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otação" sheetId="2" state="visible" r:id="rId4"/>
    <sheet name="Premissas" sheetId="3" state="visible" r:id="rId5"/>
    <sheet name="Pedido DIMEC" sheetId="4" state="visible" r:id="rId6"/>
    <sheet name="Pedido MEDCENTRO" sheetId="5" state="visible" r:id="rId7"/>
    <sheet name="Não comprar &gt;5%" sheetId="6" state="visible" r:id="rId8"/>
    <sheet name="Verificar unidade" sheetId="7" state="visible" r:id="rId9"/>
    <sheet name="Palmed CAST x MAB" sheetId="8" state="visible" r:id="rId10"/>
  </sheets>
  <definedNames>
    <definedName function="false" hidden="true" localSheetId="1" name="_xlnm._FilterDatabase" vbProcedure="false">Cotação!$A$5:$AH$5941</definedName>
    <definedName function="false" hidden="true" localSheetId="5" name="_xlnm._FilterDatabase" vbProcedure="false">'Não comprar &gt;5%'!$A$3:$O$507</definedName>
    <definedName function="false" hidden="true" localSheetId="7" name="_xlnm._FilterDatabase" vbProcedure="false">'Palmed CAST x MAB'!$A$3:$M$829</definedName>
    <definedName function="false" hidden="true" localSheetId="3" name="_xlnm._FilterDatabase" vbProcedure="false">'Pedido DIMEC'!$A$3:$O$295</definedName>
    <definedName function="false" hidden="true" localSheetId="4" name="_xlnm._FilterDatabase" vbProcedure="false">'Pedido MEDCENTRO'!$A$3:$O$287</definedName>
    <definedName function="false" hidden="true" localSheetId="6" name="_xlnm._FilterDatabase" vbProcedure="false">'Verificar unidade'!$A$3:$O$19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4" authorId="0">
      <text>
        <r>
          <rPr>
            <sz val="10"/>
            <rFont val="Arial"/>
            <family val="2"/>
          </rPr>
          <t xml:space="preserve">Preços Palmed CAST/MAB serão preenchidos após a planilha de correlação COD Palmed x EAN.</t>
        </r>
      </text>
    </comment>
  </commentList>
</comments>
</file>

<file path=xl/sharedStrings.xml><?xml version="1.0" encoding="utf-8"?>
<sst xmlns="http://schemas.openxmlformats.org/spreadsheetml/2006/main" count="42997" uniqueCount="19182">
  <si>
    <t xml:space="preserve">RESUMO DA COTAÇÃO — 20/10/2026 (PARCIAL)</t>
  </si>
  <si>
    <t xml:space="preserve">DIMEC x MEDCENTRO por EAN. Palmed (CAST/MAB) entra após correlação. Regra: não comprar com reajuste &gt; limite (Premissas).</t>
  </si>
  <si>
    <t xml:space="preserve">Indicador</t>
  </si>
  <si>
    <t xml:space="preserve">Valor</t>
  </si>
  <si>
    <t xml:space="preserve">Itens na Lista de Compra</t>
  </si>
  <si>
    <t xml:space="preserve">Valor da lista (Qtd sugerida × preço ref.)</t>
  </si>
  <si>
    <t xml:space="preserve">Itens com ao menos 1 oferta</t>
  </si>
  <si>
    <t xml:space="preserve">Itens SEM oferta</t>
  </si>
  <si>
    <t xml:space="preserve">Itens a COMPRAR</t>
  </si>
  <si>
    <t xml:space="preserve">Itens bloqueados (reajuste &gt; limite)</t>
  </si>
  <si>
    <t xml:space="preserve">Itens p/ verificar unidade/embalagem</t>
  </si>
  <si>
    <t xml:space="preserve">Valor total do pedido</t>
  </si>
  <si>
    <t xml:space="preserve">Mesmos itens ao preço de referência</t>
  </si>
  <si>
    <t xml:space="preserve">Economia total vs. referência</t>
  </si>
  <si>
    <t xml:space="preserve">Economia %</t>
  </si>
  <si>
    <t xml:space="preserve">Itens com estoque insuficiente no vencedor</t>
  </si>
  <si>
    <t xml:space="preserve">Itens em empate técnico (dif. &lt; R$0,01)</t>
  </si>
  <si>
    <t xml:space="preserve">PEDIDO POR DISTRIBUIDOR</t>
  </si>
  <si>
    <t xml:space="preserve">Distribuidor</t>
  </si>
  <si>
    <t xml:space="preserve">Itens vencedores</t>
  </si>
  <si>
    <t xml:space="preserve">Itens a comprar</t>
  </si>
  <si>
    <t xml:space="preserve">Caixas</t>
  </si>
  <si>
    <t xml:space="preserve">Valor pedido</t>
  </si>
  <si>
    <t xml:space="preserve">Economia vs ref.</t>
  </si>
  <si>
    <t xml:space="preserve">% do pedido</t>
  </si>
  <si>
    <t xml:space="preserve">Itens bloqueados (&gt;5%)</t>
  </si>
  <si>
    <t xml:space="preserve">DIMEC</t>
  </si>
  <si>
    <t xml:space="preserve">MEDCENTRO</t>
  </si>
  <si>
    <t xml:space="preserve">PALMED CAST</t>
  </si>
  <si>
    <t xml:space="preserve">PALMED MAB</t>
  </si>
  <si>
    <t xml:space="preserve">TOTAL</t>
  </si>
  <si>
    <t xml:space="preserve">DIMEC x MEDCENTRO — itens ofertados pelos dois</t>
  </si>
  <si>
    <t xml:space="preserve">Itens com preço nos dois</t>
  </si>
  <si>
    <t xml:space="preserve">DIMEC mais barata</t>
  </si>
  <si>
    <t xml:space="preserve">MEDCENTRO mais barata (já c/ desconto)</t>
  </si>
  <si>
    <t xml:space="preserve">Empate</t>
  </si>
  <si>
    <t xml:space="preserve">POR CURVA ABC</t>
  </si>
  <si>
    <t xml:space="preserve">Curva</t>
  </si>
  <si>
    <t xml:space="preserve">Itens lista</t>
  </si>
  <si>
    <t xml:space="preserve">Bloqueados &gt;5%</t>
  </si>
  <si>
    <t xml:space="preserve">Economia</t>
  </si>
  <si>
    <t xml:space="preserve">A</t>
  </si>
  <si>
    <t xml:space="preserve">B</t>
  </si>
  <si>
    <t xml:space="preserve">C</t>
  </si>
  <si>
    <t xml:space="preserve">PALMED — CAST x MAB (encarte, antes da correlação)</t>
  </si>
  <si>
    <t xml:space="preserve">Códigos no encarte (únicos)</t>
  </si>
  <si>
    <t xml:space="preserve">Só CAST</t>
  </si>
  <si>
    <t xml:space="preserve">Só MAB</t>
  </si>
  <si>
    <t xml:space="preserve">Nos dois setores</t>
  </si>
  <si>
    <t xml:space="preserve">CAST mais barato</t>
  </si>
  <si>
    <t xml:space="preserve">MAB mais barato</t>
  </si>
  <si>
    <t xml:space="preserve">Mesmo preço</t>
  </si>
  <si>
    <t xml:space="preserve">COTAÇÃO — Drogarias Rocha — 20/10/2026 (PARCIAL: DIMEC x MEDCENTRO; Palmed aguardando correlação)</t>
  </si>
  <si>
    <t xml:space="preserve">Casamento por EAN. MEDCENTRO com desconto adicional e limite de reajuste definidos na aba Premissas.</t>
  </si>
  <si>
    <t xml:space="preserve">Cód. interno</t>
  </si>
  <si>
    <t xml:space="preserve">EAN</t>
  </si>
  <si>
    <t xml:space="preserve">Produto</t>
  </si>
  <si>
    <t xml:space="preserve">Fabricante</t>
  </si>
  <si>
    <t xml:space="preserve">Un/Cx</t>
  </si>
  <si>
    <t xml:space="preserve">ABC</t>
  </si>
  <si>
    <t xml:space="preserve">Est. rede (un)</t>
  </si>
  <si>
    <t xml:space="preserve">Dem./mês (un)</t>
  </si>
  <si>
    <t xml:space="preserve">Qtd sugerida (cx)</t>
  </si>
  <si>
    <t xml:space="preserve">Últ. preço compra (un)</t>
  </si>
  <si>
    <t xml:space="preserve">Custo un (lista)</t>
  </si>
  <si>
    <t xml:space="preserve">Melhor 3m (un)</t>
  </si>
  <si>
    <t xml:space="preserve">Preço ref. (CAIXA)</t>
  </si>
  <si>
    <t xml:space="preserve">MEDCENTRO (líq. -5%)</t>
  </si>
  <si>
    <t xml:space="preserve">MEDC tabela</t>
  </si>
  <si>
    <t xml:space="preserve">DIMEC estoque</t>
  </si>
  <si>
    <t xml:space="preserve">DIMEC un/cx</t>
  </si>
  <si>
    <t xml:space="preserve">MEDC estoque</t>
  </si>
  <si>
    <t xml:space="preserve">Melhor preço (cx)</t>
  </si>
  <si>
    <t xml:space="preserve">Vencedor</t>
  </si>
  <si>
    <t xml:space="preserve">2º melhor preço</t>
  </si>
  <si>
    <t xml:space="preserve">Var. vs ref.</t>
  </si>
  <si>
    <t xml:space="preserve">Var. vs melhor 3m</t>
  </si>
  <si>
    <t xml:space="preserve">Decisão</t>
  </si>
  <si>
    <t xml:space="preserve">Estoque vencedor</t>
  </si>
  <si>
    <t xml:space="preserve">Qtd pedido (cx)</t>
  </si>
  <si>
    <t xml:space="preserve">Alerta</t>
  </si>
  <si>
    <t xml:space="preserve">Últ. fornecedor</t>
  </si>
  <si>
    <t xml:space="preserve">Grupo</t>
  </si>
  <si>
    <t xml:space="preserve">550941</t>
  </si>
  <si>
    <t xml:space="preserve">7894488000101</t>
  </si>
  <si>
    <t xml:space="preserve">FLOCONETES SEGUROS E ABSORVENTES 75UN</t>
  </si>
  <si>
    <t xml:space="preserve">SPARTEX IND.</t>
  </si>
  <si>
    <t xml:space="preserve">JLCS COMERCIO E DISTRIBUICAO DE ALIMENTO LTDA</t>
  </si>
  <si>
    <t xml:space="preserve">ABSORVENTES</t>
  </si>
  <si>
    <t xml:space="preserve">643491</t>
  </si>
  <si>
    <t xml:space="preserve">7896699032520</t>
  </si>
  <si>
    <t xml:space="preserve">1560-01-F MAM TIP 80ML SIL R F CX C/6 - LOLLY</t>
  </si>
  <si>
    <t xml:space="preserve">LOLLY</t>
  </si>
  <si>
    <t xml:space="preserve">BATEL COMERCIO DE ALIMENTOS LTDA</t>
  </si>
  <si>
    <t xml:space="preserve">BABY/KIDS</t>
  </si>
  <si>
    <t xml:space="preserve">643501</t>
  </si>
  <si>
    <t xml:space="preserve">7896699032537</t>
  </si>
  <si>
    <t xml:space="preserve">1560-01-M MAM TIP 80ML SIL R M LOLLY</t>
  </si>
  <si>
    <t xml:space="preserve">643511</t>
  </si>
  <si>
    <t xml:space="preserve">7896699015479</t>
  </si>
  <si>
    <t xml:space="preserve">1970-01-F MINI MAM CLEAN 50ML F - LOLLY</t>
  </si>
  <si>
    <t xml:space="preserve">643521</t>
  </si>
  <si>
    <t xml:space="preserve">7896699015455</t>
  </si>
  <si>
    <t xml:space="preserve">1970-01-M MINI MAM CLEAN 50ML M CX C/6 - LOLLY</t>
  </si>
  <si>
    <t xml:space="preserve">643541</t>
  </si>
  <si>
    <t xml:space="preserve">7896699019217</t>
  </si>
  <si>
    <t xml:space="preserve">3262-01-F MAM TRICOLOR 250ML SIL O F CX/6 - LOLLY</t>
  </si>
  <si>
    <t xml:space="preserve">643571</t>
  </si>
  <si>
    <t xml:space="preserve">7896699022330</t>
  </si>
  <si>
    <t xml:space="preserve">4512-01-N CH BORBOLETA SIL R T2 N - LOLLY</t>
  </si>
  <si>
    <t xml:space="preserve">643581</t>
  </si>
  <si>
    <t xml:space="preserve">7896699022484</t>
  </si>
  <si>
    <t xml:space="preserve">4515-01-F CH TIP BORBOLETA SIL O T2 F CX/6 - LOLLY</t>
  </si>
  <si>
    <t xml:space="preserve">657171</t>
  </si>
  <si>
    <t xml:space="preserve">7896699021982</t>
  </si>
  <si>
    <t xml:space="preserve">4814-01-AZ CH ZOO BONA SIL O T1 AZUL CX/6 - LOLLY</t>
  </si>
  <si>
    <t xml:space="preserve">653461</t>
  </si>
  <si>
    <t xml:space="preserve">7896699033244</t>
  </si>
  <si>
    <t xml:space="preserve">4915-01-F CH VIVA SIL O T2 F LOLLY</t>
  </si>
  <si>
    <t xml:space="preserve">653581</t>
  </si>
  <si>
    <t xml:space="preserve">7896699025195</t>
  </si>
  <si>
    <t xml:space="preserve">5214-01-F CH OCEANO SIL O T1 ROSA CX/6 - LOLLY</t>
  </si>
  <si>
    <t xml:space="preserve">643591</t>
  </si>
  <si>
    <t xml:space="preserve">7896699032230</t>
  </si>
  <si>
    <t xml:space="preserve">6014-01-F CH 100% SILICONE OT1 F LOLLY</t>
  </si>
  <si>
    <t xml:space="preserve">643631</t>
  </si>
  <si>
    <t xml:space="preserve">7896699019989</t>
  </si>
  <si>
    <t xml:space="preserve">7225-01 TIRA LEITE LOLLY</t>
  </si>
  <si>
    <t xml:space="preserve">667321</t>
  </si>
  <si>
    <t xml:space="preserve">7896699036092</t>
  </si>
  <si>
    <t xml:space="preserve">ALIMENTADOR FREEZYNG POUCH F - LOLLY</t>
  </si>
  <si>
    <t xml:space="preserve">610631</t>
  </si>
  <si>
    <t xml:space="preserve">7896699011617</t>
  </si>
  <si>
    <t xml:space="preserve">BICO MAMAD SIL BIG REDONDO</t>
  </si>
  <si>
    <t xml:space="preserve">M C F RODRIGUES DE ANDRADE DIST IMPORT EXP ALIMENTO EIRELI</t>
  </si>
  <si>
    <t xml:space="preserve">619101</t>
  </si>
  <si>
    <t xml:space="preserve">7898953484243</t>
  </si>
  <si>
    <t xml:space="preserve">BICO P/ SERINGA DE LAVAGEN NASAL C/2</t>
  </si>
  <si>
    <t xml:space="preserve">3B</t>
  </si>
  <si>
    <t xml:space="preserve">CENTROFARMA DISTRIBUIDORA FARMACEUTICA LTDA</t>
  </si>
  <si>
    <t xml:space="preserve">603521</t>
  </si>
  <si>
    <t xml:space="preserve">7896033233736</t>
  </si>
  <si>
    <t xml:space="preserve">CANECA LILLO AP S 150ML MENINA</t>
  </si>
  <si>
    <t xml:space="preserve">LILLO</t>
  </si>
  <si>
    <t xml:space="preserve">603531</t>
  </si>
  <si>
    <t xml:space="preserve">7896033233729</t>
  </si>
  <si>
    <t xml:space="preserve">CANECA LILLO AP S 150ML MENINO</t>
  </si>
  <si>
    <t xml:space="preserve">660051</t>
  </si>
  <si>
    <t xml:space="preserve">7896699011983</t>
  </si>
  <si>
    <t xml:space="preserve">CHOCALHO INFANTIL N - LOLLY</t>
  </si>
  <si>
    <t xml:space="preserve">629761</t>
  </si>
  <si>
    <t xml:space="preserve">7896699015936</t>
  </si>
  <si>
    <t xml:space="preserve">CHOCALHO LOLLY AZUL</t>
  </si>
  <si>
    <t xml:space="preserve">629771</t>
  </si>
  <si>
    <t xml:space="preserve">7896699015950</t>
  </si>
  <si>
    <t xml:space="preserve">CHOCALHO LOLLY ROSA</t>
  </si>
  <si>
    <t xml:space="preserve">663371</t>
  </si>
  <si>
    <t xml:space="preserve">7896699021746</t>
  </si>
  <si>
    <t xml:space="preserve">CHUPETA BONA SIL R T1 M - LOLLY</t>
  </si>
  <si>
    <t xml:space="preserve">663421</t>
  </si>
  <si>
    <t xml:space="preserve">7896699025829</t>
  </si>
  <si>
    <t xml:space="preserve">CHUPETA DREAMS CAP SIL O T1 M LOLLY</t>
  </si>
  <si>
    <t xml:space="preserve">660011</t>
  </si>
  <si>
    <t xml:space="preserve">7896699019538</t>
  </si>
  <si>
    <t xml:space="preserve">CHUPETA DREAMS SIL O T1 LOLLY</t>
  </si>
  <si>
    <t xml:space="preserve">663381</t>
  </si>
  <si>
    <t xml:space="preserve">7896699022002</t>
  </si>
  <si>
    <t xml:space="preserve">CHUPETA ZOO BONA SIL O T1 ROSA CX/6 - LOLLY</t>
  </si>
  <si>
    <t xml:space="preserve">539381</t>
  </si>
  <si>
    <t xml:space="preserve">7896699017718</t>
  </si>
  <si>
    <t xml:space="preserve">CHUQUINHA LOLLY COM DESENHO SIL AZ</t>
  </si>
  <si>
    <t xml:space="preserve">663521</t>
  </si>
  <si>
    <t xml:space="preserve">7896699033619</t>
  </si>
  <si>
    <t xml:space="preserve">COLETOR LEITE MATERNO SILICONE CX/6 - LOLLY</t>
  </si>
  <si>
    <t xml:space="preserve">619181</t>
  </si>
  <si>
    <t xml:space="preserve">7896699020169</t>
  </si>
  <si>
    <t xml:space="preserve">COPO EDUCATIVO TIP 150ML AZUL 7100-00-M</t>
  </si>
  <si>
    <t xml:space="preserve">619191</t>
  </si>
  <si>
    <t xml:space="preserve">7896699020183</t>
  </si>
  <si>
    <t xml:space="preserve">COPO EDUCATIVO TIP 150ML ROSA 7100-00-F</t>
  </si>
  <si>
    <t xml:space="preserve">632461</t>
  </si>
  <si>
    <t xml:space="preserve">7896647078457</t>
  </si>
  <si>
    <t xml:space="preserve">CORTADOR DE UNHAS METAL - AZUL/ 7845</t>
  </si>
  <si>
    <t xml:space="preserve">EMDISA</t>
  </si>
  <si>
    <t xml:space="preserve">EMDISA DISTRIBUIDORA LTDA</t>
  </si>
  <si>
    <t xml:space="preserve">632451</t>
  </si>
  <si>
    <t xml:space="preserve">7896647078440</t>
  </si>
  <si>
    <t xml:space="preserve">CORTADOR DE UNHAS METAL - ROSA/ 7844</t>
  </si>
  <si>
    <t xml:space="preserve">610711</t>
  </si>
  <si>
    <t xml:space="preserve">7896699024112</t>
  </si>
  <si>
    <t xml:space="preserve">ESCOVA MASSAGEADORA NEUTRA</t>
  </si>
  <si>
    <t xml:space="preserve">671181</t>
  </si>
  <si>
    <t xml:space="preserve">7898639692856</t>
  </si>
  <si>
    <t xml:space="preserve">INALADOR /NEB PORTATIL RED VIBR NEBMESH2</t>
  </si>
  <si>
    <t xml:space="preserve">GTECH</t>
  </si>
  <si>
    <t xml:space="preserve">610691</t>
  </si>
  <si>
    <t xml:space="preserve">7896699022804</t>
  </si>
  <si>
    <t xml:space="preserve">KIT ALIMENTACAO TIP 4PCS ROSA 7131-01</t>
  </si>
  <si>
    <t xml:space="preserve">BUBA</t>
  </si>
  <si>
    <t xml:space="preserve">552061</t>
  </si>
  <si>
    <t xml:space="preserve">7898633380575</t>
  </si>
  <si>
    <t xml:space="preserve">LENÇO UMEDECIDO SUAVE MEU BEBÊ MINHA VIDA PACOTE 40 UNIDADES</t>
  </si>
  <si>
    <t xml:space="preserve">NUTRIEX</t>
  </si>
  <si>
    <t xml:space="preserve">MARTINS COM SERV DISTR SA</t>
  </si>
  <si>
    <t xml:space="preserve">629751</t>
  </si>
  <si>
    <t xml:space="preserve">7896699029179</t>
  </si>
  <si>
    <t xml:space="preserve">LOLLY BIC MAM SIL B 0 T2 FL M BL 0068-01</t>
  </si>
  <si>
    <t xml:space="preserve">630951</t>
  </si>
  <si>
    <t xml:space="preserve">896699031547</t>
  </si>
  <si>
    <t xml:space="preserve">LOLLY CHUP 100% SIL RT 1 F 6111-01-F</t>
  </si>
  <si>
    <t xml:space="preserve">629951</t>
  </si>
  <si>
    <t xml:space="preserve">7896699029575</t>
  </si>
  <si>
    <t xml:space="preserve">LOLLY CHUP CL SIL O T2 BL 5115-01-ROSA</t>
  </si>
  <si>
    <t xml:space="preserve">629851</t>
  </si>
  <si>
    <t xml:space="preserve">7896699015691</t>
  </si>
  <si>
    <t xml:space="preserve">LOLLY KIT CAB TIP C/2UN BL 7050-01-AZUL</t>
  </si>
  <si>
    <t xml:space="preserve">629811</t>
  </si>
  <si>
    <t xml:space="preserve">7896699025423</t>
  </si>
  <si>
    <t xml:space="preserve">LOLLY MAM CLEAN 250ML R 2660-01-AZUL</t>
  </si>
  <si>
    <t xml:space="preserve">629821</t>
  </si>
  <si>
    <t xml:space="preserve">7896699025447</t>
  </si>
  <si>
    <t xml:space="preserve">LOLLY MAM CLEAN 250ML SIL R 2660-01ROSA</t>
  </si>
  <si>
    <t xml:space="preserve">629841</t>
  </si>
  <si>
    <t xml:space="preserve">7896699023047</t>
  </si>
  <si>
    <t xml:space="preserve">LOLLY MAM Z C/AL 250ML S R 2560-01-AZUL</t>
  </si>
  <si>
    <t xml:space="preserve">629831</t>
  </si>
  <si>
    <t xml:space="preserve">7896699023061</t>
  </si>
  <si>
    <t xml:space="preserve">LOLLY MAM Z C/AL 250ML S R 2560-01-ROSA</t>
  </si>
  <si>
    <t xml:space="preserve">554</t>
  </si>
  <si>
    <t xml:space="preserve">7896699013147</t>
  </si>
  <si>
    <t xml:space="preserve">LOLLY NENNY 3+ AZUL</t>
  </si>
  <si>
    <t xml:space="preserve">647581</t>
  </si>
  <si>
    <t xml:space="preserve">7896699022460</t>
  </si>
  <si>
    <t xml:space="preserve">M CH TIP BORBOLETA SIL O T2</t>
  </si>
  <si>
    <t xml:space="preserve">653561</t>
  </si>
  <si>
    <t xml:space="preserve">7896699026574</t>
  </si>
  <si>
    <t xml:space="preserve">MAM BIG TIPCOLOR 300ML R M - LOLLY</t>
  </si>
  <si>
    <t xml:space="preserve">653541</t>
  </si>
  <si>
    <t xml:space="preserve">7896699032445</t>
  </si>
  <si>
    <t xml:space="preserve">MAM TIP 240ML SIL R F - LOLLY</t>
  </si>
  <si>
    <t xml:space="preserve">38003</t>
  </si>
  <si>
    <t xml:space="preserve">7896033221030</t>
  </si>
  <si>
    <t xml:space="preserve">MAMAD FIONA MINI SIL 50ML AZUL 641820</t>
  </si>
  <si>
    <t xml:space="preserve">FIONA</t>
  </si>
  <si>
    <t xml:space="preserve">37903</t>
  </si>
  <si>
    <t xml:space="preserve">7896033221047</t>
  </si>
  <si>
    <t xml:space="preserve">MAMAD MINI SIL 50ML ROSA 821630/641830</t>
  </si>
  <si>
    <t xml:space="preserve">660001</t>
  </si>
  <si>
    <t xml:space="preserve">7896699025508</t>
  </si>
  <si>
    <t xml:space="preserve">MAMADEIRA CLEAN 120 ML SIL R M - LOLLY</t>
  </si>
  <si>
    <t xml:space="preserve">659981</t>
  </si>
  <si>
    <t xml:space="preserve">7896699025263</t>
  </si>
  <si>
    <t xml:space="preserve">MORDEDOR PEIXE M - LOLLY</t>
  </si>
  <si>
    <t xml:space="preserve">602671</t>
  </si>
  <si>
    <t xml:space="preserve">7898936661012</t>
  </si>
  <si>
    <t xml:space="preserve">PENTE DE ACO - DR PENTINHO</t>
  </si>
  <si>
    <t xml:space="preserve">DR PENTINHO</t>
  </si>
  <si>
    <t xml:space="preserve">629791</t>
  </si>
  <si>
    <t xml:space="preserve">7896699030670</t>
  </si>
  <si>
    <t xml:space="preserve">PREND CHUPETA LOLLY ROSA</t>
  </si>
  <si>
    <t xml:space="preserve">671101</t>
  </si>
  <si>
    <t xml:space="preserve">7896699036399</t>
  </si>
  <si>
    <t xml:space="preserve">SERINGA LAVAGEM NASAL AZUL 7176-01-M</t>
  </si>
  <si>
    <t xml:space="preserve">671151</t>
  </si>
  <si>
    <t xml:space="preserve">7898706400148</t>
  </si>
  <si>
    <t xml:space="preserve">SERINGA P/ LAVAGEM NASAL 10ML HELO KITTY</t>
  </si>
  <si>
    <t xml:space="preserve">MUNILA</t>
  </si>
  <si>
    <t xml:space="preserve">671161</t>
  </si>
  <si>
    <t xml:space="preserve">7898706400155</t>
  </si>
  <si>
    <t xml:space="preserve">SERINGA P/ LAVAGEM NASAL 10ML PATATI PAT</t>
  </si>
  <si>
    <t xml:space="preserve">671141</t>
  </si>
  <si>
    <t xml:space="preserve">7898706401138</t>
  </si>
  <si>
    <t xml:space="preserve">SERINGA P/ LAVAGEM NASAL BABY 5 ML</t>
  </si>
  <si>
    <t xml:space="preserve">685901</t>
  </si>
  <si>
    <t xml:space="preserve">7898706401930</t>
  </si>
  <si>
    <t xml:space="preserve">SERINGA P/LAVAGEM NASAL LALA JACARE 10ML</t>
  </si>
  <si>
    <t xml:space="preserve">585961</t>
  </si>
  <si>
    <t xml:space="preserve">7908371200155</t>
  </si>
  <si>
    <t xml:space="preserve">T. MONICA AGUINHA CL 100ML BONS TEMP LAVA</t>
  </si>
  <si>
    <t xml:space="preserve">PAIXAO</t>
  </si>
  <si>
    <t xml:space="preserve">586061</t>
  </si>
  <si>
    <t xml:space="preserve">7908371200223</t>
  </si>
  <si>
    <t xml:space="preserve">T. MONICA TALCO VEGE 200G CHEIR MEU BEBE</t>
  </si>
  <si>
    <t xml:space="preserve">LANGE COSMETICOS</t>
  </si>
  <si>
    <t xml:space="preserve">452041</t>
  </si>
  <si>
    <t xml:space="preserve">7896004709413</t>
  </si>
  <si>
    <t xml:space="preserve">CETOCONAZOL+DIP BETAMETASONA+SULF NEOMICINA 20+0,5+2,5MG CREME BG 30G</t>
  </si>
  <si>
    <t xml:space="preserve">GERMED GENERICOS</t>
  </si>
  <si>
    <t xml:space="preserve">CONVENIENCIA</t>
  </si>
  <si>
    <t xml:space="preserve">222121</t>
  </si>
  <si>
    <t xml:space="preserve">7898166041004</t>
  </si>
  <si>
    <t xml:space="preserve">DIPIFARMA 500 MG/ML SOL INJ CX 100 AMP VD AMB X 2 ML (EMB HOSP)</t>
  </si>
  <si>
    <t xml:space="preserve">FARMACE INDUSTRIA QUIMICO-FARMACEUTICA CEARENSE</t>
  </si>
  <si>
    <t xml:space="preserve">CAPITAL MED DISTRIBUIDORA DE MEDICAMENTOS LTDA</t>
  </si>
  <si>
    <t xml:space="preserve">532161</t>
  </si>
  <si>
    <t xml:space="preserve">7898031310587</t>
  </si>
  <si>
    <t xml:space="preserve">AGUA OXIGENADA ALMOT. 10 VOL. 100ML</t>
  </si>
  <si>
    <t xml:space="preserve">UNIPHAR</t>
  </si>
  <si>
    <t xml:space="preserve">C &amp; B LTDA</t>
  </si>
  <si>
    <t xml:space="preserve">CURATIVO</t>
  </si>
  <si>
    <t xml:space="preserve">3233</t>
  </si>
  <si>
    <t xml:space="preserve">7896902210479</t>
  </si>
  <si>
    <t xml:space="preserve">ALCOOL 70% 50ML</t>
  </si>
  <si>
    <t xml:space="preserve">FARMAX</t>
  </si>
  <si>
    <t xml:space="preserve">DSC DISTRIBUIDORA DE MEDICAMENTOS LTDA</t>
  </si>
  <si>
    <t xml:space="preserve">542161</t>
  </si>
  <si>
    <t xml:space="preserve">7898031313465</t>
  </si>
  <si>
    <t xml:space="preserve">5043</t>
  </si>
  <si>
    <t xml:space="preserve">7898031310877</t>
  </si>
  <si>
    <t xml:space="preserve">ALCOOL GEL 70% 50G UNISSEPT</t>
  </si>
  <si>
    <t xml:space="preserve">3443</t>
  </si>
  <si>
    <t xml:space="preserve">7898108641323</t>
  </si>
  <si>
    <t xml:space="preserve">ATADURA DE CREPE 06CM C/12 UND</t>
  </si>
  <si>
    <t xml:space="preserve">CREMER</t>
  </si>
  <si>
    <t xml:space="preserve">597791</t>
  </si>
  <si>
    <t xml:space="preserve">7898933598625</t>
  </si>
  <si>
    <t xml:space="preserve">ATADURA DE CREPE 06CM UND</t>
  </si>
  <si>
    <t xml:space="preserve">TEXPHARMA</t>
  </si>
  <si>
    <t xml:space="preserve">623471</t>
  </si>
  <si>
    <t xml:space="preserve">7898933598755</t>
  </si>
  <si>
    <t xml:space="preserve">ATADURA DE CREPE 15CM C/12 UND</t>
  </si>
  <si>
    <t xml:space="preserve">613211</t>
  </si>
  <si>
    <t xml:space="preserve">7898933598786</t>
  </si>
  <si>
    <t xml:space="preserve">ATADURA DE CREPE 30CM C/12 UND</t>
  </si>
  <si>
    <t xml:space="preserve">653611</t>
  </si>
  <si>
    <t xml:space="preserve">7898108642078</t>
  </si>
  <si>
    <t xml:space="preserve">ATADURA DE CREPE MICKEY 06CM</t>
  </si>
  <si>
    <t xml:space="preserve">SANFARMA</t>
  </si>
  <si>
    <t xml:space="preserve">NAZARIA DISTRIBUIDORA DE PRODUTOS FARMACEUTICOS LTDA</t>
  </si>
  <si>
    <t xml:space="preserve">661591</t>
  </si>
  <si>
    <t xml:space="preserve">7898108642085</t>
  </si>
  <si>
    <t xml:space="preserve">ATADURA DE CREPE MICKEY 08CM</t>
  </si>
  <si>
    <t xml:space="preserve">653621</t>
  </si>
  <si>
    <t xml:space="preserve">7898108642108</t>
  </si>
  <si>
    <t xml:space="preserve">ATADURA DE CREPE MICKEY 12CM</t>
  </si>
  <si>
    <t xml:space="preserve">661601</t>
  </si>
  <si>
    <t xml:space="preserve">7898108641347</t>
  </si>
  <si>
    <t xml:space="preserve">ATADURA DE CREPE SANF 12CMX1,80M</t>
  </si>
  <si>
    <t xml:space="preserve">648301</t>
  </si>
  <si>
    <t xml:space="preserve">7898108640906</t>
  </si>
  <si>
    <t xml:space="preserve">CAIXA DE ALGODAO SANCARE 25G</t>
  </si>
  <si>
    <t xml:space="preserve">608901</t>
  </si>
  <si>
    <t xml:space="preserve">7898108640661</t>
  </si>
  <si>
    <t xml:space="preserve">CICATRISAN CURATIVO 10UN</t>
  </si>
  <si>
    <t xml:space="preserve">608881</t>
  </si>
  <si>
    <t xml:space="preserve">7898108640678</t>
  </si>
  <si>
    <t xml:space="preserve">CICATRISAN CURATIVO 10UN MICROPOROSO</t>
  </si>
  <si>
    <t xml:space="preserve">594911</t>
  </si>
  <si>
    <t xml:space="preserve">7898108640739</t>
  </si>
  <si>
    <t xml:space="preserve">CICATRISAN CURATIVO UNIDADE</t>
  </si>
  <si>
    <t xml:space="preserve">596581</t>
  </si>
  <si>
    <t xml:space="preserve">7898933598151</t>
  </si>
  <si>
    <t xml:space="preserve">COMPRESSA GAZE 11 FIOS C/10 UN TEXPHARMA</t>
  </si>
  <si>
    <t xml:space="preserve">648311</t>
  </si>
  <si>
    <t xml:space="preserve">7898108640104</t>
  </si>
  <si>
    <t xml:space="preserve">COMPRESSA GAZES 11FIOS ESTER 10UN</t>
  </si>
  <si>
    <t xml:space="preserve">647131</t>
  </si>
  <si>
    <t xml:space="preserve">7898136150583</t>
  </si>
  <si>
    <t xml:space="preserve">CURATIVO ADESIVO NATHY BEGE 16UND</t>
  </si>
  <si>
    <t xml:space="preserve">NATHY</t>
  </si>
  <si>
    <t xml:space="preserve">SUPERGIRO DISTRIBUIDORA BELEM LTDA</t>
  </si>
  <si>
    <t xml:space="preserve">647121</t>
  </si>
  <si>
    <t xml:space="preserve">7898136150576</t>
  </si>
  <si>
    <t xml:space="preserve">CURATIVO ADESIVO NATHY TRANSPARENTE 16UN</t>
  </si>
  <si>
    <t xml:space="preserve">598531</t>
  </si>
  <si>
    <t xml:space="preserve">7898108640685</t>
  </si>
  <si>
    <t xml:space="preserve">CURATIVO CICATRISAN COR DE PELE CX 10 UND</t>
  </si>
  <si>
    <t xml:space="preserve">631611</t>
  </si>
  <si>
    <t xml:space="preserve">7896544925496</t>
  </si>
  <si>
    <t xml:space="preserve">CURATIVO FLEXIVEL SHOW DA LUNA  C/10UN.</t>
  </si>
  <si>
    <t xml:space="preserve">MISSNER</t>
  </si>
  <si>
    <t xml:space="preserve">4103</t>
  </si>
  <si>
    <t xml:space="preserve">7896544927230</t>
  </si>
  <si>
    <t xml:space="preserve">CURATIVO HIDROCOLOIDE BOLHAS CALOS C/08</t>
  </si>
  <si>
    <t xml:space="preserve">4033</t>
  </si>
  <si>
    <t xml:space="preserve">7896544901346</t>
  </si>
  <si>
    <t xml:space="preserve">CURATIVO HIDROCOLOIDE P/ ACNES C/24 UND</t>
  </si>
  <si>
    <t xml:space="preserve">3243</t>
  </si>
  <si>
    <t xml:space="preserve">7898108640791</t>
  </si>
  <si>
    <t xml:space="preserve">CURATIVO HIDROCOLOIDE SANCARE C/24 UND</t>
  </si>
  <si>
    <t xml:space="preserve">PADRAO</t>
  </si>
  <si>
    <t xml:space="preserve">661581</t>
  </si>
  <si>
    <t xml:space="preserve">7898108642009</t>
  </si>
  <si>
    <t xml:space="preserve">CURATIVO MICKEY E AMIGOS 20UN   SANF %DN:2.00</t>
  </si>
  <si>
    <t xml:space="preserve">5003</t>
  </si>
  <si>
    <t xml:space="preserve">7898108641989</t>
  </si>
  <si>
    <t xml:space="preserve">CURATIVO MICKEY E MINNIE C/10 UND</t>
  </si>
  <si>
    <t xml:space="preserve">656461</t>
  </si>
  <si>
    <t xml:space="preserve">7898136150620</t>
  </si>
  <si>
    <t xml:space="preserve">CURATIVO NATHY C/35UN BEGE</t>
  </si>
  <si>
    <t xml:space="preserve">3433</t>
  </si>
  <si>
    <t xml:space="preserve">7898108640692</t>
  </si>
  <si>
    <t xml:space="preserve">CURATIVO REDONDO CICATRISAN C/20 UND</t>
  </si>
  <si>
    <t xml:space="preserve">613791</t>
  </si>
  <si>
    <t xml:space="preserve">7896544900073</t>
  </si>
  <si>
    <t xml:space="preserve">ESPARAD IMP MISSNER 1,2CMX4,5M</t>
  </si>
  <si>
    <t xml:space="preserve">540961</t>
  </si>
  <si>
    <t xml:space="preserve">7896544910102</t>
  </si>
  <si>
    <t xml:space="preserve">ESPARADRAPO BRANCO 10 X 4,5</t>
  </si>
  <si>
    <t xml:space="preserve">541301</t>
  </si>
  <si>
    <t xml:space="preserve">7896544925014</t>
  </si>
  <si>
    <t xml:space="preserve">ESPARADRAPO IMP BRANCO 2,5CM X 0,90MTS UND QTD. 14.00 UN</t>
  </si>
  <si>
    <t xml:space="preserve">541421</t>
  </si>
  <si>
    <t xml:space="preserve">7896544925458</t>
  </si>
  <si>
    <t xml:space="preserve">ESPARADRAPO IMP BRANCO 2,5CM X 4,5MTS UND QTD. 10.00 UN</t>
  </si>
  <si>
    <t xml:space="preserve">567761</t>
  </si>
  <si>
    <t xml:space="preserve">7896544900332</t>
  </si>
  <si>
    <t xml:space="preserve">ESPARADRAPO IMPERM BEGE. 2,5CM X 4,5M</t>
  </si>
  <si>
    <t xml:space="preserve">552501</t>
  </si>
  <si>
    <t xml:space="preserve">7896544910058</t>
  </si>
  <si>
    <t xml:space="preserve">ESPARADRAPO IMPERM. BRANCO 5CMX4,5M</t>
  </si>
  <si>
    <t xml:space="preserve">613831</t>
  </si>
  <si>
    <t xml:space="preserve">7896902234093</t>
  </si>
  <si>
    <t xml:space="preserve">FARMAIODINE PVPI 10% 100ML</t>
  </si>
  <si>
    <t xml:space="preserve">613621</t>
  </si>
  <si>
    <t xml:space="preserve">7896006209898</t>
  </si>
  <si>
    <t xml:space="preserve">FERISEPT (N.S.) 10MG/ML SPRAY FR 45ML</t>
  </si>
  <si>
    <t xml:space="preserve">UNIAO QUIMICA</t>
  </si>
  <si>
    <t xml:space="preserve">F&amp;F DISTR DE PRODUTOS FARMACÊUTICOS</t>
  </si>
  <si>
    <t xml:space="preserve">532361</t>
  </si>
  <si>
    <t xml:space="preserve">7896544900011</t>
  </si>
  <si>
    <t xml:space="preserve">FITA CIRUGICA MICRO 1,2X4,5 MISSNER</t>
  </si>
  <si>
    <t xml:space="preserve">532401</t>
  </si>
  <si>
    <t xml:space="preserve">7896544900097</t>
  </si>
  <si>
    <t xml:space="preserve">FITA CIRURGICA MICROPOROSA MISSNER 2,5CM X 4,5M</t>
  </si>
  <si>
    <t xml:space="preserve">547461</t>
  </si>
  <si>
    <t xml:space="preserve">7896544900103</t>
  </si>
  <si>
    <t xml:space="preserve">FITA MICROPORO BRANCO 2,5CM X 0,90MTS</t>
  </si>
  <si>
    <t xml:space="preserve">5013</t>
  </si>
  <si>
    <t xml:space="preserve">7896544900288</t>
  </si>
  <si>
    <t xml:space="preserve">FITA MICROPOROSA BEGE 1,2 X 4,5</t>
  </si>
  <si>
    <t xml:space="preserve">541021</t>
  </si>
  <si>
    <t xml:space="preserve">7896544900158</t>
  </si>
  <si>
    <t xml:space="preserve">FITA MICROPOROSA BRANCO 10 X 4,5</t>
  </si>
  <si>
    <t xml:space="preserve">541381</t>
  </si>
  <si>
    <t xml:space="preserve">7896544900165</t>
  </si>
  <si>
    <t xml:space="preserve">FITA MICROPOROSA BRANCO 5,0CM X 4,5MTS UND QTD. 4.00 UN</t>
  </si>
  <si>
    <t xml:space="preserve">648351</t>
  </si>
  <si>
    <t xml:space="preserve">7898108640623</t>
  </si>
  <si>
    <t xml:space="preserve">HASTES FLEX SANCARE 75UN</t>
  </si>
  <si>
    <t xml:space="preserve">533241</t>
  </si>
  <si>
    <t xml:space="preserve">7898031314257</t>
  </si>
  <si>
    <t xml:space="preserve">IODOPOLIVIDONA PVPI 10% 100ML</t>
  </si>
  <si>
    <t xml:space="preserve">651901</t>
  </si>
  <si>
    <t xml:space="preserve">7898108640050</t>
  </si>
  <si>
    <t xml:space="preserve">N COMPRESSA GAZES 11FIOS ESTER 5UND   SANF %DN:0.00</t>
  </si>
  <si>
    <t xml:space="preserve">5063</t>
  </si>
  <si>
    <t xml:space="preserve">7897732609907</t>
  </si>
  <si>
    <t xml:space="preserve">OLEO DE GIRASSOL 100ML</t>
  </si>
  <si>
    <t xml:space="preserve">661631</t>
  </si>
  <si>
    <t xml:space="preserve">7897732609914</t>
  </si>
  <si>
    <t xml:space="preserve">OLEO DE GIRASSOL AGE 200ML   THEO %DN:0.00</t>
  </si>
  <si>
    <t xml:space="preserve">THEODORO F SOBRAL   CIA</t>
  </si>
  <si>
    <t xml:space="preserve">4983</t>
  </si>
  <si>
    <t xml:space="preserve">7896544927704</t>
  </si>
  <si>
    <t xml:space="preserve">OLEO DE GIRASSOL DERMA PROTECT 100ML</t>
  </si>
  <si>
    <t xml:space="preserve">DERMATTIVE</t>
  </si>
  <si>
    <t xml:space="preserve">5053</t>
  </si>
  <si>
    <t xml:space="preserve">7896544927698</t>
  </si>
  <si>
    <t xml:space="preserve">OLEO DE GIRASSOL DERMA PROTECT 200ML</t>
  </si>
  <si>
    <t xml:space="preserve">612121</t>
  </si>
  <si>
    <t xml:space="preserve">7899470805917</t>
  </si>
  <si>
    <t xml:space="preserve">PASTA DAGUA COM ENXOFRE 80G</t>
  </si>
  <si>
    <t xml:space="preserve">NATULAB LABORATORIO</t>
  </si>
  <si>
    <t xml:space="preserve">609771</t>
  </si>
  <si>
    <t xml:space="preserve">7898108640555</t>
  </si>
  <si>
    <t xml:space="preserve">PROTETOR OCULAR SANCARE C/10 UN TAM M</t>
  </si>
  <si>
    <t xml:space="preserve">558381</t>
  </si>
  <si>
    <t xml:space="preserve">7896902212152</t>
  </si>
  <si>
    <t xml:space="preserve">SOLUCAO SORIMAX 100 ML</t>
  </si>
  <si>
    <t xml:space="preserve">547321</t>
  </si>
  <si>
    <t xml:space="preserve">7896902231313</t>
  </si>
  <si>
    <t xml:space="preserve">ÁGUA BORICADA 30MG/ML</t>
  </si>
  <si>
    <t xml:space="preserve">644131</t>
  </si>
  <si>
    <t xml:space="preserve">618341054462</t>
  </si>
  <si>
    <t xml:space="preserve">ROSA SELVAGEM DESODORANTE ANTIT. 85ML</t>
  </si>
  <si>
    <t xml:space="preserve">ROSA SELVAGEM</t>
  </si>
  <si>
    <t xml:space="preserve">DERMOCOSMETICOS/COSMETICOS</t>
  </si>
  <si>
    <t xml:space="preserve">50201</t>
  </si>
  <si>
    <t xml:space="preserve">7899095258051</t>
  </si>
  <si>
    <t xml:space="preserve">BESILAPIN 10MG CX 30 COMP</t>
  </si>
  <si>
    <t xml:space="preserve">GEOLAB</t>
  </si>
  <si>
    <t xml:space="preserve">CASTANHAL PARAENSE D. DE MEDICAMENTOS LTDA</t>
  </si>
  <si>
    <t xml:space="preserve">DESATIVADO</t>
  </si>
  <si>
    <t xml:space="preserve">673</t>
  </si>
  <si>
    <t xml:space="preserve">7898936049698</t>
  </si>
  <si>
    <t xml:space="preserve">ROSA MOSQUETA 30ML</t>
  </si>
  <si>
    <t xml:space="preserve">304601</t>
  </si>
  <si>
    <t xml:space="preserve">7899095263147</t>
  </si>
  <si>
    <t xml:space="preserve">STOMALIV 5G CX 50 ENV SEM SABOR</t>
  </si>
  <si>
    <t xml:space="preserve">MEDCENTRO TO DISTRIBUIDORA DE PRODUTOS FARMACEUTICOS LTDA PA</t>
  </si>
  <si>
    <t xml:space="preserve">274861</t>
  </si>
  <si>
    <t xml:space="preserve">7898133136757</t>
  </si>
  <si>
    <t xml:space="preserve">ARLIVRY 7 MG/ML XPE CT FR PLAS AMB X 100 ML + CP MED (SABOR MEL)</t>
  </si>
  <si>
    <t xml:space="preserve">FITOTERAPICO</t>
  </si>
  <si>
    <t xml:space="preserve">20981</t>
  </si>
  <si>
    <t xml:space="preserve">7897917002295</t>
  </si>
  <si>
    <t xml:space="preserve">CASTANHA DA INDIA 100MG CX 30 COMP REV</t>
  </si>
  <si>
    <t xml:space="preserve">BELFAR</t>
  </si>
  <si>
    <t xml:space="preserve">691301</t>
  </si>
  <si>
    <t xml:space="preserve">7898741951353</t>
  </si>
  <si>
    <t xml:space="preserve">GEL MASSAGEADOR BLUE ICE 240G</t>
  </si>
  <si>
    <t xml:space="preserve">691801</t>
  </si>
  <si>
    <t xml:space="preserve">7898936049612</t>
  </si>
  <si>
    <t xml:space="preserve">GEL MASSAGEM 17 ERVAS 250G POTE</t>
  </si>
  <si>
    <t xml:space="preserve">APINIL</t>
  </si>
  <si>
    <t xml:space="preserve">691601</t>
  </si>
  <si>
    <t xml:space="preserve">7898936049704</t>
  </si>
  <si>
    <t xml:space="preserve">GEL MASSAGEM ARNICA E COPAIBA 250G POTE</t>
  </si>
  <si>
    <t xml:space="preserve">691701</t>
  </si>
  <si>
    <t xml:space="preserve">7898936049902</t>
  </si>
  <si>
    <t xml:space="preserve">GEL MASSAGEM COPAIBA 250G POTE</t>
  </si>
  <si>
    <t xml:space="preserve">37703</t>
  </si>
  <si>
    <t xml:space="preserve">7898582292639</t>
  </si>
  <si>
    <t xml:space="preserve">OLEO DE GIRASSOL DERSOL 100ML</t>
  </si>
  <si>
    <t xml:space="preserve">BELLAPHYTUS</t>
  </si>
  <si>
    <t xml:space="preserve">565861</t>
  </si>
  <si>
    <t xml:space="preserve">7898100244669</t>
  </si>
  <si>
    <t xml:space="preserve">PHITOSS KIDS 7MG/ML XPE 100ML</t>
  </si>
  <si>
    <t xml:space="preserve">BRASTERAPICA</t>
  </si>
  <si>
    <t xml:space="preserve">TAPAJOS COMERCIO DE MEDICAMENTOS LTDA</t>
  </si>
  <si>
    <t xml:space="preserve">20961</t>
  </si>
  <si>
    <t xml:space="preserve">7899470803975</t>
  </si>
  <si>
    <t xml:space="preserve">VARIVAX 300 MG COM REV CX BL AL PLAS INC X 30</t>
  </si>
  <si>
    <t xml:space="preserve">441</t>
  </si>
  <si>
    <t xml:space="preserve">7896422513173</t>
  </si>
  <si>
    <t xml:space="preserve">- DOMPERIDONA 1MG/ML SUS OR FR 100ML+PIPET DOS</t>
  </si>
  <si>
    <t xml:space="preserve">SANOFI/MEDLEY</t>
  </si>
  <si>
    <t xml:space="preserve">GENERICO</t>
  </si>
  <si>
    <t xml:space="preserve">2081</t>
  </si>
  <si>
    <t xml:space="preserve">7899620912731</t>
  </si>
  <si>
    <t xml:space="preserve">ACEBROFILINA 10MG/ML XPE FR 120ML+COP MED</t>
  </si>
  <si>
    <t xml:space="preserve">GLOBO</t>
  </si>
  <si>
    <t xml:space="preserve">485841</t>
  </si>
  <si>
    <t xml:space="preserve">7908020500797</t>
  </si>
  <si>
    <t xml:space="preserve">ACETATO DE CIPROTERONA+ETINILESTRADIOL 2+0,035MG CX 21 COMP REV</t>
  </si>
  <si>
    <t xml:space="preserve">CIFARMA</t>
  </si>
  <si>
    <t xml:space="preserve">1024</t>
  </si>
  <si>
    <t xml:space="preserve">7896006263753</t>
  </si>
  <si>
    <t xml:space="preserve">ACETATO DE CIPROTERONA+ETINILESTRADIOL 2+0,035MG CX 63 COMP REV</t>
  </si>
  <si>
    <t xml:space="preserve">6261</t>
  </si>
  <si>
    <t xml:space="preserve">7896006267072</t>
  </si>
  <si>
    <t xml:space="preserve">ACETATO DE HIDROCORTISONA 10MG CREME DERM BG 20G</t>
  </si>
  <si>
    <t xml:space="preserve">10241</t>
  </si>
  <si>
    <t xml:space="preserve">7896004713366</t>
  </si>
  <si>
    <t xml:space="preserve">ACETILCISTEINA 40MG XPE FR 120ML ADU</t>
  </si>
  <si>
    <t xml:space="preserve">EMS GENERICO</t>
  </si>
  <si>
    <t xml:space="preserve">SC DISTRIBUICAO LTDA</t>
  </si>
  <si>
    <t xml:space="preserve">9841</t>
  </si>
  <si>
    <t xml:space="preserve">7899095233799</t>
  </si>
  <si>
    <t xml:space="preserve">231861</t>
  </si>
  <si>
    <t xml:space="preserve">7896004713625</t>
  </si>
  <si>
    <t xml:space="preserve">ACETONIDO DE ALGESTONA+ENANTATO DE ESTRADIOL 150+10MG INJ AMP X 1ML</t>
  </si>
  <si>
    <t xml:space="preserve">469021</t>
  </si>
  <si>
    <t xml:space="preserve">7896004712031</t>
  </si>
  <si>
    <t xml:space="preserve">ACETONIDO TRIANCINOLONA 1MG POM BG 10G</t>
  </si>
  <si>
    <t xml:space="preserve">10621</t>
  </si>
  <si>
    <t xml:space="preserve">7896112128762</t>
  </si>
  <si>
    <t xml:space="preserve">ACICLOVIR 200MG CX 25 COMP</t>
  </si>
  <si>
    <t xml:space="preserve">TEUTO</t>
  </si>
  <si>
    <t xml:space="preserve">11421</t>
  </si>
  <si>
    <t xml:space="preserve">7899547511338</t>
  </si>
  <si>
    <t xml:space="preserve">ACICLOVIR 400MG 30 CPS</t>
  </si>
  <si>
    <t xml:space="preserve">PRATI DONADUZZI</t>
  </si>
  <si>
    <t xml:space="preserve">NDS DISTRIBUIDORA DE MEDICAMENTOS LTDA</t>
  </si>
  <si>
    <t xml:space="preserve">12441</t>
  </si>
  <si>
    <t xml:space="preserve">7896004771045</t>
  </si>
  <si>
    <t xml:space="preserve">ACICLOVIR 50MG/G CREM BG 10G</t>
  </si>
  <si>
    <t xml:space="preserve">645691</t>
  </si>
  <si>
    <t xml:space="preserve">7898700410242</t>
  </si>
  <si>
    <t xml:space="preserve">ACICLOVIR 50MG/G CREME BG 10G</t>
  </si>
  <si>
    <t xml:space="preserve">VITAMEDIC</t>
  </si>
  <si>
    <t xml:space="preserve">11821</t>
  </si>
  <si>
    <t xml:space="preserve">7896112128847</t>
  </si>
  <si>
    <t xml:space="preserve">ACICLOVIR 50MG/G CREME DERM BG 10G</t>
  </si>
  <si>
    <t xml:space="preserve">13641</t>
  </si>
  <si>
    <t xml:space="preserve">7896004710891</t>
  </si>
  <si>
    <t xml:space="preserve">ACIDO ACETILSALICILICO 100MG CX 30 COMP</t>
  </si>
  <si>
    <t xml:space="preserve">17241</t>
  </si>
  <si>
    <t xml:space="preserve">7896004720876</t>
  </si>
  <si>
    <t xml:space="preserve">ACIDO MEFENAMICO 500MG CX 24 COMP</t>
  </si>
  <si>
    <t xml:space="preserve">23181</t>
  </si>
  <si>
    <t xml:space="preserve">7899095261754</t>
  </si>
  <si>
    <t xml:space="preserve">ALBENDAZOL 400MG CX 01 COMP</t>
  </si>
  <si>
    <t xml:space="preserve">657521</t>
  </si>
  <si>
    <t xml:space="preserve">7899095202436</t>
  </si>
  <si>
    <t xml:space="preserve">ALBENDAZOL 400MG CX 05 COMP</t>
  </si>
  <si>
    <t xml:space="preserve">24281</t>
  </si>
  <si>
    <t xml:space="preserve">7893454101644</t>
  </si>
  <si>
    <t xml:space="preserve">ALENDRONATO DE SODIO 70MG CX 4 COMP</t>
  </si>
  <si>
    <t xml:space="preserve">CELLERA FARMA</t>
  </si>
  <si>
    <t xml:space="preserve">24961</t>
  </si>
  <si>
    <t xml:space="preserve">7896004715353</t>
  </si>
  <si>
    <t xml:space="preserve">24521</t>
  </si>
  <si>
    <t xml:space="preserve">7896112162322</t>
  </si>
  <si>
    <t xml:space="preserve">ALENDRONATO DE SODIO TRI-HIDRATADO 70MG CX 4 COMP</t>
  </si>
  <si>
    <t xml:space="preserve">29321</t>
  </si>
  <si>
    <t xml:space="preserve">7896422516921</t>
  </si>
  <si>
    <t xml:space="preserve">ALOPURINOL 100MG CX 30 COMP</t>
  </si>
  <si>
    <t xml:space="preserve">31421</t>
  </si>
  <si>
    <t xml:space="preserve">7896004702216</t>
  </si>
  <si>
    <t xml:space="preserve">AMOXICILINA 250MG SUS ORAL FR 150ML</t>
  </si>
  <si>
    <t xml:space="preserve">33203</t>
  </si>
  <si>
    <t xml:space="preserve">7897595634771</t>
  </si>
  <si>
    <t xml:space="preserve">APIXABANA 2,5MG CX 60 COMP REV</t>
  </si>
  <si>
    <t xml:space="preserve">SANDOZ</t>
  </si>
  <si>
    <t xml:space="preserve">658361</t>
  </si>
  <si>
    <t xml:space="preserve">7898700412253</t>
  </si>
  <si>
    <t xml:space="preserve">ATENOLOL 25MG</t>
  </si>
  <si>
    <t xml:space="preserve">25603</t>
  </si>
  <si>
    <t xml:space="preserve">7898049799213</t>
  </si>
  <si>
    <t xml:space="preserve">ATENOLOL+CLORTALIDONA 50,0+12,5MG CX 30 COMP</t>
  </si>
  <si>
    <t xml:space="preserve">43841</t>
  </si>
  <si>
    <t xml:space="preserve">7896004729466</t>
  </si>
  <si>
    <t xml:space="preserve">ATORVASTATINA 10MG CX 3BL X 10 COMP REV</t>
  </si>
  <si>
    <t xml:space="preserve">43881</t>
  </si>
  <si>
    <t xml:space="preserve">7896004729480</t>
  </si>
  <si>
    <t xml:space="preserve">ATORVASTATINA 40MG CX 3BL X 10 COMP REV</t>
  </si>
  <si>
    <t xml:space="preserve">43721</t>
  </si>
  <si>
    <t xml:space="preserve">7895296087131</t>
  </si>
  <si>
    <t xml:space="preserve">ATORVASTATINA CALCICA 40MG CX 30 COMP REV</t>
  </si>
  <si>
    <t xml:space="preserve">NOVA QUIMICA GENERICOS</t>
  </si>
  <si>
    <t xml:space="preserve">47701</t>
  </si>
  <si>
    <t xml:space="preserve">7898216364510</t>
  </si>
  <si>
    <t xml:space="preserve">AZITROPHAR 600MG PO SUS OR FR 15ML + SER DOS 5ML</t>
  </si>
  <si>
    <t xml:space="preserve">PHARLAB</t>
  </si>
  <si>
    <t xml:space="preserve">50281</t>
  </si>
  <si>
    <t xml:space="preserve">7899095238473</t>
  </si>
  <si>
    <t xml:space="preserve">BESILATO DE ANLODIPINO 10MG CX 30 COMP</t>
  </si>
  <si>
    <t xml:space="preserve">51321</t>
  </si>
  <si>
    <t xml:space="preserve">7898049796281</t>
  </si>
  <si>
    <t xml:space="preserve">51281</t>
  </si>
  <si>
    <t xml:space="preserve">7898049796267</t>
  </si>
  <si>
    <t xml:space="preserve">BESILATO DE ANLODIPINO 5MG CX 30 COMP</t>
  </si>
  <si>
    <t xml:space="preserve">666551</t>
  </si>
  <si>
    <t xml:space="preserve">7896658050145</t>
  </si>
  <si>
    <t xml:space="preserve">BILASTINA 20MG COM BLX15 (GEN)</t>
  </si>
  <si>
    <t xml:space="preserve">ACHE</t>
  </si>
  <si>
    <t xml:space="preserve">609131</t>
  </si>
  <si>
    <t xml:space="preserve">7891317016326</t>
  </si>
  <si>
    <t xml:space="preserve">BILASTINA 20MG CX 15 COMP</t>
  </si>
  <si>
    <t xml:space="preserve">EUROFARMA</t>
  </si>
  <si>
    <t xml:space="preserve">658801</t>
  </si>
  <si>
    <t xml:space="preserve">7896004821696</t>
  </si>
  <si>
    <t xml:space="preserve">BILASTINA 20MG CX 20 COMP</t>
  </si>
  <si>
    <t xml:space="preserve">636531</t>
  </si>
  <si>
    <t xml:space="preserve">7896004784076</t>
  </si>
  <si>
    <t xml:space="preserve">BILASTINA 20MG X 15</t>
  </si>
  <si>
    <t xml:space="preserve">58381</t>
  </si>
  <si>
    <t xml:space="preserve">7899095249639</t>
  </si>
  <si>
    <t xml:space="preserve">BIMATOPROSTA 0,3MG/ML FR 3ML</t>
  </si>
  <si>
    <t xml:space="preserve">62441</t>
  </si>
  <si>
    <t xml:space="preserve">7896004725420</t>
  </si>
  <si>
    <t xml:space="preserve">BROMETO DE IPRATROPIO SOL INAL FR 20ML</t>
  </si>
  <si>
    <t xml:space="preserve">16203</t>
  </si>
  <si>
    <t xml:space="preserve">7896658051647</t>
  </si>
  <si>
    <t xml:space="preserve">BRONFENI+FENILE 12+15MG C/12 CPR GEN</t>
  </si>
  <si>
    <t xml:space="preserve">16103</t>
  </si>
  <si>
    <t xml:space="preserve">7896658051661</t>
  </si>
  <si>
    <t xml:space="preserve">BRONFENI+FENILE 2+2,5MG/ML GTS 20ML GEN</t>
  </si>
  <si>
    <t xml:space="preserve">68701</t>
  </si>
  <si>
    <t xml:space="preserve">7896004758268</t>
  </si>
  <si>
    <t xml:space="preserve">BUDESONIDA 32MCG FR X 120ML</t>
  </si>
  <si>
    <t xml:space="preserve">68721</t>
  </si>
  <si>
    <t xml:space="preserve">7896004758275</t>
  </si>
  <si>
    <t xml:space="preserve">BUDESONIDA 64MCG FR X 120ML</t>
  </si>
  <si>
    <t xml:space="preserve">71481</t>
  </si>
  <si>
    <t xml:space="preserve">7895296211024</t>
  </si>
  <si>
    <t xml:space="preserve">CABERGOLINA 0,5 MG CX 8 COMP</t>
  </si>
  <si>
    <t xml:space="preserve">636351</t>
  </si>
  <si>
    <t xml:space="preserve">7896004747453</t>
  </si>
  <si>
    <t xml:space="preserve">CABERGOLINA 0,50MG CX 2 COMP</t>
  </si>
  <si>
    <t xml:space="preserve">74721</t>
  </si>
  <si>
    <t xml:space="preserve">7899620910164</t>
  </si>
  <si>
    <t xml:space="preserve">CAPTOPRIL 50MG CX 30 COMP</t>
  </si>
  <si>
    <t xml:space="preserve">78101</t>
  </si>
  <si>
    <t xml:space="preserve">7897848500907</t>
  </si>
  <si>
    <t xml:space="preserve">CARBOCISTEINA 20 MG/ML XPE INF 100 ML</t>
  </si>
  <si>
    <t xml:space="preserve">NATIVITA IND</t>
  </si>
  <si>
    <t xml:space="preserve">84621</t>
  </si>
  <si>
    <t xml:space="preserve">7896181915041</t>
  </si>
  <si>
    <t xml:space="preserve">CARVEDILOL 12,5MG COM BLX30</t>
  </si>
  <si>
    <t xml:space="preserve">85101</t>
  </si>
  <si>
    <t xml:space="preserve">7898146822418</t>
  </si>
  <si>
    <t xml:space="preserve">CARVEDILOL 25MG CX 30 COMP</t>
  </si>
  <si>
    <t xml:space="preserve">BIOLAB GENERICOS</t>
  </si>
  <si>
    <t xml:space="preserve">84581</t>
  </si>
  <si>
    <t xml:space="preserve">7896181915027</t>
  </si>
  <si>
    <t xml:space="preserve">CARVEDILOL 3,125MG COM BLX30</t>
  </si>
  <si>
    <t xml:space="preserve">92021</t>
  </si>
  <si>
    <t xml:space="preserve">7898216367535</t>
  </si>
  <si>
    <t xml:space="preserve">CETOCONAZOL 200MG CX 10 COMP</t>
  </si>
  <si>
    <t xml:space="preserve">96181</t>
  </si>
  <si>
    <t xml:space="preserve">7896422507295</t>
  </si>
  <si>
    <t xml:space="preserve">CETOPROFENO 100MG CX 20 COMP</t>
  </si>
  <si>
    <t xml:space="preserve">95041</t>
  </si>
  <si>
    <t xml:space="preserve">7896004752594</t>
  </si>
  <si>
    <t xml:space="preserve">CETOPROFENO 150MG C/10 COM.LIB.PROL</t>
  </si>
  <si>
    <t xml:space="preserve">95441</t>
  </si>
  <si>
    <t xml:space="preserve">7896004752525</t>
  </si>
  <si>
    <t xml:space="preserve">CETOPROFENO 150MG CX 10 COMP LIB PROL</t>
  </si>
  <si>
    <t xml:space="preserve">95361</t>
  </si>
  <si>
    <t xml:space="preserve">7891317001926</t>
  </si>
  <si>
    <t xml:space="preserve">98201</t>
  </si>
  <si>
    <t xml:space="preserve">7896422512169</t>
  </si>
  <si>
    <t xml:space="preserve">CICLOPIROX OLAMINA 10MG CREME DERM BG 20G</t>
  </si>
  <si>
    <t xml:space="preserve">99121</t>
  </si>
  <si>
    <t xml:space="preserve">7896181925859</t>
  </si>
  <si>
    <t xml:space="preserve">CILOSTAZOL 100MG CX 30 COMP</t>
  </si>
  <si>
    <t xml:space="preserve">99701</t>
  </si>
  <si>
    <t xml:space="preserve">7897076910905</t>
  </si>
  <si>
    <t xml:space="preserve">CINARIZINA 25MG CX 30 COMP</t>
  </si>
  <si>
    <t xml:space="preserve">RANBAXY</t>
  </si>
  <si>
    <t xml:space="preserve">SB COMERCIO LTDA 0179-15</t>
  </si>
  <si>
    <t xml:space="preserve">572681</t>
  </si>
  <si>
    <t xml:space="preserve">7899620915312</t>
  </si>
  <si>
    <t xml:space="preserve">CIPROFIBRATO 100MG CX 30 COMP</t>
  </si>
  <si>
    <t xml:space="preserve">4301</t>
  </si>
  <si>
    <t xml:space="preserve">7898907313858</t>
  </si>
  <si>
    <t xml:space="preserve">CIPROTERONA+ETINILESTRADIOL 0,035MG CX 21 COMP</t>
  </si>
  <si>
    <t xml:space="preserve">633791</t>
  </si>
  <si>
    <t xml:space="preserve">7896112406105</t>
  </si>
  <si>
    <t xml:space="preserve">CLOR TANSULOSINA 0,4MG CX 30 CAP</t>
  </si>
  <si>
    <t xml:space="preserve">633731</t>
  </si>
  <si>
    <t xml:space="preserve">7896004821146</t>
  </si>
  <si>
    <t xml:space="preserve">CLOR. PIOGLITAZONA 30MG CX 30 COMP</t>
  </si>
  <si>
    <t xml:space="preserve">146381</t>
  </si>
  <si>
    <t xml:space="preserve">7895296447317</t>
  </si>
  <si>
    <t xml:space="preserve">CLOR.FEXOFENADINA 120MG 1BLX10COM REV-NQ</t>
  </si>
  <si>
    <t xml:space="preserve">630181</t>
  </si>
  <si>
    <t xml:space="preserve">7896004784335</t>
  </si>
  <si>
    <t xml:space="preserve">CLOR.FEXOFENADINA 180MG 1BLX10COM REV-GD</t>
  </si>
  <si>
    <t xml:space="preserve">124821</t>
  </si>
  <si>
    <t xml:space="preserve">7899095245631</t>
  </si>
  <si>
    <t xml:space="preserve">CLORIDRATO DE AMIODARONA 200MG CX 30 COMP</t>
  </si>
  <si>
    <t xml:space="preserve">124681</t>
  </si>
  <si>
    <t xml:space="preserve">7891058001681</t>
  </si>
  <si>
    <t xml:space="preserve">129741</t>
  </si>
  <si>
    <t xml:space="preserve">7898060131146</t>
  </si>
  <si>
    <t xml:space="preserve">CLORIDRATO DE BROMEXINA 0,8MG XPE FR 120ML+CM</t>
  </si>
  <si>
    <t xml:space="preserve">HUDSON REPRESENTACOES EIRELI</t>
  </si>
  <si>
    <t xml:space="preserve">129761</t>
  </si>
  <si>
    <t xml:space="preserve">7898060131504</t>
  </si>
  <si>
    <t xml:space="preserve">CLORIDRATO DE BROMEXINA 1,6MG XPE FR 120ML+CM</t>
  </si>
  <si>
    <t xml:space="preserve">133221</t>
  </si>
  <si>
    <t xml:space="preserve">7896181901327</t>
  </si>
  <si>
    <t xml:space="preserve">CLORIDRATO DE CICLOBENZAPRINA 10MG CX 15 COMP</t>
  </si>
  <si>
    <t xml:space="preserve">134601</t>
  </si>
  <si>
    <t xml:space="preserve">7898060139951</t>
  </si>
  <si>
    <t xml:space="preserve">CLORIDRATO DE CICLOBENZAPRINA 10MG CX 30 COMP REV</t>
  </si>
  <si>
    <t xml:space="preserve">4093</t>
  </si>
  <si>
    <t xml:space="preserve">7899095204188</t>
  </si>
  <si>
    <t xml:space="preserve">CLORIDRATO DE CICLOBENZAPRINA 5MG C/15 CPR</t>
  </si>
  <si>
    <t xml:space="preserve">133181</t>
  </si>
  <si>
    <t xml:space="preserve">7896181901150</t>
  </si>
  <si>
    <t xml:space="preserve">CLORIDRATO DE CICLOBENZAPRINA 5MG CX 15 COMP</t>
  </si>
  <si>
    <t xml:space="preserve">134661</t>
  </si>
  <si>
    <t xml:space="preserve">7898060139913</t>
  </si>
  <si>
    <t xml:space="preserve">CLORIDRATO DE CICLOBENZAPRINA 5MG CX 15 COMP REV</t>
  </si>
  <si>
    <t xml:space="preserve">132761</t>
  </si>
  <si>
    <t xml:space="preserve">7896523214627</t>
  </si>
  <si>
    <t xml:space="preserve">CLORIDRATO DE CICLOBENZAPRINA 5MG CX 30 COMP REV</t>
  </si>
  <si>
    <t xml:space="preserve">CIMED</t>
  </si>
  <si>
    <t xml:space="preserve">CIMED &amp; CO. S.A.</t>
  </si>
  <si>
    <t xml:space="preserve">134621</t>
  </si>
  <si>
    <t xml:space="preserve">7898060139920</t>
  </si>
  <si>
    <t xml:space="preserve">135981</t>
  </si>
  <si>
    <t xml:space="preserve">7898216360185</t>
  </si>
  <si>
    <t xml:space="preserve">CLORIDRATO DE CIPROFLOXACINO 500MG CX 14 COMP REV</t>
  </si>
  <si>
    <t xml:space="preserve">142821</t>
  </si>
  <si>
    <t xml:space="preserve">7895296186018</t>
  </si>
  <si>
    <t xml:space="preserve">CLORIDRATO DE DORZOLAMIDA 20MG/ML FR X 5ML</t>
  </si>
  <si>
    <t xml:space="preserve">146961</t>
  </si>
  <si>
    <t xml:space="preserve">7897076910950</t>
  </si>
  <si>
    <t xml:space="preserve">CLORIDRATO DE FEXOFENADINA 120MG CX 10 COMP</t>
  </si>
  <si>
    <t xml:space="preserve">146981</t>
  </si>
  <si>
    <t xml:space="preserve">7897076910974</t>
  </si>
  <si>
    <t xml:space="preserve">CLORIDRATO DE FEXOFENADINA 180MG CX 10 COMP</t>
  </si>
  <si>
    <t xml:space="preserve">637491</t>
  </si>
  <si>
    <t xml:space="preserve">7898700410471</t>
  </si>
  <si>
    <t xml:space="preserve">CLORIDRATO DE FEXOFENADINA 6MG/ML SUS ORAL FR 150ML</t>
  </si>
  <si>
    <t xml:space="preserve">637481</t>
  </si>
  <si>
    <t xml:space="preserve">7898700410488</t>
  </si>
  <si>
    <t xml:space="preserve">CLORIDRATO DE FEXOFENADINA 6MG/ML SUS ORAL FR 60ML</t>
  </si>
  <si>
    <t xml:space="preserve">148181</t>
  </si>
  <si>
    <t xml:space="preserve">7896004711799</t>
  </si>
  <si>
    <t xml:space="preserve">CLORIDRATO DE FLUOXETINA 20MG CX 30 COMP REV</t>
  </si>
  <si>
    <t xml:space="preserve">213401</t>
  </si>
  <si>
    <t xml:space="preserve">7897848501195</t>
  </si>
  <si>
    <t xml:space="preserve">CLORIDRATO DE HIDROXIZINA 2 MG / ML SOL OR CT FR PLAS AMB X 100 ML + SER DOSAD</t>
  </si>
  <si>
    <t xml:space="preserve">213581</t>
  </si>
  <si>
    <t xml:space="preserve">7896004729695</t>
  </si>
  <si>
    <t xml:space="preserve">CLORIDRATO DE HIDROXIZINA 25MG CX 30 COMP</t>
  </si>
  <si>
    <t xml:space="preserve">323981</t>
  </si>
  <si>
    <t xml:space="preserve">7898060132600</t>
  </si>
  <si>
    <t xml:space="preserve">CLORIDRATO DE LOPERAMIDA 2MG CX 12 COMP</t>
  </si>
  <si>
    <t xml:space="preserve">152881</t>
  </si>
  <si>
    <t xml:space="preserve">7897595620279</t>
  </si>
  <si>
    <t xml:space="preserve">157881</t>
  </si>
  <si>
    <t xml:space="preserve">7898148291267</t>
  </si>
  <si>
    <t xml:space="preserve">CLORIDRATO DE METFORMINA 500MG CX 30 COMP</t>
  </si>
  <si>
    <t xml:space="preserve">162601</t>
  </si>
  <si>
    <t xml:space="preserve">7899551303868</t>
  </si>
  <si>
    <t xml:space="preserve">CLORIDRATO DE NEBIVOLOL 5MG CX 30 COMP</t>
  </si>
  <si>
    <t xml:space="preserve">651031</t>
  </si>
  <si>
    <t xml:space="preserve">7896004821122</t>
  </si>
  <si>
    <t xml:space="preserve">6703</t>
  </si>
  <si>
    <t xml:space="preserve">7899095204126</t>
  </si>
  <si>
    <t xml:space="preserve">CLORIDRATO DE ONDANSETRONA 4MG 10 CPR ORODISP</t>
  </si>
  <si>
    <t xml:space="preserve">163981</t>
  </si>
  <si>
    <t xml:space="preserve">7896112400387</t>
  </si>
  <si>
    <t xml:space="preserve">CLORIDRATO DE ONDANSETRONA 4MG CX 10 COMP</t>
  </si>
  <si>
    <t xml:space="preserve">6803</t>
  </si>
  <si>
    <t xml:space="preserve">7899095204133</t>
  </si>
  <si>
    <t xml:space="preserve">CLORIDRATO DE ONDANSETRONA 8MG 10 CPR ORODISP</t>
  </si>
  <si>
    <t xml:space="preserve">164001</t>
  </si>
  <si>
    <t xml:space="preserve">7896112400394</t>
  </si>
  <si>
    <t xml:space="preserve">CLORIDRATO DE ONDANSETRONA 8MG CX 10 COMP</t>
  </si>
  <si>
    <t xml:space="preserve">171281</t>
  </si>
  <si>
    <t xml:space="preserve">7898216362431</t>
  </si>
  <si>
    <t xml:space="preserve">CLORIDRATO DE PROPANOLOL 40MG CX 30 COMP</t>
  </si>
  <si>
    <t xml:space="preserve">174801</t>
  </si>
  <si>
    <t xml:space="preserve">7896004756677</t>
  </si>
  <si>
    <t xml:space="preserve">CLORIDRATO DE SERTRALINA 100MG 2 BL X 15 COMP REV</t>
  </si>
  <si>
    <t xml:space="preserve">178181</t>
  </si>
  <si>
    <t xml:space="preserve">7896004752129</t>
  </si>
  <si>
    <t xml:space="preserve">CLORIDRATO DE TANSULOSINA 4MG CX 30 COMP</t>
  </si>
  <si>
    <t xml:space="preserve">179861</t>
  </si>
  <si>
    <t xml:space="preserve">7896004716671</t>
  </si>
  <si>
    <t xml:space="preserve">CLORIDRATO DE TERBINAFINA CREME BG 20G</t>
  </si>
  <si>
    <t xml:space="preserve">651131</t>
  </si>
  <si>
    <t xml:space="preserve">7899620916616</t>
  </si>
  <si>
    <t xml:space="preserve">CLORIDRATO DE TRAZODONA 100MG CX 30 COMP</t>
  </si>
  <si>
    <t xml:space="preserve">361</t>
  </si>
  <si>
    <t xml:space="preserve">7896004718453</t>
  </si>
  <si>
    <t xml:space="preserve">CLOTRIMAZOL 10MG CREM BG 20G</t>
  </si>
  <si>
    <t xml:space="preserve">189301</t>
  </si>
  <si>
    <t xml:space="preserve">7896004721231</t>
  </si>
  <si>
    <t xml:space="preserve">189321</t>
  </si>
  <si>
    <t xml:space="preserve">7896004711416</t>
  </si>
  <si>
    <t xml:space="preserve">CLOTRIMAZOL 10MG CREM VAG BG 35G+6APLIC</t>
  </si>
  <si>
    <t xml:space="preserve">189601</t>
  </si>
  <si>
    <t xml:space="preserve">7896422506427</t>
  </si>
  <si>
    <t xml:space="preserve">189341</t>
  </si>
  <si>
    <t xml:space="preserve">7896004711409</t>
  </si>
  <si>
    <t xml:space="preserve">CLOTRIMAZOL 20MG CREM VAG BG 20G+3APLIC</t>
  </si>
  <si>
    <t xml:space="preserve">189641</t>
  </si>
  <si>
    <t xml:space="preserve">7896422506434</t>
  </si>
  <si>
    <t xml:space="preserve">189681</t>
  </si>
  <si>
    <t xml:space="preserve">7896422504812</t>
  </si>
  <si>
    <t xml:space="preserve">CLOTRIMAZOL CREM DERM BG 20G</t>
  </si>
  <si>
    <t xml:space="preserve">39203</t>
  </si>
  <si>
    <t xml:space="preserve">7896004821948</t>
  </si>
  <si>
    <t xml:space="preserve">DAPAGLIFLOZINA 10MG C/30 CPR GMD-GENERICO</t>
  </si>
  <si>
    <t xml:space="preserve">GERMED</t>
  </si>
  <si>
    <t xml:space="preserve">202921</t>
  </si>
  <si>
    <t xml:space="preserve">7896658018954</t>
  </si>
  <si>
    <t xml:space="preserve">DESLORATADINA 0,5MG XPE FR 60ML+SER DOS</t>
  </si>
  <si>
    <t xml:space="preserve">572461</t>
  </si>
  <si>
    <t xml:space="preserve">7899095201620</t>
  </si>
  <si>
    <t xml:space="preserve">DESLORATADINA 0,5MG/ML FR 60ML</t>
  </si>
  <si>
    <t xml:space="preserve">202961</t>
  </si>
  <si>
    <t xml:space="preserve">7896181922711</t>
  </si>
  <si>
    <t xml:space="preserve">DESLORATADINA 5MG CX 10 COMP</t>
  </si>
  <si>
    <t xml:space="preserve">648181</t>
  </si>
  <si>
    <t xml:space="preserve">7896004820798</t>
  </si>
  <si>
    <t xml:space="preserve">DESLORATADINA 5MG CX 10 COMP REV</t>
  </si>
  <si>
    <t xml:space="preserve">205421</t>
  </si>
  <si>
    <t xml:space="preserve">7891317180539</t>
  </si>
  <si>
    <t xml:space="preserve">DESOGESTREL 0,075MG CX 28 COMP REV</t>
  </si>
  <si>
    <t xml:space="preserve">204681</t>
  </si>
  <si>
    <t xml:space="preserve">7896658035487</t>
  </si>
  <si>
    <t xml:space="preserve">DESOGESTREL 75MCG CX 28 COMP</t>
  </si>
  <si>
    <t xml:space="preserve">206181</t>
  </si>
  <si>
    <t xml:space="preserve">7896004711874</t>
  </si>
  <si>
    <t xml:space="preserve">DESONIDA 0,5MG CREME BG 30G</t>
  </si>
  <si>
    <t xml:space="preserve">206161</t>
  </si>
  <si>
    <t xml:space="preserve">7896004711362</t>
  </si>
  <si>
    <t xml:space="preserve">DESONIDA 0,5MG POM BG 30G</t>
  </si>
  <si>
    <t xml:space="preserve">206621</t>
  </si>
  <si>
    <t xml:space="preserve">7896004703565</t>
  </si>
  <si>
    <t xml:space="preserve">DEXAMETASONA ELIXIR FR 120ML</t>
  </si>
  <si>
    <t xml:space="preserve">209481</t>
  </si>
  <si>
    <t xml:space="preserve">7896006249474</t>
  </si>
  <si>
    <t xml:space="preserve">DICLOFENACO DE SODIO 25MG/ML SOL INJ CX 5AMP X 3ML</t>
  </si>
  <si>
    <t xml:space="preserve">211501</t>
  </si>
  <si>
    <t xml:space="preserve">7899095239630</t>
  </si>
  <si>
    <t xml:space="preserve">DICLOFENACO POTASSICO 50MG CX 20 COMP REV</t>
  </si>
  <si>
    <t xml:space="preserve">ANDRADE COMERCIO E DISTRIBUICAO LTDA</t>
  </si>
  <si>
    <t xml:space="preserve">490121</t>
  </si>
  <si>
    <t xml:space="preserve">7897917004008</t>
  </si>
  <si>
    <t xml:space="preserve">DICLOFENACO SODICO 50MG CX 20 COMP REV</t>
  </si>
  <si>
    <t xml:space="preserve">AMERICAN FARMA LTDA (MATRIZ)</t>
  </si>
  <si>
    <t xml:space="preserve">609121</t>
  </si>
  <si>
    <t xml:space="preserve">7896004757353</t>
  </si>
  <si>
    <t xml:space="preserve">DICLOR.LEVOCETIRIZINA 5MG CX 10 COMP REV</t>
  </si>
  <si>
    <t xml:space="preserve">584781</t>
  </si>
  <si>
    <t xml:space="preserve">7896004785134</t>
  </si>
  <si>
    <t xml:space="preserve">213241</t>
  </si>
  <si>
    <t xml:space="preserve">7898049790944</t>
  </si>
  <si>
    <t xml:space="preserve">DICLORIDRATO DE FLUNARIZINA 10MG CX 50 COMP</t>
  </si>
  <si>
    <t xml:space="preserve">214</t>
  </si>
  <si>
    <t xml:space="preserve">7898216367016</t>
  </si>
  <si>
    <t xml:space="preserve">DICLORIDRATO DE LEVOCETIRIZINA</t>
  </si>
  <si>
    <t xml:space="preserve">214001</t>
  </si>
  <si>
    <t xml:space="preserve">7897076921499</t>
  </si>
  <si>
    <t xml:space="preserve">DICLORIDRATO DE LEVOCETIRIZINA 5MG CX 10 COMP REV</t>
  </si>
  <si>
    <t xml:space="preserve">217901</t>
  </si>
  <si>
    <t xml:space="preserve">7891317140458</t>
  </si>
  <si>
    <t xml:space="preserve">DIENOGESTE 2MG CX 30 COMP REV</t>
  </si>
  <si>
    <t xml:space="preserve">254121</t>
  </si>
  <si>
    <t xml:space="preserve">7891317141967</t>
  </si>
  <si>
    <t xml:space="preserve">DIP BETAMETASONA+FOSF DISSODICO DE BETAMETASONA 5+2MG SUS INJ AMP X 1ML</t>
  </si>
  <si>
    <t xml:space="preserve">627881</t>
  </si>
  <si>
    <t xml:space="preserve">7896004715650</t>
  </si>
  <si>
    <t xml:space="preserve">DIPIRONA SODICA 50MG SOL ORAL FR 100ML</t>
  </si>
  <si>
    <t xml:space="preserve">222541</t>
  </si>
  <si>
    <t xml:space="preserve">7899095230224</t>
  </si>
  <si>
    <t xml:space="preserve">DIPIRONA SODICA 50MG/ML SOL ORAL FR 100ML</t>
  </si>
  <si>
    <t xml:space="preserve">MM LOBATO COM. E REP. LTDA</t>
  </si>
  <si>
    <t xml:space="preserve">223601</t>
  </si>
  <si>
    <t xml:space="preserve">7896181911036</t>
  </si>
  <si>
    <t xml:space="preserve">DIPIRONA SODICA 50MG/ML SOLOR FR 100ML</t>
  </si>
  <si>
    <t xml:space="preserve">221921</t>
  </si>
  <si>
    <t xml:space="preserve">7896004719115</t>
  </si>
  <si>
    <t xml:space="preserve">DIPIRONA SODICA FR GTS 10ML</t>
  </si>
  <si>
    <t xml:space="preserve">16003</t>
  </si>
  <si>
    <t xml:space="preserve">7896658052910</t>
  </si>
  <si>
    <t xml:space="preserve">DISP H 900+100MG 30CPR DIOS+HESP</t>
  </si>
  <si>
    <t xml:space="preserve">229181</t>
  </si>
  <si>
    <t xml:space="preserve">7896004723587</t>
  </si>
  <si>
    <t xml:space="preserve">DOMPERIDONA 10MG CX 2BL X 15 COMP</t>
  </si>
  <si>
    <t xml:space="preserve">526021</t>
  </si>
  <si>
    <t xml:space="preserve">7896523201054</t>
  </si>
  <si>
    <t xml:space="preserve">DOMPERIDONA 10MG CX 30 COMP</t>
  </si>
  <si>
    <t xml:space="preserve">229061</t>
  </si>
  <si>
    <t xml:space="preserve">7897076912183</t>
  </si>
  <si>
    <t xml:space="preserve">229201</t>
  </si>
  <si>
    <t xml:space="preserve">7896004723594</t>
  </si>
  <si>
    <t xml:space="preserve">DOMPERIDONA 10MG CX 4BL X 15 COMP</t>
  </si>
  <si>
    <t xml:space="preserve">421</t>
  </si>
  <si>
    <t xml:space="preserve">7891317452971</t>
  </si>
  <si>
    <t xml:space="preserve">DOMPERIDONA 1MG/ML SUS OR FR 100ML+1 SER DOS</t>
  </si>
  <si>
    <t xml:space="preserve">630571</t>
  </si>
  <si>
    <t xml:space="preserve">7896658048371</t>
  </si>
  <si>
    <t xml:space="preserve">DROPROPIZINA 1,5MG/ML XPE FR 120ML+SER DOS</t>
  </si>
  <si>
    <t xml:space="preserve">229821</t>
  </si>
  <si>
    <t xml:space="preserve">7896181922377</t>
  </si>
  <si>
    <t xml:space="preserve">DROPROPIZINA 3MG XPE ADU FR 120ML</t>
  </si>
  <si>
    <t xml:space="preserve">238701</t>
  </si>
  <si>
    <t xml:space="preserve">7896004734408</t>
  </si>
  <si>
    <t xml:space="preserve">DROSPERINONA+ETINILESTRADIOL 3+0,03MG CX 21 COMP REV</t>
  </si>
  <si>
    <t xml:space="preserve">240121</t>
  </si>
  <si>
    <t xml:space="preserve">7896004734392</t>
  </si>
  <si>
    <t xml:space="preserve">DROSPIRENONA+ETINILESTRADIOL 3+0,03MG CX 21 COMP REV</t>
  </si>
  <si>
    <t xml:space="preserve">238761</t>
  </si>
  <si>
    <t xml:space="preserve">7895296100038</t>
  </si>
  <si>
    <t xml:space="preserve">623571</t>
  </si>
  <si>
    <t xml:space="preserve">7896006297406</t>
  </si>
  <si>
    <t xml:space="preserve">DULOXETINA 30MG CX 30 CAP</t>
  </si>
  <si>
    <t xml:space="preserve">613951</t>
  </si>
  <si>
    <t xml:space="preserve">7891317016920</t>
  </si>
  <si>
    <t xml:space="preserve">ENANTATO DE NORETISTERONA+VALERATO DE ESTRADIOL 50+5MG/ML SOL INJ AMP 1ML</t>
  </si>
  <si>
    <t xml:space="preserve">234501</t>
  </si>
  <si>
    <t xml:space="preserve">7897076914088</t>
  </si>
  <si>
    <t xml:space="preserve">ESOMEPRAZOL MAGNESIO 40MG CX 28 COMP</t>
  </si>
  <si>
    <t xml:space="preserve">236961</t>
  </si>
  <si>
    <t xml:space="preserve">7896004708942</t>
  </si>
  <si>
    <t xml:space="preserve">ESPIRONOLACTONA 25MG CX 30 COMP</t>
  </si>
  <si>
    <t xml:space="preserve">801</t>
  </si>
  <si>
    <t xml:space="preserve">7891317431358</t>
  </si>
  <si>
    <t xml:space="preserve">236041</t>
  </si>
  <si>
    <t xml:space="preserve">7899095256538</t>
  </si>
  <si>
    <t xml:space="preserve">ESPIRONOLACTONA 50MG CX 30 COMP</t>
  </si>
  <si>
    <t xml:space="preserve">237101</t>
  </si>
  <si>
    <t xml:space="preserve">7896004711041</t>
  </si>
  <si>
    <t xml:space="preserve">240321</t>
  </si>
  <si>
    <t xml:space="preserve">7896004761633</t>
  </si>
  <si>
    <t xml:space="preserve">ETODOLACO 400MG BL 10 COMP REV</t>
  </si>
  <si>
    <t xml:space="preserve">631171</t>
  </si>
  <si>
    <t xml:space="preserve">7898687733990</t>
  </si>
  <si>
    <t xml:space="preserve">ETODOLACO 500MG CX 14 COMP REV</t>
  </si>
  <si>
    <t xml:space="preserve">ALTHAIA</t>
  </si>
  <si>
    <t xml:space="preserve">243061</t>
  </si>
  <si>
    <t xml:space="preserve">7898569762674</t>
  </si>
  <si>
    <t xml:space="preserve">EZETIMIBA 10MG CX 30 COMP REV</t>
  </si>
  <si>
    <t xml:space="preserve">248301</t>
  </si>
  <si>
    <t xml:space="preserve">7896006299769</t>
  </si>
  <si>
    <t xml:space="preserve">FINASTERIDA 1MG CX 30 COMP REV</t>
  </si>
  <si>
    <t xml:space="preserve">UNIAO QUIMICA FARMACEUTICA</t>
  </si>
  <si>
    <t xml:space="preserve">668961</t>
  </si>
  <si>
    <t xml:space="preserve">7891317034047</t>
  </si>
  <si>
    <t xml:space="preserve">FOSFATO SODICO DE PREDNISOLONA 11MG/ML 20ML EUR-GENERICO</t>
  </si>
  <si>
    <t xml:space="preserve">EUROFA-GEN</t>
  </si>
  <si>
    <t xml:space="preserve">255061</t>
  </si>
  <si>
    <t xml:space="preserve">7898049796861</t>
  </si>
  <si>
    <t xml:space="preserve">FOSFATO SODICO DE PREDNISOLONA 3,0MG/ML SOL OR FR 120ML+CP MED</t>
  </si>
  <si>
    <t xml:space="preserve">255081</t>
  </si>
  <si>
    <t xml:space="preserve">7898049796830</t>
  </si>
  <si>
    <t xml:space="preserve">FOSFATO SODICO DE PREDNISOLONA 3,0MG/ML SOL OR FR 60ML+CP MED</t>
  </si>
  <si>
    <t xml:space="preserve">256101</t>
  </si>
  <si>
    <t xml:space="preserve">7896181914303</t>
  </si>
  <si>
    <t xml:space="preserve">FOSFATO SODICO DE PREDNISOLONA 3MG/ML SOL OR FR 120ML</t>
  </si>
  <si>
    <t xml:space="preserve">258661</t>
  </si>
  <si>
    <t xml:space="preserve">7896004715520</t>
  </si>
  <si>
    <t xml:space="preserve">FUROATO DE MOMETASONA 1MG CREME BG 20G</t>
  </si>
  <si>
    <t xml:space="preserve">258681</t>
  </si>
  <si>
    <t xml:space="preserve">7896004715568</t>
  </si>
  <si>
    <t xml:space="preserve">FUROATO DE MOMETASONA 1MG POM BG 20G</t>
  </si>
  <si>
    <t xml:space="preserve">630281</t>
  </si>
  <si>
    <t xml:space="preserve">7891317010362</t>
  </si>
  <si>
    <t xml:space="preserve">FUROATO DE MOMETASONA 50MCG SUS SPR NAS FR 120 ACION</t>
  </si>
  <si>
    <t xml:space="preserve">259101</t>
  </si>
  <si>
    <t xml:space="preserve">7899095250949</t>
  </si>
  <si>
    <t xml:space="preserve">FUROSEMIDA 40MG CX 20 COMP</t>
  </si>
  <si>
    <t xml:space="preserve">741</t>
  </si>
  <si>
    <t xml:space="preserve">7896112170310</t>
  </si>
  <si>
    <t xml:space="preserve">FUROSEMIDA 40MG CX 20 COMP BRANCO</t>
  </si>
  <si>
    <t xml:space="preserve">531401</t>
  </si>
  <si>
    <t xml:space="preserve">7898216360604</t>
  </si>
  <si>
    <t xml:space="preserve">GLICLAZIDA 30MG CX 30 COMP LIB PROL</t>
  </si>
  <si>
    <t xml:space="preserve">265821</t>
  </si>
  <si>
    <t xml:space="preserve">7897076922380</t>
  </si>
  <si>
    <t xml:space="preserve">265001</t>
  </si>
  <si>
    <t xml:space="preserve">8902220119574</t>
  </si>
  <si>
    <t xml:space="preserve">TORRENT DO BRASIL</t>
  </si>
  <si>
    <t xml:space="preserve">265081</t>
  </si>
  <si>
    <t xml:space="preserve">7896004752730</t>
  </si>
  <si>
    <t xml:space="preserve">GLICLAZIDA 60MG 2BL X 15 COMP LIB PROL</t>
  </si>
  <si>
    <t xml:space="preserve">264821</t>
  </si>
  <si>
    <t xml:space="preserve">7897076922403</t>
  </si>
  <si>
    <t xml:space="preserve">GLICLAZIDA 60MG ESTOJO 30 COMP</t>
  </si>
  <si>
    <t xml:space="preserve">630211</t>
  </si>
  <si>
    <t xml:space="preserve">7896004820521</t>
  </si>
  <si>
    <t xml:space="preserve">HEMIFUMARATO DE BISOPROLOL 5MG CX 30 COMP REV</t>
  </si>
  <si>
    <t xml:space="preserve">285261</t>
  </si>
  <si>
    <t xml:space="preserve">7896004716190</t>
  </si>
  <si>
    <t xml:space="preserve">HIDROCLOROTIAZIDA 25MG CX 30 COMP</t>
  </si>
  <si>
    <t xml:space="preserve">284441</t>
  </si>
  <si>
    <t xml:space="preserve">7896112165651</t>
  </si>
  <si>
    <t xml:space="preserve">288681</t>
  </si>
  <si>
    <t xml:space="preserve">7896004750507</t>
  </si>
  <si>
    <t xml:space="preserve">HIDROCLOROTIAZIDA+OLMESARTANA MEDOXOMILA 20+12,5MG CX 30 COMP</t>
  </si>
  <si>
    <t xml:space="preserve">288841</t>
  </si>
  <si>
    <t xml:space="preserve">7896004750521</t>
  </si>
  <si>
    <t xml:space="preserve">HIDROCLOROTIAZIDA+OLMESARTANA MEDOXOMILA 40+25MG CX 30 COMP</t>
  </si>
  <si>
    <t xml:space="preserve">291461</t>
  </si>
  <si>
    <t xml:space="preserve">7896004719283</t>
  </si>
  <si>
    <t xml:space="preserve">HIDROCORTISONA 10MG POM BG 30G</t>
  </si>
  <si>
    <t xml:space="preserve">292841</t>
  </si>
  <si>
    <t xml:space="preserve">7896004726236</t>
  </si>
  <si>
    <t xml:space="preserve">HIDROQUINONA 40MG CREME BG 30G</t>
  </si>
  <si>
    <t xml:space="preserve">531541</t>
  </si>
  <si>
    <t xml:space="preserve">7894164006755</t>
  </si>
  <si>
    <t xml:space="preserve">HIDROXIDO ALUMINIO SAB HORTELA 100ML</t>
  </si>
  <si>
    <t xml:space="preserve">AIRELA</t>
  </si>
  <si>
    <t xml:space="preserve">294541</t>
  </si>
  <si>
    <t xml:space="preserve">7891317007607</t>
  </si>
  <si>
    <t xml:space="preserve">IBANDRONATO DE SODIO 150MG CX 1 COMP REV</t>
  </si>
  <si>
    <t xml:space="preserve">294641</t>
  </si>
  <si>
    <t xml:space="preserve">7896004752488</t>
  </si>
  <si>
    <t xml:space="preserve">IBANDRONATO SODIO MONO 150MG CX 1 COMP</t>
  </si>
  <si>
    <t xml:space="preserve">297621</t>
  </si>
  <si>
    <t xml:space="preserve">7896862960087</t>
  </si>
  <si>
    <t xml:space="preserve">IBUPROFENO 100MG/ML SUS OR FR GTS 20ML</t>
  </si>
  <si>
    <t xml:space="preserve">MEDQUIMICA</t>
  </si>
  <si>
    <t xml:space="preserve">661211</t>
  </si>
  <si>
    <t xml:space="preserve">7898049796540</t>
  </si>
  <si>
    <t xml:space="preserve">IBUPROFENO 600MG</t>
  </si>
  <si>
    <t xml:space="preserve">642621</t>
  </si>
  <si>
    <t xml:space="preserve">7898700412376</t>
  </si>
  <si>
    <t xml:space="preserve">IBUPROFENO 600MG CX 10 CAP</t>
  </si>
  <si>
    <t xml:space="preserve">518921</t>
  </si>
  <si>
    <t xml:space="preserve">7898687730500</t>
  </si>
  <si>
    <t xml:space="preserve">IBUPROFENO 600MG CX 10 CAP GEL</t>
  </si>
  <si>
    <t xml:space="preserve">300441</t>
  </si>
  <si>
    <t xml:space="preserve">7896004728834</t>
  </si>
  <si>
    <t xml:space="preserve">INDAPAMIDA 1,5 MG CX 30 COMP REV</t>
  </si>
  <si>
    <t xml:space="preserve">300481</t>
  </si>
  <si>
    <t xml:space="preserve">7891317127404</t>
  </si>
  <si>
    <t xml:space="preserve">INDAPAMIDA 1,5MG CX 30 COMP REV LIB PROL</t>
  </si>
  <si>
    <t xml:space="preserve">306461</t>
  </si>
  <si>
    <t xml:space="preserve">7899095250901</t>
  </si>
  <si>
    <t xml:space="preserve">ITRACONAZOL 100MG CX 15 CAP</t>
  </si>
  <si>
    <t xml:space="preserve">306541</t>
  </si>
  <si>
    <t xml:space="preserve">7896004708140</t>
  </si>
  <si>
    <t xml:space="preserve">45003</t>
  </si>
  <si>
    <t xml:space="preserve">7898700413748</t>
  </si>
  <si>
    <t xml:space="preserve">IVERMECTINA 6MG C/08 CPR</t>
  </si>
  <si>
    <t xml:space="preserve">NEO QUIMICA</t>
  </si>
  <si>
    <t xml:space="preserve">492001</t>
  </si>
  <si>
    <t xml:space="preserve">7896004777801</t>
  </si>
  <si>
    <t xml:space="preserve">IVERMECTINA 6MG CX 4 COMP</t>
  </si>
  <si>
    <t xml:space="preserve">307421</t>
  </si>
  <si>
    <t xml:space="preserve">7898049793310</t>
  </si>
  <si>
    <t xml:space="preserve">673711</t>
  </si>
  <si>
    <t xml:space="preserve">7896112408642</t>
  </si>
  <si>
    <t xml:space="preserve">LEVANLODIPINO 2,5MG CX 30 COMP</t>
  </si>
  <si>
    <t xml:space="preserve">661221</t>
  </si>
  <si>
    <t xml:space="preserve">7896112408659</t>
  </si>
  <si>
    <t xml:space="preserve">LEVANLODIPINO 5MG CX 30 COMP</t>
  </si>
  <si>
    <t xml:space="preserve">669361</t>
  </si>
  <si>
    <t xml:space="preserve">7899620918023</t>
  </si>
  <si>
    <t xml:space="preserve">LEVOCETIRIZINA 5MG C/10 CPR</t>
  </si>
  <si>
    <t xml:space="preserve">321381</t>
  </si>
  <si>
    <t xml:space="preserve">7896004722467</t>
  </si>
  <si>
    <t xml:space="preserve">LIDOCAINA 50MG POM DERM BG 25G</t>
  </si>
  <si>
    <t xml:space="preserve">39803</t>
  </si>
  <si>
    <t xml:space="preserve">7898700412369</t>
  </si>
  <si>
    <t xml:space="preserve">LORATADINA 10MG C/12 CPR</t>
  </si>
  <si>
    <t xml:space="preserve">605741</t>
  </si>
  <si>
    <t xml:space="preserve">7899095202917</t>
  </si>
  <si>
    <t xml:space="preserve">LORATADINA 10MG CX 12 COMP</t>
  </si>
  <si>
    <t xml:space="preserve">616271</t>
  </si>
  <si>
    <t xml:space="preserve">7894164010301</t>
  </si>
  <si>
    <t xml:space="preserve">LORATADINA 1MG/ML 100ML XPE UN</t>
  </si>
  <si>
    <t xml:space="preserve">325701</t>
  </si>
  <si>
    <t xml:space="preserve">7899095236639</t>
  </si>
  <si>
    <t xml:space="preserve">LOSARTANA POTASSICA 50MG CX 30 COMP REV</t>
  </si>
  <si>
    <t xml:space="preserve">327521</t>
  </si>
  <si>
    <t xml:space="preserve">7896004708539</t>
  </si>
  <si>
    <t xml:space="preserve">LOSARTANA POTASSICA 50MG CX 3BL X 10 COMP REV</t>
  </si>
  <si>
    <t xml:space="preserve">286741</t>
  </si>
  <si>
    <t xml:space="preserve">7897595625106</t>
  </si>
  <si>
    <t xml:space="preserve">LOSARTANA POTASSICA+HIDROCLOROTIAZIDA 50+12,5MG CX 30 COMP REV</t>
  </si>
  <si>
    <t xml:space="preserve">287561</t>
  </si>
  <si>
    <t xml:space="preserve">7899095253896</t>
  </si>
  <si>
    <t xml:space="preserve">LOSARTANA+HIDROCLOROTIAZIDA 100+25MG CX 30 COMP REV</t>
  </si>
  <si>
    <t xml:space="preserve">287101</t>
  </si>
  <si>
    <t xml:space="preserve">7891317445287</t>
  </si>
  <si>
    <t xml:space="preserve">LOSARTANA+HIDROCLOROTIAZIDA 50+12,50MG CX 30 COMP</t>
  </si>
  <si>
    <t xml:space="preserve">56761</t>
  </si>
  <si>
    <t xml:space="preserve">7898060132075</t>
  </si>
  <si>
    <t xml:space="preserve">MAL DEXCLORFENIRAMINA+BETAMETASONA 0,4+0,05MG XPE FR 120ML+CM</t>
  </si>
  <si>
    <t xml:space="preserve">56181</t>
  </si>
  <si>
    <t xml:space="preserve">7896004716251</t>
  </si>
  <si>
    <t xml:space="preserve">MALEATO DE DEXCLORFENIRAMINA+BETAMETASONA 0,4+0,05MG XPE FR 120ML</t>
  </si>
  <si>
    <t xml:space="preserve">332581</t>
  </si>
  <si>
    <t xml:space="preserve">7898049796564</t>
  </si>
  <si>
    <t xml:space="preserve">MALEATO DE ENALAPRIL 10MG CX ENV 30 COMP</t>
  </si>
  <si>
    <t xml:space="preserve">512501</t>
  </si>
  <si>
    <t xml:space="preserve">7896523210773</t>
  </si>
  <si>
    <t xml:space="preserve">MALEATO DE ENALAPRIL 20MG CX 30 COMP</t>
  </si>
  <si>
    <t xml:space="preserve">334021</t>
  </si>
  <si>
    <t xml:space="preserve">7896004700540</t>
  </si>
  <si>
    <t xml:space="preserve">334081</t>
  </si>
  <si>
    <t xml:space="preserve">7896112126270</t>
  </si>
  <si>
    <t xml:space="preserve">334801</t>
  </si>
  <si>
    <t xml:space="preserve">7897917005180</t>
  </si>
  <si>
    <t xml:space="preserve">MALEATO DE ENALAPRIL 5MG CX 30 COMP</t>
  </si>
  <si>
    <t xml:space="preserve">599571</t>
  </si>
  <si>
    <t xml:space="preserve">7891317009915</t>
  </si>
  <si>
    <t xml:space="preserve">MALEATO DE TRIMEBUTINA 200MG CX 30 CAP</t>
  </si>
  <si>
    <t xml:space="preserve">339301</t>
  </si>
  <si>
    <t xml:space="preserve">7898216366583</t>
  </si>
  <si>
    <t xml:space="preserve">MELOXICAM 15MG CX 10 COMP</t>
  </si>
  <si>
    <t xml:space="preserve">344441</t>
  </si>
  <si>
    <t xml:space="preserve">7896004712970</t>
  </si>
  <si>
    <t xml:space="preserve">MESALAZINA 800MG CX 30 COMP REV</t>
  </si>
  <si>
    <t xml:space="preserve">701</t>
  </si>
  <si>
    <t xml:space="preserve">7896004703480</t>
  </si>
  <si>
    <t xml:space="preserve">METILDOPA 250MG CX 30 COMP REV</t>
  </si>
  <si>
    <t xml:space="preserve">4893</t>
  </si>
  <si>
    <t xml:space="preserve">7896004821986</t>
  </si>
  <si>
    <t xml:space="preserve">MINOXIDIL 5% 50MG 50ML SPRAY</t>
  </si>
  <si>
    <t xml:space="preserve">351181</t>
  </si>
  <si>
    <t xml:space="preserve">7896112401315</t>
  </si>
  <si>
    <t xml:space="preserve">MONONITRATO DE ISOSSORBIDA 20MG CX 30 COMP</t>
  </si>
  <si>
    <t xml:space="preserve">1081</t>
  </si>
  <si>
    <t xml:space="preserve">7896112121831</t>
  </si>
  <si>
    <t xml:space="preserve">NAPROXENO 500MG CX 10 COMP</t>
  </si>
  <si>
    <t xml:space="preserve">354841</t>
  </si>
  <si>
    <t xml:space="preserve">7896112115175</t>
  </si>
  <si>
    <t xml:space="preserve">NAPROXENO 500MG CX 20 COMP</t>
  </si>
  <si>
    <t xml:space="preserve">485261</t>
  </si>
  <si>
    <t xml:space="preserve">7899620915039</t>
  </si>
  <si>
    <t xml:space="preserve">NIMESULIDA 100MG CX 12 COMP</t>
  </si>
  <si>
    <t xml:space="preserve">523781</t>
  </si>
  <si>
    <t xml:space="preserve">7896112105619</t>
  </si>
  <si>
    <t xml:space="preserve">NISTATINA 100000UI/ML 50ML SUS OR FR+CP MED</t>
  </si>
  <si>
    <t xml:space="preserve">362241</t>
  </si>
  <si>
    <t xml:space="preserve">7896112189107</t>
  </si>
  <si>
    <t xml:space="preserve">NISTATINA 25000UI/G CREM VAG BG 60G+14 APLIC</t>
  </si>
  <si>
    <t xml:space="preserve">363041</t>
  </si>
  <si>
    <t xml:space="preserve">7899095202146</t>
  </si>
  <si>
    <t xml:space="preserve">NISTATINA 25MUI CREME VAG BG 60G+14APLIC</t>
  </si>
  <si>
    <t xml:space="preserve">363641</t>
  </si>
  <si>
    <t xml:space="preserve">7896004711195</t>
  </si>
  <si>
    <t xml:space="preserve">NISTATINA+OXIDO DE ZINCO 100MUI+200MG POM BG 60G</t>
  </si>
  <si>
    <t xml:space="preserve">363621</t>
  </si>
  <si>
    <t xml:space="preserve">7896004711355</t>
  </si>
  <si>
    <t xml:space="preserve">613381</t>
  </si>
  <si>
    <t xml:space="preserve">7898687730487</t>
  </si>
  <si>
    <t xml:space="preserve">NITAZOXANIDA 20MG/ML PO SUS OR FR 100ML+SER DOS</t>
  </si>
  <si>
    <t xml:space="preserve">610201</t>
  </si>
  <si>
    <t xml:space="preserve">7898687730470</t>
  </si>
  <si>
    <t xml:space="preserve">NITAZOXANIDA 20MG/ML PO SUS OR FR 45ML+SER DOS</t>
  </si>
  <si>
    <t xml:space="preserve">363861</t>
  </si>
  <si>
    <t xml:space="preserve">7898569764517</t>
  </si>
  <si>
    <t xml:space="preserve">NITAZOXANIDA 500MG CX 6 COMP REV</t>
  </si>
  <si>
    <t xml:space="preserve">364781</t>
  </si>
  <si>
    <t xml:space="preserve">7896004774466</t>
  </si>
  <si>
    <t xml:space="preserve">365441</t>
  </si>
  <si>
    <t xml:space="preserve">7891317488833</t>
  </si>
  <si>
    <t xml:space="preserve">NITRATO DE FENTICONAZOL 0,02G CREM VAG BG 40G+7APLIC</t>
  </si>
  <si>
    <t xml:space="preserve">641681</t>
  </si>
  <si>
    <t xml:space="preserve">7896523201399</t>
  </si>
  <si>
    <t xml:space="preserve">NITRATO DE MICONAZOL 20MG/G CREME BG 28G</t>
  </si>
  <si>
    <t xml:space="preserve">619451</t>
  </si>
  <si>
    <t xml:space="preserve">7896523227627</t>
  </si>
  <si>
    <t xml:space="preserve">NITRATO DE MICONAZOL EMU FR 30ML</t>
  </si>
  <si>
    <t xml:space="preserve">367721</t>
  </si>
  <si>
    <t xml:space="preserve">7896112166221</t>
  </si>
  <si>
    <t xml:space="preserve">NITROFURANTOINA 100MG CX 28 CAP</t>
  </si>
  <si>
    <t xml:space="preserve">613871</t>
  </si>
  <si>
    <t xml:space="preserve">7898031310631</t>
  </si>
  <si>
    <t xml:space="preserve">OLEO DE AMENDOAS DOCE 30ML</t>
  </si>
  <si>
    <t xml:space="preserve">AVVIO</t>
  </si>
  <si>
    <t xml:space="preserve">608741</t>
  </si>
  <si>
    <t xml:space="preserve">7898031312697</t>
  </si>
  <si>
    <t xml:space="preserve">OLEO MINERAL 100% 100ML SUS</t>
  </si>
  <si>
    <t xml:space="preserve">630221</t>
  </si>
  <si>
    <t xml:space="preserve">7896004786643</t>
  </si>
  <si>
    <t xml:space="preserve">OLM.MED+BES.ANLOD 20+5MG CX 30 COMP REV</t>
  </si>
  <si>
    <t xml:space="preserve">491681</t>
  </si>
  <si>
    <t xml:space="preserve">7896004750354</t>
  </si>
  <si>
    <t xml:space="preserve">OLMESART.+HCTZ 40+25MG CX 3BL X 10 COMP REV</t>
  </si>
  <si>
    <t xml:space="preserve">661101</t>
  </si>
  <si>
    <t xml:space="preserve">7899095202832</t>
  </si>
  <si>
    <t xml:space="preserve">OLMESARTANA 20MG CX 30 COMP REV</t>
  </si>
  <si>
    <t xml:space="preserve">661111</t>
  </si>
  <si>
    <t xml:space="preserve">7899095202818</t>
  </si>
  <si>
    <t xml:space="preserve">OLMESARTANA 40MG CX 30 COMP REV</t>
  </si>
  <si>
    <t xml:space="preserve">375941</t>
  </si>
  <si>
    <t xml:space="preserve">7898569763015</t>
  </si>
  <si>
    <t xml:space="preserve">OLMESARTANA MEDOXOMILA 20MG CX 30 COMP REV</t>
  </si>
  <si>
    <t xml:space="preserve">592561</t>
  </si>
  <si>
    <t xml:space="preserve">7896004750293</t>
  </si>
  <si>
    <t xml:space="preserve">4933</t>
  </si>
  <si>
    <t xml:space="preserve">7896004791111</t>
  </si>
  <si>
    <t xml:space="preserve">OLMESARTANA MEDOXOMILA 40MG 30 CP</t>
  </si>
  <si>
    <t xml:space="preserve">PLUSFARMA COMERCIAL DO PARA LTDA</t>
  </si>
  <si>
    <t xml:space="preserve">376061</t>
  </si>
  <si>
    <t xml:space="preserve">7898569763077</t>
  </si>
  <si>
    <t xml:space="preserve">OLMESARTANA MEDOXOMILA 40MG CX 30 COMP REV</t>
  </si>
  <si>
    <t xml:space="preserve">630241</t>
  </si>
  <si>
    <t xml:space="preserve">7896004750309</t>
  </si>
  <si>
    <t xml:space="preserve">289381</t>
  </si>
  <si>
    <t xml:space="preserve">7891317123994</t>
  </si>
  <si>
    <t xml:space="preserve">OLMESARTANA MIDOXOMILA+HIDROCLOROTIAZIDA 40MG+12,5MG CX 30 COMP REV</t>
  </si>
  <si>
    <t xml:space="preserve">521</t>
  </si>
  <si>
    <t xml:space="preserve">7891317124038</t>
  </si>
  <si>
    <t xml:space="preserve">OLMESARTANA MIDOXOMILA+HIDROCLOROTIAZIDA 40MG+25MG CX 30 COMP REV</t>
  </si>
  <si>
    <t xml:space="preserve">380041</t>
  </si>
  <si>
    <t xml:space="preserve">7899547500219</t>
  </si>
  <si>
    <t xml:space="preserve">ORLISTATE 120MG CX 21 CAP</t>
  </si>
  <si>
    <t xml:space="preserve">380821</t>
  </si>
  <si>
    <t xml:space="preserve">7896004731605</t>
  </si>
  <si>
    <t xml:space="preserve">OXALATO DE ESCITALOPRAM 10MG 2BL X 15 COMP REV</t>
  </si>
  <si>
    <t xml:space="preserve">381401</t>
  </si>
  <si>
    <t xml:space="preserve">7896004747576</t>
  </si>
  <si>
    <t xml:space="preserve">OXALATO DE ESCITALOPRAM 15MG 2BL X 15 COMP REV</t>
  </si>
  <si>
    <t xml:space="preserve">390361</t>
  </si>
  <si>
    <t xml:space="preserve">7896181918424</t>
  </si>
  <si>
    <t xml:space="preserve">PANTOPRAZOL 20MG CX 28 COMP</t>
  </si>
  <si>
    <t xml:space="preserve">388861</t>
  </si>
  <si>
    <t xml:space="preserve">7895296199025</t>
  </si>
  <si>
    <t xml:space="preserve">PANTOPRAZOL 20MG CX 4BL X 7 COMP REV</t>
  </si>
  <si>
    <t xml:space="preserve">390421</t>
  </si>
  <si>
    <t xml:space="preserve">7896181918691</t>
  </si>
  <si>
    <t xml:space="preserve">PANTOPRAZOL 40MG CX 28 COMP</t>
  </si>
  <si>
    <t xml:space="preserve">691101</t>
  </si>
  <si>
    <t xml:space="preserve">7896186000056</t>
  </si>
  <si>
    <t xml:space="preserve">PASTA DAGUA SIMPLES 80G BISNAGA</t>
  </si>
  <si>
    <t xml:space="preserve">BRAVIR</t>
  </si>
  <si>
    <t xml:space="preserve">531681</t>
  </si>
  <si>
    <t xml:space="preserve">7898031310730</t>
  </si>
  <si>
    <t xml:space="preserve">PEDRA HUME 30G</t>
  </si>
  <si>
    <t xml:space="preserve">274781</t>
  </si>
  <si>
    <t xml:space="preserve">7898100243112</t>
  </si>
  <si>
    <t xml:space="preserve">PHITOSS 7MG/ML XPE FR 100ML PET</t>
  </si>
  <si>
    <t xml:space="preserve">404841</t>
  </si>
  <si>
    <t xml:space="preserve">7896004708454</t>
  </si>
  <si>
    <t xml:space="preserve">PIROXICAM 20MG CX 10 CAP</t>
  </si>
  <si>
    <t xml:space="preserve">404881</t>
  </si>
  <si>
    <t xml:space="preserve">7898216362189</t>
  </si>
  <si>
    <t xml:space="preserve">404861</t>
  </si>
  <si>
    <t xml:space="preserve">7896004708461</t>
  </si>
  <si>
    <t xml:space="preserve">PIROXICAM 20MG CX 15 CAP</t>
  </si>
  <si>
    <t xml:space="preserve">39703</t>
  </si>
  <si>
    <t xml:space="preserve">7896004821269</t>
  </si>
  <si>
    <t xml:space="preserve">PITAVASTATINA 2MG C/30 CP GER-GENERICO</t>
  </si>
  <si>
    <t xml:space="preserve">407941</t>
  </si>
  <si>
    <t xml:space="preserve">7898569765439</t>
  </si>
  <si>
    <t xml:space="preserve">PREDNISOLONA 20MG CX 10 COMP</t>
  </si>
  <si>
    <t xml:space="preserve">408041</t>
  </si>
  <si>
    <t xml:space="preserve">7898569765514</t>
  </si>
  <si>
    <t xml:space="preserve">PREDNISOLONA 40MG CX 7 COMP</t>
  </si>
  <si>
    <t xml:space="preserve">407821</t>
  </si>
  <si>
    <t xml:space="preserve">7898569765347</t>
  </si>
  <si>
    <t xml:space="preserve">PREDNISOLONA 5MG CX 10 COMP</t>
  </si>
  <si>
    <t xml:space="preserve">408881</t>
  </si>
  <si>
    <t xml:space="preserve">7896181924173</t>
  </si>
  <si>
    <t xml:space="preserve">PREDNISONA 20MG CX 10 COMP</t>
  </si>
  <si>
    <t xml:space="preserve">409281</t>
  </si>
  <si>
    <t xml:space="preserve">7896004707990</t>
  </si>
  <si>
    <t xml:space="preserve">480781</t>
  </si>
  <si>
    <t xml:space="preserve">7899620912151</t>
  </si>
  <si>
    <t xml:space="preserve">483381</t>
  </si>
  <si>
    <t xml:space="preserve">7899620912144</t>
  </si>
  <si>
    <t xml:space="preserve">PREDNISONA 20MG CX 20 COMP</t>
  </si>
  <si>
    <t xml:space="preserve">409261</t>
  </si>
  <si>
    <t xml:space="preserve">7896004708003</t>
  </si>
  <si>
    <t xml:space="preserve">PREDNISONA 5MG CX 20 COMP</t>
  </si>
  <si>
    <t xml:space="preserve">409221</t>
  </si>
  <si>
    <t xml:space="preserve">7895296286022</t>
  </si>
  <si>
    <t xml:space="preserve">413741</t>
  </si>
  <si>
    <t xml:space="preserve">7891317490003</t>
  </si>
  <si>
    <t xml:space="preserve">PROMESTRIENO 10MG/G CREME VAG BG 30G+20 APLIC</t>
  </si>
  <si>
    <t xml:space="preserve">414441</t>
  </si>
  <si>
    <t xml:space="preserve">7896004712413</t>
  </si>
  <si>
    <t xml:space="preserve">PROPIONATO DE CLOBETASOL 0,5MG CREME BG 30G</t>
  </si>
  <si>
    <t xml:space="preserve">414621</t>
  </si>
  <si>
    <t xml:space="preserve">7895296210324</t>
  </si>
  <si>
    <t xml:space="preserve">PROPIONATO DE CLOBETASOL 0,5MG/G CREME DERM BG 30G</t>
  </si>
  <si>
    <t xml:space="preserve">414501</t>
  </si>
  <si>
    <t xml:space="preserve">7896112114062</t>
  </si>
  <si>
    <t xml:space="preserve">PROPIONATO DE CLOBETASOL 0,5MG/G POM BG 30G</t>
  </si>
  <si>
    <t xml:space="preserve">414141</t>
  </si>
  <si>
    <t xml:space="preserve">7899547520408</t>
  </si>
  <si>
    <t xml:space="preserve">PROPIONATO DE CLOBETASOL 0,5MG/G SOL CAP FR GTS X 50G</t>
  </si>
  <si>
    <t xml:space="preserve">99021</t>
  </si>
  <si>
    <t xml:space="preserve">7891317435943</t>
  </si>
  <si>
    <t xml:space="preserve">PV - CILOSTAZOL 100MG CX 30 COMP</t>
  </si>
  <si>
    <t xml:space="preserve">236941</t>
  </si>
  <si>
    <t xml:space="preserve">7891317431334</t>
  </si>
  <si>
    <t xml:space="preserve">PV - ESPIRONOLACTONA 50MG CX 30 COMP</t>
  </si>
  <si>
    <t xml:space="preserve">326441</t>
  </si>
  <si>
    <t xml:space="preserve">7896181915638</t>
  </si>
  <si>
    <t xml:space="preserve">PV - LOSARTANA POTASSICA 50MG COMR BLX30</t>
  </si>
  <si>
    <t xml:space="preserve">660341</t>
  </si>
  <si>
    <t xml:space="preserve">7891058005658</t>
  </si>
  <si>
    <t xml:space="preserve">PV - PREDNISONA 5MG CX 20 COMP</t>
  </si>
  <si>
    <t xml:space="preserve">521741</t>
  </si>
  <si>
    <t xml:space="preserve">7896006214991</t>
  </si>
  <si>
    <t xml:space="preserve">PV CETOPROFENO 50MG CAP</t>
  </si>
  <si>
    <t xml:space="preserve">509101</t>
  </si>
  <si>
    <t xml:space="preserve">7896658038501</t>
  </si>
  <si>
    <t xml:space="preserve">PV ETINILESTRADIOL+GESTODENO 30/75MCG CX 21 COMP</t>
  </si>
  <si>
    <t xml:space="preserve">630191</t>
  </si>
  <si>
    <t xml:space="preserve">7896004820507</t>
  </si>
  <si>
    <t xml:space="preserve">PV HEMIFUMARATO DE BISOPROLOL 1,25MG CX 30 COMP REV</t>
  </si>
  <si>
    <t xml:space="preserve">633871</t>
  </si>
  <si>
    <t xml:space="preserve">7896004786988</t>
  </si>
  <si>
    <t xml:space="preserve">PV OLM.MED+BES.ANLOD 40+5MG CX 30 COMP REV</t>
  </si>
  <si>
    <t xml:space="preserve">478581</t>
  </si>
  <si>
    <t xml:space="preserve">7896112124900</t>
  </si>
  <si>
    <t xml:space="preserve">PV VARFARINA SODICA 5MG CX 30 COMP</t>
  </si>
  <si>
    <t xml:space="preserve">645411</t>
  </si>
  <si>
    <t xml:space="preserve">7896112181699</t>
  </si>
  <si>
    <t xml:space="preserve">PV- CLORIDRATO DE PIOGLITAZONA 15MG CX 30 COMP</t>
  </si>
  <si>
    <t xml:space="preserve">259181</t>
  </si>
  <si>
    <t xml:space="preserve">7896181906582</t>
  </si>
  <si>
    <t xml:space="preserve">PVV - FUROSEMIDA 40MG CX 30 COMP</t>
  </si>
  <si>
    <t xml:space="preserve">418121</t>
  </si>
  <si>
    <t xml:space="preserve">7896004710433</t>
  </si>
  <si>
    <t xml:space="preserve">RIFAMICINA 10MG SPRAY FR 20ML</t>
  </si>
  <si>
    <t xml:space="preserve">419001</t>
  </si>
  <si>
    <t xml:space="preserve">7898569763916</t>
  </si>
  <si>
    <t xml:space="preserve">RISEDRONATO SODICO 150MG CX 1 COMP REV</t>
  </si>
  <si>
    <t xml:space="preserve">633701</t>
  </si>
  <si>
    <t xml:space="preserve">7896004752808</t>
  </si>
  <si>
    <t xml:space="preserve">578881</t>
  </si>
  <si>
    <t xml:space="preserve">7891317017675</t>
  </si>
  <si>
    <t xml:space="preserve">RIVAROXABANA 20MG CX 30 COMP REV</t>
  </si>
  <si>
    <t xml:space="preserve">666531</t>
  </si>
  <si>
    <t xml:space="preserve">7896658051616</t>
  </si>
  <si>
    <t xml:space="preserve">ROSUVASTATINA 40MG C/30 CPR (GEN)</t>
  </si>
  <si>
    <t xml:space="preserve">425681</t>
  </si>
  <si>
    <t xml:space="preserve">7896181920502</t>
  </si>
  <si>
    <t xml:space="preserve">ROSUVASTATINA CALCICA 10MG CX 30 COMP</t>
  </si>
  <si>
    <t xml:space="preserve">428101</t>
  </si>
  <si>
    <t xml:space="preserve">7898569760458</t>
  </si>
  <si>
    <t xml:space="preserve">ROSUVASTATINA CALCICA 10MG CX 30 COMP REV</t>
  </si>
  <si>
    <t xml:space="preserve">425701</t>
  </si>
  <si>
    <t xml:space="preserve">7896181920540</t>
  </si>
  <si>
    <t xml:space="preserve">ROSUVASTATINA CALCICA 20MG CX 30 COMP</t>
  </si>
  <si>
    <t xml:space="preserve">428181</t>
  </si>
  <si>
    <t xml:space="preserve">7898569760496</t>
  </si>
  <si>
    <t xml:space="preserve">ROSUVASTATINA CALCICA 20MG CX 30 COMP REV</t>
  </si>
  <si>
    <t xml:space="preserve">425941</t>
  </si>
  <si>
    <t xml:space="preserve">8902220109551</t>
  </si>
  <si>
    <t xml:space="preserve">428261</t>
  </si>
  <si>
    <t xml:space="preserve">7898569760533</t>
  </si>
  <si>
    <t xml:space="preserve">ROSUVASTATINA CALCICA 40MG CX 30 COMP REV</t>
  </si>
  <si>
    <t xml:space="preserve">667251</t>
  </si>
  <si>
    <t xml:space="preserve">7898216366088</t>
  </si>
  <si>
    <t xml:space="preserve">ROSUVASTATINA CALCICA 5MG CX 30 COMP REV</t>
  </si>
  <si>
    <t xml:space="preserve">431481</t>
  </si>
  <si>
    <t xml:space="preserve">7899620911857</t>
  </si>
  <si>
    <t xml:space="preserve">SECNIDAZOL 1000MG CX 2 COMP</t>
  </si>
  <si>
    <t xml:space="preserve">438261</t>
  </si>
  <si>
    <t xml:space="preserve">7896004711126</t>
  </si>
  <si>
    <t xml:space="preserve">SINVASTATINA 40MG CX 2BL X 15 COMP REV</t>
  </si>
  <si>
    <t xml:space="preserve">436201</t>
  </si>
  <si>
    <t xml:space="preserve">7899620911079</t>
  </si>
  <si>
    <t xml:space="preserve">SINVASTATINA 40MG CX 30 COMP REV</t>
  </si>
  <si>
    <t xml:space="preserve">505741</t>
  </si>
  <si>
    <t xml:space="preserve">7891058000936</t>
  </si>
  <si>
    <t xml:space="preserve">SUCCINATO DE METOPROLOL 100MG CX 30 COMP REV LIB PROL</t>
  </si>
  <si>
    <t xml:space="preserve">667241</t>
  </si>
  <si>
    <t xml:space="preserve">7896112406693</t>
  </si>
  <si>
    <t xml:space="preserve">SUCCINATO DE METOPROLOL 50MG CX 30 COMP</t>
  </si>
  <si>
    <t xml:space="preserve">616441</t>
  </si>
  <si>
    <t xml:space="preserve">7896523201542</t>
  </si>
  <si>
    <t xml:space="preserve">SUCCINATO METOPROLOL 100MG CX 30 COMP REV</t>
  </si>
  <si>
    <t xml:space="preserve">16703</t>
  </si>
  <si>
    <t xml:space="preserve">7896658053504</t>
  </si>
  <si>
    <t xml:space="preserve">SUCCINATO METOPROLOL 50MG C/30 CPR GEN</t>
  </si>
  <si>
    <t xml:space="preserve">BIOSINTETICA</t>
  </si>
  <si>
    <t xml:space="preserve">616451</t>
  </si>
  <si>
    <t xml:space="preserve">7896523201535</t>
  </si>
  <si>
    <t xml:space="preserve">SUCCINATO METOPROLOL 50MG CX 30 COMP REV</t>
  </si>
  <si>
    <t xml:space="preserve">453541</t>
  </si>
  <si>
    <t xml:space="preserve">7899547502565</t>
  </si>
  <si>
    <t xml:space="preserve">SULFATO DE SALBUTAMOL 0,48MG/ML XPE FR X 120ML+CM</t>
  </si>
  <si>
    <t xml:space="preserve">457101</t>
  </si>
  <si>
    <t xml:space="preserve">7899095257825</t>
  </si>
  <si>
    <t xml:space="preserve">TADALAFILA 20MG CX 2 COMP REV</t>
  </si>
  <si>
    <t xml:space="preserve">1021</t>
  </si>
  <si>
    <t xml:space="preserve">7896004749624</t>
  </si>
  <si>
    <t xml:space="preserve">TADALAFILA 30CP COMP REV 5MG</t>
  </si>
  <si>
    <t xml:space="preserve">457541</t>
  </si>
  <si>
    <t xml:space="preserve">7896181929161</t>
  </si>
  <si>
    <t xml:space="preserve">TADALAFILA 5MG CX 30 COMP</t>
  </si>
  <si>
    <t xml:space="preserve">456901</t>
  </si>
  <si>
    <t xml:space="preserve">7896004749648</t>
  </si>
  <si>
    <t xml:space="preserve">TADALAFILA C/4 COMP REV.</t>
  </si>
  <si>
    <t xml:space="preserve">458361</t>
  </si>
  <si>
    <t xml:space="preserve">7899095230255</t>
  </si>
  <si>
    <t xml:space="preserve">TARTARATO DE BRIMONIDINA 2MG/ML SOL OFT FR 5ML</t>
  </si>
  <si>
    <t xml:space="preserve">458701</t>
  </si>
  <si>
    <t xml:space="preserve">7896181906612</t>
  </si>
  <si>
    <t xml:space="preserve">TARTARATO DE METOPROLOL 100MG CX 30 COMP</t>
  </si>
  <si>
    <t xml:space="preserve">462441</t>
  </si>
  <si>
    <t xml:space="preserve">7895296132039</t>
  </si>
  <si>
    <t xml:space="preserve">TIBOLONA 2,5MG  CX 30 COMP</t>
  </si>
  <si>
    <t xml:space="preserve">367061</t>
  </si>
  <si>
    <t xml:space="preserve">7899095230095</t>
  </si>
  <si>
    <t xml:space="preserve">TINIDAZOL+NITRATO DE MICONAZOL 30+20MG CREME VAG BG 45G+7APLIC</t>
  </si>
  <si>
    <t xml:space="preserve">39303</t>
  </si>
  <si>
    <t xml:space="preserve">7896004821993</t>
  </si>
  <si>
    <t xml:space="preserve">TRIMETAZIDINA 35MG 30CPR</t>
  </si>
  <si>
    <t xml:space="preserve">645231</t>
  </si>
  <si>
    <t xml:space="preserve">7896004821276</t>
  </si>
  <si>
    <t xml:space="preserve">TROMETAMOL CETOROLACO 10MG CX 10 COMP</t>
  </si>
  <si>
    <t xml:space="preserve">613691</t>
  </si>
  <si>
    <t xml:space="preserve">7896006299820</t>
  </si>
  <si>
    <t xml:space="preserve">660251</t>
  </si>
  <si>
    <t xml:space="preserve">7896004821283</t>
  </si>
  <si>
    <t xml:space="preserve">TROMETAMOL CETOROLACO 10MG CX 20 COMP</t>
  </si>
  <si>
    <t xml:space="preserve">472881</t>
  </si>
  <si>
    <t xml:space="preserve">7896004708881</t>
  </si>
  <si>
    <t xml:space="preserve">VAL BETAMETASONA CREME BG 30G</t>
  </si>
  <si>
    <t xml:space="preserve">475141</t>
  </si>
  <si>
    <t xml:space="preserve">7896181927587</t>
  </si>
  <si>
    <t xml:space="preserve">VALSARTANA 160MG CX 30 COMP</t>
  </si>
  <si>
    <t xml:space="preserve">474941</t>
  </si>
  <si>
    <t xml:space="preserve">7898945030854</t>
  </si>
  <si>
    <t xml:space="preserve">VALSARTANA 160MG CX 30 COMP REV</t>
  </si>
  <si>
    <t xml:space="preserve">474361</t>
  </si>
  <si>
    <t xml:space="preserve">7896523200118</t>
  </si>
  <si>
    <t xml:space="preserve">662781</t>
  </si>
  <si>
    <t xml:space="preserve">7896472521784</t>
  </si>
  <si>
    <t xml:space="preserve">VALSARTANA 320MG 30 COM-NQ</t>
  </si>
  <si>
    <t xml:space="preserve">476061</t>
  </si>
  <si>
    <t xml:space="preserve">7896004732923</t>
  </si>
  <si>
    <t xml:space="preserve">VALSARTANA 320MG CX 30 COMP REV</t>
  </si>
  <si>
    <t xml:space="preserve">474801</t>
  </si>
  <si>
    <t xml:space="preserve">7896112192466</t>
  </si>
  <si>
    <t xml:space="preserve">VALSARTANA 80MG CX 30 COMP REV</t>
  </si>
  <si>
    <t xml:space="preserve">477781</t>
  </si>
  <si>
    <t xml:space="preserve">7896181922834</t>
  </si>
  <si>
    <t xml:space="preserve">VALSARTANA+HIDROCLOROTIAZIDA 160 MG + 12,5 MG COM REV CT BL AL/AL X 30</t>
  </si>
  <si>
    <t xml:space="preserve">ACHE LABORATORIOS FARMACEUTICOS</t>
  </si>
  <si>
    <t xml:space="preserve">477801</t>
  </si>
  <si>
    <t xml:space="preserve">7896181922872</t>
  </si>
  <si>
    <t xml:space="preserve">VALSARTANA+HIDROCLOROTIAZIDA 160 MG + 25 MG COM REV CT BL AL/AL X 30</t>
  </si>
  <si>
    <t xml:space="preserve">477761</t>
  </si>
  <si>
    <t xml:space="preserve">7896181922797</t>
  </si>
  <si>
    <t xml:space="preserve">VALSARTANA+HIDROCLOROTIAZIDA 80 MG + 12,5 MG COM REV CT BL AL/AL X 30</t>
  </si>
  <si>
    <t xml:space="preserve">474341</t>
  </si>
  <si>
    <t xml:space="preserve">7896523200002</t>
  </si>
  <si>
    <t xml:space="preserve">VENCIDO - VALSARTANA 80MG CX 30 COMP REV</t>
  </si>
  <si>
    <t xml:space="preserve">16801</t>
  </si>
  <si>
    <t xml:space="preserve">7895296034029</t>
  </si>
  <si>
    <t xml:space="preserve">ACIDO FUSIDICO+VAL DE BETAMETASONA 20+1MG/G CREME DERM BG 15G</t>
  </si>
  <si>
    <t xml:space="preserve">GENERICO - ATB</t>
  </si>
  <si>
    <t xml:space="preserve">32821</t>
  </si>
  <si>
    <t xml:space="preserve">7896004700458</t>
  </si>
  <si>
    <t xml:space="preserve">AMOXICILINA 250MG SUS FR 150ML</t>
  </si>
  <si>
    <t xml:space="preserve">32281</t>
  </si>
  <si>
    <t xml:space="preserve">7896004709116</t>
  </si>
  <si>
    <t xml:space="preserve">AMOXICILINA 400MG SUS ORAL FR 100ML</t>
  </si>
  <si>
    <t xml:space="preserve">31741</t>
  </si>
  <si>
    <t xml:space="preserve">7898148298877</t>
  </si>
  <si>
    <t xml:space="preserve">AMOXICILINA 50MG/ML PO SUS OR FR 150ML+CM</t>
  </si>
  <si>
    <t xml:space="preserve">33681</t>
  </si>
  <si>
    <t xml:space="preserve">7896004710501</t>
  </si>
  <si>
    <t xml:space="preserve">AMOXICILINA 875MG CX 14 COMP REV</t>
  </si>
  <si>
    <t xml:space="preserve">109161</t>
  </si>
  <si>
    <t xml:space="preserve">7896181900498</t>
  </si>
  <si>
    <t xml:space="preserve">AMOXICILINA TRIIDRATADA+CLAVULANATO DE POTASSIO 400+57MG/5ML FR 70ML</t>
  </si>
  <si>
    <t xml:space="preserve">33861</t>
  </si>
  <si>
    <t xml:space="preserve">7896181919452</t>
  </si>
  <si>
    <t xml:space="preserve">AMOXICILINA TRIIDRATADA+CLAVULANATO DE POTASSIO 875/125MG FR 14 COMP</t>
  </si>
  <si>
    <t xml:space="preserve">663631</t>
  </si>
  <si>
    <t xml:space="preserve">7897076923745</t>
  </si>
  <si>
    <t xml:space="preserve">AMOXICILINA+CLAV POT-GEN 500+125 12CPR REV(AC</t>
  </si>
  <si>
    <t xml:space="preserve">110881</t>
  </si>
  <si>
    <t xml:space="preserve">7896004719610</t>
  </si>
  <si>
    <t xml:space="preserve">AMOXICILINA+CLAVULANATO DE POTASSIO 875+125MG CX 14 COMP REV</t>
  </si>
  <si>
    <t xml:space="preserve">33981</t>
  </si>
  <si>
    <t xml:space="preserve">7897076922540</t>
  </si>
  <si>
    <t xml:space="preserve">AMOXICILINA+CLAVULANATO DE POTASSIO 875,0+125,0MG CX 14 COMP REV</t>
  </si>
  <si>
    <t xml:space="preserve">637191</t>
  </si>
  <si>
    <t xml:space="preserve">7896112107453</t>
  </si>
  <si>
    <t xml:space="preserve">AXETILCEFUROXIMA 500MG CX 10 COMP</t>
  </si>
  <si>
    <t xml:space="preserve">47661</t>
  </si>
  <si>
    <t xml:space="preserve">7899547502039</t>
  </si>
  <si>
    <t xml:space="preserve">AZITROMICINA 1G CX 1 COMP REV</t>
  </si>
  <si>
    <t xml:space="preserve">604121</t>
  </si>
  <si>
    <t xml:space="preserve">7899095202467</t>
  </si>
  <si>
    <t xml:space="preserve">AZITROMICINA 500MG CX 05 COMP REV</t>
  </si>
  <si>
    <t xml:space="preserve">46141</t>
  </si>
  <si>
    <t xml:space="preserve">7898060132518</t>
  </si>
  <si>
    <t xml:space="preserve">AZITROMICINA 500MG CX 5 COMP</t>
  </si>
  <si>
    <t xml:space="preserve">47221</t>
  </si>
  <si>
    <t xml:space="preserve">7898216365708</t>
  </si>
  <si>
    <t xml:space="preserve">AZITROMICINA DI-HIDRATADA 500MG CX 5 COMP REV</t>
  </si>
  <si>
    <t xml:space="preserve">611641</t>
  </si>
  <si>
    <t xml:space="preserve">7896006201182</t>
  </si>
  <si>
    <t xml:space="preserve">BETAMETASONA+CLIOQUINOL+SULFATO DE GENTAMICINA+TOLNAFATO CREM DERM BG 20G</t>
  </si>
  <si>
    <t xml:space="preserve">86601</t>
  </si>
  <si>
    <t xml:space="preserve">7896112128861</t>
  </si>
  <si>
    <t xml:space="preserve">CEFALEXINA 250MG/5ML PO SUS FR 100ML</t>
  </si>
  <si>
    <t xml:space="preserve">86941</t>
  </si>
  <si>
    <t xml:space="preserve">7896004755496</t>
  </si>
  <si>
    <t xml:space="preserve">CEFALEXINA 500MG CX 1 BL X 10 COMP</t>
  </si>
  <si>
    <t xml:space="preserve">86701</t>
  </si>
  <si>
    <t xml:space="preserve">7896112134213</t>
  </si>
  <si>
    <t xml:space="preserve">CEFALEXINA 500MG CX 10 COMP</t>
  </si>
  <si>
    <t xml:space="preserve">108921</t>
  </si>
  <si>
    <t xml:space="preserve">7898216360437</t>
  </si>
  <si>
    <t xml:space="preserve">CLARITROMICINA 500MG CX 10 COMP REV</t>
  </si>
  <si>
    <t xml:space="preserve">136261</t>
  </si>
  <si>
    <t xml:space="preserve">7898060131399</t>
  </si>
  <si>
    <t xml:space="preserve">136141</t>
  </si>
  <si>
    <t xml:space="preserve">7897595602404</t>
  </si>
  <si>
    <t xml:space="preserve">137521</t>
  </si>
  <si>
    <t xml:space="preserve">7899095230309</t>
  </si>
  <si>
    <t xml:space="preserve">CLORIDRATO DE CIPROFOXACINO+DEXAMETASONA 0,35+0,1% SOL OFT FR 5ML</t>
  </si>
  <si>
    <t xml:space="preserve">137941</t>
  </si>
  <si>
    <t xml:space="preserve">7896006225744</t>
  </si>
  <si>
    <t xml:space="preserve">CLORIDRATO DE CLINDAMICINA 300MG CX 16 CAP</t>
  </si>
  <si>
    <t xml:space="preserve">449201</t>
  </si>
  <si>
    <t xml:space="preserve">7899095233522</t>
  </si>
  <si>
    <t xml:space="preserve">DIP BETAMETASONA+SULF GENTAMICINA 0,5+1,0MG/G POM BG 30G</t>
  </si>
  <si>
    <t xml:space="preserve">525381</t>
  </si>
  <si>
    <t xml:space="preserve">7898014566932</t>
  </si>
  <si>
    <t xml:space="preserve">FOSFOMICINA TROMETAMOL 5,631 G GRAN SOL OR CT ENV AL/PLAS PES/PE OPC</t>
  </si>
  <si>
    <t xml:space="preserve">PHARMASCIENCE INDUSTRIA FARMACEUTICA</t>
  </si>
  <si>
    <t xml:space="preserve">316501</t>
  </si>
  <si>
    <t xml:space="preserve">7896658036347</t>
  </si>
  <si>
    <t xml:space="preserve">LEVOFLOXACINO 750MG CX 5 COMP REV</t>
  </si>
  <si>
    <t xml:space="preserve">347021</t>
  </si>
  <si>
    <t xml:space="preserve">7899095202306</t>
  </si>
  <si>
    <t xml:space="preserve">METRONIDAZOL 100MG GEL BG 50G+10APLIC</t>
  </si>
  <si>
    <t xml:space="preserve">363141</t>
  </si>
  <si>
    <t xml:space="preserve">7899095232532</t>
  </si>
  <si>
    <t xml:space="preserve">METRONIDAZOL+NISTATINA 100MG+20MUI CREME VAG BG 50G+10 APLIC</t>
  </si>
  <si>
    <t xml:space="preserve">451361</t>
  </si>
  <si>
    <t xml:space="preserve">7896523209142</t>
  </si>
  <si>
    <t xml:space="preserve">NEOMICINA+BACITRACINA 5MG+250UI/G POM DERM BG 15G</t>
  </si>
  <si>
    <t xml:space="preserve">446801</t>
  </si>
  <si>
    <t xml:space="preserve">7896006261308</t>
  </si>
  <si>
    <t xml:space="preserve">SULFADIAZINA DE PRATA 10MG CREME DERM BG 30G</t>
  </si>
  <si>
    <t xml:space="preserve">470321</t>
  </si>
  <si>
    <t xml:space="preserve">7896112127512</t>
  </si>
  <si>
    <t xml:space="preserve">SULFAMETOXAZOL+TRIMETOPRIMA 40+8MG/ML SUS OR FR 100ML+CM</t>
  </si>
  <si>
    <t xml:space="preserve">470361</t>
  </si>
  <si>
    <t xml:space="preserve">7896112145776</t>
  </si>
  <si>
    <t xml:space="preserve">SULFAMETOXAZOL+TRIMETOPRIMA 400+80MG CX 20 COMP</t>
  </si>
  <si>
    <t xml:space="preserve">470061</t>
  </si>
  <si>
    <t xml:space="preserve">7896004703732</t>
  </si>
  <si>
    <t xml:space="preserve">SULFAMETOXAZOL+TRIMETOPRIMA SUS FR 100ML</t>
  </si>
  <si>
    <t xml:space="preserve">463701</t>
  </si>
  <si>
    <t xml:space="preserve">7899095232655</t>
  </si>
  <si>
    <t xml:space="preserve">TIOCONAZOL+TINIDAZOL 20+30MG CREME VAG 35G+7APLIC</t>
  </si>
  <si>
    <t xml:space="preserve">463621</t>
  </si>
  <si>
    <t xml:space="preserve">7896004709444</t>
  </si>
  <si>
    <t xml:space="preserve">TIOCONAZOL+TINIDAZOL CREME VAG BG 35G+7APLIC</t>
  </si>
  <si>
    <t xml:space="preserve">464661</t>
  </si>
  <si>
    <t xml:space="preserve">7896004726151</t>
  </si>
  <si>
    <t xml:space="preserve">TOBRAMICINA 3MG SOL OFT FR 5ML</t>
  </si>
  <si>
    <t xml:space="preserve">111621</t>
  </si>
  <si>
    <t xml:space="preserve">7896004714004</t>
  </si>
  <si>
    <t xml:space="preserve">VAL BETAMETASONA+GENTAMICINA+TOLNAFTATO+CLIOQUINOL CREME BG 20G</t>
  </si>
  <si>
    <t xml:space="preserve">112501</t>
  </si>
  <si>
    <t xml:space="preserve">7899095202412</t>
  </si>
  <si>
    <t xml:space="preserve">CLONAZEPAM 2,5M/ML SOL OR FR GOT 20ML</t>
  </si>
  <si>
    <t xml:space="preserve">GENERICO - CONTROLE</t>
  </si>
  <si>
    <t xml:space="preserve">125921</t>
  </si>
  <si>
    <t xml:space="preserve">7896004727493</t>
  </si>
  <si>
    <t xml:space="preserve">CLORIDRATO DE AMITRIPTILINA 25MG CX 30 COMP</t>
  </si>
  <si>
    <t xml:space="preserve">144421</t>
  </si>
  <si>
    <t xml:space="preserve">7896181925224</t>
  </si>
  <si>
    <t xml:space="preserve">CLORIDRATO DE DULOXETINA 30MG CX 30 CAP LIB RET</t>
  </si>
  <si>
    <t xml:space="preserve">162481</t>
  </si>
  <si>
    <t xml:space="preserve">7896112103028</t>
  </si>
  <si>
    <t xml:space="preserve">672921</t>
  </si>
  <si>
    <t xml:space="preserve">7896658049460</t>
  </si>
  <si>
    <t xml:space="preserve">CLORIDRATO DE SERTRALINA 25MG BL X 30 COMP</t>
  </si>
  <si>
    <t xml:space="preserve">651111</t>
  </si>
  <si>
    <t xml:space="preserve">7891317009052</t>
  </si>
  <si>
    <t xml:space="preserve">CLORIDRATO DE TRAMADOL 100MG 10ML GTS</t>
  </si>
  <si>
    <t xml:space="preserve">183041</t>
  </si>
  <si>
    <t xml:space="preserve">7896004708607</t>
  </si>
  <si>
    <t xml:space="preserve">CLORIDRATO DE TRAMADOL 100MG SOL ORAL FR 15ML</t>
  </si>
  <si>
    <t xml:space="preserve">824</t>
  </si>
  <si>
    <t xml:space="preserve">7891317009083</t>
  </si>
  <si>
    <t xml:space="preserve">CLORIDRATO DE TRAMADOL 50MG CX 10 CAP</t>
  </si>
  <si>
    <t xml:space="preserve">279641</t>
  </si>
  <si>
    <t xml:space="preserve">7896004738949</t>
  </si>
  <si>
    <t xml:space="preserve">FUMARATO DE QUETIAPINA 25MG CX 30 COMP REV</t>
  </si>
  <si>
    <t xml:space="preserve">278781</t>
  </si>
  <si>
    <t xml:space="preserve">7896004748214</t>
  </si>
  <si>
    <t xml:space="preserve">HEMIFUMARATO DE QUETIAPINA 25MG CX 30 COMP REV</t>
  </si>
  <si>
    <t xml:space="preserve">383621</t>
  </si>
  <si>
    <t xml:space="preserve">7896181900351</t>
  </si>
  <si>
    <t xml:space="preserve">OXALATO DE ESCITALOPRAM 10MG CX 30 COMP</t>
  </si>
  <si>
    <t xml:space="preserve">381701</t>
  </si>
  <si>
    <t xml:space="preserve">7896181927297</t>
  </si>
  <si>
    <t xml:space="preserve">OXALATO DE ESCITALOPRAM 10MG CX 60 COMP</t>
  </si>
  <si>
    <t xml:space="preserve">510541</t>
  </si>
  <si>
    <t xml:space="preserve">7896004773339</t>
  </si>
  <si>
    <t xml:space="preserve">PREGABALINA 75MG CX 30 CAP</t>
  </si>
  <si>
    <t xml:space="preserve">874</t>
  </si>
  <si>
    <t xml:space="preserve">7899095202399</t>
  </si>
  <si>
    <t xml:space="preserve">RISPERIDONA (C1) 2MG C/30 CPR (C1)</t>
  </si>
  <si>
    <t xml:space="preserve">GEOLAB INDUSTRIA FARMACEUTICA</t>
  </si>
  <si>
    <t xml:space="preserve">519601</t>
  </si>
  <si>
    <t xml:space="preserve">7899095262782</t>
  </si>
  <si>
    <t xml:space="preserve">RISPERIDONA 1MG CX 30 COMP REV</t>
  </si>
  <si>
    <t xml:space="preserve">516201</t>
  </si>
  <si>
    <t xml:space="preserve">7898049797745</t>
  </si>
  <si>
    <t xml:space="preserve">RISPERIDONA 2MG CX 30 COMP REV</t>
  </si>
  <si>
    <t xml:space="preserve">441141</t>
  </si>
  <si>
    <t xml:space="preserve">7896181927730</t>
  </si>
  <si>
    <t xml:space="preserve">SUCCINATO DE DESVENLAFAXINA MONOIDRATADO 100MG CX 30 COMP</t>
  </si>
  <si>
    <t xml:space="preserve">466581</t>
  </si>
  <si>
    <t xml:space="preserve">7896004713052</t>
  </si>
  <si>
    <t xml:space="preserve">TOPIRAMATO 50MG CX 60 COMP REV</t>
  </si>
  <si>
    <t xml:space="preserve">672381</t>
  </si>
  <si>
    <t xml:space="preserve">7896444212702</t>
  </si>
  <si>
    <t xml:space="preserve">FIO DENTAL HILLO VEGANO HORTELA 50M 828</t>
  </si>
  <si>
    <t xml:space="preserve">HILLO</t>
  </si>
  <si>
    <t xml:space="preserve">ORTODONTICO</t>
  </si>
  <si>
    <t xml:space="preserve">672371</t>
  </si>
  <si>
    <t xml:space="preserve">7896444212771</t>
  </si>
  <si>
    <t xml:space="preserve">FIO DENTAL HILLO VEGANO MENTHA 50M</t>
  </si>
  <si>
    <t xml:space="preserve">606871</t>
  </si>
  <si>
    <t xml:space="preserve">7899838831992</t>
  </si>
  <si>
    <t xml:space="preserve">FITA DE KINESIO 5CM X 5M BEGE</t>
  </si>
  <si>
    <t xml:space="preserve">MULTILASER</t>
  </si>
  <si>
    <t xml:space="preserve">ORTOPEDICO</t>
  </si>
  <si>
    <t xml:space="preserve">671121</t>
  </si>
  <si>
    <t xml:space="preserve">7899828214019</t>
  </si>
  <si>
    <t xml:space="preserve">FITA KINES 5MX5CM BEGE</t>
  </si>
  <si>
    <t xml:space="preserve">INCOTERM</t>
  </si>
  <si>
    <t xml:space="preserve">594901</t>
  </si>
  <si>
    <t xml:space="preserve">7899838831985</t>
  </si>
  <si>
    <t xml:space="preserve">FITA KINESIO ROLO 5CMX5M PRETA HC040</t>
  </si>
  <si>
    <t xml:space="preserve">37403</t>
  </si>
  <si>
    <t xml:space="preserve">7898601061048</t>
  </si>
  <si>
    <t xml:space="preserve">JOELHEIRA LISA CURTA - PRETO G KSN034</t>
  </si>
  <si>
    <t xml:space="preserve">KESTAL</t>
  </si>
  <si>
    <t xml:space="preserve">37803</t>
  </si>
  <si>
    <t xml:space="preserve">7898601061031</t>
  </si>
  <si>
    <t xml:space="preserve">JOELHEIRA LISA CURTA - PRETO M KSN034</t>
  </si>
  <si>
    <t xml:space="preserve">583041</t>
  </si>
  <si>
    <t xml:space="preserve">7898601060393</t>
  </si>
  <si>
    <t xml:space="preserve">MUNHEQUEIRA AJUSTAVEL PRETO REF. KSN010</t>
  </si>
  <si>
    <t xml:space="preserve">3273</t>
  </si>
  <si>
    <t xml:space="preserve">7897732609259</t>
  </si>
  <si>
    <t xml:space="preserve">AGUALEMA JALAPA 200ML</t>
  </si>
  <si>
    <t xml:space="preserve">SOBRAL</t>
  </si>
  <si>
    <t xml:space="preserve">OTC</t>
  </si>
  <si>
    <t xml:space="preserve">651171</t>
  </si>
  <si>
    <t xml:space="preserve">7898048690900</t>
  </si>
  <si>
    <t xml:space="preserve">AGUARDENTE ALEMA JALAPA 200ML</t>
  </si>
  <si>
    <t xml:space="preserve">632861</t>
  </si>
  <si>
    <t xml:space="preserve">7899828214026</t>
  </si>
  <si>
    <t xml:space="preserve">BANDAGEM ELAST FITA KINES 5MX5CM PRETO</t>
  </si>
  <si>
    <t xml:space="preserve">632871</t>
  </si>
  <si>
    <t xml:space="preserve">7899828214033</t>
  </si>
  <si>
    <t xml:space="preserve">BANDAGEM ELAST FITA KINES 5MX5CM ROSA</t>
  </si>
  <si>
    <t xml:space="preserve">541321</t>
  </si>
  <si>
    <t xml:space="preserve">7898563802468</t>
  </si>
  <si>
    <t xml:space="preserve">BATOM DE CACAU UN</t>
  </si>
  <si>
    <t xml:space="preserve">TROL</t>
  </si>
  <si>
    <t xml:space="preserve">644921</t>
  </si>
  <si>
    <t xml:space="preserve">7898938440530</t>
  </si>
  <si>
    <t xml:space="preserve">CLORETO DE MAGNESIO P.A 580MG C/60 CPS</t>
  </si>
  <si>
    <t xml:space="preserve">DUOM</t>
  </si>
  <si>
    <t xml:space="preserve">644971</t>
  </si>
  <si>
    <t xml:space="preserve">7897848502291</t>
  </si>
  <si>
    <t xml:space="preserve">ESPINAZE 50MG 20G GEL</t>
  </si>
  <si>
    <t xml:space="preserve">608841</t>
  </si>
  <si>
    <t xml:space="preserve">7898936049889</t>
  </si>
  <si>
    <t xml:space="preserve">GEL MASSAGEM CANELA DE VEIO 150G POMADA</t>
  </si>
  <si>
    <t xml:space="preserve">608851</t>
  </si>
  <si>
    <t xml:space="preserve">7898936049148</t>
  </si>
  <si>
    <t xml:space="preserve">GEL MASSAGEM CANELA DE VEIO 240G POTE</t>
  </si>
  <si>
    <t xml:space="preserve">608791</t>
  </si>
  <si>
    <t xml:space="preserve">7898936049261</t>
  </si>
  <si>
    <t xml:space="preserve">GEL MASSAGEM PTD SEBO DE CARNEIRO 250G</t>
  </si>
  <si>
    <t xml:space="preserve">4953</t>
  </si>
  <si>
    <t xml:space="preserve">7898936049919</t>
  </si>
  <si>
    <t xml:space="preserve">GEL MASSAGEM SPORTGEL 150G BISNAGA</t>
  </si>
  <si>
    <t xml:space="preserve">608771</t>
  </si>
  <si>
    <t xml:space="preserve">7897344301510</t>
  </si>
  <si>
    <t xml:space="preserve">ICE GEL 180G POTE</t>
  </si>
  <si>
    <t xml:space="preserve">17203</t>
  </si>
  <si>
    <t xml:space="preserve">7896920306390</t>
  </si>
  <si>
    <t xml:space="preserve">MATERDAY DERMA LANOLINA 50G CREME</t>
  </si>
  <si>
    <t xml:space="preserve">ECOFITUS</t>
  </si>
  <si>
    <t xml:space="preserve">8103</t>
  </si>
  <si>
    <t xml:space="preserve">7896112182993</t>
  </si>
  <si>
    <t xml:space="preserve">OLEO MINERAL 100% (N.S.) 100% FR 100ML</t>
  </si>
  <si>
    <t xml:space="preserve">650601</t>
  </si>
  <si>
    <t xml:space="preserve">7898719040775</t>
  </si>
  <si>
    <t xml:space="preserve">PEDRA HUME PO 30G SACHE</t>
  </si>
  <si>
    <t xml:space="preserve">644681</t>
  </si>
  <si>
    <t xml:space="preserve">7898031310891</t>
  </si>
  <si>
    <t xml:space="preserve">PEDRA HUME SOLUCAO SPRAY 30ML</t>
  </si>
  <si>
    <t xml:space="preserve">588661</t>
  </si>
  <si>
    <t xml:space="preserve">7898031310594</t>
  </si>
  <si>
    <t xml:space="preserve">SOLUCAO FISIOLOGICA 0,9% 250ML UN</t>
  </si>
  <si>
    <t xml:space="preserve">612641</t>
  </si>
  <si>
    <t xml:space="preserve">7898031310228</t>
  </si>
  <si>
    <t xml:space="preserve">SORO FISIOLOGICO 0,9% 500ML UNIPHAR</t>
  </si>
  <si>
    <t xml:space="preserve">675881</t>
  </si>
  <si>
    <t xml:space="preserve">7898031310990</t>
  </si>
  <si>
    <t xml:space="preserve">VASELINA LIQUIDA 100ML</t>
  </si>
  <si>
    <t xml:space="preserve">604001</t>
  </si>
  <si>
    <t xml:space="preserve">7898031310495</t>
  </si>
  <si>
    <t xml:space="preserve">VASELINA SOLIDA 25G POTE (UNIPHAR)</t>
  </si>
  <si>
    <t xml:space="preserve">659151</t>
  </si>
  <si>
    <t xml:space="preserve">7896699034456</t>
  </si>
  <si>
    <t xml:space="preserve">7197-00-F COPO STAR BICO SIL 250ML F CX/6 - LOLLY</t>
  </si>
  <si>
    <t xml:space="preserve">PERF/COSME</t>
  </si>
  <si>
    <t xml:space="preserve">568061</t>
  </si>
  <si>
    <t xml:space="preserve">7896902209114</t>
  </si>
  <si>
    <t xml:space="preserve">ACETONA FARMAX 100ML</t>
  </si>
  <si>
    <t xml:space="preserve">657951</t>
  </si>
  <si>
    <t xml:space="preserve">7896902210561</t>
  </si>
  <si>
    <t xml:space="preserve">AGUA OXIG FARMAX 90ML 20V</t>
  </si>
  <si>
    <t xml:space="preserve">534741</t>
  </si>
  <si>
    <t xml:space="preserve">7896902210608</t>
  </si>
  <si>
    <t xml:space="preserve">AGUA OXIGENADA CREMOSA - 30 VOL 90ML</t>
  </si>
  <si>
    <t xml:space="preserve">ARMAZEM MATEUS S A - CD SANTA ISABEL</t>
  </si>
  <si>
    <t xml:space="preserve">534761</t>
  </si>
  <si>
    <t xml:space="preserve">7896902210905</t>
  </si>
  <si>
    <t xml:space="preserve">AGUA OXIGENADA CREMOSA - AMONIA 100ML</t>
  </si>
  <si>
    <t xml:space="preserve">559941</t>
  </si>
  <si>
    <t xml:space="preserve">7898179710775</t>
  </si>
  <si>
    <t xml:space="preserve">ALCOOL ETILICO 50ML</t>
  </si>
  <si>
    <t xml:space="preserve">562421</t>
  </si>
  <si>
    <t xml:space="preserve">7894488000019</t>
  </si>
  <si>
    <t xml:space="preserve">ALGODAO SPARTERX MULTIUSO 25G</t>
  </si>
  <si>
    <t xml:space="preserve">COTTONBABY</t>
  </si>
  <si>
    <t xml:space="preserve">619171</t>
  </si>
  <si>
    <t xml:space="preserve">7896444211293</t>
  </si>
  <si>
    <t xml:space="preserve">CONDUTOR DENTAL C/25UND (PASSA FIO) 10</t>
  </si>
  <si>
    <t xml:space="preserve">620031</t>
  </si>
  <si>
    <t xml:space="preserve">7898136150613</t>
  </si>
  <si>
    <t xml:space="preserve">CURATIVO ADESIVO NATHY BEGE 10UND</t>
  </si>
  <si>
    <t xml:space="preserve">620061</t>
  </si>
  <si>
    <t xml:space="preserve">7898136150446</t>
  </si>
  <si>
    <t xml:space="preserve">CURATIVO ADESIVO NATHY TRANSPARENTE 10UN</t>
  </si>
  <si>
    <t xml:space="preserve">630671</t>
  </si>
  <si>
    <t xml:space="preserve">7898108640746</t>
  </si>
  <si>
    <t xml:space="preserve">CURATIVO CICATRISAN KURA DODOI CX 20 UND</t>
  </si>
  <si>
    <t xml:space="preserve">CICATRISAN</t>
  </si>
  <si>
    <t xml:space="preserve">649021</t>
  </si>
  <si>
    <t xml:space="preserve">7896902208278</t>
  </si>
  <si>
    <t xml:space="preserve">DESCOL FARMAX 20G CAMOMILA P/CABELOS</t>
  </si>
  <si>
    <t xml:space="preserve">OKAJIMA DISTRIBUICAO E COMERCIO LTDA</t>
  </si>
  <si>
    <t xml:space="preserve">620981</t>
  </si>
  <si>
    <t xml:space="preserve">7897517920876</t>
  </si>
  <si>
    <t xml:space="preserve">ESCOVA DENT KESS PRO MACIA (2087) 12X01UN</t>
  </si>
  <si>
    <t xml:space="preserve">KESS</t>
  </si>
  <si>
    <t xml:space="preserve">EMPRESA DE DISTRIBUICAO NORTE ALIANCA</t>
  </si>
  <si>
    <t xml:space="preserve">565341</t>
  </si>
  <si>
    <t xml:space="preserve">7896902213463</t>
  </si>
  <si>
    <t xml:space="preserve">FARMAX AGUA OXIGENADA 70ML V30</t>
  </si>
  <si>
    <t xml:space="preserve">543981</t>
  </si>
  <si>
    <t xml:space="preserve">7896902213487</t>
  </si>
  <si>
    <t xml:space="preserve">FARMAX AGUA OXIGENADA 70ML V40</t>
  </si>
  <si>
    <t xml:space="preserve">619201</t>
  </si>
  <si>
    <t xml:space="preserve">7896444211118</t>
  </si>
  <si>
    <t xml:space="preserve">FIO DENTAL 100M 01</t>
  </si>
  <si>
    <t xml:space="preserve">607491</t>
  </si>
  <si>
    <t xml:space="preserve">7896902211025</t>
  </si>
  <si>
    <t xml:space="preserve">OLEO CAP/CORP FARMAX 100ML ARGAN</t>
  </si>
  <si>
    <t xml:space="preserve">598331</t>
  </si>
  <si>
    <t xml:space="preserve">7896902211254</t>
  </si>
  <si>
    <t xml:space="preserve">OLEO CAP/CORP FARMAX 100ML UVA</t>
  </si>
  <si>
    <t xml:space="preserve">598371</t>
  </si>
  <si>
    <t xml:space="preserve">7896902285422</t>
  </si>
  <si>
    <t xml:space="preserve">OLEO CAP/CORP FARMAX 30ML PURO RICINO</t>
  </si>
  <si>
    <t xml:space="preserve">630021</t>
  </si>
  <si>
    <t xml:space="preserve">7896075709053</t>
  </si>
  <si>
    <t xml:space="preserve">PINCA MERHEJE BASIC INOX RETA</t>
  </si>
  <si>
    <t xml:space="preserve">MERHEJE</t>
  </si>
  <si>
    <t xml:space="preserve">598301</t>
  </si>
  <si>
    <t xml:space="preserve">7896902208469</t>
  </si>
  <si>
    <t xml:space="preserve">REMOV ESM FARMAX 100ML S/ACET UVA</t>
  </si>
  <si>
    <t xml:space="preserve">534641</t>
  </si>
  <si>
    <t xml:space="preserve">7896902200494</t>
  </si>
  <si>
    <t xml:space="preserve">REMOVEDOR DE ESMALTE A BASE DE ACETONA FARMAX</t>
  </si>
  <si>
    <t xml:space="preserve">2183</t>
  </si>
  <si>
    <t xml:space="preserve">7896902207127</t>
  </si>
  <si>
    <t xml:space="preserve">REPELENTE FARMAX MOSKITOFF 100ML - SPRAY</t>
  </si>
  <si>
    <t xml:space="preserve">679801</t>
  </si>
  <si>
    <t xml:space="preserve">7896902211896</t>
  </si>
  <si>
    <t xml:space="preserve">REPELENTE LOCAO MOSKITOFF 100ML</t>
  </si>
  <si>
    <t xml:space="preserve">DISMELO - PA</t>
  </si>
  <si>
    <t xml:space="preserve">674361</t>
  </si>
  <si>
    <t xml:space="preserve">7898936049049</t>
  </si>
  <si>
    <t xml:space="preserve">SABONETE INTIMO 17 ERVAS 210ML</t>
  </si>
  <si>
    <t xml:space="preserve">674371</t>
  </si>
  <si>
    <t xml:space="preserve">7898936049131</t>
  </si>
  <si>
    <t xml:space="preserve">SABONETE INTIMO AROEIRA 210ML</t>
  </si>
  <si>
    <t xml:space="preserve">1503</t>
  </si>
  <si>
    <t xml:space="preserve">7898936049735</t>
  </si>
  <si>
    <t xml:space="preserve">SABONETE INTIMO BARBATIMAO AROEIRA 210ML</t>
  </si>
  <si>
    <t xml:space="preserve">3173</t>
  </si>
  <si>
    <t xml:space="preserve">7898936049933</t>
  </si>
  <si>
    <t xml:space="preserve">SABONETE INTIMO ROSA MOSQUETA 200ML</t>
  </si>
  <si>
    <t xml:space="preserve">544</t>
  </si>
  <si>
    <t xml:space="preserve">7896699023443</t>
  </si>
  <si>
    <t xml:space="preserve">SABONETEIRA LOLLY AZUL</t>
  </si>
  <si>
    <t xml:space="preserve">630461</t>
  </si>
  <si>
    <t xml:space="preserve">7898556851107</t>
  </si>
  <si>
    <t xml:space="preserve">GEL INTIMO LUBRIF MENTA 200G RILEX</t>
  </si>
  <si>
    <t xml:space="preserve">RILEX</t>
  </si>
  <si>
    <t xml:space="preserve">PRESERVATIVOS</t>
  </si>
  <si>
    <t xml:space="preserve">592591</t>
  </si>
  <si>
    <t xml:space="preserve">7898556850049</t>
  </si>
  <si>
    <t xml:space="preserve">GEL INTIMO LUBRIF MENTA 50G RILEX</t>
  </si>
  <si>
    <t xml:space="preserve">630491</t>
  </si>
  <si>
    <t xml:space="preserve">7898903991920</t>
  </si>
  <si>
    <t xml:space="preserve">GEL INTIMO LUBRIF MENTA 5G RILEX</t>
  </si>
  <si>
    <t xml:space="preserve">630471</t>
  </si>
  <si>
    <t xml:space="preserve">7898556851091</t>
  </si>
  <si>
    <t xml:space="preserve">GEL INTIMO LUBRIF MORANGO 200G RILEX</t>
  </si>
  <si>
    <t xml:space="preserve">630481</t>
  </si>
  <si>
    <t xml:space="preserve">7898556851084</t>
  </si>
  <si>
    <t xml:space="preserve">GEL INTIMO LUBRIF.TRADICIONAL 200G RILEX</t>
  </si>
  <si>
    <t xml:space="preserve">584701</t>
  </si>
  <si>
    <t xml:space="preserve">7898903991913</t>
  </si>
  <si>
    <t xml:space="preserve">GEL LUBRIFICANTE RILEX MORANGO 3UN</t>
  </si>
  <si>
    <t xml:space="preserve">584681</t>
  </si>
  <si>
    <t xml:space="preserve">7898556850025</t>
  </si>
  <si>
    <t xml:space="preserve">GEL LUBRIFICANTE RILEX MORANGO 50G</t>
  </si>
  <si>
    <t xml:space="preserve">584661</t>
  </si>
  <si>
    <t xml:space="preserve">7898903991951</t>
  </si>
  <si>
    <t xml:space="preserve">GEL LUBRIFICANTE RILEX TRADIOCIONAL 50G</t>
  </si>
  <si>
    <t xml:space="preserve">584641</t>
  </si>
  <si>
    <t xml:space="preserve">7898556850582</t>
  </si>
  <si>
    <t xml:space="preserve">GEL LUBRIFICANTE TOY LEITE CONDENSADO 100G</t>
  </si>
  <si>
    <t xml:space="preserve">546841</t>
  </si>
  <si>
    <t xml:space="preserve">7896523221724</t>
  </si>
  <si>
    <t xml:space="preserve">K-MED GEL BG 100 G</t>
  </si>
  <si>
    <t xml:space="preserve">CIMED INDUSTRIA DE MEDICAMENTOS</t>
  </si>
  <si>
    <t xml:space="preserve">546721</t>
  </si>
  <si>
    <t xml:space="preserve">7896523214306</t>
  </si>
  <si>
    <t xml:space="preserve">K-MED HOT FR 200 G</t>
  </si>
  <si>
    <t xml:space="preserve">579281</t>
  </si>
  <si>
    <t xml:space="preserve">7896523201498</t>
  </si>
  <si>
    <t xml:space="preserve">K-MED ICE FR 200 G</t>
  </si>
  <si>
    <t xml:space="preserve">657311</t>
  </si>
  <si>
    <t xml:space="preserve">7898079005261</t>
  </si>
  <si>
    <t xml:space="preserve">PRES PRUDENCE SUTRA AROMA HORTELA C/03</t>
  </si>
  <si>
    <t xml:space="preserve">PRUDENCE</t>
  </si>
  <si>
    <t xml:space="preserve">PRIME DISTRIBUIDORA PRODUTOS DE HIG LTDA</t>
  </si>
  <si>
    <t xml:space="preserve">584721</t>
  </si>
  <si>
    <t xml:space="preserve">7898556850988</t>
  </si>
  <si>
    <t xml:space="preserve">PRES RILEX BACON 3UN</t>
  </si>
  <si>
    <t xml:space="preserve">550201</t>
  </si>
  <si>
    <t xml:space="preserve">7898556850254</t>
  </si>
  <si>
    <t xml:space="preserve">PRES RILEX HOT 3UN</t>
  </si>
  <si>
    <t xml:space="preserve">563801</t>
  </si>
  <si>
    <t xml:space="preserve">7898556850551</t>
  </si>
  <si>
    <t xml:space="preserve">PRES RILEX MIX DE FRUTAS 1X6UN</t>
  </si>
  <si>
    <t xml:space="preserve">657401</t>
  </si>
  <si>
    <t xml:space="preserve">7898079002864</t>
  </si>
  <si>
    <t xml:space="preserve">PRES. PRUDENCE AROM MORANGAO C/03</t>
  </si>
  <si>
    <t xml:space="preserve">657391</t>
  </si>
  <si>
    <t xml:space="preserve">7898079001300</t>
  </si>
  <si>
    <t xml:space="preserve">PRES. PRUDENCE AROM MORANGO C/06</t>
  </si>
  <si>
    <t xml:space="preserve">657381</t>
  </si>
  <si>
    <t xml:space="preserve">7898079000259</t>
  </si>
  <si>
    <t xml:space="preserve">PRES. PRUDENCE EXT GRANDE ULTR SENS C/03</t>
  </si>
  <si>
    <t xml:space="preserve">657361</t>
  </si>
  <si>
    <t xml:space="preserve">7898079003168</t>
  </si>
  <si>
    <t xml:space="preserve">PRES. PRUDENCE LUBRIFICADOS LEVE8 PAGUE6</t>
  </si>
  <si>
    <t xml:space="preserve">657341</t>
  </si>
  <si>
    <t xml:space="preserve">7898079000549</t>
  </si>
  <si>
    <t xml:space="preserve">PRES. PRUDENCE SENSACOES SENS RETAR C/03</t>
  </si>
  <si>
    <t xml:space="preserve">569121</t>
  </si>
  <si>
    <t xml:space="preserve">7896007200504</t>
  </si>
  <si>
    <t xml:space="preserve">PRESERV BLOWTEX ELITE C/3UN (BLO)</t>
  </si>
  <si>
    <t xml:space="preserve">BLOWTEX</t>
  </si>
  <si>
    <t xml:space="preserve">641761</t>
  </si>
  <si>
    <t xml:space="preserve">7896007202003</t>
  </si>
  <si>
    <t xml:space="preserve">PRESERV BLOWTEX LUBRIFICADO L9P6</t>
  </si>
  <si>
    <t xml:space="preserve">579341</t>
  </si>
  <si>
    <t xml:space="preserve">7896007200344</t>
  </si>
  <si>
    <t xml:space="preserve">PRESERV BLOWTEX MENTA C/3UN (BLO)</t>
  </si>
  <si>
    <t xml:space="preserve">BLONDOR</t>
  </si>
  <si>
    <t xml:space="preserve">643211</t>
  </si>
  <si>
    <t xml:space="preserve">7896007202348</t>
  </si>
  <si>
    <t xml:space="preserve">PRESERV BLOWTEX MENTA L9P6</t>
  </si>
  <si>
    <t xml:space="preserve">579421</t>
  </si>
  <si>
    <t xml:space="preserve">7896007201709</t>
  </si>
  <si>
    <t xml:space="preserve">PRESERV BLOWTEX MOR C/CHOC C/3UN (BLO)</t>
  </si>
  <si>
    <t xml:space="preserve">579301</t>
  </si>
  <si>
    <t xml:space="preserve">7896007200306</t>
  </si>
  <si>
    <t xml:space="preserve">PRESERV BLOWTEX MORANGO C/3UN (BLO)</t>
  </si>
  <si>
    <t xml:space="preserve">641771</t>
  </si>
  <si>
    <t xml:space="preserve">7896007201129</t>
  </si>
  <si>
    <t xml:space="preserve">PRESERV BLOWTEX ORGAZMAX RETARD 3UN</t>
  </si>
  <si>
    <t xml:space="preserve">579361</t>
  </si>
  <si>
    <t xml:space="preserve">7896007200375</t>
  </si>
  <si>
    <t xml:space="preserve">PRESERV BLOWTEX RETARDANTE C/3UN (BLO)</t>
  </si>
  <si>
    <t xml:space="preserve">632781</t>
  </si>
  <si>
    <t xml:space="preserve">7896007202720</t>
  </si>
  <si>
    <t xml:space="preserve">PRESERV BLOWTEX SENS EXTRA FINO 3UN</t>
  </si>
  <si>
    <t xml:space="preserve">579381</t>
  </si>
  <si>
    <t xml:space="preserve">7896007201358</t>
  </si>
  <si>
    <t xml:space="preserve">PRESERV BLOWTEX SKYN ELITE C/3UN</t>
  </si>
  <si>
    <t xml:space="preserve">579441</t>
  </si>
  <si>
    <t xml:space="preserve">7896007201662</t>
  </si>
  <si>
    <t xml:space="preserve">PRESERV BLOWTEX SKYN SEXY CHERY 3UN</t>
  </si>
  <si>
    <t xml:space="preserve">641781</t>
  </si>
  <si>
    <t xml:space="preserve">7896007201297</t>
  </si>
  <si>
    <t xml:space="preserve">PRESERV BLOWTEX SKYN TEXTURIZADO 3UN</t>
  </si>
  <si>
    <t xml:space="preserve">579321</t>
  </si>
  <si>
    <t xml:space="preserve">7896007200368</t>
  </si>
  <si>
    <t xml:space="preserve">PRESERV BLOWTEX TUTTI-FRUTTI C/3UN (BLO)</t>
  </si>
  <si>
    <t xml:space="preserve">BL INDUSTRIA OTICA</t>
  </si>
  <si>
    <t xml:space="preserve">632791</t>
  </si>
  <si>
    <t xml:space="preserve">7896007202515</t>
  </si>
  <si>
    <t xml:space="preserve">PRESERV BLOWTEX UVA VERDE 3UN</t>
  </si>
  <si>
    <t xml:space="preserve">595671</t>
  </si>
  <si>
    <t xml:space="preserve">7898079006404</t>
  </si>
  <si>
    <t xml:space="preserve">PRESERV PRUDENCE EF RET 8 OF</t>
  </si>
  <si>
    <t xml:space="preserve">595661</t>
  </si>
  <si>
    <t xml:space="preserve">7898079000433</t>
  </si>
  <si>
    <t xml:space="preserve">PRESERV PRUDENCE EG US 8 OF</t>
  </si>
  <si>
    <t xml:space="preserve">595641</t>
  </si>
  <si>
    <t xml:space="preserve">7898079006770</t>
  </si>
  <si>
    <t xml:space="preserve">PRESERV PRUDENCE MIX 6X8 OF</t>
  </si>
  <si>
    <t xml:space="preserve">595621</t>
  </si>
  <si>
    <t xml:space="preserve">7898079000358</t>
  </si>
  <si>
    <t xml:space="preserve">PRESERV PRUDENCE T FRUTTI 12UN</t>
  </si>
  <si>
    <t xml:space="preserve">595611</t>
  </si>
  <si>
    <t xml:space="preserve">7898079002963</t>
  </si>
  <si>
    <t xml:space="preserve">PRESERV PRUDENCE ULT S 6X8 OF</t>
  </si>
  <si>
    <t xml:space="preserve">595601</t>
  </si>
  <si>
    <t xml:space="preserve">7898079000136</t>
  </si>
  <si>
    <t xml:space="preserve">PRESERV PRUDENCE ULTRA S 3UN</t>
  </si>
  <si>
    <t xml:space="preserve">585201</t>
  </si>
  <si>
    <t xml:space="preserve">7896007200351</t>
  </si>
  <si>
    <t xml:space="preserve">PRESERV. BLOWTEX ACTION 12X3</t>
  </si>
  <si>
    <t xml:space="preserve">585221</t>
  </si>
  <si>
    <t xml:space="preserve">7896007200313</t>
  </si>
  <si>
    <t xml:space="preserve">PRESERV. BLOWTEX LUB.12X3</t>
  </si>
  <si>
    <t xml:space="preserve">585241</t>
  </si>
  <si>
    <t xml:space="preserve">7896007200863</t>
  </si>
  <si>
    <t xml:space="preserve">PRESERV. BLOWTEX SKYN</t>
  </si>
  <si>
    <t xml:space="preserve">585281</t>
  </si>
  <si>
    <t xml:space="preserve">7898079000129</t>
  </si>
  <si>
    <t xml:space="preserve">PRESERV. PRUDENCE EF. RETA.12X3</t>
  </si>
  <si>
    <t xml:space="preserve">585301</t>
  </si>
  <si>
    <t xml:space="preserve">7898079000310</t>
  </si>
  <si>
    <t xml:space="preserve">PRESERV. PRUDENCE HORTELA 12X3</t>
  </si>
  <si>
    <t xml:space="preserve">585321</t>
  </si>
  <si>
    <t xml:space="preserve">7898079003021</t>
  </si>
  <si>
    <t xml:space="preserve">PRESERV. PRUDENCE LUB.12X3</t>
  </si>
  <si>
    <t xml:space="preserve">585341</t>
  </si>
  <si>
    <t xml:space="preserve">7898079000495</t>
  </si>
  <si>
    <t xml:space="preserve">PRESERV. PRUDENCE MELANCIA 12X3</t>
  </si>
  <si>
    <t xml:space="preserve">585381</t>
  </si>
  <si>
    <t xml:space="preserve">7898079000327</t>
  </si>
  <si>
    <t xml:space="preserve">PRESERV. PRUDENCE UVA 12X3</t>
  </si>
  <si>
    <t xml:space="preserve">595631</t>
  </si>
  <si>
    <t xml:space="preserve">7898079002499</t>
  </si>
  <si>
    <t xml:space="preserve">PRESERV.PRUDENCE SUPER 03UN</t>
  </si>
  <si>
    <t xml:space="preserve">662501</t>
  </si>
  <si>
    <t xml:space="preserve">7898079000938</t>
  </si>
  <si>
    <t xml:space="preserve">PRESERVATIVO PRUDENCE C S MIX TROPICAL LV8 PG6</t>
  </si>
  <si>
    <t xml:space="preserve">584461</t>
  </si>
  <si>
    <t xml:space="preserve">7898556850452</t>
  </si>
  <si>
    <t xml:space="preserve">PRESERVATIVO RILEX LEITE CONDENSADO 3UN</t>
  </si>
  <si>
    <t xml:space="preserve">532801</t>
  </si>
  <si>
    <t xml:space="preserve">7898903991487</t>
  </si>
  <si>
    <t xml:space="preserve">PRESERVATIVO RILEX LUBRIFICADO C/3</t>
  </si>
  <si>
    <t xml:space="preserve">532901</t>
  </si>
  <si>
    <t xml:space="preserve">7898903991579</t>
  </si>
  <si>
    <t xml:space="preserve">PRESERVATIVO RILEX MELANCIA C/3</t>
  </si>
  <si>
    <t xml:space="preserve">533021</t>
  </si>
  <si>
    <t xml:space="preserve">7898556850179</t>
  </si>
  <si>
    <t xml:space="preserve">PRESERVATIVO RILEX RETARDANTE C/3</t>
  </si>
  <si>
    <t xml:space="preserve">532781</t>
  </si>
  <si>
    <t xml:space="preserve">7898556850193</t>
  </si>
  <si>
    <t xml:space="preserve">PRESERVATIVO RILEX SENSITIVE C/3</t>
  </si>
  <si>
    <t xml:space="preserve">668141</t>
  </si>
  <si>
    <t xml:space="preserve">7898079005292</t>
  </si>
  <si>
    <t xml:space="preserve">PRESERVATIVO SUTRA SENSITIVE 3</t>
  </si>
  <si>
    <t xml:space="preserve">SUTRA</t>
  </si>
  <si>
    <t xml:space="preserve">ARCOM S A</t>
  </si>
  <si>
    <t xml:space="preserve">393461</t>
  </si>
  <si>
    <t xml:space="preserve">7896023701436</t>
  </si>
  <si>
    <t xml:space="preserve">ELIXIR PAREGORICO 0,05ML/ML SOL OR FR GOT 30ML</t>
  </si>
  <si>
    <t xml:space="preserve">CATARINENSE PHARMA</t>
  </si>
  <si>
    <t xml:space="preserve">RX</t>
  </si>
  <si>
    <t xml:space="preserve">673191</t>
  </si>
  <si>
    <t xml:space="preserve">7896023752513</t>
  </si>
  <si>
    <t xml:space="preserve">MELAGRIAO SPRAY - MENTA - 30ML-DEMAIS PROD</t>
  </si>
  <si>
    <t xml:space="preserve">557961</t>
  </si>
  <si>
    <t xml:space="preserve">7896920304037</t>
  </si>
  <si>
    <t xml:space="preserve">MILMUNE CONCENTRADO 30CP</t>
  </si>
  <si>
    <t xml:space="preserve">161341</t>
  </si>
  <si>
    <t xml:space="preserve">7896004803456</t>
  </si>
  <si>
    <t xml:space="preserve">NARIDRIN SOL FR 15ML ADU</t>
  </si>
  <si>
    <t xml:space="preserve">EMS MARCAS</t>
  </si>
  <si>
    <t xml:space="preserve">624511</t>
  </si>
  <si>
    <t xml:space="preserve">7896004769943</t>
  </si>
  <si>
    <t xml:space="preserve">REPOFLOR 250MG CX 10 SACHES</t>
  </si>
  <si>
    <t xml:space="preserve">LEGRAND OTC</t>
  </si>
  <si>
    <t xml:space="preserve">645041</t>
  </si>
  <si>
    <t xml:space="preserve">7896006216254</t>
  </si>
  <si>
    <t xml:space="preserve">XANTINON 100+20MG CARTELA C/ 10CP</t>
  </si>
  <si>
    <t xml:space="preserve">10461</t>
  </si>
  <si>
    <t xml:space="preserve">7896006216797</t>
  </si>
  <si>
    <t xml:space="preserve">XANTINON COMPLEX FLACONETE</t>
  </si>
  <si>
    <t xml:space="preserve">646621</t>
  </si>
  <si>
    <t xml:space="preserve">7898301056726</t>
  </si>
  <si>
    <t xml:space="preserve">KIT MEDIDOR DE GLICOSE G-TECH FREE 1</t>
  </si>
  <si>
    <t xml:space="preserve">G-TECH</t>
  </si>
  <si>
    <t xml:space="preserve">RX - DIABETES</t>
  </si>
  <si>
    <t xml:space="preserve">619221</t>
  </si>
  <si>
    <t xml:space="preserve">7898301059666</t>
  </si>
  <si>
    <t xml:space="preserve">KIT MEDIDOR DE GLICOSE LITE - COMPLETO</t>
  </si>
  <si>
    <t xml:space="preserve">3163</t>
  </si>
  <si>
    <t xml:space="preserve">7898301056740</t>
  </si>
  <si>
    <t xml:space="preserve">TIRA DE TESTE DE GLICOSE C/50 UND FREE 1</t>
  </si>
  <si>
    <t xml:space="preserve">609501</t>
  </si>
  <si>
    <t xml:space="preserve">7898639693853</t>
  </si>
  <si>
    <t xml:space="preserve">AUTO LANCETA MINI G-TECH 28G CX 100 UNID</t>
  </si>
  <si>
    <t xml:space="preserve">RX - OTC</t>
  </si>
  <si>
    <t xml:space="preserve">578561</t>
  </si>
  <si>
    <t xml:space="preserve">7896862960261</t>
  </si>
  <si>
    <t xml:space="preserve">GASTROGEL FRESH FRESH SUSP ORAL FR 240ML</t>
  </si>
  <si>
    <t xml:space="preserve">3223</t>
  </si>
  <si>
    <t xml:space="preserve">7896023708626</t>
  </si>
  <si>
    <t xml:space="preserve">MELAGRIAO SPRAY 30ML EXTRA FORTE</t>
  </si>
  <si>
    <t xml:space="preserve">627701</t>
  </si>
  <si>
    <t xml:space="preserve">7896023793332</t>
  </si>
  <si>
    <t xml:space="preserve">MELAGRIAO SPRAY LIMÃO 30ML</t>
  </si>
  <si>
    <t xml:space="preserve">548221</t>
  </si>
  <si>
    <t xml:space="preserve">7896023719899</t>
  </si>
  <si>
    <t xml:space="preserve">MELAGRIÃO EXPECTORANTE CATARINENSE 150ML</t>
  </si>
  <si>
    <t xml:space="preserve">621241</t>
  </si>
  <si>
    <t xml:space="preserve">7896920304334</t>
  </si>
  <si>
    <t xml:space="preserve">MILMUNE CONCENTRADO 120ML</t>
  </si>
  <si>
    <t xml:space="preserve">653701</t>
  </si>
  <si>
    <t xml:space="preserve">7898639690999</t>
  </si>
  <si>
    <t xml:space="preserve">OXIMETRO DE DEDO LED OXILED1</t>
  </si>
  <si>
    <t xml:space="preserve">578761</t>
  </si>
  <si>
    <t xml:space="preserve">7898639690418</t>
  </si>
  <si>
    <t xml:space="preserve">PVV - TERMOMETRO DIGITAL CLINICO TH1027</t>
  </si>
  <si>
    <t xml:space="preserve">619341</t>
  </si>
  <si>
    <t xml:space="preserve">7898301059642</t>
  </si>
  <si>
    <t xml:space="preserve">TIRAS P/ MEDIR GLICOSE C/25 LITE</t>
  </si>
  <si>
    <t xml:space="preserve">547961</t>
  </si>
  <si>
    <t xml:space="preserve">7896006216605</t>
  </si>
  <si>
    <t xml:space="preserve">XANTINON COMPLEX SOL OR FR 100ML</t>
  </si>
  <si>
    <t xml:space="preserve">634551</t>
  </si>
  <si>
    <t xml:space="preserve">7895143226942</t>
  </si>
  <si>
    <t xml:space="preserve">5MAG 500MG 60CAPS QUALYNUTRI</t>
  </si>
  <si>
    <t xml:space="preserve">QUALYNUTRI</t>
  </si>
  <si>
    <t xml:space="preserve">SIMILAR</t>
  </si>
  <si>
    <t xml:space="preserve">638981</t>
  </si>
  <si>
    <t xml:space="preserve">7894164009008</t>
  </si>
  <si>
    <t xml:space="preserve">ABIDOR CRIANCA 32G 60ML SUS.</t>
  </si>
  <si>
    <t xml:space="preserve">563221</t>
  </si>
  <si>
    <t xml:space="preserve">7894164008735</t>
  </si>
  <si>
    <t xml:space="preserve">ABIDOR GTS 200MG/ML 15ML TUTTI-FRUTTI</t>
  </si>
  <si>
    <t xml:space="preserve">82941</t>
  </si>
  <si>
    <t xml:space="preserve">7899095244771</t>
  </si>
  <si>
    <t xml:space="preserve">ACU FRESH 5MG/ML SOL OFT FR 10ML</t>
  </si>
  <si>
    <t xml:space="preserve">577801</t>
  </si>
  <si>
    <t xml:space="preserve">7894164006786</t>
  </si>
  <si>
    <t xml:space="preserve">ADTON GOTAS SOL ORAL 20 ML</t>
  </si>
  <si>
    <t xml:space="preserve">4913</t>
  </si>
  <si>
    <t xml:space="preserve">7898049798988</t>
  </si>
  <si>
    <t xml:space="preserve">AFECSO 6MG/ML SUSP ORAL FR 60ML</t>
  </si>
  <si>
    <t xml:space="preserve">TOUREIROFARMA ATACADISTA LTDA</t>
  </si>
  <si>
    <t xml:space="preserve">15941</t>
  </si>
  <si>
    <t xml:space="preserve">7898133136535</t>
  </si>
  <si>
    <t xml:space="preserve">AFOLIC 5 MG COM REV CT BL AL PLAS TRANS X 20</t>
  </si>
  <si>
    <t xml:space="preserve">630541</t>
  </si>
  <si>
    <t xml:space="preserve">7894913002137</t>
  </si>
  <si>
    <t xml:space="preserve">AFTIKE MEL ROSADO SPRAY 30ML</t>
  </si>
  <si>
    <t xml:space="preserve">KRESS</t>
  </si>
  <si>
    <t xml:space="preserve">1453</t>
  </si>
  <si>
    <t xml:space="preserve">7898133139741</t>
  </si>
  <si>
    <t xml:space="preserve">AFTLIV 25ML SPRAY BUCAL</t>
  </si>
  <si>
    <t xml:space="preserve">532121</t>
  </si>
  <si>
    <t xml:space="preserve">7898031310082</t>
  </si>
  <si>
    <t xml:space="preserve">AGUA BORICADA 3% 100ML</t>
  </si>
  <si>
    <t xml:space="preserve">541181</t>
  </si>
  <si>
    <t xml:space="preserve">7898048691419</t>
  </si>
  <si>
    <t xml:space="preserve">AGUA FLOR DE LARANJEIRA 100ML</t>
  </si>
  <si>
    <t xml:space="preserve">LAPON</t>
  </si>
  <si>
    <t xml:space="preserve">547721</t>
  </si>
  <si>
    <t xml:space="preserve">7896902211544</t>
  </si>
  <si>
    <t xml:space="preserve">AGUA OXIGENADA VOL10</t>
  </si>
  <si>
    <t xml:space="preserve">573221</t>
  </si>
  <si>
    <t xml:space="preserve">7899095201354</t>
  </si>
  <si>
    <t xml:space="preserve">ALBEL 400MG CX 03 COMP.</t>
  </si>
  <si>
    <t xml:space="preserve">571901</t>
  </si>
  <si>
    <t xml:space="preserve">7898582291694</t>
  </si>
  <si>
    <t xml:space="preserve">ALCOOL GEL 70% PERFUMAD COM MICROES 60ML</t>
  </si>
  <si>
    <t xml:space="preserve">203301</t>
  </si>
  <si>
    <t xml:space="preserve">7896004820811</t>
  </si>
  <si>
    <t xml:space="preserve">ALERADINA 5MG CX 10 COMP REV</t>
  </si>
  <si>
    <t xml:space="preserve">NOVA QUIMICA</t>
  </si>
  <si>
    <t xml:space="preserve">331061</t>
  </si>
  <si>
    <t xml:space="preserve">7896523209715</t>
  </si>
  <si>
    <t xml:space="preserve">ALERGOMINE 10MG/G CREME BG 30G</t>
  </si>
  <si>
    <t xml:space="preserve">296641</t>
  </si>
  <si>
    <t xml:space="preserve">7898049796502</t>
  </si>
  <si>
    <t xml:space="preserve">ALGY-FLANDERIL 300MG CX 20 COMP</t>
  </si>
  <si>
    <t xml:space="preserve">4373</t>
  </si>
  <si>
    <t xml:space="preserve">7896186003316</t>
  </si>
  <si>
    <t xml:space="preserve">ALIVIK 40G POTE</t>
  </si>
  <si>
    <t xml:space="preserve">643861</t>
  </si>
  <si>
    <t xml:space="preserve">7894916325769</t>
  </si>
  <si>
    <t xml:space="preserve">ALLOVITA 50MG/ML SOL CAPILAR FR 50ML</t>
  </si>
  <si>
    <t xml:space="preserve">559861</t>
  </si>
  <si>
    <t xml:space="preserve">7898179711048</t>
  </si>
  <si>
    <t xml:space="preserve">ALUMINEC 60MG/ML</t>
  </si>
  <si>
    <t xml:space="preserve">IMEC</t>
  </si>
  <si>
    <t xml:space="preserve">122441</t>
  </si>
  <si>
    <t xml:space="preserve">7898100243143</t>
  </si>
  <si>
    <t xml:space="preserve">AMBROL 15MG/5ML XPE FR 100ML PED</t>
  </si>
  <si>
    <t xml:space="preserve">122461</t>
  </si>
  <si>
    <t xml:space="preserve">7898100243150</t>
  </si>
  <si>
    <t xml:space="preserve">AMBROL 30MG/5ML XPE FR 100ML ADU</t>
  </si>
  <si>
    <t xml:space="preserve">125181</t>
  </si>
  <si>
    <t xml:space="preserve">7899095200456</t>
  </si>
  <si>
    <t xml:space="preserve">AMIORON 200MG CX 20 COMP</t>
  </si>
  <si>
    <t xml:space="preserve">547701</t>
  </si>
  <si>
    <t xml:space="preserve">7898031310686</t>
  </si>
  <si>
    <t xml:space="preserve">AZEITE DOCE (OLEO DOCE) 30ML</t>
  </si>
  <si>
    <t xml:space="preserve">3143</t>
  </si>
  <si>
    <t xml:space="preserve">7898031310259</t>
  </si>
  <si>
    <t xml:space="preserve">AZEITE DOCE 30ML</t>
  </si>
  <si>
    <t xml:space="preserve">532681</t>
  </si>
  <si>
    <t xml:space="preserve">7899470805726</t>
  </si>
  <si>
    <t xml:space="preserve">BABY D PDA NATULAB 45GRS</t>
  </si>
  <si>
    <t xml:space="preserve">533001</t>
  </si>
  <si>
    <t xml:space="preserve">7896523223223</t>
  </si>
  <si>
    <t xml:space="preserve">BABYMED MENINO 45G POMADA</t>
  </si>
  <si>
    <t xml:space="preserve">606841</t>
  </si>
  <si>
    <t xml:space="preserve">7896148500259</t>
  </si>
  <si>
    <t xml:space="preserve">BALAS DE FITOMELITO 37G (FIT)</t>
  </si>
  <si>
    <t xml:space="preserve">FITOBEL</t>
  </si>
  <si>
    <t xml:space="preserve">655521</t>
  </si>
  <si>
    <t xml:space="preserve">7899811100596</t>
  </si>
  <si>
    <t xml:space="preserve">BASILICAO POMADA BISNAGA 27G BASILIFLAM</t>
  </si>
  <si>
    <t xml:space="preserve">590701</t>
  </si>
  <si>
    <t xml:space="preserve">7898031310075</t>
  </si>
  <si>
    <t xml:space="preserve">BAZELIN 10G UN</t>
  </si>
  <si>
    <t xml:space="preserve">388501</t>
  </si>
  <si>
    <t xml:space="preserve">7899095220492</t>
  </si>
  <si>
    <t xml:space="preserve">BEBEX ADE POM BG 45G</t>
  </si>
  <si>
    <t xml:space="preserve">212581</t>
  </si>
  <si>
    <t xml:space="preserve">7897917001762</t>
  </si>
  <si>
    <t xml:space="preserve">BELFAREN 10MG GEL BG 60G</t>
  </si>
  <si>
    <t xml:space="preserve">212561</t>
  </si>
  <si>
    <t xml:space="preserve">7897917001465</t>
  </si>
  <si>
    <t xml:space="preserve">BELFAREN 50MG CX 20 COMP</t>
  </si>
  <si>
    <t xml:space="preserve">49701</t>
  </si>
  <si>
    <t xml:space="preserve">7898060131184</t>
  </si>
  <si>
    <t xml:space="preserve">BENZIN 0,1G/G SAB 60G</t>
  </si>
  <si>
    <t xml:space="preserve">49581</t>
  </si>
  <si>
    <t xml:space="preserve">7898014560077</t>
  </si>
  <si>
    <t xml:space="preserve">BENZODERM 100 MG/G SAB CT FIL PP X 60 G</t>
  </si>
  <si>
    <t xml:space="preserve">583821</t>
  </si>
  <si>
    <t xml:space="preserve">7897917004688</t>
  </si>
  <si>
    <t xml:space="preserve">BETACORTAZOL 20+0,64+2,5 MG/G CREM DERM BG 30G</t>
  </si>
  <si>
    <t xml:space="preserve">452141</t>
  </si>
  <si>
    <t xml:space="preserve">7899095203273</t>
  </si>
  <si>
    <t xml:space="preserve">BETRICORT POM BG 30G</t>
  </si>
  <si>
    <t xml:space="preserve">538061</t>
  </si>
  <si>
    <t xml:space="preserve">7898031310303</t>
  </si>
  <si>
    <t xml:space="preserve">BICARBONATO DE SODIO 100G</t>
  </si>
  <si>
    <t xml:space="preserve">538081</t>
  </si>
  <si>
    <t xml:space="preserve">7898031311232</t>
  </si>
  <si>
    <t xml:space="preserve">BICARBONATO DE SODIO 50G</t>
  </si>
  <si>
    <t xml:space="preserve">611711</t>
  </si>
  <si>
    <t xml:space="preserve">7896920303320</t>
  </si>
  <si>
    <t xml:space="preserve">BILIPLEX BOLD 10ML</t>
  </si>
  <si>
    <t xml:space="preserve">624041</t>
  </si>
  <si>
    <t xml:space="preserve">7898958836818</t>
  </si>
  <si>
    <t xml:space="preserve">BIOTINA 450MG C/60 CPS</t>
  </si>
  <si>
    <t xml:space="preserve">3893</t>
  </si>
  <si>
    <t xml:space="preserve">7908414448933</t>
  </si>
  <si>
    <t xml:space="preserve">BOLSA TERMICA GEL AZUL HC353</t>
  </si>
  <si>
    <t xml:space="preserve">294981</t>
  </si>
  <si>
    <t xml:space="preserve">7896472513284</t>
  </si>
  <si>
    <t xml:space="preserve">BUPROVIL 300MG CX 20 COMP</t>
  </si>
  <si>
    <t xml:space="preserve">MULTILAB</t>
  </si>
  <si>
    <t xml:space="preserve">297061</t>
  </si>
  <si>
    <t xml:space="preserve">7896472502769</t>
  </si>
  <si>
    <t xml:space="preserve">BUPROVIL 300MG CX 30 COMP</t>
  </si>
  <si>
    <t xml:space="preserve">30803</t>
  </si>
  <si>
    <t xml:space="preserve">7896006226802</t>
  </si>
  <si>
    <t xml:space="preserve">BUSCOVERAN COMPOST 10MG+250MG COM REVX20</t>
  </si>
  <si>
    <t xml:space="preserve">245601</t>
  </si>
  <si>
    <t xml:space="preserve">7898049794683</t>
  </si>
  <si>
    <t xml:space="preserve">BUTACID 200MG CX 20 COMP REV</t>
  </si>
  <si>
    <t xml:space="preserve">245581</t>
  </si>
  <si>
    <t xml:space="preserve">7898049794690</t>
  </si>
  <si>
    <t xml:space="preserve">BUTACID 200MG CX 200 COMP REV</t>
  </si>
  <si>
    <t xml:space="preserve">647231</t>
  </si>
  <si>
    <t xml:space="preserve">7896023706554</t>
  </si>
  <si>
    <t xml:space="preserve">CALCIO 600 + VIT D3 + K2 C/60 (CALKADE)</t>
  </si>
  <si>
    <t xml:space="preserve">583841</t>
  </si>
  <si>
    <t xml:space="preserve">7898557141337</t>
  </si>
  <si>
    <t xml:space="preserve">CALCIOVITAL KIDS 250ML</t>
  </si>
  <si>
    <t xml:space="preserve">596481</t>
  </si>
  <si>
    <t xml:space="preserve">7894164005260</t>
  </si>
  <si>
    <t xml:space="preserve">CALOFIM 5ML SOL (AIRELA)</t>
  </si>
  <si>
    <t xml:space="preserve">3913</t>
  </si>
  <si>
    <t xml:space="preserve">7897848500921</t>
  </si>
  <si>
    <t xml:space="preserve">CARBOTRAT AD 50MG 100ML XPE</t>
  </si>
  <si>
    <t xml:space="preserve">84261</t>
  </si>
  <si>
    <t xml:space="preserve">7895296261012</t>
  </si>
  <si>
    <t xml:space="preserve">CARDBET 12,5MG CX 30 COMP</t>
  </si>
  <si>
    <t xml:space="preserve">541061</t>
  </si>
  <si>
    <t xml:space="preserve">7899470804200</t>
  </si>
  <si>
    <t xml:space="preserve">CARDOMARIN 127MG C/20 CPR</t>
  </si>
  <si>
    <t xml:space="preserve">541041</t>
  </si>
  <si>
    <t xml:space="preserve">7899470804149</t>
  </si>
  <si>
    <t xml:space="preserve">CARDOMARIN 254MG C/20 CAPS</t>
  </si>
  <si>
    <t xml:space="preserve">56501</t>
  </si>
  <si>
    <t xml:space="preserve">7896004706528</t>
  </si>
  <si>
    <t xml:space="preserve">CELERG 0,25+2MG CX 20 COMP</t>
  </si>
  <si>
    <t xml:space="preserve">LEGRAND PHARMA</t>
  </si>
  <si>
    <t xml:space="preserve">56581</t>
  </si>
  <si>
    <t xml:space="preserve">7896006241003</t>
  </si>
  <si>
    <t xml:space="preserve">CELESTRAT 2+0,25MG CX 20 COMP</t>
  </si>
  <si>
    <t xml:space="preserve">565021</t>
  </si>
  <si>
    <t xml:space="preserve">7896004774220</t>
  </si>
  <si>
    <t xml:space="preserve">CENEVIT 1G 10CP EFERV LARANJA ZERO AC.</t>
  </si>
  <si>
    <t xml:space="preserve">LEGRAND</t>
  </si>
  <si>
    <t xml:space="preserve">1301</t>
  </si>
  <si>
    <t xml:space="preserve">7893454100647</t>
  </si>
  <si>
    <t xml:space="preserve">CETOBETA 20+0,64+2,5MG/G POM BG 30G</t>
  </si>
  <si>
    <t xml:space="preserve">532281</t>
  </si>
  <si>
    <t xml:space="preserve">7898031311782</t>
  </si>
  <si>
    <t xml:space="preserve">CETOCASP SHAMPOO 120ML</t>
  </si>
  <si>
    <t xml:space="preserve">651451</t>
  </si>
  <si>
    <t xml:space="preserve">7897848500969</t>
  </si>
  <si>
    <t xml:space="preserve">CETOCONAZOL 20MG 100ML SHAMPOO</t>
  </si>
  <si>
    <t xml:space="preserve">319221</t>
  </si>
  <si>
    <t xml:space="preserve">7896006234067</t>
  </si>
  <si>
    <t xml:space="preserve">CICLO 21 0,15+0,03MG CX 21 COMP</t>
  </si>
  <si>
    <t xml:space="preserve">127341</t>
  </si>
  <si>
    <t xml:space="preserve">7896523206288</t>
  </si>
  <si>
    <t xml:space="preserve">CIFLOGEX 1,5MG/ML COLUT FR SPRAY 30ML SB MENTA</t>
  </si>
  <si>
    <t xml:space="preserve">127321</t>
  </si>
  <si>
    <t xml:space="preserve">7896523216454</t>
  </si>
  <si>
    <t xml:space="preserve">CIFLOGEX 3,0MG CX 12 PAST SB LARANJA</t>
  </si>
  <si>
    <t xml:space="preserve">8341</t>
  </si>
  <si>
    <t xml:space="preserve">7899095239340</t>
  </si>
  <si>
    <t xml:space="preserve">CISTEIL 200MG CX 16 ENV X 5G</t>
  </si>
  <si>
    <t xml:space="preserve">560161</t>
  </si>
  <si>
    <t xml:space="preserve">7898031310365</t>
  </si>
  <si>
    <t xml:space="preserve">CLORETO DE MAGNESIO PA 33G</t>
  </si>
  <si>
    <t xml:space="preserve">2943</t>
  </si>
  <si>
    <t xml:space="preserve">7898938440912</t>
  </si>
  <si>
    <t xml:space="preserve">COLAGENO + VITAMINA C 1000MG C/60 CPR</t>
  </si>
  <si>
    <t xml:space="preserve">454461</t>
  </si>
  <si>
    <t xml:space="preserve">7899095220928</t>
  </si>
  <si>
    <t xml:space="preserve">COLIRIO GEOLAB 0,15+0,3MG/ML SOL OFT FR 20ML</t>
  </si>
  <si>
    <t xml:space="preserve">3323</t>
  </si>
  <si>
    <t xml:space="preserve">7898277713272</t>
  </si>
  <si>
    <t xml:space="preserve">COMPLEXO B 30ML GTS</t>
  </si>
  <si>
    <t xml:space="preserve">3343</t>
  </si>
  <si>
    <t xml:space="preserve">7898277714880</t>
  </si>
  <si>
    <t xml:space="preserve">COMPLEXO B C/20 CPR CONCENTRADO</t>
  </si>
  <si>
    <t xml:space="preserve">608751</t>
  </si>
  <si>
    <t xml:space="preserve">7897146600200</t>
  </si>
  <si>
    <t xml:space="preserve">COMPLEXO B C/30 CPR</t>
  </si>
  <si>
    <t xml:space="preserve">HENFER</t>
  </si>
  <si>
    <t xml:space="preserve">602191</t>
  </si>
  <si>
    <t xml:space="preserve">7898277713258</t>
  </si>
  <si>
    <t xml:space="preserve">COMPLEXO B C/50 COMP REV (ARTE NATIVA)</t>
  </si>
  <si>
    <t xml:space="preserve">ARTE NATIVA</t>
  </si>
  <si>
    <t xml:space="preserve">592581</t>
  </si>
  <si>
    <t xml:space="preserve">7897146600064</t>
  </si>
  <si>
    <t xml:space="preserve">COMPLEXO B C/50 CPR</t>
  </si>
  <si>
    <t xml:space="preserve">541341</t>
  </si>
  <si>
    <t xml:space="preserve">7898964832156</t>
  </si>
  <si>
    <t xml:space="preserve">COMPLEXO B C/60COMP.</t>
  </si>
  <si>
    <t xml:space="preserve">NUTRITIVE</t>
  </si>
  <si>
    <t xml:space="preserve">581021</t>
  </si>
  <si>
    <t xml:space="preserve">7898277713333</t>
  </si>
  <si>
    <t xml:space="preserve">COMPLEXO B SOL ORAL 100ML (POLIVITAMINAS</t>
  </si>
  <si>
    <t xml:space="preserve">94901</t>
  </si>
  <si>
    <t xml:space="preserve">7899095202733</t>
  </si>
  <si>
    <t xml:space="preserve">CONACORT 20MG CREME BG 30G</t>
  </si>
  <si>
    <t xml:space="preserve">92041</t>
  </si>
  <si>
    <t xml:space="preserve">7898100241279</t>
  </si>
  <si>
    <t xml:space="preserve">CONAZOL 20MG/G CREME BG 20G</t>
  </si>
  <si>
    <t xml:space="preserve">3923</t>
  </si>
  <si>
    <t xml:space="preserve">7898665752388</t>
  </si>
  <si>
    <t xml:space="preserve">CREATINA 3000MG 150G PO</t>
  </si>
  <si>
    <t xml:space="preserve">673701</t>
  </si>
  <si>
    <t xml:space="preserve">7898277712695</t>
  </si>
  <si>
    <t xml:space="preserve">CREME DE ARNICA MONTANA 60G</t>
  </si>
  <si>
    <t xml:space="preserve">611601</t>
  </si>
  <si>
    <t xml:space="preserve">7896006216711</t>
  </si>
  <si>
    <t xml:space="preserve">CRONOPLEX 7,5MG/ML SOL OR FR GT 20ML</t>
  </si>
  <si>
    <t xml:space="preserve">344781</t>
  </si>
  <si>
    <t xml:space="preserve">7896004801216</t>
  </si>
  <si>
    <t xml:space="preserve">CYSTEX FR 24 DRG</t>
  </si>
  <si>
    <t xml:space="preserve">201981</t>
  </si>
  <si>
    <t xml:space="preserve">7897917000161</t>
  </si>
  <si>
    <t xml:space="preserve">DELTAPIL 0,20MG LOCAO FR 100ML</t>
  </si>
  <si>
    <t xml:space="preserve">201961</t>
  </si>
  <si>
    <t xml:space="preserve">7897917000178</t>
  </si>
  <si>
    <t xml:space="preserve">DELTAPIL 0,20MG SHAMPOO FR 100ML</t>
  </si>
  <si>
    <t xml:space="preserve">189561</t>
  </si>
  <si>
    <t xml:space="preserve">7896004810225</t>
  </si>
  <si>
    <t xml:space="preserve">DERMOBENE CREME BG 20G</t>
  </si>
  <si>
    <t xml:space="preserve">821</t>
  </si>
  <si>
    <t xml:space="preserve">7893454100661</t>
  </si>
  <si>
    <t xml:space="preserve">DERMOSALIC 30G POM BG</t>
  </si>
  <si>
    <t xml:space="preserve">17621</t>
  </si>
  <si>
    <t xml:space="preserve">7893454100654</t>
  </si>
  <si>
    <t xml:space="preserve">DERMOSALIC SOL TOP FR 30ML</t>
  </si>
  <si>
    <t xml:space="preserve">573701</t>
  </si>
  <si>
    <t xml:space="preserve">7898582290178</t>
  </si>
  <si>
    <t xml:space="preserve">DERSOL LOCAO OLEOSA 200ML</t>
  </si>
  <si>
    <t xml:space="preserve">590711</t>
  </si>
  <si>
    <t xml:space="preserve">7898277713067</t>
  </si>
  <si>
    <t xml:space="preserve">DESUPRE GTS VITAMINA D 200UI 20ML LIMAO</t>
  </si>
  <si>
    <t xml:space="preserve">ALTHAIA S.A INDUSTRIA FARMACEUTICA</t>
  </si>
  <si>
    <t xml:space="preserve">3783</t>
  </si>
  <si>
    <t xml:space="preserve">7898719041673</t>
  </si>
  <si>
    <t xml:space="preserve">DIABETYLL 300G CREME.</t>
  </si>
  <si>
    <t xml:space="preserve">153021</t>
  </si>
  <si>
    <t xml:space="preserve">7897595600851</t>
  </si>
  <si>
    <t xml:space="preserve">DIASEC 2MG CX 12 COMP</t>
  </si>
  <si>
    <t xml:space="preserve">211341</t>
  </si>
  <si>
    <t xml:space="preserve">7896004726014</t>
  </si>
  <si>
    <t xml:space="preserve">DICLOAIR 11,6 FR 60G</t>
  </si>
  <si>
    <t xml:space="preserve">222061</t>
  </si>
  <si>
    <t xml:space="preserve">7896862940027</t>
  </si>
  <si>
    <t xml:space="preserve">DIPIMED 500MG/ML SOL OR FR 10ML</t>
  </si>
  <si>
    <t xml:space="preserve">637501</t>
  </si>
  <si>
    <t xml:space="preserve">7898700410068</t>
  </si>
  <si>
    <t xml:space="preserve">DORALEX 1G CX 10 COMP</t>
  </si>
  <si>
    <t xml:space="preserve">223241</t>
  </si>
  <si>
    <t xml:space="preserve">7898049793471</t>
  </si>
  <si>
    <t xml:space="preserve">DORALEX 500MG CX BL 200 COMP</t>
  </si>
  <si>
    <t xml:space="preserve">329901</t>
  </si>
  <si>
    <t xml:space="preserve">7897917002677</t>
  </si>
  <si>
    <t xml:space="preserve">DRENOGRIP 500+30+2MG CX 120 COMP</t>
  </si>
  <si>
    <t xml:space="preserve">609411</t>
  </si>
  <si>
    <t xml:space="preserve">7898665752128</t>
  </si>
  <si>
    <t xml:space="preserve">DUOM 5 MAGNESIOS C/60 CPS</t>
  </si>
  <si>
    <t xml:space="preserve">3533</t>
  </si>
  <si>
    <t xml:space="preserve">7898048690863</t>
  </si>
  <si>
    <t xml:space="preserve">ELIXIR COLEGORICO 30ML GTS</t>
  </si>
  <si>
    <t xml:space="preserve">341181</t>
  </si>
  <si>
    <t xml:space="preserve">7893736010053</t>
  </si>
  <si>
    <t xml:space="preserve">ENXAK 1+350+100MG CX 12 COMP</t>
  </si>
  <si>
    <t xml:space="preserve">CAZI</t>
  </si>
  <si>
    <t xml:space="preserve">234861</t>
  </si>
  <si>
    <t xml:space="preserve">7895296128124</t>
  </si>
  <si>
    <t xml:space="preserve">ESOP 20MG CX 28 COMP REV</t>
  </si>
  <si>
    <t xml:space="preserve">303461</t>
  </si>
  <si>
    <t xml:space="preserve">7896004812168</t>
  </si>
  <si>
    <t xml:space="preserve">EXPEC XPE FR 120ML</t>
  </si>
  <si>
    <t xml:space="preserve">PARAENSE DISTRIBUIDORA DE MED. LTDA</t>
  </si>
  <si>
    <t xml:space="preserve">645001</t>
  </si>
  <si>
    <t xml:space="preserve">7899470801384</t>
  </si>
  <si>
    <t xml:space="preserve">EXPECTOFLUI 13,33MG 120ML XPE CEREJA</t>
  </si>
  <si>
    <t xml:space="preserve">591221</t>
  </si>
  <si>
    <t xml:space="preserve">7898216362172</t>
  </si>
  <si>
    <t xml:space="preserve">FARMOXICAM 20MG CX 10 CAP</t>
  </si>
  <si>
    <t xml:space="preserve">581121</t>
  </si>
  <si>
    <t xml:space="preserve">7896112102441</t>
  </si>
  <si>
    <t xml:space="preserve">FENAFLAN ICE MASSAGEADOR AEROSSOL 150ML (120G)</t>
  </si>
  <si>
    <t xml:space="preserve">146841</t>
  </si>
  <si>
    <t xml:space="preserve">7898075317955</t>
  </si>
  <si>
    <t xml:space="preserve">FEXX 180MG CX 10 COMP REV</t>
  </si>
  <si>
    <t xml:space="preserve">1FARMA</t>
  </si>
  <si>
    <t xml:space="preserve">569941</t>
  </si>
  <si>
    <t xml:space="preserve">7896148500013</t>
  </si>
  <si>
    <t xml:space="preserve">FITOMELITO 150G XPE</t>
  </si>
  <si>
    <t xml:space="preserve">627461</t>
  </si>
  <si>
    <t xml:space="preserve">7896006222668</t>
  </si>
  <si>
    <t xml:space="preserve">FLORASTOR 1 BI PO CX 6 SACHES</t>
  </si>
  <si>
    <t xml:space="preserve">250721</t>
  </si>
  <si>
    <t xml:space="preserve">7899095200531</t>
  </si>
  <si>
    <t xml:space="preserve">FLUCANIL 150MG CX 2 CAP</t>
  </si>
  <si>
    <t xml:space="preserve">249381</t>
  </si>
  <si>
    <t xml:space="preserve">7898049793761</t>
  </si>
  <si>
    <t xml:space="preserve">FLUCONID 150MG CX 2 CAP GEL</t>
  </si>
  <si>
    <t xml:space="preserve">16501</t>
  </si>
  <si>
    <t xml:space="preserve">7899095202962</t>
  </si>
  <si>
    <t xml:space="preserve">FOLONIN 5MG CX 20 COMP REV</t>
  </si>
  <si>
    <t xml:space="preserve">239441</t>
  </si>
  <si>
    <t xml:space="preserve">7895296353014</t>
  </si>
  <si>
    <t xml:space="preserve">FUCSIA FEM 3+0,03MG 1BL X 21 COMP REV</t>
  </si>
  <si>
    <t xml:space="preserve">531361</t>
  </si>
  <si>
    <t xml:space="preserve">7896862960254</t>
  </si>
  <si>
    <t xml:space="preserve">GASTROGEL FRESH FRESH SUSP ORAL FR 150ML</t>
  </si>
  <si>
    <t xml:space="preserve">660241</t>
  </si>
  <si>
    <t xml:space="preserve">7896862993665</t>
  </si>
  <si>
    <t xml:space="preserve">GASTROGEL TABS MENTA (CARTELA)</t>
  </si>
  <si>
    <t xml:space="preserve">557181</t>
  </si>
  <si>
    <t xml:space="preserve">7898556850506</t>
  </si>
  <si>
    <t xml:space="preserve">GEL INTIMO LUBRIF. MORANGO 100G TOY RILE</t>
  </si>
  <si>
    <t xml:space="preserve">627891</t>
  </si>
  <si>
    <t xml:space="preserve">7898936049605</t>
  </si>
  <si>
    <t xml:space="preserve">GEL MASSAGEM 17 ERVAS 190G</t>
  </si>
  <si>
    <t xml:space="preserve">627911</t>
  </si>
  <si>
    <t xml:space="preserve">7898936049247</t>
  </si>
  <si>
    <t xml:space="preserve">GEL MASSAGEM ARNICA AZUL 200G FRASCO</t>
  </si>
  <si>
    <t xml:space="preserve">627931</t>
  </si>
  <si>
    <t xml:space="preserve">7898741950288</t>
  </si>
  <si>
    <t xml:space="preserve">GEL MASSAGEM COPAIBA 190G FRASCO</t>
  </si>
  <si>
    <t xml:space="preserve">627901</t>
  </si>
  <si>
    <t xml:space="preserve">7898936049506</t>
  </si>
  <si>
    <t xml:space="preserve">GEL MASSAGEM EXTRA FORTE ANDIROBA 200G</t>
  </si>
  <si>
    <t xml:space="preserve">627921</t>
  </si>
  <si>
    <t xml:space="preserve">7898936049278</t>
  </si>
  <si>
    <t xml:space="preserve">GEL MASSAGEM TUBARAO BRANCO 250G POTE</t>
  </si>
  <si>
    <t xml:space="preserve">431261</t>
  </si>
  <si>
    <t xml:space="preserve">7896006291732</t>
  </si>
  <si>
    <t xml:space="preserve">GELO-BIO 0,044ML/G POM DERM BG X 20G</t>
  </si>
  <si>
    <t xml:space="preserve">431221</t>
  </si>
  <si>
    <t xml:space="preserve">7896006291770</t>
  </si>
  <si>
    <t xml:space="preserve">GELO-BIO SOL PROP TB X 60ML</t>
  </si>
  <si>
    <t xml:space="preserve">601641</t>
  </si>
  <si>
    <t xml:space="preserve">7899620911826</t>
  </si>
  <si>
    <t xml:space="preserve">GLICENIX (N.S.) 2,275G CX 6 GLICEROL ADU</t>
  </si>
  <si>
    <t xml:space="preserve">584761</t>
  </si>
  <si>
    <t xml:space="preserve">7896902217614</t>
  </si>
  <si>
    <t xml:space="preserve">GLICERINA PURA 100ML</t>
  </si>
  <si>
    <t xml:space="preserve">532961</t>
  </si>
  <si>
    <t xml:space="preserve">7898100243587</t>
  </si>
  <si>
    <t xml:space="preserve">GRIPALCE 400MG+4MG+4MG CARTELA C/10 CP</t>
  </si>
  <si>
    <t xml:space="preserve">570021</t>
  </si>
  <si>
    <t xml:space="preserve">7894164007219</t>
  </si>
  <si>
    <t xml:space="preserve">GUACOFLUS XAROPE 100ML</t>
  </si>
  <si>
    <t xml:space="preserve">AIRELA INDUSTRIA FARMACEUTICA</t>
  </si>
  <si>
    <t xml:space="preserve">541161</t>
  </si>
  <si>
    <t xml:space="preserve">7898049790395</t>
  </si>
  <si>
    <t xml:space="preserve">HEMODASE POM 25G + 10 APLICADORES CX QTD. 3.00 UN</t>
  </si>
  <si>
    <t xml:space="preserve">645681</t>
  </si>
  <si>
    <t xml:space="preserve">7898700412246</t>
  </si>
  <si>
    <t xml:space="preserve">HEMODASE POM 25G 1APL</t>
  </si>
  <si>
    <t xml:space="preserve">607831</t>
  </si>
  <si>
    <t xml:space="preserve">7898049796434</t>
  </si>
  <si>
    <t xml:space="preserve">HEMODASE POM C/6APLIC 25G (VTD)</t>
  </si>
  <si>
    <t xml:space="preserve">639051</t>
  </si>
  <si>
    <t xml:space="preserve">7898049799558</t>
  </si>
  <si>
    <t xml:space="preserve">HEPATOVIT ABACAXI 10ML</t>
  </si>
  <si>
    <t xml:space="preserve">531461</t>
  </si>
  <si>
    <t xml:space="preserve">7898049799794</t>
  </si>
  <si>
    <t xml:space="preserve">HEPATOVIT SABOR BOLDO(FLACONETES)</t>
  </si>
  <si>
    <t xml:space="preserve">1633</t>
  </si>
  <si>
    <t xml:space="preserve">7894164009480</t>
  </si>
  <si>
    <t xml:space="preserve">HIDRALI 45 PO ENVELOPE CX C/ 4</t>
  </si>
  <si>
    <t xml:space="preserve">547981</t>
  </si>
  <si>
    <t xml:space="preserve">7894164005390</t>
  </si>
  <si>
    <t xml:space="preserve">HIDRALI AGUA COCO 500ML</t>
  </si>
  <si>
    <t xml:space="preserve">604151</t>
  </si>
  <si>
    <t xml:space="preserve">7894164009473</t>
  </si>
  <si>
    <t xml:space="preserve">HIDRALI PO 28,29G  ENVELOPE CX COM 4 (GUARANÁ)</t>
  </si>
  <si>
    <t xml:space="preserve">602561</t>
  </si>
  <si>
    <t xml:space="preserve">7894164009466</t>
  </si>
  <si>
    <t xml:space="preserve">HIDRALI PO 28,29G 4ENV LARANJA SOL</t>
  </si>
  <si>
    <t xml:space="preserve">602571</t>
  </si>
  <si>
    <t xml:space="preserve">7894164009503</t>
  </si>
  <si>
    <t xml:space="preserve">HIDRALI PO 28,97G 4ENV COCO SOL</t>
  </si>
  <si>
    <t xml:space="preserve">634181</t>
  </si>
  <si>
    <t xml:space="preserve">7894164005413</t>
  </si>
  <si>
    <t xml:space="preserve">HIDRALI SABOR GUARANA 500MLFR</t>
  </si>
  <si>
    <t xml:space="preserve">103401</t>
  </si>
  <si>
    <t xml:space="preserve">7898133139239</t>
  </si>
  <si>
    <t xml:space="preserve">HIDRALYTE (2,05 + 0,98 + 22,75 + 2,16) MG/ML SOL OR FR PLAS X 500 ML (SABOR UVA)</t>
  </si>
  <si>
    <t xml:space="preserve">103441</t>
  </si>
  <si>
    <t xml:space="preserve">7898133139246</t>
  </si>
  <si>
    <t xml:space="preserve">HIDRALYTE SABOR GUARANA</t>
  </si>
  <si>
    <t xml:space="preserve">558901</t>
  </si>
  <si>
    <t xml:space="preserve">7898133137297</t>
  </si>
  <si>
    <t xml:space="preserve">HIDRAPLEX PO 27,9G ENVELOPE  FRACIONADO  AGUA DE COCO UNID.</t>
  </si>
  <si>
    <t xml:space="preserve">558881</t>
  </si>
  <si>
    <t xml:space="preserve">7898133137358</t>
  </si>
  <si>
    <t xml:space="preserve">HIDRAPLEX PO 27,9G ENVELOPE  FRACIONADO  UVA EN</t>
  </si>
  <si>
    <t xml:space="preserve">565901</t>
  </si>
  <si>
    <t xml:space="preserve">7898133137334</t>
  </si>
  <si>
    <t xml:space="preserve">HIDRAPLEX PO 27,9G ENVELOPE  FRACIONADO GUARANA UNID.</t>
  </si>
  <si>
    <t xml:space="preserve">558861</t>
  </si>
  <si>
    <t xml:space="preserve">7898133137310</t>
  </si>
  <si>
    <t xml:space="preserve">HIDRAPLEX PO 27,9G ENVELOPE  FRACIONADO NATURAL UNID.</t>
  </si>
  <si>
    <t xml:space="preserve">565921</t>
  </si>
  <si>
    <t xml:space="preserve">7898133137372</t>
  </si>
  <si>
    <t xml:space="preserve">HIDRAPLEX PO 27,9G ENVELOPE  FRACIONADO SABOR LARANJA</t>
  </si>
  <si>
    <t xml:space="preserve">588891</t>
  </si>
  <si>
    <t xml:space="preserve">7898133137396</t>
  </si>
  <si>
    <t xml:space="preserve">HIDRAPLEX PO ENVELOPE  FRACIONADO TUTTI FRUTTI</t>
  </si>
  <si>
    <t xml:space="preserve">359601</t>
  </si>
  <si>
    <t xml:space="preserve">7898122911587</t>
  </si>
  <si>
    <t xml:space="preserve">HYPLEX B SOL INJ IM CX 100 AMP VD AMB X 2 ML</t>
  </si>
  <si>
    <t xml:space="preserve">HYPOFARMA - INSTITUTO DE HYPODERMIA E FARMACIA</t>
  </si>
  <si>
    <t xml:space="preserve">ALVALLE DISTRIBUIDORA LTDA</t>
  </si>
  <si>
    <t xml:space="preserve">331721</t>
  </si>
  <si>
    <t xml:space="preserve">7899095201415</t>
  </si>
  <si>
    <t xml:space="preserve">HYSTIN 2,0MG+5ML SOL ORAL FR 120ML</t>
  </si>
  <si>
    <t xml:space="preserve">297281</t>
  </si>
  <si>
    <t xml:space="preserve">7898133134760</t>
  </si>
  <si>
    <t xml:space="preserve">IBUPROTRAT 20 MG/ML SUS OR CT FR PLAS AMB X 100 ML + SER DOS</t>
  </si>
  <si>
    <t xml:space="preserve">627841</t>
  </si>
  <si>
    <t xml:space="preserve">7897344301527</t>
  </si>
  <si>
    <t xml:space="preserve">ICE GEL 250G POTE</t>
  </si>
  <si>
    <t xml:space="preserve">3943</t>
  </si>
  <si>
    <t xml:space="preserve">7898964832101</t>
  </si>
  <si>
    <t xml:space="preserve">IMECALCIO 500MG (1250MG) C/60 CPR</t>
  </si>
  <si>
    <t xml:space="preserve">624031</t>
  </si>
  <si>
    <t xml:space="preserve">7898964832118</t>
  </si>
  <si>
    <t xml:space="preserve">IMECALCIO D3 500MG C/60 CPR</t>
  </si>
  <si>
    <t xml:space="preserve">68741</t>
  </si>
  <si>
    <t xml:space="preserve">7896004756721</t>
  </si>
  <si>
    <t xml:space="preserve">INALAJET 32MCG SUS SPR NAS</t>
  </si>
  <si>
    <t xml:space="preserve">68761</t>
  </si>
  <si>
    <t xml:space="preserve">7896004756738</t>
  </si>
  <si>
    <t xml:space="preserve">INALAJET 64MCG SUS SPR NAS</t>
  </si>
  <si>
    <t xml:space="preserve">181</t>
  </si>
  <si>
    <t xml:space="preserve">7896004727158</t>
  </si>
  <si>
    <t xml:space="preserve">INFRALAX CX 15 COMP</t>
  </si>
  <si>
    <t xml:space="preserve">153041</t>
  </si>
  <si>
    <t xml:space="preserve">7898060132297</t>
  </si>
  <si>
    <t xml:space="preserve">INTESTIN 2MG CX 12 COMP</t>
  </si>
  <si>
    <t xml:space="preserve">630321</t>
  </si>
  <si>
    <t xml:space="preserve">7898687735918</t>
  </si>
  <si>
    <t xml:space="preserve">IROSE  NITAZOXANIDA 20MG/ML PO SUS OR FR 100ML+SER DOS</t>
  </si>
  <si>
    <t xml:space="preserve">ALTHAIA S/A IND FARMACEUTICA</t>
  </si>
  <si>
    <t xml:space="preserve">630311</t>
  </si>
  <si>
    <t xml:space="preserve">7898687735901</t>
  </si>
  <si>
    <t xml:space="preserve">IROSE  NITAZOXANIDA 20MG/ML PO SUS OR FR 45ML+SER DOS</t>
  </si>
  <si>
    <t xml:space="preserve">364281</t>
  </si>
  <si>
    <t xml:space="preserve">7898569765262</t>
  </si>
  <si>
    <t xml:space="preserve">IROSE 500MG CX 6 COMP</t>
  </si>
  <si>
    <t xml:space="preserve">561501</t>
  </si>
  <si>
    <t xml:space="preserve">7899470807997</t>
  </si>
  <si>
    <t xml:space="preserve">KALONAT 10ML</t>
  </si>
  <si>
    <t xml:space="preserve">14103</t>
  </si>
  <si>
    <t xml:space="preserve">7899620913202</t>
  </si>
  <si>
    <t xml:space="preserve">KALOSTOP (N.S.) 0,20+0,15ML/ML SOL FR 10ML</t>
  </si>
  <si>
    <t xml:space="preserve">153161</t>
  </si>
  <si>
    <t xml:space="preserve">7898014560817</t>
  </si>
  <si>
    <t xml:space="preserve">KAOSEC 2,0 MG (CARTELA) COM 4CP</t>
  </si>
  <si>
    <t xml:space="preserve">403121</t>
  </si>
  <si>
    <t xml:space="preserve">7896472502745</t>
  </si>
  <si>
    <t xml:space="preserve">KELTRINA PLUS 5% LOCAO 60ML</t>
  </si>
  <si>
    <t xml:space="preserve">581041</t>
  </si>
  <si>
    <t xml:space="preserve">7896112165538</t>
  </si>
  <si>
    <t xml:space="preserve">KIT BIO SOAK SOL LENTE CONTATO LENTE CONTATO</t>
  </si>
  <si>
    <t xml:space="preserve">152141</t>
  </si>
  <si>
    <t xml:space="preserve">7898216361403</t>
  </si>
  <si>
    <t xml:space="preserve">LABCAINA 50MG POM DERM BG 25G</t>
  </si>
  <si>
    <t xml:space="preserve">561361</t>
  </si>
  <si>
    <t xml:space="preserve">7896004779089</t>
  </si>
  <si>
    <t xml:space="preserve">LACTULIV 667MG S/ SABOR 120ML</t>
  </si>
  <si>
    <t xml:space="preserve">549281</t>
  </si>
  <si>
    <t xml:space="preserve">7896004768465</t>
  </si>
  <si>
    <t xml:space="preserve">LACTULIV 667MG/ML 120ML AMEIXA (LACTULOS</t>
  </si>
  <si>
    <t xml:space="preserve">3073</t>
  </si>
  <si>
    <t xml:space="preserve">7897848502444</t>
  </si>
  <si>
    <t xml:space="preserve">LACTULOSE 120ML SUS AMEIXA</t>
  </si>
  <si>
    <t xml:space="preserve">560241</t>
  </si>
  <si>
    <t xml:space="preserve">7894164008209</t>
  </si>
  <si>
    <t xml:space="preserve">LEFLORA 6 CAP</t>
  </si>
  <si>
    <t xml:space="preserve">4083</t>
  </si>
  <si>
    <t xml:space="preserve">7898575780754</t>
  </si>
  <si>
    <t xml:space="preserve">LEITE DE MAGNESIA 100ML HORTELA</t>
  </si>
  <si>
    <t xml:space="preserve">588861</t>
  </si>
  <si>
    <t xml:space="preserve">7897732607347</t>
  </si>
  <si>
    <t xml:space="preserve">556441</t>
  </si>
  <si>
    <t xml:space="preserve">7897732607323</t>
  </si>
  <si>
    <t xml:space="preserve">LEITE DE MAGNESIA 100ML TRADICIONAL</t>
  </si>
  <si>
    <t xml:space="preserve">BEAUFOUR IPSEN FARMACEUTICA</t>
  </si>
  <si>
    <t xml:space="preserve">651461</t>
  </si>
  <si>
    <t xml:space="preserve">7898179711314</t>
  </si>
  <si>
    <t xml:space="preserve">LEITE DE MAGNESIA GASTRIMEC 100ML TRADIC</t>
  </si>
  <si>
    <t xml:space="preserve">56141</t>
  </si>
  <si>
    <t xml:space="preserve">7896112122289</t>
  </si>
  <si>
    <t xml:space="preserve">LESTALGYN 0,4+0,05MG/ML XPE FR 120ML+CM</t>
  </si>
  <si>
    <t xml:space="preserve">151761</t>
  </si>
  <si>
    <t xml:space="preserve">7893454100555</t>
  </si>
  <si>
    <t xml:space="preserve">LIDIAL 50MG/G POM BG 25G</t>
  </si>
  <si>
    <t xml:space="preserve">554481</t>
  </si>
  <si>
    <t xml:space="preserve">7898133134715</t>
  </si>
  <si>
    <t xml:space="preserve">LIMONADA PURGATIVA 100ML</t>
  </si>
  <si>
    <t xml:space="preserve">584741</t>
  </si>
  <si>
    <t xml:space="preserve">7894164005543</t>
  </si>
  <si>
    <t xml:space="preserve">LIMONADA PURGATIVA 175MG 200ML SUS</t>
  </si>
  <si>
    <t xml:space="preserve">324761</t>
  </si>
  <si>
    <t xml:space="preserve">7896523202822</t>
  </si>
  <si>
    <t xml:space="preserve">LORATAMED 10MG CX 12 COMP</t>
  </si>
  <si>
    <t xml:space="preserve">93021</t>
  </si>
  <si>
    <t xml:space="preserve">7896112140863</t>
  </si>
  <si>
    <t xml:space="preserve">LOZAN (N.S.) 20MG/G CREME DERM BG 30G</t>
  </si>
  <si>
    <t xml:space="preserve">612321</t>
  </si>
  <si>
    <t xml:space="preserve">7894164005734</t>
  </si>
  <si>
    <t xml:space="preserve">MAGMILK HORTELA 80MG/ML 100ML (HIDROXIDO</t>
  </si>
  <si>
    <t xml:space="preserve">542681</t>
  </si>
  <si>
    <t xml:space="preserve">7894164005727</t>
  </si>
  <si>
    <t xml:space="preserve">MAGMILK TRADICIONAL 80MG/ML 100ML(ARL)</t>
  </si>
  <si>
    <t xml:space="preserve">591291</t>
  </si>
  <si>
    <t xml:space="preserve">7898048699651</t>
  </si>
  <si>
    <t xml:space="preserve">MAGNESIO DIMALATO 60CP</t>
  </si>
  <si>
    <t xml:space="preserve">630381</t>
  </si>
  <si>
    <t xml:space="preserve">7898665750193</t>
  </si>
  <si>
    <t xml:space="preserve">MAGNESIO QUELATO POTE 550MG 60 CPS</t>
  </si>
  <si>
    <t xml:space="preserve">334821</t>
  </si>
  <si>
    <t xml:space="preserve">7897917005203</t>
  </si>
  <si>
    <t xml:space="preserve">MALEATO DE ENALAPRIL 10MG CX 30 COMP</t>
  </si>
  <si>
    <t xml:space="preserve">591021</t>
  </si>
  <si>
    <t xml:space="preserve">7898557147643</t>
  </si>
  <si>
    <t xml:space="preserve">MATHERLLY GEST 1000MG 30CPR</t>
  </si>
  <si>
    <t xml:space="preserve">519081</t>
  </si>
  <si>
    <t xml:space="preserve">7899470807362</t>
  </si>
  <si>
    <t xml:space="preserve">MAXALGINA 1 G COM CT BL AL PLAS PVC/PVDC TRANS X 10</t>
  </si>
  <si>
    <t xml:space="preserve">222421</t>
  </si>
  <si>
    <t xml:space="preserve">7898133130403</t>
  </si>
  <si>
    <t xml:space="preserve">MAXALGINA 500 MG/ML SOL OR CT FR GOT PLAS OPC X 10 ML</t>
  </si>
  <si>
    <t xml:space="preserve">43203</t>
  </si>
  <si>
    <t xml:space="preserve">7898687739916</t>
  </si>
  <si>
    <t xml:space="preserve">MECOBALAMINA 1000MCG C/30 CPR SUBLINGUAL</t>
  </si>
  <si>
    <t xml:space="preserve">553941</t>
  </si>
  <si>
    <t xml:space="preserve">7896148500280</t>
  </si>
  <si>
    <t xml:space="preserve">MEL DE ABELHA 150G FITOBEL</t>
  </si>
  <si>
    <t xml:space="preserve">665751</t>
  </si>
  <si>
    <t xml:space="preserve">7896148500600</t>
  </si>
  <si>
    <t xml:space="preserve">MEL DE ABELHA 200G BISNAGA FITOBEL</t>
  </si>
  <si>
    <t xml:space="preserve">AHCOR COMERCIO DE PRODUTOS HOSPITALARES LTDA</t>
  </si>
  <si>
    <t xml:space="preserve">578841</t>
  </si>
  <si>
    <t xml:space="preserve">7896148500617</t>
  </si>
  <si>
    <t xml:space="preserve">MEL DE ABELHA 270G BISNAGA</t>
  </si>
  <si>
    <t xml:space="preserve">569961</t>
  </si>
  <si>
    <t xml:space="preserve">7896148500709</t>
  </si>
  <si>
    <t xml:space="preserve">MEL DE ABELHA 70G</t>
  </si>
  <si>
    <t xml:space="preserve">540981</t>
  </si>
  <si>
    <t xml:space="preserve">7896902210813</t>
  </si>
  <si>
    <t xml:space="preserve">MEL ROSADO 30ML</t>
  </si>
  <si>
    <t xml:space="preserve">3573</t>
  </si>
  <si>
    <t xml:space="preserve">7894164008551</t>
  </si>
  <si>
    <t xml:space="preserve">MELATONINA 210MCG 20ML GTS</t>
  </si>
  <si>
    <t xml:space="preserve">639011</t>
  </si>
  <si>
    <t xml:space="preserve">7894164011483</t>
  </si>
  <si>
    <t xml:space="preserve">METIOCURE 10MG 45ML SPRAY</t>
  </si>
  <si>
    <t xml:space="preserve">605891</t>
  </si>
  <si>
    <t xml:space="preserve">7897917004589</t>
  </si>
  <si>
    <t xml:space="preserve">MICOSBEL 50MG 30G POMADA</t>
  </si>
  <si>
    <t xml:space="preserve">ARTEFAR</t>
  </si>
  <si>
    <t xml:space="preserve">583901</t>
  </si>
  <si>
    <t xml:space="preserve">7896920305126</t>
  </si>
  <si>
    <t xml:space="preserve">MILMUNE KIDS 30UN LARANJA</t>
  </si>
  <si>
    <t xml:space="preserve">531621</t>
  </si>
  <si>
    <t xml:space="preserve">7896472501694</t>
  </si>
  <si>
    <t xml:space="preserve">MULTISORO INFANTIL 30ML</t>
  </si>
  <si>
    <t xml:space="preserve">161381</t>
  </si>
  <si>
    <t xml:space="preserve">7896004714578</t>
  </si>
  <si>
    <t xml:space="preserve">NARIDRIN 12HS FR 30ML</t>
  </si>
  <si>
    <t xml:space="preserve">161061</t>
  </si>
  <si>
    <t xml:space="preserve">7896523202600</t>
  </si>
  <si>
    <t xml:space="preserve">NARIX 0,5MG/ML SOL NAS FR GTS 30ML ADU</t>
  </si>
  <si>
    <t xml:space="preserve">399821</t>
  </si>
  <si>
    <t xml:space="preserve">7896006272724</t>
  </si>
  <si>
    <t xml:space="preserve">NASALIV 40+1+0,4MG/ML SOL ORAL FR 60ML+CM</t>
  </si>
  <si>
    <t xml:space="preserve">562861</t>
  </si>
  <si>
    <t xml:space="preserve">7898133135248</t>
  </si>
  <si>
    <t xml:space="preserve">NASOJET SPRAY 0,9MG</t>
  </si>
  <si>
    <t xml:space="preserve">558341</t>
  </si>
  <si>
    <t xml:space="preserve">7894164005215</t>
  </si>
  <si>
    <t xml:space="preserve">NASONEW VALVULA SPRAY 50ML SOL</t>
  </si>
  <si>
    <t xml:space="preserve">5023</t>
  </si>
  <si>
    <t xml:space="preserve">7897848500419</t>
  </si>
  <si>
    <t xml:space="preserve">NATIGLOS 5000 45G POMADA</t>
  </si>
  <si>
    <t xml:space="preserve">42303</t>
  </si>
  <si>
    <t xml:space="preserve">7897848502321</t>
  </si>
  <si>
    <t xml:space="preserve">NATIGLOS AMENDOAS 45G POMADA</t>
  </si>
  <si>
    <t xml:space="preserve">579221</t>
  </si>
  <si>
    <t xml:space="preserve">7899898601269</t>
  </si>
  <si>
    <t xml:space="preserve">NATUCLER ABACAXI 10ML</t>
  </si>
  <si>
    <t xml:space="preserve">359461</t>
  </si>
  <si>
    <t xml:space="preserve">7896004815077</t>
  </si>
  <si>
    <t xml:space="preserve">NATUS GERIN CAP GEL MOLE CT BL AL PLAS TRANS X 50</t>
  </si>
  <si>
    <t xml:space="preserve">1101</t>
  </si>
  <si>
    <t xml:space="preserve">7896714200064</t>
  </si>
  <si>
    <t xml:space="preserve">NEO FEDIPINA 10MG CX 30 COMP</t>
  </si>
  <si>
    <t xml:space="preserve">71861</t>
  </si>
  <si>
    <t xml:space="preserve">7896523224459</t>
  </si>
  <si>
    <t xml:space="preserve">NEVRALGEX 300+50+35MG CARTELA 10 COMP</t>
  </si>
  <si>
    <t xml:space="preserve">360361</t>
  </si>
  <si>
    <t xml:space="preserve">7896862910747</t>
  </si>
  <si>
    <t xml:space="preserve">NIFEDIPRESS 20MG CX 30 COMP RETARD</t>
  </si>
  <si>
    <t xml:space="preserve">361061</t>
  </si>
  <si>
    <t xml:space="preserve">7898049797301</t>
  </si>
  <si>
    <t xml:space="preserve">NIMELIT 100MG CX 12 COMP</t>
  </si>
  <si>
    <t xml:space="preserve">235821</t>
  </si>
  <si>
    <t xml:space="preserve">7899620910485</t>
  </si>
  <si>
    <t xml:space="preserve">NOVOPRAZOL 20MG FR 56 CAP GEL DURA</t>
  </si>
  <si>
    <t xml:space="preserve">3503</t>
  </si>
  <si>
    <t xml:space="preserve">7897344300933</t>
  </si>
  <si>
    <t xml:space="preserve">OLEO DE ANDIROBA 30ML</t>
  </si>
  <si>
    <t xml:space="preserve">571881</t>
  </si>
  <si>
    <t xml:space="preserve">7898582290994</t>
  </si>
  <si>
    <t xml:space="preserve">OLEO DE COPAIBA 30ML</t>
  </si>
  <si>
    <t xml:space="preserve">613861</t>
  </si>
  <si>
    <t xml:space="preserve">7898719040164</t>
  </si>
  <si>
    <t xml:space="preserve">OLEO DE GIRASSOL DERSIN 200ML</t>
  </si>
  <si>
    <t xml:space="preserve">559881</t>
  </si>
  <si>
    <t xml:space="preserve">7898179711093</t>
  </si>
  <si>
    <t xml:space="preserve">OLEO MINERAL 100ML</t>
  </si>
  <si>
    <t xml:space="preserve">BRASFARMA COMERCIO DE MEDICAMENTOS LTDA</t>
  </si>
  <si>
    <t xml:space="preserve">378161</t>
  </si>
  <si>
    <t xml:space="preserve">7897917003261</t>
  </si>
  <si>
    <t xml:space="preserve">OMOPREL 20MG CX 56 CAP</t>
  </si>
  <si>
    <t xml:space="preserve">564781</t>
  </si>
  <si>
    <t xml:space="preserve">7897917003278</t>
  </si>
  <si>
    <t xml:space="preserve">OMOPREL 40MG C/28 COMP</t>
  </si>
  <si>
    <t xml:space="preserve">378201</t>
  </si>
  <si>
    <t xml:space="preserve">7897917003285</t>
  </si>
  <si>
    <t xml:space="preserve">OMOPREL 40MG CX 56 CAP</t>
  </si>
  <si>
    <t xml:space="preserve">642211</t>
  </si>
  <si>
    <t xml:space="preserve">7899547543766</t>
  </si>
  <si>
    <t xml:space="preserve">PARACETAMOL 750MG 20 CPS REV</t>
  </si>
  <si>
    <t xml:space="preserve">531661</t>
  </si>
  <si>
    <t xml:space="preserve">7898031310709</t>
  </si>
  <si>
    <t xml:space="preserve">PASTA D AGUA 100G</t>
  </si>
  <si>
    <t xml:space="preserve">573721</t>
  </si>
  <si>
    <t xml:space="preserve">7898582291168</t>
  </si>
  <si>
    <t xml:space="preserve">PASTA D AGUA MENTOLADA 120G</t>
  </si>
  <si>
    <t xml:space="preserve">591051</t>
  </si>
  <si>
    <t xml:space="preserve">7899470805740</t>
  </si>
  <si>
    <t xml:space="preserve">PASTA DAGUA NATULAB 80G</t>
  </si>
  <si>
    <t xml:space="preserve">591061</t>
  </si>
  <si>
    <t xml:space="preserve">7899470805900</t>
  </si>
  <si>
    <t xml:space="preserve">PASTA DAGUA NATULAB 80G MENTOL</t>
  </si>
  <si>
    <t xml:space="preserve">4063</t>
  </si>
  <si>
    <t xml:space="preserve">7898031311102</t>
  </si>
  <si>
    <t xml:space="preserve">PASTA DAGUA SIMPLES 90G BISNAGA</t>
  </si>
  <si>
    <t xml:space="preserve">571861</t>
  </si>
  <si>
    <t xml:space="preserve">7898582290468</t>
  </si>
  <si>
    <t xml:space="preserve">PEDRA HUME SPRAY 30ML BELLAPHYTUS</t>
  </si>
  <si>
    <t xml:space="preserve">547801</t>
  </si>
  <si>
    <t xml:space="preserve">7899620913059</t>
  </si>
  <si>
    <t xml:space="preserve">PERIODENT SOLUCAO BUCAL 250 ML</t>
  </si>
  <si>
    <t xml:space="preserve">549241</t>
  </si>
  <si>
    <t xml:space="preserve">7898031312352</t>
  </si>
  <si>
    <t xml:space="preserve">PERMANGANATO DE POTASSIO 10ENV 100MG (PG)</t>
  </si>
  <si>
    <t xml:space="preserve">402741</t>
  </si>
  <si>
    <t xml:space="preserve">7897848500303</t>
  </si>
  <si>
    <t xml:space="preserve">PERMENATI 10 MG/ML LOC CT FR PLAS OPC X 60 ML</t>
  </si>
  <si>
    <t xml:space="preserve">487921</t>
  </si>
  <si>
    <t xml:space="preserve">7898100244485</t>
  </si>
  <si>
    <t xml:space="preserve">PETIVIT BC XPE FR 240ML</t>
  </si>
  <si>
    <t xml:space="preserve">159701</t>
  </si>
  <si>
    <t xml:space="preserve">7897917000963</t>
  </si>
  <si>
    <t xml:space="preserve">PLABEL 10MG CX 20 COMP</t>
  </si>
  <si>
    <t xml:space="preserve">331681</t>
  </si>
  <si>
    <t xml:space="preserve">7898133131066</t>
  </si>
  <si>
    <t xml:space="preserve">POLARADEX 0,4 MG/ML SOL OR CT FR PLAS AMB X 100 ML + COP MED</t>
  </si>
  <si>
    <t xml:space="preserve">210381</t>
  </si>
  <si>
    <t xml:space="preserve">7899095205772</t>
  </si>
  <si>
    <t xml:space="preserve">POLTAX 50MG CX 20 COMP REV</t>
  </si>
  <si>
    <t xml:space="preserve">655851</t>
  </si>
  <si>
    <t xml:space="preserve">7898014563078</t>
  </si>
  <si>
    <t xml:space="preserve">POLYDRAT PO UVA</t>
  </si>
  <si>
    <t xml:space="preserve">588931</t>
  </si>
  <si>
    <t xml:space="preserve">7897146600583</t>
  </si>
  <si>
    <t xml:space="preserve">PRANFIGALDO 10ML ABACAXI UN (FLACONETE)</t>
  </si>
  <si>
    <t xml:space="preserve">543501</t>
  </si>
  <si>
    <t xml:space="preserve">7897146600040</t>
  </si>
  <si>
    <t xml:space="preserve">PRANFIGALDO BOLDO 10ML(FLACONETES)</t>
  </si>
  <si>
    <t xml:space="preserve">565581</t>
  </si>
  <si>
    <t xml:space="preserve">7898957969012</t>
  </si>
  <si>
    <t xml:space="preserve">PRANFIGO FLACONETE BOLDO UN</t>
  </si>
  <si>
    <t xml:space="preserve">201921</t>
  </si>
  <si>
    <t xml:space="preserve">7896472500253</t>
  </si>
  <si>
    <t xml:space="preserve">PV - DELTALAB 0,2MG LOCAO FR 100ML</t>
  </si>
  <si>
    <t xml:space="preserve">67701</t>
  </si>
  <si>
    <t xml:space="preserve">7897848500389</t>
  </si>
  <si>
    <t xml:space="preserve">PV - DIGEVITA 4 MG/ML SOL OR CT FR PLAS OPC GOT X 20 ML</t>
  </si>
  <si>
    <t xml:space="preserve">573341</t>
  </si>
  <si>
    <t xml:space="preserve">7899095201491</t>
  </si>
  <si>
    <t xml:space="preserve">PV - VITACIN KIDS 30MG GOMA 25UN MORANGO</t>
  </si>
  <si>
    <t xml:space="preserve">403321</t>
  </si>
  <si>
    <t xml:space="preserve">7893454300115</t>
  </si>
  <si>
    <t xml:space="preserve">PV ACERATUM SOL FR 10ML</t>
  </si>
  <si>
    <t xml:space="preserve">256821</t>
  </si>
  <si>
    <t xml:space="preserve">7896112154624</t>
  </si>
  <si>
    <t xml:space="preserve">PV ASMOFEN 0,2MG/ML XPE FR 120ML+CM</t>
  </si>
  <si>
    <t xml:space="preserve">5841</t>
  </si>
  <si>
    <t xml:space="preserve">7899095203204</t>
  </si>
  <si>
    <t xml:space="preserve">PV CETADEX 1MG CREME DERM BG 10G</t>
  </si>
  <si>
    <t xml:space="preserve">70701</t>
  </si>
  <si>
    <t xml:space="preserve">7897917001380</t>
  </si>
  <si>
    <t xml:space="preserve">PVV - BELSPAN 333,4+6,67MG SOL OR FR GTS 20ML</t>
  </si>
  <si>
    <t xml:space="preserve">622411</t>
  </si>
  <si>
    <t xml:space="preserve">7898582291854</t>
  </si>
  <si>
    <t xml:space="preserve">QUEIMADOL POMADA 30G</t>
  </si>
  <si>
    <t xml:space="preserve">CIFARMA CIENTIFICA FARMACEUTICA</t>
  </si>
  <si>
    <t xml:space="preserve">609461</t>
  </si>
  <si>
    <t xml:space="preserve">7894913001789</t>
  </si>
  <si>
    <t xml:space="preserve">REFLORINTE UNITARIO</t>
  </si>
  <si>
    <t xml:space="preserve">315381</t>
  </si>
  <si>
    <t xml:space="preserve">7896004715247</t>
  </si>
  <si>
    <t xml:space="preserve">REPOFLOR 100MG FR 12 CAP</t>
  </si>
  <si>
    <t xml:space="preserve">315361</t>
  </si>
  <si>
    <t xml:space="preserve">7896004720838</t>
  </si>
  <si>
    <t xml:space="preserve">REPOFLOR 200MG FR 6 CAP</t>
  </si>
  <si>
    <t xml:space="preserve">4701</t>
  </si>
  <si>
    <t xml:space="preserve">7896004703954</t>
  </si>
  <si>
    <t xml:space="preserve">REPOPIL 35 2+0,035MG CX 21 COMP REV</t>
  </si>
  <si>
    <t xml:space="preserve">146101</t>
  </si>
  <si>
    <t xml:space="preserve">7899095264267</t>
  </si>
  <si>
    <t xml:space="preserve">RESFRILIV 400+4+4MG CX 50 ENV SB HORTELA/GENGIBRE</t>
  </si>
  <si>
    <t xml:space="preserve">556081</t>
  </si>
  <si>
    <t xml:space="preserve">7898582290543</t>
  </si>
  <si>
    <t xml:space="preserve">ROSA MOSQUETA 30ML GOTAS</t>
  </si>
  <si>
    <t xml:space="preserve">531721</t>
  </si>
  <si>
    <t xml:space="preserve">7898031311324</t>
  </si>
  <si>
    <t xml:space="preserve">SAL AMARGO 30G</t>
  </si>
  <si>
    <t xml:space="preserve">542121</t>
  </si>
  <si>
    <t xml:space="preserve">7898133136047</t>
  </si>
  <si>
    <t xml:space="preserve">SEAKALM 260MG MARACUJA NATULAB CAIXA 20 COMPRIMIDOS REVESTIDOS</t>
  </si>
  <si>
    <t xml:space="preserve">578701</t>
  </si>
  <si>
    <t xml:space="preserve">7899470807652</t>
  </si>
  <si>
    <t xml:space="preserve">SEAKALM 600MG 20CP REV</t>
  </si>
  <si>
    <t xml:space="preserve">636781</t>
  </si>
  <si>
    <t xml:space="preserve">7899898601788</t>
  </si>
  <si>
    <t xml:space="preserve">SEAKALM MELATONINA 0,21MG 15ML GTS</t>
  </si>
  <si>
    <t xml:space="preserve">431521</t>
  </si>
  <si>
    <t xml:space="preserve">7897595621030</t>
  </si>
  <si>
    <t xml:space="preserve">SECNIHEXAL 1000MG CX 2 COMP</t>
  </si>
  <si>
    <t xml:space="preserve">432121</t>
  </si>
  <si>
    <t xml:space="preserve">7898060138220</t>
  </si>
  <si>
    <t xml:space="preserve">SECNIMAX 1000MG CX 2 COMP</t>
  </si>
  <si>
    <t xml:space="preserve">538261</t>
  </si>
  <si>
    <t xml:space="preserve">7894164005611</t>
  </si>
  <si>
    <t xml:space="preserve">SILUSGEL SUS 100ML</t>
  </si>
  <si>
    <t xml:space="preserve">657211</t>
  </si>
  <si>
    <t xml:space="preserve">7896181928676</t>
  </si>
  <si>
    <t xml:space="preserve">SIMETICONA (N.S.) 125MG CX 10 CAP</t>
  </si>
  <si>
    <t xml:space="preserve">619851</t>
  </si>
  <si>
    <t xml:space="preserve">7899620912441</t>
  </si>
  <si>
    <t xml:space="preserve">SIMETICONA (N.S.) 40MG CX 20 COMP</t>
  </si>
  <si>
    <t xml:space="preserve">640431</t>
  </si>
  <si>
    <t xml:space="preserve">7896181918851</t>
  </si>
  <si>
    <t xml:space="preserve">SIMETICONA (N.S.) 75MG/ML FR 15ML</t>
  </si>
  <si>
    <t xml:space="preserve">219981</t>
  </si>
  <si>
    <t xml:space="preserve">7898060132730</t>
  </si>
  <si>
    <t xml:space="preserve">SINTAFLAT (N.S.) 40MG CX 20 COMP</t>
  </si>
  <si>
    <t xml:space="preserve">438221</t>
  </si>
  <si>
    <t xml:space="preserve">7898060138091</t>
  </si>
  <si>
    <t xml:space="preserve">SINVASMAX 40MG CX 30 COMP REV</t>
  </si>
  <si>
    <t xml:space="preserve">212421</t>
  </si>
  <si>
    <t xml:space="preserve">7899095201187</t>
  </si>
  <si>
    <t xml:space="preserve">SODIX 50MG CX 20 COMP REV</t>
  </si>
  <si>
    <t xml:space="preserve">578061</t>
  </si>
  <si>
    <t xml:space="preserve">7896902212176</t>
  </si>
  <si>
    <t xml:space="preserve">SOLUCAO FISIOLOGICA 0,9% 250ML SORIMAX</t>
  </si>
  <si>
    <t xml:space="preserve">531861</t>
  </si>
  <si>
    <t xml:space="preserve">7898031310389</t>
  </si>
  <si>
    <t xml:space="preserve">SORO FISIOLOGICO 9% 100ML</t>
  </si>
  <si>
    <t xml:space="preserve">624521</t>
  </si>
  <si>
    <t xml:space="preserve">7894916325677</t>
  </si>
  <si>
    <t xml:space="preserve">SUAVICID CREME 10G</t>
  </si>
  <si>
    <t xml:space="preserve">468821</t>
  </si>
  <si>
    <t xml:space="preserve">7896004726694</t>
  </si>
  <si>
    <t xml:space="preserve">SUAVICID CREME BG 15G</t>
  </si>
  <si>
    <t xml:space="preserve">548381</t>
  </si>
  <si>
    <t xml:space="preserve">7897146600255</t>
  </si>
  <si>
    <t xml:space="preserve">SULFATO FERROSO 200MG C/50 CPR</t>
  </si>
  <si>
    <t xml:space="preserve">639001</t>
  </si>
  <si>
    <t xml:space="preserve">7894164005741</t>
  </si>
  <si>
    <t xml:space="preserve">SULFERMAX 40MG C/40 CPR</t>
  </si>
  <si>
    <t xml:space="preserve">612291</t>
  </si>
  <si>
    <t xml:space="preserve">7894164005802</t>
  </si>
  <si>
    <t xml:space="preserve">SULFERMAX GTS 30ML (SULFATO FERROSO)</t>
  </si>
  <si>
    <t xml:space="preserve">201</t>
  </si>
  <si>
    <t xml:space="preserve">7893454100678</t>
  </si>
  <si>
    <t xml:space="preserve">TANDENE 125+50+300+30MG CX 15 COMP</t>
  </si>
  <si>
    <t xml:space="preserve">568541</t>
  </si>
  <si>
    <t xml:space="preserve">7896862970208</t>
  </si>
  <si>
    <t xml:space="preserve">TETRAMED 500MG CX100 CAP (10X10)</t>
  </si>
  <si>
    <t xml:space="preserve">1663</t>
  </si>
  <si>
    <t xml:space="preserve">7897848500761</t>
  </si>
  <si>
    <t xml:space="preserve">TIABENDAZOL 50MG 30G POMADA</t>
  </si>
  <si>
    <t xml:space="preserve">461941</t>
  </si>
  <si>
    <t xml:space="preserve">7893454100715</t>
  </si>
  <si>
    <t xml:space="preserve">TIADOL 50MG/G POM DERM BG 20G</t>
  </si>
  <si>
    <t xml:space="preserve">1963</t>
  </si>
  <si>
    <t xml:space="preserve">7899470808338</t>
  </si>
  <si>
    <t xml:space="preserve">TILEMAXY 200MG 15ML GTS</t>
  </si>
  <si>
    <t xml:space="preserve">659691</t>
  </si>
  <si>
    <t xml:space="preserve">7899470808321</t>
  </si>
  <si>
    <t xml:space="preserve">TILEMAXY CRIANCA 32MG 60ML SUS</t>
  </si>
  <si>
    <t xml:space="preserve">540941</t>
  </si>
  <si>
    <t xml:space="preserve">7898031310952</t>
  </si>
  <si>
    <t xml:space="preserve">TINTURA DE ARNICA 30ML</t>
  </si>
  <si>
    <t xml:space="preserve">565761</t>
  </si>
  <si>
    <t xml:space="preserve">7898031310969</t>
  </si>
  <si>
    <t xml:space="preserve">TINTURA DE IODO 2% 30ML</t>
  </si>
  <si>
    <t xml:space="preserve">19603</t>
  </si>
  <si>
    <t xml:space="preserve">7896094931534</t>
  </si>
  <si>
    <t xml:space="preserve">TOSSEXPEC XPE 120ML (OXOMEMAZINA+IODETO POTA+BENZO SODIO+GUAIFENE)</t>
  </si>
  <si>
    <t xml:space="preserve">306961</t>
  </si>
  <si>
    <t xml:space="preserve">7899095201378</t>
  </si>
  <si>
    <t xml:space="preserve">TRAXONOL 100MG CX 15 CAP</t>
  </si>
  <si>
    <t xml:space="preserve">306941</t>
  </si>
  <si>
    <t xml:space="preserve">7899095200296</t>
  </si>
  <si>
    <t xml:space="preserve">TRAXONOL 100MG CX 4 CAP</t>
  </si>
  <si>
    <t xml:space="preserve">563961</t>
  </si>
  <si>
    <t xml:space="preserve">7898100243945</t>
  </si>
  <si>
    <t xml:space="preserve">TYFLEN 500MG CARTELA COM 10CP</t>
  </si>
  <si>
    <t xml:space="preserve">619911</t>
  </si>
  <si>
    <t xml:space="preserve">7896902214828</t>
  </si>
  <si>
    <t xml:space="preserve">VASELINA LIQUIDA 100ML (VASEMAX)</t>
  </si>
  <si>
    <t xml:space="preserve">2973</t>
  </si>
  <si>
    <t xml:space="preserve">7898031313533</t>
  </si>
  <si>
    <t xml:space="preserve">VASELINA SOLIDA 20G BISNAGA</t>
  </si>
  <si>
    <t xml:space="preserve">623671</t>
  </si>
  <si>
    <t xml:space="preserve">7896006200918</t>
  </si>
  <si>
    <t xml:space="preserve">VENCIDO - VITAMINA D3 7.000UI CX 12 COMP REV</t>
  </si>
  <si>
    <t xml:space="preserve">213301</t>
  </si>
  <si>
    <t xml:space="preserve">7898049790586</t>
  </si>
  <si>
    <t xml:space="preserve">VERTIZAN 10MG CX 50 COMP</t>
  </si>
  <si>
    <t xml:space="preserve">531981</t>
  </si>
  <si>
    <t xml:space="preserve">7898031311034</t>
  </si>
  <si>
    <t xml:space="preserve">VIOLETA GENCIANA 30ML UNIPHAR</t>
  </si>
  <si>
    <t xml:space="preserve">193221</t>
  </si>
  <si>
    <t xml:space="preserve">7898569765149</t>
  </si>
  <si>
    <t xml:space="preserve">VITAMINA D3 10000UI CX 30 CAP</t>
  </si>
  <si>
    <t xml:space="preserve">193161</t>
  </si>
  <si>
    <t xml:space="preserve">7898569765101</t>
  </si>
  <si>
    <t xml:space="preserve">VITAMINA D3 10000UI CX 4 CAP</t>
  </si>
  <si>
    <t xml:space="preserve">193181</t>
  </si>
  <si>
    <t xml:space="preserve">7898569765125</t>
  </si>
  <si>
    <t xml:space="preserve">VITAMINA D3 10000UI CX 8 CAP</t>
  </si>
  <si>
    <t xml:space="preserve">653211</t>
  </si>
  <si>
    <t xml:space="preserve">7898687734096</t>
  </si>
  <si>
    <t xml:space="preserve">VITAMINA D3 15000UI CX 10 CAP</t>
  </si>
  <si>
    <t xml:space="preserve">623641</t>
  </si>
  <si>
    <t xml:space="preserve">7896006200895</t>
  </si>
  <si>
    <t xml:space="preserve">VITAMINA D3 5.000UI CX 30 COMP REV</t>
  </si>
  <si>
    <t xml:space="preserve">623651</t>
  </si>
  <si>
    <t xml:space="preserve">7896006201076</t>
  </si>
  <si>
    <t xml:space="preserve">VITAMINA D3 50.000UI CX 4 COMP REV</t>
  </si>
  <si>
    <t xml:space="preserve">193261</t>
  </si>
  <si>
    <t xml:space="preserve">7898569765194</t>
  </si>
  <si>
    <t xml:space="preserve">VITAMINA D3 50000UI BL 8 CAP</t>
  </si>
  <si>
    <t xml:space="preserve">193241</t>
  </si>
  <si>
    <t xml:space="preserve">7898569765170</t>
  </si>
  <si>
    <t xml:space="preserve">VITAMINA D3 50000UI CX 4 CAP</t>
  </si>
  <si>
    <t xml:space="preserve">193101</t>
  </si>
  <si>
    <t xml:space="preserve">7898569765071</t>
  </si>
  <si>
    <t xml:space="preserve">VITAMINA D3 7000UI CX 30 CAP</t>
  </si>
  <si>
    <t xml:space="preserve">193041</t>
  </si>
  <si>
    <t xml:space="preserve">7898569766603</t>
  </si>
  <si>
    <t xml:space="preserve">VITAMINA D3 7000UI CX 4 CAP</t>
  </si>
  <si>
    <t xml:space="preserve">542841</t>
  </si>
  <si>
    <t xml:space="preserve">7894164005871</t>
  </si>
  <si>
    <t xml:space="preserve">VITAXON C GOTAS 200MG/ML 200ML (ARL) AIRELA INDUSTRIA FARMACEUTICA</t>
  </si>
  <si>
    <t xml:space="preserve">4053</t>
  </si>
  <si>
    <t xml:space="preserve">7894164007127</t>
  </si>
  <si>
    <t xml:space="preserve">VITAXON C TRIPLA ACAO IMUNO C/30 CPR.</t>
  </si>
  <si>
    <t xml:space="preserve">549221</t>
  </si>
  <si>
    <t xml:space="preserve">7894164006007</t>
  </si>
  <si>
    <t xml:space="preserve">VITAXON C ZINCO EFERVECENTE CX C/ 10 CP</t>
  </si>
  <si>
    <t xml:space="preserve">538321</t>
  </si>
  <si>
    <t xml:space="preserve">7894164007318</t>
  </si>
  <si>
    <t xml:space="preserve">VITAXON C ZINCO SOL GOTAS 20ML</t>
  </si>
  <si>
    <t xml:space="preserve">15561</t>
  </si>
  <si>
    <t xml:space="preserve">7898133136481</t>
  </si>
  <si>
    <t xml:space="preserve">VITER C 500 MG COM CT ENV AL/AL X 20</t>
  </si>
  <si>
    <t xml:space="preserve">568901</t>
  </si>
  <si>
    <t xml:space="preserve">7899898601597</t>
  </si>
  <si>
    <t xml:space="preserve">VITER C TRIPLA ACAO 10CP EFERV LARANJA</t>
  </si>
  <si>
    <t xml:space="preserve">565421</t>
  </si>
  <si>
    <t xml:space="preserve">7898048699668</t>
  </si>
  <si>
    <t xml:space="preserve">XANTCLER CARTELA 10 CP UN</t>
  </si>
  <si>
    <t xml:space="preserve">555181</t>
  </si>
  <si>
    <t xml:space="preserve">7899470802961</t>
  </si>
  <si>
    <t xml:space="preserve">XAROPE DE GUACO 120ML</t>
  </si>
  <si>
    <t xml:space="preserve">633131</t>
  </si>
  <si>
    <t xml:space="preserve">7896006299790</t>
  </si>
  <si>
    <t xml:space="preserve">ZEROLAC 10000FCC COM MAST X10 BL (AL)</t>
  </si>
  <si>
    <t xml:space="preserve">48221</t>
  </si>
  <si>
    <t xml:space="preserve">7898216360123</t>
  </si>
  <si>
    <t xml:space="preserve">AZITROPHAR 500MG CX 3 COM REV</t>
  </si>
  <si>
    <t xml:space="preserve">SIMILAR - ATB</t>
  </si>
  <si>
    <t xml:space="preserve">446981</t>
  </si>
  <si>
    <t xml:space="preserve">7897917000260</t>
  </si>
  <si>
    <t xml:space="preserve">BELFACTRIM 400+80MG CX 20 COMP</t>
  </si>
  <si>
    <t xml:space="preserve">470461</t>
  </si>
  <si>
    <t xml:space="preserve">7897917001694</t>
  </si>
  <si>
    <t xml:space="preserve">BELFACTRIM 800+160MG CX 10 COMP</t>
  </si>
  <si>
    <t xml:space="preserve">470701</t>
  </si>
  <si>
    <t xml:space="preserve">7896004810065</t>
  </si>
  <si>
    <t xml:space="preserve">BENECTRIN F CX 10 COMP</t>
  </si>
  <si>
    <t xml:space="preserve">449241</t>
  </si>
  <si>
    <t xml:space="preserve">7899095204430</t>
  </si>
  <si>
    <t xml:space="preserve">BETOGENTA 0,5+1,0MG POM BG 30G</t>
  </si>
  <si>
    <t xml:space="preserve">347101</t>
  </si>
  <si>
    <t xml:space="preserve">7896112128915</t>
  </si>
  <si>
    <t xml:space="preserve">HELMIZOL 400MG CX 24 COMP</t>
  </si>
  <si>
    <t xml:space="preserve">607251</t>
  </si>
  <si>
    <t xml:space="preserve">7896112107064</t>
  </si>
  <si>
    <t xml:space="preserve">LEXIN 500MG CX 10 COMP</t>
  </si>
  <si>
    <t xml:space="preserve">367801</t>
  </si>
  <si>
    <t xml:space="preserve">7896112161158</t>
  </si>
  <si>
    <t xml:space="preserve">NITROFEN 100MG CX 28 CAP</t>
  </si>
  <si>
    <t xml:space="preserve">368481</t>
  </si>
  <si>
    <t xml:space="preserve">7898060131535</t>
  </si>
  <si>
    <t xml:space="preserve">NORXACIN 400MG CX 14 COMP REV</t>
  </si>
  <si>
    <t xml:space="preserve">469461</t>
  </si>
  <si>
    <t xml:space="preserve">7896004709178</t>
  </si>
  <si>
    <t xml:space="preserve">ONCILEG 1/2,5/0,25MG+100MUI CREME BG 30G</t>
  </si>
  <si>
    <t xml:space="preserve">418201</t>
  </si>
  <si>
    <t xml:space="preserve">7898133134784</t>
  </si>
  <si>
    <t xml:space="preserve">RIFOTRAT 10 MG/ML SOL TOP SPRAY CT FR PLAS AMB X 20 ML</t>
  </si>
  <si>
    <t xml:space="preserve">180141</t>
  </si>
  <si>
    <t xml:space="preserve">7896862970031</t>
  </si>
  <si>
    <t xml:space="preserve">TETRAMED 500MG CART C/ 4CP</t>
  </si>
  <si>
    <t xml:space="preserve">673351</t>
  </si>
  <si>
    <t xml:space="preserve">7899941207714</t>
  </si>
  <si>
    <t xml:space="preserve">100% WHEY DOUBLE TASTY MAXTITANIUM BAUNI</t>
  </si>
  <si>
    <t xml:space="preserve">MAX TITANIUM</t>
  </si>
  <si>
    <t xml:space="preserve">AT SUPLEMENTOS LTDA</t>
  </si>
  <si>
    <t xml:space="preserve">SUPLEMENTO</t>
  </si>
  <si>
    <t xml:space="preserve">673401</t>
  </si>
  <si>
    <t xml:space="preserve">7899941207721</t>
  </si>
  <si>
    <t xml:space="preserve">100% WHEY DOUBLE TASTY MAXTITANIUM CHOCO</t>
  </si>
  <si>
    <t xml:space="preserve">597611</t>
  </si>
  <si>
    <t xml:space="preserve">7899941201781</t>
  </si>
  <si>
    <t xml:space="preserve">100% WHEY MAX TITANIUM BAUNILHA PT 900G</t>
  </si>
  <si>
    <t xml:space="preserve">597621</t>
  </si>
  <si>
    <t xml:space="preserve">7899941201804</t>
  </si>
  <si>
    <t xml:space="preserve">100% WHEY MAX TITANIUM COOKIES CREAM PT 900G</t>
  </si>
  <si>
    <t xml:space="preserve">605941</t>
  </si>
  <si>
    <t xml:space="preserve">7899941201811</t>
  </si>
  <si>
    <t xml:space="preserve">100% WHEY MAX TITANIUM MORANGO PT 900G</t>
  </si>
  <si>
    <t xml:space="preserve">597661</t>
  </si>
  <si>
    <t xml:space="preserve">7898944775053</t>
  </si>
  <si>
    <t xml:space="preserve">BCAA 2400 MAX TITANIUM 60 CAPS</t>
  </si>
  <si>
    <t xml:space="preserve">643291</t>
  </si>
  <si>
    <t xml:space="preserve">7898669306716</t>
  </si>
  <si>
    <t xml:space="preserve">CREATINA 100% PURE ABSOLUT 150G</t>
  </si>
  <si>
    <t xml:space="preserve">ABSOLUTY</t>
  </si>
  <si>
    <t xml:space="preserve">597721</t>
  </si>
  <si>
    <t xml:space="preserve">7898920041455</t>
  </si>
  <si>
    <t xml:space="preserve">CREATINE MAX TITANIUM 150G</t>
  </si>
  <si>
    <t xml:space="preserve">618871</t>
  </si>
  <si>
    <t xml:space="preserve">7898920041448</t>
  </si>
  <si>
    <t xml:space="preserve">CREATINE MAX TITANIUM 300G</t>
  </si>
  <si>
    <t xml:space="preserve">597591</t>
  </si>
  <si>
    <t xml:space="preserve">7899941202849</t>
  </si>
  <si>
    <t xml:space="preserve">HORUS MAX TITANIUM CITRUS POTE 150G</t>
  </si>
  <si>
    <t xml:space="preserve">646171</t>
  </si>
  <si>
    <t xml:space="preserve">7899941202269</t>
  </si>
  <si>
    <t xml:space="preserve">HORUS MAX TITANIUM FRUTAS VERMELHAS POTE 150G</t>
  </si>
  <si>
    <t xml:space="preserve">673371</t>
  </si>
  <si>
    <t xml:space="preserve">7898920041318</t>
  </si>
  <si>
    <t xml:space="preserve">MASS TITANIUM 17500 BAUNILHA 3KG</t>
  </si>
  <si>
    <t xml:space="preserve">602121</t>
  </si>
  <si>
    <t xml:space="preserve">7899732114849</t>
  </si>
  <si>
    <t xml:space="preserve">MEGA WHEY PROTEIN IRIDIUM BAUNILHA 900G</t>
  </si>
  <si>
    <t xml:space="preserve">IRIDIUM LABS</t>
  </si>
  <si>
    <t xml:space="preserve">602111</t>
  </si>
  <si>
    <t xml:space="preserve">7899732114856</t>
  </si>
  <si>
    <t xml:space="preserve">MEGA WHEY PROTEIN IRIDIUM CHOCOLATE 900G</t>
  </si>
  <si>
    <t xml:space="preserve">605991</t>
  </si>
  <si>
    <t xml:space="preserve">7899732114863</t>
  </si>
  <si>
    <t xml:space="preserve">MEGA WHEY PROTEIN IRIDIUM MORANGO 900G</t>
  </si>
  <si>
    <t xml:space="preserve">609331</t>
  </si>
  <si>
    <t xml:space="preserve">7899732100323</t>
  </si>
  <si>
    <t xml:space="preserve">PV - KIMERA THERMO IRIDIUM LABS FRASCO 60 CAPS</t>
  </si>
  <si>
    <t xml:space="preserve">643331</t>
  </si>
  <si>
    <t xml:space="preserve">7899941202016</t>
  </si>
  <si>
    <t xml:space="preserve">REFIL 100% WHEY MAX TITANIUM BAUNILHA 900G</t>
  </si>
  <si>
    <t xml:space="preserve">609371</t>
  </si>
  <si>
    <t xml:space="preserve">7899941201729</t>
  </si>
  <si>
    <t xml:space="preserve">REFIL 100% WHEY MAX TITANIUM CHOCOLATE 900G</t>
  </si>
  <si>
    <t xml:space="preserve">618891</t>
  </si>
  <si>
    <t xml:space="preserve">7899941202023</t>
  </si>
  <si>
    <t xml:space="preserve">REFIL 100% WHEY MAX TITANIUM COOKIES E CREAM 900G</t>
  </si>
  <si>
    <t xml:space="preserve">643321</t>
  </si>
  <si>
    <t xml:space="preserve">7899941201712</t>
  </si>
  <si>
    <t xml:space="preserve">REFIL 100% WHEY MAX TITANIUM MORANGO  900G</t>
  </si>
  <si>
    <t xml:space="preserve">597511</t>
  </si>
  <si>
    <t xml:space="preserve">7898944774803</t>
  </si>
  <si>
    <t xml:space="preserve">REFIL SUPER WHEY MAX TITANIUM BAUNILHA 900G</t>
  </si>
  <si>
    <t xml:space="preserve">601981</t>
  </si>
  <si>
    <t xml:space="preserve">7898944774810</t>
  </si>
  <si>
    <t xml:space="preserve">REFIL SUPER WHEY MAX TITANIUM MORANGO 900G</t>
  </si>
  <si>
    <t xml:space="preserve">672411</t>
  </si>
  <si>
    <t xml:space="preserve">7896902206540</t>
  </si>
  <si>
    <t xml:space="preserve">PO DESCOL DOURA PELOS SUNLESS SACHE 20G</t>
  </si>
  <si>
    <t xml:space="preserve">TINTAS/DESCOLORANTES</t>
  </si>
  <si>
    <t xml:space="preserve">3453</t>
  </si>
  <si>
    <t xml:space="preserve">7898206190044</t>
  </si>
  <si>
    <t xml:space="preserve">ALCOOL J FERES 70% 1 LITRO</t>
  </si>
  <si>
    <t xml:space="preserve">USO INTERNO</t>
  </si>
  <si>
    <t xml:space="preserve">555821</t>
  </si>
  <si>
    <t xml:space="preserve">7898283815182</t>
  </si>
  <si>
    <t xml:space="preserve">MASCARA TRIPLA C/ELASTI BRANCA 50UN CART</t>
  </si>
  <si>
    <t xml:space="preserve">573461</t>
  </si>
  <si>
    <t xml:space="preserve">7898031310396</t>
  </si>
  <si>
    <t xml:space="preserve">PHARMOLATE SPRAY 30ML</t>
  </si>
  <si>
    <t xml:space="preserve">543361</t>
  </si>
  <si>
    <t xml:space="preserve">7898301056962</t>
  </si>
  <si>
    <t xml:space="preserve">TERMÔMETRO DIGITAL G-TECH COM PONTA RIGIDA THGTH150V - VERDE</t>
  </si>
  <si>
    <t xml:space="preserve">662271</t>
  </si>
  <si>
    <t xml:space="preserve">7898108642184</t>
  </si>
  <si>
    <t xml:space="preserve">ADESIVO PARA FEBRE P C/02 UND</t>
  </si>
  <si>
    <t xml:space="preserve">UTENSILIOS</t>
  </si>
  <si>
    <t xml:space="preserve">674721</t>
  </si>
  <si>
    <t xml:space="preserve">7896902210530</t>
  </si>
  <si>
    <t xml:space="preserve">AGUA OXIGENADA CR 10VOL DESCOLOR 90ML</t>
  </si>
  <si>
    <t xml:space="preserve">670101</t>
  </si>
  <si>
    <t xml:space="preserve">27908414440054</t>
  </si>
  <si>
    <t xml:space="preserve">AGULHA 0,8 X 25 C/100 UND</t>
  </si>
  <si>
    <t xml:space="preserve">SR</t>
  </si>
  <si>
    <t xml:space="preserve">670881</t>
  </si>
  <si>
    <t xml:space="preserve">7898639694010</t>
  </si>
  <si>
    <t xml:space="preserve">AGULHA DE INSULINA 4MM-DEMAIS PROD</t>
  </si>
  <si>
    <t xml:space="preserve">631571</t>
  </si>
  <si>
    <t xml:space="preserve">7898652371967</t>
  </si>
  <si>
    <t xml:space="preserve">AGULHA HIPODERMICA 30X0,70MM</t>
  </si>
  <si>
    <t xml:space="preserve">4353</t>
  </si>
  <si>
    <t xml:space="preserve">7898582292257</t>
  </si>
  <si>
    <t xml:space="preserve">ALCOOL GEL 60ML UNIPROTEGE</t>
  </si>
  <si>
    <t xml:space="preserve">643181</t>
  </si>
  <si>
    <t xml:space="preserve">7898108640593</t>
  </si>
  <si>
    <t xml:space="preserve">ALGODAO BOLA SANCARE 40G</t>
  </si>
  <si>
    <t xml:space="preserve">667631</t>
  </si>
  <si>
    <t xml:space="preserve">7896075707158</t>
  </si>
  <si>
    <t xml:space="preserve">ALICATE MERH.CUT.C/ESP.LILAS</t>
  </si>
  <si>
    <t xml:space="preserve">648171</t>
  </si>
  <si>
    <t xml:space="preserve">7908007905478</t>
  </si>
  <si>
    <t xml:space="preserve">AUTOTESTE COVID-19 AG (TESTE RAPIDO)</t>
  </si>
  <si>
    <t xml:space="preserve">674731</t>
  </si>
  <si>
    <t xml:space="preserve">7898582292332</t>
  </si>
  <si>
    <t xml:space="preserve">BALSAMO CANELA VELHO DOUTOR HOUSE 120ML</t>
  </si>
  <si>
    <t xml:space="preserve">674321</t>
  </si>
  <si>
    <t xml:space="preserve">7898975719040</t>
  </si>
  <si>
    <t xml:space="preserve">BOLSA TERMICA GEL QUENTE OU FRIO GRANDE</t>
  </si>
  <si>
    <t xml:space="preserve">670271</t>
  </si>
  <si>
    <t xml:space="preserve">7896033295192</t>
  </si>
  <si>
    <t xml:space="preserve">BOMBA MANUAL P/TIRAR LEITE MAMY 629501</t>
  </si>
  <si>
    <t xml:space="preserve">611401</t>
  </si>
  <si>
    <t xml:space="preserve">7898301055835</t>
  </si>
  <si>
    <t xml:space="preserve">BOMBA TIRA LEITE ELETRICA COMPACT</t>
  </si>
  <si>
    <t xml:space="preserve">654431</t>
  </si>
  <si>
    <t xml:space="preserve">7896699016674</t>
  </si>
  <si>
    <t xml:space="preserve">CHUPETA LOLLY BABY TIP TAMANHO 1</t>
  </si>
  <si>
    <t xml:space="preserve">119861</t>
  </si>
  <si>
    <t xml:space="preserve">7898166041400</t>
  </si>
  <si>
    <t xml:space="preserve">CLORETO DE SODIO 9 MG/ML SOL INJ IV CX 24 FR PLAS TRANS PE SIST FECH X 500 ML</t>
  </si>
  <si>
    <t xml:space="preserve">119901</t>
  </si>
  <si>
    <t xml:space="preserve">7898166041387</t>
  </si>
  <si>
    <t xml:space="preserve">CLORETO DE SODIO 9 MG/ML SOL INJ IV CX 60 FR PLAS TRANS PE SIST FECH X 100 ML</t>
  </si>
  <si>
    <t xml:space="preserve">570701</t>
  </si>
  <si>
    <t xml:space="preserve">7898953484014</t>
  </si>
  <si>
    <t xml:space="preserve">COLETOR UNIV.BRANCO 80ML TAMPA VERDE</t>
  </si>
  <si>
    <t xml:space="preserve">552821</t>
  </si>
  <si>
    <t xml:space="preserve">7898953484717</t>
  </si>
  <si>
    <t xml:space="preserve">COLETOR UNIVERSAL 50ML BRANCO</t>
  </si>
  <si>
    <t xml:space="preserve">538361</t>
  </si>
  <si>
    <t xml:space="preserve">7898668060190</t>
  </si>
  <si>
    <t xml:space="preserve">COMPRESSA GAZE 13 FIOS C/10 UND LIVIA</t>
  </si>
  <si>
    <t xml:space="preserve">1483</t>
  </si>
  <si>
    <t xml:space="preserve">7898108640579</t>
  </si>
  <si>
    <t xml:space="preserve">DILATADOR NASAL DOUTORSAN G C/10 UND</t>
  </si>
  <si>
    <t xml:space="preserve">1473</t>
  </si>
  <si>
    <t xml:space="preserve">7898108640586</t>
  </si>
  <si>
    <t xml:space="preserve">DILATADOR NASAL DOUTORSAN M C/10 UND</t>
  </si>
  <si>
    <t xml:space="preserve">627241</t>
  </si>
  <si>
    <t xml:space="preserve">7898932370871</t>
  </si>
  <si>
    <t xml:space="preserve">DISPOSITIVO LAVAGEM NASAL 240ML UNICORNI</t>
  </si>
  <si>
    <t xml:space="preserve">GRANDE RIO DISTRIBUIDORA DE PRODUTOS FARMACEUTICOS EIRELI</t>
  </si>
  <si>
    <t xml:space="preserve">661131</t>
  </si>
  <si>
    <t xml:space="preserve">7898975719071</t>
  </si>
  <si>
    <t xml:space="preserve">ESPACADOR INFANTIL</t>
  </si>
  <si>
    <t xml:space="preserve">570961</t>
  </si>
  <si>
    <t xml:space="preserve">7898639693334</t>
  </si>
  <si>
    <t xml:space="preserve">ESPACADOR P/MEDICAMENTO EM AROSOL ADULTO E INFANTIL</t>
  </si>
  <si>
    <t xml:space="preserve">GE HEALTHCARE DO BRASIL</t>
  </si>
  <si>
    <t xml:space="preserve">11803</t>
  </si>
  <si>
    <t xml:space="preserve">7896544927360</t>
  </si>
  <si>
    <t xml:space="preserve">FITA DE KINESIO 5CMX5M AZUL</t>
  </si>
  <si>
    <t xml:space="preserve">11903</t>
  </si>
  <si>
    <t xml:space="preserve">7896544927315</t>
  </si>
  <si>
    <t xml:space="preserve">FITA DE KINESIO 5CMX5M BEGE</t>
  </si>
  <si>
    <t xml:space="preserve">594891</t>
  </si>
  <si>
    <t xml:space="preserve">7898639690708</t>
  </si>
  <si>
    <t xml:space="preserve">INALADOR NEBULIZADOR ULTRANEB DESK2</t>
  </si>
  <si>
    <t xml:space="preserve">3583</t>
  </si>
  <si>
    <t xml:space="preserve">7898953484311</t>
  </si>
  <si>
    <t xml:space="preserve">KIT PARA COLETA DE URINA C/1 TUBO</t>
  </si>
  <si>
    <t xml:space="preserve">637511</t>
  </si>
  <si>
    <t xml:space="preserve">7898049795017</t>
  </si>
  <si>
    <t xml:space="preserve">LIMP LENT KIT SOL LENTE CONTATO 470ML</t>
  </si>
  <si>
    <t xml:space="preserve">639901</t>
  </si>
  <si>
    <t xml:space="preserve">7898947170640</t>
  </si>
  <si>
    <t xml:space="preserve">LUVA DE PROCEDIMENTO G C/100 UND COM PO</t>
  </si>
  <si>
    <t xml:space="preserve">MEDIX</t>
  </si>
  <si>
    <t xml:space="preserve">651181</t>
  </si>
  <si>
    <t xml:space="preserve">7898947170633</t>
  </si>
  <si>
    <t xml:space="preserve">LUVA DE PROCEDIMENTO M C/100 UND COM PO</t>
  </si>
  <si>
    <t xml:space="preserve">651191</t>
  </si>
  <si>
    <t xml:space="preserve">7898947170626</t>
  </si>
  <si>
    <t xml:space="preserve">LUVA DE PROCEDIMENTO P C/100 UND COM PO</t>
  </si>
  <si>
    <t xml:space="preserve">675981</t>
  </si>
  <si>
    <t xml:space="preserve">7898947170619</t>
  </si>
  <si>
    <t xml:space="preserve">LUVA LATEX MEDIX PROFI C/PO TAM PP C/100 UN</t>
  </si>
  <si>
    <t xml:space="preserve">674671</t>
  </si>
  <si>
    <t xml:space="preserve">7896699036405</t>
  </si>
  <si>
    <t xml:space="preserve">MORDEDOR CHAVE SOFT ROSA 7039-01</t>
  </si>
  <si>
    <t xml:space="preserve">627171</t>
  </si>
  <si>
    <t xml:space="preserve">7898639690982</t>
  </si>
  <si>
    <t xml:space="preserve">NEBULIZADOR MODELO COMPACT DC2 G-TECH</t>
  </si>
  <si>
    <t xml:space="preserve">662241</t>
  </si>
  <si>
    <t xml:space="preserve">7898719041048</t>
  </si>
  <si>
    <t xml:space="preserve">PEDRA HUME 35ML SPRAY</t>
  </si>
  <si>
    <t xml:space="preserve">639911</t>
  </si>
  <si>
    <t xml:space="preserve">7898953484410</t>
  </si>
  <si>
    <t xml:space="preserve">PENTE FINO TIRA PIOLHO 1 UN ROSA</t>
  </si>
  <si>
    <t xml:space="preserve">639921</t>
  </si>
  <si>
    <t xml:space="preserve">7898953484427</t>
  </si>
  <si>
    <t xml:space="preserve">PENTE FINO TIRA PIOLHO 1 UN VERDE</t>
  </si>
  <si>
    <t xml:space="preserve">557721</t>
  </si>
  <si>
    <t xml:space="preserve">17898157723384</t>
  </si>
  <si>
    <t xml:space="preserve">SCALP 23G - SAFER</t>
  </si>
  <si>
    <t xml:space="preserve">LABOR IMPORT</t>
  </si>
  <si>
    <t xml:space="preserve">662811</t>
  </si>
  <si>
    <t xml:space="preserve">7897889102641</t>
  </si>
  <si>
    <t xml:space="preserve">SERINGA 10 ML S/AGULHA 25 X 7 INJEX LUER SLIP</t>
  </si>
  <si>
    <t xml:space="preserve">44303</t>
  </si>
  <si>
    <t xml:space="preserve">7896033234214</t>
  </si>
  <si>
    <t xml:space="preserve">SERINGA DE LIMPEZA NASAL C/2 UND COLORID</t>
  </si>
  <si>
    <t xml:space="preserve">671051</t>
  </si>
  <si>
    <t xml:space="preserve">7896699036382</t>
  </si>
  <si>
    <t xml:space="preserve">SERINGA LAVAGEM NASAL ROSA 7176-01-F</t>
  </si>
  <si>
    <t xml:space="preserve">21603</t>
  </si>
  <si>
    <t xml:space="preserve">7898706400643</t>
  </si>
  <si>
    <t xml:space="preserve">SERINGA P/ LAVAGEM NASAL 20 ML</t>
  </si>
  <si>
    <t xml:space="preserve">VISION</t>
  </si>
  <si>
    <t xml:space="preserve">44203</t>
  </si>
  <si>
    <t xml:space="preserve">7896033234108</t>
  </si>
  <si>
    <t xml:space="preserve">SERINGA P/ LAVAGEM NASAL C/2 637801</t>
  </si>
  <si>
    <t xml:space="preserve">634151</t>
  </si>
  <si>
    <t xml:space="preserve">7898259495523</t>
  </si>
  <si>
    <t xml:space="preserve">SERINGA SR   5ML LUER LOCK AG 0,7X25</t>
  </si>
  <si>
    <t xml:space="preserve">601291</t>
  </si>
  <si>
    <t xml:space="preserve">7898301056955</t>
  </si>
  <si>
    <t xml:space="preserve">TERMOMETRO CLIN. DIG. AZUL G-TECH</t>
  </si>
  <si>
    <t xml:space="preserve">670111</t>
  </si>
  <si>
    <t xml:space="preserve">7898506470761</t>
  </si>
  <si>
    <t xml:space="preserve">TERMOMETRO CLIN. DIG. BRANCO MULTILASER</t>
  </si>
  <si>
    <t xml:space="preserve">670901</t>
  </si>
  <si>
    <t xml:space="preserve">7898639694171</t>
  </si>
  <si>
    <t xml:space="preserve">TERMOMETRO DIG INFRAVERM G-TECH-DEMAIS PROD</t>
  </si>
  <si>
    <t xml:space="preserve">578801</t>
  </si>
  <si>
    <t xml:space="preserve">7898301056986</t>
  </si>
  <si>
    <t xml:space="preserve">TERMOMETRO DIGITAL CLINICO TH150 LARANJA</t>
  </si>
  <si>
    <t xml:space="preserve">651041</t>
  </si>
  <si>
    <t xml:space="preserve">7898639694324</t>
  </si>
  <si>
    <t xml:space="preserve">TERMOMETRO DIGITAL CORES SORTIDAS M24</t>
  </si>
  <si>
    <t xml:space="preserve">675891</t>
  </si>
  <si>
    <t xml:space="preserve">7898108641712</t>
  </si>
  <si>
    <t xml:space="preserve">TESTE CONFIRA DE FERTILIDADE C/05 UND</t>
  </si>
  <si>
    <t xml:space="preserve">532641</t>
  </si>
  <si>
    <t xml:space="preserve">7898126050022</t>
  </si>
  <si>
    <t xml:space="preserve">TESTE CONFIRME C/01 UND</t>
  </si>
  <si>
    <t xml:space="preserve">588841</t>
  </si>
  <si>
    <t xml:space="preserve">7898108640258</t>
  </si>
  <si>
    <t xml:space="preserve">TESTE DE GRAVICEZ CONFIRA SEMANAS CANETA</t>
  </si>
  <si>
    <t xml:space="preserve">591661</t>
  </si>
  <si>
    <t xml:space="preserve">7898108640609</t>
  </si>
  <si>
    <t xml:space="preserve">TESTE DE GRAVIDEZ CONFIRA</t>
  </si>
  <si>
    <t xml:space="preserve">588881</t>
  </si>
  <si>
    <t xml:space="preserve">7898108611968</t>
  </si>
  <si>
    <t xml:space="preserve">TESTE DE GRAVIDEZ CONFIRA PRATIC CANETA</t>
  </si>
  <si>
    <t xml:space="preserve">532741</t>
  </si>
  <si>
    <t xml:space="preserve">7898126050091</t>
  </si>
  <si>
    <t xml:space="preserve">TESTE DE GRAVIDEZ VERIFIK C/01 UND</t>
  </si>
  <si>
    <t xml:space="preserve">565801</t>
  </si>
  <si>
    <t xml:space="preserve">7898031310600</t>
  </si>
  <si>
    <t xml:space="preserve">UNISSEPT ALCOOL GEL ANTISSEPTICO 450G</t>
  </si>
  <si>
    <t xml:space="preserve">647211</t>
  </si>
  <si>
    <t xml:space="preserve">7896023718533</t>
  </si>
  <si>
    <t xml:space="preserve">ACIDO HIALURONICO 150MG C/30 CAPS.</t>
  </si>
  <si>
    <t xml:space="preserve">VITAMINA E SIMILARES</t>
  </si>
  <si>
    <t xml:space="preserve">2953</t>
  </si>
  <si>
    <t xml:space="preserve">7898665751411</t>
  </si>
  <si>
    <t xml:space="preserve">ACIDO HIALURONICO+VITAMINAS 75MG C/60 CP</t>
  </si>
  <si>
    <t xml:space="preserve">664111</t>
  </si>
  <si>
    <t xml:space="preserve">7894913000805</t>
  </si>
  <si>
    <t xml:space="preserve">ANTIAZIL MENTA 150ML</t>
  </si>
  <si>
    <t xml:space="preserve">642871</t>
  </si>
  <si>
    <t xml:space="preserve">7894913003516</t>
  </si>
  <si>
    <t xml:space="preserve">APETIKIDS BC XPE FRUTAS VERMELHAS 240ML</t>
  </si>
  <si>
    <t xml:space="preserve">533061</t>
  </si>
  <si>
    <t xml:space="preserve">7899620915091</t>
  </si>
  <si>
    <t xml:space="preserve">APETISINA BC 240ML MORANGO</t>
  </si>
  <si>
    <t xml:space="preserve">547741</t>
  </si>
  <si>
    <t xml:space="preserve">7899620910584</t>
  </si>
  <si>
    <t xml:space="preserve">APETISINA BC 240ML UVA</t>
  </si>
  <si>
    <t xml:space="preserve">5503</t>
  </si>
  <si>
    <t xml:space="preserve">7898767760922</t>
  </si>
  <si>
    <t xml:space="preserve">ARTRIFLEX 40MG C/60 CPS</t>
  </si>
  <si>
    <t xml:space="preserve">630661</t>
  </si>
  <si>
    <t xml:space="preserve">7896920304556</t>
  </si>
  <si>
    <t xml:space="preserve">CENTROMAX A Z 60 CAPS</t>
  </si>
  <si>
    <t xml:space="preserve">646641</t>
  </si>
  <si>
    <t xml:space="preserve">7898048690405</t>
  </si>
  <si>
    <t xml:space="preserve">CLORETO DE MAGNESIO P.A 600MG C/60 CPR</t>
  </si>
  <si>
    <t xml:space="preserve">607241</t>
  </si>
  <si>
    <t xml:space="preserve">7898964832057</t>
  </si>
  <si>
    <t xml:space="preserve">CLORETO DE MAGNESIO P.A C/60 CPR</t>
  </si>
  <si>
    <t xml:space="preserve">657411</t>
  </si>
  <si>
    <t xml:space="preserve">7898593053465</t>
  </si>
  <si>
    <t xml:space="preserve">COENZIMA Q-10 50MG CX C/60 CAPS</t>
  </si>
  <si>
    <t xml:space="preserve">MIX NUTRI</t>
  </si>
  <si>
    <t xml:space="preserve">644931</t>
  </si>
  <si>
    <t xml:space="preserve">7898958836986</t>
  </si>
  <si>
    <t xml:space="preserve">COMPLEXO B 400MG C/60 CPS.</t>
  </si>
  <si>
    <t xml:space="preserve">661121</t>
  </si>
  <si>
    <t xml:space="preserve">7897146650021</t>
  </si>
  <si>
    <t xml:space="preserve">COMPLEXO B C/100 CPR.</t>
  </si>
  <si>
    <t xml:space="preserve">651441</t>
  </si>
  <si>
    <t xml:space="preserve">7898665752500</t>
  </si>
  <si>
    <t xml:space="preserve">CREATINA 3000MG C/120 CPS</t>
  </si>
  <si>
    <t xml:space="preserve">642931</t>
  </si>
  <si>
    <t xml:space="preserve">7894913003547</t>
  </si>
  <si>
    <t xml:space="preserve">DEFIXA GTS 20ML 1.000 UI MACA VITAMINA D</t>
  </si>
  <si>
    <t xml:space="preserve">691501</t>
  </si>
  <si>
    <t xml:space="preserve">7898593050716</t>
  </si>
  <si>
    <t xml:space="preserve">DERMUP COLAGENO VERISOL C/90 CPS</t>
  </si>
  <si>
    <t xml:space="preserve">MAXINUTRI</t>
  </si>
  <si>
    <t xml:space="preserve">642641</t>
  </si>
  <si>
    <t xml:space="preserve">7898700411706</t>
  </si>
  <si>
    <t xml:space="preserve">ENERGRIP C 1G 10 CPR EFERV</t>
  </si>
  <si>
    <t xml:space="preserve">604991</t>
  </si>
  <si>
    <t xml:space="preserve">7898946435528</t>
  </si>
  <si>
    <t xml:space="preserve">EQUALIV CARTLIV X30 CAP</t>
  </si>
  <si>
    <t xml:space="preserve">604941</t>
  </si>
  <si>
    <t xml:space="preserve">7898687731996</t>
  </si>
  <si>
    <t xml:space="preserve">EQUALIV MELATONINA 0,21MG X120</t>
  </si>
  <si>
    <t xml:space="preserve">616081</t>
  </si>
  <si>
    <t xml:space="preserve">7896006202035</t>
  </si>
  <si>
    <t xml:space="preserve">FONT D 2.000UI CX 30 COMP REV</t>
  </si>
  <si>
    <t xml:space="preserve">622361</t>
  </si>
  <si>
    <t xml:space="preserve">7896321026637</t>
  </si>
  <si>
    <t xml:space="preserve">GUMMY HAIR VITAMIN MORANGO 60CPR</t>
  </si>
  <si>
    <t xml:space="preserve">670281</t>
  </si>
  <si>
    <t xml:space="preserve">7896321032386</t>
  </si>
  <si>
    <t xml:space="preserve">GUMMY VINAGRE DE MACA BIOTINA 60 GOMAS</t>
  </si>
  <si>
    <t xml:space="preserve">546201</t>
  </si>
  <si>
    <t xml:space="preserve">7897947616172</t>
  </si>
  <si>
    <t xml:space="preserve">LAVITAN CALCIO MDK 30CP</t>
  </si>
  <si>
    <t xml:space="preserve">546061</t>
  </si>
  <si>
    <t xml:space="preserve">7897947611764</t>
  </si>
  <si>
    <t xml:space="preserve">LAVITAN INFANTIL SBR LARANJA 240ML</t>
  </si>
  <si>
    <t xml:space="preserve">550921</t>
  </si>
  <si>
    <t xml:space="preserve">7897947606500</t>
  </si>
  <si>
    <t xml:space="preserve">LAVITAN VIT AZ MULHER COMP REV FR C/ 60</t>
  </si>
  <si>
    <t xml:space="preserve">553661</t>
  </si>
  <si>
    <t xml:space="preserve">7897947614673</t>
  </si>
  <si>
    <t xml:space="preserve">LAVITAN VIT INF SOL OR FR 240ML TUT FRUT</t>
  </si>
  <si>
    <t xml:space="preserve">605771</t>
  </si>
  <si>
    <t xml:space="preserve">7898557147650</t>
  </si>
  <si>
    <t xml:space="preserve">MATHERLLY LACT CX C/30 (NATULAB)</t>
  </si>
  <si>
    <t xml:space="preserve">643061</t>
  </si>
  <si>
    <t xml:space="preserve">7894913003691</t>
  </si>
  <si>
    <t xml:space="preserve">NINNAR MELATONINA 120CPR MARACUJA</t>
  </si>
  <si>
    <t xml:space="preserve">643071</t>
  </si>
  <si>
    <t xml:space="preserve">7894913003189</t>
  </si>
  <si>
    <t xml:space="preserve">NINNAR MELATONINA MARACUJA 30ML</t>
  </si>
  <si>
    <t xml:space="preserve">653711</t>
  </si>
  <si>
    <t xml:space="preserve">7898675805227</t>
  </si>
  <si>
    <t xml:space="preserve">OMEGA 3 60CAPS EPA+DHA NUTRACEUTICAL</t>
  </si>
  <si>
    <t xml:space="preserve">643031</t>
  </si>
  <si>
    <t xml:space="preserve">7894913001611</t>
  </si>
  <si>
    <t xml:space="preserve">OMEGATIV 1000MG 3 6 9 C/60 CAPS GEL</t>
  </si>
  <si>
    <t xml:space="preserve">643041</t>
  </si>
  <si>
    <t xml:space="preserve">7894913004049</t>
  </si>
  <si>
    <t xml:space="preserve">OMEGATIV A-Z 1000MG C/30 CAPS GEL</t>
  </si>
  <si>
    <t xml:space="preserve">636771</t>
  </si>
  <si>
    <t xml:space="preserve">7898665752173</t>
  </si>
  <si>
    <t xml:space="preserve">PICOLINATO DE CROMO C/60 CPS</t>
  </si>
  <si>
    <t xml:space="preserve">5703</t>
  </si>
  <si>
    <t xml:space="preserve">609963917563</t>
  </si>
  <si>
    <t xml:space="preserve">POLIVITAMINICO AZ C/60 CPS</t>
  </si>
  <si>
    <t xml:space="preserve">643131</t>
  </si>
  <si>
    <t xml:space="preserve">7894913004230</t>
  </si>
  <si>
    <t xml:space="preserve">PV - FLEXIUM C/30 STICKS 10G OPTIMSM LARANJA</t>
  </si>
  <si>
    <t xml:space="preserve">1353</t>
  </si>
  <si>
    <t xml:space="preserve">7898714761477</t>
  </si>
  <si>
    <t xml:space="preserve">PV K2+D3 CAPS REV X 30</t>
  </si>
  <si>
    <t xml:space="preserve">KATIGUA</t>
  </si>
  <si>
    <t xml:space="preserve">644981</t>
  </si>
  <si>
    <t xml:space="preserve">7898938440363</t>
  </si>
  <si>
    <t xml:space="preserve">PVV - OLEO DE CARTAMO 1000MG C/60 CPS</t>
  </si>
  <si>
    <t xml:space="preserve">647251</t>
  </si>
  <si>
    <t xml:space="preserve">7896023716430</t>
  </si>
  <si>
    <t xml:space="preserve">PVV - VITAMINA C 1G C/30 CPR</t>
  </si>
  <si>
    <t xml:space="preserve">5603</t>
  </si>
  <si>
    <t xml:space="preserve">7898767761684</t>
  </si>
  <si>
    <t xml:space="preserve">REHIDRAX PO C/04 ENVE AGUA DE COCO</t>
  </si>
  <si>
    <t xml:space="preserve">5903</t>
  </si>
  <si>
    <t xml:space="preserve">7898767761707</t>
  </si>
  <si>
    <t xml:space="preserve">REHIDRAX PO C/04 ENVE LARANJA</t>
  </si>
  <si>
    <t xml:space="preserve">6203</t>
  </si>
  <si>
    <t xml:space="preserve">7898767761691</t>
  </si>
  <si>
    <t xml:space="preserve">REHIDRAX PO C/04 ENVE NATURAL</t>
  </si>
  <si>
    <t xml:space="preserve">5803</t>
  </si>
  <si>
    <t xml:space="preserve">7898767761714</t>
  </si>
  <si>
    <t xml:space="preserve">REHIDRAX PO C/04 ENVE UVA</t>
  </si>
  <si>
    <t xml:space="preserve">607221</t>
  </si>
  <si>
    <t xml:space="preserve">7899898601726</t>
  </si>
  <si>
    <t xml:space="preserve">SEAKALM MELATONINA 0,21MG C/150 CPR MAST</t>
  </si>
  <si>
    <t xml:space="preserve">607231</t>
  </si>
  <si>
    <t xml:space="preserve">7899898601719</t>
  </si>
  <si>
    <t xml:space="preserve">SEAKALM MELATONINA 0,21MG C/90 CPR MASTI</t>
  </si>
  <si>
    <t xml:space="preserve">612151</t>
  </si>
  <si>
    <t xml:space="preserve">7898958836108</t>
  </si>
  <si>
    <t xml:space="preserve">SPIRULINA 500MG C/60 CPS</t>
  </si>
  <si>
    <t xml:space="preserve">562761</t>
  </si>
  <si>
    <t xml:space="preserve">7898593050488</t>
  </si>
  <si>
    <t xml:space="preserve">VITAMINA B-12 100% IDR C/60 CAFR</t>
  </si>
  <si>
    <t xml:space="preserve">645011</t>
  </si>
  <si>
    <t xml:space="preserve">7898665752623</t>
  </si>
  <si>
    <t xml:space="preserve">VITAMINA B12 30ML GTS FRUTAS VERMELHAS</t>
  </si>
  <si>
    <t xml:space="preserve">611421</t>
  </si>
  <si>
    <t xml:space="preserve">7898958836887</t>
  </si>
  <si>
    <t xml:space="preserve">VITAMINA B12 450MG C/60 CPS</t>
  </si>
  <si>
    <t xml:space="preserve">636801</t>
  </si>
  <si>
    <t xml:space="preserve">7898665751671</t>
  </si>
  <si>
    <t xml:space="preserve">VITAMINA B12 C/60 CPS METILCOBALAMINA</t>
  </si>
  <si>
    <t xml:space="preserve">642261</t>
  </si>
  <si>
    <t xml:space="preserve">7898687730593</t>
  </si>
  <si>
    <t xml:space="preserve">VITAMINA D 2.000UI X30 CAP (ALIM)</t>
  </si>
  <si>
    <t xml:space="preserve">2963</t>
  </si>
  <si>
    <t xml:space="preserve">7898665750285</t>
  </si>
  <si>
    <t xml:space="preserve">VITAMINA K2 450MG C/60 CPS</t>
  </si>
  <si>
    <t xml:space="preserve">532021</t>
  </si>
  <si>
    <t xml:space="preserve">7894164001132</t>
  </si>
  <si>
    <t xml:space="preserve">VITAXON C 1G EFERV LARANJA CX C 10 EFER</t>
  </si>
  <si>
    <t xml:space="preserve">532041</t>
  </si>
  <si>
    <t xml:space="preserve">7894164007424</t>
  </si>
  <si>
    <t xml:space="preserve">VITAXON C KIDS 120ML</t>
  </si>
  <si>
    <t xml:space="preserve">532061</t>
  </si>
  <si>
    <t xml:space="preserve">7894164006014</t>
  </si>
  <si>
    <t xml:space="preserve">VITAXON C TRIPLA ACAO EFERVECE CX C/ 10 CP</t>
  </si>
  <si>
    <t xml:space="preserve">532081</t>
  </si>
  <si>
    <t xml:space="preserve">7899898601535</t>
  </si>
  <si>
    <t xml:space="preserve">VITER C GOTAS 20ML VITAMINA C</t>
  </si>
  <si>
    <t xml:space="preserve">609401</t>
  </si>
  <si>
    <t xml:space="preserve">7899898601559</t>
  </si>
  <si>
    <t xml:space="preserve">VITER C ZINCO 1G C/10 CPR EFERV</t>
  </si>
  <si>
    <t xml:space="preserve">600721</t>
  </si>
  <si>
    <t xml:space="preserve">7500435127288</t>
  </si>
  <si>
    <t xml:space="preserve">ABS ALW BAS SECA C/A 32UN PROMO</t>
  </si>
  <si>
    <t xml:space="preserve">ALWAYS</t>
  </si>
  <si>
    <t xml:space="preserve">544841</t>
  </si>
  <si>
    <t xml:space="preserve">7500435127257</t>
  </si>
  <si>
    <t xml:space="preserve">ABS ALW BAS SUAVE C/A C/16 PROMO</t>
  </si>
  <si>
    <t xml:space="preserve">544861</t>
  </si>
  <si>
    <t xml:space="preserve">7500435127271</t>
  </si>
  <si>
    <t xml:space="preserve">ABS ALW BAS SUAVE S/A C/8</t>
  </si>
  <si>
    <t xml:space="preserve">607801</t>
  </si>
  <si>
    <t xml:space="preserve">7506339326048</t>
  </si>
  <si>
    <t xml:space="preserve">ABS ALW SUAVE MAX PROT C/32 PROMO</t>
  </si>
  <si>
    <t xml:space="preserve">606361</t>
  </si>
  <si>
    <t xml:space="preserve">7506339326031</t>
  </si>
  <si>
    <t xml:space="preserve">ABS ALW SUAVE NOTURNO C/A C/16</t>
  </si>
  <si>
    <t xml:space="preserve">600861</t>
  </si>
  <si>
    <t xml:space="preserve">7500435214667</t>
  </si>
  <si>
    <t xml:space="preserve">ABS ALW SUAVE NOTURNO C/A C/8 XG</t>
  </si>
  <si>
    <t xml:space="preserve">620081</t>
  </si>
  <si>
    <t xml:space="preserve">7500435233446</t>
  </si>
  <si>
    <t xml:space="preserve">ABS ALW SUAVE NOTURNO C/A TAM. G L10P8</t>
  </si>
  <si>
    <t xml:space="preserve">586701</t>
  </si>
  <si>
    <t xml:space="preserve">7506339325249</t>
  </si>
  <si>
    <t xml:space="preserve">ABS ALWAYS NOTURNO SC C/AB L16 P14</t>
  </si>
  <si>
    <t xml:space="preserve">635181</t>
  </si>
  <si>
    <t xml:space="preserve">7898067951587</t>
  </si>
  <si>
    <t xml:space="preserve">ABS CLIN-OFF C/ABAS NOTURNO C/32</t>
  </si>
  <si>
    <t xml:space="preserve">CLIN OFF DO BRASIL</t>
  </si>
  <si>
    <t xml:space="preserve">635171</t>
  </si>
  <si>
    <t xml:space="preserve">7898067951594</t>
  </si>
  <si>
    <t xml:space="preserve">ABS CLIN-OFF C/ABAS SUAVE C/32</t>
  </si>
  <si>
    <t xml:space="preserve">575681</t>
  </si>
  <si>
    <t xml:space="preserve">7898067950955</t>
  </si>
  <si>
    <t xml:space="preserve">ABS CLIN-OFF COM ABAS C/8UNID.</t>
  </si>
  <si>
    <t xml:space="preserve">593611</t>
  </si>
  <si>
    <t xml:space="preserve">7898067951549</t>
  </si>
  <si>
    <t xml:space="preserve">ABS CLINOFF LV 16 PG 14 C ABAS</t>
  </si>
  <si>
    <t xml:space="preserve">557241</t>
  </si>
  <si>
    <t xml:space="preserve">7898067951518</t>
  </si>
  <si>
    <t xml:space="preserve">ABS CLINOFF NOTURNO 8UN</t>
  </si>
  <si>
    <t xml:space="preserve">541881</t>
  </si>
  <si>
    <t xml:space="preserve">7896227650127</t>
  </si>
  <si>
    <t xml:space="preserve">ABS COTTONBABY LADY C/A NOT.C/8</t>
  </si>
  <si>
    <t xml:space="preserve">595461</t>
  </si>
  <si>
    <t xml:space="preserve">7896007541959</t>
  </si>
  <si>
    <t xml:space="preserve">ABS INT DAYS S/AB 15UN</t>
  </si>
  <si>
    <t xml:space="preserve">INTIMUS</t>
  </si>
  <si>
    <t xml:space="preserve">595471</t>
  </si>
  <si>
    <t xml:space="preserve">7896007542482</t>
  </si>
  <si>
    <t xml:space="preserve">ABS INT DAYS S/AB 40UN</t>
  </si>
  <si>
    <t xml:space="preserve">661731</t>
  </si>
  <si>
    <t xml:space="preserve">7896007550241</t>
  </si>
  <si>
    <t xml:space="preserve">ABS INTERNO INTIMUS MEDIO L24 P22</t>
  </si>
  <si>
    <t xml:space="preserve">659431</t>
  </si>
  <si>
    <t xml:space="preserve">7891010245603</t>
  </si>
  <si>
    <t xml:space="preserve">ABS INTERNO OB PROCOMFORT MED C/8</t>
  </si>
  <si>
    <t xml:space="preserve">SEMPRE LIVRE</t>
  </si>
  <si>
    <t xml:space="preserve">628731</t>
  </si>
  <si>
    <t xml:space="preserve">7896007542857</t>
  </si>
  <si>
    <t xml:space="preserve">ABS INTIM INTERNO MINI L16P15</t>
  </si>
  <si>
    <t xml:space="preserve">616461</t>
  </si>
  <si>
    <t xml:space="preserve">17896007540614</t>
  </si>
  <si>
    <t xml:space="preserve">ABS INTIMUS GEL NORMAL SUAVE C/ABAS</t>
  </si>
  <si>
    <t xml:space="preserve">628751</t>
  </si>
  <si>
    <t xml:space="preserve">7896007542864</t>
  </si>
  <si>
    <t xml:space="preserve">ABS INTIMUS INTERNO MEDIO L16P15</t>
  </si>
  <si>
    <t xml:space="preserve">540141</t>
  </si>
  <si>
    <t xml:space="preserve">7896007542437</t>
  </si>
  <si>
    <t xml:space="preserve">ABS INTIMUS NOTURNO 8 UN</t>
  </si>
  <si>
    <t xml:space="preserve">615681</t>
  </si>
  <si>
    <t xml:space="preserve">7896104993927</t>
  </si>
  <si>
    <t xml:space="preserve">ABS MILI DIA E NOITE SUAVE C/ABAS C/08</t>
  </si>
  <si>
    <t xml:space="preserve">MILI</t>
  </si>
  <si>
    <t xml:space="preserve">627031</t>
  </si>
  <si>
    <t xml:space="preserve">7896104993835</t>
  </si>
  <si>
    <t xml:space="preserve">ABS MILI PROT TOTAL SUAVE C/ABAS C/16</t>
  </si>
  <si>
    <t xml:space="preserve">654041</t>
  </si>
  <si>
    <t xml:space="preserve">7896064442213</t>
  </si>
  <si>
    <t xml:space="preserve">ABS NAT MAX NOT C/8UN C/ABAS</t>
  </si>
  <si>
    <t xml:space="preserve">NATURALMENTE</t>
  </si>
  <si>
    <t xml:space="preserve">MARCOS VINICIOS DOS SANTOS</t>
  </si>
  <si>
    <t xml:space="preserve">654051</t>
  </si>
  <si>
    <t xml:space="preserve">7896064442206</t>
  </si>
  <si>
    <t xml:space="preserve">ABS NAT MAX NOT C/8UN S/ABAS</t>
  </si>
  <si>
    <t xml:space="preserve">556581</t>
  </si>
  <si>
    <t xml:space="preserve">7891010886547</t>
  </si>
  <si>
    <t xml:space="preserve">ABS OB INTERNO MEDIO 10UN</t>
  </si>
  <si>
    <t xml:space="preserve">JOHNSON    JOHNSON</t>
  </si>
  <si>
    <t xml:space="preserve">556621</t>
  </si>
  <si>
    <t xml:space="preserve">7891010010577</t>
  </si>
  <si>
    <t xml:space="preserve">ABS OB INTERNO SUPER 10UN</t>
  </si>
  <si>
    <t xml:space="preserve">560741</t>
  </si>
  <si>
    <t xml:space="preserve">7896227650714</t>
  </si>
  <si>
    <t xml:space="preserve">ABS PARA SEIOS COM COTTONBABY 12UND</t>
  </si>
  <si>
    <t xml:space="preserve">YORK</t>
  </si>
  <si>
    <t xml:space="preserve">598971</t>
  </si>
  <si>
    <t xml:space="preserve">7891010697518</t>
  </si>
  <si>
    <t xml:space="preserve">ABS S LIVRE AD SE C/AB 32UN</t>
  </si>
  <si>
    <t xml:space="preserve">595251</t>
  </si>
  <si>
    <t xml:space="preserve">7891010518844</t>
  </si>
  <si>
    <t xml:space="preserve">ABS S LIVRE AD SU C/AB 32UN</t>
  </si>
  <si>
    <t xml:space="preserve">634121</t>
  </si>
  <si>
    <t xml:space="preserve">7891010254155</t>
  </si>
  <si>
    <t xml:space="preserve">ABS S LIVRE ESP ADPT C/ABA 32UN</t>
  </si>
  <si>
    <t xml:space="preserve">540161</t>
  </si>
  <si>
    <t xml:space="preserve">7891010694593</t>
  </si>
  <si>
    <t xml:space="preserve">ABS SEMPRE LIVRE ADAPT PLUS NOITE E DIA 8 UN</t>
  </si>
  <si>
    <t xml:space="preserve">548801</t>
  </si>
  <si>
    <t xml:space="preserve">7891010035631</t>
  </si>
  <si>
    <t xml:space="preserve">ABS SEMPRE LIVRE NOITE E DIA SUAVE C/ ABAS C/8 UNIDADES</t>
  </si>
  <si>
    <t xml:space="preserve">652271</t>
  </si>
  <si>
    <t xml:space="preserve">7501019056888</t>
  </si>
  <si>
    <t xml:space="preserve">ABS TENA LADY DISCREET NORMAL C/8</t>
  </si>
  <si>
    <t xml:space="preserve">TENA</t>
  </si>
  <si>
    <t xml:space="preserve">577761</t>
  </si>
  <si>
    <t xml:space="preserve">7896007544042</t>
  </si>
  <si>
    <t xml:space="preserve">ABS. INT. TRIP. PR. SU.C/AB. 32UN</t>
  </si>
  <si>
    <t xml:space="preserve">579801</t>
  </si>
  <si>
    <t xml:space="preserve">7896007550548</t>
  </si>
  <si>
    <t xml:space="preserve">ABS. INTIMUS DAYS S/AB.40X1 ANT.PE</t>
  </si>
  <si>
    <t xml:space="preserve">589771</t>
  </si>
  <si>
    <t xml:space="preserve">7896007545094</t>
  </si>
  <si>
    <t xml:space="preserve">ABS. INTIMUS TRIP.PR.SU.C/A.16UN</t>
  </si>
  <si>
    <t xml:space="preserve">606081</t>
  </si>
  <si>
    <t xml:space="preserve">7896480662899</t>
  </si>
  <si>
    <t xml:space="preserve">ABS.ENLACE GE.M.S.S/AB.8X1 OF</t>
  </si>
  <si>
    <t xml:space="preserve">ENLACE</t>
  </si>
  <si>
    <t xml:space="preserve">662021</t>
  </si>
  <si>
    <t xml:space="preserve">7896480662929</t>
  </si>
  <si>
    <t xml:space="preserve">ABS.ENLACE PROT.DIARIO 48</t>
  </si>
  <si>
    <t xml:space="preserve">667611</t>
  </si>
  <si>
    <t xml:space="preserve">7896104991527</t>
  </si>
  <si>
    <t xml:space="preserve">ABS.MILI M.NOT.DISCR.C/AB.8</t>
  </si>
  <si>
    <t xml:space="preserve">673921</t>
  </si>
  <si>
    <t xml:space="preserve">7896104991497</t>
  </si>
  <si>
    <t xml:space="preserve">ABS.MILI M.NOT.ULTRA C/AB.8X1</t>
  </si>
  <si>
    <t xml:space="preserve">667561</t>
  </si>
  <si>
    <t xml:space="preserve">7896104991572</t>
  </si>
  <si>
    <t xml:space="preserve">ABS.MILI MULHER .CONF.TOT.C/AB.16</t>
  </si>
  <si>
    <t xml:space="preserve">548701</t>
  </si>
  <si>
    <t xml:space="preserve">7891010793463</t>
  </si>
  <si>
    <t xml:space="preserve">ABSORVENTE C/ ABAS SUAVE SEMPRE LIVRE ADAPT  16 UNID</t>
  </si>
  <si>
    <t xml:space="preserve">545001</t>
  </si>
  <si>
    <t xml:space="preserve">7896007545100</t>
  </si>
  <si>
    <t xml:space="preserve">ABSORVENTE COM ABAS SECA INTIMUS TRIPLA PROTECAO PACOTE LEVE 16 PAGUE 14 UNIDADES</t>
  </si>
  <si>
    <t xml:space="preserve">KIMBERLYCLARK B</t>
  </si>
  <si>
    <t xml:space="preserve">608141</t>
  </si>
  <si>
    <t xml:space="preserve">7896301801957</t>
  </si>
  <si>
    <t xml:space="preserve">ABSORVENTE DIANA NOTURNO C/ ABAS 60X08UN</t>
  </si>
  <si>
    <t xml:space="preserve">537661</t>
  </si>
  <si>
    <t xml:space="preserve">7896007541867</t>
  </si>
  <si>
    <t xml:space="preserve">ABSORVENTE INTERNO INTIMUS MEDIO CAIXA 8 UNIDADES</t>
  </si>
  <si>
    <t xml:space="preserve">656241</t>
  </si>
  <si>
    <t xml:space="preserve">7891010245610</t>
  </si>
  <si>
    <t xml:space="preserve">ABSORVENTE INTERNO OB SUPER PRO CONFORT C/ 8UN</t>
  </si>
  <si>
    <t xml:space="preserve">671841</t>
  </si>
  <si>
    <t xml:space="preserve">7896007551019</t>
  </si>
  <si>
    <t xml:space="preserve">ABSORVENTE INTIMO INTIMUS TODA RENOVADA  COM ABAS 14UN</t>
  </si>
  <si>
    <t xml:space="preserve">641541</t>
  </si>
  <si>
    <t xml:space="preserve">7896007542871</t>
  </si>
  <si>
    <t xml:space="preserve">ABSORVENTE INTIMUS INTERNO-SUPER 1X16 LVE MAIS P/MENOS R4087$</t>
  </si>
  <si>
    <t xml:space="preserve">667801</t>
  </si>
  <si>
    <t xml:space="preserve">7898711713066</t>
  </si>
  <si>
    <t xml:space="preserve">ABSORVENTE ISACARE INTERNO MEDIO 8 UNIDADES</t>
  </si>
  <si>
    <t xml:space="preserve">ISACARE</t>
  </si>
  <si>
    <t xml:space="preserve">667811</t>
  </si>
  <si>
    <t xml:space="preserve">7898711713073</t>
  </si>
  <si>
    <t xml:space="preserve">ABSORVENTE ISACARE INTERNO SUPER 8 UNIDADES</t>
  </si>
  <si>
    <t xml:space="preserve">668111</t>
  </si>
  <si>
    <t xml:space="preserve">7896064450041</t>
  </si>
  <si>
    <t xml:space="preserve">ABSORVENTE ISACARE NOTURNO COM ABAS 1X8  REF4386</t>
  </si>
  <si>
    <t xml:space="preserve">660041</t>
  </si>
  <si>
    <t xml:space="preserve">7891899086007</t>
  </si>
  <si>
    <t xml:space="preserve">ABSORVENTE P.SEIOS MABIE C.12 - UN MINASREY</t>
  </si>
  <si>
    <t xml:space="preserve">MABIE</t>
  </si>
  <si>
    <t xml:space="preserve">554821</t>
  </si>
  <si>
    <t xml:space="preserve">7891010503031</t>
  </si>
  <si>
    <t xml:space="preserve">ABSORVENTE SEM ABAS SUAVE SEMPRE LIVRE ADAPT PACOTE 8 UNIDADES</t>
  </si>
  <si>
    <t xml:space="preserve">564381</t>
  </si>
  <si>
    <t xml:space="preserve">7891010607135</t>
  </si>
  <si>
    <t xml:space="preserve">ABSORVENTE SEMPRE LIVRE NOT.SU.C/A.16X1 UN</t>
  </si>
  <si>
    <t xml:space="preserve">706701</t>
  </si>
  <si>
    <t xml:space="preserve">7896227690130</t>
  </si>
  <si>
    <t xml:space="preserve">ISABABY ABSORVENTE PARA SEIOS 12UN</t>
  </si>
  <si>
    <t xml:space="preserve">652141</t>
  </si>
  <si>
    <t xml:space="preserve">7896007553662</t>
  </si>
  <si>
    <t xml:space="preserve">N ABS INTIMUS NOTURNO SECA C/A 45UN</t>
  </si>
  <si>
    <t xml:space="preserve">652181</t>
  </si>
  <si>
    <t xml:space="preserve">7896007550456</t>
  </si>
  <si>
    <t xml:space="preserve">N PROT DIARIO INTIMUS ANTBAC 80UN   KIMB %DN:6.00</t>
  </si>
  <si>
    <t xml:space="preserve">659361</t>
  </si>
  <si>
    <t xml:space="preserve">7896227690390</t>
  </si>
  <si>
    <t xml:space="preserve">PROT DIARIO COTTONBABY LADY S/ABAS C/40</t>
  </si>
  <si>
    <t xml:space="preserve">649881</t>
  </si>
  <si>
    <t xml:space="preserve">7896007553365</t>
  </si>
  <si>
    <t xml:space="preserve">PROT DIARIO INT DAYS LONGO EXT PROT C/48</t>
  </si>
  <si>
    <t xml:space="preserve">604721</t>
  </si>
  <si>
    <t xml:space="preserve">7896064442190</t>
  </si>
  <si>
    <t xml:space="preserve">PROT DIARIO NATURALMENTE DAILY 20UN</t>
  </si>
  <si>
    <t xml:space="preserve">538381</t>
  </si>
  <si>
    <t xml:space="preserve">7896227650097</t>
  </si>
  <si>
    <t xml:space="preserve">PROTET.DIARIO COTTONBABY S/A C/15</t>
  </si>
  <si>
    <t xml:space="preserve">554861</t>
  </si>
  <si>
    <t xml:space="preserve">7896007540259</t>
  </si>
  <si>
    <t xml:space="preserve">PROTETOR DIARIO INTIMUS CUIDADO DIARIO 15UN</t>
  </si>
  <si>
    <t xml:space="preserve">544601</t>
  </si>
  <si>
    <t xml:space="preserve">7898095297930</t>
  </si>
  <si>
    <t xml:space="preserve">PV ABS COTTON LINE SUAVE 8UN</t>
  </si>
  <si>
    <t xml:space="preserve">615981</t>
  </si>
  <si>
    <t xml:space="preserve">7896227650158</t>
  </si>
  <si>
    <t xml:space="preserve">PV ABS COTTONBABY LADY C/ABAS</t>
  </si>
  <si>
    <t xml:space="preserve">705301</t>
  </si>
  <si>
    <t xml:space="preserve">190198889966</t>
  </si>
  <si>
    <t xml:space="preserve">CARREGADOR C/CABO USB-C 20W IPHONE</t>
  </si>
  <si>
    <t xml:space="preserve">ACESSORIO</t>
  </si>
  <si>
    <t xml:space="preserve">633931</t>
  </si>
  <si>
    <t xml:space="preserve">7891150071780</t>
  </si>
  <si>
    <t xml:space="preserve">AMIDO MILHO CREMOGEMA TRAD PROM 180G</t>
  </si>
  <si>
    <t xml:space="preserve">MAIZENA</t>
  </si>
  <si>
    <t xml:space="preserve">ALIMENTOS LACTEOS, DERIVADOS E SIMILARES</t>
  </si>
  <si>
    <t xml:space="preserve">570501</t>
  </si>
  <si>
    <t xml:space="preserve">7891025112662</t>
  </si>
  <si>
    <t xml:space="preserve">APTAMIL AR 800G</t>
  </si>
  <si>
    <t xml:space="preserve">DANONE</t>
  </si>
  <si>
    <t xml:space="preserve">646691</t>
  </si>
  <si>
    <t xml:space="preserve">7891025112679</t>
  </si>
  <si>
    <t xml:space="preserve">APTAMIL PROFUT 1 400G-DEMAIS PROD</t>
  </si>
  <si>
    <t xml:space="preserve">646661</t>
  </si>
  <si>
    <t xml:space="preserve">7795323001461</t>
  </si>
  <si>
    <t xml:space="preserve">APTAMIL SOJA 2 800G-DEMAIS PROD</t>
  </si>
  <si>
    <t xml:space="preserve">633661</t>
  </si>
  <si>
    <t xml:space="preserve">7891025118763</t>
  </si>
  <si>
    <t xml:space="preserve">APTANUTRI PROFUTURA 3 800G-DEMAIS PROD</t>
  </si>
  <si>
    <t xml:space="preserve">638101</t>
  </si>
  <si>
    <t xml:space="preserve">7892840815769</t>
  </si>
  <si>
    <t xml:space="preserve">AVEIA FLOCOS FINOS QUAKER CART 165G</t>
  </si>
  <si>
    <t xml:space="preserve">NESTLE</t>
  </si>
  <si>
    <t xml:space="preserve">EMPRESA BRASILEIRA DE DISTRIBUICAO LTDA - MATRIZ</t>
  </si>
  <si>
    <t xml:space="preserve">638111</t>
  </si>
  <si>
    <t xml:space="preserve">7892840815752</t>
  </si>
  <si>
    <t xml:space="preserve">AVEIA FLOCOS REGULARES QUAKER CART 165G</t>
  </si>
  <si>
    <t xml:space="preserve">590291</t>
  </si>
  <si>
    <t xml:space="preserve">7891000275740</t>
  </si>
  <si>
    <t xml:space="preserve">CEREAL MUCILON SELEÇÃO DA NATUREZA 5 CEREAIS COM QUINOA INFANTIL 180G</t>
  </si>
  <si>
    <t xml:space="preserve">NESTLE BRASIL LTDA</t>
  </si>
  <si>
    <t xml:space="preserve">611931</t>
  </si>
  <si>
    <t xml:space="preserve">7891025112655</t>
  </si>
  <si>
    <t xml:space="preserve">DANONE APTAMIL AR LT 400G</t>
  </si>
  <si>
    <t xml:space="preserve">599311</t>
  </si>
  <si>
    <t xml:space="preserve">7891025107880</t>
  </si>
  <si>
    <t xml:space="preserve">DANONE APTAMIL PREMIUM 2 LT 400G</t>
  </si>
  <si>
    <t xml:space="preserve">584201</t>
  </si>
  <si>
    <t xml:space="preserve">7891025106067</t>
  </si>
  <si>
    <t xml:space="preserve">DANONINHO PARA BEBER MORANGO 100G</t>
  </si>
  <si>
    <t xml:space="preserve">OLINDA DISTRI E COM DE ALIMENTOS LTDA</t>
  </si>
  <si>
    <t xml:space="preserve">643651</t>
  </si>
  <si>
    <t xml:space="preserve">7897918201123</t>
  </si>
  <si>
    <t xml:space="preserve">MEL ORGANICO APIS VIDA CARTELA C/ 10 SACHES DE 4G - APIS VIDA</t>
  </si>
  <si>
    <t xml:space="preserve">APIS FLORA</t>
  </si>
  <si>
    <t xml:space="preserve">670841</t>
  </si>
  <si>
    <t xml:space="preserve">7891000357170</t>
  </si>
  <si>
    <t xml:space="preserve">MING MUCILON ARROZ SH 360G</t>
  </si>
  <si>
    <t xml:space="preserve">670851</t>
  </si>
  <si>
    <t xml:space="preserve">7891000357019</t>
  </si>
  <si>
    <t xml:space="preserve">MING MUCILON ARROZ/AVEIA SH 360G</t>
  </si>
  <si>
    <t xml:space="preserve">670861</t>
  </si>
  <si>
    <t xml:space="preserve">7891000356975</t>
  </si>
  <si>
    <t xml:space="preserve">MING MUCILON MILHO SH 360G</t>
  </si>
  <si>
    <t xml:space="preserve">657541</t>
  </si>
  <si>
    <t xml:space="preserve">7891000329139</t>
  </si>
  <si>
    <t xml:space="preserve">MING MUCILON MULT SH 1KG</t>
  </si>
  <si>
    <t xml:space="preserve">663931</t>
  </si>
  <si>
    <t xml:space="preserve">MUCILON  MULTICEREAIS LATA 400G BR</t>
  </si>
  <si>
    <t xml:space="preserve">590331</t>
  </si>
  <si>
    <t xml:space="preserve">7891000319543</t>
  </si>
  <si>
    <t xml:space="preserve">MUCILON ARROZ AVEIA SACHE 180G</t>
  </si>
  <si>
    <t xml:space="preserve">590091</t>
  </si>
  <si>
    <t xml:space="preserve">7891000035832</t>
  </si>
  <si>
    <t xml:space="preserve">MUCILON MULTICEREAIS LATA 18X400G BR</t>
  </si>
  <si>
    <t xml:space="preserve">653801</t>
  </si>
  <si>
    <t xml:space="preserve">17891000356903</t>
  </si>
  <si>
    <t xml:space="preserve">MUCILON MULTICEREAIS SACHET 9X360G BR</t>
  </si>
  <si>
    <t xml:space="preserve">609671</t>
  </si>
  <si>
    <t xml:space="preserve">7891000383063</t>
  </si>
  <si>
    <t xml:space="preserve">MUCILON PIPOQUINHA MILHO 35G</t>
  </si>
  <si>
    <t xml:space="preserve">613031</t>
  </si>
  <si>
    <t xml:space="preserve">7891000369203</t>
  </si>
  <si>
    <t xml:space="preserve">MUCILON SNACKS LARANJA &amp;BANANA 15X35G BR</t>
  </si>
  <si>
    <t xml:space="preserve">597311</t>
  </si>
  <si>
    <t xml:space="preserve">7891000369159</t>
  </si>
  <si>
    <t xml:space="preserve">MUCILON SNACKS MORANGO &amp; BNA 35G</t>
  </si>
  <si>
    <t xml:space="preserve">573441</t>
  </si>
  <si>
    <t xml:space="preserve">7891000319628</t>
  </si>
  <si>
    <t xml:space="preserve">N MUCILON ARROZ 180G</t>
  </si>
  <si>
    <t xml:space="preserve">666171</t>
  </si>
  <si>
    <t xml:space="preserve">7891000071625</t>
  </si>
  <si>
    <t xml:space="preserve">NAN COMFOR 0-6MESES HMO 6X800G BR</t>
  </si>
  <si>
    <t xml:space="preserve">567341</t>
  </si>
  <si>
    <t xml:space="preserve">7891000065389</t>
  </si>
  <si>
    <t xml:space="preserve">NAN COMFOR 1 400G</t>
  </si>
  <si>
    <t xml:space="preserve">590161</t>
  </si>
  <si>
    <t xml:space="preserve">NAN COMFOR 1 FORMULA INFANTIL 800G</t>
  </si>
  <si>
    <t xml:space="preserve">666161</t>
  </si>
  <si>
    <t xml:space="preserve">7891000079522</t>
  </si>
  <si>
    <t xml:space="preserve">NAN COMFOR 6-12MESES HMO 6X800G BR</t>
  </si>
  <si>
    <t xml:space="preserve">590371</t>
  </si>
  <si>
    <t xml:space="preserve">7891000097649</t>
  </si>
  <si>
    <t xml:space="preserve">NANLAC COMFOR FI 800G LT</t>
  </si>
  <si>
    <t xml:space="preserve">611141</t>
  </si>
  <si>
    <t xml:space="preserve">7891000070673</t>
  </si>
  <si>
    <t xml:space="preserve">NESCAU CEREAL MATINAL SACHET 120G</t>
  </si>
  <si>
    <t xml:space="preserve">567381</t>
  </si>
  <si>
    <t xml:space="preserve">7891000056523</t>
  </si>
  <si>
    <t xml:space="preserve">NESTOGENO 1 400G</t>
  </si>
  <si>
    <t xml:space="preserve">577281</t>
  </si>
  <si>
    <t xml:space="preserve">7891000062661</t>
  </si>
  <si>
    <t xml:space="preserve">NINHO 1 PREBIO FASES LATA 800G</t>
  </si>
  <si>
    <t xml:space="preserve">580781</t>
  </si>
  <si>
    <t xml:space="preserve">7891000325858</t>
  </si>
  <si>
    <t xml:space="preserve">NINHO 380G LEITE EM PÓ INTEGRAL NESTLE</t>
  </si>
  <si>
    <t xml:space="preserve">642291</t>
  </si>
  <si>
    <t xml:space="preserve">7891000397077</t>
  </si>
  <si>
    <t xml:space="preserve">NINHO ADULTO LEITE EM PO 350G BR</t>
  </si>
  <si>
    <t xml:space="preserve">611051</t>
  </si>
  <si>
    <t xml:space="preserve">7891000261965</t>
  </si>
  <si>
    <t xml:space="preserve">NINHO FORTI+ ZERO LACTOSE LATA 6X700G BR</t>
  </si>
  <si>
    <t xml:space="preserve">660411</t>
  </si>
  <si>
    <t xml:space="preserve">7891000396599</t>
  </si>
  <si>
    <t xml:space="preserve">NINHO LEITE PO INTEGRAL 350G BR</t>
  </si>
  <si>
    <t xml:space="preserve">584081</t>
  </si>
  <si>
    <t xml:space="preserve">7891000109908</t>
  </si>
  <si>
    <t xml:space="preserve">NINHO PO ZERO LACTOSE 24X380G BR</t>
  </si>
  <si>
    <t xml:space="preserve">669611</t>
  </si>
  <si>
    <t xml:space="preserve">7891000417584</t>
  </si>
  <si>
    <t xml:space="preserve">NUTREN MULTI A-Z 30CAPS SOFTGEL</t>
  </si>
  <si>
    <t xml:space="preserve">597291</t>
  </si>
  <si>
    <t xml:space="preserve">7891000096482</t>
  </si>
  <si>
    <t xml:space="preserve">NUTREN SENIOR PO 370G BR</t>
  </si>
  <si>
    <t xml:space="preserve">606041</t>
  </si>
  <si>
    <t xml:space="preserve">7891000103487</t>
  </si>
  <si>
    <t xml:space="preserve">NUTREN SENIOR PO 740 G</t>
  </si>
  <si>
    <t xml:space="preserve">593541</t>
  </si>
  <si>
    <t xml:space="preserve">7891000358801</t>
  </si>
  <si>
    <t xml:space="preserve">PV - NESTON 3 CEREAIS 18X360G BR</t>
  </si>
  <si>
    <t xml:space="preserve">540221</t>
  </si>
  <si>
    <t xml:space="preserve">7891000099032</t>
  </si>
  <si>
    <t xml:space="preserve">PV FARINHA LACTEA ORIGINAL 210G</t>
  </si>
  <si>
    <t xml:space="preserve">597301</t>
  </si>
  <si>
    <t xml:space="preserve">7891000243015</t>
  </si>
  <si>
    <t xml:space="preserve">PV NUTREN SENIOR PO CHOCOLATE 370G</t>
  </si>
  <si>
    <t xml:space="preserve">611801</t>
  </si>
  <si>
    <t xml:space="preserve">7898941911065</t>
  </si>
  <si>
    <t xml:space="preserve">SUSTAGEN KIDS LATA CHOCOLATE 380GR</t>
  </si>
  <si>
    <t xml:space="preserve">MEAD JOHNSON</t>
  </si>
  <si>
    <t xml:space="preserve">633941</t>
  </si>
  <si>
    <t xml:space="preserve">7891150055070</t>
  </si>
  <si>
    <t xml:space="preserve">VENCIDO -  AMIDO MILHO MAIZENA OF ESP 200G</t>
  </si>
  <si>
    <t xml:space="preserve">658951</t>
  </si>
  <si>
    <t xml:space="preserve">7891150099777</t>
  </si>
  <si>
    <t xml:space="preserve">#DES.REXONA R-ON POWD.2X50ML P</t>
  </si>
  <si>
    <t xml:space="preserve">REXONA</t>
  </si>
  <si>
    <t xml:space="preserve">ANTITRANSPIRANTE/DESODORANTE</t>
  </si>
  <si>
    <t xml:space="preserve">543841</t>
  </si>
  <si>
    <t xml:space="preserve">7891350034615</t>
  </si>
  <si>
    <t xml:space="preserve">ANTITRANSPIRANTE AEROSSOL SENSIVEL SEM PERFUME MONANGE 150ML</t>
  </si>
  <si>
    <t xml:space="preserve">MONANGE</t>
  </si>
  <si>
    <t xml:space="preserve">559761</t>
  </si>
  <si>
    <t xml:space="preserve">78931633</t>
  </si>
  <si>
    <t xml:space="preserve">ANTITRANSPIRANTE ROLL-ON DOVE ORIGINAL 30ML</t>
  </si>
  <si>
    <t xml:space="preserve">DOVE</t>
  </si>
  <si>
    <t xml:space="preserve">559681</t>
  </si>
  <si>
    <t xml:space="preserve">78924239</t>
  </si>
  <si>
    <t xml:space="preserve">ANTITRANSPIRANTE ROLL-ON REXONA POWEDER DRY 30ML</t>
  </si>
  <si>
    <t xml:space="preserve">559701</t>
  </si>
  <si>
    <t xml:space="preserve">78930841</t>
  </si>
  <si>
    <t xml:space="preserve">ANTITRANSPIRANTE ROLL-ON REXONA V8 30ML</t>
  </si>
  <si>
    <t xml:space="preserve">657911</t>
  </si>
  <si>
    <t xml:space="preserve">7891150094741</t>
  </si>
  <si>
    <t xml:space="preserve">DEO DOVE CR SER REPARACAO DIARIA 50G</t>
  </si>
  <si>
    <t xml:space="preserve">650321</t>
  </si>
  <si>
    <t xml:space="preserve">7891150096783</t>
  </si>
  <si>
    <t xml:space="preserve">DEO DOVE CREME PREVINE ESCUR 50G-DEMAIS PROD</t>
  </si>
  <si>
    <t xml:space="preserve">663001</t>
  </si>
  <si>
    <t xml:space="preserve">75062835</t>
  </si>
  <si>
    <t xml:space="preserve">DEO DOVE STICK ORIGINAL 45G   UNIL %DN:17.00</t>
  </si>
  <si>
    <t xml:space="preserve">657901</t>
  </si>
  <si>
    <t xml:space="preserve">79400500205</t>
  </si>
  <si>
    <t xml:space="preserve">DEO DOVE STICK POWDER 45G</t>
  </si>
  <si>
    <t xml:space="preserve">582381</t>
  </si>
  <si>
    <t xml:space="preserve">4005900715814</t>
  </si>
  <si>
    <t xml:space="preserve">DEO NIVEA AER FEM DM SENS 150ML  NIVE %DN:0.00</t>
  </si>
  <si>
    <t xml:space="preserve">NIVEA</t>
  </si>
  <si>
    <t xml:space="preserve">645051</t>
  </si>
  <si>
    <t xml:space="preserve">4006000015361</t>
  </si>
  <si>
    <t xml:space="preserve">DEO NIVEA AER FRESH SENSATION MASC 150ML   NIVE %DN:10.00</t>
  </si>
  <si>
    <t xml:space="preserve">640471</t>
  </si>
  <si>
    <t xml:space="preserve">7791969029807</t>
  </si>
  <si>
    <t xml:space="preserve">DEO NIVEA AER MASC SENS PROT 150ML   NIVE %DN:10.00</t>
  </si>
  <si>
    <t xml:space="preserve">685201</t>
  </si>
  <si>
    <t xml:space="preserve">4006000045498</t>
  </si>
  <si>
    <t xml:space="preserve">DEO NIVEA BARRA CLIN PROT FM 54G-DEMAIS PROD</t>
  </si>
  <si>
    <t xml:space="preserve">683301</t>
  </si>
  <si>
    <t xml:space="preserve">4005900181022</t>
  </si>
  <si>
    <t xml:space="preserve">DEO NIVEA ROLL DRY M 50% DESC2O-DEMAIS PROD</t>
  </si>
  <si>
    <t xml:space="preserve">600711</t>
  </si>
  <si>
    <t xml:space="preserve">7500435186438</t>
  </si>
  <si>
    <t xml:space="preserve">DEO OLD SPICE AERO PROT EPICA 93G</t>
  </si>
  <si>
    <t xml:space="preserve">PROCTER   GAMBLE DO BRASIL</t>
  </si>
  <si>
    <t xml:space="preserve">663011</t>
  </si>
  <si>
    <t xml:space="preserve">78926523</t>
  </si>
  <si>
    <t xml:space="preserve">DEO REXONA ROLLON ACTIVE EMOTION 50ML   UNIL %DN:17.00</t>
  </si>
  <si>
    <t xml:space="preserve">649391</t>
  </si>
  <si>
    <t xml:space="preserve">DEO REXONA ROLLON POWDER 50ML   UNIL %DN:2.00</t>
  </si>
  <si>
    <t xml:space="preserve">UNILEVER</t>
  </si>
  <si>
    <t xml:space="preserve">543861</t>
  </si>
  <si>
    <t xml:space="preserve">7506306244177</t>
  </si>
  <si>
    <t xml:space="preserve">DES AER ANT INVIS REXONA 150ML</t>
  </si>
  <si>
    <t xml:space="preserve">669301</t>
  </si>
  <si>
    <t xml:space="preserve">7891150083493</t>
  </si>
  <si>
    <t xml:space="preserve">DES AER AXE APOLLO PROMO.200ML</t>
  </si>
  <si>
    <t xml:space="preserve">AXE</t>
  </si>
  <si>
    <t xml:space="preserve">669311</t>
  </si>
  <si>
    <t xml:space="preserve">7891150083509</t>
  </si>
  <si>
    <t xml:space="preserve">DES AER AXE BLACK ALEC E CEDRO 48H 200ML</t>
  </si>
  <si>
    <t xml:space="preserve">677301</t>
  </si>
  <si>
    <t xml:space="preserve">7891150100701</t>
  </si>
  <si>
    <t xml:space="preserve">DES AER DOVE FRESH CARE LAVANDA 150ML</t>
  </si>
  <si>
    <t xml:space="preserve">545421</t>
  </si>
  <si>
    <t xml:space="preserve">7791293032498</t>
  </si>
  <si>
    <t xml:space="preserve">DES AER REXONA 72H BAMBOO 150ML/89G</t>
  </si>
  <si>
    <t xml:space="preserve">545401</t>
  </si>
  <si>
    <t xml:space="preserve">7791293022635</t>
  </si>
  <si>
    <t xml:space="preserve">DES AER REXONA 72H INVISIBLE 150ML/87G</t>
  </si>
  <si>
    <t xml:space="preserve">545541</t>
  </si>
  <si>
    <t xml:space="preserve">7791293032436</t>
  </si>
  <si>
    <t xml:space="preserve">DES AER REXONA 72H POWDER DRY 150ML/89G</t>
  </si>
  <si>
    <t xml:space="preserve">543881</t>
  </si>
  <si>
    <t xml:space="preserve">7791293022598</t>
  </si>
  <si>
    <t xml:space="preserve">DES AER REXONA ACTIVE DRY REXONA MEN 150ML</t>
  </si>
  <si>
    <t xml:space="preserve">688501</t>
  </si>
  <si>
    <t xml:space="preserve">7891150101746</t>
  </si>
  <si>
    <t xml:space="preserve">DES AER REXONA ACTIVE EMOTION DRY 200ML</t>
  </si>
  <si>
    <t xml:space="preserve">548581</t>
  </si>
  <si>
    <t xml:space="preserve">7791293032443</t>
  </si>
  <si>
    <t xml:space="preserve">DES AER REXONA ACTIVE EMOTION REXONA 150ML</t>
  </si>
  <si>
    <t xml:space="preserve">663541</t>
  </si>
  <si>
    <t xml:space="preserve">7891150068865</t>
  </si>
  <si>
    <t xml:space="preserve">DES AER REXONA BAMBOO PR 200ML</t>
  </si>
  <si>
    <t xml:space="preserve">549121</t>
  </si>
  <si>
    <t xml:space="preserve">7791293032467</t>
  </si>
  <si>
    <t xml:space="preserve">DES AER REXONA COTTON 150ML</t>
  </si>
  <si>
    <t xml:space="preserve">549101</t>
  </si>
  <si>
    <t xml:space="preserve">7506306244184</t>
  </si>
  <si>
    <t xml:space="preserve">DES AER REXONA MEM ANTIB+INV 150ML</t>
  </si>
  <si>
    <t xml:space="preserve">688701</t>
  </si>
  <si>
    <t xml:space="preserve">7891150104969</t>
  </si>
  <si>
    <t xml:space="preserve">DES AER REXONA MEN EXTRACOOL FRESH 200ML</t>
  </si>
  <si>
    <t xml:space="preserve">566421</t>
  </si>
  <si>
    <t xml:space="preserve">7891150054646</t>
  </si>
  <si>
    <t xml:space="preserve">DES AER REXONA MEN IMPAC 150ML</t>
  </si>
  <si>
    <t xml:space="preserve">663551</t>
  </si>
  <si>
    <t xml:space="preserve">7891150068834</t>
  </si>
  <si>
    <t xml:space="preserve">DES AER REXONA MEN INV ANTIB 200ML</t>
  </si>
  <si>
    <t xml:space="preserve">663561</t>
  </si>
  <si>
    <t xml:space="preserve">7791293035864</t>
  </si>
  <si>
    <t xml:space="preserve">DES AER REXONA MEN INVISIBLE 200ML</t>
  </si>
  <si>
    <t xml:space="preserve">663571</t>
  </si>
  <si>
    <t xml:space="preserve">7791293035871</t>
  </si>
  <si>
    <t xml:space="preserve">DES AER REXONA MEN V8 200ML</t>
  </si>
  <si>
    <t xml:space="preserve">662621</t>
  </si>
  <si>
    <t xml:space="preserve">7898489513820</t>
  </si>
  <si>
    <t xml:space="preserve">DES AERO DAV 150ML ANTIBAC INVISIBLE</t>
  </si>
  <si>
    <t xml:space="preserve">DAVENE</t>
  </si>
  <si>
    <t xml:space="preserve">597171</t>
  </si>
  <si>
    <t xml:space="preserve">7791293033242</t>
  </si>
  <si>
    <t xml:space="preserve">DES DOVE AER W ANTI BACT 150ML</t>
  </si>
  <si>
    <t xml:space="preserve">595411</t>
  </si>
  <si>
    <t xml:space="preserve">7791293033235</t>
  </si>
  <si>
    <t xml:space="preserve">DES DOVE AER W BEAUT FIN 150ML</t>
  </si>
  <si>
    <t xml:space="preserve">595421</t>
  </si>
  <si>
    <t xml:space="preserve">7506306241169</t>
  </si>
  <si>
    <t xml:space="preserve">DES DOVE AER W GO FRESH 150ML</t>
  </si>
  <si>
    <t xml:space="preserve">597161</t>
  </si>
  <si>
    <t xml:space="preserve">7791293033266</t>
  </si>
  <si>
    <t xml:space="preserve">DES DOVE AER W GRAN VERB 150ML</t>
  </si>
  <si>
    <t xml:space="preserve">616971</t>
  </si>
  <si>
    <t xml:space="preserve">7506306241176</t>
  </si>
  <si>
    <t xml:space="preserve">DES DOVE AER W INV DRY 150ML</t>
  </si>
  <si>
    <t xml:space="preserve">609971</t>
  </si>
  <si>
    <t xml:space="preserve">7891150081239</t>
  </si>
  <si>
    <t xml:space="preserve">DES DOVE LEV MAIS POR MEN 250ML UN</t>
  </si>
  <si>
    <t xml:space="preserve">616981</t>
  </si>
  <si>
    <t xml:space="preserve">78924529</t>
  </si>
  <si>
    <t xml:space="preserve">DES DOVE R-ON INVISIB DRY 50ML</t>
  </si>
  <si>
    <t xml:space="preserve">612351</t>
  </si>
  <si>
    <t xml:space="preserve">7896049528529</t>
  </si>
  <si>
    <t xml:space="preserve">DES HERBISSIMO CREME LAVANDA 55G</t>
  </si>
  <si>
    <t xml:space="preserve">DANA</t>
  </si>
  <si>
    <t xml:space="preserve">566461</t>
  </si>
  <si>
    <t xml:space="preserve">78925472</t>
  </si>
  <si>
    <t xml:space="preserve">DES R-ON REXONA MEN INVIS.50ML</t>
  </si>
  <si>
    <t xml:space="preserve">566481</t>
  </si>
  <si>
    <t xml:space="preserve">78924345</t>
  </si>
  <si>
    <t xml:space="preserve">DES R-ON REXONA W.BAMBOO 50ML</t>
  </si>
  <si>
    <t xml:space="preserve">612231</t>
  </si>
  <si>
    <t xml:space="preserve">7791293035857</t>
  </si>
  <si>
    <t xml:space="preserve">DES REXONA AERO ACTIVE MEN 200ML ECON</t>
  </si>
  <si>
    <t xml:space="preserve">ATACADAO S.A.</t>
  </si>
  <si>
    <t xml:space="preserve">612261</t>
  </si>
  <si>
    <t xml:space="preserve">7791293035819</t>
  </si>
  <si>
    <t xml:space="preserve">DES REXONA AERO INVISIBLE FEM 200ML ECONO</t>
  </si>
  <si>
    <t xml:space="preserve">613971</t>
  </si>
  <si>
    <t xml:space="preserve">27791293035806</t>
  </si>
  <si>
    <t xml:space="preserve">DES REXONA AERO POWDER FEM.</t>
  </si>
  <si>
    <t xml:space="preserve">571081</t>
  </si>
  <si>
    <t xml:space="preserve">7896049508514</t>
  </si>
  <si>
    <t xml:space="preserve">DES TABU CREME 55G</t>
  </si>
  <si>
    <t xml:space="preserve">619871</t>
  </si>
  <si>
    <t xml:space="preserve">7896049508521</t>
  </si>
  <si>
    <t xml:space="preserve">DES TABU CREME FLORES</t>
  </si>
  <si>
    <t xml:space="preserve">646811</t>
  </si>
  <si>
    <t xml:space="preserve">7896049526181</t>
  </si>
  <si>
    <t xml:space="preserve">DES.HERB.CR.TWIST CL.ROSA 45G</t>
  </si>
  <si>
    <t xml:space="preserve">646821</t>
  </si>
  <si>
    <t xml:space="preserve">7896049526174</t>
  </si>
  <si>
    <t xml:space="preserve">DES.HERB.CR.TWIST HIBISCO 45G</t>
  </si>
  <si>
    <t xml:space="preserve">646831</t>
  </si>
  <si>
    <t xml:space="preserve">7896049526228</t>
  </si>
  <si>
    <t xml:space="preserve">DES.HERB.CR.TWIST LAVANDA 45G</t>
  </si>
  <si>
    <t xml:space="preserve">646841</t>
  </si>
  <si>
    <t xml:space="preserve">7896049526150</t>
  </si>
  <si>
    <t xml:space="preserve">DES.HERB.CR.TWIST NEUTRO 45G</t>
  </si>
  <si>
    <t xml:space="preserve">646851</t>
  </si>
  <si>
    <t xml:space="preserve">7896049526167</t>
  </si>
  <si>
    <t xml:space="preserve">DES.HERB.CR.TWIST SENSIT.45G</t>
  </si>
  <si>
    <t xml:space="preserve">646861</t>
  </si>
  <si>
    <t xml:space="preserve">7896049526211</t>
  </si>
  <si>
    <t xml:space="preserve">DES.HERB.CR.TWIST TRADIC.45G</t>
  </si>
  <si>
    <t xml:space="preserve">646871</t>
  </si>
  <si>
    <t xml:space="preserve">7896049526235</t>
  </si>
  <si>
    <t xml:space="preserve">DES.HERB.CR.TWIST VANILLA 45G</t>
  </si>
  <si>
    <t xml:space="preserve">646881</t>
  </si>
  <si>
    <t xml:space="preserve">7896049525740</t>
  </si>
  <si>
    <t xml:space="preserve">DES.HERB.CREM.BIO CEDRO 55G</t>
  </si>
  <si>
    <t xml:space="preserve">604481</t>
  </si>
  <si>
    <t xml:space="preserve">4005808257584</t>
  </si>
  <si>
    <t xml:space="preserve">DES.NIVEA R-ON FEM.DRY CONF.5</t>
  </si>
  <si>
    <t xml:space="preserve">604491</t>
  </si>
  <si>
    <t xml:space="preserve">4005808257669</t>
  </si>
  <si>
    <t xml:space="preserve">DES.NIVEA R-ON FEM.PERAB.50ML</t>
  </si>
  <si>
    <t xml:space="preserve">589011</t>
  </si>
  <si>
    <t xml:space="preserve">78924468</t>
  </si>
  <si>
    <t xml:space="preserve">DESOD DOVE 50ML ORIGINAL M3</t>
  </si>
  <si>
    <t xml:space="preserve">454</t>
  </si>
  <si>
    <t xml:space="preserve">7891150068841</t>
  </si>
  <si>
    <t xml:space="preserve">DESOD REXONA AERO 200ML S/PERF</t>
  </si>
  <si>
    <t xml:space="preserve">566321</t>
  </si>
  <si>
    <t xml:space="preserve">7899674017093</t>
  </si>
  <si>
    <t xml:space="preserve">DESOD. ABOVE AER. WOM. FRESH 150ML UN</t>
  </si>
  <si>
    <t xml:space="preserve">ABOVE</t>
  </si>
  <si>
    <t xml:space="preserve">577921</t>
  </si>
  <si>
    <t xml:space="preserve">7899674017079</t>
  </si>
  <si>
    <t xml:space="preserve">DESOD. ABOVE AER. WOM. LADY 150ML</t>
  </si>
  <si>
    <t xml:space="preserve">536061</t>
  </si>
  <si>
    <t xml:space="preserve">7896235353904</t>
  </si>
  <si>
    <t xml:space="preserve">DESOD. MONANGE 90G DETOX FRESH</t>
  </si>
  <si>
    <t xml:space="preserve">536101</t>
  </si>
  <si>
    <t xml:space="preserve">7891350034622</t>
  </si>
  <si>
    <t xml:space="preserve">DESOD. MONANGE 90G FLOR DE LAVANDA</t>
  </si>
  <si>
    <t xml:space="preserve">SAVOY</t>
  </si>
  <si>
    <t xml:space="preserve">536081</t>
  </si>
  <si>
    <t xml:space="preserve">7891350034639</t>
  </si>
  <si>
    <t xml:space="preserve">DESOD. MONANGE 90G FRUTAS VERMELHAS</t>
  </si>
  <si>
    <t xml:space="preserve">536121</t>
  </si>
  <si>
    <t xml:space="preserve">7898919411900</t>
  </si>
  <si>
    <t xml:space="preserve">DESOD. MONANGE 90G INVISIVEL</t>
  </si>
  <si>
    <t xml:space="preserve">536041</t>
  </si>
  <si>
    <t xml:space="preserve">7896235353911</t>
  </si>
  <si>
    <t xml:space="preserve">DESOD.MONANGE 90G PROTECAO SECA</t>
  </si>
  <si>
    <t xml:space="preserve">535981</t>
  </si>
  <si>
    <t xml:space="preserve">7891350032970</t>
  </si>
  <si>
    <t xml:space="preserve">DESODORANTE AEROSOL INVISIBLE 90G/150 150ML BOZZANO</t>
  </si>
  <si>
    <t xml:space="preserve">HYPERMARCAS</t>
  </si>
  <si>
    <t xml:space="preserve">535921</t>
  </si>
  <si>
    <t xml:space="preserve">7891350037807</t>
  </si>
  <si>
    <t xml:space="preserve">DESODORANTE MASC AEROSOL COTY BOZZANO CARVAO ANTITRANSPIRANTE 90G</t>
  </si>
  <si>
    <t xml:space="preserve">627431</t>
  </si>
  <si>
    <t xml:space="preserve">7891150084155</t>
  </si>
  <si>
    <t xml:space="preserve">DOVE MEN 89G CARE EUCALIPTO MENTA M3</t>
  </si>
  <si>
    <t xml:space="preserve">627441</t>
  </si>
  <si>
    <t xml:space="preserve">7791293018874</t>
  </si>
  <si>
    <t xml:space="preserve">DOVE MEN 89G CARE PROT ANTIBAC M3</t>
  </si>
  <si>
    <t xml:space="preserve">652941</t>
  </si>
  <si>
    <t xml:space="preserve">7896049528284</t>
  </si>
  <si>
    <t xml:space="preserve">DSD AE HERBISSIMO CARE 150ML LAVANDA</t>
  </si>
  <si>
    <t xml:space="preserve">653161</t>
  </si>
  <si>
    <t xml:space="preserve">7896049508767</t>
  </si>
  <si>
    <t xml:space="preserve">DSD AE TABU 150ML ZEN</t>
  </si>
  <si>
    <t xml:space="preserve">653151</t>
  </si>
  <si>
    <t xml:space="preserve">7896049508774</t>
  </si>
  <si>
    <t xml:space="preserve">DSD AE TABU 150ML ZERO ALUMINIO</t>
  </si>
  <si>
    <t xml:space="preserve">638601</t>
  </si>
  <si>
    <t xml:space="preserve">7896049528604</t>
  </si>
  <si>
    <t xml:space="preserve">DSD CR HERBISSIMO 55G FRESH</t>
  </si>
  <si>
    <t xml:space="preserve">652961</t>
  </si>
  <si>
    <t xml:space="preserve">7896049528734</t>
  </si>
  <si>
    <t xml:space="preserve">DSD CR HERBISSIMO 55G KIDS</t>
  </si>
  <si>
    <t xml:space="preserve">652991</t>
  </si>
  <si>
    <t xml:space="preserve">7896049509948</t>
  </si>
  <si>
    <t xml:space="preserve">DSD CR HERBISSIMO 55G LINHACA/COENZ</t>
  </si>
  <si>
    <t xml:space="preserve">653001</t>
  </si>
  <si>
    <t xml:space="preserve">7896049509955</t>
  </si>
  <si>
    <t xml:space="preserve">DSD CR HERBISSIMO 55G_COCO/VITAM C BSNG</t>
  </si>
  <si>
    <t xml:space="preserve">652981</t>
  </si>
  <si>
    <t xml:space="preserve">7896049509931</t>
  </si>
  <si>
    <t xml:space="preserve">DSD CR HERBISSIMO 55G_MONOI/HIALURO BSNG</t>
  </si>
  <si>
    <t xml:space="preserve">652971</t>
  </si>
  <si>
    <t xml:space="preserve">7896049509924</t>
  </si>
  <si>
    <t xml:space="preserve">DSD CR HERBISSIMO 55G_ROSA MOSQUETA BSNG</t>
  </si>
  <si>
    <t xml:space="preserve">638611</t>
  </si>
  <si>
    <t xml:space="preserve">7896049508538</t>
  </si>
  <si>
    <t xml:space="preserve">DSD CR TABU 55G ROMANCE</t>
  </si>
  <si>
    <t xml:space="preserve">648541</t>
  </si>
  <si>
    <t xml:space="preserve">75076696</t>
  </si>
  <si>
    <t xml:space="preserve">DSD DOVE MEN STICK 45G CARE COMFO PROT M3</t>
  </si>
  <si>
    <t xml:space="preserve">648551</t>
  </si>
  <si>
    <t xml:space="preserve">75076719</t>
  </si>
  <si>
    <t xml:space="preserve">DSD DOVE MEN STICK 45G CARE INVISI DRY M3</t>
  </si>
  <si>
    <t xml:space="preserve">648561</t>
  </si>
  <si>
    <t xml:space="preserve">75076702</t>
  </si>
  <si>
    <t xml:space="preserve">DSD DOVE MEN STICK 45G CARE SPORT FRES M3</t>
  </si>
  <si>
    <t xml:space="preserve">648531</t>
  </si>
  <si>
    <t xml:space="preserve">79400500908</t>
  </si>
  <si>
    <t xml:space="preserve">DSD DOVE STICK 45G FRESH M3</t>
  </si>
  <si>
    <t xml:space="preserve">648641</t>
  </si>
  <si>
    <t xml:space="preserve">DSD DOVE STICK 45G POWDER M3</t>
  </si>
  <si>
    <t xml:space="preserve">656341</t>
  </si>
  <si>
    <t xml:space="preserve">7908324403886</t>
  </si>
  <si>
    <t xml:space="preserve">HYDRATTA DES AERO MEN FRESH POWER VERDE 150ML</t>
  </si>
  <si>
    <t xml:space="preserve">HYDRATTA</t>
  </si>
  <si>
    <t xml:space="preserve">656391</t>
  </si>
  <si>
    <t xml:space="preserve">7908324403893</t>
  </si>
  <si>
    <t xml:space="preserve">HYDRATTA DES AERO MEN SPORT AZUL 150ML</t>
  </si>
  <si>
    <t xml:space="preserve">656321</t>
  </si>
  <si>
    <t xml:space="preserve">7908324403855</t>
  </si>
  <si>
    <t xml:space="preserve">HYDRATTA DESO AERO FEM. ESSENCIAL  AZUL 150ML</t>
  </si>
  <si>
    <t xml:space="preserve">656331</t>
  </si>
  <si>
    <t xml:space="preserve">7908324403879</t>
  </si>
  <si>
    <t xml:space="preserve">HYDRATTA DESODORANTE AEROSOL FEM. FRESH  VERDE  150ML R4151</t>
  </si>
  <si>
    <t xml:space="preserve">589871</t>
  </si>
  <si>
    <t xml:space="preserve">7899674027481</t>
  </si>
  <si>
    <t xml:space="preserve">PV DES ABOVE AER MEN E.OCEA.150M</t>
  </si>
  <si>
    <t xml:space="preserve">589881</t>
  </si>
  <si>
    <t xml:space="preserve">7899674023254</t>
  </si>
  <si>
    <t xml:space="preserve">PV DES ABOVE AER MEN T.BOY 150ML</t>
  </si>
  <si>
    <t xml:space="preserve">589941</t>
  </si>
  <si>
    <t xml:space="preserve">7899674035455</t>
  </si>
  <si>
    <t xml:space="preserve">PV DES ABOVE R-ON W SPORT EN 50ML</t>
  </si>
  <si>
    <t xml:space="preserve">646801</t>
  </si>
  <si>
    <t xml:space="preserve">7896049526198</t>
  </si>
  <si>
    <t xml:space="preserve">PV DES.HERB.CR.TWIST CL.AZUL 45G</t>
  </si>
  <si>
    <t xml:space="preserve">566221</t>
  </si>
  <si>
    <t xml:space="preserve">7899674022011</t>
  </si>
  <si>
    <t xml:space="preserve">PV DESOD ABOVE AER.MEN SPORT 150ML</t>
  </si>
  <si>
    <t xml:space="preserve">551401</t>
  </si>
  <si>
    <t xml:space="preserve">7899674027467</t>
  </si>
  <si>
    <t xml:space="preserve">PV DESOD ABOVE ELEMENTS VULCAN ACO 150ML/90G</t>
  </si>
  <si>
    <t xml:space="preserve">620951</t>
  </si>
  <si>
    <t xml:space="preserve">7899674039552</t>
  </si>
  <si>
    <t xml:space="preserve">PV DESOD CS ABOVE EXTREME BLACK 72H 150ML/90G</t>
  </si>
  <si>
    <t xml:space="preserve">620941</t>
  </si>
  <si>
    <t xml:space="preserve">7899674039576</t>
  </si>
  <si>
    <t xml:space="preserve">PV DESOD CS ABOVE EXTREME INVISIBLE 72H 150ML/90G</t>
  </si>
  <si>
    <t xml:space="preserve">620931</t>
  </si>
  <si>
    <t xml:space="preserve">7899674039569</t>
  </si>
  <si>
    <t xml:space="preserve">PV DESOD CS ABOVE EXTREME MOVEMENT 72H 150ML/90G</t>
  </si>
  <si>
    <t xml:space="preserve">620921</t>
  </si>
  <si>
    <t xml:space="preserve">7899674039460</t>
  </si>
  <si>
    <t xml:space="preserve">PV DESOD CS ABOVE EXTREME SPORT 72H 150ML/90G</t>
  </si>
  <si>
    <t xml:space="preserve">620911</t>
  </si>
  <si>
    <t xml:space="preserve">7899674029218</t>
  </si>
  <si>
    <t xml:space="preserve">PV DESOD CS ABOVE INVISIBLE MEN 150ML/90G</t>
  </si>
  <si>
    <t xml:space="preserve">620961</t>
  </si>
  <si>
    <t xml:space="preserve">7899674021946</t>
  </si>
  <si>
    <t xml:space="preserve">PV DESOD CS ABOVE SEM PERFUME 150ML</t>
  </si>
  <si>
    <t xml:space="preserve">578001</t>
  </si>
  <si>
    <t xml:space="preserve">7899674026989</t>
  </si>
  <si>
    <t xml:space="preserve">PV DESOD. ABOVE AER. 150ML</t>
  </si>
  <si>
    <t xml:space="preserve">566301</t>
  </si>
  <si>
    <t xml:space="preserve">7899674017062</t>
  </si>
  <si>
    <t xml:space="preserve">PV DESOD. ABOVE AER. WOM CANDY 150ML UN</t>
  </si>
  <si>
    <t xml:space="preserve">656381</t>
  </si>
  <si>
    <t xml:space="preserve">7908324403862</t>
  </si>
  <si>
    <t xml:space="preserve">PV HYDRATTA DES AERO FEM. BEAUTY  ROSA 150ML</t>
  </si>
  <si>
    <t xml:space="preserve">40303</t>
  </si>
  <si>
    <t xml:space="preserve">7897947621886</t>
  </si>
  <si>
    <t xml:space="preserve">SUPER DESODORANTE FR 150ML BLOOM</t>
  </si>
  <si>
    <t xml:space="preserve">653421</t>
  </si>
  <si>
    <t xml:space="preserve">7896512927590</t>
  </si>
  <si>
    <t xml:space="preserve">- LENCO UMED BEBE ERVA DOCE 50UN   CASA %DN:10.00</t>
  </si>
  <si>
    <t xml:space="preserve">CASA GRANADO LABORATORIOS</t>
  </si>
  <si>
    <t xml:space="preserve">653341</t>
  </si>
  <si>
    <t xml:space="preserve">7896279127417</t>
  </si>
  <si>
    <t xml:space="preserve">ATIVAD CACH MURIEL ALEC C/BAB 300ML</t>
  </si>
  <si>
    <t xml:space="preserve">MURIEL</t>
  </si>
  <si>
    <t xml:space="preserve">639601</t>
  </si>
  <si>
    <t xml:space="preserve">7896342415687</t>
  </si>
  <si>
    <t xml:space="preserve">BC0500Z TIRA LEITE MATERNO MERCUR AZUL</t>
  </si>
  <si>
    <t xml:space="preserve">MERCUR</t>
  </si>
  <si>
    <t xml:space="preserve">MERCUR S.A.</t>
  </si>
  <si>
    <t xml:space="preserve">654631</t>
  </si>
  <si>
    <t xml:space="preserve">7896699033503</t>
  </si>
  <si>
    <t xml:space="preserve">CHUPETA 100% SILICONE RT2 - LOLLY</t>
  </si>
  <si>
    <t xml:space="preserve">524</t>
  </si>
  <si>
    <t xml:space="preserve">7896000629074</t>
  </si>
  <si>
    <t xml:space="preserve">CHUPETA KUKA</t>
  </si>
  <si>
    <t xml:space="preserve">KUKA BABY</t>
  </si>
  <si>
    <t xml:space="preserve">540741</t>
  </si>
  <si>
    <t xml:space="preserve">7898639302007</t>
  </si>
  <si>
    <t xml:space="preserve">COL BEBE LOVE SUAVE 100ML</t>
  </si>
  <si>
    <t xml:space="preserve">BEBE LOVE</t>
  </si>
  <si>
    <t xml:space="preserve">643691</t>
  </si>
  <si>
    <t xml:space="preserve">7896323207973</t>
  </si>
  <si>
    <t xml:space="preserve">COL CHEIRINHO BOM HALLEY P/ O CORPO LAVANDITA 120ML - LABATE</t>
  </si>
  <si>
    <t xml:space="preserve">HALLEY</t>
  </si>
  <si>
    <t xml:space="preserve">677001</t>
  </si>
  <si>
    <t xml:space="preserve">7896044997214</t>
  </si>
  <si>
    <t xml:space="preserve">COL GIOVANNA BABY B SPLASH CANDY 260ML</t>
  </si>
  <si>
    <t xml:space="preserve">GIOVANNA BABY</t>
  </si>
  <si>
    <t xml:space="preserve">677101</t>
  </si>
  <si>
    <t xml:space="preserve">7896044997221</t>
  </si>
  <si>
    <t xml:space="preserve">COL GIOVANNA BABY B SPLASH CHERRY 260ML</t>
  </si>
  <si>
    <t xml:space="preserve">677201</t>
  </si>
  <si>
    <t xml:space="preserve">7898663110241</t>
  </si>
  <si>
    <t xml:space="preserve">COL GIOVANNA BABY B SPLASH ROSE 260ML</t>
  </si>
  <si>
    <t xml:space="preserve">643701</t>
  </si>
  <si>
    <t xml:space="preserve">7896323207959</t>
  </si>
  <si>
    <t xml:space="preserve">COL HALLEY CHEIRINHO BOM PARA O CORPO (ROSA) 120ML - LABATE</t>
  </si>
  <si>
    <t xml:space="preserve">643711</t>
  </si>
  <si>
    <t xml:space="preserve">7896323207966</t>
  </si>
  <si>
    <t xml:space="preserve">COL HALLEY CHEIRINO BOM PARA O CORPO (AZUL) 120ML - LABATE</t>
  </si>
  <si>
    <t xml:space="preserve">674851</t>
  </si>
  <si>
    <t xml:space="preserve">7896002903042</t>
  </si>
  <si>
    <t xml:space="preserve">COLONIA CHARMINHO E CARINHO ERVA-DOCE 100ML</t>
  </si>
  <si>
    <t xml:space="preserve">AROMÁTICA INDUSTRIAL LTDA</t>
  </si>
  <si>
    <t xml:space="preserve">674841</t>
  </si>
  <si>
    <t xml:space="preserve">7896002903028</t>
  </si>
  <si>
    <t xml:space="preserve">COLONIA CHARMINHO E CARINHO ROSE 100ML</t>
  </si>
  <si>
    <t xml:space="preserve">562081</t>
  </si>
  <si>
    <t xml:space="preserve">7896018700383</t>
  </si>
  <si>
    <t xml:space="preserve">COLONIA HUGGIES EXTRA SUAVE 100ML</t>
  </si>
  <si>
    <t xml:space="preserve">665721</t>
  </si>
  <si>
    <t xml:space="preserve">7896227690864</t>
  </si>
  <si>
    <t xml:space="preserve">COLONIA SNOOPY BABY 100ML</t>
  </si>
  <si>
    <t xml:space="preserve">SNOOPY</t>
  </si>
  <si>
    <t xml:space="preserve">545461</t>
  </si>
  <si>
    <t xml:space="preserve">7896020161042</t>
  </si>
  <si>
    <t xml:space="preserve">COLONIA T XUXINHA SONO TRANQUILO 120ML</t>
  </si>
  <si>
    <t xml:space="preserve">BARUEL</t>
  </si>
  <si>
    <t xml:space="preserve">540541</t>
  </si>
  <si>
    <t xml:space="preserve">7891150065314</t>
  </si>
  <si>
    <t xml:space="preserve">COND BABYDOVE HIDRACAO GLICERINADA 200ML</t>
  </si>
  <si>
    <t xml:space="preserve">540401</t>
  </si>
  <si>
    <t xml:space="preserve">7896018700314</t>
  </si>
  <si>
    <t xml:space="preserve">COND HUGGIES EXTRA SUAVE 200ML</t>
  </si>
  <si>
    <t xml:space="preserve">653351</t>
  </si>
  <si>
    <t xml:space="preserve">7896279127431</t>
  </si>
  <si>
    <t xml:space="preserve">COND MURIEL UMIDILIZ ALECRIM BABOS 300ML</t>
  </si>
  <si>
    <t xml:space="preserve">662611</t>
  </si>
  <si>
    <t xml:space="preserve">7896229905829</t>
  </si>
  <si>
    <t xml:space="preserve">COND NATU HAIR KIDS 300ML</t>
  </si>
  <si>
    <t xml:space="preserve">NATU HAIR</t>
  </si>
  <si>
    <t xml:space="preserve">540521</t>
  </si>
  <si>
    <t xml:space="preserve">7896012800706</t>
  </si>
  <si>
    <t xml:space="preserve">COND POMPOM CAMOMILA 200ML</t>
  </si>
  <si>
    <t xml:space="preserve">POM POM</t>
  </si>
  <si>
    <t xml:space="preserve">585021</t>
  </si>
  <si>
    <t xml:space="preserve">7891150036390</t>
  </si>
  <si>
    <t xml:space="preserve">CONDIC DOVE BABY HID. ENR. 200ML</t>
  </si>
  <si>
    <t xml:space="preserve">569061</t>
  </si>
  <si>
    <t xml:space="preserve">7896115703577</t>
  </si>
  <si>
    <t xml:space="preserve">CONDIC TRA LA LA KIDS CACH. 480ML</t>
  </si>
  <si>
    <t xml:space="preserve">PHISALIA PRODUT</t>
  </si>
  <si>
    <t xml:space="preserve">651711</t>
  </si>
  <si>
    <t xml:space="preserve">7896227690017</t>
  </si>
  <si>
    <t xml:space="preserve">CR ASSAD SNOOPY 45G</t>
  </si>
  <si>
    <t xml:space="preserve">603081</t>
  </si>
  <si>
    <t xml:space="preserve">7896512939555</t>
  </si>
  <si>
    <t xml:space="preserve">CR ASSADURA BEBE DERMOCALM 50G</t>
  </si>
  <si>
    <t xml:space="preserve">568501</t>
  </si>
  <si>
    <t xml:space="preserve">7891528038827</t>
  </si>
  <si>
    <t xml:space="preserve">CR D COLGATE KIDS TANDY T FRUTI 50G</t>
  </si>
  <si>
    <t xml:space="preserve">685701</t>
  </si>
  <si>
    <t xml:space="preserve">7908448005997</t>
  </si>
  <si>
    <t xml:space="preserve">CR PENT DABELLE JUJUBA DE UVA 1KG</t>
  </si>
  <si>
    <t xml:space="preserve">DABELLE</t>
  </si>
  <si>
    <t xml:space="preserve">658441</t>
  </si>
  <si>
    <t xml:space="preserve">7908458324460</t>
  </si>
  <si>
    <t xml:space="preserve">CR PENT SALON KIDS CACHI BRILHANTES 1KG</t>
  </si>
  <si>
    <t xml:space="preserve">654161</t>
  </si>
  <si>
    <t xml:space="preserve">7898623956780</t>
  </si>
  <si>
    <t xml:space="preserve">CR PENT SALON KIDS CACHINHOS DEF 1KG</t>
  </si>
  <si>
    <t xml:space="preserve">SALON LINE</t>
  </si>
  <si>
    <t xml:space="preserve">657551</t>
  </si>
  <si>
    <t xml:space="preserve">7908458328826</t>
  </si>
  <si>
    <t xml:space="preserve">CR PENT SALON LINE KIDS ACAI 1KG</t>
  </si>
  <si>
    <t xml:space="preserve">667371</t>
  </si>
  <si>
    <t xml:space="preserve">7896085876974</t>
  </si>
  <si>
    <t xml:space="preserve">CR TRAT ACQUA KIDS 1KG 3X1 MANGA</t>
  </si>
  <si>
    <t xml:space="preserve">ACQUA</t>
  </si>
  <si>
    <t xml:space="preserve">667751</t>
  </si>
  <si>
    <t xml:space="preserve">7908458325511</t>
  </si>
  <si>
    <t xml:space="preserve">CR.PEN.S.LINE KIDS C.H.MAR.1K</t>
  </si>
  <si>
    <t xml:space="preserve">667771</t>
  </si>
  <si>
    <t xml:space="preserve">7908458317912</t>
  </si>
  <si>
    <t xml:space="preserve">CR.PEN.S.LINE KIDS MORANGO 1K</t>
  </si>
  <si>
    <t xml:space="preserve">643661</t>
  </si>
  <si>
    <t xml:space="preserve">7896323207898</t>
  </si>
  <si>
    <t xml:space="preserve">DEO COL ALFAZ HALLEY ORIGINAL 250 ML - LABATE</t>
  </si>
  <si>
    <t xml:space="preserve">ALMA DE FLORES</t>
  </si>
  <si>
    <t xml:space="preserve">650681</t>
  </si>
  <si>
    <t xml:space="preserve">7896323205535</t>
  </si>
  <si>
    <t xml:space="preserve">DEO COLONIA LAVANDA HALLEY 250 ML - LABATE</t>
  </si>
  <si>
    <t xml:space="preserve">628961</t>
  </si>
  <si>
    <t xml:space="preserve">7891150026001</t>
  </si>
  <si>
    <t xml:space="preserve">DOVE BABY LOCAO 200ML HID ENRIQUECIDA M3</t>
  </si>
  <si>
    <t xml:space="preserve">586681</t>
  </si>
  <si>
    <t xml:space="preserve">7891150026025</t>
  </si>
  <si>
    <t xml:space="preserve">DOVE BABY SB 75G HID ENRIQUECIDA M3</t>
  </si>
  <si>
    <t xml:space="preserve">631641</t>
  </si>
  <si>
    <t xml:space="preserve">7891150074491</t>
  </si>
  <si>
    <t xml:space="preserve">DOVE BABY SB LIQ 200ML HID HORA DORMI M3</t>
  </si>
  <si>
    <t xml:space="preserve">654881</t>
  </si>
  <si>
    <t xml:space="preserve">7898080664570</t>
  </si>
  <si>
    <t xml:space="preserve">ENERGETICO BALY LT 250ML MACA VERDE</t>
  </si>
  <si>
    <t xml:space="preserve">593411</t>
  </si>
  <si>
    <t xml:space="preserve">3014260019723</t>
  </si>
  <si>
    <t xml:space="preserve">ESC ORAL B KIDS MICKEY</t>
  </si>
  <si>
    <t xml:space="preserve">632391</t>
  </si>
  <si>
    <t xml:space="preserve">7891055655924</t>
  </si>
  <si>
    <t xml:space="preserve">ESCOVA CAB+PENTE BABY BARBIE 6X1/6782/972716</t>
  </si>
  <si>
    <t xml:space="preserve">632331</t>
  </si>
  <si>
    <t xml:space="preserve">7891055653401</t>
  </si>
  <si>
    <t xml:space="preserve">ESCOVA DE CABELO FROZEN OVAL/9873/972435</t>
  </si>
  <si>
    <t xml:space="preserve">659481</t>
  </si>
  <si>
    <t xml:space="preserve">7898126403651</t>
  </si>
  <si>
    <t xml:space="preserve">FINALIZADOR KIDS 150GR</t>
  </si>
  <si>
    <t xml:space="preserve">BIO EXTRATUS</t>
  </si>
  <si>
    <t xml:space="preserve">ANACONDA EMPRESARIAL LTDA</t>
  </si>
  <si>
    <t xml:space="preserve">659491</t>
  </si>
  <si>
    <t xml:space="preserve">7898126403668</t>
  </si>
  <si>
    <t xml:space="preserve">GEL KIDS 150GR</t>
  </si>
  <si>
    <t xml:space="preserve">667421</t>
  </si>
  <si>
    <t xml:space="preserve">7896085874161</t>
  </si>
  <si>
    <t xml:space="preserve">GELATINA CAP ACQUA KIDS 230G LULUCA GLIT</t>
  </si>
  <si>
    <t xml:space="preserve">583361</t>
  </si>
  <si>
    <t xml:space="preserve">7896512921369</t>
  </si>
  <si>
    <t xml:space="preserve">GRANADO BEBE LCO UMD C/50</t>
  </si>
  <si>
    <t xml:space="preserve">GRANADO</t>
  </si>
  <si>
    <t xml:space="preserve">598351</t>
  </si>
  <si>
    <t xml:space="preserve">7896512944443</t>
  </si>
  <si>
    <t xml:space="preserve">HID INF GRANADO BEBE 120ML LAVANDA</t>
  </si>
  <si>
    <t xml:space="preserve">589151</t>
  </si>
  <si>
    <t xml:space="preserve">7896018700741</t>
  </si>
  <si>
    <t xml:space="preserve">HUGGIES SB LIQ 200ML CHA DE CAMOMILA</t>
  </si>
  <si>
    <t xml:space="preserve">675591</t>
  </si>
  <si>
    <t xml:space="preserve">7898670906202</t>
  </si>
  <si>
    <t xml:space="preserve">ISABABY LOVELY CARE 250ML SABONETE LIQUIDO GLICERINADO</t>
  </si>
  <si>
    <t xml:space="preserve">654851</t>
  </si>
  <si>
    <t xml:space="preserve">7897947619500</t>
  </si>
  <si>
    <t xml:space="preserve">JOAO E MARIA CREME ASSADURA BG 40G</t>
  </si>
  <si>
    <t xml:space="preserve">654861</t>
  </si>
  <si>
    <t xml:space="preserve">7897947620131</t>
  </si>
  <si>
    <t xml:space="preserve">JOAO E MARIA SAB LIQ BABY GLIC FR 200ML</t>
  </si>
  <si>
    <t xml:space="preserve">629631</t>
  </si>
  <si>
    <t xml:space="preserve">7898170370411</t>
  </si>
  <si>
    <t xml:space="preserve">KIT ALIMENT CEFISA C/TAMPA+COLHER AZUL</t>
  </si>
  <si>
    <t xml:space="preserve">CEFISA</t>
  </si>
  <si>
    <t xml:space="preserve">629641</t>
  </si>
  <si>
    <t xml:space="preserve">7898170370428</t>
  </si>
  <si>
    <t xml:space="preserve">KIT ALIMENT CEFISA C/TAMPA+COLHER ROSA</t>
  </si>
  <si>
    <t xml:space="preserve">601101</t>
  </si>
  <si>
    <t xml:space="preserve">7898170330217</t>
  </si>
  <si>
    <t xml:space="preserve">KIT BANHO CEFISA AZUL C/PREND. CHUPETA UN</t>
  </si>
  <si>
    <t xml:space="preserve">653111</t>
  </si>
  <si>
    <t xml:space="preserve">7896480688622</t>
  </si>
  <si>
    <t xml:space="preserve">KIT ENLACE MENINAS SUPERPODEROSAS ESCOVA + CREME DENTAL + FIO DENTAL + ESTOJO</t>
  </si>
  <si>
    <t xml:space="preserve">414</t>
  </si>
  <si>
    <t xml:space="preserve">7896000672575</t>
  </si>
  <si>
    <t xml:space="preserve">KIT P/CABELO KUKA SOFT AZUL</t>
  </si>
  <si>
    <t xml:space="preserve">424</t>
  </si>
  <si>
    <t xml:space="preserve">7896000672582</t>
  </si>
  <si>
    <t xml:space="preserve">KIT P/CABELO KUKA SOFT ROSA</t>
  </si>
  <si>
    <t xml:space="preserve">704601</t>
  </si>
  <si>
    <t xml:space="preserve">7896512954169</t>
  </si>
  <si>
    <t xml:space="preserve">KIT SAB LIQ GRANADO BEBE TRAD 250ML+2REF</t>
  </si>
  <si>
    <t xml:space="preserve">654171</t>
  </si>
  <si>
    <t xml:space="preserve">7908458324323</t>
  </si>
  <si>
    <t xml:space="preserve">KIT SALON SH+COND HIDRA CACH KIDS 300ML</t>
  </si>
  <si>
    <t xml:space="preserve">658431</t>
  </si>
  <si>
    <t xml:space="preserve">7908458329236</t>
  </si>
  <si>
    <t xml:space="preserve">KIT SH+COND SALON L MELANC KD 300+200ML</t>
  </si>
  <si>
    <t xml:space="preserve">658451</t>
  </si>
  <si>
    <t xml:space="preserve">7908458327805</t>
  </si>
  <si>
    <t xml:space="preserve">KIT SH+COND SALON L MGO KIDS 300+200ML</t>
  </si>
  <si>
    <t xml:space="preserve">658471</t>
  </si>
  <si>
    <t xml:space="preserve">7908458328918</t>
  </si>
  <si>
    <t xml:space="preserve">KIT SH+COND SALON L TDC MG KD 300+200ML</t>
  </si>
  <si>
    <t xml:space="preserve">658481</t>
  </si>
  <si>
    <t xml:space="preserve">7908458329267</t>
  </si>
  <si>
    <t xml:space="preserve">KIT SH+COND SALON L UVA KIDS 300+200ML</t>
  </si>
  <si>
    <t xml:space="preserve">594421</t>
  </si>
  <si>
    <t xml:space="preserve">7891010568764</t>
  </si>
  <si>
    <t xml:space="preserve">LENCOS J J BABY UMED H SONO</t>
  </si>
  <si>
    <t xml:space="preserve">615241</t>
  </si>
  <si>
    <t xml:space="preserve">7891010568771</t>
  </si>
  <si>
    <t xml:space="preserve">LENCOS J J BABY UMED RECEM NASC 48UN</t>
  </si>
  <si>
    <t xml:space="preserve">JOHNSON   JOHNSON</t>
  </si>
  <si>
    <t xml:space="preserve">561721</t>
  </si>
  <si>
    <t xml:space="preserve">7898639303431</t>
  </si>
  <si>
    <t xml:space="preserve">LENÇO UMEDECIDO SUAVE MEU BEBÊ MINHA VIDA PACOTE 90 UNIDADES</t>
  </si>
  <si>
    <t xml:space="preserve">615201</t>
  </si>
  <si>
    <t xml:space="preserve">7891010795542</t>
  </si>
  <si>
    <t xml:space="preserve">LOC J J BABY HIDRAT HORA DO SONO 200ML</t>
  </si>
  <si>
    <t xml:space="preserve">672491</t>
  </si>
  <si>
    <t xml:space="preserve">7898416830518</t>
  </si>
  <si>
    <t xml:space="preserve">LUCCAS NETO CCP 250ML CACHEADOS</t>
  </si>
  <si>
    <t xml:space="preserve">LUCAS NETO</t>
  </si>
  <si>
    <t xml:space="preserve">672501</t>
  </si>
  <si>
    <t xml:space="preserve">7898416830495</t>
  </si>
  <si>
    <t xml:space="preserve">LUCCAS NETO CO 260MLCACHEADOS</t>
  </si>
  <si>
    <t xml:space="preserve">672481</t>
  </si>
  <si>
    <t xml:space="preserve">7898416830464</t>
  </si>
  <si>
    <t xml:space="preserve">LUCCAS NETO SH 260ML CACHEADOS E OND</t>
  </si>
  <si>
    <t xml:space="preserve">671231</t>
  </si>
  <si>
    <t xml:space="preserve">7896033212342</t>
  </si>
  <si>
    <t xml:space="preserve">MAMAD SUP EVOLUTION 300ML MICKEY 305421</t>
  </si>
  <si>
    <t xml:space="preserve">632221</t>
  </si>
  <si>
    <t xml:space="preserve">7896054080678</t>
  </si>
  <si>
    <t xml:space="preserve">MORDEDOR C/AGUA PRINCESAS/8067</t>
  </si>
  <si>
    <t xml:space="preserve">586421</t>
  </si>
  <si>
    <t xml:space="preserve">7896279102476</t>
  </si>
  <si>
    <t xml:space="preserve">MURIEL BABY CL 100ML MENINA</t>
  </si>
  <si>
    <t xml:space="preserve">DARUMA DIST COM ATACAD ART GERAL LTDA</t>
  </si>
  <si>
    <t xml:space="preserve">575161</t>
  </si>
  <si>
    <t xml:space="preserve">7896279102490</t>
  </si>
  <si>
    <t xml:space="preserve">MURIEL BABY CL 100ML MENINO</t>
  </si>
  <si>
    <t xml:space="preserve">575121</t>
  </si>
  <si>
    <t xml:space="preserve">7896279102445</t>
  </si>
  <si>
    <t xml:space="preserve">MURIEL BABY LO HID 100ML MENINO</t>
  </si>
  <si>
    <t xml:space="preserve">586401</t>
  </si>
  <si>
    <t xml:space="preserve">7896279102414</t>
  </si>
  <si>
    <t xml:space="preserve">MURIEL BABY OLEO 100ML MENINA</t>
  </si>
  <si>
    <t xml:space="preserve">669011</t>
  </si>
  <si>
    <t xml:space="preserve">7891317024567</t>
  </si>
  <si>
    <t xml:space="preserve">OAZ REPELENTE 8H BOB ESPO 100ML</t>
  </si>
  <si>
    <t xml:space="preserve">628801</t>
  </si>
  <si>
    <t xml:space="preserve">7896279119443</t>
  </si>
  <si>
    <t xml:space="preserve">OLEO CORPO MURIEL 100ML AMED C/ LAVANDA</t>
  </si>
  <si>
    <t xml:space="preserve">644501</t>
  </si>
  <si>
    <t xml:space="preserve">7891033519378</t>
  </si>
  <si>
    <t xml:space="preserve">PAMPERS LOC HID CPO BABYTOPIA GIRA 200ML</t>
  </si>
  <si>
    <t xml:space="preserve">PAMPERS</t>
  </si>
  <si>
    <t xml:space="preserve">644511</t>
  </si>
  <si>
    <t xml:space="preserve">7891033519323</t>
  </si>
  <si>
    <t xml:space="preserve">PAMPERS OLEO CPO GIRASSOL 110ML</t>
  </si>
  <si>
    <t xml:space="preserve">629381</t>
  </si>
  <si>
    <t xml:space="preserve">7898936111340</t>
  </si>
  <si>
    <t xml:space="preserve">PIQUITUCHO TOALHAS UMD PRATIC C/96</t>
  </si>
  <si>
    <t xml:space="preserve">PIQUITUCHO</t>
  </si>
  <si>
    <t xml:space="preserve">629391</t>
  </si>
  <si>
    <t xml:space="preserve">7898936110558</t>
  </si>
  <si>
    <t xml:space="preserve">PIQUITUCHO TOALHAS UMD PREMIUM C/60</t>
  </si>
  <si>
    <t xml:space="preserve">585561</t>
  </si>
  <si>
    <t xml:space="preserve">7896012877722</t>
  </si>
  <si>
    <t xml:space="preserve">POMPOM SH CAMOMILA 200ML</t>
  </si>
  <si>
    <t xml:space="preserve">648811</t>
  </si>
  <si>
    <t xml:space="preserve">7509546687865</t>
  </si>
  <si>
    <t xml:space="preserve">PROTEX BABY BW LAVANDA REFIL 180ML</t>
  </si>
  <si>
    <t xml:space="preserve">PROTEX</t>
  </si>
  <si>
    <t xml:space="preserve">651661</t>
  </si>
  <si>
    <t xml:space="preserve">7896227690642</t>
  </si>
  <si>
    <t xml:space="preserve">PV - SAB INF LIQ SNOOPY 200ML_CAMOMILA REF</t>
  </si>
  <si>
    <t xml:space="preserve">651671</t>
  </si>
  <si>
    <t xml:space="preserve">7896227690345</t>
  </si>
  <si>
    <t xml:space="preserve">PV CD INF SNOOPY 200ML CAMOMILA</t>
  </si>
  <si>
    <t xml:space="preserve">593421</t>
  </si>
  <si>
    <t xml:space="preserve">7500435137737</t>
  </si>
  <si>
    <t xml:space="preserve">PV CD ORAL B KIDS PRINCESAS 50G</t>
  </si>
  <si>
    <t xml:space="preserve">652161</t>
  </si>
  <si>
    <t xml:space="preserve">7896018750821</t>
  </si>
  <si>
    <t xml:space="preserve">PV CR PENTEAR HUG CACHINHO PODEROSOS 360ML   KIMB %DN:10.00</t>
  </si>
  <si>
    <t xml:space="preserve">HUGGIES</t>
  </si>
  <si>
    <t xml:space="preserve">585521</t>
  </si>
  <si>
    <t xml:space="preserve">7896094905627</t>
  </si>
  <si>
    <t xml:space="preserve">PV POMPOM SB GLICE70G</t>
  </si>
  <si>
    <t xml:space="preserve">585541</t>
  </si>
  <si>
    <t xml:space="preserve">7896094905641</t>
  </si>
  <si>
    <t xml:space="preserve">PV POMPOM SB OLEO DE AMENDOAS 70G</t>
  </si>
  <si>
    <t xml:space="preserve">552001</t>
  </si>
  <si>
    <t xml:space="preserve">7896012800669</t>
  </si>
  <si>
    <t xml:space="preserve">PV SHAMPOO INFANTIL SUAVE POM POM FRASCO 200ML</t>
  </si>
  <si>
    <t xml:space="preserve">663221</t>
  </si>
  <si>
    <t xml:space="preserve">7891150079236</t>
  </si>
  <si>
    <t xml:space="preserve">SAB DOVE BABY HORA DE DORMIR 400ML</t>
  </si>
  <si>
    <t xml:space="preserve">603101</t>
  </si>
  <si>
    <t xml:space="preserve">7896512911933</t>
  </si>
  <si>
    <t xml:space="preserve">SAB GLIC BEBE LAVANDA 250ML</t>
  </si>
  <si>
    <t xml:space="preserve">651731</t>
  </si>
  <si>
    <t xml:space="preserve">7896227690598</t>
  </si>
  <si>
    <t xml:space="preserve">SAB INF LIQ SNOOPY 200ML GLICERINA</t>
  </si>
  <si>
    <t xml:space="preserve">651631</t>
  </si>
  <si>
    <t xml:space="preserve">7896227690574</t>
  </si>
  <si>
    <t xml:space="preserve">SAB INF LIQ SNOOPY 200ML HORA NINA</t>
  </si>
  <si>
    <t xml:space="preserve">651751</t>
  </si>
  <si>
    <t xml:space="preserve">7896227690635</t>
  </si>
  <si>
    <t xml:space="preserve">SAB INF LIQ SNOOPY 200ML_ALGODAO REF</t>
  </si>
  <si>
    <t xml:space="preserve">651651</t>
  </si>
  <si>
    <t xml:space="preserve">7896227690628</t>
  </si>
  <si>
    <t xml:space="preserve">SAB INF LIQ SNOOPY 200ML_GLICERINA REF</t>
  </si>
  <si>
    <t xml:space="preserve">651701</t>
  </si>
  <si>
    <t xml:space="preserve">7896227690611</t>
  </si>
  <si>
    <t xml:space="preserve">SAB INF LIQ SNOOPY 200ML_HORA NINAR REF</t>
  </si>
  <si>
    <t xml:space="preserve">843</t>
  </si>
  <si>
    <t xml:space="preserve">7891010781668</t>
  </si>
  <si>
    <t xml:space="preserve">SAB J J BABY HORA DO SONO 80G</t>
  </si>
  <si>
    <t xml:space="preserve">567241</t>
  </si>
  <si>
    <t xml:space="preserve">7891010005757</t>
  </si>
  <si>
    <t xml:space="preserve">SAB J J BABY LIQ CABECA AOS PES 200ML</t>
  </si>
  <si>
    <t xml:space="preserve">567261</t>
  </si>
  <si>
    <t xml:space="preserve">7891010042950</t>
  </si>
  <si>
    <t xml:space="preserve">SAB J J BABY LIQ HSONO LAV/CAM 200ML</t>
  </si>
  <si>
    <t xml:space="preserve">659401</t>
  </si>
  <si>
    <t xml:space="preserve">7891010247454</t>
  </si>
  <si>
    <t xml:space="preserve">SAB JS DAILY CARE 80G ERVA DOCE</t>
  </si>
  <si>
    <t xml:space="preserve">JOHNSON</t>
  </si>
  <si>
    <t xml:space="preserve">659371</t>
  </si>
  <si>
    <t xml:space="preserve">7891010247386</t>
  </si>
  <si>
    <t xml:space="preserve">SAB JS DAILY CARE 80G LAVANDA</t>
  </si>
  <si>
    <t xml:space="preserve">603111</t>
  </si>
  <si>
    <t xml:space="preserve">7896512960382</t>
  </si>
  <si>
    <t xml:space="preserve">SAB LIQ BEBE CAMOMILA 500ML</t>
  </si>
  <si>
    <t xml:space="preserve">603131</t>
  </si>
  <si>
    <t xml:space="preserve">7896512949417</t>
  </si>
  <si>
    <t xml:space="preserve">SAB LIQ BEBE TRAD 500ML</t>
  </si>
  <si>
    <t xml:space="preserve">617521</t>
  </si>
  <si>
    <t xml:space="preserve">7896512959843</t>
  </si>
  <si>
    <t xml:space="preserve">SAB LIQ GRANADO 250ML REF CALENDULA</t>
  </si>
  <si>
    <t xml:space="preserve">659381</t>
  </si>
  <si>
    <t xml:space="preserve">7891010256821</t>
  </si>
  <si>
    <t xml:space="preserve">SAB LIQ INF JS BABY 180ML CAMOMILA -REF</t>
  </si>
  <si>
    <t xml:space="preserve">712401</t>
  </si>
  <si>
    <t xml:space="preserve">7898136151672</t>
  </si>
  <si>
    <t xml:space="preserve">SAB LIQ NATHY GLICERINA CAMOMILA 500ML</t>
  </si>
  <si>
    <t xml:space="preserve">RIO AZUL DISTRIBUIDORA</t>
  </si>
  <si>
    <t xml:space="preserve">712301</t>
  </si>
  <si>
    <t xml:space="preserve">7898136151689</t>
  </si>
  <si>
    <t xml:space="preserve">SAB LIQ NATHYBABY GLICERINA 500ML</t>
  </si>
  <si>
    <t xml:space="preserve">590451</t>
  </si>
  <si>
    <t xml:space="preserve">7509546673196</t>
  </si>
  <si>
    <t xml:space="preserve">SAB LIQ PROTEX BABY GLIC 400ML</t>
  </si>
  <si>
    <t xml:space="preserve">COLGATE PALMOLIVE</t>
  </si>
  <si>
    <t xml:space="preserve">552661</t>
  </si>
  <si>
    <t xml:space="preserve">7896512941930</t>
  </si>
  <si>
    <t xml:space="preserve">SAB LÍQ CAMOMILA GRANADO SACHÊ 250ML REFIL</t>
  </si>
  <si>
    <t xml:space="preserve">551381</t>
  </si>
  <si>
    <t xml:space="preserve">7891150035874</t>
  </si>
  <si>
    <t xml:space="preserve">SAB LÍQ HIDR ENRIQ DA CABEÇA AOS PÉS DOVE BABY SACHÊ 180ML</t>
  </si>
  <si>
    <t xml:space="preserve">554601</t>
  </si>
  <si>
    <t xml:space="preserve">7896512922373</t>
  </si>
  <si>
    <t xml:space="preserve">SAB LÍQUIDO DE GLICERINA GRANADO BEBÊ 250ML REFIL</t>
  </si>
  <si>
    <t xml:space="preserve">577181</t>
  </si>
  <si>
    <t xml:space="preserve">7891150065338</t>
  </si>
  <si>
    <t xml:space="preserve">SAB. LIQ. DOVE BAB.180ML REF.</t>
  </si>
  <si>
    <t xml:space="preserve">566581</t>
  </si>
  <si>
    <t xml:space="preserve">7896020162476</t>
  </si>
  <si>
    <t xml:space="preserve">SAB.LIQ.TURMA XUX.C/GLIC.400ML</t>
  </si>
  <si>
    <t xml:space="preserve">549201</t>
  </si>
  <si>
    <t xml:space="preserve">7896020161066</t>
  </si>
  <si>
    <t xml:space="preserve">SABON.LIQ.T.XUXINHA SONO TRANQ.210ML</t>
  </si>
  <si>
    <t xml:space="preserve">545341</t>
  </si>
  <si>
    <t xml:space="preserve">7896018700789</t>
  </si>
  <si>
    <t xml:space="preserve">SABONETE INFANTIL BARRA CHÁ DE CAMOMILA DISNEY BABY HUGGIES 75G</t>
  </si>
  <si>
    <t xml:space="preserve">545361</t>
  </si>
  <si>
    <t xml:space="preserve">7896018700369</t>
  </si>
  <si>
    <t xml:space="preserve">SABONETE INFANTIL BARRA EXTRA SUAVE DISNEY BABY HUGGIES 75G</t>
  </si>
  <si>
    <t xml:space="preserve">587821</t>
  </si>
  <si>
    <t xml:space="preserve">7898524348745</t>
  </si>
  <si>
    <t xml:space="preserve">SALON L CCP SOS KIDS 300ML</t>
  </si>
  <si>
    <t xml:space="preserve">627651</t>
  </si>
  <si>
    <t xml:space="preserve">7908458324484</t>
  </si>
  <si>
    <t xml:space="preserve">SALON L GELAT TDCACHO KIDS 550G ATIV MEL</t>
  </si>
  <si>
    <t xml:space="preserve">595791</t>
  </si>
  <si>
    <t xml:space="preserve">7898623957350</t>
  </si>
  <si>
    <t xml:space="preserve">SALON L SH+CO HIDRA 300ML KIDS</t>
  </si>
  <si>
    <t xml:space="preserve">540681</t>
  </si>
  <si>
    <t xml:space="preserve">7509546655017</t>
  </si>
  <si>
    <t xml:space="preserve">SBNT PROTEX BABY SUAVE 85G</t>
  </si>
  <si>
    <t xml:space="preserve">593601</t>
  </si>
  <si>
    <t xml:space="preserve">7891035000898</t>
  </si>
  <si>
    <t xml:space="preserve">SBP LOCAO REPEL INFANTIL BABY 12X100ML</t>
  </si>
  <si>
    <t xml:space="preserve">SBP</t>
  </si>
  <si>
    <t xml:space="preserve">659421</t>
  </si>
  <si>
    <t xml:space="preserve">7891010256494</t>
  </si>
  <si>
    <t xml:space="preserve">SH INF JS BABY 180ML CHEIRINHO PROL -REF</t>
  </si>
  <si>
    <t xml:space="preserve">651761</t>
  </si>
  <si>
    <t xml:space="preserve">7896227690338</t>
  </si>
  <si>
    <t xml:space="preserve">SH INF SNOOPY 200ML CAMOMILA</t>
  </si>
  <si>
    <t xml:space="preserve">680201</t>
  </si>
  <si>
    <t xml:space="preserve">7897042020294</t>
  </si>
  <si>
    <t xml:space="preserve">SH. +CONDIC.SKALA ABAC.200M</t>
  </si>
  <si>
    <t xml:space="preserve">SKALA</t>
  </si>
  <si>
    <t xml:space="preserve">577001</t>
  </si>
  <si>
    <t xml:space="preserve">7891010980061</t>
  </si>
  <si>
    <t xml:space="preserve">SH. JOHNSON BABY CH. PROL. 200ML</t>
  </si>
  <si>
    <t xml:space="preserve">667791</t>
  </si>
  <si>
    <t xml:space="preserve">7908458329137</t>
  </si>
  <si>
    <t xml:space="preserve">SH.300+CONDIC.S.LINE K.H.200M</t>
  </si>
  <si>
    <t xml:space="preserve">562441</t>
  </si>
  <si>
    <t xml:space="preserve">7896512907493</t>
  </si>
  <si>
    <t xml:space="preserve">SHAMPOO GRANADO SUAVE 250ML</t>
  </si>
  <si>
    <t xml:space="preserve">576981</t>
  </si>
  <si>
    <t xml:space="preserve">7891150025929</t>
  </si>
  <si>
    <t xml:space="preserve">SHAMPOO HID. ENR. DOVE BABY FRASCO 200ML</t>
  </si>
  <si>
    <t xml:space="preserve">659521</t>
  </si>
  <si>
    <t xml:space="preserve">7898132982263</t>
  </si>
  <si>
    <t xml:space="preserve">SHAMPOO KIDS - CABELO LISO 240ML</t>
  </si>
  <si>
    <t xml:space="preserve">596311</t>
  </si>
  <si>
    <t xml:space="preserve">7896020159261</t>
  </si>
  <si>
    <t xml:space="preserve">SHAMPOO T XUXINHA SH 120ML CAB CACHEADOS</t>
  </si>
  <si>
    <t xml:space="preserve">562381</t>
  </si>
  <si>
    <t xml:space="preserve">7896020161103</t>
  </si>
  <si>
    <t xml:space="preserve">SHAMPOO TURM D XUXINHA SONO TRANQUILO 120ML</t>
  </si>
  <si>
    <t xml:space="preserve">562361</t>
  </si>
  <si>
    <t xml:space="preserve">7896020153832</t>
  </si>
  <si>
    <t xml:space="preserve">SHAMPOO TURM D XUXINHA SUAVE 120ML</t>
  </si>
  <si>
    <t xml:space="preserve">567321</t>
  </si>
  <si>
    <t xml:space="preserve">7891010030889</t>
  </si>
  <si>
    <t xml:space="preserve">SHP J J BABY CAB CLAROS 200ML</t>
  </si>
  <si>
    <t xml:space="preserve">594461</t>
  </si>
  <si>
    <t xml:space="preserve">7891010030391</t>
  </si>
  <si>
    <t xml:space="preserve">SHP J J BABY CACHOS DEFINI 200ML</t>
  </si>
  <si>
    <t xml:space="preserve">660521</t>
  </si>
  <si>
    <t xml:space="preserve">7891010256517</t>
  </si>
  <si>
    <t xml:space="preserve">SHP J J BABY GTS DE BRILHO 200ML</t>
  </si>
  <si>
    <t xml:space="preserve">600111</t>
  </si>
  <si>
    <t xml:space="preserve">7896020163077</t>
  </si>
  <si>
    <t xml:space="preserve">T XUXINHA SB LIQ 210ML C/GLICERINA REFIL</t>
  </si>
  <si>
    <t xml:space="preserve">628561</t>
  </si>
  <si>
    <t xml:space="preserve">7896020163084</t>
  </si>
  <si>
    <t xml:space="preserve">T XUXINHA SB LIQ 210ML S/CORANTE REFIL</t>
  </si>
  <si>
    <t xml:space="preserve">600121</t>
  </si>
  <si>
    <t xml:space="preserve">7896020163091</t>
  </si>
  <si>
    <t xml:space="preserve">T XUXINHA SB LIQ 210ML SONO TRANQ REFIL</t>
  </si>
  <si>
    <t xml:space="preserve">638751</t>
  </si>
  <si>
    <t xml:space="preserve">7896020162216</t>
  </si>
  <si>
    <t xml:space="preserve">T XUXINHA SH400ML SONO TRANQUILO</t>
  </si>
  <si>
    <t xml:space="preserve">601961</t>
  </si>
  <si>
    <t xml:space="preserve">7896020153986</t>
  </si>
  <si>
    <t xml:space="preserve">T XUXINHA TALCO 100G POLVILHO</t>
  </si>
  <si>
    <t xml:space="preserve">585981</t>
  </si>
  <si>
    <t xml:space="preserve">7908371200162</t>
  </si>
  <si>
    <t xml:space="preserve">T. MONICA AGUINHA CL 100ML CHEIR MEU BEBE</t>
  </si>
  <si>
    <t xml:space="preserve">617111</t>
  </si>
  <si>
    <t xml:space="preserve">7896512914415</t>
  </si>
  <si>
    <t xml:space="preserve">TALCO CREMOSO PINK 100GR</t>
  </si>
  <si>
    <t xml:space="preserve">540761</t>
  </si>
  <si>
    <t xml:space="preserve">7896512909190</t>
  </si>
  <si>
    <t xml:space="preserve">TALCO GRANADO BEBE 100G</t>
  </si>
  <si>
    <t xml:space="preserve">655681</t>
  </si>
  <si>
    <t xml:space="preserve">7896323203623</t>
  </si>
  <si>
    <t xml:space="preserve">TALCO INF BABY AZUL HALLEY 200G CX/12 - LABATE</t>
  </si>
  <si>
    <t xml:space="preserve">663411</t>
  </si>
  <si>
    <t xml:space="preserve">7896323208048</t>
  </si>
  <si>
    <t xml:space="preserve">TALCO INGLES BABY LAVANDA/CAMOMILA HALLEY 200G</t>
  </si>
  <si>
    <t xml:space="preserve">577041</t>
  </si>
  <si>
    <t xml:space="preserve">7896012800874</t>
  </si>
  <si>
    <t xml:space="preserve">TALCO POM POM 200G</t>
  </si>
  <si>
    <t xml:space="preserve">640121</t>
  </si>
  <si>
    <t xml:space="preserve">17898966448116</t>
  </si>
  <si>
    <t xml:space="preserve">TOALHA BEBE LIMPINHO C/140UN CX/24</t>
  </si>
  <si>
    <t xml:space="preserve">1273</t>
  </si>
  <si>
    <t xml:space="preserve">7898994747581</t>
  </si>
  <si>
    <t xml:space="preserve">TOALHA BEBE LIMPINHO C/45UN</t>
  </si>
  <si>
    <t xml:space="preserve">R2M</t>
  </si>
  <si>
    <t xml:space="preserve">630261</t>
  </si>
  <si>
    <t xml:space="preserve">7898966448393</t>
  </si>
  <si>
    <t xml:space="preserve">TOALHA HUMIDECIDA BEBE LIMPINHO 90UN</t>
  </si>
  <si>
    <t xml:space="preserve">631661</t>
  </si>
  <si>
    <t xml:space="preserve">7898656390513</t>
  </si>
  <si>
    <t xml:space="preserve">TOALHA UMD MAMYPOKO RN 50UN</t>
  </si>
  <si>
    <t xml:space="preserve">MAMYPOKO</t>
  </si>
  <si>
    <t xml:space="preserve">657961</t>
  </si>
  <si>
    <t xml:space="preserve">7896227672037</t>
  </si>
  <si>
    <t xml:space="preserve">TOALHA UMED COTTONBABY REC NASCI 50UN</t>
  </si>
  <si>
    <t xml:space="preserve">552081</t>
  </si>
  <si>
    <t xml:space="preserve">7896018700604</t>
  </si>
  <si>
    <t xml:space="preserve">TOALHA UMEDECIDA DISNEY BABY HUGGIES SUPREME CARE PACOTE 48 UNIDADES</t>
  </si>
  <si>
    <t xml:space="preserve">548561</t>
  </si>
  <si>
    <t xml:space="preserve">7500435158077</t>
  </si>
  <si>
    <t xml:space="preserve">TOALHA UMEDECIDA PAMPERS SPLASH 48 UNIDADES</t>
  </si>
  <si>
    <t xml:space="preserve">610651</t>
  </si>
  <si>
    <t xml:space="preserve">7908032300866</t>
  </si>
  <si>
    <t xml:space="preserve">TOALHAS UMED PIQUITUCHO PRATIC C/48UND</t>
  </si>
  <si>
    <t xml:space="preserve">608691</t>
  </si>
  <si>
    <t xml:space="preserve">7896279113427</t>
  </si>
  <si>
    <t xml:space="preserve">UMIDILIZ CO MURIEL 150ML BABY MENINA</t>
  </si>
  <si>
    <t xml:space="preserve">608621</t>
  </si>
  <si>
    <t xml:space="preserve">7896279114035</t>
  </si>
  <si>
    <t xml:space="preserve">UMIDILIZ SH MURIEL 150ML BABY MENINO</t>
  </si>
  <si>
    <t xml:space="preserve">650981</t>
  </si>
  <si>
    <t xml:space="preserve">70330729803</t>
  </si>
  <si>
    <t xml:space="preserve">AP BARB BIC 3 INTENSITY 2X12 PRETO</t>
  </si>
  <si>
    <t xml:space="preserve">BIC AMAZONIA</t>
  </si>
  <si>
    <t xml:space="preserve">BARBEADORES</t>
  </si>
  <si>
    <t xml:space="preserve">650971</t>
  </si>
  <si>
    <t xml:space="preserve">7501843503404</t>
  </si>
  <si>
    <t xml:space="preserve">AP BARB BIC FLEX3 AZUL 12X1</t>
  </si>
  <si>
    <t xml:space="preserve">650991</t>
  </si>
  <si>
    <t xml:space="preserve">7890000392013</t>
  </si>
  <si>
    <t xml:space="preserve">AP DEP BIC COMFORT2 WOMEN L5P4</t>
  </si>
  <si>
    <t xml:space="preserve">650941</t>
  </si>
  <si>
    <t xml:space="preserve">7890000009782</t>
  </si>
  <si>
    <t xml:space="preserve">AP DEP BIC LADY SHAVER L5P4</t>
  </si>
  <si>
    <t xml:space="preserve">667911</t>
  </si>
  <si>
    <t xml:space="preserve">7898291219569</t>
  </si>
  <si>
    <t xml:space="preserve">APARELHO BOZZANO SENSITIVE 2 LAMINAS</t>
  </si>
  <si>
    <t xml:space="preserve">BOZZANO</t>
  </si>
  <si>
    <t xml:space="preserve">668011</t>
  </si>
  <si>
    <t xml:space="preserve">7898291219590</t>
  </si>
  <si>
    <t xml:space="preserve">APARELHO BOZZANO SPEED 2 LAMINAS REF 649 12X1</t>
  </si>
  <si>
    <t xml:space="preserve">666391</t>
  </si>
  <si>
    <t xml:space="preserve">7500435245845</t>
  </si>
  <si>
    <t xml:space="preserve">APB PRESTO 3 CARVAO C/12</t>
  </si>
  <si>
    <t xml:space="preserve">GILLETTE</t>
  </si>
  <si>
    <t xml:space="preserve">647171</t>
  </si>
  <si>
    <t xml:space="preserve">7500435245821</t>
  </si>
  <si>
    <t xml:space="preserve">APB PRESTO 3 CARVAO C/2</t>
  </si>
  <si>
    <t xml:space="preserve">669711</t>
  </si>
  <si>
    <t xml:space="preserve">7500435190541</t>
  </si>
  <si>
    <t xml:space="preserve">APB PRESTO 3 DERMA PROTECAO C/2</t>
  </si>
  <si>
    <t xml:space="preserve">657501</t>
  </si>
  <si>
    <t xml:space="preserve">7500435172561</t>
  </si>
  <si>
    <t xml:space="preserve">APB VENUS SENSITIVE LEV 4 PAG 3</t>
  </si>
  <si>
    <t xml:space="preserve">642711</t>
  </si>
  <si>
    <t xml:space="preserve">70330729872</t>
  </si>
  <si>
    <t xml:space="preserve">BARBEADOR BIC ACQUA</t>
  </si>
  <si>
    <t xml:space="preserve">652641</t>
  </si>
  <si>
    <t xml:space="preserve">8715200813061</t>
  </si>
  <si>
    <t xml:space="preserve">PV NIVEA BALSAMO APOS BARBA SENSITIVE 100ML</t>
  </si>
  <si>
    <t xml:space="preserve">627491</t>
  </si>
  <si>
    <t xml:space="preserve">735201015163</t>
  </si>
  <si>
    <t xml:space="preserve">AGUA DE COCO 1LITRO VITORIA</t>
  </si>
  <si>
    <t xml:space="preserve">VITORIA COM. E IND. DE DER DA CANA DE ACUCAR LTDA</t>
  </si>
  <si>
    <t xml:space="preserve">BEBIDAS GERAL</t>
  </si>
  <si>
    <t xml:space="preserve">627501</t>
  </si>
  <si>
    <t xml:space="preserve">735201015156</t>
  </si>
  <si>
    <t xml:space="preserve">AGUA DE COCO VITORIA 300ML</t>
  </si>
  <si>
    <t xml:space="preserve">5033</t>
  </si>
  <si>
    <t xml:space="preserve">7898223370191</t>
  </si>
  <si>
    <t xml:space="preserve">AGUA MIN NOSSA AGUA 200ML</t>
  </si>
  <si>
    <t xml:space="preserve">MATEUS SUPERMERCADOS S.A</t>
  </si>
  <si>
    <t xml:space="preserve">607731</t>
  </si>
  <si>
    <t xml:space="preserve">7894900536515</t>
  </si>
  <si>
    <t xml:space="preserve">AGUA MINERAL BELAGUA 500ML</t>
  </si>
  <si>
    <t xml:space="preserve">ELEANE MONALIZA CERQUEIRA DE SOUSA</t>
  </si>
  <si>
    <t xml:space="preserve">693</t>
  </si>
  <si>
    <t xml:space="preserve">7898929064868</t>
  </si>
  <si>
    <t xml:space="preserve">AGUA MINERAL C GAS BENEVI 500ML</t>
  </si>
  <si>
    <t xml:space="preserve">34403</t>
  </si>
  <si>
    <t xml:space="preserve">7894900530001</t>
  </si>
  <si>
    <t xml:space="preserve">AGUA MINERAL CRYSTAL 500ML</t>
  </si>
  <si>
    <t xml:space="preserve">2743</t>
  </si>
  <si>
    <t xml:space="preserve">7898913408067</t>
  </si>
  <si>
    <t xml:space="preserve">AGUA MINERAL DANAT 500ML</t>
  </si>
  <si>
    <t xml:space="preserve">53</t>
  </si>
  <si>
    <t xml:space="preserve">7898994541721</t>
  </si>
  <si>
    <t xml:space="preserve">AGUA MINERAL FLORATTA 1,5L</t>
  </si>
  <si>
    <t xml:space="preserve">3423</t>
  </si>
  <si>
    <t xml:space="preserve">7898994541745</t>
  </si>
  <si>
    <t xml:space="preserve">AGUA MINERAL FLORATTA 350ML</t>
  </si>
  <si>
    <t xml:space="preserve">SAMPAIO &amp; MORAES LTDA</t>
  </si>
  <si>
    <t xml:space="preserve">1153</t>
  </si>
  <si>
    <t xml:space="preserve">7898994541738</t>
  </si>
  <si>
    <t xml:space="preserve">AGUA MINERAL FLORATTA 500ML</t>
  </si>
  <si>
    <t xml:space="preserve">2753</t>
  </si>
  <si>
    <t xml:space="preserve">7896445490086</t>
  </si>
  <si>
    <t xml:space="preserve">AGUA MINERAL INDAIA 500ML</t>
  </si>
  <si>
    <t xml:space="preserve">703</t>
  </si>
  <si>
    <t xml:space="preserve">7898223370023</t>
  </si>
  <si>
    <t xml:space="preserve">AGUA MINERAL NOSSA AGUA 1,5L</t>
  </si>
  <si>
    <t xml:space="preserve">583541</t>
  </si>
  <si>
    <t xml:space="preserve">7898223370047</t>
  </si>
  <si>
    <t xml:space="preserve">AGUA MINERAL NOSSA AGUA 500ML</t>
  </si>
  <si>
    <t xml:space="preserve">2913</t>
  </si>
  <si>
    <t xml:space="preserve">7896369636843</t>
  </si>
  <si>
    <t xml:space="preserve">AGUA MINERAL POLAR 1,5L</t>
  </si>
  <si>
    <t xml:space="preserve">SANTA CLARA</t>
  </si>
  <si>
    <t xml:space="preserve">588731</t>
  </si>
  <si>
    <t xml:space="preserve">7896369636812</t>
  </si>
  <si>
    <t xml:space="preserve">AGUA MINERAL POLAR 500ML</t>
  </si>
  <si>
    <t xml:space="preserve">592051</t>
  </si>
  <si>
    <t xml:space="preserve">7891000067048</t>
  </si>
  <si>
    <t xml:space="preserve">ALPINO BEBIDA GARRAFA PLAS 280ML</t>
  </si>
  <si>
    <t xml:space="preserve">3663</t>
  </si>
  <si>
    <t xml:space="preserve">7894900536010</t>
  </si>
  <si>
    <t xml:space="preserve">AM BELAGUA 500ML C/GAS</t>
  </si>
  <si>
    <t xml:space="preserve">COCA COLA</t>
  </si>
  <si>
    <t xml:space="preserve">COMPAR CIA PARAENSE DE REFRIGERANTES</t>
  </si>
  <si>
    <t xml:space="preserve">613321</t>
  </si>
  <si>
    <t xml:space="preserve">7894321722016</t>
  </si>
  <si>
    <t xml:space="preserve">BEB LACTEA TODDYNHO CHOCOLATE</t>
  </si>
  <si>
    <t xml:space="preserve">590381</t>
  </si>
  <si>
    <t xml:space="preserve">7891000359822</t>
  </si>
  <si>
    <t xml:space="preserve">BEBIDA LACTEA NESCAU 180ML</t>
  </si>
  <si>
    <t xml:space="preserve">3083</t>
  </si>
  <si>
    <t xml:space="preserve">7894900701609</t>
  </si>
  <si>
    <t xml:space="preserve">COCA COLA 600ML SEM AÇUCAR</t>
  </si>
  <si>
    <t xml:space="preserve">607711</t>
  </si>
  <si>
    <t xml:space="preserve">7894900025019</t>
  </si>
  <si>
    <t xml:space="preserve">COCA COLA COM CAFE 220ML</t>
  </si>
  <si>
    <t xml:space="preserve">583581</t>
  </si>
  <si>
    <t xml:space="preserve">7894900010015</t>
  </si>
  <si>
    <t xml:space="preserve">COCA COLA LT 350ML</t>
  </si>
  <si>
    <t xml:space="preserve">3213</t>
  </si>
  <si>
    <t xml:space="preserve">7894900700398</t>
  </si>
  <si>
    <t xml:space="preserve">COCA COLA SEM AÇUCAR 220ML</t>
  </si>
  <si>
    <t xml:space="preserve">587241</t>
  </si>
  <si>
    <t xml:space="preserve">7894900700015</t>
  </si>
  <si>
    <t xml:space="preserve">COCA COLA SEM AÇUCAR 350ML</t>
  </si>
  <si>
    <t xml:space="preserve">4303</t>
  </si>
  <si>
    <t xml:space="preserve">7894900701753</t>
  </si>
  <si>
    <t xml:space="preserve">COCA COLA ZERO PET 1,5L</t>
  </si>
  <si>
    <t xml:space="preserve">667171</t>
  </si>
  <si>
    <t xml:space="preserve">7891025124481</t>
  </si>
  <si>
    <t xml:space="preserve">DANONE KIDS LIQUIDO MORANGO 20X150G</t>
  </si>
  <si>
    <t xml:space="preserve">609541</t>
  </si>
  <si>
    <t xml:space="preserve">7891025101376</t>
  </si>
  <si>
    <t xml:space="preserve">DANONE LIQ MORANGO 170G *185</t>
  </si>
  <si>
    <t xml:space="preserve">667161</t>
  </si>
  <si>
    <t xml:space="preserve">7891025120230</t>
  </si>
  <si>
    <t xml:space="preserve">DANONE NATURAL INTEGRAL MSL 20X160G</t>
  </si>
  <si>
    <t xml:space="preserve">675971</t>
  </si>
  <si>
    <t xml:space="preserve">7894900666519</t>
  </si>
  <si>
    <t xml:space="preserve">DEL VAL FRU FRUTAS CITRICAS PE 1L</t>
  </si>
  <si>
    <t xml:space="preserve">4283</t>
  </si>
  <si>
    <t xml:space="preserve">7894900556032</t>
  </si>
  <si>
    <t xml:space="preserve">DEL VAL FRU LARANJA PET 1L</t>
  </si>
  <si>
    <t xml:space="preserve">4293</t>
  </si>
  <si>
    <t xml:space="preserve">17894900550037</t>
  </si>
  <si>
    <t xml:space="preserve">DEL VAL FRU UVA PET 1L</t>
  </si>
  <si>
    <t xml:space="preserve">615751</t>
  </si>
  <si>
    <t xml:space="preserve">70847033318</t>
  </si>
  <si>
    <t xml:space="preserve">ENERG MONSTER MANGO LOCO LATA 473ML</t>
  </si>
  <si>
    <t xml:space="preserve">624421</t>
  </si>
  <si>
    <t xml:space="preserve">1220000250031</t>
  </si>
  <si>
    <t xml:space="preserve">ENERG MONSTER PACIFIC PUNCH LATA</t>
  </si>
  <si>
    <t xml:space="preserve">654831</t>
  </si>
  <si>
    <t xml:space="preserve">7898080662262</t>
  </si>
  <si>
    <t xml:space="preserve">ENERGETICO BALY LATA 250ML</t>
  </si>
  <si>
    <t xml:space="preserve">654841</t>
  </si>
  <si>
    <t xml:space="preserve">7898080664372</t>
  </si>
  <si>
    <t xml:space="preserve">ENERGETICO BALY LT 250ML MELANCIA</t>
  </si>
  <si>
    <t xml:space="preserve">665701</t>
  </si>
  <si>
    <t xml:space="preserve">7898080665911</t>
  </si>
  <si>
    <t xml:space="preserve">ENERGETICO BALY LTA 250ML CAIPIRINHA</t>
  </si>
  <si>
    <t xml:space="preserve">BALY</t>
  </si>
  <si>
    <t xml:space="preserve">TOUREIRO ATACADISTA LTDA</t>
  </si>
  <si>
    <t xml:space="preserve">665691</t>
  </si>
  <si>
    <t xml:space="preserve">7898080664990</t>
  </si>
  <si>
    <t xml:space="preserve">ENERGETICO BALY LTA 250ML MORANGO/PESSEG</t>
  </si>
  <si>
    <t xml:space="preserve">665681</t>
  </si>
  <si>
    <t xml:space="preserve">7898080664037</t>
  </si>
  <si>
    <t xml:space="preserve">ENERGETICO BALY LTA 250ML TROPICAL</t>
  </si>
  <si>
    <t xml:space="preserve">665661</t>
  </si>
  <si>
    <t xml:space="preserve">7898080664396</t>
  </si>
  <si>
    <t xml:space="preserve">ENERGETICO BALY LTA 473ML COCO/ACAI</t>
  </si>
  <si>
    <t xml:space="preserve">665651</t>
  </si>
  <si>
    <t xml:space="preserve">7898080664587</t>
  </si>
  <si>
    <t xml:space="preserve">ENERGETICO BALY LTA 473ML MACA VERDE</t>
  </si>
  <si>
    <t xml:space="preserve">665631</t>
  </si>
  <si>
    <t xml:space="preserve">7898080664402</t>
  </si>
  <si>
    <t xml:space="preserve">ENERGETICO BALY LTA 473ML MELANCIA</t>
  </si>
  <si>
    <t xml:space="preserve">665621</t>
  </si>
  <si>
    <t xml:space="preserve">7898080663733</t>
  </si>
  <si>
    <t xml:space="preserve">ENERGETICO BALY LTA 473ML TRADICIONAL</t>
  </si>
  <si>
    <t xml:space="preserve">665611</t>
  </si>
  <si>
    <t xml:space="preserve">7898080664273</t>
  </si>
  <si>
    <t xml:space="preserve">ENERGETICO BALY LTA 473ML TROPICAL</t>
  </si>
  <si>
    <t xml:space="preserve">661941</t>
  </si>
  <si>
    <t xml:space="preserve">7898080664945</t>
  </si>
  <si>
    <t xml:space="preserve">ENERGETICO FLYNOW LT 250ML MELAN S/ACU</t>
  </si>
  <si>
    <t xml:space="preserve">661951</t>
  </si>
  <si>
    <t xml:space="preserve">7898080663849</t>
  </si>
  <si>
    <t xml:space="preserve">ENERGETICO FLYNOW LT 250ML TRAD S/ACU</t>
  </si>
  <si>
    <t xml:space="preserve">624411</t>
  </si>
  <si>
    <t xml:space="preserve">70847022305</t>
  </si>
  <si>
    <t xml:space="preserve">ENERGETICO MONSTER ABSOLUTELY ZERO LATA</t>
  </si>
  <si>
    <t xml:space="preserve">570641</t>
  </si>
  <si>
    <t xml:space="preserve">7896094925120</t>
  </si>
  <si>
    <t xml:space="preserve">ENGOV AFTER RED HITS 250ML</t>
  </si>
  <si>
    <t xml:space="preserve">HYPERA FARMA</t>
  </si>
  <si>
    <t xml:space="preserve">599221</t>
  </si>
  <si>
    <t xml:space="preserve">7894900093001</t>
  </si>
  <si>
    <t xml:space="preserve">FANTA GUARANA 350ML</t>
  </si>
  <si>
    <t xml:space="preserve">583621</t>
  </si>
  <si>
    <t xml:space="preserve">7894900030013</t>
  </si>
  <si>
    <t xml:space="preserve">FANTA LARANJA LATA 350ML</t>
  </si>
  <si>
    <t xml:space="preserve">3823</t>
  </si>
  <si>
    <t xml:space="preserve">7894900030075</t>
  </si>
  <si>
    <t xml:space="preserve">FANTA LARANJA LT 350ML</t>
  </si>
  <si>
    <t xml:space="preserve">583601</t>
  </si>
  <si>
    <t xml:space="preserve">7894900050011</t>
  </si>
  <si>
    <t xml:space="preserve">FANTA UVA LATA 350ML</t>
  </si>
  <si>
    <t xml:space="preserve">713</t>
  </si>
  <si>
    <t xml:space="preserve">7892840822019</t>
  </si>
  <si>
    <t xml:space="preserve">GATORADE 500ML SBR BERRY BLUE</t>
  </si>
  <si>
    <t xml:space="preserve">AMBEV</t>
  </si>
  <si>
    <t xml:space="preserve">591161</t>
  </si>
  <si>
    <t xml:space="preserve">7892840808044</t>
  </si>
  <si>
    <t xml:space="preserve">GATORADE 500ML SBR TANGERINA</t>
  </si>
  <si>
    <t xml:space="preserve">583501</t>
  </si>
  <si>
    <t xml:space="preserve">7892840808020</t>
  </si>
  <si>
    <t xml:space="preserve">GATORADE LARANJA ISO 500ML</t>
  </si>
  <si>
    <t xml:space="preserve">583481</t>
  </si>
  <si>
    <t xml:space="preserve">7892840808174</t>
  </si>
  <si>
    <t xml:space="preserve">GATORADE MORANGO E MARACUJA ISO 500ML</t>
  </si>
  <si>
    <t xml:space="preserve">583521</t>
  </si>
  <si>
    <t xml:space="preserve">7892840808051</t>
  </si>
  <si>
    <t xml:space="preserve">GATORADE UVA 500ML</t>
  </si>
  <si>
    <t xml:space="preserve">663841</t>
  </si>
  <si>
    <t xml:space="preserve">7891158106835</t>
  </si>
  <si>
    <t xml:space="preserve">GLUCERNA SR BAUNILHA 200ML-DEMAIS PROD</t>
  </si>
  <si>
    <t xml:space="preserve">687901</t>
  </si>
  <si>
    <t xml:space="preserve">7891991307529</t>
  </si>
  <si>
    <t xml:space="preserve">GUARANA ANTARCTICA ZERO LATA 350ML SH C/12 NPAL MULTIPACK</t>
  </si>
  <si>
    <t xml:space="preserve">CRBS SA - CDD BELEM</t>
  </si>
  <si>
    <t xml:space="preserve">612061</t>
  </si>
  <si>
    <t xml:space="preserve">7891991000727</t>
  </si>
  <si>
    <t xml:space="preserve">GUARANA ANTARTICA SEM AÇUCAR</t>
  </si>
  <si>
    <t xml:space="preserve">708801</t>
  </si>
  <si>
    <t xml:space="preserve">7891991002479</t>
  </si>
  <si>
    <t xml:space="preserve">GUARANA CHP ANTARCTICA DIET PET 2L</t>
  </si>
  <si>
    <t xml:space="preserve">708901</t>
  </si>
  <si>
    <t xml:space="preserve">7891991001373</t>
  </si>
  <si>
    <t xml:space="preserve">GUARANA CHP ANTARCTICA PET 2L</t>
  </si>
  <si>
    <t xml:space="preserve">587341</t>
  </si>
  <si>
    <t xml:space="preserve">7894900940015</t>
  </si>
  <si>
    <t xml:space="preserve">GUARANA JESUS 350ML</t>
  </si>
  <si>
    <t xml:space="preserve">587081</t>
  </si>
  <si>
    <t xml:space="preserve">7891991000826</t>
  </si>
  <si>
    <t xml:space="preserve">GUARANA LATA 350ML</t>
  </si>
  <si>
    <t xml:space="preserve">3103</t>
  </si>
  <si>
    <t xml:space="preserve">7897105200038</t>
  </si>
  <si>
    <t xml:space="preserve">GUARANA TUCHAUA 2LT</t>
  </si>
  <si>
    <t xml:space="preserve">571981</t>
  </si>
  <si>
    <t xml:space="preserve">7897105200137</t>
  </si>
  <si>
    <t xml:space="preserve">GUARANA TUCHAUA 350ML</t>
  </si>
  <si>
    <t xml:space="preserve">583641</t>
  </si>
  <si>
    <t xml:space="preserve">7892840812423</t>
  </si>
  <si>
    <t xml:space="preserve">H2O LIMAO 500ML</t>
  </si>
  <si>
    <t xml:space="preserve">591181</t>
  </si>
  <si>
    <t xml:space="preserve">7892840812850</t>
  </si>
  <si>
    <t xml:space="preserve">H2O LIMONETO 500ML</t>
  </si>
  <si>
    <t xml:space="preserve">85</t>
  </si>
  <si>
    <t xml:space="preserve">7892840823986</t>
  </si>
  <si>
    <t xml:space="preserve">H2OH LIMONETO LT SLEEK 350ML SH C 12</t>
  </si>
  <si>
    <t xml:space="preserve">624441</t>
  </si>
  <si>
    <t xml:space="preserve">7892840808488</t>
  </si>
  <si>
    <t xml:space="preserve">ISOTO GATORADE LIMAO PET</t>
  </si>
  <si>
    <t xml:space="preserve">583721</t>
  </si>
  <si>
    <t xml:space="preserve">7894900583700</t>
  </si>
  <si>
    <t xml:space="preserve">KAPO DEL VALLE MORANGO 473ML</t>
  </si>
  <si>
    <t xml:space="preserve">3703</t>
  </si>
  <si>
    <t xml:space="preserve">7894900563719</t>
  </si>
  <si>
    <t xml:space="preserve">KAPO LARANJA 200ML</t>
  </si>
  <si>
    <t xml:space="preserve">622541</t>
  </si>
  <si>
    <t xml:space="preserve">7894900563702</t>
  </si>
  <si>
    <t xml:space="preserve">KAPO LARANJA TP</t>
  </si>
  <si>
    <t xml:space="preserve">687801</t>
  </si>
  <si>
    <t xml:space="preserve">7898049550203</t>
  </si>
  <si>
    <t xml:space="preserve">MAR DOCE AGUA MINERAL SEM GAS GFA PET 510ML FD C/12</t>
  </si>
  <si>
    <t xml:space="preserve">3733</t>
  </si>
  <si>
    <t xml:space="preserve">10070847000607</t>
  </si>
  <si>
    <t xml:space="preserve">MONST KHAOTIC LT 473ML</t>
  </si>
  <si>
    <t xml:space="preserve">4203</t>
  </si>
  <si>
    <t xml:space="preserve">10070847001109</t>
  </si>
  <si>
    <t xml:space="preserve">MONST ULTRA VIOLET LT 473ML</t>
  </si>
  <si>
    <t xml:space="preserve">2703</t>
  </si>
  <si>
    <t xml:space="preserve">7898938890045</t>
  </si>
  <si>
    <t xml:space="preserve">MONSTER ENERGY JUICE</t>
  </si>
  <si>
    <t xml:space="preserve">583681</t>
  </si>
  <si>
    <t xml:space="preserve">70847022015</t>
  </si>
  <si>
    <t xml:space="preserve">MONSTER ENERGY TRADICIONAL 473ML</t>
  </si>
  <si>
    <t xml:space="preserve">637831</t>
  </si>
  <si>
    <t xml:space="preserve">7898938890076</t>
  </si>
  <si>
    <t xml:space="preserve">MONSTER ENERGY TRADICIONAL ZERO AÇUCAR 473ML</t>
  </si>
  <si>
    <t xml:space="preserve">1433</t>
  </si>
  <si>
    <t xml:space="preserve">70847022206</t>
  </si>
  <si>
    <t xml:space="preserve">MONSTER ENERGY ULTRA LATA</t>
  </si>
  <si>
    <t xml:space="preserve">624431</t>
  </si>
  <si>
    <t xml:space="preserve">1220000250000</t>
  </si>
  <si>
    <t xml:space="preserve">MONSTER ENERGY ULTRA PARADISE LATA 473ML</t>
  </si>
  <si>
    <t xml:space="preserve">2693</t>
  </si>
  <si>
    <t xml:space="preserve">70847033929</t>
  </si>
  <si>
    <t xml:space="preserve">MONSTER ENERGY VIOLET 473ML</t>
  </si>
  <si>
    <t xml:space="preserve">615761</t>
  </si>
  <si>
    <t xml:space="preserve">70847033301</t>
  </si>
  <si>
    <t xml:space="preserve">MONSTER MANGO LOCO LATA 473ML</t>
  </si>
  <si>
    <t xml:space="preserve">615771</t>
  </si>
  <si>
    <t xml:space="preserve">1220000250147</t>
  </si>
  <si>
    <t xml:space="preserve">MONSTER ORANGE KHAOTIC 473ML</t>
  </si>
  <si>
    <t xml:space="preserve">653821</t>
  </si>
  <si>
    <t xml:space="preserve">7891000389225</t>
  </si>
  <si>
    <t xml:space="preserve">NESCAFE CAPPU CANELABEBGARR 4(6X270ML)BR</t>
  </si>
  <si>
    <t xml:space="preserve">653841</t>
  </si>
  <si>
    <t xml:space="preserve">17891000389314</t>
  </si>
  <si>
    <t xml:space="preserve">NESCAFE CHOC NO BEB GARRAFAPLAS</t>
  </si>
  <si>
    <t xml:space="preserve">705601</t>
  </si>
  <si>
    <t xml:space="preserve">7891000417409</t>
  </si>
  <si>
    <t xml:space="preserve">NESCAFE PROENERGY CHOCNO 270ML</t>
  </si>
  <si>
    <t xml:space="preserve">595131</t>
  </si>
  <si>
    <t xml:space="preserve">7891000381113</t>
  </si>
  <si>
    <t xml:space="preserve">NESCAU ACTIV-GO B LACTEA ZERO LACT 180ML</t>
  </si>
  <si>
    <t xml:space="preserve">592101</t>
  </si>
  <si>
    <t xml:space="preserve">7891000101926</t>
  </si>
  <si>
    <t xml:space="preserve">NESCAU BEBIDA GARRAFA PLAS 270ML</t>
  </si>
  <si>
    <t xml:space="preserve">705701</t>
  </si>
  <si>
    <t xml:space="preserve">7891000446799</t>
  </si>
  <si>
    <t xml:space="preserve">NESCAU PROTEIN 250ML</t>
  </si>
  <si>
    <t xml:space="preserve">592131</t>
  </si>
  <si>
    <t xml:space="preserve">7891000389201</t>
  </si>
  <si>
    <t xml:space="preserve">NESQUIK BEBIDA LACTEA MRG 180ML</t>
  </si>
  <si>
    <t xml:space="preserve">592061</t>
  </si>
  <si>
    <t xml:space="preserve">7891000090732</t>
  </si>
  <si>
    <t xml:space="preserve">NESTON BEBIDA GARRAFA PLAS 280ML</t>
  </si>
  <si>
    <t xml:space="preserve">599201</t>
  </si>
  <si>
    <t xml:space="preserve">7892840800079</t>
  </si>
  <si>
    <t xml:space="preserve">PEPSI COLA 350ML</t>
  </si>
  <si>
    <t xml:space="preserve">4253</t>
  </si>
  <si>
    <t xml:space="preserve">17894900504009</t>
  </si>
  <si>
    <t xml:space="preserve">POWERADE MIX DE FRUTAS 500ML</t>
  </si>
  <si>
    <t xml:space="preserve">4263</t>
  </si>
  <si>
    <t xml:space="preserve">7894900501001</t>
  </si>
  <si>
    <t xml:space="preserve">POWERADE UVA 500ML</t>
  </si>
  <si>
    <t xml:space="preserve">653831</t>
  </si>
  <si>
    <t xml:space="preserve">7891000389171</t>
  </si>
  <si>
    <t xml:space="preserve">PV NESCAFE LATTE BEBGARRPLAS 4(6X270ML) BR</t>
  </si>
  <si>
    <t xml:space="preserve">593571</t>
  </si>
  <si>
    <t xml:space="preserve">7891025122067</t>
  </si>
  <si>
    <t xml:space="preserve">PV YOPRO UHT MORANGO 15G PROTEIN 250ML</t>
  </si>
  <si>
    <t xml:space="preserve">804</t>
  </si>
  <si>
    <t xml:space="preserve">9002490209346</t>
  </si>
  <si>
    <t xml:space="preserve">RED BULL 355ML</t>
  </si>
  <si>
    <t xml:space="preserve">RED BULL BRASIL</t>
  </si>
  <si>
    <t xml:space="preserve">635521</t>
  </si>
  <si>
    <t xml:space="preserve">9002490214166</t>
  </si>
  <si>
    <t xml:space="preserve">RED BULL 473ML</t>
  </si>
  <si>
    <t xml:space="preserve">583661</t>
  </si>
  <si>
    <t xml:space="preserve">611269991000</t>
  </si>
  <si>
    <t xml:space="preserve">RED BULL ENERGY 250ML</t>
  </si>
  <si>
    <t xml:space="preserve">587121</t>
  </si>
  <si>
    <t xml:space="preserve">9002490229160</t>
  </si>
  <si>
    <t xml:space="preserve">RED BULL ENERGY DRINKS THE TROPICAL EDITION DRINK 250ML</t>
  </si>
  <si>
    <t xml:space="preserve">REFRI</t>
  </si>
  <si>
    <t xml:space="preserve">635541</t>
  </si>
  <si>
    <t xml:space="preserve">9002490247379</t>
  </si>
  <si>
    <t xml:space="preserve">RED BULL MELANCIA EDITION  250ML</t>
  </si>
  <si>
    <t xml:space="preserve">733</t>
  </si>
  <si>
    <t xml:space="preserve">611269101713</t>
  </si>
  <si>
    <t xml:space="preserve">RED BULL SEM ACUCAR 250ML</t>
  </si>
  <si>
    <t xml:space="preserve">671651</t>
  </si>
  <si>
    <t xml:space="preserve">9002490283063</t>
  </si>
  <si>
    <t xml:space="preserve">RED BULL ZERO 250ML CX 24X250ML QTD. 1.00 CX</t>
  </si>
  <si>
    <t xml:space="preserve">3093</t>
  </si>
  <si>
    <t xml:space="preserve">7894900027013</t>
  </si>
  <si>
    <t xml:space="preserve">REFRIG COCA COLA 2LT</t>
  </si>
  <si>
    <t xml:space="preserve">644431</t>
  </si>
  <si>
    <t xml:space="preserve">7894900701517</t>
  </si>
  <si>
    <t xml:space="preserve">REFRIG COCA COLA 2LT ZERO</t>
  </si>
  <si>
    <t xml:space="preserve">953</t>
  </si>
  <si>
    <t xml:space="preserve">7894900011609</t>
  </si>
  <si>
    <t xml:space="preserve">REFRIG COCA COLA 600ML</t>
  </si>
  <si>
    <t xml:space="preserve">3113</t>
  </si>
  <si>
    <t xml:space="preserve">7894900031515</t>
  </si>
  <si>
    <t xml:space="preserve">REFRIG FANTA LARANJA 2LT</t>
  </si>
  <si>
    <t xml:space="preserve">3123</t>
  </si>
  <si>
    <t xml:space="preserve">7894900051513</t>
  </si>
  <si>
    <t xml:space="preserve">REFRIG FANTA UVA 2LT</t>
  </si>
  <si>
    <t xml:space="preserve">587261</t>
  </si>
  <si>
    <t xml:space="preserve">7891991000833</t>
  </si>
  <si>
    <t xml:space="preserve">SODA ANTARCTICA 350ML</t>
  </si>
  <si>
    <t xml:space="preserve">SALARIO</t>
  </si>
  <si>
    <t xml:space="preserve">619991</t>
  </si>
  <si>
    <t xml:space="preserve">7898636193974</t>
  </si>
  <si>
    <t xml:space="preserve">SOROX ABACAXI COM HORTELA 550ML</t>
  </si>
  <si>
    <t xml:space="preserve">GENOMA</t>
  </si>
  <si>
    <t xml:space="preserve">656951</t>
  </si>
  <si>
    <t xml:space="preserve">7898636194186</t>
  </si>
  <si>
    <t xml:space="preserve">SOROX FRUTAS AMARELAS 550ML-DEMAIS PROD</t>
  </si>
  <si>
    <t xml:space="preserve">WYETH INDUSTRIA FARMACEUTICA</t>
  </si>
  <si>
    <t xml:space="preserve">620001</t>
  </si>
  <si>
    <t xml:space="preserve">7898636193882</t>
  </si>
  <si>
    <t xml:space="preserve">SOROX FRUTAS VERMELHAS 550ML</t>
  </si>
  <si>
    <t xml:space="preserve">609721</t>
  </si>
  <si>
    <t xml:space="preserve">7898636193493</t>
  </si>
  <si>
    <t xml:space="preserve">SOROX LIMAO 550ML</t>
  </si>
  <si>
    <t xml:space="preserve">655781</t>
  </si>
  <si>
    <t xml:space="preserve">7898636194193</t>
  </si>
  <si>
    <t xml:space="preserve">SOROX MORANGOI COM LARANJA 550ML</t>
  </si>
  <si>
    <t xml:space="preserve">609731</t>
  </si>
  <si>
    <t xml:space="preserve">7898636193509</t>
  </si>
  <si>
    <t xml:space="preserve">SOROX TANGERINA 550ML</t>
  </si>
  <si>
    <t xml:space="preserve">609741</t>
  </si>
  <si>
    <t xml:space="preserve">7898636193516</t>
  </si>
  <si>
    <t xml:space="preserve">SOROX UVA 550ML</t>
  </si>
  <si>
    <t xml:space="preserve">587281</t>
  </si>
  <si>
    <t xml:space="preserve">7894900681017</t>
  </si>
  <si>
    <t xml:space="preserve">SPRITE 350ML</t>
  </si>
  <si>
    <t xml:space="preserve">3833</t>
  </si>
  <si>
    <t xml:space="preserve">7894900060010</t>
  </si>
  <si>
    <t xml:space="preserve">SPRITE LIMAO SEM ACUCAR LT 350ML COLOR</t>
  </si>
  <si>
    <t xml:space="preserve">4333</t>
  </si>
  <si>
    <t xml:space="preserve">17894900681045</t>
  </si>
  <si>
    <t xml:space="preserve">SPRITE ORIG LT 350ML COLOR</t>
  </si>
  <si>
    <t xml:space="preserve">618101</t>
  </si>
  <si>
    <t xml:space="preserve">17894900087052</t>
  </si>
  <si>
    <t xml:space="preserve">SUCO ADES LARANJA 200ML</t>
  </si>
  <si>
    <t xml:space="preserve">618201</t>
  </si>
  <si>
    <t xml:space="preserve">7894900593716</t>
  </si>
  <si>
    <t xml:space="preserve">SUCO KAPO UVA 200ML</t>
  </si>
  <si>
    <t xml:space="preserve">3673</t>
  </si>
  <si>
    <t xml:space="preserve">27897105200131</t>
  </si>
  <si>
    <t xml:space="preserve">TUCH GUAR CHAMP LT 350ML</t>
  </si>
  <si>
    <t xml:space="preserve">4973</t>
  </si>
  <si>
    <t xml:space="preserve">7894900701005</t>
  </si>
  <si>
    <t xml:space="preserve">VENCIDO - COCA-COLA ZERO LT 473ML</t>
  </si>
  <si>
    <t xml:space="preserve">655921</t>
  </si>
  <si>
    <t xml:space="preserve">7898641077054</t>
  </si>
  <si>
    <t xml:space="preserve">WHEY DUX SHAKE CAFE C/LEITE 250ML</t>
  </si>
  <si>
    <t xml:space="preserve">DUX</t>
  </si>
  <si>
    <t xml:space="preserve">642731</t>
  </si>
  <si>
    <t xml:space="preserve">7896006299622</t>
  </si>
  <si>
    <t xml:space="preserve">XANTINON AFTER 250ML FRUT VERM</t>
  </si>
  <si>
    <t xml:space="preserve">13</t>
  </si>
  <si>
    <t xml:space="preserve">7896006299639</t>
  </si>
  <si>
    <t xml:space="preserve">XANTINON AFTER 250ML TANGERINA</t>
  </si>
  <si>
    <t xml:space="preserve">593561</t>
  </si>
  <si>
    <t xml:space="preserve">7891025115632</t>
  </si>
  <si>
    <t xml:space="preserve">YOPRO UHT BANANA 15G PROTEIN 250ML</t>
  </si>
  <si>
    <t xml:space="preserve">593581</t>
  </si>
  <si>
    <t xml:space="preserve">7891025115656</t>
  </si>
  <si>
    <t xml:space="preserve">YOPRO UHT CHOCOLATE 15G PROTEIN 250ML</t>
  </si>
  <si>
    <t xml:space="preserve">642311</t>
  </si>
  <si>
    <t xml:space="preserve">7891000077924</t>
  </si>
  <si>
    <t xml:space="preserve">BARRA DE CHOCOLATE PRESTIGIO 110G</t>
  </si>
  <si>
    <t xml:space="preserve">BISCOITOS/SALGADOS</t>
  </si>
  <si>
    <t xml:space="preserve">651951</t>
  </si>
  <si>
    <t xml:space="preserve">7891962056500</t>
  </si>
  <si>
    <t xml:space="preserve">BISC BAUD CHOCOBISCUIT AO LEITE 80G</t>
  </si>
  <si>
    <t xml:space="preserve">BAUDUCCO</t>
  </si>
  <si>
    <t xml:space="preserve">BTM DISTRIBUIDORA DE ALIMENTOS LTDA</t>
  </si>
  <si>
    <t xml:space="preserve">669081</t>
  </si>
  <si>
    <t xml:space="preserve">7891962075228</t>
  </si>
  <si>
    <t xml:space="preserve">BISC BAUD CREAM CRACKER 165G</t>
  </si>
  <si>
    <t xml:space="preserve">652561</t>
  </si>
  <si>
    <t xml:space="preserve">7622210641632</t>
  </si>
  <si>
    <t xml:space="preserve">BISC CLUB SOCIAL PRESUNTO 141G</t>
  </si>
  <si>
    <t xml:space="preserve">CLUB SOCIAL</t>
  </si>
  <si>
    <t xml:space="preserve">FRIBEL COMERCIO DE ALIMENTOS LTDA</t>
  </si>
  <si>
    <t xml:space="preserve">660611</t>
  </si>
  <si>
    <t xml:space="preserve">7622210661661</t>
  </si>
  <si>
    <t xml:space="preserve">BISC CLUB SOCIAL RECH REQUEIJAO 106G</t>
  </si>
  <si>
    <t xml:space="preserve">MONDELEZ</t>
  </si>
  <si>
    <t xml:space="preserve">671401</t>
  </si>
  <si>
    <t xml:space="preserve">7622210933461</t>
  </si>
  <si>
    <t xml:space="preserve">BISC.MINI OREO 35G</t>
  </si>
  <si>
    <t xml:space="preserve">671431</t>
  </si>
  <si>
    <t xml:space="preserve">7622210530066</t>
  </si>
  <si>
    <t xml:space="preserve">BISC.OREO ORIGINAL BAUN.18G</t>
  </si>
  <si>
    <t xml:space="preserve">653931</t>
  </si>
  <si>
    <t xml:space="preserve">7896236300129</t>
  </si>
  <si>
    <t xml:space="preserve">BISCOITO POLVILHO TRADICIONAL CX/45X100G UN</t>
  </si>
  <si>
    <t xml:space="preserve">SANTA MARTA DISTR E TRANSP CARGAS LTDA</t>
  </si>
  <si>
    <t xml:space="preserve">651941</t>
  </si>
  <si>
    <t xml:space="preserve">7891962054100</t>
  </si>
  <si>
    <t xml:space="preserve">COOKIES BAUD ORIGINAL 100G</t>
  </si>
  <si>
    <t xml:space="preserve">655661</t>
  </si>
  <si>
    <t xml:space="preserve">7891000289709</t>
  </si>
  <si>
    <t xml:space="preserve">NESFIT DELICE BISC CACAUEAVELA 45X140GBR</t>
  </si>
  <si>
    <t xml:space="preserve">706301</t>
  </si>
  <si>
    <t xml:space="preserve">7891000259405</t>
  </si>
  <si>
    <t xml:space="preserve">PASSATEMPO BISC RECHCHOCCHOC 130G</t>
  </si>
  <si>
    <t xml:space="preserve">655631</t>
  </si>
  <si>
    <t xml:space="preserve">7891962074801</t>
  </si>
  <si>
    <t xml:space="preserve">PV COLOMBA BAUDUCCO MINI - GOTAS 80G FLOWP</t>
  </si>
  <si>
    <t xml:space="preserve">655121</t>
  </si>
  <si>
    <t xml:space="preserve">7892840822804</t>
  </si>
  <si>
    <t xml:space="preserve">SALG CEBOLITOS 91G UN QTD. 3.00 UN</t>
  </si>
  <si>
    <t xml:space="preserve">PEPSICO</t>
  </si>
  <si>
    <t xml:space="preserve">655111</t>
  </si>
  <si>
    <t xml:space="preserve">7892840822965</t>
  </si>
  <si>
    <t xml:space="preserve">SALG CHURRASCO RUFFLES 33G UN QTD. 6.00 UN</t>
  </si>
  <si>
    <t xml:space="preserve">640621</t>
  </si>
  <si>
    <t xml:space="preserve">7892840822477</t>
  </si>
  <si>
    <t xml:space="preserve">SALG CHURRASCO TORCIDA 35G UN QTD. 10.00 UN</t>
  </si>
  <si>
    <t xml:space="preserve">640661</t>
  </si>
  <si>
    <t xml:space="preserve">7892840823375</t>
  </si>
  <si>
    <t xml:space="preserve">SALG CLASSICA LAYS 70G UN QTD. 4.00 UN</t>
  </si>
  <si>
    <t xml:space="preserve">664471</t>
  </si>
  <si>
    <t xml:space="preserve">7892840824228</t>
  </si>
  <si>
    <t xml:space="preserve">SALG CRUNCHY PIMEN MEX CHEETOS 47G UN 1X47GR QTD. 6.00 UN</t>
  </si>
  <si>
    <t xml:space="preserve">646701</t>
  </si>
  <si>
    <t xml:space="preserve">7892840823771</t>
  </si>
  <si>
    <t xml:space="preserve">SALG KETCHUP DORITOS 110G</t>
  </si>
  <si>
    <t xml:space="preserve">644051</t>
  </si>
  <si>
    <t xml:space="preserve">7892840823610</t>
  </si>
  <si>
    <t xml:space="preserve">SALG KETCHUP DORITOS 37G UN QTD. 5.00 UN</t>
  </si>
  <si>
    <t xml:space="preserve">646711</t>
  </si>
  <si>
    <t xml:space="preserve">7892840823764</t>
  </si>
  <si>
    <t xml:space="preserve">SALG MOSTARDA DORITOS 110G UN QTD. 3.00 UN</t>
  </si>
  <si>
    <t xml:space="preserve">655131</t>
  </si>
  <si>
    <t xml:space="preserve">7892840822491</t>
  </si>
  <si>
    <t xml:space="preserve">SALG PAO DE ALHO TORCIDA 35G UN QTD. 6.00 UN</t>
  </si>
  <si>
    <t xml:space="preserve">664671</t>
  </si>
  <si>
    <t xml:space="preserve">7892840824211</t>
  </si>
  <si>
    <t xml:space="preserve">SALG PIMENTA MEX RUFFLES 30GR UN 1X30GR QTD. 6.00 UN</t>
  </si>
  <si>
    <t xml:space="preserve">664481</t>
  </si>
  <si>
    <t xml:space="preserve">7892840824204</t>
  </si>
  <si>
    <t xml:space="preserve">SALG PIMENTA MEX RUFFLES 65GR UN 1X65GR QTD. 6.00 UN</t>
  </si>
  <si>
    <t xml:space="preserve">640631</t>
  </si>
  <si>
    <t xml:space="preserve">7892840822521</t>
  </si>
  <si>
    <t xml:space="preserve">SALG QUEIJO TORCIDA 35G UN QTD. 10.00 UN</t>
  </si>
  <si>
    <t xml:space="preserve">646721</t>
  </si>
  <si>
    <t xml:space="preserve">7892840820640</t>
  </si>
  <si>
    <t xml:space="preserve">SALG RUST CREAM CHEESE LAYS 68G UN QTD. 2.00 UN</t>
  </si>
  <si>
    <t xml:space="preserve">4193</t>
  </si>
  <si>
    <t xml:space="preserve">7892840823399</t>
  </si>
  <si>
    <t xml:space="preserve">SALG SOUR CREAM LAYS 70G UN QTD. 3.00 UN</t>
  </si>
  <si>
    <t xml:space="preserve">661811</t>
  </si>
  <si>
    <t xml:space="preserve">7892840823566</t>
  </si>
  <si>
    <t xml:space="preserve">SALG TOSTITOS REDONDO SAL MARINHO 110G</t>
  </si>
  <si>
    <t xml:space="preserve">661711</t>
  </si>
  <si>
    <t xml:space="preserve">7898950172358</t>
  </si>
  <si>
    <t xml:space="preserve">SEQUILHOS DE LEITE CONDENSADO 28</t>
  </si>
  <si>
    <t xml:space="preserve">SEQUILHOS</t>
  </si>
  <si>
    <t xml:space="preserve">683701</t>
  </si>
  <si>
    <t xml:space="preserve">7896058258721</t>
  </si>
  <si>
    <t xml:space="preserve">TRIUNFO BISCOITO AGUA E SAL 40X164G</t>
  </si>
  <si>
    <t xml:space="preserve">ARCOR</t>
  </si>
  <si>
    <t xml:space="preserve">684401</t>
  </si>
  <si>
    <t xml:space="preserve">7896058200331</t>
  </si>
  <si>
    <t xml:space="preserve">TRIUNFO WAFER CHOCO AVELA 105G</t>
  </si>
  <si>
    <t xml:space="preserve">684701</t>
  </si>
  <si>
    <t xml:space="preserve">7896058200355</t>
  </si>
  <si>
    <t xml:space="preserve">TRIUNFO WAFER MORANGO 48X105G</t>
  </si>
  <si>
    <t xml:space="preserve">671641</t>
  </si>
  <si>
    <t xml:space="preserve">7896079846662</t>
  </si>
  <si>
    <t xml:space="preserve">TUB-IN SHOW DA LUNA CHOCOLATE 48GR CX 24X48GR QTD. 1.00 CX</t>
  </si>
  <si>
    <t xml:space="preserve">642411</t>
  </si>
  <si>
    <t xml:space="preserve">7622210641151</t>
  </si>
  <si>
    <t xml:space="preserve">VEN - BISC CLUB SOCIAL PIZZA 141G</t>
  </si>
  <si>
    <t xml:space="preserve">674901</t>
  </si>
  <si>
    <t xml:space="preserve">7891000410707</t>
  </si>
  <si>
    <t xml:space="preserve">ALPINO CHOCOLATE 80G</t>
  </si>
  <si>
    <t xml:space="preserve">CHOCOLATES</t>
  </si>
  <si>
    <t xml:space="preserve">542781</t>
  </si>
  <si>
    <t xml:space="preserve">78912366</t>
  </si>
  <si>
    <t xml:space="preserve">BATON GAROTO CHOC BRA 16G UN</t>
  </si>
  <si>
    <t xml:space="preserve">GAROTO</t>
  </si>
  <si>
    <t xml:space="preserve">554801</t>
  </si>
  <si>
    <t xml:space="preserve">78930193</t>
  </si>
  <si>
    <t xml:space="preserve">BATON GAROTO DUO BRA 16G UN</t>
  </si>
  <si>
    <t xml:space="preserve">652551</t>
  </si>
  <si>
    <t xml:space="preserve">7622210534576</t>
  </si>
  <si>
    <t xml:space="preserve">BIS XTRA LAKA</t>
  </si>
  <si>
    <t xml:space="preserve">LACTA</t>
  </si>
  <si>
    <t xml:space="preserve">650181</t>
  </si>
  <si>
    <t xml:space="preserve">7622300873554</t>
  </si>
  <si>
    <t xml:space="preserve">BISC OREO CHOCOLATE 48X90G</t>
  </si>
  <si>
    <t xml:space="preserve">584281</t>
  </si>
  <si>
    <t xml:space="preserve">7891008121193</t>
  </si>
  <si>
    <t xml:space="preserve">BOMBOM GAROTO CARIBE PACOTE 28G</t>
  </si>
  <si>
    <t xml:space="preserve">533301</t>
  </si>
  <si>
    <t xml:space="preserve">7891008116632</t>
  </si>
  <si>
    <t xml:space="preserve">BOMBOM GAROTO GAROTICES CAIXA 250G 17 UNIDADES</t>
  </si>
  <si>
    <t xml:space="preserve">705901</t>
  </si>
  <si>
    <t xml:space="preserve">7891000476475</t>
  </si>
  <si>
    <t xml:space="preserve">BTN CHOCOSTICK CARIBE 24G</t>
  </si>
  <si>
    <t xml:space="preserve">706101</t>
  </si>
  <si>
    <t xml:space="preserve">7891000477366</t>
  </si>
  <si>
    <t xml:space="preserve">BTN CHOCOSTICKCOOKIES&amp;CREAM 26G</t>
  </si>
  <si>
    <t xml:space="preserve">706001</t>
  </si>
  <si>
    <t xml:space="preserve">7891000477274</t>
  </si>
  <si>
    <t xml:space="preserve">CHOC CHOCOSTICK TRIPLOCHOC 26G</t>
  </si>
  <si>
    <t xml:space="preserve">542801</t>
  </si>
  <si>
    <t xml:space="preserve">78912359</t>
  </si>
  <si>
    <t xml:space="preserve">CHOC GAROTO BATON AO LEITE 16G</t>
  </si>
  <si>
    <t xml:space="preserve">650211</t>
  </si>
  <si>
    <t xml:space="preserve">7622300867119</t>
  </si>
  <si>
    <t xml:space="preserve">CHOC LACTA 5STAR 40G</t>
  </si>
  <si>
    <t xml:space="preserve">656811</t>
  </si>
  <si>
    <t xml:space="preserve">7622202258459</t>
  </si>
  <si>
    <t xml:space="preserve">CHOC LACTA AO LEITE 12X28G</t>
  </si>
  <si>
    <t xml:space="preserve">658401</t>
  </si>
  <si>
    <t xml:space="preserve">7622202256714</t>
  </si>
  <si>
    <t xml:space="preserve">CHOC LACTA LAKA 12X28G</t>
  </si>
  <si>
    <t xml:space="preserve">650201</t>
  </si>
  <si>
    <t xml:space="preserve">7622210573346</t>
  </si>
  <si>
    <t xml:space="preserve">CHOC LACTA LAKA 34G</t>
  </si>
  <si>
    <t xml:space="preserve">652581</t>
  </si>
  <si>
    <t xml:space="preserve">78939301</t>
  </si>
  <si>
    <t xml:space="preserve">CHOC LACTA SONHO VALSA 1KG</t>
  </si>
  <si>
    <t xml:space="preserve">706201</t>
  </si>
  <si>
    <t xml:space="preserve">7891000477410</t>
  </si>
  <si>
    <t xml:space="preserve">CHOC NEST CHOCOSTICK AVELA 26G</t>
  </si>
  <si>
    <t xml:space="preserve">680801</t>
  </si>
  <si>
    <t xml:space="preserve">7622202301391</t>
  </si>
  <si>
    <t xml:space="preserve">CHOC. LACTA FAVORITOS 131,4G</t>
  </si>
  <si>
    <t xml:space="preserve">658811</t>
  </si>
  <si>
    <t xml:space="preserve">7622300862367</t>
  </si>
  <si>
    <t xml:space="preserve">CHOC.LACTA AO LEITE 20X20G</t>
  </si>
  <si>
    <t xml:space="preserve">580041</t>
  </si>
  <si>
    <t xml:space="preserve">7891008124170</t>
  </si>
  <si>
    <t xml:space="preserve">CHOCOLATE AO LEITE COM CASTANHA-DE-CAJU GAROTO PACOTE 80G</t>
  </si>
  <si>
    <t xml:space="preserve">671721</t>
  </si>
  <si>
    <t xml:space="preserve">7891000377611</t>
  </si>
  <si>
    <t xml:space="preserve">CHOCOLATE NESTLE AO LEITE CHOCO TRIO 90G</t>
  </si>
  <si>
    <t xml:space="preserve">671741</t>
  </si>
  <si>
    <t xml:space="preserve">7891000437841</t>
  </si>
  <si>
    <t xml:space="preserve">CHOCOLATE NESTLE GALAK 80G</t>
  </si>
  <si>
    <t xml:space="preserve">655651</t>
  </si>
  <si>
    <t xml:space="preserve">7891000258491</t>
  </si>
  <si>
    <t xml:space="preserve">CHOKITO FLOWPACK 30X114G BR</t>
  </si>
  <si>
    <t xml:space="preserve">649171</t>
  </si>
  <si>
    <t xml:space="preserve">17891000388768</t>
  </si>
  <si>
    <t xml:space="preserve">GAROTO BOMBOM CROCANTE CARIBE</t>
  </si>
  <si>
    <t xml:space="preserve">649201</t>
  </si>
  <si>
    <t xml:space="preserve">7891000403150</t>
  </si>
  <si>
    <t xml:space="preserve">GAROTO CHOCOCOOKIES RECH CHOC 40X100G BR</t>
  </si>
  <si>
    <t xml:space="preserve">658041</t>
  </si>
  <si>
    <t xml:space="preserve">7891000395608</t>
  </si>
  <si>
    <t xml:space="preserve">GAROTO TABLETECHOCLEICROCANTE 22X150GBR</t>
  </si>
  <si>
    <t xml:space="preserve">34503</t>
  </si>
  <si>
    <t xml:space="preserve">7891000466728</t>
  </si>
  <si>
    <t xml:space="preserve">GRT TABLETE PE DE MOLEQUE 80G</t>
  </si>
  <si>
    <t xml:space="preserve">554901</t>
  </si>
  <si>
    <t xml:space="preserve">7891000249239</t>
  </si>
  <si>
    <t xml:space="preserve">KITKAT NESTLE CHOC BRANCO 41,5G</t>
  </si>
  <si>
    <t xml:space="preserve">537141</t>
  </si>
  <si>
    <t xml:space="preserve">7891000248768</t>
  </si>
  <si>
    <t xml:space="preserve">KITKAT NESTLE CHOCOLATE 41,5G</t>
  </si>
  <si>
    <t xml:space="preserve">655641</t>
  </si>
  <si>
    <t xml:space="preserve">7891000258453</t>
  </si>
  <si>
    <t xml:space="preserve">LOLLO FLOWPACK 30X114G BR</t>
  </si>
  <si>
    <t xml:space="preserve">705801</t>
  </si>
  <si>
    <t xml:space="preserve">7891000476444</t>
  </si>
  <si>
    <t xml:space="preserve">NEST CHOCOSTICKCRMLSALGADO 24G</t>
  </si>
  <si>
    <t xml:space="preserve">669201</t>
  </si>
  <si>
    <t xml:space="preserve">17891000402976</t>
  </si>
  <si>
    <t xml:space="preserve">NESTLE CHOCOBISCUIT CHOC AOLEI 78G BR</t>
  </si>
  <si>
    <t xml:space="preserve">655671</t>
  </si>
  <si>
    <t xml:space="preserve">7891000401095</t>
  </si>
  <si>
    <t xml:space="preserve">PRESTIGIO DOCEDELEITE CHOC 33G BR</t>
  </si>
  <si>
    <t xml:space="preserve">642391</t>
  </si>
  <si>
    <t xml:space="preserve">7622210528186</t>
  </si>
  <si>
    <t xml:space="preserve">PV BARRA CHOC LACTA RECH SONHO VALSA 17X98G</t>
  </si>
  <si>
    <t xml:space="preserve">671441</t>
  </si>
  <si>
    <t xml:space="preserve">7891000435427</t>
  </si>
  <si>
    <t xml:space="preserve">PV BARRA DE CHOCOLATE NESTLE PRESTIGIO RECHEADO 90G</t>
  </si>
  <si>
    <t xml:space="preserve">645171</t>
  </si>
  <si>
    <t xml:space="preserve">17622210568592</t>
  </si>
  <si>
    <t xml:space="preserve">PV BOMBOM LACTA O.BCO/S.VALSA</t>
  </si>
  <si>
    <t xml:space="preserve">649191</t>
  </si>
  <si>
    <t xml:space="preserve">17891000402938</t>
  </si>
  <si>
    <t xml:space="preserve">PV GAROTO CHOCOBISCUIT CHOC AOLEI</t>
  </si>
  <si>
    <t xml:space="preserve">640691</t>
  </si>
  <si>
    <t xml:space="preserve">7891000402856</t>
  </si>
  <si>
    <t xml:space="preserve">PV GAROTO CROCANTE COOKIE 52X60G BR</t>
  </si>
  <si>
    <t xml:space="preserve">682401</t>
  </si>
  <si>
    <t xml:space="preserve">7891000459799</t>
  </si>
  <si>
    <t xml:space="preserve">SDA CHOCO TRIO 4(12X90G) BR</t>
  </si>
  <si>
    <t xml:space="preserve">649211</t>
  </si>
  <si>
    <t xml:space="preserve">17891000411886</t>
  </si>
  <si>
    <t xml:space="preserve">SERENATA DE AMOR BBM CAIXA</t>
  </si>
  <si>
    <t xml:space="preserve">683801</t>
  </si>
  <si>
    <t xml:space="preserve">7898142863798</t>
  </si>
  <si>
    <t xml:space="preserve">TABLETE ARCOR CHOCO AO LEITE 6X12X80G</t>
  </si>
  <si>
    <t xml:space="preserve">653911</t>
  </si>
  <si>
    <t xml:space="preserve">7891008121827</t>
  </si>
  <si>
    <t xml:space="preserve">TALENTO TAB CHOC AMENDOA PASSA</t>
  </si>
  <si>
    <t xml:space="preserve">674641</t>
  </si>
  <si>
    <t xml:space="preserve">7898142865082</t>
  </si>
  <si>
    <t xml:space="preserve">TORTUGUITA BRIGADEIRO 12X24X15.5G</t>
  </si>
  <si>
    <t xml:space="preserve">684801</t>
  </si>
  <si>
    <t xml:space="preserve">7898142863132</t>
  </si>
  <si>
    <t xml:space="preserve">TORTUGUITA CONFEITO 40G</t>
  </si>
  <si>
    <t xml:space="preserve">652101</t>
  </si>
  <si>
    <t xml:space="preserve">7897042018277</t>
  </si>
  <si>
    <t xml:space="preserve">#CR.COND.SKALA B.BIOTINA 1KG</t>
  </si>
  <si>
    <t xml:space="preserve">COND/SHAM/CREM/SIMILARES</t>
  </si>
  <si>
    <t xml:space="preserve">673081</t>
  </si>
  <si>
    <t xml:space="preserve">7908458332984</t>
  </si>
  <si>
    <t xml:space="preserve">#MASC.CAP.S.LINE M.L.MA.CH.300</t>
  </si>
  <si>
    <t xml:space="preserve">673091</t>
  </si>
  <si>
    <t xml:space="preserve">7908458332502</t>
  </si>
  <si>
    <t xml:space="preserve">#OLEO S.LINE SER.X.GLA.CH.200M</t>
  </si>
  <si>
    <t xml:space="preserve">669881</t>
  </si>
  <si>
    <t xml:space="preserve">7891150102552</t>
  </si>
  <si>
    <t xml:space="preserve">- COND DOVE HIDRAT HIALU VIT 190ML   UNIL %DN:15.00</t>
  </si>
  <si>
    <t xml:space="preserve">669891</t>
  </si>
  <si>
    <t xml:space="preserve">7891150102767</t>
  </si>
  <si>
    <t xml:space="preserve">- COND DOVE UV REPAIR 600ML   UNIL %DN:15.00</t>
  </si>
  <si>
    <t xml:space="preserve">663121</t>
  </si>
  <si>
    <t xml:space="preserve">7891150097377</t>
  </si>
  <si>
    <t xml:space="preserve">- KIT SHP+COND SEDA CERAMIDAS 300ML+190ML   UNIL %DN:10.00</t>
  </si>
  <si>
    <t xml:space="preserve">SEDA</t>
  </si>
  <si>
    <t xml:space="preserve">669961</t>
  </si>
  <si>
    <t xml:space="preserve">7891150102736</t>
  </si>
  <si>
    <t xml:space="preserve">- SHP DOVE UV REPAIR 600ML   UNIL %DN:15.00</t>
  </si>
  <si>
    <t xml:space="preserve">597991</t>
  </si>
  <si>
    <t xml:space="preserve">7890000218269</t>
  </si>
  <si>
    <t xml:space="preserve">AP DEP BIC COMFORT2 WOMEN 2X12 ROSA</t>
  </si>
  <si>
    <t xml:space="preserve">EMBELLEZE</t>
  </si>
  <si>
    <t xml:space="preserve">670381</t>
  </si>
  <si>
    <t xml:space="preserve">7898132989132</t>
  </si>
  <si>
    <t xml:space="preserve">BANHO DE CREME CACHOS 250G</t>
  </si>
  <si>
    <t xml:space="preserve">637791</t>
  </si>
  <si>
    <t xml:space="preserve">7898126407574</t>
  </si>
  <si>
    <t xml:space="preserve">BIO EXTRATUS MASCARA FORCA PIMENTA 90ML</t>
  </si>
  <si>
    <t xml:space="preserve">644231</t>
  </si>
  <si>
    <t xml:space="preserve">7898632475258</t>
  </si>
  <si>
    <t xml:space="preserve">BODY SPLASH MELANCIA DIA A DIA 190ML</t>
  </si>
  <si>
    <t xml:space="preserve">LABOTRAT</t>
  </si>
  <si>
    <t xml:space="preserve">PH DOS S. COSTA</t>
  </si>
  <si>
    <t xml:space="preserve">644251</t>
  </si>
  <si>
    <t xml:space="preserve">7898632475241</t>
  </si>
  <si>
    <t xml:space="preserve">BODY SPLASH PESSEGO DIA A DIA 190ML</t>
  </si>
  <si>
    <t xml:space="preserve">593191</t>
  </si>
  <si>
    <t xml:space="preserve">7500435118514</t>
  </si>
  <si>
    <t xml:space="preserve">CCP PANTENE CACHOS HIDRA CRESPO 240ML</t>
  </si>
  <si>
    <t xml:space="preserve">PANTENE</t>
  </si>
  <si>
    <t xml:space="preserve">674581</t>
  </si>
  <si>
    <t xml:space="preserve">7506309841816</t>
  </si>
  <si>
    <t xml:space="preserve">CCP PANTENE HIDROCAUTERIZACAO 240ML</t>
  </si>
  <si>
    <t xml:space="preserve">623081</t>
  </si>
  <si>
    <t xml:space="preserve">7908615055145</t>
  </si>
  <si>
    <t xml:space="preserve">CD ELSEVE 200ML GLYCOLIC GLOSS</t>
  </si>
  <si>
    <t xml:space="preserve">ELSEVE</t>
  </si>
  <si>
    <t xml:space="preserve">638861</t>
  </si>
  <si>
    <t xml:space="preserve">7908615055169</t>
  </si>
  <si>
    <t xml:space="preserve">CD ELSEVE 400ML GLYCOLIC GLOSS</t>
  </si>
  <si>
    <t xml:space="preserve">649541</t>
  </si>
  <si>
    <t xml:space="preserve">7897664168244</t>
  </si>
  <si>
    <t xml:space="preserve">CD OX 400ML NUTRE</t>
  </si>
  <si>
    <t xml:space="preserve">FLORA PRODUTOS DE HIGIENE E LIMPEZA SA</t>
  </si>
  <si>
    <t xml:space="preserve">642471</t>
  </si>
  <si>
    <t xml:space="preserve">7908324405156</t>
  </si>
  <si>
    <t xml:space="preserve">CD OX 500ML VITA GLOW</t>
  </si>
  <si>
    <t xml:space="preserve">656741</t>
  </si>
  <si>
    <t xml:space="preserve">7500435248174</t>
  </si>
  <si>
    <t xml:space="preserve">CO PANTENE BIOTINAMINA B3 150ML</t>
  </si>
  <si>
    <t xml:space="preserve">614101</t>
  </si>
  <si>
    <t xml:space="preserve">7896013504009</t>
  </si>
  <si>
    <t xml:space="preserve">COL HENE RENA SAC PRETO NATURAL 180G</t>
  </si>
  <si>
    <t xml:space="preserve">602311</t>
  </si>
  <si>
    <t xml:space="preserve">7896013558033</t>
  </si>
  <si>
    <t xml:space="preserve">COL P NATUCOR SUAVE 2.1 PRETO ESPECIAL</t>
  </si>
  <si>
    <t xml:space="preserve">638491</t>
  </si>
  <si>
    <t xml:space="preserve">7908324404951</t>
  </si>
  <si>
    <t xml:space="preserve">COL PHYTODERM SPRAY 200ML NOMAD</t>
  </si>
  <si>
    <t xml:space="preserve">644601</t>
  </si>
  <si>
    <t xml:space="preserve">7908324404975</t>
  </si>
  <si>
    <t xml:space="preserve">COL PHYTODERM SPRAY 200ML VICTORY</t>
  </si>
  <si>
    <t xml:space="preserve">638701</t>
  </si>
  <si>
    <t xml:space="preserve">7896013507550</t>
  </si>
  <si>
    <t xml:space="preserve">COLOR MAXTON 5.7 CHOCOLATE AMARGO</t>
  </si>
  <si>
    <t xml:space="preserve">638711</t>
  </si>
  <si>
    <t xml:space="preserve">7896013507482</t>
  </si>
  <si>
    <t xml:space="preserve">COLOR MAXTON 7.74 RUIVO DOCE DE LEITE</t>
  </si>
  <si>
    <t xml:space="preserve">672021</t>
  </si>
  <si>
    <t xml:space="preserve">7908966527117</t>
  </si>
  <si>
    <t xml:space="preserve">COND ELSEVE COLAGENO 200ML-DEMAIS PROD</t>
  </si>
  <si>
    <t xml:space="preserve">672031</t>
  </si>
  <si>
    <t xml:space="preserve">7908966527193</t>
  </si>
  <si>
    <t xml:space="preserve">COND ELSEVE COLAGENO 400ML-DEMAIS PROD</t>
  </si>
  <si>
    <t xml:space="preserve">660531</t>
  </si>
  <si>
    <t xml:space="preserve">7891150101586</t>
  </si>
  <si>
    <t xml:space="preserve">COND SEDA TOQUE DE SEDA 250ML</t>
  </si>
  <si>
    <t xml:space="preserve">616891</t>
  </si>
  <si>
    <t xml:space="preserve">7899706133418</t>
  </si>
  <si>
    <t xml:space="preserve">CONDIC ELSEVE HYDR DETOX 200ML</t>
  </si>
  <si>
    <t xml:space="preserve">596961</t>
  </si>
  <si>
    <t xml:space="preserve">7891150049604</t>
  </si>
  <si>
    <t xml:space="preserve">CONDIC SEDA ABACATE E KA 325ML</t>
  </si>
  <si>
    <t xml:space="preserve">596971</t>
  </si>
  <si>
    <t xml:space="preserve">7891150060722</t>
  </si>
  <si>
    <t xml:space="preserve">CONDIC SEDA BABOSA + OLE 325ML</t>
  </si>
  <si>
    <t xml:space="preserve">596981</t>
  </si>
  <si>
    <t xml:space="preserve">7891150056589</t>
  </si>
  <si>
    <t xml:space="preserve">CONDIC SEDA BOMBA ARGAN 325ML</t>
  </si>
  <si>
    <t xml:space="preserve">596991</t>
  </si>
  <si>
    <t xml:space="preserve">7891150067516</t>
  </si>
  <si>
    <t xml:space="preserve">CONDIC SEDA BOMBA COCO 325ML</t>
  </si>
  <si>
    <t xml:space="preserve">597021</t>
  </si>
  <si>
    <t xml:space="preserve">7891150037274</t>
  </si>
  <si>
    <t xml:space="preserve">CONDIC SEDA CRESC SAUDAV 325ML</t>
  </si>
  <si>
    <t xml:space="preserve">597041</t>
  </si>
  <si>
    <t xml:space="preserve">7891150037489</t>
  </si>
  <si>
    <t xml:space="preserve">CONDIC SEDA HID ANTI NOS 325ML</t>
  </si>
  <si>
    <t xml:space="preserve">646731</t>
  </si>
  <si>
    <t xml:space="preserve">7896044956365</t>
  </si>
  <si>
    <t xml:space="preserve">CONDIC.GIOV.BABY GIBY 200ML</t>
  </si>
  <si>
    <t xml:space="preserve">593141</t>
  </si>
  <si>
    <t xml:space="preserve">7898132986414</t>
  </si>
  <si>
    <t xml:space="preserve">CONDICIONADOR EQUILIBRIO 250ML</t>
  </si>
  <si>
    <t xml:space="preserve">639091</t>
  </si>
  <si>
    <t xml:space="preserve">7898610079638</t>
  </si>
  <si>
    <t xml:space="preserve">CORPO DOU. OLEO CAP 100ML RICIN MANT MUR</t>
  </si>
  <si>
    <t xml:space="preserve">CORPO DOURADO LTDA</t>
  </si>
  <si>
    <t xml:space="preserve">639111</t>
  </si>
  <si>
    <t xml:space="preserve">7898610079447</t>
  </si>
  <si>
    <t xml:space="preserve">CORPO DOU. PO DESC CAB/CORP ALGA MAR 20G</t>
  </si>
  <si>
    <t xml:space="preserve">639121</t>
  </si>
  <si>
    <t xml:space="preserve">7898610079423</t>
  </si>
  <si>
    <t xml:space="preserve">CORPO DOU. PO DESC CAB/CORP ALOE VER 20G</t>
  </si>
  <si>
    <t xml:space="preserve">628781</t>
  </si>
  <si>
    <t xml:space="preserve">7891150077706</t>
  </si>
  <si>
    <t xml:space="preserve">CR HID DOVE 200ML KARITE E BAUNILHA M3</t>
  </si>
  <si>
    <t xml:space="preserve">628771</t>
  </si>
  <si>
    <t xml:space="preserve">7891150078550</t>
  </si>
  <si>
    <t xml:space="preserve">CR HID DOVE 200ML NUTRICAO ESSENCIAL M3</t>
  </si>
  <si>
    <t xml:space="preserve">616961</t>
  </si>
  <si>
    <t xml:space="preserve">7896000712981</t>
  </si>
  <si>
    <t xml:space="preserve">CR PEN N GOLD LISO PLENO 250G</t>
  </si>
  <si>
    <t xml:space="preserve">NIELY</t>
  </si>
  <si>
    <t xml:space="preserve">597061</t>
  </si>
  <si>
    <t xml:space="preserve">7891150060883</t>
  </si>
  <si>
    <t xml:space="preserve">CR PEN SEDA BABOSA + OLE 300ML</t>
  </si>
  <si>
    <t xml:space="preserve">597081</t>
  </si>
  <si>
    <t xml:space="preserve">7891150088375</t>
  </si>
  <si>
    <t xml:space="preserve">CR PEN SEDA BOOM VOL MAX 350ML</t>
  </si>
  <si>
    <t xml:space="preserve">597101</t>
  </si>
  <si>
    <t xml:space="preserve">7891150031746</t>
  </si>
  <si>
    <t xml:space="preserve">CR PEN SEDA HIDRAT A NOS 300ML</t>
  </si>
  <si>
    <t xml:space="preserve">610221</t>
  </si>
  <si>
    <t xml:space="preserve">7897042016334</t>
  </si>
  <si>
    <t xml:space="preserve">CR PEN SKALA AMIDO MILHO 250G</t>
  </si>
  <si>
    <t xml:space="preserve">610241</t>
  </si>
  <si>
    <t xml:space="preserve">7897042016358</t>
  </si>
  <si>
    <t xml:space="preserve">CR PEN SKALA MAIS CACHOS 250G</t>
  </si>
  <si>
    <t xml:space="preserve">646291</t>
  </si>
  <si>
    <t xml:space="preserve">7899706187541</t>
  </si>
  <si>
    <t xml:space="preserve">CR PENT ELSEVE 200G NOTURNO HIALURONICO</t>
  </si>
  <si>
    <t xml:space="preserve">646321</t>
  </si>
  <si>
    <t xml:space="preserve">7908615060644</t>
  </si>
  <si>
    <t xml:space="preserve">CR PENT ELSEVE 500ML OLEO EXTRAORD 3X1 N</t>
  </si>
  <si>
    <t xml:space="preserve">672041</t>
  </si>
  <si>
    <t xml:space="preserve">7908966528534</t>
  </si>
  <si>
    <t xml:space="preserve">CR PENT ELSEVE COLAGENO 250ML-DEMAIS PROD</t>
  </si>
  <si>
    <t xml:space="preserve">678501</t>
  </si>
  <si>
    <t xml:space="preserve">7897158727285</t>
  </si>
  <si>
    <t xml:space="preserve">CR PENT GD 1KG MELANCIA</t>
  </si>
  <si>
    <t xml:space="preserve">GOTA DOURADA</t>
  </si>
  <si>
    <t xml:space="preserve">678401</t>
  </si>
  <si>
    <t xml:space="preserve">7897158727278</t>
  </si>
  <si>
    <t xml:space="preserve">CR PENT GD 1KG UVA</t>
  </si>
  <si>
    <t xml:space="preserve">678201</t>
  </si>
  <si>
    <t xml:space="preserve">7897158727025</t>
  </si>
  <si>
    <t xml:space="preserve">CR PENT GD 1KG VITAMINA/QUINOA</t>
  </si>
  <si>
    <t xml:space="preserve">710401</t>
  </si>
  <si>
    <t xml:space="preserve">7908615092959</t>
  </si>
  <si>
    <t xml:space="preserve">CR TRAT ELSEVE 200G BOND REPAIR</t>
  </si>
  <si>
    <t xml:space="preserve">638871</t>
  </si>
  <si>
    <t xml:space="preserve">7908615053110</t>
  </si>
  <si>
    <t xml:space="preserve">CR TRAT ELSEVE 300G GLYCOLIC GLOSS</t>
  </si>
  <si>
    <t xml:space="preserve">672051</t>
  </si>
  <si>
    <t xml:space="preserve">7908966528367</t>
  </si>
  <si>
    <t xml:space="preserve">CR TRAT ELSEVE COLAGENO 300G-DEMAIS PROD</t>
  </si>
  <si>
    <t xml:space="preserve">597931</t>
  </si>
  <si>
    <t xml:space="preserve">7896013551386</t>
  </si>
  <si>
    <t xml:space="preserve">CR TRAT NOVEX 400G OLEO ABACATE</t>
  </si>
  <si>
    <t xml:space="preserve">NOVEX</t>
  </si>
  <si>
    <t xml:space="preserve">610271</t>
  </si>
  <si>
    <t xml:space="preserve">7897042016907</t>
  </si>
  <si>
    <t xml:space="preserve">CR TRAT SKALA GENETICS 1KG</t>
  </si>
  <si>
    <t xml:space="preserve">610281</t>
  </si>
  <si>
    <t xml:space="preserve">7897042017829</t>
  </si>
  <si>
    <t xml:space="preserve">CR TRAT SKALA M CRESPINHO 1KG</t>
  </si>
  <si>
    <t xml:space="preserve">610291</t>
  </si>
  <si>
    <t xml:space="preserve">7897042012329</t>
  </si>
  <si>
    <t xml:space="preserve">CR TRAT SKALA MAIONESE 1KG</t>
  </si>
  <si>
    <t xml:space="preserve">610301</t>
  </si>
  <si>
    <t xml:space="preserve">7897042008407</t>
  </si>
  <si>
    <t xml:space="preserve">CR TRAT SKALA MAIS LISOS 1KG</t>
  </si>
  <si>
    <t xml:space="preserve">610311</t>
  </si>
  <si>
    <t xml:space="preserve">7897042010714</t>
  </si>
  <si>
    <t xml:space="preserve">CR TRAT SKALA P AMOR 1KG</t>
  </si>
  <si>
    <t xml:space="preserve">610321</t>
  </si>
  <si>
    <t xml:space="preserve">7897042017799</t>
  </si>
  <si>
    <t xml:space="preserve">CR TRAT SKALA VITAMINA C 1KG</t>
  </si>
  <si>
    <t xml:space="preserve">700101</t>
  </si>
  <si>
    <t xml:space="preserve">7897042020690</t>
  </si>
  <si>
    <t xml:space="preserve">CR. COND. SKALA ACAI 1KG</t>
  </si>
  <si>
    <t xml:space="preserve">700201</t>
  </si>
  <si>
    <t xml:space="preserve">7897042020683</t>
  </si>
  <si>
    <t xml:space="preserve">CR. COND.SKALA CEREJA 1KG</t>
  </si>
  <si>
    <t xml:space="preserve">673011</t>
  </si>
  <si>
    <t xml:space="preserve">7908458332595</t>
  </si>
  <si>
    <t xml:space="preserve">CR. PEN S.LINE XER.BAU.DOC</t>
  </si>
  <si>
    <t xml:space="preserve">646741</t>
  </si>
  <si>
    <t xml:space="preserve">7897042013913</t>
  </si>
  <si>
    <t xml:space="preserve">CR.COND.SKALA MANGA/CAST.1KG</t>
  </si>
  <si>
    <t xml:space="preserve">646751</t>
  </si>
  <si>
    <t xml:space="preserve">7897042004942</t>
  </si>
  <si>
    <t xml:space="preserve">CR.COND.SKALA MANT.KARITE 1KG</t>
  </si>
  <si>
    <t xml:space="preserve">646761</t>
  </si>
  <si>
    <t xml:space="preserve">7897042019304</t>
  </si>
  <si>
    <t xml:space="preserve">CR.COND.SKALA MELANCIA 1KG</t>
  </si>
  <si>
    <t xml:space="preserve">646771</t>
  </si>
  <si>
    <t xml:space="preserve">7897042019328</t>
  </si>
  <si>
    <t xml:space="preserve">CR.COND.SKALA MORANGO 1KG</t>
  </si>
  <si>
    <t xml:space="preserve">646781</t>
  </si>
  <si>
    <t xml:space="preserve">7897042018208</t>
  </si>
  <si>
    <t xml:space="preserve">CR.COND.SKALA RAIZES MORRO 1K</t>
  </si>
  <si>
    <t xml:space="preserve">673001</t>
  </si>
  <si>
    <t xml:space="preserve">7908458320608</t>
  </si>
  <si>
    <t xml:space="preserve">CR.PEN.S.LINE DEF.NAT.1KG</t>
  </si>
  <si>
    <t xml:space="preserve">673021</t>
  </si>
  <si>
    <t xml:space="preserve">7908458332526</t>
  </si>
  <si>
    <t xml:space="preserve">CR.PEN.S.LINE XER.GLA.CHI.800</t>
  </si>
  <si>
    <t xml:space="preserve">665781</t>
  </si>
  <si>
    <t xml:space="preserve">7897042019311</t>
  </si>
  <si>
    <t xml:space="preserve">CREME COND.SKALA UVA 1KG</t>
  </si>
  <si>
    <t xml:space="preserve">652361</t>
  </si>
  <si>
    <t xml:space="preserve">7898670909203</t>
  </si>
  <si>
    <t xml:space="preserve">CREME CORPO HIDRATANTE VITA C ACIDO HIALURONICO 250GR DERMACREAM</t>
  </si>
  <si>
    <t xml:space="preserve">DERMACREM</t>
  </si>
  <si>
    <t xml:space="preserve">652371</t>
  </si>
  <si>
    <t xml:space="preserve">7898670909234</t>
  </si>
  <si>
    <t xml:space="preserve">CREME HIDRAT ROSA MOSQUETA A. BRANCA 250GR DERMACREAM</t>
  </si>
  <si>
    <t xml:space="preserve">548881</t>
  </si>
  <si>
    <t xml:space="preserve">7891150083639</t>
  </si>
  <si>
    <t xml:space="preserve">CREME PARA PENT INF FROZEN SEDA BRILHO ENCANTADO 300ML</t>
  </si>
  <si>
    <t xml:space="preserve">548841</t>
  </si>
  <si>
    <t xml:space="preserve">7891150027541</t>
  </si>
  <si>
    <t xml:space="preserve">CREME PARA PENTEAR SEDA CRESPO FORCE BY GABI OLIVEIRA FRASCO 300ML</t>
  </si>
  <si>
    <t xml:space="preserve">640771</t>
  </si>
  <si>
    <t xml:space="preserve">7908448004976</t>
  </si>
  <si>
    <t xml:space="preserve">DABELLE FINALIZADOR 180ML MILAGRES MEL N</t>
  </si>
  <si>
    <t xml:space="preserve">596181</t>
  </si>
  <si>
    <t xml:space="preserve">7898965666750</t>
  </si>
  <si>
    <t xml:space="preserve">DABELLE OLEO MAGICO 40ML COCO</t>
  </si>
  <si>
    <t xml:space="preserve">670161</t>
  </si>
  <si>
    <t xml:space="preserve">7908324408645</t>
  </si>
  <si>
    <t xml:space="preserve">DEFRIZANTE OX 200ML VITA GLOW</t>
  </si>
  <si>
    <t xml:space="preserve">669911</t>
  </si>
  <si>
    <t xml:space="preserve">7891150100503</t>
  </si>
  <si>
    <t xml:space="preserve">DEO REXONA WOMEN AER INV 150ML   UNIL %DN:12.00</t>
  </si>
  <si>
    <t xml:space="preserve">610331</t>
  </si>
  <si>
    <t xml:space="preserve">7897042015979</t>
  </si>
  <si>
    <t xml:space="preserve">DES HID SKALA L E ROSAS 400ML</t>
  </si>
  <si>
    <t xml:space="preserve">610351</t>
  </si>
  <si>
    <t xml:space="preserve">7897042008773</t>
  </si>
  <si>
    <t xml:space="preserve">DES SKALA R-ON F M EXTREME 60ML</t>
  </si>
  <si>
    <t xml:space="preserve">610371</t>
  </si>
  <si>
    <t xml:space="preserve">7897042007301</t>
  </si>
  <si>
    <t xml:space="preserve">DES SKALA R-ON ROS/AMEN 60ML</t>
  </si>
  <si>
    <t xml:space="preserve">113</t>
  </si>
  <si>
    <t xml:space="preserve">7898132982058</t>
  </si>
  <si>
    <t xml:space="preserve">DOSE DELETA DANOS 30G</t>
  </si>
  <si>
    <t xml:space="preserve">658241</t>
  </si>
  <si>
    <t xml:space="preserve">7898132985226</t>
  </si>
  <si>
    <t xml:space="preserve">DOSE MEL 55ML</t>
  </si>
  <si>
    <t xml:space="preserve">648721</t>
  </si>
  <si>
    <t xml:space="preserve">7891150094918</t>
  </si>
  <si>
    <t xml:space="preserve">DOVE CCT 270G TRATAMENTO RECONSTRUCAO M3</t>
  </si>
  <si>
    <t xml:space="preserve">648501</t>
  </si>
  <si>
    <t xml:space="preserve">7891150096745</t>
  </si>
  <si>
    <t xml:space="preserve">DOVE CCT 500G 2EM1 RECONSTRUCAO M3</t>
  </si>
  <si>
    <t xml:space="preserve">648611</t>
  </si>
  <si>
    <t xml:space="preserve">7891150080744</t>
  </si>
  <si>
    <t xml:space="preserve">DOVE CCT 500G RITUAL DE REPARACAO M3</t>
  </si>
  <si>
    <t xml:space="preserve">648621</t>
  </si>
  <si>
    <t xml:space="preserve">7891150084803</t>
  </si>
  <si>
    <t xml:space="preserve">DOVE CCT 500G TEXTURAS REAIS TODO TIP M3</t>
  </si>
  <si>
    <t xml:space="preserve">648771</t>
  </si>
  <si>
    <t xml:space="preserve">7891150068926</t>
  </si>
  <si>
    <t xml:space="preserve">DOVE SH 200ML MEN 3EM1 SPORTS M3</t>
  </si>
  <si>
    <t xml:space="preserve">652761</t>
  </si>
  <si>
    <t xml:space="preserve">7891182020206</t>
  </si>
  <si>
    <t xml:space="preserve">ESM RISQUE_CREM ESCARLATE</t>
  </si>
  <si>
    <t xml:space="preserve">RISQUE</t>
  </si>
  <si>
    <t xml:space="preserve">652741</t>
  </si>
  <si>
    <t xml:space="preserve">7891182840149</t>
  </si>
  <si>
    <t xml:space="preserve">ESM RISQUE_CREM REBU</t>
  </si>
  <si>
    <t xml:space="preserve">652751</t>
  </si>
  <si>
    <t xml:space="preserve">7891182996600</t>
  </si>
  <si>
    <t xml:space="preserve">ESM RISQUE_CREM_ULTRA CAPPUCCINO</t>
  </si>
  <si>
    <t xml:space="preserve">663091</t>
  </si>
  <si>
    <t xml:space="preserve">7891150096301</t>
  </si>
  <si>
    <t xml:space="preserve">FIN SEDA BOOM SER GL DEF FLEXIVEL 200ML   UNIL %DN:13.00</t>
  </si>
  <si>
    <t xml:space="preserve">664511</t>
  </si>
  <si>
    <t xml:space="preserve">7908909600341</t>
  </si>
  <si>
    <t xml:space="preserve">FINALIZADOR ANTIUMIDADE COMBINACION 240ML X 1</t>
  </si>
  <si>
    <t xml:space="preserve">599981</t>
  </si>
  <si>
    <t xml:space="preserve">7898132981815</t>
  </si>
  <si>
    <t xml:space="preserve">FINALIZADOR CACHOS E CRESPOS 150GR</t>
  </si>
  <si>
    <t xml:space="preserve">664501</t>
  </si>
  <si>
    <t xml:space="preserve">7908909600334</t>
  </si>
  <si>
    <t xml:space="preserve">FINALIZADOR SPRAY DAY AFTER COMBINACION 300ML</t>
  </si>
  <si>
    <t xml:space="preserve">696401</t>
  </si>
  <si>
    <t xml:space="preserve">7898610378113</t>
  </si>
  <si>
    <t xml:space="preserve">FLUIDO ACIDIFICANTE 200ML</t>
  </si>
  <si>
    <t xml:space="preserve">HASKELL</t>
  </si>
  <si>
    <t xml:space="preserve">ETNA COMERCIO ATACADISTA LTDA</t>
  </si>
  <si>
    <t xml:space="preserve">673041</t>
  </si>
  <si>
    <t xml:space="preserve">7908458326174</t>
  </si>
  <si>
    <t xml:space="preserve">GEL&amp;CREME SALON LINE</t>
  </si>
  <si>
    <t xml:space="preserve">680101</t>
  </si>
  <si>
    <t xml:space="preserve">7897042020751</t>
  </si>
  <si>
    <t xml:space="preserve">GELAT.CAPILAR SKALA UVA 550G</t>
  </si>
  <si>
    <t xml:space="preserve">673051</t>
  </si>
  <si>
    <t xml:space="preserve">7908458332533</t>
  </si>
  <si>
    <t xml:space="preserve">GELAT.S.LINE XER.GLA.CICH 500</t>
  </si>
  <si>
    <t xml:space="preserve">673071</t>
  </si>
  <si>
    <t xml:space="preserve">7908458332670</t>
  </si>
  <si>
    <t xml:space="preserve">GELAT.S.LINE XEROS.VIB.P.500G</t>
  </si>
  <si>
    <t xml:space="preserve">663111</t>
  </si>
  <si>
    <t xml:space="preserve">7891150096295</t>
  </si>
  <si>
    <t xml:space="preserve">GELEIA MODELADOR ANTIFRIZZ SEDA BOOM 500G   UNIL %DN:13.00</t>
  </si>
  <si>
    <t xml:space="preserve">651531</t>
  </si>
  <si>
    <t xml:space="preserve">7897158726400</t>
  </si>
  <si>
    <t xml:space="preserve">GOTA D. CCP 1KG MEU CACHO P.ABAC ARG COC</t>
  </si>
  <si>
    <t xml:space="preserve">651541</t>
  </si>
  <si>
    <t xml:space="preserve">7897158726417</t>
  </si>
  <si>
    <t xml:space="preserve">GOTA D. CCP 1KG MEU CACHO P.ABAC BABO CO</t>
  </si>
  <si>
    <t xml:space="preserve">651501</t>
  </si>
  <si>
    <t xml:space="preserve">7897158726356</t>
  </si>
  <si>
    <t xml:space="preserve">GOTA D. CCP 1KG MEU CACHO P.MACA E COCO</t>
  </si>
  <si>
    <t xml:space="preserve">651521</t>
  </si>
  <si>
    <t xml:space="preserve">7897158726394</t>
  </si>
  <si>
    <t xml:space="preserve">GOTA D. CCP 1KG MEU CACHO P.OLEO BABOSA</t>
  </si>
  <si>
    <t xml:space="preserve">620171</t>
  </si>
  <si>
    <t xml:space="preserve">7897158723003</t>
  </si>
  <si>
    <t xml:space="preserve">GOTA D. SH+CO 300ML FORT TRADICIONAL</t>
  </si>
  <si>
    <t xml:space="preserve">673831</t>
  </si>
  <si>
    <t xml:space="preserve">7898466604428</t>
  </si>
  <si>
    <t xml:space="preserve">ISACARE CREME DE PENTEAR CACHOS DEFINIDOS CONDICIONADOR 300 ML</t>
  </si>
  <si>
    <t xml:space="preserve">668131</t>
  </si>
  <si>
    <t xml:space="preserve">7898546786167</t>
  </si>
  <si>
    <t xml:space="preserve">ISACARE ESPONJA DE NYLON PARA BANHO</t>
  </si>
  <si>
    <t xml:space="preserve">670181</t>
  </si>
  <si>
    <t xml:space="preserve">7908324407105</t>
  </si>
  <si>
    <t xml:space="preserve">KARINA HAIR SPRAY FIX 150ML MOUSSE NORM</t>
  </si>
  <si>
    <t xml:space="preserve">649961</t>
  </si>
  <si>
    <t xml:space="preserve">7898132988791</t>
  </si>
  <si>
    <t xml:space="preserve">KIT ANTIQUEDA JABORANDI (SH 250ML+COND 150ML)</t>
  </si>
  <si>
    <t xml:space="preserve">641301</t>
  </si>
  <si>
    <t xml:space="preserve">7898610373941</t>
  </si>
  <si>
    <t xml:space="preserve">KIT COLOR PRATIC 1.0 PRETO AZULADO</t>
  </si>
  <si>
    <t xml:space="preserve">ETNA DISTRIBUIDORA LTDA</t>
  </si>
  <si>
    <t xml:space="preserve">641311</t>
  </si>
  <si>
    <t xml:space="preserve">7898610373958</t>
  </si>
  <si>
    <t xml:space="preserve">KIT COLOR PRATIC 2.0 PRETO</t>
  </si>
  <si>
    <t xml:space="preserve">580161</t>
  </si>
  <si>
    <t xml:space="preserve">7896013544289</t>
  </si>
  <si>
    <t xml:space="preserve">KIT COLORACAO CREME MAXT PRAT 7.0 LOU NAT FESTIVO</t>
  </si>
  <si>
    <t xml:space="preserve">647151</t>
  </si>
  <si>
    <t xml:space="preserve">7500435128391</t>
  </si>
  <si>
    <t xml:space="preserve">KIT PANTENE SH+CO CACHOS HIDRAVITA 175ML</t>
  </si>
  <si>
    <t xml:space="preserve">677701</t>
  </si>
  <si>
    <t xml:space="preserve">7891150103801</t>
  </si>
  <si>
    <t xml:space="preserve">KIT SH+COND DOVE HIDRAT+HIA 350ML+175ML</t>
  </si>
  <si>
    <t xml:space="preserve">677801</t>
  </si>
  <si>
    <t xml:space="preserve">7891150103771</t>
  </si>
  <si>
    <t xml:space="preserve">KIT SH+COND DOVE RECONS+AMINO 350+175ML</t>
  </si>
  <si>
    <t xml:space="preserve">645601</t>
  </si>
  <si>
    <t xml:space="preserve">7908458305629</t>
  </si>
  <si>
    <t xml:space="preserve">KIT SH+COND SALON L HIALURONICO 300ML</t>
  </si>
  <si>
    <t xml:space="preserve">677901</t>
  </si>
  <si>
    <t xml:space="preserve">7891150097384</t>
  </si>
  <si>
    <t xml:space="preserve">KIT SH+COND SEDA LISO PERF 300ML+190ML</t>
  </si>
  <si>
    <t xml:space="preserve">663131</t>
  </si>
  <si>
    <t xml:space="preserve">7891150099982</t>
  </si>
  <si>
    <t xml:space="preserve">KIT SHP+COND SEDA LUM UV GLYCOL+VIT C 300ML+190M   UNIL %DN:10.00</t>
  </si>
  <si>
    <t xml:space="preserve">663141</t>
  </si>
  <si>
    <t xml:space="preserve">7891150101630</t>
  </si>
  <si>
    <t xml:space="preserve">KIT SHP+COND SEDA TOQUE DE SEDA 300ML+190ML   UNIL %DN:10.00</t>
  </si>
  <si>
    <t xml:space="preserve">664651</t>
  </si>
  <si>
    <t xml:space="preserve">7898132989408</t>
  </si>
  <si>
    <t xml:space="preserve">KIT TONALIZANTE 666 - LOURO ESC VERM INT 135G</t>
  </si>
  <si>
    <t xml:space="preserve">644551</t>
  </si>
  <si>
    <t xml:space="preserve">7908324407068</t>
  </si>
  <si>
    <t xml:space="preserve">KOLENE LEAVE IN 300ML DANOS EXTREMOS</t>
  </si>
  <si>
    <t xml:space="preserve">649621</t>
  </si>
  <si>
    <t xml:space="preserve">7908324405477</t>
  </si>
  <si>
    <t xml:space="preserve">KOLENE OLEO 45ML SUPERFINALIZADORES</t>
  </si>
  <si>
    <t xml:space="preserve">666571</t>
  </si>
  <si>
    <t xml:space="preserve">7898632473186</t>
  </si>
  <si>
    <t xml:space="preserve">LABOTRAT DOLOMITA NATURAL EPILTRAT 200G</t>
  </si>
  <si>
    <t xml:space="preserve">646341</t>
  </si>
  <si>
    <t xml:space="preserve">7908615053097</t>
  </si>
  <si>
    <t xml:space="preserve">LEAVE IN ELSEVE 100ML CICATRI RENOV BNGA</t>
  </si>
  <si>
    <t xml:space="preserve">674481</t>
  </si>
  <si>
    <t xml:space="preserve">7908324408782</t>
  </si>
  <si>
    <t xml:space="preserve">LEAVE IN OX 300ML PEPTIDEOS</t>
  </si>
  <si>
    <t xml:space="preserve">670241</t>
  </si>
  <si>
    <t xml:space="preserve">7908324408652</t>
  </si>
  <si>
    <t xml:space="preserve">LEAVE IN OX 300ML VITA GLOW CACHOS</t>
  </si>
  <si>
    <t xml:space="preserve">665371</t>
  </si>
  <si>
    <t xml:space="preserve">7899572812134</t>
  </si>
  <si>
    <t xml:space="preserve">LOLA ACIDIFICANTE DENSIDADE 250G</t>
  </si>
  <si>
    <t xml:space="preserve">LOLA</t>
  </si>
  <si>
    <t xml:space="preserve">665351</t>
  </si>
  <si>
    <t xml:space="preserve">7899572815241</t>
  </si>
  <si>
    <t xml:space="preserve">LOLA ACIDIFICANTE PURPLE ANTI PORO 250ML</t>
  </si>
  <si>
    <t xml:space="preserve">665231</t>
  </si>
  <si>
    <t xml:space="preserve">7899572814534</t>
  </si>
  <si>
    <t xml:space="preserve">LOLA BEMDITA GHEE KIT MASC REC+HID+NUT</t>
  </si>
  <si>
    <t xml:space="preserve">664971</t>
  </si>
  <si>
    <t xml:space="preserve">7899572805815</t>
  </si>
  <si>
    <t xml:space="preserve">LOLA BEMDITA GHEE MASC NUTRICAO 100G</t>
  </si>
  <si>
    <t xml:space="preserve">664821</t>
  </si>
  <si>
    <t xml:space="preserve">7899572806546</t>
  </si>
  <si>
    <t xml:space="preserve">LOLA BEMDITA GHEE MASC RECONSTRUCAO 100G</t>
  </si>
  <si>
    <t xml:space="preserve">665311</t>
  </si>
  <si>
    <t xml:space="preserve">7899572812271</t>
  </si>
  <si>
    <t xml:space="preserve">LOLA DANOS VORAZES MASC REPARA INTE 450G</t>
  </si>
  <si>
    <t xml:space="preserve">664841</t>
  </si>
  <si>
    <t xml:space="preserve">7899572812141</t>
  </si>
  <si>
    <t xml:space="preserve">LOLA DENSIDADE MASCARA 230G</t>
  </si>
  <si>
    <t xml:space="preserve">665251</t>
  </si>
  <si>
    <t xml:space="preserve">7899572812042</t>
  </si>
  <si>
    <t xml:space="preserve">LOLA DENSIDADE SH 250ML</t>
  </si>
  <si>
    <t xml:space="preserve">665141</t>
  </si>
  <si>
    <t xml:space="preserve">7899572802784</t>
  </si>
  <si>
    <t xml:space="preserve">LOLA DREAM CREAM MASCARA 450G</t>
  </si>
  <si>
    <t xml:space="preserve">665331</t>
  </si>
  <si>
    <t xml:space="preserve">7899572810178</t>
  </si>
  <si>
    <t xml:space="preserve">LOLA DREAM SUPER HIDRATANTE SH 250ML</t>
  </si>
  <si>
    <t xml:space="preserve">665091</t>
  </si>
  <si>
    <t xml:space="preserve">7899572808694</t>
  </si>
  <si>
    <t xml:space="preserve">LOLA LISO LEVE E SOLTO SPR ANTIFRI 200ML</t>
  </si>
  <si>
    <t xml:space="preserve">664981</t>
  </si>
  <si>
    <t xml:space="preserve">7899572805358</t>
  </si>
  <si>
    <t xml:space="preserve">LOLA MORTE SUBITA HIDRATANTE SH 250ML</t>
  </si>
  <si>
    <t xml:space="preserve">665001</t>
  </si>
  <si>
    <t xml:space="preserve">7899572803200</t>
  </si>
  <si>
    <t xml:space="preserve">LOLA MORTE SUBITA MASCARA SUP HIDRA 450G</t>
  </si>
  <si>
    <t xml:space="preserve">665021</t>
  </si>
  <si>
    <t xml:space="preserve">7899572814497</t>
  </si>
  <si>
    <t xml:space="preserve">LOLA PAPO RETO CO 270ML</t>
  </si>
  <si>
    <t xml:space="preserve">665121</t>
  </si>
  <si>
    <t xml:space="preserve">7899572813988</t>
  </si>
  <si>
    <t xml:space="preserve">LOLA PLOT TWIST MOUSSE MOD GUAVA 150ML</t>
  </si>
  <si>
    <t xml:space="preserve">665301</t>
  </si>
  <si>
    <t xml:space="preserve">7899572802296</t>
  </si>
  <si>
    <t xml:space="preserve">LOLA RAPUNZEL MILK SPRAY 250ML</t>
  </si>
  <si>
    <t xml:space="preserve">664951</t>
  </si>
  <si>
    <t xml:space="preserve">7899572802272</t>
  </si>
  <si>
    <t xml:space="preserve">LOLA RAPUNZEL REJUVENESCEDOR SH 250ML</t>
  </si>
  <si>
    <t xml:space="preserve">665271</t>
  </si>
  <si>
    <t xml:space="preserve">7899572802289</t>
  </si>
  <si>
    <t xml:space="preserve">LOLA RAPUNZEL TONICO DO CRESCIMENTO 250M</t>
  </si>
  <si>
    <t xml:space="preserve">664891</t>
  </si>
  <si>
    <t xml:space="preserve">7899572806034</t>
  </si>
  <si>
    <t xml:space="preserve">LOLA VC FEZ QUIMICA PASSAD SH 250M</t>
  </si>
  <si>
    <t xml:space="preserve">615961</t>
  </si>
  <si>
    <t xml:space="preserve">7898623953550</t>
  </si>
  <si>
    <t xml:space="preserve">MASC HID CAP S LINE MAT VM 500</t>
  </si>
  <si>
    <t xml:space="preserve">659581</t>
  </si>
  <si>
    <t xml:space="preserve">7898132987732</t>
  </si>
  <si>
    <t xml:space="preserve">MASC SPEC COLOR CASTANHO 120G</t>
  </si>
  <si>
    <t xml:space="preserve">659591</t>
  </si>
  <si>
    <t xml:space="preserve">7898132987749</t>
  </si>
  <si>
    <t xml:space="preserve">MASC SPEC COLOR COBRE 120G</t>
  </si>
  <si>
    <t xml:space="preserve">663161</t>
  </si>
  <si>
    <t xml:space="preserve">7891150099883</t>
  </si>
  <si>
    <t xml:space="preserve">MASC TRAT SEDA LUMINOSO UV 300G   UNIL %DN:13.00</t>
  </si>
  <si>
    <t xml:space="preserve">650111</t>
  </si>
  <si>
    <t xml:space="preserve">7891150096738</t>
  </si>
  <si>
    <t xml:space="preserve">MASC. TRAT. CAP. DOVE HIDRAT. 500</t>
  </si>
  <si>
    <t xml:space="preserve">664491</t>
  </si>
  <si>
    <t xml:space="preserve">7908909600266</t>
  </si>
  <si>
    <t xml:space="preserve">MASCARA ACIDIFICANTE COMBINACION 300ML X 12</t>
  </si>
  <si>
    <t xml:space="preserve">659441</t>
  </si>
  <si>
    <t xml:space="preserve">7898132987343</t>
  </si>
  <si>
    <t xml:space="preserve">MASCARA CRESPO PODEROSO 1KG</t>
  </si>
  <si>
    <t xml:space="preserve">173</t>
  </si>
  <si>
    <t xml:space="preserve">7898132987299</t>
  </si>
  <si>
    <t xml:space="preserve">MASCARA CRESPO PODEROSO 450G</t>
  </si>
  <si>
    <t xml:space="preserve">600031</t>
  </si>
  <si>
    <t xml:space="preserve">7898132985790</t>
  </si>
  <si>
    <t xml:space="preserve">MASCARA GRISALHOS 250G</t>
  </si>
  <si>
    <t xml:space="preserve">593481</t>
  </si>
  <si>
    <t xml:space="preserve">7500435142229</t>
  </si>
  <si>
    <t xml:space="preserve">MASCARA PANTENE HIDRATACAO 270ML</t>
  </si>
  <si>
    <t xml:space="preserve">609951</t>
  </si>
  <si>
    <t xml:space="preserve">7898126407512</t>
  </si>
  <si>
    <t xml:space="preserve">MASCARA SPECIALISTE CINZA 90GR</t>
  </si>
  <si>
    <t xml:space="preserve">659561</t>
  </si>
  <si>
    <t xml:space="preserve">7898126401497</t>
  </si>
  <si>
    <t xml:space="preserve">MEGADOSE QUERAVIT 15ML</t>
  </si>
  <si>
    <t xml:space="preserve">669941</t>
  </si>
  <si>
    <t xml:space="preserve">7506306255678</t>
  </si>
  <si>
    <t xml:space="preserve">N SAB DOVE ESFOLIANTE BEAUTY SCRUB COCO 280G   UNIL %DN:0.00</t>
  </si>
  <si>
    <t xml:space="preserve">649641</t>
  </si>
  <si>
    <t xml:space="preserve">7908324408256</t>
  </si>
  <si>
    <t xml:space="preserve">NEUTROX OLEO 45ML NUTRE OLEOS</t>
  </si>
  <si>
    <t xml:space="preserve">666971</t>
  </si>
  <si>
    <t xml:space="preserve">7908785482697</t>
  </si>
  <si>
    <t xml:space="preserve">NIELY GOLD - SILIC CONC 42ML RECONSTRUC</t>
  </si>
  <si>
    <t xml:space="preserve">652631</t>
  </si>
  <si>
    <t xml:space="preserve">4005808313167</t>
  </si>
  <si>
    <t xml:space="preserve">NIVEA SABONETE LIQUIDO WATERLILY &amp;AMP; OIL 250ML REF  0789</t>
  </si>
  <si>
    <t xml:space="preserve">600101</t>
  </si>
  <si>
    <t xml:space="preserve">7896013551447</t>
  </si>
  <si>
    <t xml:space="preserve">NOVEX CCT 80G RECARGA DE QUERATINA</t>
  </si>
  <si>
    <t xml:space="preserve">678001</t>
  </si>
  <si>
    <t xml:space="preserve">7896229912452</t>
  </si>
  <si>
    <t xml:space="preserve">OLEO CAP NATU HAIR SUPER OLEOS 60ML</t>
  </si>
  <si>
    <t xml:space="preserve">617331</t>
  </si>
  <si>
    <t xml:space="preserve">7908448002934</t>
  </si>
  <si>
    <t xml:space="preserve">OLEO CR DABELLE F SOS CR 190ML</t>
  </si>
  <si>
    <t xml:space="preserve">656731</t>
  </si>
  <si>
    <t xml:space="preserve">7500435240512</t>
  </si>
  <si>
    <t xml:space="preserve">OLEO MILAGROSO PANTENE QUERATINA 95ML</t>
  </si>
  <si>
    <t xml:space="preserve">617361</t>
  </si>
  <si>
    <t xml:space="preserve">7896000727510</t>
  </si>
  <si>
    <t xml:space="preserve">OLEO N GOLD HID AGU COCO 100ML</t>
  </si>
  <si>
    <t xml:space="preserve">638411</t>
  </si>
  <si>
    <t xml:space="preserve">7908324405095</t>
  </si>
  <si>
    <t xml:space="preserve">OLEO REPARADOR OX 60ML VITA GLOW</t>
  </si>
  <si>
    <t xml:space="preserve">673101</t>
  </si>
  <si>
    <t xml:space="preserve">7908458332519</t>
  </si>
  <si>
    <t xml:space="preserve">OLEO S.LINE XER.GLAM.CHIC 60M</t>
  </si>
  <si>
    <t xml:space="preserve">669931</t>
  </si>
  <si>
    <t xml:space="preserve">7891150104860</t>
  </si>
  <si>
    <t xml:space="preserve">OLEO SERUM DOVE TOM UNIFORM 150ML</t>
  </si>
  <si>
    <t xml:space="preserve">668481</t>
  </si>
  <si>
    <t xml:space="preserve">7891150102798</t>
  </si>
  <si>
    <t xml:space="preserve">OLEO SERUM DOVE UV REPAIR 110ML</t>
  </si>
  <si>
    <t xml:space="preserve">589541</t>
  </si>
  <si>
    <t xml:space="preserve">7500435154222</t>
  </si>
  <si>
    <t xml:space="preserve">PANTENE SH 200ML BAMBU</t>
  </si>
  <si>
    <t xml:space="preserve">647041</t>
  </si>
  <si>
    <t xml:space="preserve">7898211384261</t>
  </si>
  <si>
    <t xml:space="preserve">POMADA FIXED PASTA CAP FINALIZADORA 55G</t>
  </si>
  <si>
    <t xml:space="preserve">FIXED</t>
  </si>
  <si>
    <t xml:space="preserve">710301</t>
  </si>
  <si>
    <t xml:space="preserve">7908615092935</t>
  </si>
  <si>
    <t xml:space="preserve">PRE SHAMPOO ELSEVE 200ML BOND REPAIR</t>
  </si>
  <si>
    <t xml:space="preserve">616871</t>
  </si>
  <si>
    <t xml:space="preserve">7891150055179</t>
  </si>
  <si>
    <t xml:space="preserve">PV CONDIC DOVE NUTRI OLEO M 400ML</t>
  </si>
  <si>
    <t xml:space="preserve">649231</t>
  </si>
  <si>
    <t xml:space="preserve">7896018750852</t>
  </si>
  <si>
    <t xml:space="preserve">PV CR PENTEAR HUG BRILHO MAGICO 360ML   KIMB %DN:11.00</t>
  </si>
  <si>
    <t xml:space="preserve">649241</t>
  </si>
  <si>
    <t xml:space="preserve">7896018750883</t>
  </si>
  <si>
    <t xml:space="preserve">PV CR PENTEAR HUG NUTRICAO E FORCA 360ML</t>
  </si>
  <si>
    <t xml:space="preserve">665171</t>
  </si>
  <si>
    <t xml:space="preserve">7899572806768</t>
  </si>
  <si>
    <t xml:space="preserve">PV LOLA MEU CACHO MINHA VIDA CO 500G</t>
  </si>
  <si>
    <t xml:space="preserve">665181</t>
  </si>
  <si>
    <t xml:space="preserve">7899572814480</t>
  </si>
  <si>
    <t xml:space="preserve">PV LOLA PAPO RETO CCT 270ML</t>
  </si>
  <si>
    <t xml:space="preserve">619741</t>
  </si>
  <si>
    <t xml:space="preserve">7898009431184</t>
  </si>
  <si>
    <t xml:space="preserve">PV SALON L COND SOS + PODEROSOS 300ML</t>
  </si>
  <si>
    <t xml:space="preserve">646141</t>
  </si>
  <si>
    <t xml:space="preserve">7898610076330</t>
  </si>
  <si>
    <t xml:space="preserve">REGARV ATIVADOR CACHO 500G TOD PO COWASH</t>
  </si>
  <si>
    <t xml:space="preserve">645851</t>
  </si>
  <si>
    <t xml:space="preserve">7891035024221</t>
  </si>
  <si>
    <t xml:space="preserve">REPELEX SPRAY FRAG SUAVE 20% OFF12X100ML</t>
  </si>
  <si>
    <t xml:space="preserve">REPELEX</t>
  </si>
  <si>
    <t xml:space="preserve">643751</t>
  </si>
  <si>
    <t xml:space="preserve">7896013106111</t>
  </si>
  <si>
    <t xml:space="preserve">SAB EVEN LIQ OLEOS HID ROSAS E VAN 250ML UN QTD. 6.00 UN</t>
  </si>
  <si>
    <t xml:space="preserve">EVER GREEN IND.</t>
  </si>
  <si>
    <t xml:space="preserve">649551</t>
  </si>
  <si>
    <t xml:space="preserve">7908324403725</t>
  </si>
  <si>
    <t xml:space="preserve">SAB FRANCIS CLASSICO_90G BRANCO C/6 PROM</t>
  </si>
  <si>
    <t xml:space="preserve">649011</t>
  </si>
  <si>
    <t xml:space="preserve">7891010247423</t>
  </si>
  <si>
    <t xml:space="preserve">SAB JS NUTRI SPA 80G ROMA</t>
  </si>
  <si>
    <t xml:space="preserve">650651</t>
  </si>
  <si>
    <t xml:space="preserve">7891024035207</t>
  </si>
  <si>
    <t xml:space="preserve">SAB.PROTEX OMEGA 3 PACK PROMO</t>
  </si>
  <si>
    <t xml:space="preserve">652381</t>
  </si>
  <si>
    <t xml:space="preserve">7898670909227</t>
  </si>
  <si>
    <t xml:space="preserve">SABONETE FACIAL ROSA MOSQUETA E ARGILA BRANCA 150ML DERMACREAM</t>
  </si>
  <si>
    <t xml:space="preserve">620361</t>
  </si>
  <si>
    <t xml:space="preserve">7908458317851</t>
  </si>
  <si>
    <t xml:space="preserve">SALON L ATIVADOR SOS 300ML REG QUERATIN</t>
  </si>
  <si>
    <t xml:space="preserve">595801</t>
  </si>
  <si>
    <t xml:space="preserve">7898623957343</t>
  </si>
  <si>
    <t xml:space="preserve">SALON L CCP HIDRA MULTFUNCIO 300ML KIDS</t>
  </si>
  <si>
    <t xml:space="preserve">648381</t>
  </si>
  <si>
    <t xml:space="preserve">7898623951617</t>
  </si>
  <si>
    <t xml:space="preserve">SALON L CCP SOS BOMBA ORIGINAL 300ML</t>
  </si>
  <si>
    <t xml:space="preserve">620411</t>
  </si>
  <si>
    <t xml:space="preserve">7908458317653</t>
  </si>
  <si>
    <t xml:space="preserve">SALON L CCP SOS CACHOS KIDS 300ML NUTRIC</t>
  </si>
  <si>
    <t xml:space="preserve">620591</t>
  </si>
  <si>
    <t xml:space="preserve">7898623951921</t>
  </si>
  <si>
    <t xml:space="preserve">SALON L CCT MEU LISO 300G LOIROMATIZADO</t>
  </si>
  <si>
    <t xml:space="preserve">620371</t>
  </si>
  <si>
    <t xml:space="preserve">7908458317875</t>
  </si>
  <si>
    <t xml:space="preserve">SALON L CCT SOS 80G RECARG DE QUERATINA</t>
  </si>
  <si>
    <t xml:space="preserve">620321</t>
  </si>
  <si>
    <t xml:space="preserve">7908458320394</t>
  </si>
  <si>
    <t xml:space="preserve">SALON L CCT TDCACHO 300G REPARACAO FORTA</t>
  </si>
  <si>
    <t xml:space="preserve">620391</t>
  </si>
  <si>
    <t xml:space="preserve">7908458317066</t>
  </si>
  <si>
    <t xml:space="preserve">SALON L CCT TDCACHO MATIZ 300G VERMELHA</t>
  </si>
  <si>
    <t xml:space="preserve">620551</t>
  </si>
  <si>
    <t xml:space="preserve">7898524349230</t>
  </si>
  <si>
    <t xml:space="preserve">SALON L COND LIB TDCACHO KIDS 300ML</t>
  </si>
  <si>
    <t xml:space="preserve">619731</t>
  </si>
  <si>
    <t xml:space="preserve">7898623952713</t>
  </si>
  <si>
    <t xml:space="preserve">SALON L COND SOS 300ML MEL</t>
  </si>
  <si>
    <t xml:space="preserve">595811</t>
  </si>
  <si>
    <t xml:space="preserve">7908458316908</t>
  </si>
  <si>
    <t xml:space="preserve">SALON L CREME MEU LISO RECARG QUERAT 80G</t>
  </si>
  <si>
    <t xml:space="preserve">620541</t>
  </si>
  <si>
    <t xml:space="preserve">7898524349223</t>
  </si>
  <si>
    <t xml:space="preserve">SALON L SH LIB TDCACHO KIDS 300ML</t>
  </si>
  <si>
    <t xml:space="preserve">620581</t>
  </si>
  <si>
    <t xml:space="preserve">7898623951914</t>
  </si>
  <si>
    <t xml:space="preserve">SALON L SH MEU LISO 300ML LOIROMATIZADO</t>
  </si>
  <si>
    <t xml:space="preserve">620461</t>
  </si>
  <si>
    <t xml:space="preserve">7898623956759</t>
  </si>
  <si>
    <t xml:space="preserve">SALON L SH+CO SOS BOMBA ORIGINAL 200ML</t>
  </si>
  <si>
    <t xml:space="preserve">620221</t>
  </si>
  <si>
    <t xml:space="preserve">7908458322091</t>
  </si>
  <si>
    <t xml:space="preserve">SALON L SOS KIDS GELATINA HIDRATA 400G</t>
  </si>
  <si>
    <t xml:space="preserve">619721</t>
  </si>
  <si>
    <t xml:space="preserve">7898524347014</t>
  </si>
  <si>
    <t xml:space="preserve">SALON LINE COND SOS 300ML OLEO MANGA</t>
  </si>
  <si>
    <t xml:space="preserve">648361</t>
  </si>
  <si>
    <t xml:space="preserve">7891150091788</t>
  </si>
  <si>
    <t xml:space="preserve">SEDA CCP 1KG BOOM DEFINICAO SUPER HID M3</t>
  </si>
  <si>
    <t xml:space="preserve">548861</t>
  </si>
  <si>
    <t xml:space="preserve">7891150037618</t>
  </si>
  <si>
    <t xml:space="preserve">SEDA CONDICIONADOR CRESPOFORCE MANTEIGA DE KARITE 325ML</t>
  </si>
  <si>
    <t xml:space="preserve">663301</t>
  </si>
  <si>
    <t xml:space="preserve">7891150101760</t>
  </si>
  <si>
    <t xml:space="preserve">SEDA SERUM TOQUE DE SEDA 100ML</t>
  </si>
  <si>
    <t xml:space="preserve">641451</t>
  </si>
  <si>
    <t xml:space="preserve">7898610375099</t>
  </si>
  <si>
    <t xml:space="preserve">SELANTE DE PONTAS CAVALO FORTE 35ML</t>
  </si>
  <si>
    <t xml:space="preserve">672161</t>
  </si>
  <si>
    <t xml:space="preserve">7908966529333</t>
  </si>
  <si>
    <t xml:space="preserve">SERUM ELSEVE COLAGENO 100ML-DEMAIS PROD</t>
  </si>
  <si>
    <t xml:space="preserve">610381</t>
  </si>
  <si>
    <t xml:space="preserve">7897042013845</t>
  </si>
  <si>
    <t xml:space="preserve">SH + CONDIC SKALA A MILHO 325ML</t>
  </si>
  <si>
    <t xml:space="preserve">610391</t>
  </si>
  <si>
    <t xml:space="preserve">7897042017904</t>
  </si>
  <si>
    <t xml:space="preserve">SH + CONDIC SKALA AMIDINH 325ML</t>
  </si>
  <si>
    <t xml:space="preserve">610581</t>
  </si>
  <si>
    <t xml:space="preserve">7897042017881</t>
  </si>
  <si>
    <t xml:space="preserve">SH + CONDIC SKALA DIV COR 325ML</t>
  </si>
  <si>
    <t xml:space="preserve">610571</t>
  </si>
  <si>
    <t xml:space="preserve">7897042016921</t>
  </si>
  <si>
    <t xml:space="preserve">SH + CONDIC SKALA GENETIQ 325ML</t>
  </si>
  <si>
    <t xml:space="preserve">610561</t>
  </si>
  <si>
    <t xml:space="preserve">7897042017911</t>
  </si>
  <si>
    <t xml:space="preserve">SH + CONDIC SKALA M CACHI 325ML</t>
  </si>
  <si>
    <t xml:space="preserve">610531</t>
  </si>
  <si>
    <t xml:space="preserve">7897042017898</t>
  </si>
  <si>
    <t xml:space="preserve">SH + CONDIC SKALA VIT C 325ML</t>
  </si>
  <si>
    <t xml:space="preserve">610521</t>
  </si>
  <si>
    <t xml:space="preserve">7897042016303</t>
  </si>
  <si>
    <t xml:space="preserve">SH + CONDIC SKALINHA BEBE 200ML</t>
  </si>
  <si>
    <t xml:space="preserve">596931</t>
  </si>
  <si>
    <t xml:space="preserve">7891150008960</t>
  </si>
  <si>
    <t xml:space="preserve">SH DOVE CONTROLE QUEDA 200ML</t>
  </si>
  <si>
    <t xml:space="preserve">596921</t>
  </si>
  <si>
    <t xml:space="preserve">7891150081062</t>
  </si>
  <si>
    <t xml:space="preserve">SH DOVE POD PL FORC BAMB 300ML</t>
  </si>
  <si>
    <t xml:space="preserve">596911</t>
  </si>
  <si>
    <t xml:space="preserve">7891150043251</t>
  </si>
  <si>
    <t xml:space="preserve">SH DOVE RECUPER EXTREMA 200ML</t>
  </si>
  <si>
    <t xml:space="preserve">623111</t>
  </si>
  <si>
    <t xml:space="preserve">7908615060385</t>
  </si>
  <si>
    <t xml:space="preserve">SH ELSEVE 200ML GLYCOLIC GLOSS</t>
  </si>
  <si>
    <t xml:space="preserve">609851</t>
  </si>
  <si>
    <t xml:space="preserve">7898587774314</t>
  </si>
  <si>
    <t xml:space="preserve">SH ELSEVE 200ML OLEO EXTRAORD NUTRICAO</t>
  </si>
  <si>
    <t xml:space="preserve">646301</t>
  </si>
  <si>
    <t xml:space="preserve">7899706244022</t>
  </si>
  <si>
    <t xml:space="preserve">SH ELSEVE 300ML MICELAR PURE HIALURONICO</t>
  </si>
  <si>
    <t xml:space="preserve">623091</t>
  </si>
  <si>
    <t xml:space="preserve">7908615060606</t>
  </si>
  <si>
    <t xml:space="preserve">SH ELSEVE 400ML GLYCOLIC GLOSS</t>
  </si>
  <si>
    <t xml:space="preserve">623071</t>
  </si>
  <si>
    <t xml:space="preserve">7899706187367</t>
  </si>
  <si>
    <t xml:space="preserve">SH ELSEVE 400ML HIDRA HIALURONICO</t>
  </si>
  <si>
    <t xml:space="preserve">623061</t>
  </si>
  <si>
    <t xml:space="preserve">7899706244107</t>
  </si>
  <si>
    <t xml:space="preserve">SH ELSEVE 400ML PURE HIALURONICO</t>
  </si>
  <si>
    <t xml:space="preserve">672151</t>
  </si>
  <si>
    <t xml:space="preserve">7908966528404</t>
  </si>
  <si>
    <t xml:space="preserve">SH ELSEVE COLAGENO 200ML-DEMAIS PROD</t>
  </si>
  <si>
    <t xml:space="preserve">617041</t>
  </si>
  <si>
    <t xml:space="preserve">7899706133371</t>
  </si>
  <si>
    <t xml:space="preserve">SH ELSEVE HYDRA DETOX 200ML</t>
  </si>
  <si>
    <t xml:space="preserve">645921</t>
  </si>
  <si>
    <t xml:space="preserve">7896916782337</t>
  </si>
  <si>
    <t xml:space="preserve">SH OX 200ML NUTRE</t>
  </si>
  <si>
    <t xml:space="preserve">642561</t>
  </si>
  <si>
    <t xml:space="preserve">7908324406160</t>
  </si>
  <si>
    <t xml:space="preserve">SH OX 400ML HIDRATA</t>
  </si>
  <si>
    <t xml:space="preserve">649561</t>
  </si>
  <si>
    <t xml:space="preserve">7908324404241</t>
  </si>
  <si>
    <t xml:space="preserve">SH OX 400ML LONGOS</t>
  </si>
  <si>
    <t xml:space="preserve">656751</t>
  </si>
  <si>
    <t xml:space="preserve">7500435248136</t>
  </si>
  <si>
    <t xml:space="preserve">SH PANTENE BIOTINAMINA B3 175ML</t>
  </si>
  <si>
    <t xml:space="preserve">667021</t>
  </si>
  <si>
    <t xml:space="preserve">7501007457789</t>
  </si>
  <si>
    <t xml:space="preserve">SH PANTENE BRILHO EXTREMO 200ML</t>
  </si>
  <si>
    <t xml:space="preserve">596881</t>
  </si>
  <si>
    <t xml:space="preserve">7891150088467</t>
  </si>
  <si>
    <t xml:space="preserve">SH SEDA BOOM PRO CURV 300ML</t>
  </si>
  <si>
    <t xml:space="preserve">610491</t>
  </si>
  <si>
    <t xml:space="preserve">7897042013500</t>
  </si>
  <si>
    <t xml:space="preserve">SH SKALA ANTIRESID SOS 325ML</t>
  </si>
  <si>
    <t xml:space="preserve">592261</t>
  </si>
  <si>
    <t xml:space="preserve">7891150041714</t>
  </si>
  <si>
    <t xml:space="preserve">SH TRESEME DETOX CAPILAR 400ML</t>
  </si>
  <si>
    <t xml:space="preserve">710501</t>
  </si>
  <si>
    <t xml:space="preserve">7908966508925</t>
  </si>
  <si>
    <t xml:space="preserve">SH+CD ELSEVE 250+200ML BOND REPAIR+SACHE</t>
  </si>
  <si>
    <t xml:space="preserve">656891</t>
  </si>
  <si>
    <t xml:space="preserve">7908324404753</t>
  </si>
  <si>
    <t xml:space="preserve">SH+CD OX 200+170ML COLAGENO</t>
  </si>
  <si>
    <t xml:space="preserve">649681</t>
  </si>
  <si>
    <t xml:space="preserve">7908324406399</t>
  </si>
  <si>
    <t xml:space="preserve">SH+CD OX 375+170ML HIDRATA</t>
  </si>
  <si>
    <t xml:space="preserve">651351</t>
  </si>
  <si>
    <t xml:space="preserve">7908324400861</t>
  </si>
  <si>
    <t xml:space="preserve">SH+CD OX 375+170ML LISOS</t>
  </si>
  <si>
    <t xml:space="preserve">649661</t>
  </si>
  <si>
    <t xml:space="preserve">7908324400847</t>
  </si>
  <si>
    <t xml:space="preserve">SH+CD OX 375+170ML NUTRE</t>
  </si>
  <si>
    <t xml:space="preserve">680601</t>
  </si>
  <si>
    <t xml:space="preserve">7897042020348</t>
  </si>
  <si>
    <t xml:space="preserve">SH+CONDIC.SKALA MOR.200</t>
  </si>
  <si>
    <t xml:space="preserve">668351</t>
  </si>
  <si>
    <t xml:space="preserve">7908458327669</t>
  </si>
  <si>
    <t xml:space="preserve">SH.300+COND.S.LINE B.A.R.200ML</t>
  </si>
  <si>
    <t xml:space="preserve">668361</t>
  </si>
  <si>
    <t xml:space="preserve">7908458327638</t>
  </si>
  <si>
    <t xml:space="preserve">SH.300+COND.S.LINE B.F.E.200ML</t>
  </si>
  <si>
    <t xml:space="preserve">668371</t>
  </si>
  <si>
    <t xml:space="preserve">7908458327690</t>
  </si>
  <si>
    <t xml:space="preserve">SH.300+COND.S.LINE BOMBA 200ML</t>
  </si>
  <si>
    <t xml:space="preserve">668381</t>
  </si>
  <si>
    <t xml:space="preserve">7908458327577</t>
  </si>
  <si>
    <t xml:space="preserve">SH.300+COND.S.LINE M.L.A.200ML</t>
  </si>
  <si>
    <t xml:space="preserve">668401</t>
  </si>
  <si>
    <t xml:space="preserve">7908458327515</t>
  </si>
  <si>
    <t xml:space="preserve">SH.300+COND.S.LINE M.L.R.200ML</t>
  </si>
  <si>
    <t xml:space="preserve">646931</t>
  </si>
  <si>
    <t xml:space="preserve">7896044956358</t>
  </si>
  <si>
    <t xml:space="preserve">SH.GIOV.BABY GIBY 200ML</t>
  </si>
  <si>
    <t xml:space="preserve">599971</t>
  </si>
  <si>
    <t xml:space="preserve">7898126403071</t>
  </si>
  <si>
    <t xml:space="preserve">SHAMPOO 3 EM 1 HOMEM 250ML</t>
  </si>
  <si>
    <t xml:space="preserve">658261</t>
  </si>
  <si>
    <t xml:space="preserve">7908909600105</t>
  </si>
  <si>
    <t xml:space="preserve">SHAMPOO ADIOS QUEDA 300ML</t>
  </si>
  <si>
    <t xml:space="preserve">600011</t>
  </si>
  <si>
    <t xml:space="preserve">7898126409523</t>
  </si>
  <si>
    <t xml:space="preserve">SHAMPOO HOMEM ANTICASPA E ANTIQUEDA 250ML</t>
  </si>
  <si>
    <t xml:space="preserve">592951</t>
  </si>
  <si>
    <t xml:space="preserve">7898132985097</t>
  </si>
  <si>
    <t xml:space="preserve">SHAMPOO MATIZA LOIRO 300ML</t>
  </si>
  <si>
    <t xml:space="preserve">593081</t>
  </si>
  <si>
    <t xml:space="preserve">7898126408953</t>
  </si>
  <si>
    <t xml:space="preserve">SHAMPOO POS COLORACAO 250 ML</t>
  </si>
  <si>
    <t xml:space="preserve">633201</t>
  </si>
  <si>
    <t xml:space="preserve">7898126406294</t>
  </si>
  <si>
    <t xml:space="preserve">SHAMPOO SPEC MATIZANTE 300ML</t>
  </si>
  <si>
    <t xml:space="preserve">697401</t>
  </si>
  <si>
    <t xml:space="preserve">7898944073166</t>
  </si>
  <si>
    <t xml:space="preserve">SHAMPOO TUTANO 300ML HASKELL</t>
  </si>
  <si>
    <t xml:space="preserve">669951</t>
  </si>
  <si>
    <t xml:space="preserve">7891150102507</t>
  </si>
  <si>
    <t xml:space="preserve">SHP DOVE HIDRAT HIALU VIT 190ML   UNIL %DN:15.00</t>
  </si>
  <si>
    <t xml:space="preserve">668541</t>
  </si>
  <si>
    <t xml:space="preserve">7891150102637</t>
  </si>
  <si>
    <t xml:space="preserve">SHP DOVE RECON AMINOACIDO 370ML</t>
  </si>
  <si>
    <t xml:space="preserve">668461</t>
  </si>
  <si>
    <t xml:space="preserve">7891150102729</t>
  </si>
  <si>
    <t xml:space="preserve">SHP DOVE UV REPAIR 370ML</t>
  </si>
  <si>
    <t xml:space="preserve">663331</t>
  </si>
  <si>
    <t xml:space="preserve">7891150097353</t>
  </si>
  <si>
    <t xml:space="preserve">SHP+COND SEDA CAC DEFINIDOS 300ML+190ML</t>
  </si>
  <si>
    <t xml:space="preserve">661821</t>
  </si>
  <si>
    <t xml:space="preserve">7891033517459</t>
  </si>
  <si>
    <t xml:space="preserve">SIAGE CO CAUTERIZACAO DOS LISOS 200ML</t>
  </si>
  <si>
    <t xml:space="preserve">EUDORA</t>
  </si>
  <si>
    <t xml:space="preserve">661871</t>
  </si>
  <si>
    <t xml:space="preserve">7891033930470</t>
  </si>
  <si>
    <t xml:space="preserve">SIAGE CO HAIR PLASTIA 200ML</t>
  </si>
  <si>
    <t xml:space="preserve">661861</t>
  </si>
  <si>
    <t xml:space="preserve">7891033016419</t>
  </si>
  <si>
    <t xml:space="preserve">SIAGE SH HAIR PLASTIA 250ML</t>
  </si>
  <si>
    <t xml:space="preserve">595781</t>
  </si>
  <si>
    <t xml:space="preserve">7897042013746</t>
  </si>
  <si>
    <t xml:space="preserve">SKALA SH + CO 325ML ABACATE</t>
  </si>
  <si>
    <t xml:space="preserve">697501</t>
  </si>
  <si>
    <t xml:space="preserve">7898610377031</t>
  </si>
  <si>
    <t xml:space="preserve">SUPERMASCARA ACIDIFICANTE REDUTOR DE PH 240GR</t>
  </si>
  <si>
    <t xml:space="preserve">651771</t>
  </si>
  <si>
    <t xml:space="preserve">7896020160076</t>
  </si>
  <si>
    <t xml:space="preserve">TENYS PE BARUEL PO 100G MENTA FRESH</t>
  </si>
  <si>
    <t xml:space="preserve">514</t>
  </si>
  <si>
    <t xml:space="preserve">7898919412204</t>
  </si>
  <si>
    <t xml:space="preserve">VENCIDO - CREME DE PENTEAR MONANGE HIDRATA</t>
  </si>
  <si>
    <t xml:space="preserve">664031</t>
  </si>
  <si>
    <t xml:space="preserve">7896229962914</t>
  </si>
  <si>
    <t xml:space="preserve">VITAMINA NATU HAIR CRESC FORTALECID 10ML</t>
  </si>
  <si>
    <t xml:space="preserve">646391</t>
  </si>
  <si>
    <t xml:space="preserve">7899852026060</t>
  </si>
  <si>
    <t xml:space="preserve">VULT CARE PROT SOLAR FAC FPS70 40ML</t>
  </si>
  <si>
    <t xml:space="preserve">VULT</t>
  </si>
  <si>
    <t xml:space="preserve">646411</t>
  </si>
  <si>
    <t xml:space="preserve">7899852025421</t>
  </si>
  <si>
    <t xml:space="preserve">VULT HAIR CCT RECARGA HIDRATACAO 500G</t>
  </si>
  <si>
    <t xml:space="preserve">646461</t>
  </si>
  <si>
    <t xml:space="preserve">7899852025063</t>
  </si>
  <si>
    <t xml:space="preserve">VULT HAIR SH RECARGA DE HIDRATACAO 350ML</t>
  </si>
  <si>
    <t xml:space="preserve">651471</t>
  </si>
  <si>
    <t xml:space="preserve">7891025109396</t>
  </si>
  <si>
    <t xml:space="preserve">ACTIVIA LIQ MORANGO LTE FERM 170G *717</t>
  </si>
  <si>
    <t xml:space="preserve">592361</t>
  </si>
  <si>
    <t xml:space="preserve">7891000336373</t>
  </si>
  <si>
    <t xml:space="preserve">ALPINO CHOCOLATE AO LEITE 85G</t>
  </si>
  <si>
    <t xml:space="preserve">672441</t>
  </si>
  <si>
    <t xml:space="preserve">7896058507713</t>
  </si>
  <si>
    <t xml:space="preserve">AMEND PETTIZ CROC PIMENTA VERMELHA1,010K UN QTD. 1.00 UN</t>
  </si>
  <si>
    <t xml:space="preserve">DORI</t>
  </si>
  <si>
    <t xml:space="preserve">578441</t>
  </si>
  <si>
    <t xml:space="preserve">7896058500721</t>
  </si>
  <si>
    <t xml:space="preserve">AMENDOIM CHOCOLATE DORI CONF 70GR UN</t>
  </si>
  <si>
    <t xml:space="preserve">578461</t>
  </si>
  <si>
    <t xml:space="preserve">7896058500714</t>
  </si>
  <si>
    <t xml:space="preserve">AMENDOIM COLORIDO DORI CONF 70GR</t>
  </si>
  <si>
    <t xml:space="preserve">578421</t>
  </si>
  <si>
    <t xml:space="preserve">7896058500738</t>
  </si>
  <si>
    <t xml:space="preserve">AMENDOIM JAPONES DORI 70GR UN QTD</t>
  </si>
  <si>
    <t xml:space="preserve">588771</t>
  </si>
  <si>
    <t xml:space="preserve">7892840815745</t>
  </si>
  <si>
    <t xml:space="preserve">AMENDOIM JAPONES ELMA CHIPS 45G UN</t>
  </si>
  <si>
    <t xml:space="preserve">581141</t>
  </si>
  <si>
    <t xml:space="preserve">7896058593167</t>
  </si>
  <si>
    <t xml:space="preserve">AMENDOIM PETTIZ CROC CEBOLA E SALSA 50G UN QTD. 10.00 UN</t>
  </si>
  <si>
    <t xml:space="preserve">601441</t>
  </si>
  <si>
    <t xml:space="preserve">7896058507218</t>
  </si>
  <si>
    <t xml:space="preserve">AMENDOIM TORRADO E SALGADO S/PELE 70G</t>
  </si>
  <si>
    <t xml:space="preserve">530001</t>
  </si>
  <si>
    <t xml:space="preserve">7896523201085</t>
  </si>
  <si>
    <t xml:space="preserve">ATORVASTATINA CALCICA 20MG CX 30 COMP REV</t>
  </si>
  <si>
    <t xml:space="preserve">664681</t>
  </si>
  <si>
    <t xml:space="preserve">7891151031462</t>
  </si>
  <si>
    <t xml:space="preserve">BALA COMENTADA MENTA 24X700G PC</t>
  </si>
  <si>
    <t xml:space="preserve">FREEGELLS</t>
  </si>
  <si>
    <t xml:space="preserve">659801</t>
  </si>
  <si>
    <t xml:space="preserve">7896286621960</t>
  </si>
  <si>
    <t xml:space="preserve">BALA DURA ICEKISS EXTRA FORTE 30X100G PC</t>
  </si>
  <si>
    <t xml:space="preserve">ICEKISS</t>
  </si>
  <si>
    <t xml:space="preserve">614981</t>
  </si>
  <si>
    <t xml:space="preserve">7898279797911</t>
  </si>
  <si>
    <t xml:space="preserve">BALA FINI FLOR MASHMALLOPWS 80G</t>
  </si>
  <si>
    <t xml:space="preserve">SANCHEZ BRASIL</t>
  </si>
  <si>
    <t xml:space="preserve">603401</t>
  </si>
  <si>
    <t xml:space="preserve">7898279790776</t>
  </si>
  <si>
    <t xml:space="preserve">BALA FINI GELAT MINH B 90G</t>
  </si>
  <si>
    <t xml:space="preserve">603411</t>
  </si>
  <si>
    <t xml:space="preserve">7898279792039</t>
  </si>
  <si>
    <t xml:space="preserve">BALA FINI GELAT MINH C 90G</t>
  </si>
  <si>
    <t xml:space="preserve">603461</t>
  </si>
  <si>
    <t xml:space="preserve">8410525159619</t>
  </si>
  <si>
    <t xml:space="preserve">BALA FINI REGAL TUB M C 12X80G</t>
  </si>
  <si>
    <t xml:space="preserve">603471</t>
  </si>
  <si>
    <t xml:space="preserve">8410525146435</t>
  </si>
  <si>
    <t xml:space="preserve">BALA FINI REGAL TUB MOR 80G</t>
  </si>
  <si>
    <t xml:space="preserve">603481</t>
  </si>
  <si>
    <t xml:space="preserve">7898591453595</t>
  </si>
  <si>
    <t xml:space="preserve">BALA FINI REGAL TUB T F 80G</t>
  </si>
  <si>
    <t xml:space="preserve">664691</t>
  </si>
  <si>
    <t xml:space="preserve">7891151043014</t>
  </si>
  <si>
    <t xml:space="preserve">BALA FREEGELLS EXTRA FORTE 36PCX475G PC</t>
  </si>
  <si>
    <t xml:space="preserve">568521</t>
  </si>
  <si>
    <t xml:space="preserve">78938878</t>
  </si>
  <si>
    <t xml:space="preserve">BALA HALLS 28G</t>
  </si>
  <si>
    <t xml:space="preserve">542721</t>
  </si>
  <si>
    <t xml:space="preserve">78938854</t>
  </si>
  <si>
    <t xml:space="preserve">BALA MELANCIA HALLS PACOTE 28G</t>
  </si>
  <si>
    <t xml:space="preserve">557501</t>
  </si>
  <si>
    <t xml:space="preserve">78938793</t>
  </si>
  <si>
    <t xml:space="preserve">BALA MENTA HALLS 28G CEREJA</t>
  </si>
  <si>
    <t xml:space="preserve">542761</t>
  </si>
  <si>
    <t xml:space="preserve">78938830</t>
  </si>
  <si>
    <t xml:space="preserve">BALA MENTA HALLS PACOTE 28G</t>
  </si>
  <si>
    <t xml:space="preserve">542741</t>
  </si>
  <si>
    <t xml:space="preserve">78938816</t>
  </si>
  <si>
    <t xml:space="preserve">BALA MENTOL EXTRA FORTE HALLS 10 UN</t>
  </si>
  <si>
    <t xml:space="preserve">584981</t>
  </si>
  <si>
    <t xml:space="preserve">7896058591507</t>
  </si>
  <si>
    <t xml:space="preserve">BALA YOGURTE100 MORANGO 600GR</t>
  </si>
  <si>
    <t xml:space="preserve">625561</t>
  </si>
  <si>
    <t xml:space="preserve">7622210699992</t>
  </si>
  <si>
    <t xml:space="preserve">BARRA CHOC INTEN 40 CACAU ORIG LACTA 85G</t>
  </si>
  <si>
    <t xml:space="preserve">625621</t>
  </si>
  <si>
    <t xml:space="preserve">7622210573353</t>
  </si>
  <si>
    <t xml:space="preserve">BARRA CHOC LAKA LACTA 34G</t>
  </si>
  <si>
    <t xml:space="preserve">592341</t>
  </si>
  <si>
    <t xml:space="preserve">7891000369371</t>
  </si>
  <si>
    <t xml:space="preserve">BARRA DE CHOCOLATE CRUNCH CHOCOLATE 80G</t>
  </si>
  <si>
    <t xml:space="preserve">21103</t>
  </si>
  <si>
    <t xml:space="preserve">7891000455913</t>
  </si>
  <si>
    <t xml:space="preserve">BARRA DE CHOCOLATE GALAK TABLETE RECHEADO 90G</t>
  </si>
  <si>
    <t xml:space="preserve">20903</t>
  </si>
  <si>
    <t xml:space="preserve">7891000435236</t>
  </si>
  <si>
    <t xml:space="preserve">BARRA DE CHOCOLATE NESTLE NEGRESCO 90G</t>
  </si>
  <si>
    <t xml:space="preserve">21403</t>
  </si>
  <si>
    <t xml:space="preserve">7891000459010</t>
  </si>
  <si>
    <t xml:space="preserve">BARRA DE CHOCOLATE SERENA DO AMOR RECHEADO 90G</t>
  </si>
  <si>
    <t xml:space="preserve">631911</t>
  </si>
  <si>
    <t xml:space="preserve">7899970402814</t>
  </si>
  <si>
    <t xml:space="preserve">BARRA HERSHEYS CHOCOLATE AO LEITE 82G</t>
  </si>
  <si>
    <t xml:space="preserve">PANDURATA ALIMENTOS</t>
  </si>
  <si>
    <t xml:space="preserve">631921</t>
  </si>
  <si>
    <t xml:space="preserve">7899970402852</t>
  </si>
  <si>
    <t xml:space="preserve">BARRA HERSHEYS COOKIES N CREME 77G</t>
  </si>
  <si>
    <t xml:space="preserve">631791</t>
  </si>
  <si>
    <t xml:space="preserve">7899970402876</t>
  </si>
  <si>
    <t xml:space="preserve">BARRA HERSHEYS OVOMALTINE 77G</t>
  </si>
  <si>
    <t xml:space="preserve">617411</t>
  </si>
  <si>
    <t xml:space="preserve">7896004008998</t>
  </si>
  <si>
    <t xml:space="preserve">BATATA PRINGLES CHED.BAC.105G</t>
  </si>
  <si>
    <t xml:space="preserve">00</t>
  </si>
  <si>
    <t xml:space="preserve">617001</t>
  </si>
  <si>
    <t xml:space="preserve">7896004006406</t>
  </si>
  <si>
    <t xml:space="preserve">BATATA PRINGLES CHURRASCO 109G</t>
  </si>
  <si>
    <t xml:space="preserve">599431</t>
  </si>
  <si>
    <t xml:space="preserve">78936911</t>
  </si>
  <si>
    <t xml:space="preserve">BATON BASTAO RECH MORANGO 16G</t>
  </si>
  <si>
    <t xml:space="preserve">709001</t>
  </si>
  <si>
    <t xml:space="preserve">7891118025893</t>
  </si>
  <si>
    <t xml:space="preserve">BIG BIG PIR MORANGO</t>
  </si>
  <si>
    <t xml:space="preserve">631931</t>
  </si>
  <si>
    <t xml:space="preserve">7891962060484</t>
  </si>
  <si>
    <t xml:space="preserve">BISC BAUD CHOCOBISCUIT LEITE 36G</t>
  </si>
  <si>
    <t xml:space="preserve">625451</t>
  </si>
  <si>
    <t xml:space="preserve">7622300990701</t>
  </si>
  <si>
    <t xml:space="preserve">BISC C SOCIAL SABOR ORIGINAL 144GR UN</t>
  </si>
  <si>
    <t xml:space="preserve">625471</t>
  </si>
  <si>
    <t xml:space="preserve">7622210754813</t>
  </si>
  <si>
    <t xml:space="preserve">BISC COOKIES LACTA AO LEITE 80GR UN</t>
  </si>
  <si>
    <t xml:space="preserve">571181</t>
  </si>
  <si>
    <t xml:space="preserve">7622300988470</t>
  </si>
  <si>
    <t xml:space="preserve">BISC LACTA W.BIS XT LEIT 45G</t>
  </si>
  <si>
    <t xml:space="preserve">571201</t>
  </si>
  <si>
    <t xml:space="preserve">7622300988517</t>
  </si>
  <si>
    <t xml:space="preserve">BISC LACTA W.BIS XTRA OR 45G</t>
  </si>
  <si>
    <t xml:space="preserve">571161</t>
  </si>
  <si>
    <t xml:space="preserve">7622210566409</t>
  </si>
  <si>
    <t xml:space="preserve">BISC LACTA WAFER BIS XTRA BLACK 45G</t>
  </si>
  <si>
    <t xml:space="preserve">625511</t>
  </si>
  <si>
    <t xml:space="preserve">7622300873455</t>
  </si>
  <si>
    <t xml:space="preserve">BISC OREO CHOCOLATE 36GR CR</t>
  </si>
  <si>
    <t xml:space="preserve">671821</t>
  </si>
  <si>
    <t xml:space="preserve">7622300830120</t>
  </si>
  <si>
    <t xml:space="preserve">BISCOITO OREO ORIGINAL BAUMILHA 36G</t>
  </si>
  <si>
    <t xml:space="preserve">563101</t>
  </si>
  <si>
    <t xml:space="preserve">7896451911582</t>
  </si>
  <si>
    <t xml:space="preserve">BOMBOM DOCILE DOCIGOMA</t>
  </si>
  <si>
    <t xml:space="preserve">533281</t>
  </si>
  <si>
    <t xml:space="preserve">7622210596413</t>
  </si>
  <si>
    <t xml:space="preserve">BOMBOM LACTA FAVORITOS CAIXA 250,6G</t>
  </si>
  <si>
    <t xml:space="preserve">625531</t>
  </si>
  <si>
    <t xml:space="preserve">78939318</t>
  </si>
  <si>
    <t xml:space="preserve">BOMBOM OURO BRANCO UNID</t>
  </si>
  <si>
    <t xml:space="preserve">579981</t>
  </si>
  <si>
    <t xml:space="preserve">7891008414127</t>
  </si>
  <si>
    <t xml:space="preserve">BOMBOM SERENATA DE AMOR 16,5G</t>
  </si>
  <si>
    <t xml:space="preserve">639221</t>
  </si>
  <si>
    <t xml:space="preserve">7898142865044</t>
  </si>
  <si>
    <t xml:space="preserve">BOMBOM TORTUGUITA CHOCOLATE SABOR BAUNILHA 15G</t>
  </si>
  <si>
    <t xml:space="preserve">623401</t>
  </si>
  <si>
    <t xml:space="preserve">7891000376959</t>
  </si>
  <si>
    <t xml:space="preserve">BONO MORANGO 66X90G BR</t>
  </si>
  <si>
    <t xml:space="preserve">21503</t>
  </si>
  <si>
    <t xml:space="preserve">7891000460429</t>
  </si>
  <si>
    <t xml:space="preserve">BTN TABLETE RECH 4(14X90G) BR</t>
  </si>
  <si>
    <t xml:space="preserve">704201</t>
  </si>
  <si>
    <t xml:space="preserve">7891118027170</t>
  </si>
  <si>
    <t xml:space="preserve">BUTTER TOFFEER BALA CHOCOLATE 30X90G</t>
  </si>
  <si>
    <t xml:space="preserve">TOFFEE</t>
  </si>
  <si>
    <t xml:space="preserve">84441</t>
  </si>
  <si>
    <t xml:space="preserve">7896004731391</t>
  </si>
  <si>
    <t xml:space="preserve">CARVEDILOL 12,5MG 2BL X 15 COMP</t>
  </si>
  <si>
    <t xml:space="preserve">13203</t>
  </si>
  <si>
    <t xml:space="preserve">7892840825126</t>
  </si>
  <si>
    <t xml:space="preserve">CEBOLITOS 35GR UN 1X35GR QTD. 10.00 UN</t>
  </si>
  <si>
    <t xml:space="preserve">592041</t>
  </si>
  <si>
    <t xml:space="preserve">7891000464908</t>
  </si>
  <si>
    <t xml:space="preserve">CHARGE CHOCOLATE 40G</t>
  </si>
  <si>
    <t xml:space="preserve">34603</t>
  </si>
  <si>
    <t xml:space="preserve">7892840824105</t>
  </si>
  <si>
    <t xml:space="preserve">CHEETOS CRUNCHY MCHEDDAR 48GR UN 1X48GR QTD. 6.00 UN</t>
  </si>
  <si>
    <t xml:space="preserve">609571</t>
  </si>
  <si>
    <t xml:space="preserve">78927995</t>
  </si>
  <si>
    <t xml:space="preserve">CHICL ARCOR POOSH HORTELA</t>
  </si>
  <si>
    <t xml:space="preserve">334</t>
  </si>
  <si>
    <t xml:space="preserve">7891118025923</t>
  </si>
  <si>
    <t xml:space="preserve">CHICLE BIG BIG MENTA</t>
  </si>
  <si>
    <t xml:space="preserve">639211</t>
  </si>
  <si>
    <t xml:space="preserve">7895800151426</t>
  </si>
  <si>
    <t xml:space="preserve">CHICLETE BUBBALOO MORANGO</t>
  </si>
  <si>
    <t xml:space="preserve">639201</t>
  </si>
  <si>
    <t xml:space="preserve">7895800151570</t>
  </si>
  <si>
    <t xml:space="preserve">CHICLETE BUBBALOO UVA</t>
  </si>
  <si>
    <t xml:space="preserve">555121</t>
  </si>
  <si>
    <t xml:space="preserve">78932609</t>
  </si>
  <si>
    <t xml:space="preserve">CHICLETS HORTELÃ 2,8G UNIT</t>
  </si>
  <si>
    <t xml:space="preserve">ADAMS</t>
  </si>
  <si>
    <t xml:space="preserve">671831</t>
  </si>
  <si>
    <t xml:space="preserve">7891000118597</t>
  </si>
  <si>
    <t xml:space="preserve">CHOC.NESTLE PREST.D.CH.30X33G</t>
  </si>
  <si>
    <t xml:space="preserve">580001</t>
  </si>
  <si>
    <t xml:space="preserve">7891008124224</t>
  </si>
  <si>
    <t xml:space="preserve">CHOCOLATE AO LEITE COM PASTILHAS DE CHOCOLATE COLORIDAS GAROTO CORES PACOTE 80G</t>
  </si>
  <si>
    <t xml:space="preserve">554961</t>
  </si>
  <si>
    <t xml:space="preserve">7891000368626</t>
  </si>
  <si>
    <t xml:space="preserve">CHOCOLATE BRANCO GALAK PACOTE 90G</t>
  </si>
  <si>
    <t xml:space="preserve">555081</t>
  </si>
  <si>
    <t xml:space="preserve">7891008124828</t>
  </si>
  <si>
    <t xml:space="preserve">CHOCOLATE CAJU E PASSAS GAROTO PACOTE 90G</t>
  </si>
  <si>
    <t xml:space="preserve">555041</t>
  </si>
  <si>
    <t xml:space="preserve">7891008124071</t>
  </si>
  <si>
    <t xml:space="preserve">CHOCOLATE CROCANTE GAROTO PACOTE 90G</t>
  </si>
  <si>
    <t xml:space="preserve">605861</t>
  </si>
  <si>
    <t xml:space="preserve">7622210674432</t>
  </si>
  <si>
    <t xml:space="preserve">CHOCOLATE LACTA 40 PC CACAU AMARO 80G</t>
  </si>
  <si>
    <t xml:space="preserve">605831</t>
  </si>
  <si>
    <t xml:space="preserve">7622210674050</t>
  </si>
  <si>
    <t xml:space="preserve">CHOCOLATE LACTA DIAM NEG 80G</t>
  </si>
  <si>
    <t xml:space="preserve">605871</t>
  </si>
  <si>
    <t xml:space="preserve">7622210575630</t>
  </si>
  <si>
    <t xml:space="preserve">CHOCOLATE LACTA DIAM NEGRO 80G</t>
  </si>
  <si>
    <t xml:space="preserve">583981</t>
  </si>
  <si>
    <t xml:space="preserve">7622210567567</t>
  </si>
  <si>
    <t xml:space="preserve">CHOCOLATE LACTA OREO 90G</t>
  </si>
  <si>
    <t xml:space="preserve">545841</t>
  </si>
  <si>
    <t xml:space="preserve">7896423420326</t>
  </si>
  <si>
    <t xml:space="preserve">CHOCOLATE SNICKERS PACOTE 78G 2UN</t>
  </si>
  <si>
    <t xml:space="preserve">MARS</t>
  </si>
  <si>
    <t xml:space="preserve">592021</t>
  </si>
  <si>
    <t xml:space="preserve">7891000462300</t>
  </si>
  <si>
    <t xml:space="preserve">CHOKITO CHOCOLATE 18(30X32G) BR</t>
  </si>
  <si>
    <t xml:space="preserve">592351</t>
  </si>
  <si>
    <t xml:space="preserve">7891000368572</t>
  </si>
  <si>
    <t xml:space="preserve">CLASSIC CHOCOLATE M AMGO 80G</t>
  </si>
  <si>
    <t xml:space="preserve">112001</t>
  </si>
  <si>
    <t xml:space="preserve">7896422514644</t>
  </si>
  <si>
    <t xml:space="preserve">CLONAZEPAM 0,5MG CX 30 COMP</t>
  </si>
  <si>
    <t xml:space="preserve">631981</t>
  </si>
  <si>
    <t xml:space="preserve">7891962054469</t>
  </si>
  <si>
    <t xml:space="preserve">COOKIES BAUD CHOCOLATE 60G</t>
  </si>
  <si>
    <t xml:space="preserve">631991</t>
  </si>
  <si>
    <t xml:space="preserve">7891962054810</t>
  </si>
  <si>
    <t xml:space="preserve">COOKIES BAUD ORIGINAL 60G</t>
  </si>
  <si>
    <t xml:space="preserve">656141</t>
  </si>
  <si>
    <t xml:space="preserve">7891025124863</t>
  </si>
  <si>
    <t xml:space="preserve">DANONE LIQUIDO MORANGO COM AVEIA 20X170G</t>
  </si>
  <si>
    <t xml:space="preserve">203821</t>
  </si>
  <si>
    <t xml:space="preserve">7896004769660</t>
  </si>
  <si>
    <t xml:space="preserve">DESLORATADINA XPE 0,5MG/ML 60ML-GD</t>
  </si>
  <si>
    <t xml:space="preserve">613161</t>
  </si>
  <si>
    <t xml:space="preserve">7896058599442</t>
  </si>
  <si>
    <t xml:space="preserve">DISQUETI AMENDOIM CHOC CONF POUCH 120G</t>
  </si>
  <si>
    <t xml:space="preserve">633391</t>
  </si>
  <si>
    <t xml:space="preserve">7896058502145</t>
  </si>
  <si>
    <t xml:space="preserve">DISQUETI CHOCO BANANA CONF 40G CR</t>
  </si>
  <si>
    <t xml:space="preserve">661791</t>
  </si>
  <si>
    <t xml:space="preserve">7896058502619</t>
  </si>
  <si>
    <t xml:space="preserve">DISQUETI CHOCO BLUEBERRY CONF 40G CR 15X40G QTD. 1.00 CR</t>
  </si>
  <si>
    <t xml:space="preserve">607301</t>
  </si>
  <si>
    <t xml:space="preserve">7896058593402</t>
  </si>
  <si>
    <t xml:space="preserve">DISQUETI CHOCOLATE BRANCO CONF 40GR CR 40G</t>
  </si>
  <si>
    <t xml:space="preserve">596621</t>
  </si>
  <si>
    <t xml:space="preserve">7896058593365</t>
  </si>
  <si>
    <t xml:space="preserve">DISQUETI CHOCOLATE CONF 40GR</t>
  </si>
  <si>
    <t xml:space="preserve">590921</t>
  </si>
  <si>
    <t xml:space="preserve">7896058599398</t>
  </si>
  <si>
    <t xml:space="preserve">DISQUETI CHOCOLATE CONF 60G</t>
  </si>
  <si>
    <t xml:space="preserve">15603</t>
  </si>
  <si>
    <t xml:space="preserve">7896058503227</t>
  </si>
  <si>
    <t xml:space="preserve">DORI GELATINA BEIJO 13GR CR 12X13GR QTD. 3.00 CR</t>
  </si>
  <si>
    <t xml:space="preserve">15503</t>
  </si>
  <si>
    <t xml:space="preserve">7896058502589</t>
  </si>
  <si>
    <t xml:space="preserve">DORI GELATINA BEIJO 60GR CX 16X60GR QTD. 3.00 CX</t>
  </si>
  <si>
    <t xml:space="preserve">613191</t>
  </si>
  <si>
    <t xml:space="preserve">7896058596748</t>
  </si>
  <si>
    <t xml:space="preserve">DORI REG PESC GIRAFA FRAMBOESA 30GR CR 30X30GR</t>
  </si>
  <si>
    <t xml:space="preserve">599641</t>
  </si>
  <si>
    <t xml:space="preserve">7896058595468</t>
  </si>
  <si>
    <t xml:space="preserve">DORI REG PESC GIRAFA MORANGO 30GR</t>
  </si>
  <si>
    <t xml:space="preserve">613101</t>
  </si>
  <si>
    <t xml:space="preserve">7896058597356</t>
  </si>
  <si>
    <t xml:space="preserve">DORI REG. T.RECH MORANGO ACIDO 17G</t>
  </si>
  <si>
    <t xml:space="preserve">578361</t>
  </si>
  <si>
    <t xml:space="preserve">7896058595284</t>
  </si>
  <si>
    <t xml:space="preserve">DORI REGALIZ TIJOLO 85GR UN QTD. 6.00 UN</t>
  </si>
  <si>
    <t xml:space="preserve">2903</t>
  </si>
  <si>
    <t xml:space="preserve">7892840822446</t>
  </si>
  <si>
    <t xml:space="preserve">DORITOS QUEIJO NACHO 120G</t>
  </si>
  <si>
    <t xml:space="preserve">661721</t>
  </si>
  <si>
    <t xml:space="preserve">7891151039505</t>
  </si>
  <si>
    <t xml:space="preserve">DROPS FREEG PLAY MOR REC CHOC</t>
  </si>
  <si>
    <t xml:space="preserve">666561</t>
  </si>
  <si>
    <t xml:space="preserve">7891151039789</t>
  </si>
  <si>
    <t xml:space="preserve">DROPS FREEGEL PLAY EXTRA FORTE 36DPX12UN DP</t>
  </si>
  <si>
    <t xml:space="preserve">643271</t>
  </si>
  <si>
    <t xml:space="preserve">7891151039680</t>
  </si>
  <si>
    <t xml:space="preserve">DROPS FREEGELLS PLAY VIT C 36X12UN DP QTD. 2.00 DP</t>
  </si>
  <si>
    <t xml:space="preserve">579001</t>
  </si>
  <si>
    <t xml:space="preserve">7896262301022</t>
  </si>
  <si>
    <t xml:space="preserve">DROPS FRUIT TELLA MORANGO</t>
  </si>
  <si>
    <t xml:space="preserve">PERFETTI</t>
  </si>
  <si>
    <t xml:space="preserve">690801</t>
  </si>
  <si>
    <t xml:space="preserve">DROPS HALLS MELANCIA 28G</t>
  </si>
  <si>
    <t xml:space="preserve">HALLS</t>
  </si>
  <si>
    <t xml:space="preserve">595501</t>
  </si>
  <si>
    <t xml:space="preserve">78938861</t>
  </si>
  <si>
    <t xml:space="preserve">DROPS HALLS UVA VERDE 28G</t>
  </si>
  <si>
    <t xml:space="preserve">631031</t>
  </si>
  <si>
    <t xml:space="preserve">7896286601924</t>
  </si>
  <si>
    <t xml:space="preserve">DROPS ICEKISS EXTRA FORTE UNID</t>
  </si>
  <si>
    <t xml:space="preserve">569661</t>
  </si>
  <si>
    <t xml:space="preserve">7896262304306</t>
  </si>
  <si>
    <t xml:space="preserve">DROPS MENTOS MENTA 16X1</t>
  </si>
  <si>
    <t xml:space="preserve">569701</t>
  </si>
  <si>
    <t xml:space="preserve">7895144603087</t>
  </si>
  <si>
    <t xml:space="preserve">DROPS MENTOS MOR YOGURT 16X1</t>
  </si>
  <si>
    <t xml:space="preserve">578921</t>
  </si>
  <si>
    <t xml:space="preserve">7896262304351</t>
  </si>
  <si>
    <t xml:space="preserve">DROPS MENTOS STICK FRUIT 16UNIDADE</t>
  </si>
  <si>
    <t xml:space="preserve">578941</t>
  </si>
  <si>
    <t xml:space="preserve">7895144603063</t>
  </si>
  <si>
    <t xml:space="preserve">DROPS MENTOS STICK FRUTAS VERMELHAS 16UNIDADE</t>
  </si>
  <si>
    <t xml:space="preserve">569681</t>
  </si>
  <si>
    <t xml:space="preserve">7895144603223</t>
  </si>
  <si>
    <t xml:space="preserve">DROPS MENTOS TUTTI FRUTTI 16X1</t>
  </si>
  <si>
    <t xml:space="preserve">609821</t>
  </si>
  <si>
    <t xml:space="preserve">78909434</t>
  </si>
  <si>
    <t xml:space="preserve">FERRERO ROCHER 37,5G UN</t>
  </si>
  <si>
    <t xml:space="preserve">FERRERO</t>
  </si>
  <si>
    <t xml:space="preserve">631801</t>
  </si>
  <si>
    <t xml:space="preserve">7898279790387</t>
  </si>
  <si>
    <t xml:space="preserve">FINI AROS DE MORANGO 90G</t>
  </si>
  <si>
    <t xml:space="preserve">FINI</t>
  </si>
  <si>
    <t xml:space="preserve">669101</t>
  </si>
  <si>
    <t xml:space="preserve">7908228801986</t>
  </si>
  <si>
    <t xml:space="preserve">FINI CHICLE CLASSICOS 14G DP 18UN</t>
  </si>
  <si>
    <t xml:space="preserve">669111</t>
  </si>
  <si>
    <t xml:space="preserve">7908228802006</t>
  </si>
  <si>
    <t xml:space="preserve">FINI CHICLE MORANGO 14G</t>
  </si>
  <si>
    <t xml:space="preserve">1623</t>
  </si>
  <si>
    <t xml:space="preserve">7898279798307</t>
  </si>
  <si>
    <t xml:space="preserve">FINI MARSH MORANGO 80G</t>
  </si>
  <si>
    <t xml:space="preserve">673171</t>
  </si>
  <si>
    <t xml:space="preserve">7908228807261</t>
  </si>
  <si>
    <t xml:space="preserve">FINI MARSH PISTACHE 80G</t>
  </si>
  <si>
    <t xml:space="preserve">25503</t>
  </si>
  <si>
    <t xml:space="preserve">7908228809463</t>
  </si>
  <si>
    <t xml:space="preserve">FINI MORANGO SILVESTRE 80G</t>
  </si>
  <si>
    <t xml:space="preserve">669121</t>
  </si>
  <si>
    <t xml:space="preserve">7908228807230</t>
  </si>
  <si>
    <t xml:space="preserve">FINI OCEANITOS 80G</t>
  </si>
  <si>
    <t xml:space="preserve">1783</t>
  </si>
  <si>
    <t xml:space="preserve">7908228802945</t>
  </si>
  <si>
    <t xml:space="preserve">FINI PASTILHA 14G MENTA M40</t>
  </si>
  <si>
    <t xml:space="preserve">1773</t>
  </si>
  <si>
    <t xml:space="preserve">7908228802907</t>
  </si>
  <si>
    <t xml:space="preserve">FINI PASTILHA 14G MORANGO MENTOLADO M40</t>
  </si>
  <si>
    <t xml:space="preserve">651881</t>
  </si>
  <si>
    <t xml:space="preserve">7908228802952</t>
  </si>
  <si>
    <t xml:space="preserve">FINI PASTILHA MENTA DP 40UN</t>
  </si>
  <si>
    <t xml:space="preserve">631831</t>
  </si>
  <si>
    <t xml:space="preserve">7908228805151</t>
  </si>
  <si>
    <t xml:space="preserve">FINI SAPO 80G</t>
  </si>
  <si>
    <t xml:space="preserve">669091</t>
  </si>
  <si>
    <t xml:space="preserve">7898591459214</t>
  </si>
  <si>
    <t xml:space="preserve">FINI SORVETINHO 80G</t>
  </si>
  <si>
    <t xml:space="preserve">647401</t>
  </si>
  <si>
    <t xml:space="preserve">7898591459771</t>
  </si>
  <si>
    <t xml:space="preserve">FINI TUBES 15G PINTA LINGUA M12</t>
  </si>
  <si>
    <t xml:space="preserve">647381</t>
  </si>
  <si>
    <t xml:space="preserve">7908228804925</t>
  </si>
  <si>
    <t xml:space="preserve">FINI TUBES 27G DESEN ESTIKA FRAMBOES M24</t>
  </si>
  <si>
    <t xml:space="preserve">647371</t>
  </si>
  <si>
    <t xml:space="preserve">7908228804826</t>
  </si>
  <si>
    <t xml:space="preserve">FINI TUBES 27G DESEN ESTIKA TUT FRUT M24</t>
  </si>
  <si>
    <t xml:space="preserve">663701</t>
  </si>
  <si>
    <t xml:space="preserve">7908228805571</t>
  </si>
  <si>
    <t xml:space="preserve">FINI TUBES 35G- MORANGO</t>
  </si>
  <si>
    <t xml:space="preserve">663711</t>
  </si>
  <si>
    <t xml:space="preserve">7908228805632</t>
  </si>
  <si>
    <t xml:space="preserve">FINI TUBES 35G- TWISTER</t>
  </si>
  <si>
    <t xml:space="preserve">631851</t>
  </si>
  <si>
    <t xml:space="preserve">7908228805038</t>
  </si>
  <si>
    <t xml:space="preserve">FINI TUBES TROPICAL TANGER/PESSEGO 80G</t>
  </si>
  <si>
    <t xml:space="preserve">623331</t>
  </si>
  <si>
    <t xml:space="preserve">17898279790636</t>
  </si>
  <si>
    <t xml:space="preserve">FINI URSINHO BRILHO 80G</t>
  </si>
  <si>
    <t xml:space="preserve">607371</t>
  </si>
  <si>
    <t xml:space="preserve">7896058500776</t>
  </si>
  <si>
    <t xml:space="preserve">FRUIT SNACKS HIPNOSE FRAMBOESA JUBES 48G</t>
  </si>
  <si>
    <t xml:space="preserve">665601</t>
  </si>
  <si>
    <t xml:space="preserve">7895144299150</t>
  </si>
  <si>
    <t xml:space="preserve">FRUITELA HERBS CRANB E ERVAS 12X12X25,2G</t>
  </si>
  <si>
    <t xml:space="preserve">MENTOS</t>
  </si>
  <si>
    <t xml:space="preserve">616511</t>
  </si>
  <si>
    <t xml:space="preserve">7895144205595</t>
  </si>
  <si>
    <t xml:space="preserve">FRUITTELLA LIFE CARAMELO 12X12UN</t>
  </si>
  <si>
    <t xml:space="preserve">612631</t>
  </si>
  <si>
    <t xml:space="preserve">7895144207582</t>
  </si>
  <si>
    <t xml:space="preserve">FRUITTELLA MAST BLUEBERRY 24DPX16UN</t>
  </si>
  <si>
    <t xml:space="preserve">591541</t>
  </si>
  <si>
    <t xml:space="preserve">7895144025117</t>
  </si>
  <si>
    <t xml:space="preserve">FRUITTELLA SWIRL CARAMELO 12X15UN</t>
  </si>
  <si>
    <t xml:space="preserve">590631</t>
  </si>
  <si>
    <t xml:space="preserve">7895144028019</t>
  </si>
  <si>
    <t xml:space="preserve">FRUITTELLA SWIRL MORANGO VIT-C 41G</t>
  </si>
  <si>
    <t xml:space="preserve">579661</t>
  </si>
  <si>
    <t xml:space="preserve">7891008123975</t>
  </si>
  <si>
    <t xml:space="preserve">GAROTO AO LEITE TABLETE 80G</t>
  </si>
  <si>
    <t xml:space="preserve">623441</t>
  </si>
  <si>
    <t xml:space="preserve">7891000395417</t>
  </si>
  <si>
    <t xml:space="preserve">GAROTO CHOCO TRIO NEGRESCO 90G</t>
  </si>
  <si>
    <t xml:space="preserve">599441</t>
  </si>
  <si>
    <t xml:space="preserve">7891008124583</t>
  </si>
  <si>
    <t xml:space="preserve">GAROTO CROCANTE CHOCOLATE 25G</t>
  </si>
  <si>
    <t xml:space="preserve">595871</t>
  </si>
  <si>
    <t xml:space="preserve">7891008116823</t>
  </si>
  <si>
    <t xml:space="preserve">GAROTO PASTILHA EXTRAFORTE 17G</t>
  </si>
  <si>
    <t xml:space="preserve">595861</t>
  </si>
  <si>
    <t xml:space="preserve">7891008125214</t>
  </si>
  <si>
    <t xml:space="preserve">GAROTO TABLETE CHOC BCO 80G</t>
  </si>
  <si>
    <t xml:space="preserve">597361</t>
  </si>
  <si>
    <t xml:space="preserve">7891008124057</t>
  </si>
  <si>
    <t xml:space="preserve">GAROTO TABLETE CHOC MAMGO 80G</t>
  </si>
  <si>
    <t xml:space="preserve">661781</t>
  </si>
  <si>
    <t xml:space="preserve">7896058500950</t>
  </si>
  <si>
    <t xml:space="preserve">GELATINA AMORA DORI 13G CR 12XUN QTD. 2.00 CR</t>
  </si>
  <si>
    <t xml:space="preserve">590931</t>
  </si>
  <si>
    <t xml:space="preserve">7896058500240</t>
  </si>
  <si>
    <t xml:space="preserve">GELATINA AMORA DORI 60G UN</t>
  </si>
  <si>
    <t xml:space="preserve">631381</t>
  </si>
  <si>
    <t xml:space="preserve">7896058500899</t>
  </si>
  <si>
    <t xml:space="preserve">GELATINA BANANA DORI 13G</t>
  </si>
  <si>
    <t xml:space="preserve">599601</t>
  </si>
  <si>
    <t xml:space="preserve">7896058500875</t>
  </si>
  <si>
    <t xml:space="preserve">GELATINA BOCA DORI 13G</t>
  </si>
  <si>
    <t xml:space="preserve">621171</t>
  </si>
  <si>
    <t xml:space="preserve">7896058500233</t>
  </si>
  <si>
    <t xml:space="preserve">GELATINA MINHOCA ACIDA DORI 60G UN</t>
  </si>
  <si>
    <t xml:space="preserve">590951</t>
  </si>
  <si>
    <t xml:space="preserve">7896058500226</t>
  </si>
  <si>
    <t xml:space="preserve">GELATINA MINHOCA DORI 60G UN</t>
  </si>
  <si>
    <t xml:space="preserve">590941</t>
  </si>
  <si>
    <t xml:space="preserve">7896058500219</t>
  </si>
  <si>
    <t xml:space="preserve">GELATINA URSO DORI 60G UN</t>
  </si>
  <si>
    <t xml:space="preserve">565241</t>
  </si>
  <si>
    <t xml:space="preserve">7895144893730</t>
  </si>
  <si>
    <t xml:space="preserve">GOMA DE MASCAR MENTOS - PURE FRESH 8,5G PRETO</t>
  </si>
  <si>
    <t xml:space="preserve">565261</t>
  </si>
  <si>
    <t xml:space="preserve">7895144892931</t>
  </si>
  <si>
    <t xml:space="preserve">GOMA DE MASCAR MENTOS 8G - SPEAR MINT</t>
  </si>
  <si>
    <t xml:space="preserve">578981</t>
  </si>
  <si>
    <t xml:space="preserve">80878018</t>
  </si>
  <si>
    <t xml:space="preserve">GOMA DE MASCAR MENTOS FRESH MINT 16G</t>
  </si>
  <si>
    <t xml:space="preserve">557341</t>
  </si>
  <si>
    <t xml:space="preserve">7895800304228</t>
  </si>
  <si>
    <t xml:space="preserve">GOMA DE MASCAR TRIDENT 8G - MENTA</t>
  </si>
  <si>
    <t xml:space="preserve">32103</t>
  </si>
  <si>
    <t xml:space="preserve">7895800304211</t>
  </si>
  <si>
    <t xml:space="preserve">GOMA DE MASCAR TRIDENT HORTELA 8G</t>
  </si>
  <si>
    <t xml:space="preserve">621181</t>
  </si>
  <si>
    <t xml:space="preserve">7896058505450</t>
  </si>
  <si>
    <t xml:space="preserve">GOMETS GOMA MINHOCA FRUTAS 100GR UN</t>
  </si>
  <si>
    <t xml:space="preserve">590911</t>
  </si>
  <si>
    <t xml:space="preserve">7896058501407</t>
  </si>
  <si>
    <t xml:space="preserve">GOMETS GOMA SINO 100GR UN QTD</t>
  </si>
  <si>
    <t xml:space="preserve">578521</t>
  </si>
  <si>
    <t xml:space="preserve">7896058500745</t>
  </si>
  <si>
    <t xml:space="preserve">GOMETS GOMA SINO 70GR UN</t>
  </si>
  <si>
    <t xml:space="preserve">699001</t>
  </si>
  <si>
    <t xml:space="preserve">7896058507423</t>
  </si>
  <si>
    <t xml:space="preserve">GOMETS GOMA TUBO CREME E FRUTAS 32GR CR 30X32GR QTD. 3.00 CR</t>
  </si>
  <si>
    <t xml:space="preserve">15703</t>
  </si>
  <si>
    <t xml:space="preserve">4010544030018</t>
  </si>
  <si>
    <t xml:space="preserve">578261</t>
  </si>
  <si>
    <t xml:space="preserve">7896058506105</t>
  </si>
  <si>
    <t xml:space="preserve">GOMETS GOMA TUBO FRUTAS 32GR CR 30X32GR QTD. 1.00 CR</t>
  </si>
  <si>
    <t xml:space="preserve">599671</t>
  </si>
  <si>
    <t xml:space="preserve">7896058506099</t>
  </si>
  <si>
    <t xml:space="preserve">GOMETS GOMA TUBO IOGURTE 32GR</t>
  </si>
  <si>
    <t xml:space="preserve">613081</t>
  </si>
  <si>
    <t xml:space="preserve">7896058505429</t>
  </si>
  <si>
    <t xml:space="preserve">GOMETS GOMA URSO 100GR UN QTD. 8.00 UN</t>
  </si>
  <si>
    <t xml:space="preserve">625481</t>
  </si>
  <si>
    <t xml:space="preserve">7622300858797</t>
  </si>
  <si>
    <t xml:space="preserve">HALLS MINI CEREJA 270GR CR 18</t>
  </si>
  <si>
    <t xml:space="preserve">615081</t>
  </si>
  <si>
    <t xml:space="preserve">7896058501391</t>
  </si>
  <si>
    <t xml:space="preserve">JUBES FS YOGURTE100 MORANGO+CREME 48G</t>
  </si>
  <si>
    <t xml:space="preserve">590901</t>
  </si>
  <si>
    <t xml:space="preserve">80761761</t>
  </si>
  <si>
    <t xml:space="preserve">KINDER BUENO WHITE 39G</t>
  </si>
  <si>
    <t xml:space="preserve">640361</t>
  </si>
  <si>
    <t xml:space="preserve">78602731</t>
  </si>
  <si>
    <t xml:space="preserve">KINDER JOY HARRY POTTER T8 CR 8XUN QTD. 1.00 CR</t>
  </si>
  <si>
    <t xml:space="preserve">599751</t>
  </si>
  <si>
    <t xml:space="preserve">78940734</t>
  </si>
  <si>
    <t xml:space="preserve">KINDER JOY MENINA 20G</t>
  </si>
  <si>
    <t xml:space="preserve">599761</t>
  </si>
  <si>
    <t xml:space="preserve">78940741</t>
  </si>
  <si>
    <t xml:space="preserve">KINDER JOY MENINO 20G</t>
  </si>
  <si>
    <t xml:space="preserve">627771</t>
  </si>
  <si>
    <t xml:space="preserve">78946767</t>
  </si>
  <si>
    <t xml:space="preserve">KINDER JOY NATOONS T1X8X12 CR 8XUN</t>
  </si>
  <si>
    <t xml:space="preserve">NUTELA</t>
  </si>
  <si>
    <t xml:space="preserve">670551</t>
  </si>
  <si>
    <t xml:space="preserve">7898024398905</t>
  </si>
  <si>
    <t xml:space="preserve">KINDER TRONKY T1X10 18G CR 1X10X18GR QTD. 3.00 CR</t>
  </si>
  <si>
    <t xml:space="preserve">21203</t>
  </si>
  <si>
    <t xml:space="preserve">7891000457641</t>
  </si>
  <si>
    <t xml:space="preserve">KIT KAT LATTE MACCHIATO 41,5</t>
  </si>
  <si>
    <t xml:space="preserve">614061</t>
  </si>
  <si>
    <t xml:space="preserve">7891000349724</t>
  </si>
  <si>
    <t xml:space="preserve">KIT KAT MINIMOMENTSCARAMEL 34,6G</t>
  </si>
  <si>
    <t xml:space="preserve">614071</t>
  </si>
  <si>
    <t xml:space="preserve">7891000349779</t>
  </si>
  <si>
    <t xml:space="preserve">KIT KAT MINIMOMENTSCOOKIES 34,6G</t>
  </si>
  <si>
    <t xml:space="preserve">13503</t>
  </si>
  <si>
    <t xml:space="preserve">7892840825133</t>
  </si>
  <si>
    <t xml:space="preserve">LAYS CLASSICAS 62GR UN 1X62GR QTD. 10.00 UN</t>
  </si>
  <si>
    <t xml:space="preserve">679601</t>
  </si>
  <si>
    <t xml:space="preserve">7892840825157</t>
  </si>
  <si>
    <t xml:space="preserve">LAYS SOUR CREAM 62GR UN 1X62GR QTD. 6.00 UN</t>
  </si>
  <si>
    <t xml:space="preserve">592071</t>
  </si>
  <si>
    <t xml:space="preserve">7891000092606</t>
  </si>
  <si>
    <t xml:space="preserve">LOLLO CHOCOLATE 28G</t>
  </si>
  <si>
    <t xml:space="preserve">635431</t>
  </si>
  <si>
    <t xml:space="preserve">7896423406054</t>
  </si>
  <si>
    <t xml:space="preserve">M&amp;M'S AMENDOIM 148G POUCH UN QTD</t>
  </si>
  <si>
    <t xml:space="preserve">MASTER LINE DO BRASIL</t>
  </si>
  <si>
    <t xml:space="preserve">600431</t>
  </si>
  <si>
    <t xml:space="preserve">7896423405743</t>
  </si>
  <si>
    <t xml:space="preserve">M&amp;M'S CHOC AO LEITE 148G</t>
  </si>
  <si>
    <t xml:space="preserve">600421</t>
  </si>
  <si>
    <t xml:space="preserve">7896423470697</t>
  </si>
  <si>
    <t xml:space="preserve">M&amp;M'S CHOCOLATE AO LEITE 45G</t>
  </si>
  <si>
    <t xml:space="preserve">600461</t>
  </si>
  <si>
    <t xml:space="preserve">7896423402223</t>
  </si>
  <si>
    <t xml:space="preserve">M&amp;M'S CRISPY 120G</t>
  </si>
  <si>
    <t xml:space="preserve">643761</t>
  </si>
  <si>
    <t xml:space="preserve">7896423469820</t>
  </si>
  <si>
    <t xml:space="preserve">M&amp;MS AMENDOIM 45GR CR 18X45GR QTD. 1.00 CR</t>
  </si>
  <si>
    <t xml:space="preserve">658501</t>
  </si>
  <si>
    <t xml:space="preserve">7896423442564</t>
  </si>
  <si>
    <t xml:space="preserve">M&amp;MS PIPOCA 35G CR 18X35GR QTD. 1.00 CR</t>
  </si>
  <si>
    <t xml:space="preserve">56921</t>
  </si>
  <si>
    <t xml:space="preserve">7899095233317</t>
  </si>
  <si>
    <t xml:space="preserve">MAL DEXCLORFENIRAMINA+BETAMETASONA 2MG+0,25MG/5ML XPE FR 120ML</t>
  </si>
  <si>
    <t xml:space="preserve">632031</t>
  </si>
  <si>
    <t xml:space="preserve">7891962007359</t>
  </si>
  <si>
    <t xml:space="preserve">MAXI BARRIN BAUD CHOCO 25G</t>
  </si>
  <si>
    <t xml:space="preserve">632041</t>
  </si>
  <si>
    <t xml:space="preserve">7891962003962</t>
  </si>
  <si>
    <t xml:space="preserve">MAXI BARRIN BAUD GOIABIN 30G</t>
  </si>
  <si>
    <t xml:space="preserve">656151</t>
  </si>
  <si>
    <t xml:space="preserve">8935001728283</t>
  </si>
  <si>
    <t xml:space="preserve">MENTOS 3 CAMADAS AZUL 12DPX8,5G</t>
  </si>
  <si>
    <t xml:space="preserve">591571</t>
  </si>
  <si>
    <t xml:space="preserve">7895144892825</t>
  </si>
  <si>
    <t xml:space="preserve">MENTOS 3 CAMADAS AZUL MINT 5UN</t>
  </si>
  <si>
    <t xml:space="preserve">654131</t>
  </si>
  <si>
    <t xml:space="preserve">8935001728306</t>
  </si>
  <si>
    <t xml:space="preserve">MENTOS 3 CAMADAS COOL ROSA 12X15X8,5G</t>
  </si>
  <si>
    <t xml:space="preserve">616491</t>
  </si>
  <si>
    <t xml:space="preserve">7895144859934</t>
  </si>
  <si>
    <t xml:space="preserve">MENTOS 3 CAMADAS VERMELHO FRUIT</t>
  </si>
  <si>
    <t xml:space="preserve">591531</t>
  </si>
  <si>
    <t xml:space="preserve">78922327</t>
  </si>
  <si>
    <t xml:space="preserve">MENTOS GARRAFA AZUL MINT 28UN</t>
  </si>
  <si>
    <t xml:space="preserve">584221</t>
  </si>
  <si>
    <t xml:space="preserve">78922334</t>
  </si>
  <si>
    <t xml:space="preserve">MENTOS GARRAFA BRANCO WHITE 28UN</t>
  </si>
  <si>
    <t xml:space="preserve">660651</t>
  </si>
  <si>
    <t xml:space="preserve">7895144899978</t>
  </si>
  <si>
    <t xml:space="preserve">MENTOS GARRAFA P FRESH MELANCIA 56G</t>
  </si>
  <si>
    <t xml:space="preserve">590611</t>
  </si>
  <si>
    <t xml:space="preserve">78922310</t>
  </si>
  <si>
    <t xml:space="preserve">MENTOS GARRAFA VERDE WTGREEN 6DPX6UN</t>
  </si>
  <si>
    <t xml:space="preserve">599341</t>
  </si>
  <si>
    <t xml:space="preserve">7895144297590</t>
  </si>
  <si>
    <t xml:space="preserve">MENTOS GARRAFA VITAMINS UN</t>
  </si>
  <si>
    <t xml:space="preserve">597181</t>
  </si>
  <si>
    <t xml:space="preserve">7895144605678</t>
  </si>
  <si>
    <t xml:space="preserve">MENTOS KISS MINT LATA 35G</t>
  </si>
  <si>
    <t xml:space="preserve">644061</t>
  </si>
  <si>
    <t xml:space="preserve">7895144299754</t>
  </si>
  <si>
    <t xml:space="preserve">MENTOS MONOPECA DP SORT MINT/WIN UN</t>
  </si>
  <si>
    <t xml:space="preserve">640811</t>
  </si>
  <si>
    <t xml:space="preserve">7895144299747</t>
  </si>
  <si>
    <t xml:space="preserve">MENTOS MONOPECA DP TUTTI FRUIT</t>
  </si>
  <si>
    <t xml:space="preserve">616501</t>
  </si>
  <si>
    <t xml:space="preserve">7895144208459</t>
  </si>
  <si>
    <t xml:space="preserve">MENTOS MONOPECA TUTTI FRUIT 12DPX60UN</t>
  </si>
  <si>
    <t xml:space="preserve">578961</t>
  </si>
  <si>
    <t xml:space="preserve">78939349</t>
  </si>
  <si>
    <t xml:space="preserve">MENTOS PURE FRESH S/ AÇUCAR 1,5G VERDE</t>
  </si>
  <si>
    <t xml:space="preserve">606991</t>
  </si>
  <si>
    <t xml:space="preserve">7895724208442</t>
  </si>
  <si>
    <t xml:space="preserve">MENTOS STICK 14 FANTA LARANJA 16UN</t>
  </si>
  <si>
    <t xml:space="preserve">609551</t>
  </si>
  <si>
    <t xml:space="preserve">80935513</t>
  </si>
  <si>
    <t xml:space="preserve">MENTOS STICK GOMA VERDE WINTG 14UN</t>
  </si>
  <si>
    <t xml:space="preserve">672451</t>
  </si>
  <si>
    <t xml:space="preserve">7895144900032</t>
  </si>
  <si>
    <t xml:space="preserve">MENTOS STICK WILD SPEARMINT 16UN</t>
  </si>
  <si>
    <t xml:space="preserve">613121</t>
  </si>
  <si>
    <t xml:space="preserve">7896058500110</t>
  </si>
  <si>
    <t xml:space="preserve">MINI DISQUETI 11GRS CR 36X11GR</t>
  </si>
  <si>
    <t xml:space="preserve">625821</t>
  </si>
  <si>
    <t xml:space="preserve">7896058599459</t>
  </si>
  <si>
    <t xml:space="preserve">MINI DISQUETI CHOCOLATE CONF 60G</t>
  </si>
  <si>
    <t xml:space="preserve">595071</t>
  </si>
  <si>
    <t xml:space="preserve">7891000338285</t>
  </si>
  <si>
    <t xml:space="preserve">NESCAU BALL CHOCOLATE 75G</t>
  </si>
  <si>
    <t xml:space="preserve">623371</t>
  </si>
  <si>
    <t xml:space="preserve">7891000339558</t>
  </si>
  <si>
    <t xml:space="preserve">NESCAU COOKIE CHOC GOTAS DUO 60G BR</t>
  </si>
  <si>
    <t xml:space="preserve">623361</t>
  </si>
  <si>
    <t xml:space="preserve">7891000304556</t>
  </si>
  <si>
    <t xml:space="preserve">NESFIT BISCOITO CACAU E CEREAIS 160GBR</t>
  </si>
  <si>
    <t xml:space="preserve">629571</t>
  </si>
  <si>
    <t xml:space="preserve">7891000255773</t>
  </si>
  <si>
    <t xml:space="preserve">NESFIT COOKIE CACAU E AVELA 60G</t>
  </si>
  <si>
    <t xml:space="preserve">653861</t>
  </si>
  <si>
    <t xml:space="preserve">7891000358887</t>
  </si>
  <si>
    <t xml:space="preserve">NESTLE CLASSIC CHOC AO LEITE 150G</t>
  </si>
  <si>
    <t xml:space="preserve">605071</t>
  </si>
  <si>
    <t xml:space="preserve">17898024397912</t>
  </si>
  <si>
    <t xml:space="preserve">NUTELLA B-READY 22GR CR 36X22GR QTD. 1.00 CR</t>
  </si>
  <si>
    <t xml:space="preserve">1833</t>
  </si>
  <si>
    <t xml:space="preserve">7898591451591</t>
  </si>
  <si>
    <t xml:space="preserve">OVOS FRITOS 90G</t>
  </si>
  <si>
    <t xml:space="preserve">SANCHEZ CANO LTDA</t>
  </si>
  <si>
    <t xml:space="preserve">1763</t>
  </si>
  <si>
    <t xml:space="preserve">7891000259351</t>
  </si>
  <si>
    <t xml:space="preserve">PASSATEMPO BISC RECH CHOC MRG 130G</t>
  </si>
  <si>
    <t xml:space="preserve">584261</t>
  </si>
  <si>
    <t xml:space="preserve">78910041</t>
  </si>
  <si>
    <t xml:space="preserve">PASTILHA SABOR HORTELA GAROTO</t>
  </si>
  <si>
    <t xml:space="preserve">636141</t>
  </si>
  <si>
    <t xml:space="preserve">7891000256152</t>
  </si>
  <si>
    <t xml:space="preserve">PRESTIGIO AO LEITE FLOWPACK 114G</t>
  </si>
  <si>
    <t xml:space="preserve">607681</t>
  </si>
  <si>
    <t xml:space="preserve">7891000251133</t>
  </si>
  <si>
    <t xml:space="preserve">PRESTIGIO BRANCO CHOCOLATE 33G</t>
  </si>
  <si>
    <t xml:space="preserve">592031</t>
  </si>
  <si>
    <t xml:space="preserve">7891000460207</t>
  </si>
  <si>
    <t xml:space="preserve">PRESTIGIO CHOCOLATE 33G</t>
  </si>
  <si>
    <t xml:space="preserve">629581</t>
  </si>
  <si>
    <t xml:space="preserve">7891000339237</t>
  </si>
  <si>
    <t xml:space="preserve">PRESTIGIO COOKIECHOC GOTASCHOC 52X60G BR</t>
  </si>
  <si>
    <t xml:space="preserve">653131</t>
  </si>
  <si>
    <t xml:space="preserve">7896004010625</t>
  </si>
  <si>
    <t xml:space="preserve">PRINGLES BATATA 105G PIZZA MARGUERITA</t>
  </si>
  <si>
    <t xml:space="preserve">653121</t>
  </si>
  <si>
    <t xml:space="preserve">7896004010632</t>
  </si>
  <si>
    <t xml:space="preserve">PRINGLES BATATA 105G PIZZA PORTUGUESA</t>
  </si>
  <si>
    <t xml:space="preserve">599411</t>
  </si>
  <si>
    <t xml:space="preserve">7895144191263</t>
  </si>
  <si>
    <t xml:space="preserve">PV - MENTOS 30 MINUTOS CLEAR BREATH 30UN</t>
  </si>
  <si>
    <t xml:space="preserve">631891</t>
  </si>
  <si>
    <t xml:space="preserve">7899970402807</t>
  </si>
  <si>
    <t xml:space="preserve">PV BARRA HERSHEYS CHOC BRANCO 82G</t>
  </si>
  <si>
    <t xml:space="preserve">533341</t>
  </si>
  <si>
    <t xml:space="preserve">7891000325131</t>
  </si>
  <si>
    <t xml:space="preserve">PV BOMBOM NESTLE ESPECIA. CX 251G</t>
  </si>
  <si>
    <t xml:space="preserve">623411</t>
  </si>
  <si>
    <t xml:space="preserve">7891000376843</t>
  </si>
  <si>
    <t xml:space="preserve">PV BONO BISCOITO RECHEADO CHOC 66X90G BR</t>
  </si>
  <si>
    <t xml:space="preserve">605851</t>
  </si>
  <si>
    <t xml:space="preserve">7622210674357</t>
  </si>
  <si>
    <t xml:space="preserve">PV CHOCOLATE LACTA LAKA OREO 80G</t>
  </si>
  <si>
    <t xml:space="preserve">584001</t>
  </si>
  <si>
    <t xml:space="preserve">7891000368947</t>
  </si>
  <si>
    <t xml:space="preserve">PV CHOCOLATE NESTLE CLASSIC PRESTIGIO 80G</t>
  </si>
  <si>
    <t xml:space="preserve">626551</t>
  </si>
  <si>
    <t xml:space="preserve">7891000077948</t>
  </si>
  <si>
    <t xml:space="preserve">PV CLASSIC WAFER 48X110G BR</t>
  </si>
  <si>
    <t xml:space="preserve">645841</t>
  </si>
  <si>
    <t xml:space="preserve">7891000409640</t>
  </si>
  <si>
    <t xml:space="preserve">PV GAROTO CHOCOTRIO PRESTIGIO 90G</t>
  </si>
  <si>
    <t xml:space="preserve">645871</t>
  </si>
  <si>
    <t xml:space="preserve">7895144404172</t>
  </si>
  <si>
    <t xml:space="preserve">PV MENTOS KISS SOUR LIMAO VIT C</t>
  </si>
  <si>
    <t xml:space="preserve">13303</t>
  </si>
  <si>
    <t xml:space="preserve">7892840824693</t>
  </si>
  <si>
    <t xml:space="preserve">RUFFLES SAL 33GR UN 1X33GR QTD. 10.00 UN</t>
  </si>
  <si>
    <t xml:space="preserve">638161</t>
  </si>
  <si>
    <t xml:space="preserve">7892840823245</t>
  </si>
  <si>
    <t xml:space="preserve">SALG BOLA CHEETOS 125G</t>
  </si>
  <si>
    <t xml:space="preserve">632881</t>
  </si>
  <si>
    <t xml:space="preserve">7892840822279</t>
  </si>
  <si>
    <t xml:space="preserve">SALG BOLA CHEETOS 33G UN QTD. 1.00 UN</t>
  </si>
  <si>
    <t xml:space="preserve">636991</t>
  </si>
  <si>
    <t xml:space="preserve">7892840822958</t>
  </si>
  <si>
    <t xml:space="preserve">SALG CEBOLA E SALSA RUFFLES 33G</t>
  </si>
  <si>
    <t xml:space="preserve">638141</t>
  </si>
  <si>
    <t xml:space="preserve">7892840823030</t>
  </si>
  <si>
    <t xml:space="preserve">SALG CEBOLA E SALSA RUFFLES 68G UN QTD. 3.00 UN</t>
  </si>
  <si>
    <t xml:space="preserve">636051</t>
  </si>
  <si>
    <t xml:space="preserve">7892840822811</t>
  </si>
  <si>
    <t xml:space="preserve">SALG CEBOLITOS 45G UN QTD UN</t>
  </si>
  <si>
    <t xml:space="preserve">637001</t>
  </si>
  <si>
    <t xml:space="preserve">7892840821975</t>
  </si>
  <si>
    <t xml:space="preserve">SALG CHEETOS CRUNCHY MCHEDDAR 48GR UN QT</t>
  </si>
  <si>
    <t xml:space="preserve">637011</t>
  </si>
  <si>
    <t xml:space="preserve">7892840821982</t>
  </si>
  <si>
    <t xml:space="preserve">SALG CHEETOS CRUNCHY MCHEDDAR 78GR UN</t>
  </si>
  <si>
    <t xml:space="preserve">637021</t>
  </si>
  <si>
    <t xml:space="preserve">7892840821968</t>
  </si>
  <si>
    <t xml:space="preserve">SALG CHEETOS CRUNCHY WCHEESE 78GR UN QTD</t>
  </si>
  <si>
    <t xml:space="preserve">638151</t>
  </si>
  <si>
    <t xml:space="preserve">7892840823047</t>
  </si>
  <si>
    <t xml:space="preserve">SALG CHURRASCO RUFFLES 68G</t>
  </si>
  <si>
    <t xml:space="preserve">638121</t>
  </si>
  <si>
    <t xml:space="preserve">7892840822378</t>
  </si>
  <si>
    <t xml:space="preserve">SALG DORITOS DINAMITA FLAMIN HOT 60GR UN QTD. 3.00 UN</t>
  </si>
  <si>
    <t xml:space="preserve">638131</t>
  </si>
  <si>
    <t xml:space="preserve">7892840823481</t>
  </si>
  <si>
    <t xml:space="preserve">SALG DORITOS DINAMITA PIMENTA MEX 60GR UN QTD. 3.00 UN</t>
  </si>
  <si>
    <t xml:space="preserve">606731</t>
  </si>
  <si>
    <t xml:space="preserve">7892840820183</t>
  </si>
  <si>
    <t xml:space="preserve">SALG FRANGO GRELHADO SENSACOES 40G UN</t>
  </si>
  <si>
    <t xml:space="preserve">632961</t>
  </si>
  <si>
    <t xml:space="preserve">7892840822736</t>
  </si>
  <si>
    <t xml:space="preserve">SALG LUA CHEETOS 143G UN</t>
  </si>
  <si>
    <t xml:space="preserve">632891</t>
  </si>
  <si>
    <t xml:space="preserve">7892840822293</t>
  </si>
  <si>
    <t xml:space="preserve">SALG MIX CHEETOS 36G UN QTD</t>
  </si>
  <si>
    <t xml:space="preserve">632941</t>
  </si>
  <si>
    <t xml:space="preserve">7892840822385</t>
  </si>
  <si>
    <t xml:space="preserve">SALG NACHO DORITOS 32G UN QTD</t>
  </si>
  <si>
    <t xml:space="preserve">632931</t>
  </si>
  <si>
    <t xml:space="preserve">7892840822347</t>
  </si>
  <si>
    <t xml:space="preserve">SALG NACHO DORITOS 75G UN</t>
  </si>
  <si>
    <t xml:space="preserve">632911</t>
  </si>
  <si>
    <t xml:space="preserve">7892840822309</t>
  </si>
  <si>
    <t xml:space="preserve">SALG ONDA CHEETOS 40G UN QTD</t>
  </si>
  <si>
    <t xml:space="preserve">632971</t>
  </si>
  <si>
    <t xml:space="preserve">7892840822323</t>
  </si>
  <si>
    <t xml:space="preserve">SALG ONDA REQUEIJAO CHEETOS 160G UN QTD. 4.00 UN</t>
  </si>
  <si>
    <t xml:space="preserve">632921</t>
  </si>
  <si>
    <t xml:space="preserve">7892840822972</t>
  </si>
  <si>
    <t xml:space="preserve">SALG ORIGINAL RUFFLES 33G UN</t>
  </si>
  <si>
    <t xml:space="preserve">636041</t>
  </si>
  <si>
    <t xml:space="preserve">7892840823054</t>
  </si>
  <si>
    <t xml:space="preserve">SALG ORIGINAL RUFFLES 68G UN QTD. 10.00 UN</t>
  </si>
  <si>
    <t xml:space="preserve">607871</t>
  </si>
  <si>
    <t xml:space="preserve">7892840820060</t>
  </si>
  <si>
    <t xml:space="preserve">SALG PIZZA DORITOS 78G UN</t>
  </si>
  <si>
    <t xml:space="preserve">636061</t>
  </si>
  <si>
    <t xml:space="preserve">7892840822859</t>
  </si>
  <si>
    <t xml:space="preserve">SALG PRESUNTO FANDANGOS 35G UN</t>
  </si>
  <si>
    <t xml:space="preserve">636981</t>
  </si>
  <si>
    <t xml:space="preserve">7892840822361</t>
  </si>
  <si>
    <t xml:space="preserve">SALG SWEET CHILLI DORITOS 75G UN QTD</t>
  </si>
  <si>
    <t xml:space="preserve">638091</t>
  </si>
  <si>
    <t xml:space="preserve">7892840822040</t>
  </si>
  <si>
    <t xml:space="preserve">SALG TUBO TIRA ONDA ORIGINAL RUFFLES100G</t>
  </si>
  <si>
    <t xml:space="preserve">639821</t>
  </si>
  <si>
    <t xml:space="preserve">7896004006284</t>
  </si>
  <si>
    <t xml:space="preserve">SALG.PRINGLES BATATA QUEIJO</t>
  </si>
  <si>
    <t xml:space="preserve">661611</t>
  </si>
  <si>
    <t xml:space="preserve">7892840822538</t>
  </si>
  <si>
    <t xml:space="preserve">SNACK STIKSY 30G UN QTD. 10.00 UN</t>
  </si>
  <si>
    <t xml:space="preserve">606051</t>
  </si>
  <si>
    <t xml:space="preserve">7891000329856</t>
  </si>
  <si>
    <t xml:space="preserve">SUFLAIR CHOCOLATE AO LEITE 80G</t>
  </si>
  <si>
    <t xml:space="preserve">619461</t>
  </si>
  <si>
    <t xml:space="preserve">7891000329665</t>
  </si>
  <si>
    <t xml:space="preserve">SUFLAIR CHOCOLATE DUO 80G</t>
  </si>
  <si>
    <t xml:space="preserve">599591</t>
  </si>
  <si>
    <t xml:space="preserve">7891000107836</t>
  </si>
  <si>
    <t xml:space="preserve">SUFLAIR CHOCOLATE LEITE 50G</t>
  </si>
  <si>
    <t xml:space="preserve">579601</t>
  </si>
  <si>
    <t xml:space="preserve">78907478</t>
  </si>
  <si>
    <t xml:space="preserve">TALENTO CASTANHA DO PARA 25G</t>
  </si>
  <si>
    <t xml:space="preserve">580061</t>
  </si>
  <si>
    <t xml:space="preserve">7891008121575</t>
  </si>
  <si>
    <t xml:space="preserve">TALENTO MEIO AMARGO COM AMÊNDOAS GAROTO 85G</t>
  </si>
  <si>
    <t xml:space="preserve">597351</t>
  </si>
  <si>
    <t xml:space="preserve">78907485</t>
  </si>
  <si>
    <t xml:space="preserve">TALENTO TAB CHOC BCO CER 25G</t>
  </si>
  <si>
    <t xml:space="preserve">595831</t>
  </si>
  <si>
    <t xml:space="preserve">78917125</t>
  </si>
  <si>
    <t xml:space="preserve">TALENTO TAB DIET AVELAS 25G</t>
  </si>
  <si>
    <t xml:space="preserve">609621</t>
  </si>
  <si>
    <t xml:space="preserve">7891008121872</t>
  </si>
  <si>
    <t xml:space="preserve">TALENTO TAB RECH MORANGO 85G</t>
  </si>
  <si>
    <t xml:space="preserve">590641</t>
  </si>
  <si>
    <t xml:space="preserve">TALENTO TABLETE MEIO AMARGO 85G</t>
  </si>
  <si>
    <t xml:space="preserve">666471</t>
  </si>
  <si>
    <t xml:space="preserve">78946033</t>
  </si>
  <si>
    <t xml:space="preserve">TIC TAC CITRUS MIX T30 14,5G CR 14X14,5GR QTD. 3.00 CR</t>
  </si>
  <si>
    <t xml:space="preserve">599701</t>
  </si>
  <si>
    <t xml:space="preserve">78945463</t>
  </si>
  <si>
    <t xml:space="preserve">TIC TAC FRUTAS T30 14,5G</t>
  </si>
  <si>
    <t xml:space="preserve">605061</t>
  </si>
  <si>
    <t xml:space="preserve">78945494</t>
  </si>
  <si>
    <t xml:space="preserve">TIC TAC MENTA FRESH T30 14,5G CR 14XUN QTD. 1.00 CR</t>
  </si>
  <si>
    <t xml:space="preserve">625581</t>
  </si>
  <si>
    <t xml:space="preserve">7622210563477</t>
  </si>
  <si>
    <t xml:space="preserve">TRID MAX MENTABERRY 16,5G</t>
  </si>
  <si>
    <t xml:space="preserve">652511</t>
  </si>
  <si>
    <t xml:space="preserve">7622300847753</t>
  </si>
  <si>
    <t xml:space="preserve">TRIDENT 14S MELANCIA</t>
  </si>
  <si>
    <t xml:space="preserve">TRIDENTE</t>
  </si>
  <si>
    <t xml:space="preserve">656841</t>
  </si>
  <si>
    <t xml:space="preserve">7622300847791</t>
  </si>
  <si>
    <t xml:space="preserve">TRIDENT 14S MENTA 12X25,2G</t>
  </si>
  <si>
    <t xml:space="preserve">652591</t>
  </si>
  <si>
    <t xml:space="preserve">7622210573452</t>
  </si>
  <si>
    <t xml:space="preserve">TRIDENT 14S TUTTI FRUTTI</t>
  </si>
  <si>
    <t xml:space="preserve">557421</t>
  </si>
  <si>
    <t xml:space="preserve">7895800201503</t>
  </si>
  <si>
    <t xml:space="preserve">TRIDENT 8G - MORANGO</t>
  </si>
  <si>
    <t xml:space="preserve">658421</t>
  </si>
  <si>
    <t xml:space="preserve">7895800400173</t>
  </si>
  <si>
    <t xml:space="preserve">TRIDENT CANELA 8G</t>
  </si>
  <si>
    <t xml:space="preserve">650251</t>
  </si>
  <si>
    <t xml:space="preserve">7622210528940</t>
  </si>
  <si>
    <t xml:space="preserve">TRIDENT RASPBERRY 16,5G</t>
  </si>
  <si>
    <t xml:space="preserve">625591</t>
  </si>
  <si>
    <t xml:space="preserve">7622210570406</t>
  </si>
  <si>
    <t xml:space="preserve">TRIDENT X SENSES MORANGO LIME 54G</t>
  </si>
  <si>
    <t xml:space="preserve">650241</t>
  </si>
  <si>
    <t xml:space="preserve">7895800400210</t>
  </si>
  <si>
    <t xml:space="preserve">TRIDENT XSENSES HERBAL 8G</t>
  </si>
  <si>
    <t xml:space="preserve">446421</t>
  </si>
  <si>
    <t xml:space="preserve">7898906376403</t>
  </si>
  <si>
    <t xml:space="preserve">TRIFAMOX 875+125MG CX 14 COMP REV</t>
  </si>
  <si>
    <t xml:space="preserve">BAGO</t>
  </si>
  <si>
    <t xml:space="preserve">650811</t>
  </si>
  <si>
    <t xml:space="preserve">7896079846228</t>
  </si>
  <si>
    <t xml:space="preserve">TUB-IN AVELA 48GR CX C/24 QTD. 1.00 CX</t>
  </si>
  <si>
    <t xml:space="preserve">TUB-IN</t>
  </si>
  <si>
    <t xml:space="preserve">625851</t>
  </si>
  <si>
    <t xml:space="preserve">7896079846525</t>
  </si>
  <si>
    <t xml:space="preserve">TUB-IN BISC WAFER RECH CHOCOLATE 48GR</t>
  </si>
  <si>
    <t xml:space="preserve">650821</t>
  </si>
  <si>
    <t xml:space="preserve">7896079846471</t>
  </si>
  <si>
    <t xml:space="preserve">TUB-IN BRIGADEIRO 48GR CX C/24X48GR QTD. 1.00 CX</t>
  </si>
  <si>
    <t xml:space="preserve">1813</t>
  </si>
  <si>
    <t xml:space="preserve">7898591457838</t>
  </si>
  <si>
    <t xml:space="preserve">TUBES TWISTER CITR 240G</t>
  </si>
  <si>
    <t xml:space="preserve">681001</t>
  </si>
  <si>
    <t xml:space="preserve">7896423424140</t>
  </si>
  <si>
    <t xml:space="preserve">TWIX ORIGINAL 15G CR 30X15GR QTD. 2.00 CR</t>
  </si>
  <si>
    <t xml:space="preserve">640391</t>
  </si>
  <si>
    <t xml:space="preserve">7896423470994</t>
  </si>
  <si>
    <t xml:space="preserve">TWIX ORIGINAL 40GR CR 18X40GRS QTD. 1.00 CR</t>
  </si>
  <si>
    <t xml:space="preserve">640401</t>
  </si>
  <si>
    <t xml:space="preserve">7896423405491</t>
  </si>
  <si>
    <t xml:space="preserve">TWIX TRIPLO CHOC 40GR CR 18X40GR QTD. 1.00 CR</t>
  </si>
  <si>
    <t xml:space="preserve">638001</t>
  </si>
  <si>
    <t xml:space="preserve">7896253401564</t>
  </si>
  <si>
    <t xml:space="preserve">WAFER CHOCOLATE RANCHEIRO 40X78G</t>
  </si>
  <si>
    <t xml:space="preserve">ROCHE</t>
  </si>
  <si>
    <t xml:space="preserve">638011</t>
  </si>
  <si>
    <t xml:space="preserve">7896253401557</t>
  </si>
  <si>
    <t xml:space="preserve">WAFER MORANGO RANCHEIRO 40X78G</t>
  </si>
  <si>
    <t xml:space="preserve">599801</t>
  </si>
  <si>
    <t xml:space="preserve">7898719040911</t>
  </si>
  <si>
    <t xml:space="preserve">AGUA OXIGENADA 10-VOL 100ML</t>
  </si>
  <si>
    <t xml:space="preserve">532241</t>
  </si>
  <si>
    <t xml:space="preserve">7898031310198</t>
  </si>
  <si>
    <t xml:space="preserve">ALCOOL IODADO 1% 100ML</t>
  </si>
  <si>
    <t xml:space="preserve">643821</t>
  </si>
  <si>
    <t xml:space="preserve">7898933598632</t>
  </si>
  <si>
    <t xml:space="preserve">ATADURA DE CREPE 08CM C/12 UND</t>
  </si>
  <si>
    <t xml:space="preserve">621511</t>
  </si>
  <si>
    <t xml:space="preserve">7898933598731</t>
  </si>
  <si>
    <t xml:space="preserve">ATADURA DE CREPE 10CM 13 FIOS TEXPHARMA</t>
  </si>
  <si>
    <t xml:space="preserve">597781</t>
  </si>
  <si>
    <t xml:space="preserve">7898933598823</t>
  </si>
  <si>
    <t xml:space="preserve">ATADURA DE CREPE 12CM UNID.</t>
  </si>
  <si>
    <t xml:space="preserve">48503</t>
  </si>
  <si>
    <t xml:space="preserve">7898636304868</t>
  </si>
  <si>
    <t xml:space="preserve">ATADURA DE CREPE 15CM X1,8M 13F (PC 12UNID)UN</t>
  </si>
  <si>
    <t xml:space="preserve">FIOSUN</t>
  </si>
  <si>
    <t xml:space="preserve">RC DISTRIBUIDORA FARMA E HOSPITALAR LTDA</t>
  </si>
  <si>
    <t xml:space="preserve">623481</t>
  </si>
  <si>
    <t xml:space="preserve">7898933598847</t>
  </si>
  <si>
    <t xml:space="preserve">ATADURA DE CREPE 20CM 13 FIOS TEXPHARMA</t>
  </si>
  <si>
    <t xml:space="preserve">42803</t>
  </si>
  <si>
    <t xml:space="preserve">7898636304882</t>
  </si>
  <si>
    <t xml:space="preserve">ATADURA DE CREPE 20CM X1,8M 13F (PC 12UNID) UN</t>
  </si>
  <si>
    <t xml:space="preserve">OUTROS</t>
  </si>
  <si>
    <t xml:space="preserve">541121</t>
  </si>
  <si>
    <t xml:space="preserve">7898665013687</t>
  </si>
  <si>
    <t xml:space="preserve">ANAPOLIS INDUSTRIA HOSPITALAR</t>
  </si>
  <si>
    <t xml:space="preserve">24303</t>
  </si>
  <si>
    <t xml:space="preserve">7898488481052</t>
  </si>
  <si>
    <t xml:space="preserve">ATADURA DE CREPOM JADE 15,0CMX1,8M</t>
  </si>
  <si>
    <t xml:space="preserve">JADEPRO</t>
  </si>
  <si>
    <t xml:space="preserve">579141</t>
  </si>
  <si>
    <t xml:space="preserve">COMPRESSA DE GAZE LIVIA 13 FIOS 2 7,5X7,5CM C/10 UND</t>
  </si>
  <si>
    <t xml:space="preserve">LIVIA</t>
  </si>
  <si>
    <t xml:space="preserve">603891</t>
  </si>
  <si>
    <t xml:space="preserve">7898108641682</t>
  </si>
  <si>
    <t xml:space="preserve">COMPRESSA GAZE 11 FIOS C/10 UN M12</t>
  </si>
  <si>
    <t xml:space="preserve">560141</t>
  </si>
  <si>
    <t xml:space="preserve">7898488470384</t>
  </si>
  <si>
    <t xml:space="preserve">COMPRESSA GAZE 13 FIOS C/10 UN HERIKA</t>
  </si>
  <si>
    <t xml:space="preserve">593361</t>
  </si>
  <si>
    <t xml:space="preserve">7898933598168</t>
  </si>
  <si>
    <t xml:space="preserve">COMPRESSA GAZE 13 FIOS C/10 UN TEXPHARMA</t>
  </si>
  <si>
    <t xml:space="preserve">710901</t>
  </si>
  <si>
    <t xml:space="preserve">7891040361380</t>
  </si>
  <si>
    <t xml:space="preserve">CURAT NEXCARE P/ ACNE PATCH C/24UND</t>
  </si>
  <si>
    <t xml:space="preserve">NEXCARE</t>
  </si>
  <si>
    <t xml:space="preserve">656581</t>
  </si>
  <si>
    <t xml:space="preserve">7891040346219</t>
  </si>
  <si>
    <t xml:space="preserve">CURAT NEXCARE TRADICIONAL BEGE 35UN</t>
  </si>
  <si>
    <t xml:space="preserve">673751</t>
  </si>
  <si>
    <t xml:space="preserve">7898067950047</t>
  </si>
  <si>
    <t xml:space="preserve">CURATIVO CLIN-OFF TRANSPARENTE C/10</t>
  </si>
  <si>
    <t xml:space="preserve">641191</t>
  </si>
  <si>
    <t xml:space="preserve">7896227630389</t>
  </si>
  <si>
    <t xml:space="preserve">CURATIVO COTTONBABY C/10UN TRADIC</t>
  </si>
  <si>
    <t xml:space="preserve">641201</t>
  </si>
  <si>
    <t xml:space="preserve">7896227630365</t>
  </si>
  <si>
    <t xml:space="preserve">CURATIVO COTTONBABY C/10UN TRANSP</t>
  </si>
  <si>
    <t xml:space="preserve">651551</t>
  </si>
  <si>
    <t xml:space="preserve">7891800644470</t>
  </si>
  <si>
    <t xml:space="preserve">CURATIVO CREMER EXTRA GRANDE 8UN   CREM %DN:9.00</t>
  </si>
  <si>
    <t xml:space="preserve">575341</t>
  </si>
  <si>
    <t xml:space="preserve">7891800342000</t>
  </si>
  <si>
    <t xml:space="preserve">CURATIVO CREMERCARE BEGE C/10</t>
  </si>
  <si>
    <t xml:space="preserve">575361</t>
  </si>
  <si>
    <t xml:space="preserve">7891800341966</t>
  </si>
  <si>
    <t xml:space="preserve">CURATIVO CREMERCARE REDONDO C/16</t>
  </si>
  <si>
    <t xml:space="preserve">604731</t>
  </si>
  <si>
    <t xml:space="preserve">7891800341997</t>
  </si>
  <si>
    <t xml:space="preserve">CURATIVO CREMERCARE TRASP C/10</t>
  </si>
  <si>
    <t xml:space="preserve">674541</t>
  </si>
  <si>
    <t xml:space="preserve">7891040126125</t>
  </si>
  <si>
    <t xml:space="preserve">CURATIVO NEXCARE ABSORVENT P ACNE 36</t>
  </si>
  <si>
    <t xml:space="preserve">640181</t>
  </si>
  <si>
    <t xml:space="preserve">7896544902541</t>
  </si>
  <si>
    <t xml:space="preserve">ESPARAD IMP MISSNER 2,5CMX4,5M PELE NEG E MOR</t>
  </si>
  <si>
    <t xml:space="preserve">648321</t>
  </si>
  <si>
    <t xml:space="preserve">7898108640999</t>
  </si>
  <si>
    <t xml:space="preserve">ESPARAD IMPERM SANFARMA 25MMX0,9M</t>
  </si>
  <si>
    <t xml:space="preserve">648331</t>
  </si>
  <si>
    <t xml:space="preserve">7898108640944</t>
  </si>
  <si>
    <t xml:space="preserve">ESPARAD IMPERM SANFARMA 50MMX4,5M</t>
  </si>
  <si>
    <t xml:space="preserve">656561</t>
  </si>
  <si>
    <t xml:space="preserve">7891040089956</t>
  </si>
  <si>
    <t xml:space="preserve">ESPARAD NEXCARE 3M BRANCO 12MMX3M</t>
  </si>
  <si>
    <t xml:space="preserve">651561</t>
  </si>
  <si>
    <t xml:space="preserve">7891800669299</t>
  </si>
  <si>
    <t xml:space="preserve">ESPARADRAPO CREMER BEGE 1,2CMX3M   CREM %DN:11.00</t>
  </si>
  <si>
    <t xml:space="preserve">552861</t>
  </si>
  <si>
    <t xml:space="preserve">7891800628425</t>
  </si>
  <si>
    <t xml:space="preserve">ESPARADRAPO SALVELOX 1,2CMX4,5M</t>
  </si>
  <si>
    <t xml:space="preserve">SALVELOX</t>
  </si>
  <si>
    <t xml:space="preserve">552901</t>
  </si>
  <si>
    <t xml:space="preserve">7891800628418</t>
  </si>
  <si>
    <t xml:space="preserve">ESPARADRAPO SALVELOX 2,5CMX90CM</t>
  </si>
  <si>
    <t xml:space="preserve">578121</t>
  </si>
  <si>
    <t xml:space="preserve">7891800628432</t>
  </si>
  <si>
    <t xml:space="preserve">ESPARADRAPO SALVELOX 5CMX4,5M</t>
  </si>
  <si>
    <t xml:space="preserve">656551</t>
  </si>
  <si>
    <t xml:space="preserve">7891040071791</t>
  </si>
  <si>
    <t xml:space="preserve">FITA MICROP NEXCARE BEGE 12MMX4,5M</t>
  </si>
  <si>
    <t xml:space="preserve">657661</t>
  </si>
  <si>
    <t xml:space="preserve">7891040248315</t>
  </si>
  <si>
    <t xml:space="preserve">FITA MICROP NEXCARE BRANCA 25MMX1,35M</t>
  </si>
  <si>
    <t xml:space="preserve">13903</t>
  </si>
  <si>
    <t xml:space="preserve">7898563770040</t>
  </si>
  <si>
    <t xml:space="preserve">FITA MICROPOROSA BRANCO 5X4,5</t>
  </si>
  <si>
    <t xml:space="preserve">596631</t>
  </si>
  <si>
    <t xml:space="preserve">7891800665529</t>
  </si>
  <si>
    <t xml:space="preserve">FITA MICROPOROSA SALVELOX 1,2CMX4,5M</t>
  </si>
  <si>
    <t xml:space="preserve">552921</t>
  </si>
  <si>
    <t xml:space="preserve">7891800628371</t>
  </si>
  <si>
    <t xml:space="preserve">596641</t>
  </si>
  <si>
    <t xml:space="preserve">7891800665512</t>
  </si>
  <si>
    <t xml:space="preserve">FITA MICROPOROSA SALVELOX 2,5CMX4,5M</t>
  </si>
  <si>
    <t xml:space="preserve">602961</t>
  </si>
  <si>
    <t xml:space="preserve">7891800665536</t>
  </si>
  <si>
    <t xml:space="preserve">FITA MICROPOROSA SALVELOX 5CMX4,5M</t>
  </si>
  <si>
    <t xml:space="preserve">645451</t>
  </si>
  <si>
    <t xml:space="preserve">7898108641262</t>
  </si>
  <si>
    <t xml:space="preserve">FITA MICROPOROSA SANFARMA 25MMX4,5M</t>
  </si>
  <si>
    <t xml:space="preserve">648341</t>
  </si>
  <si>
    <t xml:space="preserve">7898108640982</t>
  </si>
  <si>
    <t xml:space="preserve">FITA MICROPOROSA SANFARMA 50MMX4,5M</t>
  </si>
  <si>
    <t xml:space="preserve">637601</t>
  </si>
  <si>
    <t xml:space="preserve">7908265201503</t>
  </si>
  <si>
    <t xml:space="preserve">HIDROGEL AMORFO COM ALGINATO 30 G TB</t>
  </si>
  <si>
    <t xml:space="preserve">HELP SAUDE STORE LTDA</t>
  </si>
  <si>
    <t xml:space="preserve">675551</t>
  </si>
  <si>
    <t xml:space="preserve">7896227690178</t>
  </si>
  <si>
    <t xml:space="preserve">ISABABY CURATIVO TRADICIONAL 12</t>
  </si>
  <si>
    <t xml:space="preserve">658991</t>
  </si>
  <si>
    <t xml:space="preserve">7898403344509</t>
  </si>
  <si>
    <t xml:space="preserve">LUVA LATEX TAM G SOFT+AID C/ PO C/20</t>
  </si>
  <si>
    <t xml:space="preserve">659001</t>
  </si>
  <si>
    <t xml:space="preserve">7898403344493</t>
  </si>
  <si>
    <t xml:space="preserve">LUVA LATEX TAM M SOFT+AID C/ PO C/20</t>
  </si>
  <si>
    <t xml:space="preserve">659011</t>
  </si>
  <si>
    <t xml:space="preserve">7898403344486</t>
  </si>
  <si>
    <t xml:space="preserve">LUVA LATEX TAM P SOFT+AID C/ PO C/20</t>
  </si>
  <si>
    <t xml:space="preserve">651921</t>
  </si>
  <si>
    <t xml:space="preserve">7898108640968</t>
  </si>
  <si>
    <t xml:space="preserve">N FITA MICROPOROSA SANFARMA 25MMX0,9M   SANF %DN:0.00</t>
  </si>
  <si>
    <t xml:space="preserve">47303</t>
  </si>
  <si>
    <t xml:space="preserve">7891040212897</t>
  </si>
  <si>
    <t xml:space="preserve">NEXCARE TEGADERM COM PAD 3 UN</t>
  </si>
  <si>
    <t xml:space="preserve">630971</t>
  </si>
  <si>
    <t xml:space="preserve">7896902209749</t>
  </si>
  <si>
    <t xml:space="preserve">PEDRA HUME FARMAX 30ML C/GLIC SPRAY</t>
  </si>
  <si>
    <t xml:space="preserve">553081</t>
  </si>
  <si>
    <t xml:space="preserve">7896138700072</t>
  </si>
  <si>
    <t xml:space="preserve">SOLUCAO FISIOLOGICA 500ML</t>
  </si>
  <si>
    <t xml:space="preserve">ARBORETO</t>
  </si>
  <si>
    <t xml:space="preserve">619671</t>
  </si>
  <si>
    <t xml:space="preserve">7891800364781</t>
  </si>
  <si>
    <t xml:space="preserve">SPARAD IMPERM 2,5X0,9</t>
  </si>
  <si>
    <t xml:space="preserve">647141</t>
  </si>
  <si>
    <t xml:space="preserve">7898136151467</t>
  </si>
  <si>
    <t xml:space="preserve">VENCIDO - TOALHA NATHY BANHO DE LEITO 8UN</t>
  </si>
  <si>
    <t xml:space="preserve">587601</t>
  </si>
  <si>
    <t xml:space="preserve">7897947601185</t>
  </si>
  <si>
    <t xml:space="preserve">ACNEZIL PROT FPS30 OIL CONTROL BG 60G</t>
  </si>
  <si>
    <t xml:space="preserve">DERMATOLOGICO</t>
  </si>
  <si>
    <t xml:space="preserve">637461</t>
  </si>
  <si>
    <t xml:space="preserve">7897947617032</t>
  </si>
  <si>
    <t xml:space="preserve">ACNEZIL SABONETE BARRA PELE OLEOSA 70G</t>
  </si>
  <si>
    <t xml:space="preserve">640031</t>
  </si>
  <si>
    <t xml:space="preserve">7897230304779</t>
  </si>
  <si>
    <t xml:space="preserve">ANASOL PROTETOR SOLAR FACIAL CLAREADOR FPS 90 - 60 G</t>
  </si>
  <si>
    <t xml:space="preserve">ANASOL</t>
  </si>
  <si>
    <t xml:space="preserve">DISTRIBUIDORA DE COSMETICOS SUN LTDA</t>
  </si>
  <si>
    <t xml:space="preserve">653071</t>
  </si>
  <si>
    <t xml:space="preserve">7897947620506</t>
  </si>
  <si>
    <t xml:space="preserve">CARMED GEL DENTAL C/FLUOR BG70G SBR BEIJ</t>
  </si>
  <si>
    <t xml:space="preserve">662881</t>
  </si>
  <si>
    <t xml:space="preserve">7897947620605</t>
  </si>
  <si>
    <t xml:space="preserve">CARMED GLITTER BG 10G 3 EM 1</t>
  </si>
  <si>
    <t xml:space="preserve">651061</t>
  </si>
  <si>
    <t xml:space="preserve">7898949409762</t>
  </si>
  <si>
    <t xml:space="preserve">CICATRICURE GEL 60G-DEMAIS PROD</t>
  </si>
  <si>
    <t xml:space="preserve">646131</t>
  </si>
  <si>
    <t xml:space="preserve">7891150096790</t>
  </si>
  <si>
    <t xml:space="preserve">DC DOVE 50G DESODORANTE  SERUM PREVINE IRRITACAO M3</t>
  </si>
  <si>
    <t xml:space="preserve">623261</t>
  </si>
  <si>
    <t xml:space="preserve">7899706192019</t>
  </si>
  <si>
    <t xml:space="preserve">GARNIER GEL LIMPEZA FACIAL 150ML VITAM C</t>
  </si>
  <si>
    <t xml:space="preserve">632751</t>
  </si>
  <si>
    <t xml:space="preserve">7896331708240</t>
  </si>
  <si>
    <t xml:space="preserve">HELIODERM PROTE FACIAL FPS70 50G BEGE ES</t>
  </si>
  <si>
    <t xml:space="preserve">KLEY HERTZ</t>
  </si>
  <si>
    <t xml:space="preserve">656931</t>
  </si>
  <si>
    <t xml:space="preserve">7891176117721</t>
  </si>
  <si>
    <t xml:space="preserve">HID PHYTODERM LOTION 200ML INTENSE LOVE</t>
  </si>
  <si>
    <t xml:space="preserve">PHYTODERM</t>
  </si>
  <si>
    <t xml:space="preserve">639981</t>
  </si>
  <si>
    <t xml:space="preserve">7897230302560</t>
  </si>
  <si>
    <t xml:space="preserve">HIDRABENE ESPUMA DE LIMPEZA  FACIAL - 50 ML</t>
  </si>
  <si>
    <t xml:space="preserve">HIDRABENE</t>
  </si>
  <si>
    <t xml:space="preserve">652441</t>
  </si>
  <si>
    <t xml:space="preserve">7897230305820</t>
  </si>
  <si>
    <t xml:space="preserve">HIDRABENE LIPSTICK - PITAYA- 5 G</t>
  </si>
  <si>
    <t xml:space="preserve">648871</t>
  </si>
  <si>
    <t xml:space="preserve">7908615033181</t>
  </si>
  <si>
    <t xml:space="preserve">HYDRA-MATTE FPS50 COR4.0 30G+NORMADERM GEL 50G</t>
  </si>
  <si>
    <t xml:space="preserve">LOREAL</t>
  </si>
  <si>
    <t xml:space="preserve">662841</t>
  </si>
  <si>
    <t xml:space="preserve">7897947621183</t>
  </si>
  <si>
    <t xml:space="preserve">KIT CARMED SOS LABIOS HIDRA LAB 2BGX10G</t>
  </si>
  <si>
    <t xml:space="preserve">556561</t>
  </si>
  <si>
    <t xml:space="preserve">4005808309436</t>
  </si>
  <si>
    <t xml:space="preserve">LOC NIVEA DEO HIDRA MILK 200ML</t>
  </si>
  <si>
    <t xml:space="preserve">571401</t>
  </si>
  <si>
    <t xml:space="preserve">7896331705331</t>
  </si>
  <si>
    <t xml:space="preserve">PROTETOR HELIODERM FPS 50 FACIAL</t>
  </si>
  <si>
    <t xml:space="preserve">651321</t>
  </si>
  <si>
    <t xml:space="preserve">7899706197946</t>
  </si>
  <si>
    <t xml:space="preserve">SOLAR EXPERT ANTIOL F60 40G 3.0-DEMAIS PROD</t>
  </si>
  <si>
    <t xml:space="preserve">LOREAL PARIS</t>
  </si>
  <si>
    <t xml:space="preserve">2153</t>
  </si>
  <si>
    <t xml:space="preserve">7897230303048</t>
  </si>
  <si>
    <t xml:space="preserve">ANASOL BASE MEDIA MULTIFUNCAO - FPS 60 - 60 G</t>
  </si>
  <si>
    <t xml:space="preserve">2133</t>
  </si>
  <si>
    <t xml:space="preserve">7897230302829</t>
  </si>
  <si>
    <t xml:space="preserve">ANASOL PROT. SOLAR FACIAL CLAREADOR FPS70-60G</t>
  </si>
  <si>
    <t xml:space="preserve">4003</t>
  </si>
  <si>
    <t xml:space="preserve">7897230305882</t>
  </si>
  <si>
    <t xml:space="preserve">ANASOL PROTETOR SOLAR FACIAL CLAREADOR FPS 50 - 60G</t>
  </si>
  <si>
    <t xml:space="preserve">647701</t>
  </si>
  <si>
    <t xml:space="preserve">7898656151503</t>
  </si>
  <si>
    <t xml:space="preserve">ARNICOL AEROSO RELAXANTE MUSCULARL100ML/60G - DEMAZON</t>
  </si>
  <si>
    <t xml:space="preserve">DEMAZON</t>
  </si>
  <si>
    <t xml:space="preserve">640131</t>
  </si>
  <si>
    <t xml:space="preserve">7897947617971</t>
  </si>
  <si>
    <t xml:space="preserve">CARMED HID LAB BG 10G LEITE CONDE</t>
  </si>
  <si>
    <t xml:space="preserve">660441</t>
  </si>
  <si>
    <t xml:space="preserve">7897947621176</t>
  </si>
  <si>
    <t xml:space="preserve">CARMED HID LAB BG 10G SMURFS</t>
  </si>
  <si>
    <t xml:space="preserve">619631</t>
  </si>
  <si>
    <t xml:space="preserve">7898636191048</t>
  </si>
  <si>
    <t xml:space="preserve">CICATRICURE CORPO 250G</t>
  </si>
  <si>
    <t xml:space="preserve">626601</t>
  </si>
  <si>
    <t xml:space="preserve">7898636190911</t>
  </si>
  <si>
    <t xml:space="preserve">CICATRICURE MATERNIT CR ESTRIAS</t>
  </si>
  <si>
    <t xml:space="preserve">621571</t>
  </si>
  <si>
    <t xml:space="preserve">7898636193110</t>
  </si>
  <si>
    <t xml:space="preserve">CICATRICURE PROT SOL FPS50 C CLARA 40G</t>
  </si>
  <si>
    <t xml:space="preserve">668731</t>
  </si>
  <si>
    <t xml:space="preserve">7899952321409</t>
  </si>
  <si>
    <t xml:space="preserve">COLONIA FEMININA AMORE 25ML</t>
  </si>
  <si>
    <t xml:space="preserve">JEQUITI</t>
  </si>
  <si>
    <t xml:space="preserve">668921</t>
  </si>
  <si>
    <t xml:space="preserve">7899952322789</t>
  </si>
  <si>
    <t xml:space="preserve">COLONIA FEMININA BEM-ME-QUER COM MAGIA 25ML</t>
  </si>
  <si>
    <t xml:space="preserve">668891</t>
  </si>
  <si>
    <t xml:space="preserve">7899952324530</t>
  </si>
  <si>
    <t xml:space="preserve">COLONIA FEMININA MONICA 25ML</t>
  </si>
  <si>
    <t xml:space="preserve">668881</t>
  </si>
  <si>
    <t xml:space="preserve">7899952316467</t>
  </si>
  <si>
    <t xml:space="preserve">COLONIA FEMININA PATRICIA ABRAVANEL ESSENCE 25ML</t>
  </si>
  <si>
    <t xml:space="preserve">668871</t>
  </si>
  <si>
    <t xml:space="preserve">7899952323564</t>
  </si>
  <si>
    <t xml:space="preserve">COLONIA FEMININA REBECA ABRAVANEL 25ML</t>
  </si>
  <si>
    <t xml:space="preserve">668821</t>
  </si>
  <si>
    <t xml:space="preserve">7899952327562</t>
  </si>
  <si>
    <t xml:space="preserve">COLONIA SPLASH 350ML REFRESCA COM CALMA</t>
  </si>
  <si>
    <t xml:space="preserve">668811</t>
  </si>
  <si>
    <t xml:space="preserve">7899952327593</t>
  </si>
  <si>
    <t xml:space="preserve">COLONIA SPLASH 350ML REFRESCA COM CONFORTO</t>
  </si>
  <si>
    <t xml:space="preserve">668801</t>
  </si>
  <si>
    <t xml:space="preserve">7899952315408</t>
  </si>
  <si>
    <t xml:space="preserve">COLONIA SPLASH EU PROVOCO 200ML MORANGO COM CHAMPAGNE</t>
  </si>
  <si>
    <t xml:space="preserve">594501</t>
  </si>
  <si>
    <t xml:space="preserve">42360414</t>
  </si>
  <si>
    <t xml:space="preserve">CR FACIAL NIVEA ANTISSINAIS 100G</t>
  </si>
  <si>
    <t xml:space="preserve">594271</t>
  </si>
  <si>
    <t xml:space="preserve">42277217</t>
  </si>
  <si>
    <t xml:space="preserve">CR NIVEA 29G</t>
  </si>
  <si>
    <t xml:space="preserve">579741</t>
  </si>
  <si>
    <t xml:space="preserve">4005900950987</t>
  </si>
  <si>
    <t xml:space="preserve">CR. FACIAL NIVEA PELE NEGR.100</t>
  </si>
  <si>
    <t xml:space="preserve">643641</t>
  </si>
  <si>
    <t xml:space="preserve">7898939183887</t>
  </si>
  <si>
    <t xml:space="preserve">CREME HID. DESOD. CORPO UREIA 10% 150G - BIO INSTINTO</t>
  </si>
  <si>
    <t xml:space="preserve">BIO INSTINTO</t>
  </si>
  <si>
    <t xml:space="preserve">659731</t>
  </si>
  <si>
    <t xml:space="preserve">75062842</t>
  </si>
  <si>
    <t xml:space="preserve">DEO DOVE STICK INVISIBLE DRY 45G-DEMAIS PROD</t>
  </si>
  <si>
    <t xml:space="preserve">656231</t>
  </si>
  <si>
    <t xml:space="preserve">7891150095816</t>
  </si>
  <si>
    <t xml:space="preserve">DOVE HIDRAT CORP NIACINAMIDA 180ML</t>
  </si>
  <si>
    <t xml:space="preserve">647541</t>
  </si>
  <si>
    <t xml:space="preserve">7908512700599</t>
  </si>
  <si>
    <t xml:space="preserve">GEL DESODORANTE MASSAGEADOR ANDIROBA 240G - BIO INSTINTO</t>
  </si>
  <si>
    <t xml:space="preserve">647551</t>
  </si>
  <si>
    <t xml:space="preserve">7908512700612</t>
  </si>
  <si>
    <t xml:space="preserve">GEL DESODORANTE MASSAGEADOR ARNICA E COPAIBA 240G - BIO INSTINTO</t>
  </si>
  <si>
    <t xml:space="preserve">647561</t>
  </si>
  <si>
    <t xml:space="preserve">7908512700872</t>
  </si>
  <si>
    <t xml:space="preserve">GEL MASSAG COPAIBA C/ ARNICA E ANDIROBA 240G</t>
  </si>
  <si>
    <t xml:space="preserve">647711</t>
  </si>
  <si>
    <t xml:space="preserve">7898944301085</t>
  </si>
  <si>
    <t xml:space="preserve">GEL MASSAGEM SEBO DE CARNEIRO ARNICOL 50G - DEMAZON</t>
  </si>
  <si>
    <t xml:space="preserve">601651</t>
  </si>
  <si>
    <t xml:space="preserve">7896331705348</t>
  </si>
  <si>
    <t xml:space="preserve">HELIODERM KIDS PROTETOR SOLAR FPS50 120ML</t>
  </si>
  <si>
    <t xml:space="preserve">2083</t>
  </si>
  <si>
    <t xml:space="preserve">7897230303604</t>
  </si>
  <si>
    <t xml:space="preserve">HIDRABENE BASE STICK ESCURA FPS 50 - 12 G</t>
  </si>
  <si>
    <t xml:space="preserve">2073</t>
  </si>
  <si>
    <t xml:space="preserve">7897230303482</t>
  </si>
  <si>
    <t xml:space="preserve">HIDRABENE BASE STICK MEDIA FPS 50 - 12 G</t>
  </si>
  <si>
    <t xml:space="preserve">2023</t>
  </si>
  <si>
    <t xml:space="preserve">7897230304212</t>
  </si>
  <si>
    <t xml:space="preserve">HIDRABENE MEU CREMINHO - BELLE - 30G</t>
  </si>
  <si>
    <t xml:space="preserve">632831</t>
  </si>
  <si>
    <t xml:space="preserve">3282779341509</t>
  </si>
  <si>
    <t xml:space="preserve">KIT AVENE MAT ANTIACNE+CLEANANCE INT 40G</t>
  </si>
  <si>
    <t xml:space="preserve">637661</t>
  </si>
  <si>
    <t xml:space="preserve">4005900453259</t>
  </si>
  <si>
    <t xml:space="preserve">LABIAL NIVEA AMORA SHINE 4,8G</t>
  </si>
  <si>
    <t xml:space="preserve">594291</t>
  </si>
  <si>
    <t xml:space="preserve">4005808934980</t>
  </si>
  <si>
    <t xml:space="preserve">LABIAL NIVEA MELANCIA 4,8G</t>
  </si>
  <si>
    <t xml:space="preserve">641791</t>
  </si>
  <si>
    <t xml:space="preserve">4005900207296</t>
  </si>
  <si>
    <t xml:space="preserve">LOC BRONZ NIVEA SUN FPS6 125ML</t>
  </si>
  <si>
    <t xml:space="preserve">619581</t>
  </si>
  <si>
    <t xml:space="preserve">4005900669285</t>
  </si>
  <si>
    <t xml:space="preserve">LOC HIDRAT NIVEA ORANGE 400ML</t>
  </si>
  <si>
    <t xml:space="preserve">666301</t>
  </si>
  <si>
    <t xml:space="preserve">609963220687</t>
  </si>
  <si>
    <t xml:space="preserve">LOCAO HIDRATANTE 10% UREIA + 5% GLICERINA + 5% OLEO DE SEMENTE DE GIRASSOL PRINCIPIA SKINCARE LH-01</t>
  </si>
  <si>
    <t xml:space="preserve">PRINCIPIA</t>
  </si>
  <si>
    <t xml:space="preserve">PRINCIPIA ES COMERCIO DE COSMETICOS LTDA</t>
  </si>
  <si>
    <t xml:space="preserve">690701</t>
  </si>
  <si>
    <t xml:space="preserve">7898693390217</t>
  </si>
  <si>
    <t xml:space="preserve">OLEO DE MELALEUCA 10ML CX C/12 - MELDICA</t>
  </si>
  <si>
    <t xml:space="preserve">MELDICA</t>
  </si>
  <si>
    <t xml:space="preserve">647521</t>
  </si>
  <si>
    <t xml:space="preserve">7908512700759</t>
  </si>
  <si>
    <t xml:space="preserve">POMADA MASSAGEADORA CANELA DE VELHO 240G - BIO INSTINTO</t>
  </si>
  <si>
    <t xml:space="preserve">658521</t>
  </si>
  <si>
    <t xml:space="preserve">609963220663</t>
  </si>
  <si>
    <t xml:space="preserve">PRINCIPIA DC AD-01 70ML HIDRATA E ACALMA</t>
  </si>
  <si>
    <t xml:space="preserve">658621</t>
  </si>
  <si>
    <t xml:space="preserve">609963220625</t>
  </si>
  <si>
    <t xml:space="preserve">PRINCIPIA EMULSAO CORPORAL EC-01 200ML</t>
  </si>
  <si>
    <t xml:space="preserve">658571</t>
  </si>
  <si>
    <t xml:space="preserve">736532824868</t>
  </si>
  <si>
    <t xml:space="preserve">PRINCIPIA EMULSAO FAC GRANACTI GR-2 30ML</t>
  </si>
  <si>
    <t xml:space="preserve">658701</t>
  </si>
  <si>
    <t xml:space="preserve">609963220564</t>
  </si>
  <si>
    <t xml:space="preserve">PRINCIPIA GEL LIMPEZA FAC GL-01 350G</t>
  </si>
  <si>
    <t xml:space="preserve">658711</t>
  </si>
  <si>
    <t xml:space="preserve">609963220755</t>
  </si>
  <si>
    <t xml:space="preserve">PRINCIPIA GEL LIMPEZA FAC GL-02 350G</t>
  </si>
  <si>
    <t xml:space="preserve">658761</t>
  </si>
  <si>
    <t xml:space="preserve">609963220588</t>
  </si>
  <si>
    <t xml:space="preserve">PRINCIPIA SERUM CAP BAICAPIL SC-01 50ML</t>
  </si>
  <si>
    <t xml:space="preserve">658681</t>
  </si>
  <si>
    <t xml:space="preserve">602883706323</t>
  </si>
  <si>
    <t xml:space="preserve">PRINCIPIA SERUM FAC ALFA-ARBUT AA-2 30ML</t>
  </si>
  <si>
    <t xml:space="preserve">658721</t>
  </si>
  <si>
    <t xml:space="preserve">602883706477</t>
  </si>
  <si>
    <t xml:space="preserve">PRINCIPIA SERUM FAC NIACINAM MIX-01 30ML</t>
  </si>
  <si>
    <t xml:space="preserve">658611</t>
  </si>
  <si>
    <t xml:space="preserve">609963220526</t>
  </si>
  <si>
    <t xml:space="preserve">PRINCIPIA SERUM FAC RETINOL RN-0,3 30ML</t>
  </si>
  <si>
    <t xml:space="preserve">658751</t>
  </si>
  <si>
    <t xml:space="preserve">609963220359</t>
  </si>
  <si>
    <t xml:space="preserve">PRINCIPIA SERUM FAC VITAMIN-C VC-10 30ML</t>
  </si>
  <si>
    <t xml:space="preserve">566981</t>
  </si>
  <si>
    <t xml:space="preserve">4005900308719</t>
  </si>
  <si>
    <t xml:space="preserve">PROT NIVEA SOLAR SUN PROT  HIDRAT FPS70 200ML</t>
  </si>
  <si>
    <t xml:space="preserve">662641</t>
  </si>
  <si>
    <t xml:space="preserve">7897230303260</t>
  </si>
  <si>
    <t xml:space="preserve">RICOSOL PROTETOR SOLAR FPS 70 - 100 G</t>
  </si>
  <si>
    <t xml:space="preserve">RICOSOL</t>
  </si>
  <si>
    <t xml:space="preserve">662631</t>
  </si>
  <si>
    <t xml:space="preserve">7897230305226</t>
  </si>
  <si>
    <t xml:space="preserve">RICOSOL PROTETOR SOLAR KIDS FPS 99 - 100 G</t>
  </si>
  <si>
    <t xml:space="preserve">669171</t>
  </si>
  <si>
    <t xml:space="preserve">7891150098442</t>
  </si>
  <si>
    <t xml:space="preserve">SAB LIQ DOVE OLEO DE BANHO 240ML</t>
  </si>
  <si>
    <t xml:space="preserve">555281</t>
  </si>
  <si>
    <t xml:space="preserve">650240012730</t>
  </si>
  <si>
    <t xml:space="preserve">SABONETE ASEPXIA FÓRMULA FORTE</t>
  </si>
  <si>
    <t xml:space="preserve">647681</t>
  </si>
  <si>
    <t xml:space="preserve">7898566786598</t>
  </si>
  <si>
    <t xml:space="preserve">SABONETE INTIMO 17 ERVAS 200ML - BIO INSTINTO</t>
  </si>
  <si>
    <t xml:space="preserve">647691</t>
  </si>
  <si>
    <t xml:space="preserve">7898566786604</t>
  </si>
  <si>
    <t xml:space="preserve">SABONETE INTIMO BARBATIMAO 200ML - BIO INSTINTO</t>
  </si>
  <si>
    <t xml:space="preserve">647671</t>
  </si>
  <si>
    <t xml:space="preserve">7898566782439</t>
  </si>
  <si>
    <t xml:space="preserve">SABONETE INTIMO BARBATIMAO E AROEIRA 200ML - BIO INSTINTO</t>
  </si>
  <si>
    <t xml:space="preserve">647661</t>
  </si>
  <si>
    <t xml:space="preserve">7898566782453</t>
  </si>
  <si>
    <t xml:space="preserve">SABONETE INTIMO ERVA DOCE 200ML - BIO INSTINTO</t>
  </si>
  <si>
    <t xml:space="preserve">643671</t>
  </si>
  <si>
    <t xml:space="preserve">7898932621034</t>
  </si>
  <si>
    <t xml:space="preserve">SEBO DE HOLANDA C/08UN - FAB. DE VELAS SAO JOAO</t>
  </si>
  <si>
    <t xml:space="preserve">666241</t>
  </si>
  <si>
    <t xml:space="preserve">609963220380</t>
  </si>
  <si>
    <t xml:space="preserve">TONICO 7% ACIDO LATICO+1%ACIDO SALIC PRINCIPIA AL-7 COM 120ML</t>
  </si>
  <si>
    <t xml:space="preserve">611011</t>
  </si>
  <si>
    <t xml:space="preserve">4005900957726</t>
  </si>
  <si>
    <t xml:space="preserve">TONICO NIVEA ACNE CONTROL 200ML</t>
  </si>
  <si>
    <t xml:space="preserve">599911</t>
  </si>
  <si>
    <t xml:space="preserve">7899852020211</t>
  </si>
  <si>
    <t xml:space="preserve">VULT CARE CREME FAC ANTISSINAIS 100G</t>
  </si>
  <si>
    <t xml:space="preserve">599921</t>
  </si>
  <si>
    <t xml:space="preserve">7899852020204</t>
  </si>
  <si>
    <t xml:space="preserve">VULT CARE CREME FAC REPARADOR 100G</t>
  </si>
  <si>
    <t xml:space="preserve">599001</t>
  </si>
  <si>
    <t xml:space="preserve">7898928577918</t>
  </si>
  <si>
    <t xml:space="preserve">ADOCANTE FINN ST PO 0,6G</t>
  </si>
  <si>
    <t xml:space="preserve">599091</t>
  </si>
  <si>
    <t xml:space="preserve">7896094919853</t>
  </si>
  <si>
    <t xml:space="preserve">ADOCANTE ZERO-CAL SU PO 0,6G</t>
  </si>
  <si>
    <t xml:space="preserve">644291</t>
  </si>
  <si>
    <t xml:space="preserve">7896009498442</t>
  </si>
  <si>
    <t xml:space="preserve">ADVIL 400MG CX 8 CAP</t>
  </si>
  <si>
    <t xml:space="preserve">HALEON</t>
  </si>
  <si>
    <t xml:space="preserve">646251</t>
  </si>
  <si>
    <t xml:space="preserve">7898505096375</t>
  </si>
  <si>
    <t xml:space="preserve">ALPHALIV 900MG 20CPR REV</t>
  </si>
  <si>
    <t xml:space="preserve">607321</t>
  </si>
  <si>
    <t xml:space="preserve">7896058593150</t>
  </si>
  <si>
    <t xml:space="preserve">AMENDOIM PETTIZ CROC PIMENTA VERM 50G UN QTD. 12.00 UN</t>
  </si>
  <si>
    <t xml:space="preserve">645661</t>
  </si>
  <si>
    <t xml:space="preserve">7898700410891</t>
  </si>
  <si>
    <t xml:space="preserve">BARRA TRUSTFUEL PAST AMENDO 40G</t>
  </si>
  <si>
    <t xml:space="preserve">643431</t>
  </si>
  <si>
    <t xml:space="preserve">609963966301</t>
  </si>
  <si>
    <t xml:space="preserve">BOLD BAR THIN BOMBOM DE COCO 40G D/12</t>
  </si>
  <si>
    <t xml:space="preserve">653371</t>
  </si>
  <si>
    <t xml:space="preserve">7897947601680</t>
  </si>
  <si>
    <t xml:space="preserve">CARMED PROT LABIAL FPS 30 BG 10G AG COCO</t>
  </si>
  <si>
    <t xml:space="preserve">1123</t>
  </si>
  <si>
    <t xml:space="preserve">7897947601277</t>
  </si>
  <si>
    <t xml:space="preserve">CARMED PROTETOR LABIAL FPS 30 BG 10G</t>
  </si>
  <si>
    <t xml:space="preserve">651721</t>
  </si>
  <si>
    <t xml:space="preserve">7896227690314</t>
  </si>
  <si>
    <t xml:space="preserve">CD INF SNOOPY 200ML ALGODAO</t>
  </si>
  <si>
    <t xml:space="preserve">629511</t>
  </si>
  <si>
    <t xml:space="preserve">7898920630406</t>
  </si>
  <si>
    <t xml:space="preserve">CENTRIX ZINCO 29,59MG 60 CPR</t>
  </si>
  <si>
    <t xml:space="preserve">688401</t>
  </si>
  <si>
    <t xml:space="preserve">7509546701059</t>
  </si>
  <si>
    <t xml:space="preserve">CR DEN SORRISO ED LIMIT KOLYNOS 90G</t>
  </si>
  <si>
    <t xml:space="preserve">617231</t>
  </si>
  <si>
    <t xml:space="preserve">7896512920683</t>
  </si>
  <si>
    <t xml:space="preserve">CR MAOS GRANADO PINK 60GR</t>
  </si>
  <si>
    <t xml:space="preserve">600941</t>
  </si>
  <si>
    <t xml:space="preserve">7897042012176</t>
  </si>
  <si>
    <t xml:space="preserve">CR PEN SKALA B VITAMINAS 250G</t>
  </si>
  <si>
    <t xml:space="preserve">610231</t>
  </si>
  <si>
    <t xml:space="preserve">7897042016914</t>
  </si>
  <si>
    <t xml:space="preserve">CR PEN SKALA GENETIQS 250G</t>
  </si>
  <si>
    <t xml:space="preserve">610251</t>
  </si>
  <si>
    <t xml:space="preserve">7897042017997</t>
  </si>
  <si>
    <t xml:space="preserve">CR PEN SKALA VITAMINA C 250G</t>
  </si>
  <si>
    <t xml:space="preserve">604271</t>
  </si>
  <si>
    <t xml:space="preserve">7898919412136</t>
  </si>
  <si>
    <t xml:space="preserve">CR.TRAT.MONANGE QUIM.S/DRA.30</t>
  </si>
  <si>
    <t xml:space="preserve">534261</t>
  </si>
  <si>
    <t xml:space="preserve">7891024180877</t>
  </si>
  <si>
    <t xml:space="preserve">DARLING SHAMPOO SEM SAL - TILIA</t>
  </si>
  <si>
    <t xml:space="preserve">659051</t>
  </si>
  <si>
    <t xml:space="preserve">ENDCOFF CARTELA C/4 MEL/LIMAO</t>
  </si>
  <si>
    <t xml:space="preserve">114721</t>
  </si>
  <si>
    <t xml:space="preserve">7896004702322</t>
  </si>
  <si>
    <t xml:space="preserve">ENDCOFF CARTELAPAST SB MEL/LIMAO (CAR</t>
  </si>
  <si>
    <t xml:space="preserve">617221</t>
  </si>
  <si>
    <t xml:space="preserve">7896512914859</t>
  </si>
  <si>
    <t xml:space="preserve">ESCALDA PES PINK 5SACH 15GR</t>
  </si>
  <si>
    <t xml:space="preserve">607361</t>
  </si>
  <si>
    <t xml:space="preserve">7896058500707</t>
  </si>
  <si>
    <t xml:space="preserve">FRUIT SNACKS HIPNOSE BANANA JUBES 48G</t>
  </si>
  <si>
    <t xml:space="preserve">304361</t>
  </si>
  <si>
    <t xml:space="preserve">7896006214915</t>
  </si>
  <si>
    <t xml:space="preserve">FRUTAXX SACHE ABACAXI</t>
  </si>
  <si>
    <t xml:space="preserve">235341</t>
  </si>
  <si>
    <t xml:space="preserve">7896658034435</t>
  </si>
  <si>
    <t xml:space="preserve">GAESO 40MG CX 28 COMP</t>
  </si>
  <si>
    <t xml:space="preserve">607411</t>
  </si>
  <si>
    <t xml:space="preserve">7896058593570</t>
  </si>
  <si>
    <t xml:space="preserve">JUBES FRUIT SNACKS TROP TUBO 48GR</t>
  </si>
  <si>
    <t xml:space="preserve">665161</t>
  </si>
  <si>
    <t xml:space="preserve">7899572814008</t>
  </si>
  <si>
    <t xml:space="preserve">LOLA PLOT TWIST OLEO FINALIZA GUAVA 90ML</t>
  </si>
  <si>
    <t xml:space="preserve">648191</t>
  </si>
  <si>
    <t xml:space="preserve">7898430194238</t>
  </si>
  <si>
    <t xml:space="preserve">MECOBE 1MG CX 30 COMP</t>
  </si>
  <si>
    <t xml:space="preserve">MYRALIS PHARMA</t>
  </si>
  <si>
    <t xml:space="preserve">612581</t>
  </si>
  <si>
    <t xml:space="preserve">7895144080338</t>
  </si>
  <si>
    <t xml:space="preserve">MENTOS MONOPECA POTE 160UN</t>
  </si>
  <si>
    <t xml:space="preserve">533921</t>
  </si>
  <si>
    <t xml:space="preserve">7896235353393</t>
  </si>
  <si>
    <t xml:space="preserve">MONANGE CONDICIONADOR HIDRATA 325ML</t>
  </si>
  <si>
    <t xml:space="preserve">648801</t>
  </si>
  <si>
    <t xml:space="preserve">7908324401011</t>
  </si>
  <si>
    <t xml:space="preserve">NEUTROX CO 300ML AQUA</t>
  </si>
  <si>
    <t xml:space="preserve">637571</t>
  </si>
  <si>
    <t xml:space="preserve">7891000340981</t>
  </si>
  <si>
    <t xml:space="preserve">NINHO 380G 10% GRATIS LEITE EM PÓ INTEGRAL NESTLE</t>
  </si>
  <si>
    <t xml:space="preserve">642301</t>
  </si>
  <si>
    <t xml:space="preserve">7891000399132</t>
  </si>
  <si>
    <t xml:space="preserve">NINHO CMPTOLACT FIBRAS SACHET 50X150G BR</t>
  </si>
  <si>
    <t xml:space="preserve">655011</t>
  </si>
  <si>
    <t xml:space="preserve">7908475811387</t>
  </si>
  <si>
    <t xml:space="preserve">ORA-PRO-NÓBIS (ABACAXI COM HORTELÃ) 150G</t>
  </si>
  <si>
    <t xml:space="preserve">EKOBE</t>
  </si>
  <si>
    <t xml:space="preserve">MARCHETTE JUNIOR PRODUTOS NATURAIS LTDA EPP</t>
  </si>
  <si>
    <t xml:space="preserve">615371</t>
  </si>
  <si>
    <t xml:space="preserve">4005900904621</t>
  </si>
  <si>
    <t xml:space="preserve">PROT NIVEA SOLAR SUN FACIAL TRIPLE ANTIAC FPS50 40ML</t>
  </si>
  <si>
    <t xml:space="preserve">646941</t>
  </si>
  <si>
    <t xml:space="preserve">7891000388792</t>
  </si>
  <si>
    <t xml:space="preserve">PV - CHOC NESTLE PRESTIGIO 252G</t>
  </si>
  <si>
    <t xml:space="preserve">604231</t>
  </si>
  <si>
    <t xml:space="preserve">7898919412181</t>
  </si>
  <si>
    <t xml:space="preserve">PV - CR.PEN.MONANGE LISOS 300ML</t>
  </si>
  <si>
    <t xml:space="preserve">533981</t>
  </si>
  <si>
    <t xml:space="preserve">7896235353416</t>
  </si>
  <si>
    <t xml:space="preserve">PV - MONANGE CONDICIONADOR CACHOS QUE TAL 325ML</t>
  </si>
  <si>
    <t xml:space="preserve">533961</t>
  </si>
  <si>
    <t xml:space="preserve">7896235353423</t>
  </si>
  <si>
    <t xml:space="preserve">PV - MONANGE CONDICIONADOR QUIMICA SEM DRAMA 325ML</t>
  </si>
  <si>
    <t xml:space="preserve">618471</t>
  </si>
  <si>
    <t xml:space="preserve">7896006297840</t>
  </si>
  <si>
    <t xml:space="preserve">PV - VITASUPRAZ CHOCOLIX COM EFERV X10 (AL)</t>
  </si>
  <si>
    <t xml:space="preserve">640701</t>
  </si>
  <si>
    <t xml:space="preserve">7891000402894</t>
  </si>
  <si>
    <t xml:space="preserve">PV CARIBE COOKIE 52X60G BR</t>
  </si>
  <si>
    <t xml:space="preserve">534421</t>
  </si>
  <si>
    <t xml:space="preserve">7891024042915</t>
  </si>
  <si>
    <t xml:space="preserve">PV CONDICIONADOR PALMOLIVE DETOX ENERGIZANTE FORCE</t>
  </si>
  <si>
    <t xml:space="preserve">PALMOLIVE</t>
  </si>
  <si>
    <t xml:space="preserve">617241</t>
  </si>
  <si>
    <t xml:space="preserve">7896512919878</t>
  </si>
  <si>
    <t xml:space="preserve">PV CR CUTICULAS GRANADO PINK 100GR</t>
  </si>
  <si>
    <t xml:space="preserve">635931</t>
  </si>
  <si>
    <t xml:space="preserve">7896806790633</t>
  </si>
  <si>
    <t xml:space="preserve">PV DSD SP LEITE ROSAS 90ML TRADICIONAL</t>
  </si>
  <si>
    <t xml:space="preserve">LEITE DE ROSAS</t>
  </si>
  <si>
    <t xml:space="preserve">635961</t>
  </si>
  <si>
    <t xml:space="preserve">7891134006302</t>
  </si>
  <si>
    <t xml:space="preserve">PV DSD SP SENADOR 90ML COUNTRY</t>
  </si>
  <si>
    <t xml:space="preserve">SENADOR</t>
  </si>
  <si>
    <t xml:space="preserve">607381</t>
  </si>
  <si>
    <t xml:space="preserve">7896058500684</t>
  </si>
  <si>
    <t xml:space="preserve">PV FRUIT SNACKS HIPNOSE MORANGO JUBES 48G</t>
  </si>
  <si>
    <t xml:space="preserve">17801</t>
  </si>
  <si>
    <t xml:space="preserve">7896512904324</t>
  </si>
  <si>
    <t xml:space="preserve">PV POLVILHO ANTISSEPTICO FRESH 3,0+0,352+17,602+11,735G PO TOP FR 100G</t>
  </si>
  <si>
    <t xml:space="preserve">616221</t>
  </si>
  <si>
    <t xml:space="preserve">7898939082951</t>
  </si>
  <si>
    <t xml:space="preserve">PV SALON L CERA KERATIN HAIR FOOD NUTR 190G</t>
  </si>
  <si>
    <t xml:space="preserve">642751</t>
  </si>
  <si>
    <t xml:space="preserve">7896006297321</t>
  </si>
  <si>
    <t xml:space="preserve">PV VITASUPRAZ CHOCOLIX COM MAST X60</t>
  </si>
  <si>
    <t xml:space="preserve">651641</t>
  </si>
  <si>
    <t xml:space="preserve">7896227690376</t>
  </si>
  <si>
    <t xml:space="preserve">SH INF SNOOPY 200ML ALGODAO</t>
  </si>
  <si>
    <t xml:space="preserve">634611</t>
  </si>
  <si>
    <t xml:space="preserve">7898074610354</t>
  </si>
  <si>
    <t xml:space="preserve">SPIDUFEN 770MG CX 6 COMP REV</t>
  </si>
  <si>
    <t xml:space="preserve">ZAMBON</t>
  </si>
  <si>
    <t xml:space="preserve">611541</t>
  </si>
  <si>
    <t xml:space="preserve">7896006212621</t>
  </si>
  <si>
    <t xml:space="preserve">UREPEL 10% LOCAO FR X 150ML</t>
  </si>
  <si>
    <t xml:space="preserve">646681</t>
  </si>
  <si>
    <t xml:space="preserve">8712400801553</t>
  </si>
  <si>
    <t xml:space="preserve">VENCIDO - APTAMIL SEM LACTOSE 400G-DEMAIS PROD</t>
  </si>
  <si>
    <t xml:space="preserve">219241</t>
  </si>
  <si>
    <t xml:space="preserve">7896641813146</t>
  </si>
  <si>
    <t xml:space="preserve">VENCIDO - DRAMIN 50 MG CARTELA 10 CP</t>
  </si>
  <si>
    <t xml:space="preserve">TAKEDA PHARMA</t>
  </si>
  <si>
    <t xml:space="preserve">616431</t>
  </si>
  <si>
    <t xml:space="preserve">7897947601802</t>
  </si>
  <si>
    <t xml:space="preserve">VENCIDO - XANTIMED COMP REV 3 BLX10</t>
  </si>
  <si>
    <t xml:space="preserve">541521</t>
  </si>
  <si>
    <t xml:space="preserve">7899547534542</t>
  </si>
  <si>
    <t xml:space="preserve">VIGORA PLUS COLAGENO TIPO II 40MG 60 CPS/ FRASCO</t>
  </si>
  <si>
    <t xml:space="preserve">611631</t>
  </si>
  <si>
    <t xml:space="preserve">7896006298182</t>
  </si>
  <si>
    <t xml:space="preserve">VITASUPRAZ CHOCOLIX SOL OR 120 ML (AL)</t>
  </si>
  <si>
    <t xml:space="preserve">386261</t>
  </si>
  <si>
    <t xml:space="preserve">7896226102603</t>
  </si>
  <si>
    <t xml:space="preserve">VITERGAN ZINCO 15MG CX 30 COMP</t>
  </si>
  <si>
    <t xml:space="preserve">MARJAN</t>
  </si>
  <si>
    <t xml:space="preserve">635041</t>
  </si>
  <si>
    <t xml:space="preserve">7899852025520</t>
  </si>
  <si>
    <t xml:space="preserve">VULT HAIR CO CACHOS 325ML</t>
  </si>
  <si>
    <t xml:space="preserve">634981</t>
  </si>
  <si>
    <t xml:space="preserve">7899852025087</t>
  </si>
  <si>
    <t xml:space="preserve">VULT HAIR CO CHOQUE RECONSTRUCAO 325ML</t>
  </si>
  <si>
    <t xml:space="preserve">646421</t>
  </si>
  <si>
    <t xml:space="preserve">7899852025544</t>
  </si>
  <si>
    <t xml:space="preserve">VULT HAIR CO CRESPOS 325ML</t>
  </si>
  <si>
    <t xml:space="preserve">635151</t>
  </si>
  <si>
    <t xml:space="preserve">7899852025056</t>
  </si>
  <si>
    <t xml:space="preserve">VULT HAIR CO EXPLOSAO DE FORCA 325ML</t>
  </si>
  <si>
    <t xml:space="preserve">635071</t>
  </si>
  <si>
    <t xml:space="preserve">7899852025896</t>
  </si>
  <si>
    <t xml:space="preserve">VULT HAIR CO OLEOS PODEROSOS NUTRI 325ML</t>
  </si>
  <si>
    <t xml:space="preserve">635101</t>
  </si>
  <si>
    <t xml:space="preserve">7899852025568</t>
  </si>
  <si>
    <t xml:space="preserve">VULT HAIR CO ONDULADOS 325ML</t>
  </si>
  <si>
    <t xml:space="preserve">635081</t>
  </si>
  <si>
    <t xml:space="preserve">7899852025513</t>
  </si>
  <si>
    <t xml:space="preserve">VULT HAIR SH CACHOS 350ML</t>
  </si>
  <si>
    <t xml:space="preserve">646451</t>
  </si>
  <si>
    <t xml:space="preserve">7899852025537</t>
  </si>
  <si>
    <t xml:space="preserve">VULT HAIR SH CRESPOS 350ML</t>
  </si>
  <si>
    <t xml:space="preserve">598981</t>
  </si>
  <si>
    <t xml:space="preserve">7891104393104</t>
  </si>
  <si>
    <t xml:space="preserve">ADOCANTE ADOCYL 100ML</t>
  </si>
  <si>
    <t xml:space="preserve">DIETETICOS</t>
  </si>
  <si>
    <t xml:space="preserve">598991</t>
  </si>
  <si>
    <t xml:space="preserve">7891104393067</t>
  </si>
  <si>
    <t xml:space="preserve">ADOCANTE ADOCYL 200ML</t>
  </si>
  <si>
    <t xml:space="preserve">599021</t>
  </si>
  <si>
    <t xml:space="preserve">7898928577536</t>
  </si>
  <si>
    <t xml:space="preserve">ADOCANTE FINN SUCR LIQU 65ML</t>
  </si>
  <si>
    <t xml:space="preserve">599041</t>
  </si>
  <si>
    <t xml:space="preserve">7896094919136</t>
  </si>
  <si>
    <t xml:space="preserve">ADOCANTE ZERO-CAL ER LIQ 65ML</t>
  </si>
  <si>
    <t xml:space="preserve">599071</t>
  </si>
  <si>
    <t xml:space="preserve">7896094915046</t>
  </si>
  <si>
    <t xml:space="preserve">ADOCANTE ZERO-CAL STE LIQ 80ML</t>
  </si>
  <si>
    <t xml:space="preserve">563121</t>
  </si>
  <si>
    <t xml:space="preserve">7896094914070</t>
  </si>
  <si>
    <t xml:space="preserve">ADOÇANTE ADOCYL C\SUCRALOSE 80ML</t>
  </si>
  <si>
    <t xml:space="preserve">MARIZA IND. E COM. DE ALIMENTOS</t>
  </si>
  <si>
    <t xml:space="preserve">551741</t>
  </si>
  <si>
    <t xml:space="preserve">7896094910904</t>
  </si>
  <si>
    <t xml:space="preserve">ADOÇANTE LÍQUIDO SACARINA ZERO CAL FRASCO 100ML</t>
  </si>
  <si>
    <t xml:space="preserve">COSMED IND. E COM.</t>
  </si>
  <si>
    <t xml:space="preserve">549141</t>
  </si>
  <si>
    <t xml:space="preserve">7896094910959</t>
  </si>
  <si>
    <t xml:space="preserve">ADOÇANTE ZERO CAL 200ML</t>
  </si>
  <si>
    <t xml:space="preserve">654601</t>
  </si>
  <si>
    <t xml:space="preserve">7898744351075</t>
  </si>
  <si>
    <t xml:space="preserve">AMORA COM ISOFLAVONA 60CAPS - NUTRIPLANT</t>
  </si>
  <si>
    <t xml:space="preserve">NUTRIPLANT</t>
  </si>
  <si>
    <t xml:space="preserve">654771</t>
  </si>
  <si>
    <t xml:space="preserve">7898944301016</t>
  </si>
  <si>
    <t xml:space="preserve">ARNICOL GEL PARA MASSAGEM TRADICIONAL 150G CX/36 - DEMAZON</t>
  </si>
  <si>
    <t xml:space="preserve">20941</t>
  </si>
  <si>
    <t xml:space="preserve">7899620913127</t>
  </si>
  <si>
    <t xml:space="preserve">44781</t>
  </si>
  <si>
    <t xml:space="preserve">7898048692652</t>
  </si>
  <si>
    <t xml:space="preserve">COLEGORICO 0,2 ML/ML ELX CT FR PLAS OPC GOT X 30 ML</t>
  </si>
  <si>
    <t xml:space="preserve">LAPON INDUSTRIA FARMACEUTICA LTDA</t>
  </si>
  <si>
    <t xml:space="preserve">650711</t>
  </si>
  <si>
    <t xml:space="preserve">7898656151251</t>
  </si>
  <si>
    <t xml:space="preserve">CREME ULTRA HIDR. SEBO C/ ARGAN 200G - DEMAZON</t>
  </si>
  <si>
    <t xml:space="preserve">663391</t>
  </si>
  <si>
    <t xml:space="preserve">7908512700605</t>
  </si>
  <si>
    <t xml:space="preserve">GEL DES. MASSAGEADOR ARNICA E COPAIBA 200G</t>
  </si>
  <si>
    <t xml:space="preserve">676051</t>
  </si>
  <si>
    <t xml:space="preserve">7908512700865</t>
  </si>
  <si>
    <t xml:space="preserve">GEL DES. MASSAGEADOR COPAIBA/ARNICA E ANDIROBA 200G CX/12 - BIO INSTINTO</t>
  </si>
  <si>
    <t xml:space="preserve">654791</t>
  </si>
  <si>
    <t xml:space="preserve">722713014661</t>
  </si>
  <si>
    <t xml:space="preserve">GEL HID. BABASOUL SEXY 280ML - SOUL COSMETICOS</t>
  </si>
  <si>
    <t xml:space="preserve">SOUL COSMETICOS</t>
  </si>
  <si>
    <t xml:space="preserve">654521</t>
  </si>
  <si>
    <t xml:space="preserve">7898944301221</t>
  </si>
  <si>
    <t xml:space="preserve">GEL MASSAGEM ARNICA MULTY ERVAS 100G</t>
  </si>
  <si>
    <t xml:space="preserve">654701</t>
  </si>
  <si>
    <t xml:space="preserve">7898944301603</t>
  </si>
  <si>
    <t xml:space="preserve">GEL MASSAGEM ARNICA MULTY ERVAS 200G CX/36 - DEMAZON</t>
  </si>
  <si>
    <t xml:space="preserve">434241</t>
  </si>
  <si>
    <t xml:space="preserve">7898495601689</t>
  </si>
  <si>
    <t xml:space="preserve">LISON 17,138 MG/ML SUS OR CT FR VD AMB X 100ML</t>
  </si>
  <si>
    <t xml:space="preserve">671241</t>
  </si>
  <si>
    <t xml:space="preserve">7898056231591</t>
  </si>
  <si>
    <t xml:space="preserve">MANTEIGA DE CACAU LIQUI DISPLAY C/20 UND</t>
  </si>
  <si>
    <t xml:space="preserve">FLORA NATIVA</t>
  </si>
  <si>
    <t xml:space="preserve">654541</t>
  </si>
  <si>
    <t xml:space="preserve">7898449400641</t>
  </si>
  <si>
    <t xml:space="preserve">MOUSSE MICELAR ANTI OLEOSIDADE 150ML CX/12 - PHALLEBEAUTY</t>
  </si>
  <si>
    <t xml:space="preserve">PHALLEBEAUTY</t>
  </si>
  <si>
    <t xml:space="preserve">654761</t>
  </si>
  <si>
    <t xml:space="preserve">7898392930431</t>
  </si>
  <si>
    <t xml:space="preserve">OLEO DE ROSA MOSQUETA 30 ML  - PHARMAKOS</t>
  </si>
  <si>
    <t xml:space="preserve">PHARMAKOS</t>
  </si>
  <si>
    <t xml:space="preserve">654731</t>
  </si>
  <si>
    <t xml:space="preserve">7898656152531</t>
  </si>
  <si>
    <t xml:space="preserve">OLEO DE ROSA MOSQUETA MULTY ERVAS 30ML CX48 - DEMAZON</t>
  </si>
  <si>
    <t xml:space="preserve">198381</t>
  </si>
  <si>
    <t xml:space="preserve">7896226102818</t>
  </si>
  <si>
    <t xml:space="preserve">PASALIX CX 20 COMP</t>
  </si>
  <si>
    <t xml:space="preserve">650771</t>
  </si>
  <si>
    <t xml:space="preserve">7898378621537</t>
  </si>
  <si>
    <t xml:space="preserve">REFIL ROLL ON NEGRA 100GR - NEEZ</t>
  </si>
  <si>
    <t xml:space="preserve">NEEZ BRASIL</t>
  </si>
  <si>
    <t xml:space="preserve">670811</t>
  </si>
  <si>
    <t xml:space="preserve">7898744351495</t>
  </si>
  <si>
    <t xml:space="preserve">TRIBULLUS COM MACA 60 CAPS CX/12 - REATIVA</t>
  </si>
  <si>
    <t xml:space="preserve">REATIVA</t>
  </si>
  <si>
    <t xml:space="preserve">610401</t>
  </si>
  <si>
    <t xml:space="preserve">7896480662943</t>
  </si>
  <si>
    <t xml:space="preserve">ABS ENLACE ADULTO POS PARTO/OPERATORIO 20UN</t>
  </si>
  <si>
    <t xml:space="preserve">FRALDAS GERIATRICAS</t>
  </si>
  <si>
    <t xml:space="preserve">630901</t>
  </si>
  <si>
    <t xml:space="preserve">7896064487016</t>
  </si>
  <si>
    <t xml:space="preserve">ABS GERIAMAX POS PARTO C/20UN</t>
  </si>
  <si>
    <t xml:space="preserve">GERIAMAX</t>
  </si>
  <si>
    <t xml:space="preserve">586281</t>
  </si>
  <si>
    <t xml:space="preserve">7898067951150</t>
  </si>
  <si>
    <t xml:space="preserve">ABS GERIATRICO POS PARTO CLIN-OFF C/18</t>
  </si>
  <si>
    <t xml:space="preserve">600091</t>
  </si>
  <si>
    <t xml:space="preserve">7898656390889</t>
  </si>
  <si>
    <t xml:space="preserve">ABS LIFREE FRALDA CALCA C/20</t>
  </si>
  <si>
    <t xml:space="preserve">LIFREE</t>
  </si>
  <si>
    <t xml:space="preserve">564</t>
  </si>
  <si>
    <t xml:space="preserve">7794626003011</t>
  </si>
  <si>
    <t xml:space="preserve">ABS PLENITUD FEMME ULTRA C/8 S/A</t>
  </si>
  <si>
    <t xml:space="preserve">666071</t>
  </si>
  <si>
    <t xml:space="preserve">7898905111616</t>
  </si>
  <si>
    <t xml:space="preserve">ABSORVENTE MULTIUSO CONFORT MAXI C/ DRY GEL C/ 20 UNID</t>
  </si>
  <si>
    <t xml:space="preserve">630881</t>
  </si>
  <si>
    <t xml:space="preserve">7896064474023</t>
  </si>
  <si>
    <t xml:space="preserve">FR GERIAT GERIAMAX ECON G C/20UN</t>
  </si>
  <si>
    <t xml:space="preserve">630871</t>
  </si>
  <si>
    <t xml:space="preserve">7896064474016</t>
  </si>
  <si>
    <t xml:space="preserve">FR GERIAT GERIAMAX ECON M C/20UN</t>
  </si>
  <si>
    <t xml:space="preserve">630891</t>
  </si>
  <si>
    <t xml:space="preserve">7896064474030</t>
  </si>
  <si>
    <t xml:space="preserve">FR GERIAT GERIAMAX ECON XG C/18UN</t>
  </si>
  <si>
    <t xml:space="preserve">635911</t>
  </si>
  <si>
    <t xml:space="preserve">7899700801931</t>
  </si>
  <si>
    <t xml:space="preserve">FRA INCONT CONFORT FRAL ECON MED C/30</t>
  </si>
  <si>
    <t xml:space="preserve">CONFORTFRAL</t>
  </si>
  <si>
    <t xml:space="preserve">637731</t>
  </si>
  <si>
    <t xml:space="preserve">7896012881170</t>
  </si>
  <si>
    <t xml:space="preserve">FRALDA ADU BIGFRAL CLASSIC G 28X1</t>
  </si>
  <si>
    <t xml:space="preserve">BIG FRAL</t>
  </si>
  <si>
    <t xml:space="preserve">637741</t>
  </si>
  <si>
    <t xml:space="preserve">7896012881101</t>
  </si>
  <si>
    <t xml:space="preserve">FRALDA ADU BIGFRAL CLASSICA M 7X1</t>
  </si>
  <si>
    <t xml:space="preserve">48003</t>
  </si>
  <si>
    <t xml:space="preserve">7899700805458</t>
  </si>
  <si>
    <t xml:space="preserve">FRALDA ADU CONFORT MAST PANT G/XG 16UN</t>
  </si>
  <si>
    <t xml:space="preserve">662061</t>
  </si>
  <si>
    <t xml:space="preserve">7896480691790</t>
  </si>
  <si>
    <t xml:space="preserve">FRALDA ADULTO ENLACE PANTS PROTE G/XG 8UN</t>
  </si>
  <si>
    <t xml:space="preserve">671791</t>
  </si>
  <si>
    <t xml:space="preserve">17896480691742</t>
  </si>
  <si>
    <t xml:space="preserve">FRALDA ADULTO ENLACE PROTECT CARE G 7UN</t>
  </si>
  <si>
    <t xml:space="preserve">671801</t>
  </si>
  <si>
    <t xml:space="preserve">17896480691735</t>
  </si>
  <si>
    <t xml:space="preserve">FRALDA ADULTO ENLACE PROTECT CARE M 8UN</t>
  </si>
  <si>
    <t xml:space="preserve">BABYSEC</t>
  </si>
  <si>
    <t xml:space="preserve">664201</t>
  </si>
  <si>
    <t xml:space="preserve">7896480691752</t>
  </si>
  <si>
    <t xml:space="preserve">FRALDA ADULTO ENLACE PROTECT CARE XG 7UN</t>
  </si>
  <si>
    <t xml:space="preserve">566561</t>
  </si>
  <si>
    <t xml:space="preserve">7896012801888</t>
  </si>
  <si>
    <t xml:space="preserve">FRALDA DESCARTÁVEL ADULTO NOTURNA M PACOTE 8 UN</t>
  </si>
  <si>
    <t xml:space="preserve">668331</t>
  </si>
  <si>
    <t xml:space="preserve">17896480691780</t>
  </si>
  <si>
    <t xml:space="preserve">FRALDA ENLACE PANT P/M 8UN</t>
  </si>
  <si>
    <t xml:space="preserve">668341</t>
  </si>
  <si>
    <t xml:space="preserve">17896480691773</t>
  </si>
  <si>
    <t xml:space="preserve">FRALDA ENLACE PANTS G/XG 16UN</t>
  </si>
  <si>
    <t xml:space="preserve">537921</t>
  </si>
  <si>
    <t xml:space="preserve">7896012801895</t>
  </si>
  <si>
    <t xml:space="preserve">FRALDA GER BIGFRAL - DERM PLUS NOTU G 7UN</t>
  </si>
  <si>
    <t xml:space="preserve">572481</t>
  </si>
  <si>
    <t xml:space="preserve">7896064486170</t>
  </si>
  <si>
    <t xml:space="preserve">FRALDA GERIAMAX G 7 UN</t>
  </si>
  <si>
    <t xml:space="preserve">572501</t>
  </si>
  <si>
    <t xml:space="preserve">7896064486163</t>
  </si>
  <si>
    <t xml:space="preserve">FRALDA GERIAMAX M 8 UN</t>
  </si>
  <si>
    <t xml:space="preserve">623821</t>
  </si>
  <si>
    <t xml:space="preserve">7898136150491</t>
  </si>
  <si>
    <t xml:space="preserve">FRALDA GERIATRICA SENTIRBEM TAM XG C/7UN</t>
  </si>
  <si>
    <t xml:space="preserve">683</t>
  </si>
  <si>
    <t xml:space="preserve">7896012879689</t>
  </si>
  <si>
    <t xml:space="preserve">FRD AD BIGFR R I MOV G/XG 7UN</t>
  </si>
  <si>
    <t xml:space="preserve">594861</t>
  </si>
  <si>
    <t xml:space="preserve">7896012878842</t>
  </si>
  <si>
    <t xml:space="preserve">FRD AD BIGFR ROUPA P/M 4X16</t>
  </si>
  <si>
    <t xml:space="preserve">617431</t>
  </si>
  <si>
    <t xml:space="preserve">17898656391388</t>
  </si>
  <si>
    <t xml:space="preserve">FRD AD LIFREE EXT ABS P/M 16UN</t>
  </si>
  <si>
    <t xml:space="preserve">613481</t>
  </si>
  <si>
    <t xml:space="preserve">7896770900267</t>
  </si>
  <si>
    <t xml:space="preserve">FRD AD TENA CONF MEGA M 26UN</t>
  </si>
  <si>
    <t xml:space="preserve">628181</t>
  </si>
  <si>
    <t xml:space="preserve">7896770902612</t>
  </si>
  <si>
    <t xml:space="preserve">FRD AD TENA CONF. MEGA EG 18</t>
  </si>
  <si>
    <t xml:space="preserve">613491</t>
  </si>
  <si>
    <t xml:space="preserve">7896770980986</t>
  </si>
  <si>
    <t xml:space="preserve">FRD AD TENA CONFORT M 8UN</t>
  </si>
  <si>
    <t xml:space="preserve">ESSITY</t>
  </si>
  <si>
    <t xml:space="preserve">628221</t>
  </si>
  <si>
    <t xml:space="preserve">7896770979348</t>
  </si>
  <si>
    <t xml:space="preserve">FRD AD TENA PANT CONF G/EG C/16</t>
  </si>
  <si>
    <t xml:space="preserve">628211</t>
  </si>
  <si>
    <t xml:space="preserve">7896770982140</t>
  </si>
  <si>
    <t xml:space="preserve">FRD AD TENA PANTS CONF G/EG C/32</t>
  </si>
  <si>
    <t xml:space="preserve">628241</t>
  </si>
  <si>
    <t xml:space="preserve">7896770980160</t>
  </si>
  <si>
    <t xml:space="preserve">FRD AD TENA PANTS CONF P/M C/24</t>
  </si>
  <si>
    <t xml:space="preserve">628231</t>
  </si>
  <si>
    <t xml:space="preserve">7896770982133</t>
  </si>
  <si>
    <t xml:space="preserve">FRD AD TENA PANTS CONF P/M C/32</t>
  </si>
  <si>
    <t xml:space="preserve">628251</t>
  </si>
  <si>
    <t xml:space="preserve">17896770982093</t>
  </si>
  <si>
    <t xml:space="preserve">FRD AD TENA PANTS CONF P/M C/8</t>
  </si>
  <si>
    <t xml:space="preserve">613521</t>
  </si>
  <si>
    <t xml:space="preserve">7896770981129</t>
  </si>
  <si>
    <t xml:space="preserve">FRD AD TENA SLIP NOT G 16UN</t>
  </si>
  <si>
    <t xml:space="preserve">628261</t>
  </si>
  <si>
    <t xml:space="preserve">7896770980146</t>
  </si>
  <si>
    <t xml:space="preserve">FRD AD TENA SLIP NOT M C/7</t>
  </si>
  <si>
    <t xml:space="preserve">588041</t>
  </si>
  <si>
    <t xml:space="preserve">FRD ADULTO BIGFRAL CLASSICA G C/07</t>
  </si>
  <si>
    <t xml:space="preserve">644881</t>
  </si>
  <si>
    <t xml:space="preserve">7896770979843</t>
  </si>
  <si>
    <t xml:space="preserve">FRD BIOFRAL CLASSIC GENERIC G C/28</t>
  </si>
  <si>
    <t xml:space="preserve">BIO FRAL</t>
  </si>
  <si>
    <t xml:space="preserve">644911</t>
  </si>
  <si>
    <t xml:space="preserve">7896770979850</t>
  </si>
  <si>
    <t xml:space="preserve">FRD BIOFRAL CLASSIC GENERIC XG C/24</t>
  </si>
  <si>
    <t xml:space="preserve">589251</t>
  </si>
  <si>
    <t xml:space="preserve">7898656391374</t>
  </si>
  <si>
    <t xml:space="preserve">FRD GER LIFREE CALCA EXTRA ABS G/XG C/16</t>
  </si>
  <si>
    <t xml:space="preserve">669851</t>
  </si>
  <si>
    <t xml:space="preserve">7898656391756</t>
  </si>
  <si>
    <t xml:space="preserve">FRD GER LIFREE CALCA EXTRA ABS G/XG C/24</t>
  </si>
  <si>
    <t xml:space="preserve">669871</t>
  </si>
  <si>
    <t xml:space="preserve">7898656391732</t>
  </si>
  <si>
    <t xml:space="preserve">FRD GER LIFREE CALCA EXTRA ABS G/XG C/9</t>
  </si>
  <si>
    <t xml:space="preserve">673961</t>
  </si>
  <si>
    <t xml:space="preserve">7898656391695</t>
  </si>
  <si>
    <t xml:space="preserve">FRD GER LIFREE CALCA SUP CONFO G/XG C/16</t>
  </si>
  <si>
    <t xml:space="preserve">585681</t>
  </si>
  <si>
    <t xml:space="preserve">7898656391398</t>
  </si>
  <si>
    <t xml:space="preserve">669841</t>
  </si>
  <si>
    <t xml:space="preserve">7898656391701</t>
  </si>
  <si>
    <t xml:space="preserve">FRD GER LIFREE CALCA SUP CONFO G/XG C/24</t>
  </si>
  <si>
    <t xml:space="preserve">669861</t>
  </si>
  <si>
    <t xml:space="preserve">7898656391688</t>
  </si>
  <si>
    <t xml:space="preserve">FRD GER LIFREE CALCA SUP CONFO G/XG C/9</t>
  </si>
  <si>
    <t xml:space="preserve">585701</t>
  </si>
  <si>
    <t xml:space="preserve">7898656391404</t>
  </si>
  <si>
    <t xml:space="preserve">FRD GER LIFREE CALCA SUP CONFO P/M C/16</t>
  </si>
  <si>
    <t xml:space="preserve">673971</t>
  </si>
  <si>
    <t xml:space="preserve">7898656391664</t>
  </si>
  <si>
    <t xml:space="preserve">669831</t>
  </si>
  <si>
    <t xml:space="preserve">7898656391671</t>
  </si>
  <si>
    <t xml:space="preserve">FRD GER LIFREE CALCA SUP CONFO P/M C/24</t>
  </si>
  <si>
    <t xml:space="preserve">627581</t>
  </si>
  <si>
    <t xml:space="preserve">7896770982102</t>
  </si>
  <si>
    <t xml:space="preserve">FRD GER TENA PANTS CONFORT REG G/EG C/08</t>
  </si>
  <si>
    <t xml:space="preserve">652221</t>
  </si>
  <si>
    <t xml:space="preserve">7896770979126</t>
  </si>
  <si>
    <t xml:space="preserve">FRD GER TENA PANTS CONFORT REG P/M C/08</t>
  </si>
  <si>
    <t xml:space="preserve">652261</t>
  </si>
  <si>
    <t xml:space="preserve">7896770980764</t>
  </si>
  <si>
    <t xml:space="preserve">FRD GER TENA PANTS DERMACAR P/M C/8</t>
  </si>
  <si>
    <t xml:space="preserve">652231</t>
  </si>
  <si>
    <t xml:space="preserve">7896770980054</t>
  </si>
  <si>
    <t xml:space="preserve">FRD GER TENA PANTS NOTURNA REG P/M C/7</t>
  </si>
  <si>
    <t xml:space="preserve">652251</t>
  </si>
  <si>
    <t xml:space="preserve">7896770980412</t>
  </si>
  <si>
    <t xml:space="preserve">FRD GER TENA SLIP NOTURNA G</t>
  </si>
  <si>
    <t xml:space="preserve">652241</t>
  </si>
  <si>
    <t xml:space="preserve">7896770980405</t>
  </si>
  <si>
    <t xml:space="preserve">FRD GER TENA SLIP NOTURNA M L8 P7</t>
  </si>
  <si>
    <t xml:space="preserve">606811</t>
  </si>
  <si>
    <t xml:space="preserve">7896007550029</t>
  </si>
  <si>
    <t xml:space="preserve">FRD PLENIT ACT MU P/M 16</t>
  </si>
  <si>
    <t xml:space="preserve">PLENITUD</t>
  </si>
  <si>
    <t xml:space="preserve">606821</t>
  </si>
  <si>
    <t xml:space="preserve">7896007550050</t>
  </si>
  <si>
    <t xml:space="preserve">FRD PLENIT ACTI MU G/XG 8</t>
  </si>
  <si>
    <t xml:space="preserve">606831</t>
  </si>
  <si>
    <t xml:space="preserve">7896007550043</t>
  </si>
  <si>
    <t xml:space="preserve">FRD PLENIT ACTI MUL P/M 8</t>
  </si>
  <si>
    <t xml:space="preserve">617451</t>
  </si>
  <si>
    <t xml:space="preserve">17896007552983</t>
  </si>
  <si>
    <t xml:space="preserve">FRD PLENIT CLASSIC G/XG 16UN</t>
  </si>
  <si>
    <t xml:space="preserve">617461</t>
  </si>
  <si>
    <t xml:space="preserve">17896007552969</t>
  </si>
  <si>
    <t xml:space="preserve">FRD PLENIT CLASSIC G/XG 8UN</t>
  </si>
  <si>
    <t xml:space="preserve">617471</t>
  </si>
  <si>
    <t xml:space="preserve">17896007552976</t>
  </si>
  <si>
    <t xml:space="preserve">FRD PLENIT CLASSIC P/M 16UN</t>
  </si>
  <si>
    <t xml:space="preserve">32</t>
  </si>
  <si>
    <t xml:space="preserve">17896007549990</t>
  </si>
  <si>
    <t xml:space="preserve">FRD PLENIT PLUS P/M 24UN</t>
  </si>
  <si>
    <t xml:space="preserve">617501</t>
  </si>
  <si>
    <t xml:space="preserve">17896007551733</t>
  </si>
  <si>
    <t xml:space="preserve">FRD PLENITUD NOTURNA P/M 14UN</t>
  </si>
  <si>
    <t xml:space="preserve">637311</t>
  </si>
  <si>
    <t xml:space="preserve">7896770900250</t>
  </si>
  <si>
    <t xml:space="preserve">FRD TENA CONFORT P C/30</t>
  </si>
  <si>
    <t xml:space="preserve">644901</t>
  </si>
  <si>
    <t xml:space="preserve">7896770980801</t>
  </si>
  <si>
    <t xml:space="preserve">FRD TENA DERMACARE M C/8</t>
  </si>
  <si>
    <t xml:space="preserve">656621</t>
  </si>
  <si>
    <t xml:space="preserve">7896012878859</t>
  </si>
  <si>
    <t xml:space="preserve">FRD.AD.BIGFR.DERM.PL.E.G</t>
  </si>
  <si>
    <t xml:space="preserve">656631</t>
  </si>
  <si>
    <t xml:space="preserve">7896012880227</t>
  </si>
  <si>
    <t xml:space="preserve">FRD.AD.BIGFR.DERM.PL.E.XG 4X14</t>
  </si>
  <si>
    <t xml:space="preserve">656661</t>
  </si>
  <si>
    <t xml:space="preserve">7896012880319</t>
  </si>
  <si>
    <t xml:space="preserve">FRD.AD.BIGFR.PLUS RE.E.XG 4X16</t>
  </si>
  <si>
    <t xml:space="preserve">670001</t>
  </si>
  <si>
    <t xml:space="preserve">17896012880309</t>
  </si>
  <si>
    <t xml:space="preserve">FRD.AD.BIGFR.PLUS REG.E.G 4X18</t>
  </si>
  <si>
    <t xml:space="preserve">670011</t>
  </si>
  <si>
    <t xml:space="preserve">17896012881412</t>
  </si>
  <si>
    <t xml:space="preserve">FRD.AD.BIGFR.R.I.D.P.G/XG 24</t>
  </si>
  <si>
    <t xml:space="preserve">670021</t>
  </si>
  <si>
    <t xml:space="preserve">7896012881408</t>
  </si>
  <si>
    <t xml:space="preserve">FRD.AD.BIGFR.R.I.D.PL.P/M 4X24</t>
  </si>
  <si>
    <t xml:space="preserve">656681</t>
  </si>
  <si>
    <t xml:space="preserve">7896012879672</t>
  </si>
  <si>
    <t xml:space="preserve">FRD.AD.BIGFR.R.I.MOV.F.P/M 8X7</t>
  </si>
  <si>
    <t xml:space="preserve">670031</t>
  </si>
  <si>
    <t xml:space="preserve">17896012881429</t>
  </si>
  <si>
    <t xml:space="preserve">FRD.AD.BIGFR.R.I.MOV.P/M 4X32</t>
  </si>
  <si>
    <t xml:space="preserve">656691</t>
  </si>
  <si>
    <t xml:space="preserve">7896012880708</t>
  </si>
  <si>
    <t xml:space="preserve">FRD.AD.BIGFR.R.INT.NO.G/XG 8X7</t>
  </si>
  <si>
    <t xml:space="preserve">656701</t>
  </si>
  <si>
    <t xml:space="preserve">7896012880029</t>
  </si>
  <si>
    <t xml:space="preserve">FRD.AD.BIGFR.ROUPA I.P/M 8X7</t>
  </si>
  <si>
    <t xml:space="preserve">699701</t>
  </si>
  <si>
    <t xml:space="preserve">7898656391749</t>
  </si>
  <si>
    <t xml:space="preserve">FRD.AD.LIFREE EXT.AB.G/XG 4X16</t>
  </si>
  <si>
    <t xml:space="preserve">670051</t>
  </si>
  <si>
    <t xml:space="preserve">7896770982362</t>
  </si>
  <si>
    <t xml:space="preserve">FRD.AD.TENA NOT.SLIP G 3X24 OF</t>
  </si>
  <si>
    <t xml:space="preserve">670071</t>
  </si>
  <si>
    <t xml:space="preserve">17896770982864</t>
  </si>
  <si>
    <t xml:space="preserve">FRD.AD.TENA PANT.DE.G 4X16 OF</t>
  </si>
  <si>
    <t xml:space="preserve">670081</t>
  </si>
  <si>
    <t xml:space="preserve">17896770980785</t>
  </si>
  <si>
    <t xml:space="preserve">FRD.AD.TENA PANT.DERM.P/M 4X16</t>
  </si>
  <si>
    <t xml:space="preserve">656721</t>
  </si>
  <si>
    <t xml:space="preserve">7896012880210</t>
  </si>
  <si>
    <t xml:space="preserve">FRD.R.I.BIGFR.D PLUS G/XG 4X16</t>
  </si>
  <si>
    <t xml:space="preserve">652171</t>
  </si>
  <si>
    <t xml:space="preserve">7896007553280</t>
  </si>
  <si>
    <t xml:space="preserve">N ROUPA INT PLEN CLASSIC UNISSEX XG 24UN</t>
  </si>
  <si>
    <t xml:space="preserve">661751</t>
  </si>
  <si>
    <t xml:space="preserve">7896007551002</t>
  </si>
  <si>
    <t xml:space="preserve">ROUPA INT PLEN FEMME NOTURNO 8UN</t>
  </si>
  <si>
    <t xml:space="preserve">661761</t>
  </si>
  <si>
    <t xml:space="preserve">7896018703551</t>
  </si>
  <si>
    <t xml:space="preserve">TOALHA UMED PLENITUD ADULTO 42UN</t>
  </si>
  <si>
    <t xml:space="preserve">537601</t>
  </si>
  <si>
    <t xml:space="preserve">7899700800361</t>
  </si>
  <si>
    <t xml:space="preserve">FR SCOOBY DOO BABY JUMBINHO 16 G</t>
  </si>
  <si>
    <t xml:space="preserve">SCOOBY</t>
  </si>
  <si>
    <t xml:space="preserve">FRALDAS INFANTIL</t>
  </si>
  <si>
    <t xml:space="preserve">541641</t>
  </si>
  <si>
    <t xml:space="preserve">7899700800354</t>
  </si>
  <si>
    <t xml:space="preserve">FR SCOOBY DOO BABY JUMBINHO C 18 M</t>
  </si>
  <si>
    <t xml:space="preserve">541661</t>
  </si>
  <si>
    <t xml:space="preserve">7899700800347</t>
  </si>
  <si>
    <t xml:space="preserve">FR SCOOBY DOO BABY JUMBINHO P C/20</t>
  </si>
  <si>
    <t xml:space="preserve">634211</t>
  </si>
  <si>
    <t xml:space="preserve">7899700804062</t>
  </si>
  <si>
    <t xml:space="preserve">FRA HIPOPO ROUP CONFORT JUMBO - MED C/34</t>
  </si>
  <si>
    <t xml:space="preserve">628341</t>
  </si>
  <si>
    <t xml:space="preserve">7899700804086</t>
  </si>
  <si>
    <t xml:space="preserve">FRA HIPOPO ROUP CONFORT JUMBO - XG C/26</t>
  </si>
  <si>
    <t xml:space="preserve">HIPOPO</t>
  </si>
  <si>
    <t xml:space="preserve">621131</t>
  </si>
  <si>
    <t xml:space="preserve">7896007551088</t>
  </si>
  <si>
    <t xml:space="preserve">FRA HUGGIES BANHO LIT SWIM GDE C/10</t>
  </si>
  <si>
    <t xml:space="preserve">651681</t>
  </si>
  <si>
    <t xml:space="preserve">7896007552016</t>
  </si>
  <si>
    <t xml:space="preserve">FRA HUGGIES NATURAL CARE_RN MEGA C/34 N</t>
  </si>
  <si>
    <t xml:space="preserve">641701</t>
  </si>
  <si>
    <t xml:space="preserve">7896007553235</t>
  </si>
  <si>
    <t xml:space="preserve">FRA HUGGIES PROTECAO DIA MEGA XXG C/44</t>
  </si>
  <si>
    <t xml:space="preserve">614461</t>
  </si>
  <si>
    <t xml:space="preserve">7896007551262</t>
  </si>
  <si>
    <t xml:space="preserve">FRA HUGGIES SP CARE ROUP HIPER MED C/72</t>
  </si>
  <si>
    <t xml:space="preserve">617081</t>
  </si>
  <si>
    <t xml:space="preserve">7896007553051</t>
  </si>
  <si>
    <t xml:space="preserve">FRA HUGGIES TRIPLA ROUP MEGA - GDE C/28</t>
  </si>
  <si>
    <t xml:space="preserve">616531</t>
  </si>
  <si>
    <t xml:space="preserve">7896007553068</t>
  </si>
  <si>
    <t xml:space="preserve">FRA HUGGIES TRIPLA ROUP MEGA - XG C/24</t>
  </si>
  <si>
    <t xml:space="preserve">662001</t>
  </si>
  <si>
    <t xml:space="preserve">7896061990892</t>
  </si>
  <si>
    <t xml:space="preserve">FRALDA BABYSEC ROU PREMIUM HIP XG 42X1</t>
  </si>
  <si>
    <t xml:space="preserve">656781</t>
  </si>
  <si>
    <t xml:space="preserve">7896061990878</t>
  </si>
  <si>
    <t xml:space="preserve">FRALDA BABYSEC ROU PREMIUM HIP XXG 42X1</t>
  </si>
  <si>
    <t xml:space="preserve">656791</t>
  </si>
  <si>
    <t xml:space="preserve">7896061997464</t>
  </si>
  <si>
    <t xml:space="preserve">FRALDA BABYSEC SHORT JUMBINHO G 14X1</t>
  </si>
  <si>
    <t xml:space="preserve">659091</t>
  </si>
  <si>
    <t xml:space="preserve">7896061997440</t>
  </si>
  <si>
    <t xml:space="preserve">FRALDA BABYSEC SHORT JUMBINHO M 16X1</t>
  </si>
  <si>
    <t xml:space="preserve">669731</t>
  </si>
  <si>
    <t xml:space="preserve">7896061997280</t>
  </si>
  <si>
    <t xml:space="preserve">FRALDA BABYSEC SHORT JUMBINHO XG 12X1</t>
  </si>
  <si>
    <t xml:space="preserve">661801</t>
  </si>
  <si>
    <t xml:space="preserve">7896061997433</t>
  </si>
  <si>
    <t xml:space="preserve">FRALDA BABYSEC SHORT MEGA M 26X1</t>
  </si>
  <si>
    <t xml:space="preserve">662191</t>
  </si>
  <si>
    <t xml:space="preserve">7896061997259</t>
  </si>
  <si>
    <t xml:space="preserve">FRALDA BABYSEC SHORT MEGA XXG 20X1</t>
  </si>
  <si>
    <t xml:space="preserve">562881</t>
  </si>
  <si>
    <t xml:space="preserve">7896061995842</t>
  </si>
  <si>
    <t xml:space="preserve">FRALDA BABYSEC ULTRA GALINHA PINTAD XXG 12UN</t>
  </si>
  <si>
    <t xml:space="preserve">564481</t>
  </si>
  <si>
    <t xml:space="preserve">7896061995477</t>
  </si>
  <si>
    <t xml:space="preserve">FRALDA BABYSEC ULTRA MEGA XXG 28UN</t>
  </si>
  <si>
    <t xml:space="preserve">544401</t>
  </si>
  <si>
    <t xml:space="preserve">7896061995910</t>
  </si>
  <si>
    <t xml:space="preserve">FRALDA BABYSEC ULTRA SEC G 32UN</t>
  </si>
  <si>
    <t xml:space="preserve">654141</t>
  </si>
  <si>
    <t xml:space="preserve">7896061997457</t>
  </si>
  <si>
    <t xml:space="preserve">FRALDA BABYSEC ULTRA SHORT MEGA G 22X1</t>
  </si>
  <si>
    <t xml:space="preserve">654151</t>
  </si>
  <si>
    <t xml:space="preserve">7896061997266</t>
  </si>
  <si>
    <t xml:space="preserve">FRALDA BABYSEC ULTRA SHORT MEGA XG 20X1</t>
  </si>
  <si>
    <t xml:space="preserve">596791</t>
  </si>
  <si>
    <t xml:space="preserve">7896061997099</t>
  </si>
  <si>
    <t xml:space="preserve">FRALDA BAYBSEC SHORT MEGA M 30UN</t>
  </si>
  <si>
    <t xml:space="preserve">675951</t>
  </si>
  <si>
    <t xml:space="preserve">7898133019906</t>
  </si>
  <si>
    <t xml:space="preserve">FRALDA CREMER ROU JUMBINHO M 18X1</t>
  </si>
  <si>
    <t xml:space="preserve">699301</t>
  </si>
  <si>
    <t xml:space="preserve">7896012881972</t>
  </si>
  <si>
    <t xml:space="preserve">FRALDA CREMER ROU MEGA G 22X1</t>
  </si>
  <si>
    <t xml:space="preserve">699401</t>
  </si>
  <si>
    <t xml:space="preserve">7896012881989</t>
  </si>
  <si>
    <t xml:space="preserve">FRALDA CREMER ROU MEGA XG 20X1</t>
  </si>
  <si>
    <t xml:space="preserve">699501</t>
  </si>
  <si>
    <t xml:space="preserve">7896012881996</t>
  </si>
  <si>
    <t xml:space="preserve">FRALDA CREMER ROU MEGA XXG 18X1</t>
  </si>
  <si>
    <t xml:space="preserve">650631</t>
  </si>
  <si>
    <t xml:space="preserve">7896006420040</t>
  </si>
  <si>
    <t xml:space="preserve">FRALDA DESC MAXX BABY EG</t>
  </si>
  <si>
    <t xml:space="preserve">MAXX BABY</t>
  </si>
  <si>
    <t xml:space="preserve">591641</t>
  </si>
  <si>
    <t xml:space="preserve">7896480674557</t>
  </si>
  <si>
    <t xml:space="preserve">FRALDA ENLACE BABY MEGA XXG 30UN</t>
  </si>
  <si>
    <t xml:space="preserve">649251</t>
  </si>
  <si>
    <t xml:space="preserve">7896007552214</t>
  </si>
  <si>
    <t xml:space="preserve">FRALDA HUG LITTLE SWIMMERS G/XG 10UN   KIMB %DN:9.00</t>
  </si>
  <si>
    <t xml:space="preserve">649261</t>
  </si>
  <si>
    <t xml:space="preserve">7896007551095</t>
  </si>
  <si>
    <t xml:space="preserve">FRALDA HUG LITTLE SWIMMERS P/M 11UN</t>
  </si>
  <si>
    <t xml:space="preserve">649271</t>
  </si>
  <si>
    <t xml:space="preserve">7896007553587</t>
  </si>
  <si>
    <t xml:space="preserve">FRALDA HUG SUPREME CARE G 92UN   KIMB %DN:11.00</t>
  </si>
  <si>
    <t xml:space="preserve">649281</t>
  </si>
  <si>
    <t xml:space="preserve">7896007553570</t>
  </si>
  <si>
    <t xml:space="preserve">FRALDA HUG SUPREME CARE M 104UN   KIMB %DN:11.00</t>
  </si>
  <si>
    <t xml:space="preserve">649301</t>
  </si>
  <si>
    <t xml:space="preserve">7896007553761</t>
  </si>
  <si>
    <t xml:space="preserve">FRALDA HUG SUPREME CARE XXXG 70UN   KIMB %DN:11.00</t>
  </si>
  <si>
    <t xml:space="preserve">649311</t>
  </si>
  <si>
    <t xml:space="preserve">7896007553754</t>
  </si>
  <si>
    <t xml:space="preserve">FRALDA HUG SUPREME CARE XXXL 46UN   KIMB %DN:11.00</t>
  </si>
  <si>
    <t xml:space="preserve">544581</t>
  </si>
  <si>
    <t xml:space="preserve">7896007548439</t>
  </si>
  <si>
    <t xml:space="preserve">FRALDA HUGGIES SUPREME CARE XXG 26UN</t>
  </si>
  <si>
    <t xml:space="preserve">631071</t>
  </si>
  <si>
    <t xml:space="preserve">7896007549252</t>
  </si>
  <si>
    <t xml:space="preserve">FRALDA HUGGIES TRIPLA HIPER M 92UN</t>
  </si>
  <si>
    <t xml:space="preserve">539261</t>
  </si>
  <si>
    <t xml:space="preserve">7896006420101</t>
  </si>
  <si>
    <t xml:space="preserve">FRALDA MAXX BABY 8 UN M</t>
  </si>
  <si>
    <t xml:space="preserve">SUZANO</t>
  </si>
  <si>
    <t xml:space="preserve">537881</t>
  </si>
  <si>
    <t xml:space="preserve">7896006420033</t>
  </si>
  <si>
    <t xml:space="preserve">FRALDA MAXXBABY REGULAR C/7 G</t>
  </si>
  <si>
    <t xml:space="preserve">544561</t>
  </si>
  <si>
    <t xml:space="preserve">7500435146159</t>
  </si>
  <si>
    <t xml:space="preserve">FRALDA PAMPERS PANTS G 16</t>
  </si>
  <si>
    <t xml:space="preserve">PROCTER  G</t>
  </si>
  <si>
    <t xml:space="preserve">543001</t>
  </si>
  <si>
    <t xml:space="preserve">7896012879993</t>
  </si>
  <si>
    <t xml:space="preserve">FRALDA POMPOM XG 20 UN</t>
  </si>
  <si>
    <t xml:space="preserve">542701</t>
  </si>
  <si>
    <t xml:space="preserve">7899700800378</t>
  </si>
  <si>
    <t xml:space="preserve">FRALDA SCOOBY DOO BABY JUMBINHO XG 12UN</t>
  </si>
  <si>
    <t xml:space="preserve">648161</t>
  </si>
  <si>
    <t xml:space="preserve">7899700802211</t>
  </si>
  <si>
    <t xml:space="preserve">FRALDA SCOOBY DOO ROU JUMBINHO XXG 14X1</t>
  </si>
  <si>
    <t xml:space="preserve">634031</t>
  </si>
  <si>
    <t xml:space="preserve">7899700802235</t>
  </si>
  <si>
    <t xml:space="preserve">FRALDA SCOOBY DOO ROU JUMBO G 30</t>
  </si>
  <si>
    <t xml:space="preserve">556001</t>
  </si>
  <si>
    <t xml:space="preserve">7896007549696</t>
  </si>
  <si>
    <t xml:space="preserve">FRALDA SHORTINHO HUGGIES SUPREME CARE XG 24UN</t>
  </si>
  <si>
    <t xml:space="preserve">556021</t>
  </si>
  <si>
    <t xml:space="preserve">7896007549702</t>
  </si>
  <si>
    <t xml:space="preserve">FRALDA SHORTINHO HUGGIES SUPREME CARE XXG 24UN</t>
  </si>
  <si>
    <t xml:space="preserve">12803</t>
  </si>
  <si>
    <t xml:space="preserve">7896012881934</t>
  </si>
  <si>
    <t xml:space="preserve">FRALDA TURMA MONICA ROU MEGA G 22X1</t>
  </si>
  <si>
    <t xml:space="preserve">621381</t>
  </si>
  <si>
    <t xml:space="preserve">17896012879693</t>
  </si>
  <si>
    <t xml:space="preserve">FRD AD BIGFR R I MOV P/M 16UN</t>
  </si>
  <si>
    <t xml:space="preserve">537381</t>
  </si>
  <si>
    <t xml:space="preserve">7896061995057</t>
  </si>
  <si>
    <t xml:space="preserve">FRD BABYSEC U JUMBO G 22UN</t>
  </si>
  <si>
    <t xml:space="preserve">630251</t>
  </si>
  <si>
    <t xml:space="preserve">17896061996617</t>
  </si>
  <si>
    <t xml:space="preserve">FRD BABYSEC ULT HIPER G C/64 UN</t>
  </si>
  <si>
    <t xml:space="preserve">624981</t>
  </si>
  <si>
    <t xml:space="preserve">7896061996627</t>
  </si>
  <si>
    <t xml:space="preserve">FRD BABYSEC ULT HIPER XG 56UN</t>
  </si>
  <si>
    <t xml:space="preserve">619651</t>
  </si>
  <si>
    <t xml:space="preserve">7896061995019</t>
  </si>
  <si>
    <t xml:space="preserve">FRD BABYSEC ULT JUMBO P 28UN</t>
  </si>
  <si>
    <t xml:space="preserve">577381</t>
  </si>
  <si>
    <t xml:space="preserve">7896061995897</t>
  </si>
  <si>
    <t xml:space="preserve">FRD BABYSEC ULT. JUMBO XXG 16UN</t>
  </si>
  <si>
    <t xml:space="preserve">564461</t>
  </si>
  <si>
    <t xml:space="preserve">7896061995033</t>
  </si>
  <si>
    <t xml:space="preserve">FRD BABYSEC ULT.JUMBO M 26UN</t>
  </si>
  <si>
    <t xml:space="preserve">591901</t>
  </si>
  <si>
    <t xml:space="preserve">7896061995071</t>
  </si>
  <si>
    <t xml:space="preserve">FRD BABYSEC ULT.JUMBO XG 20UN</t>
  </si>
  <si>
    <t xml:space="preserve">544461</t>
  </si>
  <si>
    <t xml:space="preserve">7896061995903</t>
  </si>
  <si>
    <t xml:space="preserve">FRD BABYSEC ULTRA SEC M 38UN</t>
  </si>
  <si>
    <t xml:space="preserve">596781</t>
  </si>
  <si>
    <t xml:space="preserve">7896061997112</t>
  </si>
  <si>
    <t xml:space="preserve">FRD BAYBSEC SHORT MEGA XG 22UN</t>
  </si>
  <si>
    <t xml:space="preserve">674791</t>
  </si>
  <si>
    <t xml:space="preserve">7898133019913</t>
  </si>
  <si>
    <t xml:space="preserve">FRD CREMER SHORTINHO JBN G C/16</t>
  </si>
  <si>
    <t xml:space="preserve">674801</t>
  </si>
  <si>
    <t xml:space="preserve">7898133019920</t>
  </si>
  <si>
    <t xml:space="preserve">FRD CREMER SHORTINHO JBN XG C/14</t>
  </si>
  <si>
    <t xml:space="preserve">674781</t>
  </si>
  <si>
    <t xml:space="preserve">7898133019937</t>
  </si>
  <si>
    <t xml:space="preserve">FRD CREMER SHORTINHO JBN XXG C/12</t>
  </si>
  <si>
    <t xml:space="preserve">537441</t>
  </si>
  <si>
    <t xml:space="preserve">7896061990120</t>
  </si>
  <si>
    <t xml:space="preserve">FRD DESC BABYSEC XG 12UND</t>
  </si>
  <si>
    <t xml:space="preserve">591601</t>
  </si>
  <si>
    <t xml:space="preserve">7896480673055</t>
  </si>
  <si>
    <t xml:space="preserve">FRD ENLACE BABY G 60UN</t>
  </si>
  <si>
    <t xml:space="preserve">569781</t>
  </si>
  <si>
    <t xml:space="preserve">7896480672966</t>
  </si>
  <si>
    <t xml:space="preserve">FRD ENLACE BABY JUMBI M 9X18</t>
  </si>
  <si>
    <t xml:space="preserve">572801</t>
  </si>
  <si>
    <t xml:space="preserve">7896480672959</t>
  </si>
  <si>
    <t xml:space="preserve">FRD ENLACE BABY JUMBI P 20UN</t>
  </si>
  <si>
    <t xml:space="preserve">687201</t>
  </si>
  <si>
    <t xml:space="preserve">7899700804116</t>
  </si>
  <si>
    <t xml:space="preserve">FRD HIPOPO SHORT CONFORT BAG G C 60</t>
  </si>
  <si>
    <t xml:space="preserve">HIPOLABOR FARMACEUTICA</t>
  </si>
  <si>
    <t xml:space="preserve">687701</t>
  </si>
  <si>
    <t xml:space="preserve">7899700804109</t>
  </si>
  <si>
    <t xml:space="preserve">FRD HIPOPO SHORT CONFORT BAG M C 72</t>
  </si>
  <si>
    <t xml:space="preserve">687401</t>
  </si>
  <si>
    <t xml:space="preserve">7899700804130</t>
  </si>
  <si>
    <t xml:space="preserve">FRD HIPOPO SHORT CONFORT BAG XXG C 48</t>
  </si>
  <si>
    <t xml:space="preserve">594871</t>
  </si>
  <si>
    <t xml:space="preserve">7896007548408</t>
  </si>
  <si>
    <t xml:space="preserve">FRD HUG SUPR CARE MEG M 40UN</t>
  </si>
  <si>
    <t xml:space="preserve">606191</t>
  </si>
  <si>
    <t xml:space="preserve">7898656390452</t>
  </si>
  <si>
    <t xml:space="preserve">FRD MAMY P CALCA DN HP G 50UN</t>
  </si>
  <si>
    <t xml:space="preserve">UNICHARM</t>
  </si>
  <si>
    <t xml:space="preserve">591931</t>
  </si>
  <si>
    <t xml:space="preserve">7898953823950</t>
  </si>
  <si>
    <t xml:space="preserve">FRD MAMYP CALCA DN G 16UN</t>
  </si>
  <si>
    <t xml:space="preserve">606151</t>
  </si>
  <si>
    <t xml:space="preserve">17898656390473</t>
  </si>
  <si>
    <t xml:space="preserve">FRD MAMYP CALCA DN HP XXG 36UN</t>
  </si>
  <si>
    <t xml:space="preserve">609201</t>
  </si>
  <si>
    <t xml:space="preserve">7898953823943</t>
  </si>
  <si>
    <t xml:space="preserve">FRD MAMYP CALCA DN R M 18UN</t>
  </si>
  <si>
    <t xml:space="preserve">609191</t>
  </si>
  <si>
    <t xml:space="preserve">7898656390483</t>
  </si>
  <si>
    <t xml:space="preserve">FRD MAMYP CALCA DN R P 22UN</t>
  </si>
  <si>
    <t xml:space="preserve">591911</t>
  </si>
  <si>
    <t xml:space="preserve">7898953823967</t>
  </si>
  <si>
    <t xml:space="preserve">FRD MAMYP CALCA DN R XG 14UN</t>
  </si>
  <si>
    <t xml:space="preserve">604651</t>
  </si>
  <si>
    <t xml:space="preserve">17898656390183</t>
  </si>
  <si>
    <t xml:space="preserve">FRD MAMYP CALCA DN R XXG 12UN</t>
  </si>
  <si>
    <t xml:space="preserve">591921</t>
  </si>
  <si>
    <t xml:space="preserve">7898656390650</t>
  </si>
  <si>
    <t xml:space="preserve">FRD MAMYP CALCA HIPER G 50UN</t>
  </si>
  <si>
    <t xml:space="preserve">604641</t>
  </si>
  <si>
    <t xml:space="preserve">17898656390497</t>
  </si>
  <si>
    <t xml:space="preserve">FRD MAMYP CALCA N MG P 46UN</t>
  </si>
  <si>
    <t xml:space="preserve">609241</t>
  </si>
  <si>
    <t xml:space="preserve">7898953823585</t>
  </si>
  <si>
    <t xml:space="preserve">FRD MAMYP CALCA REGULAR P 24UN</t>
  </si>
  <si>
    <t xml:space="preserve">659661</t>
  </si>
  <si>
    <t xml:space="preserve">7898656391305</t>
  </si>
  <si>
    <t xml:space="preserve">FRD MAMYPOKO CALCA JBN XG 23 P20</t>
  </si>
  <si>
    <t xml:space="preserve">591421</t>
  </si>
  <si>
    <t xml:space="preserve">7898656391145</t>
  </si>
  <si>
    <t xml:space="preserve">FRD MAMYPOKO CALCA JUMBINHO G C/22</t>
  </si>
  <si>
    <t xml:space="preserve">583421</t>
  </si>
  <si>
    <t xml:space="preserve">7898656390254</t>
  </si>
  <si>
    <t xml:space="preserve">FRD MAMYPOKO CALCA JUMBO M C/34</t>
  </si>
  <si>
    <t xml:space="preserve">573941</t>
  </si>
  <si>
    <t xml:space="preserve">7898656391237</t>
  </si>
  <si>
    <t xml:space="preserve">FRD MAMYPOKO CALCA JUMBO RN C/36</t>
  </si>
  <si>
    <t xml:space="preserve">574101</t>
  </si>
  <si>
    <t xml:space="preserve">7898656390230</t>
  </si>
  <si>
    <t xml:space="preserve">FRD MAMYPOKO CALCA JUMBO XXG C/22</t>
  </si>
  <si>
    <t xml:space="preserve">573921</t>
  </si>
  <si>
    <t xml:space="preserve">7898656391220</t>
  </si>
  <si>
    <t xml:space="preserve">FRD MAMYPOKO CALCA REGULAR RN C/20</t>
  </si>
  <si>
    <t xml:space="preserve">573901</t>
  </si>
  <si>
    <t xml:space="preserve">7898953823660</t>
  </si>
  <si>
    <t xml:space="preserve">FRD MAMYPOKO CALCA REGULAR XXG C13</t>
  </si>
  <si>
    <t xml:space="preserve">635191</t>
  </si>
  <si>
    <t xml:space="preserve">7898656391558</t>
  </si>
  <si>
    <t xml:space="preserve">FRD MAMYPOKO CALCA SUP PROT JBO G C/28</t>
  </si>
  <si>
    <t xml:space="preserve">UNICHEM</t>
  </si>
  <si>
    <t xml:space="preserve">635201</t>
  </si>
  <si>
    <t xml:space="preserve">7898656391565</t>
  </si>
  <si>
    <t xml:space="preserve">FRD MAMYPOKO CALCA SUP PROT JBO XG C/24</t>
  </si>
  <si>
    <t xml:space="preserve">635211</t>
  </si>
  <si>
    <t xml:space="preserve">7898656391572</t>
  </si>
  <si>
    <t xml:space="preserve">FRD MAMYPOKO CALCA SUP PROT JBO XXG C/22</t>
  </si>
  <si>
    <t xml:space="preserve">619791</t>
  </si>
  <si>
    <t xml:space="preserve">7898656391527</t>
  </si>
  <si>
    <t xml:space="preserve">FRD MAMYPOKO D&amp;N CALCA GIGA G C/60</t>
  </si>
  <si>
    <t xml:space="preserve">619801</t>
  </si>
  <si>
    <t xml:space="preserve">7898656391534</t>
  </si>
  <si>
    <t xml:space="preserve">FRD MAMYPOKO D&amp;N CALCA GIGA XG C/52</t>
  </si>
  <si>
    <t xml:space="preserve">574061</t>
  </si>
  <si>
    <t xml:space="preserve">7898656390216</t>
  </si>
  <si>
    <t xml:space="preserve">FRD MAMYPOKO N CALCA JUMBO G C/30</t>
  </si>
  <si>
    <t xml:space="preserve">606201</t>
  </si>
  <si>
    <t xml:space="preserve">7500435146241</t>
  </si>
  <si>
    <t xml:space="preserve">FRD PAMP PANTS MEGA XG 32UND</t>
  </si>
  <si>
    <t xml:space="preserve">604661</t>
  </si>
  <si>
    <t xml:space="preserve">17500435146170</t>
  </si>
  <si>
    <t xml:space="preserve">FRD PAMP PANTS PCT XXG 8X12</t>
  </si>
  <si>
    <t xml:space="preserve">672731</t>
  </si>
  <si>
    <t xml:space="preserve">7500435260879</t>
  </si>
  <si>
    <t xml:space="preserve">FRD PAMPERS PANTS AT MEGA M C/30</t>
  </si>
  <si>
    <t xml:space="preserve">594701</t>
  </si>
  <si>
    <t xml:space="preserve">7500435146616</t>
  </si>
  <si>
    <t xml:space="preserve">FRD PAMPERS PANTS HIPER G C/52</t>
  </si>
  <si>
    <t xml:space="preserve">662321</t>
  </si>
  <si>
    <t xml:space="preserve">7500435146234</t>
  </si>
  <si>
    <t xml:space="preserve">FRD PAMPERS PANTS MEGA G C/36</t>
  </si>
  <si>
    <t xml:space="preserve">666381</t>
  </si>
  <si>
    <t xml:space="preserve">7500435146227</t>
  </si>
  <si>
    <t xml:space="preserve">FRD PAMPERS PANTS MEGA M C/42</t>
  </si>
  <si>
    <t xml:space="preserve">666341</t>
  </si>
  <si>
    <t xml:space="preserve">7500435248389</t>
  </si>
  <si>
    <t xml:space="preserve">FRD PAMPERS PANTS MEGA P C/46</t>
  </si>
  <si>
    <t xml:space="preserve">623801</t>
  </si>
  <si>
    <t xml:space="preserve">7500435146142</t>
  </si>
  <si>
    <t xml:space="preserve">FRD PAMPERS PANTS PACOTAO M C/20</t>
  </si>
  <si>
    <t xml:space="preserve">654821</t>
  </si>
  <si>
    <t xml:space="preserve">7500435132503</t>
  </si>
  <si>
    <t xml:space="preserve">FRD PAMPERS PREM CARE RN ATE 4KG C/20</t>
  </si>
  <si>
    <t xml:space="preserve">603791</t>
  </si>
  <si>
    <t xml:space="preserve">7500435132527</t>
  </si>
  <si>
    <t xml:space="preserve">FRD PAMPERS PREM CARE RN ATE 6KG C/20</t>
  </si>
  <si>
    <t xml:space="preserve">620091</t>
  </si>
  <si>
    <t xml:space="preserve">7500435200271</t>
  </si>
  <si>
    <t xml:space="preserve">FRD PAMPERS SUPERSEC ECON G C/16</t>
  </si>
  <si>
    <t xml:space="preserve">623861</t>
  </si>
  <si>
    <t xml:space="preserve">7500435200264</t>
  </si>
  <si>
    <t xml:space="preserve">FRD PAMPERS SUPERSEC ECON M C/18</t>
  </si>
  <si>
    <t xml:space="preserve">631251</t>
  </si>
  <si>
    <t xml:space="preserve">7500435200257</t>
  </si>
  <si>
    <t xml:space="preserve">FRD PAMPERS SUPERSEC ECON P C/20</t>
  </si>
  <si>
    <t xml:space="preserve">P&amp;G</t>
  </si>
  <si>
    <t xml:space="preserve">620101</t>
  </si>
  <si>
    <t xml:space="preserve">7500435200288</t>
  </si>
  <si>
    <t xml:space="preserve">FRD PAMPERS SUPERSEC ECON XG C/14</t>
  </si>
  <si>
    <t xml:space="preserve">666321</t>
  </si>
  <si>
    <t xml:space="preserve">7500435244671</t>
  </si>
  <si>
    <t xml:space="preserve">FRD PAMPERS SUPERSEC MEGA XG C/32</t>
  </si>
  <si>
    <t xml:space="preserve">674751</t>
  </si>
  <si>
    <t xml:space="preserve">7896110009742</t>
  </si>
  <si>
    <t xml:space="preserve">FRD PERSONAL BABY JUMBINHO G C/14</t>
  </si>
  <si>
    <t xml:space="preserve">PERSONAL</t>
  </si>
  <si>
    <t xml:space="preserve">687601</t>
  </si>
  <si>
    <t xml:space="preserve">7896110009766</t>
  </si>
  <si>
    <t xml:space="preserve">FRD PERSONAL BABY JUMBINHO P C 18</t>
  </si>
  <si>
    <t xml:space="preserve">674761</t>
  </si>
  <si>
    <t xml:space="preserve">7896110009735</t>
  </si>
  <si>
    <t xml:space="preserve">FRD PERSONAL BABY JUMBINHO XG C/12</t>
  </si>
  <si>
    <t xml:space="preserve">674811</t>
  </si>
  <si>
    <t xml:space="preserve">7896110010656</t>
  </si>
  <si>
    <t xml:space="preserve">FRD PERSONAL BABY JUMBINHO XXG C/12</t>
  </si>
  <si>
    <t xml:space="preserve">636891</t>
  </si>
  <si>
    <t xml:space="preserve">17896110011636</t>
  </si>
  <si>
    <t xml:space="preserve">FRD PERSONAL MEGA G 34 UN</t>
  </si>
  <si>
    <t xml:space="preserve">SANTHER</t>
  </si>
  <si>
    <t xml:space="preserve">636901</t>
  </si>
  <si>
    <t xml:space="preserve">17896110011612</t>
  </si>
  <si>
    <t xml:space="preserve">FRD PERSONAL MEGA P 44 OFF</t>
  </si>
  <si>
    <t xml:space="preserve">636911</t>
  </si>
  <si>
    <t xml:space="preserve">17896110011650</t>
  </si>
  <si>
    <t xml:space="preserve">FRD PERSONAL MEGA XXG 28UN</t>
  </si>
  <si>
    <t xml:space="preserve">633621</t>
  </si>
  <si>
    <t xml:space="preserve">7896110010885</t>
  </si>
  <si>
    <t xml:space="preserve">FRD PERSONAL PREM MEG G 30</t>
  </si>
  <si>
    <t xml:space="preserve">636921</t>
  </si>
  <si>
    <t xml:space="preserve">17896110012060</t>
  </si>
  <si>
    <t xml:space="preserve">FRD PERSONAL PREM MEG M 34UN</t>
  </si>
  <si>
    <t xml:space="preserve">636931</t>
  </si>
  <si>
    <t xml:space="preserve">17896110012039</t>
  </si>
  <si>
    <t xml:space="preserve">FRD PERSONAL PREM MEG P 40UN</t>
  </si>
  <si>
    <t xml:space="preserve">633611</t>
  </si>
  <si>
    <t xml:space="preserve">7896110012124</t>
  </si>
  <si>
    <t xml:space="preserve">FRD PERSONAL PREM MEG XG 26</t>
  </si>
  <si>
    <t xml:space="preserve">633631</t>
  </si>
  <si>
    <t xml:space="preserve">7896110012223</t>
  </si>
  <si>
    <t xml:space="preserve">FRD PERSONAL PREM MEG XXG 24</t>
  </si>
  <si>
    <t xml:space="preserve">666431</t>
  </si>
  <si>
    <t xml:space="preserve">7896110012681</t>
  </si>
  <si>
    <t xml:space="preserve">FRD PERSONAL PROT SEC PANTS JBO G C/24</t>
  </si>
  <si>
    <t xml:space="preserve">666421</t>
  </si>
  <si>
    <t xml:space="preserve">7896110012674</t>
  </si>
  <si>
    <t xml:space="preserve">FRD PERSONAL PROT SEC PANTS JBO M C/26</t>
  </si>
  <si>
    <t xml:space="preserve">666441</t>
  </si>
  <si>
    <t xml:space="preserve">7896110012698</t>
  </si>
  <si>
    <t xml:space="preserve">FRD PERSONAL PROT SEC PANTS JBO XG C/22</t>
  </si>
  <si>
    <t xml:space="preserve">666451</t>
  </si>
  <si>
    <t xml:space="preserve">7896110012704</t>
  </si>
  <si>
    <t xml:space="preserve">FRD PERSONAL PROT SEC PANTS JBO XXG C/20</t>
  </si>
  <si>
    <t xml:space="preserve">611861</t>
  </si>
  <si>
    <t xml:space="preserve">7896110011943</t>
  </si>
  <si>
    <t xml:space="preserve">FRD PERSONAL PROTEC PANTS JUMBO G C/24</t>
  </si>
  <si>
    <t xml:space="preserve">652281</t>
  </si>
  <si>
    <t xml:space="preserve">7896110011646</t>
  </si>
  <si>
    <t xml:space="preserve">FRD PERSONAL PROTEC PANTS JUMBO XG C/28</t>
  </si>
  <si>
    <t xml:space="preserve">SANTA THEZENINHA S.A</t>
  </si>
  <si>
    <t xml:space="preserve">616211</t>
  </si>
  <si>
    <t xml:space="preserve">7896110011981</t>
  </si>
  <si>
    <t xml:space="preserve">FRD PERSONAL PROTEC PANTS JUMBO XXG C/20</t>
  </si>
  <si>
    <t xml:space="preserve">611961</t>
  </si>
  <si>
    <t xml:space="preserve">7896110011950</t>
  </si>
  <si>
    <t xml:space="preserve">FRD PERSONAL PROTEC PANTS MEG G L44P42</t>
  </si>
  <si>
    <t xml:space="preserve">599101</t>
  </si>
  <si>
    <t xml:space="preserve">7896012879719</t>
  </si>
  <si>
    <t xml:space="preserve">FRD T MONICA JUMBINHO P 20UN</t>
  </si>
  <si>
    <t xml:space="preserve">ONTEX</t>
  </si>
  <si>
    <t xml:space="preserve">599111</t>
  </si>
  <si>
    <t xml:space="preserve">7896012879740</t>
  </si>
  <si>
    <t xml:space="preserve">FRD T MONICA JUMBINHO XG 12UN</t>
  </si>
  <si>
    <t xml:space="preserve">599121</t>
  </si>
  <si>
    <t xml:space="preserve">17896012880743</t>
  </si>
  <si>
    <t xml:space="preserve">FRD T MONICA SH JUMBI G 16UN</t>
  </si>
  <si>
    <t xml:space="preserve">599131</t>
  </si>
  <si>
    <t xml:space="preserve">7896012880739</t>
  </si>
  <si>
    <t xml:space="preserve">FRD T MONICA SH JUMBI M 18UN</t>
  </si>
  <si>
    <t xml:space="preserve">598941</t>
  </si>
  <si>
    <t xml:space="preserve">7896012880784</t>
  </si>
  <si>
    <t xml:space="preserve">FRD T MONICA SH JUMBO GD 30UN</t>
  </si>
  <si>
    <t xml:space="preserve">599141</t>
  </si>
  <si>
    <t xml:space="preserve">7896012880777</t>
  </si>
  <si>
    <t xml:space="preserve">FRD T MONICA SH JUMBO MD 4X34</t>
  </si>
  <si>
    <t xml:space="preserve">606341</t>
  </si>
  <si>
    <t xml:space="preserve">7896012880791</t>
  </si>
  <si>
    <t xml:space="preserve">FRD T MONICA SH JUMBO XG 24UN</t>
  </si>
  <si>
    <t xml:space="preserve">614851</t>
  </si>
  <si>
    <t xml:space="preserve">7896012880807</t>
  </si>
  <si>
    <t xml:space="preserve">FRD T MONICA SH JUMBO XXG 24UN</t>
  </si>
  <si>
    <t xml:space="preserve">574681</t>
  </si>
  <si>
    <t xml:space="preserve">7896012879733</t>
  </si>
  <si>
    <t xml:space="preserve">FRD TURMA D MONICA JUMBINHO G C/16</t>
  </si>
  <si>
    <t xml:space="preserve">574701</t>
  </si>
  <si>
    <t xml:space="preserve">7896012879726</t>
  </si>
  <si>
    <t xml:space="preserve">FRD TURMA D MONICA JUMBINHO M C/18</t>
  </si>
  <si>
    <t xml:space="preserve">574721</t>
  </si>
  <si>
    <t xml:space="preserve">7896012879849</t>
  </si>
  <si>
    <t xml:space="preserve">FRD TURMA D MONICA MEGA XG 42UN</t>
  </si>
  <si>
    <t xml:space="preserve">574901</t>
  </si>
  <si>
    <t xml:space="preserve">7896012880753</t>
  </si>
  <si>
    <t xml:space="preserve">FRD TURMA D MONICA SHORT JUMBO XG 12UN</t>
  </si>
  <si>
    <t xml:space="preserve">574861</t>
  </si>
  <si>
    <t xml:space="preserve">7896012880760</t>
  </si>
  <si>
    <t xml:space="preserve">FRD TURMA D MONICA SHORT JUMBO XXG C/12</t>
  </si>
  <si>
    <t xml:space="preserve">590221</t>
  </si>
  <si>
    <t xml:space="preserve">7896012880081</t>
  </si>
  <si>
    <t xml:space="preserve">FRD TURMA DA MONICA JUMBINHO RN 18UN</t>
  </si>
  <si>
    <t xml:space="preserve">664191</t>
  </si>
  <si>
    <t xml:space="preserve">7896480691769</t>
  </si>
  <si>
    <t xml:space="preserve">FRD.AD.ENLACE PANT.PR.P/M 4X16</t>
  </si>
  <si>
    <t xml:space="preserve">674201</t>
  </si>
  <si>
    <t xml:space="preserve">17898064035584</t>
  </si>
  <si>
    <t xml:space="preserve">FRD.CREMER JUMBO G 8X24</t>
  </si>
  <si>
    <t xml:space="preserve">674211</t>
  </si>
  <si>
    <t xml:space="preserve">17898064035614</t>
  </si>
  <si>
    <t xml:space="preserve">FRD.CREMER JUMBO XG 8X20</t>
  </si>
  <si>
    <t xml:space="preserve">667701</t>
  </si>
  <si>
    <t xml:space="preserve">7896480691646</t>
  </si>
  <si>
    <t xml:space="preserve">FRD.ENLACE B.SH.SU.CO.G 4X60</t>
  </si>
  <si>
    <t xml:space="preserve">664221</t>
  </si>
  <si>
    <t xml:space="preserve">7896480691615</t>
  </si>
  <si>
    <t xml:space="preserve">FRD.ENLACE B.SH.SU.CO.XG 26</t>
  </si>
  <si>
    <t xml:space="preserve">667731</t>
  </si>
  <si>
    <t xml:space="preserve">7896480691653</t>
  </si>
  <si>
    <t xml:space="preserve">FRD.ENLACE B.SH.SU.CO.XG 4X48</t>
  </si>
  <si>
    <t xml:space="preserve">664271</t>
  </si>
  <si>
    <t xml:space="preserve">7896480692056</t>
  </si>
  <si>
    <t xml:space="preserve">FRD.ENLACE B.SUP.CONF.XXG 20</t>
  </si>
  <si>
    <t xml:space="preserve">606161</t>
  </si>
  <si>
    <t xml:space="preserve">17898656390220</t>
  </si>
  <si>
    <t xml:space="preserve">FRD.MAMYP.CALCA DN.JB.XG 4X26</t>
  </si>
  <si>
    <t xml:space="preserve">606261</t>
  </si>
  <si>
    <t xml:space="preserve">7896110011219</t>
  </si>
  <si>
    <t xml:space="preserve">FRD.PERSONAL HIPER XG 4X50 OF</t>
  </si>
  <si>
    <t xml:space="preserve">661661</t>
  </si>
  <si>
    <t xml:space="preserve">17896012880439</t>
  </si>
  <si>
    <t xml:space="preserve">FRD.POM POM CLAS.JB.P 8X30</t>
  </si>
  <si>
    <t xml:space="preserve">606291</t>
  </si>
  <si>
    <t xml:space="preserve">7896012880463</t>
  </si>
  <si>
    <t xml:space="preserve">FRD.POM POM CLAS.JB.XG 8X20</t>
  </si>
  <si>
    <t xml:space="preserve">661671</t>
  </si>
  <si>
    <t xml:space="preserve">17896012880477</t>
  </si>
  <si>
    <t xml:space="preserve">FRD.POM POM CLAS.JB.XXG 8X16</t>
  </si>
  <si>
    <t xml:space="preserve">606311</t>
  </si>
  <si>
    <t xml:space="preserve">7896012880456</t>
  </si>
  <si>
    <t xml:space="preserve">FRD.POM POM DERM.JUMB.G 6X24</t>
  </si>
  <si>
    <t xml:space="preserve">661681</t>
  </si>
  <si>
    <t xml:space="preserve">17896012880620</t>
  </si>
  <si>
    <t xml:space="preserve">FRD.POM POM SHO.JUMBI.G 8X16</t>
  </si>
  <si>
    <t xml:space="preserve">661691</t>
  </si>
  <si>
    <t xml:space="preserve">7896012880616</t>
  </si>
  <si>
    <t xml:space="preserve">FRD.POM POM SHO.JUMBI.M 8X18</t>
  </si>
  <si>
    <t xml:space="preserve">606321</t>
  </si>
  <si>
    <t xml:space="preserve">FRD.T.MONICA MEGA G 4X44</t>
  </si>
  <si>
    <t xml:space="preserve">661701</t>
  </si>
  <si>
    <t xml:space="preserve">7896012880630</t>
  </si>
  <si>
    <t xml:space="preserve">FRDALDA POMPOM SHO.JUMBI.XG 8X12</t>
  </si>
  <si>
    <t xml:space="preserve">675561</t>
  </si>
  <si>
    <t xml:space="preserve">7899700803812</t>
  </si>
  <si>
    <t xml:space="preserve">ISABABY FRALDA CALCA JUMBINHO G 18UN</t>
  </si>
  <si>
    <t xml:space="preserve">708301</t>
  </si>
  <si>
    <t xml:space="preserve">7899700803805</t>
  </si>
  <si>
    <t xml:space="preserve">ISABABY FRALDA CALCA JUMBINHO M 20UN</t>
  </si>
  <si>
    <t xml:space="preserve">675571</t>
  </si>
  <si>
    <t xml:space="preserve">7899700803829</t>
  </si>
  <si>
    <t xml:space="preserve">ISABABY FRALDA CALCA JUMBINHO XG 14UN</t>
  </si>
  <si>
    <t xml:space="preserve">675581</t>
  </si>
  <si>
    <t xml:space="preserve">7899700803836</t>
  </si>
  <si>
    <t xml:space="preserve">ISABABY FRALDA CALCA JUMBINHO XXG 14UN</t>
  </si>
  <si>
    <t xml:space="preserve">692801</t>
  </si>
  <si>
    <t xml:space="preserve">7899700803133</t>
  </si>
  <si>
    <t xml:space="preserve">ISABABY FRALDA SUPER SEQUINHA HIPER G 60UN</t>
  </si>
  <si>
    <t xml:space="preserve">692901</t>
  </si>
  <si>
    <t xml:space="preserve">7899700803126</t>
  </si>
  <si>
    <t xml:space="preserve">ISABABY FRALDA SUPER SEQUINHA HIPER M 70UN</t>
  </si>
  <si>
    <t xml:space="preserve">692501</t>
  </si>
  <si>
    <t xml:space="preserve">7899700803140</t>
  </si>
  <si>
    <t xml:space="preserve">ISABABY FRALDA SUPER SEQUINHA HIPER XG 50UN</t>
  </si>
  <si>
    <t xml:space="preserve">692601</t>
  </si>
  <si>
    <t xml:space="preserve">7899700803157</t>
  </si>
  <si>
    <t xml:space="preserve">ISABABY FRALDA SUPER SEQUINHA HIPER XXG 40UN</t>
  </si>
  <si>
    <t xml:space="preserve">668171</t>
  </si>
  <si>
    <t xml:space="preserve">7899700802983</t>
  </si>
  <si>
    <t xml:space="preserve">ISABABY FRALDA SUPER SEQUINHA JUMBINHO G 16UN</t>
  </si>
  <si>
    <t xml:space="preserve">668181</t>
  </si>
  <si>
    <t xml:space="preserve">7899700802976</t>
  </si>
  <si>
    <t xml:space="preserve">ISABABY FRALDA SUPER SEQUINHA JUMBINHO M 18UN</t>
  </si>
  <si>
    <t xml:space="preserve">668161</t>
  </si>
  <si>
    <t xml:space="preserve">7899700802969</t>
  </si>
  <si>
    <t xml:space="preserve">ISABABY FRALDA SUPER SEQUINHA JUMBINHO P 20UN</t>
  </si>
  <si>
    <t xml:space="preserve">668191</t>
  </si>
  <si>
    <t xml:space="preserve">7899700802990</t>
  </si>
  <si>
    <t xml:space="preserve">ISABABY FRALDA SUPER SEQUINHA JUMBINHO XG 12UN</t>
  </si>
  <si>
    <t xml:space="preserve">693201</t>
  </si>
  <si>
    <t xml:space="preserve">7899100202932</t>
  </si>
  <si>
    <t xml:space="preserve">ISABABY FRALDA SUPER SEQUINHA REGULAR  M 8UN</t>
  </si>
  <si>
    <t xml:space="preserve">693301</t>
  </si>
  <si>
    <t xml:space="preserve">7899700802945</t>
  </si>
  <si>
    <t xml:space="preserve">ISABABY FRALDA SUPER SEQUINHA REGULAR G 7UN</t>
  </si>
  <si>
    <t xml:space="preserve">693101</t>
  </si>
  <si>
    <t xml:space="preserve">7899700802921</t>
  </si>
  <si>
    <t xml:space="preserve">ISABABY FRALDA SUPER SEQUINHA REGULAR P 10UN</t>
  </si>
  <si>
    <t xml:space="preserve">693401</t>
  </si>
  <si>
    <t xml:space="preserve">7899700802952</t>
  </si>
  <si>
    <t xml:space="preserve">ISABABY FRALDA SUPER SEQUINHA REGULAR XG 07UN</t>
  </si>
  <si>
    <t xml:space="preserve">692701</t>
  </si>
  <si>
    <t xml:space="preserve">7898966448683</t>
  </si>
  <si>
    <t xml:space="preserve">ISABABY TOALHA UMEDECIDA L100 P90 UN. HORA DE BRINCAR</t>
  </si>
  <si>
    <t xml:space="preserve">668151</t>
  </si>
  <si>
    <t xml:space="preserve">7898728930043</t>
  </si>
  <si>
    <t xml:space="preserve">ISABABY TOALHA UMEDECIDA L100 P90 UN. PRIMEIRO 100 DIAS</t>
  </si>
  <si>
    <t xml:space="preserve">540861</t>
  </si>
  <si>
    <t xml:space="preserve">7896227672044</t>
  </si>
  <si>
    <t xml:space="preserve">LENC HUM COTTONBABY PREMIUM 50UN</t>
  </si>
  <si>
    <t xml:space="preserve">557581</t>
  </si>
  <si>
    <t xml:space="preserve">7896227672013</t>
  </si>
  <si>
    <t xml:space="preserve">LENCO UMIDECIDO COTTONBABY HIDRATACAO 50UN</t>
  </si>
  <si>
    <t xml:space="preserve">536741</t>
  </si>
  <si>
    <t xml:space="preserve">7896104996621</t>
  </si>
  <si>
    <t xml:space="preserve">TOALHA UMEDECIDA MILI PACOTE 50 UNIDADES</t>
  </si>
  <si>
    <t xml:space="preserve">645621</t>
  </si>
  <si>
    <t xml:space="preserve">7898067951600</t>
  </si>
  <si>
    <t xml:space="preserve">TOALHAS UMD CLIN-OFF CUIDAD CARINH C/50</t>
  </si>
  <si>
    <t xml:space="preserve">646971</t>
  </si>
  <si>
    <t xml:space="preserve">7896480688233</t>
  </si>
  <si>
    <t xml:space="preserve">TOALHAS UME.ENLACE 40X1</t>
  </si>
  <si>
    <t xml:space="preserve">712501</t>
  </si>
  <si>
    <t xml:space="preserve">7898136151276</t>
  </si>
  <si>
    <t xml:space="preserve">TOALHAS UMEDECIDAS NATHY BABY PG40 LV48</t>
  </si>
  <si>
    <t xml:space="preserve">603731</t>
  </si>
  <si>
    <t xml:space="preserve">7500435148436</t>
  </si>
  <si>
    <t xml:space="preserve">TOALHINHAS PAMPERS LAVANDA CX/12</t>
  </si>
  <si>
    <t xml:space="preserve">2881</t>
  </si>
  <si>
    <t xml:space="preserve">7896523209111</t>
  </si>
  <si>
    <t xml:space="preserve">ACEBROFILINA 10MG/ML XPE FR 120ML+CM</t>
  </si>
  <si>
    <t xml:space="preserve">3181</t>
  </si>
  <si>
    <t xml:space="preserve">7896004722146</t>
  </si>
  <si>
    <t xml:space="preserve">ACECLOFENACO 100MG CX 2BL X 6 COMP REV</t>
  </si>
  <si>
    <t xml:space="preserve">5581</t>
  </si>
  <si>
    <t xml:space="preserve">7896006267010</t>
  </si>
  <si>
    <t xml:space="preserve">ACETATO DE DEXAMETASONA 1MG CREME DERM BG 10G</t>
  </si>
  <si>
    <t xml:space="preserve">5741</t>
  </si>
  <si>
    <t xml:space="preserve">7898148294596</t>
  </si>
  <si>
    <t xml:space="preserve">ACETATO DE DEXAMETASONA 1MG/G CREME DERM BG 10G</t>
  </si>
  <si>
    <t xml:space="preserve">9121</t>
  </si>
  <si>
    <t xml:space="preserve">7891317001056</t>
  </si>
  <si>
    <t xml:space="preserve">ACETILCISTEINA 100MG CX 16 SACHES X 5G</t>
  </si>
  <si>
    <t xml:space="preserve">9641</t>
  </si>
  <si>
    <t xml:space="preserve">7898148297979</t>
  </si>
  <si>
    <t xml:space="preserve">ACETILCISTEINA 120MG/G GRAN CX 16 ENV X 5G</t>
  </si>
  <si>
    <t xml:space="preserve">9921</t>
  </si>
  <si>
    <t xml:space="preserve">7896006210221</t>
  </si>
  <si>
    <t xml:space="preserve">ACETILCISTEINA 20MG XPE FR 120ML</t>
  </si>
  <si>
    <t xml:space="preserve">10281</t>
  </si>
  <si>
    <t xml:space="preserve">7896004715292</t>
  </si>
  <si>
    <t xml:space="preserve">ACETILCISTEINA 20MG XPE FR 120ML INF</t>
  </si>
  <si>
    <t xml:space="preserve">9601</t>
  </si>
  <si>
    <t xml:space="preserve">7898148298068</t>
  </si>
  <si>
    <t xml:space="preserve">ACETILCISTEINA 20MG/G GRAN 16 ENV X 5G</t>
  </si>
  <si>
    <t xml:space="preserve">9561</t>
  </si>
  <si>
    <t xml:space="preserve">7898148299577</t>
  </si>
  <si>
    <t xml:space="preserve">ACETILCISTEINA 40MG/G GRAN 16 ENV X 5G</t>
  </si>
  <si>
    <t xml:space="preserve">10361</t>
  </si>
  <si>
    <t xml:space="preserve">7899095239227</t>
  </si>
  <si>
    <t xml:space="preserve">ACETILCISTEINA 600MG CX 16 ENV 5G</t>
  </si>
  <si>
    <t xml:space="preserve">10321</t>
  </si>
  <si>
    <t xml:space="preserve">7896004713328</t>
  </si>
  <si>
    <t xml:space="preserve">ACETILCISTEINA 600MG CX 16 ENV X 5G</t>
  </si>
  <si>
    <t xml:space="preserve">19503</t>
  </si>
  <si>
    <t xml:space="preserve">7896094932586</t>
  </si>
  <si>
    <t xml:space="preserve">ACETILCISTEINA XPE AD 40MG/ML 120ML + COP</t>
  </si>
  <si>
    <t xml:space="preserve">961</t>
  </si>
  <si>
    <t xml:space="preserve">7896004712048</t>
  </si>
  <si>
    <t xml:space="preserve">ACETONIDA DE TRIANCINOLONA 1MG POM BG 10G</t>
  </si>
  <si>
    <t xml:space="preserve">469101</t>
  </si>
  <si>
    <t xml:space="preserve">7899095230026</t>
  </si>
  <si>
    <t xml:space="preserve">469061</t>
  </si>
  <si>
    <t xml:space="preserve">7898148293490</t>
  </si>
  <si>
    <t xml:space="preserve">ACETONIDO DE TRIANCINOLONA 1MG/G POM BUCAL BG 10G</t>
  </si>
  <si>
    <t xml:space="preserve">12941</t>
  </si>
  <si>
    <t xml:space="preserve">7896004770772</t>
  </si>
  <si>
    <t xml:space="preserve">10781</t>
  </si>
  <si>
    <t xml:space="preserve">7896523216621</t>
  </si>
  <si>
    <t xml:space="preserve">ACICLOVIR 200MG CX 30 COMP</t>
  </si>
  <si>
    <t xml:space="preserve">515381</t>
  </si>
  <si>
    <t xml:space="preserve">7891721202391</t>
  </si>
  <si>
    <t xml:space="preserve">ACICLOVIR 400MG FR 30 COMP</t>
  </si>
  <si>
    <t xml:space="preserve">MERCK</t>
  </si>
  <si>
    <t xml:space="preserve">12061</t>
  </si>
  <si>
    <t xml:space="preserve">7898148299317</t>
  </si>
  <si>
    <t xml:space="preserve">17161</t>
  </si>
  <si>
    <t xml:space="preserve">7896422516877</t>
  </si>
  <si>
    <t xml:space="preserve">ACIDO MEFENAMICO 500MG CX 12 COMP</t>
  </si>
  <si>
    <t xml:space="preserve">17981</t>
  </si>
  <si>
    <t xml:space="preserve">7896004723020</t>
  </si>
  <si>
    <t xml:space="preserve">ACIDO TRANEXAMICO 250MG CX 1BL X 12 COMP</t>
  </si>
  <si>
    <t xml:space="preserve">599851</t>
  </si>
  <si>
    <t xml:space="preserve">7896004780184</t>
  </si>
  <si>
    <t xml:space="preserve">ACIDO URSODESOXICOLICO 150MG CX 30 COMP</t>
  </si>
  <si>
    <t xml:space="preserve">23801</t>
  </si>
  <si>
    <t xml:space="preserve">7896422524629</t>
  </si>
  <si>
    <t xml:space="preserve">ALBENDAZOL 400MG CX 3 COMP MAST</t>
  </si>
  <si>
    <t xml:space="preserve">24781</t>
  </si>
  <si>
    <t xml:space="preserve">7896004715322</t>
  </si>
  <si>
    <t xml:space="preserve">24441</t>
  </si>
  <si>
    <t xml:space="preserve">7894916143424</t>
  </si>
  <si>
    <t xml:space="preserve">LEGRAND GENERICOS</t>
  </si>
  <si>
    <t xml:space="preserve">21</t>
  </si>
  <si>
    <t xml:space="preserve">7908020502517</t>
  </si>
  <si>
    <t xml:space="preserve">ALGESTONA 150+10MG/ML SOL INJ AMP 1ML</t>
  </si>
  <si>
    <t xml:space="preserve">651411</t>
  </si>
  <si>
    <t xml:space="preserve">7899547544725</t>
  </si>
  <si>
    <t xml:space="preserve">ANLODIPINO BESILATO 10MG CX 30 COMP</t>
  </si>
  <si>
    <t xml:space="preserve">657781</t>
  </si>
  <si>
    <t xml:space="preserve">7899547544541</t>
  </si>
  <si>
    <t xml:space="preserve">ANLODIPINO BESILATO 5MG CX 30 COMP</t>
  </si>
  <si>
    <t xml:space="preserve">42403</t>
  </si>
  <si>
    <t xml:space="preserve">7899547544558</t>
  </si>
  <si>
    <t xml:space="preserve">ANLODIPINO BESILATO 5MG CX 60 COMP</t>
  </si>
  <si>
    <t xml:space="preserve">39481</t>
  </si>
  <si>
    <t xml:space="preserve">7896004705781</t>
  </si>
  <si>
    <t xml:space="preserve">ATENOLOL 25MG CX 30 COMP</t>
  </si>
  <si>
    <t xml:space="preserve">41021</t>
  </si>
  <si>
    <t xml:space="preserve">7891317444747</t>
  </si>
  <si>
    <t xml:space="preserve">ATENOLOL+CLORTALIDONA 100+25MG CX 30 COMP</t>
  </si>
  <si>
    <t xml:space="preserve">43141</t>
  </si>
  <si>
    <t xml:space="preserve">7896004729435</t>
  </si>
  <si>
    <t xml:space="preserve">ATORVASTATINA 20MG CX 3BL X 10 COMP REV</t>
  </si>
  <si>
    <t xml:space="preserve">43181</t>
  </si>
  <si>
    <t xml:space="preserve">7896004729442</t>
  </si>
  <si>
    <t xml:space="preserve">43681</t>
  </si>
  <si>
    <t xml:space="preserve">7894916146074</t>
  </si>
  <si>
    <t xml:space="preserve">530021</t>
  </si>
  <si>
    <t xml:space="preserve">7896523201078</t>
  </si>
  <si>
    <t xml:space="preserve">ATORVASTATINA CALC 40MG CX 30 COMP REV</t>
  </si>
  <si>
    <t xml:space="preserve">573321</t>
  </si>
  <si>
    <t xml:space="preserve">7899095266049</t>
  </si>
  <si>
    <t xml:space="preserve">ATORVASTATINA CALCICA 20MG 30 COMP REV</t>
  </si>
  <si>
    <t xml:space="preserve">44341</t>
  </si>
  <si>
    <t xml:space="preserve">7899095266094</t>
  </si>
  <si>
    <t xml:space="preserve">ATORVASTATINA CALCICA 40MG 30 COMP REV</t>
  </si>
  <si>
    <t xml:space="preserve">644961</t>
  </si>
  <si>
    <t xml:space="preserve">7897848502734</t>
  </si>
  <si>
    <t xml:space="preserve">BENZOATO DE BENZILA 100ML EMULSAO</t>
  </si>
  <si>
    <t xml:space="preserve">52641</t>
  </si>
  <si>
    <t xml:space="preserve">7896523213590</t>
  </si>
  <si>
    <t xml:space="preserve">50401</t>
  </si>
  <si>
    <t xml:space="preserve">7896523213569</t>
  </si>
  <si>
    <t xml:space="preserve">51261</t>
  </si>
  <si>
    <t xml:space="preserve">7896004703305</t>
  </si>
  <si>
    <t xml:space="preserve">50641</t>
  </si>
  <si>
    <t xml:space="preserve">7895296415019</t>
  </si>
  <si>
    <t xml:space="preserve">31103</t>
  </si>
  <si>
    <t xml:space="preserve">7896714296418</t>
  </si>
  <si>
    <t xml:space="preserve">BETAM+DIPR FOS 5MG/ML C/1APX1ML (NQG)</t>
  </si>
  <si>
    <t xml:space="preserve">60121</t>
  </si>
  <si>
    <t xml:space="preserve">7897076912336</t>
  </si>
  <si>
    <t xml:space="preserve">BISSULFATO DE CLOPIDOGREL 75MG ESTOJO 28 COMP</t>
  </si>
  <si>
    <t xml:space="preserve">62501</t>
  </si>
  <si>
    <t xml:space="preserve">7896006262510</t>
  </si>
  <si>
    <t xml:space="preserve">BROMETO DE IPRATROPIO 0,25MG SOL INAL FR 20ML</t>
  </si>
  <si>
    <t xml:space="preserve">62541</t>
  </si>
  <si>
    <t xml:space="preserve">7896004725437</t>
  </si>
  <si>
    <t xml:space="preserve">64301</t>
  </si>
  <si>
    <t xml:space="preserve">7891317472009</t>
  </si>
  <si>
    <t xml:space="preserve">BROMIDRATO DE CITALOPRAM 20MG CX 30 COMP REV</t>
  </si>
  <si>
    <t xml:space="preserve">674041</t>
  </si>
  <si>
    <t xml:space="preserve">7896658051159</t>
  </si>
  <si>
    <t xml:space="preserve">BUDESONIDA 32MCG SUS SPRAY NASAL (GEN)</t>
  </si>
  <si>
    <t xml:space="preserve">71581</t>
  </si>
  <si>
    <t xml:space="preserve">7897076922137</t>
  </si>
  <si>
    <t xml:space="preserve">CABERGOLINA 0,5MG ESTOJO 2 COMP</t>
  </si>
  <si>
    <t xml:space="preserve">76701</t>
  </si>
  <si>
    <t xml:space="preserve">7896523209845</t>
  </si>
  <si>
    <t xml:space="preserve">CAPTOPRIL 25MG CX 30 COMP</t>
  </si>
  <si>
    <t xml:space="preserve">75201</t>
  </si>
  <si>
    <t xml:space="preserve">7899095246676</t>
  </si>
  <si>
    <t xml:space="preserve">76081</t>
  </si>
  <si>
    <t xml:space="preserve">7898148290512</t>
  </si>
  <si>
    <t xml:space="preserve">76421</t>
  </si>
  <si>
    <t xml:space="preserve">7896422503709</t>
  </si>
  <si>
    <t xml:space="preserve">75281</t>
  </si>
  <si>
    <t xml:space="preserve">7899095246720</t>
  </si>
  <si>
    <t xml:space="preserve">76121</t>
  </si>
  <si>
    <t xml:space="preserve">7898148290550</t>
  </si>
  <si>
    <t xml:space="preserve">83981</t>
  </si>
  <si>
    <t xml:space="preserve">7896004731308</t>
  </si>
  <si>
    <t xml:space="preserve">84021</t>
  </si>
  <si>
    <t xml:space="preserve">7896004731322</t>
  </si>
  <si>
    <t xml:space="preserve">CARVEDILOL 25MG 2BL X 15 COMP</t>
  </si>
  <si>
    <t xml:space="preserve">83241</t>
  </si>
  <si>
    <t xml:space="preserve">7896523227535</t>
  </si>
  <si>
    <t xml:space="preserve">83701</t>
  </si>
  <si>
    <t xml:space="preserve">7895296092302</t>
  </si>
  <si>
    <t xml:space="preserve">83901</t>
  </si>
  <si>
    <t xml:space="preserve">7896004731261</t>
  </si>
  <si>
    <t xml:space="preserve">CARVEDILOL 3,125MG 2BL X 15 COMP</t>
  </si>
  <si>
    <t xml:space="preserve">83741</t>
  </si>
  <si>
    <t xml:space="preserve">7894916146388</t>
  </si>
  <si>
    <t xml:space="preserve">83341</t>
  </si>
  <si>
    <t xml:space="preserve">8902220108141</t>
  </si>
  <si>
    <t xml:space="preserve">CARVEDILOL 6,25MG CX 30 COMP</t>
  </si>
  <si>
    <t xml:space="preserve">627811</t>
  </si>
  <si>
    <t xml:space="preserve">7896523201801</t>
  </si>
  <si>
    <t xml:space="preserve">CETOCONAZOL 20 MG/G XAMP FR 100 MLL</t>
  </si>
  <si>
    <t xml:space="preserve">93441</t>
  </si>
  <si>
    <t xml:space="preserve">7898148290406</t>
  </si>
  <si>
    <t xml:space="preserve">94561</t>
  </si>
  <si>
    <t xml:space="preserve">7896112126744</t>
  </si>
  <si>
    <t xml:space="preserve">CETOCONAZOL+DIP BETAMETASONA 20+0,5MG CREME BG 30G</t>
  </si>
  <si>
    <t xml:space="preserve">94541</t>
  </si>
  <si>
    <t xml:space="preserve">7896112126720</t>
  </si>
  <si>
    <t xml:space="preserve">CETOCONAZOL+DIP BETAMETASONA 20+0,5MG POM BG 30G</t>
  </si>
  <si>
    <t xml:space="preserve">94461</t>
  </si>
  <si>
    <t xml:space="preserve">7896004705125</t>
  </si>
  <si>
    <t xml:space="preserve">CETOCONAZOL+DIP BETAMETASONA CREME BG 30G</t>
  </si>
  <si>
    <t xml:space="preserve">95101</t>
  </si>
  <si>
    <t xml:space="preserve">7891058002961</t>
  </si>
  <si>
    <t xml:space="preserve">CETOPROFENO 150MG CX 10 COMP REV LIB PROL</t>
  </si>
  <si>
    <t xml:space="preserve">95141</t>
  </si>
  <si>
    <t xml:space="preserve">7891317001483</t>
  </si>
  <si>
    <t xml:space="preserve">CETOPROFENO 20MG/ML SOL OR FR GOT 20ML</t>
  </si>
  <si>
    <t xml:space="preserve">95121</t>
  </si>
  <si>
    <t xml:space="preserve">7896422507349</t>
  </si>
  <si>
    <t xml:space="preserve">CETOPROFENO 50MG CX 24 CAP</t>
  </si>
  <si>
    <t xml:space="preserve">35203</t>
  </si>
  <si>
    <t xml:space="preserve">7896714292267</t>
  </si>
  <si>
    <t xml:space="preserve">CETOROLACO DE TROMETAMOL 10MG 10 CPR SUBL</t>
  </si>
  <si>
    <t xml:space="preserve">97341</t>
  </si>
  <si>
    <t xml:space="preserve">7896004706900</t>
  </si>
  <si>
    <t xml:space="preserve">CETOROLACO DE TROMETAMOL 5MG SOL OFT FR 5ML</t>
  </si>
  <si>
    <t xml:space="preserve">98141</t>
  </si>
  <si>
    <t xml:space="preserve">7896004727240</t>
  </si>
  <si>
    <t xml:space="preserve">CICLOPIROX OLAMINA 10MG SOL TOP FR 15ML</t>
  </si>
  <si>
    <t xml:space="preserve">98221</t>
  </si>
  <si>
    <t xml:space="preserve">7896422512145</t>
  </si>
  <si>
    <t xml:space="preserve">CICLOPIROX OLAMINA 10MG SOL TOP FR GTS 15ML</t>
  </si>
  <si>
    <t xml:space="preserve">99161</t>
  </si>
  <si>
    <t xml:space="preserve">7896181925811</t>
  </si>
  <si>
    <t xml:space="preserve">CILOSTAZOL 50MG CX 30 COMP</t>
  </si>
  <si>
    <t xml:space="preserve">99241</t>
  </si>
  <si>
    <t xml:space="preserve">7896004761275</t>
  </si>
  <si>
    <t xml:space="preserve">619051</t>
  </si>
  <si>
    <t xml:space="preserve">7891317017002</t>
  </si>
  <si>
    <t xml:space="preserve">497001</t>
  </si>
  <si>
    <t xml:space="preserve">7891058001612</t>
  </si>
  <si>
    <t xml:space="preserve">CIPROFIBRATO 100 MG COMP X 30</t>
  </si>
  <si>
    <t xml:space="preserve">100221</t>
  </si>
  <si>
    <t xml:space="preserve">7896523218946</t>
  </si>
  <si>
    <t xml:space="preserve">106801</t>
  </si>
  <si>
    <t xml:space="preserve">7896004730134</t>
  </si>
  <si>
    <t xml:space="preserve">CITRATO DE SILDENAFILA 50MG BL 4 COMP REV</t>
  </si>
  <si>
    <t xml:space="preserve">104741</t>
  </si>
  <si>
    <t xml:space="preserve">7899547524772</t>
  </si>
  <si>
    <t xml:space="preserve">CITRATO DE SILDENAFILA 50MG CX 2 COMP REV</t>
  </si>
  <si>
    <t xml:space="preserve">106641</t>
  </si>
  <si>
    <t xml:space="preserve">7896422525190</t>
  </si>
  <si>
    <t xml:space="preserve">CITRATO DE SILDENAFILA 50MG CX 4 COMP REV</t>
  </si>
  <si>
    <t xml:space="preserve">162861</t>
  </si>
  <si>
    <t xml:space="preserve">7896004771373</t>
  </si>
  <si>
    <t xml:space="preserve">CLOR. DE NEBIVOLOL 5MG 2BL X 15 COMP</t>
  </si>
  <si>
    <t xml:space="preserve">662431</t>
  </si>
  <si>
    <t xml:space="preserve">7896004792316</t>
  </si>
  <si>
    <t xml:space="preserve">CLOR.DE NARATRIPTANA 2,5MG C/10</t>
  </si>
  <si>
    <t xml:space="preserve">123581</t>
  </si>
  <si>
    <t xml:space="preserve">7896523207636</t>
  </si>
  <si>
    <t xml:space="preserve">CLORIDRATO DE AMBROXOL 6MG/ML XPE FR 120ML+CM</t>
  </si>
  <si>
    <t xml:space="preserve">134641</t>
  </si>
  <si>
    <t xml:space="preserve">7898060139944</t>
  </si>
  <si>
    <t xml:space="preserve">CLORIDRATO DE CICLOBENZAPRINA 10MG CX 15 COMP REV</t>
  </si>
  <si>
    <t xml:space="preserve">133061</t>
  </si>
  <si>
    <t xml:space="preserve">7899095257641</t>
  </si>
  <si>
    <t xml:space="preserve">543561</t>
  </si>
  <si>
    <t xml:space="preserve">7896523220291</t>
  </si>
  <si>
    <t xml:space="preserve">638791</t>
  </si>
  <si>
    <t xml:space="preserve">7891058005610</t>
  </si>
  <si>
    <t xml:space="preserve">CLORIDRATO DE FEXOFENADINA 120MG CX 10 COMP REV</t>
  </si>
  <si>
    <t xml:space="preserve">147241</t>
  </si>
  <si>
    <t xml:space="preserve">7896523220352</t>
  </si>
  <si>
    <t xml:space="preserve">638801</t>
  </si>
  <si>
    <t xml:space="preserve">7891058005627</t>
  </si>
  <si>
    <t xml:space="preserve">CLORIDRATO DE FEXOFENADINA 180MG CX 10 COMP REV</t>
  </si>
  <si>
    <t xml:space="preserve">4923</t>
  </si>
  <si>
    <t xml:space="preserve">7896472521821</t>
  </si>
  <si>
    <t xml:space="preserve">CLORIDRATO DE FEXOFENADINA 6MG/ML 60ML-NQ</t>
  </si>
  <si>
    <t xml:space="preserve">511621</t>
  </si>
  <si>
    <t xml:space="preserve">7897917005708</t>
  </si>
  <si>
    <t xml:space="preserve">CLORIDRATO DE METOCLOPRAMIDA 10MG CX 20 COMP</t>
  </si>
  <si>
    <t xml:space="preserve">644271</t>
  </si>
  <si>
    <t xml:space="preserve">7897917006453</t>
  </si>
  <si>
    <t xml:space="preserve">CLORIDRATO DE NAFAZOLINA 0,5MG/ML SOL NAS CT FR PLAS GOT X 30ML</t>
  </si>
  <si>
    <t xml:space="preserve">651091</t>
  </si>
  <si>
    <t xml:space="preserve">7895296449823</t>
  </si>
  <si>
    <t xml:space="preserve">CLORIDRATO DE NARATRIPTANA 2,5MG 10 CPR</t>
  </si>
  <si>
    <t xml:space="preserve">162341</t>
  </si>
  <si>
    <t xml:space="preserve">8902220114906</t>
  </si>
  <si>
    <t xml:space="preserve">666781</t>
  </si>
  <si>
    <t xml:space="preserve">7891058001964</t>
  </si>
  <si>
    <t xml:space="preserve">651311</t>
  </si>
  <si>
    <t xml:space="preserve">7896004821610</t>
  </si>
  <si>
    <t xml:space="preserve">CLORIDRATO DE ONDANSETRONA 4MG CX 10 COMP ORODISP</t>
  </si>
  <si>
    <t xml:space="preserve">164041</t>
  </si>
  <si>
    <t xml:space="preserve">7896014679546</t>
  </si>
  <si>
    <t xml:space="preserve">CLORIDRATO DE ONDANSETRONA 4MG CX 10 COMP REV</t>
  </si>
  <si>
    <t xml:space="preserve">BLAU FARMACEUTICA</t>
  </si>
  <si>
    <t xml:space="preserve">666791</t>
  </si>
  <si>
    <t xml:space="preserve">7891058001971</t>
  </si>
  <si>
    <t xml:space="preserve">597761</t>
  </si>
  <si>
    <t xml:space="preserve">7898687731552</t>
  </si>
  <si>
    <t xml:space="preserve">CLORIDRATO DE ONDANSETRONA DI-HIDRATADO 4MG CX 10 COMP ORODISP</t>
  </si>
  <si>
    <t xml:space="preserve">597771</t>
  </si>
  <si>
    <t xml:space="preserve">7898687731736</t>
  </si>
  <si>
    <t xml:space="preserve">CLORIDRATO DE ONDANSETRONA DI-HIDRATADO 8MG CX 10 COMP ORODISP</t>
  </si>
  <si>
    <t xml:space="preserve">165941</t>
  </si>
  <si>
    <t xml:space="preserve">7896006207436</t>
  </si>
  <si>
    <t xml:space="preserve">CLORIDRATO DE PAROXETINA 20MG CX 30 COMP REV</t>
  </si>
  <si>
    <t xml:space="preserve">171341</t>
  </si>
  <si>
    <t xml:space="preserve">7896422515535</t>
  </si>
  <si>
    <t xml:space="preserve">CLORIDRATO DE PROPRANOLOL 40MG CX 30 COMP</t>
  </si>
  <si>
    <t xml:space="preserve">174781</t>
  </si>
  <si>
    <t xml:space="preserve">7899095242098</t>
  </si>
  <si>
    <t xml:space="preserve">CLORIDRATO DE SERTRALINA 100MG CX 30 COMP REV</t>
  </si>
  <si>
    <t xml:space="preserve">174821</t>
  </si>
  <si>
    <t xml:space="preserve">7896004759845</t>
  </si>
  <si>
    <t xml:space="preserve">CLORIDRATO DE SERTRALINA 3 BLX 10 C. REV</t>
  </si>
  <si>
    <t xml:space="preserve">176641</t>
  </si>
  <si>
    <t xml:space="preserve">7896422506304</t>
  </si>
  <si>
    <t xml:space="preserve">CLORIDRATO DE SERTRALINA 50MG CX 30 COMP</t>
  </si>
  <si>
    <t xml:space="preserve">184401</t>
  </si>
  <si>
    <t xml:space="preserve">7897076913050</t>
  </si>
  <si>
    <t xml:space="preserve">CLORIDRATO DE VALACICLOVIR 500MG CX 10 COMP</t>
  </si>
  <si>
    <t xml:space="preserve">189241</t>
  </si>
  <si>
    <t xml:space="preserve">7896004711423</t>
  </si>
  <si>
    <t xml:space="preserve">669061</t>
  </si>
  <si>
    <t xml:space="preserve">7891317039738</t>
  </si>
  <si>
    <t xml:space="preserve">DAPAGLIFLOZINA 10MG C/30 COMP EURO</t>
  </si>
  <si>
    <t xml:space="preserve">674651</t>
  </si>
  <si>
    <t xml:space="preserve">7896004791418</t>
  </si>
  <si>
    <t xml:space="preserve">DAPAGLIFLOZINA 10MG C/30 CPR EMS-GENERICO</t>
  </si>
  <si>
    <t xml:space="preserve">EMS</t>
  </si>
  <si>
    <t xml:space="preserve">671261</t>
  </si>
  <si>
    <t xml:space="preserve">5000456096652</t>
  </si>
  <si>
    <t xml:space="preserve">DAPAGLIFLOZINA 10MG C/30 CPR MED-GENERICO</t>
  </si>
  <si>
    <t xml:space="preserve">MEDLEY</t>
  </si>
  <si>
    <t xml:space="preserve">201341</t>
  </si>
  <si>
    <t xml:space="preserve">7896004709307</t>
  </si>
  <si>
    <t xml:space="preserve">DEFLAZACORTE 6MG CX 20 COMP</t>
  </si>
  <si>
    <t xml:space="preserve">202221</t>
  </si>
  <si>
    <t xml:space="preserve">7896422521277</t>
  </si>
  <si>
    <t xml:space="preserve">DESLORATADINA 0,5MG XPE FR 100ML+SER DOS</t>
  </si>
  <si>
    <t xml:space="preserve">202201</t>
  </si>
  <si>
    <t xml:space="preserve">7896422521260</t>
  </si>
  <si>
    <t xml:space="preserve">633401</t>
  </si>
  <si>
    <t xml:space="preserve">7899547505085</t>
  </si>
  <si>
    <t xml:space="preserve">DESLORATADINA 0,5MG XPE FR X 60ML+SER DOS</t>
  </si>
  <si>
    <t xml:space="preserve">670461</t>
  </si>
  <si>
    <t xml:space="preserve">7899547505160</t>
  </si>
  <si>
    <t xml:space="preserve">DESLORATADINA 0,5MG/ML XPE BCO 100ML</t>
  </si>
  <si>
    <t xml:space="preserve">674061</t>
  </si>
  <si>
    <t xml:space="preserve">7899547505108</t>
  </si>
  <si>
    <t xml:space="preserve">DESLORATADINA 0,5MG/ML XPE BCO 60ML</t>
  </si>
  <si>
    <t xml:space="preserve">606921</t>
  </si>
  <si>
    <t xml:space="preserve">7899547505146</t>
  </si>
  <si>
    <t xml:space="preserve">DESLORATADINA 0,5MG/ML XPE FR PET 100ML+SER DOS</t>
  </si>
  <si>
    <t xml:space="preserve">203441</t>
  </si>
  <si>
    <t xml:space="preserve">7894916145459</t>
  </si>
  <si>
    <t xml:space="preserve">668951</t>
  </si>
  <si>
    <t xml:space="preserve">7896472520299</t>
  </si>
  <si>
    <t xml:space="preserve">204561</t>
  </si>
  <si>
    <t xml:space="preserve">7896006231103</t>
  </si>
  <si>
    <t xml:space="preserve">DESOGESTREL 0,075MG CX 28 COMP</t>
  </si>
  <si>
    <t xml:space="preserve">489981</t>
  </si>
  <si>
    <t xml:space="preserve">7898574611400</t>
  </si>
  <si>
    <t xml:space="preserve">DESOGESTREL+ETINILESTRADIOL 0,15+0,02MG CX 63 COMP REV</t>
  </si>
  <si>
    <t xml:space="preserve">206061</t>
  </si>
  <si>
    <t xml:space="preserve">7898060132563</t>
  </si>
  <si>
    <t xml:space="preserve">DESONIDA 0,5MG/G CREME DERM BG 30G</t>
  </si>
  <si>
    <t xml:space="preserve">209741</t>
  </si>
  <si>
    <t xml:space="preserve">7896004711539</t>
  </si>
  <si>
    <t xml:space="preserve">DICLOFENACO DE COLESTIRAMINA 70MG CX 14 CAP</t>
  </si>
  <si>
    <t xml:space="preserve">210301</t>
  </si>
  <si>
    <t xml:space="preserve">7896112148593</t>
  </si>
  <si>
    <t xml:space="preserve">DICLOFENACO DE RESINATO 15MG SUS ORAL FR GTS 20ML</t>
  </si>
  <si>
    <t xml:space="preserve">128601</t>
  </si>
  <si>
    <t xml:space="preserve">7899547510126</t>
  </si>
  <si>
    <t xml:space="preserve">DICLORIDRATO DE BETAISTINA 24MG CX 60 COMP</t>
  </si>
  <si>
    <t xml:space="preserve">634331</t>
  </si>
  <si>
    <t xml:space="preserve">7897473207677</t>
  </si>
  <si>
    <t xml:space="preserve">DICLORIDRATO DE LEVOCETIRIZINA 5,0MG CX 10 COMP REV</t>
  </si>
  <si>
    <t xml:space="preserve">GLENMARK</t>
  </si>
  <si>
    <t xml:space="preserve">662011</t>
  </si>
  <si>
    <t xml:space="preserve">7891058002688</t>
  </si>
  <si>
    <t xml:space="preserve">DICLORIDRATO DE TRIMETAZIDINA 35MG 30CPR MED-GENERICO</t>
  </si>
  <si>
    <t xml:space="preserve">636541</t>
  </si>
  <si>
    <t xml:space="preserve">7896004779713</t>
  </si>
  <si>
    <t xml:space="preserve">DIENOGESTE 2MG CX 30 COMP</t>
  </si>
  <si>
    <t xml:space="preserve">226221</t>
  </si>
  <si>
    <t xml:space="preserve">7896004700656</t>
  </si>
  <si>
    <t xml:space="preserve">DIP BETAMETASONA+ACIDO SALICILICO POM 30G</t>
  </si>
  <si>
    <t xml:space="preserve">17661</t>
  </si>
  <si>
    <t xml:space="preserve">7896004720937</t>
  </si>
  <si>
    <t xml:space="preserve">DIP BETAMETASONA+ACIDO SALICILICO SOL TOP FR 30ML</t>
  </si>
  <si>
    <t xml:space="preserve">781</t>
  </si>
  <si>
    <t xml:space="preserve">7898095343125</t>
  </si>
  <si>
    <t xml:space="preserve">DIP BETAMETASONA+FOSF DISSODIC 5+2MG SUS INJ AMP X 1ML</t>
  </si>
  <si>
    <t xml:space="preserve">674821</t>
  </si>
  <si>
    <t xml:space="preserve">7896112104629</t>
  </si>
  <si>
    <t xml:space="preserve">DIPIRONA 1G C/10 CPR</t>
  </si>
  <si>
    <t xml:space="preserve">664761</t>
  </si>
  <si>
    <t xml:space="preserve">7896523201887</t>
  </si>
  <si>
    <t xml:space="preserve">DIPIRONA 1G CX 10 COMP</t>
  </si>
  <si>
    <t xml:space="preserve">625321</t>
  </si>
  <si>
    <t xml:space="preserve">7891058002602</t>
  </si>
  <si>
    <t xml:space="preserve">DIPIRONA MONOIDRATADA 1G CX 10 COMP</t>
  </si>
  <si>
    <t xml:space="preserve">221841</t>
  </si>
  <si>
    <t xml:space="preserve">7896004769196</t>
  </si>
  <si>
    <t xml:space="preserve">DIPIRONA MONOIDRATADA 500 MG 10CP</t>
  </si>
  <si>
    <t xml:space="preserve">EMS S/A</t>
  </si>
  <si>
    <t xml:space="preserve">222681</t>
  </si>
  <si>
    <t xml:space="preserve">7896422507059</t>
  </si>
  <si>
    <t xml:space="preserve">DIPIRONA MONOIDRATADA 500MG CX 30 COMP</t>
  </si>
  <si>
    <t xml:space="preserve">221081</t>
  </si>
  <si>
    <t xml:space="preserve">7896422506229</t>
  </si>
  <si>
    <t xml:space="preserve">DIPIRONA MONOIDRATADA 500MG/ML SOL ORAL FR GTS 10ML</t>
  </si>
  <si>
    <t xml:space="preserve">222661</t>
  </si>
  <si>
    <t xml:space="preserve">7896422506243</t>
  </si>
  <si>
    <t xml:space="preserve">DIPIRONA MONOIDRATADA 50MG/ML SOL ORAL X 100ML+COP MED</t>
  </si>
  <si>
    <t xml:space="preserve">221061</t>
  </si>
  <si>
    <t xml:space="preserve">7899547500356</t>
  </si>
  <si>
    <t xml:space="preserve">DIPIRONA SODICA 1000MG CX 10 COMP</t>
  </si>
  <si>
    <t xml:space="preserve">595911</t>
  </si>
  <si>
    <t xml:space="preserve">7899547500363</t>
  </si>
  <si>
    <t xml:space="preserve">DIPIRONA SODICA 1000MG CX 20 COMP</t>
  </si>
  <si>
    <t xml:space="preserve">224481</t>
  </si>
  <si>
    <t xml:space="preserve">7896004703398</t>
  </si>
  <si>
    <t xml:space="preserve">DIPIRONA SODICA 500MG CARTELA C/ 10CP</t>
  </si>
  <si>
    <t xml:space="preserve">221721</t>
  </si>
  <si>
    <t xml:space="preserve">7899547531206</t>
  </si>
  <si>
    <t xml:space="preserve">DIPIRONA SODICA 500MG CX 20 COMP</t>
  </si>
  <si>
    <t xml:space="preserve">221801</t>
  </si>
  <si>
    <t xml:space="preserve">7896004715841</t>
  </si>
  <si>
    <t xml:space="preserve">226181</t>
  </si>
  <si>
    <t xml:space="preserve">7896004711850</t>
  </si>
  <si>
    <t xml:space="preserve">DIPROPIONATO DE BETAMETASONA 0,5MG CREME BG 30G</t>
  </si>
  <si>
    <t xml:space="preserve">516521</t>
  </si>
  <si>
    <t xml:space="preserve">7896006216971</t>
  </si>
  <si>
    <t xml:space="preserve">DIPROPIONATO DE BETAMETASONA+FOSFATO DISSODICO DE BETAMETASON 5+2MG/ML (FRACAO)</t>
  </si>
  <si>
    <t xml:space="preserve">228861</t>
  </si>
  <si>
    <t xml:space="preserve">7896004723563</t>
  </si>
  <si>
    <t xml:space="preserve">229241</t>
  </si>
  <si>
    <t xml:space="preserve">7894916145114</t>
  </si>
  <si>
    <t xml:space="preserve">240201</t>
  </si>
  <si>
    <t xml:space="preserve">7896004773117</t>
  </si>
  <si>
    <t xml:space="preserve">DROSPERINONA+ETINILESTRADIOL 3MG+0,02MG 24+4 COM REV-LG</t>
  </si>
  <si>
    <t xml:space="preserve">239061</t>
  </si>
  <si>
    <t xml:space="preserve">7898945030427</t>
  </si>
  <si>
    <t xml:space="preserve">DROSPIRENONA+ETINILESTRADIOL 3+0,02MG CX 24 BL</t>
  </si>
  <si>
    <t xml:space="preserve">239221</t>
  </si>
  <si>
    <t xml:space="preserve">7896004744957</t>
  </si>
  <si>
    <t xml:space="preserve">DROSPIRENONA+ETINILESTRADIOL 3+0,02MG CX 24 COMP REV</t>
  </si>
  <si>
    <t xml:space="preserve">13703</t>
  </si>
  <si>
    <t xml:space="preserve">7891317021955</t>
  </si>
  <si>
    <t xml:space="preserve">239241</t>
  </si>
  <si>
    <t xml:space="preserve">7894916148108</t>
  </si>
  <si>
    <t xml:space="preserve">240161</t>
  </si>
  <si>
    <t xml:space="preserve">7894916147118</t>
  </si>
  <si>
    <t xml:space="preserve">232001</t>
  </si>
  <si>
    <t xml:space="preserve">7908020502524</t>
  </si>
  <si>
    <t xml:space="preserve">ENANTATO DE NORETISTERONA 50+5MG/ML SOL INJ AMP 1ML+SER</t>
  </si>
  <si>
    <t xml:space="preserve">234921</t>
  </si>
  <si>
    <t xml:space="preserve">7896004742069</t>
  </si>
  <si>
    <t xml:space="preserve">ESOMEPRAZOL 20MG 4BL X 7 COMP REV</t>
  </si>
  <si>
    <t xml:space="preserve">234941</t>
  </si>
  <si>
    <t xml:space="preserve">7896004743943</t>
  </si>
  <si>
    <t xml:space="preserve">ESOMEPRAZOL 40MG 2BL X 7 COMP REV</t>
  </si>
  <si>
    <t xml:space="preserve">19903</t>
  </si>
  <si>
    <t xml:space="preserve">7896714292199</t>
  </si>
  <si>
    <t xml:space="preserve">ESOMEPRAZOL MAGNESICO TRI-HIDRATADO MAG 20MG 14 CPR</t>
  </si>
  <si>
    <t xml:space="preserve">234561</t>
  </si>
  <si>
    <t xml:space="preserve">7896206425869</t>
  </si>
  <si>
    <t xml:space="preserve">ESOMEPRAZOL MAGNESIO TRIIDRATADO 20MG CX 28 COMP REV</t>
  </si>
  <si>
    <t xml:space="preserve">237021</t>
  </si>
  <si>
    <t xml:space="preserve">7896004711034</t>
  </si>
  <si>
    <t xml:space="preserve">619491</t>
  </si>
  <si>
    <t xml:space="preserve">7896714292106</t>
  </si>
  <si>
    <t xml:space="preserve">ETORICOXIBE 90MG CX 7 COMP</t>
  </si>
  <si>
    <t xml:space="preserve">637031</t>
  </si>
  <si>
    <t xml:space="preserve">7898636190782</t>
  </si>
  <si>
    <t xml:space="preserve">EXPECTOVIC 13,333MG/ML XPE FR 120ML+COP MED</t>
  </si>
  <si>
    <t xml:space="preserve">243121</t>
  </si>
  <si>
    <t xml:space="preserve">7896004746920</t>
  </si>
  <si>
    <t xml:space="preserve">EZETIMIBA 10MG  60 COMP</t>
  </si>
  <si>
    <t xml:space="preserve">243141</t>
  </si>
  <si>
    <t xml:space="preserve">7896004746937</t>
  </si>
  <si>
    <t xml:space="preserve">EZETIMIBA 10MG 2 BLT X 15 COMP</t>
  </si>
  <si>
    <t xml:space="preserve">660351</t>
  </si>
  <si>
    <t xml:space="preserve">7896472521845</t>
  </si>
  <si>
    <t xml:space="preserve">EZETIMIBA 10MG 30 CPR</t>
  </si>
  <si>
    <t xml:space="preserve">244701</t>
  </si>
  <si>
    <t xml:space="preserve">7896004772332</t>
  </si>
  <si>
    <t xml:space="preserve">FEND. CLOPERASTINA 3,54MG/ML XPE FR 120ML</t>
  </si>
  <si>
    <t xml:space="preserve">249121</t>
  </si>
  <si>
    <t xml:space="preserve">7896523227542</t>
  </si>
  <si>
    <t xml:space="preserve">248621</t>
  </si>
  <si>
    <t xml:space="preserve">7896523227559</t>
  </si>
  <si>
    <t xml:space="preserve">FINASTERIDA 5MG CX 30 COMP REV</t>
  </si>
  <si>
    <t xml:space="preserve">250621</t>
  </si>
  <si>
    <t xml:space="preserve">7899547502305</t>
  </si>
  <si>
    <t xml:space="preserve">FLUCONAZOL 150MG CX 2 CAP GEL</t>
  </si>
  <si>
    <t xml:space="preserve">255721</t>
  </si>
  <si>
    <t xml:space="preserve">7891317004347</t>
  </si>
  <si>
    <t xml:space="preserve">FOSFATO SODICO DE PREDNISOLONA SOL GOT 20ML</t>
  </si>
  <si>
    <t xml:space="preserve">481</t>
  </si>
  <si>
    <t xml:space="preserve">7896004739588</t>
  </si>
  <si>
    <t xml:space="preserve">FUMARATO DE BISOPROLOL 5MG CX 30 COMP REV</t>
  </si>
  <si>
    <t xml:space="preserve">36003</t>
  </si>
  <si>
    <t xml:space="preserve">7896714296500</t>
  </si>
  <si>
    <t xml:space="preserve">FUROATO DE MOMETASONA 0,5MG/G SPRAY NAS 120 DOSES</t>
  </si>
  <si>
    <t xml:space="preserve">258881</t>
  </si>
  <si>
    <t xml:space="preserve">7899547504521</t>
  </si>
  <si>
    <t xml:space="preserve">263801</t>
  </si>
  <si>
    <t xml:space="preserve">7896004706474</t>
  </si>
  <si>
    <t xml:space="preserve">GLIBENCLAMIDA 5MG CX 30 COMP</t>
  </si>
  <si>
    <t xml:space="preserve">264861</t>
  </si>
  <si>
    <t xml:space="preserve">8903855076812</t>
  </si>
  <si>
    <t xml:space="preserve">GLICLAZIDA 30 MG COM LIB PROL CT BL AL AL X 60</t>
  </si>
  <si>
    <t xml:space="preserve">36203</t>
  </si>
  <si>
    <t xml:space="preserve">7896714294520</t>
  </si>
  <si>
    <t xml:space="preserve">GLICLAZIDA 30MG 30 CPR LIB PROL</t>
  </si>
  <si>
    <t xml:space="preserve">36403</t>
  </si>
  <si>
    <t xml:space="preserve">7896714294544</t>
  </si>
  <si>
    <t xml:space="preserve">GLICLAZIDA 60MG 60 CPR LIB PROL</t>
  </si>
  <si>
    <t xml:space="preserve">499461</t>
  </si>
  <si>
    <t xml:space="preserve">7896523210926</t>
  </si>
  <si>
    <t xml:space="preserve">GLIMEPIRIDA 2MG CX 30 COMP</t>
  </si>
  <si>
    <t xml:space="preserve">272021</t>
  </si>
  <si>
    <t xml:space="preserve">7899547513738</t>
  </si>
  <si>
    <t xml:space="preserve">GLIMEPIRIDA 4MG CX 30 COMP</t>
  </si>
  <si>
    <t xml:space="preserve">506201</t>
  </si>
  <si>
    <t xml:space="preserve">7896523223193</t>
  </si>
  <si>
    <t xml:space="preserve">HEDERA 7,0MG/ML SOL OR FR 100ML</t>
  </si>
  <si>
    <t xml:space="preserve">656091</t>
  </si>
  <si>
    <t xml:space="preserve">7896714294308</t>
  </si>
  <si>
    <t xml:space="preserve">HEMIFUMARATO BISOPROLOL 2,5MG 30 CPR</t>
  </si>
  <si>
    <t xml:space="preserve">276061</t>
  </si>
  <si>
    <t xml:space="preserve">8902220114128</t>
  </si>
  <si>
    <t xml:space="preserve">HEMIFUMARATO DE BISOPROLOL 1,25MG CX 30 COMP REV</t>
  </si>
  <si>
    <t xml:space="preserve">275521</t>
  </si>
  <si>
    <t xml:space="preserve">7891721027017</t>
  </si>
  <si>
    <t xml:space="preserve">HEMIFUMARATO DE BISOPROLOL 10MG CX 30 COMP REV</t>
  </si>
  <si>
    <t xml:space="preserve">518581</t>
  </si>
  <si>
    <t xml:space="preserve">7897076923004</t>
  </si>
  <si>
    <t xml:space="preserve">276041</t>
  </si>
  <si>
    <t xml:space="preserve">8902220114203</t>
  </si>
  <si>
    <t xml:space="preserve">518541</t>
  </si>
  <si>
    <t xml:space="preserve">7897076922984</t>
  </si>
  <si>
    <t xml:space="preserve">HEMIFUMARATO DE BISOPROLOL 2,5MG CX 30 COMP REV</t>
  </si>
  <si>
    <t xml:space="preserve">275501</t>
  </si>
  <si>
    <t xml:space="preserve">7891721026959</t>
  </si>
  <si>
    <t xml:space="preserve">275641</t>
  </si>
  <si>
    <t xml:space="preserve">7896422522670</t>
  </si>
  <si>
    <t xml:space="preserve">276021</t>
  </si>
  <si>
    <t xml:space="preserve">8902220114241</t>
  </si>
  <si>
    <t xml:space="preserve">285101</t>
  </si>
  <si>
    <t xml:space="preserve">7898148296729</t>
  </si>
  <si>
    <t xml:space="preserve">284521</t>
  </si>
  <si>
    <t xml:space="preserve">7891058002657</t>
  </si>
  <si>
    <t xml:space="preserve">619781</t>
  </si>
  <si>
    <t xml:space="preserve">7896004701288</t>
  </si>
  <si>
    <t xml:space="preserve">HIDROXIDO ALUMINIO SUSP CT 1FR 240ML</t>
  </si>
  <si>
    <t xml:space="preserve">294061</t>
  </si>
  <si>
    <t xml:space="preserve">7898569763633</t>
  </si>
  <si>
    <t xml:space="preserve">30703</t>
  </si>
  <si>
    <t xml:space="preserve">7896006263890</t>
  </si>
  <si>
    <t xml:space="preserve">IBUPROFENO 100MG/ML X 20ML SUS GOT</t>
  </si>
  <si>
    <t xml:space="preserve">491761</t>
  </si>
  <si>
    <t xml:space="preserve">7899547512748</t>
  </si>
  <si>
    <t xml:space="preserve">IBUPROFENO 400 MG CX 10 COMP</t>
  </si>
  <si>
    <t xml:space="preserve">625341</t>
  </si>
  <si>
    <t xml:space="preserve">7891058002725</t>
  </si>
  <si>
    <t xml:space="preserve">IBUPROFENO 400MG CX 10 CAP</t>
  </si>
  <si>
    <t xml:space="preserve">297161</t>
  </si>
  <si>
    <t xml:space="preserve">7898148295159</t>
  </si>
  <si>
    <t xml:space="preserve">IBUPROFENO 600MG CX 20 COMP REV</t>
  </si>
  <si>
    <t xml:space="preserve">553561</t>
  </si>
  <si>
    <t xml:space="preserve">7899547528619</t>
  </si>
  <si>
    <t xml:space="preserve">IBUPROFENO 600MG CX 30 COMP REV</t>
  </si>
  <si>
    <t xml:space="preserve">644401</t>
  </si>
  <si>
    <t xml:space="preserve">7899547539677</t>
  </si>
  <si>
    <t xml:space="preserve">INDAPAMIDA 1,5MG CX 60 COMP REV LIB</t>
  </si>
  <si>
    <t xml:space="preserve">306441</t>
  </si>
  <si>
    <t xml:space="preserve">7896004708072</t>
  </si>
  <si>
    <t xml:space="preserve">ITRACONAZOL 1 BLT X 15 CAP - LG</t>
  </si>
  <si>
    <t xml:space="preserve">306341</t>
  </si>
  <si>
    <t xml:space="preserve">7896004708058</t>
  </si>
  <si>
    <t xml:space="preserve">ITRACONAZOL 1 BLT X 4 CAP - LG</t>
  </si>
  <si>
    <t xml:space="preserve">306601</t>
  </si>
  <si>
    <t xml:space="preserve">7894916141000</t>
  </si>
  <si>
    <t xml:space="preserve">14903</t>
  </si>
  <si>
    <t xml:space="preserve">7899620915817</t>
  </si>
  <si>
    <t xml:space="preserve">IVERMECTINA COM 6 MG C/ 4CP</t>
  </si>
  <si>
    <t xml:space="preserve">314121</t>
  </si>
  <si>
    <t xml:space="preserve">7899095238299</t>
  </si>
  <si>
    <t xml:space="preserve">LATANOPROSTA 0,05MG/ML SOL OFT X 2,5ML</t>
  </si>
  <si>
    <t xml:space="preserve">500741</t>
  </si>
  <si>
    <t xml:space="preserve">7896004724515</t>
  </si>
  <si>
    <t xml:space="preserve">LATANOPROSTA+MAL TIMOLOL SOL OFT FR 2,5ML</t>
  </si>
  <si>
    <t xml:space="preserve">316601</t>
  </si>
  <si>
    <t xml:space="preserve">7896523213408</t>
  </si>
  <si>
    <t xml:space="preserve">LEVOFLOXACINO 500MG CX 7 COMP REV</t>
  </si>
  <si>
    <t xml:space="preserve">319001</t>
  </si>
  <si>
    <t xml:space="preserve">7896523200361</t>
  </si>
  <si>
    <t xml:space="preserve">LEVONORGESTREL 1,5MG CX 1 COMP</t>
  </si>
  <si>
    <t xml:space="preserve">634621</t>
  </si>
  <si>
    <t xml:space="preserve">7891721202858</t>
  </si>
  <si>
    <t xml:space="preserve">LEVOTIROXINA SODICA 100MCG CX 30 COMP</t>
  </si>
  <si>
    <t xml:space="preserve">634641</t>
  </si>
  <si>
    <t xml:space="preserve">7891721202889</t>
  </si>
  <si>
    <t xml:space="preserve">LEVOTIROXINA SODICA 125MCG CX 30 COMP</t>
  </si>
  <si>
    <t xml:space="preserve">634581</t>
  </si>
  <si>
    <t xml:space="preserve">7891721202711</t>
  </si>
  <si>
    <t xml:space="preserve">LEVOTIROXINA SODICA 150MCG CX 30 COMP</t>
  </si>
  <si>
    <t xml:space="preserve">634591</t>
  </si>
  <si>
    <t xml:space="preserve">7891721202735</t>
  </si>
  <si>
    <t xml:space="preserve">LEVOTIROXINA SODICA 200MCG CX 30 COMP</t>
  </si>
  <si>
    <t xml:space="preserve">634601</t>
  </si>
  <si>
    <t xml:space="preserve">7891721202988</t>
  </si>
  <si>
    <t xml:space="preserve">LEVOTIROXINA SODICA 25MCG CX 30 COMP</t>
  </si>
  <si>
    <t xml:space="preserve">634661</t>
  </si>
  <si>
    <t xml:space="preserve">7891721202810</t>
  </si>
  <si>
    <t xml:space="preserve">LEVOTIROXINA SODICA 50MCG CX 30 COMP</t>
  </si>
  <si>
    <t xml:space="preserve">634671</t>
  </si>
  <si>
    <t xml:space="preserve">7891721202834</t>
  </si>
  <si>
    <t xml:space="preserve">LEVOTIROXINA SODICA 75MCG CX 30 COMP</t>
  </si>
  <si>
    <t xml:space="preserve">634681</t>
  </si>
  <si>
    <t xml:space="preserve">7891721202841</t>
  </si>
  <si>
    <t xml:space="preserve">LEVOTIROXINA SODICA 88MCG CX 30 COMP</t>
  </si>
  <si>
    <t xml:space="preserve">324941</t>
  </si>
  <si>
    <t xml:space="preserve">7899095202061</t>
  </si>
  <si>
    <t xml:space="preserve">LORATADINA 1MG/ML XPE FR 100ML</t>
  </si>
  <si>
    <t xml:space="preserve">326641</t>
  </si>
  <si>
    <t xml:space="preserve">7891317427542</t>
  </si>
  <si>
    <t xml:space="preserve">LOSARTANA POTASSICA 50MG CX 30 COMP</t>
  </si>
  <si>
    <t xml:space="preserve">327401</t>
  </si>
  <si>
    <t xml:space="preserve">7896422507738</t>
  </si>
  <si>
    <t xml:space="preserve">539361</t>
  </si>
  <si>
    <t xml:space="preserve">7899547505252</t>
  </si>
  <si>
    <t xml:space="preserve">326141</t>
  </si>
  <si>
    <t xml:space="preserve">7899547528626</t>
  </si>
  <si>
    <t xml:space="preserve">LOSARTANA POTASSICA 50MG CX 60 COMP REV</t>
  </si>
  <si>
    <t xml:space="preserve">287601</t>
  </si>
  <si>
    <t xml:space="preserve">7896112135876</t>
  </si>
  <si>
    <t xml:space="preserve">LOSARTANA POTASSICA+HIDROCLOROTIAZIDA 100+25MG CX 30 COMP REV</t>
  </si>
  <si>
    <t xml:space="preserve">287721</t>
  </si>
  <si>
    <t xml:space="preserve">7899547523034</t>
  </si>
  <si>
    <t xml:space="preserve">LOSARTANA+HIDROCLOROTIAZIDA 100+25MG CX 30 COMP</t>
  </si>
  <si>
    <t xml:space="preserve">620701</t>
  </si>
  <si>
    <t xml:space="preserve">7896112135883</t>
  </si>
  <si>
    <t xml:space="preserve">LOSARTANA+HIDROCLOROTIAZIDA 50+12,5MG COMP</t>
  </si>
  <si>
    <t xml:space="preserve">664751</t>
  </si>
  <si>
    <t xml:space="preserve">7896523201863</t>
  </si>
  <si>
    <t xml:space="preserve">MAL DEXCLORF 2MG COMP REV 20CP</t>
  </si>
  <si>
    <t xml:space="preserve">508801</t>
  </si>
  <si>
    <t xml:space="preserve">7896714203645</t>
  </si>
  <si>
    <t xml:space="preserve">MALEATO DE DEXCLORFENIRAMINA 2MG SOL OR FR 120ML</t>
  </si>
  <si>
    <t xml:space="preserve">56481</t>
  </si>
  <si>
    <t xml:space="preserve">7896004711485</t>
  </si>
  <si>
    <t xml:space="preserve">MALEATO DE DEXCLORFENIRAMINA+BETAMETASONA 2+0,25MG CX 20 COMP</t>
  </si>
  <si>
    <t xml:space="preserve">512521</t>
  </si>
  <si>
    <t xml:space="preserve">7896523210759</t>
  </si>
  <si>
    <t xml:space="preserve">334121</t>
  </si>
  <si>
    <t xml:space="preserve">7896004710358</t>
  </si>
  <si>
    <t xml:space="preserve">334461</t>
  </si>
  <si>
    <t xml:space="preserve">7894916143028</t>
  </si>
  <si>
    <t xml:space="preserve">334841</t>
  </si>
  <si>
    <t xml:space="preserve">7897917005227</t>
  </si>
  <si>
    <t xml:space="preserve">332601</t>
  </si>
  <si>
    <t xml:space="preserve">7898049796571</t>
  </si>
  <si>
    <t xml:space="preserve">MALEATO DE ENALAPRIL 20MG CX ENV 30 COMP</t>
  </si>
  <si>
    <t xml:space="preserve">333981</t>
  </si>
  <si>
    <t xml:space="preserve">7896004700526</t>
  </si>
  <si>
    <t xml:space="preserve">328761</t>
  </si>
  <si>
    <t xml:space="preserve">7896004715711</t>
  </si>
  <si>
    <t xml:space="preserve">MALEATO DE TIMOLOL 0,5% SOL OFT FR 5ML</t>
  </si>
  <si>
    <t xml:space="preserve">333401</t>
  </si>
  <si>
    <t xml:space="preserve">7896112401391</t>
  </si>
  <si>
    <t xml:space="preserve">MALEATO ENALAPRIL 10MG CX 30 COMP</t>
  </si>
  <si>
    <t xml:space="preserve">337441</t>
  </si>
  <si>
    <t xml:space="preserve">7897917002806</t>
  </si>
  <si>
    <t xml:space="preserve">MEBENDAZOL 20MG/ML SUS OR FR 30ML</t>
  </si>
  <si>
    <t xml:space="preserve">338541</t>
  </si>
  <si>
    <t xml:space="preserve">7896523226798</t>
  </si>
  <si>
    <t xml:space="preserve">MELOXICAM 15MG COMP 1 BL X 10</t>
  </si>
  <si>
    <t xml:space="preserve">339141</t>
  </si>
  <si>
    <t xml:space="preserve">7894916140690</t>
  </si>
  <si>
    <t xml:space="preserve">MELOXICAM 7,5MG CX 10 COMP</t>
  </si>
  <si>
    <t xml:space="preserve">344321</t>
  </si>
  <si>
    <t xml:space="preserve">7896004712963</t>
  </si>
  <si>
    <t xml:space="preserve">672821</t>
  </si>
  <si>
    <t xml:space="preserve">7896006298731</t>
  </si>
  <si>
    <t xml:space="preserve">MINOXIDIL 5% SOL X50ML</t>
  </si>
  <si>
    <t xml:space="preserve">608931</t>
  </si>
  <si>
    <t xml:space="preserve">7895296405010</t>
  </si>
  <si>
    <t xml:space="preserve">MIRTAZAPINA 15MG CX 30 COMP</t>
  </si>
  <si>
    <t xml:space="preserve">659021</t>
  </si>
  <si>
    <t xml:space="preserve">7896006220299</t>
  </si>
  <si>
    <t xml:space="preserve">361301</t>
  </si>
  <si>
    <t xml:space="preserve">7896004704036</t>
  </si>
  <si>
    <t xml:space="preserve">361241</t>
  </si>
  <si>
    <t xml:space="preserve">7891317422028</t>
  </si>
  <si>
    <t xml:space="preserve">360941</t>
  </si>
  <si>
    <t xml:space="preserve">7899547529616</t>
  </si>
  <si>
    <t xml:space="preserve">361981</t>
  </si>
  <si>
    <t xml:space="preserve">7896523211268</t>
  </si>
  <si>
    <t xml:space="preserve">NIMESULIDA 50MG/ML SUS OR FR GOTS 15ML</t>
  </si>
  <si>
    <t xml:space="preserve">362901</t>
  </si>
  <si>
    <t xml:space="preserve">7898148293681</t>
  </si>
  <si>
    <t xml:space="preserve">NISTATINA 100MUI/ML SUS OR FR CGT 50ML</t>
  </si>
  <si>
    <t xml:space="preserve">362441</t>
  </si>
  <si>
    <t xml:space="preserve">7896422504577</t>
  </si>
  <si>
    <t xml:space="preserve">NISTATINA 25.000UI/G CREM VAG BG+14 APLIC</t>
  </si>
  <si>
    <t xml:space="preserve">667041</t>
  </si>
  <si>
    <t xml:space="preserve">7896004792040</t>
  </si>
  <si>
    <t xml:space="preserve">NITAZOXANIDA 20MG/ML PO SUS 45ML</t>
  </si>
  <si>
    <t xml:space="preserve">364721</t>
  </si>
  <si>
    <t xml:space="preserve">7896004774534</t>
  </si>
  <si>
    <t xml:space="preserve">NITAZOXANIDA 20MG/ML PO SUS FR 100ML</t>
  </si>
  <si>
    <t xml:space="preserve">563701</t>
  </si>
  <si>
    <t xml:space="preserve">7896112189114</t>
  </si>
  <si>
    <t xml:space="preserve">NITRATO DE MICONAZOL (N.S.) 20MG/G CREM VAG BG 80G+14 APLIC</t>
  </si>
  <si>
    <t xml:space="preserve">491521</t>
  </si>
  <si>
    <t xml:space="preserve">7896004750330</t>
  </si>
  <si>
    <t xml:space="preserve">OLMESART.+HCTZ 20+12,5MG CX 3BL X 10 COMP REV</t>
  </si>
  <si>
    <t xml:space="preserve">491601</t>
  </si>
  <si>
    <t xml:space="preserve">7896004750347</t>
  </si>
  <si>
    <t xml:space="preserve">OLMESART.+HCTZ 40+12,5MG CX 3BL X 10 COMP REV</t>
  </si>
  <si>
    <t xml:space="preserve">375501</t>
  </si>
  <si>
    <t xml:space="preserve">7891317121235</t>
  </si>
  <si>
    <t xml:space="preserve">OLMESARTANA  MEDOXOMILA 40MG CX 30 COMP REV</t>
  </si>
  <si>
    <t xml:space="preserve">636361</t>
  </si>
  <si>
    <t xml:space="preserve">7891058003159</t>
  </si>
  <si>
    <t xml:space="preserve">54141</t>
  </si>
  <si>
    <t xml:space="preserve">7896004750644</t>
  </si>
  <si>
    <t xml:space="preserve">OLMESARTANA+ANLOD. 20+5MG CX 30 COMP REV</t>
  </si>
  <si>
    <t xml:space="preserve">54181</t>
  </si>
  <si>
    <t xml:space="preserve">7896004750620</t>
  </si>
  <si>
    <t xml:space="preserve">OLMESARTANA+ANLOD. 40+10MG CX 30 COMP REV</t>
  </si>
  <si>
    <t xml:space="preserve">530221</t>
  </si>
  <si>
    <t xml:space="preserve">7899095267428</t>
  </si>
  <si>
    <t xml:space="preserve">OMEPRAZOL 20MG CX 28 CAP</t>
  </si>
  <si>
    <t xml:space="preserve">523881</t>
  </si>
  <si>
    <t xml:space="preserve">7896006214670</t>
  </si>
  <si>
    <t xml:space="preserve">378101</t>
  </si>
  <si>
    <t xml:space="preserve">7896523227184</t>
  </si>
  <si>
    <t xml:space="preserve">OMEPRAZOL 20MG CX 28 CAP LIB RETARD</t>
  </si>
  <si>
    <t xml:space="preserve">530241</t>
  </si>
  <si>
    <t xml:space="preserve">7899095267442</t>
  </si>
  <si>
    <t xml:space="preserve">OMEPRAZOL 20MG CX 56 CAP</t>
  </si>
  <si>
    <t xml:space="preserve">523901</t>
  </si>
  <si>
    <t xml:space="preserve">7896006214717</t>
  </si>
  <si>
    <t xml:space="preserve">378121</t>
  </si>
  <si>
    <t xml:space="preserve">7896523227191</t>
  </si>
  <si>
    <t xml:space="preserve">OMEPRAZOL 20MG CX 56 CAP LIB RETARD</t>
  </si>
  <si>
    <t xml:space="preserve">613661</t>
  </si>
  <si>
    <t xml:space="preserve">7896006297512</t>
  </si>
  <si>
    <t xml:space="preserve">ONDANSETRONA 4MG CX 10 COMP</t>
  </si>
  <si>
    <t xml:space="preserve">39103</t>
  </si>
  <si>
    <t xml:space="preserve">7896004821627</t>
  </si>
  <si>
    <t xml:space="preserve">ONDANSETRONA 8MG 10CPR GMD-GENERICO</t>
  </si>
  <si>
    <t xml:space="preserve">613671</t>
  </si>
  <si>
    <t xml:space="preserve">7896006297529</t>
  </si>
  <si>
    <t xml:space="preserve">ONDANSETRONA 8MG CX 10 COMP</t>
  </si>
  <si>
    <t xml:space="preserve">379441</t>
  </si>
  <si>
    <t xml:space="preserve">7896714237497</t>
  </si>
  <si>
    <t xml:space="preserve">ORLISTATE 120MG CX 42 CAP</t>
  </si>
  <si>
    <t xml:space="preserve">379981</t>
  </si>
  <si>
    <t xml:space="preserve">7899547500257</t>
  </si>
  <si>
    <t xml:space="preserve">ORLISTATE 120MG CX 84 CAP</t>
  </si>
  <si>
    <t xml:space="preserve">381221</t>
  </si>
  <si>
    <t xml:space="preserve">7896004731568</t>
  </si>
  <si>
    <t xml:space="preserve">380841</t>
  </si>
  <si>
    <t xml:space="preserve">7896004731612</t>
  </si>
  <si>
    <t xml:space="preserve">OXALATO DE ESCITALOPRAM 10MG 4BL X 15 COMP REV</t>
  </si>
  <si>
    <t xml:space="preserve">381181</t>
  </si>
  <si>
    <t xml:space="preserve">7899095238671</t>
  </si>
  <si>
    <t xml:space="preserve">OXALATO DE ESCITALOPRAM 10MG CX 30 COMP REV</t>
  </si>
  <si>
    <t xml:space="preserve">392681</t>
  </si>
  <si>
    <t xml:space="preserve">7896422506595</t>
  </si>
  <si>
    <t xml:space="preserve">391441</t>
  </si>
  <si>
    <t xml:space="preserve">7896523214351</t>
  </si>
  <si>
    <t xml:space="preserve">PANTOPRAZOL 20MG CX 28 COMP REV</t>
  </si>
  <si>
    <t xml:space="preserve">391821</t>
  </si>
  <si>
    <t xml:space="preserve">7896004708492</t>
  </si>
  <si>
    <t xml:space="preserve">670391</t>
  </si>
  <si>
    <t xml:space="preserve">7891058005979</t>
  </si>
  <si>
    <t xml:space="preserve">PANTOPRAZOL 40MG 28CPR LIB RET</t>
  </si>
  <si>
    <t xml:space="preserve">391481</t>
  </si>
  <si>
    <t xml:space="preserve">7896523226323</t>
  </si>
  <si>
    <t xml:space="preserve">PANTOPRAZOL 40MG CX 42 COMP REV LIB RETARD</t>
  </si>
  <si>
    <t xml:space="preserve">637041</t>
  </si>
  <si>
    <t xml:space="preserve">7896714290478</t>
  </si>
  <si>
    <t xml:space="preserve">PANTOPRAZOL SODICO 20MG CX 28 COMP</t>
  </si>
  <si>
    <t xml:space="preserve">493261</t>
  </si>
  <si>
    <t xml:space="preserve">7896862923273</t>
  </si>
  <si>
    <t xml:space="preserve">PANTOPRAZOL SODICO SESQUI-HIDRATADO 40MG CX 30 COMP REV</t>
  </si>
  <si>
    <t xml:space="preserve">396981</t>
  </si>
  <si>
    <t xml:space="preserve">7899095202078</t>
  </si>
  <si>
    <t xml:space="preserve">PARACETAMOL 200MG SOL ORAL FR GTS 15ML</t>
  </si>
  <si>
    <t xml:space="preserve">642221</t>
  </si>
  <si>
    <t xml:space="preserve">7899547543858</t>
  </si>
  <si>
    <t xml:space="preserve">PARACETAMOL 500MG 20 CPS</t>
  </si>
  <si>
    <t xml:space="preserve">664791</t>
  </si>
  <si>
    <t xml:space="preserve">7896523201726</t>
  </si>
  <si>
    <t xml:space="preserve">PARACETAMOL 750 MG CX 20CP</t>
  </si>
  <si>
    <t xml:space="preserve">672831</t>
  </si>
  <si>
    <t xml:space="preserve">7896006298571</t>
  </si>
  <si>
    <t xml:space="preserve">PARACETAMOL 750MG CX 20 COMP</t>
  </si>
  <si>
    <t xml:space="preserve">45903</t>
  </si>
  <si>
    <t xml:space="preserve">7899095205451</t>
  </si>
  <si>
    <t xml:space="preserve">PARACETAMOL GTS 200MG/ML 15ML</t>
  </si>
  <si>
    <t xml:space="preserve">402701</t>
  </si>
  <si>
    <t xml:space="preserve">7899547515022</t>
  </si>
  <si>
    <t xml:space="preserve">PERMETRINA 10MG/G FR LOC X 60ML</t>
  </si>
  <si>
    <t xml:space="preserve">667051</t>
  </si>
  <si>
    <t xml:space="preserve">7896004786117</t>
  </si>
  <si>
    <t xml:space="preserve">PITAVASTATINA CALCICA 2MG CX 30 COMP REV</t>
  </si>
  <si>
    <t xml:space="preserve">35903</t>
  </si>
  <si>
    <t xml:space="preserve">7896714295381</t>
  </si>
  <si>
    <t xml:space="preserve">PREDNISOLONA 20MG 10 CPR</t>
  </si>
  <si>
    <t xml:space="preserve">407321</t>
  </si>
  <si>
    <t xml:space="preserve">7899547527971</t>
  </si>
  <si>
    <t xml:space="preserve">408101</t>
  </si>
  <si>
    <t xml:space="preserve">7896004733234</t>
  </si>
  <si>
    <t xml:space="preserve">PREDNISOLONA 20MG CX 10 COMP REV</t>
  </si>
  <si>
    <t xml:space="preserve">408421</t>
  </si>
  <si>
    <t xml:space="preserve">7891317004293</t>
  </si>
  <si>
    <t xml:space="preserve">409141</t>
  </si>
  <si>
    <t xml:space="preserve">7898148290901</t>
  </si>
  <si>
    <t xml:space="preserve">660331</t>
  </si>
  <si>
    <t xml:space="preserve">7891058005665</t>
  </si>
  <si>
    <t xml:space="preserve">94161</t>
  </si>
  <si>
    <t xml:space="preserve">7899095259515</t>
  </si>
  <si>
    <t xml:space="preserve">PV - CETOCONAZOL+DIPROPIONATO DE BETAMETASONA 20MG/GR POM BG 30GR</t>
  </si>
  <si>
    <t xml:space="preserve">179681</t>
  </si>
  <si>
    <t xml:space="preserve">7896004703794</t>
  </si>
  <si>
    <t xml:space="preserve">PV - CLORIDRATO DE TERBINAFINA 250MG CX 14 COMP</t>
  </si>
  <si>
    <t xml:space="preserve">635561</t>
  </si>
  <si>
    <t xml:space="preserve">7896523202013</t>
  </si>
  <si>
    <t xml:space="preserve">PV - KURAMEDHEMOFISS POM 30 G BG X 1 APLIC</t>
  </si>
  <si>
    <t xml:space="preserve">2341</t>
  </si>
  <si>
    <t xml:space="preserve">7891317002688</t>
  </si>
  <si>
    <t xml:space="preserve">PV ACEBROFILINA 5MG/ML XPE FR 120ML +CM</t>
  </si>
  <si>
    <t xml:space="preserve">250801</t>
  </si>
  <si>
    <t xml:space="preserve">7896422505079</t>
  </si>
  <si>
    <t xml:space="preserve">PV FLUCONAZOL 150MG CX 2 CAP</t>
  </si>
  <si>
    <t xml:space="preserve">275941</t>
  </si>
  <si>
    <t xml:space="preserve">7896004739595</t>
  </si>
  <si>
    <t xml:space="preserve">PV HEMIFUMARATO DE BISOPROLOL 10MG CX 30 COMP REV</t>
  </si>
  <si>
    <t xml:space="preserve">477141</t>
  </si>
  <si>
    <t xml:space="preserve">8902220112278</t>
  </si>
  <si>
    <t xml:space="preserve">PV VALSARTANA+HIDROCLOROTIAZIDA 160+25MG CX 30 COMP REV</t>
  </si>
  <si>
    <t xml:space="preserve">234601</t>
  </si>
  <si>
    <t xml:space="preserve">7896206425906</t>
  </si>
  <si>
    <t xml:space="preserve">PVV - ESOMEPRAZOL MAGNESIO TRIIDRATADO 40MG CX 28 COMP REV</t>
  </si>
  <si>
    <t xml:space="preserve">428321</t>
  </si>
  <si>
    <t xml:space="preserve">7895296096034</t>
  </si>
  <si>
    <t xml:space="preserve">PVV - ROSUVASTATINA CALCICA 10MG CX 30 COMP REV</t>
  </si>
  <si>
    <t xml:space="preserve">419341</t>
  </si>
  <si>
    <t xml:space="preserve">7891317002022</t>
  </si>
  <si>
    <t xml:space="preserve">423381</t>
  </si>
  <si>
    <t xml:space="preserve">7896004766997</t>
  </si>
  <si>
    <t xml:space="preserve">RIVAROXABANA 10MG CX 30 COMP REV</t>
  </si>
  <si>
    <t xml:space="preserve">633711</t>
  </si>
  <si>
    <t xml:space="preserve">7896004759289</t>
  </si>
  <si>
    <t xml:space="preserve">RIVAROXABANA 15MG CX 2BLT X 15 COMP REV</t>
  </si>
  <si>
    <t xml:space="preserve">613541</t>
  </si>
  <si>
    <t xml:space="preserve">7896006221074</t>
  </si>
  <si>
    <t xml:space="preserve">RIVAROXABANA 15MG CX 30 COMP REV</t>
  </si>
  <si>
    <t xml:space="preserve">591191</t>
  </si>
  <si>
    <t xml:space="preserve">7896714290843</t>
  </si>
  <si>
    <t xml:space="preserve">RIVAROXABANA 20MG CPRV BL X 30</t>
  </si>
  <si>
    <t xml:space="preserve">613551</t>
  </si>
  <si>
    <t xml:space="preserve">7896006221081</t>
  </si>
  <si>
    <t xml:space="preserve">630271</t>
  </si>
  <si>
    <t xml:space="preserve">7896714291758</t>
  </si>
  <si>
    <t xml:space="preserve">45703</t>
  </si>
  <si>
    <t xml:space="preserve">7898216366149</t>
  </si>
  <si>
    <t xml:space="preserve">426321</t>
  </si>
  <si>
    <t xml:space="preserve">7896422528580</t>
  </si>
  <si>
    <t xml:space="preserve">425921</t>
  </si>
  <si>
    <t xml:space="preserve">8902220109544</t>
  </si>
  <si>
    <t xml:space="preserve">427761</t>
  </si>
  <si>
    <t xml:space="preserve">7896004729640</t>
  </si>
  <si>
    <t xml:space="preserve">ROSUVASTATINA CALCICA 10MG CX 3BL X 10 COMP REV</t>
  </si>
  <si>
    <t xml:space="preserve">636381</t>
  </si>
  <si>
    <t xml:space="preserve">7896006201465</t>
  </si>
  <si>
    <t xml:space="preserve">427041</t>
  </si>
  <si>
    <t xml:space="preserve">7896523226774</t>
  </si>
  <si>
    <t xml:space="preserve">428601</t>
  </si>
  <si>
    <t xml:space="preserve">7896112104407</t>
  </si>
  <si>
    <t xml:space="preserve">427781</t>
  </si>
  <si>
    <t xml:space="preserve">7896004728858</t>
  </si>
  <si>
    <t xml:space="preserve">ROSUVASTATINA CALCICA 20MG CX 3BL X 10 COMP REV</t>
  </si>
  <si>
    <t xml:space="preserve">432381</t>
  </si>
  <si>
    <t xml:space="preserve">7896422505680</t>
  </si>
  <si>
    <t xml:space="preserve">SECNIDAZOL 1G CX 2 COMP</t>
  </si>
  <si>
    <t xml:space="preserve">1261</t>
  </si>
  <si>
    <t xml:space="preserve">7896004705323</t>
  </si>
  <si>
    <t xml:space="preserve">SECNIDAZOL 30MG PO SUS FR 30ML</t>
  </si>
  <si>
    <t xml:space="preserve">626961</t>
  </si>
  <si>
    <t xml:space="preserve">7896422520669</t>
  </si>
  <si>
    <t xml:space="preserve">SIMETICONA (N.S) 125MG CX 10 CAP</t>
  </si>
  <si>
    <t xml:space="preserve">644411</t>
  </si>
  <si>
    <t xml:space="preserve">7899547543933</t>
  </si>
  <si>
    <t xml:space="preserve">SIMETICONA 75MG/ML GTS 15ML</t>
  </si>
  <si>
    <t xml:space="preserve">438241</t>
  </si>
  <si>
    <t xml:space="preserve">7896004710792</t>
  </si>
  <si>
    <t xml:space="preserve">SINVASTATINA 20MG CX 2BL X 15 COMP REV</t>
  </si>
  <si>
    <t xml:space="preserve">435741</t>
  </si>
  <si>
    <t xml:space="preserve">7896523215235</t>
  </si>
  <si>
    <t xml:space="preserve">SINVASTATINA 20MG CX 30 COMP REV</t>
  </si>
  <si>
    <t xml:space="preserve">272541</t>
  </si>
  <si>
    <t xml:space="preserve">7898014561890</t>
  </si>
  <si>
    <t xml:space="preserve">SOYNATI 150 MG CAP GEL DURA CT BL AL PLAS INC X 30</t>
  </si>
  <si>
    <t xml:space="preserve">444541</t>
  </si>
  <si>
    <t xml:space="preserve">7898216363209</t>
  </si>
  <si>
    <t xml:space="preserve">SUCCINATO DE METOPROLOL 25MG CX 30 COMP REV LIB CONTROL</t>
  </si>
  <si>
    <t xml:space="preserve">505781</t>
  </si>
  <si>
    <t xml:space="preserve">7891058000950</t>
  </si>
  <si>
    <t xml:space="preserve">SUCCINATO DE METOPROLOL 25MG CX 30 COMP REV LIB PROL</t>
  </si>
  <si>
    <t xml:space="preserve">505761</t>
  </si>
  <si>
    <t xml:space="preserve">7891058000943</t>
  </si>
  <si>
    <t xml:space="preserve">SUCCINATO DE METOPROLOL 50MG CX 30 COMP REV LIB PROL</t>
  </si>
  <si>
    <t xml:space="preserve">48501</t>
  </si>
  <si>
    <t xml:space="preserve">7896422504454</t>
  </si>
  <si>
    <t xml:space="preserve">SULFATO DE NEOMICINA+BACITRACINA POM BG 15G</t>
  </si>
  <si>
    <t xml:space="preserve">48521</t>
  </si>
  <si>
    <t xml:space="preserve">7896422504478</t>
  </si>
  <si>
    <t xml:space="preserve">SULFATO DE NEOMICINA+BACITRACINA POM BG 50G</t>
  </si>
  <si>
    <t xml:space="preserve">453621</t>
  </si>
  <si>
    <t xml:space="preserve">7899095202580</t>
  </si>
  <si>
    <t xml:space="preserve">SULFATO DE SALBUTAMOL 2MG/5ML XPE FR 120ML</t>
  </si>
  <si>
    <t xml:space="preserve">457641</t>
  </si>
  <si>
    <t xml:space="preserve">7899547513202</t>
  </si>
  <si>
    <t xml:space="preserve">TADALAFILA 20MG CX 2 COMP</t>
  </si>
  <si>
    <t xml:space="preserve">494421</t>
  </si>
  <si>
    <t xml:space="preserve">7896523227443</t>
  </si>
  <si>
    <t xml:space="preserve">TADALAFILA 20MG CX 4 COMP</t>
  </si>
  <si>
    <t xml:space="preserve">456661</t>
  </si>
  <si>
    <t xml:space="preserve">7899547513219</t>
  </si>
  <si>
    <t xml:space="preserve">TADALAFILA 20MG CX 4 COMP REV</t>
  </si>
  <si>
    <t xml:space="preserve">457261</t>
  </si>
  <si>
    <t xml:space="preserve">7895296240031</t>
  </si>
  <si>
    <t xml:space="preserve">TADALAFILA 5MG CX 2BL X 15 COMP REV</t>
  </si>
  <si>
    <t xml:space="preserve">494361</t>
  </si>
  <si>
    <t xml:space="preserve">7896523227450</t>
  </si>
  <si>
    <t xml:space="preserve">456501</t>
  </si>
  <si>
    <t xml:space="preserve">7891317127725</t>
  </si>
  <si>
    <t xml:space="preserve">456921</t>
  </si>
  <si>
    <t xml:space="preserve">7894916149662</t>
  </si>
  <si>
    <t xml:space="preserve">TADALAFILA 5MG CX 30 COMP REV</t>
  </si>
  <si>
    <t xml:space="preserve">1041</t>
  </si>
  <si>
    <t xml:space="preserve">7896004749631</t>
  </si>
  <si>
    <t xml:space="preserve">TADALAFILA C/2 COMP REV.</t>
  </si>
  <si>
    <t xml:space="preserve">461201</t>
  </si>
  <si>
    <t xml:space="preserve">7896006238508</t>
  </si>
  <si>
    <t xml:space="preserve">TENOXICAM 20MG CX 10 COMP REV</t>
  </si>
  <si>
    <t xml:space="preserve">283981</t>
  </si>
  <si>
    <t xml:space="preserve">7896637022811</t>
  </si>
  <si>
    <t xml:space="preserve">TRIANCIL 20MG/ML CX 5FA X 1ML</t>
  </si>
  <si>
    <t xml:space="preserve">APSEN</t>
  </si>
  <si>
    <t xml:space="preserve">111821</t>
  </si>
  <si>
    <t xml:space="preserve">7896004704586</t>
  </si>
  <si>
    <t xml:space="preserve">472861</t>
  </si>
  <si>
    <t xml:space="preserve">7896714205861</t>
  </si>
  <si>
    <t xml:space="preserve">VALERATO DE BETAMETASONA 1MG CREME DERM BG 30G</t>
  </si>
  <si>
    <t xml:space="preserve">473721</t>
  </si>
  <si>
    <t xml:space="preserve">7896523206547</t>
  </si>
  <si>
    <t xml:space="preserve">VALERIMED 50MG CX 20 COMP REV</t>
  </si>
  <si>
    <t xml:space="preserve">474381</t>
  </si>
  <si>
    <t xml:space="preserve">7896523200101</t>
  </si>
  <si>
    <t xml:space="preserve">39801</t>
  </si>
  <si>
    <t xml:space="preserve">7898148290840</t>
  </si>
  <si>
    <t xml:space="preserve">VENCIDO - ATENOLOL 50MG CX 30 COMP</t>
  </si>
  <si>
    <t xml:space="preserve">41181</t>
  </si>
  <si>
    <t xml:space="preserve">7896004709154</t>
  </si>
  <si>
    <t xml:space="preserve">VENCIDO - ATENOLOL+CLORTALIDONA 50+12,5MG CX 30 COMP</t>
  </si>
  <si>
    <t xml:space="preserve">83941</t>
  </si>
  <si>
    <t xml:space="preserve">7896004731285</t>
  </si>
  <si>
    <t xml:space="preserve">VENCIDO - CARVEDILOL 6,25MG 2BL X 15 COMP</t>
  </si>
  <si>
    <t xml:space="preserve">237001</t>
  </si>
  <si>
    <t xml:space="preserve">7896004716138</t>
  </si>
  <si>
    <t xml:space="preserve">VENCIDO - ESPIRONOLACTONA 100MG CX 30 COMP</t>
  </si>
  <si>
    <t xml:space="preserve">341541</t>
  </si>
  <si>
    <t xml:space="preserve">7899095262669</t>
  </si>
  <si>
    <t xml:space="preserve">VENCIDO - MESILATO DE DOXAZOSINA 2MG CX 30 COMP</t>
  </si>
  <si>
    <t xml:space="preserve">623631</t>
  </si>
  <si>
    <t xml:space="preserve">7896006201175</t>
  </si>
  <si>
    <t xml:space="preserve">VITAMINA D3 2.000UI X30 (AL)</t>
  </si>
  <si>
    <t xml:space="preserve">198101</t>
  </si>
  <si>
    <t xml:space="preserve">7898569765828</t>
  </si>
  <si>
    <t xml:space="preserve">VITAMINA D3 50000UI CX 10 CAP</t>
  </si>
  <si>
    <t xml:space="preserve">32521</t>
  </si>
  <si>
    <t xml:space="preserve">7896004704593</t>
  </si>
  <si>
    <t xml:space="preserve">AMOXICILINA 400MG SUS FR 100ML</t>
  </si>
  <si>
    <t xml:space="preserve">33361</t>
  </si>
  <si>
    <t xml:space="preserve">7896523208107</t>
  </si>
  <si>
    <t xml:space="preserve">AMOXICILINA 500MG CX 21 CAP</t>
  </si>
  <si>
    <t xml:space="preserve">33641</t>
  </si>
  <si>
    <t xml:space="preserve">7896004702223</t>
  </si>
  <si>
    <t xml:space="preserve">33021</t>
  </si>
  <si>
    <t xml:space="preserve">7896006230618</t>
  </si>
  <si>
    <t xml:space="preserve">32901</t>
  </si>
  <si>
    <t xml:space="preserve">7896004706382</t>
  </si>
  <si>
    <t xml:space="preserve">109341</t>
  </si>
  <si>
    <t xml:space="preserve">7896004719597</t>
  </si>
  <si>
    <t xml:space="preserve">AMOXICILINA+CLAV POTASSIO 875+125MG CX 14 COMP REV</t>
  </si>
  <si>
    <t xml:space="preserve">109441</t>
  </si>
  <si>
    <t xml:space="preserve">7894916341301</t>
  </si>
  <si>
    <t xml:space="preserve">AMOXICILINA+CLAVULANATO 875+125MG CX 20 COMP REV</t>
  </si>
  <si>
    <t xml:space="preserve">110841</t>
  </si>
  <si>
    <t xml:space="preserve">7896004720210</t>
  </si>
  <si>
    <t xml:space="preserve">AMOXICILINA+CLAVULANATO DE POTASSIO 400+57MG FR 70ML</t>
  </si>
  <si>
    <t xml:space="preserve">109821</t>
  </si>
  <si>
    <t xml:space="preserve">7899547513042</t>
  </si>
  <si>
    <t xml:space="preserve">AMOXICILINA+CLAVULANATO DE POTASSIO 80+11,4 MG/ML PO SUS FR X 70ML+SER DOS</t>
  </si>
  <si>
    <t xml:space="preserve">34461</t>
  </si>
  <si>
    <t xml:space="preserve">7898148291120</t>
  </si>
  <si>
    <t xml:space="preserve">AMPICILINA 500MG CX 12 CAP</t>
  </si>
  <si>
    <t xml:space="preserve">34481</t>
  </si>
  <si>
    <t xml:space="preserve">7898148291137</t>
  </si>
  <si>
    <t xml:space="preserve">AMPICILINA 500MG CX 21 CAP</t>
  </si>
  <si>
    <t xml:space="preserve">45241</t>
  </si>
  <si>
    <t xml:space="preserve">7897076911131</t>
  </si>
  <si>
    <t xml:space="preserve">AXETILCEFUROXIMA 250MG/5ML FR 50ML</t>
  </si>
  <si>
    <t xml:space="preserve">644171</t>
  </si>
  <si>
    <t xml:space="preserve">7896112107460</t>
  </si>
  <si>
    <t xml:space="preserve">AXETILCEFUROXIMA 500MG CX 14 COMP</t>
  </si>
  <si>
    <t xml:space="preserve">46181</t>
  </si>
  <si>
    <t xml:space="preserve">7896004715278</t>
  </si>
  <si>
    <t xml:space="preserve">AZITROMICINA 1G CX 1 COMP</t>
  </si>
  <si>
    <t xml:space="preserve">45761</t>
  </si>
  <si>
    <t xml:space="preserve">7896004715957</t>
  </si>
  <si>
    <t xml:space="preserve">AZITROMICINA 500MG CX 3 COMP</t>
  </si>
  <si>
    <t xml:space="preserve">46621</t>
  </si>
  <si>
    <t xml:space="preserve">7895296220033</t>
  </si>
  <si>
    <t xml:space="preserve">AZITROMICINA 500MG CX 3 COMP REV</t>
  </si>
  <si>
    <t xml:space="preserve">47081</t>
  </si>
  <si>
    <t xml:space="preserve">7896523226811</t>
  </si>
  <si>
    <t xml:space="preserve">AZITROMICINA 500MG CX 5 COMP REV</t>
  </si>
  <si>
    <t xml:space="preserve">46781</t>
  </si>
  <si>
    <t xml:space="preserve">7896714215501</t>
  </si>
  <si>
    <t xml:space="preserve">AZITROMICINA 600MG PO EXT FR 15ML+DIL 11,5ML+SER DOS</t>
  </si>
  <si>
    <t xml:space="preserve">356281</t>
  </si>
  <si>
    <t xml:space="preserve">7891317102012</t>
  </si>
  <si>
    <t xml:space="preserve">AZITROMICINA 600MG PO SUS OR+FLAC SOL DIL X 9ML+SER DOS</t>
  </si>
  <si>
    <t xml:space="preserve">46101</t>
  </si>
  <si>
    <t xml:space="preserve">7896004715964</t>
  </si>
  <si>
    <t xml:space="preserve">AZITROMICINA 900MG SUS OR FR 22,5ML+DIL 12ML</t>
  </si>
  <si>
    <t xml:space="preserve">50061</t>
  </si>
  <si>
    <t xml:space="preserve">7897917000994</t>
  </si>
  <si>
    <t xml:space="preserve">BENZOILMETRONIDAZOL 40MG/ML SUS OR FR 100ML+COP MED</t>
  </si>
  <si>
    <t xml:space="preserve">86241</t>
  </si>
  <si>
    <t xml:space="preserve">7891317001438</t>
  </si>
  <si>
    <t xml:space="preserve">CEFADROXILA 500MG CX 2 ENV X 4 CAP</t>
  </si>
  <si>
    <t xml:space="preserve">87721</t>
  </si>
  <si>
    <t xml:space="preserve">7896006212300</t>
  </si>
  <si>
    <t xml:space="preserve">CEFALEXINA 250MG/5ML SUS OR FR 100ML</t>
  </si>
  <si>
    <t xml:space="preserve">87661</t>
  </si>
  <si>
    <t xml:space="preserve">7896006216766</t>
  </si>
  <si>
    <t xml:space="preserve">CEFALEXINA 500MG CX 8 CAP</t>
  </si>
  <si>
    <t xml:space="preserve">136301</t>
  </si>
  <si>
    <t xml:space="preserve">7898148291984</t>
  </si>
  <si>
    <t xml:space="preserve">180101</t>
  </si>
  <si>
    <t xml:space="preserve">7898148291366</t>
  </si>
  <si>
    <t xml:space="preserve">CLORIDRATO DE TETRACICLINA 500MG CARTELA 4CP</t>
  </si>
  <si>
    <t xml:space="preserve">525401</t>
  </si>
  <si>
    <t xml:space="preserve">7898014566949</t>
  </si>
  <si>
    <t xml:space="preserve">FOSFOMICINA TROMETAMOL 5,631 G GRAN SOL OR CT ENV AL/PLAS PES/PE OPC X 2</t>
  </si>
  <si>
    <t xml:space="preserve">317041</t>
  </si>
  <si>
    <t xml:space="preserve">7893454101323</t>
  </si>
  <si>
    <t xml:space="preserve">LEVOFLOXACINO HEMI-HIDRATADO 500MG CX 7 COMP REV</t>
  </si>
  <si>
    <t xml:space="preserve">346801</t>
  </si>
  <si>
    <t xml:space="preserve">7899547507393</t>
  </si>
  <si>
    <t xml:space="preserve">METRONIDAZOL 100MG GEL VAG BG 50G+10APLIC</t>
  </si>
  <si>
    <t xml:space="preserve">1161</t>
  </si>
  <si>
    <t xml:space="preserve">7896112196082</t>
  </si>
  <si>
    <t xml:space="preserve">METRONIDAZOL+NISTATINA 100MG/G+20.000 UI/G CREM VAG BG AL 50G APLIC</t>
  </si>
  <si>
    <t xml:space="preserve">354701</t>
  </si>
  <si>
    <t xml:space="preserve">7898148297542</t>
  </si>
  <si>
    <t xml:space="preserve">MUPIROCINA 20MG/G POM DERM BG 15G</t>
  </si>
  <si>
    <t xml:space="preserve">368161</t>
  </si>
  <si>
    <t xml:space="preserve">7896523213224</t>
  </si>
  <si>
    <t xml:space="preserve">NORFLOXACINO 400MG CX 14 COMP REV</t>
  </si>
  <si>
    <t xml:space="preserve">368201</t>
  </si>
  <si>
    <t xml:space="preserve">7896862924232</t>
  </si>
  <si>
    <t xml:space="preserve">89701</t>
  </si>
  <si>
    <t xml:space="preserve">7896112196181</t>
  </si>
  <si>
    <t xml:space="preserve">PVV - CEFTRIAXONA DISSODICA 500MG PO SOL INJ FA+DIL 2ML</t>
  </si>
  <si>
    <t xml:space="preserve">447061</t>
  </si>
  <si>
    <t xml:space="preserve">7898049792672</t>
  </si>
  <si>
    <t xml:space="preserve">470561</t>
  </si>
  <si>
    <t xml:space="preserve">7899547504743</t>
  </si>
  <si>
    <t xml:space="preserve">SULFAMETOXAZOL+TRIMETOPRIMA 800+160MG CX 10 COMP</t>
  </si>
  <si>
    <t xml:space="preserve">451321</t>
  </si>
  <si>
    <t xml:space="preserve">7898148291533</t>
  </si>
  <si>
    <t xml:space="preserve">SULFATO DE NEOMICINA+BACITRACINA ZINCICA 5MG+250UI/G POM DERM BG 15G</t>
  </si>
  <si>
    <t xml:space="preserve">463361</t>
  </si>
  <si>
    <t xml:space="preserve">7896004720708</t>
  </si>
  <si>
    <t xml:space="preserve">TINIDAZOL 500MG BL X 4 COM REV</t>
  </si>
  <si>
    <t xml:space="preserve">464681</t>
  </si>
  <si>
    <t xml:space="preserve">7894916145541</t>
  </si>
  <si>
    <t xml:space="preserve">469301</t>
  </si>
  <si>
    <t xml:space="preserve">7896004708744</t>
  </si>
  <si>
    <t xml:space="preserve">TRIANCINOLONA+NEOMICINA+GRAMICIDINA+NISTATINA 1+2,5+0,25MG CREME BG 30G</t>
  </si>
  <si>
    <t xml:space="preserve">111641</t>
  </si>
  <si>
    <t xml:space="preserve">7896004713991</t>
  </si>
  <si>
    <t xml:space="preserve">VAL BETAMETASONA+GENTAMICINA+TOLNAFTATO+CLIOQUINOL POM BG 20G</t>
  </si>
  <si>
    <t xml:space="preserve">30061</t>
  </si>
  <si>
    <t xml:space="preserve">7896112139034</t>
  </si>
  <si>
    <t xml:space="preserve">ALPRAZOLAM 0,5MG CX 30 COMP</t>
  </si>
  <si>
    <t xml:space="preserve">77301</t>
  </si>
  <si>
    <t xml:space="preserve">7896004704180</t>
  </si>
  <si>
    <t xml:space="preserve">CARBAMAZEPINA 200MG CX 20 COMP</t>
  </si>
  <si>
    <t xml:space="preserve">77761</t>
  </si>
  <si>
    <t xml:space="preserve">7896004707198</t>
  </si>
  <si>
    <t xml:space="preserve">113481</t>
  </si>
  <si>
    <t xml:space="preserve">7896422511865</t>
  </si>
  <si>
    <t xml:space="preserve">CLONAZEPAM 2,5MG SOL ORAL FR GTS 20ML</t>
  </si>
  <si>
    <t xml:space="preserve">145061</t>
  </si>
  <si>
    <t xml:space="preserve">7896004754048</t>
  </si>
  <si>
    <t xml:space="preserve">CLORIDRATO DE DULOXETINA 60MG 30CP</t>
  </si>
  <si>
    <t xml:space="preserve">175281</t>
  </si>
  <si>
    <t xml:space="preserve">7896004756660</t>
  </si>
  <si>
    <t xml:space="preserve">CLORIDRATO DE SERTRALINA 50MG 30CP</t>
  </si>
  <si>
    <t xml:space="preserve">183241</t>
  </si>
  <si>
    <t xml:space="preserve">7899547518122</t>
  </si>
  <si>
    <t xml:space="preserve">CLORIDRATO DE TRAMADOL 50MG 10 CAP</t>
  </si>
  <si>
    <t xml:space="preserve">182141</t>
  </si>
  <si>
    <t xml:space="preserve">7895296014014</t>
  </si>
  <si>
    <t xml:space="preserve">631151</t>
  </si>
  <si>
    <t xml:space="preserve">7896004712611</t>
  </si>
  <si>
    <t xml:space="preserve">CLORIDRATO TRAMADOL 100MG CX 10 COMP LIB PROL</t>
  </si>
  <si>
    <t xml:space="preserve">441641</t>
  </si>
  <si>
    <t xml:space="preserve">7898569764753</t>
  </si>
  <si>
    <t xml:space="preserve">DESVENLAFAXINA 100MG CX 30 COMP</t>
  </si>
  <si>
    <t xml:space="preserve">259681</t>
  </si>
  <si>
    <t xml:space="preserve">7899547514315</t>
  </si>
  <si>
    <t xml:space="preserve">GABAPENTINA 300MG CX 30 COMP</t>
  </si>
  <si>
    <t xml:space="preserve">666771</t>
  </si>
  <si>
    <t xml:space="preserve">7891058002428</t>
  </si>
  <si>
    <t xml:space="preserve">OXALATO DE ESCITALOPRAM 10MG CX 60 COMP REV</t>
  </si>
  <si>
    <t xml:space="preserve">599831</t>
  </si>
  <si>
    <t xml:space="preserve">7896006219613</t>
  </si>
  <si>
    <t xml:space="preserve">PARACETAMOL+FOSF DE CODEINA 500,0+30,0MG CX 12 COMP</t>
  </si>
  <si>
    <t xml:space="preserve">611471</t>
  </si>
  <si>
    <t xml:space="preserve">7896006219606</t>
  </si>
  <si>
    <t xml:space="preserve">PARACETAMOL+FOSF DE CODEINA 500,0+30,0MG CX 36 COMP</t>
  </si>
  <si>
    <t xml:space="preserve">399401</t>
  </si>
  <si>
    <t xml:space="preserve">7891317000110</t>
  </si>
  <si>
    <t xml:space="preserve">PARACETAMOL+FOSFATO DE CODEINA 500MG+30MG CX 12 COMP</t>
  </si>
  <si>
    <t xml:space="preserve">411381</t>
  </si>
  <si>
    <t xml:space="preserve">7891317139384</t>
  </si>
  <si>
    <t xml:space="preserve">613331</t>
  </si>
  <si>
    <t xml:space="preserve">7896862927073</t>
  </si>
  <si>
    <t xml:space="preserve">PREGABALINA 75MG X 30</t>
  </si>
  <si>
    <t xml:space="preserve">419901</t>
  </si>
  <si>
    <t xml:space="preserve">7899547503647</t>
  </si>
  <si>
    <t xml:space="preserve">RISPERIDONA 1MG/ML SOL OR FR X 30ML+SER DOS</t>
  </si>
  <si>
    <t xml:space="preserve">420221</t>
  </si>
  <si>
    <t xml:space="preserve">7896006215929</t>
  </si>
  <si>
    <t xml:space="preserve">118421</t>
  </si>
  <si>
    <t xml:space="preserve">7896727841308</t>
  </si>
  <si>
    <t xml:space="preserve">CLORETO DE SODIO 9 MG/ML SOL INJ IV CX 50 BOLS PP TRANS SIST FECH X 250 ML</t>
  </si>
  <si>
    <t xml:space="preserve">HALEX ISTAR INDUSTRIA FARMACEUTICA</t>
  </si>
  <si>
    <t xml:space="preserve">HOSPITALAR</t>
  </si>
  <si>
    <t xml:space="preserve">662151</t>
  </si>
  <si>
    <t xml:space="preserve">7896480657215</t>
  </si>
  <si>
    <t xml:space="preserve">#ESC.ENLACE CLASSIC AD.MAC.12X</t>
  </si>
  <si>
    <t xml:space="preserve">652211</t>
  </si>
  <si>
    <t xml:space="preserve">7891024043578</t>
  </si>
  <si>
    <t xml:space="preserve">- ESC DENT COLGATE TWISTER PACK 4UN</t>
  </si>
  <si>
    <t xml:space="preserve">650831</t>
  </si>
  <si>
    <t xml:space="preserve">7896013105428</t>
  </si>
  <si>
    <t xml:space="preserve">ANTI-SEP BUCAL EVENMENTAS/ALV500 PG350ML</t>
  </si>
  <si>
    <t xml:space="preserve">626121</t>
  </si>
  <si>
    <t xml:space="preserve">70942507240</t>
  </si>
  <si>
    <t xml:space="preserve">CERA GUM ORTODONTICA MENTA</t>
  </si>
  <si>
    <t xml:space="preserve">GUM</t>
  </si>
  <si>
    <t xml:space="preserve">603141</t>
  </si>
  <si>
    <t xml:space="preserve">7898395844124</t>
  </si>
  <si>
    <t xml:space="preserve">CERA ORTODONTICA DENTRAT 5BARRAS</t>
  </si>
  <si>
    <t xml:space="preserve">DENTRAT</t>
  </si>
  <si>
    <t xml:space="preserve">667921</t>
  </si>
  <si>
    <t xml:space="preserve">7908324802276</t>
  </si>
  <si>
    <t xml:space="preserve">CR DENTAL DENTIL KIDS TART. NINJA TUTTI FRUTTI 12X50G R0153</t>
  </si>
  <si>
    <t xml:space="preserve">DENTIL</t>
  </si>
  <si>
    <t xml:space="preserve">668271</t>
  </si>
  <si>
    <t xml:space="preserve">7509546687537</t>
  </si>
  <si>
    <t xml:space="preserve">CR. DENT. COLGATE LUM.CARV. 60G</t>
  </si>
  <si>
    <t xml:space="preserve">643731</t>
  </si>
  <si>
    <t xml:space="preserve">7896013102472</t>
  </si>
  <si>
    <t xml:space="preserve">CREME D EVEN FLUOR E CALCIO 70 GR</t>
  </si>
  <si>
    <t xml:space="preserve">667971</t>
  </si>
  <si>
    <t xml:space="preserve">7908324800173</t>
  </si>
  <si>
    <t xml:space="preserve">CREME DENTAL DENTIL. KIDS BOB ESPONJA BUBLE GUM 12X50GRS REF2149</t>
  </si>
  <si>
    <t xml:space="preserve">655221</t>
  </si>
  <si>
    <t xml:space="preserve">7908324801880</t>
  </si>
  <si>
    <t xml:space="preserve">DENTIL KIT VIAGEM ULTRA MINT VERDE  CREME FIO ESCOVA ENXA  R0010</t>
  </si>
  <si>
    <t xml:space="preserve">655161</t>
  </si>
  <si>
    <t xml:space="preserve">7898585294968</t>
  </si>
  <si>
    <t xml:space="preserve">DENTIL PRO CERA ORTODONTICA CLINICAL 5UN R2682</t>
  </si>
  <si>
    <t xml:space="preserve">667931</t>
  </si>
  <si>
    <t xml:space="preserve">7898711711642</t>
  </si>
  <si>
    <t xml:space="preserve">DENTIL PRO ESCOVA INTERDENTAL BRUSH 0,6M  PACK 3UN</t>
  </si>
  <si>
    <t xml:space="preserve">655171</t>
  </si>
  <si>
    <t xml:space="preserve">7898711712595</t>
  </si>
  <si>
    <t xml:space="preserve">DENTIL PRO ESCOVA INTERDENTAL SLIM PICK 10UN R6725</t>
  </si>
  <si>
    <t xml:space="preserve">667871</t>
  </si>
  <si>
    <t xml:space="preserve">7898711712052</t>
  </si>
  <si>
    <t xml:space="preserve">DENTIL PRO FIO DENTAL COM HASTE CARBOX 30</t>
  </si>
  <si>
    <t xml:space="preserve">668081</t>
  </si>
  <si>
    <t xml:space="preserve">7898711712496</t>
  </si>
  <si>
    <t xml:space="preserve">DENTIL PRO FIO DENTAL COM HASTE KIDS BASIC 20 UNIDADES</t>
  </si>
  <si>
    <t xml:space="preserve">655181</t>
  </si>
  <si>
    <t xml:space="preserve">7898585292001</t>
  </si>
  <si>
    <t xml:space="preserve">DENTIL PRO PASSADOR DE FIO 30UN R2248</t>
  </si>
  <si>
    <t xml:space="preserve">662201</t>
  </si>
  <si>
    <t xml:space="preserve">7891317034009</t>
  </si>
  <si>
    <t xml:space="preserve">ENXAGUANTE BUCAL MENTA REFRESCANTE OAZ 1000 ML</t>
  </si>
  <si>
    <t xml:space="preserve">654111</t>
  </si>
  <si>
    <t xml:space="preserve">7897217403709</t>
  </si>
  <si>
    <t xml:space="preserve">ESC DENT JADEPRO 030 POPMAX MACIA UN</t>
  </si>
  <si>
    <t xml:space="preserve">654101</t>
  </si>
  <si>
    <t xml:space="preserve">7897217403402</t>
  </si>
  <si>
    <t xml:space="preserve">ESC DENT JADEPRO 031 POPMAX MED UN</t>
  </si>
  <si>
    <t xml:space="preserve">654091</t>
  </si>
  <si>
    <t xml:space="preserve">7897217400142</t>
  </si>
  <si>
    <t xml:space="preserve">ESC DENT JADEPRO 310 MAGIC INFANTIL UN</t>
  </si>
  <si>
    <t xml:space="preserve">594331</t>
  </si>
  <si>
    <t xml:space="preserve">70942005111</t>
  </si>
  <si>
    <t xml:space="preserve">ESC INTERDENTAL GUMSOFT PICK</t>
  </si>
  <si>
    <t xml:space="preserve">662161</t>
  </si>
  <si>
    <t xml:space="preserve">7896480657239</t>
  </si>
  <si>
    <t xml:space="preserve">ESC.ENLACE CLAS.AD.MAC.12X1 O</t>
  </si>
  <si>
    <t xml:space="preserve">646911</t>
  </si>
  <si>
    <t xml:space="preserve">7896480657291</t>
  </si>
  <si>
    <t xml:space="preserve">ESC.ENLACE EVOL.MAC</t>
  </si>
  <si>
    <t xml:space="preserve">264</t>
  </si>
  <si>
    <t xml:space="preserve">7891010925543</t>
  </si>
  <si>
    <t xml:space="preserve">ESCOVA DENTAL ECO</t>
  </si>
  <si>
    <t xml:space="preserve">549701</t>
  </si>
  <si>
    <t xml:space="preserve">7500435134415</t>
  </si>
  <si>
    <t xml:space="preserve">ESCOVA DENTAL MÉDIA ORAL-B PRO</t>
  </si>
  <si>
    <t xml:space="preserve">668091</t>
  </si>
  <si>
    <t xml:space="preserve">7898711711628</t>
  </si>
  <si>
    <t xml:space="preserve">ESCOVA DENTIL BABY SOFT CARE CABO EMBORRACHADO</t>
  </si>
  <si>
    <t xml:space="preserve">626101</t>
  </si>
  <si>
    <t xml:space="preserve">70942123402</t>
  </si>
  <si>
    <t xml:space="preserve">ESCOVA INFANTIL CRAYOLA 1UN</t>
  </si>
  <si>
    <t xml:space="preserve">665811</t>
  </si>
  <si>
    <t xml:space="preserve">7891055539217</t>
  </si>
  <si>
    <t xml:space="preserve">FIO DENT.CONDOR MENTA 6X50M OF</t>
  </si>
  <si>
    <t xml:space="preserve">CONDOR S.A</t>
  </si>
  <si>
    <t xml:space="preserve">641581</t>
  </si>
  <si>
    <t xml:space="preserve">7898585292025</t>
  </si>
  <si>
    <t xml:space="preserve">FIO DENTAL DENTIL ORIGINAL LV100PG50 12X1 REF= 2250$</t>
  </si>
  <si>
    <t xml:space="preserve">704301</t>
  </si>
  <si>
    <t xml:space="preserve">7891055394984</t>
  </si>
  <si>
    <t xml:space="preserve">FIO DENTAL MENTA/CARVAO 24X1</t>
  </si>
  <si>
    <t xml:space="preserve">667531</t>
  </si>
  <si>
    <t xml:space="preserve">7897144661289</t>
  </si>
  <si>
    <t xml:space="preserve">GEL DENT BITUFO KID S/FL MORAN90G-DEMAIS PROD</t>
  </si>
  <si>
    <t xml:space="preserve">649001</t>
  </si>
  <si>
    <t xml:space="preserve">7891055538418</t>
  </si>
  <si>
    <t xml:space="preserve">GEL DENT LILICA BABY 3513 36X50G</t>
  </si>
  <si>
    <t xml:space="preserve">603041</t>
  </si>
  <si>
    <t xml:space="preserve">70942507233</t>
  </si>
  <si>
    <t xml:space="preserve">GUM CERA ORTODONTICA NEUTRA</t>
  </si>
  <si>
    <t xml:space="preserve">626171</t>
  </si>
  <si>
    <t xml:space="preserve">7898185414865</t>
  </si>
  <si>
    <t xml:space="preserve">GUM ENXAGUANTE INF TROLLS 250ML</t>
  </si>
  <si>
    <t xml:space="preserve">626251</t>
  </si>
  <si>
    <t xml:space="preserve">70942005142</t>
  </si>
  <si>
    <t xml:space="preserve">GUM ESC DENTAL MIRACULOUS MANUAL 2UN</t>
  </si>
  <si>
    <t xml:space="preserve">657641</t>
  </si>
  <si>
    <t xml:space="preserve">70942005487</t>
  </si>
  <si>
    <t xml:space="preserve">GUM ESC DENTAL MULTI CLEAN 1UN</t>
  </si>
  <si>
    <t xml:space="preserve">610991</t>
  </si>
  <si>
    <t xml:space="preserve">70942004824</t>
  </si>
  <si>
    <t xml:space="preserve">GUM GEL DENTAL INFANTIL TROLLS 50G</t>
  </si>
  <si>
    <t xml:space="preserve">594381</t>
  </si>
  <si>
    <t xml:space="preserve">70942304344</t>
  </si>
  <si>
    <t xml:space="preserve">GUM PALITO INTERDENTAL SOFT PICKS 15UN</t>
  </si>
  <si>
    <t xml:space="preserve">75</t>
  </si>
  <si>
    <t xml:space="preserve">7896015520045</t>
  </si>
  <si>
    <t xml:space="preserve">SENSODYNE BRANQUEADOR EXTRA FRESH 90 G</t>
  </si>
  <si>
    <t xml:space="preserve">639381</t>
  </si>
  <si>
    <t xml:space="preserve">7896342900640</t>
  </si>
  <si>
    <t xml:space="preserve">BC0014-BO BOLSA PARA AGUA QUENTE GRANDE BORDO MERCUR</t>
  </si>
  <si>
    <t xml:space="preserve">639401</t>
  </si>
  <si>
    <t xml:space="preserve">7896342412471</t>
  </si>
  <si>
    <t xml:space="preserve">BC0021 BOLSA MERCUR PARA GELO GRANDE</t>
  </si>
  <si>
    <t xml:space="preserve">639411</t>
  </si>
  <si>
    <t xml:space="preserve">7896342450282</t>
  </si>
  <si>
    <t xml:space="preserve">BC0035-AS JOELHEIRA MERCUR ESPORTE PRETO P</t>
  </si>
  <si>
    <t xml:space="preserve">639441</t>
  </si>
  <si>
    <t xml:space="preserve">7896342450312</t>
  </si>
  <si>
    <t xml:space="preserve">BC0036-AS JOELHEIRA MERCUR ESPORTE ORIFICIO PRETO P</t>
  </si>
  <si>
    <t xml:space="preserve">639451</t>
  </si>
  <si>
    <t xml:space="preserve">7896342450329</t>
  </si>
  <si>
    <t xml:space="preserve">BC0036BS JOELHEIRA MERCUR ESPORTE ORIFICIO PRETO M</t>
  </si>
  <si>
    <t xml:space="preserve">639461</t>
  </si>
  <si>
    <t xml:space="preserve">7896342450336</t>
  </si>
  <si>
    <t xml:space="preserve">BC0036CS JOELHEIRA MERCUR ESPORTE ORIFICIO PRETO G</t>
  </si>
  <si>
    <t xml:space="preserve">639471</t>
  </si>
  <si>
    <t xml:space="preserve">7896342450374</t>
  </si>
  <si>
    <t xml:space="preserve">BC0045-AS TORNOZELEIRA MERCUR ESPORTE P</t>
  </si>
  <si>
    <t xml:space="preserve">639491</t>
  </si>
  <si>
    <t xml:space="preserve">7896342450398</t>
  </si>
  <si>
    <t xml:space="preserve">BC0045-CS TORNOZELEIRA MERCUR ESPORTE G</t>
  </si>
  <si>
    <t xml:space="preserve">639501</t>
  </si>
  <si>
    <t xml:space="preserve">7896342452200</t>
  </si>
  <si>
    <t xml:space="preserve">BC0069-REA TIPOIA ESTABILIZADORA VELPEAU C ORIFICIO MERCUR AZUL P</t>
  </si>
  <si>
    <t xml:space="preserve">639511</t>
  </si>
  <si>
    <t xml:space="preserve">7896342452217</t>
  </si>
  <si>
    <t xml:space="preserve">BC0069-REB TIPOIA ESTABILIZADORA VELPEAU COM ORIFICIO MERCUR AZ M</t>
  </si>
  <si>
    <t xml:space="preserve">639521</t>
  </si>
  <si>
    <t xml:space="preserve">7896342452224</t>
  </si>
  <si>
    <t xml:space="preserve">BC0069-REC TIPOIA ESTABILIZADORA VELPEAU COM ORIFICIO MERCUR AZ G</t>
  </si>
  <si>
    <t xml:space="preserve">639531</t>
  </si>
  <si>
    <t xml:space="preserve">7896342452248</t>
  </si>
  <si>
    <t xml:space="preserve">BC0069-SIA TIPOIA ORTOPEDICA MERCUR AZUL P</t>
  </si>
  <si>
    <t xml:space="preserve">639541</t>
  </si>
  <si>
    <t xml:space="preserve">7896342452255</t>
  </si>
  <si>
    <t xml:space="preserve">BC0069-SIB TIPOIA ORTOPEDICA MERCUR AZUL M</t>
  </si>
  <si>
    <t xml:space="preserve">639551</t>
  </si>
  <si>
    <t xml:space="preserve">7896342452262</t>
  </si>
  <si>
    <t xml:space="preserve">BC0069-SIC TIPOIA ORTOPEDICA MERCUR AZUL G</t>
  </si>
  <si>
    <t xml:space="preserve">639581</t>
  </si>
  <si>
    <t xml:space="preserve">7896342412372</t>
  </si>
  <si>
    <t xml:space="preserve">BC0401 DUCHA PARA HIGIENE INTIMA N12 PVC MERCUR CX 1PC</t>
  </si>
  <si>
    <t xml:space="preserve">639481</t>
  </si>
  <si>
    <t xml:space="preserve">7896342450381</t>
  </si>
  <si>
    <t xml:space="preserve">BC045-BS TORNOZELEIRA MERCUR ESPORTE M</t>
  </si>
  <si>
    <t xml:space="preserve">639591</t>
  </si>
  <si>
    <t xml:space="preserve">7896342415670</t>
  </si>
  <si>
    <t xml:space="preserve">BC0500R TIRA LEITE MATERNO MERCUR ROSA</t>
  </si>
  <si>
    <t xml:space="preserve">639611</t>
  </si>
  <si>
    <t xml:space="preserve">7896342452859</t>
  </si>
  <si>
    <t xml:space="preserve">BC0633-AP JOELHEIRA ELASTICA MERCUR PRETO P</t>
  </si>
  <si>
    <t xml:space="preserve">639621</t>
  </si>
  <si>
    <t xml:space="preserve">7896342452866</t>
  </si>
  <si>
    <t xml:space="preserve">BC0633-BP JOELHEIRA ELASTICA MERCUR PRETO M</t>
  </si>
  <si>
    <t xml:space="preserve">639631</t>
  </si>
  <si>
    <t xml:space="preserve">7896342452873</t>
  </si>
  <si>
    <t xml:space="preserve">BC0633-CP JOELHEIRA ELASTICA MERCUR PRETO G</t>
  </si>
  <si>
    <t xml:space="preserve">639641</t>
  </si>
  <si>
    <t xml:space="preserve">7896342452941</t>
  </si>
  <si>
    <t xml:space="preserve">BC0647-AP TORNOZELEIRA ELASTICA MERCUR PRETO P</t>
  </si>
  <si>
    <t xml:space="preserve">639651</t>
  </si>
  <si>
    <t xml:space="preserve">7896342452958</t>
  </si>
  <si>
    <t xml:space="preserve">BC0647-BP TORNOZELEIRA ELASTICA MERCUR PRETO M</t>
  </si>
  <si>
    <t xml:space="preserve">639661</t>
  </si>
  <si>
    <t xml:space="preserve">7896342452965</t>
  </si>
  <si>
    <t xml:space="preserve">BC0647-CP TORNOZELEIRA ELASTICA MERCUR PRETO G</t>
  </si>
  <si>
    <t xml:space="preserve">639681</t>
  </si>
  <si>
    <t xml:space="preserve">7896342452187</t>
  </si>
  <si>
    <t xml:space="preserve">BC0656-BP TALA CURTA PARA PUNHO BILATERAL PRETO MERCUR M</t>
  </si>
  <si>
    <t xml:space="preserve">639691</t>
  </si>
  <si>
    <t xml:space="preserve">7896342452194</t>
  </si>
  <si>
    <t xml:space="preserve">BC0656-CP TALA CURTA PARA PUNHO BILATERAL PRETO MERCUR G</t>
  </si>
  <si>
    <t xml:space="preserve">639701</t>
  </si>
  <si>
    <t xml:space="preserve">7896342916283</t>
  </si>
  <si>
    <t xml:space="preserve">BC1560-LE MULETA CANADENSE MERCUR LILAS ESCURO 1 PAR</t>
  </si>
  <si>
    <t xml:space="preserve">639711</t>
  </si>
  <si>
    <t xml:space="preserve">7896342915866</t>
  </si>
  <si>
    <t xml:space="preserve">BC1560-PR MULETA CANADENSE MERCUR PRETA 1 PAR</t>
  </si>
  <si>
    <t xml:space="preserve">639371</t>
  </si>
  <si>
    <t xml:space="preserve">7896342452712</t>
  </si>
  <si>
    <t xml:space="preserve">BOLSA PARA AGUA QUENTE MEDIA BORDO - BC0013-BO  MERCUR</t>
  </si>
  <si>
    <t xml:space="preserve">639361</t>
  </si>
  <si>
    <t xml:space="preserve">7896342900626</t>
  </si>
  <si>
    <t xml:space="preserve">BOLSA PARA AGUA QUENTE PEQUENA BORDO - BC0010-BO MERCUR</t>
  </si>
  <si>
    <t xml:space="preserve">639571</t>
  </si>
  <si>
    <t xml:space="preserve">7896342900831</t>
  </si>
  <si>
    <t xml:space="preserve">BOLSA TERMICA GEL PEQUENA MERCUR BC0130-P20</t>
  </si>
  <si>
    <t xml:space="preserve">583161</t>
  </si>
  <si>
    <t xml:space="preserve">7898601065671</t>
  </si>
  <si>
    <t xml:space="preserve">CINTA MODELADORA PINK G REF.KSN062</t>
  </si>
  <si>
    <t xml:space="preserve">639251</t>
  </si>
  <si>
    <t xml:space="preserve">7896191204562</t>
  </si>
  <si>
    <t xml:space="preserve">MEIA KENDALL ALTA COMPRESSAO 3/4 S/PONTEIRA MEL (1882) M*</t>
  </si>
  <si>
    <t xml:space="preserve">KENDALL</t>
  </si>
  <si>
    <t xml:space="preserve">639261</t>
  </si>
  <si>
    <t xml:space="preserve">7896191204579</t>
  </si>
  <si>
    <t xml:space="preserve">MEIA KENDALL ALTA COMPRESSAO 3/4 S/PONTEIRA MEL (1883) G*</t>
  </si>
  <si>
    <t xml:space="preserve">639291</t>
  </si>
  <si>
    <t xml:space="preserve">7896191246159</t>
  </si>
  <si>
    <t xml:space="preserve">MEIA KENDALL MEDIA COMPRESSAO 3/4 S/PONTEIRA MEL (1872) M*</t>
  </si>
  <si>
    <t xml:space="preserve">639301</t>
  </si>
  <si>
    <t xml:space="preserve">7896191246166</t>
  </si>
  <si>
    <t xml:space="preserve">MEIA KENDALL MEDIA COMPRESSAO 3/4 S/PONTEIRA MEL (1873) G*</t>
  </si>
  <si>
    <t xml:space="preserve">602941</t>
  </si>
  <si>
    <t xml:space="preserve">7896148500655</t>
  </si>
  <si>
    <t xml:space="preserve">EXTRATO DE PROPOLIS C/30ML (FIT)</t>
  </si>
  <si>
    <t xml:space="preserve">611501</t>
  </si>
  <si>
    <t xml:space="preserve">7896006212157</t>
  </si>
  <si>
    <t xml:space="preserve">MAMYLAN BG 30G</t>
  </si>
  <si>
    <t xml:space="preserve">602931</t>
  </si>
  <si>
    <t xml:space="preserve">7896148500136</t>
  </si>
  <si>
    <t xml:space="preserve">MEL CP EXTRATO PROPOLIS 35ML (FIT)</t>
  </si>
  <si>
    <t xml:space="preserve">23203</t>
  </si>
  <si>
    <t xml:space="preserve">7896006201045</t>
  </si>
  <si>
    <t xml:space="preserve">MELATONINA 20ML SOL GOTAS</t>
  </si>
  <si>
    <t xml:space="preserve">610951</t>
  </si>
  <si>
    <t xml:space="preserve">7898719040966</t>
  </si>
  <si>
    <t xml:space="preserve">OLEO DE ROSA MOSQUETA CORPORAL 30ML</t>
  </si>
  <si>
    <t xml:space="preserve">658821</t>
  </si>
  <si>
    <t xml:space="preserve">7898442108483</t>
  </si>
  <si>
    <t xml:space="preserve">TARADAO ESTIMULANTE SEXUAL C/60 COMPRIMIDOS</t>
  </si>
  <si>
    <t xml:space="preserve">585661</t>
  </si>
  <si>
    <t xml:space="preserve">7500435186698</t>
  </si>
  <si>
    <t xml:space="preserve">AB PREST ULTRAGRIP UN 2 UNIDADES</t>
  </si>
  <si>
    <t xml:space="preserve">595891</t>
  </si>
  <si>
    <t xml:space="preserve">7896221806964</t>
  </si>
  <si>
    <t xml:space="preserve">ACETONA MARCIA 80ML</t>
  </si>
  <si>
    <t xml:space="preserve">MARCIA</t>
  </si>
  <si>
    <t xml:space="preserve">553641</t>
  </si>
  <si>
    <t xml:space="preserve">7897947607521</t>
  </si>
  <si>
    <t xml:space="preserve">ACNEZIL SABONETE LIQUIDO FACIAL FR 200ML</t>
  </si>
  <si>
    <t xml:space="preserve">618571</t>
  </si>
  <si>
    <t xml:space="preserve">7897517932749</t>
  </si>
  <si>
    <t xml:space="preserve">ADESIVO P/ PROT DOS MAMILOS DESCARTAVEL 3UN</t>
  </si>
  <si>
    <t xml:space="preserve">659231</t>
  </si>
  <si>
    <t xml:space="preserve">7896150017233</t>
  </si>
  <si>
    <t xml:space="preserve">AG OXIG YAMA CR 10V 100ML</t>
  </si>
  <si>
    <t xml:space="preserve">YAMA IND COMERCIO</t>
  </si>
  <si>
    <t xml:space="preserve">659241</t>
  </si>
  <si>
    <t xml:space="preserve">7896150017257</t>
  </si>
  <si>
    <t xml:space="preserve">AG OXIG YAMA CR 30V 100ML</t>
  </si>
  <si>
    <t xml:space="preserve">659251</t>
  </si>
  <si>
    <t xml:space="preserve">7896150017264</t>
  </si>
  <si>
    <t xml:space="preserve">AG OXIG YAMA CR 40V 100ML</t>
  </si>
  <si>
    <t xml:space="preserve">635991</t>
  </si>
  <si>
    <t xml:space="preserve">7896213309299</t>
  </si>
  <si>
    <t xml:space="preserve">AGUA OXIG BEIRA ALTA 90ML 10 VOL</t>
  </si>
  <si>
    <t xml:space="preserve">BEIRA ALTA</t>
  </si>
  <si>
    <t xml:space="preserve">640881</t>
  </si>
  <si>
    <t xml:space="preserve">7896213300050</t>
  </si>
  <si>
    <t xml:space="preserve">AGUA OXIG BEIRA ALTA 90ML 20V</t>
  </si>
  <si>
    <t xml:space="preserve">640891</t>
  </si>
  <si>
    <t xml:space="preserve">7896213300081</t>
  </si>
  <si>
    <t xml:space="preserve">AGUA OXIG BEIRA ALTA 90ML 30V</t>
  </si>
  <si>
    <t xml:space="preserve">631411</t>
  </si>
  <si>
    <t xml:space="preserve">AGUA OXIG MARCIA CREMOSA 30VOL 70ML</t>
  </si>
  <si>
    <t xml:space="preserve">534701</t>
  </si>
  <si>
    <t xml:space="preserve">7896221800092</t>
  </si>
  <si>
    <t xml:space="preserve">AGUA OXIGENADA MARCIA 20 VOL 70ML</t>
  </si>
  <si>
    <t xml:space="preserve">608061</t>
  </si>
  <si>
    <t xml:space="preserve">7898095296094</t>
  </si>
  <si>
    <t xml:space="preserve">ALGODAO DIA A DIA BOLA BRANCA 50G</t>
  </si>
  <si>
    <t xml:space="preserve">612891</t>
  </si>
  <si>
    <t xml:space="preserve">7898095297954</t>
  </si>
  <si>
    <t xml:space="preserve">ALGODAO DIA A DIA LIMPEZA FACIAL DISCO 48X37G</t>
  </si>
  <si>
    <t xml:space="preserve">545281</t>
  </si>
  <si>
    <t xml:space="preserve">7896227620113</t>
  </si>
  <si>
    <t xml:space="preserve">ALGODAO EM BOLAS FAM. COTTON 50G</t>
  </si>
  <si>
    <t xml:space="preserve">620021</t>
  </si>
  <si>
    <t xml:space="preserve">7898136150019</t>
  </si>
  <si>
    <t xml:space="preserve">ALGODAO NATHY MULTIUSO 25G</t>
  </si>
  <si>
    <t xml:space="preserve">644</t>
  </si>
  <si>
    <t xml:space="preserve">7898136150279</t>
  </si>
  <si>
    <t xml:space="preserve">ALGODÃO NATHY BOLINHAS 50G</t>
  </si>
  <si>
    <t xml:space="preserve">ERS</t>
  </si>
  <si>
    <t xml:space="preserve">618591</t>
  </si>
  <si>
    <t xml:space="preserve">7897517917272</t>
  </si>
  <si>
    <t xml:space="preserve">ALICATE DE CUTICULA COMPACTO BLISTER UN</t>
  </si>
  <si>
    <t xml:space="preserve">RICCA</t>
  </si>
  <si>
    <t xml:space="preserve">602891</t>
  </si>
  <si>
    <t xml:space="preserve">7896013501824</t>
  </si>
  <si>
    <t xml:space="preserve">ALIS CR HAIRLIFE KIT LISO NATURAL</t>
  </si>
  <si>
    <t xml:space="preserve">602901</t>
  </si>
  <si>
    <t xml:space="preserve">7896013544920</t>
  </si>
  <si>
    <t xml:space="preserve">ALIS CR HAIRLIFE KIT SUPER CACHOS SOLTO</t>
  </si>
  <si>
    <t xml:space="preserve">622111</t>
  </si>
  <si>
    <t xml:space="preserve">7897161353068</t>
  </si>
  <si>
    <t xml:space="preserve">ALYNE PO DESC ALOE VERA 20G</t>
  </si>
  <si>
    <t xml:space="preserve">ALYNE</t>
  </si>
  <si>
    <t xml:space="preserve">586321</t>
  </si>
  <si>
    <t xml:space="preserve">7896085813450</t>
  </si>
  <si>
    <t xml:space="preserve">ALZ ORIGEM FLORES &amp;AMP; FRUTAS</t>
  </si>
  <si>
    <t xml:space="preserve">ORIGEM</t>
  </si>
  <si>
    <t xml:space="preserve">586621</t>
  </si>
  <si>
    <t xml:space="preserve">7896085866067</t>
  </si>
  <si>
    <t xml:space="preserve">ALZ SFERA M ARGAN ONDULADOS &amp;AMP; VOLUMOSOS</t>
  </si>
  <si>
    <t xml:space="preserve">578481</t>
  </si>
  <si>
    <t xml:space="preserve">7896058501100</t>
  </si>
  <si>
    <t xml:space="preserve">AMENDOIM JAPONES DORI 100GR UN QTD</t>
  </si>
  <si>
    <t xml:space="preserve">608041</t>
  </si>
  <si>
    <t xml:space="preserve">7898211382953</t>
  </si>
  <si>
    <t xml:space="preserve">AMPOLA CAPILAR D-PANTENOL 10ML</t>
  </si>
  <si>
    <t xml:space="preserve">608011</t>
  </si>
  <si>
    <t xml:space="preserve">7898211381925</t>
  </si>
  <si>
    <t xml:space="preserve">AMPOLA CAPILAR OLEO DE ARGAN 10ML</t>
  </si>
  <si>
    <t xml:space="preserve">608021</t>
  </si>
  <si>
    <t xml:space="preserve">7898211381932</t>
  </si>
  <si>
    <t xml:space="preserve">AMPOLA CAPILAR QUERATINA 12X10ML</t>
  </si>
  <si>
    <t xml:space="preserve">608031</t>
  </si>
  <si>
    <t xml:space="preserve">7898211381949</t>
  </si>
  <si>
    <t xml:space="preserve">AMPOLA CAPILAR VITAMINA A 10ML</t>
  </si>
  <si>
    <t xml:space="preserve">665541</t>
  </si>
  <si>
    <t xml:space="preserve">7897230300023</t>
  </si>
  <si>
    <t xml:space="preserve">ANASOL DD CREAM FACIAL FPS 75 - 40G</t>
  </si>
  <si>
    <t xml:space="preserve">665531</t>
  </si>
  <si>
    <t xml:space="preserve">7897230303192</t>
  </si>
  <si>
    <t xml:space="preserve">ANASOL PROT SOLAR FPS 30 - LOCAO - 200 G</t>
  </si>
  <si>
    <t xml:space="preserve">644341</t>
  </si>
  <si>
    <t xml:space="preserve">7897230301983</t>
  </si>
  <si>
    <t xml:space="preserve">ANASOL PROT. SOLAR FACIAL FPS50 - 60G</t>
  </si>
  <si>
    <t xml:space="preserve">626011</t>
  </si>
  <si>
    <t xml:space="preserve">7898395843394</t>
  </si>
  <si>
    <t xml:space="preserve">ANTISSEPTI BUCAL PERIODENTAL ZERO ALCOOL 250ML</t>
  </si>
  <si>
    <t xml:space="preserve">543901</t>
  </si>
  <si>
    <t xml:space="preserve">7506306241183</t>
  </si>
  <si>
    <t xml:space="preserve">ANTITRANSPIRANTE AEROSSOL ORIGINAL DOVE 150ML</t>
  </si>
  <si>
    <t xml:space="preserve">612031</t>
  </si>
  <si>
    <t xml:space="preserve">7891150068780</t>
  </si>
  <si>
    <t xml:space="preserve">ANTITRANSPIRANTE AEROSSOL ORIGINAL DOVE 200ML PROM</t>
  </si>
  <si>
    <t xml:space="preserve">559721</t>
  </si>
  <si>
    <t xml:space="preserve">78929388</t>
  </si>
  <si>
    <t xml:space="preserve">ANTITRANSPIRANTE ROLL-ON REXONA ACTIVE DRY 30ML</t>
  </si>
  <si>
    <t xml:space="preserve">559741</t>
  </si>
  <si>
    <t xml:space="preserve">75063559</t>
  </si>
  <si>
    <t xml:space="preserve">ANTITRANSPIRANTE ROLL-ON REXONA BAMBOO 30ML</t>
  </si>
  <si>
    <t xml:space="preserve">635861</t>
  </si>
  <si>
    <t xml:space="preserve">70330727984</t>
  </si>
  <si>
    <t xml:space="preserve">AP BARB BIC COMFORT3 BLACK NIGHT C/ 2UN</t>
  </si>
  <si>
    <t xml:space="preserve">635851</t>
  </si>
  <si>
    <t xml:space="preserve">70330717534</t>
  </si>
  <si>
    <t xml:space="preserve">AP BARB BIC COMFORT3 PELE NORMAL C/ 2</t>
  </si>
  <si>
    <t xml:space="preserve">602921</t>
  </si>
  <si>
    <t xml:space="preserve">70330717565</t>
  </si>
  <si>
    <t xml:space="preserve">AP BARB BIC COMFORT3 PELE SENS C/ 2</t>
  </si>
  <si>
    <t xml:space="preserve">602911</t>
  </si>
  <si>
    <t xml:space="preserve">70330703629</t>
  </si>
  <si>
    <t xml:space="preserve">AP BARB BIC SENSITIVE AMARELO PAR</t>
  </si>
  <si>
    <t xml:space="preserve">635871</t>
  </si>
  <si>
    <t xml:space="preserve">70330731806</t>
  </si>
  <si>
    <t xml:space="preserve">AP DEP BIC SOLEIL3 ROSA C/ 2 UN</t>
  </si>
  <si>
    <t xml:space="preserve">494</t>
  </si>
  <si>
    <t xml:space="preserve">7506339337525</t>
  </si>
  <si>
    <t xml:space="preserve">AP PRESTOBARBA 3 SENSE PROTECT C/2</t>
  </si>
  <si>
    <t xml:space="preserve">591591</t>
  </si>
  <si>
    <t xml:space="preserve">7500435187350</t>
  </si>
  <si>
    <t xml:space="preserve">APAR.PROBAK II 2UNID (PAR)</t>
  </si>
  <si>
    <t xml:space="preserve">600801</t>
  </si>
  <si>
    <t xml:space="preserve">7500435154437</t>
  </si>
  <si>
    <t xml:space="preserve">APB PRESTO 2 UN CABECA MOVEL UNID.</t>
  </si>
  <si>
    <t xml:space="preserve">622451</t>
  </si>
  <si>
    <t xml:space="preserve">7702018072439</t>
  </si>
  <si>
    <t xml:space="preserve">APB VENUS SIMPLY UNID</t>
  </si>
  <si>
    <t xml:space="preserve">603271</t>
  </si>
  <si>
    <t xml:space="preserve">7898623951723</t>
  </si>
  <si>
    <t xml:space="preserve">ATIV. DE CACHOS SOS RICINO E QUERATINA 300ML</t>
  </si>
  <si>
    <t xml:space="preserve">603281</t>
  </si>
  <si>
    <t xml:space="preserve">7898524348639</t>
  </si>
  <si>
    <t xml:space="preserve">ATIVADOR DE CACHOS SOS COCO 300ML</t>
  </si>
  <si>
    <t xml:space="preserve">582021</t>
  </si>
  <si>
    <t xml:space="preserve">7898132981853</t>
  </si>
  <si>
    <t xml:space="preserve">BANHO DE CREME CACHOS E CRESPOS 250GR</t>
  </si>
  <si>
    <t xml:space="preserve">655301</t>
  </si>
  <si>
    <t xml:space="preserve">BARBEADOR AVARIADOS</t>
  </si>
  <si>
    <t xml:space="preserve">607811</t>
  </si>
  <si>
    <t xml:space="preserve">7897013556968</t>
  </si>
  <si>
    <t xml:space="preserve">BAT ALCALINA ELGIN LR41 PAR</t>
  </si>
  <si>
    <t xml:space="preserve">ELGIN</t>
  </si>
  <si>
    <t xml:space="preserve">559121</t>
  </si>
  <si>
    <t xml:space="preserve">7898639301987</t>
  </si>
  <si>
    <t xml:space="preserve">BEBE LOVE SAB LIQUIDO 240ML(CABECA AOS PES SUAVE NEUTRO) FR</t>
  </si>
  <si>
    <t xml:space="preserve">629261</t>
  </si>
  <si>
    <t xml:space="preserve">7897517920036</t>
  </si>
  <si>
    <t xml:space="preserve">BELLIZ FIO DENTAL KESS 100MT BASIC</t>
  </si>
  <si>
    <t xml:space="preserve">17703</t>
  </si>
  <si>
    <t xml:space="preserve">7908512702777</t>
  </si>
  <si>
    <t xml:space="preserve">BODY SPLASH BIO INSTINTO 130ML AMEIXA</t>
  </si>
  <si>
    <t xml:space="preserve">17803</t>
  </si>
  <si>
    <t xml:space="preserve">7908512702784</t>
  </si>
  <si>
    <t xml:space="preserve">BODY SPLASH BIO INSTINTO 130ML B.ROSE</t>
  </si>
  <si>
    <t xml:space="preserve">17903</t>
  </si>
  <si>
    <t xml:space="preserve">7908512702791</t>
  </si>
  <si>
    <t xml:space="preserve">BODY SPLASH BIO INSTINTO 130ML B.VANILLA</t>
  </si>
  <si>
    <t xml:space="preserve">18003</t>
  </si>
  <si>
    <t xml:space="preserve">7908512704207</t>
  </si>
  <si>
    <t xml:space="preserve">BODY SPLASH BIO INSTINTO 130ML DONNA</t>
  </si>
  <si>
    <t xml:space="preserve">18103</t>
  </si>
  <si>
    <t xml:space="preserve">7908512704184</t>
  </si>
  <si>
    <t xml:space="preserve">BODY SPLASH BIO INSTINTO 130ML LAV.BABY</t>
  </si>
  <si>
    <t xml:space="preserve">18203</t>
  </si>
  <si>
    <t xml:space="preserve">7908512702807</t>
  </si>
  <si>
    <t xml:space="preserve">BODY SPLASH BIO INSTINTO 130ML MOR/CHAMP</t>
  </si>
  <si>
    <t xml:space="preserve">647871</t>
  </si>
  <si>
    <t xml:space="preserve">7898632475265</t>
  </si>
  <si>
    <t xml:space="preserve">BODY SPLASH CEREJA DIA A DIA 190ML</t>
  </si>
  <si>
    <t xml:space="preserve">657111</t>
  </si>
  <si>
    <t xml:space="preserve">7898975292796</t>
  </si>
  <si>
    <t xml:space="preserve">BODY SPLASH DESEJO JUPXT - FACE BEAUTIFUL</t>
  </si>
  <si>
    <t xml:space="preserve">BEAUTYLOO</t>
  </si>
  <si>
    <t xml:space="preserve">657121</t>
  </si>
  <si>
    <t xml:space="preserve">7898975292772</t>
  </si>
  <si>
    <t xml:space="preserve">BODY SPLASH INTENSE JUPXT - FACE BEAUTIFUL</t>
  </si>
  <si>
    <t xml:space="preserve">551981</t>
  </si>
  <si>
    <t xml:space="preserve">47400179240</t>
  </si>
  <si>
    <t xml:space="preserve">CARGA DE AP.PARA BARBEAR GILLETTE MACH3 2 UNIDADES</t>
  </si>
  <si>
    <t xml:space="preserve">565741</t>
  </si>
  <si>
    <t xml:space="preserve">7702018037865</t>
  </si>
  <si>
    <t xml:space="preserve">CARGA MACH3 GILLETTE SENSITIVE 2X1</t>
  </si>
  <si>
    <t xml:space="preserve">653061</t>
  </si>
  <si>
    <t xml:space="preserve">7897947620520</t>
  </si>
  <si>
    <t xml:space="preserve">CARMED ENXAG BUC FR 250ML SBR BEIJOS</t>
  </si>
  <si>
    <t xml:space="preserve">653081</t>
  </si>
  <si>
    <t xml:space="preserve">7897947620490</t>
  </si>
  <si>
    <t xml:space="preserve">CARMED GEL DENTAL C/FLUOR BG70G SBR DENT</t>
  </si>
  <si>
    <t xml:space="preserve">574941</t>
  </si>
  <si>
    <t xml:space="preserve">7891037744509</t>
  </si>
  <si>
    <t xml:space="preserve">CD CLOSEUP LIQ 100G FRESH</t>
  </si>
  <si>
    <t xml:space="preserve">595941</t>
  </si>
  <si>
    <t xml:space="preserve">7896013104216</t>
  </si>
  <si>
    <t xml:space="preserve">CD EVEN 50G GEL BABY S/FLUOR TUT FRU M12</t>
  </si>
  <si>
    <t xml:space="preserve">633301</t>
  </si>
  <si>
    <t xml:space="preserve">7896018750876</t>
  </si>
  <si>
    <t xml:space="preserve">CD INF HUGGIES KIDS 360ML NUTRICAO/FORCA</t>
  </si>
  <si>
    <t xml:space="preserve">600621</t>
  </si>
  <si>
    <t xml:space="preserve">7506339363883</t>
  </si>
  <si>
    <t xml:space="preserve">CD ORAL B 123 MENTA SUAVE 70G</t>
  </si>
  <si>
    <t xml:space="preserve">594581</t>
  </si>
  <si>
    <t xml:space="preserve">7500435176972</t>
  </si>
  <si>
    <t xml:space="preserve">CD ORAL B BICARBONATO DE SODIO 70G</t>
  </si>
  <si>
    <t xml:space="preserve">626701</t>
  </si>
  <si>
    <t xml:space="preserve">7500435150286</t>
  </si>
  <si>
    <t xml:space="preserve">CD ORAL B ESCUDO ANTIACUCAR L3P2</t>
  </si>
  <si>
    <t xml:space="preserve">ORAL B</t>
  </si>
  <si>
    <t xml:space="preserve">593501</t>
  </si>
  <si>
    <t xml:space="preserve">7500435145152</t>
  </si>
  <si>
    <t xml:space="preserve">CD ORAL B KIDS SPIDERMAN 50G</t>
  </si>
  <si>
    <t xml:space="preserve">585721</t>
  </si>
  <si>
    <t xml:space="preserve">7500435150279</t>
  </si>
  <si>
    <t xml:space="preserve">CD ORAL-B 70G ESCUDO ANTIACUCAR</t>
  </si>
  <si>
    <t xml:space="preserve">ORION</t>
  </si>
  <si>
    <t xml:space="preserve">2443</t>
  </si>
  <si>
    <t xml:space="preserve">7896916782276</t>
  </si>
  <si>
    <t xml:space="preserve">CD OX 200ML LISOS</t>
  </si>
  <si>
    <t xml:space="preserve">2523</t>
  </si>
  <si>
    <t xml:space="preserve">7896916782344</t>
  </si>
  <si>
    <t xml:space="preserve">CD OX 200ML NUTRE</t>
  </si>
  <si>
    <t xml:space="preserve">601561</t>
  </si>
  <si>
    <t xml:space="preserve">7896015528294</t>
  </si>
  <si>
    <t xml:space="preserve">CD SENSODYNE RAPIDO ALIVIO UN 50G</t>
  </si>
  <si>
    <t xml:space="preserve">GLAXOSMITHKLINE BRASIL</t>
  </si>
  <si>
    <t xml:space="preserve">612041</t>
  </si>
  <si>
    <t xml:space="preserve">7509546675121</t>
  </si>
  <si>
    <t xml:space="preserve">CD SORRISO CARVAO ATIV 60G</t>
  </si>
  <si>
    <t xml:space="preserve">562141</t>
  </si>
  <si>
    <t xml:space="preserve">7898522372001</t>
  </si>
  <si>
    <t xml:space="preserve">CERA DEPILATORIA DEPILFLAX 100 NATURAL 250G</t>
  </si>
  <si>
    <t xml:space="preserve">MAYSTAR COSMETICA</t>
  </si>
  <si>
    <t xml:space="preserve">599521</t>
  </si>
  <si>
    <t xml:space="preserve">7898522372100</t>
  </si>
  <si>
    <t xml:space="preserve">CERA DEPILATORIA EM TABLETES  ROSAS 250G</t>
  </si>
  <si>
    <t xml:space="preserve">DEPILFLAX</t>
  </si>
  <si>
    <t xml:space="preserve">599451</t>
  </si>
  <si>
    <t xml:space="preserve">7898522372124</t>
  </si>
  <si>
    <t xml:space="preserve">CERA DEPILATORIA EM TABLETES DEPILFLAX 500G</t>
  </si>
  <si>
    <t xml:space="preserve">599531</t>
  </si>
  <si>
    <t xml:space="preserve">7898522372025</t>
  </si>
  <si>
    <t xml:space="preserve">CERA DEPILATORIA EM TABLETES NEGRA 250G</t>
  </si>
  <si>
    <t xml:space="preserve">599511</t>
  </si>
  <si>
    <t xml:space="preserve">7898522372179</t>
  </si>
  <si>
    <t xml:space="preserve">CERA DEPILATORIA MICRO-ONDAS NATURAL 100G</t>
  </si>
  <si>
    <t xml:space="preserve">599491</t>
  </si>
  <si>
    <t xml:space="preserve">7898522372186</t>
  </si>
  <si>
    <t xml:space="preserve">CERA DEPILATORIA MICRO-ONDAS ROSAS 100G</t>
  </si>
  <si>
    <t xml:space="preserve">595011</t>
  </si>
  <si>
    <t xml:space="preserve">7898212281736</t>
  </si>
  <si>
    <t xml:space="preserve">CERA DEPILATÓRIA DEPIL BELL HOMEM 100G</t>
  </si>
  <si>
    <t xml:space="preserve">DEPILBELLA</t>
  </si>
  <si>
    <t xml:space="preserve">VIVAZ DISTRIBUIDORA DE COSMETICO LTDA</t>
  </si>
  <si>
    <t xml:space="preserve">562121</t>
  </si>
  <si>
    <t xml:space="preserve">7898212280661</t>
  </si>
  <si>
    <t xml:space="preserve">CERA DEPILATÓRIA DEPIL BELLA CAMOMILA COM CALENDO 100G</t>
  </si>
  <si>
    <t xml:space="preserve">BIOCILIN</t>
  </si>
  <si>
    <t xml:space="preserve">594971</t>
  </si>
  <si>
    <t xml:space="preserve">7898212280203</t>
  </si>
  <si>
    <t xml:space="preserve">CERA DEPILATÓRIA DEPIL BELLA MEL 100G</t>
  </si>
  <si>
    <t xml:space="preserve">594961</t>
  </si>
  <si>
    <t xml:space="preserve">7898212284607</t>
  </si>
  <si>
    <t xml:space="preserve">CERA DEPILATÓRIA DEPIL BELLA PROPOLIS E MEL 100G</t>
  </si>
  <si>
    <t xml:space="preserve">595001</t>
  </si>
  <si>
    <t xml:space="preserve">7794728001915</t>
  </si>
  <si>
    <t xml:space="preserve">CERA DEPILATÓRIA DEPIL MEL CLASSICA 100G</t>
  </si>
  <si>
    <t xml:space="preserve">637421</t>
  </si>
  <si>
    <t xml:space="preserve">7794728001472</t>
  </si>
  <si>
    <t xml:space="preserve">CERA DEPIMIEL 200G P/MICROONDAS VEGETAL</t>
  </si>
  <si>
    <t xml:space="preserve">617281</t>
  </si>
  <si>
    <t xml:space="preserve">7896512914231</t>
  </si>
  <si>
    <t xml:space="preserve">CERA NUTRITIVA PINK 7GR</t>
  </si>
  <si>
    <t xml:space="preserve">647441</t>
  </si>
  <si>
    <t xml:space="preserve">7898378622121</t>
  </si>
  <si>
    <t xml:space="preserve">CERA QUENTE ALGAS 900G - NEEZ DEPIL</t>
  </si>
  <si>
    <t xml:space="preserve">647461</t>
  </si>
  <si>
    <t xml:space="preserve">7898378621278</t>
  </si>
  <si>
    <t xml:space="preserve">CERA QUENTE MEL 200GR - NEEZ DEPIL</t>
  </si>
  <si>
    <t xml:space="preserve">647431</t>
  </si>
  <si>
    <t xml:space="preserve">7898378622114</t>
  </si>
  <si>
    <t xml:space="preserve">CERA QUENTE MEL 900G - NEEZ DEPIL</t>
  </si>
  <si>
    <t xml:space="preserve">647481</t>
  </si>
  <si>
    <t xml:space="preserve">7898378621292</t>
  </si>
  <si>
    <t xml:space="preserve">CERA QUENTE NEGRA 200GR - NEEZ DEPIL</t>
  </si>
  <si>
    <t xml:space="preserve">647451</t>
  </si>
  <si>
    <t xml:space="preserve">7898378622145</t>
  </si>
  <si>
    <t xml:space="preserve">CERA QUENTE NEGRA 900G - NEEZ DEPIL</t>
  </si>
  <si>
    <t xml:space="preserve">353</t>
  </si>
  <si>
    <t xml:space="preserve">7614500010013</t>
  </si>
  <si>
    <t xml:space="preserve">CHOC TOBLERONE AO LEITE MILK 100GR</t>
  </si>
  <si>
    <t xml:space="preserve">614151</t>
  </si>
  <si>
    <t xml:space="preserve">7896013558163</t>
  </si>
  <si>
    <t xml:space="preserve">COL HENE RENA SAC PRETO AZULADO 180G</t>
  </si>
  <si>
    <t xml:space="preserve">616541</t>
  </si>
  <si>
    <t xml:space="preserve">7896000706058</t>
  </si>
  <si>
    <t xml:space="preserve">COL P COR&amp;TON 10.0 L ULT CLA 125G</t>
  </si>
  <si>
    <t xml:space="preserve">616601</t>
  </si>
  <si>
    <t xml:space="preserve">7896000724748</t>
  </si>
  <si>
    <t xml:space="preserve">COL P COR&amp;TON MEGA COLORS 12111 L S PLA</t>
  </si>
  <si>
    <t xml:space="preserve">616611</t>
  </si>
  <si>
    <t xml:space="preserve">7896000724755</t>
  </si>
  <si>
    <t xml:space="preserve">COL P COR&amp;TON MEGA COLORS 12891 L S PER</t>
  </si>
  <si>
    <t xml:space="preserve">644531</t>
  </si>
  <si>
    <t xml:space="preserve">7908324408263</t>
  </si>
  <si>
    <t xml:space="preserve">COL PHYTODERM MASC SPRAY 200ML LEGACY</t>
  </si>
  <si>
    <t xml:space="preserve">671331</t>
  </si>
  <si>
    <t xml:space="preserve">7899952324523</t>
  </si>
  <si>
    <t xml:space="preserve">COLONIA MASCULINA CEBOLINHA 25ML</t>
  </si>
  <si>
    <t xml:space="preserve">679701</t>
  </si>
  <si>
    <t xml:space="preserve">7896093013507</t>
  </si>
  <si>
    <t xml:space="preserve">COLONIA SEIVA DE ALFAZEMA 118ML</t>
  </si>
  <si>
    <t xml:space="preserve">545501</t>
  </si>
  <si>
    <t xml:space="preserve">7896020153962</t>
  </si>
  <si>
    <t xml:space="preserve">COLONIA T XUXINHA LAVANDA 120ML</t>
  </si>
  <si>
    <t xml:space="preserve">545481</t>
  </si>
  <si>
    <t xml:space="preserve">7896020153757</t>
  </si>
  <si>
    <t xml:space="preserve">COLONIA T XUXINHA TOQUE DELICADO 120ML</t>
  </si>
  <si>
    <t xml:space="preserve">656991</t>
  </si>
  <si>
    <t xml:space="preserve">7908785461654</t>
  </si>
  <si>
    <t xml:space="preserve">COND ELSEVE LI SONHOS 2025 200ML-DEMAIS PROD</t>
  </si>
  <si>
    <t xml:space="preserve">589351</t>
  </si>
  <si>
    <t xml:space="preserve">7896229906338</t>
  </si>
  <si>
    <t xml:space="preserve">COND NATU HAIR KIT SOS MANU INT 300ML RICINO</t>
  </si>
  <si>
    <t xml:space="preserve">594021</t>
  </si>
  <si>
    <t xml:space="preserve">7891150083615</t>
  </si>
  <si>
    <t xml:space="preserve">COND SEDA KIDS MOANA CACHOS INC 300ML</t>
  </si>
  <si>
    <t xml:space="preserve">615801</t>
  </si>
  <si>
    <t xml:space="preserve">7891150008168</t>
  </si>
  <si>
    <t xml:space="preserve">CONDIC CLEAR ANT HID INT 200ML</t>
  </si>
  <si>
    <t xml:space="preserve">571021</t>
  </si>
  <si>
    <t xml:space="preserve">7891150017375</t>
  </si>
  <si>
    <t xml:space="preserve">CONDIC DOVE OLEO NUTRICA 200ML</t>
  </si>
  <si>
    <t xml:space="preserve">571041</t>
  </si>
  <si>
    <t xml:space="preserve">7891150008816</t>
  </si>
  <si>
    <t xml:space="preserve">CONDIC DOVE RECON COMPL 200ML</t>
  </si>
  <si>
    <t xml:space="preserve">568961</t>
  </si>
  <si>
    <t xml:space="preserve">7891150037465</t>
  </si>
  <si>
    <t xml:space="preserve">CONDIC SEDA CACH DEFIN 325ML</t>
  </si>
  <si>
    <t xml:space="preserve">589811</t>
  </si>
  <si>
    <t xml:space="preserve">7891150050129</t>
  </si>
  <si>
    <t xml:space="preserve">CONDIC. DOVE RITUAL REPAR.200M</t>
  </si>
  <si>
    <t xml:space="preserve">581561</t>
  </si>
  <si>
    <t xml:space="preserve">7898126400353</t>
  </si>
  <si>
    <t xml:space="preserve">CONDICIONADOR JABORANDI 250ML</t>
  </si>
  <si>
    <t xml:space="preserve">582061</t>
  </si>
  <si>
    <t xml:space="preserve">7898132982393</t>
  </si>
  <si>
    <t xml:space="preserve">CONDICIONADOR MAIS BRILHO 250ML</t>
  </si>
  <si>
    <t xml:space="preserve">544141</t>
  </si>
  <si>
    <t xml:space="preserve">7891176117622</t>
  </si>
  <si>
    <t xml:space="preserve">CONDICIONADOR NEUTROX CLASSICO FRASCO 200ML</t>
  </si>
  <si>
    <t xml:space="preserve">607941</t>
  </si>
  <si>
    <t xml:space="preserve">7908458303595</t>
  </si>
  <si>
    <t xml:space="preserve">CONDICIONADOR SOS KIDS NUTRICAO 06X300ML</t>
  </si>
  <si>
    <t xml:space="preserve">581941</t>
  </si>
  <si>
    <t xml:space="preserve">7898132980764</t>
  </si>
  <si>
    <t xml:space="preserve">CONDICIONADOR UMECTANTE OLEO COCO 250ML</t>
  </si>
  <si>
    <t xml:space="preserve">617751</t>
  </si>
  <si>
    <t xml:space="preserve">7891055816264</t>
  </si>
  <si>
    <t xml:space="preserve">CONDOR ESC DENT CLASSIC FLEX MAC C/3</t>
  </si>
  <si>
    <t xml:space="preserve">617761</t>
  </si>
  <si>
    <t xml:space="preserve">7891055816271</t>
  </si>
  <si>
    <t xml:space="preserve">CONDOR ESC DENT CLASSIC FLEX MAC C/5</t>
  </si>
  <si>
    <t xml:space="preserve">617771</t>
  </si>
  <si>
    <t xml:space="preserve">7891055317303</t>
  </si>
  <si>
    <t xml:space="preserve">CONDOR ESC DENT DINOSSAURO MAC 3173-0</t>
  </si>
  <si>
    <t xml:space="preserve">574381</t>
  </si>
  <si>
    <t xml:space="preserve">7891055323908</t>
  </si>
  <si>
    <t xml:space="preserve">CONDOR ESC DENT INF BARBIE JR 3160-0</t>
  </si>
  <si>
    <t xml:space="preserve">617781</t>
  </si>
  <si>
    <t xml:space="preserve">7891055816042</t>
  </si>
  <si>
    <t xml:space="preserve">CONDOR ESC DENT INF BARBIE JR 8260 L2P1</t>
  </si>
  <si>
    <t xml:space="preserve">585601</t>
  </si>
  <si>
    <t xml:space="preserve">7891055323984</t>
  </si>
  <si>
    <t xml:space="preserve">CONDOR ESC DENT INF BARBIE KIDS+ 3170-0</t>
  </si>
  <si>
    <t xml:space="preserve">617811</t>
  </si>
  <si>
    <t xml:space="preserve">7891055815502</t>
  </si>
  <si>
    <t xml:space="preserve">CONDOR ESC DENT INF LILICA JR 8260 L2P1</t>
  </si>
  <si>
    <t xml:space="preserve">585481</t>
  </si>
  <si>
    <t xml:space="preserve">7891055435830</t>
  </si>
  <si>
    <t xml:space="preserve">CONDOR ESC DENT INF SNOOPY BABY 3161-3</t>
  </si>
  <si>
    <t xml:space="preserve">659201</t>
  </si>
  <si>
    <t xml:space="preserve">7898757790007</t>
  </si>
  <si>
    <t xml:space="preserve">COPO SORBET DE ACAI CX.12 UND</t>
  </si>
  <si>
    <t xml:space="preserve">QUICK</t>
  </si>
  <si>
    <t xml:space="preserve">ALBUQUERQUE COMERCIO DE SORVETES LTDA</t>
  </si>
  <si>
    <t xml:space="preserve">596051</t>
  </si>
  <si>
    <t xml:space="preserve">7898610076859</t>
  </si>
  <si>
    <t xml:space="preserve">CORPO DOU ESFOLI CORPO 150G ARGILA ROSA</t>
  </si>
  <si>
    <t xml:space="preserve">608241</t>
  </si>
  <si>
    <t xml:space="preserve">7898610077894</t>
  </si>
  <si>
    <t xml:space="preserve">CORPO DOU SB FACIAL 100ML CLINIC HIALU</t>
  </si>
  <si>
    <t xml:space="preserve">636241</t>
  </si>
  <si>
    <t xml:space="preserve">7898610078679</t>
  </si>
  <si>
    <t xml:space="preserve">CORPO DOU SH 300ML VIBES CRESCIMENTO</t>
  </si>
  <si>
    <t xml:space="preserve">621861</t>
  </si>
  <si>
    <t xml:space="preserve">7898610076958</t>
  </si>
  <si>
    <t xml:space="preserve">CORPO DOU. ARGILA CREME BRANCA 100G</t>
  </si>
  <si>
    <t xml:space="preserve">625221</t>
  </si>
  <si>
    <t xml:space="preserve">7898610076866</t>
  </si>
  <si>
    <t xml:space="preserve">CORPO DOU. ARGILA PO PRETA 100G</t>
  </si>
  <si>
    <t xml:space="preserve">625231</t>
  </si>
  <si>
    <t xml:space="preserve">7898610076897</t>
  </si>
  <si>
    <t xml:space="preserve">CORPO DOU. ARGILA PO VERDE 100G</t>
  </si>
  <si>
    <t xml:space="preserve">614181</t>
  </si>
  <si>
    <t xml:space="preserve">7898933675463</t>
  </si>
  <si>
    <t xml:space="preserve">CORPO DOU. CREME RACHADURA P/PES 300G</t>
  </si>
  <si>
    <t xml:space="preserve">616781</t>
  </si>
  <si>
    <t xml:space="preserve">7898610078464</t>
  </si>
  <si>
    <t xml:space="preserve">CORPO DOU. ESFOLI CORPO 150G AMORA AMEXA</t>
  </si>
  <si>
    <t xml:space="preserve">600081</t>
  </si>
  <si>
    <t xml:space="preserve">7898610077955</t>
  </si>
  <si>
    <t xml:space="preserve">CORPO DOU. KIT BANHO DE LUA PRAT CAMOMIL</t>
  </si>
  <si>
    <t xml:space="preserve">576381</t>
  </si>
  <si>
    <t xml:space="preserve">7898933675050</t>
  </si>
  <si>
    <t xml:space="preserve">CORPO DOU. PARAFINA 90G</t>
  </si>
  <si>
    <t xml:space="preserve">CORPUS</t>
  </si>
  <si>
    <t xml:space="preserve">616801</t>
  </si>
  <si>
    <t xml:space="preserve">7898610078518</t>
  </si>
  <si>
    <t xml:space="preserve">CORPO DOU. SB LIQ ESFOLI 180ML MARA CAMO</t>
  </si>
  <si>
    <t xml:space="preserve">616791</t>
  </si>
  <si>
    <t xml:space="preserve">7898610078501</t>
  </si>
  <si>
    <t xml:space="preserve">CORPO DOU. SB LIQ ESFOLI 180ML MORANGO</t>
  </si>
  <si>
    <t xml:space="preserve">636251</t>
  </si>
  <si>
    <t xml:space="preserve">7898610078709</t>
  </si>
  <si>
    <t xml:space="preserve">CORPO DOU. SH 300ML VIBES DEFINICAO</t>
  </si>
  <si>
    <t xml:space="preserve">636261</t>
  </si>
  <si>
    <t xml:space="preserve">7898610078730</t>
  </si>
  <si>
    <t xml:space="preserve">CORPO DOU. SH 300ML VIBES HIDRATACAO</t>
  </si>
  <si>
    <t xml:space="preserve">636271</t>
  </si>
  <si>
    <t xml:space="preserve">7898610078761</t>
  </si>
  <si>
    <t xml:space="preserve">CORPO DOU. SH 300ML VIBES NUTRICAO</t>
  </si>
  <si>
    <t xml:space="preserve">607991</t>
  </si>
  <si>
    <t xml:space="preserve">7897517906726</t>
  </si>
  <si>
    <t xml:space="preserve">CORTADOR DE UNHA DISCO 12 UN 03X01UN</t>
  </si>
  <si>
    <t xml:space="preserve">ENOX BELIZ</t>
  </si>
  <si>
    <t xml:space="preserve">550601</t>
  </si>
  <si>
    <t xml:space="preserve">7896227620014</t>
  </si>
  <si>
    <t xml:space="preserve">COTONETE COTTONBABY 75UN</t>
  </si>
  <si>
    <t xml:space="preserve">567161</t>
  </si>
  <si>
    <t xml:space="preserve">7891010560737</t>
  </si>
  <si>
    <t xml:space="preserve">COTONETES J J HASTES FLEX 75UN</t>
  </si>
  <si>
    <t xml:space="preserve">631421</t>
  </si>
  <si>
    <t xml:space="preserve">7896115703164</t>
  </si>
  <si>
    <t xml:space="preserve">CR ASSAD TRA LA LA LUKINHA 90G</t>
  </si>
  <si>
    <t xml:space="preserve">650501</t>
  </si>
  <si>
    <t xml:space="preserve">7896020159964</t>
  </si>
  <si>
    <t xml:space="preserve">CR ASSADURAS TURMA DA XUXINHA 90G</t>
  </si>
  <si>
    <t xml:space="preserve">615261</t>
  </si>
  <si>
    <t xml:space="preserve">4005900328465</t>
  </si>
  <si>
    <t xml:space="preserve">CR BARBEAR NIVEA ORIGINAL 65G</t>
  </si>
  <si>
    <t xml:space="preserve">615271</t>
  </si>
  <si>
    <t xml:space="preserve">4005900328472</t>
  </si>
  <si>
    <t xml:space="preserve">CR BARBEAR NIVEA SENSITIVE 65G</t>
  </si>
  <si>
    <t xml:space="preserve">637071</t>
  </si>
  <si>
    <t xml:space="preserve">7897042018093</t>
  </si>
  <si>
    <t xml:space="preserve">CR COND SKALA ACACHONADOS 1KG</t>
  </si>
  <si>
    <t xml:space="preserve">615791</t>
  </si>
  <si>
    <t xml:space="preserve">7897042017805</t>
  </si>
  <si>
    <t xml:space="preserve">CR COND SKALA AMIDINHO MI 1KG</t>
  </si>
  <si>
    <t xml:space="preserve">637081</t>
  </si>
  <si>
    <t xml:space="preserve">7897042018161</t>
  </si>
  <si>
    <t xml:space="preserve">CR COND SKALA CACAU 1KG</t>
  </si>
  <si>
    <t xml:space="preserve">625391</t>
  </si>
  <si>
    <t xml:space="preserve">7897042017782</t>
  </si>
  <si>
    <t xml:space="preserve">CR COND SKALA DIVINA COR 1KG</t>
  </si>
  <si>
    <t xml:space="preserve">637091</t>
  </si>
  <si>
    <t xml:space="preserve">7897042013180</t>
  </si>
  <si>
    <t xml:space="preserve">CR COND SKALA DONA SKALA 1KG</t>
  </si>
  <si>
    <t xml:space="preserve">637101</t>
  </si>
  <si>
    <t xml:space="preserve">7897042004966</t>
  </si>
  <si>
    <t xml:space="preserve">CR COND SKALA JABORANDI 1KG</t>
  </si>
  <si>
    <t xml:space="preserve">625401</t>
  </si>
  <si>
    <t xml:space="preserve">7897042017812</t>
  </si>
  <si>
    <t xml:space="preserve">CR COND SKALA M.CACHINHOS 1KG</t>
  </si>
  <si>
    <t xml:space="preserve">625411</t>
  </si>
  <si>
    <t xml:space="preserve">7897042008827</t>
  </si>
  <si>
    <t xml:space="preserve">CR COND SKALA MAIS CRESPOS 1K</t>
  </si>
  <si>
    <t xml:space="preserve">637111</t>
  </si>
  <si>
    <t xml:space="preserve">7897042007066</t>
  </si>
  <si>
    <t xml:space="preserve">CR COND SKALA VINAGRE 1KG</t>
  </si>
  <si>
    <t xml:space="preserve">1943</t>
  </si>
  <si>
    <t xml:space="preserve">7891150086210</t>
  </si>
  <si>
    <t xml:space="preserve">CR D CLOSE UP GEL MENTA 130G</t>
  </si>
  <si>
    <t xml:space="preserve">672931</t>
  </si>
  <si>
    <t xml:space="preserve">7509546702605</t>
  </si>
  <si>
    <t xml:space="preserve">CR DEN COLG TOTAL ORIG MINT 90G</t>
  </si>
  <si>
    <t xml:space="preserve">623871</t>
  </si>
  <si>
    <t xml:space="preserve">7509546069609</t>
  </si>
  <si>
    <t xml:space="preserve">CR DEN COLGATE LUM WHITE INST 70G   COLG %DN:0.00</t>
  </si>
  <si>
    <t xml:space="preserve">14403</t>
  </si>
  <si>
    <t xml:space="preserve">7509546700434</t>
  </si>
  <si>
    <t xml:space="preserve">CR DEN COLGATE LUMINOUS WHITE CC 70G</t>
  </si>
  <si>
    <t xml:space="preserve">623881</t>
  </si>
  <si>
    <t xml:space="preserve">7891024134610</t>
  </si>
  <si>
    <t xml:space="preserve">CR DEN COLGATE MAX PROTECAO 180G   COLG %DN:2.00</t>
  </si>
  <si>
    <t xml:space="preserve">610151</t>
  </si>
  <si>
    <t xml:space="preserve">6920354824395</t>
  </si>
  <si>
    <t xml:space="preserve">CR DEN COLGATE NAT EX PURIF 90G</t>
  </si>
  <si>
    <t xml:space="preserve">610141</t>
  </si>
  <si>
    <t xml:space="preserve">7509546657066</t>
  </si>
  <si>
    <t xml:space="preserve">CR DEN COLGATE NAT EXT DEF REF 140G</t>
  </si>
  <si>
    <t xml:space="preserve">610131</t>
  </si>
  <si>
    <t xml:space="preserve">6920354822223</t>
  </si>
  <si>
    <t xml:space="preserve">CR DEN COLGATE NATURALS DETOX 90G</t>
  </si>
  <si>
    <t xml:space="preserve">624611</t>
  </si>
  <si>
    <t xml:space="preserve">7891024041611</t>
  </si>
  <si>
    <t xml:space="preserve">CR DEN COLGATE PRO ALIV IM 90G</t>
  </si>
  <si>
    <t xml:space="preserve">594791</t>
  </si>
  <si>
    <t xml:space="preserve">7509546668055</t>
  </si>
  <si>
    <t xml:space="preserve">CR DEN COLGATE T12 GEN REFOR 90G</t>
  </si>
  <si>
    <t xml:space="preserve">635291</t>
  </si>
  <si>
    <t xml:space="preserve">7509546665238</t>
  </si>
  <si>
    <t xml:space="preserve">CR DEN COLGATE ZERO KIDS 70G</t>
  </si>
  <si>
    <t xml:space="preserve">662211</t>
  </si>
  <si>
    <t xml:space="preserve">8718951539129</t>
  </si>
  <si>
    <t xml:space="preserve">CR DEN ELMEX SENSITIVE PROFES 75G</t>
  </si>
  <si>
    <t xml:space="preserve">574141</t>
  </si>
  <si>
    <t xml:space="preserve">7896015527440</t>
  </si>
  <si>
    <t xml:space="preserve">CR DEN PARODONTAX ORIG 50G</t>
  </si>
  <si>
    <t xml:space="preserve">HALEX</t>
  </si>
  <si>
    <t xml:space="preserve">669591</t>
  </si>
  <si>
    <t xml:space="preserve">8002990292092</t>
  </si>
  <si>
    <t xml:space="preserve">CR DEPIL VEET PELE NORMAL 100ML</t>
  </si>
  <si>
    <t xml:space="preserve">VEET</t>
  </si>
  <si>
    <t xml:space="preserve">660751</t>
  </si>
  <si>
    <t xml:space="preserve">7794728013550</t>
  </si>
  <si>
    <t xml:space="preserve">CR DEPIMIEL DEPIL CORP 120G ROMA/M.UCUUB</t>
  </si>
  <si>
    <t xml:space="preserve">DEPIMIEL DO BRASIL</t>
  </si>
  <si>
    <t xml:space="preserve">660731</t>
  </si>
  <si>
    <t xml:space="preserve">7794728013727</t>
  </si>
  <si>
    <t xml:space="preserve">CR DEPIMIEL DEPIL CORPORAL 120G SENSITIV</t>
  </si>
  <si>
    <t xml:space="preserve">654081</t>
  </si>
  <si>
    <t xml:space="preserve">7794728013444</t>
  </si>
  <si>
    <t xml:space="preserve">CR DEPIMIEL DEPIL FACIAL 40G A.BRA/R.MOS</t>
  </si>
  <si>
    <t xml:space="preserve">628761</t>
  </si>
  <si>
    <t xml:space="preserve">7891150078567</t>
  </si>
  <si>
    <t xml:space="preserve">CR HID DOVE 200ML ROMA E VERBENA M3</t>
  </si>
  <si>
    <t xml:space="preserve">853</t>
  </si>
  <si>
    <t xml:space="preserve">7896235354307</t>
  </si>
  <si>
    <t xml:space="preserve">CR HID MONANGE AR ESP ABA 50G</t>
  </si>
  <si>
    <t xml:space="preserve">863</t>
  </si>
  <si>
    <t xml:space="preserve">7896235354291</t>
  </si>
  <si>
    <t xml:space="preserve">CR HID MONANGE AR ESP MAC 50G</t>
  </si>
  <si>
    <t xml:space="preserve">615291</t>
  </si>
  <si>
    <t xml:space="preserve">42355465</t>
  </si>
  <si>
    <t xml:space="preserve">CR NIVEA MEN 30G</t>
  </si>
  <si>
    <t xml:space="preserve">589841</t>
  </si>
  <si>
    <t xml:space="preserve">7891150087286</t>
  </si>
  <si>
    <t xml:space="preserve">CR PEN DOVE TEX.RE.CACHE.355M</t>
  </si>
  <si>
    <t xml:space="preserve">636751</t>
  </si>
  <si>
    <t xml:space="preserve">7891150087293</t>
  </si>
  <si>
    <t xml:space="preserve">CR PENT DOVE CRESC TEXT REAIS 355ML   UNIL %DN:15.00</t>
  </si>
  <si>
    <t xml:space="preserve">553341</t>
  </si>
  <si>
    <t xml:space="preserve">7899706111621</t>
  </si>
  <si>
    <t xml:space="preserve">CR PENTEAR LORÉAL PARIS ELSEVE ÓLEO EXTRAORD FR 250ML</t>
  </si>
  <si>
    <t xml:space="preserve">535341</t>
  </si>
  <si>
    <t xml:space="preserve">7897042010974</t>
  </si>
  <si>
    <t xml:space="preserve">CR SKALA OLEO DE COCO 1KG</t>
  </si>
  <si>
    <t xml:space="preserve">614431</t>
  </si>
  <si>
    <t xml:space="preserve">7898587774475</t>
  </si>
  <si>
    <t xml:space="preserve">CR TRAT ELSEVE 300G OLEO EXTRAORD NUTRIC</t>
  </si>
  <si>
    <t xml:space="preserve">614441</t>
  </si>
  <si>
    <t xml:space="preserve">7899706244008</t>
  </si>
  <si>
    <t xml:space="preserve">CR TRAT ELSEVE 300G PURE HIALURONICO</t>
  </si>
  <si>
    <t xml:space="preserve">570301</t>
  </si>
  <si>
    <t xml:space="preserve">7899026457645</t>
  </si>
  <si>
    <t xml:space="preserve">CR TRAT ELSEVE REP TOTAL5 300G</t>
  </si>
  <si>
    <t xml:space="preserve">444</t>
  </si>
  <si>
    <t xml:space="preserve">7898919412150</t>
  </si>
  <si>
    <t xml:space="preserve">CR TRAT MONANGE LISOS TE QUERO C/ 300G</t>
  </si>
  <si>
    <t xml:space="preserve">2423</t>
  </si>
  <si>
    <t xml:space="preserve">7908324405163</t>
  </si>
  <si>
    <t xml:space="preserve">CR TRAT OX 190G VITA GLOW</t>
  </si>
  <si>
    <t xml:space="preserve">2473</t>
  </si>
  <si>
    <t xml:space="preserve">7897664169685</t>
  </si>
  <si>
    <t xml:space="preserve">CR TRAT OX 300G NUTRE</t>
  </si>
  <si>
    <t xml:space="preserve">569221</t>
  </si>
  <si>
    <t xml:space="preserve">7897042005062</t>
  </si>
  <si>
    <t xml:space="preserve">CR TRAT SKALA BABOSA 1KG</t>
  </si>
  <si>
    <t xml:space="preserve">637121</t>
  </si>
  <si>
    <t xml:space="preserve">7897042012800</t>
  </si>
  <si>
    <t xml:space="preserve">CR TRAT SKALA BANANA/BAC 1KG</t>
  </si>
  <si>
    <t xml:space="preserve">564161</t>
  </si>
  <si>
    <t xml:space="preserve">7897042005048</t>
  </si>
  <si>
    <t xml:space="preserve">CR TRAT SKALA BOMBA ABACATE 1KG</t>
  </si>
  <si>
    <t xml:space="preserve">576621</t>
  </si>
  <si>
    <t xml:space="preserve">7897042012183</t>
  </si>
  <si>
    <t xml:space="preserve">CR TRAT SKALA BOMBA VITAMA 1KG</t>
  </si>
  <si>
    <t xml:space="preserve">564181</t>
  </si>
  <si>
    <t xml:space="preserve">7897042004904</t>
  </si>
  <si>
    <t xml:space="preserve">CR TRAT SKALA CERAMID G3 1KG</t>
  </si>
  <si>
    <t xml:space="preserve">591711</t>
  </si>
  <si>
    <t xml:space="preserve">7897042005024</t>
  </si>
  <si>
    <t xml:space="preserve">CR TRAT SKALA COQ FRUTAS 1KG</t>
  </si>
  <si>
    <t xml:space="preserve">564201</t>
  </si>
  <si>
    <t xml:space="preserve">7897042012473</t>
  </si>
  <si>
    <t xml:space="preserve">CR TRAT SKALA DIV POTAO 1KG</t>
  </si>
  <si>
    <t xml:space="preserve">535301</t>
  </si>
  <si>
    <t xml:space="preserve">7897042006021</t>
  </si>
  <si>
    <t xml:space="preserve">CR TRAT SKALA LAMA NEGRA 1KG</t>
  </si>
  <si>
    <t xml:space="preserve">637151</t>
  </si>
  <si>
    <t xml:space="preserve">7897042013227</t>
  </si>
  <si>
    <t xml:space="preserve">CR TRAT SKALA MARACUJA/PAT 1KG</t>
  </si>
  <si>
    <t xml:space="preserve">569241</t>
  </si>
  <si>
    <t xml:space="preserve">7897042010721</t>
  </si>
  <si>
    <t xml:space="preserve">CR TRAT SKALA OLEO ARGAN 1KG</t>
  </si>
  <si>
    <t xml:space="preserve">582861</t>
  </si>
  <si>
    <t xml:space="preserve">7896000712837</t>
  </si>
  <si>
    <t xml:space="preserve">CR. PEN. N.GOLD REC.POTENTE 250</t>
  </si>
  <si>
    <t xml:space="preserve">569161</t>
  </si>
  <si>
    <t xml:space="preserve">7896115704345</t>
  </si>
  <si>
    <t xml:space="preserve">CR.PEN.TRA LA LA KIDS CACH 300ML</t>
  </si>
  <si>
    <t xml:space="preserve">564141</t>
  </si>
  <si>
    <t xml:space="preserve">7897042009121</t>
  </si>
  <si>
    <t xml:space="preserve">CR.TRAT.SKALA 12 EM 1 1KG</t>
  </si>
  <si>
    <t xml:space="preserve">564221</t>
  </si>
  <si>
    <t xml:space="preserve">7897042012312</t>
  </si>
  <si>
    <t xml:space="preserve">CR.TRAT.SKALA MAIS CACHOS 1KG</t>
  </si>
  <si>
    <t xml:space="preserve">563481</t>
  </si>
  <si>
    <t xml:space="preserve">7891024030820</t>
  </si>
  <si>
    <t xml:space="preserve">CREME DENTAL COLGATE LUMINOUS WHITE - BRILLIANT 90G</t>
  </si>
  <si>
    <t xml:space="preserve">537101</t>
  </si>
  <si>
    <t xml:space="preserve">7891024134702</t>
  </si>
  <si>
    <t xml:space="preserve">CREME DENTAL COLGATE MAXIMA PROTECAO DE ANTICARIES CAIXA 70G</t>
  </si>
  <si>
    <t xml:space="preserve">589731</t>
  </si>
  <si>
    <t xml:space="preserve">7891528038704</t>
  </si>
  <si>
    <t xml:space="preserve">CREME DENTAL COLGATE PREVENT ANTI PLACA 90G</t>
  </si>
  <si>
    <t xml:space="preserve">545961</t>
  </si>
  <si>
    <t xml:space="preserve">7793100111143</t>
  </si>
  <si>
    <t xml:space="preserve">CREME DENTAL COLGATE TOTAL 12 CLEAN MINT 90G</t>
  </si>
  <si>
    <t xml:space="preserve">589721</t>
  </si>
  <si>
    <t xml:space="preserve">7891024132005</t>
  </si>
  <si>
    <t xml:space="preserve">CREME DENTAL COLGATE TRIPLA ACAO MENTA ORIGINAL 90G</t>
  </si>
  <si>
    <t xml:space="preserve">536641</t>
  </si>
  <si>
    <t xml:space="preserve">7896013108153</t>
  </si>
  <si>
    <t xml:space="preserve">CREME DENTAL EVEN TRI CAIXA 70G</t>
  </si>
  <si>
    <t xml:space="preserve">536201</t>
  </si>
  <si>
    <t xml:space="preserve">7891024132371</t>
  </si>
  <si>
    <t xml:space="preserve">CREME DENTAL MENTA ORIGINAL COLGATE TRIPLA ACAO CAIXA 180G</t>
  </si>
  <si>
    <t xml:space="preserve">18503</t>
  </si>
  <si>
    <t xml:space="preserve">7908512700568</t>
  </si>
  <si>
    <t xml:space="preserve">CREME MASSAGEM BIOINSTINTO 150G REDUTOR</t>
  </si>
  <si>
    <t xml:space="preserve">607901</t>
  </si>
  <si>
    <t xml:space="preserve">7898623955059</t>
  </si>
  <si>
    <t xml:space="preserve">CREME MULTIFUNCIONAL #TODECACHO BABY 300ML</t>
  </si>
  <si>
    <t xml:space="preserve">612751</t>
  </si>
  <si>
    <t xml:space="preserve">7898623956773</t>
  </si>
  <si>
    <t xml:space="preserve">CREME P/ PENTEAR MEU LISINHO KIDS FRUTAS 06X250ML</t>
  </si>
  <si>
    <t xml:space="preserve">612731</t>
  </si>
  <si>
    <t xml:space="preserve">7908458313082</t>
  </si>
  <si>
    <t xml:space="preserve">CREME P/PENTEAR SOS CACHOS A.HIALURONICO 06X300ML</t>
  </si>
  <si>
    <t xml:space="preserve">545601</t>
  </si>
  <si>
    <t xml:space="preserve">7896000722522</t>
  </si>
  <si>
    <t xml:space="preserve">CREME PARA PENTEAR OLEO DE COCO 280G</t>
  </si>
  <si>
    <t xml:space="preserve">535261</t>
  </si>
  <si>
    <t xml:space="preserve">7897042012732</t>
  </si>
  <si>
    <t xml:space="preserve">CREME SKALA AMIDO DE MILHO 1KG</t>
  </si>
  <si>
    <t xml:space="preserve">535281</t>
  </si>
  <si>
    <t xml:space="preserve">7897042007226</t>
  </si>
  <si>
    <t xml:space="preserve">CREME SKALA DIVINO POTINHO KIDS 1KG</t>
  </si>
  <si>
    <t xml:space="preserve">552741</t>
  </si>
  <si>
    <t xml:space="preserve">CREME TRATAMENTO SKALA 1KG SOS TUTANO UNIT</t>
  </si>
  <si>
    <t xml:space="preserve">NAZCA ORIGEM</t>
  </si>
  <si>
    <t xml:space="preserve">474</t>
  </si>
  <si>
    <t xml:space="preserve">7891150063617</t>
  </si>
  <si>
    <t xml:space="preserve">CRM DENTAL CLOSEUP MENTA 150G</t>
  </si>
  <si>
    <t xml:space="preserve">434</t>
  </si>
  <si>
    <t xml:space="preserve">7509546657721</t>
  </si>
  <si>
    <t xml:space="preserve">CRM DENTAL COLGATE TOTAL12 220G</t>
  </si>
  <si>
    <t xml:space="preserve">576161</t>
  </si>
  <si>
    <t xml:space="preserve">7898965666996</t>
  </si>
  <si>
    <t xml:space="preserve">DABELLE CCP 270G ABACATE NUTRITIVO</t>
  </si>
  <si>
    <t xml:space="preserve">589551</t>
  </si>
  <si>
    <t xml:space="preserve">7898965666569</t>
  </si>
  <si>
    <t xml:space="preserve">DABELLE CCP 270G MICELAR PRECIOSO</t>
  </si>
  <si>
    <t xml:space="preserve">576021</t>
  </si>
  <si>
    <t xml:space="preserve">7898965666538</t>
  </si>
  <si>
    <t xml:space="preserve">DABELLE CCP 270ML LISO ARRASADOR</t>
  </si>
  <si>
    <t xml:space="preserve">589471</t>
  </si>
  <si>
    <t xml:space="preserve">7908448000220</t>
  </si>
  <si>
    <t xml:space="preserve">DABELLE CCT 400G LISO ARRASADOR</t>
  </si>
  <si>
    <t xml:space="preserve">576141</t>
  </si>
  <si>
    <t xml:space="preserve">7898965666958</t>
  </si>
  <si>
    <t xml:space="preserve">DABELLE KIT SH+CO 450ML ABACATE NUTRITIV</t>
  </si>
  <si>
    <t xml:space="preserve">575981</t>
  </si>
  <si>
    <t xml:space="preserve">7898965666323</t>
  </si>
  <si>
    <t xml:space="preserve">DABELLE KIT SH+CO 450ML CACHOS DA ONDA</t>
  </si>
  <si>
    <t xml:space="preserve">589511</t>
  </si>
  <si>
    <t xml:space="preserve">7898965666293</t>
  </si>
  <si>
    <t xml:space="preserve">DABELLE KIT SH+CO 450ML COCO PODEROSO</t>
  </si>
  <si>
    <t xml:space="preserve">575941</t>
  </si>
  <si>
    <t xml:space="preserve">7898965666309</t>
  </si>
  <si>
    <t xml:space="preserve">DABELLE KIT SH+CO 450ML LISO ARRASADOR</t>
  </si>
  <si>
    <t xml:space="preserve">589561</t>
  </si>
  <si>
    <t xml:space="preserve">7898965666330</t>
  </si>
  <si>
    <t xml:space="preserve">DABELLE KIT SH+CO 450ML MICELAR PRECIOSO</t>
  </si>
  <si>
    <t xml:space="preserve">575961</t>
  </si>
  <si>
    <t xml:space="preserve">7898965666002</t>
  </si>
  <si>
    <t xml:space="preserve">DABELLE KIT SH+CO 450ML RESGATA FIOS</t>
  </si>
  <si>
    <t xml:space="preserve">575921</t>
  </si>
  <si>
    <t xml:space="preserve">7898965666316</t>
  </si>
  <si>
    <t xml:space="preserve">DABELLE KIT SH+CO 450ML SOS CRESCIMENTO</t>
  </si>
  <si>
    <t xml:space="preserve">576321</t>
  </si>
  <si>
    <t xml:space="preserve">7908448000473</t>
  </si>
  <si>
    <t xml:space="preserve">DABELLE KIT SH250+CO175ML MEU CRONO PERF</t>
  </si>
  <si>
    <t xml:space="preserve">635881</t>
  </si>
  <si>
    <t xml:space="preserve">7908448004860</t>
  </si>
  <si>
    <t xml:space="preserve">DABELLE OLEO CAP 45ML ARGAN</t>
  </si>
  <si>
    <t xml:space="preserve">635901</t>
  </si>
  <si>
    <t xml:space="preserve">7908448004945</t>
  </si>
  <si>
    <t xml:space="preserve">DABELLE OLEO CAP 45ML ROSA MOSQUETA</t>
  </si>
  <si>
    <t xml:space="preserve">586781</t>
  </si>
  <si>
    <t xml:space="preserve">7898965666613</t>
  </si>
  <si>
    <t xml:space="preserve">DABELLE OLEO MAGICO 40ML BLEND OLEOS</t>
  </si>
  <si>
    <t xml:space="preserve">604811</t>
  </si>
  <si>
    <t xml:space="preserve">7898965666583</t>
  </si>
  <si>
    <t xml:space="preserve">DABELLE OLEO MAGICO 40ML OLIVA E BABOSA</t>
  </si>
  <si>
    <t xml:space="preserve">604821</t>
  </si>
  <si>
    <t xml:space="preserve">7898965666767</t>
  </si>
  <si>
    <t xml:space="preserve">DABELLE OLEO MAGICO 40ML RICINO</t>
  </si>
  <si>
    <t xml:space="preserve">604831</t>
  </si>
  <si>
    <t xml:space="preserve">7908448000176</t>
  </si>
  <si>
    <t xml:space="preserve">DABELLE SELAGEM 180ML MAGIC LISO ARRASAD</t>
  </si>
  <si>
    <t xml:space="preserve">534281</t>
  </si>
  <si>
    <t xml:space="preserve">7891024182475</t>
  </si>
  <si>
    <t xml:space="preserve">DARLING SHAMPOO 2 EM 1 350ML</t>
  </si>
  <si>
    <t xml:space="preserve">605111</t>
  </si>
  <si>
    <t xml:space="preserve">7509546682600</t>
  </si>
  <si>
    <t xml:space="preserve">DARLING SHAMPOO DETOX 350ML</t>
  </si>
  <si>
    <t xml:space="preserve">624801</t>
  </si>
  <si>
    <t xml:space="preserve">7898212286557</t>
  </si>
  <si>
    <t xml:space="preserve">DBELLA CERA HIDRO. NATURAL 600G</t>
  </si>
  <si>
    <t xml:space="preserve">624711</t>
  </si>
  <si>
    <t xml:space="preserve">7898212285970</t>
  </si>
  <si>
    <t xml:space="preserve">DBELLA CERA MICRO-ONDAS CHOCOLATE BRANCO 200G</t>
  </si>
  <si>
    <t xml:space="preserve">624701</t>
  </si>
  <si>
    <t xml:space="preserve">7898212282214</t>
  </si>
  <si>
    <t xml:space="preserve">DBELLA CERA MICRO-ONDAS MARACUJA 200G</t>
  </si>
  <si>
    <t xml:space="preserve">624851</t>
  </si>
  <si>
    <t xml:space="preserve">7898212287417</t>
  </si>
  <si>
    <t xml:space="preserve">DBELLA CERA MICRO-ONDAS PETALAS DEO 200G</t>
  </si>
  <si>
    <t xml:space="preserve">624731</t>
  </si>
  <si>
    <t xml:space="preserve">7898212282627</t>
  </si>
  <si>
    <t xml:space="preserve">DBELLA FOLHAS FACIAL ARGAN DEO</t>
  </si>
  <si>
    <t xml:space="preserve">624691</t>
  </si>
  <si>
    <t xml:space="preserve">7898212280227</t>
  </si>
  <si>
    <t xml:space="preserve">DBELLA FOLHAS PLASTICAS 60FLS</t>
  </si>
  <si>
    <t xml:space="preserve">624821</t>
  </si>
  <si>
    <t xml:space="preserve">7898212286977</t>
  </si>
  <si>
    <t xml:space="preserve">DBELLA PACK CREME DEP. FACIAL ALOE VERA 10G</t>
  </si>
  <si>
    <t xml:space="preserve">615811</t>
  </si>
  <si>
    <t xml:space="preserve">7908458320226</t>
  </si>
  <si>
    <t xml:space="preserve">DEFRIZ S LINE SP M.L.P.T.240ML</t>
  </si>
  <si>
    <t xml:space="preserve">615831</t>
  </si>
  <si>
    <t xml:space="preserve">7908458306817</t>
  </si>
  <si>
    <t xml:space="preserve">DEFRIZ SPR S LINE M L HI 240ML</t>
  </si>
  <si>
    <t xml:space="preserve">612811</t>
  </si>
  <si>
    <t xml:space="preserve">7908458321346</t>
  </si>
  <si>
    <t xml:space="preserve">DEFRIZANTE MEU LISO ANTIFRIZZ PROT. TERM 200ML</t>
  </si>
  <si>
    <t xml:space="preserve">625151</t>
  </si>
  <si>
    <t xml:space="preserve">7896279117104</t>
  </si>
  <si>
    <t xml:space="preserve">DEO AGUA BANHO ACQUA ESSE CEREJEI</t>
  </si>
  <si>
    <t xml:space="preserve">647161</t>
  </si>
  <si>
    <t xml:space="preserve">7500435170024</t>
  </si>
  <si>
    <t xml:space="preserve">DEO BARRA SECRET BERRY 45G</t>
  </si>
  <si>
    <t xml:space="preserve">SECRET</t>
  </si>
  <si>
    <t xml:space="preserve">647181</t>
  </si>
  <si>
    <t xml:space="preserve">7500435143189</t>
  </si>
  <si>
    <t xml:space="preserve">DEO BARRA SECRET COTTON 45G</t>
  </si>
  <si>
    <t xml:space="preserve">647191</t>
  </si>
  <si>
    <t xml:space="preserve">7500435143196</t>
  </si>
  <si>
    <t xml:space="preserve">DEO BARRA SECRET LAVANDA 45G</t>
  </si>
  <si>
    <t xml:space="preserve">629321</t>
  </si>
  <si>
    <t xml:space="preserve">7908324403077</t>
  </si>
  <si>
    <t xml:space="preserve">DEO CL PHYTODERM 250ML AGUAS CARINHO</t>
  </si>
  <si>
    <t xml:space="preserve">614371</t>
  </si>
  <si>
    <t xml:space="preserve">7891176117301</t>
  </si>
  <si>
    <t xml:space="preserve">DEO CL PHYTODERM AGUAS SENSUAL 250ML</t>
  </si>
  <si>
    <t xml:space="preserve">633581</t>
  </si>
  <si>
    <t xml:space="preserve">7500435129374</t>
  </si>
  <si>
    <t xml:space="preserve">DEO GEL SECRET COTTON 45G</t>
  </si>
  <si>
    <t xml:space="preserve">645711</t>
  </si>
  <si>
    <t xml:space="preserve">75076818</t>
  </si>
  <si>
    <t xml:space="preserve">DEO REX WOMEN CLINIC CLASSIC CR 96H 58G</t>
  </si>
  <si>
    <t xml:space="preserve">645721</t>
  </si>
  <si>
    <t xml:space="preserve">75076825</t>
  </si>
  <si>
    <t xml:space="preserve">DEO REXONA MEN CLINIC CLEAN CR 96H 58G</t>
  </si>
  <si>
    <t xml:space="preserve">601781</t>
  </si>
  <si>
    <t xml:space="preserve">7898212280784</t>
  </si>
  <si>
    <t xml:space="preserve">DEPIL BELLA CERA CAMOMILA 250G</t>
  </si>
  <si>
    <t xml:space="preserve">601921</t>
  </si>
  <si>
    <t xml:space="preserve">7898212287042</t>
  </si>
  <si>
    <t xml:space="preserve">DEPIL BELLA CERA HIDRO. NATURAL 300G</t>
  </si>
  <si>
    <t xml:space="preserve">601911</t>
  </si>
  <si>
    <t xml:space="preserve">7898212287035</t>
  </si>
  <si>
    <t xml:space="preserve">DEPIL BELLA CERA HIDRO.MORNA  ACAI 300G</t>
  </si>
  <si>
    <t xml:space="preserve">601841</t>
  </si>
  <si>
    <t xml:space="preserve">7898212283372</t>
  </si>
  <si>
    <t xml:space="preserve">DEPIL BELLA CERA MICRO-ONDAS MEL 100G</t>
  </si>
  <si>
    <t xml:space="preserve">601661</t>
  </si>
  <si>
    <t xml:space="preserve">7898212285017</t>
  </si>
  <si>
    <t xml:space="preserve">DEPIL BELLA CREME DEP CORP PETALAS 100G</t>
  </si>
  <si>
    <t xml:space="preserve">BELLA</t>
  </si>
  <si>
    <t xml:space="preserve">663831</t>
  </si>
  <si>
    <t xml:space="preserve">7896004790596</t>
  </si>
  <si>
    <t xml:space="preserve">DERMACYD SAB INF 200ML-DEMAIS PROD</t>
  </si>
  <si>
    <t xml:space="preserve">SIGMA PHARMA</t>
  </si>
  <si>
    <t xml:space="preserve">601601</t>
  </si>
  <si>
    <t xml:space="preserve">7897947601437</t>
  </si>
  <si>
    <t xml:space="preserve">DERMAFEME CALM SAB FR 100ML</t>
  </si>
  <si>
    <t xml:space="preserve">640171</t>
  </si>
  <si>
    <t xml:space="preserve">7897947617568</t>
  </si>
  <si>
    <t xml:space="preserve">DERMAFEME PREBIOTICO SAB INT FR 100 ML</t>
  </si>
  <si>
    <t xml:space="preserve">567821</t>
  </si>
  <si>
    <t xml:space="preserve">7897947600966</t>
  </si>
  <si>
    <t xml:space="preserve">DERMAFEME TUTTI-FRUTTI 200ML (1 FRASCO)</t>
  </si>
  <si>
    <t xml:space="preserve">557001</t>
  </si>
  <si>
    <t xml:space="preserve">DERMAONE SABONETE INTIMO TRAD 200 ML</t>
  </si>
  <si>
    <t xml:space="preserve">562061</t>
  </si>
  <si>
    <t xml:space="preserve">7897947609273</t>
  </si>
  <si>
    <t xml:space="preserve">DERMAONE SABONETE INTIMO TRAD 200ML</t>
  </si>
  <si>
    <t xml:space="preserve">635511</t>
  </si>
  <si>
    <t xml:space="preserve">7899706190145</t>
  </si>
  <si>
    <t xml:space="preserve">DERMO REVITALIFT HIALU GEL LIMP HIDR 80G</t>
  </si>
  <si>
    <t xml:space="preserve">618171</t>
  </si>
  <si>
    <t xml:space="preserve">27899674034261</t>
  </si>
  <si>
    <t xml:space="preserve">DES ABOVE AERO ONE SPORT</t>
  </si>
  <si>
    <t xml:space="preserve">614761</t>
  </si>
  <si>
    <t xml:space="preserve">7896049528505</t>
  </si>
  <si>
    <t xml:space="preserve">DES CR HERBISSIMO 55G NEUTRO</t>
  </si>
  <si>
    <t xml:space="preserve">873</t>
  </si>
  <si>
    <t xml:space="preserve">7898919412303</t>
  </si>
  <si>
    <t xml:space="preserve">DES HID MONANGE I P EX 400ML</t>
  </si>
  <si>
    <t xml:space="preserve">600931</t>
  </si>
  <si>
    <t xml:space="preserve">7897042015856</t>
  </si>
  <si>
    <t xml:space="preserve">DES HID SKALA AMEND D 400ML</t>
  </si>
  <si>
    <t xml:space="preserve">600921</t>
  </si>
  <si>
    <t xml:space="preserve">7897042015818</t>
  </si>
  <si>
    <t xml:space="preserve">DES HID SKALA AVEIA 400ML</t>
  </si>
  <si>
    <t xml:space="preserve">570381</t>
  </si>
  <si>
    <t xml:space="preserve">7891150064300</t>
  </si>
  <si>
    <t xml:space="preserve">DES REXONA AER W CL.EXT.D.150</t>
  </si>
  <si>
    <t xml:space="preserve">576661</t>
  </si>
  <si>
    <t xml:space="preserve">7891150073098</t>
  </si>
  <si>
    <t xml:space="preserve">DES. DOVE AER.W.CL.OR.150ML</t>
  </si>
  <si>
    <t xml:space="preserve">582781</t>
  </si>
  <si>
    <t xml:space="preserve">7896235354192</t>
  </si>
  <si>
    <t xml:space="preserve">DES. HID. MONANGE P.NORMAL 200M</t>
  </si>
  <si>
    <t xml:space="preserve">589681</t>
  </si>
  <si>
    <t xml:space="preserve">7898919411931</t>
  </si>
  <si>
    <t xml:space="preserve">DES. OLEO PAIXAO AM. TEN. 100ML</t>
  </si>
  <si>
    <t xml:space="preserve">589671</t>
  </si>
  <si>
    <t xml:space="preserve">7898919411917</t>
  </si>
  <si>
    <t xml:space="preserve">DES. OLEO PAIXAO AM.AV.100ML</t>
  </si>
  <si>
    <t xml:space="preserve">589691</t>
  </si>
  <si>
    <t xml:space="preserve">7896235354017</t>
  </si>
  <si>
    <t xml:space="preserve">DES. OLEO PAIXAO ROSAS BC.100ML</t>
  </si>
  <si>
    <t xml:space="preserve">COTY BRASIL</t>
  </si>
  <si>
    <t xml:space="preserve">604311</t>
  </si>
  <si>
    <t xml:space="preserve">7891150080973</t>
  </si>
  <si>
    <t xml:space="preserve">DES.AXE AER.MUSK 152ML</t>
  </si>
  <si>
    <t xml:space="preserve">604321</t>
  </si>
  <si>
    <t xml:space="preserve">7506306233362</t>
  </si>
  <si>
    <t xml:space="preserve">DES.AXE AER.URBAN 152ML</t>
  </si>
  <si>
    <t xml:space="preserve">604351</t>
  </si>
  <si>
    <t xml:space="preserve">7896235354185</t>
  </si>
  <si>
    <t xml:space="preserve">DES.HID.MONANGE P/MAOS Q10 75</t>
  </si>
  <si>
    <t xml:space="preserve">604401</t>
  </si>
  <si>
    <t xml:space="preserve">4005900937520</t>
  </si>
  <si>
    <t xml:space="preserve">DES.NIVEA AER.FEM.B.&amp;AMP;PEARL 15</t>
  </si>
  <si>
    <t xml:space="preserve">602271</t>
  </si>
  <si>
    <t xml:space="preserve">7896150014560</t>
  </si>
  <si>
    <t xml:space="preserve">DESC PO YAMA 20G AMETISTA</t>
  </si>
  <si>
    <t xml:space="preserve">602241</t>
  </si>
  <si>
    <t xml:space="preserve">7896150012801</t>
  </si>
  <si>
    <t xml:space="preserve">DESC PO YAMA 20G CAMOMILA</t>
  </si>
  <si>
    <t xml:space="preserve">608591</t>
  </si>
  <si>
    <t xml:space="preserve">7896150001409</t>
  </si>
  <si>
    <t xml:space="preserve">DESC PO YAMA 20G QUERATINA</t>
  </si>
  <si>
    <t xml:space="preserve">622061</t>
  </si>
  <si>
    <t xml:space="preserve">7896150024989</t>
  </si>
  <si>
    <t xml:space="preserve">DESC PO YAMA 50G ACIDO HIALURONICO</t>
  </si>
  <si>
    <t xml:space="preserve">621721</t>
  </si>
  <si>
    <t xml:space="preserve">7896150002574</t>
  </si>
  <si>
    <t xml:space="preserve">DESC PO YAMA 50G AMMONIA FREE</t>
  </si>
  <si>
    <t xml:space="preserve">583381</t>
  </si>
  <si>
    <t xml:space="preserve">7896150001744</t>
  </si>
  <si>
    <t xml:space="preserve">DESC PO YAMA 50G GERMEN DE TRIGO</t>
  </si>
  <si>
    <t xml:space="preserve">575821</t>
  </si>
  <si>
    <t xml:space="preserve">7896150019503</t>
  </si>
  <si>
    <t xml:space="preserve">DESC PO YAMA 50G PEROLADO</t>
  </si>
  <si>
    <t xml:space="preserve">575841</t>
  </si>
  <si>
    <t xml:space="preserve">7896150019534</t>
  </si>
  <si>
    <t xml:space="preserve">DESC PO YAMA 50G PLATINADO</t>
  </si>
  <si>
    <t xml:space="preserve">616651</t>
  </si>
  <si>
    <t xml:space="preserve">7896150008842</t>
  </si>
  <si>
    <t xml:space="preserve">DESC PO YAMA 50G TRADICIONAL</t>
  </si>
  <si>
    <t xml:space="preserve">649041</t>
  </si>
  <si>
    <t xml:space="preserve">7896902208612</t>
  </si>
  <si>
    <t xml:space="preserve">DESCOL FARMAX 8G CAMOMILA P/CABELOS</t>
  </si>
  <si>
    <t xml:space="preserve">607541</t>
  </si>
  <si>
    <t xml:space="preserve">7896902207400</t>
  </si>
  <si>
    <t xml:space="preserve">DESCOL SUNLESS 8G DOURA PELOS-LARAR</t>
  </si>
  <si>
    <t xml:space="preserve">SUNLESS</t>
  </si>
  <si>
    <t xml:space="preserve">545101</t>
  </si>
  <si>
    <t xml:space="preserve">7896221802249</t>
  </si>
  <si>
    <t xml:space="preserve">DESCOLORANTE MARCIA A MARINHAS</t>
  </si>
  <si>
    <t xml:space="preserve">642651</t>
  </si>
  <si>
    <t xml:space="preserve">7896221808128</t>
  </si>
  <si>
    <t xml:space="preserve">DESCOLORANTE MARCIA AMETISTA 20G</t>
  </si>
  <si>
    <t xml:space="preserve">534781</t>
  </si>
  <si>
    <t xml:space="preserve">7896221802232</t>
  </si>
  <si>
    <t xml:space="preserve">DESCOLORANTE MARCIA CAMOMILA</t>
  </si>
  <si>
    <t xml:space="preserve">642661</t>
  </si>
  <si>
    <t xml:space="preserve">7896221808050</t>
  </si>
  <si>
    <t xml:space="preserve">DESCOLORANTE PO MARCIA ALGAS MARINHAS 8G</t>
  </si>
  <si>
    <t xml:space="preserve">631481</t>
  </si>
  <si>
    <t xml:space="preserve">7896221806377</t>
  </si>
  <si>
    <t xml:space="preserve">DESCOLORANTE PO MARCIA CAMOMILA 8G</t>
  </si>
  <si>
    <t xml:space="preserve">631491</t>
  </si>
  <si>
    <t xml:space="preserve">7896221803772</t>
  </si>
  <si>
    <t xml:space="preserve">DESCOLORANTE PO MARCIA G TRIGO 20G</t>
  </si>
  <si>
    <t xml:space="preserve">642671</t>
  </si>
  <si>
    <t xml:space="preserve">7896221806469</t>
  </si>
  <si>
    <t xml:space="preserve">DESCOLORANTE PO MARCIA OLEO DE ARGAN 20G</t>
  </si>
  <si>
    <t xml:space="preserve">631501</t>
  </si>
  <si>
    <t xml:space="preserve">DESCOLORANTE PO MARCIA OLEO DE COCO 20G</t>
  </si>
  <si>
    <t xml:space="preserve">642681</t>
  </si>
  <si>
    <t xml:space="preserve">7896221807091</t>
  </si>
  <si>
    <t xml:space="preserve">DESCOLORANTE PO MARCIA OLEO GIRASSOL 20G</t>
  </si>
  <si>
    <t xml:space="preserve">642691</t>
  </si>
  <si>
    <t xml:space="preserve">7896221800085</t>
  </si>
  <si>
    <t xml:space="preserve">DESCOLORANTE PO MARCIA PROT SED 20G</t>
  </si>
  <si>
    <t xml:space="preserve">631511</t>
  </si>
  <si>
    <t xml:space="preserve">7896221806537</t>
  </si>
  <si>
    <t xml:space="preserve">DESCOLORANTE PO MARCIA QUERATINA 20G</t>
  </si>
  <si>
    <t xml:space="preserve">617991</t>
  </si>
  <si>
    <t xml:space="preserve">7791293028781</t>
  </si>
  <si>
    <t xml:space="preserve">DESO AXE AER BS BLACK 150ML</t>
  </si>
  <si>
    <t xml:space="preserve">464</t>
  </si>
  <si>
    <t xml:space="preserve">7891150068810</t>
  </si>
  <si>
    <t xml:space="preserve">DESOD DOVE AERO 200ML INV DRY</t>
  </si>
  <si>
    <t xml:space="preserve">566341</t>
  </si>
  <si>
    <t xml:space="preserve">7899674022004</t>
  </si>
  <si>
    <t xml:space="preserve">DESOD. ABOVE AER. WOM SPORT 150ML UN</t>
  </si>
  <si>
    <t xml:space="preserve">536141</t>
  </si>
  <si>
    <t xml:space="preserve">7891350034646</t>
  </si>
  <si>
    <t xml:space="preserve">DESOD. MONANGE 90G HIDRATACAO INTENSIVA</t>
  </si>
  <si>
    <t xml:space="preserve">566861</t>
  </si>
  <si>
    <t xml:space="preserve">4005900036759</t>
  </si>
  <si>
    <t xml:space="preserve">DESOD. NIVEA ROLLON MASC BLC WHT INV PWR 50ML</t>
  </si>
  <si>
    <t xml:space="preserve">535901</t>
  </si>
  <si>
    <t xml:space="preserve">7891350032963</t>
  </si>
  <si>
    <t xml:space="preserve">DESOD.ADIDAS 91G AEROSOL CLIMACOOL</t>
  </si>
  <si>
    <t xml:space="preserve">553401</t>
  </si>
  <si>
    <t xml:space="preserve">7896020160069</t>
  </si>
  <si>
    <t xml:space="preserve">DESODORANTE PÓ PARA OS PÉS BARUEL TENYS PÉ CANFORADO FRASCO 100G</t>
  </si>
  <si>
    <t xml:space="preserve">CHIMICA BARUEL</t>
  </si>
  <si>
    <t xml:space="preserve">588641</t>
  </si>
  <si>
    <t xml:space="preserve">7891150064737</t>
  </si>
  <si>
    <t xml:space="preserve">DESODORANTE REXONA 72H FRUTAS VERMELHAS 150ML/89G</t>
  </si>
  <si>
    <t xml:space="preserve">536241</t>
  </si>
  <si>
    <t xml:space="preserve">7891134004186</t>
  </si>
  <si>
    <t xml:space="preserve">DESODORANTE SENADOR SPRAY CLASSIC</t>
  </si>
  <si>
    <t xml:space="preserve">534921</t>
  </si>
  <si>
    <t xml:space="preserve">7896020160106</t>
  </si>
  <si>
    <t xml:space="preserve">DESODORANTE TENYS PE CONFORADO PO 60G BARUEL</t>
  </si>
  <si>
    <t xml:space="preserve">664601</t>
  </si>
  <si>
    <t xml:space="preserve">7898126407949</t>
  </si>
  <si>
    <t xml:space="preserve">DOSE QUERAVIT CARGA DE QUERATINA  30GR</t>
  </si>
  <si>
    <t xml:space="preserve">664611</t>
  </si>
  <si>
    <t xml:space="preserve">7898126403439</t>
  </si>
  <si>
    <t xml:space="preserve">DOSE TRITANO TUTANO 30GR</t>
  </si>
  <si>
    <t xml:space="preserve">664631</t>
  </si>
  <si>
    <t xml:space="preserve">7898132980856</t>
  </si>
  <si>
    <t xml:space="preserve">DOSE UMECTANTE OLEO DE COCO 30G</t>
  </si>
  <si>
    <t xml:space="preserve">648681</t>
  </si>
  <si>
    <t xml:space="preserve">7891150074484</t>
  </si>
  <si>
    <t xml:space="preserve">DOVE BABY LOCAO 200ML HID HORA DORMIR M3</t>
  </si>
  <si>
    <t xml:space="preserve">621661</t>
  </si>
  <si>
    <t xml:space="preserve">7891150025981</t>
  </si>
  <si>
    <t xml:space="preserve">DOVE BABY SB LIQ 200ML HID ENRIQUECID M3</t>
  </si>
  <si>
    <t xml:space="preserve">631691</t>
  </si>
  <si>
    <t xml:space="preserve">7891150079229</t>
  </si>
  <si>
    <t xml:space="preserve">DOVE BABY SB LIQ REF 180ML HORA DORMI M3</t>
  </si>
  <si>
    <t xml:space="preserve">621701</t>
  </si>
  <si>
    <t xml:space="preserve">7891150045316</t>
  </si>
  <si>
    <t xml:space="preserve">DOVE BABY SH 200ML P/C CLAROS C/CAMOM</t>
  </si>
  <si>
    <t xml:space="preserve">629411</t>
  </si>
  <si>
    <t xml:space="preserve">7891150094963</t>
  </si>
  <si>
    <t xml:space="preserve">DOVE CCP 200ML RECONSTRUCAO M3</t>
  </si>
  <si>
    <t xml:space="preserve">648581</t>
  </si>
  <si>
    <t xml:space="preserve">7891150060814</t>
  </si>
  <si>
    <t xml:space="preserve">DOVE CO SUPER 170ML NUTRICAO FATOR 50 M3</t>
  </si>
  <si>
    <t xml:space="preserve">651211</t>
  </si>
  <si>
    <t xml:space="preserve">7500435129947</t>
  </si>
  <si>
    <t xml:space="preserve">DR GILLETTE GEL MINICLEAR COOL WAVE 45G</t>
  </si>
  <si>
    <t xml:space="preserve">628421</t>
  </si>
  <si>
    <t xml:space="preserve">7891350041187</t>
  </si>
  <si>
    <t xml:space="preserve">DSD AE ADIDAS 150ML</t>
  </si>
  <si>
    <t xml:space="preserve">628431</t>
  </si>
  <si>
    <t xml:space="preserve">7891350041163</t>
  </si>
  <si>
    <t xml:space="preserve">DSD AE ADIDAS 150ML (MAS) POWER BOOSTE N</t>
  </si>
  <si>
    <t xml:space="preserve">628441</t>
  </si>
  <si>
    <t xml:space="preserve">7891350033915</t>
  </si>
  <si>
    <t xml:space="preserve">DSD AE ADIDAS 150ML (MAS) PRO INVISIBLE</t>
  </si>
  <si>
    <t xml:space="preserve">628461</t>
  </si>
  <si>
    <t xml:space="preserve">7891350041194</t>
  </si>
  <si>
    <t xml:space="preserve">DSD AE ADIDAS 150ML (MAS) UEFA CHAMPIONS</t>
  </si>
  <si>
    <t xml:space="preserve">635831</t>
  </si>
  <si>
    <t xml:space="preserve">7896049502604</t>
  </si>
  <si>
    <t xml:space="preserve">DSD AE HERBISSIMO MENTOS 150ML FRUIT</t>
  </si>
  <si>
    <t xml:space="preserve">635841</t>
  </si>
  <si>
    <t xml:space="preserve">7896049502611</t>
  </si>
  <si>
    <t xml:space="preserve">DSD AE HERBISSIMO MENTOS 150ML MINT</t>
  </si>
  <si>
    <t xml:space="preserve">609841</t>
  </si>
  <si>
    <t xml:space="preserve">7896235354208</t>
  </si>
  <si>
    <t xml:space="preserve">DSD AE MONANGE 90G ESPORTE</t>
  </si>
  <si>
    <t xml:space="preserve">635791</t>
  </si>
  <si>
    <t xml:space="preserve">7896049525726</t>
  </si>
  <si>
    <t xml:space="preserve">DSD CR HERBISSIMO 55G HIBISCO</t>
  </si>
  <si>
    <t xml:space="preserve">614751</t>
  </si>
  <si>
    <t xml:space="preserve">7896049528574</t>
  </si>
  <si>
    <t xml:space="preserve">DSD CR HERBISSIMO 55G VANILLA</t>
  </si>
  <si>
    <t xml:space="preserve">2623</t>
  </si>
  <si>
    <t xml:space="preserve">7908324401448</t>
  </si>
  <si>
    <t xml:space="preserve">DSD RO FRANCIS 50ML (FEM) CLASS VERMELHO</t>
  </si>
  <si>
    <t xml:space="preserve">2613</t>
  </si>
  <si>
    <t xml:space="preserve">7896090404421</t>
  </si>
  <si>
    <t xml:space="preserve">DSD RO FRANCIS 50ML (MAS) ACTIVE/AZUL</t>
  </si>
  <si>
    <t xml:space="preserve">628381</t>
  </si>
  <si>
    <t xml:space="preserve">7896235354406</t>
  </si>
  <si>
    <t xml:space="preserve">DSD ROLL-ON MONANGE 50ML FLOR LAVANDA (N)</t>
  </si>
  <si>
    <t xml:space="preserve">628401</t>
  </si>
  <si>
    <t xml:space="preserve">7896235354420</t>
  </si>
  <si>
    <t xml:space="preserve">DSD ROLL-ON MONANGE 50ML INTENSIVEL</t>
  </si>
  <si>
    <t xml:space="preserve">628411</t>
  </si>
  <si>
    <t xml:space="preserve">7896235354390</t>
  </si>
  <si>
    <t xml:space="preserve">DSD ROLL-ON MONANGE 50ML SENSIVEL</t>
  </si>
  <si>
    <t xml:space="preserve">635981</t>
  </si>
  <si>
    <t xml:space="preserve">7891134006586</t>
  </si>
  <si>
    <t xml:space="preserve">DSD SP SENADOR 90ML SEDUCTION</t>
  </si>
  <si>
    <t xml:space="preserve">648411</t>
  </si>
  <si>
    <t xml:space="preserve">7896044997177</t>
  </si>
  <si>
    <t xml:space="preserve">DSP 260ML BODY SPL CLASSIC</t>
  </si>
  <si>
    <t xml:space="preserve">629131</t>
  </si>
  <si>
    <t xml:space="preserve">7891024024386</t>
  </si>
  <si>
    <t xml:space="preserve">ED COLGATE ESSENCIAL CLEAN MACIA M6</t>
  </si>
  <si>
    <t xml:space="preserve">603701</t>
  </si>
  <si>
    <t xml:space="preserve">3014260833176</t>
  </si>
  <si>
    <t xml:space="preserve">ED ORAL B 123 LIMPEZA BRILHANTE</t>
  </si>
  <si>
    <t xml:space="preserve">631671</t>
  </si>
  <si>
    <t xml:space="preserve">7500435024594</t>
  </si>
  <si>
    <t xml:space="preserve">ED ORAL B INDC PLUS 35 LEV 2 PAG 1</t>
  </si>
  <si>
    <t xml:space="preserve">662701</t>
  </si>
  <si>
    <t xml:space="preserve">7908615060347</t>
  </si>
  <si>
    <t xml:space="preserve">ELS GLYCOLIC GLOSS ACIDIF 200ML-DEMAIS PROD</t>
  </si>
  <si>
    <t xml:space="preserve">575421</t>
  </si>
  <si>
    <t xml:space="preserve">7899026487260</t>
  </si>
  <si>
    <t xml:space="preserve">ELSEVE CCP 250ML QUERA LISO 230 C</t>
  </si>
  <si>
    <t xml:space="preserve">589391</t>
  </si>
  <si>
    <t xml:space="preserve">7899706170918</t>
  </si>
  <si>
    <t xml:space="preserve">ELSEVE CCT 300G LONGO DOS SONHOS</t>
  </si>
  <si>
    <t xml:space="preserve">596071</t>
  </si>
  <si>
    <t xml:space="preserve">7899706187404</t>
  </si>
  <si>
    <t xml:space="preserve">ELSEVE CO 200ML HIDRA HIALURONICO</t>
  </si>
  <si>
    <t xml:space="preserve">629181</t>
  </si>
  <si>
    <t xml:space="preserve">7899706134156</t>
  </si>
  <si>
    <t xml:space="preserve">ELSEVE SH 200ML HYD DETOX ZERO CASPA</t>
  </si>
  <si>
    <t xml:space="preserve">594781</t>
  </si>
  <si>
    <t xml:space="preserve">7891024027622</t>
  </si>
  <si>
    <t xml:space="preserve">ENX BUC COLGATE PLAX ICE INFIN L500 P350ML</t>
  </si>
  <si>
    <t xml:space="preserve">629731</t>
  </si>
  <si>
    <t xml:space="preserve">7897217404133</t>
  </si>
  <si>
    <t xml:space="preserve">ENX BUCAL  HELLO KITTY 250ML</t>
  </si>
  <si>
    <t xml:space="preserve">593401</t>
  </si>
  <si>
    <t xml:space="preserve">7500435183505</t>
  </si>
  <si>
    <t xml:space="preserve">ENX BUCAL ORAL B 100% 250ML</t>
  </si>
  <si>
    <t xml:space="preserve">PROCTER   GAMBLE</t>
  </si>
  <si>
    <t xml:space="preserve">594631</t>
  </si>
  <si>
    <t xml:space="preserve">7891051037878</t>
  </si>
  <si>
    <t xml:space="preserve">ENX BUCAL ORAL B MENTA 250ML</t>
  </si>
  <si>
    <t xml:space="preserve">606501</t>
  </si>
  <si>
    <t xml:space="preserve">7509546679525</t>
  </si>
  <si>
    <t xml:space="preserve">ENX COLGATE PLAX 250ML ODOR CONTROL</t>
  </si>
  <si>
    <t xml:space="preserve">577481</t>
  </si>
  <si>
    <t xml:space="preserve">7891268400014</t>
  </si>
  <si>
    <t xml:space="preserve">ENX. B. LIST. 250ML COOL MINT</t>
  </si>
  <si>
    <t xml:space="preserve">LIBBS FARMACEUTICA</t>
  </si>
  <si>
    <t xml:space="preserve">577461</t>
  </si>
  <si>
    <t xml:space="preserve">7891268400113</t>
  </si>
  <si>
    <t xml:space="preserve">ENX. B. LIST. 500ML COOL MINT OF UN</t>
  </si>
  <si>
    <t xml:space="preserve">544161</t>
  </si>
  <si>
    <t xml:space="preserve">7891024136409</t>
  </si>
  <si>
    <t xml:space="preserve">ENXAGUANTE BUCAL ANTICARIE ZERO ALCOOL FRESH MINT COLGATE PLAX FRASCO 250ML</t>
  </si>
  <si>
    <t xml:space="preserve">579861</t>
  </si>
  <si>
    <t xml:space="preserve">7891024033050</t>
  </si>
  <si>
    <t xml:space="preserve">ENXAGUANTE BUCAL TOTAL PLAX 250ML ICE GLACIAL</t>
  </si>
  <si>
    <t xml:space="preserve">LIBBS</t>
  </si>
  <si>
    <t xml:space="preserve">633371</t>
  </si>
  <si>
    <t xml:space="preserve">7896015530082</t>
  </si>
  <si>
    <t xml:space="preserve">ES SENSODYNE GENTLE EX MACIA UN</t>
  </si>
  <si>
    <t xml:space="preserve">SENSODYNE</t>
  </si>
  <si>
    <t xml:space="preserve">633361</t>
  </si>
  <si>
    <t xml:space="preserve">7896015530181</t>
  </si>
  <si>
    <t xml:space="preserve">ES SENSODYNE MULTI PROTECAO UN</t>
  </si>
  <si>
    <t xml:space="preserve">629711</t>
  </si>
  <si>
    <t xml:space="preserve">7897217403044</t>
  </si>
  <si>
    <t xml:space="preserve">ESC DENT HELLO KITTY 341 INF HK C/VENTOSA</t>
  </si>
  <si>
    <t xml:space="preserve">633351</t>
  </si>
  <si>
    <t xml:space="preserve">7896015591113</t>
  </si>
  <si>
    <t xml:space="preserve">ESC SENSODYNE LIMP PROF MACIA UN</t>
  </si>
  <si>
    <t xml:space="preserve">577421</t>
  </si>
  <si>
    <t xml:space="preserve">7891055682029</t>
  </si>
  <si>
    <t xml:space="preserve">ESC. CAB. CONDOR MARISA CB/MAD. UN</t>
  </si>
  <si>
    <t xml:space="preserve">585081</t>
  </si>
  <si>
    <t xml:space="preserve">7896480657338</t>
  </si>
  <si>
    <t xml:space="preserve">ESC. ENLACE INFANTIL</t>
  </si>
  <si>
    <t xml:space="preserve">632341</t>
  </si>
  <si>
    <t xml:space="preserve">7891055653500</t>
  </si>
  <si>
    <t xml:space="preserve">ESCOVA DE CABELO FROZEN GOTA/9874/972436</t>
  </si>
  <si>
    <t xml:space="preserve">612821</t>
  </si>
  <si>
    <t xml:space="preserve">7897517921002</t>
  </si>
  <si>
    <t xml:space="preserve">ESCOVA DENT KESS DENTINHO</t>
  </si>
  <si>
    <t xml:space="preserve">559621</t>
  </si>
  <si>
    <t xml:space="preserve">7897217402108</t>
  </si>
  <si>
    <t xml:space="preserve">ESCOVA DENTAL JADEFROG HELLO KIT</t>
  </si>
  <si>
    <t xml:space="preserve">598871</t>
  </si>
  <si>
    <t xml:space="preserve">7897517901707</t>
  </si>
  <si>
    <t xml:space="preserve">ESCOVA RICCA CRYSTAL RETANG. C/ALMOFADA UN</t>
  </si>
  <si>
    <t xml:space="preserve">633451</t>
  </si>
  <si>
    <t xml:space="preserve">7898632473124</t>
  </si>
  <si>
    <t xml:space="preserve">ESF LIMA DA PERSIA DIA A DIA 150G</t>
  </si>
  <si>
    <t xml:space="preserve">634231</t>
  </si>
  <si>
    <t xml:space="preserve">7898632473155</t>
  </si>
  <si>
    <t xml:space="preserve">ESF LIMA DA PERSIA DIA A DIA 150G LABOTRAT</t>
  </si>
  <si>
    <t xml:space="preserve">633491</t>
  </si>
  <si>
    <t xml:space="preserve">7898632470390</t>
  </si>
  <si>
    <t xml:space="preserve">ESF MARACUJA DIA A DIA 300G</t>
  </si>
  <si>
    <t xml:space="preserve">633481</t>
  </si>
  <si>
    <t xml:space="preserve">7898632472264</t>
  </si>
  <si>
    <t xml:space="preserve">ESF MELANCIA DIA A DIA 330G</t>
  </si>
  <si>
    <t xml:space="preserve">633461</t>
  </si>
  <si>
    <t xml:space="preserve">7898632471083</t>
  </si>
  <si>
    <t xml:space="preserve">ESF MORANGO DIA A DIA 300G</t>
  </si>
  <si>
    <t xml:space="preserve">636841</t>
  </si>
  <si>
    <t xml:space="preserve">7898632473131</t>
  </si>
  <si>
    <t xml:space="preserve">ESF PESSEGO DIA A DIA 300G LABOTRAT</t>
  </si>
  <si>
    <t xml:space="preserve">633471</t>
  </si>
  <si>
    <t xml:space="preserve">7898632472240</t>
  </si>
  <si>
    <t xml:space="preserve">ESF PITAYA DIA A DIA 300G</t>
  </si>
  <si>
    <t xml:space="preserve">667281</t>
  </si>
  <si>
    <t xml:space="preserve">40141232090</t>
  </si>
  <si>
    <t xml:space="preserve">ESF. CORP. MORANGO/COLAGENO LOVELY 280GR CX/24 - FACE BEAUTIFUL</t>
  </si>
  <si>
    <t xml:space="preserve">656011</t>
  </si>
  <si>
    <t xml:space="preserve">7898975292260</t>
  </si>
  <si>
    <t xml:space="preserve">ESFOL CORPORAL TUTTI FRUTTI BEAUTYLOO 240GR</t>
  </si>
  <si>
    <t xml:space="preserve">614271</t>
  </si>
  <si>
    <t xml:space="preserve">7898610078426</t>
  </si>
  <si>
    <t xml:space="preserve">ESFOLI CORPO DOUR. MARACUJA 150G</t>
  </si>
  <si>
    <t xml:space="preserve">614281</t>
  </si>
  <si>
    <t xml:space="preserve">7898610078488</t>
  </si>
  <si>
    <t xml:space="preserve">ESFOLI.CORPO  DOUR. MORANGO 150G</t>
  </si>
  <si>
    <t xml:space="preserve">656001</t>
  </si>
  <si>
    <t xml:space="preserve">7898975292253</t>
  </si>
  <si>
    <t xml:space="preserve">ESFOLIANTE CORPORAL MORANGO BEAUTYLOO 340GR - FACE BEAUTIFUL</t>
  </si>
  <si>
    <t xml:space="preserve">615301</t>
  </si>
  <si>
    <t xml:space="preserve">4005808808243</t>
  </si>
  <si>
    <t xml:space="preserve">ESFOLIANTE NIVEA MASSAGEM CORP 204G</t>
  </si>
  <si>
    <t xml:space="preserve">672061</t>
  </si>
  <si>
    <t xml:space="preserve">7908966511215</t>
  </si>
  <si>
    <t xml:space="preserve">ESM COL BARBIE BOSS 8ML</t>
  </si>
  <si>
    <t xml:space="preserve">COLORAMA</t>
  </si>
  <si>
    <t xml:space="preserve">672071</t>
  </si>
  <si>
    <t xml:space="preserve">7908966511222</t>
  </si>
  <si>
    <t xml:space="preserve">ESM COL BARBIE GIRL 8ML</t>
  </si>
  <si>
    <t xml:space="preserve">672081</t>
  </si>
  <si>
    <t xml:space="preserve">7908966511185</t>
  </si>
  <si>
    <t xml:space="preserve">ESM COL BARBIE PODEROSA</t>
  </si>
  <si>
    <t xml:space="preserve">647311</t>
  </si>
  <si>
    <t xml:space="preserve">7899706239127</t>
  </si>
  <si>
    <t xml:space="preserve">ESM COL CR AQUI PEDIRAM FINI M6</t>
  </si>
  <si>
    <t xml:space="preserve">647321</t>
  </si>
  <si>
    <t xml:space="preserve">7899706239349</t>
  </si>
  <si>
    <t xml:space="preserve">ESM COL CR AVISA QUE E FINI M6</t>
  </si>
  <si>
    <t xml:space="preserve">647361</t>
  </si>
  <si>
    <t xml:space="preserve">7899706239318</t>
  </si>
  <si>
    <t xml:space="preserve">ESM COL CR FINI ME PATROCINA M6</t>
  </si>
  <si>
    <t xml:space="preserve">647331</t>
  </si>
  <si>
    <t xml:space="preserve">7899706239370</t>
  </si>
  <si>
    <t xml:space="preserve">ESM COL CR NAO DIVIDO FINI M6</t>
  </si>
  <si>
    <t xml:space="preserve">647351</t>
  </si>
  <si>
    <t xml:space="preserve">7899706239400</t>
  </si>
  <si>
    <t xml:space="preserve">ESM COL CR SOL EM FINI M6</t>
  </si>
  <si>
    <t xml:space="preserve">647341</t>
  </si>
  <si>
    <t xml:space="preserve">7899706239288</t>
  </si>
  <si>
    <t xml:space="preserve">ESM COL CR TA CHOVENDO FINI M6</t>
  </si>
  <si>
    <t xml:space="preserve">714601</t>
  </si>
  <si>
    <t xml:space="preserve">7908966556735</t>
  </si>
  <si>
    <t xml:space="preserve">ESM COL DIABO VESTE PRADA DOCE REBELDIA</t>
  </si>
  <si>
    <t xml:space="preserve">714701</t>
  </si>
  <si>
    <t xml:space="preserve">7908966556773</t>
  </si>
  <si>
    <t xml:space="preserve">ESM COL DIABO VESTE PRADA ITEM DE LUXO</t>
  </si>
  <si>
    <t xml:space="preserve">715001</t>
  </si>
  <si>
    <t xml:space="preserve">7908966548938</t>
  </si>
  <si>
    <t xml:space="preserve">ESM COL HELLO KITTY NUVEM DE GLOW</t>
  </si>
  <si>
    <t xml:space="preserve">715301</t>
  </si>
  <si>
    <t xml:space="preserve">7908966548976</t>
  </si>
  <si>
    <t xml:space="preserve">ESM COL HELLO KITTY PUNK GLOSS</t>
  </si>
  <si>
    <t xml:space="preserve">672091</t>
  </si>
  <si>
    <t xml:space="preserve">7908966511239</t>
  </si>
  <si>
    <t xml:space="preserve">ESM COL KEN DISSE 8ML 6 UNID-DEMAIS PROD</t>
  </si>
  <si>
    <t xml:space="preserve">651781</t>
  </si>
  <si>
    <t xml:space="preserve">7908615090597</t>
  </si>
  <si>
    <t xml:space="preserve">ESM COLORAMA AMARELO RADIAN 6UN-DEMAIS PROD</t>
  </si>
  <si>
    <t xml:space="preserve">672101</t>
  </si>
  <si>
    <t xml:space="preserve">17899026413655</t>
  </si>
  <si>
    <t xml:space="preserve">ESM COLORAMA CREM CHIC PELE</t>
  </si>
  <si>
    <t xml:space="preserve">672111</t>
  </si>
  <si>
    <t xml:space="preserve">17899026415352</t>
  </si>
  <si>
    <t xml:space="preserve">ESM COLORAMA CREM JABUTICABA 6UN-DEMAIS PROD</t>
  </si>
  <si>
    <t xml:space="preserve">672121</t>
  </si>
  <si>
    <t xml:space="preserve">17899026401720</t>
  </si>
  <si>
    <t xml:space="preserve">ESM COLORAMA CUID BASE SETIM 6UN-DEMAIS PROD</t>
  </si>
  <si>
    <t xml:space="preserve">672131</t>
  </si>
  <si>
    <t xml:space="preserve">17899026422312</t>
  </si>
  <si>
    <t xml:space="preserve">ESM COLORAMA INT COR</t>
  </si>
  <si>
    <t xml:space="preserve">651801</t>
  </si>
  <si>
    <t xml:space="preserve">7908615090627</t>
  </si>
  <si>
    <t xml:space="preserve">ESM COLORAMA ROXO TEDIO 6UN-DEMAIS PROD</t>
  </si>
  <si>
    <t xml:space="preserve">651811</t>
  </si>
  <si>
    <t xml:space="preserve">7908615090504</t>
  </si>
  <si>
    <t xml:space="preserve">ESM COLORAMA VERDE INVEJA 6UN-DEMAIS PROD</t>
  </si>
  <si>
    <t xml:space="preserve">651821</t>
  </si>
  <si>
    <t xml:space="preserve">7908615090658</t>
  </si>
  <si>
    <t xml:space="preserve">ESM COLORAMA VERDINHO ENJOAD 6UN-DEMAIS PROD</t>
  </si>
  <si>
    <t xml:space="preserve">700401</t>
  </si>
  <si>
    <t xml:space="preserve">7899026423398</t>
  </si>
  <si>
    <t xml:space="preserve">ESM COL_CREM BATIDA COCO</t>
  </si>
  <si>
    <t xml:space="preserve">701201</t>
  </si>
  <si>
    <t xml:space="preserve">7899026414600</t>
  </si>
  <si>
    <t xml:space="preserve">ESM COL_CREM BONECA</t>
  </si>
  <si>
    <t xml:space="preserve">703301</t>
  </si>
  <si>
    <t xml:space="preserve">7899026425958</t>
  </si>
  <si>
    <t xml:space="preserve">ESM COL_CREM MELANCIA</t>
  </si>
  <si>
    <t xml:space="preserve">701401</t>
  </si>
  <si>
    <t xml:space="preserve">7899026401808</t>
  </si>
  <si>
    <t xml:space="preserve">ESM COL_CUID EXTRA BRILHO</t>
  </si>
  <si>
    <t xml:space="preserve">701101</t>
  </si>
  <si>
    <t xml:space="preserve">7899026408289</t>
  </si>
  <si>
    <t xml:space="preserve">ESM COL_NAT PETALA</t>
  </si>
  <si>
    <t xml:space="preserve">702901</t>
  </si>
  <si>
    <t xml:space="preserve">7899026419025</t>
  </si>
  <si>
    <t xml:space="preserve">ESM COL_NUTRIBASE PRO-FORTALECIMENTO</t>
  </si>
  <si>
    <t xml:space="preserve">669441</t>
  </si>
  <si>
    <t xml:space="preserve">7896111970942</t>
  </si>
  <si>
    <t xml:space="preserve">ESM IMPALA BASE CASCO DE CAVALO</t>
  </si>
  <si>
    <t xml:space="preserve">IMPALA</t>
  </si>
  <si>
    <t xml:space="preserve">669451</t>
  </si>
  <si>
    <t xml:space="preserve">7896111998502</t>
  </si>
  <si>
    <t xml:space="preserve">ESM IMPALA BASE REVITA C/FIBRA CORAL</t>
  </si>
  <si>
    <t xml:space="preserve">669461</t>
  </si>
  <si>
    <t xml:space="preserve">7896111995327</t>
  </si>
  <si>
    <t xml:space="preserve">ESM IMPALA CR A COR DA MODA ADMIRE</t>
  </si>
  <si>
    <t xml:space="preserve">669471</t>
  </si>
  <si>
    <t xml:space="preserve">7896111997420</t>
  </si>
  <si>
    <t xml:space="preserve">ESM IMPALA CR A COR DA MODA ALENCO</t>
  </si>
  <si>
    <t xml:space="preserve">641121</t>
  </si>
  <si>
    <t xml:space="preserve">7896111999981</t>
  </si>
  <si>
    <t xml:space="preserve">ESM IMPALA CR A COR DA MODA SOSSEGO</t>
  </si>
  <si>
    <t xml:space="preserve">641161</t>
  </si>
  <si>
    <t xml:space="preserve">7896111999080</t>
  </si>
  <si>
    <t xml:space="preserve">ESM IMPALA CR ANA CASTELA LACAD PERFEITA</t>
  </si>
  <si>
    <t xml:space="preserve">641151</t>
  </si>
  <si>
    <t xml:space="preserve">7896111999042</t>
  </si>
  <si>
    <t xml:space="preserve">ESM IMPALA CR ANA CASTELA ROCA ROSA</t>
  </si>
  <si>
    <t xml:space="preserve">641141</t>
  </si>
  <si>
    <t xml:space="preserve">7896111999165</t>
  </si>
  <si>
    <t xml:space="preserve">ESM IMPALA CR ANA CASTELA SEGUR A FIVELA</t>
  </si>
  <si>
    <t xml:space="preserve">641131</t>
  </si>
  <si>
    <t xml:space="preserve">7896111999240</t>
  </si>
  <si>
    <t xml:space="preserve">ESM IMPALA CR ANA CASTELA SOLT O AGRONEJ</t>
  </si>
  <si>
    <t xml:space="preserve">640991</t>
  </si>
  <si>
    <t xml:space="preserve">7896111999660</t>
  </si>
  <si>
    <t xml:space="preserve">ESM IMPALA GLITTER 3D NINGUEM ME SEGURA</t>
  </si>
  <si>
    <t xml:space="preserve">640961</t>
  </si>
  <si>
    <t xml:space="preserve">7896111999639</t>
  </si>
  <si>
    <t xml:space="preserve">ESM IMPALA GLITTER 3D VIM BRILHAR</t>
  </si>
  <si>
    <t xml:space="preserve">640951</t>
  </si>
  <si>
    <t xml:space="preserve">7896111985779</t>
  </si>
  <si>
    <t xml:space="preserve">ESM IMPALA GLITTER 3D VIVA COM AMOR</t>
  </si>
  <si>
    <t xml:space="preserve">635601</t>
  </si>
  <si>
    <t xml:space="preserve">7896111913550</t>
  </si>
  <si>
    <t xml:space="preserve">ESM IMPALA INCOLOR TRATAMENTO 7,5ML</t>
  </si>
  <si>
    <t xml:space="preserve">635611</t>
  </si>
  <si>
    <t xml:space="preserve">7896111913789</t>
  </si>
  <si>
    <t xml:space="preserve">ESM IMPALA OLEO SECANTE TRAT 7,5ML</t>
  </si>
  <si>
    <t xml:space="preserve">641081</t>
  </si>
  <si>
    <t xml:space="preserve">7896111919552</t>
  </si>
  <si>
    <t xml:space="preserve">ESM IMPALA PEROL LUA CT</t>
  </si>
  <si>
    <t xml:space="preserve">641071</t>
  </si>
  <si>
    <t xml:space="preserve">7896111930731</t>
  </si>
  <si>
    <t xml:space="preserve">ESM IMPALA PEROL PARAISO CT</t>
  </si>
  <si>
    <t xml:space="preserve">641101</t>
  </si>
  <si>
    <t xml:space="preserve">7896111940938</t>
  </si>
  <si>
    <t xml:space="preserve">ESM IMPALA PEROL POLAR CT</t>
  </si>
  <si>
    <t xml:space="preserve">641041</t>
  </si>
  <si>
    <t xml:space="preserve">7896111921722</t>
  </si>
  <si>
    <t xml:space="preserve">ESM IMPALA TRAT BASE FORT CT</t>
  </si>
  <si>
    <t xml:space="preserve">641051</t>
  </si>
  <si>
    <t xml:space="preserve">7896111907641</t>
  </si>
  <si>
    <t xml:space="preserve">ESM IMPALA TRAT BASE P/UNHAS FRACAS</t>
  </si>
  <si>
    <t xml:space="preserve">656451</t>
  </si>
  <si>
    <t xml:space="preserve">7896111907672</t>
  </si>
  <si>
    <t xml:space="preserve">ESM IMPALA TRAT OLEO SECANTE CT</t>
  </si>
  <si>
    <t xml:space="preserve">641111</t>
  </si>
  <si>
    <t xml:space="preserve">7896111954492</t>
  </si>
  <si>
    <t xml:space="preserve">ESM IMPALA VERNIZ EXT BRILHO ESP CT</t>
  </si>
  <si>
    <t xml:space="preserve">667091</t>
  </si>
  <si>
    <t xml:space="preserve">7891350046250</t>
  </si>
  <si>
    <t xml:space="preserve">ESM RISQ PARA VER.MELHOR 6UN 8ML-DEMAIS PROD</t>
  </si>
  <si>
    <t xml:space="preserve">667101</t>
  </si>
  <si>
    <t xml:space="preserve">7891350046175</t>
  </si>
  <si>
    <t xml:space="preserve">ESM RISQUE ASAS LIBERD 6UN 8ML-DEMAIS PROD</t>
  </si>
  <si>
    <t xml:space="preserve">630801</t>
  </si>
  <si>
    <t xml:space="preserve">7891182040020</t>
  </si>
  <si>
    <t xml:space="preserve">ESM RISQUE BASE ORQUI SEDA UNID</t>
  </si>
  <si>
    <t xml:space="preserve">714301</t>
  </si>
  <si>
    <t xml:space="preserve">7891350042344</t>
  </si>
  <si>
    <t xml:space="preserve">ESM RISQUE BRIDGERTON ABELHA ME CONTOU</t>
  </si>
  <si>
    <t xml:space="preserve">630701</t>
  </si>
  <si>
    <t xml:space="preserve">7891182018715</t>
  </si>
  <si>
    <t xml:space="preserve">ESM RISQUE CINT MINI SAIA UNID</t>
  </si>
  <si>
    <t xml:space="preserve">630731</t>
  </si>
  <si>
    <t xml:space="preserve">7891182017053</t>
  </si>
  <si>
    <t xml:space="preserve">ESM RISQUE CREM CARMIM UNID</t>
  </si>
  <si>
    <t xml:space="preserve">630721</t>
  </si>
  <si>
    <t xml:space="preserve">7891182014878</t>
  </si>
  <si>
    <t xml:space="preserve">ESM RISQUE CREM NUDE LAGRIMA VENUS UNID</t>
  </si>
  <si>
    <t xml:space="preserve">630781</t>
  </si>
  <si>
    <t xml:space="preserve">7891182810142</t>
  </si>
  <si>
    <t xml:space="preserve">ESM RISQUE CREM REBU UNID</t>
  </si>
  <si>
    <t xml:space="preserve">652801</t>
  </si>
  <si>
    <t xml:space="preserve">7891350043167</t>
  </si>
  <si>
    <t xml:space="preserve">ESM RISQUE DORITOS ATE ULTIMA TORTI</t>
  </si>
  <si>
    <t xml:space="preserve">652781</t>
  </si>
  <si>
    <t xml:space="preserve">7891350043143</t>
  </si>
  <si>
    <t xml:space="preserve">ESM RISQUE DORITOS MET MUCHO NACHO</t>
  </si>
  <si>
    <t xml:space="preserve">652791</t>
  </si>
  <si>
    <t xml:space="preserve">7891350043150</t>
  </si>
  <si>
    <t xml:space="preserve">ESM RISQUE DORITOS MET NADA OBVIO</t>
  </si>
  <si>
    <t xml:space="preserve">647931</t>
  </si>
  <si>
    <t xml:space="preserve">7891350043136</t>
  </si>
  <si>
    <t xml:space="preserve">ESM RISQUE DORITOS MET OUSADIA</t>
  </si>
  <si>
    <t xml:space="preserve">652811</t>
  </si>
  <si>
    <t xml:space="preserve">7891350043105</t>
  </si>
  <si>
    <t xml:space="preserve">ESM RISQUE DORITOS ULTIMO DORITOS</t>
  </si>
  <si>
    <t xml:space="preserve">714101</t>
  </si>
  <si>
    <t xml:space="preserve">7891350048049</t>
  </si>
  <si>
    <t xml:space="preserve">ESM RISQUE GEL CYBER MET DISCO VOADOR</t>
  </si>
  <si>
    <t xml:space="preserve">715501</t>
  </si>
  <si>
    <t xml:space="preserve">7891350049732</t>
  </si>
  <si>
    <t xml:space="preserve">ESM RISQUE KITKAT BREAK PERFEITO EXISTE</t>
  </si>
  <si>
    <t xml:space="preserve">715601</t>
  </si>
  <si>
    <t xml:space="preserve">7891350049749</t>
  </si>
  <si>
    <t xml:space="preserve">ESM RISQUE KITKAT EU MERECO ESSE GLOW</t>
  </si>
  <si>
    <t xml:space="preserve">716201</t>
  </si>
  <si>
    <t xml:space="preserve">7891350049800</t>
  </si>
  <si>
    <t xml:space="preserve">ESM RISQUE KITKAT VEM KIT KERO</t>
  </si>
  <si>
    <t xml:space="preserve">652851</t>
  </si>
  <si>
    <t xml:space="preserve">7891350045390</t>
  </si>
  <si>
    <t xml:space="preserve">ESM RISQUE MANICORES FACO PINX CASA</t>
  </si>
  <si>
    <t xml:space="preserve">652831</t>
  </si>
  <si>
    <t xml:space="preserve">7891350045468</t>
  </si>
  <si>
    <t xml:space="preserve">ESM RISQUE MANICORES MET ESQUECE GRITTI</t>
  </si>
  <si>
    <t xml:space="preserve">652841</t>
  </si>
  <si>
    <t xml:space="preserve">7891350045451</t>
  </si>
  <si>
    <t xml:space="preserve">ESM RISQUE MANICORES MET JOGA UNIVERSO</t>
  </si>
  <si>
    <t xml:space="preserve">666931</t>
  </si>
  <si>
    <t xml:space="preserve">7891350046212</t>
  </si>
  <si>
    <t xml:space="preserve">ESM RISQUE PROFUN MEU EU 6UN 8ML-DEMAIS PROD</t>
  </si>
  <si>
    <t xml:space="preserve">670781</t>
  </si>
  <si>
    <t xml:space="preserve">7891182860017</t>
  </si>
  <si>
    <t xml:space="preserve">ESM RISQUE REG CINT PLATINO 8ML</t>
  </si>
  <si>
    <t xml:space="preserve">635651</t>
  </si>
  <si>
    <t xml:space="preserve">7891182032353</t>
  </si>
  <si>
    <t xml:space="preserve">ESM RISQUE REG CREM BEIJO 8ML</t>
  </si>
  <si>
    <t xml:space="preserve">635671</t>
  </si>
  <si>
    <t xml:space="preserve">7891182996341</t>
  </si>
  <si>
    <t xml:space="preserve">ESM RISQUE REG CREM CAPPUCINO 8ML</t>
  </si>
  <si>
    <t xml:space="preserve">670771</t>
  </si>
  <si>
    <t xml:space="preserve">7891182031059</t>
  </si>
  <si>
    <t xml:space="preserve">ESM RISQUE REG CREM DESEJO 8ML</t>
  </si>
  <si>
    <t xml:space="preserve">635691</t>
  </si>
  <si>
    <t xml:space="preserve">7891182001892</t>
  </si>
  <si>
    <t xml:space="preserve">ESM RISQUE REG CREM PARIS 8ML</t>
  </si>
  <si>
    <t xml:space="preserve">670761</t>
  </si>
  <si>
    <t xml:space="preserve">7891182996648</t>
  </si>
  <si>
    <t xml:space="preserve">ESM RISQUE REG CREM TAMARA 8ML</t>
  </si>
  <si>
    <t xml:space="preserve">670751</t>
  </si>
  <si>
    <t xml:space="preserve">7891350038392</t>
  </si>
  <si>
    <t xml:space="preserve">ESM RISQUE REG EU SOU ESSE GLAMOUR 8ML</t>
  </si>
  <si>
    <t xml:space="preserve">670741</t>
  </si>
  <si>
    <t xml:space="preserve">7891350034134</t>
  </si>
  <si>
    <t xml:space="preserve">ESM RISQUE REG LAVANDA ALMA 8ML</t>
  </si>
  <si>
    <t xml:space="preserve">670731</t>
  </si>
  <si>
    <t xml:space="preserve">7891350040593</t>
  </si>
  <si>
    <t xml:space="preserve">ESM RISQUE REG MENTA LIZA 8ML</t>
  </si>
  <si>
    <t xml:space="preserve">670721</t>
  </si>
  <si>
    <t xml:space="preserve">7891182850087</t>
  </si>
  <si>
    <t xml:space="preserve">ESM RISQUE REG NATURAL DUNA 8ML</t>
  </si>
  <si>
    <t xml:space="preserve">670711</t>
  </si>
  <si>
    <t xml:space="preserve">7891182850018</t>
  </si>
  <si>
    <t xml:space="preserve">ESM RISQUE REG NATURAL INCOLOR 8ML</t>
  </si>
  <si>
    <t xml:space="preserve">670701</t>
  </si>
  <si>
    <t xml:space="preserve">7891182032988</t>
  </si>
  <si>
    <t xml:space="preserve">ESM RISQUE REG NUDE 8ML</t>
  </si>
  <si>
    <t xml:space="preserve">630741</t>
  </si>
  <si>
    <t xml:space="preserve">7891182036023</t>
  </si>
  <si>
    <t xml:space="preserve">ESM RISQUE RENDA  RENDINHA UNID</t>
  </si>
  <si>
    <t xml:space="preserve">667111</t>
  </si>
  <si>
    <t xml:space="preserve">7891350046205</t>
  </si>
  <si>
    <t xml:space="preserve">ESM RISQUE SELVA PEDRA 6UN 8ML-DEMAIS PROD</t>
  </si>
  <si>
    <t xml:space="preserve">667121</t>
  </si>
  <si>
    <t xml:space="preserve">7891350046182</t>
  </si>
  <si>
    <t xml:space="preserve">ESM RISQUE VERDELIRIO 6UN 8ML-DEMAIS PROD</t>
  </si>
  <si>
    <t xml:space="preserve">652861</t>
  </si>
  <si>
    <t xml:space="preserve">7891182023139</t>
  </si>
  <si>
    <t xml:space="preserve">ESM RISQUE_CARE BASE FORTALECEDOR</t>
  </si>
  <si>
    <t xml:space="preserve">652881</t>
  </si>
  <si>
    <t xml:space="preserve">7891182040143</t>
  </si>
  <si>
    <t xml:space="preserve">ESM RISQUE_CARE BASE SEDA</t>
  </si>
  <si>
    <t xml:space="preserve">647971</t>
  </si>
  <si>
    <t xml:space="preserve">7891182991933</t>
  </si>
  <si>
    <t xml:space="preserve">ESM RISQUE_CARE COBERT BRILHANTE</t>
  </si>
  <si>
    <t xml:space="preserve">647961</t>
  </si>
  <si>
    <t xml:space="preserve">7891182018814</t>
  </si>
  <si>
    <t xml:space="preserve">ESM RISQUE_CINT MINI SAIA</t>
  </si>
  <si>
    <t xml:space="preserve">648031</t>
  </si>
  <si>
    <t xml:space="preserve">7891182860024</t>
  </si>
  <si>
    <t xml:space="preserve">ESM RISQUE_CINT PEROLA</t>
  </si>
  <si>
    <t xml:space="preserve">652871</t>
  </si>
  <si>
    <t xml:space="preserve">7891182840095</t>
  </si>
  <si>
    <t xml:space="preserve">ESM RISQUE_CREM ASTRAL</t>
  </si>
  <si>
    <t xml:space="preserve">648041</t>
  </si>
  <si>
    <t xml:space="preserve">7891182996662</t>
  </si>
  <si>
    <t xml:space="preserve">ESM RISQUE_CREM BALI</t>
  </si>
  <si>
    <t xml:space="preserve">648021</t>
  </si>
  <si>
    <t xml:space="preserve">7891182032452</t>
  </si>
  <si>
    <t xml:space="preserve">ESM RISQUE_CREM BEIJO</t>
  </si>
  <si>
    <t xml:space="preserve">647981</t>
  </si>
  <si>
    <t xml:space="preserve">7891182840019</t>
  </si>
  <si>
    <t xml:space="preserve">ESM RISQUE_CREM BIANCO PURISSIMO</t>
  </si>
  <si>
    <t xml:space="preserve">652901</t>
  </si>
  <si>
    <t xml:space="preserve">7891182840200</t>
  </si>
  <si>
    <t xml:space="preserve">ESM RISQUE_CREM GABRIELA</t>
  </si>
  <si>
    <t xml:space="preserve">652891</t>
  </si>
  <si>
    <t xml:space="preserve">7891182015226</t>
  </si>
  <si>
    <t xml:space="preserve">ESM RISQUE_CREM NINFA</t>
  </si>
  <si>
    <t xml:space="preserve">648061</t>
  </si>
  <si>
    <t xml:space="preserve">7891182014809</t>
  </si>
  <si>
    <t xml:space="preserve">ESM RISQUE_CREM NUDE LAGRIMA VENUS</t>
  </si>
  <si>
    <t xml:space="preserve">713701</t>
  </si>
  <si>
    <t xml:space="preserve">7891350044768</t>
  </si>
  <si>
    <t xml:space="preserve">ESM RISQUE_METAL DOURA FOR CAPAZ</t>
  </si>
  <si>
    <t xml:space="preserve">648071</t>
  </si>
  <si>
    <t xml:space="preserve">7891182014700</t>
  </si>
  <si>
    <t xml:space="preserve">ESM RISQUE_METAL MACA AMOR</t>
  </si>
  <si>
    <t xml:space="preserve">648051</t>
  </si>
  <si>
    <t xml:space="preserve">7891182850100</t>
  </si>
  <si>
    <t xml:space="preserve">ESM RISQUE_NAT ANGELICA</t>
  </si>
  <si>
    <t xml:space="preserve">618551</t>
  </si>
  <si>
    <t xml:space="preserve">7897517903015</t>
  </si>
  <si>
    <t xml:space="preserve">ESPONJA P/ BANHO PEQUENA RICCA UN</t>
  </si>
  <si>
    <t xml:space="preserve">589961</t>
  </si>
  <si>
    <t xml:space="preserve">7891350025187</t>
  </si>
  <si>
    <t xml:space="preserve">ESPUMA BARB BOZZ PELE SEN 193ML</t>
  </si>
  <si>
    <t xml:space="preserve">604531</t>
  </si>
  <si>
    <t xml:space="preserve">7891350000092</t>
  </si>
  <si>
    <t xml:space="preserve">ESPUMA BARB.BOZZ.HIDRAT.193G</t>
  </si>
  <si>
    <t xml:space="preserve">582421</t>
  </si>
  <si>
    <t xml:space="preserve">4005900648327</t>
  </si>
  <si>
    <t xml:space="preserve">ESPUMA DE BARB NIVEA DEEP BLACK 200ML</t>
  </si>
  <si>
    <t xml:space="preserve">582441</t>
  </si>
  <si>
    <t xml:space="preserve">4005808817009</t>
  </si>
  <si>
    <t xml:space="preserve">ESPUMA DE BARB NIVEA ORIG PROT 200ML</t>
  </si>
  <si>
    <t xml:space="preserve">671341</t>
  </si>
  <si>
    <t xml:space="preserve">7899952320709</t>
  </si>
  <si>
    <t xml:space="preserve">ESTOJO PATRICIA ABRAVANEL ESSENCE KIT SHAMPOO 60ML + COLONIA 25ML</t>
  </si>
  <si>
    <t xml:space="preserve">634911</t>
  </si>
  <si>
    <t xml:space="preserve">7891033517855</t>
  </si>
  <si>
    <t xml:space="preserve">EUDORA BABY LOC HID 200ML</t>
  </si>
  <si>
    <t xml:space="preserve">628571</t>
  </si>
  <si>
    <t xml:space="preserve">7891033930814</t>
  </si>
  <si>
    <t xml:space="preserve">EUDORA CR HID MAOS LA PIEL TAM FPS15 50G</t>
  </si>
  <si>
    <t xml:space="preserve">664541</t>
  </si>
  <si>
    <t xml:space="preserve">7898132989187</t>
  </si>
  <si>
    <t xml:space="preserve">FINALIZADOR CACHOS 150G</t>
  </si>
  <si>
    <t xml:space="preserve">582101</t>
  </si>
  <si>
    <t xml:space="preserve">7898132982416</t>
  </si>
  <si>
    <t xml:space="preserve">FINALIZADOR MAIS BRILHO 200G</t>
  </si>
  <si>
    <t xml:space="preserve">633191</t>
  </si>
  <si>
    <t xml:space="preserve">7898126404177</t>
  </si>
  <si>
    <t xml:space="preserve">FINALIZADOR QUERAVIT 200 GR</t>
  </si>
  <si>
    <t xml:space="preserve">590071</t>
  </si>
  <si>
    <t xml:space="preserve">7891024183021</t>
  </si>
  <si>
    <t xml:space="preserve">FIO DENT COLGATE MENTA 50M</t>
  </si>
  <si>
    <t xml:space="preserve">606091</t>
  </si>
  <si>
    <t xml:space="preserve">7896480657390</t>
  </si>
  <si>
    <t xml:space="preserve">FIO DENT ENLACE 25M</t>
  </si>
  <si>
    <t xml:space="preserve">606101</t>
  </si>
  <si>
    <t xml:space="preserve">7896480657413</t>
  </si>
  <si>
    <t xml:space="preserve">FIO DENT ENLACE 50M</t>
  </si>
  <si>
    <t xml:space="preserve">MARTINS</t>
  </si>
  <si>
    <t xml:space="preserve">577401</t>
  </si>
  <si>
    <t xml:space="preserve">7891024183007</t>
  </si>
  <si>
    <t xml:space="preserve">FIO DENT. COLGATE NYLON 50M</t>
  </si>
  <si>
    <t xml:space="preserve">625171</t>
  </si>
  <si>
    <t xml:space="preserve">7898211380133</t>
  </si>
  <si>
    <t xml:space="preserve">FIXED GEL FIXAD 250G PRETO BLACK</t>
  </si>
  <si>
    <t xml:space="preserve">625181</t>
  </si>
  <si>
    <t xml:space="preserve">7898211381864</t>
  </si>
  <si>
    <t xml:space="preserve">FIXED GEL STYLING HAIR 250G PRETO</t>
  </si>
  <si>
    <t xml:space="preserve">625191</t>
  </si>
  <si>
    <t xml:space="preserve">7898211382151</t>
  </si>
  <si>
    <t xml:space="preserve">FIXED REP DE PONTAS 30ML COCO</t>
  </si>
  <si>
    <t xml:space="preserve">676021</t>
  </si>
  <si>
    <t xml:space="preserve">6930446847522</t>
  </si>
  <si>
    <t xml:space="preserve">FLICKER BLUEBELL EAU DE PARFUM 20ML DISPLAY C/12 - LUA E NEVE</t>
  </si>
  <si>
    <t xml:space="preserve">647491</t>
  </si>
  <si>
    <t xml:space="preserve">7898378621896</t>
  </si>
  <si>
    <t xml:space="preserve">FLS PRONTAS CORPORAL ARGAN 20 FLS 10 PARES - NEEZ DEPIL</t>
  </si>
  <si>
    <t xml:space="preserve">550481</t>
  </si>
  <si>
    <t xml:space="preserve">7794728012539</t>
  </si>
  <si>
    <t xml:space="preserve">FOLHAS PARA DEPILAÇÃO FACIAL DEPIMIEL CAIXA 16 UNIDADES</t>
  </si>
  <si>
    <t xml:space="preserve">634051</t>
  </si>
  <si>
    <t xml:space="preserve">7899700802259</t>
  </si>
  <si>
    <t xml:space="preserve">FRALDA SCOOBY DOO ROU JUMBO XXG 24</t>
  </si>
  <si>
    <t xml:space="preserve">630831</t>
  </si>
  <si>
    <t xml:space="preserve">7899706178129</t>
  </si>
  <si>
    <t xml:space="preserve">GARNIER AGUA MICELAR 400ML TUDO EM 1</t>
  </si>
  <si>
    <t xml:space="preserve">GARNIER</t>
  </si>
  <si>
    <t xml:space="preserve">672141</t>
  </si>
  <si>
    <t xml:space="preserve">7908785422136</t>
  </si>
  <si>
    <t xml:space="preserve">GARNIER HIDRAT FAC ANTIACNE 85G-DEMAIS PROD</t>
  </si>
  <si>
    <t xml:space="preserve">614411</t>
  </si>
  <si>
    <t xml:space="preserve">7896044942023</t>
  </si>
  <si>
    <t xml:space="preserve">GB DES ROLL-ON LILAC 50ML</t>
  </si>
  <si>
    <t xml:space="preserve">613061</t>
  </si>
  <si>
    <t xml:space="preserve">7896013105282</t>
  </si>
  <si>
    <t xml:space="preserve">GEL D EVEN T MONICA BABY 50GR CR 12XUN QTD. 1.00 CR</t>
  </si>
  <si>
    <t xml:space="preserve">629741</t>
  </si>
  <si>
    <t xml:space="preserve">7897217403990</t>
  </si>
  <si>
    <t xml:space="preserve">GEL DENT  HELO KITY TUTTI 50G</t>
  </si>
  <si>
    <t xml:space="preserve">626711</t>
  </si>
  <si>
    <t xml:space="preserve">7500435204446</t>
  </si>
  <si>
    <t xml:space="preserve">GEL DEPIL VENUS ESFOLIANTE 177ML</t>
  </si>
  <si>
    <t xml:space="preserve">VENUS</t>
  </si>
  <si>
    <t xml:space="preserve">656061</t>
  </si>
  <si>
    <t xml:space="preserve">722713014692</t>
  </si>
  <si>
    <t xml:space="preserve">GEL HID. BABASOUL SEXY IOGURTE DE MORANGO 280ML CX/24 - SOUL COSMETICOS</t>
  </si>
  <si>
    <t xml:space="preserve">575881</t>
  </si>
  <si>
    <t xml:space="preserve">7898122440612</t>
  </si>
  <si>
    <t xml:space="preserve">GEL MASSAG E LUBRIFI 60ML DERMATTIVE</t>
  </si>
  <si>
    <t xml:space="preserve">575901</t>
  </si>
  <si>
    <t xml:space="preserve">7898122442166</t>
  </si>
  <si>
    <t xml:space="preserve">GEL MASSAG E LUBRIFI HOT 60ML DERMATTIVE</t>
  </si>
  <si>
    <t xml:space="preserve">603231</t>
  </si>
  <si>
    <t xml:space="preserve">7908458304530</t>
  </si>
  <si>
    <t xml:space="preserve">GELATINA #TODECACHO BABOSA 550G</t>
  </si>
  <si>
    <t xml:space="preserve">603221</t>
  </si>
  <si>
    <t xml:space="preserve">7908458316922</t>
  </si>
  <si>
    <t xml:space="preserve">GELATINA #TODECACHO FIXA FORTE ESTILIZ 280GR</t>
  </si>
  <si>
    <t xml:space="preserve">603211</t>
  </si>
  <si>
    <t xml:space="preserve">7908458316915</t>
  </si>
  <si>
    <t xml:space="preserve">GELATINA #TODECACHO FIXACAO EXTRA FORTE 280G</t>
  </si>
  <si>
    <t xml:space="preserve">694</t>
  </si>
  <si>
    <t xml:space="preserve">7500435244688</t>
  </si>
  <si>
    <t xml:space="preserve">GILLETE PRESTORBABA 3</t>
  </si>
  <si>
    <t xml:space="preserve">625141</t>
  </si>
  <si>
    <t xml:space="preserve">7896044928515</t>
  </si>
  <si>
    <t xml:space="preserve">GIOVANNA BABY 50ML CLAS RSA</t>
  </si>
  <si>
    <t xml:space="preserve">625131</t>
  </si>
  <si>
    <t xml:space="preserve">7896044928539</t>
  </si>
  <si>
    <t xml:space="preserve">GIOVANNA BABY DESO 50ML CLAS BLUE</t>
  </si>
  <si>
    <t xml:space="preserve">655991</t>
  </si>
  <si>
    <t xml:space="preserve">722713014289</t>
  </si>
  <si>
    <t xml:space="preserve">GLOW HID. SOUL RED ILUMIN. 120ML - SOUL COSMETICOS</t>
  </si>
  <si>
    <t xml:space="preserve">669561</t>
  </si>
  <si>
    <t xml:space="preserve">7891158106842</t>
  </si>
  <si>
    <t xml:space="preserve">GLUCERNA SR CHOCOLATE 200ML-DEMAIS PROD</t>
  </si>
  <si>
    <t xml:space="preserve">627551</t>
  </si>
  <si>
    <t xml:space="preserve">7897158722037</t>
  </si>
  <si>
    <t xml:space="preserve">GOTA D. CCP 320ML FORT DESMARELADOR</t>
  </si>
  <si>
    <t xml:space="preserve">620191</t>
  </si>
  <si>
    <t xml:space="preserve">7897158716272</t>
  </si>
  <si>
    <t xml:space="preserve">GOTA D. SB INTIMO 250ML FRESH</t>
  </si>
  <si>
    <t xml:space="preserve">614701</t>
  </si>
  <si>
    <t xml:space="preserve">7897158700172</t>
  </si>
  <si>
    <t xml:space="preserve">GOTA D. SH+CO  CLUBINHO 340ML</t>
  </si>
  <si>
    <t xml:space="preserve">614711</t>
  </si>
  <si>
    <t xml:space="preserve">7897158700189</t>
  </si>
  <si>
    <t xml:space="preserve">GOTA D. SH+CO CLUBINHO CACHEADOS 340ML</t>
  </si>
  <si>
    <t xml:space="preserve">577881</t>
  </si>
  <si>
    <t xml:space="preserve">7897158702138</t>
  </si>
  <si>
    <t xml:space="preserve">GOTA D. TONICO 100ML FORT TRADICIONAL</t>
  </si>
  <si>
    <t xml:space="preserve">614791</t>
  </si>
  <si>
    <t xml:space="preserve">7896227620069</t>
  </si>
  <si>
    <t xml:space="preserve">HASTES COTTONBABY COPO 150</t>
  </si>
  <si>
    <t xml:space="preserve">575001</t>
  </si>
  <si>
    <t xml:space="preserve">7898067950092</t>
  </si>
  <si>
    <t xml:space="preserve">HASTES FLEX CLIN-OFF C/75</t>
  </si>
  <si>
    <t xml:space="preserve">620871</t>
  </si>
  <si>
    <t xml:space="preserve">7898095297787</t>
  </si>
  <si>
    <t xml:space="preserve">HASTES FLEXIVEIS BABY CARE GIRL 12X75UN</t>
  </si>
  <si>
    <t xml:space="preserve">598651</t>
  </si>
  <si>
    <t xml:space="preserve">7898095296063</t>
  </si>
  <si>
    <t xml:space="preserve">HASTES FLEXIVEIS COTTON LINE EMB.PROM. 12X75UN</t>
  </si>
  <si>
    <t xml:space="preserve">589081</t>
  </si>
  <si>
    <t xml:space="preserve">7506195142035</t>
  </si>
  <si>
    <t xml:space="preserve">HEAD&amp;SHOULD AT-C SH 200ML ANTI COCEIR</t>
  </si>
  <si>
    <t xml:space="preserve">605631</t>
  </si>
  <si>
    <t xml:space="preserve">7896331708257</t>
  </si>
  <si>
    <t xml:space="preserve">HELIODERM PROTETOR FACIAL FPS70 SEM COR</t>
  </si>
  <si>
    <t xml:space="preserve">661991</t>
  </si>
  <si>
    <t xml:space="preserve">7896235354550</t>
  </si>
  <si>
    <t xml:space="preserve">HID DEO PAIXAO 200ML CACAU/PIMENTA - VD</t>
  </si>
  <si>
    <t xml:space="preserve">598281</t>
  </si>
  <si>
    <t xml:space="preserve">7898085943847</t>
  </si>
  <si>
    <t xml:space="preserve">HID LEITE AVEIA DAV 180ML INTENSA</t>
  </si>
  <si>
    <t xml:space="preserve">2493</t>
  </si>
  <si>
    <t xml:space="preserve">7908324405378</t>
  </si>
  <si>
    <t xml:space="preserve">HID LOCAO HYDRATTA 200ML HIDRAT PROFUNDA</t>
  </si>
  <si>
    <t xml:space="preserve">605151</t>
  </si>
  <si>
    <t xml:space="preserve">7896235354055</t>
  </si>
  <si>
    <t xml:space="preserve">HID PAIXAO 200ML FRAMBOESA NEGRA</t>
  </si>
  <si>
    <t xml:space="preserve">675721</t>
  </si>
  <si>
    <t xml:space="preserve">7897230306858</t>
  </si>
  <si>
    <t xml:space="preserve">HIDRABENE BASE STICK MEDIA 4.0 - FPS 50 - 15 G  ITEM BONIFICADO</t>
  </si>
  <si>
    <t xml:space="preserve">675671</t>
  </si>
  <si>
    <t xml:space="preserve">7897230306872</t>
  </si>
  <si>
    <t xml:space="preserve">HIDRABENE DESODORANTE COLONIA BODY SPLASH - CHARM WAY - 200 ML</t>
  </si>
  <si>
    <t xml:space="preserve">675691</t>
  </si>
  <si>
    <t xml:space="preserve">7897230306896</t>
  </si>
  <si>
    <t xml:space="preserve">HIDRABENE DESODORANTE COLONIA BODY SPLASH - ICONIC FAME - 200 ML</t>
  </si>
  <si>
    <t xml:space="preserve">675701</t>
  </si>
  <si>
    <t xml:space="preserve">7897230306902</t>
  </si>
  <si>
    <t xml:space="preserve">HIDRABENE DESODORANTE COLONIA BODY SPLASH - VELVET VANILLA - 200 ML</t>
  </si>
  <si>
    <t xml:space="preserve">4023</t>
  </si>
  <si>
    <t xml:space="preserve">7897230303680</t>
  </si>
  <si>
    <t xml:space="preserve">HIDRABENE GEL SECATIVO - 15 G</t>
  </si>
  <si>
    <t xml:space="preserve">657091</t>
  </si>
  <si>
    <t xml:space="preserve">7908353615441</t>
  </si>
  <si>
    <t xml:space="preserve">HIDRATANTE CORPORAL BEAUTYLOO UVA 200ML - FACE BEAUTIFUL</t>
  </si>
  <si>
    <t xml:space="preserve">649921</t>
  </si>
  <si>
    <t xml:space="preserve">7898132988166</t>
  </si>
  <si>
    <t xml:space="preserve">HIDRATANTE CORPORAL LAVANDA 200G</t>
  </si>
  <si>
    <t xml:space="preserve">649901</t>
  </si>
  <si>
    <t xml:space="preserve">7898132988517</t>
  </si>
  <si>
    <t xml:space="preserve">HIDRATANTE CORPORAL ROSA MOSQUETA 200G</t>
  </si>
  <si>
    <t xml:space="preserve">668121</t>
  </si>
  <si>
    <t xml:space="preserve">7896227690208</t>
  </si>
  <si>
    <t xml:space="preserve">ISABABY HASTE FLEXIVEL BLUE COMFORT CARTUCHO 75 UNIDADES R8932</t>
  </si>
  <si>
    <t xml:space="preserve">655191</t>
  </si>
  <si>
    <t xml:space="preserve">7898677732637</t>
  </si>
  <si>
    <t xml:space="preserve">ISACARE BOTANIC BUCHA VEGETAL TRADICIONAL</t>
  </si>
  <si>
    <t xml:space="preserve">673981</t>
  </si>
  <si>
    <t xml:space="preserve">7897947620612</t>
  </si>
  <si>
    <t xml:space="preserve">JOAO E MARIA LENCO UMEDECIDO X45 C/ FRAG</t>
  </si>
  <si>
    <t xml:space="preserve">2263</t>
  </si>
  <si>
    <t xml:space="preserve">7891176117936</t>
  </si>
  <si>
    <t xml:space="preserve">KARINA HAIR SH SPRAY 150ML REVITALIZANTE</t>
  </si>
  <si>
    <t xml:space="preserve">ERVA MATE KARINA TERERE</t>
  </si>
  <si>
    <t xml:space="preserve">2233</t>
  </si>
  <si>
    <t xml:space="preserve">7893300521145</t>
  </si>
  <si>
    <t xml:space="preserve">KARINA HAIR SPRAY FIX 250ML EXTRA FORTE</t>
  </si>
  <si>
    <t xml:space="preserve">2243</t>
  </si>
  <si>
    <t xml:space="preserve">7893300521022</t>
  </si>
  <si>
    <t xml:space="preserve">KARINA HAIR SPRAY FIX 250ML NORMAL</t>
  </si>
  <si>
    <t xml:space="preserve">633531</t>
  </si>
  <si>
    <t xml:space="preserve">7898632474718</t>
  </si>
  <si>
    <t xml:space="preserve">KIT  DIA A DIA C/ 2  - MELANCIA</t>
  </si>
  <si>
    <t xml:space="preserve">633511</t>
  </si>
  <si>
    <t xml:space="preserve">7898632474725</t>
  </si>
  <si>
    <t xml:space="preserve">KIT  DIA A DIA C/ 2  - MORANGO</t>
  </si>
  <si>
    <t xml:space="preserve">648471</t>
  </si>
  <si>
    <t xml:space="preserve">7896044900528</t>
  </si>
  <si>
    <t xml:space="preserve">KIT BLUE CL+LO+SB NECESSAIRE</t>
  </si>
  <si>
    <t xml:space="preserve">1044</t>
  </si>
  <si>
    <t xml:space="preserve">7898662436380</t>
  </si>
  <si>
    <t xml:space="preserve">KIT BODY SPLASH + PERFUME 100ML+15ML - GD (GOOD GIRL CAROLINA HERRERA)</t>
  </si>
  <si>
    <t xml:space="preserve">664551</t>
  </si>
  <si>
    <t xml:space="preserve">7898132989453</t>
  </si>
  <si>
    <t xml:space="preserve">KIT CACHOS (SHAMPOO 250ML + COND. 250ML)</t>
  </si>
  <si>
    <t xml:space="preserve">570441</t>
  </si>
  <si>
    <t xml:space="preserve">7896000724779</t>
  </si>
  <si>
    <t xml:space="preserve">KIT COLOCAO CREME 7.77 LOURO NIELY GOLD</t>
  </si>
  <si>
    <t xml:space="preserve">535001</t>
  </si>
  <si>
    <t xml:space="preserve">7896000724953</t>
  </si>
  <si>
    <t xml:space="preserve">KIT COLORACAO CREME 1.110 PRETO ÔNIX NIELY COR&amp;TON MEGA COLORS</t>
  </si>
  <si>
    <t xml:space="preserve">535041</t>
  </si>
  <si>
    <t xml:space="preserve">7896000705969</t>
  </si>
  <si>
    <t xml:space="preserve">KIT COLORACAO CREME 3.0 CASTANHO ESCURO NIELY COR&amp;TON</t>
  </si>
  <si>
    <t xml:space="preserve">534981</t>
  </si>
  <si>
    <t xml:space="preserve">7896000705983</t>
  </si>
  <si>
    <t xml:space="preserve">KIT COLORACAO CREME 5.0 CASTANHO CLARO NIELY COR&amp;TON</t>
  </si>
  <si>
    <t xml:space="preserve">535081</t>
  </si>
  <si>
    <t xml:space="preserve">7899706180658</t>
  </si>
  <si>
    <t xml:space="preserve">KIT COLORACAO CREME COR &amp;TON 7.44 RUIVO ACOBREADO</t>
  </si>
  <si>
    <t xml:space="preserve">535101</t>
  </si>
  <si>
    <t xml:space="preserve">7896000705921</t>
  </si>
  <si>
    <t xml:space="preserve">KIT COLORACAO CREME COR&amp;TON 6.7 CHOCOLATE</t>
  </si>
  <si>
    <t xml:space="preserve">549801</t>
  </si>
  <si>
    <t xml:space="preserve">7896013562566</t>
  </si>
  <si>
    <t xml:space="preserve">KIT COLORACAO CREME MAXTON 12.111LOURO PLATINA CINZA SUPER INTENSO</t>
  </si>
  <si>
    <t xml:space="preserve">551561</t>
  </si>
  <si>
    <t xml:space="preserve">7896000705976</t>
  </si>
  <si>
    <t xml:space="preserve">KIT COLORAÇÃO CREME 4.0 CASTANHO MÉDIO NIELY COR&amp;TON</t>
  </si>
  <si>
    <t xml:space="preserve">577081</t>
  </si>
  <si>
    <t xml:space="preserve">7896000706164</t>
  </si>
  <si>
    <t xml:space="preserve">KIT COLORAÇÃO CREME 7.66 VERMELHO INTENSO NIELY COR&amp;TON</t>
  </si>
  <si>
    <t xml:space="preserve">633501</t>
  </si>
  <si>
    <t xml:space="preserve">7898632474732</t>
  </si>
  <si>
    <t xml:space="preserve">KIT DIA A DIA C/ 2  - MARACUJA</t>
  </si>
  <si>
    <t xml:space="preserve">633521</t>
  </si>
  <si>
    <t xml:space="preserve">7898632474701</t>
  </si>
  <si>
    <t xml:space="preserve">KIT DIA A DIA C/ 2 - PITAYA</t>
  </si>
  <si>
    <t xml:space="preserve">667231</t>
  </si>
  <si>
    <t xml:space="preserve">7898211384315</t>
  </si>
  <si>
    <t xml:space="preserve">KIT FIXED GEL POS SOL+OLEO CORP HIA/COCO</t>
  </si>
  <si>
    <t xml:space="preserve">648451</t>
  </si>
  <si>
    <t xml:space="preserve">7896044900498</t>
  </si>
  <si>
    <t xml:space="preserve">KIT LO+SB BLUE</t>
  </si>
  <si>
    <t xml:space="preserve">648441</t>
  </si>
  <si>
    <t xml:space="preserve">7896044900481</t>
  </si>
  <si>
    <t xml:space="preserve">KIT LO+SB CLAS ETERN ENCAN</t>
  </si>
  <si>
    <t xml:space="preserve">630911</t>
  </si>
  <si>
    <t xml:space="preserve">7896013563525</t>
  </si>
  <si>
    <t xml:space="preserve">KIT SH+COND NOVEX 300ML OLEO DE COCO</t>
  </si>
  <si>
    <t xml:space="preserve">631521</t>
  </si>
  <si>
    <t xml:space="preserve">7896115704123</t>
  </si>
  <si>
    <t xml:space="preserve">KIT SH+COND TRA LA LA KIDS CACHOS 480ML</t>
  </si>
  <si>
    <t xml:space="preserve">631531</t>
  </si>
  <si>
    <t xml:space="preserve">7896115703720</t>
  </si>
  <si>
    <t xml:space="preserve">KIT SH+COND TRA LA LA KIDS HIDRA 480ML</t>
  </si>
  <si>
    <t xml:space="preserve">534101</t>
  </si>
  <si>
    <t xml:space="preserve">7897042013753</t>
  </si>
  <si>
    <t xml:space="preserve">KIT SHAM + COND BRILHO IMPLCAVEL</t>
  </si>
  <si>
    <t xml:space="preserve">533441</t>
  </si>
  <si>
    <t xml:space="preserve">7896000726407</t>
  </si>
  <si>
    <t xml:space="preserve">KIT SHAMPOO+CONDICIONADOR NIELY GOLD (OELO DE RICINO + D-PANTENOL)</t>
  </si>
  <si>
    <t xml:space="preserve">548901</t>
  </si>
  <si>
    <t xml:space="preserve">7897042016419</t>
  </si>
  <si>
    <t xml:space="preserve">KIT SKALA SH+COND 325ML DIVINO CRESPINHO</t>
  </si>
  <si>
    <t xml:space="preserve">632251</t>
  </si>
  <si>
    <t xml:space="preserve">7908470012819</t>
  </si>
  <si>
    <t xml:space="preserve">KIT TALHER PONTA FLEXIVEL- ROSA/ 791281</t>
  </si>
  <si>
    <t xml:space="preserve">636691</t>
  </si>
  <si>
    <t xml:space="preserve">7891176113020</t>
  </si>
  <si>
    <t xml:space="preserve">KOLENE CD 90ML CREME ORIGINAL</t>
  </si>
  <si>
    <t xml:space="preserve">2373</t>
  </si>
  <si>
    <t xml:space="preserve">7908324404616</t>
  </si>
  <si>
    <t xml:space="preserve">KOLENE CR PENT 1KG SUPERFINALIZADOR</t>
  </si>
  <si>
    <t xml:space="preserve">636741</t>
  </si>
  <si>
    <t xml:space="preserve">7908324404128</t>
  </si>
  <si>
    <t xml:space="preserve">KOLENE CR PENT 300ML CURVATURAS</t>
  </si>
  <si>
    <t xml:space="preserve">673491</t>
  </si>
  <si>
    <t xml:space="preserve">7908324409574</t>
  </si>
  <si>
    <t xml:space="preserve">KOLENE OLEO 100ML ORIGINAL</t>
  </si>
  <si>
    <t xml:space="preserve">659131</t>
  </si>
  <si>
    <t xml:space="preserve">7898744350047</t>
  </si>
  <si>
    <t xml:space="preserve">L-TREONATO MAGNESIO 60 CAPS CX/12 - REATIVA</t>
  </si>
  <si>
    <t xml:space="preserve">566881</t>
  </si>
  <si>
    <t xml:space="preserve">4005808850617</t>
  </si>
  <si>
    <t xml:space="preserve">LABIAL NIVEA ESSENTIAL 4,8G  NIVE %DN:0.00</t>
  </si>
  <si>
    <t xml:space="preserve">22803</t>
  </si>
  <si>
    <t xml:space="preserve">4006000101354</t>
  </si>
  <si>
    <t xml:space="preserve">LABIAL NIVEA HIDRACOLOR VERMEL FPS30 4,8G</t>
  </si>
  <si>
    <t xml:space="preserve">615601</t>
  </si>
  <si>
    <t xml:space="preserve">7898632472707</t>
  </si>
  <si>
    <t xml:space="preserve">LABOTRAT AGUA MICELAR 100ML</t>
  </si>
  <si>
    <t xml:space="preserve">615591</t>
  </si>
  <si>
    <t xml:space="preserve">7898632472349</t>
  </si>
  <si>
    <t xml:space="preserve">LABOTRAT ARGILA 100G BLEND C/COLAGENO</t>
  </si>
  <si>
    <t xml:space="preserve">615581</t>
  </si>
  <si>
    <t xml:space="preserve">7898632470086</t>
  </si>
  <si>
    <t xml:space="preserve">LABOTRAT ARGILA 100G VERDE</t>
  </si>
  <si>
    <t xml:space="preserve">618821</t>
  </si>
  <si>
    <t xml:space="preserve">7898632473070</t>
  </si>
  <si>
    <t xml:space="preserve">LABOTRAT CREME FAC 50G AMOLECED CRAV ESP</t>
  </si>
  <si>
    <t xml:space="preserve">617981</t>
  </si>
  <si>
    <t xml:space="preserve">7898994532934</t>
  </si>
  <si>
    <t xml:space="preserve">LABOTRAT CREME PES 100G RACHADUR C/UREIA</t>
  </si>
  <si>
    <t xml:space="preserve">617971</t>
  </si>
  <si>
    <t xml:space="preserve">7898632472790</t>
  </si>
  <si>
    <t xml:space="preserve">LABOTRAT ESF ROSTO CORP 150G CAPIM LIMAO</t>
  </si>
  <si>
    <t xml:space="preserve">627101</t>
  </si>
  <si>
    <t xml:space="preserve">7898632472776</t>
  </si>
  <si>
    <t xml:space="preserve">LABOTRAT ESF ROSTO CORP 150G MARACUJA</t>
  </si>
  <si>
    <t xml:space="preserve">618751</t>
  </si>
  <si>
    <t xml:space="preserve">7898632472820</t>
  </si>
  <si>
    <t xml:space="preserve">LABOTRAT ESF ROSTO CORP 150G MELANCIA</t>
  </si>
  <si>
    <t xml:space="preserve">615551</t>
  </si>
  <si>
    <t xml:space="preserve">7898632472837</t>
  </si>
  <si>
    <t xml:space="preserve">LABOTRAT ESF ROSTO CORP 150G MORANGO</t>
  </si>
  <si>
    <t xml:space="preserve">627111</t>
  </si>
  <si>
    <t xml:space="preserve">7898632473162</t>
  </si>
  <si>
    <t xml:space="preserve">LABOTRAT ESF ROSTO CORP 150G PESSEGO</t>
  </si>
  <si>
    <t xml:space="preserve">615541</t>
  </si>
  <si>
    <t xml:space="preserve">7898632472813</t>
  </si>
  <si>
    <t xml:space="preserve">LABOTRAT ESF ROSTO CORP 150G PITAYA</t>
  </si>
  <si>
    <t xml:space="preserve">617951</t>
  </si>
  <si>
    <t xml:space="preserve">7898632471205</t>
  </si>
  <si>
    <t xml:space="preserve">LABOTRAT HID CORP 190ML MORANGO</t>
  </si>
  <si>
    <t xml:space="preserve">618761</t>
  </si>
  <si>
    <t xml:space="preserve">7898632470529</t>
  </si>
  <si>
    <t xml:space="preserve">LABOTRAT KIT CLAREADOR BANHO D LUA C/5UN</t>
  </si>
  <si>
    <t xml:space="preserve">627071</t>
  </si>
  <si>
    <t xml:space="preserve">7898632473360</t>
  </si>
  <si>
    <t xml:space="preserve">LABOTRAT SAIS DE BANHO 280G LIMA PERSIA</t>
  </si>
  <si>
    <t xml:space="preserve">617911</t>
  </si>
  <si>
    <t xml:space="preserve">7898632470895</t>
  </si>
  <si>
    <t xml:space="preserve">LABOTRAT SB LIQ CORP 190ML CAPIM LIMAO</t>
  </si>
  <si>
    <t xml:space="preserve">618731</t>
  </si>
  <si>
    <t xml:space="preserve">7898632473322</t>
  </si>
  <si>
    <t xml:space="preserve">LABOTRAT SB LIQ CORP 190ML MELANCIA</t>
  </si>
  <si>
    <t xml:space="preserve">615631</t>
  </si>
  <si>
    <t xml:space="preserve">7898632472677</t>
  </si>
  <si>
    <t xml:space="preserve">LABOTRAT SB LIQ FAC 100ML ANTIACNE</t>
  </si>
  <si>
    <t xml:space="preserve">627041</t>
  </si>
  <si>
    <t xml:space="preserve">7898632472691</t>
  </si>
  <si>
    <t xml:space="preserve">LABOTRAT SB LIQ FAC 100ML PRIMER</t>
  </si>
  <si>
    <t xml:space="preserve">618721</t>
  </si>
  <si>
    <t xml:space="preserve">7898632472578</t>
  </si>
  <si>
    <t xml:space="preserve">LABOTRAT SB LIQ FAC 100ML VITAMINA C</t>
  </si>
  <si>
    <t xml:space="preserve">615621</t>
  </si>
  <si>
    <t xml:space="preserve">7898632473018</t>
  </si>
  <si>
    <t xml:space="preserve">LABOTRAT SB LIQ FAC ESF 80ML ENZIMATICO</t>
  </si>
  <si>
    <t xml:space="preserve">586161</t>
  </si>
  <si>
    <t xml:space="preserve">7891051015210</t>
  </si>
  <si>
    <t xml:space="preserve">LAMINA WILKSON 20X3</t>
  </si>
  <si>
    <t xml:space="preserve">634071</t>
  </si>
  <si>
    <t xml:space="preserve">7899700801085</t>
  </si>
  <si>
    <t xml:space="preserve">LENCO UMED SCOOBY DOO BABY 50</t>
  </si>
  <si>
    <t xml:space="preserve">545441</t>
  </si>
  <si>
    <t xml:space="preserve">7898212280968</t>
  </si>
  <si>
    <t xml:space="preserve">LENÇOS PARA DEPILAÇÃO BRANCO C/ 2 0</t>
  </si>
  <si>
    <t xml:space="preserve">504</t>
  </si>
  <si>
    <t xml:space="preserve">7897517903626</t>
  </si>
  <si>
    <t xml:space="preserve">LIXA DE UNHA C/6</t>
  </si>
  <si>
    <t xml:space="preserve">BELLIZ</t>
  </si>
  <si>
    <t xml:space="preserve">550341</t>
  </si>
  <si>
    <t xml:space="preserve">7898578062826</t>
  </si>
  <si>
    <t xml:space="preserve">LIXA P/UNHAS ROLITO 11 CM CANÁRIO</t>
  </si>
  <si>
    <t xml:space="preserve">HIGI BEAUTY</t>
  </si>
  <si>
    <t xml:space="preserve">566921</t>
  </si>
  <si>
    <t xml:space="preserve">4005808315697</t>
  </si>
  <si>
    <t xml:space="preserve">LOC NIVEA DEO HIDRA MILK 400ML</t>
  </si>
  <si>
    <t xml:space="preserve">615361</t>
  </si>
  <si>
    <t xml:space="preserve">4005900004956</t>
  </si>
  <si>
    <t xml:space="preserve">LOC NIVEA DEO HIDRA SOFT MILK 400ML</t>
  </si>
  <si>
    <t xml:space="preserve">631221</t>
  </si>
  <si>
    <t xml:space="preserve">7896369162380</t>
  </si>
  <si>
    <t xml:space="preserve">LOCAO DESODORANTE AMEIXA NEGRA 500ML</t>
  </si>
  <si>
    <t xml:space="preserve">HIDRAMAIS</t>
  </si>
  <si>
    <t xml:space="preserve">647111</t>
  </si>
  <si>
    <t xml:space="preserve">7896369126023</t>
  </si>
  <si>
    <t xml:space="preserve">LOCAO DESODORANTE COLAGENO 40ML</t>
  </si>
  <si>
    <t xml:space="preserve">631201</t>
  </si>
  <si>
    <t xml:space="preserve">7896369126115</t>
  </si>
  <si>
    <t xml:space="preserve">LOCAO DESODORANTE COLAGENO 500ML</t>
  </si>
  <si>
    <t xml:space="preserve">631211</t>
  </si>
  <si>
    <t xml:space="preserve">7896369126610</t>
  </si>
  <si>
    <t xml:space="preserve">LOCAO DESODORANTE PERFUME DE BEBE 500ML</t>
  </si>
  <si>
    <t xml:space="preserve">638651</t>
  </si>
  <si>
    <t xml:space="preserve">7896369163813</t>
  </si>
  <si>
    <t xml:space="preserve">LOCAO DESODORANTE ROSA MOSQUETA 500ML</t>
  </si>
  <si>
    <t xml:space="preserve">664561</t>
  </si>
  <si>
    <t xml:space="preserve">7898126407611</t>
  </si>
  <si>
    <t xml:space="preserve">LOCAO FORCA PIMENTA 100ML</t>
  </si>
  <si>
    <t xml:space="preserve">630101</t>
  </si>
  <si>
    <t xml:space="preserve">7891350026627</t>
  </si>
  <si>
    <t xml:space="preserve">LOCAO P/BARB BOZZ BLUE 100M</t>
  </si>
  <si>
    <t xml:space="preserve">664871</t>
  </si>
  <si>
    <t xml:space="preserve">7899572810383</t>
  </si>
  <si>
    <t xml:space="preserve">LOLA ARGAN OIL OLEO CAPILAR 50ML</t>
  </si>
  <si>
    <t xml:space="preserve">665051</t>
  </si>
  <si>
    <t xml:space="preserve">7899572805808</t>
  </si>
  <si>
    <t xml:space="preserve">LOLA BEMDITA GHEE MASC HIDRATACAO 100G</t>
  </si>
  <si>
    <t xml:space="preserve">534681</t>
  </si>
  <si>
    <t xml:space="preserve">7896221800108</t>
  </si>
  <si>
    <t xml:space="preserve">MARCIA AGUA OXIGENADA - 30 VOL 70ML</t>
  </si>
  <si>
    <t xml:space="preserve">534661</t>
  </si>
  <si>
    <t xml:space="preserve">7896221800115</t>
  </si>
  <si>
    <t xml:space="preserve">MARCIA AGUA OXIGENADA - 40 VOL 70ML</t>
  </si>
  <si>
    <t xml:space="preserve">620741</t>
  </si>
  <si>
    <t xml:space="preserve">7908458317073</t>
  </si>
  <si>
    <t xml:space="preserve">MASC #TODECACHO MATIZADORA PRETO AZUL 06X300G</t>
  </si>
  <si>
    <t xml:space="preserve">622701</t>
  </si>
  <si>
    <t xml:space="preserve">7898132983413</t>
  </si>
  <si>
    <t xml:space="preserve">MASC COLOR FUN COLORS AZUL ESCURO 100M</t>
  </si>
  <si>
    <t xml:space="preserve">622721</t>
  </si>
  <si>
    <t xml:space="preserve">7898132983437</t>
  </si>
  <si>
    <t xml:space="preserve">MASC COLOR FUN COLORS ROXO 100ML</t>
  </si>
  <si>
    <t xml:space="preserve">667221</t>
  </si>
  <si>
    <t xml:space="preserve">7898965666682</t>
  </si>
  <si>
    <t xml:space="preserve">MASC DABELLE 400G HIDRA CRONO PERFEI</t>
  </si>
  <si>
    <t xml:space="preserve">615911</t>
  </si>
  <si>
    <t xml:space="preserve">7896000722737</t>
  </si>
  <si>
    <t xml:space="preserve">MASC HID CAP N GOLD O AR 430ML</t>
  </si>
  <si>
    <t xml:space="preserve">615921</t>
  </si>
  <si>
    <t xml:space="preserve">7908458305148</t>
  </si>
  <si>
    <t xml:space="preserve">MASC HID CAP S L M L.MA.PT.300ML</t>
  </si>
  <si>
    <t xml:space="preserve">615931</t>
  </si>
  <si>
    <t xml:space="preserve">7908458305131</t>
  </si>
  <si>
    <t xml:space="preserve">MASC HID CAP S LINE M L C 300ML</t>
  </si>
  <si>
    <t xml:space="preserve">615951</t>
  </si>
  <si>
    <t xml:space="preserve">7908458308514</t>
  </si>
  <si>
    <t xml:space="preserve">MASC HID CAP S LINE MAT RX 500G</t>
  </si>
  <si>
    <t xml:space="preserve">660541</t>
  </si>
  <si>
    <t xml:space="preserve">7891150100350</t>
  </si>
  <si>
    <t xml:space="preserve">MASC TRAT TRESEMME BLIND ANTIUMIDADE 400GR</t>
  </si>
  <si>
    <t xml:space="preserve">582081</t>
  </si>
  <si>
    <t xml:space="preserve">7898132982331</t>
  </si>
  <si>
    <t xml:space="preserve">MASCARA MAIS BRILHO 250G</t>
  </si>
  <si>
    <t xml:space="preserve">581881</t>
  </si>
  <si>
    <t xml:space="preserve">7898132980641</t>
  </si>
  <si>
    <t xml:space="preserve">MASCARA MAIS LISO 250G</t>
  </si>
  <si>
    <t xml:space="preserve">534001</t>
  </si>
  <si>
    <t xml:space="preserve">7896235353409</t>
  </si>
  <si>
    <t xml:space="preserve">MONANGE CONDICIONADOR LISOS TE QUERO 325ML</t>
  </si>
  <si>
    <t xml:space="preserve">533901</t>
  </si>
  <si>
    <t xml:space="preserve">7896235353430</t>
  </si>
  <si>
    <t xml:space="preserve">MONANGE CONDICIONADOR RESTAURA QUE EU GOSTO 325ML</t>
  </si>
  <si>
    <t xml:space="preserve">533801</t>
  </si>
  <si>
    <t xml:space="preserve">7896235353386</t>
  </si>
  <si>
    <t xml:space="preserve">MONANGE SHAMPOO DETOX TERAPIA 325ML</t>
  </si>
  <si>
    <t xml:space="preserve">533841</t>
  </si>
  <si>
    <t xml:space="preserve">7896235353331</t>
  </si>
  <si>
    <t xml:space="preserve">MONANGE SHAMPOO LISOS LE QUERO 325ML</t>
  </si>
  <si>
    <t xml:space="preserve">654481</t>
  </si>
  <si>
    <t xml:space="preserve">7899695623273</t>
  </si>
  <si>
    <t xml:space="preserve">MOUSSE DE LIMPEZA BEAUTYLOO MORANGO 150ML</t>
  </si>
  <si>
    <t xml:space="preserve">654531</t>
  </si>
  <si>
    <t xml:space="preserve">7898449400634</t>
  </si>
  <si>
    <t xml:space="preserve">MOUSSE MICELAR ROSA MOSQUETA 150ML</t>
  </si>
  <si>
    <t xml:space="preserve">596291</t>
  </si>
  <si>
    <t xml:space="preserve">7896279102391</t>
  </si>
  <si>
    <t xml:space="preserve">MURIEL BABY CO 100ML MENINO</t>
  </si>
  <si>
    <t xml:space="preserve">575101</t>
  </si>
  <si>
    <t xml:space="preserve">7896279102438</t>
  </si>
  <si>
    <t xml:space="preserve">MURIEL BABY LO HID 100ML MENINA</t>
  </si>
  <si>
    <t xml:space="preserve">621821</t>
  </si>
  <si>
    <t xml:space="preserve">7896279117111</t>
  </si>
  <si>
    <t xml:space="preserve">MURIEL DEO AGUA BANHO ACQUA E FLOR AMEND</t>
  </si>
  <si>
    <t xml:space="preserve">589161</t>
  </si>
  <si>
    <t xml:space="preserve">7896279113106</t>
  </si>
  <si>
    <t xml:space="preserve">MURIEL DEO AGUA BANHO ACQUA ESSE ALFAZEM</t>
  </si>
  <si>
    <t xml:space="preserve">589171</t>
  </si>
  <si>
    <t xml:space="preserve">7896279113113</t>
  </si>
  <si>
    <t xml:space="preserve">MURIEL DEO AGUA BANHO ACQUA ESSE FLORAL</t>
  </si>
  <si>
    <t xml:space="preserve">589181</t>
  </si>
  <si>
    <t xml:space="preserve">7896279113090</t>
  </si>
  <si>
    <t xml:space="preserve">MURIEL DEO AGUA BANHO ACQUA ESSE LAVANDA</t>
  </si>
  <si>
    <t xml:space="preserve">611331</t>
  </si>
  <si>
    <t xml:space="preserve">7896279119542</t>
  </si>
  <si>
    <t xml:space="preserve">MURIEL DEO AGUA BANHO ACQUA ESSE NATUREZ</t>
  </si>
  <si>
    <t xml:space="preserve">598381</t>
  </si>
  <si>
    <t xml:space="preserve">7509546673189</t>
  </si>
  <si>
    <t xml:space="preserve">N SAB LIQ PROTEX BABY GLIC 200ML</t>
  </si>
  <si>
    <t xml:space="preserve">589301</t>
  </si>
  <si>
    <t xml:space="preserve">7896229909292</t>
  </si>
  <si>
    <t xml:space="preserve">NATU HAIR SOS MANUT INT 300ML COCO</t>
  </si>
  <si>
    <t xml:space="preserve">589331</t>
  </si>
  <si>
    <t xml:space="preserve">7896229943555</t>
  </si>
  <si>
    <t xml:space="preserve">NATU HAIR SOS REP PTA 30ML OLEO ABACATE</t>
  </si>
  <si>
    <t xml:space="preserve">663731</t>
  </si>
  <si>
    <t xml:space="preserve">7896714295732</t>
  </si>
  <si>
    <t xml:space="preserve">NEOFEMME SAB INTIMO FLORAL FR 200ML (ALOE VERA+AC LATICO)</t>
  </si>
  <si>
    <t xml:space="preserve">663741</t>
  </si>
  <si>
    <t xml:space="preserve">7896714295725</t>
  </si>
  <si>
    <t xml:space="preserve">NEOFEMME SAB INTIMO NEUTRO FR 200ML (ALOE VERA+AC LATICO)</t>
  </si>
  <si>
    <t xml:space="preserve">636681</t>
  </si>
  <si>
    <t xml:space="preserve">7891176117608</t>
  </si>
  <si>
    <t xml:space="preserve">NEUTROX SH 300ML CLASSICO</t>
  </si>
  <si>
    <t xml:space="preserve">589051</t>
  </si>
  <si>
    <t xml:space="preserve">7896013545002</t>
  </si>
  <si>
    <t xml:space="preserve">NOVEX CCT 400G BASIC REPOSITOR DE MASSA</t>
  </si>
  <si>
    <t xml:space="preserve">589381</t>
  </si>
  <si>
    <t xml:space="preserve">7896013567141</t>
  </si>
  <si>
    <t xml:space="preserve">NOVEX CCT 400G TOP SUPER BABOSAO</t>
  </si>
  <si>
    <t xml:space="preserve">589371</t>
  </si>
  <si>
    <t xml:space="preserve">7896013567080</t>
  </si>
  <si>
    <t xml:space="preserve">NOVEX VITAY SH+CO 300ML SUPER BABOSAO</t>
  </si>
  <si>
    <t xml:space="preserve">669051</t>
  </si>
  <si>
    <t xml:space="preserve">7891317024680</t>
  </si>
  <si>
    <t xml:space="preserve">OAZ POS SOL AEROSSOL 200ML-DEMAIS PROD</t>
  </si>
  <si>
    <t xml:space="preserve">647801</t>
  </si>
  <si>
    <t xml:space="preserve">7891317024536</t>
  </si>
  <si>
    <t xml:space="preserve">OAZ REPELENTE 4H 200ML</t>
  </si>
  <si>
    <t xml:space="preserve">667341</t>
  </si>
  <si>
    <t xml:space="preserve">7908448005553</t>
  </si>
  <si>
    <t xml:space="preserve">OLEO CAP DABELLE CEREJA MANIA 45ML</t>
  </si>
  <si>
    <t xml:space="preserve">3963</t>
  </si>
  <si>
    <t xml:space="preserve">7896229906376</t>
  </si>
  <si>
    <t xml:space="preserve">OLEO CAP NATU HAIR RICINO 60ML</t>
  </si>
  <si>
    <t xml:space="preserve">673631</t>
  </si>
  <si>
    <t xml:space="preserve">7897042021376</t>
  </si>
  <si>
    <t xml:space="preserve">OLEO CAP.SKALA ABACATE 90ML</t>
  </si>
  <si>
    <t xml:space="preserve">673641</t>
  </si>
  <si>
    <t xml:space="preserve">7897042021345</t>
  </si>
  <si>
    <t xml:space="preserve">OLEO CAP.SKALA M.CACHOS 90ML</t>
  </si>
  <si>
    <t xml:space="preserve">673651</t>
  </si>
  <si>
    <t xml:space="preserve">7897042021383</t>
  </si>
  <si>
    <t xml:space="preserve">OLEO CAP.SKALA MARACUJA 90ML</t>
  </si>
  <si>
    <t xml:space="preserve">673661</t>
  </si>
  <si>
    <t xml:space="preserve">7897042021352</t>
  </si>
  <si>
    <t xml:space="preserve">OLEO CAP.SKALA MELANCIA 90ML</t>
  </si>
  <si>
    <t xml:space="preserve">673671</t>
  </si>
  <si>
    <t xml:space="preserve">7897042021369</t>
  </si>
  <si>
    <t xml:space="preserve">OLEO CAP.SKALA UVA 90ML</t>
  </si>
  <si>
    <t xml:space="preserve">598311</t>
  </si>
  <si>
    <t xml:space="preserve">7896902211063</t>
  </si>
  <si>
    <t xml:space="preserve">OLEO CAP/CORP FARMAX 100ML AMENDOAS</t>
  </si>
  <si>
    <t xml:space="preserve">607501</t>
  </si>
  <si>
    <t xml:space="preserve">7896902211124</t>
  </si>
  <si>
    <t xml:space="preserve">OLEO CAP/CORP FARMAX 100ML BABOSA</t>
  </si>
  <si>
    <t xml:space="preserve">598751</t>
  </si>
  <si>
    <t xml:space="preserve">7898211383288</t>
  </si>
  <si>
    <t xml:space="preserve">OLEO CAPILAR ALECRIM FIXED 60ML</t>
  </si>
  <si>
    <t xml:space="preserve">674871</t>
  </si>
  <si>
    <t xml:space="preserve">7896229909728</t>
  </si>
  <si>
    <t xml:space="preserve">OLEO CAPILAR NATU HAIR OLEO DE MELALEUCA 60ML</t>
  </si>
  <si>
    <t xml:space="preserve">631741</t>
  </si>
  <si>
    <t xml:space="preserve">7896279119481</t>
  </si>
  <si>
    <t xml:space="preserve">OLEO CORPO MURIEL 100ML AMED C/CEREJEIR</t>
  </si>
  <si>
    <t xml:space="preserve">625161</t>
  </si>
  <si>
    <t xml:space="preserve">7896279119467</t>
  </si>
  <si>
    <t xml:space="preserve">OLEO CORPO MURIEL 100ML AMED C/ERVA DOCE</t>
  </si>
  <si>
    <t xml:space="preserve">568081</t>
  </si>
  <si>
    <t xml:space="preserve">7896902211209</t>
  </si>
  <si>
    <t xml:space="preserve">OLEO CORPORAL E CAPILAR COCO 100ML</t>
  </si>
  <si>
    <t xml:space="preserve">568101</t>
  </si>
  <si>
    <t xml:space="preserve">7896902217003</t>
  </si>
  <si>
    <t xml:space="preserve">OLEO CORPORAL E CAPILAR ROSA MOSQUETA 100ML</t>
  </si>
  <si>
    <t xml:space="preserve">638661</t>
  </si>
  <si>
    <t xml:space="preserve">7898905356567</t>
  </si>
  <si>
    <t xml:space="preserve">OLEO DE COCO EXTRA VIRGEM COPRA 200ML</t>
  </si>
  <si>
    <t xml:space="preserve">COPRA</t>
  </si>
  <si>
    <t xml:space="preserve">647941</t>
  </si>
  <si>
    <t xml:space="preserve">7896235354727</t>
  </si>
  <si>
    <t xml:space="preserve">OLEO DEO PAIXAO 200ML CACAU/PIMEN - VERD</t>
  </si>
  <si>
    <t xml:space="preserve">564341</t>
  </si>
  <si>
    <t xml:space="preserve">7899026478909</t>
  </si>
  <si>
    <t xml:space="preserve">OLEO ELSEVE EXTRAORDINAR 100ML</t>
  </si>
  <si>
    <t xml:space="preserve">712001</t>
  </si>
  <si>
    <t xml:space="preserve">7898211382717</t>
  </si>
  <si>
    <t xml:space="preserve">OLEO KERATEX TONICO CAPILAR BABOSA 60ML 24X60ML</t>
  </si>
  <si>
    <t xml:space="preserve">KERATEX</t>
  </si>
  <si>
    <t xml:space="preserve">668581</t>
  </si>
  <si>
    <t xml:space="preserve">7896000722553</t>
  </si>
  <si>
    <t xml:space="preserve">OLEO NIELY G SILICONE NUTRI 42ML-DEMAIS PROD</t>
  </si>
  <si>
    <t xml:space="preserve">2433</t>
  </si>
  <si>
    <t xml:space="preserve">7908324406726</t>
  </si>
  <si>
    <t xml:space="preserve">OLEO NUTRITIVO OX 120ML NUTRE 3X1</t>
  </si>
  <si>
    <t xml:space="preserve">600211</t>
  </si>
  <si>
    <t xml:space="preserve">7896235354048</t>
  </si>
  <si>
    <t xml:space="preserve">OLEO PAIXAO 100ML FLOR BAUNILH -ROSA (N)</t>
  </si>
  <si>
    <t xml:space="preserve">600221</t>
  </si>
  <si>
    <t xml:space="preserve">7896235354031</t>
  </si>
  <si>
    <t xml:space="preserve">OLEO PAIXAO 100ML FRAMBOESA NEGRA (N)</t>
  </si>
  <si>
    <t xml:space="preserve">605141</t>
  </si>
  <si>
    <t xml:space="preserve">7896235354024</t>
  </si>
  <si>
    <t xml:space="preserve">OLEO PAIXAO 100ML IRRESISTIV - ROXO</t>
  </si>
  <si>
    <t xml:space="preserve">629671</t>
  </si>
  <si>
    <t xml:space="preserve">7898211383615</t>
  </si>
  <si>
    <t xml:space="preserve">OLEO TONICO CAP. ALECRIM A.HIALURONICO 60ML</t>
  </si>
  <si>
    <t xml:space="preserve">575561</t>
  </si>
  <si>
    <t xml:space="preserve">7896085867729</t>
  </si>
  <si>
    <t xml:space="preserve">ORIGEM KIT SELAGEM REDUTORA LOIRO</t>
  </si>
  <si>
    <t xml:space="preserve">675021</t>
  </si>
  <si>
    <t xml:space="preserve">7898212282924</t>
  </si>
  <si>
    <t xml:space="preserve">PA1265|DBELLA SERUM CLAREADOR DEO 40G</t>
  </si>
  <si>
    <t xml:space="preserve">DEDC - DISTRIB DO ESPIRITO SANTO DE COSMETICOS EIRELI</t>
  </si>
  <si>
    <t xml:space="preserve">675071</t>
  </si>
  <si>
    <t xml:space="preserve">7898212286632</t>
  </si>
  <si>
    <t xml:space="preserve">PA1517|DBELLA CERA CONFETE CHOCO BRANCO 250G</t>
  </si>
  <si>
    <t xml:space="preserve">674961</t>
  </si>
  <si>
    <t xml:space="preserve">7898212287592</t>
  </si>
  <si>
    <t xml:space="preserve">PA1594|DBELLA CERA HIDRO. PINK PITAYA 600G</t>
  </si>
  <si>
    <t xml:space="preserve">647861</t>
  </si>
  <si>
    <t xml:space="preserve">7898632475739</t>
  </si>
  <si>
    <t xml:space="preserve">PACK DIA A DIA C/ 2 ITENS - CEREJA</t>
  </si>
  <si>
    <t xml:space="preserve">622011</t>
  </si>
  <si>
    <t xml:space="preserve">7891033519286</t>
  </si>
  <si>
    <t xml:space="preserve">PAMPERS SAB LIQ CPO GLICERINA 200ML</t>
  </si>
  <si>
    <t xml:space="preserve">647621</t>
  </si>
  <si>
    <t xml:space="preserve">7898392930301</t>
  </si>
  <si>
    <t xml:space="preserve">PARAFINA BRANCA 80GR - PHARMAKOS</t>
  </si>
  <si>
    <t xml:space="preserve">624</t>
  </si>
  <si>
    <t xml:space="preserve">7898392930097</t>
  </si>
  <si>
    <t xml:space="preserve">PARAFINA BRANCA PHARMAKOS CREME 180G</t>
  </si>
  <si>
    <t xml:space="preserve">550381</t>
  </si>
  <si>
    <t xml:space="preserve">7898552160982</t>
  </si>
  <si>
    <t xml:space="preserve">PENTE FINO C/CABO P/PIOLHO</t>
  </si>
  <si>
    <t xml:space="preserve">NOVO VISUAL</t>
  </si>
  <si>
    <t xml:space="preserve">630031</t>
  </si>
  <si>
    <t xml:space="preserve">7896075757474</t>
  </si>
  <si>
    <t xml:space="preserve">PINCA MERHEJE DECORADA C 2</t>
  </si>
  <si>
    <t xml:space="preserve">594181</t>
  </si>
  <si>
    <t xml:space="preserve">7891024130728</t>
  </si>
  <si>
    <t xml:space="preserve">PLAX DEN COLGATE FRESH MINT 60ML</t>
  </si>
  <si>
    <t xml:space="preserve">600161</t>
  </si>
  <si>
    <t xml:space="preserve">7896150014577</t>
  </si>
  <si>
    <t xml:space="preserve">PO DESC. AMETISTA  50G</t>
  </si>
  <si>
    <t xml:space="preserve">F R N DISTRIBUIDORA DE MERCADORIAS EM GERAL EIRELI</t>
  </si>
  <si>
    <t xml:space="preserve">593771</t>
  </si>
  <si>
    <t xml:space="preserve">7896150012825</t>
  </si>
  <si>
    <t xml:space="preserve">PO DESC. CAMOMILA  50G</t>
  </si>
  <si>
    <t xml:space="preserve">602501</t>
  </si>
  <si>
    <t xml:space="preserve">7896150019510</t>
  </si>
  <si>
    <t xml:space="preserve">PO DESC. PEROLADO REFIL 300G</t>
  </si>
  <si>
    <t xml:space="preserve">593791</t>
  </si>
  <si>
    <t xml:space="preserve">7896150014607</t>
  </si>
  <si>
    <t xml:space="preserve">PO DESC. PROTEINAS DO LEITE  50G    CX C/12</t>
  </si>
  <si>
    <t xml:space="preserve">614891</t>
  </si>
  <si>
    <t xml:space="preserve">7500435154772</t>
  </si>
  <si>
    <t xml:space="preserve">PRESTOBARBA GILLETTE 3LAM</t>
  </si>
  <si>
    <t xml:space="preserve">607651</t>
  </si>
  <si>
    <t xml:space="preserve">7891010015268</t>
  </si>
  <si>
    <t xml:space="preserve">PROT DIARIO CAREFREE PROTEC S/PERF C/15</t>
  </si>
  <si>
    <t xml:space="preserve">695801</t>
  </si>
  <si>
    <t xml:space="preserve">70341368589</t>
  </si>
  <si>
    <t xml:space="preserve">PS-05 PROTETOR SOLAR 14,5% MIX DE FILTROS UV + 5% NIACINAMIDA FPS 70 - COR 3.0 30ML</t>
  </si>
  <si>
    <t xml:space="preserve">695901</t>
  </si>
  <si>
    <t xml:space="preserve">70341368602</t>
  </si>
  <si>
    <t xml:space="preserve">PS-05 PROTETOR SOLAR FPS 70 - COR 5.0 30ML</t>
  </si>
  <si>
    <t xml:space="preserve">603201</t>
  </si>
  <si>
    <t xml:space="preserve">7897517937751</t>
  </si>
  <si>
    <t xml:space="preserve">PV - AGUA MICELAR RICCA 200ML</t>
  </si>
  <si>
    <t xml:space="preserve">604451</t>
  </si>
  <si>
    <t xml:space="preserve">4005900647481</t>
  </si>
  <si>
    <t xml:space="preserve">PV - DES.NIVEA AER.MAS.DRY FR.150M</t>
  </si>
  <si>
    <t xml:space="preserve">649501</t>
  </si>
  <si>
    <t xml:space="preserve">7897230304076</t>
  </si>
  <si>
    <t xml:space="preserve">PV - HIDRABENE SERUM LUMINOUS EYES - 30ML</t>
  </si>
  <si>
    <t xml:space="preserve">533781</t>
  </si>
  <si>
    <t xml:space="preserve">7896235353324</t>
  </si>
  <si>
    <t xml:space="preserve">PV - MONANGE SHAMPOO HIDRATA 325ML</t>
  </si>
  <si>
    <t xml:space="preserve">590491</t>
  </si>
  <si>
    <t xml:space="preserve">7891024028995</t>
  </si>
  <si>
    <t xml:space="preserve">PV - SAB LIQ PALM NUTRI MILK 200ML</t>
  </si>
  <si>
    <t xml:space="preserve">604551</t>
  </si>
  <si>
    <t xml:space="preserve">7891010253691</t>
  </si>
  <si>
    <t xml:space="preserve">PV - SAB.LIQ.JOHN.K.200ML LIMP.S.PO</t>
  </si>
  <si>
    <t xml:space="preserve">633321</t>
  </si>
  <si>
    <t xml:space="preserve">7896018750845</t>
  </si>
  <si>
    <t xml:space="preserve">PV CD INF HUGGIES KIDS 360ML BRILHO MAGICO</t>
  </si>
  <si>
    <t xml:space="preserve">633311</t>
  </si>
  <si>
    <t xml:space="preserve">7896018750814</t>
  </si>
  <si>
    <t xml:space="preserve">PV CD INF HUGGIES KIDS 360ML CACHINHO PODER</t>
  </si>
  <si>
    <t xml:space="preserve">571061</t>
  </si>
  <si>
    <t xml:space="preserve">7891150043282</t>
  </si>
  <si>
    <t xml:space="preserve">PV CONDIC DOVE REGENER EXTR 200ML</t>
  </si>
  <si>
    <t xml:space="preserve">589821</t>
  </si>
  <si>
    <t xml:space="preserve">7891150084490</t>
  </si>
  <si>
    <t xml:space="preserve">PV CONDIC DOVE TEX.RE.CACHE.400M</t>
  </si>
  <si>
    <t xml:space="preserve">589631</t>
  </si>
  <si>
    <t xml:space="preserve">7898126405815</t>
  </si>
  <si>
    <t xml:space="preserve">PV CONDICIONADOR SPECIALISTE RESGATE 300ML</t>
  </si>
  <si>
    <t xml:space="preserve">629291</t>
  </si>
  <si>
    <t xml:space="preserve">7908324402384</t>
  </si>
  <si>
    <t xml:space="preserve">PV DA FRANCIS CLASSICO 150ML PRETO</t>
  </si>
  <si>
    <t xml:space="preserve">FRANCEFARMA</t>
  </si>
  <si>
    <t xml:space="preserve">622311</t>
  </si>
  <si>
    <t xml:space="preserve">7898693156516</t>
  </si>
  <si>
    <t xml:space="preserve">PV DA NUAGE FEM 90G DIVA</t>
  </si>
  <si>
    <t xml:space="preserve">NUAGE</t>
  </si>
  <si>
    <t xml:space="preserve">622321</t>
  </si>
  <si>
    <t xml:space="preserve">7898693156523</t>
  </si>
  <si>
    <t xml:space="preserve">PV DA NUAGE MASC 90G ELEGANCE</t>
  </si>
  <si>
    <t xml:space="preserve">622341</t>
  </si>
  <si>
    <t xml:space="preserve">7898693156585</t>
  </si>
  <si>
    <t xml:space="preserve">PV DA NUAGE MASC 90G SPORT ACTION</t>
  </si>
  <si>
    <t xml:space="preserve">589521</t>
  </si>
  <si>
    <t xml:space="preserve">7898965666521</t>
  </si>
  <si>
    <t xml:space="preserve">PV DABELLE CCP 270G COCO PODEROSO 2</t>
  </si>
  <si>
    <t xml:space="preserve">589411</t>
  </si>
  <si>
    <t xml:space="preserve">7908448000626</t>
  </si>
  <si>
    <t xml:space="preserve">PV DABELLE CCP 270G EXPLOSAO DE BRILHO</t>
  </si>
  <si>
    <t xml:space="preserve">576341</t>
  </si>
  <si>
    <t xml:space="preserve">7908448000367</t>
  </si>
  <si>
    <t xml:space="preserve">PV DABELLE CCP 270G MEU CRONO PERFEITO</t>
  </si>
  <si>
    <t xml:space="preserve">576061</t>
  </si>
  <si>
    <t xml:space="preserve">7898965666545</t>
  </si>
  <si>
    <t xml:space="preserve">PV DABELLE CCP 270ML SOS CRESCIMENTO</t>
  </si>
  <si>
    <t xml:space="preserve">618131</t>
  </si>
  <si>
    <t xml:space="preserve">27899674034278</t>
  </si>
  <si>
    <t xml:space="preserve">PV DES ABOVE AERO ONE ENERGY MEN</t>
  </si>
  <si>
    <t xml:space="preserve">618141</t>
  </si>
  <si>
    <t xml:space="preserve">27899674034292</t>
  </si>
  <si>
    <t xml:space="preserve">PV DES ABOVE AERO ONE LOVE</t>
  </si>
  <si>
    <t xml:space="preserve">618151</t>
  </si>
  <si>
    <t xml:space="preserve">27899674034308</t>
  </si>
  <si>
    <t xml:space="preserve">PV DES ABOVE AERO ONE MOVING</t>
  </si>
  <si>
    <t xml:space="preserve">618161</t>
  </si>
  <si>
    <t xml:space="preserve">27899674034285</t>
  </si>
  <si>
    <t xml:space="preserve">PV DES ABOVE AERO ONE PASSION</t>
  </si>
  <si>
    <t xml:space="preserve">628081</t>
  </si>
  <si>
    <t xml:space="preserve">7899674035417</t>
  </si>
  <si>
    <t xml:space="preserve">PV DES ABOVE ROLL ON SILVER 50M</t>
  </si>
  <si>
    <t xml:space="preserve">569321</t>
  </si>
  <si>
    <t xml:space="preserve">7896235353300</t>
  </si>
  <si>
    <t xml:space="preserve">PV DES LEITE COLONIA TOQ CARI 100ML</t>
  </si>
  <si>
    <t xml:space="preserve">582741</t>
  </si>
  <si>
    <t xml:space="preserve">7896235354161</t>
  </si>
  <si>
    <t xml:space="preserve">PV DES. HID. MONANGE Q10 P.NO.200M</t>
  </si>
  <si>
    <t xml:space="preserve">604441</t>
  </si>
  <si>
    <t xml:space="preserve">7791969028831</t>
  </si>
  <si>
    <t xml:space="preserve">PV DES.NIVEA AER.MAS.COL.KICK 15</t>
  </si>
  <si>
    <t xml:space="preserve">577941</t>
  </si>
  <si>
    <t xml:space="preserve">7899674017116</t>
  </si>
  <si>
    <t xml:space="preserve">PV DESOD. ABOVE AER. LADY 150ML SPORT</t>
  </si>
  <si>
    <t xml:space="preserve">617211</t>
  </si>
  <si>
    <t xml:space="preserve">7896512914248</t>
  </si>
  <si>
    <t xml:space="preserve">PV ESFOLIANTE P POMES PINK 80GR</t>
  </si>
  <si>
    <t xml:space="preserve">617201</t>
  </si>
  <si>
    <t xml:space="preserve">7896512920355</t>
  </si>
  <si>
    <t xml:space="preserve">PV GEL CALOS E BOLHAS PINK 45GR</t>
  </si>
  <si>
    <t xml:space="preserve">647501</t>
  </si>
  <si>
    <t xml:space="preserve">7898378622213</t>
  </si>
  <si>
    <t xml:space="preserve">PV GEL POS DEPIL ROSA MOSQUETA E MENTOL 140GR - NEEZ</t>
  </si>
  <si>
    <t xml:space="preserve">636661</t>
  </si>
  <si>
    <t xml:space="preserve">7908324404487</t>
  </si>
  <si>
    <t xml:space="preserve">PV KOLENE CR PENT 300ML CACHINHOS</t>
  </si>
  <si>
    <t xml:space="preserve">600201</t>
  </si>
  <si>
    <t xml:space="preserve">7896235353287</t>
  </si>
  <si>
    <t xml:space="preserve">PV LEITE COLONIA 100ML TEMPO AMAR - LILAS</t>
  </si>
  <si>
    <t xml:space="preserve">665011</t>
  </si>
  <si>
    <t xml:space="preserve">7899572814398</t>
  </si>
  <si>
    <t xml:space="preserve">PV LOLA BEMDITA GHEE OLEO CAP 50ML ABACAXI</t>
  </si>
  <si>
    <t xml:space="preserve">664921</t>
  </si>
  <si>
    <t xml:space="preserve">7899572814404</t>
  </si>
  <si>
    <t xml:space="preserve">PV LOLA BEMDITA GHEE OLEO CAP 50ML MAMAO</t>
  </si>
  <si>
    <t xml:space="preserve">665061</t>
  </si>
  <si>
    <t xml:space="preserve">7899572814503</t>
  </si>
  <si>
    <t xml:space="preserve">PV LOLA PAPO RETO OLEO MULTIFUNCIONAL 50ML</t>
  </si>
  <si>
    <t xml:space="preserve">603331</t>
  </si>
  <si>
    <t xml:space="preserve">7898524348523</t>
  </si>
  <si>
    <t xml:space="preserve">PV MASCARA SOS CACHOS TRATAMENTO PROFUNDO 500G</t>
  </si>
  <si>
    <t xml:space="preserve">533941</t>
  </si>
  <si>
    <t xml:space="preserve">7896235353447</t>
  </si>
  <si>
    <t xml:space="preserve">PV MONANGE CONDICIONADOR BOOST DE CRESCIMENTO 325ML</t>
  </si>
  <si>
    <t xml:space="preserve">598321</t>
  </si>
  <si>
    <t xml:space="preserve">7896902211162</t>
  </si>
  <si>
    <t xml:space="preserve">PV OLEO CAP/CORP FARMAX 100ML CENOURA</t>
  </si>
  <si>
    <t xml:space="preserve">647881</t>
  </si>
  <si>
    <t xml:space="preserve">7898632474121</t>
  </si>
  <si>
    <t xml:space="preserve">PV PARAFINA ATIVAD. BETERRABA E BURITI 90G VAI E BRILHA LABOTRAT</t>
  </si>
  <si>
    <t xml:space="preserve">17761</t>
  </si>
  <si>
    <t xml:space="preserve">7896512904089</t>
  </si>
  <si>
    <t xml:space="preserve">PV POLVILHO ANTISSEPTICO 3,0+0,352+17,602+11,735G PO TOP FR 100G</t>
  </si>
  <si>
    <t xml:space="preserve">582501</t>
  </si>
  <si>
    <t xml:space="preserve">8412300813006</t>
  </si>
  <si>
    <t xml:space="preserve">PV POS BARB NIVEA BALSAMO HIDRAT 100ML</t>
  </si>
  <si>
    <t xml:space="preserve">613141</t>
  </si>
  <si>
    <t xml:space="preserve">7896013108948</t>
  </si>
  <si>
    <t xml:space="preserve">PV SAB EVEN SUAVE AGUA DE COCO 85G</t>
  </si>
  <si>
    <t xml:space="preserve">624001</t>
  </si>
  <si>
    <t xml:space="preserve">7891024023976</t>
  </si>
  <si>
    <t xml:space="preserve">PV SAB LIQ PROTEX INTIMO FRESH EQUILIB 200ML</t>
  </si>
  <si>
    <t xml:space="preserve">571101</t>
  </si>
  <si>
    <t xml:space="preserve">7891150017351</t>
  </si>
  <si>
    <t xml:space="preserve">PV SH DOVE OLEO NUTRICAO 200ML</t>
  </si>
  <si>
    <t xml:space="preserve">619861</t>
  </si>
  <si>
    <t xml:space="preserve">7896049504714</t>
  </si>
  <si>
    <t xml:space="preserve">PV TALCO TABU TRADICIONAL</t>
  </si>
  <si>
    <t xml:space="preserve">635031</t>
  </si>
  <si>
    <t xml:space="preserve">7899852023571</t>
  </si>
  <si>
    <t xml:space="preserve">PV VULT HAIR CREME CAP DEFRIZANT LISO 100ML</t>
  </si>
  <si>
    <t xml:space="preserve">646471</t>
  </si>
  <si>
    <t xml:space="preserve">7899852018317</t>
  </si>
  <si>
    <t xml:space="preserve">PV VULT MAKE BATOM HIDRA LIPS AMEIXA 3,6G</t>
  </si>
  <si>
    <t xml:space="preserve">614221</t>
  </si>
  <si>
    <t xml:space="preserve">7899852003474</t>
  </si>
  <si>
    <t xml:space="preserve">PV VULT NAILS ESM 5FR CINEMA 042 8ML</t>
  </si>
  <si>
    <t xml:space="preserve">608461</t>
  </si>
  <si>
    <t xml:space="preserve">7899852019987</t>
  </si>
  <si>
    <t xml:space="preserve">PV VULT NAILS ESM 5FR HASHT LOOKDIA 8ML M6</t>
  </si>
  <si>
    <t xml:space="preserve">608311</t>
  </si>
  <si>
    <t xml:space="preserve">7899852021119</t>
  </si>
  <si>
    <t xml:space="preserve">PV VULT NAILS ESM 5FR SOLEIL CEU AZU 8ML M6</t>
  </si>
  <si>
    <t xml:space="preserve">564601</t>
  </si>
  <si>
    <t xml:space="preserve">7897947607057</t>
  </si>
  <si>
    <t xml:space="preserve">PV XO INSETO AEROSOL 150 ML</t>
  </si>
  <si>
    <t xml:space="preserve">569301</t>
  </si>
  <si>
    <t xml:space="preserve">7896235353263</t>
  </si>
  <si>
    <t xml:space="preserve">PV- DES LEITE COLONIA FIN FANT 100ML</t>
  </si>
  <si>
    <t xml:space="preserve">651791</t>
  </si>
  <si>
    <t xml:space="preserve">7899706239431</t>
  </si>
  <si>
    <t xml:space="preserve">PVV - ESM COLORAMA LARANJA NERVOSO 6UN-DEMAIS PROD</t>
  </si>
  <si>
    <t xml:space="preserve">624651</t>
  </si>
  <si>
    <t xml:space="preserve">7898212282887</t>
  </si>
  <si>
    <t xml:space="preserve">RAAVI ARGILA BRANCA 400G</t>
  </si>
  <si>
    <t xml:space="preserve">RAAVI</t>
  </si>
  <si>
    <t xml:space="preserve">624671</t>
  </si>
  <si>
    <t xml:space="preserve">7898212282900</t>
  </si>
  <si>
    <t xml:space="preserve">RAAVI ARGILA PRETA 400G - G-3-2</t>
  </si>
  <si>
    <t xml:space="preserve">624931</t>
  </si>
  <si>
    <t xml:space="preserve">7898212287783</t>
  </si>
  <si>
    <t xml:space="preserve">RAAVI CREME ESFOLIANTE 200G</t>
  </si>
  <si>
    <t xml:space="preserve">629401</t>
  </si>
  <si>
    <t xml:space="preserve">7898610079324</t>
  </si>
  <si>
    <t xml:space="preserve">REGARV CCT 1KG 2EM1 DONA ROSA MOSQUETA</t>
  </si>
  <si>
    <t xml:space="preserve">611341</t>
  </si>
  <si>
    <t xml:space="preserve">7898610078334</t>
  </si>
  <si>
    <t xml:space="preserve">REGARV CCT 1KG AMIDO DE MILHOES</t>
  </si>
  <si>
    <t xml:space="preserve">608341</t>
  </si>
  <si>
    <t xml:space="preserve">7898610078365</t>
  </si>
  <si>
    <t xml:space="preserve">REGARV CCT 1KG CAPRICHOSA BABOSA</t>
  </si>
  <si>
    <t xml:space="preserve">608351</t>
  </si>
  <si>
    <t xml:space="preserve">7898610078327</t>
  </si>
  <si>
    <t xml:space="preserve">REGARV CCT 1KG FABULOSOS ONDULADOS</t>
  </si>
  <si>
    <t xml:space="preserve">629351</t>
  </si>
  <si>
    <t xml:space="preserve">7898610078396</t>
  </si>
  <si>
    <t xml:space="preserve">REGARV CCT 1KG LISO DE ARRASAR</t>
  </si>
  <si>
    <t xml:space="preserve">616721</t>
  </si>
  <si>
    <t xml:space="preserve">7898610078303</t>
  </si>
  <si>
    <t xml:space="preserve">REGARV CCT 1KG ME CACHEIA MUITO MAIS</t>
  </si>
  <si>
    <t xml:space="preserve">616731</t>
  </si>
  <si>
    <t xml:space="preserve">7898610078310</t>
  </si>
  <si>
    <t xml:space="preserve">REGARV CCT 1KG SANTO POTAO</t>
  </si>
  <si>
    <t xml:space="preserve">598361</t>
  </si>
  <si>
    <t xml:space="preserve">7896902201255</t>
  </si>
  <si>
    <t xml:space="preserve">REMOV ESM FARMAX 100ML S/ACET VITAM</t>
  </si>
  <si>
    <t xml:space="preserve">4223</t>
  </si>
  <si>
    <t xml:space="preserve">7896221806988</t>
  </si>
  <si>
    <t xml:space="preserve">REMOVEDOR ACETONA MARCIA 100ML</t>
  </si>
  <si>
    <t xml:space="preserve">612781</t>
  </si>
  <si>
    <t xml:space="preserve">7897161360059</t>
  </si>
  <si>
    <t xml:space="preserve">REMOVEDOR COM ACETONA ALYNE 100ML</t>
  </si>
  <si>
    <t xml:space="preserve">712201</t>
  </si>
  <si>
    <t xml:space="preserve">7898211384346</t>
  </si>
  <si>
    <t xml:space="preserve">REP DE PONTAS ROSA MOSQUETA 30ML 12X1UN</t>
  </si>
  <si>
    <t xml:space="preserve">544681</t>
  </si>
  <si>
    <t xml:space="preserve">7894650079423</t>
  </si>
  <si>
    <t xml:space="preserve">REP OFF FAMILY LOCAO 100ML</t>
  </si>
  <si>
    <t xml:space="preserve">544781</t>
  </si>
  <si>
    <t xml:space="preserve">7894650005712</t>
  </si>
  <si>
    <t xml:space="preserve">REP OFF KIDS LOCAO 117ML</t>
  </si>
  <si>
    <t xml:space="preserve">598691</t>
  </si>
  <si>
    <t xml:space="preserve">7898211380515</t>
  </si>
  <si>
    <t xml:space="preserve">REP. DE PONTAS COND CERAMIDAS 30ML</t>
  </si>
  <si>
    <t xml:space="preserve">1603</t>
  </si>
  <si>
    <t xml:space="preserve">7891010913908</t>
  </si>
  <si>
    <t xml:space="preserve">REPEL J&amp;J BABY ANTI MOSQ 200ML-DEMAIS PROD</t>
  </si>
  <si>
    <t xml:space="preserve">590231</t>
  </si>
  <si>
    <t xml:space="preserve">7894650940006</t>
  </si>
  <si>
    <t xml:space="preserve">REPEL OFF LOCAO 200ML OF</t>
  </si>
  <si>
    <t xml:space="preserve">557541</t>
  </si>
  <si>
    <t xml:space="preserve">7894650937679</t>
  </si>
  <si>
    <t xml:space="preserve">REPELENTE OFF FAMILY 100ML</t>
  </si>
  <si>
    <t xml:space="preserve">3793</t>
  </si>
  <si>
    <t xml:space="preserve">7898719040638</t>
  </si>
  <si>
    <t xml:space="preserve">REPELENTE REP INSETOS FAMILY 100ML SPRAY</t>
  </si>
  <si>
    <t xml:space="preserve">644301</t>
  </si>
  <si>
    <t xml:space="preserve">7897230303321</t>
  </si>
  <si>
    <t xml:space="preserve">RICOSOL PROTETOR SOLAR FACIAL FPS 50 - 50 G</t>
  </si>
  <si>
    <t xml:space="preserve">644311</t>
  </si>
  <si>
    <t xml:space="preserve">7897230303338</t>
  </si>
  <si>
    <t xml:space="preserve">RICOSOL PROTETOR SOLAR FACIAL FPS 70 - 50 G</t>
  </si>
  <si>
    <t xml:space="preserve">696001</t>
  </si>
  <si>
    <t xml:space="preserve">RN-0,3 SERUM RETINOL 0,3%+VIT E 30ML</t>
  </si>
  <si>
    <t xml:space="preserve">602841</t>
  </si>
  <si>
    <t xml:space="preserve">7908324400120</t>
  </si>
  <si>
    <t xml:space="preserve">SAB ALBANY SUAVE 85G ANTIBAC BCO</t>
  </si>
  <si>
    <t xml:space="preserve">646031</t>
  </si>
  <si>
    <t xml:space="preserve">7908324408447</t>
  </si>
  <si>
    <t xml:space="preserve">SAB ALBANY SUAVE 85G CAPIM LIMAO VD</t>
  </si>
  <si>
    <t xml:space="preserve">ALBANY</t>
  </si>
  <si>
    <t xml:space="preserve">646011</t>
  </si>
  <si>
    <t xml:space="preserve">7897664171732</t>
  </si>
  <si>
    <t xml:space="preserve">SAB ALBANY SUAVE 85G CONTRO HOME AZUL</t>
  </si>
  <si>
    <t xml:space="preserve">646021</t>
  </si>
  <si>
    <t xml:space="preserve">7908324404005</t>
  </si>
  <si>
    <t xml:space="preserve">SAB ALBANY SUAVE 85G FRUTAS VERMELHAS VM</t>
  </si>
  <si>
    <t xml:space="preserve">646041</t>
  </si>
  <si>
    <t xml:space="preserve">7897664171701</t>
  </si>
  <si>
    <t xml:space="preserve">SAB ALBANY SUAVE 85G HID INTEN AZUL</t>
  </si>
  <si>
    <t xml:space="preserve">646051</t>
  </si>
  <si>
    <t xml:space="preserve">7908324408430</t>
  </si>
  <si>
    <t xml:space="preserve">SAB ALBANY SUAVE 85G JASMIM ROXO</t>
  </si>
  <si>
    <t xml:space="preserve">646061</t>
  </si>
  <si>
    <t xml:space="preserve">7908324403985</t>
  </si>
  <si>
    <t xml:space="preserve">SAB ALBANY SUAVE 85G LAVANDA ROXO</t>
  </si>
  <si>
    <t xml:space="preserve">2303</t>
  </si>
  <si>
    <t xml:space="preserve">7897664171718</t>
  </si>
  <si>
    <t xml:space="preserve">SAB ALBANY SUAVE 85G LEITE COCO BCO</t>
  </si>
  <si>
    <t xml:space="preserve">646101</t>
  </si>
  <si>
    <t xml:space="preserve">7908324404029</t>
  </si>
  <si>
    <t xml:space="preserve">SAB ALBANY SUAVE 85G LIMPEZA CUIDADO</t>
  </si>
  <si>
    <t xml:space="preserve">646091</t>
  </si>
  <si>
    <t xml:space="preserve">7908324404012</t>
  </si>
  <si>
    <t xml:space="preserve">SAB ALBANY SUAVE 85G LIRIO SELVAGE LARAN</t>
  </si>
  <si>
    <t xml:space="preserve">602851</t>
  </si>
  <si>
    <t xml:space="preserve">7897664171725</t>
  </si>
  <si>
    <t xml:space="preserve">SAB ALBANY SUAVE 85G MACADAMIA-RS</t>
  </si>
  <si>
    <t xml:space="preserve">646081</t>
  </si>
  <si>
    <t xml:space="preserve">7897664171756</t>
  </si>
  <si>
    <t xml:space="preserve">SAB ALBANY SUAVE 85G MENT HOM VERDE</t>
  </si>
  <si>
    <t xml:space="preserve">646071</t>
  </si>
  <si>
    <t xml:space="preserve">7908324403992</t>
  </si>
  <si>
    <t xml:space="preserve">SAB ALBANY SUAVE 85G ROSA AVELUDADA BCO</t>
  </si>
  <si>
    <t xml:space="preserve">623921</t>
  </si>
  <si>
    <t xml:space="preserve">7509546678832</t>
  </si>
  <si>
    <t xml:space="preserve">SAB BARRA PROTEX CARVAO 85G</t>
  </si>
  <si>
    <t xml:space="preserve">590251</t>
  </si>
  <si>
    <t xml:space="preserve">7898422746759</t>
  </si>
  <si>
    <t xml:space="preserve">SAB DOVE 90G CREMOSO</t>
  </si>
  <si>
    <t xml:space="preserve">615871</t>
  </si>
  <si>
    <t xml:space="preserve">7891150034075</t>
  </si>
  <si>
    <t xml:space="preserve">SAB DOVE 90G LEITE DE COCO</t>
  </si>
  <si>
    <t xml:space="preserve">615881</t>
  </si>
  <si>
    <t xml:space="preserve">7891150006058</t>
  </si>
  <si>
    <t xml:space="preserve">SAB DOVE 90G MEN CLEAN COMFORT</t>
  </si>
  <si>
    <t xml:space="preserve">610851</t>
  </si>
  <si>
    <t xml:space="preserve">7891150075382</t>
  </si>
  <si>
    <t xml:space="preserve">SAB DOVE ANTIBAC</t>
  </si>
  <si>
    <t xml:space="preserve">610861</t>
  </si>
  <si>
    <t xml:space="preserve">7891150088238</t>
  </si>
  <si>
    <t xml:space="preserve">SAB DOVE ERVA DOCE E CAMOMILA</t>
  </si>
  <si>
    <t xml:space="preserve">660551</t>
  </si>
  <si>
    <t xml:space="preserve">7891150044654</t>
  </si>
  <si>
    <t xml:space="preserve">SAB DOVE KARITE/BAUNI 90G</t>
  </si>
  <si>
    <t xml:space="preserve">581261</t>
  </si>
  <si>
    <t xml:space="preserve">7896013107927</t>
  </si>
  <si>
    <t xml:space="preserve">SAB EVEN SUAVE FLORES E BURITI 85GR CR 12XUN QTD. 1.00 CR</t>
  </si>
  <si>
    <t xml:space="preserve">581321</t>
  </si>
  <si>
    <t xml:space="preserve">7896013107941</t>
  </si>
  <si>
    <t xml:space="preserve">SAB EVEN SUAVE M0RANGO E CHANTILLY 85GR CR 12XUN QTD. 1.00 CR</t>
  </si>
  <si>
    <t xml:space="preserve">2283</t>
  </si>
  <si>
    <t xml:space="preserve">7896090400027</t>
  </si>
  <si>
    <t xml:space="preserve">SAB FRANCIS CEREJA E YLANC 90G</t>
  </si>
  <si>
    <t xml:space="preserve">2293</t>
  </si>
  <si>
    <t xml:space="preserve">7896090403134</t>
  </si>
  <si>
    <t xml:space="preserve">SAB FRANCIS JASMIM E BAUNILHA 90G</t>
  </si>
  <si>
    <t xml:space="preserve">2273</t>
  </si>
  <si>
    <t xml:space="preserve">7896090400010</t>
  </si>
  <si>
    <t xml:space="preserve">SAB FRANCIS ROSA BRANCA E PATCHOULI 90G</t>
  </si>
  <si>
    <t xml:space="preserve">617541</t>
  </si>
  <si>
    <t xml:space="preserve">47896512900058</t>
  </si>
  <si>
    <t xml:space="preserve">SAB GRANADO 100G COCO</t>
  </si>
  <si>
    <t xml:space="preserve">617561</t>
  </si>
  <si>
    <t xml:space="preserve">7896512910943</t>
  </si>
  <si>
    <t xml:space="preserve">SAB GRANADO 90G ANTIS SPORT</t>
  </si>
  <si>
    <t xml:space="preserve">617571</t>
  </si>
  <si>
    <t xml:space="preserve">7896512905222</t>
  </si>
  <si>
    <t xml:space="preserve">SAB GRANADO 90G ANTIS TRAD</t>
  </si>
  <si>
    <t xml:space="preserve">617551</t>
  </si>
  <si>
    <t xml:space="preserve">7896512910936</t>
  </si>
  <si>
    <t xml:space="preserve">SAB GRANADO 90G ANTIS.FRESH</t>
  </si>
  <si>
    <t xml:space="preserve">617601</t>
  </si>
  <si>
    <t xml:space="preserve">37896512912306</t>
  </si>
  <si>
    <t xml:space="preserve">SAB GRANADO 90G GLIC B LAV</t>
  </si>
  <si>
    <t xml:space="preserve">617621</t>
  </si>
  <si>
    <t xml:space="preserve">7896512905253</t>
  </si>
  <si>
    <t xml:space="preserve">SAB GRANADO X90G GLIC CALE</t>
  </si>
  <si>
    <t xml:space="preserve">2503</t>
  </si>
  <si>
    <t xml:space="preserve">7908324404661</t>
  </si>
  <si>
    <t xml:space="preserve">SAB HYDRATTA 85G_KARITE C/6 PROMO</t>
  </si>
  <si>
    <t xml:space="preserve">598341</t>
  </si>
  <si>
    <t xml:space="preserve">7896512941947</t>
  </si>
  <si>
    <t xml:space="preserve">SAB INF GRANADO GLIC BEBE 90G CAMOMILA</t>
  </si>
  <si>
    <t xml:space="preserve">33003</t>
  </si>
  <si>
    <t xml:space="preserve">7908512703958</t>
  </si>
  <si>
    <t xml:space="preserve">SAB INT.BIO INSTINTO 200ML BEBELO UVA</t>
  </si>
  <si>
    <t xml:space="preserve">32803</t>
  </si>
  <si>
    <t xml:space="preserve">7908512700124</t>
  </si>
  <si>
    <t xml:space="preserve">SAB INT.BIO INSTINTO 200ML FLOR LARAN.</t>
  </si>
  <si>
    <t xml:space="preserve">32603</t>
  </si>
  <si>
    <t xml:space="preserve">7898566786581</t>
  </si>
  <si>
    <t xml:space="preserve">SAB INT.BIO INSTINTO 200ML OLEO COCO</t>
  </si>
  <si>
    <t xml:space="preserve">634</t>
  </si>
  <si>
    <t xml:space="preserve">7896018703704</t>
  </si>
  <si>
    <t xml:space="preserve">SAB INTIMO INTIMUS DEFESA NATURAL 200ML</t>
  </si>
  <si>
    <t xml:space="preserve">612361</t>
  </si>
  <si>
    <t xml:space="preserve">7891010247409</t>
  </si>
  <si>
    <t xml:space="preserve">SAB JOHNSONS AMENDOAS 80G</t>
  </si>
  <si>
    <t xml:space="preserve">612371</t>
  </si>
  <si>
    <t xml:space="preserve">7891010247393</t>
  </si>
  <si>
    <t xml:space="preserve">SAB JOHNSONS ROSAS E SANDALO 80G</t>
  </si>
  <si>
    <t xml:space="preserve">535641</t>
  </si>
  <si>
    <t xml:space="preserve">7891024114216</t>
  </si>
  <si>
    <t xml:space="preserve">SAB LIQ ANTIBACT PROTEX AVEIA 250ML</t>
  </si>
  <si>
    <t xml:space="preserve">UMILEVER</t>
  </si>
  <si>
    <t xml:space="preserve">541901</t>
  </si>
  <si>
    <t xml:space="preserve">7896018704206</t>
  </si>
  <si>
    <t xml:space="preserve">SAB LIQ CABECA AOS PES DISNEY BABY HUGGIES 200ML REFIL</t>
  </si>
  <si>
    <t xml:space="preserve">H2O</t>
  </si>
  <si>
    <t xml:space="preserve">669521</t>
  </si>
  <si>
    <t xml:space="preserve">7509546695945</t>
  </si>
  <si>
    <t xml:space="preserve">SAB LIQ CORP PALMOLIVE MELANCIA   LICHIA 250ML</t>
  </si>
  <si>
    <t xml:space="preserve">612701</t>
  </si>
  <si>
    <t xml:space="preserve">7897161325034</t>
  </si>
  <si>
    <t xml:space="preserve">SAB LIQ DELICADERM ESFOLIANTE CAMOMILA 06X180ML</t>
  </si>
  <si>
    <t xml:space="preserve">DELICADERM</t>
  </si>
  <si>
    <t xml:space="preserve">625951</t>
  </si>
  <si>
    <t xml:space="preserve">7897161325027</t>
  </si>
  <si>
    <t xml:space="preserve">SAB LIQ DELICADERM ESFOLIANTE MARACUJA 180ML</t>
  </si>
  <si>
    <t xml:space="preserve">614291</t>
  </si>
  <si>
    <t xml:space="preserve">7898610078525</t>
  </si>
  <si>
    <t xml:space="preserve">SAB LIQ ESFOL CORPO DOUR KIWI 180ML</t>
  </si>
  <si>
    <t xml:space="preserve">567921</t>
  </si>
  <si>
    <t xml:space="preserve">7896512922472</t>
  </si>
  <si>
    <t xml:space="preserve">SAB LIQ GRANADO LAVANDA REFIL 250ML</t>
  </si>
  <si>
    <t xml:space="preserve">609901</t>
  </si>
  <si>
    <t xml:space="preserve">7896235353997</t>
  </si>
  <si>
    <t xml:space="preserve">SAB LIQ MONANGE 240ML EXTRATO OLIVA</t>
  </si>
  <si>
    <t xml:space="preserve">638521</t>
  </si>
  <si>
    <t xml:space="preserve">7896235353973</t>
  </si>
  <si>
    <t xml:space="preserve">SAB LIQ MONANGE 240ML FLOR LAVANDA</t>
  </si>
  <si>
    <t xml:space="preserve">638501</t>
  </si>
  <si>
    <t xml:space="preserve">7896235353980</t>
  </si>
  <si>
    <t xml:space="preserve">SAB LIQ MONANGE 240ML FRUTAS VERMELHAS</t>
  </si>
  <si>
    <t xml:space="preserve">567041</t>
  </si>
  <si>
    <t xml:space="preserve">4005900734075</t>
  </si>
  <si>
    <t xml:space="preserve">SAB LIQ NIVEA REFIL ERVA DOCE 200ML  NIVE %DN:0.00</t>
  </si>
  <si>
    <t xml:space="preserve">669511</t>
  </si>
  <si>
    <t xml:space="preserve">7891024039595</t>
  </si>
  <si>
    <t xml:space="preserve">SAB LIQ PALM JASMIM REF 500ML</t>
  </si>
  <si>
    <t xml:space="preserve">597881</t>
  </si>
  <si>
    <t xml:space="preserve">7891024032886</t>
  </si>
  <si>
    <t xml:space="preserve">SAB LIQ PALM NAT OLEO NUTRI REF 200ML</t>
  </si>
  <si>
    <t xml:space="preserve">613911</t>
  </si>
  <si>
    <t xml:space="preserve">7891024029831</t>
  </si>
  <si>
    <t xml:space="preserve">SAB LIQ PALM NAT OLEO NUTRITIVO 250ML</t>
  </si>
  <si>
    <t xml:space="preserve">590481</t>
  </si>
  <si>
    <t xml:space="preserve">7891024112861</t>
  </si>
  <si>
    <t xml:space="preserve">SAB LIQ PALM NUTRI MILK 250ML</t>
  </si>
  <si>
    <t xml:space="preserve">598501</t>
  </si>
  <si>
    <t xml:space="preserve">7509546665818</t>
  </si>
  <si>
    <t xml:space="preserve">SAB LIQ POLM LUMINOUS OILS 250ML</t>
  </si>
  <si>
    <t xml:space="preserve">571261</t>
  </si>
  <si>
    <t xml:space="preserve">7891024027257</t>
  </si>
  <si>
    <t xml:space="preserve">SAB LIQ PROTEX 200ML REF VIT E</t>
  </si>
  <si>
    <t xml:space="preserve">PROTOKITS</t>
  </si>
  <si>
    <t xml:space="preserve">571281</t>
  </si>
  <si>
    <t xml:space="preserve">7891024114865</t>
  </si>
  <si>
    <t xml:space="preserve">SAB LIQ PROTEX 250ML VITAMI E</t>
  </si>
  <si>
    <t xml:space="preserve">623931</t>
  </si>
  <si>
    <t xml:space="preserve">7509546665108</t>
  </si>
  <si>
    <t xml:space="preserve">SAB LIQ PROTEX DUPL PUMP 400ML</t>
  </si>
  <si>
    <t xml:space="preserve">598391</t>
  </si>
  <si>
    <t xml:space="preserve">7891024115848</t>
  </si>
  <si>
    <t xml:space="preserve">SAB LIQ PROTEX ERVA DOCE 250ML</t>
  </si>
  <si>
    <t xml:space="preserve">623951</t>
  </si>
  <si>
    <t xml:space="preserve">7891024033227</t>
  </si>
  <si>
    <t xml:space="preserve">SAB LIQ PROTEX INTIMO CALM PROTECT 200ML   COLG %DN:2.00</t>
  </si>
  <si>
    <t xml:space="preserve">594741</t>
  </si>
  <si>
    <t xml:space="preserve">7891024036402</t>
  </si>
  <si>
    <t xml:space="preserve">SAB LIQ PROTEX INTIMO DELICATE 40ML</t>
  </si>
  <si>
    <t xml:space="preserve">598511</t>
  </si>
  <si>
    <t xml:space="preserve">7891024037881</t>
  </si>
  <si>
    <t xml:space="preserve">SAB LIQ PROTEX INTIMO FLORAL 200P150ML</t>
  </si>
  <si>
    <t xml:space="preserve">598401</t>
  </si>
  <si>
    <t xml:space="preserve">7891024115862</t>
  </si>
  <si>
    <t xml:space="preserve">SAB LIQ PROTEX MEN SPORT 250ML</t>
  </si>
  <si>
    <t xml:space="preserve">613921</t>
  </si>
  <si>
    <t xml:space="preserve">7509546668543</t>
  </si>
  <si>
    <t xml:space="preserve">SAB LIQ PROTEX PRO HID 230ML</t>
  </si>
  <si>
    <t xml:space="preserve">630841</t>
  </si>
  <si>
    <t xml:space="preserve">7896020159353</t>
  </si>
  <si>
    <t xml:space="preserve">SAB LIQ XUXINHA 210ML GLICERINA</t>
  </si>
  <si>
    <t xml:space="preserve">551161</t>
  </si>
  <si>
    <t xml:space="preserve">7891150060227</t>
  </si>
  <si>
    <t xml:space="preserve">SAB LÍQ LAVANDA LUX BOTANICALS SACHÊ 200ML REFIL</t>
  </si>
  <si>
    <t xml:space="preserve">551181</t>
  </si>
  <si>
    <t xml:space="preserve">7891150060197</t>
  </si>
  <si>
    <t xml:space="preserve">SAB LÍQ ROSAS FRANCESAS LUX 250ML</t>
  </si>
  <si>
    <t xml:space="preserve">637861</t>
  </si>
  <si>
    <t xml:space="preserve">7896512945136</t>
  </si>
  <si>
    <t xml:space="preserve">SAB MEDITERRANEO GERANIO 100G</t>
  </si>
  <si>
    <t xml:space="preserve">567081</t>
  </si>
  <si>
    <t xml:space="preserve">4005900807861</t>
  </si>
  <si>
    <t xml:space="preserve">SAB NIVEA BARRA MILK FRESH 90G</t>
  </si>
  <si>
    <t xml:space="preserve">604601</t>
  </si>
  <si>
    <t xml:space="preserve">4005900521934</t>
  </si>
  <si>
    <t xml:space="preserve">SAB NIVEA HIDRAT 85G</t>
  </si>
  <si>
    <t xml:space="preserve">588981</t>
  </si>
  <si>
    <t xml:space="preserve">4005808513550</t>
  </si>
  <si>
    <t xml:space="preserve">SAB NIVEA LIQ CR SOFT 250ML</t>
  </si>
  <si>
    <t xml:space="preserve">615401</t>
  </si>
  <si>
    <t xml:space="preserve">4005808896134</t>
  </si>
  <si>
    <t xml:space="preserve">SAB NIVEA LIQ FRANGI   OIL 250ML</t>
  </si>
  <si>
    <t xml:space="preserve">603011</t>
  </si>
  <si>
    <t xml:space="preserve">7890704808131</t>
  </si>
  <si>
    <t xml:space="preserve">SAB NIVEA LIQ INTIMO NATURAL 250ML</t>
  </si>
  <si>
    <t xml:space="preserve">588991</t>
  </si>
  <si>
    <t xml:space="preserve">4005900734068</t>
  </si>
  <si>
    <t xml:space="preserve">SAB NIVEA LIQ REFIL CREME SOFT 200ML</t>
  </si>
  <si>
    <t xml:space="preserve">610831</t>
  </si>
  <si>
    <t xml:space="preserve">7896512909763</t>
  </si>
  <si>
    <t xml:space="preserve">SAB PHEBO FRESCOR DA MANHA</t>
  </si>
  <si>
    <t xml:space="preserve">637881</t>
  </si>
  <si>
    <t xml:space="preserve">7896512921789</t>
  </si>
  <si>
    <t xml:space="preserve">SAB PHEBO MEDITERR LIMAO SICILIAN 100GR</t>
  </si>
  <si>
    <t xml:space="preserve">610901</t>
  </si>
  <si>
    <t xml:space="preserve">7896512909770</t>
  </si>
  <si>
    <t xml:space="preserve">SAB PHEBO NATURELLE</t>
  </si>
  <si>
    <t xml:space="preserve">637891</t>
  </si>
  <si>
    <t xml:space="preserve">7896512937834</t>
  </si>
  <si>
    <t xml:space="preserve">SAB PHEBO NECTARINA 100G</t>
  </si>
  <si>
    <t xml:space="preserve">610921</t>
  </si>
  <si>
    <t xml:space="preserve">7896512909794</t>
  </si>
  <si>
    <t xml:space="preserve">SAB PHEBO TOQUE DE LAVANDA</t>
  </si>
  <si>
    <t xml:space="preserve">598481</t>
  </si>
  <si>
    <t xml:space="preserve">7891024035313</t>
  </si>
  <si>
    <t xml:space="preserve">SAB PROTEX MEN SPORT 85G</t>
  </si>
  <si>
    <t xml:space="preserve">651621</t>
  </si>
  <si>
    <t xml:space="preserve">7509546692043</t>
  </si>
  <si>
    <t xml:space="preserve">SAB PROTEX SERUM RETINOL 250ML-DEMAIS PROD</t>
  </si>
  <si>
    <t xml:space="preserve">17103</t>
  </si>
  <si>
    <t xml:space="preserve">7891134001819</t>
  </si>
  <si>
    <t xml:space="preserve">SAB SENADOR 130G CLASSIC</t>
  </si>
  <si>
    <t xml:space="preserve">579901</t>
  </si>
  <si>
    <t xml:space="preserve">7891150019560</t>
  </si>
  <si>
    <t xml:space="preserve">SAB. DOVE 90G KARITE E BAUNILHA</t>
  </si>
  <si>
    <t xml:space="preserve">614301</t>
  </si>
  <si>
    <t xml:space="preserve">7898610078549</t>
  </si>
  <si>
    <t xml:space="preserve">SAB. ESFOLI.CORPO DOU.PITAYA 180ML</t>
  </si>
  <si>
    <t xml:space="preserve">605611</t>
  </si>
  <si>
    <t xml:space="preserve">7898422746827</t>
  </si>
  <si>
    <t xml:space="preserve">SAB.DOVE 90G ESFOLIACAO DIARIA</t>
  </si>
  <si>
    <t xml:space="preserve">646961</t>
  </si>
  <si>
    <t xml:space="preserve">7896044956389</t>
  </si>
  <si>
    <t xml:space="preserve">SAB.LIQ.GIOV.BABY GIBY 200ML</t>
  </si>
  <si>
    <t xml:space="preserve">569901</t>
  </si>
  <si>
    <t xml:space="preserve">7891150060159</t>
  </si>
  <si>
    <t xml:space="preserve">SAB.LIQ.LUX BOT.250ML LAVANDA</t>
  </si>
  <si>
    <t xml:space="preserve">LUMEX</t>
  </si>
  <si>
    <t xml:space="preserve">569921</t>
  </si>
  <si>
    <t xml:space="preserve">7891150060142</t>
  </si>
  <si>
    <t xml:space="preserve">SAB.LIQ.LUX BOT.250ML ORQ.NEG.</t>
  </si>
  <si>
    <t xml:space="preserve">604561</t>
  </si>
  <si>
    <t xml:space="preserve">7891150083462</t>
  </si>
  <si>
    <t xml:space="preserve">SAB.LIQ.LUX P/MAOS D.N.R.240ML</t>
  </si>
  <si>
    <t xml:space="preserve">604571</t>
  </si>
  <si>
    <t xml:space="preserve">7896235354260</t>
  </si>
  <si>
    <t xml:space="preserve">SAB.LIQ.MONANGE 200ML REF.DET.</t>
  </si>
  <si>
    <t xml:space="preserve">604581</t>
  </si>
  <si>
    <t xml:space="preserve">7896235354284</t>
  </si>
  <si>
    <t xml:space="preserve">SAB.LIQ.MONANGE 200ML REF.LAV</t>
  </si>
  <si>
    <t xml:space="preserve">604611</t>
  </si>
  <si>
    <t xml:space="preserve">4005900522016</t>
  </si>
  <si>
    <t xml:space="preserve">SAB.NIVEA HIDRAT.12X85G ORQ.</t>
  </si>
  <si>
    <t xml:space="preserve">549021</t>
  </si>
  <si>
    <t xml:space="preserve">7896512911940</t>
  </si>
  <si>
    <t xml:space="preserve">SABON.LIQ.GRANADO ERVA DOCE 1X250ML</t>
  </si>
  <si>
    <t xml:space="preserve">549061</t>
  </si>
  <si>
    <t xml:space="preserve">7896512904621</t>
  </si>
  <si>
    <t xml:space="preserve">SABON.LIQ.GRANADO INF.TRAD.250ML</t>
  </si>
  <si>
    <t xml:space="preserve">538601</t>
  </si>
  <si>
    <t xml:space="preserve">7896013107880</t>
  </si>
  <si>
    <t xml:space="preserve">SABONETE BARRA ALOE VERA E MENTA ENVOLTÓRIO 85G</t>
  </si>
  <si>
    <t xml:space="preserve">RAYMUNDO DA FONTE</t>
  </si>
  <si>
    <t xml:space="preserve">581201</t>
  </si>
  <si>
    <t xml:space="preserve">7896013107866</t>
  </si>
  <si>
    <t xml:space="preserve">SABONETE BARRA BUQUÊ DE ROSAS EVEN SUAVE ENVOLTÓRIO 85G</t>
  </si>
  <si>
    <t xml:space="preserve">538761</t>
  </si>
  <si>
    <t xml:space="preserve">7891150059924</t>
  </si>
  <si>
    <t xml:space="preserve">SABONETE BARRA FLOR DE LÓTUS LUX BOTANICALS ENVOLTÓRIO 85G</t>
  </si>
  <si>
    <t xml:space="preserve">536781</t>
  </si>
  <si>
    <t xml:space="preserve">4005900521972</t>
  </si>
  <si>
    <t xml:space="preserve">SABONETE BARRA HIDRATANTE LAVANDA &amp; ÓLEOS NIVEA FLOW PACK 85G</t>
  </si>
  <si>
    <t xml:space="preserve">538801</t>
  </si>
  <si>
    <t xml:space="preserve">7891150059917</t>
  </si>
  <si>
    <t xml:space="preserve">SABONETE BARRA LIRIO AZUL LUX BOTANICALS ENVOLTÓRIO 85G</t>
  </si>
  <si>
    <t xml:space="preserve">538821</t>
  </si>
  <si>
    <t xml:space="preserve">7891150059900</t>
  </si>
  <si>
    <t xml:space="preserve">SABONETE BARRA ORQUIDEA NEGRA LUX BOTANICALS ENVOLTÓRIO 85G</t>
  </si>
  <si>
    <t xml:space="preserve">538521</t>
  </si>
  <si>
    <t xml:space="preserve">7891024035047</t>
  </si>
  <si>
    <t xml:space="preserve">SABONETE BARRA PROTEX LIMPEZA PROFUNDA ENVOLTÓRIO 85G</t>
  </si>
  <si>
    <t xml:space="preserve">552301</t>
  </si>
  <si>
    <t xml:space="preserve">7896512900111</t>
  </si>
  <si>
    <t xml:space="preserve">SABONETE BARRA SULFUROSO GRANADO CAIXA 90G</t>
  </si>
  <si>
    <t xml:space="preserve">536801</t>
  </si>
  <si>
    <t xml:space="preserve">7896512909787</t>
  </si>
  <si>
    <t xml:space="preserve">SABONETE BARRA VEGETAL ODOR DE ROSAS PHEBO ENVOLTÓRIO 90G</t>
  </si>
  <si>
    <t xml:space="preserve">667331</t>
  </si>
  <si>
    <t xml:space="preserve">7898670909791</t>
  </si>
  <si>
    <t xml:space="preserve">SABONETE FACIAL ROSA MOSQUETA 150 ML RUBINOVA - DERMACREAM</t>
  </si>
  <si>
    <t xml:space="preserve">627731</t>
  </si>
  <si>
    <t xml:space="preserve">7896098902240</t>
  </si>
  <si>
    <t xml:space="preserve">SABONETE FLOR DE YPE FLOR LAR/DAMASC 85G C</t>
  </si>
  <si>
    <t xml:space="preserve">627741</t>
  </si>
  <si>
    <t xml:space="preserve">7896098902219</t>
  </si>
  <si>
    <t xml:space="preserve">SABONETE FLOR DE YPE GARDENIA/ARGAN 85G</t>
  </si>
  <si>
    <t xml:space="preserve">538681</t>
  </si>
  <si>
    <t xml:space="preserve">7896098902271</t>
  </si>
  <si>
    <t xml:space="preserve">SABONETE FLOR DE YPE SUAVE FLOR DE BAUNILHA E AMENDOAS CARTUCHO 85G</t>
  </si>
  <si>
    <t xml:space="preserve">538741</t>
  </si>
  <si>
    <t xml:space="preserve">7896098902233</t>
  </si>
  <si>
    <t xml:space="preserve">SABONETE FLOR DE YPE SUAVE FLOR DE MACA E FRAMBOESA 85G - UN</t>
  </si>
  <si>
    <t xml:space="preserve">638171</t>
  </si>
  <si>
    <t xml:space="preserve">7898395840676</t>
  </si>
  <si>
    <t xml:space="preserve">SABONETE INTIMO KIT FEMINE 200ML</t>
  </si>
  <si>
    <t xml:space="preserve">540441</t>
  </si>
  <si>
    <t xml:space="preserve">7896018700338</t>
  </si>
  <si>
    <t xml:space="preserve">SABONETE LIQ HUGGIES EXTRA SUAVE 200ML</t>
  </si>
  <si>
    <t xml:space="preserve">543801</t>
  </si>
  <si>
    <t xml:space="preserve">7897595903914</t>
  </si>
  <si>
    <t xml:space="preserve">SABONETE LIQUIDO INTIMO DELICATA JASMIM DERMACYD PRO-BIO FRASCO 200ML</t>
  </si>
  <si>
    <t xml:space="preserve">SANOFI</t>
  </si>
  <si>
    <t xml:space="preserve">535721</t>
  </si>
  <si>
    <t xml:space="preserve">4005900219626</t>
  </si>
  <si>
    <t xml:space="preserve">SABONETE LIQUIDO INTIMO NIVEA FRESH COMFORT FRASCO 250ML</t>
  </si>
  <si>
    <t xml:space="preserve">535741</t>
  </si>
  <si>
    <t xml:space="preserve">7890704810516</t>
  </si>
  <si>
    <t xml:space="preserve">SABONETE LIQUIDO INTIMO NIVEA SUAVE FRASCO 250ML</t>
  </si>
  <si>
    <t xml:space="preserve">535581</t>
  </si>
  <si>
    <t xml:space="preserve">7891024115800</t>
  </si>
  <si>
    <t xml:space="preserve">SABONETE LIQUIDO PROTEX BALANCE SAUDAVEL FRASCO 250ML</t>
  </si>
  <si>
    <t xml:space="preserve">535621</t>
  </si>
  <si>
    <t xml:space="preserve">7891024115107</t>
  </si>
  <si>
    <t xml:space="preserve">SABONETE LIQUIDO PROTEX CREAM FRASCO 250ML</t>
  </si>
  <si>
    <t xml:space="preserve">577781</t>
  </si>
  <si>
    <t xml:space="preserve">7897947614222</t>
  </si>
  <si>
    <t xml:space="preserve">SABONETE LÍQUIDO ÍNTIMO FRESH DERMAFEME FRASCO 200ML</t>
  </si>
  <si>
    <t xml:space="preserve">587901</t>
  </si>
  <si>
    <t xml:space="preserve">7898623952690</t>
  </si>
  <si>
    <t xml:space="preserve">SALON L CCP SOS 300ML OLEO NUT</t>
  </si>
  <si>
    <t xml:space="preserve">587961</t>
  </si>
  <si>
    <t xml:space="preserve">7898623952324</t>
  </si>
  <si>
    <t xml:space="preserve">SALON L CCP SOS 300ML RICINO E QUERATINA</t>
  </si>
  <si>
    <t xml:space="preserve">616291</t>
  </si>
  <si>
    <t xml:space="preserve">7898623951716</t>
  </si>
  <si>
    <t xml:space="preserve">SALON L CCT SOS 500G RICINO+QUERATINA</t>
  </si>
  <si>
    <t xml:space="preserve">587661</t>
  </si>
  <si>
    <t xml:space="preserve">7898524347946</t>
  </si>
  <si>
    <t xml:space="preserve">SALON L COND SOS 300ML OLEO NUT</t>
  </si>
  <si>
    <t xml:space="preserve">587881</t>
  </si>
  <si>
    <t xml:space="preserve">7898623951709</t>
  </si>
  <si>
    <t xml:space="preserve">SALON L COND SOS 300ML RICINO+QUERATINA</t>
  </si>
  <si>
    <t xml:space="preserve">587741</t>
  </si>
  <si>
    <t xml:space="preserve">7898524348509</t>
  </si>
  <si>
    <t xml:space="preserve">SALON L COND SOS CACHOS COCO 300ML</t>
  </si>
  <si>
    <t xml:space="preserve">587681</t>
  </si>
  <si>
    <t xml:space="preserve">7898623950047</t>
  </si>
  <si>
    <t xml:space="preserve">SALON L GELATINA TDCACHO 550G ROSA</t>
  </si>
  <si>
    <t xml:space="preserve">587701</t>
  </si>
  <si>
    <t xml:space="preserve">7898623951198</t>
  </si>
  <si>
    <t xml:space="preserve">SALON L GELATINA TDCACHO 550G VERDE</t>
  </si>
  <si>
    <t xml:space="preserve">627631</t>
  </si>
  <si>
    <t xml:space="preserve">7908458324446</t>
  </si>
  <si>
    <t xml:space="preserve">SALON L OLEO MEU LISO 60ML MUITO+LISO</t>
  </si>
  <si>
    <t xml:space="preserve">587861</t>
  </si>
  <si>
    <t xml:space="preserve">7898623951693</t>
  </si>
  <si>
    <t xml:space="preserve">SALON L SH SOS RICINO+QUERATINA 300ML</t>
  </si>
  <si>
    <t xml:space="preserve">616701</t>
  </si>
  <si>
    <t xml:space="preserve">7891176117509</t>
  </si>
  <si>
    <t xml:space="preserve">SB FRANCIS SUAVE 85G AMARELO M12</t>
  </si>
  <si>
    <t xml:space="preserve">631681</t>
  </si>
  <si>
    <t xml:space="preserve">7891150063105</t>
  </si>
  <si>
    <t xml:space="preserve">SB LIQ DOVE 250ML NUTRICAO PROFUNDA</t>
  </si>
  <si>
    <t xml:space="preserve">575221</t>
  </si>
  <si>
    <t xml:space="preserve">7898122440827</t>
  </si>
  <si>
    <t xml:space="preserve">SB LIQ INT DERMATTIVE 125ML</t>
  </si>
  <si>
    <t xml:space="preserve">575381</t>
  </si>
  <si>
    <t xml:space="preserve">7898122441527</t>
  </si>
  <si>
    <t xml:space="preserve">SB LIQ INT DERMATTIVE 125ML FELICIDADE</t>
  </si>
  <si>
    <t xml:space="preserve">586881</t>
  </si>
  <si>
    <t xml:space="preserve">7891150059856</t>
  </si>
  <si>
    <t xml:space="preserve">SB LUX BOTANICALS 85G FLOR DE VERBEN M12</t>
  </si>
  <si>
    <t xml:space="preserve">LUDURANA</t>
  </si>
  <si>
    <t xml:space="preserve">616691</t>
  </si>
  <si>
    <t xml:space="preserve">7891150059887</t>
  </si>
  <si>
    <t xml:space="preserve">SB LUX BOTANICALS 85G LAVANDA M3</t>
  </si>
  <si>
    <t xml:space="preserve">616681</t>
  </si>
  <si>
    <t xml:space="preserve">7891150059870</t>
  </si>
  <si>
    <t xml:space="preserve">SB LUX BOTANICALS 85G ROSAS FRANCESA M3</t>
  </si>
  <si>
    <t xml:space="preserve">636211</t>
  </si>
  <si>
    <t xml:space="preserve">7896512934536</t>
  </si>
  <si>
    <t xml:space="preserve">SB PHEBO 90G PATCHOULY M12</t>
  </si>
  <si>
    <t xml:space="preserve">586841</t>
  </si>
  <si>
    <t xml:space="preserve">7891024034910</t>
  </si>
  <si>
    <t xml:space="preserve">SB PROTEX 85G AVEIA M12</t>
  </si>
  <si>
    <t xml:space="preserve">PROVIDER IND.E COM.</t>
  </si>
  <si>
    <t xml:space="preserve">540721</t>
  </si>
  <si>
    <t xml:space="preserve">7896512905420</t>
  </si>
  <si>
    <t xml:space="preserve">SBNT GRANADO GLICERINA 90G</t>
  </si>
  <si>
    <t xml:space="preserve">586921</t>
  </si>
  <si>
    <t xml:space="preserve">7891150037366</t>
  </si>
  <si>
    <t xml:space="preserve">SEDA CO 325ML OLEO HIDRATACAO M3</t>
  </si>
  <si>
    <t xml:space="preserve">660571</t>
  </si>
  <si>
    <t xml:space="preserve">7891150101753</t>
  </si>
  <si>
    <t xml:space="preserve">SEDA SERUM+OLEO TOQUE DE SEDA 60ML</t>
  </si>
  <si>
    <t xml:space="preserve">621681</t>
  </si>
  <si>
    <t xml:space="preserve">7891150049628</t>
  </si>
  <si>
    <t xml:space="preserve">SEDA SH 325ML ABACATE KARITE M3</t>
  </si>
  <si>
    <t xml:space="preserve">636831</t>
  </si>
  <si>
    <t xml:space="preserve">7898632471984</t>
  </si>
  <si>
    <t xml:space="preserve">SERUM CLAREADOR DE AXILA E VIRILHA 30ML LABOTRAT</t>
  </si>
  <si>
    <t xml:space="preserve">662821</t>
  </si>
  <si>
    <t xml:space="preserve">7908785461555</t>
  </si>
  <si>
    <t xml:space="preserve">SERUM ELSEVE SONHOS 2025 100ML</t>
  </si>
  <si>
    <t xml:space="preserve">696101</t>
  </si>
  <si>
    <t xml:space="preserve">SERUM VIT C 10%+FERULICO VC-10 - ANTIOXIDANTE 30ML</t>
  </si>
  <si>
    <t xml:space="preserve">582641</t>
  </si>
  <si>
    <t xml:space="preserve">7899026459960</t>
  </si>
  <si>
    <t xml:space="preserve">SH .ELSEVE REPARAC.TOTAL5 200ML</t>
  </si>
  <si>
    <t xml:space="preserve">591831</t>
  </si>
  <si>
    <t xml:space="preserve">7891150081611</t>
  </si>
  <si>
    <t xml:space="preserve">SH ANT CAS CLEAR ANTICOC 200ML</t>
  </si>
  <si>
    <t xml:space="preserve">545941</t>
  </si>
  <si>
    <t xml:space="preserve">7891150019508</t>
  </si>
  <si>
    <t xml:space="preserve">SH ANT CAS CLEAR MEN SPORTS FRASCO 200ML</t>
  </si>
  <si>
    <t xml:space="preserve">551361</t>
  </si>
  <si>
    <t xml:space="preserve">7891150055698</t>
  </si>
  <si>
    <t xml:space="preserve">SH ANT CAS CLEAR SCALPFOODS DETOX DIÁRIO FRASCO 200ML</t>
  </si>
  <si>
    <t xml:space="preserve">672851</t>
  </si>
  <si>
    <t xml:space="preserve">7891150097643</t>
  </si>
  <si>
    <t xml:space="preserve">SH DOVE BOND 350ML+COND 150ML-DEMAIS PROD</t>
  </si>
  <si>
    <t xml:space="preserve">571141</t>
  </si>
  <si>
    <t xml:space="preserve">7891150008953</t>
  </si>
  <si>
    <t xml:space="preserve">SH DOVE REC COMPLETA 200ML</t>
  </si>
  <si>
    <t xml:space="preserve">656971</t>
  </si>
  <si>
    <t xml:space="preserve">7908785461753</t>
  </si>
  <si>
    <t xml:space="preserve">SH ELSEVE LISO SONHOS 2025 200ML-DEMAIS PROD</t>
  </si>
  <si>
    <t xml:space="preserve">617401</t>
  </si>
  <si>
    <t xml:space="preserve">7500435176866</t>
  </si>
  <si>
    <t xml:space="preserve">SH H&amp;S FORCA NA RAIZ 200ML</t>
  </si>
  <si>
    <t xml:space="preserve">633291</t>
  </si>
  <si>
    <t xml:space="preserve">7896018750869</t>
  </si>
  <si>
    <t xml:space="preserve">SH INF HUGGIES KIDS 360ML NUTRICAO/FORCA</t>
  </si>
  <si>
    <t xml:space="preserve">2453</t>
  </si>
  <si>
    <t xml:space="preserve">7896916782269</t>
  </si>
  <si>
    <t xml:space="preserve">SH OX 200ML LISOS</t>
  </si>
  <si>
    <t xml:space="preserve">623831</t>
  </si>
  <si>
    <t xml:space="preserve">7500435232777</t>
  </si>
  <si>
    <t xml:space="preserve">SH PANTENE QUERATINA 175ML</t>
  </si>
  <si>
    <t xml:space="preserve">569361</t>
  </si>
  <si>
    <t xml:space="preserve">7891150060685</t>
  </si>
  <si>
    <t xml:space="preserve">SH SEDA BABOSA + OLEOS 325ML</t>
  </si>
  <si>
    <t xml:space="preserve">569441</t>
  </si>
  <si>
    <t xml:space="preserve">7891150037502</t>
  </si>
  <si>
    <t xml:space="preserve">SH SEDA LISO EXTREMO 325ML</t>
  </si>
  <si>
    <t xml:space="preserve">569461</t>
  </si>
  <si>
    <t xml:space="preserve">7891150037519</t>
  </si>
  <si>
    <t xml:space="preserve">SH SEDA LISO PERFEITO 325ML</t>
  </si>
  <si>
    <t xml:space="preserve">2683</t>
  </si>
  <si>
    <t xml:space="preserve">7897042018109</t>
  </si>
  <si>
    <t xml:space="preserve">SH+CONDIC.SKALA ACACHON 325ML</t>
  </si>
  <si>
    <t xml:space="preserve">576801</t>
  </si>
  <si>
    <t xml:space="preserve">7898623954076</t>
  </si>
  <si>
    <t xml:space="preserve">SH. + CONDIC. S.LINE COC. 300ML</t>
  </si>
  <si>
    <t xml:space="preserve">576901</t>
  </si>
  <si>
    <t xml:space="preserve">7897042013791</t>
  </si>
  <si>
    <t xml:space="preserve">SH. + CONDIC. SKALA 12 EM 1 325ML</t>
  </si>
  <si>
    <t xml:space="preserve">589971</t>
  </si>
  <si>
    <t xml:space="preserve">7891150050075</t>
  </si>
  <si>
    <t xml:space="preserve">SH. DOVE RITUAL REPARACAO 200ML</t>
  </si>
  <si>
    <t xml:space="preserve">589981</t>
  </si>
  <si>
    <t xml:space="preserve">7891150086975</t>
  </si>
  <si>
    <t xml:space="preserve">SH. DOVE TEX. REAIS CACHE.200ML</t>
  </si>
  <si>
    <t xml:space="preserve">589991</t>
  </si>
  <si>
    <t xml:space="preserve">7899706180924</t>
  </si>
  <si>
    <t xml:space="preserve">SH. ELSEVE LISO SONHOS 200ML</t>
  </si>
  <si>
    <t xml:space="preserve">582701</t>
  </si>
  <si>
    <t xml:space="preserve">7899706152105</t>
  </si>
  <si>
    <t xml:space="preserve">SH. ELSEVE OL.EXTR.CACHOS 200ML</t>
  </si>
  <si>
    <t xml:space="preserve">582681</t>
  </si>
  <si>
    <t xml:space="preserve">7899706187343</t>
  </si>
  <si>
    <t xml:space="preserve">SH. ELSEVE P.HIDRA HIALUR. 200ML</t>
  </si>
  <si>
    <t xml:space="preserve">614691</t>
  </si>
  <si>
    <t xml:space="preserve">7897158701575</t>
  </si>
  <si>
    <t xml:space="preserve">SHAMP GOTA DOURADA FORT TRADICIONAL 430ML</t>
  </si>
  <si>
    <t xml:space="preserve">614681</t>
  </si>
  <si>
    <t xml:space="preserve">7897158722013</t>
  </si>
  <si>
    <t xml:space="preserve">SHAMP.FORT DESAMARELADOR 430ML</t>
  </si>
  <si>
    <t xml:space="preserve">581981</t>
  </si>
  <si>
    <t xml:space="preserve">7898132981778</t>
  </si>
  <si>
    <t xml:space="preserve">SHAMPOO CACHOS E CRESPOS 250ML</t>
  </si>
  <si>
    <t xml:space="preserve">581541</t>
  </si>
  <si>
    <t xml:space="preserve">7898126400346</t>
  </si>
  <si>
    <t xml:space="preserve">SHAMPOO JABORANDI 250ML</t>
  </si>
  <si>
    <t xml:space="preserve">534481</t>
  </si>
  <si>
    <t xml:space="preserve">7891176117882</t>
  </si>
  <si>
    <t xml:space="preserve">SHAMPOO NEUTROX X TREME 300 ML</t>
  </si>
  <si>
    <t xml:space="preserve">548981</t>
  </si>
  <si>
    <t xml:space="preserve">7891024174180</t>
  </si>
  <si>
    <t xml:space="preserve">SHAMPOO PALM.KIDS CAB.CACH.1X350ML</t>
  </si>
  <si>
    <t xml:space="preserve">545061</t>
  </si>
  <si>
    <t xml:space="preserve">7891024158609</t>
  </si>
  <si>
    <t xml:space="preserve">SHAMPOO PALMOLIVE NATURALS ILUMINADOR PRETOS FRASCO 350ML</t>
  </si>
  <si>
    <t xml:space="preserve">589621</t>
  </si>
  <si>
    <t xml:space="preserve">7898126405792</t>
  </si>
  <si>
    <t xml:space="preserve">SHAMPOO SPECIALISTE RESGATE 300ML</t>
  </si>
  <si>
    <t xml:space="preserve">631291</t>
  </si>
  <si>
    <t xml:space="preserve">7898949409717</t>
  </si>
  <si>
    <t xml:space="preserve">SHP TIO NACHO ANTI-IDADE 415ML</t>
  </si>
  <si>
    <t xml:space="preserve">660591</t>
  </si>
  <si>
    <t xml:space="preserve">7891150100312</t>
  </si>
  <si>
    <t xml:space="preserve">SHP TRESEMME BLIND ANTIUMIDADE 650ML</t>
  </si>
  <si>
    <t xml:space="preserve">635241</t>
  </si>
  <si>
    <t xml:space="preserve">7891033533558</t>
  </si>
  <si>
    <t xml:space="preserve">SIAGE CCT PRO CRONOLOGY 250G</t>
  </si>
  <si>
    <t xml:space="preserve">634941</t>
  </si>
  <si>
    <t xml:space="preserve">7891033530946</t>
  </si>
  <si>
    <t xml:space="preserve">SIAGE SH PRO CRONOLOGY 250ML</t>
  </si>
  <si>
    <t xml:space="preserve">608191</t>
  </si>
  <si>
    <t xml:space="preserve">7896020153931</t>
  </si>
  <si>
    <t xml:space="preserve">T XUXINHA SH 210ML</t>
  </si>
  <si>
    <t xml:space="preserve">585881</t>
  </si>
  <si>
    <t xml:space="preserve">7908371200070</t>
  </si>
  <si>
    <t xml:space="preserve">T. MONICA CO 200ML SUAVE CABELINHOS DELIC</t>
  </si>
  <si>
    <t xml:space="preserve">586041</t>
  </si>
  <si>
    <t xml:space="preserve">7908371200216</t>
  </si>
  <si>
    <t xml:space="preserve">T. MONICA TALCO VEGE 200G BONS TEMP LAVAN</t>
  </si>
  <si>
    <t xml:space="preserve">559661</t>
  </si>
  <si>
    <t xml:space="preserve">7896806700076</t>
  </si>
  <si>
    <t xml:space="preserve">TALCO ANTISSEPTICO PERFUMADO BARLA FRASCO 140G</t>
  </si>
  <si>
    <t xml:space="preserve">637901</t>
  </si>
  <si>
    <t xml:space="preserve">7896512935557</t>
  </si>
  <si>
    <t xml:space="preserve">TALCO GEL BEBE SENSIVEL 80G</t>
  </si>
  <si>
    <t xml:space="preserve">667201</t>
  </si>
  <si>
    <t xml:space="preserve">7896049524736</t>
  </si>
  <si>
    <t xml:space="preserve">TALCO HERBISSIMO 140G GRANDE</t>
  </si>
  <si>
    <t xml:space="preserve">667211</t>
  </si>
  <si>
    <t xml:space="preserve">7896049524729</t>
  </si>
  <si>
    <t xml:space="preserve">TALCO HERBISSIMO 80G PEQUENO</t>
  </si>
  <si>
    <t xml:space="preserve">642701</t>
  </si>
  <si>
    <t xml:space="preserve">7896221807930</t>
  </si>
  <si>
    <t xml:space="preserve">TALCO MARCIA FRESH 80G</t>
  </si>
  <si>
    <t xml:space="preserve">553381</t>
  </si>
  <si>
    <t xml:space="preserve">7896020160090</t>
  </si>
  <si>
    <t xml:space="preserve">TALCO P/PES TENIS MINI TRADICIONAL 60G</t>
  </si>
  <si>
    <t xml:space="preserve">618461</t>
  </si>
  <si>
    <t xml:space="preserve">7896006212348</t>
  </si>
  <si>
    <t xml:space="preserve">TAP KIDS 15% LOCAO CREM BG 100ML</t>
  </si>
  <si>
    <t xml:space="preserve">636481</t>
  </si>
  <si>
    <t xml:space="preserve">7896020163817</t>
  </si>
  <si>
    <t xml:space="preserve">TENYS PE BARUEL PO LEVE 100 PAG 80 FRESH</t>
  </si>
  <si>
    <t xml:space="preserve">614131</t>
  </si>
  <si>
    <t xml:space="preserve">7896020160052</t>
  </si>
  <si>
    <t xml:space="preserve">TENYS PE TC DESOD 100G ORIGINAL</t>
  </si>
  <si>
    <t xml:space="preserve">621841</t>
  </si>
  <si>
    <t xml:space="preserve">7896020160120</t>
  </si>
  <si>
    <t xml:space="preserve">TENYS PE TC DESOD 110G AERO CANFORADO</t>
  </si>
  <si>
    <t xml:space="preserve">621831</t>
  </si>
  <si>
    <t xml:space="preserve">7896020160113</t>
  </si>
  <si>
    <t xml:space="preserve">TENYS PE TC DESOD 110G AERO ORIGINAL</t>
  </si>
  <si>
    <t xml:space="preserve">575621</t>
  </si>
  <si>
    <t xml:space="preserve">7896020161714</t>
  </si>
  <si>
    <t xml:space="preserve">TENYS PE TC DESOD 60G WOMAN</t>
  </si>
  <si>
    <t xml:space="preserve">95</t>
  </si>
  <si>
    <t xml:space="preserve">7896509973920</t>
  </si>
  <si>
    <t xml:space="preserve">TINT BELA &amp; COR VEGANO 12.11 LOURO ULTRA</t>
  </si>
  <si>
    <t xml:space="preserve">551601</t>
  </si>
  <si>
    <t xml:space="preserve">7891350033496</t>
  </si>
  <si>
    <t xml:space="preserve">TINT BIOCOLOR MINI LOURO ESC CLAS 6.0</t>
  </si>
  <si>
    <t xml:space="preserve">551621</t>
  </si>
  <si>
    <t xml:space="preserve">7891350033434</t>
  </si>
  <si>
    <t xml:space="preserve">TINT CREME BIOCOLOR CAST ESCURO 3.0</t>
  </si>
  <si>
    <t xml:space="preserve">983</t>
  </si>
  <si>
    <t xml:space="preserve">7898636191581</t>
  </si>
  <si>
    <t xml:space="preserve">TIO NACHO SH+CON ENGROS 415ML</t>
  </si>
  <si>
    <t xml:space="preserve">637331</t>
  </si>
  <si>
    <t xml:space="preserve">7898136151450</t>
  </si>
  <si>
    <t xml:space="preserve">TOALHA NATHY SENTIRBEM 36UN</t>
  </si>
  <si>
    <t xml:space="preserve">620051</t>
  </si>
  <si>
    <t xml:space="preserve">7898136151443</t>
  </si>
  <si>
    <t xml:space="preserve">TOALHA UMED DEMAQUILANTE MICELAR NATHY</t>
  </si>
  <si>
    <t xml:space="preserve">623761</t>
  </si>
  <si>
    <t xml:space="preserve">7898136151306</t>
  </si>
  <si>
    <t xml:space="preserve">TOALHAS UMEDECIDAS NATHY 48UN</t>
  </si>
  <si>
    <t xml:space="preserve">629251</t>
  </si>
  <si>
    <t xml:space="preserve">7896115705106</t>
  </si>
  <si>
    <t xml:space="preserve">TRALALA BABY SB LIQ 250ML BEM ESTAR 2X1</t>
  </si>
  <si>
    <t xml:space="preserve">TRALALA</t>
  </si>
  <si>
    <t xml:space="preserve">596381</t>
  </si>
  <si>
    <t xml:space="preserve">7896115703065</t>
  </si>
  <si>
    <t xml:space="preserve">TRALALA BABY TALCO 160G BEM ESTA FLOR</t>
  </si>
  <si>
    <t xml:space="preserve">596341</t>
  </si>
  <si>
    <t xml:space="preserve">7896115700408</t>
  </si>
  <si>
    <t xml:space="preserve">TRALALA BABY TALCO 160G HIDRATA</t>
  </si>
  <si>
    <t xml:space="preserve">596331</t>
  </si>
  <si>
    <t xml:space="preserve">7896115702020</t>
  </si>
  <si>
    <t xml:space="preserve">TRALALA KIDS CO 480ML NUTRIKIDS</t>
  </si>
  <si>
    <t xml:space="preserve">629271</t>
  </si>
  <si>
    <t xml:space="preserve">7896115705526</t>
  </si>
  <si>
    <t xml:space="preserve">TRALALA KIDS SH 250ML 2X1 AVENT PA PUM</t>
  </si>
  <si>
    <t xml:space="preserve">629161</t>
  </si>
  <si>
    <t xml:space="preserve">7896115702686</t>
  </si>
  <si>
    <t xml:space="preserve">TRALALA KIDS SPRAY 300ML HIDRAKIDS</t>
  </si>
  <si>
    <t xml:space="preserve">608181</t>
  </si>
  <si>
    <t xml:space="preserve">7896279103381</t>
  </si>
  <si>
    <t xml:space="preserve">UMIDILIZ CCP MURIEL 250ML TEEN</t>
  </si>
  <si>
    <t xml:space="preserve">608251</t>
  </si>
  <si>
    <t xml:space="preserve">7899852024400</t>
  </si>
  <si>
    <t xml:space="preserve">VENCIDO -  VULT NAILS ESM 5FR CAMI LOU XIS 8ML M6</t>
  </si>
  <si>
    <t xml:space="preserve">604221</t>
  </si>
  <si>
    <t xml:space="preserve">7896235353454</t>
  </si>
  <si>
    <t xml:space="preserve">VENCIDO - CONDIC MONANGE DETOXTER.325ML</t>
  </si>
  <si>
    <t xml:space="preserve">614601</t>
  </si>
  <si>
    <t xml:space="preserve">7897158703005</t>
  </si>
  <si>
    <t xml:space="preserve">VENCIDO - CREME P PENTEAR FORT TRADICIONAL 320ML</t>
  </si>
  <si>
    <t xml:space="preserve">630081</t>
  </si>
  <si>
    <t xml:space="preserve">7896049528536</t>
  </si>
  <si>
    <t xml:space="preserve">VENCIDO - DES HERBIS CREM TALCO 55G</t>
  </si>
  <si>
    <t xml:space="preserve">621711</t>
  </si>
  <si>
    <t xml:space="preserve">7891150044555</t>
  </si>
  <si>
    <t xml:space="preserve">VENCIDO - DOVE BABY SH 200ML P/CACHOS C/OL COCO</t>
  </si>
  <si>
    <t xml:space="preserve">624941</t>
  </si>
  <si>
    <t xml:space="preserve">7898212287752</t>
  </si>
  <si>
    <t xml:space="preserve">VENCIDO - RAAVI CREME AMOLECEDOR DE CRAVOS 200G</t>
  </si>
  <si>
    <t xml:space="preserve">646561</t>
  </si>
  <si>
    <t xml:space="preserve">7899852018195</t>
  </si>
  <si>
    <t xml:space="preserve">VENCIDO - VULT MAKE BATOM MATTE LIPS UVA 3,8G</t>
  </si>
  <si>
    <t xml:space="preserve">608211</t>
  </si>
  <si>
    <t xml:space="preserve">7899852022949</t>
  </si>
  <si>
    <t xml:space="preserve">VULT CARE AGUA MICELAR FACIAL 200ML</t>
  </si>
  <si>
    <t xml:space="preserve">608231</t>
  </si>
  <si>
    <t xml:space="preserve">7899852022932</t>
  </si>
  <si>
    <t xml:space="preserve">VULT CARE GEL LIMP FAC ANTIOLEOSIDAD 85G</t>
  </si>
  <si>
    <t xml:space="preserve">635001</t>
  </si>
  <si>
    <t xml:space="preserve">7899852025117</t>
  </si>
  <si>
    <t xml:space="preserve">VULT HAIR CCP CHOQUE RECONSTRUCAO 300ML</t>
  </si>
  <si>
    <t xml:space="preserve">634991</t>
  </si>
  <si>
    <t xml:space="preserve">7899852023649</t>
  </si>
  <si>
    <t xml:space="preserve">VULT HAIR CCP DEFIN INTENSA CACHO 300ML</t>
  </si>
  <si>
    <t xml:space="preserve">635011</t>
  </si>
  <si>
    <t xml:space="preserve">7899852023694</t>
  </si>
  <si>
    <t xml:space="preserve">VULT HAIR CCP DEFIN SUAVE CACHO 300ML</t>
  </si>
  <si>
    <t xml:space="preserve">635121</t>
  </si>
  <si>
    <t xml:space="preserve">7899852024936</t>
  </si>
  <si>
    <t xml:space="preserve">VULT HAIR CCT EXPLOSAO DE FORCA 250G</t>
  </si>
  <si>
    <t xml:space="preserve">635051</t>
  </si>
  <si>
    <t xml:space="preserve">7899852025506</t>
  </si>
  <si>
    <t xml:space="preserve">VULT HAIR CO LISOS 325ML</t>
  </si>
  <si>
    <t xml:space="preserve">635141</t>
  </si>
  <si>
    <t xml:space="preserve">7899852025407</t>
  </si>
  <si>
    <t xml:space="preserve">VULT HAIR CO RECARGA DE HIDRATACAO 325ML</t>
  </si>
  <si>
    <t xml:space="preserve">635111</t>
  </si>
  <si>
    <t xml:space="preserve">7899852025070</t>
  </si>
  <si>
    <t xml:space="preserve">VULT HAIR SH CHOQUE RECONSTRUCAO 350ML</t>
  </si>
  <si>
    <t xml:space="preserve">635161</t>
  </si>
  <si>
    <t xml:space="preserve">7899852025049</t>
  </si>
  <si>
    <t xml:space="preserve">VULT HAIR SH EXPLOSAO DE FORCA 350ML</t>
  </si>
  <si>
    <t xml:space="preserve">635091</t>
  </si>
  <si>
    <t xml:space="preserve">7899852025452</t>
  </si>
  <si>
    <t xml:space="preserve">VULT HAIR SH LISOS 350ML</t>
  </si>
  <si>
    <t xml:space="preserve">634971</t>
  </si>
  <si>
    <t xml:space="preserve">7899852023144</t>
  </si>
  <si>
    <t xml:space="preserve">VULT HAIR SH OLEOS PODEROSOS NUTRI 350ML</t>
  </si>
  <si>
    <t xml:space="preserve">635021</t>
  </si>
  <si>
    <t xml:space="preserve">7899852025551</t>
  </si>
  <si>
    <t xml:space="preserve">VULT HAIR SH ONDULADOS 350ML</t>
  </si>
  <si>
    <t xml:space="preserve">616851</t>
  </si>
  <si>
    <t xml:space="preserve">7899852024967</t>
  </si>
  <si>
    <t xml:space="preserve">VULT MAKE BATOM AQUA TINT RED 5,5ML</t>
  </si>
  <si>
    <t xml:space="preserve">646491</t>
  </si>
  <si>
    <t xml:space="preserve">7899852018225</t>
  </si>
  <si>
    <t xml:space="preserve">VULT MAKE BATOM HIDRA LIPS ROS GOLD 3,6G</t>
  </si>
  <si>
    <t xml:space="preserve">646541</t>
  </si>
  <si>
    <t xml:space="preserve">7899852018126</t>
  </si>
  <si>
    <t xml:space="preserve">VULT MAKE BATOM MATTE LIPS CASTANHO 3,8G</t>
  </si>
  <si>
    <t xml:space="preserve">646581</t>
  </si>
  <si>
    <t xml:space="preserve">7899852026930</t>
  </si>
  <si>
    <t xml:space="preserve">VULT MAKE BATOM MATTE LIPS ROSA PAI 3,8G</t>
  </si>
  <si>
    <t xml:space="preserve">646591</t>
  </si>
  <si>
    <t xml:space="preserve">7899852018102</t>
  </si>
  <si>
    <t xml:space="preserve">VULT MAKE BATOM MATTE LIPS ROSE 3,8G</t>
  </si>
  <si>
    <t xml:space="preserve">646571</t>
  </si>
  <si>
    <t xml:space="preserve">7899852018799</t>
  </si>
  <si>
    <t xml:space="preserve">VULT MAKE BATOM MATTE LIPS VERM CAR 3,8G</t>
  </si>
  <si>
    <t xml:space="preserve">596011</t>
  </si>
  <si>
    <t xml:space="preserve">7899852020051</t>
  </si>
  <si>
    <t xml:space="preserve">VULT MAKE PROT LABIAL BALM MELANCIA 3,5G</t>
  </si>
  <si>
    <t xml:space="preserve">595991</t>
  </si>
  <si>
    <t xml:space="preserve">7899852020075</t>
  </si>
  <si>
    <t xml:space="preserve">VULT MAKE PROT LABIAL BALM MORANGO 3,5G</t>
  </si>
  <si>
    <t xml:space="preserve">616761</t>
  </si>
  <si>
    <t xml:space="preserve">7899852020952</t>
  </si>
  <si>
    <t xml:space="preserve">VULT MAKE PROT LABIAL BALM SOLEIL 3,6G</t>
  </si>
  <si>
    <t xml:space="preserve">616751</t>
  </si>
  <si>
    <t xml:space="preserve">7899852022277</t>
  </si>
  <si>
    <t xml:space="preserve">VULT MAKE SERUM FAC BB FPS-60 V160 30ML</t>
  </si>
  <si>
    <t xml:space="preserve">616741</t>
  </si>
  <si>
    <t xml:space="preserve">7899852022291</t>
  </si>
  <si>
    <t xml:space="preserve">VULT MAKE SERUM FAC BB FPS-60 V230 30ML</t>
  </si>
  <si>
    <t xml:space="preserve">621651</t>
  </si>
  <si>
    <t xml:space="preserve">7896020161011</t>
  </si>
  <si>
    <t xml:space="preserve">XUXINHA CCP 150ML CACHEADOS</t>
  </si>
  <si>
    <t xml:space="preserve">621611</t>
  </si>
  <si>
    <t xml:space="preserve">7896020154532</t>
  </si>
  <si>
    <t xml:space="preserve">XUXINHA SH 120ML CAMOMILA</t>
  </si>
  <si>
    <t xml:space="preserve">629201</t>
  </si>
  <si>
    <t xml:space="preserve">7896150000068</t>
  </si>
  <si>
    <t xml:space="preserve">YAMA YAMASTEROL CR MULT BABO+D-PANT 320G</t>
  </si>
  <si>
    <t xml:space="preserve">590821</t>
  </si>
  <si>
    <t xml:space="preserve">7896150001096</t>
  </si>
  <si>
    <t xml:space="preserve">YAMASTEROL BABOSA E D-PANTENOL 200G UN</t>
  </si>
  <si>
    <t xml:space="preserve">593871</t>
  </si>
  <si>
    <t xml:space="preserve">7896150001256</t>
  </si>
  <si>
    <t xml:space="preserve">YAMASTEROL BRANCO 200G</t>
  </si>
  <si>
    <t xml:space="preserve">593881</t>
  </si>
  <si>
    <t xml:space="preserve">7896150020172</t>
  </si>
  <si>
    <t xml:space="preserve">YAMASTEROL HIALURONICO 200G</t>
  </si>
  <si>
    <t xml:space="preserve">535521</t>
  </si>
  <si>
    <t xml:space="preserve">78922686</t>
  </si>
  <si>
    <t xml:space="preserve">ÓLEO DESODORANTE CORPORAL TENTADORA FRASCO 200ML</t>
  </si>
  <si>
    <t xml:space="preserve">647301</t>
  </si>
  <si>
    <t xml:space="preserve">7896016809088</t>
  </si>
  <si>
    <t xml:space="preserve">GEL INTIMO CL JONTEX INTENSE 10G-OUTROS</t>
  </si>
  <si>
    <t xml:space="preserve">JONTEX</t>
  </si>
  <si>
    <t xml:space="preserve">647281</t>
  </si>
  <si>
    <t xml:space="preserve">7896222720764</t>
  </si>
  <si>
    <t xml:space="preserve">JONTEX GEL LUB CEREJA 3EM1 50G</t>
  </si>
  <si>
    <t xml:space="preserve">647291</t>
  </si>
  <si>
    <t xml:space="preserve">7896222721105</t>
  </si>
  <si>
    <t xml:space="preserve">JONTEX GEL LUB ORIGINAL 100G</t>
  </si>
  <si>
    <t xml:space="preserve">652081</t>
  </si>
  <si>
    <t xml:space="preserve">7896222720528</t>
  </si>
  <si>
    <t xml:space="preserve">JONTEX GEL LUBRIF NEUT 50G</t>
  </si>
  <si>
    <t xml:space="preserve">649221</t>
  </si>
  <si>
    <t xml:space="preserve">7891035991189</t>
  </si>
  <si>
    <t xml:space="preserve">JONTEX PRESERV MORANGO 48X3UND</t>
  </si>
  <si>
    <t xml:space="preserve">42603</t>
  </si>
  <si>
    <t xml:space="preserve">7896222720368</t>
  </si>
  <si>
    <t xml:space="preserve">JONTEX XL LUBRIFICADO 6-DEMAIS PROD</t>
  </si>
  <si>
    <t xml:space="preserve">657241</t>
  </si>
  <si>
    <t xml:space="preserve">7896523228310</t>
  </si>
  <si>
    <t xml:space="preserve">K-MED K-MISINHA INVISIVEL 3 UN</t>
  </si>
  <si>
    <t xml:space="preserve">657261</t>
  </si>
  <si>
    <t xml:space="preserve">7896523228327</t>
  </si>
  <si>
    <t xml:space="preserve">K-MED K-MISINHA INVISIVEL 8 UN</t>
  </si>
  <si>
    <t xml:space="preserve">1253</t>
  </si>
  <si>
    <t xml:space="preserve">7896523228402</t>
  </si>
  <si>
    <t xml:space="preserve">K-MED K-MISINHA TRAD SEX EDUCATION 8 UN</t>
  </si>
  <si>
    <t xml:space="preserve">657251</t>
  </si>
  <si>
    <t xml:space="preserve">7896523228297</t>
  </si>
  <si>
    <t xml:space="preserve">K-MED K-MISINHA TRADICIONAL 3 UN</t>
  </si>
  <si>
    <t xml:space="preserve">616001</t>
  </si>
  <si>
    <t xml:space="preserve">7896006216568</t>
  </si>
  <si>
    <t xml:space="preserve">K-SEX NATURAL GEL BG 50G</t>
  </si>
  <si>
    <t xml:space="preserve">666121</t>
  </si>
  <si>
    <t xml:space="preserve">6976031290243</t>
  </si>
  <si>
    <t xml:space="preserve">K-TOYS PLUG-IN</t>
  </si>
  <si>
    <t xml:space="preserve">637531</t>
  </si>
  <si>
    <t xml:space="preserve">7897211100192</t>
  </si>
  <si>
    <t xml:space="preserve">K-Y GEL LUBRIF INTIMO 50G</t>
  </si>
  <si>
    <t xml:space="preserve">652071</t>
  </si>
  <si>
    <t xml:space="preserve">7897211100185</t>
  </si>
  <si>
    <t xml:space="preserve">K-Y GEL LUBRIF INTIMO SACH C/5G-DEMAIS PROD</t>
  </si>
  <si>
    <t xml:space="preserve">652051</t>
  </si>
  <si>
    <t xml:space="preserve">7896222718860</t>
  </si>
  <si>
    <t xml:space="preserve">OLLA MIX SENSATIONS 50G-DEMAIS PROD</t>
  </si>
  <si>
    <t xml:space="preserve">OLLA</t>
  </si>
  <si>
    <t xml:space="preserve">550141</t>
  </si>
  <si>
    <t xml:space="preserve">7896222720009</t>
  </si>
  <si>
    <t xml:space="preserve">PRES JONTEX SENSITIVE 3UN</t>
  </si>
  <si>
    <t xml:space="preserve">563721</t>
  </si>
  <si>
    <t xml:space="preserve">7896222720030</t>
  </si>
  <si>
    <t xml:space="preserve">PRES JONTEX TRADICIONAL 3UN</t>
  </si>
  <si>
    <t xml:space="preserve">563761</t>
  </si>
  <si>
    <t xml:space="preserve">7891035991110</t>
  </si>
  <si>
    <t xml:space="preserve">PRES JONTEX ULTRA SENSITIVE C2UN</t>
  </si>
  <si>
    <t xml:space="preserve">549841</t>
  </si>
  <si>
    <t xml:space="preserve">7896222720429</t>
  </si>
  <si>
    <t xml:space="preserve">PRES JONTEX XL 3UN</t>
  </si>
  <si>
    <t xml:space="preserve">563841</t>
  </si>
  <si>
    <t xml:space="preserve">7896222718334</t>
  </si>
  <si>
    <t xml:space="preserve">PRES OLLA EFEITO RETARDANTE 1X3UN</t>
  </si>
  <si>
    <t xml:space="preserve">550021</t>
  </si>
  <si>
    <t xml:space="preserve">7896222718778</t>
  </si>
  <si>
    <t xml:space="preserve">PRES OLLA ICE 3UN</t>
  </si>
  <si>
    <t xml:space="preserve">550001</t>
  </si>
  <si>
    <t xml:space="preserve">7896222716453</t>
  </si>
  <si>
    <t xml:space="preserve">PRES OLLA MORANGO 3UN</t>
  </si>
  <si>
    <t xml:space="preserve">550061</t>
  </si>
  <si>
    <t xml:space="preserve">7891035990861</t>
  </si>
  <si>
    <t xml:space="preserve">PRES OLLA PLAY 3UN</t>
  </si>
  <si>
    <t xml:space="preserve">550041</t>
  </si>
  <si>
    <t xml:space="preserve">7896222718389</t>
  </si>
  <si>
    <t xml:space="preserve">PRES OLLA STIMULUS 3UN</t>
  </si>
  <si>
    <t xml:space="preserve">549921</t>
  </si>
  <si>
    <t xml:space="preserve">7896222717788</t>
  </si>
  <si>
    <t xml:space="preserve">PRES OLLA TRADICIONAL LEVE 8 PAGUE 6</t>
  </si>
  <si>
    <t xml:space="preserve">563861</t>
  </si>
  <si>
    <t xml:space="preserve">7896222717207</t>
  </si>
  <si>
    <t xml:space="preserve">PRES OLLA UVA 1X3</t>
  </si>
  <si>
    <t xml:space="preserve">681401</t>
  </si>
  <si>
    <t xml:space="preserve">7896007200757</t>
  </si>
  <si>
    <t xml:space="preserve">PRESERV BLOWTEX ACTIONMAX SACHE 12X3UN 12X3UN</t>
  </si>
  <si>
    <t xml:space="preserve">682201</t>
  </si>
  <si>
    <t xml:space="preserve">7896007200740</t>
  </si>
  <si>
    <t xml:space="preserve">PRESERV BLOWTEX AROM MENTA 12X3UN 12X3UN</t>
  </si>
  <si>
    <t xml:space="preserve">682301</t>
  </si>
  <si>
    <t xml:space="preserve">7896007201785</t>
  </si>
  <si>
    <t xml:space="preserve">PRESERV BLOWTEX AROM MORAN/CHOC 12X3UN 12X3UN</t>
  </si>
  <si>
    <t xml:space="preserve">681901</t>
  </si>
  <si>
    <t xml:space="preserve">7896007200764</t>
  </si>
  <si>
    <t xml:space="preserve">PRESERV BLOWTEX AROM TUTI FRUTTI 12X3UN 12X3UN</t>
  </si>
  <si>
    <t xml:space="preserve">682101</t>
  </si>
  <si>
    <t xml:space="preserve">7896007202539</t>
  </si>
  <si>
    <t xml:space="preserve">PRESERV BLOWTEX AROM UVA VERDE 12X3UN 12X3UN</t>
  </si>
  <si>
    <t xml:space="preserve">636961</t>
  </si>
  <si>
    <t xml:space="preserve">7896016808999</t>
  </si>
  <si>
    <t xml:space="preserve">PRESERV JONTEX EFEITO RETARDANTE 3UN</t>
  </si>
  <si>
    <t xml:space="preserve">637541</t>
  </si>
  <si>
    <t xml:space="preserve">7896222720221</t>
  </si>
  <si>
    <t xml:space="preserve">PRESERV JONTEX EXT LUBRIFIC C/6 UN</t>
  </si>
  <si>
    <t xml:space="preserve">595531</t>
  </si>
  <si>
    <t xml:space="preserve">7896222721075</t>
  </si>
  <si>
    <t xml:space="preserve">PRESERV JONTEX LUB 8X1</t>
  </si>
  <si>
    <t xml:space="preserve">622871</t>
  </si>
  <si>
    <t xml:space="preserve">7891035990458</t>
  </si>
  <si>
    <t xml:space="preserve">PRESERV JONTEX PELE C/ PELE 4UN-DEMAIS PROD</t>
  </si>
  <si>
    <t xml:space="preserve">639871</t>
  </si>
  <si>
    <t xml:space="preserve">7896222716262</t>
  </si>
  <si>
    <t xml:space="preserve">PRESERV OLLA LUB DE BOLSO C/6-DEMAIS PROD</t>
  </si>
  <si>
    <t xml:space="preserve">595541</t>
  </si>
  <si>
    <t xml:space="preserve">7896222721181</t>
  </si>
  <si>
    <t xml:space="preserve">PRESERV OLLA LUB PLAY 6UN</t>
  </si>
  <si>
    <t xml:space="preserve">595551</t>
  </si>
  <si>
    <t xml:space="preserve">7896222718365</t>
  </si>
  <si>
    <t xml:space="preserve">PRESERV OLLA LUB PROLONG 6X1</t>
  </si>
  <si>
    <t xml:space="preserve">669391</t>
  </si>
  <si>
    <t xml:space="preserve">7898936965431</t>
  </si>
  <si>
    <t xml:space="preserve">PRESERV SEXFREE ACAI C/3</t>
  </si>
  <si>
    <t xml:space="preserve">SEXFREEE</t>
  </si>
  <si>
    <t xml:space="preserve">662531</t>
  </si>
  <si>
    <t xml:space="preserve">7898936965042</t>
  </si>
  <si>
    <t xml:space="preserve">PRESERV SEXFREE BASIC LUBRIFIC</t>
  </si>
  <si>
    <t xml:space="preserve">669381</t>
  </si>
  <si>
    <t xml:space="preserve">7898936965370</t>
  </si>
  <si>
    <t xml:space="preserve">PRESERV SEXFREE CHOCOLATE C/3</t>
  </si>
  <si>
    <t xml:space="preserve">669401</t>
  </si>
  <si>
    <t xml:space="preserve">7898936965196</t>
  </si>
  <si>
    <t xml:space="preserve">PRESERV SEXFREE EXCITING C/3</t>
  </si>
  <si>
    <t xml:space="preserve">669411</t>
  </si>
  <si>
    <t xml:space="preserve">7898936965134</t>
  </si>
  <si>
    <t xml:space="preserve">PRESERV SEXFREE EXTRA LARGE C/3</t>
  </si>
  <si>
    <t xml:space="preserve">669421</t>
  </si>
  <si>
    <t xml:space="preserve">7898936965257</t>
  </si>
  <si>
    <t xml:space="preserve">PRESERV SEXFREE MENTA C/3</t>
  </si>
  <si>
    <t xml:space="preserve">662561</t>
  </si>
  <si>
    <t xml:space="preserve">7898936965226</t>
  </si>
  <si>
    <t xml:space="preserve">PRESERV SEXFREE MORANGO</t>
  </si>
  <si>
    <t xml:space="preserve">662551</t>
  </si>
  <si>
    <t xml:space="preserve">7898936965073</t>
  </si>
  <si>
    <t xml:space="preserve">PRESERV SEXFREE PROLONG</t>
  </si>
  <si>
    <t xml:space="preserve">662541</t>
  </si>
  <si>
    <t xml:space="preserve">7898936965165</t>
  </si>
  <si>
    <t xml:space="preserve">PRESERV SEXFREE SENSITIVE</t>
  </si>
  <si>
    <t xml:space="preserve">669431</t>
  </si>
  <si>
    <t xml:space="preserve">7898936965400</t>
  </si>
  <si>
    <t xml:space="preserve">PRESERV SEXFREE UVA C/3</t>
  </si>
  <si>
    <t xml:space="preserve">585261</t>
  </si>
  <si>
    <t xml:space="preserve">7896222720016</t>
  </si>
  <si>
    <t xml:space="preserve">PRESERV. JONTEX LUB.SENSIT.6X1</t>
  </si>
  <si>
    <t xml:space="preserve">577241</t>
  </si>
  <si>
    <t xml:space="preserve">7896222716279</t>
  </si>
  <si>
    <t xml:space="preserve">PRESERVATIVO MASCULINO LUBRIFICADO OLLA PACOTE 3 UNIDADES</t>
  </si>
  <si>
    <t xml:space="preserve">577221</t>
  </si>
  <si>
    <t xml:space="preserve">7896222717948</t>
  </si>
  <si>
    <t xml:space="preserve">PRESERVATIVO MASCULINO LUBRIFICADO SENSITIVE OLLA PACOTE 3 UNIDADES</t>
  </si>
  <si>
    <t xml:space="preserve">356341</t>
  </si>
  <si>
    <t xml:space="preserve">7896004817477</t>
  </si>
  <si>
    <t xml:space="preserve">A SAUDE DA MULHER SUS FR 150ML</t>
  </si>
  <si>
    <t xml:space="preserve">274461</t>
  </si>
  <si>
    <t xml:space="preserve">7898040320973</t>
  </si>
  <si>
    <t xml:space="preserve">ABRILAR 7MG XPE FR 100ML+CM</t>
  </si>
  <si>
    <t xml:space="preserve">FQM/FARMA</t>
  </si>
  <si>
    <t xml:space="preserve">884</t>
  </si>
  <si>
    <t xml:space="preserve">7892828002303</t>
  </si>
  <si>
    <t xml:space="preserve">ADEFORTE TURBO USO ORAL 2AMP 3ML</t>
  </si>
  <si>
    <t xml:space="preserve">GROSS</t>
  </si>
  <si>
    <t xml:space="preserve">296361</t>
  </si>
  <si>
    <t xml:space="preserve">7896090611782</t>
  </si>
  <si>
    <t xml:space="preserve">ADVIL 400MG CARTELA C/ 3 CAPSULAS</t>
  </si>
  <si>
    <t xml:space="preserve">612801</t>
  </si>
  <si>
    <t xml:space="preserve">7896090611805</t>
  </si>
  <si>
    <t xml:space="preserve">ADVIL FRACAO BL X 8 CAP</t>
  </si>
  <si>
    <t xml:space="preserve">553961</t>
  </si>
  <si>
    <t xml:space="preserve">7896009498466</t>
  </si>
  <si>
    <t xml:space="preserve">ADVIL MULHER CARTELA BL X 2 CAP</t>
  </si>
  <si>
    <t xml:space="preserve">453221</t>
  </si>
  <si>
    <t xml:space="preserve">7896269900150</t>
  </si>
  <si>
    <t xml:space="preserve">AEROLIN SPRAY 200DOS</t>
  </si>
  <si>
    <t xml:space="preserve">GSK</t>
  </si>
  <si>
    <t xml:space="preserve">257421</t>
  </si>
  <si>
    <t xml:space="preserve">7896181918943</t>
  </si>
  <si>
    <t xml:space="preserve">ALENIA 12/400MCG POINAL FR 60 CAP REF</t>
  </si>
  <si>
    <t xml:space="preserve">644491</t>
  </si>
  <si>
    <t xml:space="preserve">7891317013844</t>
  </si>
  <si>
    <t xml:space="preserve">ALGIE 150MG CX 10 COMP LIB PROL</t>
  </si>
  <si>
    <t xml:space="preserve">MOMENTA</t>
  </si>
  <si>
    <t xml:space="preserve">367361</t>
  </si>
  <si>
    <t xml:space="preserve">7891721023965</t>
  </si>
  <si>
    <t xml:space="preserve">ALGINAC 1,0+100,0+100,0MG CX 10 COMP REV LIB RETARD</t>
  </si>
  <si>
    <t xml:space="preserve">367401</t>
  </si>
  <si>
    <t xml:space="preserve">7891721029639</t>
  </si>
  <si>
    <t xml:space="preserve">ALGINAC 1,0+50,0+50,0MG CX 15 COMP</t>
  </si>
  <si>
    <t xml:space="preserve">367421</t>
  </si>
  <si>
    <t xml:space="preserve">7891721029646</t>
  </si>
  <si>
    <t xml:space="preserve">ALGINAC 1,0+50,0+50,0MG CX 30 CP</t>
  </si>
  <si>
    <t xml:space="preserve">5261</t>
  </si>
  <si>
    <t xml:space="preserve">7891317004040</t>
  </si>
  <si>
    <t xml:space="preserve">AMORA 2,0+0,03MG CX 21 COMP REV</t>
  </si>
  <si>
    <t xml:space="preserve">71981</t>
  </si>
  <si>
    <t xml:space="preserve">7896676414639</t>
  </si>
  <si>
    <t xml:space="preserve">ANA-FLEX 35+300+50MG CARTELA C/ 10CP</t>
  </si>
  <si>
    <t xml:space="preserve">CRISTALIA</t>
  </si>
  <si>
    <t xml:space="preserve">506001</t>
  </si>
  <si>
    <t xml:space="preserve">7891058021740</t>
  </si>
  <si>
    <t xml:space="preserve">ANADOR 500 MG CARTELA 4CP UN</t>
  </si>
  <si>
    <t xml:space="preserve">SANOFI MEDLEY FARMACEUTICA</t>
  </si>
  <si>
    <t xml:space="preserve">124461</t>
  </si>
  <si>
    <t xml:space="preserve">7896094207844</t>
  </si>
  <si>
    <t xml:space="preserve">ANCORON 100MG CX 30 COMP REV</t>
  </si>
  <si>
    <t xml:space="preserve">25303</t>
  </si>
  <si>
    <t xml:space="preserve">7891317036812</t>
  </si>
  <si>
    <t xml:space="preserve">ANDOLBA AEROSOL 43G</t>
  </si>
  <si>
    <t xml:space="preserve">669631</t>
  </si>
  <si>
    <t xml:space="preserve">7891106916028</t>
  </si>
  <si>
    <t xml:space="preserve">ANGELIQ C/28 COMP-REFERENCIA</t>
  </si>
  <si>
    <t xml:space="preserve">BAYER</t>
  </si>
  <si>
    <t xml:space="preserve">364341</t>
  </si>
  <si>
    <t xml:space="preserve">7898040321505</t>
  </si>
  <si>
    <t xml:space="preserve">ANNITA 20MG/ML PO SUS ORAL FR 100ML</t>
  </si>
  <si>
    <t xml:space="preserve">364361</t>
  </si>
  <si>
    <t xml:space="preserve">7898040321420</t>
  </si>
  <si>
    <t xml:space="preserve">ANNITA 20MG/ML PO SUS ORAL FR 45ML</t>
  </si>
  <si>
    <t xml:space="preserve">364321</t>
  </si>
  <si>
    <t xml:space="preserve">7898040321512</t>
  </si>
  <si>
    <t xml:space="preserve">ANNITA 500MG CX 6 COMP</t>
  </si>
  <si>
    <t xml:space="preserve">149921</t>
  </si>
  <si>
    <t xml:space="preserve">7896261018181</t>
  </si>
  <si>
    <t xml:space="preserve">APRESOLINA 25MG CX 20 DRG</t>
  </si>
  <si>
    <t xml:space="preserve">NOVARTIS</t>
  </si>
  <si>
    <t xml:space="preserve">515281</t>
  </si>
  <si>
    <t xml:space="preserve">7896006220527</t>
  </si>
  <si>
    <t xml:space="preserve">APRESOLINA 25MG CX 60 DRG</t>
  </si>
  <si>
    <t xml:space="preserve">149961</t>
  </si>
  <si>
    <t xml:space="preserve">7896261000223</t>
  </si>
  <si>
    <t xml:space="preserve">APRESOLINA 50MG CX 20 DRG</t>
  </si>
  <si>
    <t xml:space="preserve">515261</t>
  </si>
  <si>
    <t xml:space="preserve">7896006220503</t>
  </si>
  <si>
    <t xml:space="preserve">APRESOLINA 50MG CX 60 DRG</t>
  </si>
  <si>
    <t xml:space="preserve">326161</t>
  </si>
  <si>
    <t xml:space="preserve">7896112486787</t>
  </si>
  <si>
    <t xml:space="preserve">ARADOIS 50MG CX 30 COMP REV</t>
  </si>
  <si>
    <t xml:space="preserve">BIOLAB</t>
  </si>
  <si>
    <t xml:space="preserve">448181</t>
  </si>
  <si>
    <t xml:space="preserve">7896658004858</t>
  </si>
  <si>
    <t xml:space="preserve">ARTROLIVE 500+400MG FR 30 CAP</t>
  </si>
  <si>
    <t xml:space="preserve">323221</t>
  </si>
  <si>
    <t xml:space="preserve">7896658008115</t>
  </si>
  <si>
    <t xml:space="preserve">ARTROSIL 160MG CX 10 CAP</t>
  </si>
  <si>
    <t xml:space="preserve">13301</t>
  </si>
  <si>
    <t xml:space="preserve">7891106001946</t>
  </si>
  <si>
    <t xml:space="preserve">ASPIRINA PREVENT 100MG CX 30 COMP REV</t>
  </si>
  <si>
    <t xml:space="preserve">MEGALABS</t>
  </si>
  <si>
    <t xml:space="preserve">637931</t>
  </si>
  <si>
    <t xml:space="preserve">7898968453098</t>
  </si>
  <si>
    <t xml:space="preserve">ATENSINA 0,100MG CX 30 COMP</t>
  </si>
  <si>
    <t xml:space="preserve">MAWDSLEYS</t>
  </si>
  <si>
    <t xml:space="preserve">672011</t>
  </si>
  <si>
    <t xml:space="preserve">7896112407089</t>
  </si>
  <si>
    <t xml:space="preserve">ATIVB 1000MCG 60CPR</t>
  </si>
  <si>
    <t xml:space="preserve">662281</t>
  </si>
  <si>
    <t xml:space="preserve">7896112403111</t>
  </si>
  <si>
    <t xml:space="preserve">ATIVB 1000MCG CX 30 COMP</t>
  </si>
  <si>
    <t xml:space="preserve">582181</t>
  </si>
  <si>
    <t xml:space="preserve">7896026307826</t>
  </si>
  <si>
    <t xml:space="preserve">ATROVENT 0,25MG/ML SOL INAL CT FR VD AMB X 20ML</t>
  </si>
  <si>
    <t xml:space="preserve">BOEHRINGER</t>
  </si>
  <si>
    <t xml:space="preserve">258201</t>
  </si>
  <si>
    <t xml:space="preserve">7896015518875</t>
  </si>
  <si>
    <t xml:space="preserve">AVAMYS 27,5MG SPRAY NAS 120 DOS</t>
  </si>
  <si>
    <t xml:space="preserve">416341</t>
  </si>
  <si>
    <t xml:space="preserve">7896658026195</t>
  </si>
  <si>
    <t xml:space="preserve">AVIDE 100MG CX 9 CAP</t>
  </si>
  <si>
    <t xml:space="preserve">364061</t>
  </si>
  <si>
    <t xml:space="preserve">7891317036751</t>
  </si>
  <si>
    <t xml:space="preserve">AZOX 20MG/ML PO SUS OR FR 45ML+SER DOS</t>
  </si>
  <si>
    <t xml:space="preserve">594211</t>
  </si>
  <si>
    <t xml:space="preserve">7899824400782</t>
  </si>
  <si>
    <t xml:space="preserve">BECAN SUSP OR FR GTS 20ML</t>
  </si>
  <si>
    <t xml:space="preserve">ARESE PHARMA</t>
  </si>
  <si>
    <t xml:space="preserve">114681</t>
  </si>
  <si>
    <t xml:space="preserve">7891010974930</t>
  </si>
  <si>
    <t xml:space="preserve">BENALET 5+50+10MG PASTILHA SB MENTA CX C/ 12UN</t>
  </si>
  <si>
    <t xml:space="preserve">JOHNSON &amp; JOHNSON</t>
  </si>
  <si>
    <t xml:space="preserve">180661</t>
  </si>
  <si>
    <t xml:space="preserve">7893454714325</t>
  </si>
  <si>
    <t xml:space="preserve">BENERVA 300MG CX 30 COMP REV</t>
  </si>
  <si>
    <t xml:space="preserve">671861</t>
  </si>
  <si>
    <t xml:space="preserve">7896004793740</t>
  </si>
  <si>
    <t xml:space="preserve">BENGPRO GEL 60G (DICLOF DIETILAMONIO)</t>
  </si>
  <si>
    <t xml:space="preserve">588821</t>
  </si>
  <si>
    <t xml:space="preserve">7891106912167</t>
  </si>
  <si>
    <t xml:space="preserve">BEPANTOL BABY 30+15G</t>
  </si>
  <si>
    <t xml:space="preserve">666681</t>
  </si>
  <si>
    <t xml:space="preserve">7891106914277</t>
  </si>
  <si>
    <t xml:space="preserve">BEPANTOL DERMA PROT LAB F50 4,5G-DEMAIS PROD</t>
  </si>
  <si>
    <t xml:space="preserve">666671</t>
  </si>
  <si>
    <t xml:space="preserve">7891106914628</t>
  </si>
  <si>
    <t xml:space="preserve">BEPANTOL DERMA REGENERADOR 200ML-DEMAIS PROD</t>
  </si>
  <si>
    <t xml:space="preserve">666661</t>
  </si>
  <si>
    <t xml:space="preserve">7891106916578</t>
  </si>
  <si>
    <t xml:space="preserve">BEPANTOL DERMA ROSA MOSQUETA 20G-DEMAIS PROD</t>
  </si>
  <si>
    <t xml:space="preserve">666701</t>
  </si>
  <si>
    <t xml:space="preserve">7891106916288</t>
  </si>
  <si>
    <t xml:space="preserve">BEPANTOL LENCOS UMED BIO 48UN-DEMAIS PROD</t>
  </si>
  <si>
    <t xml:space="preserve">666691</t>
  </si>
  <si>
    <t xml:space="preserve">7891106916516</t>
  </si>
  <si>
    <t xml:space="preserve">BEPANTOL TATTOO CR RESTAURA 30G-DEMAIS PROD</t>
  </si>
  <si>
    <t xml:space="preserve">65281</t>
  </si>
  <si>
    <t xml:space="preserve">7896026302784</t>
  </si>
  <si>
    <t xml:space="preserve">BEROTEC 2MG SOL AER TB 10ML+BOCAL</t>
  </si>
  <si>
    <t xml:space="preserve">82401</t>
  </si>
  <si>
    <t xml:space="preserve">7896026171182</t>
  </si>
  <si>
    <t xml:space="preserve">BESEROL 300+125+50+30MG CX 12 COMP</t>
  </si>
  <si>
    <t xml:space="preserve">82381</t>
  </si>
  <si>
    <t xml:space="preserve">7896026171199</t>
  </si>
  <si>
    <t xml:space="preserve">BESEROL 300+125+50+30MG CX 4 COMP</t>
  </si>
  <si>
    <t xml:space="preserve">254101</t>
  </si>
  <si>
    <t xml:space="preserve">7891317103323</t>
  </si>
  <si>
    <t xml:space="preserve">BETATRINTA 5+2MG/ML SUS INJ AMP X 1ML+SER SIST</t>
  </si>
  <si>
    <t xml:space="preserve">128081</t>
  </si>
  <si>
    <t xml:space="preserve">7891317478964</t>
  </si>
  <si>
    <t xml:space="preserve">BETINA 24MG CX 30 COMP</t>
  </si>
  <si>
    <t xml:space="preserve">593551</t>
  </si>
  <si>
    <t xml:space="preserve">7894916517461</t>
  </si>
  <si>
    <t xml:space="preserve">BEXAI 35MG CX 10 CAP</t>
  </si>
  <si>
    <t xml:space="preserve">550721</t>
  </si>
  <si>
    <t xml:space="preserve">7891317001964</t>
  </si>
  <si>
    <t xml:space="preserve">BICERTO 150MG CX 10 COMP LIB PROL</t>
  </si>
  <si>
    <t xml:space="preserve">478041</t>
  </si>
  <si>
    <t xml:space="preserve">7894916509084</t>
  </si>
  <si>
    <t xml:space="preserve">BRASART HCT 320+12,5MG CX 30 COMP REV</t>
  </si>
  <si>
    <t xml:space="preserve">68981</t>
  </si>
  <si>
    <t xml:space="preserve">7896181915171</t>
  </si>
  <si>
    <t xml:space="preserve">BUSONID 32MCG FR 120 DOSES</t>
  </si>
  <si>
    <t xml:space="preserve">69001</t>
  </si>
  <si>
    <t xml:space="preserve">7896181915188</t>
  </si>
  <si>
    <t xml:space="preserve">BUSONID 64MCG FR 120 DOSES</t>
  </si>
  <si>
    <t xml:space="preserve">606351</t>
  </si>
  <si>
    <t xml:space="preserve">7896004780078</t>
  </si>
  <si>
    <t xml:space="preserve">CALADRYL POS SOL CR 28G</t>
  </si>
  <si>
    <t xml:space="preserve">662451</t>
  </si>
  <si>
    <t xml:space="preserve">7898040328573</t>
  </si>
  <si>
    <t xml:space="preserve">CALCITRAN MDK CX 30 COMP MAST</t>
  </si>
  <si>
    <t xml:space="preserve">FQM/DIVCOM</t>
  </si>
  <si>
    <t xml:space="preserve">94621</t>
  </si>
  <si>
    <t xml:space="preserve">7896658001116</t>
  </si>
  <si>
    <t xml:space="preserve">CANDICORT 20+0,64MG CREME DERM BG 30G</t>
  </si>
  <si>
    <t xml:space="preserve">210221</t>
  </si>
  <si>
    <t xml:space="preserve">7896261013490</t>
  </si>
  <si>
    <t xml:space="preserve">CATAFLAM 50MG CX 10 DRG</t>
  </si>
  <si>
    <t xml:space="preserve">233941</t>
  </si>
  <si>
    <t xml:space="preserve">7896658001079</t>
  </si>
  <si>
    <t xml:space="preserve">CEFALIV CX 12 COMP</t>
  </si>
  <si>
    <t xml:space="preserve">55841</t>
  </si>
  <si>
    <t xml:space="preserve">7891142128249</t>
  </si>
  <si>
    <t xml:space="preserve">CELESTONE 0,1MG ELIXIR SOL FR 120ML</t>
  </si>
  <si>
    <t xml:space="preserve">MANTECORP/FARMASA</t>
  </si>
  <si>
    <t xml:space="preserve">254021</t>
  </si>
  <si>
    <t xml:space="preserve">7891142128638</t>
  </si>
  <si>
    <t xml:space="preserve">CELESTONE SOLUSPAN 3+3MG INJ CX 1AMP X 1ML</t>
  </si>
  <si>
    <t xml:space="preserve">97221</t>
  </si>
  <si>
    <t xml:space="preserve">7896006290070</t>
  </si>
  <si>
    <t xml:space="preserve">CETROLAC 5MG/ML SOL OFT FR GTS 5ML</t>
  </si>
  <si>
    <t xml:space="preserve">96661</t>
  </si>
  <si>
    <t xml:space="preserve">7896006290124</t>
  </si>
  <si>
    <t xml:space="preserve">CETROLAC MD 4MG/ML SOL OFT FR GOT X 5ML</t>
  </si>
  <si>
    <t xml:space="preserve">225881</t>
  </si>
  <si>
    <t xml:space="preserve">7896672202681</t>
  </si>
  <si>
    <t xml:space="preserve">CLENIL 0,4MG/ML SUS NAS 2 STR X 5 FLAC X 2ML</t>
  </si>
  <si>
    <t xml:space="preserve">CHIESI</t>
  </si>
  <si>
    <t xml:space="preserve">225761</t>
  </si>
  <si>
    <t xml:space="preserve">7896672202810</t>
  </si>
  <si>
    <t xml:space="preserve">CLENIL HFA HFA 50MCG SPRAY 200 DOS</t>
  </si>
  <si>
    <t xml:space="preserve">135661</t>
  </si>
  <si>
    <t xml:space="preserve">7891158106965</t>
  </si>
  <si>
    <t xml:space="preserve">COBAVITAL 1+4MG 16 COMP</t>
  </si>
  <si>
    <t xml:space="preserve">ABBOTT</t>
  </si>
  <si>
    <t xml:space="preserve">661331</t>
  </si>
  <si>
    <t xml:space="preserve">7891158106897</t>
  </si>
  <si>
    <t xml:space="preserve">COBAVITAL 30CPR</t>
  </si>
  <si>
    <t xml:space="preserve">ABBOTT LABORATORIOS DO BRASIL</t>
  </si>
  <si>
    <t xml:space="preserve">674291</t>
  </si>
  <si>
    <t xml:space="preserve">7896637035736</t>
  </si>
  <si>
    <t xml:space="preserve">COBI-12 1000MCG C/30 COMP SUBL-OUTROS</t>
  </si>
  <si>
    <t xml:space="preserve">51103</t>
  </si>
  <si>
    <t xml:space="preserve">7896637035743</t>
  </si>
  <si>
    <t xml:space="preserve">COBI-12 1000MCG CX C/60 CP SUB OR</t>
  </si>
  <si>
    <t xml:space="preserve">359901</t>
  </si>
  <si>
    <t xml:space="preserve">7896658003653</t>
  </si>
  <si>
    <t xml:space="preserve">COMBIRON FOLICO CX 45 COMP REV</t>
  </si>
  <si>
    <t xml:space="preserve">230641</t>
  </si>
  <si>
    <t xml:space="preserve">7896015523398</t>
  </si>
  <si>
    <t xml:space="preserve">COMBODART 0,5+0,4MG CX 30 CAP</t>
  </si>
  <si>
    <t xml:space="preserve">653021</t>
  </si>
  <si>
    <t xml:space="preserve">7898636190324</t>
  </si>
  <si>
    <t xml:space="preserve">COND TIO NACHO ANTIQUEDA CLAR 415ML</t>
  </si>
  <si>
    <t xml:space="preserve">6561</t>
  </si>
  <si>
    <t xml:space="preserve">7894916502900</t>
  </si>
  <si>
    <t xml:space="preserve">CONTRACEP SUS INJ 1 FA X 1ML</t>
  </si>
  <si>
    <t xml:space="preserve">90721</t>
  </si>
  <si>
    <t xml:space="preserve">7891317137557</t>
  </si>
  <si>
    <t xml:space="preserve">COQUES 200MG CX 10 CAP</t>
  </si>
  <si>
    <t xml:space="preserve">51501</t>
  </si>
  <si>
    <t xml:space="preserve">7896181901631</t>
  </si>
  <si>
    <t xml:space="preserve">CORDAREX 2,5MG CX 30 COMP</t>
  </si>
  <si>
    <t xml:space="preserve">670401</t>
  </si>
  <si>
    <t xml:space="preserve">7896015591427</t>
  </si>
  <si>
    <t xml:space="preserve">COREGA CR FIX&amp;REFRESC. 70G-DEMAIS PROD</t>
  </si>
  <si>
    <t xml:space="preserve">550981</t>
  </si>
  <si>
    <t xml:space="preserve">7896015519636</t>
  </si>
  <si>
    <t xml:space="preserve">COREGA FRASCO 22G PÓ FIXADOR DE DENTADURA MENTA</t>
  </si>
  <si>
    <t xml:space="preserve">556201</t>
  </si>
  <si>
    <t xml:space="preserve">7896015526252</t>
  </si>
  <si>
    <t xml:space="preserve">COREGA ULTRA CR 20G</t>
  </si>
  <si>
    <t xml:space="preserve">556241</t>
  </si>
  <si>
    <t xml:space="preserve">7896015591007</t>
  </si>
  <si>
    <t xml:space="preserve">COREGA ULTRA CR 8,5G</t>
  </si>
  <si>
    <t xml:space="preserve">618941</t>
  </si>
  <si>
    <t xml:space="preserve">7896015525804</t>
  </si>
  <si>
    <t xml:space="preserve">COREGA ULTRA MAX CR 70G</t>
  </si>
  <si>
    <t xml:space="preserve">655361</t>
  </si>
  <si>
    <t xml:space="preserve">7896004822013</t>
  </si>
  <si>
    <t xml:space="preserve">COXETO 90MG 7 COM REV-B</t>
  </si>
  <si>
    <t xml:space="preserve">GERMED PRESCRIÇÃO</t>
  </si>
  <si>
    <t xml:space="preserve">610121</t>
  </si>
  <si>
    <t xml:space="preserve">7509546675862</t>
  </si>
  <si>
    <t xml:space="preserve">CR DEN COLGATE PERIOGARD 60G</t>
  </si>
  <si>
    <t xml:space="preserve">413841</t>
  </si>
  <si>
    <t xml:space="preserve">7896070600249</t>
  </si>
  <si>
    <t xml:space="preserve">CREMEFENERGAN 20MG/G CREM DERM BG 30G</t>
  </si>
  <si>
    <t xml:space="preserve">SANOFI CONSUMER HEALTHCARE</t>
  </si>
  <si>
    <t xml:space="preserve">641591</t>
  </si>
  <si>
    <t xml:space="preserve">7896112406501</t>
  </si>
  <si>
    <t xml:space="preserve">CRONOBE COMPLEX INJ X 3</t>
  </si>
  <si>
    <t xml:space="preserve">605211</t>
  </si>
  <si>
    <t xml:space="preserve">7896316101424</t>
  </si>
  <si>
    <t xml:space="preserve">CYCLOFEMINA 25MG+5MG/0,5ML SUS INJ 1 AMP X 0,5ML</t>
  </si>
  <si>
    <t xml:space="preserve">HEMAFARMA/CARNOT</t>
  </si>
  <si>
    <t xml:space="preserve">347821</t>
  </si>
  <si>
    <t xml:space="preserve">7896212479825</t>
  </si>
  <si>
    <t xml:space="preserve">DAKTARIN GEL ORAL 20MG/G GEL ORAL BG 40G</t>
  </si>
  <si>
    <t xml:space="preserve">254761</t>
  </si>
  <si>
    <t xml:space="preserve">7896658003172</t>
  </si>
  <si>
    <t xml:space="preserve">DECADRON 2MG INJ 2 AMP X 1ML</t>
  </si>
  <si>
    <t xml:space="preserve">254781</t>
  </si>
  <si>
    <t xml:space="preserve">7896658003189</t>
  </si>
  <si>
    <t xml:space="preserve">DECADRON 4MG INJ CX FA X 2,5ML</t>
  </si>
  <si>
    <t xml:space="preserve">6581</t>
  </si>
  <si>
    <t xml:space="preserve">7891268101799</t>
  </si>
  <si>
    <t xml:space="preserve">DEPO PROVERA 150MG SUS INJ 1FA X 1ML</t>
  </si>
  <si>
    <t xml:space="preserve">PFIZER</t>
  </si>
  <si>
    <t xml:space="preserve">6601</t>
  </si>
  <si>
    <t xml:space="preserve">7891268101782</t>
  </si>
  <si>
    <t xml:space="preserve">DEPO PROVERA 150MG SUS INJ 1FA X 1ML+1SER PREENCH</t>
  </si>
  <si>
    <t xml:space="preserve">525121</t>
  </si>
  <si>
    <t xml:space="preserve">7896006221012</t>
  </si>
  <si>
    <t xml:space="preserve">DEWS 5MG/ML SOL OFT FR GOT 10ML</t>
  </si>
  <si>
    <t xml:space="preserve">41803</t>
  </si>
  <si>
    <t xml:space="preserve">7891721024481</t>
  </si>
  <si>
    <t xml:space="preserve">DEXA-CITONEURIN NFF C/3APX1ML (PGO)</t>
  </si>
  <si>
    <t xml:space="preserve">247221</t>
  </si>
  <si>
    <t xml:space="preserve">7891317031350</t>
  </si>
  <si>
    <t xml:space="preserve">DEXFER 100MG/ML SOL FR GOT 30ML+ADAPT</t>
  </si>
  <si>
    <t xml:space="preserve">247121</t>
  </si>
  <si>
    <t xml:space="preserve">7891317000660</t>
  </si>
  <si>
    <t xml:space="preserve">DEXFER 400MG CX 30 COMP REV</t>
  </si>
  <si>
    <t xml:space="preserve">207821</t>
  </si>
  <si>
    <t xml:space="preserve">7896641809026</t>
  </si>
  <si>
    <t xml:space="preserve">DEXILANT 60MG CX 30 CAP LIB RETARD</t>
  </si>
  <si>
    <t xml:space="preserve">533141</t>
  </si>
  <si>
    <t xml:space="preserve">7891106913959</t>
  </si>
  <si>
    <t xml:space="preserve">DIANE 35 2+0,035MG CAIXA C/ 3 CARTELAS COM 21CP</t>
  </si>
  <si>
    <t xml:space="preserve">539561</t>
  </si>
  <si>
    <t xml:space="preserve">7891106913966</t>
  </si>
  <si>
    <t xml:space="preserve">DIANE 35 2+0,035MG CX 21 DRG</t>
  </si>
  <si>
    <t xml:space="preserve">4621</t>
  </si>
  <si>
    <t xml:space="preserve">7891721010026</t>
  </si>
  <si>
    <t xml:space="preserve">DICLIN 2+0,035MG CX 21 COMP REV</t>
  </si>
  <si>
    <t xml:space="preserve">159901</t>
  </si>
  <si>
    <t xml:space="preserve">7896658008023</t>
  </si>
  <si>
    <t xml:space="preserve">DIGEPLUS CX 30 CAP</t>
  </si>
  <si>
    <t xml:space="preserve">17581</t>
  </si>
  <si>
    <t xml:space="preserve">7891142142221</t>
  </si>
  <si>
    <t xml:space="preserve">DIPROSALIC 0,64+20MG SOL FR 30ML</t>
  </si>
  <si>
    <t xml:space="preserve">226101</t>
  </si>
  <si>
    <t xml:space="preserve">7891142141293</t>
  </si>
  <si>
    <t xml:space="preserve">DIPROSONE 0,64MG POM BG 30G</t>
  </si>
  <si>
    <t xml:space="preserve">613051</t>
  </si>
  <si>
    <t xml:space="preserve">7896658046674</t>
  </si>
  <si>
    <t xml:space="preserve">DISPETIC 40MG CX 30 COMP</t>
  </si>
  <si>
    <t xml:space="preserve">124261</t>
  </si>
  <si>
    <t xml:space="preserve">7891317010065</t>
  </si>
  <si>
    <t xml:space="preserve">DIUPRESS 25+5MG CX 30 COMP</t>
  </si>
  <si>
    <t xml:space="preserve">SUPERA</t>
  </si>
  <si>
    <t xml:space="preserve">113841</t>
  </si>
  <si>
    <t xml:space="preserve">7898040323769</t>
  </si>
  <si>
    <t xml:space="preserve">DOLAMIN 250MG CX 12 COMP REV</t>
  </si>
  <si>
    <t xml:space="preserve">134841</t>
  </si>
  <si>
    <t xml:space="preserve">7898040322441</t>
  </si>
  <si>
    <t xml:space="preserve">DOLAMIN FLEX 125+5,0MG CX 12 COMP REV</t>
  </si>
  <si>
    <t xml:space="preserve">661201</t>
  </si>
  <si>
    <t xml:space="preserve">7896112409250</t>
  </si>
  <si>
    <t xml:space="preserve">DOSS 10000UI CX 4 CAP</t>
  </si>
  <si>
    <t xml:space="preserve">643901</t>
  </si>
  <si>
    <t xml:space="preserve">7896112403258</t>
  </si>
  <si>
    <t xml:space="preserve">DOSS 15000UI CX 4 CAP</t>
  </si>
  <si>
    <t xml:space="preserve">337801</t>
  </si>
  <si>
    <t xml:space="preserve">7896226108926</t>
  </si>
  <si>
    <t xml:space="preserve">DOZEMAST 1000MCG CX 30 COMP</t>
  </si>
  <si>
    <t xml:space="preserve">666711</t>
  </si>
  <si>
    <t xml:space="preserve">7891317042202</t>
  </si>
  <si>
    <t xml:space="preserve">DOZI 1000MCG C/30 COMP SUB-OUTROS</t>
  </si>
  <si>
    <t xml:space="preserve">503121</t>
  </si>
  <si>
    <t xml:space="preserve">7898430192920</t>
  </si>
  <si>
    <t xml:space="preserve">DPREV 10.000UI CX 4 COMP REV</t>
  </si>
  <si>
    <t xml:space="preserve">481541</t>
  </si>
  <si>
    <t xml:space="preserve">7898430193590</t>
  </si>
  <si>
    <t xml:space="preserve">DPREV 14000UI 1BL X 4 COMP REV</t>
  </si>
  <si>
    <t xml:space="preserve">669071</t>
  </si>
  <si>
    <t xml:space="preserve">DRAMIN CAPS GEL (CARTELADO) PV</t>
  </si>
  <si>
    <t xml:space="preserve">251861</t>
  </si>
  <si>
    <t xml:space="preserve">7896241270363</t>
  </si>
  <si>
    <t xml:space="preserve">DRENISON 0,125MG/G CREME DERM BG 30G</t>
  </si>
  <si>
    <t xml:space="preserve">329261</t>
  </si>
  <si>
    <t xml:space="preserve">7896006230052</t>
  </si>
  <si>
    <t xml:space="preserve">DRUSOLOL 2+0,5PCC SOL OFT FR 5ML</t>
  </si>
  <si>
    <t xml:space="preserve">655311</t>
  </si>
  <si>
    <t xml:space="preserve">7891317027179</t>
  </si>
  <si>
    <t xml:space="preserve">DUALGI 200MG+500MG 12CPR</t>
  </si>
  <si>
    <t xml:space="preserve">254421</t>
  </si>
  <si>
    <t xml:space="preserve">7896676410198</t>
  </si>
  <si>
    <t xml:space="preserve">DUOFLAM 6,43+2,63MG CX 1AMPX1ML+SER</t>
  </si>
  <si>
    <t xml:space="preserve">341641</t>
  </si>
  <si>
    <t xml:space="preserve">7891317455569</t>
  </si>
  <si>
    <t xml:space="preserve">DUOMO 2MG CX 30 COMP</t>
  </si>
  <si>
    <t xml:space="preserve">342561</t>
  </si>
  <si>
    <t xml:space="preserve">7891317485801</t>
  </si>
  <si>
    <t xml:space="preserve">DUOMO HP 2+5MG CX 30 CAP</t>
  </si>
  <si>
    <t xml:space="preserve">230701</t>
  </si>
  <si>
    <t xml:space="preserve">7892953003558</t>
  </si>
  <si>
    <t xml:space="preserve">DUTAM 0,5+0,4MG CX 30 CAP LIB PROL</t>
  </si>
  <si>
    <t xml:space="preserve">ADIUM</t>
  </si>
  <si>
    <t xml:space="preserve">7003</t>
  </si>
  <si>
    <t xml:space="preserve">5000456096638</t>
  </si>
  <si>
    <t xml:space="preserve">EDISTRIDE 10MG 30CPR REV</t>
  </si>
  <si>
    <t xml:space="preserve">666631</t>
  </si>
  <si>
    <t xml:space="preserve">7896004792699</t>
  </si>
  <si>
    <t xml:space="preserve">EMPOZZE 30MG 6CPR REV (C1)-OUTROS</t>
  </si>
  <si>
    <t xml:space="preserve">666051</t>
  </si>
  <si>
    <t xml:space="preserve">7896004793917</t>
  </si>
  <si>
    <t xml:space="preserve">ENAVO 8MG GTS 10ML   EMS %DN:17.00</t>
  </si>
  <si>
    <t xml:space="preserve">612281</t>
  </si>
  <si>
    <t xml:space="preserve">7896112406143</t>
  </si>
  <si>
    <t xml:space="preserve">ENDOFER 100MG CX 30 COMP MAST</t>
  </si>
  <si>
    <t xml:space="preserve">72641</t>
  </si>
  <si>
    <t xml:space="preserve">7896094907294</t>
  </si>
  <si>
    <t xml:space="preserve">ENGOV ENV 6 COMP</t>
  </si>
  <si>
    <t xml:space="preserve">COSMED</t>
  </si>
  <si>
    <t xml:space="preserve">669571</t>
  </si>
  <si>
    <t xml:space="preserve">7891058006501</t>
  </si>
  <si>
    <t xml:space="preserve">ENTEROGERMINA 2BCFU/5ML SUSP BT5-DEMAIS PROD</t>
  </si>
  <si>
    <t xml:space="preserve">478321</t>
  </si>
  <si>
    <t xml:space="preserve">7896261020269</t>
  </si>
  <si>
    <t xml:space="preserve">ENTRESTO 24+26MG CX 28 COMP REV</t>
  </si>
  <si>
    <t xml:space="preserve">15</t>
  </si>
  <si>
    <t xml:space="preserve">7896094903272</t>
  </si>
  <si>
    <t xml:space="preserve">EPOCLER SOL ORAL FLACONETE CAIXA C/ 12</t>
  </si>
  <si>
    <t xml:space="preserve">550801</t>
  </si>
  <si>
    <t xml:space="preserve">7892828001337</t>
  </si>
  <si>
    <t xml:space="preserve">ETNA 1+2,5+1,5MG CX 20 CAP</t>
  </si>
  <si>
    <t xml:space="preserve">320001</t>
  </si>
  <si>
    <t xml:space="preserve">7891721014741</t>
  </si>
  <si>
    <t xml:space="preserve">EUTHYROX 75MCG CART 50 COMP</t>
  </si>
  <si>
    <t xml:space="preserve">243621</t>
  </si>
  <si>
    <t xml:space="preserve">7896658000379</t>
  </si>
  <si>
    <t xml:space="preserve">FAMOX 20MG CX 10 COMP</t>
  </si>
  <si>
    <t xml:space="preserve">237781</t>
  </si>
  <si>
    <t xml:space="preserve">7896255766371</t>
  </si>
  <si>
    <t xml:space="preserve">FEMOSTON 1+5MG CX 28 COMP REV</t>
  </si>
  <si>
    <t xml:space="preserve">365641</t>
  </si>
  <si>
    <t xml:space="preserve">7896658003981</t>
  </si>
  <si>
    <t xml:space="preserve">FENTIZOL 0,02G/G CREME DERM BG 20G</t>
  </si>
  <si>
    <t xml:space="preserve">365581</t>
  </si>
  <si>
    <t xml:space="preserve">7896658005091</t>
  </si>
  <si>
    <t xml:space="preserve">FENTIZOL 0,02G/G CREME VAG BG 40G+7APLIC</t>
  </si>
  <si>
    <t xml:space="preserve">430141</t>
  </si>
  <si>
    <t xml:space="preserve">7896014673124</t>
  </si>
  <si>
    <t xml:space="preserve">FERROPURUM 20 MG/ML SOL INJ 5 AMP 5ML</t>
  </si>
  <si>
    <t xml:space="preserve">355201</t>
  </si>
  <si>
    <t xml:space="preserve">7891106908313</t>
  </si>
  <si>
    <t xml:space="preserve">FLANAX 550 MG COM 2CP(CARTELA)</t>
  </si>
  <si>
    <t xml:space="preserve">BAYER S.A.</t>
  </si>
  <si>
    <t xml:space="preserve">355061</t>
  </si>
  <si>
    <t xml:space="preserve">7891106913799</t>
  </si>
  <si>
    <t xml:space="preserve">FLANAX 550MG CX 15 COMP REV</t>
  </si>
  <si>
    <t xml:space="preserve">668981</t>
  </si>
  <si>
    <t xml:space="preserve">7891106910989</t>
  </si>
  <si>
    <t xml:space="preserve">FLANAX XR 660MG C/8 COMP REV-REFERENCIA</t>
  </si>
  <si>
    <t xml:space="preserve">240601</t>
  </si>
  <si>
    <t xml:space="preserve">7896637023344</t>
  </si>
  <si>
    <t xml:space="preserve">FLANCOX 400MG CX 10 COMP REV</t>
  </si>
  <si>
    <t xml:space="preserve">240241</t>
  </si>
  <si>
    <t xml:space="preserve">7896637023238</t>
  </si>
  <si>
    <t xml:space="preserve">FLANCOX 500MG CX 14 COMP REV</t>
  </si>
  <si>
    <t xml:space="preserve">582241</t>
  </si>
  <si>
    <t xml:space="preserve">7896637031943</t>
  </si>
  <si>
    <t xml:space="preserve">FLANCOX 600MG CX 14 REV OR</t>
  </si>
  <si>
    <t xml:space="preserve">127401</t>
  </si>
  <si>
    <t xml:space="preserve">7896658005336</t>
  </si>
  <si>
    <t xml:space="preserve">FLOGO-ROSA 53,2MG/G PO 10ENV X 9,4G</t>
  </si>
  <si>
    <t xml:space="preserve">652451</t>
  </si>
  <si>
    <t xml:space="preserve">FLOGORAL CARTELA 4 PAST SB LARANJA</t>
  </si>
  <si>
    <t xml:space="preserve">315161</t>
  </si>
  <si>
    <t xml:space="preserve">7896714250946</t>
  </si>
  <si>
    <t xml:space="preserve">FLOMICIN 100MG FR 12 CAP</t>
  </si>
  <si>
    <t xml:space="preserve">209661</t>
  </si>
  <si>
    <t xml:space="preserve">7896261003996</t>
  </si>
  <si>
    <t xml:space="preserve">FLOTAC 70MG CX 10 CAP</t>
  </si>
  <si>
    <t xml:space="preserve">45503</t>
  </si>
  <si>
    <t xml:space="preserve">7896112403005</t>
  </si>
  <si>
    <t xml:space="preserve">FLY 250 250MG 10CAPS MOLES</t>
  </si>
  <si>
    <t xml:space="preserve">636341</t>
  </si>
  <si>
    <t xml:space="preserve">7891317023331</t>
  </si>
  <si>
    <t xml:space="preserve">FORFIG 200MG CX 20 CAP</t>
  </si>
  <si>
    <t xml:space="preserve">539661</t>
  </si>
  <si>
    <t xml:space="preserve">7896677704883</t>
  </si>
  <si>
    <t xml:space="preserve">FORTEVIRON 250MG CX 20 COMP</t>
  </si>
  <si>
    <t xml:space="preserve">WP LAB.</t>
  </si>
  <si>
    <t xml:space="preserve">539681</t>
  </si>
  <si>
    <t xml:space="preserve">7896677700281</t>
  </si>
  <si>
    <t xml:space="preserve">FORTEVIRON CX 60 COMP</t>
  </si>
  <si>
    <t xml:space="preserve">25203</t>
  </si>
  <si>
    <t xml:space="preserve">5000456096591</t>
  </si>
  <si>
    <t xml:space="preserve">FORXIGA 10MG 30CPR REV</t>
  </si>
  <si>
    <t xml:space="preserve">235321</t>
  </si>
  <si>
    <t xml:space="preserve">7896658034466</t>
  </si>
  <si>
    <t xml:space="preserve">GAESO 20MG CX 28 COMP</t>
  </si>
  <si>
    <t xml:space="preserve">670571</t>
  </si>
  <si>
    <t xml:space="preserve">7898216368037</t>
  </si>
  <si>
    <t xml:space="preserve">GARDENAL 100MG C/20 COMP (C1)-REFERENCIA</t>
  </si>
  <si>
    <t xml:space="preserve">665861</t>
  </si>
  <si>
    <t xml:space="preserve">7908785422150</t>
  </si>
  <si>
    <t xml:space="preserve">GARNIER HIDRAT FAC ANTISSINAIS 85G-DEMAIS PROD</t>
  </si>
  <si>
    <t xml:space="preserve">303521</t>
  </si>
  <si>
    <t xml:space="preserve">7896004770185</t>
  </si>
  <si>
    <t xml:space="preserve">GEROVITAL  30 CAPSULAS MOLE</t>
  </si>
  <si>
    <t xml:space="preserve">365461</t>
  </si>
  <si>
    <t xml:space="preserve">7891317489595</t>
  </si>
  <si>
    <t xml:space="preserve">GINNA 0,02G CREM VAG BG 40G+7APLIC</t>
  </si>
  <si>
    <t xml:space="preserve">672581</t>
  </si>
  <si>
    <t xml:space="preserve">7891106916561</t>
  </si>
  <si>
    <t xml:space="preserve">GINO CANESTEN PURO CUIDADO 200ML-DEMAIS PROD</t>
  </si>
  <si>
    <t xml:space="preserve">458281</t>
  </si>
  <si>
    <t xml:space="preserve">7896006208266</t>
  </si>
  <si>
    <t xml:space="preserve">GLAUB MD 1MG/ML FR 5ML</t>
  </si>
  <si>
    <t xml:space="preserve">328861</t>
  </si>
  <si>
    <t xml:space="preserve">7896006290162</t>
  </si>
  <si>
    <t xml:space="preserve">GLAUCOTRAT 0,50% SOL FR X 5ML</t>
  </si>
  <si>
    <t xml:space="preserve">622901</t>
  </si>
  <si>
    <t xml:space="preserve">7897337716239</t>
  </si>
  <si>
    <t xml:space="preserve">GRACIAL 0,125/0,030MG COMP+0,025/0,040MG COMP BL X 22</t>
  </si>
  <si>
    <t xml:space="preserve">ORGANON</t>
  </si>
  <si>
    <t xml:space="preserve">595291</t>
  </si>
  <si>
    <t xml:space="preserve">7898495609289</t>
  </si>
  <si>
    <t xml:space="preserve">GROW CALCIO 150ML + SER DOS</t>
  </si>
  <si>
    <t xml:space="preserve">627211</t>
  </si>
  <si>
    <t xml:space="preserve">7908020501435</t>
  </si>
  <si>
    <t xml:space="preserve">GROW D 10ML-DEMAIS PROD</t>
  </si>
  <si>
    <t xml:space="preserve">559601</t>
  </si>
  <si>
    <t xml:space="preserve">7898495609326</t>
  </si>
  <si>
    <t xml:space="preserve">GROW VIT BB C/20ML (CFE)</t>
  </si>
  <si>
    <t xml:space="preserve">289481</t>
  </si>
  <si>
    <t xml:space="preserve">7891317124236</t>
  </si>
  <si>
    <t xml:space="preserve">HOLMES H 40+25MG CX 30 COMP REV</t>
  </si>
  <si>
    <t xml:space="preserve">623001</t>
  </si>
  <si>
    <t xml:space="preserve">5702191025620</t>
  </si>
  <si>
    <t xml:space="preserve">ICADEN 10MG/G CREM DERM BG 20G</t>
  </si>
  <si>
    <t xml:space="preserve">LEO PHARMA</t>
  </si>
  <si>
    <t xml:space="preserve">572741</t>
  </si>
  <si>
    <t xml:space="preserve">7898495609364</t>
  </si>
  <si>
    <t xml:space="preserve">IMOLAC 120ML</t>
  </si>
  <si>
    <t xml:space="preserve">592811</t>
  </si>
  <si>
    <t xml:space="preserve">7898495609487</t>
  </si>
  <si>
    <t xml:space="preserve">IMOLAC SOL C/200ML+COP (CFE)</t>
  </si>
  <si>
    <t xml:space="preserve">153101</t>
  </si>
  <si>
    <t xml:space="preserve">7896212478750</t>
  </si>
  <si>
    <t xml:space="preserve">IMOSEC 2MG CX 12 COMP</t>
  </si>
  <si>
    <t xml:space="preserve">653971</t>
  </si>
  <si>
    <t xml:space="preserve">7896360001985</t>
  </si>
  <si>
    <t xml:space="preserve">IMUNOVALLE 120ML (DVL)</t>
  </si>
  <si>
    <t xml:space="preserve">DOVALLE</t>
  </si>
  <si>
    <t xml:space="preserve">389621</t>
  </si>
  <si>
    <t xml:space="preserve">7896637031509</t>
  </si>
  <si>
    <t xml:space="preserve">INILOK 40MG CX 30 COMP</t>
  </si>
  <si>
    <t xml:space="preserve">240081</t>
  </si>
  <si>
    <t xml:space="preserve">7896094208094</t>
  </si>
  <si>
    <t xml:space="preserve">IUMI 3+0,02MG CX 24 COMP REV</t>
  </si>
  <si>
    <t xml:space="preserve">239381</t>
  </si>
  <si>
    <t xml:space="preserve">7896094208674</t>
  </si>
  <si>
    <t xml:space="preserve">IUMI 3/0,02MG CAIXA C/ 3 CARTELAS 24 COMP REV</t>
  </si>
  <si>
    <t xml:space="preserve">400881</t>
  </si>
  <si>
    <t xml:space="preserve">7896641804380</t>
  </si>
  <si>
    <t xml:space="preserve">KALOBA 825MG/ML SOL ORAL FR 20ML</t>
  </si>
  <si>
    <t xml:space="preserve">HERBARIUM</t>
  </si>
  <si>
    <t xml:space="preserve">556341</t>
  </si>
  <si>
    <t xml:space="preserve">7891317015060</t>
  </si>
  <si>
    <t xml:space="preserve">KOIDE D 0,25MG/5ML+2 MG/5ML XPE FR 120ML+CP MED</t>
  </si>
  <si>
    <t xml:space="preserve">626371</t>
  </si>
  <si>
    <t xml:space="preserve">7896685301395</t>
  </si>
  <si>
    <t xml:space="preserve">KRONEL SAB LIQ INTIMO FR 250ML</t>
  </si>
  <si>
    <t xml:space="preserve">HEBRON</t>
  </si>
  <si>
    <t xml:space="preserve">606681</t>
  </si>
  <si>
    <t xml:space="preserve">7896685303863</t>
  </si>
  <si>
    <t xml:space="preserve">KRONEL SAB LIQ INTIMO FR 80ML</t>
  </si>
  <si>
    <t xml:space="preserve">582461</t>
  </si>
  <si>
    <t xml:space="preserve">4005900663993</t>
  </si>
  <si>
    <t xml:space="preserve">LABIAL NIVEA CEREJA SHINE 4,8G</t>
  </si>
  <si>
    <t xml:space="preserve">621481</t>
  </si>
  <si>
    <t xml:space="preserve">4005900921598</t>
  </si>
  <si>
    <t xml:space="preserve">LABIAL NIVEA ROSA PINK 4,8G</t>
  </si>
  <si>
    <t xml:space="preserve">615351</t>
  </si>
  <si>
    <t xml:space="preserve">4005808850839</t>
  </si>
  <si>
    <t xml:space="preserve">LABIAL NIVEA STAR FRU STRAWB 4,8G</t>
  </si>
  <si>
    <t xml:space="preserve">594301</t>
  </si>
  <si>
    <t xml:space="preserve">7890704851335</t>
  </si>
  <si>
    <t xml:space="preserve">LABIAL NIVEA SUN 4,8G</t>
  </si>
  <si>
    <t xml:space="preserve">128981</t>
  </si>
  <si>
    <t xml:space="preserve">7896637028479</t>
  </si>
  <si>
    <t xml:space="preserve">LABIRIN 16MG CX 30 COMP</t>
  </si>
  <si>
    <t xml:space="preserve">129021</t>
  </si>
  <si>
    <t xml:space="preserve">7896637028523</t>
  </si>
  <si>
    <t xml:space="preserve">LABIRIN 24MG CX 30 COMP</t>
  </si>
  <si>
    <t xml:space="preserve">662291</t>
  </si>
  <si>
    <t xml:space="preserve">7896637034852</t>
  </si>
  <si>
    <t xml:space="preserve">LABIRIN XR 48MG 30CPR</t>
  </si>
  <si>
    <t xml:space="preserve">655561</t>
  </si>
  <si>
    <t xml:space="preserve">7891317029869</t>
  </si>
  <si>
    <t xml:space="preserve">LARC 500MG C/14 COMP-SIMILAR</t>
  </si>
  <si>
    <t xml:space="preserve">671941</t>
  </si>
  <si>
    <t xml:space="preserve">7891317040949</t>
  </si>
  <si>
    <t xml:space="preserve">LARC 600MG C/14 COMP REV-SIMILAR</t>
  </si>
  <si>
    <t xml:space="preserve">651991</t>
  </si>
  <si>
    <t xml:space="preserve">7895858015664</t>
  </si>
  <si>
    <t xml:space="preserve">LEITE DE MAGNESIA PHILLIPS HORT 120ML</t>
  </si>
  <si>
    <t xml:space="preserve">463241</t>
  </si>
  <si>
    <t xml:space="preserve">7896658002403</t>
  </si>
  <si>
    <t xml:space="preserve">LEUCOGEN 20MG/5ML XPE FR 120ML</t>
  </si>
  <si>
    <t xml:space="preserve">319321</t>
  </si>
  <si>
    <t xml:space="preserve">7896112448358</t>
  </si>
  <si>
    <t xml:space="preserve">LEVEL 0,10+0,02MG C 21 COMP REV CAIXA C/ 3 CARTELAS</t>
  </si>
  <si>
    <t xml:space="preserve">319301</t>
  </si>
  <si>
    <t xml:space="preserve">7896241248287</t>
  </si>
  <si>
    <t xml:space="preserve">LEVEL 0,10+0,02MG CX 21 COMP REV</t>
  </si>
  <si>
    <t xml:space="preserve">320281</t>
  </si>
  <si>
    <t xml:space="preserve">7896658008764</t>
  </si>
  <si>
    <t xml:space="preserve">LEVOID 50MCG CX 30 COMP</t>
  </si>
  <si>
    <t xml:space="preserve">643941</t>
  </si>
  <si>
    <t xml:space="preserve">7896112408727</t>
  </si>
  <si>
    <t xml:space="preserve">LIDE 400MG CX 10 COMP</t>
  </si>
  <si>
    <t xml:space="preserve">62761</t>
  </si>
  <si>
    <t xml:space="preserve">7896637023443</t>
  </si>
  <si>
    <t xml:space="preserve">LONIUM 40MG CX 30 COMP REV</t>
  </si>
  <si>
    <t xml:space="preserve">24503</t>
  </si>
  <si>
    <t xml:space="preserve">7898962943793</t>
  </si>
  <si>
    <t xml:space="preserve">LUFTAGASTRO DUPLA ACAO SACHÊ</t>
  </si>
  <si>
    <t xml:space="preserve">RECKITT BENCKISER</t>
  </si>
  <si>
    <t xml:space="preserve">607461</t>
  </si>
  <si>
    <t xml:space="preserve">7896676437072</t>
  </si>
  <si>
    <t xml:space="preserve">LUNERA 5+9MG/ML SOL. OFT 1FR X 10ML</t>
  </si>
  <si>
    <t xml:space="preserve">553481</t>
  </si>
  <si>
    <t xml:space="preserve">7895858017422</t>
  </si>
  <si>
    <t xml:space="preserve">MAGNESIA BISURADA 63,7+521+67+3,3MG(CARTELA)</t>
  </si>
  <si>
    <t xml:space="preserve">ASPEN PHARMA</t>
  </si>
  <si>
    <t xml:space="preserve">670631</t>
  </si>
  <si>
    <t xml:space="preserve">7896026173261</t>
  </si>
  <si>
    <t xml:space="preserve">MALVATRICIN HA FRESH MENTA 30ML-DEMAIS PROD</t>
  </si>
  <si>
    <t xml:space="preserve">654211</t>
  </si>
  <si>
    <t xml:space="preserve">7896026170406</t>
  </si>
  <si>
    <t xml:space="preserve">MALVATRIKIDS BABY CR DEN S/FLUOR 70G</t>
  </si>
  <si>
    <t xml:space="preserve">654261</t>
  </si>
  <si>
    <t xml:space="preserve">7896026172141</t>
  </si>
  <si>
    <t xml:space="preserve">MALVATRIKIDS F 85G GRATIS 15G-DEMAIS PROD</t>
  </si>
  <si>
    <t xml:space="preserve">654241</t>
  </si>
  <si>
    <t xml:space="preserve">7896026172158</t>
  </si>
  <si>
    <t xml:space="preserve">MALVATRIKIDS JUNIOR GEL DENT 85G</t>
  </si>
  <si>
    <t xml:space="preserve">654231</t>
  </si>
  <si>
    <t xml:space="preserve">7896026170390</t>
  </si>
  <si>
    <t xml:space="preserve">MALVATRIKIDS-F CR DEN C/FLUOR 70GR</t>
  </si>
  <si>
    <t xml:space="preserve">478621</t>
  </si>
  <si>
    <t xml:space="preserve">7898040320911</t>
  </si>
  <si>
    <t xml:space="preserve">MAREVAN 5MG CX 10 COMP</t>
  </si>
  <si>
    <t xml:space="preserve">478641</t>
  </si>
  <si>
    <t xml:space="preserve">7898040320928</t>
  </si>
  <si>
    <t xml:space="preserve">MAREVAN 5MG CX 30 COMP</t>
  </si>
  <si>
    <t xml:space="preserve">664741</t>
  </si>
  <si>
    <t xml:space="preserve">7891000359426</t>
  </si>
  <si>
    <t xml:space="preserve">MATERNA DHA 30CAP</t>
  </si>
  <si>
    <t xml:space="preserve">667521</t>
  </si>
  <si>
    <t xml:space="preserve">7891000361887</t>
  </si>
  <si>
    <t xml:space="preserve">MATERNA SUPL MV DHA 30 CAPS-DEMAIS PROD</t>
  </si>
  <si>
    <t xml:space="preserve">206681</t>
  </si>
  <si>
    <t xml:space="preserve">7896548111727</t>
  </si>
  <si>
    <t xml:space="preserve">MAXIDEX 1MG/ML SUS OFT FR GTS 5ML</t>
  </si>
  <si>
    <t xml:space="preserve">588701</t>
  </si>
  <si>
    <t xml:space="preserve">7898495605533</t>
  </si>
  <si>
    <t xml:space="preserve">MAXIMUS A-Z C/30CP (CFE)</t>
  </si>
  <si>
    <t xml:space="preserve">640331</t>
  </si>
  <si>
    <t xml:space="preserve">7897947610491</t>
  </si>
  <si>
    <t xml:space="preserve">MEGA DAY JUNIOR XPE FR 240ML</t>
  </si>
  <si>
    <t xml:space="preserve">626141</t>
  </si>
  <si>
    <t xml:space="preserve">7891317011598</t>
  </si>
  <si>
    <t xml:space="preserve">MELOCOX ODT 15MG CX 10 COMP ORODISP</t>
  </si>
  <si>
    <t xml:space="preserve">618311</t>
  </si>
  <si>
    <t xml:space="preserve">7896658047077</t>
  </si>
  <si>
    <t xml:space="preserve">MELYSSE 25MG/5ML XPE PED FR 120ML</t>
  </si>
  <si>
    <t xml:space="preserve">663861</t>
  </si>
  <si>
    <t xml:space="preserve">7891106916233</t>
  </si>
  <si>
    <t xml:space="preserve">MESIGYNA 50+5MG/ML C/1 SER PR+AG-REFERENCIA</t>
  </si>
  <si>
    <t xml:space="preserve">599161</t>
  </si>
  <si>
    <t xml:space="preserve">7896006201618</t>
  </si>
  <si>
    <t xml:space="preserve">MICROVLAR 0,15+0,03MG CX 21 DRG</t>
  </si>
  <si>
    <t xml:space="preserve">225321</t>
  </si>
  <si>
    <t xml:space="preserve">7896004760995</t>
  </si>
  <si>
    <t xml:space="preserve">MIGRALIV CX 12 COMP</t>
  </si>
  <si>
    <t xml:space="preserve">82321</t>
  </si>
  <si>
    <t xml:space="preserve">7897322714462</t>
  </si>
  <si>
    <t xml:space="preserve">MIOFLEX A 500+300+125+30MG CX 12 COMP</t>
  </si>
  <si>
    <t xml:space="preserve">133581</t>
  </si>
  <si>
    <t xml:space="preserve">7896637023665</t>
  </si>
  <si>
    <t xml:space="preserve">MIOSAN 10MG CX 10 COMP REV</t>
  </si>
  <si>
    <t xml:space="preserve">133601</t>
  </si>
  <si>
    <t xml:space="preserve">7896637023658</t>
  </si>
  <si>
    <t xml:space="preserve">MIOSAN 5MG CX 10 COMP REV</t>
  </si>
  <si>
    <t xml:space="preserve">134741</t>
  </si>
  <si>
    <t xml:space="preserve">7896637025102</t>
  </si>
  <si>
    <t xml:space="preserve">MIOSAN CAF 10+60MG CX 15 COMP REV</t>
  </si>
  <si>
    <t xml:space="preserve">640561</t>
  </si>
  <si>
    <t xml:space="preserve">7891317010119</t>
  </si>
  <si>
    <t xml:space="preserve">MOLIERI 30 3+0,03MG CX 21 COMP REV</t>
  </si>
  <si>
    <t xml:space="preserve">640541</t>
  </si>
  <si>
    <t xml:space="preserve">7891317020392</t>
  </si>
  <si>
    <t xml:space="preserve">MOLIERI 30 SEM PARAR 3+0,03MG CX 28 COMP REV</t>
  </si>
  <si>
    <t xml:space="preserve">351341</t>
  </si>
  <si>
    <t xml:space="preserve">7897851250561</t>
  </si>
  <si>
    <t xml:space="preserve">MONOCORDIL 20MG CX 30 COMP</t>
  </si>
  <si>
    <t xml:space="preserve">BALDACCI</t>
  </si>
  <si>
    <t xml:space="preserve">351361</t>
  </si>
  <si>
    <t xml:space="preserve">7897851250585</t>
  </si>
  <si>
    <t xml:space="preserve">MONOCORDIL 40MG CX 30 COMP</t>
  </si>
  <si>
    <t xml:space="preserve">229001</t>
  </si>
  <si>
    <t xml:space="preserve">7896212429738</t>
  </si>
  <si>
    <t xml:space="preserve">MOTILIUM 10MG CX 30 COMP</t>
  </si>
  <si>
    <t xml:space="preserve">671881</t>
  </si>
  <si>
    <t xml:space="preserve">7898322242108</t>
  </si>
  <si>
    <t xml:space="preserve">MULTIMIX ADT C/ 7 X 10 PAST-DEMAIS PROD</t>
  </si>
  <si>
    <t xml:space="preserve">133441</t>
  </si>
  <si>
    <t xml:space="preserve">7891317432362</t>
  </si>
  <si>
    <t xml:space="preserve">MUSCULARE 10MG CX 15 COMP REV</t>
  </si>
  <si>
    <t xml:space="preserve">133421</t>
  </si>
  <si>
    <t xml:space="preserve">7891317432447</t>
  </si>
  <si>
    <t xml:space="preserve">MUSCULARE 5MG CX 15 COMP</t>
  </si>
  <si>
    <t xml:space="preserve">204141</t>
  </si>
  <si>
    <t xml:space="preserve">7896094208124</t>
  </si>
  <si>
    <t xml:space="preserve">NACTALI 75MCG CAIXA C/ 3 CARTELAS C/21</t>
  </si>
  <si>
    <t xml:space="preserve">579461</t>
  </si>
  <si>
    <t xml:space="preserve">NALDECON MULTI 800+20MG CARTELA C/ 4 CP</t>
  </si>
  <si>
    <t xml:space="preserve">417161</t>
  </si>
  <si>
    <t xml:space="preserve">7896094201392</t>
  </si>
  <si>
    <t xml:space="preserve">NAPRIX A 5+5MG FR 30 CAP</t>
  </si>
  <si>
    <t xml:space="preserve">601501</t>
  </si>
  <si>
    <t xml:space="preserve">7897337716543</t>
  </si>
  <si>
    <t xml:space="preserve">NASONEX 0,5MG/G SUS NAS SPR 120 ATOMI</t>
  </si>
  <si>
    <t xml:space="preserve">237701</t>
  </si>
  <si>
    <t xml:space="preserve">7896094201477</t>
  </si>
  <si>
    <t xml:space="preserve">NATIFA PRO 1+0,5MG CX 28 COMP REV</t>
  </si>
  <si>
    <t xml:space="preserve">526501</t>
  </si>
  <si>
    <t xml:space="preserve">7891317019983</t>
  </si>
  <si>
    <t xml:space="preserve">NEO B 5000MCG+100+100MG CX 30 COMP REV</t>
  </si>
  <si>
    <t xml:space="preserve">72461</t>
  </si>
  <si>
    <t xml:space="preserve">7896094922396</t>
  </si>
  <si>
    <t xml:space="preserve">NEOSALDINA 10 COMP</t>
  </si>
  <si>
    <t xml:space="preserve">72481</t>
  </si>
  <si>
    <t xml:space="preserve">7896094922402</t>
  </si>
  <si>
    <t xml:space="preserve">NEOSALDINA CARTELA  4 COMP</t>
  </si>
  <si>
    <t xml:space="preserve">669601</t>
  </si>
  <si>
    <t xml:space="preserve">7896046304126</t>
  </si>
  <si>
    <t xml:space="preserve">NEOVITE MAX 30CAP BLPA</t>
  </si>
  <si>
    <t xml:space="preserve">539781</t>
  </si>
  <si>
    <t xml:space="preserve">7891106914024</t>
  </si>
  <si>
    <t xml:space="preserve">NEOVLAR 0,25+0,05MG CX 21 COMP REV</t>
  </si>
  <si>
    <t xml:space="preserve">622581</t>
  </si>
  <si>
    <t xml:space="preserve">7896094922426</t>
  </si>
  <si>
    <t xml:space="preserve">NESINA MET 12,5+1000MG CX 60 COMP REV</t>
  </si>
  <si>
    <t xml:space="preserve">358281</t>
  </si>
  <si>
    <t xml:space="preserve">7894916500548</t>
  </si>
  <si>
    <t xml:space="preserve">NEUTROFER 150MG FR 30 COMP</t>
  </si>
  <si>
    <t xml:space="preserve">358341</t>
  </si>
  <si>
    <t xml:space="preserve">7894916500296</t>
  </si>
  <si>
    <t xml:space="preserve">NEUTROFER 250MG SOL FR GTS 30ML</t>
  </si>
  <si>
    <t xml:space="preserve">358321</t>
  </si>
  <si>
    <t xml:space="preserve">7894916500333</t>
  </si>
  <si>
    <t xml:space="preserve">NEUTROFER 300MG FR 30 COMP</t>
  </si>
  <si>
    <t xml:space="preserve">358301</t>
  </si>
  <si>
    <t xml:space="preserve">7894916500272</t>
  </si>
  <si>
    <t xml:space="preserve">NEUTROFER 500MG FR 30 COMP</t>
  </si>
  <si>
    <t xml:space="preserve">181061</t>
  </si>
  <si>
    <t xml:space="preserve">7899824400409</t>
  </si>
  <si>
    <t xml:space="preserve">NEVRIX IM 50+50MG+2500MCG INJ CX 3 AMP X 2ML</t>
  </si>
  <si>
    <t xml:space="preserve">393401</t>
  </si>
  <si>
    <t xml:space="preserve">7894916513661</t>
  </si>
  <si>
    <t xml:space="preserve">NIVUX 100+20MG CX 12 COMP</t>
  </si>
  <si>
    <t xml:space="preserve">69161</t>
  </si>
  <si>
    <t xml:space="preserve">7891317460532</t>
  </si>
  <si>
    <t xml:space="preserve">NOEX 32MCG SUS NAS FR 120 DOS</t>
  </si>
  <si>
    <t xml:space="preserve">69181</t>
  </si>
  <si>
    <t xml:space="preserve">7891317460518</t>
  </si>
  <si>
    <t xml:space="preserve">NOEX 50MCG SUS NAS FR 200 DOS</t>
  </si>
  <si>
    <t xml:space="preserve">652331</t>
  </si>
  <si>
    <t xml:space="preserve">7896026160018</t>
  </si>
  <si>
    <t xml:space="preserve">NOPLAK SOL 250ML</t>
  </si>
  <si>
    <t xml:space="preserve">368021</t>
  </si>
  <si>
    <t xml:space="preserve">7896241274903</t>
  </si>
  <si>
    <t xml:space="preserve">NORESTIN 0,35MG CX 35 COMP</t>
  </si>
  <si>
    <t xml:space="preserve">579481</t>
  </si>
  <si>
    <t xml:space="preserve">7898581710608</t>
  </si>
  <si>
    <t xml:space="preserve">NORIPURUM 100+0,35MG CX 30 COMP MAST</t>
  </si>
  <si>
    <t xml:space="preserve">BLANVER</t>
  </si>
  <si>
    <t xml:space="preserve">588811</t>
  </si>
  <si>
    <t xml:space="preserve">7898581710547</t>
  </si>
  <si>
    <t xml:space="preserve">NORIPURUM 100MG CX 30 COMP MAST</t>
  </si>
  <si>
    <t xml:space="preserve">247481</t>
  </si>
  <si>
    <t xml:space="preserve">7896641805479</t>
  </si>
  <si>
    <t xml:space="preserve">NORIPURUM 50MG/ML SOL OR FR GOT 30ML</t>
  </si>
  <si>
    <t xml:space="preserve">601521</t>
  </si>
  <si>
    <t xml:space="preserve">7898581710615</t>
  </si>
  <si>
    <t xml:space="preserve">NORIPURUM ENDOV INJ 5 AMP X 5ML</t>
  </si>
  <si>
    <t xml:space="preserve">256921</t>
  </si>
  <si>
    <t xml:space="preserve">7896006222620</t>
  </si>
  <si>
    <t xml:space="preserve">OCTIFEN 0,25MG SOL OFT FR 5ML</t>
  </si>
  <si>
    <t xml:space="preserve">237521</t>
  </si>
  <si>
    <t xml:space="preserve">7898948648179</t>
  </si>
  <si>
    <t xml:space="preserve">OESTROGEL PUMP 0,6MG/G GEL TB 80G+VAL DOS</t>
  </si>
  <si>
    <t xml:space="preserve">BESINS HEALTHCARE BRASIL</t>
  </si>
  <si>
    <t xml:space="preserve">644201</t>
  </si>
  <si>
    <t xml:space="preserve">7896004775364</t>
  </si>
  <si>
    <t xml:space="preserve">OLMY ANLO 20+5MG CX 30 COMP REV</t>
  </si>
  <si>
    <t xml:space="preserve">290201</t>
  </si>
  <si>
    <t xml:space="preserve">7894916510431</t>
  </si>
  <si>
    <t xml:space="preserve">OLMY HCT 40+25MG CX 10 COMP REV</t>
  </si>
  <si>
    <t xml:space="preserve">468981</t>
  </si>
  <si>
    <t xml:space="preserve">7895858015824</t>
  </si>
  <si>
    <t xml:space="preserve">OMCILON A 1,0MG/G PAS BG 10G</t>
  </si>
  <si>
    <t xml:space="preserve">179961</t>
  </si>
  <si>
    <t xml:space="preserve">7898040321390</t>
  </si>
  <si>
    <t xml:space="preserve">OTO BETNOVATE 1+10+5MG/ML SOL OTO FR GTS 10ML</t>
  </si>
  <si>
    <t xml:space="preserve">565041</t>
  </si>
  <si>
    <t xml:space="preserve">78900813</t>
  </si>
  <si>
    <t xml:space="preserve">PASTILHAS VALDA CLASSIC 24G</t>
  </si>
  <si>
    <t xml:space="preserve">CANONNE</t>
  </si>
  <si>
    <t xml:space="preserve">652011</t>
  </si>
  <si>
    <t xml:space="preserve">7891158106460</t>
  </si>
  <si>
    <t xml:space="preserve">PEDIALYTE MAX COCO 500ML</t>
  </si>
  <si>
    <t xml:space="preserve">626361</t>
  </si>
  <si>
    <t xml:space="preserve">7891158106477</t>
  </si>
  <si>
    <t xml:space="preserve">PEDIALYTE MAX SOL OR FR 500ML SB MACA</t>
  </si>
  <si>
    <t xml:space="preserve">626351</t>
  </si>
  <si>
    <t xml:space="preserve">7891158106453</t>
  </si>
  <si>
    <t xml:space="preserve">PEDIALYTE MAX SOL OR FR 500ML SB MORANGO</t>
  </si>
  <si>
    <t xml:space="preserve">626341</t>
  </si>
  <si>
    <t xml:space="preserve">7891158106446</t>
  </si>
  <si>
    <t xml:space="preserve">PEDIALYTE MAX SOL OR FR 500ML SB UVA</t>
  </si>
  <si>
    <t xml:space="preserve">17603</t>
  </si>
  <si>
    <t xml:space="preserve">7896026172356</t>
  </si>
  <si>
    <t xml:space="preserve">PENETRO SPRAY 50ML</t>
  </si>
  <si>
    <t xml:space="preserve">243761</t>
  </si>
  <si>
    <t xml:space="preserve">7894916500364</t>
  </si>
  <si>
    <t xml:space="preserve">PENVIR 125MG CX 10 COMP</t>
  </si>
  <si>
    <t xml:space="preserve">316121</t>
  </si>
  <si>
    <t xml:space="preserve">7891317411909</t>
  </si>
  <si>
    <t xml:space="preserve">PERCOF 6 MG/ML XPE FR 120ML+COPO MED</t>
  </si>
  <si>
    <t xml:space="preserve">578161</t>
  </si>
  <si>
    <t xml:space="preserve">7891317015343</t>
  </si>
  <si>
    <t xml:space="preserve">PERMESE 5MG/ML+2MG/ML SUS INJ AMP 1ML+SER SIST SEG</t>
  </si>
  <si>
    <t xml:space="preserve">217941</t>
  </si>
  <si>
    <t xml:space="preserve">7891317140533</t>
  </si>
  <si>
    <t xml:space="preserve">PIETRA ED 2MG CX 30 COMP REV</t>
  </si>
  <si>
    <t xml:space="preserve">159781</t>
  </si>
  <si>
    <t xml:space="preserve">7891058059149</t>
  </si>
  <si>
    <t xml:space="preserve">PLASIL 10MG CX 20 COMP</t>
  </si>
  <si>
    <t xml:space="preserve">17041</t>
  </si>
  <si>
    <t xml:space="preserve">7891268118001</t>
  </si>
  <si>
    <t xml:space="preserve">PONSTAN 500MG CX 24 COMP</t>
  </si>
  <si>
    <t xml:space="preserve">284281</t>
  </si>
  <si>
    <t xml:space="preserve">7896637025362</t>
  </si>
  <si>
    <t xml:space="preserve">POSTEC 2,5MG+150UTR POM DERM BG 20G</t>
  </si>
  <si>
    <t xml:space="preserve">625651</t>
  </si>
  <si>
    <t xml:space="preserve">7891142982889</t>
  </si>
  <si>
    <t xml:space="preserve">PREDSIM 10MG CPRV CT BL 10</t>
  </si>
  <si>
    <t xml:space="preserve">255321</t>
  </si>
  <si>
    <t xml:space="preserve">7891142177155</t>
  </si>
  <si>
    <t xml:space="preserve">PREDSIM 3MG SOL ORAL FR 100ML+DOS</t>
  </si>
  <si>
    <t xml:space="preserve">255461</t>
  </si>
  <si>
    <t xml:space="preserve">7896658009518</t>
  </si>
  <si>
    <t xml:space="preserve">PRELONE 3MG SOL OR FR 60ML+PIP DOS</t>
  </si>
  <si>
    <t xml:space="preserve">255821</t>
  </si>
  <si>
    <t xml:space="preserve">7891317004163</t>
  </si>
  <si>
    <t xml:space="preserve">PRENI 11MG/ML SOL OR FR GOT 20ML</t>
  </si>
  <si>
    <t xml:space="preserve">408261</t>
  </si>
  <si>
    <t xml:space="preserve">7891317004095</t>
  </si>
  <si>
    <t xml:space="preserve">PRENI 20MG CX 10 COMP</t>
  </si>
  <si>
    <t xml:space="preserve">613011</t>
  </si>
  <si>
    <t xml:space="preserve">7891317476410</t>
  </si>
  <si>
    <t xml:space="preserve">PRENI 3MG/ML SOL OR FR 120ML+SER DOS</t>
  </si>
  <si>
    <t xml:space="preserve">256001</t>
  </si>
  <si>
    <t xml:space="preserve">7891317004217</t>
  </si>
  <si>
    <t xml:space="preserve">PRENI 3MG/ML SOL OR FR 60ML+SER DOS</t>
  </si>
  <si>
    <t xml:space="preserve">408201</t>
  </si>
  <si>
    <t xml:space="preserve">7891317004101</t>
  </si>
  <si>
    <t xml:space="preserve">PRENI 40MG CX 7 COMP</t>
  </si>
  <si>
    <t xml:space="preserve">126681</t>
  </si>
  <si>
    <t xml:space="preserve">7896112470526</t>
  </si>
  <si>
    <t xml:space="preserve">PRESS PLUS 2,5+10MG CX 30 CAP</t>
  </si>
  <si>
    <t xml:space="preserve">51161</t>
  </si>
  <si>
    <t xml:space="preserve">7896112432401</t>
  </si>
  <si>
    <t xml:space="preserve">PRESSAT 2,5MG CX 30 COMP</t>
  </si>
  <si>
    <t xml:space="preserve">50741</t>
  </si>
  <si>
    <t xml:space="preserve">7896112477938</t>
  </si>
  <si>
    <t xml:space="preserve">PRESSAT 5MG CX 30 COMP</t>
  </si>
  <si>
    <t xml:space="preserve">205761</t>
  </si>
  <si>
    <t xml:space="preserve">7891317177652</t>
  </si>
  <si>
    <t xml:space="preserve">PRIMERA 0,150+0,020MG CAIXA C/ 3 CARTELAS</t>
  </si>
  <si>
    <t xml:space="preserve">563381</t>
  </si>
  <si>
    <t xml:space="preserve">7891106914048</t>
  </si>
  <si>
    <t xml:space="preserve">PRIMOGYNA 2MG CX 28 DRG</t>
  </si>
  <si>
    <t xml:space="preserve">558501</t>
  </si>
  <si>
    <t xml:space="preserve">7896006201717</t>
  </si>
  <si>
    <t xml:space="preserve">PRIMOLUT-NOR 10MG CX 30 COMP</t>
  </si>
  <si>
    <t xml:space="preserve">596751</t>
  </si>
  <si>
    <t xml:space="preserve">7896006201731</t>
  </si>
  <si>
    <t xml:space="preserve">PRIMOSISTON 2+0,01MG CX 30 COMP</t>
  </si>
  <si>
    <t xml:space="preserve">3441</t>
  </si>
  <si>
    <t xml:space="preserve">7891317411923</t>
  </si>
  <si>
    <t xml:space="preserve">PROFLAM 100MG CX 12 COMP</t>
  </si>
  <si>
    <t xml:space="preserve">413641</t>
  </si>
  <si>
    <t xml:space="preserve">7899420501791</t>
  </si>
  <si>
    <t xml:space="preserve">PROMIM 10MG/G CREM VAG BG 30G+20 APLIC</t>
  </si>
  <si>
    <t xml:space="preserve">641821</t>
  </si>
  <si>
    <t xml:space="preserve">7897732609464</t>
  </si>
  <si>
    <t xml:space="preserve">PROPZINCO SPR MENTA 30ML</t>
  </si>
  <si>
    <t xml:space="preserve">623561</t>
  </si>
  <si>
    <t xml:space="preserve">4005900921574</t>
  </si>
  <si>
    <t xml:space="preserve">PROT LABIAL COLOR VERMELHO 4,8G-DEMAIS PROD</t>
  </si>
  <si>
    <t xml:space="preserve">69321</t>
  </si>
  <si>
    <t xml:space="preserve">7896206402013</t>
  </si>
  <si>
    <t xml:space="preserve">PULMICORT 0,25MG SUS NEB CX 5 FR X 2ML</t>
  </si>
  <si>
    <t xml:space="preserve">ASTRAZENECA</t>
  </si>
  <si>
    <t xml:space="preserve">500261</t>
  </si>
  <si>
    <t xml:space="preserve">7897595901033</t>
  </si>
  <si>
    <t xml:space="preserve">PURAN T4 100MCG CX 30 COMP</t>
  </si>
  <si>
    <t xml:space="preserve">500281</t>
  </si>
  <si>
    <t xml:space="preserve">7897595901446</t>
  </si>
  <si>
    <t xml:space="preserve">PURAN T4 125MCG CX 30 COMP</t>
  </si>
  <si>
    <t xml:space="preserve">500301</t>
  </si>
  <si>
    <t xml:space="preserve">7897595901330</t>
  </si>
  <si>
    <t xml:space="preserve">PURAN T4 150MCG CX 30 COMP</t>
  </si>
  <si>
    <t xml:space="preserve">321241</t>
  </si>
  <si>
    <t xml:space="preserve">7897595901576</t>
  </si>
  <si>
    <t xml:space="preserve">PURAN T4 175MCG CX 30 COMP</t>
  </si>
  <si>
    <t xml:space="preserve">500201</t>
  </si>
  <si>
    <t xml:space="preserve">7897595901309</t>
  </si>
  <si>
    <t xml:space="preserve">PURAN T4 25MCG CX 30 COMP</t>
  </si>
  <si>
    <t xml:space="preserve">319641</t>
  </si>
  <si>
    <t xml:space="preserve">7891058003562</t>
  </si>
  <si>
    <t xml:space="preserve">PURAN T4 37,5MCG CX 30 COMP</t>
  </si>
  <si>
    <t xml:space="preserve">320861</t>
  </si>
  <si>
    <t xml:space="preserve">7897595901316</t>
  </si>
  <si>
    <t xml:space="preserve">PURAN T4 50MCG CX 30 COMP</t>
  </si>
  <si>
    <t xml:space="preserve">500621</t>
  </si>
  <si>
    <t xml:space="preserve">7891058003579</t>
  </si>
  <si>
    <t xml:space="preserve">PURAN T4 62,5MCG CX 30 COMP</t>
  </si>
  <si>
    <t xml:space="preserve">320881</t>
  </si>
  <si>
    <t xml:space="preserve">7897595901323</t>
  </si>
  <si>
    <t xml:space="preserve">PURAN T4 75MCG CX 30 COMP</t>
  </si>
  <si>
    <t xml:space="preserve">320961</t>
  </si>
  <si>
    <t xml:space="preserve">7897595903365</t>
  </si>
  <si>
    <t xml:space="preserve">PURAN T4 88MCG CX 30 COMP</t>
  </si>
  <si>
    <t xml:space="preserve">509861</t>
  </si>
  <si>
    <t xml:space="preserve">7896672203909</t>
  </si>
  <si>
    <t xml:space="preserve">PV - BRONCHO-VAXOM 3,5MG PO LIOF CX 10 CAP</t>
  </si>
  <si>
    <t xml:space="preserve">650271</t>
  </si>
  <si>
    <t xml:space="preserve">7891317034979</t>
  </si>
  <si>
    <t xml:space="preserve">PV - FORFIG 100MG 30CPR</t>
  </si>
  <si>
    <t xml:space="preserve">290261</t>
  </si>
  <si>
    <t xml:space="preserve">7894916510417</t>
  </si>
  <si>
    <t xml:space="preserve">PV - OLMY HCT 20+12,5MG CX 10 COMP REV</t>
  </si>
  <si>
    <t xml:space="preserve">204261</t>
  </si>
  <si>
    <t xml:space="preserve">7897337713382</t>
  </si>
  <si>
    <t xml:space="preserve">PV - PEROLA 0,075MG CX 28 COMP REV</t>
  </si>
  <si>
    <t xml:space="preserve">594491</t>
  </si>
  <si>
    <t xml:space="preserve">7891106914031</t>
  </si>
  <si>
    <t xml:space="preserve">PV - PRIMOGYNA 1MG CX 28 DRG</t>
  </si>
  <si>
    <t xml:space="preserve">561221</t>
  </si>
  <si>
    <t xml:space="preserve">7896094921849</t>
  </si>
  <si>
    <t xml:space="preserve">PV - VENALOT CREM DERM X 240ML</t>
  </si>
  <si>
    <t xml:space="preserve">458261</t>
  </si>
  <si>
    <t xml:space="preserve">7896006290629</t>
  </si>
  <si>
    <t xml:space="preserve">PV GLAUB 2MG SOL OFT FR 5ML</t>
  </si>
  <si>
    <t xml:space="preserve">55041</t>
  </si>
  <si>
    <t xml:space="preserve">7896112422136</t>
  </si>
  <si>
    <t xml:space="preserve">PV NOVANLO 2,5MG CX 30 COMP</t>
  </si>
  <si>
    <t xml:space="preserve">408121</t>
  </si>
  <si>
    <t xml:space="preserve">7896658005145</t>
  </si>
  <si>
    <t xml:space="preserve">PV PRELONE 20MG CX 10 COMP</t>
  </si>
  <si>
    <t xml:space="preserve">205741</t>
  </si>
  <si>
    <t xml:space="preserve">7891317177645</t>
  </si>
  <si>
    <t xml:space="preserve">PV PRIMERA 0,150+0,020MG CX 21 COMP</t>
  </si>
  <si>
    <t xml:space="preserve">319601</t>
  </si>
  <si>
    <t xml:space="preserve">7891058003555</t>
  </si>
  <si>
    <t xml:space="preserve">PV PURAN T4 12,5MCG CX 30 COMP</t>
  </si>
  <si>
    <t xml:space="preserve">374221</t>
  </si>
  <si>
    <t xml:space="preserve">8902220114784</t>
  </si>
  <si>
    <t xml:space="preserve">PV- OLMECOR 40MG CX 30 COMP REV</t>
  </si>
  <si>
    <t xml:space="preserve">204241</t>
  </si>
  <si>
    <t xml:space="preserve">7897337713399</t>
  </si>
  <si>
    <t xml:space="preserve">PV- PEROLA 0,075MG (CARTELA) C/28CP</t>
  </si>
  <si>
    <t xml:space="preserve">514881</t>
  </si>
  <si>
    <t xml:space="preserve">7891317010478</t>
  </si>
  <si>
    <t xml:space="preserve">PVV - EBASTEL 10MG CX 30 COMP REV</t>
  </si>
  <si>
    <t xml:space="preserve">69221</t>
  </si>
  <si>
    <t xml:space="preserve">7891317464004</t>
  </si>
  <si>
    <t xml:space="preserve">PVV - NOEX 100MCG SUS NAS FR 100 DOS</t>
  </si>
  <si>
    <t xml:space="preserve">262641</t>
  </si>
  <si>
    <t xml:space="preserve">7896112423294</t>
  </si>
  <si>
    <t xml:space="preserve">PVV - TANTIN 60+15MCG CX 3BL X 28 COMP REV</t>
  </si>
  <si>
    <t xml:space="preserve">485721</t>
  </si>
  <si>
    <t xml:space="preserve">7908020502722</t>
  </si>
  <si>
    <t xml:space="preserve">PYVERM 100MG CX 6 COMP REV</t>
  </si>
  <si>
    <t xml:space="preserve">658161</t>
  </si>
  <si>
    <t xml:space="preserve">7898638348730</t>
  </si>
  <si>
    <t xml:space="preserve">Q+VITTA AZ 500MG 60CP</t>
  </si>
  <si>
    <t xml:space="preserve">QVITTA</t>
  </si>
  <si>
    <t xml:space="preserve">657991</t>
  </si>
  <si>
    <t xml:space="preserve">7898638348747</t>
  </si>
  <si>
    <t xml:space="preserve">Q+VITTA AZ HOMEM 500MG 60CPS</t>
  </si>
  <si>
    <t xml:space="preserve">650281</t>
  </si>
  <si>
    <t xml:space="preserve">7898638348754</t>
  </si>
  <si>
    <t xml:space="preserve">Q+VITTA AZ MULHER 500MG 60CPS</t>
  </si>
  <si>
    <t xml:space="preserve">657981</t>
  </si>
  <si>
    <t xml:space="preserve">7898638348785</t>
  </si>
  <si>
    <t xml:space="preserve">Q+VITTA CALCIO MDK 500MG 60CAPS</t>
  </si>
  <si>
    <t xml:space="preserve">218321</t>
  </si>
  <si>
    <t xml:space="preserve">7891106904582</t>
  </si>
  <si>
    <t xml:space="preserve">QLAIRA CX 28COMP SENDO 26HORMONIOS+2PLACEBO</t>
  </si>
  <si>
    <t xml:space="preserve">330321</t>
  </si>
  <si>
    <t xml:space="preserve">7896331703443</t>
  </si>
  <si>
    <t xml:space="preserve">RESFENOL 400MG+4MG+4MG CX 20 CAP GEL</t>
  </si>
  <si>
    <t xml:space="preserve">HERTZ</t>
  </si>
  <si>
    <t xml:space="preserve">116841</t>
  </si>
  <si>
    <t xml:space="preserve">7896637022552</t>
  </si>
  <si>
    <t xml:space="preserve">RETEMIC 5MG CX 30 COMP</t>
  </si>
  <si>
    <t xml:space="preserve">427841</t>
  </si>
  <si>
    <t xml:space="preserve">8902220109520</t>
  </si>
  <si>
    <t xml:space="preserve">ROSUCOR 20MG CX 30 COMP REV</t>
  </si>
  <si>
    <t xml:space="preserve">45</t>
  </si>
  <si>
    <t xml:space="preserve">7896004790640</t>
  </si>
  <si>
    <t xml:space="preserve">SABONETE LIQUIDO DERMACYD FEMINA FLORAL 200 ML</t>
  </si>
  <si>
    <t xml:space="preserve">553921</t>
  </si>
  <si>
    <t xml:space="preserve">7896015592363</t>
  </si>
  <si>
    <t xml:space="preserve">SAL DE ANDREWS 1 ENVELOPE</t>
  </si>
  <si>
    <t xml:space="preserve">660401</t>
  </si>
  <si>
    <t xml:space="preserve">7897337716703</t>
  </si>
  <si>
    <t xml:space="preserve">SANDRENA 0,1 PCC GEL CT 28 SACH X 0,5 G</t>
  </si>
  <si>
    <t xml:space="preserve">670441</t>
  </si>
  <si>
    <t xml:space="preserve">7896658047886</t>
  </si>
  <si>
    <t xml:space="preserve">SANY D 14.000UI C/4 COMP-OUTROS</t>
  </si>
  <si>
    <t xml:space="preserve">4281</t>
  </si>
  <si>
    <t xml:space="preserve">7891317465650</t>
  </si>
  <si>
    <t xml:space="preserve">SELENE 0,035+2MG (CAIXA C/ 3 CARTELAS) C/21</t>
  </si>
  <si>
    <t xml:space="preserve">4601</t>
  </si>
  <si>
    <t xml:space="preserve">7891317465667</t>
  </si>
  <si>
    <t xml:space="preserve">SELENE 0,035+2MG CX 21 COMP REV</t>
  </si>
  <si>
    <t xml:space="preserve">444281</t>
  </si>
  <si>
    <t xml:space="preserve">7896206402853</t>
  </si>
  <si>
    <t xml:space="preserve">SELOZOK 25MG CX 30 COMP</t>
  </si>
  <si>
    <t xml:space="preserve">655751</t>
  </si>
  <si>
    <t xml:space="preserve">7896015528300</t>
  </si>
  <si>
    <t xml:space="preserve">SENSODYNE ALIV RAPIDO 90G</t>
  </si>
  <si>
    <t xml:space="preserve">605291</t>
  </si>
  <si>
    <t xml:space="preserve">7897460401934</t>
  </si>
  <si>
    <t xml:space="preserve">SILIMALON 100+70MG CX 10 COMP REV</t>
  </si>
  <si>
    <t xml:space="preserve">ZYDUS NIKKHO</t>
  </si>
  <si>
    <t xml:space="preserve">433941</t>
  </si>
  <si>
    <t xml:space="preserve">7897460401422</t>
  </si>
  <si>
    <t xml:space="preserve">SILIMALON 100+70MG CX 30 DRG</t>
  </si>
  <si>
    <t xml:space="preserve">622811</t>
  </si>
  <si>
    <t xml:space="preserve">7896006219545</t>
  </si>
  <si>
    <t xml:space="preserve">SLOW-K 600MG CX 20 COMP REV LIB PROL</t>
  </si>
  <si>
    <t xml:space="preserve">23403</t>
  </si>
  <si>
    <t xml:space="preserve">7896006222187</t>
  </si>
  <si>
    <t xml:space="preserve">SLOW-K 600MG FR 30 COMP REV LIB PROL</t>
  </si>
  <si>
    <t xml:space="preserve">264581</t>
  </si>
  <si>
    <t xml:space="preserve">7894916512022</t>
  </si>
  <si>
    <t xml:space="preserve">SOMALGIN CARDIO 100MG CX 60 COMP REV</t>
  </si>
  <si>
    <t xml:space="preserve">264541</t>
  </si>
  <si>
    <t xml:space="preserve">7894916512107</t>
  </si>
  <si>
    <t xml:space="preserve">SOMALGIN CARDIO 81MG 6 BLT 10 COMP REV-S</t>
  </si>
  <si>
    <t xml:space="preserve">397721</t>
  </si>
  <si>
    <t xml:space="preserve">7896015517083</t>
  </si>
  <si>
    <t xml:space="preserve">SONRIDOR CAF FRACAO BL 4 COMP</t>
  </si>
  <si>
    <t xml:space="preserve">657891</t>
  </si>
  <si>
    <t xml:space="preserve">7896090611867</t>
  </si>
  <si>
    <t xml:space="preserve">SONRIDOR DOR E FEBRE 20CPR</t>
  </si>
  <si>
    <t xml:space="preserve">670411</t>
  </si>
  <si>
    <t xml:space="preserve">7896090611928</t>
  </si>
  <si>
    <t xml:space="preserve">SONRIDOR RAPID FORTE BLIS 10X4-OUTROS</t>
  </si>
  <si>
    <t xml:space="preserve">304901</t>
  </si>
  <si>
    <t xml:space="preserve">7896090611607</t>
  </si>
  <si>
    <t xml:space="preserve">SONRISAL CARTELA COM 2 COMP EFERV SB TRADICIONAL</t>
  </si>
  <si>
    <t xml:space="preserve">304941</t>
  </si>
  <si>
    <t xml:space="preserve">7896015591847</t>
  </si>
  <si>
    <t xml:space="preserve">SONRISAL COMP 5 X 2'S SB LIMAO</t>
  </si>
  <si>
    <t xml:space="preserve">304961</t>
  </si>
  <si>
    <t xml:space="preserve">7896090604517</t>
  </si>
  <si>
    <t xml:space="preserve">SONRISAL FRACAO BL 2 COMP EFERV SB LIMAO</t>
  </si>
  <si>
    <t xml:space="preserve">665871</t>
  </si>
  <si>
    <t xml:space="preserve">7896090611829</t>
  </si>
  <si>
    <t xml:space="preserve">SONRISAL LARANJA 2 EFE</t>
  </si>
  <si>
    <t xml:space="preserve">161161</t>
  </si>
  <si>
    <t xml:space="preserve">7896658000652</t>
  </si>
  <si>
    <t xml:space="preserve">SORINE 0,5+0,1+9MG SOL NAS FR 30ML ADU</t>
  </si>
  <si>
    <t xml:space="preserve">238021</t>
  </si>
  <si>
    <t xml:space="preserve">7896112400608</t>
  </si>
  <si>
    <t xml:space="preserve">STELE 1MG CREME VAG BG 50G+5APLIC</t>
  </si>
  <si>
    <t xml:space="preserve">7201</t>
  </si>
  <si>
    <t xml:space="preserve">7896006290988</t>
  </si>
  <si>
    <t xml:space="preserve">STER 10MG SUS OFT COL FR 5ML</t>
  </si>
  <si>
    <t xml:space="preserve">526121</t>
  </si>
  <si>
    <t xml:space="preserve">5060632508768</t>
  </si>
  <si>
    <t xml:space="preserve">STEZZA 2,5+1,5MG CX 24 COMP REV+CALEND+4 PLACEBO</t>
  </si>
  <si>
    <t xml:space="preserve">THERAMEX</t>
  </si>
  <si>
    <t xml:space="preserve">211981</t>
  </si>
  <si>
    <t xml:space="preserve">7897316802335</t>
  </si>
  <si>
    <t xml:space="preserve">STILL 1MG/ML SOL OFT FR 5ML</t>
  </si>
  <si>
    <t xml:space="preserve">ALLERGAN</t>
  </si>
  <si>
    <t xml:space="preserve">252001</t>
  </si>
  <si>
    <t xml:space="preserve">7891035010958</t>
  </si>
  <si>
    <t xml:space="preserve">STREPSILS 8.75MG CX 8 PAST SB LARANJA</t>
  </si>
  <si>
    <t xml:space="preserve">445901</t>
  </si>
  <si>
    <t xml:space="preserve">7894916500869</t>
  </si>
  <si>
    <t xml:space="preserve">SUCRAFILM 1G CX 30 COMP</t>
  </si>
  <si>
    <t xml:space="preserve">445261</t>
  </si>
  <si>
    <t xml:space="preserve">7896094208278</t>
  </si>
  <si>
    <t xml:space="preserve">SUMAXPRO 500+50MG CX 2 COMP REV</t>
  </si>
  <si>
    <t xml:space="preserve">413961</t>
  </si>
  <si>
    <t xml:space="preserve">7898040323141</t>
  </si>
  <si>
    <t xml:space="preserve">SUSTRATE 10MG CX 50 COMP</t>
  </si>
  <si>
    <t xml:space="preserve">262241</t>
  </si>
  <si>
    <t xml:space="preserve">7891317003067</t>
  </si>
  <si>
    <t xml:space="preserve">TAMISA 0,060+0,015MGCX 28 COMP REV</t>
  </si>
  <si>
    <t xml:space="preserve">262121</t>
  </si>
  <si>
    <t xml:space="preserve">7891317465049</t>
  </si>
  <si>
    <t xml:space="preserve">TAMISA 0,075+0,020MG CX 21 DRG</t>
  </si>
  <si>
    <t xml:space="preserve">561041</t>
  </si>
  <si>
    <t xml:space="preserve">7891317009724</t>
  </si>
  <si>
    <t xml:space="preserve">TAMISA NF 0,075+0,030MG CAIXA C/ 3 CARTELAS COMP REV</t>
  </si>
  <si>
    <t xml:space="preserve">645201</t>
  </si>
  <si>
    <t xml:space="preserve">7891317009717</t>
  </si>
  <si>
    <t xml:space="preserve">TAMISA NF 0,075+0,030MG CX 21 COMP REV</t>
  </si>
  <si>
    <t xml:space="preserve">572301</t>
  </si>
  <si>
    <t xml:space="preserve">7891317009755</t>
  </si>
  <si>
    <t xml:space="preserve">TAMISA NF 0,075+0,030MG SEM PARAR (CAIXA C/ 3 CARTELAS)</t>
  </si>
  <si>
    <t xml:space="preserve">82741</t>
  </si>
  <si>
    <t xml:space="preserve">7896658001666</t>
  </si>
  <si>
    <t xml:space="preserve">TANDRILAX 300+125+30MG CX 30 COMP</t>
  </si>
  <si>
    <t xml:space="preserve">82761</t>
  </si>
  <si>
    <t xml:space="preserve">7896658004704</t>
  </si>
  <si>
    <t xml:space="preserve">TANDRILAX 300+125+50MG CX 15 COMP</t>
  </si>
  <si>
    <t xml:space="preserve">656871</t>
  </si>
  <si>
    <t xml:space="preserve">7896637033923</t>
  </si>
  <si>
    <t xml:space="preserve">TANDUO 0,5+0,4MG CX 30 CAP</t>
  </si>
  <si>
    <t xml:space="preserve">262621</t>
  </si>
  <si>
    <t xml:space="preserve">7896112424123</t>
  </si>
  <si>
    <t xml:space="preserve">TANTIN 0,060+0,015MG CX 28 COMP REV</t>
  </si>
  <si>
    <t xml:space="preserve">632671</t>
  </si>
  <si>
    <t xml:space="preserve">7896112407102</t>
  </si>
  <si>
    <t xml:space="preserve">TAPAZOL 10MG CX 100 COMP</t>
  </si>
  <si>
    <t xml:space="preserve">345441</t>
  </si>
  <si>
    <t xml:space="preserve">7896241231616</t>
  </si>
  <si>
    <t xml:space="preserve">TAPAZOL 5MG CX 100 COMP</t>
  </si>
  <si>
    <t xml:space="preserve">455901</t>
  </si>
  <si>
    <t xml:space="preserve">7896094206014</t>
  </si>
  <si>
    <t xml:space="preserve">TARFIC 0,3MG POM BG 10G</t>
  </si>
  <si>
    <t xml:space="preserve">624111</t>
  </si>
  <si>
    <t xml:space="preserve">7891058005467</t>
  </si>
  <si>
    <t xml:space="preserve">TARGIFOR C 1+1G CX 16 COMP EFERV</t>
  </si>
  <si>
    <t xml:space="preserve">345721</t>
  </si>
  <si>
    <t xml:space="preserve">7892953101865</t>
  </si>
  <si>
    <t xml:space="preserve">TECNOMET 2,5MG CX 20 COMP</t>
  </si>
  <si>
    <t xml:space="preserve">516661</t>
  </si>
  <si>
    <t xml:space="preserve">7896006221043</t>
  </si>
  <si>
    <t xml:space="preserve">TESS 2+0,035MG CX 21 COMP REV</t>
  </si>
  <si>
    <t xml:space="preserve">416441</t>
  </si>
  <si>
    <t xml:space="preserve">7898906376410</t>
  </si>
  <si>
    <t xml:space="preserve">TIORFAN 100MG CX 9 CAP</t>
  </si>
  <si>
    <t xml:space="preserve">596521</t>
  </si>
  <si>
    <t xml:space="preserve">7894916516006</t>
  </si>
  <si>
    <t xml:space="preserve">TORAGESIC 10MG PEEL OFF CX 10 COMP</t>
  </si>
  <si>
    <t xml:space="preserve">632821</t>
  </si>
  <si>
    <t xml:space="preserve">7894916516013</t>
  </si>
  <si>
    <t xml:space="preserve">TORAGESIC 10MG PEEL OFF CX 20 COMP</t>
  </si>
  <si>
    <t xml:space="preserve">558541</t>
  </si>
  <si>
    <t xml:space="preserve">7891317015985</t>
  </si>
  <si>
    <t xml:space="preserve">TORANTE 15MG/ML XPE FR 100ML+COP</t>
  </si>
  <si>
    <t xml:space="preserve">505881</t>
  </si>
  <si>
    <t xml:space="preserve">7897460401668</t>
  </si>
  <si>
    <t xml:space="preserve">TRANSAMIN 250MG CX 12 COMP</t>
  </si>
  <si>
    <t xml:space="preserve">429441</t>
  </si>
  <si>
    <t xml:space="preserve">7896658027130</t>
  </si>
  <si>
    <t xml:space="preserve">TREZETE 20+10MG CX 30 COMP</t>
  </si>
  <si>
    <t xml:space="preserve">210541</t>
  </si>
  <si>
    <t xml:space="preserve">7891317005931</t>
  </si>
  <si>
    <t xml:space="preserve">TRIMUSK 125+50+300+30MG CX 15 COMP</t>
  </si>
  <si>
    <t xml:space="preserve">640321</t>
  </si>
  <si>
    <t xml:space="preserve">7891317025533</t>
  </si>
  <si>
    <t xml:space="preserve">TROK 20+0,5MG/G POM DERM BG 10G</t>
  </si>
  <si>
    <t xml:space="preserve">648931</t>
  </si>
  <si>
    <t xml:space="preserve">7891317025540</t>
  </si>
  <si>
    <t xml:space="preserve">TROK POM 30G-SIMILAR</t>
  </si>
  <si>
    <t xml:space="preserve">451981</t>
  </si>
  <si>
    <t xml:space="preserve">7891317445744</t>
  </si>
  <si>
    <t xml:space="preserve">TROK-N 20+0,5+2,5MG POM BG 30G</t>
  </si>
  <si>
    <t xml:space="preserve">451941</t>
  </si>
  <si>
    <t xml:space="preserve">7891317445737</t>
  </si>
  <si>
    <t xml:space="preserve">TROK-N 20+0,5+2,5MG/G CREM DERM BG 30G</t>
  </si>
  <si>
    <t xml:space="preserve">451921</t>
  </si>
  <si>
    <t xml:space="preserve">7891317412531</t>
  </si>
  <si>
    <t xml:space="preserve">TROK-N CREME BG 10G</t>
  </si>
  <si>
    <t xml:space="preserve">451961</t>
  </si>
  <si>
    <t xml:space="preserve">7891317412555</t>
  </si>
  <si>
    <t xml:space="preserve">TROK-N POM TB 10G</t>
  </si>
  <si>
    <t xml:space="preserve">70821</t>
  </si>
  <si>
    <t xml:space="preserve">7894916208154</t>
  </si>
  <si>
    <t xml:space="preserve">TROPINAL CX 20 COMP</t>
  </si>
  <si>
    <t xml:space="preserve">398581</t>
  </si>
  <si>
    <t xml:space="preserve">7891010246952</t>
  </si>
  <si>
    <t xml:space="preserve">TYLENOL SINUS 500+30MG CX 36 COMP REV</t>
  </si>
  <si>
    <t xml:space="preserve">JANSSEN-CILAG</t>
  </si>
  <si>
    <t xml:space="preserve">413281</t>
  </si>
  <si>
    <t xml:space="preserve">7898948648131</t>
  </si>
  <si>
    <t xml:space="preserve">UTROGESTAN 100MG CX 30 CAP</t>
  </si>
  <si>
    <t xml:space="preserve">413241</t>
  </si>
  <si>
    <t xml:space="preserve">7898948648148</t>
  </si>
  <si>
    <t xml:space="preserve">UTROGESTAN 200MG CX 14 CAP</t>
  </si>
  <si>
    <t xml:space="preserve">319341</t>
  </si>
  <si>
    <t xml:space="preserve">7891045008433</t>
  </si>
  <si>
    <t xml:space="preserve">V - NORDETTE 0,15+0,03MG CX 21 DRG</t>
  </si>
  <si>
    <t xml:space="preserve">654341</t>
  </si>
  <si>
    <t xml:space="preserve">7891653014277</t>
  </si>
  <si>
    <t xml:space="preserve">VAGISIL DEO INTIMO FLOR DE PESSEGUEIRO 75ML</t>
  </si>
  <si>
    <t xml:space="preserve">654311</t>
  </si>
  <si>
    <t xml:space="preserve">7891653040078</t>
  </si>
  <si>
    <t xml:space="preserve">VAGISIL SAB INTIMO URIN PROTECT 300ML</t>
  </si>
  <si>
    <t xml:space="preserve">33303</t>
  </si>
  <si>
    <t xml:space="preserve">7891137003421</t>
  </si>
  <si>
    <t xml:space="preserve">VALDA FRIENDS MENTA SAC 25G</t>
  </si>
  <si>
    <t xml:space="preserve">217681</t>
  </si>
  <si>
    <t xml:space="preserve">7898029558809</t>
  </si>
  <si>
    <t xml:space="preserve">VASTAREL 35MG CX 30 COMP REV</t>
  </si>
  <si>
    <t xml:space="preserve">SERVIER</t>
  </si>
  <si>
    <t xml:space="preserve">262901</t>
  </si>
  <si>
    <t xml:space="preserve">7896658036965</t>
  </si>
  <si>
    <t xml:space="preserve">VENCIDO -  ALLESTRA 30/75MCG CX 63 COMP</t>
  </si>
  <si>
    <t xml:space="preserve">612521</t>
  </si>
  <si>
    <t xml:space="preserve">7891317011390</t>
  </si>
  <si>
    <t xml:space="preserve">VENCIDO - NAIRE 20MG CX 15 COMP</t>
  </si>
  <si>
    <t xml:space="preserve">319361</t>
  </si>
  <si>
    <t xml:space="preserve">7891045008440</t>
  </si>
  <si>
    <t xml:space="preserve">VENCIDO - NORDETTE 0,15+0,03MG CARTELA C/21</t>
  </si>
  <si>
    <t xml:space="preserve">344301</t>
  </si>
  <si>
    <t xml:space="preserve">7896641808777</t>
  </si>
  <si>
    <t xml:space="preserve">VENCIDO - PV MESACOL 250 MG SUP RET CT BERCO X 15</t>
  </si>
  <si>
    <t xml:space="preserve">612541</t>
  </si>
  <si>
    <t xml:space="preserve">7891317010379</t>
  </si>
  <si>
    <t xml:space="preserve">VENTUS 50MCG SUS SPR NAS FR 60 ACIONAMENTOS</t>
  </si>
  <si>
    <t xml:space="preserve">73361</t>
  </si>
  <si>
    <t xml:space="preserve">7896094206502</t>
  </si>
  <si>
    <t xml:space="preserve">VENZER 16MG CX 30 COMP</t>
  </si>
  <si>
    <t xml:space="preserve">285781</t>
  </si>
  <si>
    <t xml:space="preserve">7896094206410</t>
  </si>
  <si>
    <t xml:space="preserve">VENZER HCT 16+12,5MG CX 30 COMP</t>
  </si>
  <si>
    <t xml:space="preserve">285761</t>
  </si>
  <si>
    <t xml:space="preserve">7896094206403</t>
  </si>
  <si>
    <t xml:space="preserve">VENZER HCT 8+12,5MG CX 30 COMP</t>
  </si>
  <si>
    <t xml:space="preserve">16681</t>
  </si>
  <si>
    <t xml:space="preserve">7898109241485</t>
  </si>
  <si>
    <t xml:space="preserve">VI-FERRIN 150+0,25+7,5MCG SOL OR FR X 20ML</t>
  </si>
  <si>
    <t xml:space="preserve">ELOFAR</t>
  </si>
  <si>
    <t xml:space="preserve">16701</t>
  </si>
  <si>
    <t xml:space="preserve">7898109240273</t>
  </si>
  <si>
    <t xml:space="preserve">VI-FERRIN 20+0,333+1,0MCG ELIXIR FR 150ML</t>
  </si>
  <si>
    <t xml:space="preserve">16721</t>
  </si>
  <si>
    <t xml:space="preserve">7898109240532</t>
  </si>
  <si>
    <t xml:space="preserve">VI-FERRIN 300+5+15MCG FR 60 COMP REV</t>
  </si>
  <si>
    <t xml:space="preserve">993</t>
  </si>
  <si>
    <t xml:space="preserve">75075644</t>
  </si>
  <si>
    <t xml:space="preserve">VICK BABY RUB 12G LATA</t>
  </si>
  <si>
    <t xml:space="preserve">669221</t>
  </si>
  <si>
    <t xml:space="preserve">7500435199070</t>
  </si>
  <si>
    <t xml:space="preserve">VICK BABY RUB FRASCO 50GR</t>
  </si>
  <si>
    <t xml:space="preserve">318341</t>
  </si>
  <si>
    <t xml:space="preserve">78911239</t>
  </si>
  <si>
    <t xml:space="preserve">VICK INALADOR 0.5G DESC NASAL UNID</t>
  </si>
  <si>
    <t xml:space="preserve">600581</t>
  </si>
  <si>
    <t xml:space="preserve">7501001246730</t>
  </si>
  <si>
    <t xml:space="preserve">VICK LATINHA 12G</t>
  </si>
  <si>
    <t xml:space="preserve">395921</t>
  </si>
  <si>
    <t xml:space="preserve">78911246</t>
  </si>
  <si>
    <t xml:space="preserve">VICK PYRENA 500MG CHA MEL E LIMAO 5G - CAIXA</t>
  </si>
  <si>
    <t xml:space="preserve">542821</t>
  </si>
  <si>
    <t xml:space="preserve">789112444</t>
  </si>
  <si>
    <t xml:space="preserve">VICK VAPORUB 30G POTE</t>
  </si>
  <si>
    <t xml:space="preserve">671271</t>
  </si>
  <si>
    <t xml:space="preserve">7896004773759</t>
  </si>
  <si>
    <t xml:space="preserve">VIOFTA 0,15% SOL OFT 10ML-DEMAIS PROD</t>
  </si>
  <si>
    <t xml:space="preserve">671911</t>
  </si>
  <si>
    <t xml:space="preserve">7896004780818</t>
  </si>
  <si>
    <t xml:space="preserve">VIOFTA 0,40% SOL OFT 10ML-DEMAIS PROD</t>
  </si>
  <si>
    <t xml:space="preserve">468501</t>
  </si>
  <si>
    <t xml:space="preserve">7897129300516</t>
  </si>
  <si>
    <t xml:space="preserve">VITACID 0,25MG/G GEL BG 25G</t>
  </si>
  <si>
    <t xml:space="preserve">THERASKIN</t>
  </si>
  <si>
    <t xml:space="preserve">468521</t>
  </si>
  <si>
    <t xml:space="preserve">7897129300509</t>
  </si>
  <si>
    <t xml:space="preserve">VITACID 0,5MG/G CREME DERM BG 25G</t>
  </si>
  <si>
    <t xml:space="preserve">211861</t>
  </si>
  <si>
    <t xml:space="preserve">7896261000797</t>
  </si>
  <si>
    <t xml:space="preserve">VOLTAREN 25MG INJ CX 5AMP X 3ML</t>
  </si>
  <si>
    <t xml:space="preserve">121501</t>
  </si>
  <si>
    <t xml:space="preserve">7896241296523</t>
  </si>
  <si>
    <t xml:space="preserve">VONAU FLASH 4MG CX 10 COMP</t>
  </si>
  <si>
    <t xml:space="preserve">121881</t>
  </si>
  <si>
    <t xml:space="preserve">7896112401599</t>
  </si>
  <si>
    <t xml:space="preserve">VONAU FLASH 4MG CX 10 COMP SB MENTA</t>
  </si>
  <si>
    <t xml:space="preserve">326621</t>
  </si>
  <si>
    <t xml:space="preserve">7891317425869</t>
  </si>
  <si>
    <t xml:space="preserve">ZART 50MG CX 30 COMP REV</t>
  </si>
  <si>
    <t xml:space="preserve">184</t>
  </si>
  <si>
    <t xml:space="preserve">7896658047022</t>
  </si>
  <si>
    <t xml:space="preserve">ZASTAT 20MG COM BLX10</t>
  </si>
  <si>
    <t xml:space="preserve">670521</t>
  </si>
  <si>
    <t xml:space="preserve">7896658047008</t>
  </si>
  <si>
    <t xml:space="preserve">ZASTAT 5MG C/20 COMP-SIMILAR</t>
  </si>
  <si>
    <t xml:space="preserve">214141</t>
  </si>
  <si>
    <t xml:space="preserve">7891317457211</t>
  </si>
  <si>
    <t xml:space="preserve">ZINA 5MG CX 10 COMP</t>
  </si>
  <si>
    <t xml:space="preserve">556361</t>
  </si>
  <si>
    <t xml:space="preserve">7899824401055</t>
  </si>
  <si>
    <t xml:space="preserve">ZIRVIT KIDS SUSP OR FR 100 ML</t>
  </si>
  <si>
    <t xml:space="preserve">618411</t>
  </si>
  <si>
    <t xml:space="preserve">3282770153477</t>
  </si>
  <si>
    <t xml:space="preserve">ACTINE GEL DE LIMP 140G</t>
  </si>
  <si>
    <t xml:space="preserve">DARROW LABORATÓRIO</t>
  </si>
  <si>
    <t xml:space="preserve">RX - DERMO</t>
  </si>
  <si>
    <t xml:space="preserve">624171</t>
  </si>
  <si>
    <t xml:space="preserve">7899706195089</t>
  </si>
  <si>
    <t xml:space="preserve">ANTHELIOS LRP AIRLIC FL FPS50 S/COR 40ML</t>
  </si>
  <si>
    <t xml:space="preserve">618051</t>
  </si>
  <si>
    <t xml:space="preserve">7908615030098</t>
  </si>
  <si>
    <t xml:space="preserve">ANTHELIOS LRP AIRLIC FPS70 2.0 40G+NECESSARIE</t>
  </si>
  <si>
    <t xml:space="preserve">LA ROCHE</t>
  </si>
  <si>
    <t xml:space="preserve">648861</t>
  </si>
  <si>
    <t xml:space="preserve">7908615038384</t>
  </si>
  <si>
    <t xml:space="preserve">ANTHELIOS LRP AIRLIC+FLUIDO FPS50+EFFACL CONC 50G</t>
  </si>
  <si>
    <t xml:space="preserve">615091</t>
  </si>
  <si>
    <t xml:space="preserve">7798140253358</t>
  </si>
  <si>
    <t xml:space="preserve">ASEPXIA ESFOL CARVAO DETOX 120G</t>
  </si>
  <si>
    <t xml:space="preserve">619611</t>
  </si>
  <si>
    <t xml:space="preserve">7898636190720</t>
  </si>
  <si>
    <t xml:space="preserve">ASEPXIA PO COMPA MARFIM 10G</t>
  </si>
  <si>
    <t xml:space="preserve">594231</t>
  </si>
  <si>
    <t xml:space="preserve">7898949409540</t>
  </si>
  <si>
    <t xml:space="preserve">ASEPXIA SAB ADSTRIG CREMOSO 80G</t>
  </si>
  <si>
    <t xml:space="preserve">550701</t>
  </si>
  <si>
    <t xml:space="preserve">7891106907286</t>
  </si>
  <si>
    <t xml:space="preserve">BEPANTOL DERMA CR 20GR</t>
  </si>
  <si>
    <t xml:space="preserve">637641</t>
  </si>
  <si>
    <t xml:space="preserve">7891106915878</t>
  </si>
  <si>
    <t xml:space="preserve">BEPANTOL DERMA SOL 50ML</t>
  </si>
  <si>
    <t xml:space="preserve">632681</t>
  </si>
  <si>
    <t xml:space="preserve">7891106913522</t>
  </si>
  <si>
    <t xml:space="preserve">BEPANTOL DERMA TOQUE SECO CR 30G</t>
  </si>
  <si>
    <t xml:space="preserve">603361</t>
  </si>
  <si>
    <t xml:space="preserve">4005808956487</t>
  </si>
  <si>
    <t xml:space="preserve">BRONZ E PROTEC SOLAR  HIDRAT FPS30 200ML  NIVEA</t>
  </si>
  <si>
    <t xml:space="preserve">603911</t>
  </si>
  <si>
    <t xml:space="preserve">7896004780061</t>
  </si>
  <si>
    <t xml:space="preserve">CALADRYL POS SOL LOC 100ML</t>
  </si>
  <si>
    <t xml:space="preserve">556161</t>
  </si>
  <si>
    <t xml:space="preserve">7899706182980</t>
  </si>
  <si>
    <t xml:space="preserve">CERAVE CR HIDRAT 50ML</t>
  </si>
  <si>
    <t xml:space="preserve">669751</t>
  </si>
  <si>
    <t xml:space="preserve">7899706159197</t>
  </si>
  <si>
    <t xml:space="preserve">CERAVE CREME HIDRATANTE 454G-DEMAIS PROD</t>
  </si>
  <si>
    <t xml:space="preserve">631111</t>
  </si>
  <si>
    <t xml:space="preserve">7899706172707</t>
  </si>
  <si>
    <t xml:space="preserve">CERAVE GEL LIMPEZA 60G</t>
  </si>
  <si>
    <t xml:space="preserve">552981</t>
  </si>
  <si>
    <t xml:space="preserve">7899706159258</t>
  </si>
  <si>
    <t xml:space="preserve">CERAVE HIDRAT 200ML</t>
  </si>
  <si>
    <t xml:space="preserve">637261</t>
  </si>
  <si>
    <t xml:space="preserve">7899706159272</t>
  </si>
  <si>
    <t xml:space="preserve">CERAVE LOCAO HIDRATANTE 473ML-DEMAIS PROD</t>
  </si>
  <si>
    <t xml:space="preserve">624291</t>
  </si>
  <si>
    <t xml:space="preserve">7899706211178</t>
  </si>
  <si>
    <t xml:space="preserve">CERAVE SA GEL DE LIMPEZA RENOVA 150G</t>
  </si>
  <si>
    <t xml:space="preserve">619891</t>
  </si>
  <si>
    <t xml:space="preserve">7897930777781</t>
  </si>
  <si>
    <t xml:space="preserve">CETAPHIL CR HIDRAT 250G-DEMAIS PROD</t>
  </si>
  <si>
    <t xml:space="preserve">383</t>
  </si>
  <si>
    <t xml:space="preserve">7897930777743</t>
  </si>
  <si>
    <t xml:space="preserve">CETAPHIL LOC HIDRATANTE 473ML</t>
  </si>
  <si>
    <t xml:space="preserve">GALDERMA</t>
  </si>
  <si>
    <t xml:space="preserve">642181</t>
  </si>
  <si>
    <t xml:space="preserve">7897930778474</t>
  </si>
  <si>
    <t xml:space="preserve">CETAPHIL LOC LIMPEZ 59ML-DEMAIS PROD</t>
  </si>
  <si>
    <t xml:space="preserve">963</t>
  </si>
  <si>
    <t xml:space="preserve">7908615000169</t>
  </si>
  <si>
    <t xml:space="preserve">CICAPLAST B5 PLUS 20ML-DEMAIS PROD</t>
  </si>
  <si>
    <t xml:space="preserve">632071</t>
  </si>
  <si>
    <t xml:space="preserve">7908615000244</t>
  </si>
  <si>
    <t xml:space="preserve">CICAPLAST LRP B5 PLUS 40ML</t>
  </si>
  <si>
    <t xml:space="preserve">628631</t>
  </si>
  <si>
    <t xml:space="preserve">7898636191802</t>
  </si>
  <si>
    <t xml:space="preserve">CICATRICURE AGUA MICELAR 380ML</t>
  </si>
  <si>
    <t xml:space="preserve">594261</t>
  </si>
  <si>
    <t xml:space="preserve">7898949409625</t>
  </si>
  <si>
    <t xml:space="preserve">CICATRICURE GEL CICATRIZ/ESTRIAS 30G</t>
  </si>
  <si>
    <t xml:space="preserve">655791</t>
  </si>
  <si>
    <t xml:space="preserve">7896026172165</t>
  </si>
  <si>
    <t xml:space="preserve">CLINDOXYL CONTROL 10% 45G-OUTROS</t>
  </si>
  <si>
    <t xml:space="preserve">615281</t>
  </si>
  <si>
    <t xml:space="preserve">4005900945693</t>
  </si>
  <si>
    <t xml:space="preserve">CR FACIAL NIVEA HIDRAT ACNE CONTROL 50G</t>
  </si>
  <si>
    <t xml:space="preserve">597201</t>
  </si>
  <si>
    <t xml:space="preserve">42398004</t>
  </si>
  <si>
    <t xml:space="preserve">CR FACIAL NIVEA HIDRAT EM GEL FRESH 100ML</t>
  </si>
  <si>
    <t xml:space="preserve">594521</t>
  </si>
  <si>
    <t xml:space="preserve">42360407</t>
  </si>
  <si>
    <t xml:space="preserve">CR FACIAL NIVEA NUTRITIVO 100G</t>
  </si>
  <si>
    <t xml:space="preserve">556501</t>
  </si>
  <si>
    <t xml:space="preserve">658901</t>
  </si>
  <si>
    <t xml:space="preserve">4005900779458</t>
  </si>
  <si>
    <t xml:space="preserve">CR NIVEA ANTIS Q10 ENERG NOI 50G-DEMAIS PROD</t>
  </si>
  <si>
    <t xml:space="preserve">666311</t>
  </si>
  <si>
    <t xml:space="preserve">70341368732</t>
  </si>
  <si>
    <t xml:space="preserve">CREME HIDRATANTE 5% MANTEIGA DE KARITE + 5% GLICERINA + 2% NIACINAMIDA PRINCIPIA SKINCARE CH-01 COM</t>
  </si>
  <si>
    <t xml:space="preserve">651401</t>
  </si>
  <si>
    <t xml:space="preserve">7896676440508</t>
  </si>
  <si>
    <t xml:space="preserve">CUTISANOL BABY CREME 45G-DEMAIS PROD</t>
  </si>
  <si>
    <t xml:space="preserve">604381</t>
  </si>
  <si>
    <t xml:space="preserve">4005808310999</t>
  </si>
  <si>
    <t xml:space="preserve">DES.HID.NIVEA LOTION 200ML</t>
  </si>
  <si>
    <t xml:space="preserve">662711</t>
  </si>
  <si>
    <t xml:space="preserve">3282770143942</t>
  </si>
  <si>
    <t xml:space="preserve">DOCTAR PLUS SH ANTI CASPA 240ML-DEMAIS PROD</t>
  </si>
  <si>
    <t xml:space="preserve">663061</t>
  </si>
  <si>
    <t xml:space="preserve">7891150096486</t>
  </si>
  <si>
    <t xml:space="preserve">DOVE GEL LIMP FACIAL PL OLEOS E ACNEIC 150ML   UNIL %DN:17.00</t>
  </si>
  <si>
    <t xml:space="preserve">645081</t>
  </si>
  <si>
    <t xml:space="preserve">7891150095861</t>
  </si>
  <si>
    <t xml:space="preserve">DOVE SER CORP PRO CREAM 180ML   UNIL %DN:7.00</t>
  </si>
  <si>
    <t xml:space="preserve">645101</t>
  </si>
  <si>
    <t xml:space="preserve">7891150095854</t>
  </si>
  <si>
    <t xml:space="preserve">DOVE SER CORP PRO RETINOL 180ML   UNIL %DN:7.00</t>
  </si>
  <si>
    <t xml:space="preserve">663891</t>
  </si>
  <si>
    <t xml:space="preserve">7899706155021</t>
  </si>
  <si>
    <t xml:space="preserve">EFFACLAR GEL CONCENTRADO 300GR-DEMAIS PROD</t>
  </si>
  <si>
    <t xml:space="preserve">626411</t>
  </si>
  <si>
    <t xml:space="preserve">4005900940759</t>
  </si>
  <si>
    <t xml:space="preserve">ESFOLIANTE NIVEA ACNE CONTROL 75ML</t>
  </si>
  <si>
    <t xml:space="preserve">615321</t>
  </si>
  <si>
    <t xml:space="preserve">4005808311286</t>
  </si>
  <si>
    <t xml:space="preserve">FIRM NIVEA LOCAO Q10 VITC 200ML</t>
  </si>
  <si>
    <t xml:space="preserve">639831</t>
  </si>
  <si>
    <t xml:space="preserve">7896026171472</t>
  </si>
  <si>
    <t xml:space="preserve">FISIOGEL AI BALSAMO LIPID 150G-DEMAIS PROD</t>
  </si>
  <si>
    <t xml:space="preserve">609751</t>
  </si>
  <si>
    <t xml:space="preserve">7896026171366</t>
  </si>
  <si>
    <t xml:space="preserve">FISIOGEL AI LOC CREMOSA 100ML</t>
  </si>
  <si>
    <t xml:space="preserve">MEGALABS FARMACEUTICA</t>
  </si>
  <si>
    <t xml:space="preserve">643971</t>
  </si>
  <si>
    <t xml:space="preserve">7896026172639</t>
  </si>
  <si>
    <t xml:space="preserve">FISIOGEL HID PELE SECA 200G-DEMAIS PROD</t>
  </si>
  <si>
    <t xml:space="preserve">566701</t>
  </si>
  <si>
    <t xml:space="preserve">7898040324438</t>
  </si>
  <si>
    <t xml:space="preserve">FLETOP LOCAO 200ML</t>
  </si>
  <si>
    <t xml:space="preserve">661961</t>
  </si>
  <si>
    <t xml:space="preserve">7908785422099</t>
  </si>
  <si>
    <t xml:space="preserve">GARNIER HID FACIAL 85G ANTIMANCHAS</t>
  </si>
  <si>
    <t xml:space="preserve">623251</t>
  </si>
  <si>
    <t xml:space="preserve">7899706196628</t>
  </si>
  <si>
    <t xml:space="preserve">GARNIER SERUM BOOSTER VITAM C 15ML</t>
  </si>
  <si>
    <t xml:space="preserve">619571</t>
  </si>
  <si>
    <t xml:space="preserve">4005900163875</t>
  </si>
  <si>
    <t xml:space="preserve">HIDRAT NIVEA ANTIC PERNAS RENOV 400ML   NIVE %DN:2.00</t>
  </si>
  <si>
    <t xml:space="preserve">626491</t>
  </si>
  <si>
    <t xml:space="preserve">7898414852734</t>
  </si>
  <si>
    <t xml:space="preserve">IMECAP HAIR CX 30 CAP</t>
  </si>
  <si>
    <t xml:space="preserve">615181</t>
  </si>
  <si>
    <t xml:space="preserve">3282779340847</t>
  </si>
  <si>
    <t xml:space="preserve">KIT ACTINE GEL 140G+ACTINE GEL 40G</t>
  </si>
  <si>
    <t xml:space="preserve">LABORATORIOS PIERRE</t>
  </si>
  <si>
    <t xml:space="preserve">623531</t>
  </si>
  <si>
    <t xml:space="preserve">3337875803786</t>
  </si>
  <si>
    <t xml:space="preserve">LIPIKAR BAUME LIGHT AP+M 400ML-DEMAIS PROD</t>
  </si>
  <si>
    <t xml:space="preserve">556541</t>
  </si>
  <si>
    <t xml:space="preserve">4005808335435</t>
  </si>
  <si>
    <t xml:space="preserve">LOC HIDRAT NIVEA SOFT MILK 200ML</t>
  </si>
  <si>
    <t xml:space="preserve">619591</t>
  </si>
  <si>
    <t xml:space="preserve">4005900399861</t>
  </si>
  <si>
    <t xml:space="preserve">LOC NIVEA DEO HIDRA DERMA CARE 200ML</t>
  </si>
  <si>
    <t xml:space="preserve">666281</t>
  </si>
  <si>
    <t xml:space="preserve">70341368879</t>
  </si>
  <si>
    <t xml:space="preserve">LOCAO HIDRATANTE 10% UREIA + SEMENTE GIRASSOL</t>
  </si>
  <si>
    <t xml:space="preserve">624201</t>
  </si>
  <si>
    <t xml:space="preserve">7899706185844</t>
  </si>
  <si>
    <t xml:space="preserve">NANTHELIOS LRP ULTRA COVER FPS60 COR3.0 30G</t>
  </si>
  <si>
    <t xml:space="preserve">644711</t>
  </si>
  <si>
    <t xml:space="preserve">7891010254025</t>
  </si>
  <si>
    <t xml:space="preserve">NEOS MINESOL COR/ROS FPS70 120ML</t>
  </si>
  <si>
    <t xml:space="preserve">KENVER</t>
  </si>
  <si>
    <t xml:space="preserve">644801</t>
  </si>
  <si>
    <t xml:space="preserve">7891010250782</t>
  </si>
  <si>
    <t xml:space="preserve">NEOS MINESOL OC FPS70 CLARO 40G</t>
  </si>
  <si>
    <t xml:space="preserve">613781</t>
  </si>
  <si>
    <t xml:space="preserve">7891010249106</t>
  </si>
  <si>
    <t xml:space="preserve">NEUT SUN FRESH FPS90 200ML</t>
  </si>
  <si>
    <t xml:space="preserve">483</t>
  </si>
  <si>
    <t xml:space="preserve">7891010253905</t>
  </si>
  <si>
    <t xml:space="preserve">NEUTROG HIDRATA &amp; REPARA 400ML</t>
  </si>
  <si>
    <t xml:space="preserve">652651</t>
  </si>
  <si>
    <t xml:space="preserve">4005900929679</t>
  </si>
  <si>
    <t xml:space="preserve">NIVEA VISAGE CELLULLAR LIFT EXPERT DIA SPF 30 50GRS</t>
  </si>
  <si>
    <t xml:space="preserve">652661</t>
  </si>
  <si>
    <t xml:space="preserve">4005900929686</t>
  </si>
  <si>
    <t xml:space="preserve">NIVEA VISAGE CELLULLAR LIFT EXPERT NOITE 48GRS</t>
  </si>
  <si>
    <t xml:space="preserve">637671</t>
  </si>
  <si>
    <t xml:space="preserve">4005808555352</t>
  </si>
  <si>
    <t xml:space="preserve">PROT NIVEA SOLAR SUN   HIDRAT FPS50 125ML</t>
  </si>
  <si>
    <t xml:space="preserve">566961</t>
  </si>
  <si>
    <t xml:space="preserve">4005808555345</t>
  </si>
  <si>
    <t xml:space="preserve">PROT NIVEA SOLAR SUN PROT  HIDRAT FPS50 200ML</t>
  </si>
  <si>
    <t xml:space="preserve">615391</t>
  </si>
  <si>
    <t xml:space="preserve">4005900980397</t>
  </si>
  <si>
    <t xml:space="preserve">PROT NIVEA SUN FACIAL TOQUE SECO FPS70 40ML</t>
  </si>
  <si>
    <t xml:space="preserve">594241</t>
  </si>
  <si>
    <t xml:space="preserve">7898636191079</t>
  </si>
  <si>
    <t xml:space="preserve">PV - ASEPXIA SAB LIQ ESFOLIANTE 100ML</t>
  </si>
  <si>
    <t xml:space="preserve">619551</t>
  </si>
  <si>
    <t xml:space="preserve">3282779340274</t>
  </si>
  <si>
    <t xml:space="preserve">PV - KIT AVENE MAT PERFECT COR FPS60+CLEANANCE 40G</t>
  </si>
  <si>
    <t xml:space="preserve">624261</t>
  </si>
  <si>
    <t xml:space="preserve">7899706141062</t>
  </si>
  <si>
    <t xml:space="preserve">PV - LIPIKAR LRP AOX FPS60 200ML</t>
  </si>
  <si>
    <t xml:space="preserve">623721</t>
  </si>
  <si>
    <t xml:space="preserve">7899706251068</t>
  </si>
  <si>
    <t xml:space="preserve">PV - SERUM FAC GARNIER ANTIAC 15ML</t>
  </si>
  <si>
    <t xml:space="preserve">403241</t>
  </si>
  <si>
    <t xml:space="preserve">7896082900047</t>
  </si>
  <si>
    <t xml:space="preserve">PV ACNASE (N.S.) GEL BG 20G</t>
  </si>
  <si>
    <t xml:space="preserve">624351</t>
  </si>
  <si>
    <t xml:space="preserve">7899706134231</t>
  </si>
  <si>
    <t xml:space="preserve">PV ANTHELIOS LRP XL FPS70 PROTECT 120ML</t>
  </si>
  <si>
    <t xml:space="preserve">623231</t>
  </si>
  <si>
    <t xml:space="preserve">7899706197106</t>
  </si>
  <si>
    <t xml:space="preserve">PV DERMO REVITALIFT HIALU GEL PREENCH 50ML</t>
  </si>
  <si>
    <t xml:space="preserve">663071</t>
  </si>
  <si>
    <t xml:space="preserve">7891150096509</t>
  </si>
  <si>
    <t xml:space="preserve">PV DOVE GEL LIMP FACIAL PL SENS E OLEOS 150ML   UNIL %DN:17.00</t>
  </si>
  <si>
    <t xml:space="preserve">644761</t>
  </si>
  <si>
    <t xml:space="preserve">7891010250959</t>
  </si>
  <si>
    <t xml:space="preserve">PV NEUT SUN FRESH FPS30 SPR 180ML</t>
  </si>
  <si>
    <t xml:space="preserve">630391</t>
  </si>
  <si>
    <t xml:space="preserve">7891317024345</t>
  </si>
  <si>
    <t xml:space="preserve">PV OAZ CASTANHA DA INDIA 200ML</t>
  </si>
  <si>
    <t xml:space="preserve">PROFUSE</t>
  </si>
  <si>
    <t xml:space="preserve">660461</t>
  </si>
  <si>
    <t xml:space="preserve">7896004780092</t>
  </si>
  <si>
    <t xml:space="preserve">PV POS SOL CALADRYL GEL 120G</t>
  </si>
  <si>
    <t xml:space="preserve">CELLERA FARMACEUTICA</t>
  </si>
  <si>
    <t xml:space="preserve">656201</t>
  </si>
  <si>
    <t xml:space="preserve">7891150095878</t>
  </si>
  <si>
    <t xml:space="preserve">PV SERUM DOVE CORPO PRO CERAM 380ML</t>
  </si>
  <si>
    <t xml:space="preserve">652031</t>
  </si>
  <si>
    <t xml:space="preserve">7896094211438</t>
  </si>
  <si>
    <t xml:space="preserve">PV UMIDITA CALM CR 45G</t>
  </si>
  <si>
    <t xml:space="preserve">649771</t>
  </si>
  <si>
    <t xml:space="preserve">7896676440492</t>
  </si>
  <si>
    <t xml:space="preserve">PVV - CUTISANOL BABY CREME 120G-DEMAIS PROD</t>
  </si>
  <si>
    <t xml:space="preserve">611001</t>
  </si>
  <si>
    <t xml:space="preserve">4005900945709</t>
  </si>
  <si>
    <t xml:space="preserve">SAB NIVEA GEL ACNE CONTROL 150G</t>
  </si>
  <si>
    <t xml:space="preserve">594311</t>
  </si>
  <si>
    <t xml:space="preserve">4005808189625</t>
  </si>
  <si>
    <t xml:space="preserve">SAB NIVEA GEL CONTR BRILHO 145G</t>
  </si>
  <si>
    <t xml:space="preserve">555241</t>
  </si>
  <si>
    <t xml:space="preserve">7898949409557</t>
  </si>
  <si>
    <t xml:space="preserve">SABONETE BARRA ENXOFRE ASEPXIA CAIXA 90G</t>
  </si>
  <si>
    <t xml:space="preserve">104</t>
  </si>
  <si>
    <t xml:space="preserve">4005808189342</t>
  </si>
  <si>
    <t xml:space="preserve">SABONETE FACIAL GEL NIVEA EQUI NUT 150G</t>
  </si>
  <si>
    <t xml:space="preserve">645561</t>
  </si>
  <si>
    <t xml:space="preserve">7897930761209</t>
  </si>
  <si>
    <t xml:space="preserve">SOAPEX 1% SAB 80G-DEMAIS PROD</t>
  </si>
  <si>
    <t xml:space="preserve">609041</t>
  </si>
  <si>
    <t xml:space="preserve">7897930750050</t>
  </si>
  <si>
    <t xml:space="preserve">SOAPEX SAB CREMO 120ML</t>
  </si>
  <si>
    <t xml:space="preserve">GALDERMA BRASIL</t>
  </si>
  <si>
    <t xml:space="preserve">28903</t>
  </si>
  <si>
    <t xml:space="preserve">7899706198004</t>
  </si>
  <si>
    <t xml:space="preserve">SOLAR EXPERTISE ANTIOLEO F30 40G-DEMAIS PROD</t>
  </si>
  <si>
    <t xml:space="preserve">613581</t>
  </si>
  <si>
    <t xml:space="preserve">7896006200932</t>
  </si>
  <si>
    <t xml:space="preserve">SOLARDRIL LOCAO FR X 120 ML</t>
  </si>
  <si>
    <t xml:space="preserve">665971</t>
  </si>
  <si>
    <t xml:space="preserve">7896026172202</t>
  </si>
  <si>
    <t xml:space="preserve">SUNMAX INTENSE FPS60 - 60G-DEMAIS PROD</t>
  </si>
  <si>
    <t xml:space="preserve">SUN PHARMA</t>
  </si>
  <si>
    <t xml:space="preserve">665991</t>
  </si>
  <si>
    <t xml:space="preserve">7896026172264</t>
  </si>
  <si>
    <t xml:space="preserve">SUNMAX SENS 60G FPS30-DEMAIS PROD</t>
  </si>
  <si>
    <t xml:space="preserve">615421</t>
  </si>
  <si>
    <t xml:space="preserve">4005900889737</t>
  </si>
  <si>
    <t xml:space="preserve">TONICO NIVEA AQUA ROSE 200ML</t>
  </si>
  <si>
    <t xml:space="preserve">615331</t>
  </si>
  <si>
    <t xml:space="preserve">4005808881512</t>
  </si>
  <si>
    <t xml:space="preserve">VENCIDO - GEL NIVEA ANTI-CELULIT BYEBYE CEL 201ML</t>
  </si>
  <si>
    <t xml:space="preserve">666011</t>
  </si>
  <si>
    <t xml:space="preserve">7898639690586</t>
  </si>
  <si>
    <t xml:space="preserve">APAR PRES DIG HOME GP200 G-TECH-DEMAIS PROD</t>
  </si>
  <si>
    <t xml:space="preserve">265661</t>
  </si>
  <si>
    <t xml:space="preserve">8902220106079</t>
  </si>
  <si>
    <t xml:space="preserve">AZUKON MR 30MG CX 30 COMP LIB PROL</t>
  </si>
  <si>
    <t xml:space="preserve">622611</t>
  </si>
  <si>
    <t xml:space="preserve">5000456070423</t>
  </si>
  <si>
    <t xml:space="preserve">FORXIGA 10MG CX 30 COMP</t>
  </si>
  <si>
    <t xml:space="preserve">156301</t>
  </si>
  <si>
    <t xml:space="preserve">7891721027437</t>
  </si>
  <si>
    <t xml:space="preserve">GLIFAGE 850MG X 30 COMP REV</t>
  </si>
  <si>
    <t xml:space="preserve">157261</t>
  </si>
  <si>
    <t xml:space="preserve">7891721022579</t>
  </si>
  <si>
    <t xml:space="preserve">GLIFAGE XR 1G CX 30 COMP</t>
  </si>
  <si>
    <t xml:space="preserve">533121</t>
  </si>
  <si>
    <t xml:space="preserve">7891721201806</t>
  </si>
  <si>
    <t xml:space="preserve">GLIFAGE XR 500MG CX 30 COMP</t>
  </si>
  <si>
    <t xml:space="preserve">156321</t>
  </si>
  <si>
    <t xml:space="preserve">7891721201530</t>
  </si>
  <si>
    <t xml:space="preserve">GLIFAGE XR 850MG CX 30 COMP LIB PROL</t>
  </si>
  <si>
    <t xml:space="preserve">1183</t>
  </si>
  <si>
    <t xml:space="preserve">7898639691965</t>
  </si>
  <si>
    <t xml:space="preserve">LANCETAS PARA LANCETADOR 30G C/50 UND</t>
  </si>
  <si>
    <t xml:space="preserve">158801</t>
  </si>
  <si>
    <t xml:space="preserve">7896658012419</t>
  </si>
  <si>
    <t xml:space="preserve">MERITOR 4+1000MG CX 30 COMP REV</t>
  </si>
  <si>
    <t xml:space="preserve">611031</t>
  </si>
  <si>
    <t xml:space="preserve">4015630064205</t>
  </si>
  <si>
    <t xml:space="preserve">N ACCU-CHEK ACTIVE 10TIRAS   ROCH %DN:0.00</t>
  </si>
  <si>
    <t xml:space="preserve">ACCORD FARMACEUTICA</t>
  </si>
  <si>
    <t xml:space="preserve">663341</t>
  </si>
  <si>
    <t xml:space="preserve">4015630064076</t>
  </si>
  <si>
    <t xml:space="preserve">TIRAS ACCU-CHEK  C/ 50UN</t>
  </si>
  <si>
    <t xml:space="preserve">PRODUTOS ROCHE QUIMICOS E FARMACEUTICOS</t>
  </si>
  <si>
    <t xml:space="preserve">1003</t>
  </si>
  <si>
    <t xml:space="preserve">7896112452461</t>
  </si>
  <si>
    <t xml:space="preserve">AD-MUC POM 10G</t>
  </si>
  <si>
    <t xml:space="preserve">566661</t>
  </si>
  <si>
    <t xml:space="preserve">7891317144166</t>
  </si>
  <si>
    <t xml:space="preserve">AIDE 3 200UI SOL OR FR 10ML</t>
  </si>
  <si>
    <t xml:space="preserve">640231</t>
  </si>
  <si>
    <t xml:space="preserve">7896094922006</t>
  </si>
  <si>
    <t xml:space="preserve">ALBOCRESIL LIQUIDO 36.0% 12ML X 1</t>
  </si>
  <si>
    <t xml:space="preserve">295401</t>
  </si>
  <si>
    <t xml:space="preserve">7891142982407</t>
  </si>
  <si>
    <t xml:space="preserve">ALIVIUM 400MG CX 10 CAP</t>
  </si>
  <si>
    <t xml:space="preserve">295441</t>
  </si>
  <si>
    <t xml:space="preserve">7891142115126</t>
  </si>
  <si>
    <t xml:space="preserve">ALIVIUM 600MG CX 10 CAP</t>
  </si>
  <si>
    <t xml:space="preserve">603031</t>
  </si>
  <si>
    <t xml:space="preserve">7891058002589</t>
  </si>
  <si>
    <t xml:space="preserve">ALLEGRA 6MG/ML SUS OR FR PED 60ML+COP SB FRAMBOESA</t>
  </si>
  <si>
    <t xml:space="preserve">146441</t>
  </si>
  <si>
    <t xml:space="preserve">7891058004347</t>
  </si>
  <si>
    <t xml:space="preserve">ALLEGRA 6MG/ML SUS OR FR PED 60ML+SER SB FRAMBOESA</t>
  </si>
  <si>
    <t xml:space="preserve">147421</t>
  </si>
  <si>
    <t xml:space="preserve">7891058006716</t>
  </si>
  <si>
    <t xml:space="preserve">ALLEGRA D 60+120MG CX 10 COMP REV LIB PROL</t>
  </si>
  <si>
    <t xml:space="preserve">414061</t>
  </si>
  <si>
    <t xml:space="preserve">7896006214007</t>
  </si>
  <si>
    <t xml:space="preserve">ANDRIODERMOL SOL TOP FR 50ML</t>
  </si>
  <si>
    <t xml:space="preserve">645341</t>
  </si>
  <si>
    <t xml:space="preserve">7896094918443</t>
  </si>
  <si>
    <t xml:space="preserve">ARTROFLAN 150MG CX 40 COMP REV</t>
  </si>
  <si>
    <t xml:space="preserve">13921</t>
  </si>
  <si>
    <t xml:space="preserve">7891106915175</t>
  </si>
  <si>
    <t xml:space="preserve">ASPIRINA 500MG CX 100 COMP ACLAR</t>
  </si>
  <si>
    <t xml:space="preserve">15761</t>
  </si>
  <si>
    <t xml:space="preserve">5702191025637</t>
  </si>
  <si>
    <t xml:space="preserve">AZELAN 150 MG/G GEL CT BG AL X 30 G</t>
  </si>
  <si>
    <t xml:space="preserve">339861</t>
  </si>
  <si>
    <t xml:space="preserve">7896004726793</t>
  </si>
  <si>
    <t xml:space="preserve">BALSAMO BENGUE 0,10+0,50G AER FR 60G</t>
  </si>
  <si>
    <t xml:space="preserve">EMS OTC</t>
  </si>
  <si>
    <t xml:space="preserve">339901</t>
  </si>
  <si>
    <t xml:space="preserve">7896004753638</t>
  </si>
  <si>
    <t xml:space="preserve">BALSAMO BENGUE 60G BG GEL CX</t>
  </si>
  <si>
    <t xml:space="preserve">339821</t>
  </si>
  <si>
    <t xml:space="preserve">7896004817576</t>
  </si>
  <si>
    <t xml:space="preserve">BALSAMO BENGUE GEL BG 20G</t>
  </si>
  <si>
    <t xml:space="preserve">339841</t>
  </si>
  <si>
    <t xml:space="preserve">7896004817569</t>
  </si>
  <si>
    <t xml:space="preserve">BALSAMO BENGUE POM BG 20G</t>
  </si>
  <si>
    <t xml:space="preserve">657751</t>
  </si>
  <si>
    <t xml:space="preserve">7891010256692</t>
  </si>
  <si>
    <t xml:space="preserve">BENALET 5+50+10MG PASTILHA CARTELA MENTA C/ 4UN</t>
  </si>
  <si>
    <t xml:space="preserve">497121</t>
  </si>
  <si>
    <t xml:space="preserve">7891268402025</t>
  </si>
  <si>
    <t xml:space="preserve">BENALET 5+50+10MG PASTILHA SB MEL E LIMAO CX C/ 12UN</t>
  </si>
  <si>
    <t xml:space="preserve">330001</t>
  </si>
  <si>
    <t xml:space="preserve">7896094915107</t>
  </si>
  <si>
    <t xml:space="preserve">BENEGRIP 250+30+250+2MG BL CX 12CP</t>
  </si>
  <si>
    <t xml:space="preserve">653281</t>
  </si>
  <si>
    <t xml:space="preserve">7896094929593</t>
  </si>
  <si>
    <t xml:space="preserve">BENEGRIP IMUNO KIDS 30 CPR SORT-DEMAIS PROD</t>
  </si>
  <si>
    <t xml:space="preserve">210861</t>
  </si>
  <si>
    <t xml:space="preserve">7896658014321</t>
  </si>
  <si>
    <t xml:space="preserve">BIOFENAC 11,6MG/G SOL SER TB 60G</t>
  </si>
  <si>
    <t xml:space="preserve">561181</t>
  </si>
  <si>
    <t xml:space="preserve">7896094915060</t>
  </si>
  <si>
    <t xml:space="preserve">BIOTONICO FONTOURA FR 12 400ML SB MORANGO</t>
  </si>
  <si>
    <t xml:space="preserve">561201</t>
  </si>
  <si>
    <t xml:space="preserve">7896094915732</t>
  </si>
  <si>
    <t xml:space="preserve">BIOTONICO FONTOURA FR 12 400ML SB UVA</t>
  </si>
  <si>
    <t xml:space="preserve">48341</t>
  </si>
  <si>
    <t xml:space="preserve">7898100268306</t>
  </si>
  <si>
    <t xml:space="preserve">BIOVICERIN END/ML SUS OR FRACIONADO 1UND</t>
  </si>
  <si>
    <t xml:space="preserve">GEYER</t>
  </si>
  <si>
    <t xml:space="preserve">130101</t>
  </si>
  <si>
    <t xml:space="preserve">7891058021610</t>
  </si>
  <si>
    <t xml:space="preserve">BISOLVON 1,6MG/ML XPE FR 120ML</t>
  </si>
  <si>
    <t xml:space="preserve">587481</t>
  </si>
  <si>
    <t xml:space="preserve">7896685302880</t>
  </si>
  <si>
    <t xml:space="preserve">BROMELIN S SUSP ORAL FR 100ML</t>
  </si>
  <si>
    <t xml:space="preserve">582201</t>
  </si>
  <si>
    <t xml:space="preserve">7896685300473</t>
  </si>
  <si>
    <t xml:space="preserve">BROMELIN SUS ORAL FR 100ML</t>
  </si>
  <si>
    <t xml:space="preserve">523621</t>
  </si>
  <si>
    <t xml:space="preserve">7896094999954</t>
  </si>
  <si>
    <t xml:space="preserve">BUSCOFEM 400MG CX 20 CAP</t>
  </si>
  <si>
    <t xml:space="preserve">625731</t>
  </si>
  <si>
    <t xml:space="preserve">7896094928176</t>
  </si>
  <si>
    <t xml:space="preserve">BUSCOPAN 10MG/ML SOL ORAL FR 20ML+SER DOS PED</t>
  </si>
  <si>
    <t xml:space="preserve">584321</t>
  </si>
  <si>
    <t xml:space="preserve">4987188568712</t>
  </si>
  <si>
    <t xml:space="preserve">BYE BYE FEVER PARA BEBES C/2UN(HSM)</t>
  </si>
  <si>
    <t xml:space="preserve">539701</t>
  </si>
  <si>
    <t xml:space="preserve">7898414850891</t>
  </si>
  <si>
    <t xml:space="preserve">CALCITRAN D3 CX 30 COMP</t>
  </si>
  <si>
    <t xml:space="preserve">594131</t>
  </si>
  <si>
    <t xml:space="preserve">7898040329464</t>
  </si>
  <si>
    <t xml:space="preserve">CALCITRAN MDK CX 30 COMP</t>
  </si>
  <si>
    <t xml:space="preserve">622851</t>
  </si>
  <si>
    <t xml:space="preserve">7895858017149</t>
  </si>
  <si>
    <t xml:space="preserve">CALMAN 100ML</t>
  </si>
  <si>
    <t xml:space="preserve">550741</t>
  </si>
  <si>
    <t xml:space="preserve">7895858017156</t>
  </si>
  <si>
    <t xml:space="preserve">CALMAN 20CPR</t>
  </si>
  <si>
    <t xml:space="preserve">ASPEN</t>
  </si>
  <si>
    <t xml:space="preserve">210961</t>
  </si>
  <si>
    <t xml:space="preserve">7896261005723</t>
  </si>
  <si>
    <t xml:space="preserve">CATAFLAMPRO 11,6MG/G SOL DERM AER TB 85ML</t>
  </si>
  <si>
    <t xml:space="preserve">210901</t>
  </si>
  <si>
    <t xml:space="preserve">7896261014244</t>
  </si>
  <si>
    <t xml:space="preserve">CATAFLAMPRO EMULGEL BG 30G</t>
  </si>
  <si>
    <t xml:space="preserve">612071</t>
  </si>
  <si>
    <t xml:space="preserve">7896009498657</t>
  </si>
  <si>
    <t xml:space="preserve">CENTRUM A-Z ADULTO MULHER C/30CP (WTH)</t>
  </si>
  <si>
    <t xml:space="preserve">619961</t>
  </si>
  <si>
    <t xml:space="preserve">7896009499012</t>
  </si>
  <si>
    <t xml:space="preserve">CENTRUM ESSENCIAL 30CPR</t>
  </si>
  <si>
    <t xml:space="preserve">GLAXO SMITH KLINE BR</t>
  </si>
  <si>
    <t xml:space="preserve">619971</t>
  </si>
  <si>
    <t xml:space="preserve">7896009498671</t>
  </si>
  <si>
    <t xml:space="preserve">CENTRUM HOMEM KIT 60+30CPR   HALE %DN:10.00</t>
  </si>
  <si>
    <t xml:space="preserve">638761</t>
  </si>
  <si>
    <t xml:space="preserve">7896009499067</t>
  </si>
  <si>
    <t xml:space="preserve">CENTRUM PO IMUNIDADE EFERV 12ENV   HALE</t>
  </si>
  <si>
    <t xml:space="preserve">CENTRIX VITAMINA</t>
  </si>
  <si>
    <t xml:space="preserve">293601</t>
  </si>
  <si>
    <t xml:space="preserve">7896548140284</t>
  </si>
  <si>
    <t xml:space="preserve">CERUMIN 0,4+140MG SOL OTO FR GTS 8ML</t>
  </si>
  <si>
    <t xml:space="preserve">590981</t>
  </si>
  <si>
    <t xml:space="preserve">7891058001643</t>
  </si>
  <si>
    <t xml:space="preserve">CEWIN 200MG/ML SOL ORAL X 20ML</t>
  </si>
  <si>
    <t xml:space="preserve">603831</t>
  </si>
  <si>
    <t xml:space="preserve">7891058000295</t>
  </si>
  <si>
    <t xml:space="preserve">CEWIN 500MG CX 30 COMP LIB PROL</t>
  </si>
  <si>
    <t xml:space="preserve">161441</t>
  </si>
  <si>
    <t xml:space="preserve">7896548113479</t>
  </si>
  <si>
    <t xml:space="preserve">CLARIL 0,25+3MG SOL FR OFT GTS 15ML</t>
  </si>
  <si>
    <t xml:space="preserve">ALCON</t>
  </si>
  <si>
    <t xml:space="preserve">560901</t>
  </si>
  <si>
    <t xml:space="preserve">7896658027796</t>
  </si>
  <si>
    <t xml:space="preserve">COLIDIS FR 5ML</t>
  </si>
  <si>
    <t xml:space="preserve">161561</t>
  </si>
  <si>
    <t xml:space="preserve">7891058020316</t>
  </si>
  <si>
    <t xml:space="preserve">COLIRIO MOURA BRASIL 0,15+0,3MG/ML SOL OFT FR X 20ML</t>
  </si>
  <si>
    <t xml:space="preserve">641601</t>
  </si>
  <si>
    <t xml:space="preserve">7896026173018</t>
  </si>
  <si>
    <t xml:space="preserve">COMPLEXO ALMEIDA PRADO 46 C/60 COMP-OUTROS</t>
  </si>
  <si>
    <t xml:space="preserve">609631</t>
  </si>
  <si>
    <t xml:space="preserve">7891142982155</t>
  </si>
  <si>
    <t xml:space="preserve">CORISTINA D PRO 400+4+4MG BL 8 COMP</t>
  </si>
  <si>
    <t xml:space="preserve">637061</t>
  </si>
  <si>
    <t xml:space="preserve">7891142982100</t>
  </si>
  <si>
    <t xml:space="preserve">CORISTINA D PRO 400+4+4MG CX 16 COMP</t>
  </si>
  <si>
    <t xml:space="preserve">605281</t>
  </si>
  <si>
    <t xml:space="preserve">7893454714783</t>
  </si>
  <si>
    <t xml:space="preserve">CULTURELLE PROBIOTICO CX 30 SACHES</t>
  </si>
  <si>
    <t xml:space="preserve">626861</t>
  </si>
  <si>
    <t xml:space="preserve">7893454714776</t>
  </si>
  <si>
    <t xml:space="preserve">CULTURELLE PROBIOTICO CX 6 SACHES</t>
  </si>
  <si>
    <t xml:space="preserve">329681</t>
  </si>
  <si>
    <t xml:space="preserve">7896658001918</t>
  </si>
  <si>
    <t xml:space="preserve">DECONGEX PLUS 0,4+1MG/ML XPE FR 120ML</t>
  </si>
  <si>
    <t xml:space="preserve">329641</t>
  </si>
  <si>
    <t xml:space="preserve">7896658007934</t>
  </si>
  <si>
    <t xml:space="preserve">DECONGEX PLUS 12+15MG CARTELA 4CP</t>
  </si>
  <si>
    <t xml:space="preserve">329661</t>
  </si>
  <si>
    <t xml:space="preserve">7896658001901</t>
  </si>
  <si>
    <t xml:space="preserve">DECONGEX PLUS 12+15MG CX 12 COMP REV</t>
  </si>
  <si>
    <t xml:space="preserve">329701</t>
  </si>
  <si>
    <t xml:space="preserve">7896658001925</t>
  </si>
  <si>
    <t xml:space="preserve">DECONGEX PLUS 2+2,5MG SOL FR GTS 20ML</t>
  </si>
  <si>
    <t xml:space="preserve">630151</t>
  </si>
  <si>
    <t xml:space="preserve">7896026172066</t>
  </si>
  <si>
    <t xml:space="preserve">DERSANI HIDROGEL ALGINATO 30G-DEMAIS PROD</t>
  </si>
  <si>
    <t xml:space="preserve">608941</t>
  </si>
  <si>
    <t xml:space="preserve">7898087340125</t>
  </si>
  <si>
    <t xml:space="preserve">DERSANI HIDROGEL BISNAGA 30G   MEGA %DN:8.00</t>
  </si>
  <si>
    <t xml:space="preserve">553521</t>
  </si>
  <si>
    <t xml:space="preserve">7898087340040</t>
  </si>
  <si>
    <t xml:space="preserve">DERSANI ORIGINAL LOC OLEOSA 100ML</t>
  </si>
  <si>
    <t xml:space="preserve">224961</t>
  </si>
  <si>
    <t xml:space="preserve">7891058017507</t>
  </si>
  <si>
    <t xml:space="preserve">DORFLEX 300+35+50MG CX 36 COMP</t>
  </si>
  <si>
    <t xml:space="preserve">622821</t>
  </si>
  <si>
    <t xml:space="preserve">7891058003975</t>
  </si>
  <si>
    <t xml:space="preserve">DORFLEX MAX 600+70+100MG CX 16 COMP</t>
  </si>
  <si>
    <t xml:space="preserve">498901</t>
  </si>
  <si>
    <t xml:space="preserve">7891058022815</t>
  </si>
  <si>
    <t xml:space="preserve">DORFLEX UNO 1G CX 10 COMP</t>
  </si>
  <si>
    <t xml:space="preserve">506101</t>
  </si>
  <si>
    <t xml:space="preserve">7896094920910</t>
  </si>
  <si>
    <t xml:space="preserve">DORIL ENXAQUECA BL 8 COMP</t>
  </si>
  <si>
    <t xml:space="preserve">58801</t>
  </si>
  <si>
    <t xml:space="preserve">7891058021528</t>
  </si>
  <si>
    <t xml:space="preserve">DULCOLAX 5MG CX 20 COMP REV LIB RETARD</t>
  </si>
  <si>
    <t xml:space="preserve">524001</t>
  </si>
  <si>
    <t xml:space="preserve">7891058001032</t>
  </si>
  <si>
    <t xml:space="preserve">DULCOLAX 7,5MG/ML SOL OR FR GOT 30ML</t>
  </si>
  <si>
    <t xml:space="preserve">230841</t>
  </si>
  <si>
    <t xml:space="preserve">7891317005351</t>
  </si>
  <si>
    <t xml:space="preserve">EBASTEL 10MG CX 10 COMP</t>
  </si>
  <si>
    <t xml:space="preserve">230861</t>
  </si>
  <si>
    <t xml:space="preserve">7891317000547</t>
  </si>
  <si>
    <t xml:space="preserve">EBASTEL XPE FR 60ML</t>
  </si>
  <si>
    <t xml:space="preserve">83081</t>
  </si>
  <si>
    <t xml:space="preserve">7896676433050</t>
  </si>
  <si>
    <t xml:space="preserve">ECOFILM 5MG SOL OFT FR GTS 5ML</t>
  </si>
  <si>
    <t xml:space="preserve">545781</t>
  </si>
  <si>
    <t xml:space="preserve">7891058016999</t>
  </si>
  <si>
    <t xml:space="preserve">ENTEROGERMINA 2BCFUS/5ML SUS PROBIOTICO CAIXA COM 10 FLACONETES</t>
  </si>
  <si>
    <t xml:space="preserve">570681</t>
  </si>
  <si>
    <t xml:space="preserve">7891058020286</t>
  </si>
  <si>
    <t xml:space="preserve">ENTEROGERMINA PLUS 4BCFU/5ML X 5 FR</t>
  </si>
  <si>
    <t xml:space="preserve">633021</t>
  </si>
  <si>
    <t xml:space="preserve">7896094927889</t>
  </si>
  <si>
    <t xml:space="preserve">EPAREMA DRAG X 10</t>
  </si>
  <si>
    <t xml:space="preserve">646151</t>
  </si>
  <si>
    <t xml:space="preserve">7896094922228</t>
  </si>
  <si>
    <t xml:space="preserve">EPAREMA FLACONETES 10ML X 4</t>
  </si>
  <si>
    <t xml:space="preserve">416541</t>
  </si>
  <si>
    <t xml:space="preserve">7896094909182</t>
  </si>
  <si>
    <t xml:space="preserve">EPOCLER 100+50+10MG/ML SOL OR DISP 6FLAC X 10 ML</t>
  </si>
  <si>
    <t xml:space="preserve">202381</t>
  </si>
  <si>
    <t xml:space="preserve">7896658018879</t>
  </si>
  <si>
    <t xml:space="preserve">ESALERG 0,5MG XPE FR X 60ML+SER DOS</t>
  </si>
  <si>
    <t xml:space="preserve">653191</t>
  </si>
  <si>
    <t xml:space="preserve">7896094928909</t>
  </si>
  <si>
    <t xml:space="preserve">ESTOMAZIL LEITE DE MAGNESIA SUSP FR X 100ML</t>
  </si>
  <si>
    <t xml:space="preserve">653311</t>
  </si>
  <si>
    <t xml:space="preserve">7896094928916</t>
  </si>
  <si>
    <t xml:space="preserve">ESTOMAZIL LEITE MAGNEZIO 300 ML-OUTROS</t>
  </si>
  <si>
    <t xml:space="preserve">626071</t>
  </si>
  <si>
    <t xml:space="preserve">7896023756849</t>
  </si>
  <si>
    <t xml:space="preserve">FIGATIL 10ML FLACONETE</t>
  </si>
  <si>
    <t xml:space="preserve">355221</t>
  </si>
  <si>
    <t xml:space="preserve">7891106006491</t>
  </si>
  <si>
    <t xml:space="preserve">FLANAX 275MG CX 20 COMP REV</t>
  </si>
  <si>
    <t xml:space="preserve">354941</t>
  </si>
  <si>
    <t xml:space="preserve">7891106913683</t>
  </si>
  <si>
    <t xml:space="preserve">FLANAX 275MG CX 8 COMP REV</t>
  </si>
  <si>
    <t xml:space="preserve">355241</t>
  </si>
  <si>
    <t xml:space="preserve">7891106006507</t>
  </si>
  <si>
    <t xml:space="preserve">FLANAX 550MG CX 10 COMP REV</t>
  </si>
  <si>
    <t xml:space="preserve">242381</t>
  </si>
  <si>
    <t xml:space="preserve">7891721023422</t>
  </si>
  <si>
    <t xml:space="preserve">FLEXIVE CDM 350MG/G CREM DERM BG 25G</t>
  </si>
  <si>
    <t xml:space="preserve">127621</t>
  </si>
  <si>
    <t xml:space="preserve">7896658011863</t>
  </si>
  <si>
    <t xml:space="preserve">FLOGORAL 250ML COLUT+CP MED SB MENTA</t>
  </si>
  <si>
    <t xml:space="preserve">127521</t>
  </si>
  <si>
    <t xml:space="preserve">7896658005466</t>
  </si>
  <si>
    <t xml:space="preserve">FLOGORAL CAIXA C/ 12 PAST SB CEREJA</t>
  </si>
  <si>
    <t xml:space="preserve">127801</t>
  </si>
  <si>
    <t xml:space="preserve">7896658034749</t>
  </si>
  <si>
    <t xml:space="preserve">FLOGORAL CARTELA 4 PAST SB MENTA (CARTELA)</t>
  </si>
  <si>
    <t xml:space="preserve">127721</t>
  </si>
  <si>
    <t xml:space="preserve">7896658006760</t>
  </si>
  <si>
    <t xml:space="preserve">FLOGORAL COLUT FR 150ML+CM SB TRADICIONAL</t>
  </si>
  <si>
    <t xml:space="preserve">634241</t>
  </si>
  <si>
    <t xml:space="preserve">7898040329648</t>
  </si>
  <si>
    <t xml:space="preserve">FLORATIL 100MG CX 12 CAP</t>
  </si>
  <si>
    <t xml:space="preserve">589581</t>
  </si>
  <si>
    <t xml:space="preserve">7898040329655</t>
  </si>
  <si>
    <t xml:space="preserve">FLORATIL 200MG CX 6 CAP</t>
  </si>
  <si>
    <t xml:space="preserve">622951</t>
  </si>
  <si>
    <t xml:space="preserve">7898040329679</t>
  </si>
  <si>
    <t xml:space="preserve">FLORATIL 250MG BL 6 CAP</t>
  </si>
  <si>
    <t xml:space="preserve">671851</t>
  </si>
  <si>
    <t xml:space="preserve">7898040329600</t>
  </si>
  <si>
    <t xml:space="preserve">FLORATIL 250MG BL 6 SACHE</t>
  </si>
  <si>
    <t xml:space="preserve">430641</t>
  </si>
  <si>
    <t xml:space="preserve">7896685301661</t>
  </si>
  <si>
    <t xml:space="preserve">FLORAX CX 5 FLAC X 5ML PED</t>
  </si>
  <si>
    <t xml:space="preserve">430821</t>
  </si>
  <si>
    <t xml:space="preserve">7896685303559</t>
  </si>
  <si>
    <t xml:space="preserve">FLORAX SM SUS ORAL CX 10 FLAC X 5ML ADU SB FRAMBOESA</t>
  </si>
  <si>
    <t xml:space="preserve">430781</t>
  </si>
  <si>
    <t xml:space="preserve">7896685303566</t>
  </si>
  <si>
    <t xml:space="preserve">FLORAX SM SUS ORAL CX 10 FLAC X 5ML PED SB FRAMBOESA</t>
  </si>
  <si>
    <t xml:space="preserve">430921</t>
  </si>
  <si>
    <t xml:space="preserve">7896685303290</t>
  </si>
  <si>
    <t xml:space="preserve">FLORAX SM SUS ORAL CX 5 FLAC X 5ML ADU SB UVA</t>
  </si>
  <si>
    <t xml:space="preserve">430861</t>
  </si>
  <si>
    <t xml:space="preserve">7896685303283</t>
  </si>
  <si>
    <t xml:space="preserve">FLORAX SM SUS ORAL CX 5 FLAC X 5ML PED SB UVA</t>
  </si>
  <si>
    <t xml:space="preserve">358661</t>
  </si>
  <si>
    <t xml:space="preserve">7896685300190</t>
  </si>
  <si>
    <t xml:space="preserve">FLORAX SUS ORAL CX 5 FLAC X 5ML ADU</t>
  </si>
  <si>
    <t xml:space="preserve">430681</t>
  </si>
  <si>
    <t xml:space="preserve">7896685301654</t>
  </si>
  <si>
    <t xml:space="preserve">358601</t>
  </si>
  <si>
    <t xml:space="preserve">7896685300183</t>
  </si>
  <si>
    <t xml:space="preserve">FLORAX SUS ORAL CX 5 FLAC X 5ML PED</t>
  </si>
  <si>
    <t xml:space="preserve">123901</t>
  </si>
  <si>
    <t xml:space="preserve">7896672201523</t>
  </si>
  <si>
    <t xml:space="preserve">FLUIBRON 7,5MG/ML SOL INAL ENV 10 FLAC X 2ML</t>
  </si>
  <si>
    <t xml:space="preserve">79061</t>
  </si>
  <si>
    <t xml:space="preserve">7896622300443</t>
  </si>
  <si>
    <t xml:space="preserve">GASTROL 37+47+35,6MG CX 20 PAST MAST</t>
  </si>
  <si>
    <t xml:space="preserve">78981</t>
  </si>
  <si>
    <t xml:space="preserve">7896622302805</t>
  </si>
  <si>
    <t xml:space="preserve">GASTROL PAST CARTELA</t>
  </si>
  <si>
    <t xml:space="preserve">618661</t>
  </si>
  <si>
    <t xml:space="preserve">7896094928459</t>
  </si>
  <si>
    <t xml:space="preserve">GASTROL PO EFER CT 6 X ABACAXI</t>
  </si>
  <si>
    <t xml:space="preserve">80841</t>
  </si>
  <si>
    <t xml:space="preserve">7896622305837</t>
  </si>
  <si>
    <t xml:space="preserve">GASTROL PO ENFERV SACHE UNITARIO 5G SB ABACAXI</t>
  </si>
  <si>
    <t xml:space="preserve">80461</t>
  </si>
  <si>
    <t xml:space="preserve">7896622300450</t>
  </si>
  <si>
    <t xml:space="preserve">GASTROL SUS FR 250ML</t>
  </si>
  <si>
    <t xml:space="preserve">431341</t>
  </si>
  <si>
    <t xml:space="preserve">7896094901612</t>
  </si>
  <si>
    <t xml:space="preserve">GELOL 0,0333ML AER TB 60ML</t>
  </si>
  <si>
    <t xml:space="preserve">635741</t>
  </si>
  <si>
    <t xml:space="preserve">7891106916059</t>
  </si>
  <si>
    <t xml:space="preserve">GINO CANESTEN 1 500MG 1COMP+APL-REFERENCIA</t>
  </si>
  <si>
    <t xml:space="preserve">189081</t>
  </si>
  <si>
    <t xml:space="preserve">7891106001762</t>
  </si>
  <si>
    <t xml:space="preserve">GINO CANESTEN 10MG/G CREME VAG BG 35G+6APLIC</t>
  </si>
  <si>
    <t xml:space="preserve">189141</t>
  </si>
  <si>
    <t xml:space="preserve">7891106003230</t>
  </si>
  <si>
    <t xml:space="preserve">GINO CANESTEN 20 MG/G CREME VAG BG 20G+3APLIC</t>
  </si>
  <si>
    <t xml:space="preserve">572781</t>
  </si>
  <si>
    <t xml:space="preserve">7908134200088</t>
  </si>
  <si>
    <t xml:space="preserve">HEMOLIP CX 30 CAP</t>
  </si>
  <si>
    <t xml:space="preserve">EXELTIS</t>
  </si>
  <si>
    <t xml:space="preserve">639851</t>
  </si>
  <si>
    <t xml:space="preserve">7899095200586</t>
  </si>
  <si>
    <t xml:space="preserve">HILUROPT 1,5MG/ML SOL OFT FR GOT X 10ML</t>
  </si>
  <si>
    <t xml:space="preserve">406321</t>
  </si>
  <si>
    <t xml:space="preserve">7897411601529</t>
  </si>
  <si>
    <t xml:space="preserve">HIRUDOID 3MG/G POM BG X 40G</t>
  </si>
  <si>
    <t xml:space="preserve">DAIICHI SANKYO</t>
  </si>
  <si>
    <t xml:space="preserve">406261</t>
  </si>
  <si>
    <t xml:space="preserve">7897411601567</t>
  </si>
  <si>
    <t xml:space="preserve">HIRUDOID 5MG/G POM BG X 40G</t>
  </si>
  <si>
    <t xml:space="preserve">539741</t>
  </si>
  <si>
    <t xml:space="preserve">3662042000058</t>
  </si>
  <si>
    <t xml:space="preserve">HYABAK SOL OFT FR X 10ML</t>
  </si>
  <si>
    <t xml:space="preserve">547921</t>
  </si>
  <si>
    <t xml:space="preserve">7896685303467</t>
  </si>
  <si>
    <t xml:space="preserve">IMUNOGLUCAN DS CX 30 CAP</t>
  </si>
  <si>
    <t xml:space="preserve">558481</t>
  </si>
  <si>
    <t xml:space="preserve">7896685303450</t>
  </si>
  <si>
    <t xml:space="preserve">IMUNOGLUCAN DS SUS ORAL FR 150 ML</t>
  </si>
  <si>
    <t xml:space="preserve">190241</t>
  </si>
  <si>
    <t xml:space="preserve">7896676427745</t>
  </si>
  <si>
    <t xml:space="preserve">KOLLAGENASE 0,6U/G POM DERM BG 30G+ESP</t>
  </si>
  <si>
    <t xml:space="preserve">570201</t>
  </si>
  <si>
    <t xml:space="preserve">7896004762098</t>
  </si>
  <si>
    <t xml:space="preserve">LACDAY 8CPR MAST</t>
  </si>
  <si>
    <t xml:space="preserve">208201</t>
  </si>
  <si>
    <t xml:space="preserve">7896676432855</t>
  </si>
  <si>
    <t xml:space="preserve">LACRIBELL 1+3MG SOL OFT FR 15ML</t>
  </si>
  <si>
    <t xml:space="preserve">82021</t>
  </si>
  <si>
    <t xml:space="preserve">7896006291398</t>
  </si>
  <si>
    <t xml:space="preserve">LACRIFILM 5MG/ML SOL OFT FR GTS 10ML</t>
  </si>
  <si>
    <t xml:space="preserve">82041</t>
  </si>
  <si>
    <t xml:space="preserve">7896006290216</t>
  </si>
  <si>
    <t xml:space="preserve">LACRIFILM 5MG/ML SOL OFT FR GTS 15ML</t>
  </si>
  <si>
    <t xml:space="preserve">310061</t>
  </si>
  <si>
    <t xml:space="preserve">7897411610750</t>
  </si>
  <si>
    <t xml:space="preserve">LACTULONA 667MG/ML XPE FR 120ML SB AMEIXA</t>
  </si>
  <si>
    <t xml:space="preserve">555341</t>
  </si>
  <si>
    <t xml:space="preserve">7898949409458</t>
  </si>
  <si>
    <t xml:space="preserve">LAKESIA GENOMMA CAIXA 30ML SOLUÇÃO ANTIMICÓTICA</t>
  </si>
  <si>
    <t xml:space="preserve">588741</t>
  </si>
  <si>
    <t xml:space="preserve">7896015591946</t>
  </si>
  <si>
    <t xml:space="preserve">LEITE DE MAGNESIA ENO TRAD 350ML</t>
  </si>
  <si>
    <t xml:space="preserve">628281</t>
  </si>
  <si>
    <t xml:space="preserve">7896015591977</t>
  </si>
  <si>
    <t xml:space="preserve">LEITE MAGNESIA ENO HORTELA 120ML</t>
  </si>
  <si>
    <t xml:space="preserve">539621</t>
  </si>
  <si>
    <t xml:space="preserve">7895858015688</t>
  </si>
  <si>
    <t xml:space="preserve">LEITE MAGNESIA PHIL C/120ML</t>
  </si>
  <si>
    <t xml:space="preserve">560961</t>
  </si>
  <si>
    <t xml:space="preserve">7895858015695</t>
  </si>
  <si>
    <t xml:space="preserve">LEITE MAGNESIA PHILL 350ML</t>
  </si>
  <si>
    <t xml:space="preserve">82061</t>
  </si>
  <si>
    <t xml:space="preserve">7898636192182</t>
  </si>
  <si>
    <t xml:space="preserve">LIRIS 5MG/ML SOL OFT FR 10ML</t>
  </si>
  <si>
    <t xml:space="preserve">57661</t>
  </si>
  <si>
    <t xml:space="preserve">7891035650130</t>
  </si>
  <si>
    <t xml:space="preserve">LUFTAGASTROPRO 100+20MG/ML SUS (UNIDADE)</t>
  </si>
  <si>
    <t xml:space="preserve">553001</t>
  </si>
  <si>
    <t xml:space="preserve">7896016804939</t>
  </si>
  <si>
    <t xml:space="preserve">LUFTAL (N.S.) 125MG FR 10 CAP GEL</t>
  </si>
  <si>
    <t xml:space="preserve">434301</t>
  </si>
  <si>
    <t xml:space="preserve">7896016804915</t>
  </si>
  <si>
    <t xml:space="preserve">LUFTAL 75MG DROPS FR 15ML</t>
  </si>
  <si>
    <t xml:space="preserve">434541</t>
  </si>
  <si>
    <t xml:space="preserve">7896222720887</t>
  </si>
  <si>
    <t xml:space="preserve">LUFTAL 75MG EMU INF FR GOT 15ML</t>
  </si>
  <si>
    <t xml:space="preserve">284201</t>
  </si>
  <si>
    <t xml:space="preserve">7896676435672</t>
  </si>
  <si>
    <t xml:space="preserve">LUNAH 2MG/ML SOL OFT FR GOT 10ML</t>
  </si>
  <si>
    <t xml:space="preserve">449941</t>
  </si>
  <si>
    <t xml:space="preserve">7896026170475</t>
  </si>
  <si>
    <t xml:space="preserve">MALVATRICIN 0,1+1MG/ML SOL TOP FR 250ML</t>
  </si>
  <si>
    <t xml:space="preserve">464261</t>
  </si>
  <si>
    <t xml:space="preserve">7896026120494</t>
  </si>
  <si>
    <t xml:space="preserve">MALVATRICIN 1+2+4MG/ML SOL OR SPRAY FR 50ML</t>
  </si>
  <si>
    <t xml:space="preserve">60541</t>
  </si>
  <si>
    <t xml:space="preserve">7896026170550</t>
  </si>
  <si>
    <t xml:space="preserve">MALVONA 0,2+60MG/ML SOL TOP FR 100ML</t>
  </si>
  <si>
    <t xml:space="preserve">652311</t>
  </si>
  <si>
    <t xml:space="preserve">7896026170994</t>
  </si>
  <si>
    <t xml:space="preserve">MALVONA PROPOLIS SPRAY 30ML</t>
  </si>
  <si>
    <t xml:space="preserve">652061</t>
  </si>
  <si>
    <t xml:space="preserve">7891317029951</t>
  </si>
  <si>
    <t xml:space="preserve">MAQ SENIOR PREMIUM 30CPR-DEMAIS PROD</t>
  </si>
  <si>
    <t xml:space="preserve">594171</t>
  </si>
  <si>
    <t xml:space="preserve">7896094918924</t>
  </si>
  <si>
    <t xml:space="preserve">MARACUGINA FR 150ML+COP SB MARACUJA</t>
  </si>
  <si>
    <t xml:space="preserve">550821</t>
  </si>
  <si>
    <t xml:space="preserve">7898040325237</t>
  </si>
  <si>
    <t xml:space="preserve">MARESIS (N.S.) BABY SOL SPRAY FR 100ML</t>
  </si>
  <si>
    <t xml:space="preserve">1563</t>
  </si>
  <si>
    <t xml:space="preserve">7898040326531</t>
  </si>
  <si>
    <t xml:space="preserve">MARESIS (N.S.) BABY SOL SPRAY FR 150ML</t>
  </si>
  <si>
    <t xml:space="preserve">653761</t>
  </si>
  <si>
    <t xml:space="preserve">7898244720609</t>
  </si>
  <si>
    <t xml:space="preserve">MARESIS FLEX 1,08G KIT FR+15SACH   FQM %DN:15.00</t>
  </si>
  <si>
    <t xml:space="preserve">653771</t>
  </si>
  <si>
    <t xml:space="preserve">7898244720630</t>
  </si>
  <si>
    <t xml:space="preserve">MARESIS FLEX 2,16G KIT FR+30SACH   FQM %DN:15.00</t>
  </si>
  <si>
    <t xml:space="preserve">120461</t>
  </si>
  <si>
    <t xml:space="preserve">7898040326425</t>
  </si>
  <si>
    <t xml:space="preserve">MARESIS HT 2% 20MG/ML SOL SPR NAS FR 100ML</t>
  </si>
  <si>
    <t xml:space="preserve">550841</t>
  </si>
  <si>
    <t xml:space="preserve">7896094901155</t>
  </si>
  <si>
    <t xml:space="preserve">MERTHIOLATE (N.S.) 10MG SOL SPRAY FR 45ML</t>
  </si>
  <si>
    <t xml:space="preserve">622911</t>
  </si>
  <si>
    <t xml:space="preserve">20800750165</t>
  </si>
  <si>
    <t xml:space="preserve">METAMUCIL 0,562G PO PREP 10 ENV X 1 SACHE SB LARANJA</t>
  </si>
  <si>
    <t xml:space="preserve">582261</t>
  </si>
  <si>
    <t xml:space="preserve">7891317015176</t>
  </si>
  <si>
    <t xml:space="preserve">MINILAX 714,0+7,70MG/G SOL RET CAIXA C/ 7</t>
  </si>
  <si>
    <t xml:space="preserve">293561</t>
  </si>
  <si>
    <t xml:space="preserve">7896676435214</t>
  </si>
  <si>
    <t xml:space="preserve">MIRUGELL 0,4+0,3+0,1% SOL OFT FR 5ML</t>
  </si>
  <si>
    <t xml:space="preserve">330481</t>
  </si>
  <si>
    <t xml:space="preserve">7896472504213</t>
  </si>
  <si>
    <t xml:space="preserve">MULTIGRIP CARTELA C/ 4 CAP</t>
  </si>
  <si>
    <t xml:space="preserve">328301</t>
  </si>
  <si>
    <t xml:space="preserve">7896094201637</t>
  </si>
  <si>
    <t xml:space="preserve">MUVINLAX CX 20 SACH X 14G</t>
  </si>
  <si>
    <t xml:space="preserve">434881</t>
  </si>
  <si>
    <t xml:space="preserve">7891010256432</t>
  </si>
  <si>
    <t xml:space="preserve">MYLANTA PLUS 80+80+6MG SUS OR FR 240ML SB MORANGO</t>
  </si>
  <si>
    <t xml:space="preserve">1593</t>
  </si>
  <si>
    <t xml:space="preserve">7896222721198</t>
  </si>
  <si>
    <t xml:space="preserve">NALDECON MULTI 800+20MG CX 08 COMP AMARELO+08 COMP BRANCO</t>
  </si>
  <si>
    <t xml:space="preserve">640831</t>
  </si>
  <si>
    <t xml:space="preserve">7898430194283</t>
  </si>
  <si>
    <t xml:space="preserve">NASOAR INF REFIL C/15 ENV</t>
  </si>
  <si>
    <t xml:space="preserve">MYRALIS INDUSTRIA FARMACEUTICA</t>
  </si>
  <si>
    <t xml:space="preserve">588721</t>
  </si>
  <si>
    <t xml:space="preserve">7891045031257</t>
  </si>
  <si>
    <t xml:space="preserve">NESTLE MATERNA FR 30 COMP</t>
  </si>
  <si>
    <t xml:space="preserve">606961</t>
  </si>
  <si>
    <t xml:space="preserve">7894916516679</t>
  </si>
  <si>
    <t xml:space="preserve">NEUTROFER FOLATO D 30CPR REV</t>
  </si>
  <si>
    <t xml:space="preserve">224101</t>
  </si>
  <si>
    <t xml:space="preserve">7891058001155</t>
  </si>
  <si>
    <t xml:space="preserve">NOVALGINA 1G CX 10 COMP</t>
  </si>
  <si>
    <t xml:space="preserve">507581</t>
  </si>
  <si>
    <t xml:space="preserve">7891058000172</t>
  </si>
  <si>
    <t xml:space="preserve">NOVALGINA 500MG/ML SOL OR FR GOT 10ML</t>
  </si>
  <si>
    <t xml:space="preserve">507561</t>
  </si>
  <si>
    <t xml:space="preserve">7891058000165</t>
  </si>
  <si>
    <t xml:space="preserve">NOVALGINA 500MG/ML SOL OR FR GOT 20ML</t>
  </si>
  <si>
    <t xml:space="preserve">593</t>
  </si>
  <si>
    <t xml:space="preserve">7891058005566</t>
  </si>
  <si>
    <t xml:space="preserve">NOVALGINA 50MG/ML SOL OR FR 100ML+MED</t>
  </si>
  <si>
    <t xml:space="preserve">652341</t>
  </si>
  <si>
    <t xml:space="preserve">7897460401378</t>
  </si>
  <si>
    <t xml:space="preserve">OLIGOVIT UP C/ 60 CAPS-DEMAIS PROD</t>
  </si>
  <si>
    <t xml:space="preserve">550681</t>
  </si>
  <si>
    <t xml:space="preserve">7897316806371</t>
  </si>
  <si>
    <t xml:space="preserve">OPTIVE FR 10ML</t>
  </si>
  <si>
    <t xml:space="preserve">321581</t>
  </si>
  <si>
    <t xml:space="preserve">7896637022439</t>
  </si>
  <si>
    <t xml:space="preserve">OTO-XILODASE SOL OTO FR 8ML+AMP</t>
  </si>
  <si>
    <t xml:space="preserve">15781</t>
  </si>
  <si>
    <t xml:space="preserve">7896026120555</t>
  </si>
  <si>
    <t xml:space="preserve">PENETRO 33+22+5,5MG SOL INAL FR 45ML</t>
  </si>
  <si>
    <t xml:space="preserve">553021</t>
  </si>
  <si>
    <t xml:space="preserve">7896676434323</t>
  </si>
  <si>
    <t xml:space="preserve">PHOSFOENEMA 160+60MG/ML ENEMA FR 130ML</t>
  </si>
  <si>
    <t xml:space="preserve">115101</t>
  </si>
  <si>
    <t xml:space="preserve">78905108</t>
  </si>
  <si>
    <t xml:space="preserve">POMADA MINANCORA 20%+0,5%+5% POM DERM BG 30G</t>
  </si>
  <si>
    <t xml:space="preserve">MINANCORA</t>
  </si>
  <si>
    <t xml:space="preserve">543021</t>
  </si>
  <si>
    <t xml:space="preserve">7898949409465</t>
  </si>
  <si>
    <t xml:space="preserve">PROCTAN 25G POMADA GENO %DN:0.00</t>
  </si>
  <si>
    <t xml:space="preserve">405861</t>
  </si>
  <si>
    <t xml:space="preserve">7896641801792</t>
  </si>
  <si>
    <t xml:space="preserve">PROCTYL POM BG 30G</t>
  </si>
  <si>
    <t xml:space="preserve">609701</t>
  </si>
  <si>
    <t xml:space="preserve">7891317022525</t>
  </si>
  <si>
    <t xml:space="preserve">PROSSO D+KM 1000UI CX 30 COMP</t>
  </si>
  <si>
    <t xml:space="preserve">619681</t>
  </si>
  <si>
    <t xml:space="preserve">7898430194979</t>
  </si>
  <si>
    <t xml:space="preserve">PURAVIT ADZ GOTAS 10ML</t>
  </si>
  <si>
    <t xml:space="preserve">539481</t>
  </si>
  <si>
    <t xml:space="preserve">7898430194849</t>
  </si>
  <si>
    <t xml:space="preserve">PURAVIT IMUNE FR 75ML</t>
  </si>
  <si>
    <t xml:space="preserve">641731</t>
  </si>
  <si>
    <t xml:space="preserve">7898430195006</t>
  </si>
  <si>
    <t xml:space="preserve">PURAVIT MULTI SOL 120ML</t>
  </si>
  <si>
    <t xml:space="preserve">366041</t>
  </si>
  <si>
    <t xml:space="preserve">7896006205913</t>
  </si>
  <si>
    <t xml:space="preserve">PV VODOL 20MG/G AER TB 75G</t>
  </si>
  <si>
    <t xml:space="preserve">223901</t>
  </si>
  <si>
    <t xml:space="preserve">7891058015787</t>
  </si>
  <si>
    <t xml:space="preserve">PVV - NOVALGINA EFERVESCENTE C/2</t>
  </si>
  <si>
    <t xml:space="preserve">146041</t>
  </si>
  <si>
    <t xml:space="preserve">7892953001370</t>
  </si>
  <si>
    <t xml:space="preserve">PYRIDIUM 100MG CX 25 COMP REV</t>
  </si>
  <si>
    <t xml:space="preserve">146061</t>
  </si>
  <si>
    <t xml:space="preserve">7892953001387</t>
  </si>
  <si>
    <t xml:space="preserve">PYRIDIUM 200MG CX 18 COMP REV</t>
  </si>
  <si>
    <t xml:space="preserve">14601</t>
  </si>
  <si>
    <t xml:space="preserve">7891106006286</t>
  </si>
  <si>
    <t xml:space="preserve">REDOXON 200MG/ML SOL ORAL FR GTS 20ML</t>
  </si>
  <si>
    <t xml:space="preserve">565941</t>
  </si>
  <si>
    <t xml:space="preserve">7891106912655</t>
  </si>
  <si>
    <t xml:space="preserve">REDOXON TRIPLA ACAO 10CP EFERV</t>
  </si>
  <si>
    <t xml:space="preserve">605311</t>
  </si>
  <si>
    <t xml:space="preserve">7897460401651</t>
  </si>
  <si>
    <t xml:space="preserve">REFORGAN 500MG CX 30 COMP REV</t>
  </si>
  <si>
    <t xml:space="preserve">563</t>
  </si>
  <si>
    <t xml:space="preserve">7896046381004</t>
  </si>
  <si>
    <t xml:space="preserve">RENU FRESH SOL MULTI PACKON FR 120ML+355ML+EST LENTES</t>
  </si>
  <si>
    <t xml:space="preserve">BAUSCH &amp; LOMB</t>
  </si>
  <si>
    <t xml:space="preserve">553</t>
  </si>
  <si>
    <t xml:space="preserve">310119033227</t>
  </si>
  <si>
    <t xml:space="preserve">RENU PLUS SOL MULTI-USO S/ FRICCAO FR 120ML (+12% IPI)</t>
  </si>
  <si>
    <t xml:space="preserve">431061</t>
  </si>
  <si>
    <t xml:space="preserve">7898560661563</t>
  </si>
  <si>
    <t xml:space="preserve">REPARIL 10+50MG/G GEL BG 30G</t>
  </si>
  <si>
    <t xml:space="preserve">VIATRIS</t>
  </si>
  <si>
    <t xml:space="preserve">521301</t>
  </si>
  <si>
    <t xml:space="preserve">7896015521684</t>
  </si>
  <si>
    <t xml:space="preserve">SAL DE FRUTA ENO 2 SACHES ENV SB ABACAXI</t>
  </si>
  <si>
    <t xml:space="preserve">521221</t>
  </si>
  <si>
    <t xml:space="preserve">7896015517045</t>
  </si>
  <si>
    <t xml:space="preserve">SAL DE FRUTA ENO FR 100G SB GUARANA</t>
  </si>
  <si>
    <t xml:space="preserve">318421</t>
  </si>
  <si>
    <t xml:space="preserve">7896227800812</t>
  </si>
  <si>
    <t xml:space="preserve">SALONPAS 144,0+131,0+28,4MG  CX 2 UNID. ADES TAM GDE</t>
  </si>
  <si>
    <t xml:space="preserve">HISAMITSU</t>
  </si>
  <si>
    <t xml:space="preserve">431321</t>
  </si>
  <si>
    <t xml:space="preserve">7896227800041</t>
  </si>
  <si>
    <t xml:space="preserve">SALONPAS 30+38,5+38,5+19MG/ML LATA COM 80ML</t>
  </si>
  <si>
    <t xml:space="preserve">318381</t>
  </si>
  <si>
    <t xml:space="preserve">7896227800805</t>
  </si>
  <si>
    <t xml:space="preserve">SALONPAS 36,0MG+33,0MG+7,1MG CX 10 UNID. ADES TAM PEQ</t>
  </si>
  <si>
    <t xml:space="preserve">318461</t>
  </si>
  <si>
    <t xml:space="preserve">7896227800799</t>
  </si>
  <si>
    <t xml:space="preserve">SALONPAS 36,0MG+33,0MG+7,1MG CX 4 UNID. ADES TAM PEQ</t>
  </si>
  <si>
    <t xml:space="preserve">623011</t>
  </si>
  <si>
    <t xml:space="preserve">4987188501115</t>
  </si>
  <si>
    <t xml:space="preserve">SALONPAS GEL-PATCH 12,5MG/G+10MG/G+3MG/G+10MG/G 3 ADES</t>
  </si>
  <si>
    <t xml:space="preserve">612501</t>
  </si>
  <si>
    <t xml:space="preserve">7896658038730</t>
  </si>
  <si>
    <t xml:space="preserve">SANY D FR GTS 10ML</t>
  </si>
  <si>
    <t xml:space="preserve">244781</t>
  </si>
  <si>
    <t xml:space="preserve">7898074618183</t>
  </si>
  <si>
    <t xml:space="preserve">SEKI 3,54MG/ML XPE FR 120ML+CM</t>
  </si>
  <si>
    <t xml:space="preserve">657711</t>
  </si>
  <si>
    <t xml:space="preserve">7896009499166</t>
  </si>
  <si>
    <t xml:space="preserve">SENSODYNE CLINICAL REPAIR 100G</t>
  </si>
  <si>
    <t xml:space="preserve">542281</t>
  </si>
  <si>
    <t xml:space="preserve">7892828001405</t>
  </si>
  <si>
    <t xml:space="preserve">SEPURIN 120MG+20ML CX 20 DRG</t>
  </si>
  <si>
    <t xml:space="preserve">618651</t>
  </si>
  <si>
    <t xml:space="preserve">7891317020101</t>
  </si>
  <si>
    <t xml:space="preserve">SIMECO PLUS 120+41,5+7MG/ML SUS FR 240ML</t>
  </si>
  <si>
    <t xml:space="preserve">114821</t>
  </si>
  <si>
    <t xml:space="preserve">7896082900337</t>
  </si>
  <si>
    <t xml:space="preserve">SINUSTRAT FR 10ML</t>
  </si>
  <si>
    <t xml:space="preserve">160941</t>
  </si>
  <si>
    <t xml:space="preserve">7896082900269</t>
  </si>
  <si>
    <t xml:space="preserve">SINUSTRAT VASOCONSTRITOR 10ML</t>
  </si>
  <si>
    <t xml:space="preserve">397761</t>
  </si>
  <si>
    <t xml:space="preserve">7896015517069</t>
  </si>
  <si>
    <t xml:space="preserve">SONRIDOR CAF CARTELA C/ 2CP EFE</t>
  </si>
  <si>
    <t xml:space="preserve">539641</t>
  </si>
  <si>
    <t xml:space="preserve">7896658012303</t>
  </si>
  <si>
    <t xml:space="preserve">SORINE (N.S.) 0,1+9,0MG SOL NAS FR 30ML+CGT INF</t>
  </si>
  <si>
    <t xml:space="preserve">118241</t>
  </si>
  <si>
    <t xml:space="preserve">7896658023361</t>
  </si>
  <si>
    <t xml:space="preserve">SORINE H 30MG/ML SOL NAS FR SPR X 50ML</t>
  </si>
  <si>
    <t xml:space="preserve">543041</t>
  </si>
  <si>
    <t xml:space="preserve">7896658035944</t>
  </si>
  <si>
    <t xml:space="preserve">SORINE JET BABY 0,9% SOL NAS SPR FR 100ML</t>
  </si>
  <si>
    <t xml:space="preserve">252101</t>
  </si>
  <si>
    <t xml:space="preserve">7896222720863</t>
  </si>
  <si>
    <t xml:space="preserve">STREPSILS 8,75MG CX 24 PAST SB MEL E LIMAO</t>
  </si>
  <si>
    <t xml:space="preserve">252061</t>
  </si>
  <si>
    <t xml:space="preserve">7891035010842</t>
  </si>
  <si>
    <t xml:space="preserve">STREPSILS 8,75MG CX 8 PAST SB MEL/LIMAO</t>
  </si>
  <si>
    <t xml:space="preserve">571421</t>
  </si>
  <si>
    <t xml:space="preserve">300651481198</t>
  </si>
  <si>
    <t xml:space="preserve">SYSTANE COMPLETE FR 10ML</t>
  </si>
  <si>
    <t xml:space="preserve">539601</t>
  </si>
  <si>
    <t xml:space="preserve">300652439259</t>
  </si>
  <si>
    <t xml:space="preserve">SYSTANE ULTRA FCO X10ML</t>
  </si>
  <si>
    <t xml:space="preserve">634261</t>
  </si>
  <si>
    <t xml:space="preserve">7896094927483</t>
  </si>
  <si>
    <t xml:space="preserve">TAMARINE FIB MAX CT 10 SCH X 7,2G</t>
  </si>
  <si>
    <t xml:space="preserve">572341</t>
  </si>
  <si>
    <t xml:space="preserve">7500435171090</t>
  </si>
  <si>
    <t xml:space="preserve">TESTE DE GRAVIDEZ CLEARBLUE DIGIT 1UN</t>
  </si>
  <si>
    <t xml:space="preserve">632761</t>
  </si>
  <si>
    <t xml:space="preserve">7500435171106</t>
  </si>
  <si>
    <t xml:space="preserve">TESTE DE GRAVIDEZ CLEARBLUE PLUS-DEMAIS PROD</t>
  </si>
  <si>
    <t xml:space="preserve">622921</t>
  </si>
  <si>
    <t xml:space="preserve">7500435137959</t>
  </si>
  <si>
    <t xml:space="preserve">TESTE GRAV CLEARBLUE SAIBA ANTES-DEMAIS PROD</t>
  </si>
  <si>
    <t xml:space="preserve">282781</t>
  </si>
  <si>
    <t xml:space="preserve">7896255717885</t>
  </si>
  <si>
    <t xml:space="preserve">TROMBOFOB 200UI GEL BG 40G</t>
  </si>
  <si>
    <t xml:space="preserve">651931</t>
  </si>
  <si>
    <t xml:space="preserve">7891010256609</t>
  </si>
  <si>
    <t xml:space="preserve">TYLENOL 500MG C/10 COMP-REFERENCIA</t>
  </si>
  <si>
    <t xml:space="preserve">JANSSEN-CILAG FARMACEUTICA LTDA</t>
  </si>
  <si>
    <t xml:space="preserve">640281</t>
  </si>
  <si>
    <t xml:space="preserve">7891010256715</t>
  </si>
  <si>
    <t xml:space="preserve">TYLENOL 750MG CX 10 COMP REV</t>
  </si>
  <si>
    <t xml:space="preserve">395741</t>
  </si>
  <si>
    <t xml:space="preserve">7891010255909</t>
  </si>
  <si>
    <t xml:space="preserve">TYLENOL BEBE 100MG SUS OR FR GTS 15ML+SER DOS</t>
  </si>
  <si>
    <t xml:space="preserve">398541</t>
  </si>
  <si>
    <t xml:space="preserve">7891010256968</t>
  </si>
  <si>
    <t xml:space="preserve">TYLENOL SINUS 500+30MG CX 24 COMP REV</t>
  </si>
  <si>
    <t xml:space="preserve">454501</t>
  </si>
  <si>
    <t xml:space="preserve">7898430192067</t>
  </si>
  <si>
    <t xml:space="preserve">UNIZINCO 17,60MG/ML SOL FR 100ML+COP</t>
  </si>
  <si>
    <t xml:space="preserve">634391</t>
  </si>
  <si>
    <t xml:space="preserve">7898414852420</t>
  </si>
  <si>
    <t xml:space="preserve">VARICELL CREME BG 300G</t>
  </si>
  <si>
    <t xml:space="preserve">20901</t>
  </si>
  <si>
    <t xml:space="preserve">7898040328535</t>
  </si>
  <si>
    <t xml:space="preserve">VARICELL PHYTO CX 30 CAP</t>
  </si>
  <si>
    <t xml:space="preserve">651271</t>
  </si>
  <si>
    <t xml:space="preserve">7500435245333</t>
  </si>
  <si>
    <t xml:space="preserve">VICK DROPS GENGIBRE C/20 PAST</t>
  </si>
  <si>
    <t xml:space="preserve">651281</t>
  </si>
  <si>
    <t xml:space="preserve">7500435245340</t>
  </si>
  <si>
    <t xml:space="preserve">VICK DROPS MEL C/20 PAST-DEMAIS PROD</t>
  </si>
  <si>
    <t xml:space="preserve">651961</t>
  </si>
  <si>
    <t xml:space="preserve">7896006298526</t>
  </si>
  <si>
    <t xml:space="preserve">VODOL 20MG/G CREME X 28G</t>
  </si>
  <si>
    <t xml:space="preserve">642741</t>
  </si>
  <si>
    <t xml:space="preserve">7896006299615</t>
  </si>
  <si>
    <t xml:space="preserve">XANTINON AFTER 250ML CITRUS</t>
  </si>
  <si>
    <t xml:space="preserve">65101</t>
  </si>
  <si>
    <t xml:space="preserve">7590002023228</t>
  </si>
  <si>
    <t xml:space="preserve">XAROPE 44 E 1,30+13,30MG/ML XPE FR 120ML</t>
  </si>
  <si>
    <t xml:space="preserve">65081</t>
  </si>
  <si>
    <t xml:space="preserve">7500435144384</t>
  </si>
  <si>
    <t xml:space="preserve">XAROPE 44 E 1,30+13,30MG/ML XPE FR 240ML</t>
  </si>
  <si>
    <t xml:space="preserve">273361</t>
  </si>
  <si>
    <t xml:space="preserve">7500435153072</t>
  </si>
  <si>
    <t xml:space="preserve">XAROPE VICK 13,3MG/ML XPE FR 120ML</t>
  </si>
  <si>
    <t xml:space="preserve">591271</t>
  </si>
  <si>
    <t xml:space="preserve">7899824400201</t>
  </si>
  <si>
    <t xml:space="preserve">ZIRVIT BABY SUS OR FR 30ML</t>
  </si>
  <si>
    <t xml:space="preserve">47361</t>
  </si>
  <si>
    <t xml:space="preserve">7891317451752</t>
  </si>
  <si>
    <t xml:space="preserve">ASTRO 1500MG PO SUS OR+DIL X 22ML+SER DOS</t>
  </si>
  <si>
    <t xml:space="preserve">RX - REFERENCIA - ATB</t>
  </si>
  <si>
    <t xml:space="preserve">594191</t>
  </si>
  <si>
    <t xml:space="preserve">7891317014162</t>
  </si>
  <si>
    <t xml:space="preserve">ATAK CLAV 875+125MG CX 14 COMP REV</t>
  </si>
  <si>
    <t xml:space="preserve">631311</t>
  </si>
  <si>
    <t xml:space="preserve">7898040328627</t>
  </si>
  <si>
    <t xml:space="preserve">BACTRIM F 80+16MG/ML SUS OR FR 100ML</t>
  </si>
  <si>
    <t xml:space="preserve">645591</t>
  </si>
  <si>
    <t xml:space="preserve">7898040328603</t>
  </si>
  <si>
    <t xml:space="preserve">BACTRIM F CX 10 COMP</t>
  </si>
  <si>
    <t xml:space="preserve">354621</t>
  </si>
  <si>
    <t xml:space="preserve">7896015519834</t>
  </si>
  <si>
    <t xml:space="preserve">BACTROBAN POMADA BG 10G</t>
  </si>
  <si>
    <t xml:space="preserve">49061</t>
  </si>
  <si>
    <t xml:space="preserve">7891317496241</t>
  </si>
  <si>
    <t xml:space="preserve">BENZETACIL 300.000U/ML SUS INJ 1FA X 4ML</t>
  </si>
  <si>
    <t xml:space="preserve">49141</t>
  </si>
  <si>
    <t xml:space="preserve">7891317430436</t>
  </si>
  <si>
    <t xml:space="preserve">BENZETACIL 300.000U/ML SUS INJ CX 10FA X 4ML</t>
  </si>
  <si>
    <t xml:space="preserve">114121</t>
  </si>
  <si>
    <t xml:space="preserve">7896676427837</t>
  </si>
  <si>
    <t xml:space="preserve">KOLLAGENASE+CLORANFENICOL 0,6U/G+0,01G/G POM DERM BG 30G+ESP</t>
  </si>
  <si>
    <t xml:space="preserve">207481</t>
  </si>
  <si>
    <t xml:space="preserve">7896548111987</t>
  </si>
  <si>
    <t xml:space="preserve">MAXITROL 1+5MG+6MUI SUS OFT FR GTS 5ML</t>
  </si>
  <si>
    <t xml:space="preserve">256161</t>
  </si>
  <si>
    <t xml:space="preserve">7898074614178</t>
  </si>
  <si>
    <t xml:space="preserve">MONURIL 5,631G GRAN ENV 8G</t>
  </si>
  <si>
    <t xml:space="preserve">452561</t>
  </si>
  <si>
    <t xml:space="preserve">7898040320942</t>
  </si>
  <si>
    <t xml:space="preserve">OTOSPORIN SOL OTO FR GTS 10ML</t>
  </si>
  <si>
    <t xml:space="preserve">207601</t>
  </si>
  <si>
    <t xml:space="preserve">7896548112908</t>
  </si>
  <si>
    <t xml:space="preserve">TOBRADEX 3+1MG SUS OFT FR GTS 5ML</t>
  </si>
  <si>
    <t xml:space="preserve">464521</t>
  </si>
  <si>
    <t xml:space="preserve">7896548112717</t>
  </si>
  <si>
    <t xml:space="preserve">TOBREX 3MG SOL OFT FR GTS 5ML</t>
  </si>
  <si>
    <t xml:space="preserve">160821</t>
  </si>
  <si>
    <t xml:space="preserve">7896548139585</t>
  </si>
  <si>
    <t xml:space="preserve">VIGAMOX 5MG SUS OFT FR GTS 5ML</t>
  </si>
  <si>
    <t xml:space="preserve">468881</t>
  </si>
  <si>
    <t xml:space="preserve">7897129303937</t>
  </si>
  <si>
    <t xml:space="preserve">VITACID ACNE 0,25+12MG/G GEL BG 25G</t>
  </si>
  <si>
    <t xml:space="preserve">241121</t>
  </si>
  <si>
    <t xml:space="preserve">7897337704984</t>
  </si>
  <si>
    <t xml:space="preserve">ARCOXIA 90MG CX 7 COMP</t>
  </si>
  <si>
    <t xml:space="preserve">RX - REFERENCIA - CONTROLE</t>
  </si>
  <si>
    <t xml:space="preserve">670451</t>
  </si>
  <si>
    <t xml:space="preserve">7896637033947</t>
  </si>
  <si>
    <t xml:space="preserve">ATENTAH 10MG C/30 CAPS (C1)-REFERENCIA</t>
  </si>
  <si>
    <t xml:space="preserve">90901</t>
  </si>
  <si>
    <t xml:space="preserve">7908236800698</t>
  </si>
  <si>
    <t xml:space="preserve">CELEBRA 100MG CX 20 CAP</t>
  </si>
  <si>
    <t xml:space="preserve">MYLAN</t>
  </si>
  <si>
    <t xml:space="preserve">674281</t>
  </si>
  <si>
    <t xml:space="preserve">7896676442670</t>
  </si>
  <si>
    <t xml:space="preserve">CODEIN 30MG C/12 CP (A2) CRI-REFERENCIA</t>
  </si>
  <si>
    <t xml:space="preserve">515861</t>
  </si>
  <si>
    <t xml:space="preserve">7896676438062</t>
  </si>
  <si>
    <t xml:space="preserve">CODEIN 30MG CX 12 COMP</t>
  </si>
  <si>
    <t xml:space="preserve">471421</t>
  </si>
  <si>
    <t xml:space="preserve">7891317001445</t>
  </si>
  <si>
    <t xml:space="preserve">HORMUS 250MG/ML SOL INJ 1 AMP X 4ML</t>
  </si>
  <si>
    <t xml:space="preserve">640201</t>
  </si>
  <si>
    <t xml:space="preserve">7898581710462</t>
  </si>
  <si>
    <t xml:space="preserve">RIVOTRIL 0,25MG CX 30 COMP</t>
  </si>
  <si>
    <t xml:space="preserve">468541</t>
  </si>
  <si>
    <t xml:space="preserve">7897129303579</t>
  </si>
  <si>
    <t xml:space="preserve">VITACID XT 1,00MG/G CREME DERM BG 25G</t>
  </si>
  <si>
    <t xml:space="preserve">47301</t>
  </si>
  <si>
    <t xml:space="preserve">7891317420840</t>
  </si>
  <si>
    <t xml:space="preserve">ASTRO 500MG CX 5 COMP REV</t>
  </si>
  <si>
    <t xml:space="preserve">RX - SIMILAR - ATB</t>
  </si>
  <si>
    <t xml:space="preserve">114961</t>
  </si>
  <si>
    <t xml:space="preserve">7896658000805</t>
  </si>
  <si>
    <t xml:space="preserve">COLPISTATIN 62,5+1,25MG+25MUI CREM VAG BG 40G+10APLIC</t>
  </si>
  <si>
    <t xml:space="preserve">463461</t>
  </si>
  <si>
    <t xml:space="preserve">7891317136468</t>
  </si>
  <si>
    <t xml:space="preserve">CREVAGIN 30+20MG CREM VAG BG X 40G +7APLIC</t>
  </si>
  <si>
    <t xml:space="preserve">137481</t>
  </si>
  <si>
    <t xml:space="preserve">7896006225010</t>
  </si>
  <si>
    <t xml:space="preserve">CYLOCORT 3+1MG POM OFT BG 3,5G</t>
  </si>
  <si>
    <t xml:space="preserve">137461</t>
  </si>
  <si>
    <t xml:space="preserve">7896006290100</t>
  </si>
  <si>
    <t xml:space="preserve">CYLOCORT 3+1MG/ML SOL OFT FR GTS X 5ML</t>
  </si>
  <si>
    <t xml:space="preserve">490681</t>
  </si>
  <si>
    <t xml:space="preserve">7896004777221</t>
  </si>
  <si>
    <t xml:space="preserve">FACOBA 5+1MG/ML SOL OFT FR 5ML-L</t>
  </si>
  <si>
    <t xml:space="preserve">LEGRAND PRESCRIÇÃO</t>
  </si>
  <si>
    <t xml:space="preserve">137761</t>
  </si>
  <si>
    <t xml:space="preserve">7896676432824</t>
  </si>
  <si>
    <t xml:space="preserve">MAXIFLOX-D 3,5+1MG POM OFT BG 3,5G</t>
  </si>
  <si>
    <t xml:space="preserve">45081</t>
  </si>
  <si>
    <t xml:space="preserve">7896658034404</t>
  </si>
  <si>
    <t xml:space="preserve">MEFEX 500MG CX 14 COMP</t>
  </si>
  <si>
    <t xml:space="preserve">33141</t>
  </si>
  <si>
    <t xml:space="preserve">7896658004124</t>
  </si>
  <si>
    <t xml:space="preserve">NOVOCILIN 400MG/5ML PO PREP EXTEMP SUS ORAL FR 100ML</t>
  </si>
  <si>
    <t xml:space="preserve">33081</t>
  </si>
  <si>
    <t xml:space="preserve">7896658004148</t>
  </si>
  <si>
    <t xml:space="preserve">NOVOCILIN 875MG CX 14 COMP</t>
  </si>
  <si>
    <t xml:space="preserve">378761</t>
  </si>
  <si>
    <t xml:space="preserve">7896658004360</t>
  </si>
  <si>
    <t xml:space="preserve">OMEPRAMIX 20+500+500MG CX 35 COMP</t>
  </si>
  <si>
    <t xml:space="preserve">109721</t>
  </si>
  <si>
    <t xml:space="preserve">7894916501477</t>
  </si>
  <si>
    <t xml:space="preserve">SIGMA-CLAV BD 400+57MG/5ML SUS ORAL FR 70ML</t>
  </si>
  <si>
    <t xml:space="preserve">32621</t>
  </si>
  <si>
    <t xml:space="preserve">7891317435462</t>
  </si>
  <si>
    <t xml:space="preserve">SINOT 400MG PO SUS OR FR 100ML+SER DOS</t>
  </si>
  <si>
    <t xml:space="preserve">464741</t>
  </si>
  <si>
    <t xml:space="preserve">7896676433395</t>
  </si>
  <si>
    <t xml:space="preserve">TOBRACIN 3MG/ML SOL OFT FR GOT X 5ML</t>
  </si>
  <si>
    <t xml:space="preserve">207681</t>
  </si>
  <si>
    <t xml:space="preserve">7896006290537</t>
  </si>
  <si>
    <t xml:space="preserve">TOBRACORT 3+1MG/G POM OFT BG 3,5G</t>
  </si>
  <si>
    <t xml:space="preserve">449001</t>
  </si>
  <si>
    <t xml:space="preserve">7891317452933</t>
  </si>
  <si>
    <t xml:space="preserve">TROK-G 0,64+1MG POM DERM BG 30G</t>
  </si>
  <si>
    <t xml:space="preserve">131861</t>
  </si>
  <si>
    <t xml:space="preserve">7896094200227</t>
  </si>
  <si>
    <t xml:space="preserve">ANSITEC 5MG CX 20 COMP</t>
  </si>
  <si>
    <t xml:space="preserve">RX - SIMILAR - CONTROLE</t>
  </si>
  <si>
    <t xml:space="preserve">488841</t>
  </si>
  <si>
    <t xml:space="preserve">7891317010287</t>
  </si>
  <si>
    <t xml:space="preserve">ATTENZE 10MG CX 30 COMP</t>
  </si>
  <si>
    <t xml:space="preserve">399321</t>
  </si>
  <si>
    <t xml:space="preserve">7899420506918</t>
  </si>
  <si>
    <t xml:space="preserve">COD PAR 500+30MG CX 12 COMP</t>
  </si>
  <si>
    <t xml:space="preserve">625671</t>
  </si>
  <si>
    <t xml:space="preserve">7896714292052</t>
  </si>
  <si>
    <t xml:space="preserve">ECOXE 60MG CX 7 COMP</t>
  </si>
  <si>
    <t xml:space="preserve">625661</t>
  </si>
  <si>
    <t xml:space="preserve">7896714292045</t>
  </si>
  <si>
    <t xml:space="preserve">ECOXE 90MG CX 7 COMP</t>
  </si>
  <si>
    <t xml:space="preserve">398941</t>
  </si>
  <si>
    <t xml:space="preserve">7891317000035</t>
  </si>
  <si>
    <t xml:space="preserve">PACO 500MG+30MG CX 12 COMP</t>
  </si>
  <si>
    <t xml:space="preserve">183321</t>
  </si>
  <si>
    <t xml:space="preserve">7896658016837</t>
  </si>
  <si>
    <t xml:space="preserve">REVANGE 37,5+325MG CX 10 COMP REV</t>
  </si>
  <si>
    <t xml:space="preserve">672881</t>
  </si>
  <si>
    <t xml:space="preserve">7891317038403</t>
  </si>
  <si>
    <t xml:space="preserve">STIMA 10MG C/60 COMP (C1)-SIMILAR</t>
  </si>
  <si>
    <t xml:space="preserve">662341</t>
  </si>
  <si>
    <t xml:space="preserve">7891058018245</t>
  </si>
  <si>
    <t xml:space="preserve">KIT SAB LIQ DERMACYD DELICATA 200ML+100M</t>
  </si>
  <si>
    <t xml:space="preserve">SABONETES BARRAS/LIQUIDOS</t>
  </si>
  <si>
    <t xml:space="preserve">662371</t>
  </si>
  <si>
    <t xml:space="preserve">7896004822792</t>
  </si>
  <si>
    <t xml:space="preserve">KIT SAB LIQ DERMACYD FEM200ML + INF100ML</t>
  </si>
  <si>
    <t xml:space="preserve">663251</t>
  </si>
  <si>
    <t xml:space="preserve">7891150083486</t>
  </si>
  <si>
    <t xml:space="preserve">N SAB LIQ GLIC ESSENC BR BROMELIA REF 240ML   UNIL %DN:17.00</t>
  </si>
  <si>
    <t xml:space="preserve">663201</t>
  </si>
  <si>
    <t xml:space="preserve">7891150090996</t>
  </si>
  <si>
    <t xml:space="preserve">SAB BAR GLIC ESSENC BR FLOR CAJ 100G   UNIL %DN:17.00</t>
  </si>
  <si>
    <t xml:space="preserve">663231</t>
  </si>
  <si>
    <t xml:space="preserve">7891150065390</t>
  </si>
  <si>
    <t xml:space="preserve">SAB DOVE BABY LIQ HID GLICERINA 400ML   UNIL %DN:17.00</t>
  </si>
  <si>
    <t xml:space="preserve">674451</t>
  </si>
  <si>
    <t xml:space="preserve">7908324403817</t>
  </si>
  <si>
    <t xml:space="preserve">SAB FRANCIS CLASSICO_90G LILAS C/6 PROM</t>
  </si>
  <si>
    <t xml:space="preserve">665731</t>
  </si>
  <si>
    <t xml:space="preserve">7896227692004</t>
  </si>
  <si>
    <t xml:space="preserve">SAB INTIMO COTTONB LADY 200ML HIDRATANTE</t>
  </si>
  <si>
    <t xml:space="preserve">665741</t>
  </si>
  <si>
    <t xml:space="preserve">7896227690888</t>
  </si>
  <si>
    <t xml:space="preserve">SAB INTIMO COTTONB LADY 200ML NATURAL</t>
  </si>
  <si>
    <t xml:space="preserve">612721</t>
  </si>
  <si>
    <t xml:space="preserve">7897161325010</t>
  </si>
  <si>
    <t xml:space="preserve">SAB LIQ DELICADERM ESFOLIANTE KIWI 180ML</t>
  </si>
  <si>
    <t xml:space="preserve">711201</t>
  </si>
  <si>
    <t xml:space="preserve">7908324402551</t>
  </si>
  <si>
    <t xml:space="preserve">SAB LIQ FRANCIS 250ML_AZUL (PUMP)</t>
  </si>
  <si>
    <t xml:space="preserve">659351</t>
  </si>
  <si>
    <t xml:space="preserve">7896227690871</t>
  </si>
  <si>
    <t xml:space="preserve">SAB LIQ INT COTTONBABY LADY 200ML NEUTRO</t>
  </si>
  <si>
    <t xml:space="preserve">668531</t>
  </si>
  <si>
    <t xml:space="preserve">7891150095311</t>
  </si>
  <si>
    <t xml:space="preserve">SAB LIQ LUX GARD E OLEO DE AMEND 250ML</t>
  </si>
  <si>
    <t xml:space="preserve">538881</t>
  </si>
  <si>
    <t xml:space="preserve">7891150060234</t>
  </si>
  <si>
    <t xml:space="preserve">SAB LIQ ROSAS FRANCESAS LUX  200ML REFIL</t>
  </si>
  <si>
    <t xml:space="preserve">663261</t>
  </si>
  <si>
    <t xml:space="preserve">7891150060289</t>
  </si>
  <si>
    <t xml:space="preserve">SAB LUX BUQUE JASMIM 125G</t>
  </si>
  <si>
    <t xml:space="preserve">663271</t>
  </si>
  <si>
    <t xml:space="preserve">7891150095304</t>
  </si>
  <si>
    <t xml:space="preserve">SAB LUX GARD E OLEO DE AMEND 85G   UNIL %DN:17.00</t>
  </si>
  <si>
    <t xml:space="preserve">663281</t>
  </si>
  <si>
    <t xml:space="preserve">7891150082878</t>
  </si>
  <si>
    <t xml:space="preserve">SAB LUX VITORIA REGIA 120G   UNIL %DN:2.00</t>
  </si>
  <si>
    <t xml:space="preserve">689901</t>
  </si>
  <si>
    <t xml:space="preserve">7896227690604</t>
  </si>
  <si>
    <t xml:space="preserve">SAB.LIQ.COTTONBABY SN GLICERINA 400ML</t>
  </si>
  <si>
    <t xml:space="preserve">COLINA DIST.DE PROD.ALIM.LTDA (MATRIZ)</t>
  </si>
  <si>
    <t xml:space="preserve">689801</t>
  </si>
  <si>
    <t xml:space="preserve">7896227690581</t>
  </si>
  <si>
    <t xml:space="preserve">SAB.LIQ.COTTONBABY SN HORA DE NINAR 400M</t>
  </si>
  <si>
    <t xml:space="preserve">537201</t>
  </si>
  <si>
    <t xml:space="preserve">SABONETE BARRA ENXOFRE GRANADO CAIXA 90G</t>
  </si>
  <si>
    <t xml:space="preserve">538501</t>
  </si>
  <si>
    <t xml:space="preserve">7891024035139</t>
  </si>
  <si>
    <t xml:space="preserve">SABONETE BARRA PROTEX VITAMINA 85G</t>
  </si>
  <si>
    <t xml:space="preserve">674311</t>
  </si>
  <si>
    <t xml:space="preserve">7898566783528</t>
  </si>
  <si>
    <t xml:space="preserve">SABONETE INTIMO AROEIRA 200ML CX/12 - BIO INSTINTO</t>
  </si>
  <si>
    <t xml:space="preserve">690601</t>
  </si>
  <si>
    <t xml:space="preserve">7898966767272</t>
  </si>
  <si>
    <t xml:space="preserve">SABONETE INTIMO AROEIRA 210ML - ECO FLORA</t>
  </si>
  <si>
    <t xml:space="preserve">ECO FLORA</t>
  </si>
  <si>
    <t xml:space="preserve">690301</t>
  </si>
  <si>
    <t xml:space="preserve">7898966767234</t>
  </si>
  <si>
    <t xml:space="preserve">SABONETE INTIMO BARBATIMAO 210ML - ECO FLORA</t>
  </si>
  <si>
    <t xml:space="preserve">652351</t>
  </si>
  <si>
    <t xml:space="preserve">7908512703880</t>
  </si>
  <si>
    <t xml:space="preserve">SABONETE INTIMO BEBELO TUTTI FRUTTI 200ML - BIO INSTINTO</t>
  </si>
  <si>
    <t xml:space="preserve">629101</t>
  </si>
  <si>
    <t xml:space="preserve">7891150060333</t>
  </si>
  <si>
    <t xml:space="preserve">SB LIQ DOVE 200ML RF ANTI STRESS M3</t>
  </si>
  <si>
    <t xml:space="preserve">653871</t>
  </si>
  <si>
    <t xml:space="preserve">7891150095328</t>
  </si>
  <si>
    <t xml:space="preserve">SB LIQ LUX BOT 200ML REFIL GARD AMEND</t>
  </si>
  <si>
    <t xml:space="preserve">601611</t>
  </si>
  <si>
    <t xml:space="preserve">7897947601741</t>
  </si>
  <si>
    <t xml:space="preserve">ACEVITON TRIPLA ACAO EFERV TBX10</t>
  </si>
  <si>
    <t xml:space="preserve">588691</t>
  </si>
  <si>
    <t xml:space="preserve">7897947616325</t>
  </si>
  <si>
    <t xml:space="preserve">ACEVITON ZINCO COMP EFERV 1 TB X 10</t>
  </si>
  <si>
    <t xml:space="preserve">543481</t>
  </si>
  <si>
    <t xml:space="preserve">7896523208282</t>
  </si>
  <si>
    <t xml:space="preserve">ACNEZIL 50MG 20G GEL</t>
  </si>
  <si>
    <t xml:space="preserve">538041</t>
  </si>
  <si>
    <t xml:space="preserve">7894164005208</t>
  </si>
  <si>
    <t xml:space="preserve">AFTANAX 100MG/ML SPRAY 25ML</t>
  </si>
  <si>
    <t xml:space="preserve">662261</t>
  </si>
  <si>
    <t xml:space="preserve">7898719041116</t>
  </si>
  <si>
    <t xml:space="preserve">626661</t>
  </si>
  <si>
    <t xml:space="preserve">7896523201870</t>
  </si>
  <si>
    <t xml:space="preserve">ALERGOMINE 2MG CX 20 COMP REV</t>
  </si>
  <si>
    <t xml:space="preserve">618961</t>
  </si>
  <si>
    <t xml:space="preserve">7898495609012</t>
  </si>
  <si>
    <t xml:space="preserve">ALIVIOL ARNICA POMADA 20G</t>
  </si>
  <si>
    <t xml:space="preserve">612411</t>
  </si>
  <si>
    <t xml:space="preserve">7899785200681</t>
  </si>
  <si>
    <t xml:space="preserve">AMBROXMEL SPR FR 30ML GENGIBRE</t>
  </si>
  <si>
    <t xml:space="preserve">664341</t>
  </si>
  <si>
    <t xml:space="preserve">7896331706567</t>
  </si>
  <si>
    <t xml:space="preserve">ANTI-SEPTICO 10MG/ML SPR 50ML (CLOREXIDINA)</t>
  </si>
  <si>
    <t xml:space="preserve">135641</t>
  </si>
  <si>
    <t xml:space="preserve">7898014560343</t>
  </si>
  <si>
    <t xml:space="preserve">APETIVAN BC XPE CT FR PLAS AMB X 240 ML</t>
  </si>
  <si>
    <t xml:space="preserve">135721</t>
  </si>
  <si>
    <t xml:space="preserve">7896004700502</t>
  </si>
  <si>
    <t xml:space="preserve">APEVITIN BC XPE FR 240ML</t>
  </si>
  <si>
    <t xml:space="preserve">661511</t>
  </si>
  <si>
    <t xml:space="preserve">7896331707090</t>
  </si>
  <si>
    <t xml:space="preserve">ARNICA HERTZ GEL 30G (ARNICA)</t>
  </si>
  <si>
    <t xml:space="preserve">647611</t>
  </si>
  <si>
    <t xml:space="preserve">7898392933159</t>
  </si>
  <si>
    <t xml:space="preserve">ARNICA POWER LIQUIDA 30ML - PHARMAKOS</t>
  </si>
  <si>
    <t xml:space="preserve">611621</t>
  </si>
  <si>
    <t xml:space="preserve">7896006228547</t>
  </si>
  <si>
    <t xml:space="preserve">BABY SURE PRIME CX COM CANETA</t>
  </si>
  <si>
    <t xml:space="preserve">565601</t>
  </si>
  <si>
    <t xml:space="preserve">7897947610965</t>
  </si>
  <si>
    <t xml:space="preserve">BABYMED AMENDOAS CREM BG X 40 G</t>
  </si>
  <si>
    <t xml:space="preserve">254201</t>
  </si>
  <si>
    <t xml:space="preserve">7896714265858</t>
  </si>
  <si>
    <t xml:space="preserve">BECLONATO 5,0+2,0MG/ML SUS INJ X 1ML + SER</t>
  </si>
  <si>
    <t xml:space="preserve">351581</t>
  </si>
  <si>
    <t xml:space="preserve">7897917000338</t>
  </si>
  <si>
    <t xml:space="preserve">BELCOMPLEX B FR 50 COMP</t>
  </si>
  <si>
    <t xml:space="preserve">337401</t>
  </si>
  <si>
    <t xml:space="preserve">7897917000031</t>
  </si>
  <si>
    <t xml:space="preserve">BELMIRAX 100MG CX 6 COMP</t>
  </si>
  <si>
    <t xml:space="preserve">337421</t>
  </si>
  <si>
    <t xml:space="preserve">7897917000048</t>
  </si>
  <si>
    <t xml:space="preserve">BELMIRAX 20MG SUS OR FR 30ML</t>
  </si>
  <si>
    <t xml:space="preserve">618981</t>
  </si>
  <si>
    <t xml:space="preserve">7898719040317</t>
  </si>
  <si>
    <t xml:space="preserve">BEMRUB BABY 12G BALSAMO  (VICK)</t>
  </si>
  <si>
    <t xml:space="preserve">648211</t>
  </si>
  <si>
    <t xml:space="preserve">7898719040799</t>
  </si>
  <si>
    <t xml:space="preserve">BEMRUB UNGUENTO 12G DIA E NOITE</t>
  </si>
  <si>
    <t xml:space="preserve">527641</t>
  </si>
  <si>
    <t xml:space="preserve">7896004729770</t>
  </si>
  <si>
    <t xml:space="preserve">BENZIFLEX 10MG CX 15 COMP REV</t>
  </si>
  <si>
    <t xml:space="preserve">134881</t>
  </si>
  <si>
    <t xml:space="preserve">7896004753218</t>
  </si>
  <si>
    <t xml:space="preserve">BENZIFLEX LIS 125+5MG CX 15 COMP REV</t>
  </si>
  <si>
    <t xml:space="preserve">605681</t>
  </si>
  <si>
    <t xml:space="preserve">7897947612365</t>
  </si>
  <si>
    <t xml:space="preserve">BEPANTRIZ DERMA CREM LAB BG 7,5 ML</t>
  </si>
  <si>
    <t xml:space="preserve">557101</t>
  </si>
  <si>
    <t xml:space="preserve">7897947615250</t>
  </si>
  <si>
    <t xml:space="preserve">BEPANTRIZ TATTOO CREM BG 20G</t>
  </si>
  <si>
    <t xml:space="preserve">3763</t>
  </si>
  <si>
    <t xml:space="preserve">7897917001960</t>
  </si>
  <si>
    <t xml:space="preserve">BETACORTAZOL SHAMPOO 100ML BELFAR(BETACOR</t>
  </si>
  <si>
    <t xml:space="preserve">611591</t>
  </si>
  <si>
    <t xml:space="preserve">7896006207290</t>
  </si>
  <si>
    <t xml:space="preserve">BIO C ZINCO COM EFEV TB X 10 (AL)</t>
  </si>
  <si>
    <t xml:space="preserve">495041</t>
  </si>
  <si>
    <t xml:space="preserve">7896006229964</t>
  </si>
  <si>
    <t xml:space="preserve">BIO-C 1 G COM EFEV CT TB AL X 10</t>
  </si>
  <si>
    <t xml:space="preserve">636411</t>
  </si>
  <si>
    <t xml:space="preserve">7896006218111</t>
  </si>
  <si>
    <t xml:space="preserve">BIO-C TRIPLA ACAO CP EFEV X10 (AL)</t>
  </si>
  <si>
    <t xml:space="preserve">611531</t>
  </si>
  <si>
    <t xml:space="preserve">7896006297345</t>
  </si>
  <si>
    <t xml:space="preserve">BIOARGI C 500MG CPR REV X30 (AL)</t>
  </si>
  <si>
    <t xml:space="preserve">37481</t>
  </si>
  <si>
    <t xml:space="preserve">7896006210948</t>
  </si>
  <si>
    <t xml:space="preserve">BIOARGI-C 1000 MG + 1000 MG COM EFEV CT TB PLAS OPC X 16</t>
  </si>
  <si>
    <t xml:space="preserve">211061</t>
  </si>
  <si>
    <t xml:space="preserve">7896004726045</t>
  </si>
  <si>
    <t xml:space="preserve">BIOFLADEX FR 60G</t>
  </si>
  <si>
    <t xml:space="preserve">672761</t>
  </si>
  <si>
    <t xml:space="preserve">7894164010622</t>
  </si>
  <si>
    <t xml:space="preserve">BIOFOR C + ARGININA C/16COM EFEV (120)</t>
  </si>
  <si>
    <t xml:space="preserve">58941</t>
  </si>
  <si>
    <t xml:space="preserve">7896006257950</t>
  </si>
  <si>
    <t xml:space="preserve">BISALAX 5MG CX 150 DRG</t>
  </si>
  <si>
    <t xml:space="preserve">58921</t>
  </si>
  <si>
    <t xml:space="preserve">7896006257929</t>
  </si>
  <si>
    <t xml:space="preserve">BISALAX 5MG CX 20 DRG</t>
  </si>
  <si>
    <t xml:space="preserve">129701</t>
  </si>
  <si>
    <t xml:space="preserve">7896004720609</t>
  </si>
  <si>
    <t xml:space="preserve">BISURAN 4MG/5ML XPE FR 120ML INF</t>
  </si>
  <si>
    <t xml:space="preserve">630551</t>
  </si>
  <si>
    <t xml:space="preserve">7908020506621</t>
  </si>
  <si>
    <t xml:space="preserve">CALMASYN 900MG C/20 CPR MARACUJA</t>
  </si>
  <si>
    <t xml:space="preserve">75081</t>
  </si>
  <si>
    <t xml:space="preserve">7899095262942</t>
  </si>
  <si>
    <t xml:space="preserve">CAPOX 50 MG CX C/ 30 COMP</t>
  </si>
  <si>
    <t xml:space="preserve">84281</t>
  </si>
  <si>
    <t xml:space="preserve">7895296261036</t>
  </si>
  <si>
    <t xml:space="preserve">CARDBET 3,125MG CX 30 COMP</t>
  </si>
  <si>
    <t xml:space="preserve">600501</t>
  </si>
  <si>
    <t xml:space="preserve">7898158693617</t>
  </si>
  <si>
    <t xml:space="preserve">CATAFLEXYM 10MG/G GEL BG 60G</t>
  </si>
  <si>
    <t xml:space="preserve">657441</t>
  </si>
  <si>
    <t xml:space="preserve">7896714292885</t>
  </si>
  <si>
    <t xml:space="preserve">CEPACOL CITRUS FUSION 250ML-DEMAIS PROD</t>
  </si>
  <si>
    <t xml:space="preserve">662251</t>
  </si>
  <si>
    <t xml:space="preserve">7898719040690</t>
  </si>
  <si>
    <t xml:space="preserve">CEROCASP 100ML SHAMPOO</t>
  </si>
  <si>
    <t xml:space="preserve">56041</t>
  </si>
  <si>
    <t xml:space="preserve">7896112143598</t>
  </si>
  <si>
    <t xml:space="preserve">CETOCORT 20+0,5MG CREME DERM BG 30G</t>
  </si>
  <si>
    <t xml:space="preserve">96121</t>
  </si>
  <si>
    <t xml:space="preserve">7896112156482</t>
  </si>
  <si>
    <t xml:space="preserve">CETOFENID 20MG/ML SOL OR 20ML</t>
  </si>
  <si>
    <t xml:space="preserve">231681</t>
  </si>
  <si>
    <t xml:space="preserve">7896006252856</t>
  </si>
  <si>
    <t xml:space="preserve">CICLOVULAR 150+10MG/ML SOL INJ AMP 1ML+SER+AGULHA</t>
  </si>
  <si>
    <t xml:space="preserve">508201</t>
  </si>
  <si>
    <t xml:space="preserve">7896523210889</t>
  </si>
  <si>
    <t xml:space="preserve">CIMEGRIPE 400+4+4MG CX 10 CAP</t>
  </si>
  <si>
    <t xml:space="preserve">398201</t>
  </si>
  <si>
    <t xml:space="preserve">7896523226590</t>
  </si>
  <si>
    <t xml:space="preserve">CIMEGRIPE DIA 400+400+20MG BL 6 COMP BRANCO+6 COMP AMARELO</t>
  </si>
  <si>
    <t xml:space="preserve">635581</t>
  </si>
  <si>
    <t xml:space="preserve">7897947601734</t>
  </si>
  <si>
    <t xml:space="preserve">CIMEGRIPE MUC COMP EFERV TBX10</t>
  </si>
  <si>
    <t xml:space="preserve">609111</t>
  </si>
  <si>
    <t xml:space="preserve">7896523228204</t>
  </si>
  <si>
    <t xml:space="preserve">CIMESPRAY 9MG/ML SOL FR 50 ML</t>
  </si>
  <si>
    <t xml:space="preserve">292821</t>
  </si>
  <si>
    <t xml:space="preserve">7896004725987</t>
  </si>
  <si>
    <t xml:space="preserve">CLEANKINOL 40MG GEL DERM BG 30G</t>
  </si>
  <si>
    <t xml:space="preserve">244861</t>
  </si>
  <si>
    <t xml:space="preserve">7896004770222</t>
  </si>
  <si>
    <t xml:space="preserve">CLOPE 3,54MG/ML XPE FR 120ML</t>
  </si>
  <si>
    <t xml:space="preserve">630561</t>
  </si>
  <si>
    <t xml:space="preserve">7894164010554</t>
  </si>
  <si>
    <t xml:space="preserve">CLORETO SOD 30ENV 2,16G REFIL NASONEWAR.</t>
  </si>
  <si>
    <t xml:space="preserve">611741</t>
  </si>
  <si>
    <t xml:space="preserve">7908020500735</t>
  </si>
  <si>
    <t xml:space="preserve">COBAPETIT 0,8MG/ML XPE FR 100ML+4MG/G ENV 5G+COP</t>
  </si>
  <si>
    <t xml:space="preserve">611561</t>
  </si>
  <si>
    <t xml:space="preserve">7896006213130</t>
  </si>
  <si>
    <t xml:space="preserve">COLACT 667MG/ML LIQ AMEIXA X120ML</t>
  </si>
  <si>
    <t xml:space="preserve">611571</t>
  </si>
  <si>
    <t xml:space="preserve">7896006213147</t>
  </si>
  <si>
    <t xml:space="preserve">COLACT FRUTAS 667MG/ML LIQ FRUTAS X120ML</t>
  </si>
  <si>
    <t xml:space="preserve">4233</t>
  </si>
  <si>
    <t xml:space="preserve">7908531900352</t>
  </si>
  <si>
    <t xml:space="preserve">COLAGENO TIPO II CXT 30 HEALTHY ARTRODEX</t>
  </si>
  <si>
    <t xml:space="preserve">651051</t>
  </si>
  <si>
    <t xml:space="preserve">7897917004459</t>
  </si>
  <si>
    <t xml:space="preserve">COLPADAK 20MG 30ML LOCAO</t>
  </si>
  <si>
    <t xml:space="preserve">4043</t>
  </si>
  <si>
    <t xml:space="preserve">7899620914124</t>
  </si>
  <si>
    <t xml:space="preserve">COMPLEXIMED B C/50 CPR</t>
  </si>
  <si>
    <t xml:space="preserve">360041</t>
  </si>
  <si>
    <t xml:space="preserve">7896004772318</t>
  </si>
  <si>
    <t xml:space="preserve">COMPLEXO B CX 12 XPE FR 120ML</t>
  </si>
  <si>
    <t xml:space="preserve">360061</t>
  </si>
  <si>
    <t xml:space="preserve">7896004772301</t>
  </si>
  <si>
    <t xml:space="preserve">COMPLEXO B FR 100 COMP REV</t>
  </si>
  <si>
    <t xml:space="preserve">3383</t>
  </si>
  <si>
    <t xml:space="preserve">7898670909166</t>
  </si>
  <si>
    <t xml:space="preserve">CREME CORPORAL ULTRA HIDRATANTE 10% UREIA 250G (REVIEW CARE)</t>
  </si>
  <si>
    <t xml:space="preserve">833</t>
  </si>
  <si>
    <t xml:space="preserve">7891800540406</t>
  </si>
  <si>
    <t xml:space="preserve">CURATIVO CREMER MINIONS 10UN</t>
  </si>
  <si>
    <t xml:space="preserve">3883</t>
  </si>
  <si>
    <t xml:space="preserve">7896862994402</t>
  </si>
  <si>
    <t xml:space="preserve">DELTAMETRIL D 4% EMU FR 60ML</t>
  </si>
  <si>
    <t xml:space="preserve">189001</t>
  </si>
  <si>
    <t xml:space="preserve">7897917002639</t>
  </si>
  <si>
    <t xml:space="preserve">DERMOTRIZOL 10MG/ML SOL TOP FR GOT 30ML</t>
  </si>
  <si>
    <t xml:space="preserve">3803</t>
  </si>
  <si>
    <t xml:space="preserve">7898719040508</t>
  </si>
  <si>
    <t xml:space="preserve">DERSIN HIDROGEL AGE 30G</t>
  </si>
  <si>
    <t xml:space="preserve">602581</t>
  </si>
  <si>
    <t xml:space="preserve">7896331706376</t>
  </si>
  <si>
    <t xml:space="preserve">DESAFTAN SPRAY 100MG/ML 25ML</t>
  </si>
  <si>
    <t xml:space="preserve">655321</t>
  </si>
  <si>
    <t xml:space="preserve">7908020504122</t>
  </si>
  <si>
    <t xml:space="preserve">DESATIVADO - FLORALON 100MG FR 12 CAP</t>
  </si>
  <si>
    <t xml:space="preserve">673681</t>
  </si>
  <si>
    <t xml:space="preserve">7898277714354</t>
  </si>
  <si>
    <t xml:space="preserve">DESUPRE D3 1.000 UI C/40 CPR</t>
  </si>
  <si>
    <t xml:space="preserve">207941</t>
  </si>
  <si>
    <t xml:space="preserve">7899547524444</t>
  </si>
  <si>
    <t xml:space="preserve">DEXPROTENOL 50MG/G POM DERM BG 30G</t>
  </si>
  <si>
    <t xml:space="preserve">543121</t>
  </si>
  <si>
    <t xml:space="preserve">7899547529487</t>
  </si>
  <si>
    <t xml:space="preserve">DIGEFLEX 240ML SUS SB MORANGO</t>
  </si>
  <si>
    <t xml:space="preserve">229221</t>
  </si>
  <si>
    <t xml:space="preserve">7896004724157</t>
  </si>
  <si>
    <t xml:space="preserve">DOMPGRAN 10MG 2BL CX 15 COMP</t>
  </si>
  <si>
    <t xml:space="preserve">401</t>
  </si>
  <si>
    <t xml:space="preserve">DORALGINA 30+300+30MG 10 COMP</t>
  </si>
  <si>
    <t xml:space="preserve">58961</t>
  </si>
  <si>
    <t xml:space="preserve">7896523210865</t>
  </si>
  <si>
    <t xml:space="preserve">DUCODIL 5MG CX 20 COMP REV</t>
  </si>
  <si>
    <t xml:space="preserve">196201</t>
  </si>
  <si>
    <t xml:space="preserve">7899547531343</t>
  </si>
  <si>
    <t xml:space="preserve">DVITTA 50000UI CX 4 CAP</t>
  </si>
  <si>
    <t xml:space="preserve">196181</t>
  </si>
  <si>
    <t xml:space="preserve">7899547531336</t>
  </si>
  <si>
    <t xml:space="preserve">DVITTA 7000UI CX 30 CAP</t>
  </si>
  <si>
    <t xml:space="preserve">648961</t>
  </si>
  <si>
    <t xml:space="preserve">7898244720265</t>
  </si>
  <si>
    <t xml:space="preserve">ENZILAC 10000 U.FCC 30CPR</t>
  </si>
  <si>
    <t xml:space="preserve">646221</t>
  </si>
  <si>
    <t xml:space="preserve">7898687732955</t>
  </si>
  <si>
    <t xml:space="preserve">EQUALIV CARTLIV MULTI X60 CAP</t>
  </si>
  <si>
    <t xml:space="preserve">646231</t>
  </si>
  <si>
    <t xml:space="preserve">7898687737707</t>
  </si>
  <si>
    <t xml:space="preserve">EQUALIV VITAMINA C 1G X10 CPR</t>
  </si>
  <si>
    <t xml:space="preserve">623691</t>
  </si>
  <si>
    <t xml:space="preserve">7896714274423</t>
  </si>
  <si>
    <t xml:space="preserve">EQUILIBRISSE 420MG CX 10 COMP REV</t>
  </si>
  <si>
    <t xml:space="preserve">BRAINFARMA</t>
  </si>
  <si>
    <t xml:space="preserve">627451</t>
  </si>
  <si>
    <t xml:space="preserve">7896006297772</t>
  </si>
  <si>
    <t xml:space="preserve">ESPASMOPAN COMPOSTO SOL ORAL X 10ML</t>
  </si>
  <si>
    <t xml:space="preserve">273221</t>
  </si>
  <si>
    <t xml:space="preserve">7894164005031</t>
  </si>
  <si>
    <t xml:space="preserve">EXPECTOVIC 13,333 MG/ML XPE CT FR PLAS TRANS X 120 ML+ COP</t>
  </si>
  <si>
    <t xml:space="preserve">605921</t>
  </si>
  <si>
    <t xml:space="preserve">7896148500662</t>
  </si>
  <si>
    <t xml:space="preserve">EXTRATO DE PROPOLIS SPRAY 35ML (FIT)</t>
  </si>
  <si>
    <t xml:space="preserve">11761</t>
  </si>
  <si>
    <t xml:space="preserve">7896112140894</t>
  </si>
  <si>
    <t xml:space="preserve">EZOPEN 200MG CX 25 COMP</t>
  </si>
  <si>
    <t xml:space="preserve">210761</t>
  </si>
  <si>
    <t xml:space="preserve">7896006208358</t>
  </si>
  <si>
    <t xml:space="preserve">FENAREN 10MG/G GEL BG 60G</t>
  </si>
  <si>
    <t xml:space="preserve">4781</t>
  </si>
  <si>
    <t xml:space="preserve">7908020502630</t>
  </si>
  <si>
    <t xml:space="preserve">FERANE 35 2+0,035MG CX 21 COMP REV</t>
  </si>
  <si>
    <t xml:space="preserve">638951</t>
  </si>
  <si>
    <t xml:space="preserve">7896148500327</t>
  </si>
  <si>
    <t xml:space="preserve">FITOMELITO SACHE FITOBEL 100G (FIT)</t>
  </si>
  <si>
    <t xml:space="preserve">96261</t>
  </si>
  <si>
    <t xml:space="preserve">7896004713649</t>
  </si>
  <si>
    <t xml:space="preserve">FLAMADOR 50MG CX 24 CAP</t>
  </si>
  <si>
    <t xml:space="preserve">220461</t>
  </si>
  <si>
    <t xml:space="preserve">7896714221847</t>
  </si>
  <si>
    <t xml:space="preserve">FLAVONID 450+50MG CX BL 60 COMP REV</t>
  </si>
  <si>
    <t xml:space="preserve">220441</t>
  </si>
  <si>
    <t xml:space="preserve">7896714203768</t>
  </si>
  <si>
    <t xml:space="preserve">FLAVONID 500MG CX 30 COMP</t>
  </si>
  <si>
    <t xml:space="preserve">34803</t>
  </si>
  <si>
    <t xml:space="preserve">7896714292717</t>
  </si>
  <si>
    <t xml:space="preserve">FLOMICIN 200MG FR 6 CAP</t>
  </si>
  <si>
    <t xml:space="preserve">653681</t>
  </si>
  <si>
    <t xml:space="preserve">7908020507246</t>
  </si>
  <si>
    <t xml:space="preserve">FLORENT 100MG C/12 CPS DURA</t>
  </si>
  <si>
    <t xml:space="preserve">653691</t>
  </si>
  <si>
    <t xml:space="preserve">7908020507260</t>
  </si>
  <si>
    <t xml:space="preserve">FLORENT 200MG C/06 CPS DURA</t>
  </si>
  <si>
    <t xml:space="preserve">315441</t>
  </si>
  <si>
    <t xml:space="preserve">7898158692238</t>
  </si>
  <si>
    <t xml:space="preserve">FLORENT 200MG PO 4 SACHES X 1G</t>
  </si>
  <si>
    <t xml:space="preserve">642721</t>
  </si>
  <si>
    <t xml:space="preserve">7896006298489</t>
  </si>
  <si>
    <t xml:space="preserve">FLUCISTEIN 600MG CX 10 CAP</t>
  </si>
  <si>
    <t xml:space="preserve">620601</t>
  </si>
  <si>
    <t xml:space="preserve">7896006299738</t>
  </si>
  <si>
    <t xml:space="preserve">FLUCISTEIN 600MG SH 16ML</t>
  </si>
  <si>
    <t xml:space="preserve">462001</t>
  </si>
  <si>
    <t xml:space="preserve">7896006236009</t>
  </si>
  <si>
    <t xml:space="preserve">FOLDAN 50MG/G POM DERM BG 45G</t>
  </si>
  <si>
    <t xml:space="preserve">16301</t>
  </si>
  <si>
    <t xml:space="preserve">7896004726700</t>
  </si>
  <si>
    <t xml:space="preserve">FOLIFOLIN 5MG CX 30 COMP</t>
  </si>
  <si>
    <t xml:space="preserve">616071</t>
  </si>
  <si>
    <t xml:space="preserve">7896006219132</t>
  </si>
  <si>
    <t xml:space="preserve">FONT D 10.000UI CX 8 COMP REV</t>
  </si>
  <si>
    <t xml:space="preserve">647781</t>
  </si>
  <si>
    <t xml:space="preserve">7896006219248</t>
  </si>
  <si>
    <t xml:space="preserve">FONT D 50.000UI COM REV X 4</t>
  </si>
  <si>
    <t xml:space="preserve">647771</t>
  </si>
  <si>
    <t xml:space="preserve">7896006219255</t>
  </si>
  <si>
    <t xml:space="preserve">FONT D 50.000UI CX 8 COMP REV</t>
  </si>
  <si>
    <t xml:space="preserve">675901</t>
  </si>
  <si>
    <t xml:space="preserve">7894164010561</t>
  </si>
  <si>
    <t xml:space="preserve">GARGOSEPTIC C/12 PAST GENGIBRE</t>
  </si>
  <si>
    <t xml:space="preserve">572281</t>
  </si>
  <si>
    <t xml:space="preserve">7896331702958</t>
  </si>
  <si>
    <t xml:space="preserve">GASTROBION SUSP 240ML</t>
  </si>
  <si>
    <t xml:space="preserve">431241</t>
  </si>
  <si>
    <t xml:space="preserve">7896006291749</t>
  </si>
  <si>
    <t xml:space="preserve">GELO-BIO SOL PROP TB X 150ML</t>
  </si>
  <si>
    <t xml:space="preserve">610041</t>
  </si>
  <si>
    <t xml:space="preserve">7898719040195</t>
  </si>
  <si>
    <t xml:space="preserve">GELOFLAN BALSAMO AEROSSOL 120ML</t>
  </si>
  <si>
    <t xml:space="preserve">542921</t>
  </si>
  <si>
    <t xml:space="preserve">7898100242955</t>
  </si>
  <si>
    <t xml:space="preserve">GLICEL (N.S.) 2,254G CX 6 SUP ADU</t>
  </si>
  <si>
    <t xml:space="preserve">500761</t>
  </si>
  <si>
    <t xml:space="preserve">7898100243570</t>
  </si>
  <si>
    <t xml:space="preserve">GRIPALCE 400 MG + 4 MG + 4 MG CARTELA C/4 CP</t>
  </si>
  <si>
    <t xml:space="preserve">BRASTERAPICA INDUSTRIA FARMACEUTICA</t>
  </si>
  <si>
    <t xml:space="preserve">330261</t>
  </si>
  <si>
    <t xml:space="preserve">7898100244430</t>
  </si>
  <si>
    <t xml:space="preserve">GRIPALCE CX 20BL X 5 COMP</t>
  </si>
  <si>
    <t xml:space="preserve">579041</t>
  </si>
  <si>
    <t xml:space="preserve">7896331705096</t>
  </si>
  <si>
    <t xml:space="preserve">HEPATILON FLACONETE 10ML</t>
  </si>
  <si>
    <t xml:space="preserve">542961</t>
  </si>
  <si>
    <t xml:space="preserve">7894164005451</t>
  </si>
  <si>
    <t xml:space="preserve">HIDRALI 500ML MACA VERMELHA A</t>
  </si>
  <si>
    <t xml:space="preserve">531501</t>
  </si>
  <si>
    <t xml:space="preserve">7894164005406</t>
  </si>
  <si>
    <t xml:space="preserve">HIDRALI 500ML UVA ROXA AIRELA</t>
  </si>
  <si>
    <t xml:space="preserve">604091</t>
  </si>
  <si>
    <t xml:space="preserve">7894164009510</t>
  </si>
  <si>
    <t xml:space="preserve">HIDRALI PO NATURAL  UND</t>
  </si>
  <si>
    <t xml:space="preserve">1573</t>
  </si>
  <si>
    <t xml:space="preserve">7894164009589</t>
  </si>
  <si>
    <t xml:space="preserve">HIDRALI SABOR AGUA DE COCO</t>
  </si>
  <si>
    <t xml:space="preserve">634191</t>
  </si>
  <si>
    <t xml:space="preserve">7894164005444</t>
  </si>
  <si>
    <t xml:space="preserve">HIDRALI SABOR NATURAL 500MLFR</t>
  </si>
  <si>
    <t xml:space="preserve">602551</t>
  </si>
  <si>
    <t xml:space="preserve">7894164009565</t>
  </si>
  <si>
    <t xml:space="preserve">HIDRALI SAIS UVA PO SOL 4ENV 30CT</t>
  </si>
  <si>
    <t xml:space="preserve">621281</t>
  </si>
  <si>
    <t xml:space="preserve">7908265201480</t>
  </si>
  <si>
    <t xml:space="preserve">HIDROGEL AMORFO COM ALGINATO 85 G TB</t>
  </si>
  <si>
    <t xml:space="preserve">531561</t>
  </si>
  <si>
    <t xml:space="preserve">7894164006762</t>
  </si>
  <si>
    <t xml:space="preserve">HIDROXIDO ALUMINIO SAB HORTELA 150ML</t>
  </si>
  <si>
    <t xml:space="preserve">572661</t>
  </si>
  <si>
    <t xml:space="preserve">7896523219189</t>
  </si>
  <si>
    <t xml:space="preserve">HIPOMED AD E PED POM BG 45 G</t>
  </si>
  <si>
    <t xml:space="preserve">442741</t>
  </si>
  <si>
    <t xml:space="preserve">7896006259701</t>
  </si>
  <si>
    <t xml:space="preserve">HYTOS PLUS 4+0,75MG XPE FR 100ML</t>
  </si>
  <si>
    <t xml:space="preserve">668451</t>
  </si>
  <si>
    <t xml:space="preserve">7896714275512</t>
  </si>
  <si>
    <t xml:space="preserve">IBUFRAN 400MG CX 8 CAP</t>
  </si>
  <si>
    <t xml:space="preserve">295121</t>
  </si>
  <si>
    <t xml:space="preserve">7896004746029</t>
  </si>
  <si>
    <t xml:space="preserve">IBULIV 400MG CX 10BL X 4 CAP</t>
  </si>
  <si>
    <t xml:space="preserve">648831</t>
  </si>
  <si>
    <t xml:space="preserve">7896004746531</t>
  </si>
  <si>
    <t xml:space="preserve">KELOSIL GEL DE SILICONE 15G</t>
  </si>
  <si>
    <t xml:space="preserve">602591</t>
  </si>
  <si>
    <t xml:space="preserve">7896112108320</t>
  </si>
  <si>
    <t xml:space="preserve">KIT BIO LENT SOL 350ML+120ML</t>
  </si>
  <si>
    <t xml:space="preserve">1733</t>
  </si>
  <si>
    <t xml:space="preserve">7896523202020</t>
  </si>
  <si>
    <t xml:space="preserve">KURAMED HEMOFISS POM 30 G BG X 10 APLIC</t>
  </si>
  <si>
    <t xml:space="preserve">556941</t>
  </si>
  <si>
    <t xml:space="preserve">7897947612808</t>
  </si>
  <si>
    <t xml:space="preserve">LACTOLINEA 667MG SOL OR FR 120ML SBR AME</t>
  </si>
  <si>
    <t xml:space="preserve">667071</t>
  </si>
  <si>
    <t xml:space="preserve">7896637026802</t>
  </si>
  <si>
    <t xml:space="preserve">LACTOSIL 10.000FCC CX 30 CP</t>
  </si>
  <si>
    <t xml:space="preserve">662861</t>
  </si>
  <si>
    <t xml:space="preserve">7897947620810</t>
  </si>
  <si>
    <t xml:space="preserve">LAVITAN COLAGENO VERIS PT300G SBR ABA SF</t>
  </si>
  <si>
    <t xml:space="preserve">655401</t>
  </si>
  <si>
    <t xml:space="preserve">7896523228815</t>
  </si>
  <si>
    <t xml:space="preserve">LEITE MAGN MAGNAZIA 8% SUSP FR120ML TRAD</t>
  </si>
  <si>
    <t xml:space="preserve">151821</t>
  </si>
  <si>
    <t xml:space="preserve">7896714230160</t>
  </si>
  <si>
    <t xml:space="preserve">LIDOGEL 2% GEL BG 30G C/APLIC URET</t>
  </si>
  <si>
    <t xml:space="preserve">3513</t>
  </si>
  <si>
    <t xml:space="preserve">7896004785295</t>
  </si>
  <si>
    <t xml:space="preserve">LOZEPREL 20MG CX 56 CAP</t>
  </si>
  <si>
    <t xml:space="preserve">668941</t>
  </si>
  <si>
    <t xml:space="preserve">7896004785769</t>
  </si>
  <si>
    <t xml:space="preserve">LOZEPREL 40MG CX 28 CAP</t>
  </si>
  <si>
    <t xml:space="preserve">494081</t>
  </si>
  <si>
    <t xml:space="preserve">7898075310048</t>
  </si>
  <si>
    <t xml:space="preserve">MAGNAZIA 10COMP MAST</t>
  </si>
  <si>
    <t xml:space="preserve">657231</t>
  </si>
  <si>
    <t xml:space="preserve">7896523228822</t>
  </si>
  <si>
    <t xml:space="preserve">MAGNAZIA LEITE MAGN 8% SUSP FR120ML HORT</t>
  </si>
  <si>
    <t xml:space="preserve">634531</t>
  </si>
  <si>
    <t xml:space="preserve">7908041914641</t>
  </si>
  <si>
    <t xml:space="preserve">MAGNESIO DIMALATO 500MG 60CAP</t>
  </si>
  <si>
    <t xml:space="preserve">651861</t>
  </si>
  <si>
    <t xml:space="preserve">7896186000452</t>
  </si>
  <si>
    <t xml:space="preserve">MANTEIGA DE CACAU BATOM</t>
  </si>
  <si>
    <t xml:space="preserve">3813</t>
  </si>
  <si>
    <t xml:space="preserve">7894164008469</t>
  </si>
  <si>
    <t xml:space="preserve">MATERNITY GEST C/60 CPR</t>
  </si>
  <si>
    <t xml:space="preserve">339161</t>
  </si>
  <si>
    <t xml:space="preserve">7896004702360</t>
  </si>
  <si>
    <t xml:space="preserve">MELOXIGRAN 15MG 1BLT X 10 COMP</t>
  </si>
  <si>
    <t xml:space="preserve">637361</t>
  </si>
  <si>
    <t xml:space="preserve">7908041910988</t>
  </si>
  <si>
    <t xml:space="preserve">METHYL B12 SUBLINGUAL 20ML FLORA NATIVA</t>
  </si>
  <si>
    <t xml:space="preserve">461901</t>
  </si>
  <si>
    <t xml:space="preserve">7897917000741</t>
  </si>
  <si>
    <t xml:space="preserve">MICOSBEL 50MG/ML LOCAO FR 30ML</t>
  </si>
  <si>
    <t xml:space="preserve">583881</t>
  </si>
  <si>
    <t xml:space="preserve">7896920306055</t>
  </si>
  <si>
    <t xml:space="preserve">MILMUNE KIDS 30UN MORANGO</t>
  </si>
  <si>
    <t xml:space="preserve">103201</t>
  </si>
  <si>
    <t xml:space="preserve">7896714273525</t>
  </si>
  <si>
    <t xml:space="preserve">MIORRELAX 300+50+35MG CX 30 COMP</t>
  </si>
  <si>
    <t xml:space="preserve">650691</t>
  </si>
  <si>
    <t xml:space="preserve">7899095203792</t>
  </si>
  <si>
    <t xml:space="preserve">MIRACALCIO CITRATO MALATO 250MG+2,5MCG 30 CPR (CIT MAL CALCIO+VIT D)</t>
  </si>
  <si>
    <t xml:space="preserve">78341</t>
  </si>
  <si>
    <t xml:space="preserve">7896006240457</t>
  </si>
  <si>
    <t xml:space="preserve">MUCOFAN 50MG/ML XPE FR 100ML ADU</t>
  </si>
  <si>
    <t xml:space="preserve">661281</t>
  </si>
  <si>
    <t xml:space="preserve">618231028016</t>
  </si>
  <si>
    <t xml:space="preserve">MULTIVITALE AZ SENIOR FR 60CPS</t>
  </si>
  <si>
    <t xml:space="preserve">42103</t>
  </si>
  <si>
    <t xml:space="preserve">7899811100848</t>
  </si>
  <si>
    <t xml:space="preserve">MULTYRUB UNGUENTO POTE 40G (MENTOL+CANFO</t>
  </si>
  <si>
    <t xml:space="preserve">661291</t>
  </si>
  <si>
    <t xml:space="preserve">618231034345</t>
  </si>
  <si>
    <t xml:space="preserve">N MULTIVITALE CALCIO MDK 60CPS</t>
  </si>
  <si>
    <t xml:space="preserve">355261</t>
  </si>
  <si>
    <t xml:space="preserve">7896714218700</t>
  </si>
  <si>
    <t xml:space="preserve">NAPRONAX 550MG CX 10 COMP</t>
  </si>
  <si>
    <t xml:space="preserve">4243</t>
  </si>
  <si>
    <t xml:space="preserve">7896006297918</t>
  </si>
  <si>
    <t xml:space="preserve">NAUSICALM B6 25+5MG/ML SOL OR FR GOT 20ML</t>
  </si>
  <si>
    <t xml:space="preserve">354901</t>
  </si>
  <si>
    <t xml:space="preserve">7896006212690</t>
  </si>
  <si>
    <t xml:space="preserve">NAXOTEC 500MG COM X 10</t>
  </si>
  <si>
    <t xml:space="preserve">486881</t>
  </si>
  <si>
    <t xml:space="preserve">7896006217480</t>
  </si>
  <si>
    <t xml:space="preserve">NEOCOPAN COMPOSTO 6,67+333,4MG/ML SOL OR FR GOT 10ML</t>
  </si>
  <si>
    <t xml:space="preserve">318681</t>
  </si>
  <si>
    <t xml:space="preserve">7896714213446</t>
  </si>
  <si>
    <t xml:space="preserve">NEODIA 1,5MG CX 1 COMP</t>
  </si>
  <si>
    <t xml:space="preserve">399621</t>
  </si>
  <si>
    <t xml:space="preserve">7896714273587</t>
  </si>
  <si>
    <t xml:space="preserve">NEOLEFRIN CARTELA C/ 4 COMP</t>
  </si>
  <si>
    <t xml:space="preserve">35503</t>
  </si>
  <si>
    <t xml:space="preserve">7896714296227</t>
  </si>
  <si>
    <t xml:space="preserve">NEOLYTE 4 SCH 29,44G UVA (CLOR SODIO+POTASSIO+SODIO+GLICOSE)</t>
  </si>
  <si>
    <t xml:space="preserve">35403</t>
  </si>
  <si>
    <t xml:space="preserve">7896714296203</t>
  </si>
  <si>
    <t xml:space="preserve">NEOLYTE CX 4 SACHES NATURAL</t>
  </si>
  <si>
    <t xml:space="preserve">231981</t>
  </si>
  <si>
    <t xml:space="preserve">7908020502555</t>
  </si>
  <si>
    <t xml:space="preserve">NOREGYNA 50+5MG/ML SOL INJ AMP 1ML+SER</t>
  </si>
  <si>
    <t xml:space="preserve">641951</t>
  </si>
  <si>
    <t xml:space="preserve">7896714292663</t>
  </si>
  <si>
    <t xml:space="preserve">NQ VITAMINA D3 7.000 UI X 30 CAP MOLE</t>
  </si>
  <si>
    <t xml:space="preserve">3523</t>
  </si>
  <si>
    <t xml:space="preserve">7898665750346</t>
  </si>
  <si>
    <t xml:space="preserve">605901</t>
  </si>
  <si>
    <t xml:space="preserve">7898719040157</t>
  </si>
  <si>
    <t xml:space="preserve">OLEO DE GIRASSOL DERSIN 100ML</t>
  </si>
  <si>
    <t xml:space="preserve">611581</t>
  </si>
  <si>
    <t xml:space="preserve">7896006277408</t>
  </si>
  <si>
    <t xml:space="preserve">OLEO MINERAL (N.S.) 100% SOL FR 100ML</t>
  </si>
  <si>
    <t xml:space="preserve">563181</t>
  </si>
  <si>
    <t xml:space="preserve">7896523224435</t>
  </si>
  <si>
    <t xml:space="preserve">OLEO MINERAL FR 100 ML</t>
  </si>
  <si>
    <t xml:space="preserve">557941</t>
  </si>
  <si>
    <t xml:space="preserve">7896331707540</t>
  </si>
  <si>
    <t xml:space="preserve">PEITORAL MARTEL GUACO 150ML</t>
  </si>
  <si>
    <t xml:space="preserve">660221</t>
  </si>
  <si>
    <t xml:space="preserve">7898277715115</t>
  </si>
  <si>
    <t xml:space="preserve">PEPTINON SB.PEPTS FRUITS 60 FLACONETES 10ML</t>
  </si>
  <si>
    <t xml:space="preserve">663821</t>
  </si>
  <si>
    <t xml:space="preserve">7896006222293</t>
  </si>
  <si>
    <t xml:space="preserve">PERFENOL MULTI 40+1+0,4 MG/ML SOL X120ML</t>
  </si>
  <si>
    <t xml:space="preserve">675911</t>
  </si>
  <si>
    <t xml:space="preserve">7898719041857</t>
  </si>
  <si>
    <t xml:space="preserve">PERIOASSEPT 250ML EXTRA MINT SEM ALCOOL</t>
  </si>
  <si>
    <t xml:space="preserve">3563</t>
  </si>
  <si>
    <t xml:space="preserve">7898719040539</t>
  </si>
  <si>
    <t xml:space="preserve">PERIOASSEPT 250ML MENTA COM ALCOOL</t>
  </si>
  <si>
    <t xml:space="preserve">549401</t>
  </si>
  <si>
    <t xml:space="preserve">7898014563139</t>
  </si>
  <si>
    <t xml:space="preserve">POLYDRAT PO 4ENV FRAMBOESA 28,52G</t>
  </si>
  <si>
    <t xml:space="preserve">485641</t>
  </si>
  <si>
    <t xml:space="preserve">7908020503125</t>
  </si>
  <si>
    <t xml:space="preserve">POSLOV 1,5MG CX 1 COMP</t>
  </si>
  <si>
    <t xml:space="preserve">553861</t>
  </si>
  <si>
    <t xml:space="preserve">PRANFIGALDO ABACAXI 10ML(FLACONETES)</t>
  </si>
  <si>
    <t xml:space="preserve">363481</t>
  </si>
  <si>
    <t xml:space="preserve">7898148296255</t>
  </si>
  <si>
    <t xml:space="preserve">PRATIDERM 100MUI/G+200MG/G POM DERM BG 60G</t>
  </si>
  <si>
    <t xml:space="preserve">393141</t>
  </si>
  <si>
    <t xml:space="preserve">7896004755410</t>
  </si>
  <si>
    <t xml:space="preserve">PRAZY 20MG CX 4BL X 7 COMP REV</t>
  </si>
  <si>
    <t xml:space="preserve">393121</t>
  </si>
  <si>
    <t xml:space="preserve">7896004755427</t>
  </si>
  <si>
    <t xml:space="preserve">PRAZY 40MG CX 4BL X 7 COMP REV</t>
  </si>
  <si>
    <t xml:space="preserve">611521</t>
  </si>
  <si>
    <t xml:space="preserve">7896006212584</t>
  </si>
  <si>
    <t xml:space="preserve">PROCTFIS H (N.S.) POM BG 20G+10 APLIC</t>
  </si>
  <si>
    <t xml:space="preserve">660311</t>
  </si>
  <si>
    <t xml:space="preserve">7896006221524</t>
  </si>
  <si>
    <t xml:space="preserve">PROCTFIS H BG 20G+10 PROT. DEDOS</t>
  </si>
  <si>
    <t xml:space="preserve">650761</t>
  </si>
  <si>
    <t xml:space="preserve">7897918204414</t>
  </si>
  <si>
    <t xml:space="preserve">PROPOFLEX SPRAY TUTI FRUTI KIDS 35ML - APIS VIDA</t>
  </si>
  <si>
    <t xml:space="preserve">641811</t>
  </si>
  <si>
    <t xml:space="preserve">7897732609433</t>
  </si>
  <si>
    <t xml:space="preserve">PROPZINCO SPR MEL30ML</t>
  </si>
  <si>
    <t xml:space="preserve">331801</t>
  </si>
  <si>
    <t xml:space="preserve">7896523209425</t>
  </si>
  <si>
    <t xml:space="preserve">PV - ALERGOMINE 0,4MG/ML SOL OR FR 120ML+CM</t>
  </si>
  <si>
    <t xml:space="preserve">359661</t>
  </si>
  <si>
    <t xml:space="preserve">7897917000352</t>
  </si>
  <si>
    <t xml:space="preserve">PV - BELCOMPLEX XPE FR 100ML</t>
  </si>
  <si>
    <t xml:space="preserve">592661</t>
  </si>
  <si>
    <t xml:space="preserve">7897947604353</t>
  </si>
  <si>
    <t xml:space="preserve">PV - HIDRAT 3% INFANTIL LOC FR 150ML</t>
  </si>
  <si>
    <t xml:space="preserve">662901</t>
  </si>
  <si>
    <t xml:space="preserve">7897947619548</t>
  </si>
  <si>
    <t xml:space="preserve">PV - LAVITAN OMEGA COMPLEX CAP GEL PT X 30 SF</t>
  </si>
  <si>
    <t xml:space="preserve">622601</t>
  </si>
  <si>
    <t xml:space="preserve">7897732607224</t>
  </si>
  <si>
    <t xml:space="preserve">PV - MOVIMEX 30CPR</t>
  </si>
  <si>
    <t xml:space="preserve">570561</t>
  </si>
  <si>
    <t xml:space="preserve">7896004741970</t>
  </si>
  <si>
    <t xml:space="preserve">PV ALKAGEL 240ML SUSP MORANGO</t>
  </si>
  <si>
    <t xml:space="preserve">611511</t>
  </si>
  <si>
    <t xml:space="preserve">7896006227090</t>
  </si>
  <si>
    <t xml:space="preserve">PV BIO C IMUNE 5 FR X 30</t>
  </si>
  <si>
    <t xml:space="preserve">196261</t>
  </si>
  <si>
    <t xml:space="preserve">7899547531305</t>
  </si>
  <si>
    <t xml:space="preserve">PV DVITTA 7000UI CX 4 CAP</t>
  </si>
  <si>
    <t xml:space="preserve">616091</t>
  </si>
  <si>
    <t xml:space="preserve">7896006201304</t>
  </si>
  <si>
    <t xml:space="preserve">PV FONT D 7.000UI CX 12 COMP REV</t>
  </si>
  <si>
    <t xml:space="preserve">396341</t>
  </si>
  <si>
    <t xml:space="preserve">7899095220058</t>
  </si>
  <si>
    <t xml:space="preserve">PV TYLALGIN 750MG CX 20 COMP</t>
  </si>
  <si>
    <t xml:space="preserve">3773</t>
  </si>
  <si>
    <t xml:space="preserve">7898719041666</t>
  </si>
  <si>
    <t xml:space="preserve">PV VENOCHEA ANTIVARIZES 300G CREME</t>
  </si>
  <si>
    <t xml:space="preserve">3363</t>
  </si>
  <si>
    <t xml:space="preserve">7898161187103</t>
  </si>
  <si>
    <t xml:space="preserve">PVV - COLIFLAX MULHER 10 UN - SACHES 20G</t>
  </si>
  <si>
    <t xml:space="preserve">659701</t>
  </si>
  <si>
    <t xml:space="preserve">7897848500990</t>
  </si>
  <si>
    <t xml:space="preserve">PVV - MICONAZOL 20MG 30ML LOCAO</t>
  </si>
  <si>
    <t xml:space="preserve">161321</t>
  </si>
  <si>
    <t xml:space="preserve">7898014560176</t>
  </si>
  <si>
    <t xml:space="preserve">PVV - SORINAN SOL NAS CT FR PLAS OPC X 30 ML</t>
  </si>
  <si>
    <t xml:space="preserve">403661</t>
  </si>
  <si>
    <t xml:space="preserve">7896331704808</t>
  </si>
  <si>
    <t xml:space="preserve">RAPILAX 7,5MG/ML SOL OR FR GTS 30ML</t>
  </si>
  <si>
    <t xml:space="preserve">2993</t>
  </si>
  <si>
    <t xml:space="preserve">7899620914193</t>
  </si>
  <si>
    <t xml:space="preserve">RARIVIT D 2.000 UI C/30 CPR</t>
  </si>
  <si>
    <t xml:space="preserve">645831</t>
  </si>
  <si>
    <t xml:space="preserve">7891035024214</t>
  </si>
  <si>
    <t xml:space="preserve">REPELEX LOC 200ML</t>
  </si>
  <si>
    <t xml:space="preserve">315401</t>
  </si>
  <si>
    <t xml:space="preserve">7896004715230</t>
  </si>
  <si>
    <t xml:space="preserve">REPOFLOR 200MG PO ORAL CX 4 SACHET</t>
  </si>
  <si>
    <t xml:space="preserve">666461</t>
  </si>
  <si>
    <t xml:space="preserve">7894916325899</t>
  </si>
  <si>
    <t xml:space="preserve">REPOFLOR 250/250MG CX 6 SACHES</t>
  </si>
  <si>
    <t xml:space="preserve">662471</t>
  </si>
  <si>
    <t xml:space="preserve">7894916325882</t>
  </si>
  <si>
    <t xml:space="preserve">REPOFLOR 250/250MG FR CAP</t>
  </si>
  <si>
    <t xml:space="preserve">330061</t>
  </si>
  <si>
    <t xml:space="preserve">7896331703931</t>
  </si>
  <si>
    <t xml:space="preserve">RESFENOL PO 400+4+4MG/G PO SOL CX 50 SACH X 5G</t>
  </si>
  <si>
    <t xml:space="preserve">627371</t>
  </si>
  <si>
    <t xml:space="preserve">7897947617766</t>
  </si>
  <si>
    <t xml:space="preserve">RESSALIV LT 269ML GAS TANG</t>
  </si>
  <si>
    <t xml:space="preserve">619441</t>
  </si>
  <si>
    <t xml:space="preserve">7897947617483</t>
  </si>
  <si>
    <t xml:space="preserve">RESSALIV SOL   FLAC 10ML SBR ABACAXI</t>
  </si>
  <si>
    <t xml:space="preserve">572541</t>
  </si>
  <si>
    <t xml:space="preserve">7896331705669</t>
  </si>
  <si>
    <t xml:space="preserve">RITMONEURAM 182,93MG 20CAPS</t>
  </si>
  <si>
    <t xml:space="preserve">664391</t>
  </si>
  <si>
    <t xml:space="preserve">7896331707953</t>
  </si>
  <si>
    <t xml:space="preserve">RITMONEURAN RTM 40 CPS (PASSIFLORA)</t>
  </si>
  <si>
    <t xml:space="preserve">3353</t>
  </si>
  <si>
    <t xml:space="preserve">7898719041192</t>
  </si>
  <si>
    <t xml:space="preserve">ROSA MOSQUETA 100ML</t>
  </si>
  <si>
    <t xml:space="preserve">115981</t>
  </si>
  <si>
    <t xml:space="preserve">7896331705768</t>
  </si>
  <si>
    <t xml:space="preserve">SANILIN 0,5+4MG/ML SOL FR SPR 30ML</t>
  </si>
  <si>
    <t xml:space="preserve">606941</t>
  </si>
  <si>
    <t xml:space="preserve">7899547530049</t>
  </si>
  <si>
    <t xml:space="preserve">SENSILATTE BAUNILHA 9.000 FCC 30 CPS OR / NEU LACTASE / ( ND )</t>
  </si>
  <si>
    <t xml:space="preserve">643171</t>
  </si>
  <si>
    <t xml:space="preserve">7896422522823</t>
  </si>
  <si>
    <t xml:space="preserve">SIMETICONA (N.S) 40MG CX 20 COMP</t>
  </si>
  <si>
    <t xml:space="preserve">638851</t>
  </si>
  <si>
    <t xml:space="preserve">7896422504744</t>
  </si>
  <si>
    <t xml:space="preserve">SIMETICONA (N.S) 75MG/ML EMU FR GOT 15ML</t>
  </si>
  <si>
    <t xml:space="preserve">555741</t>
  </si>
  <si>
    <t xml:space="preserve">7896523226675</t>
  </si>
  <si>
    <t xml:space="preserve">SIMETICONA 125MG CAPS MOLE 1 BL X 10</t>
  </si>
  <si>
    <t xml:space="preserve">2203</t>
  </si>
  <si>
    <t xml:space="preserve">7894164010844</t>
  </si>
  <si>
    <t xml:space="preserve">SIMETICONA 75MG 10ML GTS</t>
  </si>
  <si>
    <t xml:space="preserve">555501</t>
  </si>
  <si>
    <t xml:space="preserve">7896523212319</t>
  </si>
  <si>
    <t xml:space="preserve">SIMETICONA 75MG/ML EMU OR FR 15ML</t>
  </si>
  <si>
    <t xml:space="preserve">558401</t>
  </si>
  <si>
    <t xml:space="preserve">7896004774107</t>
  </si>
  <si>
    <t xml:space="preserve">SOMINEX COMPOSTO C/20 COMP (60)</t>
  </si>
  <si>
    <t xml:space="preserve">611451</t>
  </si>
  <si>
    <t xml:space="preserve">7897732608108</t>
  </si>
  <si>
    <t xml:space="preserve">SORALYT 450ML SABOR TRADICIONAL</t>
  </si>
  <si>
    <t xml:space="preserve">546981</t>
  </si>
  <si>
    <t xml:space="preserve">7896523227412</t>
  </si>
  <si>
    <t xml:space="preserve">SOSSEG 260MG COMP REV 2 BLX10</t>
  </si>
  <si>
    <t xml:space="preserve">658091</t>
  </si>
  <si>
    <t xml:space="preserve">7896523228624</t>
  </si>
  <si>
    <t xml:space="preserve">SOSSEG 500MG COMP REV 3BLX10</t>
  </si>
  <si>
    <t xml:space="preserve">304741</t>
  </si>
  <si>
    <t xml:space="preserve">7899095264199</t>
  </si>
  <si>
    <t xml:space="preserve">STOMALIV PO EFERV ENVELOPE (SABOR GUARANA)</t>
  </si>
  <si>
    <t xml:space="preserve">3593</t>
  </si>
  <si>
    <t xml:space="preserve">7898575780808</t>
  </si>
  <si>
    <t xml:space="preserve">SULFATO FERROSO 125MG 30ML GTS</t>
  </si>
  <si>
    <t xml:space="preserve">636821</t>
  </si>
  <si>
    <t xml:space="preserve">7896512901408</t>
  </si>
  <si>
    <t xml:space="preserve">SUP GLIC INF 12SUP</t>
  </si>
  <si>
    <t xml:space="preserve">461121</t>
  </si>
  <si>
    <t xml:space="preserve">7896862910471</t>
  </si>
  <si>
    <t xml:space="preserve">TENOXIL 20MG CX 10 COMP REV</t>
  </si>
  <si>
    <t xml:space="preserve">585401</t>
  </si>
  <si>
    <t xml:space="preserve">7896112103844</t>
  </si>
  <si>
    <t xml:space="preserve">TEUPANTOL DERMA DERMA SOL 50ML</t>
  </si>
  <si>
    <t xml:space="preserve">7301</t>
  </si>
  <si>
    <t xml:space="preserve">7896112116929</t>
  </si>
  <si>
    <t xml:space="preserve">TEUTOVIT-E 400MG CX 30 CAP GEL</t>
  </si>
  <si>
    <t xml:space="preserve">612011</t>
  </si>
  <si>
    <t xml:space="preserve">7896112104834</t>
  </si>
  <si>
    <t xml:space="preserve">TUA D 2.000UI CAP</t>
  </si>
  <si>
    <t xml:space="preserve">55</t>
  </si>
  <si>
    <t xml:space="preserve">TYLALGIN 750MG CX 10 COMP CARTELADO</t>
  </si>
  <si>
    <t xml:space="preserve">525041</t>
  </si>
  <si>
    <t xml:space="preserve">7896006212294</t>
  </si>
  <si>
    <t xml:space="preserve">UNICLARIN 0,25+3MG/ML SOL OFT CT FR GOT PLAS OPC X 15ML</t>
  </si>
  <si>
    <t xml:space="preserve">655551</t>
  </si>
  <si>
    <t xml:space="preserve">7899811100503</t>
  </si>
  <si>
    <t xml:space="preserve">UREALUX HIDRATANTE UREIA 3% BISN 150ML</t>
  </si>
  <si>
    <t xml:space="preserve">630691</t>
  </si>
  <si>
    <t xml:space="preserve">7896006298342</t>
  </si>
  <si>
    <t xml:space="preserve">VARYLIFT 1000MG COM REV X 30</t>
  </si>
  <si>
    <t xml:space="preserve">169881</t>
  </si>
  <si>
    <t xml:space="preserve">7898495607889</t>
  </si>
  <si>
    <t xml:space="preserve">VENCIDO - DORILESS 500+10+5MG CX 12 COMPR</t>
  </si>
  <si>
    <t xml:space="preserve">616061</t>
  </si>
  <si>
    <t xml:space="preserve">7896006219088</t>
  </si>
  <si>
    <t xml:space="preserve">VENCIDO - FONT D 10.000UI CX 4 COMP REV</t>
  </si>
  <si>
    <t xml:space="preserve">580661</t>
  </si>
  <si>
    <t xml:space="preserve">7898049796649</t>
  </si>
  <si>
    <t xml:space="preserve">VENCIDO - RESSAQUE 500MG CAP 2CP CARTELADO</t>
  </si>
  <si>
    <t xml:space="preserve">641911</t>
  </si>
  <si>
    <t xml:space="preserve">7896094931343</t>
  </si>
  <si>
    <t xml:space="preserve">VIT C NEO QUIMICA FR X 30CP</t>
  </si>
  <si>
    <t xml:space="preserve">641891</t>
  </si>
  <si>
    <t xml:space="preserve">7896006298762</t>
  </si>
  <si>
    <t xml:space="preserve">VITA SUPRAZ A+D+E FLAC 3ML (AL)</t>
  </si>
  <si>
    <t xml:space="preserve">627481</t>
  </si>
  <si>
    <t xml:space="preserve">7896006212263</t>
  </si>
  <si>
    <t xml:space="preserve">VITA SUPRAZ CX 60 COMP</t>
  </si>
  <si>
    <t xml:space="preserve">198161</t>
  </si>
  <si>
    <t xml:space="preserve">7896523200446</t>
  </si>
  <si>
    <t xml:space="preserve">VITAMINA D 50.000UI CX 4 COMP REV</t>
  </si>
  <si>
    <t xml:space="preserve">198181</t>
  </si>
  <si>
    <t xml:space="preserve">7896523200453</t>
  </si>
  <si>
    <t xml:space="preserve">VITAMINA D 50.000UI CX 8 COMP REV</t>
  </si>
  <si>
    <t xml:space="preserve">653221</t>
  </si>
  <si>
    <t xml:space="preserve">7898687737684</t>
  </si>
  <si>
    <t xml:space="preserve">VITAMINA D 50000UI CX 12 CAP</t>
  </si>
  <si>
    <t xml:space="preserve">623621</t>
  </si>
  <si>
    <t xml:space="preserve">7896006201069</t>
  </si>
  <si>
    <t xml:space="preserve">VITAMINA D3 10.000UI CX 8 COMP REV</t>
  </si>
  <si>
    <t xml:space="preserve">623661</t>
  </si>
  <si>
    <t xml:space="preserve">7896006201083</t>
  </si>
  <si>
    <t xml:space="preserve">VITAMINA D3 50.000UI CX 8 COMP REV</t>
  </si>
  <si>
    <t xml:space="preserve">627471</t>
  </si>
  <si>
    <t xml:space="preserve">7896006200901</t>
  </si>
  <si>
    <t xml:space="preserve">VITAMINA D3 7.000UI CX 30 COMP REV</t>
  </si>
  <si>
    <t xml:space="preserve">638991</t>
  </si>
  <si>
    <t xml:space="preserve">7894164006175</t>
  </si>
  <si>
    <t xml:space="preserve">VITAXON C 500MG C/24 CPR LIB PROLONGADA</t>
  </si>
  <si>
    <t xml:space="preserve">121921</t>
  </si>
  <si>
    <t xml:space="preserve">7896004774916</t>
  </si>
  <si>
    <t xml:space="preserve">VOLIG 4MG CX 20 COMP</t>
  </si>
  <si>
    <t xml:space="preserve">753</t>
  </si>
  <si>
    <t xml:space="preserve">7894916325691</t>
  </si>
  <si>
    <t xml:space="preserve">VOLIG 4MG CX 4 COMP</t>
  </si>
  <si>
    <t xml:space="preserve">763</t>
  </si>
  <si>
    <t xml:space="preserve">7894916325707</t>
  </si>
  <si>
    <t xml:space="preserve">VOLIG 8MG CX 4 COMP</t>
  </si>
  <si>
    <t xml:space="preserve">647851</t>
  </si>
  <si>
    <t xml:space="preserve">7896112407171</t>
  </si>
  <si>
    <t xml:space="preserve">VONAUGASMAX 250MG 10CAPS</t>
  </si>
  <si>
    <t xml:space="preserve">636401</t>
  </si>
  <si>
    <t xml:space="preserve">7896006299011</t>
  </si>
  <si>
    <t xml:space="preserve">VONSET 8MG COM ORODISP X 10</t>
  </si>
  <si>
    <t xml:space="preserve">283881</t>
  </si>
  <si>
    <t xml:space="preserve">7896523200231</t>
  </si>
  <si>
    <t xml:space="preserve">WARYZ CX 30 COMP REV</t>
  </si>
  <si>
    <t xml:space="preserve">630681</t>
  </si>
  <si>
    <t xml:space="preserve">7896006298595</t>
  </si>
  <si>
    <t xml:space="preserve">ZEROLAC 10000FCC CAP MOLE X 10 BL (AL)</t>
  </si>
  <si>
    <t xml:space="preserve">457981</t>
  </si>
  <si>
    <t xml:space="preserve">7898158690517</t>
  </si>
  <si>
    <t xml:space="preserve">AFTINE 15+25+1+15MG SUS OR FR 20ML</t>
  </si>
  <si>
    <t xml:space="preserve">558961</t>
  </si>
  <si>
    <t xml:space="preserve">7896004777757</t>
  </si>
  <si>
    <t xml:space="preserve">CICLATRY 500MG CX 2 BL X 7 COMP REV</t>
  </si>
  <si>
    <t xml:space="preserve">347121</t>
  </si>
  <si>
    <t xml:space="preserve">7896112189121</t>
  </si>
  <si>
    <t xml:space="preserve">COLPATRIN 100MG+20.000UI/G CREM VAG BG 50G+10 APLIC</t>
  </si>
  <si>
    <t xml:space="preserve">452521</t>
  </si>
  <si>
    <t xml:space="preserve">7898109240136</t>
  </si>
  <si>
    <t xml:space="preserve">ELOTIN SOL OTO FR GTS 5ML</t>
  </si>
  <si>
    <t xml:space="preserve">596531</t>
  </si>
  <si>
    <t xml:space="preserve">7896112191926</t>
  </si>
  <si>
    <t xml:space="preserve">HELMIZOL 500MG/5G GEL VAG BG 50G+10 APLIC</t>
  </si>
  <si>
    <t xml:space="preserve">446481</t>
  </si>
  <si>
    <t xml:space="preserve">7898158691576</t>
  </si>
  <si>
    <t xml:space="preserve">PV - QUEIMALIVE 74+20G POM BG 30G</t>
  </si>
  <si>
    <t xml:space="preserve">313861</t>
  </si>
  <si>
    <t xml:space="preserve">7896112118763</t>
  </si>
  <si>
    <t xml:space="preserve">PYLORITRAT IBP IBP 30+500+500MG CX 14+14COMP/28CAP REV</t>
  </si>
  <si>
    <t xml:space="preserve">363161</t>
  </si>
  <si>
    <t xml:space="preserve">7899095203259</t>
  </si>
  <si>
    <t xml:space="preserve">TRINODAZOL NISTATINA 10MG+20MUI CREME VAG BG 50G+10APLIC</t>
  </si>
  <si>
    <t xml:space="preserve">1014</t>
  </si>
  <si>
    <t xml:space="preserve">BOMBONS UND</t>
  </si>
  <si>
    <t xml:space="preserve">SORVETE E PICOLES</t>
  </si>
  <si>
    <t xml:space="preserve">585461</t>
  </si>
  <si>
    <t xml:space="preserve">7898918205166</t>
  </si>
  <si>
    <t xml:space="preserve">COPO QUY MAIS UN</t>
  </si>
  <si>
    <t xml:space="preserve">673891</t>
  </si>
  <si>
    <t xml:space="preserve">7898757790052</t>
  </si>
  <si>
    <t xml:space="preserve">COPO SORBET DE ACAI/MORANGO CX.12 UND</t>
  </si>
  <si>
    <t xml:space="preserve">562041</t>
  </si>
  <si>
    <t xml:space="preserve">7898918205272</t>
  </si>
  <si>
    <t xml:space="preserve">COPO SUNDAY 170ML UN</t>
  </si>
  <si>
    <t xml:space="preserve">560521</t>
  </si>
  <si>
    <t xml:space="preserve">7898918205425</t>
  </si>
  <si>
    <t xml:space="preserve">PICOLE BEL LACK</t>
  </si>
  <si>
    <t xml:space="preserve">566001</t>
  </si>
  <si>
    <t xml:space="preserve">7898918205364</t>
  </si>
  <si>
    <t xml:space="preserve">PICOLE BRIGADEIRO UN</t>
  </si>
  <si>
    <t xml:space="preserve">561901</t>
  </si>
  <si>
    <t xml:space="preserve">7898918205531</t>
  </si>
  <si>
    <t xml:space="preserve">PICOLE CHOCOBARRA UN</t>
  </si>
  <si>
    <t xml:space="preserve">579121</t>
  </si>
  <si>
    <t xml:space="preserve">7898918205579</t>
  </si>
  <si>
    <t xml:space="preserve">PICOLE CHOCOLATE CX. 32 UND</t>
  </si>
  <si>
    <t xml:space="preserve">563881</t>
  </si>
  <si>
    <t xml:space="preserve">7898918205593</t>
  </si>
  <si>
    <t xml:space="preserve">PICOLE COCO UN</t>
  </si>
  <si>
    <t xml:space="preserve">659111</t>
  </si>
  <si>
    <t xml:space="preserve">7898757790021</t>
  </si>
  <si>
    <t xml:space="preserve">PICOLE ESTRUSADO ACAI CX. 22 UND</t>
  </si>
  <si>
    <t xml:space="preserve">561821</t>
  </si>
  <si>
    <t xml:space="preserve">7898918205258</t>
  </si>
  <si>
    <t xml:space="preserve">PICOLE EXC MARACUJA UN</t>
  </si>
  <si>
    <t xml:space="preserve">560441</t>
  </si>
  <si>
    <t xml:space="preserve">7898918205241</t>
  </si>
  <si>
    <t xml:space="preserve">PICOLE EXCELL. PETIT GATEAU</t>
  </si>
  <si>
    <t xml:space="preserve">560461</t>
  </si>
  <si>
    <t xml:space="preserve">7898918205265</t>
  </si>
  <si>
    <t xml:space="preserve">PICOLE EXCELL. TRADICIONAL</t>
  </si>
  <si>
    <t xml:space="preserve">666031</t>
  </si>
  <si>
    <t xml:space="preserve">7898918205524</t>
  </si>
  <si>
    <t xml:space="preserve">PICOLE FRUT CREAM CX. 38 UND</t>
  </si>
  <si>
    <t xml:space="preserve">560481</t>
  </si>
  <si>
    <t xml:space="preserve">7898918205203</t>
  </si>
  <si>
    <t xml:space="preserve">PICOLE KIDS CHOCOLATINHO</t>
  </si>
  <si>
    <t xml:space="preserve">560501</t>
  </si>
  <si>
    <t xml:space="preserve">7898918205180</t>
  </si>
  <si>
    <t xml:space="preserve">PICOLE KIDS MORANGUINHO</t>
  </si>
  <si>
    <t xml:space="preserve">651841</t>
  </si>
  <si>
    <t xml:space="preserve">7898918205609</t>
  </si>
  <si>
    <t xml:space="preserve">PICOLE LEITE CONDENSADO</t>
  </si>
  <si>
    <t xml:space="preserve">11703</t>
  </si>
  <si>
    <t xml:space="preserve">7898918205357</t>
  </si>
  <si>
    <t xml:space="preserve">PICOLE SUBLIME UN</t>
  </si>
  <si>
    <t xml:space="preserve">561861</t>
  </si>
  <si>
    <t xml:space="preserve">7898918205456</t>
  </si>
  <si>
    <t xml:space="preserve">PICOLE TAPIOCA UN</t>
  </si>
  <si>
    <t xml:space="preserve">561921</t>
  </si>
  <si>
    <t xml:space="preserve">7898918205326</t>
  </si>
  <si>
    <t xml:space="preserve">PICOLE TRAD NINHO TRUFADO UN</t>
  </si>
  <si>
    <t xml:space="preserve">6603</t>
  </si>
  <si>
    <t xml:space="preserve">7898918205661</t>
  </si>
  <si>
    <t xml:space="preserve">POTE 02 LT. CACETADA</t>
  </si>
  <si>
    <t xml:space="preserve">632981</t>
  </si>
  <si>
    <t xml:space="preserve">7898918205654</t>
  </si>
  <si>
    <t xml:space="preserve">POTE 2 LT 3CHOCOLATE</t>
  </si>
  <si>
    <t xml:space="preserve">560621</t>
  </si>
  <si>
    <t xml:space="preserve">7898918205630</t>
  </si>
  <si>
    <t xml:space="preserve">POTE 2 LT FRAGOLA EL CHOCOLATE</t>
  </si>
  <si>
    <t xml:space="preserve">560641</t>
  </si>
  <si>
    <t xml:space="preserve">7898918205708</t>
  </si>
  <si>
    <t xml:space="preserve">POTE 2 LT NAPOLITANO</t>
  </si>
  <si>
    <t xml:space="preserve">560661</t>
  </si>
  <si>
    <t xml:space="preserve">7898918205685</t>
  </si>
  <si>
    <t xml:space="preserve">POTE 2 LT SICILIANO</t>
  </si>
  <si>
    <t xml:space="preserve">585441</t>
  </si>
  <si>
    <t xml:space="preserve">7898918205678</t>
  </si>
  <si>
    <t xml:space="preserve">POTE 2 LT TOFFE</t>
  </si>
  <si>
    <t xml:space="preserve">563941</t>
  </si>
  <si>
    <t xml:space="preserve">7898918205074</t>
  </si>
  <si>
    <t xml:space="preserve">POTE DE 1 LT ACAI</t>
  </si>
  <si>
    <t xml:space="preserve">659211</t>
  </si>
  <si>
    <t xml:space="preserve">7898918205845</t>
  </si>
  <si>
    <t xml:space="preserve">POTE DE 1 LT CREME C/PASSAS</t>
  </si>
  <si>
    <t xml:space="preserve">560561</t>
  </si>
  <si>
    <t xml:space="preserve">7898918205814</t>
  </si>
  <si>
    <t xml:space="preserve">POTE DE 1 LT FANTASIA</t>
  </si>
  <si>
    <t xml:space="preserve">560581</t>
  </si>
  <si>
    <t xml:space="preserve">7898918205807</t>
  </si>
  <si>
    <t xml:space="preserve">POTE DE 1 LT FLOCOS</t>
  </si>
  <si>
    <t xml:space="preserve">560681</t>
  </si>
  <si>
    <t xml:space="preserve">7898918205067</t>
  </si>
  <si>
    <t xml:space="preserve">POTE DE 1,5 LT BOLO VULCAO</t>
  </si>
  <si>
    <t xml:space="preserve">560701</t>
  </si>
  <si>
    <t xml:space="preserve">7898918205159</t>
  </si>
  <si>
    <t xml:space="preserve">POTE DE 1,5 LT CHEESE CAKE</t>
  </si>
  <si>
    <t xml:space="preserve">V K COMERCIO DE SORVETES EIRELI</t>
  </si>
  <si>
    <t xml:space="preserve">560721</t>
  </si>
  <si>
    <t xml:space="preserve">7898918205128</t>
  </si>
  <si>
    <t xml:space="preserve">POTE DE 1,5 LT IOGURTE GREGO</t>
  </si>
  <si>
    <t xml:space="preserve">563921</t>
  </si>
  <si>
    <t xml:space="preserve">7898918205333</t>
  </si>
  <si>
    <t xml:space="preserve">POTE DE 1,5 LT NINHO TRUFADO</t>
  </si>
  <si>
    <t xml:space="preserve">656861</t>
  </si>
  <si>
    <t xml:space="preserve">7898918205739</t>
  </si>
  <si>
    <t xml:space="preserve">POTE DE 2 LT  CREME C/PASSAS</t>
  </si>
  <si>
    <t xml:space="preserve">560601</t>
  </si>
  <si>
    <t xml:space="preserve">7898918205746</t>
  </si>
  <si>
    <t xml:space="preserve">POTE DE 2 LT BROWNIE</t>
  </si>
  <si>
    <t xml:space="preserve">566021</t>
  </si>
  <si>
    <t xml:space="preserve">7898918205647</t>
  </si>
  <si>
    <t xml:space="preserve">SORV POTE 200ML BRIGADEIRO</t>
  </si>
  <si>
    <t xml:space="preserve">560361</t>
  </si>
  <si>
    <t xml:space="preserve">7898918205043</t>
  </si>
  <si>
    <t xml:space="preserve">SORVETE COPAO CREME CHOCOLATE 200ML</t>
  </si>
  <si>
    <t xml:space="preserve">560401</t>
  </si>
  <si>
    <t xml:space="preserve">7898918205449</t>
  </si>
  <si>
    <t xml:space="preserve">SORVETE EXCELLENCE COOKIES&amp;CREME 70G</t>
  </si>
  <si>
    <t xml:space="preserve">560381</t>
  </si>
  <si>
    <t xml:space="preserve">7898918205173</t>
  </si>
  <si>
    <t xml:space="preserve">SORVETE MINI CUP QUY SORWETTO SORTIDOS</t>
  </si>
  <si>
    <t xml:space="preserve">561941</t>
  </si>
  <si>
    <t xml:space="preserve">7898918205821</t>
  </si>
  <si>
    <t xml:space="preserve">SORVETE POTE 1000ML CHOCOLATE</t>
  </si>
  <si>
    <t xml:space="preserve">561961</t>
  </si>
  <si>
    <t xml:space="preserve">7898918205791</t>
  </si>
  <si>
    <t xml:space="preserve">SORVETE POTE 1000ML NAPOLITANO</t>
  </si>
  <si>
    <t xml:space="preserve">561981</t>
  </si>
  <si>
    <t xml:space="preserve">7898918205715</t>
  </si>
  <si>
    <t xml:space="preserve">SORVETE POTE 2000ML FLOCOS</t>
  </si>
  <si>
    <t xml:space="preserve">562001</t>
  </si>
  <si>
    <t xml:space="preserve">7898918205760</t>
  </si>
  <si>
    <t xml:space="preserve">SORVETE POTE 2000ML PAVE</t>
  </si>
  <si>
    <t xml:space="preserve">562021</t>
  </si>
  <si>
    <t xml:space="preserve">7898918205135</t>
  </si>
  <si>
    <t xml:space="preserve">SORVETE QUI CONE BRIGADEIRO 75G</t>
  </si>
  <si>
    <t xml:space="preserve">605961</t>
  </si>
  <si>
    <t xml:space="preserve">7896715600948</t>
  </si>
  <si>
    <t xml:space="preserve">ALBUMINA NATUROVOS CHOCOLATE 420G</t>
  </si>
  <si>
    <t xml:space="preserve">NATUROVOS</t>
  </si>
  <si>
    <t xml:space="preserve">597651</t>
  </si>
  <si>
    <t xml:space="preserve">7896311763269</t>
  </si>
  <si>
    <t xml:space="preserve">AMINO BCAA INTEGRALMEDICA 90 CAPS</t>
  </si>
  <si>
    <t xml:space="preserve">INTEGRALMEDICA</t>
  </si>
  <si>
    <t xml:space="preserve">646161</t>
  </si>
  <si>
    <t xml:space="preserve">7899628600449</t>
  </si>
  <si>
    <t xml:space="preserve">BARRA FLOWBAR NUTS CRANBERRY 30G D/12</t>
  </si>
  <si>
    <t xml:space="preserve">638221</t>
  </si>
  <si>
    <t xml:space="preserve">7899628600524</t>
  </si>
  <si>
    <t xml:space="preserve">BARRA FLOWBAR NUTS DARK CRANBERRY 30G D/12</t>
  </si>
  <si>
    <t xml:space="preserve">DARCKNESS</t>
  </si>
  <si>
    <t xml:space="preserve">661381</t>
  </si>
  <si>
    <t xml:space="preserve">7898975307032</t>
  </si>
  <si>
    <t xml:space="preserve">BARRA FLOWBAR NUTS DARK CRANBERRY D/12 30G</t>
  </si>
  <si>
    <t xml:space="preserve">643441</t>
  </si>
  <si>
    <t xml:space="preserve">7898755180329</t>
  </si>
  <si>
    <t xml:space="preserve">BOLD BAR BANOFFEE 60G D/12 UN</t>
  </si>
  <si>
    <t xml:space="preserve">666601</t>
  </si>
  <si>
    <t xml:space="preserve">7898755180336</t>
  </si>
  <si>
    <t xml:space="preserve">BOLD BAR BANOFFEE D/12 UN 60G CX C/12</t>
  </si>
  <si>
    <t xml:space="preserve">BANNOFE</t>
  </si>
  <si>
    <t xml:space="preserve">673261</t>
  </si>
  <si>
    <t xml:space="preserve">7898755180961</t>
  </si>
  <si>
    <t xml:space="preserve">BOLD BAR BOMBOM CROCANTE 40G</t>
  </si>
  <si>
    <t xml:space="preserve">609311</t>
  </si>
  <si>
    <t xml:space="preserve">609963966240</t>
  </si>
  <si>
    <t xml:space="preserve">BOLD BAR THIN COOKIES CREAM 40G</t>
  </si>
  <si>
    <t xml:space="preserve">BOLD</t>
  </si>
  <si>
    <t xml:space="preserve">673271</t>
  </si>
  <si>
    <t xml:space="preserve">7898755180220</t>
  </si>
  <si>
    <t xml:space="preserve">BOLD BAR THIN COOKIES E CREAM 40G</t>
  </si>
  <si>
    <t xml:space="preserve">673281</t>
  </si>
  <si>
    <t xml:space="preserve">7898755180268</t>
  </si>
  <si>
    <t xml:space="preserve">BOLD BAR THIN TRUFA DE MORANGO 40G</t>
  </si>
  <si>
    <t xml:space="preserve">609321</t>
  </si>
  <si>
    <t xml:space="preserve">609963966288</t>
  </si>
  <si>
    <t xml:space="preserve">BOLD BAR THIN TRUFA DE MORANGO 40G D/12</t>
  </si>
  <si>
    <t xml:space="preserve">643401</t>
  </si>
  <si>
    <t xml:space="preserve">7898963783909</t>
  </si>
  <si>
    <t xml:space="preserve">CANIBAL MASS CANIBALINC MORANGO 3KG</t>
  </si>
  <si>
    <t xml:space="preserve">CANIBALIC</t>
  </si>
  <si>
    <t xml:space="preserve">643391</t>
  </si>
  <si>
    <t xml:space="preserve">7898970844044</t>
  </si>
  <si>
    <t xml:space="preserve">CANIBLEND CANIBALINC BAUNILHA 900G</t>
  </si>
  <si>
    <t xml:space="preserve">643381</t>
  </si>
  <si>
    <t xml:space="preserve">7898963783268</t>
  </si>
  <si>
    <t xml:space="preserve">CANIBLEND CANIBALINC CHOCOLATE 900G</t>
  </si>
  <si>
    <t xml:space="preserve">618851</t>
  </si>
  <si>
    <t xml:space="preserve">7897104926052</t>
  </si>
  <si>
    <t xml:space="preserve">COLAGENO HIDRO VERISOL C/ ACIDO HIALURONICO BODYACTION FRUTAS VERMELHAS 200G</t>
  </si>
  <si>
    <t xml:space="preserve">BODYACTION</t>
  </si>
  <si>
    <t xml:space="preserve">602181</t>
  </si>
  <si>
    <t xml:space="preserve">7897104920784</t>
  </si>
  <si>
    <t xml:space="preserve">COLAGENO HIDRO VERISOL C/ ACIDO HIALURONICO BODYACTION LAR/ACEROLA 200G</t>
  </si>
  <si>
    <t xml:space="preserve">597681</t>
  </si>
  <si>
    <t xml:space="preserve">7897104907396</t>
  </si>
  <si>
    <t xml:space="preserve">COLAGENO VERISOL COM ACIDO HIALURONICO BODYACTION 90CAP</t>
  </si>
  <si>
    <t xml:space="preserve">673301</t>
  </si>
  <si>
    <t xml:space="preserve">7898669307188</t>
  </si>
  <si>
    <t xml:space="preserve">CREATINA ABSOLUT POWER 100G</t>
  </si>
  <si>
    <t xml:space="preserve">597691</t>
  </si>
  <si>
    <t xml:space="preserve">7898669307171</t>
  </si>
  <si>
    <t xml:space="preserve">CREATINA BLUSTER 100G</t>
  </si>
  <si>
    <t xml:space="preserve">BLUSTER</t>
  </si>
  <si>
    <t xml:space="preserve">672941</t>
  </si>
  <si>
    <t xml:space="preserve">7896311775538</t>
  </si>
  <si>
    <t xml:space="preserve">CREATINA INTEGRALMEDICA CARBO FUEL LARAN</t>
  </si>
  <si>
    <t xml:space="preserve">635301</t>
  </si>
  <si>
    <t xml:space="preserve">7896311775521</t>
  </si>
  <si>
    <t xml:space="preserve">CREATINA INTEGRALMEDICA CARBO FUEL NEUTRO 300G</t>
  </si>
  <si>
    <t xml:space="preserve">630451</t>
  </si>
  <si>
    <t xml:space="preserve">7896311708314</t>
  </si>
  <si>
    <t xml:space="preserve">CREATINA INTEGRALMEDICA HARDCORE RELOAD 300G</t>
  </si>
  <si>
    <t xml:space="preserve">597701</t>
  </si>
  <si>
    <t xml:space="preserve">7896311763498</t>
  </si>
  <si>
    <t xml:space="preserve">CREATINA INTEGRALMEDICA PT 150G</t>
  </si>
  <si>
    <t xml:space="preserve">618861</t>
  </si>
  <si>
    <t xml:space="preserve">7898641073964</t>
  </si>
  <si>
    <t xml:space="preserve">CREATINA MONOHIDRATADA DUX 100G</t>
  </si>
  <si>
    <t xml:space="preserve">10003</t>
  </si>
  <si>
    <t xml:space="preserve">7898641073971</t>
  </si>
  <si>
    <t xml:space="preserve">CREATINA MONOHIDRATADA DUX 300G</t>
  </si>
  <si>
    <t xml:space="preserve">643371</t>
  </si>
  <si>
    <t xml:space="preserve">7898963783992</t>
  </si>
  <si>
    <t xml:space="preserve">CREATINA PLUS CANIBALINC 150G</t>
  </si>
  <si>
    <t xml:space="preserve">672991</t>
  </si>
  <si>
    <t xml:space="preserve">7896311709083</t>
  </si>
  <si>
    <t xml:space="preserve">CREATINA WHITE 60 CAPS</t>
  </si>
  <si>
    <t xml:space="preserve">597731</t>
  </si>
  <si>
    <t xml:space="preserve">7898708731394</t>
  </si>
  <si>
    <t xml:space="preserve">CREATINE TURBO BLACKSKULL 150G</t>
  </si>
  <si>
    <t xml:space="preserve">BLACKSKULL</t>
  </si>
  <si>
    <t xml:space="preserve">635311</t>
  </si>
  <si>
    <t xml:space="preserve">7898963783299</t>
  </si>
  <si>
    <t xml:space="preserve">CREATINY CANIBALINC 1KG</t>
  </si>
  <si>
    <t xml:space="preserve">643361</t>
  </si>
  <si>
    <t xml:space="preserve">7898970844273</t>
  </si>
  <si>
    <t xml:space="preserve">CREATINY CANIBALINC MONOHYDRATE 150G</t>
  </si>
  <si>
    <t xml:space="preserve">655861</t>
  </si>
  <si>
    <t xml:space="preserve">7896311771981</t>
  </si>
  <si>
    <t xml:space="preserve">DARK BAR DARKNESS CHOCO AO LEITE COM CHOCO CHIPS 90G D/08</t>
  </si>
  <si>
    <t xml:space="preserve">630441</t>
  </si>
  <si>
    <t xml:space="preserve">7896311772421</t>
  </si>
  <si>
    <t xml:space="preserve">DARK BAR DARKNESS CREME DE COCO C/ CASTANHA 90G D/08</t>
  </si>
  <si>
    <t xml:space="preserve">657881</t>
  </si>
  <si>
    <t xml:space="preserve">7896311774845</t>
  </si>
  <si>
    <t xml:space="preserve">DARK BAR DARKNESS CREME DE COCO C/ CASTANHA D/08 90G CX C/8</t>
  </si>
  <si>
    <t xml:space="preserve">709501</t>
  </si>
  <si>
    <t xml:space="preserve">7896311777198</t>
  </si>
  <si>
    <t xml:space="preserve">DARK BAR DARKNESS FLOCOS/CHOCO CHIPS 90G</t>
  </si>
  <si>
    <t xml:space="preserve">638251</t>
  </si>
  <si>
    <t xml:space="preserve">7899598008740</t>
  </si>
  <si>
    <t xml:space="preserve">DIABO VERDE FTW INSANO ENERGETICO 150G</t>
  </si>
  <si>
    <t xml:space="preserve">FTW</t>
  </si>
  <si>
    <t xml:space="preserve">602161</t>
  </si>
  <si>
    <t xml:space="preserve">7899598008733</t>
  </si>
  <si>
    <t xml:space="preserve">DIABO VERDE FTW INSANO MACA VERDE 150G</t>
  </si>
  <si>
    <t xml:space="preserve">638261</t>
  </si>
  <si>
    <t xml:space="preserve">7898583666538</t>
  </si>
  <si>
    <t xml:space="preserve">DIABO VERDE FTW PRE WORKOUT LIMAO 150</t>
  </si>
  <si>
    <t xml:space="preserve">655871</t>
  </si>
  <si>
    <t xml:space="preserve">7899598025495</t>
  </si>
  <si>
    <t xml:space="preserve">DIABO VERDE PRE WORKOUT FTW FRUTAS VERMELHAS 150G</t>
  </si>
  <si>
    <t xml:space="preserve">638271</t>
  </si>
  <si>
    <t xml:space="preserve">7899085567576</t>
  </si>
  <si>
    <t xml:space="preserve">DILA PUMP ADAPTOGEN LIMONADA 150G</t>
  </si>
  <si>
    <t xml:space="preserve">ADAPTOGEN</t>
  </si>
  <si>
    <t xml:space="preserve">613291</t>
  </si>
  <si>
    <t xml:space="preserve">7897104910259</t>
  </si>
  <si>
    <t xml:space="preserve">ENERGEL BLACK BODYACTION ABACAXI 30G/D10</t>
  </si>
  <si>
    <t xml:space="preserve">657871</t>
  </si>
  <si>
    <t xml:space="preserve">7897104910310</t>
  </si>
  <si>
    <t xml:space="preserve">ENERGEL BLACK BODYACTION ABACAXI 30G/D10 CX C/10</t>
  </si>
  <si>
    <t xml:space="preserve">602151</t>
  </si>
  <si>
    <t xml:space="preserve">7897104910242</t>
  </si>
  <si>
    <t xml:space="preserve">ENERGEL BLACK BODYACTION FRUTAS VERMELHAS 30G D/10</t>
  </si>
  <si>
    <t xml:space="preserve">613301</t>
  </si>
  <si>
    <t xml:space="preserve">7897104909567</t>
  </si>
  <si>
    <t xml:space="preserve">ENERGEL BLACK BODYACTION GUARANA ACAI 30G/D10</t>
  </si>
  <si>
    <t xml:space="preserve">29403</t>
  </si>
  <si>
    <t xml:space="preserve">7897104928445</t>
  </si>
  <si>
    <t xml:space="preserve">ENERGEL BLACK BODYACTION LARAN/ACERO 30G</t>
  </si>
  <si>
    <t xml:space="preserve">29503</t>
  </si>
  <si>
    <t xml:space="preserve">7897104910266</t>
  </si>
  <si>
    <t xml:space="preserve">ENERGEL BLACK BODYACTION LIMONADA 30G</t>
  </si>
  <si>
    <t xml:space="preserve">666581</t>
  </si>
  <si>
    <t xml:space="preserve">7897104926229</t>
  </si>
  <si>
    <t xml:space="preserve">ENERGEL BLACK BODYACTION UVA D/10 30G CX C/10</t>
  </si>
  <si>
    <t xml:space="preserve">663681</t>
  </si>
  <si>
    <t xml:space="preserve">7899732112128</t>
  </si>
  <si>
    <t xml:space="preserve">FULL TILT PRE TREINO 150G ABACAXI</t>
  </si>
  <si>
    <t xml:space="preserve">663671</t>
  </si>
  <si>
    <t xml:space="preserve">7899732112135</t>
  </si>
  <si>
    <t xml:space="preserve">FULL TILT PRE TREINO 150G MANGA</t>
  </si>
  <si>
    <t xml:space="preserve">663691</t>
  </si>
  <si>
    <t xml:space="preserve">7899732112111</t>
  </si>
  <si>
    <t xml:space="preserve">FULL TILT PRE TREINO 150G PINK LEMONADE</t>
  </si>
  <si>
    <t xml:space="preserve">673251</t>
  </si>
  <si>
    <t xml:space="preserve">7898762110050</t>
  </si>
  <si>
    <t xml:space="preserve">GODS WHEY 100% CANIBALINC BAUNILHA 900G</t>
  </si>
  <si>
    <t xml:space="preserve">597741</t>
  </si>
  <si>
    <t xml:space="preserve">7897104905217</t>
  </si>
  <si>
    <t xml:space="preserve">HARDMASS 1800 BODYACTION BAUNILHA PC 3KG</t>
  </si>
  <si>
    <t xml:space="preserve">597751</t>
  </si>
  <si>
    <t xml:space="preserve">7897104905200</t>
  </si>
  <si>
    <t xml:space="preserve">HARDMASS 1800 BODYACTION CHOCOLATE PC 3K</t>
  </si>
  <si>
    <t xml:space="preserve">661421</t>
  </si>
  <si>
    <t xml:space="preserve">7897104905194</t>
  </si>
  <si>
    <t xml:space="preserve">HARDMASS 1800 BODYACTION MORANGO PC 3KG</t>
  </si>
  <si>
    <t xml:space="preserve">661431</t>
  </si>
  <si>
    <t xml:space="preserve">7899941202382</t>
  </si>
  <si>
    <t xml:space="preserve">HORUS MAX TITANIUM COTTON CANDY POTE 150G</t>
  </si>
  <si>
    <t xml:space="preserve">587981</t>
  </si>
  <si>
    <t xml:space="preserve">7896311710317</t>
  </si>
  <si>
    <t xml:space="preserve">INT. MEDICA PROT CRISP BAR DOC COCO DP/12</t>
  </si>
  <si>
    <t xml:space="preserve">592501</t>
  </si>
  <si>
    <t xml:space="preserve">7896311710348</t>
  </si>
  <si>
    <t xml:space="preserve">INTEGRAL MEDICA PROT CRISP BAR PEAN BUT 45G</t>
  </si>
  <si>
    <t xml:space="preserve">602131</t>
  </si>
  <si>
    <t xml:space="preserve">7899732102006</t>
  </si>
  <si>
    <t xml:space="preserve">KIMERA WOMAN IRIDIUM LABS 60 CAPS</t>
  </si>
  <si>
    <t xml:space="preserve">954</t>
  </si>
  <si>
    <t xml:space="preserve">7897947620858</t>
  </si>
  <si>
    <t xml:space="preserve">LAVITAN CARBOGEL SAC 40G DPLX10 SBR CAR</t>
  </si>
  <si>
    <t xml:space="preserve">944</t>
  </si>
  <si>
    <t xml:space="preserve">7897947620780</t>
  </si>
  <si>
    <t xml:space="preserve">LAVITAN PROTEIN LIQ UHT FR 250ML BAU</t>
  </si>
  <si>
    <t xml:space="preserve">609341</t>
  </si>
  <si>
    <t xml:space="preserve">7898920041356</t>
  </si>
  <si>
    <t xml:space="preserve">MASS TITANIUM 17500 MAX TITANIUM BAUNILHA 1,4KG</t>
  </si>
  <si>
    <t xml:space="preserve">615701</t>
  </si>
  <si>
    <t xml:space="preserve">7896311771547</t>
  </si>
  <si>
    <t xml:space="preserve">MEGA PACK HARDCORE DARKNESS 30 SACHES</t>
  </si>
  <si>
    <t xml:space="preserve">661351</t>
  </si>
  <si>
    <t xml:space="preserve">7896311773657</t>
  </si>
  <si>
    <t xml:space="preserve">MY WHEY INTEGRALMEDICA MORANGO PT 900G</t>
  </si>
  <si>
    <t xml:space="preserve">606001</t>
  </si>
  <si>
    <t xml:space="preserve">7896311773626</t>
  </si>
  <si>
    <t xml:space="preserve">MY WHEY INTERALMEDICA BAUNILHA 900G PT</t>
  </si>
  <si>
    <t xml:space="preserve">602101</t>
  </si>
  <si>
    <t xml:space="preserve">7896311773640</t>
  </si>
  <si>
    <t xml:space="preserve">MY WHEY INTERALMEDICA CHOCOLATE 900G PT</t>
  </si>
  <si>
    <t xml:space="preserve">672951</t>
  </si>
  <si>
    <t xml:space="preserve">7896311773114</t>
  </si>
  <si>
    <t xml:space="preserve">MY WHEY PROTEIN INTEGRAL COCO 250ML</t>
  </si>
  <si>
    <t xml:space="preserve">655881</t>
  </si>
  <si>
    <t xml:space="preserve">7896311774029</t>
  </si>
  <si>
    <t xml:space="preserve">MY WHEY PROTEIN INTEGRALMEDICA COCO D24/250ML</t>
  </si>
  <si>
    <t xml:space="preserve">618881</t>
  </si>
  <si>
    <t xml:space="preserve">7896311773121</t>
  </si>
  <si>
    <t xml:space="preserve">MY WHEY PROTEIN INTERALMEDICA BANANA D24/250ML</t>
  </si>
  <si>
    <t xml:space="preserve">602081</t>
  </si>
  <si>
    <t xml:space="preserve">7896311773145</t>
  </si>
  <si>
    <t xml:space="preserve">MY WHEY PROTEIN INTERALMEDICA CHOCOLATE D24/250ML</t>
  </si>
  <si>
    <t xml:space="preserve">602071</t>
  </si>
  <si>
    <t xml:space="preserve">7896311773138</t>
  </si>
  <si>
    <t xml:space="preserve">MY WHEY PROTEIN INTERALMEDICA MORANGO D24/250ML</t>
  </si>
  <si>
    <t xml:space="preserve">635341</t>
  </si>
  <si>
    <t xml:space="preserve">7897104926250</t>
  </si>
  <si>
    <t xml:space="preserve">NUCLEAR RUSH BODYACTION ABACAXI 100G</t>
  </si>
  <si>
    <t xml:space="preserve">638291</t>
  </si>
  <si>
    <t xml:space="preserve">7897104926243</t>
  </si>
  <si>
    <t xml:space="preserve">NUCLEAR RUSH BODYACTION LARANJA 100G</t>
  </si>
  <si>
    <t xml:space="preserve">597571</t>
  </si>
  <si>
    <t xml:space="preserve">7897104922979</t>
  </si>
  <si>
    <t xml:space="preserve">NUCLEAR RUSH BODYACTION MORANGO 100G</t>
  </si>
  <si>
    <t xml:space="preserve">673321</t>
  </si>
  <si>
    <t xml:space="preserve">7897104925444</t>
  </si>
  <si>
    <t xml:space="preserve">NUCLEAR RUSH GEL BODYACTION FRUTAS V 25G</t>
  </si>
  <si>
    <t xml:space="preserve">673331</t>
  </si>
  <si>
    <t xml:space="preserve">7897104925437</t>
  </si>
  <si>
    <t xml:space="preserve">NUCLEAR RUSH GEL BODYACTION GUARANA 25G</t>
  </si>
  <si>
    <t xml:space="preserve">602061</t>
  </si>
  <si>
    <t xml:space="preserve">7896311709519</t>
  </si>
  <si>
    <t xml:space="preserve">NUTRIWHEY INTEGRALMEDICA BAUNILHA PT 907G</t>
  </si>
  <si>
    <t xml:space="preserve">602051</t>
  </si>
  <si>
    <t xml:space="preserve">7896311709533</t>
  </si>
  <si>
    <t xml:space="preserve">NUTRIWHEY INTEGRALMEDICA CHOCOLATE PT 907G</t>
  </si>
  <si>
    <t xml:space="preserve">9103</t>
  </si>
  <si>
    <t xml:space="preserve">7896311773015</t>
  </si>
  <si>
    <t xml:space="preserve">NUTRIWHEY INTEGRALMEDICA COOKIES PT 900G</t>
  </si>
  <si>
    <t xml:space="preserve">606011</t>
  </si>
  <si>
    <t xml:space="preserve">7896311709526</t>
  </si>
  <si>
    <t xml:space="preserve">NUTRIWHEY INTEGRALMEDICA MORANGO PT 907G</t>
  </si>
  <si>
    <t xml:space="preserve">630421</t>
  </si>
  <si>
    <t xml:space="preserve">7893596226410</t>
  </si>
  <si>
    <t xml:space="preserve">PANIC PRE WORKOUT  ADAPTOGEN SCIENCE MACA VERDE 150G</t>
  </si>
  <si>
    <t xml:space="preserve">657831</t>
  </si>
  <si>
    <t xml:space="preserve">7893595543204</t>
  </si>
  <si>
    <t xml:space="preserve">PANIC PRE WORKOUT ADAPTOGEN MACA VERDE 300G</t>
  </si>
  <si>
    <t xml:space="preserve">657811</t>
  </si>
  <si>
    <t xml:space="preserve">7893095104271</t>
  </si>
  <si>
    <t xml:space="preserve">PANIC PRE WORKOUT ADAPTOGEN MORANGO 300G</t>
  </si>
  <si>
    <t xml:space="preserve">638311</t>
  </si>
  <si>
    <t xml:space="preserve">7893596226427</t>
  </si>
  <si>
    <t xml:space="preserve">PANIC PRE WORKOUT ADAPTOGEN UVA 150G</t>
  </si>
  <si>
    <t xml:space="preserve">29603</t>
  </si>
  <si>
    <t xml:space="preserve">7898962892619</t>
  </si>
  <si>
    <t xml:space="preserve">PASTA DE AMEND POWER1ONE CROCANTE 500G</t>
  </si>
  <si>
    <t xml:space="preserve">POWER SAVE E IND.</t>
  </si>
  <si>
    <t xml:space="preserve">602041</t>
  </si>
  <si>
    <t xml:space="preserve">7898939072617</t>
  </si>
  <si>
    <t xml:space="preserve">PASTA DE AMENDOIM POWER1ONE CROCANTE 1,005KG (L)</t>
  </si>
  <si>
    <t xml:space="preserve">NUTINGREDIENTES</t>
  </si>
  <si>
    <t xml:space="preserve">650871</t>
  </si>
  <si>
    <t xml:space="preserve">7898669305535</t>
  </si>
  <si>
    <t xml:space="preserve">PRE TREINO FIRE ABSOLUT LARANJA 150G</t>
  </si>
  <si>
    <t xml:space="preserve">643351</t>
  </si>
  <si>
    <t xml:space="preserve">7898669307119</t>
  </si>
  <si>
    <t xml:space="preserve">PRE TREINO FIRE ABSOLUT LARANJA NIGHT 150G</t>
  </si>
  <si>
    <t xml:space="preserve">643341</t>
  </si>
  <si>
    <t xml:space="preserve">7898669305528</t>
  </si>
  <si>
    <t xml:space="preserve">PRE TREINO FIRE ABSOLUT UVA 150G</t>
  </si>
  <si>
    <t xml:space="preserve">597551</t>
  </si>
  <si>
    <t xml:space="preserve">7898616753549</t>
  </si>
  <si>
    <t xml:space="preserve">PROHIBIDO 3VS CITRUS 180G</t>
  </si>
  <si>
    <t xml:space="preserve">602031</t>
  </si>
  <si>
    <t xml:space="preserve">7898616753068</t>
  </si>
  <si>
    <t xml:space="preserve">PROHIBIDO 3VS CITRUS 360G</t>
  </si>
  <si>
    <t xml:space="preserve">3VS</t>
  </si>
  <si>
    <t xml:space="preserve">638321</t>
  </si>
  <si>
    <t xml:space="preserve">7898616753556</t>
  </si>
  <si>
    <t xml:space="preserve">PROHIBIDO 3VS COTTON CANDY 180G</t>
  </si>
  <si>
    <t xml:space="preserve">650881</t>
  </si>
  <si>
    <t xml:space="preserve">7898616753570</t>
  </si>
  <si>
    <t xml:space="preserve">PROHIBIDO 3VS FRUIT PUNCH 180G</t>
  </si>
  <si>
    <t xml:space="preserve">650891</t>
  </si>
  <si>
    <t xml:space="preserve">7898616753563</t>
  </si>
  <si>
    <t xml:space="preserve">PROHIBIDO 3VS STRAWBERRY MARGARITA 180G</t>
  </si>
  <si>
    <t xml:space="preserve">602011</t>
  </si>
  <si>
    <t xml:space="preserve">7896311773299</t>
  </si>
  <si>
    <t xml:space="preserve">PROTEIN CRISP BAR INTEGRAL DUO CRUNCH 45G/D12</t>
  </si>
  <si>
    <t xml:space="preserve">602001</t>
  </si>
  <si>
    <t xml:space="preserve">7896311710300</t>
  </si>
  <si>
    <t xml:space="preserve">PROTEIN CRISP BAR INTEGRAL TRUFA AVELA 45G/D12</t>
  </si>
  <si>
    <t xml:space="preserve">9203</t>
  </si>
  <si>
    <t xml:space="preserve">7896311775729</t>
  </si>
  <si>
    <t xml:space="preserve">PROTEIN CRISP INTEGRAL BROW CHOC 45G</t>
  </si>
  <si>
    <t xml:space="preserve">672961</t>
  </si>
  <si>
    <t xml:space="preserve">7896311778041</t>
  </si>
  <si>
    <t xml:space="preserve">PROTEIN CRISP INTEGRAL OVOMALTIN 45G</t>
  </si>
  <si>
    <t xml:space="preserve">10103</t>
  </si>
  <si>
    <t xml:space="preserve">7896715602096</t>
  </si>
  <si>
    <t xml:space="preserve">PROTEINA UEVO BANOFFE 420G</t>
  </si>
  <si>
    <t xml:space="preserve">661451</t>
  </si>
  <si>
    <t xml:space="preserve">7896715601815</t>
  </si>
  <si>
    <t xml:space="preserve">PROTEINA UEVO BAUNILHA 420G</t>
  </si>
  <si>
    <t xml:space="preserve">10203</t>
  </si>
  <si>
    <t xml:space="preserve">7896715601846</t>
  </si>
  <si>
    <t xml:space="preserve">PROTEINA UEVO CAFE MOCACCINO 420G</t>
  </si>
  <si>
    <t xml:space="preserve">673241</t>
  </si>
  <si>
    <t xml:space="preserve">7898713952395</t>
  </si>
  <si>
    <t xml:space="preserve">PSICHOTIC T DEMONS LAB FRUIT ENERGY 245G</t>
  </si>
  <si>
    <t xml:space="preserve">646181</t>
  </si>
  <si>
    <t xml:space="preserve">7899941203211</t>
  </si>
  <si>
    <t xml:space="preserve">PV - HORUS MAX TITANIUM MACA VERDE POTE 150G</t>
  </si>
  <si>
    <t xml:space="preserve">934</t>
  </si>
  <si>
    <t xml:space="preserve">7897947620919</t>
  </si>
  <si>
    <t xml:space="preserve">PV - LAVITAN CARBOGEL SAC 40G DPLX10 SBR LIM</t>
  </si>
  <si>
    <t xml:space="preserve">662871</t>
  </si>
  <si>
    <t xml:space="preserve">7897947620834</t>
  </si>
  <si>
    <t xml:space="preserve">PV - LAVITAN CARBOGEL SAC 40G SBR CHOCOLATE</t>
  </si>
  <si>
    <t xml:space="preserve">635321</t>
  </si>
  <si>
    <t xml:space="preserve">7898957433544</t>
  </si>
  <si>
    <t xml:space="preserve">PV CREATINY MONOHYDRATE CANIBALINC 300G</t>
  </si>
  <si>
    <t xml:space="preserve">661441</t>
  </si>
  <si>
    <t xml:space="preserve">7899598027420</t>
  </si>
  <si>
    <t xml:space="preserve">PV REFIL CREATINA FTW 1KG</t>
  </si>
  <si>
    <t xml:space="preserve">635401</t>
  </si>
  <si>
    <t xml:space="preserve">7896311775446</t>
  </si>
  <si>
    <t xml:space="preserve">REFIL CREAMASS INTEGRALMEDICA BAUNILHA 3KG</t>
  </si>
  <si>
    <t xml:space="preserve">635411</t>
  </si>
  <si>
    <t xml:space="preserve">7896311775439</t>
  </si>
  <si>
    <t xml:space="preserve">REFIL CREAMASS INTEGRALMEDICA CHOCOLATE 3KG</t>
  </si>
  <si>
    <t xml:space="preserve">638341</t>
  </si>
  <si>
    <t xml:space="preserve">7896311775422</t>
  </si>
  <si>
    <t xml:space="preserve">REFIL CREAMASS INTEGRALMEDICA MORANGO 3KG</t>
  </si>
  <si>
    <t xml:space="preserve">673221</t>
  </si>
  <si>
    <t xml:space="preserve">7898708739987</t>
  </si>
  <si>
    <t xml:space="preserve">REFIL CREATINE TURBO BLACKSKULL 300G</t>
  </si>
  <si>
    <t xml:space="preserve">661501</t>
  </si>
  <si>
    <t xml:space="preserve">7898626448343</t>
  </si>
  <si>
    <t xml:space="preserve">REFIL ISOLATE PROTEIN MIX PROFIT BAUNILHA 900G</t>
  </si>
  <si>
    <t xml:space="preserve">PROFIT</t>
  </si>
  <si>
    <t xml:space="preserve">661491</t>
  </si>
  <si>
    <t xml:space="preserve">7898626448350</t>
  </si>
  <si>
    <t xml:space="preserve">REFIL ISOLATE PROTEIN MIX PROFIT CHOCOLATE AO LEITE 900G</t>
  </si>
  <si>
    <t xml:space="preserve">655891</t>
  </si>
  <si>
    <t xml:space="preserve">7898626442624</t>
  </si>
  <si>
    <t xml:space="preserve">REFIL ISOLATE PROTEIN MIX PROFIT COOKIES E CREAM 900G</t>
  </si>
  <si>
    <t xml:space="preserve">661481</t>
  </si>
  <si>
    <t xml:space="preserve">7898626448367</t>
  </si>
  <si>
    <t xml:space="preserve">REFIL ISOLATE PROTEIN MIX PROFIT MORANGO 900G</t>
  </si>
  <si>
    <t xml:space="preserve">30003</t>
  </si>
  <si>
    <t xml:space="preserve">7896311778072</t>
  </si>
  <si>
    <t xml:space="preserve">REFIL NUTRIWHEY INTEGRAL MORANGO 1,2KG</t>
  </si>
  <si>
    <t xml:space="preserve">597521</t>
  </si>
  <si>
    <t xml:space="preserve">7896311709489</t>
  </si>
  <si>
    <t xml:space="preserve">REFIL NUTRIWHEY INTEGRALMEDICA BAUNILHA 907G</t>
  </si>
  <si>
    <t xml:space="preserve">597531</t>
  </si>
  <si>
    <t xml:space="preserve">7896311709502</t>
  </si>
  <si>
    <t xml:space="preserve">REFIL NUTRIWHEY INTEGRALMEDICA CHOCOLATE 907G</t>
  </si>
  <si>
    <t xml:space="preserve">601991</t>
  </si>
  <si>
    <t xml:space="preserve">7896311709496</t>
  </si>
  <si>
    <t xml:space="preserve">REFIL NUTRIWHEY INTEGRALMEDICA MORANGO 907G</t>
  </si>
  <si>
    <t xml:space="preserve">672971</t>
  </si>
  <si>
    <t xml:space="preserve">7896311761722</t>
  </si>
  <si>
    <t xml:space="preserve">REFIL WHEY 100% CHOCO 900G</t>
  </si>
  <si>
    <t xml:space="preserve">597491</t>
  </si>
  <si>
    <t xml:space="preserve">7896311761708</t>
  </si>
  <si>
    <t xml:space="preserve">REFIL WHEY 100% INTEGRALMEDICA BAUNILHA 907G</t>
  </si>
  <si>
    <t xml:space="preserve">597481</t>
  </si>
  <si>
    <t xml:space="preserve">7896311767397</t>
  </si>
  <si>
    <t xml:space="preserve">REFIL WHEY 100% INTEGRALMEDICA COOKIES 907G</t>
  </si>
  <si>
    <t xml:space="preserve">638351</t>
  </si>
  <si>
    <t xml:space="preserve">7896311761715</t>
  </si>
  <si>
    <t xml:space="preserve">REFIL WHEY 100% INTEGRALMEDICA MORANGO 907G</t>
  </si>
  <si>
    <t xml:space="preserve">29703</t>
  </si>
  <si>
    <t xml:space="preserve">7898626449623</t>
  </si>
  <si>
    <t xml:space="preserve">RF ISOLATE PROTEIN MIX PROFIT LEITE 900G</t>
  </si>
  <si>
    <t xml:space="preserve">672981</t>
  </si>
  <si>
    <t xml:space="preserve">7896311777273</t>
  </si>
  <si>
    <t xml:space="preserve">THERMA PRO HARDCORE 60 CAPS</t>
  </si>
  <si>
    <t xml:space="preserve">661471</t>
  </si>
  <si>
    <t xml:space="preserve">7897104907181</t>
  </si>
  <si>
    <t xml:space="preserve">THERMO ABDOMEN BODYACTION 120 TABLETES</t>
  </si>
  <si>
    <t xml:space="preserve">597451</t>
  </si>
  <si>
    <t xml:space="preserve">7897104912598</t>
  </si>
  <si>
    <t xml:space="preserve">THERMO ABDOMEN BODYACTION 60 CAPS</t>
  </si>
  <si>
    <t xml:space="preserve">661461</t>
  </si>
  <si>
    <t xml:space="preserve">7898708731516</t>
  </si>
  <si>
    <t xml:space="preserve">THERMO FLAME CAVEIRAPRETA 120 TABLETES</t>
  </si>
  <si>
    <t xml:space="preserve">601971</t>
  </si>
  <si>
    <t xml:space="preserve">7898708731523</t>
  </si>
  <si>
    <t xml:space="preserve">THERMO FLAME CAVEIRAPRETA 60 TABLETES</t>
  </si>
  <si>
    <t xml:space="preserve">646191</t>
  </si>
  <si>
    <t xml:space="preserve">7908048004284</t>
  </si>
  <si>
    <t xml:space="preserve">VITAMINA K2 UNIAO VEGETAL 250MG 60 CAPS</t>
  </si>
  <si>
    <t xml:space="preserve">638361</t>
  </si>
  <si>
    <t xml:space="preserve">7898708733596</t>
  </si>
  <si>
    <t xml:space="preserve">WHEY 100% HD CAVEIRAPRETA COOKIES CREAM 900G</t>
  </si>
  <si>
    <t xml:space="preserve">597441</t>
  </si>
  <si>
    <t xml:space="preserve">7896311709984</t>
  </si>
  <si>
    <t xml:space="preserve">WHEY 100% PURE INTEGRALMEDICA BAUNILHA PT 900G</t>
  </si>
  <si>
    <t xml:space="preserve">606031</t>
  </si>
  <si>
    <t xml:space="preserve">7896311709991</t>
  </si>
  <si>
    <t xml:space="preserve">WHEY 100% PURE INTEGRALMEDICA CHOCOLATE PT 907G</t>
  </si>
  <si>
    <t xml:space="preserve">597431</t>
  </si>
  <si>
    <t xml:space="preserve">7896311766376</t>
  </si>
  <si>
    <t xml:space="preserve">WHEY 100% PURE INTEGRALMEDICA COOKIESCREAM PT 907G</t>
  </si>
  <si>
    <t xml:space="preserve">635351</t>
  </si>
  <si>
    <t xml:space="preserve">7896311710010</t>
  </si>
  <si>
    <t xml:space="preserve">WHEY 100% PURE INTEGRALMEDICA MORANGO PT 900G</t>
  </si>
  <si>
    <t xml:space="preserve">643311</t>
  </si>
  <si>
    <t xml:space="preserve">7898641074503</t>
  </si>
  <si>
    <t xml:space="preserve">WHEY DUX SHAKE CHOCOLATE BRANCO 250ML</t>
  </si>
  <si>
    <t xml:space="preserve">646201</t>
  </si>
  <si>
    <t xml:space="preserve">7898641074473</t>
  </si>
  <si>
    <t xml:space="preserve">WHEY DUX SHAKE COOKIES 250ML</t>
  </si>
  <si>
    <t xml:space="preserve">688101</t>
  </si>
  <si>
    <t xml:space="preserve">7896013507598</t>
  </si>
  <si>
    <t xml:space="preserve">COL P MAXT PRAT 10.0 LOURO BAUNILHA ONU 3082</t>
  </si>
  <si>
    <t xml:space="preserve">MAXTON</t>
  </si>
  <si>
    <t xml:space="preserve">688301</t>
  </si>
  <si>
    <t xml:space="preserve">7896013507468</t>
  </si>
  <si>
    <t xml:space="preserve">COL P MAXT PRAT 8.34 LOURO MEL CANELA ONU 3082</t>
  </si>
  <si>
    <t xml:space="preserve">583401</t>
  </si>
  <si>
    <t xml:space="preserve">7896150001751</t>
  </si>
  <si>
    <t xml:space="preserve">DESC PO YAMA 50G QUERATINA</t>
  </si>
  <si>
    <t xml:space="preserve">698101</t>
  </si>
  <si>
    <t xml:space="preserve">7898610374061</t>
  </si>
  <si>
    <t xml:space="preserve">KIT COLOR PRATIC - 6.7 CHOCOLATE CX C/12 UN</t>
  </si>
  <si>
    <t xml:space="preserve">698201</t>
  </si>
  <si>
    <t xml:space="preserve">7898610374139</t>
  </si>
  <si>
    <t xml:space="preserve">KIT COLOR PRATIC - 66.46 VERMELHO CEREJA ESPECIAL CX C/12 UN</t>
  </si>
  <si>
    <t xml:space="preserve">698401</t>
  </si>
  <si>
    <t xml:space="preserve">7898610374009</t>
  </si>
  <si>
    <t xml:space="preserve">KIT COLOR PRATIC - 7.0 LOURO MEDIO CX C/12 UN</t>
  </si>
  <si>
    <t xml:space="preserve">535121</t>
  </si>
  <si>
    <t xml:space="preserve">7896013544210</t>
  </si>
  <si>
    <t xml:space="preserve">KIT TINTURA CREME 5.0 CASTANHO CLARO MAXTON</t>
  </si>
  <si>
    <t xml:space="preserve">551641</t>
  </si>
  <si>
    <t xml:space="preserve">7896013544128</t>
  </si>
  <si>
    <t xml:space="preserve">KIT TINTURA CREME 6.7 CHOCOLATE MAXTON</t>
  </si>
  <si>
    <t xml:space="preserve">535221</t>
  </si>
  <si>
    <t xml:space="preserve">7896013544319</t>
  </si>
  <si>
    <t xml:space="preserve">KIT TINTURA CREME 8.1 LOURO CLARO ACINZENTADO MAXTON</t>
  </si>
  <si>
    <t xml:space="preserve">656471</t>
  </si>
  <si>
    <t xml:space="preserve">7898132989392</t>
  </si>
  <si>
    <t xml:space="preserve">KIT TONALIZANTE 466 - CAST. M. VERM INT 135G</t>
  </si>
  <si>
    <t xml:space="preserve">670491</t>
  </si>
  <si>
    <t xml:space="preserve">7898132989262</t>
  </si>
  <si>
    <t xml:space="preserve">KIT TONALIZANTE 50 - CASTANHO CLARO 135G</t>
  </si>
  <si>
    <t xml:space="preserve">650011</t>
  </si>
  <si>
    <t xml:space="preserve">7898132989279</t>
  </si>
  <si>
    <t xml:space="preserve">KIT TONALIZANTE 60 - LOURO ESCURO 135G</t>
  </si>
  <si>
    <t xml:space="preserve">656491</t>
  </si>
  <si>
    <t xml:space="preserve">7898132989415</t>
  </si>
  <si>
    <t xml:space="preserve">KIT TONALIZANTE 626 - MARSALA 135G</t>
  </si>
  <si>
    <t xml:space="preserve">650021</t>
  </si>
  <si>
    <t xml:space="preserve">7898132989354</t>
  </si>
  <si>
    <t xml:space="preserve">KIT TONALIZANTE 67 - LOURO ESCURO CHOC 135G</t>
  </si>
  <si>
    <t xml:space="preserve">656501</t>
  </si>
  <si>
    <t xml:space="preserve">7898132989330</t>
  </si>
  <si>
    <t xml:space="preserve">KIT TONALIZANTE 71 - LOURO MEDIO ACINZ 135G</t>
  </si>
  <si>
    <t xml:space="preserve">656521</t>
  </si>
  <si>
    <t xml:space="preserve">7898132989347</t>
  </si>
  <si>
    <t xml:space="preserve">KIT TONALIZANTE 81 - LOURO CLARO ACINZ 135G</t>
  </si>
  <si>
    <t xml:space="preserve">656531</t>
  </si>
  <si>
    <t xml:space="preserve">7898132989385</t>
  </si>
  <si>
    <t xml:space="preserve">KIT TONALIZANTE 84 - LOURO CLARO ACOBR 135G</t>
  </si>
  <si>
    <t xml:space="preserve">628551</t>
  </si>
  <si>
    <t xml:space="preserve">7896229945108</t>
  </si>
  <si>
    <t xml:space="preserve">NATU HAIR SOS REP PTA 30ML OLEO ROSA MOS</t>
  </si>
  <si>
    <t xml:space="preserve">657941</t>
  </si>
  <si>
    <t xml:space="preserve">7896150008989</t>
  </si>
  <si>
    <t xml:space="preserve">PO DESC YAMA 50G TRAD ACTIVE</t>
  </si>
  <si>
    <t xml:space="preserve">669481</t>
  </si>
  <si>
    <t xml:space="preserve">7896013508854</t>
  </si>
  <si>
    <t xml:space="preserve">PROMOPACK 2 NATUCOR 1.7 PRETO AZ+QUERAT</t>
  </si>
  <si>
    <t xml:space="preserve">544201</t>
  </si>
  <si>
    <t xml:space="preserve">7896000727534</t>
  </si>
  <si>
    <t xml:space="preserve">TINT  COR&amp;TON 50G 1.7 PRETO AZUL.ESPEC</t>
  </si>
  <si>
    <t xml:space="preserve">630121</t>
  </si>
  <si>
    <t xml:space="preserve">7891350038927</t>
  </si>
  <si>
    <t xml:space="preserve">TINT BIO AMP BOZZANO PRETO</t>
  </si>
  <si>
    <t xml:space="preserve">630111</t>
  </si>
  <si>
    <t xml:space="preserve">7891350038897</t>
  </si>
  <si>
    <t xml:space="preserve">TINT BIO&amp;AMP BOZZANO CAST CLARO</t>
  </si>
  <si>
    <t xml:space="preserve">650471</t>
  </si>
  <si>
    <t xml:space="preserve">7891350038903</t>
  </si>
  <si>
    <t xml:space="preserve">TINT BIOCOLOR CASTANHO MEDIO</t>
  </si>
  <si>
    <t xml:space="preserve">41503</t>
  </si>
  <si>
    <t xml:space="preserve">7896014183081</t>
  </si>
  <si>
    <t xml:space="preserve">TINT CASTING CASTANHO NAT 400-DEMAIS PROD</t>
  </si>
  <si>
    <t xml:space="preserve">672211</t>
  </si>
  <si>
    <t xml:space="preserve">7896014183210</t>
  </si>
  <si>
    <t xml:space="preserve">TINT CASTING LOURO NATURAL 700-DEMAIS PROD</t>
  </si>
  <si>
    <t xml:space="preserve">672221</t>
  </si>
  <si>
    <t xml:space="preserve">7896014183050</t>
  </si>
  <si>
    <t xml:space="preserve">TINT CASTING PRETO AZULADO 210-DEMAIS PROD</t>
  </si>
  <si>
    <t xml:space="preserve">672231</t>
  </si>
  <si>
    <t xml:space="preserve">7898587762564</t>
  </si>
  <si>
    <t xml:space="preserve">TINT CASTING PRETO NOITE 100-DEMAIS PROD</t>
  </si>
  <si>
    <t xml:space="preserve">590011</t>
  </si>
  <si>
    <t xml:space="preserve">7896000706034</t>
  </si>
  <si>
    <t xml:space="preserve">TINT COR &amp; TON 8.0 LOU CL 50G</t>
  </si>
  <si>
    <t xml:space="preserve">562981</t>
  </si>
  <si>
    <t xml:space="preserve">7896000705945</t>
  </si>
  <si>
    <t xml:space="preserve">TINT COR &amp;TON 1.0 PRETO AZULADO</t>
  </si>
  <si>
    <t xml:space="preserve">591861</t>
  </si>
  <si>
    <t xml:space="preserve">7896000722799</t>
  </si>
  <si>
    <t xml:space="preserve">TINT COR&amp;TON 11.11 LO.C.PR. 50ML</t>
  </si>
  <si>
    <t xml:space="preserve">591871</t>
  </si>
  <si>
    <t xml:space="preserve">7896000722805</t>
  </si>
  <si>
    <t xml:space="preserve">TINT COR&amp;TON 12.11 LOU PLA 50ML</t>
  </si>
  <si>
    <t xml:space="preserve">563001</t>
  </si>
  <si>
    <t xml:space="preserve">7896000705952</t>
  </si>
  <si>
    <t xml:space="preserve">TINT COR&amp;TON 2.0 PRETO</t>
  </si>
  <si>
    <t xml:space="preserve">649851</t>
  </si>
  <si>
    <t xml:space="preserve">7908615086156</t>
  </si>
  <si>
    <t xml:space="preserve">TINT COR&amp;TON 2.8 PRETO AZULADO ESPELHADO</t>
  </si>
  <si>
    <t xml:space="preserve">563041</t>
  </si>
  <si>
    <t xml:space="preserve">7896000706065</t>
  </si>
  <si>
    <t xml:space="preserve">TINT COR&amp;TON 7.1 LOURO CINZA MEDIO</t>
  </si>
  <si>
    <t xml:space="preserve">563061</t>
  </si>
  <si>
    <t xml:space="preserve">7896000705938</t>
  </si>
  <si>
    <t xml:space="preserve">TINT COR&amp;TON 7.7 MARROM DOURADO</t>
  </si>
  <si>
    <t xml:space="preserve">623161</t>
  </si>
  <si>
    <t xml:space="preserve">7896000706171</t>
  </si>
  <si>
    <t xml:space="preserve">TINT COR&amp;TON 8.30 LOURO CLARO DOUR</t>
  </si>
  <si>
    <t xml:space="preserve">623171</t>
  </si>
  <si>
    <t xml:space="preserve">7899706187930</t>
  </si>
  <si>
    <t xml:space="preserve">TINT COR&amp;TON 9.1 LOURO CLARO CINZA</t>
  </si>
  <si>
    <t xml:space="preserve">614501</t>
  </si>
  <si>
    <t xml:space="preserve">7908615062457</t>
  </si>
  <si>
    <t xml:space="preserve">TINT COR&amp;TON S/AMONIA 1.0 PRETO INTENSO</t>
  </si>
  <si>
    <t xml:space="preserve">614511</t>
  </si>
  <si>
    <t xml:space="preserve">7908615062518</t>
  </si>
  <si>
    <t xml:space="preserve">TINT COR&amp;TON S/AMONIA 1.7 PRETO AZUL ESP</t>
  </si>
  <si>
    <t xml:space="preserve">614541</t>
  </si>
  <si>
    <t xml:space="preserve">7908615062419</t>
  </si>
  <si>
    <t xml:space="preserve">TINT COR&amp;TON S/AMONIA 4.0 CASTANHO MEDI</t>
  </si>
  <si>
    <t xml:space="preserve">614591</t>
  </si>
  <si>
    <t xml:space="preserve">7908615062495</t>
  </si>
  <si>
    <t xml:space="preserve">TINT COR&amp;TON S/AMONIA 6.7 CHOCOLATE</t>
  </si>
  <si>
    <t xml:space="preserve">672261</t>
  </si>
  <si>
    <t xml:space="preserve">7896014140459</t>
  </si>
  <si>
    <t xml:space="preserve">TINT IMEDIA EXC CASTANHO NAT 4-DEMAIS PROD</t>
  </si>
  <si>
    <t xml:space="preserve">672281</t>
  </si>
  <si>
    <t xml:space="preserve">7896014140596</t>
  </si>
  <si>
    <t xml:space="preserve">TINT IMEDIA EXC LOURO ACZ 7.1-DEMAIS PROD</t>
  </si>
  <si>
    <t xml:space="preserve">672291</t>
  </si>
  <si>
    <t xml:space="preserve">7896014140527</t>
  </si>
  <si>
    <t xml:space="preserve">TINT IMEDIA EXC LOURO ESCURO 6-DEMAIS PROD</t>
  </si>
  <si>
    <t xml:space="preserve">649091</t>
  </si>
  <si>
    <t xml:space="preserve">7896013501244</t>
  </si>
  <si>
    <t xml:space="preserve">TINT MAXGLOW S/AMONIA 1.0 PRETO</t>
  </si>
  <si>
    <t xml:space="preserve">649101</t>
  </si>
  <si>
    <t xml:space="preserve">7896013501237</t>
  </si>
  <si>
    <t xml:space="preserve">TINT MAXGLOW S/AMONIA 1.7 PRETO AZULADO</t>
  </si>
  <si>
    <t xml:space="preserve">649121</t>
  </si>
  <si>
    <t xml:space="preserve">7896013501282</t>
  </si>
  <si>
    <t xml:space="preserve">TINT MAXGLOW S/AMONIA 5.0 CASTANHO CLARO</t>
  </si>
  <si>
    <t xml:space="preserve">649131</t>
  </si>
  <si>
    <t xml:space="preserve">7896013506607</t>
  </si>
  <si>
    <t xml:space="preserve">TINT MAXTON 1.0 PRETO C/2 +RECARG QUERAT</t>
  </si>
  <si>
    <t xml:space="preserve">598181</t>
  </si>
  <si>
    <t xml:space="preserve">7896013503958</t>
  </si>
  <si>
    <t xml:space="preserve">TINT MAXTON 11.111 LOU CZ MUI CL SUP INT</t>
  </si>
  <si>
    <t xml:space="preserve">598081</t>
  </si>
  <si>
    <t xml:space="preserve">7896013544241</t>
  </si>
  <si>
    <t xml:space="preserve">TINT MAXTON 6.00 LOURO ESCURO</t>
  </si>
  <si>
    <t xml:space="preserve">598091</t>
  </si>
  <si>
    <t xml:space="preserve">7896013544173</t>
  </si>
  <si>
    <t xml:space="preserve">TINT MAXTON 6.66 VERMELHO CEREJA</t>
  </si>
  <si>
    <t xml:space="preserve">598111</t>
  </si>
  <si>
    <t xml:space="preserve">7896013502319</t>
  </si>
  <si>
    <t xml:space="preserve">TINT MAXTON 7.2 LOURO MEDIO MATE (N)</t>
  </si>
  <si>
    <t xml:space="preserve">649081</t>
  </si>
  <si>
    <t xml:space="preserve">7896013507444</t>
  </si>
  <si>
    <t xml:space="preserve">TINT MAXTON 7.37 MARROM CARAMELO</t>
  </si>
  <si>
    <t xml:space="preserve">598121</t>
  </si>
  <si>
    <t xml:space="preserve">7896013563815</t>
  </si>
  <si>
    <t xml:space="preserve">TINT MAXTON 7.40 LOURO MED ACOBREADO</t>
  </si>
  <si>
    <t xml:space="preserve">649151</t>
  </si>
  <si>
    <t xml:space="preserve">7896013507567</t>
  </si>
  <si>
    <t xml:space="preserve">TINT MAXTON 7.7 MARROM AVELA</t>
  </si>
  <si>
    <t xml:space="preserve">598151</t>
  </si>
  <si>
    <t xml:space="preserve">7896013563839</t>
  </si>
  <si>
    <t xml:space="preserve">TINT MAXTON 8.26 VERMELHO MARSALA</t>
  </si>
  <si>
    <t xml:space="preserve">607621</t>
  </si>
  <si>
    <t xml:space="preserve">7896013506317</t>
  </si>
  <si>
    <t xml:space="preserve">TINT MAXTON 8.4 LOURO CLARO ACOBREADO</t>
  </si>
  <si>
    <t xml:space="preserve">598161</t>
  </si>
  <si>
    <t xml:space="preserve">7896013502272</t>
  </si>
  <si>
    <t xml:space="preserve">TINT MAXTON 9.0 LOURO MUITO CLARO (N)</t>
  </si>
  <si>
    <t xml:space="preserve">640741</t>
  </si>
  <si>
    <t xml:space="preserve">7896013548409</t>
  </si>
  <si>
    <t xml:space="preserve">TINT NATUCOR 1.00 PRETO INTENSO</t>
  </si>
  <si>
    <t xml:space="preserve">640751</t>
  </si>
  <si>
    <t xml:space="preserve">7896013566069</t>
  </si>
  <si>
    <t xml:space="preserve">TINT NATUCOR 1.01 PRETO CARVAO</t>
  </si>
  <si>
    <t xml:space="preserve">598001</t>
  </si>
  <si>
    <t xml:space="preserve">7896013502906</t>
  </si>
  <si>
    <t xml:space="preserve">TINT NATUCOR 1.7 PRETO AZULADO</t>
  </si>
  <si>
    <t xml:space="preserve">598041</t>
  </si>
  <si>
    <t xml:space="preserve">7896013567400</t>
  </si>
  <si>
    <t xml:space="preserve">TINT NATUCOR 5.26 MARSALA ESCURO</t>
  </si>
  <si>
    <t xml:space="preserve">MARSALA</t>
  </si>
  <si>
    <t xml:space="preserve">605361</t>
  </si>
  <si>
    <t xml:space="preserve">7891182016537</t>
  </si>
  <si>
    <t xml:space="preserve">TINT.KOLESTON 1281 LOU.DOU.55</t>
  </si>
  <si>
    <t xml:space="preserve">WELLA</t>
  </si>
  <si>
    <t xml:space="preserve">534361</t>
  </si>
  <si>
    <t xml:space="preserve">7896014125241</t>
  </si>
  <si>
    <t xml:space="preserve">TINT.NUTRISSE 10 PRETO ONIX</t>
  </si>
  <si>
    <t xml:space="preserve">605591</t>
  </si>
  <si>
    <t xml:space="preserve">7896014125340</t>
  </si>
  <si>
    <t xml:space="preserve">TINT.NUTRISSE 60 AVEIA</t>
  </si>
  <si>
    <t xml:space="preserve">580141</t>
  </si>
  <si>
    <t xml:space="preserve">7896013544203</t>
  </si>
  <si>
    <t xml:space="preserve">TINTA MAXTON PRAT 3.0 CAST ESC HARM</t>
  </si>
  <si>
    <t xml:space="preserve">551701</t>
  </si>
  <si>
    <t xml:space="preserve">7896013544098</t>
  </si>
  <si>
    <t xml:space="preserve">TINTURA CREME 2.0 PRETO NATURAL MAXTON</t>
  </si>
  <si>
    <t xml:space="preserve">535141</t>
  </si>
  <si>
    <t xml:space="preserve">7896013544159</t>
  </si>
  <si>
    <t xml:space="preserve">TINTURA CREME 4.0 CASTANHO NATURAL MAXTON</t>
  </si>
  <si>
    <t xml:space="preserve">707001</t>
  </si>
  <si>
    <t xml:space="preserve">7891350033410</t>
  </si>
  <si>
    <t xml:space="preserve">TINTURA MINI KIT BIOCOLOR 1.0 PRETO</t>
  </si>
  <si>
    <t xml:space="preserve">BIOCOLOR</t>
  </si>
  <si>
    <t xml:space="preserve">707201</t>
  </si>
  <si>
    <t xml:space="preserve">7891350038941</t>
  </si>
  <si>
    <t xml:space="preserve">TINTURA MINI KIT BIOCOLOR 1.7 PRETO INTENSO</t>
  </si>
  <si>
    <t xml:space="preserve">707501</t>
  </si>
  <si>
    <t xml:space="preserve">7891350033571</t>
  </si>
  <si>
    <t xml:space="preserve">TINTURA MINI KIT BIOCOLOR 12.11 LOURISSIMO PLATINO</t>
  </si>
  <si>
    <t xml:space="preserve">707101</t>
  </si>
  <si>
    <t xml:space="preserve">7891350033427</t>
  </si>
  <si>
    <t xml:space="preserve">TINTURA MINI KIT BIOCOLOR 2.0 PRETO AZULADO</t>
  </si>
  <si>
    <t xml:space="preserve">707301</t>
  </si>
  <si>
    <t xml:space="preserve">7891350038958</t>
  </si>
  <si>
    <t xml:space="preserve">TINTURA MINI KIT BIOCOLOR 6.66 VERMELHO INTENSO 3X1</t>
  </si>
  <si>
    <t xml:space="preserve">708101</t>
  </si>
  <si>
    <t xml:space="preserve">7891350033557</t>
  </si>
  <si>
    <t xml:space="preserve">TINTURA MINI KIT BIOCOLOR 8.0 LOURO CLARO</t>
  </si>
  <si>
    <t xml:space="preserve">708201</t>
  </si>
  <si>
    <t xml:space="preserve">7891350034547</t>
  </si>
  <si>
    <t xml:space="preserve">TINTURA MINI KIT BIOCOLOR 9.0 LOURO SUPER CLARO</t>
  </si>
  <si>
    <t xml:space="preserve">535061</t>
  </si>
  <si>
    <t xml:space="preserve">7896000706041</t>
  </si>
  <si>
    <t xml:space="preserve">TINTURA PERMANENTE CORTON 50G 9.0 LOURO CLARISSIMO UNIT</t>
  </si>
  <si>
    <t xml:space="preserve">540361</t>
  </si>
  <si>
    <t xml:space="preserve">7896064443982</t>
  </si>
  <si>
    <t xml:space="preserve">ABS NATURALMENTE 6 CAMADAS DE PROTECAOA S/ ABAS C/8</t>
  </si>
  <si>
    <t xml:space="preserve">532221</t>
  </si>
  <si>
    <t xml:space="preserve">7898031311010</t>
  </si>
  <si>
    <t xml:space="preserve">ALCOOL 70% SPRAY 50 ML</t>
  </si>
  <si>
    <t xml:space="preserve">537121</t>
  </si>
  <si>
    <t xml:space="preserve">75058852</t>
  </si>
  <si>
    <t xml:space="preserve">ANTITRANSPIRANTE ROLL-ON ANTIBACTERIAL E INVISIBLE REXONA MEN MOTIONSENSE 50ML</t>
  </si>
  <si>
    <t xml:space="preserve">538001</t>
  </si>
  <si>
    <t xml:space="preserve">99999999999999</t>
  </si>
  <si>
    <t xml:space="preserve">BOMBOM UNIT</t>
  </si>
  <si>
    <t xml:space="preserve">536401</t>
  </si>
  <si>
    <t xml:space="preserve">7898198862301</t>
  </si>
  <si>
    <t xml:space="preserve">COLETOR C/PA N/ESTERIL INDIVIDUAL TRANSLUCIDO 50ML - TAMPA BRANCA PC C/1000UN</t>
  </si>
  <si>
    <t xml:space="preserve">577841</t>
  </si>
  <si>
    <t xml:space="preserve">7898918205050</t>
  </si>
  <si>
    <t xml:space="preserve">COPO ACAI</t>
  </si>
  <si>
    <t xml:space="preserve">552281</t>
  </si>
  <si>
    <t xml:space="preserve">7896000716866</t>
  </si>
  <si>
    <t xml:space="preserve">CREME DE PENTEAR NIELY OLEO DE ARGAN 250G</t>
  </si>
  <si>
    <t xml:space="preserve">536981</t>
  </si>
  <si>
    <t xml:space="preserve">7891150078543</t>
  </si>
  <si>
    <t xml:space="preserve">CREME DENTAL MENTA CLOSEUP ANTIBAC COM ZINCO CAIXA 70G</t>
  </si>
  <si>
    <t xml:space="preserve">540641</t>
  </si>
  <si>
    <t xml:space="preserve">7891055538517</t>
  </si>
  <si>
    <t xml:space="preserve">CRM DENGALINHA PINTADINHA MORANGO 50G</t>
  </si>
  <si>
    <t xml:space="preserve">629081</t>
  </si>
  <si>
    <t xml:space="preserve">7896150019497</t>
  </si>
  <si>
    <t xml:space="preserve">DESC PO YAMA 20G PEROLADO</t>
  </si>
  <si>
    <t xml:space="preserve">538421</t>
  </si>
  <si>
    <t xml:space="preserve">1010101</t>
  </si>
  <si>
    <t xml:space="preserve">KIT RESSACA</t>
  </si>
  <si>
    <t xml:space="preserve">552141</t>
  </si>
  <si>
    <t xml:space="preserve">7896000727527</t>
  </si>
  <si>
    <t xml:space="preserve">KIT SHAMP.+COND.NIELY GOLD (HIDRATACAO)</t>
  </si>
  <si>
    <t xml:space="preserve">540841</t>
  </si>
  <si>
    <t xml:space="preserve">7896110005805</t>
  </si>
  <si>
    <t xml:space="preserve">LENC HUM PERSONAL 50UN</t>
  </si>
  <si>
    <t xml:space="preserve">668421</t>
  </si>
  <si>
    <t xml:space="preserve">7898921466103</t>
  </si>
  <si>
    <t xml:space="preserve">LUVA LATEX BOMPACK G C/PO C/100</t>
  </si>
  <si>
    <t xml:space="preserve">668431</t>
  </si>
  <si>
    <t xml:space="preserve">7898921466097</t>
  </si>
  <si>
    <t xml:space="preserve">LUVA LATEX BOMPACK M C/PO C/100</t>
  </si>
  <si>
    <t xml:space="preserve">536821</t>
  </si>
  <si>
    <t xml:space="preserve">27898259492470</t>
  </si>
  <si>
    <t xml:space="preserve">MASCARA UNIDADE</t>
  </si>
  <si>
    <t xml:space="preserve">556881</t>
  </si>
  <si>
    <t xml:space="preserve">7896714290553</t>
  </si>
  <si>
    <t xml:space="preserve">NQ MELATONINA MARAC FR X 90 CPR ORODIS</t>
  </si>
  <si>
    <t xml:space="preserve">549581</t>
  </si>
  <si>
    <t xml:space="preserve">7897013534188</t>
  </si>
  <si>
    <t xml:space="preserve">PILHA ALCALINA ELGIN AA C/2</t>
  </si>
  <si>
    <t xml:space="preserve">628481</t>
  </si>
  <si>
    <t xml:space="preserve">7896902287396</t>
  </si>
  <si>
    <t xml:space="preserve">PV OLEO CORPO FARMAX 100ML AMEIXA</t>
  </si>
  <si>
    <t xml:space="preserve">668411</t>
  </si>
  <si>
    <t xml:space="preserve">7898652375668</t>
  </si>
  <si>
    <t xml:space="preserve">SERINGA 3ML C/AGULHA LUER SLIP 25 X 7</t>
  </si>
  <si>
    <t xml:space="preserve">673871</t>
  </si>
  <si>
    <t xml:space="preserve">619205349229</t>
  </si>
  <si>
    <t xml:space="preserve">TONICO CAPILAR CRESCIMENTO E HIDR. 30 ML</t>
  </si>
  <si>
    <t xml:space="preserve">629041</t>
  </si>
  <si>
    <t xml:space="preserve">7896150017226</t>
  </si>
  <si>
    <t xml:space="preserve">YAMA AG OX CR 40V 60ML</t>
  </si>
  <si>
    <t xml:space="preserve">629021</t>
  </si>
  <si>
    <t xml:space="preserve">7896150017202</t>
  </si>
  <si>
    <t xml:space="preserve">YAMA DESCOLORANT AG OX CR 20V 60ML</t>
  </si>
  <si>
    <t xml:space="preserve">629031</t>
  </si>
  <si>
    <t xml:space="preserve">7896150017219</t>
  </si>
  <si>
    <t xml:space="preserve">YAMA DESCOLORANT AG OX CR 30V 60ML</t>
  </si>
  <si>
    <t xml:space="preserve">601541</t>
  </si>
  <si>
    <t xml:space="preserve">4015630064175</t>
  </si>
  <si>
    <t xml:space="preserve">ACCU-CHEK ACTIVE 25TIRAS</t>
  </si>
  <si>
    <t xml:space="preserve">OMRON</t>
  </si>
  <si>
    <t xml:space="preserve">645181</t>
  </si>
  <si>
    <t xml:space="preserve">4015630058518</t>
  </si>
  <si>
    <t xml:space="preserve">ACCU-CHEK FASTCLIX 24 LACETAS</t>
  </si>
  <si>
    <t xml:space="preserve">23503</t>
  </si>
  <si>
    <t xml:space="preserve">7898653620026</t>
  </si>
  <si>
    <t xml:space="preserve">ACCU-CHEK GUIDE PACK C/50 TIRAS-DEMAIS PROD</t>
  </si>
  <si>
    <t xml:space="preserve">ACCU CHECK</t>
  </si>
  <si>
    <t xml:space="preserve">602681</t>
  </si>
  <si>
    <t xml:space="preserve">7899780136176</t>
  </si>
  <si>
    <t xml:space="preserve">AGULHA 13X4,5 DESC. WILTEX</t>
  </si>
  <si>
    <t xml:space="preserve">WILTEX</t>
  </si>
  <si>
    <t xml:space="preserve">666871</t>
  </si>
  <si>
    <t xml:space="preserve">7891463009371</t>
  </si>
  <si>
    <t xml:space="preserve">AGULHA 21G (30MM X 0,80MM) C/ DISP DE SEGURANCA UN</t>
  </si>
  <si>
    <t xml:space="preserve">BD</t>
  </si>
  <si>
    <t xml:space="preserve">666861</t>
  </si>
  <si>
    <t xml:space="preserve">7891463009210</t>
  </si>
  <si>
    <t xml:space="preserve">AGULHA 22G (30MM X 0,70MM) C/ DISP DE SEGURANCA UN</t>
  </si>
  <si>
    <t xml:space="preserve">578641</t>
  </si>
  <si>
    <t xml:space="preserve">7899780159168</t>
  </si>
  <si>
    <t xml:space="preserve">AGULHA 25X0,7 DESC. WILTEX</t>
  </si>
  <si>
    <t xml:space="preserve">578621</t>
  </si>
  <si>
    <t xml:space="preserve">7899780159182</t>
  </si>
  <si>
    <t xml:space="preserve">AGULHA 30X0,7 DESC. WILTEX</t>
  </si>
  <si>
    <t xml:space="preserve">553701</t>
  </si>
  <si>
    <t xml:space="preserve">78936263</t>
  </si>
  <si>
    <t xml:space="preserve">AGULHA 30X8 WILTEX</t>
  </si>
  <si>
    <t xml:space="preserve">607261</t>
  </si>
  <si>
    <t xml:space="preserve">7898259491457</t>
  </si>
  <si>
    <t xml:space="preserve">AGULHA 40X12CX MEDIX C/100UN</t>
  </si>
  <si>
    <t xml:space="preserve">558201</t>
  </si>
  <si>
    <t xml:space="preserve">78909830</t>
  </si>
  <si>
    <t xml:space="preserve">AGULHA DESC 30X7 CX100 BD</t>
  </si>
  <si>
    <t xml:space="preserve">864</t>
  </si>
  <si>
    <t xml:space="preserve">7898157720857</t>
  </si>
  <si>
    <t xml:space="preserve">AGULHA DESC. 21 X 11(30X8)LABOR IMPORT</t>
  </si>
  <si>
    <t xml:space="preserve">565141</t>
  </si>
  <si>
    <t xml:space="preserve">7898157720840</t>
  </si>
  <si>
    <t xml:space="preserve">AGULHA DESC. 30 X7 LABOR IMPORT</t>
  </si>
  <si>
    <t xml:space="preserve">634141</t>
  </si>
  <si>
    <t xml:space="preserve">7898652371943</t>
  </si>
  <si>
    <t xml:space="preserve">AGULHA HIPODERMICA  25X0,60MM (23GX1) 100UN MEDIX</t>
  </si>
  <si>
    <t xml:space="preserve">854</t>
  </si>
  <si>
    <t xml:space="preserve">AGULHA HIPODERMICA  40X1,20MM (23GX1) 100UN MEDIX</t>
  </si>
  <si>
    <t xml:space="preserve">593641</t>
  </si>
  <si>
    <t xml:space="preserve">7898259491327</t>
  </si>
  <si>
    <t xml:space="preserve">AGULHA SR  0,7X25</t>
  </si>
  <si>
    <t xml:space="preserve">666901</t>
  </si>
  <si>
    <t xml:space="preserve">78910348</t>
  </si>
  <si>
    <t xml:space="preserve">AGULHA VERMELHA</t>
  </si>
  <si>
    <t xml:space="preserve">666061</t>
  </si>
  <si>
    <t xml:space="preserve">618231154715</t>
  </si>
  <si>
    <t xml:space="preserve">ALCOOL GEL ANTISSEPTICO SPRAY COM ALOE VERA 50ML</t>
  </si>
  <si>
    <t xml:space="preserve">704701</t>
  </si>
  <si>
    <t xml:space="preserve">7898067951266</t>
  </si>
  <si>
    <t xml:space="preserve">ALG EM DISCO CLIN OFF C 50</t>
  </si>
  <si>
    <t xml:space="preserve">656411</t>
  </si>
  <si>
    <t xml:space="preserve">7891060894509</t>
  </si>
  <si>
    <t xml:space="preserve">ALIC CUT MUNDIAL+ESPAT SANDY 756-S AMAR</t>
  </si>
  <si>
    <t xml:space="preserve">MUNDIAL</t>
  </si>
  <si>
    <t xml:space="preserve">656421</t>
  </si>
  <si>
    <t xml:space="preserve">7891060894493</t>
  </si>
  <si>
    <t xml:space="preserve">ALIC CUT MUNDIAL+ESPAT SANDY 756-S LILAS</t>
  </si>
  <si>
    <t xml:space="preserve">656431</t>
  </si>
  <si>
    <t xml:space="preserve">7891060894486</t>
  </si>
  <si>
    <t xml:space="preserve">ALIC CUT MUNDIAL+ESPAT SANDY 756-S ROSA</t>
  </si>
  <si>
    <t xml:space="preserve">656441</t>
  </si>
  <si>
    <t xml:space="preserve">7891060894516</t>
  </si>
  <si>
    <t xml:space="preserve">ALIC CUT MUNDIAL+ESPAT SANDY 756-S VERDE</t>
  </si>
  <si>
    <t xml:space="preserve">641561</t>
  </si>
  <si>
    <t xml:space="preserve">7891060773071</t>
  </si>
  <si>
    <t xml:space="preserve">ALICATE MANICURE SANDY   C/ DUPLEX  CORES SORTIDAS (REF.756) 6X1$</t>
  </si>
  <si>
    <t xml:space="preserve">667621</t>
  </si>
  <si>
    <t xml:space="preserve">7896075701347</t>
  </si>
  <si>
    <t xml:space="preserve">ALICATE MERH.+PIN+ESP.+TES.LI.</t>
  </si>
  <si>
    <t xml:space="preserve">667641</t>
  </si>
  <si>
    <t xml:space="preserve">7896075707141</t>
  </si>
  <si>
    <t xml:space="preserve">ALICATE MERH.CUT.C/ESP.ROSA</t>
  </si>
  <si>
    <t xml:space="preserve">640821</t>
  </si>
  <si>
    <t xml:space="preserve">7891060969504</t>
  </si>
  <si>
    <t xml:space="preserve">ALICATE MUNDIAL PROFESSIONAL ACO INOXIDAVEL (REF.777)$</t>
  </si>
  <si>
    <t xml:space="preserve">607111</t>
  </si>
  <si>
    <t xml:space="preserve">7898639693402</t>
  </si>
  <si>
    <t xml:space="preserve">AUTO TESTE DE COVID G-TECH 1 UNIDADE</t>
  </si>
  <si>
    <t xml:space="preserve">NORTE FARMA DISTRIBUICAO DE MEDICAMENTOS</t>
  </si>
  <si>
    <t xml:space="preserve">611611</t>
  </si>
  <si>
    <t xml:space="preserve">7896006228530</t>
  </si>
  <si>
    <t xml:space="preserve">BABY SURE CX C/ FITA</t>
  </si>
  <si>
    <t xml:space="preserve">611881</t>
  </si>
  <si>
    <t xml:space="preserve">783094031517</t>
  </si>
  <si>
    <t xml:space="preserve">BAT RAY ELET LITHIUM CR2032 3V C/1UN</t>
  </si>
  <si>
    <t xml:space="preserve">627531</t>
  </si>
  <si>
    <t xml:space="preserve">783094031555</t>
  </si>
  <si>
    <t xml:space="preserve">BATERIA RAY ELET LITHIUM CR2016 3V C/1UN</t>
  </si>
  <si>
    <t xml:space="preserve">RAYOVAC</t>
  </si>
  <si>
    <t xml:space="preserve">592421</t>
  </si>
  <si>
    <t xml:space="preserve">7896009725012</t>
  </si>
  <si>
    <t xml:space="preserve">BATERIA RAYOV ALCALINA 9V C/01</t>
  </si>
  <si>
    <t xml:space="preserve">674331</t>
  </si>
  <si>
    <t xml:space="preserve">752785110817</t>
  </si>
  <si>
    <t xml:space="preserve">BOLSA PARA AGUA QUENTE 1L</t>
  </si>
  <si>
    <t xml:space="preserve">705401</t>
  </si>
  <si>
    <t xml:space="preserve">6920231018114</t>
  </si>
  <si>
    <t xml:space="preserve">CABO PARA CARREGADOR TIPO-C GOLD</t>
  </si>
  <si>
    <t xml:space="preserve">712701</t>
  </si>
  <si>
    <t xml:space="preserve">7012452768486</t>
  </si>
  <si>
    <t xml:space="preserve">CABO PARA CARREGADOR TIPO-IPHONE</t>
  </si>
  <si>
    <t xml:space="preserve">GOLD</t>
  </si>
  <si>
    <t xml:space="preserve">638841</t>
  </si>
  <si>
    <t xml:space="preserve">7899780106148</t>
  </si>
  <si>
    <t xml:space="preserve">CATETER INTRAVENOSO 18G POLYMED</t>
  </si>
  <si>
    <t xml:space="preserve">POLYMED</t>
  </si>
  <si>
    <t xml:space="preserve">620711</t>
  </si>
  <si>
    <t xml:space="preserve">7898547241467</t>
  </si>
  <si>
    <t xml:space="preserve">CATETER INTRAVENOSO 20G ROSA CX C/100UN</t>
  </si>
  <si>
    <t xml:space="preserve">54</t>
  </si>
  <si>
    <t xml:space="preserve">7898283816844</t>
  </si>
  <si>
    <t xml:space="preserve">CATETER Nª16</t>
  </si>
  <si>
    <t xml:space="preserve">DESCARPACK</t>
  </si>
  <si>
    <t xml:space="preserve">119981</t>
  </si>
  <si>
    <t xml:space="preserve">7898007677157</t>
  </si>
  <si>
    <t xml:space="preserve">CLORETO DE SODIO EQUIPLEX INJETAVEL 100ML</t>
  </si>
  <si>
    <t xml:space="preserve">EQUIPLEX INDUSTRIA FARMACEUTICA</t>
  </si>
  <si>
    <t xml:space="preserve">64</t>
  </si>
  <si>
    <t xml:space="preserve">618231138807</t>
  </si>
  <si>
    <t xml:space="preserve">COLETOR  DE URINA INFANTIL FEMININO</t>
  </si>
  <si>
    <t xml:space="preserve">LETOMED</t>
  </si>
  <si>
    <t xml:space="preserve">74</t>
  </si>
  <si>
    <t xml:space="preserve">618231138791</t>
  </si>
  <si>
    <t xml:space="preserve">COLETOR  DE URINA MASCULINO</t>
  </si>
  <si>
    <t xml:space="preserve">608801</t>
  </si>
  <si>
    <t xml:space="preserve">798190239392</t>
  </si>
  <si>
    <t xml:space="preserve">COLETOR 80ML BRANCO</t>
  </si>
  <si>
    <t xml:space="preserve">SARAPLAST</t>
  </si>
  <si>
    <t xml:space="preserve">618221</t>
  </si>
  <si>
    <t xml:space="preserve">798190239408</t>
  </si>
  <si>
    <t xml:space="preserve">COLETOR TAMPA DE ROSCA BRANCA C/PA</t>
  </si>
  <si>
    <t xml:space="preserve">42703</t>
  </si>
  <si>
    <t xml:space="preserve">7898953484656</t>
  </si>
  <si>
    <t xml:space="preserve">COLETOR UNIVERSAL TAMPA BRANCA LEITOSO 80ML(100) UN</t>
  </si>
  <si>
    <t xml:space="preserve">553801</t>
  </si>
  <si>
    <t xml:space="preserve">COMPRESSA GAZE 11 FIOS C/10 UN HERIKA</t>
  </si>
  <si>
    <t xml:space="preserve">685801</t>
  </si>
  <si>
    <t xml:space="preserve">7896075710110</t>
  </si>
  <si>
    <t xml:space="preserve">CORTADOR DE UNHAS TOUCH VIOLETA</t>
  </si>
  <si>
    <t xml:space="preserve">650401</t>
  </si>
  <si>
    <t xml:space="preserve">7891800644494</t>
  </si>
  <si>
    <t xml:space="preserve">CURATIVO CREMER PROT OCULAR ADULTO 12UN</t>
  </si>
  <si>
    <t xml:space="preserve">675471</t>
  </si>
  <si>
    <t xml:space="preserve">7898647925878</t>
  </si>
  <si>
    <t xml:space="preserve">ELASTICO BELLESA MEIA COLORIDA COM 6 UND</t>
  </si>
  <si>
    <t xml:space="preserve">BELLESA KIDS</t>
  </si>
  <si>
    <t xml:space="preserve">675411</t>
  </si>
  <si>
    <t xml:space="preserve">7898647923850</t>
  </si>
  <si>
    <t xml:space="preserve">ELASTICO BELLESA MEIA PASTEL COM 6 UND</t>
  </si>
  <si>
    <t xml:space="preserve">675491</t>
  </si>
  <si>
    <t xml:space="preserve">7898647922280</t>
  </si>
  <si>
    <t xml:space="preserve">ELASTICO BELLESA PEROLA COM 1 UND</t>
  </si>
  <si>
    <t xml:space="preserve">675111</t>
  </si>
  <si>
    <t xml:space="preserve">7898647924215</t>
  </si>
  <si>
    <t xml:space="preserve">ELASTICO FAIXA BELLESA KIDS</t>
  </si>
  <si>
    <t xml:space="preserve">675431</t>
  </si>
  <si>
    <t xml:space="preserve">7898958060848</t>
  </si>
  <si>
    <t xml:space="preserve">ELASTICO MEIA PRETO</t>
  </si>
  <si>
    <t xml:space="preserve">675441</t>
  </si>
  <si>
    <t xml:space="preserve">7898647920910</t>
  </si>
  <si>
    <t xml:space="preserve">ELASTICO PRETO COM ENFEITE COM 2 UND</t>
  </si>
  <si>
    <t xml:space="preserve">675121</t>
  </si>
  <si>
    <t xml:space="preserve">7898958060831</t>
  </si>
  <si>
    <t xml:space="preserve">ELASTICOS DE CABELO MEIA COLORIDO</t>
  </si>
  <si>
    <t xml:space="preserve">675401</t>
  </si>
  <si>
    <t xml:space="preserve">7898647927544</t>
  </si>
  <si>
    <t xml:space="preserve">ELEAST BELLESA MEIA LUXO OASTEL COM 4 UND</t>
  </si>
  <si>
    <t xml:space="preserve">611991</t>
  </si>
  <si>
    <t xml:space="preserve">7898157722707</t>
  </si>
  <si>
    <t xml:space="preserve">EQUIPO MACROGOTAS MOD L2 - M25</t>
  </si>
  <si>
    <t xml:space="preserve">9303</t>
  </si>
  <si>
    <t xml:space="preserve">7908414484931</t>
  </si>
  <si>
    <t xml:space="preserve">ESPACADOR FISHER PRICE VERMELHO</t>
  </si>
  <si>
    <t xml:space="preserve">FISHER PRICE</t>
  </si>
  <si>
    <t xml:space="preserve">601481</t>
  </si>
  <si>
    <t xml:space="preserve">7899828213180</t>
  </si>
  <si>
    <t xml:space="preserve">ESPACADOR INCOTERM E100 ADUL INF</t>
  </si>
  <si>
    <t xml:space="preserve">660381</t>
  </si>
  <si>
    <t xml:space="preserve">7908414435063</t>
  </si>
  <si>
    <t xml:space="preserve">ESTETOSCOPIO CABECA SIMPLES</t>
  </si>
  <si>
    <t xml:space="preserve">675321</t>
  </si>
  <si>
    <t xml:space="preserve">7898647920057</t>
  </si>
  <si>
    <t xml:space="preserve">FIO TELEFONICO COM 2 UNIDADE</t>
  </si>
  <si>
    <t xml:space="preserve">3023</t>
  </si>
  <si>
    <t xml:space="preserve">746507426157</t>
  </si>
  <si>
    <t xml:space="preserve">FITA DE KINESIO 5CM X 5M AZUL</t>
  </si>
  <si>
    <t xml:space="preserve">3013</t>
  </si>
  <si>
    <t xml:space="preserve">3043</t>
  </si>
  <si>
    <t xml:space="preserve">705333487978</t>
  </si>
  <si>
    <t xml:space="preserve">FITA DE KINESIO 5CM X 5M LILAS</t>
  </si>
  <si>
    <t xml:space="preserve">3003</t>
  </si>
  <si>
    <t xml:space="preserve">746507426140</t>
  </si>
  <si>
    <t xml:space="preserve">FITA DE KINESIO 5CM X 5M PRETA</t>
  </si>
  <si>
    <t xml:space="preserve">3033</t>
  </si>
  <si>
    <t xml:space="preserve">705333487985</t>
  </si>
  <si>
    <t xml:space="preserve">FITA DE KINESIO 5CM X 5M ROSA</t>
  </si>
  <si>
    <t xml:space="preserve">555481</t>
  </si>
  <si>
    <t xml:space="preserve">7898075311755</t>
  </si>
  <si>
    <t xml:space="preserve">GRAV TEST CLICK</t>
  </si>
  <si>
    <t xml:space="preserve">706801</t>
  </si>
  <si>
    <t xml:space="preserve">7898947389066</t>
  </si>
  <si>
    <t xml:space="preserve">ISABABY ALGODAO DISCO 50 UNIDADES REF4714</t>
  </si>
  <si>
    <t xml:space="preserve">667821</t>
  </si>
  <si>
    <t xml:space="preserve">7898947389073</t>
  </si>
  <si>
    <t xml:space="preserve">ISABABY CURATIVO TRADICIONAL 10 UNIDADES</t>
  </si>
  <si>
    <t xml:space="preserve">656191</t>
  </si>
  <si>
    <t xml:space="preserve">7898546781278</t>
  </si>
  <si>
    <t xml:space="preserve">ISACARE ESCOVA FLEXIVEL ALL DAY OVAL</t>
  </si>
  <si>
    <t xml:space="preserve">656211</t>
  </si>
  <si>
    <t xml:space="preserve">7898546781261</t>
  </si>
  <si>
    <t xml:space="preserve">ISACARE ESCOVA FLEXIVEL ALL DAY RETANGULAR</t>
  </si>
  <si>
    <t xml:space="preserve">656291</t>
  </si>
  <si>
    <t xml:space="preserve">7898546789267</t>
  </si>
  <si>
    <t xml:space="preserve">ISACARE ESCOVA GLAM HIT QUADRADA REF 8926</t>
  </si>
  <si>
    <t xml:space="preserve">656261</t>
  </si>
  <si>
    <t xml:space="preserve">7898546782244</t>
  </si>
  <si>
    <t xml:space="preserve">ISACARE ESCOVA MAGIC COLORS BLACK &amp;AMP; WHITE OVAL REF8224</t>
  </si>
  <si>
    <t xml:space="preserve">668051</t>
  </si>
  <si>
    <t xml:space="preserve">7898546782220</t>
  </si>
  <si>
    <t xml:space="preserve">ISACARE ESCOVA MAGIC COLORS BLACK OVAL REF8222</t>
  </si>
  <si>
    <t xml:space="preserve">656371</t>
  </si>
  <si>
    <t xml:space="preserve">7898546782121</t>
  </si>
  <si>
    <t xml:space="preserve">ISACARE ESCOVA MAGIC COLORS BLACK QUADRADA 6X1 REF8212</t>
  </si>
  <si>
    <t xml:space="preserve">668061</t>
  </si>
  <si>
    <t xml:space="preserve">7898546782237</t>
  </si>
  <si>
    <t xml:space="preserve">ISACARE ESCOVA MAGIC COLORS WHITE OVAL REF8223</t>
  </si>
  <si>
    <t xml:space="preserve">656401</t>
  </si>
  <si>
    <t xml:space="preserve">7898546714504</t>
  </si>
  <si>
    <t xml:space="preserve">ISACARE ESCOVA MAGICA QUADRADA COM CABO R0450</t>
  </si>
  <si>
    <t xml:space="preserve">641571</t>
  </si>
  <si>
    <t xml:space="preserve">71603211049</t>
  </si>
  <si>
    <t xml:space="preserve">ISACARE PERSONAL CORTADOR DE UNHAS DISCO 12X1$</t>
  </si>
  <si>
    <t xml:space="preserve">667991</t>
  </si>
  <si>
    <t xml:space="preserve">ISACARE PERSONAL KIT MANICURE E PEDICURE</t>
  </si>
  <si>
    <t xml:space="preserve">675181</t>
  </si>
  <si>
    <t xml:space="preserve">7898647924338</t>
  </si>
  <si>
    <t xml:space="preserve">KIDS GATINHA PEQUENO</t>
  </si>
  <si>
    <t xml:space="preserve">1723</t>
  </si>
  <si>
    <t xml:space="preserve">7898301058508</t>
  </si>
  <si>
    <t xml:space="preserve">KIT NEBULIZACAO AD NEBCOM IV E NEBDESK</t>
  </si>
  <si>
    <t xml:space="preserve">675451</t>
  </si>
  <si>
    <t xml:space="preserve">7898647926035</t>
  </si>
  <si>
    <t xml:space="preserve">LAÇAROTE BELESSA CETIN ANTI FRIZZ 1 UND</t>
  </si>
  <si>
    <t xml:space="preserve">675461</t>
  </si>
  <si>
    <t xml:space="preserve">7898647920101</t>
  </si>
  <si>
    <t xml:space="preserve">LAÇAROTE BELLESA1 UND</t>
  </si>
  <si>
    <t xml:space="preserve">643801</t>
  </si>
  <si>
    <t xml:space="preserve">7898538970192</t>
  </si>
  <si>
    <t xml:space="preserve">LUVA CIRURGICA 6.5 ESTERIL COM PO</t>
  </si>
  <si>
    <t xml:space="preserve">643811</t>
  </si>
  <si>
    <t xml:space="preserve">7898538970208</t>
  </si>
  <si>
    <t xml:space="preserve">LUVA CIRURGICA 7.0 ESTERIL COM PO</t>
  </si>
  <si>
    <t xml:space="preserve">651161</t>
  </si>
  <si>
    <t xml:space="preserve">7898945443142</t>
  </si>
  <si>
    <t xml:space="preserve">LUVA CIRURGICA 8,0 ESTERIL.</t>
  </si>
  <si>
    <t xml:space="preserve">637401</t>
  </si>
  <si>
    <t xml:space="preserve">7895098881661</t>
  </si>
  <si>
    <t xml:space="preserve">LUVA CIRURGICA 8,0 LATEX C/PO PAR - BECARE</t>
  </si>
  <si>
    <t xml:space="preserve">643831</t>
  </si>
  <si>
    <t xml:space="preserve">7898538970239</t>
  </si>
  <si>
    <t xml:space="preserve">LUVA CIRURGICA 8,5 ESTERIL COM PO</t>
  </si>
  <si>
    <t xml:space="preserve">9503</t>
  </si>
  <si>
    <t xml:space="preserve">7908026000987</t>
  </si>
  <si>
    <t xml:space="preserve">LUVA LATEX BOMPACK L PP C/PO C/100</t>
  </si>
  <si>
    <t xml:space="preserve">BOMPACK</t>
  </si>
  <si>
    <t xml:space="preserve">9603</t>
  </si>
  <si>
    <t xml:space="preserve">7898921466080</t>
  </si>
  <si>
    <t xml:space="preserve">LUVA LATEX BOMPACK P C/PO C/100</t>
  </si>
  <si>
    <t xml:space="preserve">603981</t>
  </si>
  <si>
    <t xml:space="preserve">7899973707855</t>
  </si>
  <si>
    <t xml:space="preserve">MASCARA AZUL PROTECTME CIRURGICA TRIPLA DESCARTAVEL 50UN (PROTECTIME)</t>
  </si>
  <si>
    <t xml:space="preserve">PROTECTIME</t>
  </si>
  <si>
    <t xml:space="preserve">545761</t>
  </si>
  <si>
    <t xml:space="preserve">1230000059565</t>
  </si>
  <si>
    <t xml:space="preserve">MASCARA CIRURGICA DESCARTAVEL AZUL 50UN</t>
  </si>
  <si>
    <t xml:space="preserve">SOLVAY FARMA</t>
  </si>
  <si>
    <t xml:space="preserve">621531</t>
  </si>
  <si>
    <t xml:space="preserve">7898949253686</t>
  </si>
  <si>
    <t xml:space="preserve">MEDID PRESSAO PULSO OMRON 6181</t>
  </si>
  <si>
    <t xml:space="preserve">22103</t>
  </si>
  <si>
    <t xml:space="preserve">6936268410562</t>
  </si>
  <si>
    <t xml:space="preserve">MEDIDOR GLICOSE MEDISING GH83UN</t>
  </si>
  <si>
    <t xml:space="preserve">MEDSING</t>
  </si>
  <si>
    <t xml:space="preserve">675141</t>
  </si>
  <si>
    <t xml:space="preserve">7898647927568</t>
  </si>
  <si>
    <t xml:space="preserve">MEIA LUXO NUDES</t>
  </si>
  <si>
    <t xml:space="preserve">650411</t>
  </si>
  <si>
    <t xml:space="preserve">7891800665017</t>
  </si>
  <si>
    <t xml:space="preserve">MICROPOROSA CREMER BEGE 1,2CM X 4,5M</t>
  </si>
  <si>
    <t xml:space="preserve">650421</t>
  </si>
  <si>
    <t xml:space="preserve">7891800666090</t>
  </si>
  <si>
    <t xml:space="preserve">MICROPOROSA CREMER BRANCA 2,5CMX90CM</t>
  </si>
  <si>
    <t xml:space="preserve">344</t>
  </si>
  <si>
    <t xml:space="preserve">7890100915556</t>
  </si>
  <si>
    <t xml:space="preserve">MÁSCARA DESCARTÁVEL UNIDADE</t>
  </si>
  <si>
    <t xml:space="preserve">660211</t>
  </si>
  <si>
    <t xml:space="preserve">NEBULIZADOR INALADOR PORTATIL MESH</t>
  </si>
  <si>
    <t xml:space="preserve">MESH</t>
  </si>
  <si>
    <t xml:space="preserve">3253</t>
  </si>
  <si>
    <t xml:space="preserve">752785110244</t>
  </si>
  <si>
    <t xml:space="preserve">OXIMETRO DE PULSO PARA DEDO MEDICLINI</t>
  </si>
  <si>
    <t xml:space="preserve">3193</t>
  </si>
  <si>
    <t xml:space="preserve">631430102097</t>
  </si>
  <si>
    <t xml:space="preserve">PENTE FINO DR PETTINE 1 UN LARANJA</t>
  </si>
  <si>
    <t xml:space="preserve">638911</t>
  </si>
  <si>
    <t xml:space="preserve">7896067201398</t>
  </si>
  <si>
    <t xml:space="preserve">PILHA ALC PALITO AAA CARTELA C/4-LR03XAB/4B192 CT</t>
  </si>
  <si>
    <t xml:space="preserve">PANASONIC</t>
  </si>
  <si>
    <t xml:space="preserve">653921</t>
  </si>
  <si>
    <t xml:space="preserve">7896067202395</t>
  </si>
  <si>
    <t xml:space="preserve">PILHA ALC PEQ CARTELADO AA C/ 2</t>
  </si>
  <si>
    <t xml:space="preserve">1533</t>
  </si>
  <si>
    <t xml:space="preserve">7896067200162</t>
  </si>
  <si>
    <t xml:space="preserve">PILHA ALCAL PEQ AA CART 2UN</t>
  </si>
  <si>
    <t xml:space="preserve">1523</t>
  </si>
  <si>
    <t xml:space="preserve">7896067200186</t>
  </si>
  <si>
    <t xml:space="preserve">PILHA ALCAL. AAA CT/02</t>
  </si>
  <si>
    <t xml:space="preserve">638921</t>
  </si>
  <si>
    <t xml:space="preserve">7896067200179</t>
  </si>
  <si>
    <t xml:space="preserve">PILHA ALCALINA PEQUENA AA CARTELA C/ 4-XAB/4B192 CT</t>
  </si>
  <si>
    <t xml:space="preserve">603761</t>
  </si>
  <si>
    <t xml:space="preserve">7908412508936</t>
  </si>
  <si>
    <t xml:space="preserve">PILHA ALCALINA TUBO AAA C/2</t>
  </si>
  <si>
    <t xml:space="preserve">1513</t>
  </si>
  <si>
    <t xml:space="preserve">7896067203170</t>
  </si>
  <si>
    <t xml:space="preserve">PILHA S.HYPER PEQUENA AA PACK C/4UN AZUL</t>
  </si>
  <si>
    <t xml:space="preserve">626851</t>
  </si>
  <si>
    <t xml:space="preserve">7896067203040</t>
  </si>
  <si>
    <t xml:space="preserve">PILHA ULTRA HYPER AAA PACK C/4 AZUL</t>
  </si>
  <si>
    <t xml:space="preserve">647071</t>
  </si>
  <si>
    <t xml:space="preserve">7897517906733</t>
  </si>
  <si>
    <t xml:space="preserve">PINCA PONTA DIAGONAL 06X1UN</t>
  </si>
  <si>
    <t xml:space="preserve">675241</t>
  </si>
  <si>
    <t xml:space="preserve">7898647928824</t>
  </si>
  <si>
    <t xml:space="preserve">PIRANHA BELLESA ELA</t>
  </si>
  <si>
    <t xml:space="preserve">675281</t>
  </si>
  <si>
    <t xml:space="preserve">7898647920286</t>
  </si>
  <si>
    <t xml:space="preserve">PIRANHA BELLESA FASHION COM 1 UND</t>
  </si>
  <si>
    <t xml:space="preserve">675231</t>
  </si>
  <si>
    <t xml:space="preserve">7898647928732</t>
  </si>
  <si>
    <t xml:space="preserve">PIRANHA BELLESA TRADICIONAL</t>
  </si>
  <si>
    <t xml:space="preserve">675271</t>
  </si>
  <si>
    <t xml:space="preserve">7898647928725</t>
  </si>
  <si>
    <t xml:space="preserve">PIRANHA BELLESA VASADA GRANDE</t>
  </si>
  <si>
    <t xml:space="preserve">675211</t>
  </si>
  <si>
    <t xml:space="preserve">7898647928718</t>
  </si>
  <si>
    <t xml:space="preserve">PIRANHA BELLESSA VESADA MEDIA</t>
  </si>
  <si>
    <t xml:space="preserve">675311</t>
  </si>
  <si>
    <t xml:space="preserve">7898647922037</t>
  </si>
  <si>
    <t xml:space="preserve">PIRANHA MINI 3 UNIDADE</t>
  </si>
  <si>
    <t xml:space="preserve">675161</t>
  </si>
  <si>
    <t xml:space="preserve">7898647920088</t>
  </si>
  <si>
    <t xml:space="preserve">PIRANHA PEQUENA BELLESA STRASS</t>
  </si>
  <si>
    <t xml:space="preserve">675301</t>
  </si>
  <si>
    <t xml:space="preserve">7898647921955</t>
  </si>
  <si>
    <t xml:space="preserve">PIRANHA PEQUENA COM 3 UND</t>
  </si>
  <si>
    <t xml:space="preserve">661771</t>
  </si>
  <si>
    <t xml:space="preserve">7899852025780</t>
  </si>
  <si>
    <t xml:space="preserve">PROT LAB VULT AMORA FPS15 3,5G-DEMAIS PROD</t>
  </si>
  <si>
    <t xml:space="preserve">619021</t>
  </si>
  <si>
    <t xml:space="preserve">7898283813454</t>
  </si>
  <si>
    <t xml:space="preserve">SCALP 23G AZUL</t>
  </si>
  <si>
    <t xml:space="preserve">675481</t>
  </si>
  <si>
    <t xml:space="preserve">7898647926028</t>
  </si>
  <si>
    <t xml:space="preserve">SCRUNCHIES BELLESA CETIN ANTI FRIZ</t>
  </si>
  <si>
    <t xml:space="preserve">544061</t>
  </si>
  <si>
    <t xml:space="preserve">7898259495707</t>
  </si>
  <si>
    <t xml:space="preserve">SERINGA 10 ML SEM AGULHA (SR)</t>
  </si>
  <si>
    <t xml:space="preserve">SALDANHA RODRIGUES</t>
  </si>
  <si>
    <t xml:space="preserve">666911</t>
  </si>
  <si>
    <t xml:space="preserve">7891463000378</t>
  </si>
  <si>
    <t xml:space="preserve">SERINGA 12</t>
  </si>
  <si>
    <t xml:space="preserve">591231</t>
  </si>
  <si>
    <t xml:space="preserve">7898259490108</t>
  </si>
  <si>
    <t xml:space="preserve">SERINGA 1ML DESCARPACK</t>
  </si>
  <si>
    <t xml:space="preserve">631591</t>
  </si>
  <si>
    <t xml:space="preserve">7898652375743</t>
  </si>
  <si>
    <t xml:space="preserve">SERINGA 1ML INSULINA C/AG FIXA 0,25 X 6 1ML</t>
  </si>
  <si>
    <t xml:space="preserve">639041</t>
  </si>
  <si>
    <t xml:space="preserve">7898259496001</t>
  </si>
  <si>
    <t xml:space="preserve">SERINGA 20ML LL AGULHA 0,7X25</t>
  </si>
  <si>
    <t xml:space="preserve">620801</t>
  </si>
  <si>
    <t xml:space="preserve">7898547243898</t>
  </si>
  <si>
    <t xml:space="preserve">SERINGA 20ML S/AG LUER SLIP</t>
  </si>
  <si>
    <t xml:space="preserve">TKL</t>
  </si>
  <si>
    <t xml:space="preserve">531781</t>
  </si>
  <si>
    <t xml:space="preserve">7898259490306</t>
  </si>
  <si>
    <t xml:space="preserve">SERINGA 3 ML SLIP S/AG C/500 UND</t>
  </si>
  <si>
    <t xml:space="preserve">2883</t>
  </si>
  <si>
    <t xml:space="preserve">7898259495219</t>
  </si>
  <si>
    <t xml:space="preserve">SERINGA 3ML LL AGULHA 0,6X25</t>
  </si>
  <si>
    <t xml:space="preserve">620791</t>
  </si>
  <si>
    <t xml:space="preserve">7898547243812</t>
  </si>
  <si>
    <t xml:space="preserve">SERINGA 3ML S/AG LUER LOCK CX C/100UN</t>
  </si>
  <si>
    <t xml:space="preserve">273</t>
  </si>
  <si>
    <t xml:space="preserve">7898259490504</t>
  </si>
  <si>
    <t xml:space="preserve">SERINGA 5ML LUER SLIP S/AG - SR</t>
  </si>
  <si>
    <t xml:space="preserve">671361</t>
  </si>
  <si>
    <t xml:space="preserve">7908367100384</t>
  </si>
  <si>
    <t xml:space="preserve">SERINGA DE INSULINA 0,5ML C/ AGULHA FIXA (0,30X8MM) CX C/100UN</t>
  </si>
  <si>
    <t xml:space="preserve">671371</t>
  </si>
  <si>
    <t xml:space="preserve">7898157722493</t>
  </si>
  <si>
    <t xml:space="preserve">SERINGA DE INSULINA 1ML C/ AGULHA FIXA (0,3MM X 8MM)</t>
  </si>
  <si>
    <t xml:space="preserve">615711</t>
  </si>
  <si>
    <t xml:space="preserve">7898259497800</t>
  </si>
  <si>
    <t xml:space="preserve">SERINGA DE INSULINA PONTA LARANJA UN 100UI</t>
  </si>
  <si>
    <t xml:space="preserve">615031</t>
  </si>
  <si>
    <t xml:space="preserve">7898259492416</t>
  </si>
  <si>
    <t xml:space="preserve">SERINGA DESC 20ML C/AG 25X7</t>
  </si>
  <si>
    <t xml:space="preserve">46603</t>
  </si>
  <si>
    <t xml:space="preserve">7898259497763</t>
  </si>
  <si>
    <t xml:space="preserve">SERINGA INS 0,5ML C/AG 6X0,25MMUN</t>
  </si>
  <si>
    <t xml:space="preserve">30903</t>
  </si>
  <si>
    <t xml:space="preserve">7898259497725</t>
  </si>
  <si>
    <t xml:space="preserve">SERINGA INSULINA 0,5ML AG 8X0,30....</t>
  </si>
  <si>
    <t xml:space="preserve">704401</t>
  </si>
  <si>
    <t xml:space="preserve">7898994475163</t>
  </si>
  <si>
    <t xml:space="preserve">SERINGA P/INSUL 1ML AG 6MM X 0,25MM -31GUN</t>
  </si>
  <si>
    <t xml:space="preserve">666851</t>
  </si>
  <si>
    <t xml:space="preserve">7897889102351</t>
  </si>
  <si>
    <t xml:space="preserve">SERINGA SEM AGULHA INJEX LUER LOCK 10ML</t>
  </si>
  <si>
    <t xml:space="preserve">596571</t>
  </si>
  <si>
    <t xml:space="preserve">7898259495226</t>
  </si>
  <si>
    <t xml:space="preserve">SERINGA SR 3ML LL AGULHA 0,7X25</t>
  </si>
  <si>
    <t xml:space="preserve">671381</t>
  </si>
  <si>
    <t xml:space="preserve">7897889117348</t>
  </si>
  <si>
    <t xml:space="preserve">SERINGAS PARA INSULINA 0,5ML STILLY LINE 6MM X 25MM (PACOTE C/ 10UN)</t>
  </si>
  <si>
    <t xml:space="preserve">672751</t>
  </si>
  <si>
    <t xml:space="preserve">7892643940040</t>
  </si>
  <si>
    <t xml:space="preserve">SOLUCAO FISIOLOGICA 0,9% 1LT</t>
  </si>
  <si>
    <t xml:space="preserve">SANDOM</t>
  </si>
  <si>
    <t xml:space="preserve">630531</t>
  </si>
  <si>
    <t xml:space="preserve">7892643940019</t>
  </si>
  <si>
    <t xml:space="preserve">SORO FISIOLOGICO 0,9% 500ML - SANDOM</t>
  </si>
  <si>
    <t xml:space="preserve">22003</t>
  </si>
  <si>
    <t xml:space="preserve">7898960950038</t>
  </si>
  <si>
    <t xml:space="preserve">TERMOMETRO DIGITAL BRANCOUN</t>
  </si>
  <si>
    <t xml:space="preserve">609691</t>
  </si>
  <si>
    <t xml:space="preserve">73796246280</t>
  </si>
  <si>
    <t xml:space="preserve">TERMOMETRO OMRON DIGITAL MC 246 UN</t>
  </si>
  <si>
    <t xml:space="preserve">674701</t>
  </si>
  <si>
    <t xml:space="preserve">7896075757559</t>
  </si>
  <si>
    <t xml:space="preserve">TESOURA + CORTADOR UNHEX BABY AZUL</t>
  </si>
  <si>
    <t xml:space="preserve">21903</t>
  </si>
  <si>
    <t xml:space="preserve">7898994475125</t>
  </si>
  <si>
    <t xml:space="preserve">TESTE DE GRAVIDEZ FASTUN</t>
  </si>
  <si>
    <t xml:space="preserve">21803</t>
  </si>
  <si>
    <t xml:space="preserve">7898960950328</t>
  </si>
  <si>
    <t xml:space="preserve">TESTE DE GRAVIDEZ SEMANASUN</t>
  </si>
  <si>
    <t xml:space="preserve">640411</t>
  </si>
  <si>
    <t xml:space="preserve">7898126050220</t>
  </si>
  <si>
    <t xml:space="preserve">TESTE GRAVIDEZ CONFIRME SEMANAS TIRA C/1</t>
  </si>
  <si>
    <t xml:space="preserve">4313</t>
  </si>
  <si>
    <t xml:space="preserve">7898226050359</t>
  </si>
  <si>
    <t xml:space="preserve">TESTE GRAVIDEZ CXT 01 GRAVICHECK</t>
  </si>
  <si>
    <t xml:space="preserve">676501</t>
  </si>
  <si>
    <t xml:space="preserve">7896480696870</t>
  </si>
  <si>
    <t xml:space="preserve">TESTE GRAVIDEZ TIRA ENLACE</t>
  </si>
  <si>
    <t xml:space="preserve">21703</t>
  </si>
  <si>
    <t xml:space="preserve">6936268401911</t>
  </si>
  <si>
    <t xml:space="preserve">TIRAS TESTE GLICOSE GH83 C/50 TIRASCX</t>
  </si>
  <si>
    <t xml:space="preserve">656301</t>
  </si>
  <si>
    <t xml:space="preserve">71603105003</t>
  </si>
  <si>
    <t xml:space="preserve">TRIM ALICATE CUTICULA 10-5PG 3X1</t>
  </si>
  <si>
    <t xml:space="preserve">TRIM</t>
  </si>
  <si>
    <t xml:space="preserve">656311</t>
  </si>
  <si>
    <t xml:space="preserve">71603125001</t>
  </si>
  <si>
    <t xml:space="preserve">TRIM CORTADOR UNHA MAO C/CORRENTE 1-25PG 6X1</t>
  </si>
  <si>
    <t xml:space="preserve">655211</t>
  </si>
  <si>
    <t xml:space="preserve">71603103009</t>
  </si>
  <si>
    <t xml:space="preserve">TRIM TESOURA CUTICULA PONTA CURVA 10-3PG</t>
  </si>
  <si>
    <t xml:space="preserve">656221</t>
  </si>
  <si>
    <t xml:space="preserve">71603003460</t>
  </si>
  <si>
    <t xml:space="preserve">TRIM TESOURA P/ UNHA PONTA CURVA 10-4PG</t>
  </si>
  <si>
    <t xml:space="preserve">660951</t>
  </si>
  <si>
    <t xml:space="preserve">7898744350948</t>
  </si>
  <si>
    <t xml:space="preserve">3 MAGNESIOS 30CAPS PURAFOR - REATIVA</t>
  </si>
  <si>
    <t xml:space="preserve">654921</t>
  </si>
  <si>
    <t xml:space="preserve">7908475810502</t>
  </si>
  <si>
    <t xml:space="preserve">40+ HOMEM 30CAPS</t>
  </si>
  <si>
    <t xml:space="preserve">654911</t>
  </si>
  <si>
    <t xml:space="preserve">7908475810519</t>
  </si>
  <si>
    <t xml:space="preserve">40+ MULHER 30CAPS</t>
  </si>
  <si>
    <t xml:space="preserve">650331</t>
  </si>
  <si>
    <t xml:space="preserve">7898303263818</t>
  </si>
  <si>
    <t xml:space="preserve">ACIDO HIALURONICO 150MG + VITAMINAS FR 30 CAPS</t>
  </si>
  <si>
    <t xml:space="preserve">HERBAMED</t>
  </si>
  <si>
    <t xml:space="preserve">570461</t>
  </si>
  <si>
    <t xml:space="preserve">7891025111825</t>
  </si>
  <si>
    <t xml:space="preserve">APTAMIL 1 PREMIUM 800G</t>
  </si>
  <si>
    <t xml:space="preserve">570481</t>
  </si>
  <si>
    <t xml:space="preserve">7891025107897</t>
  </si>
  <si>
    <t xml:space="preserve">APTAMIL 2 800G</t>
  </si>
  <si>
    <t xml:space="preserve">570521</t>
  </si>
  <si>
    <t xml:space="preserve">7891025107910</t>
  </si>
  <si>
    <t xml:space="preserve">APTANUTRI 3 800G</t>
  </si>
  <si>
    <t xml:space="preserve">654401</t>
  </si>
  <si>
    <t xml:space="preserve">7898675808402</t>
  </si>
  <si>
    <t xml:space="preserve">BARRA PROTEICA BANOFFEE DISP 12X40G</t>
  </si>
  <si>
    <t xml:space="preserve">645781</t>
  </si>
  <si>
    <t xml:space="preserve">7898675804794</t>
  </si>
  <si>
    <t xml:space="preserve">BARRA PROTEICA BRIGADEIRO 40G</t>
  </si>
  <si>
    <t xml:space="preserve">645791</t>
  </si>
  <si>
    <t xml:space="preserve">7898675804800</t>
  </si>
  <si>
    <t xml:space="preserve">BARRA PROTEICA CHOCRANTE DISP 40G</t>
  </si>
  <si>
    <t xml:space="preserve">4733</t>
  </si>
  <si>
    <t xml:space="preserve">7898656168150</t>
  </si>
  <si>
    <t xml:space="preserve">BIOCALCIO B12 240ML</t>
  </si>
  <si>
    <t xml:space="preserve">BIOHIFITUS</t>
  </si>
  <si>
    <t xml:space="preserve">BIOFHITUS INDUSTRIA DE NUTRACEUTICOS LTDA</t>
  </si>
  <si>
    <t xml:space="preserve">4743</t>
  </si>
  <si>
    <t xml:space="preserve">7898656168143</t>
  </si>
  <si>
    <t xml:space="preserve">BIOCALCIO B12 KIDS 240ML</t>
  </si>
  <si>
    <t xml:space="preserve">4753</t>
  </si>
  <si>
    <t xml:space="preserve">7898958556624</t>
  </si>
  <si>
    <t xml:space="preserve">BOLDE-CLERFLACONETES 10ML</t>
  </si>
  <si>
    <t xml:space="preserve">5103</t>
  </si>
  <si>
    <t xml:space="preserve">7902778329754</t>
  </si>
  <si>
    <t xml:space="preserve">CALCIDEX MDK2 C/60 CPR</t>
  </si>
  <si>
    <t xml:space="preserve">654621</t>
  </si>
  <si>
    <t xml:space="preserve">7908041911428</t>
  </si>
  <si>
    <t xml:space="preserve">CALCIO DE OSTRA 800MG 60 CAPS CX/15 - FLORA NATIVA</t>
  </si>
  <si>
    <t xml:space="preserve">629481</t>
  </si>
  <si>
    <t xml:space="preserve">7898920633353</t>
  </si>
  <si>
    <t xml:space="preserve">CENTRIX GEST 60 CPR (VITAMINAS+MINERAIS)</t>
  </si>
  <si>
    <t xml:space="preserve">664141</t>
  </si>
  <si>
    <t xml:space="preserve">7894913002069</t>
  </si>
  <si>
    <t xml:space="preserve">CENTROLIV HOMEM C/30 CPR</t>
  </si>
  <si>
    <t xml:space="preserve">565441</t>
  </si>
  <si>
    <t xml:space="preserve">7897947600393</t>
  </si>
  <si>
    <t xml:space="preserve">CIMEGRIPE C+ZINCO LARANJA CX 10 COMP EFER</t>
  </si>
  <si>
    <t xml:space="preserve">567801</t>
  </si>
  <si>
    <t xml:space="preserve">7897947600911</t>
  </si>
  <si>
    <t xml:space="preserve">CIMEGRIPE IMUNE COMP EFEV 1 TBX16</t>
  </si>
  <si>
    <t xml:space="preserve">654781</t>
  </si>
  <si>
    <t xml:space="preserve">7908041911725</t>
  </si>
  <si>
    <t xml:space="preserve">COENZIMA Q10 (100MG / PORCAO) 60 CAPS - FLORA NATIVA</t>
  </si>
  <si>
    <t xml:space="preserve">676001</t>
  </si>
  <si>
    <t xml:space="preserve">7898724830507</t>
  </si>
  <si>
    <t xml:space="preserve">COENZIMA Q10 E VITAMINA E 60 CAPS CX/12 - BIOCEUTICA</t>
  </si>
  <si>
    <t xml:space="preserve">BIOCEUTICA</t>
  </si>
  <si>
    <t xml:space="preserve">655971</t>
  </si>
  <si>
    <t xml:space="preserve">7898671433929</t>
  </si>
  <si>
    <t xml:space="preserve">COLAGENO VERISOL B 90 CAPS CX/50 - TAKE CARE</t>
  </si>
  <si>
    <t xml:space="preserve">TAKE CARE</t>
  </si>
  <si>
    <t xml:space="preserve">654931</t>
  </si>
  <si>
    <t xml:space="preserve">7908475810557</t>
  </si>
  <si>
    <t xml:space="preserve">COLÁGENO TIPO 2 30 CAPS</t>
  </si>
  <si>
    <t xml:space="preserve">654941</t>
  </si>
  <si>
    <t xml:space="preserve">7908475808226</t>
  </si>
  <si>
    <t xml:space="preserve">COMPLEXO B 30 CAPS</t>
  </si>
  <si>
    <t xml:space="preserve">660931</t>
  </si>
  <si>
    <t xml:space="preserve">7908041911404</t>
  </si>
  <si>
    <t xml:space="preserve">COMPLEXO B 500MG 60 CAPS CX/15 - FLORA NATIVA</t>
  </si>
  <si>
    <t xml:space="preserve">670821</t>
  </si>
  <si>
    <t xml:space="preserve">7898483537921</t>
  </si>
  <si>
    <t xml:space="preserve">COMPLEXO B 500MG 60 COMP CX/48 - UNILIFE</t>
  </si>
  <si>
    <t xml:space="preserve">UNILIFE</t>
  </si>
  <si>
    <t xml:space="preserve">654461</t>
  </si>
  <si>
    <t xml:space="preserve">7898724830385</t>
  </si>
  <si>
    <t xml:space="preserve">COMPLEXO B SUPLEMENTO VITAMINI COM 60CP</t>
  </si>
  <si>
    <t xml:space="preserve">NATUNUTRA</t>
  </si>
  <si>
    <t xml:space="preserve">657061</t>
  </si>
  <si>
    <t xml:space="preserve">7898724830149</t>
  </si>
  <si>
    <t xml:space="preserve">CURCUMA 60 CAPS CX/12 - BIOCEUTICA</t>
  </si>
  <si>
    <t xml:space="preserve">612221</t>
  </si>
  <si>
    <t xml:space="preserve">7898665752395</t>
  </si>
  <si>
    <t xml:space="preserve">CURCUMA MAIS PIMENTA C/60 CPS</t>
  </si>
  <si>
    <t xml:space="preserve">17403</t>
  </si>
  <si>
    <t xml:space="preserve">7896920306185</t>
  </si>
  <si>
    <t xml:space="preserve">ECOVIT C TRIPLA ACAO 1G C/10 CPR EFERV</t>
  </si>
  <si>
    <t xml:space="preserve">613341</t>
  </si>
  <si>
    <t xml:space="preserve">7898946433012</t>
  </si>
  <si>
    <t xml:space="preserve">EQUALIV NUTRI IMUNIDADE AZ X30 CAP</t>
  </si>
  <si>
    <t xml:space="preserve">1194</t>
  </si>
  <si>
    <t xml:space="preserve">7901062405105</t>
  </si>
  <si>
    <t xml:space="preserve">EQUALIV OMEGA 3 KIDS X30 CAP</t>
  </si>
  <si>
    <t xml:space="preserve">EQUALIV</t>
  </si>
  <si>
    <t xml:space="preserve">604981</t>
  </si>
  <si>
    <t xml:space="preserve">7898687733648</t>
  </si>
  <si>
    <t xml:space="preserve">EQUALIV OMEGA 3 PRO KIDS OIL X30 CAP</t>
  </si>
  <si>
    <t xml:space="preserve">631191</t>
  </si>
  <si>
    <t xml:space="preserve">7898687733693</t>
  </si>
  <si>
    <t xml:space="preserve">EQUALIV OMEGA 3 ULTRA CAPS X120 CAP</t>
  </si>
  <si>
    <t xml:space="preserve">630341</t>
  </si>
  <si>
    <t xml:space="preserve">7898946433197</t>
  </si>
  <si>
    <t xml:space="preserve">EQUALIV OMEGA 3 ULTRA CAPS X60 CAP</t>
  </si>
  <si>
    <t xml:space="preserve">613351</t>
  </si>
  <si>
    <t xml:space="preserve">7898946434125</t>
  </si>
  <si>
    <t xml:space="preserve">EQUALIV OMEGA 3 X120 CAP</t>
  </si>
  <si>
    <t xml:space="preserve">613361</t>
  </si>
  <si>
    <t xml:space="preserve">7898687731330</t>
  </si>
  <si>
    <t xml:space="preserve">EQUALIV OMEGA 3 X180 CAP</t>
  </si>
  <si>
    <t xml:space="preserve">630291</t>
  </si>
  <si>
    <t xml:space="preserve">7898946433050</t>
  </si>
  <si>
    <t xml:space="preserve">EQUALIV OMEGA 3 X90 CAP</t>
  </si>
  <si>
    <t xml:space="preserve">630301</t>
  </si>
  <si>
    <t xml:space="preserve">7898946434316</t>
  </si>
  <si>
    <t xml:space="preserve">EQUALIV OMEGA MIX X60 CAP</t>
  </si>
  <si>
    <t xml:space="preserve">631181</t>
  </si>
  <si>
    <t xml:space="preserve">7898687737714</t>
  </si>
  <si>
    <t xml:space="preserve">EQUALIV VITAMINA C 1G X30 CPR</t>
  </si>
  <si>
    <t xml:space="preserve">604961</t>
  </si>
  <si>
    <t xml:space="preserve">7898687731910</t>
  </si>
  <si>
    <t xml:space="preserve">EQUALIV VITAMINA CDZ X30 CPR</t>
  </si>
  <si>
    <t xml:space="preserve">676011</t>
  </si>
  <si>
    <t xml:space="preserve">7898483532094</t>
  </si>
  <si>
    <t xml:space="preserve">FENO GREGO+BORO "B" 500 MG 60 CAPS. CX/48 - UNILIFE</t>
  </si>
  <si>
    <t xml:space="preserve">4813</t>
  </si>
  <si>
    <t xml:space="preserve">7898656166811</t>
  </si>
  <si>
    <t xml:space="preserve">FIGEST EPATIBIO 60 FLACONETES 10ML</t>
  </si>
  <si>
    <t xml:space="preserve">654971</t>
  </si>
  <si>
    <t xml:space="preserve">7908475810991</t>
  </si>
  <si>
    <t xml:space="preserve">FOCUS KIDS 30 GOMAS</t>
  </si>
  <si>
    <t xml:space="preserve">669241</t>
  </si>
  <si>
    <t xml:space="preserve">7897947601314</t>
  </si>
  <si>
    <t xml:space="preserve">GERAVITAN CXT 60 AZ HOMEM GERAPHARMA</t>
  </si>
  <si>
    <t xml:space="preserve">671291</t>
  </si>
  <si>
    <t xml:space="preserve">7896321037237</t>
  </si>
  <si>
    <t xml:space="preserve">GUMMY NIGHT FRAMBOESA 30 GOMAS</t>
  </si>
  <si>
    <t xml:space="preserve">654961</t>
  </si>
  <si>
    <t xml:space="preserve">7908475807625</t>
  </si>
  <si>
    <t xml:space="preserve">HAIR UP 30 GOMAS</t>
  </si>
  <si>
    <t xml:space="preserve">4873</t>
  </si>
  <si>
    <t xml:space="preserve">7898656164541</t>
  </si>
  <si>
    <t xml:space="preserve">HIDRADOSE AFTER RED 480ML</t>
  </si>
  <si>
    <t xml:space="preserve">4883</t>
  </si>
  <si>
    <t xml:space="preserve">7898656165081</t>
  </si>
  <si>
    <t xml:space="preserve">HIDRADOSE AGUA DE COCO 4 SACHES DE 30G</t>
  </si>
  <si>
    <t xml:space="preserve">4693</t>
  </si>
  <si>
    <t xml:space="preserve">7898656161373</t>
  </si>
  <si>
    <t xml:space="preserve">HIDRADOSE AGUA DE COCO 480ML</t>
  </si>
  <si>
    <t xml:space="preserve">4643</t>
  </si>
  <si>
    <t xml:space="preserve">7898656165074</t>
  </si>
  <si>
    <t xml:space="preserve">HIDRADOSE LARANJA 4 SACHES DE 30G</t>
  </si>
  <si>
    <t xml:space="preserve">4593</t>
  </si>
  <si>
    <t xml:space="preserve">7898656160727</t>
  </si>
  <si>
    <t xml:space="preserve">HIDRADOSE UVA 480ML</t>
  </si>
  <si>
    <t xml:space="preserve">655071</t>
  </si>
  <si>
    <t xml:space="preserve">7908475803481</t>
  </si>
  <si>
    <t xml:space="preserve">K'PSULA EROS HOMEM 30 CAPS</t>
  </si>
  <si>
    <t xml:space="preserve">604041</t>
  </si>
  <si>
    <t xml:space="preserve">7897947601581</t>
  </si>
  <si>
    <t xml:space="preserve">KIT LAVITAN P NATAL FRX30 + OMEGA FRX60</t>
  </si>
  <si>
    <t xml:space="preserve">654991</t>
  </si>
  <si>
    <t xml:space="preserve">7908475803504</t>
  </si>
  <si>
    <t xml:space="preserve">KPSULA KALMAG 60CAPS</t>
  </si>
  <si>
    <t xml:space="preserve">568661</t>
  </si>
  <si>
    <t xml:space="preserve">7897947601420</t>
  </si>
  <si>
    <t xml:space="preserve">LAVITAN 50+ MULHER COMP REV X 60</t>
  </si>
  <si>
    <t xml:space="preserve">643461</t>
  </si>
  <si>
    <t xml:space="preserve">7897947617315</t>
  </si>
  <si>
    <t xml:space="preserve">LAVITAN 50+ MULHER CPRV FR X 60 SF</t>
  </si>
  <si>
    <t xml:space="preserve">674421</t>
  </si>
  <si>
    <t xml:space="preserve">7897947617322</t>
  </si>
  <si>
    <t xml:space="preserve">LAVITAN CARMED CAB UNHAS COMP MAST FRX60</t>
  </si>
  <si>
    <t xml:space="preserve">546181</t>
  </si>
  <si>
    <t xml:space="preserve">7897947615106</t>
  </si>
  <si>
    <t xml:space="preserve">LAVITAN COLAGENO TIPO II 30CP</t>
  </si>
  <si>
    <t xml:space="preserve">1243</t>
  </si>
  <si>
    <t xml:space="preserve">7897947601871</t>
  </si>
  <si>
    <t xml:space="preserve">LAVITAN COLAGENO VERI+AC H PO PT 300G</t>
  </si>
  <si>
    <t xml:space="preserve">894</t>
  </si>
  <si>
    <t xml:space="preserve">7897947620261</t>
  </si>
  <si>
    <t xml:space="preserve">LAVITAN DI-MAGNESIO MALATO FR X 60CPRV</t>
  </si>
  <si>
    <t xml:space="preserve">546281</t>
  </si>
  <si>
    <t xml:space="preserve">7897947600294</t>
  </si>
  <si>
    <t xml:space="preserve">LAVITAN IMUNIDADE CDZSE 30CP</t>
  </si>
  <si>
    <t xml:space="preserve">293</t>
  </si>
  <si>
    <t xml:space="preserve">7897947601949</t>
  </si>
  <si>
    <t xml:space="preserve">LAVITAN LIPOMORO CAPS PT X 60 SF</t>
  </si>
  <si>
    <t xml:space="preserve">572901</t>
  </si>
  <si>
    <t xml:space="preserve">7897947600782</t>
  </si>
  <si>
    <t xml:space="preserve">LAVITAN LUTEINA CAPS FR C/ 60</t>
  </si>
  <si>
    <t xml:space="preserve">546241</t>
  </si>
  <si>
    <t xml:space="preserve">7897947616509</t>
  </si>
  <si>
    <t xml:space="preserve">LAVITAN MULTI HOMEM 5G 60CP</t>
  </si>
  <si>
    <t xml:space="preserve">546261</t>
  </si>
  <si>
    <t xml:space="preserve">7897947616516</t>
  </si>
  <si>
    <t xml:space="preserve">LAVITAN MULTI MULHER 5G 60CP</t>
  </si>
  <si>
    <t xml:space="preserve">904</t>
  </si>
  <si>
    <t xml:space="preserve">7897947620216</t>
  </si>
  <si>
    <t xml:space="preserve">LAVITAN NOITE PO PT 300G MARACUJA SF</t>
  </si>
  <si>
    <t xml:space="preserve">626381</t>
  </si>
  <si>
    <t xml:space="preserve">7897947607750</t>
  </si>
  <si>
    <t xml:space="preserve">LAVITAN OMEGA 3 1000MG CAP GEL FR C/ 120</t>
  </si>
  <si>
    <t xml:space="preserve">564621</t>
  </si>
  <si>
    <t xml:space="preserve">7897947606913</t>
  </si>
  <si>
    <t xml:space="preserve">LAVITAN OMEGA CAP FR C/ 60</t>
  </si>
  <si>
    <t xml:space="preserve">561121</t>
  </si>
  <si>
    <t xml:space="preserve">7897947615441</t>
  </si>
  <si>
    <t xml:space="preserve">LAVITAN PRIMULA FEMME 60 CAPS</t>
  </si>
  <si>
    <t xml:space="preserve">914</t>
  </si>
  <si>
    <t xml:space="preserve">7897947620803</t>
  </si>
  <si>
    <t xml:space="preserve">LAVITAN PROTEIN LIQ UHT FR 250ML CHO</t>
  </si>
  <si>
    <t xml:space="preserve">924</t>
  </si>
  <si>
    <t xml:space="preserve">7897947620797</t>
  </si>
  <si>
    <t xml:space="preserve">LAVITAN PROTEIN LIQ UHT FR 250ML MOR</t>
  </si>
  <si>
    <t xml:space="preserve">674431</t>
  </si>
  <si>
    <t xml:space="preserve">7897947621343</t>
  </si>
  <si>
    <t xml:space="preserve">LAVITAN PROTEIN UHT FR 250ML CAPPUCINO</t>
  </si>
  <si>
    <t xml:space="preserve">616351</t>
  </si>
  <si>
    <t xml:space="preserve">7897947612594</t>
  </si>
  <si>
    <t xml:space="preserve">LAVITAN VIT AZ MULHER COMP REV FR C/ 90</t>
  </si>
  <si>
    <t xml:space="preserve">323</t>
  </si>
  <si>
    <t xml:space="preserve">7897947609891</t>
  </si>
  <si>
    <t xml:space="preserve">LAVITAN VIT AZ ORIGINAL COMP REV FR C/90</t>
  </si>
  <si>
    <t xml:space="preserve">658171</t>
  </si>
  <si>
    <t xml:space="preserve">7897947620407</t>
  </si>
  <si>
    <t xml:space="preserve">LAVITAN VIT C CP MAS FR X 60 MACA</t>
  </si>
  <si>
    <t xml:space="preserve">604031</t>
  </si>
  <si>
    <t xml:space="preserve">7897947601611</t>
  </si>
  <si>
    <t xml:space="preserve">LAVITAN VIT C+ARGININA COMP EFERV 1TBX10</t>
  </si>
  <si>
    <t xml:space="preserve">574921</t>
  </si>
  <si>
    <t xml:space="preserve">7897947607705</t>
  </si>
  <si>
    <t xml:space="preserve">LAVITAN VIT CALCIO + D3 COMP FR C/60</t>
  </si>
  <si>
    <t xml:space="preserve">655491</t>
  </si>
  <si>
    <t xml:space="preserve">7897947620582</t>
  </si>
  <si>
    <t xml:space="preserve">LAVITAN VIT E CAPS GEL FR X 30</t>
  </si>
  <si>
    <t xml:space="preserve">662911</t>
  </si>
  <si>
    <t xml:space="preserve">7897947601079</t>
  </si>
  <si>
    <t xml:space="preserve">LAVITAN X BIO COMPLEX COMP REV FR X 30</t>
  </si>
  <si>
    <t xml:space="preserve">546461</t>
  </si>
  <si>
    <t xml:space="preserve">7897947600805</t>
  </si>
  <si>
    <t xml:space="preserve">LAVITAN ZINCO 29,59 MG 30CP</t>
  </si>
  <si>
    <t xml:space="preserve">656041</t>
  </si>
  <si>
    <t xml:space="preserve">7898631703956</t>
  </si>
  <si>
    <t xml:space="preserve">MACA PERUANA NEGRA 60 CAPS CX/12 - REATIVA</t>
  </si>
  <si>
    <t xml:space="preserve">661031</t>
  </si>
  <si>
    <t xml:space="preserve">7898744350511</t>
  </si>
  <si>
    <t xml:space="preserve">MAG 6 PURAFOR QUALITY 60 CAPS CX/12 - REATIVA</t>
  </si>
  <si>
    <t xml:space="preserve">5403</t>
  </si>
  <si>
    <t xml:space="preserve">7895143227017</t>
  </si>
  <si>
    <t xml:space="preserve">MAGNESIO BISGLICINATO C/60 CPS..........</t>
  </si>
  <si>
    <t xml:space="preserve">650351</t>
  </si>
  <si>
    <t xml:space="preserve">7898303262699</t>
  </si>
  <si>
    <t xml:space="preserve">MAGNESIO DIMALATO 400MG FR 60 CAPS - HERBAMED</t>
  </si>
  <si>
    <t xml:space="preserve">606901</t>
  </si>
  <si>
    <t xml:space="preserve">609963917495</t>
  </si>
  <si>
    <t xml:space="preserve">MAGNESIO DIMALATO 500MG C/60 CPS</t>
  </si>
  <si>
    <t xml:space="preserve">5303</t>
  </si>
  <si>
    <t xml:space="preserve">659161</t>
  </si>
  <si>
    <t xml:space="preserve">7908041911459</t>
  </si>
  <si>
    <t xml:space="preserve">MAGNESIO QUELATO 500MG 60 CAPS CX/15 - FLORA NATIVA</t>
  </si>
  <si>
    <t xml:space="preserve">654951</t>
  </si>
  <si>
    <t xml:space="preserve">7908475808196</t>
  </si>
  <si>
    <t xml:space="preserve">MAGNÉSIO 200MG (DIMALATO, CITRATO E BISGLICINATO) 30 CAPS</t>
  </si>
  <si>
    <t xml:space="preserve">655031</t>
  </si>
  <si>
    <t xml:space="preserve">7908475807663</t>
  </si>
  <si>
    <t xml:space="preserve">MELATONINA 30 GOMAS</t>
  </si>
  <si>
    <t xml:space="preserve">655001</t>
  </si>
  <si>
    <t xml:space="preserve">7908475810571</t>
  </si>
  <si>
    <t xml:space="preserve">MELATONINA 30CAPS</t>
  </si>
  <si>
    <t xml:space="preserve">654551</t>
  </si>
  <si>
    <t xml:space="preserve">7908041910803</t>
  </si>
  <si>
    <t xml:space="preserve">MELPROVIT C 120ML SUPLEMENTO DE XAROPE</t>
  </si>
  <si>
    <t xml:space="preserve">4493</t>
  </si>
  <si>
    <t xml:space="preserve">7898958556648</t>
  </si>
  <si>
    <t xml:space="preserve">MUNEVITAN 90CAPS</t>
  </si>
  <si>
    <t xml:space="preserve">6003</t>
  </si>
  <si>
    <t xml:space="preserve">7898767760670</t>
  </si>
  <si>
    <t xml:space="preserve">OMEGA 3 KIDS C/60 CPS MASTIGAVEIS</t>
  </si>
  <si>
    <t xml:space="preserve">655061</t>
  </si>
  <si>
    <t xml:space="preserve">7908475811035</t>
  </si>
  <si>
    <t xml:space="preserve">OMEGA 3 VEGANO 30CAPS</t>
  </si>
  <si>
    <t xml:space="preserve">676121</t>
  </si>
  <si>
    <t xml:space="preserve">7898411817620</t>
  </si>
  <si>
    <t xml:space="preserve">OMEGA 3/6/9 60 CAPS CX/50 - TAKE CARE</t>
  </si>
  <si>
    <t xml:space="preserve">676161</t>
  </si>
  <si>
    <t xml:space="preserve">7898671433936</t>
  </si>
  <si>
    <t xml:space="preserve">PICOLINATO DE CROMO 60 CAPS CX/50 - TAKE CARE</t>
  </si>
  <si>
    <t xml:space="preserve">1423</t>
  </si>
  <si>
    <t xml:space="preserve">7898714762191</t>
  </si>
  <si>
    <t xml:space="preserve">PV - CALMORELAX DUO CAPS REV X 60</t>
  </si>
  <si>
    <t xml:space="preserve">642921</t>
  </si>
  <si>
    <t xml:space="preserve">7894913003929</t>
  </si>
  <si>
    <t xml:space="preserve">PV - CYSTRAT EXOCYAN CRANBERRY 60 CAPS</t>
  </si>
  <si>
    <t xml:space="preserve">655981</t>
  </si>
  <si>
    <t xml:space="preserve">7898411817583</t>
  </si>
  <si>
    <t xml:space="preserve">PV - VITAMINA E 250MG 60 CAPS CX/50 - TAKE CARE</t>
  </si>
  <si>
    <t xml:space="preserve">14541</t>
  </si>
  <si>
    <t xml:space="preserve">7896006229988</t>
  </si>
  <si>
    <t xml:space="preserve">PV BIO-C 200 MG/ML SOL OR CT FR GOT VD AMB X 20 ML</t>
  </si>
  <si>
    <t xml:space="preserve">546021</t>
  </si>
  <si>
    <t xml:space="preserve">7897947605053</t>
  </si>
  <si>
    <t xml:space="preserve">PV LAVITAN KIDS LARANJA, UVA E LIMÃO CIMED CAIXA 60 COMP MAST</t>
  </si>
  <si>
    <t xml:space="preserve">546101</t>
  </si>
  <si>
    <t xml:space="preserve">7897947612600</t>
  </si>
  <si>
    <t xml:space="preserve">PV LAVITAN OMEGA 3 MAIS 90CP GEL</t>
  </si>
  <si>
    <t xml:space="preserve">676181</t>
  </si>
  <si>
    <t xml:space="preserve">7897146600460</t>
  </si>
  <si>
    <t xml:space="preserve">PV SULFATO FERROSO XAROPE 120ML - HENFER</t>
  </si>
  <si>
    <t xml:space="preserve">659171</t>
  </si>
  <si>
    <t xml:space="preserve">7898917295946</t>
  </si>
  <si>
    <t xml:space="preserve">PVV - TAURATO DE MAGNESIO 620MG 60 CAPS CX/48 - UNILIFE</t>
  </si>
  <si>
    <t xml:space="preserve">555441</t>
  </si>
  <si>
    <t xml:space="preserve">7897947604803</t>
  </si>
  <si>
    <t xml:space="preserve">REDUBIO QUITOSANA 500MG CAP 60CP</t>
  </si>
  <si>
    <t xml:space="preserve">660911</t>
  </si>
  <si>
    <t xml:space="preserve">722713014371</t>
  </si>
  <si>
    <t xml:space="preserve">SAB. INT. BABASOUL MORANGUINHO 200ML - SOUL COSMETICOS</t>
  </si>
  <si>
    <t xml:space="preserve">660901</t>
  </si>
  <si>
    <t xml:space="preserve">722713013923</t>
  </si>
  <si>
    <t xml:space="preserve">SAB. INTIMO BABASOUL 200ML - SOUL COSMETICOS</t>
  </si>
  <si>
    <t xml:space="preserve">676171</t>
  </si>
  <si>
    <t xml:space="preserve">7898483530755</t>
  </si>
  <si>
    <t xml:space="preserve">SOROFARMA - OLEO DE PEIXE - OMEGA 3 - 1000 MG - 120 CAPS - UNILIFE</t>
  </si>
  <si>
    <t xml:space="preserve">600601</t>
  </si>
  <si>
    <t xml:space="preserve">7896004755458</t>
  </si>
  <si>
    <t xml:space="preserve">SUPLEVIT MULHER 30CAPS GEL</t>
  </si>
  <si>
    <t xml:space="preserve">639721</t>
  </si>
  <si>
    <t xml:space="preserve">7896004755465</t>
  </si>
  <si>
    <t xml:space="preserve">SUPLEVIT MULHER 60 CPS GEL (POLIVITAM)</t>
  </si>
  <si>
    <t xml:space="preserve">JC DISTRIBUIDORA DE PRODUTOS FARMACEUTICOS LTDA(PA)</t>
  </si>
  <si>
    <t xml:space="preserve">644021</t>
  </si>
  <si>
    <t xml:space="preserve">7896331708653</t>
  </si>
  <si>
    <t xml:space="preserve">SUPRAVIT C KIDS SABOR LARANJA 30 GOMAS (VITAMINA C)</t>
  </si>
  <si>
    <t xml:space="preserve">644031</t>
  </si>
  <si>
    <t xml:space="preserve">7896331708660</t>
  </si>
  <si>
    <t xml:space="preserve">SUPRAVIT C KIDS SABOR MORANGO 30 GOMAS VITAMINA C)</t>
  </si>
  <si>
    <t xml:space="preserve">644041</t>
  </si>
  <si>
    <t xml:space="preserve">7896331708677</t>
  </si>
  <si>
    <t xml:space="preserve">SUPRAVIT C KIDS SABOR UVA 30 GOMAS (VITAMINA C)</t>
  </si>
  <si>
    <t xml:space="preserve">605081</t>
  </si>
  <si>
    <t xml:space="preserve">7898941911270</t>
  </si>
  <si>
    <t xml:space="preserve">SUSTAGEN KIDS SACHET BAUNILHA 190GR UN QTD. 2.00 UN</t>
  </si>
  <si>
    <t xml:space="preserve">637381</t>
  </si>
  <si>
    <t xml:space="preserve">7908041912586</t>
  </si>
  <si>
    <t xml:space="preserve">TREONATO MAGNESIO+TREONINA 600MG 60CAPS</t>
  </si>
  <si>
    <t xml:space="preserve">659191</t>
  </si>
  <si>
    <t xml:space="preserve">7908041913217</t>
  </si>
  <si>
    <t xml:space="preserve">TRI MAGNESIO (TAURATO,MALATO,QUELATO) 500MG 60CAPS CX/15 - FLORA NATIVA</t>
  </si>
  <si>
    <t xml:space="preserve">654391</t>
  </si>
  <si>
    <t xml:space="preserve">7898747830904</t>
  </si>
  <si>
    <t xml:space="preserve">VENCIDO - BARRA CHOKLERS PROT CARAMELO DSP 12X40G</t>
  </si>
  <si>
    <t xml:space="preserve">35603</t>
  </si>
  <si>
    <t xml:space="preserve">7896094931688</t>
  </si>
  <si>
    <t xml:space="preserve">VIT NEO QUIMICA B12 60 CPR MAST (VITAMINA B12)</t>
  </si>
  <si>
    <t xml:space="preserve">594921</t>
  </si>
  <si>
    <t xml:space="preserve">7896714291222</t>
  </si>
  <si>
    <t xml:space="preserve">VIT NEO QUIMICA C 10CP EFERV</t>
  </si>
  <si>
    <t xml:space="preserve">35703</t>
  </si>
  <si>
    <t xml:space="preserve">7896094917774</t>
  </si>
  <si>
    <t xml:space="preserve">VIT NEO QUIMICA CALCIO + VIT D 60 CPR</t>
  </si>
  <si>
    <t xml:space="preserve">613651</t>
  </si>
  <si>
    <t xml:space="preserve">7896006227021</t>
  </si>
  <si>
    <t xml:space="preserve">VITA SUPRAZ HAIR X 60 CAP DURA (AL)</t>
  </si>
  <si>
    <t xml:space="preserve">613631</t>
  </si>
  <si>
    <t xml:space="preserve">7896006212355</t>
  </si>
  <si>
    <t xml:space="preserve">VITA SUPRAZ HOMEM CX 60 COMP</t>
  </si>
  <si>
    <t xml:space="preserve">613641</t>
  </si>
  <si>
    <t xml:space="preserve">7896006212379</t>
  </si>
  <si>
    <t xml:space="preserve">VITA SUPRAZ MULHER CX 60 COMP</t>
  </si>
  <si>
    <t xml:space="preserve">656021</t>
  </si>
  <si>
    <t xml:space="preserve">7898724830521</t>
  </si>
  <si>
    <t xml:space="preserve">VITAMINA B12 60 CAPS CX/12 - BIOCEUTICA</t>
  </si>
  <si>
    <t xml:space="preserve">655051</t>
  </si>
  <si>
    <t xml:space="preserve">7908475808233</t>
  </si>
  <si>
    <t xml:space="preserve">VITAMINA B12 9,94 MCG 30 CAPS</t>
  </si>
  <si>
    <t xml:space="preserve">660921</t>
  </si>
  <si>
    <t xml:space="preserve">7908041911534</t>
  </si>
  <si>
    <t xml:space="preserve">VITAMINA B12, ACIDO FOLICO + FERRO 60 CAPS - CX C/15 - FLORA NATIVA</t>
  </si>
  <si>
    <t xml:space="preserve">655081</t>
  </si>
  <si>
    <t xml:space="preserve">7908475808141</t>
  </si>
  <si>
    <t xml:space="preserve">VITAMINA D3 2.000 UI 30CAPS</t>
  </si>
  <si>
    <t xml:space="preserve">655091</t>
  </si>
  <si>
    <t xml:space="preserve">7908475808134</t>
  </si>
  <si>
    <t xml:space="preserve">VITAMINA K2  140MCG 30CAPS</t>
  </si>
  <si>
    <t xml:space="preserve">663461</t>
  </si>
  <si>
    <t xml:space="preserve">7908041909814</t>
  </si>
  <si>
    <t xml:space="preserve">VITAMINAS D3+K2 30 CAPS</t>
  </si>
  <si>
    <t xml:space="preserve">4943</t>
  </si>
  <si>
    <t xml:space="preserve">7894164007196</t>
  </si>
  <si>
    <t xml:space="preserve">VITAXON C IMUNO COMPLEX C/30 CPR</t>
  </si>
  <si>
    <t xml:space="preserve">609441</t>
  </si>
  <si>
    <t xml:space="preserve">7899898601955</t>
  </si>
  <si>
    <t xml:space="preserve">VITAZ KIDS TROLLS 240ML SUS TANGERINA</t>
  </si>
  <si>
    <t xml:space="preserve">609431</t>
  </si>
  <si>
    <t xml:space="preserve">7899898601894</t>
  </si>
  <si>
    <t xml:space="preserve">VITAZ KIDS TROLLS C/60 CPR MASTIGAVEIS</t>
  </si>
  <si>
    <t xml:space="preserve">654811</t>
  </si>
  <si>
    <t xml:space="preserve">7908475808172</t>
  </si>
  <si>
    <t xml:space="preserve">ÔMEGA 3/6/9 + VITAMINA E 30 CAPS</t>
  </si>
  <si>
    <t xml:space="preserve">Premissas e parâmetros da cotação</t>
  </si>
  <si>
    <t xml:space="preserve">Parâmetro</t>
  </si>
  <si>
    <t xml:space="preserve">Observação / fonte</t>
  </si>
  <si>
    <t xml:space="preserve">Desconto adicional MEDCENTRO (sobre PRECO_FINAL)</t>
  </si>
  <si>
    <t xml:space="preserve">Informado pelo usuário em 20/10/2026</t>
  </si>
  <si>
    <t xml:space="preserve">Preço DIMEC</t>
  </si>
  <si>
    <t xml:space="preserve">PRECO 2% = preço final</t>
  </si>
  <si>
    <t xml:space="preserve">Informado pelo usuário: já é preço final, sem ajuste</t>
  </si>
  <si>
    <t xml:space="preserve">Limite de reajuste aceito (vs. preço de referência)</t>
  </si>
  <si>
    <t xml:space="preserve">Regra do usuário: sem compra em reajuste superior a 5%</t>
  </si>
  <si>
    <t xml:space="preserve">Preço de referência</t>
  </si>
  <si>
    <t xml:space="preserve">Últ. preço compra (se 0/vazio, usa Custo un da lista)</t>
  </si>
  <si>
    <t xml:space="preserve">Fonte: Lista_de_Compra_20261020_150341.xlsx</t>
  </si>
  <si>
    <t xml:space="preserve">Quantidade e preço SEMPRE POR CAIXA</t>
  </si>
  <si>
    <t xml:space="preserve">Qtd = Caixas da Lista; ref. caixa = preço unitário × Un/Cx; distribuidor não vende fração</t>
  </si>
  <si>
    <t xml:space="preserve">Instrução do usuário. Qtd limitada ao estoque do vencedor (em caixas). Palmed não informa estoque; Q.MÁX do encarte será aplicada</t>
  </si>
  <si>
    <t xml:space="preserve">Palmed CAST x MAB</t>
  </si>
  <si>
    <t xml:space="preserve">Mesmo distribuidor, 2 setores logísticos, preços distintos — colunas separadas</t>
  </si>
  <si>
    <t xml:space="preserve">Aguardando planilha de correlação COD Palmed x EAN</t>
  </si>
  <si>
    <t xml:space="preserve">Casamento de itens</t>
  </si>
  <si>
    <t xml:space="preserve">Somente por EAN (principal + 5 adicionais). Sem casamento por descrição.</t>
  </si>
  <si>
    <t xml:space="preserve">Instrução do usuário</t>
  </si>
  <si>
    <t xml:space="preserve">Suspeita de unidade/embalagem divergente (var. acima de)</t>
  </si>
  <si>
    <t xml:space="preserve">Premissa da análise: preço ofertado &gt; 2x a referência indica unidade diferente (caixa x unidade/flaconete) ou ref. bonificada (R$0,01) — conferir antes de decidir</t>
  </si>
  <si>
    <t xml:space="preserve">Suspeita de unidade divergente (var. abaixo de)</t>
  </si>
  <si>
    <t xml:space="preserve">Premissa da análise: oferta &lt; metade da referência por caixa — provável Un/Cx incorreto na lista</t>
  </si>
  <si>
    <t xml:space="preserve">Legenda: células amarelas com texto azul são parâmetros editáveis — alterar recalcula toda a cotação.</t>
  </si>
  <si>
    <t xml:space="preserve">PEDIDO DIMEC — 20/10/2026 (preço final)</t>
  </si>
  <si>
    <t xml:space="preserve">Dem./mês</t>
  </si>
  <si>
    <t xml:space="preserve">Preço ref. (cx)</t>
  </si>
  <si>
    <t xml:space="preserve">Preço ofertado (cx)</t>
  </si>
  <si>
    <t xml:space="preserve">Estoque forn.</t>
  </si>
  <si>
    <t xml:space="preserve">292 itens</t>
  </si>
  <si>
    <t xml:space="preserve">PEDIDO MEDCENTRO — 20/10/2026 (PRECO_FINAL −5%)</t>
  </si>
  <si>
    <t xml:space="preserve">284 itens</t>
  </si>
  <si>
    <t xml:space="preserve">ITENS BLOQUEADOS — melhor oferta com reajuste acima de 5% vs. último preço de compra</t>
  </si>
  <si>
    <t xml:space="preserve">Est. rede</t>
  </si>
  <si>
    <t xml:space="preserve">Melhor oferta (cx)</t>
  </si>
  <si>
    <t xml:space="preserve">Reajuste vs ref.</t>
  </si>
  <si>
    <t xml:space="preserve">Impacto se comprasse</t>
  </si>
  <si>
    <t xml:space="preserve">504 itens</t>
  </si>
  <si>
    <t xml:space="preserve">CONFERIR — oferta &gt; 2x a referência: provável unidade/embalagem divergente ou referência bonificada</t>
  </si>
  <si>
    <t xml:space="preserve">16 itens</t>
  </si>
  <si>
    <t xml:space="preserve">PALMED — encarte Compre+ 20/10 — comparação de setores logísticos (CAST x MAB)</t>
  </si>
  <si>
    <t xml:space="preserve">Extraído dos PDFs. Aguardando correlação COD Palmed → EAN para entrar na cotação.</t>
  </si>
  <si>
    <t xml:space="preserve">COD Palmed</t>
  </si>
  <si>
    <t xml:space="preserve">Descrição</t>
  </si>
  <si>
    <t xml:space="preserve">Marca</t>
  </si>
  <si>
    <t xml:space="preserve">CAST de</t>
  </si>
  <si>
    <t xml:space="preserve">CAST por</t>
  </si>
  <si>
    <t xml:space="preserve">CAST Q.máx</t>
  </si>
  <si>
    <t xml:space="preserve">MAB de</t>
  </si>
  <si>
    <t xml:space="preserve">MAB por</t>
  </si>
  <si>
    <t xml:space="preserve">MAB Q.máx</t>
  </si>
  <si>
    <t xml:space="preserve">Melhor setor</t>
  </si>
  <si>
    <t xml:space="preserve">Melhor preço</t>
  </si>
  <si>
    <t xml:space="preserve">Dif. CAST−MAB</t>
  </si>
  <si>
    <t xml:space="preserve">Dif. %</t>
  </si>
  <si>
    <t xml:space="preserve">ABCALCIUM B12 240ML MORANGO (CAL-</t>
  </si>
  <si>
    <t xml:space="preserve">Airela</t>
  </si>
  <si>
    <t xml:space="preserve">ABCALCIUM KIDS SUSP ORAL 240ML (SUPLE-</t>
  </si>
  <si>
    <t xml:space="preserve">ABERALGINA GTS 500MG/ML 10ML (DIPI-</t>
  </si>
  <si>
    <t xml:space="preserve">ABERALGINA GTS 500MG/ML 20ML (DIPI-</t>
  </si>
  <si>
    <t xml:space="preserve">ABIDOR 750MG 20CP (PARACETAMOL)</t>
  </si>
  <si>
    <t xml:space="preserve">ABIDOR GTS 200MG/ML 15ML TUTTI-FRUT</t>
  </si>
  <si>
    <t xml:space="preserve">ABRYFLUI XAROPE + SERINGA 7MG/ML</t>
  </si>
  <si>
    <t xml:space="preserve">ABRYFLUI XAROPE COPO 7MG/ML 100ML</t>
  </si>
  <si>
    <t xml:space="preserve">ACETILCISTEINA XPE 40MG/ML 120ML (GEN)</t>
  </si>
  <si>
    <t xml:space="preserve">AMBROXOL XPE 15MG/5ML 100ML (GEN)</t>
  </si>
  <si>
    <t xml:space="preserve">AMBROXOL XPE 30MG/5ML 100ML (GEN)</t>
  </si>
  <si>
    <t xml:space="preserve">APEVINAT BC SOL ORAL 240ML (SUPLEMEN-</t>
  </si>
  <si>
    <t xml:space="preserve">B12 CONCENTRADO 60CAPS DURA (METIL-</t>
  </si>
  <si>
    <t xml:space="preserve">BARIATRON+OMEGA 3 60CAPS (SUPLEMEN-</t>
  </si>
  <si>
    <t xml:space="preserve">CALCIOPREVIX 500MG+400UI 60CP REV</t>
  </si>
  <si>
    <t xml:space="preserve">COMPLEXO B 100CP (VITAMINAS E MINE-</t>
  </si>
  <si>
    <t xml:space="preserve">COMPLEXO B 50CP (VITAMINAS E MINERAIS)</t>
  </si>
  <si>
    <t xml:space="preserve">CONDROFLAN ARTIX 30CAPS (COLAGENO+</t>
  </si>
  <si>
    <t xml:space="preserve">CONDROFLAN HA 30CAP (COLAGENO II+</t>
  </si>
  <si>
    <t xml:space="preserve">CONDROFLAN ULTRA 30CAPS (COLAGENO+-</t>
  </si>
  <si>
    <t xml:space="preserve">CONDROFLAN ULTRA 60CAPS (COLAGENO+-</t>
  </si>
  <si>
    <t xml:space="preserve">EXPECVEM XPE 200MG/15ML 120ML(GUA-</t>
  </si>
  <si>
    <t xml:space="preserve">FLEXENEMA 130ML(FOSF DE SODIO MONO</t>
  </si>
  <si>
    <t xml:space="preserve">FLUXOLIV 100MG 30CAPS (CASTANHA DA</t>
  </si>
  <si>
    <t xml:space="preserve">GUACOFLUS XPE 80MG/ML 100ML (MIKA-</t>
  </si>
  <si>
    <t xml:space="preserve">GUACOFLUS XPE 80MG/ML 150ML (MIKA-</t>
  </si>
  <si>
    <t xml:space="preserve">HIDRALI PO 28,29G 4ENV GUARANA</t>
  </si>
  <si>
    <t xml:space="preserve">HIDRALI PO 28,29G 4ENV LARANJA</t>
  </si>
  <si>
    <t xml:space="preserve">HIDRALI PO 28,97G 4ENV UVA</t>
  </si>
  <si>
    <t xml:space="preserve">HIDRALI PO SOL 28,29G 4EN NATURAL SOL</t>
  </si>
  <si>
    <t xml:space="preserve">HIDRALI SOL ORAL 500ML GUARANA</t>
  </si>
  <si>
    <t xml:space="preserve">HIDRALI SOL ORAL 500ML LARANJA</t>
  </si>
  <si>
    <t xml:space="preserve">HIDRALI SOL ORAL 500ML TUTTI FRUT</t>
  </si>
  <si>
    <t xml:space="preserve">HIDRALI SOL ORAL 500ML UVA ROXA</t>
  </si>
  <si>
    <t xml:space="preserve">LACTBIO 10.000 FCC 10CP (LACTASE</t>
  </si>
  <si>
    <t xml:space="preserve">LEFLORA 06CPS (LACTOBACILLUS ACIDO-</t>
  </si>
  <si>
    <t xml:space="preserve">LEFLORA 12CPS (LACTOBACILLUS ACIDO-</t>
  </si>
  <si>
    <t xml:space="preserve">LEFLORA 20BI 10CPS (LACTOBACIL ACIDO-</t>
  </si>
  <si>
    <t xml:space="preserve">LORATADINA XPE 1MG/ML 100ML</t>
  </si>
  <si>
    <t xml:space="preserve">MAGMILK HORTELA 80MG/ML 100ML (HI-</t>
  </si>
  <si>
    <t xml:space="preserve">MAGMILK HORTELA 80MG/ML 350ML(HI-</t>
  </si>
  <si>
    <t xml:space="preserve">MAGMILK TRAD 80MG/ML 100ML(HIDRO-</t>
  </si>
  <si>
    <t xml:space="preserve">MAGMILK TRAD 80MG/ML 350ML(HIDRO-</t>
  </si>
  <si>
    <t xml:space="preserve">MELATONINA 210MG 120CP SABOR MARA-</t>
  </si>
  <si>
    <t xml:space="preserve">MELATONINA GTS 20ML SABOR MARACUJA</t>
  </si>
  <si>
    <t xml:space="preserve">MERTICURE SPRAY 10MG/ML 45ML (CLO-</t>
  </si>
  <si>
    <t xml:space="preserve">NASONEW AIRES AR SOL SPRAY 9MG/ML</t>
  </si>
  <si>
    <t xml:space="preserve">NASONEW AIRES BABY SOL SPRAY 100ML</t>
  </si>
  <si>
    <t xml:space="preserve">NASONEW H3 SOL SPRAY 50ML</t>
  </si>
  <si>
    <t xml:space="preserve">OMEGA 3 1.000MG 60CAPS</t>
  </si>
  <si>
    <t xml:space="preserve">OMEGA 3 AIRELA 1000MG 120CAPS</t>
  </si>
  <si>
    <t xml:space="preserve">OMEGA 3 KIDS CEREJA 450MG 60CAPS</t>
  </si>
  <si>
    <t xml:space="preserve">OMEGA TRI FONTE 1050MG 120CAPS MOLE</t>
  </si>
  <si>
    <t xml:space="preserve">POLARAX 2MG/5ML 100ML SOL (DEXCLOR-</t>
  </si>
  <si>
    <t xml:space="preserve">SILUSGEL 240ML SUSP (HIDROXIDO</t>
  </si>
  <si>
    <t xml:space="preserve">SIMETICONA EMU GTS 75MG/ML 15ML</t>
  </si>
  <si>
    <t xml:space="preserve">SOROFLUX SOL ORAL 500ML FRUTAS VER-</t>
  </si>
  <si>
    <t xml:space="preserve">SOROFLUX SOL ORAL 500ML LIMAO</t>
  </si>
  <si>
    <t xml:space="preserve">SOROFLUX SOL ORAL 500ML UVA</t>
  </si>
  <si>
    <t xml:space="preserve">VITAXON C + ZINCO GTS 200MG/ML 20ML</t>
  </si>
  <si>
    <t xml:space="preserve">VITAXON C 1G 10CP EFERV LARANJA (ACIDO</t>
  </si>
  <si>
    <t xml:space="preserve">VITAXON C 7BELO TRIPLA ACAO 10CP EFERV</t>
  </si>
  <si>
    <t xml:space="preserve">VITAXON C IMUNO TRIPLA ACAO 30CP REV</t>
  </si>
  <si>
    <t xml:space="preserve">VITAXON C+ZINCO 7BELO 1G 10CP EFERV</t>
  </si>
  <si>
    <t xml:space="preserve">VITAXON GTS 200MG/ML 20ML CARAMELO</t>
  </si>
  <si>
    <t xml:space="preserve">VITAXONFOR C 16CP EFER (VITA.C+ARGINI-</t>
  </si>
  <si>
    <t xml:space="preserve">ZINQUA BIO KIDS 100ML GUARANA (ZINCO)</t>
  </si>
  <si>
    <t xml:space="preserve">PERIOASSEPT ANTISSE BUCAL S/ALCOOL 250ML</t>
  </si>
  <si>
    <t xml:space="preserve">Avvio Pharma</t>
  </si>
  <si>
    <t xml:space="preserve">AMBROL XPE AD 30MG/5ML 100ML (AM-</t>
  </si>
  <si>
    <t xml:space="preserve">Brasterapica</t>
  </si>
  <si>
    <t xml:space="preserve">AMBROL XPE INF 15MG/5ML 100ML (AM-</t>
  </si>
  <si>
    <t xml:space="preserve">CREATINA MALACAL 300G</t>
  </si>
  <si>
    <t xml:space="preserve">DEFULL D 10.000UI 12CP REV (COLECALCI-</t>
  </si>
  <si>
    <t xml:space="preserve">DEFULL D 10.000UI 4CP REV (COLECALCIFE-</t>
  </si>
  <si>
    <t xml:space="preserve">DEFULL D 50.000UI 4CP REV (COLECALCIFER</t>
  </si>
  <si>
    <t xml:space="preserve">GLICEL LACT 0,831G C/6 SUPOSIT (GLICEROL</t>
  </si>
  <si>
    <t xml:space="preserve">GRIPALCE 10CAPS (PARACETAMOL+CLORFE-</t>
  </si>
  <si>
    <t xml:space="preserve">GRIPALCE 200CAPS (PARACETAMOL+CLOR</t>
  </si>
  <si>
    <t xml:space="preserve">GRIPALCE 20CAPS (PARACETAMOL+CLORFE-</t>
  </si>
  <si>
    <t xml:space="preserve">GRIPALCE FAST 1G 10CP EFE LARAN S/CART</t>
  </si>
  <si>
    <t xml:space="preserve">HIPER-CAL 500MG 60CP (CARBONATO DE</t>
  </si>
  <si>
    <t xml:space="preserve">PETIVIT B-C XPE 240ML (CIPROEPTADI-</t>
  </si>
  <si>
    <t xml:space="preserve">PHITOSS XPE 7MG/ML 100ML (HEDERA</t>
  </si>
  <si>
    <t xml:space="preserve">SALICETIL INF 100MG 200CP (ACETILSALI</t>
  </si>
  <si>
    <t xml:space="preserve">SINDRAT SOL ORAL 500ML AGUA DE COCO</t>
  </si>
  <si>
    <t xml:space="preserve">SONIN SPRAY 0,21MG 30ML SABOR CEREJA</t>
  </si>
  <si>
    <t xml:space="preserve">TYFLEN 500MG 200CP 20X10 (PARACETA-</t>
  </si>
  <si>
    <t xml:space="preserve">TYFLEN 750MG 200CP 20X10 (PARACETA-</t>
  </si>
  <si>
    <t xml:space="preserve">TYFLEN 750MG 20CP (PARACETAMOL)</t>
  </si>
  <si>
    <t xml:space="preserve">#NORTRIPTILINA (C1) 25MG 30CAPS GEL</t>
  </si>
  <si>
    <t xml:space="preserve">Delta</t>
  </si>
  <si>
    <t xml:space="preserve">#NORTRIPTILINA (C1) 75MG 30CAPS GEL</t>
  </si>
  <si>
    <t xml:space="preserve">*AMOX+CLAV.POT. 875/125MG 14CP REV</t>
  </si>
  <si>
    <t xml:space="preserve">*AMOX+CLAV.POT. 875/125MG 20CP REV</t>
  </si>
  <si>
    <t xml:space="preserve">*CREMEDERME CREM 20G (BETAMET+GEN-</t>
  </si>
  <si>
    <t xml:space="preserve">*CREMEDERME POM 20G (BETAMET+GEN-</t>
  </si>
  <si>
    <t xml:space="preserve">*VAL.BETAMET+GENT+TOLNAF+CLIOQ.</t>
  </si>
  <si>
    <t xml:space="preserve">*VAL.BETAMET+GENT+TOLNAF+CLIOQ. POM</t>
  </si>
  <si>
    <t xml:space="preserve">ACERATUM 100MG/ML SOL OTOL 10ML</t>
  </si>
  <si>
    <t xml:space="preserve">ALENDRONATO DE SODIO 70MG 4CP (GEN)</t>
  </si>
  <si>
    <t xml:space="preserve">CETOBETA CREM 30G (CETOCONAZOL+BE-</t>
  </si>
  <si>
    <t xml:space="preserve">CETOBETA POM 30G (CETOCONAZOL+BETA-</t>
  </si>
  <si>
    <t xml:space="preserve">DERMOSALIC POM 30G (BETAMETASONA+A-</t>
  </si>
  <si>
    <t xml:space="preserve">DERMOSALIC SOL TOP 30ML (BETAMETASO-</t>
  </si>
  <si>
    <t xml:space="preserve">NAEVIA 300MG 30CP REV (TIAMINA)</t>
  </si>
  <si>
    <t xml:space="preserve">NAEVIA 300MG 60CP REV (TIAMINA)</t>
  </si>
  <si>
    <t xml:space="preserve">OSSOTRAT PLUS 600MG 60CP (SUPLEME+</t>
  </si>
  <si>
    <t xml:space="preserve">PIOLETAL PLUS LOCAO 50MG/ML 60ML</t>
  </si>
  <si>
    <t xml:space="preserve">TANDENE 15CP (DICLOFENACO SODICO+PA-</t>
  </si>
  <si>
    <t xml:space="preserve">TANDENE 30CP (DICLOFENACO SODICO+PA-</t>
  </si>
  <si>
    <t xml:space="preserve">TIADOL POM 50MG/G 20G (TIABENDAZOL)</t>
  </si>
  <si>
    <t xml:space="preserve">TIADOL SABONETE 50MG/G 65G (TIABEN-</t>
  </si>
  <si>
    <t xml:space="preserve">TIAPLEX POM 50MG/G 20G (TIABENDAZOL)</t>
  </si>
  <si>
    <t xml:space="preserve">#ALPRAZOLAM (B1) 1MG 30CP (GEN)</t>
  </si>
  <si>
    <t xml:space="preserve">#ALPRAZOLAM (B1) 2MG 30CP (GEN)</t>
  </si>
  <si>
    <t xml:space="preserve">#CLONAZEPAM (B1) 2MG 30CP (GEN)</t>
  </si>
  <si>
    <t xml:space="preserve">#CLONAZEPAM (B1) GTS 2,5MG/ML 20ML (GEN)</t>
  </si>
  <si>
    <t xml:space="preserve">#ESCITALOPRAM (C1) 10MG 30CP REV (GEN)</t>
  </si>
  <si>
    <t xml:space="preserve">#MIRTAZAPINA (C1) 15MG 30CP ORODISP (GEN</t>
  </si>
  <si>
    <t xml:space="preserve">#PREGABALINA (C1) 75MG 30CAPS (GEN)</t>
  </si>
  <si>
    <t xml:space="preserve">#SERTRALINA (C1) 50MG 30CP REV. (GEN)</t>
  </si>
  <si>
    <t xml:space="preserve">#TOPIRAMATO (C1) 50MG 60CP REV (GEN)</t>
  </si>
  <si>
    <t xml:space="preserve">#TRAMADOL (A2) 100MG 10CP REV LIB PR(GEN</t>
  </si>
  <si>
    <t xml:space="preserve">#ZOLPIDEM (B1) 10MG 30CP REV (GEN)</t>
  </si>
  <si>
    <t xml:space="preserve">*AMOX+CLAV.POT. 250/62,5MG 75ML SUSP</t>
  </si>
  <si>
    <t xml:space="preserve">*AMOX+CLAV.POT. 400/57MG 70ML SUSP LARAN</t>
  </si>
  <si>
    <t xml:space="preserve">*AMOX+CLAV.POT. 500/125MG 18CP REV (GEN)</t>
  </si>
  <si>
    <t xml:space="preserve">*AMOX+CLAV.POT. 875/125MG 12CP REV (GEN)</t>
  </si>
  <si>
    <t xml:space="preserve">*AMOXICILINA 500MG 21CP REV (GEN)</t>
  </si>
  <si>
    <t xml:space="preserve">*AMOXICILINA BD 400MG/5ML 100ML SUSP+SER</t>
  </si>
  <si>
    <t xml:space="preserve">*AZITROMICINA DI HIDRATADA 500MG 5CP</t>
  </si>
  <si>
    <t xml:space="preserve">*CEFALEXINA 500MG 10CP REV (GEN)</t>
  </si>
  <si>
    <t xml:space="preserve">ACETILCISTEINA GRAN 600MG 16ENV 5G</t>
  </si>
  <si>
    <t xml:space="preserve">ACIDO ACETILSALI. INF. 100MG 30CP (AAS)</t>
  </si>
  <si>
    <t xml:space="preserve">ACIDO TRANEXAMICO 250MG 12CP (GEN)</t>
  </si>
  <si>
    <t xml:space="preserve">ALGESTON+ESTRADIOL INJ 150/10MG 1AMP</t>
  </si>
  <si>
    <t xml:space="preserve">ATENOLOL 25MG 30CP (GEN)</t>
  </si>
  <si>
    <t xml:space="preserve">ATENOLOL 50MG 30CP (GEN)</t>
  </si>
  <si>
    <t xml:space="preserve">ATENOLOL+CLORTALID. 50/12,5MG 30CP (GEN)</t>
  </si>
  <si>
    <t xml:space="preserve">BROMOPRIDA GTS 4MG/ML 20ML (GEN)</t>
  </si>
  <si>
    <t xml:space="preserve">BUDESONIDA 32MCG SOL NASAL SPRAY 120ACIO</t>
  </si>
  <si>
    <t xml:space="preserve">CAPTOPRIL 25MG 30CP (GEN)</t>
  </si>
  <si>
    <t xml:space="preserve">CARVEDILOL 25MG 30CP (GEN)</t>
  </si>
  <si>
    <t xml:space="preserve">CETOCONAZOL CREME DERM 20MG/G 30G (GEN)</t>
  </si>
  <si>
    <t xml:space="preserve">CETOPROFENO 150MG 10CP LIB PROL (GEN)</t>
  </si>
  <si>
    <t xml:space="preserve">CLORTALIDONA 25MG 60CP (GEN)</t>
  </si>
  <si>
    <t xml:space="preserve">CLOTRIMAZOL CREM DERM 10MG/G 20G (GEN)</t>
  </si>
  <si>
    <t xml:space="preserve">CLOTRIMAZOL CREM VAG 10MG/G 35G 6APLI (G</t>
  </si>
  <si>
    <t xml:space="preserve">DESLORATADINA 5MG 10CP REV (GEN)</t>
  </si>
  <si>
    <t xml:space="preserve">DEXAMETASONA 4MG 10CP (GEN)</t>
  </si>
  <si>
    <t xml:space="preserve">DEXAMETASONA CREM DERM 1MG/G 10G</t>
  </si>
  <si>
    <t xml:space="preserve">DEXAMETASONA ELIXIR 0,1MG/ML 120ML (GEN)</t>
  </si>
  <si>
    <t xml:space="preserve">DIPIRONA MONOIDRA GTS 500MG/ML</t>
  </si>
  <si>
    <t xml:space="preserve">ESOMEPRAZOL 40MG 28CP REV (GEN)</t>
  </si>
  <si>
    <t xml:space="preserve">ESPIRONOLACTONA 25MG 30CP (GEN)</t>
  </si>
  <si>
    <t xml:space="preserve">ESPIRONOLACTONA 50MG 30CP (GEN)</t>
  </si>
  <si>
    <t xml:space="preserve">FEXOFENADINA 120MG 10CP REV (GEN)</t>
  </si>
  <si>
    <t xml:space="preserve">FEXOFENADINA 180MG 10CP REV (GEN)</t>
  </si>
  <si>
    <t xml:space="preserve">FEXOFENADINA 6MG/ML 150ML (GEN)</t>
  </si>
  <si>
    <t xml:space="preserve">GLICLAZIDA 30MG 60CP LIB PROL (GEN)</t>
  </si>
  <si>
    <t xml:space="preserve">LOSARTANA POTASSICA 50MG 30CP (GEN)</t>
  </si>
  <si>
    <t xml:space="preserve">METILDOPA 250MG 30CP REV (GEN)</t>
  </si>
  <si>
    <t xml:space="preserve">METILDOPA 500MG 30CP REV (GEN)</t>
  </si>
  <si>
    <t xml:space="preserve">MOMETASONA CREM 1MG/G 20G (GEN)</t>
  </si>
  <si>
    <t xml:space="preserve">NISTATINA SUSP 100.000UI/ML 50ML (GEN)</t>
  </si>
  <si>
    <t xml:space="preserve">NISTATINA+OXIDO DE ZINCO 60G (GEN)</t>
  </si>
  <si>
    <t xml:space="preserve">OLMESARTANA+ANLOD.20/5MG 30CP REV</t>
  </si>
  <si>
    <t xml:space="preserve">OLMESARTANA+HIDROCLOR 40/12,5MG 30CP (GE</t>
  </si>
  <si>
    <t xml:space="preserve">OLMESARTANA+HIDROCLOR 40/25MG 30CP (GE</t>
  </si>
  <si>
    <t xml:space="preserve">ORLISTATE 120MG 42CAPS (GEN)</t>
  </si>
  <si>
    <t xml:space="preserve">PIROXICAM 20MG 15CAPS (GEN)</t>
  </si>
  <si>
    <t xml:space="preserve">PREDNISOLONA 20MG 10CP REV (GEN)</t>
  </si>
  <si>
    <t xml:space="preserve">ROSUVASTATINA CALCICA 10MG 30CP REV (GEN</t>
  </si>
  <si>
    <t xml:space="preserve">ROSUVASTATINA CALCICA 40MG 30CP REV (GEN</t>
  </si>
  <si>
    <t xml:space="preserve">SINVASTATINA 40MG 30CP REV (GEN)</t>
  </si>
  <si>
    <t xml:space="preserve">TADALAFILA 20MG 4CP REV (GEN)</t>
  </si>
  <si>
    <t xml:space="preserve">TIBOLONA 2,5MG 30CP (GEN)</t>
  </si>
  <si>
    <t xml:space="preserve">TRIANC. ACETONIDA ORABASE 1MG/G POM 10G</t>
  </si>
  <si>
    <t xml:space="preserve">A SAUDE DA MULHER SOL 150ML (SALI-</t>
  </si>
  <si>
    <t xml:space="preserve">Ems Similar</t>
  </si>
  <si>
    <t xml:space="preserve">ALLEXOFEDRIN 120MG 10CP REV (FEXOFE-</t>
  </si>
  <si>
    <t xml:space="preserve">ALLEXOFEDRIN 180MG 10CP REV (FEXOFE-</t>
  </si>
  <si>
    <t xml:space="preserve">ALLEXOFEDRIN D 60+120MG 10CP REV</t>
  </si>
  <si>
    <t xml:space="preserve">ALLEXOFEDRIN PED 6MG/ML 150ML (FEXO-</t>
  </si>
  <si>
    <t xml:space="preserve">ALLEXOFEDRIN PED 6MG/ML 60ML (FEXO-</t>
  </si>
  <si>
    <t xml:space="preserve">APEVITIN BC XPE 240ML AD/PED</t>
  </si>
  <si>
    <t xml:space="preserve">BENZIFLEX LIS 125+5MG 15CP REV (LISINA+C</t>
  </si>
  <si>
    <t xml:space="preserve">BENZIFLEX LIS 125+5MG 30CP REV (LISINA+C</t>
  </si>
  <si>
    <t xml:space="preserve">BISURAN 4MG/5ML XPE INF 120ML (BRO-</t>
  </si>
  <si>
    <t xml:space="preserve">BISURAN 8MG/5ML XPE AD 120ML (BROME-</t>
  </si>
  <si>
    <t xml:space="preserve">CELERGIN 2MG/0,25MG 120ML (DEXCLOR-</t>
  </si>
  <si>
    <t xml:space="preserve">CELERGIN 2MG/0,25MG 20CP (DEXCLOR-</t>
  </si>
  <si>
    <t xml:space="preserve">CLOPE XPE 3,54MG/ML 120ML (CLOPERAS-</t>
  </si>
  <si>
    <t xml:space="preserve">COMPLEXO B 100CP REV (POLIVITA+POLIMI-</t>
  </si>
  <si>
    <t xml:space="preserve">COMPLEXO B12 20CP REV (POLIVITA+POLI-</t>
  </si>
  <si>
    <t xml:space="preserve">CYSTEX 24 DRAG ACRIFL+METEN+ME-</t>
  </si>
  <si>
    <t xml:space="preserve">EMSEXPECTOR XPE 120ML (DEXCLO+PSEU-</t>
  </si>
  <si>
    <t xml:space="preserve">ENDCOFF 12PAST MEL E LIMAO (DIFE+A-</t>
  </si>
  <si>
    <t xml:space="preserve">ENDCOFF 12PAST MENTA (DIFENI+AMONI+-</t>
  </si>
  <si>
    <t xml:space="preserve">FOLIFOLIN 5MG 30CP (ACIDO FOLICO)</t>
  </si>
  <si>
    <t xml:space="preserve">GEROVITAL 30CAPS MOLE (PANAX GINSEN-</t>
  </si>
  <si>
    <t xml:space="preserve">GEROVITAL 60CAPS MOLE (PANAX GINSEN-</t>
  </si>
  <si>
    <t xml:space="preserve">IBULIV 400MG 8CAPS GEL MOLE (IBUPRO-</t>
  </si>
  <si>
    <t xml:space="preserve">INFRALAX 15CP (PARACE+CAF+DICLOF+CA-</t>
  </si>
  <si>
    <t xml:space="preserve">INFRALAX 200CP (PARACE+CAF+DICLOF+CA-</t>
  </si>
  <si>
    <t xml:space="preserve">INFRALAX 30CP (PARACE+CAF+DICLOF+CA-</t>
  </si>
  <si>
    <t xml:space="preserve">NARIDRIN 12 HORAS 15ML (NAFAZOLINA+-</t>
  </si>
  <si>
    <t xml:space="preserve">NARIDRIN 12 HORAS 30ML (NAFAZOLINA+-</t>
  </si>
  <si>
    <t xml:space="preserve">NARIDRIN PO 2,16G 30ENV (CLORETO SO-</t>
  </si>
  <si>
    <t xml:space="preserve">SECRELISE XPE 120ML S/AC(OXOM+GUA+IO-</t>
  </si>
  <si>
    <t xml:space="preserve">VITAFER 109MG 50CP REV (SULFATO FERRO-</t>
  </si>
  <si>
    <t xml:space="preserve">#CARBONATO DE LITIO (C1) 300MG 60CP</t>
  </si>
  <si>
    <t xml:space="preserve">Eurofarma Generico</t>
  </si>
  <si>
    <t xml:space="preserve">#CELECOXIBE (C1) 200MG 10CAPS (GEN)</t>
  </si>
  <si>
    <t xml:space="preserve">#CELECOXIBE (C1) 200MG 30CAPS (GEN)</t>
  </si>
  <si>
    <t xml:space="preserve">#CLONAZEPAM (B1) 2MG 30CP REV (GEN)</t>
  </si>
  <si>
    <t xml:space="preserve">#DESVENLAFAXINA (C1) 50MG 30CP REV</t>
  </si>
  <si>
    <t xml:space="preserve">#DULOXETINA (C1) 30MG 30CAPS LIB RE-</t>
  </si>
  <si>
    <t xml:space="preserve">#DULOXETINA (C1) 60MG 30CAPS LIB RE-</t>
  </si>
  <si>
    <t xml:space="preserve">#ESCITALOPRAM (C1) 15MG 30CP REV (GEN)</t>
  </si>
  <si>
    <t xml:space="preserve">#ESCITALOPRAM (C1) 20MG 30CP REV (GEN)</t>
  </si>
  <si>
    <t xml:space="preserve">#FLUOXETINA (C1) 20MG 30CAPS (GEN)</t>
  </si>
  <si>
    <t xml:space="preserve">#HEMIF DE QUETIAPINA (C1) 100MG 30CP (GE</t>
  </si>
  <si>
    <t xml:space="preserve">#HEMIF DE QUETIAPINA (C1) 25MG 30CP</t>
  </si>
  <si>
    <t xml:space="preserve">#LISDEXANFETAMINA (A3) 50MG 30CAPS</t>
  </si>
  <si>
    <t xml:space="preserve">#OLANZAPINA (C1) 10MG 30CP REV (GEN)</t>
  </si>
  <si>
    <t xml:space="preserve">#OLANZAPINA (C1) 5MG 30CP REV (GEN)</t>
  </si>
  <si>
    <t xml:space="preserve">#PREGABALINA (C1) 150MG 30CAPS (GEN)</t>
  </si>
  <si>
    <t xml:space="preserve">#RISPERIDONA (C1) 1MG 30CP (GEN)</t>
  </si>
  <si>
    <t xml:space="preserve">#RISPERIDONA (C1) 2MG 30CP (GEN)</t>
  </si>
  <si>
    <t xml:space="preserve">#RISPERIDONA (C1) 3MG 30CP (GEN)</t>
  </si>
  <si>
    <t xml:space="preserve">#SERTRALINA (C1) 25MG 30CP (GEN)</t>
  </si>
  <si>
    <t xml:space="preserve">#SERTRALINA (C1) 50MG 30CP (GEN)</t>
  </si>
  <si>
    <t xml:space="preserve">#TRAMADOL (A2) 50MG 10CAPS (GEN)</t>
  </si>
  <si>
    <t xml:space="preserve">#VENLAFAXINA (C1) 150MG 30CAPS XR(-</t>
  </si>
  <si>
    <t xml:space="preserve">#VENLAFAXINA (C1) 37,5MG 30CP XR(GEN)</t>
  </si>
  <si>
    <t xml:space="preserve">#VORTIOXETINA (C1) 5MG 30CP REV (GEN)</t>
  </si>
  <si>
    <t xml:space="preserve">#ZOLPIDEM (B1) 5MG 30CP REV (GEN)</t>
  </si>
  <si>
    <t xml:space="preserve">*AMOX+CLAV.POT. 400/57MG 5ML SUSP</t>
  </si>
  <si>
    <t xml:space="preserve">*AMOXICILINA 500MG 21CAPS (GEN)</t>
  </si>
  <si>
    <t xml:space="preserve">*AMOXICILINA 875MG 14CP REV (GEN)</t>
  </si>
  <si>
    <t xml:space="preserve">*AMOXICILINA BD 400MG/5ML 100ML</t>
  </si>
  <si>
    <t xml:space="preserve">*AZITROMICINA 1500MG PO+DIL 22ML</t>
  </si>
  <si>
    <t xml:space="preserve">*AZITROMICINA 200MG/5ML 600MG PO+-</t>
  </si>
  <si>
    <t xml:space="preserve">*AZITROMICINA 200MG/5ML 900MG PO+DI</t>
  </si>
  <si>
    <t xml:space="preserve">*AZITROMICINA 500MG 3CP (GEN)</t>
  </si>
  <si>
    <t xml:space="preserve">*CIPROFLOXACINO 500MG 14CP REV (GEN)</t>
  </si>
  <si>
    <t xml:space="preserve">*LEVOFLOXACINO 500MG 10CP REV (GEN)</t>
  </si>
  <si>
    <t xml:space="preserve">*LEVOFLOXACINO 500MG 7CP REV (GEN)</t>
  </si>
  <si>
    <t xml:space="preserve">*LEVOFLOXACINO 750MG 5CP REV (GEN)</t>
  </si>
  <si>
    <t xml:space="preserve">*LEVOFLOXACINO 750MG 7CP REV (GEN)</t>
  </si>
  <si>
    <t xml:space="preserve">*VAL.BETAM+GENTA+TOFNAF+CLIOQ CRE-</t>
  </si>
  <si>
    <t xml:space="preserve">ACEBROFILINA XPE AD 50MG/5ML 120ML</t>
  </si>
  <si>
    <t xml:space="preserve">ACETILCISTEINA GRAN 100MG 16ENV (GEN)</t>
  </si>
  <si>
    <t xml:space="preserve">ACETILCISTEINA XPE 20MG/ML 120ML (GEN)</t>
  </si>
  <si>
    <t xml:space="preserve">BETAISTINA DICLORIDRATO 16MG 30CP</t>
  </si>
  <si>
    <t xml:space="preserve">BETAMETASONA DIPROP+FOSF.BETAMET INJ</t>
  </si>
  <si>
    <t xml:space="preserve">BILASTINA 20MG 15CP (GEN)</t>
  </si>
  <si>
    <t xml:space="preserve">BILASTINA 20MG 30CP (GEN)</t>
  </si>
  <si>
    <t xml:space="preserve">CETOPROFENO GTS 20MG/ML 20ML (GEN)</t>
  </si>
  <si>
    <t xml:space="preserve">CICLOBENZAPRINA 10MG 15CP (GEN)</t>
  </si>
  <si>
    <t xml:space="preserve">CICLOBENZAPRINA 5MG 15CP (GEN)</t>
  </si>
  <si>
    <t xml:space="preserve">CICLOBENZAPRINA 5MG 30CP (GEN)</t>
  </si>
  <si>
    <t xml:space="preserve">CILOSTAZOL 50MG 30CP (GEN)</t>
  </si>
  <si>
    <t xml:space="preserve">CIPROFIBRATO 100MG 30CP (GEN)</t>
  </si>
  <si>
    <t xml:space="preserve">DAPAGLIFLOZINA 10MG 30CP (GEN)</t>
  </si>
  <si>
    <t xml:space="preserve">DESLORATADINA XPE 0,5MG/ML 100ML (GEN</t>
  </si>
  <si>
    <t xml:space="preserve">DESLORATADINA XPE 0,5MG/ML 60ML (GEN</t>
  </si>
  <si>
    <t xml:space="preserve">DESOGESTREL 75MCG 84CP REV (GEN)</t>
  </si>
  <si>
    <t xml:space="preserve">DOMPERIDONA 10MG 60CP (GEN)</t>
  </si>
  <si>
    <t xml:space="preserve">DOXAZOSINA 4MG 30CP (GEN)</t>
  </si>
  <si>
    <t xml:space="preserve">ETODOLACO 500MG 14CP (GEN)</t>
  </si>
  <si>
    <t xml:space="preserve">FEXOFENADINA SUSP. 6MG/ML 150ML (GEN)</t>
  </si>
  <si>
    <t xml:space="preserve">FEXOFENADINA SUSP. 6MG/ML 60ML (GEN)</t>
  </si>
  <si>
    <t xml:space="preserve">GLIMEPIRIDA 4MG 30CP (GEN)</t>
  </si>
  <si>
    <t xml:space="preserve">HEMIF. DE BISOPROLOL 5MG 30CP REV (GEN</t>
  </si>
  <si>
    <t xml:space="preserve">INDAPAMIDA 1,5MG 30CP REV (GEN)</t>
  </si>
  <si>
    <t xml:space="preserve">LOSARTANA+HIDROCLOR 100/25MG 30CP</t>
  </si>
  <si>
    <t xml:space="preserve">MOMETASONA FUROATO SPRAY 50MCG 120ACIO-</t>
  </si>
  <si>
    <t xml:space="preserve">MOMETASONA FUROATO SPRAY 50MCG 60ACIONA</t>
  </si>
  <si>
    <t xml:space="preserve">NAPROXENO SODICO 550MG 20CP REV (GEN</t>
  </si>
  <si>
    <t xml:space="preserve">NITAZOXANIDA 20MG/ML PO SUS 100ML (GEN)</t>
  </si>
  <si>
    <t xml:space="preserve">NITAZOXANIDA 500MG 6CP REV (GEN)</t>
  </si>
  <si>
    <t xml:space="preserve">OLMESARTANA MEDOXOMILA 20MG 30CP (GEN)</t>
  </si>
  <si>
    <t xml:space="preserve">OLMESARTANA MEDOXOMILA 40MG 30CP (GEN)</t>
  </si>
  <si>
    <t xml:space="preserve">OLMESARTANA+HIDROCLOR 20/12,5MG 30CP (GE</t>
  </si>
  <si>
    <t xml:space="preserve">PREDNISOLONA 5MG 10CP REV (GEN)</t>
  </si>
  <si>
    <t xml:space="preserve">PREDNISOLONA SOL 3MG/ML 120ML (GEN)</t>
  </si>
  <si>
    <t xml:space="preserve">PROMESTRIENO CREM VAG 10MG/G 30G (GEN)</t>
  </si>
  <si>
    <t xml:space="preserve">RISEDRONATO SODICO 150MG 1CP REV (GEN)</t>
  </si>
  <si>
    <t xml:space="preserve">SILDENAFILA 50MG 4CP REV (GEN)</t>
  </si>
  <si>
    <t xml:space="preserve">SIMETICONA 125MG 10CAPS (GEN)</t>
  </si>
  <si>
    <t xml:space="preserve">TADALAFILA 20MG 4CP (GEN)</t>
  </si>
  <si>
    <t xml:space="preserve">TAMOXIFENO 20MG 30CP</t>
  </si>
  <si>
    <t xml:space="preserve">TROMETAMOL CETOROLACO 10MG 10CP SUBL</t>
  </si>
  <si>
    <t xml:space="preserve">Geolab</t>
  </si>
  <si>
    <t xml:space="preserve">#CLONAZEPAM (B1) GTS 2,5MG/ML 20ML</t>
  </si>
  <si>
    <t xml:space="preserve">#DONEPEZILA (C1) 10MG 30CP REV (GEN)</t>
  </si>
  <si>
    <t xml:space="preserve">#DONEPEZILA (C1) 5MG 30CP REV (GEN)</t>
  </si>
  <si>
    <t xml:space="preserve">#ETORICOXIBE (C1) 90MG 7CP REV (GEN)</t>
  </si>
  <si>
    <t xml:space="preserve">#HEMIF DE QUETIAPINA (C1) 200MG 30CP</t>
  </si>
  <si>
    <t xml:space="preserve">#PAROXETINA (C1) 10MG 20CP REV (GEN)</t>
  </si>
  <si>
    <t xml:space="preserve">#SERTRALINA (C1) 100MG 30CP REV (GEN)</t>
  </si>
  <si>
    <t xml:space="preserve">#SERTRALINA (C1) 50MG 30CP REV (GEN)</t>
  </si>
  <si>
    <t xml:space="preserve">*BETOGENTA CREM 30G (BETAMET+GENTA-</t>
  </si>
  <si>
    <t xml:space="preserve">*BETOGENTA POM 30G (BETAMET+GENTA-</t>
  </si>
  <si>
    <t xml:space="preserve">*CIPRIX 500MG 14CP (CIPROFLOXACINO)</t>
  </si>
  <si>
    <t xml:space="preserve">*CIPRIXIN DEXA SOL OFTAL 0,35/0,1% 5ML</t>
  </si>
  <si>
    <t xml:space="preserve">*CIPROFLOXACINO 500MG 14CP (GEN)</t>
  </si>
  <si>
    <t xml:space="preserve">*MAXIVIEW SOL OFTAL 5ML (DEXAM+NE-</t>
  </si>
  <si>
    <t xml:space="preserve">*METRONIDAZOL GEL VAG 100MG/G 50G</t>
  </si>
  <si>
    <t xml:space="preserve">*OTOSYLASE SOL OTO 10ML (FLUOC.ACETO-</t>
  </si>
  <si>
    <t xml:space="preserve">*TOBRAMICINA 3MG/ML 5ML SOL.OFT</t>
  </si>
  <si>
    <t xml:space="preserve">ACETILCISTEINA XPE INF 20MG/ML 120ML</t>
  </si>
  <si>
    <t xml:space="preserve">ACU FRESH G SOL OFTAL 10ML (CARMELOSE</t>
  </si>
  <si>
    <t xml:space="preserve">ACU FRESH SOL OFTAL 10ML (CARMELOSE</t>
  </si>
  <si>
    <t xml:space="preserve">ALBEL 400MG 1CP MAST (ALBENDAZOL)</t>
  </si>
  <si>
    <t xml:space="preserve">ALBEL 400MG 3CP MAST (ALBENDAZOL)</t>
  </si>
  <si>
    <t xml:space="preserve">ALBEL 400MG 5CP MAST (ALBENDAZOL)</t>
  </si>
  <si>
    <t xml:space="preserve">ALBEL 40MG/ML 10ML SUSP (ALBENDAZOL)</t>
  </si>
  <si>
    <t xml:space="preserve">ALBENDAZOL 40MG/ML 10ML SUSP (GEN)</t>
  </si>
  <si>
    <t xml:space="preserve">AMIORON 200MG 30CP (AMIODARONA)</t>
  </si>
  <si>
    <t xml:space="preserve">ANLODIPINO 5MG 30CP (GEN)</t>
  </si>
  <si>
    <t xml:space="preserve">APAXY 300MG 20CP REV (PASSIFLORA IN-</t>
  </si>
  <si>
    <t xml:space="preserve">BETRICORT CREM 30G (CETOCONAZOL+BE-</t>
  </si>
  <si>
    <t xml:space="preserve">BETRICORT POM 30G (CETOCONAZOL+BE-</t>
  </si>
  <si>
    <t xml:space="preserve">CETOROLACO TROMET SOL OFTAL 0,5% 5ML</t>
  </si>
  <si>
    <t xml:space="preserve">CISTEIL GRAN 200MG 16ENV 5G (ACETILCIS-</t>
  </si>
  <si>
    <t xml:space="preserve">CISTEIL GRAN 600MG 10ENV 5G (ACETILCIS-</t>
  </si>
  <si>
    <t xml:space="preserve">CISTEIL GRAN 600MG 16ENV 5G (ACETILCIS-</t>
  </si>
  <si>
    <t xml:space="preserve">CISTEIL XPE AD 40MG/ML 120ML (ACETILCI</t>
  </si>
  <si>
    <t xml:space="preserve">CISTEIL XPE INF 20MG/ML 120ML (ACETILCIS</t>
  </si>
  <si>
    <t xml:space="preserve">CONACORT CREM 20+0,64MG/G 30G (CETO-</t>
  </si>
  <si>
    <t xml:space="preserve">DELUMI D3 50.000UI 4CP REV (COLECALCI-</t>
  </si>
  <si>
    <t xml:space="preserve">DIPRIN XPE 50MG/ML 100ML (DIPIRONA)</t>
  </si>
  <si>
    <t xml:space="preserve">DIUREMIDA 40MG 30CP (FUROSEMIDA)</t>
  </si>
  <si>
    <t xml:space="preserve">ESPASLIT DUO 10/500MG 20CP REV (ESCO-</t>
  </si>
  <si>
    <t xml:space="preserve">FITOBILOBA 120MG 30CP REV (GINKGO</t>
  </si>
  <si>
    <t xml:space="preserve">FLEXALGIN 30CP (PARAC+CAF+DICLOF+CA-</t>
  </si>
  <si>
    <t xml:space="preserve">FLUCANIL 150MG 2CAPS (FLUCONAZOL)</t>
  </si>
  <si>
    <t xml:space="preserve">GINO-COLON CREM VAG 45G+7APLIC (TINI-</t>
  </si>
  <si>
    <t xml:space="preserve">GLICEFOR 850MG 30CP REV (METFORMINA)</t>
  </si>
  <si>
    <t xml:space="preserve">HYSTIN 2MG 20CP (DEXCLORFENIRAMINA)</t>
  </si>
  <si>
    <t xml:space="preserve">HYSTIN XPE 0,4 MG/ML 120ML (DEXCLOR-</t>
  </si>
  <si>
    <t xml:space="preserve">IBUPROFENO GTS 100MG/ML 20ML TUTTI-</t>
  </si>
  <si>
    <t xml:space="preserve">IBUPROFENO GTS 50MG/ML 30ML TUTTI-</t>
  </si>
  <si>
    <t xml:space="preserve">IBUVIX GTS 100MG/ML 20ML (IBUPROFE-</t>
  </si>
  <si>
    <t xml:space="preserve">IBUVIX GTS 50MG/ML 30ML (IBUPROFENO)</t>
  </si>
  <si>
    <t xml:space="preserve">KAODINE 1% LOCAO 10MG/ML 60ML(PER-</t>
  </si>
  <si>
    <t xml:space="preserve">KAODINE 5% LOCAO 50MG/ML 60ML(PER-</t>
  </si>
  <si>
    <t xml:space="preserve">LANZOPEPT 30MG 28CAPS (LANSOPRAZOL)</t>
  </si>
  <si>
    <t xml:space="preserve">LATANOPROSTA SOL OFTAL 0,05MG/ML</t>
  </si>
  <si>
    <t xml:space="preserve">LATANOPROSTA+TIMO SOL OFTAL 2,5ML</t>
  </si>
  <si>
    <t xml:space="preserve">LORITIL 10MG 12CP (LORATADINA)</t>
  </si>
  <si>
    <t xml:space="preserve">MIZONOL CREM DERM 20MG/G 28G (MICO-</t>
  </si>
  <si>
    <t xml:space="preserve">NISTATINA CREM VAG 25000UI/G 60G</t>
  </si>
  <si>
    <t xml:space="preserve">NUFIG MET 127,27MG + 100MG CT 30CP</t>
  </si>
  <si>
    <t xml:space="preserve">OLMESARTANA 20MG 30CP REV (GEN)</t>
  </si>
  <si>
    <t xml:space="preserve">OLMESARTANA 40MG 30CP REV (GEN)</t>
  </si>
  <si>
    <t xml:space="preserve">ONCICREM-A POM ORABASE 1MG/G 10G</t>
  </si>
  <si>
    <t xml:space="preserve">POLTAX 50MG 20CP REV (DICLOFENACO</t>
  </si>
  <si>
    <t xml:space="preserve">RESFRILIV 50ENV 5G SABOR HORTELA+GEN-</t>
  </si>
  <si>
    <t xml:space="preserve">RESFRILIV 50ENV 5G SABOR LARANJA+ACE-</t>
  </si>
  <si>
    <t xml:space="preserve">RESFRILIV 50ENV 5G SABOR LIMAO+MEL</t>
  </si>
  <si>
    <t xml:space="preserve">STOMALIV PO EFERV 50ENV 5G ABACAXI</t>
  </si>
  <si>
    <t xml:space="preserve">STOMALIV PO EFERV 50ENV 5G GUARANA</t>
  </si>
  <si>
    <t xml:space="preserve">STOMALIV PO EFERV 50ENV 5G S/SABOR</t>
  </si>
  <si>
    <t xml:space="preserve">TANSULOSINA 0,4MG 20CAPS (GEN)</t>
  </si>
  <si>
    <t xml:space="preserve">TININ CREM VAG 35G+7APLIC (TIOCON+TI-</t>
  </si>
  <si>
    <t xml:space="preserve">TIOCONAZOL+TINIDAZOL CREM VAG</t>
  </si>
  <si>
    <t xml:space="preserve">TITENIL 20MG 10CP REV (TENOXICAM)</t>
  </si>
  <si>
    <t xml:space="preserve">TRAVOPROSTA SOL OFTAL 0,04MG/ML</t>
  </si>
  <si>
    <t xml:space="preserve">TRAXONOL 100MG 15CAPS (ITRACONAZOL)</t>
  </si>
  <si>
    <t xml:space="preserve">TRAXONOL 100MG 4CAPS (ITRACONAZOL</t>
  </si>
  <si>
    <t xml:space="preserve">VALYANNE 50MG 20CP (VALERIANA OFFICI-</t>
  </si>
  <si>
    <t xml:space="preserve">ZOLMICOL CREME DERM 20MG/G 30G</t>
  </si>
  <si>
    <t xml:space="preserve">Globo</t>
  </si>
  <si>
    <t xml:space="preserve">#PREGABALINA (C1) 150MG 30CAPS DURA(-</t>
  </si>
  <si>
    <t xml:space="preserve">#PREGABALINA (C1) 75MG 30CAPS DURA</t>
  </si>
  <si>
    <t xml:space="preserve">#TRAZODONA (C1) 100MG 30CP (GEN)</t>
  </si>
  <si>
    <t xml:space="preserve">*AZITROMICINA 500MG 3CP</t>
  </si>
  <si>
    <t xml:space="preserve">ACEBROFILINA XPE PED 25MG/5ML 120ML</t>
  </si>
  <si>
    <t xml:space="preserve">AMBROXOL XPE AD 30MG/5ML 120ML</t>
  </si>
  <si>
    <t xml:space="preserve">AMBROXOL XPE INF 15MG/5ML 120ML</t>
  </si>
  <si>
    <t xml:space="preserve">APETISINA BC UVA 240ML (VITAMINAS</t>
  </si>
  <si>
    <t xml:space="preserve">BENZIN SABONETE 60G (BENZOATO DE</t>
  </si>
  <si>
    <t xml:space="preserve">BROMEXINA AD 120ML 8MG/5ML (GEN)</t>
  </si>
  <si>
    <t xml:space="preserve">BROMEXINA XPE PED 4MG/5ML 120ML</t>
  </si>
  <si>
    <t xml:space="preserve">CAPTOCORD 25MG 30CP (CAPTOPRIL)</t>
  </si>
  <si>
    <t xml:space="preserve">CETOCONAZOL 200MG 30CP (GEN)</t>
  </si>
  <si>
    <t xml:space="preserve">CETOMICOSS 200MG 10CP (CETOCONAZOL)</t>
  </si>
  <si>
    <t xml:space="preserve">CETOMICOSS 200MG 30CP (CETOCONAZOL)</t>
  </si>
  <si>
    <t xml:space="preserve">CICLOBENZAPRINA 10MG 30CP REV (GEN)</t>
  </si>
  <si>
    <t xml:space="preserve">CICLOBENZAPRINA 5MG 30CP REV (GEN)</t>
  </si>
  <si>
    <t xml:space="preserve">DESLORATADINA 5MG 30CP (GEN)</t>
  </si>
  <si>
    <t xml:space="preserve">DESLORATADINA XPE 0,5 MG/ML 100ML</t>
  </si>
  <si>
    <t xml:space="preserve">DEXCLORFENIRAMINA+BETAMET XPE 120ML</t>
  </si>
  <si>
    <t xml:space="preserve">FLAMAPE 20MG 10CP (PREDNISONA)</t>
  </si>
  <si>
    <t xml:space="preserve">FLAMAPE 20MG 20CP (PREDNISONA)</t>
  </si>
  <si>
    <t xml:space="preserve">GLICENIX PED 1,40G C/6 SUPOSIT (GLICEROL</t>
  </si>
  <si>
    <t xml:space="preserve">HIDROXIZINA XPE AD/PED 2MG/5ML 100ML</t>
  </si>
  <si>
    <t xml:space="preserve">HOXIDRIN XPE 10MG/5ML 100ML (HIDRO-</t>
  </si>
  <si>
    <t xml:space="preserve">IBUPROFENO 600MG 10CAPS MOLE (GEN)</t>
  </si>
  <si>
    <t xml:space="preserve">KALOSTOP SOLU 10ML (ACIDO SALICILI-</t>
  </si>
  <si>
    <t xml:space="preserve">NIMESULIDA GTS 50MG/ML 15ML (GEN)</t>
  </si>
  <si>
    <t xml:space="preserve">NOVOPRAZOL 20MG 28CAPS (OMEPRAZOL)</t>
  </si>
  <si>
    <t xml:space="preserve">NOVOPRAZOL 20MG 56CAPS (OMEPRAZOL)</t>
  </si>
  <si>
    <t xml:space="preserve">PARACETAMOL 750MG 20CP (GEN)</t>
  </si>
  <si>
    <t xml:space="preserve">PREDNISONA 20MG 20CP (GEN)</t>
  </si>
  <si>
    <t xml:space="preserve">PROPRANOLOL 40MG 40CP (GEN)</t>
  </si>
  <si>
    <t xml:space="preserve">SCAFLOGIN 100MG 12CP (NIMESULIDA)</t>
  </si>
  <si>
    <t xml:space="preserve">SECNIDAZOL 1000MG 2CP (GEN)</t>
  </si>
  <si>
    <t xml:space="preserve">SECNIMAX 1000MG 2CP (SECNIDAZOL)</t>
  </si>
  <si>
    <t xml:space="preserve">SINTAFLAT 40MG 20CP (SIMETICONA)</t>
  </si>
  <si>
    <t xml:space="preserve">*ONCILEG POM 30G (ACETO+NEOMI+GRA-</t>
  </si>
  <si>
    <t xml:space="preserve">Legrand</t>
  </si>
  <si>
    <t xml:space="preserve">ALERGALIV 10MG 15CP (LORATADINA)</t>
  </si>
  <si>
    <t xml:space="preserve">ALERGALIV XPE 1MG/ML 100ML (LORATA-</t>
  </si>
  <si>
    <t xml:space="preserve">ALLOVITA 50M/ML SOL CAPILAR 50ML</t>
  </si>
  <si>
    <t xml:space="preserve">ALLOVITA KIT 2F 5% SOL CAPI 50MG/ML</t>
  </si>
  <si>
    <t xml:space="preserve">ALLOVITA KIT 3F 5% SOL CAPI 50MG/ML</t>
  </si>
  <si>
    <t xml:space="preserve">BISMU-JET SUSP ORAL GTS 20ML (NEOM+-</t>
  </si>
  <si>
    <t xml:space="preserve">CELERG 0,25MG+2MG 20CP (BETAMETA+-</t>
  </si>
  <si>
    <t xml:space="preserve">CELERG XPE 0,25MG+2MG/5ML 120ML</t>
  </si>
  <si>
    <t xml:space="preserve">CENEVIT 1G 10CP EFERV LARANJA ZERO AÇ.</t>
  </si>
  <si>
    <t xml:space="preserve">CENEVIT C TRIPLA ACAO 10CP EFERV S/</t>
  </si>
  <si>
    <t xml:space="preserve">CENEVIT C TRIPLA ACAO 30CP EFERV S/</t>
  </si>
  <si>
    <t xml:space="preserve">CENEVIT ZINCO 10CP EFERV LARANJA (ACI-</t>
  </si>
  <si>
    <t xml:space="preserve">CENEVIT ZINCO 30CP EFERV LARANJA (ACI-</t>
  </si>
  <si>
    <t xml:space="preserve">COLIRIO LEGRAND SOL OFTAL 20ML (NAFA+-</t>
  </si>
  <si>
    <t xml:space="preserve">DESLORANA XPE 0,5MG/ML 100ML (DESLO-</t>
  </si>
  <si>
    <t xml:space="preserve">DESLORANA XPE 0,5MG/ML 60ML (DESLO-</t>
  </si>
  <si>
    <t xml:space="preserve">DICLOAIR AEROSOL 11,6MG/G 85ML (DICLO-</t>
  </si>
  <si>
    <t xml:space="preserve">DORILEN GTS 15ML (DIPIRONA+ADIFENI-</t>
  </si>
  <si>
    <t xml:space="preserve">ESPASMO FLATOL GTS 20ML (DIMETICONA+-</t>
  </si>
  <si>
    <t xml:space="preserve">EXPEC XPE 120ML S/AC (OXOM+GUAI+IO-</t>
  </si>
  <si>
    <t xml:space="preserve">EXPECTAMIN XPE 0,4MG/ML 120ML (DEX-</t>
  </si>
  <si>
    <t xml:space="preserve">HEDRA EXPEC XPE 7MG/ML 100ML (HEDERA</t>
  </si>
  <si>
    <t xml:space="preserve">IBUFLEX 400MG 40CAPS GEL (IBUPROFENO)</t>
  </si>
  <si>
    <t xml:space="preserve">IBUFLEX 400MG 8CAPS GEL (IBUPROFENO)</t>
  </si>
  <si>
    <t xml:space="preserve">INALAJET 32MCG SUS SPRAY NASAL 8,5ML</t>
  </si>
  <si>
    <t xml:space="preserve">INALAJET 64MCG SUS SPRAY NASAL 8,5ML</t>
  </si>
  <si>
    <t xml:space="preserve">LACTANON 10.000 FCC 30TAB DISP (LACTASE</t>
  </si>
  <si>
    <t xml:space="preserve">LACTULIV 667MG/ML 120ML AMEIXA (LAC-</t>
  </si>
  <si>
    <t xml:space="preserve">LACTULIV 667MG/ML 120ML SAL.FRUTAS</t>
  </si>
  <si>
    <t xml:space="preserve">LACTULIV 667MG/ML 120ML SEM SABOR</t>
  </si>
  <si>
    <t xml:space="preserve">MUCOS EXPEC 600MG 10ENV 5G (ACETIL-</t>
  </si>
  <si>
    <t xml:space="preserve">MUCOS EXPEC XPE INF 20MG/ML 120ML</t>
  </si>
  <si>
    <t xml:space="preserve">NATUS GERIN 30CAPS GEL (PANAX GINSEN-</t>
  </si>
  <si>
    <t xml:space="preserve">NATUS GERIN 50CAPS GEL (PANAX GINSEN-</t>
  </si>
  <si>
    <t xml:space="preserve">NEOTRICIN POM 15G (NEOMICINA+BACI-</t>
  </si>
  <si>
    <t xml:space="preserve">NEXFLEN 550MG 10CP REV (NAPROXENO)</t>
  </si>
  <si>
    <t xml:space="preserve">NEXFLEN 550MG 20CP REV (NAPROXENO)</t>
  </si>
  <si>
    <t xml:space="preserve">ONCILEG-A POM ORABASE 1MG/G 10G</t>
  </si>
  <si>
    <t xml:space="preserve">PEPSOGEL 240ML SUSP HORTELA (HIDRO.</t>
  </si>
  <si>
    <t xml:space="preserve">REPOFLOR 100MG 12CAPS (SACCHAROMY-</t>
  </si>
  <si>
    <t xml:space="preserve">REPOFLOR 200MG 6CAPS (SACCHAROMYCES</t>
  </si>
  <si>
    <t xml:space="preserve">REPOFLOR 200MG PED PO 4ENV 1G MO-</t>
  </si>
  <si>
    <t xml:space="preserve">REPOFLOR 250MG 06 SACHES (SACCHA-</t>
  </si>
  <si>
    <t xml:space="preserve">REPOFLOR 250MG 06CAPS DURA(SACCHA-</t>
  </si>
  <si>
    <t xml:space="preserve">REPOFLOR 250MG 5BI 10CAPS (SACCHA-</t>
  </si>
  <si>
    <t xml:space="preserve">REPOFLOR 250MG 5BI10SACHES ABACAXI</t>
  </si>
  <si>
    <t xml:space="preserve">SUAVICID CREM 10G (HIDROQU+TRETI+ACE-</t>
  </si>
  <si>
    <t xml:space="preserve">SUAVICID CREM 15G (HIDROQU+TRETI+ACE-</t>
  </si>
  <si>
    <t xml:space="preserve">#ALPRAZOLAM (B1) 0,5MG 30CP (GEN)</t>
  </si>
  <si>
    <t xml:space="preserve">Legrand Genericos</t>
  </si>
  <si>
    <t xml:space="preserve">#BUPROPIONA (C1) 150MG 30CP LIB PROL</t>
  </si>
  <si>
    <t xml:space="preserve">#DESVENLAFAXINA (C1) 100MG 30CP REV</t>
  </si>
  <si>
    <t xml:space="preserve">#DULOXETINA (C1) 60MG 30CAPS GEL LIB</t>
  </si>
  <si>
    <t xml:space="preserve">#ESCITALOPRAM (C1) 10MG 60CP REV (GEN)</t>
  </si>
  <si>
    <t xml:space="preserve">#ESCITALOPRAM (C1) 15MG 60CP REV (GEN)</t>
  </si>
  <si>
    <t xml:space="preserve">#ESCITALOPRAM (C1) 20MG 60CP REV (GEN)</t>
  </si>
  <si>
    <t xml:space="preserve">#FLUOXETINA (C1) 20MG 30CP REV (GEN)</t>
  </si>
  <si>
    <t xml:space="preserve">#LORAZEPAM (B1) 2MG 30CP (GEN)</t>
  </si>
  <si>
    <t xml:space="preserve">#SIBUTRAMINA (B2) 15MG 30CAPS (GEN)</t>
  </si>
  <si>
    <t xml:space="preserve">*AMOX+CLAV.POT. 500/125MG 21CP REV</t>
  </si>
  <si>
    <t xml:space="preserve">*TOBRAMICINA SOL OFTAL 3MG/ML 5ML</t>
  </si>
  <si>
    <t xml:space="preserve">ACICLOVIR 400MG 30CP (GEN)</t>
  </si>
  <si>
    <t xml:space="preserve">ACICLOVIR CREM 50MG/G 10G (GEN)</t>
  </si>
  <si>
    <t xml:space="preserve">ATENOLOL+CLORTALID. 100/25MG 30CP</t>
  </si>
  <si>
    <t xml:space="preserve">ATENOLOL+CLORTALID. 50/12,5MG 30CP</t>
  </si>
  <si>
    <t xml:space="preserve">ATORVASTATINA CALCICA 40MG 30CP REV</t>
  </si>
  <si>
    <t xml:space="preserve">BROMOPRIDA 10MG 20CAPS (GEN)</t>
  </si>
  <si>
    <t xml:space="preserve">CARVEDILOL 12,5MG 30CP (GEN)</t>
  </si>
  <si>
    <t xml:space="preserve">CARVEDILOL 6,25MG 30CP (GEN)</t>
  </si>
  <si>
    <t xml:space="preserve">DIPIRONA SODICA MONO 50MG/ML 100ML</t>
  </si>
  <si>
    <t xml:space="preserve">DOMPERIDONA 10MG 30CP (GEN)</t>
  </si>
  <si>
    <t xml:space="preserve">DROSPERINONA+ETINIL. 3+0,02MG 72CP</t>
  </si>
  <si>
    <t xml:space="preserve">DROSPERINONA+ETINIL. 3+0,03MG 21CP</t>
  </si>
  <si>
    <t xml:space="preserve">DROSPERINONA+ETINIL. 3+0,03MG 63CP</t>
  </si>
  <si>
    <t xml:space="preserve">ENALAPRIL 20MG 30CP REV (GEN)</t>
  </si>
  <si>
    <t xml:space="preserve">FENOFIBRATO 200MG 30CAPS (GEN)</t>
  </si>
  <si>
    <t xml:space="preserve">FINASTERIDA 1MG 30CP REV (GEN)</t>
  </si>
  <si>
    <t xml:space="preserve">FINASTERIDA 5MG 30CP REV (GEN)</t>
  </si>
  <si>
    <t xml:space="preserve">GLICLAZIDA 30MG 30CP LIB PROL (GEN)</t>
  </si>
  <si>
    <t xml:space="preserve">GLICLAZIDA 60MG 30CP LIB PROL (GEN)</t>
  </si>
  <si>
    <t xml:space="preserve">GLICLAZIDA 60MG 60CP LIB PROL (GEN)</t>
  </si>
  <si>
    <t xml:space="preserve">HIDROXIZINA 25MG 30CP (GEN)</t>
  </si>
  <si>
    <t xml:space="preserve">HIDROXIZINA XPE AD/PED 2MG/ML 120ML</t>
  </si>
  <si>
    <t xml:space="preserve">MESALAZINA 800MG 30CP REV (GEN)</t>
  </si>
  <si>
    <t xml:space="preserve">PREDNISONA 20MG 10CP (GEN)</t>
  </si>
  <si>
    <t xml:space="preserve">ROSUVASTATINA CALCICA 10MG 30CP REV</t>
  </si>
  <si>
    <t xml:space="preserve">ROSUVASTATINA CALCICA 20MG 30CP REV</t>
  </si>
  <si>
    <t xml:space="preserve">TADALAFILA 5MG 30CP REV (GEN)</t>
  </si>
  <si>
    <t xml:space="preserve">TROMETAMOL CETOROLACO 10MG 10CP</t>
  </si>
  <si>
    <t xml:space="preserve">ACALENTUS 210MCG 30CP MAST CAMOMIL (MELA</t>
  </si>
  <si>
    <t xml:space="preserve">Maxinutri</t>
  </si>
  <si>
    <t xml:space="preserve">ACALENTUS L-TRIPTOFANO 250MG 60CAPS</t>
  </si>
  <si>
    <t xml:space="preserve">ACALENTUS PLUS 210MCG 60CAPS (MELATONI+L</t>
  </si>
  <si>
    <t xml:space="preserve">ACALENTUS PLUS 210MCG 90CAPS (MELATONINA</t>
  </si>
  <si>
    <t xml:space="preserve">ACALENTUS ZERO 210MCG 60CAPS (MELATONINA</t>
  </si>
  <si>
    <t xml:space="preserve">ACALENTUS ZERO 210MCG 90CAPS (MELATONINA</t>
  </si>
  <si>
    <t xml:space="preserve">ASCORVIT C +ZINCO 1G 30CAPS (VIT. C+ZINC</t>
  </si>
  <si>
    <t xml:space="preserve">ASCORVIT C +ZINCO 1G 60CAPS (VIT. C+ZINC</t>
  </si>
  <si>
    <t xml:space="preserve">BIOTINA 60CAPS (VIT. B1, B5, AC. FOLICO)</t>
  </si>
  <si>
    <t xml:space="preserve">CALCIO MAGN E ZINCO 600MG 60CAPS</t>
  </si>
  <si>
    <t xml:space="preserve">CALCIUM MAXX D3 500MG + 2000UI 60CP</t>
  </si>
  <si>
    <t xml:space="preserve">CISTEFLUX CRANBERRY 500MG 30CAPS</t>
  </si>
  <si>
    <t xml:space="preserve">CLORESIL 500MG P.A. 100CAPS (CLORETO DE</t>
  </si>
  <si>
    <t xml:space="preserve">CLORESIL 500MG P.A. 60CAPS (CLORETO DE M</t>
  </si>
  <si>
    <t xml:space="preserve">CLORETO DE MAGNESIO P.A. 500MG 60CAPS</t>
  </si>
  <si>
    <t xml:space="preserve">COENZIMA Q10 50MG 60CAPS CAIXA (SUPLEMEN</t>
  </si>
  <si>
    <t xml:space="preserve">COENZIMA Q10 50MG 60CAPS POTE (SUPLEMENT</t>
  </si>
  <si>
    <t xml:space="preserve">COENZIMA Q10 POTE 100MG 60CAPS</t>
  </si>
  <si>
    <t xml:space="preserve">COLAGENO 650MG 90CAPS DERMUP VERISOL+VIT</t>
  </si>
  <si>
    <t xml:space="preserve">COLAGENO FEMME 700MG 90CAPS (VIT.A,C,D,E</t>
  </si>
  <si>
    <t xml:space="preserve">COLAGENO HID 2 EM 1 250G VERISOL F. VERM</t>
  </si>
  <si>
    <t xml:space="preserve">COLAGENO HID 2 EM 1 250G VERISOL UVA VER</t>
  </si>
  <si>
    <t xml:space="preserve">COLAGENO+ Q10 HIDR 30SH VERIS LIMAO SICI</t>
  </si>
  <si>
    <t xml:space="preserve">COLAGENO+ Q10 HIDR 30SH VERIS NATURAL</t>
  </si>
  <si>
    <t xml:space="preserve">COLAGENO+ Q10 HIDR 30SH VERIS UVA VERDE</t>
  </si>
  <si>
    <t xml:space="preserve">COLAGENO+Q10 HIDR 30SCH VERIS FRU VERMEL</t>
  </si>
  <si>
    <t xml:space="preserve">COMPLEXO B 60CAPS</t>
  </si>
  <si>
    <t xml:space="preserve">CONDRIGEN 40MG 30CAPS (COLAGENO TIPO II)</t>
  </si>
  <si>
    <t xml:space="preserve">CONDRIGEN 40MG 60CAPS (COLAGENO TIPO II)</t>
  </si>
  <si>
    <t xml:space="preserve">CONDRIGEN ARTRO F. AMARELAS 30SH 10G</t>
  </si>
  <si>
    <t xml:space="preserve">CONDRIGEN ARTRO NEUTRO 30SH 10G (COLAGEN</t>
  </si>
  <si>
    <t xml:space="preserve">CONDRIGEN CURC 60CAPS (COLAG.TII+CURCUMA</t>
  </si>
  <si>
    <t xml:space="preserve">CONDRIGEN H.A 30CAPS (COLAGENO TIPO II)</t>
  </si>
  <si>
    <t xml:space="preserve">CONDRIGEN TRIO 60CAPS (MSM+COLAGENO TIPO</t>
  </si>
  <si>
    <t xml:space="preserve">CONDRIGEN ULTRA 40MG 30CAPS(COLAGENO II</t>
  </si>
  <si>
    <t xml:space="preserve">CONDRIGEN ULTRA 40MG 60CAPS (COLAGENO II</t>
  </si>
  <si>
    <t xml:space="preserve">CREATINA ARTRO PO 300G</t>
  </si>
  <si>
    <t xml:space="preserve">CREATINA FIRE PO 300G</t>
  </si>
  <si>
    <t xml:space="preserve">CREATINA INTELECTUM PO 300MG</t>
  </si>
  <si>
    <t xml:space="preserve">CREATINA MAXX PO 300G</t>
  </si>
  <si>
    <t xml:space="preserve">CROMO 60CAPS (PICOLINATO DE CROMO)</t>
  </si>
  <si>
    <t xml:space="preserve">CURCUMA GOLDEN 400MG 60CAPS (CURCUMA)</t>
  </si>
  <si>
    <t xml:space="preserve">DESLAC 10.000 FCC 30CAPS (LACTASE</t>
  </si>
  <si>
    <t xml:space="preserve">DESLAC 10.000 FCC 30CP MASTIGAVEL (LACTA</t>
  </si>
  <si>
    <t xml:space="preserve">DESLAC 10.000 FCC 8CP MASTIGAVEL (LACTAS</t>
  </si>
  <si>
    <t xml:space="preserve">DESLAC FLORA 30CAPS (LACTASE + LACTOBACI</t>
  </si>
  <si>
    <t xml:space="preserve">DESLAC GOTAS 15ML (LACTASE</t>
  </si>
  <si>
    <t xml:space="preserve">DIMAG 400MG 60CAPS (DI-MAGNESIO MALATO</t>
  </si>
  <si>
    <t xml:space="preserve">DIMAG MDK 400MG 60CAPS (DI-MAGNESIO MALA</t>
  </si>
  <si>
    <t xml:space="preserve">DIMAG TRIO 800MG 60CP(DI-MAGNESIO+BISGLI</t>
  </si>
  <si>
    <t xml:space="preserve">FERRO 100% 60CAPS (SUPLEMENTO MINERAL</t>
  </si>
  <si>
    <t xml:space="preserve">FINISIM 60CAPS (CROMO E FIBRAS)</t>
  </si>
  <si>
    <t xml:space="preserve">FLORAMAIS 12CAPS (LACTOBACILLUS A</t>
  </si>
  <si>
    <t xml:space="preserve">FLORAMAIS 6CAPS (LACTOBACILLUS A</t>
  </si>
  <si>
    <t xml:space="preserve">FLUCETIL PO 600MG 16ENV 5G S/LARAN (ACET</t>
  </si>
  <si>
    <t xml:space="preserve">FOLIDEX METILFOLATO 420MCG 30CAPS VITB</t>
  </si>
  <si>
    <t xml:space="preserve">LEVEDO DE CERVEJA 450MG 120CAPS (SUPLEME</t>
  </si>
  <si>
    <t xml:space="preserve">LGLUTAMINA 300G( 100% PURA)</t>
  </si>
  <si>
    <t xml:space="preserve">LUTEIMAX 20MG 60CAPS (LUTEINA E ZEAXANTI</t>
  </si>
  <si>
    <t xml:space="preserve">MACA POWER 100G PO (MACA + VIT. E MINE</t>
  </si>
  <si>
    <t xml:space="preserve">MACA ULTRA 100G PO (100% MACA PERUANA)</t>
  </si>
  <si>
    <t xml:space="preserve">MEMORIN 60CAPS (FOSFORO + VITAMINAS)</t>
  </si>
  <si>
    <t xml:space="preserve">NAC ACETILCISTEINA MXN 600MG 60CAPS (ACE</t>
  </si>
  <si>
    <t xml:space="preserve">NUTRICAPS A-Z 250MG 60CAPS (POLIVITAMINI</t>
  </si>
  <si>
    <t xml:space="preserve">NUTRICAPS HAIR 60CAPS (BORO,MAG.ZINCO,V</t>
  </si>
  <si>
    <t xml:space="preserve">NUTRICAPS HOMEM 60CAPS (FOSFORO,MAG,Z</t>
  </si>
  <si>
    <t xml:space="preserve">NUTRICAPS MULHER 60CAPS (POLIVITAMI-</t>
  </si>
  <si>
    <t xml:space="preserve">NUTRICAPS SENIOR 60CAPS (POLI+LUTE+ZEAXA</t>
  </si>
  <si>
    <t xml:space="preserve">NUTRIDE VITAMINA D LIMAO 200UI KIDS 20ML</t>
  </si>
  <si>
    <t xml:space="preserve">OLEO DE ALHO 250MG 60CAPS</t>
  </si>
  <si>
    <t xml:space="preserve">OMEGA 3 1.000MG 60CAPS (OLEO DE PEIXE</t>
  </si>
  <si>
    <t xml:space="preserve">OMEGA 3, 6 E 9 GLA TRIPLO 1000MG</t>
  </si>
  <si>
    <t xml:space="preserve">OMEGA 3, 6 E 9 MULHER 60CAPS (LINHACA,PR</t>
  </si>
  <si>
    <t xml:space="preserve">OMEGA 3, 6 E 9 TRIPLO 1000MG 60CAPS</t>
  </si>
  <si>
    <t xml:space="preserve">PEIXONIX OMEGA 3 400MG 60CAPS MAST CEREJ</t>
  </si>
  <si>
    <t xml:space="preserve">PRIMAFISH AZ 60CAPS (OMEGA 3+POLI-</t>
  </si>
  <si>
    <t xml:space="preserve">Q10 100MG 60CAPS (COENZIMA Q10)</t>
  </si>
  <si>
    <t xml:space="preserve">Q10 GOLD 200MG 30CAPS (COENZIMA Q10)</t>
  </si>
  <si>
    <t xml:space="preserve">REHIDRALIN ZINCO PRO 4ENV 28G AGUA COCO</t>
  </si>
  <si>
    <t xml:space="preserve">REHIDRALIN ZINCO PRO 4ENV 28G LARANJA</t>
  </si>
  <si>
    <t xml:space="preserve">REHIDRALIN ZINCO PRO 4ENV 28G NATURAL</t>
  </si>
  <si>
    <t xml:space="preserve">VITAMINA B12 60CAPS (SUPLEMENTO VITAMIN</t>
  </si>
  <si>
    <t xml:space="preserve">VITAMINA B12 60CP MASTI S.FRUTAS VERMELH</t>
  </si>
  <si>
    <t xml:space="preserve">VITAMINA C REVESTIDA 60CAPS (ACIDO ASCOR</t>
  </si>
  <si>
    <t xml:space="preserve">VITAMINA K2 125MCG 60CAPS (SUPLEMENTO AL</t>
  </si>
  <si>
    <t xml:space="preserve">VITATOON STITCH A-Z 30GM BRIG DISPX6PT</t>
  </si>
  <si>
    <t xml:space="preserve">VITATOON STITCH A-Z 30GM TUTI-F</t>
  </si>
  <si>
    <t xml:space="preserve">VITATOON STITCH IMU C+ Z 30G UVA</t>
  </si>
  <si>
    <t xml:space="preserve">ZINCO 28MG 60CAPS (BISGLICINATO DE ZINCO</t>
  </si>
  <si>
    <t xml:space="preserve">#DIAZEPAM NQ (B1) 10MG 30CP (DIAZE-</t>
  </si>
  <si>
    <t xml:space="preserve">Multilab</t>
  </si>
  <si>
    <t xml:space="preserve">#SONEBON (B1) 5MG 20CP (NITRAZEPAM)</t>
  </si>
  <si>
    <t xml:space="preserve">*BENECTRIN 200MG+40MG/5ML 100ML</t>
  </si>
  <si>
    <t xml:space="preserve">*CEFAGEL 500MG 10CAPS (CEFALEXINA)</t>
  </si>
  <si>
    <t xml:space="preserve">*OCYLIN 500MG 21CAPS (AMOXICILINA)</t>
  </si>
  <si>
    <t xml:space="preserve">*OTOMIXYN SOL OTO 5ML (ACET+NEO+PO-</t>
  </si>
  <si>
    <t xml:space="preserve">*POLICLAVUMOXIL 500+125MG 18CP REV</t>
  </si>
  <si>
    <t xml:space="preserve">*POLICLAVUMOXIL BD SUSP 400+57MG</t>
  </si>
  <si>
    <t xml:space="preserve">*RIFASAN 10MG/ML SPRAY 20ML (RIFAMI-</t>
  </si>
  <si>
    <t xml:space="preserve">*TAVAFLOX 750MG 5CP REV (LEVOFLOXA-</t>
  </si>
  <si>
    <t xml:space="preserve">ACALMIL FITO 20CP REV (PASSIF. INCAR+VAL</t>
  </si>
  <si>
    <t xml:space="preserve">ACEFLOR 100MG 12CP REV (ACECLOFENA-</t>
  </si>
  <si>
    <t xml:space="preserve">ALERADINA XPE 0,5MG/ML 60ML (DESLO-</t>
  </si>
  <si>
    <t xml:space="preserve">ANTIVIRAX 200MG 25CP (ACICLOVIR)</t>
  </si>
  <si>
    <t xml:space="preserve">AREMAZ XPE 7MG/ML 100ML CEREJA (HE-</t>
  </si>
  <si>
    <t xml:space="preserve">BENEVRAN GEL 11,6MG/G 60G (DICLOFENA-</t>
  </si>
  <si>
    <t xml:space="preserve">BUPROVIL 600MG 20CP REV (IBUPROFENO)</t>
  </si>
  <si>
    <t xml:space="preserve">BUPROVIL 600MG 30CP REV (IBUPROFENO</t>
  </si>
  <si>
    <t xml:space="preserve">BUPROVIL GTS 100MG/ML 20ML (IBUPRO-</t>
  </si>
  <si>
    <t xml:space="preserve">BUPROVIL GTS 50MG/ML 30ML (IBUPROFE-</t>
  </si>
  <si>
    <t xml:space="preserve">CARDBET 12,5MG 30CP (CARVEDILOL)</t>
  </si>
  <si>
    <t xml:space="preserve">CARDBET 25MG 30CP (CARVEDILOL)</t>
  </si>
  <si>
    <t xml:space="preserve">CARDBET 6,25MG 30CP (CARVEDILOL)</t>
  </si>
  <si>
    <t xml:space="preserve">CLINDELLA 2,5MG 30CP (TIBOLONA)</t>
  </si>
  <si>
    <t xml:space="preserve">CLOPIPLAX 75MG 28CP REV (CLOPIDOGREL)</t>
  </si>
  <si>
    <t xml:space="preserve">CORTITOP CREM 1MG/G 10G (DEXAMETA-</t>
  </si>
  <si>
    <t xml:space="preserve">DIGESIGMA 10MG 20CAPS (BROMOPRIDA)</t>
  </si>
  <si>
    <t xml:space="preserve">DIGESIGMA GTS 4MG/ML 20ML (BROMO-</t>
  </si>
  <si>
    <t xml:space="preserve">DNOVA VITAMINA D3 200UI 20ML (COLE-</t>
  </si>
  <si>
    <t xml:space="preserve">DORSANOL 750MG 20CP (PARACETAMOL)</t>
  </si>
  <si>
    <t xml:space="preserve">DORSANOL GTS 200MG/ML 15ML (PARACE-</t>
  </si>
  <si>
    <t xml:space="preserve">DROXY 25MG 30CP (HIDROXIZINA)</t>
  </si>
  <si>
    <t xml:space="preserve">EMISTIN 1MG+0,05MG/G CREM 20G (CLE-</t>
  </si>
  <si>
    <t xml:space="preserve">EMISTIN 1MG+0,5MG 20CP (CLEMASTINA+-</t>
  </si>
  <si>
    <t xml:space="preserve">EMSCORT CREM 30G (CETOCON+BETAME-</t>
  </si>
  <si>
    <t xml:space="preserve">EMSCORT POM 30G (CETOCON+BETAMET+-</t>
  </si>
  <si>
    <t xml:space="preserve">FENBIP 150MG 10CP LIB PROL (CETOPROFE-</t>
  </si>
  <si>
    <t xml:space="preserve">FUCSIA FEM 3MG+0,03MG 21CP REV (DROS-</t>
  </si>
  <si>
    <t xml:space="preserve">FUNOK 100MG 15CAPS DURA (ITRACONA-</t>
  </si>
  <si>
    <t xml:space="preserve">INALIDE 64MCG SOL NASAL SPRAY</t>
  </si>
  <si>
    <t xml:space="preserve">IPRAVENT 0,25MG/ML 20ML (IPRATROPIO)</t>
  </si>
  <si>
    <t xml:space="preserve">KELTRINA 5% PLUS 50MG/ML 60ML LOCAO</t>
  </si>
  <si>
    <t xml:space="preserve">LIPISTATINA 40MG 30CP REV (SINVASTATI-</t>
  </si>
  <si>
    <t xml:space="preserve">MICOSTALAB SUSP. 50ML (NISTATINA)</t>
  </si>
  <si>
    <t xml:space="preserve">MOTIRIDONA 10MG 30CP (DOMPERIDONA)</t>
  </si>
  <si>
    <t xml:space="preserve">MULTIPIRAL 50MG/ML 100ML (DIPIRONA)</t>
  </si>
  <si>
    <t xml:space="preserve">NARATANO 2,5MG 08CP REV (NARATRIPTA-</t>
  </si>
  <si>
    <t xml:space="preserve">NARATANO 2,5MG 4CP REV (NARATRIPTA-</t>
  </si>
  <si>
    <t xml:space="preserve">NEXOPRAX 550MG 10CP REV(NAPROXENO</t>
  </si>
  <si>
    <t xml:space="preserve">NIMESILAM 100MG 12CP (NIMESULIDA)</t>
  </si>
  <si>
    <t xml:space="preserve">NIMESILAM GTS 50MG/ML 15ML (NIMESU-</t>
  </si>
  <si>
    <t xml:space="preserve">NOCICLIN 21CP (LEVONORGESTREL+ETINI-</t>
  </si>
  <si>
    <t xml:space="preserve">PREDSIGMA 20MG 10CP (PREDNISOLONA)</t>
  </si>
  <si>
    <t xml:space="preserve">PREDSIGMA 3MG/ML 60ML CEREJA (PRED-</t>
  </si>
  <si>
    <t xml:space="preserve">PREVIANE 0,075+0,020MG 21CP REV (GES-</t>
  </si>
  <si>
    <t xml:space="preserve">PREVIANE 0,075+0,020MG 63CP REV (GES-</t>
  </si>
  <si>
    <t xml:space="preserve">REPOPIL 0,035+2MG 21CP REV (CIPROT+E-</t>
  </si>
  <si>
    <t xml:space="preserve">REPOPIL 0,035+2MG 63CP REV (CIPROT+E-</t>
  </si>
  <si>
    <t xml:space="preserve">RESFEGRIPE 200CAPS (PARAC+CLORFENIR+-</t>
  </si>
  <si>
    <t xml:space="preserve">RESFEGRIPE MEL LIMAO C/50 SH 5G (PARA+-</t>
  </si>
  <si>
    <t xml:space="preserve">RESFEGRIPE SINUS 500MG 24CP (PA-</t>
  </si>
  <si>
    <t xml:space="preserve">RUDITE 500MG 6CP REV (NITAZOXANIDA)</t>
  </si>
  <si>
    <t xml:space="preserve">SIMETICONA GTS 75MG/ML 15ML</t>
  </si>
  <si>
    <t xml:space="preserve">SOMAFLEX AP 100MG 10CP LIB LENTA</t>
  </si>
  <si>
    <t xml:space="preserve">SPECTOLAB XPE AD BALSAMICO 150ML</t>
  </si>
  <si>
    <t xml:space="preserve">SPECTOLAB XPE PED 120ML FRAMBOESA</t>
  </si>
  <si>
    <t xml:space="preserve">TODOC 400MG 10CP REV (ETODOLACO)</t>
  </si>
  <si>
    <t xml:space="preserve">TORVILIP 40MG 30CP REV (ATORVASTATINA)</t>
  </si>
  <si>
    <t xml:space="preserve">TREXACONT 250MG 12CP (ACIDO TRANEXA-</t>
  </si>
  <si>
    <t xml:space="preserve">VOLIG 4MG 10CP (ONDANSETRONA )</t>
  </si>
  <si>
    <t xml:space="preserve">VOLIG 8MG 10CP (ONDANSETRONA )</t>
  </si>
  <si>
    <t xml:space="preserve">XAQUELIV 12CP (DIPIRONA+HIDROERGO-</t>
  </si>
  <si>
    <t xml:space="preserve">*RIFOTRAT SPRAY 10MG/ML 20ML (RIFAMI-</t>
  </si>
  <si>
    <t xml:space="preserve">Natulab</t>
  </si>
  <si>
    <t xml:space="preserve">AFTLIV 100MG 25ML (ROSA RUBRA)</t>
  </si>
  <si>
    <t xml:space="preserve">ALCACHOFRA 300MG 30CP (CYNARA SCOLYMUS)</t>
  </si>
  <si>
    <t xml:space="preserve">ARLIVRY XPE 7MG/ML 100ML CEREJA (HEDERA</t>
  </si>
  <si>
    <t xml:space="preserve">BABY D POM 45G (OXIDO DE ZIN + VIT A E D</t>
  </si>
  <si>
    <t xml:space="preserve">BRONQTRAT XPE AD 30MG/5ML 100ML</t>
  </si>
  <si>
    <t xml:space="preserve">BRONQTRAT XPE INF 15MG/5ML 100ML</t>
  </si>
  <si>
    <t xml:space="preserve">BUSCOPLEX COMPOSTO 20ML (ESCOPOLA-</t>
  </si>
  <si>
    <t xml:space="preserve">CARDOMARIN 127MG 20CP (SILYBUM MARIANUM</t>
  </si>
  <si>
    <t xml:space="preserve">CARDOMARIN 127MG 30CP (SILYBUM MA-</t>
  </si>
  <si>
    <t xml:space="preserve">CARDOMARIN 254MG 20CAPS (SILYBUM MARIANU</t>
  </si>
  <si>
    <t xml:space="preserve">COMPLE B 50CP REV (POLIVITAMINAS COM-</t>
  </si>
  <si>
    <t xml:space="preserve">ENEMA 130ML (L-ENEMA)</t>
  </si>
  <si>
    <t xml:space="preserve">GASTROBEM SUSP 240ML (HIDROXIDO DE</t>
  </si>
  <si>
    <t xml:space="preserve">HIDRALYTE 45 SOL ORAL 500ML GUARANA</t>
  </si>
  <si>
    <t xml:space="preserve">HIDRALYTE 45 SOL ORAL 500ML TUTTI-</t>
  </si>
  <si>
    <t xml:space="preserve">HIDRAPLEX PO 28G 4ENV LARANJA</t>
  </si>
  <si>
    <t xml:space="preserve">IBUPROTRAT GTS 50MG/ML 30ML FRA</t>
  </si>
  <si>
    <t xml:space="preserve">IBUPROTRAT SUSP 20MG/ML 100ML INF+-</t>
  </si>
  <si>
    <t xml:space="preserve">KALONAT SOL TOP 10ML (ACIDO SALICILI-</t>
  </si>
  <si>
    <t xml:space="preserve">LUFBEM GTS 75MG/ML 15ML(SIMETICONA)</t>
  </si>
  <si>
    <t xml:space="preserve">MAGMAX HORTELA SUSP 100ML(HIDROXI-</t>
  </si>
  <si>
    <t xml:space="preserve">MAGMAX LEITE DE MAGNESIA TRAD. 100ML</t>
  </si>
  <si>
    <t xml:space="preserve">MATHERLLY GEST 30CP (POLIVITAMI-</t>
  </si>
  <si>
    <t xml:space="preserve">MATHERLLY LACT 30CP (POLIVITA+POLIM</t>
  </si>
  <si>
    <t xml:space="preserve">MAXALGINA 1G 10CP (DIPIRONA MONOI-</t>
  </si>
  <si>
    <t xml:space="preserve">MAXALGINA 1G 20CP (DIPIRONA MONOI-</t>
  </si>
  <si>
    <t xml:space="preserve">MAXALGINA 500MG 30CP (DIPIRONA MO-</t>
  </si>
  <si>
    <t xml:space="preserve">MAXALGINA GTS 500MG/ML 10ML ABACAX</t>
  </si>
  <si>
    <t xml:space="preserve">MAXALGINA GTS 500MG/ML 20ML ABACAX</t>
  </si>
  <si>
    <t xml:space="preserve">METIOTRAT SPRAY 10MG/ML 45ML (CLO-</t>
  </si>
  <si>
    <t xml:space="preserve">MOVINAU GOT 4MG/ML 20ML (BROMO-</t>
  </si>
  <si>
    <t xml:space="preserve">NASOJET SPRAY SOL NASAL 9MG/ML 50ML</t>
  </si>
  <si>
    <t xml:space="preserve">NATUCLER 60FLAC 10ML ABACAXI (METIO-</t>
  </si>
  <si>
    <t xml:space="preserve">OLEO MINERAL LAXENOL 100ML (PETROLA-</t>
  </si>
  <si>
    <t xml:space="preserve">PARAGRIPE 20CAPS (PARAC+CLORFENIR+FE-</t>
  </si>
  <si>
    <t xml:space="preserve">PASTA D’AGUA NATULAB 80G MENTOL</t>
  </si>
  <si>
    <t xml:space="preserve">POLARADEX XPE 100ML (DEXCLORFENIRA-</t>
  </si>
  <si>
    <t xml:space="preserve">SEAKALM 260MG 20CP REV (PASSIFLORA</t>
  </si>
  <si>
    <t xml:space="preserve">SEAKALM 260MG 30CP REV (PASSIFLORA</t>
  </si>
  <si>
    <t xml:space="preserve">SEAKALM 600MG 20CP REV (PASSIFLORA</t>
  </si>
  <si>
    <t xml:space="preserve">SEAKALM DISPLAY 260MG 100CP (PASSIFLO-</t>
  </si>
  <si>
    <t xml:space="preserve">SEAKALM MELATONINA 0,21MG 150CP</t>
  </si>
  <si>
    <t xml:space="preserve">SEAKALM MELATONINA 0,21MG 90CP MAST</t>
  </si>
  <si>
    <t xml:space="preserve">SEAKALM MELATONINA SOL ORAL 15ML</t>
  </si>
  <si>
    <t xml:space="preserve">TILEMAXY BABY SUS OR SER 100MG/ML</t>
  </si>
  <si>
    <t xml:space="preserve">TILEMAXY CRIANCA SUS OR 160MG/5ML</t>
  </si>
  <si>
    <t xml:space="preserve">TILEMAXY SOL OR GTS 200MG/ML 15ML</t>
  </si>
  <si>
    <t xml:space="preserve">UNHA GOLD SPRAY 30ML (ACIDO SALICILICO</t>
  </si>
  <si>
    <t xml:space="preserve">VALESSONE 225,7MG 20CP REV (VALERIA-</t>
  </si>
  <si>
    <t xml:space="preserve">VARIVAX 100MG 30CP REV (CASTANHA</t>
  </si>
  <si>
    <t xml:space="preserve">VITER C 1G 10CP EFERV S/ACUCAR LARANJA</t>
  </si>
  <si>
    <t xml:space="preserve">VITER C+ ZINCO 1G 10CP EFERV S/ACUCAR</t>
  </si>
  <si>
    <t xml:space="preserve">XAROPE DE GUACO 100ML MEL MENTOL S/</t>
  </si>
  <si>
    <t xml:space="preserve">Pharlab</t>
  </si>
  <si>
    <t xml:space="preserve">#DIAZEPAM (B1) 10MG 30CP (GEN)</t>
  </si>
  <si>
    <t xml:space="preserve">#LISDEXANFETAMINA (A3) 70MG 30CAPS</t>
  </si>
  <si>
    <t xml:space="preserve">*AZITROMICINA 200MG/5ML 600MG PO</t>
  </si>
  <si>
    <t xml:space="preserve">*AZITROMICINA 200MG/5ML 900MG PO</t>
  </si>
  <si>
    <t xml:space="preserve">*AZITROMICINA DI-HIDRATADA 500MG 3CP</t>
  </si>
  <si>
    <t xml:space="preserve">*AZITROMICINA DI-HIDRATADA 500MG 5CP</t>
  </si>
  <si>
    <t xml:space="preserve">*AZITROPHAR 200MG/5ML 600MG PO</t>
  </si>
  <si>
    <t xml:space="preserve">*AZITROPHAR 200MG/5ML 900MG PO SUSP</t>
  </si>
  <si>
    <t xml:space="preserve">*AZITROPHAR 500MG 3CP (AZITROMICINA)</t>
  </si>
  <si>
    <t xml:space="preserve">*AZITROPHAR 500MG 5CP (AZITROMICINA)</t>
  </si>
  <si>
    <t xml:space="preserve">*CIPROFLONAX 500MG 14CP REV (CIPRO-</t>
  </si>
  <si>
    <t xml:space="preserve">*CLARITROMICINA 500MG 10CP REV (GEN)</t>
  </si>
  <si>
    <t xml:space="preserve">*CLARITROMICINA 500MG 14CP REV (GEN)</t>
  </si>
  <si>
    <t xml:space="preserve">*DOXICICLINA 100MG 15CP (GEN)</t>
  </si>
  <si>
    <t xml:space="preserve">*DOXICLIN 100MG 15CP (DOXICICLINA</t>
  </si>
  <si>
    <t xml:space="preserve">ACICLOVIR 200MG 30CP (GEN)</t>
  </si>
  <si>
    <t xml:space="preserve">ACICLOVIR CREM DERM 5% 50MG/G 10G</t>
  </si>
  <si>
    <t xml:space="preserve">ARTRITEC 15MG 10CP (MELOXICAM)</t>
  </si>
  <si>
    <t xml:space="preserve">BETAMETASONA CREM 1MG/G 30G (GEN)</t>
  </si>
  <si>
    <t xml:space="preserve">DECNAZOL 1000MG 2CP (SECNIDAZOL)</t>
  </si>
  <si>
    <t xml:space="preserve">DECNAZOL 1000MG 4CP (SECNIDAZOL)</t>
  </si>
  <si>
    <t xml:space="preserve">DERMOVAT POM 1MG/G 30G (BETAMETA-</t>
  </si>
  <si>
    <t xml:space="preserve">DESLORATADINA 5MG 30CP REV (GEN)</t>
  </si>
  <si>
    <t xml:space="preserve">DICAZID MR 30MG 30CP LIB PROL (GLICLA-</t>
  </si>
  <si>
    <t xml:space="preserve">ESCOPEN COMPOSTO 10/250MG 20CP</t>
  </si>
  <si>
    <t xml:space="preserve">FARMOXICAM 20MG 10CAPS (PIROXICAM)</t>
  </si>
  <si>
    <t xml:space="preserve">FARMOXICAM 20MG 15CAPS (PIROXICAM)</t>
  </si>
  <si>
    <t xml:space="preserve">HEMIF. DE BISOPROLOL 1,25MG 30CP (GEN)</t>
  </si>
  <si>
    <t xml:space="preserve">HEMIF. DE BISOPROLOL 10MG 30CP (GEN)</t>
  </si>
  <si>
    <t xml:space="preserve">HEMIF. DE BISOPROLOL 2,5MG 30CP (GEN)</t>
  </si>
  <si>
    <t xml:space="preserve">HEMIF. DE BISOPROLOL 5MG 30CP (GEN)</t>
  </si>
  <si>
    <t xml:space="preserve">HERVIRAX CREM 50MG/G 5% 10G (ACICLO-</t>
  </si>
  <si>
    <t xml:space="preserve">LABCAINA GELEIA 20MG/G 30G (LIDOCAI-</t>
  </si>
  <si>
    <t xml:space="preserve">LEVOCETIRIZINA 5MG 10CP REV (GEN)</t>
  </si>
  <si>
    <t xml:space="preserve">MELOXICAM 15MG 10CP (GEN)</t>
  </si>
  <si>
    <t xml:space="preserve">MELOXICAM 7,5MG 10CP (GEN)</t>
  </si>
  <si>
    <t xml:space="preserve">ONDANSETRONA 8MG 10CP ORODISP</t>
  </si>
  <si>
    <t xml:space="preserve">PIROXICAM 20MG 10CAPS (GEN)</t>
  </si>
  <si>
    <t xml:space="preserve">PROPRANOLOL 40MG 30CP (GEN)</t>
  </si>
  <si>
    <t xml:space="preserve">SINVASTATINA 10MG 30CP REV (GEN)</t>
  </si>
  <si>
    <t xml:space="preserve">AGUA INGLESA COMPOSTA 430ML (CINCHO-</t>
  </si>
  <si>
    <t xml:space="preserve">Sobral</t>
  </si>
  <si>
    <t xml:space="preserve">AGUALEMA SOBRAL 100ML (TINTURA DE</t>
  </si>
  <si>
    <t xml:space="preserve">AGUALEMA SOBRAL 200ML (TINTURA DE</t>
  </si>
  <si>
    <t xml:space="preserve">AGUALEMA SOBRAL 30ML (TINTURA DE</t>
  </si>
  <si>
    <t xml:space="preserve">DESODORANTE ROSAS SOBRAL 100ML</t>
  </si>
  <si>
    <t xml:space="preserve">DESODORANTE ROSAS SOBRAL 180ML</t>
  </si>
  <si>
    <t xml:space="preserve">ELIXIR THEOGORICO B6 GTS 30ML (ATROPA</t>
  </si>
  <si>
    <t xml:space="preserve">EXTRATO DE PROPOLIS VERDE 20ML</t>
  </si>
  <si>
    <t xml:space="preserve">GLICERINA 100ML SOBRAL</t>
  </si>
  <si>
    <t xml:space="preserve">LAXDOSE KIDS XPE 120ML MORANGO (PO-</t>
  </si>
  <si>
    <t xml:space="preserve">LEITE DE MAGNESIA SOBRAL HORTELA</t>
  </si>
  <si>
    <t xml:space="preserve">LEITE DE MAGNESIA SOBRAL TRAD. 100ML</t>
  </si>
  <si>
    <t xml:space="preserve">LEITE DE MAGNESIA SOBRAL TRAD. 300ML</t>
  </si>
  <si>
    <t xml:space="preserve">OLEO DE RICINO 100% 30ML SOBRAL</t>
  </si>
  <si>
    <t xml:space="preserve">OLEO DE ROSA MOSQUETA SPRAY 30ML</t>
  </si>
  <si>
    <t xml:space="preserve">SORALYT 450ML SABOR COCO</t>
  </si>
  <si>
    <t xml:space="preserve">SORALYT 450ML SABOR GUARANA</t>
  </si>
  <si>
    <t xml:space="preserve">SORALYT 450ML SABOR LARANJA</t>
  </si>
  <si>
    <t xml:space="preserve">SORALYT 450ML SABOR MAÇA</t>
  </si>
  <si>
    <t xml:space="preserve">SORALYT 450ML SABOR UVA</t>
  </si>
  <si>
    <t xml:space="preserve">VITAMINA D 20ML (COLECALCIFEROL)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</si>
</sst>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-#,##0;\-"/>
    <numFmt numFmtId="166" formatCode="&quot;R$ &quot;#,##0.00;[RED]&quot;-R$ &quot;#,##0.00;\-"/>
    <numFmt numFmtId="167" formatCode="0.0%;[RED]\-0.0%;\-"/>
    <numFmt numFmtId="168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DEDED"/>
      <rgbColor rgb="FFE2EFDA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</row>
    <row r="4" customFormat="false" ht="15" hidden="false" customHeight="false" outlineLevel="0" collapsed="false">
      <c r="A4" s="4" t="s">
        <v>4</v>
      </c>
      <c r="B4" s="5" t="n">
        <f aca="false">COUNTA(Cotação!$C$6:$C$5941)</f>
        <v>5936</v>
      </c>
    </row>
    <row r="5" customFormat="false" ht="15" hidden="false" customHeight="false" outlineLevel="0" collapsed="false">
      <c r="A5" s="4" t="s">
        <v>5</v>
      </c>
      <c r="B5" s="6" t="n">
        <f aca="false">SUMPRODUCT(Cotação!$I$6:$I$5941,Cotação!$M$6:$M$5941)</f>
        <v>464600.392566124</v>
      </c>
    </row>
    <row r="6" customFormat="false" ht="15" hidden="false" customHeight="false" outlineLevel="0" collapsed="false">
      <c r="A6" s="4" t="s">
        <v>6</v>
      </c>
      <c r="B6" s="5" t="n">
        <f aca="false">COUNTIF(Cotação!$AA$6:$AA$5941,"&lt;&gt;SEM OFERTA")</f>
        <v>1096</v>
      </c>
    </row>
    <row r="7" customFormat="false" ht="15" hidden="false" customHeight="false" outlineLevel="0" collapsed="false">
      <c r="A7" s="4" t="s">
        <v>7</v>
      </c>
      <c r="B7" s="5" t="n">
        <f aca="false">COUNTIF(Cotação!$AA$6:$AA$5941,"SEM OFERTA")</f>
        <v>4840</v>
      </c>
    </row>
    <row r="8" customFormat="false" ht="15" hidden="false" customHeight="false" outlineLevel="0" collapsed="false">
      <c r="A8" s="4" t="s">
        <v>8</v>
      </c>
      <c r="B8" s="5" t="n">
        <f aca="false">COUNTIF(Cotação!$AA$6:$AA$5941,"COMPRAR")</f>
        <v>576</v>
      </c>
    </row>
    <row r="9" customFormat="false" ht="15" hidden="false" customHeight="false" outlineLevel="0" collapsed="false">
      <c r="A9" s="4" t="s">
        <v>9</v>
      </c>
      <c r="B9" s="5" t="n">
        <f aca="false">COUNTIF(Cotação!$AA$6:$AA$5941,"NÃO*")</f>
        <v>504</v>
      </c>
    </row>
    <row r="10" customFormat="false" ht="15" hidden="false" customHeight="false" outlineLevel="0" collapsed="false">
      <c r="A10" s="4" t="s">
        <v>10</v>
      </c>
      <c r="B10" s="5" t="n">
        <f aca="false">COUNTIF(Cotação!$AA$6:$AA$5941,"VERIFICAR*")</f>
        <v>16</v>
      </c>
    </row>
    <row r="11" customFormat="false" ht="15" hidden="false" customHeight="false" outlineLevel="0" collapsed="false">
      <c r="A11" s="4" t="s">
        <v>11</v>
      </c>
      <c r="B11" s="6" t="n">
        <f aca="false">SUM(Cotação!$AD$6:$AD$5941)</f>
        <v>35018.490081</v>
      </c>
    </row>
    <row r="12" customFormat="false" ht="15" hidden="false" customHeight="false" outlineLevel="0" collapsed="false">
      <c r="A12" s="4" t="s">
        <v>12</v>
      </c>
      <c r="B12" s="6" t="n">
        <f aca="false">SUMPRODUCT((Cotação!$AA$6:$AA$5941="COMPRAR")*Cotação!$AC$6:$AC$5941*Cotação!$M$6:$M$5941)</f>
        <v>35665.4485565296</v>
      </c>
    </row>
    <row r="13" customFormat="false" ht="15" hidden="false" customHeight="false" outlineLevel="0" collapsed="false">
      <c r="A13" s="4" t="s">
        <v>13</v>
      </c>
      <c r="B13" s="6" t="n">
        <f aca="false">SUM(Cotação!$AE$6:$AE$5941)</f>
        <v>646.958475529582</v>
      </c>
    </row>
    <row r="14" customFormat="false" ht="15" hidden="false" customHeight="false" outlineLevel="0" collapsed="false">
      <c r="A14" s="4" t="s">
        <v>14</v>
      </c>
      <c r="B14" s="7" t="n">
        <f aca="false">IFERROR(B13/B12,0)</f>
        <v>0.0181396421947184</v>
      </c>
    </row>
    <row r="15" customFormat="false" ht="15" hidden="false" customHeight="false" outlineLevel="0" collapsed="false">
      <c r="A15" s="4" t="s">
        <v>15</v>
      </c>
      <c r="B15" s="5" t="n">
        <f aca="false">COUNTIF(Cotação!$AF$6:$AF$5941,"ESTOQUE INSUFICIENTE")</f>
        <v>30</v>
      </c>
    </row>
    <row r="16" customFormat="false" ht="15" hidden="false" customHeight="false" outlineLevel="0" collapsed="false">
      <c r="A16" s="4" t="s">
        <v>16</v>
      </c>
      <c r="B16" s="5" t="n">
        <f aca="false">COUNTIF(Cotação!$AF$6:$AF$5941,"EMPATE TÉCNICO")</f>
        <v>4</v>
      </c>
    </row>
    <row r="18" customFormat="false" ht="15" hidden="false" customHeight="false" outlineLevel="0" collapsed="false">
      <c r="A18" s="8" t="s">
        <v>17</v>
      </c>
    </row>
    <row r="19" customFormat="false" ht="35.05" hidden="false" customHeight="false" outlineLevel="0" collapsed="false">
      <c r="A19" s="9" t="s">
        <v>18</v>
      </c>
      <c r="B19" s="9" t="s">
        <v>19</v>
      </c>
      <c r="C19" s="9" t="s">
        <v>20</v>
      </c>
      <c r="D19" s="9" t="s">
        <v>21</v>
      </c>
      <c r="E19" s="9" t="s">
        <v>22</v>
      </c>
      <c r="F19" s="9" t="s">
        <v>23</v>
      </c>
      <c r="G19" s="9" t="s">
        <v>24</v>
      </c>
      <c r="H19" s="9" t="s">
        <v>25</v>
      </c>
    </row>
    <row r="20" customFormat="false" ht="15" hidden="false" customHeight="false" outlineLevel="0" collapsed="false">
      <c r="A20" s="5" t="s">
        <v>26</v>
      </c>
      <c r="B20" s="5" t="n">
        <f aca="false">COUNTIF(Cotação!$W$6:$W$5941,A20)</f>
        <v>598</v>
      </c>
      <c r="C20" s="5" t="n">
        <f aca="false">COUNTIFS(Cotação!$W$6:$W$5941,A20,Cotação!$AA$6:$AA$5941,"COMPRAR")</f>
        <v>292</v>
      </c>
      <c r="D20" s="5" t="n">
        <f aca="false">SUMIFS(Cotação!$AC$6:$AC$5941,Cotação!$W$6:$W$5941,A20)</f>
        <v>3492</v>
      </c>
      <c r="E20" s="6" t="n">
        <f aca="false">SUMIFS(Cotação!$AD$6:$AD$5941,Cotação!$W$6:$W$5941,A20)</f>
        <v>17429.268581</v>
      </c>
      <c r="F20" s="6" t="n">
        <f aca="false">SUMIFS(Cotação!$AE$6:$AE$5941,Cotação!$W$6:$W$5941,A20)</f>
        <v>500.751312650794</v>
      </c>
      <c r="G20" s="7" t="n">
        <f aca="false">IFERROR(E20/$E$24,0)</f>
        <v>0.497716164822783</v>
      </c>
      <c r="H20" s="5" t="n">
        <f aca="false">COUNTIFS(Cotação!$W$6:$W$5941,A20,Cotação!$AA$6:$AA$5941,"NÃO*")</f>
        <v>293</v>
      </c>
    </row>
    <row r="21" customFormat="false" ht="15" hidden="false" customHeight="false" outlineLevel="0" collapsed="false">
      <c r="A21" s="5" t="s">
        <v>27</v>
      </c>
      <c r="B21" s="5" t="n">
        <f aca="false">COUNTIF(Cotação!$W$6:$W$5941,A21)</f>
        <v>498</v>
      </c>
      <c r="C21" s="5" t="n">
        <f aca="false">COUNTIFS(Cotação!$W$6:$W$5941,A21,Cotação!$AA$6:$AA$5941,"COMPRAR")</f>
        <v>284</v>
      </c>
      <c r="D21" s="5" t="n">
        <f aca="false">SUMIFS(Cotação!$AC$6:$AC$5941,Cotação!$W$6:$W$5941,A21)</f>
        <v>2088</v>
      </c>
      <c r="E21" s="6" t="n">
        <f aca="false">SUMIFS(Cotação!$AD$6:$AD$5941,Cotação!$W$6:$W$5941,A21)</f>
        <v>17589.2215</v>
      </c>
      <c r="F21" s="6" t="n">
        <f aca="false">SUMIFS(Cotação!$AE$6:$AE$5941,Cotação!$W$6:$W$5941,A21)</f>
        <v>146.207162878788</v>
      </c>
      <c r="G21" s="7" t="n">
        <f aca="false">IFERROR(E21/$E$24,0)</f>
        <v>0.502283835177217</v>
      </c>
      <c r="H21" s="5" t="n">
        <f aca="false">COUNTIFS(Cotação!$W$6:$W$5941,A21,Cotação!$AA$6:$AA$5941,"NÃO*")</f>
        <v>211</v>
      </c>
    </row>
    <row r="22" customFormat="false" ht="15" hidden="false" customHeight="false" outlineLevel="0" collapsed="false">
      <c r="A22" s="5" t="s">
        <v>28</v>
      </c>
      <c r="B22" s="5" t="n">
        <f aca="false">COUNTIF(Cotação!$W$6:$W$5941,A22)</f>
        <v>0</v>
      </c>
      <c r="C22" s="5" t="n">
        <f aca="false">COUNTIFS(Cotação!$W$6:$W$5941,A22,Cotação!$AA$6:$AA$5941,"COMPRAR")</f>
        <v>0</v>
      </c>
      <c r="D22" s="5" t="n">
        <f aca="false">SUMIFS(Cotação!$AC$6:$AC$5941,Cotação!$W$6:$W$5941,A22)</f>
        <v>0</v>
      </c>
      <c r="E22" s="6" t="n">
        <f aca="false">SUMIFS(Cotação!$AD$6:$AD$5941,Cotação!$W$6:$W$5941,A22)</f>
        <v>0</v>
      </c>
      <c r="F22" s="6" t="n">
        <f aca="false">SUMIFS(Cotação!$AE$6:$AE$5941,Cotação!$W$6:$W$5941,A22)</f>
        <v>0</v>
      </c>
      <c r="G22" s="7" t="n">
        <f aca="false">IFERROR(E22/$E$24,0)</f>
        <v>0</v>
      </c>
      <c r="H22" s="5" t="n">
        <f aca="false">COUNTIFS(Cotação!$W$6:$W$5941,A22,Cotação!$AA$6:$AA$5941,"NÃO*")</f>
        <v>0</v>
      </c>
    </row>
    <row r="23" customFormat="false" ht="15" hidden="false" customHeight="false" outlineLevel="0" collapsed="false">
      <c r="A23" s="5" t="s">
        <v>29</v>
      </c>
      <c r="B23" s="5" t="n">
        <f aca="false">COUNTIF(Cotação!$W$6:$W$5941,A23)</f>
        <v>0</v>
      </c>
      <c r="C23" s="5" t="n">
        <f aca="false">COUNTIFS(Cotação!$W$6:$W$5941,A23,Cotação!$AA$6:$AA$5941,"COMPRAR")</f>
        <v>0</v>
      </c>
      <c r="D23" s="5" t="n">
        <f aca="false">SUMIFS(Cotação!$AC$6:$AC$5941,Cotação!$W$6:$W$5941,A23)</f>
        <v>0</v>
      </c>
      <c r="E23" s="6" t="n">
        <f aca="false">SUMIFS(Cotação!$AD$6:$AD$5941,Cotação!$W$6:$W$5941,A23)</f>
        <v>0</v>
      </c>
      <c r="F23" s="6" t="n">
        <f aca="false">SUMIFS(Cotação!$AE$6:$AE$5941,Cotação!$W$6:$W$5941,A23)</f>
        <v>0</v>
      </c>
      <c r="G23" s="7" t="n">
        <f aca="false">IFERROR(E23/$E$24,0)</f>
        <v>0</v>
      </c>
      <c r="H23" s="5" t="n">
        <f aca="false">COUNTIFS(Cotação!$W$6:$W$5941,A23,Cotação!$AA$6:$AA$5941,"NÃO*")</f>
        <v>0</v>
      </c>
    </row>
    <row r="24" customFormat="false" ht="15" hidden="false" customHeight="false" outlineLevel="0" collapsed="false">
      <c r="A24" s="10" t="s">
        <v>30</v>
      </c>
      <c r="B24" s="10" t="n">
        <f aca="false">SUM(B20:B23)</f>
        <v>1096</v>
      </c>
      <c r="C24" s="10" t="n">
        <f aca="false">SUM(C20:C23)</f>
        <v>576</v>
      </c>
      <c r="D24" s="10" t="n">
        <f aca="false">SUM(D20:D23)</f>
        <v>5580</v>
      </c>
      <c r="E24" s="11" t="n">
        <f aca="false">SUM(E20:E23)</f>
        <v>35018.490081</v>
      </c>
      <c r="F24" s="11" t="n">
        <f aca="false">SUM(F20:F23)</f>
        <v>646.958475529582</v>
      </c>
      <c r="G24" s="12" t="n">
        <f aca="false">SUM(G20:G23)</f>
        <v>1</v>
      </c>
      <c r="H24" s="10" t="n">
        <f aca="false">SUM(H20:H23)</f>
        <v>504</v>
      </c>
    </row>
    <row r="27" customFormat="false" ht="15" hidden="false" customHeight="false" outlineLevel="0" collapsed="false">
      <c r="A27" s="8" t="s">
        <v>31</v>
      </c>
    </row>
    <row r="28" customFormat="false" ht="15" hidden="false" customHeight="false" outlineLevel="0" collapsed="false">
      <c r="A28" s="4" t="s">
        <v>32</v>
      </c>
      <c r="B28" s="5" t="n">
        <f aca="false">SUMPRODUCT((Cotação!$N$6:$N$5941&lt;&gt;"")*(Cotação!$R$6:$R$5941&lt;&gt;""))</f>
        <v>364</v>
      </c>
    </row>
    <row r="29" customFormat="false" ht="15" hidden="false" customHeight="false" outlineLevel="0" collapsed="false">
      <c r="A29" s="4" t="s">
        <v>33</v>
      </c>
      <c r="B29" s="5" t="n">
        <f aca="false">SUMPRODUCT((Cotação!$N$6:$N$5941&lt;&gt;"")*(Cotação!$R$6:$R$5941&lt;&gt;"")*(Cotação!$N$6:$N$5941&lt;Cotação!$O$6:$O$5941))</f>
        <v>175</v>
      </c>
    </row>
    <row r="30" customFormat="false" ht="15" hidden="false" customHeight="false" outlineLevel="0" collapsed="false">
      <c r="A30" s="4" t="s">
        <v>34</v>
      </c>
      <c r="B30" s="5" t="n">
        <f aca="false">SUMPRODUCT((Cotação!$N$6:$N$5941&lt;&gt;"")*(Cotação!$R$6:$R$5941&lt;&gt;"")*(Cotação!$O$6:$O$5941&lt;Cotação!$N$6:$N$5941))</f>
        <v>189</v>
      </c>
    </row>
    <row r="31" customFormat="false" ht="15" hidden="false" customHeight="false" outlineLevel="0" collapsed="false">
      <c r="A31" s="4" t="s">
        <v>35</v>
      </c>
      <c r="B31" s="5" t="n">
        <f aca="false">B28-B29-B30</f>
        <v>0</v>
      </c>
    </row>
    <row r="34" customFormat="false" ht="15" hidden="false" customHeight="false" outlineLevel="0" collapsed="false">
      <c r="A34" s="8" t="s">
        <v>36</v>
      </c>
    </row>
    <row r="35" customFormat="false" ht="15" hidden="false" customHeight="false" outlineLevel="0" collapsed="false">
      <c r="A35" s="3" t="s">
        <v>37</v>
      </c>
      <c r="B35" s="3" t="s">
        <v>38</v>
      </c>
      <c r="C35" s="3" t="s">
        <v>20</v>
      </c>
      <c r="D35" s="3" t="s">
        <v>39</v>
      </c>
      <c r="E35" s="3" t="s">
        <v>22</v>
      </c>
      <c r="F35" s="3" t="s">
        <v>40</v>
      </c>
    </row>
    <row r="36" customFormat="false" ht="15" hidden="false" customHeight="false" outlineLevel="0" collapsed="false">
      <c r="A36" s="5" t="s">
        <v>41</v>
      </c>
      <c r="B36" s="5" t="n">
        <f aca="false">COUNTIF(Cotação!$F$6:$F$5941,A36)</f>
        <v>1448</v>
      </c>
      <c r="C36" s="5" t="n">
        <f aca="false">COUNTIFS(Cotação!$F$6:$F$5941,A36,Cotação!$AA$6:$AA$5941,"COMPRAR")</f>
        <v>192</v>
      </c>
      <c r="D36" s="5" t="n">
        <f aca="false">COUNTIFS(Cotação!$F$6:$F$5941,A36,Cotação!$AA$6:$AA$5941,"NÃO*")</f>
        <v>160</v>
      </c>
      <c r="E36" s="6" t="n">
        <f aca="false">SUMIFS(Cotação!$AD$6:$AD$5941,Cotação!$F$6:$F$5941,A36)</f>
        <v>23312.3593</v>
      </c>
      <c r="F36" s="6" t="n">
        <f aca="false">SUMIFS(Cotação!$AE$6:$AE$5941,Cotação!$F$6:$F$5941,A36)</f>
        <v>401.463518434345</v>
      </c>
    </row>
    <row r="37" customFormat="false" ht="15" hidden="false" customHeight="false" outlineLevel="0" collapsed="false">
      <c r="A37" s="5" t="s">
        <v>42</v>
      </c>
      <c r="B37" s="5" t="n">
        <f aca="false">COUNTIF(Cotação!$F$6:$F$5941,A37)</f>
        <v>1241</v>
      </c>
      <c r="C37" s="5" t="n">
        <f aca="false">COUNTIFS(Cotação!$F$6:$F$5941,A37,Cotação!$AA$6:$AA$5941,"COMPRAR")</f>
        <v>189</v>
      </c>
      <c r="D37" s="5" t="n">
        <f aca="false">COUNTIFS(Cotação!$F$6:$F$5941,A37,Cotação!$AA$6:$AA$5941,"NÃO*")</f>
        <v>126</v>
      </c>
      <c r="E37" s="6" t="n">
        <f aca="false">SUMIFS(Cotação!$AD$6:$AD$5941,Cotação!$F$6:$F$5941,A37)</f>
        <v>8242.957074</v>
      </c>
      <c r="F37" s="6" t="n">
        <f aca="false">SUMIFS(Cotação!$AE$6:$AE$5941,Cotação!$F$6:$F$5941,A37)</f>
        <v>66.4784259999998</v>
      </c>
    </row>
    <row r="38" customFormat="false" ht="15" hidden="false" customHeight="false" outlineLevel="0" collapsed="false">
      <c r="A38" s="5" t="s">
        <v>43</v>
      </c>
      <c r="B38" s="5" t="n">
        <f aca="false">COUNTIF(Cotação!$F$6:$F$5941,A38)</f>
        <v>3247</v>
      </c>
      <c r="C38" s="5" t="n">
        <f aca="false">COUNTIFS(Cotação!$F$6:$F$5941,A38,Cotação!$AA$6:$AA$5941,"COMPRAR")</f>
        <v>195</v>
      </c>
      <c r="D38" s="5" t="n">
        <f aca="false">COUNTIFS(Cotação!$F$6:$F$5941,A38,Cotação!$AA$6:$AA$5941,"NÃO*")</f>
        <v>218</v>
      </c>
      <c r="E38" s="6" t="n">
        <f aca="false">SUMIFS(Cotação!$AD$6:$AD$5941,Cotação!$F$6:$F$5941,A38)</f>
        <v>3463.173707</v>
      </c>
      <c r="F38" s="6" t="n">
        <f aca="false">SUMIFS(Cotação!$AE$6:$AE$5941,Cotação!$F$6:$F$5941,A38)</f>
        <v>179.016531095238</v>
      </c>
    </row>
    <row r="44" customFormat="false" ht="15" hidden="false" customHeight="false" outlineLevel="0" collapsed="false">
      <c r="A44" s="8" t="s">
        <v>44</v>
      </c>
    </row>
    <row r="45" customFormat="false" ht="15" hidden="false" customHeight="false" outlineLevel="0" collapsed="false">
      <c r="A45" s="4" t="s">
        <v>45</v>
      </c>
      <c r="B45" s="5" t="n">
        <f aca="false">COUNTA('Palmed CAST x MAB'!A4:A829)</f>
        <v>826</v>
      </c>
    </row>
    <row r="46" customFormat="false" ht="15" hidden="false" customHeight="false" outlineLevel="0" collapsed="false">
      <c r="A46" s="4" t="s">
        <v>46</v>
      </c>
      <c r="B46" s="5" t="n">
        <f aca="false">COUNTIFS('Palmed CAST x MAB'!E4:E829,"&lt;&gt;",'Palmed CAST x MAB'!H4:H829,"")</f>
        <v>183</v>
      </c>
    </row>
    <row r="47" customFormat="false" ht="15" hidden="false" customHeight="false" outlineLevel="0" collapsed="false">
      <c r="A47" s="4" t="s">
        <v>47</v>
      </c>
      <c r="B47" s="5" t="n">
        <f aca="false">COUNTIFS('Palmed CAST x MAB'!H4:H829,"&lt;&gt;",'Palmed CAST x MAB'!E4:E829,"")</f>
        <v>238</v>
      </c>
    </row>
    <row r="48" customFormat="false" ht="15" hidden="false" customHeight="false" outlineLevel="0" collapsed="false">
      <c r="A48" s="4" t="s">
        <v>48</v>
      </c>
      <c r="B48" s="5" t="n">
        <f aca="false">COUNT('Palmed CAST x MAB'!L4:L829)</f>
        <v>405</v>
      </c>
    </row>
    <row r="49" customFormat="false" ht="15" hidden="false" customHeight="false" outlineLevel="0" collapsed="false">
      <c r="A49" s="4" t="s">
        <v>49</v>
      </c>
      <c r="B49" s="5" t="n">
        <f aca="false">COUNTIF('Palmed CAST x MAB'!L4:L829,"&lt;0")</f>
        <v>87</v>
      </c>
    </row>
    <row r="50" customFormat="false" ht="15" hidden="false" customHeight="false" outlineLevel="0" collapsed="false">
      <c r="A50" s="4" t="s">
        <v>50</v>
      </c>
      <c r="B50" s="5" t="n">
        <f aca="false">COUNTIF('Palmed CAST x MAB'!L4:L829,"&gt;0")</f>
        <v>104</v>
      </c>
    </row>
    <row r="51" customFormat="false" ht="15" hidden="false" customHeight="false" outlineLevel="0" collapsed="false">
      <c r="A51" s="4" t="s">
        <v>51</v>
      </c>
      <c r="B51" s="5" t="n">
        <f aca="false">COUNTIF('Palmed CAST x MAB'!L4:L829,0)</f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9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6"/>
    <col collapsed="false" customWidth="true" hidden="false" outlineLevel="0" max="6" min="6" style="0" width="5"/>
    <col collapsed="false" customWidth="true" hidden="false" outlineLevel="0" max="8" min="7" style="0" width="8"/>
    <col collapsed="false" customWidth="true" hidden="false" outlineLevel="0" max="9" min="9" style="0" width="9"/>
    <col collapsed="false" customWidth="true" hidden="false" outlineLevel="0" max="14" min="10" style="0" width="11"/>
    <col collapsed="false" customWidth="true" hidden="false" outlineLevel="0" max="15" min="15" style="0" width="12"/>
    <col collapsed="false" customWidth="true" hidden="false" outlineLevel="0" max="18" min="16" style="0" width="11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13"/>
    <col collapsed="false" customWidth="true" hidden="false" outlineLevel="0" max="24" min="24" style="0" width="11"/>
    <col collapsed="false" customWidth="true" hidden="false" outlineLevel="0" max="26" min="25" style="0" width="9"/>
    <col collapsed="false" customWidth="true" hidden="false" outlineLevel="0" max="27" min="27" style="0" width="26"/>
    <col collapsed="false" customWidth="true" hidden="false" outlineLevel="0" max="29" min="28" style="0" width="9"/>
    <col collapsed="false" customWidth="true" hidden="false" outlineLevel="0" max="30" min="30" style="0" width="13"/>
    <col collapsed="false" customWidth="true" hidden="false" outlineLevel="0" max="31" min="31" style="0" width="12"/>
    <col collapsed="false" customWidth="true" hidden="false" outlineLevel="0" max="32" min="32" style="0" width="22"/>
    <col collapsed="false" customWidth="true" hidden="false" outlineLevel="0" max="33" min="33" style="0" width="28"/>
    <col collapsed="false" customWidth="true" hidden="false" outlineLevel="0" max="34" min="34" style="0" width="16"/>
  </cols>
  <sheetData>
    <row r="1" customFormat="false" ht="16.15" hidden="false" customHeight="false" outlineLevel="0" collapsed="false">
      <c r="A1" s="13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N4" s="14" t="s">
        <v>26</v>
      </c>
      <c r="O4" s="14" t="s">
        <v>27</v>
      </c>
      <c r="P4" s="14" t="s">
        <v>28</v>
      </c>
      <c r="Q4" s="14" t="s">
        <v>29</v>
      </c>
    </row>
    <row r="5" customFormat="false" ht="42" hidden="false" customHeight="true" outlineLevel="0" collapsed="false">
      <c r="A5" s="15" t="s">
        <v>54</v>
      </c>
      <c r="B5" s="15" t="s">
        <v>55</v>
      </c>
      <c r="C5" s="15" t="s">
        <v>56</v>
      </c>
      <c r="D5" s="15" t="s">
        <v>57</v>
      </c>
      <c r="E5" s="15" t="s">
        <v>58</v>
      </c>
      <c r="F5" s="15" t="s">
        <v>59</v>
      </c>
      <c r="G5" s="15" t="s">
        <v>60</v>
      </c>
      <c r="H5" s="15" t="s">
        <v>61</v>
      </c>
      <c r="I5" s="15" t="s">
        <v>62</v>
      </c>
      <c r="J5" s="15" t="s">
        <v>63</v>
      </c>
      <c r="K5" s="15" t="s">
        <v>64</v>
      </c>
      <c r="L5" s="15" t="s">
        <v>65</v>
      </c>
      <c r="M5" s="15" t="s">
        <v>66</v>
      </c>
      <c r="N5" s="15" t="s">
        <v>26</v>
      </c>
      <c r="O5" s="15" t="s">
        <v>67</v>
      </c>
      <c r="P5" s="15" t="s">
        <v>28</v>
      </c>
      <c r="Q5" s="15" t="s">
        <v>29</v>
      </c>
      <c r="R5" s="15" t="s">
        <v>68</v>
      </c>
      <c r="S5" s="15" t="s">
        <v>69</v>
      </c>
      <c r="T5" s="15" t="s">
        <v>70</v>
      </c>
      <c r="U5" s="15" t="s">
        <v>71</v>
      </c>
      <c r="V5" s="15" t="s">
        <v>72</v>
      </c>
      <c r="W5" s="15" t="s">
        <v>73</v>
      </c>
      <c r="X5" s="15" t="s">
        <v>74</v>
      </c>
      <c r="Y5" s="15" t="s">
        <v>75</v>
      </c>
      <c r="Z5" s="15" t="s">
        <v>76</v>
      </c>
      <c r="AA5" s="15" t="s">
        <v>77</v>
      </c>
      <c r="AB5" s="15" t="s">
        <v>78</v>
      </c>
      <c r="AC5" s="15" t="s">
        <v>79</v>
      </c>
      <c r="AD5" s="15" t="s">
        <v>22</v>
      </c>
      <c r="AE5" s="15" t="s">
        <v>23</v>
      </c>
      <c r="AF5" s="15" t="s">
        <v>80</v>
      </c>
      <c r="AG5" s="15" t="s">
        <v>81</v>
      </c>
      <c r="AH5" s="15" t="s">
        <v>82</v>
      </c>
    </row>
    <row r="6" customFormat="false" ht="15" hidden="false" customHeight="false" outlineLevel="0" collapsed="false">
      <c r="A6" s="16" t="s">
        <v>83</v>
      </c>
      <c r="B6" s="17" t="s">
        <v>84</v>
      </c>
      <c r="C6" s="16" t="s">
        <v>85</v>
      </c>
      <c r="D6" s="16" t="s">
        <v>86</v>
      </c>
      <c r="E6" s="18" t="n">
        <v>1</v>
      </c>
      <c r="F6" s="16" t="s">
        <v>43</v>
      </c>
      <c r="G6" s="18" t="n">
        <v>1</v>
      </c>
      <c r="H6" s="16" t="n">
        <v>0.6</v>
      </c>
      <c r="I6" s="18" t="n">
        <v>1</v>
      </c>
      <c r="J6" s="19" t="n">
        <v>1.35</v>
      </c>
      <c r="K6" s="19" t="n">
        <v>1.35</v>
      </c>
      <c r="L6" s="19" t="n">
        <v>1.35</v>
      </c>
      <c r="M6" s="19" t="n">
        <f aca="false">IF(J6&gt;0,J6,K6)*E6</f>
        <v>1.35</v>
      </c>
      <c r="N6" s="20" t="n">
        <v>1.35</v>
      </c>
      <c r="O6" s="21" t="str">
        <f aca="false">IF(R6="","",ROUND(R6*(1-Premissas!$B$4),4))</f>
        <v/>
      </c>
      <c r="P6" s="22"/>
      <c r="Q6" s="22"/>
      <c r="R6" s="23"/>
      <c r="S6" s="24" t="n">
        <v>1677</v>
      </c>
      <c r="T6" s="24" t="n">
        <v>12</v>
      </c>
      <c r="U6" s="25"/>
      <c r="V6" s="19" t="n">
        <f aca="false">IF(COUNT(N6:Q6)=0,"",MIN(N6:Q6))</f>
        <v>1.35</v>
      </c>
      <c r="W6" s="16" t="str">
        <f aca="false">IF(V6="","",INDEX($N$4:$Q$4,MATCH(V6,N6:Q6,0)))</f>
        <v>DIMEC</v>
      </c>
      <c r="X6" s="19" t="str">
        <f aca="false">IF(COUNT(N6:Q6)&lt;2,"",SMALL(N6:Q6,2))</f>
        <v/>
      </c>
      <c r="Y6" s="26" t="n">
        <f aca="false">IF(OR(V6="",M6=0),"",V6/M6-1)</f>
        <v>0</v>
      </c>
      <c r="Z6" s="26" t="n">
        <f aca="false">IF(OR(V6="",L6=""),"",V6/(L6*E6)-1)</f>
        <v>0</v>
      </c>
      <c r="AA6" s="16" t="str">
        <f aca="false">IF(V6="","SEM OFERTA",IF(OR(Y6&gt;Premissas!$B$11,Y6&lt;Premissas!$B$12),"VERIFICAR - UNIDADE/EMBALAGEM",IF(Y6&gt;Premissas!$B$6,"NÃO COMPRAR - REAJUSTE &gt;5%","COMPRAR")))</f>
        <v>COMPRAR</v>
      </c>
      <c r="AB6" s="18" t="n">
        <f aca="false">IF(W6="DIMEC",S6,IF(W6="MEDCENTRO",U6,""))</f>
        <v>1677</v>
      </c>
      <c r="AC6" s="18" t="n">
        <f aca="false">IF(AA6&lt;&gt;"COMPRAR",0,IF(AB6="",I6,MIN(I6,AB6)))</f>
        <v>1</v>
      </c>
      <c r="AD6" s="19" t="n">
        <f aca="false">IF(AC6&gt;0,AC6*V6,0)</f>
        <v>1.35</v>
      </c>
      <c r="AE6" s="19" t="n">
        <f aca="false">IF(AC6&gt;0,(M6-V6)*AC6,0)</f>
        <v>0</v>
      </c>
      <c r="AF6" s="16" t="str">
        <f aca="false">IF(AA6&lt;&gt;"COMPRAR","",IF(AB6="",IF(X6="","",IF(X6-V6&lt;0.01,"EMPATE TÉCNICO","")),IF(AB6&lt;I6,"ESTOQUE INSUFICIENTE",IF(X6="","",IF(X6-V6&lt;0.01,"EMPATE TÉCNICO","")))))</f>
        <v/>
      </c>
      <c r="AG6" s="16" t="s">
        <v>87</v>
      </c>
      <c r="AH6" s="16" t="s">
        <v>88</v>
      </c>
    </row>
    <row r="7" customFormat="false" ht="15" hidden="false" customHeight="false" outlineLevel="0" collapsed="false">
      <c r="A7" s="16" t="s">
        <v>89</v>
      </c>
      <c r="B7" s="17" t="s">
        <v>90</v>
      </c>
      <c r="C7" s="16" t="s">
        <v>91</v>
      </c>
      <c r="D7" s="16" t="s">
        <v>92</v>
      </c>
      <c r="E7" s="18" t="n">
        <v>1</v>
      </c>
      <c r="F7" s="16" t="s">
        <v>42</v>
      </c>
      <c r="G7" s="18" t="n">
        <v>1</v>
      </c>
      <c r="H7" s="16" t="n">
        <v>0.5</v>
      </c>
      <c r="I7" s="18" t="n">
        <v>1</v>
      </c>
      <c r="J7" s="19" t="n">
        <v>12.8</v>
      </c>
      <c r="K7" s="19" t="n">
        <v>12.8</v>
      </c>
      <c r="L7" s="19" t="n">
        <v>12.8</v>
      </c>
      <c r="M7" s="19" t="n">
        <f aca="false">IF(J7&gt;0,J7,K7)*E7</f>
        <v>12.8</v>
      </c>
      <c r="N7" s="20"/>
      <c r="O7" s="21" t="n">
        <f aca="false">IF(R7="","",ROUND(R7*(1-Premissas!$B$4),4))</f>
        <v>12.3215</v>
      </c>
      <c r="P7" s="22"/>
      <c r="Q7" s="22"/>
      <c r="R7" s="23" t="n">
        <v>12.97</v>
      </c>
      <c r="S7" s="24"/>
      <c r="T7" s="24"/>
      <c r="U7" s="25" t="n">
        <v>78</v>
      </c>
      <c r="V7" s="19" t="n">
        <f aca="false">IF(COUNT(N7:Q7)=0,"",MIN(N7:Q7))</f>
        <v>12.3215</v>
      </c>
      <c r="W7" s="16" t="str">
        <f aca="false">IF(V7="","",INDEX($N$4:$Q$4,MATCH(V7,N7:Q7,0)))</f>
        <v>MEDCENTRO</v>
      </c>
      <c r="X7" s="19" t="str">
        <f aca="false">IF(COUNT(N7:Q7)&lt;2,"",SMALL(N7:Q7,2))</f>
        <v/>
      </c>
      <c r="Y7" s="26" t="n">
        <f aca="false">IF(OR(V7="",M7=0),"",V7/M7-1)</f>
        <v>-0.0373828125</v>
      </c>
      <c r="Z7" s="26" t="n">
        <f aca="false">IF(OR(V7="",L7=""),"",V7/(L7*E7)-1)</f>
        <v>-0.0373828125</v>
      </c>
      <c r="AA7" s="16" t="str">
        <f aca="false">IF(V7="","SEM OFERTA",IF(OR(Y7&gt;Premissas!$B$11,Y7&lt;Premissas!$B$12),"VERIFICAR - UNIDADE/EMBALAGEM",IF(Y7&gt;Premissas!$B$6,"NÃO COMPRAR - REAJUSTE &gt;5%","COMPRAR")))</f>
        <v>COMPRAR</v>
      </c>
      <c r="AB7" s="18" t="n">
        <f aca="false">IF(W7="DIMEC",S7,IF(W7="MEDCENTRO",U7,""))</f>
        <v>78</v>
      </c>
      <c r="AC7" s="18" t="n">
        <f aca="false">IF(AA7&lt;&gt;"COMPRAR",0,IF(AB7="",I7,MIN(I7,AB7)))</f>
        <v>1</v>
      </c>
      <c r="AD7" s="19" t="n">
        <f aca="false">IF(AC7&gt;0,AC7*V7,0)</f>
        <v>12.3215</v>
      </c>
      <c r="AE7" s="19" t="n">
        <f aca="false">IF(AC7&gt;0,(M7-V7)*AC7,0)</f>
        <v>0.4785</v>
      </c>
      <c r="AF7" s="16" t="str">
        <f aca="false">IF(AA7&lt;&gt;"COMPRAR","",IF(AB7="",IF(X7="","",IF(X7-V7&lt;0.01,"EMPATE TÉCNICO","")),IF(AB7&lt;I7,"ESTOQUE INSUFICIENTE",IF(X7="","",IF(X7-V7&lt;0.01,"EMPATE TÉCNICO","")))))</f>
        <v/>
      </c>
      <c r="AG7" s="16" t="s">
        <v>93</v>
      </c>
      <c r="AH7" s="16" t="s">
        <v>94</v>
      </c>
    </row>
    <row r="8" customFormat="false" ht="15" hidden="false" customHeight="false" outlineLevel="0" collapsed="false">
      <c r="A8" s="16" t="s">
        <v>95</v>
      </c>
      <c r="B8" s="17" t="s">
        <v>96</v>
      </c>
      <c r="C8" s="16" t="s">
        <v>97</v>
      </c>
      <c r="D8" s="16" t="s">
        <v>92</v>
      </c>
      <c r="E8" s="18" t="n">
        <v>1</v>
      </c>
      <c r="F8" s="16" t="s">
        <v>43</v>
      </c>
      <c r="G8" s="18" t="n">
        <v>2</v>
      </c>
      <c r="H8" s="16" t="n">
        <v>0.8</v>
      </c>
      <c r="I8" s="18" t="n">
        <v>1</v>
      </c>
      <c r="J8" s="19" t="n">
        <v>12.8</v>
      </c>
      <c r="K8" s="19" t="n">
        <v>12.8</v>
      </c>
      <c r="L8" s="19" t="n">
        <v>12.26</v>
      </c>
      <c r="M8" s="19" t="n">
        <f aca="false">IF(J8&gt;0,J8,K8)*E8</f>
        <v>12.8</v>
      </c>
      <c r="N8" s="20"/>
      <c r="O8" s="21" t="n">
        <f aca="false">IF(R8="","",ROUND(R8*(1-Premissas!$B$4),4))</f>
        <v>12.3215</v>
      </c>
      <c r="P8" s="22"/>
      <c r="Q8" s="22"/>
      <c r="R8" s="23" t="n">
        <v>12.97</v>
      </c>
      <c r="S8" s="24"/>
      <c r="T8" s="24"/>
      <c r="U8" s="25" t="n">
        <v>29</v>
      </c>
      <c r="V8" s="19" t="n">
        <f aca="false">IF(COUNT(N8:Q8)=0,"",MIN(N8:Q8))</f>
        <v>12.3215</v>
      </c>
      <c r="W8" s="16" t="str">
        <f aca="false">IF(V8="","",INDEX($N$4:$Q$4,MATCH(V8,N8:Q8,0)))</f>
        <v>MEDCENTRO</v>
      </c>
      <c r="X8" s="19" t="str">
        <f aca="false">IF(COUNT(N8:Q8)&lt;2,"",SMALL(N8:Q8,2))</f>
        <v/>
      </c>
      <c r="Y8" s="26" t="n">
        <f aca="false">IF(OR(V8="",M8=0),"",V8/M8-1)</f>
        <v>-0.0373828125</v>
      </c>
      <c r="Z8" s="26" t="n">
        <f aca="false">IF(OR(V8="",L8=""),"",V8/(L8*E8)-1)</f>
        <v>0.00501631321370311</v>
      </c>
      <c r="AA8" s="16" t="str">
        <f aca="false">IF(V8="","SEM OFERTA",IF(OR(Y8&gt;Premissas!$B$11,Y8&lt;Premissas!$B$12),"VERIFICAR - UNIDADE/EMBALAGEM",IF(Y8&gt;Premissas!$B$6,"NÃO COMPRAR - REAJUSTE &gt;5%","COMPRAR")))</f>
        <v>COMPRAR</v>
      </c>
      <c r="AB8" s="18" t="n">
        <f aca="false">IF(W8="DIMEC",S8,IF(W8="MEDCENTRO",U8,""))</f>
        <v>29</v>
      </c>
      <c r="AC8" s="18" t="n">
        <f aca="false">IF(AA8&lt;&gt;"COMPRAR",0,IF(AB8="",I8,MIN(I8,AB8)))</f>
        <v>1</v>
      </c>
      <c r="AD8" s="19" t="n">
        <f aca="false">IF(AC8&gt;0,AC8*V8,0)</f>
        <v>12.3215</v>
      </c>
      <c r="AE8" s="19" t="n">
        <f aca="false">IF(AC8&gt;0,(M8-V8)*AC8,0)</f>
        <v>0.4785</v>
      </c>
      <c r="AF8" s="16" t="str">
        <f aca="false">IF(AA8&lt;&gt;"COMPRAR","",IF(AB8="",IF(X8="","",IF(X8-V8&lt;0.01,"EMPATE TÉCNICO","")),IF(AB8&lt;I8,"ESTOQUE INSUFICIENTE",IF(X8="","",IF(X8-V8&lt;0.01,"EMPATE TÉCNICO","")))))</f>
        <v/>
      </c>
      <c r="AG8" s="16" t="s">
        <v>93</v>
      </c>
      <c r="AH8" s="16" t="s">
        <v>94</v>
      </c>
    </row>
    <row r="9" customFormat="false" ht="15" hidden="false" customHeight="false" outlineLevel="0" collapsed="false">
      <c r="A9" s="16" t="s">
        <v>98</v>
      </c>
      <c r="B9" s="17" t="s">
        <v>99</v>
      </c>
      <c r="C9" s="16" t="s">
        <v>100</v>
      </c>
      <c r="D9" s="16" t="s">
        <v>92</v>
      </c>
      <c r="E9" s="18" t="n">
        <v>1</v>
      </c>
      <c r="F9" s="16" t="s">
        <v>42</v>
      </c>
      <c r="G9" s="18" t="n">
        <v>1</v>
      </c>
      <c r="H9" s="16" t="n">
        <v>4.3</v>
      </c>
      <c r="I9" s="18" t="n">
        <v>11</v>
      </c>
      <c r="J9" s="19" t="n">
        <v>9.07</v>
      </c>
      <c r="K9" s="19" t="n">
        <v>9.07</v>
      </c>
      <c r="L9" s="19" t="n">
        <v>9.07</v>
      </c>
      <c r="M9" s="19" t="n">
        <f aca="false">IF(J9&gt;0,J9,K9)*E9</f>
        <v>9.07</v>
      </c>
      <c r="N9" s="20"/>
      <c r="O9" s="21" t="n">
        <f aca="false">IF(R9="","",ROUND(R9*(1-Premissas!$B$4),4))</f>
        <v>9.12</v>
      </c>
      <c r="P9" s="22"/>
      <c r="Q9" s="22"/>
      <c r="R9" s="23" t="n">
        <v>9.6</v>
      </c>
      <c r="S9" s="24"/>
      <c r="T9" s="24"/>
      <c r="U9" s="25" t="n">
        <v>333</v>
      </c>
      <c r="V9" s="19" t="n">
        <f aca="false">IF(COUNT(N9:Q9)=0,"",MIN(N9:Q9))</f>
        <v>9.12</v>
      </c>
      <c r="W9" s="16" t="str">
        <f aca="false">IF(V9="","",INDEX($N$4:$Q$4,MATCH(V9,N9:Q9,0)))</f>
        <v>MEDCENTRO</v>
      </c>
      <c r="X9" s="19" t="str">
        <f aca="false">IF(COUNT(N9:Q9)&lt;2,"",SMALL(N9:Q9,2))</f>
        <v/>
      </c>
      <c r="Y9" s="26" t="n">
        <f aca="false">IF(OR(V9="",M9=0),"",V9/M9-1)</f>
        <v>0.00551267916207254</v>
      </c>
      <c r="Z9" s="26" t="n">
        <f aca="false">IF(OR(V9="",L9=""),"",V9/(L9*E9)-1)</f>
        <v>0.00551267916207254</v>
      </c>
      <c r="AA9" s="16" t="str">
        <f aca="false">IF(V9="","SEM OFERTA",IF(OR(Y9&gt;Premissas!$B$11,Y9&lt;Premissas!$B$12),"VERIFICAR - UNIDADE/EMBALAGEM",IF(Y9&gt;Premissas!$B$6,"NÃO COMPRAR - REAJUSTE &gt;5%","COMPRAR")))</f>
        <v>COMPRAR</v>
      </c>
      <c r="AB9" s="18" t="n">
        <f aca="false">IF(W9="DIMEC",S9,IF(W9="MEDCENTRO",U9,""))</f>
        <v>333</v>
      </c>
      <c r="AC9" s="18" t="n">
        <f aca="false">IF(AA9&lt;&gt;"COMPRAR",0,IF(AB9="",I9,MIN(I9,AB9)))</f>
        <v>11</v>
      </c>
      <c r="AD9" s="19" t="n">
        <f aca="false">IF(AC9&gt;0,AC9*V9,0)</f>
        <v>100.32</v>
      </c>
      <c r="AE9" s="19" t="n">
        <f aca="false">IF(AC9&gt;0,(M9-V9)*AC9,0)</f>
        <v>-0.549999999999988</v>
      </c>
      <c r="AF9" s="16" t="str">
        <f aca="false">IF(AA9&lt;&gt;"COMPRAR","",IF(AB9="",IF(X9="","",IF(X9-V9&lt;0.01,"EMPATE TÉCNICO","")),IF(AB9&lt;I9,"ESTOQUE INSUFICIENTE",IF(X9="","",IF(X9-V9&lt;0.01,"EMPATE TÉCNICO","")))))</f>
        <v/>
      </c>
      <c r="AG9" s="16" t="s">
        <v>93</v>
      </c>
      <c r="AH9" s="16" t="s">
        <v>94</v>
      </c>
    </row>
    <row r="10" customFormat="false" ht="15" hidden="false" customHeight="false" outlineLevel="0" collapsed="false">
      <c r="A10" s="16" t="s">
        <v>101</v>
      </c>
      <c r="B10" s="17" t="s">
        <v>102</v>
      </c>
      <c r="C10" s="16" t="s">
        <v>103</v>
      </c>
      <c r="D10" s="16" t="s">
        <v>92</v>
      </c>
      <c r="E10" s="18" t="n">
        <v>1</v>
      </c>
      <c r="F10" s="16" t="s">
        <v>42</v>
      </c>
      <c r="G10" s="18" t="n">
        <v>0</v>
      </c>
      <c r="H10" s="16" t="n">
        <v>2.1</v>
      </c>
      <c r="I10" s="18" t="n">
        <v>6</v>
      </c>
      <c r="J10" s="19" t="n">
        <v>9.07</v>
      </c>
      <c r="K10" s="19" t="n">
        <v>9.07</v>
      </c>
      <c r="L10" s="19" t="n">
        <v>9.07</v>
      </c>
      <c r="M10" s="19" t="n">
        <f aca="false">IF(J10&gt;0,J10,K10)*E10</f>
        <v>9.07</v>
      </c>
      <c r="N10" s="20"/>
      <c r="O10" s="21" t="n">
        <f aca="false">IF(R10="","",ROUND(R10*(1-Premissas!$B$4),4))</f>
        <v>9.12</v>
      </c>
      <c r="P10" s="22"/>
      <c r="Q10" s="22"/>
      <c r="R10" s="23" t="n">
        <v>9.6</v>
      </c>
      <c r="S10" s="24"/>
      <c r="T10" s="24"/>
      <c r="U10" s="25" t="n">
        <v>250</v>
      </c>
      <c r="V10" s="19" t="n">
        <f aca="false">IF(COUNT(N10:Q10)=0,"",MIN(N10:Q10))</f>
        <v>9.12</v>
      </c>
      <c r="W10" s="16" t="str">
        <f aca="false">IF(V10="","",INDEX($N$4:$Q$4,MATCH(V10,N10:Q10,0)))</f>
        <v>MEDCENTRO</v>
      </c>
      <c r="X10" s="19" t="str">
        <f aca="false">IF(COUNT(N10:Q10)&lt;2,"",SMALL(N10:Q10,2))</f>
        <v/>
      </c>
      <c r="Y10" s="26" t="n">
        <f aca="false">IF(OR(V10="",M10=0),"",V10/M10-1)</f>
        <v>0.00551267916207254</v>
      </c>
      <c r="Z10" s="26" t="n">
        <f aca="false">IF(OR(V10="",L10=""),"",V10/(L10*E10)-1)</f>
        <v>0.00551267916207254</v>
      </c>
      <c r="AA10" s="16" t="str">
        <f aca="false">IF(V10="","SEM OFERTA",IF(OR(Y10&gt;Premissas!$B$11,Y10&lt;Premissas!$B$12),"VERIFICAR - UNIDADE/EMBALAGEM",IF(Y10&gt;Premissas!$B$6,"NÃO COMPRAR - REAJUSTE &gt;5%","COMPRAR")))</f>
        <v>COMPRAR</v>
      </c>
      <c r="AB10" s="18" t="n">
        <f aca="false">IF(W10="DIMEC",S10,IF(W10="MEDCENTRO",U10,""))</f>
        <v>250</v>
      </c>
      <c r="AC10" s="18" t="n">
        <f aca="false">IF(AA10&lt;&gt;"COMPRAR",0,IF(AB10="",I10,MIN(I10,AB10)))</f>
        <v>6</v>
      </c>
      <c r="AD10" s="19" t="n">
        <f aca="false">IF(AC10&gt;0,AC10*V10,0)</f>
        <v>54.72</v>
      </c>
      <c r="AE10" s="19" t="n">
        <f aca="false">IF(AC10&gt;0,(M10-V10)*AC10,0)</f>
        <v>-0.299999999999994</v>
      </c>
      <c r="AF10" s="16" t="str">
        <f aca="false">IF(AA10&lt;&gt;"COMPRAR","",IF(AB10="",IF(X10="","",IF(X10-V10&lt;0.01,"EMPATE TÉCNICO","")),IF(AB10&lt;I10,"ESTOQUE INSUFICIENTE",IF(X10="","",IF(X10-V10&lt;0.01,"EMPATE TÉCNICO","")))))</f>
        <v/>
      </c>
      <c r="AG10" s="16" t="s">
        <v>93</v>
      </c>
      <c r="AH10" s="16" t="s">
        <v>94</v>
      </c>
    </row>
    <row r="11" customFormat="false" ht="15" hidden="false" customHeight="false" outlineLevel="0" collapsed="false">
      <c r="A11" s="16" t="s">
        <v>104</v>
      </c>
      <c r="B11" s="17" t="s">
        <v>105</v>
      </c>
      <c r="C11" s="16" t="s">
        <v>106</v>
      </c>
      <c r="D11" s="16" t="s">
        <v>92</v>
      </c>
      <c r="E11" s="18" t="n">
        <v>1</v>
      </c>
      <c r="F11" s="16" t="s">
        <v>42</v>
      </c>
      <c r="G11" s="18" t="n">
        <v>1</v>
      </c>
      <c r="H11" s="16" t="n">
        <v>0.5</v>
      </c>
      <c r="I11" s="18" t="n">
        <v>1</v>
      </c>
      <c r="J11" s="19" t="n">
        <v>13.71</v>
      </c>
      <c r="K11" s="19" t="n">
        <v>13.71</v>
      </c>
      <c r="L11" s="19" t="n">
        <v>13.71</v>
      </c>
      <c r="M11" s="19" t="n">
        <f aca="false">IF(J11&gt;0,J11,K11)*E11</f>
        <v>13.71</v>
      </c>
      <c r="N11" s="20"/>
      <c r="O11" s="21" t="n">
        <f aca="false">IF(R11="","",ROUND(R11*(1-Premissas!$B$4),4))</f>
        <v>19.7695</v>
      </c>
      <c r="P11" s="22"/>
      <c r="Q11" s="22"/>
      <c r="R11" s="23" t="n">
        <v>20.81</v>
      </c>
      <c r="S11" s="24"/>
      <c r="T11" s="24"/>
      <c r="U11" s="25" t="n">
        <v>6</v>
      </c>
      <c r="V11" s="19" t="n">
        <f aca="false">IF(COUNT(N11:Q11)=0,"",MIN(N11:Q11))</f>
        <v>19.7695</v>
      </c>
      <c r="W11" s="16" t="str">
        <f aca="false">IF(V11="","",INDEX($N$4:$Q$4,MATCH(V11,N11:Q11,0)))</f>
        <v>MEDCENTRO</v>
      </c>
      <c r="X11" s="19" t="str">
        <f aca="false">IF(COUNT(N11:Q11)&lt;2,"",SMALL(N11:Q11,2))</f>
        <v/>
      </c>
      <c r="Y11" s="26" t="n">
        <f aca="false">IF(OR(V11="",M11=0),"",V11/M11-1)</f>
        <v>0.441976659372721</v>
      </c>
      <c r="Z11" s="26" t="n">
        <f aca="false">IF(OR(V11="",L11=""),"",V11/(L11*E11)-1)</f>
        <v>0.441976659372721</v>
      </c>
      <c r="AA11" s="16" t="str">
        <f aca="false">IF(V11="","SEM OFERTA",IF(OR(Y11&gt;Premissas!$B$11,Y11&lt;Premissas!$B$12),"VERIFICAR - UNIDADE/EMBALAGEM",IF(Y11&gt;Premissas!$B$6,"NÃO COMPRAR - REAJUSTE &gt;5%","COMPRAR")))</f>
        <v>NÃO COMPRAR - REAJUSTE &gt;5%</v>
      </c>
      <c r="AB11" s="18" t="n">
        <f aca="false">IF(W11="DIMEC",S11,IF(W11="MEDCENTRO",U11,""))</f>
        <v>6</v>
      </c>
      <c r="AC11" s="18" t="n">
        <f aca="false">IF(AA11&lt;&gt;"COMPRAR",0,IF(AB11="",I11,MIN(I11,AB11)))</f>
        <v>0</v>
      </c>
      <c r="AD11" s="19" t="n">
        <f aca="false">IF(AC11&gt;0,AC11*V11,0)</f>
        <v>0</v>
      </c>
      <c r="AE11" s="19" t="n">
        <f aca="false">IF(AC11&gt;0,(M11-V11)*AC11,0)</f>
        <v>0</v>
      </c>
      <c r="AF11" s="16" t="str">
        <f aca="false">IF(AA11&lt;&gt;"COMPRAR","",IF(AB11="",IF(X11="","",IF(X11-V11&lt;0.01,"EMPATE TÉCNICO","")),IF(AB11&lt;I11,"ESTOQUE INSUFICIENTE",IF(X11="","",IF(X11-V11&lt;0.01,"EMPATE TÉCNICO","")))))</f>
        <v/>
      </c>
      <c r="AG11" s="16" t="s">
        <v>93</v>
      </c>
      <c r="AH11" s="16" t="s">
        <v>94</v>
      </c>
    </row>
    <row r="12" customFormat="false" ht="15" hidden="false" customHeight="false" outlineLevel="0" collapsed="false">
      <c r="A12" s="16" t="s">
        <v>107</v>
      </c>
      <c r="B12" s="17" t="s">
        <v>108</v>
      </c>
      <c r="C12" s="16" t="s">
        <v>109</v>
      </c>
      <c r="D12" s="16" t="s">
        <v>92</v>
      </c>
      <c r="E12" s="18" t="n">
        <v>1</v>
      </c>
      <c r="F12" s="16" t="s">
        <v>43</v>
      </c>
      <c r="G12" s="18" t="n">
        <v>1</v>
      </c>
      <c r="H12" s="16" t="n">
        <v>1.2</v>
      </c>
      <c r="I12" s="18" t="n">
        <v>2</v>
      </c>
      <c r="J12" s="19" t="n">
        <v>6.8</v>
      </c>
      <c r="K12" s="19" t="n">
        <v>6.8</v>
      </c>
      <c r="L12" s="19" t="n">
        <v>6.8</v>
      </c>
      <c r="M12" s="19" t="n">
        <f aca="false">IF(J12&gt;0,J12,K12)*E12</f>
        <v>6.8</v>
      </c>
      <c r="N12" s="20"/>
      <c r="O12" s="21" t="n">
        <f aca="false">IF(R12="","",ROUND(R12*(1-Premissas!$B$4),4))</f>
        <v>8.056</v>
      </c>
      <c r="P12" s="22"/>
      <c r="Q12" s="22"/>
      <c r="R12" s="23" t="n">
        <v>8.48</v>
      </c>
      <c r="S12" s="24"/>
      <c r="T12" s="24"/>
      <c r="U12" s="25" t="n">
        <v>28</v>
      </c>
      <c r="V12" s="19" t="n">
        <f aca="false">IF(COUNT(N12:Q12)=0,"",MIN(N12:Q12))</f>
        <v>8.056</v>
      </c>
      <c r="W12" s="16" t="str">
        <f aca="false">IF(V12="","",INDEX($N$4:$Q$4,MATCH(V12,N12:Q12,0)))</f>
        <v>MEDCENTRO</v>
      </c>
      <c r="X12" s="19" t="str">
        <f aca="false">IF(COUNT(N12:Q12)&lt;2,"",SMALL(N12:Q12,2))</f>
        <v/>
      </c>
      <c r="Y12" s="26" t="n">
        <f aca="false">IF(OR(V12="",M12=0),"",V12/M12-1)</f>
        <v>0.184705882352941</v>
      </c>
      <c r="Z12" s="26" t="n">
        <f aca="false">IF(OR(V12="",L12=""),"",V12/(L12*E12)-1)</f>
        <v>0.184705882352941</v>
      </c>
      <c r="AA12" s="16" t="str">
        <f aca="false">IF(V12="","SEM OFERTA",IF(OR(Y12&gt;Premissas!$B$11,Y12&lt;Premissas!$B$12),"VERIFICAR - UNIDADE/EMBALAGEM",IF(Y12&gt;Premissas!$B$6,"NÃO COMPRAR - REAJUSTE &gt;5%","COMPRAR")))</f>
        <v>NÃO COMPRAR - REAJUSTE &gt;5%</v>
      </c>
      <c r="AB12" s="18" t="n">
        <f aca="false">IF(W12="DIMEC",S12,IF(W12="MEDCENTRO",U12,""))</f>
        <v>28</v>
      </c>
      <c r="AC12" s="18" t="n">
        <f aca="false">IF(AA12&lt;&gt;"COMPRAR",0,IF(AB12="",I12,MIN(I12,AB12)))</f>
        <v>0</v>
      </c>
      <c r="AD12" s="19" t="n">
        <f aca="false">IF(AC12&gt;0,AC12*V12,0)</f>
        <v>0</v>
      </c>
      <c r="AE12" s="19" t="n">
        <f aca="false">IF(AC12&gt;0,(M12-V12)*AC12,0)</f>
        <v>0</v>
      </c>
      <c r="AF12" s="16" t="str">
        <f aca="false">IF(AA12&lt;&gt;"COMPRAR","",IF(AB12="",IF(X12="","",IF(X12-V12&lt;0.01,"EMPATE TÉCNICO","")),IF(AB12&lt;I12,"ESTOQUE INSUFICIENTE",IF(X12="","",IF(X12-V12&lt;0.01,"EMPATE TÉCNICO","")))))</f>
        <v/>
      </c>
      <c r="AG12" s="16" t="s">
        <v>93</v>
      </c>
      <c r="AH12" s="16" t="s">
        <v>94</v>
      </c>
    </row>
    <row r="13" customFormat="false" ht="15" hidden="false" customHeight="false" outlineLevel="0" collapsed="false">
      <c r="A13" s="16" t="s">
        <v>110</v>
      </c>
      <c r="B13" s="17" t="s">
        <v>111</v>
      </c>
      <c r="C13" s="16" t="s">
        <v>112</v>
      </c>
      <c r="D13" s="16" t="s">
        <v>92</v>
      </c>
      <c r="E13" s="18" t="n">
        <v>1</v>
      </c>
      <c r="F13" s="16" t="s">
        <v>43</v>
      </c>
      <c r="G13" s="18" t="n">
        <v>1</v>
      </c>
      <c r="H13" s="16" t="n">
        <v>1.4</v>
      </c>
      <c r="I13" s="18" t="n">
        <v>3</v>
      </c>
      <c r="J13" s="19" t="n">
        <v>7.25</v>
      </c>
      <c r="K13" s="19" t="n">
        <v>7.25</v>
      </c>
      <c r="L13" s="19" t="n">
        <v>7.25</v>
      </c>
      <c r="M13" s="19" t="n">
        <f aca="false">IF(J13&gt;0,J13,K13)*E13</f>
        <v>7.25</v>
      </c>
      <c r="N13" s="20"/>
      <c r="O13" s="21" t="n">
        <f aca="false">IF(R13="","",ROUND(R13*(1-Premissas!$B$4),4))</f>
        <v>8.056</v>
      </c>
      <c r="P13" s="22"/>
      <c r="Q13" s="22"/>
      <c r="R13" s="23" t="n">
        <v>8.48</v>
      </c>
      <c r="S13" s="24"/>
      <c r="T13" s="24"/>
      <c r="U13" s="25" t="n">
        <v>140</v>
      </c>
      <c r="V13" s="19" t="n">
        <f aca="false">IF(COUNT(N13:Q13)=0,"",MIN(N13:Q13))</f>
        <v>8.056</v>
      </c>
      <c r="W13" s="16" t="str">
        <f aca="false">IF(V13="","",INDEX($N$4:$Q$4,MATCH(V13,N13:Q13,0)))</f>
        <v>MEDCENTRO</v>
      </c>
      <c r="X13" s="19" t="str">
        <f aca="false">IF(COUNT(N13:Q13)&lt;2,"",SMALL(N13:Q13,2))</f>
        <v/>
      </c>
      <c r="Y13" s="26" t="n">
        <f aca="false">IF(OR(V13="",M13=0),"",V13/M13-1)</f>
        <v>0.111172413793103</v>
      </c>
      <c r="Z13" s="26" t="n">
        <f aca="false">IF(OR(V13="",L13=""),"",V13/(L13*E13)-1)</f>
        <v>0.111172413793103</v>
      </c>
      <c r="AA13" s="16" t="str">
        <f aca="false">IF(V13="","SEM OFERTA",IF(OR(Y13&gt;Premissas!$B$11,Y13&lt;Premissas!$B$12),"VERIFICAR - UNIDADE/EMBALAGEM",IF(Y13&gt;Premissas!$B$6,"NÃO COMPRAR - REAJUSTE &gt;5%","COMPRAR")))</f>
        <v>NÃO COMPRAR - REAJUSTE &gt;5%</v>
      </c>
      <c r="AB13" s="18" t="n">
        <f aca="false">IF(W13="DIMEC",S13,IF(W13="MEDCENTRO",U13,""))</f>
        <v>140</v>
      </c>
      <c r="AC13" s="18" t="n">
        <f aca="false">IF(AA13&lt;&gt;"COMPRAR",0,IF(AB13="",I13,MIN(I13,AB13)))</f>
        <v>0</v>
      </c>
      <c r="AD13" s="19" t="n">
        <f aca="false">IF(AC13&gt;0,AC13*V13,0)</f>
        <v>0</v>
      </c>
      <c r="AE13" s="19" t="n">
        <f aca="false">IF(AC13&gt;0,(M13-V13)*AC13,0)</f>
        <v>0</v>
      </c>
      <c r="AF13" s="16" t="str">
        <f aca="false">IF(AA13&lt;&gt;"COMPRAR","",IF(AB13="",IF(X13="","",IF(X13-V13&lt;0.01,"EMPATE TÉCNICO","")),IF(AB13&lt;I13,"ESTOQUE INSUFICIENTE",IF(X13="","",IF(X13-V13&lt;0.01,"EMPATE TÉCNICO","")))))</f>
        <v/>
      </c>
      <c r="AG13" s="16" t="s">
        <v>93</v>
      </c>
      <c r="AH13" s="16" t="s">
        <v>94</v>
      </c>
    </row>
    <row r="14" customFormat="false" ht="15" hidden="false" customHeight="false" outlineLevel="0" collapsed="false">
      <c r="A14" s="16" t="s">
        <v>113</v>
      </c>
      <c r="B14" s="17" t="s">
        <v>114</v>
      </c>
      <c r="C14" s="16" t="s">
        <v>115</v>
      </c>
      <c r="D14" s="16" t="s">
        <v>92</v>
      </c>
      <c r="E14" s="18" t="n">
        <v>1</v>
      </c>
      <c r="F14" s="16" t="s">
        <v>43</v>
      </c>
      <c r="G14" s="18" t="n">
        <v>3</v>
      </c>
      <c r="H14" s="16" t="n">
        <v>2.1</v>
      </c>
      <c r="I14" s="18" t="n">
        <v>3</v>
      </c>
      <c r="J14" s="19" t="n">
        <v>6.35</v>
      </c>
      <c r="K14" s="19" t="n">
        <v>6.35</v>
      </c>
      <c r="L14" s="19" t="n">
        <v>6.35</v>
      </c>
      <c r="M14" s="19" t="n">
        <f aca="false">IF(J14&gt;0,J14,K14)*E14</f>
        <v>6.35</v>
      </c>
      <c r="N14" s="20"/>
      <c r="O14" s="21" t="n">
        <f aca="false">IF(R14="","",ROUND(R14*(1-Premissas!$B$4),4))</f>
        <v>7.6</v>
      </c>
      <c r="P14" s="22"/>
      <c r="Q14" s="22"/>
      <c r="R14" s="23" t="n">
        <v>8</v>
      </c>
      <c r="S14" s="24"/>
      <c r="T14" s="24"/>
      <c r="U14" s="25" t="n">
        <v>88</v>
      </c>
      <c r="V14" s="19" t="n">
        <f aca="false">IF(COUNT(N14:Q14)=0,"",MIN(N14:Q14))</f>
        <v>7.6</v>
      </c>
      <c r="W14" s="16" t="str">
        <f aca="false">IF(V14="","",INDEX($N$4:$Q$4,MATCH(V14,N14:Q14,0)))</f>
        <v>MEDCENTRO</v>
      </c>
      <c r="X14" s="19" t="str">
        <f aca="false">IF(COUNT(N14:Q14)&lt;2,"",SMALL(N14:Q14,2))</f>
        <v/>
      </c>
      <c r="Y14" s="26" t="n">
        <f aca="false">IF(OR(V14="",M14=0),"",V14/M14-1)</f>
        <v>0.196850393700788</v>
      </c>
      <c r="Z14" s="26" t="n">
        <f aca="false">IF(OR(V14="",L14=""),"",V14/(L14*E14)-1)</f>
        <v>0.196850393700788</v>
      </c>
      <c r="AA14" s="16" t="str">
        <f aca="false">IF(V14="","SEM OFERTA",IF(OR(Y14&gt;Premissas!$B$11,Y14&lt;Premissas!$B$12),"VERIFICAR - UNIDADE/EMBALAGEM",IF(Y14&gt;Premissas!$B$6,"NÃO COMPRAR - REAJUSTE &gt;5%","COMPRAR")))</f>
        <v>NÃO COMPRAR - REAJUSTE &gt;5%</v>
      </c>
      <c r="AB14" s="18" t="n">
        <f aca="false">IF(W14="DIMEC",S14,IF(W14="MEDCENTRO",U14,""))</f>
        <v>88</v>
      </c>
      <c r="AC14" s="18" t="n">
        <f aca="false">IF(AA14&lt;&gt;"COMPRAR",0,IF(AB14="",I14,MIN(I14,AB14)))</f>
        <v>0</v>
      </c>
      <c r="AD14" s="19" t="n">
        <f aca="false">IF(AC14&gt;0,AC14*V14,0)</f>
        <v>0</v>
      </c>
      <c r="AE14" s="19" t="n">
        <f aca="false">IF(AC14&gt;0,(M14-V14)*AC14,0)</f>
        <v>0</v>
      </c>
      <c r="AF14" s="16" t="str">
        <f aca="false">IF(AA14&lt;&gt;"COMPRAR","",IF(AB14="",IF(X14="","",IF(X14-V14&lt;0.01,"EMPATE TÉCNICO","")),IF(AB14&lt;I14,"ESTOQUE INSUFICIENTE",IF(X14="","",IF(X14-V14&lt;0.01,"EMPATE TÉCNICO","")))))</f>
        <v/>
      </c>
      <c r="AG14" s="16" t="s">
        <v>93</v>
      </c>
      <c r="AH14" s="16" t="s">
        <v>94</v>
      </c>
    </row>
    <row r="15" customFormat="false" ht="15" hidden="false" customHeight="false" outlineLevel="0" collapsed="false">
      <c r="A15" s="16" t="s">
        <v>116</v>
      </c>
      <c r="B15" s="17" t="s">
        <v>117</v>
      </c>
      <c r="C15" s="16" t="s">
        <v>118</v>
      </c>
      <c r="D15" s="16" t="s">
        <v>92</v>
      </c>
      <c r="E15" s="18" t="n">
        <v>1</v>
      </c>
      <c r="F15" s="16" t="s">
        <v>43</v>
      </c>
      <c r="G15" s="18" t="n">
        <v>0</v>
      </c>
      <c r="H15" s="16" t="n">
        <v>0.1</v>
      </c>
      <c r="I15" s="18" t="n">
        <v>1</v>
      </c>
      <c r="J15" s="19" t="n">
        <v>8.76</v>
      </c>
      <c r="K15" s="19" t="n">
        <v>8.76</v>
      </c>
      <c r="L15" s="19" t="n">
        <v>8.76</v>
      </c>
      <c r="M15" s="19" t="n">
        <f aca="false">IF(J15&gt;0,J15,K15)*E15</f>
        <v>8.76</v>
      </c>
      <c r="N15" s="20"/>
      <c r="O15" s="21" t="n">
        <f aca="false">IF(R15="","",ROUND(R15*(1-Premissas!$B$4),4))</f>
        <v>8.8065</v>
      </c>
      <c r="P15" s="22"/>
      <c r="Q15" s="22"/>
      <c r="R15" s="23" t="n">
        <v>9.27</v>
      </c>
      <c r="S15" s="24"/>
      <c r="T15" s="24"/>
      <c r="U15" s="25" t="n">
        <v>36</v>
      </c>
      <c r="V15" s="19" t="n">
        <f aca="false">IF(COUNT(N15:Q15)=0,"",MIN(N15:Q15))</f>
        <v>8.8065</v>
      </c>
      <c r="W15" s="16" t="str">
        <f aca="false">IF(V15="","",INDEX($N$4:$Q$4,MATCH(V15,N15:Q15,0)))</f>
        <v>MEDCENTRO</v>
      </c>
      <c r="X15" s="19" t="str">
        <f aca="false">IF(COUNT(N15:Q15)&lt;2,"",SMALL(N15:Q15,2))</f>
        <v/>
      </c>
      <c r="Y15" s="26" t="n">
        <f aca="false">IF(OR(V15="",M15=0),"",V15/M15-1)</f>
        <v>0.00530821917808222</v>
      </c>
      <c r="Z15" s="26" t="n">
        <f aca="false">IF(OR(V15="",L15=""),"",V15/(L15*E15)-1)</f>
        <v>0.00530821917808222</v>
      </c>
      <c r="AA15" s="16" t="str">
        <f aca="false">IF(V15="","SEM OFERTA",IF(OR(Y15&gt;Premissas!$B$11,Y15&lt;Premissas!$B$12),"VERIFICAR - UNIDADE/EMBALAGEM",IF(Y15&gt;Premissas!$B$6,"NÃO COMPRAR - REAJUSTE &gt;5%","COMPRAR")))</f>
        <v>COMPRAR</v>
      </c>
      <c r="AB15" s="18" t="n">
        <f aca="false">IF(W15="DIMEC",S15,IF(W15="MEDCENTRO",U15,""))</f>
        <v>36</v>
      </c>
      <c r="AC15" s="18" t="n">
        <f aca="false">IF(AA15&lt;&gt;"COMPRAR",0,IF(AB15="",I15,MIN(I15,AB15)))</f>
        <v>1</v>
      </c>
      <c r="AD15" s="19" t="n">
        <f aca="false">IF(AC15&gt;0,AC15*V15,0)</f>
        <v>8.8065</v>
      </c>
      <c r="AE15" s="19" t="n">
        <f aca="false">IF(AC15&gt;0,(M15-V15)*AC15,0)</f>
        <v>-0.0465</v>
      </c>
      <c r="AF15" s="16" t="str">
        <f aca="false">IF(AA15&lt;&gt;"COMPRAR","",IF(AB15="",IF(X15="","",IF(X15-V15&lt;0.01,"EMPATE TÉCNICO","")),IF(AB15&lt;I15,"ESTOQUE INSUFICIENTE",IF(X15="","",IF(X15-V15&lt;0.01,"EMPATE TÉCNICO","")))))</f>
        <v/>
      </c>
      <c r="AG15" s="16" t="s">
        <v>93</v>
      </c>
      <c r="AH15" s="16" t="s">
        <v>94</v>
      </c>
    </row>
    <row r="16" customFormat="false" ht="15" hidden="false" customHeight="false" outlineLevel="0" collapsed="false">
      <c r="A16" s="16" t="s">
        <v>119</v>
      </c>
      <c r="B16" s="17" t="s">
        <v>120</v>
      </c>
      <c r="C16" s="16" t="s">
        <v>121</v>
      </c>
      <c r="D16" s="16" t="s">
        <v>92</v>
      </c>
      <c r="E16" s="18" t="n">
        <v>1</v>
      </c>
      <c r="F16" s="16" t="s">
        <v>42</v>
      </c>
      <c r="G16" s="18" t="n">
        <v>1</v>
      </c>
      <c r="H16" s="16" t="n">
        <v>1.6</v>
      </c>
      <c r="I16" s="18" t="n">
        <v>4</v>
      </c>
      <c r="J16" s="19" t="n">
        <v>8.46</v>
      </c>
      <c r="K16" s="19" t="n">
        <v>8.46</v>
      </c>
      <c r="L16" s="19" t="n">
        <v>8.46</v>
      </c>
      <c r="M16" s="19" t="n">
        <f aca="false">IF(J16&gt;0,J16,K16)*E16</f>
        <v>8.46</v>
      </c>
      <c r="N16" s="20"/>
      <c r="O16" s="21" t="n">
        <f aca="false">IF(R16="","",ROUND(R16*(1-Premissas!$B$4),4))</f>
        <v>10.051</v>
      </c>
      <c r="P16" s="22"/>
      <c r="Q16" s="22"/>
      <c r="R16" s="23" t="n">
        <v>10.58</v>
      </c>
      <c r="S16" s="24"/>
      <c r="T16" s="24"/>
      <c r="U16" s="25" t="n">
        <v>152</v>
      </c>
      <c r="V16" s="19" t="n">
        <f aca="false">IF(COUNT(N16:Q16)=0,"",MIN(N16:Q16))</f>
        <v>10.051</v>
      </c>
      <c r="W16" s="16" t="str">
        <f aca="false">IF(V16="","",INDEX($N$4:$Q$4,MATCH(V16,N16:Q16,0)))</f>
        <v>MEDCENTRO</v>
      </c>
      <c r="X16" s="19" t="str">
        <f aca="false">IF(COUNT(N16:Q16)&lt;2,"",SMALL(N16:Q16,2))</f>
        <v/>
      </c>
      <c r="Y16" s="26" t="n">
        <f aca="false">IF(OR(V16="",M16=0),"",V16/M16-1)</f>
        <v>0.18806146572104</v>
      </c>
      <c r="Z16" s="26" t="n">
        <f aca="false">IF(OR(V16="",L16=""),"",V16/(L16*E16)-1)</f>
        <v>0.18806146572104</v>
      </c>
      <c r="AA16" s="16" t="str">
        <f aca="false">IF(V16="","SEM OFERTA",IF(OR(Y16&gt;Premissas!$B$11,Y16&lt;Premissas!$B$12),"VERIFICAR - UNIDADE/EMBALAGEM",IF(Y16&gt;Premissas!$B$6,"NÃO COMPRAR - REAJUSTE &gt;5%","COMPRAR")))</f>
        <v>NÃO COMPRAR - REAJUSTE &gt;5%</v>
      </c>
      <c r="AB16" s="18" t="n">
        <f aca="false">IF(W16="DIMEC",S16,IF(W16="MEDCENTRO",U16,""))</f>
        <v>152</v>
      </c>
      <c r="AC16" s="18" t="n">
        <f aca="false">IF(AA16&lt;&gt;"COMPRAR",0,IF(AB16="",I16,MIN(I16,AB16)))</f>
        <v>0</v>
      </c>
      <c r="AD16" s="19" t="n">
        <f aca="false">IF(AC16&gt;0,AC16*V16,0)</f>
        <v>0</v>
      </c>
      <c r="AE16" s="19" t="n">
        <f aca="false">IF(AC16&gt;0,(M16-V16)*AC16,0)</f>
        <v>0</v>
      </c>
      <c r="AF16" s="16" t="str">
        <f aca="false">IF(AA16&lt;&gt;"COMPRAR","",IF(AB16="",IF(X16="","",IF(X16-V16&lt;0.01,"EMPATE TÉCNICO","")),IF(AB16&lt;I16,"ESTOQUE INSUFICIENTE",IF(X16="","",IF(X16-V16&lt;0.01,"EMPATE TÉCNICO","")))))</f>
        <v/>
      </c>
      <c r="AG16" s="16" t="s">
        <v>93</v>
      </c>
      <c r="AH16" s="16" t="s">
        <v>94</v>
      </c>
    </row>
    <row r="17" customFormat="false" ht="15" hidden="false" customHeight="false" outlineLevel="0" collapsed="false">
      <c r="A17" s="16" t="s">
        <v>122</v>
      </c>
      <c r="B17" s="17" t="s">
        <v>123</v>
      </c>
      <c r="C17" s="16" t="s">
        <v>124</v>
      </c>
      <c r="D17" s="16" t="s">
        <v>92</v>
      </c>
      <c r="E17" s="18" t="n">
        <v>1</v>
      </c>
      <c r="F17" s="16" t="s">
        <v>42</v>
      </c>
      <c r="G17" s="18" t="n">
        <v>0</v>
      </c>
      <c r="H17" s="16" t="n">
        <v>0.7</v>
      </c>
      <c r="I17" s="18" t="n">
        <v>2</v>
      </c>
      <c r="J17" s="19" t="n">
        <v>15.13</v>
      </c>
      <c r="K17" s="19" t="n">
        <v>15.13</v>
      </c>
      <c r="L17" s="19" t="n">
        <v>15.13</v>
      </c>
      <c r="M17" s="19" t="n">
        <f aca="false">IF(J17&gt;0,J17,K17)*E17</f>
        <v>15.13</v>
      </c>
      <c r="N17" s="20"/>
      <c r="O17" s="21" t="n">
        <f aca="false">IF(R17="","",ROUND(R17*(1-Premissas!$B$4),4))</f>
        <v>15.2095</v>
      </c>
      <c r="P17" s="22"/>
      <c r="Q17" s="22"/>
      <c r="R17" s="23" t="n">
        <v>16.01</v>
      </c>
      <c r="S17" s="24"/>
      <c r="T17" s="24"/>
      <c r="U17" s="25" t="n">
        <v>472</v>
      </c>
      <c r="V17" s="19" t="n">
        <f aca="false">IF(COUNT(N17:Q17)=0,"",MIN(N17:Q17))</f>
        <v>15.2095</v>
      </c>
      <c r="W17" s="16" t="str">
        <f aca="false">IF(V17="","",INDEX($N$4:$Q$4,MATCH(V17,N17:Q17,0)))</f>
        <v>MEDCENTRO</v>
      </c>
      <c r="X17" s="19" t="str">
        <f aca="false">IF(COUNT(N17:Q17)&lt;2,"",SMALL(N17:Q17,2))</f>
        <v/>
      </c>
      <c r="Y17" s="26" t="n">
        <f aca="false">IF(OR(V17="",M17=0),"",V17/M17-1)</f>
        <v>0.00525446133509577</v>
      </c>
      <c r="Z17" s="26" t="n">
        <f aca="false">IF(OR(V17="",L17=""),"",V17/(L17*E17)-1)</f>
        <v>0.00525446133509577</v>
      </c>
      <c r="AA17" s="16" t="str">
        <f aca="false">IF(V17="","SEM OFERTA",IF(OR(Y17&gt;Premissas!$B$11,Y17&lt;Premissas!$B$12),"VERIFICAR - UNIDADE/EMBALAGEM",IF(Y17&gt;Premissas!$B$6,"NÃO COMPRAR - REAJUSTE &gt;5%","COMPRAR")))</f>
        <v>COMPRAR</v>
      </c>
      <c r="AB17" s="18" t="n">
        <f aca="false">IF(W17="DIMEC",S17,IF(W17="MEDCENTRO",U17,""))</f>
        <v>472</v>
      </c>
      <c r="AC17" s="18" t="n">
        <f aca="false">IF(AA17&lt;&gt;"COMPRAR",0,IF(AB17="",I17,MIN(I17,AB17)))</f>
        <v>2</v>
      </c>
      <c r="AD17" s="19" t="n">
        <f aca="false">IF(AC17&gt;0,AC17*V17,0)</f>
        <v>30.419</v>
      </c>
      <c r="AE17" s="19" t="n">
        <f aca="false">IF(AC17&gt;0,(M17-V17)*AC17,0)</f>
        <v>-0.158999999999999</v>
      </c>
      <c r="AF17" s="16" t="str">
        <f aca="false">IF(AA17&lt;&gt;"COMPRAR","",IF(AB17="",IF(X17="","",IF(X17-V17&lt;0.01,"EMPATE TÉCNICO","")),IF(AB17&lt;I17,"ESTOQUE INSUFICIENTE",IF(X17="","",IF(X17-V17&lt;0.01,"EMPATE TÉCNICO","")))))</f>
        <v/>
      </c>
      <c r="AG17" s="16" t="s">
        <v>93</v>
      </c>
      <c r="AH17" s="16" t="s">
        <v>94</v>
      </c>
    </row>
    <row r="18" customFormat="false" ht="15" hidden="false" customHeight="false" outlineLevel="0" collapsed="false">
      <c r="A18" s="16" t="s">
        <v>125</v>
      </c>
      <c r="B18" s="17" t="s">
        <v>126</v>
      </c>
      <c r="C18" s="16" t="s">
        <v>127</v>
      </c>
      <c r="D18" s="16" t="s">
        <v>92</v>
      </c>
      <c r="E18" s="18" t="n">
        <v>1</v>
      </c>
      <c r="F18" s="16" t="s">
        <v>43</v>
      </c>
      <c r="G18" s="18" t="n">
        <v>2</v>
      </c>
      <c r="H18" s="16" t="n">
        <v>0.9</v>
      </c>
      <c r="I18" s="18" t="n">
        <v>1</v>
      </c>
      <c r="J18" s="19" t="n">
        <v>26.35</v>
      </c>
      <c r="K18" s="19" t="n">
        <v>26.35</v>
      </c>
      <c r="L18" s="19" t="n">
        <v>26.35</v>
      </c>
      <c r="M18" s="19" t="n">
        <f aca="false">IF(J18&gt;0,J18,K18)*E18</f>
        <v>26.35</v>
      </c>
      <c r="N18" s="20"/>
      <c r="O18" s="21" t="n">
        <f aca="false">IF(R18="","",ROUND(R18*(1-Premissas!$B$4),4))</f>
        <v>32.1195</v>
      </c>
      <c r="P18" s="22"/>
      <c r="Q18" s="22"/>
      <c r="R18" s="23" t="n">
        <v>33.81</v>
      </c>
      <c r="S18" s="24"/>
      <c r="T18" s="24"/>
      <c r="U18" s="25" t="n">
        <v>96</v>
      </c>
      <c r="V18" s="19" t="n">
        <f aca="false">IF(COUNT(N18:Q18)=0,"",MIN(N18:Q18))</f>
        <v>32.1195</v>
      </c>
      <c r="W18" s="16" t="str">
        <f aca="false">IF(V18="","",INDEX($N$4:$Q$4,MATCH(V18,N18:Q18,0)))</f>
        <v>MEDCENTRO</v>
      </c>
      <c r="X18" s="19" t="str">
        <f aca="false">IF(COUNT(N18:Q18)&lt;2,"",SMALL(N18:Q18,2))</f>
        <v/>
      </c>
      <c r="Y18" s="26" t="n">
        <f aca="false">IF(OR(V18="",M18=0),"",V18/M18-1)</f>
        <v>0.218956356736243</v>
      </c>
      <c r="Z18" s="26" t="n">
        <f aca="false">IF(OR(V18="",L18=""),"",V18/(L18*E18)-1)</f>
        <v>0.218956356736243</v>
      </c>
      <c r="AA18" s="16" t="str">
        <f aca="false">IF(V18="","SEM OFERTA",IF(OR(Y18&gt;Premissas!$B$11,Y18&lt;Premissas!$B$12),"VERIFICAR - UNIDADE/EMBALAGEM",IF(Y18&gt;Premissas!$B$6,"NÃO COMPRAR - REAJUSTE &gt;5%","COMPRAR")))</f>
        <v>NÃO COMPRAR - REAJUSTE &gt;5%</v>
      </c>
      <c r="AB18" s="18" t="n">
        <f aca="false">IF(W18="DIMEC",S18,IF(W18="MEDCENTRO",U18,""))</f>
        <v>96</v>
      </c>
      <c r="AC18" s="18" t="n">
        <f aca="false">IF(AA18&lt;&gt;"COMPRAR",0,IF(AB18="",I18,MIN(I18,AB18)))</f>
        <v>0</v>
      </c>
      <c r="AD18" s="19" t="n">
        <f aca="false">IF(AC18&gt;0,AC18*V18,0)</f>
        <v>0</v>
      </c>
      <c r="AE18" s="19" t="n">
        <f aca="false">IF(AC18&gt;0,(M18-V18)*AC18,0)</f>
        <v>0</v>
      </c>
      <c r="AF18" s="16" t="str">
        <f aca="false">IF(AA18&lt;&gt;"COMPRAR","",IF(AB18="",IF(X18="","",IF(X18-V18&lt;0.01,"EMPATE TÉCNICO","")),IF(AB18&lt;I18,"ESTOQUE INSUFICIENTE",IF(X18="","",IF(X18-V18&lt;0.01,"EMPATE TÉCNICO","")))))</f>
        <v/>
      </c>
      <c r="AG18" s="16" t="s">
        <v>93</v>
      </c>
      <c r="AH18" s="16" t="s">
        <v>94</v>
      </c>
    </row>
    <row r="19" customFormat="false" ht="15" hidden="false" customHeight="false" outlineLevel="0" collapsed="false">
      <c r="A19" s="16" t="s">
        <v>128</v>
      </c>
      <c r="B19" s="17" t="s">
        <v>129</v>
      </c>
      <c r="C19" s="16" t="s">
        <v>130</v>
      </c>
      <c r="D19" s="16" t="s">
        <v>92</v>
      </c>
      <c r="E19" s="18" t="n">
        <v>1</v>
      </c>
      <c r="F19" s="16" t="s">
        <v>43</v>
      </c>
      <c r="G19" s="18" t="n">
        <v>0</v>
      </c>
      <c r="H19" s="16" t="n">
        <v>0.2</v>
      </c>
      <c r="I19" s="18" t="n">
        <v>1</v>
      </c>
      <c r="J19" s="19" t="n">
        <v>21.86</v>
      </c>
      <c r="K19" s="19" t="n">
        <v>21.86</v>
      </c>
      <c r="L19" s="19" t="n">
        <v>21.86</v>
      </c>
      <c r="M19" s="19" t="n">
        <f aca="false">IF(J19&gt;0,J19,K19)*E19</f>
        <v>21.86</v>
      </c>
      <c r="N19" s="20"/>
      <c r="O19" s="21" t="n">
        <f aca="false">IF(R19="","",ROUND(R19*(1-Premissas!$B$4),4))</f>
        <v>25.2225</v>
      </c>
      <c r="P19" s="22"/>
      <c r="Q19" s="22"/>
      <c r="R19" s="23" t="n">
        <v>26.55</v>
      </c>
      <c r="S19" s="24"/>
      <c r="T19" s="24"/>
      <c r="U19" s="25" t="n">
        <v>27</v>
      </c>
      <c r="V19" s="19" t="n">
        <f aca="false">IF(COUNT(N19:Q19)=0,"",MIN(N19:Q19))</f>
        <v>25.2225</v>
      </c>
      <c r="W19" s="16" t="str">
        <f aca="false">IF(V19="","",INDEX($N$4:$Q$4,MATCH(V19,N19:Q19,0)))</f>
        <v>MEDCENTRO</v>
      </c>
      <c r="X19" s="19" t="str">
        <f aca="false">IF(COUNT(N19:Q19)&lt;2,"",SMALL(N19:Q19,2))</f>
        <v/>
      </c>
      <c r="Y19" s="26" t="n">
        <f aca="false">IF(OR(V19="",M19=0),"",V19/M19-1)</f>
        <v>0.153819762122598</v>
      </c>
      <c r="Z19" s="26" t="n">
        <f aca="false">IF(OR(V19="",L19=""),"",V19/(L19*E19)-1)</f>
        <v>0.153819762122598</v>
      </c>
      <c r="AA19" s="16" t="str">
        <f aca="false">IF(V19="","SEM OFERTA",IF(OR(Y19&gt;Premissas!$B$11,Y19&lt;Premissas!$B$12),"VERIFICAR - UNIDADE/EMBALAGEM",IF(Y19&gt;Premissas!$B$6,"NÃO COMPRAR - REAJUSTE &gt;5%","COMPRAR")))</f>
        <v>NÃO COMPRAR - REAJUSTE &gt;5%</v>
      </c>
      <c r="AB19" s="18" t="n">
        <f aca="false">IF(W19="DIMEC",S19,IF(W19="MEDCENTRO",U19,""))</f>
        <v>27</v>
      </c>
      <c r="AC19" s="18" t="n">
        <f aca="false">IF(AA19&lt;&gt;"COMPRAR",0,IF(AB19="",I19,MIN(I19,AB19)))</f>
        <v>0</v>
      </c>
      <c r="AD19" s="19" t="n">
        <f aca="false">IF(AC19&gt;0,AC19*V19,0)</f>
        <v>0</v>
      </c>
      <c r="AE19" s="19" t="n">
        <f aca="false">IF(AC19&gt;0,(M19-V19)*AC19,0)</f>
        <v>0</v>
      </c>
      <c r="AF19" s="16" t="str">
        <f aca="false">IF(AA19&lt;&gt;"COMPRAR","",IF(AB19="",IF(X19="","",IF(X19-V19&lt;0.01,"EMPATE TÉCNICO","")),IF(AB19&lt;I19,"ESTOQUE INSUFICIENTE",IF(X19="","",IF(X19-V19&lt;0.01,"EMPATE TÉCNICO","")))))</f>
        <v/>
      </c>
      <c r="AG19" s="16" t="s">
        <v>93</v>
      </c>
      <c r="AH19" s="16" t="s">
        <v>94</v>
      </c>
    </row>
    <row r="20" customFormat="false" ht="15" hidden="false" customHeight="false" outlineLevel="0" collapsed="false">
      <c r="A20" s="16" t="s">
        <v>131</v>
      </c>
      <c r="B20" s="17" t="s">
        <v>132</v>
      </c>
      <c r="C20" s="16" t="s">
        <v>133</v>
      </c>
      <c r="D20" s="16" t="s">
        <v>92</v>
      </c>
      <c r="E20" s="18" t="n">
        <v>1</v>
      </c>
      <c r="F20" s="16" t="s">
        <v>43</v>
      </c>
      <c r="G20" s="18" t="n">
        <v>2</v>
      </c>
      <c r="H20" s="16" t="n">
        <v>0.9</v>
      </c>
      <c r="I20" s="18" t="n">
        <v>1</v>
      </c>
      <c r="J20" s="19" t="n">
        <v>7.51</v>
      </c>
      <c r="K20" s="19" t="n">
        <v>7.51</v>
      </c>
      <c r="L20" s="19" t="n">
        <v>7.51</v>
      </c>
      <c r="M20" s="19" t="n">
        <f aca="false">IF(J20&gt;0,J20,K20)*E20</f>
        <v>7.51</v>
      </c>
      <c r="N20" s="20"/>
      <c r="O20" s="21" t="n">
        <f aca="false">IF(R20="","",ROUND(R20*(1-Premissas!$B$4),4))</f>
        <v>7.828</v>
      </c>
      <c r="P20" s="22"/>
      <c r="Q20" s="22"/>
      <c r="R20" s="23" t="n">
        <v>8.24</v>
      </c>
      <c r="S20" s="24"/>
      <c r="T20" s="24"/>
      <c r="U20" s="25" t="n">
        <v>391</v>
      </c>
      <c r="V20" s="19" t="n">
        <f aca="false">IF(COUNT(N20:Q20)=0,"",MIN(N20:Q20))</f>
        <v>7.828</v>
      </c>
      <c r="W20" s="16" t="str">
        <f aca="false">IF(V20="","",INDEX($N$4:$Q$4,MATCH(V20,N20:Q20,0)))</f>
        <v>MEDCENTRO</v>
      </c>
      <c r="X20" s="19" t="str">
        <f aca="false">IF(COUNT(N20:Q20)&lt;2,"",SMALL(N20:Q20,2))</f>
        <v/>
      </c>
      <c r="Y20" s="26" t="n">
        <f aca="false">IF(OR(V20="",M20=0),"",V20/M20-1)</f>
        <v>0.0423435419440745</v>
      </c>
      <c r="Z20" s="26" t="n">
        <f aca="false">IF(OR(V20="",L20=""),"",V20/(L20*E20)-1)</f>
        <v>0.0423435419440745</v>
      </c>
      <c r="AA20" s="16" t="str">
        <f aca="false">IF(V20="","SEM OFERTA",IF(OR(Y20&gt;Premissas!$B$11,Y20&lt;Premissas!$B$12),"VERIFICAR - UNIDADE/EMBALAGEM",IF(Y20&gt;Premissas!$B$6,"NÃO COMPRAR - REAJUSTE &gt;5%","COMPRAR")))</f>
        <v>COMPRAR</v>
      </c>
      <c r="AB20" s="18" t="n">
        <f aca="false">IF(W20="DIMEC",S20,IF(W20="MEDCENTRO",U20,""))</f>
        <v>391</v>
      </c>
      <c r="AC20" s="18" t="n">
        <f aca="false">IF(AA20&lt;&gt;"COMPRAR",0,IF(AB20="",I20,MIN(I20,AB20)))</f>
        <v>1</v>
      </c>
      <c r="AD20" s="19" t="n">
        <f aca="false">IF(AC20&gt;0,AC20*V20,0)</f>
        <v>7.828</v>
      </c>
      <c r="AE20" s="19" t="n">
        <f aca="false">IF(AC20&gt;0,(M20-V20)*AC20,0)</f>
        <v>-0.318000000000001</v>
      </c>
      <c r="AF20" s="16" t="str">
        <f aca="false">IF(AA20&lt;&gt;"COMPRAR","",IF(AB20="",IF(X20="","",IF(X20-V20&lt;0.01,"EMPATE TÉCNICO","")),IF(AB20&lt;I20,"ESTOQUE INSUFICIENTE",IF(X20="","",IF(X20-V20&lt;0.01,"EMPATE TÉCNICO","")))))</f>
        <v/>
      </c>
      <c r="AG20" s="16" t="s">
        <v>134</v>
      </c>
      <c r="AH20" s="16" t="s">
        <v>94</v>
      </c>
    </row>
    <row r="21" customFormat="false" ht="15" hidden="false" customHeight="false" outlineLevel="0" collapsed="false">
      <c r="A21" s="16" t="s">
        <v>135</v>
      </c>
      <c r="B21" s="17" t="s">
        <v>136</v>
      </c>
      <c r="C21" s="16" t="s">
        <v>137</v>
      </c>
      <c r="D21" s="16" t="s">
        <v>138</v>
      </c>
      <c r="E21" s="18" t="n">
        <v>1</v>
      </c>
      <c r="F21" s="16" t="s">
        <v>42</v>
      </c>
      <c r="G21" s="18" t="n">
        <v>11</v>
      </c>
      <c r="H21" s="16" t="n">
        <v>5</v>
      </c>
      <c r="I21" s="18" t="n">
        <v>2</v>
      </c>
      <c r="J21" s="19" t="n">
        <v>4.3</v>
      </c>
      <c r="K21" s="19" t="n">
        <v>4.3</v>
      </c>
      <c r="L21" s="19" t="n">
        <v>4.3</v>
      </c>
      <c r="M21" s="19" t="n">
        <f aca="false">IF(J21&gt;0,J21,K21)*E21</f>
        <v>4.3</v>
      </c>
      <c r="N21" s="20" t="n">
        <v>4.3</v>
      </c>
      <c r="O21" s="21" t="n">
        <f aca="false">IF(R21="","",ROUND(R21*(1-Premissas!$B$4),4))</f>
        <v>4.37</v>
      </c>
      <c r="P21" s="22"/>
      <c r="Q21" s="22"/>
      <c r="R21" s="23" t="n">
        <v>4.6</v>
      </c>
      <c r="S21" s="24" t="n">
        <v>988</v>
      </c>
      <c r="T21" s="24" t="n">
        <v>100</v>
      </c>
      <c r="U21" s="25" t="n">
        <v>252</v>
      </c>
      <c r="V21" s="19" t="n">
        <f aca="false">IF(COUNT(N21:Q21)=0,"",MIN(N21:Q21))</f>
        <v>4.3</v>
      </c>
      <c r="W21" s="16" t="str">
        <f aca="false">IF(V21="","",INDEX($N$4:$Q$4,MATCH(V21,N21:Q21,0)))</f>
        <v>DIMEC</v>
      </c>
      <c r="X21" s="19" t="n">
        <f aca="false">IF(COUNT(N21:Q21)&lt;2,"",SMALL(N21:Q21,2))</f>
        <v>4.37</v>
      </c>
      <c r="Y21" s="26" t="n">
        <f aca="false">IF(OR(V21="",M21=0),"",V21/M21-1)</f>
        <v>0</v>
      </c>
      <c r="Z21" s="26" t="n">
        <f aca="false">IF(OR(V21="",L21=""),"",V21/(L21*E21)-1)</f>
        <v>0</v>
      </c>
      <c r="AA21" s="16" t="str">
        <f aca="false">IF(V21="","SEM OFERTA",IF(OR(Y21&gt;Premissas!$B$11,Y21&lt;Premissas!$B$12),"VERIFICAR - UNIDADE/EMBALAGEM",IF(Y21&gt;Premissas!$B$6,"NÃO COMPRAR - REAJUSTE &gt;5%","COMPRAR")))</f>
        <v>COMPRAR</v>
      </c>
      <c r="AB21" s="18" t="n">
        <f aca="false">IF(W21="DIMEC",S21,IF(W21="MEDCENTRO",U21,""))</f>
        <v>988</v>
      </c>
      <c r="AC21" s="18" t="n">
        <f aca="false">IF(AA21&lt;&gt;"COMPRAR",0,IF(AB21="",I21,MIN(I21,AB21)))</f>
        <v>2</v>
      </c>
      <c r="AD21" s="19" t="n">
        <f aca="false">IF(AC21&gt;0,AC21*V21,0)</f>
        <v>8.6</v>
      </c>
      <c r="AE21" s="19" t="n">
        <f aca="false">IF(AC21&gt;0,(M21-V21)*AC21,0)</f>
        <v>0</v>
      </c>
      <c r="AF21" s="16" t="str">
        <f aca="false">IF(AA21&lt;&gt;"COMPRAR","",IF(AB21="",IF(X21="","",IF(X21-V21&lt;0.01,"EMPATE TÉCNICO","")),IF(AB21&lt;I21,"ESTOQUE INSUFICIENTE",IF(X21="","",IF(X21-V21&lt;0.01,"EMPATE TÉCNICO","")))))</f>
        <v/>
      </c>
      <c r="AG21" s="16" t="s">
        <v>139</v>
      </c>
      <c r="AH21" s="16" t="s">
        <v>94</v>
      </c>
    </row>
    <row r="22" customFormat="false" ht="15" hidden="false" customHeight="false" outlineLevel="0" collapsed="false">
      <c r="A22" s="16" t="s">
        <v>140</v>
      </c>
      <c r="B22" s="17" t="s">
        <v>141</v>
      </c>
      <c r="C22" s="16" t="s">
        <v>142</v>
      </c>
      <c r="D22" s="16" t="s">
        <v>143</v>
      </c>
      <c r="E22" s="18" t="n">
        <v>1</v>
      </c>
      <c r="F22" s="16" t="s">
        <v>43</v>
      </c>
      <c r="G22" s="18" t="n">
        <v>0</v>
      </c>
      <c r="H22" s="16" t="n">
        <v>0.1</v>
      </c>
      <c r="I22" s="18" t="n">
        <v>1</v>
      </c>
      <c r="J22" s="19" t="n">
        <v>25.77</v>
      </c>
      <c r="K22" s="19" t="n">
        <v>25.77</v>
      </c>
      <c r="L22" s="19" t="n">
        <v>25.77</v>
      </c>
      <c r="M22" s="19" t="n">
        <f aca="false">IF(J22&gt;0,J22,K22)*E22</f>
        <v>25.77</v>
      </c>
      <c r="N22" s="20"/>
      <c r="O22" s="21" t="n">
        <f aca="false">IF(R22="","",ROUND(R22*(1-Premissas!$B$4),4))</f>
        <v>25.346</v>
      </c>
      <c r="P22" s="22"/>
      <c r="Q22" s="22"/>
      <c r="R22" s="23" t="n">
        <v>26.68</v>
      </c>
      <c r="S22" s="24"/>
      <c r="T22" s="24"/>
      <c r="U22" s="25" t="n">
        <v>18</v>
      </c>
      <c r="V22" s="19" t="n">
        <f aca="false">IF(COUNT(N22:Q22)=0,"",MIN(N22:Q22))</f>
        <v>25.346</v>
      </c>
      <c r="W22" s="16" t="str">
        <f aca="false">IF(V22="","",INDEX($N$4:$Q$4,MATCH(V22,N22:Q22,0)))</f>
        <v>MEDCENTRO</v>
      </c>
      <c r="X22" s="19" t="str">
        <f aca="false">IF(COUNT(N22:Q22)&lt;2,"",SMALL(N22:Q22,2))</f>
        <v/>
      </c>
      <c r="Y22" s="26" t="n">
        <f aca="false">IF(OR(V22="",M22=0),"",V22/M22-1)</f>
        <v>-0.016453240201785</v>
      </c>
      <c r="Z22" s="26" t="n">
        <f aca="false">IF(OR(V22="",L22=""),"",V22/(L22*E22)-1)</f>
        <v>-0.016453240201785</v>
      </c>
      <c r="AA22" s="16" t="str">
        <f aca="false">IF(V22="","SEM OFERTA",IF(OR(Y22&gt;Premissas!$B$11,Y22&lt;Premissas!$B$12),"VERIFICAR - UNIDADE/EMBALAGEM",IF(Y22&gt;Premissas!$B$6,"NÃO COMPRAR - REAJUSTE &gt;5%","COMPRAR")))</f>
        <v>COMPRAR</v>
      </c>
      <c r="AB22" s="18" t="n">
        <f aca="false">IF(W22="DIMEC",S22,IF(W22="MEDCENTRO",U22,""))</f>
        <v>18</v>
      </c>
      <c r="AC22" s="18" t="n">
        <f aca="false">IF(AA22&lt;&gt;"COMPRAR",0,IF(AB22="",I22,MIN(I22,AB22)))</f>
        <v>1</v>
      </c>
      <c r="AD22" s="19" t="n">
        <f aca="false">IF(AC22&gt;0,AC22*V22,0)</f>
        <v>25.346</v>
      </c>
      <c r="AE22" s="19" t="n">
        <f aca="false">IF(AC22&gt;0,(M22-V22)*AC22,0)</f>
        <v>0.424</v>
      </c>
      <c r="AF22" s="16" t="str">
        <f aca="false">IF(AA22&lt;&gt;"COMPRAR","",IF(AB22="",IF(X22="","",IF(X22-V22&lt;0.01,"EMPATE TÉCNICO","")),IF(AB22&lt;I22,"ESTOQUE INSUFICIENTE",IF(X22="","",IF(X22-V22&lt;0.01,"EMPATE TÉCNICO","")))))</f>
        <v/>
      </c>
      <c r="AG22" s="16" t="s">
        <v>139</v>
      </c>
      <c r="AH22" s="16" t="s">
        <v>94</v>
      </c>
    </row>
    <row r="23" customFormat="false" ht="15" hidden="false" customHeight="false" outlineLevel="0" collapsed="false">
      <c r="A23" s="16" t="s">
        <v>144</v>
      </c>
      <c r="B23" s="17" t="s">
        <v>145</v>
      </c>
      <c r="C23" s="16" t="s">
        <v>146</v>
      </c>
      <c r="D23" s="16" t="s">
        <v>143</v>
      </c>
      <c r="E23" s="18" t="n">
        <v>1</v>
      </c>
      <c r="F23" s="16" t="s">
        <v>43</v>
      </c>
      <c r="G23" s="18" t="n">
        <v>0</v>
      </c>
      <c r="H23" s="16" t="n">
        <v>0.2</v>
      </c>
      <c r="I23" s="18" t="n">
        <v>1</v>
      </c>
      <c r="J23" s="19" t="n">
        <v>25.77</v>
      </c>
      <c r="K23" s="19" t="n">
        <v>25.77</v>
      </c>
      <c r="L23" s="19" t="n">
        <v>25.77</v>
      </c>
      <c r="M23" s="19" t="n">
        <f aca="false">IF(J23&gt;0,J23,K23)*E23</f>
        <v>25.77</v>
      </c>
      <c r="N23" s="20"/>
      <c r="O23" s="21" t="n">
        <f aca="false">IF(R23="","",ROUND(R23*(1-Premissas!$B$4),4))</f>
        <v>24.035</v>
      </c>
      <c r="P23" s="22"/>
      <c r="Q23" s="22"/>
      <c r="R23" s="23" t="n">
        <v>25.3</v>
      </c>
      <c r="S23" s="24"/>
      <c r="T23" s="24"/>
      <c r="U23" s="25" t="n">
        <v>3</v>
      </c>
      <c r="V23" s="19" t="n">
        <f aca="false">IF(COUNT(N23:Q23)=0,"",MIN(N23:Q23))</f>
        <v>24.035</v>
      </c>
      <c r="W23" s="16" t="str">
        <f aca="false">IF(V23="","",INDEX($N$4:$Q$4,MATCH(V23,N23:Q23,0)))</f>
        <v>MEDCENTRO</v>
      </c>
      <c r="X23" s="19" t="str">
        <f aca="false">IF(COUNT(N23:Q23)&lt;2,"",SMALL(N23:Q23,2))</f>
        <v/>
      </c>
      <c r="Y23" s="26" t="n">
        <f aca="false">IF(OR(V23="",M23=0),"",V23/M23-1)</f>
        <v>-0.0673263484672099</v>
      </c>
      <c r="Z23" s="26" t="n">
        <f aca="false">IF(OR(V23="",L23=""),"",V23/(L23*E23)-1)</f>
        <v>-0.0673263484672099</v>
      </c>
      <c r="AA23" s="16" t="str">
        <f aca="false">IF(V23="","SEM OFERTA",IF(OR(Y23&gt;Premissas!$B$11,Y23&lt;Premissas!$B$12),"VERIFICAR - UNIDADE/EMBALAGEM",IF(Y23&gt;Premissas!$B$6,"NÃO COMPRAR - REAJUSTE &gt;5%","COMPRAR")))</f>
        <v>COMPRAR</v>
      </c>
      <c r="AB23" s="18" t="n">
        <f aca="false">IF(W23="DIMEC",S23,IF(W23="MEDCENTRO",U23,""))</f>
        <v>3</v>
      </c>
      <c r="AC23" s="18" t="n">
        <f aca="false">IF(AA23&lt;&gt;"COMPRAR",0,IF(AB23="",I23,MIN(I23,AB23)))</f>
        <v>1</v>
      </c>
      <c r="AD23" s="19" t="n">
        <f aca="false">IF(AC23&gt;0,AC23*V23,0)</f>
        <v>24.035</v>
      </c>
      <c r="AE23" s="19" t="n">
        <f aca="false">IF(AC23&gt;0,(M23-V23)*AC23,0)</f>
        <v>1.735</v>
      </c>
      <c r="AF23" s="16" t="str">
        <f aca="false">IF(AA23&lt;&gt;"COMPRAR","",IF(AB23="",IF(X23="","",IF(X23-V23&lt;0.01,"EMPATE TÉCNICO","")),IF(AB23&lt;I23,"ESTOQUE INSUFICIENTE",IF(X23="","",IF(X23-V23&lt;0.01,"EMPATE TÉCNICO","")))))</f>
        <v/>
      </c>
      <c r="AG23" s="16" t="s">
        <v>139</v>
      </c>
      <c r="AH23" s="16" t="s">
        <v>94</v>
      </c>
    </row>
    <row r="24" customFormat="false" ht="15" hidden="false" customHeight="false" outlineLevel="0" collapsed="false">
      <c r="A24" s="16" t="s">
        <v>147</v>
      </c>
      <c r="B24" s="17" t="s">
        <v>148</v>
      </c>
      <c r="C24" s="16" t="s">
        <v>149</v>
      </c>
      <c r="D24" s="16" t="s">
        <v>92</v>
      </c>
      <c r="E24" s="18" t="n">
        <v>1</v>
      </c>
      <c r="F24" s="16" t="s">
        <v>43</v>
      </c>
      <c r="G24" s="18" t="n">
        <v>1</v>
      </c>
      <c r="H24" s="16" t="n">
        <v>0.7</v>
      </c>
      <c r="I24" s="18" t="n">
        <v>1</v>
      </c>
      <c r="J24" s="19" t="n">
        <v>13.79</v>
      </c>
      <c r="K24" s="19" t="n">
        <v>13.79</v>
      </c>
      <c r="L24" s="19" t="n">
        <v>13.79</v>
      </c>
      <c r="M24" s="19" t="n">
        <f aca="false">IF(J24&gt;0,J24,K24)*E24</f>
        <v>13.79</v>
      </c>
      <c r="N24" s="20"/>
      <c r="O24" s="21" t="n">
        <f aca="false">IF(R24="","",ROUND(R24*(1-Premissas!$B$4),4))</f>
        <v>15.048</v>
      </c>
      <c r="P24" s="22"/>
      <c r="Q24" s="22"/>
      <c r="R24" s="23" t="n">
        <v>15.84</v>
      </c>
      <c r="S24" s="24"/>
      <c r="T24" s="24"/>
      <c r="U24" s="25" t="n">
        <v>122</v>
      </c>
      <c r="V24" s="19" t="n">
        <f aca="false">IF(COUNT(N24:Q24)=0,"",MIN(N24:Q24))</f>
        <v>15.048</v>
      </c>
      <c r="W24" s="16" t="str">
        <f aca="false">IF(V24="","",INDEX($N$4:$Q$4,MATCH(V24,N24:Q24,0)))</f>
        <v>MEDCENTRO</v>
      </c>
      <c r="X24" s="19" t="str">
        <f aca="false">IF(COUNT(N24:Q24)&lt;2,"",SMALL(N24:Q24,2))</f>
        <v/>
      </c>
      <c r="Y24" s="26" t="n">
        <f aca="false">IF(OR(V24="",M24=0),"",V24/M24-1)</f>
        <v>0.0912255257432924</v>
      </c>
      <c r="Z24" s="26" t="n">
        <f aca="false">IF(OR(V24="",L24=""),"",V24/(L24*E24)-1)</f>
        <v>0.0912255257432924</v>
      </c>
      <c r="AA24" s="16" t="str">
        <f aca="false">IF(V24="","SEM OFERTA",IF(OR(Y24&gt;Premissas!$B$11,Y24&lt;Premissas!$B$12),"VERIFICAR - UNIDADE/EMBALAGEM",IF(Y24&gt;Premissas!$B$6,"NÃO COMPRAR - REAJUSTE &gt;5%","COMPRAR")))</f>
        <v>NÃO COMPRAR - REAJUSTE &gt;5%</v>
      </c>
      <c r="AB24" s="18" t="n">
        <f aca="false">IF(W24="DIMEC",S24,IF(W24="MEDCENTRO",U24,""))</f>
        <v>122</v>
      </c>
      <c r="AC24" s="18" t="n">
        <f aca="false">IF(AA24&lt;&gt;"COMPRAR",0,IF(AB24="",I24,MIN(I24,AB24)))</f>
        <v>0</v>
      </c>
      <c r="AD24" s="19" t="n">
        <f aca="false">IF(AC24&gt;0,AC24*V24,0)</f>
        <v>0</v>
      </c>
      <c r="AE24" s="19" t="n">
        <f aca="false">IF(AC24&gt;0,(M24-V24)*AC24,0)</f>
        <v>0</v>
      </c>
      <c r="AF24" s="16" t="str">
        <f aca="false">IF(AA24&lt;&gt;"COMPRAR","",IF(AB24="",IF(X24="","",IF(X24-V24&lt;0.01,"EMPATE TÉCNICO","")),IF(AB24&lt;I24,"ESTOQUE INSUFICIENTE",IF(X24="","",IF(X24-V24&lt;0.01,"EMPATE TÉCNICO","")))))</f>
        <v/>
      </c>
      <c r="AG24" s="16" t="s">
        <v>93</v>
      </c>
      <c r="AH24" s="16" t="s">
        <v>94</v>
      </c>
    </row>
    <row r="25" customFormat="false" ht="15" hidden="false" customHeight="false" outlineLevel="0" collapsed="false">
      <c r="A25" s="16" t="s">
        <v>150</v>
      </c>
      <c r="B25" s="17" t="s">
        <v>151</v>
      </c>
      <c r="C25" s="16" t="s">
        <v>152</v>
      </c>
      <c r="D25" s="16" t="s">
        <v>92</v>
      </c>
      <c r="E25" s="18" t="n">
        <v>1</v>
      </c>
      <c r="F25" s="16" t="s">
        <v>43</v>
      </c>
      <c r="G25" s="18" t="n">
        <v>0</v>
      </c>
      <c r="H25" s="16" t="n">
        <v>0.1</v>
      </c>
      <c r="I25" s="18" t="n">
        <v>1</v>
      </c>
      <c r="J25" s="19" t="n">
        <v>14.97</v>
      </c>
      <c r="K25" s="19" t="n">
        <v>14.97</v>
      </c>
      <c r="L25" s="19" t="n">
        <v>14.97</v>
      </c>
      <c r="M25" s="19" t="n">
        <f aca="false">IF(J25&gt;0,J25,K25)*E25</f>
        <v>14.97</v>
      </c>
      <c r="N25" s="20"/>
      <c r="O25" s="21" t="n">
        <f aca="false">IF(R25="","",ROUND(R25*(1-Premissas!$B$4),4))</f>
        <v>15.048</v>
      </c>
      <c r="P25" s="22"/>
      <c r="Q25" s="22"/>
      <c r="R25" s="23" t="n">
        <v>15.84</v>
      </c>
      <c r="S25" s="24"/>
      <c r="T25" s="24"/>
      <c r="U25" s="25" t="n">
        <v>340</v>
      </c>
      <c r="V25" s="19" t="n">
        <f aca="false">IF(COUNT(N25:Q25)=0,"",MIN(N25:Q25))</f>
        <v>15.048</v>
      </c>
      <c r="W25" s="16" t="str">
        <f aca="false">IF(V25="","",INDEX($N$4:$Q$4,MATCH(V25,N25:Q25,0)))</f>
        <v>MEDCENTRO</v>
      </c>
      <c r="X25" s="19" t="str">
        <f aca="false">IF(COUNT(N25:Q25)&lt;2,"",SMALL(N25:Q25,2))</f>
        <v/>
      </c>
      <c r="Y25" s="26" t="n">
        <f aca="false">IF(OR(V25="",M25=0),"",V25/M25-1)</f>
        <v>0.00521042084168322</v>
      </c>
      <c r="Z25" s="26" t="n">
        <f aca="false">IF(OR(V25="",L25=""),"",V25/(L25*E25)-1)</f>
        <v>0.00521042084168322</v>
      </c>
      <c r="AA25" s="16" t="str">
        <f aca="false">IF(V25="","SEM OFERTA",IF(OR(Y25&gt;Premissas!$B$11,Y25&lt;Premissas!$B$12),"VERIFICAR - UNIDADE/EMBALAGEM",IF(Y25&gt;Premissas!$B$6,"NÃO COMPRAR - REAJUSTE &gt;5%","COMPRAR")))</f>
        <v>COMPRAR</v>
      </c>
      <c r="AB25" s="18" t="n">
        <f aca="false">IF(W25="DIMEC",S25,IF(W25="MEDCENTRO",U25,""))</f>
        <v>340</v>
      </c>
      <c r="AC25" s="18" t="n">
        <f aca="false">IF(AA25&lt;&gt;"COMPRAR",0,IF(AB25="",I25,MIN(I25,AB25)))</f>
        <v>1</v>
      </c>
      <c r="AD25" s="19" t="n">
        <f aca="false">IF(AC25&gt;0,AC25*V25,0)</f>
        <v>15.048</v>
      </c>
      <c r="AE25" s="19" t="n">
        <f aca="false">IF(AC25&gt;0,(M25-V25)*AC25,0)</f>
        <v>-0.0779999999999994</v>
      </c>
      <c r="AF25" s="16" t="str">
        <f aca="false">IF(AA25&lt;&gt;"COMPRAR","",IF(AB25="",IF(X25="","",IF(X25-V25&lt;0.01,"EMPATE TÉCNICO","")),IF(AB25&lt;I25,"ESTOQUE INSUFICIENTE",IF(X25="","",IF(X25-V25&lt;0.01,"EMPATE TÉCNICO","")))))</f>
        <v/>
      </c>
      <c r="AG25" s="16" t="s">
        <v>134</v>
      </c>
      <c r="AH25" s="16" t="s">
        <v>94</v>
      </c>
    </row>
    <row r="26" customFormat="false" ht="15" hidden="false" customHeight="false" outlineLevel="0" collapsed="false">
      <c r="A26" s="16" t="s">
        <v>153</v>
      </c>
      <c r="B26" s="17" t="s">
        <v>154</v>
      </c>
      <c r="C26" s="16" t="s">
        <v>155</v>
      </c>
      <c r="D26" s="16" t="s">
        <v>92</v>
      </c>
      <c r="E26" s="18" t="n">
        <v>1</v>
      </c>
      <c r="F26" s="16" t="s">
        <v>43</v>
      </c>
      <c r="G26" s="18" t="n">
        <v>0</v>
      </c>
      <c r="H26" s="16" t="n">
        <v>0</v>
      </c>
      <c r="I26" s="18" t="n">
        <v>1</v>
      </c>
      <c r="J26" s="19" t="n">
        <v>14.49</v>
      </c>
      <c r="K26" s="19" t="n">
        <v>14.49</v>
      </c>
      <c r="L26" s="19" t="n">
        <v>14.49</v>
      </c>
      <c r="M26" s="19" t="n">
        <f aca="false">IF(J26&gt;0,J26,K26)*E26</f>
        <v>14.49</v>
      </c>
      <c r="N26" s="20"/>
      <c r="O26" s="21" t="n">
        <f aca="false">IF(R26="","",ROUND(R26*(1-Premissas!$B$4),4))</f>
        <v>15.048</v>
      </c>
      <c r="P26" s="22"/>
      <c r="Q26" s="22"/>
      <c r="R26" s="23" t="n">
        <v>15.84</v>
      </c>
      <c r="S26" s="24"/>
      <c r="T26" s="24"/>
      <c r="U26" s="25" t="n">
        <v>258</v>
      </c>
      <c r="V26" s="19" t="n">
        <f aca="false">IF(COUNT(N26:Q26)=0,"",MIN(N26:Q26))</f>
        <v>15.048</v>
      </c>
      <c r="W26" s="16" t="str">
        <f aca="false">IF(V26="","",INDEX($N$4:$Q$4,MATCH(V26,N26:Q26,0)))</f>
        <v>MEDCENTRO</v>
      </c>
      <c r="X26" s="19" t="str">
        <f aca="false">IF(COUNT(N26:Q26)&lt;2,"",SMALL(N26:Q26,2))</f>
        <v/>
      </c>
      <c r="Y26" s="26" t="n">
        <f aca="false">IF(OR(V26="",M26=0),"",V26/M26-1)</f>
        <v>0.0385093167701864</v>
      </c>
      <c r="Z26" s="26" t="n">
        <f aca="false">IF(OR(V26="",L26=""),"",V26/(L26*E26)-1)</f>
        <v>0.0385093167701864</v>
      </c>
      <c r="AA26" s="16" t="str">
        <f aca="false">IF(V26="","SEM OFERTA",IF(OR(Y26&gt;Premissas!$B$11,Y26&lt;Premissas!$B$12),"VERIFICAR - UNIDADE/EMBALAGEM",IF(Y26&gt;Premissas!$B$6,"NÃO COMPRAR - REAJUSTE &gt;5%","COMPRAR")))</f>
        <v>COMPRAR</v>
      </c>
      <c r="AB26" s="18" t="n">
        <f aca="false">IF(W26="DIMEC",S26,IF(W26="MEDCENTRO",U26,""))</f>
        <v>258</v>
      </c>
      <c r="AC26" s="18" t="n">
        <f aca="false">IF(AA26&lt;&gt;"COMPRAR",0,IF(AB26="",I26,MIN(I26,AB26)))</f>
        <v>1</v>
      </c>
      <c r="AD26" s="19" t="n">
        <f aca="false">IF(AC26&gt;0,AC26*V26,0)</f>
        <v>15.048</v>
      </c>
      <c r="AE26" s="19" t="n">
        <f aca="false">IF(AC26&gt;0,(M26-V26)*AC26,0)</f>
        <v>-0.558</v>
      </c>
      <c r="AF26" s="16" t="str">
        <f aca="false">IF(AA26&lt;&gt;"COMPRAR","",IF(AB26="",IF(X26="","",IF(X26-V26&lt;0.01,"EMPATE TÉCNICO","")),IF(AB26&lt;I26,"ESTOQUE INSUFICIENTE",IF(X26="","",IF(X26-V26&lt;0.01,"EMPATE TÉCNICO","")))))</f>
        <v/>
      </c>
      <c r="AG26" s="16" t="s">
        <v>134</v>
      </c>
      <c r="AH26" s="16" t="s">
        <v>94</v>
      </c>
    </row>
    <row r="27" customFormat="false" ht="15" hidden="false" customHeight="false" outlineLevel="0" collapsed="false">
      <c r="A27" s="16" t="s">
        <v>156</v>
      </c>
      <c r="B27" s="17" t="s">
        <v>157</v>
      </c>
      <c r="C27" s="16" t="s">
        <v>158</v>
      </c>
      <c r="D27" s="16" t="s">
        <v>92</v>
      </c>
      <c r="E27" s="18" t="n">
        <v>1</v>
      </c>
      <c r="F27" s="16" t="s">
        <v>43</v>
      </c>
      <c r="G27" s="18" t="n">
        <v>2</v>
      </c>
      <c r="H27" s="16" t="n">
        <v>1.1</v>
      </c>
      <c r="I27" s="18" t="n">
        <v>1</v>
      </c>
      <c r="J27" s="19" t="n">
        <v>6.1</v>
      </c>
      <c r="K27" s="19" t="n">
        <v>6.1</v>
      </c>
      <c r="L27" s="19" t="n">
        <v>6.1</v>
      </c>
      <c r="M27" s="19" t="n">
        <f aca="false">IF(J27&gt;0,J27,K27)*E27</f>
        <v>6.1</v>
      </c>
      <c r="N27" s="20"/>
      <c r="O27" s="21" t="n">
        <f aca="false">IF(R27="","",ROUND(R27*(1-Premissas!$B$4),4))</f>
        <v>7.6</v>
      </c>
      <c r="P27" s="22"/>
      <c r="Q27" s="22"/>
      <c r="R27" s="23" t="n">
        <v>8</v>
      </c>
      <c r="S27" s="24"/>
      <c r="T27" s="24"/>
      <c r="U27" s="25" t="n">
        <v>140</v>
      </c>
      <c r="V27" s="19" t="n">
        <f aca="false">IF(COUNT(N27:Q27)=0,"",MIN(N27:Q27))</f>
        <v>7.6</v>
      </c>
      <c r="W27" s="16" t="str">
        <f aca="false">IF(V27="","",INDEX($N$4:$Q$4,MATCH(V27,N27:Q27,0)))</f>
        <v>MEDCENTRO</v>
      </c>
      <c r="X27" s="19" t="str">
        <f aca="false">IF(COUNT(N27:Q27)&lt;2,"",SMALL(N27:Q27,2))</f>
        <v/>
      </c>
      <c r="Y27" s="26" t="n">
        <f aca="false">IF(OR(V27="",M27=0),"",V27/M27-1)</f>
        <v>0.245901639344262</v>
      </c>
      <c r="Z27" s="26" t="n">
        <f aca="false">IF(OR(V27="",L27=""),"",V27/(L27*E27)-1)</f>
        <v>0.245901639344262</v>
      </c>
      <c r="AA27" s="16" t="str">
        <f aca="false">IF(V27="","SEM OFERTA",IF(OR(Y27&gt;Premissas!$B$11,Y27&lt;Premissas!$B$12),"VERIFICAR - UNIDADE/EMBALAGEM",IF(Y27&gt;Premissas!$B$6,"NÃO COMPRAR - REAJUSTE &gt;5%","COMPRAR")))</f>
        <v>NÃO COMPRAR - REAJUSTE &gt;5%</v>
      </c>
      <c r="AB27" s="18" t="n">
        <f aca="false">IF(W27="DIMEC",S27,IF(W27="MEDCENTRO",U27,""))</f>
        <v>140</v>
      </c>
      <c r="AC27" s="18" t="n">
        <f aca="false">IF(AA27&lt;&gt;"COMPRAR",0,IF(AB27="",I27,MIN(I27,AB27)))</f>
        <v>0</v>
      </c>
      <c r="AD27" s="19" t="n">
        <f aca="false">IF(AC27&gt;0,AC27*V27,0)</f>
        <v>0</v>
      </c>
      <c r="AE27" s="19" t="n">
        <f aca="false">IF(AC27&gt;0,(M27-V27)*AC27,0)</f>
        <v>0</v>
      </c>
      <c r="AF27" s="16" t="str">
        <f aca="false">IF(AA27&lt;&gt;"COMPRAR","",IF(AB27="",IF(X27="","",IF(X27-V27&lt;0.01,"EMPATE TÉCNICO","")),IF(AB27&lt;I27,"ESTOQUE INSUFICIENTE",IF(X27="","",IF(X27-V27&lt;0.01,"EMPATE TÉCNICO","")))))</f>
        <v/>
      </c>
      <c r="AG27" s="16" t="s">
        <v>93</v>
      </c>
      <c r="AH27" s="16" t="s">
        <v>94</v>
      </c>
    </row>
    <row r="28" customFormat="false" ht="15" hidden="false" customHeight="false" outlineLevel="0" collapsed="false">
      <c r="A28" s="16" t="s">
        <v>159</v>
      </c>
      <c r="B28" s="17" t="s">
        <v>160</v>
      </c>
      <c r="C28" s="16" t="s">
        <v>161</v>
      </c>
      <c r="D28" s="16" t="s">
        <v>92</v>
      </c>
      <c r="E28" s="18" t="n">
        <v>1</v>
      </c>
      <c r="F28" s="16" t="s">
        <v>43</v>
      </c>
      <c r="G28" s="18" t="n">
        <v>1</v>
      </c>
      <c r="H28" s="16" t="n">
        <v>0.5</v>
      </c>
      <c r="I28" s="18" t="n">
        <v>1</v>
      </c>
      <c r="J28" s="19" t="n">
        <v>10.8</v>
      </c>
      <c r="K28" s="19" t="n">
        <v>10.8</v>
      </c>
      <c r="L28" s="19" t="n">
        <v>10.8</v>
      </c>
      <c r="M28" s="19" t="n">
        <f aca="false">IF(J28&gt;0,J28,K28)*E28</f>
        <v>10.8</v>
      </c>
      <c r="N28" s="20"/>
      <c r="O28" s="21" t="n">
        <f aca="false">IF(R28="","",ROUND(R28*(1-Premissas!$B$4),4))</f>
        <v>11.096</v>
      </c>
      <c r="P28" s="22"/>
      <c r="Q28" s="22"/>
      <c r="R28" s="23" t="n">
        <v>11.68</v>
      </c>
      <c r="S28" s="24"/>
      <c r="T28" s="24"/>
      <c r="U28" s="25" t="n">
        <v>77</v>
      </c>
      <c r="V28" s="19" t="n">
        <f aca="false">IF(COUNT(N28:Q28)=0,"",MIN(N28:Q28))</f>
        <v>11.096</v>
      </c>
      <c r="W28" s="16" t="str">
        <f aca="false">IF(V28="","",INDEX($N$4:$Q$4,MATCH(V28,N28:Q28,0)))</f>
        <v>MEDCENTRO</v>
      </c>
      <c r="X28" s="19" t="str">
        <f aca="false">IF(COUNT(N28:Q28)&lt;2,"",SMALL(N28:Q28,2))</f>
        <v/>
      </c>
      <c r="Y28" s="26" t="n">
        <f aca="false">IF(OR(V28="",M28=0),"",V28/M28-1)</f>
        <v>0.0274074074074073</v>
      </c>
      <c r="Z28" s="26" t="n">
        <f aca="false">IF(OR(V28="",L28=""),"",V28/(L28*E28)-1)</f>
        <v>0.0274074074074073</v>
      </c>
      <c r="AA28" s="16" t="str">
        <f aca="false">IF(V28="","SEM OFERTA",IF(OR(Y28&gt;Premissas!$B$11,Y28&lt;Premissas!$B$12),"VERIFICAR - UNIDADE/EMBALAGEM",IF(Y28&gt;Premissas!$B$6,"NÃO COMPRAR - REAJUSTE &gt;5%","COMPRAR")))</f>
        <v>COMPRAR</v>
      </c>
      <c r="AB28" s="18" t="n">
        <f aca="false">IF(W28="DIMEC",S28,IF(W28="MEDCENTRO",U28,""))</f>
        <v>77</v>
      </c>
      <c r="AC28" s="18" t="n">
        <f aca="false">IF(AA28&lt;&gt;"COMPRAR",0,IF(AB28="",I28,MIN(I28,AB28)))</f>
        <v>1</v>
      </c>
      <c r="AD28" s="19" t="n">
        <f aca="false">IF(AC28&gt;0,AC28*V28,0)</f>
        <v>11.096</v>
      </c>
      <c r="AE28" s="19" t="n">
        <f aca="false">IF(AC28&gt;0,(M28-V28)*AC28,0)</f>
        <v>-0.295999999999999</v>
      </c>
      <c r="AF28" s="16" t="str">
        <f aca="false">IF(AA28&lt;&gt;"COMPRAR","",IF(AB28="",IF(X28="","",IF(X28-V28&lt;0.01,"EMPATE TÉCNICO","")),IF(AB28&lt;I28,"ESTOQUE INSUFICIENTE",IF(X28="","",IF(X28-V28&lt;0.01,"EMPATE TÉCNICO","")))))</f>
        <v/>
      </c>
      <c r="AG28" s="16" t="s">
        <v>93</v>
      </c>
      <c r="AH28" s="16" t="s">
        <v>94</v>
      </c>
    </row>
    <row r="29" customFormat="false" ht="15" hidden="false" customHeight="false" outlineLevel="0" collapsed="false">
      <c r="A29" s="16" t="s">
        <v>162</v>
      </c>
      <c r="B29" s="17" t="s">
        <v>163</v>
      </c>
      <c r="C29" s="16" t="s">
        <v>164</v>
      </c>
      <c r="D29" s="16" t="s">
        <v>92</v>
      </c>
      <c r="E29" s="18" t="n">
        <v>1</v>
      </c>
      <c r="F29" s="16" t="s">
        <v>43</v>
      </c>
      <c r="G29" s="18" t="n">
        <v>1</v>
      </c>
      <c r="H29" s="16" t="n">
        <v>0.9</v>
      </c>
      <c r="I29" s="18" t="n">
        <v>2</v>
      </c>
      <c r="J29" s="19" t="n">
        <v>9.46</v>
      </c>
      <c r="K29" s="19" t="n">
        <v>9.46</v>
      </c>
      <c r="L29" s="19" t="n">
        <v>9.46</v>
      </c>
      <c r="M29" s="19" t="n">
        <f aca="false">IF(J29&gt;0,J29,K29)*E29</f>
        <v>9.46</v>
      </c>
      <c r="N29" s="20"/>
      <c r="O29" s="21" t="n">
        <f aca="false">IF(R29="","",ROUND(R29*(1-Premissas!$B$4),4))</f>
        <v>10.051</v>
      </c>
      <c r="P29" s="22"/>
      <c r="Q29" s="22"/>
      <c r="R29" s="23" t="n">
        <v>10.58</v>
      </c>
      <c r="S29" s="24"/>
      <c r="T29" s="24"/>
      <c r="U29" s="25" t="n">
        <v>64</v>
      </c>
      <c r="V29" s="19" t="n">
        <f aca="false">IF(COUNT(N29:Q29)=0,"",MIN(N29:Q29))</f>
        <v>10.051</v>
      </c>
      <c r="W29" s="16" t="str">
        <f aca="false">IF(V29="","",INDEX($N$4:$Q$4,MATCH(V29,N29:Q29,0)))</f>
        <v>MEDCENTRO</v>
      </c>
      <c r="X29" s="19" t="str">
        <f aca="false">IF(COUNT(N29:Q29)&lt;2,"",SMALL(N29:Q29,2))</f>
        <v/>
      </c>
      <c r="Y29" s="26" t="n">
        <f aca="false">IF(OR(V29="",M29=0),"",V29/M29-1)</f>
        <v>0.0624735729386892</v>
      </c>
      <c r="Z29" s="26" t="n">
        <f aca="false">IF(OR(V29="",L29=""),"",V29/(L29*E29)-1)</f>
        <v>0.0624735729386892</v>
      </c>
      <c r="AA29" s="16" t="str">
        <f aca="false">IF(V29="","SEM OFERTA",IF(OR(Y29&gt;Premissas!$B$11,Y29&lt;Premissas!$B$12),"VERIFICAR - UNIDADE/EMBALAGEM",IF(Y29&gt;Premissas!$B$6,"NÃO COMPRAR - REAJUSTE &gt;5%","COMPRAR")))</f>
        <v>NÃO COMPRAR - REAJUSTE &gt;5%</v>
      </c>
      <c r="AB29" s="18" t="n">
        <f aca="false">IF(W29="DIMEC",S29,IF(W29="MEDCENTRO",U29,""))</f>
        <v>64</v>
      </c>
      <c r="AC29" s="18" t="n">
        <f aca="false">IF(AA29&lt;&gt;"COMPRAR",0,IF(AB29="",I29,MIN(I29,AB29)))</f>
        <v>0</v>
      </c>
      <c r="AD29" s="19" t="n">
        <f aca="false">IF(AC29&gt;0,AC29*V29,0)</f>
        <v>0</v>
      </c>
      <c r="AE29" s="19" t="n">
        <f aca="false">IF(AC29&gt;0,(M29-V29)*AC29,0)</f>
        <v>0</v>
      </c>
      <c r="AF29" s="16" t="str">
        <f aca="false">IF(AA29&lt;&gt;"COMPRAR","",IF(AB29="",IF(X29="","",IF(X29-V29&lt;0.01,"EMPATE TÉCNICO","")),IF(AB29&lt;I29,"ESTOQUE INSUFICIENTE",IF(X29="","",IF(X29-V29&lt;0.01,"EMPATE TÉCNICO","")))))</f>
        <v/>
      </c>
      <c r="AG29" s="16" t="s">
        <v>93</v>
      </c>
      <c r="AH29" s="16" t="s">
        <v>94</v>
      </c>
    </row>
    <row r="30" customFormat="false" ht="15" hidden="false" customHeight="false" outlineLevel="0" collapsed="false">
      <c r="A30" s="16" t="s">
        <v>165</v>
      </c>
      <c r="B30" s="17" t="s">
        <v>166</v>
      </c>
      <c r="C30" s="16" t="s">
        <v>167</v>
      </c>
      <c r="D30" s="16" t="s">
        <v>92</v>
      </c>
      <c r="E30" s="18" t="n">
        <v>1</v>
      </c>
      <c r="F30" s="16" t="s">
        <v>43</v>
      </c>
      <c r="G30" s="18" t="n">
        <v>0</v>
      </c>
      <c r="H30" s="16" t="n">
        <v>0.8</v>
      </c>
      <c r="I30" s="18" t="n">
        <v>3</v>
      </c>
      <c r="J30" s="19" t="n">
        <v>6.35</v>
      </c>
      <c r="K30" s="19" t="n">
        <v>6.35</v>
      </c>
      <c r="L30" s="19" t="n">
        <v>6.35</v>
      </c>
      <c r="M30" s="19" t="n">
        <f aca="false">IF(J30&gt;0,J30,K30)*E30</f>
        <v>6.35</v>
      </c>
      <c r="N30" s="20"/>
      <c r="O30" s="21" t="n">
        <f aca="false">IF(R30="","",ROUND(R30*(1-Premissas!$B$4),4))</f>
        <v>7.6</v>
      </c>
      <c r="P30" s="22"/>
      <c r="Q30" s="22"/>
      <c r="R30" s="23" t="n">
        <v>8</v>
      </c>
      <c r="S30" s="24"/>
      <c r="T30" s="24"/>
      <c r="U30" s="25" t="n">
        <v>93</v>
      </c>
      <c r="V30" s="19" t="n">
        <f aca="false">IF(COUNT(N30:Q30)=0,"",MIN(N30:Q30))</f>
        <v>7.6</v>
      </c>
      <c r="W30" s="16" t="str">
        <f aca="false">IF(V30="","",INDEX($N$4:$Q$4,MATCH(V30,N30:Q30,0)))</f>
        <v>MEDCENTRO</v>
      </c>
      <c r="X30" s="19" t="str">
        <f aca="false">IF(COUNT(N30:Q30)&lt;2,"",SMALL(N30:Q30,2))</f>
        <v/>
      </c>
      <c r="Y30" s="26" t="n">
        <f aca="false">IF(OR(V30="",M30=0),"",V30/M30-1)</f>
        <v>0.196850393700788</v>
      </c>
      <c r="Z30" s="26" t="n">
        <f aca="false">IF(OR(V30="",L30=""),"",V30/(L30*E30)-1)</f>
        <v>0.196850393700788</v>
      </c>
      <c r="AA30" s="16" t="str">
        <f aca="false">IF(V30="","SEM OFERTA",IF(OR(Y30&gt;Premissas!$B$11,Y30&lt;Premissas!$B$12),"VERIFICAR - UNIDADE/EMBALAGEM",IF(Y30&gt;Premissas!$B$6,"NÃO COMPRAR - REAJUSTE &gt;5%","COMPRAR")))</f>
        <v>NÃO COMPRAR - REAJUSTE &gt;5%</v>
      </c>
      <c r="AB30" s="18" t="n">
        <f aca="false">IF(W30="DIMEC",S30,IF(W30="MEDCENTRO",U30,""))</f>
        <v>93</v>
      </c>
      <c r="AC30" s="18" t="n">
        <f aca="false">IF(AA30&lt;&gt;"COMPRAR",0,IF(AB30="",I30,MIN(I30,AB30)))</f>
        <v>0</v>
      </c>
      <c r="AD30" s="19" t="n">
        <f aca="false">IF(AC30&gt;0,AC30*V30,0)</f>
        <v>0</v>
      </c>
      <c r="AE30" s="19" t="n">
        <f aca="false">IF(AC30&gt;0,(M30-V30)*AC30,0)</f>
        <v>0</v>
      </c>
      <c r="AF30" s="16" t="str">
        <f aca="false">IF(AA30&lt;&gt;"COMPRAR","",IF(AB30="",IF(X30="","",IF(X30-V30&lt;0.01,"EMPATE TÉCNICO","")),IF(AB30&lt;I30,"ESTOQUE INSUFICIENTE",IF(X30="","",IF(X30-V30&lt;0.01,"EMPATE TÉCNICO","")))))</f>
        <v/>
      </c>
      <c r="AG30" s="16" t="s">
        <v>93</v>
      </c>
      <c r="AH30" s="16" t="s">
        <v>94</v>
      </c>
    </row>
    <row r="31" customFormat="false" ht="15" hidden="false" customHeight="false" outlineLevel="0" collapsed="false">
      <c r="A31" s="16" t="s">
        <v>168</v>
      </c>
      <c r="B31" s="17" t="s">
        <v>169</v>
      </c>
      <c r="C31" s="16" t="s">
        <v>170</v>
      </c>
      <c r="D31" s="16" t="s">
        <v>92</v>
      </c>
      <c r="E31" s="18" t="n">
        <v>1</v>
      </c>
      <c r="F31" s="16" t="s">
        <v>42</v>
      </c>
      <c r="G31" s="18" t="n">
        <v>1</v>
      </c>
      <c r="H31" s="16" t="n">
        <v>3.2</v>
      </c>
      <c r="I31" s="18" t="n">
        <v>8</v>
      </c>
      <c r="J31" s="19" t="n">
        <v>12.47</v>
      </c>
      <c r="K31" s="19" t="n">
        <v>12.47</v>
      </c>
      <c r="L31" s="19" t="n">
        <v>12.47</v>
      </c>
      <c r="M31" s="19" t="n">
        <f aca="false">IF(J31&gt;0,J31,K31)*E31</f>
        <v>12.47</v>
      </c>
      <c r="N31" s="20"/>
      <c r="O31" s="21" t="n">
        <f aca="false">IF(R31="","",ROUND(R31*(1-Premissas!$B$4),4))</f>
        <v>10.7825</v>
      </c>
      <c r="P31" s="22"/>
      <c r="Q31" s="22"/>
      <c r="R31" s="23" t="n">
        <v>11.35</v>
      </c>
      <c r="S31" s="24"/>
      <c r="T31" s="24"/>
      <c r="U31" s="25" t="n">
        <v>258</v>
      </c>
      <c r="V31" s="19" t="n">
        <f aca="false">IF(COUNT(N31:Q31)=0,"",MIN(N31:Q31))</f>
        <v>10.7825</v>
      </c>
      <c r="W31" s="16" t="str">
        <f aca="false">IF(V31="","",INDEX($N$4:$Q$4,MATCH(V31,N31:Q31,0)))</f>
        <v>MEDCENTRO</v>
      </c>
      <c r="X31" s="19" t="str">
        <f aca="false">IF(COUNT(N31:Q31)&lt;2,"",SMALL(N31:Q31,2))</f>
        <v/>
      </c>
      <c r="Y31" s="26" t="n">
        <f aca="false">IF(OR(V31="",M31=0),"",V31/M31-1)</f>
        <v>-0.13532477947073</v>
      </c>
      <c r="Z31" s="26" t="n">
        <f aca="false">IF(OR(V31="",L31=""),"",V31/(L31*E31)-1)</f>
        <v>-0.13532477947073</v>
      </c>
      <c r="AA31" s="16" t="str">
        <f aca="false">IF(V31="","SEM OFERTA",IF(OR(Y31&gt;Premissas!$B$11,Y31&lt;Premissas!$B$12),"VERIFICAR - UNIDADE/EMBALAGEM",IF(Y31&gt;Premissas!$B$6,"NÃO COMPRAR - REAJUSTE &gt;5%","COMPRAR")))</f>
        <v>COMPRAR</v>
      </c>
      <c r="AB31" s="18" t="n">
        <f aca="false">IF(W31="DIMEC",S31,IF(W31="MEDCENTRO",U31,""))</f>
        <v>258</v>
      </c>
      <c r="AC31" s="18" t="n">
        <f aca="false">IF(AA31&lt;&gt;"COMPRAR",0,IF(AB31="",I31,MIN(I31,AB31)))</f>
        <v>8</v>
      </c>
      <c r="AD31" s="19" t="n">
        <f aca="false">IF(AC31&gt;0,AC31*V31,0)</f>
        <v>86.26</v>
      </c>
      <c r="AE31" s="19" t="n">
        <f aca="false">IF(AC31&gt;0,(M31-V31)*AC31,0)</f>
        <v>13.5</v>
      </c>
      <c r="AF31" s="16" t="str">
        <f aca="false">IF(AA31&lt;&gt;"COMPRAR","",IF(AB31="",IF(X31="","",IF(X31-V31&lt;0.01,"EMPATE TÉCNICO","")),IF(AB31&lt;I31,"ESTOQUE INSUFICIENTE",IF(X31="","",IF(X31-V31&lt;0.01,"EMPATE TÉCNICO","")))))</f>
        <v/>
      </c>
      <c r="AG31" s="16"/>
      <c r="AH31" s="16" t="s">
        <v>94</v>
      </c>
    </row>
    <row r="32" customFormat="false" ht="15" hidden="false" customHeight="false" outlineLevel="0" collapsed="false">
      <c r="A32" s="16" t="s">
        <v>171</v>
      </c>
      <c r="B32" s="17" t="s">
        <v>172</v>
      </c>
      <c r="C32" s="16" t="s">
        <v>173</v>
      </c>
      <c r="D32" s="16" t="s">
        <v>92</v>
      </c>
      <c r="E32" s="18" t="n">
        <v>1</v>
      </c>
      <c r="F32" s="16" t="s">
        <v>42</v>
      </c>
      <c r="G32" s="18" t="n">
        <v>1</v>
      </c>
      <c r="H32" s="16" t="n">
        <v>0.5</v>
      </c>
      <c r="I32" s="18" t="n">
        <v>1</v>
      </c>
      <c r="J32" s="19" t="n">
        <v>46.11</v>
      </c>
      <c r="K32" s="19" t="n">
        <v>46.11</v>
      </c>
      <c r="L32" s="19" t="n">
        <v>46.11</v>
      </c>
      <c r="M32" s="19" t="n">
        <f aca="false">IF(J32&gt;0,J32,K32)*E32</f>
        <v>46.11</v>
      </c>
      <c r="N32" s="20"/>
      <c r="O32" s="21" t="n">
        <f aca="false">IF(R32="","",ROUND(R32*(1-Premissas!$B$4),4))</f>
        <v>54.511</v>
      </c>
      <c r="P32" s="22"/>
      <c r="Q32" s="22"/>
      <c r="R32" s="23" t="n">
        <v>57.38</v>
      </c>
      <c r="S32" s="24"/>
      <c r="T32" s="24"/>
      <c r="U32" s="25" t="n">
        <v>27</v>
      </c>
      <c r="V32" s="19" t="n">
        <f aca="false">IF(COUNT(N32:Q32)=0,"",MIN(N32:Q32))</f>
        <v>54.511</v>
      </c>
      <c r="W32" s="16" t="str">
        <f aca="false">IF(V32="","",INDEX($N$4:$Q$4,MATCH(V32,N32:Q32,0)))</f>
        <v>MEDCENTRO</v>
      </c>
      <c r="X32" s="19" t="str">
        <f aca="false">IF(COUNT(N32:Q32)&lt;2,"",SMALL(N32:Q32,2))</f>
        <v/>
      </c>
      <c r="Y32" s="26" t="n">
        <f aca="false">IF(OR(V32="",M32=0),"",V32/M32-1)</f>
        <v>0.182194751680763</v>
      </c>
      <c r="Z32" s="26" t="n">
        <f aca="false">IF(OR(V32="",L32=""),"",V32/(L32*E32)-1)</f>
        <v>0.182194751680763</v>
      </c>
      <c r="AA32" s="16" t="str">
        <f aca="false">IF(V32="","SEM OFERTA",IF(OR(Y32&gt;Premissas!$B$11,Y32&lt;Premissas!$B$12),"VERIFICAR - UNIDADE/EMBALAGEM",IF(Y32&gt;Premissas!$B$6,"NÃO COMPRAR - REAJUSTE &gt;5%","COMPRAR")))</f>
        <v>NÃO COMPRAR - REAJUSTE &gt;5%</v>
      </c>
      <c r="AB32" s="18" t="n">
        <f aca="false">IF(W32="DIMEC",S32,IF(W32="MEDCENTRO",U32,""))</f>
        <v>27</v>
      </c>
      <c r="AC32" s="18" t="n">
        <f aca="false">IF(AA32&lt;&gt;"COMPRAR",0,IF(AB32="",I32,MIN(I32,AB32)))</f>
        <v>0</v>
      </c>
      <c r="AD32" s="19" t="n">
        <f aca="false">IF(AC32&gt;0,AC32*V32,0)</f>
        <v>0</v>
      </c>
      <c r="AE32" s="19" t="n">
        <f aca="false">IF(AC32&gt;0,(M32-V32)*AC32,0)</f>
        <v>0</v>
      </c>
      <c r="AF32" s="16" t="str">
        <f aca="false">IF(AA32&lt;&gt;"COMPRAR","",IF(AB32="",IF(X32="","",IF(X32-V32&lt;0.01,"EMPATE TÉCNICO","")),IF(AB32&lt;I32,"ESTOQUE INSUFICIENTE",IF(X32="","",IF(X32-V32&lt;0.01,"EMPATE TÉCNICO","")))))</f>
        <v/>
      </c>
      <c r="AG32" s="16" t="s">
        <v>93</v>
      </c>
      <c r="AH32" s="16" t="s">
        <v>94</v>
      </c>
    </row>
    <row r="33" customFormat="false" ht="15" hidden="false" customHeight="false" outlineLevel="0" collapsed="false">
      <c r="A33" s="16" t="s">
        <v>174</v>
      </c>
      <c r="B33" s="17" t="s">
        <v>175</v>
      </c>
      <c r="C33" s="16" t="s">
        <v>176</v>
      </c>
      <c r="D33" s="16" t="s">
        <v>92</v>
      </c>
      <c r="E33" s="18" t="n">
        <v>1</v>
      </c>
      <c r="F33" s="16" t="s">
        <v>43</v>
      </c>
      <c r="G33" s="18" t="n">
        <v>1</v>
      </c>
      <c r="H33" s="16" t="n">
        <v>0.9</v>
      </c>
      <c r="I33" s="18" t="n">
        <v>2</v>
      </c>
      <c r="J33" s="19" t="n">
        <v>10.6</v>
      </c>
      <c r="K33" s="19" t="n">
        <v>10.6</v>
      </c>
      <c r="L33" s="19" t="n">
        <v>10.6</v>
      </c>
      <c r="M33" s="19" t="n">
        <f aca="false">IF(J33&gt;0,J33,K33)*E33</f>
        <v>10.6</v>
      </c>
      <c r="N33" s="20"/>
      <c r="O33" s="21" t="n">
        <f aca="false">IF(R33="","",ROUND(R33*(1-Premissas!$B$4),4))</f>
        <v>12.1505</v>
      </c>
      <c r="P33" s="22"/>
      <c r="Q33" s="22"/>
      <c r="R33" s="23" t="n">
        <v>12.79</v>
      </c>
      <c r="S33" s="24"/>
      <c r="T33" s="24"/>
      <c r="U33" s="25" t="n">
        <v>75</v>
      </c>
      <c r="V33" s="19" t="n">
        <f aca="false">IF(COUNT(N33:Q33)=0,"",MIN(N33:Q33))</f>
        <v>12.1505</v>
      </c>
      <c r="W33" s="16" t="str">
        <f aca="false">IF(V33="","",INDEX($N$4:$Q$4,MATCH(V33,N33:Q33,0)))</f>
        <v>MEDCENTRO</v>
      </c>
      <c r="X33" s="19" t="str">
        <f aca="false">IF(COUNT(N33:Q33)&lt;2,"",SMALL(N33:Q33,2))</f>
        <v/>
      </c>
      <c r="Y33" s="26" t="n">
        <f aca="false">IF(OR(V33="",M33=0),"",V33/M33-1)</f>
        <v>0.14627358490566</v>
      </c>
      <c r="Z33" s="26" t="n">
        <f aca="false">IF(OR(V33="",L33=""),"",V33/(L33*E33)-1)</f>
        <v>0.14627358490566</v>
      </c>
      <c r="AA33" s="16" t="str">
        <f aca="false">IF(V33="","SEM OFERTA",IF(OR(Y33&gt;Premissas!$B$11,Y33&lt;Premissas!$B$12),"VERIFICAR - UNIDADE/EMBALAGEM",IF(Y33&gt;Premissas!$B$6,"NÃO COMPRAR - REAJUSTE &gt;5%","COMPRAR")))</f>
        <v>NÃO COMPRAR - REAJUSTE &gt;5%</v>
      </c>
      <c r="AB33" s="18" t="n">
        <f aca="false">IF(W33="DIMEC",S33,IF(W33="MEDCENTRO",U33,""))</f>
        <v>75</v>
      </c>
      <c r="AC33" s="18" t="n">
        <f aca="false">IF(AA33&lt;&gt;"COMPRAR",0,IF(AB33="",I33,MIN(I33,AB33)))</f>
        <v>0</v>
      </c>
      <c r="AD33" s="19" t="n">
        <f aca="false">IF(AC33&gt;0,AC33*V33,0)</f>
        <v>0</v>
      </c>
      <c r="AE33" s="19" t="n">
        <f aca="false">IF(AC33&gt;0,(M33-V33)*AC33,0)</f>
        <v>0</v>
      </c>
      <c r="AF33" s="16" t="str">
        <f aca="false">IF(AA33&lt;&gt;"COMPRAR","",IF(AB33="",IF(X33="","",IF(X33-V33&lt;0.01,"EMPATE TÉCNICO","")),IF(AB33&lt;I33,"ESTOQUE INSUFICIENTE",IF(X33="","",IF(X33-V33&lt;0.01,"EMPATE TÉCNICO","")))))</f>
        <v/>
      </c>
      <c r="AG33" s="16" t="s">
        <v>93</v>
      </c>
      <c r="AH33" s="16" t="s">
        <v>94</v>
      </c>
    </row>
    <row r="34" customFormat="false" ht="15" hidden="false" customHeight="false" outlineLevel="0" collapsed="false">
      <c r="A34" s="16" t="s">
        <v>177</v>
      </c>
      <c r="B34" s="17" t="s">
        <v>178</v>
      </c>
      <c r="C34" s="16" t="s">
        <v>179</v>
      </c>
      <c r="D34" s="16" t="s">
        <v>92</v>
      </c>
      <c r="E34" s="18" t="n">
        <v>1</v>
      </c>
      <c r="F34" s="16" t="s">
        <v>42</v>
      </c>
      <c r="G34" s="18" t="n">
        <v>2</v>
      </c>
      <c r="H34" s="16" t="n">
        <v>2.1</v>
      </c>
      <c r="I34" s="18" t="n">
        <v>4</v>
      </c>
      <c r="J34" s="19" t="n">
        <v>10.6</v>
      </c>
      <c r="K34" s="19" t="n">
        <v>10.6</v>
      </c>
      <c r="L34" s="19" t="n">
        <v>10.6</v>
      </c>
      <c r="M34" s="19" t="n">
        <f aca="false">IF(J34&gt;0,J34,K34)*E34</f>
        <v>10.6</v>
      </c>
      <c r="N34" s="20"/>
      <c r="O34" s="21" t="n">
        <f aca="false">IF(R34="","",ROUND(R34*(1-Premissas!$B$4),4))</f>
        <v>12.1505</v>
      </c>
      <c r="P34" s="22"/>
      <c r="Q34" s="22"/>
      <c r="R34" s="23" t="n">
        <v>12.79</v>
      </c>
      <c r="S34" s="24"/>
      <c r="T34" s="24"/>
      <c r="U34" s="25" t="n">
        <v>52</v>
      </c>
      <c r="V34" s="19" t="n">
        <f aca="false">IF(COUNT(N34:Q34)=0,"",MIN(N34:Q34))</f>
        <v>12.1505</v>
      </c>
      <c r="W34" s="16" t="str">
        <f aca="false">IF(V34="","",INDEX($N$4:$Q$4,MATCH(V34,N34:Q34,0)))</f>
        <v>MEDCENTRO</v>
      </c>
      <c r="X34" s="19" t="str">
        <f aca="false">IF(COUNT(N34:Q34)&lt;2,"",SMALL(N34:Q34,2))</f>
        <v/>
      </c>
      <c r="Y34" s="26" t="n">
        <f aca="false">IF(OR(V34="",M34=0),"",V34/M34-1)</f>
        <v>0.14627358490566</v>
      </c>
      <c r="Z34" s="26" t="n">
        <f aca="false">IF(OR(V34="",L34=""),"",V34/(L34*E34)-1)</f>
        <v>0.14627358490566</v>
      </c>
      <c r="AA34" s="16" t="str">
        <f aca="false">IF(V34="","SEM OFERTA",IF(OR(Y34&gt;Premissas!$B$11,Y34&lt;Premissas!$B$12),"VERIFICAR - UNIDADE/EMBALAGEM",IF(Y34&gt;Premissas!$B$6,"NÃO COMPRAR - REAJUSTE &gt;5%","COMPRAR")))</f>
        <v>NÃO COMPRAR - REAJUSTE &gt;5%</v>
      </c>
      <c r="AB34" s="18" t="n">
        <f aca="false">IF(W34="DIMEC",S34,IF(W34="MEDCENTRO",U34,""))</f>
        <v>52</v>
      </c>
      <c r="AC34" s="18" t="n">
        <f aca="false">IF(AA34&lt;&gt;"COMPRAR",0,IF(AB34="",I34,MIN(I34,AB34)))</f>
        <v>0</v>
      </c>
      <c r="AD34" s="19" t="n">
        <f aca="false">IF(AC34&gt;0,AC34*V34,0)</f>
        <v>0</v>
      </c>
      <c r="AE34" s="19" t="n">
        <f aca="false">IF(AC34&gt;0,(M34-V34)*AC34,0)</f>
        <v>0</v>
      </c>
      <c r="AF34" s="16" t="str">
        <f aca="false">IF(AA34&lt;&gt;"COMPRAR","",IF(AB34="",IF(X34="","",IF(X34-V34&lt;0.01,"EMPATE TÉCNICO","")),IF(AB34&lt;I34,"ESTOQUE INSUFICIENTE",IF(X34="","",IF(X34-V34&lt;0.01,"EMPATE TÉCNICO","")))))</f>
        <v/>
      </c>
      <c r="AG34" s="16" t="s">
        <v>93</v>
      </c>
      <c r="AH34" s="16" t="s">
        <v>94</v>
      </c>
    </row>
    <row r="35" customFormat="false" ht="15" hidden="false" customHeight="false" outlineLevel="0" collapsed="false">
      <c r="A35" s="16" t="s">
        <v>180</v>
      </c>
      <c r="B35" s="17" t="s">
        <v>181</v>
      </c>
      <c r="C35" s="16" t="s">
        <v>182</v>
      </c>
      <c r="D35" s="16" t="s">
        <v>183</v>
      </c>
      <c r="E35" s="18" t="n">
        <v>1</v>
      </c>
      <c r="F35" s="16" t="s">
        <v>43</v>
      </c>
      <c r="G35" s="18" t="n">
        <v>0</v>
      </c>
      <c r="H35" s="16" t="n">
        <v>0</v>
      </c>
      <c r="I35" s="18" t="n">
        <v>1</v>
      </c>
      <c r="J35" s="19" t="n">
        <v>4.32</v>
      </c>
      <c r="K35" s="19" t="n">
        <v>4.32</v>
      </c>
      <c r="L35" s="19" t="n">
        <v>4.32</v>
      </c>
      <c r="M35" s="19" t="n">
        <f aca="false">IF(J35&gt;0,J35,K35)*E35</f>
        <v>4.32</v>
      </c>
      <c r="N35" s="20"/>
      <c r="O35" s="21" t="n">
        <f aca="false">IF(R35="","",ROUND(R35*(1-Premissas!$B$4),4))</f>
        <v>5.5765</v>
      </c>
      <c r="P35" s="22"/>
      <c r="Q35" s="22"/>
      <c r="R35" s="23" t="n">
        <v>5.87</v>
      </c>
      <c r="S35" s="24"/>
      <c r="T35" s="24"/>
      <c r="U35" s="25" t="n">
        <v>14</v>
      </c>
      <c r="V35" s="19" t="n">
        <f aca="false">IF(COUNT(N35:Q35)=0,"",MIN(N35:Q35))</f>
        <v>5.5765</v>
      </c>
      <c r="W35" s="16" t="str">
        <f aca="false">IF(V35="","",INDEX($N$4:$Q$4,MATCH(V35,N35:Q35,0)))</f>
        <v>MEDCENTRO</v>
      </c>
      <c r="X35" s="19" t="str">
        <f aca="false">IF(COUNT(N35:Q35)&lt;2,"",SMALL(N35:Q35,2))</f>
        <v/>
      </c>
      <c r="Y35" s="26" t="n">
        <f aca="false">IF(OR(V35="",M35=0),"",V35/M35-1)</f>
        <v>0.290856481481481</v>
      </c>
      <c r="Z35" s="26" t="n">
        <f aca="false">IF(OR(V35="",L35=""),"",V35/(L35*E35)-1)</f>
        <v>0.290856481481481</v>
      </c>
      <c r="AA35" s="16" t="str">
        <f aca="false">IF(V35="","SEM OFERTA",IF(OR(Y35&gt;Premissas!$B$11,Y35&lt;Premissas!$B$12),"VERIFICAR - UNIDADE/EMBALAGEM",IF(Y35&gt;Premissas!$B$6,"NÃO COMPRAR - REAJUSTE &gt;5%","COMPRAR")))</f>
        <v>NÃO COMPRAR - REAJUSTE &gt;5%</v>
      </c>
      <c r="AB35" s="18" t="n">
        <f aca="false">IF(W35="DIMEC",S35,IF(W35="MEDCENTRO",U35,""))</f>
        <v>14</v>
      </c>
      <c r="AC35" s="18" t="n">
        <f aca="false">IF(AA35&lt;&gt;"COMPRAR",0,IF(AB35="",I35,MIN(I35,AB35)))</f>
        <v>0</v>
      </c>
      <c r="AD35" s="19" t="n">
        <f aca="false">IF(AC35&gt;0,AC35*V35,0)</f>
        <v>0</v>
      </c>
      <c r="AE35" s="19" t="n">
        <f aca="false">IF(AC35&gt;0,(M35-V35)*AC35,0)</f>
        <v>0</v>
      </c>
      <c r="AF35" s="16" t="str">
        <f aca="false">IF(AA35&lt;&gt;"COMPRAR","",IF(AB35="",IF(X35="","",IF(X35-V35&lt;0.01,"EMPATE TÉCNICO","")),IF(AB35&lt;I35,"ESTOQUE INSUFICIENTE",IF(X35="","",IF(X35-V35&lt;0.01,"EMPATE TÉCNICO","")))))</f>
        <v/>
      </c>
      <c r="AG35" s="16" t="s">
        <v>184</v>
      </c>
      <c r="AH35" s="16" t="s">
        <v>94</v>
      </c>
    </row>
    <row r="36" customFormat="false" ht="15" hidden="false" customHeight="false" outlineLevel="0" collapsed="false">
      <c r="A36" s="16" t="s">
        <v>185</v>
      </c>
      <c r="B36" s="17" t="s">
        <v>186</v>
      </c>
      <c r="C36" s="16" t="s">
        <v>187</v>
      </c>
      <c r="D36" s="16" t="s">
        <v>183</v>
      </c>
      <c r="E36" s="18" t="n">
        <v>1</v>
      </c>
      <c r="F36" s="16" t="s">
        <v>43</v>
      </c>
      <c r="G36" s="18" t="n">
        <v>0</v>
      </c>
      <c r="H36" s="16" t="n">
        <v>0</v>
      </c>
      <c r="I36" s="18" t="n">
        <v>1</v>
      </c>
      <c r="J36" s="19" t="n">
        <v>4.32</v>
      </c>
      <c r="K36" s="19" t="n">
        <v>4.32</v>
      </c>
      <c r="L36" s="19" t="n">
        <v>4.32</v>
      </c>
      <c r="M36" s="19" t="n">
        <f aca="false">IF(J36&gt;0,J36,K36)*E36</f>
        <v>4.32</v>
      </c>
      <c r="N36" s="20"/>
      <c r="O36" s="21" t="n">
        <f aca="false">IF(R36="","",ROUND(R36*(1-Premissas!$B$4),4))</f>
        <v>5.548</v>
      </c>
      <c r="P36" s="22"/>
      <c r="Q36" s="22"/>
      <c r="R36" s="23" t="n">
        <v>5.84</v>
      </c>
      <c r="S36" s="24"/>
      <c r="T36" s="24"/>
      <c r="U36" s="25" t="n">
        <v>20</v>
      </c>
      <c r="V36" s="19" t="n">
        <f aca="false">IF(COUNT(N36:Q36)=0,"",MIN(N36:Q36))</f>
        <v>5.548</v>
      </c>
      <c r="W36" s="16" t="str">
        <f aca="false">IF(V36="","",INDEX($N$4:$Q$4,MATCH(V36,N36:Q36,0)))</f>
        <v>MEDCENTRO</v>
      </c>
      <c r="X36" s="19" t="str">
        <f aca="false">IF(COUNT(N36:Q36)&lt;2,"",SMALL(N36:Q36,2))</f>
        <v/>
      </c>
      <c r="Y36" s="26" t="n">
        <f aca="false">IF(OR(V36="",M36=0),"",V36/M36-1)</f>
        <v>0.284259259259259</v>
      </c>
      <c r="Z36" s="26" t="n">
        <f aca="false">IF(OR(V36="",L36=""),"",V36/(L36*E36)-1)</f>
        <v>0.284259259259259</v>
      </c>
      <c r="AA36" s="16" t="str">
        <f aca="false">IF(V36="","SEM OFERTA",IF(OR(Y36&gt;Premissas!$B$11,Y36&lt;Premissas!$B$12),"VERIFICAR - UNIDADE/EMBALAGEM",IF(Y36&gt;Premissas!$B$6,"NÃO COMPRAR - REAJUSTE &gt;5%","COMPRAR")))</f>
        <v>NÃO COMPRAR - REAJUSTE &gt;5%</v>
      </c>
      <c r="AB36" s="18" t="n">
        <f aca="false">IF(W36="DIMEC",S36,IF(W36="MEDCENTRO",U36,""))</f>
        <v>20</v>
      </c>
      <c r="AC36" s="18" t="n">
        <f aca="false">IF(AA36&lt;&gt;"COMPRAR",0,IF(AB36="",I36,MIN(I36,AB36)))</f>
        <v>0</v>
      </c>
      <c r="AD36" s="19" t="n">
        <f aca="false">IF(AC36&gt;0,AC36*V36,0)</f>
        <v>0</v>
      </c>
      <c r="AE36" s="19" t="n">
        <f aca="false">IF(AC36&gt;0,(M36-V36)*AC36,0)</f>
        <v>0</v>
      </c>
      <c r="AF36" s="16" t="str">
        <f aca="false">IF(AA36&lt;&gt;"COMPRAR","",IF(AB36="",IF(X36="","",IF(X36-V36&lt;0.01,"EMPATE TÉCNICO","")),IF(AB36&lt;I36,"ESTOQUE INSUFICIENTE",IF(X36="","",IF(X36-V36&lt;0.01,"EMPATE TÉCNICO","")))))</f>
        <v/>
      </c>
      <c r="AG36" s="16" t="s">
        <v>184</v>
      </c>
      <c r="AH36" s="16" t="s">
        <v>94</v>
      </c>
    </row>
    <row r="37" customFormat="false" ht="15" hidden="false" customHeight="false" outlineLevel="0" collapsed="false">
      <c r="A37" s="16" t="s">
        <v>188</v>
      </c>
      <c r="B37" s="17" t="s">
        <v>189</v>
      </c>
      <c r="C37" s="16" t="s">
        <v>190</v>
      </c>
      <c r="D37" s="16" t="s">
        <v>92</v>
      </c>
      <c r="E37" s="18" t="n">
        <v>1</v>
      </c>
      <c r="F37" s="16" t="s">
        <v>42</v>
      </c>
      <c r="G37" s="18" t="n">
        <v>2</v>
      </c>
      <c r="H37" s="16" t="n">
        <v>1.1</v>
      </c>
      <c r="I37" s="18" t="n">
        <v>1</v>
      </c>
      <c r="J37" s="19" t="n">
        <v>8.74</v>
      </c>
      <c r="K37" s="19" t="n">
        <v>8.74</v>
      </c>
      <c r="L37" s="19" t="n">
        <v>8.74</v>
      </c>
      <c r="M37" s="19" t="n">
        <f aca="false">IF(J37&gt;0,J37,K37)*E37</f>
        <v>8.74</v>
      </c>
      <c r="N37" s="20"/>
      <c r="O37" s="21" t="n">
        <f aca="false">IF(R37="","",ROUND(R37*(1-Premissas!$B$4),4))</f>
        <v>9.2815</v>
      </c>
      <c r="P37" s="22"/>
      <c r="Q37" s="22"/>
      <c r="R37" s="23" t="n">
        <v>9.77</v>
      </c>
      <c r="S37" s="24"/>
      <c r="T37" s="24"/>
      <c r="U37" s="25" t="n">
        <v>249</v>
      </c>
      <c r="V37" s="19" t="n">
        <f aca="false">IF(COUNT(N37:Q37)=0,"",MIN(N37:Q37))</f>
        <v>9.2815</v>
      </c>
      <c r="W37" s="16" t="str">
        <f aca="false">IF(V37="","",INDEX($N$4:$Q$4,MATCH(V37,N37:Q37,0)))</f>
        <v>MEDCENTRO</v>
      </c>
      <c r="X37" s="19" t="str">
        <f aca="false">IF(COUNT(N37:Q37)&lt;2,"",SMALL(N37:Q37,2))</f>
        <v/>
      </c>
      <c r="Y37" s="26" t="n">
        <f aca="false">IF(OR(V37="",M37=0),"",V37/M37-1)</f>
        <v>0.0619565217391302</v>
      </c>
      <c r="Z37" s="26" t="n">
        <f aca="false">IF(OR(V37="",L37=""),"",V37/(L37*E37)-1)</f>
        <v>0.0619565217391302</v>
      </c>
      <c r="AA37" s="16" t="str">
        <f aca="false">IF(V37="","SEM OFERTA",IF(OR(Y37&gt;Premissas!$B$11,Y37&lt;Premissas!$B$12),"VERIFICAR - UNIDADE/EMBALAGEM",IF(Y37&gt;Premissas!$B$6,"NÃO COMPRAR - REAJUSTE &gt;5%","COMPRAR")))</f>
        <v>NÃO COMPRAR - REAJUSTE &gt;5%</v>
      </c>
      <c r="AB37" s="18" t="n">
        <f aca="false">IF(W37="DIMEC",S37,IF(W37="MEDCENTRO",U37,""))</f>
        <v>249</v>
      </c>
      <c r="AC37" s="18" t="n">
        <f aca="false">IF(AA37&lt;&gt;"COMPRAR",0,IF(AB37="",I37,MIN(I37,AB37)))</f>
        <v>0</v>
      </c>
      <c r="AD37" s="19" t="n">
        <f aca="false">IF(AC37&gt;0,AC37*V37,0)</f>
        <v>0</v>
      </c>
      <c r="AE37" s="19" t="n">
        <f aca="false">IF(AC37&gt;0,(M37-V37)*AC37,0)</f>
        <v>0</v>
      </c>
      <c r="AF37" s="16" t="str">
        <f aca="false">IF(AA37&lt;&gt;"COMPRAR","",IF(AB37="",IF(X37="","",IF(X37-V37&lt;0.01,"EMPATE TÉCNICO","")),IF(AB37&lt;I37,"ESTOQUE INSUFICIENTE",IF(X37="","",IF(X37-V37&lt;0.01,"EMPATE TÉCNICO","")))))</f>
        <v/>
      </c>
      <c r="AG37" s="16" t="s">
        <v>93</v>
      </c>
      <c r="AH37" s="16" t="s">
        <v>94</v>
      </c>
    </row>
    <row r="38" customFormat="false" ht="15" hidden="false" customHeight="false" outlineLevel="0" collapsed="false">
      <c r="A38" s="16" t="s">
        <v>191</v>
      </c>
      <c r="B38" s="17" t="s">
        <v>192</v>
      </c>
      <c r="C38" s="16" t="s">
        <v>193</v>
      </c>
      <c r="D38" s="16" t="s">
        <v>194</v>
      </c>
      <c r="E38" s="18" t="n">
        <v>1</v>
      </c>
      <c r="F38" s="16" t="s">
        <v>41</v>
      </c>
      <c r="G38" s="18" t="n">
        <v>0</v>
      </c>
      <c r="H38" s="16" t="n">
        <v>0.1</v>
      </c>
      <c r="I38" s="18" t="n">
        <v>1</v>
      </c>
      <c r="J38" s="19" t="n">
        <v>162.8</v>
      </c>
      <c r="K38" s="19" t="n">
        <v>162.8</v>
      </c>
      <c r="L38" s="19" t="n">
        <v>162.8</v>
      </c>
      <c r="M38" s="19" t="n">
        <f aca="false">IF(J38&gt;0,J38,K38)*E38</f>
        <v>162.8</v>
      </c>
      <c r="N38" s="20" t="n">
        <v>135.39</v>
      </c>
      <c r="O38" s="21" t="n">
        <f aca="false">IF(R38="","",ROUND(R38*(1-Premissas!$B$4),4))</f>
        <v>137.579</v>
      </c>
      <c r="P38" s="22"/>
      <c r="Q38" s="22"/>
      <c r="R38" s="23" t="n">
        <v>144.82</v>
      </c>
      <c r="S38" s="24" t="n">
        <v>24</v>
      </c>
      <c r="T38" s="24" t="n">
        <v>20</v>
      </c>
      <c r="U38" s="25" t="n">
        <v>186</v>
      </c>
      <c r="V38" s="19" t="n">
        <f aca="false">IF(COUNT(N38:Q38)=0,"",MIN(N38:Q38))</f>
        <v>135.39</v>
      </c>
      <c r="W38" s="16" t="str">
        <f aca="false">IF(V38="","",INDEX($N$4:$Q$4,MATCH(V38,N38:Q38,0)))</f>
        <v>DIMEC</v>
      </c>
      <c r="X38" s="19" t="n">
        <f aca="false">IF(COUNT(N38:Q38)&lt;2,"",SMALL(N38:Q38,2))</f>
        <v>137.579</v>
      </c>
      <c r="Y38" s="26" t="n">
        <f aca="false">IF(OR(V38="",M38=0),"",V38/M38-1)</f>
        <v>-0.168366093366094</v>
      </c>
      <c r="Z38" s="26" t="n">
        <f aca="false">IF(OR(V38="",L38=""),"",V38/(L38*E38)-1)</f>
        <v>-0.168366093366094</v>
      </c>
      <c r="AA38" s="16" t="str">
        <f aca="false">IF(V38="","SEM OFERTA",IF(OR(Y38&gt;Premissas!$B$11,Y38&lt;Premissas!$B$12),"VERIFICAR - UNIDADE/EMBALAGEM",IF(Y38&gt;Premissas!$B$6,"NÃO COMPRAR - REAJUSTE &gt;5%","COMPRAR")))</f>
        <v>COMPRAR</v>
      </c>
      <c r="AB38" s="18" t="n">
        <f aca="false">IF(W38="DIMEC",S38,IF(W38="MEDCENTRO",U38,""))</f>
        <v>24</v>
      </c>
      <c r="AC38" s="18" t="n">
        <f aca="false">IF(AA38&lt;&gt;"COMPRAR",0,IF(AB38="",I38,MIN(I38,AB38)))</f>
        <v>1</v>
      </c>
      <c r="AD38" s="19" t="n">
        <f aca="false">IF(AC38&gt;0,AC38*V38,0)</f>
        <v>135.39</v>
      </c>
      <c r="AE38" s="19" t="n">
        <f aca="false">IF(AC38&gt;0,(M38-V38)*AC38,0)</f>
        <v>27.41</v>
      </c>
      <c r="AF38" s="16" t="str">
        <f aca="false">IF(AA38&lt;&gt;"COMPRAR","",IF(AB38="",IF(X38="","",IF(X38-V38&lt;0.01,"EMPATE TÉCNICO","")),IF(AB38&lt;I38,"ESTOQUE INSUFICIENTE",IF(X38="","",IF(X38-V38&lt;0.01,"EMPATE TÉCNICO","")))))</f>
        <v/>
      </c>
      <c r="AG38" s="16" t="s">
        <v>139</v>
      </c>
      <c r="AH38" s="16" t="s">
        <v>94</v>
      </c>
    </row>
    <row r="39" customFormat="false" ht="15" hidden="false" customHeight="false" outlineLevel="0" collapsed="false">
      <c r="A39" s="16" t="s">
        <v>195</v>
      </c>
      <c r="B39" s="17" t="s">
        <v>196</v>
      </c>
      <c r="C39" s="16" t="s">
        <v>197</v>
      </c>
      <c r="D39" s="16" t="s">
        <v>198</v>
      </c>
      <c r="E39" s="18" t="n">
        <v>1</v>
      </c>
      <c r="F39" s="16" t="s">
        <v>43</v>
      </c>
      <c r="G39" s="18" t="n">
        <v>0</v>
      </c>
      <c r="H39" s="16" t="n">
        <v>0</v>
      </c>
      <c r="I39" s="18" t="n">
        <v>1</v>
      </c>
      <c r="J39" s="19" t="n">
        <v>28.2</v>
      </c>
      <c r="K39" s="19" t="n">
        <v>28.2</v>
      </c>
      <c r="L39" s="19" t="n">
        <v>28.2</v>
      </c>
      <c r="M39" s="19" t="n">
        <f aca="false">IF(J39&gt;0,J39,K39)*E39</f>
        <v>28.2</v>
      </c>
      <c r="N39" s="20"/>
      <c r="O39" s="21" t="n">
        <f aca="false">IF(R39="","",ROUND(R39*(1-Premissas!$B$4),4))</f>
        <v>34.96</v>
      </c>
      <c r="P39" s="22"/>
      <c r="Q39" s="22"/>
      <c r="R39" s="23" t="n">
        <v>36.8</v>
      </c>
      <c r="S39" s="24"/>
      <c r="T39" s="24"/>
      <c r="U39" s="25" t="n">
        <v>15</v>
      </c>
      <c r="V39" s="19" t="n">
        <f aca="false">IF(COUNT(N39:Q39)=0,"",MIN(N39:Q39))</f>
        <v>34.96</v>
      </c>
      <c r="W39" s="16" t="str">
        <f aca="false">IF(V39="","",INDEX($N$4:$Q$4,MATCH(V39,N39:Q39,0)))</f>
        <v>MEDCENTRO</v>
      </c>
      <c r="X39" s="19" t="str">
        <f aca="false">IF(COUNT(N39:Q39)&lt;2,"",SMALL(N39:Q39,2))</f>
        <v/>
      </c>
      <c r="Y39" s="26" t="n">
        <f aca="false">IF(OR(V39="",M39=0),"",V39/M39-1)</f>
        <v>0.239716312056738</v>
      </c>
      <c r="Z39" s="26" t="n">
        <f aca="false">IF(OR(V39="",L39=""),"",V39/(L39*E39)-1)</f>
        <v>0.239716312056738</v>
      </c>
      <c r="AA39" s="16" t="str">
        <f aca="false">IF(V39="","SEM OFERTA",IF(OR(Y39&gt;Premissas!$B$11,Y39&lt;Premissas!$B$12),"VERIFICAR - UNIDADE/EMBALAGEM",IF(Y39&gt;Premissas!$B$6,"NÃO COMPRAR - REAJUSTE &gt;5%","COMPRAR")))</f>
        <v>NÃO COMPRAR - REAJUSTE &gt;5%</v>
      </c>
      <c r="AB39" s="18" t="n">
        <f aca="false">IF(W39="DIMEC",S39,IF(W39="MEDCENTRO",U39,""))</f>
        <v>15</v>
      </c>
      <c r="AC39" s="18" t="n">
        <f aca="false">IF(AA39&lt;&gt;"COMPRAR",0,IF(AB39="",I39,MIN(I39,AB39)))</f>
        <v>0</v>
      </c>
      <c r="AD39" s="19" t="n">
        <f aca="false">IF(AC39&gt;0,AC39*V39,0)</f>
        <v>0</v>
      </c>
      <c r="AE39" s="19" t="n">
        <f aca="false">IF(AC39&gt;0,(M39-V39)*AC39,0)</f>
        <v>0</v>
      </c>
      <c r="AF39" s="16" t="str">
        <f aca="false">IF(AA39&lt;&gt;"COMPRAR","",IF(AB39="",IF(X39="","",IF(X39-V39&lt;0.01,"EMPATE TÉCNICO","")),IF(AB39&lt;I39,"ESTOQUE INSUFICIENTE",IF(X39="","",IF(X39-V39&lt;0.01,"EMPATE TÉCNICO","")))))</f>
        <v/>
      </c>
      <c r="AG39" s="16" t="s">
        <v>139</v>
      </c>
      <c r="AH39" s="16" t="s">
        <v>94</v>
      </c>
    </row>
    <row r="40" customFormat="false" ht="15" hidden="false" customHeight="false" outlineLevel="0" collapsed="false">
      <c r="A40" s="16" t="s">
        <v>199</v>
      </c>
      <c r="B40" s="17" t="s">
        <v>200</v>
      </c>
      <c r="C40" s="16" t="s">
        <v>201</v>
      </c>
      <c r="D40" s="16" t="s">
        <v>202</v>
      </c>
      <c r="E40" s="18" t="n">
        <v>1</v>
      </c>
      <c r="F40" s="16" t="s">
        <v>43</v>
      </c>
      <c r="G40" s="18" t="n">
        <v>0</v>
      </c>
      <c r="H40" s="16" t="n">
        <v>6.4</v>
      </c>
      <c r="I40" s="18" t="n">
        <v>17</v>
      </c>
      <c r="J40" s="19" t="n">
        <v>3.38</v>
      </c>
      <c r="K40" s="19" t="n">
        <v>3.38</v>
      </c>
      <c r="L40" s="19" t="n">
        <v>2.96</v>
      </c>
      <c r="M40" s="19" t="n">
        <f aca="false">IF(J40&gt;0,J40,K40)*E40</f>
        <v>3.38</v>
      </c>
      <c r="N40" s="20" t="n">
        <v>2.98</v>
      </c>
      <c r="O40" s="21" t="str">
        <f aca="false">IF(R40="","",ROUND(R40*(1-Premissas!$B$4),4))</f>
        <v/>
      </c>
      <c r="P40" s="22"/>
      <c r="Q40" s="22"/>
      <c r="R40" s="23"/>
      <c r="S40" s="24" t="n">
        <v>392</v>
      </c>
      <c r="T40" s="24" t="n">
        <v>24</v>
      </c>
      <c r="U40" s="25"/>
      <c r="V40" s="19" t="n">
        <f aca="false">IF(COUNT(N40:Q40)=0,"",MIN(N40:Q40))</f>
        <v>2.98</v>
      </c>
      <c r="W40" s="16" t="str">
        <f aca="false">IF(V40="","",INDEX($N$4:$Q$4,MATCH(V40,N40:Q40,0)))</f>
        <v>DIMEC</v>
      </c>
      <c r="X40" s="19" t="str">
        <f aca="false">IF(COUNT(N40:Q40)&lt;2,"",SMALL(N40:Q40,2))</f>
        <v/>
      </c>
      <c r="Y40" s="26" t="n">
        <f aca="false">IF(OR(V40="",M40=0),"",V40/M40-1)</f>
        <v>-0.118343195266272</v>
      </c>
      <c r="Z40" s="26" t="n">
        <f aca="false">IF(OR(V40="",L40=""),"",V40/(L40*E40)-1)</f>
        <v>0.0067567567567568</v>
      </c>
      <c r="AA40" s="16" t="str">
        <f aca="false">IF(V40="","SEM OFERTA",IF(OR(Y40&gt;Premissas!$B$11,Y40&lt;Premissas!$B$12),"VERIFICAR - UNIDADE/EMBALAGEM",IF(Y40&gt;Premissas!$B$6,"NÃO COMPRAR - REAJUSTE &gt;5%","COMPRAR")))</f>
        <v>COMPRAR</v>
      </c>
      <c r="AB40" s="18" t="n">
        <f aca="false">IF(W40="DIMEC",S40,IF(W40="MEDCENTRO",U40,""))</f>
        <v>392</v>
      </c>
      <c r="AC40" s="18" t="n">
        <f aca="false">IF(AA40&lt;&gt;"COMPRAR",0,IF(AB40="",I40,MIN(I40,AB40)))</f>
        <v>17</v>
      </c>
      <c r="AD40" s="19" t="n">
        <f aca="false">IF(AC40&gt;0,AC40*V40,0)</f>
        <v>50.66</v>
      </c>
      <c r="AE40" s="19" t="n">
        <f aca="false">IF(AC40&gt;0,(M40-V40)*AC40,0)</f>
        <v>6.8</v>
      </c>
      <c r="AF40" s="16" t="str">
        <f aca="false">IF(AA40&lt;&gt;"COMPRAR","",IF(AB40="",IF(X40="","",IF(X40-V40&lt;0.01,"EMPATE TÉCNICO","")),IF(AB40&lt;I40,"ESTOQUE INSUFICIENTE",IF(X40="","",IF(X40-V40&lt;0.01,"EMPATE TÉCNICO","")))))</f>
        <v/>
      </c>
      <c r="AG40" s="16" t="s">
        <v>203</v>
      </c>
      <c r="AH40" s="16" t="s">
        <v>94</v>
      </c>
    </row>
    <row r="41" customFormat="false" ht="15" hidden="false" customHeight="false" outlineLevel="0" collapsed="false">
      <c r="A41" s="16" t="s">
        <v>204</v>
      </c>
      <c r="B41" s="17" t="s">
        <v>205</v>
      </c>
      <c r="C41" s="16" t="s">
        <v>206</v>
      </c>
      <c r="D41" s="16" t="s">
        <v>92</v>
      </c>
      <c r="E41" s="18" t="n">
        <v>1</v>
      </c>
      <c r="F41" s="16" t="s">
        <v>43</v>
      </c>
      <c r="G41" s="18" t="n">
        <v>0</v>
      </c>
      <c r="H41" s="16" t="n">
        <v>0.5</v>
      </c>
      <c r="I41" s="18" t="n">
        <v>2</v>
      </c>
      <c r="J41" s="19" t="n">
        <v>6.21</v>
      </c>
      <c r="K41" s="19" t="n">
        <v>6.21</v>
      </c>
      <c r="L41" s="19" t="n">
        <v>6.21</v>
      </c>
      <c r="M41" s="19" t="n">
        <f aca="false">IF(J41&gt;0,J41,K41)*E41</f>
        <v>6.21</v>
      </c>
      <c r="N41" s="20"/>
      <c r="O41" s="21" t="n">
        <f aca="false">IF(R41="","",ROUND(R41*(1-Premissas!$B$4),4))</f>
        <v>10.051</v>
      </c>
      <c r="P41" s="22"/>
      <c r="Q41" s="22"/>
      <c r="R41" s="23" t="n">
        <v>10.58</v>
      </c>
      <c r="S41" s="24"/>
      <c r="T41" s="24"/>
      <c r="U41" s="25" t="n">
        <v>587</v>
      </c>
      <c r="V41" s="19" t="n">
        <f aca="false">IF(COUNT(N41:Q41)=0,"",MIN(N41:Q41))</f>
        <v>10.051</v>
      </c>
      <c r="W41" s="16" t="str">
        <f aca="false">IF(V41="","",INDEX($N$4:$Q$4,MATCH(V41,N41:Q41,0)))</f>
        <v>MEDCENTRO</v>
      </c>
      <c r="X41" s="19" t="str">
        <f aca="false">IF(COUNT(N41:Q41)&lt;2,"",SMALL(N41:Q41,2))</f>
        <v/>
      </c>
      <c r="Y41" s="26" t="n">
        <f aca="false">IF(OR(V41="",M41=0),"",V41/M41-1)</f>
        <v>0.618518518518519</v>
      </c>
      <c r="Z41" s="26" t="n">
        <f aca="false">IF(OR(V41="",L41=""),"",V41/(L41*E41)-1)</f>
        <v>0.618518518518519</v>
      </c>
      <c r="AA41" s="16" t="str">
        <f aca="false">IF(V41="","SEM OFERTA",IF(OR(Y41&gt;Premissas!$B$11,Y41&lt;Premissas!$B$12),"VERIFICAR - UNIDADE/EMBALAGEM",IF(Y41&gt;Premissas!$B$6,"NÃO COMPRAR - REAJUSTE &gt;5%","COMPRAR")))</f>
        <v>NÃO COMPRAR - REAJUSTE &gt;5%</v>
      </c>
      <c r="AB41" s="18" t="n">
        <f aca="false">IF(W41="DIMEC",S41,IF(W41="MEDCENTRO",U41,""))</f>
        <v>587</v>
      </c>
      <c r="AC41" s="18" t="n">
        <f aca="false">IF(AA41&lt;&gt;"COMPRAR",0,IF(AB41="",I41,MIN(I41,AB41)))</f>
        <v>0</v>
      </c>
      <c r="AD41" s="19" t="n">
        <f aca="false">IF(AC41&gt;0,AC41*V41,0)</f>
        <v>0</v>
      </c>
      <c r="AE41" s="19" t="n">
        <f aca="false">IF(AC41&gt;0,(M41-V41)*AC41,0)</f>
        <v>0</v>
      </c>
      <c r="AF41" s="16" t="str">
        <f aca="false">IF(AA41&lt;&gt;"COMPRAR","",IF(AB41="",IF(X41="","",IF(X41-V41&lt;0.01,"EMPATE TÉCNICO","")),IF(AB41&lt;I41,"ESTOQUE INSUFICIENTE",IF(X41="","",IF(X41-V41&lt;0.01,"EMPATE TÉCNICO","")))))</f>
        <v/>
      </c>
      <c r="AG41" s="16" t="s">
        <v>93</v>
      </c>
      <c r="AH41" s="16" t="s">
        <v>94</v>
      </c>
    </row>
    <row r="42" customFormat="false" ht="15" hidden="false" customHeight="false" outlineLevel="0" collapsed="false">
      <c r="A42" s="16" t="s">
        <v>207</v>
      </c>
      <c r="B42" s="17" t="s">
        <v>208</v>
      </c>
      <c r="C42" s="16" t="s">
        <v>209</v>
      </c>
      <c r="D42" s="16" t="s">
        <v>92</v>
      </c>
      <c r="E42" s="18" t="n">
        <v>1</v>
      </c>
      <c r="F42" s="16" t="s">
        <v>42</v>
      </c>
      <c r="G42" s="18" t="n">
        <v>4</v>
      </c>
      <c r="H42" s="16" t="n">
        <v>3.2</v>
      </c>
      <c r="I42" s="18" t="n">
        <v>5</v>
      </c>
      <c r="J42" s="19" t="n">
        <v>15.29</v>
      </c>
      <c r="K42" s="19" t="n">
        <v>15.29</v>
      </c>
      <c r="L42" s="19" t="n">
        <v>15.29</v>
      </c>
      <c r="M42" s="19" t="n">
        <f aca="false">IF(J42&gt;0,J42,K42)*E42</f>
        <v>15.29</v>
      </c>
      <c r="N42" s="20"/>
      <c r="O42" s="21" t="n">
        <f aca="false">IF(R42="","",ROUND(R42*(1-Premissas!$B$4),4))</f>
        <v>14.2785</v>
      </c>
      <c r="P42" s="22"/>
      <c r="Q42" s="22"/>
      <c r="R42" s="23" t="n">
        <v>15.03</v>
      </c>
      <c r="S42" s="24"/>
      <c r="T42" s="24"/>
      <c r="U42" s="25" t="n">
        <v>422</v>
      </c>
      <c r="V42" s="19" t="n">
        <f aca="false">IF(COUNT(N42:Q42)=0,"",MIN(N42:Q42))</f>
        <v>14.2785</v>
      </c>
      <c r="W42" s="16" t="str">
        <f aca="false">IF(V42="","",INDEX($N$4:$Q$4,MATCH(V42,N42:Q42,0)))</f>
        <v>MEDCENTRO</v>
      </c>
      <c r="X42" s="19" t="str">
        <f aca="false">IF(COUNT(N42:Q42)&lt;2,"",SMALL(N42:Q42,2))</f>
        <v/>
      </c>
      <c r="Y42" s="26" t="n">
        <f aca="false">IF(OR(V42="",M42=0),"",V42/M42-1)</f>
        <v>-0.0661543492478744</v>
      </c>
      <c r="Z42" s="26" t="n">
        <f aca="false">IF(OR(V42="",L42=""),"",V42/(L42*E42)-1)</f>
        <v>-0.0661543492478744</v>
      </c>
      <c r="AA42" s="16" t="str">
        <f aca="false">IF(V42="","SEM OFERTA",IF(OR(Y42&gt;Premissas!$B$11,Y42&lt;Premissas!$B$12),"VERIFICAR - UNIDADE/EMBALAGEM",IF(Y42&gt;Premissas!$B$6,"NÃO COMPRAR - REAJUSTE &gt;5%","COMPRAR")))</f>
        <v>COMPRAR</v>
      </c>
      <c r="AB42" s="18" t="n">
        <f aca="false">IF(W42="DIMEC",S42,IF(W42="MEDCENTRO",U42,""))</f>
        <v>422</v>
      </c>
      <c r="AC42" s="18" t="n">
        <f aca="false">IF(AA42&lt;&gt;"COMPRAR",0,IF(AB42="",I42,MIN(I42,AB42)))</f>
        <v>5</v>
      </c>
      <c r="AD42" s="19" t="n">
        <f aca="false">IF(AC42&gt;0,AC42*V42,0)</f>
        <v>71.3925</v>
      </c>
      <c r="AE42" s="19" t="n">
        <f aca="false">IF(AC42&gt;0,(M42-V42)*AC42,0)</f>
        <v>5.0575</v>
      </c>
      <c r="AF42" s="16" t="str">
        <f aca="false">IF(AA42&lt;&gt;"COMPRAR","",IF(AB42="",IF(X42="","",IF(X42-V42&lt;0.01,"EMPATE TÉCNICO","")),IF(AB42&lt;I42,"ESTOQUE INSUFICIENTE",IF(X42="","",IF(X42-V42&lt;0.01,"EMPATE TÉCNICO","")))))</f>
        <v/>
      </c>
      <c r="AG42" s="16" t="s">
        <v>93</v>
      </c>
      <c r="AH42" s="16" t="s">
        <v>94</v>
      </c>
    </row>
    <row r="43" customFormat="false" ht="15" hidden="false" customHeight="false" outlineLevel="0" collapsed="false">
      <c r="A43" s="16" t="s">
        <v>210</v>
      </c>
      <c r="B43" s="17" t="s">
        <v>211</v>
      </c>
      <c r="C43" s="16" t="s">
        <v>212</v>
      </c>
      <c r="D43" s="16" t="s">
        <v>92</v>
      </c>
      <c r="E43" s="18" t="n">
        <v>1</v>
      </c>
      <c r="F43" s="16" t="s">
        <v>42</v>
      </c>
      <c r="G43" s="18" t="n">
        <v>0</v>
      </c>
      <c r="H43" s="16" t="n">
        <v>0.6</v>
      </c>
      <c r="I43" s="18" t="n">
        <v>2</v>
      </c>
      <c r="J43" s="19" t="n">
        <v>6.95</v>
      </c>
      <c r="K43" s="19" t="n">
        <v>6.95</v>
      </c>
      <c r="L43" s="19" t="n">
        <v>6.95</v>
      </c>
      <c r="M43" s="19" t="n">
        <f aca="false">IF(J43&gt;0,J43,K43)*E43</f>
        <v>6.95</v>
      </c>
      <c r="N43" s="20"/>
      <c r="O43" s="21" t="n">
        <f aca="false">IF(R43="","",ROUND(R43*(1-Premissas!$B$4),4))</f>
        <v>6.992</v>
      </c>
      <c r="P43" s="22"/>
      <c r="Q43" s="22"/>
      <c r="R43" s="23" t="n">
        <v>7.36</v>
      </c>
      <c r="S43" s="24"/>
      <c r="T43" s="24"/>
      <c r="U43" s="25" t="n">
        <v>189</v>
      </c>
      <c r="V43" s="19" t="n">
        <f aca="false">IF(COUNT(N43:Q43)=0,"",MIN(N43:Q43))</f>
        <v>6.992</v>
      </c>
      <c r="W43" s="16" t="str">
        <f aca="false">IF(V43="","",INDEX($N$4:$Q$4,MATCH(V43,N43:Q43,0)))</f>
        <v>MEDCENTRO</v>
      </c>
      <c r="X43" s="19" t="str">
        <f aca="false">IF(COUNT(N43:Q43)&lt;2,"",SMALL(N43:Q43,2))</f>
        <v/>
      </c>
      <c r="Y43" s="26" t="n">
        <f aca="false">IF(OR(V43="",M43=0),"",V43/M43-1)</f>
        <v>0.00604316546762584</v>
      </c>
      <c r="Z43" s="26" t="n">
        <f aca="false">IF(OR(V43="",L43=""),"",V43/(L43*E43)-1)</f>
        <v>0.00604316546762584</v>
      </c>
      <c r="AA43" s="16" t="str">
        <f aca="false">IF(V43="","SEM OFERTA",IF(OR(Y43&gt;Premissas!$B$11,Y43&lt;Premissas!$B$12),"VERIFICAR - UNIDADE/EMBALAGEM",IF(Y43&gt;Premissas!$B$6,"NÃO COMPRAR - REAJUSTE &gt;5%","COMPRAR")))</f>
        <v>COMPRAR</v>
      </c>
      <c r="AB43" s="18" t="n">
        <f aca="false">IF(W43="DIMEC",S43,IF(W43="MEDCENTRO",U43,""))</f>
        <v>189</v>
      </c>
      <c r="AC43" s="18" t="n">
        <f aca="false">IF(AA43&lt;&gt;"COMPRAR",0,IF(AB43="",I43,MIN(I43,AB43)))</f>
        <v>2</v>
      </c>
      <c r="AD43" s="19" t="n">
        <f aca="false">IF(AC43&gt;0,AC43*V43,0)</f>
        <v>13.984</v>
      </c>
      <c r="AE43" s="19" t="n">
        <f aca="false">IF(AC43&gt;0,(M43-V43)*AC43,0)</f>
        <v>-0.0839999999999996</v>
      </c>
      <c r="AF43" s="16" t="str">
        <f aca="false">IF(AA43&lt;&gt;"COMPRAR","",IF(AB43="",IF(X43="","",IF(X43-V43&lt;0.01,"EMPATE TÉCNICO","")),IF(AB43&lt;I43,"ESTOQUE INSUFICIENTE",IF(X43="","",IF(X43-V43&lt;0.01,"EMPATE TÉCNICO","")))))</f>
        <v/>
      </c>
      <c r="AG43" s="16" t="s">
        <v>134</v>
      </c>
      <c r="AH43" s="16" t="s">
        <v>94</v>
      </c>
    </row>
    <row r="44" customFormat="false" ht="15" hidden="false" customHeight="false" outlineLevel="0" collapsed="false">
      <c r="A44" s="16" t="s">
        <v>213</v>
      </c>
      <c r="B44" s="17" t="s">
        <v>214</v>
      </c>
      <c r="C44" s="16" t="s">
        <v>215</v>
      </c>
      <c r="D44" s="16" t="s">
        <v>92</v>
      </c>
      <c r="E44" s="18" t="n">
        <v>1</v>
      </c>
      <c r="F44" s="16" t="s">
        <v>42</v>
      </c>
      <c r="G44" s="18" t="n">
        <v>3</v>
      </c>
      <c r="H44" s="16" t="n">
        <v>3.2</v>
      </c>
      <c r="I44" s="18" t="n">
        <v>6</v>
      </c>
      <c r="J44" s="19" t="n">
        <v>13.6</v>
      </c>
      <c r="K44" s="19" t="n">
        <v>13.6</v>
      </c>
      <c r="L44" s="19" t="n">
        <v>13.6</v>
      </c>
      <c r="M44" s="19" t="n">
        <f aca="false">IF(J44&gt;0,J44,K44)*E44</f>
        <v>13.6</v>
      </c>
      <c r="N44" s="20"/>
      <c r="O44" s="21" t="n">
        <f aca="false">IF(R44="","",ROUND(R44*(1-Premissas!$B$4),4))</f>
        <v>14.554</v>
      </c>
      <c r="P44" s="22"/>
      <c r="Q44" s="22"/>
      <c r="R44" s="23" t="n">
        <v>15.32</v>
      </c>
      <c r="S44" s="24"/>
      <c r="T44" s="24"/>
      <c r="U44" s="25" t="n">
        <v>146</v>
      </c>
      <c r="V44" s="19" t="n">
        <f aca="false">IF(COUNT(N44:Q44)=0,"",MIN(N44:Q44))</f>
        <v>14.554</v>
      </c>
      <c r="W44" s="16" t="str">
        <f aca="false">IF(V44="","",INDEX($N$4:$Q$4,MATCH(V44,N44:Q44,0)))</f>
        <v>MEDCENTRO</v>
      </c>
      <c r="X44" s="19" t="str">
        <f aca="false">IF(COUNT(N44:Q44)&lt;2,"",SMALL(N44:Q44,2))</f>
        <v/>
      </c>
      <c r="Y44" s="26" t="n">
        <f aca="false">IF(OR(V44="",M44=0),"",V44/M44-1)</f>
        <v>0.0701470588235296</v>
      </c>
      <c r="Z44" s="26" t="n">
        <f aca="false">IF(OR(V44="",L44=""),"",V44/(L44*E44)-1)</f>
        <v>0.0701470588235296</v>
      </c>
      <c r="AA44" s="16" t="str">
        <f aca="false">IF(V44="","SEM OFERTA",IF(OR(Y44&gt;Premissas!$B$11,Y44&lt;Premissas!$B$12),"VERIFICAR - UNIDADE/EMBALAGEM",IF(Y44&gt;Premissas!$B$6,"NÃO COMPRAR - REAJUSTE &gt;5%","COMPRAR")))</f>
        <v>NÃO COMPRAR - REAJUSTE &gt;5%</v>
      </c>
      <c r="AB44" s="18" t="n">
        <f aca="false">IF(W44="DIMEC",S44,IF(W44="MEDCENTRO",U44,""))</f>
        <v>146</v>
      </c>
      <c r="AC44" s="18" t="n">
        <f aca="false">IF(AA44&lt;&gt;"COMPRAR",0,IF(AB44="",I44,MIN(I44,AB44)))</f>
        <v>0</v>
      </c>
      <c r="AD44" s="19" t="n">
        <f aca="false">IF(AC44&gt;0,AC44*V44,0)</f>
        <v>0</v>
      </c>
      <c r="AE44" s="19" t="n">
        <f aca="false">IF(AC44&gt;0,(M44-V44)*AC44,0)</f>
        <v>0</v>
      </c>
      <c r="AF44" s="16" t="str">
        <f aca="false">IF(AA44&lt;&gt;"COMPRAR","",IF(AB44="",IF(X44="","",IF(X44-V44&lt;0.01,"EMPATE TÉCNICO","")),IF(AB44&lt;I44,"ESTOQUE INSUFICIENTE",IF(X44="","",IF(X44-V44&lt;0.01,"EMPATE TÉCNICO","")))))</f>
        <v/>
      </c>
      <c r="AG44" s="16" t="s">
        <v>93</v>
      </c>
      <c r="AH44" s="16" t="s">
        <v>94</v>
      </c>
    </row>
    <row r="45" customFormat="false" ht="15" hidden="false" customHeight="false" outlineLevel="0" collapsed="false">
      <c r="A45" s="16" t="s">
        <v>216</v>
      </c>
      <c r="B45" s="17" t="s">
        <v>217</v>
      </c>
      <c r="C45" s="16" t="s">
        <v>218</v>
      </c>
      <c r="D45" s="16" t="s">
        <v>92</v>
      </c>
      <c r="E45" s="18" t="n">
        <v>1</v>
      </c>
      <c r="F45" s="16" t="s">
        <v>43</v>
      </c>
      <c r="G45" s="18" t="n">
        <v>0</v>
      </c>
      <c r="H45" s="16" t="n">
        <v>1.1</v>
      </c>
      <c r="I45" s="18" t="n">
        <v>3</v>
      </c>
      <c r="J45" s="19" t="n">
        <v>9.83</v>
      </c>
      <c r="K45" s="19" t="n">
        <v>9.83</v>
      </c>
      <c r="L45" s="19" t="n">
        <v>9.83</v>
      </c>
      <c r="M45" s="19" t="n">
        <f aca="false">IF(J45&gt;0,J45,K45)*E45</f>
        <v>9.83</v>
      </c>
      <c r="N45" s="20"/>
      <c r="O45" s="21" t="n">
        <f aca="false">IF(R45="","",ROUND(R45*(1-Premissas!$B$4),4))</f>
        <v>9.88</v>
      </c>
      <c r="P45" s="22"/>
      <c r="Q45" s="22"/>
      <c r="R45" s="23" t="n">
        <v>10.4</v>
      </c>
      <c r="S45" s="24"/>
      <c r="T45" s="24"/>
      <c r="U45" s="25" t="n">
        <v>169</v>
      </c>
      <c r="V45" s="19" t="n">
        <f aca="false">IF(COUNT(N45:Q45)=0,"",MIN(N45:Q45))</f>
        <v>9.88</v>
      </c>
      <c r="W45" s="16" t="str">
        <f aca="false">IF(V45="","",INDEX($N$4:$Q$4,MATCH(V45,N45:Q45,0)))</f>
        <v>MEDCENTRO</v>
      </c>
      <c r="X45" s="19" t="str">
        <f aca="false">IF(COUNT(N45:Q45)&lt;2,"",SMALL(N45:Q45,2))</f>
        <v/>
      </c>
      <c r="Y45" s="26" t="n">
        <f aca="false">IF(OR(V45="",M45=0),"",V45/M45-1)</f>
        <v>0.0050864699898272</v>
      </c>
      <c r="Z45" s="26" t="n">
        <f aca="false">IF(OR(V45="",L45=""),"",V45/(L45*E45)-1)</f>
        <v>0.0050864699898272</v>
      </c>
      <c r="AA45" s="16" t="str">
        <f aca="false">IF(V45="","SEM OFERTA",IF(OR(Y45&gt;Premissas!$B$11,Y45&lt;Premissas!$B$12),"VERIFICAR - UNIDADE/EMBALAGEM",IF(Y45&gt;Premissas!$B$6,"NÃO COMPRAR - REAJUSTE &gt;5%","COMPRAR")))</f>
        <v>COMPRAR</v>
      </c>
      <c r="AB45" s="18" t="n">
        <f aca="false">IF(W45="DIMEC",S45,IF(W45="MEDCENTRO",U45,""))</f>
        <v>169</v>
      </c>
      <c r="AC45" s="18" t="n">
        <f aca="false">IF(AA45&lt;&gt;"COMPRAR",0,IF(AB45="",I45,MIN(I45,AB45)))</f>
        <v>3</v>
      </c>
      <c r="AD45" s="19" t="n">
        <f aca="false">IF(AC45&gt;0,AC45*V45,0)</f>
        <v>29.64</v>
      </c>
      <c r="AE45" s="19" t="n">
        <f aca="false">IF(AC45&gt;0,(M45-V45)*AC45,0)</f>
        <v>-0.150000000000002</v>
      </c>
      <c r="AF45" s="16" t="str">
        <f aca="false">IF(AA45&lt;&gt;"COMPRAR","",IF(AB45="",IF(X45="","",IF(X45-V45&lt;0.01,"EMPATE TÉCNICO","")),IF(AB45&lt;I45,"ESTOQUE INSUFICIENTE",IF(X45="","",IF(X45-V45&lt;0.01,"EMPATE TÉCNICO","")))))</f>
        <v/>
      </c>
      <c r="AG45" s="16" t="s">
        <v>134</v>
      </c>
      <c r="AH45" s="16" t="s">
        <v>94</v>
      </c>
    </row>
    <row r="46" customFormat="false" ht="15" hidden="false" customHeight="false" outlineLevel="0" collapsed="false">
      <c r="A46" s="16" t="s">
        <v>219</v>
      </c>
      <c r="B46" s="17" t="s">
        <v>220</v>
      </c>
      <c r="C46" s="16" t="s">
        <v>221</v>
      </c>
      <c r="D46" s="16" t="s">
        <v>92</v>
      </c>
      <c r="E46" s="18" t="n">
        <v>1</v>
      </c>
      <c r="F46" s="16" t="s">
        <v>42</v>
      </c>
      <c r="G46" s="18" t="n">
        <v>1</v>
      </c>
      <c r="H46" s="16" t="n">
        <v>2.1</v>
      </c>
      <c r="I46" s="18" t="n">
        <v>5</v>
      </c>
      <c r="J46" s="19" t="n">
        <v>9.83</v>
      </c>
      <c r="K46" s="19" t="n">
        <v>9.83</v>
      </c>
      <c r="L46" s="19" t="n">
        <v>9.83</v>
      </c>
      <c r="M46" s="19" t="n">
        <f aca="false">IF(J46&gt;0,J46,K46)*E46</f>
        <v>9.83</v>
      </c>
      <c r="N46" s="20"/>
      <c r="O46" s="21" t="n">
        <f aca="false">IF(R46="","",ROUND(R46*(1-Premissas!$B$4),4))</f>
        <v>9.88</v>
      </c>
      <c r="P46" s="22"/>
      <c r="Q46" s="22"/>
      <c r="R46" s="23" t="n">
        <v>10.4</v>
      </c>
      <c r="S46" s="24"/>
      <c r="T46" s="24"/>
      <c r="U46" s="25" t="n">
        <v>214</v>
      </c>
      <c r="V46" s="19" t="n">
        <f aca="false">IF(COUNT(N46:Q46)=0,"",MIN(N46:Q46))</f>
        <v>9.88</v>
      </c>
      <c r="W46" s="16" t="str">
        <f aca="false">IF(V46="","",INDEX($N$4:$Q$4,MATCH(V46,N46:Q46,0)))</f>
        <v>MEDCENTRO</v>
      </c>
      <c r="X46" s="19" t="str">
        <f aca="false">IF(COUNT(N46:Q46)&lt;2,"",SMALL(N46:Q46,2))</f>
        <v/>
      </c>
      <c r="Y46" s="26" t="n">
        <f aca="false">IF(OR(V46="",M46=0),"",V46/M46-1)</f>
        <v>0.0050864699898272</v>
      </c>
      <c r="Z46" s="26" t="n">
        <f aca="false">IF(OR(V46="",L46=""),"",V46/(L46*E46)-1)</f>
        <v>0.0050864699898272</v>
      </c>
      <c r="AA46" s="16" t="str">
        <f aca="false">IF(V46="","SEM OFERTA",IF(OR(Y46&gt;Premissas!$B$11,Y46&lt;Premissas!$B$12),"VERIFICAR - UNIDADE/EMBALAGEM",IF(Y46&gt;Premissas!$B$6,"NÃO COMPRAR - REAJUSTE &gt;5%","COMPRAR")))</f>
        <v>COMPRAR</v>
      </c>
      <c r="AB46" s="18" t="n">
        <f aca="false">IF(W46="DIMEC",S46,IF(W46="MEDCENTRO",U46,""))</f>
        <v>214</v>
      </c>
      <c r="AC46" s="18" t="n">
        <f aca="false">IF(AA46&lt;&gt;"COMPRAR",0,IF(AB46="",I46,MIN(I46,AB46)))</f>
        <v>5</v>
      </c>
      <c r="AD46" s="19" t="n">
        <f aca="false">IF(AC46&gt;0,AC46*V46,0)</f>
        <v>49.4</v>
      </c>
      <c r="AE46" s="19" t="n">
        <f aca="false">IF(AC46&gt;0,(M46-V46)*AC46,0)</f>
        <v>-0.250000000000004</v>
      </c>
      <c r="AF46" s="16" t="str">
        <f aca="false">IF(AA46&lt;&gt;"COMPRAR","",IF(AB46="",IF(X46="","",IF(X46-V46&lt;0.01,"EMPATE TÉCNICO","")),IF(AB46&lt;I46,"ESTOQUE INSUFICIENTE",IF(X46="","",IF(X46-V46&lt;0.01,"EMPATE TÉCNICO","")))))</f>
        <v/>
      </c>
      <c r="AG46" s="16" t="s">
        <v>87</v>
      </c>
      <c r="AH46" s="16" t="s">
        <v>94</v>
      </c>
    </row>
    <row r="47" customFormat="false" ht="15" hidden="false" customHeight="false" outlineLevel="0" collapsed="false">
      <c r="A47" s="16" t="s">
        <v>222</v>
      </c>
      <c r="B47" s="17" t="s">
        <v>223</v>
      </c>
      <c r="C47" s="16" t="s">
        <v>224</v>
      </c>
      <c r="D47" s="16" t="s">
        <v>92</v>
      </c>
      <c r="E47" s="18" t="n">
        <v>1</v>
      </c>
      <c r="F47" s="16" t="s">
        <v>43</v>
      </c>
      <c r="G47" s="18" t="n">
        <v>1</v>
      </c>
      <c r="H47" s="16" t="n">
        <v>0.5</v>
      </c>
      <c r="I47" s="18" t="n">
        <v>1</v>
      </c>
      <c r="J47" s="19" t="n">
        <v>19.21</v>
      </c>
      <c r="K47" s="19" t="n">
        <v>19.21</v>
      </c>
      <c r="L47" s="19" t="n">
        <v>19.21</v>
      </c>
      <c r="M47" s="19" t="n">
        <f aca="false">IF(J47&gt;0,J47,K47)*E47</f>
        <v>19.21</v>
      </c>
      <c r="N47" s="20"/>
      <c r="O47" s="21" t="n">
        <f aca="false">IF(R47="","",ROUND(R47*(1-Premissas!$B$4),4))</f>
        <v>22.04</v>
      </c>
      <c r="P47" s="22"/>
      <c r="Q47" s="22"/>
      <c r="R47" s="23" t="n">
        <v>23.2</v>
      </c>
      <c r="S47" s="24"/>
      <c r="T47" s="24"/>
      <c r="U47" s="25" t="n">
        <v>45</v>
      </c>
      <c r="V47" s="19" t="n">
        <f aca="false">IF(COUNT(N47:Q47)=0,"",MIN(N47:Q47))</f>
        <v>22.04</v>
      </c>
      <c r="W47" s="16" t="str">
        <f aca="false">IF(V47="","",INDEX($N$4:$Q$4,MATCH(V47,N47:Q47,0)))</f>
        <v>MEDCENTRO</v>
      </c>
      <c r="X47" s="19" t="str">
        <f aca="false">IF(COUNT(N47:Q47)&lt;2,"",SMALL(N47:Q47,2))</f>
        <v/>
      </c>
      <c r="Y47" s="26" t="n">
        <f aca="false">IF(OR(V47="",M47=0),"",V47/M47-1)</f>
        <v>0.147319104633004</v>
      </c>
      <c r="Z47" s="26" t="n">
        <f aca="false">IF(OR(V47="",L47=""),"",V47/(L47*E47)-1)</f>
        <v>0.147319104633004</v>
      </c>
      <c r="AA47" s="16" t="str">
        <f aca="false">IF(V47="","SEM OFERTA",IF(OR(Y47&gt;Premissas!$B$11,Y47&lt;Premissas!$B$12),"VERIFICAR - UNIDADE/EMBALAGEM",IF(Y47&gt;Premissas!$B$6,"NÃO COMPRAR - REAJUSTE &gt;5%","COMPRAR")))</f>
        <v>NÃO COMPRAR - REAJUSTE &gt;5%</v>
      </c>
      <c r="AB47" s="18" t="n">
        <f aca="false">IF(W47="DIMEC",S47,IF(W47="MEDCENTRO",U47,""))</f>
        <v>45</v>
      </c>
      <c r="AC47" s="18" t="n">
        <f aca="false">IF(AA47&lt;&gt;"COMPRAR",0,IF(AB47="",I47,MIN(I47,AB47)))</f>
        <v>0</v>
      </c>
      <c r="AD47" s="19" t="n">
        <f aca="false">IF(AC47&gt;0,AC47*V47,0)</f>
        <v>0</v>
      </c>
      <c r="AE47" s="19" t="n">
        <f aca="false">IF(AC47&gt;0,(M47-V47)*AC47,0)</f>
        <v>0</v>
      </c>
      <c r="AF47" s="16" t="str">
        <f aca="false">IF(AA47&lt;&gt;"COMPRAR","",IF(AB47="",IF(X47="","",IF(X47-V47&lt;0.01,"EMPATE TÉCNICO","")),IF(AB47&lt;I47,"ESTOQUE INSUFICIENTE",IF(X47="","",IF(X47-V47&lt;0.01,"EMPATE TÉCNICO","")))))</f>
        <v/>
      </c>
      <c r="AG47" s="16" t="s">
        <v>134</v>
      </c>
      <c r="AH47" s="16" t="s">
        <v>94</v>
      </c>
    </row>
    <row r="48" customFormat="false" ht="15" hidden="false" customHeight="false" outlineLevel="0" collapsed="false">
      <c r="A48" s="16" t="s">
        <v>225</v>
      </c>
      <c r="B48" s="17" t="s">
        <v>226</v>
      </c>
      <c r="C48" s="16" t="s">
        <v>227</v>
      </c>
      <c r="D48" s="16" t="s">
        <v>92</v>
      </c>
      <c r="E48" s="18" t="n">
        <v>1</v>
      </c>
      <c r="F48" s="16" t="s">
        <v>42</v>
      </c>
      <c r="G48" s="18" t="n">
        <v>4</v>
      </c>
      <c r="H48" s="16" t="n">
        <v>2.1</v>
      </c>
      <c r="I48" s="18" t="n">
        <v>2</v>
      </c>
      <c r="J48" s="19" t="n">
        <v>19.21</v>
      </c>
      <c r="K48" s="19" t="n">
        <v>19.21</v>
      </c>
      <c r="L48" s="19" t="n">
        <v>19.21</v>
      </c>
      <c r="M48" s="19" t="n">
        <f aca="false">IF(J48&gt;0,J48,K48)*E48</f>
        <v>19.21</v>
      </c>
      <c r="N48" s="20"/>
      <c r="O48" s="21" t="n">
        <f aca="false">IF(R48="","",ROUND(R48*(1-Premissas!$B$4),4))</f>
        <v>22.04</v>
      </c>
      <c r="P48" s="22"/>
      <c r="Q48" s="22"/>
      <c r="R48" s="23" t="n">
        <v>23.2</v>
      </c>
      <c r="S48" s="24"/>
      <c r="T48" s="24"/>
      <c r="U48" s="25" t="n">
        <v>14</v>
      </c>
      <c r="V48" s="19" t="n">
        <f aca="false">IF(COUNT(N48:Q48)=0,"",MIN(N48:Q48))</f>
        <v>22.04</v>
      </c>
      <c r="W48" s="16" t="str">
        <f aca="false">IF(V48="","",INDEX($N$4:$Q$4,MATCH(V48,N48:Q48,0)))</f>
        <v>MEDCENTRO</v>
      </c>
      <c r="X48" s="19" t="str">
        <f aca="false">IF(COUNT(N48:Q48)&lt;2,"",SMALL(N48:Q48,2))</f>
        <v/>
      </c>
      <c r="Y48" s="26" t="n">
        <f aca="false">IF(OR(V48="",M48=0),"",V48/M48-1)</f>
        <v>0.147319104633004</v>
      </c>
      <c r="Z48" s="26" t="n">
        <f aca="false">IF(OR(V48="",L48=""),"",V48/(L48*E48)-1)</f>
        <v>0.147319104633004</v>
      </c>
      <c r="AA48" s="16" t="str">
        <f aca="false">IF(V48="","SEM OFERTA",IF(OR(Y48&gt;Premissas!$B$11,Y48&lt;Premissas!$B$12),"VERIFICAR - UNIDADE/EMBALAGEM",IF(Y48&gt;Premissas!$B$6,"NÃO COMPRAR - REAJUSTE &gt;5%","COMPRAR")))</f>
        <v>NÃO COMPRAR - REAJUSTE &gt;5%</v>
      </c>
      <c r="AB48" s="18" t="n">
        <f aca="false">IF(W48="DIMEC",S48,IF(W48="MEDCENTRO",U48,""))</f>
        <v>14</v>
      </c>
      <c r="AC48" s="18" t="n">
        <f aca="false">IF(AA48&lt;&gt;"COMPRAR",0,IF(AB48="",I48,MIN(I48,AB48)))</f>
        <v>0</v>
      </c>
      <c r="AD48" s="19" t="n">
        <f aca="false">IF(AC48&gt;0,AC48*V48,0)</f>
        <v>0</v>
      </c>
      <c r="AE48" s="19" t="n">
        <f aca="false">IF(AC48&gt;0,(M48-V48)*AC48,0)</f>
        <v>0</v>
      </c>
      <c r="AF48" s="16" t="str">
        <f aca="false">IF(AA48&lt;&gt;"COMPRAR","",IF(AB48="",IF(X48="","",IF(X48-V48&lt;0.01,"EMPATE TÉCNICO","")),IF(AB48&lt;I48,"ESTOQUE INSUFICIENTE",IF(X48="","",IF(X48-V48&lt;0.01,"EMPATE TÉCNICO","")))))</f>
        <v/>
      </c>
      <c r="AG48" s="16" t="s">
        <v>93</v>
      </c>
      <c r="AH48" s="16" t="s">
        <v>94</v>
      </c>
    </row>
    <row r="49" customFormat="false" ht="15" hidden="false" customHeight="false" outlineLevel="0" collapsed="false">
      <c r="A49" s="16" t="s">
        <v>228</v>
      </c>
      <c r="B49" s="17" t="s">
        <v>229</v>
      </c>
      <c r="C49" s="16" t="s">
        <v>230</v>
      </c>
      <c r="D49" s="16" t="s">
        <v>92</v>
      </c>
      <c r="E49" s="18" t="n">
        <v>1</v>
      </c>
      <c r="F49" s="16" t="s">
        <v>43</v>
      </c>
      <c r="G49" s="18" t="n">
        <v>0</v>
      </c>
      <c r="H49" s="16" t="n">
        <v>0</v>
      </c>
      <c r="I49" s="18" t="n">
        <v>1</v>
      </c>
      <c r="J49" s="19" t="n">
        <v>0</v>
      </c>
      <c r="K49" s="19" t="n">
        <v>15</v>
      </c>
      <c r="L49" s="19"/>
      <c r="M49" s="19" t="n">
        <f aca="false">IF(J49&gt;0,J49,K49)*E49</f>
        <v>15</v>
      </c>
      <c r="N49" s="20"/>
      <c r="O49" s="21" t="n">
        <f aca="false">IF(R49="","",ROUND(R49*(1-Premissas!$B$4),4))</f>
        <v>19.456</v>
      </c>
      <c r="P49" s="22"/>
      <c r="Q49" s="22"/>
      <c r="R49" s="23" t="n">
        <v>20.48</v>
      </c>
      <c r="S49" s="24"/>
      <c r="T49" s="24"/>
      <c r="U49" s="25" t="n">
        <v>64</v>
      </c>
      <c r="V49" s="19" t="n">
        <f aca="false">IF(COUNT(N49:Q49)=0,"",MIN(N49:Q49))</f>
        <v>19.456</v>
      </c>
      <c r="W49" s="16" t="str">
        <f aca="false">IF(V49="","",INDEX($N$4:$Q$4,MATCH(V49,N49:Q49,0)))</f>
        <v>MEDCENTRO</v>
      </c>
      <c r="X49" s="19" t="str">
        <f aca="false">IF(COUNT(N49:Q49)&lt;2,"",SMALL(N49:Q49,2))</f>
        <v/>
      </c>
      <c r="Y49" s="26" t="n">
        <f aca="false">IF(OR(V49="",M49=0),"",V49/M49-1)</f>
        <v>0.297066666666667</v>
      </c>
      <c r="Z49" s="26" t="str">
        <f aca="false">IF(OR(V49="",L49=""),"",V49/(L49*E49)-1)</f>
        <v/>
      </c>
      <c r="AA49" s="16" t="str">
        <f aca="false">IF(V49="","SEM OFERTA",IF(OR(Y49&gt;Premissas!$B$11,Y49&lt;Premissas!$B$12),"VERIFICAR - UNIDADE/EMBALAGEM",IF(Y49&gt;Premissas!$B$6,"NÃO COMPRAR - REAJUSTE &gt;5%","COMPRAR")))</f>
        <v>NÃO COMPRAR - REAJUSTE &gt;5%</v>
      </c>
      <c r="AB49" s="18" t="n">
        <f aca="false">IF(W49="DIMEC",S49,IF(W49="MEDCENTRO",U49,""))</f>
        <v>64</v>
      </c>
      <c r="AC49" s="18" t="n">
        <f aca="false">IF(AA49&lt;&gt;"COMPRAR",0,IF(AB49="",I49,MIN(I49,AB49)))</f>
        <v>0</v>
      </c>
      <c r="AD49" s="19" t="n">
        <f aca="false">IF(AC49&gt;0,AC49*V49,0)</f>
        <v>0</v>
      </c>
      <c r="AE49" s="19" t="n">
        <f aca="false">IF(AC49&gt;0,(M49-V49)*AC49,0)</f>
        <v>0</v>
      </c>
      <c r="AF49" s="16" t="str">
        <f aca="false">IF(AA49&lt;&gt;"COMPRAR","",IF(AB49="",IF(X49="","",IF(X49-V49&lt;0.01,"EMPATE TÉCNICO","")),IF(AB49&lt;I49,"ESTOQUE INSUFICIENTE",IF(X49="","",IF(X49-V49&lt;0.01,"EMPATE TÉCNICO","")))))</f>
        <v/>
      </c>
      <c r="AG49" s="16"/>
      <c r="AH49" s="16" t="s">
        <v>94</v>
      </c>
    </row>
    <row r="50" customFormat="false" ht="15" hidden="false" customHeight="false" outlineLevel="0" collapsed="false">
      <c r="A50" s="16" t="s">
        <v>231</v>
      </c>
      <c r="B50" s="17" t="s">
        <v>232</v>
      </c>
      <c r="C50" s="16" t="s">
        <v>233</v>
      </c>
      <c r="D50" s="16" t="s">
        <v>92</v>
      </c>
      <c r="E50" s="18" t="n">
        <v>1</v>
      </c>
      <c r="F50" s="16" t="s">
        <v>42</v>
      </c>
      <c r="G50" s="18" t="n">
        <v>0</v>
      </c>
      <c r="H50" s="16" t="n">
        <v>1.8</v>
      </c>
      <c r="I50" s="18" t="n">
        <v>5</v>
      </c>
      <c r="J50" s="19" t="n">
        <v>7.25</v>
      </c>
      <c r="K50" s="19" t="n">
        <v>7.25</v>
      </c>
      <c r="L50" s="19" t="n">
        <v>7.25</v>
      </c>
      <c r="M50" s="19" t="n">
        <f aca="false">IF(J50&gt;0,J50,K50)*E50</f>
        <v>7.25</v>
      </c>
      <c r="N50" s="20"/>
      <c r="O50" s="21" t="n">
        <f aca="false">IF(R50="","",ROUND(R50*(1-Premissas!$B$4),4))</f>
        <v>8.056</v>
      </c>
      <c r="P50" s="22"/>
      <c r="Q50" s="22"/>
      <c r="R50" s="23" t="n">
        <v>8.48</v>
      </c>
      <c r="S50" s="24"/>
      <c r="T50" s="24"/>
      <c r="U50" s="25" t="n">
        <v>67</v>
      </c>
      <c r="V50" s="19" t="n">
        <f aca="false">IF(COUNT(N50:Q50)=0,"",MIN(N50:Q50))</f>
        <v>8.056</v>
      </c>
      <c r="W50" s="16" t="str">
        <f aca="false">IF(V50="","",INDEX($N$4:$Q$4,MATCH(V50,N50:Q50,0)))</f>
        <v>MEDCENTRO</v>
      </c>
      <c r="X50" s="19" t="str">
        <f aca="false">IF(COUNT(N50:Q50)&lt;2,"",SMALL(N50:Q50,2))</f>
        <v/>
      </c>
      <c r="Y50" s="26" t="n">
        <f aca="false">IF(OR(V50="",M50=0),"",V50/M50-1)</f>
        <v>0.111172413793103</v>
      </c>
      <c r="Z50" s="26" t="n">
        <f aca="false">IF(OR(V50="",L50=""),"",V50/(L50*E50)-1)</f>
        <v>0.111172413793103</v>
      </c>
      <c r="AA50" s="16" t="str">
        <f aca="false">IF(V50="","SEM OFERTA",IF(OR(Y50&gt;Premissas!$B$11,Y50&lt;Premissas!$B$12),"VERIFICAR - UNIDADE/EMBALAGEM",IF(Y50&gt;Premissas!$B$6,"NÃO COMPRAR - REAJUSTE &gt;5%","COMPRAR")))</f>
        <v>NÃO COMPRAR - REAJUSTE &gt;5%</v>
      </c>
      <c r="AB50" s="18" t="n">
        <f aca="false">IF(W50="DIMEC",S50,IF(W50="MEDCENTRO",U50,""))</f>
        <v>67</v>
      </c>
      <c r="AC50" s="18" t="n">
        <f aca="false">IF(AA50&lt;&gt;"COMPRAR",0,IF(AB50="",I50,MIN(I50,AB50)))</f>
        <v>0</v>
      </c>
      <c r="AD50" s="19" t="n">
        <f aca="false">IF(AC50&gt;0,AC50*V50,0)</f>
        <v>0</v>
      </c>
      <c r="AE50" s="19" t="n">
        <f aca="false">IF(AC50&gt;0,(M50-V50)*AC50,0)</f>
        <v>0</v>
      </c>
      <c r="AF50" s="16" t="str">
        <f aca="false">IF(AA50&lt;&gt;"COMPRAR","",IF(AB50="",IF(X50="","",IF(X50-V50&lt;0.01,"EMPATE TÉCNICO","")),IF(AB50&lt;I50,"ESTOQUE INSUFICIENTE",IF(X50="","",IF(X50-V50&lt;0.01,"EMPATE TÉCNICO","")))))</f>
        <v/>
      </c>
      <c r="AG50" s="16" t="s">
        <v>93</v>
      </c>
      <c r="AH50" s="16" t="s">
        <v>94</v>
      </c>
    </row>
    <row r="51" customFormat="false" ht="15" hidden="false" customHeight="false" outlineLevel="0" collapsed="false">
      <c r="A51" s="16" t="s">
        <v>234</v>
      </c>
      <c r="B51" s="17" t="s">
        <v>235</v>
      </c>
      <c r="C51" s="16" t="s">
        <v>236</v>
      </c>
      <c r="D51" s="16" t="s">
        <v>92</v>
      </c>
      <c r="E51" s="18" t="n">
        <v>1</v>
      </c>
      <c r="F51" s="16" t="s">
        <v>43</v>
      </c>
      <c r="G51" s="18" t="n">
        <v>2</v>
      </c>
      <c r="H51" s="16" t="n">
        <v>1.3</v>
      </c>
      <c r="I51" s="18" t="n">
        <v>2</v>
      </c>
      <c r="J51" s="19" t="n">
        <v>17.17</v>
      </c>
      <c r="K51" s="19" t="n">
        <v>17.17</v>
      </c>
      <c r="L51" s="19" t="n">
        <v>17.17</v>
      </c>
      <c r="M51" s="19" t="n">
        <f aca="false">IF(J51&gt;0,J51,K51)*E51</f>
        <v>17.17</v>
      </c>
      <c r="N51" s="20"/>
      <c r="O51" s="21" t="n">
        <f aca="false">IF(R51="","",ROUND(R51*(1-Premissas!$B$4),4))</f>
        <v>23.104</v>
      </c>
      <c r="P51" s="22"/>
      <c r="Q51" s="22"/>
      <c r="R51" s="23" t="n">
        <v>24.32</v>
      </c>
      <c r="S51" s="24"/>
      <c r="T51" s="24"/>
      <c r="U51" s="25" t="n">
        <v>28</v>
      </c>
      <c r="V51" s="19" t="n">
        <f aca="false">IF(COUNT(N51:Q51)=0,"",MIN(N51:Q51))</f>
        <v>23.104</v>
      </c>
      <c r="W51" s="16" t="str">
        <f aca="false">IF(V51="","",INDEX($N$4:$Q$4,MATCH(V51,N51:Q51,0)))</f>
        <v>MEDCENTRO</v>
      </c>
      <c r="X51" s="19" t="str">
        <f aca="false">IF(COUNT(N51:Q51)&lt;2,"",SMALL(N51:Q51,2))</f>
        <v/>
      </c>
      <c r="Y51" s="26" t="n">
        <f aca="false">IF(OR(V51="",M51=0),"",V51/M51-1)</f>
        <v>0.345602795573675</v>
      </c>
      <c r="Z51" s="26" t="n">
        <f aca="false">IF(OR(V51="",L51=""),"",V51/(L51*E51)-1)</f>
        <v>0.345602795573675</v>
      </c>
      <c r="AA51" s="16" t="str">
        <f aca="false">IF(V51="","SEM OFERTA",IF(OR(Y51&gt;Premissas!$B$11,Y51&lt;Premissas!$B$12),"VERIFICAR - UNIDADE/EMBALAGEM",IF(Y51&gt;Premissas!$B$6,"NÃO COMPRAR - REAJUSTE &gt;5%","COMPRAR")))</f>
        <v>NÃO COMPRAR - REAJUSTE &gt;5%</v>
      </c>
      <c r="AB51" s="18" t="n">
        <f aca="false">IF(W51="DIMEC",S51,IF(W51="MEDCENTRO",U51,""))</f>
        <v>28</v>
      </c>
      <c r="AC51" s="18" t="n">
        <f aca="false">IF(AA51&lt;&gt;"COMPRAR",0,IF(AB51="",I51,MIN(I51,AB51)))</f>
        <v>0</v>
      </c>
      <c r="AD51" s="19" t="n">
        <f aca="false">IF(AC51&gt;0,AC51*V51,0)</f>
        <v>0</v>
      </c>
      <c r="AE51" s="19" t="n">
        <f aca="false">IF(AC51&gt;0,(M51-V51)*AC51,0)</f>
        <v>0</v>
      </c>
      <c r="AF51" s="16" t="str">
        <f aca="false">IF(AA51&lt;&gt;"COMPRAR","",IF(AB51="",IF(X51="","",IF(X51-V51&lt;0.01,"EMPATE TÉCNICO","")),IF(AB51&lt;I51,"ESTOQUE INSUFICIENTE",IF(X51="","",IF(X51-V51&lt;0.01,"EMPATE TÉCNICO","")))))</f>
        <v/>
      </c>
      <c r="AG51" s="16" t="s">
        <v>93</v>
      </c>
      <c r="AH51" s="16" t="s">
        <v>94</v>
      </c>
    </row>
    <row r="52" customFormat="false" ht="15" hidden="false" customHeight="false" outlineLevel="0" collapsed="false">
      <c r="A52" s="16" t="s">
        <v>237</v>
      </c>
      <c r="B52" s="17" t="s">
        <v>238</v>
      </c>
      <c r="C52" s="16" t="s">
        <v>239</v>
      </c>
      <c r="D52" s="16" t="s">
        <v>92</v>
      </c>
      <c r="E52" s="18" t="n">
        <v>1</v>
      </c>
      <c r="F52" s="16" t="s">
        <v>43</v>
      </c>
      <c r="G52" s="18" t="n">
        <v>0</v>
      </c>
      <c r="H52" s="16" t="n">
        <v>0.7</v>
      </c>
      <c r="I52" s="18" t="n">
        <v>2</v>
      </c>
      <c r="J52" s="19" t="n">
        <v>12.71</v>
      </c>
      <c r="K52" s="19" t="n">
        <v>12.71</v>
      </c>
      <c r="L52" s="19" t="n">
        <v>12.71</v>
      </c>
      <c r="M52" s="19" t="n">
        <f aca="false">IF(J52&gt;0,J52,K52)*E52</f>
        <v>12.71</v>
      </c>
      <c r="N52" s="20"/>
      <c r="O52" s="21" t="n">
        <f aca="false">IF(R52="","",ROUND(R52*(1-Premissas!$B$4),4))</f>
        <v>16.4065</v>
      </c>
      <c r="P52" s="22"/>
      <c r="Q52" s="22"/>
      <c r="R52" s="23" t="n">
        <v>17.27</v>
      </c>
      <c r="S52" s="24"/>
      <c r="T52" s="24"/>
      <c r="U52" s="25" t="n">
        <v>38</v>
      </c>
      <c r="V52" s="19" t="n">
        <f aca="false">IF(COUNT(N52:Q52)=0,"",MIN(N52:Q52))</f>
        <v>16.4065</v>
      </c>
      <c r="W52" s="16" t="str">
        <f aca="false">IF(V52="","",INDEX($N$4:$Q$4,MATCH(V52,N52:Q52,0)))</f>
        <v>MEDCENTRO</v>
      </c>
      <c r="X52" s="19" t="str">
        <f aca="false">IF(COUNT(N52:Q52)&lt;2,"",SMALL(N52:Q52,2))</f>
        <v/>
      </c>
      <c r="Y52" s="26" t="n">
        <f aca="false">IF(OR(V52="",M52=0),"",V52/M52-1)</f>
        <v>0.290833988985051</v>
      </c>
      <c r="Z52" s="26" t="n">
        <f aca="false">IF(OR(V52="",L52=""),"",V52/(L52*E52)-1)</f>
        <v>0.290833988985051</v>
      </c>
      <c r="AA52" s="16" t="str">
        <f aca="false">IF(V52="","SEM OFERTA",IF(OR(Y52&gt;Premissas!$B$11,Y52&lt;Premissas!$B$12),"VERIFICAR - UNIDADE/EMBALAGEM",IF(Y52&gt;Premissas!$B$6,"NÃO COMPRAR - REAJUSTE &gt;5%","COMPRAR")))</f>
        <v>NÃO COMPRAR - REAJUSTE &gt;5%</v>
      </c>
      <c r="AB52" s="18" t="n">
        <f aca="false">IF(W52="DIMEC",S52,IF(W52="MEDCENTRO",U52,""))</f>
        <v>38</v>
      </c>
      <c r="AC52" s="18" t="n">
        <f aca="false">IF(AA52&lt;&gt;"COMPRAR",0,IF(AB52="",I52,MIN(I52,AB52)))</f>
        <v>0</v>
      </c>
      <c r="AD52" s="19" t="n">
        <f aca="false">IF(AC52&gt;0,AC52*V52,0)</f>
        <v>0</v>
      </c>
      <c r="AE52" s="19" t="n">
        <f aca="false">IF(AC52&gt;0,(M52-V52)*AC52,0)</f>
        <v>0</v>
      </c>
      <c r="AF52" s="16" t="str">
        <f aca="false">IF(AA52&lt;&gt;"COMPRAR","",IF(AB52="",IF(X52="","",IF(X52-V52&lt;0.01,"EMPATE TÉCNICO","")),IF(AB52&lt;I52,"ESTOQUE INSUFICIENTE",IF(X52="","",IF(X52-V52&lt;0.01,"EMPATE TÉCNICO","")))))</f>
        <v/>
      </c>
      <c r="AG52" s="16" t="s">
        <v>93</v>
      </c>
      <c r="AH52" s="16" t="s">
        <v>94</v>
      </c>
    </row>
    <row r="53" customFormat="false" ht="15" hidden="false" customHeight="false" outlineLevel="0" collapsed="false">
      <c r="A53" s="16" t="s">
        <v>240</v>
      </c>
      <c r="B53" s="17" t="s">
        <v>241</v>
      </c>
      <c r="C53" s="16" t="s">
        <v>242</v>
      </c>
      <c r="D53" s="16" t="s">
        <v>243</v>
      </c>
      <c r="E53" s="18" t="n">
        <v>1</v>
      </c>
      <c r="F53" s="16" t="s">
        <v>42</v>
      </c>
      <c r="G53" s="18" t="n">
        <v>0</v>
      </c>
      <c r="H53" s="16" t="n">
        <v>0.9</v>
      </c>
      <c r="I53" s="18" t="n">
        <v>3</v>
      </c>
      <c r="J53" s="19" t="n">
        <v>7.69</v>
      </c>
      <c r="K53" s="19" t="n">
        <v>7.69</v>
      </c>
      <c r="L53" s="19" t="n">
        <v>7.69</v>
      </c>
      <c r="M53" s="19" t="n">
        <f aca="false">IF(J53&gt;0,J53,K53)*E53</f>
        <v>7.69</v>
      </c>
      <c r="N53" s="20"/>
      <c r="O53" s="21" t="n">
        <f aca="false">IF(R53="","",ROUND(R53*(1-Premissas!$B$4),4))</f>
        <v>8.0085</v>
      </c>
      <c r="P53" s="22"/>
      <c r="Q53" s="22"/>
      <c r="R53" s="23" t="n">
        <v>8.43</v>
      </c>
      <c r="S53" s="24"/>
      <c r="T53" s="24"/>
      <c r="U53" s="25" t="n">
        <v>804</v>
      </c>
      <c r="V53" s="19" t="n">
        <f aca="false">IF(COUNT(N53:Q53)=0,"",MIN(N53:Q53))</f>
        <v>8.0085</v>
      </c>
      <c r="W53" s="16" t="str">
        <f aca="false">IF(V53="","",INDEX($N$4:$Q$4,MATCH(V53,N53:Q53,0)))</f>
        <v>MEDCENTRO</v>
      </c>
      <c r="X53" s="19" t="str">
        <f aca="false">IF(COUNT(N53:Q53)&lt;2,"",SMALL(N53:Q53,2))</f>
        <v/>
      </c>
      <c r="Y53" s="26" t="n">
        <f aca="false">IF(OR(V53="",M53=0),"",V53/M53-1)</f>
        <v>0.0414174252275681</v>
      </c>
      <c r="Z53" s="26" t="n">
        <f aca="false">IF(OR(V53="",L53=""),"",V53/(L53*E53)-1)</f>
        <v>0.0414174252275681</v>
      </c>
      <c r="AA53" s="16" t="str">
        <f aca="false">IF(V53="","SEM OFERTA",IF(OR(Y53&gt;Premissas!$B$11,Y53&lt;Premissas!$B$12),"VERIFICAR - UNIDADE/EMBALAGEM",IF(Y53&gt;Premissas!$B$6,"NÃO COMPRAR - REAJUSTE &gt;5%","COMPRAR")))</f>
        <v>COMPRAR</v>
      </c>
      <c r="AB53" s="18" t="n">
        <f aca="false">IF(W53="DIMEC",S53,IF(W53="MEDCENTRO",U53,""))</f>
        <v>804</v>
      </c>
      <c r="AC53" s="18" t="n">
        <f aca="false">IF(AA53&lt;&gt;"COMPRAR",0,IF(AB53="",I53,MIN(I53,AB53)))</f>
        <v>3</v>
      </c>
      <c r="AD53" s="19" t="n">
        <f aca="false">IF(AC53&gt;0,AC53*V53,0)</f>
        <v>24.0255</v>
      </c>
      <c r="AE53" s="19" t="n">
        <f aca="false">IF(AC53&gt;0,(M53-V53)*AC53,0)</f>
        <v>-0.955499999999998</v>
      </c>
      <c r="AF53" s="16" t="str">
        <f aca="false">IF(AA53&lt;&gt;"COMPRAR","",IF(AB53="",IF(X53="","",IF(X53-V53&lt;0.01,"EMPATE TÉCNICO","")),IF(AB53&lt;I53,"ESTOQUE INSUFICIENTE",IF(X53="","",IF(X53-V53&lt;0.01,"EMPATE TÉCNICO","")))))</f>
        <v/>
      </c>
      <c r="AG53" s="16" t="s">
        <v>139</v>
      </c>
      <c r="AH53" s="16" t="s">
        <v>94</v>
      </c>
    </row>
    <row r="54" customFormat="false" ht="15" hidden="false" customHeight="false" outlineLevel="0" collapsed="false">
      <c r="A54" s="16" t="s">
        <v>244</v>
      </c>
      <c r="B54" s="17" t="s">
        <v>245</v>
      </c>
      <c r="C54" s="16" t="s">
        <v>246</v>
      </c>
      <c r="D54" s="16" t="s">
        <v>243</v>
      </c>
      <c r="E54" s="18" t="n">
        <v>1</v>
      </c>
      <c r="F54" s="16" t="s">
        <v>43</v>
      </c>
      <c r="G54" s="18" t="n">
        <v>2</v>
      </c>
      <c r="H54" s="16" t="n">
        <v>1</v>
      </c>
      <c r="I54" s="18" t="n">
        <v>1</v>
      </c>
      <c r="J54" s="19" t="n">
        <v>7.69</v>
      </c>
      <c r="K54" s="19" t="n">
        <v>7.69</v>
      </c>
      <c r="L54" s="19" t="n">
        <v>7.69</v>
      </c>
      <c r="M54" s="19" t="n">
        <f aca="false">IF(J54&gt;0,J54,K54)*E54</f>
        <v>7.69</v>
      </c>
      <c r="N54" s="20"/>
      <c r="O54" s="21" t="n">
        <f aca="false">IF(R54="","",ROUND(R54*(1-Premissas!$B$4),4))</f>
        <v>8.0275</v>
      </c>
      <c r="P54" s="22"/>
      <c r="Q54" s="22"/>
      <c r="R54" s="23" t="n">
        <v>8.45</v>
      </c>
      <c r="S54" s="24"/>
      <c r="T54" s="24"/>
      <c r="U54" s="25" t="n">
        <v>644</v>
      </c>
      <c r="V54" s="19" t="n">
        <f aca="false">IF(COUNT(N54:Q54)=0,"",MIN(N54:Q54))</f>
        <v>8.0275</v>
      </c>
      <c r="W54" s="16" t="str">
        <f aca="false">IF(V54="","",INDEX($N$4:$Q$4,MATCH(V54,N54:Q54,0)))</f>
        <v>MEDCENTRO</v>
      </c>
      <c r="X54" s="19" t="str">
        <f aca="false">IF(COUNT(N54:Q54)&lt;2,"",SMALL(N54:Q54,2))</f>
        <v/>
      </c>
      <c r="Y54" s="26" t="n">
        <f aca="false">IF(OR(V54="",M54=0),"",V54/M54-1)</f>
        <v>0.0438881664499349</v>
      </c>
      <c r="Z54" s="26" t="n">
        <f aca="false">IF(OR(V54="",L54=""),"",V54/(L54*E54)-1)</f>
        <v>0.0438881664499349</v>
      </c>
      <c r="AA54" s="16" t="str">
        <f aca="false">IF(V54="","SEM OFERTA",IF(OR(Y54&gt;Premissas!$B$11,Y54&lt;Premissas!$B$12),"VERIFICAR - UNIDADE/EMBALAGEM",IF(Y54&gt;Premissas!$B$6,"NÃO COMPRAR - REAJUSTE &gt;5%","COMPRAR")))</f>
        <v>COMPRAR</v>
      </c>
      <c r="AB54" s="18" t="n">
        <f aca="false">IF(W54="DIMEC",S54,IF(W54="MEDCENTRO",U54,""))</f>
        <v>644</v>
      </c>
      <c r="AC54" s="18" t="n">
        <f aca="false">IF(AA54&lt;&gt;"COMPRAR",0,IF(AB54="",I54,MIN(I54,AB54)))</f>
        <v>1</v>
      </c>
      <c r="AD54" s="19" t="n">
        <f aca="false">IF(AC54&gt;0,AC54*V54,0)</f>
        <v>8.0275</v>
      </c>
      <c r="AE54" s="19" t="n">
        <f aca="false">IF(AC54&gt;0,(M54-V54)*AC54,0)</f>
        <v>-0.337499999999999</v>
      </c>
      <c r="AF54" s="16" t="str">
        <f aca="false">IF(AA54&lt;&gt;"COMPRAR","",IF(AB54="",IF(X54="","",IF(X54-V54&lt;0.01,"EMPATE TÉCNICO","")),IF(AB54&lt;I54,"ESTOQUE INSUFICIENTE",IF(X54="","",IF(X54-V54&lt;0.01,"EMPATE TÉCNICO","")))))</f>
        <v/>
      </c>
      <c r="AG54" s="16" t="s">
        <v>139</v>
      </c>
      <c r="AH54" s="16" t="s">
        <v>94</v>
      </c>
    </row>
    <row r="55" customFormat="false" ht="15" hidden="false" customHeight="false" outlineLevel="0" collapsed="false">
      <c r="A55" s="16" t="s">
        <v>247</v>
      </c>
      <c r="B55" s="17" t="s">
        <v>248</v>
      </c>
      <c r="C55" s="16" t="s">
        <v>249</v>
      </c>
      <c r="D55" s="16" t="s">
        <v>92</v>
      </c>
      <c r="E55" s="18" t="n">
        <v>1</v>
      </c>
      <c r="F55" s="16" t="s">
        <v>43</v>
      </c>
      <c r="G55" s="18" t="n">
        <v>0</v>
      </c>
      <c r="H55" s="16" t="n">
        <v>0.5</v>
      </c>
      <c r="I55" s="18" t="n">
        <v>2</v>
      </c>
      <c r="J55" s="19" t="n">
        <v>8.61</v>
      </c>
      <c r="K55" s="19" t="n">
        <v>8.61</v>
      </c>
      <c r="L55" s="19" t="n">
        <v>8.61</v>
      </c>
      <c r="M55" s="19" t="n">
        <f aca="false">IF(J55&gt;0,J55,K55)*E55</f>
        <v>8.61</v>
      </c>
      <c r="N55" s="20"/>
      <c r="O55" s="21" t="n">
        <f aca="false">IF(R55="","",ROUND(R55*(1-Premissas!$B$4),4))</f>
        <v>11.096</v>
      </c>
      <c r="P55" s="22"/>
      <c r="Q55" s="22"/>
      <c r="R55" s="23" t="n">
        <v>11.68</v>
      </c>
      <c r="S55" s="24"/>
      <c r="T55" s="24"/>
      <c r="U55" s="25" t="n">
        <v>74</v>
      </c>
      <c r="V55" s="19" t="n">
        <f aca="false">IF(COUNT(N55:Q55)=0,"",MIN(N55:Q55))</f>
        <v>11.096</v>
      </c>
      <c r="W55" s="16" t="str">
        <f aca="false">IF(V55="","",INDEX($N$4:$Q$4,MATCH(V55,N55:Q55,0)))</f>
        <v>MEDCENTRO</v>
      </c>
      <c r="X55" s="19" t="str">
        <f aca="false">IF(COUNT(N55:Q55)&lt;2,"",SMALL(N55:Q55,2))</f>
        <v/>
      </c>
      <c r="Y55" s="26" t="n">
        <f aca="false">IF(OR(V55="",M55=0),"",V55/M55-1)</f>
        <v>0.288734030197445</v>
      </c>
      <c r="Z55" s="26" t="n">
        <f aca="false">IF(OR(V55="",L55=""),"",V55/(L55*E55)-1)</f>
        <v>0.288734030197445</v>
      </c>
      <c r="AA55" s="16" t="str">
        <f aca="false">IF(V55="","SEM OFERTA",IF(OR(Y55&gt;Premissas!$B$11,Y55&lt;Premissas!$B$12),"VERIFICAR - UNIDADE/EMBALAGEM",IF(Y55&gt;Premissas!$B$6,"NÃO COMPRAR - REAJUSTE &gt;5%","COMPRAR")))</f>
        <v>NÃO COMPRAR - REAJUSTE &gt;5%</v>
      </c>
      <c r="AB55" s="18" t="n">
        <f aca="false">IF(W55="DIMEC",S55,IF(W55="MEDCENTRO",U55,""))</f>
        <v>74</v>
      </c>
      <c r="AC55" s="18" t="n">
        <f aca="false">IF(AA55&lt;&gt;"COMPRAR",0,IF(AB55="",I55,MIN(I55,AB55)))</f>
        <v>0</v>
      </c>
      <c r="AD55" s="19" t="n">
        <f aca="false">IF(AC55&gt;0,AC55*V55,0)</f>
        <v>0</v>
      </c>
      <c r="AE55" s="19" t="n">
        <f aca="false">IF(AC55&gt;0,(M55-V55)*AC55,0)</f>
        <v>0</v>
      </c>
      <c r="AF55" s="16" t="str">
        <f aca="false">IF(AA55&lt;&gt;"COMPRAR","",IF(AB55="",IF(X55="","",IF(X55-V55&lt;0.01,"EMPATE TÉCNICO","")),IF(AB55&lt;I55,"ESTOQUE INSUFICIENTE",IF(X55="","",IF(X55-V55&lt;0.01,"EMPATE TÉCNICO","")))))</f>
        <v/>
      </c>
      <c r="AG55" s="16" t="s">
        <v>93</v>
      </c>
      <c r="AH55" s="16" t="s">
        <v>94</v>
      </c>
    </row>
    <row r="56" customFormat="false" ht="15" hidden="false" customHeight="false" outlineLevel="0" collapsed="false">
      <c r="A56" s="16" t="s">
        <v>250</v>
      </c>
      <c r="B56" s="17" t="s">
        <v>251</v>
      </c>
      <c r="C56" s="16" t="s">
        <v>252</v>
      </c>
      <c r="D56" s="16" t="s">
        <v>92</v>
      </c>
      <c r="E56" s="18" t="n">
        <v>1</v>
      </c>
      <c r="F56" s="16" t="s">
        <v>43</v>
      </c>
      <c r="G56" s="18" t="n">
        <v>2</v>
      </c>
      <c r="H56" s="16" t="n">
        <v>0.9</v>
      </c>
      <c r="I56" s="18" t="n">
        <v>1</v>
      </c>
      <c r="J56" s="19" t="n">
        <v>6.49</v>
      </c>
      <c r="K56" s="19" t="n">
        <v>6.49</v>
      </c>
      <c r="L56" s="19" t="n">
        <v>6.49</v>
      </c>
      <c r="M56" s="19" t="n">
        <f aca="false">IF(J56&gt;0,J56,K56)*E56</f>
        <v>6.49</v>
      </c>
      <c r="N56" s="20"/>
      <c r="O56" s="21" t="n">
        <f aca="false">IF(R56="","",ROUND(R56*(1-Premissas!$B$4),4))</f>
        <v>6.517</v>
      </c>
      <c r="P56" s="22"/>
      <c r="Q56" s="22"/>
      <c r="R56" s="23" t="n">
        <v>6.86</v>
      </c>
      <c r="S56" s="24"/>
      <c r="T56" s="24"/>
      <c r="U56" s="25" t="n">
        <v>78</v>
      </c>
      <c r="V56" s="19" t="n">
        <f aca="false">IF(COUNT(N56:Q56)=0,"",MIN(N56:Q56))</f>
        <v>6.517</v>
      </c>
      <c r="W56" s="16" t="str">
        <f aca="false">IF(V56="","",INDEX($N$4:$Q$4,MATCH(V56,N56:Q56,0)))</f>
        <v>MEDCENTRO</v>
      </c>
      <c r="X56" s="19" t="str">
        <f aca="false">IF(COUNT(N56:Q56)&lt;2,"",SMALL(N56:Q56,2))</f>
        <v/>
      </c>
      <c r="Y56" s="26" t="n">
        <f aca="false">IF(OR(V56="",M56=0),"",V56/M56-1)</f>
        <v>0.00416024653312785</v>
      </c>
      <c r="Z56" s="26" t="n">
        <f aca="false">IF(OR(V56="",L56=""),"",V56/(L56*E56)-1)</f>
        <v>0.00416024653312785</v>
      </c>
      <c r="AA56" s="16" t="str">
        <f aca="false">IF(V56="","SEM OFERTA",IF(OR(Y56&gt;Premissas!$B$11,Y56&lt;Premissas!$B$12),"VERIFICAR - UNIDADE/EMBALAGEM",IF(Y56&gt;Premissas!$B$6,"NÃO COMPRAR - REAJUSTE &gt;5%","COMPRAR")))</f>
        <v>COMPRAR</v>
      </c>
      <c r="AB56" s="18" t="n">
        <f aca="false">IF(W56="DIMEC",S56,IF(W56="MEDCENTRO",U56,""))</f>
        <v>78</v>
      </c>
      <c r="AC56" s="18" t="n">
        <f aca="false">IF(AA56&lt;&gt;"COMPRAR",0,IF(AB56="",I56,MIN(I56,AB56)))</f>
        <v>1</v>
      </c>
      <c r="AD56" s="19" t="n">
        <f aca="false">IF(AC56&gt;0,AC56*V56,0)</f>
        <v>6.517</v>
      </c>
      <c r="AE56" s="19" t="n">
        <f aca="false">IF(AC56&gt;0,(M56-V56)*AC56,0)</f>
        <v>-0.0270000000000001</v>
      </c>
      <c r="AF56" s="16" t="str">
        <f aca="false">IF(AA56&lt;&gt;"COMPRAR","",IF(AB56="",IF(X56="","",IF(X56-V56&lt;0.01,"EMPATE TÉCNICO","")),IF(AB56&lt;I56,"ESTOQUE INSUFICIENTE",IF(X56="","",IF(X56-V56&lt;0.01,"EMPATE TÉCNICO","")))))</f>
        <v/>
      </c>
      <c r="AG56" s="16" t="s">
        <v>93</v>
      </c>
      <c r="AH56" s="16" t="s">
        <v>94</v>
      </c>
    </row>
    <row r="57" customFormat="false" ht="15" hidden="false" customHeight="false" outlineLevel="0" collapsed="false">
      <c r="A57" s="16" t="s">
        <v>253</v>
      </c>
      <c r="B57" s="17" t="s">
        <v>254</v>
      </c>
      <c r="C57" s="16" t="s">
        <v>255</v>
      </c>
      <c r="D57" s="16" t="s">
        <v>256</v>
      </c>
      <c r="E57" s="18" t="n">
        <v>1</v>
      </c>
      <c r="F57" s="16" t="s">
        <v>41</v>
      </c>
      <c r="G57" s="18" t="n">
        <v>3</v>
      </c>
      <c r="H57" s="16" t="n">
        <v>3.2</v>
      </c>
      <c r="I57" s="18" t="n">
        <v>6</v>
      </c>
      <c r="J57" s="19" t="n">
        <v>11.46</v>
      </c>
      <c r="K57" s="19" t="n">
        <v>11.46</v>
      </c>
      <c r="L57" s="19" t="n">
        <v>11.46</v>
      </c>
      <c r="M57" s="19" t="n">
        <f aca="false">IF(J57&gt;0,J57,K57)*E57</f>
        <v>11.46</v>
      </c>
      <c r="N57" s="20" t="n">
        <v>11.46</v>
      </c>
      <c r="O57" s="21" t="n">
        <f aca="false">IF(R57="","",ROUND(R57*(1-Premissas!$B$4),4))</f>
        <v>11.172</v>
      </c>
      <c r="P57" s="22"/>
      <c r="Q57" s="22"/>
      <c r="R57" s="23" t="n">
        <v>11.76</v>
      </c>
      <c r="S57" s="24" t="n">
        <v>4</v>
      </c>
      <c r="T57" s="24" t="n">
        <v>6</v>
      </c>
      <c r="U57" s="25" t="n">
        <v>964</v>
      </c>
      <c r="V57" s="19" t="n">
        <f aca="false">IF(COUNT(N57:Q57)=0,"",MIN(N57:Q57))</f>
        <v>11.172</v>
      </c>
      <c r="W57" s="16" t="str">
        <f aca="false">IF(V57="","",INDEX($N$4:$Q$4,MATCH(V57,N57:Q57,0)))</f>
        <v>MEDCENTRO</v>
      </c>
      <c r="X57" s="19" t="n">
        <f aca="false">IF(COUNT(N57:Q57)&lt;2,"",SMALL(N57:Q57,2))</f>
        <v>11.46</v>
      </c>
      <c r="Y57" s="26" t="n">
        <f aca="false">IF(OR(V57="",M57=0),"",V57/M57-1)</f>
        <v>-0.025130890052356</v>
      </c>
      <c r="Z57" s="26" t="n">
        <f aca="false">IF(OR(V57="",L57=""),"",V57/(L57*E57)-1)</f>
        <v>-0.025130890052356</v>
      </c>
      <c r="AA57" s="16" t="str">
        <f aca="false">IF(V57="","SEM OFERTA",IF(OR(Y57&gt;Premissas!$B$11,Y57&lt;Premissas!$B$12),"VERIFICAR - UNIDADE/EMBALAGEM",IF(Y57&gt;Premissas!$B$6,"NÃO COMPRAR - REAJUSTE &gt;5%","COMPRAR")))</f>
        <v>COMPRAR</v>
      </c>
      <c r="AB57" s="18" t="n">
        <f aca="false">IF(W57="DIMEC",S57,IF(W57="MEDCENTRO",U57,""))</f>
        <v>964</v>
      </c>
      <c r="AC57" s="18" t="n">
        <f aca="false">IF(AA57&lt;&gt;"COMPRAR",0,IF(AB57="",I57,MIN(I57,AB57)))</f>
        <v>6</v>
      </c>
      <c r="AD57" s="19" t="n">
        <f aca="false">IF(AC57&gt;0,AC57*V57,0)</f>
        <v>67.032</v>
      </c>
      <c r="AE57" s="19" t="n">
        <f aca="false">IF(AC57&gt;0,(M57-V57)*AC57,0)</f>
        <v>1.728</v>
      </c>
      <c r="AF57" s="16" t="str">
        <f aca="false">IF(AA57&lt;&gt;"COMPRAR","",IF(AB57="",IF(X57="","",IF(X57-V57&lt;0.01,"EMPATE TÉCNICO","")),IF(AB57&lt;I57,"ESTOQUE INSUFICIENTE",IF(X57="","",IF(X57-V57&lt;0.01,"EMPATE TÉCNICO","")))))</f>
        <v/>
      </c>
      <c r="AG57" s="16" t="s">
        <v>93</v>
      </c>
      <c r="AH57" s="16" t="s">
        <v>94</v>
      </c>
    </row>
    <row r="58" customFormat="false" ht="15" hidden="false" customHeight="false" outlineLevel="0" collapsed="false">
      <c r="A58" s="16" t="s">
        <v>257</v>
      </c>
      <c r="B58" s="17" t="s">
        <v>258</v>
      </c>
      <c r="C58" s="16" t="s">
        <v>259</v>
      </c>
      <c r="D58" s="16" t="s">
        <v>92</v>
      </c>
      <c r="E58" s="18" t="n">
        <v>1</v>
      </c>
      <c r="F58" s="16" t="s">
        <v>43</v>
      </c>
      <c r="G58" s="18" t="n">
        <v>0</v>
      </c>
      <c r="H58" s="16" t="n">
        <v>0</v>
      </c>
      <c r="I58" s="18" t="n">
        <v>1</v>
      </c>
      <c r="J58" s="19" t="n">
        <v>11.04</v>
      </c>
      <c r="K58" s="19" t="n">
        <v>11.04</v>
      </c>
      <c r="L58" s="19" t="n">
        <v>11.04</v>
      </c>
      <c r="M58" s="19" t="n">
        <f aca="false">IF(J58&gt;0,J58,K58)*E58</f>
        <v>11.04</v>
      </c>
      <c r="N58" s="20"/>
      <c r="O58" s="21" t="n">
        <f aca="false">IF(R58="","",ROUND(R58*(1-Premissas!$B$4),4))</f>
        <v>11.096</v>
      </c>
      <c r="P58" s="22"/>
      <c r="Q58" s="22"/>
      <c r="R58" s="23" t="n">
        <v>11.68</v>
      </c>
      <c r="S58" s="24"/>
      <c r="T58" s="24"/>
      <c r="U58" s="25" t="n">
        <v>23</v>
      </c>
      <c r="V58" s="19" t="n">
        <f aca="false">IF(COUNT(N58:Q58)=0,"",MIN(N58:Q58))</f>
        <v>11.096</v>
      </c>
      <c r="W58" s="16" t="str">
        <f aca="false">IF(V58="","",INDEX($N$4:$Q$4,MATCH(V58,N58:Q58,0)))</f>
        <v>MEDCENTRO</v>
      </c>
      <c r="X58" s="19" t="str">
        <f aca="false">IF(COUNT(N58:Q58)&lt;2,"",SMALL(N58:Q58,2))</f>
        <v/>
      </c>
      <c r="Y58" s="26" t="n">
        <f aca="false">IF(OR(V58="",M58=0),"",V58/M58-1)</f>
        <v>0.0050724637681161</v>
      </c>
      <c r="Z58" s="26" t="n">
        <f aca="false">IF(OR(V58="",L58=""),"",V58/(L58*E58)-1)</f>
        <v>0.0050724637681161</v>
      </c>
      <c r="AA58" s="16" t="str">
        <f aca="false">IF(V58="","SEM OFERTA",IF(OR(Y58&gt;Premissas!$B$11,Y58&lt;Premissas!$B$12),"VERIFICAR - UNIDADE/EMBALAGEM",IF(Y58&gt;Premissas!$B$6,"NÃO COMPRAR - REAJUSTE &gt;5%","COMPRAR")))</f>
        <v>COMPRAR</v>
      </c>
      <c r="AB58" s="18" t="n">
        <f aca="false">IF(W58="DIMEC",S58,IF(W58="MEDCENTRO",U58,""))</f>
        <v>23</v>
      </c>
      <c r="AC58" s="18" t="n">
        <f aca="false">IF(AA58&lt;&gt;"COMPRAR",0,IF(AB58="",I58,MIN(I58,AB58)))</f>
        <v>1</v>
      </c>
      <c r="AD58" s="19" t="n">
        <f aca="false">IF(AC58&gt;0,AC58*V58,0)</f>
        <v>11.096</v>
      </c>
      <c r="AE58" s="19" t="n">
        <f aca="false">IF(AC58&gt;0,(M58-V58)*AC58,0)</f>
        <v>-0.0560000000000009</v>
      </c>
      <c r="AF58" s="16" t="str">
        <f aca="false">IF(AA58&lt;&gt;"COMPRAR","",IF(AB58="",IF(X58="","",IF(X58-V58&lt;0.01,"EMPATE TÉCNICO","")),IF(AB58&lt;I58,"ESTOQUE INSUFICIENTE",IF(X58="","",IF(X58-V58&lt;0.01,"EMPATE TÉCNICO","")))))</f>
        <v/>
      </c>
      <c r="AG58" s="16" t="s">
        <v>134</v>
      </c>
      <c r="AH58" s="16" t="s">
        <v>94</v>
      </c>
    </row>
    <row r="59" customFormat="false" ht="15" hidden="false" customHeight="false" outlineLevel="0" collapsed="false">
      <c r="A59" s="16" t="s">
        <v>260</v>
      </c>
      <c r="B59" s="17" t="s">
        <v>261</v>
      </c>
      <c r="C59" s="16" t="s">
        <v>262</v>
      </c>
      <c r="D59" s="16" t="s">
        <v>92</v>
      </c>
      <c r="E59" s="18" t="n">
        <v>1</v>
      </c>
      <c r="F59" s="16" t="s">
        <v>43</v>
      </c>
      <c r="G59" s="18" t="n">
        <v>1</v>
      </c>
      <c r="H59" s="16" t="n">
        <v>0.8</v>
      </c>
      <c r="I59" s="18" t="n">
        <v>2</v>
      </c>
      <c r="J59" s="19" t="n">
        <v>15.69</v>
      </c>
      <c r="K59" s="19" t="n">
        <v>15.69</v>
      </c>
      <c r="L59" s="19" t="n">
        <v>15.69</v>
      </c>
      <c r="M59" s="19" t="n">
        <f aca="false">IF(J59&gt;0,J59,K59)*E59</f>
        <v>15.69</v>
      </c>
      <c r="N59" s="20"/>
      <c r="O59" s="21" t="n">
        <f aca="false">IF(R59="","",ROUND(R59*(1-Premissas!$B$4),4))</f>
        <v>18.2305</v>
      </c>
      <c r="P59" s="22"/>
      <c r="Q59" s="22"/>
      <c r="R59" s="23" t="n">
        <v>19.19</v>
      </c>
      <c r="S59" s="24"/>
      <c r="T59" s="24"/>
      <c r="U59" s="25" t="n">
        <v>430</v>
      </c>
      <c r="V59" s="19" t="n">
        <f aca="false">IF(COUNT(N59:Q59)=0,"",MIN(N59:Q59))</f>
        <v>18.2305</v>
      </c>
      <c r="W59" s="16" t="str">
        <f aca="false">IF(V59="","",INDEX($N$4:$Q$4,MATCH(V59,N59:Q59,0)))</f>
        <v>MEDCENTRO</v>
      </c>
      <c r="X59" s="19" t="str">
        <f aca="false">IF(COUNT(N59:Q59)&lt;2,"",SMALL(N59:Q59,2))</f>
        <v/>
      </c>
      <c r="Y59" s="26" t="n">
        <f aca="false">IF(OR(V59="",M59=0),"",V59/M59-1)</f>
        <v>0.161918419375398</v>
      </c>
      <c r="Z59" s="26" t="n">
        <f aca="false">IF(OR(V59="",L59=""),"",V59/(L59*E59)-1)</f>
        <v>0.161918419375398</v>
      </c>
      <c r="AA59" s="16" t="str">
        <f aca="false">IF(V59="","SEM OFERTA",IF(OR(Y59&gt;Premissas!$B$11,Y59&lt;Premissas!$B$12),"VERIFICAR - UNIDADE/EMBALAGEM",IF(Y59&gt;Premissas!$B$6,"NÃO COMPRAR - REAJUSTE &gt;5%","COMPRAR")))</f>
        <v>NÃO COMPRAR - REAJUSTE &gt;5%</v>
      </c>
      <c r="AB59" s="18" t="n">
        <f aca="false">IF(W59="DIMEC",S59,IF(W59="MEDCENTRO",U59,""))</f>
        <v>430</v>
      </c>
      <c r="AC59" s="18" t="n">
        <f aca="false">IF(AA59&lt;&gt;"COMPRAR",0,IF(AB59="",I59,MIN(I59,AB59)))</f>
        <v>0</v>
      </c>
      <c r="AD59" s="19" t="n">
        <f aca="false">IF(AC59&gt;0,AC59*V59,0)</f>
        <v>0</v>
      </c>
      <c r="AE59" s="19" t="n">
        <f aca="false">IF(AC59&gt;0,(M59-V59)*AC59,0)</f>
        <v>0</v>
      </c>
      <c r="AF59" s="16" t="str">
        <f aca="false">IF(AA59&lt;&gt;"COMPRAR","",IF(AB59="",IF(X59="","",IF(X59-V59&lt;0.01,"EMPATE TÉCNICO","")),IF(AB59&lt;I59,"ESTOQUE INSUFICIENTE",IF(X59="","",IF(X59-V59&lt;0.01,"EMPATE TÉCNICO","")))))</f>
        <v/>
      </c>
      <c r="AG59" s="16" t="s">
        <v>139</v>
      </c>
      <c r="AH59" s="16" t="s">
        <v>94</v>
      </c>
    </row>
    <row r="60" customFormat="false" ht="15" hidden="false" customHeight="false" outlineLevel="0" collapsed="false">
      <c r="A60" s="16" t="s">
        <v>263</v>
      </c>
      <c r="B60" s="17" t="s">
        <v>264</v>
      </c>
      <c r="C60" s="16" t="s">
        <v>265</v>
      </c>
      <c r="D60" s="16" t="s">
        <v>266</v>
      </c>
      <c r="E60" s="18" t="n">
        <v>1</v>
      </c>
      <c r="F60" s="16" t="s">
        <v>42</v>
      </c>
      <c r="G60" s="18" t="n">
        <v>1</v>
      </c>
      <c r="H60" s="16" t="n">
        <v>1.6</v>
      </c>
      <c r="I60" s="18" t="n">
        <v>4</v>
      </c>
      <c r="J60" s="19" t="n">
        <v>14.82</v>
      </c>
      <c r="K60" s="19" t="n">
        <v>14.82</v>
      </c>
      <c r="L60" s="19" t="n">
        <v>14.82</v>
      </c>
      <c r="M60" s="19" t="n">
        <f aca="false">IF(J60&gt;0,J60,K60)*E60</f>
        <v>14.82</v>
      </c>
      <c r="N60" s="20"/>
      <c r="O60" s="21" t="n">
        <f aca="false">IF(R60="","",ROUND(R60*(1-Premissas!$B$4),4))</f>
        <v>14.9055</v>
      </c>
      <c r="P60" s="22"/>
      <c r="Q60" s="22"/>
      <c r="R60" s="23" t="n">
        <v>15.69</v>
      </c>
      <c r="S60" s="24"/>
      <c r="T60" s="24"/>
      <c r="U60" s="25" t="n">
        <v>370</v>
      </c>
      <c r="V60" s="19" t="n">
        <f aca="false">IF(COUNT(N60:Q60)=0,"",MIN(N60:Q60))</f>
        <v>14.9055</v>
      </c>
      <c r="W60" s="16" t="str">
        <f aca="false">IF(V60="","",INDEX($N$4:$Q$4,MATCH(V60,N60:Q60,0)))</f>
        <v>MEDCENTRO</v>
      </c>
      <c r="X60" s="19" t="str">
        <f aca="false">IF(COUNT(N60:Q60)&lt;2,"",SMALL(N60:Q60,2))</f>
        <v/>
      </c>
      <c r="Y60" s="26" t="n">
        <f aca="false">IF(OR(V60="",M60=0),"",V60/M60-1)</f>
        <v>0.00576923076923075</v>
      </c>
      <c r="Z60" s="26" t="n">
        <f aca="false">IF(OR(V60="",L60=""),"",V60/(L60*E60)-1)</f>
        <v>0.00576923076923075</v>
      </c>
      <c r="AA60" s="16" t="str">
        <f aca="false">IF(V60="","SEM OFERTA",IF(OR(Y60&gt;Premissas!$B$11,Y60&lt;Premissas!$B$12),"VERIFICAR - UNIDADE/EMBALAGEM",IF(Y60&gt;Premissas!$B$6,"NÃO COMPRAR - REAJUSTE &gt;5%","COMPRAR")))</f>
        <v>COMPRAR</v>
      </c>
      <c r="AB60" s="18" t="n">
        <f aca="false">IF(W60="DIMEC",S60,IF(W60="MEDCENTRO",U60,""))</f>
        <v>370</v>
      </c>
      <c r="AC60" s="18" t="n">
        <f aca="false">IF(AA60&lt;&gt;"COMPRAR",0,IF(AB60="",I60,MIN(I60,AB60)))</f>
        <v>4</v>
      </c>
      <c r="AD60" s="19" t="n">
        <f aca="false">IF(AC60&gt;0,AC60*V60,0)</f>
        <v>59.622</v>
      </c>
      <c r="AE60" s="19" t="n">
        <f aca="false">IF(AC60&gt;0,(M60-V60)*AC60,0)</f>
        <v>-0.341999999999999</v>
      </c>
      <c r="AF60" s="16" t="str">
        <f aca="false">IF(AA60&lt;&gt;"COMPRAR","",IF(AB60="",IF(X60="","",IF(X60-V60&lt;0.01,"EMPATE TÉCNICO","")),IF(AB60&lt;I60,"ESTOQUE INSUFICIENTE",IF(X60="","",IF(X60-V60&lt;0.01,"EMPATE TÉCNICO","")))))</f>
        <v/>
      </c>
      <c r="AG60" s="16" t="s">
        <v>139</v>
      </c>
      <c r="AH60" s="16" t="s">
        <v>94</v>
      </c>
    </row>
    <row r="61" customFormat="false" ht="15" hidden="false" customHeight="false" outlineLevel="0" collapsed="false">
      <c r="A61" s="16" t="s">
        <v>267</v>
      </c>
      <c r="B61" s="17" t="s">
        <v>268</v>
      </c>
      <c r="C61" s="16" t="s">
        <v>269</v>
      </c>
      <c r="D61" s="16" t="s">
        <v>266</v>
      </c>
      <c r="E61" s="18" t="n">
        <v>1</v>
      </c>
      <c r="F61" s="16" t="s">
        <v>42</v>
      </c>
      <c r="G61" s="18" t="n">
        <v>2</v>
      </c>
      <c r="H61" s="16" t="n">
        <v>2.1</v>
      </c>
      <c r="I61" s="18" t="n">
        <v>4</v>
      </c>
      <c r="J61" s="19" t="n">
        <v>14.82</v>
      </c>
      <c r="K61" s="19" t="n">
        <v>14.82</v>
      </c>
      <c r="L61" s="19" t="n">
        <v>14.82</v>
      </c>
      <c r="M61" s="19" t="n">
        <f aca="false">IF(J61&gt;0,J61,K61)*E61</f>
        <v>14.82</v>
      </c>
      <c r="N61" s="20"/>
      <c r="O61" s="21" t="n">
        <f aca="false">IF(R61="","",ROUND(R61*(1-Premissas!$B$4),4))</f>
        <v>14.9055</v>
      </c>
      <c r="P61" s="22"/>
      <c r="Q61" s="22"/>
      <c r="R61" s="23" t="n">
        <v>15.69</v>
      </c>
      <c r="S61" s="24"/>
      <c r="T61" s="24"/>
      <c r="U61" s="25" t="n">
        <v>58</v>
      </c>
      <c r="V61" s="19" t="n">
        <f aca="false">IF(COUNT(N61:Q61)=0,"",MIN(N61:Q61))</f>
        <v>14.9055</v>
      </c>
      <c r="W61" s="16" t="str">
        <f aca="false">IF(V61="","",INDEX($N$4:$Q$4,MATCH(V61,N61:Q61,0)))</f>
        <v>MEDCENTRO</v>
      </c>
      <c r="X61" s="19" t="str">
        <f aca="false">IF(COUNT(N61:Q61)&lt;2,"",SMALL(N61:Q61,2))</f>
        <v/>
      </c>
      <c r="Y61" s="26" t="n">
        <f aca="false">IF(OR(V61="",M61=0),"",V61/M61-1)</f>
        <v>0.00576923076923075</v>
      </c>
      <c r="Z61" s="26" t="n">
        <f aca="false">IF(OR(V61="",L61=""),"",V61/(L61*E61)-1)</f>
        <v>0.00576923076923075</v>
      </c>
      <c r="AA61" s="16" t="str">
        <f aca="false">IF(V61="","SEM OFERTA",IF(OR(Y61&gt;Premissas!$B$11,Y61&lt;Premissas!$B$12),"VERIFICAR - UNIDADE/EMBALAGEM",IF(Y61&gt;Premissas!$B$6,"NÃO COMPRAR - REAJUSTE &gt;5%","COMPRAR")))</f>
        <v>COMPRAR</v>
      </c>
      <c r="AB61" s="18" t="n">
        <f aca="false">IF(W61="DIMEC",S61,IF(W61="MEDCENTRO",U61,""))</f>
        <v>58</v>
      </c>
      <c r="AC61" s="18" t="n">
        <f aca="false">IF(AA61&lt;&gt;"COMPRAR",0,IF(AB61="",I61,MIN(I61,AB61)))</f>
        <v>4</v>
      </c>
      <c r="AD61" s="19" t="n">
        <f aca="false">IF(AC61&gt;0,AC61*V61,0)</f>
        <v>59.622</v>
      </c>
      <c r="AE61" s="19" t="n">
        <f aca="false">IF(AC61&gt;0,(M61-V61)*AC61,0)</f>
        <v>-0.341999999999999</v>
      </c>
      <c r="AF61" s="16" t="str">
        <f aca="false">IF(AA61&lt;&gt;"COMPRAR","",IF(AB61="",IF(X61="","",IF(X61-V61&lt;0.01,"EMPATE TÉCNICO","")),IF(AB61&lt;I61,"ESTOQUE INSUFICIENTE",IF(X61="","",IF(X61-V61&lt;0.01,"EMPATE TÉCNICO","")))))</f>
        <v/>
      </c>
      <c r="AG61" s="16" t="s">
        <v>139</v>
      </c>
      <c r="AH61" s="16" t="s">
        <v>94</v>
      </c>
    </row>
    <row r="62" customFormat="false" ht="15" hidden="false" customHeight="false" outlineLevel="0" collapsed="false">
      <c r="A62" s="16" t="s">
        <v>270</v>
      </c>
      <c r="B62" s="17" t="s">
        <v>271</v>
      </c>
      <c r="C62" s="16" t="s">
        <v>272</v>
      </c>
      <c r="D62" s="16" t="s">
        <v>266</v>
      </c>
      <c r="E62" s="18" t="n">
        <v>1</v>
      </c>
      <c r="F62" s="16" t="s">
        <v>43</v>
      </c>
      <c r="G62" s="18" t="n">
        <v>0</v>
      </c>
      <c r="H62" s="16" t="n">
        <v>0.3</v>
      </c>
      <c r="I62" s="18" t="n">
        <v>1</v>
      </c>
      <c r="J62" s="19" t="n">
        <v>15.84</v>
      </c>
      <c r="K62" s="19" t="n">
        <v>15.84</v>
      </c>
      <c r="L62" s="19" t="n">
        <v>15.84</v>
      </c>
      <c r="M62" s="19" t="n">
        <f aca="false">IF(J62&gt;0,J62,K62)*E62</f>
        <v>15.84</v>
      </c>
      <c r="N62" s="20"/>
      <c r="O62" s="21" t="n">
        <f aca="false">IF(R62="","",ROUND(R62*(1-Premissas!$B$4),4))</f>
        <v>17.556</v>
      </c>
      <c r="P62" s="22"/>
      <c r="Q62" s="22"/>
      <c r="R62" s="23" t="n">
        <v>18.48</v>
      </c>
      <c r="S62" s="24"/>
      <c r="T62" s="24"/>
      <c r="U62" s="25" t="n">
        <v>372</v>
      </c>
      <c r="V62" s="19" t="n">
        <f aca="false">IF(COUNT(N62:Q62)=0,"",MIN(N62:Q62))</f>
        <v>17.556</v>
      </c>
      <c r="W62" s="16" t="str">
        <f aca="false">IF(V62="","",INDEX($N$4:$Q$4,MATCH(V62,N62:Q62,0)))</f>
        <v>MEDCENTRO</v>
      </c>
      <c r="X62" s="19" t="str">
        <f aca="false">IF(COUNT(N62:Q62)&lt;2,"",SMALL(N62:Q62,2))</f>
        <v/>
      </c>
      <c r="Y62" s="26" t="n">
        <f aca="false">IF(OR(V62="",M62=0),"",V62/M62-1)</f>
        <v>0.108333333333333</v>
      </c>
      <c r="Z62" s="26" t="n">
        <f aca="false">IF(OR(V62="",L62=""),"",V62/(L62*E62)-1)</f>
        <v>0.108333333333333</v>
      </c>
      <c r="AA62" s="16" t="str">
        <f aca="false">IF(V62="","SEM OFERTA",IF(OR(Y62&gt;Premissas!$B$11,Y62&lt;Premissas!$B$12),"VERIFICAR - UNIDADE/EMBALAGEM",IF(Y62&gt;Premissas!$B$6,"NÃO COMPRAR - REAJUSTE &gt;5%","COMPRAR")))</f>
        <v>NÃO COMPRAR - REAJUSTE &gt;5%</v>
      </c>
      <c r="AB62" s="18" t="n">
        <f aca="false">IF(W62="DIMEC",S62,IF(W62="MEDCENTRO",U62,""))</f>
        <v>372</v>
      </c>
      <c r="AC62" s="18" t="n">
        <f aca="false">IF(AA62&lt;&gt;"COMPRAR",0,IF(AB62="",I62,MIN(I62,AB62)))</f>
        <v>0</v>
      </c>
      <c r="AD62" s="19" t="n">
        <f aca="false">IF(AC62&gt;0,AC62*V62,0)</f>
        <v>0</v>
      </c>
      <c r="AE62" s="19" t="n">
        <f aca="false">IF(AC62&gt;0,(M62-V62)*AC62,0)</f>
        <v>0</v>
      </c>
      <c r="AF62" s="16" t="str">
        <f aca="false">IF(AA62&lt;&gt;"COMPRAR","",IF(AB62="",IF(X62="","",IF(X62-V62&lt;0.01,"EMPATE TÉCNICO","")),IF(AB62&lt;I62,"ESTOQUE INSUFICIENTE",IF(X62="","",IF(X62-V62&lt;0.01,"EMPATE TÉCNICO","")))))</f>
        <v/>
      </c>
      <c r="AG62" s="16" t="s">
        <v>139</v>
      </c>
      <c r="AH62" s="16" t="s">
        <v>94</v>
      </c>
    </row>
    <row r="63" customFormat="false" ht="15" hidden="false" customHeight="false" outlineLevel="0" collapsed="false">
      <c r="A63" s="16" t="s">
        <v>273</v>
      </c>
      <c r="B63" s="17" t="s">
        <v>274</v>
      </c>
      <c r="C63" s="16" t="s">
        <v>275</v>
      </c>
      <c r="D63" s="16" t="s">
        <v>266</v>
      </c>
      <c r="E63" s="18" t="n">
        <v>1</v>
      </c>
      <c r="F63" s="16" t="s">
        <v>41</v>
      </c>
      <c r="G63" s="18" t="n">
        <v>10</v>
      </c>
      <c r="H63" s="16" t="n">
        <v>4.8</v>
      </c>
      <c r="I63" s="18" t="n">
        <v>3</v>
      </c>
      <c r="J63" s="19" t="n">
        <v>13.46</v>
      </c>
      <c r="K63" s="19" t="n">
        <v>13.46</v>
      </c>
      <c r="L63" s="19" t="n">
        <v>13.46</v>
      </c>
      <c r="M63" s="19" t="n">
        <f aca="false">IF(J63&gt;0,J63,K63)*E63</f>
        <v>13.46</v>
      </c>
      <c r="N63" s="20"/>
      <c r="O63" s="21" t="n">
        <f aca="false">IF(R63="","",ROUND(R63*(1-Premissas!$B$4),4))</f>
        <v>13.5375</v>
      </c>
      <c r="P63" s="22"/>
      <c r="Q63" s="22"/>
      <c r="R63" s="23" t="n">
        <v>14.25</v>
      </c>
      <c r="S63" s="24"/>
      <c r="T63" s="24"/>
      <c r="U63" s="25" t="n">
        <v>468</v>
      </c>
      <c r="V63" s="19" t="n">
        <f aca="false">IF(COUNT(N63:Q63)=0,"",MIN(N63:Q63))</f>
        <v>13.5375</v>
      </c>
      <c r="W63" s="16" t="str">
        <f aca="false">IF(V63="","",INDEX($N$4:$Q$4,MATCH(V63,N63:Q63,0)))</f>
        <v>MEDCENTRO</v>
      </c>
      <c r="X63" s="19" t="str">
        <f aca="false">IF(COUNT(N63:Q63)&lt;2,"",SMALL(N63:Q63,2))</f>
        <v/>
      </c>
      <c r="Y63" s="26" t="n">
        <f aca="false">IF(OR(V63="",M63=0),"",V63/M63-1)</f>
        <v>0.00575780089153044</v>
      </c>
      <c r="Z63" s="26" t="n">
        <f aca="false">IF(OR(V63="",L63=""),"",V63/(L63*E63)-1)</f>
        <v>0.00575780089153044</v>
      </c>
      <c r="AA63" s="16" t="str">
        <f aca="false">IF(V63="","SEM OFERTA",IF(OR(Y63&gt;Premissas!$B$11,Y63&lt;Premissas!$B$12),"VERIFICAR - UNIDADE/EMBALAGEM",IF(Y63&gt;Premissas!$B$6,"NÃO COMPRAR - REAJUSTE &gt;5%","COMPRAR")))</f>
        <v>COMPRAR</v>
      </c>
      <c r="AB63" s="18" t="n">
        <f aca="false">IF(W63="DIMEC",S63,IF(W63="MEDCENTRO",U63,""))</f>
        <v>468</v>
      </c>
      <c r="AC63" s="18" t="n">
        <f aca="false">IF(AA63&lt;&gt;"COMPRAR",0,IF(AB63="",I63,MIN(I63,AB63)))</f>
        <v>3</v>
      </c>
      <c r="AD63" s="19" t="n">
        <f aca="false">IF(AC63&gt;0,AC63*V63,0)</f>
        <v>40.6125</v>
      </c>
      <c r="AE63" s="19" t="n">
        <f aca="false">IF(AC63&gt;0,(M63-V63)*AC63,0)</f>
        <v>-0.232499999999996</v>
      </c>
      <c r="AF63" s="16" t="str">
        <f aca="false">IF(AA63&lt;&gt;"COMPRAR","",IF(AB63="",IF(X63="","",IF(X63-V63&lt;0.01,"EMPATE TÉCNICO","")),IF(AB63&lt;I63,"ESTOQUE INSUFICIENTE",IF(X63="","",IF(X63-V63&lt;0.01,"EMPATE TÉCNICO","")))))</f>
        <v/>
      </c>
      <c r="AG63" s="16" t="s">
        <v>139</v>
      </c>
      <c r="AH63" s="16" t="s">
        <v>94</v>
      </c>
    </row>
    <row r="64" customFormat="false" ht="15" hidden="false" customHeight="false" outlineLevel="0" collapsed="false">
      <c r="A64" s="16" t="s">
        <v>276</v>
      </c>
      <c r="B64" s="17" t="s">
        <v>277</v>
      </c>
      <c r="C64" s="16" t="s">
        <v>278</v>
      </c>
      <c r="D64" s="16" t="s">
        <v>279</v>
      </c>
      <c r="E64" s="18" t="n">
        <v>1</v>
      </c>
      <c r="F64" s="16" t="s">
        <v>43</v>
      </c>
      <c r="G64" s="18" t="n">
        <v>0</v>
      </c>
      <c r="H64" s="16" t="n">
        <v>0.1</v>
      </c>
      <c r="I64" s="18" t="n">
        <v>1</v>
      </c>
      <c r="J64" s="19" t="n">
        <v>7.83</v>
      </c>
      <c r="K64" s="19" t="n">
        <v>7.83</v>
      </c>
      <c r="L64" s="19" t="n">
        <v>7.83</v>
      </c>
      <c r="M64" s="19" t="n">
        <f aca="false">IF(J64&gt;0,J64,K64)*E64</f>
        <v>7.83</v>
      </c>
      <c r="N64" s="20"/>
      <c r="O64" s="21" t="n">
        <f aca="false">IF(R64="","",ROUND(R64*(1-Premissas!$B$4),4))</f>
        <v>7.885</v>
      </c>
      <c r="P64" s="22"/>
      <c r="Q64" s="22"/>
      <c r="R64" s="23" t="n">
        <v>8.3</v>
      </c>
      <c r="S64" s="24"/>
      <c r="T64" s="24"/>
      <c r="U64" s="25" t="n">
        <v>1</v>
      </c>
      <c r="V64" s="19" t="n">
        <f aca="false">IF(COUNT(N64:Q64)=0,"",MIN(N64:Q64))</f>
        <v>7.885</v>
      </c>
      <c r="W64" s="16" t="str">
        <f aca="false">IF(V64="","",INDEX($N$4:$Q$4,MATCH(V64,N64:Q64,0)))</f>
        <v>MEDCENTRO</v>
      </c>
      <c r="X64" s="19" t="str">
        <f aca="false">IF(COUNT(N64:Q64)&lt;2,"",SMALL(N64:Q64,2))</f>
        <v/>
      </c>
      <c r="Y64" s="26" t="n">
        <f aca="false">IF(OR(V64="",M64=0),"",V64/M64-1)</f>
        <v>0.00702426564495529</v>
      </c>
      <c r="Z64" s="26" t="n">
        <f aca="false">IF(OR(V64="",L64=""),"",V64/(L64*E64)-1)</f>
        <v>0.00702426564495529</v>
      </c>
      <c r="AA64" s="16" t="str">
        <f aca="false">IF(V64="","SEM OFERTA",IF(OR(Y64&gt;Premissas!$B$11,Y64&lt;Premissas!$B$12),"VERIFICAR - UNIDADE/EMBALAGEM",IF(Y64&gt;Premissas!$B$6,"NÃO COMPRAR - REAJUSTE &gt;5%","COMPRAR")))</f>
        <v>COMPRAR</v>
      </c>
      <c r="AB64" s="18" t="n">
        <f aca="false">IF(W64="DIMEC",S64,IF(W64="MEDCENTRO",U64,""))</f>
        <v>1</v>
      </c>
      <c r="AC64" s="18" t="n">
        <f aca="false">IF(AA64&lt;&gt;"COMPRAR",0,IF(AB64="",I64,MIN(I64,AB64)))</f>
        <v>1</v>
      </c>
      <c r="AD64" s="19" t="n">
        <f aca="false">IF(AC64&gt;0,AC64*V64,0)</f>
        <v>7.885</v>
      </c>
      <c r="AE64" s="19" t="n">
        <f aca="false">IF(AC64&gt;0,(M64-V64)*AC64,0)</f>
        <v>-0.0549999999999997</v>
      </c>
      <c r="AF64" s="16" t="str">
        <f aca="false">IF(AA64&lt;&gt;"COMPRAR","",IF(AB64="",IF(X64="","",IF(X64-V64&lt;0.01,"EMPATE TÉCNICO","")),IF(AB64&lt;I64,"ESTOQUE INSUFICIENTE",IF(X64="","",IF(X64-V64&lt;0.01,"EMPATE TÉCNICO","")))))</f>
        <v/>
      </c>
      <c r="AG64" s="16" t="s">
        <v>139</v>
      </c>
      <c r="AH64" s="16" t="s">
        <v>94</v>
      </c>
    </row>
    <row r="65" customFormat="false" ht="15" hidden="false" customHeight="false" outlineLevel="0" collapsed="false">
      <c r="A65" s="16" t="s">
        <v>280</v>
      </c>
      <c r="B65" s="17" t="s">
        <v>281</v>
      </c>
      <c r="C65" s="16" t="s">
        <v>282</v>
      </c>
      <c r="D65" s="16" t="s">
        <v>283</v>
      </c>
      <c r="E65" s="18" t="n">
        <v>1</v>
      </c>
      <c r="F65" s="16" t="s">
        <v>43</v>
      </c>
      <c r="G65" s="18" t="n">
        <v>0</v>
      </c>
      <c r="H65" s="16" t="n">
        <v>0.1</v>
      </c>
      <c r="I65" s="18" t="n">
        <v>1</v>
      </c>
      <c r="J65" s="19" t="n">
        <v>16.84</v>
      </c>
      <c r="K65" s="19" t="n">
        <v>16.84</v>
      </c>
      <c r="L65" s="19" t="n">
        <v>16.84</v>
      </c>
      <c r="M65" s="19" t="n">
        <f aca="false">IF(J65&gt;0,J65,K65)*E65</f>
        <v>16.84</v>
      </c>
      <c r="N65" s="20"/>
      <c r="O65" s="21" t="n">
        <f aca="false">IF(R65="","",ROUND(R65*(1-Premissas!$B$4),4))</f>
        <v>15.6655</v>
      </c>
      <c r="P65" s="22"/>
      <c r="Q65" s="22"/>
      <c r="R65" s="23" t="n">
        <v>16.49</v>
      </c>
      <c r="S65" s="24"/>
      <c r="T65" s="24"/>
      <c r="U65" s="25" t="n">
        <v>1</v>
      </c>
      <c r="V65" s="19" t="n">
        <f aca="false">IF(COUNT(N65:Q65)=0,"",MIN(N65:Q65))</f>
        <v>15.6655</v>
      </c>
      <c r="W65" s="16" t="str">
        <f aca="false">IF(V65="","",INDEX($N$4:$Q$4,MATCH(V65,N65:Q65,0)))</f>
        <v>MEDCENTRO</v>
      </c>
      <c r="X65" s="19" t="str">
        <f aca="false">IF(COUNT(N65:Q65)&lt;2,"",SMALL(N65:Q65,2))</f>
        <v/>
      </c>
      <c r="Y65" s="26" t="n">
        <f aca="false">IF(OR(V65="",M65=0),"",V65/M65-1)</f>
        <v>-0.0697446555819478</v>
      </c>
      <c r="Z65" s="26" t="n">
        <f aca="false">IF(OR(V65="",L65=""),"",V65/(L65*E65)-1)</f>
        <v>-0.0697446555819478</v>
      </c>
      <c r="AA65" s="16" t="str">
        <f aca="false">IF(V65="","SEM OFERTA",IF(OR(Y65&gt;Premissas!$B$11,Y65&lt;Premissas!$B$12),"VERIFICAR - UNIDADE/EMBALAGEM",IF(Y65&gt;Premissas!$B$6,"NÃO COMPRAR - REAJUSTE &gt;5%","COMPRAR")))</f>
        <v>COMPRAR</v>
      </c>
      <c r="AB65" s="18" t="n">
        <f aca="false">IF(W65="DIMEC",S65,IF(W65="MEDCENTRO",U65,""))</f>
        <v>1</v>
      </c>
      <c r="AC65" s="18" t="n">
        <f aca="false">IF(AA65&lt;&gt;"COMPRAR",0,IF(AB65="",I65,MIN(I65,AB65)))</f>
        <v>1</v>
      </c>
      <c r="AD65" s="19" t="n">
        <f aca="false">IF(AC65&gt;0,AC65*V65,0)</f>
        <v>15.6655</v>
      </c>
      <c r="AE65" s="19" t="n">
        <f aca="false">IF(AC65&gt;0,(M65-V65)*AC65,0)</f>
        <v>1.1745</v>
      </c>
      <c r="AF65" s="16" t="str">
        <f aca="false">IF(AA65&lt;&gt;"COMPRAR","",IF(AB65="",IF(X65="","",IF(X65-V65&lt;0.01,"EMPATE TÉCNICO","")),IF(AB65&lt;I65,"ESTOQUE INSUFICIENTE",IF(X65="","",IF(X65-V65&lt;0.01,"EMPATE TÉCNICO","")))))</f>
        <v/>
      </c>
      <c r="AG65" s="16" t="s">
        <v>139</v>
      </c>
      <c r="AH65" s="16" t="s">
        <v>94</v>
      </c>
    </row>
    <row r="66" customFormat="false" ht="15" hidden="false" customHeight="false" outlineLevel="0" collapsed="false">
      <c r="A66" s="16" t="s">
        <v>284</v>
      </c>
      <c r="B66" s="17" t="s">
        <v>285</v>
      </c>
      <c r="C66" s="16" t="s">
        <v>286</v>
      </c>
      <c r="D66" s="16" t="s">
        <v>287</v>
      </c>
      <c r="E66" s="18" t="n">
        <v>1</v>
      </c>
      <c r="F66" s="16" t="s">
        <v>42</v>
      </c>
      <c r="G66" s="18" t="n">
        <v>3</v>
      </c>
      <c r="H66" s="16" t="n">
        <v>1.4</v>
      </c>
      <c r="I66" s="18" t="n">
        <v>1</v>
      </c>
      <c r="J66" s="19" t="n">
        <v>8.68875</v>
      </c>
      <c r="K66" s="19" t="n">
        <v>8.68875</v>
      </c>
      <c r="L66" s="19" t="n">
        <v>8.6888</v>
      </c>
      <c r="M66" s="19" t="n">
        <f aca="false">IF(J66&gt;0,J66,K66)*E66</f>
        <v>8.68875</v>
      </c>
      <c r="N66" s="20"/>
      <c r="O66" s="21" t="n">
        <f aca="false">IF(R66="","",ROUND(R66*(1-Premissas!$B$4),4))</f>
        <v>9.614</v>
      </c>
      <c r="P66" s="22"/>
      <c r="Q66" s="22"/>
      <c r="R66" s="23" t="n">
        <v>10.12</v>
      </c>
      <c r="S66" s="24"/>
      <c r="T66" s="24"/>
      <c r="U66" s="25" t="n">
        <v>70</v>
      </c>
      <c r="V66" s="19" t="n">
        <f aca="false">IF(COUNT(N66:Q66)=0,"",MIN(N66:Q66))</f>
        <v>9.614</v>
      </c>
      <c r="W66" s="16" t="str">
        <f aca="false">IF(V66="","",INDEX($N$4:$Q$4,MATCH(V66,N66:Q66,0)))</f>
        <v>MEDCENTRO</v>
      </c>
      <c r="X66" s="19" t="str">
        <f aca="false">IF(COUNT(N66:Q66)&lt;2,"",SMALL(N66:Q66,2))</f>
        <v/>
      </c>
      <c r="Y66" s="26" t="n">
        <f aca="false">IF(OR(V66="",M66=0),"",V66/M66-1)</f>
        <v>0.106488275068336</v>
      </c>
      <c r="Z66" s="26" t="n">
        <f aca="false">IF(OR(V66="",L66=""),"",V66/(L66*E66)-1)</f>
        <v>0.106481907743302</v>
      </c>
      <c r="AA66" s="16" t="str">
        <f aca="false">IF(V66="","SEM OFERTA",IF(OR(Y66&gt;Premissas!$B$11,Y66&lt;Premissas!$B$12),"VERIFICAR - UNIDADE/EMBALAGEM",IF(Y66&gt;Premissas!$B$6,"NÃO COMPRAR - REAJUSTE &gt;5%","COMPRAR")))</f>
        <v>NÃO COMPRAR - REAJUSTE &gt;5%</v>
      </c>
      <c r="AB66" s="18" t="n">
        <f aca="false">IF(W66="DIMEC",S66,IF(W66="MEDCENTRO",U66,""))</f>
        <v>70</v>
      </c>
      <c r="AC66" s="18" t="n">
        <f aca="false">IF(AA66&lt;&gt;"COMPRAR",0,IF(AB66="",I66,MIN(I66,AB66)))</f>
        <v>0</v>
      </c>
      <c r="AD66" s="19" t="n">
        <f aca="false">IF(AC66&gt;0,AC66*V66,0)</f>
        <v>0</v>
      </c>
      <c r="AE66" s="19" t="n">
        <f aca="false">IF(AC66&gt;0,(M66-V66)*AC66,0)</f>
        <v>0</v>
      </c>
      <c r="AF66" s="16" t="str">
        <f aca="false">IF(AA66&lt;&gt;"COMPRAR","",IF(AB66="",IF(X66="","",IF(X66-V66&lt;0.01,"EMPATE TÉCNICO","")),IF(AB66&lt;I66,"ESTOQUE INSUFICIENTE",IF(X66="","",IF(X66-V66&lt;0.01,"EMPATE TÉCNICO","")))))</f>
        <v/>
      </c>
      <c r="AG66" s="16"/>
      <c r="AH66" s="16" t="s">
        <v>288</v>
      </c>
    </row>
    <row r="67" customFormat="false" ht="15" hidden="false" customHeight="false" outlineLevel="0" collapsed="false">
      <c r="A67" s="16" t="s">
        <v>289</v>
      </c>
      <c r="B67" s="17" t="s">
        <v>290</v>
      </c>
      <c r="C67" s="16" t="s">
        <v>291</v>
      </c>
      <c r="D67" s="16" t="s">
        <v>292</v>
      </c>
      <c r="E67" s="18" t="n">
        <v>1</v>
      </c>
      <c r="F67" s="16" t="s">
        <v>43</v>
      </c>
      <c r="G67" s="18" t="n">
        <v>0</v>
      </c>
      <c r="H67" s="16" t="n">
        <v>0.1</v>
      </c>
      <c r="I67" s="18" t="n">
        <v>1</v>
      </c>
      <c r="J67" s="19" t="n">
        <v>2.56</v>
      </c>
      <c r="K67" s="19" t="n">
        <v>2.56</v>
      </c>
      <c r="L67" s="19" t="n">
        <v>2.56</v>
      </c>
      <c r="M67" s="19" t="n">
        <f aca="false">IF(J67&gt;0,J67,K67)*E67</f>
        <v>2.56</v>
      </c>
      <c r="N67" s="20" t="n">
        <v>90.46</v>
      </c>
      <c r="O67" s="21" t="str">
        <f aca="false">IF(R67="","",ROUND(R67*(1-Premissas!$B$4),4))</f>
        <v/>
      </c>
      <c r="P67" s="22"/>
      <c r="Q67" s="22"/>
      <c r="R67" s="23"/>
      <c r="S67" s="24" t="n">
        <v>98</v>
      </c>
      <c r="T67" s="24" t="n">
        <v>100</v>
      </c>
      <c r="U67" s="25"/>
      <c r="V67" s="19" t="n">
        <f aca="false">IF(COUNT(N67:Q67)=0,"",MIN(N67:Q67))</f>
        <v>90.46</v>
      </c>
      <c r="W67" s="16" t="str">
        <f aca="false">IF(V67="","",INDEX($N$4:$Q$4,MATCH(V67,N67:Q67,0)))</f>
        <v>DIMEC</v>
      </c>
      <c r="X67" s="19" t="str">
        <f aca="false">IF(COUNT(N67:Q67)&lt;2,"",SMALL(N67:Q67,2))</f>
        <v/>
      </c>
      <c r="Y67" s="26" t="n">
        <f aca="false">IF(OR(V67="",M67=0),"",V67/M67-1)</f>
        <v>34.3359375</v>
      </c>
      <c r="Z67" s="26" t="n">
        <f aca="false">IF(OR(V67="",L67=""),"",V67/(L67*E67)-1)</f>
        <v>34.3359375</v>
      </c>
      <c r="AA67" s="16" t="str">
        <f aca="false">IF(V67="","SEM OFERTA",IF(OR(Y67&gt;Premissas!$B$11,Y67&lt;Premissas!$B$12),"VERIFICAR - UNIDADE/EMBALAGEM",IF(Y67&gt;Premissas!$B$6,"NÃO COMPRAR - REAJUSTE &gt;5%","COMPRAR")))</f>
        <v>VERIFICAR - UNIDADE/EMBALAGEM</v>
      </c>
      <c r="AB67" s="18" t="n">
        <f aca="false">IF(W67="DIMEC",S67,IF(W67="MEDCENTRO",U67,""))</f>
        <v>98</v>
      </c>
      <c r="AC67" s="18" t="n">
        <f aca="false">IF(AA67&lt;&gt;"COMPRAR",0,IF(AB67="",I67,MIN(I67,AB67)))</f>
        <v>0</v>
      </c>
      <c r="AD67" s="19" t="n">
        <f aca="false">IF(AC67&gt;0,AC67*V67,0)</f>
        <v>0</v>
      </c>
      <c r="AE67" s="19" t="n">
        <f aca="false">IF(AC67&gt;0,(M67-V67)*AC67,0)</f>
        <v>0</v>
      </c>
      <c r="AF67" s="16" t="str">
        <f aca="false">IF(AA67&lt;&gt;"COMPRAR","",IF(AB67="",IF(X67="","",IF(X67-V67&lt;0.01,"EMPATE TÉCNICO","")),IF(AB67&lt;I67,"ESTOQUE INSUFICIENTE",IF(X67="","",IF(X67-V67&lt;0.01,"EMPATE TÉCNICO","")))))</f>
        <v/>
      </c>
      <c r="AG67" s="16" t="s">
        <v>293</v>
      </c>
      <c r="AH67" s="16" t="s">
        <v>288</v>
      </c>
    </row>
    <row r="68" customFormat="false" ht="15" hidden="false" customHeight="false" outlineLevel="0" collapsed="false">
      <c r="A68" s="16" t="s">
        <v>294</v>
      </c>
      <c r="B68" s="17" t="s">
        <v>295</v>
      </c>
      <c r="C68" s="16" t="s">
        <v>296</v>
      </c>
      <c r="D68" s="16" t="s">
        <v>297</v>
      </c>
      <c r="E68" s="18" t="n">
        <v>1</v>
      </c>
      <c r="F68" s="16" t="s">
        <v>41</v>
      </c>
      <c r="G68" s="18" t="n">
        <v>0</v>
      </c>
      <c r="H68" s="16" t="n">
        <v>21.3</v>
      </c>
      <c r="I68" s="18" t="n">
        <v>55</v>
      </c>
      <c r="J68" s="19" t="n">
        <v>2.35</v>
      </c>
      <c r="K68" s="19" t="n">
        <v>2.35</v>
      </c>
      <c r="L68" s="19" t="n">
        <v>2.35</v>
      </c>
      <c r="M68" s="19" t="n">
        <f aca="false">IF(J68&gt;0,J68,K68)*E68</f>
        <v>2.35</v>
      </c>
      <c r="N68" s="20" t="n">
        <v>2.69</v>
      </c>
      <c r="O68" s="21" t="n">
        <f aca="false">IF(R68="","",ROUND(R68*(1-Premissas!$B$4),4))</f>
        <v>2.603</v>
      </c>
      <c r="P68" s="22"/>
      <c r="Q68" s="22"/>
      <c r="R68" s="23" t="n">
        <v>2.74</v>
      </c>
      <c r="S68" s="24" t="n">
        <v>2169</v>
      </c>
      <c r="T68" s="24" t="n">
        <v>72</v>
      </c>
      <c r="U68" s="25" t="n">
        <v>2051</v>
      </c>
      <c r="V68" s="19" t="n">
        <f aca="false">IF(COUNT(N68:Q68)=0,"",MIN(N68:Q68))</f>
        <v>2.603</v>
      </c>
      <c r="W68" s="16" t="str">
        <f aca="false">IF(V68="","",INDEX($N$4:$Q$4,MATCH(V68,N68:Q68,0)))</f>
        <v>MEDCENTRO</v>
      </c>
      <c r="X68" s="19" t="n">
        <f aca="false">IF(COUNT(N68:Q68)&lt;2,"",SMALL(N68:Q68,2))</f>
        <v>2.69</v>
      </c>
      <c r="Y68" s="26" t="n">
        <f aca="false">IF(OR(V68="",M68=0),"",V68/M68-1)</f>
        <v>0.107659574468085</v>
      </c>
      <c r="Z68" s="26" t="n">
        <f aca="false">IF(OR(V68="",L68=""),"",V68/(L68*E68)-1)</f>
        <v>0.107659574468085</v>
      </c>
      <c r="AA68" s="16" t="str">
        <f aca="false">IF(V68="","SEM OFERTA",IF(OR(Y68&gt;Premissas!$B$11,Y68&lt;Premissas!$B$12),"VERIFICAR - UNIDADE/EMBALAGEM",IF(Y68&gt;Premissas!$B$6,"NÃO COMPRAR - REAJUSTE &gt;5%","COMPRAR")))</f>
        <v>NÃO COMPRAR - REAJUSTE &gt;5%</v>
      </c>
      <c r="AB68" s="18" t="n">
        <f aca="false">IF(W68="DIMEC",S68,IF(W68="MEDCENTRO",U68,""))</f>
        <v>2051</v>
      </c>
      <c r="AC68" s="18" t="n">
        <f aca="false">IF(AA68&lt;&gt;"COMPRAR",0,IF(AB68="",I68,MIN(I68,AB68)))</f>
        <v>0</v>
      </c>
      <c r="AD68" s="19" t="n">
        <f aca="false">IF(AC68&gt;0,AC68*V68,0)</f>
        <v>0</v>
      </c>
      <c r="AE68" s="19" t="n">
        <f aca="false">IF(AC68&gt;0,(M68-V68)*AC68,0)</f>
        <v>0</v>
      </c>
      <c r="AF68" s="16" t="str">
        <f aca="false">IF(AA68&lt;&gt;"COMPRAR","",IF(AB68="",IF(X68="","",IF(X68-V68&lt;0.01,"EMPATE TÉCNICO","")),IF(AB68&lt;I68,"ESTOQUE INSUFICIENTE",IF(X68="","",IF(X68-V68&lt;0.01,"EMPATE TÉCNICO","")))))</f>
        <v/>
      </c>
      <c r="AG68" s="16" t="s">
        <v>298</v>
      </c>
      <c r="AH68" s="16" t="s">
        <v>299</v>
      </c>
    </row>
    <row r="69" customFormat="false" ht="15" hidden="false" customHeight="false" outlineLevel="0" collapsed="false">
      <c r="A69" s="16" t="s">
        <v>300</v>
      </c>
      <c r="B69" s="17" t="s">
        <v>301</v>
      </c>
      <c r="C69" s="16" t="s">
        <v>302</v>
      </c>
      <c r="D69" s="16" t="s">
        <v>303</v>
      </c>
      <c r="E69" s="18" t="n">
        <v>1</v>
      </c>
      <c r="F69" s="16" t="s">
        <v>41</v>
      </c>
      <c r="G69" s="18" t="n">
        <v>36</v>
      </c>
      <c r="H69" s="16" t="n">
        <v>35.9</v>
      </c>
      <c r="I69" s="18" t="n">
        <v>57</v>
      </c>
      <c r="J69" s="19" t="n">
        <v>2.42</v>
      </c>
      <c r="K69" s="19" t="n">
        <v>2.42</v>
      </c>
      <c r="L69" s="19" t="n">
        <v>2.38</v>
      </c>
      <c r="M69" s="19" t="n">
        <f aca="false">IF(J69&gt;0,J69,K69)*E69</f>
        <v>2.42</v>
      </c>
      <c r="N69" s="20" t="n">
        <v>2.37</v>
      </c>
      <c r="O69" s="21" t="str">
        <f aca="false">IF(R69="","",ROUND(R69*(1-Premissas!$B$4),4))</f>
        <v/>
      </c>
      <c r="P69" s="22"/>
      <c r="Q69" s="22"/>
      <c r="R69" s="23"/>
      <c r="S69" s="24" t="n">
        <v>3735</v>
      </c>
      <c r="T69" s="24" t="n">
        <v>72</v>
      </c>
      <c r="U69" s="25"/>
      <c r="V69" s="19" t="n">
        <f aca="false">IF(COUNT(N69:Q69)=0,"",MIN(N69:Q69))</f>
        <v>2.37</v>
      </c>
      <c r="W69" s="16" t="str">
        <f aca="false">IF(V69="","",INDEX($N$4:$Q$4,MATCH(V69,N69:Q69,0)))</f>
        <v>DIMEC</v>
      </c>
      <c r="X69" s="19" t="str">
        <f aca="false">IF(COUNT(N69:Q69)&lt;2,"",SMALL(N69:Q69,2))</f>
        <v/>
      </c>
      <c r="Y69" s="26" t="n">
        <f aca="false">IF(OR(V69="",M69=0),"",V69/M69-1)</f>
        <v>-0.0206611570247933</v>
      </c>
      <c r="Z69" s="26" t="n">
        <f aca="false">IF(OR(V69="",L69=""),"",V69/(L69*E69)-1)</f>
        <v>-0.00420168067226878</v>
      </c>
      <c r="AA69" s="16" t="str">
        <f aca="false">IF(V69="","SEM OFERTA",IF(OR(Y69&gt;Premissas!$B$11,Y69&lt;Premissas!$B$12),"VERIFICAR - UNIDADE/EMBALAGEM",IF(Y69&gt;Premissas!$B$6,"NÃO COMPRAR - REAJUSTE &gt;5%","COMPRAR")))</f>
        <v>COMPRAR</v>
      </c>
      <c r="AB69" s="18" t="n">
        <f aca="false">IF(W69="DIMEC",S69,IF(W69="MEDCENTRO",U69,""))</f>
        <v>3735</v>
      </c>
      <c r="AC69" s="18" t="n">
        <f aca="false">IF(AA69&lt;&gt;"COMPRAR",0,IF(AB69="",I69,MIN(I69,AB69)))</f>
        <v>57</v>
      </c>
      <c r="AD69" s="19" t="n">
        <f aca="false">IF(AC69&gt;0,AC69*V69,0)</f>
        <v>135.09</v>
      </c>
      <c r="AE69" s="19" t="n">
        <f aca="false">IF(AC69&gt;0,(M69-V69)*AC69,0)</f>
        <v>2.84999999999999</v>
      </c>
      <c r="AF69" s="16" t="str">
        <f aca="false">IF(AA69&lt;&gt;"COMPRAR","",IF(AB69="",IF(X69="","",IF(X69-V69&lt;0.01,"EMPATE TÉCNICO","")),IF(AB69&lt;I69,"ESTOQUE INSUFICIENTE",IF(X69="","",IF(X69-V69&lt;0.01,"EMPATE TÉCNICO","")))))</f>
        <v/>
      </c>
      <c r="AG69" s="16" t="s">
        <v>304</v>
      </c>
      <c r="AH69" s="16" t="s">
        <v>299</v>
      </c>
    </row>
    <row r="70" customFormat="false" ht="15" hidden="false" customHeight="false" outlineLevel="0" collapsed="false">
      <c r="A70" s="16" t="s">
        <v>305</v>
      </c>
      <c r="B70" s="17" t="s">
        <v>306</v>
      </c>
      <c r="C70" s="16" t="s">
        <v>302</v>
      </c>
      <c r="D70" s="16" t="s">
        <v>297</v>
      </c>
      <c r="E70" s="18" t="n">
        <v>1</v>
      </c>
      <c r="F70" s="16" t="s">
        <v>41</v>
      </c>
      <c r="G70" s="18" t="n">
        <v>29</v>
      </c>
      <c r="H70" s="16" t="n">
        <v>30</v>
      </c>
      <c r="I70" s="18" t="n">
        <v>36</v>
      </c>
      <c r="J70" s="19" t="n">
        <v>2.54</v>
      </c>
      <c r="K70" s="19" t="n">
        <v>2.54</v>
      </c>
      <c r="L70" s="19" t="n">
        <v>2.54</v>
      </c>
      <c r="M70" s="19" t="n">
        <f aca="false">IF(J70&gt;0,J70,K70)*E70</f>
        <v>2.54</v>
      </c>
      <c r="N70" s="20" t="n">
        <v>2.67</v>
      </c>
      <c r="O70" s="21" t="n">
        <f aca="false">IF(R70="","",ROUND(R70*(1-Premissas!$B$4),4))</f>
        <v>2.584</v>
      </c>
      <c r="P70" s="22"/>
      <c r="Q70" s="22"/>
      <c r="R70" s="23" t="n">
        <v>2.72</v>
      </c>
      <c r="S70" s="24" t="n">
        <v>7747</v>
      </c>
      <c r="T70" s="24" t="n">
        <v>216</v>
      </c>
      <c r="U70" s="25" t="n">
        <v>1525</v>
      </c>
      <c r="V70" s="19" t="n">
        <f aca="false">IF(COUNT(N70:Q70)=0,"",MIN(N70:Q70))</f>
        <v>2.584</v>
      </c>
      <c r="W70" s="16" t="str">
        <f aca="false">IF(V70="","",INDEX($N$4:$Q$4,MATCH(V70,N70:Q70,0)))</f>
        <v>MEDCENTRO</v>
      </c>
      <c r="X70" s="19" t="n">
        <f aca="false">IF(COUNT(N70:Q70)&lt;2,"",SMALL(N70:Q70,2))</f>
        <v>2.67</v>
      </c>
      <c r="Y70" s="26" t="n">
        <f aca="false">IF(OR(V70="",M70=0),"",V70/M70-1)</f>
        <v>0.0173228346456693</v>
      </c>
      <c r="Z70" s="26" t="n">
        <f aca="false">IF(OR(V70="",L70=""),"",V70/(L70*E70)-1)</f>
        <v>0.0173228346456693</v>
      </c>
      <c r="AA70" s="16" t="str">
        <f aca="false">IF(V70="","SEM OFERTA",IF(OR(Y70&gt;Premissas!$B$11,Y70&lt;Premissas!$B$12),"VERIFICAR - UNIDADE/EMBALAGEM",IF(Y70&gt;Premissas!$B$6,"NÃO COMPRAR - REAJUSTE &gt;5%","COMPRAR")))</f>
        <v>COMPRAR</v>
      </c>
      <c r="AB70" s="18" t="n">
        <f aca="false">IF(W70="DIMEC",S70,IF(W70="MEDCENTRO",U70,""))</f>
        <v>1525</v>
      </c>
      <c r="AC70" s="18" t="n">
        <f aca="false">IF(AA70&lt;&gt;"COMPRAR",0,IF(AB70="",I70,MIN(I70,AB70)))</f>
        <v>36</v>
      </c>
      <c r="AD70" s="19" t="n">
        <f aca="false">IF(AC70&gt;0,AC70*V70,0)</f>
        <v>93.024</v>
      </c>
      <c r="AE70" s="19" t="n">
        <f aca="false">IF(AC70&gt;0,(M70-V70)*AC70,0)</f>
        <v>-1.584</v>
      </c>
      <c r="AF70" s="16" t="str">
        <f aca="false">IF(AA70&lt;&gt;"COMPRAR","",IF(AB70="",IF(X70="","",IF(X70-V70&lt;0.01,"EMPATE TÉCNICO","")),IF(AB70&lt;I70,"ESTOQUE INSUFICIENTE",IF(X70="","",IF(X70-V70&lt;0.01,"EMPATE TÉCNICO","")))))</f>
        <v/>
      </c>
      <c r="AG70" s="16" t="s">
        <v>304</v>
      </c>
      <c r="AH70" s="16" t="s">
        <v>299</v>
      </c>
    </row>
    <row r="71" customFormat="false" ht="15" hidden="false" customHeight="false" outlineLevel="0" collapsed="false">
      <c r="A71" s="16" t="s">
        <v>307</v>
      </c>
      <c r="B71" s="17" t="s">
        <v>308</v>
      </c>
      <c r="C71" s="16" t="s">
        <v>309</v>
      </c>
      <c r="D71" s="16" t="s">
        <v>297</v>
      </c>
      <c r="E71" s="18" t="n">
        <v>1</v>
      </c>
      <c r="F71" s="16" t="s">
        <v>42</v>
      </c>
      <c r="G71" s="18" t="n">
        <v>6</v>
      </c>
      <c r="H71" s="16" t="n">
        <v>5.4</v>
      </c>
      <c r="I71" s="18" t="n">
        <v>8</v>
      </c>
      <c r="J71" s="19" t="n">
        <v>3.51</v>
      </c>
      <c r="K71" s="19" t="n">
        <v>3.51</v>
      </c>
      <c r="L71" s="19" t="n">
        <v>3.51</v>
      </c>
      <c r="M71" s="19" t="n">
        <f aca="false">IF(J71&gt;0,J71,K71)*E71</f>
        <v>3.51</v>
      </c>
      <c r="N71" s="20" t="n">
        <v>3.51</v>
      </c>
      <c r="O71" s="21" t="str">
        <f aca="false">IF(R71="","",ROUND(R71*(1-Premissas!$B$4),4))</f>
        <v/>
      </c>
      <c r="P71" s="22"/>
      <c r="Q71" s="22"/>
      <c r="R71" s="23"/>
      <c r="S71" s="24" t="n">
        <v>219</v>
      </c>
      <c r="T71" s="24" t="n">
        <v>144</v>
      </c>
      <c r="U71" s="25"/>
      <c r="V71" s="19" t="n">
        <f aca="false">IF(COUNT(N71:Q71)=0,"",MIN(N71:Q71))</f>
        <v>3.51</v>
      </c>
      <c r="W71" s="16" t="str">
        <f aca="false">IF(V71="","",INDEX($N$4:$Q$4,MATCH(V71,N71:Q71,0)))</f>
        <v>DIMEC</v>
      </c>
      <c r="X71" s="19" t="str">
        <f aca="false">IF(COUNT(N71:Q71)&lt;2,"",SMALL(N71:Q71,2))</f>
        <v/>
      </c>
      <c r="Y71" s="26" t="n">
        <f aca="false">IF(OR(V71="",M71=0),"",V71/M71-1)</f>
        <v>0</v>
      </c>
      <c r="Z71" s="26" t="n">
        <f aca="false">IF(OR(V71="",L71=""),"",V71/(L71*E71)-1)</f>
        <v>0</v>
      </c>
      <c r="AA71" s="16" t="str">
        <f aca="false">IF(V71="","SEM OFERTA",IF(OR(Y71&gt;Premissas!$B$11,Y71&lt;Premissas!$B$12),"VERIFICAR - UNIDADE/EMBALAGEM",IF(Y71&gt;Premissas!$B$6,"NÃO COMPRAR - REAJUSTE &gt;5%","COMPRAR")))</f>
        <v>COMPRAR</v>
      </c>
      <c r="AB71" s="18" t="n">
        <f aca="false">IF(W71="DIMEC",S71,IF(W71="MEDCENTRO",U71,""))</f>
        <v>219</v>
      </c>
      <c r="AC71" s="18" t="n">
        <f aca="false">IF(AA71&lt;&gt;"COMPRAR",0,IF(AB71="",I71,MIN(I71,AB71)))</f>
        <v>8</v>
      </c>
      <c r="AD71" s="19" t="n">
        <f aca="false">IF(AC71&gt;0,AC71*V71,0)</f>
        <v>28.08</v>
      </c>
      <c r="AE71" s="19" t="n">
        <f aca="false">IF(AC71&gt;0,(M71-V71)*AC71,0)</f>
        <v>0</v>
      </c>
      <c r="AF71" s="16" t="str">
        <f aca="false">IF(AA71&lt;&gt;"COMPRAR","",IF(AB71="",IF(X71="","",IF(X71-V71&lt;0.01,"EMPATE TÉCNICO","")),IF(AB71&lt;I71,"ESTOQUE INSUFICIENTE",IF(X71="","",IF(X71-V71&lt;0.01,"EMPATE TÉCNICO","")))))</f>
        <v/>
      </c>
      <c r="AG71" s="16" t="s">
        <v>304</v>
      </c>
      <c r="AH71" s="16" t="s">
        <v>299</v>
      </c>
    </row>
    <row r="72" customFormat="false" ht="15" hidden="false" customHeight="false" outlineLevel="0" collapsed="false">
      <c r="A72" s="16" t="s">
        <v>310</v>
      </c>
      <c r="B72" s="17" t="s">
        <v>311</v>
      </c>
      <c r="C72" s="16" t="s">
        <v>312</v>
      </c>
      <c r="D72" s="16" t="s">
        <v>313</v>
      </c>
      <c r="E72" s="18" t="n">
        <v>1</v>
      </c>
      <c r="F72" s="16" t="s">
        <v>43</v>
      </c>
      <c r="G72" s="18" t="n">
        <v>1</v>
      </c>
      <c r="H72" s="16" t="n">
        <v>1.3</v>
      </c>
      <c r="I72" s="18" t="n">
        <v>3</v>
      </c>
      <c r="J72" s="19" t="n">
        <v>1.13</v>
      </c>
      <c r="K72" s="19" t="n">
        <v>1.13</v>
      </c>
      <c r="L72" s="19" t="n">
        <v>1.13</v>
      </c>
      <c r="M72" s="19" t="n">
        <f aca="false">IF(J72&gt;0,J72,K72)*E72</f>
        <v>1.13</v>
      </c>
      <c r="N72" s="20" t="n">
        <v>1.25</v>
      </c>
      <c r="O72" s="21" t="n">
        <f aca="false">IF(R72="","",ROUND(R72*(1-Premissas!$B$4),4))</f>
        <v>1.2635</v>
      </c>
      <c r="P72" s="22"/>
      <c r="Q72" s="22"/>
      <c r="R72" s="23" t="n">
        <v>1.33</v>
      </c>
      <c r="S72" s="24" t="n">
        <v>1297</v>
      </c>
      <c r="T72" s="24" t="n">
        <v>240</v>
      </c>
      <c r="U72" s="25" t="n">
        <v>320</v>
      </c>
      <c r="V72" s="19" t="n">
        <f aca="false">IF(COUNT(N72:Q72)=0,"",MIN(N72:Q72))</f>
        <v>1.25</v>
      </c>
      <c r="W72" s="16" t="str">
        <f aca="false">IF(V72="","",INDEX($N$4:$Q$4,MATCH(V72,N72:Q72,0)))</f>
        <v>DIMEC</v>
      </c>
      <c r="X72" s="19" t="n">
        <f aca="false">IF(COUNT(N72:Q72)&lt;2,"",SMALL(N72:Q72,2))</f>
        <v>1.2635</v>
      </c>
      <c r="Y72" s="26" t="n">
        <f aca="false">IF(OR(V72="",M72=0),"",V72/M72-1)</f>
        <v>0.106194690265487</v>
      </c>
      <c r="Z72" s="26" t="n">
        <f aca="false">IF(OR(V72="",L72=""),"",V72/(L72*E72)-1)</f>
        <v>0.106194690265487</v>
      </c>
      <c r="AA72" s="16" t="str">
        <f aca="false">IF(V72="","SEM OFERTA",IF(OR(Y72&gt;Premissas!$B$11,Y72&lt;Premissas!$B$12),"VERIFICAR - UNIDADE/EMBALAGEM",IF(Y72&gt;Premissas!$B$6,"NÃO COMPRAR - REAJUSTE &gt;5%","COMPRAR")))</f>
        <v>NÃO COMPRAR - REAJUSTE &gt;5%</v>
      </c>
      <c r="AB72" s="18" t="n">
        <f aca="false">IF(W72="DIMEC",S72,IF(W72="MEDCENTRO",U72,""))</f>
        <v>1297</v>
      </c>
      <c r="AC72" s="18" t="n">
        <f aca="false">IF(AA72&lt;&gt;"COMPRAR",0,IF(AB72="",I72,MIN(I72,AB72)))</f>
        <v>0</v>
      </c>
      <c r="AD72" s="19" t="n">
        <f aca="false">IF(AC72&gt;0,AC72*V72,0)</f>
        <v>0</v>
      </c>
      <c r="AE72" s="19" t="n">
        <f aca="false">IF(AC72&gt;0,(M72-V72)*AC72,0)</f>
        <v>0</v>
      </c>
      <c r="AF72" s="16" t="str">
        <f aca="false">IF(AA72&lt;&gt;"COMPRAR","",IF(AB72="",IF(X72="","",IF(X72-V72&lt;0.01,"EMPATE TÉCNICO","")),IF(AB72&lt;I72,"ESTOQUE INSUFICIENTE",IF(X72="","",IF(X72-V72&lt;0.01,"EMPATE TÉCNICO","")))))</f>
        <v/>
      </c>
      <c r="AG72" s="16" t="s">
        <v>304</v>
      </c>
      <c r="AH72" s="16" t="s">
        <v>299</v>
      </c>
    </row>
    <row r="73" customFormat="false" ht="15" hidden="false" customHeight="false" outlineLevel="0" collapsed="false">
      <c r="A73" s="16" t="s">
        <v>314</v>
      </c>
      <c r="B73" s="17" t="s">
        <v>315</v>
      </c>
      <c r="C73" s="16" t="s">
        <v>316</v>
      </c>
      <c r="D73" s="16" t="s">
        <v>317</v>
      </c>
      <c r="E73" s="18" t="n">
        <v>12</v>
      </c>
      <c r="F73" s="16" t="s">
        <v>41</v>
      </c>
      <c r="G73" s="18" t="n">
        <v>1</v>
      </c>
      <c r="H73" s="16" t="n">
        <v>38.3</v>
      </c>
      <c r="I73" s="18" t="n">
        <v>9</v>
      </c>
      <c r="J73" s="19" t="n">
        <v>0.499166666666667</v>
      </c>
      <c r="K73" s="19" t="n">
        <v>0.499166666666667</v>
      </c>
      <c r="L73" s="19" t="n">
        <v>0.4992</v>
      </c>
      <c r="M73" s="19" t="n">
        <f aca="false">IF(J73&gt;0,J73,K73)*E73</f>
        <v>5.99</v>
      </c>
      <c r="N73" s="20" t="n">
        <v>5.25</v>
      </c>
      <c r="O73" s="21" t="str">
        <f aca="false">IF(R73="","",ROUND(R73*(1-Premissas!$B$4),4))</f>
        <v/>
      </c>
      <c r="P73" s="22"/>
      <c r="Q73" s="22"/>
      <c r="R73" s="23"/>
      <c r="S73" s="24" t="n">
        <v>773</v>
      </c>
      <c r="T73" s="24" t="n">
        <v>12</v>
      </c>
      <c r="U73" s="25"/>
      <c r="V73" s="19" t="n">
        <f aca="false">IF(COUNT(N73:Q73)=0,"",MIN(N73:Q73))</f>
        <v>5.25</v>
      </c>
      <c r="W73" s="16" t="str">
        <f aca="false">IF(V73="","",INDEX($N$4:$Q$4,MATCH(V73,N73:Q73,0)))</f>
        <v>DIMEC</v>
      </c>
      <c r="X73" s="19" t="str">
        <f aca="false">IF(COUNT(N73:Q73)&lt;2,"",SMALL(N73:Q73,2))</f>
        <v/>
      </c>
      <c r="Y73" s="26" t="n">
        <f aca="false">IF(OR(V73="",M73=0),"",V73/M73-1)</f>
        <v>-0.123539232053423</v>
      </c>
      <c r="Z73" s="26" t="n">
        <f aca="false">IF(OR(V73="",L73=""),"",V73/(L73*E73)-1)</f>
        <v>-0.123597756410256</v>
      </c>
      <c r="AA73" s="16" t="str">
        <f aca="false">IF(V73="","SEM OFERTA",IF(OR(Y73&gt;Premissas!$B$11,Y73&lt;Premissas!$B$12),"VERIFICAR - UNIDADE/EMBALAGEM",IF(Y73&gt;Premissas!$B$6,"NÃO COMPRAR - REAJUSTE &gt;5%","COMPRAR")))</f>
        <v>COMPRAR</v>
      </c>
      <c r="AB73" s="18" t="n">
        <f aca="false">IF(W73="DIMEC",S73,IF(W73="MEDCENTRO",U73,""))</f>
        <v>773</v>
      </c>
      <c r="AC73" s="18" t="n">
        <f aca="false">IF(AA73&lt;&gt;"COMPRAR",0,IF(AB73="",I73,MIN(I73,AB73)))</f>
        <v>9</v>
      </c>
      <c r="AD73" s="19" t="n">
        <f aca="false">IF(AC73&gt;0,AC73*V73,0)</f>
        <v>47.25</v>
      </c>
      <c r="AE73" s="19" t="n">
        <f aca="false">IF(AC73&gt;0,(M73-V73)*AC73,0)</f>
        <v>6.66000000000003</v>
      </c>
      <c r="AF73" s="16" t="str">
        <f aca="false">IF(AA73&lt;&gt;"COMPRAR","",IF(AB73="",IF(X73="","",IF(X73-V73&lt;0.01,"EMPATE TÉCNICO","")),IF(AB73&lt;I73,"ESTOQUE INSUFICIENTE",IF(X73="","",IF(X73-V73&lt;0.01,"EMPATE TÉCNICO","")))))</f>
        <v/>
      </c>
      <c r="AG73" s="16" t="s">
        <v>304</v>
      </c>
      <c r="AH73" s="16" t="s">
        <v>299</v>
      </c>
    </row>
    <row r="74" customFormat="false" ht="15" hidden="false" customHeight="false" outlineLevel="0" collapsed="false">
      <c r="A74" s="16" t="s">
        <v>318</v>
      </c>
      <c r="B74" s="17" t="s">
        <v>319</v>
      </c>
      <c r="C74" s="16" t="s">
        <v>320</v>
      </c>
      <c r="D74" s="16" t="s">
        <v>317</v>
      </c>
      <c r="E74" s="18" t="n">
        <v>12</v>
      </c>
      <c r="F74" s="16" t="s">
        <v>41</v>
      </c>
      <c r="G74" s="18" t="n">
        <v>0</v>
      </c>
      <c r="H74" s="16" t="n">
        <v>56.9</v>
      </c>
      <c r="I74" s="18" t="n">
        <v>13</v>
      </c>
      <c r="J74" s="19" t="n">
        <v>0.818333333333333</v>
      </c>
      <c r="K74" s="19" t="n">
        <v>0.818333333333333</v>
      </c>
      <c r="L74" s="19" t="n">
        <v>0.8183</v>
      </c>
      <c r="M74" s="19" t="n">
        <f aca="false">IF(J74&gt;0,J74,K74)*E74</f>
        <v>9.82</v>
      </c>
      <c r="N74" s="20" t="n">
        <v>9.82</v>
      </c>
      <c r="O74" s="21" t="str">
        <f aca="false">IF(R74="","",ROUND(R74*(1-Premissas!$B$4),4))</f>
        <v/>
      </c>
      <c r="P74" s="22"/>
      <c r="Q74" s="22"/>
      <c r="R74" s="23"/>
      <c r="S74" s="24" t="n">
        <v>509</v>
      </c>
      <c r="T74" s="24" t="n">
        <v>12</v>
      </c>
      <c r="U74" s="25"/>
      <c r="V74" s="19" t="n">
        <f aca="false">IF(COUNT(N74:Q74)=0,"",MIN(N74:Q74))</f>
        <v>9.82</v>
      </c>
      <c r="W74" s="16" t="str">
        <f aca="false">IF(V74="","",INDEX($N$4:$Q$4,MATCH(V74,N74:Q74,0)))</f>
        <v>DIMEC</v>
      </c>
      <c r="X74" s="19" t="str">
        <f aca="false">IF(COUNT(N74:Q74)&lt;2,"",SMALL(N74:Q74,2))</f>
        <v/>
      </c>
      <c r="Y74" s="26" t="n">
        <f aca="false">IF(OR(V74="",M74=0),"",V74/M74-1)</f>
        <v>0</v>
      </c>
      <c r="Z74" s="26" t="n">
        <f aca="false">IF(OR(V74="",L74=""),"",V74/(L74*E74)-1)</f>
        <v>4.0734856816993E-005</v>
      </c>
      <c r="AA74" s="16" t="str">
        <f aca="false">IF(V74="","SEM OFERTA",IF(OR(Y74&gt;Premissas!$B$11,Y74&lt;Premissas!$B$12),"VERIFICAR - UNIDADE/EMBALAGEM",IF(Y74&gt;Premissas!$B$6,"NÃO COMPRAR - REAJUSTE &gt;5%","COMPRAR")))</f>
        <v>COMPRAR</v>
      </c>
      <c r="AB74" s="18" t="n">
        <f aca="false">IF(W74="DIMEC",S74,IF(W74="MEDCENTRO",U74,""))</f>
        <v>509</v>
      </c>
      <c r="AC74" s="18" t="n">
        <f aca="false">IF(AA74&lt;&gt;"COMPRAR",0,IF(AB74="",I74,MIN(I74,AB74)))</f>
        <v>13</v>
      </c>
      <c r="AD74" s="19" t="n">
        <f aca="false">IF(AC74&gt;0,AC74*V74,0)</f>
        <v>127.66</v>
      </c>
      <c r="AE74" s="19" t="n">
        <f aca="false">IF(AC74&gt;0,(M74-V74)*AC74,0)</f>
        <v>0</v>
      </c>
      <c r="AF74" s="16" t="str">
        <f aca="false">IF(AA74&lt;&gt;"COMPRAR","",IF(AB74="",IF(X74="","",IF(X74-V74&lt;0.01,"EMPATE TÉCNICO","")),IF(AB74&lt;I74,"ESTOQUE INSUFICIENTE",IF(X74="","",IF(X74-V74&lt;0.01,"EMPATE TÉCNICO","")))))</f>
        <v/>
      </c>
      <c r="AG74" s="16" t="s">
        <v>304</v>
      </c>
      <c r="AH74" s="16" t="s">
        <v>299</v>
      </c>
    </row>
    <row r="75" customFormat="false" ht="15" hidden="false" customHeight="false" outlineLevel="0" collapsed="false">
      <c r="A75" s="16" t="s">
        <v>321</v>
      </c>
      <c r="B75" s="17" t="s">
        <v>322</v>
      </c>
      <c r="C75" s="16" t="s">
        <v>323</v>
      </c>
      <c r="D75" s="16" t="s">
        <v>317</v>
      </c>
      <c r="E75" s="18" t="n">
        <v>12</v>
      </c>
      <c r="F75" s="16" t="s">
        <v>41</v>
      </c>
      <c r="G75" s="18" t="n">
        <v>30</v>
      </c>
      <c r="H75" s="16" t="n">
        <v>21.1</v>
      </c>
      <c r="I75" s="18" t="n">
        <v>3</v>
      </c>
      <c r="J75" s="19" t="n">
        <v>1.63916666666667</v>
      </c>
      <c r="K75" s="19" t="n">
        <v>1.63916666666667</v>
      </c>
      <c r="L75" s="19" t="n">
        <v>1.6392</v>
      </c>
      <c r="M75" s="19" t="n">
        <f aca="false">IF(J75&gt;0,J75,K75)*E75</f>
        <v>19.67</v>
      </c>
      <c r="N75" s="20" t="n">
        <v>19.67</v>
      </c>
      <c r="O75" s="21" t="str">
        <f aca="false">IF(R75="","",ROUND(R75*(1-Premissas!$B$4),4))</f>
        <v/>
      </c>
      <c r="P75" s="22"/>
      <c r="Q75" s="22"/>
      <c r="R75" s="23"/>
      <c r="S75" s="24" t="n">
        <v>49</v>
      </c>
      <c r="T75" s="24" t="n">
        <v>12</v>
      </c>
      <c r="U75" s="25"/>
      <c r="V75" s="19" t="n">
        <f aca="false">IF(COUNT(N75:Q75)=0,"",MIN(N75:Q75))</f>
        <v>19.67</v>
      </c>
      <c r="W75" s="16" t="str">
        <f aca="false">IF(V75="","",INDEX($N$4:$Q$4,MATCH(V75,N75:Q75,0)))</f>
        <v>DIMEC</v>
      </c>
      <c r="X75" s="19" t="str">
        <f aca="false">IF(COUNT(N75:Q75)&lt;2,"",SMALL(N75:Q75,2))</f>
        <v/>
      </c>
      <c r="Y75" s="26" t="n">
        <f aca="false">IF(OR(V75="",M75=0),"",V75/M75-1)</f>
        <v>0</v>
      </c>
      <c r="Z75" s="26" t="n">
        <f aca="false">IF(OR(V75="",L75=""),"",V75/(L75*E75)-1)</f>
        <v>-2.03351228240667E-005</v>
      </c>
      <c r="AA75" s="16" t="str">
        <f aca="false">IF(V75="","SEM OFERTA",IF(OR(Y75&gt;Premissas!$B$11,Y75&lt;Premissas!$B$12),"VERIFICAR - UNIDADE/EMBALAGEM",IF(Y75&gt;Premissas!$B$6,"NÃO COMPRAR - REAJUSTE &gt;5%","COMPRAR")))</f>
        <v>COMPRAR</v>
      </c>
      <c r="AB75" s="18" t="n">
        <f aca="false">IF(W75="DIMEC",S75,IF(W75="MEDCENTRO",U75,""))</f>
        <v>49</v>
      </c>
      <c r="AC75" s="18" t="n">
        <f aca="false">IF(AA75&lt;&gt;"COMPRAR",0,IF(AB75="",I75,MIN(I75,AB75)))</f>
        <v>3</v>
      </c>
      <c r="AD75" s="19" t="n">
        <f aca="false">IF(AC75&gt;0,AC75*V75,0)</f>
        <v>59.01</v>
      </c>
      <c r="AE75" s="19" t="n">
        <f aca="false">IF(AC75&gt;0,(M75-V75)*AC75,0)</f>
        <v>0</v>
      </c>
      <c r="AF75" s="16" t="str">
        <f aca="false">IF(AA75&lt;&gt;"COMPRAR","",IF(AB75="",IF(X75="","",IF(X75-V75&lt;0.01,"EMPATE TÉCNICO","")),IF(AB75&lt;I75,"ESTOQUE INSUFICIENTE",IF(X75="","",IF(X75-V75&lt;0.01,"EMPATE TÉCNICO","")))))</f>
        <v/>
      </c>
      <c r="AG75" s="16" t="s">
        <v>304</v>
      </c>
      <c r="AH75" s="16" t="s">
        <v>299</v>
      </c>
    </row>
    <row r="76" customFormat="false" ht="15" hidden="false" customHeight="false" outlineLevel="0" collapsed="false">
      <c r="A76" s="16" t="s">
        <v>324</v>
      </c>
      <c r="B76" s="17" t="s">
        <v>325</v>
      </c>
      <c r="C76" s="16" t="s">
        <v>326</v>
      </c>
      <c r="D76" s="16" t="s">
        <v>327</v>
      </c>
      <c r="E76" s="18" t="n">
        <v>1</v>
      </c>
      <c r="F76" s="16" t="s">
        <v>43</v>
      </c>
      <c r="G76" s="18" t="n">
        <v>0</v>
      </c>
      <c r="H76" s="16" t="n">
        <v>1.6</v>
      </c>
      <c r="I76" s="18" t="n">
        <v>4</v>
      </c>
      <c r="J76" s="19" t="n">
        <v>1.25</v>
      </c>
      <c r="K76" s="19" t="n">
        <v>1.25</v>
      </c>
      <c r="L76" s="19" t="n">
        <v>1.25</v>
      </c>
      <c r="M76" s="19" t="n">
        <f aca="false">IF(J76&gt;0,J76,K76)*E76</f>
        <v>1.25</v>
      </c>
      <c r="N76" s="20" t="n">
        <v>1.43</v>
      </c>
      <c r="O76" s="21" t="str">
        <f aca="false">IF(R76="","",ROUND(R76*(1-Premissas!$B$4),4))</f>
        <v/>
      </c>
      <c r="P76" s="22"/>
      <c r="Q76" s="22"/>
      <c r="R76" s="23"/>
      <c r="S76" s="24" t="n">
        <v>960</v>
      </c>
      <c r="T76" s="24" t="n">
        <v>240</v>
      </c>
      <c r="U76" s="25"/>
      <c r="V76" s="19" t="n">
        <f aca="false">IF(COUNT(N76:Q76)=0,"",MIN(N76:Q76))</f>
        <v>1.43</v>
      </c>
      <c r="W76" s="16" t="str">
        <f aca="false">IF(V76="","",INDEX($N$4:$Q$4,MATCH(V76,N76:Q76,0)))</f>
        <v>DIMEC</v>
      </c>
      <c r="X76" s="19" t="str">
        <f aca="false">IF(COUNT(N76:Q76)&lt;2,"",SMALL(N76:Q76,2))</f>
        <v/>
      </c>
      <c r="Y76" s="26" t="n">
        <f aca="false">IF(OR(V76="",M76=0),"",V76/M76-1)</f>
        <v>0.144</v>
      </c>
      <c r="Z76" s="26" t="n">
        <f aca="false">IF(OR(V76="",L76=""),"",V76/(L76*E76)-1)</f>
        <v>0.144</v>
      </c>
      <c r="AA76" s="16" t="str">
        <f aca="false">IF(V76="","SEM OFERTA",IF(OR(Y76&gt;Premissas!$B$11,Y76&lt;Premissas!$B$12),"VERIFICAR - UNIDADE/EMBALAGEM",IF(Y76&gt;Premissas!$B$6,"NÃO COMPRAR - REAJUSTE &gt;5%","COMPRAR")))</f>
        <v>NÃO COMPRAR - REAJUSTE &gt;5%</v>
      </c>
      <c r="AB76" s="18" t="n">
        <f aca="false">IF(W76="DIMEC",S76,IF(W76="MEDCENTRO",U76,""))</f>
        <v>960</v>
      </c>
      <c r="AC76" s="18" t="n">
        <f aca="false">IF(AA76&lt;&gt;"COMPRAR",0,IF(AB76="",I76,MIN(I76,AB76)))</f>
        <v>0</v>
      </c>
      <c r="AD76" s="19" t="n">
        <f aca="false">IF(AC76&gt;0,AC76*V76,0)</f>
        <v>0</v>
      </c>
      <c r="AE76" s="19" t="n">
        <f aca="false">IF(AC76&gt;0,(M76-V76)*AC76,0)</f>
        <v>0</v>
      </c>
      <c r="AF76" s="16" t="str">
        <f aca="false">IF(AA76&lt;&gt;"COMPRAR","",IF(AB76="",IF(X76="","",IF(X76-V76&lt;0.01,"EMPATE TÉCNICO","")),IF(AB76&lt;I76,"ESTOQUE INSUFICIENTE",IF(X76="","",IF(X76-V76&lt;0.01,"EMPATE TÉCNICO","")))))</f>
        <v/>
      </c>
      <c r="AG76" s="16" t="s">
        <v>328</v>
      </c>
      <c r="AH76" s="16" t="s">
        <v>299</v>
      </c>
    </row>
    <row r="77" customFormat="false" ht="15" hidden="false" customHeight="false" outlineLevel="0" collapsed="false">
      <c r="A77" s="16" t="s">
        <v>329</v>
      </c>
      <c r="B77" s="17" t="s">
        <v>330</v>
      </c>
      <c r="C77" s="16" t="s">
        <v>331</v>
      </c>
      <c r="D77" s="16" t="s">
        <v>327</v>
      </c>
      <c r="E77" s="18" t="n">
        <v>1</v>
      </c>
      <c r="F77" s="16" t="s">
        <v>43</v>
      </c>
      <c r="G77" s="18" t="n">
        <v>0</v>
      </c>
      <c r="H77" s="16" t="n">
        <v>1</v>
      </c>
      <c r="I77" s="18" t="n">
        <v>3</v>
      </c>
      <c r="J77" s="19" t="n">
        <v>1.935</v>
      </c>
      <c r="K77" s="19" t="n">
        <v>1.935</v>
      </c>
      <c r="L77" s="19" t="n">
        <v>1.935</v>
      </c>
      <c r="M77" s="19" t="n">
        <f aca="false">IF(J77&gt;0,J77,K77)*E77</f>
        <v>1.935</v>
      </c>
      <c r="N77" s="20" t="n">
        <v>1.8</v>
      </c>
      <c r="O77" s="21" t="n">
        <f aca="false">IF(R77="","",ROUND(R77*(1-Premissas!$B$4),4))</f>
        <v>1.5865</v>
      </c>
      <c r="P77" s="22"/>
      <c r="Q77" s="22"/>
      <c r="R77" s="23" t="n">
        <v>1.67</v>
      </c>
      <c r="S77" s="24" t="n">
        <v>1080</v>
      </c>
      <c r="T77" s="24" t="n">
        <v>216</v>
      </c>
      <c r="U77" s="25" t="n">
        <v>1</v>
      </c>
      <c r="V77" s="19" t="n">
        <f aca="false">IF(COUNT(N77:Q77)=0,"",MIN(N77:Q77))</f>
        <v>1.5865</v>
      </c>
      <c r="W77" s="16" t="str">
        <f aca="false">IF(V77="","",INDEX($N$4:$Q$4,MATCH(V77,N77:Q77,0)))</f>
        <v>MEDCENTRO</v>
      </c>
      <c r="X77" s="19" t="n">
        <f aca="false">IF(COUNT(N77:Q77)&lt;2,"",SMALL(N77:Q77,2))</f>
        <v>1.8</v>
      </c>
      <c r="Y77" s="26" t="n">
        <f aca="false">IF(OR(V77="",M77=0),"",V77/M77-1)</f>
        <v>-0.180103359173127</v>
      </c>
      <c r="Z77" s="26" t="n">
        <f aca="false">IF(OR(V77="",L77=""),"",V77/(L77*E77)-1)</f>
        <v>-0.180103359173127</v>
      </c>
      <c r="AA77" s="16" t="str">
        <f aca="false">IF(V77="","SEM OFERTA",IF(OR(Y77&gt;Premissas!$B$11,Y77&lt;Premissas!$B$12),"VERIFICAR - UNIDADE/EMBALAGEM",IF(Y77&gt;Premissas!$B$6,"NÃO COMPRAR - REAJUSTE &gt;5%","COMPRAR")))</f>
        <v>COMPRAR</v>
      </c>
      <c r="AB77" s="18" t="n">
        <f aca="false">IF(W77="DIMEC",S77,IF(W77="MEDCENTRO",U77,""))</f>
        <v>1</v>
      </c>
      <c r="AC77" s="18" t="n">
        <f aca="false">IF(AA77&lt;&gt;"COMPRAR",0,IF(AB77="",I77,MIN(I77,AB77)))</f>
        <v>1</v>
      </c>
      <c r="AD77" s="19" t="n">
        <f aca="false">IF(AC77&gt;0,AC77*V77,0)</f>
        <v>1.5865</v>
      </c>
      <c r="AE77" s="19" t="n">
        <f aca="false">IF(AC77&gt;0,(M77-V77)*AC77,0)</f>
        <v>0.3485</v>
      </c>
      <c r="AF77" s="16" t="str">
        <f aca="false">IF(AA77&lt;&gt;"COMPRAR","",IF(AB77="",IF(X77="","",IF(X77-V77&lt;0.01,"EMPATE TÉCNICO","")),IF(AB77&lt;I77,"ESTOQUE INSUFICIENTE",IF(X77="","",IF(X77-V77&lt;0.01,"EMPATE TÉCNICO","")))))</f>
        <v>ESTOQUE INSUFICIENTE</v>
      </c>
      <c r="AG77" s="16" t="s">
        <v>328</v>
      </c>
      <c r="AH77" s="16" t="s">
        <v>299</v>
      </c>
    </row>
    <row r="78" customFormat="false" ht="15" hidden="false" customHeight="false" outlineLevel="0" collapsed="false">
      <c r="A78" s="16" t="s">
        <v>332</v>
      </c>
      <c r="B78" s="17" t="s">
        <v>333</v>
      </c>
      <c r="C78" s="16" t="s">
        <v>334</v>
      </c>
      <c r="D78" s="16" t="s">
        <v>327</v>
      </c>
      <c r="E78" s="18" t="n">
        <v>1</v>
      </c>
      <c r="F78" s="16" t="s">
        <v>43</v>
      </c>
      <c r="G78" s="18" t="n">
        <v>2</v>
      </c>
      <c r="H78" s="16" t="n">
        <v>0.6</v>
      </c>
      <c r="I78" s="18" t="n">
        <v>1</v>
      </c>
      <c r="J78" s="19" t="n">
        <v>2.51</v>
      </c>
      <c r="K78" s="19" t="n">
        <v>2.51</v>
      </c>
      <c r="L78" s="19" t="n">
        <v>2.23</v>
      </c>
      <c r="M78" s="19" t="n">
        <f aca="false">IF(J78&gt;0,J78,K78)*E78</f>
        <v>2.51</v>
      </c>
      <c r="N78" s="20" t="n">
        <v>2.66</v>
      </c>
      <c r="O78" s="21" t="str">
        <f aca="false">IF(R78="","",ROUND(R78*(1-Premissas!$B$4),4))</f>
        <v/>
      </c>
      <c r="P78" s="22"/>
      <c r="Q78" s="22"/>
      <c r="R78" s="23"/>
      <c r="S78" s="24" t="n">
        <v>1048</v>
      </c>
      <c r="T78" s="24" t="n">
        <v>144</v>
      </c>
      <c r="U78" s="25"/>
      <c r="V78" s="19" t="n">
        <f aca="false">IF(COUNT(N78:Q78)=0,"",MIN(N78:Q78))</f>
        <v>2.66</v>
      </c>
      <c r="W78" s="16" t="str">
        <f aca="false">IF(V78="","",INDEX($N$4:$Q$4,MATCH(V78,N78:Q78,0)))</f>
        <v>DIMEC</v>
      </c>
      <c r="X78" s="19" t="str">
        <f aca="false">IF(COUNT(N78:Q78)&lt;2,"",SMALL(N78:Q78,2))</f>
        <v/>
      </c>
      <c r="Y78" s="26" t="n">
        <f aca="false">IF(OR(V78="",M78=0),"",V78/M78-1)</f>
        <v>0.059760956175299</v>
      </c>
      <c r="Z78" s="26" t="n">
        <f aca="false">IF(OR(V78="",L78=""),"",V78/(L78*E78)-1)</f>
        <v>0.192825112107623</v>
      </c>
      <c r="AA78" s="16" t="str">
        <f aca="false">IF(V78="","SEM OFERTA",IF(OR(Y78&gt;Premissas!$B$11,Y78&lt;Premissas!$B$12),"VERIFICAR - UNIDADE/EMBALAGEM",IF(Y78&gt;Premissas!$B$6,"NÃO COMPRAR - REAJUSTE &gt;5%","COMPRAR")))</f>
        <v>NÃO COMPRAR - REAJUSTE &gt;5%</v>
      </c>
      <c r="AB78" s="18" t="n">
        <f aca="false">IF(W78="DIMEC",S78,IF(W78="MEDCENTRO",U78,""))</f>
        <v>1048</v>
      </c>
      <c r="AC78" s="18" t="n">
        <f aca="false">IF(AA78&lt;&gt;"COMPRAR",0,IF(AB78="",I78,MIN(I78,AB78)))</f>
        <v>0</v>
      </c>
      <c r="AD78" s="19" t="n">
        <f aca="false">IF(AC78&gt;0,AC78*V78,0)</f>
        <v>0</v>
      </c>
      <c r="AE78" s="19" t="n">
        <f aca="false">IF(AC78&gt;0,(M78-V78)*AC78,0)</f>
        <v>0</v>
      </c>
      <c r="AF78" s="16" t="str">
        <f aca="false">IF(AA78&lt;&gt;"COMPRAR","",IF(AB78="",IF(X78="","",IF(X78-V78&lt;0.01,"EMPATE TÉCNICO","")),IF(AB78&lt;I78,"ESTOQUE INSUFICIENTE",IF(X78="","",IF(X78-V78&lt;0.01,"EMPATE TÉCNICO","")))))</f>
        <v/>
      </c>
      <c r="AG78" s="16" t="s">
        <v>328</v>
      </c>
      <c r="AH78" s="16" t="s">
        <v>299</v>
      </c>
    </row>
    <row r="79" customFormat="false" ht="15" hidden="false" customHeight="false" outlineLevel="0" collapsed="false">
      <c r="A79" s="16" t="s">
        <v>335</v>
      </c>
      <c r="B79" s="17" t="s">
        <v>336</v>
      </c>
      <c r="C79" s="16" t="s">
        <v>337</v>
      </c>
      <c r="D79" s="16" t="s">
        <v>327</v>
      </c>
      <c r="E79" s="18" t="n">
        <v>1</v>
      </c>
      <c r="F79" s="16" t="s">
        <v>43</v>
      </c>
      <c r="G79" s="18" t="n">
        <v>0</v>
      </c>
      <c r="H79" s="16" t="n">
        <v>0.6</v>
      </c>
      <c r="I79" s="18" t="n">
        <v>2</v>
      </c>
      <c r="J79" s="19" t="n">
        <v>2.23</v>
      </c>
      <c r="K79" s="19" t="n">
        <v>2.23</v>
      </c>
      <c r="L79" s="19" t="n">
        <v>2.23</v>
      </c>
      <c r="M79" s="19" t="n">
        <f aca="false">IF(J79&gt;0,J79,K79)*E79</f>
        <v>2.23</v>
      </c>
      <c r="N79" s="20" t="n">
        <v>2.38</v>
      </c>
      <c r="O79" s="21" t="n">
        <f aca="false">IF(R79="","",ROUND(R79*(1-Premissas!$B$4),4))</f>
        <v>2.356</v>
      </c>
      <c r="P79" s="22"/>
      <c r="Q79" s="22"/>
      <c r="R79" s="23" t="n">
        <v>2.48</v>
      </c>
      <c r="S79" s="24" t="n">
        <v>3166</v>
      </c>
      <c r="T79" s="24" t="n">
        <v>144</v>
      </c>
      <c r="U79" s="25" t="n">
        <v>53</v>
      </c>
      <c r="V79" s="19" t="n">
        <f aca="false">IF(COUNT(N79:Q79)=0,"",MIN(N79:Q79))</f>
        <v>2.356</v>
      </c>
      <c r="W79" s="16" t="str">
        <f aca="false">IF(V79="","",INDEX($N$4:$Q$4,MATCH(V79,N79:Q79,0)))</f>
        <v>MEDCENTRO</v>
      </c>
      <c r="X79" s="19" t="n">
        <f aca="false">IF(COUNT(N79:Q79)&lt;2,"",SMALL(N79:Q79,2))</f>
        <v>2.38</v>
      </c>
      <c r="Y79" s="26" t="n">
        <f aca="false">IF(OR(V79="",M79=0),"",V79/M79-1)</f>
        <v>0.0565022421524664</v>
      </c>
      <c r="Z79" s="26" t="n">
        <f aca="false">IF(OR(V79="",L79=""),"",V79/(L79*E79)-1)</f>
        <v>0.0565022421524664</v>
      </c>
      <c r="AA79" s="16" t="str">
        <f aca="false">IF(V79="","SEM OFERTA",IF(OR(Y79&gt;Premissas!$B$11,Y79&lt;Premissas!$B$12),"VERIFICAR - UNIDADE/EMBALAGEM",IF(Y79&gt;Premissas!$B$6,"NÃO COMPRAR - REAJUSTE &gt;5%","COMPRAR")))</f>
        <v>NÃO COMPRAR - REAJUSTE &gt;5%</v>
      </c>
      <c r="AB79" s="18" t="n">
        <f aca="false">IF(W79="DIMEC",S79,IF(W79="MEDCENTRO",U79,""))</f>
        <v>53</v>
      </c>
      <c r="AC79" s="18" t="n">
        <f aca="false">IF(AA79&lt;&gt;"COMPRAR",0,IF(AB79="",I79,MIN(I79,AB79)))</f>
        <v>0</v>
      </c>
      <c r="AD79" s="19" t="n">
        <f aca="false">IF(AC79&gt;0,AC79*V79,0)</f>
        <v>0</v>
      </c>
      <c r="AE79" s="19" t="n">
        <f aca="false">IF(AC79&gt;0,(M79-V79)*AC79,0)</f>
        <v>0</v>
      </c>
      <c r="AF79" s="16" t="str">
        <f aca="false">IF(AA79&lt;&gt;"COMPRAR","",IF(AB79="",IF(X79="","",IF(X79-V79&lt;0.01,"EMPATE TÉCNICO","")),IF(AB79&lt;I79,"ESTOQUE INSUFICIENTE",IF(X79="","",IF(X79-V79&lt;0.01,"EMPATE TÉCNICO","")))))</f>
        <v/>
      </c>
      <c r="AG79" s="16" t="s">
        <v>328</v>
      </c>
      <c r="AH79" s="16" t="s">
        <v>299</v>
      </c>
    </row>
    <row r="80" customFormat="false" ht="15" hidden="false" customHeight="false" outlineLevel="0" collapsed="false">
      <c r="A80" s="16" t="s">
        <v>338</v>
      </c>
      <c r="B80" s="17" t="s">
        <v>339</v>
      </c>
      <c r="C80" s="16" t="s">
        <v>340</v>
      </c>
      <c r="D80" s="16" t="s">
        <v>327</v>
      </c>
      <c r="E80" s="18" t="n">
        <v>1</v>
      </c>
      <c r="F80" s="16" t="s">
        <v>43</v>
      </c>
      <c r="G80" s="18" t="n">
        <v>0</v>
      </c>
      <c r="H80" s="16" t="n">
        <v>0.5</v>
      </c>
      <c r="I80" s="18" t="n">
        <v>2</v>
      </c>
      <c r="J80" s="19" t="n">
        <v>1.97</v>
      </c>
      <c r="K80" s="19" t="n">
        <v>1.97</v>
      </c>
      <c r="L80" s="19" t="n">
        <v>1.97</v>
      </c>
      <c r="M80" s="19" t="n">
        <f aca="false">IF(J80&gt;0,J80,K80)*E80</f>
        <v>1.97</v>
      </c>
      <c r="N80" s="20" t="n">
        <v>2.22</v>
      </c>
      <c r="O80" s="21" t="n">
        <f aca="false">IF(R80="","",ROUND(R80*(1-Premissas!$B$4),4))</f>
        <v>2.2135</v>
      </c>
      <c r="P80" s="22"/>
      <c r="Q80" s="22"/>
      <c r="R80" s="23" t="n">
        <v>2.33</v>
      </c>
      <c r="S80" s="24" t="n">
        <v>112</v>
      </c>
      <c r="T80" s="24" t="n">
        <v>100</v>
      </c>
      <c r="U80" s="25" t="n">
        <v>109</v>
      </c>
      <c r="V80" s="19" t="n">
        <f aca="false">IF(COUNT(N80:Q80)=0,"",MIN(N80:Q80))</f>
        <v>2.2135</v>
      </c>
      <c r="W80" s="16" t="str">
        <f aca="false">IF(V80="","",INDEX($N$4:$Q$4,MATCH(V80,N80:Q80,0)))</f>
        <v>MEDCENTRO</v>
      </c>
      <c r="X80" s="19" t="n">
        <f aca="false">IF(COUNT(N80:Q80)&lt;2,"",SMALL(N80:Q80,2))</f>
        <v>2.22</v>
      </c>
      <c r="Y80" s="26" t="n">
        <f aca="false">IF(OR(V80="",M80=0),"",V80/M80-1)</f>
        <v>0.123604060913705</v>
      </c>
      <c r="Z80" s="26" t="n">
        <f aca="false">IF(OR(V80="",L80=""),"",V80/(L80*E80)-1)</f>
        <v>0.123604060913705</v>
      </c>
      <c r="AA80" s="16" t="str">
        <f aca="false">IF(V80="","SEM OFERTA",IF(OR(Y80&gt;Premissas!$B$11,Y80&lt;Premissas!$B$12),"VERIFICAR - UNIDADE/EMBALAGEM",IF(Y80&gt;Premissas!$B$6,"NÃO COMPRAR - REAJUSTE &gt;5%","COMPRAR")))</f>
        <v>NÃO COMPRAR - REAJUSTE &gt;5%</v>
      </c>
      <c r="AB80" s="18" t="n">
        <f aca="false">IF(W80="DIMEC",S80,IF(W80="MEDCENTRO",U80,""))</f>
        <v>109</v>
      </c>
      <c r="AC80" s="18" t="n">
        <f aca="false">IF(AA80&lt;&gt;"COMPRAR",0,IF(AB80="",I80,MIN(I80,AB80)))</f>
        <v>0</v>
      </c>
      <c r="AD80" s="19" t="n">
        <f aca="false">IF(AC80&gt;0,AC80*V80,0)</f>
        <v>0</v>
      </c>
      <c r="AE80" s="19" t="n">
        <f aca="false">IF(AC80&gt;0,(M80-V80)*AC80,0)</f>
        <v>0</v>
      </c>
      <c r="AF80" s="16" t="str">
        <f aca="false">IF(AA80&lt;&gt;"COMPRAR","",IF(AB80="",IF(X80="","",IF(X80-V80&lt;0.01,"EMPATE TÉCNICO","")),IF(AB80&lt;I80,"ESTOQUE INSUFICIENTE",IF(X80="","",IF(X80-V80&lt;0.01,"EMPATE TÉCNICO","")))))</f>
        <v/>
      </c>
      <c r="AG80" s="16" t="s">
        <v>328</v>
      </c>
      <c r="AH80" s="16" t="s">
        <v>299</v>
      </c>
    </row>
    <row r="81" customFormat="false" ht="15" hidden="false" customHeight="false" outlineLevel="0" collapsed="false">
      <c r="A81" s="16" t="s">
        <v>341</v>
      </c>
      <c r="B81" s="17" t="s">
        <v>342</v>
      </c>
      <c r="C81" s="16" t="s">
        <v>343</v>
      </c>
      <c r="D81" s="16" t="s">
        <v>327</v>
      </c>
      <c r="E81" s="18" t="n">
        <v>1</v>
      </c>
      <c r="F81" s="16" t="s">
        <v>42</v>
      </c>
      <c r="G81" s="18" t="n">
        <v>0</v>
      </c>
      <c r="H81" s="16" t="n">
        <v>10.7</v>
      </c>
      <c r="I81" s="18" t="n">
        <v>28</v>
      </c>
      <c r="J81" s="19" t="n">
        <v>1.75</v>
      </c>
      <c r="K81" s="19" t="n">
        <v>1.75</v>
      </c>
      <c r="L81" s="19" t="n">
        <v>1.75</v>
      </c>
      <c r="M81" s="19" t="n">
        <f aca="false">IF(J81&gt;0,J81,K81)*E81</f>
        <v>1.75</v>
      </c>
      <c r="N81" s="20" t="n">
        <v>2.05</v>
      </c>
      <c r="O81" s="21" t="n">
        <f aca="false">IF(R81="","",ROUND(R81*(1-Premissas!$B$4),4))</f>
        <v>2.128</v>
      </c>
      <c r="P81" s="22"/>
      <c r="Q81" s="22"/>
      <c r="R81" s="23" t="n">
        <v>2.24</v>
      </c>
      <c r="S81" s="24" t="n">
        <v>4103</v>
      </c>
      <c r="T81" s="24" t="n">
        <v>80</v>
      </c>
      <c r="U81" s="25" t="n">
        <v>543</v>
      </c>
      <c r="V81" s="19" t="n">
        <f aca="false">IF(COUNT(N81:Q81)=0,"",MIN(N81:Q81))</f>
        <v>2.05</v>
      </c>
      <c r="W81" s="16" t="str">
        <f aca="false">IF(V81="","",INDEX($N$4:$Q$4,MATCH(V81,N81:Q81,0)))</f>
        <v>DIMEC</v>
      </c>
      <c r="X81" s="19" t="n">
        <f aca="false">IF(COUNT(N81:Q81)&lt;2,"",SMALL(N81:Q81,2))</f>
        <v>2.128</v>
      </c>
      <c r="Y81" s="26" t="n">
        <f aca="false">IF(OR(V81="",M81=0),"",V81/M81-1)</f>
        <v>0.171428571428571</v>
      </c>
      <c r="Z81" s="26" t="n">
        <f aca="false">IF(OR(V81="",L81=""),"",V81/(L81*E81)-1)</f>
        <v>0.171428571428571</v>
      </c>
      <c r="AA81" s="16" t="str">
        <f aca="false">IF(V81="","SEM OFERTA",IF(OR(Y81&gt;Premissas!$B$11,Y81&lt;Premissas!$B$12),"VERIFICAR - UNIDADE/EMBALAGEM",IF(Y81&gt;Premissas!$B$6,"NÃO COMPRAR - REAJUSTE &gt;5%","COMPRAR")))</f>
        <v>NÃO COMPRAR - REAJUSTE &gt;5%</v>
      </c>
      <c r="AB81" s="18" t="n">
        <f aca="false">IF(W81="DIMEC",S81,IF(W81="MEDCENTRO",U81,""))</f>
        <v>4103</v>
      </c>
      <c r="AC81" s="18" t="n">
        <f aca="false">IF(AA81&lt;&gt;"COMPRAR",0,IF(AB81="",I81,MIN(I81,AB81)))</f>
        <v>0</v>
      </c>
      <c r="AD81" s="19" t="n">
        <f aca="false">IF(AC81&gt;0,AC81*V81,0)</f>
        <v>0</v>
      </c>
      <c r="AE81" s="19" t="n">
        <f aca="false">IF(AC81&gt;0,(M81-V81)*AC81,0)</f>
        <v>0</v>
      </c>
      <c r="AF81" s="16" t="str">
        <f aca="false">IF(AA81&lt;&gt;"COMPRAR","",IF(AB81="",IF(X81="","",IF(X81-V81&lt;0.01,"EMPATE TÉCNICO","")),IF(AB81&lt;I81,"ESTOQUE INSUFICIENTE",IF(X81="","",IF(X81-V81&lt;0.01,"EMPATE TÉCNICO","")))))</f>
        <v/>
      </c>
      <c r="AG81" s="16" t="s">
        <v>328</v>
      </c>
      <c r="AH81" s="16" t="s">
        <v>299</v>
      </c>
    </row>
    <row r="82" customFormat="false" ht="15" hidden="false" customHeight="false" outlineLevel="0" collapsed="false">
      <c r="A82" s="16" t="s">
        <v>344</v>
      </c>
      <c r="B82" s="17" t="s">
        <v>345</v>
      </c>
      <c r="C82" s="16" t="s">
        <v>346</v>
      </c>
      <c r="D82" s="16" t="s">
        <v>327</v>
      </c>
      <c r="E82" s="18" t="n">
        <v>1</v>
      </c>
      <c r="F82" s="16" t="s">
        <v>42</v>
      </c>
      <c r="G82" s="18" t="n">
        <v>1</v>
      </c>
      <c r="H82" s="16" t="n">
        <v>12.9</v>
      </c>
      <c r="I82" s="18" t="n">
        <v>33</v>
      </c>
      <c r="J82" s="19" t="n">
        <v>1.77</v>
      </c>
      <c r="K82" s="19" t="n">
        <v>1.77</v>
      </c>
      <c r="L82" s="19" t="n">
        <v>1.77</v>
      </c>
      <c r="M82" s="19" t="n">
        <f aca="false">IF(J82&gt;0,J82,K82)*E82</f>
        <v>1.77</v>
      </c>
      <c r="N82" s="20" t="n">
        <v>2.11</v>
      </c>
      <c r="O82" s="21" t="n">
        <f aca="false">IF(R82="","",ROUND(R82*(1-Premissas!$B$4),4))</f>
        <v>2.2135</v>
      </c>
      <c r="P82" s="22"/>
      <c r="Q82" s="22"/>
      <c r="R82" s="23" t="n">
        <v>2.33</v>
      </c>
      <c r="S82" s="24" t="n">
        <v>1582</v>
      </c>
      <c r="T82" s="24" t="n">
        <v>80</v>
      </c>
      <c r="U82" s="25" t="n">
        <v>164</v>
      </c>
      <c r="V82" s="19" t="n">
        <f aca="false">IF(COUNT(N82:Q82)=0,"",MIN(N82:Q82))</f>
        <v>2.11</v>
      </c>
      <c r="W82" s="16" t="str">
        <f aca="false">IF(V82="","",INDEX($N$4:$Q$4,MATCH(V82,N82:Q82,0)))</f>
        <v>DIMEC</v>
      </c>
      <c r="X82" s="19" t="n">
        <f aca="false">IF(COUNT(N82:Q82)&lt;2,"",SMALL(N82:Q82,2))</f>
        <v>2.2135</v>
      </c>
      <c r="Y82" s="26" t="n">
        <f aca="false">IF(OR(V82="",M82=0),"",V82/M82-1)</f>
        <v>0.192090395480226</v>
      </c>
      <c r="Z82" s="26" t="n">
        <f aca="false">IF(OR(V82="",L82=""),"",V82/(L82*E82)-1)</f>
        <v>0.192090395480226</v>
      </c>
      <c r="AA82" s="16" t="str">
        <f aca="false">IF(V82="","SEM OFERTA",IF(OR(Y82&gt;Premissas!$B$11,Y82&lt;Premissas!$B$12),"VERIFICAR - UNIDADE/EMBALAGEM",IF(Y82&gt;Premissas!$B$6,"NÃO COMPRAR - REAJUSTE &gt;5%","COMPRAR")))</f>
        <v>NÃO COMPRAR - REAJUSTE &gt;5%</v>
      </c>
      <c r="AB82" s="18" t="n">
        <f aca="false">IF(W82="DIMEC",S82,IF(W82="MEDCENTRO",U82,""))</f>
        <v>1582</v>
      </c>
      <c r="AC82" s="18" t="n">
        <f aca="false">IF(AA82&lt;&gt;"COMPRAR",0,IF(AB82="",I82,MIN(I82,AB82)))</f>
        <v>0</v>
      </c>
      <c r="AD82" s="19" t="n">
        <f aca="false">IF(AC82&gt;0,AC82*V82,0)</f>
        <v>0</v>
      </c>
      <c r="AE82" s="19" t="n">
        <f aca="false">IF(AC82&gt;0,(M82-V82)*AC82,0)</f>
        <v>0</v>
      </c>
      <c r="AF82" s="16" t="str">
        <f aca="false">IF(AA82&lt;&gt;"COMPRAR","",IF(AB82="",IF(X82="","",IF(X82-V82&lt;0.01,"EMPATE TÉCNICO","")),IF(AB82&lt;I82,"ESTOQUE INSUFICIENTE",IF(X82="","",IF(X82-V82&lt;0.01,"EMPATE TÉCNICO","")))))</f>
        <v/>
      </c>
      <c r="AG82" s="16" t="s">
        <v>304</v>
      </c>
      <c r="AH82" s="16" t="s">
        <v>299</v>
      </c>
    </row>
    <row r="83" customFormat="false" ht="15" hidden="false" customHeight="false" outlineLevel="0" collapsed="false">
      <c r="A83" s="16" t="s">
        <v>347</v>
      </c>
      <c r="B83" s="17" t="s">
        <v>348</v>
      </c>
      <c r="C83" s="16" t="s">
        <v>349</v>
      </c>
      <c r="D83" s="16"/>
      <c r="E83" s="18" t="n">
        <v>1</v>
      </c>
      <c r="F83" s="16" t="s">
        <v>43</v>
      </c>
      <c r="G83" s="18" t="n">
        <v>0</v>
      </c>
      <c r="H83" s="16" t="n">
        <v>0.2</v>
      </c>
      <c r="I83" s="18" t="n">
        <v>1</v>
      </c>
      <c r="J83" s="19" t="n">
        <v>4.45</v>
      </c>
      <c r="K83" s="19" t="n">
        <v>4.45</v>
      </c>
      <c r="L83" s="19" t="n">
        <v>4.45</v>
      </c>
      <c r="M83" s="19" t="n">
        <f aca="false">IF(J83&gt;0,J83,K83)*E83</f>
        <v>4.45</v>
      </c>
      <c r="N83" s="20" t="n">
        <v>5.22</v>
      </c>
      <c r="O83" s="21" t="n">
        <f aca="false">IF(R83="","",ROUND(R83*(1-Premissas!$B$4),4))</f>
        <v>5.434</v>
      </c>
      <c r="P83" s="22"/>
      <c r="Q83" s="22"/>
      <c r="R83" s="23" t="n">
        <v>5.72</v>
      </c>
      <c r="S83" s="24" t="n">
        <v>655</v>
      </c>
      <c r="T83" s="24" t="n">
        <v>40</v>
      </c>
      <c r="U83" s="25" t="n">
        <v>244</v>
      </c>
      <c r="V83" s="19" t="n">
        <f aca="false">IF(COUNT(N83:Q83)=0,"",MIN(N83:Q83))</f>
        <v>5.22</v>
      </c>
      <c r="W83" s="16" t="str">
        <f aca="false">IF(V83="","",INDEX($N$4:$Q$4,MATCH(V83,N83:Q83,0)))</f>
        <v>DIMEC</v>
      </c>
      <c r="X83" s="19" t="n">
        <f aca="false">IF(COUNT(N83:Q83)&lt;2,"",SMALL(N83:Q83,2))</f>
        <v>5.434</v>
      </c>
      <c r="Y83" s="26" t="n">
        <f aca="false">IF(OR(V83="",M83=0),"",V83/M83-1)</f>
        <v>0.173033707865168</v>
      </c>
      <c r="Z83" s="26" t="n">
        <f aca="false">IF(OR(V83="",L83=""),"",V83/(L83*E83)-1)</f>
        <v>0.173033707865168</v>
      </c>
      <c r="AA83" s="16" t="str">
        <f aca="false">IF(V83="","SEM OFERTA",IF(OR(Y83&gt;Premissas!$B$11,Y83&lt;Premissas!$B$12),"VERIFICAR - UNIDADE/EMBALAGEM",IF(Y83&gt;Premissas!$B$6,"NÃO COMPRAR - REAJUSTE &gt;5%","COMPRAR")))</f>
        <v>NÃO COMPRAR - REAJUSTE &gt;5%</v>
      </c>
      <c r="AB83" s="18" t="n">
        <f aca="false">IF(W83="DIMEC",S83,IF(W83="MEDCENTRO",U83,""))</f>
        <v>655</v>
      </c>
      <c r="AC83" s="18" t="n">
        <f aca="false">IF(AA83&lt;&gt;"COMPRAR",0,IF(AB83="",I83,MIN(I83,AB83)))</f>
        <v>0</v>
      </c>
      <c r="AD83" s="19" t="n">
        <f aca="false">IF(AC83&gt;0,AC83*V83,0)</f>
        <v>0</v>
      </c>
      <c r="AE83" s="19" t="n">
        <f aca="false">IF(AC83&gt;0,(M83-V83)*AC83,0)</f>
        <v>0</v>
      </c>
      <c r="AF83" s="16" t="str">
        <f aca="false">IF(AA83&lt;&gt;"COMPRAR","",IF(AB83="",IF(X83="","",IF(X83-V83&lt;0.01,"EMPATE TÉCNICO","")),IF(AB83&lt;I83,"ESTOQUE INSUFICIENTE",IF(X83="","",IF(X83-V83&lt;0.01,"EMPATE TÉCNICO","")))))</f>
        <v/>
      </c>
      <c r="AG83" s="16" t="s">
        <v>328</v>
      </c>
      <c r="AH83" s="16" t="s">
        <v>299</v>
      </c>
    </row>
    <row r="84" customFormat="false" ht="15" hidden="false" customHeight="false" outlineLevel="0" collapsed="false">
      <c r="A84" s="16" t="s">
        <v>350</v>
      </c>
      <c r="B84" s="17" t="s">
        <v>351</v>
      </c>
      <c r="C84" s="16" t="s">
        <v>352</v>
      </c>
      <c r="D84" s="16" t="s">
        <v>317</v>
      </c>
      <c r="E84" s="18" t="n">
        <v>1</v>
      </c>
      <c r="F84" s="16" t="s">
        <v>43</v>
      </c>
      <c r="G84" s="18" t="n">
        <v>0</v>
      </c>
      <c r="H84" s="16" t="n">
        <v>0.1</v>
      </c>
      <c r="I84" s="18" t="n">
        <v>1</v>
      </c>
      <c r="J84" s="19" t="n">
        <v>0.56</v>
      </c>
      <c r="K84" s="19" t="n">
        <v>0.56</v>
      </c>
      <c r="L84" s="19" t="n">
        <v>0.56</v>
      </c>
      <c r="M84" s="19" t="n">
        <f aca="false">IF(J84&gt;0,J84,K84)*E84</f>
        <v>0.56</v>
      </c>
      <c r="N84" s="20" t="n">
        <v>0.56</v>
      </c>
      <c r="O84" s="21" t="str">
        <f aca="false">IF(R84="","",ROUND(R84*(1-Premissas!$B$4),4))</f>
        <v/>
      </c>
      <c r="P84" s="22"/>
      <c r="Q84" s="22"/>
      <c r="R84" s="23"/>
      <c r="S84" s="24" t="n">
        <v>21392</v>
      </c>
      <c r="T84" s="24" t="n">
        <v>300</v>
      </c>
      <c r="U84" s="25"/>
      <c r="V84" s="19" t="n">
        <f aca="false">IF(COUNT(N84:Q84)=0,"",MIN(N84:Q84))</f>
        <v>0.56</v>
      </c>
      <c r="W84" s="16" t="str">
        <f aca="false">IF(V84="","",INDEX($N$4:$Q$4,MATCH(V84,N84:Q84,0)))</f>
        <v>DIMEC</v>
      </c>
      <c r="X84" s="19" t="str">
        <f aca="false">IF(COUNT(N84:Q84)&lt;2,"",SMALL(N84:Q84,2))</f>
        <v/>
      </c>
      <c r="Y84" s="26" t="n">
        <f aca="false">IF(OR(V84="",M84=0),"",V84/M84-1)</f>
        <v>0</v>
      </c>
      <c r="Z84" s="26" t="n">
        <f aca="false">IF(OR(V84="",L84=""),"",V84/(L84*E84)-1)</f>
        <v>0</v>
      </c>
      <c r="AA84" s="16" t="str">
        <f aca="false">IF(V84="","SEM OFERTA",IF(OR(Y84&gt;Premissas!$B$11,Y84&lt;Premissas!$B$12),"VERIFICAR - UNIDADE/EMBALAGEM",IF(Y84&gt;Premissas!$B$6,"NÃO COMPRAR - REAJUSTE &gt;5%","COMPRAR")))</f>
        <v>COMPRAR</v>
      </c>
      <c r="AB84" s="18" t="n">
        <f aca="false">IF(W84="DIMEC",S84,IF(W84="MEDCENTRO",U84,""))</f>
        <v>21392</v>
      </c>
      <c r="AC84" s="18" t="n">
        <f aca="false">IF(AA84&lt;&gt;"COMPRAR",0,IF(AB84="",I84,MIN(I84,AB84)))</f>
        <v>1</v>
      </c>
      <c r="AD84" s="19" t="n">
        <f aca="false">IF(AC84&gt;0,AC84*V84,0)</f>
        <v>0.56</v>
      </c>
      <c r="AE84" s="19" t="n">
        <f aca="false">IF(AC84&gt;0,(M84-V84)*AC84,0)</f>
        <v>0</v>
      </c>
      <c r="AF84" s="16" t="str">
        <f aca="false">IF(AA84&lt;&gt;"COMPRAR","",IF(AB84="",IF(X84="","",IF(X84-V84&lt;0.01,"EMPATE TÉCNICO","")),IF(AB84&lt;I84,"ESTOQUE INSUFICIENTE",IF(X84="","",IF(X84-V84&lt;0.01,"EMPATE TÉCNICO","")))))</f>
        <v/>
      </c>
      <c r="AG84" s="16" t="s">
        <v>304</v>
      </c>
      <c r="AH84" s="16" t="s">
        <v>299</v>
      </c>
    </row>
    <row r="85" customFormat="false" ht="15" hidden="false" customHeight="false" outlineLevel="0" collapsed="false">
      <c r="A85" s="16" t="s">
        <v>353</v>
      </c>
      <c r="B85" s="17" t="s">
        <v>354</v>
      </c>
      <c r="C85" s="16" t="s">
        <v>355</v>
      </c>
      <c r="D85" s="16" t="s">
        <v>327</v>
      </c>
      <c r="E85" s="18" t="n">
        <v>1</v>
      </c>
      <c r="F85" s="16" t="s">
        <v>43</v>
      </c>
      <c r="G85" s="18" t="n">
        <v>0</v>
      </c>
      <c r="H85" s="16" t="n">
        <v>6.4</v>
      </c>
      <c r="I85" s="18" t="n">
        <v>17</v>
      </c>
      <c r="J85" s="19" t="n">
        <v>1.16166666666667</v>
      </c>
      <c r="K85" s="19" t="n">
        <v>1.16166666666667</v>
      </c>
      <c r="L85" s="19" t="n">
        <v>1.1617</v>
      </c>
      <c r="M85" s="19" t="n">
        <f aca="false">IF(J85&gt;0,J85,K85)*E85</f>
        <v>1.16166666666667</v>
      </c>
      <c r="N85" s="20"/>
      <c r="O85" s="21" t="n">
        <f aca="false">IF(R85="","",ROUND(R85*(1-Premissas!$B$4),4))</f>
        <v>1.254</v>
      </c>
      <c r="P85" s="22"/>
      <c r="Q85" s="22"/>
      <c r="R85" s="23" t="n">
        <v>1.32</v>
      </c>
      <c r="S85" s="24"/>
      <c r="T85" s="24"/>
      <c r="U85" s="25" t="n">
        <v>15825</v>
      </c>
      <c r="V85" s="19" t="n">
        <f aca="false">IF(COUNT(N85:Q85)=0,"",MIN(N85:Q85))</f>
        <v>1.254</v>
      </c>
      <c r="W85" s="16" t="str">
        <f aca="false">IF(V85="","",INDEX($N$4:$Q$4,MATCH(V85,N85:Q85,0)))</f>
        <v>MEDCENTRO</v>
      </c>
      <c r="X85" s="19" t="str">
        <f aca="false">IF(COUNT(N85:Q85)&lt;2,"",SMALL(N85:Q85,2))</f>
        <v/>
      </c>
      <c r="Y85" s="26" t="n">
        <f aca="false">IF(OR(V85="",M85=0),"",V85/M85-1)</f>
        <v>0.0794835007173571</v>
      </c>
      <c r="Z85" s="26" t="n">
        <f aca="false">IF(OR(V85="",L85=""),"",V85/(L85*E85)-1)</f>
        <v>0.0794525264698287</v>
      </c>
      <c r="AA85" s="16" t="str">
        <f aca="false">IF(V85="","SEM OFERTA",IF(OR(Y85&gt;Premissas!$B$11,Y85&lt;Premissas!$B$12),"VERIFICAR - UNIDADE/EMBALAGEM",IF(Y85&gt;Premissas!$B$6,"NÃO COMPRAR - REAJUSTE &gt;5%","COMPRAR")))</f>
        <v>NÃO COMPRAR - REAJUSTE &gt;5%</v>
      </c>
      <c r="AB85" s="18" t="n">
        <f aca="false">IF(W85="DIMEC",S85,IF(W85="MEDCENTRO",U85,""))</f>
        <v>15825</v>
      </c>
      <c r="AC85" s="18" t="n">
        <f aca="false">IF(AA85&lt;&gt;"COMPRAR",0,IF(AB85="",I85,MIN(I85,AB85)))</f>
        <v>0</v>
      </c>
      <c r="AD85" s="19" t="n">
        <f aca="false">IF(AC85&gt;0,AC85*V85,0)</f>
        <v>0</v>
      </c>
      <c r="AE85" s="19" t="n">
        <f aca="false">IF(AC85&gt;0,(M85-V85)*AC85,0)</f>
        <v>0</v>
      </c>
      <c r="AF85" s="16" t="str">
        <f aca="false">IF(AA85&lt;&gt;"COMPRAR","",IF(AB85="",IF(X85="","",IF(X85-V85&lt;0.01,"EMPATE TÉCNICO","")),IF(AB85&lt;I85,"ESTOQUE INSUFICIENTE",IF(X85="","",IF(X85-V85&lt;0.01,"EMPATE TÉCNICO","")))))</f>
        <v/>
      </c>
      <c r="AG85" s="16" t="s">
        <v>328</v>
      </c>
      <c r="AH85" s="16" t="s">
        <v>299</v>
      </c>
    </row>
    <row r="86" customFormat="false" ht="15" hidden="false" customHeight="false" outlineLevel="0" collapsed="false">
      <c r="A86" s="16" t="s">
        <v>356</v>
      </c>
      <c r="B86" s="17" t="s">
        <v>357</v>
      </c>
      <c r="C86" s="16" t="s">
        <v>358</v>
      </c>
      <c r="D86" s="16" t="s">
        <v>359</v>
      </c>
      <c r="E86" s="18" t="n">
        <v>1</v>
      </c>
      <c r="F86" s="16" t="s">
        <v>43</v>
      </c>
      <c r="G86" s="18" t="n">
        <v>0</v>
      </c>
      <c r="H86" s="16" t="n">
        <v>1.1</v>
      </c>
      <c r="I86" s="18" t="n">
        <v>3</v>
      </c>
      <c r="J86" s="19" t="n">
        <v>2</v>
      </c>
      <c r="K86" s="19" t="n">
        <v>2</v>
      </c>
      <c r="L86" s="19" t="n">
        <v>2</v>
      </c>
      <c r="M86" s="19" t="n">
        <f aca="false">IF(J86&gt;0,J86,K86)*E86</f>
        <v>2</v>
      </c>
      <c r="N86" s="20" t="n">
        <v>1.49</v>
      </c>
      <c r="O86" s="21" t="str">
        <f aca="false">IF(R86="","",ROUND(R86*(1-Premissas!$B$4),4))</f>
        <v/>
      </c>
      <c r="P86" s="22"/>
      <c r="Q86" s="22"/>
      <c r="R86" s="23"/>
      <c r="S86" s="24" t="n">
        <v>17</v>
      </c>
      <c r="T86" s="24" t="n">
        <v>48</v>
      </c>
      <c r="U86" s="25"/>
      <c r="V86" s="19" t="n">
        <f aca="false">IF(COUNT(N86:Q86)=0,"",MIN(N86:Q86))</f>
        <v>1.49</v>
      </c>
      <c r="W86" s="16" t="str">
        <f aca="false">IF(V86="","",INDEX($N$4:$Q$4,MATCH(V86,N86:Q86,0)))</f>
        <v>DIMEC</v>
      </c>
      <c r="X86" s="19" t="str">
        <f aca="false">IF(COUNT(N86:Q86)&lt;2,"",SMALL(N86:Q86,2))</f>
        <v/>
      </c>
      <c r="Y86" s="26" t="n">
        <f aca="false">IF(OR(V86="",M86=0),"",V86/M86-1)</f>
        <v>-0.255</v>
      </c>
      <c r="Z86" s="26" t="n">
        <f aca="false">IF(OR(V86="",L86=""),"",V86/(L86*E86)-1)</f>
        <v>-0.255</v>
      </c>
      <c r="AA86" s="16" t="str">
        <f aca="false">IF(V86="","SEM OFERTA",IF(OR(Y86&gt;Premissas!$B$11,Y86&lt;Premissas!$B$12),"VERIFICAR - UNIDADE/EMBALAGEM",IF(Y86&gt;Premissas!$B$6,"NÃO COMPRAR - REAJUSTE &gt;5%","COMPRAR")))</f>
        <v>COMPRAR</v>
      </c>
      <c r="AB86" s="18" t="n">
        <f aca="false">IF(W86="DIMEC",S86,IF(W86="MEDCENTRO",U86,""))</f>
        <v>17</v>
      </c>
      <c r="AC86" s="18" t="n">
        <f aca="false">IF(AA86&lt;&gt;"COMPRAR",0,IF(AB86="",I86,MIN(I86,AB86)))</f>
        <v>3</v>
      </c>
      <c r="AD86" s="19" t="n">
        <f aca="false">IF(AC86&gt;0,AC86*V86,0)</f>
        <v>4.47</v>
      </c>
      <c r="AE86" s="19" t="n">
        <f aca="false">IF(AC86&gt;0,(M86-V86)*AC86,0)</f>
        <v>1.53</v>
      </c>
      <c r="AF86" s="16" t="str">
        <f aca="false">IF(AA86&lt;&gt;"COMPRAR","",IF(AB86="",IF(X86="","",IF(X86-V86&lt;0.01,"EMPATE TÉCNICO","")),IF(AB86&lt;I86,"ESTOQUE INSUFICIENTE",IF(X86="","",IF(X86-V86&lt;0.01,"EMPATE TÉCNICO","")))))</f>
        <v/>
      </c>
      <c r="AG86" s="16" t="s">
        <v>360</v>
      </c>
      <c r="AH86" s="16" t="s">
        <v>299</v>
      </c>
    </row>
    <row r="87" customFormat="false" ht="15" hidden="false" customHeight="false" outlineLevel="0" collapsed="false">
      <c r="A87" s="16" t="s">
        <v>361</v>
      </c>
      <c r="B87" s="17" t="s">
        <v>362</v>
      </c>
      <c r="C87" s="16" t="s">
        <v>363</v>
      </c>
      <c r="D87" s="16" t="s">
        <v>359</v>
      </c>
      <c r="E87" s="18" t="n">
        <v>1</v>
      </c>
      <c r="F87" s="16" t="s">
        <v>43</v>
      </c>
      <c r="G87" s="18" t="n">
        <v>0</v>
      </c>
      <c r="H87" s="16" t="n">
        <v>0.4</v>
      </c>
      <c r="I87" s="18" t="n">
        <v>2</v>
      </c>
      <c r="J87" s="19" t="n">
        <v>2</v>
      </c>
      <c r="K87" s="19" t="n">
        <v>2</v>
      </c>
      <c r="L87" s="19" t="n">
        <v>2</v>
      </c>
      <c r="M87" s="19" t="n">
        <f aca="false">IF(J87&gt;0,J87,K87)*E87</f>
        <v>2</v>
      </c>
      <c r="N87" s="20" t="n">
        <v>1.49</v>
      </c>
      <c r="O87" s="21" t="str">
        <f aca="false">IF(R87="","",ROUND(R87*(1-Premissas!$B$4),4))</f>
        <v/>
      </c>
      <c r="P87" s="22"/>
      <c r="Q87" s="22"/>
      <c r="R87" s="23"/>
      <c r="S87" s="24" t="n">
        <v>3</v>
      </c>
      <c r="T87" s="24" t="n">
        <v>48</v>
      </c>
      <c r="U87" s="25"/>
      <c r="V87" s="19" t="n">
        <f aca="false">IF(COUNT(N87:Q87)=0,"",MIN(N87:Q87))</f>
        <v>1.49</v>
      </c>
      <c r="W87" s="16" t="str">
        <f aca="false">IF(V87="","",INDEX($N$4:$Q$4,MATCH(V87,N87:Q87,0)))</f>
        <v>DIMEC</v>
      </c>
      <c r="X87" s="19" t="str">
        <f aca="false">IF(COUNT(N87:Q87)&lt;2,"",SMALL(N87:Q87,2))</f>
        <v/>
      </c>
      <c r="Y87" s="26" t="n">
        <f aca="false">IF(OR(V87="",M87=0),"",V87/M87-1)</f>
        <v>-0.255</v>
      </c>
      <c r="Z87" s="26" t="n">
        <f aca="false">IF(OR(V87="",L87=""),"",V87/(L87*E87)-1)</f>
        <v>-0.255</v>
      </c>
      <c r="AA87" s="16" t="str">
        <f aca="false">IF(V87="","SEM OFERTA",IF(OR(Y87&gt;Premissas!$B$11,Y87&lt;Premissas!$B$12),"VERIFICAR - UNIDADE/EMBALAGEM",IF(Y87&gt;Premissas!$B$6,"NÃO COMPRAR - REAJUSTE &gt;5%","COMPRAR")))</f>
        <v>COMPRAR</v>
      </c>
      <c r="AB87" s="18" t="n">
        <f aca="false">IF(W87="DIMEC",S87,IF(W87="MEDCENTRO",U87,""))</f>
        <v>3</v>
      </c>
      <c r="AC87" s="18" t="n">
        <f aca="false">IF(AA87&lt;&gt;"COMPRAR",0,IF(AB87="",I87,MIN(I87,AB87)))</f>
        <v>2</v>
      </c>
      <c r="AD87" s="19" t="n">
        <f aca="false">IF(AC87&gt;0,AC87*V87,0)</f>
        <v>2.98</v>
      </c>
      <c r="AE87" s="19" t="n">
        <f aca="false">IF(AC87&gt;0,(M87-V87)*AC87,0)</f>
        <v>1.02</v>
      </c>
      <c r="AF87" s="16" t="str">
        <f aca="false">IF(AA87&lt;&gt;"COMPRAR","",IF(AB87="",IF(X87="","",IF(X87-V87&lt;0.01,"EMPATE TÉCNICO","")),IF(AB87&lt;I87,"ESTOQUE INSUFICIENTE",IF(X87="","",IF(X87-V87&lt;0.01,"EMPATE TÉCNICO","")))))</f>
        <v/>
      </c>
      <c r="AG87" s="16" t="s">
        <v>360</v>
      </c>
      <c r="AH87" s="16" t="s">
        <v>299</v>
      </c>
    </row>
    <row r="88" customFormat="false" ht="15" hidden="false" customHeight="false" outlineLevel="0" collapsed="false">
      <c r="A88" s="16" t="s">
        <v>364</v>
      </c>
      <c r="B88" s="17" t="s">
        <v>365</v>
      </c>
      <c r="C88" s="16" t="s">
        <v>366</v>
      </c>
      <c r="D88" s="16"/>
      <c r="E88" s="18" t="n">
        <v>1</v>
      </c>
      <c r="F88" s="16" t="s">
        <v>41</v>
      </c>
      <c r="G88" s="18" t="n">
        <v>3</v>
      </c>
      <c r="H88" s="16" t="n">
        <v>18.6</v>
      </c>
      <c r="I88" s="18" t="n">
        <v>45</v>
      </c>
      <c r="J88" s="19" t="n">
        <v>1.79</v>
      </c>
      <c r="K88" s="19" t="n">
        <v>1.79</v>
      </c>
      <c r="L88" s="19" t="n">
        <v>1.79</v>
      </c>
      <c r="M88" s="19" t="n">
        <f aca="false">IF(J88&gt;0,J88,K88)*E88</f>
        <v>1.79</v>
      </c>
      <c r="N88" s="20" t="n">
        <v>2.01</v>
      </c>
      <c r="O88" s="21" t="n">
        <f aca="false">IF(R88="","",ROUND(R88*(1-Premissas!$B$4),4))</f>
        <v>2.223</v>
      </c>
      <c r="P88" s="22"/>
      <c r="Q88" s="22"/>
      <c r="R88" s="23" t="n">
        <v>2.34</v>
      </c>
      <c r="S88" s="24" t="n">
        <v>2405</v>
      </c>
      <c r="T88" s="24" t="n">
        <v>80</v>
      </c>
      <c r="U88" s="25" t="n">
        <v>338</v>
      </c>
      <c r="V88" s="19" t="n">
        <f aca="false">IF(COUNT(N88:Q88)=0,"",MIN(N88:Q88))</f>
        <v>2.01</v>
      </c>
      <c r="W88" s="16" t="str">
        <f aca="false">IF(V88="","",INDEX($N$4:$Q$4,MATCH(V88,N88:Q88,0)))</f>
        <v>DIMEC</v>
      </c>
      <c r="X88" s="19" t="n">
        <f aca="false">IF(COUNT(N88:Q88)&lt;2,"",SMALL(N88:Q88,2))</f>
        <v>2.223</v>
      </c>
      <c r="Y88" s="26" t="n">
        <f aca="false">IF(OR(V88="",M88=0),"",V88/M88-1)</f>
        <v>0.122905027932961</v>
      </c>
      <c r="Z88" s="26" t="n">
        <f aca="false">IF(OR(V88="",L88=""),"",V88/(L88*E88)-1)</f>
        <v>0.122905027932961</v>
      </c>
      <c r="AA88" s="16" t="str">
        <f aca="false">IF(V88="","SEM OFERTA",IF(OR(Y88&gt;Premissas!$B$11,Y88&lt;Premissas!$B$12),"VERIFICAR - UNIDADE/EMBALAGEM",IF(Y88&gt;Premissas!$B$6,"NÃO COMPRAR - REAJUSTE &gt;5%","COMPRAR")))</f>
        <v>NÃO COMPRAR - REAJUSTE &gt;5%</v>
      </c>
      <c r="AB88" s="18" t="n">
        <f aca="false">IF(W88="DIMEC",S88,IF(W88="MEDCENTRO",U88,""))</f>
        <v>2405</v>
      </c>
      <c r="AC88" s="18" t="n">
        <f aca="false">IF(AA88&lt;&gt;"COMPRAR",0,IF(AB88="",I88,MIN(I88,AB88)))</f>
        <v>0</v>
      </c>
      <c r="AD88" s="19" t="n">
        <f aca="false">IF(AC88&gt;0,AC88*V88,0)</f>
        <v>0</v>
      </c>
      <c r="AE88" s="19" t="n">
        <f aca="false">IF(AC88&gt;0,(M88-V88)*AC88,0)</f>
        <v>0</v>
      </c>
      <c r="AF88" s="16" t="str">
        <f aca="false">IF(AA88&lt;&gt;"COMPRAR","",IF(AB88="",IF(X88="","",IF(X88-V88&lt;0.01,"EMPATE TÉCNICO","")),IF(AB88&lt;I88,"ESTOQUE INSUFICIENTE",IF(X88="","",IF(X88-V88&lt;0.01,"EMPATE TÉCNICO","")))))</f>
        <v/>
      </c>
      <c r="AG88" s="16" t="s">
        <v>304</v>
      </c>
      <c r="AH88" s="16" t="s">
        <v>299</v>
      </c>
    </row>
    <row r="89" customFormat="false" ht="15" hidden="false" customHeight="false" outlineLevel="0" collapsed="false">
      <c r="A89" s="16" t="s">
        <v>367</v>
      </c>
      <c r="B89" s="17" t="s">
        <v>368</v>
      </c>
      <c r="C89" s="16" t="s">
        <v>369</v>
      </c>
      <c r="D89" s="16" t="s">
        <v>370</v>
      </c>
      <c r="E89" s="18" t="n">
        <v>1</v>
      </c>
      <c r="F89" s="16" t="s">
        <v>43</v>
      </c>
      <c r="G89" s="18" t="n">
        <v>0</v>
      </c>
      <c r="H89" s="16" t="n">
        <v>2.7</v>
      </c>
      <c r="I89" s="18" t="n">
        <v>7</v>
      </c>
      <c r="J89" s="19" t="n">
        <v>3.06</v>
      </c>
      <c r="K89" s="19" t="n">
        <v>3.06</v>
      </c>
      <c r="L89" s="19" t="n">
        <v>3.06</v>
      </c>
      <c r="M89" s="19" t="n">
        <f aca="false">IF(J89&gt;0,J89,K89)*E89</f>
        <v>3.06</v>
      </c>
      <c r="N89" s="20"/>
      <c r="O89" s="21" t="n">
        <f aca="false">IF(R89="","",ROUND(R89*(1-Premissas!$B$4),4))</f>
        <v>2.6695</v>
      </c>
      <c r="P89" s="22"/>
      <c r="Q89" s="22"/>
      <c r="R89" s="23" t="n">
        <v>2.81</v>
      </c>
      <c r="S89" s="24"/>
      <c r="T89" s="24"/>
      <c r="U89" s="25" t="n">
        <v>77</v>
      </c>
      <c r="V89" s="19" t="n">
        <f aca="false">IF(COUNT(N89:Q89)=0,"",MIN(N89:Q89))</f>
        <v>2.6695</v>
      </c>
      <c r="W89" s="16" t="str">
        <f aca="false">IF(V89="","",INDEX($N$4:$Q$4,MATCH(V89,N89:Q89,0)))</f>
        <v>MEDCENTRO</v>
      </c>
      <c r="X89" s="19" t="str">
        <f aca="false">IF(COUNT(N89:Q89)&lt;2,"",SMALL(N89:Q89,2))</f>
        <v/>
      </c>
      <c r="Y89" s="26" t="n">
        <f aca="false">IF(OR(V89="",M89=0),"",V89/M89-1)</f>
        <v>-0.127614379084967</v>
      </c>
      <c r="Z89" s="26" t="n">
        <f aca="false">IF(OR(V89="",L89=""),"",V89/(L89*E89)-1)</f>
        <v>-0.127614379084967</v>
      </c>
      <c r="AA89" s="16" t="str">
        <f aca="false">IF(V89="","SEM OFERTA",IF(OR(Y89&gt;Premissas!$B$11,Y89&lt;Premissas!$B$12),"VERIFICAR - UNIDADE/EMBALAGEM",IF(Y89&gt;Premissas!$B$6,"NÃO COMPRAR - REAJUSTE &gt;5%","COMPRAR")))</f>
        <v>COMPRAR</v>
      </c>
      <c r="AB89" s="18" t="n">
        <f aca="false">IF(W89="DIMEC",S89,IF(W89="MEDCENTRO",U89,""))</f>
        <v>77</v>
      </c>
      <c r="AC89" s="18" t="n">
        <f aca="false">IF(AA89&lt;&gt;"COMPRAR",0,IF(AB89="",I89,MIN(I89,AB89)))</f>
        <v>7</v>
      </c>
      <c r="AD89" s="19" t="n">
        <f aca="false">IF(AC89&gt;0,AC89*V89,0)</f>
        <v>18.6865</v>
      </c>
      <c r="AE89" s="19" t="n">
        <f aca="false">IF(AC89&gt;0,(M89-V89)*AC89,0)</f>
        <v>2.7335</v>
      </c>
      <c r="AF89" s="16" t="str">
        <f aca="false">IF(AA89&lt;&gt;"COMPRAR","",IF(AB89="",IF(X89="","",IF(X89-V89&lt;0.01,"EMPATE TÉCNICO","")),IF(AB89&lt;I89,"ESTOQUE INSUFICIENTE",IF(X89="","",IF(X89-V89&lt;0.01,"EMPATE TÉCNICO","")))))</f>
        <v/>
      </c>
      <c r="AG89" s="16" t="s">
        <v>298</v>
      </c>
      <c r="AH89" s="16" t="s">
        <v>299</v>
      </c>
    </row>
    <row r="90" customFormat="false" ht="15" hidden="false" customHeight="false" outlineLevel="0" collapsed="false">
      <c r="A90" s="16" t="s">
        <v>371</v>
      </c>
      <c r="B90" s="17" t="s">
        <v>372</v>
      </c>
      <c r="C90" s="16" t="s">
        <v>373</v>
      </c>
      <c r="D90" s="16"/>
      <c r="E90" s="18" t="n">
        <v>1</v>
      </c>
      <c r="F90" s="16" t="s">
        <v>43</v>
      </c>
      <c r="G90" s="18" t="n">
        <v>0</v>
      </c>
      <c r="H90" s="16" t="n">
        <v>0.5</v>
      </c>
      <c r="I90" s="18" t="n">
        <v>2</v>
      </c>
      <c r="J90" s="19" t="n">
        <v>10.96</v>
      </c>
      <c r="K90" s="19" t="n">
        <v>10.96</v>
      </c>
      <c r="L90" s="19" t="n">
        <v>10.96</v>
      </c>
      <c r="M90" s="19" t="n">
        <f aca="false">IF(J90&gt;0,J90,K90)*E90</f>
        <v>10.96</v>
      </c>
      <c r="N90" s="20" t="n">
        <v>10.96</v>
      </c>
      <c r="O90" s="21" t="str">
        <f aca="false">IF(R90="","",ROUND(R90*(1-Premissas!$B$4),4))</f>
        <v/>
      </c>
      <c r="P90" s="22"/>
      <c r="Q90" s="22"/>
      <c r="R90" s="23"/>
      <c r="S90" s="24" t="n">
        <v>23</v>
      </c>
      <c r="T90" s="24" t="n">
        <v>24</v>
      </c>
      <c r="U90" s="25"/>
      <c r="V90" s="19" t="n">
        <f aca="false">IF(COUNT(N90:Q90)=0,"",MIN(N90:Q90))</f>
        <v>10.96</v>
      </c>
      <c r="W90" s="16" t="str">
        <f aca="false">IF(V90="","",INDEX($N$4:$Q$4,MATCH(V90,N90:Q90,0)))</f>
        <v>DIMEC</v>
      </c>
      <c r="X90" s="19" t="str">
        <f aca="false">IF(COUNT(N90:Q90)&lt;2,"",SMALL(N90:Q90,2))</f>
        <v/>
      </c>
      <c r="Y90" s="26" t="n">
        <f aca="false">IF(OR(V90="",M90=0),"",V90/M90-1)</f>
        <v>0</v>
      </c>
      <c r="Z90" s="26" t="n">
        <f aca="false">IF(OR(V90="",L90=""),"",V90/(L90*E90)-1)</f>
        <v>0</v>
      </c>
      <c r="AA90" s="16" t="str">
        <f aca="false">IF(V90="","SEM OFERTA",IF(OR(Y90&gt;Premissas!$B$11,Y90&lt;Premissas!$B$12),"VERIFICAR - UNIDADE/EMBALAGEM",IF(Y90&gt;Premissas!$B$6,"NÃO COMPRAR - REAJUSTE &gt;5%","COMPRAR")))</f>
        <v>COMPRAR</v>
      </c>
      <c r="AB90" s="18" t="n">
        <f aca="false">IF(W90="DIMEC",S90,IF(W90="MEDCENTRO",U90,""))</f>
        <v>23</v>
      </c>
      <c r="AC90" s="18" t="n">
        <f aca="false">IF(AA90&lt;&gt;"COMPRAR",0,IF(AB90="",I90,MIN(I90,AB90)))</f>
        <v>2</v>
      </c>
      <c r="AD90" s="19" t="n">
        <f aca="false">IF(AC90&gt;0,AC90*V90,0)</f>
        <v>21.92</v>
      </c>
      <c r="AE90" s="19" t="n">
        <f aca="false">IF(AC90&gt;0,(M90-V90)*AC90,0)</f>
        <v>0</v>
      </c>
      <c r="AF90" s="16" t="str">
        <f aca="false">IF(AA90&lt;&gt;"COMPRAR","",IF(AB90="",IF(X90="","",IF(X90-V90&lt;0.01,"EMPATE TÉCNICO","")),IF(AB90&lt;I90,"ESTOQUE INSUFICIENTE",IF(X90="","",IF(X90-V90&lt;0.01,"EMPATE TÉCNICO","")))))</f>
        <v/>
      </c>
      <c r="AG90" s="16" t="s">
        <v>304</v>
      </c>
      <c r="AH90" s="16" t="s">
        <v>299</v>
      </c>
    </row>
    <row r="91" customFormat="false" ht="15" hidden="false" customHeight="false" outlineLevel="0" collapsed="false">
      <c r="A91" s="16" t="s">
        <v>374</v>
      </c>
      <c r="B91" s="17" t="s">
        <v>375</v>
      </c>
      <c r="C91" s="16" t="s">
        <v>376</v>
      </c>
      <c r="D91" s="16"/>
      <c r="E91" s="18" t="n">
        <v>1</v>
      </c>
      <c r="F91" s="16" t="s">
        <v>41</v>
      </c>
      <c r="G91" s="18" t="n">
        <v>1</v>
      </c>
      <c r="H91" s="16" t="n">
        <v>3.7</v>
      </c>
      <c r="I91" s="18" t="n">
        <v>9</v>
      </c>
      <c r="J91" s="19" t="n">
        <v>8.32</v>
      </c>
      <c r="K91" s="19" t="n">
        <v>8.32</v>
      </c>
      <c r="L91" s="19" t="n">
        <v>8.32</v>
      </c>
      <c r="M91" s="19" t="n">
        <f aca="false">IF(J91&gt;0,J91,K91)*E91</f>
        <v>8.32</v>
      </c>
      <c r="N91" s="20" t="n">
        <v>8.32</v>
      </c>
      <c r="O91" s="21" t="str">
        <f aca="false">IF(R91="","",ROUND(R91*(1-Premissas!$B$4),4))</f>
        <v/>
      </c>
      <c r="P91" s="22"/>
      <c r="Q91" s="22"/>
      <c r="R91" s="23"/>
      <c r="S91" s="24" t="n">
        <v>77</v>
      </c>
      <c r="T91" s="24" t="n">
        <v>25</v>
      </c>
      <c r="U91" s="25"/>
      <c r="V91" s="19" t="n">
        <f aca="false">IF(COUNT(N91:Q91)=0,"",MIN(N91:Q91))</f>
        <v>8.32</v>
      </c>
      <c r="W91" s="16" t="str">
        <f aca="false">IF(V91="","",INDEX($N$4:$Q$4,MATCH(V91,N91:Q91,0)))</f>
        <v>DIMEC</v>
      </c>
      <c r="X91" s="19" t="str">
        <f aca="false">IF(COUNT(N91:Q91)&lt;2,"",SMALL(N91:Q91,2))</f>
        <v/>
      </c>
      <c r="Y91" s="26" t="n">
        <f aca="false">IF(OR(V91="",M91=0),"",V91/M91-1)</f>
        <v>0</v>
      </c>
      <c r="Z91" s="26" t="n">
        <f aca="false">IF(OR(V91="",L91=""),"",V91/(L91*E91)-1)</f>
        <v>0</v>
      </c>
      <c r="AA91" s="16" t="str">
        <f aca="false">IF(V91="","SEM OFERTA",IF(OR(Y91&gt;Premissas!$B$11,Y91&lt;Premissas!$B$12),"VERIFICAR - UNIDADE/EMBALAGEM",IF(Y91&gt;Premissas!$B$6,"NÃO COMPRAR - REAJUSTE &gt;5%","COMPRAR")))</f>
        <v>COMPRAR</v>
      </c>
      <c r="AB91" s="18" t="n">
        <f aca="false">IF(W91="DIMEC",S91,IF(W91="MEDCENTRO",U91,""))</f>
        <v>77</v>
      </c>
      <c r="AC91" s="18" t="n">
        <f aca="false">IF(AA91&lt;&gt;"COMPRAR",0,IF(AB91="",I91,MIN(I91,AB91)))</f>
        <v>9</v>
      </c>
      <c r="AD91" s="19" t="n">
        <f aca="false">IF(AC91&gt;0,AC91*V91,0)</f>
        <v>74.88</v>
      </c>
      <c r="AE91" s="19" t="n">
        <f aca="false">IF(AC91&gt;0,(M91-V91)*AC91,0)</f>
        <v>0</v>
      </c>
      <c r="AF91" s="16" t="str">
        <f aca="false">IF(AA91&lt;&gt;"COMPRAR","",IF(AB91="",IF(X91="","",IF(X91-V91&lt;0.01,"EMPATE TÉCNICO","")),IF(AB91&lt;I91,"ESTOQUE INSUFICIENTE",IF(X91="","",IF(X91-V91&lt;0.01,"EMPATE TÉCNICO","")))))</f>
        <v/>
      </c>
      <c r="AG91" s="16" t="s">
        <v>304</v>
      </c>
      <c r="AH91" s="16" t="s">
        <v>299</v>
      </c>
    </row>
    <row r="92" customFormat="false" ht="15" hidden="false" customHeight="false" outlineLevel="0" collapsed="false">
      <c r="A92" s="16" t="s">
        <v>377</v>
      </c>
      <c r="B92" s="17" t="s">
        <v>378</v>
      </c>
      <c r="C92" s="16" t="s">
        <v>379</v>
      </c>
      <c r="D92" s="16" t="s">
        <v>380</v>
      </c>
      <c r="E92" s="18" t="n">
        <v>1</v>
      </c>
      <c r="F92" s="16" t="s">
        <v>42</v>
      </c>
      <c r="G92" s="18" t="n">
        <v>0</v>
      </c>
      <c r="H92" s="16" t="n">
        <v>2.6</v>
      </c>
      <c r="I92" s="18" t="n">
        <v>7</v>
      </c>
      <c r="J92" s="19" t="n">
        <v>14.93</v>
      </c>
      <c r="K92" s="19" t="n">
        <v>14.93</v>
      </c>
      <c r="L92" s="19" t="n">
        <v>14.93</v>
      </c>
      <c r="M92" s="19" t="n">
        <f aca="false">IF(J92&gt;0,J92,K92)*E92</f>
        <v>14.93</v>
      </c>
      <c r="N92" s="20" t="n">
        <v>17.17</v>
      </c>
      <c r="O92" s="21" t="str">
        <f aca="false">IF(R92="","",ROUND(R92*(1-Premissas!$B$4),4))</f>
        <v/>
      </c>
      <c r="P92" s="22"/>
      <c r="Q92" s="22"/>
      <c r="R92" s="23"/>
      <c r="S92" s="24" t="n">
        <v>137</v>
      </c>
      <c r="T92" s="24" t="n">
        <v>40</v>
      </c>
      <c r="U92" s="25"/>
      <c r="V92" s="19" t="n">
        <f aca="false">IF(COUNT(N92:Q92)=0,"",MIN(N92:Q92))</f>
        <v>17.17</v>
      </c>
      <c r="W92" s="16" t="str">
        <f aca="false">IF(V92="","",INDEX($N$4:$Q$4,MATCH(V92,N92:Q92,0)))</f>
        <v>DIMEC</v>
      </c>
      <c r="X92" s="19" t="str">
        <f aca="false">IF(COUNT(N92:Q92)&lt;2,"",SMALL(N92:Q92,2))</f>
        <v/>
      </c>
      <c r="Y92" s="26" t="n">
        <f aca="false">IF(OR(V92="",M92=0),"",V92/M92-1)</f>
        <v>0.150033489618219</v>
      </c>
      <c r="Z92" s="26" t="n">
        <f aca="false">IF(OR(V92="",L92=""),"",V92/(L92*E92)-1)</f>
        <v>0.150033489618219</v>
      </c>
      <c r="AA92" s="16" t="str">
        <f aca="false">IF(V92="","SEM OFERTA",IF(OR(Y92&gt;Premissas!$B$11,Y92&lt;Premissas!$B$12),"VERIFICAR - UNIDADE/EMBALAGEM",IF(Y92&gt;Premissas!$B$6,"NÃO COMPRAR - REAJUSTE &gt;5%","COMPRAR")))</f>
        <v>NÃO COMPRAR - REAJUSTE &gt;5%</v>
      </c>
      <c r="AB92" s="18" t="n">
        <f aca="false">IF(W92="DIMEC",S92,IF(W92="MEDCENTRO",U92,""))</f>
        <v>137</v>
      </c>
      <c r="AC92" s="18" t="n">
        <f aca="false">IF(AA92&lt;&gt;"COMPRAR",0,IF(AB92="",I92,MIN(I92,AB92)))</f>
        <v>0</v>
      </c>
      <c r="AD92" s="19" t="n">
        <f aca="false">IF(AC92&gt;0,AC92*V92,0)</f>
        <v>0</v>
      </c>
      <c r="AE92" s="19" t="n">
        <f aca="false">IF(AC92&gt;0,(M92-V92)*AC92,0)</f>
        <v>0</v>
      </c>
      <c r="AF92" s="16" t="str">
        <f aca="false">IF(AA92&lt;&gt;"COMPRAR","",IF(AB92="",IF(X92="","",IF(X92-V92&lt;0.01,"EMPATE TÉCNICO","")),IF(AB92&lt;I92,"ESTOQUE INSUFICIENTE",IF(X92="","",IF(X92-V92&lt;0.01,"EMPATE TÉCNICO","")))))</f>
        <v/>
      </c>
      <c r="AG92" s="16" t="s">
        <v>304</v>
      </c>
      <c r="AH92" s="16" t="s">
        <v>299</v>
      </c>
    </row>
    <row r="93" customFormat="false" ht="15" hidden="false" customHeight="false" outlineLevel="0" collapsed="false">
      <c r="A93" s="16" t="s">
        <v>381</v>
      </c>
      <c r="B93" s="17" t="s">
        <v>382</v>
      </c>
      <c r="C93" s="16" t="s">
        <v>383</v>
      </c>
      <c r="D93" s="16" t="s">
        <v>327</v>
      </c>
      <c r="E93" s="18" t="n">
        <v>1</v>
      </c>
      <c r="F93" s="16" t="s">
        <v>43</v>
      </c>
      <c r="G93" s="18" t="n">
        <v>0</v>
      </c>
      <c r="H93" s="16" t="n">
        <v>0.4</v>
      </c>
      <c r="I93" s="18" t="n">
        <v>1</v>
      </c>
      <c r="J93" s="19" t="n">
        <v>5.88</v>
      </c>
      <c r="K93" s="19" t="n">
        <v>5.88</v>
      </c>
      <c r="L93" s="19" t="n">
        <v>5.88</v>
      </c>
      <c r="M93" s="19" t="n">
        <f aca="false">IF(J93&gt;0,J93,K93)*E93</f>
        <v>5.88</v>
      </c>
      <c r="N93" s="20" t="n">
        <v>7.3</v>
      </c>
      <c r="O93" s="21" t="n">
        <f aca="false">IF(R93="","",ROUND(R93*(1-Premissas!$B$4),4))</f>
        <v>6.403</v>
      </c>
      <c r="P93" s="22"/>
      <c r="Q93" s="22"/>
      <c r="R93" s="23" t="n">
        <v>6.74</v>
      </c>
      <c r="S93" s="24" t="n">
        <v>451</v>
      </c>
      <c r="T93" s="24" t="n">
        <v>40</v>
      </c>
      <c r="U93" s="25" t="n">
        <v>4</v>
      </c>
      <c r="V93" s="19" t="n">
        <f aca="false">IF(COUNT(N93:Q93)=0,"",MIN(N93:Q93))</f>
        <v>6.403</v>
      </c>
      <c r="W93" s="16" t="str">
        <f aca="false">IF(V93="","",INDEX($N$4:$Q$4,MATCH(V93,N93:Q93,0)))</f>
        <v>MEDCENTRO</v>
      </c>
      <c r="X93" s="19" t="n">
        <f aca="false">IF(COUNT(N93:Q93)&lt;2,"",SMALL(N93:Q93,2))</f>
        <v>7.3</v>
      </c>
      <c r="Y93" s="26" t="n">
        <f aca="false">IF(OR(V93="",M93=0),"",V93/M93-1)</f>
        <v>0.0889455782312925</v>
      </c>
      <c r="Z93" s="26" t="n">
        <f aca="false">IF(OR(V93="",L93=""),"",V93/(L93*E93)-1)</f>
        <v>0.0889455782312925</v>
      </c>
      <c r="AA93" s="16" t="str">
        <f aca="false">IF(V93="","SEM OFERTA",IF(OR(Y93&gt;Premissas!$B$11,Y93&lt;Premissas!$B$12),"VERIFICAR - UNIDADE/EMBALAGEM",IF(Y93&gt;Premissas!$B$6,"NÃO COMPRAR - REAJUSTE &gt;5%","COMPRAR")))</f>
        <v>NÃO COMPRAR - REAJUSTE &gt;5%</v>
      </c>
      <c r="AB93" s="18" t="n">
        <f aca="false">IF(W93="DIMEC",S93,IF(W93="MEDCENTRO",U93,""))</f>
        <v>4</v>
      </c>
      <c r="AC93" s="18" t="n">
        <f aca="false">IF(AA93&lt;&gt;"COMPRAR",0,IF(AB93="",I93,MIN(I93,AB93)))</f>
        <v>0</v>
      </c>
      <c r="AD93" s="19" t="n">
        <f aca="false">IF(AC93&gt;0,AC93*V93,0)</f>
        <v>0</v>
      </c>
      <c r="AE93" s="19" t="n">
        <f aca="false">IF(AC93&gt;0,(M93-V93)*AC93,0)</f>
        <v>0</v>
      </c>
      <c r="AF93" s="16" t="str">
        <f aca="false">IF(AA93&lt;&gt;"COMPRAR","",IF(AB93="",IF(X93="","",IF(X93-V93&lt;0.01,"EMPATE TÉCNICO","")),IF(AB93&lt;I93,"ESTOQUE INSUFICIENTE",IF(X93="","",IF(X93-V93&lt;0.01,"EMPATE TÉCNICO","")))))</f>
        <v/>
      </c>
      <c r="AG93" s="16" t="s">
        <v>328</v>
      </c>
      <c r="AH93" s="16" t="s">
        <v>299</v>
      </c>
    </row>
    <row r="94" customFormat="false" ht="15" hidden="false" customHeight="false" outlineLevel="0" collapsed="false">
      <c r="A94" s="16" t="s">
        <v>384</v>
      </c>
      <c r="B94" s="17" t="s">
        <v>385</v>
      </c>
      <c r="C94" s="16" t="s">
        <v>386</v>
      </c>
      <c r="D94" s="16" t="s">
        <v>327</v>
      </c>
      <c r="E94" s="18" t="n">
        <v>1</v>
      </c>
      <c r="F94" s="16" t="s">
        <v>42</v>
      </c>
      <c r="G94" s="18" t="n">
        <v>0</v>
      </c>
      <c r="H94" s="16" t="n">
        <v>4.6</v>
      </c>
      <c r="I94" s="18" t="n">
        <v>12</v>
      </c>
      <c r="J94" s="19" t="n">
        <v>2.94</v>
      </c>
      <c r="K94" s="19" t="n">
        <v>2.94</v>
      </c>
      <c r="L94" s="19" t="n">
        <v>2.94</v>
      </c>
      <c r="M94" s="19" t="n">
        <f aca="false">IF(J94&gt;0,J94,K94)*E94</f>
        <v>2.94</v>
      </c>
      <c r="N94" s="20" t="n">
        <v>3.23</v>
      </c>
      <c r="O94" s="21" t="str">
        <f aca="false">IF(R94="","",ROUND(R94*(1-Premissas!$B$4),4))</f>
        <v/>
      </c>
      <c r="P94" s="22"/>
      <c r="Q94" s="22"/>
      <c r="R94" s="23"/>
      <c r="S94" s="24" t="n">
        <v>759</v>
      </c>
      <c r="T94" s="24" t="n">
        <v>80</v>
      </c>
      <c r="U94" s="25"/>
      <c r="V94" s="19" t="n">
        <f aca="false">IF(COUNT(N94:Q94)=0,"",MIN(N94:Q94))</f>
        <v>3.23</v>
      </c>
      <c r="W94" s="16" t="str">
        <f aca="false">IF(V94="","",INDEX($N$4:$Q$4,MATCH(V94,N94:Q94,0)))</f>
        <v>DIMEC</v>
      </c>
      <c r="X94" s="19" t="str">
        <f aca="false">IF(COUNT(N94:Q94)&lt;2,"",SMALL(N94:Q94,2))</f>
        <v/>
      </c>
      <c r="Y94" s="26" t="n">
        <f aca="false">IF(OR(V94="",M94=0),"",V94/M94-1)</f>
        <v>0.0986394557823129</v>
      </c>
      <c r="Z94" s="26" t="n">
        <f aca="false">IF(OR(V94="",L94=""),"",V94/(L94*E94)-1)</f>
        <v>0.0986394557823129</v>
      </c>
      <c r="AA94" s="16" t="str">
        <f aca="false">IF(V94="","SEM OFERTA",IF(OR(Y94&gt;Premissas!$B$11,Y94&lt;Premissas!$B$12),"VERIFICAR - UNIDADE/EMBALAGEM",IF(Y94&gt;Premissas!$B$6,"NÃO COMPRAR - REAJUSTE &gt;5%","COMPRAR")))</f>
        <v>NÃO COMPRAR - REAJUSTE &gt;5%</v>
      </c>
      <c r="AB94" s="18" t="n">
        <f aca="false">IF(W94="DIMEC",S94,IF(W94="MEDCENTRO",U94,""))</f>
        <v>759</v>
      </c>
      <c r="AC94" s="18" t="n">
        <f aca="false">IF(AA94&lt;&gt;"COMPRAR",0,IF(AB94="",I94,MIN(I94,AB94)))</f>
        <v>0</v>
      </c>
      <c r="AD94" s="19" t="n">
        <f aca="false">IF(AC94&gt;0,AC94*V94,0)</f>
        <v>0</v>
      </c>
      <c r="AE94" s="19" t="n">
        <f aca="false">IF(AC94&gt;0,(M94-V94)*AC94,0)</f>
        <v>0</v>
      </c>
      <c r="AF94" s="16" t="str">
        <f aca="false">IF(AA94&lt;&gt;"COMPRAR","",IF(AB94="",IF(X94="","",IF(X94-V94&lt;0.01,"EMPATE TÉCNICO","")),IF(AB94&lt;I94,"ESTOQUE INSUFICIENTE",IF(X94="","",IF(X94-V94&lt;0.01,"EMPATE TÉCNICO","")))))</f>
        <v/>
      </c>
      <c r="AG94" s="16" t="s">
        <v>304</v>
      </c>
      <c r="AH94" s="16" t="s">
        <v>299</v>
      </c>
    </row>
    <row r="95" customFormat="false" ht="15" hidden="false" customHeight="false" outlineLevel="0" collapsed="false">
      <c r="A95" s="16" t="s">
        <v>387</v>
      </c>
      <c r="B95" s="17" t="s">
        <v>388</v>
      </c>
      <c r="C95" s="16" t="s">
        <v>389</v>
      </c>
      <c r="D95" s="16" t="s">
        <v>359</v>
      </c>
      <c r="E95" s="18" t="n">
        <v>1</v>
      </c>
      <c r="F95" s="16" t="s">
        <v>41</v>
      </c>
      <c r="G95" s="18" t="n">
        <v>0</v>
      </c>
      <c r="H95" s="16" t="n">
        <v>10.4</v>
      </c>
      <c r="I95" s="18" t="n">
        <v>27</v>
      </c>
      <c r="J95" s="19" t="n">
        <v>3.25</v>
      </c>
      <c r="K95" s="19" t="n">
        <v>3.25</v>
      </c>
      <c r="L95" s="19" t="n">
        <v>3.25</v>
      </c>
      <c r="M95" s="19" t="n">
        <f aca="false">IF(J95&gt;0,J95,K95)*E95</f>
        <v>3.25</v>
      </c>
      <c r="N95" s="20" t="n">
        <v>3.25</v>
      </c>
      <c r="O95" s="21" t="str">
        <f aca="false">IF(R95="","",ROUND(R95*(1-Premissas!$B$4),4))</f>
        <v/>
      </c>
      <c r="P95" s="22"/>
      <c r="Q95" s="22"/>
      <c r="R95" s="23"/>
      <c r="S95" s="24" t="n">
        <v>23</v>
      </c>
      <c r="T95" s="24" t="n">
        <v>24</v>
      </c>
      <c r="U95" s="25"/>
      <c r="V95" s="19" t="n">
        <f aca="false">IF(COUNT(N95:Q95)=0,"",MIN(N95:Q95))</f>
        <v>3.25</v>
      </c>
      <c r="W95" s="16" t="str">
        <f aca="false">IF(V95="","",INDEX($N$4:$Q$4,MATCH(V95,N95:Q95,0)))</f>
        <v>DIMEC</v>
      </c>
      <c r="X95" s="19" t="str">
        <f aca="false">IF(COUNT(N95:Q95)&lt;2,"",SMALL(N95:Q95,2))</f>
        <v/>
      </c>
      <c r="Y95" s="26" t="n">
        <f aca="false">IF(OR(V95="",M95=0),"",V95/M95-1)</f>
        <v>0</v>
      </c>
      <c r="Z95" s="26" t="n">
        <f aca="false">IF(OR(V95="",L95=""),"",V95/(L95*E95)-1)</f>
        <v>0</v>
      </c>
      <c r="AA95" s="16" t="str">
        <f aca="false">IF(V95="","SEM OFERTA",IF(OR(Y95&gt;Premissas!$B$11,Y95&lt;Premissas!$B$12),"VERIFICAR - UNIDADE/EMBALAGEM",IF(Y95&gt;Premissas!$B$6,"NÃO COMPRAR - REAJUSTE &gt;5%","COMPRAR")))</f>
        <v>COMPRAR</v>
      </c>
      <c r="AB95" s="18" t="n">
        <f aca="false">IF(W95="DIMEC",S95,IF(W95="MEDCENTRO",U95,""))</f>
        <v>23</v>
      </c>
      <c r="AC95" s="18" t="n">
        <f aca="false">IF(AA95&lt;&gt;"COMPRAR",0,IF(AB95="",I95,MIN(I95,AB95)))</f>
        <v>23</v>
      </c>
      <c r="AD95" s="19" t="n">
        <f aca="false">IF(AC95&gt;0,AC95*V95,0)</f>
        <v>74.75</v>
      </c>
      <c r="AE95" s="19" t="n">
        <f aca="false">IF(AC95&gt;0,(M95-V95)*AC95,0)</f>
        <v>0</v>
      </c>
      <c r="AF95" s="16" t="str">
        <f aca="false">IF(AA95&lt;&gt;"COMPRAR","",IF(AB95="",IF(X95="","",IF(X95-V95&lt;0.01,"EMPATE TÉCNICO","")),IF(AB95&lt;I95,"ESTOQUE INSUFICIENTE",IF(X95="","",IF(X95-V95&lt;0.01,"EMPATE TÉCNICO","")))))</f>
        <v>ESTOQUE INSUFICIENTE</v>
      </c>
      <c r="AG95" s="16" t="s">
        <v>87</v>
      </c>
      <c r="AH95" s="16" t="s">
        <v>299</v>
      </c>
    </row>
    <row r="96" customFormat="false" ht="15" hidden="false" customHeight="false" outlineLevel="0" collapsed="false">
      <c r="A96" s="16" t="s">
        <v>390</v>
      </c>
      <c r="B96" s="17" t="s">
        <v>391</v>
      </c>
      <c r="C96" s="16" t="s">
        <v>392</v>
      </c>
      <c r="D96" s="16"/>
      <c r="E96" s="18" t="n">
        <v>1</v>
      </c>
      <c r="F96" s="16" t="s">
        <v>43</v>
      </c>
      <c r="G96" s="18" t="n">
        <v>1</v>
      </c>
      <c r="H96" s="16" t="n">
        <v>0.9</v>
      </c>
      <c r="I96" s="18" t="n">
        <v>2</v>
      </c>
      <c r="J96" s="19" t="n">
        <v>5.94</v>
      </c>
      <c r="K96" s="19" t="n">
        <v>5.94</v>
      </c>
      <c r="L96" s="19" t="n">
        <v>5.94</v>
      </c>
      <c r="M96" s="19" t="n">
        <f aca="false">IF(J96&gt;0,J96,K96)*E96</f>
        <v>5.94</v>
      </c>
      <c r="N96" s="20" t="n">
        <v>5.42</v>
      </c>
      <c r="O96" s="21" t="n">
        <f aca="false">IF(R96="","",ROUND(R96*(1-Premissas!$B$4),4))</f>
        <v>5.5005</v>
      </c>
      <c r="P96" s="22"/>
      <c r="Q96" s="22"/>
      <c r="R96" s="23" t="n">
        <v>5.79</v>
      </c>
      <c r="S96" s="24" t="n">
        <v>212</v>
      </c>
      <c r="T96" s="24" t="n">
        <v>40</v>
      </c>
      <c r="U96" s="25" t="n">
        <v>196</v>
      </c>
      <c r="V96" s="19" t="n">
        <f aca="false">IF(COUNT(N96:Q96)=0,"",MIN(N96:Q96))</f>
        <v>5.42</v>
      </c>
      <c r="W96" s="16" t="str">
        <f aca="false">IF(V96="","",INDEX($N$4:$Q$4,MATCH(V96,N96:Q96,0)))</f>
        <v>DIMEC</v>
      </c>
      <c r="X96" s="19" t="n">
        <f aca="false">IF(COUNT(N96:Q96)&lt;2,"",SMALL(N96:Q96,2))</f>
        <v>5.5005</v>
      </c>
      <c r="Y96" s="26" t="n">
        <f aca="false">IF(OR(V96="",M96=0),"",V96/M96-1)</f>
        <v>-0.0875420875420876</v>
      </c>
      <c r="Z96" s="26" t="n">
        <f aca="false">IF(OR(V96="",L96=""),"",V96/(L96*E96)-1)</f>
        <v>-0.0875420875420876</v>
      </c>
      <c r="AA96" s="16" t="str">
        <f aca="false">IF(V96="","SEM OFERTA",IF(OR(Y96&gt;Premissas!$B$11,Y96&lt;Premissas!$B$12),"VERIFICAR - UNIDADE/EMBALAGEM",IF(Y96&gt;Premissas!$B$6,"NÃO COMPRAR - REAJUSTE &gt;5%","COMPRAR")))</f>
        <v>COMPRAR</v>
      </c>
      <c r="AB96" s="18" t="n">
        <f aca="false">IF(W96="DIMEC",S96,IF(W96="MEDCENTRO",U96,""))</f>
        <v>212</v>
      </c>
      <c r="AC96" s="18" t="n">
        <f aca="false">IF(AA96&lt;&gt;"COMPRAR",0,IF(AB96="",I96,MIN(I96,AB96)))</f>
        <v>2</v>
      </c>
      <c r="AD96" s="19" t="n">
        <f aca="false">IF(AC96&gt;0,AC96*V96,0)</f>
        <v>10.84</v>
      </c>
      <c r="AE96" s="19" t="n">
        <f aca="false">IF(AC96&gt;0,(M96-V96)*AC96,0)</f>
        <v>1.04</v>
      </c>
      <c r="AF96" s="16" t="str">
        <f aca="false">IF(AA96&lt;&gt;"COMPRAR","",IF(AB96="",IF(X96="","",IF(X96-V96&lt;0.01,"EMPATE TÉCNICO","")),IF(AB96&lt;I96,"ESTOQUE INSUFICIENTE",IF(X96="","",IF(X96-V96&lt;0.01,"EMPATE TÉCNICO","")))))</f>
        <v/>
      </c>
      <c r="AG96" s="16" t="s">
        <v>328</v>
      </c>
      <c r="AH96" s="16" t="s">
        <v>299</v>
      </c>
    </row>
    <row r="97" customFormat="false" ht="15" hidden="false" customHeight="false" outlineLevel="0" collapsed="false">
      <c r="A97" s="16" t="s">
        <v>393</v>
      </c>
      <c r="B97" s="17" t="s">
        <v>394</v>
      </c>
      <c r="C97" s="16" t="s">
        <v>395</v>
      </c>
      <c r="D97" s="16" t="s">
        <v>370</v>
      </c>
      <c r="E97" s="18" t="n">
        <v>1</v>
      </c>
      <c r="F97" s="16" t="s">
        <v>41</v>
      </c>
      <c r="G97" s="18" t="n">
        <v>1</v>
      </c>
      <c r="H97" s="16" t="n">
        <v>14.4</v>
      </c>
      <c r="I97" s="18" t="n">
        <v>36</v>
      </c>
      <c r="J97" s="19" t="n">
        <v>2.83</v>
      </c>
      <c r="K97" s="19" t="n">
        <v>2.83</v>
      </c>
      <c r="L97" s="19" t="n">
        <v>2.83</v>
      </c>
      <c r="M97" s="19" t="n">
        <f aca="false">IF(J97&gt;0,J97,K97)*E97</f>
        <v>2.83</v>
      </c>
      <c r="N97" s="20" t="n">
        <v>2.83</v>
      </c>
      <c r="O97" s="21" t="n">
        <f aca="false">IF(R97="","",ROUND(R97*(1-Premissas!$B$4),4))</f>
        <v>3.3725</v>
      </c>
      <c r="P97" s="22"/>
      <c r="Q97" s="22"/>
      <c r="R97" s="23" t="n">
        <v>3.55</v>
      </c>
      <c r="S97" s="24" t="n">
        <v>9853</v>
      </c>
      <c r="T97" s="24" t="n">
        <v>144</v>
      </c>
      <c r="U97" s="25" t="n">
        <v>1618</v>
      </c>
      <c r="V97" s="19" t="n">
        <f aca="false">IF(COUNT(N97:Q97)=0,"",MIN(N97:Q97))</f>
        <v>2.83</v>
      </c>
      <c r="W97" s="16" t="str">
        <f aca="false">IF(V97="","",INDEX($N$4:$Q$4,MATCH(V97,N97:Q97,0)))</f>
        <v>DIMEC</v>
      </c>
      <c r="X97" s="19" t="n">
        <f aca="false">IF(COUNT(N97:Q97)&lt;2,"",SMALL(N97:Q97,2))</f>
        <v>3.3725</v>
      </c>
      <c r="Y97" s="26" t="n">
        <f aca="false">IF(OR(V97="",M97=0),"",V97/M97-1)</f>
        <v>0</v>
      </c>
      <c r="Z97" s="26" t="n">
        <f aca="false">IF(OR(V97="",L97=""),"",V97/(L97*E97)-1)</f>
        <v>0</v>
      </c>
      <c r="AA97" s="16" t="str">
        <f aca="false">IF(V97="","SEM OFERTA",IF(OR(Y97&gt;Premissas!$B$11,Y97&lt;Premissas!$B$12),"VERIFICAR - UNIDADE/EMBALAGEM",IF(Y97&gt;Premissas!$B$6,"NÃO COMPRAR - REAJUSTE &gt;5%","COMPRAR")))</f>
        <v>COMPRAR</v>
      </c>
      <c r="AB97" s="18" t="n">
        <f aca="false">IF(W97="DIMEC",S97,IF(W97="MEDCENTRO",U97,""))</f>
        <v>9853</v>
      </c>
      <c r="AC97" s="18" t="n">
        <f aca="false">IF(AA97&lt;&gt;"COMPRAR",0,IF(AB97="",I97,MIN(I97,AB97)))</f>
        <v>36</v>
      </c>
      <c r="AD97" s="19" t="n">
        <f aca="false">IF(AC97&gt;0,AC97*V97,0)</f>
        <v>101.88</v>
      </c>
      <c r="AE97" s="19" t="n">
        <f aca="false">IF(AC97&gt;0,(M97-V97)*AC97,0)</f>
        <v>0</v>
      </c>
      <c r="AF97" s="16" t="str">
        <f aca="false">IF(AA97&lt;&gt;"COMPRAR","",IF(AB97="",IF(X97="","",IF(X97-V97&lt;0.01,"EMPATE TÉCNICO","")),IF(AB97&lt;I97,"ESTOQUE INSUFICIENTE",IF(X97="","",IF(X97-V97&lt;0.01,"EMPATE TÉCNICO","")))))</f>
        <v/>
      </c>
      <c r="AG97" s="16" t="s">
        <v>328</v>
      </c>
      <c r="AH97" s="16" t="s">
        <v>299</v>
      </c>
    </row>
    <row r="98" customFormat="false" ht="15" hidden="false" customHeight="false" outlineLevel="0" collapsed="false">
      <c r="A98" s="16" t="s">
        <v>396</v>
      </c>
      <c r="B98" s="17" t="s">
        <v>397</v>
      </c>
      <c r="C98" s="16" t="s">
        <v>398</v>
      </c>
      <c r="D98" s="16" t="s">
        <v>380</v>
      </c>
      <c r="E98" s="18" t="n">
        <v>1</v>
      </c>
      <c r="F98" s="16" t="s">
        <v>41</v>
      </c>
      <c r="G98" s="18" t="n">
        <v>2</v>
      </c>
      <c r="H98" s="16" t="n">
        <v>4.8</v>
      </c>
      <c r="I98" s="18" t="n">
        <v>11</v>
      </c>
      <c r="J98" s="19" t="n">
        <v>12.33</v>
      </c>
      <c r="K98" s="19" t="n">
        <v>12.33</v>
      </c>
      <c r="L98" s="19" t="n">
        <v>12.32</v>
      </c>
      <c r="M98" s="19" t="n">
        <f aca="false">IF(J98&gt;0,J98,K98)*E98</f>
        <v>12.33</v>
      </c>
      <c r="N98" s="20" t="n">
        <v>12.33</v>
      </c>
      <c r="O98" s="21" t="n">
        <f aca="false">IF(R98="","",ROUND(R98*(1-Premissas!$B$4),4))</f>
        <v>14.5255</v>
      </c>
      <c r="P98" s="22"/>
      <c r="Q98" s="22"/>
      <c r="R98" s="23" t="n">
        <v>15.29</v>
      </c>
      <c r="S98" s="24" t="n">
        <v>4232</v>
      </c>
      <c r="T98" s="24" t="n">
        <v>24</v>
      </c>
      <c r="U98" s="25" t="n">
        <v>434</v>
      </c>
      <c r="V98" s="19" t="n">
        <f aca="false">IF(COUNT(N98:Q98)=0,"",MIN(N98:Q98))</f>
        <v>12.33</v>
      </c>
      <c r="W98" s="16" t="str">
        <f aca="false">IF(V98="","",INDEX($N$4:$Q$4,MATCH(V98,N98:Q98,0)))</f>
        <v>DIMEC</v>
      </c>
      <c r="X98" s="19" t="n">
        <f aca="false">IF(COUNT(N98:Q98)&lt;2,"",SMALL(N98:Q98,2))</f>
        <v>14.5255</v>
      </c>
      <c r="Y98" s="26" t="n">
        <f aca="false">IF(OR(V98="",M98=0),"",V98/M98-1)</f>
        <v>0</v>
      </c>
      <c r="Z98" s="26" t="n">
        <f aca="false">IF(OR(V98="",L98=""),"",V98/(L98*E98)-1)</f>
        <v>0.000811688311688208</v>
      </c>
      <c r="AA98" s="16" t="str">
        <f aca="false">IF(V98="","SEM OFERTA",IF(OR(Y98&gt;Premissas!$B$11,Y98&lt;Premissas!$B$12),"VERIFICAR - UNIDADE/EMBALAGEM",IF(Y98&gt;Premissas!$B$6,"NÃO COMPRAR - REAJUSTE &gt;5%","COMPRAR")))</f>
        <v>COMPRAR</v>
      </c>
      <c r="AB98" s="18" t="n">
        <f aca="false">IF(W98="DIMEC",S98,IF(W98="MEDCENTRO",U98,""))</f>
        <v>4232</v>
      </c>
      <c r="AC98" s="18" t="n">
        <f aca="false">IF(AA98&lt;&gt;"COMPRAR",0,IF(AB98="",I98,MIN(I98,AB98)))</f>
        <v>11</v>
      </c>
      <c r="AD98" s="19" t="n">
        <f aca="false">IF(AC98&gt;0,AC98*V98,0)</f>
        <v>135.63</v>
      </c>
      <c r="AE98" s="19" t="n">
        <f aca="false">IF(AC98&gt;0,(M98-V98)*AC98,0)</f>
        <v>0</v>
      </c>
      <c r="AF98" s="16" t="str">
        <f aca="false">IF(AA98&lt;&gt;"COMPRAR","",IF(AB98="",IF(X98="","",IF(X98-V98&lt;0.01,"EMPATE TÉCNICO","")),IF(AB98&lt;I98,"ESTOQUE INSUFICIENTE",IF(X98="","",IF(X98-V98&lt;0.01,"EMPATE TÉCNICO","")))))</f>
        <v/>
      </c>
      <c r="AG98" s="16" t="s">
        <v>304</v>
      </c>
      <c r="AH98" s="16" t="s">
        <v>299</v>
      </c>
    </row>
    <row r="99" customFormat="false" ht="15" hidden="false" customHeight="false" outlineLevel="0" collapsed="false">
      <c r="A99" s="16" t="s">
        <v>399</v>
      </c>
      <c r="B99" s="17" t="s">
        <v>400</v>
      </c>
      <c r="C99" s="16" t="s">
        <v>401</v>
      </c>
      <c r="D99" s="16" t="s">
        <v>380</v>
      </c>
      <c r="E99" s="18" t="n">
        <v>1</v>
      </c>
      <c r="F99" s="16" t="s">
        <v>41</v>
      </c>
      <c r="G99" s="18" t="n">
        <v>11</v>
      </c>
      <c r="H99" s="16" t="n">
        <v>22.8</v>
      </c>
      <c r="I99" s="18" t="n">
        <v>48</v>
      </c>
      <c r="J99" s="19" t="n">
        <v>2.15</v>
      </c>
      <c r="K99" s="19" t="n">
        <v>2.15</v>
      </c>
      <c r="L99" s="19" t="n">
        <v>2.15</v>
      </c>
      <c r="M99" s="19" t="n">
        <f aca="false">IF(J99&gt;0,J99,K99)*E99</f>
        <v>2.15</v>
      </c>
      <c r="N99" s="20" t="n">
        <v>2.15</v>
      </c>
      <c r="O99" s="21" t="n">
        <f aca="false">IF(R99="","",ROUND(R99*(1-Premissas!$B$4),4))</f>
        <v>2.6125</v>
      </c>
      <c r="P99" s="22"/>
      <c r="Q99" s="22"/>
      <c r="R99" s="23" t="n">
        <v>2.75</v>
      </c>
      <c r="S99" s="24" t="n">
        <v>14483</v>
      </c>
      <c r="T99" s="24" t="n">
        <v>204</v>
      </c>
      <c r="U99" s="25" t="n">
        <v>1272</v>
      </c>
      <c r="V99" s="19" t="n">
        <f aca="false">IF(COUNT(N99:Q99)=0,"",MIN(N99:Q99))</f>
        <v>2.15</v>
      </c>
      <c r="W99" s="16" t="str">
        <f aca="false">IF(V99="","",INDEX($N$4:$Q$4,MATCH(V99,N99:Q99,0)))</f>
        <v>DIMEC</v>
      </c>
      <c r="X99" s="19" t="n">
        <f aca="false">IF(COUNT(N99:Q99)&lt;2,"",SMALL(N99:Q99,2))</f>
        <v>2.6125</v>
      </c>
      <c r="Y99" s="26" t="n">
        <f aca="false">IF(OR(V99="",M99=0),"",V99/M99-1)</f>
        <v>0</v>
      </c>
      <c r="Z99" s="26" t="n">
        <f aca="false">IF(OR(V99="",L99=""),"",V99/(L99*E99)-1)</f>
        <v>0</v>
      </c>
      <c r="AA99" s="16" t="str">
        <f aca="false">IF(V99="","SEM OFERTA",IF(OR(Y99&gt;Premissas!$B$11,Y99&lt;Premissas!$B$12),"VERIFICAR - UNIDADE/EMBALAGEM",IF(Y99&gt;Premissas!$B$6,"NÃO COMPRAR - REAJUSTE &gt;5%","COMPRAR")))</f>
        <v>COMPRAR</v>
      </c>
      <c r="AB99" s="18" t="n">
        <f aca="false">IF(W99="DIMEC",S99,IF(W99="MEDCENTRO",U99,""))</f>
        <v>14483</v>
      </c>
      <c r="AC99" s="18" t="n">
        <f aca="false">IF(AA99&lt;&gt;"COMPRAR",0,IF(AB99="",I99,MIN(I99,AB99)))</f>
        <v>48</v>
      </c>
      <c r="AD99" s="19" t="n">
        <f aca="false">IF(AC99&gt;0,AC99*V99,0)</f>
        <v>103.2</v>
      </c>
      <c r="AE99" s="19" t="n">
        <f aca="false">IF(AC99&gt;0,(M99-V99)*AC99,0)</f>
        <v>0</v>
      </c>
      <c r="AF99" s="16" t="str">
        <f aca="false">IF(AA99&lt;&gt;"COMPRAR","",IF(AB99="",IF(X99="","",IF(X99-V99&lt;0.01,"EMPATE TÉCNICO","")),IF(AB99&lt;I99,"ESTOQUE INSUFICIENTE",IF(X99="","",IF(X99-V99&lt;0.01,"EMPATE TÉCNICO","")))))</f>
        <v/>
      </c>
      <c r="AG99" s="16" t="s">
        <v>304</v>
      </c>
      <c r="AH99" s="16" t="s">
        <v>299</v>
      </c>
    </row>
    <row r="100" customFormat="false" ht="15" hidden="false" customHeight="false" outlineLevel="0" collapsed="false">
      <c r="A100" s="16" t="s">
        <v>402</v>
      </c>
      <c r="B100" s="17" t="s">
        <v>403</v>
      </c>
      <c r="C100" s="16" t="s">
        <v>404</v>
      </c>
      <c r="D100" s="16" t="s">
        <v>380</v>
      </c>
      <c r="E100" s="18" t="n">
        <v>1</v>
      </c>
      <c r="F100" s="16" t="s">
        <v>41</v>
      </c>
      <c r="G100" s="18" t="n">
        <v>11</v>
      </c>
      <c r="H100" s="16" t="n">
        <v>40.6</v>
      </c>
      <c r="I100" s="18" t="n">
        <v>94</v>
      </c>
      <c r="J100" s="19" t="n">
        <v>3.71</v>
      </c>
      <c r="K100" s="19" t="n">
        <v>3.71</v>
      </c>
      <c r="L100" s="19" t="n">
        <v>3.71</v>
      </c>
      <c r="M100" s="19" t="n">
        <f aca="false">IF(J100&gt;0,J100,K100)*E100</f>
        <v>3.71</v>
      </c>
      <c r="N100" s="20" t="n">
        <v>3.71</v>
      </c>
      <c r="O100" s="21" t="n">
        <f aca="false">IF(R100="","",ROUND(R100*(1-Premissas!$B$4),4))</f>
        <v>4.5505</v>
      </c>
      <c r="P100" s="22"/>
      <c r="Q100" s="22"/>
      <c r="R100" s="23" t="n">
        <v>4.79</v>
      </c>
      <c r="S100" s="24" t="n">
        <v>17444</v>
      </c>
      <c r="T100" s="24" t="n">
        <v>96</v>
      </c>
      <c r="U100" s="25" t="n">
        <v>2253</v>
      </c>
      <c r="V100" s="19" t="n">
        <f aca="false">IF(COUNT(N100:Q100)=0,"",MIN(N100:Q100))</f>
        <v>3.71</v>
      </c>
      <c r="W100" s="16" t="str">
        <f aca="false">IF(V100="","",INDEX($N$4:$Q$4,MATCH(V100,N100:Q100,0)))</f>
        <v>DIMEC</v>
      </c>
      <c r="X100" s="19" t="n">
        <f aca="false">IF(COUNT(N100:Q100)&lt;2,"",SMALL(N100:Q100,2))</f>
        <v>4.5505</v>
      </c>
      <c r="Y100" s="26" t="n">
        <f aca="false">IF(OR(V100="",M100=0),"",V100/M100-1)</f>
        <v>0</v>
      </c>
      <c r="Z100" s="26" t="n">
        <f aca="false">IF(OR(V100="",L100=""),"",V100/(L100*E100)-1)</f>
        <v>0</v>
      </c>
      <c r="AA100" s="16" t="str">
        <f aca="false">IF(V100="","SEM OFERTA",IF(OR(Y100&gt;Premissas!$B$11,Y100&lt;Premissas!$B$12),"VERIFICAR - UNIDADE/EMBALAGEM",IF(Y100&gt;Premissas!$B$6,"NÃO COMPRAR - REAJUSTE &gt;5%","COMPRAR")))</f>
        <v>COMPRAR</v>
      </c>
      <c r="AB100" s="18" t="n">
        <f aca="false">IF(W100="DIMEC",S100,IF(W100="MEDCENTRO",U100,""))</f>
        <v>17444</v>
      </c>
      <c r="AC100" s="18" t="n">
        <f aca="false">IF(AA100&lt;&gt;"COMPRAR",0,IF(AB100="",I100,MIN(I100,AB100)))</f>
        <v>94</v>
      </c>
      <c r="AD100" s="19" t="n">
        <f aca="false">IF(AC100&gt;0,AC100*V100,0)</f>
        <v>348.74</v>
      </c>
      <c r="AE100" s="19" t="n">
        <f aca="false">IF(AC100&gt;0,(M100-V100)*AC100,0)</f>
        <v>0</v>
      </c>
      <c r="AF100" s="16" t="str">
        <f aca="false">IF(AA100&lt;&gt;"COMPRAR","",IF(AB100="",IF(X100="","",IF(X100-V100&lt;0.01,"EMPATE TÉCNICO","")),IF(AB100&lt;I100,"ESTOQUE INSUFICIENTE",IF(X100="","",IF(X100-V100&lt;0.01,"EMPATE TÉCNICO","")))))</f>
        <v/>
      </c>
      <c r="AG100" s="16" t="s">
        <v>304</v>
      </c>
      <c r="AH100" s="16" t="s">
        <v>299</v>
      </c>
    </row>
    <row r="101" customFormat="false" ht="15" hidden="false" customHeight="false" outlineLevel="0" collapsed="false">
      <c r="A101" s="16" t="s">
        <v>405</v>
      </c>
      <c r="B101" s="17" t="s">
        <v>406</v>
      </c>
      <c r="C101" s="16" t="s">
        <v>407</v>
      </c>
      <c r="D101" s="16" t="s">
        <v>370</v>
      </c>
      <c r="E101" s="18" t="n">
        <v>1</v>
      </c>
      <c r="F101" s="16" t="s">
        <v>42</v>
      </c>
      <c r="G101" s="18" t="n">
        <v>0</v>
      </c>
      <c r="H101" s="16" t="n">
        <v>1.8</v>
      </c>
      <c r="I101" s="18" t="n">
        <v>5</v>
      </c>
      <c r="J101" s="19" t="n">
        <v>3.7</v>
      </c>
      <c r="K101" s="19" t="n">
        <v>3.7</v>
      </c>
      <c r="L101" s="19" t="n">
        <v>3.7</v>
      </c>
      <c r="M101" s="19" t="n">
        <f aca="false">IF(J101&gt;0,J101,K101)*E101</f>
        <v>3.7</v>
      </c>
      <c r="N101" s="20" t="n">
        <v>3.7</v>
      </c>
      <c r="O101" s="21" t="n">
        <f aca="false">IF(R101="","",ROUND(R101*(1-Premissas!$B$4),4))</f>
        <v>4.4175</v>
      </c>
      <c r="P101" s="22"/>
      <c r="Q101" s="22"/>
      <c r="R101" s="23" t="n">
        <v>4.65</v>
      </c>
      <c r="S101" s="24" t="n">
        <v>1179</v>
      </c>
      <c r="T101" s="24" t="n">
        <v>96</v>
      </c>
      <c r="U101" s="25" t="n">
        <v>118</v>
      </c>
      <c r="V101" s="19" t="n">
        <f aca="false">IF(COUNT(N101:Q101)=0,"",MIN(N101:Q101))</f>
        <v>3.7</v>
      </c>
      <c r="W101" s="16" t="str">
        <f aca="false">IF(V101="","",INDEX($N$4:$Q$4,MATCH(V101,N101:Q101,0)))</f>
        <v>DIMEC</v>
      </c>
      <c r="X101" s="19" t="n">
        <f aca="false">IF(COUNT(N101:Q101)&lt;2,"",SMALL(N101:Q101,2))</f>
        <v>4.4175</v>
      </c>
      <c r="Y101" s="26" t="n">
        <f aca="false">IF(OR(V101="",M101=0),"",V101/M101-1)</f>
        <v>0</v>
      </c>
      <c r="Z101" s="26" t="n">
        <f aca="false">IF(OR(V101="",L101=""),"",V101/(L101*E101)-1)</f>
        <v>0</v>
      </c>
      <c r="AA101" s="16" t="str">
        <f aca="false">IF(V101="","SEM OFERTA",IF(OR(Y101&gt;Premissas!$B$11,Y101&lt;Premissas!$B$12),"VERIFICAR - UNIDADE/EMBALAGEM",IF(Y101&gt;Premissas!$B$6,"NÃO COMPRAR - REAJUSTE &gt;5%","COMPRAR")))</f>
        <v>COMPRAR</v>
      </c>
      <c r="AB101" s="18" t="n">
        <f aca="false">IF(W101="DIMEC",S101,IF(W101="MEDCENTRO",U101,""))</f>
        <v>1179</v>
      </c>
      <c r="AC101" s="18" t="n">
        <f aca="false">IF(AA101&lt;&gt;"COMPRAR",0,IF(AB101="",I101,MIN(I101,AB101)))</f>
        <v>5</v>
      </c>
      <c r="AD101" s="19" t="n">
        <f aca="false">IF(AC101&gt;0,AC101*V101,0)</f>
        <v>18.5</v>
      </c>
      <c r="AE101" s="19" t="n">
        <f aca="false">IF(AC101&gt;0,(M101-V101)*AC101,0)</f>
        <v>0</v>
      </c>
      <c r="AF101" s="16" t="str">
        <f aca="false">IF(AA101&lt;&gt;"COMPRAR","",IF(AB101="",IF(X101="","",IF(X101-V101&lt;0.01,"EMPATE TÉCNICO","")),IF(AB101&lt;I101,"ESTOQUE INSUFICIENTE",IF(X101="","",IF(X101-V101&lt;0.01,"EMPATE TÉCNICO","")))))</f>
        <v/>
      </c>
      <c r="AG101" s="16" t="s">
        <v>304</v>
      </c>
      <c r="AH101" s="16" t="s">
        <v>299</v>
      </c>
    </row>
    <row r="102" customFormat="false" ht="15" hidden="false" customHeight="false" outlineLevel="0" collapsed="false">
      <c r="A102" s="16" t="s">
        <v>408</v>
      </c>
      <c r="B102" s="17" t="s">
        <v>409</v>
      </c>
      <c r="C102" s="16" t="s">
        <v>410</v>
      </c>
      <c r="D102" s="16" t="s">
        <v>380</v>
      </c>
      <c r="E102" s="18" t="n">
        <v>1</v>
      </c>
      <c r="F102" s="16" t="s">
        <v>41</v>
      </c>
      <c r="G102" s="18" t="n">
        <v>15</v>
      </c>
      <c r="H102" s="16" t="n">
        <v>25.1</v>
      </c>
      <c r="I102" s="18" t="n">
        <v>50</v>
      </c>
      <c r="J102" s="19" t="n">
        <v>5.98</v>
      </c>
      <c r="K102" s="19" t="n">
        <v>5.98</v>
      </c>
      <c r="L102" s="19" t="n">
        <v>5.98</v>
      </c>
      <c r="M102" s="19" t="n">
        <f aca="false">IF(J102&gt;0,J102,K102)*E102</f>
        <v>5.98</v>
      </c>
      <c r="N102" s="20" t="n">
        <v>5.98</v>
      </c>
      <c r="O102" s="21" t="n">
        <f aca="false">IF(R102="","",ROUND(R102*(1-Premissas!$B$4),4))</f>
        <v>7.1345</v>
      </c>
      <c r="P102" s="22"/>
      <c r="Q102" s="22"/>
      <c r="R102" s="23" t="n">
        <v>7.51</v>
      </c>
      <c r="S102" s="24" t="n">
        <v>8969</v>
      </c>
      <c r="T102" s="24" t="n">
        <v>96</v>
      </c>
      <c r="U102" s="25" t="n">
        <v>1334</v>
      </c>
      <c r="V102" s="19" t="n">
        <f aca="false">IF(COUNT(N102:Q102)=0,"",MIN(N102:Q102))</f>
        <v>5.98</v>
      </c>
      <c r="W102" s="16" t="str">
        <f aca="false">IF(V102="","",INDEX($N$4:$Q$4,MATCH(V102,N102:Q102,0)))</f>
        <v>DIMEC</v>
      </c>
      <c r="X102" s="19" t="n">
        <f aca="false">IF(COUNT(N102:Q102)&lt;2,"",SMALL(N102:Q102,2))</f>
        <v>7.1345</v>
      </c>
      <c r="Y102" s="26" t="n">
        <f aca="false">IF(OR(V102="",M102=0),"",V102/M102-1)</f>
        <v>0</v>
      </c>
      <c r="Z102" s="26" t="n">
        <f aca="false">IF(OR(V102="",L102=""),"",V102/(L102*E102)-1)</f>
        <v>0</v>
      </c>
      <c r="AA102" s="16" t="str">
        <f aca="false">IF(V102="","SEM OFERTA",IF(OR(Y102&gt;Premissas!$B$11,Y102&lt;Premissas!$B$12),"VERIFICAR - UNIDADE/EMBALAGEM",IF(Y102&gt;Premissas!$B$6,"NÃO COMPRAR - REAJUSTE &gt;5%","COMPRAR")))</f>
        <v>COMPRAR</v>
      </c>
      <c r="AB102" s="18" t="n">
        <f aca="false">IF(W102="DIMEC",S102,IF(W102="MEDCENTRO",U102,""))</f>
        <v>8969</v>
      </c>
      <c r="AC102" s="18" t="n">
        <f aca="false">IF(AA102&lt;&gt;"COMPRAR",0,IF(AB102="",I102,MIN(I102,AB102)))</f>
        <v>50</v>
      </c>
      <c r="AD102" s="19" t="n">
        <f aca="false">IF(AC102&gt;0,AC102*V102,0)</f>
        <v>299</v>
      </c>
      <c r="AE102" s="19" t="n">
        <f aca="false">IF(AC102&gt;0,(M102-V102)*AC102,0)</f>
        <v>0</v>
      </c>
      <c r="AF102" s="16" t="str">
        <f aca="false">IF(AA102&lt;&gt;"COMPRAR","",IF(AB102="",IF(X102="","",IF(X102-V102&lt;0.01,"EMPATE TÉCNICO","")),IF(AB102&lt;I102,"ESTOQUE INSUFICIENTE",IF(X102="","",IF(X102-V102&lt;0.01,"EMPATE TÉCNICO","")))))</f>
        <v/>
      </c>
      <c r="AG102" s="16" t="s">
        <v>304</v>
      </c>
      <c r="AH102" s="16" t="s">
        <v>299</v>
      </c>
    </row>
    <row r="103" customFormat="false" ht="15" hidden="false" customHeight="false" outlineLevel="0" collapsed="false">
      <c r="A103" s="16" t="s">
        <v>411</v>
      </c>
      <c r="B103" s="17" t="s">
        <v>412</v>
      </c>
      <c r="C103" s="16" t="s">
        <v>413</v>
      </c>
      <c r="D103" s="16" t="s">
        <v>297</v>
      </c>
      <c r="E103" s="18" t="n">
        <v>1</v>
      </c>
      <c r="F103" s="16" t="s">
        <v>43</v>
      </c>
      <c r="G103" s="18" t="n">
        <v>1</v>
      </c>
      <c r="H103" s="16" t="n">
        <v>0.6</v>
      </c>
      <c r="I103" s="18" t="n">
        <v>1</v>
      </c>
      <c r="J103" s="19" t="n">
        <v>6.515</v>
      </c>
      <c r="K103" s="19" t="n">
        <v>6.515</v>
      </c>
      <c r="L103" s="19" t="n">
        <v>6.515</v>
      </c>
      <c r="M103" s="19" t="n">
        <f aca="false">IF(J103&gt;0,J103,K103)*E103</f>
        <v>6.515</v>
      </c>
      <c r="N103" s="20" t="n">
        <v>7.42</v>
      </c>
      <c r="O103" s="21" t="n">
        <f aca="false">IF(R103="","",ROUND(R103*(1-Premissas!$B$4),4))</f>
        <v>7.087</v>
      </c>
      <c r="P103" s="22"/>
      <c r="Q103" s="22"/>
      <c r="R103" s="23" t="n">
        <v>7.46</v>
      </c>
      <c r="S103" s="24" t="n">
        <v>879</v>
      </c>
      <c r="T103" s="24" t="n">
        <v>48</v>
      </c>
      <c r="U103" s="25" t="n">
        <v>12</v>
      </c>
      <c r="V103" s="19" t="n">
        <f aca="false">IF(COUNT(N103:Q103)=0,"",MIN(N103:Q103))</f>
        <v>7.087</v>
      </c>
      <c r="W103" s="16" t="str">
        <f aca="false">IF(V103="","",INDEX($N$4:$Q$4,MATCH(V103,N103:Q103,0)))</f>
        <v>MEDCENTRO</v>
      </c>
      <c r="X103" s="19" t="n">
        <f aca="false">IF(COUNT(N103:Q103)&lt;2,"",SMALL(N103:Q103,2))</f>
        <v>7.42</v>
      </c>
      <c r="Y103" s="26" t="n">
        <f aca="false">IF(OR(V103="",M103=0),"",V103/M103-1)</f>
        <v>0.0877973906369916</v>
      </c>
      <c r="Z103" s="26" t="n">
        <f aca="false">IF(OR(V103="",L103=""),"",V103/(L103*E103)-1)</f>
        <v>0.0877973906369916</v>
      </c>
      <c r="AA103" s="16" t="str">
        <f aca="false">IF(V103="","SEM OFERTA",IF(OR(Y103&gt;Premissas!$B$11,Y103&lt;Premissas!$B$12),"VERIFICAR - UNIDADE/EMBALAGEM",IF(Y103&gt;Premissas!$B$6,"NÃO COMPRAR - REAJUSTE &gt;5%","COMPRAR")))</f>
        <v>NÃO COMPRAR - REAJUSTE &gt;5%</v>
      </c>
      <c r="AB103" s="18" t="n">
        <f aca="false">IF(W103="DIMEC",S103,IF(W103="MEDCENTRO",U103,""))</f>
        <v>12</v>
      </c>
      <c r="AC103" s="18" t="n">
        <f aca="false">IF(AA103&lt;&gt;"COMPRAR",0,IF(AB103="",I103,MIN(I103,AB103)))</f>
        <v>0</v>
      </c>
      <c r="AD103" s="19" t="n">
        <f aca="false">IF(AC103&gt;0,AC103*V103,0)</f>
        <v>0</v>
      </c>
      <c r="AE103" s="19" t="n">
        <f aca="false">IF(AC103&gt;0,(M103-V103)*AC103,0)</f>
        <v>0</v>
      </c>
      <c r="AF103" s="16" t="str">
        <f aca="false">IF(AA103&lt;&gt;"COMPRAR","",IF(AB103="",IF(X103="","",IF(X103-V103&lt;0.01,"EMPATE TÉCNICO","")),IF(AB103&lt;I103,"ESTOQUE INSUFICIENTE",IF(X103="","",IF(X103-V103&lt;0.01,"EMPATE TÉCNICO","")))))</f>
        <v/>
      </c>
      <c r="AG103" s="16" t="s">
        <v>139</v>
      </c>
      <c r="AH103" s="16" t="s">
        <v>299</v>
      </c>
    </row>
    <row r="104" customFormat="false" ht="15" hidden="false" customHeight="false" outlineLevel="0" collapsed="false">
      <c r="A104" s="16" t="s">
        <v>414</v>
      </c>
      <c r="B104" s="17" t="s">
        <v>415</v>
      </c>
      <c r="C104" s="16" t="s">
        <v>416</v>
      </c>
      <c r="D104" s="16" t="s">
        <v>417</v>
      </c>
      <c r="E104" s="18" t="n">
        <v>1</v>
      </c>
      <c r="F104" s="16" t="s">
        <v>41</v>
      </c>
      <c r="G104" s="18" t="n">
        <v>1</v>
      </c>
      <c r="H104" s="16" t="n">
        <v>5.3</v>
      </c>
      <c r="I104" s="18" t="n">
        <v>13</v>
      </c>
      <c r="J104" s="19" t="n">
        <v>6.44333333333333</v>
      </c>
      <c r="K104" s="19" t="n">
        <v>6.44333333333333</v>
      </c>
      <c r="L104" s="19" t="n">
        <v>6.4429</v>
      </c>
      <c r="M104" s="19" t="n">
        <f aca="false">IF(J104&gt;0,J104,K104)*E104</f>
        <v>6.44333333333333</v>
      </c>
      <c r="N104" s="20" t="n">
        <v>7.77</v>
      </c>
      <c r="O104" s="21" t="str">
        <f aca="false">IF(R104="","",ROUND(R104*(1-Premissas!$B$4),4))</f>
        <v/>
      </c>
      <c r="P104" s="22"/>
      <c r="Q104" s="22"/>
      <c r="R104" s="23"/>
      <c r="S104" s="24" t="n">
        <v>57</v>
      </c>
      <c r="T104" s="24" t="n">
        <v>35</v>
      </c>
      <c r="U104" s="25"/>
      <c r="V104" s="19" t="n">
        <f aca="false">IF(COUNT(N104:Q104)=0,"",MIN(N104:Q104))</f>
        <v>7.77</v>
      </c>
      <c r="W104" s="16" t="str">
        <f aca="false">IF(V104="","",INDEX($N$4:$Q$4,MATCH(V104,N104:Q104,0)))</f>
        <v>DIMEC</v>
      </c>
      <c r="X104" s="19" t="str">
        <f aca="false">IF(COUNT(N104:Q104)&lt;2,"",SMALL(N104:Q104,2))</f>
        <v/>
      </c>
      <c r="Y104" s="26" t="n">
        <f aca="false">IF(OR(V104="",M104=0),"",V104/M104-1)</f>
        <v>0.205897568546302</v>
      </c>
      <c r="Z104" s="26" t="n">
        <f aca="false">IF(OR(V104="",L104=""),"",V104/(L104*E104)-1)</f>
        <v>0.205978674199506</v>
      </c>
      <c r="AA104" s="16" t="str">
        <f aca="false">IF(V104="","SEM OFERTA",IF(OR(Y104&gt;Premissas!$B$11,Y104&lt;Premissas!$B$12),"VERIFICAR - UNIDADE/EMBALAGEM",IF(Y104&gt;Premissas!$B$6,"NÃO COMPRAR - REAJUSTE &gt;5%","COMPRAR")))</f>
        <v>NÃO COMPRAR - REAJUSTE &gt;5%</v>
      </c>
      <c r="AB104" s="18" t="n">
        <f aca="false">IF(W104="DIMEC",S104,IF(W104="MEDCENTRO",U104,""))</f>
        <v>57</v>
      </c>
      <c r="AC104" s="18" t="n">
        <f aca="false">IF(AA104&lt;&gt;"COMPRAR",0,IF(AB104="",I104,MIN(I104,AB104)))</f>
        <v>0</v>
      </c>
      <c r="AD104" s="19" t="n">
        <f aca="false">IF(AC104&gt;0,AC104*V104,0)</f>
        <v>0</v>
      </c>
      <c r="AE104" s="19" t="n">
        <f aca="false">IF(AC104&gt;0,(M104-V104)*AC104,0)</f>
        <v>0</v>
      </c>
      <c r="AF104" s="16" t="str">
        <f aca="false">IF(AA104&lt;&gt;"COMPRAR","",IF(AB104="",IF(X104="","",IF(X104-V104&lt;0.01,"EMPATE TÉCNICO","")),IF(AB104&lt;I104,"ESTOQUE INSUFICIENTE",IF(X104="","",IF(X104-V104&lt;0.01,"EMPATE TÉCNICO","")))))</f>
        <v/>
      </c>
      <c r="AG104" s="16" t="s">
        <v>418</v>
      </c>
      <c r="AH104" s="16" t="s">
        <v>299</v>
      </c>
    </row>
    <row r="105" customFormat="false" ht="15" hidden="false" customHeight="false" outlineLevel="0" collapsed="false">
      <c r="A105" s="16" t="s">
        <v>419</v>
      </c>
      <c r="B105" s="17" t="s">
        <v>420</v>
      </c>
      <c r="C105" s="16" t="s">
        <v>421</v>
      </c>
      <c r="D105" s="16" t="s">
        <v>370</v>
      </c>
      <c r="E105" s="18" t="n">
        <v>1</v>
      </c>
      <c r="F105" s="16" t="s">
        <v>41</v>
      </c>
      <c r="G105" s="18" t="n">
        <v>18</v>
      </c>
      <c r="H105" s="16" t="n">
        <v>27.9</v>
      </c>
      <c r="I105" s="18" t="n">
        <v>54</v>
      </c>
      <c r="J105" s="19" t="n">
        <v>2.23</v>
      </c>
      <c r="K105" s="19" t="n">
        <v>2.23</v>
      </c>
      <c r="L105" s="19" t="n">
        <v>2.23</v>
      </c>
      <c r="M105" s="19" t="n">
        <f aca="false">IF(J105&gt;0,J105,K105)*E105</f>
        <v>2.23</v>
      </c>
      <c r="N105" s="20" t="n">
        <v>2.23</v>
      </c>
      <c r="O105" s="21" t="n">
        <f aca="false">IF(R105="","",ROUND(R105*(1-Premissas!$B$4),4))</f>
        <v>2.603</v>
      </c>
      <c r="P105" s="22"/>
      <c r="Q105" s="22"/>
      <c r="R105" s="23" t="n">
        <v>2.74</v>
      </c>
      <c r="S105" s="24" t="n">
        <v>5363</v>
      </c>
      <c r="T105" s="24" t="n">
        <v>144</v>
      </c>
      <c r="U105" s="25" t="n">
        <v>748</v>
      </c>
      <c r="V105" s="19" t="n">
        <f aca="false">IF(COUNT(N105:Q105)=0,"",MIN(N105:Q105))</f>
        <v>2.23</v>
      </c>
      <c r="W105" s="16" t="str">
        <f aca="false">IF(V105="","",INDEX($N$4:$Q$4,MATCH(V105,N105:Q105,0)))</f>
        <v>DIMEC</v>
      </c>
      <c r="X105" s="19" t="n">
        <f aca="false">IF(COUNT(N105:Q105)&lt;2,"",SMALL(N105:Q105,2))</f>
        <v>2.603</v>
      </c>
      <c r="Y105" s="26" t="n">
        <f aca="false">IF(OR(V105="",M105=0),"",V105/M105-1)</f>
        <v>0</v>
      </c>
      <c r="Z105" s="26" t="n">
        <f aca="false">IF(OR(V105="",L105=""),"",V105/(L105*E105)-1)</f>
        <v>0</v>
      </c>
      <c r="AA105" s="16" t="str">
        <f aca="false">IF(V105="","SEM OFERTA",IF(OR(Y105&gt;Premissas!$B$11,Y105&lt;Premissas!$B$12),"VERIFICAR - UNIDADE/EMBALAGEM",IF(Y105&gt;Premissas!$B$6,"NÃO COMPRAR - REAJUSTE &gt;5%","COMPRAR")))</f>
        <v>COMPRAR</v>
      </c>
      <c r="AB105" s="18" t="n">
        <f aca="false">IF(W105="DIMEC",S105,IF(W105="MEDCENTRO",U105,""))</f>
        <v>5363</v>
      </c>
      <c r="AC105" s="18" t="n">
        <f aca="false">IF(AA105&lt;&gt;"COMPRAR",0,IF(AB105="",I105,MIN(I105,AB105)))</f>
        <v>54</v>
      </c>
      <c r="AD105" s="19" t="n">
        <f aca="false">IF(AC105&gt;0,AC105*V105,0)</f>
        <v>120.42</v>
      </c>
      <c r="AE105" s="19" t="n">
        <f aca="false">IF(AC105&gt;0,(M105-V105)*AC105,0)</f>
        <v>0</v>
      </c>
      <c r="AF105" s="16" t="str">
        <f aca="false">IF(AA105&lt;&gt;"COMPRAR","",IF(AB105="",IF(X105="","",IF(X105-V105&lt;0.01,"EMPATE TÉCNICO","")),IF(AB105&lt;I105,"ESTOQUE INSUFICIENTE",IF(X105="","",IF(X105-V105&lt;0.01,"EMPATE TÉCNICO","")))))</f>
        <v/>
      </c>
      <c r="AG105" s="16" t="s">
        <v>304</v>
      </c>
      <c r="AH105" s="16" t="s">
        <v>299</v>
      </c>
    </row>
    <row r="106" customFormat="false" ht="15" hidden="false" customHeight="false" outlineLevel="0" collapsed="false">
      <c r="A106" s="16" t="s">
        <v>422</v>
      </c>
      <c r="B106" s="17" t="s">
        <v>423</v>
      </c>
      <c r="C106" s="16" t="s">
        <v>424</v>
      </c>
      <c r="D106" s="16" t="s">
        <v>370</v>
      </c>
      <c r="E106" s="18" t="n">
        <v>1</v>
      </c>
      <c r="F106" s="16" t="s">
        <v>41</v>
      </c>
      <c r="G106" s="18" t="n">
        <v>9</v>
      </c>
      <c r="H106" s="16" t="n">
        <v>53.5</v>
      </c>
      <c r="I106" s="18" t="n">
        <v>129</v>
      </c>
      <c r="J106" s="19" t="n">
        <v>3.14</v>
      </c>
      <c r="K106" s="19" t="n">
        <v>3.14</v>
      </c>
      <c r="L106" s="19" t="n">
        <v>3.14</v>
      </c>
      <c r="M106" s="19" t="n">
        <f aca="false">IF(J106&gt;0,J106,K106)*E106</f>
        <v>3.14</v>
      </c>
      <c r="N106" s="20" t="n">
        <v>3.17</v>
      </c>
      <c r="O106" s="21" t="n">
        <f aca="false">IF(R106="","",ROUND(R106*(1-Premissas!$B$4),4))</f>
        <v>3.781</v>
      </c>
      <c r="P106" s="22"/>
      <c r="Q106" s="22"/>
      <c r="R106" s="23" t="n">
        <v>3.98</v>
      </c>
      <c r="S106" s="24" t="n">
        <v>14946</v>
      </c>
      <c r="T106" s="24" t="n">
        <v>96</v>
      </c>
      <c r="U106" s="25" t="n">
        <v>5244</v>
      </c>
      <c r="V106" s="19" t="n">
        <f aca="false">IF(COUNT(N106:Q106)=0,"",MIN(N106:Q106))</f>
        <v>3.17</v>
      </c>
      <c r="W106" s="16" t="str">
        <f aca="false">IF(V106="","",INDEX($N$4:$Q$4,MATCH(V106,N106:Q106,0)))</f>
        <v>DIMEC</v>
      </c>
      <c r="X106" s="19" t="n">
        <f aca="false">IF(COUNT(N106:Q106)&lt;2,"",SMALL(N106:Q106,2))</f>
        <v>3.781</v>
      </c>
      <c r="Y106" s="26" t="n">
        <f aca="false">IF(OR(V106="",M106=0),"",V106/M106-1)</f>
        <v>0.00955414012738842</v>
      </c>
      <c r="Z106" s="26" t="n">
        <f aca="false">IF(OR(V106="",L106=""),"",V106/(L106*E106)-1)</f>
        <v>0.00955414012738842</v>
      </c>
      <c r="AA106" s="16" t="str">
        <f aca="false">IF(V106="","SEM OFERTA",IF(OR(Y106&gt;Premissas!$B$11,Y106&lt;Premissas!$B$12),"VERIFICAR - UNIDADE/EMBALAGEM",IF(Y106&gt;Premissas!$B$6,"NÃO COMPRAR - REAJUSTE &gt;5%","COMPRAR")))</f>
        <v>COMPRAR</v>
      </c>
      <c r="AB106" s="18" t="n">
        <f aca="false">IF(W106="DIMEC",S106,IF(W106="MEDCENTRO",U106,""))</f>
        <v>14946</v>
      </c>
      <c r="AC106" s="18" t="n">
        <f aca="false">IF(AA106&lt;&gt;"COMPRAR",0,IF(AB106="",I106,MIN(I106,AB106)))</f>
        <v>129</v>
      </c>
      <c r="AD106" s="19" t="n">
        <f aca="false">IF(AC106&gt;0,AC106*V106,0)</f>
        <v>408.93</v>
      </c>
      <c r="AE106" s="19" t="n">
        <f aca="false">IF(AC106&gt;0,(M106-V106)*AC106,0)</f>
        <v>-3.86999999999998</v>
      </c>
      <c r="AF106" s="16" t="str">
        <f aca="false">IF(AA106&lt;&gt;"COMPRAR","",IF(AB106="",IF(X106="","",IF(X106-V106&lt;0.01,"EMPATE TÉCNICO","")),IF(AB106&lt;I106,"ESTOQUE INSUFICIENTE",IF(X106="","",IF(X106-V106&lt;0.01,"EMPATE TÉCNICO","")))))</f>
        <v/>
      </c>
      <c r="AG106" s="16" t="s">
        <v>304</v>
      </c>
      <c r="AH106" s="16" t="s">
        <v>299</v>
      </c>
    </row>
    <row r="107" customFormat="false" ht="15" hidden="false" customHeight="false" outlineLevel="0" collapsed="false">
      <c r="A107" s="16" t="s">
        <v>425</v>
      </c>
      <c r="B107" s="17" t="s">
        <v>426</v>
      </c>
      <c r="C107" s="16" t="s">
        <v>427</v>
      </c>
      <c r="D107" s="16" t="s">
        <v>370</v>
      </c>
      <c r="E107" s="18" t="n">
        <v>1</v>
      </c>
      <c r="F107" s="16" t="s">
        <v>41</v>
      </c>
      <c r="G107" s="18" t="n">
        <v>27</v>
      </c>
      <c r="H107" s="16" t="n">
        <v>35.6</v>
      </c>
      <c r="I107" s="18" t="n">
        <v>65</v>
      </c>
      <c r="J107" s="19" t="n">
        <v>1.86</v>
      </c>
      <c r="K107" s="19" t="n">
        <v>1.86</v>
      </c>
      <c r="L107" s="19" t="n">
        <v>1.86</v>
      </c>
      <c r="M107" s="19" t="n">
        <f aca="false">IF(J107&gt;0,J107,K107)*E107</f>
        <v>1.86</v>
      </c>
      <c r="N107" s="20" t="n">
        <v>1.86</v>
      </c>
      <c r="O107" s="21" t="n">
        <f aca="false">IF(R107="","",ROUND(R107*(1-Premissas!$B$4),4))</f>
        <v>2.1185</v>
      </c>
      <c r="P107" s="22"/>
      <c r="Q107" s="22"/>
      <c r="R107" s="23" t="n">
        <v>2.23</v>
      </c>
      <c r="S107" s="24" t="n">
        <v>8647</v>
      </c>
      <c r="T107" s="24" t="n">
        <v>204</v>
      </c>
      <c r="U107" s="25" t="n">
        <v>76</v>
      </c>
      <c r="V107" s="19" t="n">
        <f aca="false">IF(COUNT(N107:Q107)=0,"",MIN(N107:Q107))</f>
        <v>1.86</v>
      </c>
      <c r="W107" s="16" t="str">
        <f aca="false">IF(V107="","",INDEX($N$4:$Q$4,MATCH(V107,N107:Q107,0)))</f>
        <v>DIMEC</v>
      </c>
      <c r="X107" s="19" t="n">
        <f aca="false">IF(COUNT(N107:Q107)&lt;2,"",SMALL(N107:Q107,2))</f>
        <v>2.1185</v>
      </c>
      <c r="Y107" s="26" t="n">
        <f aca="false">IF(OR(V107="",M107=0),"",V107/M107-1)</f>
        <v>0</v>
      </c>
      <c r="Z107" s="26" t="n">
        <f aca="false">IF(OR(V107="",L107=""),"",V107/(L107*E107)-1)</f>
        <v>0</v>
      </c>
      <c r="AA107" s="16" t="str">
        <f aca="false">IF(V107="","SEM OFERTA",IF(OR(Y107&gt;Premissas!$B$11,Y107&lt;Premissas!$B$12),"VERIFICAR - UNIDADE/EMBALAGEM",IF(Y107&gt;Premissas!$B$6,"NÃO COMPRAR - REAJUSTE &gt;5%","COMPRAR")))</f>
        <v>COMPRAR</v>
      </c>
      <c r="AB107" s="18" t="n">
        <f aca="false">IF(W107="DIMEC",S107,IF(W107="MEDCENTRO",U107,""))</f>
        <v>8647</v>
      </c>
      <c r="AC107" s="18" t="n">
        <f aca="false">IF(AA107&lt;&gt;"COMPRAR",0,IF(AB107="",I107,MIN(I107,AB107)))</f>
        <v>65</v>
      </c>
      <c r="AD107" s="19" t="n">
        <f aca="false">IF(AC107&gt;0,AC107*V107,0)</f>
        <v>120.9</v>
      </c>
      <c r="AE107" s="19" t="n">
        <f aca="false">IF(AC107&gt;0,(M107-V107)*AC107,0)</f>
        <v>0</v>
      </c>
      <c r="AF107" s="16" t="str">
        <f aca="false">IF(AA107&lt;&gt;"COMPRAR","",IF(AB107="",IF(X107="","",IF(X107-V107&lt;0.01,"EMPATE TÉCNICO","")),IF(AB107&lt;I107,"ESTOQUE INSUFICIENTE",IF(X107="","",IF(X107-V107&lt;0.01,"EMPATE TÉCNICO","")))))</f>
        <v/>
      </c>
      <c r="AG107" s="16" t="s">
        <v>304</v>
      </c>
      <c r="AH107" s="16" t="s">
        <v>299</v>
      </c>
    </row>
    <row r="108" customFormat="false" ht="15" hidden="false" customHeight="false" outlineLevel="0" collapsed="false">
      <c r="A108" s="16" t="s">
        <v>428</v>
      </c>
      <c r="B108" s="17" t="s">
        <v>429</v>
      </c>
      <c r="C108" s="16" t="s">
        <v>430</v>
      </c>
      <c r="D108" s="16" t="s">
        <v>370</v>
      </c>
      <c r="E108" s="18" t="n">
        <v>1</v>
      </c>
      <c r="F108" s="16" t="s">
        <v>42</v>
      </c>
      <c r="G108" s="18" t="n">
        <v>3</v>
      </c>
      <c r="H108" s="16" t="n">
        <v>4.3</v>
      </c>
      <c r="I108" s="18" t="n">
        <v>9</v>
      </c>
      <c r="J108" s="19" t="n">
        <v>2.55</v>
      </c>
      <c r="K108" s="19" t="n">
        <v>2.55</v>
      </c>
      <c r="L108" s="19" t="n">
        <v>2.55</v>
      </c>
      <c r="M108" s="19" t="n">
        <f aca="false">IF(J108&gt;0,J108,K108)*E108</f>
        <v>2.55</v>
      </c>
      <c r="N108" s="20" t="n">
        <v>2.55</v>
      </c>
      <c r="O108" s="21" t="n">
        <f aca="false">IF(R108="","",ROUND(R108*(1-Premissas!$B$4),4))</f>
        <v>3.04</v>
      </c>
      <c r="P108" s="22"/>
      <c r="Q108" s="22"/>
      <c r="R108" s="23" t="n">
        <v>3.2</v>
      </c>
      <c r="S108" s="24" t="n">
        <v>1478</v>
      </c>
      <c r="T108" s="24" t="n">
        <v>144</v>
      </c>
      <c r="U108" s="25" t="n">
        <v>262</v>
      </c>
      <c r="V108" s="19" t="n">
        <f aca="false">IF(COUNT(N108:Q108)=0,"",MIN(N108:Q108))</f>
        <v>2.55</v>
      </c>
      <c r="W108" s="16" t="str">
        <f aca="false">IF(V108="","",INDEX($N$4:$Q$4,MATCH(V108,N108:Q108,0)))</f>
        <v>DIMEC</v>
      </c>
      <c r="X108" s="19" t="n">
        <f aca="false">IF(COUNT(N108:Q108)&lt;2,"",SMALL(N108:Q108,2))</f>
        <v>3.04</v>
      </c>
      <c r="Y108" s="26" t="n">
        <f aca="false">IF(OR(V108="",M108=0),"",V108/M108-1)</f>
        <v>0</v>
      </c>
      <c r="Z108" s="26" t="n">
        <f aca="false">IF(OR(V108="",L108=""),"",V108/(L108*E108)-1)</f>
        <v>0</v>
      </c>
      <c r="AA108" s="16" t="str">
        <f aca="false">IF(V108="","SEM OFERTA",IF(OR(Y108&gt;Premissas!$B$11,Y108&lt;Premissas!$B$12),"VERIFICAR - UNIDADE/EMBALAGEM",IF(Y108&gt;Premissas!$B$6,"NÃO COMPRAR - REAJUSTE &gt;5%","COMPRAR")))</f>
        <v>COMPRAR</v>
      </c>
      <c r="AB108" s="18" t="n">
        <f aca="false">IF(W108="DIMEC",S108,IF(W108="MEDCENTRO",U108,""))</f>
        <v>1478</v>
      </c>
      <c r="AC108" s="18" t="n">
        <f aca="false">IF(AA108&lt;&gt;"COMPRAR",0,IF(AB108="",I108,MIN(I108,AB108)))</f>
        <v>9</v>
      </c>
      <c r="AD108" s="19" t="n">
        <f aca="false">IF(AC108&gt;0,AC108*V108,0)</f>
        <v>22.95</v>
      </c>
      <c r="AE108" s="19" t="n">
        <f aca="false">IF(AC108&gt;0,(M108-V108)*AC108,0)</f>
        <v>0</v>
      </c>
      <c r="AF108" s="16" t="str">
        <f aca="false">IF(AA108&lt;&gt;"COMPRAR","",IF(AB108="",IF(X108="","",IF(X108-V108&lt;0.01,"EMPATE TÉCNICO","")),IF(AB108&lt;I108,"ESTOQUE INSUFICIENTE",IF(X108="","",IF(X108-V108&lt;0.01,"EMPATE TÉCNICO","")))))</f>
        <v/>
      </c>
      <c r="AG108" s="16" t="s">
        <v>304</v>
      </c>
      <c r="AH108" s="16" t="s">
        <v>299</v>
      </c>
    </row>
    <row r="109" customFormat="false" ht="15" hidden="false" customHeight="false" outlineLevel="0" collapsed="false">
      <c r="A109" s="16" t="s">
        <v>431</v>
      </c>
      <c r="B109" s="17" t="s">
        <v>432</v>
      </c>
      <c r="C109" s="16" t="s">
        <v>433</v>
      </c>
      <c r="D109" s="16" t="s">
        <v>370</v>
      </c>
      <c r="E109" s="18" t="n">
        <v>1</v>
      </c>
      <c r="F109" s="16" t="s">
        <v>41</v>
      </c>
      <c r="G109" s="18" t="n">
        <v>3</v>
      </c>
      <c r="H109" s="16" t="n">
        <v>9.3</v>
      </c>
      <c r="I109" s="18" t="n">
        <v>21</v>
      </c>
      <c r="J109" s="19" t="n">
        <v>8.1</v>
      </c>
      <c r="K109" s="19" t="n">
        <v>8.1</v>
      </c>
      <c r="L109" s="19" t="n">
        <v>8.1</v>
      </c>
      <c r="M109" s="19" t="n">
        <f aca="false">IF(J109&gt;0,J109,K109)*E109</f>
        <v>8.1</v>
      </c>
      <c r="N109" s="20" t="n">
        <v>8.1</v>
      </c>
      <c r="O109" s="21" t="n">
        <f aca="false">IF(R109="","",ROUND(R109*(1-Premissas!$B$4),4))</f>
        <v>9.3385</v>
      </c>
      <c r="P109" s="22"/>
      <c r="Q109" s="22"/>
      <c r="R109" s="23" t="n">
        <v>9.83</v>
      </c>
      <c r="S109" s="24" t="n">
        <v>3890</v>
      </c>
      <c r="T109" s="24" t="n">
        <v>24</v>
      </c>
      <c r="U109" s="25" t="n">
        <v>328</v>
      </c>
      <c r="V109" s="19" t="n">
        <f aca="false">IF(COUNT(N109:Q109)=0,"",MIN(N109:Q109))</f>
        <v>8.1</v>
      </c>
      <c r="W109" s="16" t="str">
        <f aca="false">IF(V109="","",INDEX($N$4:$Q$4,MATCH(V109,N109:Q109,0)))</f>
        <v>DIMEC</v>
      </c>
      <c r="X109" s="19" t="n">
        <f aca="false">IF(COUNT(N109:Q109)&lt;2,"",SMALL(N109:Q109,2))</f>
        <v>9.3385</v>
      </c>
      <c r="Y109" s="26" t="n">
        <f aca="false">IF(OR(V109="",M109=0),"",V109/M109-1)</f>
        <v>0</v>
      </c>
      <c r="Z109" s="26" t="n">
        <f aca="false">IF(OR(V109="",L109=""),"",V109/(L109*E109)-1)</f>
        <v>0</v>
      </c>
      <c r="AA109" s="16" t="str">
        <f aca="false">IF(V109="","SEM OFERTA",IF(OR(Y109&gt;Premissas!$B$11,Y109&lt;Premissas!$B$12),"VERIFICAR - UNIDADE/EMBALAGEM",IF(Y109&gt;Premissas!$B$6,"NÃO COMPRAR - REAJUSTE &gt;5%","COMPRAR")))</f>
        <v>COMPRAR</v>
      </c>
      <c r="AB109" s="18" t="n">
        <f aca="false">IF(W109="DIMEC",S109,IF(W109="MEDCENTRO",U109,""))</f>
        <v>3890</v>
      </c>
      <c r="AC109" s="18" t="n">
        <f aca="false">IF(AA109&lt;&gt;"COMPRAR",0,IF(AB109="",I109,MIN(I109,AB109)))</f>
        <v>21</v>
      </c>
      <c r="AD109" s="19" t="n">
        <f aca="false">IF(AC109&gt;0,AC109*V109,0)</f>
        <v>170.1</v>
      </c>
      <c r="AE109" s="19" t="n">
        <f aca="false">IF(AC109&gt;0,(M109-V109)*AC109,0)</f>
        <v>0</v>
      </c>
      <c r="AF109" s="16" t="str">
        <f aca="false">IF(AA109&lt;&gt;"COMPRAR","",IF(AB109="",IF(X109="","",IF(X109-V109&lt;0.01,"EMPATE TÉCNICO","")),IF(AB109&lt;I109,"ESTOQUE INSUFICIENTE",IF(X109="","",IF(X109-V109&lt;0.01,"EMPATE TÉCNICO","")))))</f>
        <v/>
      </c>
      <c r="AG109" s="16" t="s">
        <v>304</v>
      </c>
      <c r="AH109" s="16" t="s">
        <v>299</v>
      </c>
    </row>
    <row r="110" customFormat="false" ht="15" hidden="false" customHeight="false" outlineLevel="0" collapsed="false">
      <c r="A110" s="16" t="s">
        <v>434</v>
      </c>
      <c r="B110" s="17" t="s">
        <v>435</v>
      </c>
      <c r="C110" s="16" t="s">
        <v>436</v>
      </c>
      <c r="D110" s="16" t="s">
        <v>370</v>
      </c>
      <c r="E110" s="18" t="n">
        <v>1</v>
      </c>
      <c r="F110" s="16" t="s">
        <v>41</v>
      </c>
      <c r="G110" s="18" t="n">
        <v>5</v>
      </c>
      <c r="H110" s="16" t="n">
        <v>31.6</v>
      </c>
      <c r="I110" s="18" t="n">
        <v>77</v>
      </c>
      <c r="J110" s="19" t="n">
        <v>5.02</v>
      </c>
      <c r="K110" s="19" t="n">
        <v>5.02</v>
      </c>
      <c r="L110" s="19" t="n">
        <v>5.02</v>
      </c>
      <c r="M110" s="19" t="n">
        <f aca="false">IF(J110&gt;0,J110,K110)*E110</f>
        <v>5.02</v>
      </c>
      <c r="N110" s="20" t="n">
        <v>5.02</v>
      </c>
      <c r="O110" s="21" t="n">
        <f aca="false">IF(R110="","",ROUND(R110*(1-Premissas!$B$4),4))</f>
        <v>6.004</v>
      </c>
      <c r="P110" s="22"/>
      <c r="Q110" s="22"/>
      <c r="R110" s="23" t="n">
        <v>6.32</v>
      </c>
      <c r="S110" s="24" t="n">
        <v>8166</v>
      </c>
      <c r="T110" s="24" t="n">
        <v>96</v>
      </c>
      <c r="U110" s="25" t="n">
        <v>2343</v>
      </c>
      <c r="V110" s="19" t="n">
        <f aca="false">IF(COUNT(N110:Q110)=0,"",MIN(N110:Q110))</f>
        <v>5.02</v>
      </c>
      <c r="W110" s="16" t="str">
        <f aca="false">IF(V110="","",INDEX($N$4:$Q$4,MATCH(V110,N110:Q110,0)))</f>
        <v>DIMEC</v>
      </c>
      <c r="X110" s="19" t="n">
        <f aca="false">IF(COUNT(N110:Q110)&lt;2,"",SMALL(N110:Q110,2))</f>
        <v>6.004</v>
      </c>
      <c r="Y110" s="26" t="n">
        <f aca="false">IF(OR(V110="",M110=0),"",V110/M110-1)</f>
        <v>0</v>
      </c>
      <c r="Z110" s="26" t="n">
        <f aca="false">IF(OR(V110="",L110=""),"",V110/(L110*E110)-1)</f>
        <v>0</v>
      </c>
      <c r="AA110" s="16" t="str">
        <f aca="false">IF(V110="","SEM OFERTA",IF(OR(Y110&gt;Premissas!$B$11,Y110&lt;Premissas!$B$12),"VERIFICAR - UNIDADE/EMBALAGEM",IF(Y110&gt;Premissas!$B$6,"NÃO COMPRAR - REAJUSTE &gt;5%","COMPRAR")))</f>
        <v>COMPRAR</v>
      </c>
      <c r="AB110" s="18" t="n">
        <f aca="false">IF(W110="DIMEC",S110,IF(W110="MEDCENTRO",U110,""))</f>
        <v>8166</v>
      </c>
      <c r="AC110" s="18" t="n">
        <f aca="false">IF(AA110&lt;&gt;"COMPRAR",0,IF(AB110="",I110,MIN(I110,AB110)))</f>
        <v>77</v>
      </c>
      <c r="AD110" s="19" t="n">
        <f aca="false">IF(AC110&gt;0,AC110*V110,0)</f>
        <v>386.54</v>
      </c>
      <c r="AE110" s="19" t="n">
        <f aca="false">IF(AC110&gt;0,(M110-V110)*AC110,0)</f>
        <v>0</v>
      </c>
      <c r="AF110" s="16" t="str">
        <f aca="false">IF(AA110&lt;&gt;"COMPRAR","",IF(AB110="",IF(X110="","",IF(X110-V110&lt;0.01,"EMPATE TÉCNICO","")),IF(AB110&lt;I110,"ESTOQUE INSUFICIENTE",IF(X110="","",IF(X110-V110&lt;0.01,"EMPATE TÉCNICO","")))))</f>
        <v/>
      </c>
      <c r="AG110" s="16" t="s">
        <v>304</v>
      </c>
      <c r="AH110" s="16" t="s">
        <v>299</v>
      </c>
    </row>
    <row r="111" customFormat="false" ht="15" hidden="false" customHeight="false" outlineLevel="0" collapsed="false">
      <c r="A111" s="16" t="s">
        <v>437</v>
      </c>
      <c r="B111" s="17" t="s">
        <v>438</v>
      </c>
      <c r="C111" s="16" t="s">
        <v>439</v>
      </c>
      <c r="D111" s="16" t="s">
        <v>327</v>
      </c>
      <c r="E111" s="18" t="n">
        <v>1</v>
      </c>
      <c r="F111" s="16" t="s">
        <v>43</v>
      </c>
      <c r="G111" s="18" t="n">
        <v>0</v>
      </c>
      <c r="H111" s="16" t="n">
        <v>0.3</v>
      </c>
      <c r="I111" s="18" t="n">
        <v>1</v>
      </c>
      <c r="J111" s="19" t="n">
        <v>1.75</v>
      </c>
      <c r="K111" s="19" t="n">
        <v>1.75</v>
      </c>
      <c r="L111" s="19" t="n">
        <v>1.75</v>
      </c>
      <c r="M111" s="19" t="n">
        <f aca="false">IF(J111&gt;0,J111,K111)*E111</f>
        <v>1.75</v>
      </c>
      <c r="N111" s="20" t="n">
        <v>1.78</v>
      </c>
      <c r="O111" s="21" t="n">
        <f aca="false">IF(R111="","",ROUND(R111*(1-Premissas!$B$4),4))</f>
        <v>1.8145</v>
      </c>
      <c r="P111" s="22"/>
      <c r="Q111" s="22"/>
      <c r="R111" s="23" t="n">
        <v>1.91</v>
      </c>
      <c r="S111" s="24" t="n">
        <v>105</v>
      </c>
      <c r="T111" s="24" t="n">
        <v>60</v>
      </c>
      <c r="U111" s="25" t="n">
        <v>2</v>
      </c>
      <c r="V111" s="19" t="n">
        <f aca="false">IF(COUNT(N111:Q111)=0,"",MIN(N111:Q111))</f>
        <v>1.78</v>
      </c>
      <c r="W111" s="16" t="str">
        <f aca="false">IF(V111="","",INDEX($N$4:$Q$4,MATCH(V111,N111:Q111,0)))</f>
        <v>DIMEC</v>
      </c>
      <c r="X111" s="19" t="n">
        <f aca="false">IF(COUNT(N111:Q111)&lt;2,"",SMALL(N111:Q111,2))</f>
        <v>1.8145</v>
      </c>
      <c r="Y111" s="26" t="n">
        <f aca="false">IF(OR(V111="",M111=0),"",V111/M111-1)</f>
        <v>0.0171428571428571</v>
      </c>
      <c r="Z111" s="26" t="n">
        <f aca="false">IF(OR(V111="",L111=""),"",V111/(L111*E111)-1)</f>
        <v>0.0171428571428571</v>
      </c>
      <c r="AA111" s="16" t="str">
        <f aca="false">IF(V111="","SEM OFERTA",IF(OR(Y111&gt;Premissas!$B$11,Y111&lt;Premissas!$B$12),"VERIFICAR - UNIDADE/EMBALAGEM",IF(Y111&gt;Premissas!$B$6,"NÃO COMPRAR - REAJUSTE &gt;5%","COMPRAR")))</f>
        <v>COMPRAR</v>
      </c>
      <c r="AB111" s="18" t="n">
        <f aca="false">IF(W111="DIMEC",S111,IF(W111="MEDCENTRO",U111,""))</f>
        <v>105</v>
      </c>
      <c r="AC111" s="18" t="n">
        <f aca="false">IF(AA111&lt;&gt;"COMPRAR",0,IF(AB111="",I111,MIN(I111,AB111)))</f>
        <v>1</v>
      </c>
      <c r="AD111" s="19" t="n">
        <f aca="false">IF(AC111&gt;0,AC111*V111,0)</f>
        <v>1.78</v>
      </c>
      <c r="AE111" s="19" t="n">
        <f aca="false">IF(AC111&gt;0,(M111-V111)*AC111,0)</f>
        <v>-0.03</v>
      </c>
      <c r="AF111" s="16" t="str">
        <f aca="false">IF(AA111&lt;&gt;"COMPRAR","",IF(AB111="",IF(X111="","",IF(X111-V111&lt;0.01,"EMPATE TÉCNICO","")),IF(AB111&lt;I111,"ESTOQUE INSUFICIENTE",IF(X111="","",IF(X111-V111&lt;0.01,"EMPATE TÉCNICO","")))))</f>
        <v/>
      </c>
      <c r="AG111" s="16" t="s">
        <v>328</v>
      </c>
      <c r="AH111" s="16" t="s">
        <v>299</v>
      </c>
    </row>
    <row r="112" customFormat="false" ht="15" hidden="false" customHeight="false" outlineLevel="0" collapsed="false">
      <c r="A112" s="16" t="s">
        <v>440</v>
      </c>
      <c r="B112" s="17" t="s">
        <v>441</v>
      </c>
      <c r="C112" s="16" t="s">
        <v>442</v>
      </c>
      <c r="D112" s="16" t="s">
        <v>297</v>
      </c>
      <c r="E112" s="18" t="n">
        <v>1</v>
      </c>
      <c r="F112" s="16" t="s">
        <v>41</v>
      </c>
      <c r="G112" s="18" t="n">
        <v>2</v>
      </c>
      <c r="H112" s="16" t="n">
        <v>4.2</v>
      </c>
      <c r="I112" s="18" t="n">
        <v>9</v>
      </c>
      <c r="J112" s="19" t="n">
        <v>7.54</v>
      </c>
      <c r="K112" s="19" t="n">
        <v>7.54</v>
      </c>
      <c r="L112" s="19" t="n">
        <v>7.54</v>
      </c>
      <c r="M112" s="19" t="n">
        <f aca="false">IF(J112&gt;0,J112,K112)*E112</f>
        <v>7.54</v>
      </c>
      <c r="N112" s="20"/>
      <c r="O112" s="21" t="n">
        <f aca="false">IF(R112="","",ROUND(R112*(1-Premissas!$B$4),4))</f>
        <v>7.3435</v>
      </c>
      <c r="P112" s="22"/>
      <c r="Q112" s="22"/>
      <c r="R112" s="23" t="n">
        <v>7.73</v>
      </c>
      <c r="S112" s="24"/>
      <c r="T112" s="24"/>
      <c r="U112" s="25" t="n">
        <v>240</v>
      </c>
      <c r="V112" s="19" t="n">
        <f aca="false">IF(COUNT(N112:Q112)=0,"",MIN(N112:Q112))</f>
        <v>7.3435</v>
      </c>
      <c r="W112" s="16" t="str">
        <f aca="false">IF(V112="","",INDEX($N$4:$Q$4,MATCH(V112,N112:Q112,0)))</f>
        <v>MEDCENTRO</v>
      </c>
      <c r="X112" s="19" t="str">
        <f aca="false">IF(COUNT(N112:Q112)&lt;2,"",SMALL(N112:Q112,2))</f>
        <v/>
      </c>
      <c r="Y112" s="26" t="n">
        <f aca="false">IF(OR(V112="",M112=0),"",V112/M112-1)</f>
        <v>-0.0260610079575597</v>
      </c>
      <c r="Z112" s="26" t="n">
        <f aca="false">IF(OR(V112="",L112=""),"",V112/(L112*E112)-1)</f>
        <v>-0.0260610079575597</v>
      </c>
      <c r="AA112" s="16" t="str">
        <f aca="false">IF(V112="","SEM OFERTA",IF(OR(Y112&gt;Premissas!$B$11,Y112&lt;Premissas!$B$12),"VERIFICAR - UNIDADE/EMBALAGEM",IF(Y112&gt;Premissas!$B$6,"NÃO COMPRAR - REAJUSTE &gt;5%","COMPRAR")))</f>
        <v>COMPRAR</v>
      </c>
      <c r="AB112" s="18" t="n">
        <f aca="false">IF(W112="DIMEC",S112,IF(W112="MEDCENTRO",U112,""))</f>
        <v>240</v>
      </c>
      <c r="AC112" s="18" t="n">
        <f aca="false">IF(AA112&lt;&gt;"COMPRAR",0,IF(AB112="",I112,MIN(I112,AB112)))</f>
        <v>9</v>
      </c>
      <c r="AD112" s="19" t="n">
        <f aca="false">IF(AC112&gt;0,AC112*V112,0)</f>
        <v>66.0915</v>
      </c>
      <c r="AE112" s="19" t="n">
        <f aca="false">IF(AC112&gt;0,(M112-V112)*AC112,0)</f>
        <v>1.7685</v>
      </c>
      <c r="AF112" s="16" t="str">
        <f aca="false">IF(AA112&lt;&gt;"COMPRAR","",IF(AB112="",IF(X112="","",IF(X112-V112&lt;0.01,"EMPATE TÉCNICO","")),IF(AB112&lt;I112,"ESTOQUE INSUFICIENTE",IF(X112="","",IF(X112-V112&lt;0.01,"EMPATE TÉCNICO","")))))</f>
        <v/>
      </c>
      <c r="AG112" s="16" t="s">
        <v>304</v>
      </c>
      <c r="AH112" s="16" t="s">
        <v>299</v>
      </c>
    </row>
    <row r="113" customFormat="false" ht="15" hidden="false" customHeight="false" outlineLevel="0" collapsed="false">
      <c r="A113" s="16" t="s">
        <v>443</v>
      </c>
      <c r="B113" s="17" t="s">
        <v>444</v>
      </c>
      <c r="C113" s="16" t="s">
        <v>445</v>
      </c>
      <c r="D113" s="16" t="s">
        <v>327</v>
      </c>
      <c r="E113" s="18" t="n">
        <v>1</v>
      </c>
      <c r="F113" s="16" t="s">
        <v>43</v>
      </c>
      <c r="G113" s="18" t="n">
        <v>1</v>
      </c>
      <c r="H113" s="16" t="n">
        <v>0.9</v>
      </c>
      <c r="I113" s="18" t="n">
        <v>2</v>
      </c>
      <c r="J113" s="19" t="n">
        <v>0.91</v>
      </c>
      <c r="K113" s="19" t="n">
        <v>0.91</v>
      </c>
      <c r="L113" s="19" t="n">
        <v>0.91</v>
      </c>
      <c r="M113" s="19" t="n">
        <f aca="false">IF(J113&gt;0,J113,K113)*E113</f>
        <v>0.91</v>
      </c>
      <c r="N113" s="20" t="n">
        <v>0.79</v>
      </c>
      <c r="O113" s="21" t="n">
        <f aca="false">IF(R113="","",ROUND(R113*(1-Premissas!$B$4),4))</f>
        <v>0.9785</v>
      </c>
      <c r="P113" s="22"/>
      <c r="Q113" s="22"/>
      <c r="R113" s="23" t="n">
        <v>1.03</v>
      </c>
      <c r="S113" s="24" t="n">
        <v>9880</v>
      </c>
      <c r="T113" s="24" t="n">
        <v>40</v>
      </c>
      <c r="U113" s="25" t="n">
        <v>90</v>
      </c>
      <c r="V113" s="19" t="n">
        <f aca="false">IF(COUNT(N113:Q113)=0,"",MIN(N113:Q113))</f>
        <v>0.79</v>
      </c>
      <c r="W113" s="16" t="str">
        <f aca="false">IF(V113="","",INDEX($N$4:$Q$4,MATCH(V113,N113:Q113,0)))</f>
        <v>DIMEC</v>
      </c>
      <c r="X113" s="19" t="n">
        <f aca="false">IF(COUNT(N113:Q113)&lt;2,"",SMALL(N113:Q113,2))</f>
        <v>0.9785</v>
      </c>
      <c r="Y113" s="26" t="n">
        <f aca="false">IF(OR(V113="",M113=0),"",V113/M113-1)</f>
        <v>-0.131868131868132</v>
      </c>
      <c r="Z113" s="26" t="n">
        <f aca="false">IF(OR(V113="",L113=""),"",V113/(L113*E113)-1)</f>
        <v>-0.131868131868132</v>
      </c>
      <c r="AA113" s="16" t="str">
        <f aca="false">IF(V113="","SEM OFERTA",IF(OR(Y113&gt;Premissas!$B$11,Y113&lt;Premissas!$B$12),"VERIFICAR - UNIDADE/EMBALAGEM",IF(Y113&gt;Premissas!$B$6,"NÃO COMPRAR - REAJUSTE &gt;5%","COMPRAR")))</f>
        <v>COMPRAR</v>
      </c>
      <c r="AB113" s="18" t="n">
        <f aca="false">IF(W113="DIMEC",S113,IF(W113="MEDCENTRO",U113,""))</f>
        <v>9880</v>
      </c>
      <c r="AC113" s="18" t="n">
        <f aca="false">IF(AA113&lt;&gt;"COMPRAR",0,IF(AB113="",I113,MIN(I113,AB113)))</f>
        <v>2</v>
      </c>
      <c r="AD113" s="19" t="n">
        <f aca="false">IF(AC113&gt;0,AC113*V113,0)</f>
        <v>1.58</v>
      </c>
      <c r="AE113" s="19" t="n">
        <f aca="false">IF(AC113&gt;0,(M113-V113)*AC113,0)</f>
        <v>0.24</v>
      </c>
      <c r="AF113" s="16" t="str">
        <f aca="false">IF(AA113&lt;&gt;"COMPRAR","",IF(AB113="",IF(X113="","",IF(X113-V113&lt;0.01,"EMPATE TÉCNICO","")),IF(AB113&lt;I113,"ESTOQUE INSUFICIENTE",IF(X113="","",IF(X113-V113&lt;0.01,"EMPATE TÉCNICO","")))))</f>
        <v/>
      </c>
      <c r="AG113" s="16" t="s">
        <v>328</v>
      </c>
      <c r="AH113" s="16" t="s">
        <v>299</v>
      </c>
    </row>
    <row r="114" customFormat="false" ht="15" hidden="false" customHeight="false" outlineLevel="0" collapsed="false">
      <c r="A114" s="16" t="s">
        <v>446</v>
      </c>
      <c r="B114" s="17" t="s">
        <v>447</v>
      </c>
      <c r="C114" s="16" t="s">
        <v>448</v>
      </c>
      <c r="D114" s="16"/>
      <c r="E114" s="18" t="n">
        <v>1</v>
      </c>
      <c r="F114" s="16" t="s">
        <v>41</v>
      </c>
      <c r="G114" s="18" t="n">
        <v>2</v>
      </c>
      <c r="H114" s="16" t="n">
        <v>5.4</v>
      </c>
      <c r="I114" s="18" t="n">
        <v>12</v>
      </c>
      <c r="J114" s="19" t="n">
        <v>4.2</v>
      </c>
      <c r="K114" s="19" t="n">
        <v>4.2</v>
      </c>
      <c r="L114" s="19" t="n">
        <v>3.99</v>
      </c>
      <c r="M114" s="19" t="n">
        <f aca="false">IF(J114&gt;0,J114,K114)*E114</f>
        <v>4.2</v>
      </c>
      <c r="N114" s="20" t="n">
        <v>4.92</v>
      </c>
      <c r="O114" s="21" t="n">
        <f aca="false">IF(R114="","",ROUND(R114*(1-Premissas!$B$4),4))</f>
        <v>4.37</v>
      </c>
      <c r="P114" s="22"/>
      <c r="Q114" s="22"/>
      <c r="R114" s="23" t="n">
        <v>4.6</v>
      </c>
      <c r="S114" s="24" t="n">
        <v>2151</v>
      </c>
      <c r="T114" s="24" t="n">
        <v>30</v>
      </c>
      <c r="U114" s="25" t="n">
        <v>2013</v>
      </c>
      <c r="V114" s="19" t="n">
        <f aca="false">IF(COUNT(N114:Q114)=0,"",MIN(N114:Q114))</f>
        <v>4.37</v>
      </c>
      <c r="W114" s="16" t="str">
        <f aca="false">IF(V114="","",INDEX($N$4:$Q$4,MATCH(V114,N114:Q114,0)))</f>
        <v>MEDCENTRO</v>
      </c>
      <c r="X114" s="19" t="n">
        <f aca="false">IF(COUNT(N114:Q114)&lt;2,"",SMALL(N114:Q114,2))</f>
        <v>4.92</v>
      </c>
      <c r="Y114" s="26" t="n">
        <f aca="false">IF(OR(V114="",M114=0),"",V114/M114-1)</f>
        <v>0.0404761904761906</v>
      </c>
      <c r="Z114" s="26" t="n">
        <f aca="false">IF(OR(V114="",L114=""),"",V114/(L114*E114)-1)</f>
        <v>0.0952380952380951</v>
      </c>
      <c r="AA114" s="16" t="str">
        <f aca="false">IF(V114="","SEM OFERTA",IF(OR(Y114&gt;Premissas!$B$11,Y114&lt;Premissas!$B$12),"VERIFICAR - UNIDADE/EMBALAGEM",IF(Y114&gt;Premissas!$B$6,"NÃO COMPRAR - REAJUSTE &gt;5%","COMPRAR")))</f>
        <v>COMPRAR</v>
      </c>
      <c r="AB114" s="18" t="n">
        <f aca="false">IF(W114="DIMEC",S114,IF(W114="MEDCENTRO",U114,""))</f>
        <v>2013</v>
      </c>
      <c r="AC114" s="18" t="n">
        <f aca="false">IF(AA114&lt;&gt;"COMPRAR",0,IF(AB114="",I114,MIN(I114,AB114)))</f>
        <v>12</v>
      </c>
      <c r="AD114" s="19" t="n">
        <f aca="false">IF(AC114&gt;0,AC114*V114,0)</f>
        <v>52.44</v>
      </c>
      <c r="AE114" s="19" t="n">
        <f aca="false">IF(AC114&gt;0,(M114-V114)*AC114,0)</f>
        <v>-2.04</v>
      </c>
      <c r="AF114" s="16" t="str">
        <f aca="false">IF(AA114&lt;&gt;"COMPRAR","",IF(AB114="",IF(X114="","",IF(X114-V114&lt;0.01,"EMPATE TÉCNICO","")),IF(AB114&lt;I114,"ESTOQUE INSUFICIENTE",IF(X114="","",IF(X114-V114&lt;0.01,"EMPATE TÉCNICO","")))))</f>
        <v/>
      </c>
      <c r="AG114" s="16" t="s">
        <v>304</v>
      </c>
      <c r="AH114" s="16" t="s">
        <v>299</v>
      </c>
    </row>
    <row r="115" customFormat="false" ht="15" hidden="false" customHeight="false" outlineLevel="0" collapsed="false">
      <c r="A115" s="16" t="s">
        <v>449</v>
      </c>
      <c r="B115" s="17" t="s">
        <v>450</v>
      </c>
      <c r="C115" s="16" t="s">
        <v>451</v>
      </c>
      <c r="D115" s="16" t="s">
        <v>452</v>
      </c>
      <c r="E115" s="18" t="n">
        <v>1</v>
      </c>
      <c r="F115" s="16" t="s">
        <v>41</v>
      </c>
      <c r="G115" s="18" t="n">
        <v>13</v>
      </c>
      <c r="H115" s="16" t="n">
        <v>9.6</v>
      </c>
      <c r="I115" s="18" t="n">
        <v>12</v>
      </c>
      <c r="J115" s="19" t="n">
        <v>8.23</v>
      </c>
      <c r="K115" s="19" t="n">
        <v>8.23</v>
      </c>
      <c r="L115" s="19" t="n">
        <v>8.23</v>
      </c>
      <c r="M115" s="19" t="n">
        <f aca="false">IF(J115&gt;0,J115,K115)*E115</f>
        <v>8.23</v>
      </c>
      <c r="N115" s="20" t="n">
        <v>8.14</v>
      </c>
      <c r="O115" s="21" t="n">
        <f aca="false">IF(R115="","",ROUND(R115*(1-Premissas!$B$4),4))</f>
        <v>7.3055</v>
      </c>
      <c r="P115" s="22"/>
      <c r="Q115" s="22"/>
      <c r="R115" s="23" t="n">
        <v>7.69</v>
      </c>
      <c r="S115" s="24" t="n">
        <v>850</v>
      </c>
      <c r="T115" s="24" t="n">
        <v>30</v>
      </c>
      <c r="U115" s="25" t="n">
        <v>354</v>
      </c>
      <c r="V115" s="19" t="n">
        <f aca="false">IF(COUNT(N115:Q115)=0,"",MIN(N115:Q115))</f>
        <v>7.3055</v>
      </c>
      <c r="W115" s="16" t="str">
        <f aca="false">IF(V115="","",INDEX($N$4:$Q$4,MATCH(V115,N115:Q115,0)))</f>
        <v>MEDCENTRO</v>
      </c>
      <c r="X115" s="19" t="n">
        <f aca="false">IF(COUNT(N115:Q115)&lt;2,"",SMALL(N115:Q115,2))</f>
        <v>8.14</v>
      </c>
      <c r="Y115" s="26" t="n">
        <f aca="false">IF(OR(V115="",M115=0),"",V115/M115-1)</f>
        <v>-0.112332928311057</v>
      </c>
      <c r="Z115" s="26" t="n">
        <f aca="false">IF(OR(V115="",L115=""),"",V115/(L115*E115)-1)</f>
        <v>-0.112332928311057</v>
      </c>
      <c r="AA115" s="16" t="str">
        <f aca="false">IF(V115="","SEM OFERTA",IF(OR(Y115&gt;Premissas!$B$11,Y115&lt;Premissas!$B$12),"VERIFICAR - UNIDADE/EMBALAGEM",IF(Y115&gt;Premissas!$B$6,"NÃO COMPRAR - REAJUSTE &gt;5%","COMPRAR")))</f>
        <v>COMPRAR</v>
      </c>
      <c r="AB115" s="18" t="n">
        <f aca="false">IF(W115="DIMEC",S115,IF(W115="MEDCENTRO",U115,""))</f>
        <v>354</v>
      </c>
      <c r="AC115" s="18" t="n">
        <f aca="false">IF(AA115&lt;&gt;"COMPRAR",0,IF(AB115="",I115,MIN(I115,AB115)))</f>
        <v>12</v>
      </c>
      <c r="AD115" s="19" t="n">
        <f aca="false">IF(AC115&gt;0,AC115*V115,0)</f>
        <v>87.666</v>
      </c>
      <c r="AE115" s="19" t="n">
        <f aca="false">IF(AC115&gt;0,(M115-V115)*AC115,0)</f>
        <v>11.094</v>
      </c>
      <c r="AF115" s="16" t="str">
        <f aca="false">IF(AA115&lt;&gt;"COMPRAR","",IF(AB115="",IF(X115="","",IF(X115-V115&lt;0.01,"EMPATE TÉCNICO","")),IF(AB115&lt;I115,"ESTOQUE INSUFICIENTE",IF(X115="","",IF(X115-V115&lt;0.01,"EMPATE TÉCNICO","")))))</f>
        <v/>
      </c>
      <c r="AG115" s="16" t="s">
        <v>328</v>
      </c>
      <c r="AH115" s="16" t="s">
        <v>299</v>
      </c>
    </row>
    <row r="116" customFormat="false" ht="15" hidden="false" customHeight="false" outlineLevel="0" collapsed="false">
      <c r="A116" s="16" t="s">
        <v>453</v>
      </c>
      <c r="B116" s="17" t="s">
        <v>454</v>
      </c>
      <c r="C116" s="16" t="s">
        <v>455</v>
      </c>
      <c r="D116" s="16" t="s">
        <v>456</v>
      </c>
      <c r="E116" s="18" t="n">
        <v>1</v>
      </c>
      <c r="F116" s="16" t="s">
        <v>41</v>
      </c>
      <c r="G116" s="18" t="n">
        <v>4</v>
      </c>
      <c r="H116" s="16" t="n">
        <v>12.9</v>
      </c>
      <c r="I116" s="18" t="n">
        <v>30</v>
      </c>
      <c r="J116" s="19" t="n">
        <v>3.6</v>
      </c>
      <c r="K116" s="19" t="n">
        <v>3.6</v>
      </c>
      <c r="L116" s="19" t="n">
        <v>3.6</v>
      </c>
      <c r="M116" s="19" t="n">
        <f aca="false">IF(J116&gt;0,J116,K116)*E116</f>
        <v>3.6</v>
      </c>
      <c r="N116" s="20" t="n">
        <v>3.6</v>
      </c>
      <c r="O116" s="21" t="str">
        <f aca="false">IF(R116="","",ROUND(R116*(1-Premissas!$B$4),4))</f>
        <v/>
      </c>
      <c r="P116" s="22"/>
      <c r="Q116" s="22"/>
      <c r="R116" s="23"/>
      <c r="S116" s="24" t="n">
        <v>1760</v>
      </c>
      <c r="T116" s="24" t="n">
        <v>20</v>
      </c>
      <c r="U116" s="25"/>
      <c r="V116" s="19" t="n">
        <f aca="false">IF(COUNT(N116:Q116)=0,"",MIN(N116:Q116))</f>
        <v>3.6</v>
      </c>
      <c r="W116" s="16" t="str">
        <f aca="false">IF(V116="","",INDEX($N$4:$Q$4,MATCH(V116,N116:Q116,0)))</f>
        <v>DIMEC</v>
      </c>
      <c r="X116" s="19" t="str">
        <f aca="false">IF(COUNT(N116:Q116)&lt;2,"",SMALL(N116:Q116,2))</f>
        <v/>
      </c>
      <c r="Y116" s="26" t="n">
        <f aca="false">IF(OR(V116="",M116=0),"",V116/M116-1)</f>
        <v>0</v>
      </c>
      <c r="Z116" s="26" t="n">
        <f aca="false">IF(OR(V116="",L116=""),"",V116/(L116*E116)-1)</f>
        <v>0</v>
      </c>
      <c r="AA116" s="16" t="str">
        <f aca="false">IF(V116="","SEM OFERTA",IF(OR(Y116&gt;Premissas!$B$11,Y116&lt;Premissas!$B$12),"VERIFICAR - UNIDADE/EMBALAGEM",IF(Y116&gt;Premissas!$B$6,"NÃO COMPRAR - REAJUSTE &gt;5%","COMPRAR")))</f>
        <v>COMPRAR</v>
      </c>
      <c r="AB116" s="18" t="n">
        <f aca="false">IF(W116="DIMEC",S116,IF(W116="MEDCENTRO",U116,""))</f>
        <v>1760</v>
      </c>
      <c r="AC116" s="18" t="n">
        <f aca="false">IF(AA116&lt;&gt;"COMPRAR",0,IF(AB116="",I116,MIN(I116,AB116)))</f>
        <v>30</v>
      </c>
      <c r="AD116" s="19" t="n">
        <f aca="false">IF(AC116&gt;0,AC116*V116,0)</f>
        <v>108</v>
      </c>
      <c r="AE116" s="19" t="n">
        <f aca="false">IF(AC116&gt;0,(M116-V116)*AC116,0)</f>
        <v>0</v>
      </c>
      <c r="AF116" s="16" t="str">
        <f aca="false">IF(AA116&lt;&gt;"COMPRAR","",IF(AB116="",IF(X116="","",IF(X116-V116&lt;0.01,"EMPATE TÉCNICO","")),IF(AB116&lt;I116,"ESTOQUE INSUFICIENTE",IF(X116="","",IF(X116-V116&lt;0.01,"EMPATE TÉCNICO","")))))</f>
        <v/>
      </c>
      <c r="AG116" s="16" t="s">
        <v>304</v>
      </c>
      <c r="AH116" s="16" t="s">
        <v>299</v>
      </c>
    </row>
    <row r="117" customFormat="false" ht="15" hidden="false" customHeight="false" outlineLevel="0" collapsed="false">
      <c r="A117" s="16" t="s">
        <v>457</v>
      </c>
      <c r="B117" s="17" t="s">
        <v>458</v>
      </c>
      <c r="C117" s="16" t="s">
        <v>459</v>
      </c>
      <c r="D117" s="16" t="s">
        <v>456</v>
      </c>
      <c r="E117" s="18" t="n">
        <v>1</v>
      </c>
      <c r="F117" s="16" t="s">
        <v>42</v>
      </c>
      <c r="G117" s="18" t="n">
        <v>0</v>
      </c>
      <c r="H117" s="16" t="n">
        <v>1.6</v>
      </c>
      <c r="I117" s="18" t="n">
        <v>5</v>
      </c>
      <c r="J117" s="19" t="n">
        <v>5.45</v>
      </c>
      <c r="K117" s="19" t="n">
        <v>5.45</v>
      </c>
      <c r="L117" s="19" t="n">
        <v>5.45</v>
      </c>
      <c r="M117" s="19" t="n">
        <f aca="false">IF(J117&gt;0,J117,K117)*E117</f>
        <v>5.45</v>
      </c>
      <c r="N117" s="20" t="n">
        <v>5.58</v>
      </c>
      <c r="O117" s="21" t="str">
        <f aca="false">IF(R117="","",ROUND(R117*(1-Premissas!$B$4),4))</f>
        <v/>
      </c>
      <c r="P117" s="22"/>
      <c r="Q117" s="22"/>
      <c r="R117" s="23"/>
      <c r="S117" s="24" t="n">
        <v>456</v>
      </c>
      <c r="T117" s="24" t="n">
        <v>20</v>
      </c>
      <c r="U117" s="25"/>
      <c r="V117" s="19" t="n">
        <f aca="false">IF(COUNT(N117:Q117)=0,"",MIN(N117:Q117))</f>
        <v>5.58</v>
      </c>
      <c r="W117" s="16" t="str">
        <f aca="false">IF(V117="","",INDEX($N$4:$Q$4,MATCH(V117,N117:Q117,0)))</f>
        <v>DIMEC</v>
      </c>
      <c r="X117" s="19" t="str">
        <f aca="false">IF(COUNT(N117:Q117)&lt;2,"",SMALL(N117:Q117,2))</f>
        <v/>
      </c>
      <c r="Y117" s="26" t="n">
        <f aca="false">IF(OR(V117="",M117=0),"",V117/M117-1)</f>
        <v>0.0238532110091743</v>
      </c>
      <c r="Z117" s="26" t="n">
        <f aca="false">IF(OR(V117="",L117=""),"",V117/(L117*E117)-1)</f>
        <v>0.0238532110091743</v>
      </c>
      <c r="AA117" s="16" t="str">
        <f aca="false">IF(V117="","SEM OFERTA",IF(OR(Y117&gt;Premissas!$B$11,Y117&lt;Premissas!$B$12),"VERIFICAR - UNIDADE/EMBALAGEM",IF(Y117&gt;Premissas!$B$6,"NÃO COMPRAR - REAJUSTE &gt;5%","COMPRAR")))</f>
        <v>COMPRAR</v>
      </c>
      <c r="AB117" s="18" t="n">
        <f aca="false">IF(W117="DIMEC",S117,IF(W117="MEDCENTRO",U117,""))</f>
        <v>456</v>
      </c>
      <c r="AC117" s="18" t="n">
        <f aca="false">IF(AA117&lt;&gt;"COMPRAR",0,IF(AB117="",I117,MIN(I117,AB117)))</f>
        <v>5</v>
      </c>
      <c r="AD117" s="19" t="n">
        <f aca="false">IF(AC117&gt;0,AC117*V117,0)</f>
        <v>27.9</v>
      </c>
      <c r="AE117" s="19" t="n">
        <f aca="false">IF(AC117&gt;0,(M117-V117)*AC117,0)</f>
        <v>-0.65</v>
      </c>
      <c r="AF117" s="16" t="str">
        <f aca="false">IF(AA117&lt;&gt;"COMPRAR","",IF(AB117="",IF(X117="","",IF(X117-V117&lt;0.01,"EMPATE TÉCNICO","")),IF(AB117&lt;I117,"ESTOQUE INSUFICIENTE",IF(X117="","",IF(X117-V117&lt;0.01,"EMPATE TÉCNICO","")))))</f>
        <v/>
      </c>
      <c r="AG117" s="16" t="s">
        <v>304</v>
      </c>
      <c r="AH117" s="16" t="s">
        <v>299</v>
      </c>
    </row>
    <row r="118" customFormat="false" ht="15" hidden="false" customHeight="false" outlineLevel="0" collapsed="false">
      <c r="A118" s="16" t="s">
        <v>460</v>
      </c>
      <c r="B118" s="17" t="s">
        <v>461</v>
      </c>
      <c r="C118" s="16" t="s">
        <v>462</v>
      </c>
      <c r="D118" s="16" t="s">
        <v>463</v>
      </c>
      <c r="E118" s="18" t="n">
        <v>1</v>
      </c>
      <c r="F118" s="16" t="s">
        <v>42</v>
      </c>
      <c r="G118" s="18" t="n">
        <v>0</v>
      </c>
      <c r="H118" s="16" t="n">
        <v>2.1</v>
      </c>
      <c r="I118" s="18" t="n">
        <v>6</v>
      </c>
      <c r="J118" s="19" t="n">
        <v>9</v>
      </c>
      <c r="K118" s="19" t="n">
        <v>9</v>
      </c>
      <c r="L118" s="19" t="n">
        <v>9</v>
      </c>
      <c r="M118" s="19" t="n">
        <f aca="false">IF(J118&gt;0,J118,K118)*E118</f>
        <v>9</v>
      </c>
      <c r="N118" s="20" t="n">
        <v>9</v>
      </c>
      <c r="O118" s="21" t="n">
        <f aca="false">IF(R118="","",ROUND(R118*(1-Premissas!$B$4),4))</f>
        <v>10.5735</v>
      </c>
      <c r="P118" s="22"/>
      <c r="Q118" s="22"/>
      <c r="R118" s="23" t="n">
        <v>11.13</v>
      </c>
      <c r="S118" s="24" t="n">
        <v>79</v>
      </c>
      <c r="T118" s="24" t="n">
        <v>50</v>
      </c>
      <c r="U118" s="25" t="n">
        <v>18</v>
      </c>
      <c r="V118" s="19" t="n">
        <f aca="false">IF(COUNT(N118:Q118)=0,"",MIN(N118:Q118))</f>
        <v>9</v>
      </c>
      <c r="W118" s="16" t="str">
        <f aca="false">IF(V118="","",INDEX($N$4:$Q$4,MATCH(V118,N118:Q118,0)))</f>
        <v>DIMEC</v>
      </c>
      <c r="X118" s="19" t="n">
        <f aca="false">IF(COUNT(N118:Q118)&lt;2,"",SMALL(N118:Q118,2))</f>
        <v>10.5735</v>
      </c>
      <c r="Y118" s="26" t="n">
        <f aca="false">IF(OR(V118="",M118=0),"",V118/M118-1)</f>
        <v>0</v>
      </c>
      <c r="Z118" s="26" t="n">
        <f aca="false">IF(OR(V118="",L118=""),"",V118/(L118*E118)-1)</f>
        <v>0</v>
      </c>
      <c r="AA118" s="16" t="str">
        <f aca="false">IF(V118="","SEM OFERTA",IF(OR(Y118&gt;Premissas!$B$11,Y118&lt;Premissas!$B$12),"VERIFICAR - UNIDADE/EMBALAGEM",IF(Y118&gt;Premissas!$B$6,"NÃO COMPRAR - REAJUSTE &gt;5%","COMPRAR")))</f>
        <v>COMPRAR</v>
      </c>
      <c r="AB118" s="18" t="n">
        <f aca="false">IF(W118="DIMEC",S118,IF(W118="MEDCENTRO",U118,""))</f>
        <v>79</v>
      </c>
      <c r="AC118" s="18" t="n">
        <f aca="false">IF(AA118&lt;&gt;"COMPRAR",0,IF(AB118="",I118,MIN(I118,AB118)))</f>
        <v>6</v>
      </c>
      <c r="AD118" s="19" t="n">
        <f aca="false">IF(AC118&gt;0,AC118*V118,0)</f>
        <v>54</v>
      </c>
      <c r="AE118" s="19" t="n">
        <f aca="false">IF(AC118&gt;0,(M118-V118)*AC118,0)</f>
        <v>0</v>
      </c>
      <c r="AF118" s="16" t="str">
        <f aca="false">IF(AA118&lt;&gt;"COMPRAR","",IF(AB118="",IF(X118="","",IF(X118-V118&lt;0.01,"EMPATE TÉCNICO","")),IF(AB118&lt;I118,"ESTOQUE INSUFICIENTE",IF(X118="","",IF(X118-V118&lt;0.01,"EMPATE TÉCNICO","")))))</f>
        <v/>
      </c>
      <c r="AG118" s="16" t="s">
        <v>304</v>
      </c>
      <c r="AH118" s="16" t="s">
        <v>299</v>
      </c>
    </row>
    <row r="119" customFormat="false" ht="15" hidden="false" customHeight="false" outlineLevel="0" collapsed="false">
      <c r="A119" s="16" t="s">
        <v>464</v>
      </c>
      <c r="B119" s="17" t="s">
        <v>465</v>
      </c>
      <c r="C119" s="16" t="s">
        <v>466</v>
      </c>
      <c r="D119" s="16" t="s">
        <v>327</v>
      </c>
      <c r="E119" s="18" t="n">
        <v>1</v>
      </c>
      <c r="F119" s="16" t="s">
        <v>43</v>
      </c>
      <c r="G119" s="18" t="n">
        <v>0</v>
      </c>
      <c r="H119" s="16" t="n">
        <v>0.5</v>
      </c>
      <c r="I119" s="18" t="n">
        <v>2</v>
      </c>
      <c r="J119" s="19" t="n">
        <v>13.9775</v>
      </c>
      <c r="K119" s="19" t="n">
        <v>13.9775</v>
      </c>
      <c r="L119" s="19" t="n">
        <v>13.9775</v>
      </c>
      <c r="M119" s="19" t="n">
        <f aca="false">IF(J119&gt;0,J119,K119)*E119</f>
        <v>13.9775</v>
      </c>
      <c r="N119" s="20" t="n">
        <v>17.22</v>
      </c>
      <c r="O119" s="21" t="n">
        <f aca="false">IF(R119="","",ROUND(R119*(1-Premissas!$B$4),4))</f>
        <v>17.252</v>
      </c>
      <c r="P119" s="22"/>
      <c r="Q119" s="22"/>
      <c r="R119" s="23" t="n">
        <v>18.16</v>
      </c>
      <c r="S119" s="24" t="n">
        <v>156</v>
      </c>
      <c r="T119" s="24" t="n">
        <v>20</v>
      </c>
      <c r="U119" s="25" t="n">
        <v>13</v>
      </c>
      <c r="V119" s="19" t="n">
        <f aca="false">IF(COUNT(N119:Q119)=0,"",MIN(N119:Q119))</f>
        <v>17.22</v>
      </c>
      <c r="W119" s="16" t="str">
        <f aca="false">IF(V119="","",INDEX($N$4:$Q$4,MATCH(V119,N119:Q119,0)))</f>
        <v>DIMEC</v>
      </c>
      <c r="X119" s="19" t="n">
        <f aca="false">IF(COUNT(N119:Q119)&lt;2,"",SMALL(N119:Q119,2))</f>
        <v>17.252</v>
      </c>
      <c r="Y119" s="26" t="n">
        <f aca="false">IF(OR(V119="",M119=0),"",V119/M119-1)</f>
        <v>0.231979967805402</v>
      </c>
      <c r="Z119" s="26" t="n">
        <f aca="false">IF(OR(V119="",L119=""),"",V119/(L119*E119)-1)</f>
        <v>0.231979967805402</v>
      </c>
      <c r="AA119" s="16" t="str">
        <f aca="false">IF(V119="","SEM OFERTA",IF(OR(Y119&gt;Premissas!$B$11,Y119&lt;Premissas!$B$12),"VERIFICAR - UNIDADE/EMBALAGEM",IF(Y119&gt;Premissas!$B$6,"NÃO COMPRAR - REAJUSTE &gt;5%","COMPRAR")))</f>
        <v>NÃO COMPRAR - REAJUSTE &gt;5%</v>
      </c>
      <c r="AB119" s="18" t="n">
        <f aca="false">IF(W119="DIMEC",S119,IF(W119="MEDCENTRO",U119,""))</f>
        <v>156</v>
      </c>
      <c r="AC119" s="18" t="n">
        <f aca="false">IF(AA119&lt;&gt;"COMPRAR",0,IF(AB119="",I119,MIN(I119,AB119)))</f>
        <v>0</v>
      </c>
      <c r="AD119" s="19" t="n">
        <f aca="false">IF(AC119&gt;0,AC119*V119,0)</f>
        <v>0</v>
      </c>
      <c r="AE119" s="19" t="n">
        <f aca="false">IF(AC119&gt;0,(M119-V119)*AC119,0)</f>
        <v>0</v>
      </c>
      <c r="AF119" s="16" t="str">
        <f aca="false">IF(AA119&lt;&gt;"COMPRAR","",IF(AB119="",IF(X119="","",IF(X119-V119&lt;0.01,"EMPATE TÉCNICO","")),IF(AB119&lt;I119,"ESTOQUE INSUFICIENTE",IF(X119="","",IF(X119-V119&lt;0.01,"EMPATE TÉCNICO","")))))</f>
        <v/>
      </c>
      <c r="AG119" s="16" t="s">
        <v>328</v>
      </c>
      <c r="AH119" s="16" t="s">
        <v>299</v>
      </c>
    </row>
    <row r="120" customFormat="false" ht="15" hidden="false" customHeight="false" outlineLevel="0" collapsed="false">
      <c r="A120" s="16" t="s">
        <v>467</v>
      </c>
      <c r="B120" s="17" t="s">
        <v>468</v>
      </c>
      <c r="C120" s="16" t="s">
        <v>469</v>
      </c>
      <c r="D120" s="16" t="s">
        <v>380</v>
      </c>
      <c r="E120" s="18" t="n">
        <v>1</v>
      </c>
      <c r="F120" s="16" t="s">
        <v>41</v>
      </c>
      <c r="G120" s="18" t="n">
        <v>31</v>
      </c>
      <c r="H120" s="16" t="n">
        <v>39.6</v>
      </c>
      <c r="I120" s="18" t="n">
        <v>71</v>
      </c>
      <c r="J120" s="19" t="n">
        <v>2.4836</v>
      </c>
      <c r="K120" s="19" t="n">
        <v>2.4836</v>
      </c>
      <c r="L120" s="19" t="n">
        <v>2.4836</v>
      </c>
      <c r="M120" s="19" t="n">
        <f aca="false">IF(J120&gt;0,J120,K120)*E120</f>
        <v>2.4836</v>
      </c>
      <c r="N120" s="20" t="n">
        <v>2.39</v>
      </c>
      <c r="O120" s="21" t="n">
        <f aca="false">IF(R120="","",ROUND(R120*(1-Premissas!$B$4),4))</f>
        <v>2.5935</v>
      </c>
      <c r="P120" s="22"/>
      <c r="Q120" s="22"/>
      <c r="R120" s="23" t="n">
        <v>2.73</v>
      </c>
      <c r="S120" s="24" t="n">
        <v>44521</v>
      </c>
      <c r="T120" s="24" t="n">
        <v>72</v>
      </c>
      <c r="U120" s="25" t="n">
        <v>7110</v>
      </c>
      <c r="V120" s="19" t="n">
        <f aca="false">IF(COUNT(N120:Q120)=0,"",MIN(N120:Q120))</f>
        <v>2.39</v>
      </c>
      <c r="W120" s="16" t="str">
        <f aca="false">IF(V120="","",INDEX($N$4:$Q$4,MATCH(V120,N120:Q120,0)))</f>
        <v>DIMEC</v>
      </c>
      <c r="X120" s="19" t="n">
        <f aca="false">IF(COUNT(N120:Q120)&lt;2,"",SMALL(N120:Q120,2))</f>
        <v>2.5935</v>
      </c>
      <c r="Y120" s="26" t="n">
        <f aca="false">IF(OR(V120="",M120=0),"",V120/M120-1)</f>
        <v>-0.0376872282171041</v>
      </c>
      <c r="Z120" s="26" t="n">
        <f aca="false">IF(OR(V120="",L120=""),"",V120/(L120*E120)-1)</f>
        <v>-0.0376872282171041</v>
      </c>
      <c r="AA120" s="16" t="str">
        <f aca="false">IF(V120="","SEM OFERTA",IF(OR(Y120&gt;Premissas!$B$11,Y120&lt;Premissas!$B$12),"VERIFICAR - UNIDADE/EMBALAGEM",IF(Y120&gt;Premissas!$B$6,"NÃO COMPRAR - REAJUSTE &gt;5%","COMPRAR")))</f>
        <v>COMPRAR</v>
      </c>
      <c r="AB120" s="18" t="n">
        <f aca="false">IF(W120="DIMEC",S120,IF(W120="MEDCENTRO",U120,""))</f>
        <v>44521</v>
      </c>
      <c r="AC120" s="18" t="n">
        <f aca="false">IF(AA120&lt;&gt;"COMPRAR",0,IF(AB120="",I120,MIN(I120,AB120)))</f>
        <v>71</v>
      </c>
      <c r="AD120" s="19" t="n">
        <f aca="false">IF(AC120&gt;0,AC120*V120,0)</f>
        <v>169.69</v>
      </c>
      <c r="AE120" s="19" t="n">
        <f aca="false">IF(AC120&gt;0,(M120-V120)*AC120,0)</f>
        <v>6.64559999999999</v>
      </c>
      <c r="AF120" s="16" t="str">
        <f aca="false">IF(AA120&lt;&gt;"COMPRAR","",IF(AB120="",IF(X120="","",IF(X120-V120&lt;0.01,"EMPATE TÉCNICO","")),IF(AB120&lt;I120,"ESTOQUE INSUFICIENTE",IF(X120="","",IF(X120-V120&lt;0.01,"EMPATE TÉCNICO","")))))</f>
        <v/>
      </c>
      <c r="AG120" s="16" t="s">
        <v>293</v>
      </c>
      <c r="AH120" s="16" t="s">
        <v>299</v>
      </c>
    </row>
    <row r="121" customFormat="false" ht="15" hidden="false" customHeight="false" outlineLevel="0" collapsed="false">
      <c r="A121" s="16" t="s">
        <v>470</v>
      </c>
      <c r="B121" s="17" t="s">
        <v>471</v>
      </c>
      <c r="C121" s="16" t="s">
        <v>472</v>
      </c>
      <c r="D121" s="16" t="s">
        <v>303</v>
      </c>
      <c r="E121" s="18" t="n">
        <v>1</v>
      </c>
      <c r="F121" s="16" t="s">
        <v>42</v>
      </c>
      <c r="G121" s="18" t="n">
        <v>8</v>
      </c>
      <c r="H121" s="16" t="n">
        <v>11.4</v>
      </c>
      <c r="I121" s="18" t="n">
        <v>22</v>
      </c>
      <c r="J121" s="19" t="n">
        <v>2.18</v>
      </c>
      <c r="K121" s="19" t="n">
        <v>2.18</v>
      </c>
      <c r="L121" s="19" t="n">
        <v>2.18</v>
      </c>
      <c r="M121" s="19" t="n">
        <f aca="false">IF(J121&gt;0,J121,K121)*E121</f>
        <v>2.18</v>
      </c>
      <c r="N121" s="20" t="n">
        <v>2.31</v>
      </c>
      <c r="O121" s="21" t="n">
        <f aca="false">IF(R121="","",ROUND(R121*(1-Premissas!$B$4),4))</f>
        <v>2.2325</v>
      </c>
      <c r="P121" s="22"/>
      <c r="Q121" s="22"/>
      <c r="R121" s="23" t="n">
        <v>2.35</v>
      </c>
      <c r="S121" s="24" t="n">
        <v>1141</v>
      </c>
      <c r="T121" s="24" t="n">
        <v>72</v>
      </c>
      <c r="U121" s="25" t="n">
        <v>145</v>
      </c>
      <c r="V121" s="19" t="n">
        <f aca="false">IF(COUNT(N121:Q121)=0,"",MIN(N121:Q121))</f>
        <v>2.2325</v>
      </c>
      <c r="W121" s="16" t="str">
        <f aca="false">IF(V121="","",INDEX($N$4:$Q$4,MATCH(V121,N121:Q121,0)))</f>
        <v>MEDCENTRO</v>
      </c>
      <c r="X121" s="19" t="n">
        <f aca="false">IF(COUNT(N121:Q121)&lt;2,"",SMALL(N121:Q121,2))</f>
        <v>2.31</v>
      </c>
      <c r="Y121" s="26" t="n">
        <f aca="false">IF(OR(V121="",M121=0),"",V121/M121-1)</f>
        <v>0.0240825688073394</v>
      </c>
      <c r="Z121" s="26" t="n">
        <f aca="false">IF(OR(V121="",L121=""),"",V121/(L121*E121)-1)</f>
        <v>0.0240825688073394</v>
      </c>
      <c r="AA121" s="16" t="str">
        <f aca="false">IF(V121="","SEM OFERTA",IF(OR(Y121&gt;Premissas!$B$11,Y121&lt;Premissas!$B$12),"VERIFICAR - UNIDADE/EMBALAGEM",IF(Y121&gt;Premissas!$B$6,"NÃO COMPRAR - REAJUSTE &gt;5%","COMPRAR")))</f>
        <v>COMPRAR</v>
      </c>
      <c r="AB121" s="18" t="n">
        <f aca="false">IF(W121="DIMEC",S121,IF(W121="MEDCENTRO",U121,""))</f>
        <v>145</v>
      </c>
      <c r="AC121" s="18" t="n">
        <f aca="false">IF(AA121&lt;&gt;"COMPRAR",0,IF(AB121="",I121,MIN(I121,AB121)))</f>
        <v>22</v>
      </c>
      <c r="AD121" s="19" t="n">
        <f aca="false">IF(AC121&gt;0,AC121*V121,0)</f>
        <v>49.115</v>
      </c>
      <c r="AE121" s="19" t="n">
        <f aca="false">IF(AC121&gt;0,(M121-V121)*AC121,0)</f>
        <v>-1.155</v>
      </c>
      <c r="AF121" s="16" t="str">
        <f aca="false">IF(AA121&lt;&gt;"COMPRAR","",IF(AB121="",IF(X121="","",IF(X121-V121&lt;0.01,"EMPATE TÉCNICO","")),IF(AB121&lt;I121,"ESTOQUE INSUFICIENTE",IF(X121="","",IF(X121-V121&lt;0.01,"EMPATE TÉCNICO","")))))</f>
        <v/>
      </c>
      <c r="AG121" s="16" t="s">
        <v>139</v>
      </c>
      <c r="AH121" s="16" t="s">
        <v>299</v>
      </c>
    </row>
    <row r="122" customFormat="false" ht="15" hidden="false" customHeight="false" outlineLevel="0" collapsed="false">
      <c r="A122" s="16" t="s">
        <v>473</v>
      </c>
      <c r="B122" s="17" t="s">
        <v>474</v>
      </c>
      <c r="C122" s="16" t="s">
        <v>475</v>
      </c>
      <c r="D122" s="16" t="s">
        <v>476</v>
      </c>
      <c r="E122" s="18" t="n">
        <v>1</v>
      </c>
      <c r="F122" s="16" t="s">
        <v>41</v>
      </c>
      <c r="G122" s="18" t="n">
        <v>10</v>
      </c>
      <c r="H122" s="16" t="n">
        <v>7.4</v>
      </c>
      <c r="I122" s="18" t="n">
        <v>10</v>
      </c>
      <c r="J122" s="19" t="n">
        <v>15.35</v>
      </c>
      <c r="K122" s="19" t="n">
        <v>15.35</v>
      </c>
      <c r="L122" s="19" t="n">
        <v>15.35</v>
      </c>
      <c r="M122" s="19" t="n">
        <f aca="false">IF(J122&gt;0,J122,K122)*E122</f>
        <v>15.35</v>
      </c>
      <c r="N122" s="20"/>
      <c r="O122" s="21" t="n">
        <f aca="false">IF(R122="","",ROUND(R122*(1-Premissas!$B$4),4))</f>
        <v>15.447</v>
      </c>
      <c r="P122" s="22"/>
      <c r="Q122" s="22"/>
      <c r="R122" s="23" t="n">
        <v>16.26</v>
      </c>
      <c r="S122" s="24"/>
      <c r="T122" s="24"/>
      <c r="U122" s="25" t="n">
        <v>1787</v>
      </c>
      <c r="V122" s="19" t="n">
        <f aca="false">IF(COUNT(N122:Q122)=0,"",MIN(N122:Q122))</f>
        <v>15.447</v>
      </c>
      <c r="W122" s="16" t="str">
        <f aca="false">IF(V122="","",INDEX($N$4:$Q$4,MATCH(V122,N122:Q122,0)))</f>
        <v>MEDCENTRO</v>
      </c>
      <c r="X122" s="19" t="str">
        <f aca="false">IF(COUNT(N122:Q122)&lt;2,"",SMALL(N122:Q122,2))</f>
        <v/>
      </c>
      <c r="Y122" s="26" t="n">
        <f aca="false">IF(OR(V122="",M122=0),"",V122/M122-1)</f>
        <v>0.00631921824104231</v>
      </c>
      <c r="Z122" s="26" t="n">
        <f aca="false">IF(OR(V122="",L122=""),"",V122/(L122*E122)-1)</f>
        <v>0.00631921824104231</v>
      </c>
      <c r="AA122" s="16" t="str">
        <f aca="false">IF(V122="","SEM OFERTA",IF(OR(Y122&gt;Premissas!$B$11,Y122&lt;Premissas!$B$12),"VERIFICAR - UNIDADE/EMBALAGEM",IF(Y122&gt;Premissas!$B$6,"NÃO COMPRAR - REAJUSTE &gt;5%","COMPRAR")))</f>
        <v>COMPRAR</v>
      </c>
      <c r="AB122" s="18" t="n">
        <f aca="false">IF(W122="DIMEC",S122,IF(W122="MEDCENTRO",U122,""))</f>
        <v>1787</v>
      </c>
      <c r="AC122" s="18" t="n">
        <f aca="false">IF(AA122&lt;&gt;"COMPRAR",0,IF(AB122="",I122,MIN(I122,AB122)))</f>
        <v>10</v>
      </c>
      <c r="AD122" s="19" t="n">
        <f aca="false">IF(AC122&gt;0,AC122*V122,0)</f>
        <v>154.47</v>
      </c>
      <c r="AE122" s="19" t="n">
        <f aca="false">IF(AC122&gt;0,(M122-V122)*AC122,0)</f>
        <v>-0.969999999999995</v>
      </c>
      <c r="AF122" s="16" t="str">
        <f aca="false">IF(AA122&lt;&gt;"COMPRAR","",IF(AB122="",IF(X122="","",IF(X122-V122&lt;0.01,"EMPATE TÉCNICO","")),IF(AB122&lt;I122,"ESTOQUE INSUFICIENTE",IF(X122="","",IF(X122-V122&lt;0.01,"EMPATE TÉCNICO","")))))</f>
        <v/>
      </c>
      <c r="AG122" s="16" t="s">
        <v>139</v>
      </c>
      <c r="AH122" s="16" t="s">
        <v>477</v>
      </c>
    </row>
    <row r="123" customFormat="false" ht="15" hidden="false" customHeight="false" outlineLevel="0" collapsed="false">
      <c r="A123" s="16" t="s">
        <v>478</v>
      </c>
      <c r="B123" s="17" t="s">
        <v>479</v>
      </c>
      <c r="C123" s="16" t="s">
        <v>480</v>
      </c>
      <c r="D123" s="16" t="s">
        <v>481</v>
      </c>
      <c r="E123" s="18" t="n">
        <v>1</v>
      </c>
      <c r="F123" s="16" t="s">
        <v>43</v>
      </c>
      <c r="G123" s="18" t="n">
        <v>0</v>
      </c>
      <c r="H123" s="16" t="n">
        <v>0.2</v>
      </c>
      <c r="I123" s="18" t="n">
        <v>2</v>
      </c>
      <c r="J123" s="19" t="n">
        <v>3.96</v>
      </c>
      <c r="K123" s="19" t="n">
        <v>3.96</v>
      </c>
      <c r="L123" s="19" t="n">
        <v>3.96</v>
      </c>
      <c r="M123" s="19" t="n">
        <f aca="false">IF(J123&gt;0,J123,K123)*E123</f>
        <v>3.96</v>
      </c>
      <c r="N123" s="20"/>
      <c r="O123" s="21" t="n">
        <f aca="false">IF(R123="","",ROUND(R123*(1-Premissas!$B$4),4))</f>
        <v>4.085</v>
      </c>
      <c r="P123" s="22"/>
      <c r="Q123" s="22"/>
      <c r="R123" s="23" t="n">
        <v>4.3</v>
      </c>
      <c r="S123" s="24"/>
      <c r="T123" s="24"/>
      <c r="U123" s="25" t="n">
        <v>221</v>
      </c>
      <c r="V123" s="19" t="n">
        <f aca="false">IF(COUNT(N123:Q123)=0,"",MIN(N123:Q123))</f>
        <v>4.085</v>
      </c>
      <c r="W123" s="16" t="str">
        <f aca="false">IF(V123="","",INDEX($N$4:$Q$4,MATCH(V123,N123:Q123,0)))</f>
        <v>MEDCENTRO</v>
      </c>
      <c r="X123" s="19" t="str">
        <f aca="false">IF(COUNT(N123:Q123)&lt;2,"",SMALL(N123:Q123,2))</f>
        <v/>
      </c>
      <c r="Y123" s="26" t="n">
        <f aca="false">IF(OR(V123="",M123=0),"",V123/M123-1)</f>
        <v>0.0315656565656566</v>
      </c>
      <c r="Z123" s="26" t="n">
        <f aca="false">IF(OR(V123="",L123=""),"",V123/(L123*E123)-1)</f>
        <v>0.0315656565656566</v>
      </c>
      <c r="AA123" s="16" t="str">
        <f aca="false">IF(V123="","SEM OFERTA",IF(OR(Y123&gt;Premissas!$B$11,Y123&lt;Premissas!$B$12),"VERIFICAR - UNIDADE/EMBALAGEM",IF(Y123&gt;Premissas!$B$6,"NÃO COMPRAR - REAJUSTE &gt;5%","COMPRAR")))</f>
        <v>COMPRAR</v>
      </c>
      <c r="AB123" s="18" t="n">
        <f aca="false">IF(W123="DIMEC",S123,IF(W123="MEDCENTRO",U123,""))</f>
        <v>221</v>
      </c>
      <c r="AC123" s="18" t="n">
        <f aca="false">IF(AA123&lt;&gt;"COMPRAR",0,IF(AB123="",I123,MIN(I123,AB123)))</f>
        <v>2</v>
      </c>
      <c r="AD123" s="19" t="n">
        <f aca="false">IF(AC123&gt;0,AC123*V123,0)</f>
        <v>8.17</v>
      </c>
      <c r="AE123" s="19" t="n">
        <f aca="false">IF(AC123&gt;0,(M123-V123)*AC123,0)</f>
        <v>-0.25</v>
      </c>
      <c r="AF123" s="16" t="str">
        <f aca="false">IF(AA123&lt;&gt;"COMPRAR","",IF(AB123="",IF(X123="","",IF(X123-V123&lt;0.01,"EMPATE TÉCNICO","")),IF(AB123&lt;I123,"ESTOQUE INSUFICIENTE",IF(X123="","",IF(X123-V123&lt;0.01,"EMPATE TÉCNICO","")))))</f>
        <v/>
      </c>
      <c r="AG123" s="16" t="s">
        <v>482</v>
      </c>
      <c r="AH123" s="16" t="s">
        <v>483</v>
      </c>
    </row>
    <row r="124" customFormat="false" ht="15" hidden="false" customHeight="false" outlineLevel="0" collapsed="false">
      <c r="A124" s="16" t="s">
        <v>484</v>
      </c>
      <c r="B124" s="17" t="s">
        <v>485</v>
      </c>
      <c r="C124" s="16" t="s">
        <v>486</v>
      </c>
      <c r="D124" s="16"/>
      <c r="E124" s="18" t="n">
        <v>1</v>
      </c>
      <c r="F124" s="16" t="s">
        <v>42</v>
      </c>
      <c r="G124" s="18" t="n">
        <v>5</v>
      </c>
      <c r="H124" s="16" t="n">
        <v>4</v>
      </c>
      <c r="I124" s="18" t="n">
        <v>6</v>
      </c>
      <c r="J124" s="19" t="n">
        <v>4.1</v>
      </c>
      <c r="K124" s="19" t="n">
        <v>4.1</v>
      </c>
      <c r="L124" s="19" t="n">
        <v>4.1</v>
      </c>
      <c r="M124" s="19" t="n">
        <f aca="false">IF(J124&gt;0,J124,K124)*E124</f>
        <v>4.1</v>
      </c>
      <c r="N124" s="20" t="n">
        <v>4.09</v>
      </c>
      <c r="O124" s="21" t="str">
        <f aca="false">IF(R124="","",ROUND(R124*(1-Premissas!$B$4),4))</f>
        <v/>
      </c>
      <c r="P124" s="22"/>
      <c r="Q124" s="22"/>
      <c r="R124" s="23"/>
      <c r="S124" s="24" t="n">
        <v>394</v>
      </c>
      <c r="T124" s="24" t="n">
        <v>12</v>
      </c>
      <c r="U124" s="25"/>
      <c r="V124" s="19" t="n">
        <f aca="false">IF(COUNT(N124:Q124)=0,"",MIN(N124:Q124))</f>
        <v>4.09</v>
      </c>
      <c r="W124" s="16" t="str">
        <f aca="false">IF(V124="","",INDEX($N$4:$Q$4,MATCH(V124,N124:Q124,0)))</f>
        <v>DIMEC</v>
      </c>
      <c r="X124" s="19" t="str">
        <f aca="false">IF(COUNT(N124:Q124)&lt;2,"",SMALL(N124:Q124,2))</f>
        <v/>
      </c>
      <c r="Y124" s="26" t="n">
        <f aca="false">IF(OR(V124="",M124=0),"",V124/M124-1)</f>
        <v>-0.0024390243902439</v>
      </c>
      <c r="Z124" s="26" t="n">
        <f aca="false">IF(OR(V124="",L124=""),"",V124/(L124*E124)-1)</f>
        <v>-0.0024390243902439</v>
      </c>
      <c r="AA124" s="16" t="str">
        <f aca="false">IF(V124="","SEM OFERTA",IF(OR(Y124&gt;Premissas!$B$11,Y124&lt;Premissas!$B$12),"VERIFICAR - UNIDADE/EMBALAGEM",IF(Y124&gt;Premissas!$B$6,"NÃO COMPRAR - REAJUSTE &gt;5%","COMPRAR")))</f>
        <v>COMPRAR</v>
      </c>
      <c r="AB124" s="18" t="n">
        <f aca="false">IF(W124="DIMEC",S124,IF(W124="MEDCENTRO",U124,""))</f>
        <v>394</v>
      </c>
      <c r="AC124" s="18" t="n">
        <f aca="false">IF(AA124&lt;&gt;"COMPRAR",0,IF(AB124="",I124,MIN(I124,AB124)))</f>
        <v>6</v>
      </c>
      <c r="AD124" s="19" t="n">
        <f aca="false">IF(AC124&gt;0,AC124*V124,0)</f>
        <v>24.54</v>
      </c>
      <c r="AE124" s="19" t="n">
        <f aca="false">IF(AC124&gt;0,(M124-V124)*AC124,0)</f>
        <v>0.0599999999999987</v>
      </c>
      <c r="AF124" s="16" t="str">
        <f aca="false">IF(AA124&lt;&gt;"COMPRAR","",IF(AB124="",IF(X124="","",IF(X124-V124&lt;0.01,"EMPATE TÉCNICO","")),IF(AB124&lt;I124,"ESTOQUE INSUFICIENTE",IF(X124="","",IF(X124-V124&lt;0.01,"EMPATE TÉCNICO","")))))</f>
        <v/>
      </c>
      <c r="AG124" s="16" t="s">
        <v>304</v>
      </c>
      <c r="AH124" s="16" t="s">
        <v>483</v>
      </c>
    </row>
    <row r="125" customFormat="false" ht="15" hidden="false" customHeight="false" outlineLevel="0" collapsed="false">
      <c r="A125" s="16" t="s">
        <v>487</v>
      </c>
      <c r="B125" s="17" t="s">
        <v>488</v>
      </c>
      <c r="C125" s="16" t="s">
        <v>489</v>
      </c>
      <c r="D125" s="16" t="s">
        <v>481</v>
      </c>
      <c r="E125" s="18" t="n">
        <v>50</v>
      </c>
      <c r="F125" s="16" t="s">
        <v>43</v>
      </c>
      <c r="G125" s="18" t="n">
        <v>0</v>
      </c>
      <c r="H125" s="16" t="n">
        <v>6</v>
      </c>
      <c r="I125" s="18" t="n">
        <v>1</v>
      </c>
      <c r="J125" s="19" t="n">
        <v>0.5802</v>
      </c>
      <c r="K125" s="19" t="n">
        <v>0.5802</v>
      </c>
      <c r="L125" s="19" t="n">
        <v>0.5802</v>
      </c>
      <c r="M125" s="19" t="n">
        <f aca="false">IF(J125&gt;0,J125,K125)*E125</f>
        <v>29.01</v>
      </c>
      <c r="N125" s="20" t="n">
        <v>35.76</v>
      </c>
      <c r="O125" s="21" t="n">
        <f aca="false">IF(R125="","",ROUND(R125*(1-Premissas!$B$4),4))</f>
        <v>33.478</v>
      </c>
      <c r="P125" s="22"/>
      <c r="Q125" s="22"/>
      <c r="R125" s="23" t="n">
        <v>35.24</v>
      </c>
      <c r="S125" s="24" t="n">
        <v>112</v>
      </c>
      <c r="T125" s="24" t="n">
        <v>12</v>
      </c>
      <c r="U125" s="25" t="n">
        <v>93</v>
      </c>
      <c r="V125" s="19" t="n">
        <f aca="false">IF(COUNT(N125:Q125)=0,"",MIN(N125:Q125))</f>
        <v>33.478</v>
      </c>
      <c r="W125" s="16" t="str">
        <f aca="false">IF(V125="","",INDEX($N$4:$Q$4,MATCH(V125,N125:Q125,0)))</f>
        <v>MEDCENTRO</v>
      </c>
      <c r="X125" s="19" t="n">
        <f aca="false">IF(COUNT(N125:Q125)&lt;2,"",SMALL(N125:Q125,2))</f>
        <v>35.76</v>
      </c>
      <c r="Y125" s="26" t="n">
        <f aca="false">IF(OR(V125="",M125=0),"",V125/M125-1)</f>
        <v>0.154015856601172</v>
      </c>
      <c r="Z125" s="26" t="n">
        <f aca="false">IF(OR(V125="",L125=""),"",V125/(L125*E125)-1)</f>
        <v>0.154015856601172</v>
      </c>
      <c r="AA125" s="16" t="str">
        <f aca="false">IF(V125="","SEM OFERTA",IF(OR(Y125&gt;Premissas!$B$11,Y125&lt;Premissas!$B$12),"VERIFICAR - UNIDADE/EMBALAGEM",IF(Y125&gt;Premissas!$B$6,"NÃO COMPRAR - REAJUSTE &gt;5%","COMPRAR")))</f>
        <v>NÃO COMPRAR - REAJUSTE &gt;5%</v>
      </c>
      <c r="AB125" s="18" t="n">
        <f aca="false">IF(W125="DIMEC",S125,IF(W125="MEDCENTRO",U125,""))</f>
        <v>93</v>
      </c>
      <c r="AC125" s="18" t="n">
        <f aca="false">IF(AA125&lt;&gt;"COMPRAR",0,IF(AB125="",I125,MIN(I125,AB125)))</f>
        <v>0</v>
      </c>
      <c r="AD125" s="19" t="n">
        <f aca="false">IF(AC125&gt;0,AC125*V125,0)</f>
        <v>0</v>
      </c>
      <c r="AE125" s="19" t="n">
        <f aca="false">IF(AC125&gt;0,(M125-V125)*AC125,0)</f>
        <v>0</v>
      </c>
      <c r="AF125" s="16" t="str">
        <f aca="false">IF(AA125&lt;&gt;"COMPRAR","",IF(AB125="",IF(X125="","",IF(X125-V125&lt;0.01,"EMPATE TÉCNICO","")),IF(AB125&lt;I125,"ESTOQUE INSUFICIENTE",IF(X125="","",IF(X125-V125&lt;0.01,"EMPATE TÉCNICO","")))))</f>
        <v/>
      </c>
      <c r="AG125" s="16" t="s">
        <v>490</v>
      </c>
      <c r="AH125" s="16" t="s">
        <v>483</v>
      </c>
    </row>
    <row r="126" customFormat="false" ht="15" hidden="false" customHeight="false" outlineLevel="0" collapsed="false">
      <c r="A126" s="16" t="s">
        <v>491</v>
      </c>
      <c r="B126" s="17" t="s">
        <v>492</v>
      </c>
      <c r="C126" s="16" t="s">
        <v>493</v>
      </c>
      <c r="D126" s="16" t="s">
        <v>463</v>
      </c>
      <c r="E126" s="18" t="n">
        <v>1</v>
      </c>
      <c r="F126" s="16" t="s">
        <v>43</v>
      </c>
      <c r="G126" s="18" t="n">
        <v>0</v>
      </c>
      <c r="H126" s="16" t="n">
        <v>0.9</v>
      </c>
      <c r="I126" s="18" t="n">
        <v>3</v>
      </c>
      <c r="J126" s="19" t="n">
        <v>8.62</v>
      </c>
      <c r="K126" s="19" t="n">
        <v>8.62</v>
      </c>
      <c r="L126" s="19" t="n">
        <v>8.62</v>
      </c>
      <c r="M126" s="19" t="n">
        <f aca="false">IF(J126&gt;0,J126,K126)*E126</f>
        <v>8.62</v>
      </c>
      <c r="N126" s="20" t="n">
        <v>8.62</v>
      </c>
      <c r="O126" s="21" t="n">
        <f aca="false">IF(R126="","",ROUND(R126*(1-Premissas!$B$4),4))</f>
        <v>9.0345</v>
      </c>
      <c r="P126" s="22"/>
      <c r="Q126" s="22"/>
      <c r="R126" s="23" t="n">
        <v>9.51</v>
      </c>
      <c r="S126" s="24" t="n">
        <v>1732</v>
      </c>
      <c r="T126" s="24" t="n">
        <v>50</v>
      </c>
      <c r="U126" s="25" t="n">
        <v>200</v>
      </c>
      <c r="V126" s="19" t="n">
        <f aca="false">IF(COUNT(N126:Q126)=0,"",MIN(N126:Q126))</f>
        <v>8.62</v>
      </c>
      <c r="W126" s="16" t="str">
        <f aca="false">IF(V126="","",INDEX($N$4:$Q$4,MATCH(V126,N126:Q126,0)))</f>
        <v>DIMEC</v>
      </c>
      <c r="X126" s="19" t="n">
        <f aca="false">IF(COUNT(N126:Q126)&lt;2,"",SMALL(N126:Q126,2))</f>
        <v>9.0345</v>
      </c>
      <c r="Y126" s="26" t="n">
        <f aca="false">IF(OR(V126="",M126=0),"",V126/M126-1)</f>
        <v>0</v>
      </c>
      <c r="Z126" s="26" t="n">
        <f aca="false">IF(OR(V126="",L126=""),"",V126/(L126*E126)-1)</f>
        <v>0</v>
      </c>
      <c r="AA126" s="16" t="str">
        <f aca="false">IF(V126="","SEM OFERTA",IF(OR(Y126&gt;Premissas!$B$11,Y126&lt;Premissas!$B$12),"VERIFICAR - UNIDADE/EMBALAGEM",IF(Y126&gt;Premissas!$B$6,"NÃO COMPRAR - REAJUSTE &gt;5%","COMPRAR")))</f>
        <v>COMPRAR</v>
      </c>
      <c r="AB126" s="18" t="n">
        <f aca="false">IF(W126="DIMEC",S126,IF(W126="MEDCENTRO",U126,""))</f>
        <v>1732</v>
      </c>
      <c r="AC126" s="18" t="n">
        <f aca="false">IF(AA126&lt;&gt;"COMPRAR",0,IF(AB126="",I126,MIN(I126,AB126)))</f>
        <v>3</v>
      </c>
      <c r="AD126" s="19" t="n">
        <f aca="false">IF(AC126&gt;0,AC126*V126,0)</f>
        <v>25.86</v>
      </c>
      <c r="AE126" s="19" t="n">
        <f aca="false">IF(AC126&gt;0,(M126-V126)*AC126,0)</f>
        <v>0</v>
      </c>
      <c r="AF126" s="16" t="str">
        <f aca="false">IF(AA126&lt;&gt;"COMPRAR","",IF(AB126="",IF(X126="","",IF(X126-V126&lt;0.01,"EMPATE TÉCNICO","")),IF(AB126&lt;I126,"ESTOQUE INSUFICIENTE",IF(X126="","",IF(X126-V126&lt;0.01,"EMPATE TÉCNICO","")))))</f>
        <v/>
      </c>
      <c r="AG126" s="16" t="s">
        <v>304</v>
      </c>
      <c r="AH126" s="16" t="s">
        <v>494</v>
      </c>
    </row>
    <row r="127" customFormat="false" ht="15" hidden="false" customHeight="false" outlineLevel="0" collapsed="false">
      <c r="A127" s="16" t="s">
        <v>495</v>
      </c>
      <c r="B127" s="17" t="s">
        <v>496</v>
      </c>
      <c r="C127" s="16" t="s">
        <v>497</v>
      </c>
      <c r="D127" s="16" t="s">
        <v>498</v>
      </c>
      <c r="E127" s="18" t="n">
        <v>1</v>
      </c>
      <c r="F127" s="16" t="s">
        <v>43</v>
      </c>
      <c r="G127" s="18" t="n">
        <v>0</v>
      </c>
      <c r="H127" s="16" t="n">
        <v>1.2</v>
      </c>
      <c r="I127" s="18" t="n">
        <v>4</v>
      </c>
      <c r="J127" s="19" t="n">
        <v>8.72</v>
      </c>
      <c r="K127" s="19" t="n">
        <v>8.72</v>
      </c>
      <c r="L127" s="19" t="n">
        <v>8.72</v>
      </c>
      <c r="M127" s="19" t="n">
        <f aca="false">IF(J127&gt;0,J127,K127)*E127</f>
        <v>8.72</v>
      </c>
      <c r="N127" s="20" t="n">
        <v>12.99</v>
      </c>
      <c r="O127" s="21" t="str">
        <f aca="false">IF(R127="","",ROUND(R127*(1-Premissas!$B$4),4))</f>
        <v/>
      </c>
      <c r="P127" s="22"/>
      <c r="Q127" s="22"/>
      <c r="R127" s="23"/>
      <c r="S127" s="24" t="n">
        <v>722</v>
      </c>
      <c r="T127" s="24" t="n">
        <v>112</v>
      </c>
      <c r="U127" s="25"/>
      <c r="V127" s="19" t="n">
        <f aca="false">IF(COUNT(N127:Q127)=0,"",MIN(N127:Q127))</f>
        <v>12.99</v>
      </c>
      <c r="W127" s="16" t="str">
        <f aca="false">IF(V127="","",INDEX($N$4:$Q$4,MATCH(V127,N127:Q127,0)))</f>
        <v>DIMEC</v>
      </c>
      <c r="X127" s="19" t="str">
        <f aca="false">IF(COUNT(N127:Q127)&lt;2,"",SMALL(N127:Q127,2))</f>
        <v/>
      </c>
      <c r="Y127" s="26" t="n">
        <f aca="false">IF(OR(V127="",M127=0),"",V127/M127-1)</f>
        <v>0.489678899082569</v>
      </c>
      <c r="Z127" s="26" t="n">
        <f aca="false">IF(OR(V127="",L127=""),"",V127/(L127*E127)-1)</f>
        <v>0.489678899082569</v>
      </c>
      <c r="AA127" s="16" t="str">
        <f aca="false">IF(V127="","SEM OFERTA",IF(OR(Y127&gt;Premissas!$B$11,Y127&lt;Premissas!$B$12),"VERIFICAR - UNIDADE/EMBALAGEM",IF(Y127&gt;Premissas!$B$6,"NÃO COMPRAR - REAJUSTE &gt;5%","COMPRAR")))</f>
        <v>NÃO COMPRAR - REAJUSTE &gt;5%</v>
      </c>
      <c r="AB127" s="18" t="n">
        <f aca="false">IF(W127="DIMEC",S127,IF(W127="MEDCENTRO",U127,""))</f>
        <v>722</v>
      </c>
      <c r="AC127" s="18" t="n">
        <f aca="false">IF(AA127&lt;&gt;"COMPRAR",0,IF(AB127="",I127,MIN(I127,AB127)))</f>
        <v>0</v>
      </c>
      <c r="AD127" s="19" t="n">
        <f aca="false">IF(AC127&gt;0,AC127*V127,0)</f>
        <v>0</v>
      </c>
      <c r="AE127" s="19" t="n">
        <f aca="false">IF(AC127&gt;0,(M127-V127)*AC127,0)</f>
        <v>0</v>
      </c>
      <c r="AF127" s="16" t="str">
        <f aca="false">IF(AA127&lt;&gt;"COMPRAR","",IF(AB127="",IF(X127="","",IF(X127-V127&lt;0.01,"EMPATE TÉCNICO","")),IF(AB127&lt;I127,"ESTOQUE INSUFICIENTE",IF(X127="","",IF(X127-V127&lt;0.01,"EMPATE TÉCNICO","")))))</f>
        <v/>
      </c>
      <c r="AG127" s="16" t="s">
        <v>304</v>
      </c>
      <c r="AH127" s="16" t="s">
        <v>494</v>
      </c>
    </row>
    <row r="128" customFormat="false" ht="15" hidden="false" customHeight="false" outlineLevel="0" collapsed="false">
      <c r="A128" s="16" t="s">
        <v>499</v>
      </c>
      <c r="B128" s="17" t="s">
        <v>500</v>
      </c>
      <c r="C128" s="16" t="s">
        <v>501</v>
      </c>
      <c r="D128" s="16"/>
      <c r="E128" s="18" t="n">
        <v>1</v>
      </c>
      <c r="F128" s="16" t="s">
        <v>42</v>
      </c>
      <c r="G128" s="18" t="n">
        <v>4</v>
      </c>
      <c r="H128" s="16" t="n">
        <v>3</v>
      </c>
      <c r="I128" s="18" t="n">
        <v>4</v>
      </c>
      <c r="J128" s="19" t="n">
        <v>6.15</v>
      </c>
      <c r="K128" s="19" t="n">
        <v>6.15</v>
      </c>
      <c r="L128" s="19" t="n">
        <v>6.15</v>
      </c>
      <c r="M128" s="19" t="n">
        <f aca="false">IF(J128&gt;0,J128,K128)*E128</f>
        <v>6.15</v>
      </c>
      <c r="N128" s="20" t="n">
        <v>6.25</v>
      </c>
      <c r="O128" s="21" t="str">
        <f aca="false">IF(R128="","",ROUND(R128*(1-Premissas!$B$4),4))</f>
        <v/>
      </c>
      <c r="P128" s="22"/>
      <c r="Q128" s="22"/>
      <c r="R128" s="23"/>
      <c r="S128" s="24" t="n">
        <v>146</v>
      </c>
      <c r="T128" s="24" t="n">
        <v>60</v>
      </c>
      <c r="U128" s="25"/>
      <c r="V128" s="19" t="n">
        <f aca="false">IF(COUNT(N128:Q128)=0,"",MIN(N128:Q128))</f>
        <v>6.25</v>
      </c>
      <c r="W128" s="16" t="str">
        <f aca="false">IF(V128="","",INDEX($N$4:$Q$4,MATCH(V128,N128:Q128,0)))</f>
        <v>DIMEC</v>
      </c>
      <c r="X128" s="19" t="str">
        <f aca="false">IF(COUNT(N128:Q128)&lt;2,"",SMALL(N128:Q128,2))</f>
        <v/>
      </c>
      <c r="Y128" s="26" t="n">
        <f aca="false">IF(OR(V128="",M128=0),"",V128/M128-1)</f>
        <v>0.0162601626016259</v>
      </c>
      <c r="Z128" s="26" t="n">
        <f aca="false">IF(OR(V128="",L128=""),"",V128/(L128*E128)-1)</f>
        <v>0.0162601626016259</v>
      </c>
      <c r="AA128" s="16" t="str">
        <f aca="false">IF(V128="","SEM OFERTA",IF(OR(Y128&gt;Premissas!$B$11,Y128&lt;Premissas!$B$12),"VERIFICAR - UNIDADE/EMBALAGEM",IF(Y128&gt;Premissas!$B$6,"NÃO COMPRAR - REAJUSTE &gt;5%","COMPRAR")))</f>
        <v>COMPRAR</v>
      </c>
      <c r="AB128" s="18" t="n">
        <f aca="false">IF(W128="DIMEC",S128,IF(W128="MEDCENTRO",U128,""))</f>
        <v>146</v>
      </c>
      <c r="AC128" s="18" t="n">
        <f aca="false">IF(AA128&lt;&gt;"COMPRAR",0,IF(AB128="",I128,MIN(I128,AB128)))</f>
        <v>4</v>
      </c>
      <c r="AD128" s="19" t="n">
        <f aca="false">IF(AC128&gt;0,AC128*V128,0)</f>
        <v>25</v>
      </c>
      <c r="AE128" s="19" t="n">
        <f aca="false">IF(AC128&gt;0,(M128-V128)*AC128,0)</f>
        <v>-0.399999999999999</v>
      </c>
      <c r="AF128" s="16" t="str">
        <f aca="false">IF(AA128&lt;&gt;"COMPRAR","",IF(AB128="",IF(X128="","",IF(X128-V128&lt;0.01,"EMPATE TÉCNICO","")),IF(AB128&lt;I128,"ESTOQUE INSUFICIENTE",IF(X128="","",IF(X128-V128&lt;0.01,"EMPATE TÉCNICO","")))))</f>
        <v/>
      </c>
      <c r="AG128" s="16" t="s">
        <v>304</v>
      </c>
      <c r="AH128" s="16" t="s">
        <v>494</v>
      </c>
    </row>
    <row r="129" customFormat="false" ht="15" hidden="false" customHeight="false" outlineLevel="0" collapsed="false">
      <c r="A129" s="16" t="s">
        <v>502</v>
      </c>
      <c r="B129" s="17" t="s">
        <v>503</v>
      </c>
      <c r="C129" s="16" t="s">
        <v>504</v>
      </c>
      <c r="D129" s="16" t="s">
        <v>505</v>
      </c>
      <c r="E129" s="18" t="n">
        <v>1</v>
      </c>
      <c r="F129" s="16" t="s">
        <v>42</v>
      </c>
      <c r="G129" s="18" t="n">
        <v>1</v>
      </c>
      <c r="H129" s="16" t="n">
        <v>3.1</v>
      </c>
      <c r="I129" s="18" t="n">
        <v>7</v>
      </c>
      <c r="J129" s="19" t="n">
        <v>4.19</v>
      </c>
      <c r="K129" s="19" t="n">
        <v>4.19</v>
      </c>
      <c r="L129" s="19" t="n">
        <v>4.19</v>
      </c>
      <c r="M129" s="19" t="n">
        <f aca="false">IF(J129&gt;0,J129,K129)*E129</f>
        <v>4.19</v>
      </c>
      <c r="N129" s="20" t="n">
        <v>3.95</v>
      </c>
      <c r="O129" s="21" t="str">
        <f aca="false">IF(R129="","",ROUND(R129*(1-Premissas!$B$4),4))</f>
        <v/>
      </c>
      <c r="P129" s="22"/>
      <c r="Q129" s="22"/>
      <c r="R129" s="23"/>
      <c r="S129" s="24" t="n">
        <v>1184</v>
      </c>
      <c r="T129" s="24" t="n">
        <v>60</v>
      </c>
      <c r="U129" s="25"/>
      <c r="V129" s="19" t="n">
        <f aca="false">IF(COUNT(N129:Q129)=0,"",MIN(N129:Q129))</f>
        <v>3.95</v>
      </c>
      <c r="W129" s="16" t="str">
        <f aca="false">IF(V129="","",INDEX($N$4:$Q$4,MATCH(V129,N129:Q129,0)))</f>
        <v>DIMEC</v>
      </c>
      <c r="X129" s="19" t="str">
        <f aca="false">IF(COUNT(N129:Q129)&lt;2,"",SMALL(N129:Q129,2))</f>
        <v/>
      </c>
      <c r="Y129" s="26" t="n">
        <f aca="false">IF(OR(V129="",M129=0),"",V129/M129-1)</f>
        <v>-0.0572792362768497</v>
      </c>
      <c r="Z129" s="26" t="n">
        <f aca="false">IF(OR(V129="",L129=""),"",V129/(L129*E129)-1)</f>
        <v>-0.0572792362768497</v>
      </c>
      <c r="AA129" s="16" t="str">
        <f aca="false">IF(V129="","SEM OFERTA",IF(OR(Y129&gt;Premissas!$B$11,Y129&lt;Premissas!$B$12),"VERIFICAR - UNIDADE/EMBALAGEM",IF(Y129&gt;Premissas!$B$6,"NÃO COMPRAR - REAJUSTE &gt;5%","COMPRAR")))</f>
        <v>COMPRAR</v>
      </c>
      <c r="AB129" s="18" t="n">
        <f aca="false">IF(W129="DIMEC",S129,IF(W129="MEDCENTRO",U129,""))</f>
        <v>1184</v>
      </c>
      <c r="AC129" s="18" t="n">
        <f aca="false">IF(AA129&lt;&gt;"COMPRAR",0,IF(AB129="",I129,MIN(I129,AB129)))</f>
        <v>7</v>
      </c>
      <c r="AD129" s="19" t="n">
        <f aca="false">IF(AC129&gt;0,AC129*V129,0)</f>
        <v>27.65</v>
      </c>
      <c r="AE129" s="19" t="n">
        <f aca="false">IF(AC129&gt;0,(M129-V129)*AC129,0)</f>
        <v>1.68</v>
      </c>
      <c r="AF129" s="16" t="str">
        <f aca="false">IF(AA129&lt;&gt;"COMPRAR","",IF(AB129="",IF(X129="","",IF(X129-V129&lt;0.01,"EMPATE TÉCNICO","")),IF(AB129&lt;I129,"ESTOQUE INSUFICIENTE",IF(X129="","",IF(X129-V129&lt;0.01,"EMPATE TÉCNICO","")))))</f>
        <v/>
      </c>
      <c r="AG129" s="16" t="s">
        <v>304</v>
      </c>
      <c r="AH129" s="16" t="s">
        <v>494</v>
      </c>
    </row>
    <row r="130" customFormat="false" ht="15" hidden="false" customHeight="false" outlineLevel="0" collapsed="false">
      <c r="A130" s="16" t="s">
        <v>506</v>
      </c>
      <c r="B130" s="17" t="s">
        <v>507</v>
      </c>
      <c r="C130" s="16" t="s">
        <v>508</v>
      </c>
      <c r="D130" s="16" t="s">
        <v>505</v>
      </c>
      <c r="E130" s="18" t="n">
        <v>1</v>
      </c>
      <c r="F130" s="16" t="s">
        <v>41</v>
      </c>
      <c r="G130" s="18" t="n">
        <v>0</v>
      </c>
      <c r="H130" s="16" t="n">
        <v>5.9</v>
      </c>
      <c r="I130" s="18" t="n">
        <v>16</v>
      </c>
      <c r="J130" s="19" t="n">
        <v>3.67</v>
      </c>
      <c r="K130" s="19" t="n">
        <v>3.67</v>
      </c>
      <c r="L130" s="19" t="n">
        <v>3.67</v>
      </c>
      <c r="M130" s="19" t="n">
        <f aca="false">IF(J130&gt;0,J130,K130)*E130</f>
        <v>3.67</v>
      </c>
      <c r="N130" s="20" t="n">
        <v>3.7</v>
      </c>
      <c r="O130" s="21" t="str">
        <f aca="false">IF(R130="","",ROUND(R130*(1-Premissas!$B$4),4))</f>
        <v/>
      </c>
      <c r="P130" s="22"/>
      <c r="Q130" s="22"/>
      <c r="R130" s="23"/>
      <c r="S130" s="24" t="n">
        <v>458</v>
      </c>
      <c r="T130" s="24" t="n">
        <v>60</v>
      </c>
      <c r="U130" s="25"/>
      <c r="V130" s="19" t="n">
        <f aca="false">IF(COUNT(N130:Q130)=0,"",MIN(N130:Q130))</f>
        <v>3.7</v>
      </c>
      <c r="W130" s="16" t="str">
        <f aca="false">IF(V130="","",INDEX($N$4:$Q$4,MATCH(V130,N130:Q130,0)))</f>
        <v>DIMEC</v>
      </c>
      <c r="X130" s="19" t="str">
        <f aca="false">IF(COUNT(N130:Q130)&lt;2,"",SMALL(N130:Q130,2))</f>
        <v/>
      </c>
      <c r="Y130" s="26" t="n">
        <f aca="false">IF(OR(V130="",M130=0),"",V130/M130-1)</f>
        <v>0.00817438692098094</v>
      </c>
      <c r="Z130" s="26" t="n">
        <f aca="false">IF(OR(V130="",L130=""),"",V130/(L130*E130)-1)</f>
        <v>0.00817438692098094</v>
      </c>
      <c r="AA130" s="16" t="str">
        <f aca="false">IF(V130="","SEM OFERTA",IF(OR(Y130&gt;Premissas!$B$11,Y130&lt;Premissas!$B$12),"VERIFICAR - UNIDADE/EMBALAGEM",IF(Y130&gt;Premissas!$B$6,"NÃO COMPRAR - REAJUSTE &gt;5%","COMPRAR")))</f>
        <v>COMPRAR</v>
      </c>
      <c r="AB130" s="18" t="n">
        <f aca="false">IF(W130="DIMEC",S130,IF(W130="MEDCENTRO",U130,""))</f>
        <v>458</v>
      </c>
      <c r="AC130" s="18" t="n">
        <f aca="false">IF(AA130&lt;&gt;"COMPRAR",0,IF(AB130="",I130,MIN(I130,AB130)))</f>
        <v>16</v>
      </c>
      <c r="AD130" s="19" t="n">
        <f aca="false">IF(AC130&gt;0,AC130*V130,0)</f>
        <v>59.2</v>
      </c>
      <c r="AE130" s="19" t="n">
        <f aca="false">IF(AC130&gt;0,(M130-V130)*AC130,0)</f>
        <v>-0.480000000000004</v>
      </c>
      <c r="AF130" s="16" t="str">
        <f aca="false">IF(AA130&lt;&gt;"COMPRAR","",IF(AB130="",IF(X130="","",IF(X130-V130&lt;0.01,"EMPATE TÉCNICO","")),IF(AB130&lt;I130,"ESTOQUE INSUFICIENTE",IF(X130="","",IF(X130-V130&lt;0.01,"EMPATE TÉCNICO","")))))</f>
        <v/>
      </c>
      <c r="AG130" s="16" t="s">
        <v>304</v>
      </c>
      <c r="AH130" s="16" t="s">
        <v>494</v>
      </c>
    </row>
    <row r="131" customFormat="false" ht="15" hidden="false" customHeight="false" outlineLevel="0" collapsed="false">
      <c r="A131" s="16" t="s">
        <v>509</v>
      </c>
      <c r="B131" s="17" t="s">
        <v>510</v>
      </c>
      <c r="C131" s="16" t="s">
        <v>511</v>
      </c>
      <c r="D131" s="16" t="s">
        <v>505</v>
      </c>
      <c r="E131" s="18" t="n">
        <v>1</v>
      </c>
      <c r="F131" s="16" t="s">
        <v>42</v>
      </c>
      <c r="G131" s="18" t="n">
        <v>2</v>
      </c>
      <c r="H131" s="16" t="n">
        <v>2.2</v>
      </c>
      <c r="I131" s="18" t="n">
        <v>4</v>
      </c>
      <c r="J131" s="19" t="n">
        <v>4.49</v>
      </c>
      <c r="K131" s="19" t="n">
        <v>4.49</v>
      </c>
      <c r="L131" s="19" t="n">
        <v>4.49</v>
      </c>
      <c r="M131" s="19" t="n">
        <f aca="false">IF(J131&gt;0,J131,K131)*E131</f>
        <v>4.49</v>
      </c>
      <c r="N131" s="20" t="n">
        <v>3.72</v>
      </c>
      <c r="O131" s="21" t="str">
        <f aca="false">IF(R131="","",ROUND(R131*(1-Premissas!$B$4),4))</f>
        <v/>
      </c>
      <c r="P131" s="22"/>
      <c r="Q131" s="22"/>
      <c r="R131" s="23"/>
      <c r="S131" s="24" t="n">
        <v>438</v>
      </c>
      <c r="T131" s="24" t="n">
        <v>60</v>
      </c>
      <c r="U131" s="25"/>
      <c r="V131" s="19" t="n">
        <f aca="false">IF(COUNT(N131:Q131)=0,"",MIN(N131:Q131))</f>
        <v>3.72</v>
      </c>
      <c r="W131" s="16" t="str">
        <f aca="false">IF(V131="","",INDEX($N$4:$Q$4,MATCH(V131,N131:Q131,0)))</f>
        <v>DIMEC</v>
      </c>
      <c r="X131" s="19" t="str">
        <f aca="false">IF(COUNT(N131:Q131)&lt;2,"",SMALL(N131:Q131,2))</f>
        <v/>
      </c>
      <c r="Y131" s="26" t="n">
        <f aca="false">IF(OR(V131="",M131=0),"",V131/M131-1)</f>
        <v>-0.171492204899777</v>
      </c>
      <c r="Z131" s="26" t="n">
        <f aca="false">IF(OR(V131="",L131=""),"",V131/(L131*E131)-1)</f>
        <v>-0.171492204899777</v>
      </c>
      <c r="AA131" s="16" t="str">
        <f aca="false">IF(V131="","SEM OFERTA",IF(OR(Y131&gt;Premissas!$B$11,Y131&lt;Premissas!$B$12),"VERIFICAR - UNIDADE/EMBALAGEM",IF(Y131&gt;Premissas!$B$6,"NÃO COMPRAR - REAJUSTE &gt;5%","COMPRAR")))</f>
        <v>COMPRAR</v>
      </c>
      <c r="AB131" s="18" t="n">
        <f aca="false">IF(W131="DIMEC",S131,IF(W131="MEDCENTRO",U131,""))</f>
        <v>438</v>
      </c>
      <c r="AC131" s="18" t="n">
        <f aca="false">IF(AA131&lt;&gt;"COMPRAR",0,IF(AB131="",I131,MIN(I131,AB131)))</f>
        <v>4</v>
      </c>
      <c r="AD131" s="19" t="n">
        <f aca="false">IF(AC131&gt;0,AC131*V131,0)</f>
        <v>14.88</v>
      </c>
      <c r="AE131" s="19" t="n">
        <f aca="false">IF(AC131&gt;0,(M131-V131)*AC131,0)</f>
        <v>3.08</v>
      </c>
      <c r="AF131" s="16" t="str">
        <f aca="false">IF(AA131&lt;&gt;"COMPRAR","",IF(AB131="",IF(X131="","",IF(X131-V131&lt;0.01,"EMPATE TÉCNICO","")),IF(AB131&lt;I131,"ESTOQUE INSUFICIENTE",IF(X131="","",IF(X131-V131&lt;0.01,"EMPATE TÉCNICO","")))))</f>
        <v/>
      </c>
      <c r="AG131" s="16" t="s">
        <v>304</v>
      </c>
      <c r="AH131" s="16" t="s">
        <v>494</v>
      </c>
    </row>
    <row r="132" customFormat="false" ht="15" hidden="false" customHeight="false" outlineLevel="0" collapsed="false">
      <c r="A132" s="16" t="s">
        <v>512</v>
      </c>
      <c r="B132" s="17" t="s">
        <v>513</v>
      </c>
      <c r="C132" s="16" t="s">
        <v>514</v>
      </c>
      <c r="D132" s="16" t="s">
        <v>515</v>
      </c>
      <c r="E132" s="18" t="n">
        <v>1</v>
      </c>
      <c r="F132" s="16" t="s">
        <v>42</v>
      </c>
      <c r="G132" s="18" t="n">
        <v>0</v>
      </c>
      <c r="H132" s="16" t="n">
        <v>1.6</v>
      </c>
      <c r="I132" s="18" t="n">
        <v>4</v>
      </c>
      <c r="J132" s="19" t="n">
        <v>5.66</v>
      </c>
      <c r="K132" s="19" t="n">
        <v>5.66</v>
      </c>
      <c r="L132" s="19" t="n">
        <v>5.66</v>
      </c>
      <c r="M132" s="19" t="n">
        <f aca="false">IF(J132&gt;0,J132,K132)*E132</f>
        <v>5.66</v>
      </c>
      <c r="N132" s="20" t="n">
        <v>6.97</v>
      </c>
      <c r="O132" s="21" t="n">
        <f aca="false">IF(R132="","",ROUND(R132*(1-Premissas!$B$4),4))</f>
        <v>6.7735</v>
      </c>
      <c r="P132" s="22"/>
      <c r="Q132" s="22"/>
      <c r="R132" s="23" t="n">
        <v>7.13</v>
      </c>
      <c r="S132" s="24" t="n">
        <v>2248</v>
      </c>
      <c r="T132" s="24" t="n">
        <v>12</v>
      </c>
      <c r="U132" s="25" t="n">
        <v>4626</v>
      </c>
      <c r="V132" s="19" t="n">
        <f aca="false">IF(COUNT(N132:Q132)=0,"",MIN(N132:Q132))</f>
        <v>6.7735</v>
      </c>
      <c r="W132" s="16" t="str">
        <f aca="false">IF(V132="","",INDEX($N$4:$Q$4,MATCH(V132,N132:Q132,0)))</f>
        <v>MEDCENTRO</v>
      </c>
      <c r="X132" s="19" t="n">
        <f aca="false">IF(COUNT(N132:Q132)&lt;2,"",SMALL(N132:Q132,2))</f>
        <v>6.97</v>
      </c>
      <c r="Y132" s="26" t="n">
        <f aca="false">IF(OR(V132="",M132=0),"",V132/M132-1)</f>
        <v>0.196731448763251</v>
      </c>
      <c r="Z132" s="26" t="n">
        <f aca="false">IF(OR(V132="",L132=""),"",V132/(L132*E132)-1)</f>
        <v>0.196731448763251</v>
      </c>
      <c r="AA132" s="16" t="str">
        <f aca="false">IF(V132="","SEM OFERTA",IF(OR(Y132&gt;Premissas!$B$11,Y132&lt;Premissas!$B$12),"VERIFICAR - UNIDADE/EMBALAGEM",IF(Y132&gt;Premissas!$B$6,"NÃO COMPRAR - REAJUSTE &gt;5%","COMPRAR")))</f>
        <v>NÃO COMPRAR - REAJUSTE &gt;5%</v>
      </c>
      <c r="AB132" s="18" t="n">
        <f aca="false">IF(W132="DIMEC",S132,IF(W132="MEDCENTRO",U132,""))</f>
        <v>4626</v>
      </c>
      <c r="AC132" s="18" t="n">
        <f aca="false">IF(AA132&lt;&gt;"COMPRAR",0,IF(AB132="",I132,MIN(I132,AB132)))</f>
        <v>0</v>
      </c>
      <c r="AD132" s="19" t="n">
        <f aca="false">IF(AC132&gt;0,AC132*V132,0)</f>
        <v>0</v>
      </c>
      <c r="AE132" s="19" t="n">
        <f aca="false">IF(AC132&gt;0,(M132-V132)*AC132,0)</f>
        <v>0</v>
      </c>
      <c r="AF132" s="16" t="str">
        <f aca="false">IF(AA132&lt;&gt;"COMPRAR","",IF(AB132="",IF(X132="","",IF(X132-V132&lt;0.01,"EMPATE TÉCNICO","")),IF(AB132&lt;I132,"ESTOQUE INSUFICIENTE",IF(X132="","",IF(X132-V132&lt;0.01,"EMPATE TÉCNICO","")))))</f>
        <v/>
      </c>
      <c r="AG132" s="16" t="s">
        <v>139</v>
      </c>
      <c r="AH132" s="16" t="s">
        <v>494</v>
      </c>
    </row>
    <row r="133" customFormat="false" ht="15" hidden="false" customHeight="false" outlineLevel="0" collapsed="false">
      <c r="A133" s="16" t="s">
        <v>516</v>
      </c>
      <c r="B133" s="17" t="s">
        <v>517</v>
      </c>
      <c r="C133" s="16" t="s">
        <v>518</v>
      </c>
      <c r="D133" s="16" t="s">
        <v>519</v>
      </c>
      <c r="E133" s="18" t="n">
        <v>1</v>
      </c>
      <c r="F133" s="16" t="s">
        <v>43</v>
      </c>
      <c r="G133" s="18" t="n">
        <v>0</v>
      </c>
      <c r="H133" s="16" t="n">
        <v>0</v>
      </c>
      <c r="I133" s="18" t="n">
        <v>1</v>
      </c>
      <c r="J133" s="19" t="n">
        <v>5.66</v>
      </c>
      <c r="K133" s="19" t="n">
        <v>5.66</v>
      </c>
      <c r="L133" s="19" t="n">
        <v>5.66</v>
      </c>
      <c r="M133" s="19" t="n">
        <f aca="false">IF(J133&gt;0,J133,K133)*E133</f>
        <v>5.66</v>
      </c>
      <c r="N133" s="20" t="n">
        <v>6.96</v>
      </c>
      <c r="O133" s="21" t="n">
        <f aca="false">IF(R133="","",ROUND(R133*(1-Premissas!$B$4),4))</f>
        <v>6.764</v>
      </c>
      <c r="P133" s="22"/>
      <c r="Q133" s="22"/>
      <c r="R133" s="23" t="n">
        <v>7.12</v>
      </c>
      <c r="S133" s="24" t="n">
        <v>2086</v>
      </c>
      <c r="T133" s="24" t="n">
        <v>30</v>
      </c>
      <c r="U133" s="25" t="n">
        <v>215</v>
      </c>
      <c r="V133" s="19" t="n">
        <f aca="false">IF(COUNT(N133:Q133)=0,"",MIN(N133:Q133))</f>
        <v>6.764</v>
      </c>
      <c r="W133" s="16" t="str">
        <f aca="false">IF(V133="","",INDEX($N$4:$Q$4,MATCH(V133,N133:Q133,0)))</f>
        <v>MEDCENTRO</v>
      </c>
      <c r="X133" s="19" t="n">
        <f aca="false">IF(COUNT(N133:Q133)&lt;2,"",SMALL(N133:Q133,2))</f>
        <v>6.96</v>
      </c>
      <c r="Y133" s="26" t="n">
        <f aca="false">IF(OR(V133="",M133=0),"",V133/M133-1)</f>
        <v>0.195053003533569</v>
      </c>
      <c r="Z133" s="26" t="n">
        <f aca="false">IF(OR(V133="",L133=""),"",V133/(L133*E133)-1)</f>
        <v>0.195053003533569</v>
      </c>
      <c r="AA133" s="16" t="str">
        <f aca="false">IF(V133="","SEM OFERTA",IF(OR(Y133&gt;Premissas!$B$11,Y133&lt;Premissas!$B$12),"VERIFICAR - UNIDADE/EMBALAGEM",IF(Y133&gt;Premissas!$B$6,"NÃO COMPRAR - REAJUSTE &gt;5%","COMPRAR")))</f>
        <v>NÃO COMPRAR - REAJUSTE &gt;5%</v>
      </c>
      <c r="AB133" s="18" t="n">
        <f aca="false">IF(W133="DIMEC",S133,IF(W133="MEDCENTRO",U133,""))</f>
        <v>215</v>
      </c>
      <c r="AC133" s="18" t="n">
        <f aca="false">IF(AA133&lt;&gt;"COMPRAR",0,IF(AB133="",I133,MIN(I133,AB133)))</f>
        <v>0</v>
      </c>
      <c r="AD133" s="19" t="n">
        <f aca="false">IF(AC133&gt;0,AC133*V133,0)</f>
        <v>0</v>
      </c>
      <c r="AE133" s="19" t="n">
        <f aca="false">IF(AC133&gt;0,(M133-V133)*AC133,0)</f>
        <v>0</v>
      </c>
      <c r="AF133" s="16" t="str">
        <f aca="false">IF(AA133&lt;&gt;"COMPRAR","",IF(AB133="",IF(X133="","",IF(X133-V133&lt;0.01,"EMPATE TÉCNICO","")),IF(AB133&lt;I133,"ESTOQUE INSUFICIENTE",IF(X133="","",IF(X133-V133&lt;0.01,"EMPATE TÉCNICO","")))))</f>
        <v/>
      </c>
      <c r="AG133" s="16" t="s">
        <v>520</v>
      </c>
      <c r="AH133" s="16" t="s">
        <v>494</v>
      </c>
    </row>
    <row r="134" customFormat="false" ht="15" hidden="false" customHeight="false" outlineLevel="0" collapsed="false">
      <c r="A134" s="16" t="s">
        <v>521</v>
      </c>
      <c r="B134" s="17" t="s">
        <v>522</v>
      </c>
      <c r="C134" s="16" t="s">
        <v>523</v>
      </c>
      <c r="D134" s="16" t="s">
        <v>463</v>
      </c>
      <c r="E134" s="18" t="n">
        <v>1</v>
      </c>
      <c r="F134" s="16" t="s">
        <v>42</v>
      </c>
      <c r="G134" s="18" t="n">
        <v>0</v>
      </c>
      <c r="H134" s="16" t="n">
        <v>0.7</v>
      </c>
      <c r="I134" s="18" t="n">
        <v>2</v>
      </c>
      <c r="J134" s="19" t="n">
        <v>31.72</v>
      </c>
      <c r="K134" s="19" t="n">
        <v>31.72</v>
      </c>
      <c r="L134" s="19" t="n">
        <v>31.72</v>
      </c>
      <c r="M134" s="19" t="n">
        <f aca="false">IF(J134&gt;0,J134,K134)*E134</f>
        <v>31.72</v>
      </c>
      <c r="N134" s="20" t="n">
        <v>31.63</v>
      </c>
      <c r="O134" s="21" t="n">
        <f aca="false">IF(R134="","",ROUND(R134*(1-Premissas!$B$4),4))</f>
        <v>32.376</v>
      </c>
      <c r="P134" s="22"/>
      <c r="Q134" s="22"/>
      <c r="R134" s="23" t="n">
        <v>34.08</v>
      </c>
      <c r="S134" s="24" t="n">
        <v>1264</v>
      </c>
      <c r="T134" s="24" t="n">
        <v>50</v>
      </c>
      <c r="U134" s="25" t="n">
        <v>350</v>
      </c>
      <c r="V134" s="19" t="n">
        <f aca="false">IF(COUNT(N134:Q134)=0,"",MIN(N134:Q134))</f>
        <v>31.63</v>
      </c>
      <c r="W134" s="16" t="str">
        <f aca="false">IF(V134="","",INDEX($N$4:$Q$4,MATCH(V134,N134:Q134,0)))</f>
        <v>DIMEC</v>
      </c>
      <c r="X134" s="19" t="n">
        <f aca="false">IF(COUNT(N134:Q134)&lt;2,"",SMALL(N134:Q134,2))</f>
        <v>32.376</v>
      </c>
      <c r="Y134" s="26" t="n">
        <f aca="false">IF(OR(V134="",M134=0),"",V134/M134-1)</f>
        <v>-0.00283732660781844</v>
      </c>
      <c r="Z134" s="26" t="n">
        <f aca="false">IF(OR(V134="",L134=""),"",V134/(L134*E134)-1)</f>
        <v>-0.00283732660781844</v>
      </c>
      <c r="AA134" s="16" t="str">
        <f aca="false">IF(V134="","SEM OFERTA",IF(OR(Y134&gt;Premissas!$B$11,Y134&lt;Premissas!$B$12),"VERIFICAR - UNIDADE/EMBALAGEM",IF(Y134&gt;Premissas!$B$6,"NÃO COMPRAR - REAJUSTE &gt;5%","COMPRAR")))</f>
        <v>COMPRAR</v>
      </c>
      <c r="AB134" s="18" t="n">
        <f aca="false">IF(W134="DIMEC",S134,IF(W134="MEDCENTRO",U134,""))</f>
        <v>1264</v>
      </c>
      <c r="AC134" s="18" t="n">
        <f aca="false">IF(AA134&lt;&gt;"COMPRAR",0,IF(AB134="",I134,MIN(I134,AB134)))</f>
        <v>2</v>
      </c>
      <c r="AD134" s="19" t="n">
        <f aca="false">IF(AC134&gt;0,AC134*V134,0)</f>
        <v>63.26</v>
      </c>
      <c r="AE134" s="19" t="n">
        <f aca="false">IF(AC134&gt;0,(M134-V134)*AC134,0)</f>
        <v>0.18</v>
      </c>
      <c r="AF134" s="16" t="str">
        <f aca="false">IF(AA134&lt;&gt;"COMPRAR","",IF(AB134="",IF(X134="","",IF(X134-V134&lt;0.01,"EMPATE TÉCNICO","")),IF(AB134&lt;I134,"ESTOQUE INSUFICIENTE",IF(X134="","",IF(X134-V134&lt;0.01,"EMPATE TÉCNICO","")))))</f>
        <v/>
      </c>
      <c r="AG134" s="16" t="s">
        <v>304</v>
      </c>
      <c r="AH134" s="16" t="s">
        <v>494</v>
      </c>
    </row>
    <row r="135" customFormat="false" ht="15" hidden="false" customHeight="false" outlineLevel="0" collapsed="false">
      <c r="A135" s="16" t="s">
        <v>524</v>
      </c>
      <c r="B135" s="17" t="s">
        <v>525</v>
      </c>
      <c r="C135" s="16" t="s">
        <v>526</v>
      </c>
      <c r="D135" s="16" t="s">
        <v>527</v>
      </c>
      <c r="E135" s="18" t="n">
        <v>1</v>
      </c>
      <c r="F135" s="16" t="s">
        <v>43</v>
      </c>
      <c r="G135" s="18" t="n">
        <v>0</v>
      </c>
      <c r="H135" s="16" t="n">
        <v>0.9</v>
      </c>
      <c r="I135" s="18" t="n">
        <v>3</v>
      </c>
      <c r="J135" s="19" t="n">
        <v>9.36714285714286</v>
      </c>
      <c r="K135" s="19" t="n">
        <v>9.36714285714286</v>
      </c>
      <c r="L135" s="19" t="n">
        <v>9.3671</v>
      </c>
      <c r="M135" s="19" t="n">
        <f aca="false">IF(J135&gt;0,J135,K135)*E135</f>
        <v>9.36714285714286</v>
      </c>
      <c r="N135" s="20" t="n">
        <v>12.2</v>
      </c>
      <c r="O135" s="21" t="str">
        <f aca="false">IF(R135="","",ROUND(R135*(1-Premissas!$B$4),4))</f>
        <v/>
      </c>
      <c r="P135" s="22"/>
      <c r="Q135" s="22"/>
      <c r="R135" s="23"/>
      <c r="S135" s="24" t="n">
        <v>393</v>
      </c>
      <c r="T135" s="24" t="n">
        <v>20</v>
      </c>
      <c r="U135" s="25"/>
      <c r="V135" s="19" t="n">
        <f aca="false">IF(COUNT(N135:Q135)=0,"",MIN(N135:Q135))</f>
        <v>12.2</v>
      </c>
      <c r="W135" s="16" t="str">
        <f aca="false">IF(V135="","",INDEX($N$4:$Q$4,MATCH(V135,N135:Q135,0)))</f>
        <v>DIMEC</v>
      </c>
      <c r="X135" s="19" t="str">
        <f aca="false">IF(COUNT(N135:Q135)&lt;2,"",SMALL(N135:Q135,2))</f>
        <v/>
      </c>
      <c r="Y135" s="26" t="n">
        <f aca="false">IF(OR(V135="",M135=0),"",V135/M135-1)</f>
        <v>0.302424889431142</v>
      </c>
      <c r="Z135" s="26" t="n">
        <f aca="false">IF(OR(V135="",L135=""),"",V135/(L135*E135)-1)</f>
        <v>0.302430848394914</v>
      </c>
      <c r="AA135" s="16" t="str">
        <f aca="false">IF(V135="","SEM OFERTA",IF(OR(Y135&gt;Premissas!$B$11,Y135&lt;Premissas!$B$12),"VERIFICAR - UNIDADE/EMBALAGEM",IF(Y135&gt;Premissas!$B$6,"NÃO COMPRAR - REAJUSTE &gt;5%","COMPRAR")))</f>
        <v>NÃO COMPRAR - REAJUSTE &gt;5%</v>
      </c>
      <c r="AB135" s="18" t="n">
        <f aca="false">IF(W135="DIMEC",S135,IF(W135="MEDCENTRO",U135,""))</f>
        <v>393</v>
      </c>
      <c r="AC135" s="18" t="n">
        <f aca="false">IF(AA135&lt;&gt;"COMPRAR",0,IF(AB135="",I135,MIN(I135,AB135)))</f>
        <v>0</v>
      </c>
      <c r="AD135" s="19" t="n">
        <f aca="false">IF(AC135&gt;0,AC135*V135,0)</f>
        <v>0</v>
      </c>
      <c r="AE135" s="19" t="n">
        <f aca="false">IF(AC135&gt;0,(M135-V135)*AC135,0)</f>
        <v>0</v>
      </c>
      <c r="AF135" s="16" t="str">
        <f aca="false">IF(AA135&lt;&gt;"COMPRAR","",IF(AB135="",IF(X135="","",IF(X135-V135&lt;0.01,"EMPATE TÉCNICO","")),IF(AB135&lt;I135,"ESTOQUE INSUFICIENTE",IF(X135="","",IF(X135-V135&lt;0.01,"EMPATE TÉCNICO","")))))</f>
        <v/>
      </c>
      <c r="AG135" s="16" t="s">
        <v>328</v>
      </c>
      <c r="AH135" s="16" t="s">
        <v>528</v>
      </c>
    </row>
    <row r="136" customFormat="false" ht="15" hidden="false" customHeight="false" outlineLevel="0" collapsed="false">
      <c r="A136" s="16" t="s">
        <v>529</v>
      </c>
      <c r="B136" s="17" t="s">
        <v>530</v>
      </c>
      <c r="C136" s="16" t="s">
        <v>531</v>
      </c>
      <c r="D136" s="16" t="s">
        <v>532</v>
      </c>
      <c r="E136" s="18" t="n">
        <v>1</v>
      </c>
      <c r="F136" s="16" t="s">
        <v>43</v>
      </c>
      <c r="G136" s="18" t="n">
        <v>2</v>
      </c>
      <c r="H136" s="16" t="n">
        <v>1.2</v>
      </c>
      <c r="I136" s="18" t="n">
        <v>2</v>
      </c>
      <c r="J136" s="19" t="n">
        <v>7.01</v>
      </c>
      <c r="K136" s="19" t="n">
        <v>7.01</v>
      </c>
      <c r="L136" s="19" t="n">
        <v>7.01</v>
      </c>
      <c r="M136" s="19" t="n">
        <f aca="false">IF(J136&gt;0,J136,K136)*E136</f>
        <v>7.01</v>
      </c>
      <c r="N136" s="20" t="n">
        <v>7.13</v>
      </c>
      <c r="O136" s="21" t="str">
        <f aca="false">IF(R136="","",ROUND(R136*(1-Premissas!$B$4),4))</f>
        <v/>
      </c>
      <c r="P136" s="22"/>
      <c r="Q136" s="22"/>
      <c r="R136" s="23"/>
      <c r="S136" s="24" t="n">
        <v>878</v>
      </c>
      <c r="T136" s="24" t="n">
        <v>60</v>
      </c>
      <c r="U136" s="25"/>
      <c r="V136" s="19" t="n">
        <f aca="false">IF(COUNT(N136:Q136)=0,"",MIN(N136:Q136))</f>
        <v>7.13</v>
      </c>
      <c r="W136" s="16" t="str">
        <f aca="false">IF(V136="","",INDEX($N$4:$Q$4,MATCH(V136,N136:Q136,0)))</f>
        <v>DIMEC</v>
      </c>
      <c r="X136" s="19" t="str">
        <f aca="false">IF(COUNT(N136:Q136)&lt;2,"",SMALL(N136:Q136,2))</f>
        <v/>
      </c>
      <c r="Y136" s="26" t="n">
        <f aca="false">IF(OR(V136="",M136=0),"",V136/M136-1)</f>
        <v>0.0171184022824538</v>
      </c>
      <c r="Z136" s="26" t="n">
        <f aca="false">IF(OR(V136="",L136=""),"",V136/(L136*E136)-1)</f>
        <v>0.0171184022824538</v>
      </c>
      <c r="AA136" s="16" t="str">
        <f aca="false">IF(V136="","SEM OFERTA",IF(OR(Y136&gt;Premissas!$B$11,Y136&lt;Premissas!$B$12),"VERIFICAR - UNIDADE/EMBALAGEM",IF(Y136&gt;Premissas!$B$6,"NÃO COMPRAR - REAJUSTE &gt;5%","COMPRAR")))</f>
        <v>COMPRAR</v>
      </c>
      <c r="AB136" s="18" t="n">
        <f aca="false">IF(W136="DIMEC",S136,IF(W136="MEDCENTRO",U136,""))</f>
        <v>878</v>
      </c>
      <c r="AC136" s="18" t="n">
        <f aca="false">IF(AA136&lt;&gt;"COMPRAR",0,IF(AB136="",I136,MIN(I136,AB136)))</f>
        <v>2</v>
      </c>
      <c r="AD136" s="19" t="n">
        <f aca="false">IF(AC136&gt;0,AC136*V136,0)</f>
        <v>14.26</v>
      </c>
      <c r="AE136" s="19" t="n">
        <f aca="false">IF(AC136&gt;0,(M136-V136)*AC136,0)</f>
        <v>-0.24</v>
      </c>
      <c r="AF136" s="16" t="str">
        <f aca="false">IF(AA136&lt;&gt;"COMPRAR","",IF(AB136="",IF(X136="","",IF(X136-V136&lt;0.01,"EMPATE TÉCNICO","")),IF(AB136&lt;I136,"ESTOQUE INSUFICIENTE",IF(X136="","",IF(X136-V136&lt;0.01,"EMPATE TÉCNICO","")))))</f>
        <v/>
      </c>
      <c r="AG136" s="16" t="s">
        <v>304</v>
      </c>
      <c r="AH136" s="16" t="s">
        <v>528</v>
      </c>
    </row>
    <row r="137" customFormat="false" ht="15" hidden="false" customHeight="false" outlineLevel="0" collapsed="false">
      <c r="A137" s="16" t="s">
        <v>533</v>
      </c>
      <c r="B137" s="17" t="s">
        <v>534</v>
      </c>
      <c r="C137" s="16" t="s">
        <v>535</v>
      </c>
      <c r="D137" s="16" t="s">
        <v>536</v>
      </c>
      <c r="E137" s="18" t="n">
        <v>1</v>
      </c>
      <c r="F137" s="16" t="s">
        <v>43</v>
      </c>
      <c r="G137" s="18" t="n">
        <v>5</v>
      </c>
      <c r="H137" s="16" t="n">
        <v>3.6</v>
      </c>
      <c r="I137" s="18" t="n">
        <v>5</v>
      </c>
      <c r="J137" s="19" t="n">
        <v>2.96</v>
      </c>
      <c r="K137" s="19" t="n">
        <v>2.96</v>
      </c>
      <c r="L137" s="19" t="n">
        <v>2.96</v>
      </c>
      <c r="M137" s="19" t="n">
        <f aca="false">IF(J137&gt;0,J137,K137)*E137</f>
        <v>2.96</v>
      </c>
      <c r="N137" s="20"/>
      <c r="O137" s="21" t="n">
        <f aca="false">IF(R137="","",ROUND(R137*(1-Premissas!$B$4),4))</f>
        <v>3.5245</v>
      </c>
      <c r="P137" s="22"/>
      <c r="Q137" s="22"/>
      <c r="R137" s="23" t="n">
        <v>3.71</v>
      </c>
      <c r="S137" s="24"/>
      <c r="T137" s="24"/>
      <c r="U137" s="25" t="n">
        <v>2893</v>
      </c>
      <c r="V137" s="19" t="n">
        <f aca="false">IF(COUNT(N137:Q137)=0,"",MIN(N137:Q137))</f>
        <v>3.5245</v>
      </c>
      <c r="W137" s="16" t="str">
        <f aca="false">IF(V137="","",INDEX($N$4:$Q$4,MATCH(V137,N137:Q137,0)))</f>
        <v>MEDCENTRO</v>
      </c>
      <c r="X137" s="19" t="str">
        <f aca="false">IF(COUNT(N137:Q137)&lt;2,"",SMALL(N137:Q137,2))</f>
        <v/>
      </c>
      <c r="Y137" s="26" t="n">
        <f aca="false">IF(OR(V137="",M137=0),"",V137/M137-1)</f>
        <v>0.19070945945946</v>
      </c>
      <c r="Z137" s="26" t="n">
        <f aca="false">IF(OR(V137="",L137=""),"",V137/(L137*E137)-1)</f>
        <v>0.19070945945946</v>
      </c>
      <c r="AA137" s="16" t="str">
        <f aca="false">IF(V137="","SEM OFERTA",IF(OR(Y137&gt;Premissas!$B$11,Y137&lt;Premissas!$B$12),"VERIFICAR - UNIDADE/EMBALAGEM",IF(Y137&gt;Premissas!$B$6,"NÃO COMPRAR - REAJUSTE &gt;5%","COMPRAR")))</f>
        <v>NÃO COMPRAR - REAJUSTE &gt;5%</v>
      </c>
      <c r="AB137" s="18" t="n">
        <f aca="false">IF(W137="DIMEC",S137,IF(W137="MEDCENTRO",U137,""))</f>
        <v>2893</v>
      </c>
      <c r="AC137" s="18" t="n">
        <f aca="false">IF(AA137&lt;&gt;"COMPRAR",0,IF(AB137="",I137,MIN(I137,AB137)))</f>
        <v>0</v>
      </c>
      <c r="AD137" s="19" t="n">
        <f aca="false">IF(AC137&gt;0,AC137*V137,0)</f>
        <v>0</v>
      </c>
      <c r="AE137" s="19" t="n">
        <f aca="false">IF(AC137&gt;0,(M137-V137)*AC137,0)</f>
        <v>0</v>
      </c>
      <c r="AF137" s="16" t="str">
        <f aca="false">IF(AA137&lt;&gt;"COMPRAR","",IF(AB137="",IF(X137="","",IF(X137-V137&lt;0.01,"EMPATE TÉCNICO","")),IF(AB137&lt;I137,"ESTOQUE INSUFICIENTE",IF(X137="","",IF(X137-V137&lt;0.01,"EMPATE TÉCNICO","")))))</f>
        <v/>
      </c>
      <c r="AG137" s="16" t="s">
        <v>139</v>
      </c>
      <c r="AH137" s="16" t="s">
        <v>528</v>
      </c>
    </row>
    <row r="138" customFormat="false" ht="15" hidden="false" customHeight="false" outlineLevel="0" collapsed="false">
      <c r="A138" s="16" t="s">
        <v>537</v>
      </c>
      <c r="B138" s="17" t="s">
        <v>538</v>
      </c>
      <c r="C138" s="16" t="s">
        <v>539</v>
      </c>
      <c r="D138" s="16" t="s">
        <v>417</v>
      </c>
      <c r="E138" s="18" t="n">
        <v>1</v>
      </c>
      <c r="F138" s="16" t="s">
        <v>41</v>
      </c>
      <c r="G138" s="18" t="n">
        <v>8</v>
      </c>
      <c r="H138" s="16" t="n">
        <v>3.7</v>
      </c>
      <c r="I138" s="18" t="n">
        <v>2</v>
      </c>
      <c r="J138" s="19" t="n">
        <v>9.96666666666667</v>
      </c>
      <c r="K138" s="19" t="n">
        <v>9.96666666666667</v>
      </c>
      <c r="L138" s="19" t="n">
        <v>9.9667</v>
      </c>
      <c r="M138" s="19" t="n">
        <f aca="false">IF(J138&gt;0,J138,K138)*E138</f>
        <v>9.96666666666667</v>
      </c>
      <c r="N138" s="20" t="n">
        <v>11.14</v>
      </c>
      <c r="O138" s="21" t="str">
        <f aca="false">IF(R138="","",ROUND(R138*(1-Premissas!$B$4),4))</f>
        <v/>
      </c>
      <c r="P138" s="22"/>
      <c r="Q138" s="22"/>
      <c r="R138" s="23"/>
      <c r="S138" s="24" t="n">
        <v>174</v>
      </c>
      <c r="T138" s="24" t="n">
        <v>170</v>
      </c>
      <c r="U138" s="25"/>
      <c r="V138" s="19" t="n">
        <f aca="false">IF(COUNT(N138:Q138)=0,"",MIN(N138:Q138))</f>
        <v>11.14</v>
      </c>
      <c r="W138" s="16" t="str">
        <f aca="false">IF(V138="","",INDEX($N$4:$Q$4,MATCH(V138,N138:Q138,0)))</f>
        <v>DIMEC</v>
      </c>
      <c r="X138" s="19" t="str">
        <f aca="false">IF(COUNT(N138:Q138)&lt;2,"",SMALL(N138:Q138,2))</f>
        <v/>
      </c>
      <c r="Y138" s="26" t="n">
        <f aca="false">IF(OR(V138="",M138=0),"",V138/M138-1)</f>
        <v>0.117725752508361</v>
      </c>
      <c r="Z138" s="26" t="n">
        <f aca="false">IF(OR(V138="",L138=""),"",V138/(L138*E138)-1)</f>
        <v>0.117722014307645</v>
      </c>
      <c r="AA138" s="16" t="str">
        <f aca="false">IF(V138="","SEM OFERTA",IF(OR(Y138&gt;Premissas!$B$11,Y138&lt;Premissas!$B$12),"VERIFICAR - UNIDADE/EMBALAGEM",IF(Y138&gt;Premissas!$B$6,"NÃO COMPRAR - REAJUSTE &gt;5%","COMPRAR")))</f>
        <v>NÃO COMPRAR - REAJUSTE &gt;5%</v>
      </c>
      <c r="AB138" s="18" t="n">
        <f aca="false">IF(W138="DIMEC",S138,IF(W138="MEDCENTRO",U138,""))</f>
        <v>174</v>
      </c>
      <c r="AC138" s="18" t="n">
        <f aca="false">IF(AA138&lt;&gt;"COMPRAR",0,IF(AB138="",I138,MIN(I138,AB138)))</f>
        <v>0</v>
      </c>
      <c r="AD138" s="19" t="n">
        <f aca="false">IF(AC138&gt;0,AC138*V138,0)</f>
        <v>0</v>
      </c>
      <c r="AE138" s="19" t="n">
        <f aca="false">IF(AC138&gt;0,(M138-V138)*AC138,0)</f>
        <v>0</v>
      </c>
      <c r="AF138" s="16" t="str">
        <f aca="false">IF(AA138&lt;&gt;"COMPRAR","",IF(AB138="",IF(X138="","",IF(X138-V138&lt;0.01,"EMPATE TÉCNICO","")),IF(AB138&lt;I138,"ESTOQUE INSUFICIENTE",IF(X138="","",IF(X138-V138&lt;0.01,"EMPATE TÉCNICO","")))))</f>
        <v/>
      </c>
      <c r="AG138" s="16" t="s">
        <v>418</v>
      </c>
      <c r="AH138" s="16" t="s">
        <v>528</v>
      </c>
    </row>
    <row r="139" customFormat="false" ht="15" hidden="false" customHeight="false" outlineLevel="0" collapsed="false">
      <c r="A139" s="16" t="s">
        <v>540</v>
      </c>
      <c r="B139" s="17" t="s">
        <v>541</v>
      </c>
      <c r="C139" s="16" t="s">
        <v>542</v>
      </c>
      <c r="D139" s="16" t="s">
        <v>417</v>
      </c>
      <c r="E139" s="18" t="n">
        <v>1</v>
      </c>
      <c r="F139" s="16" t="s">
        <v>42</v>
      </c>
      <c r="G139" s="18" t="n">
        <v>7</v>
      </c>
      <c r="H139" s="16" t="n">
        <v>2.9</v>
      </c>
      <c r="I139" s="18" t="n">
        <v>1</v>
      </c>
      <c r="J139" s="19" t="n">
        <v>7.473</v>
      </c>
      <c r="K139" s="19" t="n">
        <v>7.473</v>
      </c>
      <c r="L139" s="19" t="n">
        <v>7.47</v>
      </c>
      <c r="M139" s="19" t="n">
        <f aca="false">IF(J139&gt;0,J139,K139)*E139</f>
        <v>7.473</v>
      </c>
      <c r="N139" s="20" t="n">
        <v>7.08</v>
      </c>
      <c r="O139" s="21" t="str">
        <f aca="false">IF(R139="","",ROUND(R139*(1-Premissas!$B$4),4))</f>
        <v/>
      </c>
      <c r="P139" s="22"/>
      <c r="Q139" s="22"/>
      <c r="R139" s="23"/>
      <c r="S139" s="24" t="n">
        <v>1183</v>
      </c>
      <c r="T139" s="24" t="n">
        <v>80</v>
      </c>
      <c r="U139" s="25"/>
      <c r="V139" s="19" t="n">
        <f aca="false">IF(COUNT(N139:Q139)=0,"",MIN(N139:Q139))</f>
        <v>7.08</v>
      </c>
      <c r="W139" s="16" t="str">
        <f aca="false">IF(V139="","",INDEX($N$4:$Q$4,MATCH(V139,N139:Q139,0)))</f>
        <v>DIMEC</v>
      </c>
      <c r="X139" s="19" t="str">
        <f aca="false">IF(COUNT(N139:Q139)&lt;2,"",SMALL(N139:Q139,2))</f>
        <v/>
      </c>
      <c r="Y139" s="26" t="n">
        <f aca="false">IF(OR(V139="",M139=0),"",V139/M139-1)</f>
        <v>-0.0525893215576073</v>
      </c>
      <c r="Z139" s="26" t="n">
        <f aca="false">IF(OR(V139="",L139=""),"",V139/(L139*E139)-1)</f>
        <v>-0.0522088353413654</v>
      </c>
      <c r="AA139" s="16" t="str">
        <f aca="false">IF(V139="","SEM OFERTA",IF(OR(Y139&gt;Premissas!$B$11,Y139&lt;Premissas!$B$12),"VERIFICAR - UNIDADE/EMBALAGEM",IF(Y139&gt;Premissas!$B$6,"NÃO COMPRAR - REAJUSTE &gt;5%","COMPRAR")))</f>
        <v>COMPRAR</v>
      </c>
      <c r="AB139" s="18" t="n">
        <f aca="false">IF(W139="DIMEC",S139,IF(W139="MEDCENTRO",U139,""))</f>
        <v>1183</v>
      </c>
      <c r="AC139" s="18" t="n">
        <f aca="false">IF(AA139&lt;&gt;"COMPRAR",0,IF(AB139="",I139,MIN(I139,AB139)))</f>
        <v>1</v>
      </c>
      <c r="AD139" s="19" t="n">
        <f aca="false">IF(AC139&gt;0,AC139*V139,0)</f>
        <v>7.08</v>
      </c>
      <c r="AE139" s="19" t="n">
        <f aca="false">IF(AC139&gt;0,(M139-V139)*AC139,0)</f>
        <v>0.393</v>
      </c>
      <c r="AF139" s="16" t="str">
        <f aca="false">IF(AA139&lt;&gt;"COMPRAR","",IF(AB139="",IF(X139="","",IF(X139-V139&lt;0.01,"EMPATE TÉCNICO","")),IF(AB139&lt;I139,"ESTOQUE INSUFICIENTE",IF(X139="","",IF(X139-V139&lt;0.01,"EMPATE TÉCNICO","")))))</f>
        <v/>
      </c>
      <c r="AG139" s="16" t="s">
        <v>418</v>
      </c>
      <c r="AH139" s="16" t="s">
        <v>528</v>
      </c>
    </row>
    <row r="140" customFormat="false" ht="15" hidden="false" customHeight="false" outlineLevel="0" collapsed="false">
      <c r="A140" s="16" t="s">
        <v>543</v>
      </c>
      <c r="B140" s="17" t="s">
        <v>544</v>
      </c>
      <c r="C140" s="16" t="s">
        <v>545</v>
      </c>
      <c r="D140" s="16" t="s">
        <v>546</v>
      </c>
      <c r="E140" s="18" t="n">
        <v>1</v>
      </c>
      <c r="F140" s="16" t="s">
        <v>41</v>
      </c>
      <c r="G140" s="18" t="n">
        <v>0</v>
      </c>
      <c r="H140" s="16" t="n">
        <v>1.3</v>
      </c>
      <c r="I140" s="18" t="n">
        <v>4</v>
      </c>
      <c r="J140" s="19" t="n">
        <v>11.22</v>
      </c>
      <c r="K140" s="19" t="n">
        <v>11.22</v>
      </c>
      <c r="L140" s="19" t="n">
        <v>11.22</v>
      </c>
      <c r="M140" s="19" t="n">
        <f aca="false">IF(J140&gt;0,J140,K140)*E140</f>
        <v>11.22</v>
      </c>
      <c r="N140" s="20"/>
      <c r="O140" s="21" t="n">
        <f aca="false">IF(R140="","",ROUND(R140*(1-Premissas!$B$4),4))</f>
        <v>11.286</v>
      </c>
      <c r="P140" s="22"/>
      <c r="Q140" s="22"/>
      <c r="R140" s="23" t="n">
        <v>11.88</v>
      </c>
      <c r="S140" s="24"/>
      <c r="T140" s="24"/>
      <c r="U140" s="25" t="n">
        <v>63</v>
      </c>
      <c r="V140" s="19" t="n">
        <f aca="false">IF(COUNT(N140:Q140)=0,"",MIN(N140:Q140))</f>
        <v>11.286</v>
      </c>
      <c r="W140" s="16" t="str">
        <f aca="false">IF(V140="","",INDEX($N$4:$Q$4,MATCH(V140,N140:Q140,0)))</f>
        <v>MEDCENTRO</v>
      </c>
      <c r="X140" s="19" t="str">
        <f aca="false">IF(COUNT(N140:Q140)&lt;2,"",SMALL(N140:Q140,2))</f>
        <v/>
      </c>
      <c r="Y140" s="26" t="n">
        <f aca="false">IF(OR(V140="",M140=0),"",V140/M140-1)</f>
        <v>0.00588235294117645</v>
      </c>
      <c r="Z140" s="26" t="n">
        <f aca="false">IF(OR(V140="",L140=""),"",V140/(L140*E140)-1)</f>
        <v>0.00588235294117645</v>
      </c>
      <c r="AA140" s="16" t="str">
        <f aca="false">IF(V140="","SEM OFERTA",IF(OR(Y140&gt;Premissas!$B$11,Y140&lt;Premissas!$B$12),"VERIFICAR - UNIDADE/EMBALAGEM",IF(Y140&gt;Premissas!$B$6,"NÃO COMPRAR - REAJUSTE &gt;5%","COMPRAR")))</f>
        <v>COMPRAR</v>
      </c>
      <c r="AB140" s="18" t="n">
        <f aca="false">IF(W140="DIMEC",S140,IF(W140="MEDCENTRO",U140,""))</f>
        <v>63</v>
      </c>
      <c r="AC140" s="18" t="n">
        <f aca="false">IF(AA140&lt;&gt;"COMPRAR",0,IF(AB140="",I140,MIN(I140,AB140)))</f>
        <v>4</v>
      </c>
      <c r="AD140" s="19" t="n">
        <f aca="false">IF(AC140&gt;0,AC140*V140,0)</f>
        <v>45.144</v>
      </c>
      <c r="AE140" s="19" t="n">
        <f aca="false">IF(AC140&gt;0,(M140-V140)*AC140,0)</f>
        <v>-0.263999999999996</v>
      </c>
      <c r="AF140" s="16" t="str">
        <f aca="false">IF(AA140&lt;&gt;"COMPRAR","",IF(AB140="",IF(X140="","",IF(X140-V140&lt;0.01,"EMPATE TÉCNICO","")),IF(AB140&lt;I140,"ESTOQUE INSUFICIENTE",IF(X140="","",IF(X140-V140&lt;0.01,"EMPATE TÉCNICO","")))))</f>
        <v/>
      </c>
      <c r="AG140" s="16" t="s">
        <v>547</v>
      </c>
      <c r="AH140" s="16" t="s">
        <v>528</v>
      </c>
    </row>
    <row r="141" customFormat="false" ht="15" hidden="false" customHeight="false" outlineLevel="0" collapsed="false">
      <c r="A141" s="16" t="s">
        <v>548</v>
      </c>
      <c r="B141" s="17" t="s">
        <v>549</v>
      </c>
      <c r="C141" s="16" t="s">
        <v>545</v>
      </c>
      <c r="D141" s="16" t="s">
        <v>481</v>
      </c>
      <c r="E141" s="18" t="n">
        <v>1</v>
      </c>
      <c r="F141" s="16" t="s">
        <v>41</v>
      </c>
      <c r="G141" s="18" t="n">
        <v>22</v>
      </c>
      <c r="H141" s="16" t="n">
        <v>15</v>
      </c>
      <c r="I141" s="18" t="n">
        <v>11</v>
      </c>
      <c r="J141" s="19" t="n">
        <v>10.9733333333333</v>
      </c>
      <c r="K141" s="19" t="n">
        <v>10.9733333333333</v>
      </c>
      <c r="L141" s="19" t="n">
        <v>10.47</v>
      </c>
      <c r="M141" s="19" t="n">
        <f aca="false">IF(J141&gt;0,J141,K141)*E141</f>
        <v>10.9733333333333</v>
      </c>
      <c r="N141" s="20" t="n">
        <v>11.73</v>
      </c>
      <c r="O141" s="21" t="str">
        <f aca="false">IF(R141="","",ROUND(R141*(1-Premissas!$B$4),4))</f>
        <v/>
      </c>
      <c r="P141" s="22"/>
      <c r="Q141" s="22"/>
      <c r="R141" s="23"/>
      <c r="S141" s="24" t="n">
        <v>2610</v>
      </c>
      <c r="T141" s="24" t="n">
        <v>24</v>
      </c>
      <c r="U141" s="25"/>
      <c r="V141" s="19" t="n">
        <f aca="false">IF(COUNT(N141:Q141)=0,"",MIN(N141:Q141))</f>
        <v>11.73</v>
      </c>
      <c r="W141" s="16" t="str">
        <f aca="false">IF(V141="","",INDEX($N$4:$Q$4,MATCH(V141,N141:Q141,0)))</f>
        <v>DIMEC</v>
      </c>
      <c r="X141" s="19" t="str">
        <f aca="false">IF(COUNT(N141:Q141)&lt;2,"",SMALL(N141:Q141,2))</f>
        <v/>
      </c>
      <c r="Y141" s="26" t="n">
        <f aca="false">IF(OR(V141="",M141=0),"",V141/M141-1)</f>
        <v>0.0689550425273422</v>
      </c>
      <c r="Z141" s="26" t="n">
        <f aca="false">IF(OR(V141="",L141=""),"",V141/(L141*E141)-1)</f>
        <v>0.120343839541547</v>
      </c>
      <c r="AA141" s="16" t="str">
        <f aca="false">IF(V141="","SEM OFERTA",IF(OR(Y141&gt;Premissas!$B$11,Y141&lt;Premissas!$B$12),"VERIFICAR - UNIDADE/EMBALAGEM",IF(Y141&gt;Premissas!$B$6,"NÃO COMPRAR - REAJUSTE &gt;5%","COMPRAR")))</f>
        <v>NÃO COMPRAR - REAJUSTE &gt;5%</v>
      </c>
      <c r="AB141" s="18" t="n">
        <f aca="false">IF(W141="DIMEC",S141,IF(W141="MEDCENTRO",U141,""))</f>
        <v>2610</v>
      </c>
      <c r="AC141" s="18" t="n">
        <f aca="false">IF(AA141&lt;&gt;"COMPRAR",0,IF(AB141="",I141,MIN(I141,AB141)))</f>
        <v>0</v>
      </c>
      <c r="AD141" s="19" t="n">
        <f aca="false">IF(AC141&gt;0,AC141*V141,0)</f>
        <v>0</v>
      </c>
      <c r="AE141" s="19" t="n">
        <f aca="false">IF(AC141&gt;0,(M141-V141)*AC141,0)</f>
        <v>0</v>
      </c>
      <c r="AF141" s="16" t="str">
        <f aca="false">IF(AA141&lt;&gt;"COMPRAR","",IF(AB141="",IF(X141="","",IF(X141-V141&lt;0.01,"EMPATE TÉCNICO","")),IF(AB141&lt;I141,"ESTOQUE INSUFICIENTE",IF(X141="","",IF(X141-V141&lt;0.01,"EMPATE TÉCNICO","")))))</f>
        <v/>
      </c>
      <c r="AG141" s="16" t="s">
        <v>490</v>
      </c>
      <c r="AH141" s="16" t="s">
        <v>528</v>
      </c>
    </row>
    <row r="142" customFormat="false" ht="15" hidden="false" customHeight="false" outlineLevel="0" collapsed="false">
      <c r="A142" s="16" t="s">
        <v>550</v>
      </c>
      <c r="B142" s="17" t="s">
        <v>551</v>
      </c>
      <c r="C142" s="16" t="s">
        <v>552</v>
      </c>
      <c r="D142" s="16" t="s">
        <v>287</v>
      </c>
      <c r="E142" s="18" t="n">
        <v>1</v>
      </c>
      <c r="F142" s="16" t="s">
        <v>43</v>
      </c>
      <c r="G142" s="18" t="n">
        <v>0</v>
      </c>
      <c r="H142" s="16" t="n">
        <v>82.3</v>
      </c>
      <c r="I142" s="18" t="n">
        <v>212</v>
      </c>
      <c r="J142" s="19" t="n">
        <v>9.66</v>
      </c>
      <c r="K142" s="19" t="n">
        <v>9.66</v>
      </c>
      <c r="L142" s="19" t="n">
        <v>9.66</v>
      </c>
      <c r="M142" s="19" t="n">
        <f aca="false">IF(J142&gt;0,J142,K142)*E142</f>
        <v>9.66</v>
      </c>
      <c r="N142" s="20"/>
      <c r="O142" s="21" t="n">
        <f aca="false">IF(R142="","",ROUND(R142*(1-Premissas!$B$4),4))</f>
        <v>9.6615</v>
      </c>
      <c r="P142" s="22"/>
      <c r="Q142" s="22"/>
      <c r="R142" s="23" t="n">
        <v>10.17</v>
      </c>
      <c r="S142" s="24"/>
      <c r="T142" s="24"/>
      <c r="U142" s="25" t="n">
        <v>28</v>
      </c>
      <c r="V142" s="19" t="n">
        <f aca="false">IF(COUNT(N142:Q142)=0,"",MIN(N142:Q142))</f>
        <v>9.6615</v>
      </c>
      <c r="W142" s="16" t="str">
        <f aca="false">IF(V142="","",INDEX($N$4:$Q$4,MATCH(V142,N142:Q142,0)))</f>
        <v>MEDCENTRO</v>
      </c>
      <c r="X142" s="19" t="str">
        <f aca="false">IF(COUNT(N142:Q142)&lt;2,"",SMALL(N142:Q142,2))</f>
        <v/>
      </c>
      <c r="Y142" s="26" t="n">
        <f aca="false">IF(OR(V142="",M142=0),"",V142/M142-1)</f>
        <v>0.000155279503105676</v>
      </c>
      <c r="Z142" s="26" t="n">
        <f aca="false">IF(OR(V142="",L142=""),"",V142/(L142*E142)-1)</f>
        <v>0.000155279503105676</v>
      </c>
      <c r="AA142" s="16" t="str">
        <f aca="false">IF(V142="","SEM OFERTA",IF(OR(Y142&gt;Premissas!$B$11,Y142&lt;Premissas!$B$12),"VERIFICAR - UNIDADE/EMBALAGEM",IF(Y142&gt;Premissas!$B$6,"NÃO COMPRAR - REAJUSTE &gt;5%","COMPRAR")))</f>
        <v>COMPRAR</v>
      </c>
      <c r="AB142" s="18" t="n">
        <f aca="false">IF(W142="DIMEC",S142,IF(W142="MEDCENTRO",U142,""))</f>
        <v>28</v>
      </c>
      <c r="AC142" s="18" t="n">
        <f aca="false">IF(AA142&lt;&gt;"COMPRAR",0,IF(AB142="",I142,MIN(I142,AB142)))</f>
        <v>28</v>
      </c>
      <c r="AD142" s="19" t="n">
        <f aca="false">IF(AC142&gt;0,AC142*V142,0)</f>
        <v>270.522</v>
      </c>
      <c r="AE142" s="19" t="n">
        <f aca="false">IF(AC142&gt;0,(M142-V142)*AC142,0)</f>
        <v>-0.0420000000000016</v>
      </c>
      <c r="AF142" s="16" t="str">
        <f aca="false">IF(AA142&lt;&gt;"COMPRAR","",IF(AB142="",IF(X142="","",IF(X142-V142&lt;0.01,"EMPATE TÉCNICO","")),IF(AB142&lt;I142,"ESTOQUE INSUFICIENTE",IF(X142="","",IF(X142-V142&lt;0.01,"EMPATE TÉCNICO","")))))</f>
        <v>ESTOQUE INSUFICIENTE</v>
      </c>
      <c r="AG142" s="16" t="s">
        <v>139</v>
      </c>
      <c r="AH142" s="16" t="s">
        <v>528</v>
      </c>
    </row>
    <row r="143" customFormat="false" ht="15" hidden="false" customHeight="false" outlineLevel="0" collapsed="false">
      <c r="A143" s="16" t="s">
        <v>553</v>
      </c>
      <c r="B143" s="17" t="s">
        <v>554</v>
      </c>
      <c r="C143" s="16" t="s">
        <v>555</v>
      </c>
      <c r="D143" s="16" t="s">
        <v>287</v>
      </c>
      <c r="E143" s="18" t="n">
        <v>1</v>
      </c>
      <c r="F143" s="16" t="s">
        <v>42</v>
      </c>
      <c r="G143" s="18" t="n">
        <v>1</v>
      </c>
      <c r="H143" s="16" t="n">
        <v>4.9</v>
      </c>
      <c r="I143" s="18" t="n">
        <v>12</v>
      </c>
      <c r="J143" s="19" t="n">
        <v>4.02</v>
      </c>
      <c r="K143" s="19" t="n">
        <v>4.02</v>
      </c>
      <c r="L143" s="19" t="n">
        <v>4.02</v>
      </c>
      <c r="M143" s="19" t="n">
        <f aca="false">IF(J143&gt;0,J143,K143)*E143</f>
        <v>4.02</v>
      </c>
      <c r="N143" s="20" t="n">
        <v>4.08</v>
      </c>
      <c r="O143" s="21" t="str">
        <f aca="false">IF(R143="","",ROUND(R143*(1-Premissas!$B$4),4))</f>
        <v/>
      </c>
      <c r="P143" s="22"/>
      <c r="Q143" s="22"/>
      <c r="R143" s="23"/>
      <c r="S143" s="24" t="n">
        <v>1178</v>
      </c>
      <c r="T143" s="24" t="n">
        <v>56</v>
      </c>
      <c r="U143" s="25"/>
      <c r="V143" s="19" t="n">
        <f aca="false">IF(COUNT(N143:Q143)=0,"",MIN(N143:Q143))</f>
        <v>4.08</v>
      </c>
      <c r="W143" s="16" t="str">
        <f aca="false">IF(V143="","",INDEX($N$4:$Q$4,MATCH(V143,N143:Q143,0)))</f>
        <v>DIMEC</v>
      </c>
      <c r="X143" s="19" t="str">
        <f aca="false">IF(COUNT(N143:Q143)&lt;2,"",SMALL(N143:Q143,2))</f>
        <v/>
      </c>
      <c r="Y143" s="26" t="n">
        <f aca="false">IF(OR(V143="",M143=0),"",V143/M143-1)</f>
        <v>0.0149253731343284</v>
      </c>
      <c r="Z143" s="26" t="n">
        <f aca="false">IF(OR(V143="",L143=""),"",V143/(L143*E143)-1)</f>
        <v>0.0149253731343284</v>
      </c>
      <c r="AA143" s="16" t="str">
        <f aca="false">IF(V143="","SEM OFERTA",IF(OR(Y143&gt;Premissas!$B$11,Y143&lt;Premissas!$B$12),"VERIFICAR - UNIDADE/EMBALAGEM",IF(Y143&gt;Premissas!$B$6,"NÃO COMPRAR - REAJUSTE &gt;5%","COMPRAR")))</f>
        <v>COMPRAR</v>
      </c>
      <c r="AB143" s="18" t="n">
        <f aca="false">IF(W143="DIMEC",S143,IF(W143="MEDCENTRO",U143,""))</f>
        <v>1178</v>
      </c>
      <c r="AC143" s="18" t="n">
        <f aca="false">IF(AA143&lt;&gt;"COMPRAR",0,IF(AB143="",I143,MIN(I143,AB143)))</f>
        <v>12</v>
      </c>
      <c r="AD143" s="19" t="n">
        <f aca="false">IF(AC143&gt;0,AC143*V143,0)</f>
        <v>48.96</v>
      </c>
      <c r="AE143" s="19" t="n">
        <f aca="false">IF(AC143&gt;0,(M143-V143)*AC143,0)</f>
        <v>-0.720000000000006</v>
      </c>
      <c r="AF143" s="16" t="str">
        <f aca="false">IF(AA143&lt;&gt;"COMPRAR","",IF(AB143="",IF(X143="","",IF(X143-V143&lt;0.01,"EMPATE TÉCNICO","")),IF(AB143&lt;I143,"ESTOQUE INSUFICIENTE",IF(X143="","",IF(X143-V143&lt;0.01,"EMPATE TÉCNICO","")))))</f>
        <v/>
      </c>
      <c r="AG143" s="16" t="s">
        <v>490</v>
      </c>
      <c r="AH143" s="16" t="s">
        <v>528</v>
      </c>
    </row>
    <row r="144" customFormat="false" ht="15" hidden="false" customHeight="false" outlineLevel="0" collapsed="false">
      <c r="A144" s="16" t="s">
        <v>556</v>
      </c>
      <c r="B144" s="17" t="s">
        <v>557</v>
      </c>
      <c r="C144" s="16" t="s">
        <v>558</v>
      </c>
      <c r="D144" s="16" t="s">
        <v>559</v>
      </c>
      <c r="E144" s="18" t="n">
        <v>1</v>
      </c>
      <c r="F144" s="16" t="s">
        <v>41</v>
      </c>
      <c r="G144" s="18" t="n">
        <v>2</v>
      </c>
      <c r="H144" s="16" t="n">
        <v>16.1</v>
      </c>
      <c r="I144" s="18" t="n">
        <v>40</v>
      </c>
      <c r="J144" s="19" t="n">
        <v>7.76</v>
      </c>
      <c r="K144" s="19" t="n">
        <v>7.76</v>
      </c>
      <c r="L144" s="19" t="n">
        <v>7.76</v>
      </c>
      <c r="M144" s="19" t="n">
        <f aca="false">IF(J144&gt;0,J144,K144)*E144</f>
        <v>7.76</v>
      </c>
      <c r="N144" s="20" t="n">
        <v>8.94</v>
      </c>
      <c r="O144" s="21" t="str">
        <f aca="false">IF(R144="","",ROUND(R144*(1-Premissas!$B$4),4))</f>
        <v/>
      </c>
      <c r="P144" s="22"/>
      <c r="Q144" s="22"/>
      <c r="R144" s="23"/>
      <c r="S144" s="24" t="n">
        <v>1751</v>
      </c>
      <c r="T144" s="24" t="n">
        <v>50</v>
      </c>
      <c r="U144" s="25"/>
      <c r="V144" s="19" t="n">
        <f aca="false">IF(COUNT(N144:Q144)=0,"",MIN(N144:Q144))</f>
        <v>8.94</v>
      </c>
      <c r="W144" s="16" t="str">
        <f aca="false">IF(V144="","",INDEX($N$4:$Q$4,MATCH(V144,N144:Q144,0)))</f>
        <v>DIMEC</v>
      </c>
      <c r="X144" s="19" t="str">
        <f aca="false">IF(COUNT(N144:Q144)&lt;2,"",SMALL(N144:Q144,2))</f>
        <v/>
      </c>
      <c r="Y144" s="26" t="n">
        <f aca="false">IF(OR(V144="",M144=0),"",V144/M144-1)</f>
        <v>0.152061855670103</v>
      </c>
      <c r="Z144" s="26" t="n">
        <f aca="false">IF(OR(V144="",L144=""),"",V144/(L144*E144)-1)</f>
        <v>0.152061855670103</v>
      </c>
      <c r="AA144" s="16" t="str">
        <f aca="false">IF(V144="","SEM OFERTA",IF(OR(Y144&gt;Premissas!$B$11,Y144&lt;Premissas!$B$12),"VERIFICAR - UNIDADE/EMBALAGEM",IF(Y144&gt;Premissas!$B$6,"NÃO COMPRAR - REAJUSTE &gt;5%","COMPRAR")))</f>
        <v>NÃO COMPRAR - REAJUSTE &gt;5%</v>
      </c>
      <c r="AB144" s="18" t="n">
        <f aca="false">IF(W144="DIMEC",S144,IF(W144="MEDCENTRO",U144,""))</f>
        <v>1751</v>
      </c>
      <c r="AC144" s="18" t="n">
        <f aca="false">IF(AA144&lt;&gt;"COMPRAR",0,IF(AB144="",I144,MIN(I144,AB144)))</f>
        <v>0</v>
      </c>
      <c r="AD144" s="19" t="n">
        <f aca="false">IF(AC144&gt;0,AC144*V144,0)</f>
        <v>0</v>
      </c>
      <c r="AE144" s="19" t="n">
        <f aca="false">IF(AC144&gt;0,(M144-V144)*AC144,0)</f>
        <v>0</v>
      </c>
      <c r="AF144" s="16" t="str">
        <f aca="false">IF(AA144&lt;&gt;"COMPRAR","",IF(AB144="",IF(X144="","",IF(X144-V144&lt;0.01,"EMPATE TÉCNICO","")),IF(AB144&lt;I144,"ESTOQUE INSUFICIENTE",IF(X144="","",IF(X144-V144&lt;0.01,"EMPATE TÉCNICO","")))))</f>
        <v/>
      </c>
      <c r="AG144" s="16" t="s">
        <v>304</v>
      </c>
      <c r="AH144" s="16" t="s">
        <v>528</v>
      </c>
    </row>
    <row r="145" customFormat="false" ht="15" hidden="false" customHeight="false" outlineLevel="0" collapsed="false">
      <c r="A145" s="16" t="s">
        <v>560</v>
      </c>
      <c r="B145" s="17" t="s">
        <v>561</v>
      </c>
      <c r="C145" s="16" t="s">
        <v>562</v>
      </c>
      <c r="D145" s="16" t="s">
        <v>563</v>
      </c>
      <c r="E145" s="18" t="n">
        <v>1</v>
      </c>
      <c r="F145" s="16" t="s">
        <v>41</v>
      </c>
      <c r="G145" s="18" t="n">
        <v>7</v>
      </c>
      <c r="H145" s="16" t="n">
        <v>5.4</v>
      </c>
      <c r="I145" s="18" t="n">
        <v>7</v>
      </c>
      <c r="J145" s="19" t="n">
        <v>36.29</v>
      </c>
      <c r="K145" s="19" t="n">
        <v>36.29</v>
      </c>
      <c r="L145" s="19" t="n">
        <v>36.29</v>
      </c>
      <c r="M145" s="19" t="n">
        <f aca="false">IF(J145&gt;0,J145,K145)*E145</f>
        <v>36.29</v>
      </c>
      <c r="N145" s="20" t="n">
        <v>39.15</v>
      </c>
      <c r="O145" s="21" t="str">
        <f aca="false">IF(R145="","",ROUND(R145*(1-Premissas!$B$4),4))</f>
        <v/>
      </c>
      <c r="P145" s="22"/>
      <c r="Q145" s="22"/>
      <c r="R145" s="23"/>
      <c r="S145" s="24" t="n">
        <v>14</v>
      </c>
      <c r="T145" s="24" t="n">
        <v>100</v>
      </c>
      <c r="U145" s="25"/>
      <c r="V145" s="19" t="n">
        <f aca="false">IF(COUNT(N145:Q145)=0,"",MIN(N145:Q145))</f>
        <v>39.15</v>
      </c>
      <c r="W145" s="16" t="str">
        <f aca="false">IF(V145="","",INDEX($N$4:$Q$4,MATCH(V145,N145:Q145,0)))</f>
        <v>DIMEC</v>
      </c>
      <c r="X145" s="19" t="str">
        <f aca="false">IF(COUNT(N145:Q145)&lt;2,"",SMALL(N145:Q145,2))</f>
        <v/>
      </c>
      <c r="Y145" s="26" t="n">
        <f aca="false">IF(OR(V145="",M145=0),"",V145/M145-1)</f>
        <v>0.0788095894185725</v>
      </c>
      <c r="Z145" s="26" t="n">
        <f aca="false">IF(OR(V145="",L145=""),"",V145/(L145*E145)-1)</f>
        <v>0.0788095894185725</v>
      </c>
      <c r="AA145" s="16" t="str">
        <f aca="false">IF(V145="","SEM OFERTA",IF(OR(Y145&gt;Premissas!$B$11,Y145&lt;Premissas!$B$12),"VERIFICAR - UNIDADE/EMBALAGEM",IF(Y145&gt;Premissas!$B$6,"NÃO COMPRAR - REAJUSTE &gt;5%","COMPRAR")))</f>
        <v>NÃO COMPRAR - REAJUSTE &gt;5%</v>
      </c>
      <c r="AB145" s="18" t="n">
        <f aca="false">IF(W145="DIMEC",S145,IF(W145="MEDCENTRO",U145,""))</f>
        <v>14</v>
      </c>
      <c r="AC145" s="18" t="n">
        <f aca="false">IF(AA145&lt;&gt;"COMPRAR",0,IF(AB145="",I145,MIN(I145,AB145)))</f>
        <v>0</v>
      </c>
      <c r="AD145" s="19" t="n">
        <f aca="false">IF(AC145&gt;0,AC145*V145,0)</f>
        <v>0</v>
      </c>
      <c r="AE145" s="19" t="n">
        <f aca="false">IF(AC145&gt;0,(M145-V145)*AC145,0)</f>
        <v>0</v>
      </c>
      <c r="AF145" s="16" t="str">
        <f aca="false">IF(AA145&lt;&gt;"COMPRAR","",IF(AB145="",IF(X145="","",IF(X145-V145&lt;0.01,"EMPATE TÉCNICO","")),IF(AB145&lt;I145,"ESTOQUE INSUFICIENTE",IF(X145="","",IF(X145-V145&lt;0.01,"EMPATE TÉCNICO","")))))</f>
        <v/>
      </c>
      <c r="AG145" s="16" t="s">
        <v>564</v>
      </c>
      <c r="AH145" s="16" t="s">
        <v>528</v>
      </c>
    </row>
    <row r="146" customFormat="false" ht="15" hidden="false" customHeight="false" outlineLevel="0" collapsed="false">
      <c r="A146" s="16" t="s">
        <v>565</v>
      </c>
      <c r="B146" s="17" t="s">
        <v>566</v>
      </c>
      <c r="C146" s="16" t="s">
        <v>567</v>
      </c>
      <c r="D146" s="16" t="s">
        <v>287</v>
      </c>
      <c r="E146" s="18" t="n">
        <v>1</v>
      </c>
      <c r="F146" s="16" t="s">
        <v>43</v>
      </c>
      <c r="G146" s="18" t="n">
        <v>1</v>
      </c>
      <c r="H146" s="16" t="n">
        <v>1.9</v>
      </c>
      <c r="I146" s="18" t="n">
        <v>4</v>
      </c>
      <c r="J146" s="19" t="n">
        <v>5.695</v>
      </c>
      <c r="K146" s="19" t="n">
        <v>5.695</v>
      </c>
      <c r="L146" s="19" t="n">
        <v>5.695</v>
      </c>
      <c r="M146" s="19" t="n">
        <f aca="false">IF(J146&gt;0,J146,K146)*E146</f>
        <v>5.695</v>
      </c>
      <c r="N146" s="20"/>
      <c r="O146" s="21" t="n">
        <f aca="false">IF(R146="","",ROUND(R146*(1-Premissas!$B$4),4))</f>
        <v>7.448</v>
      </c>
      <c r="P146" s="22"/>
      <c r="Q146" s="22"/>
      <c r="R146" s="23" t="n">
        <v>7.84</v>
      </c>
      <c r="S146" s="24"/>
      <c r="T146" s="24"/>
      <c r="U146" s="25" t="n">
        <v>16</v>
      </c>
      <c r="V146" s="19" t="n">
        <f aca="false">IF(COUNT(N146:Q146)=0,"",MIN(N146:Q146))</f>
        <v>7.448</v>
      </c>
      <c r="W146" s="16" t="str">
        <f aca="false">IF(V146="","",INDEX($N$4:$Q$4,MATCH(V146,N146:Q146,0)))</f>
        <v>MEDCENTRO</v>
      </c>
      <c r="X146" s="19" t="str">
        <f aca="false">IF(COUNT(N146:Q146)&lt;2,"",SMALL(N146:Q146,2))</f>
        <v/>
      </c>
      <c r="Y146" s="26" t="n">
        <f aca="false">IF(OR(V146="",M146=0),"",V146/M146-1)</f>
        <v>0.307813871817384</v>
      </c>
      <c r="Z146" s="26" t="n">
        <f aca="false">IF(OR(V146="",L146=""),"",V146/(L146*E146)-1)</f>
        <v>0.307813871817384</v>
      </c>
      <c r="AA146" s="16" t="str">
        <f aca="false">IF(V146="","SEM OFERTA",IF(OR(Y146&gt;Premissas!$B$11,Y146&lt;Premissas!$B$12),"VERIFICAR - UNIDADE/EMBALAGEM",IF(Y146&gt;Premissas!$B$6,"NÃO COMPRAR - REAJUSTE &gt;5%","COMPRAR")))</f>
        <v>NÃO COMPRAR - REAJUSTE &gt;5%</v>
      </c>
      <c r="AB146" s="18" t="n">
        <f aca="false">IF(W146="DIMEC",S146,IF(W146="MEDCENTRO",U146,""))</f>
        <v>16</v>
      </c>
      <c r="AC146" s="18" t="n">
        <f aca="false">IF(AA146&lt;&gt;"COMPRAR",0,IF(AB146="",I146,MIN(I146,AB146)))</f>
        <v>0</v>
      </c>
      <c r="AD146" s="19" t="n">
        <f aca="false">IF(AC146&gt;0,AC146*V146,0)</f>
        <v>0</v>
      </c>
      <c r="AE146" s="19" t="n">
        <f aca="false">IF(AC146&gt;0,(M146-V146)*AC146,0)</f>
        <v>0</v>
      </c>
      <c r="AF146" s="16" t="str">
        <f aca="false">IF(AA146&lt;&gt;"COMPRAR","",IF(AB146="",IF(X146="","",IF(X146-V146&lt;0.01,"EMPATE TÉCNICO","")),IF(AB146&lt;I146,"ESTOQUE INSUFICIENTE",IF(X146="","",IF(X146-V146&lt;0.01,"EMPATE TÉCNICO","")))))</f>
        <v/>
      </c>
      <c r="AG146" s="16" t="s">
        <v>547</v>
      </c>
      <c r="AH146" s="16" t="s">
        <v>528</v>
      </c>
    </row>
    <row r="147" customFormat="false" ht="15" hidden="false" customHeight="false" outlineLevel="0" collapsed="false">
      <c r="A147" s="16" t="s">
        <v>568</v>
      </c>
      <c r="B147" s="17" t="s">
        <v>569</v>
      </c>
      <c r="C147" s="16" t="s">
        <v>570</v>
      </c>
      <c r="D147" s="16" t="s">
        <v>571</v>
      </c>
      <c r="E147" s="18" t="n">
        <v>1</v>
      </c>
      <c r="F147" s="16" t="s">
        <v>43</v>
      </c>
      <c r="G147" s="18" t="n">
        <v>0</v>
      </c>
      <c r="H147" s="16" t="n">
        <v>0.7</v>
      </c>
      <c r="I147" s="18" t="n">
        <v>2</v>
      </c>
      <c r="J147" s="19" t="n">
        <v>4.55</v>
      </c>
      <c r="K147" s="19" t="n">
        <v>4.55</v>
      </c>
      <c r="L147" s="19" t="n">
        <v>4.55</v>
      </c>
      <c r="M147" s="19" t="n">
        <f aca="false">IF(J147&gt;0,J147,K147)*E147</f>
        <v>4.55</v>
      </c>
      <c r="N147" s="20" t="n">
        <v>4.98</v>
      </c>
      <c r="O147" s="21" t="str">
        <f aca="false">IF(R147="","",ROUND(R147*(1-Premissas!$B$4),4))</f>
        <v/>
      </c>
      <c r="P147" s="22"/>
      <c r="Q147" s="22"/>
      <c r="R147" s="23"/>
      <c r="S147" s="24" t="n">
        <v>197</v>
      </c>
      <c r="T147" s="24" t="n">
        <v>100</v>
      </c>
      <c r="U147" s="25"/>
      <c r="V147" s="19" t="n">
        <f aca="false">IF(COUNT(N147:Q147)=0,"",MIN(N147:Q147))</f>
        <v>4.98</v>
      </c>
      <c r="W147" s="16" t="str">
        <f aca="false">IF(V147="","",INDEX($N$4:$Q$4,MATCH(V147,N147:Q147,0)))</f>
        <v>DIMEC</v>
      </c>
      <c r="X147" s="19" t="str">
        <f aca="false">IF(COUNT(N147:Q147)&lt;2,"",SMALL(N147:Q147,2))</f>
        <v/>
      </c>
      <c r="Y147" s="26" t="n">
        <f aca="false">IF(OR(V147="",M147=0),"",V147/M147-1)</f>
        <v>0.0945054945054946</v>
      </c>
      <c r="Z147" s="26" t="n">
        <f aca="false">IF(OR(V147="",L147=""),"",V147/(L147*E147)-1)</f>
        <v>0.0945054945054946</v>
      </c>
      <c r="AA147" s="16" t="str">
        <f aca="false">IF(V147="","SEM OFERTA",IF(OR(Y147&gt;Premissas!$B$11,Y147&lt;Premissas!$B$12),"VERIFICAR - UNIDADE/EMBALAGEM",IF(Y147&gt;Premissas!$B$6,"NÃO COMPRAR - REAJUSTE &gt;5%","COMPRAR")))</f>
        <v>NÃO COMPRAR - REAJUSTE &gt;5%</v>
      </c>
      <c r="AB147" s="18" t="n">
        <f aca="false">IF(W147="DIMEC",S147,IF(W147="MEDCENTRO",U147,""))</f>
        <v>197</v>
      </c>
      <c r="AC147" s="18" t="n">
        <f aca="false">IF(AA147&lt;&gt;"COMPRAR",0,IF(AB147="",I147,MIN(I147,AB147)))</f>
        <v>0</v>
      </c>
      <c r="AD147" s="19" t="n">
        <f aca="false">IF(AC147&gt;0,AC147*V147,0)</f>
        <v>0</v>
      </c>
      <c r="AE147" s="19" t="n">
        <f aca="false">IF(AC147&gt;0,(M147-V147)*AC147,0)</f>
        <v>0</v>
      </c>
      <c r="AF147" s="16" t="str">
        <f aca="false">IF(AA147&lt;&gt;"COMPRAR","",IF(AB147="",IF(X147="","",IF(X147-V147&lt;0.01,"EMPATE TÉCNICO","")),IF(AB147&lt;I147,"ESTOQUE INSUFICIENTE",IF(X147="","",IF(X147-V147&lt;0.01,"EMPATE TÉCNICO","")))))</f>
        <v/>
      </c>
      <c r="AG147" s="16" t="s">
        <v>490</v>
      </c>
      <c r="AH147" s="16" t="s">
        <v>528</v>
      </c>
    </row>
    <row r="148" customFormat="false" ht="15" hidden="false" customHeight="false" outlineLevel="0" collapsed="false">
      <c r="A148" s="16" t="s">
        <v>572</v>
      </c>
      <c r="B148" s="17" t="s">
        <v>573</v>
      </c>
      <c r="C148" s="16" t="s">
        <v>574</v>
      </c>
      <c r="D148" s="16" t="s">
        <v>559</v>
      </c>
      <c r="E148" s="18" t="n">
        <v>1</v>
      </c>
      <c r="F148" s="16" t="s">
        <v>41</v>
      </c>
      <c r="G148" s="18" t="n">
        <v>26</v>
      </c>
      <c r="H148" s="16" t="n">
        <v>20.4</v>
      </c>
      <c r="I148" s="18" t="n">
        <v>19</v>
      </c>
      <c r="J148" s="19" t="n">
        <v>4.9</v>
      </c>
      <c r="K148" s="19" t="n">
        <v>4.9</v>
      </c>
      <c r="L148" s="19" t="n">
        <v>4.9</v>
      </c>
      <c r="M148" s="19" t="n">
        <f aca="false">IF(J148&gt;0,J148,K148)*E148</f>
        <v>4.9</v>
      </c>
      <c r="N148" s="20" t="n">
        <v>5.09</v>
      </c>
      <c r="O148" s="21" t="str">
        <f aca="false">IF(R148="","",ROUND(R148*(1-Premissas!$B$4),4))</f>
        <v/>
      </c>
      <c r="P148" s="22"/>
      <c r="Q148" s="22"/>
      <c r="R148" s="23"/>
      <c r="S148" s="24" t="n">
        <v>9678</v>
      </c>
      <c r="T148" s="24" t="n">
        <v>90</v>
      </c>
      <c r="U148" s="25"/>
      <c r="V148" s="19" t="n">
        <f aca="false">IF(COUNT(N148:Q148)=0,"",MIN(N148:Q148))</f>
        <v>5.09</v>
      </c>
      <c r="W148" s="16" t="str">
        <f aca="false">IF(V148="","",INDEX($N$4:$Q$4,MATCH(V148,N148:Q148,0)))</f>
        <v>DIMEC</v>
      </c>
      <c r="X148" s="19" t="str">
        <f aca="false">IF(COUNT(N148:Q148)&lt;2,"",SMALL(N148:Q148,2))</f>
        <v/>
      </c>
      <c r="Y148" s="26" t="n">
        <f aca="false">IF(OR(V148="",M148=0),"",V148/M148-1)</f>
        <v>0.0387755102040814</v>
      </c>
      <c r="Z148" s="26" t="n">
        <f aca="false">IF(OR(V148="",L148=""),"",V148/(L148*E148)-1)</f>
        <v>0.0387755102040814</v>
      </c>
      <c r="AA148" s="16" t="str">
        <f aca="false">IF(V148="","SEM OFERTA",IF(OR(Y148&gt;Premissas!$B$11,Y148&lt;Premissas!$B$12),"VERIFICAR - UNIDADE/EMBALAGEM",IF(Y148&gt;Premissas!$B$6,"NÃO COMPRAR - REAJUSTE &gt;5%","COMPRAR")))</f>
        <v>COMPRAR</v>
      </c>
      <c r="AB148" s="18" t="n">
        <f aca="false">IF(W148="DIMEC",S148,IF(W148="MEDCENTRO",U148,""))</f>
        <v>9678</v>
      </c>
      <c r="AC148" s="18" t="n">
        <f aca="false">IF(AA148&lt;&gt;"COMPRAR",0,IF(AB148="",I148,MIN(I148,AB148)))</f>
        <v>19</v>
      </c>
      <c r="AD148" s="19" t="n">
        <f aca="false">IF(AC148&gt;0,AC148*V148,0)</f>
        <v>96.71</v>
      </c>
      <c r="AE148" s="19" t="n">
        <f aca="false">IF(AC148&gt;0,(M148-V148)*AC148,0)</f>
        <v>-3.60999999999999</v>
      </c>
      <c r="AF148" s="16" t="str">
        <f aca="false">IF(AA148&lt;&gt;"COMPRAR","",IF(AB148="",IF(X148="","",IF(X148-V148&lt;0.01,"EMPATE TÉCNICO","")),IF(AB148&lt;I148,"ESTOQUE INSUFICIENTE",IF(X148="","",IF(X148-V148&lt;0.01,"EMPATE TÉCNICO","")))))</f>
        <v/>
      </c>
      <c r="AG148" s="16" t="s">
        <v>304</v>
      </c>
      <c r="AH148" s="16" t="s">
        <v>528</v>
      </c>
    </row>
    <row r="149" customFormat="false" ht="15" hidden="false" customHeight="false" outlineLevel="0" collapsed="false">
      <c r="A149" s="16" t="s">
        <v>575</v>
      </c>
      <c r="B149" s="17" t="s">
        <v>576</v>
      </c>
      <c r="C149" s="16" t="s">
        <v>577</v>
      </c>
      <c r="D149" s="16" t="s">
        <v>546</v>
      </c>
      <c r="E149" s="18" t="n">
        <v>1</v>
      </c>
      <c r="F149" s="16" t="s">
        <v>42</v>
      </c>
      <c r="G149" s="18" t="n">
        <v>3</v>
      </c>
      <c r="H149" s="16" t="n">
        <v>5.9</v>
      </c>
      <c r="I149" s="18" t="n">
        <v>13</v>
      </c>
      <c r="J149" s="19" t="n">
        <v>6.27</v>
      </c>
      <c r="K149" s="19" t="n">
        <v>6.27</v>
      </c>
      <c r="L149" s="19" t="n">
        <v>5.4873</v>
      </c>
      <c r="M149" s="19" t="n">
        <f aca="false">IF(J149&gt;0,J149,K149)*E149</f>
        <v>6.27</v>
      </c>
      <c r="N149" s="20"/>
      <c r="O149" s="21" t="n">
        <f aca="false">IF(R149="","",ROUND(R149*(1-Premissas!$B$4),4))</f>
        <v>9.2435</v>
      </c>
      <c r="P149" s="22"/>
      <c r="Q149" s="22"/>
      <c r="R149" s="23" t="n">
        <v>9.73</v>
      </c>
      <c r="S149" s="24"/>
      <c r="T149" s="24"/>
      <c r="U149" s="25" t="n">
        <v>654</v>
      </c>
      <c r="V149" s="19" t="n">
        <f aca="false">IF(COUNT(N149:Q149)=0,"",MIN(N149:Q149))</f>
        <v>9.2435</v>
      </c>
      <c r="W149" s="16" t="str">
        <f aca="false">IF(V149="","",INDEX($N$4:$Q$4,MATCH(V149,N149:Q149,0)))</f>
        <v>MEDCENTRO</v>
      </c>
      <c r="X149" s="19" t="str">
        <f aca="false">IF(COUNT(N149:Q149)&lt;2,"",SMALL(N149:Q149,2))</f>
        <v/>
      </c>
      <c r="Y149" s="26" t="n">
        <f aca="false">IF(OR(V149="",M149=0),"",V149/M149-1)</f>
        <v>0.474242424242424</v>
      </c>
      <c r="Z149" s="26" t="n">
        <f aca="false">IF(OR(V149="",L149=""),"",V149/(L149*E149)-1)</f>
        <v>0.684526087511162</v>
      </c>
      <c r="AA149" s="16" t="str">
        <f aca="false">IF(V149="","SEM OFERTA",IF(OR(Y149&gt;Premissas!$B$11,Y149&lt;Premissas!$B$12),"VERIFICAR - UNIDADE/EMBALAGEM",IF(Y149&gt;Premissas!$B$6,"NÃO COMPRAR - REAJUSTE &gt;5%","COMPRAR")))</f>
        <v>NÃO COMPRAR - REAJUSTE &gt;5%</v>
      </c>
      <c r="AB149" s="18" t="n">
        <f aca="false">IF(W149="DIMEC",S149,IF(W149="MEDCENTRO",U149,""))</f>
        <v>654</v>
      </c>
      <c r="AC149" s="18" t="n">
        <f aca="false">IF(AA149&lt;&gt;"COMPRAR",0,IF(AB149="",I149,MIN(I149,AB149)))</f>
        <v>0</v>
      </c>
      <c r="AD149" s="19" t="n">
        <f aca="false">IF(AC149&gt;0,AC149*V149,0)</f>
        <v>0</v>
      </c>
      <c r="AE149" s="19" t="n">
        <f aca="false">IF(AC149&gt;0,(M149-V149)*AC149,0)</f>
        <v>0</v>
      </c>
      <c r="AF149" s="16" t="str">
        <f aca="false">IF(AA149&lt;&gt;"COMPRAR","",IF(AB149="",IF(X149="","",IF(X149-V149&lt;0.01,"EMPATE TÉCNICO","")),IF(AB149&lt;I149,"ESTOQUE INSUFICIENTE",IF(X149="","",IF(X149-V149&lt;0.01,"EMPATE TÉCNICO","")))))</f>
        <v/>
      </c>
      <c r="AG149" s="16" t="s">
        <v>547</v>
      </c>
      <c r="AH149" s="16" t="s">
        <v>528</v>
      </c>
    </row>
    <row r="150" customFormat="false" ht="15" hidden="false" customHeight="false" outlineLevel="0" collapsed="false">
      <c r="A150" s="16" t="s">
        <v>578</v>
      </c>
      <c r="B150" s="17" t="s">
        <v>579</v>
      </c>
      <c r="C150" s="16" t="s">
        <v>580</v>
      </c>
      <c r="D150" s="16" t="s">
        <v>287</v>
      </c>
      <c r="E150" s="18" t="n">
        <v>1</v>
      </c>
      <c r="F150" s="16" t="s">
        <v>43</v>
      </c>
      <c r="G150" s="18" t="n">
        <v>0</v>
      </c>
      <c r="H150" s="16" t="n">
        <v>0.5</v>
      </c>
      <c r="I150" s="18" t="n">
        <v>2</v>
      </c>
      <c r="J150" s="19" t="n">
        <v>12.75</v>
      </c>
      <c r="K150" s="19" t="n">
        <v>12.75</v>
      </c>
      <c r="L150" s="19" t="n">
        <v>12.75</v>
      </c>
      <c r="M150" s="19" t="n">
        <f aca="false">IF(J150&gt;0,J150,K150)*E150</f>
        <v>12.75</v>
      </c>
      <c r="N150" s="20" t="n">
        <v>13.7</v>
      </c>
      <c r="O150" s="21" t="str">
        <f aca="false">IF(R150="","",ROUND(R150*(1-Premissas!$B$4),4))</f>
        <v/>
      </c>
      <c r="P150" s="22"/>
      <c r="Q150" s="22"/>
      <c r="R150" s="23"/>
      <c r="S150" s="24" t="n">
        <v>1723</v>
      </c>
      <c r="T150" s="24" t="n">
        <v>48</v>
      </c>
      <c r="U150" s="25"/>
      <c r="V150" s="19" t="n">
        <f aca="false">IF(COUNT(N150:Q150)=0,"",MIN(N150:Q150))</f>
        <v>13.7</v>
      </c>
      <c r="W150" s="16" t="str">
        <f aca="false">IF(V150="","",INDEX($N$4:$Q$4,MATCH(V150,N150:Q150,0)))</f>
        <v>DIMEC</v>
      </c>
      <c r="X150" s="19" t="str">
        <f aca="false">IF(COUNT(N150:Q150)&lt;2,"",SMALL(N150:Q150,2))</f>
        <v/>
      </c>
      <c r="Y150" s="26" t="n">
        <f aca="false">IF(OR(V150="",M150=0),"",V150/M150-1)</f>
        <v>0.0745098039215686</v>
      </c>
      <c r="Z150" s="26" t="n">
        <f aca="false">IF(OR(V150="",L150=""),"",V150/(L150*E150)-1)</f>
        <v>0.0745098039215686</v>
      </c>
      <c r="AA150" s="16" t="str">
        <f aca="false">IF(V150="","SEM OFERTA",IF(OR(Y150&gt;Premissas!$B$11,Y150&lt;Premissas!$B$12),"VERIFICAR - UNIDADE/EMBALAGEM",IF(Y150&gt;Premissas!$B$6,"NÃO COMPRAR - REAJUSTE &gt;5%","COMPRAR")))</f>
        <v>NÃO COMPRAR - REAJUSTE &gt;5%</v>
      </c>
      <c r="AB150" s="18" t="n">
        <f aca="false">IF(W150="DIMEC",S150,IF(W150="MEDCENTRO",U150,""))</f>
        <v>1723</v>
      </c>
      <c r="AC150" s="18" t="n">
        <f aca="false">IF(AA150&lt;&gt;"COMPRAR",0,IF(AB150="",I150,MIN(I150,AB150)))</f>
        <v>0</v>
      </c>
      <c r="AD150" s="19" t="n">
        <f aca="false">IF(AC150&gt;0,AC150*V150,0)</f>
        <v>0</v>
      </c>
      <c r="AE150" s="19" t="n">
        <f aca="false">IF(AC150&gt;0,(M150-V150)*AC150,0)</f>
        <v>0</v>
      </c>
      <c r="AF150" s="16" t="str">
        <f aca="false">IF(AA150&lt;&gt;"COMPRAR","",IF(AB150="",IF(X150="","",IF(X150-V150&lt;0.01,"EMPATE TÉCNICO","")),IF(AB150&lt;I150,"ESTOQUE INSUFICIENTE",IF(X150="","",IF(X150-V150&lt;0.01,"EMPATE TÉCNICO","")))))</f>
        <v/>
      </c>
      <c r="AG150" s="16" t="s">
        <v>139</v>
      </c>
      <c r="AH150" s="16" t="s">
        <v>528</v>
      </c>
    </row>
    <row r="151" customFormat="false" ht="15" hidden="false" customHeight="false" outlineLevel="0" collapsed="false">
      <c r="A151" s="16" t="s">
        <v>581</v>
      </c>
      <c r="B151" s="17" t="s">
        <v>582</v>
      </c>
      <c r="C151" s="16" t="s">
        <v>583</v>
      </c>
      <c r="D151" s="16" t="s">
        <v>481</v>
      </c>
      <c r="E151" s="18" t="n">
        <v>1</v>
      </c>
      <c r="F151" s="16" t="s">
        <v>41</v>
      </c>
      <c r="G151" s="18" t="n">
        <v>68</v>
      </c>
      <c r="H151" s="16" t="n">
        <v>28.5</v>
      </c>
      <c r="I151" s="18" t="n">
        <v>6</v>
      </c>
      <c r="J151" s="19" t="n">
        <v>1.19</v>
      </c>
      <c r="K151" s="19" t="n">
        <v>1.19</v>
      </c>
      <c r="L151" s="19" t="n">
        <v>1.19</v>
      </c>
      <c r="M151" s="19" t="n">
        <f aca="false">IF(J151&gt;0,J151,K151)*E151</f>
        <v>1.19</v>
      </c>
      <c r="N151" s="20" t="n">
        <v>1.68</v>
      </c>
      <c r="O151" s="21" t="n">
        <f aca="false">IF(R151="","",ROUND(R151*(1-Premissas!$B$4),4))</f>
        <v>1.596</v>
      </c>
      <c r="P151" s="22"/>
      <c r="Q151" s="22"/>
      <c r="R151" s="23" t="n">
        <v>1.68</v>
      </c>
      <c r="S151" s="24" t="n">
        <v>621</v>
      </c>
      <c r="T151" s="24" t="n">
        <v>60</v>
      </c>
      <c r="U151" s="25" t="n">
        <v>1040</v>
      </c>
      <c r="V151" s="19" t="n">
        <f aca="false">IF(COUNT(N151:Q151)=0,"",MIN(N151:Q151))</f>
        <v>1.596</v>
      </c>
      <c r="W151" s="16" t="str">
        <f aca="false">IF(V151="","",INDEX($N$4:$Q$4,MATCH(V151,N151:Q151,0)))</f>
        <v>MEDCENTRO</v>
      </c>
      <c r="X151" s="19" t="n">
        <f aca="false">IF(COUNT(N151:Q151)&lt;2,"",SMALL(N151:Q151,2))</f>
        <v>1.68</v>
      </c>
      <c r="Y151" s="26" t="n">
        <f aca="false">IF(OR(V151="",M151=0),"",V151/M151-1)</f>
        <v>0.341176470588235</v>
      </c>
      <c r="Z151" s="26" t="n">
        <f aca="false">IF(OR(V151="",L151=""),"",V151/(L151*E151)-1)</f>
        <v>0.341176470588235</v>
      </c>
      <c r="AA151" s="16" t="str">
        <f aca="false">IF(V151="","SEM OFERTA",IF(OR(Y151&gt;Premissas!$B$11,Y151&lt;Premissas!$B$12),"VERIFICAR - UNIDADE/EMBALAGEM",IF(Y151&gt;Premissas!$B$6,"NÃO COMPRAR - REAJUSTE &gt;5%","COMPRAR")))</f>
        <v>NÃO COMPRAR - REAJUSTE &gt;5%</v>
      </c>
      <c r="AB151" s="18" t="n">
        <f aca="false">IF(W151="DIMEC",S151,IF(W151="MEDCENTRO",U151,""))</f>
        <v>1040</v>
      </c>
      <c r="AC151" s="18" t="n">
        <f aca="false">IF(AA151&lt;&gt;"COMPRAR",0,IF(AB151="",I151,MIN(I151,AB151)))</f>
        <v>0</v>
      </c>
      <c r="AD151" s="19" t="n">
        <f aca="false">IF(AC151&gt;0,AC151*V151,0)</f>
        <v>0</v>
      </c>
      <c r="AE151" s="19" t="n">
        <f aca="false">IF(AC151&gt;0,(M151-V151)*AC151,0)</f>
        <v>0</v>
      </c>
      <c r="AF151" s="16" t="str">
        <f aca="false">IF(AA151&lt;&gt;"COMPRAR","",IF(AB151="",IF(X151="","",IF(X151-V151&lt;0.01,"EMPATE TÉCNICO","")),IF(AB151&lt;I151,"ESTOQUE INSUFICIENTE",IF(X151="","",IF(X151-V151&lt;0.01,"EMPATE TÉCNICO","")))))</f>
        <v/>
      </c>
      <c r="AG151" s="16" t="s">
        <v>490</v>
      </c>
      <c r="AH151" s="16" t="s">
        <v>528</v>
      </c>
    </row>
    <row r="152" customFormat="false" ht="15" hidden="false" customHeight="false" outlineLevel="0" collapsed="false">
      <c r="A152" s="16" t="s">
        <v>584</v>
      </c>
      <c r="B152" s="17" t="s">
        <v>585</v>
      </c>
      <c r="C152" s="16" t="s">
        <v>586</v>
      </c>
      <c r="D152" s="16" t="s">
        <v>481</v>
      </c>
      <c r="E152" s="18" t="n">
        <v>1</v>
      </c>
      <c r="F152" s="16" t="s">
        <v>41</v>
      </c>
      <c r="G152" s="18" t="n">
        <v>14</v>
      </c>
      <c r="H152" s="16" t="n">
        <v>6.4</v>
      </c>
      <c r="I152" s="18" t="n">
        <v>3</v>
      </c>
      <c r="J152" s="19" t="n">
        <v>6.11</v>
      </c>
      <c r="K152" s="19" t="n">
        <v>6.11</v>
      </c>
      <c r="L152" s="19" t="n">
        <v>6.11</v>
      </c>
      <c r="M152" s="19" t="n">
        <f aca="false">IF(J152&gt;0,J152,K152)*E152</f>
        <v>6.11</v>
      </c>
      <c r="N152" s="20" t="n">
        <v>6.32</v>
      </c>
      <c r="O152" s="21" t="n">
        <f aca="false">IF(R152="","",ROUND(R152*(1-Premissas!$B$4),4))</f>
        <v>6.251</v>
      </c>
      <c r="P152" s="22"/>
      <c r="Q152" s="22"/>
      <c r="R152" s="23" t="n">
        <v>6.58</v>
      </c>
      <c r="S152" s="24" t="n">
        <v>1027</v>
      </c>
      <c r="T152" s="24" t="n">
        <v>60</v>
      </c>
      <c r="U152" s="25" t="n">
        <v>41</v>
      </c>
      <c r="V152" s="19" t="n">
        <f aca="false">IF(COUNT(N152:Q152)=0,"",MIN(N152:Q152))</f>
        <v>6.251</v>
      </c>
      <c r="W152" s="16" t="str">
        <f aca="false">IF(V152="","",INDEX($N$4:$Q$4,MATCH(V152,N152:Q152,0)))</f>
        <v>MEDCENTRO</v>
      </c>
      <c r="X152" s="19" t="n">
        <f aca="false">IF(COUNT(N152:Q152)&lt;2,"",SMALL(N152:Q152,2))</f>
        <v>6.32</v>
      </c>
      <c r="Y152" s="26" t="n">
        <f aca="false">IF(OR(V152="",M152=0),"",V152/M152-1)</f>
        <v>0.023076923076923</v>
      </c>
      <c r="Z152" s="26" t="n">
        <f aca="false">IF(OR(V152="",L152=""),"",V152/(L152*E152)-1)</f>
        <v>0.023076923076923</v>
      </c>
      <c r="AA152" s="16" t="str">
        <f aca="false">IF(V152="","SEM OFERTA",IF(OR(Y152&gt;Premissas!$B$11,Y152&lt;Premissas!$B$12),"VERIFICAR - UNIDADE/EMBALAGEM",IF(Y152&gt;Premissas!$B$6,"NÃO COMPRAR - REAJUSTE &gt;5%","COMPRAR")))</f>
        <v>COMPRAR</v>
      </c>
      <c r="AB152" s="18" t="n">
        <f aca="false">IF(W152="DIMEC",S152,IF(W152="MEDCENTRO",U152,""))</f>
        <v>41</v>
      </c>
      <c r="AC152" s="18" t="n">
        <f aca="false">IF(AA152&lt;&gt;"COMPRAR",0,IF(AB152="",I152,MIN(I152,AB152)))</f>
        <v>3</v>
      </c>
      <c r="AD152" s="19" t="n">
        <f aca="false">IF(AC152&gt;0,AC152*V152,0)</f>
        <v>18.753</v>
      </c>
      <c r="AE152" s="19" t="n">
        <f aca="false">IF(AC152&gt;0,(M152-V152)*AC152,0)</f>
        <v>-0.423</v>
      </c>
      <c r="AF152" s="16" t="str">
        <f aca="false">IF(AA152&lt;&gt;"COMPRAR","",IF(AB152="",IF(X152="","",IF(X152-V152&lt;0.01,"EMPATE TÉCNICO","")),IF(AB152&lt;I152,"ESTOQUE INSUFICIENTE",IF(X152="","",IF(X152-V152&lt;0.01,"EMPATE TÉCNICO","")))))</f>
        <v/>
      </c>
      <c r="AG152" s="16" t="s">
        <v>490</v>
      </c>
      <c r="AH152" s="16" t="s">
        <v>528</v>
      </c>
    </row>
    <row r="153" customFormat="false" ht="15" hidden="false" customHeight="false" outlineLevel="0" collapsed="false">
      <c r="A153" s="16" t="s">
        <v>587</v>
      </c>
      <c r="B153" s="17" t="s">
        <v>588</v>
      </c>
      <c r="C153" s="16" t="s">
        <v>589</v>
      </c>
      <c r="D153" s="16" t="s">
        <v>590</v>
      </c>
      <c r="E153" s="18" t="n">
        <v>1</v>
      </c>
      <c r="F153" s="16" t="s">
        <v>43</v>
      </c>
      <c r="G153" s="18" t="n">
        <v>2</v>
      </c>
      <c r="H153" s="16" t="n">
        <v>5.4</v>
      </c>
      <c r="I153" s="18" t="n">
        <v>12</v>
      </c>
      <c r="J153" s="19" t="n">
        <v>1.58</v>
      </c>
      <c r="K153" s="19" t="n">
        <v>1.58</v>
      </c>
      <c r="L153" s="19" t="n">
        <v>1.58</v>
      </c>
      <c r="M153" s="19" t="n">
        <f aca="false">IF(J153&gt;0,J153,K153)*E153</f>
        <v>1.58</v>
      </c>
      <c r="N153" s="20" t="n">
        <v>1.84</v>
      </c>
      <c r="O153" s="21" t="n">
        <f aca="false">IF(R153="","",ROUND(R153*(1-Premissas!$B$4),4))</f>
        <v>1.7765</v>
      </c>
      <c r="P153" s="22"/>
      <c r="Q153" s="22"/>
      <c r="R153" s="23" t="n">
        <v>1.87</v>
      </c>
      <c r="S153" s="24" t="n">
        <v>3020</v>
      </c>
      <c r="T153" s="24" t="n">
        <v>140</v>
      </c>
      <c r="U153" s="25" t="n">
        <v>2</v>
      </c>
      <c r="V153" s="19" t="n">
        <f aca="false">IF(COUNT(N153:Q153)=0,"",MIN(N153:Q153))</f>
        <v>1.7765</v>
      </c>
      <c r="W153" s="16" t="str">
        <f aca="false">IF(V153="","",INDEX($N$4:$Q$4,MATCH(V153,N153:Q153,0)))</f>
        <v>MEDCENTRO</v>
      </c>
      <c r="X153" s="19" t="n">
        <f aca="false">IF(COUNT(N153:Q153)&lt;2,"",SMALL(N153:Q153,2))</f>
        <v>1.84</v>
      </c>
      <c r="Y153" s="26" t="n">
        <f aca="false">IF(OR(V153="",M153=0),"",V153/M153-1)</f>
        <v>0.124367088607595</v>
      </c>
      <c r="Z153" s="26" t="n">
        <f aca="false">IF(OR(V153="",L153=""),"",V153/(L153*E153)-1)</f>
        <v>0.124367088607595</v>
      </c>
      <c r="AA153" s="16" t="str">
        <f aca="false">IF(V153="","SEM OFERTA",IF(OR(Y153&gt;Premissas!$B$11,Y153&lt;Premissas!$B$12),"VERIFICAR - UNIDADE/EMBALAGEM",IF(Y153&gt;Premissas!$B$6,"NÃO COMPRAR - REAJUSTE &gt;5%","COMPRAR")))</f>
        <v>NÃO COMPRAR - REAJUSTE &gt;5%</v>
      </c>
      <c r="AB153" s="18" t="n">
        <f aca="false">IF(W153="DIMEC",S153,IF(W153="MEDCENTRO",U153,""))</f>
        <v>2</v>
      </c>
      <c r="AC153" s="18" t="n">
        <f aca="false">IF(AA153&lt;&gt;"COMPRAR",0,IF(AB153="",I153,MIN(I153,AB153)))</f>
        <v>0</v>
      </c>
      <c r="AD153" s="19" t="n">
        <f aca="false">IF(AC153&gt;0,AC153*V153,0)</f>
        <v>0</v>
      </c>
      <c r="AE153" s="19" t="n">
        <f aca="false">IF(AC153&gt;0,(M153-V153)*AC153,0)</f>
        <v>0</v>
      </c>
      <c r="AF153" s="16" t="str">
        <f aca="false">IF(AA153&lt;&gt;"COMPRAR","",IF(AB153="",IF(X153="","",IF(X153-V153&lt;0.01,"EMPATE TÉCNICO","")),IF(AB153&lt;I153,"ESTOQUE INSUFICIENTE",IF(X153="","",IF(X153-V153&lt;0.01,"EMPATE TÉCNICO","")))))</f>
        <v/>
      </c>
      <c r="AG153" s="16" t="s">
        <v>139</v>
      </c>
      <c r="AH153" s="16" t="s">
        <v>528</v>
      </c>
    </row>
    <row r="154" customFormat="false" ht="15" hidden="false" customHeight="false" outlineLevel="0" collapsed="false">
      <c r="A154" s="16" t="s">
        <v>591</v>
      </c>
      <c r="B154" s="17" t="s">
        <v>592</v>
      </c>
      <c r="C154" s="16" t="s">
        <v>589</v>
      </c>
      <c r="D154" s="16" t="s">
        <v>287</v>
      </c>
      <c r="E154" s="18" t="n">
        <v>1</v>
      </c>
      <c r="F154" s="16" t="s">
        <v>42</v>
      </c>
      <c r="G154" s="18" t="n">
        <v>15</v>
      </c>
      <c r="H154" s="16" t="n">
        <v>6.6</v>
      </c>
      <c r="I154" s="18" t="n">
        <v>2</v>
      </c>
      <c r="J154" s="19" t="n">
        <v>2.48863636363636</v>
      </c>
      <c r="K154" s="19" t="n">
        <v>2.48863636363636</v>
      </c>
      <c r="L154" s="19" t="n">
        <v>1.57</v>
      </c>
      <c r="M154" s="19" t="n">
        <f aca="false">IF(J154&gt;0,J154,K154)*E154</f>
        <v>2.48863636363636</v>
      </c>
      <c r="N154" s="20"/>
      <c r="O154" s="21" t="n">
        <f aca="false">IF(R154="","",ROUND(R154*(1-Premissas!$B$4),4))</f>
        <v>3.268</v>
      </c>
      <c r="P154" s="22"/>
      <c r="Q154" s="22"/>
      <c r="R154" s="23" t="n">
        <v>3.44</v>
      </c>
      <c r="S154" s="24"/>
      <c r="T154" s="24"/>
      <c r="U154" s="25" t="n">
        <v>2</v>
      </c>
      <c r="V154" s="19" t="n">
        <f aca="false">IF(COUNT(N154:Q154)=0,"",MIN(N154:Q154))</f>
        <v>3.268</v>
      </c>
      <c r="W154" s="16" t="str">
        <f aca="false">IF(V154="","",INDEX($N$4:$Q$4,MATCH(V154,N154:Q154,0)))</f>
        <v>MEDCENTRO</v>
      </c>
      <c r="X154" s="19" t="str">
        <f aca="false">IF(COUNT(N154:Q154)&lt;2,"",SMALL(N154:Q154,2))</f>
        <v/>
      </c>
      <c r="Y154" s="26" t="n">
        <f aca="false">IF(OR(V154="",M154=0),"",V154/M154-1)</f>
        <v>0.313168949771691</v>
      </c>
      <c r="Z154" s="26" t="n">
        <f aca="false">IF(OR(V154="",L154=""),"",V154/(L154*E154)-1)</f>
        <v>1.08152866242038</v>
      </c>
      <c r="AA154" s="16" t="str">
        <f aca="false">IF(V154="","SEM OFERTA",IF(OR(Y154&gt;Premissas!$B$11,Y154&lt;Premissas!$B$12),"VERIFICAR - UNIDADE/EMBALAGEM",IF(Y154&gt;Premissas!$B$6,"NÃO COMPRAR - REAJUSTE &gt;5%","COMPRAR")))</f>
        <v>NÃO COMPRAR - REAJUSTE &gt;5%</v>
      </c>
      <c r="AB154" s="18" t="n">
        <f aca="false">IF(W154="DIMEC",S154,IF(W154="MEDCENTRO",U154,""))</f>
        <v>2</v>
      </c>
      <c r="AC154" s="18" t="n">
        <f aca="false">IF(AA154&lt;&gt;"COMPRAR",0,IF(AB154="",I154,MIN(I154,AB154)))</f>
        <v>0</v>
      </c>
      <c r="AD154" s="19" t="n">
        <f aca="false">IF(AC154&gt;0,AC154*V154,0)</f>
        <v>0</v>
      </c>
      <c r="AE154" s="19" t="n">
        <f aca="false">IF(AC154&gt;0,(M154-V154)*AC154,0)</f>
        <v>0</v>
      </c>
      <c r="AF154" s="16" t="str">
        <f aca="false">IF(AA154&lt;&gt;"COMPRAR","",IF(AB154="",IF(X154="","",IF(X154-V154&lt;0.01,"EMPATE TÉCNICO","")),IF(AB154&lt;I154,"ESTOQUE INSUFICIENTE",IF(X154="","",IF(X154-V154&lt;0.01,"EMPATE TÉCNICO","")))))</f>
        <v/>
      </c>
      <c r="AG154" s="16" t="s">
        <v>490</v>
      </c>
      <c r="AH154" s="16" t="s">
        <v>528</v>
      </c>
    </row>
    <row r="155" customFormat="false" ht="15" hidden="false" customHeight="false" outlineLevel="0" collapsed="false">
      <c r="A155" s="16" t="s">
        <v>593</v>
      </c>
      <c r="B155" s="17" t="s">
        <v>594</v>
      </c>
      <c r="C155" s="16" t="s">
        <v>595</v>
      </c>
      <c r="D155" s="16" t="s">
        <v>559</v>
      </c>
      <c r="E155" s="18" t="n">
        <v>1</v>
      </c>
      <c r="F155" s="16" t="s">
        <v>43</v>
      </c>
      <c r="G155" s="18" t="n">
        <v>1</v>
      </c>
      <c r="H155" s="16" t="n">
        <v>3.2</v>
      </c>
      <c r="I155" s="18" t="n">
        <v>8</v>
      </c>
      <c r="J155" s="19" t="n">
        <v>2.49</v>
      </c>
      <c r="K155" s="19" t="n">
        <v>2.49</v>
      </c>
      <c r="L155" s="19" t="n">
        <v>2.49</v>
      </c>
      <c r="M155" s="19" t="n">
        <f aca="false">IF(J155&gt;0,J155,K155)*E155</f>
        <v>2.49</v>
      </c>
      <c r="N155" s="20" t="n">
        <v>3.15</v>
      </c>
      <c r="O155" s="21" t="str">
        <f aca="false">IF(R155="","",ROUND(R155*(1-Premissas!$B$4),4))</f>
        <v/>
      </c>
      <c r="P155" s="22"/>
      <c r="Q155" s="22"/>
      <c r="R155" s="23"/>
      <c r="S155" s="24" t="n">
        <v>3161</v>
      </c>
      <c r="T155" s="24" t="n">
        <v>100</v>
      </c>
      <c r="U155" s="25"/>
      <c r="V155" s="19" t="n">
        <f aca="false">IF(COUNT(N155:Q155)=0,"",MIN(N155:Q155))</f>
        <v>3.15</v>
      </c>
      <c r="W155" s="16" t="str">
        <f aca="false">IF(V155="","",INDEX($N$4:$Q$4,MATCH(V155,N155:Q155,0)))</f>
        <v>DIMEC</v>
      </c>
      <c r="X155" s="19" t="str">
        <f aca="false">IF(COUNT(N155:Q155)&lt;2,"",SMALL(N155:Q155,2))</f>
        <v/>
      </c>
      <c r="Y155" s="26" t="n">
        <f aca="false">IF(OR(V155="",M155=0),"",V155/M155-1)</f>
        <v>0.265060240963855</v>
      </c>
      <c r="Z155" s="26" t="n">
        <f aca="false">IF(OR(V155="",L155=""),"",V155/(L155*E155)-1)</f>
        <v>0.265060240963855</v>
      </c>
      <c r="AA155" s="16" t="str">
        <f aca="false">IF(V155="","SEM OFERTA",IF(OR(Y155&gt;Premissas!$B$11,Y155&lt;Premissas!$B$12),"VERIFICAR - UNIDADE/EMBALAGEM",IF(Y155&gt;Premissas!$B$6,"NÃO COMPRAR - REAJUSTE &gt;5%","COMPRAR")))</f>
        <v>NÃO COMPRAR - REAJUSTE &gt;5%</v>
      </c>
      <c r="AB155" s="18" t="n">
        <f aca="false">IF(W155="DIMEC",S155,IF(W155="MEDCENTRO",U155,""))</f>
        <v>3161</v>
      </c>
      <c r="AC155" s="18" t="n">
        <f aca="false">IF(AA155&lt;&gt;"COMPRAR",0,IF(AB155="",I155,MIN(I155,AB155)))</f>
        <v>0</v>
      </c>
      <c r="AD155" s="19" t="n">
        <f aca="false">IF(AC155&gt;0,AC155*V155,0)</f>
        <v>0</v>
      </c>
      <c r="AE155" s="19" t="n">
        <f aca="false">IF(AC155&gt;0,(M155-V155)*AC155,0)</f>
        <v>0</v>
      </c>
      <c r="AF155" s="16" t="str">
        <f aca="false">IF(AA155&lt;&gt;"COMPRAR","",IF(AB155="",IF(X155="","",IF(X155-V155&lt;0.01,"EMPATE TÉCNICO","")),IF(AB155&lt;I155,"ESTOQUE INSUFICIENTE",IF(X155="","",IF(X155-V155&lt;0.01,"EMPATE TÉCNICO","")))))</f>
        <v/>
      </c>
      <c r="AG155" s="16" t="s">
        <v>304</v>
      </c>
      <c r="AH155" s="16" t="s">
        <v>528</v>
      </c>
    </row>
    <row r="156" customFormat="false" ht="15" hidden="false" customHeight="false" outlineLevel="0" collapsed="false">
      <c r="A156" s="16" t="s">
        <v>596</v>
      </c>
      <c r="B156" s="17" t="s">
        <v>597</v>
      </c>
      <c r="C156" s="16" t="s">
        <v>598</v>
      </c>
      <c r="D156" s="16" t="s">
        <v>527</v>
      </c>
      <c r="E156" s="18" t="n">
        <v>1</v>
      </c>
      <c r="F156" s="16" t="s">
        <v>43</v>
      </c>
      <c r="G156" s="18" t="n">
        <v>1</v>
      </c>
      <c r="H156" s="16" t="n">
        <v>0.8</v>
      </c>
      <c r="I156" s="18" t="n">
        <v>1</v>
      </c>
      <c r="J156" s="19" t="n">
        <v>4.0675</v>
      </c>
      <c r="K156" s="19" t="n">
        <v>4.0675</v>
      </c>
      <c r="L156" s="19" t="n">
        <v>4.0675</v>
      </c>
      <c r="M156" s="19" t="n">
        <f aca="false">IF(J156&gt;0,J156,K156)*E156</f>
        <v>4.0675</v>
      </c>
      <c r="N156" s="20" t="n">
        <v>4.85</v>
      </c>
      <c r="O156" s="21" t="str">
        <f aca="false">IF(R156="","",ROUND(R156*(1-Premissas!$B$4),4))</f>
        <v/>
      </c>
      <c r="P156" s="22"/>
      <c r="Q156" s="22"/>
      <c r="R156" s="23"/>
      <c r="S156" s="24" t="n">
        <v>320</v>
      </c>
      <c r="T156" s="24" t="n">
        <v>77</v>
      </c>
      <c r="U156" s="25"/>
      <c r="V156" s="19" t="n">
        <f aca="false">IF(COUNT(N156:Q156)=0,"",MIN(N156:Q156))</f>
        <v>4.85</v>
      </c>
      <c r="W156" s="16" t="str">
        <f aca="false">IF(V156="","",INDEX($N$4:$Q$4,MATCH(V156,N156:Q156,0)))</f>
        <v>DIMEC</v>
      </c>
      <c r="X156" s="19" t="str">
        <f aca="false">IF(COUNT(N156:Q156)&lt;2,"",SMALL(N156:Q156,2))</f>
        <v/>
      </c>
      <c r="Y156" s="26" t="n">
        <f aca="false">IF(OR(V156="",M156=0),"",V156/M156-1)</f>
        <v>0.192378610940381</v>
      </c>
      <c r="Z156" s="26" t="n">
        <f aca="false">IF(OR(V156="",L156=""),"",V156/(L156*E156)-1)</f>
        <v>0.192378610940381</v>
      </c>
      <c r="AA156" s="16" t="str">
        <f aca="false">IF(V156="","SEM OFERTA",IF(OR(Y156&gt;Premissas!$B$11,Y156&lt;Premissas!$B$12),"VERIFICAR - UNIDADE/EMBALAGEM",IF(Y156&gt;Premissas!$B$6,"NÃO COMPRAR - REAJUSTE &gt;5%","COMPRAR")))</f>
        <v>NÃO COMPRAR - REAJUSTE &gt;5%</v>
      </c>
      <c r="AB156" s="18" t="n">
        <f aca="false">IF(W156="DIMEC",S156,IF(W156="MEDCENTRO",U156,""))</f>
        <v>320</v>
      </c>
      <c r="AC156" s="18" t="n">
        <f aca="false">IF(AA156&lt;&gt;"COMPRAR",0,IF(AB156="",I156,MIN(I156,AB156)))</f>
        <v>0</v>
      </c>
      <c r="AD156" s="19" t="n">
        <f aca="false">IF(AC156&gt;0,AC156*V156,0)</f>
        <v>0</v>
      </c>
      <c r="AE156" s="19" t="n">
        <f aca="false">IF(AC156&gt;0,(M156-V156)*AC156,0)</f>
        <v>0</v>
      </c>
      <c r="AF156" s="16" t="str">
        <f aca="false">IF(AA156&lt;&gt;"COMPRAR","",IF(AB156="",IF(X156="","",IF(X156-V156&lt;0.01,"EMPATE TÉCNICO","")),IF(AB156&lt;I156,"ESTOQUE INSUFICIENTE",IF(X156="","",IF(X156-V156&lt;0.01,"EMPATE TÉCNICO","")))))</f>
        <v/>
      </c>
      <c r="AG156" s="16" t="s">
        <v>328</v>
      </c>
      <c r="AH156" s="16" t="s">
        <v>528</v>
      </c>
    </row>
    <row r="157" customFormat="false" ht="15" hidden="false" customHeight="false" outlineLevel="0" collapsed="false">
      <c r="A157" s="16" t="s">
        <v>599</v>
      </c>
      <c r="B157" s="17" t="s">
        <v>600</v>
      </c>
      <c r="C157" s="16" t="s">
        <v>601</v>
      </c>
      <c r="D157" s="16" t="s">
        <v>287</v>
      </c>
      <c r="E157" s="18" t="n">
        <v>1</v>
      </c>
      <c r="F157" s="16" t="s">
        <v>43</v>
      </c>
      <c r="G157" s="18" t="n">
        <v>0</v>
      </c>
      <c r="H157" s="16" t="n">
        <v>0.9</v>
      </c>
      <c r="I157" s="18" t="n">
        <v>3</v>
      </c>
      <c r="J157" s="19" t="n">
        <v>10.795</v>
      </c>
      <c r="K157" s="19" t="n">
        <v>10.795</v>
      </c>
      <c r="L157" s="19" t="n">
        <v>10.795</v>
      </c>
      <c r="M157" s="19" t="n">
        <f aca="false">IF(J157&gt;0,J157,K157)*E157</f>
        <v>10.795</v>
      </c>
      <c r="N157" s="20" t="n">
        <v>11.41</v>
      </c>
      <c r="O157" s="21" t="str">
        <f aca="false">IF(R157="","",ROUND(R157*(1-Premissas!$B$4),4))</f>
        <v/>
      </c>
      <c r="P157" s="22"/>
      <c r="Q157" s="22"/>
      <c r="R157" s="23"/>
      <c r="S157" s="24" t="n">
        <v>2500</v>
      </c>
      <c r="T157" s="24" t="n">
        <v>25</v>
      </c>
      <c r="U157" s="25"/>
      <c r="V157" s="19" t="n">
        <f aca="false">IF(COUNT(N157:Q157)=0,"",MIN(N157:Q157))</f>
        <v>11.41</v>
      </c>
      <c r="W157" s="16" t="str">
        <f aca="false">IF(V157="","",INDEX($N$4:$Q$4,MATCH(V157,N157:Q157,0)))</f>
        <v>DIMEC</v>
      </c>
      <c r="X157" s="19" t="str">
        <f aca="false">IF(COUNT(N157:Q157)&lt;2,"",SMALL(N157:Q157,2))</f>
        <v/>
      </c>
      <c r="Y157" s="26" t="n">
        <f aca="false">IF(OR(V157="",M157=0),"",V157/M157-1)</f>
        <v>0.0569708198239927</v>
      </c>
      <c r="Z157" s="26" t="n">
        <f aca="false">IF(OR(V157="",L157=""),"",V157/(L157*E157)-1)</f>
        <v>0.0569708198239927</v>
      </c>
      <c r="AA157" s="16" t="str">
        <f aca="false">IF(V157="","SEM OFERTA",IF(OR(Y157&gt;Premissas!$B$11,Y157&lt;Premissas!$B$12),"VERIFICAR - UNIDADE/EMBALAGEM",IF(Y157&gt;Premissas!$B$6,"NÃO COMPRAR - REAJUSTE &gt;5%","COMPRAR")))</f>
        <v>NÃO COMPRAR - REAJUSTE &gt;5%</v>
      </c>
      <c r="AB157" s="18" t="n">
        <f aca="false">IF(W157="DIMEC",S157,IF(W157="MEDCENTRO",U157,""))</f>
        <v>2500</v>
      </c>
      <c r="AC157" s="18" t="n">
        <f aca="false">IF(AA157&lt;&gt;"COMPRAR",0,IF(AB157="",I157,MIN(I157,AB157)))</f>
        <v>0</v>
      </c>
      <c r="AD157" s="19" t="n">
        <f aca="false">IF(AC157&gt;0,AC157*V157,0)</f>
        <v>0</v>
      </c>
      <c r="AE157" s="19" t="n">
        <f aca="false">IF(AC157&gt;0,(M157-V157)*AC157,0)</f>
        <v>0</v>
      </c>
      <c r="AF157" s="16" t="str">
        <f aca="false">IF(AA157&lt;&gt;"COMPRAR","",IF(AB157="",IF(X157="","",IF(X157-V157&lt;0.01,"EMPATE TÉCNICO","")),IF(AB157&lt;I157,"ESTOQUE INSUFICIENTE",IF(X157="","",IF(X157-V157&lt;0.01,"EMPATE TÉCNICO","")))))</f>
        <v/>
      </c>
      <c r="AG157" s="16" t="s">
        <v>547</v>
      </c>
      <c r="AH157" s="16" t="s">
        <v>528</v>
      </c>
    </row>
    <row r="158" customFormat="false" ht="15" hidden="false" customHeight="false" outlineLevel="0" collapsed="false">
      <c r="A158" s="16" t="s">
        <v>602</v>
      </c>
      <c r="B158" s="17" t="s">
        <v>603</v>
      </c>
      <c r="C158" s="16" t="s">
        <v>604</v>
      </c>
      <c r="D158" s="16" t="s">
        <v>605</v>
      </c>
      <c r="E158" s="18" t="n">
        <v>1</v>
      </c>
      <c r="F158" s="16" t="s">
        <v>41</v>
      </c>
      <c r="G158" s="18" t="n">
        <v>0</v>
      </c>
      <c r="H158" s="16" t="n">
        <v>0.9</v>
      </c>
      <c r="I158" s="18" t="n">
        <v>3</v>
      </c>
      <c r="J158" s="19" t="n">
        <v>35.32</v>
      </c>
      <c r="K158" s="19" t="n">
        <v>35.32</v>
      </c>
      <c r="L158" s="19" t="n">
        <v>35.32</v>
      </c>
      <c r="M158" s="19" t="n">
        <f aca="false">IF(J158&gt;0,J158,K158)*E158</f>
        <v>35.32</v>
      </c>
      <c r="N158" s="20"/>
      <c r="O158" s="21" t="n">
        <f aca="false">IF(R158="","",ROUND(R158*(1-Premissas!$B$4),4))</f>
        <v>35.53</v>
      </c>
      <c r="P158" s="22"/>
      <c r="Q158" s="22"/>
      <c r="R158" s="23" t="n">
        <v>37.4</v>
      </c>
      <c r="S158" s="24"/>
      <c r="T158" s="24"/>
      <c r="U158" s="25" t="n">
        <v>399</v>
      </c>
      <c r="V158" s="19" t="n">
        <f aca="false">IF(COUNT(N158:Q158)=0,"",MIN(N158:Q158))</f>
        <v>35.53</v>
      </c>
      <c r="W158" s="16" t="str">
        <f aca="false">IF(V158="","",INDEX($N$4:$Q$4,MATCH(V158,N158:Q158,0)))</f>
        <v>MEDCENTRO</v>
      </c>
      <c r="X158" s="19" t="str">
        <f aca="false">IF(COUNT(N158:Q158)&lt;2,"",SMALL(N158:Q158,2))</f>
        <v/>
      </c>
      <c r="Y158" s="26" t="n">
        <f aca="false">IF(OR(V158="",M158=0),"",V158/M158-1)</f>
        <v>0.00594563986409979</v>
      </c>
      <c r="Z158" s="26" t="n">
        <f aca="false">IF(OR(V158="",L158=""),"",V158/(L158*E158)-1)</f>
        <v>0.00594563986409979</v>
      </c>
      <c r="AA158" s="16" t="str">
        <f aca="false">IF(V158="","SEM OFERTA",IF(OR(Y158&gt;Premissas!$B$11,Y158&lt;Premissas!$B$12),"VERIFICAR - UNIDADE/EMBALAGEM",IF(Y158&gt;Premissas!$B$6,"NÃO COMPRAR - REAJUSTE &gt;5%","COMPRAR")))</f>
        <v>COMPRAR</v>
      </c>
      <c r="AB158" s="18" t="n">
        <f aca="false">IF(W158="DIMEC",S158,IF(W158="MEDCENTRO",U158,""))</f>
        <v>399</v>
      </c>
      <c r="AC158" s="18" t="n">
        <f aca="false">IF(AA158&lt;&gt;"COMPRAR",0,IF(AB158="",I158,MIN(I158,AB158)))</f>
        <v>3</v>
      </c>
      <c r="AD158" s="19" t="n">
        <f aca="false">IF(AC158&gt;0,AC158*V158,0)</f>
        <v>106.59</v>
      </c>
      <c r="AE158" s="19" t="n">
        <f aca="false">IF(AC158&gt;0,(M158-V158)*AC158,0)</f>
        <v>-0.630000000000003</v>
      </c>
      <c r="AF158" s="16" t="str">
        <f aca="false">IF(AA158&lt;&gt;"COMPRAR","",IF(AB158="",IF(X158="","",IF(X158-V158&lt;0.01,"EMPATE TÉCNICO","")),IF(AB158&lt;I158,"ESTOQUE INSUFICIENTE",IF(X158="","",IF(X158-V158&lt;0.01,"EMPATE TÉCNICO","")))))</f>
        <v/>
      </c>
      <c r="AG158" s="16" t="s">
        <v>547</v>
      </c>
      <c r="AH158" s="16" t="s">
        <v>528</v>
      </c>
    </row>
    <row r="159" customFormat="false" ht="15" hidden="false" customHeight="false" outlineLevel="0" collapsed="false">
      <c r="A159" s="16" t="s">
        <v>606</v>
      </c>
      <c r="B159" s="17" t="s">
        <v>607</v>
      </c>
      <c r="C159" s="16" t="s">
        <v>608</v>
      </c>
      <c r="D159" s="16" t="s">
        <v>571</v>
      </c>
      <c r="E159" s="18" t="n">
        <v>1</v>
      </c>
      <c r="F159" s="16" t="s">
        <v>43</v>
      </c>
      <c r="G159" s="18" t="n">
        <v>3</v>
      </c>
      <c r="H159" s="16" t="n">
        <v>2.9</v>
      </c>
      <c r="I159" s="18" t="n">
        <v>5</v>
      </c>
      <c r="J159" s="19" t="n">
        <v>1.59</v>
      </c>
      <c r="K159" s="19" t="n">
        <v>1.59</v>
      </c>
      <c r="L159" s="19" t="n">
        <v>1.59</v>
      </c>
      <c r="M159" s="19" t="n">
        <f aca="false">IF(J159&gt;0,J159,K159)*E159</f>
        <v>1.59</v>
      </c>
      <c r="N159" s="20" t="n">
        <v>1.68</v>
      </c>
      <c r="O159" s="21" t="str">
        <f aca="false">IF(R159="","",ROUND(R159*(1-Premissas!$B$4),4))</f>
        <v/>
      </c>
      <c r="P159" s="22"/>
      <c r="Q159" s="22"/>
      <c r="R159" s="23"/>
      <c r="S159" s="24" t="n">
        <v>13675</v>
      </c>
      <c r="T159" s="24" t="n">
        <v>60</v>
      </c>
      <c r="U159" s="25"/>
      <c r="V159" s="19" t="n">
        <f aca="false">IF(COUNT(N159:Q159)=0,"",MIN(N159:Q159))</f>
        <v>1.68</v>
      </c>
      <c r="W159" s="16" t="str">
        <f aca="false">IF(V159="","",INDEX($N$4:$Q$4,MATCH(V159,N159:Q159,0)))</f>
        <v>DIMEC</v>
      </c>
      <c r="X159" s="19" t="str">
        <f aca="false">IF(COUNT(N159:Q159)&lt;2,"",SMALL(N159:Q159,2))</f>
        <v/>
      </c>
      <c r="Y159" s="26" t="n">
        <f aca="false">IF(OR(V159="",M159=0),"",V159/M159-1)</f>
        <v>0.0566037735849057</v>
      </c>
      <c r="Z159" s="26" t="n">
        <f aca="false">IF(OR(V159="",L159=""),"",V159/(L159*E159)-1)</f>
        <v>0.0566037735849057</v>
      </c>
      <c r="AA159" s="16" t="str">
        <f aca="false">IF(V159="","SEM OFERTA",IF(OR(Y159&gt;Premissas!$B$11,Y159&lt;Premissas!$B$12),"VERIFICAR - UNIDADE/EMBALAGEM",IF(Y159&gt;Premissas!$B$6,"NÃO COMPRAR - REAJUSTE &gt;5%","COMPRAR")))</f>
        <v>NÃO COMPRAR - REAJUSTE &gt;5%</v>
      </c>
      <c r="AB159" s="18" t="n">
        <f aca="false">IF(W159="DIMEC",S159,IF(W159="MEDCENTRO",U159,""))</f>
        <v>13675</v>
      </c>
      <c r="AC159" s="18" t="n">
        <f aca="false">IF(AA159&lt;&gt;"COMPRAR",0,IF(AB159="",I159,MIN(I159,AB159)))</f>
        <v>0</v>
      </c>
      <c r="AD159" s="19" t="n">
        <f aca="false">IF(AC159&gt;0,AC159*V159,0)</f>
        <v>0</v>
      </c>
      <c r="AE159" s="19" t="n">
        <f aca="false">IF(AC159&gt;0,(M159-V159)*AC159,0)</f>
        <v>0</v>
      </c>
      <c r="AF159" s="16" t="str">
        <f aca="false">IF(AA159&lt;&gt;"COMPRAR","",IF(AB159="",IF(X159="","",IF(X159-V159&lt;0.01,"EMPATE TÉCNICO","")),IF(AB159&lt;I159,"ESTOQUE INSUFICIENTE",IF(X159="","",IF(X159-V159&lt;0.01,"EMPATE TÉCNICO","")))))</f>
        <v/>
      </c>
      <c r="AG159" s="16" t="s">
        <v>490</v>
      </c>
      <c r="AH159" s="16" t="s">
        <v>528</v>
      </c>
    </row>
    <row r="160" customFormat="false" ht="15" hidden="false" customHeight="false" outlineLevel="0" collapsed="false">
      <c r="A160" s="16" t="s">
        <v>609</v>
      </c>
      <c r="B160" s="17" t="s">
        <v>610</v>
      </c>
      <c r="C160" s="16" t="s">
        <v>611</v>
      </c>
      <c r="D160" s="16" t="s">
        <v>571</v>
      </c>
      <c r="E160" s="18" t="n">
        <v>1</v>
      </c>
      <c r="F160" s="16" t="s">
        <v>43</v>
      </c>
      <c r="G160" s="18" t="n">
        <v>1</v>
      </c>
      <c r="H160" s="16" t="n">
        <v>1.4</v>
      </c>
      <c r="I160" s="18" t="n">
        <v>3</v>
      </c>
      <c r="J160" s="19" t="n">
        <v>7.15</v>
      </c>
      <c r="K160" s="19" t="n">
        <v>7.15</v>
      </c>
      <c r="L160" s="19" t="n">
        <v>7.15</v>
      </c>
      <c r="M160" s="19" t="n">
        <f aca="false">IF(J160&gt;0,J160,K160)*E160</f>
        <v>7.15</v>
      </c>
      <c r="N160" s="20" t="n">
        <v>6.26</v>
      </c>
      <c r="O160" s="21" t="str">
        <f aca="false">IF(R160="","",ROUND(R160*(1-Premissas!$B$4),4))</f>
        <v/>
      </c>
      <c r="P160" s="22"/>
      <c r="Q160" s="22"/>
      <c r="R160" s="23"/>
      <c r="S160" s="24" t="n">
        <v>125</v>
      </c>
      <c r="T160" s="24" t="n">
        <v>60</v>
      </c>
      <c r="U160" s="25"/>
      <c r="V160" s="19" t="n">
        <f aca="false">IF(COUNT(N160:Q160)=0,"",MIN(N160:Q160))</f>
        <v>6.26</v>
      </c>
      <c r="W160" s="16" t="str">
        <f aca="false">IF(V160="","",INDEX($N$4:$Q$4,MATCH(V160,N160:Q160,0)))</f>
        <v>DIMEC</v>
      </c>
      <c r="X160" s="19" t="str">
        <f aca="false">IF(COUNT(N160:Q160)&lt;2,"",SMALL(N160:Q160,2))</f>
        <v/>
      </c>
      <c r="Y160" s="26" t="n">
        <f aca="false">IF(OR(V160="",M160=0),"",V160/M160-1)</f>
        <v>-0.124475524475525</v>
      </c>
      <c r="Z160" s="26" t="n">
        <f aca="false">IF(OR(V160="",L160=""),"",V160/(L160*E160)-1)</f>
        <v>-0.124475524475525</v>
      </c>
      <c r="AA160" s="16" t="str">
        <f aca="false">IF(V160="","SEM OFERTA",IF(OR(Y160&gt;Premissas!$B$11,Y160&lt;Premissas!$B$12),"VERIFICAR - UNIDADE/EMBALAGEM",IF(Y160&gt;Premissas!$B$6,"NÃO COMPRAR - REAJUSTE &gt;5%","COMPRAR")))</f>
        <v>COMPRAR</v>
      </c>
      <c r="AB160" s="18" t="n">
        <f aca="false">IF(W160="DIMEC",S160,IF(W160="MEDCENTRO",U160,""))</f>
        <v>125</v>
      </c>
      <c r="AC160" s="18" t="n">
        <f aca="false">IF(AA160&lt;&gt;"COMPRAR",0,IF(AB160="",I160,MIN(I160,AB160)))</f>
        <v>3</v>
      </c>
      <c r="AD160" s="19" t="n">
        <f aca="false">IF(AC160&gt;0,AC160*V160,0)</f>
        <v>18.78</v>
      </c>
      <c r="AE160" s="19" t="n">
        <f aca="false">IF(AC160&gt;0,(M160-V160)*AC160,0)</f>
        <v>2.67</v>
      </c>
      <c r="AF160" s="16" t="str">
        <f aca="false">IF(AA160&lt;&gt;"COMPRAR","",IF(AB160="",IF(X160="","",IF(X160-V160&lt;0.01,"EMPATE TÉCNICO","")),IF(AB160&lt;I160,"ESTOQUE INSUFICIENTE",IF(X160="","",IF(X160-V160&lt;0.01,"EMPATE TÉCNICO","")))))</f>
        <v/>
      </c>
      <c r="AG160" s="16" t="s">
        <v>490</v>
      </c>
      <c r="AH160" s="16" t="s">
        <v>528</v>
      </c>
    </row>
    <row r="161" customFormat="false" ht="15" hidden="false" customHeight="false" outlineLevel="0" collapsed="false">
      <c r="A161" s="16" t="s">
        <v>612</v>
      </c>
      <c r="B161" s="17" t="s">
        <v>613</v>
      </c>
      <c r="C161" s="16" t="s">
        <v>614</v>
      </c>
      <c r="D161" s="16" t="s">
        <v>287</v>
      </c>
      <c r="E161" s="18" t="n">
        <v>1</v>
      </c>
      <c r="F161" s="16" t="s">
        <v>43</v>
      </c>
      <c r="G161" s="18" t="n">
        <v>1</v>
      </c>
      <c r="H161" s="16" t="n">
        <v>0.4</v>
      </c>
      <c r="I161" s="18" t="n">
        <v>1</v>
      </c>
      <c r="J161" s="19" t="n">
        <v>9.85</v>
      </c>
      <c r="K161" s="19" t="n">
        <v>9.85</v>
      </c>
      <c r="L161" s="19" t="n">
        <v>9.85</v>
      </c>
      <c r="M161" s="19" t="n">
        <f aca="false">IF(J161&gt;0,J161,K161)*E161</f>
        <v>9.85</v>
      </c>
      <c r="N161" s="20"/>
      <c r="O161" s="21" t="n">
        <f aca="false">IF(R161="","",ROUND(R161*(1-Premissas!$B$4),4))</f>
        <v>11.4285</v>
      </c>
      <c r="P161" s="22"/>
      <c r="Q161" s="22"/>
      <c r="R161" s="23" t="n">
        <v>12.03</v>
      </c>
      <c r="S161" s="24"/>
      <c r="T161" s="24"/>
      <c r="U161" s="25" t="n">
        <v>76</v>
      </c>
      <c r="V161" s="19" t="n">
        <f aca="false">IF(COUNT(N161:Q161)=0,"",MIN(N161:Q161))</f>
        <v>11.4285</v>
      </c>
      <c r="W161" s="16" t="str">
        <f aca="false">IF(V161="","",INDEX($N$4:$Q$4,MATCH(V161,N161:Q161,0)))</f>
        <v>MEDCENTRO</v>
      </c>
      <c r="X161" s="19" t="str">
        <f aca="false">IF(COUNT(N161:Q161)&lt;2,"",SMALL(N161:Q161,2))</f>
        <v/>
      </c>
      <c r="Y161" s="26" t="n">
        <f aca="false">IF(OR(V161="",M161=0),"",V161/M161-1)</f>
        <v>0.160253807106599</v>
      </c>
      <c r="Z161" s="26" t="n">
        <f aca="false">IF(OR(V161="",L161=""),"",V161/(L161*E161)-1)</f>
        <v>0.160253807106599</v>
      </c>
      <c r="AA161" s="16" t="str">
        <f aca="false">IF(V161="","SEM OFERTA",IF(OR(Y161&gt;Premissas!$B$11,Y161&lt;Premissas!$B$12),"VERIFICAR - UNIDADE/EMBALAGEM",IF(Y161&gt;Premissas!$B$6,"NÃO COMPRAR - REAJUSTE &gt;5%","COMPRAR")))</f>
        <v>NÃO COMPRAR - REAJUSTE &gt;5%</v>
      </c>
      <c r="AB161" s="18" t="n">
        <f aca="false">IF(W161="DIMEC",S161,IF(W161="MEDCENTRO",U161,""))</f>
        <v>76</v>
      </c>
      <c r="AC161" s="18" t="n">
        <f aca="false">IF(AA161&lt;&gt;"COMPRAR",0,IF(AB161="",I161,MIN(I161,AB161)))</f>
        <v>0</v>
      </c>
      <c r="AD161" s="19" t="n">
        <f aca="false">IF(AC161&gt;0,AC161*V161,0)</f>
        <v>0</v>
      </c>
      <c r="AE161" s="19" t="n">
        <f aca="false">IF(AC161&gt;0,(M161-V161)*AC161,0)</f>
        <v>0</v>
      </c>
      <c r="AF161" s="16" t="str">
        <f aca="false">IF(AA161&lt;&gt;"COMPRAR","",IF(AB161="",IF(X161="","",IF(X161-V161&lt;0.01,"EMPATE TÉCNICO","")),IF(AB161&lt;I161,"ESTOQUE INSUFICIENTE",IF(X161="","",IF(X161-V161&lt;0.01,"EMPATE TÉCNICO","")))))</f>
        <v/>
      </c>
      <c r="AG161" s="16" t="s">
        <v>139</v>
      </c>
      <c r="AH161" s="16" t="s">
        <v>528</v>
      </c>
    </row>
    <row r="162" customFormat="false" ht="15" hidden="false" customHeight="false" outlineLevel="0" collapsed="false">
      <c r="A162" s="16" t="s">
        <v>615</v>
      </c>
      <c r="B162" s="17" t="s">
        <v>616</v>
      </c>
      <c r="C162" s="16" t="s">
        <v>617</v>
      </c>
      <c r="D162" s="16" t="s">
        <v>287</v>
      </c>
      <c r="E162" s="18" t="n">
        <v>1</v>
      </c>
      <c r="F162" s="16" t="s">
        <v>43</v>
      </c>
      <c r="G162" s="18" t="n">
        <v>0</v>
      </c>
      <c r="H162" s="16" t="n">
        <v>0.9</v>
      </c>
      <c r="I162" s="18" t="n">
        <v>3</v>
      </c>
      <c r="J162" s="19" t="n">
        <v>14.215</v>
      </c>
      <c r="K162" s="19" t="n">
        <v>14.215</v>
      </c>
      <c r="L162" s="19" t="n">
        <v>14.215</v>
      </c>
      <c r="M162" s="19" t="n">
        <f aca="false">IF(J162&gt;0,J162,K162)*E162</f>
        <v>14.215</v>
      </c>
      <c r="N162" s="20" t="n">
        <v>16.14</v>
      </c>
      <c r="O162" s="21" t="str">
        <f aca="false">IF(R162="","",ROUND(R162*(1-Premissas!$B$4),4))</f>
        <v/>
      </c>
      <c r="P162" s="22"/>
      <c r="Q162" s="22"/>
      <c r="R162" s="23"/>
      <c r="S162" s="24" t="n">
        <v>441</v>
      </c>
      <c r="T162" s="24" t="n">
        <v>60</v>
      </c>
      <c r="U162" s="25"/>
      <c r="V162" s="19" t="n">
        <f aca="false">IF(COUNT(N162:Q162)=0,"",MIN(N162:Q162))</f>
        <v>16.14</v>
      </c>
      <c r="W162" s="16" t="str">
        <f aca="false">IF(V162="","",INDEX($N$4:$Q$4,MATCH(V162,N162:Q162,0)))</f>
        <v>DIMEC</v>
      </c>
      <c r="X162" s="19" t="str">
        <f aca="false">IF(COUNT(N162:Q162)&lt;2,"",SMALL(N162:Q162,2))</f>
        <v/>
      </c>
      <c r="Y162" s="26" t="n">
        <f aca="false">IF(OR(V162="",M162=0),"",V162/M162-1)</f>
        <v>0.135420330636652</v>
      </c>
      <c r="Z162" s="26" t="n">
        <f aca="false">IF(OR(V162="",L162=""),"",V162/(L162*E162)-1)</f>
        <v>0.135420330636652</v>
      </c>
      <c r="AA162" s="16" t="str">
        <f aca="false">IF(V162="","SEM OFERTA",IF(OR(Y162&gt;Premissas!$B$11,Y162&lt;Premissas!$B$12),"VERIFICAR - UNIDADE/EMBALAGEM",IF(Y162&gt;Premissas!$B$6,"NÃO COMPRAR - REAJUSTE &gt;5%","COMPRAR")))</f>
        <v>NÃO COMPRAR - REAJUSTE &gt;5%</v>
      </c>
      <c r="AB162" s="18" t="n">
        <f aca="false">IF(W162="DIMEC",S162,IF(W162="MEDCENTRO",U162,""))</f>
        <v>441</v>
      </c>
      <c r="AC162" s="18" t="n">
        <f aca="false">IF(AA162&lt;&gt;"COMPRAR",0,IF(AB162="",I162,MIN(I162,AB162)))</f>
        <v>0</v>
      </c>
      <c r="AD162" s="19" t="n">
        <f aca="false">IF(AC162&gt;0,AC162*V162,0)</f>
        <v>0</v>
      </c>
      <c r="AE162" s="19" t="n">
        <f aca="false">IF(AC162&gt;0,(M162-V162)*AC162,0)</f>
        <v>0</v>
      </c>
      <c r="AF162" s="16" t="str">
        <f aca="false">IF(AA162&lt;&gt;"COMPRAR","",IF(AB162="",IF(X162="","",IF(X162-V162&lt;0.01,"EMPATE TÉCNICO","")),IF(AB162&lt;I162,"ESTOQUE INSUFICIENTE",IF(X162="","",IF(X162-V162&lt;0.01,"EMPATE TÉCNICO","")))))</f>
        <v/>
      </c>
      <c r="AG162" s="16" t="s">
        <v>547</v>
      </c>
      <c r="AH162" s="16" t="s">
        <v>528</v>
      </c>
    </row>
    <row r="163" customFormat="false" ht="15" hidden="false" customHeight="false" outlineLevel="0" collapsed="false">
      <c r="A163" s="16" t="s">
        <v>618</v>
      </c>
      <c r="B163" s="17" t="s">
        <v>619</v>
      </c>
      <c r="C163" s="16" t="s">
        <v>620</v>
      </c>
      <c r="D163" s="16" t="s">
        <v>621</v>
      </c>
      <c r="E163" s="18" t="n">
        <v>1</v>
      </c>
      <c r="F163" s="16" t="s">
        <v>43</v>
      </c>
      <c r="G163" s="18" t="n">
        <v>0</v>
      </c>
      <c r="H163" s="16" t="n">
        <v>0.2</v>
      </c>
      <c r="I163" s="18" t="n">
        <v>1</v>
      </c>
      <c r="J163" s="19" t="n">
        <v>25.74</v>
      </c>
      <c r="K163" s="19" t="n">
        <v>25.74</v>
      </c>
      <c r="L163" s="19" t="n">
        <v>25.74</v>
      </c>
      <c r="M163" s="19" t="n">
        <f aca="false">IF(J163&gt;0,J163,K163)*E163</f>
        <v>25.74</v>
      </c>
      <c r="N163" s="20" t="n">
        <v>14.94</v>
      </c>
      <c r="O163" s="21" t="str">
        <f aca="false">IF(R163="","",ROUND(R163*(1-Premissas!$B$4),4))</f>
        <v/>
      </c>
      <c r="P163" s="22"/>
      <c r="Q163" s="22"/>
      <c r="R163" s="23"/>
      <c r="S163" s="24" t="n">
        <v>2</v>
      </c>
      <c r="T163" s="24" t="n">
        <v>60</v>
      </c>
      <c r="U163" s="25"/>
      <c r="V163" s="19" t="n">
        <f aca="false">IF(COUNT(N163:Q163)=0,"",MIN(N163:Q163))</f>
        <v>14.94</v>
      </c>
      <c r="W163" s="16" t="str">
        <f aca="false">IF(V163="","",INDEX($N$4:$Q$4,MATCH(V163,N163:Q163,0)))</f>
        <v>DIMEC</v>
      </c>
      <c r="X163" s="19" t="str">
        <f aca="false">IF(COUNT(N163:Q163)&lt;2,"",SMALL(N163:Q163,2))</f>
        <v/>
      </c>
      <c r="Y163" s="26" t="n">
        <f aca="false">IF(OR(V163="",M163=0),"",V163/M163-1)</f>
        <v>-0.41958041958042</v>
      </c>
      <c r="Z163" s="26" t="n">
        <f aca="false">IF(OR(V163="",L163=""),"",V163/(L163*E163)-1)</f>
        <v>-0.41958041958042</v>
      </c>
      <c r="AA163" s="16" t="str">
        <f aca="false">IF(V163="","SEM OFERTA",IF(OR(Y163&gt;Premissas!$B$11,Y163&lt;Premissas!$B$12),"VERIFICAR - UNIDADE/EMBALAGEM",IF(Y163&gt;Premissas!$B$6,"NÃO COMPRAR - REAJUSTE &gt;5%","COMPRAR")))</f>
        <v>COMPRAR</v>
      </c>
      <c r="AB163" s="18" t="n">
        <f aca="false">IF(W163="DIMEC",S163,IF(W163="MEDCENTRO",U163,""))</f>
        <v>2</v>
      </c>
      <c r="AC163" s="18" t="n">
        <f aca="false">IF(AA163&lt;&gt;"COMPRAR",0,IF(AB163="",I163,MIN(I163,AB163)))</f>
        <v>1</v>
      </c>
      <c r="AD163" s="19" t="n">
        <f aca="false">IF(AC163&gt;0,AC163*V163,0)</f>
        <v>14.94</v>
      </c>
      <c r="AE163" s="19" t="n">
        <f aca="false">IF(AC163&gt;0,(M163-V163)*AC163,0)</f>
        <v>10.8</v>
      </c>
      <c r="AF163" s="16" t="str">
        <f aca="false">IF(AA163&lt;&gt;"COMPRAR","",IF(AB163="",IF(X163="","",IF(X163-V163&lt;0.01,"EMPATE TÉCNICO","")),IF(AB163&lt;I163,"ESTOQUE INSUFICIENTE",IF(X163="","",IF(X163-V163&lt;0.01,"EMPATE TÉCNICO","")))))</f>
        <v/>
      </c>
      <c r="AG163" s="16" t="s">
        <v>547</v>
      </c>
      <c r="AH163" s="16" t="s">
        <v>528</v>
      </c>
    </row>
    <row r="164" customFormat="false" ht="15" hidden="false" customHeight="false" outlineLevel="0" collapsed="false">
      <c r="A164" s="16" t="s">
        <v>622</v>
      </c>
      <c r="B164" s="17" t="s">
        <v>623</v>
      </c>
      <c r="C164" s="16" t="s">
        <v>624</v>
      </c>
      <c r="D164" s="16" t="s">
        <v>625</v>
      </c>
      <c r="E164" s="18" t="n">
        <v>1</v>
      </c>
      <c r="F164" s="16" t="s">
        <v>41</v>
      </c>
      <c r="G164" s="18" t="n">
        <v>4</v>
      </c>
      <c r="H164" s="16" t="n">
        <v>2.5</v>
      </c>
      <c r="I164" s="18" t="n">
        <v>3</v>
      </c>
      <c r="J164" s="19" t="n">
        <v>13.6</v>
      </c>
      <c r="K164" s="19" t="n">
        <v>13.6</v>
      </c>
      <c r="L164" s="19" t="n">
        <v>13.6</v>
      </c>
      <c r="M164" s="19" t="n">
        <f aca="false">IF(J164&gt;0,J164,K164)*E164</f>
        <v>13.6</v>
      </c>
      <c r="N164" s="20" t="n">
        <v>14.499</v>
      </c>
      <c r="O164" s="21" t="n">
        <f aca="false">IF(R164="","",ROUND(R164*(1-Premissas!$B$4),4))</f>
        <v>14.0315</v>
      </c>
      <c r="P164" s="22"/>
      <c r="Q164" s="22"/>
      <c r="R164" s="23" t="n">
        <v>14.77</v>
      </c>
      <c r="S164" s="24" t="n">
        <v>1013</v>
      </c>
      <c r="T164" s="24" t="n">
        <v>55</v>
      </c>
      <c r="U164" s="25" t="n">
        <v>155</v>
      </c>
      <c r="V164" s="19" t="n">
        <f aca="false">IF(COUNT(N164:Q164)=0,"",MIN(N164:Q164))</f>
        <v>14.0315</v>
      </c>
      <c r="W164" s="16" t="str">
        <f aca="false">IF(V164="","",INDEX($N$4:$Q$4,MATCH(V164,N164:Q164,0)))</f>
        <v>MEDCENTRO</v>
      </c>
      <c r="X164" s="19" t="n">
        <f aca="false">IF(COUNT(N164:Q164)&lt;2,"",SMALL(N164:Q164,2))</f>
        <v>14.499</v>
      </c>
      <c r="Y164" s="26" t="n">
        <f aca="false">IF(OR(V164="",M164=0),"",V164/M164-1)</f>
        <v>0.0317279411764706</v>
      </c>
      <c r="Z164" s="26" t="n">
        <f aca="false">IF(OR(V164="",L164=""),"",V164/(L164*E164)-1)</f>
        <v>0.0317279411764706</v>
      </c>
      <c r="AA164" s="16" t="str">
        <f aca="false">IF(V164="","SEM OFERTA",IF(OR(Y164&gt;Premissas!$B$11,Y164&lt;Premissas!$B$12),"VERIFICAR - UNIDADE/EMBALAGEM",IF(Y164&gt;Premissas!$B$6,"NÃO COMPRAR - REAJUSTE &gt;5%","COMPRAR")))</f>
        <v>COMPRAR</v>
      </c>
      <c r="AB164" s="18" t="n">
        <f aca="false">IF(W164="DIMEC",S164,IF(W164="MEDCENTRO",U164,""))</f>
        <v>155</v>
      </c>
      <c r="AC164" s="18" t="n">
        <f aca="false">IF(AA164&lt;&gt;"COMPRAR",0,IF(AB164="",I164,MIN(I164,AB164)))</f>
        <v>3</v>
      </c>
      <c r="AD164" s="19" t="n">
        <f aca="false">IF(AC164&gt;0,AC164*V164,0)</f>
        <v>42.0945</v>
      </c>
      <c r="AE164" s="19" t="n">
        <f aca="false">IF(AC164&gt;0,(M164-V164)*AC164,0)</f>
        <v>-1.2945</v>
      </c>
      <c r="AF164" s="16" t="str">
        <f aca="false">IF(AA164&lt;&gt;"COMPRAR","",IF(AB164="",IF(X164="","",IF(X164-V164&lt;0.01,"EMPATE TÉCNICO","")),IF(AB164&lt;I164,"ESTOQUE INSUFICIENTE",IF(X164="","",IF(X164-V164&lt;0.01,"EMPATE TÉCNICO","")))))</f>
        <v/>
      </c>
      <c r="AG164" s="16" t="s">
        <v>482</v>
      </c>
      <c r="AH164" s="16" t="s">
        <v>528</v>
      </c>
    </row>
    <row r="165" customFormat="false" ht="15" hidden="false" customHeight="false" outlineLevel="0" collapsed="false">
      <c r="A165" s="16" t="s">
        <v>626</v>
      </c>
      <c r="B165" s="17" t="s">
        <v>627</v>
      </c>
      <c r="C165" s="16" t="s">
        <v>628</v>
      </c>
      <c r="D165" s="16" t="s">
        <v>481</v>
      </c>
      <c r="E165" s="18" t="n">
        <v>1</v>
      </c>
      <c r="F165" s="16" t="s">
        <v>42</v>
      </c>
      <c r="G165" s="18" t="n">
        <v>2</v>
      </c>
      <c r="H165" s="16" t="n">
        <v>4.7</v>
      </c>
      <c r="I165" s="18" t="n">
        <v>11</v>
      </c>
      <c r="J165" s="19" t="n">
        <v>3.88</v>
      </c>
      <c r="K165" s="19" t="n">
        <v>3.88</v>
      </c>
      <c r="L165" s="19" t="n">
        <v>3.65</v>
      </c>
      <c r="M165" s="19" t="n">
        <f aca="false">IF(J165&gt;0,J165,K165)*E165</f>
        <v>3.88</v>
      </c>
      <c r="N165" s="20" t="n">
        <v>3.89</v>
      </c>
      <c r="O165" s="21" t="str">
        <f aca="false">IF(R165="","",ROUND(R165*(1-Premissas!$B$4),4))</f>
        <v/>
      </c>
      <c r="P165" s="22"/>
      <c r="Q165" s="22"/>
      <c r="R165" s="23"/>
      <c r="S165" s="24" t="n">
        <v>669</v>
      </c>
      <c r="T165" s="24" t="n">
        <v>60</v>
      </c>
      <c r="U165" s="25"/>
      <c r="V165" s="19" t="n">
        <f aca="false">IF(COUNT(N165:Q165)=0,"",MIN(N165:Q165))</f>
        <v>3.89</v>
      </c>
      <c r="W165" s="16" t="str">
        <f aca="false">IF(V165="","",INDEX($N$4:$Q$4,MATCH(V165,N165:Q165,0)))</f>
        <v>DIMEC</v>
      </c>
      <c r="X165" s="19" t="str">
        <f aca="false">IF(COUNT(N165:Q165)&lt;2,"",SMALL(N165:Q165,2))</f>
        <v/>
      </c>
      <c r="Y165" s="26" t="n">
        <f aca="false">IF(OR(V165="",M165=0),"",V165/M165-1)</f>
        <v>0.00257731958762886</v>
      </c>
      <c r="Z165" s="26" t="n">
        <f aca="false">IF(OR(V165="",L165=""),"",V165/(L165*E165)-1)</f>
        <v>0.0657534246575342</v>
      </c>
      <c r="AA165" s="16" t="str">
        <f aca="false">IF(V165="","SEM OFERTA",IF(OR(Y165&gt;Premissas!$B$11,Y165&lt;Premissas!$B$12),"VERIFICAR - UNIDADE/EMBALAGEM",IF(Y165&gt;Premissas!$B$6,"NÃO COMPRAR - REAJUSTE &gt;5%","COMPRAR")))</f>
        <v>COMPRAR</v>
      </c>
      <c r="AB165" s="18" t="n">
        <f aca="false">IF(W165="DIMEC",S165,IF(W165="MEDCENTRO",U165,""))</f>
        <v>669</v>
      </c>
      <c r="AC165" s="18" t="n">
        <f aca="false">IF(AA165&lt;&gt;"COMPRAR",0,IF(AB165="",I165,MIN(I165,AB165)))</f>
        <v>11</v>
      </c>
      <c r="AD165" s="19" t="n">
        <f aca="false">IF(AC165&gt;0,AC165*V165,0)</f>
        <v>42.79</v>
      </c>
      <c r="AE165" s="19" t="n">
        <f aca="false">IF(AC165&gt;0,(M165-V165)*AC165,0)</f>
        <v>-0.110000000000003</v>
      </c>
      <c r="AF165" s="16" t="str">
        <f aca="false">IF(AA165&lt;&gt;"COMPRAR","",IF(AB165="",IF(X165="","",IF(X165-V165&lt;0.01,"EMPATE TÉCNICO","")),IF(AB165&lt;I165,"ESTOQUE INSUFICIENTE",IF(X165="","",IF(X165-V165&lt;0.01,"EMPATE TÉCNICO","")))))</f>
        <v/>
      </c>
      <c r="AG165" s="16" t="s">
        <v>490</v>
      </c>
      <c r="AH165" s="16" t="s">
        <v>528</v>
      </c>
    </row>
    <row r="166" customFormat="false" ht="15" hidden="false" customHeight="false" outlineLevel="0" collapsed="false">
      <c r="A166" s="16" t="s">
        <v>629</v>
      </c>
      <c r="B166" s="17" t="s">
        <v>630</v>
      </c>
      <c r="C166" s="16" t="s">
        <v>628</v>
      </c>
      <c r="D166" s="16" t="s">
        <v>571</v>
      </c>
      <c r="E166" s="18" t="n">
        <v>1</v>
      </c>
      <c r="F166" s="16" t="s">
        <v>42</v>
      </c>
      <c r="G166" s="18" t="n">
        <v>7</v>
      </c>
      <c r="H166" s="16" t="n">
        <v>6.1</v>
      </c>
      <c r="I166" s="18" t="n">
        <v>9</v>
      </c>
      <c r="J166" s="19" t="n">
        <v>2.66</v>
      </c>
      <c r="K166" s="19" t="n">
        <v>2.66</v>
      </c>
      <c r="L166" s="19" t="n">
        <v>2.66</v>
      </c>
      <c r="M166" s="19" t="n">
        <f aca="false">IF(J166&gt;0,J166,K166)*E166</f>
        <v>2.66</v>
      </c>
      <c r="N166" s="20" t="n">
        <v>2.9</v>
      </c>
      <c r="O166" s="21" t="str">
        <f aca="false">IF(R166="","",ROUND(R166*(1-Premissas!$B$4),4))</f>
        <v/>
      </c>
      <c r="P166" s="22"/>
      <c r="Q166" s="22"/>
      <c r="R166" s="23"/>
      <c r="S166" s="24" t="n">
        <v>2974</v>
      </c>
      <c r="T166" s="24" t="n">
        <v>60</v>
      </c>
      <c r="U166" s="25"/>
      <c r="V166" s="19" t="n">
        <f aca="false">IF(COUNT(N166:Q166)=0,"",MIN(N166:Q166))</f>
        <v>2.9</v>
      </c>
      <c r="W166" s="16" t="str">
        <f aca="false">IF(V166="","",INDEX($N$4:$Q$4,MATCH(V166,N166:Q166,0)))</f>
        <v>DIMEC</v>
      </c>
      <c r="X166" s="19" t="str">
        <f aca="false">IF(COUNT(N166:Q166)&lt;2,"",SMALL(N166:Q166,2))</f>
        <v/>
      </c>
      <c r="Y166" s="26" t="n">
        <f aca="false">IF(OR(V166="",M166=0),"",V166/M166-1)</f>
        <v>0.0902255639097744</v>
      </c>
      <c r="Z166" s="26" t="n">
        <f aca="false">IF(OR(V166="",L166=""),"",V166/(L166*E166)-1)</f>
        <v>0.0902255639097744</v>
      </c>
      <c r="AA166" s="16" t="str">
        <f aca="false">IF(V166="","SEM OFERTA",IF(OR(Y166&gt;Premissas!$B$11,Y166&lt;Premissas!$B$12),"VERIFICAR - UNIDADE/EMBALAGEM",IF(Y166&gt;Premissas!$B$6,"NÃO COMPRAR - REAJUSTE &gt;5%","COMPRAR")))</f>
        <v>NÃO COMPRAR - REAJUSTE &gt;5%</v>
      </c>
      <c r="AB166" s="18" t="n">
        <f aca="false">IF(W166="DIMEC",S166,IF(W166="MEDCENTRO",U166,""))</f>
        <v>2974</v>
      </c>
      <c r="AC166" s="18" t="n">
        <f aca="false">IF(AA166&lt;&gt;"COMPRAR",0,IF(AB166="",I166,MIN(I166,AB166)))</f>
        <v>0</v>
      </c>
      <c r="AD166" s="19" t="n">
        <f aca="false">IF(AC166&gt;0,AC166*V166,0)</f>
        <v>0</v>
      </c>
      <c r="AE166" s="19" t="n">
        <f aca="false">IF(AC166&gt;0,(M166-V166)*AC166,0)</f>
        <v>0</v>
      </c>
      <c r="AF166" s="16" t="str">
        <f aca="false">IF(AA166&lt;&gt;"COMPRAR","",IF(AB166="",IF(X166="","",IF(X166-V166&lt;0.01,"EMPATE TÉCNICO","")),IF(AB166&lt;I166,"ESTOQUE INSUFICIENTE",IF(X166="","",IF(X166-V166&lt;0.01,"EMPATE TÉCNICO","")))))</f>
        <v/>
      </c>
      <c r="AG166" s="16" t="s">
        <v>490</v>
      </c>
      <c r="AH166" s="16" t="s">
        <v>528</v>
      </c>
    </row>
    <row r="167" customFormat="false" ht="15" hidden="false" customHeight="false" outlineLevel="0" collapsed="false">
      <c r="A167" s="16" t="s">
        <v>631</v>
      </c>
      <c r="B167" s="17" t="s">
        <v>632</v>
      </c>
      <c r="C167" s="16" t="s">
        <v>633</v>
      </c>
      <c r="D167" s="16" t="s">
        <v>571</v>
      </c>
      <c r="E167" s="18" t="n">
        <v>1</v>
      </c>
      <c r="F167" s="16" t="s">
        <v>42</v>
      </c>
      <c r="G167" s="18" t="n">
        <v>17</v>
      </c>
      <c r="H167" s="16" t="n">
        <v>9.6</v>
      </c>
      <c r="I167" s="18" t="n">
        <v>8</v>
      </c>
      <c r="J167" s="19" t="n">
        <v>1.63</v>
      </c>
      <c r="K167" s="19" t="n">
        <v>1.63</v>
      </c>
      <c r="L167" s="19" t="n">
        <v>1.63</v>
      </c>
      <c r="M167" s="19" t="n">
        <f aca="false">IF(J167&gt;0,J167,K167)*E167</f>
        <v>1.63</v>
      </c>
      <c r="N167" s="20" t="n">
        <v>1.75</v>
      </c>
      <c r="O167" s="21" t="str">
        <f aca="false">IF(R167="","",ROUND(R167*(1-Premissas!$B$4),4))</f>
        <v/>
      </c>
      <c r="P167" s="22"/>
      <c r="Q167" s="22"/>
      <c r="R167" s="23"/>
      <c r="S167" s="24" t="n">
        <v>4389</v>
      </c>
      <c r="T167" s="24" t="n">
        <v>60</v>
      </c>
      <c r="U167" s="25"/>
      <c r="V167" s="19" t="n">
        <f aca="false">IF(COUNT(N167:Q167)=0,"",MIN(N167:Q167))</f>
        <v>1.75</v>
      </c>
      <c r="W167" s="16" t="str">
        <f aca="false">IF(V167="","",INDEX($N$4:$Q$4,MATCH(V167,N167:Q167,0)))</f>
        <v>DIMEC</v>
      </c>
      <c r="X167" s="19" t="str">
        <f aca="false">IF(COUNT(N167:Q167)&lt;2,"",SMALL(N167:Q167,2))</f>
        <v/>
      </c>
      <c r="Y167" s="26" t="n">
        <f aca="false">IF(OR(V167="",M167=0),"",V167/M167-1)</f>
        <v>0.0736196319018405</v>
      </c>
      <c r="Z167" s="26" t="n">
        <f aca="false">IF(OR(V167="",L167=""),"",V167/(L167*E167)-1)</f>
        <v>0.0736196319018405</v>
      </c>
      <c r="AA167" s="16" t="str">
        <f aca="false">IF(V167="","SEM OFERTA",IF(OR(Y167&gt;Premissas!$B$11,Y167&lt;Premissas!$B$12),"VERIFICAR - UNIDADE/EMBALAGEM",IF(Y167&gt;Premissas!$B$6,"NÃO COMPRAR - REAJUSTE &gt;5%","COMPRAR")))</f>
        <v>NÃO COMPRAR - REAJUSTE &gt;5%</v>
      </c>
      <c r="AB167" s="18" t="n">
        <f aca="false">IF(W167="DIMEC",S167,IF(W167="MEDCENTRO",U167,""))</f>
        <v>4389</v>
      </c>
      <c r="AC167" s="18" t="n">
        <f aca="false">IF(AA167&lt;&gt;"COMPRAR",0,IF(AB167="",I167,MIN(I167,AB167)))</f>
        <v>0</v>
      </c>
      <c r="AD167" s="19" t="n">
        <f aca="false">IF(AC167&gt;0,AC167*V167,0)</f>
        <v>0</v>
      </c>
      <c r="AE167" s="19" t="n">
        <f aca="false">IF(AC167&gt;0,(M167-V167)*AC167,0)</f>
        <v>0</v>
      </c>
      <c r="AF167" s="16" t="str">
        <f aca="false">IF(AA167&lt;&gt;"COMPRAR","",IF(AB167="",IF(X167="","",IF(X167-V167&lt;0.01,"EMPATE TÉCNICO","")),IF(AB167&lt;I167,"ESTOQUE INSUFICIENTE",IF(X167="","",IF(X167-V167&lt;0.01,"EMPATE TÉCNICO","")))))</f>
        <v/>
      </c>
      <c r="AG167" s="16" t="s">
        <v>304</v>
      </c>
      <c r="AH167" s="16" t="s">
        <v>528</v>
      </c>
    </row>
    <row r="168" customFormat="false" ht="15" hidden="false" customHeight="false" outlineLevel="0" collapsed="false">
      <c r="A168" s="16" t="s">
        <v>634</v>
      </c>
      <c r="B168" s="17" t="s">
        <v>635</v>
      </c>
      <c r="C168" s="16" t="s">
        <v>636</v>
      </c>
      <c r="D168" s="16" t="s">
        <v>637</v>
      </c>
      <c r="E168" s="18" t="n">
        <v>1</v>
      </c>
      <c r="F168" s="16" t="s">
        <v>41</v>
      </c>
      <c r="G168" s="18" t="n">
        <v>19</v>
      </c>
      <c r="H168" s="16" t="n">
        <v>9.6</v>
      </c>
      <c r="I168" s="18" t="n">
        <v>6</v>
      </c>
      <c r="J168" s="19" t="n">
        <v>14.47</v>
      </c>
      <c r="K168" s="19" t="n">
        <v>14.47</v>
      </c>
      <c r="L168" s="19" t="n">
        <v>14.47</v>
      </c>
      <c r="M168" s="19" t="n">
        <f aca="false">IF(J168&gt;0,J168,K168)*E168</f>
        <v>14.47</v>
      </c>
      <c r="N168" s="20" t="n">
        <v>21.72</v>
      </c>
      <c r="O168" s="21" t="n">
        <f aca="false">IF(R168="","",ROUND(R168*(1-Premissas!$B$4),4))</f>
        <v>20.026</v>
      </c>
      <c r="P168" s="22"/>
      <c r="Q168" s="22"/>
      <c r="R168" s="23" t="n">
        <v>21.08</v>
      </c>
      <c r="S168" s="24" t="n">
        <v>12</v>
      </c>
      <c r="T168" s="24" t="n">
        <v>56</v>
      </c>
      <c r="U168" s="25" t="n">
        <v>259</v>
      </c>
      <c r="V168" s="19" t="n">
        <f aca="false">IF(COUNT(N168:Q168)=0,"",MIN(N168:Q168))</f>
        <v>20.026</v>
      </c>
      <c r="W168" s="16" t="str">
        <f aca="false">IF(V168="","",INDEX($N$4:$Q$4,MATCH(V168,N168:Q168,0)))</f>
        <v>MEDCENTRO</v>
      </c>
      <c r="X168" s="19" t="n">
        <f aca="false">IF(COUNT(N168:Q168)&lt;2,"",SMALL(N168:Q168,2))</f>
        <v>21.72</v>
      </c>
      <c r="Y168" s="26" t="n">
        <f aca="false">IF(OR(V168="",M168=0),"",V168/M168-1)</f>
        <v>0.383966827919834</v>
      </c>
      <c r="Z168" s="26" t="n">
        <f aca="false">IF(OR(V168="",L168=""),"",V168/(L168*E168)-1)</f>
        <v>0.383966827919834</v>
      </c>
      <c r="AA168" s="16" t="str">
        <f aca="false">IF(V168="","SEM OFERTA",IF(OR(Y168&gt;Premissas!$B$11,Y168&lt;Premissas!$B$12),"VERIFICAR - UNIDADE/EMBALAGEM",IF(Y168&gt;Premissas!$B$6,"NÃO COMPRAR - REAJUSTE &gt;5%","COMPRAR")))</f>
        <v>NÃO COMPRAR - REAJUSTE &gt;5%</v>
      </c>
      <c r="AB168" s="18" t="n">
        <f aca="false">IF(W168="DIMEC",S168,IF(W168="MEDCENTRO",U168,""))</f>
        <v>259</v>
      </c>
      <c r="AC168" s="18" t="n">
        <f aca="false">IF(AA168&lt;&gt;"COMPRAR",0,IF(AB168="",I168,MIN(I168,AB168)))</f>
        <v>0</v>
      </c>
      <c r="AD168" s="19" t="n">
        <f aca="false">IF(AC168&gt;0,AC168*V168,0)</f>
        <v>0</v>
      </c>
      <c r="AE168" s="19" t="n">
        <f aca="false">IF(AC168&gt;0,(M168-V168)*AC168,0)</f>
        <v>0</v>
      </c>
      <c r="AF168" s="16" t="str">
        <f aca="false">IF(AA168&lt;&gt;"COMPRAR","",IF(AB168="",IF(X168="","",IF(X168-V168&lt;0.01,"EMPATE TÉCNICO","")),IF(AB168&lt;I168,"ESTOQUE INSUFICIENTE",IF(X168="","",IF(X168-V168&lt;0.01,"EMPATE TÉCNICO","")))))</f>
        <v/>
      </c>
      <c r="AG168" s="16" t="s">
        <v>328</v>
      </c>
      <c r="AH168" s="16" t="s">
        <v>528</v>
      </c>
    </row>
    <row r="169" customFormat="false" ht="15" hidden="false" customHeight="false" outlineLevel="0" collapsed="false">
      <c r="A169" s="16" t="s">
        <v>638</v>
      </c>
      <c r="B169" s="17" t="s">
        <v>639</v>
      </c>
      <c r="C169" s="16" t="s">
        <v>640</v>
      </c>
      <c r="D169" s="16" t="s">
        <v>641</v>
      </c>
      <c r="E169" s="18" t="n">
        <v>1</v>
      </c>
      <c r="F169" s="16" t="s">
        <v>42</v>
      </c>
      <c r="G169" s="18" t="n">
        <v>3</v>
      </c>
      <c r="H169" s="16" t="n">
        <v>4.3</v>
      </c>
      <c r="I169" s="18" t="n">
        <v>9</v>
      </c>
      <c r="J169" s="19" t="n">
        <v>19.195</v>
      </c>
      <c r="K169" s="19" t="n">
        <v>19.195</v>
      </c>
      <c r="L169" s="19" t="n">
        <v>19.195</v>
      </c>
      <c r="M169" s="19" t="n">
        <f aca="false">IF(J169&gt;0,J169,K169)*E169</f>
        <v>19.195</v>
      </c>
      <c r="N169" s="20" t="n">
        <v>28.17</v>
      </c>
      <c r="O169" s="21" t="str">
        <f aca="false">IF(R169="","",ROUND(R169*(1-Premissas!$B$4),4))</f>
        <v/>
      </c>
      <c r="P169" s="22"/>
      <c r="Q169" s="22"/>
      <c r="R169" s="23"/>
      <c r="S169" s="24" t="n">
        <v>66</v>
      </c>
      <c r="T169" s="24" t="n">
        <v>100</v>
      </c>
      <c r="U169" s="25"/>
      <c r="V169" s="19" t="n">
        <f aca="false">IF(COUNT(N169:Q169)=0,"",MIN(N169:Q169))</f>
        <v>28.17</v>
      </c>
      <c r="W169" s="16" t="str">
        <f aca="false">IF(V169="","",INDEX($N$4:$Q$4,MATCH(V169,N169:Q169,0)))</f>
        <v>DIMEC</v>
      </c>
      <c r="X169" s="19" t="str">
        <f aca="false">IF(COUNT(N169:Q169)&lt;2,"",SMALL(N169:Q169,2))</f>
        <v/>
      </c>
      <c r="Y169" s="26" t="n">
        <f aca="false">IF(OR(V169="",M169=0),"",V169/M169-1)</f>
        <v>0.467569679604064</v>
      </c>
      <c r="Z169" s="26" t="n">
        <f aca="false">IF(OR(V169="",L169=""),"",V169/(L169*E169)-1)</f>
        <v>0.467569679604064</v>
      </c>
      <c r="AA169" s="16" t="str">
        <f aca="false">IF(V169="","SEM OFERTA",IF(OR(Y169&gt;Premissas!$B$11,Y169&lt;Premissas!$B$12),"VERIFICAR - UNIDADE/EMBALAGEM",IF(Y169&gt;Premissas!$B$6,"NÃO COMPRAR - REAJUSTE &gt;5%","COMPRAR")))</f>
        <v>NÃO COMPRAR - REAJUSTE &gt;5%</v>
      </c>
      <c r="AB169" s="18" t="n">
        <f aca="false">IF(W169="DIMEC",S169,IF(W169="MEDCENTRO",U169,""))</f>
        <v>66</v>
      </c>
      <c r="AC169" s="18" t="n">
        <f aca="false">IF(AA169&lt;&gt;"COMPRAR",0,IF(AB169="",I169,MIN(I169,AB169)))</f>
        <v>0</v>
      </c>
      <c r="AD169" s="19" t="n">
        <f aca="false">IF(AC169&gt;0,AC169*V169,0)</f>
        <v>0</v>
      </c>
      <c r="AE169" s="19" t="n">
        <f aca="false">IF(AC169&gt;0,(M169-V169)*AC169,0)</f>
        <v>0</v>
      </c>
      <c r="AF169" s="16" t="str">
        <f aca="false">IF(AA169&lt;&gt;"COMPRAR","",IF(AB169="",IF(X169="","",IF(X169-V169&lt;0.01,"EMPATE TÉCNICO","")),IF(AB169&lt;I169,"ESTOQUE INSUFICIENTE",IF(X169="","",IF(X169-V169&lt;0.01,"EMPATE TÉCNICO","")))))</f>
        <v/>
      </c>
      <c r="AG169" s="16" t="s">
        <v>547</v>
      </c>
      <c r="AH169" s="16" t="s">
        <v>528</v>
      </c>
    </row>
    <row r="170" customFormat="false" ht="15" hidden="false" customHeight="false" outlineLevel="0" collapsed="false">
      <c r="A170" s="16" t="s">
        <v>642</v>
      </c>
      <c r="B170" s="17" t="s">
        <v>643</v>
      </c>
      <c r="C170" s="16" t="s">
        <v>644</v>
      </c>
      <c r="D170" s="16" t="s">
        <v>287</v>
      </c>
      <c r="E170" s="18" t="n">
        <v>1</v>
      </c>
      <c r="F170" s="16" t="s">
        <v>42</v>
      </c>
      <c r="G170" s="18" t="n">
        <v>4</v>
      </c>
      <c r="H170" s="16" t="n">
        <v>2.1</v>
      </c>
      <c r="I170" s="18" t="n">
        <v>2</v>
      </c>
      <c r="J170" s="19" t="n">
        <v>23.74</v>
      </c>
      <c r="K170" s="19" t="n">
        <v>23.74</v>
      </c>
      <c r="L170" s="19" t="n">
        <v>23.74</v>
      </c>
      <c r="M170" s="19" t="n">
        <f aca="false">IF(J170&gt;0,J170,K170)*E170</f>
        <v>23.74</v>
      </c>
      <c r="N170" s="20" t="n">
        <v>25.33</v>
      </c>
      <c r="O170" s="21" t="n">
        <f aca="false">IF(R170="","",ROUND(R170*(1-Premissas!$B$4),4))</f>
        <v>25.7355</v>
      </c>
      <c r="P170" s="22"/>
      <c r="Q170" s="22"/>
      <c r="R170" s="23" t="n">
        <v>27.09</v>
      </c>
      <c r="S170" s="24" t="n">
        <v>168</v>
      </c>
      <c r="T170" s="24" t="n">
        <v>56</v>
      </c>
      <c r="U170" s="25" t="n">
        <v>35</v>
      </c>
      <c r="V170" s="19" t="n">
        <f aca="false">IF(COUNT(N170:Q170)=0,"",MIN(N170:Q170))</f>
        <v>25.33</v>
      </c>
      <c r="W170" s="16" t="str">
        <f aca="false">IF(V170="","",INDEX($N$4:$Q$4,MATCH(V170,N170:Q170,0)))</f>
        <v>DIMEC</v>
      </c>
      <c r="X170" s="19" t="n">
        <f aca="false">IF(COUNT(N170:Q170)&lt;2,"",SMALL(N170:Q170,2))</f>
        <v>25.7355</v>
      </c>
      <c r="Y170" s="26" t="n">
        <f aca="false">IF(OR(V170="",M170=0),"",V170/M170-1)</f>
        <v>0.0669755686604887</v>
      </c>
      <c r="Z170" s="26" t="n">
        <f aca="false">IF(OR(V170="",L170=""),"",V170/(L170*E170)-1)</f>
        <v>0.0669755686604887</v>
      </c>
      <c r="AA170" s="16" t="str">
        <f aca="false">IF(V170="","SEM OFERTA",IF(OR(Y170&gt;Premissas!$B$11,Y170&lt;Premissas!$B$12),"VERIFICAR - UNIDADE/EMBALAGEM",IF(Y170&gt;Premissas!$B$6,"NÃO COMPRAR - REAJUSTE &gt;5%","COMPRAR")))</f>
        <v>NÃO COMPRAR - REAJUSTE &gt;5%</v>
      </c>
      <c r="AB170" s="18" t="n">
        <f aca="false">IF(W170="DIMEC",S170,IF(W170="MEDCENTRO",U170,""))</f>
        <v>168</v>
      </c>
      <c r="AC170" s="18" t="n">
        <f aca="false">IF(AA170&lt;&gt;"COMPRAR",0,IF(AB170="",I170,MIN(I170,AB170)))</f>
        <v>0</v>
      </c>
      <c r="AD170" s="19" t="n">
        <f aca="false">IF(AC170&gt;0,AC170*V170,0)</f>
        <v>0</v>
      </c>
      <c r="AE170" s="19" t="n">
        <f aca="false">IF(AC170&gt;0,(M170-V170)*AC170,0)</f>
        <v>0</v>
      </c>
      <c r="AF170" s="16" t="str">
        <f aca="false">IF(AA170&lt;&gt;"COMPRAR","",IF(AB170="",IF(X170="","",IF(X170-V170&lt;0.01,"EMPATE TÉCNICO","")),IF(AB170&lt;I170,"ESTOQUE INSUFICIENTE",IF(X170="","",IF(X170-V170&lt;0.01,"EMPATE TÉCNICO","")))))</f>
        <v/>
      </c>
      <c r="AG170" s="16" t="s">
        <v>139</v>
      </c>
      <c r="AH170" s="16" t="s">
        <v>528</v>
      </c>
    </row>
    <row r="171" customFormat="false" ht="15" hidden="false" customHeight="false" outlineLevel="0" collapsed="false">
      <c r="A171" s="16" t="s">
        <v>645</v>
      </c>
      <c r="B171" s="17" t="s">
        <v>646</v>
      </c>
      <c r="C171" s="16" t="s">
        <v>647</v>
      </c>
      <c r="D171" s="16" t="s">
        <v>546</v>
      </c>
      <c r="E171" s="18" t="n">
        <v>1</v>
      </c>
      <c r="F171" s="16" t="s">
        <v>42</v>
      </c>
      <c r="G171" s="18" t="n">
        <v>3</v>
      </c>
      <c r="H171" s="16" t="n">
        <v>2.2</v>
      </c>
      <c r="I171" s="18" t="n">
        <v>3</v>
      </c>
      <c r="J171" s="19" t="n">
        <v>22.47</v>
      </c>
      <c r="K171" s="19" t="n">
        <v>22.47</v>
      </c>
      <c r="L171" s="19" t="n">
        <v>22.47</v>
      </c>
      <c r="M171" s="19" t="n">
        <f aca="false">IF(J171&gt;0,J171,K171)*E171</f>
        <v>22.47</v>
      </c>
      <c r="N171" s="20"/>
      <c r="O171" s="21" t="n">
        <f aca="false">IF(R171="","",ROUND(R171*(1-Premissas!$B$4),4))</f>
        <v>23.8925</v>
      </c>
      <c r="P171" s="22"/>
      <c r="Q171" s="22"/>
      <c r="R171" s="23" t="n">
        <v>25.15</v>
      </c>
      <c r="S171" s="24"/>
      <c r="T171" s="24"/>
      <c r="U171" s="25" t="n">
        <v>161</v>
      </c>
      <c r="V171" s="19" t="n">
        <f aca="false">IF(COUNT(N171:Q171)=0,"",MIN(N171:Q171))</f>
        <v>23.8925</v>
      </c>
      <c r="W171" s="16" t="str">
        <f aca="false">IF(V171="","",INDEX($N$4:$Q$4,MATCH(V171,N171:Q171,0)))</f>
        <v>MEDCENTRO</v>
      </c>
      <c r="X171" s="19" t="str">
        <f aca="false">IF(COUNT(N171:Q171)&lt;2,"",SMALL(N171:Q171,2))</f>
        <v/>
      </c>
      <c r="Y171" s="26" t="n">
        <f aca="false">IF(OR(V171="",M171=0),"",V171/M171-1)</f>
        <v>0.0633066310636403</v>
      </c>
      <c r="Z171" s="26" t="n">
        <f aca="false">IF(OR(V171="",L171=""),"",V171/(L171*E171)-1)</f>
        <v>0.0633066310636403</v>
      </c>
      <c r="AA171" s="16" t="str">
        <f aca="false">IF(V171="","SEM OFERTA",IF(OR(Y171&gt;Premissas!$B$11,Y171&lt;Premissas!$B$12),"VERIFICAR - UNIDADE/EMBALAGEM",IF(Y171&gt;Premissas!$B$6,"NÃO COMPRAR - REAJUSTE &gt;5%","COMPRAR")))</f>
        <v>NÃO COMPRAR - REAJUSTE &gt;5%</v>
      </c>
      <c r="AB171" s="18" t="n">
        <f aca="false">IF(W171="DIMEC",S171,IF(W171="MEDCENTRO",U171,""))</f>
        <v>161</v>
      </c>
      <c r="AC171" s="18" t="n">
        <f aca="false">IF(AA171&lt;&gt;"COMPRAR",0,IF(AB171="",I171,MIN(I171,AB171)))</f>
        <v>0</v>
      </c>
      <c r="AD171" s="19" t="n">
        <f aca="false">IF(AC171&gt;0,AC171*V171,0)</f>
        <v>0</v>
      </c>
      <c r="AE171" s="19" t="n">
        <f aca="false">IF(AC171&gt;0,(M171-V171)*AC171,0)</f>
        <v>0</v>
      </c>
      <c r="AF171" s="16" t="str">
        <f aca="false">IF(AA171&lt;&gt;"COMPRAR","",IF(AB171="",IF(X171="","",IF(X171-V171&lt;0.01,"EMPATE TÉCNICO","")),IF(AB171&lt;I171,"ESTOQUE INSUFICIENTE",IF(X171="","",IF(X171-V171&lt;0.01,"EMPATE TÉCNICO","")))))</f>
        <v/>
      </c>
      <c r="AG171" s="16" t="s">
        <v>547</v>
      </c>
      <c r="AH171" s="16" t="s">
        <v>528</v>
      </c>
    </row>
    <row r="172" customFormat="false" ht="15" hidden="false" customHeight="false" outlineLevel="0" collapsed="false">
      <c r="A172" s="16" t="s">
        <v>648</v>
      </c>
      <c r="B172" s="17" t="s">
        <v>649</v>
      </c>
      <c r="C172" s="16" t="s">
        <v>650</v>
      </c>
      <c r="D172" s="16" t="s">
        <v>481</v>
      </c>
      <c r="E172" s="18" t="n">
        <v>1</v>
      </c>
      <c r="F172" s="16" t="s">
        <v>42</v>
      </c>
      <c r="G172" s="18" t="n">
        <v>1</v>
      </c>
      <c r="H172" s="16" t="n">
        <v>0.6</v>
      </c>
      <c r="I172" s="18" t="n">
        <v>1</v>
      </c>
      <c r="J172" s="19" t="n">
        <v>24.99</v>
      </c>
      <c r="K172" s="19" t="n">
        <v>24.99</v>
      </c>
      <c r="L172" s="19" t="n">
        <v>24.99</v>
      </c>
      <c r="M172" s="19" t="n">
        <f aca="false">IF(J172&gt;0,J172,K172)*E172</f>
        <v>24.99</v>
      </c>
      <c r="N172" s="20"/>
      <c r="O172" s="21" t="n">
        <f aca="false">IF(R172="","",ROUND(R172*(1-Premissas!$B$4),4))</f>
        <v>24.871</v>
      </c>
      <c r="P172" s="22"/>
      <c r="Q172" s="22"/>
      <c r="R172" s="23" t="n">
        <v>26.18</v>
      </c>
      <c r="S172" s="24"/>
      <c r="T172" s="24"/>
      <c r="U172" s="25" t="n">
        <v>149</v>
      </c>
      <c r="V172" s="19" t="n">
        <f aca="false">IF(COUNT(N172:Q172)=0,"",MIN(N172:Q172))</f>
        <v>24.871</v>
      </c>
      <c r="W172" s="16" t="str">
        <f aca="false">IF(V172="","",INDEX($N$4:$Q$4,MATCH(V172,N172:Q172,0)))</f>
        <v>MEDCENTRO</v>
      </c>
      <c r="X172" s="19" t="str">
        <f aca="false">IF(COUNT(N172:Q172)&lt;2,"",SMALL(N172:Q172,2))</f>
        <v/>
      </c>
      <c r="Y172" s="26" t="n">
        <f aca="false">IF(OR(V172="",M172=0),"",V172/M172-1)</f>
        <v>-0.00476190476190475</v>
      </c>
      <c r="Z172" s="26" t="n">
        <f aca="false">IF(OR(V172="",L172=""),"",V172/(L172*E172)-1)</f>
        <v>-0.00476190476190475</v>
      </c>
      <c r="AA172" s="16" t="str">
        <f aca="false">IF(V172="","SEM OFERTA",IF(OR(Y172&gt;Premissas!$B$11,Y172&lt;Premissas!$B$12),"VERIFICAR - UNIDADE/EMBALAGEM",IF(Y172&gt;Premissas!$B$6,"NÃO COMPRAR - REAJUSTE &gt;5%","COMPRAR")))</f>
        <v>COMPRAR</v>
      </c>
      <c r="AB172" s="18" t="n">
        <f aca="false">IF(W172="DIMEC",S172,IF(W172="MEDCENTRO",U172,""))</f>
        <v>149</v>
      </c>
      <c r="AC172" s="18" t="n">
        <f aca="false">IF(AA172&lt;&gt;"COMPRAR",0,IF(AB172="",I172,MIN(I172,AB172)))</f>
        <v>1</v>
      </c>
      <c r="AD172" s="19" t="n">
        <f aca="false">IF(AC172&gt;0,AC172*V172,0)</f>
        <v>24.871</v>
      </c>
      <c r="AE172" s="19" t="n">
        <f aca="false">IF(AC172&gt;0,(M172-V172)*AC172,0)</f>
        <v>0.119</v>
      </c>
      <c r="AF172" s="16" t="str">
        <f aca="false">IF(AA172&lt;&gt;"COMPRAR","",IF(AB172="",IF(X172="","",IF(X172-V172&lt;0.01,"EMPATE TÉCNICO","")),IF(AB172&lt;I172,"ESTOQUE INSUFICIENTE",IF(X172="","",IF(X172-V172&lt;0.01,"EMPATE TÉCNICO","")))))</f>
        <v/>
      </c>
      <c r="AG172" s="16" t="s">
        <v>304</v>
      </c>
      <c r="AH172" s="16" t="s">
        <v>528</v>
      </c>
    </row>
    <row r="173" customFormat="false" ht="15" hidden="false" customHeight="false" outlineLevel="0" collapsed="false">
      <c r="A173" s="16" t="s">
        <v>651</v>
      </c>
      <c r="B173" s="17" t="s">
        <v>652</v>
      </c>
      <c r="C173" s="16" t="s">
        <v>653</v>
      </c>
      <c r="D173" s="16" t="s">
        <v>546</v>
      </c>
      <c r="E173" s="18" t="n">
        <v>1</v>
      </c>
      <c r="F173" s="16" t="s">
        <v>43</v>
      </c>
      <c r="G173" s="18" t="n">
        <v>2</v>
      </c>
      <c r="H173" s="16" t="n">
        <v>3.2</v>
      </c>
      <c r="I173" s="18" t="n">
        <v>7</v>
      </c>
      <c r="J173" s="19" t="n">
        <v>5.25333333333333</v>
      </c>
      <c r="K173" s="19" t="n">
        <v>5.25333333333333</v>
      </c>
      <c r="L173" s="19" t="n">
        <v>3.72</v>
      </c>
      <c r="M173" s="19" t="n">
        <f aca="false">IF(J173&gt;0,J173,K173)*E173</f>
        <v>5.25333333333333</v>
      </c>
      <c r="N173" s="20"/>
      <c r="O173" s="21" t="n">
        <f aca="false">IF(R173="","",ROUND(R173*(1-Premissas!$B$4),4))</f>
        <v>3.781</v>
      </c>
      <c r="P173" s="22"/>
      <c r="Q173" s="22"/>
      <c r="R173" s="23" t="n">
        <v>3.98</v>
      </c>
      <c r="S173" s="24"/>
      <c r="T173" s="24"/>
      <c r="U173" s="25" t="n">
        <v>348</v>
      </c>
      <c r="V173" s="19" t="n">
        <f aca="false">IF(COUNT(N173:Q173)=0,"",MIN(N173:Q173))</f>
        <v>3.781</v>
      </c>
      <c r="W173" s="16" t="str">
        <f aca="false">IF(V173="","",INDEX($N$4:$Q$4,MATCH(V173,N173:Q173,0)))</f>
        <v>MEDCENTRO</v>
      </c>
      <c r="X173" s="19" t="str">
        <f aca="false">IF(COUNT(N173:Q173)&lt;2,"",SMALL(N173:Q173,2))</f>
        <v/>
      </c>
      <c r="Y173" s="26" t="n">
        <f aca="false">IF(OR(V173="",M173=0),"",V173/M173-1)</f>
        <v>-0.280266497461928</v>
      </c>
      <c r="Z173" s="26" t="n">
        <f aca="false">IF(OR(V173="",L173=""),"",V173/(L173*E173)-1)</f>
        <v>0.0163978494623656</v>
      </c>
      <c r="AA173" s="16" t="str">
        <f aca="false">IF(V173="","SEM OFERTA",IF(OR(Y173&gt;Premissas!$B$11,Y173&lt;Premissas!$B$12),"VERIFICAR - UNIDADE/EMBALAGEM",IF(Y173&gt;Premissas!$B$6,"NÃO COMPRAR - REAJUSTE &gt;5%","COMPRAR")))</f>
        <v>COMPRAR</v>
      </c>
      <c r="AB173" s="18" t="n">
        <f aca="false">IF(W173="DIMEC",S173,IF(W173="MEDCENTRO",U173,""))</f>
        <v>348</v>
      </c>
      <c r="AC173" s="18" t="n">
        <f aca="false">IF(AA173&lt;&gt;"COMPRAR",0,IF(AB173="",I173,MIN(I173,AB173)))</f>
        <v>7</v>
      </c>
      <c r="AD173" s="19" t="n">
        <f aca="false">IF(AC173&gt;0,AC173*V173,0)</f>
        <v>26.467</v>
      </c>
      <c r="AE173" s="19" t="n">
        <f aca="false">IF(AC173&gt;0,(M173-V173)*AC173,0)</f>
        <v>10.3063333333333</v>
      </c>
      <c r="AF173" s="16" t="str">
        <f aca="false">IF(AA173&lt;&gt;"COMPRAR","",IF(AB173="",IF(X173="","",IF(X173-V173&lt;0.01,"EMPATE TÉCNICO","")),IF(AB173&lt;I173,"ESTOQUE INSUFICIENTE",IF(X173="","",IF(X173-V173&lt;0.01,"EMPATE TÉCNICO","")))))</f>
        <v/>
      </c>
      <c r="AG173" s="16" t="s">
        <v>547</v>
      </c>
      <c r="AH173" s="16" t="s">
        <v>528</v>
      </c>
    </row>
    <row r="174" customFormat="false" ht="15" hidden="false" customHeight="false" outlineLevel="0" collapsed="false">
      <c r="A174" s="16" t="s">
        <v>654</v>
      </c>
      <c r="B174" s="17" t="s">
        <v>655</v>
      </c>
      <c r="C174" s="16" t="s">
        <v>656</v>
      </c>
      <c r="D174" s="16" t="s">
        <v>637</v>
      </c>
      <c r="E174" s="18" t="n">
        <v>1</v>
      </c>
      <c r="F174" s="16" t="s">
        <v>43</v>
      </c>
      <c r="G174" s="18" t="n">
        <v>1</v>
      </c>
      <c r="H174" s="16" t="n">
        <v>0.6</v>
      </c>
      <c r="I174" s="18" t="n">
        <v>1</v>
      </c>
      <c r="J174" s="19" t="n">
        <v>10.67</v>
      </c>
      <c r="K174" s="19" t="n">
        <v>10.67</v>
      </c>
      <c r="L174" s="19" t="n">
        <v>10.67</v>
      </c>
      <c r="M174" s="19" t="n">
        <f aca="false">IF(J174&gt;0,J174,K174)*E174</f>
        <v>10.67</v>
      </c>
      <c r="N174" s="20"/>
      <c r="O174" s="21" t="n">
        <f aca="false">IF(R174="","",ROUND(R174*(1-Premissas!$B$4),4))</f>
        <v>11.989</v>
      </c>
      <c r="P174" s="22"/>
      <c r="Q174" s="22"/>
      <c r="R174" s="23" t="n">
        <v>12.62</v>
      </c>
      <c r="S174" s="24"/>
      <c r="T174" s="24"/>
      <c r="U174" s="25" t="n">
        <v>1381</v>
      </c>
      <c r="V174" s="19" t="n">
        <f aca="false">IF(COUNT(N174:Q174)=0,"",MIN(N174:Q174))</f>
        <v>11.989</v>
      </c>
      <c r="W174" s="16" t="str">
        <f aca="false">IF(V174="","",INDEX($N$4:$Q$4,MATCH(V174,N174:Q174,0)))</f>
        <v>MEDCENTRO</v>
      </c>
      <c r="X174" s="19" t="str">
        <f aca="false">IF(COUNT(N174:Q174)&lt;2,"",SMALL(N174:Q174,2))</f>
        <v/>
      </c>
      <c r="Y174" s="26" t="n">
        <f aca="false">IF(OR(V174="",M174=0),"",V174/M174-1)</f>
        <v>0.123617619493908</v>
      </c>
      <c r="Z174" s="26" t="n">
        <f aca="false">IF(OR(V174="",L174=""),"",V174/(L174*E174)-1)</f>
        <v>0.123617619493908</v>
      </c>
      <c r="AA174" s="16" t="str">
        <f aca="false">IF(V174="","SEM OFERTA",IF(OR(Y174&gt;Premissas!$B$11,Y174&lt;Premissas!$B$12),"VERIFICAR - UNIDADE/EMBALAGEM",IF(Y174&gt;Premissas!$B$6,"NÃO COMPRAR - REAJUSTE &gt;5%","COMPRAR")))</f>
        <v>NÃO COMPRAR - REAJUSTE &gt;5%</v>
      </c>
      <c r="AB174" s="18" t="n">
        <f aca="false">IF(W174="DIMEC",S174,IF(W174="MEDCENTRO",U174,""))</f>
        <v>1381</v>
      </c>
      <c r="AC174" s="18" t="n">
        <f aca="false">IF(AA174&lt;&gt;"COMPRAR",0,IF(AB174="",I174,MIN(I174,AB174)))</f>
        <v>0</v>
      </c>
      <c r="AD174" s="19" t="n">
        <f aca="false">IF(AC174&gt;0,AC174*V174,0)</f>
        <v>0</v>
      </c>
      <c r="AE174" s="19" t="n">
        <f aca="false">IF(AC174&gt;0,(M174-V174)*AC174,0)</f>
        <v>0</v>
      </c>
      <c r="AF174" s="16" t="str">
        <f aca="false">IF(AA174&lt;&gt;"COMPRAR","",IF(AB174="",IF(X174="","",IF(X174-V174&lt;0.01,"EMPATE TÉCNICO","")),IF(AB174&lt;I174,"ESTOQUE INSUFICIENTE",IF(X174="","",IF(X174-V174&lt;0.01,"EMPATE TÉCNICO","")))))</f>
        <v/>
      </c>
      <c r="AG174" s="16" t="s">
        <v>139</v>
      </c>
      <c r="AH174" s="16" t="s">
        <v>528</v>
      </c>
    </row>
    <row r="175" customFormat="false" ht="15" hidden="false" customHeight="false" outlineLevel="0" collapsed="false">
      <c r="A175" s="16" t="s">
        <v>657</v>
      </c>
      <c r="B175" s="17" t="s">
        <v>658</v>
      </c>
      <c r="C175" s="16" t="s">
        <v>659</v>
      </c>
      <c r="D175" s="16" t="s">
        <v>637</v>
      </c>
      <c r="E175" s="18" t="n">
        <v>1</v>
      </c>
      <c r="F175" s="16" t="s">
        <v>43</v>
      </c>
      <c r="G175" s="18" t="n">
        <v>3</v>
      </c>
      <c r="H175" s="16" t="n">
        <v>1.7</v>
      </c>
      <c r="I175" s="18" t="n">
        <v>2</v>
      </c>
      <c r="J175" s="19" t="n">
        <v>4.84</v>
      </c>
      <c r="K175" s="19" t="n">
        <v>4.84</v>
      </c>
      <c r="L175" s="19" t="n">
        <v>4.84</v>
      </c>
      <c r="M175" s="19" t="n">
        <f aca="false">IF(J175&gt;0,J175,K175)*E175</f>
        <v>4.84</v>
      </c>
      <c r="N175" s="20"/>
      <c r="O175" s="21" t="n">
        <f aca="false">IF(R175="","",ROUND(R175*(1-Premissas!$B$4),4))</f>
        <v>5.358</v>
      </c>
      <c r="P175" s="22"/>
      <c r="Q175" s="22"/>
      <c r="R175" s="23" t="n">
        <v>5.64</v>
      </c>
      <c r="S175" s="24"/>
      <c r="T175" s="24"/>
      <c r="U175" s="25" t="n">
        <v>586</v>
      </c>
      <c r="V175" s="19" t="n">
        <f aca="false">IF(COUNT(N175:Q175)=0,"",MIN(N175:Q175))</f>
        <v>5.358</v>
      </c>
      <c r="W175" s="16" t="str">
        <f aca="false">IF(V175="","",INDEX($N$4:$Q$4,MATCH(V175,N175:Q175,0)))</f>
        <v>MEDCENTRO</v>
      </c>
      <c r="X175" s="19" t="str">
        <f aca="false">IF(COUNT(N175:Q175)&lt;2,"",SMALL(N175:Q175,2))</f>
        <v/>
      </c>
      <c r="Y175" s="26" t="n">
        <f aca="false">IF(OR(V175="",M175=0),"",V175/M175-1)</f>
        <v>0.10702479338843</v>
      </c>
      <c r="Z175" s="26" t="n">
        <f aca="false">IF(OR(V175="",L175=""),"",V175/(L175*E175)-1)</f>
        <v>0.10702479338843</v>
      </c>
      <c r="AA175" s="16" t="str">
        <f aca="false">IF(V175="","SEM OFERTA",IF(OR(Y175&gt;Premissas!$B$11,Y175&lt;Premissas!$B$12),"VERIFICAR - UNIDADE/EMBALAGEM",IF(Y175&gt;Premissas!$B$6,"NÃO COMPRAR - REAJUSTE &gt;5%","COMPRAR")))</f>
        <v>NÃO COMPRAR - REAJUSTE &gt;5%</v>
      </c>
      <c r="AB175" s="18" t="n">
        <f aca="false">IF(W175="DIMEC",S175,IF(W175="MEDCENTRO",U175,""))</f>
        <v>586</v>
      </c>
      <c r="AC175" s="18" t="n">
        <f aca="false">IF(AA175&lt;&gt;"COMPRAR",0,IF(AB175="",I175,MIN(I175,AB175)))</f>
        <v>0</v>
      </c>
      <c r="AD175" s="19" t="n">
        <f aca="false">IF(AC175&gt;0,AC175*V175,0)</f>
        <v>0</v>
      </c>
      <c r="AE175" s="19" t="n">
        <f aca="false">IF(AC175&gt;0,(M175-V175)*AC175,0)</f>
        <v>0</v>
      </c>
      <c r="AF175" s="16" t="str">
        <f aca="false">IF(AA175&lt;&gt;"COMPRAR","",IF(AB175="",IF(X175="","",IF(X175-V175&lt;0.01,"EMPATE TÉCNICO","")),IF(AB175&lt;I175,"ESTOQUE INSUFICIENTE",IF(X175="","",IF(X175-V175&lt;0.01,"EMPATE TÉCNICO","")))))</f>
        <v/>
      </c>
      <c r="AG175" s="16" t="s">
        <v>139</v>
      </c>
      <c r="AH175" s="16" t="s">
        <v>528</v>
      </c>
    </row>
    <row r="176" customFormat="false" ht="15" hidden="false" customHeight="false" outlineLevel="0" collapsed="false">
      <c r="A176" s="16" t="s">
        <v>660</v>
      </c>
      <c r="B176" s="17" t="s">
        <v>661</v>
      </c>
      <c r="C176" s="16" t="s">
        <v>662</v>
      </c>
      <c r="D176" s="16" t="s">
        <v>546</v>
      </c>
      <c r="E176" s="18" t="n">
        <v>1</v>
      </c>
      <c r="F176" s="16" t="s">
        <v>42</v>
      </c>
      <c r="G176" s="18" t="n">
        <v>0</v>
      </c>
      <c r="H176" s="16" t="n">
        <v>1.4</v>
      </c>
      <c r="I176" s="18" t="n">
        <v>4</v>
      </c>
      <c r="J176" s="19" t="n">
        <v>15.49</v>
      </c>
      <c r="K176" s="19" t="n">
        <v>15.49</v>
      </c>
      <c r="L176" s="19" t="n">
        <v>15.36</v>
      </c>
      <c r="M176" s="19" t="n">
        <f aca="false">IF(J176&gt;0,J176,K176)*E176</f>
        <v>15.49</v>
      </c>
      <c r="N176" s="20"/>
      <c r="O176" s="21" t="n">
        <f aca="false">IF(R176="","",ROUND(R176*(1-Premissas!$B$4),4))</f>
        <v>15.5895</v>
      </c>
      <c r="P176" s="22"/>
      <c r="Q176" s="22"/>
      <c r="R176" s="23" t="n">
        <v>16.41</v>
      </c>
      <c r="S176" s="24"/>
      <c r="T176" s="24"/>
      <c r="U176" s="25" t="n">
        <v>276</v>
      </c>
      <c r="V176" s="19" t="n">
        <f aca="false">IF(COUNT(N176:Q176)=0,"",MIN(N176:Q176))</f>
        <v>15.5895</v>
      </c>
      <c r="W176" s="16" t="str">
        <f aca="false">IF(V176="","",INDEX($N$4:$Q$4,MATCH(V176,N176:Q176,0)))</f>
        <v>MEDCENTRO</v>
      </c>
      <c r="X176" s="19" t="str">
        <f aca="false">IF(COUNT(N176:Q176)&lt;2,"",SMALL(N176:Q176,2))</f>
        <v/>
      </c>
      <c r="Y176" s="26" t="n">
        <f aca="false">IF(OR(V176="",M176=0),"",V176/M176-1)</f>
        <v>0.0064234990316332</v>
      </c>
      <c r="Z176" s="26" t="n">
        <f aca="false">IF(OR(V176="",L176=""),"",V176/(L176*E176)-1)</f>
        <v>0.01494140625</v>
      </c>
      <c r="AA176" s="16" t="str">
        <f aca="false">IF(V176="","SEM OFERTA",IF(OR(Y176&gt;Premissas!$B$11,Y176&lt;Premissas!$B$12),"VERIFICAR - UNIDADE/EMBALAGEM",IF(Y176&gt;Premissas!$B$6,"NÃO COMPRAR - REAJUSTE &gt;5%","COMPRAR")))</f>
        <v>COMPRAR</v>
      </c>
      <c r="AB176" s="18" t="n">
        <f aca="false">IF(W176="DIMEC",S176,IF(W176="MEDCENTRO",U176,""))</f>
        <v>276</v>
      </c>
      <c r="AC176" s="18" t="n">
        <f aca="false">IF(AA176&lt;&gt;"COMPRAR",0,IF(AB176="",I176,MIN(I176,AB176)))</f>
        <v>4</v>
      </c>
      <c r="AD176" s="19" t="n">
        <f aca="false">IF(AC176&gt;0,AC176*V176,0)</f>
        <v>62.358</v>
      </c>
      <c r="AE176" s="19" t="n">
        <f aca="false">IF(AC176&gt;0,(M176-V176)*AC176,0)</f>
        <v>-0.397999999999996</v>
      </c>
      <c r="AF176" s="16" t="str">
        <f aca="false">IF(AA176&lt;&gt;"COMPRAR","",IF(AB176="",IF(X176="","",IF(X176-V176&lt;0.01,"EMPATE TÉCNICO","")),IF(AB176&lt;I176,"ESTOQUE INSUFICIENTE",IF(X176="","",IF(X176-V176&lt;0.01,"EMPATE TÉCNICO","")))))</f>
        <v/>
      </c>
      <c r="AG176" s="16" t="s">
        <v>490</v>
      </c>
      <c r="AH176" s="16" t="s">
        <v>528</v>
      </c>
    </row>
    <row r="177" customFormat="false" ht="15" hidden="false" customHeight="false" outlineLevel="0" collapsed="false">
      <c r="A177" s="16" t="s">
        <v>663</v>
      </c>
      <c r="B177" s="17" t="s">
        <v>664</v>
      </c>
      <c r="C177" s="16" t="s">
        <v>665</v>
      </c>
      <c r="D177" s="16" t="s">
        <v>546</v>
      </c>
      <c r="E177" s="18" t="n">
        <v>1</v>
      </c>
      <c r="F177" s="16" t="s">
        <v>41</v>
      </c>
      <c r="G177" s="18" t="n">
        <v>2</v>
      </c>
      <c r="H177" s="16" t="n">
        <v>1.7</v>
      </c>
      <c r="I177" s="18" t="n">
        <v>3</v>
      </c>
      <c r="J177" s="19" t="n">
        <v>22.79</v>
      </c>
      <c r="K177" s="19" t="n">
        <v>22.79</v>
      </c>
      <c r="L177" s="19" t="n">
        <v>21.3</v>
      </c>
      <c r="M177" s="19" t="n">
        <f aca="false">IF(J177&gt;0,J177,K177)*E177</f>
        <v>22.79</v>
      </c>
      <c r="N177" s="20"/>
      <c r="O177" s="21" t="n">
        <f aca="false">IF(R177="","",ROUND(R177*(1-Premissas!$B$4),4))</f>
        <v>21.6125</v>
      </c>
      <c r="P177" s="22"/>
      <c r="Q177" s="22"/>
      <c r="R177" s="23" t="n">
        <v>22.75</v>
      </c>
      <c r="S177" s="24"/>
      <c r="T177" s="24"/>
      <c r="U177" s="25" t="n">
        <v>37</v>
      </c>
      <c r="V177" s="19" t="n">
        <f aca="false">IF(COUNT(N177:Q177)=0,"",MIN(N177:Q177))</f>
        <v>21.6125</v>
      </c>
      <c r="W177" s="16" t="str">
        <f aca="false">IF(V177="","",INDEX($N$4:$Q$4,MATCH(V177,N177:Q177,0)))</f>
        <v>MEDCENTRO</v>
      </c>
      <c r="X177" s="19" t="str">
        <f aca="false">IF(COUNT(N177:Q177)&lt;2,"",SMALL(N177:Q177,2))</f>
        <v/>
      </c>
      <c r="Y177" s="26" t="n">
        <f aca="false">IF(OR(V177="",M177=0),"",V177/M177-1)</f>
        <v>-0.0516673979815708</v>
      </c>
      <c r="Z177" s="26" t="n">
        <f aca="false">IF(OR(V177="",L177=""),"",V177/(L177*E177)-1)</f>
        <v>0.0146713615023475</v>
      </c>
      <c r="AA177" s="16" t="str">
        <f aca="false">IF(V177="","SEM OFERTA",IF(OR(Y177&gt;Premissas!$B$11,Y177&lt;Premissas!$B$12),"VERIFICAR - UNIDADE/EMBALAGEM",IF(Y177&gt;Premissas!$B$6,"NÃO COMPRAR - REAJUSTE &gt;5%","COMPRAR")))</f>
        <v>COMPRAR</v>
      </c>
      <c r="AB177" s="18" t="n">
        <f aca="false">IF(W177="DIMEC",S177,IF(W177="MEDCENTRO",U177,""))</f>
        <v>37</v>
      </c>
      <c r="AC177" s="18" t="n">
        <f aca="false">IF(AA177&lt;&gt;"COMPRAR",0,IF(AB177="",I177,MIN(I177,AB177)))</f>
        <v>3</v>
      </c>
      <c r="AD177" s="19" t="n">
        <f aca="false">IF(AC177&gt;0,AC177*V177,0)</f>
        <v>64.8375</v>
      </c>
      <c r="AE177" s="19" t="n">
        <f aca="false">IF(AC177&gt;0,(M177-V177)*AC177,0)</f>
        <v>3.5325</v>
      </c>
      <c r="AF177" s="16" t="str">
        <f aca="false">IF(AA177&lt;&gt;"COMPRAR","",IF(AB177="",IF(X177="","",IF(X177-V177&lt;0.01,"EMPATE TÉCNICO","")),IF(AB177&lt;I177,"ESTOQUE INSUFICIENTE",IF(X177="","",IF(X177-V177&lt;0.01,"EMPATE TÉCNICO","")))))</f>
        <v/>
      </c>
      <c r="AG177" s="16" t="s">
        <v>490</v>
      </c>
      <c r="AH177" s="16" t="s">
        <v>528</v>
      </c>
    </row>
    <row r="178" customFormat="false" ht="15" hidden="false" customHeight="false" outlineLevel="0" collapsed="false">
      <c r="A178" s="16" t="s">
        <v>666</v>
      </c>
      <c r="B178" s="17" t="s">
        <v>667</v>
      </c>
      <c r="C178" s="16" t="s">
        <v>668</v>
      </c>
      <c r="D178" s="16" t="s">
        <v>621</v>
      </c>
      <c r="E178" s="18" t="n">
        <v>1</v>
      </c>
      <c r="F178" s="16" t="s">
        <v>43</v>
      </c>
      <c r="G178" s="18" t="n">
        <v>0</v>
      </c>
      <c r="H178" s="16" t="n">
        <v>0.2</v>
      </c>
      <c r="I178" s="18" t="n">
        <v>1</v>
      </c>
      <c r="J178" s="19" t="n">
        <v>50.565</v>
      </c>
      <c r="K178" s="19" t="n">
        <v>50.565</v>
      </c>
      <c r="L178" s="19" t="n">
        <v>50.565</v>
      </c>
      <c r="M178" s="19" t="n">
        <f aca="false">IF(J178&gt;0,J178,K178)*E178</f>
        <v>50.565</v>
      </c>
      <c r="N178" s="20" t="n">
        <v>62.18</v>
      </c>
      <c r="O178" s="21" t="str">
        <f aca="false">IF(R178="","",ROUND(R178*(1-Premissas!$B$4),4))</f>
        <v/>
      </c>
      <c r="P178" s="22"/>
      <c r="Q178" s="22"/>
      <c r="R178" s="23"/>
      <c r="S178" s="24" t="n">
        <v>78</v>
      </c>
      <c r="T178" s="24" t="n">
        <v>100</v>
      </c>
      <c r="U178" s="25"/>
      <c r="V178" s="19" t="n">
        <f aca="false">IF(COUNT(N178:Q178)=0,"",MIN(N178:Q178))</f>
        <v>62.18</v>
      </c>
      <c r="W178" s="16" t="str">
        <f aca="false">IF(V178="","",INDEX($N$4:$Q$4,MATCH(V178,N178:Q178,0)))</f>
        <v>DIMEC</v>
      </c>
      <c r="X178" s="19" t="str">
        <f aca="false">IF(COUNT(N178:Q178)&lt;2,"",SMALL(N178:Q178,2))</f>
        <v/>
      </c>
      <c r="Y178" s="26" t="n">
        <f aca="false">IF(OR(V178="",M178=0),"",V178/M178-1)</f>
        <v>0.229704340947296</v>
      </c>
      <c r="Z178" s="26" t="n">
        <f aca="false">IF(OR(V178="",L178=""),"",V178/(L178*E178)-1)</f>
        <v>0.229704340947296</v>
      </c>
      <c r="AA178" s="16" t="str">
        <f aca="false">IF(V178="","SEM OFERTA",IF(OR(Y178&gt;Premissas!$B$11,Y178&lt;Premissas!$B$12),"VERIFICAR - UNIDADE/EMBALAGEM",IF(Y178&gt;Premissas!$B$6,"NÃO COMPRAR - REAJUSTE &gt;5%","COMPRAR")))</f>
        <v>NÃO COMPRAR - REAJUSTE &gt;5%</v>
      </c>
      <c r="AB178" s="18" t="n">
        <f aca="false">IF(W178="DIMEC",S178,IF(W178="MEDCENTRO",U178,""))</f>
        <v>78</v>
      </c>
      <c r="AC178" s="18" t="n">
        <f aca="false">IF(AA178&lt;&gt;"COMPRAR",0,IF(AB178="",I178,MIN(I178,AB178)))</f>
        <v>0</v>
      </c>
      <c r="AD178" s="19" t="n">
        <f aca="false">IF(AC178&gt;0,AC178*V178,0)</f>
        <v>0</v>
      </c>
      <c r="AE178" s="19" t="n">
        <f aca="false">IF(AC178&gt;0,(M178-V178)*AC178,0)</f>
        <v>0</v>
      </c>
      <c r="AF178" s="16" t="str">
        <f aca="false">IF(AA178&lt;&gt;"COMPRAR","",IF(AB178="",IF(X178="","",IF(X178-V178&lt;0.01,"EMPATE TÉCNICO","")),IF(AB178&lt;I178,"ESTOQUE INSUFICIENTE",IF(X178="","",IF(X178-V178&lt;0.01,"EMPATE TÉCNICO","")))))</f>
        <v/>
      </c>
      <c r="AG178" s="16" t="s">
        <v>547</v>
      </c>
      <c r="AH178" s="16" t="s">
        <v>528</v>
      </c>
    </row>
    <row r="179" customFormat="false" ht="15" hidden="false" customHeight="false" outlineLevel="0" collapsed="false">
      <c r="A179" s="16" t="s">
        <v>669</v>
      </c>
      <c r="B179" s="17" t="s">
        <v>670</v>
      </c>
      <c r="C179" s="16" t="s">
        <v>671</v>
      </c>
      <c r="D179" s="16" t="s">
        <v>287</v>
      </c>
      <c r="E179" s="18" t="n">
        <v>1</v>
      </c>
      <c r="F179" s="16" t="s">
        <v>43</v>
      </c>
      <c r="G179" s="18" t="n">
        <v>1</v>
      </c>
      <c r="H179" s="16" t="n">
        <v>0.7</v>
      </c>
      <c r="I179" s="18" t="n">
        <v>1</v>
      </c>
      <c r="J179" s="19" t="n">
        <v>13.9366666666667</v>
      </c>
      <c r="K179" s="19" t="n">
        <v>13.9366666666667</v>
      </c>
      <c r="L179" s="19" t="n">
        <v>13.9367</v>
      </c>
      <c r="M179" s="19" t="n">
        <f aca="false">IF(J179&gt;0,J179,K179)*E179</f>
        <v>13.9366666666667</v>
      </c>
      <c r="N179" s="20" t="n">
        <v>16.15</v>
      </c>
      <c r="O179" s="21" t="n">
        <f aca="false">IF(R179="","",ROUND(R179*(1-Premissas!$B$4),4))</f>
        <v>18.582</v>
      </c>
      <c r="P179" s="22"/>
      <c r="Q179" s="22"/>
      <c r="R179" s="23" t="n">
        <v>19.56</v>
      </c>
      <c r="S179" s="24" t="n">
        <v>117</v>
      </c>
      <c r="T179" s="24" t="n">
        <v>100</v>
      </c>
      <c r="U179" s="25" t="n">
        <v>71</v>
      </c>
      <c r="V179" s="19" t="n">
        <f aca="false">IF(COUNT(N179:Q179)=0,"",MIN(N179:Q179))</f>
        <v>16.15</v>
      </c>
      <c r="W179" s="16" t="str">
        <f aca="false">IF(V179="","",INDEX($N$4:$Q$4,MATCH(V179,N179:Q179,0)))</f>
        <v>DIMEC</v>
      </c>
      <c r="X179" s="19" t="n">
        <f aca="false">IF(COUNT(N179:Q179)&lt;2,"",SMALL(N179:Q179,2))</f>
        <v>18.582</v>
      </c>
      <c r="Y179" s="26" t="n">
        <f aca="false">IF(OR(V179="",M179=0),"",V179/M179-1)</f>
        <v>0.158813680937572</v>
      </c>
      <c r="Z179" s="26" t="n">
        <f aca="false">IF(OR(V179="",L179=""),"",V179/(L179*E179)-1)</f>
        <v>0.158810909325737</v>
      </c>
      <c r="AA179" s="16" t="str">
        <f aca="false">IF(V179="","SEM OFERTA",IF(OR(Y179&gt;Premissas!$B$11,Y179&lt;Premissas!$B$12),"VERIFICAR - UNIDADE/EMBALAGEM",IF(Y179&gt;Premissas!$B$6,"NÃO COMPRAR - REAJUSTE &gt;5%","COMPRAR")))</f>
        <v>NÃO COMPRAR - REAJUSTE &gt;5%</v>
      </c>
      <c r="AB179" s="18" t="n">
        <f aca="false">IF(W179="DIMEC",S179,IF(W179="MEDCENTRO",U179,""))</f>
        <v>117</v>
      </c>
      <c r="AC179" s="18" t="n">
        <f aca="false">IF(AA179&lt;&gt;"COMPRAR",0,IF(AB179="",I179,MIN(I179,AB179)))</f>
        <v>0</v>
      </c>
      <c r="AD179" s="19" t="n">
        <f aca="false">IF(AC179&gt;0,AC179*V179,0)</f>
        <v>0</v>
      </c>
      <c r="AE179" s="19" t="n">
        <f aca="false">IF(AC179&gt;0,(M179-V179)*AC179,0)</f>
        <v>0</v>
      </c>
      <c r="AF179" s="16" t="str">
        <f aca="false">IF(AA179&lt;&gt;"COMPRAR","",IF(AB179="",IF(X179="","",IF(X179-V179&lt;0.01,"EMPATE TÉCNICO","")),IF(AB179&lt;I179,"ESTOQUE INSUFICIENTE",IF(X179="","",IF(X179-V179&lt;0.01,"EMPATE TÉCNICO","")))))</f>
        <v/>
      </c>
      <c r="AG179" s="16" t="s">
        <v>547</v>
      </c>
      <c r="AH179" s="16" t="s">
        <v>528</v>
      </c>
    </row>
    <row r="180" customFormat="false" ht="15" hidden="false" customHeight="false" outlineLevel="0" collapsed="false">
      <c r="A180" s="16" t="s">
        <v>672</v>
      </c>
      <c r="B180" s="17" t="s">
        <v>673</v>
      </c>
      <c r="C180" s="16" t="s">
        <v>674</v>
      </c>
      <c r="D180" s="16" t="s">
        <v>532</v>
      </c>
      <c r="E180" s="18" t="n">
        <v>1</v>
      </c>
      <c r="F180" s="16" t="s">
        <v>43</v>
      </c>
      <c r="G180" s="18" t="n">
        <v>1</v>
      </c>
      <c r="H180" s="16" t="n">
        <v>1.9</v>
      </c>
      <c r="I180" s="18" t="n">
        <v>4</v>
      </c>
      <c r="J180" s="19" t="n">
        <v>4.04</v>
      </c>
      <c r="K180" s="19" t="n">
        <v>4.04</v>
      </c>
      <c r="L180" s="19" t="n">
        <v>4.04</v>
      </c>
      <c r="M180" s="19" t="n">
        <f aca="false">IF(J180&gt;0,J180,K180)*E180</f>
        <v>4.04</v>
      </c>
      <c r="N180" s="20" t="n">
        <v>4.04</v>
      </c>
      <c r="O180" s="21" t="n">
        <f aca="false">IF(R180="","",ROUND(R180*(1-Premissas!$B$4),4))</f>
        <v>4.123</v>
      </c>
      <c r="P180" s="22"/>
      <c r="Q180" s="22"/>
      <c r="R180" s="23" t="n">
        <v>4.34</v>
      </c>
      <c r="S180" s="24" t="n">
        <v>4095</v>
      </c>
      <c r="T180" s="24" t="n">
        <v>200</v>
      </c>
      <c r="U180" s="25" t="n">
        <v>60</v>
      </c>
      <c r="V180" s="19" t="n">
        <f aca="false">IF(COUNT(N180:Q180)=0,"",MIN(N180:Q180))</f>
        <v>4.04</v>
      </c>
      <c r="W180" s="16" t="str">
        <f aca="false">IF(V180="","",INDEX($N$4:$Q$4,MATCH(V180,N180:Q180,0)))</f>
        <v>DIMEC</v>
      </c>
      <c r="X180" s="19" t="n">
        <f aca="false">IF(COUNT(N180:Q180)&lt;2,"",SMALL(N180:Q180,2))</f>
        <v>4.123</v>
      </c>
      <c r="Y180" s="26" t="n">
        <f aca="false">IF(OR(V180="",M180=0),"",V180/M180-1)</f>
        <v>0</v>
      </c>
      <c r="Z180" s="26" t="n">
        <f aca="false">IF(OR(V180="",L180=""),"",V180/(L180*E180)-1)</f>
        <v>0</v>
      </c>
      <c r="AA180" s="16" t="str">
        <f aca="false">IF(V180="","SEM OFERTA",IF(OR(Y180&gt;Premissas!$B$11,Y180&lt;Premissas!$B$12),"VERIFICAR - UNIDADE/EMBALAGEM",IF(Y180&gt;Premissas!$B$6,"NÃO COMPRAR - REAJUSTE &gt;5%","COMPRAR")))</f>
        <v>COMPRAR</v>
      </c>
      <c r="AB180" s="18" t="n">
        <f aca="false">IF(W180="DIMEC",S180,IF(W180="MEDCENTRO",U180,""))</f>
        <v>4095</v>
      </c>
      <c r="AC180" s="18" t="n">
        <f aca="false">IF(AA180&lt;&gt;"COMPRAR",0,IF(AB180="",I180,MIN(I180,AB180)))</f>
        <v>4</v>
      </c>
      <c r="AD180" s="19" t="n">
        <f aca="false">IF(AC180&gt;0,AC180*V180,0)</f>
        <v>16.16</v>
      </c>
      <c r="AE180" s="19" t="n">
        <f aca="false">IF(AC180&gt;0,(M180-V180)*AC180,0)</f>
        <v>0</v>
      </c>
      <c r="AF180" s="16" t="str">
        <f aca="false">IF(AA180&lt;&gt;"COMPRAR","",IF(AB180="",IF(X180="","",IF(X180-V180&lt;0.01,"EMPATE TÉCNICO","")),IF(AB180&lt;I180,"ESTOQUE INSUFICIENTE",IF(X180="","",IF(X180-V180&lt;0.01,"EMPATE TÉCNICO","")))))</f>
        <v/>
      </c>
      <c r="AG180" s="16" t="s">
        <v>304</v>
      </c>
      <c r="AH180" s="16" t="s">
        <v>528</v>
      </c>
    </row>
    <row r="181" customFormat="false" ht="15" hidden="false" customHeight="false" outlineLevel="0" collapsed="false">
      <c r="A181" s="16" t="s">
        <v>675</v>
      </c>
      <c r="B181" s="17" t="s">
        <v>676</v>
      </c>
      <c r="C181" s="16" t="s">
        <v>677</v>
      </c>
      <c r="D181" s="16" t="s">
        <v>678</v>
      </c>
      <c r="E181" s="18" t="n">
        <v>1</v>
      </c>
      <c r="F181" s="16" t="s">
        <v>43</v>
      </c>
      <c r="G181" s="18" t="n">
        <v>0</v>
      </c>
      <c r="H181" s="16" t="n">
        <v>0.4</v>
      </c>
      <c r="I181" s="18" t="n">
        <v>2</v>
      </c>
      <c r="J181" s="19" t="n">
        <v>0</v>
      </c>
      <c r="K181" s="19" t="n">
        <v>8</v>
      </c>
      <c r="L181" s="19"/>
      <c r="M181" s="19" t="n">
        <f aca="false">IF(J181&gt;0,J181,K181)*E181</f>
        <v>8</v>
      </c>
      <c r="N181" s="20" t="n">
        <v>6.74</v>
      </c>
      <c r="O181" s="21" t="n">
        <f aca="false">IF(R181="","",ROUND(R181*(1-Premissas!$B$4),4))</f>
        <v>6.517</v>
      </c>
      <c r="P181" s="22"/>
      <c r="Q181" s="22"/>
      <c r="R181" s="23" t="n">
        <v>6.86</v>
      </c>
      <c r="S181" s="24" t="n">
        <v>287</v>
      </c>
      <c r="T181" s="24" t="n">
        <v>60</v>
      </c>
      <c r="U181" s="25" t="n">
        <v>135</v>
      </c>
      <c r="V181" s="19" t="n">
        <f aca="false">IF(COUNT(N181:Q181)=0,"",MIN(N181:Q181))</f>
        <v>6.517</v>
      </c>
      <c r="W181" s="16" t="str">
        <f aca="false">IF(V181="","",INDEX($N$4:$Q$4,MATCH(V181,N181:Q181,0)))</f>
        <v>MEDCENTRO</v>
      </c>
      <c r="X181" s="19" t="n">
        <f aca="false">IF(COUNT(N181:Q181)&lt;2,"",SMALL(N181:Q181,2))</f>
        <v>6.74</v>
      </c>
      <c r="Y181" s="26" t="n">
        <f aca="false">IF(OR(V181="",M181=0),"",V181/M181-1)</f>
        <v>-0.185375</v>
      </c>
      <c r="Z181" s="26" t="str">
        <f aca="false">IF(OR(V181="",L181=""),"",V181/(L181*E181)-1)</f>
        <v/>
      </c>
      <c r="AA181" s="16" t="str">
        <f aca="false">IF(V181="","SEM OFERTA",IF(OR(Y181&gt;Premissas!$B$11,Y181&lt;Premissas!$B$12),"VERIFICAR - UNIDADE/EMBALAGEM",IF(Y181&gt;Premissas!$B$6,"NÃO COMPRAR - REAJUSTE &gt;5%","COMPRAR")))</f>
        <v>COMPRAR</v>
      </c>
      <c r="AB181" s="18" t="n">
        <f aca="false">IF(W181="DIMEC",S181,IF(W181="MEDCENTRO",U181,""))</f>
        <v>135</v>
      </c>
      <c r="AC181" s="18" t="n">
        <f aca="false">IF(AA181&lt;&gt;"COMPRAR",0,IF(AB181="",I181,MIN(I181,AB181)))</f>
        <v>2</v>
      </c>
      <c r="AD181" s="19" t="n">
        <f aca="false">IF(AC181&gt;0,AC181*V181,0)</f>
        <v>13.034</v>
      </c>
      <c r="AE181" s="19" t="n">
        <f aca="false">IF(AC181&gt;0,(M181-V181)*AC181,0)</f>
        <v>2.966</v>
      </c>
      <c r="AF181" s="16" t="str">
        <f aca="false">IF(AA181&lt;&gt;"COMPRAR","",IF(AB181="",IF(X181="","",IF(X181-V181&lt;0.01,"EMPATE TÉCNICO","")),IF(AB181&lt;I181,"ESTOQUE INSUFICIENTE",IF(X181="","",IF(X181-V181&lt;0.01,"EMPATE TÉCNICO","")))))</f>
        <v/>
      </c>
      <c r="AG181" s="16"/>
      <c r="AH181" s="16" t="s">
        <v>528</v>
      </c>
    </row>
    <row r="182" customFormat="false" ht="15" hidden="false" customHeight="false" outlineLevel="0" collapsed="false">
      <c r="A182" s="16" t="s">
        <v>679</v>
      </c>
      <c r="B182" s="17" t="s">
        <v>680</v>
      </c>
      <c r="C182" s="16" t="s">
        <v>681</v>
      </c>
      <c r="D182" s="16" t="s">
        <v>637</v>
      </c>
      <c r="E182" s="18" t="n">
        <v>1</v>
      </c>
      <c r="F182" s="16" t="s">
        <v>41</v>
      </c>
      <c r="G182" s="18" t="n">
        <v>7</v>
      </c>
      <c r="H182" s="16" t="n">
        <v>8.7</v>
      </c>
      <c r="I182" s="18" t="n">
        <v>16</v>
      </c>
      <c r="J182" s="19" t="n">
        <v>3.4</v>
      </c>
      <c r="K182" s="19" t="n">
        <v>3.4</v>
      </c>
      <c r="L182" s="19" t="n">
        <v>3.4</v>
      </c>
      <c r="M182" s="19" t="n">
        <f aca="false">IF(J182&gt;0,J182,K182)*E182</f>
        <v>3.4</v>
      </c>
      <c r="N182" s="20" t="n">
        <v>4.61</v>
      </c>
      <c r="O182" s="21" t="n">
        <f aca="false">IF(R182="","",ROUND(R182*(1-Premissas!$B$4),4))</f>
        <v>3.5245</v>
      </c>
      <c r="P182" s="22"/>
      <c r="Q182" s="22"/>
      <c r="R182" s="23" t="n">
        <v>3.71</v>
      </c>
      <c r="S182" s="24" t="n">
        <v>817</v>
      </c>
      <c r="T182" s="24" t="n">
        <v>50</v>
      </c>
      <c r="U182" s="25" t="n">
        <v>1267</v>
      </c>
      <c r="V182" s="19" t="n">
        <f aca="false">IF(COUNT(N182:Q182)=0,"",MIN(N182:Q182))</f>
        <v>3.5245</v>
      </c>
      <c r="W182" s="16" t="str">
        <f aca="false">IF(V182="","",INDEX($N$4:$Q$4,MATCH(V182,N182:Q182,0)))</f>
        <v>MEDCENTRO</v>
      </c>
      <c r="X182" s="19" t="n">
        <f aca="false">IF(COUNT(N182:Q182)&lt;2,"",SMALL(N182:Q182,2))</f>
        <v>4.61</v>
      </c>
      <c r="Y182" s="26" t="n">
        <f aca="false">IF(OR(V182="",M182=0),"",V182/M182-1)</f>
        <v>0.0366176470588235</v>
      </c>
      <c r="Z182" s="26" t="n">
        <f aca="false">IF(OR(V182="",L182=""),"",V182/(L182*E182)-1)</f>
        <v>0.0366176470588235</v>
      </c>
      <c r="AA182" s="16" t="str">
        <f aca="false">IF(V182="","SEM OFERTA",IF(OR(Y182&gt;Premissas!$B$11,Y182&lt;Premissas!$B$12),"VERIFICAR - UNIDADE/EMBALAGEM",IF(Y182&gt;Premissas!$B$6,"NÃO COMPRAR - REAJUSTE &gt;5%","COMPRAR")))</f>
        <v>COMPRAR</v>
      </c>
      <c r="AB182" s="18" t="n">
        <f aca="false">IF(W182="DIMEC",S182,IF(W182="MEDCENTRO",U182,""))</f>
        <v>1267</v>
      </c>
      <c r="AC182" s="18" t="n">
        <f aca="false">IF(AA182&lt;&gt;"COMPRAR",0,IF(AB182="",I182,MIN(I182,AB182)))</f>
        <v>16</v>
      </c>
      <c r="AD182" s="19" t="n">
        <f aca="false">IF(AC182&gt;0,AC182*V182,0)</f>
        <v>56.392</v>
      </c>
      <c r="AE182" s="19" t="n">
        <f aca="false">IF(AC182&gt;0,(M182-V182)*AC182,0)</f>
        <v>-1.992</v>
      </c>
      <c r="AF182" s="16" t="str">
        <f aca="false">IF(AA182&lt;&gt;"COMPRAR","",IF(AB182="",IF(X182="","",IF(X182-V182&lt;0.01,"EMPATE TÉCNICO","")),IF(AB182&lt;I182,"ESTOQUE INSUFICIENTE",IF(X182="","",IF(X182-V182&lt;0.01,"EMPATE TÉCNICO","")))))</f>
        <v/>
      </c>
      <c r="AG182" s="16" t="s">
        <v>328</v>
      </c>
      <c r="AH182" s="16" t="s">
        <v>528</v>
      </c>
    </row>
    <row r="183" customFormat="false" ht="15" hidden="false" customHeight="false" outlineLevel="0" collapsed="false">
      <c r="A183" s="16" t="s">
        <v>682</v>
      </c>
      <c r="B183" s="17" t="s">
        <v>683</v>
      </c>
      <c r="C183" s="16" t="s">
        <v>684</v>
      </c>
      <c r="D183" s="16" t="s">
        <v>685</v>
      </c>
      <c r="E183" s="18" t="n">
        <v>1</v>
      </c>
      <c r="F183" s="16" t="s">
        <v>42</v>
      </c>
      <c r="G183" s="18" t="n">
        <v>14</v>
      </c>
      <c r="H183" s="16" t="n">
        <v>7.5</v>
      </c>
      <c r="I183" s="18" t="n">
        <v>6</v>
      </c>
      <c r="J183" s="19" t="n">
        <v>6.27</v>
      </c>
      <c r="K183" s="19" t="n">
        <v>6.27</v>
      </c>
      <c r="L183" s="19" t="n">
        <v>6.27</v>
      </c>
      <c r="M183" s="19" t="n">
        <f aca="false">IF(J183&gt;0,J183,K183)*E183</f>
        <v>6.27</v>
      </c>
      <c r="N183" s="20"/>
      <c r="O183" s="21" t="n">
        <f aca="false">IF(R183="","",ROUND(R183*(1-Premissas!$B$4),4))</f>
        <v>7.1345</v>
      </c>
      <c r="P183" s="22"/>
      <c r="Q183" s="22"/>
      <c r="R183" s="23" t="n">
        <v>7.51</v>
      </c>
      <c r="S183" s="24"/>
      <c r="T183" s="24"/>
      <c r="U183" s="25" t="n">
        <v>365</v>
      </c>
      <c r="V183" s="19" t="n">
        <f aca="false">IF(COUNT(N183:Q183)=0,"",MIN(N183:Q183))</f>
        <v>7.1345</v>
      </c>
      <c r="W183" s="16" t="str">
        <f aca="false">IF(V183="","",INDEX($N$4:$Q$4,MATCH(V183,N183:Q183,0)))</f>
        <v>MEDCENTRO</v>
      </c>
      <c r="X183" s="19" t="str">
        <f aca="false">IF(COUNT(N183:Q183)&lt;2,"",SMALL(N183:Q183,2))</f>
        <v/>
      </c>
      <c r="Y183" s="26" t="n">
        <f aca="false">IF(OR(V183="",M183=0),"",V183/M183-1)</f>
        <v>0.137878787878788</v>
      </c>
      <c r="Z183" s="26" t="n">
        <f aca="false">IF(OR(V183="",L183=""),"",V183/(L183*E183)-1)</f>
        <v>0.137878787878788</v>
      </c>
      <c r="AA183" s="16" t="str">
        <f aca="false">IF(V183="","SEM OFERTA",IF(OR(Y183&gt;Premissas!$B$11,Y183&lt;Premissas!$B$12),"VERIFICAR - UNIDADE/EMBALAGEM",IF(Y183&gt;Premissas!$B$6,"NÃO COMPRAR - REAJUSTE &gt;5%","COMPRAR")))</f>
        <v>NÃO COMPRAR - REAJUSTE &gt;5%</v>
      </c>
      <c r="AB183" s="18" t="n">
        <f aca="false">IF(W183="DIMEC",S183,IF(W183="MEDCENTRO",U183,""))</f>
        <v>365</v>
      </c>
      <c r="AC183" s="18" t="n">
        <f aca="false">IF(AA183&lt;&gt;"COMPRAR",0,IF(AB183="",I183,MIN(I183,AB183)))</f>
        <v>0</v>
      </c>
      <c r="AD183" s="19" t="n">
        <f aca="false">IF(AC183&gt;0,AC183*V183,0)</f>
        <v>0</v>
      </c>
      <c r="AE183" s="19" t="n">
        <f aca="false">IF(AC183&gt;0,(M183-V183)*AC183,0)</f>
        <v>0</v>
      </c>
      <c r="AF183" s="16" t="str">
        <f aca="false">IF(AA183&lt;&gt;"COMPRAR","",IF(AB183="",IF(X183="","",IF(X183-V183&lt;0.01,"EMPATE TÉCNICO","")),IF(AB183&lt;I183,"ESTOQUE INSUFICIENTE",IF(X183="","",IF(X183-V183&lt;0.01,"EMPATE TÉCNICO","")))))</f>
        <v/>
      </c>
      <c r="AG183" s="16" t="s">
        <v>547</v>
      </c>
      <c r="AH183" s="16" t="s">
        <v>528</v>
      </c>
    </row>
    <row r="184" customFormat="false" ht="15" hidden="false" customHeight="false" outlineLevel="0" collapsed="false">
      <c r="A184" s="16" t="s">
        <v>686</v>
      </c>
      <c r="B184" s="17" t="s">
        <v>687</v>
      </c>
      <c r="C184" s="16" t="s">
        <v>688</v>
      </c>
      <c r="D184" s="16" t="s">
        <v>637</v>
      </c>
      <c r="E184" s="18" t="n">
        <v>1</v>
      </c>
      <c r="F184" s="16" t="s">
        <v>42</v>
      </c>
      <c r="G184" s="18" t="n">
        <v>15</v>
      </c>
      <c r="H184" s="16" t="n">
        <v>12</v>
      </c>
      <c r="I184" s="18" t="n">
        <v>16</v>
      </c>
      <c r="J184" s="19" t="n">
        <v>2.17</v>
      </c>
      <c r="K184" s="19" t="n">
        <v>2.17</v>
      </c>
      <c r="L184" s="19" t="n">
        <v>2.15</v>
      </c>
      <c r="M184" s="19" t="n">
        <f aca="false">IF(J184&gt;0,J184,K184)*E184</f>
        <v>2.17</v>
      </c>
      <c r="N184" s="20" t="n">
        <v>2.85</v>
      </c>
      <c r="O184" s="21" t="n">
        <f aca="false">IF(R184="","",ROUND(R184*(1-Premissas!$B$4),4))</f>
        <v>2.242</v>
      </c>
      <c r="P184" s="22"/>
      <c r="Q184" s="22"/>
      <c r="R184" s="23" t="n">
        <v>2.36</v>
      </c>
      <c r="S184" s="24" t="n">
        <v>1133</v>
      </c>
      <c r="T184" s="24" t="n">
        <v>50</v>
      </c>
      <c r="U184" s="25" t="n">
        <v>8916</v>
      </c>
      <c r="V184" s="19" t="n">
        <f aca="false">IF(COUNT(N184:Q184)=0,"",MIN(N184:Q184))</f>
        <v>2.242</v>
      </c>
      <c r="W184" s="16" t="str">
        <f aca="false">IF(V184="","",INDEX($N$4:$Q$4,MATCH(V184,N184:Q184,0)))</f>
        <v>MEDCENTRO</v>
      </c>
      <c r="X184" s="19" t="n">
        <f aca="false">IF(COUNT(N184:Q184)&lt;2,"",SMALL(N184:Q184,2))</f>
        <v>2.85</v>
      </c>
      <c r="Y184" s="26" t="n">
        <f aca="false">IF(OR(V184="",M184=0),"",V184/M184-1)</f>
        <v>0.0331797235023041</v>
      </c>
      <c r="Z184" s="26" t="n">
        <f aca="false">IF(OR(V184="",L184=""),"",V184/(L184*E184)-1)</f>
        <v>0.0427906976744186</v>
      </c>
      <c r="AA184" s="16" t="str">
        <f aca="false">IF(V184="","SEM OFERTA",IF(OR(Y184&gt;Premissas!$B$11,Y184&lt;Premissas!$B$12),"VERIFICAR - UNIDADE/EMBALAGEM",IF(Y184&gt;Premissas!$B$6,"NÃO COMPRAR - REAJUSTE &gt;5%","COMPRAR")))</f>
        <v>COMPRAR</v>
      </c>
      <c r="AB184" s="18" t="n">
        <f aca="false">IF(W184="DIMEC",S184,IF(W184="MEDCENTRO",U184,""))</f>
        <v>8916</v>
      </c>
      <c r="AC184" s="18" t="n">
        <f aca="false">IF(AA184&lt;&gt;"COMPRAR",0,IF(AB184="",I184,MIN(I184,AB184)))</f>
        <v>16</v>
      </c>
      <c r="AD184" s="19" t="n">
        <f aca="false">IF(AC184&gt;0,AC184*V184,0)</f>
        <v>35.872</v>
      </c>
      <c r="AE184" s="19" t="n">
        <f aca="false">IF(AC184&gt;0,(M184-V184)*AC184,0)</f>
        <v>-1.152</v>
      </c>
      <c r="AF184" s="16" t="str">
        <f aca="false">IF(AA184&lt;&gt;"COMPRAR","",IF(AB184="",IF(X184="","",IF(X184-V184&lt;0.01,"EMPATE TÉCNICO","")),IF(AB184&lt;I184,"ESTOQUE INSUFICIENTE",IF(X184="","",IF(X184-V184&lt;0.01,"EMPATE TÉCNICO","")))))</f>
        <v/>
      </c>
      <c r="AG184" s="16" t="s">
        <v>139</v>
      </c>
      <c r="AH184" s="16" t="s">
        <v>528</v>
      </c>
    </row>
    <row r="185" customFormat="false" ht="15" hidden="false" customHeight="false" outlineLevel="0" collapsed="false">
      <c r="A185" s="16" t="s">
        <v>689</v>
      </c>
      <c r="B185" s="17" t="s">
        <v>690</v>
      </c>
      <c r="C185" s="16" t="s">
        <v>691</v>
      </c>
      <c r="D185" s="16" t="s">
        <v>625</v>
      </c>
      <c r="E185" s="18" t="n">
        <v>1</v>
      </c>
      <c r="F185" s="16" t="s">
        <v>42</v>
      </c>
      <c r="G185" s="18" t="n">
        <v>1</v>
      </c>
      <c r="H185" s="16" t="n">
        <v>1</v>
      </c>
      <c r="I185" s="18" t="n">
        <v>2</v>
      </c>
      <c r="J185" s="19" t="n">
        <v>4.81</v>
      </c>
      <c r="K185" s="19" t="n">
        <v>4.81</v>
      </c>
      <c r="L185" s="19" t="n">
        <v>4.81</v>
      </c>
      <c r="M185" s="19" t="n">
        <f aca="false">IF(J185&gt;0,J185,K185)*E185</f>
        <v>4.81</v>
      </c>
      <c r="N185" s="20"/>
      <c r="O185" s="21" t="n">
        <f aca="false">IF(R185="","",ROUND(R185*(1-Premissas!$B$4),4))</f>
        <v>5.9565</v>
      </c>
      <c r="P185" s="22"/>
      <c r="Q185" s="22"/>
      <c r="R185" s="23" t="n">
        <v>6.27</v>
      </c>
      <c r="S185" s="24"/>
      <c r="T185" s="24"/>
      <c r="U185" s="25" t="n">
        <v>172</v>
      </c>
      <c r="V185" s="19" t="n">
        <f aca="false">IF(COUNT(N185:Q185)=0,"",MIN(N185:Q185))</f>
        <v>5.9565</v>
      </c>
      <c r="W185" s="16" t="str">
        <f aca="false">IF(V185="","",INDEX($N$4:$Q$4,MATCH(V185,N185:Q185,0)))</f>
        <v>MEDCENTRO</v>
      </c>
      <c r="X185" s="19" t="str">
        <f aca="false">IF(COUNT(N185:Q185)&lt;2,"",SMALL(N185:Q185,2))</f>
        <v/>
      </c>
      <c r="Y185" s="26" t="n">
        <f aca="false">IF(OR(V185="",M185=0),"",V185/M185-1)</f>
        <v>0.238357588357589</v>
      </c>
      <c r="Z185" s="26" t="n">
        <f aca="false">IF(OR(V185="",L185=""),"",V185/(L185*E185)-1)</f>
        <v>0.238357588357589</v>
      </c>
      <c r="AA185" s="16" t="str">
        <f aca="false">IF(V185="","SEM OFERTA",IF(OR(Y185&gt;Premissas!$B$11,Y185&lt;Premissas!$B$12),"VERIFICAR - UNIDADE/EMBALAGEM",IF(Y185&gt;Premissas!$B$6,"NÃO COMPRAR - REAJUSTE &gt;5%","COMPRAR")))</f>
        <v>NÃO COMPRAR - REAJUSTE &gt;5%</v>
      </c>
      <c r="AB185" s="18" t="n">
        <f aca="false">IF(W185="DIMEC",S185,IF(W185="MEDCENTRO",U185,""))</f>
        <v>172</v>
      </c>
      <c r="AC185" s="18" t="n">
        <f aca="false">IF(AA185&lt;&gt;"COMPRAR",0,IF(AB185="",I185,MIN(I185,AB185)))</f>
        <v>0</v>
      </c>
      <c r="AD185" s="19" t="n">
        <f aca="false">IF(AC185&gt;0,AC185*V185,0)</f>
        <v>0</v>
      </c>
      <c r="AE185" s="19" t="n">
        <f aca="false">IF(AC185&gt;0,(M185-V185)*AC185,0)</f>
        <v>0</v>
      </c>
      <c r="AF185" s="16" t="str">
        <f aca="false">IF(AA185&lt;&gt;"COMPRAR","",IF(AB185="",IF(X185="","",IF(X185-V185&lt;0.01,"EMPATE TÉCNICO","")),IF(AB185&lt;I185,"ESTOQUE INSUFICIENTE",IF(X185="","",IF(X185-V185&lt;0.01,"EMPATE TÉCNICO","")))))</f>
        <v/>
      </c>
      <c r="AG185" s="16" t="s">
        <v>482</v>
      </c>
      <c r="AH185" s="16" t="s">
        <v>528</v>
      </c>
    </row>
    <row r="186" customFormat="false" ht="15" hidden="false" customHeight="false" outlineLevel="0" collapsed="false">
      <c r="A186" s="16" t="s">
        <v>692</v>
      </c>
      <c r="B186" s="17" t="s">
        <v>693</v>
      </c>
      <c r="C186" s="16" t="s">
        <v>694</v>
      </c>
      <c r="D186" s="16" t="s">
        <v>527</v>
      </c>
      <c r="E186" s="18" t="n">
        <v>1</v>
      </c>
      <c r="F186" s="16" t="s">
        <v>41</v>
      </c>
      <c r="G186" s="18" t="n">
        <v>0</v>
      </c>
      <c r="H186" s="16" t="n">
        <v>18</v>
      </c>
      <c r="I186" s="18" t="n">
        <v>47</v>
      </c>
      <c r="J186" s="19" t="n">
        <v>20.1266666666667</v>
      </c>
      <c r="K186" s="19" t="n">
        <v>20.1266666666667</v>
      </c>
      <c r="L186" s="19" t="n">
        <v>20.1247</v>
      </c>
      <c r="M186" s="19" t="n">
        <f aca="false">IF(J186&gt;0,J186,K186)*E186</f>
        <v>20.1266666666667</v>
      </c>
      <c r="N186" s="20" t="n">
        <v>22.49</v>
      </c>
      <c r="O186" s="21" t="str">
        <f aca="false">IF(R186="","",ROUND(R186*(1-Premissas!$B$4),4))</f>
        <v/>
      </c>
      <c r="P186" s="22"/>
      <c r="Q186" s="22"/>
      <c r="R186" s="23"/>
      <c r="S186" s="24" t="n">
        <v>2835</v>
      </c>
      <c r="T186" s="24" t="n">
        <v>77</v>
      </c>
      <c r="U186" s="25"/>
      <c r="V186" s="19" t="n">
        <f aca="false">IF(COUNT(N186:Q186)=0,"",MIN(N186:Q186))</f>
        <v>22.49</v>
      </c>
      <c r="W186" s="16" t="str">
        <f aca="false">IF(V186="","",INDEX($N$4:$Q$4,MATCH(V186,N186:Q186,0)))</f>
        <v>DIMEC</v>
      </c>
      <c r="X186" s="19" t="str">
        <f aca="false">IF(COUNT(N186:Q186)&lt;2,"",SMALL(N186:Q186,2))</f>
        <v/>
      </c>
      <c r="Y186" s="26" t="n">
        <f aca="false">IF(OR(V186="",M186=0),"",V186/M186-1)</f>
        <v>0.117422987744284</v>
      </c>
      <c r="Z186" s="26" t="n">
        <f aca="false">IF(OR(V186="",L186=""),"",V186/(L186*E186)-1)</f>
        <v>0.117532186815207</v>
      </c>
      <c r="AA186" s="16" t="str">
        <f aca="false">IF(V186="","SEM OFERTA",IF(OR(Y186&gt;Premissas!$B$11,Y186&lt;Premissas!$B$12),"VERIFICAR - UNIDADE/EMBALAGEM",IF(Y186&gt;Premissas!$B$6,"NÃO COMPRAR - REAJUSTE &gt;5%","COMPRAR")))</f>
        <v>NÃO COMPRAR - REAJUSTE &gt;5%</v>
      </c>
      <c r="AB186" s="18" t="n">
        <f aca="false">IF(W186="DIMEC",S186,IF(W186="MEDCENTRO",U186,""))</f>
        <v>2835</v>
      </c>
      <c r="AC186" s="18" t="n">
        <f aca="false">IF(AA186&lt;&gt;"COMPRAR",0,IF(AB186="",I186,MIN(I186,AB186)))</f>
        <v>0</v>
      </c>
      <c r="AD186" s="19" t="n">
        <f aca="false">IF(AC186&gt;0,AC186*V186,0)</f>
        <v>0</v>
      </c>
      <c r="AE186" s="19" t="n">
        <f aca="false">IF(AC186&gt;0,(M186-V186)*AC186,0)</f>
        <v>0</v>
      </c>
      <c r="AF186" s="16" t="str">
        <f aca="false">IF(AA186&lt;&gt;"COMPRAR","",IF(AB186="",IF(X186="","",IF(X186-V186&lt;0.01,"EMPATE TÉCNICO","")),IF(AB186&lt;I186,"ESTOQUE INSUFICIENTE",IF(X186="","",IF(X186-V186&lt;0.01,"EMPATE TÉCNICO","")))))</f>
        <v/>
      </c>
      <c r="AG186" s="16" t="s">
        <v>547</v>
      </c>
      <c r="AH186" s="16" t="s">
        <v>528</v>
      </c>
    </row>
    <row r="187" customFormat="false" ht="15" hidden="false" customHeight="false" outlineLevel="0" collapsed="false">
      <c r="A187" s="16" t="s">
        <v>695</v>
      </c>
      <c r="B187" s="17" t="s">
        <v>696</v>
      </c>
      <c r="C187" s="16" t="s">
        <v>697</v>
      </c>
      <c r="D187" s="16" t="s">
        <v>287</v>
      </c>
      <c r="E187" s="18" t="n">
        <v>1</v>
      </c>
      <c r="F187" s="16" t="s">
        <v>41</v>
      </c>
      <c r="G187" s="18" t="n">
        <v>101</v>
      </c>
      <c r="H187" s="16" t="n">
        <v>94.3</v>
      </c>
      <c r="I187" s="18" t="n">
        <v>141</v>
      </c>
      <c r="J187" s="19" t="n">
        <v>4.24</v>
      </c>
      <c r="K187" s="19" t="n">
        <v>4.24</v>
      </c>
      <c r="L187" s="19" t="n">
        <v>4.24</v>
      </c>
      <c r="M187" s="19" t="n">
        <f aca="false">IF(J187&gt;0,J187,K187)*E187</f>
        <v>4.24</v>
      </c>
      <c r="N187" s="20"/>
      <c r="O187" s="21" t="n">
        <f aca="false">IF(R187="","",ROUND(R187*(1-Premissas!$B$4),4))</f>
        <v>7.98</v>
      </c>
      <c r="P187" s="22"/>
      <c r="Q187" s="22"/>
      <c r="R187" s="23" t="n">
        <v>8.4</v>
      </c>
      <c r="S187" s="24"/>
      <c r="T187" s="24"/>
      <c r="U187" s="25" t="n">
        <v>1527</v>
      </c>
      <c r="V187" s="19" t="n">
        <f aca="false">IF(COUNT(N187:Q187)=0,"",MIN(N187:Q187))</f>
        <v>7.98</v>
      </c>
      <c r="W187" s="16" t="str">
        <f aca="false">IF(V187="","",INDEX($N$4:$Q$4,MATCH(V187,N187:Q187,0)))</f>
        <v>MEDCENTRO</v>
      </c>
      <c r="X187" s="19" t="str">
        <f aca="false">IF(COUNT(N187:Q187)&lt;2,"",SMALL(N187:Q187,2))</f>
        <v/>
      </c>
      <c r="Y187" s="26" t="n">
        <f aca="false">IF(OR(V187="",M187=0),"",V187/M187-1)</f>
        <v>0.882075471698113</v>
      </c>
      <c r="Z187" s="26" t="n">
        <f aca="false">IF(OR(V187="",L187=""),"",V187/(L187*E187)-1)</f>
        <v>0.882075471698113</v>
      </c>
      <c r="AA187" s="16" t="str">
        <f aca="false">IF(V187="","SEM OFERTA",IF(OR(Y187&gt;Premissas!$B$11,Y187&lt;Premissas!$B$12),"VERIFICAR - UNIDADE/EMBALAGEM",IF(Y187&gt;Premissas!$B$6,"NÃO COMPRAR - REAJUSTE &gt;5%","COMPRAR")))</f>
        <v>NÃO COMPRAR - REAJUSTE &gt;5%</v>
      </c>
      <c r="AB187" s="18" t="n">
        <f aca="false">IF(W187="DIMEC",S187,IF(W187="MEDCENTRO",U187,""))</f>
        <v>1527</v>
      </c>
      <c r="AC187" s="18" t="n">
        <f aca="false">IF(AA187&lt;&gt;"COMPRAR",0,IF(AB187="",I187,MIN(I187,AB187)))</f>
        <v>0</v>
      </c>
      <c r="AD187" s="19" t="n">
        <f aca="false">IF(AC187&gt;0,AC187*V187,0)</f>
        <v>0</v>
      </c>
      <c r="AE187" s="19" t="n">
        <f aca="false">IF(AC187&gt;0,(M187-V187)*AC187,0)</f>
        <v>0</v>
      </c>
      <c r="AF187" s="16" t="str">
        <f aca="false">IF(AA187&lt;&gt;"COMPRAR","",IF(AB187="",IF(X187="","",IF(X187-V187&lt;0.01,"EMPATE TÉCNICO","")),IF(AB187&lt;I187,"ESTOQUE INSUFICIENTE",IF(X187="","",IF(X187-V187&lt;0.01,"EMPATE TÉCNICO","")))))</f>
        <v/>
      </c>
      <c r="AG187" s="16" t="s">
        <v>547</v>
      </c>
      <c r="AH187" s="16" t="s">
        <v>528</v>
      </c>
    </row>
    <row r="188" customFormat="false" ht="15" hidden="false" customHeight="false" outlineLevel="0" collapsed="false">
      <c r="A188" s="16" t="s">
        <v>698</v>
      </c>
      <c r="B188" s="17" t="s">
        <v>699</v>
      </c>
      <c r="C188" s="16" t="s">
        <v>700</v>
      </c>
      <c r="D188" s="16" t="s">
        <v>546</v>
      </c>
      <c r="E188" s="18" t="n">
        <v>1</v>
      </c>
      <c r="F188" s="16" t="s">
        <v>41</v>
      </c>
      <c r="G188" s="18" t="n">
        <v>9</v>
      </c>
      <c r="H188" s="16" t="n">
        <v>21.9</v>
      </c>
      <c r="I188" s="18" t="n">
        <v>48</v>
      </c>
      <c r="J188" s="19" t="n">
        <v>7.18</v>
      </c>
      <c r="K188" s="19" t="n">
        <v>7.18</v>
      </c>
      <c r="L188" s="19" t="n">
        <v>7.11</v>
      </c>
      <c r="M188" s="19" t="n">
        <f aca="false">IF(J188&gt;0,J188,K188)*E188</f>
        <v>7.18</v>
      </c>
      <c r="N188" s="20"/>
      <c r="O188" s="21" t="n">
        <f aca="false">IF(R188="","",ROUND(R188*(1-Premissas!$B$4),4))</f>
        <v>7.2295</v>
      </c>
      <c r="P188" s="22"/>
      <c r="Q188" s="22"/>
      <c r="R188" s="23" t="n">
        <v>7.61</v>
      </c>
      <c r="S188" s="24"/>
      <c r="T188" s="24"/>
      <c r="U188" s="25" t="n">
        <v>11</v>
      </c>
      <c r="V188" s="19" t="n">
        <f aca="false">IF(COUNT(N188:Q188)=0,"",MIN(N188:Q188))</f>
        <v>7.2295</v>
      </c>
      <c r="W188" s="16" t="str">
        <f aca="false">IF(V188="","",INDEX($N$4:$Q$4,MATCH(V188,N188:Q188,0)))</f>
        <v>MEDCENTRO</v>
      </c>
      <c r="X188" s="19" t="str">
        <f aca="false">IF(COUNT(N188:Q188)&lt;2,"",SMALL(N188:Q188,2))</f>
        <v/>
      </c>
      <c r="Y188" s="26" t="n">
        <f aca="false">IF(OR(V188="",M188=0),"",V188/M188-1)</f>
        <v>0.00689415041782726</v>
      </c>
      <c r="Z188" s="26" t="n">
        <f aca="false">IF(OR(V188="",L188=""),"",V188/(L188*E188)-1)</f>
        <v>0.0168073136427567</v>
      </c>
      <c r="AA188" s="16" t="str">
        <f aca="false">IF(V188="","SEM OFERTA",IF(OR(Y188&gt;Premissas!$B$11,Y188&lt;Premissas!$B$12),"VERIFICAR - UNIDADE/EMBALAGEM",IF(Y188&gt;Premissas!$B$6,"NÃO COMPRAR - REAJUSTE &gt;5%","COMPRAR")))</f>
        <v>COMPRAR</v>
      </c>
      <c r="AB188" s="18" t="n">
        <f aca="false">IF(W188="DIMEC",S188,IF(W188="MEDCENTRO",U188,""))</f>
        <v>11</v>
      </c>
      <c r="AC188" s="18" t="n">
        <f aca="false">IF(AA188&lt;&gt;"COMPRAR",0,IF(AB188="",I188,MIN(I188,AB188)))</f>
        <v>11</v>
      </c>
      <c r="AD188" s="19" t="n">
        <f aca="false">IF(AC188&gt;0,AC188*V188,0)</f>
        <v>79.5245</v>
      </c>
      <c r="AE188" s="19" t="n">
        <f aca="false">IF(AC188&gt;0,(M188-V188)*AC188,0)</f>
        <v>-0.544500000000001</v>
      </c>
      <c r="AF188" s="16" t="str">
        <f aca="false">IF(AA188&lt;&gt;"COMPRAR","",IF(AB188="",IF(X188="","",IF(X188-V188&lt;0.01,"EMPATE TÉCNICO","")),IF(AB188&lt;I188,"ESTOQUE INSUFICIENTE",IF(X188="","",IF(X188-V188&lt;0.01,"EMPATE TÉCNICO","")))))</f>
        <v>ESTOQUE INSUFICIENTE</v>
      </c>
      <c r="AG188" s="16" t="s">
        <v>547</v>
      </c>
      <c r="AH188" s="16" t="s">
        <v>528</v>
      </c>
    </row>
    <row r="189" customFormat="false" ht="15" hidden="false" customHeight="false" outlineLevel="0" collapsed="false">
      <c r="A189" s="16" t="s">
        <v>701</v>
      </c>
      <c r="B189" s="17" t="s">
        <v>702</v>
      </c>
      <c r="C189" s="16" t="s">
        <v>700</v>
      </c>
      <c r="D189" s="16" t="s">
        <v>641</v>
      </c>
      <c r="E189" s="18" t="n">
        <v>1</v>
      </c>
      <c r="F189" s="16" t="s">
        <v>41</v>
      </c>
      <c r="G189" s="18" t="n">
        <v>5</v>
      </c>
      <c r="H189" s="16" t="n">
        <v>26.8</v>
      </c>
      <c r="I189" s="18" t="n">
        <v>64</v>
      </c>
      <c r="J189" s="19" t="n">
        <v>7.09</v>
      </c>
      <c r="K189" s="19" t="n">
        <v>7.09</v>
      </c>
      <c r="L189" s="19" t="n">
        <v>7.0893</v>
      </c>
      <c r="M189" s="19" t="n">
        <f aca="false">IF(J189&gt;0,J189,K189)*E189</f>
        <v>7.09</v>
      </c>
      <c r="N189" s="20" t="n">
        <v>6.82</v>
      </c>
      <c r="O189" s="21" t="str">
        <f aca="false">IF(R189="","",ROUND(R189*(1-Premissas!$B$4),4))</f>
        <v/>
      </c>
      <c r="P189" s="22"/>
      <c r="Q189" s="22"/>
      <c r="R189" s="23"/>
      <c r="S189" s="24" t="n">
        <v>4235</v>
      </c>
      <c r="T189" s="24" t="n">
        <v>135</v>
      </c>
      <c r="U189" s="25"/>
      <c r="V189" s="19" t="n">
        <f aca="false">IF(COUNT(N189:Q189)=0,"",MIN(N189:Q189))</f>
        <v>6.82</v>
      </c>
      <c r="W189" s="16" t="str">
        <f aca="false">IF(V189="","",INDEX($N$4:$Q$4,MATCH(V189,N189:Q189,0)))</f>
        <v>DIMEC</v>
      </c>
      <c r="X189" s="19" t="str">
        <f aca="false">IF(COUNT(N189:Q189)&lt;2,"",SMALL(N189:Q189,2))</f>
        <v/>
      </c>
      <c r="Y189" s="26" t="n">
        <f aca="false">IF(OR(V189="",M189=0),"",V189/M189-1)</f>
        <v>-0.0380818053596614</v>
      </c>
      <c r="Z189" s="26" t="n">
        <f aca="false">IF(OR(V189="",L189=""),"",V189/(L189*E189)-1)</f>
        <v>-0.0379868252154655</v>
      </c>
      <c r="AA189" s="16" t="str">
        <f aca="false">IF(V189="","SEM OFERTA",IF(OR(Y189&gt;Premissas!$B$11,Y189&lt;Premissas!$B$12),"VERIFICAR - UNIDADE/EMBALAGEM",IF(Y189&gt;Premissas!$B$6,"NÃO COMPRAR - REAJUSTE &gt;5%","COMPRAR")))</f>
        <v>COMPRAR</v>
      </c>
      <c r="AB189" s="18" t="n">
        <f aca="false">IF(W189="DIMEC",S189,IF(W189="MEDCENTRO",U189,""))</f>
        <v>4235</v>
      </c>
      <c r="AC189" s="18" t="n">
        <f aca="false">IF(AA189&lt;&gt;"COMPRAR",0,IF(AB189="",I189,MIN(I189,AB189)))</f>
        <v>64</v>
      </c>
      <c r="AD189" s="19" t="n">
        <f aca="false">IF(AC189&gt;0,AC189*V189,0)</f>
        <v>436.48</v>
      </c>
      <c r="AE189" s="19" t="n">
        <f aca="false">IF(AC189&gt;0,(M189-V189)*AC189,0)</f>
        <v>17.28</v>
      </c>
      <c r="AF189" s="16" t="str">
        <f aca="false">IF(AA189&lt;&gt;"COMPRAR","",IF(AB189="",IF(X189="","",IF(X189-V189&lt;0.01,"EMPATE TÉCNICO","")),IF(AB189&lt;I189,"ESTOQUE INSUFICIENTE",IF(X189="","",IF(X189-V189&lt;0.01,"EMPATE TÉCNICO","")))))</f>
        <v/>
      </c>
      <c r="AG189" s="16" t="s">
        <v>547</v>
      </c>
      <c r="AH189" s="16" t="s">
        <v>528</v>
      </c>
    </row>
    <row r="190" customFormat="false" ht="15" hidden="false" customHeight="false" outlineLevel="0" collapsed="false">
      <c r="A190" s="16" t="s">
        <v>703</v>
      </c>
      <c r="B190" s="17" t="s">
        <v>704</v>
      </c>
      <c r="C190" s="16" t="s">
        <v>705</v>
      </c>
      <c r="D190" s="16" t="s">
        <v>527</v>
      </c>
      <c r="E190" s="18" t="n">
        <v>1</v>
      </c>
      <c r="F190" s="16" t="s">
        <v>43</v>
      </c>
      <c r="G190" s="18" t="n">
        <v>0</v>
      </c>
      <c r="H190" s="16" t="n">
        <v>0.2</v>
      </c>
      <c r="I190" s="18" t="n">
        <v>1</v>
      </c>
      <c r="J190" s="19" t="n">
        <v>9.56</v>
      </c>
      <c r="K190" s="19" t="n">
        <v>9.56</v>
      </c>
      <c r="L190" s="19" t="n">
        <v>9.56</v>
      </c>
      <c r="M190" s="19" t="n">
        <f aca="false">IF(J190&gt;0,J190,K190)*E190</f>
        <v>9.56</v>
      </c>
      <c r="N190" s="20" t="n">
        <v>12.91</v>
      </c>
      <c r="O190" s="21" t="str">
        <f aca="false">IF(R190="","",ROUND(R190*(1-Premissas!$B$4),4))</f>
        <v/>
      </c>
      <c r="P190" s="22"/>
      <c r="Q190" s="22"/>
      <c r="R190" s="23"/>
      <c r="S190" s="24" t="n">
        <v>9</v>
      </c>
      <c r="T190" s="24" t="n">
        <v>90</v>
      </c>
      <c r="U190" s="25"/>
      <c r="V190" s="19" t="n">
        <f aca="false">IF(COUNT(N190:Q190)=0,"",MIN(N190:Q190))</f>
        <v>12.91</v>
      </c>
      <c r="W190" s="16" t="str">
        <f aca="false">IF(V190="","",INDEX($N$4:$Q$4,MATCH(V190,N190:Q190,0)))</f>
        <v>DIMEC</v>
      </c>
      <c r="X190" s="19" t="str">
        <f aca="false">IF(COUNT(N190:Q190)&lt;2,"",SMALL(N190:Q190,2))</f>
        <v/>
      </c>
      <c r="Y190" s="26" t="n">
        <f aca="false">IF(OR(V190="",M190=0),"",V190/M190-1)</f>
        <v>0.350418410041841</v>
      </c>
      <c r="Z190" s="26" t="n">
        <f aca="false">IF(OR(V190="",L190=""),"",V190/(L190*E190)-1)</f>
        <v>0.350418410041841</v>
      </c>
      <c r="AA190" s="16" t="str">
        <f aca="false">IF(V190="","SEM OFERTA",IF(OR(Y190&gt;Premissas!$B$11,Y190&lt;Premissas!$B$12),"VERIFICAR - UNIDADE/EMBALAGEM",IF(Y190&gt;Premissas!$B$6,"NÃO COMPRAR - REAJUSTE &gt;5%","COMPRAR")))</f>
        <v>NÃO COMPRAR - REAJUSTE &gt;5%</v>
      </c>
      <c r="AB190" s="18" t="n">
        <f aca="false">IF(W190="DIMEC",S190,IF(W190="MEDCENTRO",U190,""))</f>
        <v>9</v>
      </c>
      <c r="AC190" s="18" t="n">
        <f aca="false">IF(AA190&lt;&gt;"COMPRAR",0,IF(AB190="",I190,MIN(I190,AB190)))</f>
        <v>0</v>
      </c>
      <c r="AD190" s="19" t="n">
        <f aca="false">IF(AC190&gt;0,AC190*V190,0)</f>
        <v>0</v>
      </c>
      <c r="AE190" s="19" t="n">
        <f aca="false">IF(AC190&gt;0,(M190-V190)*AC190,0)</f>
        <v>0</v>
      </c>
      <c r="AF190" s="16" t="str">
        <f aca="false">IF(AA190&lt;&gt;"COMPRAR","",IF(AB190="",IF(X190="","",IF(X190-V190&lt;0.01,"EMPATE TÉCNICO","")),IF(AB190&lt;I190,"ESTOQUE INSUFICIENTE",IF(X190="","",IF(X190-V190&lt;0.01,"EMPATE TÉCNICO","")))))</f>
        <v/>
      </c>
      <c r="AG190" s="16" t="s">
        <v>547</v>
      </c>
      <c r="AH190" s="16" t="s">
        <v>528</v>
      </c>
    </row>
    <row r="191" customFormat="false" ht="15" hidden="false" customHeight="false" outlineLevel="0" collapsed="false">
      <c r="A191" s="16" t="s">
        <v>706</v>
      </c>
      <c r="B191" s="17" t="s">
        <v>707</v>
      </c>
      <c r="C191" s="16" t="s">
        <v>708</v>
      </c>
      <c r="D191" s="16" t="s">
        <v>637</v>
      </c>
      <c r="E191" s="18" t="n">
        <v>1</v>
      </c>
      <c r="F191" s="16" t="s">
        <v>42</v>
      </c>
      <c r="G191" s="18" t="n">
        <v>0</v>
      </c>
      <c r="H191" s="16" t="n">
        <v>1.1</v>
      </c>
      <c r="I191" s="18" t="n">
        <v>3</v>
      </c>
      <c r="J191" s="19" t="n">
        <v>15.15</v>
      </c>
      <c r="K191" s="19" t="n">
        <v>15.15</v>
      </c>
      <c r="L191" s="19" t="n">
        <v>15.15</v>
      </c>
      <c r="M191" s="19" t="n">
        <f aca="false">IF(J191&gt;0,J191,K191)*E191</f>
        <v>15.15</v>
      </c>
      <c r="N191" s="20" t="n">
        <v>20.45</v>
      </c>
      <c r="O191" s="21" t="n">
        <f aca="false">IF(R191="","",ROUND(R191*(1-Premissas!$B$4),4))</f>
        <v>14.0885</v>
      </c>
      <c r="P191" s="22"/>
      <c r="Q191" s="22"/>
      <c r="R191" s="23" t="n">
        <v>14.83</v>
      </c>
      <c r="S191" s="24" t="n">
        <v>116</v>
      </c>
      <c r="T191" s="24" t="n">
        <v>50</v>
      </c>
      <c r="U191" s="25" t="n">
        <v>1033</v>
      </c>
      <c r="V191" s="19" t="n">
        <f aca="false">IF(COUNT(N191:Q191)=0,"",MIN(N191:Q191))</f>
        <v>14.0885</v>
      </c>
      <c r="W191" s="16" t="str">
        <f aca="false">IF(V191="","",INDEX($N$4:$Q$4,MATCH(V191,N191:Q191,0)))</f>
        <v>MEDCENTRO</v>
      </c>
      <c r="X191" s="19" t="n">
        <f aca="false">IF(COUNT(N191:Q191)&lt;2,"",SMALL(N191:Q191,2))</f>
        <v>20.45</v>
      </c>
      <c r="Y191" s="26" t="n">
        <f aca="false">IF(OR(V191="",M191=0),"",V191/M191-1)</f>
        <v>-0.0700660066006601</v>
      </c>
      <c r="Z191" s="26" t="n">
        <f aca="false">IF(OR(V191="",L191=""),"",V191/(L191*E191)-1)</f>
        <v>-0.0700660066006601</v>
      </c>
      <c r="AA191" s="16" t="str">
        <f aca="false">IF(V191="","SEM OFERTA",IF(OR(Y191&gt;Premissas!$B$11,Y191&lt;Premissas!$B$12),"VERIFICAR - UNIDADE/EMBALAGEM",IF(Y191&gt;Premissas!$B$6,"NÃO COMPRAR - REAJUSTE &gt;5%","COMPRAR")))</f>
        <v>COMPRAR</v>
      </c>
      <c r="AB191" s="18" t="n">
        <f aca="false">IF(W191="DIMEC",S191,IF(W191="MEDCENTRO",U191,""))</f>
        <v>1033</v>
      </c>
      <c r="AC191" s="18" t="n">
        <f aca="false">IF(AA191&lt;&gt;"COMPRAR",0,IF(AB191="",I191,MIN(I191,AB191)))</f>
        <v>3</v>
      </c>
      <c r="AD191" s="19" t="n">
        <f aca="false">IF(AC191&gt;0,AC191*V191,0)</f>
        <v>42.2655</v>
      </c>
      <c r="AE191" s="19" t="n">
        <f aca="false">IF(AC191&gt;0,(M191-V191)*AC191,0)</f>
        <v>3.1845</v>
      </c>
      <c r="AF191" s="16" t="str">
        <f aca="false">IF(AA191&lt;&gt;"COMPRAR","",IF(AB191="",IF(X191="","",IF(X191-V191&lt;0.01,"EMPATE TÉCNICO","")),IF(AB191&lt;I191,"ESTOQUE INSUFICIENTE",IF(X191="","",IF(X191-V191&lt;0.01,"EMPATE TÉCNICO","")))))</f>
        <v/>
      </c>
      <c r="AG191" s="16" t="s">
        <v>139</v>
      </c>
      <c r="AH191" s="16" t="s">
        <v>528</v>
      </c>
    </row>
    <row r="192" customFormat="false" ht="15" hidden="false" customHeight="false" outlineLevel="0" collapsed="false">
      <c r="A192" s="16" t="s">
        <v>709</v>
      </c>
      <c r="B192" s="17" t="s">
        <v>710</v>
      </c>
      <c r="C192" s="16" t="s">
        <v>711</v>
      </c>
      <c r="D192" s="16" t="s">
        <v>712</v>
      </c>
      <c r="E192" s="18" t="n">
        <v>1</v>
      </c>
      <c r="F192" s="16" t="s">
        <v>43</v>
      </c>
      <c r="G192" s="18" t="n">
        <v>1</v>
      </c>
      <c r="H192" s="16" t="n">
        <v>1.6</v>
      </c>
      <c r="I192" s="18" t="n">
        <v>4</v>
      </c>
      <c r="J192" s="19" t="n">
        <v>8.82</v>
      </c>
      <c r="K192" s="19" t="n">
        <v>8.82</v>
      </c>
      <c r="L192" s="19" t="n">
        <v>8.82</v>
      </c>
      <c r="M192" s="19" t="n">
        <f aca="false">IF(J192&gt;0,J192,K192)*E192</f>
        <v>8.82</v>
      </c>
      <c r="N192" s="20" t="n">
        <v>10.66</v>
      </c>
      <c r="O192" s="21" t="str">
        <f aca="false">IF(R192="","",ROUND(R192*(1-Premissas!$B$4),4))</f>
        <v/>
      </c>
      <c r="P192" s="22"/>
      <c r="Q192" s="22"/>
      <c r="R192" s="23"/>
      <c r="S192" s="24" t="n">
        <v>824</v>
      </c>
      <c r="T192" s="24" t="n">
        <v>144</v>
      </c>
      <c r="U192" s="25"/>
      <c r="V192" s="19" t="n">
        <f aca="false">IF(COUNT(N192:Q192)=0,"",MIN(N192:Q192))</f>
        <v>10.66</v>
      </c>
      <c r="W192" s="16" t="str">
        <f aca="false">IF(V192="","",INDEX($N$4:$Q$4,MATCH(V192,N192:Q192,0)))</f>
        <v>DIMEC</v>
      </c>
      <c r="X192" s="19" t="str">
        <f aca="false">IF(COUNT(N192:Q192)&lt;2,"",SMALL(N192:Q192,2))</f>
        <v/>
      </c>
      <c r="Y192" s="26" t="n">
        <f aca="false">IF(OR(V192="",M192=0),"",V192/M192-1)</f>
        <v>0.208616780045352</v>
      </c>
      <c r="Z192" s="26" t="n">
        <f aca="false">IF(OR(V192="",L192=""),"",V192/(L192*E192)-1)</f>
        <v>0.208616780045352</v>
      </c>
      <c r="AA192" s="16" t="str">
        <f aca="false">IF(V192="","SEM OFERTA",IF(OR(Y192&gt;Premissas!$B$11,Y192&lt;Premissas!$B$12),"VERIFICAR - UNIDADE/EMBALAGEM",IF(Y192&gt;Premissas!$B$6,"NÃO COMPRAR - REAJUSTE &gt;5%","COMPRAR")))</f>
        <v>NÃO COMPRAR - REAJUSTE &gt;5%</v>
      </c>
      <c r="AB192" s="18" t="n">
        <f aca="false">IF(W192="DIMEC",S192,IF(W192="MEDCENTRO",U192,""))</f>
        <v>824</v>
      </c>
      <c r="AC192" s="18" t="n">
        <f aca="false">IF(AA192&lt;&gt;"COMPRAR",0,IF(AB192="",I192,MIN(I192,AB192)))</f>
        <v>0</v>
      </c>
      <c r="AD192" s="19" t="n">
        <f aca="false">IF(AC192&gt;0,AC192*V192,0)</f>
        <v>0</v>
      </c>
      <c r="AE192" s="19" t="n">
        <f aca="false">IF(AC192&gt;0,(M192-V192)*AC192,0)</f>
        <v>0</v>
      </c>
      <c r="AF192" s="16" t="str">
        <f aca="false">IF(AA192&lt;&gt;"COMPRAR","",IF(AB192="",IF(X192="","",IF(X192-V192&lt;0.01,"EMPATE TÉCNICO","")),IF(AB192&lt;I192,"ESTOQUE INSUFICIENTE",IF(X192="","",IF(X192-V192&lt;0.01,"EMPATE TÉCNICO","")))))</f>
        <v/>
      </c>
      <c r="AG192" s="16" t="s">
        <v>713</v>
      </c>
      <c r="AH192" s="16" t="s">
        <v>528</v>
      </c>
    </row>
    <row r="193" customFormat="false" ht="15" hidden="false" customHeight="false" outlineLevel="0" collapsed="false">
      <c r="A193" s="16" t="s">
        <v>714</v>
      </c>
      <c r="B193" s="17" t="s">
        <v>715</v>
      </c>
      <c r="C193" s="16" t="s">
        <v>716</v>
      </c>
      <c r="D193" s="16" t="s">
        <v>532</v>
      </c>
      <c r="E193" s="18" t="n">
        <v>1</v>
      </c>
      <c r="F193" s="16" t="s">
        <v>42</v>
      </c>
      <c r="G193" s="18" t="n">
        <v>0</v>
      </c>
      <c r="H193" s="16" t="n">
        <v>2.1</v>
      </c>
      <c r="I193" s="18" t="n">
        <v>6</v>
      </c>
      <c r="J193" s="19" t="n">
        <v>10.95</v>
      </c>
      <c r="K193" s="19" t="n">
        <v>10.95</v>
      </c>
      <c r="L193" s="19" t="n">
        <v>10.72</v>
      </c>
      <c r="M193" s="19" t="n">
        <f aca="false">IF(J193&gt;0,J193,K193)*E193</f>
        <v>10.95</v>
      </c>
      <c r="N193" s="20" t="n">
        <v>11.36</v>
      </c>
      <c r="O193" s="21" t="n">
        <f aca="false">IF(R193="","",ROUND(R193*(1-Premissas!$B$4),4))</f>
        <v>11.02</v>
      </c>
      <c r="P193" s="22"/>
      <c r="Q193" s="22"/>
      <c r="R193" s="23" t="n">
        <v>11.6</v>
      </c>
      <c r="S193" s="24" t="n">
        <v>3441</v>
      </c>
      <c r="T193" s="24" t="n">
        <v>200</v>
      </c>
      <c r="U193" s="25" t="n">
        <v>166</v>
      </c>
      <c r="V193" s="19" t="n">
        <f aca="false">IF(COUNT(N193:Q193)=0,"",MIN(N193:Q193))</f>
        <v>11.02</v>
      </c>
      <c r="W193" s="16" t="str">
        <f aca="false">IF(V193="","",INDEX($N$4:$Q$4,MATCH(V193,N193:Q193,0)))</f>
        <v>MEDCENTRO</v>
      </c>
      <c r="X193" s="19" t="n">
        <f aca="false">IF(COUNT(N193:Q193)&lt;2,"",SMALL(N193:Q193,2))</f>
        <v>11.36</v>
      </c>
      <c r="Y193" s="26" t="n">
        <f aca="false">IF(OR(V193="",M193=0),"",V193/M193-1)</f>
        <v>0.00639269406392695</v>
      </c>
      <c r="Z193" s="26" t="n">
        <f aca="false">IF(OR(V193="",L193=""),"",V193/(L193*E193)-1)</f>
        <v>0.0279850746268655</v>
      </c>
      <c r="AA193" s="16" t="str">
        <f aca="false">IF(V193="","SEM OFERTA",IF(OR(Y193&gt;Premissas!$B$11,Y193&lt;Premissas!$B$12),"VERIFICAR - UNIDADE/EMBALAGEM",IF(Y193&gt;Premissas!$B$6,"NÃO COMPRAR - REAJUSTE &gt;5%","COMPRAR")))</f>
        <v>COMPRAR</v>
      </c>
      <c r="AB193" s="18" t="n">
        <f aca="false">IF(W193="DIMEC",S193,IF(W193="MEDCENTRO",U193,""))</f>
        <v>166</v>
      </c>
      <c r="AC193" s="18" t="n">
        <f aca="false">IF(AA193&lt;&gt;"COMPRAR",0,IF(AB193="",I193,MIN(I193,AB193)))</f>
        <v>6</v>
      </c>
      <c r="AD193" s="19" t="n">
        <f aca="false">IF(AC193&gt;0,AC193*V193,0)</f>
        <v>66.12</v>
      </c>
      <c r="AE193" s="19" t="n">
        <f aca="false">IF(AC193&gt;0,(M193-V193)*AC193,0)</f>
        <v>-0.420000000000002</v>
      </c>
      <c r="AF193" s="16" t="str">
        <f aca="false">IF(AA193&lt;&gt;"COMPRAR","",IF(AB193="",IF(X193="","",IF(X193-V193&lt;0.01,"EMPATE TÉCNICO","")),IF(AB193&lt;I193,"ESTOQUE INSUFICIENTE",IF(X193="","",IF(X193-V193&lt;0.01,"EMPATE TÉCNICO","")))))</f>
        <v/>
      </c>
      <c r="AG193" s="16" t="s">
        <v>304</v>
      </c>
      <c r="AH193" s="16" t="s">
        <v>528</v>
      </c>
    </row>
    <row r="194" customFormat="false" ht="15" hidden="false" customHeight="false" outlineLevel="0" collapsed="false">
      <c r="A194" s="16" t="s">
        <v>717</v>
      </c>
      <c r="B194" s="17" t="s">
        <v>718</v>
      </c>
      <c r="C194" s="16" t="s">
        <v>719</v>
      </c>
      <c r="D194" s="16" t="s">
        <v>637</v>
      </c>
      <c r="E194" s="18" t="n">
        <v>1</v>
      </c>
      <c r="F194" s="16" t="s">
        <v>43</v>
      </c>
      <c r="G194" s="18" t="n">
        <v>5</v>
      </c>
      <c r="H194" s="16" t="n">
        <v>3.3</v>
      </c>
      <c r="I194" s="18" t="n">
        <v>4</v>
      </c>
      <c r="J194" s="19" t="n">
        <v>6.49</v>
      </c>
      <c r="K194" s="19" t="n">
        <v>6.49</v>
      </c>
      <c r="L194" s="19" t="n">
        <v>6.28</v>
      </c>
      <c r="M194" s="19" t="n">
        <f aca="false">IF(J194&gt;0,J194,K194)*E194</f>
        <v>6.49</v>
      </c>
      <c r="N194" s="20" t="n">
        <v>8.49</v>
      </c>
      <c r="O194" s="21" t="n">
        <f aca="false">IF(R194="","",ROUND(R194*(1-Premissas!$B$4),4))</f>
        <v>6.5265</v>
      </c>
      <c r="P194" s="22"/>
      <c r="Q194" s="22"/>
      <c r="R194" s="23" t="n">
        <v>6.87</v>
      </c>
      <c r="S194" s="24" t="n">
        <v>103</v>
      </c>
      <c r="T194" s="24" t="n">
        <v>40</v>
      </c>
      <c r="U194" s="25" t="n">
        <v>306</v>
      </c>
      <c r="V194" s="19" t="n">
        <f aca="false">IF(COUNT(N194:Q194)=0,"",MIN(N194:Q194))</f>
        <v>6.5265</v>
      </c>
      <c r="W194" s="16" t="str">
        <f aca="false">IF(V194="","",INDEX($N$4:$Q$4,MATCH(V194,N194:Q194,0)))</f>
        <v>MEDCENTRO</v>
      </c>
      <c r="X194" s="19" t="n">
        <f aca="false">IF(COUNT(N194:Q194)&lt;2,"",SMALL(N194:Q194,2))</f>
        <v>8.49</v>
      </c>
      <c r="Y194" s="26" t="n">
        <f aca="false">IF(OR(V194="",M194=0),"",V194/M194-1)</f>
        <v>0.00562403697996916</v>
      </c>
      <c r="Z194" s="26" t="n">
        <f aca="false">IF(OR(V194="",L194=""),"",V194/(L194*E194)-1)</f>
        <v>0.0392515923566879</v>
      </c>
      <c r="AA194" s="16" t="str">
        <f aca="false">IF(V194="","SEM OFERTA",IF(OR(Y194&gt;Premissas!$B$11,Y194&lt;Premissas!$B$12),"VERIFICAR - UNIDADE/EMBALAGEM",IF(Y194&gt;Premissas!$B$6,"NÃO COMPRAR - REAJUSTE &gt;5%","COMPRAR")))</f>
        <v>COMPRAR</v>
      </c>
      <c r="AB194" s="18" t="n">
        <f aca="false">IF(W194="DIMEC",S194,IF(W194="MEDCENTRO",U194,""))</f>
        <v>306</v>
      </c>
      <c r="AC194" s="18" t="n">
        <f aca="false">IF(AA194&lt;&gt;"COMPRAR",0,IF(AB194="",I194,MIN(I194,AB194)))</f>
        <v>4</v>
      </c>
      <c r="AD194" s="19" t="n">
        <f aca="false">IF(AC194&gt;0,AC194*V194,0)</f>
        <v>26.106</v>
      </c>
      <c r="AE194" s="19" t="n">
        <f aca="false">IF(AC194&gt;0,(M194-V194)*AC194,0)</f>
        <v>-0.146000000000001</v>
      </c>
      <c r="AF194" s="16" t="str">
        <f aca="false">IF(AA194&lt;&gt;"COMPRAR","",IF(AB194="",IF(X194="","",IF(X194-V194&lt;0.01,"EMPATE TÉCNICO","")),IF(AB194&lt;I194,"ESTOQUE INSUFICIENTE",IF(X194="","",IF(X194-V194&lt;0.01,"EMPATE TÉCNICO","")))))</f>
        <v/>
      </c>
      <c r="AG194" s="16" t="s">
        <v>139</v>
      </c>
      <c r="AH194" s="16" t="s">
        <v>528</v>
      </c>
    </row>
    <row r="195" customFormat="false" ht="15" hidden="false" customHeight="false" outlineLevel="0" collapsed="false">
      <c r="A195" s="16" t="s">
        <v>720</v>
      </c>
      <c r="B195" s="17" t="s">
        <v>721</v>
      </c>
      <c r="C195" s="16" t="s">
        <v>722</v>
      </c>
      <c r="D195" s="16" t="s">
        <v>685</v>
      </c>
      <c r="E195" s="18" t="n">
        <v>1</v>
      </c>
      <c r="F195" s="16" t="s">
        <v>41</v>
      </c>
      <c r="G195" s="18" t="n">
        <v>19</v>
      </c>
      <c r="H195" s="16" t="n">
        <v>8.6</v>
      </c>
      <c r="I195" s="18" t="n">
        <v>3</v>
      </c>
      <c r="J195" s="19" t="n">
        <v>27.111</v>
      </c>
      <c r="K195" s="19" t="n">
        <v>27.111</v>
      </c>
      <c r="L195" s="19" t="n">
        <v>26.26</v>
      </c>
      <c r="M195" s="19" t="n">
        <f aca="false">IF(J195&gt;0,J195,K195)*E195</f>
        <v>27.111</v>
      </c>
      <c r="N195" s="20" t="n">
        <v>34.16</v>
      </c>
      <c r="O195" s="21" t="n">
        <f aca="false">IF(R195="","",ROUND(R195*(1-Premissas!$B$4),4))</f>
        <v>30.476</v>
      </c>
      <c r="P195" s="22"/>
      <c r="Q195" s="22"/>
      <c r="R195" s="23" t="n">
        <v>32.08</v>
      </c>
      <c r="S195" s="24" t="n">
        <v>176</v>
      </c>
      <c r="T195" s="24" t="n">
        <v>48</v>
      </c>
      <c r="U195" s="25" t="n">
        <v>10</v>
      </c>
      <c r="V195" s="19" t="n">
        <f aca="false">IF(COUNT(N195:Q195)=0,"",MIN(N195:Q195))</f>
        <v>30.476</v>
      </c>
      <c r="W195" s="16" t="str">
        <f aca="false">IF(V195="","",INDEX($N$4:$Q$4,MATCH(V195,N195:Q195,0)))</f>
        <v>MEDCENTRO</v>
      </c>
      <c r="X195" s="19" t="n">
        <f aca="false">IF(COUNT(N195:Q195)&lt;2,"",SMALL(N195:Q195,2))</f>
        <v>34.16</v>
      </c>
      <c r="Y195" s="26" t="n">
        <f aca="false">IF(OR(V195="",M195=0),"",V195/M195-1)</f>
        <v>0.124119361144923</v>
      </c>
      <c r="Z195" s="26" t="n">
        <f aca="false">IF(OR(V195="",L195=""),"",V195/(L195*E195)-1)</f>
        <v>0.16054836252856</v>
      </c>
      <c r="AA195" s="16" t="str">
        <f aca="false">IF(V195="","SEM OFERTA",IF(OR(Y195&gt;Premissas!$B$11,Y195&lt;Premissas!$B$12),"VERIFICAR - UNIDADE/EMBALAGEM",IF(Y195&gt;Premissas!$B$6,"NÃO COMPRAR - REAJUSTE &gt;5%","COMPRAR")))</f>
        <v>NÃO COMPRAR - REAJUSTE &gt;5%</v>
      </c>
      <c r="AB195" s="18" t="n">
        <f aca="false">IF(W195="DIMEC",S195,IF(W195="MEDCENTRO",U195,""))</f>
        <v>10</v>
      </c>
      <c r="AC195" s="18" t="n">
        <f aca="false">IF(AA195&lt;&gt;"COMPRAR",0,IF(AB195="",I195,MIN(I195,AB195)))</f>
        <v>0</v>
      </c>
      <c r="AD195" s="19" t="n">
        <f aca="false">IF(AC195&gt;0,AC195*V195,0)</f>
        <v>0</v>
      </c>
      <c r="AE195" s="19" t="n">
        <f aca="false">IF(AC195&gt;0,(M195-V195)*AC195,0)</f>
        <v>0</v>
      </c>
      <c r="AF195" s="16" t="str">
        <f aca="false">IF(AA195&lt;&gt;"COMPRAR","",IF(AB195="",IF(X195="","",IF(X195-V195&lt;0.01,"EMPATE TÉCNICO","")),IF(AB195&lt;I195,"ESTOQUE INSUFICIENTE",IF(X195="","",IF(X195-V195&lt;0.01,"EMPATE TÉCNICO","")))))</f>
        <v/>
      </c>
      <c r="AG195" s="16" t="s">
        <v>547</v>
      </c>
      <c r="AH195" s="16" t="s">
        <v>528</v>
      </c>
    </row>
    <row r="196" customFormat="false" ht="15" hidden="false" customHeight="false" outlineLevel="0" collapsed="false">
      <c r="A196" s="16" t="s">
        <v>723</v>
      </c>
      <c r="B196" s="17" t="s">
        <v>724</v>
      </c>
      <c r="C196" s="16" t="s">
        <v>725</v>
      </c>
      <c r="D196" s="16" t="s">
        <v>287</v>
      </c>
      <c r="E196" s="18" t="n">
        <v>1</v>
      </c>
      <c r="F196" s="16" t="s">
        <v>42</v>
      </c>
      <c r="G196" s="18" t="n">
        <v>2</v>
      </c>
      <c r="H196" s="16" t="n">
        <v>1.8</v>
      </c>
      <c r="I196" s="18" t="n">
        <v>3</v>
      </c>
      <c r="J196" s="19" t="n">
        <v>26.56</v>
      </c>
      <c r="K196" s="19" t="n">
        <v>26.56</v>
      </c>
      <c r="L196" s="19" t="n">
        <v>26.56</v>
      </c>
      <c r="M196" s="19" t="n">
        <f aca="false">IF(J196&gt;0,J196,K196)*E196</f>
        <v>26.56</v>
      </c>
      <c r="N196" s="20"/>
      <c r="O196" s="21" t="n">
        <f aca="false">IF(R196="","",ROUND(R196*(1-Premissas!$B$4),4))</f>
        <v>42.5315</v>
      </c>
      <c r="P196" s="22"/>
      <c r="Q196" s="22"/>
      <c r="R196" s="23" t="n">
        <v>44.77</v>
      </c>
      <c r="S196" s="24"/>
      <c r="T196" s="24"/>
      <c r="U196" s="25" t="n">
        <v>86</v>
      </c>
      <c r="V196" s="19" t="n">
        <f aca="false">IF(COUNT(N196:Q196)=0,"",MIN(N196:Q196))</f>
        <v>42.5315</v>
      </c>
      <c r="W196" s="16" t="str">
        <f aca="false">IF(V196="","",INDEX($N$4:$Q$4,MATCH(V196,N196:Q196,0)))</f>
        <v>MEDCENTRO</v>
      </c>
      <c r="X196" s="19" t="str">
        <f aca="false">IF(COUNT(N196:Q196)&lt;2,"",SMALL(N196:Q196,2))</f>
        <v/>
      </c>
      <c r="Y196" s="26" t="n">
        <f aca="false">IF(OR(V196="",M196=0),"",V196/M196-1)</f>
        <v>0.601336596385542</v>
      </c>
      <c r="Z196" s="26" t="n">
        <f aca="false">IF(OR(V196="",L196=""),"",V196/(L196*E196)-1)</f>
        <v>0.601336596385542</v>
      </c>
      <c r="AA196" s="16" t="str">
        <f aca="false">IF(V196="","SEM OFERTA",IF(OR(Y196&gt;Premissas!$B$11,Y196&lt;Premissas!$B$12),"VERIFICAR - UNIDADE/EMBALAGEM",IF(Y196&gt;Premissas!$B$6,"NÃO COMPRAR - REAJUSTE &gt;5%","COMPRAR")))</f>
        <v>NÃO COMPRAR - REAJUSTE &gt;5%</v>
      </c>
      <c r="AB196" s="18" t="n">
        <f aca="false">IF(W196="DIMEC",S196,IF(W196="MEDCENTRO",U196,""))</f>
        <v>86</v>
      </c>
      <c r="AC196" s="18" t="n">
        <f aca="false">IF(AA196&lt;&gt;"COMPRAR",0,IF(AB196="",I196,MIN(I196,AB196)))</f>
        <v>0</v>
      </c>
      <c r="AD196" s="19" t="n">
        <f aca="false">IF(AC196&gt;0,AC196*V196,0)</f>
        <v>0</v>
      </c>
      <c r="AE196" s="19" t="n">
        <f aca="false">IF(AC196&gt;0,(M196-V196)*AC196,0)</f>
        <v>0</v>
      </c>
      <c r="AF196" s="16" t="str">
        <f aca="false">IF(AA196&lt;&gt;"COMPRAR","",IF(AB196="",IF(X196="","",IF(X196-V196&lt;0.01,"EMPATE TÉCNICO","")),IF(AB196&lt;I196,"ESTOQUE INSUFICIENTE",IF(X196="","",IF(X196-V196&lt;0.01,"EMPATE TÉCNICO","")))))</f>
        <v/>
      </c>
      <c r="AG196" s="16" t="s">
        <v>490</v>
      </c>
      <c r="AH196" s="16" t="s">
        <v>528</v>
      </c>
    </row>
    <row r="197" customFormat="false" ht="15" hidden="false" customHeight="false" outlineLevel="0" collapsed="false">
      <c r="A197" s="16" t="s">
        <v>726</v>
      </c>
      <c r="B197" s="17" t="s">
        <v>727</v>
      </c>
      <c r="C197" s="16" t="s">
        <v>728</v>
      </c>
      <c r="D197" s="16" t="s">
        <v>621</v>
      </c>
      <c r="E197" s="18" t="n">
        <v>1</v>
      </c>
      <c r="F197" s="16" t="s">
        <v>43</v>
      </c>
      <c r="G197" s="18" t="n">
        <v>0</v>
      </c>
      <c r="H197" s="16" t="n">
        <v>0.1</v>
      </c>
      <c r="I197" s="18" t="n">
        <v>1</v>
      </c>
      <c r="J197" s="19" t="n">
        <v>5.6</v>
      </c>
      <c r="K197" s="19" t="n">
        <v>5.6</v>
      </c>
      <c r="L197" s="19" t="n">
        <v>5.6</v>
      </c>
      <c r="M197" s="19" t="n">
        <f aca="false">IF(J197&gt;0,J197,K197)*E197</f>
        <v>5.6</v>
      </c>
      <c r="N197" s="20" t="n">
        <v>7.45</v>
      </c>
      <c r="O197" s="21" t="str">
        <f aca="false">IF(R197="","",ROUND(R197*(1-Premissas!$B$4),4))</f>
        <v/>
      </c>
      <c r="P197" s="22"/>
      <c r="Q197" s="22"/>
      <c r="R197" s="23"/>
      <c r="S197" s="24" t="n">
        <v>154</v>
      </c>
      <c r="T197" s="24" t="n">
        <v>48</v>
      </c>
      <c r="U197" s="25"/>
      <c r="V197" s="19" t="n">
        <f aca="false">IF(COUNT(N197:Q197)=0,"",MIN(N197:Q197))</f>
        <v>7.45</v>
      </c>
      <c r="W197" s="16" t="str">
        <f aca="false">IF(V197="","",INDEX($N$4:$Q$4,MATCH(V197,N197:Q197,0)))</f>
        <v>DIMEC</v>
      </c>
      <c r="X197" s="19" t="str">
        <f aca="false">IF(COUNT(N197:Q197)&lt;2,"",SMALL(N197:Q197,2))</f>
        <v/>
      </c>
      <c r="Y197" s="26" t="n">
        <f aca="false">IF(OR(V197="",M197=0),"",V197/M197-1)</f>
        <v>0.330357142857143</v>
      </c>
      <c r="Z197" s="26" t="n">
        <f aca="false">IF(OR(V197="",L197=""),"",V197/(L197*E197)-1)</f>
        <v>0.330357142857143</v>
      </c>
      <c r="AA197" s="16" t="str">
        <f aca="false">IF(V197="","SEM OFERTA",IF(OR(Y197&gt;Premissas!$B$11,Y197&lt;Premissas!$B$12),"VERIFICAR - UNIDADE/EMBALAGEM",IF(Y197&gt;Premissas!$B$6,"NÃO COMPRAR - REAJUSTE &gt;5%","COMPRAR")))</f>
        <v>NÃO COMPRAR - REAJUSTE &gt;5%</v>
      </c>
      <c r="AB197" s="18" t="n">
        <f aca="false">IF(W197="DIMEC",S197,IF(W197="MEDCENTRO",U197,""))</f>
        <v>154</v>
      </c>
      <c r="AC197" s="18" t="n">
        <f aca="false">IF(AA197&lt;&gt;"COMPRAR",0,IF(AB197="",I197,MIN(I197,AB197)))</f>
        <v>0</v>
      </c>
      <c r="AD197" s="19" t="n">
        <f aca="false">IF(AC197&gt;0,AC197*V197,0)</f>
        <v>0</v>
      </c>
      <c r="AE197" s="19" t="n">
        <f aca="false">IF(AC197&gt;0,(M197-V197)*AC197,0)</f>
        <v>0</v>
      </c>
      <c r="AF197" s="16" t="str">
        <f aca="false">IF(AA197&lt;&gt;"COMPRAR","",IF(AB197="",IF(X197="","",IF(X197-V197&lt;0.01,"EMPATE TÉCNICO","")),IF(AB197&lt;I197,"ESTOQUE INSUFICIENTE",IF(X197="","",IF(X197-V197&lt;0.01,"EMPATE TÉCNICO","")))))</f>
        <v/>
      </c>
      <c r="AG197" s="16" t="s">
        <v>490</v>
      </c>
      <c r="AH197" s="16" t="s">
        <v>528</v>
      </c>
    </row>
    <row r="198" customFormat="false" ht="15" hidden="false" customHeight="false" outlineLevel="0" collapsed="false">
      <c r="A198" s="16" t="s">
        <v>729</v>
      </c>
      <c r="B198" s="17" t="s">
        <v>730</v>
      </c>
      <c r="C198" s="16" t="s">
        <v>731</v>
      </c>
      <c r="D198" s="16" t="s">
        <v>287</v>
      </c>
      <c r="E198" s="18" t="n">
        <v>1</v>
      </c>
      <c r="F198" s="16" t="s">
        <v>42</v>
      </c>
      <c r="G198" s="18" t="n">
        <v>1</v>
      </c>
      <c r="H198" s="16" t="n">
        <v>3.5</v>
      </c>
      <c r="I198" s="18" t="n">
        <v>8</v>
      </c>
      <c r="J198" s="19" t="n">
        <v>11.09</v>
      </c>
      <c r="K198" s="19" t="n">
        <v>11.09</v>
      </c>
      <c r="L198" s="19" t="n">
        <v>10.75</v>
      </c>
      <c r="M198" s="19" t="n">
        <f aca="false">IF(J198&gt;0,J198,K198)*E198</f>
        <v>11.09</v>
      </c>
      <c r="N198" s="20" t="n">
        <v>11.27</v>
      </c>
      <c r="O198" s="21" t="n">
        <f aca="false">IF(R198="","",ROUND(R198*(1-Premissas!$B$4),4))</f>
        <v>12.768</v>
      </c>
      <c r="P198" s="22"/>
      <c r="Q198" s="22"/>
      <c r="R198" s="23" t="n">
        <v>13.44</v>
      </c>
      <c r="S198" s="24" t="n">
        <v>180</v>
      </c>
      <c r="T198" s="24" t="n">
        <v>48</v>
      </c>
      <c r="U198" s="25" t="n">
        <v>59</v>
      </c>
      <c r="V198" s="19" t="n">
        <f aca="false">IF(COUNT(N198:Q198)=0,"",MIN(N198:Q198))</f>
        <v>11.27</v>
      </c>
      <c r="W198" s="16" t="str">
        <f aca="false">IF(V198="","",INDEX($N$4:$Q$4,MATCH(V198,N198:Q198,0)))</f>
        <v>DIMEC</v>
      </c>
      <c r="X198" s="19" t="n">
        <f aca="false">IF(COUNT(N198:Q198)&lt;2,"",SMALL(N198:Q198,2))</f>
        <v>12.768</v>
      </c>
      <c r="Y198" s="26" t="n">
        <f aca="false">IF(OR(V198="",M198=0),"",V198/M198-1)</f>
        <v>0.0162308385933272</v>
      </c>
      <c r="Z198" s="26" t="n">
        <f aca="false">IF(OR(V198="",L198=""),"",V198/(L198*E198)-1)</f>
        <v>0.0483720930232559</v>
      </c>
      <c r="AA198" s="16" t="str">
        <f aca="false">IF(V198="","SEM OFERTA",IF(OR(Y198&gt;Premissas!$B$11,Y198&lt;Premissas!$B$12),"VERIFICAR - UNIDADE/EMBALAGEM",IF(Y198&gt;Premissas!$B$6,"NÃO COMPRAR - REAJUSTE &gt;5%","COMPRAR")))</f>
        <v>COMPRAR</v>
      </c>
      <c r="AB198" s="18" t="n">
        <f aca="false">IF(W198="DIMEC",S198,IF(W198="MEDCENTRO",U198,""))</f>
        <v>180</v>
      </c>
      <c r="AC198" s="18" t="n">
        <f aca="false">IF(AA198&lt;&gt;"COMPRAR",0,IF(AB198="",I198,MIN(I198,AB198)))</f>
        <v>8</v>
      </c>
      <c r="AD198" s="19" t="n">
        <f aca="false">IF(AC198&gt;0,AC198*V198,0)</f>
        <v>90.16</v>
      </c>
      <c r="AE198" s="19" t="n">
        <f aca="false">IF(AC198&gt;0,(M198-V198)*AC198,0)</f>
        <v>-1.44</v>
      </c>
      <c r="AF198" s="16" t="str">
        <f aca="false">IF(AA198&lt;&gt;"COMPRAR","",IF(AB198="",IF(X198="","",IF(X198-V198&lt;0.01,"EMPATE TÉCNICO","")),IF(AB198&lt;I198,"ESTOQUE INSUFICIENTE",IF(X198="","",IF(X198-V198&lt;0.01,"EMPATE TÉCNICO","")))))</f>
        <v/>
      </c>
      <c r="AG198" s="16" t="s">
        <v>490</v>
      </c>
      <c r="AH198" s="16" t="s">
        <v>528</v>
      </c>
    </row>
    <row r="199" customFormat="false" ht="15" hidden="false" customHeight="false" outlineLevel="0" collapsed="false">
      <c r="A199" s="16" t="s">
        <v>732</v>
      </c>
      <c r="B199" s="17" t="s">
        <v>733</v>
      </c>
      <c r="C199" s="16" t="s">
        <v>734</v>
      </c>
      <c r="D199" s="16" t="s">
        <v>481</v>
      </c>
      <c r="E199" s="18" t="n">
        <v>1</v>
      </c>
      <c r="F199" s="16" t="s">
        <v>41</v>
      </c>
      <c r="G199" s="18" t="n">
        <v>0</v>
      </c>
      <c r="H199" s="16" t="n">
        <v>1.6</v>
      </c>
      <c r="I199" s="18" t="n">
        <v>5</v>
      </c>
      <c r="J199" s="19" t="n">
        <v>21.51</v>
      </c>
      <c r="K199" s="19" t="n">
        <v>21.51</v>
      </c>
      <c r="L199" s="19" t="n">
        <v>21.51</v>
      </c>
      <c r="M199" s="19" t="n">
        <f aca="false">IF(J199&gt;0,J199,K199)*E199</f>
        <v>21.51</v>
      </c>
      <c r="N199" s="20" t="n">
        <v>22.01</v>
      </c>
      <c r="O199" s="21" t="str">
        <f aca="false">IF(R199="","",ROUND(R199*(1-Premissas!$B$4),4))</f>
        <v/>
      </c>
      <c r="P199" s="22"/>
      <c r="Q199" s="22"/>
      <c r="R199" s="23"/>
      <c r="S199" s="24" t="n">
        <v>276</v>
      </c>
      <c r="T199" s="24" t="n">
        <v>60</v>
      </c>
      <c r="U199" s="25"/>
      <c r="V199" s="19" t="n">
        <f aca="false">IF(COUNT(N199:Q199)=0,"",MIN(N199:Q199))</f>
        <v>22.01</v>
      </c>
      <c r="W199" s="16" t="str">
        <f aca="false">IF(V199="","",INDEX($N$4:$Q$4,MATCH(V199,N199:Q199,0)))</f>
        <v>DIMEC</v>
      </c>
      <c r="X199" s="19" t="str">
        <f aca="false">IF(COUNT(N199:Q199)&lt;2,"",SMALL(N199:Q199,2))</f>
        <v/>
      </c>
      <c r="Y199" s="26" t="n">
        <f aca="false">IF(OR(V199="",M199=0),"",V199/M199-1)</f>
        <v>0.0232450023245003</v>
      </c>
      <c r="Z199" s="26" t="n">
        <f aca="false">IF(OR(V199="",L199=""),"",V199/(L199*E199)-1)</f>
        <v>0.0232450023245003</v>
      </c>
      <c r="AA199" s="16" t="str">
        <f aca="false">IF(V199="","SEM OFERTA",IF(OR(Y199&gt;Premissas!$B$11,Y199&lt;Premissas!$B$12),"VERIFICAR - UNIDADE/EMBALAGEM",IF(Y199&gt;Premissas!$B$6,"NÃO COMPRAR - REAJUSTE &gt;5%","COMPRAR")))</f>
        <v>COMPRAR</v>
      </c>
      <c r="AB199" s="18" t="n">
        <f aca="false">IF(W199="DIMEC",S199,IF(W199="MEDCENTRO",U199,""))</f>
        <v>276</v>
      </c>
      <c r="AC199" s="18" t="n">
        <f aca="false">IF(AA199&lt;&gt;"COMPRAR",0,IF(AB199="",I199,MIN(I199,AB199)))</f>
        <v>5</v>
      </c>
      <c r="AD199" s="19" t="n">
        <f aca="false">IF(AC199&gt;0,AC199*V199,0)</f>
        <v>110.05</v>
      </c>
      <c r="AE199" s="19" t="n">
        <f aca="false">IF(AC199&gt;0,(M199-V199)*AC199,0)</f>
        <v>-2.5</v>
      </c>
      <c r="AF199" s="16" t="str">
        <f aca="false">IF(AA199&lt;&gt;"COMPRAR","",IF(AB199="",IF(X199="","",IF(X199-V199&lt;0.01,"EMPATE TÉCNICO","")),IF(AB199&lt;I199,"ESTOQUE INSUFICIENTE",IF(X199="","",IF(X199-V199&lt;0.01,"EMPATE TÉCNICO","")))))</f>
        <v/>
      </c>
      <c r="AG199" s="16" t="s">
        <v>490</v>
      </c>
      <c r="AH199" s="16" t="s">
        <v>528</v>
      </c>
    </row>
    <row r="200" customFormat="false" ht="15" hidden="false" customHeight="false" outlineLevel="0" collapsed="false">
      <c r="A200" s="16" t="s">
        <v>735</v>
      </c>
      <c r="B200" s="17" t="s">
        <v>736</v>
      </c>
      <c r="C200" s="16" t="s">
        <v>734</v>
      </c>
      <c r="D200" s="16" t="s">
        <v>527</v>
      </c>
      <c r="E200" s="18" t="n">
        <v>1</v>
      </c>
      <c r="F200" s="16" t="s">
        <v>42</v>
      </c>
      <c r="G200" s="18" t="n">
        <v>1</v>
      </c>
      <c r="H200" s="16" t="n">
        <v>0.5</v>
      </c>
      <c r="I200" s="18" t="n">
        <v>1</v>
      </c>
      <c r="J200" s="19" t="n">
        <v>16.4233333333333</v>
      </c>
      <c r="K200" s="19" t="n">
        <v>16.4233333333333</v>
      </c>
      <c r="L200" s="19" t="n">
        <v>16.4233</v>
      </c>
      <c r="M200" s="19" t="n">
        <f aca="false">IF(J200&gt;0,J200,K200)*E200</f>
        <v>16.4233333333333</v>
      </c>
      <c r="N200" s="20" t="n">
        <v>20.44</v>
      </c>
      <c r="O200" s="21" t="str">
        <f aca="false">IF(R200="","",ROUND(R200*(1-Premissas!$B$4),4))</f>
        <v/>
      </c>
      <c r="P200" s="22"/>
      <c r="Q200" s="22"/>
      <c r="R200" s="23"/>
      <c r="S200" s="24" t="n">
        <v>70</v>
      </c>
      <c r="T200" s="24" t="n">
        <v>120</v>
      </c>
      <c r="U200" s="25"/>
      <c r="V200" s="19" t="n">
        <f aca="false">IF(COUNT(N200:Q200)=0,"",MIN(N200:Q200))</f>
        <v>20.44</v>
      </c>
      <c r="W200" s="16" t="str">
        <f aca="false">IF(V200="","",INDEX($N$4:$Q$4,MATCH(V200,N200:Q200,0)))</f>
        <v>DIMEC</v>
      </c>
      <c r="X200" s="19" t="str">
        <f aca="false">IF(COUNT(N200:Q200)&lt;2,"",SMALL(N200:Q200,2))</f>
        <v/>
      </c>
      <c r="Y200" s="26" t="n">
        <f aca="false">IF(OR(V200="",M200=0),"",V200/M200-1)</f>
        <v>0.244570732697384</v>
      </c>
      <c r="Z200" s="26" t="n">
        <f aca="false">IF(OR(V200="",L200=""),"",V200/(L200*E200)-1)</f>
        <v>0.244573258723886</v>
      </c>
      <c r="AA200" s="16" t="str">
        <f aca="false">IF(V200="","SEM OFERTA",IF(OR(Y200&gt;Premissas!$B$11,Y200&lt;Premissas!$B$12),"VERIFICAR - UNIDADE/EMBALAGEM",IF(Y200&gt;Premissas!$B$6,"NÃO COMPRAR - REAJUSTE &gt;5%","COMPRAR")))</f>
        <v>NÃO COMPRAR - REAJUSTE &gt;5%</v>
      </c>
      <c r="AB200" s="18" t="n">
        <f aca="false">IF(W200="DIMEC",S200,IF(W200="MEDCENTRO",U200,""))</f>
        <v>70</v>
      </c>
      <c r="AC200" s="18" t="n">
        <f aca="false">IF(AA200&lt;&gt;"COMPRAR",0,IF(AB200="",I200,MIN(I200,AB200)))</f>
        <v>0</v>
      </c>
      <c r="AD200" s="19" t="n">
        <f aca="false">IF(AC200&gt;0,AC200*V200,0)</f>
        <v>0</v>
      </c>
      <c r="AE200" s="19" t="n">
        <f aca="false">IF(AC200&gt;0,(M200-V200)*AC200,0)</f>
        <v>0</v>
      </c>
      <c r="AF200" s="16" t="str">
        <f aca="false">IF(AA200&lt;&gt;"COMPRAR","",IF(AB200="",IF(X200="","",IF(X200-V200&lt;0.01,"EMPATE TÉCNICO","")),IF(AB200&lt;I200,"ESTOQUE INSUFICIENTE",IF(X200="","",IF(X200-V200&lt;0.01,"EMPATE TÉCNICO","")))))</f>
        <v/>
      </c>
      <c r="AG200" s="16" t="s">
        <v>547</v>
      </c>
      <c r="AH200" s="16" t="s">
        <v>528</v>
      </c>
    </row>
    <row r="201" customFormat="false" ht="15" hidden="false" customHeight="false" outlineLevel="0" collapsed="false">
      <c r="A201" s="16" t="s">
        <v>737</v>
      </c>
      <c r="B201" s="17" t="s">
        <v>738</v>
      </c>
      <c r="C201" s="16" t="s">
        <v>739</v>
      </c>
      <c r="D201" s="16" t="s">
        <v>532</v>
      </c>
      <c r="E201" s="18" t="n">
        <v>1</v>
      </c>
      <c r="F201" s="16" t="s">
        <v>43</v>
      </c>
      <c r="G201" s="18" t="n">
        <v>1</v>
      </c>
      <c r="H201" s="16" t="n">
        <v>0.5</v>
      </c>
      <c r="I201" s="18" t="n">
        <v>1</v>
      </c>
      <c r="J201" s="19" t="n">
        <v>6.48</v>
      </c>
      <c r="K201" s="19" t="n">
        <v>6.48</v>
      </c>
      <c r="L201" s="19" t="n">
        <v>6.48</v>
      </c>
      <c r="M201" s="19" t="n">
        <f aca="false">IF(J201&gt;0,J201,K201)*E201</f>
        <v>6.48</v>
      </c>
      <c r="N201" s="20" t="n">
        <v>6.74</v>
      </c>
      <c r="O201" s="21" t="n">
        <f aca="false">IF(R201="","",ROUND(R201*(1-Premissas!$B$4),4))</f>
        <v>6.517</v>
      </c>
      <c r="P201" s="22"/>
      <c r="Q201" s="22"/>
      <c r="R201" s="23" t="n">
        <v>6.86</v>
      </c>
      <c r="S201" s="24" t="n">
        <v>736</v>
      </c>
      <c r="T201" s="24" t="n">
        <v>60</v>
      </c>
      <c r="U201" s="25" t="n">
        <v>144</v>
      </c>
      <c r="V201" s="19" t="n">
        <f aca="false">IF(COUNT(N201:Q201)=0,"",MIN(N201:Q201))</f>
        <v>6.517</v>
      </c>
      <c r="W201" s="16" t="str">
        <f aca="false">IF(V201="","",INDEX($N$4:$Q$4,MATCH(V201,N201:Q201,0)))</f>
        <v>MEDCENTRO</v>
      </c>
      <c r="X201" s="19" t="n">
        <f aca="false">IF(COUNT(N201:Q201)&lt;2,"",SMALL(N201:Q201,2))</f>
        <v>6.74</v>
      </c>
      <c r="Y201" s="26" t="n">
        <f aca="false">IF(OR(V201="",M201=0),"",V201/M201-1)</f>
        <v>0.00570987654320976</v>
      </c>
      <c r="Z201" s="26" t="n">
        <f aca="false">IF(OR(V201="",L201=""),"",V201/(L201*E201)-1)</f>
        <v>0.00570987654320976</v>
      </c>
      <c r="AA201" s="16" t="str">
        <f aca="false">IF(V201="","SEM OFERTA",IF(OR(Y201&gt;Premissas!$B$11,Y201&lt;Premissas!$B$12),"VERIFICAR - UNIDADE/EMBALAGEM",IF(Y201&gt;Premissas!$B$6,"NÃO COMPRAR - REAJUSTE &gt;5%","COMPRAR")))</f>
        <v>COMPRAR</v>
      </c>
      <c r="AB201" s="18" t="n">
        <f aca="false">IF(W201="DIMEC",S201,IF(W201="MEDCENTRO",U201,""))</f>
        <v>144</v>
      </c>
      <c r="AC201" s="18" t="n">
        <f aca="false">IF(AA201&lt;&gt;"COMPRAR",0,IF(AB201="",I201,MIN(I201,AB201)))</f>
        <v>1</v>
      </c>
      <c r="AD201" s="19" t="n">
        <f aca="false">IF(AC201&gt;0,AC201*V201,0)</f>
        <v>6.517</v>
      </c>
      <c r="AE201" s="19" t="n">
        <f aca="false">IF(AC201&gt;0,(M201-V201)*AC201,0)</f>
        <v>-0.0369999999999999</v>
      </c>
      <c r="AF201" s="16" t="str">
        <f aca="false">IF(AA201&lt;&gt;"COMPRAR","",IF(AB201="",IF(X201="","",IF(X201-V201&lt;0.01,"EMPATE TÉCNICO","")),IF(AB201&lt;I201,"ESTOQUE INSUFICIENTE",IF(X201="","",IF(X201-V201&lt;0.01,"EMPATE TÉCNICO","")))))</f>
        <v/>
      </c>
      <c r="AG201" s="16" t="s">
        <v>740</v>
      </c>
      <c r="AH201" s="16" t="s">
        <v>528</v>
      </c>
    </row>
    <row r="202" customFormat="false" ht="15" hidden="false" customHeight="false" outlineLevel="0" collapsed="false">
      <c r="A202" s="16" t="s">
        <v>741</v>
      </c>
      <c r="B202" s="17" t="s">
        <v>742</v>
      </c>
      <c r="C202" s="16" t="s">
        <v>743</v>
      </c>
      <c r="D202" s="16" t="s">
        <v>532</v>
      </c>
      <c r="E202" s="18" t="n">
        <v>1</v>
      </c>
      <c r="F202" s="16" t="s">
        <v>42</v>
      </c>
      <c r="G202" s="18" t="n">
        <v>7</v>
      </c>
      <c r="H202" s="16" t="n">
        <v>3.2</v>
      </c>
      <c r="I202" s="18" t="n">
        <v>2</v>
      </c>
      <c r="J202" s="19" t="n">
        <v>6.49</v>
      </c>
      <c r="K202" s="19" t="n">
        <v>6.49</v>
      </c>
      <c r="L202" s="19" t="n">
        <v>6.49</v>
      </c>
      <c r="M202" s="19" t="n">
        <f aca="false">IF(J202&gt;0,J202,K202)*E202</f>
        <v>6.49</v>
      </c>
      <c r="N202" s="20" t="n">
        <v>6.74</v>
      </c>
      <c r="O202" s="21" t="str">
        <f aca="false">IF(R202="","",ROUND(R202*(1-Premissas!$B$4),4))</f>
        <v/>
      </c>
      <c r="P202" s="22"/>
      <c r="Q202" s="22"/>
      <c r="R202" s="23"/>
      <c r="S202" s="24" t="n">
        <v>960</v>
      </c>
      <c r="T202" s="24" t="n">
        <v>60</v>
      </c>
      <c r="U202" s="25"/>
      <c r="V202" s="19" t="n">
        <f aca="false">IF(COUNT(N202:Q202)=0,"",MIN(N202:Q202))</f>
        <v>6.74</v>
      </c>
      <c r="W202" s="16" t="str">
        <f aca="false">IF(V202="","",INDEX($N$4:$Q$4,MATCH(V202,N202:Q202,0)))</f>
        <v>DIMEC</v>
      </c>
      <c r="X202" s="19" t="str">
        <f aca="false">IF(COUNT(N202:Q202)&lt;2,"",SMALL(N202:Q202,2))</f>
        <v/>
      </c>
      <c r="Y202" s="26" t="n">
        <f aca="false">IF(OR(V202="",M202=0),"",V202/M202-1)</f>
        <v>0.0385208012326657</v>
      </c>
      <c r="Z202" s="26" t="n">
        <f aca="false">IF(OR(V202="",L202=""),"",V202/(L202*E202)-1)</f>
        <v>0.0385208012326657</v>
      </c>
      <c r="AA202" s="16" t="str">
        <f aca="false">IF(V202="","SEM OFERTA",IF(OR(Y202&gt;Premissas!$B$11,Y202&lt;Premissas!$B$12),"VERIFICAR - UNIDADE/EMBALAGEM",IF(Y202&gt;Premissas!$B$6,"NÃO COMPRAR - REAJUSTE &gt;5%","COMPRAR")))</f>
        <v>COMPRAR</v>
      </c>
      <c r="AB202" s="18" t="n">
        <f aca="false">IF(W202="DIMEC",S202,IF(W202="MEDCENTRO",U202,""))</f>
        <v>960</v>
      </c>
      <c r="AC202" s="18" t="n">
        <f aca="false">IF(AA202&lt;&gt;"COMPRAR",0,IF(AB202="",I202,MIN(I202,AB202)))</f>
        <v>2</v>
      </c>
      <c r="AD202" s="19" t="n">
        <f aca="false">IF(AC202&gt;0,AC202*V202,0)</f>
        <v>13.48</v>
      </c>
      <c r="AE202" s="19" t="n">
        <f aca="false">IF(AC202&gt;0,(M202-V202)*AC202,0)</f>
        <v>-0.5</v>
      </c>
      <c r="AF202" s="16" t="str">
        <f aca="false">IF(AA202&lt;&gt;"COMPRAR","",IF(AB202="",IF(X202="","",IF(X202-V202&lt;0.01,"EMPATE TÉCNICO","")),IF(AB202&lt;I202,"ESTOQUE INSUFICIENTE",IF(X202="","",IF(X202-V202&lt;0.01,"EMPATE TÉCNICO","")))))</f>
        <v/>
      </c>
      <c r="AG202" s="16" t="s">
        <v>304</v>
      </c>
      <c r="AH202" s="16" t="s">
        <v>528</v>
      </c>
    </row>
    <row r="203" customFormat="false" ht="15" hidden="false" customHeight="false" outlineLevel="0" collapsed="false">
      <c r="A203" s="16" t="s">
        <v>744</v>
      </c>
      <c r="B203" s="17" t="s">
        <v>745</v>
      </c>
      <c r="C203" s="16" t="s">
        <v>746</v>
      </c>
      <c r="D203" s="16" t="s">
        <v>637</v>
      </c>
      <c r="E203" s="18" t="n">
        <v>1</v>
      </c>
      <c r="F203" s="16" t="s">
        <v>41</v>
      </c>
      <c r="G203" s="18" t="n">
        <v>17</v>
      </c>
      <c r="H203" s="16" t="n">
        <v>6.9</v>
      </c>
      <c r="I203" s="18" t="n">
        <v>1</v>
      </c>
      <c r="J203" s="19" t="n">
        <v>3.4</v>
      </c>
      <c r="K203" s="19" t="n">
        <v>3.4</v>
      </c>
      <c r="L203" s="19" t="n">
        <v>3.4</v>
      </c>
      <c r="M203" s="19" t="n">
        <f aca="false">IF(J203&gt;0,J203,K203)*E203</f>
        <v>3.4</v>
      </c>
      <c r="N203" s="20"/>
      <c r="O203" s="21" t="n">
        <f aca="false">IF(R203="","",ROUND(R203*(1-Premissas!$B$4),4))</f>
        <v>3.5435</v>
      </c>
      <c r="P203" s="22"/>
      <c r="Q203" s="22"/>
      <c r="R203" s="23" t="n">
        <v>3.73</v>
      </c>
      <c r="S203" s="24"/>
      <c r="T203" s="24"/>
      <c r="U203" s="25" t="n">
        <v>443</v>
      </c>
      <c r="V203" s="19" t="n">
        <f aca="false">IF(COUNT(N203:Q203)=0,"",MIN(N203:Q203))</f>
        <v>3.5435</v>
      </c>
      <c r="W203" s="16" t="str">
        <f aca="false">IF(V203="","",INDEX($N$4:$Q$4,MATCH(V203,N203:Q203,0)))</f>
        <v>MEDCENTRO</v>
      </c>
      <c r="X203" s="19" t="str">
        <f aca="false">IF(COUNT(N203:Q203)&lt;2,"",SMALL(N203:Q203,2))</f>
        <v/>
      </c>
      <c r="Y203" s="26" t="n">
        <f aca="false">IF(OR(V203="",M203=0),"",V203/M203-1)</f>
        <v>0.0422058823529412</v>
      </c>
      <c r="Z203" s="26" t="n">
        <f aca="false">IF(OR(V203="",L203=""),"",V203/(L203*E203)-1)</f>
        <v>0.0422058823529412</v>
      </c>
      <c r="AA203" s="16" t="str">
        <f aca="false">IF(V203="","SEM OFERTA",IF(OR(Y203&gt;Premissas!$B$11,Y203&lt;Premissas!$B$12),"VERIFICAR - UNIDADE/EMBALAGEM",IF(Y203&gt;Premissas!$B$6,"NÃO COMPRAR - REAJUSTE &gt;5%","COMPRAR")))</f>
        <v>COMPRAR</v>
      </c>
      <c r="AB203" s="18" t="n">
        <f aca="false">IF(W203="DIMEC",S203,IF(W203="MEDCENTRO",U203,""))</f>
        <v>443</v>
      </c>
      <c r="AC203" s="18" t="n">
        <f aca="false">IF(AA203&lt;&gt;"COMPRAR",0,IF(AB203="",I203,MIN(I203,AB203)))</f>
        <v>1</v>
      </c>
      <c r="AD203" s="19" t="n">
        <f aca="false">IF(AC203&gt;0,AC203*V203,0)</f>
        <v>3.5435</v>
      </c>
      <c r="AE203" s="19" t="n">
        <f aca="false">IF(AC203&gt;0,(M203-V203)*AC203,0)</f>
        <v>-0.1435</v>
      </c>
      <c r="AF203" s="16" t="str">
        <f aca="false">IF(AA203&lt;&gt;"COMPRAR","",IF(AB203="",IF(X203="","",IF(X203-V203&lt;0.01,"EMPATE TÉCNICO","")),IF(AB203&lt;I203,"ESTOQUE INSUFICIENTE",IF(X203="","",IF(X203-V203&lt;0.01,"EMPATE TÉCNICO","")))))</f>
        <v/>
      </c>
      <c r="AG203" s="16" t="s">
        <v>328</v>
      </c>
      <c r="AH203" s="16" t="s">
        <v>528</v>
      </c>
    </row>
    <row r="204" customFormat="false" ht="15" hidden="false" customHeight="false" outlineLevel="0" collapsed="false">
      <c r="A204" s="16" t="s">
        <v>747</v>
      </c>
      <c r="B204" s="17" t="s">
        <v>748</v>
      </c>
      <c r="C204" s="16" t="s">
        <v>749</v>
      </c>
      <c r="D204" s="16" t="s">
        <v>532</v>
      </c>
      <c r="E204" s="18" t="n">
        <v>1</v>
      </c>
      <c r="F204" s="16" t="s">
        <v>43</v>
      </c>
      <c r="G204" s="18" t="n">
        <v>4</v>
      </c>
      <c r="H204" s="16" t="n">
        <v>2.1</v>
      </c>
      <c r="I204" s="18" t="n">
        <v>2</v>
      </c>
      <c r="J204" s="19" t="n">
        <v>5.48</v>
      </c>
      <c r="K204" s="19" t="n">
        <v>5.48</v>
      </c>
      <c r="L204" s="19" t="n">
        <v>5.48</v>
      </c>
      <c r="M204" s="19" t="n">
        <f aca="false">IF(J204&gt;0,J204,K204)*E204</f>
        <v>5.48</v>
      </c>
      <c r="N204" s="20" t="n">
        <v>5.58</v>
      </c>
      <c r="O204" s="21" t="str">
        <f aca="false">IF(R204="","",ROUND(R204*(1-Premissas!$B$4),4))</f>
        <v/>
      </c>
      <c r="P204" s="22"/>
      <c r="Q204" s="22"/>
      <c r="R204" s="23"/>
      <c r="S204" s="24" t="n">
        <v>3</v>
      </c>
      <c r="T204" s="24" t="n">
        <v>200</v>
      </c>
      <c r="U204" s="25"/>
      <c r="V204" s="19" t="n">
        <f aca="false">IF(COUNT(N204:Q204)=0,"",MIN(N204:Q204))</f>
        <v>5.58</v>
      </c>
      <c r="W204" s="16" t="str">
        <f aca="false">IF(V204="","",INDEX($N$4:$Q$4,MATCH(V204,N204:Q204,0)))</f>
        <v>DIMEC</v>
      </c>
      <c r="X204" s="19" t="str">
        <f aca="false">IF(COUNT(N204:Q204)&lt;2,"",SMALL(N204:Q204,2))</f>
        <v/>
      </c>
      <c r="Y204" s="26" t="n">
        <f aca="false">IF(OR(V204="",M204=0),"",V204/M204-1)</f>
        <v>0.0182481751824817</v>
      </c>
      <c r="Z204" s="26" t="n">
        <f aca="false">IF(OR(V204="",L204=""),"",V204/(L204*E204)-1)</f>
        <v>0.0182481751824817</v>
      </c>
      <c r="AA204" s="16" t="str">
        <f aca="false">IF(V204="","SEM OFERTA",IF(OR(Y204&gt;Premissas!$B$11,Y204&lt;Premissas!$B$12),"VERIFICAR - UNIDADE/EMBALAGEM",IF(Y204&gt;Premissas!$B$6,"NÃO COMPRAR - REAJUSTE &gt;5%","COMPRAR")))</f>
        <v>COMPRAR</v>
      </c>
      <c r="AB204" s="18" t="n">
        <f aca="false">IF(W204="DIMEC",S204,IF(W204="MEDCENTRO",U204,""))</f>
        <v>3</v>
      </c>
      <c r="AC204" s="18" t="n">
        <f aca="false">IF(AA204&lt;&gt;"COMPRAR",0,IF(AB204="",I204,MIN(I204,AB204)))</f>
        <v>2</v>
      </c>
      <c r="AD204" s="19" t="n">
        <f aca="false">IF(AC204&gt;0,AC204*V204,0)</f>
        <v>11.16</v>
      </c>
      <c r="AE204" s="19" t="n">
        <f aca="false">IF(AC204&gt;0,(M204-V204)*AC204,0)</f>
        <v>-0.199999999999999</v>
      </c>
      <c r="AF204" s="16" t="str">
        <f aca="false">IF(AA204&lt;&gt;"COMPRAR","",IF(AB204="",IF(X204="","",IF(X204-V204&lt;0.01,"EMPATE TÉCNICO","")),IF(AB204&lt;I204,"ESTOQUE INSUFICIENTE",IF(X204="","",IF(X204-V204&lt;0.01,"EMPATE TÉCNICO","")))))</f>
        <v/>
      </c>
      <c r="AG204" s="16" t="s">
        <v>304</v>
      </c>
      <c r="AH204" s="16" t="s">
        <v>528</v>
      </c>
    </row>
    <row r="205" customFormat="false" ht="15" hidden="false" customHeight="false" outlineLevel="0" collapsed="false">
      <c r="A205" s="16" t="s">
        <v>750</v>
      </c>
      <c r="B205" s="17" t="s">
        <v>751</v>
      </c>
      <c r="C205" s="16" t="s">
        <v>752</v>
      </c>
      <c r="D205" s="16"/>
      <c r="E205" s="18" t="n">
        <v>1</v>
      </c>
      <c r="F205" s="16" t="s">
        <v>43</v>
      </c>
      <c r="G205" s="18" t="n">
        <v>0</v>
      </c>
      <c r="H205" s="16" t="n">
        <v>0.4</v>
      </c>
      <c r="I205" s="18" t="n">
        <v>2</v>
      </c>
      <c r="J205" s="19" t="n">
        <v>3.36</v>
      </c>
      <c r="K205" s="19" t="n">
        <v>3.36</v>
      </c>
      <c r="L205" s="19" t="n">
        <v>3.36</v>
      </c>
      <c r="M205" s="19" t="n">
        <f aca="false">IF(J205&gt;0,J205,K205)*E205</f>
        <v>3.36</v>
      </c>
      <c r="N205" s="20" t="n">
        <v>4.25</v>
      </c>
      <c r="O205" s="21" t="n">
        <f aca="false">IF(R205="","",ROUND(R205*(1-Premissas!$B$4),4))</f>
        <v>3.9615</v>
      </c>
      <c r="P205" s="22"/>
      <c r="Q205" s="22"/>
      <c r="R205" s="23" t="n">
        <v>4.17</v>
      </c>
      <c r="S205" s="24" t="n">
        <v>28</v>
      </c>
      <c r="T205" s="24" t="n">
        <v>60</v>
      </c>
      <c r="U205" s="25" t="n">
        <v>168</v>
      </c>
      <c r="V205" s="19" t="n">
        <f aca="false">IF(COUNT(N205:Q205)=0,"",MIN(N205:Q205))</f>
        <v>3.9615</v>
      </c>
      <c r="W205" s="16" t="str">
        <f aca="false">IF(V205="","",INDEX($N$4:$Q$4,MATCH(V205,N205:Q205,0)))</f>
        <v>MEDCENTRO</v>
      </c>
      <c r="X205" s="19" t="n">
        <f aca="false">IF(COUNT(N205:Q205)&lt;2,"",SMALL(N205:Q205,2))</f>
        <v>4.25</v>
      </c>
      <c r="Y205" s="26" t="n">
        <f aca="false">IF(OR(V205="",M205=0),"",V205/M205-1)</f>
        <v>0.179017857142857</v>
      </c>
      <c r="Z205" s="26" t="n">
        <f aca="false">IF(OR(V205="",L205=""),"",V205/(L205*E205)-1)</f>
        <v>0.179017857142857</v>
      </c>
      <c r="AA205" s="16" t="str">
        <f aca="false">IF(V205="","SEM OFERTA",IF(OR(Y205&gt;Premissas!$B$11,Y205&lt;Premissas!$B$12),"VERIFICAR - UNIDADE/EMBALAGEM",IF(Y205&gt;Premissas!$B$6,"NÃO COMPRAR - REAJUSTE &gt;5%","COMPRAR")))</f>
        <v>NÃO COMPRAR - REAJUSTE &gt;5%</v>
      </c>
      <c r="AB205" s="18" t="n">
        <f aca="false">IF(W205="DIMEC",S205,IF(W205="MEDCENTRO",U205,""))</f>
        <v>168</v>
      </c>
      <c r="AC205" s="18" t="n">
        <f aca="false">IF(AA205&lt;&gt;"COMPRAR",0,IF(AB205="",I205,MIN(I205,AB205)))</f>
        <v>0</v>
      </c>
      <c r="AD205" s="19" t="n">
        <f aca="false">IF(AC205&gt;0,AC205*V205,0)</f>
        <v>0</v>
      </c>
      <c r="AE205" s="19" t="n">
        <f aca="false">IF(AC205&gt;0,(M205-V205)*AC205,0)</f>
        <v>0</v>
      </c>
      <c r="AF205" s="16" t="str">
        <f aca="false">IF(AA205&lt;&gt;"COMPRAR","",IF(AB205="",IF(X205="","",IF(X205-V205&lt;0.01,"EMPATE TÉCNICO","")),IF(AB205&lt;I205,"ESTOQUE INSUFICIENTE",IF(X205="","",IF(X205-V205&lt;0.01,"EMPATE TÉCNICO","")))))</f>
        <v/>
      </c>
      <c r="AG205" s="16" t="s">
        <v>304</v>
      </c>
      <c r="AH205" s="16" t="s">
        <v>528</v>
      </c>
    </row>
    <row r="206" customFormat="false" ht="15" hidden="false" customHeight="false" outlineLevel="0" collapsed="false">
      <c r="A206" s="16" t="s">
        <v>753</v>
      </c>
      <c r="B206" s="17" t="s">
        <v>754</v>
      </c>
      <c r="C206" s="16" t="s">
        <v>755</v>
      </c>
      <c r="D206" s="16" t="s">
        <v>637</v>
      </c>
      <c r="E206" s="18" t="n">
        <v>1</v>
      </c>
      <c r="F206" s="16" t="s">
        <v>42</v>
      </c>
      <c r="G206" s="18" t="n">
        <v>9</v>
      </c>
      <c r="H206" s="16" t="n">
        <v>5.4</v>
      </c>
      <c r="I206" s="18" t="n">
        <v>5</v>
      </c>
      <c r="J206" s="19" t="n">
        <v>3.3</v>
      </c>
      <c r="K206" s="19" t="n">
        <v>3.3</v>
      </c>
      <c r="L206" s="19" t="n">
        <v>3.3</v>
      </c>
      <c r="M206" s="19" t="n">
        <f aca="false">IF(J206&gt;0,J206,K206)*E206</f>
        <v>3.3</v>
      </c>
      <c r="N206" s="20"/>
      <c r="O206" s="21" t="n">
        <f aca="false">IF(R206="","",ROUND(R206*(1-Premissas!$B$4),4))</f>
        <v>3.401</v>
      </c>
      <c r="P206" s="22"/>
      <c r="Q206" s="22"/>
      <c r="R206" s="23" t="n">
        <v>3.58</v>
      </c>
      <c r="S206" s="24"/>
      <c r="T206" s="24"/>
      <c r="U206" s="25" t="n">
        <v>1132</v>
      </c>
      <c r="V206" s="19" t="n">
        <f aca="false">IF(COUNT(N206:Q206)=0,"",MIN(N206:Q206))</f>
        <v>3.401</v>
      </c>
      <c r="W206" s="16" t="str">
        <f aca="false">IF(V206="","",INDEX($N$4:$Q$4,MATCH(V206,N206:Q206,0)))</f>
        <v>MEDCENTRO</v>
      </c>
      <c r="X206" s="19" t="str">
        <f aca="false">IF(COUNT(N206:Q206)&lt;2,"",SMALL(N206:Q206,2))</f>
        <v/>
      </c>
      <c r="Y206" s="26" t="n">
        <f aca="false">IF(OR(V206="",M206=0),"",V206/M206-1)</f>
        <v>0.0306060606060605</v>
      </c>
      <c r="Z206" s="26" t="n">
        <f aca="false">IF(OR(V206="",L206=""),"",V206/(L206*E206)-1)</f>
        <v>0.0306060606060605</v>
      </c>
      <c r="AA206" s="16" t="str">
        <f aca="false">IF(V206="","SEM OFERTA",IF(OR(Y206&gt;Premissas!$B$11,Y206&lt;Premissas!$B$12),"VERIFICAR - UNIDADE/EMBALAGEM",IF(Y206&gt;Premissas!$B$6,"NÃO COMPRAR - REAJUSTE &gt;5%","COMPRAR")))</f>
        <v>COMPRAR</v>
      </c>
      <c r="AB206" s="18" t="n">
        <f aca="false">IF(W206="DIMEC",S206,IF(W206="MEDCENTRO",U206,""))</f>
        <v>1132</v>
      </c>
      <c r="AC206" s="18" t="n">
        <f aca="false">IF(AA206&lt;&gt;"COMPRAR",0,IF(AB206="",I206,MIN(I206,AB206)))</f>
        <v>5</v>
      </c>
      <c r="AD206" s="19" t="n">
        <f aca="false">IF(AC206&gt;0,AC206*V206,0)</f>
        <v>17.005</v>
      </c>
      <c r="AE206" s="19" t="n">
        <f aca="false">IF(AC206&gt;0,(M206-V206)*AC206,0)</f>
        <v>-0.505</v>
      </c>
      <c r="AF206" s="16" t="str">
        <f aca="false">IF(AA206&lt;&gt;"COMPRAR","",IF(AB206="",IF(X206="","",IF(X206-V206&lt;0.01,"EMPATE TÉCNICO","")),IF(AB206&lt;I206,"ESTOQUE INSUFICIENTE",IF(X206="","",IF(X206-V206&lt;0.01,"EMPATE TÉCNICO","")))))</f>
        <v/>
      </c>
      <c r="AG206" s="16" t="s">
        <v>328</v>
      </c>
      <c r="AH206" s="16" t="s">
        <v>528</v>
      </c>
    </row>
    <row r="207" customFormat="false" ht="15" hidden="false" customHeight="false" outlineLevel="0" collapsed="false">
      <c r="A207" s="16" t="s">
        <v>756</v>
      </c>
      <c r="B207" s="17" t="s">
        <v>757</v>
      </c>
      <c r="C207" s="16" t="s">
        <v>758</v>
      </c>
      <c r="D207" s="16" t="s">
        <v>532</v>
      </c>
      <c r="E207" s="18" t="n">
        <v>1</v>
      </c>
      <c r="F207" s="16" t="s">
        <v>43</v>
      </c>
      <c r="G207" s="18" t="n">
        <v>3</v>
      </c>
      <c r="H207" s="16" t="n">
        <v>1.4</v>
      </c>
      <c r="I207" s="18" t="n">
        <v>1</v>
      </c>
      <c r="J207" s="19" t="n">
        <v>2.53</v>
      </c>
      <c r="K207" s="19" t="n">
        <v>2.53</v>
      </c>
      <c r="L207" s="19" t="n">
        <v>2.53</v>
      </c>
      <c r="M207" s="19" t="n">
        <f aca="false">IF(J207&gt;0,J207,K207)*E207</f>
        <v>2.53</v>
      </c>
      <c r="N207" s="20" t="n">
        <v>2.55</v>
      </c>
      <c r="O207" s="21" t="str">
        <f aca="false">IF(R207="","",ROUND(R207*(1-Premissas!$B$4),4))</f>
        <v/>
      </c>
      <c r="P207" s="22"/>
      <c r="Q207" s="22"/>
      <c r="R207" s="23"/>
      <c r="S207" s="24" t="n">
        <v>1</v>
      </c>
      <c r="T207" s="24" t="n">
        <v>200</v>
      </c>
      <c r="U207" s="25"/>
      <c r="V207" s="19" t="n">
        <f aca="false">IF(COUNT(N207:Q207)=0,"",MIN(N207:Q207))</f>
        <v>2.55</v>
      </c>
      <c r="W207" s="16" t="str">
        <f aca="false">IF(V207="","",INDEX($N$4:$Q$4,MATCH(V207,N207:Q207,0)))</f>
        <v>DIMEC</v>
      </c>
      <c r="X207" s="19" t="str">
        <f aca="false">IF(COUNT(N207:Q207)&lt;2,"",SMALL(N207:Q207,2))</f>
        <v/>
      </c>
      <c r="Y207" s="26" t="n">
        <f aca="false">IF(OR(V207="",M207=0),"",V207/M207-1)</f>
        <v>0.0079051383399209</v>
      </c>
      <c r="Z207" s="26" t="n">
        <f aca="false">IF(OR(V207="",L207=""),"",V207/(L207*E207)-1)</f>
        <v>0.0079051383399209</v>
      </c>
      <c r="AA207" s="16" t="str">
        <f aca="false">IF(V207="","SEM OFERTA",IF(OR(Y207&gt;Premissas!$B$11,Y207&lt;Premissas!$B$12),"VERIFICAR - UNIDADE/EMBALAGEM",IF(Y207&gt;Premissas!$B$6,"NÃO COMPRAR - REAJUSTE &gt;5%","COMPRAR")))</f>
        <v>COMPRAR</v>
      </c>
      <c r="AB207" s="18" t="n">
        <f aca="false">IF(W207="DIMEC",S207,IF(W207="MEDCENTRO",U207,""))</f>
        <v>1</v>
      </c>
      <c r="AC207" s="18" t="n">
        <f aca="false">IF(AA207&lt;&gt;"COMPRAR",0,IF(AB207="",I207,MIN(I207,AB207)))</f>
        <v>1</v>
      </c>
      <c r="AD207" s="19" t="n">
        <f aca="false">IF(AC207&gt;0,AC207*V207,0)</f>
        <v>2.55</v>
      </c>
      <c r="AE207" s="19" t="n">
        <f aca="false">IF(AC207&gt;0,(M207-V207)*AC207,0)</f>
        <v>-0.02</v>
      </c>
      <c r="AF207" s="16" t="str">
        <f aca="false">IF(AA207&lt;&gt;"COMPRAR","",IF(AB207="",IF(X207="","",IF(X207-V207&lt;0.01,"EMPATE TÉCNICO","")),IF(AB207&lt;I207,"ESTOQUE INSUFICIENTE",IF(X207="","",IF(X207-V207&lt;0.01,"EMPATE TÉCNICO","")))))</f>
        <v/>
      </c>
      <c r="AG207" s="16" t="s">
        <v>304</v>
      </c>
      <c r="AH207" s="16" t="s">
        <v>528</v>
      </c>
    </row>
    <row r="208" customFormat="false" ht="15" hidden="false" customHeight="false" outlineLevel="0" collapsed="false">
      <c r="A208" s="16" t="s">
        <v>759</v>
      </c>
      <c r="B208" s="17" t="s">
        <v>760</v>
      </c>
      <c r="C208" s="16" t="s">
        <v>761</v>
      </c>
      <c r="D208" s="16" t="s">
        <v>762</v>
      </c>
      <c r="E208" s="18" t="n">
        <v>1</v>
      </c>
      <c r="F208" s="16" t="s">
        <v>42</v>
      </c>
      <c r="G208" s="18" t="n">
        <v>12</v>
      </c>
      <c r="H208" s="16" t="n">
        <v>4.7</v>
      </c>
      <c r="I208" s="18" t="n">
        <v>1</v>
      </c>
      <c r="J208" s="19" t="n">
        <v>3.15</v>
      </c>
      <c r="K208" s="19" t="n">
        <v>3.15</v>
      </c>
      <c r="L208" s="19" t="n">
        <v>3.15</v>
      </c>
      <c r="M208" s="19" t="n">
        <f aca="false">IF(J208&gt;0,J208,K208)*E208</f>
        <v>3.15</v>
      </c>
      <c r="N208" s="20" t="n">
        <v>3.23</v>
      </c>
      <c r="O208" s="21" t="str">
        <f aca="false">IF(R208="","",ROUND(R208*(1-Premissas!$B$4),4))</f>
        <v/>
      </c>
      <c r="P208" s="22"/>
      <c r="Q208" s="22"/>
      <c r="R208" s="23"/>
      <c r="S208" s="24" t="n">
        <v>279</v>
      </c>
      <c r="T208" s="24" t="n">
        <v>200</v>
      </c>
      <c r="U208" s="25"/>
      <c r="V208" s="19" t="n">
        <f aca="false">IF(COUNT(N208:Q208)=0,"",MIN(N208:Q208))</f>
        <v>3.23</v>
      </c>
      <c r="W208" s="16" t="str">
        <f aca="false">IF(V208="","",INDEX($N$4:$Q$4,MATCH(V208,N208:Q208,0)))</f>
        <v>DIMEC</v>
      </c>
      <c r="X208" s="19" t="str">
        <f aca="false">IF(COUNT(N208:Q208)&lt;2,"",SMALL(N208:Q208,2))</f>
        <v/>
      </c>
      <c r="Y208" s="26" t="n">
        <f aca="false">IF(OR(V208="",M208=0),"",V208/M208-1)</f>
        <v>0.0253968253968255</v>
      </c>
      <c r="Z208" s="26" t="n">
        <f aca="false">IF(OR(V208="",L208=""),"",V208/(L208*E208)-1)</f>
        <v>0.0253968253968255</v>
      </c>
      <c r="AA208" s="16" t="str">
        <f aca="false">IF(V208="","SEM OFERTA",IF(OR(Y208&gt;Premissas!$B$11,Y208&lt;Premissas!$B$12),"VERIFICAR - UNIDADE/EMBALAGEM",IF(Y208&gt;Premissas!$B$6,"NÃO COMPRAR - REAJUSTE &gt;5%","COMPRAR")))</f>
        <v>COMPRAR</v>
      </c>
      <c r="AB208" s="18" t="n">
        <f aca="false">IF(W208="DIMEC",S208,IF(W208="MEDCENTRO",U208,""))</f>
        <v>279</v>
      </c>
      <c r="AC208" s="18" t="n">
        <f aca="false">IF(AA208&lt;&gt;"COMPRAR",0,IF(AB208="",I208,MIN(I208,AB208)))</f>
        <v>1</v>
      </c>
      <c r="AD208" s="19" t="n">
        <f aca="false">IF(AC208&gt;0,AC208*V208,0)</f>
        <v>3.23</v>
      </c>
      <c r="AE208" s="19" t="n">
        <f aca="false">IF(AC208&gt;0,(M208-V208)*AC208,0)</f>
        <v>-0.0800000000000001</v>
      </c>
      <c r="AF208" s="16" t="str">
        <f aca="false">IF(AA208&lt;&gt;"COMPRAR","",IF(AB208="",IF(X208="","",IF(X208-V208&lt;0.01,"EMPATE TÉCNICO","")),IF(AB208&lt;I208,"ESTOQUE INSUFICIENTE",IF(X208="","",IF(X208-V208&lt;0.01,"EMPATE TÉCNICO","")))))</f>
        <v/>
      </c>
      <c r="AG208" s="16" t="s">
        <v>763</v>
      </c>
      <c r="AH208" s="16" t="s">
        <v>528</v>
      </c>
    </row>
    <row r="209" customFormat="false" ht="15" hidden="false" customHeight="false" outlineLevel="0" collapsed="false">
      <c r="A209" s="16" t="s">
        <v>764</v>
      </c>
      <c r="B209" s="17" t="s">
        <v>765</v>
      </c>
      <c r="C209" s="16" t="s">
        <v>761</v>
      </c>
      <c r="D209" s="16" t="s">
        <v>532</v>
      </c>
      <c r="E209" s="18" t="n">
        <v>1</v>
      </c>
      <c r="F209" s="16" t="s">
        <v>43</v>
      </c>
      <c r="G209" s="18" t="n">
        <v>2</v>
      </c>
      <c r="H209" s="16" t="n">
        <v>1.2</v>
      </c>
      <c r="I209" s="18" t="n">
        <v>1</v>
      </c>
      <c r="J209" s="19" t="n">
        <v>2.89</v>
      </c>
      <c r="K209" s="19" t="n">
        <v>2.89</v>
      </c>
      <c r="L209" s="19" t="n">
        <v>2.89</v>
      </c>
      <c r="M209" s="19" t="n">
        <f aca="false">IF(J209&gt;0,J209,K209)*E209</f>
        <v>2.89</v>
      </c>
      <c r="N209" s="20" t="n">
        <v>3.69</v>
      </c>
      <c r="O209" s="21" t="str">
        <f aca="false">IF(R209="","",ROUND(R209*(1-Premissas!$B$4),4))</f>
        <v/>
      </c>
      <c r="P209" s="22"/>
      <c r="Q209" s="22"/>
      <c r="R209" s="23"/>
      <c r="S209" s="24" t="n">
        <v>567</v>
      </c>
      <c r="T209" s="24" t="n">
        <v>200</v>
      </c>
      <c r="U209" s="25"/>
      <c r="V209" s="19" t="n">
        <f aca="false">IF(COUNT(N209:Q209)=0,"",MIN(N209:Q209))</f>
        <v>3.69</v>
      </c>
      <c r="W209" s="16" t="str">
        <f aca="false">IF(V209="","",INDEX($N$4:$Q$4,MATCH(V209,N209:Q209,0)))</f>
        <v>DIMEC</v>
      </c>
      <c r="X209" s="19" t="str">
        <f aca="false">IF(COUNT(N209:Q209)&lt;2,"",SMALL(N209:Q209,2))</f>
        <v/>
      </c>
      <c r="Y209" s="26" t="n">
        <f aca="false">IF(OR(V209="",M209=0),"",V209/M209-1)</f>
        <v>0.27681660899654</v>
      </c>
      <c r="Z209" s="26" t="n">
        <f aca="false">IF(OR(V209="",L209=""),"",V209/(L209*E209)-1)</f>
        <v>0.27681660899654</v>
      </c>
      <c r="AA209" s="16" t="str">
        <f aca="false">IF(V209="","SEM OFERTA",IF(OR(Y209&gt;Premissas!$B$11,Y209&lt;Premissas!$B$12),"VERIFICAR - UNIDADE/EMBALAGEM",IF(Y209&gt;Premissas!$B$6,"NÃO COMPRAR - REAJUSTE &gt;5%","COMPRAR")))</f>
        <v>NÃO COMPRAR - REAJUSTE &gt;5%</v>
      </c>
      <c r="AB209" s="18" t="n">
        <f aca="false">IF(W209="DIMEC",S209,IF(W209="MEDCENTRO",U209,""))</f>
        <v>567</v>
      </c>
      <c r="AC209" s="18" t="n">
        <f aca="false">IF(AA209&lt;&gt;"COMPRAR",0,IF(AB209="",I209,MIN(I209,AB209)))</f>
        <v>0</v>
      </c>
      <c r="AD209" s="19" t="n">
        <f aca="false">IF(AC209&gt;0,AC209*V209,0)</f>
        <v>0</v>
      </c>
      <c r="AE209" s="19" t="n">
        <f aca="false">IF(AC209&gt;0,(M209-V209)*AC209,0)</f>
        <v>0</v>
      </c>
      <c r="AF209" s="16" t="str">
        <f aca="false">IF(AA209&lt;&gt;"COMPRAR","",IF(AB209="",IF(X209="","",IF(X209-V209&lt;0.01,"EMPATE TÉCNICO","")),IF(AB209&lt;I209,"ESTOQUE INSUFICIENTE",IF(X209="","",IF(X209-V209&lt;0.01,"EMPATE TÉCNICO","")))))</f>
        <v/>
      </c>
      <c r="AG209" s="16" t="s">
        <v>304</v>
      </c>
      <c r="AH209" s="16" t="s">
        <v>528</v>
      </c>
    </row>
    <row r="210" customFormat="false" ht="15" hidden="false" customHeight="false" outlineLevel="0" collapsed="false">
      <c r="A210" s="16" t="s">
        <v>766</v>
      </c>
      <c r="B210" s="17" t="s">
        <v>767</v>
      </c>
      <c r="C210" s="16" t="s">
        <v>768</v>
      </c>
      <c r="D210" s="16" t="s">
        <v>625</v>
      </c>
      <c r="E210" s="18" t="n">
        <v>1</v>
      </c>
      <c r="F210" s="16" t="s">
        <v>41</v>
      </c>
      <c r="G210" s="18" t="n">
        <v>11</v>
      </c>
      <c r="H210" s="16" t="n">
        <v>5.8</v>
      </c>
      <c r="I210" s="18" t="n">
        <v>4</v>
      </c>
      <c r="J210" s="19" t="n">
        <v>6.12</v>
      </c>
      <c r="K210" s="19" t="n">
        <v>6.12</v>
      </c>
      <c r="L210" s="19" t="n">
        <v>6.12</v>
      </c>
      <c r="M210" s="19" t="n">
        <f aca="false">IF(J210&gt;0,J210,K210)*E210</f>
        <v>6.12</v>
      </c>
      <c r="N210" s="20" t="n">
        <v>6.43</v>
      </c>
      <c r="O210" s="21" t="n">
        <f aca="false">IF(R210="","",ROUND(R210*(1-Premissas!$B$4),4))</f>
        <v>6.346</v>
      </c>
      <c r="P210" s="22"/>
      <c r="Q210" s="22"/>
      <c r="R210" s="23" t="n">
        <v>6.68</v>
      </c>
      <c r="S210" s="24" t="n">
        <v>1170</v>
      </c>
      <c r="T210" s="24" t="n">
        <v>60</v>
      </c>
      <c r="U210" s="25" t="n">
        <v>4</v>
      </c>
      <c r="V210" s="19" t="n">
        <f aca="false">IF(COUNT(N210:Q210)=0,"",MIN(N210:Q210))</f>
        <v>6.346</v>
      </c>
      <c r="W210" s="16" t="str">
        <f aca="false">IF(V210="","",INDEX($N$4:$Q$4,MATCH(V210,N210:Q210,0)))</f>
        <v>MEDCENTRO</v>
      </c>
      <c r="X210" s="19" t="n">
        <f aca="false">IF(COUNT(N210:Q210)&lt;2,"",SMALL(N210:Q210,2))</f>
        <v>6.43</v>
      </c>
      <c r="Y210" s="26" t="n">
        <f aca="false">IF(OR(V210="",M210=0),"",V210/M210-1)</f>
        <v>0.0369281045751635</v>
      </c>
      <c r="Z210" s="26" t="n">
        <f aca="false">IF(OR(V210="",L210=""),"",V210/(L210*E210)-1)</f>
        <v>0.0369281045751635</v>
      </c>
      <c r="AA210" s="16" t="str">
        <f aca="false">IF(V210="","SEM OFERTA",IF(OR(Y210&gt;Premissas!$B$11,Y210&lt;Premissas!$B$12),"VERIFICAR - UNIDADE/EMBALAGEM",IF(Y210&gt;Premissas!$B$6,"NÃO COMPRAR - REAJUSTE &gt;5%","COMPRAR")))</f>
        <v>COMPRAR</v>
      </c>
      <c r="AB210" s="18" t="n">
        <f aca="false">IF(W210="DIMEC",S210,IF(W210="MEDCENTRO",U210,""))</f>
        <v>4</v>
      </c>
      <c r="AC210" s="18" t="n">
        <f aca="false">IF(AA210&lt;&gt;"COMPRAR",0,IF(AB210="",I210,MIN(I210,AB210)))</f>
        <v>4</v>
      </c>
      <c r="AD210" s="19" t="n">
        <f aca="false">IF(AC210&gt;0,AC210*V210,0)</f>
        <v>25.384</v>
      </c>
      <c r="AE210" s="19" t="n">
        <f aca="false">IF(AC210&gt;0,(M210-V210)*AC210,0)</f>
        <v>-0.904</v>
      </c>
      <c r="AF210" s="16" t="str">
        <f aca="false">IF(AA210&lt;&gt;"COMPRAR","",IF(AB210="",IF(X210="","",IF(X210-V210&lt;0.01,"EMPATE TÉCNICO","")),IF(AB210&lt;I210,"ESTOQUE INSUFICIENTE",IF(X210="","",IF(X210-V210&lt;0.01,"EMPATE TÉCNICO","")))))</f>
        <v/>
      </c>
      <c r="AG210" s="16" t="s">
        <v>520</v>
      </c>
      <c r="AH210" s="16" t="s">
        <v>528</v>
      </c>
    </row>
    <row r="211" customFormat="false" ht="15" hidden="false" customHeight="false" outlineLevel="0" collapsed="false">
      <c r="A211" s="16" t="s">
        <v>769</v>
      </c>
      <c r="B211" s="17" t="s">
        <v>770</v>
      </c>
      <c r="C211" s="16" t="s">
        <v>771</v>
      </c>
      <c r="D211" s="16" t="s">
        <v>621</v>
      </c>
      <c r="E211" s="18" t="n">
        <v>1</v>
      </c>
      <c r="F211" s="16" t="s">
        <v>42</v>
      </c>
      <c r="G211" s="18" t="n">
        <v>0</v>
      </c>
      <c r="H211" s="16" t="n">
        <v>0.6</v>
      </c>
      <c r="I211" s="18" t="n">
        <v>2</v>
      </c>
      <c r="J211" s="19" t="n">
        <v>29.87</v>
      </c>
      <c r="K211" s="19" t="n">
        <v>29.87</v>
      </c>
      <c r="L211" s="19" t="n">
        <v>29.87</v>
      </c>
      <c r="M211" s="19" t="n">
        <f aca="false">IF(J211&gt;0,J211,K211)*E211</f>
        <v>29.87</v>
      </c>
      <c r="N211" s="20" t="n">
        <v>46.94</v>
      </c>
      <c r="O211" s="21" t="str">
        <f aca="false">IF(R211="","",ROUND(R211*(1-Premissas!$B$4),4))</f>
        <v/>
      </c>
      <c r="P211" s="22"/>
      <c r="Q211" s="22"/>
      <c r="R211" s="23"/>
      <c r="S211" s="24" t="n">
        <v>77</v>
      </c>
      <c r="T211" s="24" t="n">
        <v>100</v>
      </c>
      <c r="U211" s="25"/>
      <c r="V211" s="19" t="n">
        <f aca="false">IF(COUNT(N211:Q211)=0,"",MIN(N211:Q211))</f>
        <v>46.94</v>
      </c>
      <c r="W211" s="16" t="str">
        <f aca="false">IF(V211="","",INDEX($N$4:$Q$4,MATCH(V211,N211:Q211,0)))</f>
        <v>DIMEC</v>
      </c>
      <c r="X211" s="19" t="str">
        <f aca="false">IF(COUNT(N211:Q211)&lt;2,"",SMALL(N211:Q211,2))</f>
        <v/>
      </c>
      <c r="Y211" s="26" t="n">
        <f aca="false">IF(OR(V211="",M211=0),"",V211/M211-1)</f>
        <v>0.571476397723468</v>
      </c>
      <c r="Z211" s="26" t="n">
        <f aca="false">IF(OR(V211="",L211=""),"",V211/(L211*E211)-1)</f>
        <v>0.571476397723468</v>
      </c>
      <c r="AA211" s="16" t="str">
        <f aca="false">IF(V211="","SEM OFERTA",IF(OR(Y211&gt;Premissas!$B$11,Y211&lt;Premissas!$B$12),"VERIFICAR - UNIDADE/EMBALAGEM",IF(Y211&gt;Premissas!$B$6,"NÃO COMPRAR - REAJUSTE &gt;5%","COMPRAR")))</f>
        <v>NÃO COMPRAR - REAJUSTE &gt;5%</v>
      </c>
      <c r="AB211" s="18" t="n">
        <f aca="false">IF(W211="DIMEC",S211,IF(W211="MEDCENTRO",U211,""))</f>
        <v>77</v>
      </c>
      <c r="AC211" s="18" t="n">
        <f aca="false">IF(AA211&lt;&gt;"COMPRAR",0,IF(AB211="",I211,MIN(I211,AB211)))</f>
        <v>0</v>
      </c>
      <c r="AD211" s="19" t="n">
        <f aca="false">IF(AC211&gt;0,AC211*V211,0)</f>
        <v>0</v>
      </c>
      <c r="AE211" s="19" t="n">
        <f aca="false">IF(AC211&gt;0,(M211-V211)*AC211,0)</f>
        <v>0</v>
      </c>
      <c r="AF211" s="16" t="str">
        <f aca="false">IF(AA211&lt;&gt;"COMPRAR","",IF(AB211="",IF(X211="","",IF(X211-V211&lt;0.01,"EMPATE TÉCNICO","")),IF(AB211&lt;I211,"ESTOQUE INSUFICIENTE",IF(X211="","",IF(X211-V211&lt;0.01,"EMPATE TÉCNICO","")))))</f>
        <v/>
      </c>
      <c r="AG211" s="16" t="s">
        <v>304</v>
      </c>
      <c r="AH211" s="16" t="s">
        <v>528</v>
      </c>
    </row>
    <row r="212" customFormat="false" ht="15" hidden="false" customHeight="false" outlineLevel="0" collapsed="false">
      <c r="A212" s="16" t="s">
        <v>772</v>
      </c>
      <c r="B212" s="17" t="s">
        <v>773</v>
      </c>
      <c r="C212" s="16" t="s">
        <v>774</v>
      </c>
      <c r="D212" s="16" t="s">
        <v>712</v>
      </c>
      <c r="E212" s="18" t="n">
        <v>1</v>
      </c>
      <c r="F212" s="16" t="s">
        <v>42</v>
      </c>
      <c r="G212" s="18" t="n">
        <v>9</v>
      </c>
      <c r="H212" s="16" t="n">
        <v>3.5</v>
      </c>
      <c r="I212" s="18" t="n">
        <v>1</v>
      </c>
      <c r="J212" s="19" t="n">
        <v>6.86</v>
      </c>
      <c r="K212" s="19" t="n">
        <v>6.86</v>
      </c>
      <c r="L212" s="19" t="n">
        <v>6.86</v>
      </c>
      <c r="M212" s="19" t="n">
        <f aca="false">IF(J212&gt;0,J212,K212)*E212</f>
        <v>6.86</v>
      </c>
      <c r="N212" s="20" t="n">
        <v>8.64</v>
      </c>
      <c r="O212" s="21" t="str">
        <f aca="false">IF(R212="","",ROUND(R212*(1-Premissas!$B$4),4))</f>
        <v/>
      </c>
      <c r="P212" s="22"/>
      <c r="Q212" s="22"/>
      <c r="R212" s="23"/>
      <c r="S212" s="24" t="n">
        <v>1113</v>
      </c>
      <c r="T212" s="24" t="n">
        <v>160</v>
      </c>
      <c r="U212" s="25"/>
      <c r="V212" s="19" t="n">
        <f aca="false">IF(COUNT(N212:Q212)=0,"",MIN(N212:Q212))</f>
        <v>8.64</v>
      </c>
      <c r="W212" s="16" t="str">
        <f aca="false">IF(V212="","",INDEX($N$4:$Q$4,MATCH(V212,N212:Q212,0)))</f>
        <v>DIMEC</v>
      </c>
      <c r="X212" s="19" t="str">
        <f aca="false">IF(COUNT(N212:Q212)&lt;2,"",SMALL(N212:Q212,2))</f>
        <v/>
      </c>
      <c r="Y212" s="26" t="n">
        <f aca="false">IF(OR(V212="",M212=0),"",V212/M212-1)</f>
        <v>0.259475218658892</v>
      </c>
      <c r="Z212" s="26" t="n">
        <f aca="false">IF(OR(V212="",L212=""),"",V212/(L212*E212)-1)</f>
        <v>0.259475218658892</v>
      </c>
      <c r="AA212" s="16" t="str">
        <f aca="false">IF(V212="","SEM OFERTA",IF(OR(Y212&gt;Premissas!$B$11,Y212&lt;Premissas!$B$12),"VERIFICAR - UNIDADE/EMBALAGEM",IF(Y212&gt;Premissas!$B$6,"NÃO COMPRAR - REAJUSTE &gt;5%","COMPRAR")))</f>
        <v>NÃO COMPRAR - REAJUSTE &gt;5%</v>
      </c>
      <c r="AB212" s="18" t="n">
        <f aca="false">IF(W212="DIMEC",S212,IF(W212="MEDCENTRO",U212,""))</f>
        <v>1113</v>
      </c>
      <c r="AC212" s="18" t="n">
        <f aca="false">IF(AA212&lt;&gt;"COMPRAR",0,IF(AB212="",I212,MIN(I212,AB212)))</f>
        <v>0</v>
      </c>
      <c r="AD212" s="19" t="n">
        <f aca="false">IF(AC212&gt;0,AC212*V212,0)</f>
        <v>0</v>
      </c>
      <c r="AE212" s="19" t="n">
        <f aca="false">IF(AC212&gt;0,(M212-V212)*AC212,0)</f>
        <v>0</v>
      </c>
      <c r="AF212" s="16" t="str">
        <f aca="false">IF(AA212&lt;&gt;"COMPRAR","",IF(AB212="",IF(X212="","",IF(X212-V212&lt;0.01,"EMPATE TÉCNICO","")),IF(AB212&lt;I212,"ESTOQUE INSUFICIENTE",IF(X212="","",IF(X212-V212&lt;0.01,"EMPATE TÉCNICO","")))))</f>
        <v/>
      </c>
      <c r="AG212" s="16" t="s">
        <v>713</v>
      </c>
      <c r="AH212" s="16" t="s">
        <v>528</v>
      </c>
    </row>
    <row r="213" customFormat="false" ht="15" hidden="false" customHeight="false" outlineLevel="0" collapsed="false">
      <c r="A213" s="16" t="s">
        <v>775</v>
      </c>
      <c r="B213" s="17" t="s">
        <v>776</v>
      </c>
      <c r="C213" s="16" t="s">
        <v>777</v>
      </c>
      <c r="D213" s="16" t="s">
        <v>712</v>
      </c>
      <c r="E213" s="18" t="n">
        <v>1</v>
      </c>
      <c r="F213" s="16" t="s">
        <v>41</v>
      </c>
      <c r="G213" s="18" t="n">
        <v>34</v>
      </c>
      <c r="H213" s="16" t="n">
        <v>13.9</v>
      </c>
      <c r="I213" s="18" t="n">
        <v>2</v>
      </c>
      <c r="J213" s="19" t="n">
        <v>11.1776666666667</v>
      </c>
      <c r="K213" s="19" t="n">
        <v>11.1776666666667</v>
      </c>
      <c r="L213" s="19" t="n">
        <v>10.476</v>
      </c>
      <c r="M213" s="19" t="n">
        <f aca="false">IF(J213&gt;0,J213,K213)*E213</f>
        <v>11.1776666666667</v>
      </c>
      <c r="N213" s="20" t="n">
        <v>15.11</v>
      </c>
      <c r="O213" s="21" t="str">
        <f aca="false">IF(R213="","",ROUND(R213*(1-Premissas!$B$4),4))</f>
        <v/>
      </c>
      <c r="P213" s="22"/>
      <c r="Q213" s="22"/>
      <c r="R213" s="23"/>
      <c r="S213" s="24" t="n">
        <v>160</v>
      </c>
      <c r="T213" s="24" t="n">
        <v>160</v>
      </c>
      <c r="U213" s="25"/>
      <c r="V213" s="19" t="n">
        <f aca="false">IF(COUNT(N213:Q213)=0,"",MIN(N213:Q213))</f>
        <v>15.11</v>
      </c>
      <c r="W213" s="16" t="str">
        <f aca="false">IF(V213="","",INDEX($N$4:$Q$4,MATCH(V213,N213:Q213,0)))</f>
        <v>DIMEC</v>
      </c>
      <c r="X213" s="19" t="str">
        <f aca="false">IF(COUNT(N213:Q213)&lt;2,"",SMALL(N213:Q213,2))</f>
        <v/>
      </c>
      <c r="Y213" s="26" t="n">
        <f aca="false">IF(OR(V213="",M213=0),"",V213/M213-1)</f>
        <v>0.351802701816117</v>
      </c>
      <c r="Z213" s="26" t="n">
        <f aca="false">IF(OR(V213="",L213=""),"",V213/(L213*E213)-1)</f>
        <v>0.442344406261932</v>
      </c>
      <c r="AA213" s="16" t="str">
        <f aca="false">IF(V213="","SEM OFERTA",IF(OR(Y213&gt;Premissas!$B$11,Y213&lt;Premissas!$B$12),"VERIFICAR - UNIDADE/EMBALAGEM",IF(Y213&gt;Premissas!$B$6,"NÃO COMPRAR - REAJUSTE &gt;5%","COMPRAR")))</f>
        <v>NÃO COMPRAR - REAJUSTE &gt;5%</v>
      </c>
      <c r="AB213" s="18" t="n">
        <f aca="false">IF(W213="DIMEC",S213,IF(W213="MEDCENTRO",U213,""))</f>
        <v>160</v>
      </c>
      <c r="AC213" s="18" t="n">
        <f aca="false">IF(AA213&lt;&gt;"COMPRAR",0,IF(AB213="",I213,MIN(I213,AB213)))</f>
        <v>0</v>
      </c>
      <c r="AD213" s="19" t="n">
        <f aca="false">IF(AC213&gt;0,AC213*V213,0)</f>
        <v>0</v>
      </c>
      <c r="AE213" s="19" t="n">
        <f aca="false">IF(AC213&gt;0,(M213-V213)*AC213,0)</f>
        <v>0</v>
      </c>
      <c r="AF213" s="16" t="str">
        <f aca="false">IF(AA213&lt;&gt;"COMPRAR","",IF(AB213="",IF(X213="","",IF(X213-V213&lt;0.01,"EMPATE TÉCNICO","")),IF(AB213&lt;I213,"ESTOQUE INSUFICIENTE",IF(X213="","",IF(X213-V213&lt;0.01,"EMPATE TÉCNICO","")))))</f>
        <v/>
      </c>
      <c r="AG213" s="16" t="s">
        <v>713</v>
      </c>
      <c r="AH213" s="16" t="s">
        <v>528</v>
      </c>
    </row>
    <row r="214" customFormat="false" ht="15" hidden="false" customHeight="false" outlineLevel="0" collapsed="false">
      <c r="A214" s="16" t="s">
        <v>778</v>
      </c>
      <c r="B214" s="17" t="s">
        <v>779</v>
      </c>
      <c r="C214" s="16" t="s">
        <v>780</v>
      </c>
      <c r="D214" s="16" t="s">
        <v>571</v>
      </c>
      <c r="E214" s="18" t="n">
        <v>1</v>
      </c>
      <c r="F214" s="16" t="s">
        <v>42</v>
      </c>
      <c r="G214" s="18" t="n">
        <v>1</v>
      </c>
      <c r="H214" s="16" t="n">
        <v>0.6</v>
      </c>
      <c r="I214" s="18" t="n">
        <v>1</v>
      </c>
      <c r="J214" s="19" t="n">
        <v>29.26</v>
      </c>
      <c r="K214" s="19" t="n">
        <v>29.26</v>
      </c>
      <c r="L214" s="19" t="n">
        <v>29.26</v>
      </c>
      <c r="M214" s="19" t="n">
        <f aca="false">IF(J214&gt;0,J214,K214)*E214</f>
        <v>29.26</v>
      </c>
      <c r="N214" s="20" t="n">
        <v>30.8</v>
      </c>
      <c r="O214" s="21" t="n">
        <f aca="false">IF(R214="","",ROUND(R214*(1-Premissas!$B$4),4))</f>
        <v>31.6255</v>
      </c>
      <c r="P214" s="22"/>
      <c r="Q214" s="22"/>
      <c r="R214" s="23" t="n">
        <v>33.29</v>
      </c>
      <c r="S214" s="24" t="n">
        <v>141</v>
      </c>
      <c r="T214" s="24" t="n">
        <v>20</v>
      </c>
      <c r="U214" s="25" t="n">
        <v>24</v>
      </c>
      <c r="V214" s="19" t="n">
        <f aca="false">IF(COUNT(N214:Q214)=0,"",MIN(N214:Q214))</f>
        <v>30.8</v>
      </c>
      <c r="W214" s="16" t="str">
        <f aca="false">IF(V214="","",INDEX($N$4:$Q$4,MATCH(V214,N214:Q214,0)))</f>
        <v>DIMEC</v>
      </c>
      <c r="X214" s="19" t="n">
        <f aca="false">IF(COUNT(N214:Q214)&lt;2,"",SMALL(N214:Q214,2))</f>
        <v>31.6255</v>
      </c>
      <c r="Y214" s="26" t="n">
        <f aca="false">IF(OR(V214="",M214=0),"",V214/M214-1)</f>
        <v>0.0526315789473684</v>
      </c>
      <c r="Z214" s="26" t="n">
        <f aca="false">IF(OR(V214="",L214=""),"",V214/(L214*E214)-1)</f>
        <v>0.0526315789473684</v>
      </c>
      <c r="AA214" s="16" t="str">
        <f aca="false">IF(V214="","SEM OFERTA",IF(OR(Y214&gt;Premissas!$B$11,Y214&lt;Premissas!$B$12),"VERIFICAR - UNIDADE/EMBALAGEM",IF(Y214&gt;Premissas!$B$6,"NÃO COMPRAR - REAJUSTE &gt;5%","COMPRAR")))</f>
        <v>NÃO COMPRAR - REAJUSTE &gt;5%</v>
      </c>
      <c r="AB214" s="18" t="n">
        <f aca="false">IF(W214="DIMEC",S214,IF(W214="MEDCENTRO",U214,""))</f>
        <v>141</v>
      </c>
      <c r="AC214" s="18" t="n">
        <f aca="false">IF(AA214&lt;&gt;"COMPRAR",0,IF(AB214="",I214,MIN(I214,AB214)))</f>
        <v>0</v>
      </c>
      <c r="AD214" s="19" t="n">
        <f aca="false">IF(AC214&gt;0,AC214*V214,0)</f>
        <v>0</v>
      </c>
      <c r="AE214" s="19" t="n">
        <f aca="false">IF(AC214&gt;0,(M214-V214)*AC214,0)</f>
        <v>0</v>
      </c>
      <c r="AF214" s="16" t="str">
        <f aca="false">IF(AA214&lt;&gt;"COMPRAR","",IF(AB214="",IF(X214="","",IF(X214-V214&lt;0.01,"EMPATE TÉCNICO","")),IF(AB214&lt;I214,"ESTOQUE INSUFICIENTE",IF(X214="","",IF(X214-V214&lt;0.01,"EMPATE TÉCNICO","")))))</f>
        <v/>
      </c>
      <c r="AG214" s="16" t="s">
        <v>490</v>
      </c>
      <c r="AH214" s="16" t="s">
        <v>528</v>
      </c>
    </row>
    <row r="215" customFormat="false" ht="15" hidden="false" customHeight="false" outlineLevel="0" collapsed="false">
      <c r="A215" s="16" t="s">
        <v>781</v>
      </c>
      <c r="B215" s="17" t="s">
        <v>782</v>
      </c>
      <c r="C215" s="16" t="s">
        <v>783</v>
      </c>
      <c r="D215" s="16" t="s">
        <v>571</v>
      </c>
      <c r="E215" s="18" t="n">
        <v>1</v>
      </c>
      <c r="F215" s="16" t="s">
        <v>41</v>
      </c>
      <c r="G215" s="18" t="n">
        <v>19</v>
      </c>
      <c r="H215" s="16" t="n">
        <v>9.2</v>
      </c>
      <c r="I215" s="18" t="n">
        <v>5</v>
      </c>
      <c r="J215" s="19" t="n">
        <v>13.08</v>
      </c>
      <c r="K215" s="19" t="n">
        <v>13.08</v>
      </c>
      <c r="L215" s="19" t="n">
        <v>13.08</v>
      </c>
      <c r="M215" s="19" t="n">
        <f aca="false">IF(J215&gt;0,J215,K215)*E215</f>
        <v>13.08</v>
      </c>
      <c r="N215" s="20" t="n">
        <v>13.77</v>
      </c>
      <c r="O215" s="21" t="str">
        <f aca="false">IF(R215="","",ROUND(R215*(1-Premissas!$B$4),4))</f>
        <v/>
      </c>
      <c r="P215" s="22"/>
      <c r="Q215" s="22"/>
      <c r="R215" s="23"/>
      <c r="S215" s="24" t="n">
        <v>187</v>
      </c>
      <c r="T215" s="24" t="n">
        <v>20</v>
      </c>
      <c r="U215" s="25"/>
      <c r="V215" s="19" t="n">
        <f aca="false">IF(COUNT(N215:Q215)=0,"",MIN(N215:Q215))</f>
        <v>13.77</v>
      </c>
      <c r="W215" s="16" t="str">
        <f aca="false">IF(V215="","",INDEX($N$4:$Q$4,MATCH(V215,N215:Q215,0)))</f>
        <v>DIMEC</v>
      </c>
      <c r="X215" s="19" t="str">
        <f aca="false">IF(COUNT(N215:Q215)&lt;2,"",SMALL(N215:Q215,2))</f>
        <v/>
      </c>
      <c r="Y215" s="26" t="n">
        <f aca="false">IF(OR(V215="",M215=0),"",V215/M215-1)</f>
        <v>0.0527522935779816</v>
      </c>
      <c r="Z215" s="26" t="n">
        <f aca="false">IF(OR(V215="",L215=""),"",V215/(L215*E215)-1)</f>
        <v>0.0527522935779816</v>
      </c>
      <c r="AA215" s="16" t="str">
        <f aca="false">IF(V215="","SEM OFERTA",IF(OR(Y215&gt;Premissas!$B$11,Y215&lt;Premissas!$B$12),"VERIFICAR - UNIDADE/EMBALAGEM",IF(Y215&gt;Premissas!$B$6,"NÃO COMPRAR - REAJUSTE &gt;5%","COMPRAR")))</f>
        <v>NÃO COMPRAR - REAJUSTE &gt;5%</v>
      </c>
      <c r="AB215" s="18" t="n">
        <f aca="false">IF(W215="DIMEC",S215,IF(W215="MEDCENTRO",U215,""))</f>
        <v>187</v>
      </c>
      <c r="AC215" s="18" t="n">
        <f aca="false">IF(AA215&lt;&gt;"COMPRAR",0,IF(AB215="",I215,MIN(I215,AB215)))</f>
        <v>0</v>
      </c>
      <c r="AD215" s="19" t="n">
        <f aca="false">IF(AC215&gt;0,AC215*V215,0)</f>
        <v>0</v>
      </c>
      <c r="AE215" s="19" t="n">
        <f aca="false">IF(AC215&gt;0,(M215-V215)*AC215,0)</f>
        <v>0</v>
      </c>
      <c r="AF215" s="16" t="str">
        <f aca="false">IF(AA215&lt;&gt;"COMPRAR","",IF(AB215="",IF(X215="","",IF(X215-V215&lt;0.01,"EMPATE TÉCNICO","")),IF(AB215&lt;I215,"ESTOQUE INSUFICIENTE",IF(X215="","",IF(X215-V215&lt;0.01,"EMPATE TÉCNICO","")))))</f>
        <v/>
      </c>
      <c r="AG215" s="16" t="s">
        <v>490</v>
      </c>
      <c r="AH215" s="16" t="s">
        <v>528</v>
      </c>
    </row>
    <row r="216" customFormat="false" ht="15" hidden="false" customHeight="false" outlineLevel="0" collapsed="false">
      <c r="A216" s="16" t="s">
        <v>784</v>
      </c>
      <c r="B216" s="17" t="s">
        <v>785</v>
      </c>
      <c r="C216" s="16" t="s">
        <v>786</v>
      </c>
      <c r="D216" s="16" t="s">
        <v>287</v>
      </c>
      <c r="E216" s="18" t="n">
        <v>1</v>
      </c>
      <c r="F216" s="16" t="s">
        <v>43</v>
      </c>
      <c r="G216" s="18" t="n">
        <v>0</v>
      </c>
      <c r="H216" s="16" t="n">
        <v>1.9</v>
      </c>
      <c r="I216" s="18" t="n">
        <v>5</v>
      </c>
      <c r="J216" s="19" t="n">
        <v>5.345</v>
      </c>
      <c r="K216" s="19" t="n">
        <v>5.345</v>
      </c>
      <c r="L216" s="19" t="n">
        <v>5.345</v>
      </c>
      <c r="M216" s="19" t="n">
        <f aca="false">IF(J216&gt;0,J216,K216)*E216</f>
        <v>5.345</v>
      </c>
      <c r="N216" s="20" t="n">
        <v>5.8</v>
      </c>
      <c r="O216" s="21" t="n">
        <f aca="false">IF(R216="","",ROUND(R216*(1-Premissas!$B$4),4))</f>
        <v>6.7355</v>
      </c>
      <c r="P216" s="22"/>
      <c r="Q216" s="22"/>
      <c r="R216" s="23" t="n">
        <v>7.09</v>
      </c>
      <c r="S216" s="24" t="n">
        <v>83</v>
      </c>
      <c r="T216" s="24" t="n">
        <v>84</v>
      </c>
      <c r="U216" s="25" t="n">
        <v>75</v>
      </c>
      <c r="V216" s="19" t="n">
        <f aca="false">IF(COUNT(N216:Q216)=0,"",MIN(N216:Q216))</f>
        <v>5.8</v>
      </c>
      <c r="W216" s="16" t="str">
        <f aca="false">IF(V216="","",INDEX($N$4:$Q$4,MATCH(V216,N216:Q216,0)))</f>
        <v>DIMEC</v>
      </c>
      <c r="X216" s="19" t="n">
        <f aca="false">IF(COUNT(N216:Q216)&lt;2,"",SMALL(N216:Q216,2))</f>
        <v>6.7355</v>
      </c>
      <c r="Y216" s="26" t="n">
        <f aca="false">IF(OR(V216="",M216=0),"",V216/M216-1)</f>
        <v>0.0851262862488307</v>
      </c>
      <c r="Z216" s="26" t="n">
        <f aca="false">IF(OR(V216="",L216=""),"",V216/(L216*E216)-1)</f>
        <v>0.0851262862488307</v>
      </c>
      <c r="AA216" s="16" t="str">
        <f aca="false">IF(V216="","SEM OFERTA",IF(OR(Y216&gt;Premissas!$B$11,Y216&lt;Premissas!$B$12),"VERIFICAR - UNIDADE/EMBALAGEM",IF(Y216&gt;Premissas!$B$6,"NÃO COMPRAR - REAJUSTE &gt;5%","COMPRAR")))</f>
        <v>NÃO COMPRAR - REAJUSTE &gt;5%</v>
      </c>
      <c r="AB216" s="18" t="n">
        <f aca="false">IF(W216="DIMEC",S216,IF(W216="MEDCENTRO",U216,""))</f>
        <v>83</v>
      </c>
      <c r="AC216" s="18" t="n">
        <f aca="false">IF(AA216&lt;&gt;"COMPRAR",0,IF(AB216="",I216,MIN(I216,AB216)))</f>
        <v>0</v>
      </c>
      <c r="AD216" s="19" t="n">
        <f aca="false">IF(AC216&gt;0,AC216*V216,0)</f>
        <v>0</v>
      </c>
      <c r="AE216" s="19" t="n">
        <f aca="false">IF(AC216&gt;0,(M216-V216)*AC216,0)</f>
        <v>0</v>
      </c>
      <c r="AF216" s="16" t="str">
        <f aca="false">IF(AA216&lt;&gt;"COMPRAR","",IF(AB216="",IF(X216="","",IF(X216-V216&lt;0.01,"EMPATE TÉCNICO","")),IF(AB216&lt;I216,"ESTOQUE INSUFICIENTE",IF(X216="","",IF(X216-V216&lt;0.01,"EMPATE TÉCNICO","")))))</f>
        <v/>
      </c>
      <c r="AG216" s="16" t="s">
        <v>547</v>
      </c>
      <c r="AH216" s="16" t="s">
        <v>528</v>
      </c>
    </row>
    <row r="217" customFormat="false" ht="15" hidden="false" customHeight="false" outlineLevel="0" collapsed="false">
      <c r="A217" s="16" t="s">
        <v>787</v>
      </c>
      <c r="B217" s="17" t="s">
        <v>788</v>
      </c>
      <c r="C217" s="16" t="s">
        <v>789</v>
      </c>
      <c r="D217" s="16" t="s">
        <v>678</v>
      </c>
      <c r="E217" s="18" t="n">
        <v>1</v>
      </c>
      <c r="F217" s="16" t="s">
        <v>41</v>
      </c>
      <c r="G217" s="18" t="n">
        <v>8</v>
      </c>
      <c r="H217" s="16" t="n">
        <v>6.4</v>
      </c>
      <c r="I217" s="18" t="n">
        <v>9</v>
      </c>
      <c r="J217" s="19" t="n">
        <v>5.19</v>
      </c>
      <c r="K217" s="19" t="n">
        <v>5.19</v>
      </c>
      <c r="L217" s="19" t="n">
        <v>5.19</v>
      </c>
      <c r="M217" s="19" t="n">
        <f aca="false">IF(J217&gt;0,J217,K217)*E217</f>
        <v>5.19</v>
      </c>
      <c r="N217" s="20" t="n">
        <v>5.39</v>
      </c>
      <c r="O217" s="21" t="n">
        <f aca="false">IF(R217="","",ROUND(R217*(1-Premissas!$B$4),4))</f>
        <v>5.2155</v>
      </c>
      <c r="P217" s="22"/>
      <c r="Q217" s="22"/>
      <c r="R217" s="23" t="n">
        <v>5.49</v>
      </c>
      <c r="S217" s="24" t="n">
        <v>319</v>
      </c>
      <c r="T217" s="24" t="n">
        <v>60</v>
      </c>
      <c r="U217" s="25" t="n">
        <v>241</v>
      </c>
      <c r="V217" s="19" t="n">
        <f aca="false">IF(COUNT(N217:Q217)=0,"",MIN(N217:Q217))</f>
        <v>5.2155</v>
      </c>
      <c r="W217" s="16" t="str">
        <f aca="false">IF(V217="","",INDEX($N$4:$Q$4,MATCH(V217,N217:Q217,0)))</f>
        <v>MEDCENTRO</v>
      </c>
      <c r="X217" s="19" t="n">
        <f aca="false">IF(COUNT(N217:Q217)&lt;2,"",SMALL(N217:Q217,2))</f>
        <v>5.39</v>
      </c>
      <c r="Y217" s="26" t="n">
        <f aca="false">IF(OR(V217="",M217=0),"",V217/M217-1)</f>
        <v>0.00491329479768776</v>
      </c>
      <c r="Z217" s="26" t="n">
        <f aca="false">IF(OR(V217="",L217=""),"",V217/(L217*E217)-1)</f>
        <v>0.00491329479768776</v>
      </c>
      <c r="AA217" s="16" t="str">
        <f aca="false">IF(V217="","SEM OFERTA",IF(OR(Y217&gt;Premissas!$B$11,Y217&lt;Premissas!$B$12),"VERIFICAR - UNIDADE/EMBALAGEM",IF(Y217&gt;Premissas!$B$6,"NÃO COMPRAR - REAJUSTE &gt;5%","COMPRAR")))</f>
        <v>COMPRAR</v>
      </c>
      <c r="AB217" s="18" t="n">
        <f aca="false">IF(W217="DIMEC",S217,IF(W217="MEDCENTRO",U217,""))</f>
        <v>241</v>
      </c>
      <c r="AC217" s="18" t="n">
        <f aca="false">IF(AA217&lt;&gt;"COMPRAR",0,IF(AB217="",I217,MIN(I217,AB217)))</f>
        <v>9</v>
      </c>
      <c r="AD217" s="19" t="n">
        <f aca="false">IF(AC217&gt;0,AC217*V217,0)</f>
        <v>46.9395</v>
      </c>
      <c r="AE217" s="19" t="n">
        <f aca="false">IF(AC217&gt;0,(M217-V217)*AC217,0)</f>
        <v>-0.229499999999993</v>
      </c>
      <c r="AF217" s="16" t="str">
        <f aca="false">IF(AA217&lt;&gt;"COMPRAR","",IF(AB217="",IF(X217="","",IF(X217-V217&lt;0.01,"EMPATE TÉCNICO","")),IF(AB217&lt;I217,"ESTOQUE INSUFICIENTE",IF(X217="","",IF(X217-V217&lt;0.01,"EMPATE TÉCNICO","")))))</f>
        <v/>
      </c>
      <c r="AG217" s="16" t="s">
        <v>304</v>
      </c>
      <c r="AH217" s="16" t="s">
        <v>528</v>
      </c>
    </row>
    <row r="218" customFormat="false" ht="15" hidden="false" customHeight="false" outlineLevel="0" collapsed="false">
      <c r="A218" s="16" t="s">
        <v>790</v>
      </c>
      <c r="B218" s="17" t="s">
        <v>791</v>
      </c>
      <c r="C218" s="16" t="s">
        <v>792</v>
      </c>
      <c r="D218" s="16" t="s">
        <v>287</v>
      </c>
      <c r="E218" s="18" t="n">
        <v>1</v>
      </c>
      <c r="F218" s="16" t="s">
        <v>43</v>
      </c>
      <c r="G218" s="18" t="n">
        <v>0</v>
      </c>
      <c r="H218" s="16" t="n">
        <v>0.1</v>
      </c>
      <c r="I218" s="18" t="n">
        <v>1</v>
      </c>
      <c r="J218" s="19" t="n">
        <v>29.94</v>
      </c>
      <c r="K218" s="19" t="n">
        <v>29.94</v>
      </c>
      <c r="L218" s="19" t="n">
        <v>29.94</v>
      </c>
      <c r="M218" s="19" t="n">
        <f aca="false">IF(J218&gt;0,J218,K218)*E218</f>
        <v>29.94</v>
      </c>
      <c r="N218" s="20"/>
      <c r="O218" s="21" t="n">
        <f aca="false">IF(R218="","",ROUND(R218*(1-Premissas!$B$4),4))</f>
        <v>33.478</v>
      </c>
      <c r="P218" s="22"/>
      <c r="Q218" s="22"/>
      <c r="R218" s="23" t="n">
        <v>35.24</v>
      </c>
      <c r="S218" s="24"/>
      <c r="T218" s="24"/>
      <c r="U218" s="25" t="n">
        <v>97</v>
      </c>
      <c r="V218" s="19" t="n">
        <f aca="false">IF(COUNT(N218:Q218)=0,"",MIN(N218:Q218))</f>
        <v>33.478</v>
      </c>
      <c r="W218" s="16" t="str">
        <f aca="false">IF(V218="","",INDEX($N$4:$Q$4,MATCH(V218,N218:Q218,0)))</f>
        <v>MEDCENTRO</v>
      </c>
      <c r="X218" s="19" t="str">
        <f aca="false">IF(COUNT(N218:Q218)&lt;2,"",SMALL(N218:Q218,2))</f>
        <v/>
      </c>
      <c r="Y218" s="26" t="n">
        <f aca="false">IF(OR(V218="",M218=0),"",V218/M218-1)</f>
        <v>0.118169672678691</v>
      </c>
      <c r="Z218" s="26" t="n">
        <f aca="false">IF(OR(V218="",L218=""),"",V218/(L218*E218)-1)</f>
        <v>0.118169672678691</v>
      </c>
      <c r="AA218" s="16" t="str">
        <f aca="false">IF(V218="","SEM OFERTA",IF(OR(Y218&gt;Premissas!$B$11,Y218&lt;Premissas!$B$12),"VERIFICAR - UNIDADE/EMBALAGEM",IF(Y218&gt;Premissas!$B$6,"NÃO COMPRAR - REAJUSTE &gt;5%","COMPRAR")))</f>
        <v>NÃO COMPRAR - REAJUSTE &gt;5%</v>
      </c>
      <c r="AB218" s="18" t="n">
        <f aca="false">IF(W218="DIMEC",S218,IF(W218="MEDCENTRO",U218,""))</f>
        <v>97</v>
      </c>
      <c r="AC218" s="18" t="n">
        <f aca="false">IF(AA218&lt;&gt;"COMPRAR",0,IF(AB218="",I218,MIN(I218,AB218)))</f>
        <v>0</v>
      </c>
      <c r="AD218" s="19" t="n">
        <f aca="false">IF(AC218&gt;0,AC218*V218,0)</f>
        <v>0</v>
      </c>
      <c r="AE218" s="19" t="n">
        <f aca="false">IF(AC218&gt;0,(M218-V218)*AC218,0)</f>
        <v>0</v>
      </c>
      <c r="AF218" s="16" t="str">
        <f aca="false">IF(AA218&lt;&gt;"COMPRAR","",IF(AB218="",IF(X218="","",IF(X218-V218&lt;0.01,"EMPATE TÉCNICO","")),IF(AB218&lt;I218,"ESTOQUE INSUFICIENTE",IF(X218="","",IF(X218-V218&lt;0.01,"EMPATE TÉCNICO","")))))</f>
        <v/>
      </c>
      <c r="AG218" s="16" t="s">
        <v>139</v>
      </c>
      <c r="AH218" s="16" t="s">
        <v>528</v>
      </c>
    </row>
    <row r="219" customFormat="false" ht="15" hidden="false" customHeight="false" outlineLevel="0" collapsed="false">
      <c r="A219" s="16" t="s">
        <v>793</v>
      </c>
      <c r="B219" s="17" t="s">
        <v>794</v>
      </c>
      <c r="C219" s="16" t="s">
        <v>795</v>
      </c>
      <c r="D219" s="16" t="s">
        <v>532</v>
      </c>
      <c r="E219" s="18" t="n">
        <v>1</v>
      </c>
      <c r="F219" s="16" t="s">
        <v>41</v>
      </c>
      <c r="G219" s="18" t="n">
        <v>2</v>
      </c>
      <c r="H219" s="16" t="n">
        <v>22.5</v>
      </c>
      <c r="I219" s="18" t="n">
        <v>56</v>
      </c>
      <c r="J219" s="19" t="n">
        <v>2.08</v>
      </c>
      <c r="K219" s="19" t="n">
        <v>2.08</v>
      </c>
      <c r="L219" s="19" t="n">
        <v>2.02</v>
      </c>
      <c r="M219" s="19" t="n">
        <f aca="false">IF(J219&gt;0,J219,K219)*E219</f>
        <v>2.08</v>
      </c>
      <c r="N219" s="20" t="n">
        <v>2.11</v>
      </c>
      <c r="O219" s="21" t="n">
        <f aca="false">IF(R219="","",ROUND(R219*(1-Premissas!$B$4),4))</f>
        <v>2.0425</v>
      </c>
      <c r="P219" s="22"/>
      <c r="Q219" s="22"/>
      <c r="R219" s="23" t="n">
        <v>2.15</v>
      </c>
      <c r="S219" s="24" t="n">
        <v>1438</v>
      </c>
      <c r="T219" s="24" t="n">
        <v>200</v>
      </c>
      <c r="U219" s="25" t="n">
        <v>429</v>
      </c>
      <c r="V219" s="19" t="n">
        <f aca="false">IF(COUNT(N219:Q219)=0,"",MIN(N219:Q219))</f>
        <v>2.0425</v>
      </c>
      <c r="W219" s="16" t="str">
        <f aca="false">IF(V219="","",INDEX($N$4:$Q$4,MATCH(V219,N219:Q219,0)))</f>
        <v>MEDCENTRO</v>
      </c>
      <c r="X219" s="19" t="n">
        <f aca="false">IF(COUNT(N219:Q219)&lt;2,"",SMALL(N219:Q219,2))</f>
        <v>2.11</v>
      </c>
      <c r="Y219" s="26" t="n">
        <f aca="false">IF(OR(V219="",M219=0),"",V219/M219-1)</f>
        <v>-0.0180288461538461</v>
      </c>
      <c r="Z219" s="26" t="n">
        <f aca="false">IF(OR(V219="",L219=""),"",V219/(L219*E219)-1)</f>
        <v>0.011138613861386</v>
      </c>
      <c r="AA219" s="16" t="str">
        <f aca="false">IF(V219="","SEM OFERTA",IF(OR(Y219&gt;Premissas!$B$11,Y219&lt;Premissas!$B$12),"VERIFICAR - UNIDADE/EMBALAGEM",IF(Y219&gt;Premissas!$B$6,"NÃO COMPRAR - REAJUSTE &gt;5%","COMPRAR")))</f>
        <v>COMPRAR</v>
      </c>
      <c r="AB219" s="18" t="n">
        <f aca="false">IF(W219="DIMEC",S219,IF(W219="MEDCENTRO",U219,""))</f>
        <v>429</v>
      </c>
      <c r="AC219" s="18" t="n">
        <f aca="false">IF(AA219&lt;&gt;"COMPRAR",0,IF(AB219="",I219,MIN(I219,AB219)))</f>
        <v>56</v>
      </c>
      <c r="AD219" s="19" t="n">
        <f aca="false">IF(AC219&gt;0,AC219*V219,0)</f>
        <v>114.38</v>
      </c>
      <c r="AE219" s="19" t="n">
        <f aca="false">IF(AC219&gt;0,(M219-V219)*AC219,0)</f>
        <v>2.10000000000001</v>
      </c>
      <c r="AF219" s="16" t="str">
        <f aca="false">IF(AA219&lt;&gt;"COMPRAR","",IF(AB219="",IF(X219="","",IF(X219-V219&lt;0.01,"EMPATE TÉCNICO","")),IF(AB219&lt;I219,"ESTOQUE INSUFICIENTE",IF(X219="","",IF(X219-V219&lt;0.01,"EMPATE TÉCNICO","")))))</f>
        <v/>
      </c>
      <c r="AG219" s="16" t="s">
        <v>304</v>
      </c>
      <c r="AH219" s="16" t="s">
        <v>528</v>
      </c>
    </row>
    <row r="220" customFormat="false" ht="15" hidden="false" customHeight="false" outlineLevel="0" collapsed="false">
      <c r="A220" s="16" t="s">
        <v>796</v>
      </c>
      <c r="B220" s="17" t="s">
        <v>797</v>
      </c>
      <c r="C220" s="16" t="s">
        <v>795</v>
      </c>
      <c r="D220" s="16" t="s">
        <v>605</v>
      </c>
      <c r="E220" s="18" t="n">
        <v>1</v>
      </c>
      <c r="F220" s="16" t="s">
        <v>42</v>
      </c>
      <c r="G220" s="18" t="n">
        <v>3</v>
      </c>
      <c r="H220" s="16" t="n">
        <v>4.3</v>
      </c>
      <c r="I220" s="18" t="n">
        <v>9</v>
      </c>
      <c r="J220" s="19" t="n">
        <v>2.64</v>
      </c>
      <c r="K220" s="19" t="n">
        <v>2.64</v>
      </c>
      <c r="L220" s="19" t="n">
        <v>2.64</v>
      </c>
      <c r="M220" s="19" t="n">
        <f aca="false">IF(J220&gt;0,J220,K220)*E220</f>
        <v>2.64</v>
      </c>
      <c r="N220" s="20"/>
      <c r="O220" s="21" t="n">
        <f aca="false">IF(R220="","",ROUND(R220*(1-Premissas!$B$4),4))</f>
        <v>2.736</v>
      </c>
      <c r="P220" s="22"/>
      <c r="Q220" s="22"/>
      <c r="R220" s="23" t="n">
        <v>2.88</v>
      </c>
      <c r="S220" s="24"/>
      <c r="T220" s="24"/>
      <c r="U220" s="25" t="n">
        <v>2326</v>
      </c>
      <c r="V220" s="19" t="n">
        <f aca="false">IF(COUNT(N220:Q220)=0,"",MIN(N220:Q220))</f>
        <v>2.736</v>
      </c>
      <c r="W220" s="16" t="str">
        <f aca="false">IF(V220="","",INDEX($N$4:$Q$4,MATCH(V220,N220:Q220,0)))</f>
        <v>MEDCENTRO</v>
      </c>
      <c r="X220" s="19" t="str">
        <f aca="false">IF(COUNT(N220:Q220)&lt;2,"",SMALL(N220:Q220,2))</f>
        <v/>
      </c>
      <c r="Y220" s="26" t="n">
        <f aca="false">IF(OR(V220="",M220=0),"",V220/M220-1)</f>
        <v>0.0363636363636364</v>
      </c>
      <c r="Z220" s="26" t="n">
        <f aca="false">IF(OR(V220="",L220=""),"",V220/(L220*E220)-1)</f>
        <v>0.0363636363636364</v>
      </c>
      <c r="AA220" s="16" t="str">
        <f aca="false">IF(V220="","SEM OFERTA",IF(OR(Y220&gt;Premissas!$B$11,Y220&lt;Premissas!$B$12),"VERIFICAR - UNIDADE/EMBALAGEM",IF(Y220&gt;Premissas!$B$6,"NÃO COMPRAR - REAJUSTE &gt;5%","COMPRAR")))</f>
        <v>COMPRAR</v>
      </c>
      <c r="AB220" s="18" t="n">
        <f aca="false">IF(W220="DIMEC",S220,IF(W220="MEDCENTRO",U220,""))</f>
        <v>2326</v>
      </c>
      <c r="AC220" s="18" t="n">
        <f aca="false">IF(AA220&lt;&gt;"COMPRAR",0,IF(AB220="",I220,MIN(I220,AB220)))</f>
        <v>9</v>
      </c>
      <c r="AD220" s="19" t="n">
        <f aca="false">IF(AC220&gt;0,AC220*V220,0)</f>
        <v>24.624</v>
      </c>
      <c r="AE220" s="19" t="n">
        <f aca="false">IF(AC220&gt;0,(M220-V220)*AC220,0)</f>
        <v>-0.864000000000001</v>
      </c>
      <c r="AF220" s="16" t="str">
        <f aca="false">IF(AA220&lt;&gt;"COMPRAR","",IF(AB220="",IF(X220="","",IF(X220-V220&lt;0.01,"EMPATE TÉCNICO","")),IF(AB220&lt;I220,"ESTOQUE INSUFICIENTE",IF(X220="","",IF(X220-V220&lt;0.01,"EMPATE TÉCNICO","")))))</f>
        <v/>
      </c>
      <c r="AG220" s="16" t="s">
        <v>547</v>
      </c>
      <c r="AH220" s="16" t="s">
        <v>528</v>
      </c>
    </row>
    <row r="221" customFormat="false" ht="15" hidden="false" customHeight="false" outlineLevel="0" collapsed="false">
      <c r="A221" s="16" t="s">
        <v>798</v>
      </c>
      <c r="B221" s="17" t="s">
        <v>799</v>
      </c>
      <c r="C221" s="16" t="s">
        <v>800</v>
      </c>
      <c r="D221" s="16" t="s">
        <v>563</v>
      </c>
      <c r="E221" s="18" t="n">
        <v>1</v>
      </c>
      <c r="F221" s="16" t="s">
        <v>41</v>
      </c>
      <c r="G221" s="18" t="n">
        <v>41</v>
      </c>
      <c r="H221" s="16" t="n">
        <v>22.9</v>
      </c>
      <c r="I221" s="18" t="n">
        <v>18</v>
      </c>
      <c r="J221" s="19" t="n">
        <v>3.14</v>
      </c>
      <c r="K221" s="19" t="n">
        <v>3.14</v>
      </c>
      <c r="L221" s="19" t="n">
        <v>3.14</v>
      </c>
      <c r="M221" s="19" t="n">
        <f aca="false">IF(J221&gt;0,J221,K221)*E221</f>
        <v>3.14</v>
      </c>
      <c r="N221" s="20" t="n">
        <v>4.36</v>
      </c>
      <c r="O221" s="21" t="str">
        <f aca="false">IF(R221="","",ROUND(R221*(1-Premissas!$B$4),4))</f>
        <v/>
      </c>
      <c r="P221" s="22"/>
      <c r="Q221" s="22"/>
      <c r="R221" s="23"/>
      <c r="S221" s="24" t="n">
        <v>331</v>
      </c>
      <c r="T221" s="24" t="n">
        <v>100</v>
      </c>
      <c r="U221" s="25"/>
      <c r="V221" s="19" t="n">
        <f aca="false">IF(COUNT(N221:Q221)=0,"",MIN(N221:Q221))</f>
        <v>4.36</v>
      </c>
      <c r="W221" s="16" t="str">
        <f aca="false">IF(V221="","",INDEX($N$4:$Q$4,MATCH(V221,N221:Q221,0)))</f>
        <v>DIMEC</v>
      </c>
      <c r="X221" s="19" t="str">
        <f aca="false">IF(COUNT(N221:Q221)&lt;2,"",SMALL(N221:Q221,2))</f>
        <v/>
      </c>
      <c r="Y221" s="26" t="n">
        <f aca="false">IF(OR(V221="",M221=0),"",V221/M221-1)</f>
        <v>0.388535031847134</v>
      </c>
      <c r="Z221" s="26" t="n">
        <f aca="false">IF(OR(V221="",L221=""),"",V221/(L221*E221)-1)</f>
        <v>0.388535031847134</v>
      </c>
      <c r="AA221" s="16" t="str">
        <f aca="false">IF(V221="","SEM OFERTA",IF(OR(Y221&gt;Premissas!$B$11,Y221&lt;Premissas!$B$12),"VERIFICAR - UNIDADE/EMBALAGEM",IF(Y221&gt;Premissas!$B$6,"NÃO COMPRAR - REAJUSTE &gt;5%","COMPRAR")))</f>
        <v>NÃO COMPRAR - REAJUSTE &gt;5%</v>
      </c>
      <c r="AB221" s="18" t="n">
        <f aca="false">IF(W221="DIMEC",S221,IF(W221="MEDCENTRO",U221,""))</f>
        <v>331</v>
      </c>
      <c r="AC221" s="18" t="n">
        <f aca="false">IF(AA221&lt;&gt;"COMPRAR",0,IF(AB221="",I221,MIN(I221,AB221)))</f>
        <v>0</v>
      </c>
      <c r="AD221" s="19" t="n">
        <f aca="false">IF(AC221&gt;0,AC221*V221,0)</f>
        <v>0</v>
      </c>
      <c r="AE221" s="19" t="n">
        <f aca="false">IF(AC221&gt;0,(M221-V221)*AC221,0)</f>
        <v>0</v>
      </c>
      <c r="AF221" s="16" t="str">
        <f aca="false">IF(AA221&lt;&gt;"COMPRAR","",IF(AB221="",IF(X221="","",IF(X221-V221&lt;0.01,"EMPATE TÉCNICO","")),IF(AB221&lt;I221,"ESTOQUE INSUFICIENTE",IF(X221="","",IF(X221-V221&lt;0.01,"EMPATE TÉCNICO","")))))</f>
        <v/>
      </c>
      <c r="AG221" s="16" t="s">
        <v>564</v>
      </c>
      <c r="AH221" s="16" t="s">
        <v>528</v>
      </c>
    </row>
    <row r="222" customFormat="false" ht="15" hidden="false" customHeight="false" outlineLevel="0" collapsed="false">
      <c r="A222" s="16" t="s">
        <v>801</v>
      </c>
      <c r="B222" s="17" t="s">
        <v>802</v>
      </c>
      <c r="C222" s="16" t="s">
        <v>803</v>
      </c>
      <c r="D222" s="16" t="s">
        <v>685</v>
      </c>
      <c r="E222" s="18" t="n">
        <v>1</v>
      </c>
      <c r="F222" s="16" t="s">
        <v>41</v>
      </c>
      <c r="G222" s="18" t="n">
        <v>8</v>
      </c>
      <c r="H222" s="16" t="n">
        <v>4.3</v>
      </c>
      <c r="I222" s="18" t="n">
        <v>4</v>
      </c>
      <c r="J222" s="19" t="n">
        <v>14.76</v>
      </c>
      <c r="K222" s="19" t="n">
        <v>14.76</v>
      </c>
      <c r="L222" s="19" t="n">
        <v>13.69</v>
      </c>
      <c r="M222" s="19" t="n">
        <f aca="false">IF(J222&gt;0,J222,K222)*E222</f>
        <v>14.76</v>
      </c>
      <c r="N222" s="20" t="n">
        <v>14.78</v>
      </c>
      <c r="O222" s="21" t="n">
        <f aca="false">IF(R222="","",ROUND(R222*(1-Premissas!$B$4),4))</f>
        <v>14.0885</v>
      </c>
      <c r="P222" s="22"/>
      <c r="Q222" s="22"/>
      <c r="R222" s="23" t="n">
        <v>14.83</v>
      </c>
      <c r="S222" s="24" t="n">
        <v>16</v>
      </c>
      <c r="T222" s="24" t="n">
        <v>48</v>
      </c>
      <c r="U222" s="25" t="n">
        <v>231</v>
      </c>
      <c r="V222" s="19" t="n">
        <f aca="false">IF(COUNT(N222:Q222)=0,"",MIN(N222:Q222))</f>
        <v>14.0885</v>
      </c>
      <c r="W222" s="16" t="str">
        <f aca="false">IF(V222="","",INDEX($N$4:$Q$4,MATCH(V222,N222:Q222,0)))</f>
        <v>MEDCENTRO</v>
      </c>
      <c r="X222" s="19" t="n">
        <f aca="false">IF(COUNT(N222:Q222)&lt;2,"",SMALL(N222:Q222,2))</f>
        <v>14.78</v>
      </c>
      <c r="Y222" s="26" t="n">
        <f aca="false">IF(OR(V222="",M222=0),"",V222/M222-1)</f>
        <v>-0.0454945799457994</v>
      </c>
      <c r="Z222" s="26" t="n">
        <f aca="false">IF(OR(V222="",L222=""),"",V222/(L222*E222)-1)</f>
        <v>0.029108838568298</v>
      </c>
      <c r="AA222" s="16" t="str">
        <f aca="false">IF(V222="","SEM OFERTA",IF(OR(Y222&gt;Premissas!$B$11,Y222&lt;Premissas!$B$12),"VERIFICAR - UNIDADE/EMBALAGEM",IF(Y222&gt;Premissas!$B$6,"NÃO COMPRAR - REAJUSTE &gt;5%","COMPRAR")))</f>
        <v>COMPRAR</v>
      </c>
      <c r="AB222" s="18" t="n">
        <f aca="false">IF(W222="DIMEC",S222,IF(W222="MEDCENTRO",U222,""))</f>
        <v>231</v>
      </c>
      <c r="AC222" s="18" t="n">
        <f aca="false">IF(AA222&lt;&gt;"COMPRAR",0,IF(AB222="",I222,MIN(I222,AB222)))</f>
        <v>4</v>
      </c>
      <c r="AD222" s="19" t="n">
        <f aca="false">IF(AC222&gt;0,AC222*V222,0)</f>
        <v>56.354</v>
      </c>
      <c r="AE222" s="19" t="n">
        <f aca="false">IF(AC222&gt;0,(M222-V222)*AC222,0)</f>
        <v>2.686</v>
      </c>
      <c r="AF222" s="16" t="str">
        <f aca="false">IF(AA222&lt;&gt;"COMPRAR","",IF(AB222="",IF(X222="","",IF(X222-V222&lt;0.01,"EMPATE TÉCNICO","")),IF(AB222&lt;I222,"ESTOQUE INSUFICIENTE",IF(X222="","",IF(X222-V222&lt;0.01,"EMPATE TÉCNICO","")))))</f>
        <v/>
      </c>
      <c r="AG222" s="16" t="s">
        <v>547</v>
      </c>
      <c r="AH222" s="16" t="s">
        <v>528</v>
      </c>
    </row>
    <row r="223" customFormat="false" ht="15" hidden="false" customHeight="false" outlineLevel="0" collapsed="false">
      <c r="A223" s="16" t="s">
        <v>804</v>
      </c>
      <c r="B223" s="17" t="s">
        <v>805</v>
      </c>
      <c r="C223" s="16" t="s">
        <v>803</v>
      </c>
      <c r="D223" s="16" t="s">
        <v>287</v>
      </c>
      <c r="E223" s="18" t="n">
        <v>1</v>
      </c>
      <c r="F223" s="16" t="s">
        <v>43</v>
      </c>
      <c r="G223" s="18" t="n">
        <v>1</v>
      </c>
      <c r="H223" s="16" t="n">
        <v>1.2</v>
      </c>
      <c r="I223" s="18" t="n">
        <v>3</v>
      </c>
      <c r="J223" s="19" t="n">
        <v>13.2266666666667</v>
      </c>
      <c r="K223" s="19" t="n">
        <v>13.2266666666667</v>
      </c>
      <c r="L223" s="19" t="n">
        <v>13.2267</v>
      </c>
      <c r="M223" s="19" t="n">
        <f aca="false">IF(J223&gt;0,J223,K223)*E223</f>
        <v>13.2266666666667</v>
      </c>
      <c r="N223" s="20" t="n">
        <v>17.7</v>
      </c>
      <c r="O223" s="21" t="n">
        <f aca="false">IF(R223="","",ROUND(R223*(1-Premissas!$B$4),4))</f>
        <v>18.1355</v>
      </c>
      <c r="P223" s="22"/>
      <c r="Q223" s="22"/>
      <c r="R223" s="23" t="n">
        <v>19.09</v>
      </c>
      <c r="S223" s="24" t="n">
        <v>479</v>
      </c>
      <c r="T223" s="24" t="n">
        <v>48</v>
      </c>
      <c r="U223" s="25" t="n">
        <v>21</v>
      </c>
      <c r="V223" s="19" t="n">
        <f aca="false">IF(COUNT(N223:Q223)=0,"",MIN(N223:Q223))</f>
        <v>17.7</v>
      </c>
      <c r="W223" s="16" t="str">
        <f aca="false">IF(V223="","",INDEX($N$4:$Q$4,MATCH(V223,N223:Q223,0)))</f>
        <v>DIMEC</v>
      </c>
      <c r="X223" s="19" t="n">
        <f aca="false">IF(COUNT(N223:Q223)&lt;2,"",SMALL(N223:Q223,2))</f>
        <v>18.1355</v>
      </c>
      <c r="Y223" s="26" t="n">
        <f aca="false">IF(OR(V223="",M223=0),"",V223/M223-1)</f>
        <v>0.338205645161287</v>
      </c>
      <c r="Z223" s="26" t="n">
        <f aca="false">IF(OR(V223="",L223=""),"",V223/(L223*E223)-1)</f>
        <v>0.338202272675724</v>
      </c>
      <c r="AA223" s="16" t="str">
        <f aca="false">IF(V223="","SEM OFERTA",IF(OR(Y223&gt;Premissas!$B$11,Y223&lt;Premissas!$B$12),"VERIFICAR - UNIDADE/EMBALAGEM",IF(Y223&gt;Premissas!$B$6,"NÃO COMPRAR - REAJUSTE &gt;5%","COMPRAR")))</f>
        <v>NÃO COMPRAR - REAJUSTE &gt;5%</v>
      </c>
      <c r="AB223" s="18" t="n">
        <f aca="false">IF(W223="DIMEC",S223,IF(W223="MEDCENTRO",U223,""))</f>
        <v>479</v>
      </c>
      <c r="AC223" s="18" t="n">
        <f aca="false">IF(AA223&lt;&gt;"COMPRAR",0,IF(AB223="",I223,MIN(I223,AB223)))</f>
        <v>0</v>
      </c>
      <c r="AD223" s="19" t="n">
        <f aca="false">IF(AC223&gt;0,AC223*V223,0)</f>
        <v>0</v>
      </c>
      <c r="AE223" s="19" t="n">
        <f aca="false">IF(AC223&gt;0,(M223-V223)*AC223,0)</f>
        <v>0</v>
      </c>
      <c r="AF223" s="16" t="str">
        <f aca="false">IF(AA223&lt;&gt;"COMPRAR","",IF(AB223="",IF(X223="","",IF(X223-V223&lt;0.01,"EMPATE TÉCNICO","")),IF(AB223&lt;I223,"ESTOQUE INSUFICIENTE",IF(X223="","",IF(X223-V223&lt;0.01,"EMPATE TÉCNICO","")))))</f>
        <v/>
      </c>
      <c r="AG223" s="16" t="s">
        <v>547</v>
      </c>
      <c r="AH223" s="16" t="s">
        <v>528</v>
      </c>
    </row>
    <row r="224" customFormat="false" ht="15" hidden="false" customHeight="false" outlineLevel="0" collapsed="false">
      <c r="A224" s="16" t="s">
        <v>806</v>
      </c>
      <c r="B224" s="17" t="s">
        <v>807</v>
      </c>
      <c r="C224" s="16" t="s">
        <v>808</v>
      </c>
      <c r="D224" s="16" t="s">
        <v>481</v>
      </c>
      <c r="E224" s="18" t="n">
        <v>1</v>
      </c>
      <c r="F224" s="16" t="s">
        <v>42</v>
      </c>
      <c r="G224" s="18" t="n">
        <v>1</v>
      </c>
      <c r="H224" s="16" t="n">
        <v>6.4</v>
      </c>
      <c r="I224" s="18" t="n">
        <v>16</v>
      </c>
      <c r="J224" s="19" t="n">
        <v>4.01</v>
      </c>
      <c r="K224" s="19" t="n">
        <v>4.01</v>
      </c>
      <c r="L224" s="19" t="n">
        <v>3.92</v>
      </c>
      <c r="M224" s="19" t="n">
        <f aca="false">IF(J224&gt;0,J224,K224)*E224</f>
        <v>4.01</v>
      </c>
      <c r="N224" s="20" t="n">
        <v>4.7</v>
      </c>
      <c r="O224" s="21" t="str">
        <f aca="false">IF(R224="","",ROUND(R224*(1-Premissas!$B$4),4))</f>
        <v/>
      </c>
      <c r="P224" s="22"/>
      <c r="Q224" s="22"/>
      <c r="R224" s="23"/>
      <c r="S224" s="24" t="n">
        <v>133</v>
      </c>
      <c r="T224" s="24" t="n">
        <v>60</v>
      </c>
      <c r="U224" s="25"/>
      <c r="V224" s="19" t="n">
        <f aca="false">IF(COUNT(N224:Q224)=0,"",MIN(N224:Q224))</f>
        <v>4.7</v>
      </c>
      <c r="W224" s="16" t="str">
        <f aca="false">IF(V224="","",INDEX($N$4:$Q$4,MATCH(V224,N224:Q224,0)))</f>
        <v>DIMEC</v>
      </c>
      <c r="X224" s="19" t="str">
        <f aca="false">IF(COUNT(N224:Q224)&lt;2,"",SMALL(N224:Q224,2))</f>
        <v/>
      </c>
      <c r="Y224" s="26" t="n">
        <f aca="false">IF(OR(V224="",M224=0),"",V224/M224-1)</f>
        <v>0.172069825436409</v>
      </c>
      <c r="Z224" s="26" t="n">
        <f aca="false">IF(OR(V224="",L224=""),"",V224/(L224*E224)-1)</f>
        <v>0.198979591836735</v>
      </c>
      <c r="AA224" s="16" t="str">
        <f aca="false">IF(V224="","SEM OFERTA",IF(OR(Y224&gt;Premissas!$B$11,Y224&lt;Premissas!$B$12),"VERIFICAR - UNIDADE/EMBALAGEM",IF(Y224&gt;Premissas!$B$6,"NÃO COMPRAR - REAJUSTE &gt;5%","COMPRAR")))</f>
        <v>NÃO COMPRAR - REAJUSTE &gt;5%</v>
      </c>
      <c r="AB224" s="18" t="n">
        <f aca="false">IF(W224="DIMEC",S224,IF(W224="MEDCENTRO",U224,""))</f>
        <v>133</v>
      </c>
      <c r="AC224" s="18" t="n">
        <f aca="false">IF(AA224&lt;&gt;"COMPRAR",0,IF(AB224="",I224,MIN(I224,AB224)))</f>
        <v>0</v>
      </c>
      <c r="AD224" s="19" t="n">
        <f aca="false">IF(AC224&gt;0,AC224*V224,0)</f>
        <v>0</v>
      </c>
      <c r="AE224" s="19" t="n">
        <f aca="false">IF(AC224&gt;0,(M224-V224)*AC224,0)</f>
        <v>0</v>
      </c>
      <c r="AF224" s="16" t="str">
        <f aca="false">IF(AA224&lt;&gt;"COMPRAR","",IF(AB224="",IF(X224="","",IF(X224-V224&lt;0.01,"EMPATE TÉCNICO","")),IF(AB224&lt;I224,"ESTOQUE INSUFICIENTE",IF(X224="","",IF(X224-V224&lt;0.01,"EMPATE TÉCNICO","")))))</f>
        <v/>
      </c>
      <c r="AG224" s="16" t="s">
        <v>490</v>
      </c>
      <c r="AH224" s="16" t="s">
        <v>528</v>
      </c>
    </row>
    <row r="225" customFormat="false" ht="15" hidden="false" customHeight="false" outlineLevel="0" collapsed="false">
      <c r="A225" s="16" t="s">
        <v>809</v>
      </c>
      <c r="B225" s="17" t="s">
        <v>810</v>
      </c>
      <c r="C225" s="16" t="s">
        <v>811</v>
      </c>
      <c r="D225" s="16" t="s">
        <v>685</v>
      </c>
      <c r="E225" s="18" t="n">
        <v>1</v>
      </c>
      <c r="F225" s="16" t="s">
        <v>43</v>
      </c>
      <c r="G225" s="18" t="n">
        <v>4</v>
      </c>
      <c r="H225" s="16" t="n">
        <v>1.8</v>
      </c>
      <c r="I225" s="18" t="n">
        <v>1</v>
      </c>
      <c r="J225" s="19" t="n">
        <v>3.12</v>
      </c>
      <c r="K225" s="19" t="n">
        <v>3.12</v>
      </c>
      <c r="L225" s="19" t="n">
        <v>3.36</v>
      </c>
      <c r="M225" s="19" t="n">
        <f aca="false">IF(J225&gt;0,J225,K225)*E225</f>
        <v>3.12</v>
      </c>
      <c r="N225" s="20" t="n">
        <v>3.24</v>
      </c>
      <c r="O225" s="21" t="n">
        <f aca="false">IF(R225="","",ROUND(R225*(1-Premissas!$B$4),4))</f>
        <v>3.553</v>
      </c>
      <c r="P225" s="22"/>
      <c r="Q225" s="22"/>
      <c r="R225" s="23" t="n">
        <v>3.74</v>
      </c>
      <c r="S225" s="24" t="n">
        <v>88</v>
      </c>
      <c r="T225" s="24" t="n">
        <v>24</v>
      </c>
      <c r="U225" s="25" t="n">
        <v>146</v>
      </c>
      <c r="V225" s="19" t="n">
        <f aca="false">IF(COUNT(N225:Q225)=0,"",MIN(N225:Q225))</f>
        <v>3.24</v>
      </c>
      <c r="W225" s="16" t="str">
        <f aca="false">IF(V225="","",INDEX($N$4:$Q$4,MATCH(V225,N225:Q225,0)))</f>
        <v>DIMEC</v>
      </c>
      <c r="X225" s="19" t="n">
        <f aca="false">IF(COUNT(N225:Q225)&lt;2,"",SMALL(N225:Q225,2))</f>
        <v>3.553</v>
      </c>
      <c r="Y225" s="26" t="n">
        <f aca="false">IF(OR(V225="",M225=0),"",V225/M225-1)</f>
        <v>0.0384615384615386</v>
      </c>
      <c r="Z225" s="26" t="n">
        <f aca="false">IF(OR(V225="",L225=""),"",V225/(L225*E225)-1)</f>
        <v>-0.0357142857142856</v>
      </c>
      <c r="AA225" s="16" t="str">
        <f aca="false">IF(V225="","SEM OFERTA",IF(OR(Y225&gt;Premissas!$B$11,Y225&lt;Premissas!$B$12),"VERIFICAR - UNIDADE/EMBALAGEM",IF(Y225&gt;Premissas!$B$6,"NÃO COMPRAR - REAJUSTE &gt;5%","COMPRAR")))</f>
        <v>COMPRAR</v>
      </c>
      <c r="AB225" s="18" t="n">
        <f aca="false">IF(W225="DIMEC",S225,IF(W225="MEDCENTRO",U225,""))</f>
        <v>88</v>
      </c>
      <c r="AC225" s="18" t="n">
        <f aca="false">IF(AA225&lt;&gt;"COMPRAR",0,IF(AB225="",I225,MIN(I225,AB225)))</f>
        <v>1</v>
      </c>
      <c r="AD225" s="19" t="n">
        <f aca="false">IF(AC225&gt;0,AC225*V225,0)</f>
        <v>3.24</v>
      </c>
      <c r="AE225" s="19" t="n">
        <f aca="false">IF(AC225&gt;0,(M225-V225)*AC225,0)</f>
        <v>-0.12</v>
      </c>
      <c r="AF225" s="16" t="str">
        <f aca="false">IF(AA225&lt;&gt;"COMPRAR","",IF(AB225="",IF(X225="","",IF(X225-V225&lt;0.01,"EMPATE TÉCNICO","")),IF(AB225&lt;I225,"ESTOQUE INSUFICIENTE",IF(X225="","",IF(X225-V225&lt;0.01,"EMPATE TÉCNICO","")))))</f>
        <v/>
      </c>
      <c r="AG225" s="16" t="s">
        <v>547</v>
      </c>
      <c r="AH225" s="16" t="s">
        <v>528</v>
      </c>
    </row>
    <row r="226" customFormat="false" ht="15" hidden="false" customHeight="false" outlineLevel="0" collapsed="false">
      <c r="A226" s="16" t="s">
        <v>812</v>
      </c>
      <c r="B226" s="17" t="s">
        <v>813</v>
      </c>
      <c r="C226" s="16" t="s">
        <v>814</v>
      </c>
      <c r="D226" s="16" t="s">
        <v>481</v>
      </c>
      <c r="E226" s="18" t="n">
        <v>1</v>
      </c>
      <c r="F226" s="16" t="s">
        <v>41</v>
      </c>
      <c r="G226" s="18" t="n">
        <v>11</v>
      </c>
      <c r="H226" s="16" t="n">
        <v>10.7</v>
      </c>
      <c r="I226" s="18" t="n">
        <v>17</v>
      </c>
      <c r="J226" s="19" t="n">
        <v>6.71</v>
      </c>
      <c r="K226" s="19" t="n">
        <v>6.71</v>
      </c>
      <c r="L226" s="19" t="n">
        <v>6.54</v>
      </c>
      <c r="M226" s="19" t="n">
        <f aca="false">IF(J226&gt;0,J226,K226)*E226</f>
        <v>6.71</v>
      </c>
      <c r="N226" s="20" t="n">
        <v>7.32</v>
      </c>
      <c r="O226" s="21" t="n">
        <f aca="false">IF(R226="","",ROUND(R226*(1-Premissas!$B$4),4))</f>
        <v>7.315</v>
      </c>
      <c r="P226" s="22"/>
      <c r="Q226" s="22"/>
      <c r="R226" s="23" t="n">
        <v>7.7</v>
      </c>
      <c r="S226" s="24" t="n">
        <v>198</v>
      </c>
      <c r="T226" s="24" t="n">
        <v>60</v>
      </c>
      <c r="U226" s="25" t="n">
        <v>104</v>
      </c>
      <c r="V226" s="19" t="n">
        <f aca="false">IF(COUNT(N226:Q226)=0,"",MIN(N226:Q226))</f>
        <v>7.315</v>
      </c>
      <c r="W226" s="16" t="str">
        <f aca="false">IF(V226="","",INDEX($N$4:$Q$4,MATCH(V226,N226:Q226,0)))</f>
        <v>MEDCENTRO</v>
      </c>
      <c r="X226" s="19" t="n">
        <f aca="false">IF(COUNT(N226:Q226)&lt;2,"",SMALL(N226:Q226,2))</f>
        <v>7.32</v>
      </c>
      <c r="Y226" s="26" t="n">
        <f aca="false">IF(OR(V226="",M226=0),"",V226/M226-1)</f>
        <v>0.0901639344262295</v>
      </c>
      <c r="Z226" s="26" t="n">
        <f aca="false">IF(OR(V226="",L226=""),"",V226/(L226*E226)-1)</f>
        <v>0.118501529051988</v>
      </c>
      <c r="AA226" s="16" t="str">
        <f aca="false">IF(V226="","SEM OFERTA",IF(OR(Y226&gt;Premissas!$B$11,Y226&lt;Premissas!$B$12),"VERIFICAR - UNIDADE/EMBALAGEM",IF(Y226&gt;Premissas!$B$6,"NÃO COMPRAR - REAJUSTE &gt;5%","COMPRAR")))</f>
        <v>NÃO COMPRAR - REAJUSTE &gt;5%</v>
      </c>
      <c r="AB226" s="18" t="n">
        <f aca="false">IF(W226="DIMEC",S226,IF(W226="MEDCENTRO",U226,""))</f>
        <v>104</v>
      </c>
      <c r="AC226" s="18" t="n">
        <f aca="false">IF(AA226&lt;&gt;"COMPRAR",0,IF(AB226="",I226,MIN(I226,AB226)))</f>
        <v>0</v>
      </c>
      <c r="AD226" s="19" t="n">
        <f aca="false">IF(AC226&gt;0,AC226*V226,0)</f>
        <v>0</v>
      </c>
      <c r="AE226" s="19" t="n">
        <f aca="false">IF(AC226&gt;0,(M226-V226)*AC226,0)</f>
        <v>0</v>
      </c>
      <c r="AF226" s="16" t="str">
        <f aca="false">IF(AA226&lt;&gt;"COMPRAR","",IF(AB226="",IF(X226="","",IF(X226-V226&lt;0.01,"EMPATE TÉCNICO","")),IF(AB226&lt;I226,"ESTOQUE INSUFICIENTE",IF(X226="","",IF(X226-V226&lt;0.01,"EMPATE TÉCNICO","")))))</f>
        <v/>
      </c>
      <c r="AG226" s="16" t="s">
        <v>490</v>
      </c>
      <c r="AH226" s="16" t="s">
        <v>528</v>
      </c>
    </row>
    <row r="227" customFormat="false" ht="15" hidden="false" customHeight="false" outlineLevel="0" collapsed="false">
      <c r="A227" s="16" t="s">
        <v>815</v>
      </c>
      <c r="B227" s="17" t="s">
        <v>816</v>
      </c>
      <c r="C227" s="16" t="s">
        <v>817</v>
      </c>
      <c r="D227" s="16" t="s">
        <v>685</v>
      </c>
      <c r="E227" s="18" t="n">
        <v>1</v>
      </c>
      <c r="F227" s="16" t="s">
        <v>42</v>
      </c>
      <c r="G227" s="18" t="n">
        <v>5</v>
      </c>
      <c r="H227" s="16" t="n">
        <v>5.4</v>
      </c>
      <c r="I227" s="18" t="n">
        <v>9</v>
      </c>
      <c r="J227" s="19" t="n">
        <v>4.72</v>
      </c>
      <c r="K227" s="19" t="n">
        <v>4.72</v>
      </c>
      <c r="L227" s="19" t="n">
        <v>4.72</v>
      </c>
      <c r="M227" s="19" t="n">
        <f aca="false">IF(J227&gt;0,J227,K227)*E227</f>
        <v>4.72</v>
      </c>
      <c r="N227" s="20" t="n">
        <v>6.37</v>
      </c>
      <c r="O227" s="21" t="n">
        <f aca="false">IF(R227="","",ROUND(R227*(1-Premissas!$B$4),4))</f>
        <v>6.992</v>
      </c>
      <c r="P227" s="22"/>
      <c r="Q227" s="22"/>
      <c r="R227" s="23" t="n">
        <v>7.36</v>
      </c>
      <c r="S227" s="24" t="n">
        <v>38</v>
      </c>
      <c r="T227" s="24" t="n">
        <v>12</v>
      </c>
      <c r="U227" s="25" t="n">
        <v>203</v>
      </c>
      <c r="V227" s="19" t="n">
        <f aca="false">IF(COUNT(N227:Q227)=0,"",MIN(N227:Q227))</f>
        <v>6.37</v>
      </c>
      <c r="W227" s="16" t="str">
        <f aca="false">IF(V227="","",INDEX($N$4:$Q$4,MATCH(V227,N227:Q227,0)))</f>
        <v>DIMEC</v>
      </c>
      <c r="X227" s="19" t="n">
        <f aca="false">IF(COUNT(N227:Q227)&lt;2,"",SMALL(N227:Q227,2))</f>
        <v>6.992</v>
      </c>
      <c r="Y227" s="26" t="n">
        <f aca="false">IF(OR(V227="",M227=0),"",V227/M227-1)</f>
        <v>0.349576271186441</v>
      </c>
      <c r="Z227" s="26" t="n">
        <f aca="false">IF(OR(V227="",L227=""),"",V227/(L227*E227)-1)</f>
        <v>0.349576271186441</v>
      </c>
      <c r="AA227" s="16" t="str">
        <f aca="false">IF(V227="","SEM OFERTA",IF(OR(Y227&gt;Premissas!$B$11,Y227&lt;Premissas!$B$12),"VERIFICAR - UNIDADE/EMBALAGEM",IF(Y227&gt;Premissas!$B$6,"NÃO COMPRAR - REAJUSTE &gt;5%","COMPRAR")))</f>
        <v>NÃO COMPRAR - REAJUSTE &gt;5%</v>
      </c>
      <c r="AB227" s="18" t="n">
        <f aca="false">IF(W227="DIMEC",S227,IF(W227="MEDCENTRO",U227,""))</f>
        <v>38</v>
      </c>
      <c r="AC227" s="18" t="n">
        <f aca="false">IF(AA227&lt;&gt;"COMPRAR",0,IF(AB227="",I227,MIN(I227,AB227)))</f>
        <v>0</v>
      </c>
      <c r="AD227" s="19" t="n">
        <f aca="false">IF(AC227&gt;0,AC227*V227,0)</f>
        <v>0</v>
      </c>
      <c r="AE227" s="19" t="n">
        <f aca="false">IF(AC227&gt;0,(M227-V227)*AC227,0)</f>
        <v>0</v>
      </c>
      <c r="AF227" s="16" t="str">
        <f aca="false">IF(AA227&lt;&gt;"COMPRAR","",IF(AB227="",IF(X227="","",IF(X227-V227&lt;0.01,"EMPATE TÉCNICO","")),IF(AB227&lt;I227,"ESTOQUE INSUFICIENTE",IF(X227="","",IF(X227-V227&lt;0.01,"EMPATE TÉCNICO","")))))</f>
        <v/>
      </c>
      <c r="AG227" s="16" t="s">
        <v>547</v>
      </c>
      <c r="AH227" s="16" t="s">
        <v>528</v>
      </c>
    </row>
    <row r="228" customFormat="false" ht="15" hidden="false" customHeight="false" outlineLevel="0" collapsed="false">
      <c r="A228" s="16" t="s">
        <v>818</v>
      </c>
      <c r="B228" s="17" t="s">
        <v>819</v>
      </c>
      <c r="C228" s="16" t="s">
        <v>820</v>
      </c>
      <c r="D228" s="16" t="s">
        <v>625</v>
      </c>
      <c r="E228" s="18" t="n">
        <v>1</v>
      </c>
      <c r="F228" s="16" t="s">
        <v>43</v>
      </c>
      <c r="G228" s="18" t="n">
        <v>2</v>
      </c>
      <c r="H228" s="16" t="n">
        <v>2.5</v>
      </c>
      <c r="I228" s="18" t="n">
        <v>5</v>
      </c>
      <c r="J228" s="19" t="n">
        <v>2.12</v>
      </c>
      <c r="K228" s="19" t="n">
        <v>2.12</v>
      </c>
      <c r="L228" s="19" t="n">
        <v>2.12</v>
      </c>
      <c r="M228" s="19" t="n">
        <f aca="false">IF(J228&gt;0,J228,K228)*E228</f>
        <v>2.12</v>
      </c>
      <c r="N228" s="20" t="n">
        <v>2.23</v>
      </c>
      <c r="O228" s="21" t="n">
        <f aca="false">IF(R228="","",ROUND(R228*(1-Premissas!$B$4),4))</f>
        <v>2.147</v>
      </c>
      <c r="P228" s="22"/>
      <c r="Q228" s="22"/>
      <c r="R228" s="23" t="n">
        <v>2.26</v>
      </c>
      <c r="S228" s="24" t="n">
        <v>369</v>
      </c>
      <c r="T228" s="24" t="n">
        <v>90</v>
      </c>
      <c r="U228" s="25" t="n">
        <v>816</v>
      </c>
      <c r="V228" s="19" t="n">
        <f aca="false">IF(COUNT(N228:Q228)=0,"",MIN(N228:Q228))</f>
        <v>2.147</v>
      </c>
      <c r="W228" s="16" t="str">
        <f aca="false">IF(V228="","",INDEX($N$4:$Q$4,MATCH(V228,N228:Q228,0)))</f>
        <v>MEDCENTRO</v>
      </c>
      <c r="X228" s="19" t="n">
        <f aca="false">IF(COUNT(N228:Q228)&lt;2,"",SMALL(N228:Q228,2))</f>
        <v>2.23</v>
      </c>
      <c r="Y228" s="26" t="n">
        <f aca="false">IF(OR(V228="",M228=0),"",V228/M228-1)</f>
        <v>0.0127358490566036</v>
      </c>
      <c r="Z228" s="26" t="n">
        <f aca="false">IF(OR(V228="",L228=""),"",V228/(L228*E228)-1)</f>
        <v>0.0127358490566036</v>
      </c>
      <c r="AA228" s="16" t="str">
        <f aca="false">IF(V228="","SEM OFERTA",IF(OR(Y228&gt;Premissas!$B$11,Y228&lt;Premissas!$B$12),"VERIFICAR - UNIDADE/EMBALAGEM",IF(Y228&gt;Premissas!$B$6,"NÃO COMPRAR - REAJUSTE &gt;5%","COMPRAR")))</f>
        <v>COMPRAR</v>
      </c>
      <c r="AB228" s="18" t="n">
        <f aca="false">IF(W228="DIMEC",S228,IF(W228="MEDCENTRO",U228,""))</f>
        <v>816</v>
      </c>
      <c r="AC228" s="18" t="n">
        <f aca="false">IF(AA228&lt;&gt;"COMPRAR",0,IF(AB228="",I228,MIN(I228,AB228)))</f>
        <v>5</v>
      </c>
      <c r="AD228" s="19" t="n">
        <f aca="false">IF(AC228&gt;0,AC228*V228,0)</f>
        <v>10.735</v>
      </c>
      <c r="AE228" s="19" t="n">
        <f aca="false">IF(AC228&gt;0,(M228-V228)*AC228,0)</f>
        <v>-0.134999999999998</v>
      </c>
      <c r="AF228" s="16" t="str">
        <f aca="false">IF(AA228&lt;&gt;"COMPRAR","",IF(AB228="",IF(X228="","",IF(X228-V228&lt;0.01,"EMPATE TÉCNICO","")),IF(AB228&lt;I228,"ESTOQUE INSUFICIENTE",IF(X228="","",IF(X228-V228&lt;0.01,"EMPATE TÉCNICO","")))))</f>
        <v/>
      </c>
      <c r="AG228" s="16" t="s">
        <v>304</v>
      </c>
      <c r="AH228" s="16" t="s">
        <v>528</v>
      </c>
    </row>
    <row r="229" customFormat="false" ht="15" hidden="false" customHeight="false" outlineLevel="0" collapsed="false">
      <c r="A229" s="16" t="s">
        <v>821</v>
      </c>
      <c r="B229" s="17" t="s">
        <v>822</v>
      </c>
      <c r="C229" s="16" t="s">
        <v>823</v>
      </c>
      <c r="D229" s="16" t="s">
        <v>287</v>
      </c>
      <c r="E229" s="18" t="n">
        <v>1</v>
      </c>
      <c r="F229" s="16" t="s">
        <v>42</v>
      </c>
      <c r="G229" s="18" t="n">
        <v>0</v>
      </c>
      <c r="H229" s="16" t="n">
        <v>0.6</v>
      </c>
      <c r="I229" s="18" t="n">
        <v>2</v>
      </c>
      <c r="J229" s="19" t="n">
        <v>12.52</v>
      </c>
      <c r="K229" s="19" t="n">
        <v>12.52</v>
      </c>
      <c r="L229" s="19" t="n">
        <v>12.52</v>
      </c>
      <c r="M229" s="19" t="n">
        <f aca="false">IF(J229&gt;0,J229,K229)*E229</f>
        <v>12.52</v>
      </c>
      <c r="N229" s="20" t="n">
        <v>17.99</v>
      </c>
      <c r="O229" s="21" t="n">
        <f aca="false">IF(R229="","",ROUND(R229*(1-Premissas!$B$4),4))</f>
        <v>20.9665</v>
      </c>
      <c r="P229" s="22"/>
      <c r="Q229" s="22"/>
      <c r="R229" s="23" t="n">
        <v>22.07</v>
      </c>
      <c r="S229" s="24" t="n">
        <v>212</v>
      </c>
      <c r="T229" s="24" t="n">
        <v>48</v>
      </c>
      <c r="U229" s="25" t="n">
        <v>24</v>
      </c>
      <c r="V229" s="19" t="n">
        <f aca="false">IF(COUNT(N229:Q229)=0,"",MIN(N229:Q229))</f>
        <v>17.99</v>
      </c>
      <c r="W229" s="16" t="str">
        <f aca="false">IF(V229="","",INDEX($N$4:$Q$4,MATCH(V229,N229:Q229,0)))</f>
        <v>DIMEC</v>
      </c>
      <c r="X229" s="19" t="n">
        <f aca="false">IF(COUNT(N229:Q229)&lt;2,"",SMALL(N229:Q229,2))</f>
        <v>20.9665</v>
      </c>
      <c r="Y229" s="26" t="n">
        <f aca="false">IF(OR(V229="",M229=0),"",V229/M229-1)</f>
        <v>0.436900958466454</v>
      </c>
      <c r="Z229" s="26" t="n">
        <f aca="false">IF(OR(V229="",L229=""),"",V229/(L229*E229)-1)</f>
        <v>0.436900958466454</v>
      </c>
      <c r="AA229" s="16" t="str">
        <f aca="false">IF(V229="","SEM OFERTA",IF(OR(Y229&gt;Premissas!$B$11,Y229&lt;Premissas!$B$12),"VERIFICAR - UNIDADE/EMBALAGEM",IF(Y229&gt;Premissas!$B$6,"NÃO COMPRAR - REAJUSTE &gt;5%","COMPRAR")))</f>
        <v>NÃO COMPRAR - REAJUSTE &gt;5%</v>
      </c>
      <c r="AB229" s="18" t="n">
        <f aca="false">IF(W229="DIMEC",S229,IF(W229="MEDCENTRO",U229,""))</f>
        <v>212</v>
      </c>
      <c r="AC229" s="18" t="n">
        <f aca="false">IF(AA229&lt;&gt;"COMPRAR",0,IF(AB229="",I229,MIN(I229,AB229)))</f>
        <v>0</v>
      </c>
      <c r="AD229" s="19" t="n">
        <f aca="false">IF(AC229&gt;0,AC229*V229,0)</f>
        <v>0</v>
      </c>
      <c r="AE229" s="19" t="n">
        <f aca="false">IF(AC229&gt;0,(M229-V229)*AC229,0)</f>
        <v>0</v>
      </c>
      <c r="AF229" s="16" t="str">
        <f aca="false">IF(AA229&lt;&gt;"COMPRAR","",IF(AB229="",IF(X229="","",IF(X229-V229&lt;0.01,"EMPATE TÉCNICO","")),IF(AB229&lt;I229,"ESTOQUE INSUFICIENTE",IF(X229="","",IF(X229-V229&lt;0.01,"EMPATE TÉCNICO","")))))</f>
        <v/>
      </c>
      <c r="AG229" s="16" t="s">
        <v>328</v>
      </c>
      <c r="AH229" s="16" t="s">
        <v>528</v>
      </c>
    </row>
    <row r="230" customFormat="false" ht="15" hidden="false" customHeight="false" outlineLevel="0" collapsed="false">
      <c r="A230" s="16" t="s">
        <v>824</v>
      </c>
      <c r="B230" s="17" t="s">
        <v>825</v>
      </c>
      <c r="C230" s="16" t="s">
        <v>826</v>
      </c>
      <c r="D230" s="16" t="s">
        <v>287</v>
      </c>
      <c r="E230" s="18" t="n">
        <v>1</v>
      </c>
      <c r="F230" s="16" t="s">
        <v>42</v>
      </c>
      <c r="G230" s="18" t="n">
        <v>1</v>
      </c>
      <c r="H230" s="16" t="n">
        <v>0.7</v>
      </c>
      <c r="I230" s="18" t="n">
        <v>1</v>
      </c>
      <c r="J230" s="19" t="n">
        <v>33.16</v>
      </c>
      <c r="K230" s="19" t="n">
        <v>33.16</v>
      </c>
      <c r="L230" s="19" t="n">
        <v>33.16</v>
      </c>
      <c r="M230" s="19" t="n">
        <f aca="false">IF(J230&gt;0,J230,K230)*E230</f>
        <v>33.16</v>
      </c>
      <c r="N230" s="20" t="n">
        <v>35.86</v>
      </c>
      <c r="O230" s="21" t="n">
        <f aca="false">IF(R230="","",ROUND(R230*(1-Premissas!$B$4),4))</f>
        <v>39.273</v>
      </c>
      <c r="P230" s="22"/>
      <c r="Q230" s="22"/>
      <c r="R230" s="23" t="n">
        <v>41.34</v>
      </c>
      <c r="S230" s="24" t="n">
        <v>587</v>
      </c>
      <c r="T230" s="24" t="n">
        <v>56</v>
      </c>
      <c r="U230" s="25" t="n">
        <v>51</v>
      </c>
      <c r="V230" s="19" t="n">
        <f aca="false">IF(COUNT(N230:Q230)=0,"",MIN(N230:Q230))</f>
        <v>35.86</v>
      </c>
      <c r="W230" s="16" t="str">
        <f aca="false">IF(V230="","",INDEX($N$4:$Q$4,MATCH(V230,N230:Q230,0)))</f>
        <v>DIMEC</v>
      </c>
      <c r="X230" s="19" t="n">
        <f aca="false">IF(COUNT(N230:Q230)&lt;2,"",SMALL(N230:Q230,2))</f>
        <v>39.273</v>
      </c>
      <c r="Y230" s="26" t="n">
        <f aca="false">IF(OR(V230="",M230=0),"",V230/M230-1)</f>
        <v>0.0814234016887818</v>
      </c>
      <c r="Z230" s="26" t="n">
        <f aca="false">IF(OR(V230="",L230=""),"",V230/(L230*E230)-1)</f>
        <v>0.0814234016887818</v>
      </c>
      <c r="AA230" s="16" t="str">
        <f aca="false">IF(V230="","SEM OFERTA",IF(OR(Y230&gt;Premissas!$B$11,Y230&lt;Premissas!$B$12),"VERIFICAR - UNIDADE/EMBALAGEM",IF(Y230&gt;Premissas!$B$6,"NÃO COMPRAR - REAJUSTE &gt;5%","COMPRAR")))</f>
        <v>NÃO COMPRAR - REAJUSTE &gt;5%</v>
      </c>
      <c r="AB230" s="18" t="n">
        <f aca="false">IF(W230="DIMEC",S230,IF(W230="MEDCENTRO",U230,""))</f>
        <v>587</v>
      </c>
      <c r="AC230" s="18" t="n">
        <f aca="false">IF(AA230&lt;&gt;"COMPRAR",0,IF(AB230="",I230,MIN(I230,AB230)))</f>
        <v>0</v>
      </c>
      <c r="AD230" s="19" t="n">
        <f aca="false">IF(AC230&gt;0,AC230*V230,0)</f>
        <v>0</v>
      </c>
      <c r="AE230" s="19" t="n">
        <f aca="false">IF(AC230&gt;0,(M230-V230)*AC230,0)</f>
        <v>0</v>
      </c>
      <c r="AF230" s="16" t="str">
        <f aca="false">IF(AA230&lt;&gt;"COMPRAR","",IF(AB230="",IF(X230="","",IF(X230-V230&lt;0.01,"EMPATE TÉCNICO","")),IF(AB230&lt;I230,"ESTOQUE INSUFICIENTE",IF(X230="","",IF(X230-V230&lt;0.01,"EMPATE TÉCNICO","")))))</f>
        <v/>
      </c>
      <c r="AG230" s="16" t="s">
        <v>139</v>
      </c>
      <c r="AH230" s="16" t="s">
        <v>528</v>
      </c>
    </row>
    <row r="231" customFormat="false" ht="15" hidden="false" customHeight="false" outlineLevel="0" collapsed="false">
      <c r="A231" s="16" t="s">
        <v>827</v>
      </c>
      <c r="B231" s="17" t="s">
        <v>828</v>
      </c>
      <c r="C231" s="16" t="s">
        <v>829</v>
      </c>
      <c r="D231" s="16" t="s">
        <v>287</v>
      </c>
      <c r="E231" s="18" t="n">
        <v>1</v>
      </c>
      <c r="F231" s="16" t="s">
        <v>41</v>
      </c>
      <c r="G231" s="18" t="n">
        <v>11</v>
      </c>
      <c r="H231" s="16" t="n">
        <v>5.7</v>
      </c>
      <c r="I231" s="18" t="n">
        <v>4</v>
      </c>
      <c r="J231" s="19" t="n">
        <v>16</v>
      </c>
      <c r="K231" s="19" t="n">
        <v>16</v>
      </c>
      <c r="L231" s="19" t="n">
        <v>16</v>
      </c>
      <c r="M231" s="19" t="n">
        <f aca="false">IF(J231&gt;0,J231,K231)*E231</f>
        <v>16</v>
      </c>
      <c r="N231" s="20" t="n">
        <v>19</v>
      </c>
      <c r="O231" s="21" t="n">
        <f aca="false">IF(R231="","",ROUND(R231*(1-Premissas!$B$4),4))</f>
        <v>20.311</v>
      </c>
      <c r="P231" s="22"/>
      <c r="Q231" s="22"/>
      <c r="R231" s="23" t="n">
        <v>21.38</v>
      </c>
      <c r="S231" s="24" t="n">
        <v>2081</v>
      </c>
      <c r="T231" s="24" t="n">
        <v>56</v>
      </c>
      <c r="U231" s="25" t="n">
        <v>753</v>
      </c>
      <c r="V231" s="19" t="n">
        <f aca="false">IF(COUNT(N231:Q231)=0,"",MIN(N231:Q231))</f>
        <v>19</v>
      </c>
      <c r="W231" s="16" t="str">
        <f aca="false">IF(V231="","",INDEX($N$4:$Q$4,MATCH(V231,N231:Q231,0)))</f>
        <v>DIMEC</v>
      </c>
      <c r="X231" s="19" t="n">
        <f aca="false">IF(COUNT(N231:Q231)&lt;2,"",SMALL(N231:Q231,2))</f>
        <v>20.311</v>
      </c>
      <c r="Y231" s="26" t="n">
        <f aca="false">IF(OR(V231="",M231=0),"",V231/M231-1)</f>
        <v>0.1875</v>
      </c>
      <c r="Z231" s="26" t="n">
        <f aca="false">IF(OR(V231="",L231=""),"",V231/(L231*E231)-1)</f>
        <v>0.1875</v>
      </c>
      <c r="AA231" s="16" t="str">
        <f aca="false">IF(V231="","SEM OFERTA",IF(OR(Y231&gt;Premissas!$B$11,Y231&lt;Premissas!$B$12),"VERIFICAR - UNIDADE/EMBALAGEM",IF(Y231&gt;Premissas!$B$6,"NÃO COMPRAR - REAJUSTE &gt;5%","COMPRAR")))</f>
        <v>NÃO COMPRAR - REAJUSTE &gt;5%</v>
      </c>
      <c r="AB231" s="18" t="n">
        <f aca="false">IF(W231="DIMEC",S231,IF(W231="MEDCENTRO",U231,""))</f>
        <v>2081</v>
      </c>
      <c r="AC231" s="18" t="n">
        <f aca="false">IF(AA231&lt;&gt;"COMPRAR",0,IF(AB231="",I231,MIN(I231,AB231)))</f>
        <v>0</v>
      </c>
      <c r="AD231" s="19" t="n">
        <f aca="false">IF(AC231&gt;0,AC231*V231,0)</f>
        <v>0</v>
      </c>
      <c r="AE231" s="19" t="n">
        <f aca="false">IF(AC231&gt;0,(M231-V231)*AC231,0)</f>
        <v>0</v>
      </c>
      <c r="AF231" s="16" t="str">
        <f aca="false">IF(AA231&lt;&gt;"COMPRAR","",IF(AB231="",IF(X231="","",IF(X231-V231&lt;0.01,"EMPATE TÉCNICO","")),IF(AB231&lt;I231,"ESTOQUE INSUFICIENTE",IF(X231="","",IF(X231-V231&lt;0.01,"EMPATE TÉCNICO","")))))</f>
        <v/>
      </c>
      <c r="AG231" s="16" t="s">
        <v>490</v>
      </c>
      <c r="AH231" s="16" t="s">
        <v>528</v>
      </c>
    </row>
    <row r="232" customFormat="false" ht="15" hidden="false" customHeight="false" outlineLevel="0" collapsed="false">
      <c r="A232" s="16" t="s">
        <v>830</v>
      </c>
      <c r="B232" s="17" t="s">
        <v>831</v>
      </c>
      <c r="C232" s="16" t="s">
        <v>832</v>
      </c>
      <c r="D232" s="16" t="s">
        <v>532</v>
      </c>
      <c r="E232" s="18" t="n">
        <v>1</v>
      </c>
      <c r="F232" s="16" t="s">
        <v>43</v>
      </c>
      <c r="G232" s="18" t="n">
        <v>0</v>
      </c>
      <c r="H232" s="16" t="n">
        <v>0.1</v>
      </c>
      <c r="I232" s="18" t="n">
        <v>1</v>
      </c>
      <c r="J232" s="19" t="n">
        <v>22</v>
      </c>
      <c r="K232" s="19" t="n">
        <v>22</v>
      </c>
      <c r="L232" s="19" t="n">
        <v>22</v>
      </c>
      <c r="M232" s="19" t="n">
        <f aca="false">IF(J232&gt;0,J232,K232)*E232</f>
        <v>22</v>
      </c>
      <c r="N232" s="20" t="n">
        <v>22.26</v>
      </c>
      <c r="O232" s="21" t="str">
        <f aca="false">IF(R232="","",ROUND(R232*(1-Premissas!$B$4),4))</f>
        <v/>
      </c>
      <c r="P232" s="22"/>
      <c r="Q232" s="22"/>
      <c r="R232" s="23"/>
      <c r="S232" s="24" t="n">
        <v>136</v>
      </c>
      <c r="T232" s="24" t="n">
        <v>60</v>
      </c>
      <c r="U232" s="25"/>
      <c r="V232" s="19" t="n">
        <f aca="false">IF(COUNT(N232:Q232)=0,"",MIN(N232:Q232))</f>
        <v>22.26</v>
      </c>
      <c r="W232" s="16" t="str">
        <f aca="false">IF(V232="","",INDEX($N$4:$Q$4,MATCH(V232,N232:Q232,0)))</f>
        <v>DIMEC</v>
      </c>
      <c r="X232" s="19" t="str">
        <f aca="false">IF(COUNT(N232:Q232)&lt;2,"",SMALL(N232:Q232,2))</f>
        <v/>
      </c>
      <c r="Y232" s="26" t="n">
        <f aca="false">IF(OR(V232="",M232=0),"",V232/M232-1)</f>
        <v>0.011818181818182</v>
      </c>
      <c r="Z232" s="26" t="n">
        <f aca="false">IF(OR(V232="",L232=""),"",V232/(L232*E232)-1)</f>
        <v>0.011818181818182</v>
      </c>
      <c r="AA232" s="16" t="str">
        <f aca="false">IF(V232="","SEM OFERTA",IF(OR(Y232&gt;Premissas!$B$11,Y232&lt;Premissas!$B$12),"VERIFICAR - UNIDADE/EMBALAGEM",IF(Y232&gt;Premissas!$B$6,"NÃO COMPRAR - REAJUSTE &gt;5%","COMPRAR")))</f>
        <v>COMPRAR</v>
      </c>
      <c r="AB232" s="18" t="n">
        <f aca="false">IF(W232="DIMEC",S232,IF(W232="MEDCENTRO",U232,""))</f>
        <v>136</v>
      </c>
      <c r="AC232" s="18" t="n">
        <f aca="false">IF(AA232&lt;&gt;"COMPRAR",0,IF(AB232="",I232,MIN(I232,AB232)))</f>
        <v>1</v>
      </c>
      <c r="AD232" s="19" t="n">
        <f aca="false">IF(AC232&gt;0,AC232*V232,0)</f>
        <v>22.26</v>
      </c>
      <c r="AE232" s="19" t="n">
        <f aca="false">IF(AC232&gt;0,(M232-V232)*AC232,0)</f>
        <v>-0.260000000000002</v>
      </c>
      <c r="AF232" s="16" t="str">
        <f aca="false">IF(AA232&lt;&gt;"COMPRAR","",IF(AB232="",IF(X232="","",IF(X232-V232&lt;0.01,"EMPATE TÉCNICO","")),IF(AB232&lt;I232,"ESTOQUE INSUFICIENTE",IF(X232="","",IF(X232-V232&lt;0.01,"EMPATE TÉCNICO","")))))</f>
        <v/>
      </c>
      <c r="AG232" s="16" t="s">
        <v>304</v>
      </c>
      <c r="AH232" s="16" t="s">
        <v>528</v>
      </c>
    </row>
    <row r="233" customFormat="false" ht="15" hidden="false" customHeight="false" outlineLevel="0" collapsed="false">
      <c r="A233" s="16" t="s">
        <v>833</v>
      </c>
      <c r="B233" s="17" t="s">
        <v>834</v>
      </c>
      <c r="C233" s="16" t="s">
        <v>835</v>
      </c>
      <c r="D233" s="16" t="s">
        <v>546</v>
      </c>
      <c r="E233" s="18" t="n">
        <v>1</v>
      </c>
      <c r="F233" s="16" t="s">
        <v>41</v>
      </c>
      <c r="G233" s="18" t="n">
        <v>11</v>
      </c>
      <c r="H233" s="16" t="n">
        <v>5.3</v>
      </c>
      <c r="I233" s="18" t="n">
        <v>3</v>
      </c>
      <c r="J233" s="19" t="n">
        <v>7.59</v>
      </c>
      <c r="K233" s="19" t="n">
        <v>7.59</v>
      </c>
      <c r="L233" s="19" t="n">
        <v>5.74</v>
      </c>
      <c r="M233" s="19" t="n">
        <f aca="false">IF(J233&gt;0,J233,K233)*E233</f>
        <v>7.59</v>
      </c>
      <c r="N233" s="20"/>
      <c r="O233" s="21" t="n">
        <f aca="false">IF(R233="","",ROUND(R233*(1-Premissas!$B$4),4))</f>
        <v>7.657</v>
      </c>
      <c r="P233" s="22"/>
      <c r="Q233" s="22"/>
      <c r="R233" s="23" t="n">
        <v>8.06</v>
      </c>
      <c r="S233" s="24"/>
      <c r="T233" s="24"/>
      <c r="U233" s="25" t="n">
        <v>29</v>
      </c>
      <c r="V233" s="19" t="n">
        <f aca="false">IF(COUNT(N233:Q233)=0,"",MIN(N233:Q233))</f>
        <v>7.657</v>
      </c>
      <c r="W233" s="16" t="str">
        <f aca="false">IF(V233="","",INDEX($N$4:$Q$4,MATCH(V233,N233:Q233,0)))</f>
        <v>MEDCENTRO</v>
      </c>
      <c r="X233" s="19" t="str">
        <f aca="false">IF(COUNT(N233:Q233)&lt;2,"",SMALL(N233:Q233,2))</f>
        <v/>
      </c>
      <c r="Y233" s="26" t="n">
        <f aca="false">IF(OR(V233="",M233=0),"",V233/M233-1)</f>
        <v>0.00882740447957842</v>
      </c>
      <c r="Z233" s="26" t="n">
        <f aca="false">IF(OR(V233="",L233=""),"",V233/(L233*E233)-1)</f>
        <v>0.33397212543554</v>
      </c>
      <c r="AA233" s="16" t="str">
        <f aca="false">IF(V233="","SEM OFERTA",IF(OR(Y233&gt;Premissas!$B$11,Y233&lt;Premissas!$B$12),"VERIFICAR - UNIDADE/EMBALAGEM",IF(Y233&gt;Premissas!$B$6,"NÃO COMPRAR - REAJUSTE &gt;5%","COMPRAR")))</f>
        <v>COMPRAR</v>
      </c>
      <c r="AB233" s="18" t="n">
        <f aca="false">IF(W233="DIMEC",S233,IF(W233="MEDCENTRO",U233,""))</f>
        <v>29</v>
      </c>
      <c r="AC233" s="18" t="n">
        <f aca="false">IF(AA233&lt;&gt;"COMPRAR",0,IF(AB233="",I233,MIN(I233,AB233)))</f>
        <v>3</v>
      </c>
      <c r="AD233" s="19" t="n">
        <f aca="false">IF(AC233&gt;0,AC233*V233,0)</f>
        <v>22.971</v>
      </c>
      <c r="AE233" s="19" t="n">
        <f aca="false">IF(AC233&gt;0,(M233-V233)*AC233,0)</f>
        <v>-0.201000000000001</v>
      </c>
      <c r="AF233" s="16" t="str">
        <f aca="false">IF(AA233&lt;&gt;"COMPRAR","",IF(AB233="",IF(X233="","",IF(X233-V233&lt;0.01,"EMPATE TÉCNICO","")),IF(AB233&lt;I233,"ESTOQUE INSUFICIENTE",IF(X233="","",IF(X233-V233&lt;0.01,"EMPATE TÉCNICO","")))))</f>
        <v/>
      </c>
      <c r="AG233" s="16" t="s">
        <v>547</v>
      </c>
      <c r="AH233" s="16" t="s">
        <v>528</v>
      </c>
    </row>
    <row r="234" customFormat="false" ht="15" hidden="false" customHeight="false" outlineLevel="0" collapsed="false">
      <c r="A234" s="16" t="s">
        <v>836</v>
      </c>
      <c r="B234" s="17" t="s">
        <v>837</v>
      </c>
      <c r="C234" s="16" t="s">
        <v>835</v>
      </c>
      <c r="D234" s="16" t="s">
        <v>287</v>
      </c>
      <c r="E234" s="18" t="n">
        <v>1</v>
      </c>
      <c r="F234" s="16" t="s">
        <v>41</v>
      </c>
      <c r="G234" s="18" t="n">
        <v>0</v>
      </c>
      <c r="H234" s="16" t="n">
        <v>4.4</v>
      </c>
      <c r="I234" s="18" t="n">
        <v>12</v>
      </c>
      <c r="J234" s="19" t="n">
        <v>6.18166666666667</v>
      </c>
      <c r="K234" s="19" t="n">
        <v>6.18166666666667</v>
      </c>
      <c r="L234" s="19" t="n">
        <v>6.1817</v>
      </c>
      <c r="M234" s="19" t="n">
        <f aca="false">IF(J234&gt;0,J234,K234)*E234</f>
        <v>6.18166666666667</v>
      </c>
      <c r="N234" s="20" t="n">
        <v>6.38</v>
      </c>
      <c r="O234" s="21" t="n">
        <f aca="false">IF(R234="","",ROUND(R234*(1-Premissas!$B$4),4))</f>
        <v>8.113</v>
      </c>
      <c r="P234" s="22"/>
      <c r="Q234" s="22"/>
      <c r="R234" s="23" t="n">
        <v>8.54</v>
      </c>
      <c r="S234" s="24" t="n">
        <v>457</v>
      </c>
      <c r="T234" s="24" t="n">
        <v>56</v>
      </c>
      <c r="U234" s="25" t="n">
        <v>632</v>
      </c>
      <c r="V234" s="19" t="n">
        <f aca="false">IF(COUNT(N234:Q234)=0,"",MIN(N234:Q234))</f>
        <v>6.38</v>
      </c>
      <c r="W234" s="16" t="str">
        <f aca="false">IF(V234="","",INDEX($N$4:$Q$4,MATCH(V234,N234:Q234,0)))</f>
        <v>DIMEC</v>
      </c>
      <c r="X234" s="19" t="n">
        <f aca="false">IF(COUNT(N234:Q234)&lt;2,"",SMALL(N234:Q234,2))</f>
        <v>8.113</v>
      </c>
      <c r="Y234" s="26" t="n">
        <f aca="false">IF(OR(V234="",M234=0),"",V234/M234-1)</f>
        <v>0.0320841197088158</v>
      </c>
      <c r="Z234" s="26" t="n">
        <f aca="false">IF(OR(V234="",L234=""),"",V234/(L234*E234)-1)</f>
        <v>0.0320785544429525</v>
      </c>
      <c r="AA234" s="16" t="str">
        <f aca="false">IF(V234="","SEM OFERTA",IF(OR(Y234&gt;Premissas!$B$11,Y234&lt;Premissas!$B$12),"VERIFICAR - UNIDADE/EMBALAGEM",IF(Y234&gt;Premissas!$B$6,"NÃO COMPRAR - REAJUSTE &gt;5%","COMPRAR")))</f>
        <v>COMPRAR</v>
      </c>
      <c r="AB234" s="18" t="n">
        <f aca="false">IF(W234="DIMEC",S234,IF(W234="MEDCENTRO",U234,""))</f>
        <v>457</v>
      </c>
      <c r="AC234" s="18" t="n">
        <f aca="false">IF(AA234&lt;&gt;"COMPRAR",0,IF(AB234="",I234,MIN(I234,AB234)))</f>
        <v>12</v>
      </c>
      <c r="AD234" s="19" t="n">
        <f aca="false">IF(AC234&gt;0,AC234*V234,0)</f>
        <v>76.56</v>
      </c>
      <c r="AE234" s="19" t="n">
        <f aca="false">IF(AC234&gt;0,(M234-V234)*AC234,0)</f>
        <v>-2.37999999999996</v>
      </c>
      <c r="AF234" s="16" t="str">
        <f aca="false">IF(AA234&lt;&gt;"COMPRAR","",IF(AB234="",IF(X234="","",IF(X234-V234&lt;0.01,"EMPATE TÉCNICO","")),IF(AB234&lt;I234,"ESTOQUE INSUFICIENTE",IF(X234="","",IF(X234-V234&lt;0.01,"EMPATE TÉCNICO","")))))</f>
        <v/>
      </c>
      <c r="AG234" s="16" t="s">
        <v>490</v>
      </c>
      <c r="AH234" s="16" t="s">
        <v>528</v>
      </c>
    </row>
    <row r="235" customFormat="false" ht="15" hidden="false" customHeight="false" outlineLevel="0" collapsed="false">
      <c r="A235" s="16" t="s">
        <v>838</v>
      </c>
      <c r="B235" s="17" t="s">
        <v>839</v>
      </c>
      <c r="C235" s="16" t="s">
        <v>840</v>
      </c>
      <c r="D235" s="16" t="s">
        <v>287</v>
      </c>
      <c r="E235" s="18" t="n">
        <v>1</v>
      </c>
      <c r="F235" s="16" t="s">
        <v>41</v>
      </c>
      <c r="G235" s="18" t="n">
        <v>16</v>
      </c>
      <c r="H235" s="16" t="n">
        <v>12.3</v>
      </c>
      <c r="I235" s="18" t="n">
        <v>16</v>
      </c>
      <c r="J235" s="19" t="n">
        <v>13.2091666666667</v>
      </c>
      <c r="K235" s="19" t="n">
        <v>13.2091666666667</v>
      </c>
      <c r="L235" s="19" t="n">
        <v>13.2088</v>
      </c>
      <c r="M235" s="19" t="n">
        <f aca="false">IF(J235&gt;0,J235,K235)*E235</f>
        <v>13.2091666666667</v>
      </c>
      <c r="N235" s="20" t="n">
        <v>19.39</v>
      </c>
      <c r="O235" s="21" t="str">
        <f aca="false">IF(R235="","",ROUND(R235*(1-Premissas!$B$4),4))</f>
        <v/>
      </c>
      <c r="P235" s="22"/>
      <c r="Q235" s="22"/>
      <c r="R235" s="23"/>
      <c r="S235" s="24" t="n">
        <v>984</v>
      </c>
      <c r="T235" s="24" t="n">
        <v>48</v>
      </c>
      <c r="U235" s="25"/>
      <c r="V235" s="19" t="n">
        <f aca="false">IF(COUNT(N235:Q235)=0,"",MIN(N235:Q235))</f>
        <v>19.39</v>
      </c>
      <c r="W235" s="16" t="str">
        <f aca="false">IF(V235="","",INDEX($N$4:$Q$4,MATCH(V235,N235:Q235,0)))</f>
        <v>DIMEC</v>
      </c>
      <c r="X235" s="19" t="str">
        <f aca="false">IF(COUNT(N235:Q235)&lt;2,"",SMALL(N235:Q235,2))</f>
        <v/>
      </c>
      <c r="Y235" s="26" t="n">
        <f aca="false">IF(OR(V235="",M235=0),"",V235/M235-1)</f>
        <v>0.467920005046997</v>
      </c>
      <c r="Z235" s="26" t="n">
        <f aca="false">IF(OR(V235="",L235=""),"",V235/(L235*E235)-1)</f>
        <v>0.467960753437103</v>
      </c>
      <c r="AA235" s="16" t="str">
        <f aca="false">IF(V235="","SEM OFERTA",IF(OR(Y235&gt;Premissas!$B$11,Y235&lt;Premissas!$B$12),"VERIFICAR - UNIDADE/EMBALAGEM",IF(Y235&gt;Premissas!$B$6,"NÃO COMPRAR - REAJUSTE &gt;5%","COMPRAR")))</f>
        <v>NÃO COMPRAR - REAJUSTE &gt;5%</v>
      </c>
      <c r="AB235" s="18" t="n">
        <f aca="false">IF(W235="DIMEC",S235,IF(W235="MEDCENTRO",U235,""))</f>
        <v>984</v>
      </c>
      <c r="AC235" s="18" t="n">
        <f aca="false">IF(AA235&lt;&gt;"COMPRAR",0,IF(AB235="",I235,MIN(I235,AB235)))</f>
        <v>0</v>
      </c>
      <c r="AD235" s="19" t="n">
        <f aca="false">IF(AC235&gt;0,AC235*V235,0)</f>
        <v>0</v>
      </c>
      <c r="AE235" s="19" t="n">
        <f aca="false">IF(AC235&gt;0,(M235-V235)*AC235,0)</f>
        <v>0</v>
      </c>
      <c r="AF235" s="16" t="str">
        <f aca="false">IF(AA235&lt;&gt;"COMPRAR","",IF(AB235="",IF(X235="","",IF(X235-V235&lt;0.01,"EMPATE TÉCNICO","")),IF(AB235&lt;I235,"ESTOQUE INSUFICIENTE",IF(X235="","",IF(X235-V235&lt;0.01,"EMPATE TÉCNICO","")))))</f>
        <v/>
      </c>
      <c r="AG235" s="16" t="s">
        <v>547</v>
      </c>
      <c r="AH235" s="16" t="s">
        <v>528</v>
      </c>
    </row>
    <row r="236" customFormat="false" ht="15" hidden="false" customHeight="false" outlineLevel="0" collapsed="false">
      <c r="A236" s="16" t="s">
        <v>841</v>
      </c>
      <c r="B236" s="17" t="s">
        <v>842</v>
      </c>
      <c r="C236" s="16" t="s">
        <v>840</v>
      </c>
      <c r="D236" s="16" t="s">
        <v>527</v>
      </c>
      <c r="E236" s="18" t="n">
        <v>1</v>
      </c>
      <c r="F236" s="16" t="s">
        <v>41</v>
      </c>
      <c r="G236" s="18" t="n">
        <v>2</v>
      </c>
      <c r="H236" s="16" t="n">
        <v>4.8</v>
      </c>
      <c r="I236" s="18" t="n">
        <v>11</v>
      </c>
      <c r="J236" s="19" t="n">
        <v>15.376</v>
      </c>
      <c r="K236" s="19" t="n">
        <v>15.376</v>
      </c>
      <c r="L236" s="19" t="n">
        <v>15.376</v>
      </c>
      <c r="M236" s="19" t="n">
        <f aca="false">IF(J236&gt;0,J236,K236)*E236</f>
        <v>15.376</v>
      </c>
      <c r="N236" s="20" t="n">
        <v>17.18</v>
      </c>
      <c r="O236" s="21" t="str">
        <f aca="false">IF(R236="","",ROUND(R236*(1-Premissas!$B$4),4))</f>
        <v/>
      </c>
      <c r="P236" s="22"/>
      <c r="Q236" s="22"/>
      <c r="R236" s="23"/>
      <c r="S236" s="24" t="n">
        <v>1284</v>
      </c>
      <c r="T236" s="24" t="n">
        <v>35</v>
      </c>
      <c r="U236" s="25"/>
      <c r="V236" s="19" t="n">
        <f aca="false">IF(COUNT(N236:Q236)=0,"",MIN(N236:Q236))</f>
        <v>17.18</v>
      </c>
      <c r="W236" s="16" t="str">
        <f aca="false">IF(V236="","",INDEX($N$4:$Q$4,MATCH(V236,N236:Q236,0)))</f>
        <v>DIMEC</v>
      </c>
      <c r="X236" s="19" t="str">
        <f aca="false">IF(COUNT(N236:Q236)&lt;2,"",SMALL(N236:Q236,2))</f>
        <v/>
      </c>
      <c r="Y236" s="26" t="n">
        <f aca="false">IF(OR(V236="",M236=0),"",V236/M236-1)</f>
        <v>0.11732570239334</v>
      </c>
      <c r="Z236" s="26" t="n">
        <f aca="false">IF(OR(V236="",L236=""),"",V236/(L236*E236)-1)</f>
        <v>0.11732570239334</v>
      </c>
      <c r="AA236" s="16" t="str">
        <f aca="false">IF(V236="","SEM OFERTA",IF(OR(Y236&gt;Premissas!$B$11,Y236&lt;Premissas!$B$12),"VERIFICAR - UNIDADE/EMBALAGEM",IF(Y236&gt;Premissas!$B$6,"NÃO COMPRAR - REAJUSTE &gt;5%","COMPRAR")))</f>
        <v>NÃO COMPRAR - REAJUSTE &gt;5%</v>
      </c>
      <c r="AB236" s="18" t="n">
        <f aca="false">IF(W236="DIMEC",S236,IF(W236="MEDCENTRO",U236,""))</f>
        <v>1284</v>
      </c>
      <c r="AC236" s="18" t="n">
        <f aca="false">IF(AA236&lt;&gt;"COMPRAR",0,IF(AB236="",I236,MIN(I236,AB236)))</f>
        <v>0</v>
      </c>
      <c r="AD236" s="19" t="n">
        <f aca="false">IF(AC236&gt;0,AC236*V236,0)</f>
        <v>0</v>
      </c>
      <c r="AE236" s="19" t="n">
        <f aca="false">IF(AC236&gt;0,(M236-V236)*AC236,0)</f>
        <v>0</v>
      </c>
      <c r="AF236" s="16" t="str">
        <f aca="false">IF(AA236&lt;&gt;"COMPRAR","",IF(AB236="",IF(X236="","",IF(X236-V236&lt;0.01,"EMPATE TÉCNICO","")),IF(AB236&lt;I236,"ESTOQUE INSUFICIENTE",IF(X236="","",IF(X236-V236&lt;0.01,"EMPATE TÉCNICO","")))))</f>
        <v/>
      </c>
      <c r="AG236" s="16" t="s">
        <v>547</v>
      </c>
      <c r="AH236" s="16" t="s">
        <v>528</v>
      </c>
    </row>
    <row r="237" customFormat="false" ht="15" hidden="false" customHeight="false" outlineLevel="0" collapsed="false">
      <c r="A237" s="16" t="s">
        <v>843</v>
      </c>
      <c r="B237" s="17" t="s">
        <v>844</v>
      </c>
      <c r="C237" s="16" t="s">
        <v>845</v>
      </c>
      <c r="D237" s="16" t="s">
        <v>287</v>
      </c>
      <c r="E237" s="18" t="n">
        <v>1</v>
      </c>
      <c r="F237" s="16" t="s">
        <v>41</v>
      </c>
      <c r="G237" s="18" t="n">
        <v>5</v>
      </c>
      <c r="H237" s="16" t="n">
        <v>12.1</v>
      </c>
      <c r="I237" s="18" t="n">
        <v>27</v>
      </c>
      <c r="J237" s="19" t="n">
        <v>14.14</v>
      </c>
      <c r="K237" s="19" t="n">
        <v>14.14</v>
      </c>
      <c r="L237" s="19" t="n">
        <v>14.14</v>
      </c>
      <c r="M237" s="19" t="n">
        <f aca="false">IF(J237&gt;0,J237,K237)*E237</f>
        <v>14.14</v>
      </c>
      <c r="N237" s="20" t="n">
        <v>18.66</v>
      </c>
      <c r="O237" s="21" t="n">
        <f aca="false">IF(R237="","",ROUND(R237*(1-Premissas!$B$4),4))</f>
        <v>20.254</v>
      </c>
      <c r="P237" s="22"/>
      <c r="Q237" s="22"/>
      <c r="R237" s="23" t="n">
        <v>21.32</v>
      </c>
      <c r="S237" s="24" t="n">
        <v>712</v>
      </c>
      <c r="T237" s="24" t="n">
        <v>48</v>
      </c>
      <c r="U237" s="25" t="n">
        <v>493</v>
      </c>
      <c r="V237" s="19" t="n">
        <f aca="false">IF(COUNT(N237:Q237)=0,"",MIN(N237:Q237))</f>
        <v>18.66</v>
      </c>
      <c r="W237" s="16" t="str">
        <f aca="false">IF(V237="","",INDEX($N$4:$Q$4,MATCH(V237,N237:Q237,0)))</f>
        <v>DIMEC</v>
      </c>
      <c r="X237" s="19" t="n">
        <f aca="false">IF(COUNT(N237:Q237)&lt;2,"",SMALL(N237:Q237,2))</f>
        <v>20.254</v>
      </c>
      <c r="Y237" s="26" t="n">
        <f aca="false">IF(OR(V237="",M237=0),"",V237/M237-1)</f>
        <v>0.31966053748232</v>
      </c>
      <c r="Z237" s="26" t="n">
        <f aca="false">IF(OR(V237="",L237=""),"",V237/(L237*E237)-1)</f>
        <v>0.31966053748232</v>
      </c>
      <c r="AA237" s="16" t="str">
        <f aca="false">IF(V237="","SEM OFERTA",IF(OR(Y237&gt;Premissas!$B$11,Y237&lt;Premissas!$B$12),"VERIFICAR - UNIDADE/EMBALAGEM",IF(Y237&gt;Premissas!$B$6,"NÃO COMPRAR - REAJUSTE &gt;5%","COMPRAR")))</f>
        <v>NÃO COMPRAR - REAJUSTE &gt;5%</v>
      </c>
      <c r="AB237" s="18" t="n">
        <f aca="false">IF(W237="DIMEC",S237,IF(W237="MEDCENTRO",U237,""))</f>
        <v>712</v>
      </c>
      <c r="AC237" s="18" t="n">
        <f aca="false">IF(AA237&lt;&gt;"COMPRAR",0,IF(AB237="",I237,MIN(I237,AB237)))</f>
        <v>0</v>
      </c>
      <c r="AD237" s="19" t="n">
        <f aca="false">IF(AC237&gt;0,AC237*V237,0)</f>
        <v>0</v>
      </c>
      <c r="AE237" s="19" t="n">
        <f aca="false">IF(AC237&gt;0,(M237-V237)*AC237,0)</f>
        <v>0</v>
      </c>
      <c r="AF237" s="16" t="str">
        <f aca="false">IF(AA237&lt;&gt;"COMPRAR","",IF(AB237="",IF(X237="","",IF(X237-V237&lt;0.01,"EMPATE TÉCNICO","")),IF(AB237&lt;I237,"ESTOQUE INSUFICIENTE",IF(X237="","",IF(X237-V237&lt;0.01,"EMPATE TÉCNICO","")))))</f>
        <v/>
      </c>
      <c r="AG237" s="16" t="s">
        <v>547</v>
      </c>
      <c r="AH237" s="16" t="s">
        <v>528</v>
      </c>
    </row>
    <row r="238" customFormat="false" ht="15" hidden="false" customHeight="false" outlineLevel="0" collapsed="false">
      <c r="A238" s="16" t="s">
        <v>846</v>
      </c>
      <c r="B238" s="17" t="s">
        <v>847</v>
      </c>
      <c r="C238" s="16" t="s">
        <v>845</v>
      </c>
      <c r="D238" s="16" t="s">
        <v>527</v>
      </c>
      <c r="E238" s="18" t="n">
        <v>1</v>
      </c>
      <c r="F238" s="16" t="s">
        <v>43</v>
      </c>
      <c r="G238" s="18" t="n">
        <v>0</v>
      </c>
      <c r="H238" s="16" t="n">
        <v>2.1</v>
      </c>
      <c r="I238" s="18" t="n">
        <v>6</v>
      </c>
      <c r="J238" s="19" t="n">
        <v>13.045</v>
      </c>
      <c r="K238" s="19" t="n">
        <v>13.045</v>
      </c>
      <c r="L238" s="19" t="n">
        <v>13.045</v>
      </c>
      <c r="M238" s="19" t="n">
        <f aca="false">IF(J238&gt;0,J238,K238)*E238</f>
        <v>13.045</v>
      </c>
      <c r="N238" s="20" t="n">
        <v>17</v>
      </c>
      <c r="O238" s="21" t="str">
        <f aca="false">IF(R238="","",ROUND(R238*(1-Premissas!$B$4),4))</f>
        <v/>
      </c>
      <c r="P238" s="22"/>
      <c r="Q238" s="22"/>
      <c r="R238" s="23"/>
      <c r="S238" s="24" t="n">
        <v>2092</v>
      </c>
      <c r="T238" s="24" t="n">
        <v>72</v>
      </c>
      <c r="U238" s="25"/>
      <c r="V238" s="19" t="n">
        <f aca="false">IF(COUNT(N238:Q238)=0,"",MIN(N238:Q238))</f>
        <v>17</v>
      </c>
      <c r="W238" s="16" t="str">
        <f aca="false">IF(V238="","",INDEX($N$4:$Q$4,MATCH(V238,N238:Q238,0)))</f>
        <v>DIMEC</v>
      </c>
      <c r="X238" s="19" t="str">
        <f aca="false">IF(COUNT(N238:Q238)&lt;2,"",SMALL(N238:Q238,2))</f>
        <v/>
      </c>
      <c r="Y238" s="26" t="n">
        <f aca="false">IF(OR(V238="",M238=0),"",V238/M238-1)</f>
        <v>0.303181295515523</v>
      </c>
      <c r="Z238" s="26" t="n">
        <f aca="false">IF(OR(V238="",L238=""),"",V238/(L238*E238)-1)</f>
        <v>0.303181295515523</v>
      </c>
      <c r="AA238" s="16" t="str">
        <f aca="false">IF(V238="","SEM OFERTA",IF(OR(Y238&gt;Premissas!$B$11,Y238&lt;Premissas!$B$12),"VERIFICAR - UNIDADE/EMBALAGEM",IF(Y238&gt;Premissas!$B$6,"NÃO COMPRAR - REAJUSTE &gt;5%","COMPRAR")))</f>
        <v>NÃO COMPRAR - REAJUSTE &gt;5%</v>
      </c>
      <c r="AB238" s="18" t="n">
        <f aca="false">IF(W238="DIMEC",S238,IF(W238="MEDCENTRO",U238,""))</f>
        <v>2092</v>
      </c>
      <c r="AC238" s="18" t="n">
        <f aca="false">IF(AA238&lt;&gt;"COMPRAR",0,IF(AB238="",I238,MIN(I238,AB238)))</f>
        <v>0</v>
      </c>
      <c r="AD238" s="19" t="n">
        <f aca="false">IF(AC238&gt;0,AC238*V238,0)</f>
        <v>0</v>
      </c>
      <c r="AE238" s="19" t="n">
        <f aca="false">IF(AC238&gt;0,(M238-V238)*AC238,0)</f>
        <v>0</v>
      </c>
      <c r="AF238" s="16" t="str">
        <f aca="false">IF(AA238&lt;&gt;"COMPRAR","",IF(AB238="",IF(X238="","",IF(X238-V238&lt;0.01,"EMPATE TÉCNICO","")),IF(AB238&lt;I238,"ESTOQUE INSUFICIENTE",IF(X238="","",IF(X238-V238&lt;0.01,"EMPATE TÉCNICO","")))))</f>
        <v/>
      </c>
      <c r="AG238" s="16" t="s">
        <v>547</v>
      </c>
      <c r="AH238" s="16" t="s">
        <v>528</v>
      </c>
    </row>
    <row r="239" customFormat="false" ht="15" hidden="false" customHeight="false" outlineLevel="0" collapsed="false">
      <c r="A239" s="16" t="s">
        <v>848</v>
      </c>
      <c r="B239" s="17" t="s">
        <v>849</v>
      </c>
      <c r="C239" s="16" t="s">
        <v>850</v>
      </c>
      <c r="D239" s="16" t="s">
        <v>527</v>
      </c>
      <c r="E239" s="18" t="n">
        <v>1</v>
      </c>
      <c r="F239" s="16" t="s">
        <v>43</v>
      </c>
      <c r="G239" s="18" t="n">
        <v>0</v>
      </c>
      <c r="H239" s="16" t="n">
        <v>1.6</v>
      </c>
      <c r="I239" s="18" t="n">
        <v>5</v>
      </c>
      <c r="J239" s="19" t="n">
        <v>4.15666666666667</v>
      </c>
      <c r="K239" s="19" t="n">
        <v>4.15666666666667</v>
      </c>
      <c r="L239" s="19" t="n">
        <v>4.1567</v>
      </c>
      <c r="M239" s="19" t="n">
        <f aca="false">IF(J239&gt;0,J239,K239)*E239</f>
        <v>4.15666666666667</v>
      </c>
      <c r="N239" s="20" t="n">
        <v>5.44</v>
      </c>
      <c r="O239" s="21" t="str">
        <f aca="false">IF(R239="","",ROUND(R239*(1-Premissas!$B$4),4))</f>
        <v/>
      </c>
      <c r="P239" s="22"/>
      <c r="Q239" s="22"/>
      <c r="R239" s="23"/>
      <c r="S239" s="24" t="n">
        <v>2198</v>
      </c>
      <c r="T239" s="24" t="n">
        <v>90</v>
      </c>
      <c r="U239" s="25"/>
      <c r="V239" s="19" t="n">
        <f aca="false">IF(COUNT(N239:Q239)=0,"",MIN(N239:Q239))</f>
        <v>5.44</v>
      </c>
      <c r="W239" s="16" t="str">
        <f aca="false">IF(V239="","",INDEX($N$4:$Q$4,MATCH(V239,N239:Q239,0)))</f>
        <v>DIMEC</v>
      </c>
      <c r="X239" s="19" t="str">
        <f aca="false">IF(COUNT(N239:Q239)&lt;2,"",SMALL(N239:Q239,2))</f>
        <v/>
      </c>
      <c r="Y239" s="26" t="n">
        <f aca="false">IF(OR(V239="",M239=0),"",V239/M239-1)</f>
        <v>0.308740978348034</v>
      </c>
      <c r="Z239" s="26" t="n">
        <f aca="false">IF(OR(V239="",L239=""),"",V239/(L239*E239)-1)</f>
        <v>0.308730483316092</v>
      </c>
      <c r="AA239" s="16" t="str">
        <f aca="false">IF(V239="","SEM OFERTA",IF(OR(Y239&gt;Premissas!$B$11,Y239&lt;Premissas!$B$12),"VERIFICAR - UNIDADE/EMBALAGEM",IF(Y239&gt;Premissas!$B$6,"NÃO COMPRAR - REAJUSTE &gt;5%","COMPRAR")))</f>
        <v>NÃO COMPRAR - REAJUSTE &gt;5%</v>
      </c>
      <c r="AB239" s="18" t="n">
        <f aca="false">IF(W239="DIMEC",S239,IF(W239="MEDCENTRO",U239,""))</f>
        <v>2198</v>
      </c>
      <c r="AC239" s="18" t="n">
        <f aca="false">IF(AA239&lt;&gt;"COMPRAR",0,IF(AB239="",I239,MIN(I239,AB239)))</f>
        <v>0</v>
      </c>
      <c r="AD239" s="19" t="n">
        <f aca="false">IF(AC239&gt;0,AC239*V239,0)</f>
        <v>0</v>
      </c>
      <c r="AE239" s="19" t="n">
        <f aca="false">IF(AC239&gt;0,(M239-V239)*AC239,0)</f>
        <v>0</v>
      </c>
      <c r="AF239" s="16" t="str">
        <f aca="false">IF(AA239&lt;&gt;"COMPRAR","",IF(AB239="",IF(X239="","",IF(X239-V239&lt;0.01,"EMPATE TÉCNICO","")),IF(AB239&lt;I239,"ESTOQUE INSUFICIENTE",IF(X239="","",IF(X239-V239&lt;0.01,"EMPATE TÉCNICO","")))))</f>
        <v/>
      </c>
      <c r="AG239" s="16" t="s">
        <v>547</v>
      </c>
      <c r="AH239" s="16" t="s">
        <v>528</v>
      </c>
    </row>
    <row r="240" customFormat="false" ht="15" hidden="false" customHeight="false" outlineLevel="0" collapsed="false">
      <c r="A240" s="16" t="s">
        <v>851</v>
      </c>
      <c r="B240" s="17" t="s">
        <v>852</v>
      </c>
      <c r="C240" s="16" t="s">
        <v>853</v>
      </c>
      <c r="D240" s="16" t="s">
        <v>854</v>
      </c>
      <c r="E240" s="18" t="n">
        <v>1</v>
      </c>
      <c r="F240" s="16" t="s">
        <v>43</v>
      </c>
      <c r="G240" s="18" t="n">
        <v>0</v>
      </c>
      <c r="H240" s="16" t="n">
        <v>0.2</v>
      </c>
      <c r="I240" s="18" t="n">
        <v>1</v>
      </c>
      <c r="J240" s="19" t="n">
        <v>39.71</v>
      </c>
      <c r="K240" s="19" t="n">
        <v>39.71</v>
      </c>
      <c r="L240" s="19" t="n">
        <v>39.71</v>
      </c>
      <c r="M240" s="19" t="n">
        <f aca="false">IF(J240&gt;0,J240,K240)*E240</f>
        <v>39.71</v>
      </c>
      <c r="N240" s="20" t="n">
        <v>29.99</v>
      </c>
      <c r="O240" s="21" t="str">
        <f aca="false">IF(R240="","",ROUND(R240*(1-Premissas!$B$4),4))</f>
        <v/>
      </c>
      <c r="P240" s="22"/>
      <c r="Q240" s="22"/>
      <c r="R240" s="23"/>
      <c r="S240" s="24" t="n">
        <v>238</v>
      </c>
      <c r="T240" s="24" t="n">
        <v>56</v>
      </c>
      <c r="U240" s="25"/>
      <c r="V240" s="19" t="n">
        <f aca="false">IF(COUNT(N240:Q240)=0,"",MIN(N240:Q240))</f>
        <v>29.99</v>
      </c>
      <c r="W240" s="16" t="str">
        <f aca="false">IF(V240="","",INDEX($N$4:$Q$4,MATCH(V240,N240:Q240,0)))</f>
        <v>DIMEC</v>
      </c>
      <c r="X240" s="19" t="str">
        <f aca="false">IF(COUNT(N240:Q240)&lt;2,"",SMALL(N240:Q240,2))</f>
        <v/>
      </c>
      <c r="Y240" s="26" t="n">
        <f aca="false">IF(OR(V240="",M240=0),"",V240/M240-1)</f>
        <v>-0.244774615965752</v>
      </c>
      <c r="Z240" s="26" t="n">
        <f aca="false">IF(OR(V240="",L240=""),"",V240/(L240*E240)-1)</f>
        <v>-0.244774615965752</v>
      </c>
      <c r="AA240" s="16" t="str">
        <f aca="false">IF(V240="","SEM OFERTA",IF(OR(Y240&gt;Premissas!$B$11,Y240&lt;Premissas!$B$12),"VERIFICAR - UNIDADE/EMBALAGEM",IF(Y240&gt;Premissas!$B$6,"NÃO COMPRAR - REAJUSTE &gt;5%","COMPRAR")))</f>
        <v>COMPRAR</v>
      </c>
      <c r="AB240" s="18" t="n">
        <f aca="false">IF(W240="DIMEC",S240,IF(W240="MEDCENTRO",U240,""))</f>
        <v>238</v>
      </c>
      <c r="AC240" s="18" t="n">
        <f aca="false">IF(AA240&lt;&gt;"COMPRAR",0,IF(AB240="",I240,MIN(I240,AB240)))</f>
        <v>1</v>
      </c>
      <c r="AD240" s="19" t="n">
        <f aca="false">IF(AC240&gt;0,AC240*V240,0)</f>
        <v>29.99</v>
      </c>
      <c r="AE240" s="19" t="n">
        <f aca="false">IF(AC240&gt;0,(M240-V240)*AC240,0)</f>
        <v>9.72</v>
      </c>
      <c r="AF240" s="16" t="str">
        <f aca="false">IF(AA240&lt;&gt;"COMPRAR","",IF(AB240="",IF(X240="","",IF(X240-V240&lt;0.01,"EMPATE TÉCNICO","")),IF(AB240&lt;I240,"ESTOQUE INSUFICIENTE",IF(X240="","",IF(X240-V240&lt;0.01,"EMPATE TÉCNICO","")))))</f>
        <v/>
      </c>
      <c r="AG240" s="16" t="s">
        <v>547</v>
      </c>
      <c r="AH240" s="16" t="s">
        <v>528</v>
      </c>
    </row>
    <row r="241" customFormat="false" ht="15" hidden="false" customHeight="false" outlineLevel="0" collapsed="false">
      <c r="A241" s="16" t="s">
        <v>855</v>
      </c>
      <c r="B241" s="17" t="s">
        <v>856</v>
      </c>
      <c r="C241" s="16" t="s">
        <v>857</v>
      </c>
      <c r="D241" s="16" t="s">
        <v>637</v>
      </c>
      <c r="E241" s="18" t="n">
        <v>1</v>
      </c>
      <c r="F241" s="16" t="s">
        <v>41</v>
      </c>
      <c r="G241" s="18" t="n">
        <v>22</v>
      </c>
      <c r="H241" s="16" t="n">
        <v>15.2</v>
      </c>
      <c r="I241" s="18" t="n">
        <v>17</v>
      </c>
      <c r="J241" s="19" t="n">
        <v>5.94</v>
      </c>
      <c r="K241" s="19" t="n">
        <v>5.94</v>
      </c>
      <c r="L241" s="19" t="n">
        <v>5.76</v>
      </c>
      <c r="M241" s="19" t="n">
        <f aca="false">IF(J241&gt;0,J241,K241)*E241</f>
        <v>5.94</v>
      </c>
      <c r="N241" s="20"/>
      <c r="O241" s="21" t="n">
        <f aca="false">IF(R241="","",ROUND(R241*(1-Premissas!$B$4),4))</f>
        <v>6.1655</v>
      </c>
      <c r="P241" s="22"/>
      <c r="Q241" s="22"/>
      <c r="R241" s="23" t="n">
        <v>6.49</v>
      </c>
      <c r="S241" s="24"/>
      <c r="T241" s="24"/>
      <c r="U241" s="25" t="n">
        <v>1550</v>
      </c>
      <c r="V241" s="19" t="n">
        <f aca="false">IF(COUNT(N241:Q241)=0,"",MIN(N241:Q241))</f>
        <v>6.1655</v>
      </c>
      <c r="W241" s="16" t="str">
        <f aca="false">IF(V241="","",INDEX($N$4:$Q$4,MATCH(V241,N241:Q241,0)))</f>
        <v>MEDCENTRO</v>
      </c>
      <c r="X241" s="19" t="str">
        <f aca="false">IF(COUNT(N241:Q241)&lt;2,"",SMALL(N241:Q241,2))</f>
        <v/>
      </c>
      <c r="Y241" s="26" t="n">
        <f aca="false">IF(OR(V241="",M241=0),"",V241/M241-1)</f>
        <v>0.0379629629629628</v>
      </c>
      <c r="Z241" s="26" t="n">
        <f aca="false">IF(OR(V241="",L241=""),"",V241/(L241*E241)-1)</f>
        <v>0.0703993055555556</v>
      </c>
      <c r="AA241" s="16" t="str">
        <f aca="false">IF(V241="","SEM OFERTA",IF(OR(Y241&gt;Premissas!$B$11,Y241&lt;Premissas!$B$12),"VERIFICAR - UNIDADE/EMBALAGEM",IF(Y241&gt;Premissas!$B$6,"NÃO COMPRAR - REAJUSTE &gt;5%","COMPRAR")))</f>
        <v>COMPRAR</v>
      </c>
      <c r="AB241" s="18" t="n">
        <f aca="false">IF(W241="DIMEC",S241,IF(W241="MEDCENTRO",U241,""))</f>
        <v>1550</v>
      </c>
      <c r="AC241" s="18" t="n">
        <f aca="false">IF(AA241&lt;&gt;"COMPRAR",0,IF(AB241="",I241,MIN(I241,AB241)))</f>
        <v>17</v>
      </c>
      <c r="AD241" s="19" t="n">
        <f aca="false">IF(AC241&gt;0,AC241*V241,0)</f>
        <v>104.8135</v>
      </c>
      <c r="AE241" s="19" t="n">
        <f aca="false">IF(AC241&gt;0,(M241-V241)*AC241,0)</f>
        <v>-3.83349999999999</v>
      </c>
      <c r="AF241" s="16" t="str">
        <f aca="false">IF(AA241&lt;&gt;"COMPRAR","",IF(AB241="",IF(X241="","",IF(X241-V241&lt;0.01,"EMPATE TÉCNICO","")),IF(AB241&lt;I241,"ESTOQUE INSUFICIENTE",IF(X241="","",IF(X241-V241&lt;0.01,"EMPATE TÉCNICO","")))))</f>
        <v/>
      </c>
      <c r="AG241" s="16" t="s">
        <v>139</v>
      </c>
      <c r="AH241" s="16" t="s">
        <v>528</v>
      </c>
    </row>
    <row r="242" customFormat="false" ht="15" hidden="false" customHeight="false" outlineLevel="0" collapsed="false">
      <c r="A242" s="16" t="s">
        <v>858</v>
      </c>
      <c r="B242" s="17" t="s">
        <v>859</v>
      </c>
      <c r="C242" s="16" t="s">
        <v>860</v>
      </c>
      <c r="D242" s="16" t="s">
        <v>481</v>
      </c>
      <c r="E242" s="18" t="n">
        <v>1</v>
      </c>
      <c r="F242" s="16" t="s">
        <v>41</v>
      </c>
      <c r="G242" s="18" t="n">
        <v>5</v>
      </c>
      <c r="H242" s="16" t="n">
        <v>5.4</v>
      </c>
      <c r="I242" s="18" t="n">
        <v>9</v>
      </c>
      <c r="J242" s="19" t="n">
        <v>8.73</v>
      </c>
      <c r="K242" s="19" t="n">
        <v>8.73</v>
      </c>
      <c r="L242" s="19" t="n">
        <v>8.73</v>
      </c>
      <c r="M242" s="19" t="n">
        <f aca="false">IF(J242&gt;0,J242,K242)*E242</f>
        <v>8.73</v>
      </c>
      <c r="N242" s="20"/>
      <c r="O242" s="21" t="n">
        <f aca="false">IF(R242="","",ROUND(R242*(1-Premissas!$B$4),4))</f>
        <v>8.968</v>
      </c>
      <c r="P242" s="22"/>
      <c r="Q242" s="22"/>
      <c r="R242" s="23" t="n">
        <v>9.44</v>
      </c>
      <c r="S242" s="24"/>
      <c r="T242" s="24"/>
      <c r="U242" s="25" t="n">
        <v>15</v>
      </c>
      <c r="V242" s="19" t="n">
        <f aca="false">IF(COUNT(N242:Q242)=0,"",MIN(N242:Q242))</f>
        <v>8.968</v>
      </c>
      <c r="W242" s="16" t="str">
        <f aca="false">IF(V242="","",INDEX($N$4:$Q$4,MATCH(V242,N242:Q242,0)))</f>
        <v>MEDCENTRO</v>
      </c>
      <c r="X242" s="19" t="str">
        <f aca="false">IF(COUNT(N242:Q242)&lt;2,"",SMALL(N242:Q242,2))</f>
        <v/>
      </c>
      <c r="Y242" s="26" t="n">
        <f aca="false">IF(OR(V242="",M242=0),"",V242/M242-1)</f>
        <v>0.0272623138602519</v>
      </c>
      <c r="Z242" s="26" t="n">
        <f aca="false">IF(OR(V242="",L242=""),"",V242/(L242*E242)-1)</f>
        <v>0.0272623138602519</v>
      </c>
      <c r="AA242" s="16" t="str">
        <f aca="false">IF(V242="","SEM OFERTA",IF(OR(Y242&gt;Premissas!$B$11,Y242&lt;Premissas!$B$12),"VERIFICAR - UNIDADE/EMBALAGEM",IF(Y242&gt;Premissas!$B$6,"NÃO COMPRAR - REAJUSTE &gt;5%","COMPRAR")))</f>
        <v>COMPRAR</v>
      </c>
      <c r="AB242" s="18" t="n">
        <f aca="false">IF(W242="DIMEC",S242,IF(W242="MEDCENTRO",U242,""))</f>
        <v>15</v>
      </c>
      <c r="AC242" s="18" t="n">
        <f aca="false">IF(AA242&lt;&gt;"COMPRAR",0,IF(AB242="",I242,MIN(I242,AB242)))</f>
        <v>9</v>
      </c>
      <c r="AD242" s="19" t="n">
        <f aca="false">IF(AC242&gt;0,AC242*V242,0)</f>
        <v>80.712</v>
      </c>
      <c r="AE242" s="19" t="n">
        <f aca="false">IF(AC242&gt;0,(M242-V242)*AC242,0)</f>
        <v>-2.142</v>
      </c>
      <c r="AF242" s="16" t="str">
        <f aca="false">IF(AA242&lt;&gt;"COMPRAR","",IF(AB242="",IF(X242="","",IF(X242-V242&lt;0.01,"EMPATE TÉCNICO","")),IF(AB242&lt;I242,"ESTOQUE INSUFICIENTE",IF(X242="","",IF(X242-V242&lt;0.01,"EMPATE TÉCNICO","")))))</f>
        <v/>
      </c>
      <c r="AG242" s="16" t="s">
        <v>490</v>
      </c>
      <c r="AH242" s="16" t="s">
        <v>528</v>
      </c>
    </row>
    <row r="243" customFormat="false" ht="15" hidden="false" customHeight="false" outlineLevel="0" collapsed="false">
      <c r="A243" s="16" t="s">
        <v>861</v>
      </c>
      <c r="B243" s="17" t="s">
        <v>862</v>
      </c>
      <c r="C243" s="16" t="s">
        <v>863</v>
      </c>
      <c r="D243" s="16" t="s">
        <v>637</v>
      </c>
      <c r="E243" s="18" t="n">
        <v>1</v>
      </c>
      <c r="F243" s="16" t="s">
        <v>41</v>
      </c>
      <c r="G243" s="18" t="n">
        <v>4</v>
      </c>
      <c r="H243" s="16" t="n">
        <v>8.6</v>
      </c>
      <c r="I243" s="18" t="n">
        <v>18</v>
      </c>
      <c r="J243" s="19" t="n">
        <v>10.23</v>
      </c>
      <c r="K243" s="19" t="n">
        <v>10.23</v>
      </c>
      <c r="L243" s="19" t="n">
        <v>9.85</v>
      </c>
      <c r="M243" s="19" t="n">
        <f aca="false">IF(J243&gt;0,J243,K243)*E243</f>
        <v>10.23</v>
      </c>
      <c r="N243" s="20"/>
      <c r="O243" s="21" t="n">
        <f aca="false">IF(R243="","",ROUND(R243*(1-Premissas!$B$4),4))</f>
        <v>10.6115</v>
      </c>
      <c r="P243" s="22"/>
      <c r="Q243" s="22"/>
      <c r="R243" s="23" t="n">
        <v>11.17</v>
      </c>
      <c r="S243" s="24"/>
      <c r="T243" s="24"/>
      <c r="U243" s="25" t="n">
        <v>180</v>
      </c>
      <c r="V243" s="19" t="n">
        <f aca="false">IF(COUNT(N243:Q243)=0,"",MIN(N243:Q243))</f>
        <v>10.6115</v>
      </c>
      <c r="W243" s="16" t="str">
        <f aca="false">IF(V243="","",INDEX($N$4:$Q$4,MATCH(V243,N243:Q243,0)))</f>
        <v>MEDCENTRO</v>
      </c>
      <c r="X243" s="19" t="str">
        <f aca="false">IF(COUNT(N243:Q243)&lt;2,"",SMALL(N243:Q243,2))</f>
        <v/>
      </c>
      <c r="Y243" s="26" t="n">
        <f aca="false">IF(OR(V243="",M243=0),"",V243/M243-1)</f>
        <v>0.0372922776148581</v>
      </c>
      <c r="Z243" s="26" t="n">
        <f aca="false">IF(OR(V243="",L243=""),"",V243/(L243*E243)-1)</f>
        <v>0.0773096446700508</v>
      </c>
      <c r="AA243" s="16" t="str">
        <f aca="false">IF(V243="","SEM OFERTA",IF(OR(Y243&gt;Premissas!$B$11,Y243&lt;Premissas!$B$12),"VERIFICAR - UNIDADE/EMBALAGEM",IF(Y243&gt;Premissas!$B$6,"NÃO COMPRAR - REAJUSTE &gt;5%","COMPRAR")))</f>
        <v>COMPRAR</v>
      </c>
      <c r="AB243" s="18" t="n">
        <f aca="false">IF(W243="DIMEC",S243,IF(W243="MEDCENTRO",U243,""))</f>
        <v>180</v>
      </c>
      <c r="AC243" s="18" t="n">
        <f aca="false">IF(AA243&lt;&gt;"COMPRAR",0,IF(AB243="",I243,MIN(I243,AB243)))</f>
        <v>18</v>
      </c>
      <c r="AD243" s="19" t="n">
        <f aca="false">IF(AC243&gt;0,AC243*V243,0)</f>
        <v>191.007</v>
      </c>
      <c r="AE243" s="19" t="n">
        <f aca="false">IF(AC243&gt;0,(M243-V243)*AC243,0)</f>
        <v>-6.86699999999998</v>
      </c>
      <c r="AF243" s="16" t="str">
        <f aca="false">IF(AA243&lt;&gt;"COMPRAR","",IF(AB243="",IF(X243="","",IF(X243-V243&lt;0.01,"EMPATE TÉCNICO","")),IF(AB243&lt;I243,"ESTOQUE INSUFICIENTE",IF(X243="","",IF(X243-V243&lt;0.01,"EMPATE TÉCNICO","")))))</f>
        <v/>
      </c>
      <c r="AG243" s="16" t="s">
        <v>328</v>
      </c>
      <c r="AH243" s="16" t="s">
        <v>528</v>
      </c>
    </row>
    <row r="244" customFormat="false" ht="15" hidden="false" customHeight="false" outlineLevel="0" collapsed="false">
      <c r="A244" s="16" t="s">
        <v>864</v>
      </c>
      <c r="B244" s="17" t="s">
        <v>865</v>
      </c>
      <c r="C244" s="16" t="s">
        <v>866</v>
      </c>
      <c r="D244" s="16" t="s">
        <v>287</v>
      </c>
      <c r="E244" s="18" t="n">
        <v>1</v>
      </c>
      <c r="F244" s="16" t="s">
        <v>43</v>
      </c>
      <c r="G244" s="18" t="n">
        <v>0</v>
      </c>
      <c r="H244" s="16" t="n">
        <v>0.6</v>
      </c>
      <c r="I244" s="18" t="n">
        <v>2</v>
      </c>
      <c r="J244" s="19" t="n">
        <v>6.18428571428571</v>
      </c>
      <c r="K244" s="19" t="n">
        <v>6.18428571428571</v>
      </c>
      <c r="L244" s="19" t="n">
        <v>6.1843</v>
      </c>
      <c r="M244" s="19" t="n">
        <f aca="false">IF(J244&gt;0,J244,K244)*E244</f>
        <v>6.18428571428571</v>
      </c>
      <c r="N244" s="20" t="n">
        <v>4.99</v>
      </c>
      <c r="O244" s="21" t="str">
        <f aca="false">IF(R244="","",ROUND(R244*(1-Premissas!$B$4),4))</f>
        <v/>
      </c>
      <c r="P244" s="22"/>
      <c r="Q244" s="22"/>
      <c r="R244" s="23"/>
      <c r="S244" s="24" t="n">
        <v>449</v>
      </c>
      <c r="T244" s="24" t="n">
        <v>48</v>
      </c>
      <c r="U244" s="25"/>
      <c r="V244" s="19" t="n">
        <f aca="false">IF(COUNT(N244:Q244)=0,"",MIN(N244:Q244))</f>
        <v>4.99</v>
      </c>
      <c r="W244" s="16" t="str">
        <f aca="false">IF(V244="","",INDEX($N$4:$Q$4,MATCH(V244,N244:Q244,0)))</f>
        <v>DIMEC</v>
      </c>
      <c r="X244" s="19" t="str">
        <f aca="false">IF(COUNT(N244:Q244)&lt;2,"",SMALL(N244:Q244,2))</f>
        <v/>
      </c>
      <c r="Y244" s="26" t="n">
        <f aca="false">IF(OR(V244="",M244=0),"",V244/M244-1)</f>
        <v>-0.193116193116192</v>
      </c>
      <c r="Z244" s="26" t="n">
        <f aca="false">IF(OR(V244="",L244=""),"",V244/(L244*E244)-1)</f>
        <v>-0.193118057015345</v>
      </c>
      <c r="AA244" s="16" t="str">
        <f aca="false">IF(V244="","SEM OFERTA",IF(OR(Y244&gt;Premissas!$B$11,Y244&lt;Premissas!$B$12),"VERIFICAR - UNIDADE/EMBALAGEM",IF(Y244&gt;Premissas!$B$6,"NÃO COMPRAR - REAJUSTE &gt;5%","COMPRAR")))</f>
        <v>COMPRAR</v>
      </c>
      <c r="AB244" s="18" t="n">
        <f aca="false">IF(W244="DIMEC",S244,IF(W244="MEDCENTRO",U244,""))</f>
        <v>449</v>
      </c>
      <c r="AC244" s="18" t="n">
        <f aca="false">IF(AA244&lt;&gt;"COMPRAR",0,IF(AB244="",I244,MIN(I244,AB244)))</f>
        <v>2</v>
      </c>
      <c r="AD244" s="19" t="n">
        <f aca="false">IF(AC244&gt;0,AC244*V244,0)</f>
        <v>9.98</v>
      </c>
      <c r="AE244" s="19" t="n">
        <f aca="false">IF(AC244&gt;0,(M244-V244)*AC244,0)</f>
        <v>2.38857142857142</v>
      </c>
      <c r="AF244" s="16" t="str">
        <f aca="false">IF(AA244&lt;&gt;"COMPRAR","",IF(AB244="",IF(X244="","",IF(X244-V244&lt;0.01,"EMPATE TÉCNICO","")),IF(AB244&lt;I244,"ESTOQUE INSUFICIENTE",IF(X244="","",IF(X244-V244&lt;0.01,"EMPATE TÉCNICO","")))))</f>
        <v/>
      </c>
      <c r="AG244" s="16" t="s">
        <v>547</v>
      </c>
      <c r="AH244" s="16" t="s">
        <v>528</v>
      </c>
    </row>
    <row r="245" customFormat="false" ht="15" hidden="false" customHeight="false" outlineLevel="0" collapsed="false">
      <c r="A245" s="16" t="s">
        <v>867</v>
      </c>
      <c r="B245" s="17" t="s">
        <v>868</v>
      </c>
      <c r="C245" s="16" t="s">
        <v>869</v>
      </c>
      <c r="D245" s="16" t="s">
        <v>641</v>
      </c>
      <c r="E245" s="18" t="n">
        <v>1</v>
      </c>
      <c r="F245" s="16" t="s">
        <v>42</v>
      </c>
      <c r="G245" s="18" t="n">
        <v>3</v>
      </c>
      <c r="H245" s="16" t="n">
        <v>4.3</v>
      </c>
      <c r="I245" s="18" t="n">
        <v>9</v>
      </c>
      <c r="J245" s="19" t="n">
        <v>5.76529411764706</v>
      </c>
      <c r="K245" s="19" t="n">
        <v>5.76529411764706</v>
      </c>
      <c r="L245" s="19" t="n">
        <v>5.7653</v>
      </c>
      <c r="M245" s="19" t="n">
        <f aca="false">IF(J245&gt;0,J245,K245)*E245</f>
        <v>5.76529411764706</v>
      </c>
      <c r="N245" s="20" t="n">
        <v>7.63</v>
      </c>
      <c r="O245" s="21" t="str">
        <f aca="false">IF(R245="","",ROUND(R245*(1-Premissas!$B$4),4))</f>
        <v/>
      </c>
      <c r="P245" s="22"/>
      <c r="Q245" s="22"/>
      <c r="R245" s="23"/>
      <c r="S245" s="24" t="n">
        <v>871</v>
      </c>
      <c r="T245" s="24" t="n">
        <v>100</v>
      </c>
      <c r="U245" s="25"/>
      <c r="V245" s="19" t="n">
        <f aca="false">IF(COUNT(N245:Q245)=0,"",MIN(N245:Q245))</f>
        <v>7.63</v>
      </c>
      <c r="W245" s="16" t="str">
        <f aca="false">IF(V245="","",INDEX($N$4:$Q$4,MATCH(V245,N245:Q245,0)))</f>
        <v>DIMEC</v>
      </c>
      <c r="X245" s="19" t="str">
        <f aca="false">IF(COUNT(N245:Q245)&lt;2,"",SMALL(N245:Q245,2))</f>
        <v/>
      </c>
      <c r="Y245" s="26" t="n">
        <f aca="false">IF(OR(V245="",M245=0),"",V245/M245-1)</f>
        <v>0.323436384042444</v>
      </c>
      <c r="Z245" s="26" t="n">
        <f aca="false">IF(OR(V245="",L245=""),"",V245/(L245*E245)-1)</f>
        <v>0.323435033736319</v>
      </c>
      <c r="AA245" s="16" t="str">
        <f aca="false">IF(V245="","SEM OFERTA",IF(OR(Y245&gt;Premissas!$B$11,Y245&lt;Premissas!$B$12),"VERIFICAR - UNIDADE/EMBALAGEM",IF(Y245&gt;Premissas!$B$6,"NÃO COMPRAR - REAJUSTE &gt;5%","COMPRAR")))</f>
        <v>NÃO COMPRAR - REAJUSTE &gt;5%</v>
      </c>
      <c r="AB245" s="18" t="n">
        <f aca="false">IF(W245="DIMEC",S245,IF(W245="MEDCENTRO",U245,""))</f>
        <v>871</v>
      </c>
      <c r="AC245" s="18" t="n">
        <f aca="false">IF(AA245&lt;&gt;"COMPRAR",0,IF(AB245="",I245,MIN(I245,AB245)))</f>
        <v>0</v>
      </c>
      <c r="AD245" s="19" t="n">
        <f aca="false">IF(AC245&gt;0,AC245*V245,0)</f>
        <v>0</v>
      </c>
      <c r="AE245" s="19" t="n">
        <f aca="false">IF(AC245&gt;0,(M245-V245)*AC245,0)</f>
        <v>0</v>
      </c>
      <c r="AF245" s="16" t="str">
        <f aca="false">IF(AA245&lt;&gt;"COMPRAR","",IF(AB245="",IF(X245="","",IF(X245-V245&lt;0.01,"EMPATE TÉCNICO","")),IF(AB245&lt;I245,"ESTOQUE INSUFICIENTE",IF(X245="","",IF(X245-V245&lt;0.01,"EMPATE TÉCNICO","")))))</f>
        <v/>
      </c>
      <c r="AG245" s="16" t="s">
        <v>713</v>
      </c>
      <c r="AH245" s="16" t="s">
        <v>528</v>
      </c>
    </row>
    <row r="246" customFormat="false" ht="15" hidden="false" customHeight="false" outlineLevel="0" collapsed="false">
      <c r="A246" s="16" t="s">
        <v>870</v>
      </c>
      <c r="B246" s="17" t="s">
        <v>871</v>
      </c>
      <c r="C246" s="16" t="s">
        <v>872</v>
      </c>
      <c r="D246" s="16" t="s">
        <v>637</v>
      </c>
      <c r="E246" s="18" t="n">
        <v>1</v>
      </c>
      <c r="F246" s="16" t="s">
        <v>41</v>
      </c>
      <c r="G246" s="18" t="n">
        <v>12</v>
      </c>
      <c r="H246" s="16" t="n">
        <v>10.4</v>
      </c>
      <c r="I246" s="18" t="n">
        <v>15</v>
      </c>
      <c r="J246" s="19" t="n">
        <v>5.69</v>
      </c>
      <c r="K246" s="19" t="n">
        <v>5.69</v>
      </c>
      <c r="L246" s="19" t="n">
        <v>5.67</v>
      </c>
      <c r="M246" s="19" t="n">
        <f aca="false">IF(J246&gt;0,J246,K246)*E246</f>
        <v>5.69</v>
      </c>
      <c r="N246" s="20" t="n">
        <v>7.68</v>
      </c>
      <c r="O246" s="21" t="n">
        <f aca="false">IF(R246="","",ROUND(R246*(1-Premissas!$B$4),4))</f>
        <v>5.909</v>
      </c>
      <c r="P246" s="22"/>
      <c r="Q246" s="22"/>
      <c r="R246" s="23" t="n">
        <v>6.22</v>
      </c>
      <c r="S246" s="24" t="n">
        <v>340</v>
      </c>
      <c r="T246" s="24" t="n">
        <v>40</v>
      </c>
      <c r="U246" s="25" t="n">
        <v>1772</v>
      </c>
      <c r="V246" s="19" t="n">
        <f aca="false">IF(COUNT(N246:Q246)=0,"",MIN(N246:Q246))</f>
        <v>5.909</v>
      </c>
      <c r="W246" s="16" t="str">
        <f aca="false">IF(V246="","",INDEX($N$4:$Q$4,MATCH(V246,N246:Q246,0)))</f>
        <v>MEDCENTRO</v>
      </c>
      <c r="X246" s="19" t="n">
        <f aca="false">IF(COUNT(N246:Q246)&lt;2,"",SMALL(N246:Q246,2))</f>
        <v>7.68</v>
      </c>
      <c r="Y246" s="26" t="n">
        <f aca="false">IF(OR(V246="",M246=0),"",V246/M246-1)</f>
        <v>0.0384885764499121</v>
      </c>
      <c r="Z246" s="26" t="n">
        <f aca="false">IF(OR(V246="",L246=""),"",V246/(L246*E246)-1)</f>
        <v>0.0421516754850089</v>
      </c>
      <c r="AA246" s="16" t="str">
        <f aca="false">IF(V246="","SEM OFERTA",IF(OR(Y246&gt;Premissas!$B$11,Y246&lt;Premissas!$B$12),"VERIFICAR - UNIDADE/EMBALAGEM",IF(Y246&gt;Premissas!$B$6,"NÃO COMPRAR - REAJUSTE &gt;5%","COMPRAR")))</f>
        <v>COMPRAR</v>
      </c>
      <c r="AB246" s="18" t="n">
        <f aca="false">IF(W246="DIMEC",S246,IF(W246="MEDCENTRO",U246,""))</f>
        <v>1772</v>
      </c>
      <c r="AC246" s="18" t="n">
        <f aca="false">IF(AA246&lt;&gt;"COMPRAR",0,IF(AB246="",I246,MIN(I246,AB246)))</f>
        <v>15</v>
      </c>
      <c r="AD246" s="19" t="n">
        <f aca="false">IF(AC246&gt;0,AC246*V246,0)</f>
        <v>88.635</v>
      </c>
      <c r="AE246" s="19" t="n">
        <f aca="false">IF(AC246&gt;0,(M246-V246)*AC246,0)</f>
        <v>-3.28499999999999</v>
      </c>
      <c r="AF246" s="16" t="str">
        <f aca="false">IF(AA246&lt;&gt;"COMPRAR","",IF(AB246="",IF(X246="","",IF(X246-V246&lt;0.01,"EMPATE TÉCNICO","")),IF(AB246&lt;I246,"ESTOQUE INSUFICIENTE",IF(X246="","",IF(X246-V246&lt;0.01,"EMPATE TÉCNICO","")))))</f>
        <v/>
      </c>
      <c r="AG246" s="16" t="s">
        <v>328</v>
      </c>
      <c r="AH246" s="16" t="s">
        <v>528</v>
      </c>
    </row>
    <row r="247" customFormat="false" ht="15" hidden="false" customHeight="false" outlineLevel="0" collapsed="false">
      <c r="A247" s="16" t="s">
        <v>873</v>
      </c>
      <c r="B247" s="17" t="s">
        <v>874</v>
      </c>
      <c r="C247" s="16" t="s">
        <v>875</v>
      </c>
      <c r="D247" s="16" t="s">
        <v>287</v>
      </c>
      <c r="E247" s="18" t="n">
        <v>1</v>
      </c>
      <c r="F247" s="16" t="s">
        <v>42</v>
      </c>
      <c r="G247" s="18" t="n">
        <v>0</v>
      </c>
      <c r="H247" s="16" t="n">
        <v>2.4</v>
      </c>
      <c r="I247" s="18" t="n">
        <v>7</v>
      </c>
      <c r="J247" s="19" t="n">
        <v>11.25</v>
      </c>
      <c r="K247" s="19" t="n">
        <v>11.25</v>
      </c>
      <c r="L247" s="19" t="n">
        <v>11.25</v>
      </c>
      <c r="M247" s="19" t="n">
        <f aca="false">IF(J247&gt;0,J247,K247)*E247</f>
        <v>11.25</v>
      </c>
      <c r="N247" s="20" t="n">
        <v>12.77</v>
      </c>
      <c r="O247" s="21" t="str">
        <f aca="false">IF(R247="","",ROUND(R247*(1-Premissas!$B$4),4))</f>
        <v/>
      </c>
      <c r="P247" s="22"/>
      <c r="Q247" s="22"/>
      <c r="R247" s="23"/>
      <c r="S247" s="24" t="n">
        <v>923</v>
      </c>
      <c r="T247" s="24" t="n">
        <v>42</v>
      </c>
      <c r="U247" s="25"/>
      <c r="V247" s="19" t="n">
        <f aca="false">IF(COUNT(N247:Q247)=0,"",MIN(N247:Q247))</f>
        <v>12.77</v>
      </c>
      <c r="W247" s="16" t="str">
        <f aca="false">IF(V247="","",INDEX($N$4:$Q$4,MATCH(V247,N247:Q247,0)))</f>
        <v>DIMEC</v>
      </c>
      <c r="X247" s="19" t="str">
        <f aca="false">IF(COUNT(N247:Q247)&lt;2,"",SMALL(N247:Q247,2))</f>
        <v/>
      </c>
      <c r="Y247" s="26" t="n">
        <f aca="false">IF(OR(V247="",M247=0),"",V247/M247-1)</f>
        <v>0.135111111111111</v>
      </c>
      <c r="Z247" s="26" t="n">
        <f aca="false">IF(OR(V247="",L247=""),"",V247/(L247*E247)-1)</f>
        <v>0.135111111111111</v>
      </c>
      <c r="AA247" s="16" t="str">
        <f aca="false">IF(V247="","SEM OFERTA",IF(OR(Y247&gt;Premissas!$B$11,Y247&lt;Premissas!$B$12),"VERIFICAR - UNIDADE/EMBALAGEM",IF(Y247&gt;Premissas!$B$6,"NÃO COMPRAR - REAJUSTE &gt;5%","COMPRAR")))</f>
        <v>NÃO COMPRAR - REAJUSTE &gt;5%</v>
      </c>
      <c r="AB247" s="18" t="n">
        <f aca="false">IF(W247="DIMEC",S247,IF(W247="MEDCENTRO",U247,""))</f>
        <v>923</v>
      </c>
      <c r="AC247" s="18" t="n">
        <f aca="false">IF(AA247&lt;&gt;"COMPRAR",0,IF(AB247="",I247,MIN(I247,AB247)))</f>
        <v>0</v>
      </c>
      <c r="AD247" s="19" t="n">
        <f aca="false">IF(AC247&gt;0,AC247*V247,0)</f>
        <v>0</v>
      </c>
      <c r="AE247" s="19" t="n">
        <f aca="false">IF(AC247&gt;0,(M247-V247)*AC247,0)</f>
        <v>0</v>
      </c>
      <c r="AF247" s="16" t="str">
        <f aca="false">IF(AA247&lt;&gt;"COMPRAR","",IF(AB247="",IF(X247="","",IF(X247-V247&lt;0.01,"EMPATE TÉCNICO","")),IF(AB247&lt;I247,"ESTOQUE INSUFICIENTE",IF(X247="","",IF(X247-V247&lt;0.01,"EMPATE TÉCNICO","")))))</f>
        <v/>
      </c>
      <c r="AG247" s="16" t="s">
        <v>547</v>
      </c>
      <c r="AH247" s="16" t="s">
        <v>528</v>
      </c>
    </row>
    <row r="248" customFormat="false" ht="15" hidden="false" customHeight="false" outlineLevel="0" collapsed="false">
      <c r="A248" s="16" t="s">
        <v>876</v>
      </c>
      <c r="B248" s="17" t="s">
        <v>877</v>
      </c>
      <c r="C248" s="16" t="s">
        <v>878</v>
      </c>
      <c r="D248" s="16" t="s">
        <v>287</v>
      </c>
      <c r="E248" s="18" t="n">
        <v>1</v>
      </c>
      <c r="F248" s="16" t="s">
        <v>43</v>
      </c>
      <c r="G248" s="18" t="n">
        <v>0</v>
      </c>
      <c r="H248" s="16" t="n">
        <v>0.3</v>
      </c>
      <c r="I248" s="18" t="n">
        <v>2</v>
      </c>
      <c r="J248" s="19" t="n">
        <v>12.41</v>
      </c>
      <c r="K248" s="19" t="n">
        <v>12.41</v>
      </c>
      <c r="L248" s="19" t="n">
        <v>12.41</v>
      </c>
      <c r="M248" s="19" t="n">
        <f aca="false">IF(J248&gt;0,J248,K248)*E248</f>
        <v>12.41</v>
      </c>
      <c r="N248" s="20" t="n">
        <v>12.77</v>
      </c>
      <c r="O248" s="21" t="str">
        <f aca="false">IF(R248="","",ROUND(R248*(1-Premissas!$B$4),4))</f>
        <v/>
      </c>
      <c r="P248" s="22"/>
      <c r="Q248" s="22"/>
      <c r="R248" s="23"/>
      <c r="S248" s="24" t="n">
        <v>1129</v>
      </c>
      <c r="T248" s="24" t="n">
        <v>42</v>
      </c>
      <c r="U248" s="25"/>
      <c r="V248" s="19" t="n">
        <f aca="false">IF(COUNT(N248:Q248)=0,"",MIN(N248:Q248))</f>
        <v>12.77</v>
      </c>
      <c r="W248" s="16" t="str">
        <f aca="false">IF(V248="","",INDEX($N$4:$Q$4,MATCH(V248,N248:Q248,0)))</f>
        <v>DIMEC</v>
      </c>
      <c r="X248" s="19" t="str">
        <f aca="false">IF(COUNT(N248:Q248)&lt;2,"",SMALL(N248:Q248,2))</f>
        <v/>
      </c>
      <c r="Y248" s="26" t="n">
        <f aca="false">IF(OR(V248="",M248=0),"",V248/M248-1)</f>
        <v>0.0290088638195003</v>
      </c>
      <c r="Z248" s="26" t="n">
        <f aca="false">IF(OR(V248="",L248=""),"",V248/(L248*E248)-1)</f>
        <v>0.0290088638195003</v>
      </c>
      <c r="AA248" s="16" t="str">
        <f aca="false">IF(V248="","SEM OFERTA",IF(OR(Y248&gt;Premissas!$B$11,Y248&lt;Premissas!$B$12),"VERIFICAR - UNIDADE/EMBALAGEM",IF(Y248&gt;Premissas!$B$6,"NÃO COMPRAR - REAJUSTE &gt;5%","COMPRAR")))</f>
        <v>COMPRAR</v>
      </c>
      <c r="AB248" s="18" t="n">
        <f aca="false">IF(W248="DIMEC",S248,IF(W248="MEDCENTRO",U248,""))</f>
        <v>1129</v>
      </c>
      <c r="AC248" s="18" t="n">
        <f aca="false">IF(AA248&lt;&gt;"COMPRAR",0,IF(AB248="",I248,MIN(I248,AB248)))</f>
        <v>2</v>
      </c>
      <c r="AD248" s="19" t="n">
        <f aca="false">IF(AC248&gt;0,AC248*V248,0)</f>
        <v>25.54</v>
      </c>
      <c r="AE248" s="19" t="n">
        <f aca="false">IF(AC248&gt;0,(M248-V248)*AC248,0)</f>
        <v>-0.719999999999999</v>
      </c>
      <c r="AF248" s="16" t="str">
        <f aca="false">IF(AA248&lt;&gt;"COMPRAR","",IF(AB248="",IF(X248="","",IF(X248-V248&lt;0.01,"EMPATE TÉCNICO","")),IF(AB248&lt;I248,"ESTOQUE INSUFICIENTE",IF(X248="","",IF(X248-V248&lt;0.01,"EMPATE TÉCNICO","")))))</f>
        <v/>
      </c>
      <c r="AG248" s="16" t="s">
        <v>139</v>
      </c>
      <c r="AH248" s="16" t="s">
        <v>528</v>
      </c>
    </row>
    <row r="249" customFormat="false" ht="15" hidden="false" customHeight="false" outlineLevel="0" collapsed="false">
      <c r="A249" s="16" t="s">
        <v>879</v>
      </c>
      <c r="B249" s="17" t="s">
        <v>880</v>
      </c>
      <c r="C249" s="16" t="s">
        <v>881</v>
      </c>
      <c r="D249" s="16" t="s">
        <v>546</v>
      </c>
      <c r="E249" s="18" t="n">
        <v>1</v>
      </c>
      <c r="F249" s="16" t="s">
        <v>42</v>
      </c>
      <c r="G249" s="18" t="n">
        <v>2</v>
      </c>
      <c r="H249" s="16" t="n">
        <v>2.1</v>
      </c>
      <c r="I249" s="18" t="n">
        <v>4</v>
      </c>
      <c r="J249" s="19" t="n">
        <v>5.69</v>
      </c>
      <c r="K249" s="19" t="n">
        <v>5.69</v>
      </c>
      <c r="L249" s="19" t="n">
        <v>5.69</v>
      </c>
      <c r="M249" s="19" t="n">
        <f aca="false">IF(J249&gt;0,J249,K249)*E249</f>
        <v>5.69</v>
      </c>
      <c r="N249" s="20"/>
      <c r="O249" s="21" t="n">
        <f aca="false">IF(R249="","",ROUND(R249*(1-Premissas!$B$4),4))</f>
        <v>5.7475</v>
      </c>
      <c r="P249" s="22"/>
      <c r="Q249" s="22"/>
      <c r="R249" s="23" t="n">
        <v>6.05</v>
      </c>
      <c r="S249" s="24"/>
      <c r="T249" s="24"/>
      <c r="U249" s="25" t="n">
        <v>177</v>
      </c>
      <c r="V249" s="19" t="n">
        <f aca="false">IF(COUNT(N249:Q249)=0,"",MIN(N249:Q249))</f>
        <v>5.7475</v>
      </c>
      <c r="W249" s="16" t="str">
        <f aca="false">IF(V249="","",INDEX($N$4:$Q$4,MATCH(V249,N249:Q249,0)))</f>
        <v>MEDCENTRO</v>
      </c>
      <c r="X249" s="19" t="str">
        <f aca="false">IF(COUNT(N249:Q249)&lt;2,"",SMALL(N249:Q249,2))</f>
        <v/>
      </c>
      <c r="Y249" s="26" t="n">
        <f aca="false">IF(OR(V249="",M249=0),"",V249/M249-1)</f>
        <v>0.0101054481546572</v>
      </c>
      <c r="Z249" s="26" t="n">
        <f aca="false">IF(OR(V249="",L249=""),"",V249/(L249*E249)-1)</f>
        <v>0.0101054481546572</v>
      </c>
      <c r="AA249" s="16" t="str">
        <f aca="false">IF(V249="","SEM OFERTA",IF(OR(Y249&gt;Premissas!$B$11,Y249&lt;Premissas!$B$12),"VERIFICAR - UNIDADE/EMBALAGEM",IF(Y249&gt;Premissas!$B$6,"NÃO COMPRAR - REAJUSTE &gt;5%","COMPRAR")))</f>
        <v>COMPRAR</v>
      </c>
      <c r="AB249" s="18" t="n">
        <f aca="false">IF(W249="DIMEC",S249,IF(W249="MEDCENTRO",U249,""))</f>
        <v>177</v>
      </c>
      <c r="AC249" s="18" t="n">
        <f aca="false">IF(AA249&lt;&gt;"COMPRAR",0,IF(AB249="",I249,MIN(I249,AB249)))</f>
        <v>4</v>
      </c>
      <c r="AD249" s="19" t="n">
        <f aca="false">IF(AC249&gt;0,AC249*V249,0)</f>
        <v>22.99</v>
      </c>
      <c r="AE249" s="19" t="n">
        <f aca="false">IF(AC249&gt;0,(M249-V249)*AC249,0)</f>
        <v>-0.229999999999997</v>
      </c>
      <c r="AF249" s="16" t="str">
        <f aca="false">IF(AA249&lt;&gt;"COMPRAR","",IF(AB249="",IF(X249="","",IF(X249-V249&lt;0.01,"EMPATE TÉCNICO","")),IF(AB249&lt;I249,"ESTOQUE INSUFICIENTE",IF(X249="","",IF(X249-V249&lt;0.01,"EMPATE TÉCNICO","")))))</f>
        <v/>
      </c>
      <c r="AG249" s="16" t="s">
        <v>547</v>
      </c>
      <c r="AH249" s="16" t="s">
        <v>528</v>
      </c>
    </row>
    <row r="250" customFormat="false" ht="15" hidden="false" customHeight="false" outlineLevel="0" collapsed="false">
      <c r="A250" s="16" t="s">
        <v>882</v>
      </c>
      <c r="B250" s="17" t="s">
        <v>883</v>
      </c>
      <c r="C250" s="16" t="s">
        <v>884</v>
      </c>
      <c r="D250" s="16" t="s">
        <v>417</v>
      </c>
      <c r="E250" s="18" t="n">
        <v>5</v>
      </c>
      <c r="F250" s="16" t="s">
        <v>43</v>
      </c>
      <c r="G250" s="18" t="n">
        <v>4</v>
      </c>
      <c r="H250" s="16" t="n">
        <v>1.8</v>
      </c>
      <c r="I250" s="18" t="n">
        <v>1</v>
      </c>
      <c r="J250" s="19" t="n">
        <v>1.658</v>
      </c>
      <c r="K250" s="19" t="n">
        <v>1.658</v>
      </c>
      <c r="L250" s="19" t="n">
        <v>1.658</v>
      </c>
      <c r="M250" s="19" t="n">
        <f aca="false">IF(J250&gt;0,J250,K250)*E250</f>
        <v>8.29</v>
      </c>
      <c r="N250" s="20" t="n">
        <v>12.4</v>
      </c>
      <c r="O250" s="21" t="str">
        <f aca="false">IF(R250="","",ROUND(R250*(1-Premissas!$B$4),4))</f>
        <v/>
      </c>
      <c r="P250" s="22"/>
      <c r="Q250" s="22"/>
      <c r="R250" s="23"/>
      <c r="S250" s="24" t="n">
        <v>58</v>
      </c>
      <c r="T250" s="24" t="n">
        <v>48</v>
      </c>
      <c r="U250" s="25"/>
      <c r="V250" s="19" t="n">
        <f aca="false">IF(COUNT(N250:Q250)=0,"",MIN(N250:Q250))</f>
        <v>12.4</v>
      </c>
      <c r="W250" s="16" t="str">
        <f aca="false">IF(V250="","",INDEX($N$4:$Q$4,MATCH(V250,N250:Q250,0)))</f>
        <v>DIMEC</v>
      </c>
      <c r="X250" s="19" t="str">
        <f aca="false">IF(COUNT(N250:Q250)&lt;2,"",SMALL(N250:Q250,2))</f>
        <v/>
      </c>
      <c r="Y250" s="26" t="n">
        <f aca="false">IF(OR(V250="",M250=0),"",V250/M250-1)</f>
        <v>0.49577804583836</v>
      </c>
      <c r="Z250" s="26" t="n">
        <f aca="false">IF(OR(V250="",L250=""),"",V250/(L250*E250)-1)</f>
        <v>0.49577804583836</v>
      </c>
      <c r="AA250" s="16" t="str">
        <f aca="false">IF(V250="","SEM OFERTA",IF(OR(Y250&gt;Premissas!$B$11,Y250&lt;Premissas!$B$12),"VERIFICAR - UNIDADE/EMBALAGEM",IF(Y250&gt;Premissas!$B$6,"NÃO COMPRAR - REAJUSTE &gt;5%","COMPRAR")))</f>
        <v>NÃO COMPRAR - REAJUSTE &gt;5%</v>
      </c>
      <c r="AB250" s="18" t="n">
        <f aca="false">IF(W250="DIMEC",S250,IF(W250="MEDCENTRO",U250,""))</f>
        <v>58</v>
      </c>
      <c r="AC250" s="18" t="n">
        <f aca="false">IF(AA250&lt;&gt;"COMPRAR",0,IF(AB250="",I250,MIN(I250,AB250)))</f>
        <v>0</v>
      </c>
      <c r="AD250" s="19" t="n">
        <f aca="false">IF(AC250&gt;0,AC250*V250,0)</f>
        <v>0</v>
      </c>
      <c r="AE250" s="19" t="n">
        <f aca="false">IF(AC250&gt;0,(M250-V250)*AC250,0)</f>
        <v>0</v>
      </c>
      <c r="AF250" s="16" t="str">
        <f aca="false">IF(AA250&lt;&gt;"COMPRAR","",IF(AB250="",IF(X250="","",IF(X250-V250&lt;0.01,"EMPATE TÉCNICO","")),IF(AB250&lt;I250,"ESTOQUE INSUFICIENTE",IF(X250="","",IF(X250-V250&lt;0.01,"EMPATE TÉCNICO","")))))</f>
        <v/>
      </c>
      <c r="AG250" s="16" t="s">
        <v>418</v>
      </c>
      <c r="AH250" s="16" t="s">
        <v>528</v>
      </c>
    </row>
    <row r="251" customFormat="false" ht="15" hidden="false" customHeight="false" outlineLevel="0" collapsed="false">
      <c r="A251" s="16" t="s">
        <v>885</v>
      </c>
      <c r="B251" s="17" t="s">
        <v>886</v>
      </c>
      <c r="C251" s="16" t="s">
        <v>887</v>
      </c>
      <c r="D251" s="16" t="s">
        <v>481</v>
      </c>
      <c r="E251" s="18" t="n">
        <v>1</v>
      </c>
      <c r="F251" s="16" t="s">
        <v>41</v>
      </c>
      <c r="G251" s="18" t="n">
        <v>15</v>
      </c>
      <c r="H251" s="16" t="n">
        <v>17.3</v>
      </c>
      <c r="I251" s="18" t="n">
        <v>30</v>
      </c>
      <c r="J251" s="19" t="n">
        <v>3.21</v>
      </c>
      <c r="K251" s="19" t="n">
        <v>3.21</v>
      </c>
      <c r="L251" s="19" t="n">
        <v>3.21</v>
      </c>
      <c r="M251" s="19" t="n">
        <f aca="false">IF(J251&gt;0,J251,K251)*E251</f>
        <v>3.21</v>
      </c>
      <c r="N251" s="20" t="n">
        <v>2.96</v>
      </c>
      <c r="O251" s="21" t="n">
        <f aca="false">IF(R251="","",ROUND(R251*(1-Premissas!$B$4),4))</f>
        <v>2.2515</v>
      </c>
      <c r="P251" s="22"/>
      <c r="Q251" s="22"/>
      <c r="R251" s="23" t="n">
        <v>2.37</v>
      </c>
      <c r="S251" s="24" t="n">
        <v>2041</v>
      </c>
      <c r="T251" s="24" t="n">
        <v>60</v>
      </c>
      <c r="U251" s="25" t="n">
        <v>1</v>
      </c>
      <c r="V251" s="19" t="n">
        <f aca="false">IF(COUNT(N251:Q251)=0,"",MIN(N251:Q251))</f>
        <v>2.2515</v>
      </c>
      <c r="W251" s="16" t="str">
        <f aca="false">IF(V251="","",INDEX($N$4:$Q$4,MATCH(V251,N251:Q251,0)))</f>
        <v>MEDCENTRO</v>
      </c>
      <c r="X251" s="19" t="n">
        <f aca="false">IF(COUNT(N251:Q251)&lt;2,"",SMALL(N251:Q251,2))</f>
        <v>2.96</v>
      </c>
      <c r="Y251" s="26" t="n">
        <f aca="false">IF(OR(V251="",M251=0),"",V251/M251-1)</f>
        <v>-0.298598130841122</v>
      </c>
      <c r="Z251" s="26" t="n">
        <f aca="false">IF(OR(V251="",L251=""),"",V251/(L251*E251)-1)</f>
        <v>-0.298598130841122</v>
      </c>
      <c r="AA251" s="16" t="str">
        <f aca="false">IF(V251="","SEM OFERTA",IF(OR(Y251&gt;Premissas!$B$11,Y251&lt;Premissas!$B$12),"VERIFICAR - UNIDADE/EMBALAGEM",IF(Y251&gt;Premissas!$B$6,"NÃO COMPRAR - REAJUSTE &gt;5%","COMPRAR")))</f>
        <v>COMPRAR</v>
      </c>
      <c r="AB251" s="18" t="n">
        <f aca="false">IF(W251="DIMEC",S251,IF(W251="MEDCENTRO",U251,""))</f>
        <v>1</v>
      </c>
      <c r="AC251" s="18" t="n">
        <f aca="false">IF(AA251&lt;&gt;"COMPRAR",0,IF(AB251="",I251,MIN(I251,AB251)))</f>
        <v>1</v>
      </c>
      <c r="AD251" s="19" t="n">
        <f aca="false">IF(AC251&gt;0,AC251*V251,0)</f>
        <v>2.2515</v>
      </c>
      <c r="AE251" s="19" t="n">
        <f aca="false">IF(AC251&gt;0,(M251-V251)*AC251,0)</f>
        <v>0.9585</v>
      </c>
      <c r="AF251" s="16" t="str">
        <f aca="false">IF(AA251&lt;&gt;"COMPRAR","",IF(AB251="",IF(X251="","",IF(X251-V251&lt;0.01,"EMPATE TÉCNICO","")),IF(AB251&lt;I251,"ESTOQUE INSUFICIENTE",IF(X251="","",IF(X251-V251&lt;0.01,"EMPATE TÉCNICO","")))))</f>
        <v>ESTOQUE INSUFICIENTE</v>
      </c>
      <c r="AG251" s="16" t="s">
        <v>888</v>
      </c>
      <c r="AH251" s="16" t="s">
        <v>528</v>
      </c>
    </row>
    <row r="252" customFormat="false" ht="15" hidden="false" customHeight="false" outlineLevel="0" collapsed="false">
      <c r="A252" s="16" t="s">
        <v>889</v>
      </c>
      <c r="B252" s="17" t="s">
        <v>890</v>
      </c>
      <c r="C252" s="16" t="s">
        <v>891</v>
      </c>
      <c r="D252" s="16" t="s">
        <v>498</v>
      </c>
      <c r="E252" s="18" t="n">
        <v>1</v>
      </c>
      <c r="F252" s="16" t="s">
        <v>43</v>
      </c>
      <c r="G252" s="18" t="n">
        <v>2</v>
      </c>
      <c r="H252" s="16" t="n">
        <v>0.8</v>
      </c>
      <c r="I252" s="18" t="n">
        <v>1</v>
      </c>
      <c r="J252" s="19" t="n">
        <v>1.65</v>
      </c>
      <c r="K252" s="19" t="n">
        <v>1.65</v>
      </c>
      <c r="L252" s="19" t="n">
        <v>1.65</v>
      </c>
      <c r="M252" s="19" t="n">
        <f aca="false">IF(J252&gt;0,J252,K252)*E252</f>
        <v>1.65</v>
      </c>
      <c r="N252" s="20" t="n">
        <v>1.65</v>
      </c>
      <c r="O252" s="21" t="str">
        <f aca="false">IF(R252="","",ROUND(R252*(1-Premissas!$B$4),4))</f>
        <v/>
      </c>
      <c r="P252" s="22"/>
      <c r="Q252" s="22"/>
      <c r="R252" s="23"/>
      <c r="S252" s="24" t="n">
        <v>6</v>
      </c>
      <c r="T252" s="24" t="n">
        <v>112</v>
      </c>
      <c r="U252" s="25"/>
      <c r="V252" s="19" t="n">
        <f aca="false">IF(COUNT(N252:Q252)=0,"",MIN(N252:Q252))</f>
        <v>1.65</v>
      </c>
      <c r="W252" s="16" t="str">
        <f aca="false">IF(V252="","",INDEX($N$4:$Q$4,MATCH(V252,N252:Q252,0)))</f>
        <v>DIMEC</v>
      </c>
      <c r="X252" s="19" t="str">
        <f aca="false">IF(COUNT(N252:Q252)&lt;2,"",SMALL(N252:Q252,2))</f>
        <v/>
      </c>
      <c r="Y252" s="26" t="n">
        <f aca="false">IF(OR(V252="",M252=0),"",V252/M252-1)</f>
        <v>0</v>
      </c>
      <c r="Z252" s="26" t="n">
        <f aca="false">IF(OR(V252="",L252=""),"",V252/(L252*E252)-1)</f>
        <v>0</v>
      </c>
      <c r="AA252" s="16" t="str">
        <f aca="false">IF(V252="","SEM OFERTA",IF(OR(Y252&gt;Premissas!$B$11,Y252&lt;Premissas!$B$12),"VERIFICAR - UNIDADE/EMBALAGEM",IF(Y252&gt;Premissas!$B$6,"NÃO COMPRAR - REAJUSTE &gt;5%","COMPRAR")))</f>
        <v>COMPRAR</v>
      </c>
      <c r="AB252" s="18" t="n">
        <f aca="false">IF(W252="DIMEC",S252,IF(W252="MEDCENTRO",U252,""))</f>
        <v>6</v>
      </c>
      <c r="AC252" s="18" t="n">
        <f aca="false">IF(AA252&lt;&gt;"COMPRAR",0,IF(AB252="",I252,MIN(I252,AB252)))</f>
        <v>1</v>
      </c>
      <c r="AD252" s="19" t="n">
        <f aca="false">IF(AC252&gt;0,AC252*V252,0)</f>
        <v>1.65</v>
      </c>
      <c r="AE252" s="19" t="n">
        <f aca="false">IF(AC252&gt;0,(M252-V252)*AC252,0)</f>
        <v>0</v>
      </c>
      <c r="AF252" s="16" t="str">
        <f aca="false">IF(AA252&lt;&gt;"COMPRAR","",IF(AB252="",IF(X252="","",IF(X252-V252&lt;0.01,"EMPATE TÉCNICO","")),IF(AB252&lt;I252,"ESTOQUE INSUFICIENTE",IF(X252="","",IF(X252-V252&lt;0.01,"EMPATE TÉCNICO","")))))</f>
        <v/>
      </c>
      <c r="AG252" s="16" t="s">
        <v>892</v>
      </c>
      <c r="AH252" s="16" t="s">
        <v>528</v>
      </c>
    </row>
    <row r="253" customFormat="false" ht="15" hidden="false" customHeight="false" outlineLevel="0" collapsed="false">
      <c r="A253" s="16" t="s">
        <v>893</v>
      </c>
      <c r="B253" s="17" t="s">
        <v>894</v>
      </c>
      <c r="C253" s="16" t="s">
        <v>895</v>
      </c>
      <c r="D253" s="16" t="s">
        <v>546</v>
      </c>
      <c r="E253" s="18" t="n">
        <v>1</v>
      </c>
      <c r="F253" s="16" t="s">
        <v>42</v>
      </c>
      <c r="G253" s="18" t="n">
        <v>1</v>
      </c>
      <c r="H253" s="16" t="n">
        <v>0.6</v>
      </c>
      <c r="I253" s="18" t="n">
        <v>1</v>
      </c>
      <c r="J253" s="19" t="n">
        <v>16.37</v>
      </c>
      <c r="K253" s="19" t="n">
        <v>16.37</v>
      </c>
      <c r="L253" s="19" t="n">
        <v>16.37</v>
      </c>
      <c r="M253" s="19" t="n">
        <f aca="false">IF(J253&gt;0,J253,K253)*E253</f>
        <v>16.37</v>
      </c>
      <c r="N253" s="20"/>
      <c r="O253" s="21" t="n">
        <f aca="false">IF(R253="","",ROUND(R253*(1-Premissas!$B$4),4))</f>
        <v>16.4635</v>
      </c>
      <c r="P253" s="22"/>
      <c r="Q253" s="22"/>
      <c r="R253" s="23" t="n">
        <v>17.33</v>
      </c>
      <c r="S253" s="24"/>
      <c r="T253" s="24"/>
      <c r="U253" s="25" t="n">
        <v>34</v>
      </c>
      <c r="V253" s="19" t="n">
        <f aca="false">IF(COUNT(N253:Q253)=0,"",MIN(N253:Q253))</f>
        <v>16.4635</v>
      </c>
      <c r="W253" s="16" t="str">
        <f aca="false">IF(V253="","",INDEX($N$4:$Q$4,MATCH(V253,N253:Q253,0)))</f>
        <v>MEDCENTRO</v>
      </c>
      <c r="X253" s="19" t="str">
        <f aca="false">IF(COUNT(N253:Q253)&lt;2,"",SMALL(N253:Q253,2))</f>
        <v/>
      </c>
      <c r="Y253" s="26" t="n">
        <f aca="false">IF(OR(V253="",M253=0),"",V253/M253-1)</f>
        <v>0.00571166768478926</v>
      </c>
      <c r="Z253" s="26" t="n">
        <f aca="false">IF(OR(V253="",L253=""),"",V253/(L253*E253)-1)</f>
        <v>0.00571166768478926</v>
      </c>
      <c r="AA253" s="16" t="str">
        <f aca="false">IF(V253="","SEM OFERTA",IF(OR(Y253&gt;Premissas!$B$11,Y253&lt;Premissas!$B$12),"VERIFICAR - UNIDADE/EMBALAGEM",IF(Y253&gt;Premissas!$B$6,"NÃO COMPRAR - REAJUSTE &gt;5%","COMPRAR")))</f>
        <v>COMPRAR</v>
      </c>
      <c r="AB253" s="18" t="n">
        <f aca="false">IF(W253="DIMEC",S253,IF(W253="MEDCENTRO",U253,""))</f>
        <v>34</v>
      </c>
      <c r="AC253" s="18" t="n">
        <f aca="false">IF(AA253&lt;&gt;"COMPRAR",0,IF(AB253="",I253,MIN(I253,AB253)))</f>
        <v>1</v>
      </c>
      <c r="AD253" s="19" t="n">
        <f aca="false">IF(AC253&gt;0,AC253*V253,0)</f>
        <v>16.4635</v>
      </c>
      <c r="AE253" s="19" t="n">
        <f aca="false">IF(AC253&gt;0,(M253-V253)*AC253,0)</f>
        <v>-0.0934999999999988</v>
      </c>
      <c r="AF253" s="16" t="str">
        <f aca="false">IF(AA253&lt;&gt;"COMPRAR","",IF(AB253="",IF(X253="","",IF(X253-V253&lt;0.01,"EMPATE TÉCNICO","")),IF(AB253&lt;I253,"ESTOQUE INSUFICIENTE",IF(X253="","",IF(X253-V253&lt;0.01,"EMPATE TÉCNICO","")))))</f>
        <v/>
      </c>
      <c r="AG253" s="16" t="s">
        <v>547</v>
      </c>
      <c r="AH253" s="16" t="s">
        <v>528</v>
      </c>
    </row>
    <row r="254" customFormat="false" ht="15" hidden="false" customHeight="false" outlineLevel="0" collapsed="false">
      <c r="A254" s="16" t="s">
        <v>896</v>
      </c>
      <c r="B254" s="17" t="s">
        <v>897</v>
      </c>
      <c r="C254" s="16" t="s">
        <v>895</v>
      </c>
      <c r="D254" s="16" t="s">
        <v>287</v>
      </c>
      <c r="E254" s="18" t="n">
        <v>1</v>
      </c>
      <c r="F254" s="16" t="s">
        <v>43</v>
      </c>
      <c r="G254" s="18" t="n">
        <v>1</v>
      </c>
      <c r="H254" s="16" t="n">
        <v>0.5</v>
      </c>
      <c r="I254" s="18" t="n">
        <v>1</v>
      </c>
      <c r="J254" s="19" t="n">
        <v>15.63</v>
      </c>
      <c r="K254" s="19" t="n">
        <v>15.63</v>
      </c>
      <c r="L254" s="19" t="n">
        <v>15.63</v>
      </c>
      <c r="M254" s="19" t="n">
        <f aca="false">IF(J254&gt;0,J254,K254)*E254</f>
        <v>15.63</v>
      </c>
      <c r="N254" s="20"/>
      <c r="O254" s="21" t="n">
        <f aca="false">IF(R254="","",ROUND(R254*(1-Premissas!$B$4),4))</f>
        <v>17.803</v>
      </c>
      <c r="P254" s="22"/>
      <c r="Q254" s="22"/>
      <c r="R254" s="23" t="n">
        <v>18.74</v>
      </c>
      <c r="S254" s="24"/>
      <c r="T254" s="24"/>
      <c r="U254" s="25" t="n">
        <v>56</v>
      </c>
      <c r="V254" s="19" t="n">
        <f aca="false">IF(COUNT(N254:Q254)=0,"",MIN(N254:Q254))</f>
        <v>17.803</v>
      </c>
      <c r="W254" s="16" t="str">
        <f aca="false">IF(V254="","",INDEX($N$4:$Q$4,MATCH(V254,N254:Q254,0)))</f>
        <v>MEDCENTRO</v>
      </c>
      <c r="X254" s="19" t="str">
        <f aca="false">IF(COUNT(N254:Q254)&lt;2,"",SMALL(N254:Q254,2))</f>
        <v/>
      </c>
      <c r="Y254" s="26" t="n">
        <f aca="false">IF(OR(V254="",M254=0),"",V254/M254-1)</f>
        <v>0.139027511196417</v>
      </c>
      <c r="Z254" s="26" t="n">
        <f aca="false">IF(OR(V254="",L254=""),"",V254/(L254*E254)-1)</f>
        <v>0.139027511196417</v>
      </c>
      <c r="AA254" s="16" t="str">
        <f aca="false">IF(V254="","SEM OFERTA",IF(OR(Y254&gt;Premissas!$B$11,Y254&lt;Premissas!$B$12),"VERIFICAR - UNIDADE/EMBALAGEM",IF(Y254&gt;Premissas!$B$6,"NÃO COMPRAR - REAJUSTE &gt;5%","COMPRAR")))</f>
        <v>NÃO COMPRAR - REAJUSTE &gt;5%</v>
      </c>
      <c r="AB254" s="18" t="n">
        <f aca="false">IF(W254="DIMEC",S254,IF(W254="MEDCENTRO",U254,""))</f>
        <v>56</v>
      </c>
      <c r="AC254" s="18" t="n">
        <f aca="false">IF(AA254&lt;&gt;"COMPRAR",0,IF(AB254="",I254,MIN(I254,AB254)))</f>
        <v>0</v>
      </c>
      <c r="AD254" s="19" t="n">
        <f aca="false">IF(AC254&gt;0,AC254*V254,0)</f>
        <v>0</v>
      </c>
      <c r="AE254" s="19" t="n">
        <f aca="false">IF(AC254&gt;0,(M254-V254)*AC254,0)</f>
        <v>0</v>
      </c>
      <c r="AF254" s="16" t="str">
        <f aca="false">IF(AA254&lt;&gt;"COMPRAR","",IF(AB254="",IF(X254="","",IF(X254-V254&lt;0.01,"EMPATE TÉCNICO","")),IF(AB254&lt;I254,"ESTOQUE INSUFICIENTE",IF(X254="","",IF(X254-V254&lt;0.01,"EMPATE TÉCNICO","")))))</f>
        <v/>
      </c>
      <c r="AG254" s="16" t="s">
        <v>139</v>
      </c>
      <c r="AH254" s="16" t="s">
        <v>528</v>
      </c>
    </row>
    <row r="255" customFormat="false" ht="15" hidden="false" customHeight="false" outlineLevel="0" collapsed="false">
      <c r="A255" s="16" t="s">
        <v>898</v>
      </c>
      <c r="B255" s="17" t="s">
        <v>899</v>
      </c>
      <c r="C255" s="16" t="s">
        <v>900</v>
      </c>
      <c r="D255" s="16" t="s">
        <v>571</v>
      </c>
      <c r="E255" s="18" t="n">
        <v>1</v>
      </c>
      <c r="F255" s="16" t="s">
        <v>42</v>
      </c>
      <c r="G255" s="18" t="n">
        <v>2</v>
      </c>
      <c r="H255" s="16" t="n">
        <v>2.7</v>
      </c>
      <c r="I255" s="18" t="n">
        <v>5</v>
      </c>
      <c r="J255" s="19" t="n">
        <v>6.99</v>
      </c>
      <c r="K255" s="19" t="n">
        <v>6.99</v>
      </c>
      <c r="L255" s="19" t="n">
        <v>6.99</v>
      </c>
      <c r="M255" s="19" t="n">
        <f aca="false">IF(J255&gt;0,J255,K255)*E255</f>
        <v>6.99</v>
      </c>
      <c r="N255" s="20" t="n">
        <v>8.79</v>
      </c>
      <c r="O255" s="21" t="n">
        <f aca="false">IF(R255="","",ROUND(R255*(1-Premissas!$B$4),4))</f>
        <v>9.0345</v>
      </c>
      <c r="P255" s="22"/>
      <c r="Q255" s="22"/>
      <c r="R255" s="23" t="n">
        <v>9.51</v>
      </c>
      <c r="S255" s="24" t="n">
        <v>668</v>
      </c>
      <c r="T255" s="24" t="n">
        <v>60</v>
      </c>
      <c r="U255" s="25" t="n">
        <v>1</v>
      </c>
      <c r="V255" s="19" t="n">
        <f aca="false">IF(COUNT(N255:Q255)=0,"",MIN(N255:Q255))</f>
        <v>8.79</v>
      </c>
      <c r="W255" s="16" t="str">
        <f aca="false">IF(V255="","",INDEX($N$4:$Q$4,MATCH(V255,N255:Q255,0)))</f>
        <v>DIMEC</v>
      </c>
      <c r="X255" s="19" t="n">
        <f aca="false">IF(COUNT(N255:Q255)&lt;2,"",SMALL(N255:Q255,2))</f>
        <v>9.0345</v>
      </c>
      <c r="Y255" s="26" t="n">
        <f aca="false">IF(OR(V255="",M255=0),"",V255/M255-1)</f>
        <v>0.257510729613734</v>
      </c>
      <c r="Z255" s="26" t="n">
        <f aca="false">IF(OR(V255="",L255=""),"",V255/(L255*E255)-1)</f>
        <v>0.257510729613734</v>
      </c>
      <c r="AA255" s="16" t="str">
        <f aca="false">IF(V255="","SEM OFERTA",IF(OR(Y255&gt;Premissas!$B$11,Y255&lt;Premissas!$B$12),"VERIFICAR - UNIDADE/EMBALAGEM",IF(Y255&gt;Premissas!$B$6,"NÃO COMPRAR - REAJUSTE &gt;5%","COMPRAR")))</f>
        <v>NÃO COMPRAR - REAJUSTE &gt;5%</v>
      </c>
      <c r="AB255" s="18" t="n">
        <f aca="false">IF(W255="DIMEC",S255,IF(W255="MEDCENTRO",U255,""))</f>
        <v>668</v>
      </c>
      <c r="AC255" s="18" t="n">
        <f aca="false">IF(AA255&lt;&gt;"COMPRAR",0,IF(AB255="",I255,MIN(I255,AB255)))</f>
        <v>0</v>
      </c>
      <c r="AD255" s="19" t="n">
        <f aca="false">IF(AC255&gt;0,AC255*V255,0)</f>
        <v>0</v>
      </c>
      <c r="AE255" s="19" t="n">
        <f aca="false">IF(AC255&gt;0,(M255-V255)*AC255,0)</f>
        <v>0</v>
      </c>
      <c r="AF255" s="16" t="str">
        <f aca="false">IF(AA255&lt;&gt;"COMPRAR","",IF(AB255="",IF(X255="","",IF(X255-V255&lt;0.01,"EMPATE TÉCNICO","")),IF(AB255&lt;I255,"ESTOQUE INSUFICIENTE",IF(X255="","",IF(X255-V255&lt;0.01,"EMPATE TÉCNICO","")))))</f>
        <v/>
      </c>
      <c r="AG255" s="16" t="s">
        <v>490</v>
      </c>
      <c r="AH255" s="16" t="s">
        <v>528</v>
      </c>
    </row>
    <row r="256" customFormat="false" ht="15" hidden="false" customHeight="false" outlineLevel="0" collapsed="false">
      <c r="A256" s="16" t="s">
        <v>901</v>
      </c>
      <c r="B256" s="17" t="s">
        <v>902</v>
      </c>
      <c r="C256" s="16" t="s">
        <v>903</v>
      </c>
      <c r="D256" s="16" t="s">
        <v>625</v>
      </c>
      <c r="E256" s="18" t="n">
        <v>1</v>
      </c>
      <c r="F256" s="16" t="s">
        <v>41</v>
      </c>
      <c r="G256" s="18" t="n">
        <v>3</v>
      </c>
      <c r="H256" s="16" t="n">
        <v>3.2</v>
      </c>
      <c r="I256" s="18" t="n">
        <v>6</v>
      </c>
      <c r="J256" s="19" t="n">
        <v>8.48</v>
      </c>
      <c r="K256" s="19" t="n">
        <v>8.48</v>
      </c>
      <c r="L256" s="19" t="n">
        <v>8.48</v>
      </c>
      <c r="M256" s="19" t="n">
        <f aca="false">IF(J256&gt;0,J256,K256)*E256</f>
        <v>8.48</v>
      </c>
      <c r="N256" s="20" t="n">
        <v>9.17</v>
      </c>
      <c r="O256" s="21" t="n">
        <f aca="false">IF(R256="","",ROUND(R256*(1-Premissas!$B$4),4))</f>
        <v>7.828</v>
      </c>
      <c r="P256" s="22"/>
      <c r="Q256" s="22"/>
      <c r="R256" s="23" t="n">
        <v>8.24</v>
      </c>
      <c r="S256" s="24" t="n">
        <v>351</v>
      </c>
      <c r="T256" s="24" t="n">
        <v>70</v>
      </c>
      <c r="U256" s="25" t="n">
        <v>272</v>
      </c>
      <c r="V256" s="19" t="n">
        <f aca="false">IF(COUNT(N256:Q256)=0,"",MIN(N256:Q256))</f>
        <v>7.828</v>
      </c>
      <c r="W256" s="16" t="str">
        <f aca="false">IF(V256="","",INDEX($N$4:$Q$4,MATCH(V256,N256:Q256,0)))</f>
        <v>MEDCENTRO</v>
      </c>
      <c r="X256" s="19" t="n">
        <f aca="false">IF(COUNT(N256:Q256)&lt;2,"",SMALL(N256:Q256,2))</f>
        <v>9.17</v>
      </c>
      <c r="Y256" s="26" t="n">
        <f aca="false">IF(OR(V256="",M256=0),"",V256/M256-1)</f>
        <v>-0.0768867924528303</v>
      </c>
      <c r="Z256" s="26" t="n">
        <f aca="false">IF(OR(V256="",L256=""),"",V256/(L256*E256)-1)</f>
        <v>-0.0768867924528303</v>
      </c>
      <c r="AA256" s="16" t="str">
        <f aca="false">IF(V256="","SEM OFERTA",IF(OR(Y256&gt;Premissas!$B$11,Y256&lt;Premissas!$B$12),"VERIFICAR - UNIDADE/EMBALAGEM",IF(Y256&gt;Premissas!$B$6,"NÃO COMPRAR - REAJUSTE &gt;5%","COMPRAR")))</f>
        <v>COMPRAR</v>
      </c>
      <c r="AB256" s="18" t="n">
        <f aca="false">IF(W256="DIMEC",S256,IF(W256="MEDCENTRO",U256,""))</f>
        <v>272</v>
      </c>
      <c r="AC256" s="18" t="n">
        <f aca="false">IF(AA256&lt;&gt;"COMPRAR",0,IF(AB256="",I256,MIN(I256,AB256)))</f>
        <v>6</v>
      </c>
      <c r="AD256" s="19" t="n">
        <f aca="false">IF(AC256&gt;0,AC256*V256,0)</f>
        <v>46.968</v>
      </c>
      <c r="AE256" s="19" t="n">
        <f aca="false">IF(AC256&gt;0,(M256-V256)*AC256,0)</f>
        <v>3.912</v>
      </c>
      <c r="AF256" s="16" t="str">
        <f aca="false">IF(AA256&lt;&gt;"COMPRAR","",IF(AB256="",IF(X256="","",IF(X256-V256&lt;0.01,"EMPATE TÉCNICO","")),IF(AB256&lt;I256,"ESTOQUE INSUFICIENTE",IF(X256="","",IF(X256-V256&lt;0.01,"EMPATE TÉCNICO","")))))</f>
        <v/>
      </c>
      <c r="AG256" s="16" t="s">
        <v>304</v>
      </c>
      <c r="AH256" s="16" t="s">
        <v>528</v>
      </c>
    </row>
    <row r="257" customFormat="false" ht="15" hidden="false" customHeight="false" outlineLevel="0" collapsed="false">
      <c r="A257" s="16" t="s">
        <v>904</v>
      </c>
      <c r="B257" s="17" t="s">
        <v>905</v>
      </c>
      <c r="C257" s="16" t="s">
        <v>906</v>
      </c>
      <c r="D257" s="16" t="s">
        <v>712</v>
      </c>
      <c r="E257" s="18" t="n">
        <v>1</v>
      </c>
      <c r="F257" s="16" t="s">
        <v>41</v>
      </c>
      <c r="G257" s="18" t="n">
        <v>7</v>
      </c>
      <c r="H257" s="16" t="n">
        <v>3.2</v>
      </c>
      <c r="I257" s="18" t="n">
        <v>2</v>
      </c>
      <c r="J257" s="19" t="n">
        <v>9.29</v>
      </c>
      <c r="K257" s="19" t="n">
        <v>9.29</v>
      </c>
      <c r="L257" s="19" t="n">
        <v>8.5444</v>
      </c>
      <c r="M257" s="19" t="n">
        <f aca="false">IF(J257&gt;0,J257,K257)*E257</f>
        <v>9.29</v>
      </c>
      <c r="N257" s="20" t="n">
        <v>9.73</v>
      </c>
      <c r="O257" s="21" t="str">
        <f aca="false">IF(R257="","",ROUND(R257*(1-Premissas!$B$4),4))</f>
        <v/>
      </c>
      <c r="P257" s="22"/>
      <c r="Q257" s="22"/>
      <c r="R257" s="23"/>
      <c r="S257" s="24" t="n">
        <v>89</v>
      </c>
      <c r="T257" s="24" t="n">
        <v>59</v>
      </c>
      <c r="U257" s="25"/>
      <c r="V257" s="19" t="n">
        <f aca="false">IF(COUNT(N257:Q257)=0,"",MIN(N257:Q257))</f>
        <v>9.73</v>
      </c>
      <c r="W257" s="16" t="str">
        <f aca="false">IF(V257="","",INDEX($N$4:$Q$4,MATCH(V257,N257:Q257,0)))</f>
        <v>DIMEC</v>
      </c>
      <c r="X257" s="19" t="str">
        <f aca="false">IF(COUNT(N257:Q257)&lt;2,"",SMALL(N257:Q257,2))</f>
        <v/>
      </c>
      <c r="Y257" s="26" t="n">
        <f aca="false">IF(OR(V257="",M257=0),"",V257/M257-1)</f>
        <v>0.0473627556512379</v>
      </c>
      <c r="Z257" s="26" t="n">
        <f aca="false">IF(OR(V257="",L257=""),"",V257/(L257*E257)-1)</f>
        <v>0.138757548803895</v>
      </c>
      <c r="AA257" s="16" t="str">
        <f aca="false">IF(V257="","SEM OFERTA",IF(OR(Y257&gt;Premissas!$B$11,Y257&lt;Premissas!$B$12),"VERIFICAR - UNIDADE/EMBALAGEM",IF(Y257&gt;Premissas!$B$6,"NÃO COMPRAR - REAJUSTE &gt;5%","COMPRAR")))</f>
        <v>COMPRAR</v>
      </c>
      <c r="AB257" s="18" t="n">
        <f aca="false">IF(W257="DIMEC",S257,IF(W257="MEDCENTRO",U257,""))</f>
        <v>89</v>
      </c>
      <c r="AC257" s="18" t="n">
        <f aca="false">IF(AA257&lt;&gt;"COMPRAR",0,IF(AB257="",I257,MIN(I257,AB257)))</f>
        <v>2</v>
      </c>
      <c r="AD257" s="19" t="n">
        <f aca="false">IF(AC257&gt;0,AC257*V257,0)</f>
        <v>19.46</v>
      </c>
      <c r="AE257" s="19" t="n">
        <f aca="false">IF(AC257&gt;0,(M257-V257)*AC257,0)</f>
        <v>-0.880000000000003</v>
      </c>
      <c r="AF257" s="16" t="str">
        <f aca="false">IF(AA257&lt;&gt;"COMPRAR","",IF(AB257="",IF(X257="","",IF(X257-V257&lt;0.01,"EMPATE TÉCNICO","")),IF(AB257&lt;I257,"ESTOQUE INSUFICIENTE",IF(X257="","",IF(X257-V257&lt;0.01,"EMPATE TÉCNICO","")))))</f>
        <v/>
      </c>
      <c r="AG257" s="16" t="s">
        <v>713</v>
      </c>
      <c r="AH257" s="16" t="s">
        <v>528</v>
      </c>
    </row>
    <row r="258" customFormat="false" ht="15" hidden="false" customHeight="false" outlineLevel="0" collapsed="false">
      <c r="A258" s="16" t="s">
        <v>907</v>
      </c>
      <c r="B258" s="17" t="s">
        <v>908</v>
      </c>
      <c r="C258" s="16" t="s">
        <v>909</v>
      </c>
      <c r="D258" s="16" t="s">
        <v>641</v>
      </c>
      <c r="E258" s="18" t="n">
        <v>1</v>
      </c>
      <c r="F258" s="16" t="s">
        <v>41</v>
      </c>
      <c r="G258" s="18" t="n">
        <v>3</v>
      </c>
      <c r="H258" s="16" t="n">
        <v>3.2</v>
      </c>
      <c r="I258" s="18" t="n">
        <v>6</v>
      </c>
      <c r="J258" s="19" t="n">
        <v>14.55</v>
      </c>
      <c r="K258" s="19" t="n">
        <v>14.55</v>
      </c>
      <c r="L258" s="19" t="n">
        <v>14.55</v>
      </c>
      <c r="M258" s="19" t="n">
        <f aca="false">IF(J258&gt;0,J258,K258)*E258</f>
        <v>14.55</v>
      </c>
      <c r="N258" s="20" t="n">
        <v>18.3</v>
      </c>
      <c r="O258" s="21" t="str">
        <f aca="false">IF(R258="","",ROUND(R258*(1-Premissas!$B$4),4))</f>
        <v/>
      </c>
      <c r="P258" s="22"/>
      <c r="Q258" s="22"/>
      <c r="R258" s="23"/>
      <c r="S258" s="24" t="n">
        <v>734</v>
      </c>
      <c r="T258" s="24" t="n">
        <v>100</v>
      </c>
      <c r="U258" s="25"/>
      <c r="V258" s="19" t="n">
        <f aca="false">IF(COUNT(N258:Q258)=0,"",MIN(N258:Q258))</f>
        <v>18.3</v>
      </c>
      <c r="W258" s="16" t="str">
        <f aca="false">IF(V258="","",INDEX($N$4:$Q$4,MATCH(V258,N258:Q258,0)))</f>
        <v>DIMEC</v>
      </c>
      <c r="X258" s="19" t="str">
        <f aca="false">IF(COUNT(N258:Q258)&lt;2,"",SMALL(N258:Q258,2))</f>
        <v/>
      </c>
      <c r="Y258" s="26" t="n">
        <f aca="false">IF(OR(V258="",M258=0),"",V258/M258-1)</f>
        <v>0.257731958762887</v>
      </c>
      <c r="Z258" s="26" t="n">
        <f aca="false">IF(OR(V258="",L258=""),"",V258/(L258*E258)-1)</f>
        <v>0.257731958762887</v>
      </c>
      <c r="AA258" s="16" t="str">
        <f aca="false">IF(V258="","SEM OFERTA",IF(OR(Y258&gt;Premissas!$B$11,Y258&lt;Premissas!$B$12),"VERIFICAR - UNIDADE/EMBALAGEM",IF(Y258&gt;Premissas!$B$6,"NÃO COMPRAR - REAJUSTE &gt;5%","COMPRAR")))</f>
        <v>NÃO COMPRAR - REAJUSTE &gt;5%</v>
      </c>
      <c r="AB258" s="18" t="n">
        <f aca="false">IF(W258="DIMEC",S258,IF(W258="MEDCENTRO",U258,""))</f>
        <v>734</v>
      </c>
      <c r="AC258" s="18" t="n">
        <f aca="false">IF(AA258&lt;&gt;"COMPRAR",0,IF(AB258="",I258,MIN(I258,AB258)))</f>
        <v>0</v>
      </c>
      <c r="AD258" s="19" t="n">
        <f aca="false">IF(AC258&gt;0,AC258*V258,0)</f>
        <v>0</v>
      </c>
      <c r="AE258" s="19" t="n">
        <f aca="false">IF(AC258&gt;0,(M258-V258)*AC258,0)</f>
        <v>0</v>
      </c>
      <c r="AF258" s="16" t="str">
        <f aca="false">IF(AA258&lt;&gt;"COMPRAR","",IF(AB258="",IF(X258="","",IF(X258-V258&lt;0.01,"EMPATE TÉCNICO","")),IF(AB258&lt;I258,"ESTOQUE INSUFICIENTE",IF(X258="","",IF(X258-V258&lt;0.01,"EMPATE TÉCNICO","")))))</f>
        <v/>
      </c>
      <c r="AG258" s="16" t="s">
        <v>547</v>
      </c>
      <c r="AH258" s="16" t="s">
        <v>528</v>
      </c>
    </row>
    <row r="259" customFormat="false" ht="15" hidden="false" customHeight="false" outlineLevel="0" collapsed="false">
      <c r="A259" s="16" t="s">
        <v>910</v>
      </c>
      <c r="B259" s="17" t="s">
        <v>911</v>
      </c>
      <c r="C259" s="16" t="s">
        <v>912</v>
      </c>
      <c r="D259" s="16" t="s">
        <v>641</v>
      </c>
      <c r="E259" s="18" t="n">
        <v>1</v>
      </c>
      <c r="F259" s="16" t="s">
        <v>41</v>
      </c>
      <c r="G259" s="18" t="n">
        <v>13</v>
      </c>
      <c r="H259" s="16" t="n">
        <v>11.2</v>
      </c>
      <c r="I259" s="18" t="n">
        <v>16</v>
      </c>
      <c r="J259" s="19" t="n">
        <v>5.059</v>
      </c>
      <c r="K259" s="19" t="n">
        <v>5.059</v>
      </c>
      <c r="L259" s="19" t="n">
        <v>5.059</v>
      </c>
      <c r="M259" s="19" t="n">
        <f aca="false">IF(J259&gt;0,J259,K259)*E259</f>
        <v>5.059</v>
      </c>
      <c r="N259" s="20" t="n">
        <v>6.16</v>
      </c>
      <c r="O259" s="21" t="str">
        <f aca="false">IF(R259="","",ROUND(R259*(1-Premissas!$B$4),4))</f>
        <v/>
      </c>
      <c r="P259" s="22"/>
      <c r="Q259" s="22"/>
      <c r="R259" s="23"/>
      <c r="S259" s="24" t="n">
        <v>4264</v>
      </c>
      <c r="T259" s="24" t="n">
        <v>80</v>
      </c>
      <c r="U259" s="25"/>
      <c r="V259" s="19" t="n">
        <f aca="false">IF(COUNT(N259:Q259)=0,"",MIN(N259:Q259))</f>
        <v>6.16</v>
      </c>
      <c r="W259" s="16" t="str">
        <f aca="false">IF(V259="","",INDEX($N$4:$Q$4,MATCH(V259,N259:Q259,0)))</f>
        <v>DIMEC</v>
      </c>
      <c r="X259" s="19" t="str">
        <f aca="false">IF(COUNT(N259:Q259)&lt;2,"",SMALL(N259:Q259,2))</f>
        <v/>
      </c>
      <c r="Y259" s="26" t="n">
        <f aca="false">IF(OR(V259="",M259=0),"",V259/M259-1)</f>
        <v>0.217631943071753</v>
      </c>
      <c r="Z259" s="26" t="n">
        <f aca="false">IF(OR(V259="",L259=""),"",V259/(L259*E259)-1)</f>
        <v>0.217631943071753</v>
      </c>
      <c r="AA259" s="16" t="str">
        <f aca="false">IF(V259="","SEM OFERTA",IF(OR(Y259&gt;Premissas!$B$11,Y259&lt;Premissas!$B$12),"VERIFICAR - UNIDADE/EMBALAGEM",IF(Y259&gt;Premissas!$B$6,"NÃO COMPRAR - REAJUSTE &gt;5%","COMPRAR")))</f>
        <v>NÃO COMPRAR - REAJUSTE &gt;5%</v>
      </c>
      <c r="AB259" s="18" t="n">
        <f aca="false">IF(W259="DIMEC",S259,IF(W259="MEDCENTRO",U259,""))</f>
        <v>4264</v>
      </c>
      <c r="AC259" s="18" t="n">
        <f aca="false">IF(AA259&lt;&gt;"COMPRAR",0,IF(AB259="",I259,MIN(I259,AB259)))</f>
        <v>0</v>
      </c>
      <c r="AD259" s="19" t="n">
        <f aca="false">IF(AC259&gt;0,AC259*V259,0)</f>
        <v>0</v>
      </c>
      <c r="AE259" s="19" t="n">
        <f aca="false">IF(AC259&gt;0,(M259-V259)*AC259,0)</f>
        <v>0</v>
      </c>
      <c r="AF259" s="16" t="str">
        <f aca="false">IF(AA259&lt;&gt;"COMPRAR","",IF(AB259="",IF(X259="","",IF(X259-V259&lt;0.01,"EMPATE TÉCNICO","")),IF(AB259&lt;I259,"ESTOQUE INSUFICIENTE",IF(X259="","",IF(X259-V259&lt;0.01,"EMPATE TÉCNICO","")))))</f>
        <v/>
      </c>
      <c r="AG259" s="16" t="s">
        <v>713</v>
      </c>
      <c r="AH259" s="16" t="s">
        <v>528</v>
      </c>
    </row>
    <row r="260" customFormat="false" ht="15" hidden="false" customHeight="false" outlineLevel="0" collapsed="false">
      <c r="A260" s="16" t="s">
        <v>913</v>
      </c>
      <c r="B260" s="17" t="s">
        <v>914</v>
      </c>
      <c r="C260" s="16" t="s">
        <v>915</v>
      </c>
      <c r="D260" s="16" t="s">
        <v>287</v>
      </c>
      <c r="E260" s="18" t="n">
        <v>1</v>
      </c>
      <c r="F260" s="16" t="s">
        <v>42</v>
      </c>
      <c r="G260" s="18" t="n">
        <v>2</v>
      </c>
      <c r="H260" s="16" t="n">
        <v>6</v>
      </c>
      <c r="I260" s="18" t="n">
        <v>14</v>
      </c>
      <c r="J260" s="19" t="n">
        <v>7.02</v>
      </c>
      <c r="K260" s="19" t="n">
        <v>7.02</v>
      </c>
      <c r="L260" s="19" t="n">
        <v>7.02</v>
      </c>
      <c r="M260" s="19" t="n">
        <f aca="false">IF(J260&gt;0,J260,K260)*E260</f>
        <v>7.02</v>
      </c>
      <c r="N260" s="20" t="n">
        <v>7.36</v>
      </c>
      <c r="O260" s="21" t="n">
        <f aca="false">IF(R260="","",ROUND(R260*(1-Premissas!$B$4),4))</f>
        <v>7.9895</v>
      </c>
      <c r="P260" s="22"/>
      <c r="Q260" s="22"/>
      <c r="R260" s="23" t="n">
        <v>8.41</v>
      </c>
      <c r="S260" s="24" t="n">
        <v>389</v>
      </c>
      <c r="T260" s="24" t="n">
        <v>60</v>
      </c>
      <c r="U260" s="25" t="n">
        <v>964</v>
      </c>
      <c r="V260" s="19" t="n">
        <f aca="false">IF(COUNT(N260:Q260)=0,"",MIN(N260:Q260))</f>
        <v>7.36</v>
      </c>
      <c r="W260" s="16" t="str">
        <f aca="false">IF(V260="","",INDEX($N$4:$Q$4,MATCH(V260,N260:Q260,0)))</f>
        <v>DIMEC</v>
      </c>
      <c r="X260" s="19" t="n">
        <f aca="false">IF(COUNT(N260:Q260)&lt;2,"",SMALL(N260:Q260,2))</f>
        <v>7.9895</v>
      </c>
      <c r="Y260" s="26" t="n">
        <f aca="false">IF(OR(V260="",M260=0),"",V260/M260-1)</f>
        <v>0.0484330484330486</v>
      </c>
      <c r="Z260" s="26" t="n">
        <f aca="false">IF(OR(V260="",L260=""),"",V260/(L260*E260)-1)</f>
        <v>0.0484330484330486</v>
      </c>
      <c r="AA260" s="16" t="str">
        <f aca="false">IF(V260="","SEM OFERTA",IF(OR(Y260&gt;Premissas!$B$11,Y260&lt;Premissas!$B$12),"VERIFICAR - UNIDADE/EMBALAGEM",IF(Y260&gt;Premissas!$B$6,"NÃO COMPRAR - REAJUSTE &gt;5%","COMPRAR")))</f>
        <v>COMPRAR</v>
      </c>
      <c r="AB260" s="18" t="n">
        <f aca="false">IF(W260="DIMEC",S260,IF(W260="MEDCENTRO",U260,""))</f>
        <v>389</v>
      </c>
      <c r="AC260" s="18" t="n">
        <f aca="false">IF(AA260&lt;&gt;"COMPRAR",0,IF(AB260="",I260,MIN(I260,AB260)))</f>
        <v>14</v>
      </c>
      <c r="AD260" s="19" t="n">
        <f aca="false">IF(AC260&gt;0,AC260*V260,0)</f>
        <v>103.04</v>
      </c>
      <c r="AE260" s="19" t="n">
        <f aca="false">IF(AC260&gt;0,(M260-V260)*AC260,0)</f>
        <v>-4.76000000000001</v>
      </c>
      <c r="AF260" s="16" t="str">
        <f aca="false">IF(AA260&lt;&gt;"COMPRAR","",IF(AB260="",IF(X260="","",IF(X260-V260&lt;0.01,"EMPATE TÉCNICO","")),IF(AB260&lt;I260,"ESTOQUE INSUFICIENTE",IF(X260="","",IF(X260-V260&lt;0.01,"EMPATE TÉCNICO","")))))</f>
        <v/>
      </c>
      <c r="AG260" s="16" t="s">
        <v>490</v>
      </c>
      <c r="AH260" s="16" t="s">
        <v>528</v>
      </c>
    </row>
    <row r="261" customFormat="false" ht="15" hidden="false" customHeight="false" outlineLevel="0" collapsed="false">
      <c r="A261" s="16" t="s">
        <v>916</v>
      </c>
      <c r="B261" s="17" t="s">
        <v>917</v>
      </c>
      <c r="C261" s="16" t="s">
        <v>918</v>
      </c>
      <c r="D261" s="16" t="s">
        <v>481</v>
      </c>
      <c r="E261" s="18" t="n">
        <v>1</v>
      </c>
      <c r="F261" s="16" t="s">
        <v>41</v>
      </c>
      <c r="G261" s="18" t="n">
        <v>6</v>
      </c>
      <c r="H261" s="16" t="n">
        <v>3.4</v>
      </c>
      <c r="I261" s="18" t="n">
        <v>3</v>
      </c>
      <c r="J261" s="19" t="n">
        <v>7.18</v>
      </c>
      <c r="K261" s="19" t="n">
        <v>7.18</v>
      </c>
      <c r="L261" s="19" t="n">
        <v>7.18</v>
      </c>
      <c r="M261" s="19" t="n">
        <f aca="false">IF(J261&gt;0,J261,K261)*E261</f>
        <v>7.18</v>
      </c>
      <c r="N261" s="20" t="n">
        <v>7.55</v>
      </c>
      <c r="O261" s="21" t="n">
        <f aca="false">IF(R261="","",ROUND(R261*(1-Premissas!$B$4),4))</f>
        <v>7.125</v>
      </c>
      <c r="P261" s="22"/>
      <c r="Q261" s="22"/>
      <c r="R261" s="23" t="n">
        <v>7.5</v>
      </c>
      <c r="S261" s="24" t="n">
        <v>132</v>
      </c>
      <c r="T261" s="24" t="n">
        <v>24</v>
      </c>
      <c r="U261" s="25" t="n">
        <v>242</v>
      </c>
      <c r="V261" s="19" t="n">
        <f aca="false">IF(COUNT(N261:Q261)=0,"",MIN(N261:Q261))</f>
        <v>7.125</v>
      </c>
      <c r="W261" s="16" t="str">
        <f aca="false">IF(V261="","",INDEX($N$4:$Q$4,MATCH(V261,N261:Q261,0)))</f>
        <v>MEDCENTRO</v>
      </c>
      <c r="X261" s="19" t="n">
        <f aca="false">IF(COUNT(N261:Q261)&lt;2,"",SMALL(N261:Q261,2))</f>
        <v>7.55</v>
      </c>
      <c r="Y261" s="26" t="n">
        <f aca="false">IF(OR(V261="",M261=0),"",V261/M261-1)</f>
        <v>-0.00766016713091922</v>
      </c>
      <c r="Z261" s="26" t="n">
        <f aca="false">IF(OR(V261="",L261=""),"",V261/(L261*E261)-1)</f>
        <v>-0.00766016713091922</v>
      </c>
      <c r="AA261" s="16" t="str">
        <f aca="false">IF(V261="","SEM OFERTA",IF(OR(Y261&gt;Premissas!$B$11,Y261&lt;Premissas!$B$12),"VERIFICAR - UNIDADE/EMBALAGEM",IF(Y261&gt;Premissas!$B$6,"NÃO COMPRAR - REAJUSTE &gt;5%","COMPRAR")))</f>
        <v>COMPRAR</v>
      </c>
      <c r="AB261" s="18" t="n">
        <f aca="false">IF(W261="DIMEC",S261,IF(W261="MEDCENTRO",U261,""))</f>
        <v>242</v>
      </c>
      <c r="AC261" s="18" t="n">
        <f aca="false">IF(AA261&lt;&gt;"COMPRAR",0,IF(AB261="",I261,MIN(I261,AB261)))</f>
        <v>3</v>
      </c>
      <c r="AD261" s="19" t="n">
        <f aca="false">IF(AC261&gt;0,AC261*V261,0)</f>
        <v>21.375</v>
      </c>
      <c r="AE261" s="19" t="n">
        <f aca="false">IF(AC261&gt;0,(M261-V261)*AC261,0)</f>
        <v>0.164999999999999</v>
      </c>
      <c r="AF261" s="16" t="str">
        <f aca="false">IF(AA261&lt;&gt;"COMPRAR","",IF(AB261="",IF(X261="","",IF(X261-V261&lt;0.01,"EMPATE TÉCNICO","")),IF(AB261&lt;I261,"ESTOQUE INSUFICIENTE",IF(X261="","",IF(X261-V261&lt;0.01,"EMPATE TÉCNICO","")))))</f>
        <v/>
      </c>
      <c r="AG261" s="16" t="s">
        <v>919</v>
      </c>
      <c r="AH261" s="16" t="s">
        <v>528</v>
      </c>
    </row>
    <row r="262" customFormat="false" ht="15" hidden="false" customHeight="false" outlineLevel="0" collapsed="false">
      <c r="A262" s="16" t="s">
        <v>920</v>
      </c>
      <c r="B262" s="17" t="s">
        <v>921</v>
      </c>
      <c r="C262" s="16" t="s">
        <v>922</v>
      </c>
      <c r="D262" s="16" t="s">
        <v>637</v>
      </c>
      <c r="E262" s="18" t="n">
        <v>1</v>
      </c>
      <c r="F262" s="16" t="s">
        <v>41</v>
      </c>
      <c r="G262" s="18" t="n">
        <v>17</v>
      </c>
      <c r="H262" s="16" t="n">
        <v>27.9</v>
      </c>
      <c r="I262" s="18" t="n">
        <v>49</v>
      </c>
      <c r="J262" s="19" t="n">
        <v>6.73</v>
      </c>
      <c r="K262" s="19" t="n">
        <v>6.73</v>
      </c>
      <c r="L262" s="19" t="n">
        <v>6.66</v>
      </c>
      <c r="M262" s="19" t="n">
        <f aca="false">IF(J262&gt;0,J262,K262)*E262</f>
        <v>6.73</v>
      </c>
      <c r="N262" s="20"/>
      <c r="O262" s="21" t="n">
        <f aca="false">IF(R262="","",ROUND(R262*(1-Premissas!$B$4),4))</f>
        <v>6.9635</v>
      </c>
      <c r="P262" s="22"/>
      <c r="Q262" s="22"/>
      <c r="R262" s="23" t="n">
        <v>7.33</v>
      </c>
      <c r="S262" s="24"/>
      <c r="T262" s="24"/>
      <c r="U262" s="25" t="n">
        <v>1289</v>
      </c>
      <c r="V262" s="19" t="n">
        <f aca="false">IF(COUNT(N262:Q262)=0,"",MIN(N262:Q262))</f>
        <v>6.9635</v>
      </c>
      <c r="W262" s="16" t="str">
        <f aca="false">IF(V262="","",INDEX($N$4:$Q$4,MATCH(V262,N262:Q262,0)))</f>
        <v>MEDCENTRO</v>
      </c>
      <c r="X262" s="19" t="str">
        <f aca="false">IF(COUNT(N262:Q262)&lt;2,"",SMALL(N262:Q262,2))</f>
        <v/>
      </c>
      <c r="Y262" s="26" t="n">
        <f aca="false">IF(OR(V262="",M262=0),"",V262/M262-1)</f>
        <v>0.0346953937592867</v>
      </c>
      <c r="Z262" s="26" t="n">
        <f aca="false">IF(OR(V262="",L262=""),"",V262/(L262*E262)-1)</f>
        <v>0.0455705705705705</v>
      </c>
      <c r="AA262" s="16" t="str">
        <f aca="false">IF(V262="","SEM OFERTA",IF(OR(Y262&gt;Premissas!$B$11,Y262&lt;Premissas!$B$12),"VERIFICAR - UNIDADE/EMBALAGEM",IF(Y262&gt;Premissas!$B$6,"NÃO COMPRAR - REAJUSTE &gt;5%","COMPRAR")))</f>
        <v>COMPRAR</v>
      </c>
      <c r="AB262" s="18" t="n">
        <f aca="false">IF(W262="DIMEC",S262,IF(W262="MEDCENTRO",U262,""))</f>
        <v>1289</v>
      </c>
      <c r="AC262" s="18" t="n">
        <f aca="false">IF(AA262&lt;&gt;"COMPRAR",0,IF(AB262="",I262,MIN(I262,AB262)))</f>
        <v>49</v>
      </c>
      <c r="AD262" s="19" t="n">
        <f aca="false">IF(AC262&gt;0,AC262*V262,0)</f>
        <v>341.2115</v>
      </c>
      <c r="AE262" s="19" t="n">
        <f aca="false">IF(AC262&gt;0,(M262-V262)*AC262,0)</f>
        <v>-11.4415</v>
      </c>
      <c r="AF262" s="16" t="str">
        <f aca="false">IF(AA262&lt;&gt;"COMPRAR","",IF(AB262="",IF(X262="","",IF(X262-V262&lt;0.01,"EMPATE TÉCNICO","")),IF(AB262&lt;I262,"ESTOQUE INSUFICIENTE",IF(X262="","",IF(X262-V262&lt;0.01,"EMPATE TÉCNICO","")))))</f>
        <v/>
      </c>
      <c r="AG262" s="16" t="s">
        <v>139</v>
      </c>
      <c r="AH262" s="16" t="s">
        <v>528</v>
      </c>
    </row>
    <row r="263" customFormat="false" ht="15" hidden="false" customHeight="false" outlineLevel="0" collapsed="false">
      <c r="A263" s="16" t="s">
        <v>923</v>
      </c>
      <c r="B263" s="17" t="s">
        <v>924</v>
      </c>
      <c r="C263" s="16" t="s">
        <v>925</v>
      </c>
      <c r="D263" s="16" t="s">
        <v>287</v>
      </c>
      <c r="E263" s="18" t="n">
        <v>1</v>
      </c>
      <c r="F263" s="16" t="s">
        <v>42</v>
      </c>
      <c r="G263" s="18" t="n">
        <v>1</v>
      </c>
      <c r="H263" s="16" t="n">
        <v>12.9</v>
      </c>
      <c r="I263" s="18" t="n">
        <v>33</v>
      </c>
      <c r="J263" s="19" t="n">
        <v>2.41</v>
      </c>
      <c r="K263" s="19" t="n">
        <v>2.41</v>
      </c>
      <c r="L263" s="19" t="n">
        <v>2.32</v>
      </c>
      <c r="M263" s="19" t="n">
        <f aca="false">IF(J263&gt;0,J263,K263)*E263</f>
        <v>2.41</v>
      </c>
      <c r="N263" s="20" t="n">
        <v>2.43</v>
      </c>
      <c r="O263" s="21" t="str">
        <f aca="false">IF(R263="","",ROUND(R263*(1-Premissas!$B$4),4))</f>
        <v/>
      </c>
      <c r="P263" s="22"/>
      <c r="Q263" s="22"/>
      <c r="R263" s="23"/>
      <c r="S263" s="24" t="n">
        <v>695</v>
      </c>
      <c r="T263" s="24" t="n">
        <v>120</v>
      </c>
      <c r="U263" s="25"/>
      <c r="V263" s="19" t="n">
        <f aca="false">IF(COUNT(N263:Q263)=0,"",MIN(N263:Q263))</f>
        <v>2.43</v>
      </c>
      <c r="W263" s="16" t="str">
        <f aca="false">IF(V263="","",INDEX($N$4:$Q$4,MATCH(V263,N263:Q263,0)))</f>
        <v>DIMEC</v>
      </c>
      <c r="X263" s="19" t="str">
        <f aca="false">IF(COUNT(N263:Q263)&lt;2,"",SMALL(N263:Q263,2))</f>
        <v/>
      </c>
      <c r="Y263" s="26" t="n">
        <f aca="false">IF(OR(V263="",M263=0),"",V263/M263-1)</f>
        <v>0.00829875518672196</v>
      </c>
      <c r="Z263" s="26" t="n">
        <f aca="false">IF(OR(V263="",L263=""),"",V263/(L263*E263)-1)</f>
        <v>0.0474137931034484</v>
      </c>
      <c r="AA263" s="16" t="str">
        <f aca="false">IF(V263="","SEM OFERTA",IF(OR(Y263&gt;Premissas!$B$11,Y263&lt;Premissas!$B$12),"VERIFICAR - UNIDADE/EMBALAGEM",IF(Y263&gt;Premissas!$B$6,"NÃO COMPRAR - REAJUSTE &gt;5%","COMPRAR")))</f>
        <v>COMPRAR</v>
      </c>
      <c r="AB263" s="18" t="n">
        <f aca="false">IF(W263="DIMEC",S263,IF(W263="MEDCENTRO",U263,""))</f>
        <v>695</v>
      </c>
      <c r="AC263" s="18" t="n">
        <f aca="false">IF(AA263&lt;&gt;"COMPRAR",0,IF(AB263="",I263,MIN(I263,AB263)))</f>
        <v>33</v>
      </c>
      <c r="AD263" s="19" t="n">
        <f aca="false">IF(AC263&gt;0,AC263*V263,0)</f>
        <v>80.19</v>
      </c>
      <c r="AE263" s="19" t="n">
        <f aca="false">IF(AC263&gt;0,(M263-V263)*AC263,0)</f>
        <v>-0.660000000000001</v>
      </c>
      <c r="AF263" s="16" t="str">
        <f aca="false">IF(AA263&lt;&gt;"COMPRAR","",IF(AB263="",IF(X263="","",IF(X263-V263&lt;0.01,"EMPATE TÉCNICO","")),IF(AB263&lt;I263,"ESTOQUE INSUFICIENTE",IF(X263="","",IF(X263-V263&lt;0.01,"EMPATE TÉCNICO","")))))</f>
        <v/>
      </c>
      <c r="AG263" s="16" t="s">
        <v>547</v>
      </c>
      <c r="AH263" s="16" t="s">
        <v>528</v>
      </c>
    </row>
    <row r="264" customFormat="false" ht="15" hidden="false" customHeight="false" outlineLevel="0" collapsed="false">
      <c r="A264" s="16" t="s">
        <v>926</v>
      </c>
      <c r="B264" s="17" t="s">
        <v>927</v>
      </c>
      <c r="C264" s="16" t="s">
        <v>928</v>
      </c>
      <c r="D264" s="16" t="s">
        <v>637</v>
      </c>
      <c r="E264" s="18" t="n">
        <v>1</v>
      </c>
      <c r="F264" s="16" t="s">
        <v>43</v>
      </c>
      <c r="G264" s="18" t="n">
        <v>0</v>
      </c>
      <c r="H264" s="16" t="n">
        <v>0</v>
      </c>
      <c r="I264" s="18" t="n">
        <v>1</v>
      </c>
      <c r="J264" s="19" t="n">
        <v>32.82</v>
      </c>
      <c r="K264" s="19" t="n">
        <v>32.82</v>
      </c>
      <c r="L264" s="19" t="n">
        <v>32.82</v>
      </c>
      <c r="M264" s="19" t="n">
        <f aca="false">IF(J264&gt;0,J264,K264)*E264</f>
        <v>32.82</v>
      </c>
      <c r="N264" s="20"/>
      <c r="O264" s="21" t="n">
        <f aca="false">IF(R264="","",ROUND(R264*(1-Premissas!$B$4),4))</f>
        <v>34.048</v>
      </c>
      <c r="P264" s="22"/>
      <c r="Q264" s="22"/>
      <c r="R264" s="23" t="n">
        <v>35.84</v>
      </c>
      <c r="S264" s="24"/>
      <c r="T264" s="24"/>
      <c r="U264" s="25" t="n">
        <v>106</v>
      </c>
      <c r="V264" s="19" t="n">
        <f aca="false">IF(COUNT(N264:Q264)=0,"",MIN(N264:Q264))</f>
        <v>34.048</v>
      </c>
      <c r="W264" s="16" t="str">
        <f aca="false">IF(V264="","",INDEX($N$4:$Q$4,MATCH(V264,N264:Q264,0)))</f>
        <v>MEDCENTRO</v>
      </c>
      <c r="X264" s="19" t="str">
        <f aca="false">IF(COUNT(N264:Q264)&lt;2,"",SMALL(N264:Q264,2))</f>
        <v/>
      </c>
      <c r="Y264" s="26" t="n">
        <f aca="false">IF(OR(V264="",M264=0),"",V264/M264-1)</f>
        <v>0.0374162096282755</v>
      </c>
      <c r="Z264" s="26" t="n">
        <f aca="false">IF(OR(V264="",L264=""),"",V264/(L264*E264)-1)</f>
        <v>0.0374162096282755</v>
      </c>
      <c r="AA264" s="16" t="str">
        <f aca="false">IF(V264="","SEM OFERTA",IF(OR(Y264&gt;Premissas!$B$11,Y264&lt;Premissas!$B$12),"VERIFICAR - UNIDADE/EMBALAGEM",IF(Y264&gt;Premissas!$B$6,"NÃO COMPRAR - REAJUSTE &gt;5%","COMPRAR")))</f>
        <v>COMPRAR</v>
      </c>
      <c r="AB264" s="18" t="n">
        <f aca="false">IF(W264="DIMEC",S264,IF(W264="MEDCENTRO",U264,""))</f>
        <v>106</v>
      </c>
      <c r="AC264" s="18" t="n">
        <f aca="false">IF(AA264&lt;&gt;"COMPRAR",0,IF(AB264="",I264,MIN(I264,AB264)))</f>
        <v>1</v>
      </c>
      <c r="AD264" s="19" t="n">
        <f aca="false">IF(AC264&gt;0,AC264*V264,0)</f>
        <v>34.048</v>
      </c>
      <c r="AE264" s="19" t="n">
        <f aca="false">IF(AC264&gt;0,(M264-V264)*AC264,0)</f>
        <v>-1.228</v>
      </c>
      <c r="AF264" s="16" t="str">
        <f aca="false">IF(AA264&lt;&gt;"COMPRAR","",IF(AB264="",IF(X264="","",IF(X264-V264&lt;0.01,"EMPATE TÉCNICO","")),IF(AB264&lt;I264,"ESTOQUE INSUFICIENTE",IF(X264="","",IF(X264-V264&lt;0.01,"EMPATE TÉCNICO","")))))</f>
        <v/>
      </c>
      <c r="AG264" s="16" t="s">
        <v>139</v>
      </c>
      <c r="AH264" s="16" t="s">
        <v>528</v>
      </c>
    </row>
    <row r="265" customFormat="false" ht="15" hidden="false" customHeight="false" outlineLevel="0" collapsed="false">
      <c r="A265" s="16" t="s">
        <v>929</v>
      </c>
      <c r="B265" s="17" t="s">
        <v>930</v>
      </c>
      <c r="C265" s="16" t="s">
        <v>931</v>
      </c>
      <c r="D265" s="16" t="s">
        <v>287</v>
      </c>
      <c r="E265" s="18" t="n">
        <v>1</v>
      </c>
      <c r="F265" s="16" t="s">
        <v>43</v>
      </c>
      <c r="G265" s="18" t="n">
        <v>0</v>
      </c>
      <c r="H265" s="16" t="n">
        <v>2.1</v>
      </c>
      <c r="I265" s="18" t="n">
        <v>6</v>
      </c>
      <c r="J265" s="19" t="n">
        <v>4.1675</v>
      </c>
      <c r="K265" s="19" t="n">
        <v>4.1675</v>
      </c>
      <c r="L265" s="19" t="n">
        <v>4.1675</v>
      </c>
      <c r="M265" s="19" t="n">
        <f aca="false">IF(J265&gt;0,J265,K265)*E265</f>
        <v>4.1675</v>
      </c>
      <c r="N265" s="20"/>
      <c r="O265" s="21" t="n">
        <f aca="false">IF(R265="","",ROUND(R265*(1-Premissas!$B$4),4))</f>
        <v>4.921</v>
      </c>
      <c r="P265" s="22"/>
      <c r="Q265" s="22"/>
      <c r="R265" s="23" t="n">
        <v>5.18</v>
      </c>
      <c r="S265" s="24"/>
      <c r="T265" s="24"/>
      <c r="U265" s="25" t="n">
        <v>3</v>
      </c>
      <c r="V265" s="19" t="n">
        <f aca="false">IF(COUNT(N265:Q265)=0,"",MIN(N265:Q265))</f>
        <v>4.921</v>
      </c>
      <c r="W265" s="16" t="str">
        <f aca="false">IF(V265="","",INDEX($N$4:$Q$4,MATCH(V265,N265:Q265,0)))</f>
        <v>MEDCENTRO</v>
      </c>
      <c r="X265" s="19" t="str">
        <f aca="false">IF(COUNT(N265:Q265)&lt;2,"",SMALL(N265:Q265,2))</f>
        <v/>
      </c>
      <c r="Y265" s="26" t="n">
        <f aca="false">IF(OR(V265="",M265=0),"",V265/M265-1)</f>
        <v>0.180803839232154</v>
      </c>
      <c r="Z265" s="26" t="n">
        <f aca="false">IF(OR(V265="",L265=""),"",V265/(L265*E265)-1)</f>
        <v>0.180803839232154</v>
      </c>
      <c r="AA265" s="16" t="str">
        <f aca="false">IF(V265="","SEM OFERTA",IF(OR(Y265&gt;Premissas!$B$11,Y265&lt;Premissas!$B$12),"VERIFICAR - UNIDADE/EMBALAGEM",IF(Y265&gt;Premissas!$B$6,"NÃO COMPRAR - REAJUSTE &gt;5%","COMPRAR")))</f>
        <v>NÃO COMPRAR - REAJUSTE &gt;5%</v>
      </c>
      <c r="AB265" s="18" t="n">
        <f aca="false">IF(W265="DIMEC",S265,IF(W265="MEDCENTRO",U265,""))</f>
        <v>3</v>
      </c>
      <c r="AC265" s="18" t="n">
        <f aca="false">IF(AA265&lt;&gt;"COMPRAR",0,IF(AB265="",I265,MIN(I265,AB265)))</f>
        <v>0</v>
      </c>
      <c r="AD265" s="19" t="n">
        <f aca="false">IF(AC265&gt;0,AC265*V265,0)</f>
        <v>0</v>
      </c>
      <c r="AE265" s="19" t="n">
        <f aca="false">IF(AC265&gt;0,(M265-V265)*AC265,0)</f>
        <v>0</v>
      </c>
      <c r="AF265" s="16" t="str">
        <f aca="false">IF(AA265&lt;&gt;"COMPRAR","",IF(AB265="",IF(X265="","",IF(X265-V265&lt;0.01,"EMPATE TÉCNICO","")),IF(AB265&lt;I265,"ESTOQUE INSUFICIENTE",IF(X265="","",IF(X265-V265&lt;0.01,"EMPATE TÉCNICO","")))))</f>
        <v/>
      </c>
      <c r="AG265" s="16" t="s">
        <v>547</v>
      </c>
      <c r="AH265" s="16" t="s">
        <v>528</v>
      </c>
    </row>
    <row r="266" customFormat="false" ht="15" hidden="false" customHeight="false" outlineLevel="0" collapsed="false">
      <c r="A266" s="16" t="s">
        <v>932</v>
      </c>
      <c r="B266" s="17" t="s">
        <v>933</v>
      </c>
      <c r="C266" s="16" t="s">
        <v>934</v>
      </c>
      <c r="D266" s="16" t="s">
        <v>762</v>
      </c>
      <c r="E266" s="18" t="n">
        <v>1</v>
      </c>
      <c r="F266" s="16" t="s">
        <v>41</v>
      </c>
      <c r="G266" s="18" t="n">
        <v>79</v>
      </c>
      <c r="H266" s="16" t="n">
        <v>62.1</v>
      </c>
      <c r="I266" s="18" t="n">
        <v>81</v>
      </c>
      <c r="J266" s="19" t="n">
        <v>2.28</v>
      </c>
      <c r="K266" s="19" t="n">
        <v>2.28</v>
      </c>
      <c r="L266" s="19" t="n">
        <v>2.28</v>
      </c>
      <c r="M266" s="19" t="n">
        <f aca="false">IF(J266&gt;0,J266,K266)*E266</f>
        <v>2.28</v>
      </c>
      <c r="N266" s="20" t="n">
        <v>3.23</v>
      </c>
      <c r="O266" s="21" t="str">
        <f aca="false">IF(R266="","",ROUND(R266*(1-Premissas!$B$4),4))</f>
        <v/>
      </c>
      <c r="P266" s="22"/>
      <c r="Q266" s="22"/>
      <c r="R266" s="23"/>
      <c r="S266" s="24" t="n">
        <v>4603</v>
      </c>
      <c r="T266" s="24" t="n">
        <v>200</v>
      </c>
      <c r="U266" s="25"/>
      <c r="V266" s="19" t="n">
        <f aca="false">IF(COUNT(N266:Q266)=0,"",MIN(N266:Q266))</f>
        <v>3.23</v>
      </c>
      <c r="W266" s="16" t="str">
        <f aca="false">IF(V266="","",INDEX($N$4:$Q$4,MATCH(V266,N266:Q266,0)))</f>
        <v>DIMEC</v>
      </c>
      <c r="X266" s="19" t="str">
        <f aca="false">IF(COUNT(N266:Q266)&lt;2,"",SMALL(N266:Q266,2))</f>
        <v/>
      </c>
      <c r="Y266" s="26" t="n">
        <f aca="false">IF(OR(V266="",M266=0),"",V266/M266-1)</f>
        <v>0.416666666666667</v>
      </c>
      <c r="Z266" s="26" t="n">
        <f aca="false">IF(OR(V266="",L266=""),"",V266/(L266*E266)-1)</f>
        <v>0.416666666666667</v>
      </c>
      <c r="AA266" s="16" t="str">
        <f aca="false">IF(V266="","SEM OFERTA",IF(OR(Y266&gt;Premissas!$B$11,Y266&lt;Premissas!$B$12),"VERIFICAR - UNIDADE/EMBALAGEM",IF(Y266&gt;Premissas!$B$6,"NÃO COMPRAR - REAJUSTE &gt;5%","COMPRAR")))</f>
        <v>NÃO COMPRAR - REAJUSTE &gt;5%</v>
      </c>
      <c r="AB266" s="18" t="n">
        <f aca="false">IF(W266="DIMEC",S266,IF(W266="MEDCENTRO",U266,""))</f>
        <v>4603</v>
      </c>
      <c r="AC266" s="18" t="n">
        <f aca="false">IF(AA266&lt;&gt;"COMPRAR",0,IF(AB266="",I266,MIN(I266,AB266)))</f>
        <v>0</v>
      </c>
      <c r="AD266" s="19" t="n">
        <f aca="false">IF(AC266&gt;0,AC266*V266,0)</f>
        <v>0</v>
      </c>
      <c r="AE266" s="19" t="n">
        <f aca="false">IF(AC266&gt;0,(M266-V266)*AC266,0)</f>
        <v>0</v>
      </c>
      <c r="AF266" s="16" t="str">
        <f aca="false">IF(AA266&lt;&gt;"COMPRAR","",IF(AB266="",IF(X266="","",IF(X266-V266&lt;0.01,"EMPATE TÉCNICO","")),IF(AB266&lt;I266,"ESTOQUE INSUFICIENTE",IF(X266="","",IF(X266-V266&lt;0.01,"EMPATE TÉCNICO","")))))</f>
        <v/>
      </c>
      <c r="AG266" s="16" t="s">
        <v>763</v>
      </c>
      <c r="AH266" s="16" t="s">
        <v>528</v>
      </c>
    </row>
    <row r="267" customFormat="false" ht="15" hidden="false" customHeight="false" outlineLevel="0" collapsed="false">
      <c r="A267" s="16" t="s">
        <v>935</v>
      </c>
      <c r="B267" s="17" t="s">
        <v>936</v>
      </c>
      <c r="C267" s="16" t="s">
        <v>934</v>
      </c>
      <c r="D267" s="16" t="s">
        <v>712</v>
      </c>
      <c r="E267" s="18" t="n">
        <v>1</v>
      </c>
      <c r="F267" s="16" t="s">
        <v>42</v>
      </c>
      <c r="G267" s="18" t="n">
        <v>16</v>
      </c>
      <c r="H267" s="16" t="n">
        <v>6.6</v>
      </c>
      <c r="I267" s="18" t="n">
        <v>2</v>
      </c>
      <c r="J267" s="19" t="n">
        <v>3.19</v>
      </c>
      <c r="K267" s="19" t="n">
        <v>3.19</v>
      </c>
      <c r="L267" s="19" t="n">
        <v>3.1867</v>
      </c>
      <c r="M267" s="19" t="n">
        <f aca="false">IF(J267&gt;0,J267,K267)*E267</f>
        <v>3.19</v>
      </c>
      <c r="N267" s="20" t="n">
        <v>3.44</v>
      </c>
      <c r="O267" s="21" t="str">
        <f aca="false">IF(R267="","",ROUND(R267*(1-Premissas!$B$4),4))</f>
        <v/>
      </c>
      <c r="P267" s="22"/>
      <c r="Q267" s="22"/>
      <c r="R267" s="23"/>
      <c r="S267" s="24" t="n">
        <v>708</v>
      </c>
      <c r="T267" s="24" t="n">
        <v>144</v>
      </c>
      <c r="U267" s="25"/>
      <c r="V267" s="19" t="n">
        <f aca="false">IF(COUNT(N267:Q267)=0,"",MIN(N267:Q267))</f>
        <v>3.44</v>
      </c>
      <c r="W267" s="16" t="str">
        <f aca="false">IF(V267="","",INDEX($N$4:$Q$4,MATCH(V267,N267:Q267,0)))</f>
        <v>DIMEC</v>
      </c>
      <c r="X267" s="19" t="str">
        <f aca="false">IF(COUNT(N267:Q267)&lt;2,"",SMALL(N267:Q267,2))</f>
        <v/>
      </c>
      <c r="Y267" s="26" t="n">
        <f aca="false">IF(OR(V267="",M267=0),"",V267/M267-1)</f>
        <v>0.0783699059561129</v>
      </c>
      <c r="Z267" s="26" t="n">
        <f aca="false">IF(OR(V267="",L267=""),"",V267/(L267*E267)-1)</f>
        <v>0.079486616248784</v>
      </c>
      <c r="AA267" s="16" t="str">
        <f aca="false">IF(V267="","SEM OFERTA",IF(OR(Y267&gt;Premissas!$B$11,Y267&lt;Premissas!$B$12),"VERIFICAR - UNIDADE/EMBALAGEM",IF(Y267&gt;Premissas!$B$6,"NÃO COMPRAR - REAJUSTE &gt;5%","COMPRAR")))</f>
        <v>NÃO COMPRAR - REAJUSTE &gt;5%</v>
      </c>
      <c r="AB267" s="18" t="n">
        <f aca="false">IF(W267="DIMEC",S267,IF(W267="MEDCENTRO",U267,""))</f>
        <v>708</v>
      </c>
      <c r="AC267" s="18" t="n">
        <f aca="false">IF(AA267&lt;&gt;"COMPRAR",0,IF(AB267="",I267,MIN(I267,AB267)))</f>
        <v>0</v>
      </c>
      <c r="AD267" s="19" t="n">
        <f aca="false">IF(AC267&gt;0,AC267*V267,0)</f>
        <v>0</v>
      </c>
      <c r="AE267" s="19" t="n">
        <f aca="false">IF(AC267&gt;0,(M267-V267)*AC267,0)</f>
        <v>0</v>
      </c>
      <c r="AF267" s="16" t="str">
        <f aca="false">IF(AA267&lt;&gt;"COMPRAR","",IF(AB267="",IF(X267="","",IF(X267-V267&lt;0.01,"EMPATE TÉCNICO","")),IF(AB267&lt;I267,"ESTOQUE INSUFICIENTE",IF(X267="","",IF(X267-V267&lt;0.01,"EMPATE TÉCNICO","")))))</f>
        <v/>
      </c>
      <c r="AG267" s="16" t="s">
        <v>547</v>
      </c>
      <c r="AH267" s="16" t="s">
        <v>528</v>
      </c>
    </row>
    <row r="268" customFormat="false" ht="15" hidden="false" customHeight="false" outlineLevel="0" collapsed="false">
      <c r="A268" s="16" t="s">
        <v>937</v>
      </c>
      <c r="B268" s="17" t="s">
        <v>938</v>
      </c>
      <c r="C268" s="16" t="s">
        <v>939</v>
      </c>
      <c r="D268" s="16" t="s">
        <v>287</v>
      </c>
      <c r="E268" s="18" t="n">
        <v>1</v>
      </c>
      <c r="F268" s="16" t="s">
        <v>43</v>
      </c>
      <c r="G268" s="18" t="n">
        <v>0</v>
      </c>
      <c r="H268" s="16" t="n">
        <v>0.6</v>
      </c>
      <c r="I268" s="18" t="n">
        <v>2</v>
      </c>
      <c r="J268" s="19" t="n">
        <v>5.17</v>
      </c>
      <c r="K268" s="19" t="n">
        <v>5.17</v>
      </c>
      <c r="L268" s="19" t="n">
        <v>5.17</v>
      </c>
      <c r="M268" s="19" t="n">
        <f aca="false">IF(J268&gt;0,J268,K268)*E268</f>
        <v>5.17</v>
      </c>
      <c r="N268" s="20" t="n">
        <v>8.55</v>
      </c>
      <c r="O268" s="21" t="str">
        <f aca="false">IF(R268="","",ROUND(R268*(1-Premissas!$B$4),4))</f>
        <v/>
      </c>
      <c r="P268" s="22"/>
      <c r="Q268" s="22"/>
      <c r="R268" s="23"/>
      <c r="S268" s="24" t="n">
        <v>58</v>
      </c>
      <c r="T268" s="24" t="n">
        <v>84</v>
      </c>
      <c r="U268" s="25"/>
      <c r="V268" s="19" t="n">
        <f aca="false">IF(COUNT(N268:Q268)=0,"",MIN(N268:Q268))</f>
        <v>8.55</v>
      </c>
      <c r="W268" s="16" t="str">
        <f aca="false">IF(V268="","",INDEX($N$4:$Q$4,MATCH(V268,N268:Q268,0)))</f>
        <v>DIMEC</v>
      </c>
      <c r="X268" s="19" t="str">
        <f aca="false">IF(COUNT(N268:Q268)&lt;2,"",SMALL(N268:Q268,2))</f>
        <v/>
      </c>
      <c r="Y268" s="26" t="n">
        <f aca="false">IF(OR(V268="",M268=0),"",V268/M268-1)</f>
        <v>0.653771760154739</v>
      </c>
      <c r="Z268" s="26" t="n">
        <f aca="false">IF(OR(V268="",L268=""),"",V268/(L268*E268)-1)</f>
        <v>0.653771760154739</v>
      </c>
      <c r="AA268" s="16" t="str">
        <f aca="false">IF(V268="","SEM OFERTA",IF(OR(Y268&gt;Premissas!$B$11,Y268&lt;Premissas!$B$12),"VERIFICAR - UNIDADE/EMBALAGEM",IF(Y268&gt;Premissas!$B$6,"NÃO COMPRAR - REAJUSTE &gt;5%","COMPRAR")))</f>
        <v>NÃO COMPRAR - REAJUSTE &gt;5%</v>
      </c>
      <c r="AB268" s="18" t="n">
        <f aca="false">IF(W268="DIMEC",S268,IF(W268="MEDCENTRO",U268,""))</f>
        <v>58</v>
      </c>
      <c r="AC268" s="18" t="n">
        <f aca="false">IF(AA268&lt;&gt;"COMPRAR",0,IF(AB268="",I268,MIN(I268,AB268)))</f>
        <v>0</v>
      </c>
      <c r="AD268" s="19" t="n">
        <f aca="false">IF(AC268&gt;0,AC268*V268,0)</f>
        <v>0</v>
      </c>
      <c r="AE268" s="19" t="n">
        <f aca="false">IF(AC268&gt;0,(M268-V268)*AC268,0)</f>
        <v>0</v>
      </c>
      <c r="AF268" s="16" t="str">
        <f aca="false">IF(AA268&lt;&gt;"COMPRAR","",IF(AB268="",IF(X268="","",IF(X268-V268&lt;0.01,"EMPATE TÉCNICO","")),IF(AB268&lt;I268,"ESTOQUE INSUFICIENTE",IF(X268="","",IF(X268-V268&lt;0.01,"EMPATE TÉCNICO","")))))</f>
        <v/>
      </c>
      <c r="AG268" s="16" t="s">
        <v>490</v>
      </c>
      <c r="AH268" s="16" t="s">
        <v>528</v>
      </c>
    </row>
    <row r="269" customFormat="false" ht="15" hidden="false" customHeight="false" outlineLevel="0" collapsed="false">
      <c r="A269" s="16" t="s">
        <v>940</v>
      </c>
      <c r="B269" s="17" t="s">
        <v>941</v>
      </c>
      <c r="C269" s="16" t="s">
        <v>942</v>
      </c>
      <c r="D269" s="16" t="s">
        <v>641</v>
      </c>
      <c r="E269" s="18" t="n">
        <v>1</v>
      </c>
      <c r="F269" s="16" t="s">
        <v>43</v>
      </c>
      <c r="G269" s="18" t="n">
        <v>1</v>
      </c>
      <c r="H269" s="16" t="n">
        <v>0.6</v>
      </c>
      <c r="I269" s="18" t="n">
        <v>1</v>
      </c>
      <c r="J269" s="19" t="n">
        <v>11.76</v>
      </c>
      <c r="K269" s="19" t="n">
        <v>11.76</v>
      </c>
      <c r="L269" s="19" t="n">
        <v>11.76</v>
      </c>
      <c r="M269" s="19" t="n">
        <f aca="false">IF(J269&gt;0,J269,K269)*E269</f>
        <v>11.76</v>
      </c>
      <c r="N269" s="20" t="n">
        <v>14.38</v>
      </c>
      <c r="O269" s="21" t="str">
        <f aca="false">IF(R269="","",ROUND(R269*(1-Premissas!$B$4),4))</f>
        <v/>
      </c>
      <c r="P269" s="22"/>
      <c r="Q269" s="22"/>
      <c r="R269" s="23"/>
      <c r="S269" s="24" t="n">
        <v>697</v>
      </c>
      <c r="T269" s="24" t="n">
        <v>32</v>
      </c>
      <c r="U269" s="25"/>
      <c r="V269" s="19" t="n">
        <f aca="false">IF(COUNT(N269:Q269)=0,"",MIN(N269:Q269))</f>
        <v>14.38</v>
      </c>
      <c r="W269" s="16" t="str">
        <f aca="false">IF(V269="","",INDEX($N$4:$Q$4,MATCH(V269,N269:Q269,0)))</f>
        <v>DIMEC</v>
      </c>
      <c r="X269" s="19" t="str">
        <f aca="false">IF(COUNT(N269:Q269)&lt;2,"",SMALL(N269:Q269,2))</f>
        <v/>
      </c>
      <c r="Y269" s="26" t="n">
        <f aca="false">IF(OR(V269="",M269=0),"",V269/M269-1)</f>
        <v>0.222789115646259</v>
      </c>
      <c r="Z269" s="26" t="n">
        <f aca="false">IF(OR(V269="",L269=""),"",V269/(L269*E269)-1)</f>
        <v>0.222789115646259</v>
      </c>
      <c r="AA269" s="16" t="str">
        <f aca="false">IF(V269="","SEM OFERTA",IF(OR(Y269&gt;Premissas!$B$11,Y269&lt;Premissas!$B$12),"VERIFICAR - UNIDADE/EMBALAGEM",IF(Y269&gt;Premissas!$B$6,"NÃO COMPRAR - REAJUSTE &gt;5%","COMPRAR")))</f>
        <v>NÃO COMPRAR - REAJUSTE &gt;5%</v>
      </c>
      <c r="AB269" s="18" t="n">
        <f aca="false">IF(W269="DIMEC",S269,IF(W269="MEDCENTRO",U269,""))</f>
        <v>697</v>
      </c>
      <c r="AC269" s="18" t="n">
        <f aca="false">IF(AA269&lt;&gt;"COMPRAR",0,IF(AB269="",I269,MIN(I269,AB269)))</f>
        <v>0</v>
      </c>
      <c r="AD269" s="19" t="n">
        <f aca="false">IF(AC269&gt;0,AC269*V269,0)</f>
        <v>0</v>
      </c>
      <c r="AE269" s="19" t="n">
        <f aca="false">IF(AC269&gt;0,(M269-V269)*AC269,0)</f>
        <v>0</v>
      </c>
      <c r="AF269" s="16" t="str">
        <f aca="false">IF(AA269&lt;&gt;"COMPRAR","",IF(AB269="",IF(X269="","",IF(X269-V269&lt;0.01,"EMPATE TÉCNICO","")),IF(AB269&lt;I269,"ESTOQUE INSUFICIENTE",IF(X269="","",IF(X269-V269&lt;0.01,"EMPATE TÉCNICO","")))))</f>
        <v/>
      </c>
      <c r="AG269" s="16" t="s">
        <v>547</v>
      </c>
      <c r="AH269" s="16" t="s">
        <v>528</v>
      </c>
    </row>
    <row r="270" customFormat="false" ht="15" hidden="false" customHeight="false" outlineLevel="0" collapsed="false">
      <c r="A270" s="16" t="s">
        <v>943</v>
      </c>
      <c r="B270" s="17" t="s">
        <v>944</v>
      </c>
      <c r="C270" s="16" t="s">
        <v>945</v>
      </c>
      <c r="D270" s="16" t="s">
        <v>637</v>
      </c>
      <c r="E270" s="18" t="n">
        <v>1</v>
      </c>
      <c r="F270" s="16" t="s">
        <v>41</v>
      </c>
      <c r="G270" s="18" t="n">
        <v>2</v>
      </c>
      <c r="H270" s="16" t="n">
        <v>13.8</v>
      </c>
      <c r="I270" s="18" t="n">
        <v>34</v>
      </c>
      <c r="J270" s="19" t="n">
        <v>8.05</v>
      </c>
      <c r="K270" s="19" t="n">
        <v>8.05</v>
      </c>
      <c r="L270" s="19" t="n">
        <v>8.05</v>
      </c>
      <c r="M270" s="19" t="n">
        <f aca="false">IF(J270&gt;0,J270,K270)*E270</f>
        <v>8.05</v>
      </c>
      <c r="N270" s="20" t="n">
        <v>10.84</v>
      </c>
      <c r="O270" s="21" t="n">
        <f aca="false">IF(R270="","",ROUND(R270*(1-Premissas!$B$4),4))</f>
        <v>8.3505</v>
      </c>
      <c r="P270" s="22"/>
      <c r="Q270" s="22"/>
      <c r="R270" s="23" t="n">
        <v>8.79</v>
      </c>
      <c r="S270" s="24" t="n">
        <v>827</v>
      </c>
      <c r="T270" s="24" t="n">
        <v>20</v>
      </c>
      <c r="U270" s="25" t="n">
        <v>4212</v>
      </c>
      <c r="V270" s="19" t="n">
        <f aca="false">IF(COUNT(N270:Q270)=0,"",MIN(N270:Q270))</f>
        <v>8.3505</v>
      </c>
      <c r="W270" s="16" t="str">
        <f aca="false">IF(V270="","",INDEX($N$4:$Q$4,MATCH(V270,N270:Q270,0)))</f>
        <v>MEDCENTRO</v>
      </c>
      <c r="X270" s="19" t="n">
        <f aca="false">IF(COUNT(N270:Q270)&lt;2,"",SMALL(N270:Q270,2))</f>
        <v>10.84</v>
      </c>
      <c r="Y270" s="26" t="n">
        <f aca="false">IF(OR(V270="",M270=0),"",V270/M270-1)</f>
        <v>0.0373291925465837</v>
      </c>
      <c r="Z270" s="26" t="n">
        <f aca="false">IF(OR(V270="",L270=""),"",V270/(L270*E270)-1)</f>
        <v>0.0373291925465837</v>
      </c>
      <c r="AA270" s="16" t="str">
        <f aca="false">IF(V270="","SEM OFERTA",IF(OR(Y270&gt;Premissas!$B$11,Y270&lt;Premissas!$B$12),"VERIFICAR - UNIDADE/EMBALAGEM",IF(Y270&gt;Premissas!$B$6,"NÃO COMPRAR - REAJUSTE &gt;5%","COMPRAR")))</f>
        <v>COMPRAR</v>
      </c>
      <c r="AB270" s="18" t="n">
        <f aca="false">IF(W270="DIMEC",S270,IF(W270="MEDCENTRO",U270,""))</f>
        <v>4212</v>
      </c>
      <c r="AC270" s="18" t="n">
        <f aca="false">IF(AA270&lt;&gt;"COMPRAR",0,IF(AB270="",I270,MIN(I270,AB270)))</f>
        <v>34</v>
      </c>
      <c r="AD270" s="19" t="n">
        <f aca="false">IF(AC270&gt;0,AC270*V270,0)</f>
        <v>283.917</v>
      </c>
      <c r="AE270" s="19" t="n">
        <f aca="false">IF(AC270&gt;0,(M270-V270)*AC270,0)</f>
        <v>-10.217</v>
      </c>
      <c r="AF270" s="16" t="str">
        <f aca="false">IF(AA270&lt;&gt;"COMPRAR","",IF(AB270="",IF(X270="","",IF(X270-V270&lt;0.01,"EMPATE TÉCNICO","")),IF(AB270&lt;I270,"ESTOQUE INSUFICIENTE",IF(X270="","",IF(X270-V270&lt;0.01,"EMPATE TÉCNICO","")))))</f>
        <v/>
      </c>
      <c r="AG270" s="16" t="s">
        <v>328</v>
      </c>
      <c r="AH270" s="16" t="s">
        <v>528</v>
      </c>
    </row>
    <row r="271" customFormat="false" ht="15" hidden="false" customHeight="false" outlineLevel="0" collapsed="false">
      <c r="A271" s="16" t="s">
        <v>946</v>
      </c>
      <c r="B271" s="17" t="s">
        <v>947</v>
      </c>
      <c r="C271" s="16" t="s">
        <v>948</v>
      </c>
      <c r="D271" s="16" t="s">
        <v>637</v>
      </c>
      <c r="E271" s="18" t="n">
        <v>1</v>
      </c>
      <c r="F271" s="16" t="s">
        <v>41</v>
      </c>
      <c r="G271" s="18" t="n">
        <v>62</v>
      </c>
      <c r="H271" s="16" t="n">
        <v>33.4</v>
      </c>
      <c r="I271" s="18" t="n">
        <v>19</v>
      </c>
      <c r="J271" s="19" t="n">
        <v>5.87</v>
      </c>
      <c r="K271" s="19" t="n">
        <v>5.87</v>
      </c>
      <c r="L271" s="19" t="n">
        <v>5.83</v>
      </c>
      <c r="M271" s="19" t="n">
        <f aca="false">IF(J271&gt;0,J271,K271)*E271</f>
        <v>5.87</v>
      </c>
      <c r="N271" s="20" t="n">
        <v>8.11</v>
      </c>
      <c r="O271" s="21" t="n">
        <f aca="false">IF(R271="","",ROUND(R271*(1-Premissas!$B$4),4))</f>
        <v>6.08</v>
      </c>
      <c r="P271" s="22"/>
      <c r="Q271" s="22"/>
      <c r="R271" s="23" t="n">
        <v>6.4</v>
      </c>
      <c r="S271" s="24" t="n">
        <v>893</v>
      </c>
      <c r="T271" s="24" t="n">
        <v>24</v>
      </c>
      <c r="U271" s="25" t="n">
        <v>2655</v>
      </c>
      <c r="V271" s="19" t="n">
        <f aca="false">IF(COUNT(N271:Q271)=0,"",MIN(N271:Q271))</f>
        <v>6.08</v>
      </c>
      <c r="W271" s="16" t="str">
        <f aca="false">IF(V271="","",INDEX($N$4:$Q$4,MATCH(V271,N271:Q271,0)))</f>
        <v>MEDCENTRO</v>
      </c>
      <c r="X271" s="19" t="n">
        <f aca="false">IF(COUNT(N271:Q271)&lt;2,"",SMALL(N271:Q271,2))</f>
        <v>8.11</v>
      </c>
      <c r="Y271" s="26" t="n">
        <f aca="false">IF(OR(V271="",M271=0),"",V271/M271-1)</f>
        <v>0.0357751277683134</v>
      </c>
      <c r="Z271" s="26" t="n">
        <f aca="false">IF(OR(V271="",L271=""),"",V271/(L271*E271)-1)</f>
        <v>0.0428816466552315</v>
      </c>
      <c r="AA271" s="16" t="str">
        <f aca="false">IF(V271="","SEM OFERTA",IF(OR(Y271&gt;Premissas!$B$11,Y271&lt;Premissas!$B$12),"VERIFICAR - UNIDADE/EMBALAGEM",IF(Y271&gt;Premissas!$B$6,"NÃO COMPRAR - REAJUSTE &gt;5%","COMPRAR")))</f>
        <v>COMPRAR</v>
      </c>
      <c r="AB271" s="18" t="n">
        <f aca="false">IF(W271="DIMEC",S271,IF(W271="MEDCENTRO",U271,""))</f>
        <v>2655</v>
      </c>
      <c r="AC271" s="18" t="n">
        <f aca="false">IF(AA271&lt;&gt;"COMPRAR",0,IF(AB271="",I271,MIN(I271,AB271)))</f>
        <v>19</v>
      </c>
      <c r="AD271" s="19" t="n">
        <f aca="false">IF(AC271&gt;0,AC271*V271,0)</f>
        <v>115.52</v>
      </c>
      <c r="AE271" s="19" t="n">
        <f aca="false">IF(AC271&gt;0,(M271-V271)*AC271,0)</f>
        <v>-3.99</v>
      </c>
      <c r="AF271" s="16" t="str">
        <f aca="false">IF(AA271&lt;&gt;"COMPRAR","",IF(AB271="",IF(X271="","",IF(X271-V271&lt;0.01,"EMPATE TÉCNICO","")),IF(AB271&lt;I271,"ESTOQUE INSUFICIENTE",IF(X271="","",IF(X271-V271&lt;0.01,"EMPATE TÉCNICO","")))))</f>
        <v/>
      </c>
      <c r="AG271" s="16" t="s">
        <v>139</v>
      </c>
      <c r="AH271" s="16" t="s">
        <v>528</v>
      </c>
    </row>
    <row r="272" customFormat="false" ht="15" hidden="false" customHeight="false" outlineLevel="0" collapsed="false">
      <c r="A272" s="16" t="s">
        <v>949</v>
      </c>
      <c r="B272" s="17" t="s">
        <v>950</v>
      </c>
      <c r="C272" s="16" t="s">
        <v>951</v>
      </c>
      <c r="D272" s="16" t="s">
        <v>287</v>
      </c>
      <c r="E272" s="18" t="n">
        <v>1</v>
      </c>
      <c r="F272" s="16" t="s">
        <v>41</v>
      </c>
      <c r="G272" s="18" t="n">
        <v>2</v>
      </c>
      <c r="H272" s="16" t="n">
        <v>4.4</v>
      </c>
      <c r="I272" s="18" t="n">
        <v>10</v>
      </c>
      <c r="J272" s="19" t="n">
        <v>9.655</v>
      </c>
      <c r="K272" s="19" t="n">
        <v>9.655</v>
      </c>
      <c r="L272" s="19" t="n">
        <v>9.655</v>
      </c>
      <c r="M272" s="19" t="n">
        <f aca="false">IF(J272&gt;0,J272,K272)*E272</f>
        <v>9.655</v>
      </c>
      <c r="N272" s="20" t="n">
        <v>11.4</v>
      </c>
      <c r="O272" s="21" t="n">
        <f aca="false">IF(R272="","",ROUND(R272*(1-Premissas!$B$4),4))</f>
        <v>12.6635</v>
      </c>
      <c r="P272" s="22"/>
      <c r="Q272" s="22"/>
      <c r="R272" s="23" t="n">
        <v>13.33</v>
      </c>
      <c r="S272" s="24" t="n">
        <v>121</v>
      </c>
      <c r="T272" s="24" t="n">
        <v>48</v>
      </c>
      <c r="U272" s="25" t="n">
        <v>125</v>
      </c>
      <c r="V272" s="19" t="n">
        <f aca="false">IF(COUNT(N272:Q272)=0,"",MIN(N272:Q272))</f>
        <v>11.4</v>
      </c>
      <c r="W272" s="16" t="str">
        <f aca="false">IF(V272="","",INDEX($N$4:$Q$4,MATCH(V272,N272:Q272,0)))</f>
        <v>DIMEC</v>
      </c>
      <c r="X272" s="19" t="n">
        <f aca="false">IF(COUNT(N272:Q272)&lt;2,"",SMALL(N272:Q272,2))</f>
        <v>12.6635</v>
      </c>
      <c r="Y272" s="26" t="n">
        <f aca="false">IF(OR(V272="",M272=0),"",V272/M272-1)</f>
        <v>0.180735370274469</v>
      </c>
      <c r="Z272" s="26" t="n">
        <f aca="false">IF(OR(V272="",L272=""),"",V272/(L272*E272)-1)</f>
        <v>0.180735370274469</v>
      </c>
      <c r="AA272" s="16" t="str">
        <f aca="false">IF(V272="","SEM OFERTA",IF(OR(Y272&gt;Premissas!$B$11,Y272&lt;Premissas!$B$12),"VERIFICAR - UNIDADE/EMBALAGEM",IF(Y272&gt;Premissas!$B$6,"NÃO COMPRAR - REAJUSTE &gt;5%","COMPRAR")))</f>
        <v>NÃO COMPRAR - REAJUSTE &gt;5%</v>
      </c>
      <c r="AB272" s="18" t="n">
        <f aca="false">IF(W272="DIMEC",S272,IF(W272="MEDCENTRO",U272,""))</f>
        <v>121</v>
      </c>
      <c r="AC272" s="18" t="n">
        <f aca="false">IF(AA272&lt;&gt;"COMPRAR",0,IF(AB272="",I272,MIN(I272,AB272)))</f>
        <v>0</v>
      </c>
      <c r="AD272" s="19" t="n">
        <f aca="false">IF(AC272&gt;0,AC272*V272,0)</f>
        <v>0</v>
      </c>
      <c r="AE272" s="19" t="n">
        <f aca="false">IF(AC272&gt;0,(M272-V272)*AC272,0)</f>
        <v>0</v>
      </c>
      <c r="AF272" s="16" t="str">
        <f aca="false">IF(AA272&lt;&gt;"COMPRAR","",IF(AB272="",IF(X272="","",IF(X272-V272&lt;0.01,"EMPATE TÉCNICO","")),IF(AB272&lt;I272,"ESTOQUE INSUFICIENTE",IF(X272="","",IF(X272-V272&lt;0.01,"EMPATE TÉCNICO","")))))</f>
        <v/>
      </c>
      <c r="AG272" s="16" t="s">
        <v>547</v>
      </c>
      <c r="AH272" s="16" t="s">
        <v>528</v>
      </c>
    </row>
    <row r="273" customFormat="false" ht="15" hidden="false" customHeight="false" outlineLevel="0" collapsed="false">
      <c r="A273" s="16" t="s">
        <v>952</v>
      </c>
      <c r="B273" s="17" t="s">
        <v>953</v>
      </c>
      <c r="C273" s="16" t="s">
        <v>954</v>
      </c>
      <c r="D273" s="16" t="s">
        <v>546</v>
      </c>
      <c r="E273" s="18" t="n">
        <v>1</v>
      </c>
      <c r="F273" s="16" t="s">
        <v>41</v>
      </c>
      <c r="G273" s="18" t="n">
        <v>0</v>
      </c>
      <c r="H273" s="16" t="n">
        <v>3.4</v>
      </c>
      <c r="I273" s="18" t="n">
        <v>9</v>
      </c>
      <c r="J273" s="19" t="n">
        <v>15.892</v>
      </c>
      <c r="K273" s="19" t="n">
        <v>15.892</v>
      </c>
      <c r="L273" s="19" t="n">
        <v>11.45</v>
      </c>
      <c r="M273" s="19" t="n">
        <f aca="false">IF(J273&gt;0,J273,K273)*E273</f>
        <v>15.892</v>
      </c>
      <c r="N273" s="20"/>
      <c r="O273" s="21" t="n">
        <f aca="false">IF(R273="","",ROUND(R273*(1-Premissas!$B$4),4))</f>
        <v>10.7065</v>
      </c>
      <c r="P273" s="22"/>
      <c r="Q273" s="22"/>
      <c r="R273" s="23" t="n">
        <v>11.27</v>
      </c>
      <c r="S273" s="24"/>
      <c r="T273" s="24"/>
      <c r="U273" s="25" t="n">
        <v>1</v>
      </c>
      <c r="V273" s="19" t="n">
        <f aca="false">IF(COUNT(N273:Q273)=0,"",MIN(N273:Q273))</f>
        <v>10.7065</v>
      </c>
      <c r="W273" s="16" t="str">
        <f aca="false">IF(V273="","",INDEX($N$4:$Q$4,MATCH(V273,N273:Q273,0)))</f>
        <v>MEDCENTRO</v>
      </c>
      <c r="X273" s="19" t="str">
        <f aca="false">IF(COUNT(N273:Q273)&lt;2,"",SMALL(N273:Q273,2))</f>
        <v/>
      </c>
      <c r="Y273" s="26" t="n">
        <f aca="false">IF(OR(V273="",M273=0),"",V273/M273-1)</f>
        <v>-0.326296249685376</v>
      </c>
      <c r="Z273" s="26" t="n">
        <f aca="false">IF(OR(V273="",L273=""),"",V273/(L273*E273)-1)</f>
        <v>-0.0649344978165938</v>
      </c>
      <c r="AA273" s="16" t="str">
        <f aca="false">IF(V273="","SEM OFERTA",IF(OR(Y273&gt;Premissas!$B$11,Y273&lt;Premissas!$B$12),"VERIFICAR - UNIDADE/EMBALAGEM",IF(Y273&gt;Premissas!$B$6,"NÃO COMPRAR - REAJUSTE &gt;5%","COMPRAR")))</f>
        <v>COMPRAR</v>
      </c>
      <c r="AB273" s="18" t="n">
        <f aca="false">IF(W273="DIMEC",S273,IF(W273="MEDCENTRO",U273,""))</f>
        <v>1</v>
      </c>
      <c r="AC273" s="18" t="n">
        <f aca="false">IF(AA273&lt;&gt;"COMPRAR",0,IF(AB273="",I273,MIN(I273,AB273)))</f>
        <v>1</v>
      </c>
      <c r="AD273" s="19" t="n">
        <f aca="false">IF(AC273&gt;0,AC273*V273,0)</f>
        <v>10.7065</v>
      </c>
      <c r="AE273" s="19" t="n">
        <f aca="false">IF(AC273&gt;0,(M273-V273)*AC273,0)</f>
        <v>5.1855</v>
      </c>
      <c r="AF273" s="16" t="str">
        <f aca="false">IF(AA273&lt;&gt;"COMPRAR","",IF(AB273="",IF(X273="","",IF(X273-V273&lt;0.01,"EMPATE TÉCNICO","")),IF(AB273&lt;I273,"ESTOQUE INSUFICIENTE",IF(X273="","",IF(X273-V273&lt;0.01,"EMPATE TÉCNICO","")))))</f>
        <v>ESTOQUE INSUFICIENTE</v>
      </c>
      <c r="AG273" s="16" t="s">
        <v>547</v>
      </c>
      <c r="AH273" s="16" t="s">
        <v>528</v>
      </c>
    </row>
    <row r="274" customFormat="false" ht="15" hidden="false" customHeight="false" outlineLevel="0" collapsed="false">
      <c r="A274" s="16" t="s">
        <v>955</v>
      </c>
      <c r="B274" s="17" t="s">
        <v>956</v>
      </c>
      <c r="C274" s="16" t="s">
        <v>954</v>
      </c>
      <c r="D274" s="16" t="s">
        <v>621</v>
      </c>
      <c r="E274" s="18" t="n">
        <v>1</v>
      </c>
      <c r="F274" s="16" t="s">
        <v>41</v>
      </c>
      <c r="G274" s="18" t="n">
        <v>7</v>
      </c>
      <c r="H274" s="16" t="n">
        <v>8.6</v>
      </c>
      <c r="I274" s="18" t="n">
        <v>15</v>
      </c>
      <c r="J274" s="19" t="n">
        <v>10.3916666666667</v>
      </c>
      <c r="K274" s="19" t="n">
        <v>10.3916666666667</v>
      </c>
      <c r="L274" s="19" t="n">
        <v>9.148</v>
      </c>
      <c r="M274" s="19" t="n">
        <f aca="false">IF(J274&gt;0,J274,K274)*E274</f>
        <v>10.3916666666667</v>
      </c>
      <c r="N274" s="20" t="n">
        <v>10.49</v>
      </c>
      <c r="O274" s="21" t="str">
        <f aca="false">IF(R274="","",ROUND(R274*(1-Premissas!$B$4),4))</f>
        <v/>
      </c>
      <c r="P274" s="22"/>
      <c r="Q274" s="22"/>
      <c r="R274" s="23"/>
      <c r="S274" s="24" t="n">
        <v>593</v>
      </c>
      <c r="T274" s="24" t="n">
        <v>48</v>
      </c>
      <c r="U274" s="25"/>
      <c r="V274" s="19" t="n">
        <f aca="false">IF(COUNT(N274:Q274)=0,"",MIN(N274:Q274))</f>
        <v>10.49</v>
      </c>
      <c r="W274" s="16" t="str">
        <f aca="false">IF(V274="","",INDEX($N$4:$Q$4,MATCH(V274,N274:Q274,0)))</f>
        <v>DIMEC</v>
      </c>
      <c r="X274" s="19" t="str">
        <f aca="false">IF(COUNT(N274:Q274)&lt;2,"",SMALL(N274:Q274,2))</f>
        <v/>
      </c>
      <c r="Y274" s="26" t="n">
        <f aca="false">IF(OR(V274="",M274=0),"",V274/M274-1)</f>
        <v>0.00946271050520942</v>
      </c>
      <c r="Z274" s="26" t="n">
        <f aca="false">IF(OR(V274="",L274=""),"",V274/(L274*E274)-1)</f>
        <v>0.146698731963271</v>
      </c>
      <c r="AA274" s="16" t="str">
        <f aca="false">IF(V274="","SEM OFERTA",IF(OR(Y274&gt;Premissas!$B$11,Y274&lt;Premissas!$B$12),"VERIFICAR - UNIDADE/EMBALAGEM",IF(Y274&gt;Premissas!$B$6,"NÃO COMPRAR - REAJUSTE &gt;5%","COMPRAR")))</f>
        <v>COMPRAR</v>
      </c>
      <c r="AB274" s="18" t="n">
        <f aca="false">IF(W274="DIMEC",S274,IF(W274="MEDCENTRO",U274,""))</f>
        <v>593</v>
      </c>
      <c r="AC274" s="18" t="n">
        <f aca="false">IF(AA274&lt;&gt;"COMPRAR",0,IF(AB274="",I274,MIN(I274,AB274)))</f>
        <v>15</v>
      </c>
      <c r="AD274" s="19" t="n">
        <f aca="false">IF(AC274&gt;0,AC274*V274,0)</f>
        <v>157.35</v>
      </c>
      <c r="AE274" s="19" t="n">
        <f aca="false">IF(AC274&gt;0,(M274-V274)*AC274,0)</f>
        <v>-1.47499999999951</v>
      </c>
      <c r="AF274" s="16" t="str">
        <f aca="false">IF(AA274&lt;&gt;"COMPRAR","",IF(AB274="",IF(X274="","",IF(X274-V274&lt;0.01,"EMPATE TÉCNICO","")),IF(AB274&lt;I274,"ESTOQUE INSUFICIENTE",IF(X274="","",IF(X274-V274&lt;0.01,"EMPATE TÉCNICO","")))))</f>
        <v/>
      </c>
      <c r="AG274" s="16" t="s">
        <v>304</v>
      </c>
      <c r="AH274" s="16" t="s">
        <v>528</v>
      </c>
    </row>
    <row r="275" customFormat="false" ht="15" hidden="false" customHeight="false" outlineLevel="0" collapsed="false">
      <c r="A275" s="16" t="s">
        <v>957</v>
      </c>
      <c r="B275" s="17" t="s">
        <v>958</v>
      </c>
      <c r="C275" s="16" t="s">
        <v>959</v>
      </c>
      <c r="D275" s="16" t="s">
        <v>417</v>
      </c>
      <c r="E275" s="18" t="n">
        <v>1</v>
      </c>
      <c r="F275" s="16" t="s">
        <v>43</v>
      </c>
      <c r="G275" s="18" t="n">
        <v>0</v>
      </c>
      <c r="H275" s="16" t="n">
        <v>0.3</v>
      </c>
      <c r="I275" s="18" t="n">
        <v>1</v>
      </c>
      <c r="J275" s="19" t="n">
        <v>29.28</v>
      </c>
      <c r="K275" s="19" t="n">
        <v>29.28</v>
      </c>
      <c r="L275" s="19" t="n">
        <v>29.28</v>
      </c>
      <c r="M275" s="19" t="n">
        <f aca="false">IF(J275&gt;0,J275,K275)*E275</f>
        <v>29.28</v>
      </c>
      <c r="N275" s="20" t="n">
        <v>32.18</v>
      </c>
      <c r="O275" s="21" t="str">
        <f aca="false">IF(R275="","",ROUND(R275*(1-Premissas!$B$4),4))</f>
        <v/>
      </c>
      <c r="P275" s="22"/>
      <c r="Q275" s="22"/>
      <c r="R275" s="23"/>
      <c r="S275" s="24" t="n">
        <v>158</v>
      </c>
      <c r="T275" s="24" t="n">
        <v>54</v>
      </c>
      <c r="U275" s="25"/>
      <c r="V275" s="19" t="n">
        <f aca="false">IF(COUNT(N275:Q275)=0,"",MIN(N275:Q275))</f>
        <v>32.18</v>
      </c>
      <c r="W275" s="16" t="str">
        <f aca="false">IF(V275="","",INDEX($N$4:$Q$4,MATCH(V275,N275:Q275,0)))</f>
        <v>DIMEC</v>
      </c>
      <c r="X275" s="19" t="str">
        <f aca="false">IF(COUNT(N275:Q275)&lt;2,"",SMALL(N275:Q275,2))</f>
        <v/>
      </c>
      <c r="Y275" s="26" t="n">
        <f aca="false">IF(OR(V275="",M275=0),"",V275/M275-1)</f>
        <v>0.0990437158469946</v>
      </c>
      <c r="Z275" s="26" t="n">
        <f aca="false">IF(OR(V275="",L275=""),"",V275/(L275*E275)-1)</f>
        <v>0.0990437158469946</v>
      </c>
      <c r="AA275" s="16" t="str">
        <f aca="false">IF(V275="","SEM OFERTA",IF(OR(Y275&gt;Premissas!$B$11,Y275&lt;Premissas!$B$12),"VERIFICAR - UNIDADE/EMBALAGEM",IF(Y275&gt;Premissas!$B$6,"NÃO COMPRAR - REAJUSTE &gt;5%","COMPRAR")))</f>
        <v>NÃO COMPRAR - REAJUSTE &gt;5%</v>
      </c>
      <c r="AB275" s="18" t="n">
        <f aca="false">IF(W275="DIMEC",S275,IF(W275="MEDCENTRO",U275,""))</f>
        <v>158</v>
      </c>
      <c r="AC275" s="18" t="n">
        <f aca="false">IF(AA275&lt;&gt;"COMPRAR",0,IF(AB275="",I275,MIN(I275,AB275)))</f>
        <v>0</v>
      </c>
      <c r="AD275" s="19" t="n">
        <f aca="false">IF(AC275&gt;0,AC275*V275,0)</f>
        <v>0</v>
      </c>
      <c r="AE275" s="19" t="n">
        <f aca="false">IF(AC275&gt;0,(M275-V275)*AC275,0)</f>
        <v>0</v>
      </c>
      <c r="AF275" s="16" t="str">
        <f aca="false">IF(AA275&lt;&gt;"COMPRAR","",IF(AB275="",IF(X275="","",IF(X275-V275&lt;0.01,"EMPATE TÉCNICO","")),IF(AB275&lt;I275,"ESTOQUE INSUFICIENTE",IF(X275="","",IF(X275-V275&lt;0.01,"EMPATE TÉCNICO","")))))</f>
        <v/>
      </c>
      <c r="AG275" s="16" t="s">
        <v>418</v>
      </c>
      <c r="AH275" s="16" t="s">
        <v>528</v>
      </c>
    </row>
    <row r="276" customFormat="false" ht="15" hidden="false" customHeight="false" outlineLevel="0" collapsed="false">
      <c r="A276" s="16" t="s">
        <v>960</v>
      </c>
      <c r="B276" s="17" t="s">
        <v>961</v>
      </c>
      <c r="C276" s="16" t="s">
        <v>962</v>
      </c>
      <c r="D276" s="16" t="s">
        <v>641</v>
      </c>
      <c r="E276" s="18" t="n">
        <v>1</v>
      </c>
      <c r="F276" s="16" t="s">
        <v>41</v>
      </c>
      <c r="G276" s="18" t="n">
        <v>199</v>
      </c>
      <c r="H276" s="16" t="n">
        <v>79.3</v>
      </c>
      <c r="I276" s="18" t="n">
        <v>5</v>
      </c>
      <c r="J276" s="19" t="n">
        <v>15.44</v>
      </c>
      <c r="K276" s="19" t="n">
        <v>15.44</v>
      </c>
      <c r="L276" s="19" t="n">
        <v>14.5142</v>
      </c>
      <c r="M276" s="19" t="n">
        <f aca="false">IF(J276&gt;0,J276,K276)*E276</f>
        <v>15.44</v>
      </c>
      <c r="N276" s="20" t="n">
        <v>18.69</v>
      </c>
      <c r="O276" s="21" t="str">
        <f aca="false">IF(R276="","",ROUND(R276*(1-Premissas!$B$4),4))</f>
        <v/>
      </c>
      <c r="P276" s="22"/>
      <c r="Q276" s="22"/>
      <c r="R276" s="23"/>
      <c r="S276" s="24" t="n">
        <v>10281</v>
      </c>
      <c r="T276" s="24" t="n">
        <v>50</v>
      </c>
      <c r="U276" s="25"/>
      <c r="V276" s="19" t="n">
        <f aca="false">IF(COUNT(N276:Q276)=0,"",MIN(N276:Q276))</f>
        <v>18.69</v>
      </c>
      <c r="W276" s="16" t="str">
        <f aca="false">IF(V276="","",INDEX($N$4:$Q$4,MATCH(V276,N276:Q276,0)))</f>
        <v>DIMEC</v>
      </c>
      <c r="X276" s="19" t="str">
        <f aca="false">IF(COUNT(N276:Q276)&lt;2,"",SMALL(N276:Q276,2))</f>
        <v/>
      </c>
      <c r="Y276" s="26" t="n">
        <f aca="false">IF(OR(V276="",M276=0),"",V276/M276-1)</f>
        <v>0.210492227979275</v>
      </c>
      <c r="Z276" s="26" t="n">
        <f aca="false">IF(OR(V276="",L276=""),"",V276/(L276*E276)-1)</f>
        <v>0.287704454947569</v>
      </c>
      <c r="AA276" s="16" t="str">
        <f aca="false">IF(V276="","SEM OFERTA",IF(OR(Y276&gt;Premissas!$B$11,Y276&lt;Premissas!$B$12),"VERIFICAR - UNIDADE/EMBALAGEM",IF(Y276&gt;Premissas!$B$6,"NÃO COMPRAR - REAJUSTE &gt;5%","COMPRAR")))</f>
        <v>NÃO COMPRAR - REAJUSTE &gt;5%</v>
      </c>
      <c r="AB276" s="18" t="n">
        <f aca="false">IF(W276="DIMEC",S276,IF(W276="MEDCENTRO",U276,""))</f>
        <v>10281</v>
      </c>
      <c r="AC276" s="18" t="n">
        <f aca="false">IF(AA276&lt;&gt;"COMPRAR",0,IF(AB276="",I276,MIN(I276,AB276)))</f>
        <v>0</v>
      </c>
      <c r="AD276" s="19" t="n">
        <f aca="false">IF(AC276&gt;0,AC276*V276,0)</f>
        <v>0</v>
      </c>
      <c r="AE276" s="19" t="n">
        <f aca="false">IF(AC276&gt;0,(M276-V276)*AC276,0)</f>
        <v>0</v>
      </c>
      <c r="AF276" s="16" t="str">
        <f aca="false">IF(AA276&lt;&gt;"COMPRAR","",IF(AB276="",IF(X276="","",IF(X276-V276&lt;0.01,"EMPATE TÉCNICO","")),IF(AB276&lt;I276,"ESTOQUE INSUFICIENTE",IF(X276="","",IF(X276-V276&lt;0.01,"EMPATE TÉCNICO","")))))</f>
        <v/>
      </c>
      <c r="AG276" s="16" t="s">
        <v>713</v>
      </c>
      <c r="AH276" s="16" t="s">
        <v>528</v>
      </c>
    </row>
    <row r="277" customFormat="false" ht="15" hidden="false" customHeight="false" outlineLevel="0" collapsed="false">
      <c r="A277" s="16" t="s">
        <v>963</v>
      </c>
      <c r="B277" s="17" t="s">
        <v>964</v>
      </c>
      <c r="C277" s="16" t="s">
        <v>965</v>
      </c>
      <c r="D277" s="16" t="s">
        <v>712</v>
      </c>
      <c r="E277" s="18" t="n">
        <v>1</v>
      </c>
      <c r="F277" s="16" t="s">
        <v>41</v>
      </c>
      <c r="G277" s="18" t="n">
        <v>15</v>
      </c>
      <c r="H277" s="16" t="n">
        <v>5.9</v>
      </c>
      <c r="I277" s="18" t="n">
        <v>1</v>
      </c>
      <c r="J277" s="19" t="n">
        <v>42.3333333333333</v>
      </c>
      <c r="K277" s="19" t="n">
        <v>42.3333333333333</v>
      </c>
      <c r="L277" s="19" t="n">
        <v>42.3333</v>
      </c>
      <c r="M277" s="19" t="n">
        <f aca="false">IF(J277&gt;0,J277,K277)*E277</f>
        <v>42.3333333333333</v>
      </c>
      <c r="N277" s="20" t="n">
        <v>45.52</v>
      </c>
      <c r="O277" s="21" t="str">
        <f aca="false">IF(R277="","",ROUND(R277*(1-Premissas!$B$4),4))</f>
        <v/>
      </c>
      <c r="P277" s="22"/>
      <c r="Q277" s="22"/>
      <c r="R277" s="23"/>
      <c r="S277" s="24" t="n">
        <v>542</v>
      </c>
      <c r="T277" s="24" t="n">
        <v>108</v>
      </c>
      <c r="U277" s="25"/>
      <c r="V277" s="19" t="n">
        <f aca="false">IF(COUNT(N277:Q277)=0,"",MIN(N277:Q277))</f>
        <v>45.52</v>
      </c>
      <c r="W277" s="16" t="str">
        <f aca="false">IF(V277="","",INDEX($N$4:$Q$4,MATCH(V277,N277:Q277,0)))</f>
        <v>DIMEC</v>
      </c>
      <c r="X277" s="19" t="str">
        <f aca="false">IF(COUNT(N277:Q277)&lt;2,"",SMALL(N277:Q277,2))</f>
        <v/>
      </c>
      <c r="Y277" s="26" t="n">
        <f aca="false">IF(OR(V277="",M277=0),"",V277/M277-1)</f>
        <v>0.0752755905511819</v>
      </c>
      <c r="Z277" s="26" t="n">
        <f aca="false">IF(OR(V277="",L277=""),"",V277/(L277*E277)-1)</f>
        <v>0.0752764372255412</v>
      </c>
      <c r="AA277" s="16" t="str">
        <f aca="false">IF(V277="","SEM OFERTA",IF(OR(Y277&gt;Premissas!$B$11,Y277&lt;Premissas!$B$12),"VERIFICAR - UNIDADE/EMBALAGEM",IF(Y277&gt;Premissas!$B$6,"NÃO COMPRAR - REAJUSTE &gt;5%","COMPRAR")))</f>
        <v>NÃO COMPRAR - REAJUSTE &gt;5%</v>
      </c>
      <c r="AB277" s="18" t="n">
        <f aca="false">IF(W277="DIMEC",S277,IF(W277="MEDCENTRO",U277,""))</f>
        <v>542</v>
      </c>
      <c r="AC277" s="18" t="n">
        <f aca="false">IF(AA277&lt;&gt;"COMPRAR",0,IF(AB277="",I277,MIN(I277,AB277)))</f>
        <v>0</v>
      </c>
      <c r="AD277" s="19" t="n">
        <f aca="false">IF(AC277&gt;0,AC277*V277,0)</f>
        <v>0</v>
      </c>
      <c r="AE277" s="19" t="n">
        <f aca="false">IF(AC277&gt;0,(M277-V277)*AC277,0)</f>
        <v>0</v>
      </c>
      <c r="AF277" s="16" t="str">
        <f aca="false">IF(AA277&lt;&gt;"COMPRAR","",IF(AB277="",IF(X277="","",IF(X277-V277&lt;0.01,"EMPATE TÉCNICO","")),IF(AB277&lt;I277,"ESTOQUE INSUFICIENTE",IF(X277="","",IF(X277-V277&lt;0.01,"EMPATE TÉCNICO","")))))</f>
        <v/>
      </c>
      <c r="AG277" s="16" t="s">
        <v>713</v>
      </c>
      <c r="AH277" s="16" t="s">
        <v>528</v>
      </c>
    </row>
    <row r="278" customFormat="false" ht="15" hidden="false" customHeight="false" outlineLevel="0" collapsed="false">
      <c r="A278" s="16" t="s">
        <v>966</v>
      </c>
      <c r="B278" s="17" t="s">
        <v>967</v>
      </c>
      <c r="C278" s="16" t="s">
        <v>968</v>
      </c>
      <c r="D278" s="16" t="s">
        <v>546</v>
      </c>
      <c r="E278" s="18" t="n">
        <v>1</v>
      </c>
      <c r="F278" s="16" t="s">
        <v>43</v>
      </c>
      <c r="G278" s="18" t="n">
        <v>0</v>
      </c>
      <c r="H278" s="16" t="n">
        <v>0.5</v>
      </c>
      <c r="I278" s="18" t="n">
        <v>2</v>
      </c>
      <c r="J278" s="19" t="n">
        <v>7.57</v>
      </c>
      <c r="K278" s="19" t="n">
        <v>7.57</v>
      </c>
      <c r="L278" s="19" t="n">
        <v>7.01</v>
      </c>
      <c r="M278" s="19" t="n">
        <f aca="false">IF(J278&gt;0,J278,K278)*E278</f>
        <v>7.57</v>
      </c>
      <c r="N278" s="20"/>
      <c r="O278" s="21" t="n">
        <f aca="false">IF(R278="","",ROUND(R278*(1-Premissas!$B$4),4))</f>
        <v>7.6855</v>
      </c>
      <c r="P278" s="22"/>
      <c r="Q278" s="22"/>
      <c r="R278" s="23" t="n">
        <v>8.09</v>
      </c>
      <c r="S278" s="24"/>
      <c r="T278" s="24"/>
      <c r="U278" s="25" t="n">
        <v>1</v>
      </c>
      <c r="V278" s="19" t="n">
        <f aca="false">IF(COUNT(N278:Q278)=0,"",MIN(N278:Q278))</f>
        <v>7.6855</v>
      </c>
      <c r="W278" s="16" t="str">
        <f aca="false">IF(V278="","",INDEX($N$4:$Q$4,MATCH(V278,N278:Q278,0)))</f>
        <v>MEDCENTRO</v>
      </c>
      <c r="X278" s="19" t="str">
        <f aca="false">IF(COUNT(N278:Q278)&lt;2,"",SMALL(N278:Q278,2))</f>
        <v/>
      </c>
      <c r="Y278" s="26" t="n">
        <f aca="false">IF(OR(V278="",M278=0),"",V278/M278-1)</f>
        <v>0.0152575957727874</v>
      </c>
      <c r="Z278" s="26" t="n">
        <f aca="false">IF(OR(V278="",L278=""),"",V278/(L278*E278)-1)</f>
        <v>0.0963623395149786</v>
      </c>
      <c r="AA278" s="16" t="str">
        <f aca="false">IF(V278="","SEM OFERTA",IF(OR(Y278&gt;Premissas!$B$11,Y278&lt;Premissas!$B$12),"VERIFICAR - UNIDADE/EMBALAGEM",IF(Y278&gt;Premissas!$B$6,"NÃO COMPRAR - REAJUSTE &gt;5%","COMPRAR")))</f>
        <v>COMPRAR</v>
      </c>
      <c r="AB278" s="18" t="n">
        <f aca="false">IF(W278="DIMEC",S278,IF(W278="MEDCENTRO",U278,""))</f>
        <v>1</v>
      </c>
      <c r="AC278" s="18" t="n">
        <f aca="false">IF(AA278&lt;&gt;"COMPRAR",0,IF(AB278="",I278,MIN(I278,AB278)))</f>
        <v>1</v>
      </c>
      <c r="AD278" s="19" t="n">
        <f aca="false">IF(AC278&gt;0,AC278*V278,0)</f>
        <v>7.6855</v>
      </c>
      <c r="AE278" s="19" t="n">
        <f aca="false">IF(AC278&gt;0,(M278-V278)*AC278,0)</f>
        <v>-0.1155</v>
      </c>
      <c r="AF278" s="16" t="str">
        <f aca="false">IF(AA278&lt;&gt;"COMPRAR","",IF(AB278="",IF(X278="","",IF(X278-V278&lt;0.01,"EMPATE TÉCNICO","")),IF(AB278&lt;I278,"ESTOQUE INSUFICIENTE",IF(X278="","",IF(X278-V278&lt;0.01,"EMPATE TÉCNICO","")))))</f>
        <v>ESTOQUE INSUFICIENTE</v>
      </c>
      <c r="AG278" s="16" t="s">
        <v>490</v>
      </c>
      <c r="AH278" s="16" t="s">
        <v>528</v>
      </c>
    </row>
    <row r="279" customFormat="false" ht="15" hidden="false" customHeight="false" outlineLevel="0" collapsed="false">
      <c r="A279" s="16" t="s">
        <v>969</v>
      </c>
      <c r="B279" s="17" t="s">
        <v>970</v>
      </c>
      <c r="C279" s="16" t="s">
        <v>968</v>
      </c>
      <c r="D279" s="16" t="s">
        <v>641</v>
      </c>
      <c r="E279" s="18" t="n">
        <v>1</v>
      </c>
      <c r="F279" s="16" t="s">
        <v>41</v>
      </c>
      <c r="G279" s="18" t="n">
        <v>5</v>
      </c>
      <c r="H279" s="16" t="n">
        <v>10.7</v>
      </c>
      <c r="I279" s="18" t="n">
        <v>23</v>
      </c>
      <c r="J279" s="19" t="n">
        <v>6.925</v>
      </c>
      <c r="K279" s="19" t="n">
        <v>6.925</v>
      </c>
      <c r="L279" s="19" t="n">
        <v>6.925</v>
      </c>
      <c r="M279" s="19" t="n">
        <f aca="false">IF(J279&gt;0,J279,K279)*E279</f>
        <v>6.925</v>
      </c>
      <c r="N279" s="20" t="n">
        <v>8.95</v>
      </c>
      <c r="O279" s="21" t="str">
        <f aca="false">IF(R279="","",ROUND(R279*(1-Premissas!$B$4),4))</f>
        <v/>
      </c>
      <c r="P279" s="22"/>
      <c r="Q279" s="22"/>
      <c r="R279" s="23"/>
      <c r="S279" s="24" t="n">
        <v>2098</v>
      </c>
      <c r="T279" s="24" t="n">
        <v>100</v>
      </c>
      <c r="U279" s="25"/>
      <c r="V279" s="19" t="n">
        <f aca="false">IF(COUNT(N279:Q279)=0,"",MIN(N279:Q279))</f>
        <v>8.95</v>
      </c>
      <c r="W279" s="16" t="str">
        <f aca="false">IF(V279="","",INDEX($N$4:$Q$4,MATCH(V279,N279:Q279,0)))</f>
        <v>DIMEC</v>
      </c>
      <c r="X279" s="19" t="str">
        <f aca="false">IF(COUNT(N279:Q279)&lt;2,"",SMALL(N279:Q279,2))</f>
        <v/>
      </c>
      <c r="Y279" s="26" t="n">
        <f aca="false">IF(OR(V279="",M279=0),"",V279/M279-1)</f>
        <v>0.292418772563177</v>
      </c>
      <c r="Z279" s="26" t="n">
        <f aca="false">IF(OR(V279="",L279=""),"",V279/(L279*E279)-1)</f>
        <v>0.292418772563177</v>
      </c>
      <c r="AA279" s="16" t="str">
        <f aca="false">IF(V279="","SEM OFERTA",IF(OR(Y279&gt;Premissas!$B$11,Y279&lt;Premissas!$B$12),"VERIFICAR - UNIDADE/EMBALAGEM",IF(Y279&gt;Premissas!$B$6,"NÃO COMPRAR - REAJUSTE &gt;5%","COMPRAR")))</f>
        <v>NÃO COMPRAR - REAJUSTE &gt;5%</v>
      </c>
      <c r="AB279" s="18" t="n">
        <f aca="false">IF(W279="DIMEC",S279,IF(W279="MEDCENTRO",U279,""))</f>
        <v>2098</v>
      </c>
      <c r="AC279" s="18" t="n">
        <f aca="false">IF(AA279&lt;&gt;"COMPRAR",0,IF(AB279="",I279,MIN(I279,AB279)))</f>
        <v>0</v>
      </c>
      <c r="AD279" s="19" t="n">
        <f aca="false">IF(AC279&gt;0,AC279*V279,0)</f>
        <v>0</v>
      </c>
      <c r="AE279" s="19" t="n">
        <f aca="false">IF(AC279&gt;0,(M279-V279)*AC279,0)</f>
        <v>0</v>
      </c>
      <c r="AF279" s="16" t="str">
        <f aca="false">IF(AA279&lt;&gt;"COMPRAR","",IF(AB279="",IF(X279="","",IF(X279-V279&lt;0.01,"EMPATE TÉCNICO","")),IF(AB279&lt;I279,"ESTOQUE INSUFICIENTE",IF(X279="","",IF(X279-V279&lt;0.01,"EMPATE TÉCNICO","")))))</f>
        <v/>
      </c>
      <c r="AG279" s="16" t="s">
        <v>547</v>
      </c>
      <c r="AH279" s="16" t="s">
        <v>528</v>
      </c>
    </row>
    <row r="280" customFormat="false" ht="15" hidden="false" customHeight="false" outlineLevel="0" collapsed="false">
      <c r="A280" s="16" t="s">
        <v>971</v>
      </c>
      <c r="B280" s="17" t="s">
        <v>972</v>
      </c>
      <c r="C280" s="16" t="s">
        <v>973</v>
      </c>
      <c r="D280" s="16" t="s">
        <v>481</v>
      </c>
      <c r="E280" s="18" t="n">
        <v>1</v>
      </c>
      <c r="F280" s="16" t="s">
        <v>41</v>
      </c>
      <c r="G280" s="18" t="n">
        <v>2</v>
      </c>
      <c r="H280" s="16" t="n">
        <v>1.5</v>
      </c>
      <c r="I280" s="18" t="n">
        <v>2</v>
      </c>
      <c r="J280" s="19" t="n">
        <v>18.1</v>
      </c>
      <c r="K280" s="19" t="n">
        <v>18.1</v>
      </c>
      <c r="L280" s="19" t="n">
        <v>18.01</v>
      </c>
      <c r="M280" s="19" t="n">
        <f aca="false">IF(J280&gt;0,J280,K280)*E280</f>
        <v>18.1</v>
      </c>
      <c r="N280" s="20" t="n">
        <v>18.89</v>
      </c>
      <c r="O280" s="21" t="n">
        <f aca="false">IF(R280="","",ROUND(R280*(1-Premissas!$B$4),4))</f>
        <v>18.392</v>
      </c>
      <c r="P280" s="22"/>
      <c r="Q280" s="22"/>
      <c r="R280" s="23" t="n">
        <v>19.36</v>
      </c>
      <c r="S280" s="24" t="n">
        <v>105</v>
      </c>
      <c r="T280" s="24" t="n">
        <v>60</v>
      </c>
      <c r="U280" s="25" t="n">
        <v>1</v>
      </c>
      <c r="V280" s="19" t="n">
        <f aca="false">IF(COUNT(N280:Q280)=0,"",MIN(N280:Q280))</f>
        <v>18.392</v>
      </c>
      <c r="W280" s="16" t="str">
        <f aca="false">IF(V280="","",INDEX($N$4:$Q$4,MATCH(V280,N280:Q280,0)))</f>
        <v>MEDCENTRO</v>
      </c>
      <c r="X280" s="19" t="n">
        <f aca="false">IF(COUNT(N280:Q280)&lt;2,"",SMALL(N280:Q280,2))</f>
        <v>18.89</v>
      </c>
      <c r="Y280" s="26" t="n">
        <f aca="false">IF(OR(V280="",M280=0),"",V280/M280-1)</f>
        <v>0.0161325966850827</v>
      </c>
      <c r="Z280" s="26" t="n">
        <f aca="false">IF(OR(V280="",L280=""),"",V280/(L280*E280)-1)</f>
        <v>0.021210438645197</v>
      </c>
      <c r="AA280" s="16" t="str">
        <f aca="false">IF(V280="","SEM OFERTA",IF(OR(Y280&gt;Premissas!$B$11,Y280&lt;Premissas!$B$12),"VERIFICAR - UNIDADE/EMBALAGEM",IF(Y280&gt;Premissas!$B$6,"NÃO COMPRAR - REAJUSTE &gt;5%","COMPRAR")))</f>
        <v>COMPRAR</v>
      </c>
      <c r="AB280" s="18" t="n">
        <f aca="false">IF(W280="DIMEC",S280,IF(W280="MEDCENTRO",U280,""))</f>
        <v>1</v>
      </c>
      <c r="AC280" s="18" t="n">
        <f aca="false">IF(AA280&lt;&gt;"COMPRAR",0,IF(AB280="",I280,MIN(I280,AB280)))</f>
        <v>1</v>
      </c>
      <c r="AD280" s="19" t="n">
        <f aca="false">IF(AC280&gt;0,AC280*V280,0)</f>
        <v>18.392</v>
      </c>
      <c r="AE280" s="19" t="n">
        <f aca="false">IF(AC280&gt;0,(M280-V280)*AC280,0)</f>
        <v>-0.291999999999998</v>
      </c>
      <c r="AF280" s="16" t="str">
        <f aca="false">IF(AA280&lt;&gt;"COMPRAR","",IF(AB280="",IF(X280="","",IF(X280-V280&lt;0.01,"EMPATE TÉCNICO","")),IF(AB280&lt;I280,"ESTOQUE INSUFICIENTE",IF(X280="","",IF(X280-V280&lt;0.01,"EMPATE TÉCNICO","")))))</f>
        <v>ESTOQUE INSUFICIENTE</v>
      </c>
      <c r="AG280" s="16" t="s">
        <v>490</v>
      </c>
      <c r="AH280" s="16" t="s">
        <v>528</v>
      </c>
    </row>
    <row r="281" customFormat="false" ht="15" hidden="false" customHeight="false" outlineLevel="0" collapsed="false">
      <c r="A281" s="16" t="s">
        <v>974</v>
      </c>
      <c r="B281" s="17" t="s">
        <v>975</v>
      </c>
      <c r="C281" s="16" t="s">
        <v>973</v>
      </c>
      <c r="D281" s="16" t="s">
        <v>287</v>
      </c>
      <c r="E281" s="18" t="n">
        <v>1</v>
      </c>
      <c r="F281" s="16" t="s">
        <v>43</v>
      </c>
      <c r="G281" s="18" t="n">
        <v>0</v>
      </c>
      <c r="H281" s="16" t="n">
        <v>1.1</v>
      </c>
      <c r="I281" s="18" t="n">
        <v>3</v>
      </c>
      <c r="J281" s="19" t="n">
        <v>14.33</v>
      </c>
      <c r="K281" s="19" t="n">
        <v>14.33</v>
      </c>
      <c r="L281" s="19" t="n">
        <v>14.33</v>
      </c>
      <c r="M281" s="19" t="n">
        <f aca="false">IF(J281&gt;0,J281,K281)*E281</f>
        <v>14.33</v>
      </c>
      <c r="N281" s="20"/>
      <c r="O281" s="21" t="n">
        <f aca="false">IF(R281="","",ROUND(R281*(1-Premissas!$B$4),4))</f>
        <v>15.314</v>
      </c>
      <c r="P281" s="22"/>
      <c r="Q281" s="22"/>
      <c r="R281" s="23" t="n">
        <v>16.12</v>
      </c>
      <c r="S281" s="24"/>
      <c r="T281" s="24"/>
      <c r="U281" s="25" t="n">
        <v>1</v>
      </c>
      <c r="V281" s="19" t="n">
        <f aca="false">IF(COUNT(N281:Q281)=0,"",MIN(N281:Q281))</f>
        <v>15.314</v>
      </c>
      <c r="W281" s="16" t="str">
        <f aca="false">IF(V281="","",INDEX($N$4:$Q$4,MATCH(V281,N281:Q281,0)))</f>
        <v>MEDCENTRO</v>
      </c>
      <c r="X281" s="19" t="str">
        <f aca="false">IF(COUNT(N281:Q281)&lt;2,"",SMALL(N281:Q281,2))</f>
        <v/>
      </c>
      <c r="Y281" s="26" t="n">
        <f aca="false">IF(OR(V281="",M281=0),"",V281/M281-1)</f>
        <v>0.0686671318911374</v>
      </c>
      <c r="Z281" s="26" t="n">
        <f aca="false">IF(OR(V281="",L281=""),"",V281/(L281*E281)-1)</f>
        <v>0.0686671318911374</v>
      </c>
      <c r="AA281" s="16" t="str">
        <f aca="false">IF(V281="","SEM OFERTA",IF(OR(Y281&gt;Premissas!$B$11,Y281&lt;Premissas!$B$12),"VERIFICAR - UNIDADE/EMBALAGEM",IF(Y281&gt;Premissas!$B$6,"NÃO COMPRAR - REAJUSTE &gt;5%","COMPRAR")))</f>
        <v>NÃO COMPRAR - REAJUSTE &gt;5%</v>
      </c>
      <c r="AB281" s="18" t="n">
        <f aca="false">IF(W281="DIMEC",S281,IF(W281="MEDCENTRO",U281,""))</f>
        <v>1</v>
      </c>
      <c r="AC281" s="18" t="n">
        <f aca="false">IF(AA281&lt;&gt;"COMPRAR",0,IF(AB281="",I281,MIN(I281,AB281)))</f>
        <v>0</v>
      </c>
      <c r="AD281" s="19" t="n">
        <f aca="false">IF(AC281&gt;0,AC281*V281,0)</f>
        <v>0</v>
      </c>
      <c r="AE281" s="19" t="n">
        <f aca="false">IF(AC281&gt;0,(M281-V281)*AC281,0)</f>
        <v>0</v>
      </c>
      <c r="AF281" s="16" t="str">
        <f aca="false">IF(AA281&lt;&gt;"COMPRAR","",IF(AB281="",IF(X281="","",IF(X281-V281&lt;0.01,"EMPATE TÉCNICO","")),IF(AB281&lt;I281,"ESTOQUE INSUFICIENTE",IF(X281="","",IF(X281-V281&lt;0.01,"EMPATE TÉCNICO","")))))</f>
        <v/>
      </c>
      <c r="AG281" s="16" t="s">
        <v>547</v>
      </c>
      <c r="AH281" s="16" t="s">
        <v>528</v>
      </c>
    </row>
    <row r="282" customFormat="false" ht="15" hidden="false" customHeight="false" outlineLevel="0" collapsed="false">
      <c r="A282" s="16" t="s">
        <v>976</v>
      </c>
      <c r="B282" s="17" t="s">
        <v>977</v>
      </c>
      <c r="C282" s="16" t="s">
        <v>978</v>
      </c>
      <c r="D282" s="16" t="s">
        <v>287</v>
      </c>
      <c r="E282" s="18" t="n">
        <v>1</v>
      </c>
      <c r="F282" s="16" t="s">
        <v>42</v>
      </c>
      <c r="G282" s="18" t="n">
        <v>0</v>
      </c>
      <c r="H282" s="16" t="n">
        <v>2.1</v>
      </c>
      <c r="I282" s="18" t="n">
        <v>6</v>
      </c>
      <c r="J282" s="19" t="n">
        <v>13.12</v>
      </c>
      <c r="K282" s="19" t="n">
        <v>13.12</v>
      </c>
      <c r="L282" s="19" t="n">
        <v>12.43</v>
      </c>
      <c r="M282" s="19" t="n">
        <f aca="false">IF(J282&gt;0,J282,K282)*E282</f>
        <v>13.12</v>
      </c>
      <c r="N282" s="20" t="n">
        <v>13.04</v>
      </c>
      <c r="O282" s="21" t="str">
        <f aca="false">IF(R282="","",ROUND(R282*(1-Premissas!$B$4),4))</f>
        <v/>
      </c>
      <c r="P282" s="22"/>
      <c r="Q282" s="22"/>
      <c r="R282" s="23"/>
      <c r="S282" s="24" t="n">
        <v>300</v>
      </c>
      <c r="T282" s="24" t="n">
        <v>48</v>
      </c>
      <c r="U282" s="25"/>
      <c r="V282" s="19" t="n">
        <f aca="false">IF(COUNT(N282:Q282)=0,"",MIN(N282:Q282))</f>
        <v>13.04</v>
      </c>
      <c r="W282" s="16" t="str">
        <f aca="false">IF(V282="","",INDEX($N$4:$Q$4,MATCH(V282,N282:Q282,0)))</f>
        <v>DIMEC</v>
      </c>
      <c r="X282" s="19" t="str">
        <f aca="false">IF(COUNT(N282:Q282)&lt;2,"",SMALL(N282:Q282,2))</f>
        <v/>
      </c>
      <c r="Y282" s="26" t="n">
        <f aca="false">IF(OR(V282="",M282=0),"",V282/M282-1)</f>
        <v>-0.00609756097560976</v>
      </c>
      <c r="Z282" s="26" t="n">
        <f aca="false">IF(OR(V282="",L282=""),"",V282/(L282*E282)-1)</f>
        <v>0.0490748189863233</v>
      </c>
      <c r="AA282" s="16" t="str">
        <f aca="false">IF(V282="","SEM OFERTA",IF(OR(Y282&gt;Premissas!$B$11,Y282&lt;Premissas!$B$12),"VERIFICAR - UNIDADE/EMBALAGEM",IF(Y282&gt;Premissas!$B$6,"NÃO COMPRAR - REAJUSTE &gt;5%","COMPRAR")))</f>
        <v>COMPRAR</v>
      </c>
      <c r="AB282" s="18" t="n">
        <f aca="false">IF(W282="DIMEC",S282,IF(W282="MEDCENTRO",U282,""))</f>
        <v>300</v>
      </c>
      <c r="AC282" s="18" t="n">
        <f aca="false">IF(AA282&lt;&gt;"COMPRAR",0,IF(AB282="",I282,MIN(I282,AB282)))</f>
        <v>6</v>
      </c>
      <c r="AD282" s="19" t="n">
        <f aca="false">IF(AC282&gt;0,AC282*V282,0)</f>
        <v>78.24</v>
      </c>
      <c r="AE282" s="19" t="n">
        <f aca="false">IF(AC282&gt;0,(M282-V282)*AC282,0)</f>
        <v>0.48</v>
      </c>
      <c r="AF282" s="16" t="str">
        <f aca="false">IF(AA282&lt;&gt;"COMPRAR","",IF(AB282="",IF(X282="","",IF(X282-V282&lt;0.01,"EMPATE TÉCNICO","")),IF(AB282&lt;I282,"ESTOQUE INSUFICIENTE",IF(X282="","",IF(X282-V282&lt;0.01,"EMPATE TÉCNICO","")))))</f>
        <v/>
      </c>
      <c r="AG282" s="16" t="s">
        <v>547</v>
      </c>
      <c r="AH282" s="16" t="s">
        <v>528</v>
      </c>
    </row>
    <row r="283" customFormat="false" ht="15" hidden="false" customHeight="false" outlineLevel="0" collapsed="false">
      <c r="A283" s="16" t="s">
        <v>979</v>
      </c>
      <c r="B283" s="17" t="s">
        <v>980</v>
      </c>
      <c r="C283" s="16" t="s">
        <v>981</v>
      </c>
      <c r="D283" s="16" t="s">
        <v>982</v>
      </c>
      <c r="E283" s="18" t="n">
        <v>1</v>
      </c>
      <c r="F283" s="16" t="s">
        <v>43</v>
      </c>
      <c r="G283" s="18" t="n">
        <v>0</v>
      </c>
      <c r="H283" s="16" t="n">
        <v>4.1</v>
      </c>
      <c r="I283" s="18" t="n">
        <v>11</v>
      </c>
      <c r="J283" s="19" t="n">
        <v>16.3491666666667</v>
      </c>
      <c r="K283" s="19" t="n">
        <v>16.3491666666667</v>
      </c>
      <c r="L283" s="19" t="n">
        <v>16.3492</v>
      </c>
      <c r="M283" s="19" t="n">
        <f aca="false">IF(J283&gt;0,J283,K283)*E283</f>
        <v>16.3491666666667</v>
      </c>
      <c r="N283" s="20" t="n">
        <v>19.83</v>
      </c>
      <c r="O283" s="21" t="n">
        <f aca="false">IF(R283="","",ROUND(R283*(1-Premissas!$B$4),4))</f>
        <v>19.19</v>
      </c>
      <c r="P283" s="22"/>
      <c r="Q283" s="22"/>
      <c r="R283" s="23" t="n">
        <v>20.2</v>
      </c>
      <c r="S283" s="24" t="n">
        <v>2204</v>
      </c>
      <c r="T283" s="24" t="n">
        <v>70</v>
      </c>
      <c r="U283" s="25" t="n">
        <v>1028</v>
      </c>
      <c r="V283" s="19" t="n">
        <f aca="false">IF(COUNT(N283:Q283)=0,"",MIN(N283:Q283))</f>
        <v>19.19</v>
      </c>
      <c r="W283" s="16" t="str">
        <f aca="false">IF(V283="","",INDEX($N$4:$Q$4,MATCH(V283,N283:Q283,0)))</f>
        <v>MEDCENTRO</v>
      </c>
      <c r="X283" s="19" t="n">
        <f aca="false">IF(COUNT(N283:Q283)&lt;2,"",SMALL(N283:Q283,2))</f>
        <v>19.83</v>
      </c>
      <c r="Y283" s="26" t="n">
        <f aca="false">IF(OR(V283="",M283=0),"",V283/M283-1)</f>
        <v>0.173760130485751</v>
      </c>
      <c r="Z283" s="26" t="n">
        <f aca="false">IF(OR(V283="",L283=""),"",V283/(L283*E283)-1)</f>
        <v>0.173757737381646</v>
      </c>
      <c r="AA283" s="16" t="str">
        <f aca="false">IF(V283="","SEM OFERTA",IF(OR(Y283&gt;Premissas!$B$11,Y283&lt;Premissas!$B$12),"VERIFICAR - UNIDADE/EMBALAGEM",IF(Y283&gt;Premissas!$B$6,"NÃO COMPRAR - REAJUSTE &gt;5%","COMPRAR")))</f>
        <v>NÃO COMPRAR - REAJUSTE &gt;5%</v>
      </c>
      <c r="AB283" s="18" t="n">
        <f aca="false">IF(W283="DIMEC",S283,IF(W283="MEDCENTRO",U283,""))</f>
        <v>1028</v>
      </c>
      <c r="AC283" s="18" t="n">
        <f aca="false">IF(AA283&lt;&gt;"COMPRAR",0,IF(AB283="",I283,MIN(I283,AB283)))</f>
        <v>0</v>
      </c>
      <c r="AD283" s="19" t="n">
        <f aca="false">IF(AC283&gt;0,AC283*V283,0)</f>
        <v>0</v>
      </c>
      <c r="AE283" s="19" t="n">
        <f aca="false">IF(AC283&gt;0,(M283-V283)*AC283,0)</f>
        <v>0</v>
      </c>
      <c r="AF283" s="16" t="str">
        <f aca="false">IF(AA283&lt;&gt;"COMPRAR","",IF(AB283="",IF(X283="","",IF(X283-V283&lt;0.01,"EMPATE TÉCNICO","")),IF(AB283&lt;I283,"ESTOQUE INSUFICIENTE",IF(X283="","",IF(X283-V283&lt;0.01,"EMPATE TÉCNICO","")))))</f>
        <v/>
      </c>
      <c r="AG283" s="16" t="s">
        <v>547</v>
      </c>
      <c r="AH283" s="16" t="s">
        <v>528</v>
      </c>
    </row>
    <row r="284" customFormat="false" ht="15" hidden="false" customHeight="false" outlineLevel="0" collapsed="false">
      <c r="A284" s="16" t="s">
        <v>983</v>
      </c>
      <c r="B284" s="17" t="s">
        <v>984</v>
      </c>
      <c r="C284" s="16" t="s">
        <v>985</v>
      </c>
      <c r="D284" s="16" t="s">
        <v>982</v>
      </c>
      <c r="E284" s="18" t="n">
        <v>1</v>
      </c>
      <c r="F284" s="16" t="s">
        <v>41</v>
      </c>
      <c r="G284" s="18" t="n">
        <v>7</v>
      </c>
      <c r="H284" s="16" t="n">
        <v>3</v>
      </c>
      <c r="I284" s="18" t="n">
        <v>1</v>
      </c>
      <c r="J284" s="19" t="n">
        <v>15.55</v>
      </c>
      <c r="K284" s="19" t="n">
        <v>15.55</v>
      </c>
      <c r="L284" s="19" t="n">
        <v>15.55</v>
      </c>
      <c r="M284" s="19" t="n">
        <f aca="false">IF(J284&gt;0,J284,K284)*E284</f>
        <v>15.55</v>
      </c>
      <c r="N284" s="20" t="n">
        <v>16.37</v>
      </c>
      <c r="O284" s="21" t="str">
        <f aca="false">IF(R284="","",ROUND(R284*(1-Premissas!$B$4),4))</f>
        <v/>
      </c>
      <c r="P284" s="22"/>
      <c r="Q284" s="22"/>
      <c r="R284" s="23"/>
      <c r="S284" s="24" t="n">
        <v>1117</v>
      </c>
      <c r="T284" s="24" t="n">
        <v>70</v>
      </c>
      <c r="U284" s="25"/>
      <c r="V284" s="19" t="n">
        <f aca="false">IF(COUNT(N284:Q284)=0,"",MIN(N284:Q284))</f>
        <v>16.37</v>
      </c>
      <c r="W284" s="16" t="str">
        <f aca="false">IF(V284="","",INDEX($N$4:$Q$4,MATCH(V284,N284:Q284,0)))</f>
        <v>DIMEC</v>
      </c>
      <c r="X284" s="19" t="str">
        <f aca="false">IF(COUNT(N284:Q284)&lt;2,"",SMALL(N284:Q284,2))</f>
        <v/>
      </c>
      <c r="Y284" s="26" t="n">
        <f aca="false">IF(OR(V284="",M284=0),"",V284/M284-1)</f>
        <v>0.0527331189710611</v>
      </c>
      <c r="Z284" s="26" t="n">
        <f aca="false">IF(OR(V284="",L284=""),"",V284/(L284*E284)-1)</f>
        <v>0.0527331189710611</v>
      </c>
      <c r="AA284" s="16" t="str">
        <f aca="false">IF(V284="","SEM OFERTA",IF(OR(Y284&gt;Premissas!$B$11,Y284&lt;Premissas!$B$12),"VERIFICAR - UNIDADE/EMBALAGEM",IF(Y284&gt;Premissas!$B$6,"NÃO COMPRAR - REAJUSTE &gt;5%","COMPRAR")))</f>
        <v>NÃO COMPRAR - REAJUSTE &gt;5%</v>
      </c>
      <c r="AB284" s="18" t="n">
        <f aca="false">IF(W284="DIMEC",S284,IF(W284="MEDCENTRO",U284,""))</f>
        <v>1117</v>
      </c>
      <c r="AC284" s="18" t="n">
        <f aca="false">IF(AA284&lt;&gt;"COMPRAR",0,IF(AB284="",I284,MIN(I284,AB284)))</f>
        <v>0</v>
      </c>
      <c r="AD284" s="19" t="n">
        <f aca="false">IF(AC284&gt;0,AC284*V284,0)</f>
        <v>0</v>
      </c>
      <c r="AE284" s="19" t="n">
        <f aca="false">IF(AC284&gt;0,(M284-V284)*AC284,0)</f>
        <v>0</v>
      </c>
      <c r="AF284" s="16" t="str">
        <f aca="false">IF(AA284&lt;&gt;"COMPRAR","",IF(AB284="",IF(X284="","",IF(X284-V284&lt;0.01,"EMPATE TÉCNICO","")),IF(AB284&lt;I284,"ESTOQUE INSUFICIENTE",IF(X284="","",IF(X284-V284&lt;0.01,"EMPATE TÉCNICO","")))))</f>
        <v/>
      </c>
      <c r="AG284" s="16" t="s">
        <v>304</v>
      </c>
      <c r="AH284" s="16" t="s">
        <v>528</v>
      </c>
    </row>
    <row r="285" customFormat="false" ht="15" hidden="false" customHeight="false" outlineLevel="0" collapsed="false">
      <c r="A285" s="16" t="s">
        <v>986</v>
      </c>
      <c r="B285" s="17" t="s">
        <v>987</v>
      </c>
      <c r="C285" s="16" t="s">
        <v>988</v>
      </c>
      <c r="D285" s="16" t="s">
        <v>989</v>
      </c>
      <c r="E285" s="18" t="n">
        <v>1</v>
      </c>
      <c r="F285" s="16" t="s">
        <v>42</v>
      </c>
      <c r="G285" s="18" t="n">
        <v>2</v>
      </c>
      <c r="H285" s="16" t="n">
        <v>2.9</v>
      </c>
      <c r="I285" s="18" t="n">
        <v>6</v>
      </c>
      <c r="J285" s="19" t="n">
        <v>6.64</v>
      </c>
      <c r="K285" s="19" t="n">
        <v>6.64</v>
      </c>
      <c r="L285" s="19" t="n">
        <v>6.64</v>
      </c>
      <c r="M285" s="19" t="n">
        <f aca="false">IF(J285&gt;0,J285,K285)*E285</f>
        <v>6.64</v>
      </c>
      <c r="N285" s="20" t="n">
        <v>7.83</v>
      </c>
      <c r="O285" s="21" t="str">
        <f aca="false">IF(R285="","",ROUND(R285*(1-Premissas!$B$4),4))</f>
        <v/>
      </c>
      <c r="P285" s="22"/>
      <c r="Q285" s="22"/>
      <c r="R285" s="23"/>
      <c r="S285" s="24" t="n">
        <v>372</v>
      </c>
      <c r="T285" s="24" t="n">
        <v>198</v>
      </c>
      <c r="U285" s="25"/>
      <c r="V285" s="19" t="n">
        <f aca="false">IF(COUNT(N285:Q285)=0,"",MIN(N285:Q285))</f>
        <v>7.83</v>
      </c>
      <c r="W285" s="16" t="str">
        <f aca="false">IF(V285="","",INDEX($N$4:$Q$4,MATCH(V285,N285:Q285,0)))</f>
        <v>DIMEC</v>
      </c>
      <c r="X285" s="19" t="str">
        <f aca="false">IF(COUNT(N285:Q285)&lt;2,"",SMALL(N285:Q285,2))</f>
        <v/>
      </c>
      <c r="Y285" s="26" t="n">
        <f aca="false">IF(OR(V285="",M285=0),"",V285/M285-1)</f>
        <v>0.17921686746988</v>
      </c>
      <c r="Z285" s="26" t="n">
        <f aca="false">IF(OR(V285="",L285=""),"",V285/(L285*E285)-1)</f>
        <v>0.17921686746988</v>
      </c>
      <c r="AA285" s="16" t="str">
        <f aca="false">IF(V285="","SEM OFERTA",IF(OR(Y285&gt;Premissas!$B$11,Y285&lt;Premissas!$B$12),"VERIFICAR - UNIDADE/EMBALAGEM",IF(Y285&gt;Premissas!$B$6,"NÃO COMPRAR - REAJUSTE &gt;5%","COMPRAR")))</f>
        <v>NÃO COMPRAR - REAJUSTE &gt;5%</v>
      </c>
      <c r="AB285" s="18" t="n">
        <f aca="false">IF(W285="DIMEC",S285,IF(W285="MEDCENTRO",U285,""))</f>
        <v>372</v>
      </c>
      <c r="AC285" s="18" t="n">
        <f aca="false">IF(AA285&lt;&gt;"COMPRAR",0,IF(AB285="",I285,MIN(I285,AB285)))</f>
        <v>0</v>
      </c>
      <c r="AD285" s="19" t="n">
        <f aca="false">IF(AC285&gt;0,AC285*V285,0)</f>
        <v>0</v>
      </c>
      <c r="AE285" s="19" t="n">
        <f aca="false">IF(AC285&gt;0,(M285-V285)*AC285,0)</f>
        <v>0</v>
      </c>
      <c r="AF285" s="16" t="str">
        <f aca="false">IF(AA285&lt;&gt;"COMPRAR","",IF(AB285="",IF(X285="","",IF(X285-V285&lt;0.01,"EMPATE TÉCNICO","")),IF(AB285&lt;I285,"ESTOQUE INSUFICIENTE",IF(X285="","",IF(X285-V285&lt;0.01,"EMPATE TÉCNICO","")))))</f>
        <v/>
      </c>
      <c r="AG285" s="16" t="s">
        <v>418</v>
      </c>
      <c r="AH285" s="16" t="s">
        <v>528</v>
      </c>
    </row>
    <row r="286" customFormat="false" ht="15" hidden="false" customHeight="false" outlineLevel="0" collapsed="false">
      <c r="A286" s="16" t="s">
        <v>990</v>
      </c>
      <c r="B286" s="17" t="s">
        <v>991</v>
      </c>
      <c r="C286" s="16" t="s">
        <v>992</v>
      </c>
      <c r="D286" s="16" t="s">
        <v>993</v>
      </c>
      <c r="E286" s="18" t="n">
        <v>1</v>
      </c>
      <c r="F286" s="16" t="s">
        <v>43</v>
      </c>
      <c r="G286" s="18" t="n">
        <v>0</v>
      </c>
      <c r="H286" s="16" t="n">
        <v>0.2</v>
      </c>
      <c r="I286" s="18" t="n">
        <v>1</v>
      </c>
      <c r="J286" s="19" t="n">
        <v>14.31</v>
      </c>
      <c r="K286" s="19" t="n">
        <v>14.31</v>
      </c>
      <c r="L286" s="19" t="n">
        <v>14.31</v>
      </c>
      <c r="M286" s="19" t="n">
        <f aca="false">IF(J286&gt;0,J286,K286)*E286</f>
        <v>14.31</v>
      </c>
      <c r="N286" s="20" t="n">
        <v>18.99</v>
      </c>
      <c r="O286" s="21" t="str">
        <f aca="false">IF(R286="","",ROUND(R286*(1-Premissas!$B$4),4))</f>
        <v/>
      </c>
      <c r="P286" s="22"/>
      <c r="Q286" s="22"/>
      <c r="R286" s="23"/>
      <c r="S286" s="24" t="n">
        <v>318</v>
      </c>
      <c r="T286" s="24" t="n">
        <v>96</v>
      </c>
      <c r="U286" s="25"/>
      <c r="V286" s="19" t="n">
        <f aca="false">IF(COUNT(N286:Q286)=0,"",MIN(N286:Q286))</f>
        <v>18.99</v>
      </c>
      <c r="W286" s="16" t="str">
        <f aca="false">IF(V286="","",INDEX($N$4:$Q$4,MATCH(V286,N286:Q286,0)))</f>
        <v>DIMEC</v>
      </c>
      <c r="X286" s="19" t="str">
        <f aca="false">IF(COUNT(N286:Q286)&lt;2,"",SMALL(N286:Q286,2))</f>
        <v/>
      </c>
      <c r="Y286" s="26" t="n">
        <f aca="false">IF(OR(V286="",M286=0),"",V286/M286-1)</f>
        <v>0.327044025157233</v>
      </c>
      <c r="Z286" s="26" t="n">
        <f aca="false">IF(OR(V286="",L286=""),"",V286/(L286*E286)-1)</f>
        <v>0.327044025157233</v>
      </c>
      <c r="AA286" s="16" t="str">
        <f aca="false">IF(V286="","SEM OFERTA",IF(OR(Y286&gt;Premissas!$B$11,Y286&lt;Premissas!$B$12),"VERIFICAR - UNIDADE/EMBALAGEM",IF(Y286&gt;Premissas!$B$6,"NÃO COMPRAR - REAJUSTE &gt;5%","COMPRAR")))</f>
        <v>NÃO COMPRAR - REAJUSTE &gt;5%</v>
      </c>
      <c r="AB286" s="18" t="n">
        <f aca="false">IF(W286="DIMEC",S286,IF(W286="MEDCENTRO",U286,""))</f>
        <v>318</v>
      </c>
      <c r="AC286" s="18" t="n">
        <f aca="false">IF(AA286&lt;&gt;"COMPRAR",0,IF(AB286="",I286,MIN(I286,AB286)))</f>
        <v>0</v>
      </c>
      <c r="AD286" s="19" t="n">
        <f aca="false">IF(AC286&gt;0,AC286*V286,0)</f>
        <v>0</v>
      </c>
      <c r="AE286" s="19" t="n">
        <f aca="false">IF(AC286&gt;0,(M286-V286)*AC286,0)</f>
        <v>0</v>
      </c>
      <c r="AF286" s="16" t="str">
        <f aca="false">IF(AA286&lt;&gt;"COMPRAR","",IF(AB286="",IF(X286="","",IF(X286-V286&lt;0.01,"EMPATE TÉCNICO","")),IF(AB286&lt;I286,"ESTOQUE INSUFICIENTE",IF(X286="","",IF(X286-V286&lt;0.01,"EMPATE TÉCNICO","")))))</f>
        <v/>
      </c>
      <c r="AG286" s="16" t="s">
        <v>547</v>
      </c>
      <c r="AH286" s="16" t="s">
        <v>528</v>
      </c>
    </row>
    <row r="287" customFormat="false" ht="15" hidden="false" customHeight="false" outlineLevel="0" collapsed="false">
      <c r="A287" s="16" t="s">
        <v>994</v>
      </c>
      <c r="B287" s="17" t="s">
        <v>995</v>
      </c>
      <c r="C287" s="16" t="s">
        <v>996</v>
      </c>
      <c r="D287" s="16" t="s">
        <v>571</v>
      </c>
      <c r="E287" s="18" t="n">
        <v>1</v>
      </c>
      <c r="F287" s="16" t="s">
        <v>43</v>
      </c>
      <c r="G287" s="18" t="n">
        <v>1</v>
      </c>
      <c r="H287" s="16" t="n">
        <v>0.9</v>
      </c>
      <c r="I287" s="18" t="n">
        <v>2</v>
      </c>
      <c r="J287" s="19" t="n">
        <v>13.84</v>
      </c>
      <c r="K287" s="19" t="n">
        <v>13.84</v>
      </c>
      <c r="L287" s="19" t="n">
        <v>13.84</v>
      </c>
      <c r="M287" s="19" t="n">
        <f aca="false">IF(J287&gt;0,J287,K287)*E287</f>
        <v>13.84</v>
      </c>
      <c r="N287" s="20" t="n">
        <v>14.78</v>
      </c>
      <c r="O287" s="21" t="str">
        <f aca="false">IF(R287="","",ROUND(R287*(1-Premissas!$B$4),4))</f>
        <v/>
      </c>
      <c r="P287" s="22"/>
      <c r="Q287" s="22"/>
      <c r="R287" s="23"/>
      <c r="S287" s="24" t="n">
        <v>335</v>
      </c>
      <c r="T287" s="24" t="n">
        <v>60</v>
      </c>
      <c r="U287" s="25"/>
      <c r="V287" s="19" t="n">
        <f aca="false">IF(COUNT(N287:Q287)=0,"",MIN(N287:Q287))</f>
        <v>14.78</v>
      </c>
      <c r="W287" s="16" t="str">
        <f aca="false">IF(V287="","",INDEX($N$4:$Q$4,MATCH(V287,N287:Q287,0)))</f>
        <v>DIMEC</v>
      </c>
      <c r="X287" s="19" t="str">
        <f aca="false">IF(COUNT(N287:Q287)&lt;2,"",SMALL(N287:Q287,2))</f>
        <v/>
      </c>
      <c r="Y287" s="26" t="n">
        <f aca="false">IF(OR(V287="",M287=0),"",V287/M287-1)</f>
        <v>0.0679190751445087</v>
      </c>
      <c r="Z287" s="26" t="n">
        <f aca="false">IF(OR(V287="",L287=""),"",V287/(L287*E287)-1)</f>
        <v>0.0679190751445087</v>
      </c>
      <c r="AA287" s="16" t="str">
        <f aca="false">IF(V287="","SEM OFERTA",IF(OR(Y287&gt;Premissas!$B$11,Y287&lt;Premissas!$B$12),"VERIFICAR - UNIDADE/EMBALAGEM",IF(Y287&gt;Premissas!$B$6,"NÃO COMPRAR - REAJUSTE &gt;5%","COMPRAR")))</f>
        <v>NÃO COMPRAR - REAJUSTE &gt;5%</v>
      </c>
      <c r="AB287" s="18" t="n">
        <f aca="false">IF(W287="DIMEC",S287,IF(W287="MEDCENTRO",U287,""))</f>
        <v>335</v>
      </c>
      <c r="AC287" s="18" t="n">
        <f aca="false">IF(AA287&lt;&gt;"COMPRAR",0,IF(AB287="",I287,MIN(I287,AB287)))</f>
        <v>0</v>
      </c>
      <c r="AD287" s="19" t="n">
        <f aca="false">IF(AC287&gt;0,AC287*V287,0)</f>
        <v>0</v>
      </c>
      <c r="AE287" s="19" t="n">
        <f aca="false">IF(AC287&gt;0,(M287-V287)*AC287,0)</f>
        <v>0</v>
      </c>
      <c r="AF287" s="16" t="str">
        <f aca="false">IF(AA287&lt;&gt;"COMPRAR","",IF(AB287="",IF(X287="","",IF(X287-V287&lt;0.01,"EMPATE TÉCNICO","")),IF(AB287&lt;I287,"ESTOQUE INSUFICIENTE",IF(X287="","",IF(X287-V287&lt;0.01,"EMPATE TÉCNICO","")))))</f>
        <v/>
      </c>
      <c r="AG287" s="16" t="s">
        <v>304</v>
      </c>
      <c r="AH287" s="16" t="s">
        <v>528</v>
      </c>
    </row>
    <row r="288" customFormat="false" ht="15" hidden="false" customHeight="false" outlineLevel="0" collapsed="false">
      <c r="A288" s="16" t="s">
        <v>997</v>
      </c>
      <c r="B288" s="17" t="s">
        <v>998</v>
      </c>
      <c r="C288" s="16" t="s">
        <v>999</v>
      </c>
      <c r="D288" s="16" t="s">
        <v>571</v>
      </c>
      <c r="E288" s="18" t="n">
        <v>1</v>
      </c>
      <c r="F288" s="16" t="s">
        <v>43</v>
      </c>
      <c r="G288" s="18" t="n">
        <v>3</v>
      </c>
      <c r="H288" s="16" t="n">
        <v>1.8</v>
      </c>
      <c r="I288" s="18" t="n">
        <v>2</v>
      </c>
      <c r="J288" s="19" t="n">
        <v>7.39</v>
      </c>
      <c r="K288" s="19" t="n">
        <v>7.39</v>
      </c>
      <c r="L288" s="19" t="n">
        <v>7.39</v>
      </c>
      <c r="M288" s="19" t="n">
        <f aca="false">IF(J288&gt;0,J288,K288)*E288</f>
        <v>7.39</v>
      </c>
      <c r="N288" s="20" t="n">
        <v>7.78</v>
      </c>
      <c r="O288" s="21" t="str">
        <f aca="false">IF(R288="","",ROUND(R288*(1-Premissas!$B$4),4))</f>
        <v/>
      </c>
      <c r="P288" s="22"/>
      <c r="Q288" s="22"/>
      <c r="R288" s="23"/>
      <c r="S288" s="24" t="n">
        <v>2889</v>
      </c>
      <c r="T288" s="24" t="n">
        <v>60</v>
      </c>
      <c r="U288" s="25"/>
      <c r="V288" s="19" t="n">
        <f aca="false">IF(COUNT(N288:Q288)=0,"",MIN(N288:Q288))</f>
        <v>7.78</v>
      </c>
      <c r="W288" s="16" t="str">
        <f aca="false">IF(V288="","",INDEX($N$4:$Q$4,MATCH(V288,N288:Q288,0)))</f>
        <v>DIMEC</v>
      </c>
      <c r="X288" s="19" t="str">
        <f aca="false">IF(COUNT(N288:Q288)&lt;2,"",SMALL(N288:Q288,2))</f>
        <v/>
      </c>
      <c r="Y288" s="26" t="n">
        <f aca="false">IF(OR(V288="",M288=0),"",V288/M288-1)</f>
        <v>0.0527740189445196</v>
      </c>
      <c r="Z288" s="26" t="n">
        <f aca="false">IF(OR(V288="",L288=""),"",V288/(L288*E288)-1)</f>
        <v>0.0527740189445196</v>
      </c>
      <c r="AA288" s="16" t="str">
        <f aca="false">IF(V288="","SEM OFERTA",IF(OR(Y288&gt;Premissas!$B$11,Y288&lt;Premissas!$B$12),"VERIFICAR - UNIDADE/EMBALAGEM",IF(Y288&gt;Premissas!$B$6,"NÃO COMPRAR - REAJUSTE &gt;5%","COMPRAR")))</f>
        <v>NÃO COMPRAR - REAJUSTE &gt;5%</v>
      </c>
      <c r="AB288" s="18" t="n">
        <f aca="false">IF(W288="DIMEC",S288,IF(W288="MEDCENTRO",U288,""))</f>
        <v>2889</v>
      </c>
      <c r="AC288" s="18" t="n">
        <f aca="false">IF(AA288&lt;&gt;"COMPRAR",0,IF(AB288="",I288,MIN(I288,AB288)))</f>
        <v>0</v>
      </c>
      <c r="AD288" s="19" t="n">
        <f aca="false">IF(AC288&gt;0,AC288*V288,0)</f>
        <v>0</v>
      </c>
      <c r="AE288" s="19" t="n">
        <f aca="false">IF(AC288&gt;0,(M288-V288)*AC288,0)</f>
        <v>0</v>
      </c>
      <c r="AF288" s="16" t="str">
        <f aca="false">IF(AA288&lt;&gt;"COMPRAR","",IF(AB288="",IF(X288="","",IF(X288-V288&lt;0.01,"EMPATE TÉCNICO","")),IF(AB288&lt;I288,"ESTOQUE INSUFICIENTE",IF(X288="","",IF(X288-V288&lt;0.01,"EMPATE TÉCNICO","")))))</f>
        <v/>
      </c>
      <c r="AG288" s="16" t="s">
        <v>304</v>
      </c>
      <c r="AH288" s="16" t="s">
        <v>528</v>
      </c>
    </row>
    <row r="289" customFormat="false" ht="15" hidden="false" customHeight="false" outlineLevel="0" collapsed="false">
      <c r="A289" s="16" t="s">
        <v>1000</v>
      </c>
      <c r="B289" s="17" t="s">
        <v>1001</v>
      </c>
      <c r="C289" s="16" t="s">
        <v>1002</v>
      </c>
      <c r="D289" s="16" t="s">
        <v>637</v>
      </c>
      <c r="E289" s="18" t="n">
        <v>1</v>
      </c>
      <c r="F289" s="16" t="s">
        <v>43</v>
      </c>
      <c r="G289" s="18" t="n">
        <v>1</v>
      </c>
      <c r="H289" s="16" t="n">
        <v>2.1</v>
      </c>
      <c r="I289" s="18" t="n">
        <v>5</v>
      </c>
      <c r="J289" s="19" t="n">
        <v>11.46</v>
      </c>
      <c r="K289" s="19" t="n">
        <v>11.46</v>
      </c>
      <c r="L289" s="19" t="n">
        <v>11.03</v>
      </c>
      <c r="M289" s="19" t="n">
        <f aca="false">IF(J289&gt;0,J289,K289)*E289</f>
        <v>11.46</v>
      </c>
      <c r="N289" s="20"/>
      <c r="O289" s="21" t="n">
        <f aca="false">IF(R289="","",ROUND(R289*(1-Premissas!$B$4),4))</f>
        <v>11.514</v>
      </c>
      <c r="P289" s="22"/>
      <c r="Q289" s="22"/>
      <c r="R289" s="23" t="n">
        <v>12.12</v>
      </c>
      <c r="S289" s="24"/>
      <c r="T289" s="24"/>
      <c r="U289" s="25" t="n">
        <v>677</v>
      </c>
      <c r="V289" s="19" t="n">
        <f aca="false">IF(COUNT(N289:Q289)=0,"",MIN(N289:Q289))</f>
        <v>11.514</v>
      </c>
      <c r="W289" s="16" t="str">
        <f aca="false">IF(V289="","",INDEX($N$4:$Q$4,MATCH(V289,N289:Q289,0)))</f>
        <v>MEDCENTRO</v>
      </c>
      <c r="X289" s="19" t="str">
        <f aca="false">IF(COUNT(N289:Q289)&lt;2,"",SMALL(N289:Q289,2))</f>
        <v/>
      </c>
      <c r="Y289" s="26" t="n">
        <f aca="false">IF(OR(V289="",M289=0),"",V289/M289-1)</f>
        <v>0.00471204188481655</v>
      </c>
      <c r="Z289" s="26" t="n">
        <f aca="false">IF(OR(V289="",L289=""),"",V289/(L289*E289)-1)</f>
        <v>0.0438803263825929</v>
      </c>
      <c r="AA289" s="16" t="str">
        <f aca="false">IF(V289="","SEM OFERTA",IF(OR(Y289&gt;Premissas!$B$11,Y289&lt;Premissas!$B$12),"VERIFICAR - UNIDADE/EMBALAGEM",IF(Y289&gt;Premissas!$B$6,"NÃO COMPRAR - REAJUSTE &gt;5%","COMPRAR")))</f>
        <v>COMPRAR</v>
      </c>
      <c r="AB289" s="18" t="n">
        <f aca="false">IF(W289="DIMEC",S289,IF(W289="MEDCENTRO",U289,""))</f>
        <v>677</v>
      </c>
      <c r="AC289" s="18" t="n">
        <f aca="false">IF(AA289&lt;&gt;"COMPRAR",0,IF(AB289="",I289,MIN(I289,AB289)))</f>
        <v>5</v>
      </c>
      <c r="AD289" s="19" t="n">
        <f aca="false">IF(AC289&gt;0,AC289*V289,0)</f>
        <v>57.57</v>
      </c>
      <c r="AE289" s="19" t="n">
        <f aca="false">IF(AC289&gt;0,(M289-V289)*AC289,0)</f>
        <v>-0.269999999999992</v>
      </c>
      <c r="AF289" s="16" t="str">
        <f aca="false">IF(AA289&lt;&gt;"COMPRAR","",IF(AB289="",IF(X289="","",IF(X289-V289&lt;0.01,"EMPATE TÉCNICO","")),IF(AB289&lt;I289,"ESTOQUE INSUFICIENTE",IF(X289="","",IF(X289-V289&lt;0.01,"EMPATE TÉCNICO","")))))</f>
        <v/>
      </c>
      <c r="AG289" s="16" t="s">
        <v>328</v>
      </c>
      <c r="AH289" s="16" t="s">
        <v>528</v>
      </c>
    </row>
    <row r="290" customFormat="false" ht="15" hidden="false" customHeight="false" outlineLevel="0" collapsed="false">
      <c r="A290" s="16" t="s">
        <v>1003</v>
      </c>
      <c r="B290" s="17" t="s">
        <v>1004</v>
      </c>
      <c r="C290" s="16" t="s">
        <v>1005</v>
      </c>
      <c r="D290" s="16" t="s">
        <v>287</v>
      </c>
      <c r="E290" s="18" t="n">
        <v>1</v>
      </c>
      <c r="F290" s="16" t="s">
        <v>41</v>
      </c>
      <c r="G290" s="18" t="n">
        <v>8</v>
      </c>
      <c r="H290" s="16" t="n">
        <v>3.2</v>
      </c>
      <c r="I290" s="18" t="n">
        <v>1</v>
      </c>
      <c r="J290" s="19" t="n">
        <v>10.98</v>
      </c>
      <c r="K290" s="19" t="n">
        <v>10.98</v>
      </c>
      <c r="L290" s="19" t="n">
        <v>10.98</v>
      </c>
      <c r="M290" s="19" t="n">
        <f aca="false">IF(J290&gt;0,J290,K290)*E290</f>
        <v>10.98</v>
      </c>
      <c r="N290" s="20" t="n">
        <v>14.98</v>
      </c>
      <c r="O290" s="21" t="n">
        <f aca="false">IF(R290="","",ROUND(R290*(1-Premissas!$B$4),4))</f>
        <v>16.6725</v>
      </c>
      <c r="P290" s="22"/>
      <c r="Q290" s="22"/>
      <c r="R290" s="23" t="n">
        <v>17.55</v>
      </c>
      <c r="S290" s="24" t="n">
        <v>549</v>
      </c>
      <c r="T290" s="24" t="n">
        <v>56</v>
      </c>
      <c r="U290" s="25" t="n">
        <v>168</v>
      </c>
      <c r="V290" s="19" t="n">
        <f aca="false">IF(COUNT(N290:Q290)=0,"",MIN(N290:Q290))</f>
        <v>14.98</v>
      </c>
      <c r="W290" s="16" t="str">
        <f aca="false">IF(V290="","",INDEX($N$4:$Q$4,MATCH(V290,N290:Q290,0)))</f>
        <v>DIMEC</v>
      </c>
      <c r="X290" s="19" t="n">
        <f aca="false">IF(COUNT(N290:Q290)&lt;2,"",SMALL(N290:Q290,2))</f>
        <v>16.6725</v>
      </c>
      <c r="Y290" s="26" t="n">
        <f aca="false">IF(OR(V290="",M290=0),"",V290/M290-1)</f>
        <v>0.364298724954463</v>
      </c>
      <c r="Z290" s="26" t="n">
        <f aca="false">IF(OR(V290="",L290=""),"",V290/(L290*E290)-1)</f>
        <v>0.364298724954463</v>
      </c>
      <c r="AA290" s="16" t="str">
        <f aca="false">IF(V290="","SEM OFERTA",IF(OR(Y290&gt;Premissas!$B$11,Y290&lt;Premissas!$B$12),"VERIFICAR - UNIDADE/EMBALAGEM",IF(Y290&gt;Premissas!$B$6,"NÃO COMPRAR - REAJUSTE &gt;5%","COMPRAR")))</f>
        <v>NÃO COMPRAR - REAJUSTE &gt;5%</v>
      </c>
      <c r="AB290" s="18" t="n">
        <f aca="false">IF(W290="DIMEC",S290,IF(W290="MEDCENTRO",U290,""))</f>
        <v>549</v>
      </c>
      <c r="AC290" s="18" t="n">
        <f aca="false">IF(AA290&lt;&gt;"COMPRAR",0,IF(AB290="",I290,MIN(I290,AB290)))</f>
        <v>0</v>
      </c>
      <c r="AD290" s="19" t="n">
        <f aca="false">IF(AC290&gt;0,AC290*V290,0)</f>
        <v>0</v>
      </c>
      <c r="AE290" s="19" t="n">
        <f aca="false">IF(AC290&gt;0,(M290-V290)*AC290,0)</f>
        <v>0</v>
      </c>
      <c r="AF290" s="16" t="str">
        <f aca="false">IF(AA290&lt;&gt;"COMPRAR","",IF(AB290="",IF(X290="","",IF(X290-V290&lt;0.01,"EMPATE TÉCNICO","")),IF(AB290&lt;I290,"ESTOQUE INSUFICIENTE",IF(X290="","",IF(X290-V290&lt;0.01,"EMPATE TÉCNICO","")))))</f>
        <v/>
      </c>
      <c r="AG290" s="16" t="s">
        <v>490</v>
      </c>
      <c r="AH290" s="16" t="s">
        <v>528</v>
      </c>
    </row>
    <row r="291" customFormat="false" ht="15" hidden="false" customHeight="false" outlineLevel="0" collapsed="false">
      <c r="A291" s="16" t="s">
        <v>1006</v>
      </c>
      <c r="B291" s="17" t="s">
        <v>1007</v>
      </c>
      <c r="C291" s="16" t="s">
        <v>1008</v>
      </c>
      <c r="D291" s="16" t="s">
        <v>287</v>
      </c>
      <c r="E291" s="18" t="n">
        <v>1</v>
      </c>
      <c r="F291" s="16" t="s">
        <v>41</v>
      </c>
      <c r="G291" s="18" t="n">
        <v>12</v>
      </c>
      <c r="H291" s="16" t="n">
        <v>6.4</v>
      </c>
      <c r="I291" s="18" t="n">
        <v>5</v>
      </c>
      <c r="J291" s="19" t="n">
        <v>12.9942857142857</v>
      </c>
      <c r="K291" s="19" t="n">
        <v>12.9942857142857</v>
      </c>
      <c r="L291" s="19" t="n">
        <v>12.9943</v>
      </c>
      <c r="M291" s="19" t="n">
        <f aca="false">IF(J291&gt;0,J291,K291)*E291</f>
        <v>12.9942857142857</v>
      </c>
      <c r="N291" s="20" t="n">
        <v>15.63</v>
      </c>
      <c r="O291" s="21" t="n">
        <f aca="false">IF(R291="","",ROUND(R291*(1-Premissas!$B$4),4))</f>
        <v>16.891</v>
      </c>
      <c r="P291" s="22"/>
      <c r="Q291" s="22"/>
      <c r="R291" s="23" t="n">
        <v>17.78</v>
      </c>
      <c r="S291" s="24" t="n">
        <v>33</v>
      </c>
      <c r="T291" s="24" t="n">
        <v>56</v>
      </c>
      <c r="U291" s="25" t="n">
        <v>114</v>
      </c>
      <c r="V291" s="19" t="n">
        <f aca="false">IF(COUNT(N291:Q291)=0,"",MIN(N291:Q291))</f>
        <v>15.63</v>
      </c>
      <c r="W291" s="16" t="str">
        <f aca="false">IF(V291="","",INDEX($N$4:$Q$4,MATCH(V291,N291:Q291,0)))</f>
        <v>DIMEC</v>
      </c>
      <c r="X291" s="19" t="n">
        <f aca="false">IF(COUNT(N291:Q291)&lt;2,"",SMALL(N291:Q291,2))</f>
        <v>16.891</v>
      </c>
      <c r="Y291" s="26" t="n">
        <f aca="false">IF(OR(V291="",M291=0),"",V291/M291-1)</f>
        <v>0.2028364116095</v>
      </c>
      <c r="Z291" s="26" t="n">
        <f aca="false">IF(OR(V291="",L291=""),"",V291/(L291*E291)-1)</f>
        <v>0.202835089231432</v>
      </c>
      <c r="AA291" s="16" t="str">
        <f aca="false">IF(V291="","SEM OFERTA",IF(OR(Y291&gt;Premissas!$B$11,Y291&lt;Premissas!$B$12),"VERIFICAR - UNIDADE/EMBALAGEM",IF(Y291&gt;Premissas!$B$6,"NÃO COMPRAR - REAJUSTE &gt;5%","COMPRAR")))</f>
        <v>NÃO COMPRAR - REAJUSTE &gt;5%</v>
      </c>
      <c r="AB291" s="18" t="n">
        <f aca="false">IF(W291="DIMEC",S291,IF(W291="MEDCENTRO",U291,""))</f>
        <v>33</v>
      </c>
      <c r="AC291" s="18" t="n">
        <f aca="false">IF(AA291&lt;&gt;"COMPRAR",0,IF(AB291="",I291,MIN(I291,AB291)))</f>
        <v>0</v>
      </c>
      <c r="AD291" s="19" t="n">
        <f aca="false">IF(AC291&gt;0,AC291*V291,0)</f>
        <v>0</v>
      </c>
      <c r="AE291" s="19" t="n">
        <f aca="false">IF(AC291&gt;0,(M291-V291)*AC291,0)</f>
        <v>0</v>
      </c>
      <c r="AF291" s="16" t="str">
        <f aca="false">IF(AA291&lt;&gt;"COMPRAR","",IF(AB291="",IF(X291="","",IF(X291-V291&lt;0.01,"EMPATE TÉCNICO","")),IF(AB291&lt;I291,"ESTOQUE INSUFICIENTE",IF(X291="","",IF(X291-V291&lt;0.01,"EMPATE TÉCNICO","")))))</f>
        <v/>
      </c>
      <c r="AG291" s="16" t="s">
        <v>490</v>
      </c>
      <c r="AH291" s="16" t="s">
        <v>528</v>
      </c>
    </row>
    <row r="292" customFormat="false" ht="15" hidden="false" customHeight="false" outlineLevel="0" collapsed="false">
      <c r="A292" s="16" t="s">
        <v>1009</v>
      </c>
      <c r="B292" s="17" t="s">
        <v>1010</v>
      </c>
      <c r="C292" s="16" t="s">
        <v>1011</v>
      </c>
      <c r="D292" s="16" t="s">
        <v>641</v>
      </c>
      <c r="E292" s="18" t="n">
        <v>1</v>
      </c>
      <c r="F292" s="16" t="s">
        <v>41</v>
      </c>
      <c r="G292" s="18" t="n">
        <v>0</v>
      </c>
      <c r="H292" s="16" t="n">
        <v>1.2</v>
      </c>
      <c r="I292" s="18" t="n">
        <v>4</v>
      </c>
      <c r="J292" s="19" t="n">
        <v>26.1875</v>
      </c>
      <c r="K292" s="19" t="n">
        <v>26.1875</v>
      </c>
      <c r="L292" s="19" t="n">
        <v>26.1875</v>
      </c>
      <c r="M292" s="19" t="n">
        <f aca="false">IF(J292&gt;0,J292,K292)*E292</f>
        <v>26.1875</v>
      </c>
      <c r="N292" s="20" t="n">
        <v>34.88</v>
      </c>
      <c r="O292" s="21" t="str">
        <f aca="false">IF(R292="","",ROUND(R292*(1-Premissas!$B$4),4))</f>
        <v/>
      </c>
      <c r="P292" s="22"/>
      <c r="Q292" s="22"/>
      <c r="R292" s="23"/>
      <c r="S292" s="24" t="n">
        <v>136</v>
      </c>
      <c r="T292" s="24" t="n">
        <v>96</v>
      </c>
      <c r="U292" s="25"/>
      <c r="V292" s="19" t="n">
        <f aca="false">IF(COUNT(N292:Q292)=0,"",MIN(N292:Q292))</f>
        <v>34.88</v>
      </c>
      <c r="W292" s="16" t="str">
        <f aca="false">IF(V292="","",INDEX($N$4:$Q$4,MATCH(V292,N292:Q292,0)))</f>
        <v>DIMEC</v>
      </c>
      <c r="X292" s="19" t="str">
        <f aca="false">IF(COUNT(N292:Q292)&lt;2,"",SMALL(N292:Q292,2))</f>
        <v/>
      </c>
      <c r="Y292" s="26" t="n">
        <f aca="false">IF(OR(V292="",M292=0),"",V292/M292-1)</f>
        <v>0.331933174224344</v>
      </c>
      <c r="Z292" s="26" t="n">
        <f aca="false">IF(OR(V292="",L292=""),"",V292/(L292*E292)-1)</f>
        <v>0.331933174224344</v>
      </c>
      <c r="AA292" s="16" t="str">
        <f aca="false">IF(V292="","SEM OFERTA",IF(OR(Y292&gt;Premissas!$B$11,Y292&lt;Premissas!$B$12),"VERIFICAR - UNIDADE/EMBALAGEM",IF(Y292&gt;Premissas!$B$6,"NÃO COMPRAR - REAJUSTE &gt;5%","COMPRAR")))</f>
        <v>NÃO COMPRAR - REAJUSTE &gt;5%</v>
      </c>
      <c r="AB292" s="18" t="n">
        <f aca="false">IF(W292="DIMEC",S292,IF(W292="MEDCENTRO",U292,""))</f>
        <v>136</v>
      </c>
      <c r="AC292" s="18" t="n">
        <f aca="false">IF(AA292&lt;&gt;"COMPRAR",0,IF(AB292="",I292,MIN(I292,AB292)))</f>
        <v>0</v>
      </c>
      <c r="AD292" s="19" t="n">
        <f aca="false">IF(AC292&gt;0,AC292*V292,0)</f>
        <v>0</v>
      </c>
      <c r="AE292" s="19" t="n">
        <f aca="false">IF(AC292&gt;0,(M292-V292)*AC292,0)</f>
        <v>0</v>
      </c>
      <c r="AF292" s="16" t="str">
        <f aca="false">IF(AA292&lt;&gt;"COMPRAR","",IF(AB292="",IF(X292="","",IF(X292-V292&lt;0.01,"EMPATE TÉCNICO","")),IF(AB292&lt;I292,"ESTOQUE INSUFICIENTE",IF(X292="","",IF(X292-V292&lt;0.01,"EMPATE TÉCNICO","")))))</f>
        <v/>
      </c>
      <c r="AG292" s="16" t="s">
        <v>547</v>
      </c>
      <c r="AH292" s="16" t="s">
        <v>528</v>
      </c>
    </row>
    <row r="293" customFormat="false" ht="15" hidden="false" customHeight="false" outlineLevel="0" collapsed="false">
      <c r="A293" s="16" t="s">
        <v>1012</v>
      </c>
      <c r="B293" s="17" t="s">
        <v>1013</v>
      </c>
      <c r="C293" s="16" t="s">
        <v>1014</v>
      </c>
      <c r="D293" s="16" t="s">
        <v>481</v>
      </c>
      <c r="E293" s="18" t="n">
        <v>1</v>
      </c>
      <c r="F293" s="16" t="s">
        <v>42</v>
      </c>
      <c r="G293" s="18" t="n">
        <v>10</v>
      </c>
      <c r="H293" s="16" t="n">
        <v>6.4</v>
      </c>
      <c r="I293" s="18" t="n">
        <v>7</v>
      </c>
      <c r="J293" s="19" t="n">
        <v>2.77</v>
      </c>
      <c r="K293" s="19" t="n">
        <v>2.77</v>
      </c>
      <c r="L293" s="19" t="n">
        <v>2.77</v>
      </c>
      <c r="M293" s="19" t="n">
        <f aca="false">IF(J293&gt;0,J293,K293)*E293</f>
        <v>2.77</v>
      </c>
      <c r="N293" s="20" t="n">
        <v>2.87</v>
      </c>
      <c r="O293" s="21" t="n">
        <f aca="false">IF(R293="","",ROUND(R293*(1-Premissas!$B$4),4))</f>
        <v>2.8785</v>
      </c>
      <c r="P293" s="22"/>
      <c r="Q293" s="22"/>
      <c r="R293" s="23" t="n">
        <v>3.03</v>
      </c>
      <c r="S293" s="24" t="n">
        <v>173</v>
      </c>
      <c r="T293" s="24" t="n">
        <v>60</v>
      </c>
      <c r="U293" s="25" t="n">
        <v>291</v>
      </c>
      <c r="V293" s="19" t="n">
        <f aca="false">IF(COUNT(N293:Q293)=0,"",MIN(N293:Q293))</f>
        <v>2.87</v>
      </c>
      <c r="W293" s="16" t="str">
        <f aca="false">IF(V293="","",INDEX($N$4:$Q$4,MATCH(V293,N293:Q293,0)))</f>
        <v>DIMEC</v>
      </c>
      <c r="X293" s="19" t="n">
        <f aca="false">IF(COUNT(N293:Q293)&lt;2,"",SMALL(N293:Q293,2))</f>
        <v>2.8785</v>
      </c>
      <c r="Y293" s="26" t="n">
        <f aca="false">IF(OR(V293="",M293=0),"",V293/M293-1)</f>
        <v>0.036101083032491</v>
      </c>
      <c r="Z293" s="26" t="n">
        <f aca="false">IF(OR(V293="",L293=""),"",V293/(L293*E293)-1)</f>
        <v>0.036101083032491</v>
      </c>
      <c r="AA293" s="16" t="str">
        <f aca="false">IF(V293="","SEM OFERTA",IF(OR(Y293&gt;Premissas!$B$11,Y293&lt;Premissas!$B$12),"VERIFICAR - UNIDADE/EMBALAGEM",IF(Y293&gt;Premissas!$B$6,"NÃO COMPRAR - REAJUSTE &gt;5%","COMPRAR")))</f>
        <v>COMPRAR</v>
      </c>
      <c r="AB293" s="18" t="n">
        <f aca="false">IF(W293="DIMEC",S293,IF(W293="MEDCENTRO",U293,""))</f>
        <v>173</v>
      </c>
      <c r="AC293" s="18" t="n">
        <f aca="false">IF(AA293&lt;&gt;"COMPRAR",0,IF(AB293="",I293,MIN(I293,AB293)))</f>
        <v>7</v>
      </c>
      <c r="AD293" s="19" t="n">
        <f aca="false">IF(AC293&gt;0,AC293*V293,0)</f>
        <v>20.09</v>
      </c>
      <c r="AE293" s="19" t="n">
        <f aca="false">IF(AC293&gt;0,(M293-V293)*AC293,0)</f>
        <v>-0.700000000000001</v>
      </c>
      <c r="AF293" s="16" t="str">
        <f aca="false">IF(AA293&lt;&gt;"COMPRAR","",IF(AB293="",IF(X293="","",IF(X293-V293&lt;0.01,"EMPATE TÉCNICO","")),IF(AB293&lt;I293,"ESTOQUE INSUFICIENTE",IF(X293="","",IF(X293-V293&lt;0.01,"EMPATE TÉCNICO","")))))</f>
        <v>EMPATE TÉCNICO</v>
      </c>
      <c r="AG293" s="16" t="s">
        <v>490</v>
      </c>
      <c r="AH293" s="16" t="s">
        <v>528</v>
      </c>
    </row>
    <row r="294" customFormat="false" ht="15" hidden="false" customHeight="false" outlineLevel="0" collapsed="false">
      <c r="A294" s="16" t="s">
        <v>1015</v>
      </c>
      <c r="B294" s="17" t="s">
        <v>1016</v>
      </c>
      <c r="C294" s="16" t="s">
        <v>1017</v>
      </c>
      <c r="D294" s="16" t="s">
        <v>559</v>
      </c>
      <c r="E294" s="18" t="n">
        <v>1</v>
      </c>
      <c r="F294" s="16" t="s">
        <v>41</v>
      </c>
      <c r="G294" s="18" t="n">
        <v>23</v>
      </c>
      <c r="H294" s="16" t="n">
        <v>15</v>
      </c>
      <c r="I294" s="18" t="n">
        <v>13</v>
      </c>
      <c r="J294" s="19" t="n">
        <v>2.38</v>
      </c>
      <c r="K294" s="19" t="n">
        <v>2.38</v>
      </c>
      <c r="L294" s="19" t="n">
        <v>2.34</v>
      </c>
      <c r="M294" s="19" t="n">
        <f aca="false">IF(J294&gt;0,J294,K294)*E294</f>
        <v>2.38</v>
      </c>
      <c r="N294" s="20" t="n">
        <v>2.49</v>
      </c>
      <c r="O294" s="21" t="str">
        <f aca="false">IF(R294="","",ROUND(R294*(1-Premissas!$B$4),4))</f>
        <v/>
      </c>
      <c r="P294" s="22"/>
      <c r="Q294" s="22"/>
      <c r="R294" s="23"/>
      <c r="S294" s="24" t="n">
        <v>8687</v>
      </c>
      <c r="T294" s="24" t="n">
        <v>100</v>
      </c>
      <c r="U294" s="25"/>
      <c r="V294" s="19" t="n">
        <f aca="false">IF(COUNT(N294:Q294)=0,"",MIN(N294:Q294))</f>
        <v>2.49</v>
      </c>
      <c r="W294" s="16" t="str">
        <f aca="false">IF(V294="","",INDEX($N$4:$Q$4,MATCH(V294,N294:Q294,0)))</f>
        <v>DIMEC</v>
      </c>
      <c r="X294" s="19" t="str">
        <f aca="false">IF(COUNT(N294:Q294)&lt;2,"",SMALL(N294:Q294,2))</f>
        <v/>
      </c>
      <c r="Y294" s="26" t="n">
        <f aca="false">IF(OR(V294="",M294=0),"",V294/M294-1)</f>
        <v>0.046218487394958</v>
      </c>
      <c r="Z294" s="26" t="n">
        <f aca="false">IF(OR(V294="",L294=""),"",V294/(L294*E294)-1)</f>
        <v>0.0641025641025643</v>
      </c>
      <c r="AA294" s="16" t="str">
        <f aca="false">IF(V294="","SEM OFERTA",IF(OR(Y294&gt;Premissas!$B$11,Y294&lt;Premissas!$B$12),"VERIFICAR - UNIDADE/EMBALAGEM",IF(Y294&gt;Premissas!$B$6,"NÃO COMPRAR - REAJUSTE &gt;5%","COMPRAR")))</f>
        <v>COMPRAR</v>
      </c>
      <c r="AB294" s="18" t="n">
        <f aca="false">IF(W294="DIMEC",S294,IF(W294="MEDCENTRO",U294,""))</f>
        <v>8687</v>
      </c>
      <c r="AC294" s="18" t="n">
        <f aca="false">IF(AA294&lt;&gt;"COMPRAR",0,IF(AB294="",I294,MIN(I294,AB294)))</f>
        <v>13</v>
      </c>
      <c r="AD294" s="19" t="n">
        <f aca="false">IF(AC294&gt;0,AC294*V294,0)</f>
        <v>32.37</v>
      </c>
      <c r="AE294" s="19" t="n">
        <f aca="false">IF(AC294&gt;0,(M294-V294)*AC294,0)</f>
        <v>-1.43</v>
      </c>
      <c r="AF294" s="16" t="str">
        <f aca="false">IF(AA294&lt;&gt;"COMPRAR","",IF(AB294="",IF(X294="","",IF(X294-V294&lt;0.01,"EMPATE TÉCNICO","")),IF(AB294&lt;I294,"ESTOQUE INSUFICIENTE",IF(X294="","",IF(X294-V294&lt;0.01,"EMPATE TÉCNICO","")))))</f>
        <v/>
      </c>
      <c r="AG294" s="16" t="s">
        <v>304</v>
      </c>
      <c r="AH294" s="16" t="s">
        <v>528</v>
      </c>
    </row>
    <row r="295" customFormat="false" ht="15" hidden="false" customHeight="false" outlineLevel="0" collapsed="false">
      <c r="A295" s="16" t="s">
        <v>1018</v>
      </c>
      <c r="B295" s="17" t="s">
        <v>1019</v>
      </c>
      <c r="C295" s="16" t="s">
        <v>1020</v>
      </c>
      <c r="D295" s="16" t="s">
        <v>625</v>
      </c>
      <c r="E295" s="18" t="n">
        <v>1</v>
      </c>
      <c r="F295" s="16" t="s">
        <v>43</v>
      </c>
      <c r="G295" s="18" t="n">
        <v>0</v>
      </c>
      <c r="H295" s="16" t="n">
        <v>1.9</v>
      </c>
      <c r="I295" s="18" t="n">
        <v>5</v>
      </c>
      <c r="J295" s="19" t="n">
        <v>8.3</v>
      </c>
      <c r="K295" s="19" t="n">
        <v>8.3</v>
      </c>
      <c r="L295" s="19" t="n">
        <v>8.3</v>
      </c>
      <c r="M295" s="19" t="n">
        <f aca="false">IF(J295&gt;0,J295,K295)*E295</f>
        <v>8.3</v>
      </c>
      <c r="N295" s="20" t="n">
        <v>9.67</v>
      </c>
      <c r="O295" s="21" t="n">
        <f aca="false">IF(R295="","",ROUND(R295*(1-Premissas!$B$4),4))</f>
        <v>9.3575</v>
      </c>
      <c r="P295" s="22"/>
      <c r="Q295" s="22"/>
      <c r="R295" s="23" t="n">
        <v>9.85</v>
      </c>
      <c r="S295" s="24" t="n">
        <v>2075</v>
      </c>
      <c r="T295" s="24" t="n">
        <v>128</v>
      </c>
      <c r="U295" s="25" t="n">
        <v>398</v>
      </c>
      <c r="V295" s="19" t="n">
        <f aca="false">IF(COUNT(N295:Q295)=0,"",MIN(N295:Q295))</f>
        <v>9.3575</v>
      </c>
      <c r="W295" s="16" t="str">
        <f aca="false">IF(V295="","",INDEX($N$4:$Q$4,MATCH(V295,N295:Q295,0)))</f>
        <v>MEDCENTRO</v>
      </c>
      <c r="X295" s="19" t="n">
        <f aca="false">IF(COUNT(N295:Q295)&lt;2,"",SMALL(N295:Q295,2))</f>
        <v>9.67</v>
      </c>
      <c r="Y295" s="26" t="n">
        <f aca="false">IF(OR(V295="",M295=0),"",V295/M295-1)</f>
        <v>0.127409638554217</v>
      </c>
      <c r="Z295" s="26" t="n">
        <f aca="false">IF(OR(V295="",L295=""),"",V295/(L295*E295)-1)</f>
        <v>0.127409638554217</v>
      </c>
      <c r="AA295" s="16" t="str">
        <f aca="false">IF(V295="","SEM OFERTA",IF(OR(Y295&gt;Premissas!$B$11,Y295&lt;Premissas!$B$12),"VERIFICAR - UNIDADE/EMBALAGEM",IF(Y295&gt;Premissas!$B$6,"NÃO COMPRAR - REAJUSTE &gt;5%","COMPRAR")))</f>
        <v>NÃO COMPRAR - REAJUSTE &gt;5%</v>
      </c>
      <c r="AB295" s="18" t="n">
        <f aca="false">IF(W295="DIMEC",S295,IF(W295="MEDCENTRO",U295,""))</f>
        <v>398</v>
      </c>
      <c r="AC295" s="18" t="n">
        <f aca="false">IF(AA295&lt;&gt;"COMPRAR",0,IF(AB295="",I295,MIN(I295,AB295)))</f>
        <v>0</v>
      </c>
      <c r="AD295" s="19" t="n">
        <f aca="false">IF(AC295&gt;0,AC295*V295,0)</f>
        <v>0</v>
      </c>
      <c r="AE295" s="19" t="n">
        <f aca="false">IF(AC295&gt;0,(M295-V295)*AC295,0)</f>
        <v>0</v>
      </c>
      <c r="AF295" s="16" t="str">
        <f aca="false">IF(AA295&lt;&gt;"COMPRAR","",IF(AB295="",IF(X295="","",IF(X295-V295&lt;0.01,"EMPATE TÉCNICO","")),IF(AB295&lt;I295,"ESTOQUE INSUFICIENTE",IF(X295="","",IF(X295-V295&lt;0.01,"EMPATE TÉCNICO","")))))</f>
        <v/>
      </c>
      <c r="AG295" s="16" t="s">
        <v>139</v>
      </c>
      <c r="AH295" s="16" t="s">
        <v>528</v>
      </c>
    </row>
    <row r="296" customFormat="false" ht="15" hidden="false" customHeight="false" outlineLevel="0" collapsed="false">
      <c r="A296" s="16" t="s">
        <v>1021</v>
      </c>
      <c r="B296" s="17" t="s">
        <v>1022</v>
      </c>
      <c r="C296" s="16" t="s">
        <v>1020</v>
      </c>
      <c r="D296" s="16" t="s">
        <v>712</v>
      </c>
      <c r="E296" s="18" t="n">
        <v>1</v>
      </c>
      <c r="F296" s="16" t="s">
        <v>42</v>
      </c>
      <c r="G296" s="18" t="n">
        <v>1</v>
      </c>
      <c r="H296" s="16" t="n">
        <v>7.5</v>
      </c>
      <c r="I296" s="18" t="n">
        <v>19</v>
      </c>
      <c r="J296" s="19" t="n">
        <v>5.1475</v>
      </c>
      <c r="K296" s="19" t="n">
        <v>5.1475</v>
      </c>
      <c r="L296" s="19" t="n">
        <v>5.1475</v>
      </c>
      <c r="M296" s="19" t="n">
        <f aca="false">IF(J296&gt;0,J296,K296)*E296</f>
        <v>5.1475</v>
      </c>
      <c r="N296" s="20" t="n">
        <v>5.86</v>
      </c>
      <c r="O296" s="21" t="str">
        <f aca="false">IF(R296="","",ROUND(R296*(1-Premissas!$B$4),4))</f>
        <v/>
      </c>
      <c r="P296" s="22"/>
      <c r="Q296" s="22"/>
      <c r="R296" s="23"/>
      <c r="S296" s="24" t="n">
        <v>1419</v>
      </c>
      <c r="T296" s="24" t="n">
        <v>144</v>
      </c>
      <c r="U296" s="25"/>
      <c r="V296" s="19" t="n">
        <f aca="false">IF(COUNT(N296:Q296)=0,"",MIN(N296:Q296))</f>
        <v>5.86</v>
      </c>
      <c r="W296" s="16" t="str">
        <f aca="false">IF(V296="","",INDEX($N$4:$Q$4,MATCH(V296,N296:Q296,0)))</f>
        <v>DIMEC</v>
      </c>
      <c r="X296" s="19" t="str">
        <f aca="false">IF(COUNT(N296:Q296)&lt;2,"",SMALL(N296:Q296,2))</f>
        <v/>
      </c>
      <c r="Y296" s="26" t="n">
        <f aca="false">IF(OR(V296="",M296=0),"",V296/M296-1)</f>
        <v>0.138416707139388</v>
      </c>
      <c r="Z296" s="26" t="n">
        <f aca="false">IF(OR(V296="",L296=""),"",V296/(L296*E296)-1)</f>
        <v>0.138416707139388</v>
      </c>
      <c r="AA296" s="16" t="str">
        <f aca="false">IF(V296="","SEM OFERTA",IF(OR(Y296&gt;Premissas!$B$11,Y296&lt;Premissas!$B$12),"VERIFICAR - UNIDADE/EMBALAGEM",IF(Y296&gt;Premissas!$B$6,"NÃO COMPRAR - REAJUSTE &gt;5%","COMPRAR")))</f>
        <v>NÃO COMPRAR - REAJUSTE &gt;5%</v>
      </c>
      <c r="AB296" s="18" t="n">
        <f aca="false">IF(W296="DIMEC",S296,IF(W296="MEDCENTRO",U296,""))</f>
        <v>1419</v>
      </c>
      <c r="AC296" s="18" t="n">
        <f aca="false">IF(AA296&lt;&gt;"COMPRAR",0,IF(AB296="",I296,MIN(I296,AB296)))</f>
        <v>0</v>
      </c>
      <c r="AD296" s="19" t="n">
        <f aca="false">IF(AC296&gt;0,AC296*V296,0)</f>
        <v>0</v>
      </c>
      <c r="AE296" s="19" t="n">
        <f aca="false">IF(AC296&gt;0,(M296-V296)*AC296,0)</f>
        <v>0</v>
      </c>
      <c r="AF296" s="16" t="str">
        <f aca="false">IF(AA296&lt;&gt;"COMPRAR","",IF(AB296="",IF(X296="","",IF(X296-V296&lt;0.01,"EMPATE TÉCNICO","")),IF(AB296&lt;I296,"ESTOQUE INSUFICIENTE",IF(X296="","",IF(X296-V296&lt;0.01,"EMPATE TÉCNICO","")))))</f>
        <v/>
      </c>
      <c r="AG296" s="16" t="s">
        <v>713</v>
      </c>
      <c r="AH296" s="16" t="s">
        <v>528</v>
      </c>
    </row>
    <row r="297" customFormat="false" ht="15" hidden="false" customHeight="false" outlineLevel="0" collapsed="false">
      <c r="A297" s="16" t="s">
        <v>1023</v>
      </c>
      <c r="B297" s="17" t="s">
        <v>1024</v>
      </c>
      <c r="C297" s="16" t="s">
        <v>1020</v>
      </c>
      <c r="D297" s="16" t="s">
        <v>1025</v>
      </c>
      <c r="E297" s="18" t="n">
        <v>1</v>
      </c>
      <c r="F297" s="16" t="s">
        <v>41</v>
      </c>
      <c r="G297" s="18" t="n">
        <v>5</v>
      </c>
      <c r="H297" s="16" t="n">
        <v>20.3</v>
      </c>
      <c r="I297" s="18" t="n">
        <v>48</v>
      </c>
      <c r="J297" s="19" t="n">
        <v>4.96</v>
      </c>
      <c r="K297" s="19" t="n">
        <v>4.96</v>
      </c>
      <c r="L297" s="19" t="n">
        <v>4.96</v>
      </c>
      <c r="M297" s="19" t="n">
        <f aca="false">IF(J297&gt;0,J297,K297)*E297</f>
        <v>4.96</v>
      </c>
      <c r="N297" s="20"/>
      <c r="O297" s="21" t="n">
        <f aca="false">IF(R297="","",ROUND(R297*(1-Premissas!$B$4),4))</f>
        <v>4.9875</v>
      </c>
      <c r="P297" s="22"/>
      <c r="Q297" s="22"/>
      <c r="R297" s="23" t="n">
        <v>5.25</v>
      </c>
      <c r="S297" s="24"/>
      <c r="T297" s="24"/>
      <c r="U297" s="25" t="n">
        <v>1</v>
      </c>
      <c r="V297" s="19" t="n">
        <f aca="false">IF(COUNT(N297:Q297)=0,"",MIN(N297:Q297))</f>
        <v>4.9875</v>
      </c>
      <c r="W297" s="16" t="str">
        <f aca="false">IF(V297="","",INDEX($N$4:$Q$4,MATCH(V297,N297:Q297,0)))</f>
        <v>MEDCENTRO</v>
      </c>
      <c r="X297" s="19" t="str">
        <f aca="false">IF(COUNT(N297:Q297)&lt;2,"",SMALL(N297:Q297,2))</f>
        <v/>
      </c>
      <c r="Y297" s="26" t="n">
        <f aca="false">IF(OR(V297="",M297=0),"",V297/M297-1)</f>
        <v>0.00554435483870974</v>
      </c>
      <c r="Z297" s="26" t="n">
        <f aca="false">IF(OR(V297="",L297=""),"",V297/(L297*E297)-1)</f>
        <v>0.00554435483870974</v>
      </c>
      <c r="AA297" s="16" t="str">
        <f aca="false">IF(V297="","SEM OFERTA",IF(OR(Y297&gt;Premissas!$B$11,Y297&lt;Premissas!$B$12),"VERIFICAR - UNIDADE/EMBALAGEM",IF(Y297&gt;Premissas!$B$6,"NÃO COMPRAR - REAJUSTE &gt;5%","COMPRAR")))</f>
        <v>COMPRAR</v>
      </c>
      <c r="AB297" s="18" t="n">
        <f aca="false">IF(W297="DIMEC",S297,IF(W297="MEDCENTRO",U297,""))</f>
        <v>1</v>
      </c>
      <c r="AC297" s="18" t="n">
        <f aca="false">IF(AA297&lt;&gt;"COMPRAR",0,IF(AB297="",I297,MIN(I297,AB297)))</f>
        <v>1</v>
      </c>
      <c r="AD297" s="19" t="n">
        <f aca="false">IF(AC297&gt;0,AC297*V297,0)</f>
        <v>4.9875</v>
      </c>
      <c r="AE297" s="19" t="n">
        <f aca="false">IF(AC297&gt;0,(M297-V297)*AC297,0)</f>
        <v>-0.0274999999999999</v>
      </c>
      <c r="AF297" s="16" t="str">
        <f aca="false">IF(AA297&lt;&gt;"COMPRAR","",IF(AB297="",IF(X297="","",IF(X297-V297&lt;0.01,"EMPATE TÉCNICO","")),IF(AB297&lt;I297,"ESTOQUE INSUFICIENTE",IF(X297="","",IF(X297-V297&lt;0.01,"EMPATE TÉCNICO","")))))</f>
        <v>ESTOQUE INSUFICIENTE</v>
      </c>
      <c r="AG297" s="16" t="s">
        <v>328</v>
      </c>
      <c r="AH297" s="16" t="s">
        <v>528</v>
      </c>
    </row>
    <row r="298" customFormat="false" ht="15" hidden="false" customHeight="false" outlineLevel="0" collapsed="false">
      <c r="A298" s="16" t="s">
        <v>1026</v>
      </c>
      <c r="B298" s="17" t="s">
        <v>1027</v>
      </c>
      <c r="C298" s="16" t="s">
        <v>1028</v>
      </c>
      <c r="D298" s="16" t="s">
        <v>546</v>
      </c>
      <c r="E298" s="18" t="n">
        <v>1</v>
      </c>
      <c r="F298" s="16" t="s">
        <v>41</v>
      </c>
      <c r="G298" s="18" t="n">
        <v>1</v>
      </c>
      <c r="H298" s="16" t="n">
        <v>1.3</v>
      </c>
      <c r="I298" s="18" t="n">
        <v>3</v>
      </c>
      <c r="J298" s="19" t="n">
        <v>26.23</v>
      </c>
      <c r="K298" s="19" t="n">
        <v>26.23</v>
      </c>
      <c r="L298" s="19" t="n">
        <v>26</v>
      </c>
      <c r="M298" s="19" t="n">
        <f aca="false">IF(J298&gt;0,J298,K298)*E298</f>
        <v>26.23</v>
      </c>
      <c r="N298" s="20"/>
      <c r="O298" s="21" t="n">
        <f aca="false">IF(R298="","",ROUND(R298*(1-Premissas!$B$4),4))</f>
        <v>26.391</v>
      </c>
      <c r="P298" s="22"/>
      <c r="Q298" s="22"/>
      <c r="R298" s="23" t="n">
        <v>27.78</v>
      </c>
      <c r="S298" s="24"/>
      <c r="T298" s="24"/>
      <c r="U298" s="25" t="n">
        <v>46</v>
      </c>
      <c r="V298" s="19" t="n">
        <f aca="false">IF(COUNT(N298:Q298)=0,"",MIN(N298:Q298))</f>
        <v>26.391</v>
      </c>
      <c r="W298" s="16" t="str">
        <f aca="false">IF(V298="","",INDEX($N$4:$Q$4,MATCH(V298,N298:Q298,0)))</f>
        <v>MEDCENTRO</v>
      </c>
      <c r="X298" s="19" t="str">
        <f aca="false">IF(COUNT(N298:Q298)&lt;2,"",SMALL(N298:Q298,2))</f>
        <v/>
      </c>
      <c r="Y298" s="26" t="n">
        <f aca="false">IF(OR(V298="",M298=0),"",V298/M298-1)</f>
        <v>0.00613800991231406</v>
      </c>
      <c r="Z298" s="26" t="n">
        <f aca="false">IF(OR(V298="",L298=""),"",V298/(L298*E298)-1)</f>
        <v>0.0150384615384616</v>
      </c>
      <c r="AA298" s="16" t="str">
        <f aca="false">IF(V298="","SEM OFERTA",IF(OR(Y298&gt;Premissas!$B$11,Y298&lt;Premissas!$B$12),"VERIFICAR - UNIDADE/EMBALAGEM",IF(Y298&gt;Premissas!$B$6,"NÃO COMPRAR - REAJUSTE &gt;5%","COMPRAR")))</f>
        <v>COMPRAR</v>
      </c>
      <c r="AB298" s="18" t="n">
        <f aca="false">IF(W298="DIMEC",S298,IF(W298="MEDCENTRO",U298,""))</f>
        <v>46</v>
      </c>
      <c r="AC298" s="18" t="n">
        <f aca="false">IF(AA298&lt;&gt;"COMPRAR",0,IF(AB298="",I298,MIN(I298,AB298)))</f>
        <v>3</v>
      </c>
      <c r="AD298" s="19" t="n">
        <f aca="false">IF(AC298&gt;0,AC298*V298,0)</f>
        <v>79.173</v>
      </c>
      <c r="AE298" s="19" t="n">
        <f aca="false">IF(AC298&gt;0,(M298-V298)*AC298,0)</f>
        <v>-0.482999999999993</v>
      </c>
      <c r="AF298" s="16" t="str">
        <f aca="false">IF(AA298&lt;&gt;"COMPRAR","",IF(AB298="",IF(X298="","",IF(X298-V298&lt;0.01,"EMPATE TÉCNICO","")),IF(AB298&lt;I298,"ESTOQUE INSUFICIENTE",IF(X298="","",IF(X298-V298&lt;0.01,"EMPATE TÉCNICO","")))))</f>
        <v/>
      </c>
      <c r="AG298" s="16" t="s">
        <v>547</v>
      </c>
      <c r="AH298" s="16" t="s">
        <v>528</v>
      </c>
    </row>
    <row r="299" customFormat="false" ht="15" hidden="false" customHeight="false" outlineLevel="0" collapsed="false">
      <c r="A299" s="16" t="s">
        <v>1029</v>
      </c>
      <c r="B299" s="17" t="s">
        <v>1030</v>
      </c>
      <c r="C299" s="16" t="s">
        <v>1031</v>
      </c>
      <c r="D299" s="16" t="s">
        <v>712</v>
      </c>
      <c r="E299" s="18" t="n">
        <v>1</v>
      </c>
      <c r="F299" s="16" t="s">
        <v>41</v>
      </c>
      <c r="G299" s="18" t="n">
        <v>14</v>
      </c>
      <c r="H299" s="16" t="n">
        <v>17.2</v>
      </c>
      <c r="I299" s="18" t="n">
        <v>25</v>
      </c>
      <c r="J299" s="19" t="n">
        <v>16.8202702702703</v>
      </c>
      <c r="K299" s="19" t="n">
        <v>16.8202702702703</v>
      </c>
      <c r="L299" s="19" t="n">
        <v>16.82</v>
      </c>
      <c r="M299" s="19" t="n">
        <f aca="false">IF(J299&gt;0,J299,K299)*E299</f>
        <v>16.8202702702703</v>
      </c>
      <c r="N299" s="20" t="n">
        <v>22.11</v>
      </c>
      <c r="O299" s="21" t="str">
        <f aca="false">IF(R299="","",ROUND(R299*(1-Premissas!$B$4),4))</f>
        <v/>
      </c>
      <c r="P299" s="22"/>
      <c r="Q299" s="22"/>
      <c r="R299" s="23"/>
      <c r="S299" s="24" t="n">
        <v>1</v>
      </c>
      <c r="T299" s="24" t="n">
        <v>128</v>
      </c>
      <c r="U299" s="25"/>
      <c r="V299" s="19" t="n">
        <f aca="false">IF(COUNT(N299:Q299)=0,"",MIN(N299:Q299))</f>
        <v>22.11</v>
      </c>
      <c r="W299" s="16" t="str">
        <f aca="false">IF(V299="","",INDEX($N$4:$Q$4,MATCH(V299,N299:Q299,0)))</f>
        <v>DIMEC</v>
      </c>
      <c r="X299" s="19" t="str">
        <f aca="false">IF(COUNT(N299:Q299)&lt;2,"",SMALL(N299:Q299,2))</f>
        <v/>
      </c>
      <c r="Y299" s="26" t="n">
        <f aca="false">IF(OR(V299="",M299=0),"",V299/M299-1)</f>
        <v>0.314485418173051</v>
      </c>
      <c r="Z299" s="26" t="n">
        <f aca="false">IF(OR(V299="",L299=""),"",V299/(L299*E299)-1)</f>
        <v>0.314506539833531</v>
      </c>
      <c r="AA299" s="16" t="str">
        <f aca="false">IF(V299="","SEM OFERTA",IF(OR(Y299&gt;Premissas!$B$11,Y299&lt;Premissas!$B$12),"VERIFICAR - UNIDADE/EMBALAGEM",IF(Y299&gt;Premissas!$B$6,"NÃO COMPRAR - REAJUSTE &gt;5%","COMPRAR")))</f>
        <v>NÃO COMPRAR - REAJUSTE &gt;5%</v>
      </c>
      <c r="AB299" s="18" t="n">
        <f aca="false">IF(W299="DIMEC",S299,IF(W299="MEDCENTRO",U299,""))</f>
        <v>1</v>
      </c>
      <c r="AC299" s="18" t="n">
        <f aca="false">IF(AA299&lt;&gt;"COMPRAR",0,IF(AB299="",I299,MIN(I299,AB299)))</f>
        <v>0</v>
      </c>
      <c r="AD299" s="19" t="n">
        <f aca="false">IF(AC299&gt;0,AC299*V299,0)</f>
        <v>0</v>
      </c>
      <c r="AE299" s="19" t="n">
        <f aca="false">IF(AC299&gt;0,(M299-V299)*AC299,0)</f>
        <v>0</v>
      </c>
      <c r="AF299" s="16" t="str">
        <f aca="false">IF(AA299&lt;&gt;"COMPRAR","",IF(AB299="",IF(X299="","",IF(X299-V299&lt;0.01,"EMPATE TÉCNICO","")),IF(AB299&lt;I299,"ESTOQUE INSUFICIENTE",IF(X299="","",IF(X299-V299&lt;0.01,"EMPATE TÉCNICO","")))))</f>
        <v/>
      </c>
      <c r="AG299" s="16" t="s">
        <v>713</v>
      </c>
      <c r="AH299" s="16" t="s">
        <v>528</v>
      </c>
    </row>
    <row r="300" customFormat="false" ht="15" hidden="false" customHeight="false" outlineLevel="0" collapsed="false">
      <c r="A300" s="16" t="s">
        <v>1032</v>
      </c>
      <c r="B300" s="17" t="s">
        <v>1033</v>
      </c>
      <c r="C300" s="16" t="s">
        <v>1034</v>
      </c>
      <c r="D300" s="16" t="s">
        <v>287</v>
      </c>
      <c r="E300" s="18" t="n">
        <v>1</v>
      </c>
      <c r="F300" s="16" t="s">
        <v>41</v>
      </c>
      <c r="G300" s="18" t="n">
        <v>10</v>
      </c>
      <c r="H300" s="16" t="n">
        <v>7.5</v>
      </c>
      <c r="I300" s="18" t="n">
        <v>10</v>
      </c>
      <c r="J300" s="19" t="n">
        <v>13.5988888888889</v>
      </c>
      <c r="K300" s="19" t="n">
        <v>13.5988888888889</v>
      </c>
      <c r="L300" s="19" t="n">
        <v>10.872</v>
      </c>
      <c r="M300" s="19" t="n">
        <f aca="false">IF(J300&gt;0,J300,K300)*E300</f>
        <v>13.5988888888889</v>
      </c>
      <c r="N300" s="20" t="n">
        <v>13.36</v>
      </c>
      <c r="O300" s="21" t="n">
        <f aca="false">IF(R300="","",ROUND(R300*(1-Premissas!$B$4),4))</f>
        <v>15.428</v>
      </c>
      <c r="P300" s="22"/>
      <c r="Q300" s="22"/>
      <c r="R300" s="23" t="n">
        <v>16.24</v>
      </c>
      <c r="S300" s="24" t="n">
        <v>82</v>
      </c>
      <c r="T300" s="24" t="n">
        <v>84</v>
      </c>
      <c r="U300" s="25" t="n">
        <v>82</v>
      </c>
      <c r="V300" s="19" t="n">
        <f aca="false">IF(COUNT(N300:Q300)=0,"",MIN(N300:Q300))</f>
        <v>13.36</v>
      </c>
      <c r="W300" s="16" t="str">
        <f aca="false">IF(V300="","",INDEX($N$4:$Q$4,MATCH(V300,N300:Q300,0)))</f>
        <v>DIMEC</v>
      </c>
      <c r="X300" s="19" t="n">
        <f aca="false">IF(COUNT(N300:Q300)&lt;2,"",SMALL(N300:Q300,2))</f>
        <v>15.428</v>
      </c>
      <c r="Y300" s="26" t="n">
        <f aca="false">IF(OR(V300="",M300=0),"",V300/M300-1)</f>
        <v>-0.0175667946727683</v>
      </c>
      <c r="Z300" s="26" t="n">
        <f aca="false">IF(OR(V300="",L300=""),"",V300/(L300*E300)-1)</f>
        <v>0.228844738778514</v>
      </c>
      <c r="AA300" s="16" t="str">
        <f aca="false">IF(V300="","SEM OFERTA",IF(OR(Y300&gt;Premissas!$B$11,Y300&lt;Premissas!$B$12),"VERIFICAR - UNIDADE/EMBALAGEM",IF(Y300&gt;Premissas!$B$6,"NÃO COMPRAR - REAJUSTE &gt;5%","COMPRAR")))</f>
        <v>COMPRAR</v>
      </c>
      <c r="AB300" s="18" t="n">
        <f aca="false">IF(W300="DIMEC",S300,IF(W300="MEDCENTRO",U300,""))</f>
        <v>82</v>
      </c>
      <c r="AC300" s="18" t="n">
        <f aca="false">IF(AA300&lt;&gt;"COMPRAR",0,IF(AB300="",I300,MIN(I300,AB300)))</f>
        <v>10</v>
      </c>
      <c r="AD300" s="19" t="n">
        <f aca="false">IF(AC300&gt;0,AC300*V300,0)</f>
        <v>133.6</v>
      </c>
      <c r="AE300" s="19" t="n">
        <f aca="false">IF(AC300&gt;0,(M300-V300)*AC300,0)</f>
        <v>2.38888888888901</v>
      </c>
      <c r="AF300" s="16" t="str">
        <f aca="false">IF(AA300&lt;&gt;"COMPRAR","",IF(AB300="",IF(X300="","",IF(X300-V300&lt;0.01,"EMPATE TÉCNICO","")),IF(AB300&lt;I300,"ESTOQUE INSUFICIENTE",IF(X300="","",IF(X300-V300&lt;0.01,"EMPATE TÉCNICO","")))))</f>
        <v/>
      </c>
      <c r="AG300" s="16" t="s">
        <v>490</v>
      </c>
      <c r="AH300" s="16" t="s">
        <v>528</v>
      </c>
    </row>
    <row r="301" customFormat="false" ht="15" hidden="false" customHeight="false" outlineLevel="0" collapsed="false">
      <c r="A301" s="16" t="s">
        <v>1035</v>
      </c>
      <c r="B301" s="17" t="s">
        <v>1036</v>
      </c>
      <c r="C301" s="16" t="s">
        <v>1037</v>
      </c>
      <c r="D301" s="16" t="s">
        <v>287</v>
      </c>
      <c r="E301" s="18" t="n">
        <v>1</v>
      </c>
      <c r="F301" s="16" t="s">
        <v>43</v>
      </c>
      <c r="G301" s="18" t="n">
        <v>0</v>
      </c>
      <c r="H301" s="16" t="n">
        <v>0.3</v>
      </c>
      <c r="I301" s="18" t="n">
        <v>1</v>
      </c>
      <c r="J301" s="19" t="n">
        <v>1.86</v>
      </c>
      <c r="K301" s="19" t="n">
        <v>1.86</v>
      </c>
      <c r="L301" s="19" t="n">
        <v>1.86</v>
      </c>
      <c r="M301" s="19" t="n">
        <f aca="false">IF(J301&gt;0,J301,K301)*E301</f>
        <v>1.86</v>
      </c>
      <c r="N301" s="20"/>
      <c r="O301" s="21" t="n">
        <f aca="false">IF(R301="","",ROUND(R301*(1-Premissas!$B$4),4))</f>
        <v>2.1755</v>
      </c>
      <c r="P301" s="22"/>
      <c r="Q301" s="22"/>
      <c r="R301" s="23" t="n">
        <v>2.29</v>
      </c>
      <c r="S301" s="24"/>
      <c r="T301" s="24"/>
      <c r="U301" s="25" t="n">
        <v>75</v>
      </c>
      <c r="V301" s="19" t="n">
        <f aca="false">IF(COUNT(N301:Q301)=0,"",MIN(N301:Q301))</f>
        <v>2.1755</v>
      </c>
      <c r="W301" s="16" t="str">
        <f aca="false">IF(V301="","",INDEX($N$4:$Q$4,MATCH(V301,N301:Q301,0)))</f>
        <v>MEDCENTRO</v>
      </c>
      <c r="X301" s="19" t="str">
        <f aca="false">IF(COUNT(N301:Q301)&lt;2,"",SMALL(N301:Q301,2))</f>
        <v/>
      </c>
      <c r="Y301" s="26" t="n">
        <f aca="false">IF(OR(V301="",M301=0),"",V301/M301-1)</f>
        <v>0.169623655913978</v>
      </c>
      <c r="Z301" s="26" t="n">
        <f aca="false">IF(OR(V301="",L301=""),"",V301/(L301*E301)-1)</f>
        <v>0.169623655913978</v>
      </c>
      <c r="AA301" s="16" t="str">
        <f aca="false">IF(V301="","SEM OFERTA",IF(OR(Y301&gt;Premissas!$B$11,Y301&lt;Premissas!$B$12),"VERIFICAR - UNIDADE/EMBALAGEM",IF(Y301&gt;Premissas!$B$6,"NÃO COMPRAR - REAJUSTE &gt;5%","COMPRAR")))</f>
        <v>NÃO COMPRAR - REAJUSTE &gt;5%</v>
      </c>
      <c r="AB301" s="18" t="n">
        <f aca="false">IF(W301="DIMEC",S301,IF(W301="MEDCENTRO",U301,""))</f>
        <v>75</v>
      </c>
      <c r="AC301" s="18" t="n">
        <f aca="false">IF(AA301&lt;&gt;"COMPRAR",0,IF(AB301="",I301,MIN(I301,AB301)))</f>
        <v>0</v>
      </c>
      <c r="AD301" s="19" t="n">
        <f aca="false">IF(AC301&gt;0,AC301*V301,0)</f>
        <v>0</v>
      </c>
      <c r="AE301" s="19" t="n">
        <f aca="false">IF(AC301&gt;0,(M301-V301)*AC301,0)</f>
        <v>0</v>
      </c>
      <c r="AF301" s="16" t="str">
        <f aca="false">IF(AA301&lt;&gt;"COMPRAR","",IF(AB301="",IF(X301="","",IF(X301-V301&lt;0.01,"EMPATE TÉCNICO","")),IF(AB301&lt;I301,"ESTOQUE INSUFICIENTE",IF(X301="","",IF(X301-V301&lt;0.01,"EMPATE TÉCNICO","")))))</f>
        <v/>
      </c>
      <c r="AG301" s="16" t="s">
        <v>547</v>
      </c>
      <c r="AH301" s="16" t="s">
        <v>528</v>
      </c>
    </row>
    <row r="302" customFormat="false" ht="15" hidden="false" customHeight="false" outlineLevel="0" collapsed="false">
      <c r="A302" s="16" t="s">
        <v>1038</v>
      </c>
      <c r="B302" s="17" t="s">
        <v>1039</v>
      </c>
      <c r="C302" s="16" t="s">
        <v>1037</v>
      </c>
      <c r="D302" s="16" t="s">
        <v>559</v>
      </c>
      <c r="E302" s="18" t="n">
        <v>1</v>
      </c>
      <c r="F302" s="16" t="s">
        <v>42</v>
      </c>
      <c r="G302" s="18" t="n">
        <v>12</v>
      </c>
      <c r="H302" s="16" t="n">
        <v>8.6</v>
      </c>
      <c r="I302" s="18" t="n">
        <v>10</v>
      </c>
      <c r="J302" s="19" t="n">
        <v>1.09</v>
      </c>
      <c r="K302" s="19" t="n">
        <v>1.09</v>
      </c>
      <c r="L302" s="19" t="n">
        <v>1.06</v>
      </c>
      <c r="M302" s="19" t="n">
        <f aca="false">IF(J302&gt;0,J302,K302)*E302</f>
        <v>1.09</v>
      </c>
      <c r="N302" s="20" t="n">
        <v>1.34</v>
      </c>
      <c r="O302" s="21" t="str">
        <f aca="false">IF(R302="","",ROUND(R302*(1-Premissas!$B$4),4))</f>
        <v/>
      </c>
      <c r="P302" s="22"/>
      <c r="Q302" s="22"/>
      <c r="R302" s="23"/>
      <c r="S302" s="24" t="n">
        <v>90490</v>
      </c>
      <c r="T302" s="24" t="n">
        <v>100</v>
      </c>
      <c r="U302" s="25"/>
      <c r="V302" s="19" t="n">
        <f aca="false">IF(COUNT(N302:Q302)=0,"",MIN(N302:Q302))</f>
        <v>1.34</v>
      </c>
      <c r="W302" s="16" t="str">
        <f aca="false">IF(V302="","",INDEX($N$4:$Q$4,MATCH(V302,N302:Q302,0)))</f>
        <v>DIMEC</v>
      </c>
      <c r="X302" s="19" t="str">
        <f aca="false">IF(COUNT(N302:Q302)&lt;2,"",SMALL(N302:Q302,2))</f>
        <v/>
      </c>
      <c r="Y302" s="26" t="n">
        <f aca="false">IF(OR(V302="",M302=0),"",V302/M302-1)</f>
        <v>0.229357798165138</v>
      </c>
      <c r="Z302" s="26" t="n">
        <f aca="false">IF(OR(V302="",L302=""),"",V302/(L302*E302)-1)</f>
        <v>0.264150943396226</v>
      </c>
      <c r="AA302" s="16" t="str">
        <f aca="false">IF(V302="","SEM OFERTA",IF(OR(Y302&gt;Premissas!$B$11,Y302&lt;Premissas!$B$12),"VERIFICAR - UNIDADE/EMBALAGEM",IF(Y302&gt;Premissas!$B$6,"NÃO COMPRAR - REAJUSTE &gt;5%","COMPRAR")))</f>
        <v>NÃO COMPRAR - REAJUSTE &gt;5%</v>
      </c>
      <c r="AB302" s="18" t="n">
        <f aca="false">IF(W302="DIMEC",S302,IF(W302="MEDCENTRO",U302,""))</f>
        <v>90490</v>
      </c>
      <c r="AC302" s="18" t="n">
        <f aca="false">IF(AA302&lt;&gt;"COMPRAR",0,IF(AB302="",I302,MIN(I302,AB302)))</f>
        <v>0</v>
      </c>
      <c r="AD302" s="19" t="n">
        <f aca="false">IF(AC302&gt;0,AC302*V302,0)</f>
        <v>0</v>
      </c>
      <c r="AE302" s="19" t="n">
        <f aca="false">IF(AC302&gt;0,(M302-V302)*AC302,0)</f>
        <v>0</v>
      </c>
      <c r="AF302" s="16" t="str">
        <f aca="false">IF(AA302&lt;&gt;"COMPRAR","",IF(AB302="",IF(X302="","",IF(X302-V302&lt;0.01,"EMPATE TÉCNICO","")),IF(AB302&lt;I302,"ESTOQUE INSUFICIENTE",IF(X302="","",IF(X302-V302&lt;0.01,"EMPATE TÉCNICO","")))))</f>
        <v/>
      </c>
      <c r="AG302" s="16" t="s">
        <v>304</v>
      </c>
      <c r="AH302" s="16" t="s">
        <v>528</v>
      </c>
    </row>
    <row r="303" customFormat="false" ht="15" hidden="false" customHeight="false" outlineLevel="0" collapsed="false">
      <c r="A303" s="16" t="s">
        <v>1040</v>
      </c>
      <c r="B303" s="17" t="s">
        <v>1041</v>
      </c>
      <c r="C303" s="16" t="s">
        <v>1042</v>
      </c>
      <c r="D303" s="16" t="s">
        <v>287</v>
      </c>
      <c r="E303" s="18" t="n">
        <v>1</v>
      </c>
      <c r="F303" s="16" t="s">
        <v>41</v>
      </c>
      <c r="G303" s="18" t="n">
        <v>0</v>
      </c>
      <c r="H303" s="16" t="n">
        <v>2.6</v>
      </c>
      <c r="I303" s="18" t="n">
        <v>7</v>
      </c>
      <c r="J303" s="19" t="n">
        <v>13.478</v>
      </c>
      <c r="K303" s="19" t="n">
        <v>13.478</v>
      </c>
      <c r="L303" s="19" t="n">
        <v>13.478</v>
      </c>
      <c r="M303" s="19" t="n">
        <f aca="false">IF(J303&gt;0,J303,K303)*E303</f>
        <v>13.478</v>
      </c>
      <c r="N303" s="20" t="n">
        <v>19.33</v>
      </c>
      <c r="O303" s="21" t="n">
        <f aca="false">IF(R303="","",ROUND(R303*(1-Premissas!$B$4),4))</f>
        <v>22.5625</v>
      </c>
      <c r="P303" s="22"/>
      <c r="Q303" s="22"/>
      <c r="R303" s="23" t="n">
        <v>23.75</v>
      </c>
      <c r="S303" s="24" t="n">
        <v>604</v>
      </c>
      <c r="T303" s="24" t="n">
        <v>56</v>
      </c>
      <c r="U303" s="25" t="n">
        <v>1</v>
      </c>
      <c r="V303" s="19" t="n">
        <f aca="false">IF(COUNT(N303:Q303)=0,"",MIN(N303:Q303))</f>
        <v>19.33</v>
      </c>
      <c r="W303" s="16" t="str">
        <f aca="false">IF(V303="","",INDEX($N$4:$Q$4,MATCH(V303,N303:Q303,0)))</f>
        <v>DIMEC</v>
      </c>
      <c r="X303" s="19" t="n">
        <f aca="false">IF(COUNT(N303:Q303)&lt;2,"",SMALL(N303:Q303,2))</f>
        <v>22.5625</v>
      </c>
      <c r="Y303" s="26" t="n">
        <f aca="false">IF(OR(V303="",M303=0),"",V303/M303-1)</f>
        <v>0.4341890488203</v>
      </c>
      <c r="Z303" s="26" t="n">
        <f aca="false">IF(OR(V303="",L303=""),"",V303/(L303*E303)-1)</f>
        <v>0.4341890488203</v>
      </c>
      <c r="AA303" s="16" t="str">
        <f aca="false">IF(V303="","SEM OFERTA",IF(OR(Y303&gt;Premissas!$B$11,Y303&lt;Premissas!$B$12),"VERIFICAR - UNIDADE/EMBALAGEM",IF(Y303&gt;Premissas!$B$6,"NÃO COMPRAR - REAJUSTE &gt;5%","COMPRAR")))</f>
        <v>NÃO COMPRAR - REAJUSTE &gt;5%</v>
      </c>
      <c r="AB303" s="18" t="n">
        <f aca="false">IF(W303="DIMEC",S303,IF(W303="MEDCENTRO",U303,""))</f>
        <v>604</v>
      </c>
      <c r="AC303" s="18" t="n">
        <f aca="false">IF(AA303&lt;&gt;"COMPRAR",0,IF(AB303="",I303,MIN(I303,AB303)))</f>
        <v>0</v>
      </c>
      <c r="AD303" s="19" t="n">
        <f aca="false">IF(AC303&gt;0,AC303*V303,0)</f>
        <v>0</v>
      </c>
      <c r="AE303" s="19" t="n">
        <f aca="false">IF(AC303&gt;0,(M303-V303)*AC303,0)</f>
        <v>0</v>
      </c>
      <c r="AF303" s="16" t="str">
        <f aca="false">IF(AA303&lt;&gt;"COMPRAR","",IF(AB303="",IF(X303="","",IF(X303-V303&lt;0.01,"EMPATE TÉCNICO","")),IF(AB303&lt;I303,"ESTOQUE INSUFICIENTE",IF(X303="","",IF(X303-V303&lt;0.01,"EMPATE TÉCNICO","")))))</f>
        <v/>
      </c>
      <c r="AG303" s="16" t="s">
        <v>490</v>
      </c>
      <c r="AH303" s="16" t="s">
        <v>528</v>
      </c>
    </row>
    <row r="304" customFormat="false" ht="15" hidden="false" customHeight="false" outlineLevel="0" collapsed="false">
      <c r="A304" s="16" t="s">
        <v>1043</v>
      </c>
      <c r="B304" s="17" t="s">
        <v>1044</v>
      </c>
      <c r="C304" s="16" t="s">
        <v>1045</v>
      </c>
      <c r="D304" s="16" t="s">
        <v>287</v>
      </c>
      <c r="E304" s="18" t="n">
        <v>1</v>
      </c>
      <c r="F304" s="16" t="s">
        <v>41</v>
      </c>
      <c r="G304" s="18" t="n">
        <v>0</v>
      </c>
      <c r="H304" s="16" t="n">
        <v>3.7</v>
      </c>
      <c r="I304" s="18" t="n">
        <v>10</v>
      </c>
      <c r="J304" s="19" t="n">
        <v>16.2771428571429</v>
      </c>
      <c r="K304" s="19" t="n">
        <v>16.2771428571429</v>
      </c>
      <c r="L304" s="19" t="n">
        <v>16.2771</v>
      </c>
      <c r="M304" s="19" t="n">
        <f aca="false">IF(J304&gt;0,J304,K304)*E304</f>
        <v>16.2771428571429</v>
      </c>
      <c r="N304" s="20" t="n">
        <v>25.13</v>
      </c>
      <c r="O304" s="21" t="n">
        <f aca="false">IF(R304="","",ROUND(R304*(1-Premissas!$B$4),4))</f>
        <v>27.493</v>
      </c>
      <c r="P304" s="22"/>
      <c r="Q304" s="22"/>
      <c r="R304" s="23" t="n">
        <v>28.94</v>
      </c>
      <c r="S304" s="24" t="n">
        <v>769</v>
      </c>
      <c r="T304" s="24" t="n">
        <v>56</v>
      </c>
      <c r="U304" s="25" t="n">
        <v>142</v>
      </c>
      <c r="V304" s="19" t="n">
        <f aca="false">IF(COUNT(N304:Q304)=0,"",MIN(N304:Q304))</f>
        <v>25.13</v>
      </c>
      <c r="W304" s="16" t="str">
        <f aca="false">IF(V304="","",INDEX($N$4:$Q$4,MATCH(V304,N304:Q304,0)))</f>
        <v>DIMEC</v>
      </c>
      <c r="X304" s="19" t="n">
        <f aca="false">IF(COUNT(N304:Q304)&lt;2,"",SMALL(N304:Q304,2))</f>
        <v>27.493</v>
      </c>
      <c r="Y304" s="26" t="n">
        <f aca="false">IF(OR(V304="",M304=0),"",V304/M304-1)</f>
        <v>0.543882745304542</v>
      </c>
      <c r="Z304" s="26" t="n">
        <f aca="false">IF(OR(V304="",L304=""),"",V304/(L304*E304)-1)</f>
        <v>0.543886810304047</v>
      </c>
      <c r="AA304" s="16" t="str">
        <f aca="false">IF(V304="","SEM OFERTA",IF(OR(Y304&gt;Premissas!$B$11,Y304&lt;Premissas!$B$12),"VERIFICAR - UNIDADE/EMBALAGEM",IF(Y304&gt;Premissas!$B$6,"NÃO COMPRAR - REAJUSTE &gt;5%","COMPRAR")))</f>
        <v>NÃO COMPRAR - REAJUSTE &gt;5%</v>
      </c>
      <c r="AB304" s="18" t="n">
        <f aca="false">IF(W304="DIMEC",S304,IF(W304="MEDCENTRO",U304,""))</f>
        <v>769</v>
      </c>
      <c r="AC304" s="18" t="n">
        <f aca="false">IF(AA304&lt;&gt;"COMPRAR",0,IF(AB304="",I304,MIN(I304,AB304)))</f>
        <v>0</v>
      </c>
      <c r="AD304" s="19" t="n">
        <f aca="false">IF(AC304&gt;0,AC304*V304,0)</f>
        <v>0</v>
      </c>
      <c r="AE304" s="19" t="n">
        <f aca="false">IF(AC304&gt;0,(M304-V304)*AC304,0)</f>
        <v>0</v>
      </c>
      <c r="AF304" s="16" t="str">
        <f aca="false">IF(AA304&lt;&gt;"COMPRAR","",IF(AB304="",IF(X304="","",IF(X304-V304&lt;0.01,"EMPATE TÉCNICO","")),IF(AB304&lt;I304,"ESTOQUE INSUFICIENTE",IF(X304="","",IF(X304-V304&lt;0.01,"EMPATE TÉCNICO","")))))</f>
        <v/>
      </c>
      <c r="AG304" s="16" t="s">
        <v>547</v>
      </c>
      <c r="AH304" s="16" t="s">
        <v>528</v>
      </c>
    </row>
    <row r="305" customFormat="false" ht="15" hidden="false" customHeight="false" outlineLevel="0" collapsed="false">
      <c r="A305" s="16" t="s">
        <v>1046</v>
      </c>
      <c r="B305" s="17" t="s">
        <v>1047</v>
      </c>
      <c r="C305" s="16" t="s">
        <v>1048</v>
      </c>
      <c r="D305" s="16" t="s">
        <v>546</v>
      </c>
      <c r="E305" s="18" t="n">
        <v>1</v>
      </c>
      <c r="F305" s="16" t="s">
        <v>42</v>
      </c>
      <c r="G305" s="18" t="n">
        <v>2</v>
      </c>
      <c r="H305" s="16" t="n">
        <v>1</v>
      </c>
      <c r="I305" s="18" t="n">
        <v>1</v>
      </c>
      <c r="J305" s="19" t="n">
        <v>21.22</v>
      </c>
      <c r="K305" s="19" t="n">
        <v>21.22</v>
      </c>
      <c r="L305" s="19" t="n">
        <v>20.57</v>
      </c>
      <c r="M305" s="19" t="n">
        <f aca="false">IF(J305&gt;0,J305,K305)*E305</f>
        <v>21.22</v>
      </c>
      <c r="N305" s="20"/>
      <c r="O305" s="21" t="n">
        <f aca="false">IF(R305="","",ROUND(R305*(1-Premissas!$B$4),4))</f>
        <v>20.8715</v>
      </c>
      <c r="P305" s="22"/>
      <c r="Q305" s="22"/>
      <c r="R305" s="23" t="n">
        <v>21.97</v>
      </c>
      <c r="S305" s="24"/>
      <c r="T305" s="24"/>
      <c r="U305" s="25" t="n">
        <v>80</v>
      </c>
      <c r="V305" s="19" t="n">
        <f aca="false">IF(COUNT(N305:Q305)=0,"",MIN(N305:Q305))</f>
        <v>20.8715</v>
      </c>
      <c r="W305" s="16" t="str">
        <f aca="false">IF(V305="","",INDEX($N$4:$Q$4,MATCH(V305,N305:Q305,0)))</f>
        <v>MEDCENTRO</v>
      </c>
      <c r="X305" s="19" t="str">
        <f aca="false">IF(COUNT(N305:Q305)&lt;2,"",SMALL(N305:Q305,2))</f>
        <v/>
      </c>
      <c r="Y305" s="26" t="n">
        <f aca="false">IF(OR(V305="",M305=0),"",V305/M305-1)</f>
        <v>-0.0164231856738925</v>
      </c>
      <c r="Z305" s="26" t="n">
        <f aca="false">IF(OR(V305="",L305=""),"",V305/(L305*E305)-1)</f>
        <v>0.0146572678658241</v>
      </c>
      <c r="AA305" s="16" t="str">
        <f aca="false">IF(V305="","SEM OFERTA",IF(OR(Y305&gt;Premissas!$B$11,Y305&lt;Premissas!$B$12),"VERIFICAR - UNIDADE/EMBALAGEM",IF(Y305&gt;Premissas!$B$6,"NÃO COMPRAR - REAJUSTE &gt;5%","COMPRAR")))</f>
        <v>COMPRAR</v>
      </c>
      <c r="AB305" s="18" t="n">
        <f aca="false">IF(W305="DIMEC",S305,IF(W305="MEDCENTRO",U305,""))</f>
        <v>80</v>
      </c>
      <c r="AC305" s="18" t="n">
        <f aca="false">IF(AA305&lt;&gt;"COMPRAR",0,IF(AB305="",I305,MIN(I305,AB305)))</f>
        <v>1</v>
      </c>
      <c r="AD305" s="19" t="n">
        <f aca="false">IF(AC305&gt;0,AC305*V305,0)</f>
        <v>20.8715</v>
      </c>
      <c r="AE305" s="19" t="n">
        <f aca="false">IF(AC305&gt;0,(M305-V305)*AC305,0)</f>
        <v>0.348499999999998</v>
      </c>
      <c r="AF305" s="16" t="str">
        <f aca="false">IF(AA305&lt;&gt;"COMPRAR","",IF(AB305="",IF(X305="","",IF(X305-V305&lt;0.01,"EMPATE TÉCNICO","")),IF(AB305&lt;I305,"ESTOQUE INSUFICIENTE",IF(X305="","",IF(X305-V305&lt;0.01,"EMPATE TÉCNICO","")))))</f>
        <v/>
      </c>
      <c r="AG305" s="16" t="s">
        <v>547</v>
      </c>
      <c r="AH305" s="16" t="s">
        <v>528</v>
      </c>
    </row>
    <row r="306" customFormat="false" ht="15" hidden="false" customHeight="false" outlineLevel="0" collapsed="false">
      <c r="A306" s="16" t="s">
        <v>1049</v>
      </c>
      <c r="B306" s="17" t="s">
        <v>1050</v>
      </c>
      <c r="C306" s="16" t="s">
        <v>1051</v>
      </c>
      <c r="D306" s="16" t="s">
        <v>287</v>
      </c>
      <c r="E306" s="18" t="n">
        <v>1</v>
      </c>
      <c r="F306" s="16" t="s">
        <v>42</v>
      </c>
      <c r="G306" s="18" t="n">
        <v>2</v>
      </c>
      <c r="H306" s="16" t="n">
        <v>2.1</v>
      </c>
      <c r="I306" s="18" t="n">
        <v>4</v>
      </c>
      <c r="J306" s="19" t="n">
        <v>39.87</v>
      </c>
      <c r="K306" s="19" t="n">
        <v>39.87</v>
      </c>
      <c r="L306" s="19" t="n">
        <v>39.87</v>
      </c>
      <c r="M306" s="19" t="n">
        <f aca="false">IF(J306&gt;0,J306,K306)*E306</f>
        <v>39.87</v>
      </c>
      <c r="N306" s="20" t="n">
        <v>40.86</v>
      </c>
      <c r="O306" s="21" t="n">
        <f aca="false">IF(R306="","",ROUND(R306*(1-Premissas!$B$4),4))</f>
        <v>43.7285</v>
      </c>
      <c r="P306" s="22"/>
      <c r="Q306" s="22"/>
      <c r="R306" s="23" t="n">
        <v>46.03</v>
      </c>
      <c r="S306" s="24" t="n">
        <v>80</v>
      </c>
      <c r="T306" s="24" t="n">
        <v>42</v>
      </c>
      <c r="U306" s="25" t="n">
        <v>6</v>
      </c>
      <c r="V306" s="19" t="n">
        <f aca="false">IF(COUNT(N306:Q306)=0,"",MIN(N306:Q306))</f>
        <v>40.86</v>
      </c>
      <c r="W306" s="16" t="str">
        <f aca="false">IF(V306="","",INDEX($N$4:$Q$4,MATCH(V306,N306:Q306,0)))</f>
        <v>DIMEC</v>
      </c>
      <c r="X306" s="19" t="n">
        <f aca="false">IF(COUNT(N306:Q306)&lt;2,"",SMALL(N306:Q306,2))</f>
        <v>43.7285</v>
      </c>
      <c r="Y306" s="26" t="n">
        <f aca="false">IF(OR(V306="",M306=0),"",V306/M306-1)</f>
        <v>0.0248306997742664</v>
      </c>
      <c r="Z306" s="26" t="n">
        <f aca="false">IF(OR(V306="",L306=""),"",V306/(L306*E306)-1)</f>
        <v>0.0248306997742664</v>
      </c>
      <c r="AA306" s="16" t="str">
        <f aca="false">IF(V306="","SEM OFERTA",IF(OR(Y306&gt;Premissas!$B$11,Y306&lt;Premissas!$B$12),"VERIFICAR - UNIDADE/EMBALAGEM",IF(Y306&gt;Premissas!$B$6,"NÃO COMPRAR - REAJUSTE &gt;5%","COMPRAR")))</f>
        <v>COMPRAR</v>
      </c>
      <c r="AB306" s="18" t="n">
        <f aca="false">IF(W306="DIMEC",S306,IF(W306="MEDCENTRO",U306,""))</f>
        <v>80</v>
      </c>
      <c r="AC306" s="18" t="n">
        <f aca="false">IF(AA306&lt;&gt;"COMPRAR",0,IF(AB306="",I306,MIN(I306,AB306)))</f>
        <v>4</v>
      </c>
      <c r="AD306" s="19" t="n">
        <f aca="false">IF(AC306&gt;0,AC306*V306,0)</f>
        <v>163.44</v>
      </c>
      <c r="AE306" s="19" t="n">
        <f aca="false">IF(AC306&gt;0,(M306-V306)*AC306,0)</f>
        <v>-3.96000000000001</v>
      </c>
      <c r="AF306" s="16" t="str">
        <f aca="false">IF(AA306&lt;&gt;"COMPRAR","",IF(AB306="",IF(X306="","",IF(X306-V306&lt;0.01,"EMPATE TÉCNICO","")),IF(AB306&lt;I306,"ESTOQUE INSUFICIENTE",IF(X306="","",IF(X306-V306&lt;0.01,"EMPATE TÉCNICO","")))))</f>
        <v/>
      </c>
      <c r="AG306" s="16" t="s">
        <v>547</v>
      </c>
      <c r="AH306" s="16" t="s">
        <v>528</v>
      </c>
    </row>
    <row r="307" customFormat="false" ht="15" hidden="false" customHeight="false" outlineLevel="0" collapsed="false">
      <c r="A307" s="16" t="s">
        <v>1052</v>
      </c>
      <c r="B307" s="17" t="s">
        <v>1053</v>
      </c>
      <c r="C307" s="16" t="s">
        <v>1054</v>
      </c>
      <c r="D307" s="16" t="s">
        <v>1055</v>
      </c>
      <c r="E307" s="18" t="n">
        <v>1</v>
      </c>
      <c r="F307" s="16" t="s">
        <v>41</v>
      </c>
      <c r="G307" s="18" t="n">
        <v>3</v>
      </c>
      <c r="H307" s="16" t="n">
        <v>17.6</v>
      </c>
      <c r="I307" s="18" t="n">
        <v>43</v>
      </c>
      <c r="J307" s="19" t="n">
        <v>5.28</v>
      </c>
      <c r="K307" s="19" t="n">
        <v>5.28</v>
      </c>
      <c r="L307" s="19" t="n">
        <v>5.28</v>
      </c>
      <c r="M307" s="19" t="n">
        <f aca="false">IF(J307&gt;0,J307,K307)*E307</f>
        <v>5.28</v>
      </c>
      <c r="N307" s="20" t="n">
        <v>5.94</v>
      </c>
      <c r="O307" s="21" t="n">
        <f aca="false">IF(R307="","",ROUND(R307*(1-Premissas!$B$4),4))</f>
        <v>5.8995</v>
      </c>
      <c r="P307" s="22"/>
      <c r="Q307" s="22"/>
      <c r="R307" s="23" t="n">
        <v>6.21</v>
      </c>
      <c r="S307" s="24" t="n">
        <v>120</v>
      </c>
      <c r="T307" s="24" t="n">
        <v>50</v>
      </c>
      <c r="U307" s="25" t="n">
        <v>277</v>
      </c>
      <c r="V307" s="19" t="n">
        <f aca="false">IF(COUNT(N307:Q307)=0,"",MIN(N307:Q307))</f>
        <v>5.8995</v>
      </c>
      <c r="W307" s="16" t="str">
        <f aca="false">IF(V307="","",INDEX($N$4:$Q$4,MATCH(V307,N307:Q307,0)))</f>
        <v>MEDCENTRO</v>
      </c>
      <c r="X307" s="19" t="n">
        <f aca="false">IF(COUNT(N307:Q307)&lt;2,"",SMALL(N307:Q307,2))</f>
        <v>5.94</v>
      </c>
      <c r="Y307" s="26" t="n">
        <f aca="false">IF(OR(V307="",M307=0),"",V307/M307-1)</f>
        <v>0.117329545454545</v>
      </c>
      <c r="Z307" s="26" t="n">
        <f aca="false">IF(OR(V307="",L307=""),"",V307/(L307*E307)-1)</f>
        <v>0.117329545454545</v>
      </c>
      <c r="AA307" s="16" t="str">
        <f aca="false">IF(V307="","SEM OFERTA",IF(OR(Y307&gt;Premissas!$B$11,Y307&lt;Premissas!$B$12),"VERIFICAR - UNIDADE/EMBALAGEM",IF(Y307&gt;Premissas!$B$6,"NÃO COMPRAR - REAJUSTE &gt;5%","COMPRAR")))</f>
        <v>NÃO COMPRAR - REAJUSTE &gt;5%</v>
      </c>
      <c r="AB307" s="18" t="n">
        <f aca="false">IF(W307="DIMEC",S307,IF(W307="MEDCENTRO",U307,""))</f>
        <v>277</v>
      </c>
      <c r="AC307" s="18" t="n">
        <f aca="false">IF(AA307&lt;&gt;"COMPRAR",0,IF(AB307="",I307,MIN(I307,AB307)))</f>
        <v>0</v>
      </c>
      <c r="AD307" s="19" t="n">
        <f aca="false">IF(AC307&gt;0,AC307*V307,0)</f>
        <v>0</v>
      </c>
      <c r="AE307" s="19" t="n">
        <f aca="false">IF(AC307&gt;0,(M307-V307)*AC307,0)</f>
        <v>0</v>
      </c>
      <c r="AF307" s="16" t="str">
        <f aca="false">IF(AA307&lt;&gt;"COMPRAR","",IF(AB307="",IF(X307="","",IF(X307-V307&lt;0.01,"EMPATE TÉCNICO","")),IF(AB307&lt;I307,"ESTOQUE INSUFICIENTE",IF(X307="","",IF(X307-V307&lt;0.01,"EMPATE TÉCNICO","")))))</f>
        <v/>
      </c>
      <c r="AG307" s="16" t="s">
        <v>304</v>
      </c>
      <c r="AH307" s="16" t="s">
        <v>528</v>
      </c>
    </row>
    <row r="308" customFormat="false" ht="15" hidden="false" customHeight="false" outlineLevel="0" collapsed="false">
      <c r="A308" s="16" t="s">
        <v>1056</v>
      </c>
      <c r="B308" s="17" t="s">
        <v>1057</v>
      </c>
      <c r="C308" s="16" t="s">
        <v>1058</v>
      </c>
      <c r="D308" s="16" t="s">
        <v>641</v>
      </c>
      <c r="E308" s="18" t="n">
        <v>1</v>
      </c>
      <c r="F308" s="16" t="s">
        <v>42</v>
      </c>
      <c r="G308" s="18" t="n">
        <v>0</v>
      </c>
      <c r="H308" s="16" t="n">
        <v>0.8</v>
      </c>
      <c r="I308" s="18" t="n">
        <v>3</v>
      </c>
      <c r="J308" s="19" t="n">
        <v>13.81</v>
      </c>
      <c r="K308" s="19" t="n">
        <v>13.81</v>
      </c>
      <c r="L308" s="19" t="n">
        <v>13.81</v>
      </c>
      <c r="M308" s="19" t="n">
        <f aca="false">IF(J308&gt;0,J308,K308)*E308</f>
        <v>13.81</v>
      </c>
      <c r="N308" s="20" t="n">
        <v>18.21</v>
      </c>
      <c r="O308" s="21" t="str">
        <f aca="false">IF(R308="","",ROUND(R308*(1-Premissas!$B$4),4))</f>
        <v/>
      </c>
      <c r="P308" s="22"/>
      <c r="Q308" s="22"/>
      <c r="R308" s="23"/>
      <c r="S308" s="24" t="n">
        <v>289</v>
      </c>
      <c r="T308" s="24" t="n">
        <v>70</v>
      </c>
      <c r="U308" s="25"/>
      <c r="V308" s="19" t="n">
        <f aca="false">IF(COUNT(N308:Q308)=0,"",MIN(N308:Q308))</f>
        <v>18.21</v>
      </c>
      <c r="W308" s="16" t="str">
        <f aca="false">IF(V308="","",INDEX($N$4:$Q$4,MATCH(V308,N308:Q308,0)))</f>
        <v>DIMEC</v>
      </c>
      <c r="X308" s="19" t="str">
        <f aca="false">IF(COUNT(N308:Q308)&lt;2,"",SMALL(N308:Q308,2))</f>
        <v/>
      </c>
      <c r="Y308" s="26" t="n">
        <f aca="false">IF(OR(V308="",M308=0),"",V308/M308-1)</f>
        <v>0.318609703113686</v>
      </c>
      <c r="Z308" s="26" t="n">
        <f aca="false">IF(OR(V308="",L308=""),"",V308/(L308*E308)-1)</f>
        <v>0.318609703113686</v>
      </c>
      <c r="AA308" s="16" t="str">
        <f aca="false">IF(V308="","SEM OFERTA",IF(OR(Y308&gt;Premissas!$B$11,Y308&lt;Premissas!$B$12),"VERIFICAR - UNIDADE/EMBALAGEM",IF(Y308&gt;Premissas!$B$6,"NÃO COMPRAR - REAJUSTE &gt;5%","COMPRAR")))</f>
        <v>NÃO COMPRAR - REAJUSTE &gt;5%</v>
      </c>
      <c r="AB308" s="18" t="n">
        <f aca="false">IF(W308="DIMEC",S308,IF(W308="MEDCENTRO",U308,""))</f>
        <v>289</v>
      </c>
      <c r="AC308" s="18" t="n">
        <f aca="false">IF(AA308&lt;&gt;"COMPRAR",0,IF(AB308="",I308,MIN(I308,AB308)))</f>
        <v>0</v>
      </c>
      <c r="AD308" s="19" t="n">
        <f aca="false">IF(AC308&gt;0,AC308*V308,0)</f>
        <v>0</v>
      </c>
      <c r="AE308" s="19" t="n">
        <f aca="false">IF(AC308&gt;0,(M308-V308)*AC308,0)</f>
        <v>0</v>
      </c>
      <c r="AF308" s="16" t="str">
        <f aca="false">IF(AA308&lt;&gt;"COMPRAR","",IF(AB308="",IF(X308="","",IF(X308-V308&lt;0.01,"EMPATE TÉCNICO","")),IF(AB308&lt;I308,"ESTOQUE INSUFICIENTE",IF(X308="","",IF(X308-V308&lt;0.01,"EMPATE TÉCNICO","")))))</f>
        <v/>
      </c>
      <c r="AG308" s="16" t="s">
        <v>713</v>
      </c>
      <c r="AH308" s="16" t="s">
        <v>528</v>
      </c>
    </row>
    <row r="309" customFormat="false" ht="15" hidden="false" customHeight="false" outlineLevel="0" collapsed="false">
      <c r="A309" s="16" t="s">
        <v>1059</v>
      </c>
      <c r="B309" s="17" t="s">
        <v>1060</v>
      </c>
      <c r="C309" s="16" t="s">
        <v>1061</v>
      </c>
      <c r="D309" s="16" t="s">
        <v>287</v>
      </c>
      <c r="E309" s="18" t="n">
        <v>1</v>
      </c>
      <c r="F309" s="16" t="s">
        <v>43</v>
      </c>
      <c r="G309" s="18" t="n">
        <v>1</v>
      </c>
      <c r="H309" s="16" t="n">
        <v>0.4</v>
      </c>
      <c r="I309" s="18" t="n">
        <v>1</v>
      </c>
      <c r="J309" s="19" t="n">
        <v>14.07</v>
      </c>
      <c r="K309" s="19" t="n">
        <v>14.07</v>
      </c>
      <c r="L309" s="19" t="n">
        <v>14.07</v>
      </c>
      <c r="M309" s="19" t="n">
        <f aca="false">IF(J309&gt;0,J309,K309)*E309</f>
        <v>14.07</v>
      </c>
      <c r="N309" s="20"/>
      <c r="O309" s="21" t="n">
        <f aca="false">IF(R309="","",ROUND(R309*(1-Premissas!$B$4),4))</f>
        <v>13.4045</v>
      </c>
      <c r="P309" s="22"/>
      <c r="Q309" s="22"/>
      <c r="R309" s="23" t="n">
        <v>14.11</v>
      </c>
      <c r="S309" s="24"/>
      <c r="T309" s="24"/>
      <c r="U309" s="25" t="n">
        <v>1</v>
      </c>
      <c r="V309" s="19" t="n">
        <f aca="false">IF(COUNT(N309:Q309)=0,"",MIN(N309:Q309))</f>
        <v>13.4045</v>
      </c>
      <c r="W309" s="16" t="str">
        <f aca="false">IF(V309="","",INDEX($N$4:$Q$4,MATCH(V309,N309:Q309,0)))</f>
        <v>MEDCENTRO</v>
      </c>
      <c r="X309" s="19" t="str">
        <f aca="false">IF(COUNT(N309:Q309)&lt;2,"",SMALL(N309:Q309,2))</f>
        <v/>
      </c>
      <c r="Y309" s="26" t="n">
        <f aca="false">IF(OR(V309="",M309=0),"",V309/M309-1)</f>
        <v>-0.0472992181947406</v>
      </c>
      <c r="Z309" s="26" t="n">
        <f aca="false">IF(OR(V309="",L309=""),"",V309/(L309*E309)-1)</f>
        <v>-0.0472992181947406</v>
      </c>
      <c r="AA309" s="16" t="str">
        <f aca="false">IF(V309="","SEM OFERTA",IF(OR(Y309&gt;Premissas!$B$11,Y309&lt;Premissas!$B$12),"VERIFICAR - UNIDADE/EMBALAGEM",IF(Y309&gt;Premissas!$B$6,"NÃO COMPRAR - REAJUSTE &gt;5%","COMPRAR")))</f>
        <v>COMPRAR</v>
      </c>
      <c r="AB309" s="18" t="n">
        <f aca="false">IF(W309="DIMEC",S309,IF(W309="MEDCENTRO",U309,""))</f>
        <v>1</v>
      </c>
      <c r="AC309" s="18" t="n">
        <f aca="false">IF(AA309&lt;&gt;"COMPRAR",0,IF(AB309="",I309,MIN(I309,AB309)))</f>
        <v>1</v>
      </c>
      <c r="AD309" s="19" t="n">
        <f aca="false">IF(AC309&gt;0,AC309*V309,0)</f>
        <v>13.4045</v>
      </c>
      <c r="AE309" s="19" t="n">
        <f aca="false">IF(AC309&gt;0,(M309-V309)*AC309,0)</f>
        <v>0.6655</v>
      </c>
      <c r="AF309" s="16" t="str">
        <f aca="false">IF(AA309&lt;&gt;"COMPRAR","",IF(AB309="",IF(X309="","",IF(X309-V309&lt;0.01,"EMPATE TÉCNICO","")),IF(AB309&lt;I309,"ESTOQUE INSUFICIENTE",IF(X309="","",IF(X309-V309&lt;0.01,"EMPATE TÉCNICO","")))))</f>
        <v/>
      </c>
      <c r="AG309" s="16" t="s">
        <v>139</v>
      </c>
      <c r="AH309" s="16" t="s">
        <v>528</v>
      </c>
    </row>
    <row r="310" customFormat="false" ht="15" hidden="false" customHeight="false" outlineLevel="0" collapsed="false">
      <c r="A310" s="16" t="s">
        <v>1062</v>
      </c>
      <c r="B310" s="17" t="s">
        <v>1063</v>
      </c>
      <c r="C310" s="16" t="s">
        <v>1064</v>
      </c>
      <c r="D310" s="16" t="s">
        <v>1065</v>
      </c>
      <c r="E310" s="18" t="n">
        <v>1</v>
      </c>
      <c r="F310" s="16" t="s">
        <v>42</v>
      </c>
      <c r="G310" s="18" t="n">
        <v>1</v>
      </c>
      <c r="H310" s="16" t="n">
        <v>4.1</v>
      </c>
      <c r="I310" s="18" t="n">
        <v>10</v>
      </c>
      <c r="J310" s="19" t="n">
        <v>2.64</v>
      </c>
      <c r="K310" s="19" t="n">
        <v>2.64</v>
      </c>
      <c r="L310" s="19" t="n">
        <v>2.64</v>
      </c>
      <c r="M310" s="19" t="n">
        <f aca="false">IF(J310&gt;0,J310,K310)*E310</f>
        <v>2.64</v>
      </c>
      <c r="N310" s="20" t="n">
        <v>3.09</v>
      </c>
      <c r="O310" s="21" t="n">
        <f aca="false">IF(R310="","",ROUND(R310*(1-Premissas!$B$4),4))</f>
        <v>3.021</v>
      </c>
      <c r="P310" s="22"/>
      <c r="Q310" s="22"/>
      <c r="R310" s="23" t="n">
        <v>3.18</v>
      </c>
      <c r="S310" s="24" t="n">
        <v>1670</v>
      </c>
      <c r="T310" s="24" t="n">
        <v>180</v>
      </c>
      <c r="U310" s="25" t="n">
        <v>254</v>
      </c>
      <c r="V310" s="19" t="n">
        <f aca="false">IF(COUNT(N310:Q310)=0,"",MIN(N310:Q310))</f>
        <v>3.021</v>
      </c>
      <c r="W310" s="16" t="str">
        <f aca="false">IF(V310="","",INDEX($N$4:$Q$4,MATCH(V310,N310:Q310,0)))</f>
        <v>MEDCENTRO</v>
      </c>
      <c r="X310" s="19" t="n">
        <f aca="false">IF(COUNT(N310:Q310)&lt;2,"",SMALL(N310:Q310,2))</f>
        <v>3.09</v>
      </c>
      <c r="Y310" s="26" t="n">
        <f aca="false">IF(OR(V310="",M310=0),"",V310/M310-1)</f>
        <v>0.144318181818182</v>
      </c>
      <c r="Z310" s="26" t="n">
        <f aca="false">IF(OR(V310="",L310=""),"",V310/(L310*E310)-1)</f>
        <v>0.144318181818182</v>
      </c>
      <c r="AA310" s="16" t="str">
        <f aca="false">IF(V310="","SEM OFERTA",IF(OR(Y310&gt;Premissas!$B$11,Y310&lt;Premissas!$B$12),"VERIFICAR - UNIDADE/EMBALAGEM",IF(Y310&gt;Premissas!$B$6,"NÃO COMPRAR - REAJUSTE &gt;5%","COMPRAR")))</f>
        <v>NÃO COMPRAR - REAJUSTE &gt;5%</v>
      </c>
      <c r="AB310" s="18" t="n">
        <f aca="false">IF(W310="DIMEC",S310,IF(W310="MEDCENTRO",U310,""))</f>
        <v>254</v>
      </c>
      <c r="AC310" s="18" t="n">
        <f aca="false">IF(AA310&lt;&gt;"COMPRAR",0,IF(AB310="",I310,MIN(I310,AB310)))</f>
        <v>0</v>
      </c>
      <c r="AD310" s="19" t="n">
        <f aca="false">IF(AC310&gt;0,AC310*V310,0)</f>
        <v>0</v>
      </c>
      <c r="AE310" s="19" t="n">
        <f aca="false">IF(AC310&gt;0,(M310-V310)*AC310,0)</f>
        <v>0</v>
      </c>
      <c r="AF310" s="16" t="str">
        <f aca="false">IF(AA310&lt;&gt;"COMPRAR","",IF(AB310="",IF(X310="","",IF(X310-V310&lt;0.01,"EMPATE TÉCNICO","")),IF(AB310&lt;I310,"ESTOQUE INSUFICIENTE",IF(X310="","",IF(X310-V310&lt;0.01,"EMPATE TÉCNICO","")))))</f>
        <v/>
      </c>
      <c r="AG310" s="16" t="s">
        <v>298</v>
      </c>
      <c r="AH310" s="16" t="s">
        <v>528</v>
      </c>
    </row>
    <row r="311" customFormat="false" ht="15" hidden="false" customHeight="false" outlineLevel="0" collapsed="false">
      <c r="A311" s="16" t="s">
        <v>1066</v>
      </c>
      <c r="B311" s="17" t="s">
        <v>1067</v>
      </c>
      <c r="C311" s="16" t="s">
        <v>1068</v>
      </c>
      <c r="D311" s="16" t="s">
        <v>571</v>
      </c>
      <c r="E311" s="18" t="n">
        <v>1</v>
      </c>
      <c r="F311" s="16" t="s">
        <v>41</v>
      </c>
      <c r="G311" s="18" t="n">
        <v>88</v>
      </c>
      <c r="H311" s="16" t="n">
        <v>57.1</v>
      </c>
      <c r="I311" s="18" t="n">
        <v>59</v>
      </c>
      <c r="J311" s="19" t="n">
        <v>3.89</v>
      </c>
      <c r="K311" s="19" t="n">
        <v>3.89</v>
      </c>
      <c r="L311" s="19" t="n">
        <v>3.89</v>
      </c>
      <c r="M311" s="19" t="n">
        <f aca="false">IF(J311&gt;0,J311,K311)*E311</f>
        <v>3.89</v>
      </c>
      <c r="N311" s="20" t="n">
        <v>4.5</v>
      </c>
      <c r="O311" s="21" t="n">
        <f aca="false">IF(R311="","",ROUND(R311*(1-Premissas!$B$4),4))</f>
        <v>4.978</v>
      </c>
      <c r="P311" s="22"/>
      <c r="Q311" s="22"/>
      <c r="R311" s="23" t="n">
        <v>5.24</v>
      </c>
      <c r="S311" s="24" t="n">
        <v>7798</v>
      </c>
      <c r="T311" s="24" t="n">
        <v>60</v>
      </c>
      <c r="U311" s="25" t="n">
        <v>289</v>
      </c>
      <c r="V311" s="19" t="n">
        <f aca="false">IF(COUNT(N311:Q311)=0,"",MIN(N311:Q311))</f>
        <v>4.5</v>
      </c>
      <c r="W311" s="16" t="str">
        <f aca="false">IF(V311="","",INDEX($N$4:$Q$4,MATCH(V311,N311:Q311,0)))</f>
        <v>DIMEC</v>
      </c>
      <c r="X311" s="19" t="n">
        <f aca="false">IF(COUNT(N311:Q311)&lt;2,"",SMALL(N311:Q311,2))</f>
        <v>4.978</v>
      </c>
      <c r="Y311" s="26" t="n">
        <f aca="false">IF(OR(V311="",M311=0),"",V311/M311-1)</f>
        <v>0.156812339331619</v>
      </c>
      <c r="Z311" s="26" t="n">
        <f aca="false">IF(OR(V311="",L311=""),"",V311/(L311*E311)-1)</f>
        <v>0.156812339331619</v>
      </c>
      <c r="AA311" s="16" t="str">
        <f aca="false">IF(V311="","SEM OFERTA",IF(OR(Y311&gt;Premissas!$B$11,Y311&lt;Premissas!$B$12),"VERIFICAR - UNIDADE/EMBALAGEM",IF(Y311&gt;Premissas!$B$6,"NÃO COMPRAR - REAJUSTE &gt;5%","COMPRAR")))</f>
        <v>NÃO COMPRAR - REAJUSTE &gt;5%</v>
      </c>
      <c r="AB311" s="18" t="n">
        <f aca="false">IF(W311="DIMEC",S311,IF(W311="MEDCENTRO",U311,""))</f>
        <v>7798</v>
      </c>
      <c r="AC311" s="18" t="n">
        <f aca="false">IF(AA311&lt;&gt;"COMPRAR",0,IF(AB311="",I311,MIN(I311,AB311)))</f>
        <v>0</v>
      </c>
      <c r="AD311" s="19" t="n">
        <f aca="false">IF(AC311&gt;0,AC311*V311,0)</f>
        <v>0</v>
      </c>
      <c r="AE311" s="19" t="n">
        <f aca="false">IF(AC311&gt;0,(M311-V311)*AC311,0)</f>
        <v>0</v>
      </c>
      <c r="AF311" s="16" t="str">
        <f aca="false">IF(AA311&lt;&gt;"COMPRAR","",IF(AB311="",IF(X311="","",IF(X311-V311&lt;0.01,"EMPATE TÉCNICO","")),IF(AB311&lt;I311,"ESTOQUE INSUFICIENTE",IF(X311="","",IF(X311-V311&lt;0.01,"EMPATE TÉCNICO","")))))</f>
        <v/>
      </c>
      <c r="AG311" s="16" t="s">
        <v>490</v>
      </c>
      <c r="AH311" s="16" t="s">
        <v>528</v>
      </c>
    </row>
    <row r="312" customFormat="false" ht="15" hidden="false" customHeight="false" outlineLevel="0" collapsed="false">
      <c r="A312" s="16" t="s">
        <v>1069</v>
      </c>
      <c r="B312" s="17" t="s">
        <v>1070</v>
      </c>
      <c r="C312" s="16" t="s">
        <v>1071</v>
      </c>
      <c r="D312" s="16" t="s">
        <v>571</v>
      </c>
      <c r="E312" s="18" t="n">
        <v>1</v>
      </c>
      <c r="F312" s="16" t="s">
        <v>42</v>
      </c>
      <c r="G312" s="18" t="n">
        <v>2</v>
      </c>
      <c r="H312" s="16" t="n">
        <v>0.9</v>
      </c>
      <c r="I312" s="18" t="n">
        <v>1</v>
      </c>
      <c r="J312" s="19" t="n">
        <v>9.56</v>
      </c>
      <c r="K312" s="19" t="n">
        <v>9.56</v>
      </c>
      <c r="L312" s="19" t="n">
        <v>9.56</v>
      </c>
      <c r="M312" s="19" t="n">
        <f aca="false">IF(J312&gt;0,J312,K312)*E312</f>
        <v>9.56</v>
      </c>
      <c r="N312" s="20" t="n">
        <v>11.2</v>
      </c>
      <c r="O312" s="21" t="str">
        <f aca="false">IF(R312="","",ROUND(R312*(1-Premissas!$B$4),4))</f>
        <v/>
      </c>
      <c r="P312" s="22"/>
      <c r="Q312" s="22"/>
      <c r="R312" s="23"/>
      <c r="S312" s="24" t="n">
        <v>772</v>
      </c>
      <c r="T312" s="24" t="n">
        <v>60</v>
      </c>
      <c r="U312" s="25"/>
      <c r="V312" s="19" t="n">
        <f aca="false">IF(COUNT(N312:Q312)=0,"",MIN(N312:Q312))</f>
        <v>11.2</v>
      </c>
      <c r="W312" s="16" t="str">
        <f aca="false">IF(V312="","",INDEX($N$4:$Q$4,MATCH(V312,N312:Q312,0)))</f>
        <v>DIMEC</v>
      </c>
      <c r="X312" s="19" t="str">
        <f aca="false">IF(COUNT(N312:Q312)&lt;2,"",SMALL(N312:Q312,2))</f>
        <v/>
      </c>
      <c r="Y312" s="26" t="n">
        <f aca="false">IF(OR(V312="",M312=0),"",V312/M312-1)</f>
        <v>0.171548117154812</v>
      </c>
      <c r="Z312" s="26" t="n">
        <f aca="false">IF(OR(V312="",L312=""),"",V312/(L312*E312)-1)</f>
        <v>0.171548117154812</v>
      </c>
      <c r="AA312" s="16" t="str">
        <f aca="false">IF(V312="","SEM OFERTA",IF(OR(Y312&gt;Premissas!$B$11,Y312&lt;Premissas!$B$12),"VERIFICAR - UNIDADE/EMBALAGEM",IF(Y312&gt;Premissas!$B$6,"NÃO COMPRAR - REAJUSTE &gt;5%","COMPRAR")))</f>
        <v>NÃO COMPRAR - REAJUSTE &gt;5%</v>
      </c>
      <c r="AB312" s="18" t="n">
        <f aca="false">IF(W312="DIMEC",S312,IF(W312="MEDCENTRO",U312,""))</f>
        <v>772</v>
      </c>
      <c r="AC312" s="18" t="n">
        <f aca="false">IF(AA312&lt;&gt;"COMPRAR",0,IF(AB312="",I312,MIN(I312,AB312)))</f>
        <v>0</v>
      </c>
      <c r="AD312" s="19" t="n">
        <f aca="false">IF(AC312&gt;0,AC312*V312,0)</f>
        <v>0</v>
      </c>
      <c r="AE312" s="19" t="n">
        <f aca="false">IF(AC312&gt;0,(M312-V312)*AC312,0)</f>
        <v>0</v>
      </c>
      <c r="AF312" s="16" t="str">
        <f aca="false">IF(AA312&lt;&gt;"COMPRAR","",IF(AB312="",IF(X312="","",IF(X312-V312&lt;0.01,"EMPATE TÉCNICO","")),IF(AB312&lt;I312,"ESTOQUE INSUFICIENTE",IF(X312="","",IF(X312-V312&lt;0.01,"EMPATE TÉCNICO","")))))</f>
        <v/>
      </c>
      <c r="AG312" s="16" t="s">
        <v>490</v>
      </c>
      <c r="AH312" s="16" t="s">
        <v>528</v>
      </c>
    </row>
    <row r="313" customFormat="false" ht="15" hidden="false" customHeight="false" outlineLevel="0" collapsed="false">
      <c r="A313" s="16" t="s">
        <v>1072</v>
      </c>
      <c r="B313" s="17" t="s">
        <v>1073</v>
      </c>
      <c r="C313" s="16" t="s">
        <v>1074</v>
      </c>
      <c r="D313" s="16" t="s">
        <v>982</v>
      </c>
      <c r="E313" s="18" t="n">
        <v>1</v>
      </c>
      <c r="F313" s="16" t="s">
        <v>43</v>
      </c>
      <c r="G313" s="18" t="n">
        <v>0</v>
      </c>
      <c r="H313" s="16" t="n">
        <v>0.1</v>
      </c>
      <c r="I313" s="18" t="n">
        <v>1</v>
      </c>
      <c r="J313" s="19" t="n">
        <v>13.06</v>
      </c>
      <c r="K313" s="19" t="n">
        <v>13.06</v>
      </c>
      <c r="L313" s="19" t="n">
        <v>12.73</v>
      </c>
      <c r="M313" s="19" t="n">
        <f aca="false">IF(J313&gt;0,J313,K313)*E313</f>
        <v>13.06</v>
      </c>
      <c r="N313" s="20"/>
      <c r="O313" s="21" t="n">
        <f aca="false">IF(R313="","",ROUND(R313*(1-Premissas!$B$4),4))</f>
        <v>14.3735</v>
      </c>
      <c r="P313" s="22"/>
      <c r="Q313" s="22"/>
      <c r="R313" s="23" t="n">
        <v>15.13</v>
      </c>
      <c r="S313" s="24"/>
      <c r="T313" s="24"/>
      <c r="U313" s="25" t="n">
        <v>402</v>
      </c>
      <c r="V313" s="19" t="n">
        <f aca="false">IF(COUNT(N313:Q313)=0,"",MIN(N313:Q313))</f>
        <v>14.3735</v>
      </c>
      <c r="W313" s="16" t="str">
        <f aca="false">IF(V313="","",INDEX($N$4:$Q$4,MATCH(V313,N313:Q313,0)))</f>
        <v>MEDCENTRO</v>
      </c>
      <c r="X313" s="19" t="str">
        <f aca="false">IF(COUNT(N313:Q313)&lt;2,"",SMALL(N313:Q313,2))</f>
        <v/>
      </c>
      <c r="Y313" s="26" t="n">
        <f aca="false">IF(OR(V313="",M313=0),"",V313/M313-1)</f>
        <v>0.100574272588055</v>
      </c>
      <c r="Z313" s="26" t="n">
        <f aca="false">IF(OR(V313="",L313=""),"",V313/(L313*E313)-1)</f>
        <v>0.12910447761194</v>
      </c>
      <c r="AA313" s="16" t="str">
        <f aca="false">IF(V313="","SEM OFERTA",IF(OR(Y313&gt;Premissas!$B$11,Y313&lt;Premissas!$B$12),"VERIFICAR - UNIDADE/EMBALAGEM",IF(Y313&gt;Premissas!$B$6,"NÃO COMPRAR - REAJUSTE &gt;5%","COMPRAR")))</f>
        <v>NÃO COMPRAR - REAJUSTE &gt;5%</v>
      </c>
      <c r="AB313" s="18" t="n">
        <f aca="false">IF(W313="DIMEC",S313,IF(W313="MEDCENTRO",U313,""))</f>
        <v>402</v>
      </c>
      <c r="AC313" s="18" t="n">
        <f aca="false">IF(AA313&lt;&gt;"COMPRAR",0,IF(AB313="",I313,MIN(I313,AB313)))</f>
        <v>0</v>
      </c>
      <c r="AD313" s="19" t="n">
        <f aca="false">IF(AC313&gt;0,AC313*V313,0)</f>
        <v>0</v>
      </c>
      <c r="AE313" s="19" t="n">
        <f aca="false">IF(AC313&gt;0,(M313-V313)*AC313,0)</f>
        <v>0</v>
      </c>
      <c r="AF313" s="16" t="str">
        <f aca="false">IF(AA313&lt;&gt;"COMPRAR","",IF(AB313="",IF(X313="","",IF(X313-V313&lt;0.01,"EMPATE TÉCNICO","")),IF(AB313&lt;I313,"ESTOQUE INSUFICIENTE",IF(X313="","",IF(X313-V313&lt;0.01,"EMPATE TÉCNICO","")))))</f>
        <v/>
      </c>
      <c r="AG313" s="16" t="s">
        <v>547</v>
      </c>
      <c r="AH313" s="16" t="s">
        <v>528</v>
      </c>
    </row>
    <row r="314" customFormat="false" ht="15" hidden="false" customHeight="false" outlineLevel="0" collapsed="false">
      <c r="A314" s="16" t="s">
        <v>1075</v>
      </c>
      <c r="B314" s="17" t="s">
        <v>1076</v>
      </c>
      <c r="C314" s="16" t="s">
        <v>1077</v>
      </c>
      <c r="D314" s="16" t="s">
        <v>287</v>
      </c>
      <c r="E314" s="18" t="n">
        <v>1</v>
      </c>
      <c r="F314" s="16" t="s">
        <v>43</v>
      </c>
      <c r="G314" s="18" t="n">
        <v>1</v>
      </c>
      <c r="H314" s="16" t="n">
        <v>0.7</v>
      </c>
      <c r="I314" s="18" t="n">
        <v>1</v>
      </c>
      <c r="J314" s="19" t="n">
        <v>8.11666666666667</v>
      </c>
      <c r="K314" s="19" t="n">
        <v>8.11666666666667</v>
      </c>
      <c r="L314" s="19" t="n">
        <v>8.1167</v>
      </c>
      <c r="M314" s="19" t="n">
        <f aca="false">IF(J314&gt;0,J314,K314)*E314</f>
        <v>8.11666666666667</v>
      </c>
      <c r="N314" s="20"/>
      <c r="O314" s="21" t="n">
        <f aca="false">IF(R314="","",ROUND(R314*(1-Premissas!$B$4),4))</f>
        <v>8.5405</v>
      </c>
      <c r="P314" s="22"/>
      <c r="Q314" s="22"/>
      <c r="R314" s="23" t="n">
        <v>8.99</v>
      </c>
      <c r="S314" s="24"/>
      <c r="T314" s="24"/>
      <c r="U314" s="25" t="n">
        <v>53</v>
      </c>
      <c r="V314" s="19" t="n">
        <f aca="false">IF(COUNT(N314:Q314)=0,"",MIN(N314:Q314))</f>
        <v>8.5405</v>
      </c>
      <c r="W314" s="16" t="str">
        <f aca="false">IF(V314="","",INDEX($N$4:$Q$4,MATCH(V314,N314:Q314,0)))</f>
        <v>MEDCENTRO</v>
      </c>
      <c r="X314" s="19" t="str">
        <f aca="false">IF(COUNT(N314:Q314)&lt;2,"",SMALL(N314:Q314,2))</f>
        <v/>
      </c>
      <c r="Y314" s="26" t="n">
        <f aca="false">IF(OR(V314="",M314=0),"",V314/M314-1)</f>
        <v>0.0522176591375765</v>
      </c>
      <c r="Z314" s="26" t="n">
        <f aca="false">IF(OR(V314="",L314=""),"",V314/(L314*E314)-1)</f>
        <v>0.0522133379329037</v>
      </c>
      <c r="AA314" s="16" t="str">
        <f aca="false">IF(V314="","SEM OFERTA",IF(OR(Y314&gt;Premissas!$B$11,Y314&lt;Premissas!$B$12),"VERIFICAR - UNIDADE/EMBALAGEM",IF(Y314&gt;Premissas!$B$6,"NÃO COMPRAR - REAJUSTE &gt;5%","COMPRAR")))</f>
        <v>NÃO COMPRAR - REAJUSTE &gt;5%</v>
      </c>
      <c r="AB314" s="18" t="n">
        <f aca="false">IF(W314="DIMEC",S314,IF(W314="MEDCENTRO",U314,""))</f>
        <v>53</v>
      </c>
      <c r="AC314" s="18" t="n">
        <f aca="false">IF(AA314&lt;&gt;"COMPRAR",0,IF(AB314="",I314,MIN(I314,AB314)))</f>
        <v>0</v>
      </c>
      <c r="AD314" s="19" t="n">
        <f aca="false">IF(AC314&gt;0,AC314*V314,0)</f>
        <v>0</v>
      </c>
      <c r="AE314" s="19" t="n">
        <f aca="false">IF(AC314&gt;0,(M314-V314)*AC314,0)</f>
        <v>0</v>
      </c>
      <c r="AF314" s="16" t="str">
        <f aca="false">IF(AA314&lt;&gt;"COMPRAR","",IF(AB314="",IF(X314="","",IF(X314-V314&lt;0.01,"EMPATE TÉCNICO","")),IF(AB314&lt;I314,"ESTOQUE INSUFICIENTE",IF(X314="","",IF(X314-V314&lt;0.01,"EMPATE TÉCNICO","")))))</f>
        <v/>
      </c>
      <c r="AG314" s="16" t="s">
        <v>139</v>
      </c>
      <c r="AH314" s="16" t="s">
        <v>528</v>
      </c>
    </row>
    <row r="315" customFormat="false" ht="15" hidden="false" customHeight="false" outlineLevel="0" collapsed="false">
      <c r="A315" s="16" t="s">
        <v>1078</v>
      </c>
      <c r="B315" s="17" t="s">
        <v>1079</v>
      </c>
      <c r="C315" s="16" t="s">
        <v>1080</v>
      </c>
      <c r="D315" s="16" t="s">
        <v>641</v>
      </c>
      <c r="E315" s="18" t="n">
        <v>1</v>
      </c>
      <c r="F315" s="16" t="s">
        <v>42</v>
      </c>
      <c r="G315" s="18" t="n">
        <v>2</v>
      </c>
      <c r="H315" s="16" t="n">
        <v>1.5</v>
      </c>
      <c r="I315" s="18" t="n">
        <v>2</v>
      </c>
      <c r="J315" s="19" t="n">
        <v>6.62</v>
      </c>
      <c r="K315" s="19" t="n">
        <v>6.62</v>
      </c>
      <c r="L315" s="19" t="n">
        <v>6.615</v>
      </c>
      <c r="M315" s="19" t="n">
        <f aca="false">IF(J315&gt;0,J315,K315)*E315</f>
        <v>6.62</v>
      </c>
      <c r="N315" s="20" t="n">
        <v>8.52</v>
      </c>
      <c r="O315" s="21" t="str">
        <f aca="false">IF(R315="","",ROUND(R315*(1-Premissas!$B$4),4))</f>
        <v/>
      </c>
      <c r="P315" s="22"/>
      <c r="Q315" s="22"/>
      <c r="R315" s="23"/>
      <c r="S315" s="24" t="n">
        <v>1089</v>
      </c>
      <c r="T315" s="24" t="n">
        <v>60</v>
      </c>
      <c r="U315" s="25"/>
      <c r="V315" s="19" t="n">
        <f aca="false">IF(COUNT(N315:Q315)=0,"",MIN(N315:Q315))</f>
        <v>8.52</v>
      </c>
      <c r="W315" s="16" t="str">
        <f aca="false">IF(V315="","",INDEX($N$4:$Q$4,MATCH(V315,N315:Q315,0)))</f>
        <v>DIMEC</v>
      </c>
      <c r="X315" s="19" t="str">
        <f aca="false">IF(COUNT(N315:Q315)&lt;2,"",SMALL(N315:Q315,2))</f>
        <v/>
      </c>
      <c r="Y315" s="26" t="n">
        <f aca="false">IF(OR(V315="",M315=0),"",V315/M315-1)</f>
        <v>0.287009063444109</v>
      </c>
      <c r="Z315" s="26" t="n">
        <f aca="false">IF(OR(V315="",L315=""),"",V315/(L315*E315)-1)</f>
        <v>0.287981859410431</v>
      </c>
      <c r="AA315" s="16" t="str">
        <f aca="false">IF(V315="","SEM OFERTA",IF(OR(Y315&gt;Premissas!$B$11,Y315&lt;Premissas!$B$12),"VERIFICAR - UNIDADE/EMBALAGEM",IF(Y315&gt;Premissas!$B$6,"NÃO COMPRAR - REAJUSTE &gt;5%","COMPRAR")))</f>
        <v>NÃO COMPRAR - REAJUSTE &gt;5%</v>
      </c>
      <c r="AB315" s="18" t="n">
        <f aca="false">IF(W315="DIMEC",S315,IF(W315="MEDCENTRO",U315,""))</f>
        <v>1089</v>
      </c>
      <c r="AC315" s="18" t="n">
        <f aca="false">IF(AA315&lt;&gt;"COMPRAR",0,IF(AB315="",I315,MIN(I315,AB315)))</f>
        <v>0</v>
      </c>
      <c r="AD315" s="19" t="n">
        <f aca="false">IF(AC315&gt;0,AC315*V315,0)</f>
        <v>0</v>
      </c>
      <c r="AE315" s="19" t="n">
        <f aca="false">IF(AC315&gt;0,(M315-V315)*AC315,0)</f>
        <v>0</v>
      </c>
      <c r="AF315" s="16" t="str">
        <f aca="false">IF(AA315&lt;&gt;"COMPRAR","",IF(AB315="",IF(X315="","",IF(X315-V315&lt;0.01,"EMPATE TÉCNICO","")),IF(AB315&lt;I315,"ESTOQUE INSUFICIENTE",IF(X315="","",IF(X315-V315&lt;0.01,"EMPATE TÉCNICO","")))))</f>
        <v/>
      </c>
      <c r="AG315" s="16" t="s">
        <v>547</v>
      </c>
      <c r="AH315" s="16" t="s">
        <v>528</v>
      </c>
    </row>
    <row r="316" customFormat="false" ht="15" hidden="false" customHeight="false" outlineLevel="0" collapsed="false">
      <c r="A316" s="16" t="s">
        <v>1081</v>
      </c>
      <c r="B316" s="17" t="s">
        <v>1082</v>
      </c>
      <c r="C316" s="16" t="s">
        <v>1083</v>
      </c>
      <c r="D316" s="16" t="s">
        <v>481</v>
      </c>
      <c r="E316" s="18" t="n">
        <v>1</v>
      </c>
      <c r="F316" s="16" t="s">
        <v>41</v>
      </c>
      <c r="G316" s="18" t="n">
        <v>11</v>
      </c>
      <c r="H316" s="16" t="n">
        <v>22.5</v>
      </c>
      <c r="I316" s="18" t="n">
        <v>46</v>
      </c>
      <c r="J316" s="19" t="n">
        <v>13.85</v>
      </c>
      <c r="K316" s="19" t="n">
        <v>13.85</v>
      </c>
      <c r="L316" s="19" t="n">
        <v>13.85</v>
      </c>
      <c r="M316" s="19" t="n">
        <f aca="false">IF(J316&gt;0,J316,K316)*E316</f>
        <v>13.85</v>
      </c>
      <c r="N316" s="20" t="n">
        <v>15.99</v>
      </c>
      <c r="O316" s="21" t="n">
        <f aca="false">IF(R316="","",ROUND(R316*(1-Premissas!$B$4),4))</f>
        <v>15.0575</v>
      </c>
      <c r="P316" s="22"/>
      <c r="Q316" s="22"/>
      <c r="R316" s="23" t="n">
        <v>15.85</v>
      </c>
      <c r="S316" s="24" t="n">
        <v>2093</v>
      </c>
      <c r="T316" s="24" t="n">
        <v>60</v>
      </c>
      <c r="U316" s="25" t="n">
        <v>79</v>
      </c>
      <c r="V316" s="19" t="n">
        <f aca="false">IF(COUNT(N316:Q316)=0,"",MIN(N316:Q316))</f>
        <v>15.0575</v>
      </c>
      <c r="W316" s="16" t="str">
        <f aca="false">IF(V316="","",INDEX($N$4:$Q$4,MATCH(V316,N316:Q316,0)))</f>
        <v>MEDCENTRO</v>
      </c>
      <c r="X316" s="19" t="n">
        <f aca="false">IF(COUNT(N316:Q316)&lt;2,"",SMALL(N316:Q316,2))</f>
        <v>15.99</v>
      </c>
      <c r="Y316" s="26" t="n">
        <f aca="false">IF(OR(V316="",M316=0),"",V316/M316-1)</f>
        <v>0.0871841155234656</v>
      </c>
      <c r="Z316" s="26" t="n">
        <f aca="false">IF(OR(V316="",L316=""),"",V316/(L316*E316)-1)</f>
        <v>0.0871841155234656</v>
      </c>
      <c r="AA316" s="16" t="str">
        <f aca="false">IF(V316="","SEM OFERTA",IF(OR(Y316&gt;Premissas!$B$11,Y316&lt;Premissas!$B$12),"VERIFICAR - UNIDADE/EMBALAGEM",IF(Y316&gt;Premissas!$B$6,"NÃO COMPRAR - REAJUSTE &gt;5%","COMPRAR")))</f>
        <v>NÃO COMPRAR - REAJUSTE &gt;5%</v>
      </c>
      <c r="AB316" s="18" t="n">
        <f aca="false">IF(W316="DIMEC",S316,IF(W316="MEDCENTRO",U316,""))</f>
        <v>79</v>
      </c>
      <c r="AC316" s="18" t="n">
        <f aca="false">IF(AA316&lt;&gt;"COMPRAR",0,IF(AB316="",I316,MIN(I316,AB316)))</f>
        <v>0</v>
      </c>
      <c r="AD316" s="19" t="n">
        <f aca="false">IF(AC316&gt;0,AC316*V316,0)</f>
        <v>0</v>
      </c>
      <c r="AE316" s="19" t="n">
        <f aca="false">IF(AC316&gt;0,(M316-V316)*AC316,0)</f>
        <v>0</v>
      </c>
      <c r="AF316" s="16" t="str">
        <f aca="false">IF(AA316&lt;&gt;"COMPRAR","",IF(AB316="",IF(X316="","",IF(X316-V316&lt;0.01,"EMPATE TÉCNICO","")),IF(AB316&lt;I316,"ESTOQUE INSUFICIENTE",IF(X316="","",IF(X316-V316&lt;0.01,"EMPATE TÉCNICO","")))))</f>
        <v/>
      </c>
      <c r="AG316" s="16" t="s">
        <v>490</v>
      </c>
      <c r="AH316" s="16" t="s">
        <v>528</v>
      </c>
    </row>
    <row r="317" customFormat="false" ht="15" hidden="false" customHeight="false" outlineLevel="0" collapsed="false">
      <c r="A317" s="16" t="s">
        <v>1084</v>
      </c>
      <c r="B317" s="17" t="s">
        <v>1085</v>
      </c>
      <c r="C317" s="16" t="s">
        <v>1083</v>
      </c>
      <c r="D317" s="16" t="s">
        <v>287</v>
      </c>
      <c r="E317" s="18" t="n">
        <v>1</v>
      </c>
      <c r="F317" s="16" t="s">
        <v>42</v>
      </c>
      <c r="G317" s="18" t="n">
        <v>1</v>
      </c>
      <c r="H317" s="16" t="n">
        <v>0.9</v>
      </c>
      <c r="I317" s="18" t="n">
        <v>2</v>
      </c>
      <c r="J317" s="19" t="n">
        <v>19.5933333333333</v>
      </c>
      <c r="K317" s="19" t="n">
        <v>19.5933333333333</v>
      </c>
      <c r="L317" s="19" t="n">
        <v>19.5933</v>
      </c>
      <c r="M317" s="19" t="n">
        <f aca="false">IF(J317&gt;0,J317,K317)*E317</f>
        <v>19.5933333333333</v>
      </c>
      <c r="N317" s="20"/>
      <c r="O317" s="21" t="n">
        <f aca="false">IF(R317="","",ROUND(R317*(1-Premissas!$B$4),4))</f>
        <v>21.0995</v>
      </c>
      <c r="P317" s="22"/>
      <c r="Q317" s="22"/>
      <c r="R317" s="23" t="n">
        <v>22.21</v>
      </c>
      <c r="S317" s="24"/>
      <c r="T317" s="24"/>
      <c r="U317" s="25" t="n">
        <v>1</v>
      </c>
      <c r="V317" s="19" t="n">
        <f aca="false">IF(COUNT(N317:Q317)=0,"",MIN(N317:Q317))</f>
        <v>21.0995</v>
      </c>
      <c r="W317" s="16" t="str">
        <f aca="false">IF(V317="","",INDEX($N$4:$Q$4,MATCH(V317,N317:Q317,0)))</f>
        <v>MEDCENTRO</v>
      </c>
      <c r="X317" s="19" t="str">
        <f aca="false">IF(COUNT(N317:Q317)&lt;2,"",SMALL(N317:Q317,2))</f>
        <v/>
      </c>
      <c r="Y317" s="26" t="n">
        <f aca="false">IF(OR(V317="",M317=0),"",V317/M317-1)</f>
        <v>0.076871384824772</v>
      </c>
      <c r="Z317" s="26" t="n">
        <f aca="false">IF(OR(V317="",L317=""),"",V317/(L317*E317)-1)</f>
        <v>0.0768732168649486</v>
      </c>
      <c r="AA317" s="16" t="str">
        <f aca="false">IF(V317="","SEM OFERTA",IF(OR(Y317&gt;Premissas!$B$11,Y317&lt;Premissas!$B$12),"VERIFICAR - UNIDADE/EMBALAGEM",IF(Y317&gt;Premissas!$B$6,"NÃO COMPRAR - REAJUSTE &gt;5%","COMPRAR")))</f>
        <v>NÃO COMPRAR - REAJUSTE &gt;5%</v>
      </c>
      <c r="AB317" s="18" t="n">
        <f aca="false">IF(W317="DIMEC",S317,IF(W317="MEDCENTRO",U317,""))</f>
        <v>1</v>
      </c>
      <c r="AC317" s="18" t="n">
        <f aca="false">IF(AA317&lt;&gt;"COMPRAR",0,IF(AB317="",I317,MIN(I317,AB317)))</f>
        <v>0</v>
      </c>
      <c r="AD317" s="19" t="n">
        <f aca="false">IF(AC317&gt;0,AC317*V317,0)</f>
        <v>0</v>
      </c>
      <c r="AE317" s="19" t="n">
        <f aca="false">IF(AC317&gt;0,(M317-V317)*AC317,0)</f>
        <v>0</v>
      </c>
      <c r="AF317" s="16" t="str">
        <f aca="false">IF(AA317&lt;&gt;"COMPRAR","",IF(AB317="",IF(X317="","",IF(X317-V317&lt;0.01,"EMPATE TÉCNICO","")),IF(AB317&lt;I317,"ESTOQUE INSUFICIENTE",IF(X317="","",IF(X317-V317&lt;0.01,"EMPATE TÉCNICO","")))))</f>
        <v/>
      </c>
      <c r="AG317" s="16" t="s">
        <v>547</v>
      </c>
      <c r="AH317" s="16" t="s">
        <v>528</v>
      </c>
    </row>
    <row r="318" customFormat="false" ht="15" hidden="false" customHeight="false" outlineLevel="0" collapsed="false">
      <c r="A318" s="16" t="s">
        <v>1086</v>
      </c>
      <c r="B318" s="17" t="s">
        <v>1087</v>
      </c>
      <c r="C318" s="16" t="s">
        <v>1088</v>
      </c>
      <c r="D318" s="16" t="s">
        <v>1089</v>
      </c>
      <c r="E318" s="18" t="n">
        <v>1</v>
      </c>
      <c r="F318" s="16" t="s">
        <v>42</v>
      </c>
      <c r="G318" s="18" t="n">
        <v>8</v>
      </c>
      <c r="H318" s="16" t="n">
        <v>7.7</v>
      </c>
      <c r="I318" s="18" t="n">
        <v>12</v>
      </c>
      <c r="J318" s="19" t="n">
        <v>0.01</v>
      </c>
      <c r="K318" s="19" t="n">
        <v>0.01</v>
      </c>
      <c r="L318" s="19" t="n">
        <v>0.01</v>
      </c>
      <c r="M318" s="19" t="n">
        <f aca="false">IF(J318&gt;0,J318,K318)*E318</f>
        <v>0.01</v>
      </c>
      <c r="N318" s="20" t="n">
        <v>2.41</v>
      </c>
      <c r="O318" s="21" t="str">
        <f aca="false">IF(R318="","",ROUND(R318*(1-Premissas!$B$4),4))</f>
        <v/>
      </c>
      <c r="P318" s="22"/>
      <c r="Q318" s="22"/>
      <c r="R318" s="23"/>
      <c r="S318" s="24" t="n">
        <v>54263</v>
      </c>
      <c r="T318" s="24" t="n">
        <v>60</v>
      </c>
      <c r="U318" s="25"/>
      <c r="V318" s="19" t="n">
        <f aca="false">IF(COUNT(N318:Q318)=0,"",MIN(N318:Q318))</f>
        <v>2.41</v>
      </c>
      <c r="W318" s="16" t="str">
        <f aca="false">IF(V318="","",INDEX($N$4:$Q$4,MATCH(V318,N318:Q318,0)))</f>
        <v>DIMEC</v>
      </c>
      <c r="X318" s="19" t="str">
        <f aca="false">IF(COUNT(N318:Q318)&lt;2,"",SMALL(N318:Q318,2))</f>
        <v/>
      </c>
      <c r="Y318" s="26" t="n">
        <f aca="false">IF(OR(V318="",M318=0),"",V318/M318-1)</f>
        <v>240</v>
      </c>
      <c r="Z318" s="26" t="n">
        <f aca="false">IF(OR(V318="",L318=""),"",V318/(L318*E318)-1)</f>
        <v>240</v>
      </c>
      <c r="AA318" s="16" t="str">
        <f aca="false">IF(V318="","SEM OFERTA",IF(OR(Y318&gt;Premissas!$B$11,Y318&lt;Premissas!$B$12),"VERIFICAR - UNIDADE/EMBALAGEM",IF(Y318&gt;Premissas!$B$6,"NÃO COMPRAR - REAJUSTE &gt;5%","COMPRAR")))</f>
        <v>VERIFICAR - UNIDADE/EMBALAGEM</v>
      </c>
      <c r="AB318" s="18" t="n">
        <f aca="false">IF(W318="DIMEC",S318,IF(W318="MEDCENTRO",U318,""))</f>
        <v>54263</v>
      </c>
      <c r="AC318" s="18" t="n">
        <f aca="false">IF(AA318&lt;&gt;"COMPRAR",0,IF(AB318="",I318,MIN(I318,AB318)))</f>
        <v>0</v>
      </c>
      <c r="AD318" s="19" t="n">
        <f aca="false">IF(AC318&gt;0,AC318*V318,0)</f>
        <v>0</v>
      </c>
      <c r="AE318" s="19" t="n">
        <f aca="false">IF(AC318&gt;0,(M318-V318)*AC318,0)</f>
        <v>0</v>
      </c>
      <c r="AF318" s="16" t="str">
        <f aca="false">IF(AA318&lt;&gt;"COMPRAR","",IF(AB318="",IF(X318="","",IF(X318-V318&lt;0.01,"EMPATE TÉCNICO","")),IF(AB318&lt;I318,"ESTOQUE INSUFICIENTE",IF(X318="","",IF(X318-V318&lt;0.01,"EMPATE TÉCNICO","")))))</f>
        <v/>
      </c>
      <c r="AG318" s="16" t="s">
        <v>304</v>
      </c>
      <c r="AH318" s="16" t="s">
        <v>528</v>
      </c>
    </row>
    <row r="319" customFormat="false" ht="15" hidden="false" customHeight="false" outlineLevel="0" collapsed="false">
      <c r="A319" s="16" t="s">
        <v>1090</v>
      </c>
      <c r="B319" s="17" t="s">
        <v>1091</v>
      </c>
      <c r="C319" s="16" t="s">
        <v>1092</v>
      </c>
      <c r="D319" s="16" t="s">
        <v>287</v>
      </c>
      <c r="E319" s="18" t="n">
        <v>1</v>
      </c>
      <c r="F319" s="16" t="s">
        <v>41</v>
      </c>
      <c r="G319" s="18" t="n">
        <v>28</v>
      </c>
      <c r="H319" s="16" t="n">
        <v>43.7</v>
      </c>
      <c r="I319" s="18" t="n">
        <v>85</v>
      </c>
      <c r="J319" s="19" t="n">
        <v>2.17233766233766</v>
      </c>
      <c r="K319" s="19" t="n">
        <v>2.17233766233766</v>
      </c>
      <c r="L319" s="19" t="n">
        <v>2.1723</v>
      </c>
      <c r="M319" s="19" t="n">
        <f aca="false">IF(J319&gt;0,J319,K319)*E319</f>
        <v>2.17233766233766</v>
      </c>
      <c r="N319" s="20" t="n">
        <v>3.14</v>
      </c>
      <c r="O319" s="21" t="n">
        <f aca="false">IF(R319="","",ROUND(R319*(1-Premissas!$B$4),4))</f>
        <v>3.667</v>
      </c>
      <c r="P319" s="22"/>
      <c r="Q319" s="22"/>
      <c r="R319" s="23" t="n">
        <v>3.86</v>
      </c>
      <c r="S319" s="24" t="n">
        <v>1063</v>
      </c>
      <c r="T319" s="24" t="n">
        <v>60</v>
      </c>
      <c r="U319" s="25" t="n">
        <v>190</v>
      </c>
      <c r="V319" s="19" t="n">
        <f aca="false">IF(COUNT(N319:Q319)=0,"",MIN(N319:Q319))</f>
        <v>3.14</v>
      </c>
      <c r="W319" s="16" t="str">
        <f aca="false">IF(V319="","",INDEX($N$4:$Q$4,MATCH(V319,N319:Q319,0)))</f>
        <v>DIMEC</v>
      </c>
      <c r="X319" s="19" t="n">
        <f aca="false">IF(COUNT(N319:Q319)&lt;2,"",SMALL(N319:Q319,2))</f>
        <v>3.667</v>
      </c>
      <c r="Y319" s="26" t="n">
        <f aca="false">IF(OR(V319="",M319=0),"",V319/M319-1)</f>
        <v>0.44544748012196</v>
      </c>
      <c r="Z319" s="26" t="n">
        <f aca="false">IF(OR(V319="",L319=""),"",V319/(L319*E319)-1)</f>
        <v>0.445472540625144</v>
      </c>
      <c r="AA319" s="16" t="str">
        <f aca="false">IF(V319="","SEM OFERTA",IF(OR(Y319&gt;Premissas!$B$11,Y319&lt;Premissas!$B$12),"VERIFICAR - UNIDADE/EMBALAGEM",IF(Y319&gt;Premissas!$B$6,"NÃO COMPRAR - REAJUSTE &gt;5%","COMPRAR")))</f>
        <v>NÃO COMPRAR - REAJUSTE &gt;5%</v>
      </c>
      <c r="AB319" s="18" t="n">
        <f aca="false">IF(W319="DIMEC",S319,IF(W319="MEDCENTRO",U319,""))</f>
        <v>1063</v>
      </c>
      <c r="AC319" s="18" t="n">
        <f aca="false">IF(AA319&lt;&gt;"COMPRAR",0,IF(AB319="",I319,MIN(I319,AB319)))</f>
        <v>0</v>
      </c>
      <c r="AD319" s="19" t="n">
        <f aca="false">IF(AC319&gt;0,AC319*V319,0)</f>
        <v>0</v>
      </c>
      <c r="AE319" s="19" t="n">
        <f aca="false">IF(AC319&gt;0,(M319-V319)*AC319,0)</f>
        <v>0</v>
      </c>
      <c r="AF319" s="16" t="str">
        <f aca="false">IF(AA319&lt;&gt;"COMPRAR","",IF(AB319="",IF(X319="","",IF(X319-V319&lt;0.01,"EMPATE TÉCNICO","")),IF(AB319&lt;I319,"ESTOQUE INSUFICIENTE",IF(X319="","",IF(X319-V319&lt;0.01,"EMPATE TÉCNICO","")))))</f>
        <v/>
      </c>
      <c r="AG319" s="16" t="s">
        <v>490</v>
      </c>
      <c r="AH319" s="16" t="s">
        <v>528</v>
      </c>
    </row>
    <row r="320" customFormat="false" ht="15" hidden="false" customHeight="false" outlineLevel="0" collapsed="false">
      <c r="A320" s="16" t="s">
        <v>1093</v>
      </c>
      <c r="B320" s="17" t="s">
        <v>1094</v>
      </c>
      <c r="C320" s="16" t="s">
        <v>1092</v>
      </c>
      <c r="D320" s="16" t="s">
        <v>571</v>
      </c>
      <c r="E320" s="18" t="n">
        <v>1</v>
      </c>
      <c r="F320" s="16" t="s">
        <v>41</v>
      </c>
      <c r="G320" s="18" t="n">
        <v>68</v>
      </c>
      <c r="H320" s="16" t="n">
        <v>38</v>
      </c>
      <c r="I320" s="18" t="n">
        <v>30</v>
      </c>
      <c r="J320" s="19" t="n">
        <v>2.66</v>
      </c>
      <c r="K320" s="19" t="n">
        <v>2.66</v>
      </c>
      <c r="L320" s="19" t="n">
        <v>0.01</v>
      </c>
      <c r="M320" s="19" t="n">
        <f aca="false">IF(J320&gt;0,J320,K320)*E320</f>
        <v>2.66</v>
      </c>
      <c r="N320" s="20" t="n">
        <v>2.3</v>
      </c>
      <c r="O320" s="21" t="str">
        <f aca="false">IF(R320="","",ROUND(R320*(1-Premissas!$B$4),4))</f>
        <v/>
      </c>
      <c r="P320" s="22"/>
      <c r="Q320" s="22"/>
      <c r="R320" s="23"/>
      <c r="S320" s="24" t="n">
        <v>88453</v>
      </c>
      <c r="T320" s="24" t="n">
        <v>60</v>
      </c>
      <c r="U320" s="25"/>
      <c r="V320" s="19" t="n">
        <f aca="false">IF(COUNT(N320:Q320)=0,"",MIN(N320:Q320))</f>
        <v>2.3</v>
      </c>
      <c r="W320" s="16" t="str">
        <f aca="false">IF(V320="","",INDEX($N$4:$Q$4,MATCH(V320,N320:Q320,0)))</f>
        <v>DIMEC</v>
      </c>
      <c r="X320" s="19" t="str">
        <f aca="false">IF(COUNT(N320:Q320)&lt;2,"",SMALL(N320:Q320,2))</f>
        <v/>
      </c>
      <c r="Y320" s="26" t="n">
        <f aca="false">IF(OR(V320="",M320=0),"",V320/M320-1)</f>
        <v>-0.135338345864662</v>
      </c>
      <c r="Z320" s="26" t="n">
        <f aca="false">IF(OR(V320="",L320=""),"",V320/(L320*E320)-1)</f>
        <v>229</v>
      </c>
      <c r="AA320" s="16" t="str">
        <f aca="false">IF(V320="","SEM OFERTA",IF(OR(Y320&gt;Premissas!$B$11,Y320&lt;Premissas!$B$12),"VERIFICAR - UNIDADE/EMBALAGEM",IF(Y320&gt;Premissas!$B$6,"NÃO COMPRAR - REAJUSTE &gt;5%","COMPRAR")))</f>
        <v>COMPRAR</v>
      </c>
      <c r="AB320" s="18" t="n">
        <f aca="false">IF(W320="DIMEC",S320,IF(W320="MEDCENTRO",U320,""))</f>
        <v>88453</v>
      </c>
      <c r="AC320" s="18" t="n">
        <f aca="false">IF(AA320&lt;&gt;"COMPRAR",0,IF(AB320="",I320,MIN(I320,AB320)))</f>
        <v>30</v>
      </c>
      <c r="AD320" s="19" t="n">
        <f aca="false">IF(AC320&gt;0,AC320*V320,0)</f>
        <v>69</v>
      </c>
      <c r="AE320" s="19" t="n">
        <f aca="false">IF(AC320&gt;0,(M320-V320)*AC320,0)</f>
        <v>10.8</v>
      </c>
      <c r="AF320" s="16" t="str">
        <f aca="false">IF(AA320&lt;&gt;"COMPRAR","",IF(AB320="",IF(X320="","",IF(X320-V320&lt;0.01,"EMPATE TÉCNICO","")),IF(AB320&lt;I320,"ESTOQUE INSUFICIENTE",IF(X320="","",IF(X320-V320&lt;0.01,"EMPATE TÉCNICO","")))))</f>
        <v/>
      </c>
      <c r="AG320" s="16" t="s">
        <v>304</v>
      </c>
      <c r="AH320" s="16" t="s">
        <v>528</v>
      </c>
    </row>
    <row r="321" customFormat="false" ht="15" hidden="false" customHeight="false" outlineLevel="0" collapsed="false">
      <c r="A321" s="16" t="s">
        <v>1095</v>
      </c>
      <c r="B321" s="17" t="s">
        <v>1096</v>
      </c>
      <c r="C321" s="16" t="s">
        <v>1097</v>
      </c>
      <c r="D321" s="16" t="s">
        <v>685</v>
      </c>
      <c r="E321" s="18" t="n">
        <v>1</v>
      </c>
      <c r="F321" s="16" t="s">
        <v>43</v>
      </c>
      <c r="G321" s="18" t="n">
        <v>0</v>
      </c>
      <c r="H321" s="16" t="n">
        <v>0.3</v>
      </c>
      <c r="I321" s="18" t="n">
        <v>1</v>
      </c>
      <c r="J321" s="19" t="n">
        <v>19.27</v>
      </c>
      <c r="K321" s="19" t="n">
        <v>19.27</v>
      </c>
      <c r="L321" s="19" t="n">
        <v>19.27</v>
      </c>
      <c r="M321" s="19" t="n">
        <f aca="false">IF(J321&gt;0,J321,K321)*E321</f>
        <v>19.27</v>
      </c>
      <c r="N321" s="20"/>
      <c r="O321" s="21" t="n">
        <f aca="false">IF(R321="","",ROUND(R321*(1-Premissas!$B$4),4))</f>
        <v>19.38</v>
      </c>
      <c r="P321" s="22"/>
      <c r="Q321" s="22"/>
      <c r="R321" s="23" t="n">
        <v>20.4</v>
      </c>
      <c r="S321" s="24"/>
      <c r="T321" s="24"/>
      <c r="U321" s="25" t="n">
        <v>584</v>
      </c>
      <c r="V321" s="19" t="n">
        <f aca="false">IF(COUNT(N321:Q321)=0,"",MIN(N321:Q321))</f>
        <v>19.38</v>
      </c>
      <c r="W321" s="16" t="str">
        <f aca="false">IF(V321="","",INDEX($N$4:$Q$4,MATCH(V321,N321:Q321,0)))</f>
        <v>MEDCENTRO</v>
      </c>
      <c r="X321" s="19" t="str">
        <f aca="false">IF(COUNT(N321:Q321)&lt;2,"",SMALL(N321:Q321,2))</f>
        <v/>
      </c>
      <c r="Y321" s="26" t="n">
        <f aca="false">IF(OR(V321="",M321=0),"",V321/M321-1)</f>
        <v>0.00570835495589006</v>
      </c>
      <c r="Z321" s="26" t="n">
        <f aca="false">IF(OR(V321="",L321=""),"",V321/(L321*E321)-1)</f>
        <v>0.00570835495589006</v>
      </c>
      <c r="AA321" s="16" t="str">
        <f aca="false">IF(V321="","SEM OFERTA",IF(OR(Y321&gt;Premissas!$B$11,Y321&lt;Premissas!$B$12),"VERIFICAR - UNIDADE/EMBALAGEM",IF(Y321&gt;Premissas!$B$6,"NÃO COMPRAR - REAJUSTE &gt;5%","COMPRAR")))</f>
        <v>COMPRAR</v>
      </c>
      <c r="AB321" s="18" t="n">
        <f aca="false">IF(W321="DIMEC",S321,IF(W321="MEDCENTRO",U321,""))</f>
        <v>584</v>
      </c>
      <c r="AC321" s="18" t="n">
        <f aca="false">IF(AA321&lt;&gt;"COMPRAR",0,IF(AB321="",I321,MIN(I321,AB321)))</f>
        <v>1</v>
      </c>
      <c r="AD321" s="19" t="n">
        <f aca="false">IF(AC321&gt;0,AC321*V321,0)</f>
        <v>19.38</v>
      </c>
      <c r="AE321" s="19" t="n">
        <f aca="false">IF(AC321&gt;0,(M321-V321)*AC321,0)</f>
        <v>-0.109999999999999</v>
      </c>
      <c r="AF321" s="16" t="str">
        <f aca="false">IF(AA321&lt;&gt;"COMPRAR","",IF(AB321="",IF(X321="","",IF(X321-V321&lt;0.01,"EMPATE TÉCNICO","")),IF(AB321&lt;I321,"ESTOQUE INSUFICIENTE",IF(X321="","",IF(X321-V321&lt;0.01,"EMPATE TÉCNICO","")))))</f>
        <v/>
      </c>
      <c r="AG321" s="16" t="s">
        <v>547</v>
      </c>
      <c r="AH321" s="16" t="s">
        <v>528</v>
      </c>
    </row>
    <row r="322" customFormat="false" ht="15" hidden="false" customHeight="false" outlineLevel="0" collapsed="false">
      <c r="A322" s="16" t="s">
        <v>1098</v>
      </c>
      <c r="B322" s="17" t="s">
        <v>1099</v>
      </c>
      <c r="C322" s="16" t="s">
        <v>1100</v>
      </c>
      <c r="D322" s="16" t="s">
        <v>685</v>
      </c>
      <c r="E322" s="18" t="n">
        <v>1</v>
      </c>
      <c r="F322" s="16" t="s">
        <v>42</v>
      </c>
      <c r="G322" s="18" t="n">
        <v>1</v>
      </c>
      <c r="H322" s="16" t="n">
        <v>0.4</v>
      </c>
      <c r="I322" s="18" t="n">
        <v>1</v>
      </c>
      <c r="J322" s="19" t="n">
        <v>34.62</v>
      </c>
      <c r="K322" s="19" t="n">
        <v>34.62</v>
      </c>
      <c r="L322" s="19" t="n">
        <v>34.62</v>
      </c>
      <c r="M322" s="19" t="n">
        <f aca="false">IF(J322&gt;0,J322,K322)*E322</f>
        <v>34.62</v>
      </c>
      <c r="N322" s="20"/>
      <c r="O322" s="21" t="n">
        <f aca="false">IF(R322="","",ROUND(R322*(1-Premissas!$B$4),4))</f>
        <v>37.658</v>
      </c>
      <c r="P322" s="22"/>
      <c r="Q322" s="22"/>
      <c r="R322" s="23" t="n">
        <v>39.64</v>
      </c>
      <c r="S322" s="24"/>
      <c r="T322" s="24"/>
      <c r="U322" s="25" t="n">
        <v>1</v>
      </c>
      <c r="V322" s="19" t="n">
        <f aca="false">IF(COUNT(N322:Q322)=0,"",MIN(N322:Q322))</f>
        <v>37.658</v>
      </c>
      <c r="W322" s="16" t="str">
        <f aca="false">IF(V322="","",INDEX($N$4:$Q$4,MATCH(V322,N322:Q322,0)))</f>
        <v>MEDCENTRO</v>
      </c>
      <c r="X322" s="19" t="str">
        <f aca="false">IF(COUNT(N322:Q322)&lt;2,"",SMALL(N322:Q322,2))</f>
        <v/>
      </c>
      <c r="Y322" s="26" t="n">
        <f aca="false">IF(OR(V322="",M322=0),"",V322/M322-1)</f>
        <v>0.0877527440785675</v>
      </c>
      <c r="Z322" s="26" t="n">
        <f aca="false">IF(OR(V322="",L322=""),"",V322/(L322*E322)-1)</f>
        <v>0.0877527440785675</v>
      </c>
      <c r="AA322" s="16" t="str">
        <f aca="false">IF(V322="","SEM OFERTA",IF(OR(Y322&gt;Premissas!$B$11,Y322&lt;Premissas!$B$12),"VERIFICAR - UNIDADE/EMBALAGEM",IF(Y322&gt;Premissas!$B$6,"NÃO COMPRAR - REAJUSTE &gt;5%","COMPRAR")))</f>
        <v>NÃO COMPRAR - REAJUSTE &gt;5%</v>
      </c>
      <c r="AB322" s="18" t="n">
        <f aca="false">IF(W322="DIMEC",S322,IF(W322="MEDCENTRO",U322,""))</f>
        <v>1</v>
      </c>
      <c r="AC322" s="18" t="n">
        <f aca="false">IF(AA322&lt;&gt;"COMPRAR",0,IF(AB322="",I322,MIN(I322,AB322)))</f>
        <v>0</v>
      </c>
      <c r="AD322" s="19" t="n">
        <f aca="false">IF(AC322&gt;0,AC322*V322,0)</f>
        <v>0</v>
      </c>
      <c r="AE322" s="19" t="n">
        <f aca="false">IF(AC322&gt;0,(M322-V322)*AC322,0)</f>
        <v>0</v>
      </c>
      <c r="AF322" s="16" t="str">
        <f aca="false">IF(AA322&lt;&gt;"COMPRAR","",IF(AB322="",IF(X322="","",IF(X322-V322&lt;0.01,"EMPATE TÉCNICO","")),IF(AB322&lt;I322,"ESTOQUE INSUFICIENTE",IF(X322="","",IF(X322-V322&lt;0.01,"EMPATE TÉCNICO","")))))</f>
        <v/>
      </c>
      <c r="AG322" s="16" t="s">
        <v>547</v>
      </c>
      <c r="AH322" s="16" t="s">
        <v>528</v>
      </c>
    </row>
    <row r="323" customFormat="false" ht="15" hidden="false" customHeight="false" outlineLevel="0" collapsed="false">
      <c r="A323" s="16" t="s">
        <v>1101</v>
      </c>
      <c r="B323" s="17" t="s">
        <v>1102</v>
      </c>
      <c r="C323" s="16" t="s">
        <v>1103</v>
      </c>
      <c r="D323" s="16" t="s">
        <v>532</v>
      </c>
      <c r="E323" s="18" t="n">
        <v>1</v>
      </c>
      <c r="F323" s="16" t="s">
        <v>43</v>
      </c>
      <c r="G323" s="18" t="n">
        <v>1</v>
      </c>
      <c r="H323" s="16" t="n">
        <v>0.5</v>
      </c>
      <c r="I323" s="18" t="n">
        <v>1</v>
      </c>
      <c r="J323" s="19" t="n">
        <v>10.79</v>
      </c>
      <c r="K323" s="19" t="n">
        <v>10.79</v>
      </c>
      <c r="L323" s="19" t="n">
        <v>10.79</v>
      </c>
      <c r="M323" s="19" t="n">
        <f aca="false">IF(J323&gt;0,J323,K323)*E323</f>
        <v>10.79</v>
      </c>
      <c r="N323" s="20" t="n">
        <v>10.79</v>
      </c>
      <c r="O323" s="21" t="str">
        <f aca="false">IF(R323="","",ROUND(R323*(1-Premissas!$B$4),4))</f>
        <v/>
      </c>
      <c r="P323" s="22"/>
      <c r="Q323" s="22"/>
      <c r="R323" s="23"/>
      <c r="S323" s="24" t="n">
        <v>557</v>
      </c>
      <c r="T323" s="24" t="n">
        <v>90</v>
      </c>
      <c r="U323" s="25"/>
      <c r="V323" s="19" t="n">
        <f aca="false">IF(COUNT(N323:Q323)=0,"",MIN(N323:Q323))</f>
        <v>10.79</v>
      </c>
      <c r="W323" s="16" t="str">
        <f aca="false">IF(V323="","",INDEX($N$4:$Q$4,MATCH(V323,N323:Q323,0)))</f>
        <v>DIMEC</v>
      </c>
      <c r="X323" s="19" t="str">
        <f aca="false">IF(COUNT(N323:Q323)&lt;2,"",SMALL(N323:Q323,2))</f>
        <v/>
      </c>
      <c r="Y323" s="26" t="n">
        <f aca="false">IF(OR(V323="",M323=0),"",V323/M323-1)</f>
        <v>0</v>
      </c>
      <c r="Z323" s="26" t="n">
        <f aca="false">IF(OR(V323="",L323=""),"",V323/(L323*E323)-1)</f>
        <v>0</v>
      </c>
      <c r="AA323" s="16" t="str">
        <f aca="false">IF(V323="","SEM OFERTA",IF(OR(Y323&gt;Premissas!$B$11,Y323&lt;Premissas!$B$12),"VERIFICAR - UNIDADE/EMBALAGEM",IF(Y323&gt;Premissas!$B$6,"NÃO COMPRAR - REAJUSTE &gt;5%","COMPRAR")))</f>
        <v>COMPRAR</v>
      </c>
      <c r="AB323" s="18" t="n">
        <f aca="false">IF(W323="DIMEC",S323,IF(W323="MEDCENTRO",U323,""))</f>
        <v>557</v>
      </c>
      <c r="AC323" s="18" t="n">
        <f aca="false">IF(AA323&lt;&gt;"COMPRAR",0,IF(AB323="",I323,MIN(I323,AB323)))</f>
        <v>1</v>
      </c>
      <c r="AD323" s="19" t="n">
        <f aca="false">IF(AC323&gt;0,AC323*V323,0)</f>
        <v>10.79</v>
      </c>
      <c r="AE323" s="19" t="n">
        <f aca="false">IF(AC323&gt;0,(M323-V323)*AC323,0)</f>
        <v>0</v>
      </c>
      <c r="AF323" s="16" t="str">
        <f aca="false">IF(AA323&lt;&gt;"COMPRAR","",IF(AB323="",IF(X323="","",IF(X323-V323&lt;0.01,"EMPATE TÉCNICO","")),IF(AB323&lt;I323,"ESTOQUE INSUFICIENTE",IF(X323="","",IF(X323-V323&lt;0.01,"EMPATE TÉCNICO","")))))</f>
        <v/>
      </c>
      <c r="AG323" s="16" t="s">
        <v>304</v>
      </c>
      <c r="AH323" s="16" t="s">
        <v>528</v>
      </c>
    </row>
    <row r="324" customFormat="false" ht="15" hidden="false" customHeight="false" outlineLevel="0" collapsed="false">
      <c r="A324" s="16" t="s">
        <v>1104</v>
      </c>
      <c r="B324" s="17" t="s">
        <v>1105</v>
      </c>
      <c r="C324" s="16" t="s">
        <v>1106</v>
      </c>
      <c r="D324" s="16" t="s">
        <v>546</v>
      </c>
      <c r="E324" s="18" t="n">
        <v>1</v>
      </c>
      <c r="F324" s="16" t="s">
        <v>43</v>
      </c>
      <c r="G324" s="18" t="n">
        <v>0</v>
      </c>
      <c r="H324" s="16" t="n">
        <v>0.1</v>
      </c>
      <c r="I324" s="18" t="n">
        <v>1</v>
      </c>
      <c r="J324" s="19" t="n">
        <v>9.17</v>
      </c>
      <c r="K324" s="19" t="n">
        <v>9.17</v>
      </c>
      <c r="L324" s="19" t="n">
        <v>9.17</v>
      </c>
      <c r="M324" s="19" t="n">
        <f aca="false">IF(J324&gt;0,J324,K324)*E324</f>
        <v>9.17</v>
      </c>
      <c r="N324" s="20"/>
      <c r="O324" s="21" t="n">
        <f aca="false">IF(R324="","",ROUND(R324*(1-Premissas!$B$4),4))</f>
        <v>9.5</v>
      </c>
      <c r="P324" s="22"/>
      <c r="Q324" s="22"/>
      <c r="R324" s="23" t="n">
        <v>10</v>
      </c>
      <c r="S324" s="24"/>
      <c r="T324" s="24"/>
      <c r="U324" s="25" t="n">
        <v>78</v>
      </c>
      <c r="V324" s="19" t="n">
        <f aca="false">IF(COUNT(N324:Q324)=0,"",MIN(N324:Q324))</f>
        <v>9.5</v>
      </c>
      <c r="W324" s="16" t="str">
        <f aca="false">IF(V324="","",INDEX($N$4:$Q$4,MATCH(V324,N324:Q324,0)))</f>
        <v>MEDCENTRO</v>
      </c>
      <c r="X324" s="19" t="str">
        <f aca="false">IF(COUNT(N324:Q324)&lt;2,"",SMALL(N324:Q324,2))</f>
        <v/>
      </c>
      <c r="Y324" s="26" t="n">
        <f aca="false">IF(OR(V324="",M324=0),"",V324/M324-1)</f>
        <v>0.0359869138495093</v>
      </c>
      <c r="Z324" s="26" t="n">
        <f aca="false">IF(OR(V324="",L324=""),"",V324/(L324*E324)-1)</f>
        <v>0.0359869138495093</v>
      </c>
      <c r="AA324" s="16" t="str">
        <f aca="false">IF(V324="","SEM OFERTA",IF(OR(Y324&gt;Premissas!$B$11,Y324&lt;Premissas!$B$12),"VERIFICAR - UNIDADE/EMBALAGEM",IF(Y324&gt;Premissas!$B$6,"NÃO COMPRAR - REAJUSTE &gt;5%","COMPRAR")))</f>
        <v>COMPRAR</v>
      </c>
      <c r="AB324" s="18" t="n">
        <f aca="false">IF(W324="DIMEC",S324,IF(W324="MEDCENTRO",U324,""))</f>
        <v>78</v>
      </c>
      <c r="AC324" s="18" t="n">
        <f aca="false">IF(AA324&lt;&gt;"COMPRAR",0,IF(AB324="",I324,MIN(I324,AB324)))</f>
        <v>1</v>
      </c>
      <c r="AD324" s="19" t="n">
        <f aca="false">IF(AC324&gt;0,AC324*V324,0)</f>
        <v>9.5</v>
      </c>
      <c r="AE324" s="19" t="n">
        <f aca="false">IF(AC324&gt;0,(M324-V324)*AC324,0)</f>
        <v>-0.33</v>
      </c>
      <c r="AF324" s="16" t="str">
        <f aca="false">IF(AA324&lt;&gt;"COMPRAR","",IF(AB324="",IF(X324="","",IF(X324-V324&lt;0.01,"EMPATE TÉCNICO","")),IF(AB324&lt;I324,"ESTOQUE INSUFICIENTE",IF(X324="","",IF(X324-V324&lt;0.01,"EMPATE TÉCNICO","")))))</f>
        <v/>
      </c>
      <c r="AG324" s="16" t="s">
        <v>490</v>
      </c>
      <c r="AH324" s="16" t="s">
        <v>528</v>
      </c>
    </row>
    <row r="325" customFormat="false" ht="15" hidden="false" customHeight="false" outlineLevel="0" collapsed="false">
      <c r="A325" s="16" t="s">
        <v>1107</v>
      </c>
      <c r="B325" s="17" t="s">
        <v>1108</v>
      </c>
      <c r="C325" s="16" t="s">
        <v>1109</v>
      </c>
      <c r="D325" s="16" t="s">
        <v>571</v>
      </c>
      <c r="E325" s="18" t="n">
        <v>1</v>
      </c>
      <c r="F325" s="16" t="s">
        <v>41</v>
      </c>
      <c r="G325" s="18" t="n">
        <v>14</v>
      </c>
      <c r="H325" s="16" t="n">
        <v>18.5</v>
      </c>
      <c r="I325" s="18" t="n">
        <v>34</v>
      </c>
      <c r="J325" s="19" t="n">
        <v>0.01</v>
      </c>
      <c r="K325" s="19" t="n">
        <v>0.01</v>
      </c>
      <c r="L325" s="19" t="n">
        <v>0.01</v>
      </c>
      <c r="M325" s="19" t="n">
        <f aca="false">IF(J325&gt;0,J325,K325)*E325</f>
        <v>0.01</v>
      </c>
      <c r="N325" s="20" t="n">
        <v>1.82</v>
      </c>
      <c r="O325" s="21" t="str">
        <f aca="false">IF(R325="","",ROUND(R325*(1-Premissas!$B$4),4))</f>
        <v/>
      </c>
      <c r="P325" s="22"/>
      <c r="Q325" s="22"/>
      <c r="R325" s="23"/>
      <c r="S325" s="24" t="n">
        <v>11994</v>
      </c>
      <c r="T325" s="24" t="n">
        <v>60</v>
      </c>
      <c r="U325" s="25"/>
      <c r="V325" s="19" t="n">
        <f aca="false">IF(COUNT(N325:Q325)=0,"",MIN(N325:Q325))</f>
        <v>1.82</v>
      </c>
      <c r="W325" s="16" t="str">
        <f aca="false">IF(V325="","",INDEX($N$4:$Q$4,MATCH(V325,N325:Q325,0)))</f>
        <v>DIMEC</v>
      </c>
      <c r="X325" s="19" t="str">
        <f aca="false">IF(COUNT(N325:Q325)&lt;2,"",SMALL(N325:Q325,2))</f>
        <v/>
      </c>
      <c r="Y325" s="26" t="n">
        <f aca="false">IF(OR(V325="",M325=0),"",V325/M325-1)</f>
        <v>181</v>
      </c>
      <c r="Z325" s="26" t="n">
        <f aca="false">IF(OR(V325="",L325=""),"",V325/(L325*E325)-1)</f>
        <v>181</v>
      </c>
      <c r="AA325" s="16" t="str">
        <f aca="false">IF(V325="","SEM OFERTA",IF(OR(Y325&gt;Premissas!$B$11,Y325&lt;Premissas!$B$12),"VERIFICAR - UNIDADE/EMBALAGEM",IF(Y325&gt;Premissas!$B$6,"NÃO COMPRAR - REAJUSTE &gt;5%","COMPRAR")))</f>
        <v>VERIFICAR - UNIDADE/EMBALAGEM</v>
      </c>
      <c r="AB325" s="18" t="n">
        <f aca="false">IF(W325="DIMEC",S325,IF(W325="MEDCENTRO",U325,""))</f>
        <v>11994</v>
      </c>
      <c r="AC325" s="18" t="n">
        <f aca="false">IF(AA325&lt;&gt;"COMPRAR",0,IF(AB325="",I325,MIN(I325,AB325)))</f>
        <v>0</v>
      </c>
      <c r="AD325" s="19" t="n">
        <f aca="false">IF(AC325&gt;0,AC325*V325,0)</f>
        <v>0</v>
      </c>
      <c r="AE325" s="19" t="n">
        <f aca="false">IF(AC325&gt;0,(M325-V325)*AC325,0)</f>
        <v>0</v>
      </c>
      <c r="AF325" s="16" t="str">
        <f aca="false">IF(AA325&lt;&gt;"COMPRAR","",IF(AB325="",IF(X325="","",IF(X325-V325&lt;0.01,"EMPATE TÉCNICO","")),IF(AB325&lt;I325,"ESTOQUE INSUFICIENTE",IF(X325="","",IF(X325-V325&lt;0.01,"EMPATE TÉCNICO","")))))</f>
        <v/>
      </c>
      <c r="AG325" s="16" t="s">
        <v>304</v>
      </c>
      <c r="AH325" s="16" t="s">
        <v>528</v>
      </c>
    </row>
    <row r="326" customFormat="false" ht="15" hidden="false" customHeight="false" outlineLevel="0" collapsed="false">
      <c r="A326" s="16" t="s">
        <v>1110</v>
      </c>
      <c r="B326" s="17" t="s">
        <v>1111</v>
      </c>
      <c r="C326" s="16" t="s">
        <v>1112</v>
      </c>
      <c r="D326" s="16" t="s">
        <v>481</v>
      </c>
      <c r="E326" s="18" t="n">
        <v>1</v>
      </c>
      <c r="F326" s="16" t="s">
        <v>42</v>
      </c>
      <c r="G326" s="18" t="n">
        <v>3</v>
      </c>
      <c r="H326" s="16" t="n">
        <v>10.7</v>
      </c>
      <c r="I326" s="18" t="n">
        <v>25</v>
      </c>
      <c r="J326" s="19" t="n">
        <v>2.15</v>
      </c>
      <c r="K326" s="19" t="n">
        <v>2.15</v>
      </c>
      <c r="L326" s="19" t="n">
        <v>2.06</v>
      </c>
      <c r="M326" s="19" t="n">
        <f aca="false">IF(J326&gt;0,J326,K326)*E326</f>
        <v>2.15</v>
      </c>
      <c r="N326" s="20"/>
      <c r="O326" s="21" t="n">
        <f aca="false">IF(R326="","",ROUND(R326*(1-Premissas!$B$4),4))</f>
        <v>2.223</v>
      </c>
      <c r="P326" s="22"/>
      <c r="Q326" s="22"/>
      <c r="R326" s="23" t="n">
        <v>2.34</v>
      </c>
      <c r="S326" s="24"/>
      <c r="T326" s="24"/>
      <c r="U326" s="25" t="n">
        <v>57</v>
      </c>
      <c r="V326" s="19" t="n">
        <f aca="false">IF(COUNT(N326:Q326)=0,"",MIN(N326:Q326))</f>
        <v>2.223</v>
      </c>
      <c r="W326" s="16" t="str">
        <f aca="false">IF(V326="","",INDEX($N$4:$Q$4,MATCH(V326,N326:Q326,0)))</f>
        <v>MEDCENTRO</v>
      </c>
      <c r="X326" s="19" t="str">
        <f aca="false">IF(COUNT(N326:Q326)&lt;2,"",SMALL(N326:Q326,2))</f>
        <v/>
      </c>
      <c r="Y326" s="26" t="n">
        <f aca="false">IF(OR(V326="",M326=0),"",V326/M326-1)</f>
        <v>0.0339534883720931</v>
      </c>
      <c r="Z326" s="26" t="n">
        <f aca="false">IF(OR(V326="",L326=""),"",V326/(L326*E326)-1)</f>
        <v>0.0791262135922328</v>
      </c>
      <c r="AA326" s="16" t="str">
        <f aca="false">IF(V326="","SEM OFERTA",IF(OR(Y326&gt;Premissas!$B$11,Y326&lt;Premissas!$B$12),"VERIFICAR - UNIDADE/EMBALAGEM",IF(Y326&gt;Premissas!$B$6,"NÃO COMPRAR - REAJUSTE &gt;5%","COMPRAR")))</f>
        <v>COMPRAR</v>
      </c>
      <c r="AB326" s="18" t="n">
        <f aca="false">IF(W326="DIMEC",S326,IF(W326="MEDCENTRO",U326,""))</f>
        <v>57</v>
      </c>
      <c r="AC326" s="18" t="n">
        <f aca="false">IF(AA326&lt;&gt;"COMPRAR",0,IF(AB326="",I326,MIN(I326,AB326)))</f>
        <v>25</v>
      </c>
      <c r="AD326" s="19" t="n">
        <f aca="false">IF(AC326&gt;0,AC326*V326,0)</f>
        <v>55.575</v>
      </c>
      <c r="AE326" s="19" t="n">
        <f aca="false">IF(AC326&gt;0,(M326-V326)*AC326,0)</f>
        <v>-1.825</v>
      </c>
      <c r="AF326" s="16" t="str">
        <f aca="false">IF(AA326&lt;&gt;"COMPRAR","",IF(AB326="",IF(X326="","",IF(X326-V326&lt;0.01,"EMPATE TÉCNICO","")),IF(AB326&lt;I326,"ESTOQUE INSUFICIENTE",IF(X326="","",IF(X326-V326&lt;0.01,"EMPATE TÉCNICO","")))))</f>
        <v/>
      </c>
      <c r="AG326" s="16" t="s">
        <v>490</v>
      </c>
      <c r="AH326" s="16" t="s">
        <v>528</v>
      </c>
    </row>
    <row r="327" customFormat="false" ht="15" hidden="false" customHeight="false" outlineLevel="0" collapsed="false">
      <c r="A327" s="16" t="s">
        <v>1113</v>
      </c>
      <c r="B327" s="17" t="s">
        <v>1114</v>
      </c>
      <c r="C327" s="16" t="s">
        <v>1115</v>
      </c>
      <c r="D327" s="16" t="s">
        <v>1055</v>
      </c>
      <c r="E327" s="18" t="n">
        <v>1</v>
      </c>
      <c r="F327" s="16" t="s">
        <v>43</v>
      </c>
      <c r="G327" s="18" t="n">
        <v>3</v>
      </c>
      <c r="H327" s="16" t="n">
        <v>1.7</v>
      </c>
      <c r="I327" s="18" t="n">
        <v>2</v>
      </c>
      <c r="J327" s="19" t="n">
        <v>5.65</v>
      </c>
      <c r="K327" s="19" t="n">
        <v>5.65</v>
      </c>
      <c r="L327" s="19" t="n">
        <v>5.65</v>
      </c>
      <c r="M327" s="19" t="n">
        <f aca="false">IF(J327&gt;0,J327,K327)*E327</f>
        <v>5.65</v>
      </c>
      <c r="N327" s="20" t="n">
        <v>5.93</v>
      </c>
      <c r="O327" s="21" t="n">
        <f aca="false">IF(R327="","",ROUND(R327*(1-Premissas!$B$4),4))</f>
        <v>5.738</v>
      </c>
      <c r="P327" s="22"/>
      <c r="Q327" s="22"/>
      <c r="R327" s="23" t="n">
        <v>6.04</v>
      </c>
      <c r="S327" s="24" t="n">
        <v>890</v>
      </c>
      <c r="T327" s="24" t="n">
        <v>50</v>
      </c>
      <c r="U327" s="25" t="n">
        <v>266</v>
      </c>
      <c r="V327" s="19" t="n">
        <f aca="false">IF(COUNT(N327:Q327)=0,"",MIN(N327:Q327))</f>
        <v>5.738</v>
      </c>
      <c r="W327" s="16" t="str">
        <f aca="false">IF(V327="","",INDEX($N$4:$Q$4,MATCH(V327,N327:Q327,0)))</f>
        <v>MEDCENTRO</v>
      </c>
      <c r="X327" s="19" t="n">
        <f aca="false">IF(COUNT(N327:Q327)&lt;2,"",SMALL(N327:Q327,2))</f>
        <v>5.93</v>
      </c>
      <c r="Y327" s="26" t="n">
        <f aca="false">IF(OR(V327="",M327=0),"",V327/M327-1)</f>
        <v>0.0155752212389382</v>
      </c>
      <c r="Z327" s="26" t="n">
        <f aca="false">IF(OR(V327="",L327=""),"",V327/(L327*E327)-1)</f>
        <v>0.0155752212389382</v>
      </c>
      <c r="AA327" s="16" t="str">
        <f aca="false">IF(V327="","SEM OFERTA",IF(OR(Y327&gt;Premissas!$B$11,Y327&lt;Premissas!$B$12),"VERIFICAR - UNIDADE/EMBALAGEM",IF(Y327&gt;Premissas!$B$6,"NÃO COMPRAR - REAJUSTE &gt;5%","COMPRAR")))</f>
        <v>COMPRAR</v>
      </c>
      <c r="AB327" s="18" t="n">
        <f aca="false">IF(W327="DIMEC",S327,IF(W327="MEDCENTRO",U327,""))</f>
        <v>266</v>
      </c>
      <c r="AC327" s="18" t="n">
        <f aca="false">IF(AA327&lt;&gt;"COMPRAR",0,IF(AB327="",I327,MIN(I327,AB327)))</f>
        <v>2</v>
      </c>
      <c r="AD327" s="19" t="n">
        <f aca="false">IF(AC327&gt;0,AC327*V327,0)</f>
        <v>11.476</v>
      </c>
      <c r="AE327" s="19" t="n">
        <f aca="false">IF(AC327&gt;0,(M327-V327)*AC327,0)</f>
        <v>-0.176</v>
      </c>
      <c r="AF327" s="16" t="str">
        <f aca="false">IF(AA327&lt;&gt;"COMPRAR","",IF(AB327="",IF(X327="","",IF(X327-V327&lt;0.01,"EMPATE TÉCNICO","")),IF(AB327&lt;I327,"ESTOQUE INSUFICIENTE",IF(X327="","",IF(X327-V327&lt;0.01,"EMPATE TÉCNICO","")))))</f>
        <v/>
      </c>
      <c r="AG327" s="16" t="s">
        <v>919</v>
      </c>
      <c r="AH327" s="16" t="s">
        <v>528</v>
      </c>
    </row>
    <row r="328" customFormat="false" ht="15" hidden="false" customHeight="false" outlineLevel="0" collapsed="false">
      <c r="A328" s="16" t="s">
        <v>1116</v>
      </c>
      <c r="B328" s="17" t="s">
        <v>1117</v>
      </c>
      <c r="C328" s="16" t="s">
        <v>1118</v>
      </c>
      <c r="D328" s="16" t="s">
        <v>481</v>
      </c>
      <c r="E328" s="18" t="n">
        <v>1</v>
      </c>
      <c r="F328" s="16" t="s">
        <v>42</v>
      </c>
      <c r="G328" s="18" t="n">
        <v>7</v>
      </c>
      <c r="H328" s="16" t="n">
        <v>6.4</v>
      </c>
      <c r="I328" s="18" t="n">
        <v>10</v>
      </c>
      <c r="J328" s="19" t="n">
        <v>2.59</v>
      </c>
      <c r="K328" s="19" t="n">
        <v>2.59</v>
      </c>
      <c r="L328" s="19" t="n">
        <v>2.58</v>
      </c>
      <c r="M328" s="19" t="n">
        <f aca="false">IF(J328&gt;0,J328,K328)*E328</f>
        <v>2.59</v>
      </c>
      <c r="N328" s="20"/>
      <c r="O328" s="21" t="n">
        <f aca="false">IF(R328="","",ROUND(R328*(1-Premissas!$B$4),4))</f>
        <v>2.6695</v>
      </c>
      <c r="P328" s="22"/>
      <c r="Q328" s="22"/>
      <c r="R328" s="23" t="n">
        <v>2.81</v>
      </c>
      <c r="S328" s="24"/>
      <c r="T328" s="24"/>
      <c r="U328" s="25" t="n">
        <v>181</v>
      </c>
      <c r="V328" s="19" t="n">
        <f aca="false">IF(COUNT(N328:Q328)=0,"",MIN(N328:Q328))</f>
        <v>2.6695</v>
      </c>
      <c r="W328" s="16" t="str">
        <f aca="false">IF(V328="","",INDEX($N$4:$Q$4,MATCH(V328,N328:Q328,0)))</f>
        <v>MEDCENTRO</v>
      </c>
      <c r="X328" s="19" t="str">
        <f aca="false">IF(COUNT(N328:Q328)&lt;2,"",SMALL(N328:Q328,2))</f>
        <v/>
      </c>
      <c r="Y328" s="26" t="n">
        <f aca="false">IF(OR(V328="",M328=0),"",V328/M328-1)</f>
        <v>0.0306949806949808</v>
      </c>
      <c r="Z328" s="26" t="n">
        <f aca="false">IF(OR(V328="",L328=""),"",V328/(L328*E328)-1)</f>
        <v>0.0346899224806203</v>
      </c>
      <c r="AA328" s="16" t="str">
        <f aca="false">IF(V328="","SEM OFERTA",IF(OR(Y328&gt;Premissas!$B$11,Y328&lt;Premissas!$B$12),"VERIFICAR - UNIDADE/EMBALAGEM",IF(Y328&gt;Premissas!$B$6,"NÃO COMPRAR - REAJUSTE &gt;5%","COMPRAR")))</f>
        <v>COMPRAR</v>
      </c>
      <c r="AB328" s="18" t="n">
        <f aca="false">IF(W328="DIMEC",S328,IF(W328="MEDCENTRO",U328,""))</f>
        <v>181</v>
      </c>
      <c r="AC328" s="18" t="n">
        <f aca="false">IF(AA328&lt;&gt;"COMPRAR",0,IF(AB328="",I328,MIN(I328,AB328)))</f>
        <v>10</v>
      </c>
      <c r="AD328" s="19" t="n">
        <f aca="false">IF(AC328&gt;0,AC328*V328,0)</f>
        <v>26.695</v>
      </c>
      <c r="AE328" s="19" t="n">
        <f aca="false">IF(AC328&gt;0,(M328-V328)*AC328,0)</f>
        <v>-0.795000000000004</v>
      </c>
      <c r="AF328" s="16" t="str">
        <f aca="false">IF(AA328&lt;&gt;"COMPRAR","",IF(AB328="",IF(X328="","",IF(X328-V328&lt;0.01,"EMPATE TÉCNICO","")),IF(AB328&lt;I328,"ESTOQUE INSUFICIENTE",IF(X328="","",IF(X328-V328&lt;0.01,"EMPATE TÉCNICO","")))))</f>
        <v/>
      </c>
      <c r="AG328" s="16" t="s">
        <v>490</v>
      </c>
      <c r="AH328" s="16" t="s">
        <v>528</v>
      </c>
    </row>
    <row r="329" customFormat="false" ht="15" hidden="false" customHeight="false" outlineLevel="0" collapsed="false">
      <c r="A329" s="16" t="s">
        <v>1119</v>
      </c>
      <c r="B329" s="17" t="s">
        <v>1120</v>
      </c>
      <c r="C329" s="16" t="s">
        <v>1121</v>
      </c>
      <c r="D329" s="16" t="s">
        <v>287</v>
      </c>
      <c r="E329" s="18" t="n">
        <v>1</v>
      </c>
      <c r="F329" s="16" t="s">
        <v>41</v>
      </c>
      <c r="G329" s="18" t="n">
        <v>0</v>
      </c>
      <c r="H329" s="16" t="n">
        <v>328.6</v>
      </c>
      <c r="I329" s="18" t="n">
        <v>844</v>
      </c>
      <c r="J329" s="19" t="n">
        <v>1.735</v>
      </c>
      <c r="K329" s="19" t="n">
        <v>1.735</v>
      </c>
      <c r="L329" s="19" t="n">
        <v>1.735</v>
      </c>
      <c r="M329" s="19" t="n">
        <f aca="false">IF(J329&gt;0,J329,K329)*E329</f>
        <v>1.735</v>
      </c>
      <c r="N329" s="20" t="n">
        <v>1.89</v>
      </c>
      <c r="O329" s="21" t="n">
        <f aca="false">IF(R329="","",ROUND(R329*(1-Premissas!$B$4),4))</f>
        <v>2.09</v>
      </c>
      <c r="P329" s="22"/>
      <c r="Q329" s="22"/>
      <c r="R329" s="23" t="n">
        <v>2.2</v>
      </c>
      <c r="S329" s="24" t="n">
        <v>2140</v>
      </c>
      <c r="T329" s="24" t="n">
        <v>84</v>
      </c>
      <c r="U329" s="25" t="n">
        <v>1610</v>
      </c>
      <c r="V329" s="19" t="n">
        <f aca="false">IF(COUNT(N329:Q329)=0,"",MIN(N329:Q329))</f>
        <v>1.89</v>
      </c>
      <c r="W329" s="16" t="str">
        <f aca="false">IF(V329="","",INDEX($N$4:$Q$4,MATCH(V329,N329:Q329,0)))</f>
        <v>DIMEC</v>
      </c>
      <c r="X329" s="19" t="n">
        <f aca="false">IF(COUNT(N329:Q329)&lt;2,"",SMALL(N329:Q329,2))</f>
        <v>2.09</v>
      </c>
      <c r="Y329" s="26" t="n">
        <f aca="false">IF(OR(V329="",M329=0),"",V329/M329-1)</f>
        <v>0.089337175792507</v>
      </c>
      <c r="Z329" s="26" t="n">
        <f aca="false">IF(OR(V329="",L329=""),"",V329/(L329*E329)-1)</f>
        <v>0.089337175792507</v>
      </c>
      <c r="AA329" s="16" t="str">
        <f aca="false">IF(V329="","SEM OFERTA",IF(OR(Y329&gt;Premissas!$B$11,Y329&lt;Premissas!$B$12),"VERIFICAR - UNIDADE/EMBALAGEM",IF(Y329&gt;Premissas!$B$6,"NÃO COMPRAR - REAJUSTE &gt;5%","COMPRAR")))</f>
        <v>NÃO COMPRAR - REAJUSTE &gt;5%</v>
      </c>
      <c r="AB329" s="18" t="n">
        <f aca="false">IF(W329="DIMEC",S329,IF(W329="MEDCENTRO",U329,""))</f>
        <v>2140</v>
      </c>
      <c r="AC329" s="18" t="n">
        <f aca="false">IF(AA329&lt;&gt;"COMPRAR",0,IF(AB329="",I329,MIN(I329,AB329)))</f>
        <v>0</v>
      </c>
      <c r="AD329" s="19" t="n">
        <f aca="false">IF(AC329&gt;0,AC329*V329,0)</f>
        <v>0</v>
      </c>
      <c r="AE329" s="19" t="n">
        <f aca="false">IF(AC329&gt;0,(M329-V329)*AC329,0)</f>
        <v>0</v>
      </c>
      <c r="AF329" s="16" t="str">
        <f aca="false">IF(AA329&lt;&gt;"COMPRAR","",IF(AB329="",IF(X329="","",IF(X329-V329&lt;0.01,"EMPATE TÉCNICO","")),IF(AB329&lt;I329,"ESTOQUE INSUFICIENTE",IF(X329="","",IF(X329-V329&lt;0.01,"EMPATE TÉCNICO","")))))</f>
        <v/>
      </c>
      <c r="AG329" s="16" t="s">
        <v>547</v>
      </c>
      <c r="AH329" s="16" t="s">
        <v>528</v>
      </c>
    </row>
    <row r="330" customFormat="false" ht="15" hidden="false" customHeight="false" outlineLevel="0" collapsed="false">
      <c r="A330" s="16" t="s">
        <v>1122</v>
      </c>
      <c r="B330" s="17" t="s">
        <v>1123</v>
      </c>
      <c r="C330" s="16" t="s">
        <v>1124</v>
      </c>
      <c r="D330" s="16" t="s">
        <v>605</v>
      </c>
      <c r="E330" s="18" t="n">
        <v>1</v>
      </c>
      <c r="F330" s="16" t="s">
        <v>42</v>
      </c>
      <c r="G330" s="18" t="n">
        <v>3</v>
      </c>
      <c r="H330" s="16" t="n">
        <v>1.6</v>
      </c>
      <c r="I330" s="18" t="n">
        <v>2</v>
      </c>
      <c r="J330" s="19" t="n">
        <v>6.25</v>
      </c>
      <c r="K330" s="19" t="n">
        <v>6.25</v>
      </c>
      <c r="L330" s="19" t="n">
        <v>6.25</v>
      </c>
      <c r="M330" s="19" t="n">
        <f aca="false">IF(J330&gt;0,J330,K330)*E330</f>
        <v>6.25</v>
      </c>
      <c r="N330" s="20"/>
      <c r="O330" s="21" t="n">
        <f aca="false">IF(R330="","",ROUND(R330*(1-Premissas!$B$4),4))</f>
        <v>6.384</v>
      </c>
      <c r="P330" s="22"/>
      <c r="Q330" s="22"/>
      <c r="R330" s="23" t="n">
        <v>6.72</v>
      </c>
      <c r="S330" s="24"/>
      <c r="T330" s="24"/>
      <c r="U330" s="25" t="n">
        <v>5862</v>
      </c>
      <c r="V330" s="19" t="n">
        <f aca="false">IF(COUNT(N330:Q330)=0,"",MIN(N330:Q330))</f>
        <v>6.384</v>
      </c>
      <c r="W330" s="16" t="str">
        <f aca="false">IF(V330="","",INDEX($N$4:$Q$4,MATCH(V330,N330:Q330,0)))</f>
        <v>MEDCENTRO</v>
      </c>
      <c r="X330" s="19" t="str">
        <f aca="false">IF(COUNT(N330:Q330)&lt;2,"",SMALL(N330:Q330,2))</f>
        <v/>
      </c>
      <c r="Y330" s="26" t="n">
        <f aca="false">IF(OR(V330="",M330=0),"",V330/M330-1)</f>
        <v>0.0214400000000001</v>
      </c>
      <c r="Z330" s="26" t="n">
        <f aca="false">IF(OR(V330="",L330=""),"",V330/(L330*E330)-1)</f>
        <v>0.0214400000000001</v>
      </c>
      <c r="AA330" s="16" t="str">
        <f aca="false">IF(V330="","SEM OFERTA",IF(OR(Y330&gt;Premissas!$B$11,Y330&lt;Premissas!$B$12),"VERIFICAR - UNIDADE/EMBALAGEM",IF(Y330&gt;Premissas!$B$6,"NÃO COMPRAR - REAJUSTE &gt;5%","COMPRAR")))</f>
        <v>COMPRAR</v>
      </c>
      <c r="AB330" s="18" t="n">
        <f aca="false">IF(W330="DIMEC",S330,IF(W330="MEDCENTRO",U330,""))</f>
        <v>5862</v>
      </c>
      <c r="AC330" s="18" t="n">
        <f aca="false">IF(AA330&lt;&gt;"COMPRAR",0,IF(AB330="",I330,MIN(I330,AB330)))</f>
        <v>2</v>
      </c>
      <c r="AD330" s="19" t="n">
        <f aca="false">IF(AC330&gt;0,AC330*V330,0)</f>
        <v>12.768</v>
      </c>
      <c r="AE330" s="19" t="n">
        <f aca="false">IF(AC330&gt;0,(M330-V330)*AC330,0)</f>
        <v>-0.268000000000001</v>
      </c>
      <c r="AF330" s="16" t="str">
        <f aca="false">IF(AA330&lt;&gt;"COMPRAR","",IF(AB330="",IF(X330="","",IF(X330-V330&lt;0.01,"EMPATE TÉCNICO","")),IF(AB330&lt;I330,"ESTOQUE INSUFICIENTE",IF(X330="","",IF(X330-V330&lt;0.01,"EMPATE TÉCNICO","")))))</f>
        <v/>
      </c>
      <c r="AG330" s="16" t="s">
        <v>520</v>
      </c>
      <c r="AH330" s="16" t="s">
        <v>528</v>
      </c>
    </row>
    <row r="331" customFormat="false" ht="15" hidden="false" customHeight="false" outlineLevel="0" collapsed="false">
      <c r="A331" s="16" t="s">
        <v>1125</v>
      </c>
      <c r="B331" s="17" t="s">
        <v>1126</v>
      </c>
      <c r="C331" s="16" t="s">
        <v>1127</v>
      </c>
      <c r="D331" s="16" t="s">
        <v>481</v>
      </c>
      <c r="E331" s="18" t="n">
        <v>1</v>
      </c>
      <c r="F331" s="16" t="s">
        <v>42</v>
      </c>
      <c r="G331" s="18" t="n">
        <v>1</v>
      </c>
      <c r="H331" s="16" t="n">
        <v>3.2</v>
      </c>
      <c r="I331" s="18" t="n">
        <v>8</v>
      </c>
      <c r="J331" s="19" t="n">
        <v>11.79</v>
      </c>
      <c r="K331" s="19" t="n">
        <v>11.79</v>
      </c>
      <c r="L331" s="19" t="n">
        <v>11.79</v>
      </c>
      <c r="M331" s="19" t="n">
        <f aca="false">IF(J331&gt;0,J331,K331)*E331</f>
        <v>11.79</v>
      </c>
      <c r="N331" s="20" t="n">
        <v>12.14</v>
      </c>
      <c r="O331" s="21" t="n">
        <f aca="false">IF(R331="","",ROUND(R331*(1-Premissas!$B$4),4))</f>
        <v>12.692</v>
      </c>
      <c r="P331" s="22"/>
      <c r="Q331" s="22"/>
      <c r="R331" s="23" t="n">
        <v>13.36</v>
      </c>
      <c r="S331" s="24" t="n">
        <v>2918</v>
      </c>
      <c r="T331" s="24" t="n">
        <v>60</v>
      </c>
      <c r="U331" s="25" t="n">
        <v>47</v>
      </c>
      <c r="V331" s="19" t="n">
        <f aca="false">IF(COUNT(N331:Q331)=0,"",MIN(N331:Q331))</f>
        <v>12.14</v>
      </c>
      <c r="W331" s="16" t="str">
        <f aca="false">IF(V331="","",INDEX($N$4:$Q$4,MATCH(V331,N331:Q331,0)))</f>
        <v>DIMEC</v>
      </c>
      <c r="X331" s="19" t="n">
        <f aca="false">IF(COUNT(N331:Q331)&lt;2,"",SMALL(N331:Q331,2))</f>
        <v>12.692</v>
      </c>
      <c r="Y331" s="26" t="n">
        <f aca="false">IF(OR(V331="",M331=0),"",V331/M331-1)</f>
        <v>0.0296861747243429</v>
      </c>
      <c r="Z331" s="26" t="n">
        <f aca="false">IF(OR(V331="",L331=""),"",V331/(L331*E331)-1)</f>
        <v>0.0296861747243429</v>
      </c>
      <c r="AA331" s="16" t="str">
        <f aca="false">IF(V331="","SEM OFERTA",IF(OR(Y331&gt;Premissas!$B$11,Y331&lt;Premissas!$B$12),"VERIFICAR - UNIDADE/EMBALAGEM",IF(Y331&gt;Premissas!$B$6,"NÃO COMPRAR - REAJUSTE &gt;5%","COMPRAR")))</f>
        <v>COMPRAR</v>
      </c>
      <c r="AB331" s="18" t="n">
        <f aca="false">IF(W331="DIMEC",S331,IF(W331="MEDCENTRO",U331,""))</f>
        <v>2918</v>
      </c>
      <c r="AC331" s="18" t="n">
        <f aca="false">IF(AA331&lt;&gt;"COMPRAR",0,IF(AB331="",I331,MIN(I331,AB331)))</f>
        <v>8</v>
      </c>
      <c r="AD331" s="19" t="n">
        <f aca="false">IF(AC331&gt;0,AC331*V331,0)</f>
        <v>97.12</v>
      </c>
      <c r="AE331" s="19" t="n">
        <f aca="false">IF(AC331&gt;0,(M331-V331)*AC331,0)</f>
        <v>-2.80000000000001</v>
      </c>
      <c r="AF331" s="16" t="str">
        <f aca="false">IF(AA331&lt;&gt;"COMPRAR","",IF(AB331="",IF(X331="","",IF(X331-V331&lt;0.01,"EMPATE TÉCNICO","")),IF(AB331&lt;I331,"ESTOQUE INSUFICIENTE",IF(X331="","",IF(X331-V331&lt;0.01,"EMPATE TÉCNICO","")))))</f>
        <v/>
      </c>
      <c r="AG331" s="16" t="s">
        <v>919</v>
      </c>
      <c r="AH331" s="16" t="s">
        <v>528</v>
      </c>
    </row>
    <row r="332" customFormat="false" ht="15" hidden="false" customHeight="false" outlineLevel="0" collapsed="false">
      <c r="A332" s="16" t="s">
        <v>1128</v>
      </c>
      <c r="B332" s="17" t="s">
        <v>1129</v>
      </c>
      <c r="C332" s="16" t="s">
        <v>1130</v>
      </c>
      <c r="D332" s="16" t="s">
        <v>641</v>
      </c>
      <c r="E332" s="18" t="n">
        <v>1</v>
      </c>
      <c r="F332" s="16" t="s">
        <v>43</v>
      </c>
      <c r="G332" s="18" t="n">
        <v>1</v>
      </c>
      <c r="H332" s="16" t="n">
        <v>0.5</v>
      </c>
      <c r="I332" s="18" t="n">
        <v>1</v>
      </c>
      <c r="J332" s="19" t="n">
        <v>6.67</v>
      </c>
      <c r="K332" s="19" t="n">
        <v>6.67</v>
      </c>
      <c r="L332" s="19" t="n">
        <v>6.67</v>
      </c>
      <c r="M332" s="19" t="n">
        <f aca="false">IF(J332&gt;0,J332,K332)*E332</f>
        <v>6.67</v>
      </c>
      <c r="N332" s="20" t="n">
        <v>9</v>
      </c>
      <c r="O332" s="21" t="str">
        <f aca="false">IF(R332="","",ROUND(R332*(1-Premissas!$B$4),4))</f>
        <v/>
      </c>
      <c r="P332" s="22"/>
      <c r="Q332" s="22"/>
      <c r="R332" s="23"/>
      <c r="S332" s="24" t="n">
        <v>1739</v>
      </c>
      <c r="T332" s="24" t="n">
        <v>100</v>
      </c>
      <c r="U332" s="25"/>
      <c r="V332" s="19" t="n">
        <f aca="false">IF(COUNT(N332:Q332)=0,"",MIN(N332:Q332))</f>
        <v>9</v>
      </c>
      <c r="W332" s="16" t="str">
        <f aca="false">IF(V332="","",INDEX($N$4:$Q$4,MATCH(V332,N332:Q332,0)))</f>
        <v>DIMEC</v>
      </c>
      <c r="X332" s="19" t="str">
        <f aca="false">IF(COUNT(N332:Q332)&lt;2,"",SMALL(N332:Q332,2))</f>
        <v/>
      </c>
      <c r="Y332" s="26" t="n">
        <f aca="false">IF(OR(V332="",M332=0),"",V332/M332-1)</f>
        <v>0.349325337331334</v>
      </c>
      <c r="Z332" s="26" t="n">
        <f aca="false">IF(OR(V332="",L332=""),"",V332/(L332*E332)-1)</f>
        <v>0.349325337331334</v>
      </c>
      <c r="AA332" s="16" t="str">
        <f aca="false">IF(V332="","SEM OFERTA",IF(OR(Y332&gt;Premissas!$B$11,Y332&lt;Premissas!$B$12),"VERIFICAR - UNIDADE/EMBALAGEM",IF(Y332&gt;Premissas!$B$6,"NÃO COMPRAR - REAJUSTE &gt;5%","COMPRAR")))</f>
        <v>NÃO COMPRAR - REAJUSTE &gt;5%</v>
      </c>
      <c r="AB332" s="18" t="n">
        <f aca="false">IF(W332="DIMEC",S332,IF(W332="MEDCENTRO",U332,""))</f>
        <v>1739</v>
      </c>
      <c r="AC332" s="18" t="n">
        <f aca="false">IF(AA332&lt;&gt;"COMPRAR",0,IF(AB332="",I332,MIN(I332,AB332)))</f>
        <v>0</v>
      </c>
      <c r="AD332" s="19" t="n">
        <f aca="false">IF(AC332&gt;0,AC332*V332,0)</f>
        <v>0</v>
      </c>
      <c r="AE332" s="19" t="n">
        <f aca="false">IF(AC332&gt;0,(M332-V332)*AC332,0)</f>
        <v>0</v>
      </c>
      <c r="AF332" s="16" t="str">
        <f aca="false">IF(AA332&lt;&gt;"COMPRAR","",IF(AB332="",IF(X332="","",IF(X332-V332&lt;0.01,"EMPATE TÉCNICO","")),IF(AB332&lt;I332,"ESTOQUE INSUFICIENTE",IF(X332="","",IF(X332-V332&lt;0.01,"EMPATE TÉCNICO","")))))</f>
        <v/>
      </c>
      <c r="AG332" s="16" t="s">
        <v>547</v>
      </c>
      <c r="AH332" s="16" t="s">
        <v>528</v>
      </c>
    </row>
    <row r="333" customFormat="false" ht="15" hidden="false" customHeight="false" outlineLevel="0" collapsed="false">
      <c r="A333" s="16" t="s">
        <v>1131</v>
      </c>
      <c r="B333" s="17" t="s">
        <v>1132</v>
      </c>
      <c r="C333" s="16" t="s">
        <v>1133</v>
      </c>
      <c r="D333" s="16" t="s">
        <v>532</v>
      </c>
      <c r="E333" s="18" t="n">
        <v>1</v>
      </c>
      <c r="F333" s="16" t="s">
        <v>41</v>
      </c>
      <c r="G333" s="18" t="n">
        <v>42</v>
      </c>
      <c r="H333" s="16" t="n">
        <v>18.4</v>
      </c>
      <c r="I333" s="18" t="n">
        <v>6</v>
      </c>
      <c r="J333" s="19" t="n">
        <v>4.59</v>
      </c>
      <c r="K333" s="19" t="n">
        <v>4.59</v>
      </c>
      <c r="L333" s="19" t="n">
        <v>4.59</v>
      </c>
      <c r="M333" s="19" t="n">
        <f aca="false">IF(J333&gt;0,J333,K333)*E333</f>
        <v>4.59</v>
      </c>
      <c r="N333" s="20" t="n">
        <v>4.68</v>
      </c>
      <c r="O333" s="21" t="str">
        <f aca="false">IF(R333="","",ROUND(R333*(1-Premissas!$B$4),4))</f>
        <v/>
      </c>
      <c r="P333" s="22"/>
      <c r="Q333" s="22"/>
      <c r="R333" s="23"/>
      <c r="S333" s="24" t="n">
        <v>1684</v>
      </c>
      <c r="T333" s="24" t="n">
        <v>60</v>
      </c>
      <c r="U333" s="25"/>
      <c r="V333" s="19" t="n">
        <f aca="false">IF(COUNT(N333:Q333)=0,"",MIN(N333:Q333))</f>
        <v>4.68</v>
      </c>
      <c r="W333" s="16" t="str">
        <f aca="false">IF(V333="","",INDEX($N$4:$Q$4,MATCH(V333,N333:Q333,0)))</f>
        <v>DIMEC</v>
      </c>
      <c r="X333" s="19" t="str">
        <f aca="false">IF(COUNT(N333:Q333)&lt;2,"",SMALL(N333:Q333,2))</f>
        <v/>
      </c>
      <c r="Y333" s="26" t="n">
        <f aca="false">IF(OR(V333="",M333=0),"",V333/M333-1)</f>
        <v>0.0196078431372548</v>
      </c>
      <c r="Z333" s="26" t="n">
        <f aca="false">IF(OR(V333="",L333=""),"",V333/(L333*E333)-1)</f>
        <v>0.0196078431372548</v>
      </c>
      <c r="AA333" s="16" t="str">
        <f aca="false">IF(V333="","SEM OFERTA",IF(OR(Y333&gt;Premissas!$B$11,Y333&lt;Premissas!$B$12),"VERIFICAR - UNIDADE/EMBALAGEM",IF(Y333&gt;Premissas!$B$6,"NÃO COMPRAR - REAJUSTE &gt;5%","COMPRAR")))</f>
        <v>COMPRAR</v>
      </c>
      <c r="AB333" s="18" t="n">
        <f aca="false">IF(W333="DIMEC",S333,IF(W333="MEDCENTRO",U333,""))</f>
        <v>1684</v>
      </c>
      <c r="AC333" s="18" t="n">
        <f aca="false">IF(AA333&lt;&gt;"COMPRAR",0,IF(AB333="",I333,MIN(I333,AB333)))</f>
        <v>6</v>
      </c>
      <c r="AD333" s="19" t="n">
        <f aca="false">IF(AC333&gt;0,AC333*V333,0)</f>
        <v>28.08</v>
      </c>
      <c r="AE333" s="19" t="n">
        <f aca="false">IF(AC333&gt;0,(M333-V333)*AC333,0)</f>
        <v>-0.539999999999999</v>
      </c>
      <c r="AF333" s="16" t="str">
        <f aca="false">IF(AA333&lt;&gt;"COMPRAR","",IF(AB333="",IF(X333="","",IF(X333-V333&lt;0.01,"EMPATE TÉCNICO","")),IF(AB333&lt;I333,"ESTOQUE INSUFICIENTE",IF(X333="","",IF(X333-V333&lt;0.01,"EMPATE TÉCNICO","")))))</f>
        <v/>
      </c>
      <c r="AG333" s="16" t="s">
        <v>304</v>
      </c>
      <c r="AH333" s="16" t="s">
        <v>528</v>
      </c>
    </row>
    <row r="334" customFormat="false" ht="15" hidden="false" customHeight="false" outlineLevel="0" collapsed="false">
      <c r="A334" s="16" t="s">
        <v>1134</v>
      </c>
      <c r="B334" s="17" t="s">
        <v>1135</v>
      </c>
      <c r="C334" s="16" t="s">
        <v>1136</v>
      </c>
      <c r="D334" s="16" t="s">
        <v>287</v>
      </c>
      <c r="E334" s="18" t="n">
        <v>1</v>
      </c>
      <c r="F334" s="16" t="s">
        <v>43</v>
      </c>
      <c r="G334" s="18" t="n">
        <v>1</v>
      </c>
      <c r="H334" s="16" t="n">
        <v>1.7</v>
      </c>
      <c r="I334" s="18" t="n">
        <v>4</v>
      </c>
      <c r="J334" s="19" t="n">
        <v>3.544</v>
      </c>
      <c r="K334" s="19" t="n">
        <v>3.544</v>
      </c>
      <c r="L334" s="19" t="n">
        <v>3.544</v>
      </c>
      <c r="M334" s="19" t="n">
        <f aca="false">IF(J334&gt;0,J334,K334)*E334</f>
        <v>3.544</v>
      </c>
      <c r="N334" s="20"/>
      <c r="O334" s="21" t="n">
        <f aca="false">IF(R334="","",ROUND(R334*(1-Premissas!$B$4),4))</f>
        <v>7.2295</v>
      </c>
      <c r="P334" s="22"/>
      <c r="Q334" s="22"/>
      <c r="R334" s="23" t="n">
        <v>7.61</v>
      </c>
      <c r="S334" s="24"/>
      <c r="T334" s="24"/>
      <c r="U334" s="25" t="n">
        <v>5</v>
      </c>
      <c r="V334" s="19" t="n">
        <f aca="false">IF(COUNT(N334:Q334)=0,"",MIN(N334:Q334))</f>
        <v>7.2295</v>
      </c>
      <c r="W334" s="16" t="str">
        <f aca="false">IF(V334="","",INDEX($N$4:$Q$4,MATCH(V334,N334:Q334,0)))</f>
        <v>MEDCENTRO</v>
      </c>
      <c r="X334" s="19" t="str">
        <f aca="false">IF(COUNT(N334:Q334)&lt;2,"",SMALL(N334:Q334,2))</f>
        <v/>
      </c>
      <c r="Y334" s="26" t="n">
        <f aca="false">IF(OR(V334="",M334=0),"",V334/M334-1)</f>
        <v>1.03992663656885</v>
      </c>
      <c r="Z334" s="26" t="n">
        <f aca="false">IF(OR(V334="",L334=""),"",V334/(L334*E334)-1)</f>
        <v>1.03992663656885</v>
      </c>
      <c r="AA334" s="16" t="str">
        <f aca="false">IF(V334="","SEM OFERTA",IF(OR(Y334&gt;Premissas!$B$11,Y334&lt;Premissas!$B$12),"VERIFICAR - UNIDADE/EMBALAGEM",IF(Y334&gt;Premissas!$B$6,"NÃO COMPRAR - REAJUSTE &gt;5%","COMPRAR")))</f>
        <v>VERIFICAR - UNIDADE/EMBALAGEM</v>
      </c>
      <c r="AB334" s="18" t="n">
        <f aca="false">IF(W334="DIMEC",S334,IF(W334="MEDCENTRO",U334,""))</f>
        <v>5</v>
      </c>
      <c r="AC334" s="18" t="n">
        <f aca="false">IF(AA334&lt;&gt;"COMPRAR",0,IF(AB334="",I334,MIN(I334,AB334)))</f>
        <v>0</v>
      </c>
      <c r="AD334" s="19" t="n">
        <f aca="false">IF(AC334&gt;0,AC334*V334,0)</f>
        <v>0</v>
      </c>
      <c r="AE334" s="19" t="n">
        <f aca="false">IF(AC334&gt;0,(M334-V334)*AC334,0)</f>
        <v>0</v>
      </c>
      <c r="AF334" s="16" t="str">
        <f aca="false">IF(AA334&lt;&gt;"COMPRAR","",IF(AB334="",IF(X334="","",IF(X334-V334&lt;0.01,"EMPATE TÉCNICO","")),IF(AB334&lt;I334,"ESTOQUE INSUFICIENTE",IF(X334="","",IF(X334-V334&lt;0.01,"EMPATE TÉCNICO","")))))</f>
        <v/>
      </c>
      <c r="AG334" s="16" t="s">
        <v>328</v>
      </c>
      <c r="AH334" s="16" t="s">
        <v>528</v>
      </c>
    </row>
    <row r="335" customFormat="false" ht="15" hidden="false" customHeight="false" outlineLevel="0" collapsed="false">
      <c r="A335" s="16" t="s">
        <v>1137</v>
      </c>
      <c r="B335" s="17" t="s">
        <v>1138</v>
      </c>
      <c r="C335" s="16" t="s">
        <v>1139</v>
      </c>
      <c r="D335" s="16" t="s">
        <v>571</v>
      </c>
      <c r="E335" s="18" t="n">
        <v>1</v>
      </c>
      <c r="F335" s="16" t="s">
        <v>43</v>
      </c>
      <c r="G335" s="18" t="n">
        <v>1</v>
      </c>
      <c r="H335" s="16" t="n">
        <v>1.2</v>
      </c>
      <c r="I335" s="18" t="n">
        <v>2</v>
      </c>
      <c r="J335" s="19" t="n">
        <v>3.22</v>
      </c>
      <c r="K335" s="19" t="n">
        <v>3.22</v>
      </c>
      <c r="L335" s="19" t="n">
        <v>3.22</v>
      </c>
      <c r="M335" s="19" t="n">
        <f aca="false">IF(J335&gt;0,J335,K335)*E335</f>
        <v>3.22</v>
      </c>
      <c r="N335" s="20" t="n">
        <v>3.43</v>
      </c>
      <c r="O335" s="21" t="str">
        <f aca="false">IF(R335="","",ROUND(R335*(1-Premissas!$B$4),4))</f>
        <v/>
      </c>
      <c r="P335" s="22"/>
      <c r="Q335" s="22"/>
      <c r="R335" s="23"/>
      <c r="S335" s="24" t="n">
        <v>345</v>
      </c>
      <c r="T335" s="24" t="n">
        <v>60</v>
      </c>
      <c r="U335" s="25"/>
      <c r="V335" s="19" t="n">
        <f aca="false">IF(COUNT(N335:Q335)=0,"",MIN(N335:Q335))</f>
        <v>3.43</v>
      </c>
      <c r="W335" s="16" t="str">
        <f aca="false">IF(V335="","",INDEX($N$4:$Q$4,MATCH(V335,N335:Q335,0)))</f>
        <v>DIMEC</v>
      </c>
      <c r="X335" s="19" t="str">
        <f aca="false">IF(COUNT(N335:Q335)&lt;2,"",SMALL(N335:Q335,2))</f>
        <v/>
      </c>
      <c r="Y335" s="26" t="n">
        <f aca="false">IF(OR(V335="",M335=0),"",V335/M335-1)</f>
        <v>0.0652173913043479</v>
      </c>
      <c r="Z335" s="26" t="n">
        <f aca="false">IF(OR(V335="",L335=""),"",V335/(L335*E335)-1)</f>
        <v>0.0652173913043479</v>
      </c>
      <c r="AA335" s="16" t="str">
        <f aca="false">IF(V335="","SEM OFERTA",IF(OR(Y335&gt;Premissas!$B$11,Y335&lt;Premissas!$B$12),"VERIFICAR - UNIDADE/EMBALAGEM",IF(Y335&gt;Premissas!$B$6,"NÃO COMPRAR - REAJUSTE &gt;5%","COMPRAR")))</f>
        <v>NÃO COMPRAR - REAJUSTE &gt;5%</v>
      </c>
      <c r="AB335" s="18" t="n">
        <f aca="false">IF(W335="DIMEC",S335,IF(W335="MEDCENTRO",U335,""))</f>
        <v>345</v>
      </c>
      <c r="AC335" s="18" t="n">
        <f aca="false">IF(AA335&lt;&gt;"COMPRAR",0,IF(AB335="",I335,MIN(I335,AB335)))</f>
        <v>0</v>
      </c>
      <c r="AD335" s="19" t="n">
        <f aca="false">IF(AC335&gt;0,AC335*V335,0)</f>
        <v>0</v>
      </c>
      <c r="AE335" s="19" t="n">
        <f aca="false">IF(AC335&gt;0,(M335-V335)*AC335,0)</f>
        <v>0</v>
      </c>
      <c r="AF335" s="16" t="str">
        <f aca="false">IF(AA335&lt;&gt;"COMPRAR","",IF(AB335="",IF(X335="","",IF(X335-V335&lt;0.01,"EMPATE TÉCNICO","")),IF(AB335&lt;I335,"ESTOQUE INSUFICIENTE",IF(X335="","",IF(X335-V335&lt;0.01,"EMPATE TÉCNICO","")))))</f>
        <v/>
      </c>
      <c r="AG335" s="16" t="s">
        <v>490</v>
      </c>
      <c r="AH335" s="16" t="s">
        <v>528</v>
      </c>
    </row>
    <row r="336" customFormat="false" ht="15" hidden="false" customHeight="false" outlineLevel="0" collapsed="false">
      <c r="A336" s="16" t="s">
        <v>1140</v>
      </c>
      <c r="B336" s="17" t="s">
        <v>1141</v>
      </c>
      <c r="C336" s="16" t="s">
        <v>1142</v>
      </c>
      <c r="D336" s="16" t="s">
        <v>762</v>
      </c>
      <c r="E336" s="18" t="n">
        <v>1</v>
      </c>
      <c r="F336" s="16" t="s">
        <v>41</v>
      </c>
      <c r="G336" s="18" t="n">
        <v>35</v>
      </c>
      <c r="H336" s="16" t="n">
        <v>14.1</v>
      </c>
      <c r="I336" s="18" t="n">
        <v>2</v>
      </c>
      <c r="J336" s="19" t="n">
        <v>2.35</v>
      </c>
      <c r="K336" s="19" t="n">
        <v>2.35</v>
      </c>
      <c r="L336" s="19" t="n">
        <v>2.35</v>
      </c>
      <c r="M336" s="19" t="n">
        <f aca="false">IF(J336&gt;0,J336,K336)*E336</f>
        <v>2.35</v>
      </c>
      <c r="N336" s="20" t="n">
        <v>2.86</v>
      </c>
      <c r="O336" s="21" t="str">
        <f aca="false">IF(R336="","",ROUND(R336*(1-Premissas!$B$4),4))</f>
        <v/>
      </c>
      <c r="P336" s="22"/>
      <c r="Q336" s="22"/>
      <c r="R336" s="23"/>
      <c r="S336" s="24" t="n">
        <v>842</v>
      </c>
      <c r="T336" s="24" t="n">
        <v>120</v>
      </c>
      <c r="U336" s="25"/>
      <c r="V336" s="19" t="n">
        <f aca="false">IF(COUNT(N336:Q336)=0,"",MIN(N336:Q336))</f>
        <v>2.86</v>
      </c>
      <c r="W336" s="16" t="str">
        <f aca="false">IF(V336="","",INDEX($N$4:$Q$4,MATCH(V336,N336:Q336,0)))</f>
        <v>DIMEC</v>
      </c>
      <c r="X336" s="19" t="str">
        <f aca="false">IF(COUNT(N336:Q336)&lt;2,"",SMALL(N336:Q336,2))</f>
        <v/>
      </c>
      <c r="Y336" s="26" t="n">
        <f aca="false">IF(OR(V336="",M336=0),"",V336/M336-1)</f>
        <v>0.217021276595745</v>
      </c>
      <c r="Z336" s="26" t="n">
        <f aca="false">IF(OR(V336="",L336=""),"",V336/(L336*E336)-1)</f>
        <v>0.217021276595745</v>
      </c>
      <c r="AA336" s="16" t="str">
        <f aca="false">IF(V336="","SEM OFERTA",IF(OR(Y336&gt;Premissas!$B$11,Y336&lt;Premissas!$B$12),"VERIFICAR - UNIDADE/EMBALAGEM",IF(Y336&gt;Premissas!$B$6,"NÃO COMPRAR - REAJUSTE &gt;5%","COMPRAR")))</f>
        <v>NÃO COMPRAR - REAJUSTE &gt;5%</v>
      </c>
      <c r="AB336" s="18" t="n">
        <f aca="false">IF(W336="DIMEC",S336,IF(W336="MEDCENTRO",U336,""))</f>
        <v>842</v>
      </c>
      <c r="AC336" s="18" t="n">
        <f aca="false">IF(AA336&lt;&gt;"COMPRAR",0,IF(AB336="",I336,MIN(I336,AB336)))</f>
        <v>0</v>
      </c>
      <c r="AD336" s="19" t="n">
        <f aca="false">IF(AC336&gt;0,AC336*V336,0)</f>
        <v>0</v>
      </c>
      <c r="AE336" s="19" t="n">
        <f aca="false">IF(AC336&gt;0,(M336-V336)*AC336,0)</f>
        <v>0</v>
      </c>
      <c r="AF336" s="16" t="str">
        <f aca="false">IF(AA336&lt;&gt;"COMPRAR","",IF(AB336="",IF(X336="","",IF(X336-V336&lt;0.01,"EMPATE TÉCNICO","")),IF(AB336&lt;I336,"ESTOQUE INSUFICIENTE",IF(X336="","",IF(X336-V336&lt;0.01,"EMPATE TÉCNICO","")))))</f>
        <v/>
      </c>
      <c r="AG336" s="16" t="s">
        <v>763</v>
      </c>
      <c r="AH336" s="16" t="s">
        <v>528</v>
      </c>
    </row>
    <row r="337" customFormat="false" ht="15" hidden="false" customHeight="false" outlineLevel="0" collapsed="false">
      <c r="A337" s="16" t="s">
        <v>1143</v>
      </c>
      <c r="B337" s="17" t="s">
        <v>1144</v>
      </c>
      <c r="C337" s="16" t="s">
        <v>1142</v>
      </c>
      <c r="D337" s="16" t="s">
        <v>546</v>
      </c>
      <c r="E337" s="18" t="n">
        <v>1</v>
      </c>
      <c r="F337" s="16" t="s">
        <v>43</v>
      </c>
      <c r="G337" s="18" t="n">
        <v>1</v>
      </c>
      <c r="H337" s="16" t="n">
        <v>1.2</v>
      </c>
      <c r="I337" s="18" t="n">
        <v>2</v>
      </c>
      <c r="J337" s="19" t="n">
        <v>4.24</v>
      </c>
      <c r="K337" s="19" t="n">
        <v>4.24</v>
      </c>
      <c r="L337" s="19" t="n">
        <v>4.24</v>
      </c>
      <c r="M337" s="19" t="n">
        <f aca="false">IF(J337&gt;0,J337,K337)*E337</f>
        <v>4.24</v>
      </c>
      <c r="N337" s="20"/>
      <c r="O337" s="21" t="n">
        <f aca="false">IF(R337="","",ROUND(R337*(1-Premissas!$B$4),4))</f>
        <v>4.3035</v>
      </c>
      <c r="P337" s="22"/>
      <c r="Q337" s="22"/>
      <c r="R337" s="23" t="n">
        <v>4.53</v>
      </c>
      <c r="S337" s="24"/>
      <c r="T337" s="24"/>
      <c r="U337" s="25" t="n">
        <v>247</v>
      </c>
      <c r="V337" s="19" t="n">
        <f aca="false">IF(COUNT(N337:Q337)=0,"",MIN(N337:Q337))</f>
        <v>4.3035</v>
      </c>
      <c r="W337" s="16" t="str">
        <f aca="false">IF(V337="","",INDEX($N$4:$Q$4,MATCH(V337,N337:Q337,0)))</f>
        <v>MEDCENTRO</v>
      </c>
      <c r="X337" s="19" t="str">
        <f aca="false">IF(COUNT(N337:Q337)&lt;2,"",SMALL(N337:Q337,2))</f>
        <v/>
      </c>
      <c r="Y337" s="26" t="n">
        <f aca="false">IF(OR(V337="",M337=0),"",V337/M337-1)</f>
        <v>0.0149764150943394</v>
      </c>
      <c r="Z337" s="26" t="n">
        <f aca="false">IF(OR(V337="",L337=""),"",V337/(L337*E337)-1)</f>
        <v>0.0149764150943394</v>
      </c>
      <c r="AA337" s="16" t="str">
        <f aca="false">IF(V337="","SEM OFERTA",IF(OR(Y337&gt;Premissas!$B$11,Y337&lt;Premissas!$B$12),"VERIFICAR - UNIDADE/EMBALAGEM",IF(Y337&gt;Premissas!$B$6,"NÃO COMPRAR - REAJUSTE &gt;5%","COMPRAR")))</f>
        <v>COMPRAR</v>
      </c>
      <c r="AB337" s="18" t="n">
        <f aca="false">IF(W337="DIMEC",S337,IF(W337="MEDCENTRO",U337,""))</f>
        <v>247</v>
      </c>
      <c r="AC337" s="18" t="n">
        <f aca="false">IF(AA337&lt;&gt;"COMPRAR",0,IF(AB337="",I337,MIN(I337,AB337)))</f>
        <v>2</v>
      </c>
      <c r="AD337" s="19" t="n">
        <f aca="false">IF(AC337&gt;0,AC337*V337,0)</f>
        <v>8.607</v>
      </c>
      <c r="AE337" s="19" t="n">
        <f aca="false">IF(AC337&gt;0,(M337-V337)*AC337,0)</f>
        <v>-0.126999999999999</v>
      </c>
      <c r="AF337" s="16" t="str">
        <f aca="false">IF(AA337&lt;&gt;"COMPRAR","",IF(AB337="",IF(X337="","",IF(X337-V337&lt;0.01,"EMPATE TÉCNICO","")),IF(AB337&lt;I337,"ESTOQUE INSUFICIENTE",IF(X337="","",IF(X337-V337&lt;0.01,"EMPATE TÉCNICO","")))))</f>
        <v/>
      </c>
      <c r="AG337" s="16" t="s">
        <v>547</v>
      </c>
      <c r="AH337" s="16" t="s">
        <v>528</v>
      </c>
    </row>
    <row r="338" customFormat="false" ht="15" hidden="false" customHeight="false" outlineLevel="0" collapsed="false">
      <c r="A338" s="16" t="s">
        <v>1145</v>
      </c>
      <c r="B338" s="17" t="s">
        <v>1146</v>
      </c>
      <c r="C338" s="16" t="s">
        <v>1142</v>
      </c>
      <c r="D338" s="16" t="s">
        <v>559</v>
      </c>
      <c r="E338" s="18" t="n">
        <v>1</v>
      </c>
      <c r="F338" s="16" t="s">
        <v>42</v>
      </c>
      <c r="G338" s="18" t="n">
        <v>3</v>
      </c>
      <c r="H338" s="16" t="n">
        <v>7.5</v>
      </c>
      <c r="I338" s="18" t="n">
        <v>15</v>
      </c>
      <c r="J338" s="19" t="n">
        <v>4.31</v>
      </c>
      <c r="K338" s="19" t="n">
        <v>4.31</v>
      </c>
      <c r="L338" s="19" t="n">
        <v>4.28</v>
      </c>
      <c r="M338" s="19" t="n">
        <f aca="false">IF(J338&gt;0,J338,K338)*E338</f>
        <v>4.31</v>
      </c>
      <c r="N338" s="20" t="n">
        <v>4.5</v>
      </c>
      <c r="O338" s="21" t="str">
        <f aca="false">IF(R338="","",ROUND(R338*(1-Premissas!$B$4),4))</f>
        <v/>
      </c>
      <c r="P338" s="22"/>
      <c r="Q338" s="22"/>
      <c r="R338" s="23"/>
      <c r="S338" s="24" t="n">
        <v>1983</v>
      </c>
      <c r="T338" s="24" t="n">
        <v>50</v>
      </c>
      <c r="U338" s="25"/>
      <c r="V338" s="19" t="n">
        <f aca="false">IF(COUNT(N338:Q338)=0,"",MIN(N338:Q338))</f>
        <v>4.5</v>
      </c>
      <c r="W338" s="16" t="str">
        <f aca="false">IF(V338="","",INDEX($N$4:$Q$4,MATCH(V338,N338:Q338,0)))</f>
        <v>DIMEC</v>
      </c>
      <c r="X338" s="19" t="str">
        <f aca="false">IF(COUNT(N338:Q338)&lt;2,"",SMALL(N338:Q338,2))</f>
        <v/>
      </c>
      <c r="Y338" s="26" t="n">
        <f aca="false">IF(OR(V338="",M338=0),"",V338/M338-1)</f>
        <v>0.0440835266821347</v>
      </c>
      <c r="Z338" s="26" t="n">
        <f aca="false">IF(OR(V338="",L338=""),"",V338/(L338*E338)-1)</f>
        <v>0.0514018691588785</v>
      </c>
      <c r="AA338" s="16" t="str">
        <f aca="false">IF(V338="","SEM OFERTA",IF(OR(Y338&gt;Premissas!$B$11,Y338&lt;Premissas!$B$12),"VERIFICAR - UNIDADE/EMBALAGEM",IF(Y338&gt;Premissas!$B$6,"NÃO COMPRAR - REAJUSTE &gt;5%","COMPRAR")))</f>
        <v>COMPRAR</v>
      </c>
      <c r="AB338" s="18" t="n">
        <f aca="false">IF(W338="DIMEC",S338,IF(W338="MEDCENTRO",U338,""))</f>
        <v>1983</v>
      </c>
      <c r="AC338" s="18" t="n">
        <f aca="false">IF(AA338&lt;&gt;"COMPRAR",0,IF(AB338="",I338,MIN(I338,AB338)))</f>
        <v>15</v>
      </c>
      <c r="AD338" s="19" t="n">
        <f aca="false">IF(AC338&gt;0,AC338*V338,0)</f>
        <v>67.5</v>
      </c>
      <c r="AE338" s="19" t="n">
        <f aca="false">IF(AC338&gt;0,(M338-V338)*AC338,0)</f>
        <v>-2.85000000000001</v>
      </c>
      <c r="AF338" s="16" t="str">
        <f aca="false">IF(AA338&lt;&gt;"COMPRAR","",IF(AB338="",IF(X338="","",IF(X338-V338&lt;0.01,"EMPATE TÉCNICO","")),IF(AB338&lt;I338,"ESTOQUE INSUFICIENTE",IF(X338="","",IF(X338-V338&lt;0.01,"EMPATE TÉCNICO","")))))</f>
        <v/>
      </c>
      <c r="AG338" s="16" t="s">
        <v>304</v>
      </c>
      <c r="AH338" s="16" t="s">
        <v>528</v>
      </c>
    </row>
    <row r="339" customFormat="false" ht="15" hidden="false" customHeight="false" outlineLevel="0" collapsed="false">
      <c r="A339" s="16" t="s">
        <v>1147</v>
      </c>
      <c r="B339" s="17" t="s">
        <v>1148</v>
      </c>
      <c r="C339" s="16" t="s">
        <v>1149</v>
      </c>
      <c r="D339" s="16" t="s">
        <v>498</v>
      </c>
      <c r="E339" s="18" t="n">
        <v>1</v>
      </c>
      <c r="F339" s="16" t="s">
        <v>43</v>
      </c>
      <c r="G339" s="18" t="n">
        <v>0</v>
      </c>
      <c r="H339" s="16" t="n">
        <v>0.7</v>
      </c>
      <c r="I339" s="18" t="n">
        <v>2</v>
      </c>
      <c r="J339" s="19" t="n">
        <v>2.18</v>
      </c>
      <c r="K339" s="19" t="n">
        <v>2.18</v>
      </c>
      <c r="L339" s="19" t="n">
        <v>2.18</v>
      </c>
      <c r="M339" s="19" t="n">
        <f aca="false">IF(J339&gt;0,J339,K339)*E339</f>
        <v>2.18</v>
      </c>
      <c r="N339" s="20"/>
      <c r="O339" s="21" t="n">
        <f aca="false">IF(R339="","",ROUND(R339*(1-Premissas!$B$4),4))</f>
        <v>1.9095</v>
      </c>
      <c r="P339" s="22"/>
      <c r="Q339" s="22"/>
      <c r="R339" s="23" t="n">
        <v>2.01</v>
      </c>
      <c r="S339" s="24"/>
      <c r="T339" s="24"/>
      <c r="U339" s="25" t="n">
        <v>1</v>
      </c>
      <c r="V339" s="19" t="n">
        <f aca="false">IF(COUNT(N339:Q339)=0,"",MIN(N339:Q339))</f>
        <v>1.9095</v>
      </c>
      <c r="W339" s="16" t="str">
        <f aca="false">IF(V339="","",INDEX($N$4:$Q$4,MATCH(V339,N339:Q339,0)))</f>
        <v>MEDCENTRO</v>
      </c>
      <c r="X339" s="19" t="str">
        <f aca="false">IF(COUNT(N339:Q339)&lt;2,"",SMALL(N339:Q339,2))</f>
        <v/>
      </c>
      <c r="Y339" s="26" t="n">
        <f aca="false">IF(OR(V339="",M339=0),"",V339/M339-1)</f>
        <v>-0.124082568807339</v>
      </c>
      <c r="Z339" s="26" t="n">
        <f aca="false">IF(OR(V339="",L339=""),"",V339/(L339*E339)-1)</f>
        <v>-0.124082568807339</v>
      </c>
      <c r="AA339" s="16" t="str">
        <f aca="false">IF(V339="","SEM OFERTA",IF(OR(Y339&gt;Premissas!$B$11,Y339&lt;Premissas!$B$12),"VERIFICAR - UNIDADE/EMBALAGEM",IF(Y339&gt;Premissas!$B$6,"NÃO COMPRAR - REAJUSTE &gt;5%","COMPRAR")))</f>
        <v>COMPRAR</v>
      </c>
      <c r="AB339" s="18" t="n">
        <f aca="false">IF(W339="DIMEC",S339,IF(W339="MEDCENTRO",U339,""))</f>
        <v>1</v>
      </c>
      <c r="AC339" s="18" t="n">
        <f aca="false">IF(AA339&lt;&gt;"COMPRAR",0,IF(AB339="",I339,MIN(I339,AB339)))</f>
        <v>1</v>
      </c>
      <c r="AD339" s="19" t="n">
        <f aca="false">IF(AC339&gt;0,AC339*V339,0)</f>
        <v>1.9095</v>
      </c>
      <c r="AE339" s="19" t="n">
        <f aca="false">IF(AC339&gt;0,(M339-V339)*AC339,0)</f>
        <v>0.2705</v>
      </c>
      <c r="AF339" s="16" t="str">
        <f aca="false">IF(AA339&lt;&gt;"COMPRAR","",IF(AB339="",IF(X339="","",IF(X339-V339&lt;0.01,"EMPATE TÉCNICO","")),IF(AB339&lt;I339,"ESTOQUE INSUFICIENTE",IF(X339="","",IF(X339-V339&lt;0.01,"EMPATE TÉCNICO","")))))</f>
        <v>ESTOQUE INSUFICIENTE</v>
      </c>
      <c r="AG339" s="16" t="s">
        <v>304</v>
      </c>
      <c r="AH339" s="16" t="s">
        <v>528</v>
      </c>
    </row>
    <row r="340" customFormat="false" ht="15" hidden="false" customHeight="false" outlineLevel="0" collapsed="false">
      <c r="A340" s="16" t="s">
        <v>1150</v>
      </c>
      <c r="B340" s="17" t="s">
        <v>1151</v>
      </c>
      <c r="C340" s="16" t="s">
        <v>1152</v>
      </c>
      <c r="D340" s="16" t="s">
        <v>641</v>
      </c>
      <c r="E340" s="18" t="n">
        <v>1</v>
      </c>
      <c r="F340" s="16" t="s">
        <v>42</v>
      </c>
      <c r="G340" s="18" t="n">
        <v>0</v>
      </c>
      <c r="H340" s="16" t="n">
        <v>0.8</v>
      </c>
      <c r="I340" s="18" t="n">
        <v>2</v>
      </c>
      <c r="J340" s="19" t="n">
        <v>34.66</v>
      </c>
      <c r="K340" s="19" t="n">
        <v>34.66</v>
      </c>
      <c r="L340" s="19" t="n">
        <v>29.87</v>
      </c>
      <c r="M340" s="19" t="n">
        <f aca="false">IF(J340&gt;0,J340,K340)*E340</f>
        <v>34.66</v>
      </c>
      <c r="N340" s="20" t="n">
        <v>39.76</v>
      </c>
      <c r="O340" s="21" t="str">
        <f aca="false">IF(R340="","",ROUND(R340*(1-Premissas!$B$4),4))</f>
        <v/>
      </c>
      <c r="P340" s="22"/>
      <c r="Q340" s="22"/>
      <c r="R340" s="23"/>
      <c r="S340" s="24" t="n">
        <v>81</v>
      </c>
      <c r="T340" s="24" t="n">
        <v>40</v>
      </c>
      <c r="U340" s="25"/>
      <c r="V340" s="19" t="n">
        <f aca="false">IF(COUNT(N340:Q340)=0,"",MIN(N340:Q340))</f>
        <v>39.76</v>
      </c>
      <c r="W340" s="16" t="str">
        <f aca="false">IF(V340="","",INDEX($N$4:$Q$4,MATCH(V340,N340:Q340,0)))</f>
        <v>DIMEC</v>
      </c>
      <c r="X340" s="19" t="str">
        <f aca="false">IF(COUNT(N340:Q340)&lt;2,"",SMALL(N340:Q340,2))</f>
        <v/>
      </c>
      <c r="Y340" s="26" t="n">
        <f aca="false">IF(OR(V340="",M340=0),"",V340/M340-1)</f>
        <v>0.147143681477207</v>
      </c>
      <c r="Z340" s="26" t="n">
        <f aca="false">IF(OR(V340="",L340=""),"",V340/(L340*E340)-1)</f>
        <v>0.331101439571476</v>
      </c>
      <c r="AA340" s="16" t="str">
        <f aca="false">IF(V340="","SEM OFERTA",IF(OR(Y340&gt;Premissas!$B$11,Y340&lt;Premissas!$B$12),"VERIFICAR - UNIDADE/EMBALAGEM",IF(Y340&gt;Premissas!$B$6,"NÃO COMPRAR - REAJUSTE &gt;5%","COMPRAR")))</f>
        <v>NÃO COMPRAR - REAJUSTE &gt;5%</v>
      </c>
      <c r="AB340" s="18" t="n">
        <f aca="false">IF(W340="DIMEC",S340,IF(W340="MEDCENTRO",U340,""))</f>
        <v>81</v>
      </c>
      <c r="AC340" s="18" t="n">
        <f aca="false">IF(AA340&lt;&gt;"COMPRAR",0,IF(AB340="",I340,MIN(I340,AB340)))</f>
        <v>0</v>
      </c>
      <c r="AD340" s="19" t="n">
        <f aca="false">IF(AC340&gt;0,AC340*V340,0)</f>
        <v>0</v>
      </c>
      <c r="AE340" s="19" t="n">
        <f aca="false">IF(AC340&gt;0,(M340-V340)*AC340,0)</f>
        <v>0</v>
      </c>
      <c r="AF340" s="16" t="str">
        <f aca="false">IF(AA340&lt;&gt;"COMPRAR","",IF(AB340="",IF(X340="","",IF(X340-V340&lt;0.01,"EMPATE TÉCNICO","")),IF(AB340&lt;I340,"ESTOQUE INSUFICIENTE",IF(X340="","",IF(X340-V340&lt;0.01,"EMPATE TÉCNICO","")))))</f>
        <v/>
      </c>
      <c r="AG340" s="16" t="s">
        <v>547</v>
      </c>
      <c r="AH340" s="16" t="s">
        <v>528</v>
      </c>
    </row>
    <row r="341" customFormat="false" ht="15" hidden="false" customHeight="false" outlineLevel="0" collapsed="false">
      <c r="A341" s="16" t="s">
        <v>1153</v>
      </c>
      <c r="B341" s="17" t="s">
        <v>1154</v>
      </c>
      <c r="C341" s="16" t="s">
        <v>1155</v>
      </c>
      <c r="D341" s="16" t="s">
        <v>625</v>
      </c>
      <c r="E341" s="18" t="n">
        <v>1</v>
      </c>
      <c r="F341" s="16" t="s">
        <v>42</v>
      </c>
      <c r="G341" s="18" t="n">
        <v>11</v>
      </c>
      <c r="H341" s="16" t="n">
        <v>7.6</v>
      </c>
      <c r="I341" s="18" t="n">
        <v>9</v>
      </c>
      <c r="J341" s="19" t="n">
        <v>2.02</v>
      </c>
      <c r="K341" s="19" t="n">
        <v>2.02</v>
      </c>
      <c r="L341" s="19" t="n">
        <v>2.02</v>
      </c>
      <c r="M341" s="19" t="n">
        <f aca="false">IF(J341&gt;0,J341,K341)*E341</f>
        <v>2.02</v>
      </c>
      <c r="N341" s="20" t="n">
        <v>2.14</v>
      </c>
      <c r="O341" s="21" t="n">
        <f aca="false">IF(R341="","",ROUND(R341*(1-Premissas!$B$4),4))</f>
        <v>3.439</v>
      </c>
      <c r="P341" s="22"/>
      <c r="Q341" s="22"/>
      <c r="R341" s="23" t="n">
        <v>3.62</v>
      </c>
      <c r="S341" s="24" t="n">
        <v>2940</v>
      </c>
      <c r="T341" s="24" t="n">
        <v>90</v>
      </c>
      <c r="U341" s="25" t="n">
        <v>1200</v>
      </c>
      <c r="V341" s="19" t="n">
        <f aca="false">IF(COUNT(N341:Q341)=0,"",MIN(N341:Q341))</f>
        <v>2.14</v>
      </c>
      <c r="W341" s="16" t="str">
        <f aca="false">IF(V341="","",INDEX($N$4:$Q$4,MATCH(V341,N341:Q341,0)))</f>
        <v>DIMEC</v>
      </c>
      <c r="X341" s="19" t="n">
        <f aca="false">IF(COUNT(N341:Q341)&lt;2,"",SMALL(N341:Q341,2))</f>
        <v>3.439</v>
      </c>
      <c r="Y341" s="26" t="n">
        <f aca="false">IF(OR(V341="",M341=0),"",V341/M341-1)</f>
        <v>0.0594059405940595</v>
      </c>
      <c r="Z341" s="26" t="n">
        <f aca="false">IF(OR(V341="",L341=""),"",V341/(L341*E341)-1)</f>
        <v>0.0594059405940595</v>
      </c>
      <c r="AA341" s="16" t="str">
        <f aca="false">IF(V341="","SEM OFERTA",IF(OR(Y341&gt;Premissas!$B$11,Y341&lt;Premissas!$B$12),"VERIFICAR - UNIDADE/EMBALAGEM",IF(Y341&gt;Premissas!$B$6,"NÃO COMPRAR - REAJUSTE &gt;5%","COMPRAR")))</f>
        <v>NÃO COMPRAR - REAJUSTE &gt;5%</v>
      </c>
      <c r="AB341" s="18" t="n">
        <f aca="false">IF(W341="DIMEC",S341,IF(W341="MEDCENTRO",U341,""))</f>
        <v>2940</v>
      </c>
      <c r="AC341" s="18" t="n">
        <f aca="false">IF(AA341&lt;&gt;"COMPRAR",0,IF(AB341="",I341,MIN(I341,AB341)))</f>
        <v>0</v>
      </c>
      <c r="AD341" s="19" t="n">
        <f aca="false">IF(AC341&gt;0,AC341*V341,0)</f>
        <v>0</v>
      </c>
      <c r="AE341" s="19" t="n">
        <f aca="false">IF(AC341&gt;0,(M341-V341)*AC341,0)</f>
        <v>0</v>
      </c>
      <c r="AF341" s="16" t="str">
        <f aca="false">IF(AA341&lt;&gt;"COMPRAR","",IF(AB341="",IF(X341="","",IF(X341-V341&lt;0.01,"EMPATE TÉCNICO","")),IF(AB341&lt;I341,"ESTOQUE INSUFICIENTE",IF(X341="","",IF(X341-V341&lt;0.01,"EMPATE TÉCNICO","")))))</f>
        <v/>
      </c>
      <c r="AG341" s="16" t="s">
        <v>139</v>
      </c>
      <c r="AH341" s="16" t="s">
        <v>528</v>
      </c>
    </row>
    <row r="342" customFormat="false" ht="15" hidden="false" customHeight="false" outlineLevel="0" collapsed="false">
      <c r="A342" s="16" t="s">
        <v>1156</v>
      </c>
      <c r="B342" s="17" t="s">
        <v>1157</v>
      </c>
      <c r="C342" s="16" t="s">
        <v>1158</v>
      </c>
      <c r="D342" s="16" t="s">
        <v>287</v>
      </c>
      <c r="E342" s="18" t="n">
        <v>1</v>
      </c>
      <c r="F342" s="16" t="s">
        <v>42</v>
      </c>
      <c r="G342" s="18" t="n">
        <v>0</v>
      </c>
      <c r="H342" s="16" t="n">
        <v>0.4</v>
      </c>
      <c r="I342" s="18" t="n">
        <v>2</v>
      </c>
      <c r="J342" s="19" t="n">
        <v>52.92</v>
      </c>
      <c r="K342" s="19" t="n">
        <v>52.92</v>
      </c>
      <c r="L342" s="19" t="n">
        <v>52.92</v>
      </c>
      <c r="M342" s="19" t="n">
        <f aca="false">IF(J342&gt;0,J342,K342)*E342</f>
        <v>52.92</v>
      </c>
      <c r="N342" s="20" t="n">
        <v>78.56</v>
      </c>
      <c r="O342" s="21" t="str">
        <f aca="false">IF(R342="","",ROUND(R342*(1-Premissas!$B$4),4))</f>
        <v/>
      </c>
      <c r="P342" s="22"/>
      <c r="Q342" s="22"/>
      <c r="R342" s="23"/>
      <c r="S342" s="24" t="n">
        <v>43</v>
      </c>
      <c r="T342" s="24" t="n">
        <v>56</v>
      </c>
      <c r="U342" s="25"/>
      <c r="V342" s="19" t="n">
        <f aca="false">IF(COUNT(N342:Q342)=0,"",MIN(N342:Q342))</f>
        <v>78.56</v>
      </c>
      <c r="W342" s="16" t="str">
        <f aca="false">IF(V342="","",INDEX($N$4:$Q$4,MATCH(V342,N342:Q342,0)))</f>
        <v>DIMEC</v>
      </c>
      <c r="X342" s="19" t="str">
        <f aca="false">IF(COUNT(N342:Q342)&lt;2,"",SMALL(N342:Q342,2))</f>
        <v/>
      </c>
      <c r="Y342" s="26" t="n">
        <f aca="false">IF(OR(V342="",M342=0),"",V342/M342-1)</f>
        <v>0.484504913076342</v>
      </c>
      <c r="Z342" s="26" t="n">
        <f aca="false">IF(OR(V342="",L342=""),"",V342/(L342*E342)-1)</f>
        <v>0.484504913076342</v>
      </c>
      <c r="AA342" s="16" t="str">
        <f aca="false">IF(V342="","SEM OFERTA",IF(OR(Y342&gt;Premissas!$B$11,Y342&lt;Premissas!$B$12),"VERIFICAR - UNIDADE/EMBALAGEM",IF(Y342&gt;Premissas!$B$6,"NÃO COMPRAR - REAJUSTE &gt;5%","COMPRAR")))</f>
        <v>NÃO COMPRAR - REAJUSTE &gt;5%</v>
      </c>
      <c r="AB342" s="18" t="n">
        <f aca="false">IF(W342="DIMEC",S342,IF(W342="MEDCENTRO",U342,""))</f>
        <v>43</v>
      </c>
      <c r="AC342" s="18" t="n">
        <f aca="false">IF(AA342&lt;&gt;"COMPRAR",0,IF(AB342="",I342,MIN(I342,AB342)))</f>
        <v>0</v>
      </c>
      <c r="AD342" s="19" t="n">
        <f aca="false">IF(AC342&gt;0,AC342*V342,0)</f>
        <v>0</v>
      </c>
      <c r="AE342" s="19" t="n">
        <f aca="false">IF(AC342&gt;0,(M342-V342)*AC342,0)</f>
        <v>0</v>
      </c>
      <c r="AF342" s="16" t="str">
        <f aca="false">IF(AA342&lt;&gt;"COMPRAR","",IF(AB342="",IF(X342="","",IF(X342-V342&lt;0.01,"EMPATE TÉCNICO","")),IF(AB342&lt;I342,"ESTOQUE INSUFICIENTE",IF(X342="","",IF(X342-V342&lt;0.01,"EMPATE TÉCNICO","")))))</f>
        <v/>
      </c>
      <c r="AG342" s="16" t="s">
        <v>139</v>
      </c>
      <c r="AH342" s="16" t="s">
        <v>528</v>
      </c>
    </row>
    <row r="343" customFormat="false" ht="15" hidden="false" customHeight="false" outlineLevel="0" collapsed="false">
      <c r="A343" s="16" t="s">
        <v>1159</v>
      </c>
      <c r="B343" s="17" t="s">
        <v>1160</v>
      </c>
      <c r="C343" s="16" t="s">
        <v>1161</v>
      </c>
      <c r="D343" s="16" t="s">
        <v>546</v>
      </c>
      <c r="E343" s="18" t="n">
        <v>1</v>
      </c>
      <c r="F343" s="16" t="s">
        <v>42</v>
      </c>
      <c r="G343" s="18" t="n">
        <v>0</v>
      </c>
      <c r="H343" s="16" t="n">
        <v>1.7</v>
      </c>
      <c r="I343" s="18" t="n">
        <v>5</v>
      </c>
      <c r="J343" s="19" t="n">
        <v>22.23</v>
      </c>
      <c r="K343" s="19" t="n">
        <v>22.23</v>
      </c>
      <c r="L343" s="19" t="n">
        <v>22.23</v>
      </c>
      <c r="M343" s="19" t="n">
        <f aca="false">IF(J343&gt;0,J343,K343)*E343</f>
        <v>22.23</v>
      </c>
      <c r="N343" s="20" t="n">
        <v>29.69</v>
      </c>
      <c r="O343" s="21" t="str">
        <f aca="false">IF(R343="","",ROUND(R343*(1-Premissas!$B$4),4))</f>
        <v/>
      </c>
      <c r="P343" s="22"/>
      <c r="Q343" s="22"/>
      <c r="R343" s="23"/>
      <c r="S343" s="24" t="n">
        <v>84</v>
      </c>
      <c r="T343" s="24" t="n">
        <v>100</v>
      </c>
      <c r="U343" s="25"/>
      <c r="V343" s="19" t="n">
        <f aca="false">IF(COUNT(N343:Q343)=0,"",MIN(N343:Q343))</f>
        <v>29.69</v>
      </c>
      <c r="W343" s="16" t="str">
        <f aca="false">IF(V343="","",INDEX($N$4:$Q$4,MATCH(V343,N343:Q343,0)))</f>
        <v>DIMEC</v>
      </c>
      <c r="X343" s="19" t="str">
        <f aca="false">IF(COUNT(N343:Q343)&lt;2,"",SMALL(N343:Q343,2))</f>
        <v/>
      </c>
      <c r="Y343" s="26" t="n">
        <f aca="false">IF(OR(V343="",M343=0),"",V343/M343-1)</f>
        <v>0.335582546108862</v>
      </c>
      <c r="Z343" s="26" t="n">
        <f aca="false">IF(OR(V343="",L343=""),"",V343/(L343*E343)-1)</f>
        <v>0.335582546108862</v>
      </c>
      <c r="AA343" s="16" t="str">
        <f aca="false">IF(V343="","SEM OFERTA",IF(OR(Y343&gt;Premissas!$B$11,Y343&lt;Premissas!$B$12),"VERIFICAR - UNIDADE/EMBALAGEM",IF(Y343&gt;Premissas!$B$6,"NÃO COMPRAR - REAJUSTE &gt;5%","COMPRAR")))</f>
        <v>NÃO COMPRAR - REAJUSTE &gt;5%</v>
      </c>
      <c r="AB343" s="18" t="n">
        <f aca="false">IF(W343="DIMEC",S343,IF(W343="MEDCENTRO",U343,""))</f>
        <v>84</v>
      </c>
      <c r="AC343" s="18" t="n">
        <f aca="false">IF(AA343&lt;&gt;"COMPRAR",0,IF(AB343="",I343,MIN(I343,AB343)))</f>
        <v>0</v>
      </c>
      <c r="AD343" s="19" t="n">
        <f aca="false">IF(AC343&gt;0,AC343*V343,0)</f>
        <v>0</v>
      </c>
      <c r="AE343" s="19" t="n">
        <f aca="false">IF(AC343&gt;0,(M343-V343)*AC343,0)</f>
        <v>0</v>
      </c>
      <c r="AF343" s="16" t="str">
        <f aca="false">IF(AA343&lt;&gt;"COMPRAR","",IF(AB343="",IF(X343="","",IF(X343-V343&lt;0.01,"EMPATE TÉCNICO","")),IF(AB343&lt;I343,"ESTOQUE INSUFICIENTE",IF(X343="","",IF(X343-V343&lt;0.01,"EMPATE TÉCNICO","")))))</f>
        <v/>
      </c>
      <c r="AG343" s="16" t="s">
        <v>520</v>
      </c>
      <c r="AH343" s="16" t="s">
        <v>528</v>
      </c>
    </row>
    <row r="344" customFormat="false" ht="15" hidden="false" customHeight="false" outlineLevel="0" collapsed="false">
      <c r="A344" s="16" t="s">
        <v>1162</v>
      </c>
      <c r="B344" s="17" t="s">
        <v>1163</v>
      </c>
      <c r="C344" s="16" t="s">
        <v>1164</v>
      </c>
      <c r="D344" s="16" t="s">
        <v>854</v>
      </c>
      <c r="E344" s="18" t="n">
        <v>1</v>
      </c>
      <c r="F344" s="16" t="s">
        <v>42</v>
      </c>
      <c r="G344" s="18" t="n">
        <v>0</v>
      </c>
      <c r="H344" s="16" t="n">
        <v>0.2</v>
      </c>
      <c r="I344" s="18" t="n">
        <v>2</v>
      </c>
      <c r="J344" s="19" t="n">
        <v>21.17</v>
      </c>
      <c r="K344" s="19" t="n">
        <v>21.17</v>
      </c>
      <c r="L344" s="19" t="n">
        <v>21.17</v>
      </c>
      <c r="M344" s="19" t="n">
        <f aca="false">IF(J344&gt;0,J344,K344)*E344</f>
        <v>21.17</v>
      </c>
      <c r="N344" s="20" t="n">
        <v>27</v>
      </c>
      <c r="O344" s="21" t="n">
        <f aca="false">IF(R344="","",ROUND(R344*(1-Premissas!$B$4),4))</f>
        <v>28.975</v>
      </c>
      <c r="P344" s="22"/>
      <c r="Q344" s="22"/>
      <c r="R344" s="23" t="n">
        <v>30.5</v>
      </c>
      <c r="S344" s="24" t="n">
        <v>358</v>
      </c>
      <c r="T344" s="24" t="n">
        <v>40</v>
      </c>
      <c r="U344" s="25" t="n">
        <v>44</v>
      </c>
      <c r="V344" s="19" t="n">
        <f aca="false">IF(COUNT(N344:Q344)=0,"",MIN(N344:Q344))</f>
        <v>27</v>
      </c>
      <c r="W344" s="16" t="str">
        <f aca="false">IF(V344="","",INDEX($N$4:$Q$4,MATCH(V344,N344:Q344,0)))</f>
        <v>DIMEC</v>
      </c>
      <c r="X344" s="19" t="n">
        <f aca="false">IF(COUNT(N344:Q344)&lt;2,"",SMALL(N344:Q344,2))</f>
        <v>28.975</v>
      </c>
      <c r="Y344" s="26" t="n">
        <f aca="false">IF(OR(V344="",M344=0),"",V344/M344-1)</f>
        <v>0.275389702409069</v>
      </c>
      <c r="Z344" s="26" t="n">
        <f aca="false">IF(OR(V344="",L344=""),"",V344/(L344*E344)-1)</f>
        <v>0.275389702409069</v>
      </c>
      <c r="AA344" s="16" t="str">
        <f aca="false">IF(V344="","SEM OFERTA",IF(OR(Y344&gt;Premissas!$B$11,Y344&lt;Premissas!$B$12),"VERIFICAR - UNIDADE/EMBALAGEM",IF(Y344&gt;Premissas!$B$6,"NÃO COMPRAR - REAJUSTE &gt;5%","COMPRAR")))</f>
        <v>NÃO COMPRAR - REAJUSTE &gt;5%</v>
      </c>
      <c r="AB344" s="18" t="n">
        <f aca="false">IF(W344="DIMEC",S344,IF(W344="MEDCENTRO",U344,""))</f>
        <v>358</v>
      </c>
      <c r="AC344" s="18" t="n">
        <f aca="false">IF(AA344&lt;&gt;"COMPRAR",0,IF(AB344="",I344,MIN(I344,AB344)))</f>
        <v>0</v>
      </c>
      <c r="AD344" s="19" t="n">
        <f aca="false">IF(AC344&gt;0,AC344*V344,0)</f>
        <v>0</v>
      </c>
      <c r="AE344" s="19" t="n">
        <f aca="false">IF(AC344&gt;0,(M344-V344)*AC344,0)</f>
        <v>0</v>
      </c>
      <c r="AF344" s="16" t="str">
        <f aca="false">IF(AA344&lt;&gt;"COMPRAR","",IF(AB344="",IF(X344="","",IF(X344-V344&lt;0.01,"EMPATE TÉCNICO","")),IF(AB344&lt;I344,"ESTOQUE INSUFICIENTE",IF(X344="","",IF(X344-V344&lt;0.01,"EMPATE TÉCNICO","")))))</f>
        <v/>
      </c>
      <c r="AG344" s="16" t="s">
        <v>304</v>
      </c>
      <c r="AH344" s="16" t="s">
        <v>528</v>
      </c>
    </row>
    <row r="345" customFormat="false" ht="15" hidden="false" customHeight="false" outlineLevel="0" collapsed="false">
      <c r="A345" s="16" t="s">
        <v>1165</v>
      </c>
      <c r="B345" s="17" t="s">
        <v>1166</v>
      </c>
      <c r="C345" s="16" t="s">
        <v>1167</v>
      </c>
      <c r="D345" s="16" t="s">
        <v>685</v>
      </c>
      <c r="E345" s="18" t="n">
        <v>1</v>
      </c>
      <c r="F345" s="16" t="s">
        <v>43</v>
      </c>
      <c r="G345" s="18" t="n">
        <v>1</v>
      </c>
      <c r="H345" s="16" t="n">
        <v>2.1</v>
      </c>
      <c r="I345" s="18" t="n">
        <v>5</v>
      </c>
      <c r="J345" s="19" t="n">
        <v>6.92</v>
      </c>
      <c r="K345" s="19" t="n">
        <v>6.92</v>
      </c>
      <c r="L345" s="19" t="n">
        <v>6.58</v>
      </c>
      <c r="M345" s="19" t="n">
        <f aca="false">IF(J345&gt;0,J345,K345)*E345</f>
        <v>6.92</v>
      </c>
      <c r="N345" s="20" t="n">
        <v>8.15</v>
      </c>
      <c r="O345" s="21" t="n">
        <f aca="false">IF(R345="","",ROUND(R345*(1-Premissas!$B$4),4))</f>
        <v>7.258</v>
      </c>
      <c r="P345" s="22"/>
      <c r="Q345" s="22"/>
      <c r="R345" s="23" t="n">
        <v>7.64</v>
      </c>
      <c r="S345" s="24" t="n">
        <v>24</v>
      </c>
      <c r="T345" s="24" t="n">
        <v>48</v>
      </c>
      <c r="U345" s="25" t="n">
        <v>56</v>
      </c>
      <c r="V345" s="19" t="n">
        <f aca="false">IF(COUNT(N345:Q345)=0,"",MIN(N345:Q345))</f>
        <v>7.258</v>
      </c>
      <c r="W345" s="16" t="str">
        <f aca="false">IF(V345="","",INDEX($N$4:$Q$4,MATCH(V345,N345:Q345,0)))</f>
        <v>MEDCENTRO</v>
      </c>
      <c r="X345" s="19" t="n">
        <f aca="false">IF(COUNT(N345:Q345)&lt;2,"",SMALL(N345:Q345,2))</f>
        <v>8.15</v>
      </c>
      <c r="Y345" s="26" t="n">
        <f aca="false">IF(OR(V345="",M345=0),"",V345/M345-1)</f>
        <v>0.0488439306358381</v>
      </c>
      <c r="Z345" s="26" t="n">
        <f aca="false">IF(OR(V345="",L345=""),"",V345/(L345*E345)-1)</f>
        <v>0.103039513677812</v>
      </c>
      <c r="AA345" s="16" t="str">
        <f aca="false">IF(V345="","SEM OFERTA",IF(OR(Y345&gt;Premissas!$B$11,Y345&lt;Premissas!$B$12),"VERIFICAR - UNIDADE/EMBALAGEM",IF(Y345&gt;Premissas!$B$6,"NÃO COMPRAR - REAJUSTE &gt;5%","COMPRAR")))</f>
        <v>COMPRAR</v>
      </c>
      <c r="AB345" s="18" t="n">
        <f aca="false">IF(W345="DIMEC",S345,IF(W345="MEDCENTRO",U345,""))</f>
        <v>56</v>
      </c>
      <c r="AC345" s="18" t="n">
        <f aca="false">IF(AA345&lt;&gt;"COMPRAR",0,IF(AB345="",I345,MIN(I345,AB345)))</f>
        <v>5</v>
      </c>
      <c r="AD345" s="19" t="n">
        <f aca="false">IF(AC345&gt;0,AC345*V345,0)</f>
        <v>36.29</v>
      </c>
      <c r="AE345" s="19" t="n">
        <f aca="false">IF(AC345&gt;0,(M345-V345)*AC345,0)</f>
        <v>-1.69</v>
      </c>
      <c r="AF345" s="16" t="str">
        <f aca="false">IF(AA345&lt;&gt;"COMPRAR","",IF(AB345="",IF(X345="","",IF(X345-V345&lt;0.01,"EMPATE TÉCNICO","")),IF(AB345&lt;I345,"ESTOQUE INSUFICIENTE",IF(X345="","",IF(X345-V345&lt;0.01,"EMPATE TÉCNICO","")))))</f>
        <v/>
      </c>
      <c r="AG345" s="16" t="s">
        <v>139</v>
      </c>
      <c r="AH345" s="16" t="s">
        <v>528</v>
      </c>
    </row>
    <row r="346" customFormat="false" ht="15" hidden="false" customHeight="false" outlineLevel="0" collapsed="false">
      <c r="A346" s="16" t="s">
        <v>1168</v>
      </c>
      <c r="B346" s="17" t="s">
        <v>1169</v>
      </c>
      <c r="C346" s="16" t="s">
        <v>1170</v>
      </c>
      <c r="D346" s="16" t="s">
        <v>559</v>
      </c>
      <c r="E346" s="18" t="n">
        <v>1</v>
      </c>
      <c r="F346" s="16" t="s">
        <v>41</v>
      </c>
      <c r="G346" s="18" t="n">
        <v>11</v>
      </c>
      <c r="H346" s="16" t="n">
        <v>9.4</v>
      </c>
      <c r="I346" s="18" t="n">
        <v>14</v>
      </c>
      <c r="J346" s="19" t="n">
        <v>3.63</v>
      </c>
      <c r="K346" s="19" t="n">
        <v>3.63</v>
      </c>
      <c r="L346" s="19" t="n">
        <v>3.63</v>
      </c>
      <c r="M346" s="19" t="n">
        <f aca="false">IF(J346&gt;0,J346,K346)*E346</f>
        <v>3.63</v>
      </c>
      <c r="N346" s="20" t="n">
        <v>5.14</v>
      </c>
      <c r="O346" s="21" t="str">
        <f aca="false">IF(R346="","",ROUND(R346*(1-Premissas!$B$4),4))</f>
        <v/>
      </c>
      <c r="P346" s="22"/>
      <c r="Q346" s="22"/>
      <c r="R346" s="23"/>
      <c r="S346" s="24" t="n">
        <v>9481</v>
      </c>
      <c r="T346" s="24" t="n">
        <v>100</v>
      </c>
      <c r="U346" s="25"/>
      <c r="V346" s="19" t="n">
        <f aca="false">IF(COUNT(N346:Q346)=0,"",MIN(N346:Q346))</f>
        <v>5.14</v>
      </c>
      <c r="W346" s="16" t="str">
        <f aca="false">IF(V346="","",INDEX($N$4:$Q$4,MATCH(V346,N346:Q346,0)))</f>
        <v>DIMEC</v>
      </c>
      <c r="X346" s="19" t="str">
        <f aca="false">IF(COUNT(N346:Q346)&lt;2,"",SMALL(N346:Q346,2))</f>
        <v/>
      </c>
      <c r="Y346" s="26" t="n">
        <f aca="false">IF(OR(V346="",M346=0),"",V346/M346-1)</f>
        <v>0.415977961432507</v>
      </c>
      <c r="Z346" s="26" t="n">
        <f aca="false">IF(OR(V346="",L346=""),"",V346/(L346*E346)-1)</f>
        <v>0.415977961432507</v>
      </c>
      <c r="AA346" s="16" t="str">
        <f aca="false">IF(V346="","SEM OFERTA",IF(OR(Y346&gt;Premissas!$B$11,Y346&lt;Premissas!$B$12),"VERIFICAR - UNIDADE/EMBALAGEM",IF(Y346&gt;Premissas!$B$6,"NÃO COMPRAR - REAJUSTE &gt;5%","COMPRAR")))</f>
        <v>NÃO COMPRAR - REAJUSTE &gt;5%</v>
      </c>
      <c r="AB346" s="18" t="n">
        <f aca="false">IF(W346="DIMEC",S346,IF(W346="MEDCENTRO",U346,""))</f>
        <v>9481</v>
      </c>
      <c r="AC346" s="18" t="n">
        <f aca="false">IF(AA346&lt;&gt;"COMPRAR",0,IF(AB346="",I346,MIN(I346,AB346)))</f>
        <v>0</v>
      </c>
      <c r="AD346" s="19" t="n">
        <f aca="false">IF(AC346&gt;0,AC346*V346,0)</f>
        <v>0</v>
      </c>
      <c r="AE346" s="19" t="n">
        <f aca="false">IF(AC346&gt;0,(M346-V346)*AC346,0)</f>
        <v>0</v>
      </c>
      <c r="AF346" s="16" t="str">
        <f aca="false">IF(AA346&lt;&gt;"COMPRAR","",IF(AB346="",IF(X346="","",IF(X346-V346&lt;0.01,"EMPATE TÉCNICO","")),IF(AB346&lt;I346,"ESTOQUE INSUFICIENTE",IF(X346="","",IF(X346-V346&lt;0.01,"EMPATE TÉCNICO","")))))</f>
        <v/>
      </c>
      <c r="AG346" s="16" t="s">
        <v>304</v>
      </c>
      <c r="AH346" s="16" t="s">
        <v>528</v>
      </c>
    </row>
    <row r="347" customFormat="false" ht="15" hidden="false" customHeight="false" outlineLevel="0" collapsed="false">
      <c r="A347" s="16" t="s">
        <v>1171</v>
      </c>
      <c r="B347" s="17" t="s">
        <v>1172</v>
      </c>
      <c r="C347" s="16" t="s">
        <v>1173</v>
      </c>
      <c r="D347" s="16" t="s">
        <v>559</v>
      </c>
      <c r="E347" s="18" t="n">
        <v>1</v>
      </c>
      <c r="F347" s="16" t="s">
        <v>41</v>
      </c>
      <c r="G347" s="18" t="n">
        <v>5</v>
      </c>
      <c r="H347" s="16" t="n">
        <v>5.4</v>
      </c>
      <c r="I347" s="18" t="n">
        <v>9</v>
      </c>
      <c r="J347" s="19" t="n">
        <v>6.75</v>
      </c>
      <c r="K347" s="19" t="n">
        <v>6.75</v>
      </c>
      <c r="L347" s="19" t="n">
        <v>6.75</v>
      </c>
      <c r="M347" s="19" t="n">
        <f aca="false">IF(J347&gt;0,J347,K347)*E347</f>
        <v>6.75</v>
      </c>
      <c r="N347" s="20" t="n">
        <v>9.78</v>
      </c>
      <c r="O347" s="21" t="str">
        <f aca="false">IF(R347="","",ROUND(R347*(1-Premissas!$B$4),4))</f>
        <v/>
      </c>
      <c r="P347" s="22"/>
      <c r="Q347" s="22"/>
      <c r="R347" s="23"/>
      <c r="S347" s="24" t="n">
        <v>2395</v>
      </c>
      <c r="T347" s="24" t="n">
        <v>100</v>
      </c>
      <c r="U347" s="25"/>
      <c r="V347" s="19" t="n">
        <f aca="false">IF(COUNT(N347:Q347)=0,"",MIN(N347:Q347))</f>
        <v>9.78</v>
      </c>
      <c r="W347" s="16" t="str">
        <f aca="false">IF(V347="","",INDEX($N$4:$Q$4,MATCH(V347,N347:Q347,0)))</f>
        <v>DIMEC</v>
      </c>
      <c r="X347" s="19" t="str">
        <f aca="false">IF(COUNT(N347:Q347)&lt;2,"",SMALL(N347:Q347,2))</f>
        <v/>
      </c>
      <c r="Y347" s="26" t="n">
        <f aca="false">IF(OR(V347="",M347=0),"",V347/M347-1)</f>
        <v>0.448888888888889</v>
      </c>
      <c r="Z347" s="26" t="n">
        <f aca="false">IF(OR(V347="",L347=""),"",V347/(L347*E347)-1)</f>
        <v>0.448888888888889</v>
      </c>
      <c r="AA347" s="16" t="str">
        <f aca="false">IF(V347="","SEM OFERTA",IF(OR(Y347&gt;Premissas!$B$11,Y347&lt;Premissas!$B$12),"VERIFICAR - UNIDADE/EMBALAGEM",IF(Y347&gt;Premissas!$B$6,"NÃO COMPRAR - REAJUSTE &gt;5%","COMPRAR")))</f>
        <v>NÃO COMPRAR - REAJUSTE &gt;5%</v>
      </c>
      <c r="AB347" s="18" t="n">
        <f aca="false">IF(W347="DIMEC",S347,IF(W347="MEDCENTRO",U347,""))</f>
        <v>2395</v>
      </c>
      <c r="AC347" s="18" t="n">
        <f aca="false">IF(AA347&lt;&gt;"COMPRAR",0,IF(AB347="",I347,MIN(I347,AB347)))</f>
        <v>0</v>
      </c>
      <c r="AD347" s="19" t="n">
        <f aca="false">IF(AC347&gt;0,AC347*V347,0)</f>
        <v>0</v>
      </c>
      <c r="AE347" s="19" t="n">
        <f aca="false">IF(AC347&gt;0,(M347-V347)*AC347,0)</f>
        <v>0</v>
      </c>
      <c r="AF347" s="16" t="str">
        <f aca="false">IF(AA347&lt;&gt;"COMPRAR","",IF(AB347="",IF(X347="","",IF(X347-V347&lt;0.01,"EMPATE TÉCNICO","")),IF(AB347&lt;I347,"ESTOQUE INSUFICIENTE",IF(X347="","",IF(X347-V347&lt;0.01,"EMPATE TÉCNICO","")))))</f>
        <v/>
      </c>
      <c r="AG347" s="16" t="s">
        <v>304</v>
      </c>
      <c r="AH347" s="16" t="s">
        <v>528</v>
      </c>
    </row>
    <row r="348" customFormat="false" ht="15" hidden="false" customHeight="false" outlineLevel="0" collapsed="false">
      <c r="A348" s="16" t="s">
        <v>1174</v>
      </c>
      <c r="B348" s="17" t="s">
        <v>1175</v>
      </c>
      <c r="C348" s="16" t="s">
        <v>1176</v>
      </c>
      <c r="D348" s="16" t="s">
        <v>532</v>
      </c>
      <c r="E348" s="18" t="n">
        <v>1</v>
      </c>
      <c r="F348" s="16" t="s">
        <v>41</v>
      </c>
      <c r="G348" s="18" t="n">
        <v>30</v>
      </c>
      <c r="H348" s="16" t="n">
        <v>70.7</v>
      </c>
      <c r="I348" s="18" t="n">
        <v>151</v>
      </c>
      <c r="J348" s="19" t="n">
        <v>0.65</v>
      </c>
      <c r="K348" s="19" t="n">
        <v>0.65</v>
      </c>
      <c r="L348" s="19" t="n">
        <v>0.65</v>
      </c>
      <c r="M348" s="19" t="n">
        <f aca="false">IF(J348&gt;0,J348,K348)*E348</f>
        <v>0.65</v>
      </c>
      <c r="N348" s="20" t="n">
        <v>1.34</v>
      </c>
      <c r="O348" s="21" t="n">
        <f aca="false">IF(R348="","",ROUND(R348*(1-Premissas!$B$4),4))</f>
        <v>1.3775</v>
      </c>
      <c r="P348" s="22"/>
      <c r="Q348" s="22"/>
      <c r="R348" s="23" t="n">
        <v>1.45</v>
      </c>
      <c r="S348" s="24" t="n">
        <v>9852</v>
      </c>
      <c r="T348" s="24" t="n">
        <v>200</v>
      </c>
      <c r="U348" s="25" t="n">
        <v>1185</v>
      </c>
      <c r="V348" s="19" t="n">
        <f aca="false">IF(COUNT(N348:Q348)=0,"",MIN(N348:Q348))</f>
        <v>1.34</v>
      </c>
      <c r="W348" s="16" t="str">
        <f aca="false">IF(V348="","",INDEX($N$4:$Q$4,MATCH(V348,N348:Q348,0)))</f>
        <v>DIMEC</v>
      </c>
      <c r="X348" s="19" t="n">
        <f aca="false">IF(COUNT(N348:Q348)&lt;2,"",SMALL(N348:Q348,2))</f>
        <v>1.3775</v>
      </c>
      <c r="Y348" s="26" t="n">
        <f aca="false">IF(OR(V348="",M348=0),"",V348/M348-1)</f>
        <v>1.06153846153846</v>
      </c>
      <c r="Z348" s="26" t="n">
        <f aca="false">IF(OR(V348="",L348=""),"",V348/(L348*E348)-1)</f>
        <v>1.06153846153846</v>
      </c>
      <c r="AA348" s="16" t="str">
        <f aca="false">IF(V348="","SEM OFERTA",IF(OR(Y348&gt;Premissas!$B$11,Y348&lt;Premissas!$B$12),"VERIFICAR - UNIDADE/EMBALAGEM",IF(Y348&gt;Premissas!$B$6,"NÃO COMPRAR - REAJUSTE &gt;5%","COMPRAR")))</f>
        <v>VERIFICAR - UNIDADE/EMBALAGEM</v>
      </c>
      <c r="AB348" s="18" t="n">
        <f aca="false">IF(W348="DIMEC",S348,IF(W348="MEDCENTRO",U348,""))</f>
        <v>9852</v>
      </c>
      <c r="AC348" s="18" t="n">
        <f aca="false">IF(AA348&lt;&gt;"COMPRAR",0,IF(AB348="",I348,MIN(I348,AB348)))</f>
        <v>0</v>
      </c>
      <c r="AD348" s="19" t="n">
        <f aca="false">IF(AC348&gt;0,AC348*V348,0)</f>
        <v>0</v>
      </c>
      <c r="AE348" s="19" t="n">
        <f aca="false">IF(AC348&gt;0,(M348-V348)*AC348,0)</f>
        <v>0</v>
      </c>
      <c r="AF348" s="16" t="str">
        <f aca="false">IF(AA348&lt;&gt;"COMPRAR","",IF(AB348="",IF(X348="","",IF(X348-V348&lt;0.01,"EMPATE TÉCNICO","")),IF(AB348&lt;I348,"ESTOQUE INSUFICIENTE",IF(X348="","",IF(X348-V348&lt;0.01,"EMPATE TÉCNICO","")))))</f>
        <v/>
      </c>
      <c r="AG348" s="16" t="s">
        <v>740</v>
      </c>
      <c r="AH348" s="16" t="s">
        <v>528</v>
      </c>
    </row>
    <row r="349" customFormat="false" ht="15" hidden="false" customHeight="false" outlineLevel="0" collapsed="false">
      <c r="A349" s="16" t="s">
        <v>1177</v>
      </c>
      <c r="B349" s="17" t="s">
        <v>1178</v>
      </c>
      <c r="C349" s="16" t="s">
        <v>1179</v>
      </c>
      <c r="D349" s="16" t="s">
        <v>559</v>
      </c>
      <c r="E349" s="18" t="n">
        <v>1</v>
      </c>
      <c r="F349" s="16" t="s">
        <v>42</v>
      </c>
      <c r="G349" s="18" t="n">
        <v>6</v>
      </c>
      <c r="H349" s="16" t="n">
        <v>3.2</v>
      </c>
      <c r="I349" s="18" t="n">
        <v>3</v>
      </c>
      <c r="J349" s="19" t="n">
        <v>5.7</v>
      </c>
      <c r="K349" s="19" t="n">
        <v>5.7</v>
      </c>
      <c r="L349" s="19" t="n">
        <v>5.7</v>
      </c>
      <c r="M349" s="19" t="n">
        <f aca="false">IF(J349&gt;0,J349,K349)*E349</f>
        <v>5.7</v>
      </c>
      <c r="N349" s="20" t="n">
        <v>6.18</v>
      </c>
      <c r="O349" s="21" t="str">
        <f aca="false">IF(R349="","",ROUND(R349*(1-Premissas!$B$4),4))</f>
        <v/>
      </c>
      <c r="P349" s="22"/>
      <c r="Q349" s="22"/>
      <c r="R349" s="23"/>
      <c r="S349" s="24" t="n">
        <v>1720</v>
      </c>
      <c r="T349" s="24" t="n">
        <v>100</v>
      </c>
      <c r="U349" s="25"/>
      <c r="V349" s="19" t="n">
        <f aca="false">IF(COUNT(N349:Q349)=0,"",MIN(N349:Q349))</f>
        <v>6.18</v>
      </c>
      <c r="W349" s="16" t="str">
        <f aca="false">IF(V349="","",INDEX($N$4:$Q$4,MATCH(V349,N349:Q349,0)))</f>
        <v>DIMEC</v>
      </c>
      <c r="X349" s="19" t="str">
        <f aca="false">IF(COUNT(N349:Q349)&lt;2,"",SMALL(N349:Q349,2))</f>
        <v/>
      </c>
      <c r="Y349" s="26" t="n">
        <f aca="false">IF(OR(V349="",M349=0),"",V349/M349-1)</f>
        <v>0.0842105263157893</v>
      </c>
      <c r="Z349" s="26" t="n">
        <f aca="false">IF(OR(V349="",L349=""),"",V349/(L349*E349)-1)</f>
        <v>0.0842105263157893</v>
      </c>
      <c r="AA349" s="16" t="str">
        <f aca="false">IF(V349="","SEM OFERTA",IF(OR(Y349&gt;Premissas!$B$11,Y349&lt;Premissas!$B$12),"VERIFICAR - UNIDADE/EMBALAGEM",IF(Y349&gt;Premissas!$B$6,"NÃO COMPRAR - REAJUSTE &gt;5%","COMPRAR")))</f>
        <v>NÃO COMPRAR - REAJUSTE &gt;5%</v>
      </c>
      <c r="AB349" s="18" t="n">
        <f aca="false">IF(W349="DIMEC",S349,IF(W349="MEDCENTRO",U349,""))</f>
        <v>1720</v>
      </c>
      <c r="AC349" s="18" t="n">
        <f aca="false">IF(AA349&lt;&gt;"COMPRAR",0,IF(AB349="",I349,MIN(I349,AB349)))</f>
        <v>0</v>
      </c>
      <c r="AD349" s="19" t="n">
        <f aca="false">IF(AC349&gt;0,AC349*V349,0)</f>
        <v>0</v>
      </c>
      <c r="AE349" s="19" t="n">
        <f aca="false">IF(AC349&gt;0,(M349-V349)*AC349,0)</f>
        <v>0</v>
      </c>
      <c r="AF349" s="16" t="str">
        <f aca="false">IF(AA349&lt;&gt;"COMPRAR","",IF(AB349="",IF(X349="","",IF(X349-V349&lt;0.01,"EMPATE TÉCNICO","")),IF(AB349&lt;I349,"ESTOQUE INSUFICIENTE",IF(X349="","",IF(X349-V349&lt;0.01,"EMPATE TÉCNICO","")))))</f>
        <v/>
      </c>
      <c r="AG349" s="16" t="s">
        <v>304</v>
      </c>
      <c r="AH349" s="16" t="s">
        <v>528</v>
      </c>
    </row>
    <row r="350" customFormat="false" ht="15" hidden="false" customHeight="false" outlineLevel="0" collapsed="false">
      <c r="A350" s="16" t="s">
        <v>1180</v>
      </c>
      <c r="B350" s="17" t="s">
        <v>1181</v>
      </c>
      <c r="C350" s="16" t="s">
        <v>1182</v>
      </c>
      <c r="D350" s="16" t="s">
        <v>559</v>
      </c>
      <c r="E350" s="18" t="n">
        <v>1</v>
      </c>
      <c r="F350" s="16" t="s">
        <v>41</v>
      </c>
      <c r="G350" s="18" t="n">
        <v>17</v>
      </c>
      <c r="H350" s="16" t="n">
        <v>10.7</v>
      </c>
      <c r="I350" s="18" t="n">
        <v>11</v>
      </c>
      <c r="J350" s="19" t="n">
        <v>8.47</v>
      </c>
      <c r="K350" s="19" t="n">
        <v>8.47</v>
      </c>
      <c r="L350" s="19" t="n">
        <v>8.47</v>
      </c>
      <c r="M350" s="19" t="n">
        <f aca="false">IF(J350&gt;0,J350,K350)*E350</f>
        <v>8.47</v>
      </c>
      <c r="N350" s="20" t="n">
        <v>12.11</v>
      </c>
      <c r="O350" s="21" t="str">
        <f aca="false">IF(R350="","",ROUND(R350*(1-Premissas!$B$4),4))</f>
        <v/>
      </c>
      <c r="P350" s="22"/>
      <c r="Q350" s="22"/>
      <c r="R350" s="23"/>
      <c r="S350" s="24" t="n">
        <v>827</v>
      </c>
      <c r="T350" s="24" t="n">
        <v>25</v>
      </c>
      <c r="U350" s="25"/>
      <c r="V350" s="19" t="n">
        <f aca="false">IF(COUNT(N350:Q350)=0,"",MIN(N350:Q350))</f>
        <v>12.11</v>
      </c>
      <c r="W350" s="16" t="str">
        <f aca="false">IF(V350="","",INDEX($N$4:$Q$4,MATCH(V350,N350:Q350,0)))</f>
        <v>DIMEC</v>
      </c>
      <c r="X350" s="19" t="str">
        <f aca="false">IF(COUNT(N350:Q350)&lt;2,"",SMALL(N350:Q350,2))</f>
        <v/>
      </c>
      <c r="Y350" s="26" t="n">
        <f aca="false">IF(OR(V350="",M350=0),"",V350/M350-1)</f>
        <v>0.429752066115702</v>
      </c>
      <c r="Z350" s="26" t="n">
        <f aca="false">IF(OR(V350="",L350=""),"",V350/(L350*E350)-1)</f>
        <v>0.429752066115702</v>
      </c>
      <c r="AA350" s="16" t="str">
        <f aca="false">IF(V350="","SEM OFERTA",IF(OR(Y350&gt;Premissas!$B$11,Y350&lt;Premissas!$B$12),"VERIFICAR - UNIDADE/EMBALAGEM",IF(Y350&gt;Premissas!$B$6,"NÃO COMPRAR - REAJUSTE &gt;5%","COMPRAR")))</f>
        <v>NÃO COMPRAR - REAJUSTE &gt;5%</v>
      </c>
      <c r="AB350" s="18" t="n">
        <f aca="false">IF(W350="DIMEC",S350,IF(W350="MEDCENTRO",U350,""))</f>
        <v>827</v>
      </c>
      <c r="AC350" s="18" t="n">
        <f aca="false">IF(AA350&lt;&gt;"COMPRAR",0,IF(AB350="",I350,MIN(I350,AB350)))</f>
        <v>0</v>
      </c>
      <c r="AD350" s="19" t="n">
        <f aca="false">IF(AC350&gt;0,AC350*V350,0)</f>
        <v>0</v>
      </c>
      <c r="AE350" s="19" t="n">
        <f aca="false">IF(AC350&gt;0,(M350-V350)*AC350,0)</f>
        <v>0</v>
      </c>
      <c r="AF350" s="16" t="str">
        <f aca="false">IF(AA350&lt;&gt;"COMPRAR","",IF(AB350="",IF(X350="","",IF(X350-V350&lt;0.01,"EMPATE TÉCNICO","")),IF(AB350&lt;I350,"ESTOQUE INSUFICIENTE",IF(X350="","",IF(X350-V350&lt;0.01,"EMPATE TÉCNICO","")))))</f>
        <v/>
      </c>
      <c r="AG350" s="16" t="s">
        <v>304</v>
      </c>
      <c r="AH350" s="16" t="s">
        <v>528</v>
      </c>
    </row>
    <row r="351" customFormat="false" ht="15" hidden="false" customHeight="false" outlineLevel="0" collapsed="false">
      <c r="A351" s="16" t="s">
        <v>1183</v>
      </c>
      <c r="B351" s="17" t="s">
        <v>1184</v>
      </c>
      <c r="C351" s="16" t="s">
        <v>1185</v>
      </c>
      <c r="D351" s="16" t="s">
        <v>481</v>
      </c>
      <c r="E351" s="18" t="n">
        <v>1</v>
      </c>
      <c r="F351" s="16" t="s">
        <v>41</v>
      </c>
      <c r="G351" s="18" t="n">
        <v>8</v>
      </c>
      <c r="H351" s="16" t="n">
        <v>4.3</v>
      </c>
      <c r="I351" s="18" t="n">
        <v>4</v>
      </c>
      <c r="J351" s="19" t="n">
        <v>12.02</v>
      </c>
      <c r="K351" s="19" t="n">
        <v>12.02</v>
      </c>
      <c r="L351" s="19" t="n">
        <v>12.02</v>
      </c>
      <c r="M351" s="19" t="n">
        <f aca="false">IF(J351&gt;0,J351,K351)*E351</f>
        <v>12.02</v>
      </c>
      <c r="N351" s="20" t="n">
        <v>12.49</v>
      </c>
      <c r="O351" s="21" t="n">
        <f aca="false">IF(R351="","",ROUND(R351*(1-Premissas!$B$4),4))</f>
        <v>12.16</v>
      </c>
      <c r="P351" s="22"/>
      <c r="Q351" s="22"/>
      <c r="R351" s="23" t="n">
        <v>12.8</v>
      </c>
      <c r="S351" s="24" t="n">
        <v>24</v>
      </c>
      <c r="T351" s="24" t="n">
        <v>30</v>
      </c>
      <c r="U351" s="25" t="n">
        <v>162</v>
      </c>
      <c r="V351" s="19" t="n">
        <f aca="false">IF(COUNT(N351:Q351)=0,"",MIN(N351:Q351))</f>
        <v>12.16</v>
      </c>
      <c r="W351" s="16" t="str">
        <f aca="false">IF(V351="","",INDEX($N$4:$Q$4,MATCH(V351,N351:Q351,0)))</f>
        <v>MEDCENTRO</v>
      </c>
      <c r="X351" s="19" t="n">
        <f aca="false">IF(COUNT(N351:Q351)&lt;2,"",SMALL(N351:Q351,2))</f>
        <v>12.49</v>
      </c>
      <c r="Y351" s="26" t="n">
        <f aca="false">IF(OR(V351="",M351=0),"",V351/M351-1)</f>
        <v>0.0116472545757071</v>
      </c>
      <c r="Z351" s="26" t="n">
        <f aca="false">IF(OR(V351="",L351=""),"",V351/(L351*E351)-1)</f>
        <v>0.0116472545757071</v>
      </c>
      <c r="AA351" s="16" t="str">
        <f aca="false">IF(V351="","SEM OFERTA",IF(OR(Y351&gt;Premissas!$B$11,Y351&lt;Premissas!$B$12),"VERIFICAR - UNIDADE/EMBALAGEM",IF(Y351&gt;Premissas!$B$6,"NÃO COMPRAR - REAJUSTE &gt;5%","COMPRAR")))</f>
        <v>COMPRAR</v>
      </c>
      <c r="AB351" s="18" t="n">
        <f aca="false">IF(W351="DIMEC",S351,IF(W351="MEDCENTRO",U351,""))</f>
        <v>162</v>
      </c>
      <c r="AC351" s="18" t="n">
        <f aca="false">IF(AA351&lt;&gt;"COMPRAR",0,IF(AB351="",I351,MIN(I351,AB351)))</f>
        <v>4</v>
      </c>
      <c r="AD351" s="19" t="n">
        <f aca="false">IF(AC351&gt;0,AC351*V351,0)</f>
        <v>48.64</v>
      </c>
      <c r="AE351" s="19" t="n">
        <f aca="false">IF(AC351&gt;0,(M351-V351)*AC351,0)</f>
        <v>-0.560000000000002</v>
      </c>
      <c r="AF351" s="16" t="str">
        <f aca="false">IF(AA351&lt;&gt;"COMPRAR","",IF(AB351="",IF(X351="","",IF(X351-V351&lt;0.01,"EMPATE TÉCNICO","")),IF(AB351&lt;I351,"ESTOQUE INSUFICIENTE",IF(X351="","",IF(X351-V351&lt;0.01,"EMPATE TÉCNICO","")))))</f>
        <v/>
      </c>
      <c r="AG351" s="16" t="s">
        <v>490</v>
      </c>
      <c r="AH351" s="16" t="s">
        <v>528</v>
      </c>
    </row>
    <row r="352" customFormat="false" ht="15" hidden="false" customHeight="false" outlineLevel="0" collapsed="false">
      <c r="A352" s="16" t="s">
        <v>1186</v>
      </c>
      <c r="B352" s="17" t="s">
        <v>1187</v>
      </c>
      <c r="C352" s="16" t="s">
        <v>1188</v>
      </c>
      <c r="D352" s="16" t="s">
        <v>546</v>
      </c>
      <c r="E352" s="18" t="n">
        <v>1</v>
      </c>
      <c r="F352" s="16" t="s">
        <v>41</v>
      </c>
      <c r="G352" s="18" t="n">
        <v>2</v>
      </c>
      <c r="H352" s="16" t="n">
        <v>15</v>
      </c>
      <c r="I352" s="18" t="n">
        <v>37</v>
      </c>
      <c r="J352" s="19" t="n">
        <v>12.194375</v>
      </c>
      <c r="K352" s="19" t="n">
        <v>12.194375</v>
      </c>
      <c r="L352" s="19" t="n">
        <v>12.1944</v>
      </c>
      <c r="M352" s="19" t="n">
        <f aca="false">IF(J352&gt;0,J352,K352)*E352</f>
        <v>12.194375</v>
      </c>
      <c r="N352" s="20"/>
      <c r="O352" s="21" t="n">
        <f aca="false">IF(R352="","",ROUND(R352*(1-Premissas!$B$4),4))</f>
        <v>12.255</v>
      </c>
      <c r="P352" s="22"/>
      <c r="Q352" s="22"/>
      <c r="R352" s="23" t="n">
        <v>12.9</v>
      </c>
      <c r="S352" s="24"/>
      <c r="T352" s="24"/>
      <c r="U352" s="25" t="n">
        <v>41</v>
      </c>
      <c r="V352" s="19" t="n">
        <f aca="false">IF(COUNT(N352:Q352)=0,"",MIN(N352:Q352))</f>
        <v>12.255</v>
      </c>
      <c r="W352" s="16" t="str">
        <f aca="false">IF(V352="","",INDEX($N$4:$Q$4,MATCH(V352,N352:Q352,0)))</f>
        <v>MEDCENTRO</v>
      </c>
      <c r="X352" s="19" t="str">
        <f aca="false">IF(COUNT(N352:Q352)&lt;2,"",SMALL(N352:Q352,2))</f>
        <v/>
      </c>
      <c r="Y352" s="26" t="n">
        <f aca="false">IF(OR(V352="",M352=0),"",V352/M352-1)</f>
        <v>0.00497155450771358</v>
      </c>
      <c r="Z352" s="26" t="n">
        <f aca="false">IF(OR(V352="",L352=""),"",V352/(L352*E352)-1)</f>
        <v>0.00496949419405635</v>
      </c>
      <c r="AA352" s="16" t="str">
        <f aca="false">IF(V352="","SEM OFERTA",IF(OR(Y352&gt;Premissas!$B$11,Y352&lt;Premissas!$B$12),"VERIFICAR - UNIDADE/EMBALAGEM",IF(Y352&gt;Premissas!$B$6,"NÃO COMPRAR - REAJUSTE &gt;5%","COMPRAR")))</f>
        <v>COMPRAR</v>
      </c>
      <c r="AB352" s="18" t="n">
        <f aca="false">IF(W352="DIMEC",S352,IF(W352="MEDCENTRO",U352,""))</f>
        <v>41</v>
      </c>
      <c r="AC352" s="18" t="n">
        <f aca="false">IF(AA352&lt;&gt;"COMPRAR",0,IF(AB352="",I352,MIN(I352,AB352)))</f>
        <v>37</v>
      </c>
      <c r="AD352" s="19" t="n">
        <f aca="false">IF(AC352&gt;0,AC352*V352,0)</f>
        <v>453.435</v>
      </c>
      <c r="AE352" s="19" t="n">
        <f aca="false">IF(AC352&gt;0,(M352-V352)*AC352,0)</f>
        <v>-2.243125</v>
      </c>
      <c r="AF352" s="16" t="str">
        <f aca="false">IF(AA352&lt;&gt;"COMPRAR","",IF(AB352="",IF(X352="","",IF(X352-V352&lt;0.01,"EMPATE TÉCNICO","")),IF(AB352&lt;I352,"ESTOQUE INSUFICIENTE",IF(X352="","",IF(X352-V352&lt;0.01,"EMPATE TÉCNICO","")))))</f>
        <v/>
      </c>
      <c r="AG352" s="16" t="s">
        <v>547</v>
      </c>
      <c r="AH352" s="16" t="s">
        <v>528</v>
      </c>
    </row>
    <row r="353" customFormat="false" ht="15" hidden="false" customHeight="false" outlineLevel="0" collapsed="false">
      <c r="A353" s="16" t="s">
        <v>1189</v>
      </c>
      <c r="B353" s="17" t="s">
        <v>1190</v>
      </c>
      <c r="C353" s="16" t="s">
        <v>1188</v>
      </c>
      <c r="D353" s="16" t="s">
        <v>287</v>
      </c>
      <c r="E353" s="18" t="n">
        <v>1</v>
      </c>
      <c r="F353" s="16" t="s">
        <v>41</v>
      </c>
      <c r="G353" s="18" t="n">
        <v>0</v>
      </c>
      <c r="H353" s="16" t="n">
        <v>17.1</v>
      </c>
      <c r="I353" s="18" t="n">
        <v>44</v>
      </c>
      <c r="J353" s="19" t="n">
        <v>9.44655172413793</v>
      </c>
      <c r="K353" s="19" t="n">
        <v>9.44655172413793</v>
      </c>
      <c r="L353" s="19" t="n">
        <v>9.4466</v>
      </c>
      <c r="M353" s="19" t="n">
        <f aca="false">IF(J353&gt;0,J353,K353)*E353</f>
        <v>9.44655172413793</v>
      </c>
      <c r="N353" s="20" t="n">
        <v>12.03</v>
      </c>
      <c r="O353" s="21" t="n">
        <f aca="false">IF(R353="","",ROUND(R353*(1-Premissas!$B$4),4))</f>
        <v>13.053</v>
      </c>
      <c r="P353" s="22"/>
      <c r="Q353" s="22"/>
      <c r="R353" s="23" t="n">
        <v>13.74</v>
      </c>
      <c r="S353" s="24" t="n">
        <v>178</v>
      </c>
      <c r="T353" s="24" t="n">
        <v>56</v>
      </c>
      <c r="U353" s="25" t="n">
        <v>55</v>
      </c>
      <c r="V353" s="19" t="n">
        <f aca="false">IF(COUNT(N353:Q353)=0,"",MIN(N353:Q353))</f>
        <v>12.03</v>
      </c>
      <c r="W353" s="16" t="str">
        <f aca="false">IF(V353="","",INDEX($N$4:$Q$4,MATCH(V353,N353:Q353,0)))</f>
        <v>DIMEC</v>
      </c>
      <c r="X353" s="19" t="n">
        <f aca="false">IF(COUNT(N353:Q353)&lt;2,"",SMALL(N353:Q353,2))</f>
        <v>13.053</v>
      </c>
      <c r="Y353" s="26" t="n">
        <f aca="false">IF(OR(V353="",M353=0),"",V353/M353-1)</f>
        <v>0.273480562146377</v>
      </c>
      <c r="Z353" s="26" t="n">
        <f aca="false">IF(OR(V353="",L353=""),"",V353/(L353*E353)-1)</f>
        <v>0.273474054157051</v>
      </c>
      <c r="AA353" s="16" t="str">
        <f aca="false">IF(V353="","SEM OFERTA",IF(OR(Y353&gt;Premissas!$B$11,Y353&lt;Premissas!$B$12),"VERIFICAR - UNIDADE/EMBALAGEM",IF(Y353&gt;Premissas!$B$6,"NÃO COMPRAR - REAJUSTE &gt;5%","COMPRAR")))</f>
        <v>NÃO COMPRAR - REAJUSTE &gt;5%</v>
      </c>
      <c r="AB353" s="18" t="n">
        <f aca="false">IF(W353="DIMEC",S353,IF(W353="MEDCENTRO",U353,""))</f>
        <v>178</v>
      </c>
      <c r="AC353" s="18" t="n">
        <f aca="false">IF(AA353&lt;&gt;"COMPRAR",0,IF(AB353="",I353,MIN(I353,AB353)))</f>
        <v>0</v>
      </c>
      <c r="AD353" s="19" t="n">
        <f aca="false">IF(AC353&gt;0,AC353*V353,0)</f>
        <v>0</v>
      </c>
      <c r="AE353" s="19" t="n">
        <f aca="false">IF(AC353&gt;0,(M353-V353)*AC353,0)</f>
        <v>0</v>
      </c>
      <c r="AF353" s="16" t="str">
        <f aca="false">IF(AA353&lt;&gt;"COMPRAR","",IF(AB353="",IF(X353="","",IF(X353-V353&lt;0.01,"EMPATE TÉCNICO","")),IF(AB353&lt;I353,"ESTOQUE INSUFICIENTE",IF(X353="","",IF(X353-V353&lt;0.01,"EMPATE TÉCNICO","")))))</f>
        <v/>
      </c>
      <c r="AG353" s="16" t="s">
        <v>547</v>
      </c>
      <c r="AH353" s="16" t="s">
        <v>528</v>
      </c>
    </row>
    <row r="354" customFormat="false" ht="15" hidden="false" customHeight="false" outlineLevel="0" collapsed="false">
      <c r="A354" s="16" t="s">
        <v>1191</v>
      </c>
      <c r="B354" s="17" t="s">
        <v>1192</v>
      </c>
      <c r="C354" s="16" t="s">
        <v>1193</v>
      </c>
      <c r="D354" s="16" t="s">
        <v>982</v>
      </c>
      <c r="E354" s="18" t="n">
        <v>1</v>
      </c>
      <c r="F354" s="16" t="s">
        <v>43</v>
      </c>
      <c r="G354" s="18" t="n">
        <v>0</v>
      </c>
      <c r="H354" s="16" t="n">
        <v>1.9</v>
      </c>
      <c r="I354" s="18" t="n">
        <v>5</v>
      </c>
      <c r="J354" s="19" t="n">
        <v>12.23</v>
      </c>
      <c r="K354" s="19" t="n">
        <v>12.23</v>
      </c>
      <c r="L354" s="19" t="n">
        <v>12.23</v>
      </c>
      <c r="M354" s="19" t="n">
        <f aca="false">IF(J354&gt;0,J354,K354)*E354</f>
        <v>12.23</v>
      </c>
      <c r="N354" s="20" t="n">
        <v>15.42</v>
      </c>
      <c r="O354" s="21" t="n">
        <f aca="false">IF(R354="","",ROUND(R354*(1-Premissas!$B$4),4))</f>
        <v>14.9245</v>
      </c>
      <c r="P354" s="22"/>
      <c r="Q354" s="22"/>
      <c r="R354" s="23" t="n">
        <v>15.71</v>
      </c>
      <c r="S354" s="24" t="n">
        <v>494</v>
      </c>
      <c r="T354" s="24" t="n">
        <v>20</v>
      </c>
      <c r="U354" s="25" t="n">
        <v>256</v>
      </c>
      <c r="V354" s="19" t="n">
        <f aca="false">IF(COUNT(N354:Q354)=0,"",MIN(N354:Q354))</f>
        <v>14.9245</v>
      </c>
      <c r="W354" s="16" t="str">
        <f aca="false">IF(V354="","",INDEX($N$4:$Q$4,MATCH(V354,N354:Q354,0)))</f>
        <v>MEDCENTRO</v>
      </c>
      <c r="X354" s="19" t="n">
        <f aca="false">IF(COUNT(N354:Q354)&lt;2,"",SMALL(N354:Q354,2))</f>
        <v>15.42</v>
      </c>
      <c r="Y354" s="26" t="n">
        <f aca="false">IF(OR(V354="",M354=0),"",V354/M354-1)</f>
        <v>0.220318887980376</v>
      </c>
      <c r="Z354" s="26" t="n">
        <f aca="false">IF(OR(V354="",L354=""),"",V354/(L354*E354)-1)</f>
        <v>0.220318887980376</v>
      </c>
      <c r="AA354" s="16" t="str">
        <f aca="false">IF(V354="","SEM OFERTA",IF(OR(Y354&gt;Premissas!$B$11,Y354&lt;Premissas!$B$12),"VERIFICAR - UNIDADE/EMBALAGEM",IF(Y354&gt;Premissas!$B$6,"NÃO COMPRAR - REAJUSTE &gt;5%","COMPRAR")))</f>
        <v>NÃO COMPRAR - REAJUSTE &gt;5%</v>
      </c>
      <c r="AB354" s="18" t="n">
        <f aca="false">IF(W354="DIMEC",S354,IF(W354="MEDCENTRO",U354,""))</f>
        <v>256</v>
      </c>
      <c r="AC354" s="18" t="n">
        <f aca="false">IF(AA354&lt;&gt;"COMPRAR",0,IF(AB354="",I354,MIN(I354,AB354)))</f>
        <v>0</v>
      </c>
      <c r="AD354" s="19" t="n">
        <f aca="false">IF(AC354&gt;0,AC354*V354,0)</f>
        <v>0</v>
      </c>
      <c r="AE354" s="19" t="n">
        <f aca="false">IF(AC354&gt;0,(M354-V354)*AC354,0)</f>
        <v>0</v>
      </c>
      <c r="AF354" s="16" t="str">
        <f aca="false">IF(AA354&lt;&gt;"COMPRAR","",IF(AB354="",IF(X354="","",IF(X354-V354&lt;0.01,"EMPATE TÉCNICO","")),IF(AB354&lt;I354,"ESTOQUE INSUFICIENTE",IF(X354="","",IF(X354-V354&lt;0.01,"EMPATE TÉCNICO","")))))</f>
        <v/>
      </c>
      <c r="AG354" s="16" t="s">
        <v>490</v>
      </c>
      <c r="AH354" s="16" t="s">
        <v>528</v>
      </c>
    </row>
    <row r="355" customFormat="false" ht="15" hidden="false" customHeight="false" outlineLevel="0" collapsed="false">
      <c r="A355" s="16" t="s">
        <v>1194</v>
      </c>
      <c r="B355" s="17" t="s">
        <v>1195</v>
      </c>
      <c r="C355" s="16" t="s">
        <v>1196</v>
      </c>
      <c r="D355" s="16" t="s">
        <v>982</v>
      </c>
      <c r="E355" s="18" t="n">
        <v>1</v>
      </c>
      <c r="F355" s="16" t="s">
        <v>43</v>
      </c>
      <c r="G355" s="18" t="n">
        <v>0</v>
      </c>
      <c r="H355" s="16" t="n">
        <v>3.3</v>
      </c>
      <c r="I355" s="18" t="n">
        <v>9</v>
      </c>
      <c r="J355" s="19" t="n">
        <v>6.62</v>
      </c>
      <c r="K355" s="19" t="n">
        <v>6.62</v>
      </c>
      <c r="L355" s="19" t="n">
        <v>6.62</v>
      </c>
      <c r="M355" s="19" t="n">
        <f aca="false">IF(J355&gt;0,J355,K355)*E355</f>
        <v>6.62</v>
      </c>
      <c r="N355" s="20" t="n">
        <v>7.83</v>
      </c>
      <c r="O355" s="21" t="n">
        <f aca="false">IF(R355="","",ROUND(R355*(1-Premissas!$B$4),4))</f>
        <v>7.581</v>
      </c>
      <c r="P355" s="22"/>
      <c r="Q355" s="22"/>
      <c r="R355" s="23" t="n">
        <v>7.98</v>
      </c>
      <c r="S355" s="24" t="n">
        <v>1109</v>
      </c>
      <c r="T355" s="24" t="n">
        <v>35</v>
      </c>
      <c r="U355" s="25" t="n">
        <v>756</v>
      </c>
      <c r="V355" s="19" t="n">
        <f aca="false">IF(COUNT(N355:Q355)=0,"",MIN(N355:Q355))</f>
        <v>7.581</v>
      </c>
      <c r="W355" s="16" t="str">
        <f aca="false">IF(V355="","",INDEX($N$4:$Q$4,MATCH(V355,N355:Q355,0)))</f>
        <v>MEDCENTRO</v>
      </c>
      <c r="X355" s="19" t="n">
        <f aca="false">IF(COUNT(N355:Q355)&lt;2,"",SMALL(N355:Q355,2))</f>
        <v>7.83</v>
      </c>
      <c r="Y355" s="26" t="n">
        <f aca="false">IF(OR(V355="",M355=0),"",V355/M355-1)</f>
        <v>0.145166163141994</v>
      </c>
      <c r="Z355" s="26" t="n">
        <f aca="false">IF(OR(V355="",L355=""),"",V355/(L355*E355)-1)</f>
        <v>0.145166163141994</v>
      </c>
      <c r="AA355" s="16" t="str">
        <f aca="false">IF(V355="","SEM OFERTA",IF(OR(Y355&gt;Premissas!$B$11,Y355&lt;Premissas!$B$12),"VERIFICAR - UNIDADE/EMBALAGEM",IF(Y355&gt;Premissas!$B$6,"NÃO COMPRAR - REAJUSTE &gt;5%","COMPRAR")))</f>
        <v>NÃO COMPRAR - REAJUSTE &gt;5%</v>
      </c>
      <c r="AB355" s="18" t="n">
        <f aca="false">IF(W355="DIMEC",S355,IF(W355="MEDCENTRO",U355,""))</f>
        <v>756</v>
      </c>
      <c r="AC355" s="18" t="n">
        <f aca="false">IF(AA355&lt;&gt;"COMPRAR",0,IF(AB355="",I355,MIN(I355,AB355)))</f>
        <v>0</v>
      </c>
      <c r="AD355" s="19" t="n">
        <f aca="false">IF(AC355&gt;0,AC355*V355,0)</f>
        <v>0</v>
      </c>
      <c r="AE355" s="19" t="n">
        <f aca="false">IF(AC355&gt;0,(M355-V355)*AC355,0)</f>
        <v>0</v>
      </c>
      <c r="AF355" s="16" t="str">
        <f aca="false">IF(AA355&lt;&gt;"COMPRAR","",IF(AB355="",IF(X355="","",IF(X355-V355&lt;0.01,"EMPATE TÉCNICO","")),IF(AB355&lt;I355,"ESTOQUE INSUFICIENTE",IF(X355="","",IF(X355-V355&lt;0.01,"EMPATE TÉCNICO","")))))</f>
        <v/>
      </c>
      <c r="AG355" s="16" t="s">
        <v>490</v>
      </c>
      <c r="AH355" s="16" t="s">
        <v>528</v>
      </c>
    </row>
    <row r="356" customFormat="false" ht="15" hidden="false" customHeight="false" outlineLevel="0" collapsed="false">
      <c r="A356" s="16" t="s">
        <v>1197</v>
      </c>
      <c r="B356" s="17" t="s">
        <v>1198</v>
      </c>
      <c r="C356" s="16" t="s">
        <v>1199</v>
      </c>
      <c r="D356" s="16" t="s">
        <v>982</v>
      </c>
      <c r="E356" s="18" t="n">
        <v>1</v>
      </c>
      <c r="F356" s="16" t="s">
        <v>42</v>
      </c>
      <c r="G356" s="18" t="n">
        <v>1</v>
      </c>
      <c r="H356" s="16" t="n">
        <v>4.3</v>
      </c>
      <c r="I356" s="18" t="n">
        <v>11</v>
      </c>
      <c r="J356" s="19" t="n">
        <v>12.16</v>
      </c>
      <c r="K356" s="19" t="n">
        <v>12.16</v>
      </c>
      <c r="L356" s="19" t="n">
        <v>12.16</v>
      </c>
      <c r="M356" s="19" t="n">
        <f aca="false">IF(J356&gt;0,J356,K356)*E356</f>
        <v>12.16</v>
      </c>
      <c r="N356" s="20" t="n">
        <v>14.89</v>
      </c>
      <c r="O356" s="21" t="n">
        <f aca="false">IF(R356="","",ROUND(R356*(1-Premissas!$B$4),4))</f>
        <v>13.1765</v>
      </c>
      <c r="P356" s="22"/>
      <c r="Q356" s="22"/>
      <c r="R356" s="23" t="n">
        <v>13.87</v>
      </c>
      <c r="S356" s="24" t="n">
        <v>1627</v>
      </c>
      <c r="T356" s="24" t="n">
        <v>70</v>
      </c>
      <c r="U356" s="25" t="n">
        <v>82</v>
      </c>
      <c r="V356" s="19" t="n">
        <f aca="false">IF(COUNT(N356:Q356)=0,"",MIN(N356:Q356))</f>
        <v>13.1765</v>
      </c>
      <c r="W356" s="16" t="str">
        <f aca="false">IF(V356="","",INDEX($N$4:$Q$4,MATCH(V356,N356:Q356,0)))</f>
        <v>MEDCENTRO</v>
      </c>
      <c r="X356" s="19" t="n">
        <f aca="false">IF(COUNT(N356:Q356)&lt;2,"",SMALL(N356:Q356,2))</f>
        <v>14.89</v>
      </c>
      <c r="Y356" s="26" t="n">
        <f aca="false">IF(OR(V356="",M356=0),"",V356/M356-1)</f>
        <v>0.0835937500000001</v>
      </c>
      <c r="Z356" s="26" t="n">
        <f aca="false">IF(OR(V356="",L356=""),"",V356/(L356*E356)-1)</f>
        <v>0.0835937500000001</v>
      </c>
      <c r="AA356" s="16" t="str">
        <f aca="false">IF(V356="","SEM OFERTA",IF(OR(Y356&gt;Premissas!$B$11,Y356&lt;Premissas!$B$12),"VERIFICAR - UNIDADE/EMBALAGEM",IF(Y356&gt;Premissas!$B$6,"NÃO COMPRAR - REAJUSTE &gt;5%","COMPRAR")))</f>
        <v>NÃO COMPRAR - REAJUSTE &gt;5%</v>
      </c>
      <c r="AB356" s="18" t="n">
        <f aca="false">IF(W356="DIMEC",S356,IF(W356="MEDCENTRO",U356,""))</f>
        <v>82</v>
      </c>
      <c r="AC356" s="18" t="n">
        <f aca="false">IF(AA356&lt;&gt;"COMPRAR",0,IF(AB356="",I356,MIN(I356,AB356)))</f>
        <v>0</v>
      </c>
      <c r="AD356" s="19" t="n">
        <f aca="false">IF(AC356&gt;0,AC356*V356,0)</f>
        <v>0</v>
      </c>
      <c r="AE356" s="19" t="n">
        <f aca="false">IF(AC356&gt;0,(M356-V356)*AC356,0)</f>
        <v>0</v>
      </c>
      <c r="AF356" s="16" t="str">
        <f aca="false">IF(AA356&lt;&gt;"COMPRAR","",IF(AB356="",IF(X356="","",IF(X356-V356&lt;0.01,"EMPATE TÉCNICO","")),IF(AB356&lt;I356,"ESTOQUE INSUFICIENTE",IF(X356="","",IF(X356-V356&lt;0.01,"EMPATE TÉCNICO","")))))</f>
        <v/>
      </c>
      <c r="AG356" s="16" t="s">
        <v>490</v>
      </c>
      <c r="AH356" s="16" t="s">
        <v>528</v>
      </c>
    </row>
    <row r="357" customFormat="false" ht="15" hidden="false" customHeight="false" outlineLevel="0" collapsed="false">
      <c r="A357" s="16" t="s">
        <v>1200</v>
      </c>
      <c r="B357" s="17" t="s">
        <v>1201</v>
      </c>
      <c r="C357" s="16" t="s">
        <v>1199</v>
      </c>
      <c r="D357" s="16" t="s">
        <v>287</v>
      </c>
      <c r="E357" s="18" t="n">
        <v>1</v>
      </c>
      <c r="F357" s="16" t="s">
        <v>41</v>
      </c>
      <c r="G357" s="18" t="n">
        <v>66</v>
      </c>
      <c r="H357" s="16" t="n">
        <v>39.5</v>
      </c>
      <c r="I357" s="18" t="n">
        <v>36</v>
      </c>
      <c r="J357" s="19" t="n">
        <v>12.81</v>
      </c>
      <c r="K357" s="19" t="n">
        <v>12.81</v>
      </c>
      <c r="L357" s="19" t="n">
        <v>12.81</v>
      </c>
      <c r="M357" s="19" t="n">
        <f aca="false">IF(J357&gt;0,J357,K357)*E357</f>
        <v>12.81</v>
      </c>
      <c r="N357" s="20" t="n">
        <v>9.99</v>
      </c>
      <c r="O357" s="21" t="str">
        <f aca="false">IF(R357="","",ROUND(R357*(1-Premissas!$B$4),4))</f>
        <v/>
      </c>
      <c r="P357" s="22"/>
      <c r="Q357" s="22"/>
      <c r="R357" s="23"/>
      <c r="S357" s="24" t="n">
        <v>3</v>
      </c>
      <c r="T357" s="24" t="n">
        <v>60</v>
      </c>
      <c r="U357" s="25"/>
      <c r="V357" s="19" t="n">
        <f aca="false">IF(COUNT(N357:Q357)=0,"",MIN(N357:Q357))</f>
        <v>9.99</v>
      </c>
      <c r="W357" s="16" t="str">
        <f aca="false">IF(V357="","",INDEX($N$4:$Q$4,MATCH(V357,N357:Q357,0)))</f>
        <v>DIMEC</v>
      </c>
      <c r="X357" s="19" t="str">
        <f aca="false">IF(COUNT(N357:Q357)&lt;2,"",SMALL(N357:Q357,2))</f>
        <v/>
      </c>
      <c r="Y357" s="26" t="n">
        <f aca="false">IF(OR(V357="",M357=0),"",V357/M357-1)</f>
        <v>-0.220140515222482</v>
      </c>
      <c r="Z357" s="26" t="n">
        <f aca="false">IF(OR(V357="",L357=""),"",V357/(L357*E357)-1)</f>
        <v>-0.220140515222482</v>
      </c>
      <c r="AA357" s="16" t="str">
        <f aca="false">IF(V357="","SEM OFERTA",IF(OR(Y357&gt;Premissas!$B$11,Y357&lt;Premissas!$B$12),"VERIFICAR - UNIDADE/EMBALAGEM",IF(Y357&gt;Premissas!$B$6,"NÃO COMPRAR - REAJUSTE &gt;5%","COMPRAR")))</f>
        <v>COMPRAR</v>
      </c>
      <c r="AB357" s="18" t="n">
        <f aca="false">IF(W357="DIMEC",S357,IF(W357="MEDCENTRO",U357,""))</f>
        <v>3</v>
      </c>
      <c r="AC357" s="18" t="n">
        <f aca="false">IF(AA357&lt;&gt;"COMPRAR",0,IF(AB357="",I357,MIN(I357,AB357)))</f>
        <v>3</v>
      </c>
      <c r="AD357" s="19" t="n">
        <f aca="false">IF(AC357&gt;0,AC357*V357,0)</f>
        <v>29.97</v>
      </c>
      <c r="AE357" s="19" t="n">
        <f aca="false">IF(AC357&gt;0,(M357-V357)*AC357,0)</f>
        <v>8.46</v>
      </c>
      <c r="AF357" s="16" t="str">
        <f aca="false">IF(AA357&lt;&gt;"COMPRAR","",IF(AB357="",IF(X357="","",IF(X357-V357&lt;0.01,"EMPATE TÉCNICO","")),IF(AB357&lt;I357,"ESTOQUE INSUFICIENTE",IF(X357="","",IF(X357-V357&lt;0.01,"EMPATE TÉCNICO","")))))</f>
        <v>ESTOQUE INSUFICIENTE</v>
      </c>
      <c r="AG357" s="16" t="s">
        <v>547</v>
      </c>
      <c r="AH357" s="16" t="s">
        <v>528</v>
      </c>
    </row>
    <row r="358" customFormat="false" ht="15" hidden="false" customHeight="false" outlineLevel="0" collapsed="false">
      <c r="A358" s="16" t="s">
        <v>1202</v>
      </c>
      <c r="B358" s="17" t="s">
        <v>1203</v>
      </c>
      <c r="C358" s="16" t="s">
        <v>1204</v>
      </c>
      <c r="D358" s="16" t="s">
        <v>641</v>
      </c>
      <c r="E358" s="18" t="n">
        <v>1</v>
      </c>
      <c r="F358" s="16" t="s">
        <v>41</v>
      </c>
      <c r="G358" s="18" t="n">
        <v>2</v>
      </c>
      <c r="H358" s="16" t="n">
        <v>1</v>
      </c>
      <c r="I358" s="18" t="n">
        <v>1</v>
      </c>
      <c r="J358" s="19" t="n">
        <v>16.87</v>
      </c>
      <c r="K358" s="19" t="n">
        <v>16.87</v>
      </c>
      <c r="L358" s="19" t="n">
        <v>16.87</v>
      </c>
      <c r="M358" s="19" t="n">
        <f aca="false">IF(J358&gt;0,J358,K358)*E358</f>
        <v>16.87</v>
      </c>
      <c r="N358" s="20" t="n">
        <v>22.24</v>
      </c>
      <c r="O358" s="21" t="str">
        <f aca="false">IF(R358="","",ROUND(R358*(1-Premissas!$B$4),4))</f>
        <v/>
      </c>
      <c r="P358" s="22"/>
      <c r="Q358" s="22"/>
      <c r="R358" s="23"/>
      <c r="S358" s="24" t="n">
        <v>179</v>
      </c>
      <c r="T358" s="24" t="n">
        <v>30</v>
      </c>
      <c r="U358" s="25"/>
      <c r="V358" s="19" t="n">
        <f aca="false">IF(COUNT(N358:Q358)=0,"",MIN(N358:Q358))</f>
        <v>22.24</v>
      </c>
      <c r="W358" s="16" t="str">
        <f aca="false">IF(V358="","",INDEX($N$4:$Q$4,MATCH(V358,N358:Q358,0)))</f>
        <v>DIMEC</v>
      </c>
      <c r="X358" s="19" t="str">
        <f aca="false">IF(COUNT(N358:Q358)&lt;2,"",SMALL(N358:Q358,2))</f>
        <v/>
      </c>
      <c r="Y358" s="26" t="n">
        <f aca="false">IF(OR(V358="",M358=0),"",V358/M358-1)</f>
        <v>0.31831653823355</v>
      </c>
      <c r="Z358" s="26" t="n">
        <f aca="false">IF(OR(V358="",L358=""),"",V358/(L358*E358)-1)</f>
        <v>0.31831653823355</v>
      </c>
      <c r="AA358" s="16" t="str">
        <f aca="false">IF(V358="","SEM OFERTA",IF(OR(Y358&gt;Premissas!$B$11,Y358&lt;Premissas!$B$12),"VERIFICAR - UNIDADE/EMBALAGEM",IF(Y358&gt;Premissas!$B$6,"NÃO COMPRAR - REAJUSTE &gt;5%","COMPRAR")))</f>
        <v>NÃO COMPRAR - REAJUSTE &gt;5%</v>
      </c>
      <c r="AB358" s="18" t="n">
        <f aca="false">IF(W358="DIMEC",S358,IF(W358="MEDCENTRO",U358,""))</f>
        <v>179</v>
      </c>
      <c r="AC358" s="18" t="n">
        <f aca="false">IF(AA358&lt;&gt;"COMPRAR",0,IF(AB358="",I358,MIN(I358,AB358)))</f>
        <v>0</v>
      </c>
      <c r="AD358" s="19" t="n">
        <f aca="false">IF(AC358&gt;0,AC358*V358,0)</f>
        <v>0</v>
      </c>
      <c r="AE358" s="19" t="n">
        <f aca="false">IF(AC358&gt;0,(M358-V358)*AC358,0)</f>
        <v>0</v>
      </c>
      <c r="AF358" s="16" t="str">
        <f aca="false">IF(AA358&lt;&gt;"COMPRAR","",IF(AB358="",IF(X358="","",IF(X358-V358&lt;0.01,"EMPATE TÉCNICO","")),IF(AB358&lt;I358,"ESTOQUE INSUFICIENTE",IF(X358="","",IF(X358-V358&lt;0.01,"EMPATE TÉCNICO","")))))</f>
        <v/>
      </c>
      <c r="AG358" s="16" t="s">
        <v>547</v>
      </c>
      <c r="AH358" s="16" t="s">
        <v>528</v>
      </c>
    </row>
    <row r="359" customFormat="false" ht="15" hidden="false" customHeight="false" outlineLevel="0" collapsed="false">
      <c r="A359" s="16" t="s">
        <v>1205</v>
      </c>
      <c r="B359" s="17" t="s">
        <v>1206</v>
      </c>
      <c r="C359" s="16" t="s">
        <v>1207</v>
      </c>
      <c r="D359" s="16" t="s">
        <v>762</v>
      </c>
      <c r="E359" s="18" t="n">
        <v>1</v>
      </c>
      <c r="F359" s="16" t="s">
        <v>41</v>
      </c>
      <c r="G359" s="18" t="n">
        <v>25</v>
      </c>
      <c r="H359" s="16" t="n">
        <v>10.3</v>
      </c>
      <c r="I359" s="18" t="n">
        <v>2</v>
      </c>
      <c r="J359" s="19" t="n">
        <v>4.25</v>
      </c>
      <c r="K359" s="19" t="n">
        <v>4.25</v>
      </c>
      <c r="L359" s="19" t="n">
        <v>4.25</v>
      </c>
      <c r="M359" s="19" t="n">
        <f aca="false">IF(J359&gt;0,J359,K359)*E359</f>
        <v>4.25</v>
      </c>
      <c r="N359" s="20" t="n">
        <v>4.66</v>
      </c>
      <c r="O359" s="21" t="str">
        <f aca="false">IF(R359="","",ROUND(R359*(1-Premissas!$B$4),4))</f>
        <v/>
      </c>
      <c r="P359" s="22"/>
      <c r="Q359" s="22"/>
      <c r="R359" s="23"/>
      <c r="S359" s="24" t="n">
        <v>1428</v>
      </c>
      <c r="T359" s="24" t="n">
        <v>60</v>
      </c>
      <c r="U359" s="25"/>
      <c r="V359" s="19" t="n">
        <f aca="false">IF(COUNT(N359:Q359)=0,"",MIN(N359:Q359))</f>
        <v>4.66</v>
      </c>
      <c r="W359" s="16" t="str">
        <f aca="false">IF(V359="","",INDEX($N$4:$Q$4,MATCH(V359,N359:Q359,0)))</f>
        <v>DIMEC</v>
      </c>
      <c r="X359" s="19" t="str">
        <f aca="false">IF(COUNT(N359:Q359)&lt;2,"",SMALL(N359:Q359,2))</f>
        <v/>
      </c>
      <c r="Y359" s="26" t="n">
        <f aca="false">IF(OR(V359="",M359=0),"",V359/M359-1)</f>
        <v>0.0964705882352941</v>
      </c>
      <c r="Z359" s="26" t="n">
        <f aca="false">IF(OR(V359="",L359=""),"",V359/(L359*E359)-1)</f>
        <v>0.0964705882352941</v>
      </c>
      <c r="AA359" s="16" t="str">
        <f aca="false">IF(V359="","SEM OFERTA",IF(OR(Y359&gt;Premissas!$B$11,Y359&lt;Premissas!$B$12),"VERIFICAR - UNIDADE/EMBALAGEM",IF(Y359&gt;Premissas!$B$6,"NÃO COMPRAR - REAJUSTE &gt;5%","COMPRAR")))</f>
        <v>NÃO COMPRAR - REAJUSTE &gt;5%</v>
      </c>
      <c r="AB359" s="18" t="n">
        <f aca="false">IF(W359="DIMEC",S359,IF(W359="MEDCENTRO",U359,""))</f>
        <v>1428</v>
      </c>
      <c r="AC359" s="18" t="n">
        <f aca="false">IF(AA359&lt;&gt;"COMPRAR",0,IF(AB359="",I359,MIN(I359,AB359)))</f>
        <v>0</v>
      </c>
      <c r="AD359" s="19" t="n">
        <f aca="false">IF(AC359&gt;0,AC359*V359,0)</f>
        <v>0</v>
      </c>
      <c r="AE359" s="19" t="n">
        <f aca="false">IF(AC359&gt;0,(M359-V359)*AC359,0)</f>
        <v>0</v>
      </c>
      <c r="AF359" s="16" t="str">
        <f aca="false">IF(AA359&lt;&gt;"COMPRAR","",IF(AB359="",IF(X359="","",IF(X359-V359&lt;0.01,"EMPATE TÉCNICO","")),IF(AB359&lt;I359,"ESTOQUE INSUFICIENTE",IF(X359="","",IF(X359-V359&lt;0.01,"EMPATE TÉCNICO","")))))</f>
        <v/>
      </c>
      <c r="AG359" s="16" t="s">
        <v>763</v>
      </c>
      <c r="AH359" s="16" t="s">
        <v>528</v>
      </c>
    </row>
    <row r="360" customFormat="false" ht="15" hidden="false" customHeight="false" outlineLevel="0" collapsed="false">
      <c r="A360" s="16" t="s">
        <v>1208</v>
      </c>
      <c r="B360" s="17" t="s">
        <v>1209</v>
      </c>
      <c r="C360" s="16" t="s">
        <v>1210</v>
      </c>
      <c r="D360" s="16" t="s">
        <v>762</v>
      </c>
      <c r="E360" s="18" t="n">
        <v>1</v>
      </c>
      <c r="F360" s="16" t="s">
        <v>42</v>
      </c>
      <c r="G360" s="18" t="n">
        <v>0</v>
      </c>
      <c r="H360" s="16" t="n">
        <v>3.7</v>
      </c>
      <c r="I360" s="18" t="n">
        <v>10</v>
      </c>
      <c r="J360" s="19" t="n">
        <v>4.69</v>
      </c>
      <c r="K360" s="19" t="n">
        <v>4.69</v>
      </c>
      <c r="L360" s="19" t="n">
        <v>4.15</v>
      </c>
      <c r="M360" s="19" t="n">
        <f aca="false">IF(J360&gt;0,J360,K360)*E360</f>
        <v>4.69</v>
      </c>
      <c r="N360" s="20" t="n">
        <v>5.27</v>
      </c>
      <c r="O360" s="21" t="str">
        <f aca="false">IF(R360="","",ROUND(R360*(1-Premissas!$B$4),4))</f>
        <v/>
      </c>
      <c r="P360" s="22"/>
      <c r="Q360" s="22"/>
      <c r="R360" s="23"/>
      <c r="S360" s="24" t="n">
        <v>958</v>
      </c>
      <c r="T360" s="24" t="n">
        <v>200</v>
      </c>
      <c r="U360" s="25"/>
      <c r="V360" s="19" t="n">
        <f aca="false">IF(COUNT(N360:Q360)=0,"",MIN(N360:Q360))</f>
        <v>5.27</v>
      </c>
      <c r="W360" s="16" t="str">
        <f aca="false">IF(V360="","",INDEX($N$4:$Q$4,MATCH(V360,N360:Q360,0)))</f>
        <v>DIMEC</v>
      </c>
      <c r="X360" s="19" t="str">
        <f aca="false">IF(COUNT(N360:Q360)&lt;2,"",SMALL(N360:Q360,2))</f>
        <v/>
      </c>
      <c r="Y360" s="26" t="n">
        <f aca="false">IF(OR(V360="",M360=0),"",V360/M360-1)</f>
        <v>0.12366737739872</v>
      </c>
      <c r="Z360" s="26" t="n">
        <f aca="false">IF(OR(V360="",L360=""),"",V360/(L360*E360)-1)</f>
        <v>0.269879518072289</v>
      </c>
      <c r="AA360" s="16" t="str">
        <f aca="false">IF(V360="","SEM OFERTA",IF(OR(Y360&gt;Premissas!$B$11,Y360&lt;Premissas!$B$12),"VERIFICAR - UNIDADE/EMBALAGEM",IF(Y360&gt;Premissas!$B$6,"NÃO COMPRAR - REAJUSTE &gt;5%","COMPRAR")))</f>
        <v>NÃO COMPRAR - REAJUSTE &gt;5%</v>
      </c>
      <c r="AB360" s="18" t="n">
        <f aca="false">IF(W360="DIMEC",S360,IF(W360="MEDCENTRO",U360,""))</f>
        <v>958</v>
      </c>
      <c r="AC360" s="18" t="n">
        <f aca="false">IF(AA360&lt;&gt;"COMPRAR",0,IF(AB360="",I360,MIN(I360,AB360)))</f>
        <v>0</v>
      </c>
      <c r="AD360" s="19" t="n">
        <f aca="false">IF(AC360&gt;0,AC360*V360,0)</f>
        <v>0</v>
      </c>
      <c r="AE360" s="19" t="n">
        <f aca="false">IF(AC360&gt;0,(M360-V360)*AC360,0)</f>
        <v>0</v>
      </c>
      <c r="AF360" s="16" t="str">
        <f aca="false">IF(AA360&lt;&gt;"COMPRAR","",IF(AB360="",IF(X360="","",IF(X360-V360&lt;0.01,"EMPATE TÉCNICO","")),IF(AB360&lt;I360,"ESTOQUE INSUFICIENTE",IF(X360="","",IF(X360-V360&lt;0.01,"EMPATE TÉCNICO","")))))</f>
        <v/>
      </c>
      <c r="AG360" s="16" t="s">
        <v>763</v>
      </c>
      <c r="AH360" s="16" t="s">
        <v>528</v>
      </c>
    </row>
    <row r="361" customFormat="false" ht="15" hidden="false" customHeight="false" outlineLevel="0" collapsed="false">
      <c r="A361" s="16" t="s">
        <v>1211</v>
      </c>
      <c r="B361" s="17" t="s">
        <v>1212</v>
      </c>
      <c r="C361" s="16" t="s">
        <v>1213</v>
      </c>
      <c r="D361" s="16" t="s">
        <v>559</v>
      </c>
      <c r="E361" s="18" t="n">
        <v>1</v>
      </c>
      <c r="F361" s="16" t="s">
        <v>42</v>
      </c>
      <c r="G361" s="18" t="n">
        <v>4</v>
      </c>
      <c r="H361" s="16" t="n">
        <v>5.4</v>
      </c>
      <c r="I361" s="18" t="n">
        <v>10</v>
      </c>
      <c r="J361" s="19" t="n">
        <v>8.42</v>
      </c>
      <c r="K361" s="19" t="n">
        <v>8.42</v>
      </c>
      <c r="L361" s="19" t="n">
        <v>8.42</v>
      </c>
      <c r="M361" s="19" t="n">
        <f aca="false">IF(J361&gt;0,J361,K361)*E361</f>
        <v>8.42</v>
      </c>
      <c r="N361" s="20" t="n">
        <v>8.53</v>
      </c>
      <c r="O361" s="21" t="str">
        <f aca="false">IF(R361="","",ROUND(R361*(1-Premissas!$B$4),4))</f>
        <v/>
      </c>
      <c r="P361" s="22"/>
      <c r="Q361" s="22"/>
      <c r="R361" s="23"/>
      <c r="S361" s="24" t="n">
        <v>12166</v>
      </c>
      <c r="T361" s="24" t="n">
        <v>40</v>
      </c>
      <c r="U361" s="25"/>
      <c r="V361" s="19" t="n">
        <f aca="false">IF(COUNT(N361:Q361)=0,"",MIN(N361:Q361))</f>
        <v>8.53</v>
      </c>
      <c r="W361" s="16" t="str">
        <f aca="false">IF(V361="","",INDEX($N$4:$Q$4,MATCH(V361,N361:Q361,0)))</f>
        <v>DIMEC</v>
      </c>
      <c r="X361" s="19" t="str">
        <f aca="false">IF(COUNT(N361:Q361)&lt;2,"",SMALL(N361:Q361,2))</f>
        <v/>
      </c>
      <c r="Y361" s="26" t="n">
        <f aca="false">IF(OR(V361="",M361=0),"",V361/M361-1)</f>
        <v>0.013064133016627</v>
      </c>
      <c r="Z361" s="26" t="n">
        <f aca="false">IF(OR(V361="",L361=""),"",V361/(L361*E361)-1)</f>
        <v>0.013064133016627</v>
      </c>
      <c r="AA361" s="16" t="str">
        <f aca="false">IF(V361="","SEM OFERTA",IF(OR(Y361&gt;Premissas!$B$11,Y361&lt;Premissas!$B$12),"VERIFICAR - UNIDADE/EMBALAGEM",IF(Y361&gt;Premissas!$B$6,"NÃO COMPRAR - REAJUSTE &gt;5%","COMPRAR")))</f>
        <v>COMPRAR</v>
      </c>
      <c r="AB361" s="18" t="n">
        <f aca="false">IF(W361="DIMEC",S361,IF(W361="MEDCENTRO",U361,""))</f>
        <v>12166</v>
      </c>
      <c r="AC361" s="18" t="n">
        <f aca="false">IF(AA361&lt;&gt;"COMPRAR",0,IF(AB361="",I361,MIN(I361,AB361)))</f>
        <v>10</v>
      </c>
      <c r="AD361" s="19" t="n">
        <f aca="false">IF(AC361&gt;0,AC361*V361,0)</f>
        <v>85.3</v>
      </c>
      <c r="AE361" s="19" t="n">
        <f aca="false">IF(AC361&gt;0,(M361-V361)*AC361,0)</f>
        <v>-1.09999999999999</v>
      </c>
      <c r="AF361" s="16" t="str">
        <f aca="false">IF(AA361&lt;&gt;"COMPRAR","",IF(AB361="",IF(X361="","",IF(X361-V361&lt;0.01,"EMPATE TÉCNICO","")),IF(AB361&lt;I361,"ESTOQUE INSUFICIENTE",IF(X361="","",IF(X361-V361&lt;0.01,"EMPATE TÉCNICO","")))))</f>
        <v/>
      </c>
      <c r="AG361" s="16" t="s">
        <v>304</v>
      </c>
      <c r="AH361" s="16" t="s">
        <v>528</v>
      </c>
    </row>
    <row r="362" customFormat="false" ht="15" hidden="false" customHeight="false" outlineLevel="0" collapsed="false">
      <c r="A362" s="16" t="s">
        <v>1214</v>
      </c>
      <c r="B362" s="17" t="s">
        <v>1215</v>
      </c>
      <c r="C362" s="16" t="s">
        <v>1216</v>
      </c>
      <c r="D362" s="16" t="s">
        <v>1217</v>
      </c>
      <c r="E362" s="18" t="n">
        <v>1</v>
      </c>
      <c r="F362" s="16" t="s">
        <v>43</v>
      </c>
      <c r="G362" s="18" t="n">
        <v>1</v>
      </c>
      <c r="H362" s="16" t="n">
        <v>0.7</v>
      </c>
      <c r="I362" s="18" t="n">
        <v>1</v>
      </c>
      <c r="J362" s="19" t="n">
        <v>3.06</v>
      </c>
      <c r="K362" s="19" t="n">
        <v>3.06</v>
      </c>
      <c r="L362" s="19" t="n">
        <v>3.06</v>
      </c>
      <c r="M362" s="19" t="n">
        <f aca="false">IF(J362&gt;0,J362,K362)*E362</f>
        <v>3.06</v>
      </c>
      <c r="N362" s="20" t="n">
        <v>3.22</v>
      </c>
      <c r="O362" s="21" t="n">
        <f aca="false">IF(R362="","",ROUND(R362*(1-Premissas!$B$4),4))</f>
        <v>3.2775</v>
      </c>
      <c r="P362" s="22"/>
      <c r="Q362" s="22"/>
      <c r="R362" s="23" t="n">
        <v>3.45</v>
      </c>
      <c r="S362" s="24" t="n">
        <v>479</v>
      </c>
      <c r="T362" s="24" t="n">
        <v>144</v>
      </c>
      <c r="U362" s="25" t="n">
        <v>71</v>
      </c>
      <c r="V362" s="19" t="n">
        <f aca="false">IF(COUNT(N362:Q362)=0,"",MIN(N362:Q362))</f>
        <v>3.22</v>
      </c>
      <c r="W362" s="16" t="str">
        <f aca="false">IF(V362="","",INDEX($N$4:$Q$4,MATCH(V362,N362:Q362,0)))</f>
        <v>DIMEC</v>
      </c>
      <c r="X362" s="19" t="n">
        <f aca="false">IF(COUNT(N362:Q362)&lt;2,"",SMALL(N362:Q362,2))</f>
        <v>3.2775</v>
      </c>
      <c r="Y362" s="26" t="n">
        <f aca="false">IF(OR(V362="",M362=0),"",V362/M362-1)</f>
        <v>0.0522875816993464</v>
      </c>
      <c r="Z362" s="26" t="n">
        <f aca="false">IF(OR(V362="",L362=""),"",V362/(L362*E362)-1)</f>
        <v>0.0522875816993464</v>
      </c>
      <c r="AA362" s="16" t="str">
        <f aca="false">IF(V362="","SEM OFERTA",IF(OR(Y362&gt;Premissas!$B$11,Y362&lt;Premissas!$B$12),"VERIFICAR - UNIDADE/EMBALAGEM",IF(Y362&gt;Premissas!$B$6,"NÃO COMPRAR - REAJUSTE &gt;5%","COMPRAR")))</f>
        <v>NÃO COMPRAR - REAJUSTE &gt;5%</v>
      </c>
      <c r="AB362" s="18" t="n">
        <f aca="false">IF(W362="DIMEC",S362,IF(W362="MEDCENTRO",U362,""))</f>
        <v>479</v>
      </c>
      <c r="AC362" s="18" t="n">
        <f aca="false">IF(AA362&lt;&gt;"COMPRAR",0,IF(AB362="",I362,MIN(I362,AB362)))</f>
        <v>0</v>
      </c>
      <c r="AD362" s="19" t="n">
        <f aca="false">IF(AC362&gt;0,AC362*V362,0)</f>
        <v>0</v>
      </c>
      <c r="AE362" s="19" t="n">
        <f aca="false">IF(AC362&gt;0,(M362-V362)*AC362,0)</f>
        <v>0</v>
      </c>
      <c r="AF362" s="16" t="str">
        <f aca="false">IF(AA362&lt;&gt;"COMPRAR","",IF(AB362="",IF(X362="","",IF(X362-V362&lt;0.01,"EMPATE TÉCNICO","")),IF(AB362&lt;I362,"ESTOQUE INSUFICIENTE",IF(X362="","",IF(X362-V362&lt;0.01,"EMPATE TÉCNICO","")))))</f>
        <v/>
      </c>
      <c r="AG362" s="16" t="s">
        <v>304</v>
      </c>
      <c r="AH362" s="16" t="s">
        <v>528</v>
      </c>
    </row>
    <row r="363" customFormat="false" ht="15" hidden="false" customHeight="false" outlineLevel="0" collapsed="false">
      <c r="A363" s="16" t="s">
        <v>1218</v>
      </c>
      <c r="B363" s="17" t="s">
        <v>1219</v>
      </c>
      <c r="C363" s="16" t="s">
        <v>1220</v>
      </c>
      <c r="D363" s="16" t="s">
        <v>297</v>
      </c>
      <c r="E363" s="18" t="n">
        <v>1</v>
      </c>
      <c r="F363" s="16" t="s">
        <v>41</v>
      </c>
      <c r="G363" s="18" t="n">
        <v>1</v>
      </c>
      <c r="H363" s="16" t="n">
        <v>5.4</v>
      </c>
      <c r="I363" s="18" t="n">
        <v>13</v>
      </c>
      <c r="J363" s="19" t="n">
        <v>5.05</v>
      </c>
      <c r="K363" s="19" t="n">
        <v>5.05</v>
      </c>
      <c r="L363" s="19" t="n">
        <v>5.05</v>
      </c>
      <c r="M363" s="19" t="n">
        <f aca="false">IF(J363&gt;0,J363,K363)*E363</f>
        <v>5.05</v>
      </c>
      <c r="N363" s="20" t="n">
        <v>5.05</v>
      </c>
      <c r="O363" s="21" t="str">
        <f aca="false">IF(R363="","",ROUND(R363*(1-Premissas!$B$4),4))</f>
        <v/>
      </c>
      <c r="P363" s="22"/>
      <c r="Q363" s="22"/>
      <c r="R363" s="23"/>
      <c r="S363" s="24" t="n">
        <v>688</v>
      </c>
      <c r="T363" s="24" t="n">
        <v>48</v>
      </c>
      <c r="U363" s="25"/>
      <c r="V363" s="19" t="n">
        <f aca="false">IF(COUNT(N363:Q363)=0,"",MIN(N363:Q363))</f>
        <v>5.05</v>
      </c>
      <c r="W363" s="16" t="str">
        <f aca="false">IF(V363="","",INDEX($N$4:$Q$4,MATCH(V363,N363:Q363,0)))</f>
        <v>DIMEC</v>
      </c>
      <c r="X363" s="19" t="str">
        <f aca="false">IF(COUNT(N363:Q363)&lt;2,"",SMALL(N363:Q363,2))</f>
        <v/>
      </c>
      <c r="Y363" s="26" t="n">
        <f aca="false">IF(OR(V363="",M363=0),"",V363/M363-1)</f>
        <v>0</v>
      </c>
      <c r="Z363" s="26" t="n">
        <f aca="false">IF(OR(V363="",L363=""),"",V363/(L363*E363)-1)</f>
        <v>0</v>
      </c>
      <c r="AA363" s="16" t="str">
        <f aca="false">IF(V363="","SEM OFERTA",IF(OR(Y363&gt;Premissas!$B$11,Y363&lt;Premissas!$B$12),"VERIFICAR - UNIDADE/EMBALAGEM",IF(Y363&gt;Premissas!$B$6,"NÃO COMPRAR - REAJUSTE &gt;5%","COMPRAR")))</f>
        <v>COMPRAR</v>
      </c>
      <c r="AB363" s="18" t="n">
        <f aca="false">IF(W363="DIMEC",S363,IF(W363="MEDCENTRO",U363,""))</f>
        <v>688</v>
      </c>
      <c r="AC363" s="18" t="n">
        <f aca="false">IF(AA363&lt;&gt;"COMPRAR",0,IF(AB363="",I363,MIN(I363,AB363)))</f>
        <v>13</v>
      </c>
      <c r="AD363" s="19" t="n">
        <f aca="false">IF(AC363&gt;0,AC363*V363,0)</f>
        <v>65.65</v>
      </c>
      <c r="AE363" s="19" t="n">
        <f aca="false">IF(AC363&gt;0,(M363-V363)*AC363,0)</f>
        <v>0</v>
      </c>
      <c r="AF363" s="16" t="str">
        <f aca="false">IF(AA363&lt;&gt;"COMPRAR","",IF(AB363="",IF(X363="","",IF(X363-V363&lt;0.01,"EMPATE TÉCNICO","")),IF(AB363&lt;I363,"ESTOQUE INSUFICIENTE",IF(X363="","",IF(X363-V363&lt;0.01,"EMPATE TÉCNICO","")))))</f>
        <v/>
      </c>
      <c r="AG363" s="16" t="s">
        <v>304</v>
      </c>
      <c r="AH363" s="16" t="s">
        <v>528</v>
      </c>
    </row>
    <row r="364" customFormat="false" ht="15" hidden="false" customHeight="false" outlineLevel="0" collapsed="false">
      <c r="A364" s="16" t="s">
        <v>1221</v>
      </c>
      <c r="B364" s="17" t="s">
        <v>1222</v>
      </c>
      <c r="C364" s="16" t="s">
        <v>1223</v>
      </c>
      <c r="D364" s="16" t="s">
        <v>287</v>
      </c>
      <c r="E364" s="18" t="n">
        <v>1</v>
      </c>
      <c r="F364" s="16" t="s">
        <v>42</v>
      </c>
      <c r="G364" s="18" t="n">
        <v>1</v>
      </c>
      <c r="H364" s="16" t="n">
        <v>0.9</v>
      </c>
      <c r="I364" s="18" t="n">
        <v>2</v>
      </c>
      <c r="J364" s="19" t="n">
        <v>12.69</v>
      </c>
      <c r="K364" s="19" t="n">
        <v>12.69</v>
      </c>
      <c r="L364" s="19" t="n">
        <v>12.69</v>
      </c>
      <c r="M364" s="19" t="n">
        <f aca="false">IF(J364&gt;0,J364,K364)*E364</f>
        <v>12.69</v>
      </c>
      <c r="N364" s="20" t="n">
        <v>26.31</v>
      </c>
      <c r="O364" s="21" t="str">
        <f aca="false">IF(R364="","",ROUND(R364*(1-Premissas!$B$4),4))</f>
        <v/>
      </c>
      <c r="P364" s="22"/>
      <c r="Q364" s="22"/>
      <c r="R364" s="23"/>
      <c r="S364" s="24" t="n">
        <v>229</v>
      </c>
      <c r="T364" s="24" t="n">
        <v>56</v>
      </c>
      <c r="U364" s="25"/>
      <c r="V364" s="19" t="n">
        <f aca="false">IF(COUNT(N364:Q364)=0,"",MIN(N364:Q364))</f>
        <v>26.31</v>
      </c>
      <c r="W364" s="16" t="str">
        <f aca="false">IF(V364="","",INDEX($N$4:$Q$4,MATCH(V364,N364:Q364,0)))</f>
        <v>DIMEC</v>
      </c>
      <c r="X364" s="19" t="str">
        <f aca="false">IF(COUNT(N364:Q364)&lt;2,"",SMALL(N364:Q364,2))</f>
        <v/>
      </c>
      <c r="Y364" s="26" t="n">
        <f aca="false">IF(OR(V364="",M364=0),"",V364/M364-1)</f>
        <v>1.07328605200946</v>
      </c>
      <c r="Z364" s="26" t="n">
        <f aca="false">IF(OR(V364="",L364=""),"",V364/(L364*E364)-1)</f>
        <v>1.07328605200946</v>
      </c>
      <c r="AA364" s="16" t="str">
        <f aca="false">IF(V364="","SEM OFERTA",IF(OR(Y364&gt;Premissas!$B$11,Y364&lt;Premissas!$B$12),"VERIFICAR - UNIDADE/EMBALAGEM",IF(Y364&gt;Premissas!$B$6,"NÃO COMPRAR - REAJUSTE &gt;5%","COMPRAR")))</f>
        <v>VERIFICAR - UNIDADE/EMBALAGEM</v>
      </c>
      <c r="AB364" s="18" t="n">
        <f aca="false">IF(W364="DIMEC",S364,IF(W364="MEDCENTRO",U364,""))</f>
        <v>229</v>
      </c>
      <c r="AC364" s="18" t="n">
        <f aca="false">IF(AA364&lt;&gt;"COMPRAR",0,IF(AB364="",I364,MIN(I364,AB364)))</f>
        <v>0</v>
      </c>
      <c r="AD364" s="19" t="n">
        <f aca="false">IF(AC364&gt;0,AC364*V364,0)</f>
        <v>0</v>
      </c>
      <c r="AE364" s="19" t="n">
        <f aca="false">IF(AC364&gt;0,(M364-V364)*AC364,0)</f>
        <v>0</v>
      </c>
      <c r="AF364" s="16" t="str">
        <f aca="false">IF(AA364&lt;&gt;"COMPRAR","",IF(AB364="",IF(X364="","",IF(X364-V364&lt;0.01,"EMPATE TÉCNICO","")),IF(AB364&lt;I364,"ESTOQUE INSUFICIENTE",IF(X364="","",IF(X364-V364&lt;0.01,"EMPATE TÉCNICO","")))))</f>
        <v/>
      </c>
      <c r="AG364" s="16" t="s">
        <v>490</v>
      </c>
      <c r="AH364" s="16" t="s">
        <v>528</v>
      </c>
    </row>
    <row r="365" customFormat="false" ht="15" hidden="false" customHeight="false" outlineLevel="0" collapsed="false">
      <c r="A365" s="16" t="s">
        <v>1224</v>
      </c>
      <c r="B365" s="17" t="s">
        <v>1225</v>
      </c>
      <c r="C365" s="16" t="s">
        <v>1226</v>
      </c>
      <c r="D365" s="16" t="s">
        <v>546</v>
      </c>
      <c r="E365" s="18" t="n">
        <v>1</v>
      </c>
      <c r="F365" s="16" t="s">
        <v>41</v>
      </c>
      <c r="G365" s="18" t="n">
        <v>4</v>
      </c>
      <c r="H365" s="16" t="n">
        <v>2</v>
      </c>
      <c r="I365" s="18" t="n">
        <v>2</v>
      </c>
      <c r="J365" s="19" t="n">
        <v>26.15</v>
      </c>
      <c r="K365" s="19" t="n">
        <v>26.15</v>
      </c>
      <c r="L365" s="19" t="n">
        <v>23.58</v>
      </c>
      <c r="M365" s="19" t="n">
        <f aca="false">IF(J365&gt;0,J365,K365)*E365</f>
        <v>26.15</v>
      </c>
      <c r="N365" s="20"/>
      <c r="O365" s="21" t="n">
        <f aca="false">IF(R365="","",ROUND(R365*(1-Premissas!$B$4),4))</f>
        <v>25.8685</v>
      </c>
      <c r="P365" s="22"/>
      <c r="Q365" s="22"/>
      <c r="R365" s="23" t="n">
        <v>27.23</v>
      </c>
      <c r="S365" s="24"/>
      <c r="T365" s="24"/>
      <c r="U365" s="25" t="n">
        <v>472</v>
      </c>
      <c r="V365" s="19" t="n">
        <f aca="false">IF(COUNT(N365:Q365)=0,"",MIN(N365:Q365))</f>
        <v>25.8685</v>
      </c>
      <c r="W365" s="16" t="str">
        <f aca="false">IF(V365="","",INDEX($N$4:$Q$4,MATCH(V365,N365:Q365,0)))</f>
        <v>MEDCENTRO</v>
      </c>
      <c r="X365" s="19" t="str">
        <f aca="false">IF(COUNT(N365:Q365)&lt;2,"",SMALL(N365:Q365,2))</f>
        <v/>
      </c>
      <c r="Y365" s="26" t="n">
        <f aca="false">IF(OR(V365="",M365=0),"",V365/M365-1)</f>
        <v>-0.0107648183556405</v>
      </c>
      <c r="Z365" s="26" t="n">
        <f aca="false">IF(OR(V365="",L365=""),"",V365/(L365*E365)-1)</f>
        <v>0.0970525869380832</v>
      </c>
      <c r="AA365" s="16" t="str">
        <f aca="false">IF(V365="","SEM OFERTA",IF(OR(Y365&gt;Premissas!$B$11,Y365&lt;Premissas!$B$12),"VERIFICAR - UNIDADE/EMBALAGEM",IF(Y365&gt;Premissas!$B$6,"NÃO COMPRAR - REAJUSTE &gt;5%","COMPRAR")))</f>
        <v>COMPRAR</v>
      </c>
      <c r="AB365" s="18" t="n">
        <f aca="false">IF(W365="DIMEC",S365,IF(W365="MEDCENTRO",U365,""))</f>
        <v>472</v>
      </c>
      <c r="AC365" s="18" t="n">
        <f aca="false">IF(AA365&lt;&gt;"COMPRAR",0,IF(AB365="",I365,MIN(I365,AB365)))</f>
        <v>2</v>
      </c>
      <c r="AD365" s="19" t="n">
        <f aca="false">IF(AC365&gt;0,AC365*V365,0)</f>
        <v>51.737</v>
      </c>
      <c r="AE365" s="19" t="n">
        <f aca="false">IF(AC365&gt;0,(M365-V365)*AC365,0)</f>
        <v>0.562999999999995</v>
      </c>
      <c r="AF365" s="16" t="str">
        <f aca="false">IF(AA365&lt;&gt;"COMPRAR","",IF(AB365="",IF(X365="","",IF(X365-V365&lt;0.01,"EMPATE TÉCNICO","")),IF(AB365&lt;I365,"ESTOQUE INSUFICIENTE",IF(X365="","",IF(X365-V365&lt;0.01,"EMPATE TÉCNICO","")))))</f>
        <v/>
      </c>
      <c r="AG365" s="16" t="s">
        <v>547</v>
      </c>
      <c r="AH365" s="16" t="s">
        <v>528</v>
      </c>
    </row>
    <row r="366" customFormat="false" ht="15" hidden="false" customHeight="false" outlineLevel="0" collapsed="false">
      <c r="A366" s="16" t="s">
        <v>1227</v>
      </c>
      <c r="B366" s="17" t="s">
        <v>1228</v>
      </c>
      <c r="C366" s="16" t="s">
        <v>1229</v>
      </c>
      <c r="D366" s="16" t="s">
        <v>481</v>
      </c>
      <c r="E366" s="18" t="n">
        <v>1</v>
      </c>
      <c r="F366" s="16" t="s">
        <v>41</v>
      </c>
      <c r="G366" s="18" t="n">
        <v>9</v>
      </c>
      <c r="H366" s="16" t="n">
        <v>8.6</v>
      </c>
      <c r="I366" s="18" t="n">
        <v>13</v>
      </c>
      <c r="J366" s="19" t="n">
        <v>14.59</v>
      </c>
      <c r="K366" s="19" t="n">
        <v>14.59</v>
      </c>
      <c r="L366" s="19" t="n">
        <v>14.39</v>
      </c>
      <c r="M366" s="19" t="n">
        <f aca="false">IF(J366&gt;0,J366,K366)*E366</f>
        <v>14.59</v>
      </c>
      <c r="N366" s="20" t="n">
        <v>15.51</v>
      </c>
      <c r="O366" s="21" t="n">
        <f aca="false">IF(R366="","",ROUND(R366*(1-Premissas!$B$4),4))</f>
        <v>15.0195</v>
      </c>
      <c r="P366" s="22"/>
      <c r="Q366" s="22"/>
      <c r="R366" s="23" t="n">
        <v>15.81</v>
      </c>
      <c r="S366" s="24" t="n">
        <v>433</v>
      </c>
      <c r="T366" s="24" t="n">
        <v>60</v>
      </c>
      <c r="U366" s="25" t="n">
        <v>109</v>
      </c>
      <c r="V366" s="19" t="n">
        <f aca="false">IF(COUNT(N366:Q366)=0,"",MIN(N366:Q366))</f>
        <v>15.0195</v>
      </c>
      <c r="W366" s="16" t="str">
        <f aca="false">IF(V366="","",INDEX($N$4:$Q$4,MATCH(V366,N366:Q366,0)))</f>
        <v>MEDCENTRO</v>
      </c>
      <c r="X366" s="19" t="n">
        <f aca="false">IF(COUNT(N366:Q366)&lt;2,"",SMALL(N366:Q366,2))</f>
        <v>15.51</v>
      </c>
      <c r="Y366" s="26" t="n">
        <f aca="false">IF(OR(V366="",M366=0),"",V366/M366-1)</f>
        <v>0.0294379712131598</v>
      </c>
      <c r="Z366" s="26" t="n">
        <f aca="false">IF(OR(V366="",L366=""),"",V366/(L366*E366)-1)</f>
        <v>0.0437456567060459</v>
      </c>
      <c r="AA366" s="16" t="str">
        <f aca="false">IF(V366="","SEM OFERTA",IF(OR(Y366&gt;Premissas!$B$11,Y366&lt;Premissas!$B$12),"VERIFICAR - UNIDADE/EMBALAGEM",IF(Y366&gt;Premissas!$B$6,"NÃO COMPRAR - REAJUSTE &gt;5%","COMPRAR")))</f>
        <v>COMPRAR</v>
      </c>
      <c r="AB366" s="18" t="n">
        <f aca="false">IF(W366="DIMEC",S366,IF(W366="MEDCENTRO",U366,""))</f>
        <v>109</v>
      </c>
      <c r="AC366" s="18" t="n">
        <f aca="false">IF(AA366&lt;&gt;"COMPRAR",0,IF(AB366="",I366,MIN(I366,AB366)))</f>
        <v>13</v>
      </c>
      <c r="AD366" s="19" t="n">
        <f aca="false">IF(AC366&gt;0,AC366*V366,0)</f>
        <v>195.2535</v>
      </c>
      <c r="AE366" s="19" t="n">
        <f aca="false">IF(AC366&gt;0,(M366-V366)*AC366,0)</f>
        <v>-5.58350000000001</v>
      </c>
      <c r="AF366" s="16" t="str">
        <f aca="false">IF(AA366&lt;&gt;"COMPRAR","",IF(AB366="",IF(X366="","",IF(X366-V366&lt;0.01,"EMPATE TÉCNICO","")),IF(AB366&lt;I366,"ESTOQUE INSUFICIENTE",IF(X366="","",IF(X366-V366&lt;0.01,"EMPATE TÉCNICO","")))))</f>
        <v/>
      </c>
      <c r="AG366" s="16" t="s">
        <v>304</v>
      </c>
      <c r="AH366" s="16" t="s">
        <v>528</v>
      </c>
    </row>
    <row r="367" customFormat="false" ht="15" hidden="false" customHeight="false" outlineLevel="0" collapsed="false">
      <c r="A367" s="16" t="s">
        <v>1230</v>
      </c>
      <c r="B367" s="17" t="s">
        <v>1231</v>
      </c>
      <c r="C367" s="16" t="s">
        <v>1232</v>
      </c>
      <c r="D367" s="16" t="s">
        <v>481</v>
      </c>
      <c r="E367" s="18" t="n">
        <v>1</v>
      </c>
      <c r="F367" s="16" t="s">
        <v>41</v>
      </c>
      <c r="G367" s="18" t="n">
        <v>10</v>
      </c>
      <c r="H367" s="16" t="n">
        <v>9.6</v>
      </c>
      <c r="I367" s="18" t="n">
        <v>15</v>
      </c>
      <c r="J367" s="19" t="n">
        <v>18.58</v>
      </c>
      <c r="K367" s="19" t="n">
        <v>18.58</v>
      </c>
      <c r="L367" s="19" t="n">
        <v>18.58</v>
      </c>
      <c r="M367" s="19" t="n">
        <f aca="false">IF(J367&gt;0,J367,K367)*E367</f>
        <v>18.58</v>
      </c>
      <c r="N367" s="20" t="n">
        <v>19.46</v>
      </c>
      <c r="O367" s="21" t="n">
        <f aca="false">IF(R367="","",ROUND(R367*(1-Premissas!$B$4),4))</f>
        <v>18.9335</v>
      </c>
      <c r="P367" s="22"/>
      <c r="Q367" s="22"/>
      <c r="R367" s="23" t="n">
        <v>19.93</v>
      </c>
      <c r="S367" s="24" t="n">
        <v>838</v>
      </c>
      <c r="T367" s="24" t="n">
        <v>60</v>
      </c>
      <c r="U367" s="25" t="n">
        <v>242</v>
      </c>
      <c r="V367" s="19" t="n">
        <f aca="false">IF(COUNT(N367:Q367)=0,"",MIN(N367:Q367))</f>
        <v>18.9335</v>
      </c>
      <c r="W367" s="16" t="str">
        <f aca="false">IF(V367="","",INDEX($N$4:$Q$4,MATCH(V367,N367:Q367,0)))</f>
        <v>MEDCENTRO</v>
      </c>
      <c r="X367" s="19" t="n">
        <f aca="false">IF(COUNT(N367:Q367)&lt;2,"",SMALL(N367:Q367,2))</f>
        <v>19.46</v>
      </c>
      <c r="Y367" s="26" t="n">
        <f aca="false">IF(OR(V367="",M367=0),"",V367/M367-1)</f>
        <v>0.0190258342303553</v>
      </c>
      <c r="Z367" s="26" t="n">
        <f aca="false">IF(OR(V367="",L367=""),"",V367/(L367*E367)-1)</f>
        <v>0.0190258342303553</v>
      </c>
      <c r="AA367" s="16" t="str">
        <f aca="false">IF(V367="","SEM OFERTA",IF(OR(Y367&gt;Premissas!$B$11,Y367&lt;Premissas!$B$12),"VERIFICAR - UNIDADE/EMBALAGEM",IF(Y367&gt;Premissas!$B$6,"NÃO COMPRAR - REAJUSTE &gt;5%","COMPRAR")))</f>
        <v>COMPRAR</v>
      </c>
      <c r="AB367" s="18" t="n">
        <f aca="false">IF(W367="DIMEC",S367,IF(W367="MEDCENTRO",U367,""))</f>
        <v>242</v>
      </c>
      <c r="AC367" s="18" t="n">
        <f aca="false">IF(AA367&lt;&gt;"COMPRAR",0,IF(AB367="",I367,MIN(I367,AB367)))</f>
        <v>15</v>
      </c>
      <c r="AD367" s="19" t="n">
        <f aca="false">IF(AC367&gt;0,AC367*V367,0)</f>
        <v>284.0025</v>
      </c>
      <c r="AE367" s="19" t="n">
        <f aca="false">IF(AC367&gt;0,(M367-V367)*AC367,0)</f>
        <v>-5.30250000000001</v>
      </c>
      <c r="AF367" s="16" t="str">
        <f aca="false">IF(AA367&lt;&gt;"COMPRAR","",IF(AB367="",IF(X367="","",IF(X367-V367&lt;0.01,"EMPATE TÉCNICO","")),IF(AB367&lt;I367,"ESTOQUE INSUFICIENTE",IF(X367="","",IF(X367-V367&lt;0.01,"EMPATE TÉCNICO","")))))</f>
        <v/>
      </c>
      <c r="AG367" s="16" t="s">
        <v>490</v>
      </c>
      <c r="AH367" s="16" t="s">
        <v>528</v>
      </c>
    </row>
    <row r="368" customFormat="false" ht="15" hidden="false" customHeight="false" outlineLevel="0" collapsed="false">
      <c r="A368" s="16" t="s">
        <v>1233</v>
      </c>
      <c r="B368" s="17" t="s">
        <v>1234</v>
      </c>
      <c r="C368" s="16" t="s">
        <v>1235</v>
      </c>
      <c r="D368" s="16" t="s">
        <v>982</v>
      </c>
      <c r="E368" s="18" t="n">
        <v>1</v>
      </c>
      <c r="F368" s="16" t="s">
        <v>43</v>
      </c>
      <c r="G368" s="18" t="n">
        <v>0</v>
      </c>
      <c r="H368" s="16" t="n">
        <v>0.8</v>
      </c>
      <c r="I368" s="18" t="n">
        <v>3</v>
      </c>
      <c r="J368" s="19" t="n">
        <v>11.77</v>
      </c>
      <c r="K368" s="19" t="n">
        <v>11.77</v>
      </c>
      <c r="L368" s="19" t="n">
        <v>9.99</v>
      </c>
      <c r="M368" s="19" t="n">
        <f aca="false">IF(J368&gt;0,J368,K368)*E368</f>
        <v>11.77</v>
      </c>
      <c r="N368" s="20" t="n">
        <v>14.45</v>
      </c>
      <c r="O368" s="21" t="str">
        <f aca="false">IF(R368="","",ROUND(R368*(1-Premissas!$B$4),4))</f>
        <v/>
      </c>
      <c r="P368" s="22"/>
      <c r="Q368" s="22"/>
      <c r="R368" s="23"/>
      <c r="S368" s="24" t="n">
        <v>626</v>
      </c>
      <c r="T368" s="24" t="n">
        <v>60</v>
      </c>
      <c r="U368" s="25"/>
      <c r="V368" s="19" t="n">
        <f aca="false">IF(COUNT(N368:Q368)=0,"",MIN(N368:Q368))</f>
        <v>14.45</v>
      </c>
      <c r="W368" s="16" t="str">
        <f aca="false">IF(V368="","",INDEX($N$4:$Q$4,MATCH(V368,N368:Q368,0)))</f>
        <v>DIMEC</v>
      </c>
      <c r="X368" s="19" t="str">
        <f aca="false">IF(COUNT(N368:Q368)&lt;2,"",SMALL(N368:Q368,2))</f>
        <v/>
      </c>
      <c r="Y368" s="26" t="n">
        <f aca="false">IF(OR(V368="",M368=0),"",V368/M368-1)</f>
        <v>0.227697536108751</v>
      </c>
      <c r="Z368" s="26" t="n">
        <f aca="false">IF(OR(V368="",L368=""),"",V368/(L368*E368)-1)</f>
        <v>0.446446446446446</v>
      </c>
      <c r="AA368" s="16" t="str">
        <f aca="false">IF(V368="","SEM OFERTA",IF(OR(Y368&gt;Premissas!$B$11,Y368&lt;Premissas!$B$12),"VERIFICAR - UNIDADE/EMBALAGEM",IF(Y368&gt;Premissas!$B$6,"NÃO COMPRAR - REAJUSTE &gt;5%","COMPRAR")))</f>
        <v>NÃO COMPRAR - REAJUSTE &gt;5%</v>
      </c>
      <c r="AB368" s="18" t="n">
        <f aca="false">IF(W368="DIMEC",S368,IF(W368="MEDCENTRO",U368,""))</f>
        <v>626</v>
      </c>
      <c r="AC368" s="18" t="n">
        <f aca="false">IF(AA368&lt;&gt;"COMPRAR",0,IF(AB368="",I368,MIN(I368,AB368)))</f>
        <v>0</v>
      </c>
      <c r="AD368" s="19" t="n">
        <f aca="false">IF(AC368&gt;0,AC368*V368,0)</f>
        <v>0</v>
      </c>
      <c r="AE368" s="19" t="n">
        <f aca="false">IF(AC368&gt;0,(M368-V368)*AC368,0)</f>
        <v>0</v>
      </c>
      <c r="AF368" s="16" t="str">
        <f aca="false">IF(AA368&lt;&gt;"COMPRAR","",IF(AB368="",IF(X368="","",IF(X368-V368&lt;0.01,"EMPATE TÉCNICO","")),IF(AB368&lt;I368,"ESTOQUE INSUFICIENTE",IF(X368="","",IF(X368-V368&lt;0.01,"EMPATE TÉCNICO","")))))</f>
        <v/>
      </c>
      <c r="AG368" s="16" t="s">
        <v>490</v>
      </c>
      <c r="AH368" s="16" t="s">
        <v>528</v>
      </c>
    </row>
    <row r="369" customFormat="false" ht="15" hidden="false" customHeight="false" outlineLevel="0" collapsed="false">
      <c r="A369" s="16" t="s">
        <v>1236</v>
      </c>
      <c r="B369" s="17" t="s">
        <v>1237</v>
      </c>
      <c r="C369" s="16" t="s">
        <v>1235</v>
      </c>
      <c r="D369" s="16" t="s">
        <v>287</v>
      </c>
      <c r="E369" s="18" t="n">
        <v>1</v>
      </c>
      <c r="F369" s="16" t="s">
        <v>41</v>
      </c>
      <c r="G369" s="18" t="n">
        <v>0</v>
      </c>
      <c r="H369" s="16" t="n">
        <v>6.9</v>
      </c>
      <c r="I369" s="18" t="n">
        <v>18</v>
      </c>
      <c r="J369" s="19" t="n">
        <v>14.25</v>
      </c>
      <c r="K369" s="19" t="n">
        <v>14.25</v>
      </c>
      <c r="L369" s="19" t="n">
        <v>13.86</v>
      </c>
      <c r="M369" s="19" t="n">
        <f aca="false">IF(J369&gt;0,J369,K369)*E369</f>
        <v>14.25</v>
      </c>
      <c r="N369" s="20" t="n">
        <v>14.52</v>
      </c>
      <c r="O369" s="21" t="n">
        <f aca="false">IF(R369="","",ROUND(R369*(1-Premissas!$B$4),4))</f>
        <v>15.8365</v>
      </c>
      <c r="P369" s="22"/>
      <c r="Q369" s="22"/>
      <c r="R369" s="23" t="n">
        <v>16.67</v>
      </c>
      <c r="S369" s="24" t="n">
        <v>123</v>
      </c>
      <c r="T369" s="24" t="n">
        <v>56</v>
      </c>
      <c r="U369" s="25" t="n">
        <v>303</v>
      </c>
      <c r="V369" s="19" t="n">
        <f aca="false">IF(COUNT(N369:Q369)=0,"",MIN(N369:Q369))</f>
        <v>14.52</v>
      </c>
      <c r="W369" s="16" t="str">
        <f aca="false">IF(V369="","",INDEX($N$4:$Q$4,MATCH(V369,N369:Q369,0)))</f>
        <v>DIMEC</v>
      </c>
      <c r="X369" s="19" t="n">
        <f aca="false">IF(COUNT(N369:Q369)&lt;2,"",SMALL(N369:Q369,2))</f>
        <v>15.8365</v>
      </c>
      <c r="Y369" s="26" t="n">
        <f aca="false">IF(OR(V369="",M369=0),"",V369/M369-1)</f>
        <v>0.0189473684210526</v>
      </c>
      <c r="Z369" s="26" t="n">
        <f aca="false">IF(OR(V369="",L369=""),"",V369/(L369*E369)-1)</f>
        <v>0.0476190476190477</v>
      </c>
      <c r="AA369" s="16" t="str">
        <f aca="false">IF(V369="","SEM OFERTA",IF(OR(Y369&gt;Premissas!$B$11,Y369&lt;Premissas!$B$12),"VERIFICAR - UNIDADE/EMBALAGEM",IF(Y369&gt;Premissas!$B$6,"NÃO COMPRAR - REAJUSTE &gt;5%","COMPRAR")))</f>
        <v>COMPRAR</v>
      </c>
      <c r="AB369" s="18" t="n">
        <f aca="false">IF(W369="DIMEC",S369,IF(W369="MEDCENTRO",U369,""))</f>
        <v>123</v>
      </c>
      <c r="AC369" s="18" t="n">
        <f aca="false">IF(AA369&lt;&gt;"COMPRAR",0,IF(AB369="",I369,MIN(I369,AB369)))</f>
        <v>18</v>
      </c>
      <c r="AD369" s="19" t="n">
        <f aca="false">IF(AC369&gt;0,AC369*V369,0)</f>
        <v>261.36</v>
      </c>
      <c r="AE369" s="19" t="n">
        <f aca="false">IF(AC369&gt;0,(M369-V369)*AC369,0)</f>
        <v>-4.85999999999999</v>
      </c>
      <c r="AF369" s="16" t="str">
        <f aca="false">IF(AA369&lt;&gt;"COMPRAR","",IF(AB369="",IF(X369="","",IF(X369-V369&lt;0.01,"EMPATE TÉCNICO","")),IF(AB369&lt;I369,"ESTOQUE INSUFICIENTE",IF(X369="","",IF(X369-V369&lt;0.01,"EMPATE TÉCNICO","")))))</f>
        <v/>
      </c>
      <c r="AG369" s="16" t="s">
        <v>490</v>
      </c>
      <c r="AH369" s="16" t="s">
        <v>528</v>
      </c>
    </row>
    <row r="370" customFormat="false" ht="15" hidden="false" customHeight="false" outlineLevel="0" collapsed="false">
      <c r="A370" s="16" t="s">
        <v>1238</v>
      </c>
      <c r="B370" s="17" t="s">
        <v>1239</v>
      </c>
      <c r="C370" s="16" t="s">
        <v>1240</v>
      </c>
      <c r="D370" s="16" t="s">
        <v>546</v>
      </c>
      <c r="E370" s="18" t="n">
        <v>1</v>
      </c>
      <c r="F370" s="16" t="s">
        <v>41</v>
      </c>
      <c r="G370" s="18" t="n">
        <v>21</v>
      </c>
      <c r="H370" s="16" t="n">
        <v>12.6</v>
      </c>
      <c r="I370" s="18" t="n">
        <v>12</v>
      </c>
      <c r="J370" s="19" t="n">
        <v>18.59</v>
      </c>
      <c r="K370" s="19" t="n">
        <v>18.59</v>
      </c>
      <c r="L370" s="19" t="n">
        <v>18.59</v>
      </c>
      <c r="M370" s="19" t="n">
        <f aca="false">IF(J370&gt;0,J370,K370)*E370</f>
        <v>18.59</v>
      </c>
      <c r="N370" s="20"/>
      <c r="O370" s="21" t="n">
        <f aca="false">IF(R370="","",ROUND(R370*(1-Premissas!$B$4),4))</f>
        <v>18.696</v>
      </c>
      <c r="P370" s="22"/>
      <c r="Q370" s="22"/>
      <c r="R370" s="23" t="n">
        <v>19.68</v>
      </c>
      <c r="S370" s="24"/>
      <c r="T370" s="24"/>
      <c r="U370" s="25" t="n">
        <v>137</v>
      </c>
      <c r="V370" s="19" t="n">
        <f aca="false">IF(COUNT(N370:Q370)=0,"",MIN(N370:Q370))</f>
        <v>18.696</v>
      </c>
      <c r="W370" s="16" t="str">
        <f aca="false">IF(V370="","",INDEX($N$4:$Q$4,MATCH(V370,N370:Q370,0)))</f>
        <v>MEDCENTRO</v>
      </c>
      <c r="X370" s="19" t="str">
        <f aca="false">IF(COUNT(N370:Q370)&lt;2,"",SMALL(N370:Q370,2))</f>
        <v/>
      </c>
      <c r="Y370" s="26" t="n">
        <f aca="false">IF(OR(V370="",M370=0),"",V370/M370-1)</f>
        <v>0.00570199031737495</v>
      </c>
      <c r="Z370" s="26" t="n">
        <f aca="false">IF(OR(V370="",L370=""),"",V370/(L370*E370)-1)</f>
        <v>0.00570199031737495</v>
      </c>
      <c r="AA370" s="16" t="str">
        <f aca="false">IF(V370="","SEM OFERTA",IF(OR(Y370&gt;Premissas!$B$11,Y370&lt;Premissas!$B$12),"VERIFICAR - UNIDADE/EMBALAGEM",IF(Y370&gt;Premissas!$B$6,"NÃO COMPRAR - REAJUSTE &gt;5%","COMPRAR")))</f>
        <v>COMPRAR</v>
      </c>
      <c r="AB370" s="18" t="n">
        <f aca="false">IF(W370="DIMEC",S370,IF(W370="MEDCENTRO",U370,""))</f>
        <v>137</v>
      </c>
      <c r="AC370" s="18" t="n">
        <f aca="false">IF(AA370&lt;&gt;"COMPRAR",0,IF(AB370="",I370,MIN(I370,AB370)))</f>
        <v>12</v>
      </c>
      <c r="AD370" s="19" t="n">
        <f aca="false">IF(AC370&gt;0,AC370*V370,0)</f>
        <v>224.352</v>
      </c>
      <c r="AE370" s="19" t="n">
        <f aca="false">IF(AC370&gt;0,(M370-V370)*AC370,0)</f>
        <v>-1.27200000000002</v>
      </c>
      <c r="AF370" s="16" t="str">
        <f aca="false">IF(AA370&lt;&gt;"COMPRAR","",IF(AB370="",IF(X370="","",IF(X370-V370&lt;0.01,"EMPATE TÉCNICO","")),IF(AB370&lt;I370,"ESTOQUE INSUFICIENTE",IF(X370="","",IF(X370-V370&lt;0.01,"EMPATE TÉCNICO","")))))</f>
        <v/>
      </c>
      <c r="AG370" s="16" t="s">
        <v>1241</v>
      </c>
      <c r="AH370" s="16" t="s">
        <v>528</v>
      </c>
    </row>
    <row r="371" customFormat="false" ht="15" hidden="false" customHeight="false" outlineLevel="0" collapsed="false">
      <c r="A371" s="16" t="s">
        <v>1242</v>
      </c>
      <c r="B371" s="17" t="s">
        <v>1243</v>
      </c>
      <c r="C371" s="16" t="s">
        <v>1244</v>
      </c>
      <c r="D371" s="16" t="s">
        <v>982</v>
      </c>
      <c r="E371" s="18" t="n">
        <v>1</v>
      </c>
      <c r="F371" s="16" t="s">
        <v>43</v>
      </c>
      <c r="G371" s="18" t="n">
        <v>0</v>
      </c>
      <c r="H371" s="16" t="n">
        <v>4</v>
      </c>
      <c r="I371" s="18" t="n">
        <v>11</v>
      </c>
      <c r="J371" s="19" t="n">
        <v>17.13</v>
      </c>
      <c r="K371" s="19" t="n">
        <v>17.13</v>
      </c>
      <c r="L371" s="19" t="n">
        <v>14.57</v>
      </c>
      <c r="M371" s="19" t="n">
        <f aca="false">IF(J371&gt;0,J371,K371)*E371</f>
        <v>17.13</v>
      </c>
      <c r="N371" s="20" t="n">
        <v>21.08</v>
      </c>
      <c r="O371" s="21" t="n">
        <f aca="false">IF(R371="","",ROUND(R371*(1-Premissas!$B$4),4))</f>
        <v>20.235</v>
      </c>
      <c r="P371" s="22"/>
      <c r="Q371" s="22"/>
      <c r="R371" s="23" t="n">
        <v>21.3</v>
      </c>
      <c r="S371" s="24" t="n">
        <v>435</v>
      </c>
      <c r="T371" s="24" t="n">
        <v>60</v>
      </c>
      <c r="U371" s="25" t="n">
        <v>38</v>
      </c>
      <c r="V371" s="19" t="n">
        <f aca="false">IF(COUNT(N371:Q371)=0,"",MIN(N371:Q371))</f>
        <v>20.235</v>
      </c>
      <c r="W371" s="16" t="str">
        <f aca="false">IF(V371="","",INDEX($N$4:$Q$4,MATCH(V371,N371:Q371,0)))</f>
        <v>MEDCENTRO</v>
      </c>
      <c r="X371" s="19" t="n">
        <f aca="false">IF(COUNT(N371:Q371)&lt;2,"",SMALL(N371:Q371,2))</f>
        <v>21.08</v>
      </c>
      <c r="Y371" s="26" t="n">
        <f aca="false">IF(OR(V371="",M371=0),"",V371/M371-1)</f>
        <v>0.181260945709282</v>
      </c>
      <c r="Z371" s="26" t="n">
        <f aca="false">IF(OR(V371="",L371=""),"",V371/(L371*E371)-1)</f>
        <v>0.388812628689087</v>
      </c>
      <c r="AA371" s="16" t="str">
        <f aca="false">IF(V371="","SEM OFERTA",IF(OR(Y371&gt;Premissas!$B$11,Y371&lt;Premissas!$B$12),"VERIFICAR - UNIDADE/EMBALAGEM",IF(Y371&gt;Premissas!$B$6,"NÃO COMPRAR - REAJUSTE &gt;5%","COMPRAR")))</f>
        <v>NÃO COMPRAR - REAJUSTE &gt;5%</v>
      </c>
      <c r="AB371" s="18" t="n">
        <f aca="false">IF(W371="DIMEC",S371,IF(W371="MEDCENTRO",U371,""))</f>
        <v>38</v>
      </c>
      <c r="AC371" s="18" t="n">
        <f aca="false">IF(AA371&lt;&gt;"COMPRAR",0,IF(AB371="",I371,MIN(I371,AB371)))</f>
        <v>0</v>
      </c>
      <c r="AD371" s="19" t="n">
        <f aca="false">IF(AC371&gt;0,AC371*V371,0)</f>
        <v>0</v>
      </c>
      <c r="AE371" s="19" t="n">
        <f aca="false">IF(AC371&gt;0,(M371-V371)*AC371,0)</f>
        <v>0</v>
      </c>
      <c r="AF371" s="16" t="str">
        <f aca="false">IF(AA371&lt;&gt;"COMPRAR","",IF(AB371="",IF(X371="","",IF(X371-V371&lt;0.01,"EMPATE TÉCNICO","")),IF(AB371&lt;I371,"ESTOQUE INSUFICIENTE",IF(X371="","",IF(X371-V371&lt;0.01,"EMPATE TÉCNICO","")))))</f>
        <v/>
      </c>
      <c r="AG371" s="16" t="s">
        <v>490</v>
      </c>
      <c r="AH371" s="16" t="s">
        <v>528</v>
      </c>
    </row>
    <row r="372" customFormat="false" ht="15" hidden="false" customHeight="false" outlineLevel="0" collapsed="false">
      <c r="A372" s="16" t="s">
        <v>1245</v>
      </c>
      <c r="B372" s="17" t="s">
        <v>1246</v>
      </c>
      <c r="C372" s="16" t="s">
        <v>1244</v>
      </c>
      <c r="D372" s="16" t="s">
        <v>287</v>
      </c>
      <c r="E372" s="18" t="n">
        <v>1</v>
      </c>
      <c r="F372" s="16" t="s">
        <v>41</v>
      </c>
      <c r="G372" s="18" t="n">
        <v>1</v>
      </c>
      <c r="H372" s="16" t="n">
        <v>2.2</v>
      </c>
      <c r="I372" s="18" t="n">
        <v>5</v>
      </c>
      <c r="J372" s="19" t="n">
        <v>14.5477777777778</v>
      </c>
      <c r="K372" s="19" t="n">
        <v>14.5477777777778</v>
      </c>
      <c r="L372" s="19" t="n">
        <v>14.5478</v>
      </c>
      <c r="M372" s="19" t="n">
        <f aca="false">IF(J372&gt;0,J372,K372)*E372</f>
        <v>14.5477777777778</v>
      </c>
      <c r="N372" s="20"/>
      <c r="O372" s="21" t="n">
        <f aca="false">IF(R372="","",ROUND(R372*(1-Premissas!$B$4),4))</f>
        <v>19.9025</v>
      </c>
      <c r="P372" s="22"/>
      <c r="Q372" s="22"/>
      <c r="R372" s="23" t="n">
        <v>20.95</v>
      </c>
      <c r="S372" s="24"/>
      <c r="T372" s="24"/>
      <c r="U372" s="25" t="n">
        <v>94</v>
      </c>
      <c r="V372" s="19" t="n">
        <f aca="false">IF(COUNT(N372:Q372)=0,"",MIN(N372:Q372))</f>
        <v>19.9025</v>
      </c>
      <c r="W372" s="16" t="str">
        <f aca="false">IF(V372="","",INDEX($N$4:$Q$4,MATCH(V372,N372:Q372,0)))</f>
        <v>MEDCENTRO</v>
      </c>
      <c r="X372" s="19" t="str">
        <f aca="false">IF(COUNT(N372:Q372)&lt;2,"",SMALL(N372:Q372,2))</f>
        <v/>
      </c>
      <c r="Y372" s="26" t="n">
        <f aca="false">IF(OR(V372="",M372=0),"",V372/M372-1)</f>
        <v>0.368078362483768</v>
      </c>
      <c r="Z372" s="26" t="n">
        <f aca="false">IF(OR(V372="",L372=""),"",V372/(L372*E372)-1)</f>
        <v>0.368076272701027</v>
      </c>
      <c r="AA372" s="16" t="str">
        <f aca="false">IF(V372="","SEM OFERTA",IF(OR(Y372&gt;Premissas!$B$11,Y372&lt;Premissas!$B$12),"VERIFICAR - UNIDADE/EMBALAGEM",IF(Y372&gt;Premissas!$B$6,"NÃO COMPRAR - REAJUSTE &gt;5%","COMPRAR")))</f>
        <v>NÃO COMPRAR - REAJUSTE &gt;5%</v>
      </c>
      <c r="AB372" s="18" t="n">
        <f aca="false">IF(W372="DIMEC",S372,IF(W372="MEDCENTRO",U372,""))</f>
        <v>94</v>
      </c>
      <c r="AC372" s="18" t="n">
        <f aca="false">IF(AA372&lt;&gt;"COMPRAR",0,IF(AB372="",I372,MIN(I372,AB372)))</f>
        <v>0</v>
      </c>
      <c r="AD372" s="19" t="n">
        <f aca="false">IF(AC372&gt;0,AC372*V372,0)</f>
        <v>0</v>
      </c>
      <c r="AE372" s="19" t="n">
        <f aca="false">IF(AC372&gt;0,(M372-V372)*AC372,0)</f>
        <v>0</v>
      </c>
      <c r="AF372" s="16" t="str">
        <f aca="false">IF(AA372&lt;&gt;"COMPRAR","",IF(AB372="",IF(X372="","",IF(X372-V372&lt;0.01,"EMPATE TÉCNICO","")),IF(AB372&lt;I372,"ESTOQUE INSUFICIENTE",IF(X372="","",IF(X372-V372&lt;0.01,"EMPATE TÉCNICO","")))))</f>
        <v/>
      </c>
      <c r="AG372" s="16" t="s">
        <v>547</v>
      </c>
      <c r="AH372" s="16" t="s">
        <v>528</v>
      </c>
    </row>
    <row r="373" customFormat="false" ht="15" hidden="false" customHeight="false" outlineLevel="0" collapsed="false">
      <c r="A373" s="16" t="s">
        <v>1247</v>
      </c>
      <c r="B373" s="17" t="s">
        <v>1248</v>
      </c>
      <c r="C373" s="16" t="s">
        <v>1249</v>
      </c>
      <c r="D373" s="16" t="s">
        <v>641</v>
      </c>
      <c r="E373" s="18" t="n">
        <v>1</v>
      </c>
      <c r="F373" s="16" t="s">
        <v>42</v>
      </c>
      <c r="G373" s="18" t="n">
        <v>1</v>
      </c>
      <c r="H373" s="16" t="n">
        <v>1</v>
      </c>
      <c r="I373" s="18" t="n">
        <v>2</v>
      </c>
      <c r="J373" s="19" t="n">
        <v>22.82</v>
      </c>
      <c r="K373" s="19" t="n">
        <v>22.82</v>
      </c>
      <c r="L373" s="19" t="n">
        <v>22.82</v>
      </c>
      <c r="M373" s="19" t="n">
        <f aca="false">IF(J373&gt;0,J373,K373)*E373</f>
        <v>22.82</v>
      </c>
      <c r="N373" s="20" t="n">
        <v>30.57</v>
      </c>
      <c r="O373" s="21" t="str">
        <f aca="false">IF(R373="","",ROUND(R373*(1-Premissas!$B$4),4))</f>
        <v/>
      </c>
      <c r="P373" s="22"/>
      <c r="Q373" s="22"/>
      <c r="R373" s="23"/>
      <c r="S373" s="24" t="n">
        <v>167</v>
      </c>
      <c r="T373" s="24" t="n">
        <v>60</v>
      </c>
      <c r="U373" s="25"/>
      <c r="V373" s="19" t="n">
        <f aca="false">IF(COUNT(N373:Q373)=0,"",MIN(N373:Q373))</f>
        <v>30.57</v>
      </c>
      <c r="W373" s="16" t="str">
        <f aca="false">IF(V373="","",INDEX($N$4:$Q$4,MATCH(V373,N373:Q373,0)))</f>
        <v>DIMEC</v>
      </c>
      <c r="X373" s="19" t="str">
        <f aca="false">IF(COUNT(N373:Q373)&lt;2,"",SMALL(N373:Q373,2))</f>
        <v/>
      </c>
      <c r="Y373" s="26" t="n">
        <f aca="false">IF(OR(V373="",M373=0),"",V373/M373-1)</f>
        <v>0.339614373356705</v>
      </c>
      <c r="Z373" s="26" t="n">
        <f aca="false">IF(OR(V373="",L373=""),"",V373/(L373*E373)-1)</f>
        <v>0.339614373356705</v>
      </c>
      <c r="AA373" s="16" t="str">
        <f aca="false">IF(V373="","SEM OFERTA",IF(OR(Y373&gt;Premissas!$B$11,Y373&lt;Premissas!$B$12),"VERIFICAR - UNIDADE/EMBALAGEM",IF(Y373&gt;Premissas!$B$6,"NÃO COMPRAR - REAJUSTE &gt;5%","COMPRAR")))</f>
        <v>NÃO COMPRAR - REAJUSTE &gt;5%</v>
      </c>
      <c r="AB373" s="18" t="n">
        <f aca="false">IF(W373="DIMEC",S373,IF(W373="MEDCENTRO",U373,""))</f>
        <v>167</v>
      </c>
      <c r="AC373" s="18" t="n">
        <f aca="false">IF(AA373&lt;&gt;"COMPRAR",0,IF(AB373="",I373,MIN(I373,AB373)))</f>
        <v>0</v>
      </c>
      <c r="AD373" s="19" t="n">
        <f aca="false">IF(AC373&gt;0,AC373*V373,0)</f>
        <v>0</v>
      </c>
      <c r="AE373" s="19" t="n">
        <f aca="false">IF(AC373&gt;0,(M373-V373)*AC373,0)</f>
        <v>0</v>
      </c>
      <c r="AF373" s="16" t="str">
        <f aca="false">IF(AA373&lt;&gt;"COMPRAR","",IF(AB373="",IF(X373="","",IF(X373-V373&lt;0.01,"EMPATE TÉCNICO","")),IF(AB373&lt;I373,"ESTOQUE INSUFICIENTE",IF(X373="","",IF(X373-V373&lt;0.01,"EMPATE TÉCNICO","")))))</f>
        <v/>
      </c>
      <c r="AG373" s="16" t="s">
        <v>547</v>
      </c>
      <c r="AH373" s="16" t="s">
        <v>528</v>
      </c>
    </row>
    <row r="374" customFormat="false" ht="15" hidden="false" customHeight="false" outlineLevel="0" collapsed="false">
      <c r="A374" s="16" t="s">
        <v>1250</v>
      </c>
      <c r="B374" s="17" t="s">
        <v>1251</v>
      </c>
      <c r="C374" s="16" t="s">
        <v>1252</v>
      </c>
      <c r="D374" s="16" t="s">
        <v>641</v>
      </c>
      <c r="E374" s="18" t="n">
        <v>1</v>
      </c>
      <c r="F374" s="16" t="s">
        <v>41</v>
      </c>
      <c r="G374" s="18" t="n">
        <v>0</v>
      </c>
      <c r="H374" s="16" t="n">
        <v>4.3</v>
      </c>
      <c r="I374" s="18" t="n">
        <v>12</v>
      </c>
      <c r="J374" s="19" t="n">
        <v>22.81875</v>
      </c>
      <c r="K374" s="19" t="n">
        <v>22.81875</v>
      </c>
      <c r="L374" s="19" t="n">
        <v>22.8175</v>
      </c>
      <c r="M374" s="19" t="n">
        <f aca="false">IF(J374&gt;0,J374,K374)*E374</f>
        <v>22.81875</v>
      </c>
      <c r="N374" s="20" t="n">
        <v>30.47</v>
      </c>
      <c r="O374" s="21" t="str">
        <f aca="false">IF(R374="","",ROUND(R374*(1-Premissas!$B$4),4))</f>
        <v/>
      </c>
      <c r="P374" s="22"/>
      <c r="Q374" s="22"/>
      <c r="R374" s="23"/>
      <c r="S374" s="24" t="n">
        <v>350</v>
      </c>
      <c r="T374" s="24" t="n">
        <v>60</v>
      </c>
      <c r="U374" s="25"/>
      <c r="V374" s="19" t="n">
        <f aca="false">IF(COUNT(N374:Q374)=0,"",MIN(N374:Q374))</f>
        <v>30.47</v>
      </c>
      <c r="W374" s="16" t="str">
        <f aca="false">IF(V374="","",INDEX($N$4:$Q$4,MATCH(V374,N374:Q374,0)))</f>
        <v>DIMEC</v>
      </c>
      <c r="X374" s="19" t="str">
        <f aca="false">IF(COUNT(N374:Q374)&lt;2,"",SMALL(N374:Q374,2))</f>
        <v/>
      </c>
      <c r="Y374" s="26" t="n">
        <f aca="false">IF(OR(V374="",M374=0),"",V374/M374-1)</f>
        <v>0.335305395781977</v>
      </c>
      <c r="Z374" s="26" t="n">
        <f aca="false">IF(OR(V374="",L374=""),"",V374/(L374*E374)-1)</f>
        <v>0.335378547167744</v>
      </c>
      <c r="AA374" s="16" t="str">
        <f aca="false">IF(V374="","SEM OFERTA",IF(OR(Y374&gt;Premissas!$B$11,Y374&lt;Premissas!$B$12),"VERIFICAR - UNIDADE/EMBALAGEM",IF(Y374&gt;Premissas!$B$6,"NÃO COMPRAR - REAJUSTE &gt;5%","COMPRAR")))</f>
        <v>NÃO COMPRAR - REAJUSTE &gt;5%</v>
      </c>
      <c r="AB374" s="18" t="n">
        <f aca="false">IF(W374="DIMEC",S374,IF(W374="MEDCENTRO",U374,""))</f>
        <v>350</v>
      </c>
      <c r="AC374" s="18" t="n">
        <f aca="false">IF(AA374&lt;&gt;"COMPRAR",0,IF(AB374="",I374,MIN(I374,AB374)))</f>
        <v>0</v>
      </c>
      <c r="AD374" s="19" t="n">
        <f aca="false">IF(AC374&gt;0,AC374*V374,0)</f>
        <v>0</v>
      </c>
      <c r="AE374" s="19" t="n">
        <f aca="false">IF(AC374&gt;0,(M374-V374)*AC374,0)</f>
        <v>0</v>
      </c>
      <c r="AF374" s="16" t="str">
        <f aca="false">IF(AA374&lt;&gt;"COMPRAR","",IF(AB374="",IF(X374="","",IF(X374-V374&lt;0.01,"EMPATE TÉCNICO","")),IF(AB374&lt;I374,"ESTOQUE INSUFICIENTE",IF(X374="","",IF(X374-V374&lt;0.01,"EMPATE TÉCNICO","")))))</f>
        <v/>
      </c>
      <c r="AG374" s="16" t="s">
        <v>547</v>
      </c>
      <c r="AH374" s="16" t="s">
        <v>528</v>
      </c>
    </row>
    <row r="375" customFormat="false" ht="15" hidden="false" customHeight="false" outlineLevel="0" collapsed="false">
      <c r="A375" s="16" t="s">
        <v>1253</v>
      </c>
      <c r="B375" s="17" t="s">
        <v>1254</v>
      </c>
      <c r="C375" s="16" t="s">
        <v>1255</v>
      </c>
      <c r="D375" s="16" t="s">
        <v>563</v>
      </c>
      <c r="E375" s="18" t="n">
        <v>1</v>
      </c>
      <c r="F375" s="16" t="s">
        <v>41</v>
      </c>
      <c r="G375" s="18" t="n">
        <v>4</v>
      </c>
      <c r="H375" s="16" t="n">
        <v>2.2</v>
      </c>
      <c r="I375" s="18" t="n">
        <v>2</v>
      </c>
      <c r="J375" s="19" t="n">
        <v>33.53</v>
      </c>
      <c r="K375" s="19" t="n">
        <v>33.53</v>
      </c>
      <c r="L375" s="19" t="n">
        <v>33.53</v>
      </c>
      <c r="M375" s="19" t="n">
        <f aca="false">IF(J375&gt;0,J375,K375)*E375</f>
        <v>33.53</v>
      </c>
      <c r="N375" s="20" t="n">
        <v>38.54</v>
      </c>
      <c r="O375" s="21" t="str">
        <f aca="false">IF(R375="","",ROUND(R375*(1-Premissas!$B$4),4))</f>
        <v/>
      </c>
      <c r="P375" s="22"/>
      <c r="Q375" s="22"/>
      <c r="R375" s="23"/>
      <c r="S375" s="24" t="n">
        <v>71</v>
      </c>
      <c r="T375" s="24" t="n">
        <v>100</v>
      </c>
      <c r="U375" s="25"/>
      <c r="V375" s="19" t="n">
        <f aca="false">IF(COUNT(N375:Q375)=0,"",MIN(N375:Q375))</f>
        <v>38.54</v>
      </c>
      <c r="W375" s="16" t="str">
        <f aca="false">IF(V375="","",INDEX($N$4:$Q$4,MATCH(V375,N375:Q375,0)))</f>
        <v>DIMEC</v>
      </c>
      <c r="X375" s="19" t="str">
        <f aca="false">IF(COUNT(N375:Q375)&lt;2,"",SMALL(N375:Q375,2))</f>
        <v/>
      </c>
      <c r="Y375" s="26" t="n">
        <f aca="false">IF(OR(V375="",M375=0),"",V375/M375-1)</f>
        <v>0.149418431255592</v>
      </c>
      <c r="Z375" s="26" t="n">
        <f aca="false">IF(OR(V375="",L375=""),"",V375/(L375*E375)-1)</f>
        <v>0.149418431255592</v>
      </c>
      <c r="AA375" s="16" t="str">
        <f aca="false">IF(V375="","SEM OFERTA",IF(OR(Y375&gt;Premissas!$B$11,Y375&lt;Premissas!$B$12),"VERIFICAR - UNIDADE/EMBALAGEM",IF(Y375&gt;Premissas!$B$6,"NÃO COMPRAR - REAJUSTE &gt;5%","COMPRAR")))</f>
        <v>NÃO COMPRAR - REAJUSTE &gt;5%</v>
      </c>
      <c r="AB375" s="18" t="n">
        <f aca="false">IF(W375="DIMEC",S375,IF(W375="MEDCENTRO",U375,""))</f>
        <v>71</v>
      </c>
      <c r="AC375" s="18" t="n">
        <f aca="false">IF(AA375&lt;&gt;"COMPRAR",0,IF(AB375="",I375,MIN(I375,AB375)))</f>
        <v>0</v>
      </c>
      <c r="AD375" s="19" t="n">
        <f aca="false">IF(AC375&gt;0,AC375*V375,0)</f>
        <v>0</v>
      </c>
      <c r="AE375" s="19" t="n">
        <f aca="false">IF(AC375&gt;0,(M375-V375)*AC375,0)</f>
        <v>0</v>
      </c>
      <c r="AF375" s="16" t="str">
        <f aca="false">IF(AA375&lt;&gt;"COMPRAR","",IF(AB375="",IF(X375="","",IF(X375-V375&lt;0.01,"EMPATE TÉCNICO","")),IF(AB375&lt;I375,"ESTOQUE INSUFICIENTE",IF(X375="","",IF(X375-V375&lt;0.01,"EMPATE TÉCNICO","")))))</f>
        <v/>
      </c>
      <c r="AG375" s="16" t="s">
        <v>564</v>
      </c>
      <c r="AH375" s="16" t="s">
        <v>528</v>
      </c>
    </row>
    <row r="376" customFormat="false" ht="15" hidden="false" customHeight="false" outlineLevel="0" collapsed="false">
      <c r="A376" s="16" t="s">
        <v>1256</v>
      </c>
      <c r="B376" s="17" t="s">
        <v>1257</v>
      </c>
      <c r="C376" s="16" t="s">
        <v>1258</v>
      </c>
      <c r="D376" s="16" t="s">
        <v>287</v>
      </c>
      <c r="E376" s="18" t="n">
        <v>1</v>
      </c>
      <c r="F376" s="16" t="s">
        <v>43</v>
      </c>
      <c r="G376" s="18" t="n">
        <v>2</v>
      </c>
      <c r="H376" s="16" t="n">
        <v>1.1</v>
      </c>
      <c r="I376" s="18" t="n">
        <v>1</v>
      </c>
      <c r="J376" s="19" t="n">
        <v>4.46</v>
      </c>
      <c r="K376" s="19" t="n">
        <v>4.46</v>
      </c>
      <c r="L376" s="19" t="n">
        <v>4.46</v>
      </c>
      <c r="M376" s="19" t="n">
        <f aca="false">IF(J376&gt;0,J376,K376)*E376</f>
        <v>4.46</v>
      </c>
      <c r="N376" s="20" t="n">
        <v>7.27</v>
      </c>
      <c r="O376" s="21" t="n">
        <f aca="false">IF(R376="","",ROUND(R376*(1-Premissas!$B$4),4))</f>
        <v>7.923</v>
      </c>
      <c r="P376" s="22"/>
      <c r="Q376" s="22"/>
      <c r="R376" s="23" t="n">
        <v>8.34</v>
      </c>
      <c r="S376" s="24" t="n">
        <v>37</v>
      </c>
      <c r="T376" s="24" t="n">
        <v>60</v>
      </c>
      <c r="U376" s="25" t="n">
        <v>1688</v>
      </c>
      <c r="V376" s="19" t="n">
        <f aca="false">IF(COUNT(N376:Q376)=0,"",MIN(N376:Q376))</f>
        <v>7.27</v>
      </c>
      <c r="W376" s="16" t="str">
        <f aca="false">IF(V376="","",INDEX($N$4:$Q$4,MATCH(V376,N376:Q376,0)))</f>
        <v>DIMEC</v>
      </c>
      <c r="X376" s="19" t="n">
        <f aca="false">IF(COUNT(N376:Q376)&lt;2,"",SMALL(N376:Q376,2))</f>
        <v>7.923</v>
      </c>
      <c r="Y376" s="26" t="n">
        <f aca="false">IF(OR(V376="",M376=0),"",V376/M376-1)</f>
        <v>0.630044843049327</v>
      </c>
      <c r="Z376" s="26" t="n">
        <f aca="false">IF(OR(V376="",L376=""),"",V376/(L376*E376)-1)</f>
        <v>0.630044843049327</v>
      </c>
      <c r="AA376" s="16" t="str">
        <f aca="false">IF(V376="","SEM OFERTA",IF(OR(Y376&gt;Premissas!$B$11,Y376&lt;Premissas!$B$12),"VERIFICAR - UNIDADE/EMBALAGEM",IF(Y376&gt;Premissas!$B$6,"NÃO COMPRAR - REAJUSTE &gt;5%","COMPRAR")))</f>
        <v>NÃO COMPRAR - REAJUSTE &gt;5%</v>
      </c>
      <c r="AB376" s="18" t="n">
        <f aca="false">IF(W376="DIMEC",S376,IF(W376="MEDCENTRO",U376,""))</f>
        <v>37</v>
      </c>
      <c r="AC376" s="18" t="n">
        <f aca="false">IF(AA376&lt;&gt;"COMPRAR",0,IF(AB376="",I376,MIN(I376,AB376)))</f>
        <v>0</v>
      </c>
      <c r="AD376" s="19" t="n">
        <f aca="false">IF(AC376&gt;0,AC376*V376,0)</f>
        <v>0</v>
      </c>
      <c r="AE376" s="19" t="n">
        <f aca="false">IF(AC376&gt;0,(M376-V376)*AC376,0)</f>
        <v>0</v>
      </c>
      <c r="AF376" s="16" t="str">
        <f aca="false">IF(AA376&lt;&gt;"COMPRAR","",IF(AB376="",IF(X376="","",IF(X376-V376&lt;0.01,"EMPATE TÉCNICO","")),IF(AB376&lt;I376,"ESTOQUE INSUFICIENTE",IF(X376="","",IF(X376-V376&lt;0.01,"EMPATE TÉCNICO","")))))</f>
        <v/>
      </c>
      <c r="AG376" s="16" t="s">
        <v>547</v>
      </c>
      <c r="AH376" s="16" t="s">
        <v>528</v>
      </c>
    </row>
    <row r="377" customFormat="false" ht="15" hidden="false" customHeight="false" outlineLevel="0" collapsed="false">
      <c r="A377" s="16" t="s">
        <v>1259</v>
      </c>
      <c r="B377" s="17" t="s">
        <v>1260</v>
      </c>
      <c r="C377" s="16" t="s">
        <v>1261</v>
      </c>
      <c r="D377" s="16" t="s">
        <v>287</v>
      </c>
      <c r="E377" s="18" t="n">
        <v>1</v>
      </c>
      <c r="F377" s="16" t="s">
        <v>43</v>
      </c>
      <c r="G377" s="18" t="n">
        <v>0</v>
      </c>
      <c r="H377" s="16" t="n">
        <v>0.4</v>
      </c>
      <c r="I377" s="18" t="n">
        <v>2</v>
      </c>
      <c r="J377" s="19" t="n">
        <v>10.85</v>
      </c>
      <c r="K377" s="19" t="n">
        <v>10.85</v>
      </c>
      <c r="L377" s="19" t="n">
        <v>10.85</v>
      </c>
      <c r="M377" s="19" t="n">
        <f aca="false">IF(J377&gt;0,J377,K377)*E377</f>
        <v>10.85</v>
      </c>
      <c r="N377" s="20" t="n">
        <v>15.49</v>
      </c>
      <c r="O377" s="21" t="n">
        <f aca="false">IF(R377="","",ROUND(R377*(1-Premissas!$B$4),4))</f>
        <v>16.91</v>
      </c>
      <c r="P377" s="22"/>
      <c r="Q377" s="22"/>
      <c r="R377" s="23" t="n">
        <v>17.8</v>
      </c>
      <c r="S377" s="24" t="n">
        <v>191</v>
      </c>
      <c r="T377" s="24" t="n">
        <v>48</v>
      </c>
      <c r="U377" s="25" t="n">
        <v>111</v>
      </c>
      <c r="V377" s="19" t="n">
        <f aca="false">IF(COUNT(N377:Q377)=0,"",MIN(N377:Q377))</f>
        <v>15.49</v>
      </c>
      <c r="W377" s="16" t="str">
        <f aca="false">IF(V377="","",INDEX($N$4:$Q$4,MATCH(V377,N377:Q377,0)))</f>
        <v>DIMEC</v>
      </c>
      <c r="X377" s="19" t="n">
        <f aca="false">IF(COUNT(N377:Q377)&lt;2,"",SMALL(N377:Q377,2))</f>
        <v>16.91</v>
      </c>
      <c r="Y377" s="26" t="n">
        <f aca="false">IF(OR(V377="",M377=0),"",V377/M377-1)</f>
        <v>0.427649769585253</v>
      </c>
      <c r="Z377" s="26" t="n">
        <f aca="false">IF(OR(V377="",L377=""),"",V377/(L377*E377)-1)</f>
        <v>0.427649769585253</v>
      </c>
      <c r="AA377" s="16" t="str">
        <f aca="false">IF(V377="","SEM OFERTA",IF(OR(Y377&gt;Premissas!$B$11,Y377&lt;Premissas!$B$12),"VERIFICAR - UNIDADE/EMBALAGEM",IF(Y377&gt;Premissas!$B$6,"NÃO COMPRAR - REAJUSTE &gt;5%","COMPRAR")))</f>
        <v>NÃO COMPRAR - REAJUSTE &gt;5%</v>
      </c>
      <c r="AB377" s="18" t="n">
        <f aca="false">IF(W377="DIMEC",S377,IF(W377="MEDCENTRO",U377,""))</f>
        <v>191</v>
      </c>
      <c r="AC377" s="18" t="n">
        <f aca="false">IF(AA377&lt;&gt;"COMPRAR",0,IF(AB377="",I377,MIN(I377,AB377)))</f>
        <v>0</v>
      </c>
      <c r="AD377" s="19" t="n">
        <f aca="false">IF(AC377&gt;0,AC377*V377,0)</f>
        <v>0</v>
      </c>
      <c r="AE377" s="19" t="n">
        <f aca="false">IF(AC377&gt;0,(M377-V377)*AC377,0)</f>
        <v>0</v>
      </c>
      <c r="AF377" s="16" t="str">
        <f aca="false">IF(AA377&lt;&gt;"COMPRAR","",IF(AB377="",IF(X377="","",IF(X377-V377&lt;0.01,"EMPATE TÉCNICO","")),IF(AB377&lt;I377,"ESTOQUE INSUFICIENTE",IF(X377="","",IF(X377-V377&lt;0.01,"EMPATE TÉCNICO","")))))</f>
        <v/>
      </c>
      <c r="AG377" s="16" t="s">
        <v>328</v>
      </c>
      <c r="AH377" s="16" t="s">
        <v>528</v>
      </c>
    </row>
    <row r="378" customFormat="false" ht="15" hidden="false" customHeight="false" outlineLevel="0" collapsed="false">
      <c r="A378" s="16" t="s">
        <v>1262</v>
      </c>
      <c r="B378" s="17" t="s">
        <v>1263</v>
      </c>
      <c r="C378" s="16" t="s">
        <v>1264</v>
      </c>
      <c r="D378" s="16" t="s">
        <v>637</v>
      </c>
      <c r="E378" s="18" t="n">
        <v>1</v>
      </c>
      <c r="F378" s="16" t="s">
        <v>43</v>
      </c>
      <c r="G378" s="18" t="n">
        <v>0</v>
      </c>
      <c r="H378" s="16" t="n">
        <v>7</v>
      </c>
      <c r="I378" s="18" t="n">
        <v>19</v>
      </c>
      <c r="J378" s="19" t="n">
        <v>2.776</v>
      </c>
      <c r="K378" s="19" t="n">
        <v>2.776</v>
      </c>
      <c r="L378" s="19" t="n">
        <v>2.776</v>
      </c>
      <c r="M378" s="19" t="n">
        <f aca="false">IF(J378&gt;0,J378,K378)*E378</f>
        <v>2.776</v>
      </c>
      <c r="N378" s="20"/>
      <c r="O378" s="21" t="n">
        <f aca="false">IF(R378="","",ROUND(R378*(1-Premissas!$B$4),4))</f>
        <v>4.0755</v>
      </c>
      <c r="P378" s="22"/>
      <c r="Q378" s="22"/>
      <c r="R378" s="23" t="n">
        <v>4.29</v>
      </c>
      <c r="S378" s="24"/>
      <c r="T378" s="24"/>
      <c r="U378" s="25" t="n">
        <v>1</v>
      </c>
      <c r="V378" s="19" t="n">
        <f aca="false">IF(COUNT(N378:Q378)=0,"",MIN(N378:Q378))</f>
        <v>4.0755</v>
      </c>
      <c r="W378" s="16" t="str">
        <f aca="false">IF(V378="","",INDEX($N$4:$Q$4,MATCH(V378,N378:Q378,0)))</f>
        <v>MEDCENTRO</v>
      </c>
      <c r="X378" s="19" t="str">
        <f aca="false">IF(COUNT(N378:Q378)&lt;2,"",SMALL(N378:Q378,2))</f>
        <v/>
      </c>
      <c r="Y378" s="26" t="n">
        <f aca="false">IF(OR(V378="",M378=0),"",V378/M378-1)</f>
        <v>0.468119596541787</v>
      </c>
      <c r="Z378" s="26" t="n">
        <f aca="false">IF(OR(V378="",L378=""),"",V378/(L378*E378)-1)</f>
        <v>0.468119596541787</v>
      </c>
      <c r="AA378" s="16" t="str">
        <f aca="false">IF(V378="","SEM OFERTA",IF(OR(Y378&gt;Premissas!$B$11,Y378&lt;Premissas!$B$12),"VERIFICAR - UNIDADE/EMBALAGEM",IF(Y378&gt;Premissas!$B$6,"NÃO COMPRAR - REAJUSTE &gt;5%","COMPRAR")))</f>
        <v>NÃO COMPRAR - REAJUSTE &gt;5%</v>
      </c>
      <c r="AB378" s="18" t="n">
        <f aca="false">IF(W378="DIMEC",S378,IF(W378="MEDCENTRO",U378,""))</f>
        <v>1</v>
      </c>
      <c r="AC378" s="18" t="n">
        <f aca="false">IF(AA378&lt;&gt;"COMPRAR",0,IF(AB378="",I378,MIN(I378,AB378)))</f>
        <v>0</v>
      </c>
      <c r="AD378" s="19" t="n">
        <f aca="false">IF(AC378&gt;0,AC378*V378,0)</f>
        <v>0</v>
      </c>
      <c r="AE378" s="19" t="n">
        <f aca="false">IF(AC378&gt;0,(M378-V378)*AC378,0)</f>
        <v>0</v>
      </c>
      <c r="AF378" s="16" t="str">
        <f aca="false">IF(AA378&lt;&gt;"COMPRAR","",IF(AB378="",IF(X378="","",IF(X378-V378&lt;0.01,"EMPATE TÉCNICO","")),IF(AB378&lt;I378,"ESTOQUE INSUFICIENTE",IF(X378="","",IF(X378-V378&lt;0.01,"EMPATE TÉCNICO","")))))</f>
        <v/>
      </c>
      <c r="AG378" s="16" t="s">
        <v>328</v>
      </c>
      <c r="AH378" s="16" t="s">
        <v>528</v>
      </c>
    </row>
    <row r="379" customFormat="false" ht="15" hidden="false" customHeight="false" outlineLevel="0" collapsed="false">
      <c r="A379" s="16" t="s">
        <v>1265</v>
      </c>
      <c r="B379" s="17" t="s">
        <v>1266</v>
      </c>
      <c r="C379" s="16" t="s">
        <v>1267</v>
      </c>
      <c r="D379" s="16" t="s">
        <v>621</v>
      </c>
      <c r="E379" s="18" t="n">
        <v>1</v>
      </c>
      <c r="F379" s="16" t="s">
        <v>43</v>
      </c>
      <c r="G379" s="18" t="n">
        <v>0</v>
      </c>
      <c r="H379" s="16" t="n">
        <v>0.2</v>
      </c>
      <c r="I379" s="18" t="n">
        <v>1</v>
      </c>
      <c r="J379" s="19" t="n">
        <v>6.5</v>
      </c>
      <c r="K379" s="19" t="n">
        <v>6.5</v>
      </c>
      <c r="L379" s="19" t="n">
        <v>6.5</v>
      </c>
      <c r="M379" s="19" t="n">
        <f aca="false">IF(J379&gt;0,J379,K379)*E379</f>
        <v>6.5</v>
      </c>
      <c r="N379" s="20" t="n">
        <v>4.74</v>
      </c>
      <c r="O379" s="21" t="str">
        <f aca="false">IF(R379="","",ROUND(R379*(1-Premissas!$B$4),4))</f>
        <v/>
      </c>
      <c r="P379" s="22"/>
      <c r="Q379" s="22"/>
      <c r="R379" s="23"/>
      <c r="S379" s="24" t="n">
        <v>1757</v>
      </c>
      <c r="T379" s="24" t="n">
        <v>56</v>
      </c>
      <c r="U379" s="25"/>
      <c r="V379" s="19" t="n">
        <f aca="false">IF(COUNT(N379:Q379)=0,"",MIN(N379:Q379))</f>
        <v>4.74</v>
      </c>
      <c r="W379" s="16" t="str">
        <f aca="false">IF(V379="","",INDEX($N$4:$Q$4,MATCH(V379,N379:Q379,0)))</f>
        <v>DIMEC</v>
      </c>
      <c r="X379" s="19" t="str">
        <f aca="false">IF(COUNT(N379:Q379)&lt;2,"",SMALL(N379:Q379,2))</f>
        <v/>
      </c>
      <c r="Y379" s="26" t="n">
        <f aca="false">IF(OR(V379="",M379=0),"",V379/M379-1)</f>
        <v>-0.270769230769231</v>
      </c>
      <c r="Z379" s="26" t="n">
        <f aca="false">IF(OR(V379="",L379=""),"",V379/(L379*E379)-1)</f>
        <v>-0.270769230769231</v>
      </c>
      <c r="AA379" s="16" t="str">
        <f aca="false">IF(V379="","SEM OFERTA",IF(OR(Y379&gt;Premissas!$B$11,Y379&lt;Premissas!$B$12),"VERIFICAR - UNIDADE/EMBALAGEM",IF(Y379&gt;Premissas!$B$6,"NÃO COMPRAR - REAJUSTE &gt;5%","COMPRAR")))</f>
        <v>COMPRAR</v>
      </c>
      <c r="AB379" s="18" t="n">
        <f aca="false">IF(W379="DIMEC",S379,IF(W379="MEDCENTRO",U379,""))</f>
        <v>1757</v>
      </c>
      <c r="AC379" s="18" t="n">
        <f aca="false">IF(AA379&lt;&gt;"COMPRAR",0,IF(AB379="",I379,MIN(I379,AB379)))</f>
        <v>1</v>
      </c>
      <c r="AD379" s="19" t="n">
        <f aca="false">IF(AC379&gt;0,AC379*V379,0)</f>
        <v>4.74</v>
      </c>
      <c r="AE379" s="19" t="n">
        <f aca="false">IF(AC379&gt;0,(M379-V379)*AC379,0)</f>
        <v>1.76</v>
      </c>
      <c r="AF379" s="16" t="str">
        <f aca="false">IF(AA379&lt;&gt;"COMPRAR","",IF(AB379="",IF(X379="","",IF(X379-V379&lt;0.01,"EMPATE TÉCNICO","")),IF(AB379&lt;I379,"ESTOQUE INSUFICIENTE",IF(X379="","",IF(X379-V379&lt;0.01,"EMPATE TÉCNICO","")))))</f>
        <v/>
      </c>
      <c r="AG379" s="16" t="s">
        <v>919</v>
      </c>
      <c r="AH379" s="16" t="s">
        <v>528</v>
      </c>
    </row>
    <row r="380" customFormat="false" ht="15" hidden="false" customHeight="false" outlineLevel="0" collapsed="false">
      <c r="A380" s="16" t="s">
        <v>1268</v>
      </c>
      <c r="B380" s="17" t="s">
        <v>1269</v>
      </c>
      <c r="C380" s="16" t="s">
        <v>1270</v>
      </c>
      <c r="D380" s="16" t="s">
        <v>637</v>
      </c>
      <c r="E380" s="18" t="n">
        <v>1</v>
      </c>
      <c r="F380" s="16" t="s">
        <v>41</v>
      </c>
      <c r="G380" s="18" t="n">
        <v>1</v>
      </c>
      <c r="H380" s="16" t="n">
        <v>55.2</v>
      </c>
      <c r="I380" s="18" t="n">
        <v>141</v>
      </c>
      <c r="J380" s="19" t="n">
        <v>5.9</v>
      </c>
      <c r="K380" s="19" t="n">
        <v>5.9</v>
      </c>
      <c r="L380" s="19" t="n">
        <v>5.9</v>
      </c>
      <c r="M380" s="19" t="n">
        <f aca="false">IF(J380&gt;0,J380,K380)*E380</f>
        <v>5.9</v>
      </c>
      <c r="N380" s="20"/>
      <c r="O380" s="21" t="n">
        <f aca="false">IF(R380="","",ROUND(R380*(1-Premissas!$B$4),4))</f>
        <v>6.175</v>
      </c>
      <c r="P380" s="22"/>
      <c r="Q380" s="22"/>
      <c r="R380" s="23" t="n">
        <v>6.5</v>
      </c>
      <c r="S380" s="24"/>
      <c r="T380" s="24"/>
      <c r="U380" s="25" t="n">
        <v>5</v>
      </c>
      <c r="V380" s="19" t="n">
        <f aca="false">IF(COUNT(N380:Q380)=0,"",MIN(N380:Q380))</f>
        <v>6.175</v>
      </c>
      <c r="W380" s="16" t="str">
        <f aca="false">IF(V380="","",INDEX($N$4:$Q$4,MATCH(V380,N380:Q380,0)))</f>
        <v>MEDCENTRO</v>
      </c>
      <c r="X380" s="19" t="str">
        <f aca="false">IF(COUNT(N380:Q380)&lt;2,"",SMALL(N380:Q380,2))</f>
        <v/>
      </c>
      <c r="Y380" s="26" t="n">
        <f aca="false">IF(OR(V380="",M380=0),"",V380/M380-1)</f>
        <v>0.0466101694915253</v>
      </c>
      <c r="Z380" s="26" t="n">
        <f aca="false">IF(OR(V380="",L380=""),"",V380/(L380*E380)-1)</f>
        <v>0.0466101694915253</v>
      </c>
      <c r="AA380" s="16" t="str">
        <f aca="false">IF(V380="","SEM OFERTA",IF(OR(Y380&gt;Premissas!$B$11,Y380&lt;Premissas!$B$12),"VERIFICAR - UNIDADE/EMBALAGEM",IF(Y380&gt;Premissas!$B$6,"NÃO COMPRAR - REAJUSTE &gt;5%","COMPRAR")))</f>
        <v>COMPRAR</v>
      </c>
      <c r="AB380" s="18" t="n">
        <f aca="false">IF(W380="DIMEC",S380,IF(W380="MEDCENTRO",U380,""))</f>
        <v>5</v>
      </c>
      <c r="AC380" s="18" t="n">
        <f aca="false">IF(AA380&lt;&gt;"COMPRAR",0,IF(AB380="",I380,MIN(I380,AB380)))</f>
        <v>5</v>
      </c>
      <c r="AD380" s="19" t="n">
        <f aca="false">IF(AC380&gt;0,AC380*V380,0)</f>
        <v>30.875</v>
      </c>
      <c r="AE380" s="19" t="n">
        <f aca="false">IF(AC380&gt;0,(M380-V380)*AC380,0)</f>
        <v>-1.375</v>
      </c>
      <c r="AF380" s="16" t="str">
        <f aca="false">IF(AA380&lt;&gt;"COMPRAR","",IF(AB380="",IF(X380="","",IF(X380-V380&lt;0.01,"EMPATE TÉCNICO","")),IF(AB380&lt;I380,"ESTOQUE INSUFICIENTE",IF(X380="","",IF(X380-V380&lt;0.01,"EMPATE TÉCNICO","")))))</f>
        <v>ESTOQUE INSUFICIENTE</v>
      </c>
      <c r="AG380" s="16" t="s">
        <v>547</v>
      </c>
      <c r="AH380" s="16" t="s">
        <v>528</v>
      </c>
    </row>
    <row r="381" customFormat="false" ht="15" hidden="false" customHeight="false" outlineLevel="0" collapsed="false">
      <c r="A381" s="16" t="s">
        <v>1271</v>
      </c>
      <c r="B381" s="17" t="s">
        <v>1272</v>
      </c>
      <c r="C381" s="16" t="s">
        <v>1273</v>
      </c>
      <c r="D381" s="16" t="s">
        <v>1274</v>
      </c>
      <c r="E381" s="18" t="n">
        <v>1</v>
      </c>
      <c r="F381" s="16" t="s">
        <v>42</v>
      </c>
      <c r="G381" s="18" t="n">
        <v>0</v>
      </c>
      <c r="H381" s="16" t="n">
        <v>2.2</v>
      </c>
      <c r="I381" s="18" t="n">
        <v>6</v>
      </c>
      <c r="J381" s="19" t="n">
        <v>5.65</v>
      </c>
      <c r="K381" s="19" t="n">
        <v>5.65</v>
      </c>
      <c r="L381" s="19" t="n">
        <v>5.65</v>
      </c>
      <c r="M381" s="19" t="n">
        <f aca="false">IF(J381&gt;0,J381,K381)*E381</f>
        <v>5.65</v>
      </c>
      <c r="N381" s="20" t="n">
        <v>6.99</v>
      </c>
      <c r="O381" s="21" t="str">
        <f aca="false">IF(R381="","",ROUND(R381*(1-Premissas!$B$4),4))</f>
        <v/>
      </c>
      <c r="P381" s="22"/>
      <c r="Q381" s="22"/>
      <c r="R381" s="23"/>
      <c r="S381" s="24" t="n">
        <v>533</v>
      </c>
      <c r="T381" s="24" t="n">
        <v>12</v>
      </c>
      <c r="U381" s="25"/>
      <c r="V381" s="19" t="n">
        <f aca="false">IF(COUNT(N381:Q381)=0,"",MIN(N381:Q381))</f>
        <v>6.99</v>
      </c>
      <c r="W381" s="16" t="str">
        <f aca="false">IF(V381="","",INDEX($N$4:$Q$4,MATCH(V381,N381:Q381,0)))</f>
        <v>DIMEC</v>
      </c>
      <c r="X381" s="19" t="str">
        <f aca="false">IF(COUNT(N381:Q381)&lt;2,"",SMALL(N381:Q381,2))</f>
        <v/>
      </c>
      <c r="Y381" s="26" t="n">
        <f aca="false">IF(OR(V381="",M381=0),"",V381/M381-1)</f>
        <v>0.23716814159292</v>
      </c>
      <c r="Z381" s="26" t="n">
        <f aca="false">IF(OR(V381="",L381=""),"",V381/(L381*E381)-1)</f>
        <v>0.23716814159292</v>
      </c>
      <c r="AA381" s="16" t="str">
        <f aca="false">IF(V381="","SEM OFERTA",IF(OR(Y381&gt;Premissas!$B$11,Y381&lt;Premissas!$B$12),"VERIFICAR - UNIDADE/EMBALAGEM",IF(Y381&gt;Premissas!$B$6,"NÃO COMPRAR - REAJUSTE &gt;5%","COMPRAR")))</f>
        <v>NÃO COMPRAR - REAJUSTE &gt;5%</v>
      </c>
      <c r="AB381" s="18" t="n">
        <f aca="false">IF(W381="DIMEC",S381,IF(W381="MEDCENTRO",U381,""))</f>
        <v>533</v>
      </c>
      <c r="AC381" s="18" t="n">
        <f aca="false">IF(AA381&lt;&gt;"COMPRAR",0,IF(AB381="",I381,MIN(I381,AB381)))</f>
        <v>0</v>
      </c>
      <c r="AD381" s="19" t="n">
        <f aca="false">IF(AC381&gt;0,AC381*V381,0)</f>
        <v>0</v>
      </c>
      <c r="AE381" s="19" t="n">
        <f aca="false">IF(AC381&gt;0,(M381-V381)*AC381,0)</f>
        <v>0</v>
      </c>
      <c r="AF381" s="16" t="str">
        <f aca="false">IF(AA381&lt;&gt;"COMPRAR","",IF(AB381="",IF(X381="","",IF(X381-V381&lt;0.01,"EMPATE TÉCNICO","")),IF(AB381&lt;I381,"ESTOQUE INSUFICIENTE",IF(X381="","",IF(X381-V381&lt;0.01,"EMPATE TÉCNICO","")))))</f>
        <v/>
      </c>
      <c r="AG381" s="16" t="s">
        <v>304</v>
      </c>
      <c r="AH381" s="16" t="s">
        <v>528</v>
      </c>
    </row>
    <row r="382" customFormat="false" ht="15" hidden="false" customHeight="false" outlineLevel="0" collapsed="false">
      <c r="A382" s="16" t="s">
        <v>1275</v>
      </c>
      <c r="B382" s="17" t="s">
        <v>1276</v>
      </c>
      <c r="C382" s="16" t="s">
        <v>1277</v>
      </c>
      <c r="D382" s="16" t="s">
        <v>297</v>
      </c>
      <c r="E382" s="18" t="n">
        <v>1</v>
      </c>
      <c r="F382" s="16" t="s">
        <v>42</v>
      </c>
      <c r="G382" s="18" t="n">
        <v>7</v>
      </c>
      <c r="H382" s="16" t="n">
        <v>5.4</v>
      </c>
      <c r="I382" s="18" t="n">
        <v>7</v>
      </c>
      <c r="J382" s="19" t="n">
        <v>3.15</v>
      </c>
      <c r="K382" s="19" t="n">
        <v>3.15</v>
      </c>
      <c r="L382" s="19" t="n">
        <v>3.15</v>
      </c>
      <c r="M382" s="19" t="n">
        <f aca="false">IF(J382&gt;0,J382,K382)*E382</f>
        <v>3.15</v>
      </c>
      <c r="N382" s="20" t="n">
        <v>2.96</v>
      </c>
      <c r="O382" s="21" t="n">
        <f aca="false">IF(R382="","",ROUND(R382*(1-Premissas!$B$4),4))</f>
        <v>2.964</v>
      </c>
      <c r="P382" s="22"/>
      <c r="Q382" s="22"/>
      <c r="R382" s="23" t="n">
        <v>3.12</v>
      </c>
      <c r="S382" s="24" t="n">
        <v>2042</v>
      </c>
      <c r="T382" s="24" t="n">
        <v>240</v>
      </c>
      <c r="U382" s="25" t="n">
        <v>768</v>
      </c>
      <c r="V382" s="19" t="n">
        <f aca="false">IF(COUNT(N382:Q382)=0,"",MIN(N382:Q382))</f>
        <v>2.96</v>
      </c>
      <c r="W382" s="16" t="str">
        <f aca="false">IF(V382="","",INDEX($N$4:$Q$4,MATCH(V382,N382:Q382,0)))</f>
        <v>DIMEC</v>
      </c>
      <c r="X382" s="19" t="n">
        <f aca="false">IF(COUNT(N382:Q382)&lt;2,"",SMALL(N382:Q382,2))</f>
        <v>2.964</v>
      </c>
      <c r="Y382" s="26" t="n">
        <f aca="false">IF(OR(V382="",M382=0),"",V382/M382-1)</f>
        <v>-0.0603174603174603</v>
      </c>
      <c r="Z382" s="26" t="n">
        <f aca="false">IF(OR(V382="",L382=""),"",V382/(L382*E382)-1)</f>
        <v>-0.0603174603174603</v>
      </c>
      <c r="AA382" s="16" t="str">
        <f aca="false">IF(V382="","SEM OFERTA",IF(OR(Y382&gt;Premissas!$B$11,Y382&lt;Premissas!$B$12),"VERIFICAR - UNIDADE/EMBALAGEM",IF(Y382&gt;Premissas!$B$6,"NÃO COMPRAR - REAJUSTE &gt;5%","COMPRAR")))</f>
        <v>COMPRAR</v>
      </c>
      <c r="AB382" s="18" t="n">
        <f aca="false">IF(W382="DIMEC",S382,IF(W382="MEDCENTRO",U382,""))</f>
        <v>2042</v>
      </c>
      <c r="AC382" s="18" t="n">
        <f aca="false">IF(AA382&lt;&gt;"COMPRAR",0,IF(AB382="",I382,MIN(I382,AB382)))</f>
        <v>7</v>
      </c>
      <c r="AD382" s="19" t="n">
        <f aca="false">IF(AC382&gt;0,AC382*V382,0)</f>
        <v>20.72</v>
      </c>
      <c r="AE382" s="19" t="n">
        <f aca="false">IF(AC382&gt;0,(M382-V382)*AC382,0)</f>
        <v>1.33</v>
      </c>
      <c r="AF382" s="16" t="str">
        <f aca="false">IF(AA382&lt;&gt;"COMPRAR","",IF(AB382="",IF(X382="","",IF(X382-V382&lt;0.01,"EMPATE TÉCNICO","")),IF(AB382&lt;I382,"ESTOQUE INSUFICIENTE",IF(X382="","",IF(X382-V382&lt;0.01,"EMPATE TÉCNICO","")))))</f>
        <v>EMPATE TÉCNICO</v>
      </c>
      <c r="AG382" s="16" t="s">
        <v>304</v>
      </c>
      <c r="AH382" s="16" t="s">
        <v>528</v>
      </c>
    </row>
    <row r="383" customFormat="false" ht="15" hidden="false" customHeight="false" outlineLevel="0" collapsed="false">
      <c r="A383" s="16" t="s">
        <v>1278</v>
      </c>
      <c r="B383" s="17" t="s">
        <v>1279</v>
      </c>
      <c r="C383" s="16" t="s">
        <v>1280</v>
      </c>
      <c r="D383" s="16" t="s">
        <v>519</v>
      </c>
      <c r="E383" s="18" t="n">
        <v>1</v>
      </c>
      <c r="F383" s="16" t="s">
        <v>41</v>
      </c>
      <c r="G383" s="18" t="n">
        <v>34</v>
      </c>
      <c r="H383" s="16" t="n">
        <v>21.1</v>
      </c>
      <c r="I383" s="18" t="n">
        <v>21</v>
      </c>
      <c r="J383" s="19" t="n">
        <v>5.39</v>
      </c>
      <c r="K383" s="19" t="n">
        <v>5.39</v>
      </c>
      <c r="L383" s="19" t="n">
        <v>5.39</v>
      </c>
      <c r="M383" s="19" t="n">
        <f aca="false">IF(J383&gt;0,J383,K383)*E383</f>
        <v>5.39</v>
      </c>
      <c r="N383" s="20" t="n">
        <v>6.67</v>
      </c>
      <c r="O383" s="21" t="n">
        <f aca="false">IF(R383="","",ROUND(R383*(1-Premissas!$B$4),4))</f>
        <v>5.415</v>
      </c>
      <c r="P383" s="22"/>
      <c r="Q383" s="22"/>
      <c r="R383" s="23" t="n">
        <v>5.7</v>
      </c>
      <c r="S383" s="24" t="n">
        <v>1739</v>
      </c>
      <c r="T383" s="24" t="n">
        <v>30</v>
      </c>
      <c r="U383" s="25" t="n">
        <v>1748</v>
      </c>
      <c r="V383" s="19" t="n">
        <f aca="false">IF(COUNT(N383:Q383)=0,"",MIN(N383:Q383))</f>
        <v>5.415</v>
      </c>
      <c r="W383" s="16" t="str">
        <f aca="false">IF(V383="","",INDEX($N$4:$Q$4,MATCH(V383,N383:Q383,0)))</f>
        <v>MEDCENTRO</v>
      </c>
      <c r="X383" s="19" t="n">
        <f aca="false">IF(COUNT(N383:Q383)&lt;2,"",SMALL(N383:Q383,2))</f>
        <v>6.67</v>
      </c>
      <c r="Y383" s="26" t="n">
        <f aca="false">IF(OR(V383="",M383=0),"",V383/M383-1)</f>
        <v>0.00463821892393335</v>
      </c>
      <c r="Z383" s="26" t="n">
        <f aca="false">IF(OR(V383="",L383=""),"",V383/(L383*E383)-1)</f>
        <v>0.00463821892393335</v>
      </c>
      <c r="AA383" s="16" t="str">
        <f aca="false">IF(V383="","SEM OFERTA",IF(OR(Y383&gt;Premissas!$B$11,Y383&lt;Premissas!$B$12),"VERIFICAR - UNIDADE/EMBALAGEM",IF(Y383&gt;Premissas!$B$6,"NÃO COMPRAR - REAJUSTE &gt;5%","COMPRAR")))</f>
        <v>COMPRAR</v>
      </c>
      <c r="AB383" s="18" t="n">
        <f aca="false">IF(W383="DIMEC",S383,IF(W383="MEDCENTRO",U383,""))</f>
        <v>1748</v>
      </c>
      <c r="AC383" s="18" t="n">
        <f aca="false">IF(AA383&lt;&gt;"COMPRAR",0,IF(AB383="",I383,MIN(I383,AB383)))</f>
        <v>21</v>
      </c>
      <c r="AD383" s="19" t="n">
        <f aca="false">IF(AC383&gt;0,AC383*V383,0)</f>
        <v>113.715</v>
      </c>
      <c r="AE383" s="19" t="n">
        <f aca="false">IF(AC383&gt;0,(M383-V383)*AC383,0)</f>
        <v>-0.525000000000008</v>
      </c>
      <c r="AF383" s="16" t="str">
        <f aca="false">IF(AA383&lt;&gt;"COMPRAR","",IF(AB383="",IF(X383="","",IF(X383-V383&lt;0.01,"EMPATE TÉCNICO","")),IF(AB383&lt;I383,"ESTOQUE INSUFICIENTE",IF(X383="","",IF(X383-V383&lt;0.01,"EMPATE TÉCNICO","")))))</f>
        <v/>
      </c>
      <c r="AG383" s="16" t="s">
        <v>304</v>
      </c>
      <c r="AH383" s="16" t="s">
        <v>528</v>
      </c>
    </row>
    <row r="384" customFormat="false" ht="15" hidden="false" customHeight="false" outlineLevel="0" collapsed="false">
      <c r="A384" s="16" t="s">
        <v>1281</v>
      </c>
      <c r="B384" s="17" t="s">
        <v>1282</v>
      </c>
      <c r="C384" s="16" t="s">
        <v>1283</v>
      </c>
      <c r="D384" s="16" t="s">
        <v>287</v>
      </c>
      <c r="E384" s="18" t="n">
        <v>1</v>
      </c>
      <c r="F384" s="16" t="s">
        <v>41</v>
      </c>
      <c r="G384" s="18" t="n">
        <v>5</v>
      </c>
      <c r="H384" s="16" t="n">
        <v>13.5</v>
      </c>
      <c r="I384" s="18" t="n">
        <v>30</v>
      </c>
      <c r="J384" s="19" t="n">
        <v>4.94148148148148</v>
      </c>
      <c r="K384" s="19" t="n">
        <v>4.94148148148148</v>
      </c>
      <c r="L384" s="19" t="n">
        <v>4.9415</v>
      </c>
      <c r="M384" s="19" t="n">
        <f aca="false">IF(J384&gt;0,J384,K384)*E384</f>
        <v>4.94148148148148</v>
      </c>
      <c r="N384" s="20" t="n">
        <v>5.33</v>
      </c>
      <c r="O384" s="21" t="n">
        <f aca="false">IF(R384="","",ROUND(R384*(1-Premissas!$B$4),4))</f>
        <v>5.871</v>
      </c>
      <c r="P384" s="22"/>
      <c r="Q384" s="22"/>
      <c r="R384" s="23" t="n">
        <v>6.18</v>
      </c>
      <c r="S384" s="24" t="n">
        <v>141</v>
      </c>
      <c r="T384" s="24" t="n">
        <v>48</v>
      </c>
      <c r="U384" s="25" t="n">
        <v>112</v>
      </c>
      <c r="V384" s="19" t="n">
        <f aca="false">IF(COUNT(N384:Q384)=0,"",MIN(N384:Q384))</f>
        <v>5.33</v>
      </c>
      <c r="W384" s="16" t="str">
        <f aca="false">IF(V384="","",INDEX($N$4:$Q$4,MATCH(V384,N384:Q384,0)))</f>
        <v>DIMEC</v>
      </c>
      <c r="X384" s="19" t="n">
        <f aca="false">IF(COUNT(N384:Q384)&lt;2,"",SMALL(N384:Q384,2))</f>
        <v>5.871</v>
      </c>
      <c r="Y384" s="26" t="n">
        <f aca="false">IF(OR(V384="",M384=0),"",V384/M384-1)</f>
        <v>0.0786238944685958</v>
      </c>
      <c r="Z384" s="26" t="n">
        <f aca="false">IF(OR(V384="",L384=""),"",V384/(L384*E384)-1)</f>
        <v>0.0786198522715775</v>
      </c>
      <c r="AA384" s="16" t="str">
        <f aca="false">IF(V384="","SEM OFERTA",IF(OR(Y384&gt;Premissas!$B$11,Y384&lt;Premissas!$B$12),"VERIFICAR - UNIDADE/EMBALAGEM",IF(Y384&gt;Premissas!$B$6,"NÃO COMPRAR - REAJUSTE &gt;5%","COMPRAR")))</f>
        <v>NÃO COMPRAR - REAJUSTE &gt;5%</v>
      </c>
      <c r="AB384" s="18" t="n">
        <f aca="false">IF(W384="DIMEC",S384,IF(W384="MEDCENTRO",U384,""))</f>
        <v>141</v>
      </c>
      <c r="AC384" s="18" t="n">
        <f aca="false">IF(AA384&lt;&gt;"COMPRAR",0,IF(AB384="",I384,MIN(I384,AB384)))</f>
        <v>0</v>
      </c>
      <c r="AD384" s="19" t="n">
        <f aca="false">IF(AC384&gt;0,AC384*V384,0)</f>
        <v>0</v>
      </c>
      <c r="AE384" s="19" t="n">
        <f aca="false">IF(AC384&gt;0,(M384-V384)*AC384,0)</f>
        <v>0</v>
      </c>
      <c r="AF384" s="16" t="str">
        <f aca="false">IF(AA384&lt;&gt;"COMPRAR","",IF(AB384="",IF(X384="","",IF(X384-V384&lt;0.01,"EMPATE TÉCNICO","")),IF(AB384&lt;I384,"ESTOQUE INSUFICIENTE",IF(X384="","",IF(X384-V384&lt;0.01,"EMPATE TÉCNICO","")))))</f>
        <v/>
      </c>
      <c r="AG384" s="16" t="s">
        <v>547</v>
      </c>
      <c r="AH384" s="16" t="s">
        <v>528</v>
      </c>
    </row>
    <row r="385" customFormat="false" ht="15" hidden="false" customHeight="false" outlineLevel="0" collapsed="false">
      <c r="A385" s="16" t="s">
        <v>1284</v>
      </c>
      <c r="B385" s="17" t="s">
        <v>1285</v>
      </c>
      <c r="C385" s="16" t="s">
        <v>1283</v>
      </c>
      <c r="D385" s="16" t="s">
        <v>625</v>
      </c>
      <c r="E385" s="18" t="n">
        <v>1</v>
      </c>
      <c r="F385" s="16" t="s">
        <v>41</v>
      </c>
      <c r="G385" s="18" t="n">
        <v>7</v>
      </c>
      <c r="H385" s="16" t="n">
        <v>8</v>
      </c>
      <c r="I385" s="18" t="n">
        <v>14</v>
      </c>
      <c r="J385" s="19" t="n">
        <v>4.15</v>
      </c>
      <c r="K385" s="19" t="n">
        <v>4.15</v>
      </c>
      <c r="L385" s="19" t="n">
        <v>4.15</v>
      </c>
      <c r="M385" s="19" t="n">
        <f aca="false">IF(J385&gt;0,J385,K385)*E385</f>
        <v>4.15</v>
      </c>
      <c r="N385" s="20" t="n">
        <v>4.41</v>
      </c>
      <c r="O385" s="21" t="n">
        <f aca="false">IF(R385="","",ROUND(R385*(1-Premissas!$B$4),4))</f>
        <v>4.275</v>
      </c>
      <c r="P385" s="22"/>
      <c r="Q385" s="22"/>
      <c r="R385" s="23" t="n">
        <v>4.5</v>
      </c>
      <c r="S385" s="24" t="n">
        <v>2910</v>
      </c>
      <c r="T385" s="24" t="n">
        <v>60</v>
      </c>
      <c r="U385" s="25" t="n">
        <v>320</v>
      </c>
      <c r="V385" s="19" t="n">
        <f aca="false">IF(COUNT(N385:Q385)=0,"",MIN(N385:Q385))</f>
        <v>4.275</v>
      </c>
      <c r="W385" s="16" t="str">
        <f aca="false">IF(V385="","",INDEX($N$4:$Q$4,MATCH(V385,N385:Q385,0)))</f>
        <v>MEDCENTRO</v>
      </c>
      <c r="X385" s="19" t="n">
        <f aca="false">IF(COUNT(N385:Q385)&lt;2,"",SMALL(N385:Q385,2))</f>
        <v>4.41</v>
      </c>
      <c r="Y385" s="26" t="n">
        <f aca="false">IF(OR(V385="",M385=0),"",V385/M385-1)</f>
        <v>0.0301204819277108</v>
      </c>
      <c r="Z385" s="26" t="n">
        <f aca="false">IF(OR(V385="",L385=""),"",V385/(L385*E385)-1)</f>
        <v>0.0301204819277108</v>
      </c>
      <c r="AA385" s="16" t="str">
        <f aca="false">IF(V385="","SEM OFERTA",IF(OR(Y385&gt;Premissas!$B$11,Y385&lt;Premissas!$B$12),"VERIFICAR - UNIDADE/EMBALAGEM",IF(Y385&gt;Premissas!$B$6,"NÃO COMPRAR - REAJUSTE &gt;5%","COMPRAR")))</f>
        <v>COMPRAR</v>
      </c>
      <c r="AB385" s="18" t="n">
        <f aca="false">IF(W385="DIMEC",S385,IF(W385="MEDCENTRO",U385,""))</f>
        <v>320</v>
      </c>
      <c r="AC385" s="18" t="n">
        <f aca="false">IF(AA385&lt;&gt;"COMPRAR",0,IF(AB385="",I385,MIN(I385,AB385)))</f>
        <v>14</v>
      </c>
      <c r="AD385" s="19" t="n">
        <f aca="false">IF(AC385&gt;0,AC385*V385,0)</f>
        <v>59.85</v>
      </c>
      <c r="AE385" s="19" t="n">
        <f aca="false">IF(AC385&gt;0,(M385-V385)*AC385,0)</f>
        <v>-1.75</v>
      </c>
      <c r="AF385" s="16" t="str">
        <f aca="false">IF(AA385&lt;&gt;"COMPRAR","",IF(AB385="",IF(X385="","",IF(X385-V385&lt;0.01,"EMPATE TÉCNICO","")),IF(AB385&lt;I385,"ESTOQUE INSUFICIENTE",IF(X385="","",IF(X385-V385&lt;0.01,"EMPATE TÉCNICO","")))))</f>
        <v/>
      </c>
      <c r="AG385" s="16" t="s">
        <v>304</v>
      </c>
      <c r="AH385" s="16" t="s">
        <v>528</v>
      </c>
    </row>
    <row r="386" customFormat="false" ht="15" hidden="false" customHeight="false" outlineLevel="0" collapsed="false">
      <c r="A386" s="16" t="s">
        <v>1286</v>
      </c>
      <c r="B386" s="17" t="s">
        <v>1287</v>
      </c>
      <c r="C386" s="16" t="s">
        <v>1288</v>
      </c>
      <c r="D386" s="16" t="s">
        <v>287</v>
      </c>
      <c r="E386" s="18" t="n">
        <v>1</v>
      </c>
      <c r="F386" s="16" t="s">
        <v>43</v>
      </c>
      <c r="G386" s="18" t="n">
        <v>1</v>
      </c>
      <c r="H386" s="16" t="n">
        <v>0.4</v>
      </c>
      <c r="I386" s="18" t="n">
        <v>1</v>
      </c>
      <c r="J386" s="19" t="n">
        <v>7.01</v>
      </c>
      <c r="K386" s="19" t="n">
        <v>7.01</v>
      </c>
      <c r="L386" s="19" t="n">
        <v>7.01</v>
      </c>
      <c r="M386" s="19" t="n">
        <f aca="false">IF(J386&gt;0,J386,K386)*E386</f>
        <v>7.01</v>
      </c>
      <c r="N386" s="20" t="n">
        <v>7.72</v>
      </c>
      <c r="O386" s="21" t="n">
        <f aca="false">IF(R386="","",ROUND(R386*(1-Premissas!$B$4),4))</f>
        <v>7.8375</v>
      </c>
      <c r="P386" s="22"/>
      <c r="Q386" s="22"/>
      <c r="R386" s="23" t="n">
        <v>8.25</v>
      </c>
      <c r="S386" s="24" t="n">
        <v>95</v>
      </c>
      <c r="T386" s="24" t="n">
        <v>48</v>
      </c>
      <c r="U386" s="25" t="n">
        <v>1</v>
      </c>
      <c r="V386" s="19" t="n">
        <f aca="false">IF(COUNT(N386:Q386)=0,"",MIN(N386:Q386))</f>
        <v>7.72</v>
      </c>
      <c r="W386" s="16" t="str">
        <f aca="false">IF(V386="","",INDEX($N$4:$Q$4,MATCH(V386,N386:Q386,0)))</f>
        <v>DIMEC</v>
      </c>
      <c r="X386" s="19" t="n">
        <f aca="false">IF(COUNT(N386:Q386)&lt;2,"",SMALL(N386:Q386,2))</f>
        <v>7.8375</v>
      </c>
      <c r="Y386" s="26" t="n">
        <f aca="false">IF(OR(V386="",M386=0),"",V386/M386-1)</f>
        <v>0.101283880171184</v>
      </c>
      <c r="Z386" s="26" t="n">
        <f aca="false">IF(OR(V386="",L386=""),"",V386/(L386*E386)-1)</f>
        <v>0.101283880171184</v>
      </c>
      <c r="AA386" s="16" t="str">
        <f aca="false">IF(V386="","SEM OFERTA",IF(OR(Y386&gt;Premissas!$B$11,Y386&lt;Premissas!$B$12),"VERIFICAR - UNIDADE/EMBALAGEM",IF(Y386&gt;Premissas!$B$6,"NÃO COMPRAR - REAJUSTE &gt;5%","COMPRAR")))</f>
        <v>NÃO COMPRAR - REAJUSTE &gt;5%</v>
      </c>
      <c r="AB386" s="18" t="n">
        <f aca="false">IF(W386="DIMEC",S386,IF(W386="MEDCENTRO",U386,""))</f>
        <v>95</v>
      </c>
      <c r="AC386" s="18" t="n">
        <f aca="false">IF(AA386&lt;&gt;"COMPRAR",0,IF(AB386="",I386,MIN(I386,AB386)))</f>
        <v>0</v>
      </c>
      <c r="AD386" s="19" t="n">
        <f aca="false">IF(AC386&gt;0,AC386*V386,0)</f>
        <v>0</v>
      </c>
      <c r="AE386" s="19" t="n">
        <f aca="false">IF(AC386&gt;0,(M386-V386)*AC386,0)</f>
        <v>0</v>
      </c>
      <c r="AF386" s="16" t="str">
        <f aca="false">IF(AA386&lt;&gt;"COMPRAR","",IF(AB386="",IF(X386="","",IF(X386-V386&lt;0.01,"EMPATE TÉCNICO","")),IF(AB386&lt;I386,"ESTOQUE INSUFICIENTE",IF(X386="","",IF(X386-V386&lt;0.01,"EMPATE TÉCNICO","")))))</f>
        <v/>
      </c>
      <c r="AG386" s="16" t="s">
        <v>139</v>
      </c>
      <c r="AH386" s="16" t="s">
        <v>528</v>
      </c>
    </row>
    <row r="387" customFormat="false" ht="15" hidden="false" customHeight="false" outlineLevel="0" collapsed="false">
      <c r="A387" s="16" t="s">
        <v>1289</v>
      </c>
      <c r="B387" s="17" t="s">
        <v>1290</v>
      </c>
      <c r="C387" s="16" t="s">
        <v>1291</v>
      </c>
      <c r="D387" s="16" t="s">
        <v>854</v>
      </c>
      <c r="E387" s="18" t="n">
        <v>1</v>
      </c>
      <c r="F387" s="16" t="s">
        <v>43</v>
      </c>
      <c r="G387" s="18" t="n">
        <v>0</v>
      </c>
      <c r="H387" s="16" t="n">
        <v>4.3</v>
      </c>
      <c r="I387" s="18" t="n">
        <v>9</v>
      </c>
      <c r="J387" s="19" t="n">
        <v>41.35</v>
      </c>
      <c r="K387" s="19" t="n">
        <v>41.35</v>
      </c>
      <c r="L387" s="19" t="n">
        <v>41.35</v>
      </c>
      <c r="M387" s="19" t="n">
        <f aca="false">IF(J387&gt;0,J387,K387)*E387</f>
        <v>41.35</v>
      </c>
      <c r="N387" s="20" t="n">
        <v>44.17</v>
      </c>
      <c r="O387" s="21" t="str">
        <f aca="false">IF(R387="","",ROUND(R387*(1-Premissas!$B$4),4))</f>
        <v/>
      </c>
      <c r="P387" s="22"/>
      <c r="Q387" s="22"/>
      <c r="R387" s="23"/>
      <c r="S387" s="24" t="n">
        <v>35</v>
      </c>
      <c r="T387" s="24" t="n">
        <v>56</v>
      </c>
      <c r="U387" s="25"/>
      <c r="V387" s="19" t="n">
        <f aca="false">IF(COUNT(N387:Q387)=0,"",MIN(N387:Q387))</f>
        <v>44.17</v>
      </c>
      <c r="W387" s="16" t="str">
        <f aca="false">IF(V387="","",INDEX($N$4:$Q$4,MATCH(V387,N387:Q387,0)))</f>
        <v>DIMEC</v>
      </c>
      <c r="X387" s="19" t="str">
        <f aca="false">IF(COUNT(N387:Q387)&lt;2,"",SMALL(N387:Q387,2))</f>
        <v/>
      </c>
      <c r="Y387" s="26" t="n">
        <f aca="false">IF(OR(V387="",M387=0),"",V387/M387-1)</f>
        <v>0.06819830713422</v>
      </c>
      <c r="Z387" s="26" t="n">
        <f aca="false">IF(OR(V387="",L387=""),"",V387/(L387*E387)-1)</f>
        <v>0.06819830713422</v>
      </c>
      <c r="AA387" s="16" t="str">
        <f aca="false">IF(V387="","SEM OFERTA",IF(OR(Y387&gt;Premissas!$B$11,Y387&lt;Premissas!$B$12),"VERIFICAR - UNIDADE/EMBALAGEM",IF(Y387&gt;Premissas!$B$6,"NÃO COMPRAR - REAJUSTE &gt;5%","COMPRAR")))</f>
        <v>NÃO COMPRAR - REAJUSTE &gt;5%</v>
      </c>
      <c r="AB387" s="18" t="n">
        <f aca="false">IF(W387="DIMEC",S387,IF(W387="MEDCENTRO",U387,""))</f>
        <v>35</v>
      </c>
      <c r="AC387" s="18" t="n">
        <f aca="false">IF(AA387&lt;&gt;"COMPRAR",0,IF(AB387="",I387,MIN(I387,AB387)))</f>
        <v>0</v>
      </c>
      <c r="AD387" s="19" t="n">
        <f aca="false">IF(AC387&gt;0,AC387*V387,0)</f>
        <v>0</v>
      </c>
      <c r="AE387" s="19" t="n">
        <f aca="false">IF(AC387&gt;0,(M387-V387)*AC387,0)</f>
        <v>0</v>
      </c>
      <c r="AF387" s="16" t="str">
        <f aca="false">IF(AA387&lt;&gt;"COMPRAR","",IF(AB387="",IF(X387="","",IF(X387-V387&lt;0.01,"EMPATE TÉCNICO","")),IF(AB387&lt;I387,"ESTOQUE INSUFICIENTE",IF(X387="","",IF(X387-V387&lt;0.01,"EMPATE TÉCNICO","")))))</f>
        <v/>
      </c>
      <c r="AG387" s="16" t="s">
        <v>547</v>
      </c>
      <c r="AH387" s="16" t="s">
        <v>528</v>
      </c>
    </row>
    <row r="388" customFormat="false" ht="15" hidden="false" customHeight="false" outlineLevel="0" collapsed="false">
      <c r="A388" s="16" t="s">
        <v>1292</v>
      </c>
      <c r="B388" s="17" t="s">
        <v>1293</v>
      </c>
      <c r="C388" s="16" t="s">
        <v>1294</v>
      </c>
      <c r="D388" s="16" t="s">
        <v>982</v>
      </c>
      <c r="E388" s="18" t="n">
        <v>1</v>
      </c>
      <c r="F388" s="16" t="s">
        <v>43</v>
      </c>
      <c r="G388" s="18" t="n">
        <v>0</v>
      </c>
      <c r="H388" s="16" t="n">
        <v>0.2</v>
      </c>
      <c r="I388" s="18" t="n">
        <v>1</v>
      </c>
      <c r="J388" s="19" t="n">
        <v>6.82</v>
      </c>
      <c r="K388" s="19" t="n">
        <v>6.82</v>
      </c>
      <c r="L388" s="19" t="n">
        <v>6.82</v>
      </c>
      <c r="M388" s="19" t="n">
        <f aca="false">IF(J388&gt;0,J388,K388)*E388</f>
        <v>6.82</v>
      </c>
      <c r="N388" s="20" t="n">
        <v>8.93</v>
      </c>
      <c r="O388" s="21" t="str">
        <f aca="false">IF(R388="","",ROUND(R388*(1-Premissas!$B$4),4))</f>
        <v/>
      </c>
      <c r="P388" s="22"/>
      <c r="Q388" s="22"/>
      <c r="R388" s="23"/>
      <c r="S388" s="24" t="n">
        <v>71</v>
      </c>
      <c r="T388" s="24" t="n">
        <v>70</v>
      </c>
      <c r="U388" s="25"/>
      <c r="V388" s="19" t="n">
        <f aca="false">IF(COUNT(N388:Q388)=0,"",MIN(N388:Q388))</f>
        <v>8.93</v>
      </c>
      <c r="W388" s="16" t="str">
        <f aca="false">IF(V388="","",INDEX($N$4:$Q$4,MATCH(V388,N388:Q388,0)))</f>
        <v>DIMEC</v>
      </c>
      <c r="X388" s="19" t="str">
        <f aca="false">IF(COUNT(N388:Q388)&lt;2,"",SMALL(N388:Q388,2))</f>
        <v/>
      </c>
      <c r="Y388" s="26" t="n">
        <f aca="false">IF(OR(V388="",M388=0),"",V388/M388-1)</f>
        <v>0.309384164222874</v>
      </c>
      <c r="Z388" s="26" t="n">
        <f aca="false">IF(OR(V388="",L388=""),"",V388/(L388*E388)-1)</f>
        <v>0.309384164222874</v>
      </c>
      <c r="AA388" s="16" t="str">
        <f aca="false">IF(V388="","SEM OFERTA",IF(OR(Y388&gt;Premissas!$B$11,Y388&lt;Premissas!$B$12),"VERIFICAR - UNIDADE/EMBALAGEM",IF(Y388&gt;Premissas!$B$6,"NÃO COMPRAR - REAJUSTE &gt;5%","COMPRAR")))</f>
        <v>NÃO COMPRAR - REAJUSTE &gt;5%</v>
      </c>
      <c r="AB388" s="18" t="n">
        <f aca="false">IF(W388="DIMEC",S388,IF(W388="MEDCENTRO",U388,""))</f>
        <v>71</v>
      </c>
      <c r="AC388" s="18" t="n">
        <f aca="false">IF(AA388&lt;&gt;"COMPRAR",0,IF(AB388="",I388,MIN(I388,AB388)))</f>
        <v>0</v>
      </c>
      <c r="AD388" s="19" t="n">
        <f aca="false">IF(AC388&gt;0,AC388*V388,0)</f>
        <v>0</v>
      </c>
      <c r="AE388" s="19" t="n">
        <f aca="false">IF(AC388&gt;0,(M388-V388)*AC388,0)</f>
        <v>0</v>
      </c>
      <c r="AF388" s="16" t="str">
        <f aca="false">IF(AA388&lt;&gt;"COMPRAR","",IF(AB388="",IF(X388="","",IF(X388-V388&lt;0.01,"EMPATE TÉCNICO","")),IF(AB388&lt;I388,"ESTOQUE INSUFICIENTE",IF(X388="","",IF(X388-V388&lt;0.01,"EMPATE TÉCNICO","")))))</f>
        <v/>
      </c>
      <c r="AG388" s="16" t="s">
        <v>547</v>
      </c>
      <c r="AH388" s="16" t="s">
        <v>528</v>
      </c>
    </row>
    <row r="389" customFormat="false" ht="15" hidden="false" customHeight="false" outlineLevel="0" collapsed="false">
      <c r="A389" s="16" t="s">
        <v>1295</v>
      </c>
      <c r="B389" s="17" t="s">
        <v>1296</v>
      </c>
      <c r="C389" s="16" t="s">
        <v>1297</v>
      </c>
      <c r="D389" s="16" t="s">
        <v>982</v>
      </c>
      <c r="E389" s="18" t="n">
        <v>1</v>
      </c>
      <c r="F389" s="16" t="s">
        <v>43</v>
      </c>
      <c r="G389" s="18" t="n">
        <v>0</v>
      </c>
      <c r="H389" s="16" t="n">
        <v>1.7</v>
      </c>
      <c r="I389" s="18" t="n">
        <v>5</v>
      </c>
      <c r="J389" s="19" t="n">
        <v>9.75</v>
      </c>
      <c r="K389" s="19" t="n">
        <v>9.75</v>
      </c>
      <c r="L389" s="19" t="n">
        <v>9.75</v>
      </c>
      <c r="M389" s="19" t="n">
        <f aca="false">IF(J389&gt;0,J389,K389)*E389</f>
        <v>9.75</v>
      </c>
      <c r="N389" s="20" t="n">
        <v>10.67</v>
      </c>
      <c r="O389" s="21" t="n">
        <f aca="false">IF(R389="","",ROUND(R389*(1-Premissas!$B$4),4))</f>
        <v>9.937</v>
      </c>
      <c r="P389" s="22"/>
      <c r="Q389" s="22"/>
      <c r="R389" s="23" t="n">
        <v>10.46</v>
      </c>
      <c r="S389" s="24" t="n">
        <v>260</v>
      </c>
      <c r="T389" s="24" t="n">
        <v>70</v>
      </c>
      <c r="U389" s="25" t="n">
        <v>23</v>
      </c>
      <c r="V389" s="19" t="n">
        <f aca="false">IF(COUNT(N389:Q389)=0,"",MIN(N389:Q389))</f>
        <v>9.937</v>
      </c>
      <c r="W389" s="16" t="str">
        <f aca="false">IF(V389="","",INDEX($N$4:$Q$4,MATCH(V389,N389:Q389,0)))</f>
        <v>MEDCENTRO</v>
      </c>
      <c r="X389" s="19" t="n">
        <f aca="false">IF(COUNT(N389:Q389)&lt;2,"",SMALL(N389:Q389,2))</f>
        <v>10.67</v>
      </c>
      <c r="Y389" s="26" t="n">
        <f aca="false">IF(OR(V389="",M389=0),"",V389/M389-1)</f>
        <v>0.019179487179487</v>
      </c>
      <c r="Z389" s="26" t="n">
        <f aca="false">IF(OR(V389="",L389=""),"",V389/(L389*E389)-1)</f>
        <v>0.019179487179487</v>
      </c>
      <c r="AA389" s="16" t="str">
        <f aca="false">IF(V389="","SEM OFERTA",IF(OR(Y389&gt;Premissas!$B$11,Y389&lt;Premissas!$B$12),"VERIFICAR - UNIDADE/EMBALAGEM",IF(Y389&gt;Premissas!$B$6,"NÃO COMPRAR - REAJUSTE &gt;5%","COMPRAR")))</f>
        <v>COMPRAR</v>
      </c>
      <c r="AB389" s="18" t="n">
        <f aca="false">IF(W389="DIMEC",S389,IF(W389="MEDCENTRO",U389,""))</f>
        <v>23</v>
      </c>
      <c r="AC389" s="18" t="n">
        <f aca="false">IF(AA389&lt;&gt;"COMPRAR",0,IF(AB389="",I389,MIN(I389,AB389)))</f>
        <v>5</v>
      </c>
      <c r="AD389" s="19" t="n">
        <f aca="false">IF(AC389&gt;0,AC389*V389,0)</f>
        <v>49.685</v>
      </c>
      <c r="AE389" s="19" t="n">
        <f aca="false">IF(AC389&gt;0,(M389-V389)*AC389,0)</f>
        <v>-0.934999999999997</v>
      </c>
      <c r="AF389" s="16" t="str">
        <f aca="false">IF(AA389&lt;&gt;"COMPRAR","",IF(AB389="",IF(X389="","",IF(X389-V389&lt;0.01,"EMPATE TÉCNICO","")),IF(AB389&lt;I389,"ESTOQUE INSUFICIENTE",IF(X389="","",IF(X389-V389&lt;0.01,"EMPATE TÉCNICO","")))))</f>
        <v/>
      </c>
      <c r="AG389" s="16" t="s">
        <v>490</v>
      </c>
      <c r="AH389" s="16" t="s">
        <v>528</v>
      </c>
    </row>
    <row r="390" customFormat="false" ht="15" hidden="false" customHeight="false" outlineLevel="0" collapsed="false">
      <c r="A390" s="16" t="s">
        <v>1298</v>
      </c>
      <c r="B390" s="17" t="s">
        <v>1299</v>
      </c>
      <c r="C390" s="16" t="s">
        <v>1300</v>
      </c>
      <c r="D390" s="16" t="s">
        <v>982</v>
      </c>
      <c r="E390" s="18" t="n">
        <v>1</v>
      </c>
      <c r="F390" s="16" t="s">
        <v>42</v>
      </c>
      <c r="G390" s="18" t="n">
        <v>2</v>
      </c>
      <c r="H390" s="16" t="n">
        <v>3.2</v>
      </c>
      <c r="I390" s="18" t="n">
        <v>7</v>
      </c>
      <c r="J390" s="19" t="n">
        <v>4.22333333333333</v>
      </c>
      <c r="K390" s="19" t="n">
        <v>4.22333333333333</v>
      </c>
      <c r="L390" s="19" t="n">
        <v>4.2233</v>
      </c>
      <c r="M390" s="19" t="n">
        <f aca="false">IF(J390&gt;0,J390,K390)*E390</f>
        <v>4.22333333333333</v>
      </c>
      <c r="N390" s="20" t="n">
        <v>4.32</v>
      </c>
      <c r="O390" s="21" t="str">
        <f aca="false">IF(R390="","",ROUND(R390*(1-Premissas!$B$4),4))</f>
        <v/>
      </c>
      <c r="P390" s="22"/>
      <c r="Q390" s="22"/>
      <c r="R390" s="23"/>
      <c r="S390" s="24" t="n">
        <v>551</v>
      </c>
      <c r="T390" s="24" t="n">
        <v>70</v>
      </c>
      <c r="U390" s="25"/>
      <c r="V390" s="19" t="n">
        <f aca="false">IF(COUNT(N390:Q390)=0,"",MIN(N390:Q390))</f>
        <v>4.32</v>
      </c>
      <c r="W390" s="16" t="str">
        <f aca="false">IF(V390="","",INDEX($N$4:$Q$4,MATCH(V390,N390:Q390,0)))</f>
        <v>DIMEC</v>
      </c>
      <c r="X390" s="19" t="str">
        <f aca="false">IF(COUNT(N390:Q390)&lt;2,"",SMALL(N390:Q390,2))</f>
        <v/>
      </c>
      <c r="Y390" s="26" t="n">
        <f aca="false">IF(OR(V390="",M390=0),"",V390/M390-1)</f>
        <v>0.0228887134964493</v>
      </c>
      <c r="Z390" s="26" t="n">
        <f aca="false">IF(OR(V390="",L390=""),"",V390/(L390*E390)-1)</f>
        <v>0.0228967868728247</v>
      </c>
      <c r="AA390" s="16" t="str">
        <f aca="false">IF(V390="","SEM OFERTA",IF(OR(Y390&gt;Premissas!$B$11,Y390&lt;Premissas!$B$12),"VERIFICAR - UNIDADE/EMBALAGEM",IF(Y390&gt;Premissas!$B$6,"NÃO COMPRAR - REAJUSTE &gt;5%","COMPRAR")))</f>
        <v>COMPRAR</v>
      </c>
      <c r="AB390" s="18" t="n">
        <f aca="false">IF(W390="DIMEC",S390,IF(W390="MEDCENTRO",U390,""))</f>
        <v>551</v>
      </c>
      <c r="AC390" s="18" t="n">
        <f aca="false">IF(AA390&lt;&gt;"COMPRAR",0,IF(AB390="",I390,MIN(I390,AB390)))</f>
        <v>7</v>
      </c>
      <c r="AD390" s="19" t="n">
        <f aca="false">IF(AC390&gt;0,AC390*V390,0)</f>
        <v>30.24</v>
      </c>
      <c r="AE390" s="19" t="n">
        <f aca="false">IF(AC390&gt;0,(M390-V390)*AC390,0)</f>
        <v>-0.676666666666692</v>
      </c>
      <c r="AF390" s="16" t="str">
        <f aca="false">IF(AA390&lt;&gt;"COMPRAR","",IF(AB390="",IF(X390="","",IF(X390-V390&lt;0.01,"EMPATE TÉCNICO","")),IF(AB390&lt;I390,"ESTOQUE INSUFICIENTE",IF(X390="","",IF(X390-V390&lt;0.01,"EMPATE TÉCNICO","")))))</f>
        <v/>
      </c>
      <c r="AG390" s="16" t="s">
        <v>547</v>
      </c>
      <c r="AH390" s="16" t="s">
        <v>528</v>
      </c>
    </row>
    <row r="391" customFormat="false" ht="15" hidden="false" customHeight="false" outlineLevel="0" collapsed="false">
      <c r="A391" s="16" t="s">
        <v>1301</v>
      </c>
      <c r="B391" s="17" t="s">
        <v>1302</v>
      </c>
      <c r="C391" s="16" t="s">
        <v>1303</v>
      </c>
      <c r="D391" s="16" t="s">
        <v>637</v>
      </c>
      <c r="E391" s="18" t="n">
        <v>1</v>
      </c>
      <c r="F391" s="16" t="s">
        <v>42</v>
      </c>
      <c r="G391" s="18" t="n">
        <v>6</v>
      </c>
      <c r="H391" s="16" t="n">
        <v>6.2</v>
      </c>
      <c r="I391" s="18" t="n">
        <v>11</v>
      </c>
      <c r="J391" s="19" t="n">
        <v>4.22</v>
      </c>
      <c r="K391" s="19" t="n">
        <v>4.22</v>
      </c>
      <c r="L391" s="19" t="n">
        <v>4.22</v>
      </c>
      <c r="M391" s="19" t="n">
        <f aca="false">IF(J391&gt;0,J391,K391)*E391</f>
        <v>4.22</v>
      </c>
      <c r="N391" s="20" t="n">
        <v>4.99</v>
      </c>
      <c r="O391" s="21" t="n">
        <f aca="false">IF(R391="","",ROUND(R391*(1-Premissas!$B$4),4))</f>
        <v>3.9805</v>
      </c>
      <c r="P391" s="22"/>
      <c r="Q391" s="22"/>
      <c r="R391" s="23" t="n">
        <v>4.19</v>
      </c>
      <c r="S391" s="24" t="n">
        <v>104</v>
      </c>
      <c r="T391" s="24" t="n">
        <v>50</v>
      </c>
      <c r="U391" s="25" t="n">
        <v>107</v>
      </c>
      <c r="V391" s="19" t="n">
        <f aca="false">IF(COUNT(N391:Q391)=0,"",MIN(N391:Q391))</f>
        <v>3.9805</v>
      </c>
      <c r="W391" s="16" t="str">
        <f aca="false">IF(V391="","",INDEX($N$4:$Q$4,MATCH(V391,N391:Q391,0)))</f>
        <v>MEDCENTRO</v>
      </c>
      <c r="X391" s="19" t="n">
        <f aca="false">IF(COUNT(N391:Q391)&lt;2,"",SMALL(N391:Q391,2))</f>
        <v>4.99</v>
      </c>
      <c r="Y391" s="26" t="n">
        <f aca="false">IF(OR(V391="",M391=0),"",V391/M391-1)</f>
        <v>-0.0567535545023696</v>
      </c>
      <c r="Z391" s="26" t="n">
        <f aca="false">IF(OR(V391="",L391=""),"",V391/(L391*E391)-1)</f>
        <v>-0.0567535545023696</v>
      </c>
      <c r="AA391" s="16" t="str">
        <f aca="false">IF(V391="","SEM OFERTA",IF(OR(Y391&gt;Premissas!$B$11,Y391&lt;Premissas!$B$12),"VERIFICAR - UNIDADE/EMBALAGEM",IF(Y391&gt;Premissas!$B$6,"NÃO COMPRAR - REAJUSTE &gt;5%","COMPRAR")))</f>
        <v>COMPRAR</v>
      </c>
      <c r="AB391" s="18" t="n">
        <f aca="false">IF(W391="DIMEC",S391,IF(W391="MEDCENTRO",U391,""))</f>
        <v>107</v>
      </c>
      <c r="AC391" s="18" t="n">
        <f aca="false">IF(AA391&lt;&gt;"COMPRAR",0,IF(AB391="",I391,MIN(I391,AB391)))</f>
        <v>11</v>
      </c>
      <c r="AD391" s="19" t="n">
        <f aca="false">IF(AC391&gt;0,AC391*V391,0)</f>
        <v>43.7855</v>
      </c>
      <c r="AE391" s="19" t="n">
        <f aca="false">IF(AC391&gt;0,(M391-V391)*AC391,0)</f>
        <v>2.6345</v>
      </c>
      <c r="AF391" s="16" t="str">
        <f aca="false">IF(AA391&lt;&gt;"COMPRAR","",IF(AB391="",IF(X391="","",IF(X391-V391&lt;0.01,"EMPATE TÉCNICO","")),IF(AB391&lt;I391,"ESTOQUE INSUFICIENTE",IF(X391="","",IF(X391-V391&lt;0.01,"EMPATE TÉCNICO","")))))</f>
        <v/>
      </c>
      <c r="AG391" s="16" t="s">
        <v>328</v>
      </c>
      <c r="AH391" s="16" t="s">
        <v>528</v>
      </c>
    </row>
    <row r="392" customFormat="false" ht="15" hidden="false" customHeight="false" outlineLevel="0" collapsed="false">
      <c r="A392" s="16" t="s">
        <v>1304</v>
      </c>
      <c r="B392" s="17" t="s">
        <v>1305</v>
      </c>
      <c r="C392" s="16" t="s">
        <v>1303</v>
      </c>
      <c r="D392" s="16" t="s">
        <v>287</v>
      </c>
      <c r="E392" s="18" t="n">
        <v>1</v>
      </c>
      <c r="F392" s="16" t="s">
        <v>43</v>
      </c>
      <c r="G392" s="18" t="n">
        <v>3</v>
      </c>
      <c r="H392" s="16" t="n">
        <v>4.2</v>
      </c>
      <c r="I392" s="18" t="n">
        <v>8</v>
      </c>
      <c r="J392" s="19" t="n">
        <v>4.304</v>
      </c>
      <c r="K392" s="19" t="n">
        <v>4.304</v>
      </c>
      <c r="L392" s="19" t="n">
        <v>4.304</v>
      </c>
      <c r="M392" s="19" t="n">
        <f aca="false">IF(J392&gt;0,J392,K392)*E392</f>
        <v>4.304</v>
      </c>
      <c r="N392" s="20" t="n">
        <v>4.84</v>
      </c>
      <c r="O392" s="21" t="n">
        <f aca="false">IF(R392="","",ROUND(R392*(1-Premissas!$B$4),4))</f>
        <v>5.358</v>
      </c>
      <c r="P392" s="22"/>
      <c r="Q392" s="22"/>
      <c r="R392" s="23" t="n">
        <v>5.64</v>
      </c>
      <c r="S392" s="24" t="n">
        <v>68</v>
      </c>
      <c r="T392" s="24" t="n">
        <v>96</v>
      </c>
      <c r="U392" s="25" t="n">
        <v>73</v>
      </c>
      <c r="V392" s="19" t="n">
        <f aca="false">IF(COUNT(N392:Q392)=0,"",MIN(N392:Q392))</f>
        <v>4.84</v>
      </c>
      <c r="W392" s="16" t="str">
        <f aca="false">IF(V392="","",INDEX($N$4:$Q$4,MATCH(V392,N392:Q392,0)))</f>
        <v>DIMEC</v>
      </c>
      <c r="X392" s="19" t="n">
        <f aca="false">IF(COUNT(N392:Q392)&lt;2,"",SMALL(N392:Q392,2))</f>
        <v>5.358</v>
      </c>
      <c r="Y392" s="26" t="n">
        <f aca="false">IF(OR(V392="",M392=0),"",V392/M392-1)</f>
        <v>0.12453531598513</v>
      </c>
      <c r="Z392" s="26" t="n">
        <f aca="false">IF(OR(V392="",L392=""),"",V392/(L392*E392)-1)</f>
        <v>0.12453531598513</v>
      </c>
      <c r="AA392" s="16" t="str">
        <f aca="false">IF(V392="","SEM OFERTA",IF(OR(Y392&gt;Premissas!$B$11,Y392&lt;Premissas!$B$12),"VERIFICAR - UNIDADE/EMBALAGEM",IF(Y392&gt;Premissas!$B$6,"NÃO COMPRAR - REAJUSTE &gt;5%","COMPRAR")))</f>
        <v>NÃO COMPRAR - REAJUSTE &gt;5%</v>
      </c>
      <c r="AB392" s="18" t="n">
        <f aca="false">IF(W392="DIMEC",S392,IF(W392="MEDCENTRO",U392,""))</f>
        <v>68</v>
      </c>
      <c r="AC392" s="18" t="n">
        <f aca="false">IF(AA392&lt;&gt;"COMPRAR",0,IF(AB392="",I392,MIN(I392,AB392)))</f>
        <v>0</v>
      </c>
      <c r="AD392" s="19" t="n">
        <f aca="false">IF(AC392&gt;0,AC392*V392,0)</f>
        <v>0</v>
      </c>
      <c r="AE392" s="19" t="n">
        <f aca="false">IF(AC392&gt;0,(M392-V392)*AC392,0)</f>
        <v>0</v>
      </c>
      <c r="AF392" s="16" t="str">
        <f aca="false">IF(AA392&lt;&gt;"COMPRAR","",IF(AB392="",IF(X392="","",IF(X392-V392&lt;0.01,"EMPATE TÉCNICO","")),IF(AB392&lt;I392,"ESTOQUE INSUFICIENTE",IF(X392="","",IF(X392-V392&lt;0.01,"EMPATE TÉCNICO","")))))</f>
        <v/>
      </c>
      <c r="AG392" s="16" t="s">
        <v>490</v>
      </c>
      <c r="AH392" s="16" t="s">
        <v>528</v>
      </c>
    </row>
    <row r="393" customFormat="false" ht="15" hidden="false" customHeight="false" outlineLevel="0" collapsed="false">
      <c r="A393" s="16" t="s">
        <v>1306</v>
      </c>
      <c r="B393" s="17" t="s">
        <v>1307</v>
      </c>
      <c r="C393" s="16" t="s">
        <v>1303</v>
      </c>
      <c r="D393" s="16" t="s">
        <v>532</v>
      </c>
      <c r="E393" s="18" t="n">
        <v>1</v>
      </c>
      <c r="F393" s="16" t="s">
        <v>41</v>
      </c>
      <c r="G393" s="18" t="n">
        <v>8</v>
      </c>
      <c r="H393" s="16" t="n">
        <v>10.7</v>
      </c>
      <c r="I393" s="18" t="n">
        <v>20</v>
      </c>
      <c r="J393" s="19" t="n">
        <v>3.97</v>
      </c>
      <c r="K393" s="19" t="n">
        <v>3.97</v>
      </c>
      <c r="L393" s="19" t="n">
        <v>3.97</v>
      </c>
      <c r="M393" s="19" t="n">
        <f aca="false">IF(J393&gt;0,J393,K393)*E393</f>
        <v>3.97</v>
      </c>
      <c r="N393" s="20" t="n">
        <v>4.17</v>
      </c>
      <c r="O393" s="21" t="n">
        <f aca="false">IF(R393="","",ROUND(R393*(1-Premissas!$B$4),4))</f>
        <v>4.066</v>
      </c>
      <c r="P393" s="22"/>
      <c r="Q393" s="22"/>
      <c r="R393" s="23" t="n">
        <v>4.28</v>
      </c>
      <c r="S393" s="24" t="n">
        <v>1533</v>
      </c>
      <c r="T393" s="24" t="n">
        <v>200</v>
      </c>
      <c r="U393" s="25" t="n">
        <v>175</v>
      </c>
      <c r="V393" s="19" t="n">
        <f aca="false">IF(COUNT(N393:Q393)=0,"",MIN(N393:Q393))</f>
        <v>4.066</v>
      </c>
      <c r="W393" s="16" t="str">
        <f aca="false">IF(V393="","",INDEX($N$4:$Q$4,MATCH(V393,N393:Q393,0)))</f>
        <v>MEDCENTRO</v>
      </c>
      <c r="X393" s="19" t="n">
        <f aca="false">IF(COUNT(N393:Q393)&lt;2,"",SMALL(N393:Q393,2))</f>
        <v>4.17</v>
      </c>
      <c r="Y393" s="26" t="n">
        <f aca="false">IF(OR(V393="",M393=0),"",V393/M393-1)</f>
        <v>0.0241813602015113</v>
      </c>
      <c r="Z393" s="26" t="n">
        <f aca="false">IF(OR(V393="",L393=""),"",V393/(L393*E393)-1)</f>
        <v>0.0241813602015113</v>
      </c>
      <c r="AA393" s="16" t="str">
        <f aca="false">IF(V393="","SEM OFERTA",IF(OR(Y393&gt;Premissas!$B$11,Y393&lt;Premissas!$B$12),"VERIFICAR - UNIDADE/EMBALAGEM",IF(Y393&gt;Premissas!$B$6,"NÃO COMPRAR - REAJUSTE &gt;5%","COMPRAR")))</f>
        <v>COMPRAR</v>
      </c>
      <c r="AB393" s="18" t="n">
        <f aca="false">IF(W393="DIMEC",S393,IF(W393="MEDCENTRO",U393,""))</f>
        <v>175</v>
      </c>
      <c r="AC393" s="18" t="n">
        <f aca="false">IF(AA393&lt;&gt;"COMPRAR",0,IF(AB393="",I393,MIN(I393,AB393)))</f>
        <v>20</v>
      </c>
      <c r="AD393" s="19" t="n">
        <f aca="false">IF(AC393&gt;0,AC393*V393,0)</f>
        <v>81.32</v>
      </c>
      <c r="AE393" s="19" t="n">
        <f aca="false">IF(AC393&gt;0,(M393-V393)*AC393,0)</f>
        <v>-1.91999999999999</v>
      </c>
      <c r="AF393" s="16" t="str">
        <f aca="false">IF(AA393&lt;&gt;"COMPRAR","",IF(AB393="",IF(X393="","",IF(X393-V393&lt;0.01,"EMPATE TÉCNICO","")),IF(AB393&lt;I393,"ESTOQUE INSUFICIENTE",IF(X393="","",IF(X393-V393&lt;0.01,"EMPATE TÉCNICO","")))))</f>
        <v/>
      </c>
      <c r="AG393" s="16" t="s">
        <v>304</v>
      </c>
      <c r="AH393" s="16" t="s">
        <v>528</v>
      </c>
    </row>
    <row r="394" customFormat="false" ht="15" hidden="false" customHeight="false" outlineLevel="0" collapsed="false">
      <c r="A394" s="16" t="s">
        <v>1308</v>
      </c>
      <c r="B394" s="17" t="s">
        <v>1309</v>
      </c>
      <c r="C394" s="16" t="s">
        <v>1310</v>
      </c>
      <c r="D394" s="16" t="s">
        <v>532</v>
      </c>
      <c r="E394" s="18" t="n">
        <v>1</v>
      </c>
      <c r="F394" s="16" t="s">
        <v>42</v>
      </c>
      <c r="G394" s="18" t="n">
        <v>4</v>
      </c>
      <c r="H394" s="16" t="n">
        <v>2.1</v>
      </c>
      <c r="I394" s="18" t="n">
        <v>2</v>
      </c>
      <c r="J394" s="19" t="n">
        <v>6.49</v>
      </c>
      <c r="K394" s="19" t="n">
        <v>6.49</v>
      </c>
      <c r="L394" s="19" t="n">
        <v>6.49</v>
      </c>
      <c r="M394" s="19" t="n">
        <f aca="false">IF(J394&gt;0,J394,K394)*E394</f>
        <v>6.49</v>
      </c>
      <c r="N394" s="20" t="n">
        <v>7.02</v>
      </c>
      <c r="O394" s="21" t="str">
        <f aca="false">IF(R394="","",ROUND(R394*(1-Premissas!$B$4),4))</f>
        <v/>
      </c>
      <c r="P394" s="22"/>
      <c r="Q394" s="22"/>
      <c r="R394" s="23"/>
      <c r="S394" s="24" t="n">
        <v>396</v>
      </c>
      <c r="T394" s="24" t="n">
        <v>200</v>
      </c>
      <c r="U394" s="25"/>
      <c r="V394" s="19" t="n">
        <f aca="false">IF(COUNT(N394:Q394)=0,"",MIN(N394:Q394))</f>
        <v>7.02</v>
      </c>
      <c r="W394" s="16" t="str">
        <f aca="false">IF(V394="","",INDEX($N$4:$Q$4,MATCH(V394,N394:Q394,0)))</f>
        <v>DIMEC</v>
      </c>
      <c r="X394" s="19" t="str">
        <f aca="false">IF(COUNT(N394:Q394)&lt;2,"",SMALL(N394:Q394,2))</f>
        <v/>
      </c>
      <c r="Y394" s="26" t="n">
        <f aca="false">IF(OR(V394="",M394=0),"",V394/M394-1)</f>
        <v>0.0816640986132511</v>
      </c>
      <c r="Z394" s="26" t="n">
        <f aca="false">IF(OR(V394="",L394=""),"",V394/(L394*E394)-1)</f>
        <v>0.0816640986132511</v>
      </c>
      <c r="AA394" s="16" t="str">
        <f aca="false">IF(V394="","SEM OFERTA",IF(OR(Y394&gt;Premissas!$B$11,Y394&lt;Premissas!$B$12),"VERIFICAR - UNIDADE/EMBALAGEM",IF(Y394&gt;Premissas!$B$6,"NÃO COMPRAR - REAJUSTE &gt;5%","COMPRAR")))</f>
        <v>NÃO COMPRAR - REAJUSTE &gt;5%</v>
      </c>
      <c r="AB394" s="18" t="n">
        <f aca="false">IF(W394="DIMEC",S394,IF(W394="MEDCENTRO",U394,""))</f>
        <v>396</v>
      </c>
      <c r="AC394" s="18" t="n">
        <f aca="false">IF(AA394&lt;&gt;"COMPRAR",0,IF(AB394="",I394,MIN(I394,AB394)))</f>
        <v>0</v>
      </c>
      <c r="AD394" s="19" t="n">
        <f aca="false">IF(AC394&gt;0,AC394*V394,0)</f>
        <v>0</v>
      </c>
      <c r="AE394" s="19" t="n">
        <f aca="false">IF(AC394&gt;0,(M394-V394)*AC394,0)</f>
        <v>0</v>
      </c>
      <c r="AF394" s="16" t="str">
        <f aca="false">IF(AA394&lt;&gt;"COMPRAR","",IF(AB394="",IF(X394="","",IF(X394-V394&lt;0.01,"EMPATE TÉCNICO","")),IF(AB394&lt;I394,"ESTOQUE INSUFICIENTE",IF(X394="","",IF(X394-V394&lt;0.01,"EMPATE TÉCNICO","")))))</f>
        <v/>
      </c>
      <c r="AG394" s="16" t="s">
        <v>304</v>
      </c>
      <c r="AH394" s="16" t="s">
        <v>528</v>
      </c>
    </row>
    <row r="395" customFormat="false" ht="15" hidden="false" customHeight="false" outlineLevel="0" collapsed="false">
      <c r="A395" s="16" t="s">
        <v>1311</v>
      </c>
      <c r="B395" s="17" t="s">
        <v>1312</v>
      </c>
      <c r="C395" s="16" t="s">
        <v>1313</v>
      </c>
      <c r="D395" s="16" t="s">
        <v>287</v>
      </c>
      <c r="E395" s="18" t="n">
        <v>1</v>
      </c>
      <c r="F395" s="16" t="s">
        <v>42</v>
      </c>
      <c r="G395" s="18" t="n">
        <v>0</v>
      </c>
      <c r="H395" s="16" t="n">
        <v>2.7</v>
      </c>
      <c r="I395" s="18" t="n">
        <v>7</v>
      </c>
      <c r="J395" s="19" t="n">
        <v>4.50857142857143</v>
      </c>
      <c r="K395" s="19" t="n">
        <v>4.50857142857143</v>
      </c>
      <c r="L395" s="19" t="n">
        <v>4.5086</v>
      </c>
      <c r="M395" s="19" t="n">
        <f aca="false">IF(J395&gt;0,J395,K395)*E395</f>
        <v>4.50857142857143</v>
      </c>
      <c r="N395" s="20" t="n">
        <v>4.91</v>
      </c>
      <c r="O395" s="21" t="str">
        <f aca="false">IF(R395="","",ROUND(R395*(1-Premissas!$B$4),4))</f>
        <v/>
      </c>
      <c r="P395" s="22"/>
      <c r="Q395" s="22"/>
      <c r="R395" s="23"/>
      <c r="S395" s="24" t="n">
        <v>160</v>
      </c>
      <c r="T395" s="24" t="n">
        <v>60</v>
      </c>
      <c r="U395" s="25"/>
      <c r="V395" s="19" t="n">
        <f aca="false">IF(COUNT(N395:Q395)=0,"",MIN(N395:Q395))</f>
        <v>4.91</v>
      </c>
      <c r="W395" s="16" t="str">
        <f aca="false">IF(V395="","",INDEX($N$4:$Q$4,MATCH(V395,N395:Q395,0)))</f>
        <v>DIMEC</v>
      </c>
      <c r="X395" s="19" t="str">
        <f aca="false">IF(COUNT(N395:Q395)&lt;2,"",SMALL(N395:Q395,2))</f>
        <v/>
      </c>
      <c r="Y395" s="26" t="n">
        <f aca="false">IF(OR(V395="",M395=0),"",V395/M395-1)</f>
        <v>0.089036755386565</v>
      </c>
      <c r="Z395" s="26" t="n">
        <f aca="false">IF(OR(V395="",L395=""),"",V395/(L395*E395)-1)</f>
        <v>0.0890298540566916</v>
      </c>
      <c r="AA395" s="16" t="str">
        <f aca="false">IF(V395="","SEM OFERTA",IF(OR(Y395&gt;Premissas!$B$11,Y395&lt;Premissas!$B$12),"VERIFICAR - UNIDADE/EMBALAGEM",IF(Y395&gt;Premissas!$B$6,"NÃO COMPRAR - REAJUSTE &gt;5%","COMPRAR")))</f>
        <v>NÃO COMPRAR - REAJUSTE &gt;5%</v>
      </c>
      <c r="AB395" s="18" t="n">
        <f aca="false">IF(W395="DIMEC",S395,IF(W395="MEDCENTRO",U395,""))</f>
        <v>160</v>
      </c>
      <c r="AC395" s="18" t="n">
        <f aca="false">IF(AA395&lt;&gt;"COMPRAR",0,IF(AB395="",I395,MIN(I395,AB395)))</f>
        <v>0</v>
      </c>
      <c r="AD395" s="19" t="n">
        <f aca="false">IF(AC395&gt;0,AC395*V395,0)</f>
        <v>0</v>
      </c>
      <c r="AE395" s="19" t="n">
        <f aca="false">IF(AC395&gt;0,(M395-V395)*AC395,0)</f>
        <v>0</v>
      </c>
      <c r="AF395" s="16" t="str">
        <f aca="false">IF(AA395&lt;&gt;"COMPRAR","",IF(AB395="",IF(X395="","",IF(X395-V395&lt;0.01,"EMPATE TÉCNICO","")),IF(AB395&lt;I395,"ESTOQUE INSUFICIENTE",IF(X395="","",IF(X395-V395&lt;0.01,"EMPATE TÉCNICO","")))))</f>
        <v/>
      </c>
      <c r="AG395" s="16" t="s">
        <v>490</v>
      </c>
      <c r="AH395" s="16" t="s">
        <v>528</v>
      </c>
    </row>
    <row r="396" customFormat="false" ht="15" hidden="false" customHeight="false" outlineLevel="0" collapsed="false">
      <c r="A396" s="16" t="s">
        <v>1314</v>
      </c>
      <c r="B396" s="17" t="s">
        <v>1315</v>
      </c>
      <c r="C396" s="16" t="s">
        <v>1313</v>
      </c>
      <c r="D396" s="16" t="s">
        <v>621</v>
      </c>
      <c r="E396" s="18" t="n">
        <v>1</v>
      </c>
      <c r="F396" s="16" t="s">
        <v>43</v>
      </c>
      <c r="G396" s="18" t="n">
        <v>0</v>
      </c>
      <c r="H396" s="16" t="n">
        <v>0.3</v>
      </c>
      <c r="I396" s="18" t="n">
        <v>1</v>
      </c>
      <c r="J396" s="19" t="n">
        <v>4.28</v>
      </c>
      <c r="K396" s="19" t="n">
        <v>4.28</v>
      </c>
      <c r="L396" s="19" t="n">
        <v>4.28</v>
      </c>
      <c r="M396" s="19" t="n">
        <f aca="false">IF(J396&gt;0,J396,K396)*E396</f>
        <v>4.28</v>
      </c>
      <c r="N396" s="20" t="n">
        <v>4.52</v>
      </c>
      <c r="O396" s="21" t="str">
        <f aca="false">IF(R396="","",ROUND(R396*(1-Premissas!$B$4),4))</f>
        <v/>
      </c>
      <c r="P396" s="22"/>
      <c r="Q396" s="22"/>
      <c r="R396" s="23"/>
      <c r="S396" s="24" t="n">
        <v>646</v>
      </c>
      <c r="T396" s="24" t="n">
        <v>60</v>
      </c>
      <c r="U396" s="25"/>
      <c r="V396" s="19" t="n">
        <f aca="false">IF(COUNT(N396:Q396)=0,"",MIN(N396:Q396))</f>
        <v>4.52</v>
      </c>
      <c r="W396" s="16" t="str">
        <f aca="false">IF(V396="","",INDEX($N$4:$Q$4,MATCH(V396,N396:Q396,0)))</f>
        <v>DIMEC</v>
      </c>
      <c r="X396" s="19" t="str">
        <f aca="false">IF(COUNT(N396:Q396)&lt;2,"",SMALL(N396:Q396,2))</f>
        <v/>
      </c>
      <c r="Y396" s="26" t="n">
        <f aca="false">IF(OR(V396="",M396=0),"",V396/M396-1)</f>
        <v>0.05607476635514</v>
      </c>
      <c r="Z396" s="26" t="n">
        <f aca="false">IF(OR(V396="",L396=""),"",V396/(L396*E396)-1)</f>
        <v>0.05607476635514</v>
      </c>
      <c r="AA396" s="16" t="str">
        <f aca="false">IF(V396="","SEM OFERTA",IF(OR(Y396&gt;Premissas!$B$11,Y396&lt;Premissas!$B$12),"VERIFICAR - UNIDADE/EMBALAGEM",IF(Y396&gt;Premissas!$B$6,"NÃO COMPRAR - REAJUSTE &gt;5%","COMPRAR")))</f>
        <v>NÃO COMPRAR - REAJUSTE &gt;5%</v>
      </c>
      <c r="AB396" s="18" t="n">
        <f aca="false">IF(W396="DIMEC",S396,IF(W396="MEDCENTRO",U396,""))</f>
        <v>646</v>
      </c>
      <c r="AC396" s="18" t="n">
        <f aca="false">IF(AA396&lt;&gt;"COMPRAR",0,IF(AB396="",I396,MIN(I396,AB396)))</f>
        <v>0</v>
      </c>
      <c r="AD396" s="19" t="n">
        <f aca="false">IF(AC396&gt;0,AC396*V396,0)</f>
        <v>0</v>
      </c>
      <c r="AE396" s="19" t="n">
        <f aca="false">IF(AC396&gt;0,(M396-V396)*AC396,0)</f>
        <v>0</v>
      </c>
      <c r="AF396" s="16" t="str">
        <f aca="false">IF(AA396&lt;&gt;"COMPRAR","",IF(AB396="",IF(X396="","",IF(X396-V396&lt;0.01,"EMPATE TÉCNICO","")),IF(AB396&lt;I396,"ESTOQUE INSUFICIENTE",IF(X396="","",IF(X396-V396&lt;0.01,"EMPATE TÉCNICO","")))))</f>
        <v/>
      </c>
      <c r="AG396" s="16" t="s">
        <v>482</v>
      </c>
      <c r="AH396" s="16" t="s">
        <v>528</v>
      </c>
    </row>
    <row r="397" customFormat="false" ht="15" hidden="false" customHeight="false" outlineLevel="0" collapsed="false">
      <c r="A397" s="16" t="s">
        <v>1316</v>
      </c>
      <c r="B397" s="17" t="s">
        <v>1317</v>
      </c>
      <c r="C397" s="16" t="s">
        <v>1318</v>
      </c>
      <c r="D397" s="16" t="s">
        <v>641</v>
      </c>
      <c r="E397" s="18" t="n">
        <v>1</v>
      </c>
      <c r="F397" s="16" t="s">
        <v>41</v>
      </c>
      <c r="G397" s="18" t="n">
        <v>0</v>
      </c>
      <c r="H397" s="16" t="n">
        <v>2.4</v>
      </c>
      <c r="I397" s="18" t="n">
        <v>7</v>
      </c>
      <c r="J397" s="19" t="n">
        <v>50.1066666666667</v>
      </c>
      <c r="K397" s="19" t="n">
        <v>50.1066666666667</v>
      </c>
      <c r="L397" s="19" t="n">
        <v>50.105</v>
      </c>
      <c r="M397" s="19" t="n">
        <f aca="false">IF(J397&gt;0,J397,K397)*E397</f>
        <v>50.1066666666667</v>
      </c>
      <c r="N397" s="20" t="n">
        <v>65.73</v>
      </c>
      <c r="O397" s="21" t="str">
        <f aca="false">IF(R397="","",ROUND(R397*(1-Premissas!$B$4),4))</f>
        <v/>
      </c>
      <c r="P397" s="22"/>
      <c r="Q397" s="22"/>
      <c r="R397" s="23"/>
      <c r="S397" s="24" t="n">
        <v>114</v>
      </c>
      <c r="T397" s="24" t="n">
        <v>60</v>
      </c>
      <c r="U397" s="25"/>
      <c r="V397" s="19" t="n">
        <f aca="false">IF(COUNT(N397:Q397)=0,"",MIN(N397:Q397))</f>
        <v>65.73</v>
      </c>
      <c r="W397" s="16" t="str">
        <f aca="false">IF(V397="","",INDEX($N$4:$Q$4,MATCH(V397,N397:Q397,0)))</f>
        <v>DIMEC</v>
      </c>
      <c r="X397" s="19" t="str">
        <f aca="false">IF(COUNT(N397:Q397)&lt;2,"",SMALL(N397:Q397,2))</f>
        <v/>
      </c>
      <c r="Y397" s="26" t="n">
        <f aca="false">IF(OR(V397="",M397=0),"",V397/M397-1)</f>
        <v>0.311801490154337</v>
      </c>
      <c r="Z397" s="26" t="n">
        <f aca="false">IF(OR(V397="",L397=""),"",V397/(L397*E397)-1)</f>
        <v>0.311845125237003</v>
      </c>
      <c r="AA397" s="16" t="str">
        <f aca="false">IF(V397="","SEM OFERTA",IF(OR(Y397&gt;Premissas!$B$11,Y397&lt;Premissas!$B$12),"VERIFICAR - UNIDADE/EMBALAGEM",IF(Y397&gt;Premissas!$B$6,"NÃO COMPRAR - REAJUSTE &gt;5%","COMPRAR")))</f>
        <v>NÃO COMPRAR - REAJUSTE &gt;5%</v>
      </c>
      <c r="AB397" s="18" t="n">
        <f aca="false">IF(W397="DIMEC",S397,IF(W397="MEDCENTRO",U397,""))</f>
        <v>114</v>
      </c>
      <c r="AC397" s="18" t="n">
        <f aca="false">IF(AA397&lt;&gt;"COMPRAR",0,IF(AB397="",I397,MIN(I397,AB397)))</f>
        <v>0</v>
      </c>
      <c r="AD397" s="19" t="n">
        <f aca="false">IF(AC397&gt;0,AC397*V397,0)</f>
        <v>0</v>
      </c>
      <c r="AE397" s="19" t="n">
        <f aca="false">IF(AC397&gt;0,(M397-V397)*AC397,0)</f>
        <v>0</v>
      </c>
      <c r="AF397" s="16" t="str">
        <f aca="false">IF(AA397&lt;&gt;"COMPRAR","",IF(AB397="",IF(X397="","",IF(X397-V397&lt;0.01,"EMPATE TÉCNICO","")),IF(AB397&lt;I397,"ESTOQUE INSUFICIENTE",IF(X397="","",IF(X397-V397&lt;0.01,"EMPATE TÉCNICO","")))))</f>
        <v/>
      </c>
      <c r="AG397" s="16" t="s">
        <v>547</v>
      </c>
      <c r="AH397" s="16" t="s">
        <v>528</v>
      </c>
    </row>
    <row r="398" customFormat="false" ht="15" hidden="false" customHeight="false" outlineLevel="0" collapsed="false">
      <c r="A398" s="16" t="s">
        <v>1319</v>
      </c>
      <c r="B398" s="17" t="s">
        <v>1320</v>
      </c>
      <c r="C398" s="16" t="s">
        <v>1321</v>
      </c>
      <c r="D398" s="16" t="s">
        <v>546</v>
      </c>
      <c r="E398" s="18" t="n">
        <v>1</v>
      </c>
      <c r="F398" s="16" t="s">
        <v>42</v>
      </c>
      <c r="G398" s="18" t="n">
        <v>4</v>
      </c>
      <c r="H398" s="16" t="n">
        <v>2.6</v>
      </c>
      <c r="I398" s="18" t="n">
        <v>3</v>
      </c>
      <c r="J398" s="19" t="n">
        <v>7.57</v>
      </c>
      <c r="K398" s="19" t="n">
        <v>7.57</v>
      </c>
      <c r="L398" s="19" t="n">
        <v>7.57</v>
      </c>
      <c r="M398" s="19" t="n">
        <f aca="false">IF(J398&gt;0,J398,K398)*E398</f>
        <v>7.57</v>
      </c>
      <c r="N398" s="20"/>
      <c r="O398" s="21" t="n">
        <f aca="false">IF(R398="","",ROUND(R398*(1-Premissas!$B$4),4))</f>
        <v>7.6285</v>
      </c>
      <c r="P398" s="22"/>
      <c r="Q398" s="22"/>
      <c r="R398" s="23" t="n">
        <v>8.03</v>
      </c>
      <c r="S398" s="24"/>
      <c r="T398" s="24"/>
      <c r="U398" s="25" t="n">
        <v>43</v>
      </c>
      <c r="V398" s="19" t="n">
        <f aca="false">IF(COUNT(N398:Q398)=0,"",MIN(N398:Q398))</f>
        <v>7.6285</v>
      </c>
      <c r="W398" s="16" t="str">
        <f aca="false">IF(V398="","",INDEX($N$4:$Q$4,MATCH(V398,N398:Q398,0)))</f>
        <v>MEDCENTRO</v>
      </c>
      <c r="X398" s="19" t="str">
        <f aca="false">IF(COUNT(N398:Q398)&lt;2,"",SMALL(N398:Q398,2))</f>
        <v/>
      </c>
      <c r="Y398" s="26" t="n">
        <f aca="false">IF(OR(V398="",M398=0),"",V398/M398-1)</f>
        <v>0.00772787318361945</v>
      </c>
      <c r="Z398" s="26" t="n">
        <f aca="false">IF(OR(V398="",L398=""),"",V398/(L398*E398)-1)</f>
        <v>0.00772787318361945</v>
      </c>
      <c r="AA398" s="16" t="str">
        <f aca="false">IF(V398="","SEM OFERTA",IF(OR(Y398&gt;Premissas!$B$11,Y398&lt;Premissas!$B$12),"VERIFICAR - UNIDADE/EMBALAGEM",IF(Y398&gt;Premissas!$B$6,"NÃO COMPRAR - REAJUSTE &gt;5%","COMPRAR")))</f>
        <v>COMPRAR</v>
      </c>
      <c r="AB398" s="18" t="n">
        <f aca="false">IF(W398="DIMEC",S398,IF(W398="MEDCENTRO",U398,""))</f>
        <v>43</v>
      </c>
      <c r="AC398" s="18" t="n">
        <f aca="false">IF(AA398&lt;&gt;"COMPRAR",0,IF(AB398="",I398,MIN(I398,AB398)))</f>
        <v>3</v>
      </c>
      <c r="AD398" s="19" t="n">
        <f aca="false">IF(AC398&gt;0,AC398*V398,0)</f>
        <v>22.8855</v>
      </c>
      <c r="AE398" s="19" t="n">
        <f aca="false">IF(AC398&gt;0,(M398-V398)*AC398,0)</f>
        <v>-0.175499999999999</v>
      </c>
      <c r="AF398" s="16" t="str">
        <f aca="false">IF(AA398&lt;&gt;"COMPRAR","",IF(AB398="",IF(X398="","",IF(X398-V398&lt;0.01,"EMPATE TÉCNICO","")),IF(AB398&lt;I398,"ESTOQUE INSUFICIENTE",IF(X398="","",IF(X398-V398&lt;0.01,"EMPATE TÉCNICO","")))))</f>
        <v/>
      </c>
      <c r="AG398" s="16" t="s">
        <v>547</v>
      </c>
      <c r="AH398" s="16" t="s">
        <v>528</v>
      </c>
    </row>
    <row r="399" customFormat="false" ht="15" hidden="false" customHeight="false" outlineLevel="0" collapsed="false">
      <c r="A399" s="16" t="s">
        <v>1322</v>
      </c>
      <c r="B399" s="17" t="s">
        <v>1323</v>
      </c>
      <c r="C399" s="16" t="s">
        <v>1324</v>
      </c>
      <c r="D399" s="16" t="s">
        <v>621</v>
      </c>
      <c r="E399" s="18" t="n">
        <v>1</v>
      </c>
      <c r="F399" s="16" t="s">
        <v>42</v>
      </c>
      <c r="G399" s="18" t="n">
        <v>5</v>
      </c>
      <c r="H399" s="16" t="n">
        <v>6.4</v>
      </c>
      <c r="I399" s="18" t="n">
        <v>12</v>
      </c>
      <c r="J399" s="19" t="n">
        <v>6.85</v>
      </c>
      <c r="K399" s="19" t="n">
        <v>6.85</v>
      </c>
      <c r="L399" s="19" t="n">
        <v>6.19</v>
      </c>
      <c r="M399" s="19" t="n">
        <f aca="false">IF(J399&gt;0,J399,K399)*E399</f>
        <v>6.85</v>
      </c>
      <c r="N399" s="20" t="n">
        <v>6.92</v>
      </c>
      <c r="O399" s="21" t="str">
        <f aca="false">IF(R399="","",ROUND(R399*(1-Premissas!$B$4),4))</f>
        <v/>
      </c>
      <c r="P399" s="22"/>
      <c r="Q399" s="22"/>
      <c r="R399" s="23"/>
      <c r="S399" s="24" t="n">
        <v>778</v>
      </c>
      <c r="T399" s="24" t="n">
        <v>42</v>
      </c>
      <c r="U399" s="25"/>
      <c r="V399" s="19" t="n">
        <f aca="false">IF(COUNT(N399:Q399)=0,"",MIN(N399:Q399))</f>
        <v>6.92</v>
      </c>
      <c r="W399" s="16" t="str">
        <f aca="false">IF(V399="","",INDEX($N$4:$Q$4,MATCH(V399,N399:Q399,0)))</f>
        <v>DIMEC</v>
      </c>
      <c r="X399" s="19" t="str">
        <f aca="false">IF(COUNT(N399:Q399)&lt;2,"",SMALL(N399:Q399,2))</f>
        <v/>
      </c>
      <c r="Y399" s="26" t="n">
        <f aca="false">IF(OR(V399="",M399=0),"",V399/M399-1)</f>
        <v>0.0102189781021897</v>
      </c>
      <c r="Z399" s="26" t="n">
        <f aca="false">IF(OR(V399="",L399=""),"",V399/(L399*E399)-1)</f>
        <v>0.117932148626817</v>
      </c>
      <c r="AA399" s="16" t="str">
        <f aca="false">IF(V399="","SEM OFERTA",IF(OR(Y399&gt;Premissas!$B$11,Y399&lt;Premissas!$B$12),"VERIFICAR - UNIDADE/EMBALAGEM",IF(Y399&gt;Premissas!$B$6,"NÃO COMPRAR - REAJUSTE &gt;5%","COMPRAR")))</f>
        <v>COMPRAR</v>
      </c>
      <c r="AB399" s="18" t="n">
        <f aca="false">IF(W399="DIMEC",S399,IF(W399="MEDCENTRO",U399,""))</f>
        <v>778</v>
      </c>
      <c r="AC399" s="18" t="n">
        <f aca="false">IF(AA399&lt;&gt;"COMPRAR",0,IF(AB399="",I399,MIN(I399,AB399)))</f>
        <v>12</v>
      </c>
      <c r="AD399" s="19" t="n">
        <f aca="false">IF(AC399&gt;0,AC399*V399,0)</f>
        <v>83.04</v>
      </c>
      <c r="AE399" s="19" t="n">
        <f aca="false">IF(AC399&gt;0,(M399-V399)*AC399,0)</f>
        <v>-0.840000000000003</v>
      </c>
      <c r="AF399" s="16" t="str">
        <f aca="false">IF(AA399&lt;&gt;"COMPRAR","",IF(AB399="",IF(X399="","",IF(X399-V399&lt;0.01,"EMPATE TÉCNICO","")),IF(AB399&lt;I399,"ESTOQUE INSUFICIENTE",IF(X399="","",IF(X399-V399&lt;0.01,"EMPATE TÉCNICO","")))))</f>
        <v/>
      </c>
      <c r="AG399" s="16" t="s">
        <v>490</v>
      </c>
      <c r="AH399" s="16" t="s">
        <v>528</v>
      </c>
    </row>
    <row r="400" customFormat="false" ht="15" hidden="false" customHeight="false" outlineLevel="0" collapsed="false">
      <c r="A400" s="16" t="s">
        <v>1325</v>
      </c>
      <c r="B400" s="17" t="s">
        <v>1326</v>
      </c>
      <c r="C400" s="16" t="s">
        <v>1327</v>
      </c>
      <c r="D400" s="16" t="s">
        <v>559</v>
      </c>
      <c r="E400" s="18" t="n">
        <v>1</v>
      </c>
      <c r="F400" s="16" t="s">
        <v>43</v>
      </c>
      <c r="G400" s="18" t="n">
        <v>0</v>
      </c>
      <c r="H400" s="16" t="n">
        <v>0.2</v>
      </c>
      <c r="I400" s="18" t="n">
        <v>1</v>
      </c>
      <c r="J400" s="19" t="n">
        <v>10.76</v>
      </c>
      <c r="K400" s="19" t="n">
        <v>10.76</v>
      </c>
      <c r="L400" s="19" t="n">
        <v>10.76</v>
      </c>
      <c r="M400" s="19" t="n">
        <f aca="false">IF(J400&gt;0,J400,K400)*E400</f>
        <v>10.76</v>
      </c>
      <c r="N400" s="20" t="n">
        <v>12.91</v>
      </c>
      <c r="O400" s="21" t="str">
        <f aca="false">IF(R400="","",ROUND(R400*(1-Premissas!$B$4),4))</f>
        <v/>
      </c>
      <c r="P400" s="22"/>
      <c r="Q400" s="22"/>
      <c r="R400" s="23"/>
      <c r="S400" s="24" t="n">
        <v>808</v>
      </c>
      <c r="T400" s="24" t="n">
        <v>90</v>
      </c>
      <c r="U400" s="25"/>
      <c r="V400" s="19" t="n">
        <f aca="false">IF(COUNT(N400:Q400)=0,"",MIN(N400:Q400))</f>
        <v>12.91</v>
      </c>
      <c r="W400" s="16" t="str">
        <f aca="false">IF(V400="","",INDEX($N$4:$Q$4,MATCH(V400,N400:Q400,0)))</f>
        <v>DIMEC</v>
      </c>
      <c r="X400" s="19" t="str">
        <f aca="false">IF(COUNT(N400:Q400)&lt;2,"",SMALL(N400:Q400,2))</f>
        <v/>
      </c>
      <c r="Y400" s="26" t="n">
        <f aca="false">IF(OR(V400="",M400=0),"",V400/M400-1)</f>
        <v>0.199814126394052</v>
      </c>
      <c r="Z400" s="26" t="n">
        <f aca="false">IF(OR(V400="",L400=""),"",V400/(L400*E400)-1)</f>
        <v>0.199814126394052</v>
      </c>
      <c r="AA400" s="16" t="str">
        <f aca="false">IF(V400="","SEM OFERTA",IF(OR(Y400&gt;Premissas!$B$11,Y400&lt;Premissas!$B$12),"VERIFICAR - UNIDADE/EMBALAGEM",IF(Y400&gt;Premissas!$B$6,"NÃO COMPRAR - REAJUSTE &gt;5%","COMPRAR")))</f>
        <v>NÃO COMPRAR - REAJUSTE &gt;5%</v>
      </c>
      <c r="AB400" s="18" t="n">
        <f aca="false">IF(W400="DIMEC",S400,IF(W400="MEDCENTRO",U400,""))</f>
        <v>808</v>
      </c>
      <c r="AC400" s="18" t="n">
        <f aca="false">IF(AA400&lt;&gt;"COMPRAR",0,IF(AB400="",I400,MIN(I400,AB400)))</f>
        <v>0</v>
      </c>
      <c r="AD400" s="19" t="n">
        <f aca="false">IF(AC400&gt;0,AC400*V400,0)</f>
        <v>0</v>
      </c>
      <c r="AE400" s="19" t="n">
        <f aca="false">IF(AC400&gt;0,(M400-V400)*AC400,0)</f>
        <v>0</v>
      </c>
      <c r="AF400" s="16" t="str">
        <f aca="false">IF(AA400&lt;&gt;"COMPRAR","",IF(AB400="",IF(X400="","",IF(X400-V400&lt;0.01,"EMPATE TÉCNICO","")),IF(AB400&lt;I400,"ESTOQUE INSUFICIENTE",IF(X400="","",IF(X400-V400&lt;0.01,"EMPATE TÉCNICO","")))))</f>
        <v/>
      </c>
      <c r="AG400" s="16" t="s">
        <v>304</v>
      </c>
      <c r="AH400" s="16" t="s">
        <v>528</v>
      </c>
    </row>
    <row r="401" customFormat="false" ht="15" hidden="false" customHeight="false" outlineLevel="0" collapsed="false">
      <c r="A401" s="16" t="s">
        <v>1328</v>
      </c>
      <c r="B401" s="17" t="s">
        <v>1329</v>
      </c>
      <c r="C401" s="16" t="s">
        <v>1330</v>
      </c>
      <c r="D401" s="16" t="s">
        <v>563</v>
      </c>
      <c r="E401" s="18" t="n">
        <v>1</v>
      </c>
      <c r="F401" s="16" t="s">
        <v>41</v>
      </c>
      <c r="G401" s="18" t="n">
        <v>11</v>
      </c>
      <c r="H401" s="16" t="n">
        <v>5.5</v>
      </c>
      <c r="I401" s="18" t="n">
        <v>4</v>
      </c>
      <c r="J401" s="19" t="n">
        <v>16.97</v>
      </c>
      <c r="K401" s="19" t="n">
        <v>16.97</v>
      </c>
      <c r="L401" s="19" t="n">
        <v>16.97</v>
      </c>
      <c r="M401" s="19" t="n">
        <f aca="false">IF(J401&gt;0,J401,K401)*E401</f>
        <v>16.97</v>
      </c>
      <c r="N401" s="20" t="n">
        <v>22.96</v>
      </c>
      <c r="O401" s="21" t="str">
        <f aca="false">IF(R401="","",ROUND(R401*(1-Premissas!$B$4),4))</f>
        <v/>
      </c>
      <c r="P401" s="22"/>
      <c r="Q401" s="22"/>
      <c r="R401" s="23"/>
      <c r="S401" s="24" t="n">
        <v>439</v>
      </c>
      <c r="T401" s="24" t="n">
        <v>50</v>
      </c>
      <c r="U401" s="25"/>
      <c r="V401" s="19" t="n">
        <f aca="false">IF(COUNT(N401:Q401)=0,"",MIN(N401:Q401))</f>
        <v>22.96</v>
      </c>
      <c r="W401" s="16" t="str">
        <f aca="false">IF(V401="","",INDEX($N$4:$Q$4,MATCH(V401,N401:Q401,0)))</f>
        <v>DIMEC</v>
      </c>
      <c r="X401" s="19" t="str">
        <f aca="false">IF(COUNT(N401:Q401)&lt;2,"",SMALL(N401:Q401,2))</f>
        <v/>
      </c>
      <c r="Y401" s="26" t="n">
        <f aca="false">IF(OR(V401="",M401=0),"",V401/M401-1)</f>
        <v>0.352975839717148</v>
      </c>
      <c r="Z401" s="26" t="n">
        <f aca="false">IF(OR(V401="",L401=""),"",V401/(L401*E401)-1)</f>
        <v>0.352975839717148</v>
      </c>
      <c r="AA401" s="16" t="str">
        <f aca="false">IF(V401="","SEM OFERTA",IF(OR(Y401&gt;Premissas!$B$11,Y401&lt;Premissas!$B$12),"VERIFICAR - UNIDADE/EMBALAGEM",IF(Y401&gt;Premissas!$B$6,"NÃO COMPRAR - REAJUSTE &gt;5%","COMPRAR")))</f>
        <v>NÃO COMPRAR - REAJUSTE &gt;5%</v>
      </c>
      <c r="AB401" s="18" t="n">
        <f aca="false">IF(W401="DIMEC",S401,IF(W401="MEDCENTRO",U401,""))</f>
        <v>439</v>
      </c>
      <c r="AC401" s="18" t="n">
        <f aca="false">IF(AA401&lt;&gt;"COMPRAR",0,IF(AB401="",I401,MIN(I401,AB401)))</f>
        <v>0</v>
      </c>
      <c r="AD401" s="19" t="n">
        <f aca="false">IF(AC401&gt;0,AC401*V401,0)</f>
        <v>0</v>
      </c>
      <c r="AE401" s="19" t="n">
        <f aca="false">IF(AC401&gt;0,(M401-V401)*AC401,0)</f>
        <v>0</v>
      </c>
      <c r="AF401" s="16" t="str">
        <f aca="false">IF(AA401&lt;&gt;"COMPRAR","",IF(AB401="",IF(X401="","",IF(X401-V401&lt;0.01,"EMPATE TÉCNICO","")),IF(AB401&lt;I401,"ESTOQUE INSUFICIENTE",IF(X401="","",IF(X401-V401&lt;0.01,"EMPATE TÉCNICO","")))))</f>
        <v/>
      </c>
      <c r="AG401" s="16" t="s">
        <v>564</v>
      </c>
      <c r="AH401" s="16" t="s">
        <v>528</v>
      </c>
    </row>
    <row r="402" customFormat="false" ht="15" hidden="false" customHeight="false" outlineLevel="0" collapsed="false">
      <c r="A402" s="16" t="s">
        <v>1331</v>
      </c>
      <c r="B402" s="17" t="s">
        <v>1332</v>
      </c>
      <c r="C402" s="16" t="s">
        <v>1333</v>
      </c>
      <c r="D402" s="16" t="s">
        <v>641</v>
      </c>
      <c r="E402" s="18" t="n">
        <v>1</v>
      </c>
      <c r="F402" s="16" t="s">
        <v>42</v>
      </c>
      <c r="G402" s="18" t="n">
        <v>2</v>
      </c>
      <c r="H402" s="16" t="n">
        <v>1.2</v>
      </c>
      <c r="I402" s="18" t="n">
        <v>2</v>
      </c>
      <c r="J402" s="19" t="n">
        <v>18.4</v>
      </c>
      <c r="K402" s="19" t="n">
        <v>18.4</v>
      </c>
      <c r="L402" s="19" t="n">
        <v>18.4</v>
      </c>
      <c r="M402" s="19" t="n">
        <f aca="false">IF(J402&gt;0,J402,K402)*E402</f>
        <v>18.4</v>
      </c>
      <c r="N402" s="20" t="n">
        <v>23.84</v>
      </c>
      <c r="O402" s="21" t="str">
        <f aca="false">IF(R402="","",ROUND(R402*(1-Premissas!$B$4),4))</f>
        <v/>
      </c>
      <c r="P402" s="22"/>
      <c r="Q402" s="22"/>
      <c r="R402" s="23"/>
      <c r="S402" s="24" t="n">
        <v>204</v>
      </c>
      <c r="T402" s="24" t="n">
        <v>90</v>
      </c>
      <c r="U402" s="25"/>
      <c r="V402" s="19" t="n">
        <f aca="false">IF(COUNT(N402:Q402)=0,"",MIN(N402:Q402))</f>
        <v>23.84</v>
      </c>
      <c r="W402" s="16" t="str">
        <f aca="false">IF(V402="","",INDEX($N$4:$Q$4,MATCH(V402,N402:Q402,0)))</f>
        <v>DIMEC</v>
      </c>
      <c r="X402" s="19" t="str">
        <f aca="false">IF(COUNT(N402:Q402)&lt;2,"",SMALL(N402:Q402,2))</f>
        <v/>
      </c>
      <c r="Y402" s="26" t="n">
        <f aca="false">IF(OR(V402="",M402=0),"",V402/M402-1)</f>
        <v>0.295652173913044</v>
      </c>
      <c r="Z402" s="26" t="n">
        <f aca="false">IF(OR(V402="",L402=""),"",V402/(L402*E402)-1)</f>
        <v>0.295652173913044</v>
      </c>
      <c r="AA402" s="16" t="str">
        <f aca="false">IF(V402="","SEM OFERTA",IF(OR(Y402&gt;Premissas!$B$11,Y402&lt;Premissas!$B$12),"VERIFICAR - UNIDADE/EMBALAGEM",IF(Y402&gt;Premissas!$B$6,"NÃO COMPRAR - REAJUSTE &gt;5%","COMPRAR")))</f>
        <v>NÃO COMPRAR - REAJUSTE &gt;5%</v>
      </c>
      <c r="AB402" s="18" t="n">
        <f aca="false">IF(W402="DIMEC",S402,IF(W402="MEDCENTRO",U402,""))</f>
        <v>204</v>
      </c>
      <c r="AC402" s="18" t="n">
        <f aca="false">IF(AA402&lt;&gt;"COMPRAR",0,IF(AB402="",I402,MIN(I402,AB402)))</f>
        <v>0</v>
      </c>
      <c r="AD402" s="19" t="n">
        <f aca="false">IF(AC402&gt;0,AC402*V402,0)</f>
        <v>0</v>
      </c>
      <c r="AE402" s="19" t="n">
        <f aca="false">IF(AC402&gt;0,(M402-V402)*AC402,0)</f>
        <v>0</v>
      </c>
      <c r="AF402" s="16" t="str">
        <f aca="false">IF(AA402&lt;&gt;"COMPRAR","",IF(AB402="",IF(X402="","",IF(X402-V402&lt;0.01,"EMPATE TÉCNICO","")),IF(AB402&lt;I402,"ESTOQUE INSUFICIENTE",IF(X402="","",IF(X402-V402&lt;0.01,"EMPATE TÉCNICO","")))))</f>
        <v/>
      </c>
      <c r="AG402" s="16" t="s">
        <v>547</v>
      </c>
      <c r="AH402" s="16" t="s">
        <v>528</v>
      </c>
    </row>
    <row r="403" customFormat="false" ht="15" hidden="false" customHeight="false" outlineLevel="0" collapsed="false">
      <c r="A403" s="16" t="s">
        <v>1334</v>
      </c>
      <c r="B403" s="17" t="s">
        <v>1335</v>
      </c>
      <c r="C403" s="16" t="s">
        <v>1336</v>
      </c>
      <c r="D403" s="16" t="s">
        <v>641</v>
      </c>
      <c r="E403" s="18" t="n">
        <v>1</v>
      </c>
      <c r="F403" s="16" t="s">
        <v>43</v>
      </c>
      <c r="G403" s="18" t="n">
        <v>0</v>
      </c>
      <c r="H403" s="16" t="n">
        <v>0.3</v>
      </c>
      <c r="I403" s="18" t="n">
        <v>1</v>
      </c>
      <c r="J403" s="19" t="n">
        <v>14.12</v>
      </c>
      <c r="K403" s="19" t="n">
        <v>14.12</v>
      </c>
      <c r="L403" s="19" t="n">
        <v>14.12</v>
      </c>
      <c r="M403" s="19" t="n">
        <f aca="false">IF(J403&gt;0,J403,K403)*E403</f>
        <v>14.12</v>
      </c>
      <c r="N403" s="20" t="n">
        <v>20.34</v>
      </c>
      <c r="O403" s="21" t="str">
        <f aca="false">IF(R403="","",ROUND(R403*(1-Premissas!$B$4),4))</f>
        <v/>
      </c>
      <c r="P403" s="22"/>
      <c r="Q403" s="22"/>
      <c r="R403" s="23"/>
      <c r="S403" s="24" t="n">
        <v>286</v>
      </c>
      <c r="T403" s="24" t="n">
        <v>135</v>
      </c>
      <c r="U403" s="25"/>
      <c r="V403" s="19" t="n">
        <f aca="false">IF(COUNT(N403:Q403)=0,"",MIN(N403:Q403))</f>
        <v>20.34</v>
      </c>
      <c r="W403" s="16" t="str">
        <f aca="false">IF(V403="","",INDEX($N$4:$Q$4,MATCH(V403,N403:Q403,0)))</f>
        <v>DIMEC</v>
      </c>
      <c r="X403" s="19" t="str">
        <f aca="false">IF(COUNT(N403:Q403)&lt;2,"",SMALL(N403:Q403,2))</f>
        <v/>
      </c>
      <c r="Y403" s="26" t="n">
        <f aca="false">IF(OR(V403="",M403=0),"",V403/M403-1)</f>
        <v>0.440509915014165</v>
      </c>
      <c r="Z403" s="26" t="n">
        <f aca="false">IF(OR(V403="",L403=""),"",V403/(L403*E403)-1)</f>
        <v>0.440509915014165</v>
      </c>
      <c r="AA403" s="16" t="str">
        <f aca="false">IF(V403="","SEM OFERTA",IF(OR(Y403&gt;Premissas!$B$11,Y403&lt;Premissas!$B$12),"VERIFICAR - UNIDADE/EMBALAGEM",IF(Y403&gt;Premissas!$B$6,"NÃO COMPRAR - REAJUSTE &gt;5%","COMPRAR")))</f>
        <v>NÃO COMPRAR - REAJUSTE &gt;5%</v>
      </c>
      <c r="AB403" s="18" t="n">
        <f aca="false">IF(W403="DIMEC",S403,IF(W403="MEDCENTRO",U403,""))</f>
        <v>286</v>
      </c>
      <c r="AC403" s="18" t="n">
        <f aca="false">IF(AA403&lt;&gt;"COMPRAR",0,IF(AB403="",I403,MIN(I403,AB403)))</f>
        <v>0</v>
      </c>
      <c r="AD403" s="19" t="n">
        <f aca="false">IF(AC403&gt;0,AC403*V403,0)</f>
        <v>0</v>
      </c>
      <c r="AE403" s="19" t="n">
        <f aca="false">IF(AC403&gt;0,(M403-V403)*AC403,0)</f>
        <v>0</v>
      </c>
      <c r="AF403" s="16" t="str">
        <f aca="false">IF(AA403&lt;&gt;"COMPRAR","",IF(AB403="",IF(X403="","",IF(X403-V403&lt;0.01,"EMPATE TÉCNICO","")),IF(AB403&lt;I403,"ESTOQUE INSUFICIENTE",IF(X403="","",IF(X403-V403&lt;0.01,"EMPATE TÉCNICO","")))))</f>
        <v/>
      </c>
      <c r="AG403" s="16" t="s">
        <v>547</v>
      </c>
      <c r="AH403" s="16" t="s">
        <v>528</v>
      </c>
    </row>
    <row r="404" customFormat="false" ht="15" hidden="false" customHeight="false" outlineLevel="0" collapsed="false">
      <c r="A404" s="16" t="s">
        <v>1337</v>
      </c>
      <c r="B404" s="17" t="s">
        <v>1338</v>
      </c>
      <c r="C404" s="16" t="s">
        <v>1339</v>
      </c>
      <c r="D404" s="16" t="s">
        <v>637</v>
      </c>
      <c r="E404" s="18" t="n">
        <v>1</v>
      </c>
      <c r="F404" s="16" t="s">
        <v>43</v>
      </c>
      <c r="G404" s="18" t="n">
        <v>3</v>
      </c>
      <c r="H404" s="16" t="n">
        <v>1.2</v>
      </c>
      <c r="I404" s="18" t="n">
        <v>1</v>
      </c>
      <c r="J404" s="19" t="n">
        <v>1.69</v>
      </c>
      <c r="K404" s="19" t="n">
        <v>1.69</v>
      </c>
      <c r="L404" s="19" t="n">
        <v>1.69</v>
      </c>
      <c r="M404" s="19" t="n">
        <f aca="false">IF(J404&gt;0,J404,K404)*E404</f>
        <v>1.69</v>
      </c>
      <c r="N404" s="20"/>
      <c r="O404" s="21" t="n">
        <f aca="false">IF(R404="","",ROUND(R404*(1-Premissas!$B$4),4))</f>
        <v>1.8335</v>
      </c>
      <c r="P404" s="22"/>
      <c r="Q404" s="22"/>
      <c r="R404" s="23" t="n">
        <v>1.93</v>
      </c>
      <c r="S404" s="24"/>
      <c r="T404" s="24"/>
      <c r="U404" s="25" t="n">
        <v>6139</v>
      </c>
      <c r="V404" s="19" t="n">
        <f aca="false">IF(COUNT(N404:Q404)=0,"",MIN(N404:Q404))</f>
        <v>1.8335</v>
      </c>
      <c r="W404" s="16" t="str">
        <f aca="false">IF(V404="","",INDEX($N$4:$Q$4,MATCH(V404,N404:Q404,0)))</f>
        <v>MEDCENTRO</v>
      </c>
      <c r="X404" s="19" t="str">
        <f aca="false">IF(COUNT(N404:Q404)&lt;2,"",SMALL(N404:Q404,2))</f>
        <v/>
      </c>
      <c r="Y404" s="26" t="n">
        <f aca="false">IF(OR(V404="",M404=0),"",V404/M404-1)</f>
        <v>0.0849112426035503</v>
      </c>
      <c r="Z404" s="26" t="n">
        <f aca="false">IF(OR(V404="",L404=""),"",V404/(L404*E404)-1)</f>
        <v>0.0849112426035503</v>
      </c>
      <c r="AA404" s="16" t="str">
        <f aca="false">IF(V404="","SEM OFERTA",IF(OR(Y404&gt;Premissas!$B$11,Y404&lt;Premissas!$B$12),"VERIFICAR - UNIDADE/EMBALAGEM",IF(Y404&gt;Premissas!$B$6,"NÃO COMPRAR - REAJUSTE &gt;5%","COMPRAR")))</f>
        <v>NÃO COMPRAR - REAJUSTE &gt;5%</v>
      </c>
      <c r="AB404" s="18" t="n">
        <f aca="false">IF(W404="DIMEC",S404,IF(W404="MEDCENTRO",U404,""))</f>
        <v>6139</v>
      </c>
      <c r="AC404" s="18" t="n">
        <f aca="false">IF(AA404&lt;&gt;"COMPRAR",0,IF(AB404="",I404,MIN(I404,AB404)))</f>
        <v>0</v>
      </c>
      <c r="AD404" s="19" t="n">
        <f aca="false">IF(AC404&gt;0,AC404*V404,0)</f>
        <v>0</v>
      </c>
      <c r="AE404" s="19" t="n">
        <f aca="false">IF(AC404&gt;0,(M404-V404)*AC404,0)</f>
        <v>0</v>
      </c>
      <c r="AF404" s="16" t="str">
        <f aca="false">IF(AA404&lt;&gt;"COMPRAR","",IF(AB404="",IF(X404="","",IF(X404-V404&lt;0.01,"EMPATE TÉCNICO","")),IF(AB404&lt;I404,"ESTOQUE INSUFICIENTE",IF(X404="","",IF(X404-V404&lt;0.01,"EMPATE TÉCNICO","")))))</f>
        <v/>
      </c>
      <c r="AG404" s="16" t="s">
        <v>139</v>
      </c>
      <c r="AH404" s="16" t="s">
        <v>528</v>
      </c>
    </row>
    <row r="405" customFormat="false" ht="15" hidden="false" customHeight="false" outlineLevel="0" collapsed="false">
      <c r="A405" s="16" t="s">
        <v>1340</v>
      </c>
      <c r="B405" s="17" t="s">
        <v>1341</v>
      </c>
      <c r="C405" s="16" t="s">
        <v>1342</v>
      </c>
      <c r="D405" s="16" t="s">
        <v>527</v>
      </c>
      <c r="E405" s="18" t="n">
        <v>1</v>
      </c>
      <c r="F405" s="16" t="s">
        <v>42</v>
      </c>
      <c r="G405" s="18" t="n">
        <v>1</v>
      </c>
      <c r="H405" s="16" t="n">
        <v>6.7</v>
      </c>
      <c r="I405" s="18" t="n">
        <v>17</v>
      </c>
      <c r="J405" s="19" t="n">
        <v>3.468</v>
      </c>
      <c r="K405" s="19" t="n">
        <v>3.468</v>
      </c>
      <c r="L405" s="19" t="n">
        <v>3.468</v>
      </c>
      <c r="M405" s="19" t="n">
        <f aca="false">IF(J405&gt;0,J405,K405)*E405</f>
        <v>3.468</v>
      </c>
      <c r="N405" s="20" t="n">
        <v>4.14</v>
      </c>
      <c r="O405" s="21" t="str">
        <f aca="false">IF(R405="","",ROUND(R405*(1-Premissas!$B$4),4))</f>
        <v/>
      </c>
      <c r="P405" s="22"/>
      <c r="Q405" s="22"/>
      <c r="R405" s="23"/>
      <c r="S405" s="24" t="n">
        <v>4</v>
      </c>
      <c r="T405" s="24" t="n">
        <v>50</v>
      </c>
      <c r="U405" s="25"/>
      <c r="V405" s="19" t="n">
        <f aca="false">IF(COUNT(N405:Q405)=0,"",MIN(N405:Q405))</f>
        <v>4.14</v>
      </c>
      <c r="W405" s="16" t="str">
        <f aca="false">IF(V405="","",INDEX($N$4:$Q$4,MATCH(V405,N405:Q405,0)))</f>
        <v>DIMEC</v>
      </c>
      <c r="X405" s="19" t="str">
        <f aca="false">IF(COUNT(N405:Q405)&lt;2,"",SMALL(N405:Q405,2))</f>
        <v/>
      </c>
      <c r="Y405" s="26" t="n">
        <f aca="false">IF(OR(V405="",M405=0),"",V405/M405-1)</f>
        <v>0.193771626297578</v>
      </c>
      <c r="Z405" s="26" t="n">
        <f aca="false">IF(OR(V405="",L405=""),"",V405/(L405*E405)-1)</f>
        <v>0.193771626297578</v>
      </c>
      <c r="AA405" s="16" t="str">
        <f aca="false">IF(V405="","SEM OFERTA",IF(OR(Y405&gt;Premissas!$B$11,Y405&lt;Premissas!$B$12),"VERIFICAR - UNIDADE/EMBALAGEM",IF(Y405&gt;Premissas!$B$6,"NÃO COMPRAR - REAJUSTE &gt;5%","COMPRAR")))</f>
        <v>NÃO COMPRAR - REAJUSTE &gt;5%</v>
      </c>
      <c r="AB405" s="18" t="n">
        <f aca="false">IF(W405="DIMEC",S405,IF(W405="MEDCENTRO",U405,""))</f>
        <v>4</v>
      </c>
      <c r="AC405" s="18" t="n">
        <f aca="false">IF(AA405&lt;&gt;"COMPRAR",0,IF(AB405="",I405,MIN(I405,AB405)))</f>
        <v>0</v>
      </c>
      <c r="AD405" s="19" t="n">
        <f aca="false">IF(AC405&gt;0,AC405*V405,0)</f>
        <v>0</v>
      </c>
      <c r="AE405" s="19" t="n">
        <f aca="false">IF(AC405&gt;0,(M405-V405)*AC405,0)</f>
        <v>0</v>
      </c>
      <c r="AF405" s="16" t="str">
        <f aca="false">IF(AA405&lt;&gt;"COMPRAR","",IF(AB405="",IF(X405="","",IF(X405-V405&lt;0.01,"EMPATE TÉCNICO","")),IF(AB405&lt;I405,"ESTOQUE INSUFICIENTE",IF(X405="","",IF(X405-V405&lt;0.01,"EMPATE TÉCNICO","")))))</f>
        <v/>
      </c>
      <c r="AG405" s="16" t="s">
        <v>547</v>
      </c>
      <c r="AH405" s="16" t="s">
        <v>528</v>
      </c>
    </row>
    <row r="406" customFormat="false" ht="15" hidden="false" customHeight="false" outlineLevel="0" collapsed="false">
      <c r="A406" s="16" t="s">
        <v>1343</v>
      </c>
      <c r="B406" s="17" t="s">
        <v>1344</v>
      </c>
      <c r="C406" s="16" t="s">
        <v>1345</v>
      </c>
      <c r="D406" s="16" t="s">
        <v>417</v>
      </c>
      <c r="E406" s="18" t="n">
        <v>1</v>
      </c>
      <c r="F406" s="16" t="s">
        <v>42</v>
      </c>
      <c r="G406" s="18" t="n">
        <v>1</v>
      </c>
      <c r="H406" s="16" t="n">
        <v>3.2</v>
      </c>
      <c r="I406" s="18" t="n">
        <v>8</v>
      </c>
      <c r="J406" s="19" t="n">
        <v>7.85</v>
      </c>
      <c r="K406" s="19" t="n">
        <v>7.85</v>
      </c>
      <c r="L406" s="19" t="n">
        <v>7.85</v>
      </c>
      <c r="M406" s="19" t="n">
        <f aca="false">IF(J406&gt;0,J406,K406)*E406</f>
        <v>7.85</v>
      </c>
      <c r="N406" s="20" t="n">
        <v>10.6</v>
      </c>
      <c r="O406" s="21" t="str">
        <f aca="false">IF(R406="","",ROUND(R406*(1-Premissas!$B$4),4))</f>
        <v/>
      </c>
      <c r="P406" s="22"/>
      <c r="Q406" s="22"/>
      <c r="R406" s="23"/>
      <c r="S406" s="24" t="n">
        <v>57</v>
      </c>
      <c r="T406" s="24" t="n">
        <v>198</v>
      </c>
      <c r="U406" s="25"/>
      <c r="V406" s="19" t="n">
        <f aca="false">IF(COUNT(N406:Q406)=0,"",MIN(N406:Q406))</f>
        <v>10.6</v>
      </c>
      <c r="W406" s="16" t="str">
        <f aca="false">IF(V406="","",INDEX($N$4:$Q$4,MATCH(V406,N406:Q406,0)))</f>
        <v>DIMEC</v>
      </c>
      <c r="X406" s="19" t="str">
        <f aca="false">IF(COUNT(N406:Q406)&lt;2,"",SMALL(N406:Q406,2))</f>
        <v/>
      </c>
      <c r="Y406" s="26" t="n">
        <f aca="false">IF(OR(V406="",M406=0),"",V406/M406-1)</f>
        <v>0.35031847133758</v>
      </c>
      <c r="Z406" s="26" t="n">
        <f aca="false">IF(OR(V406="",L406=""),"",V406/(L406*E406)-1)</f>
        <v>0.35031847133758</v>
      </c>
      <c r="AA406" s="16" t="str">
        <f aca="false">IF(V406="","SEM OFERTA",IF(OR(Y406&gt;Premissas!$B$11,Y406&lt;Premissas!$B$12),"VERIFICAR - UNIDADE/EMBALAGEM",IF(Y406&gt;Premissas!$B$6,"NÃO COMPRAR - REAJUSTE &gt;5%","COMPRAR")))</f>
        <v>NÃO COMPRAR - REAJUSTE &gt;5%</v>
      </c>
      <c r="AB406" s="18" t="n">
        <f aca="false">IF(W406="DIMEC",S406,IF(W406="MEDCENTRO",U406,""))</f>
        <v>57</v>
      </c>
      <c r="AC406" s="18" t="n">
        <f aca="false">IF(AA406&lt;&gt;"COMPRAR",0,IF(AB406="",I406,MIN(I406,AB406)))</f>
        <v>0</v>
      </c>
      <c r="AD406" s="19" t="n">
        <f aca="false">IF(AC406&gt;0,AC406*V406,0)</f>
        <v>0</v>
      </c>
      <c r="AE406" s="19" t="n">
        <f aca="false">IF(AC406&gt;0,(M406-V406)*AC406,0)</f>
        <v>0</v>
      </c>
      <c r="AF406" s="16" t="str">
        <f aca="false">IF(AA406&lt;&gt;"COMPRAR","",IF(AB406="",IF(X406="","",IF(X406-V406&lt;0.01,"EMPATE TÉCNICO","")),IF(AB406&lt;I406,"ESTOQUE INSUFICIENTE",IF(X406="","",IF(X406-V406&lt;0.01,"EMPATE TÉCNICO","")))))</f>
        <v/>
      </c>
      <c r="AG406" s="16" t="s">
        <v>418</v>
      </c>
      <c r="AH406" s="16" t="s">
        <v>528</v>
      </c>
    </row>
    <row r="407" customFormat="false" ht="15" hidden="false" customHeight="false" outlineLevel="0" collapsed="false">
      <c r="A407" s="16" t="s">
        <v>1346</v>
      </c>
      <c r="B407" s="17" t="s">
        <v>1347</v>
      </c>
      <c r="C407" s="16" t="s">
        <v>1348</v>
      </c>
      <c r="D407" s="16" t="s">
        <v>637</v>
      </c>
      <c r="E407" s="18" t="n">
        <v>1</v>
      </c>
      <c r="F407" s="16" t="s">
        <v>41</v>
      </c>
      <c r="G407" s="18" t="n">
        <v>4</v>
      </c>
      <c r="H407" s="16" t="n">
        <v>3.2</v>
      </c>
      <c r="I407" s="18" t="n">
        <v>5</v>
      </c>
      <c r="J407" s="19" t="n">
        <v>11.96</v>
      </c>
      <c r="K407" s="19" t="n">
        <v>11.96</v>
      </c>
      <c r="L407" s="19" t="n">
        <v>11.68</v>
      </c>
      <c r="M407" s="19" t="n">
        <f aca="false">IF(J407&gt;0,J407,K407)*E407</f>
        <v>11.96</v>
      </c>
      <c r="N407" s="20" t="n">
        <v>11.99</v>
      </c>
      <c r="O407" s="21" t="n">
        <f aca="false">IF(R407="","",ROUND(R407*(1-Premissas!$B$4),4))</f>
        <v>12.369</v>
      </c>
      <c r="P407" s="22"/>
      <c r="Q407" s="22"/>
      <c r="R407" s="23" t="n">
        <v>13.02</v>
      </c>
      <c r="S407" s="24" t="n">
        <v>31</v>
      </c>
      <c r="T407" s="24" t="n">
        <v>40</v>
      </c>
      <c r="U407" s="25" t="n">
        <v>202</v>
      </c>
      <c r="V407" s="19" t="n">
        <f aca="false">IF(COUNT(N407:Q407)=0,"",MIN(N407:Q407))</f>
        <v>11.99</v>
      </c>
      <c r="W407" s="16" t="str">
        <f aca="false">IF(V407="","",INDEX($N$4:$Q$4,MATCH(V407,N407:Q407,0)))</f>
        <v>DIMEC</v>
      </c>
      <c r="X407" s="19" t="n">
        <f aca="false">IF(COUNT(N407:Q407)&lt;2,"",SMALL(N407:Q407,2))</f>
        <v>12.369</v>
      </c>
      <c r="Y407" s="26" t="n">
        <f aca="false">IF(OR(V407="",M407=0),"",V407/M407-1)</f>
        <v>0.00250836120401332</v>
      </c>
      <c r="Z407" s="26" t="n">
        <f aca="false">IF(OR(V407="",L407=""),"",V407/(L407*E407)-1)</f>
        <v>0.0265410958904111</v>
      </c>
      <c r="AA407" s="16" t="str">
        <f aca="false">IF(V407="","SEM OFERTA",IF(OR(Y407&gt;Premissas!$B$11,Y407&lt;Premissas!$B$12),"VERIFICAR - UNIDADE/EMBALAGEM",IF(Y407&gt;Premissas!$B$6,"NÃO COMPRAR - REAJUSTE &gt;5%","COMPRAR")))</f>
        <v>COMPRAR</v>
      </c>
      <c r="AB407" s="18" t="n">
        <f aca="false">IF(W407="DIMEC",S407,IF(W407="MEDCENTRO",U407,""))</f>
        <v>31</v>
      </c>
      <c r="AC407" s="18" t="n">
        <f aca="false">IF(AA407&lt;&gt;"COMPRAR",0,IF(AB407="",I407,MIN(I407,AB407)))</f>
        <v>5</v>
      </c>
      <c r="AD407" s="19" t="n">
        <f aca="false">IF(AC407&gt;0,AC407*V407,0)</f>
        <v>59.95</v>
      </c>
      <c r="AE407" s="19" t="n">
        <f aca="false">IF(AC407&gt;0,(M407-V407)*AC407,0)</f>
        <v>-0.149999999999997</v>
      </c>
      <c r="AF407" s="16" t="str">
        <f aca="false">IF(AA407&lt;&gt;"COMPRAR","",IF(AB407="",IF(X407="","",IF(X407-V407&lt;0.01,"EMPATE TÉCNICO","")),IF(AB407&lt;I407,"ESTOQUE INSUFICIENTE",IF(X407="","",IF(X407-V407&lt;0.01,"EMPATE TÉCNICO","")))))</f>
        <v/>
      </c>
      <c r="AG407" s="16" t="s">
        <v>139</v>
      </c>
      <c r="AH407" s="16" t="s">
        <v>528</v>
      </c>
    </row>
    <row r="408" customFormat="false" ht="15" hidden="false" customHeight="false" outlineLevel="0" collapsed="false">
      <c r="A408" s="16" t="s">
        <v>1349</v>
      </c>
      <c r="B408" s="17" t="s">
        <v>1350</v>
      </c>
      <c r="C408" s="16" t="s">
        <v>1351</v>
      </c>
      <c r="D408" s="16" t="s">
        <v>287</v>
      </c>
      <c r="E408" s="18" t="n">
        <v>1</v>
      </c>
      <c r="F408" s="16" t="s">
        <v>42</v>
      </c>
      <c r="G408" s="18" t="n">
        <v>0</v>
      </c>
      <c r="H408" s="16" t="n">
        <v>0.4</v>
      </c>
      <c r="I408" s="18" t="n">
        <v>2</v>
      </c>
      <c r="J408" s="19" t="n">
        <v>18.98</v>
      </c>
      <c r="K408" s="19" t="n">
        <v>18.98</v>
      </c>
      <c r="L408" s="19" t="n">
        <v>18.98</v>
      </c>
      <c r="M408" s="19" t="n">
        <f aca="false">IF(J408&gt;0,J408,K408)*E408</f>
        <v>18.98</v>
      </c>
      <c r="N408" s="20" t="n">
        <v>12.04</v>
      </c>
      <c r="O408" s="21" t="n">
        <f aca="false">IF(R408="","",ROUND(R408*(1-Premissas!$B$4),4))</f>
        <v>13.3855</v>
      </c>
      <c r="P408" s="22"/>
      <c r="Q408" s="22"/>
      <c r="R408" s="23" t="n">
        <v>14.09</v>
      </c>
      <c r="S408" s="24" t="n">
        <v>33</v>
      </c>
      <c r="T408" s="24" t="n">
        <v>48</v>
      </c>
      <c r="U408" s="25" t="n">
        <v>45</v>
      </c>
      <c r="V408" s="19" t="n">
        <f aca="false">IF(COUNT(N408:Q408)=0,"",MIN(N408:Q408))</f>
        <v>12.04</v>
      </c>
      <c r="W408" s="16" t="str">
        <f aca="false">IF(V408="","",INDEX($N$4:$Q$4,MATCH(V408,N408:Q408,0)))</f>
        <v>DIMEC</v>
      </c>
      <c r="X408" s="19" t="n">
        <f aca="false">IF(COUNT(N408:Q408)&lt;2,"",SMALL(N408:Q408,2))</f>
        <v>13.3855</v>
      </c>
      <c r="Y408" s="26" t="n">
        <f aca="false">IF(OR(V408="",M408=0),"",V408/M408-1)</f>
        <v>-0.365648050579558</v>
      </c>
      <c r="Z408" s="26" t="n">
        <f aca="false">IF(OR(V408="",L408=""),"",V408/(L408*E408)-1)</f>
        <v>-0.365648050579558</v>
      </c>
      <c r="AA408" s="16" t="str">
        <f aca="false">IF(V408="","SEM OFERTA",IF(OR(Y408&gt;Premissas!$B$11,Y408&lt;Premissas!$B$12),"VERIFICAR - UNIDADE/EMBALAGEM",IF(Y408&gt;Premissas!$B$6,"NÃO COMPRAR - REAJUSTE &gt;5%","COMPRAR")))</f>
        <v>COMPRAR</v>
      </c>
      <c r="AB408" s="18" t="n">
        <f aca="false">IF(W408="DIMEC",S408,IF(W408="MEDCENTRO",U408,""))</f>
        <v>33</v>
      </c>
      <c r="AC408" s="18" t="n">
        <f aca="false">IF(AA408&lt;&gt;"COMPRAR",0,IF(AB408="",I408,MIN(I408,AB408)))</f>
        <v>2</v>
      </c>
      <c r="AD408" s="19" t="n">
        <f aca="false">IF(AC408&gt;0,AC408*V408,0)</f>
        <v>24.08</v>
      </c>
      <c r="AE408" s="19" t="n">
        <f aca="false">IF(AC408&gt;0,(M408-V408)*AC408,0)</f>
        <v>13.88</v>
      </c>
      <c r="AF408" s="16" t="str">
        <f aca="false">IF(AA408&lt;&gt;"COMPRAR","",IF(AB408="",IF(X408="","",IF(X408-V408&lt;0.01,"EMPATE TÉCNICO","")),IF(AB408&lt;I408,"ESTOQUE INSUFICIENTE",IF(X408="","",IF(X408-V408&lt;0.01,"EMPATE TÉCNICO","")))))</f>
        <v/>
      </c>
      <c r="AG408" s="16" t="s">
        <v>547</v>
      </c>
      <c r="AH408" s="16" t="s">
        <v>528</v>
      </c>
    </row>
    <row r="409" customFormat="false" ht="15" hidden="false" customHeight="false" outlineLevel="0" collapsed="false">
      <c r="A409" s="16" t="s">
        <v>1352</v>
      </c>
      <c r="B409" s="17" t="s">
        <v>1353</v>
      </c>
      <c r="C409" s="16" t="s">
        <v>1354</v>
      </c>
      <c r="D409" s="16" t="s">
        <v>287</v>
      </c>
      <c r="E409" s="18" t="n">
        <v>1</v>
      </c>
      <c r="F409" s="16" t="s">
        <v>43</v>
      </c>
      <c r="G409" s="18" t="n">
        <v>1</v>
      </c>
      <c r="H409" s="16" t="n">
        <v>0.9</v>
      </c>
      <c r="I409" s="18" t="n">
        <v>2</v>
      </c>
      <c r="J409" s="19" t="n">
        <v>36.42</v>
      </c>
      <c r="K409" s="19" t="n">
        <v>36.42</v>
      </c>
      <c r="L409" s="19" t="n">
        <v>36.42</v>
      </c>
      <c r="M409" s="19" t="n">
        <f aca="false">IF(J409&gt;0,J409,K409)*E409</f>
        <v>36.42</v>
      </c>
      <c r="N409" s="20" t="n">
        <v>31.94</v>
      </c>
      <c r="O409" s="21" t="str">
        <f aca="false">IF(R409="","",ROUND(R409*(1-Premissas!$B$4),4))</f>
        <v/>
      </c>
      <c r="P409" s="22"/>
      <c r="Q409" s="22"/>
      <c r="R409" s="23"/>
      <c r="S409" s="24" t="n">
        <v>37</v>
      </c>
      <c r="T409" s="24" t="n">
        <v>56</v>
      </c>
      <c r="U409" s="25"/>
      <c r="V409" s="19" t="n">
        <f aca="false">IF(COUNT(N409:Q409)=0,"",MIN(N409:Q409))</f>
        <v>31.94</v>
      </c>
      <c r="W409" s="16" t="str">
        <f aca="false">IF(V409="","",INDEX($N$4:$Q$4,MATCH(V409,N409:Q409,0)))</f>
        <v>DIMEC</v>
      </c>
      <c r="X409" s="19" t="str">
        <f aca="false">IF(COUNT(N409:Q409)&lt;2,"",SMALL(N409:Q409,2))</f>
        <v/>
      </c>
      <c r="Y409" s="26" t="n">
        <f aca="false">IF(OR(V409="",M409=0),"",V409/M409-1)</f>
        <v>-0.123009335529929</v>
      </c>
      <c r="Z409" s="26" t="n">
        <f aca="false">IF(OR(V409="",L409=""),"",V409/(L409*E409)-1)</f>
        <v>-0.123009335529929</v>
      </c>
      <c r="AA409" s="16" t="str">
        <f aca="false">IF(V409="","SEM OFERTA",IF(OR(Y409&gt;Premissas!$B$11,Y409&lt;Premissas!$B$12),"VERIFICAR - UNIDADE/EMBALAGEM",IF(Y409&gt;Premissas!$B$6,"NÃO COMPRAR - REAJUSTE &gt;5%","COMPRAR")))</f>
        <v>COMPRAR</v>
      </c>
      <c r="AB409" s="18" t="n">
        <f aca="false">IF(W409="DIMEC",S409,IF(W409="MEDCENTRO",U409,""))</f>
        <v>37</v>
      </c>
      <c r="AC409" s="18" t="n">
        <f aca="false">IF(AA409&lt;&gt;"COMPRAR",0,IF(AB409="",I409,MIN(I409,AB409)))</f>
        <v>2</v>
      </c>
      <c r="AD409" s="19" t="n">
        <f aca="false">IF(AC409&gt;0,AC409*V409,0)</f>
        <v>63.88</v>
      </c>
      <c r="AE409" s="19" t="n">
        <f aca="false">IF(AC409&gt;0,(M409-V409)*AC409,0)</f>
        <v>8.96</v>
      </c>
      <c r="AF409" s="16" t="str">
        <f aca="false">IF(AA409&lt;&gt;"COMPRAR","",IF(AB409="",IF(X409="","",IF(X409-V409&lt;0.01,"EMPATE TÉCNICO","")),IF(AB409&lt;I409,"ESTOQUE INSUFICIENTE",IF(X409="","",IF(X409-V409&lt;0.01,"EMPATE TÉCNICO","")))))</f>
        <v/>
      </c>
      <c r="AG409" s="16" t="s">
        <v>139</v>
      </c>
      <c r="AH409" s="16" t="s">
        <v>528</v>
      </c>
    </row>
    <row r="410" customFormat="false" ht="15" hidden="false" customHeight="false" outlineLevel="0" collapsed="false">
      <c r="A410" s="16" t="s">
        <v>1355</v>
      </c>
      <c r="B410" s="17" t="s">
        <v>1356</v>
      </c>
      <c r="C410" s="16" t="s">
        <v>1357</v>
      </c>
      <c r="D410" s="16" t="s">
        <v>559</v>
      </c>
      <c r="E410" s="18" t="n">
        <v>1</v>
      </c>
      <c r="F410" s="16" t="s">
        <v>43</v>
      </c>
      <c r="G410" s="18" t="n">
        <v>1</v>
      </c>
      <c r="H410" s="16" t="n">
        <v>0.4</v>
      </c>
      <c r="I410" s="18" t="n">
        <v>1</v>
      </c>
      <c r="J410" s="19" t="n">
        <v>5.07</v>
      </c>
      <c r="K410" s="19" t="n">
        <v>5.07</v>
      </c>
      <c r="L410" s="19" t="n">
        <v>5.07</v>
      </c>
      <c r="M410" s="19" t="n">
        <f aca="false">IF(J410&gt;0,J410,K410)*E410</f>
        <v>5.07</v>
      </c>
      <c r="N410" s="20" t="n">
        <v>5.29</v>
      </c>
      <c r="O410" s="21" t="str">
        <f aca="false">IF(R410="","",ROUND(R410*(1-Premissas!$B$4),4))</f>
        <v/>
      </c>
      <c r="P410" s="22"/>
      <c r="Q410" s="22"/>
      <c r="R410" s="23"/>
      <c r="S410" s="24" t="n">
        <v>987</v>
      </c>
      <c r="T410" s="24" t="n">
        <v>100</v>
      </c>
      <c r="U410" s="25"/>
      <c r="V410" s="19" t="n">
        <f aca="false">IF(COUNT(N410:Q410)=0,"",MIN(N410:Q410))</f>
        <v>5.29</v>
      </c>
      <c r="W410" s="16" t="str">
        <f aca="false">IF(V410="","",INDEX($N$4:$Q$4,MATCH(V410,N410:Q410,0)))</f>
        <v>DIMEC</v>
      </c>
      <c r="X410" s="19" t="str">
        <f aca="false">IF(COUNT(N410:Q410)&lt;2,"",SMALL(N410:Q410,2))</f>
        <v/>
      </c>
      <c r="Y410" s="26" t="n">
        <f aca="false">IF(OR(V410="",M410=0),"",V410/M410-1)</f>
        <v>0.0433925049309665</v>
      </c>
      <c r="Z410" s="26" t="n">
        <f aca="false">IF(OR(V410="",L410=""),"",V410/(L410*E410)-1)</f>
        <v>0.0433925049309665</v>
      </c>
      <c r="AA410" s="16" t="str">
        <f aca="false">IF(V410="","SEM OFERTA",IF(OR(Y410&gt;Premissas!$B$11,Y410&lt;Premissas!$B$12),"VERIFICAR - UNIDADE/EMBALAGEM",IF(Y410&gt;Premissas!$B$6,"NÃO COMPRAR - REAJUSTE &gt;5%","COMPRAR")))</f>
        <v>COMPRAR</v>
      </c>
      <c r="AB410" s="18" t="n">
        <f aca="false">IF(W410="DIMEC",S410,IF(W410="MEDCENTRO",U410,""))</f>
        <v>987</v>
      </c>
      <c r="AC410" s="18" t="n">
        <f aca="false">IF(AA410&lt;&gt;"COMPRAR",0,IF(AB410="",I410,MIN(I410,AB410)))</f>
        <v>1</v>
      </c>
      <c r="AD410" s="19" t="n">
        <f aca="false">IF(AC410&gt;0,AC410*V410,0)</f>
        <v>5.29</v>
      </c>
      <c r="AE410" s="19" t="n">
        <f aca="false">IF(AC410&gt;0,(M410-V410)*AC410,0)</f>
        <v>-0.22</v>
      </c>
      <c r="AF410" s="16" t="str">
        <f aca="false">IF(AA410&lt;&gt;"COMPRAR","",IF(AB410="",IF(X410="","",IF(X410-V410&lt;0.01,"EMPATE TÉCNICO","")),IF(AB410&lt;I410,"ESTOQUE INSUFICIENTE",IF(X410="","",IF(X410-V410&lt;0.01,"EMPATE TÉCNICO","")))))</f>
        <v/>
      </c>
      <c r="AG410" s="16" t="s">
        <v>304</v>
      </c>
      <c r="AH410" s="16" t="s">
        <v>528</v>
      </c>
    </row>
    <row r="411" customFormat="false" ht="15" hidden="false" customHeight="false" outlineLevel="0" collapsed="false">
      <c r="A411" s="16" t="s">
        <v>1358</v>
      </c>
      <c r="B411" s="17" t="s">
        <v>1359</v>
      </c>
      <c r="C411" s="16" t="s">
        <v>1360</v>
      </c>
      <c r="D411" s="16" t="s">
        <v>559</v>
      </c>
      <c r="E411" s="18" t="n">
        <v>1</v>
      </c>
      <c r="F411" s="16" t="s">
        <v>42</v>
      </c>
      <c r="G411" s="18" t="n">
        <v>7</v>
      </c>
      <c r="H411" s="16" t="n">
        <v>3.2</v>
      </c>
      <c r="I411" s="18" t="n">
        <v>2</v>
      </c>
      <c r="J411" s="19" t="n">
        <v>24.59</v>
      </c>
      <c r="K411" s="19" t="n">
        <v>24.59</v>
      </c>
      <c r="L411" s="19" t="n">
        <v>24.59</v>
      </c>
      <c r="M411" s="19" t="n">
        <f aca="false">IF(J411&gt;0,J411,K411)*E411</f>
        <v>24.59</v>
      </c>
      <c r="N411" s="20" t="n">
        <v>25.35</v>
      </c>
      <c r="O411" s="21" t="str">
        <f aca="false">IF(R411="","",ROUND(R411*(1-Premissas!$B$4),4))</f>
        <v/>
      </c>
      <c r="P411" s="22"/>
      <c r="Q411" s="22"/>
      <c r="R411" s="23"/>
      <c r="S411" s="24" t="n">
        <v>1086</v>
      </c>
      <c r="T411" s="24" t="n">
        <v>160</v>
      </c>
      <c r="U411" s="25"/>
      <c r="V411" s="19" t="n">
        <f aca="false">IF(COUNT(N411:Q411)=0,"",MIN(N411:Q411))</f>
        <v>25.35</v>
      </c>
      <c r="W411" s="16" t="str">
        <f aca="false">IF(V411="","",INDEX($N$4:$Q$4,MATCH(V411,N411:Q411,0)))</f>
        <v>DIMEC</v>
      </c>
      <c r="X411" s="19" t="str">
        <f aca="false">IF(COUNT(N411:Q411)&lt;2,"",SMALL(N411:Q411,2))</f>
        <v/>
      </c>
      <c r="Y411" s="26" t="n">
        <f aca="false">IF(OR(V411="",M411=0),"",V411/M411-1)</f>
        <v>0.0309068727124848</v>
      </c>
      <c r="Z411" s="26" t="n">
        <f aca="false">IF(OR(V411="",L411=""),"",V411/(L411*E411)-1)</f>
        <v>0.0309068727124848</v>
      </c>
      <c r="AA411" s="16" t="str">
        <f aca="false">IF(V411="","SEM OFERTA",IF(OR(Y411&gt;Premissas!$B$11,Y411&lt;Premissas!$B$12),"VERIFICAR - UNIDADE/EMBALAGEM",IF(Y411&gt;Premissas!$B$6,"NÃO COMPRAR - REAJUSTE &gt;5%","COMPRAR")))</f>
        <v>COMPRAR</v>
      </c>
      <c r="AB411" s="18" t="n">
        <f aca="false">IF(W411="DIMEC",S411,IF(W411="MEDCENTRO",U411,""))</f>
        <v>1086</v>
      </c>
      <c r="AC411" s="18" t="n">
        <f aca="false">IF(AA411&lt;&gt;"COMPRAR",0,IF(AB411="",I411,MIN(I411,AB411)))</f>
        <v>2</v>
      </c>
      <c r="AD411" s="19" t="n">
        <f aca="false">IF(AC411&gt;0,AC411*V411,0)</f>
        <v>50.7</v>
      </c>
      <c r="AE411" s="19" t="n">
        <f aca="false">IF(AC411&gt;0,(M411-V411)*AC411,0)</f>
        <v>-1.52</v>
      </c>
      <c r="AF411" s="16" t="str">
        <f aca="false">IF(AA411&lt;&gt;"COMPRAR","",IF(AB411="",IF(X411="","",IF(X411-V411&lt;0.01,"EMPATE TÉCNICO","")),IF(AB411&lt;I411,"ESTOQUE INSUFICIENTE",IF(X411="","",IF(X411-V411&lt;0.01,"EMPATE TÉCNICO","")))))</f>
        <v/>
      </c>
      <c r="AG411" s="16" t="s">
        <v>304</v>
      </c>
      <c r="AH411" s="16" t="s">
        <v>528</v>
      </c>
    </row>
    <row r="412" customFormat="false" ht="15" hidden="false" customHeight="false" outlineLevel="0" collapsed="false">
      <c r="A412" s="16" t="s">
        <v>1361</v>
      </c>
      <c r="B412" s="17" t="s">
        <v>1362</v>
      </c>
      <c r="C412" s="16" t="s">
        <v>1363</v>
      </c>
      <c r="D412" s="16" t="s">
        <v>637</v>
      </c>
      <c r="E412" s="18" t="n">
        <v>1</v>
      </c>
      <c r="F412" s="16" t="s">
        <v>42</v>
      </c>
      <c r="G412" s="18" t="n">
        <v>12</v>
      </c>
      <c r="H412" s="16" t="n">
        <v>6.6</v>
      </c>
      <c r="I412" s="18" t="n">
        <v>5</v>
      </c>
      <c r="J412" s="19" t="n">
        <v>3.86</v>
      </c>
      <c r="K412" s="19" t="n">
        <v>3.86</v>
      </c>
      <c r="L412" s="19" t="n">
        <v>3.86</v>
      </c>
      <c r="M412" s="19" t="n">
        <f aca="false">IF(J412&gt;0,J412,K412)*E412</f>
        <v>3.86</v>
      </c>
      <c r="N412" s="20"/>
      <c r="O412" s="21" t="n">
        <f aca="false">IF(R412="","",ROUND(R412*(1-Premissas!$B$4),4))</f>
        <v>4.009</v>
      </c>
      <c r="P412" s="22"/>
      <c r="Q412" s="22"/>
      <c r="R412" s="23" t="n">
        <v>4.22</v>
      </c>
      <c r="S412" s="24"/>
      <c r="T412" s="24"/>
      <c r="U412" s="25" t="n">
        <v>613</v>
      </c>
      <c r="V412" s="19" t="n">
        <f aca="false">IF(COUNT(N412:Q412)=0,"",MIN(N412:Q412))</f>
        <v>4.009</v>
      </c>
      <c r="W412" s="16" t="str">
        <f aca="false">IF(V412="","",INDEX($N$4:$Q$4,MATCH(V412,N412:Q412,0)))</f>
        <v>MEDCENTRO</v>
      </c>
      <c r="X412" s="19" t="str">
        <f aca="false">IF(COUNT(N412:Q412)&lt;2,"",SMALL(N412:Q412,2))</f>
        <v/>
      </c>
      <c r="Y412" s="26" t="n">
        <f aca="false">IF(OR(V412="",M412=0),"",V412/M412-1)</f>
        <v>0.0386010362694302</v>
      </c>
      <c r="Z412" s="26" t="n">
        <f aca="false">IF(OR(V412="",L412=""),"",V412/(L412*E412)-1)</f>
        <v>0.0386010362694302</v>
      </c>
      <c r="AA412" s="16" t="str">
        <f aca="false">IF(V412="","SEM OFERTA",IF(OR(Y412&gt;Premissas!$B$11,Y412&lt;Premissas!$B$12),"VERIFICAR - UNIDADE/EMBALAGEM",IF(Y412&gt;Premissas!$B$6,"NÃO COMPRAR - REAJUSTE &gt;5%","COMPRAR")))</f>
        <v>COMPRAR</v>
      </c>
      <c r="AB412" s="18" t="n">
        <f aca="false">IF(W412="DIMEC",S412,IF(W412="MEDCENTRO",U412,""))</f>
        <v>613</v>
      </c>
      <c r="AC412" s="18" t="n">
        <f aca="false">IF(AA412&lt;&gt;"COMPRAR",0,IF(AB412="",I412,MIN(I412,AB412)))</f>
        <v>5</v>
      </c>
      <c r="AD412" s="19" t="n">
        <f aca="false">IF(AC412&gt;0,AC412*V412,0)</f>
        <v>20.045</v>
      </c>
      <c r="AE412" s="19" t="n">
        <f aca="false">IF(AC412&gt;0,(M412-V412)*AC412,0)</f>
        <v>-0.745000000000002</v>
      </c>
      <c r="AF412" s="16" t="str">
        <f aca="false">IF(AA412&lt;&gt;"COMPRAR","",IF(AB412="",IF(X412="","",IF(X412-V412&lt;0.01,"EMPATE TÉCNICO","")),IF(AB412&lt;I412,"ESTOQUE INSUFICIENTE",IF(X412="","",IF(X412-V412&lt;0.01,"EMPATE TÉCNICO","")))))</f>
        <v/>
      </c>
      <c r="AG412" s="16" t="s">
        <v>139</v>
      </c>
      <c r="AH412" s="16" t="s">
        <v>528</v>
      </c>
    </row>
    <row r="413" customFormat="false" ht="15" hidden="false" customHeight="false" outlineLevel="0" collapsed="false">
      <c r="A413" s="16" t="s">
        <v>1364</v>
      </c>
      <c r="B413" s="17" t="s">
        <v>1365</v>
      </c>
      <c r="C413" s="16" t="s">
        <v>1366</v>
      </c>
      <c r="D413" s="16" t="s">
        <v>287</v>
      </c>
      <c r="E413" s="18" t="n">
        <v>1</v>
      </c>
      <c r="F413" s="16" t="s">
        <v>43</v>
      </c>
      <c r="G413" s="18" t="n">
        <v>0</v>
      </c>
      <c r="H413" s="16" t="n">
        <v>0.1</v>
      </c>
      <c r="I413" s="18" t="n">
        <v>1</v>
      </c>
      <c r="J413" s="19" t="n">
        <v>17.76</v>
      </c>
      <c r="K413" s="19" t="n">
        <v>17.76</v>
      </c>
      <c r="L413" s="19" t="n">
        <v>17.76</v>
      </c>
      <c r="M413" s="19" t="n">
        <f aca="false">IF(J413&gt;0,J413,K413)*E413</f>
        <v>17.76</v>
      </c>
      <c r="N413" s="20" t="n">
        <v>18.29</v>
      </c>
      <c r="O413" s="21" t="str">
        <f aca="false">IF(R413="","",ROUND(R413*(1-Premissas!$B$4),4))</f>
        <v/>
      </c>
      <c r="P413" s="22"/>
      <c r="Q413" s="22"/>
      <c r="R413" s="23"/>
      <c r="S413" s="24" t="n">
        <v>100</v>
      </c>
      <c r="T413" s="24" t="n">
        <v>60</v>
      </c>
      <c r="U413" s="25"/>
      <c r="V413" s="19" t="n">
        <f aca="false">IF(COUNT(N413:Q413)=0,"",MIN(N413:Q413))</f>
        <v>18.29</v>
      </c>
      <c r="W413" s="16" t="str">
        <f aca="false">IF(V413="","",INDEX($N$4:$Q$4,MATCH(V413,N413:Q413,0)))</f>
        <v>DIMEC</v>
      </c>
      <c r="X413" s="19" t="str">
        <f aca="false">IF(COUNT(N413:Q413)&lt;2,"",SMALL(N413:Q413,2))</f>
        <v/>
      </c>
      <c r="Y413" s="26" t="n">
        <f aca="false">IF(OR(V413="",M413=0),"",V413/M413-1)</f>
        <v>0.0298423423423422</v>
      </c>
      <c r="Z413" s="26" t="n">
        <f aca="false">IF(OR(V413="",L413=""),"",V413/(L413*E413)-1)</f>
        <v>0.0298423423423422</v>
      </c>
      <c r="AA413" s="16" t="str">
        <f aca="false">IF(V413="","SEM OFERTA",IF(OR(Y413&gt;Premissas!$B$11,Y413&lt;Premissas!$B$12),"VERIFICAR - UNIDADE/EMBALAGEM",IF(Y413&gt;Premissas!$B$6,"NÃO COMPRAR - REAJUSTE &gt;5%","COMPRAR")))</f>
        <v>COMPRAR</v>
      </c>
      <c r="AB413" s="18" t="n">
        <f aca="false">IF(W413="DIMEC",S413,IF(W413="MEDCENTRO",U413,""))</f>
        <v>100</v>
      </c>
      <c r="AC413" s="18" t="n">
        <f aca="false">IF(AA413&lt;&gt;"COMPRAR",0,IF(AB413="",I413,MIN(I413,AB413)))</f>
        <v>1</v>
      </c>
      <c r="AD413" s="19" t="n">
        <f aca="false">IF(AC413&gt;0,AC413*V413,0)</f>
        <v>18.29</v>
      </c>
      <c r="AE413" s="19" t="n">
        <f aca="false">IF(AC413&gt;0,(M413-V413)*AC413,0)</f>
        <v>-0.529999999999998</v>
      </c>
      <c r="AF413" s="16" t="str">
        <f aca="false">IF(AA413&lt;&gt;"COMPRAR","",IF(AB413="",IF(X413="","",IF(X413-V413&lt;0.01,"EMPATE TÉCNICO","")),IF(AB413&lt;I413,"ESTOQUE INSUFICIENTE",IF(X413="","",IF(X413-V413&lt;0.01,"EMPATE TÉCNICO","")))))</f>
        <v/>
      </c>
      <c r="AG413" s="16" t="s">
        <v>547</v>
      </c>
      <c r="AH413" s="16" t="s">
        <v>528</v>
      </c>
    </row>
    <row r="414" customFormat="false" ht="15" hidden="false" customHeight="false" outlineLevel="0" collapsed="false">
      <c r="A414" s="16" t="s">
        <v>1367</v>
      </c>
      <c r="B414" s="17" t="s">
        <v>1368</v>
      </c>
      <c r="C414" s="16" t="s">
        <v>1369</v>
      </c>
      <c r="D414" s="16" t="s">
        <v>982</v>
      </c>
      <c r="E414" s="18" t="n">
        <v>1</v>
      </c>
      <c r="F414" s="16" t="s">
        <v>43</v>
      </c>
      <c r="G414" s="18" t="n">
        <v>0</v>
      </c>
      <c r="H414" s="16" t="n">
        <v>0.1</v>
      </c>
      <c r="I414" s="18" t="n">
        <v>1</v>
      </c>
      <c r="J414" s="19" t="n">
        <v>18.43</v>
      </c>
      <c r="K414" s="19" t="n">
        <v>18.43</v>
      </c>
      <c r="L414" s="19" t="n">
        <v>13.5</v>
      </c>
      <c r="M414" s="19" t="n">
        <f aca="false">IF(J414&gt;0,J414,K414)*E414</f>
        <v>18.43</v>
      </c>
      <c r="N414" s="20" t="n">
        <v>22.78</v>
      </c>
      <c r="O414" s="21" t="str">
        <f aca="false">IF(R414="","",ROUND(R414*(1-Premissas!$B$4),4))</f>
        <v/>
      </c>
      <c r="P414" s="22"/>
      <c r="Q414" s="22"/>
      <c r="R414" s="23"/>
      <c r="S414" s="24" t="n">
        <v>56</v>
      </c>
      <c r="T414" s="24" t="n">
        <v>70</v>
      </c>
      <c r="U414" s="25"/>
      <c r="V414" s="19" t="n">
        <f aca="false">IF(COUNT(N414:Q414)=0,"",MIN(N414:Q414))</f>
        <v>22.78</v>
      </c>
      <c r="W414" s="16" t="str">
        <f aca="false">IF(V414="","",INDEX($N$4:$Q$4,MATCH(V414,N414:Q414,0)))</f>
        <v>DIMEC</v>
      </c>
      <c r="X414" s="19" t="str">
        <f aca="false">IF(COUNT(N414:Q414)&lt;2,"",SMALL(N414:Q414,2))</f>
        <v/>
      </c>
      <c r="Y414" s="26" t="n">
        <f aca="false">IF(OR(V414="",M414=0),"",V414/M414-1)</f>
        <v>0.236028214867065</v>
      </c>
      <c r="Z414" s="26" t="n">
        <f aca="false">IF(OR(V414="",L414=""),"",V414/(L414*E414)-1)</f>
        <v>0.687407407407408</v>
      </c>
      <c r="AA414" s="16" t="str">
        <f aca="false">IF(V414="","SEM OFERTA",IF(OR(Y414&gt;Premissas!$B$11,Y414&lt;Premissas!$B$12),"VERIFICAR - UNIDADE/EMBALAGEM",IF(Y414&gt;Premissas!$B$6,"NÃO COMPRAR - REAJUSTE &gt;5%","COMPRAR")))</f>
        <v>NÃO COMPRAR - REAJUSTE &gt;5%</v>
      </c>
      <c r="AB414" s="18" t="n">
        <f aca="false">IF(W414="DIMEC",S414,IF(W414="MEDCENTRO",U414,""))</f>
        <v>56</v>
      </c>
      <c r="AC414" s="18" t="n">
        <f aca="false">IF(AA414&lt;&gt;"COMPRAR",0,IF(AB414="",I414,MIN(I414,AB414)))</f>
        <v>0</v>
      </c>
      <c r="AD414" s="19" t="n">
        <f aca="false">IF(AC414&gt;0,AC414*V414,0)</f>
        <v>0</v>
      </c>
      <c r="AE414" s="19" t="n">
        <f aca="false">IF(AC414&gt;0,(M414-V414)*AC414,0)</f>
        <v>0</v>
      </c>
      <c r="AF414" s="16" t="str">
        <f aca="false">IF(AA414&lt;&gt;"COMPRAR","",IF(AB414="",IF(X414="","",IF(X414-V414&lt;0.01,"EMPATE TÉCNICO","")),IF(AB414&lt;I414,"ESTOQUE INSUFICIENTE",IF(X414="","",IF(X414-V414&lt;0.01,"EMPATE TÉCNICO","")))))</f>
        <v/>
      </c>
      <c r="AG414" s="16" t="s">
        <v>547</v>
      </c>
      <c r="AH414" s="16" t="s">
        <v>528</v>
      </c>
    </row>
    <row r="415" customFormat="false" ht="15" hidden="false" customHeight="false" outlineLevel="0" collapsed="false">
      <c r="A415" s="16" t="s">
        <v>1370</v>
      </c>
      <c r="B415" s="17" t="s">
        <v>1371</v>
      </c>
      <c r="C415" s="16" t="s">
        <v>1369</v>
      </c>
      <c r="D415" s="16" t="s">
        <v>287</v>
      </c>
      <c r="E415" s="18" t="n">
        <v>1</v>
      </c>
      <c r="F415" s="16" t="s">
        <v>41</v>
      </c>
      <c r="G415" s="18" t="n">
        <v>7</v>
      </c>
      <c r="H415" s="16" t="n">
        <v>5.4</v>
      </c>
      <c r="I415" s="18" t="n">
        <v>7</v>
      </c>
      <c r="J415" s="19" t="n">
        <v>12.73</v>
      </c>
      <c r="K415" s="19" t="n">
        <v>12.73</v>
      </c>
      <c r="L415" s="19" t="n">
        <v>10.72</v>
      </c>
      <c r="M415" s="19" t="n">
        <f aca="false">IF(J415&gt;0,J415,K415)*E415</f>
        <v>12.73</v>
      </c>
      <c r="N415" s="20" t="n">
        <v>17.48</v>
      </c>
      <c r="O415" s="21" t="n">
        <f aca="false">IF(R415="","",ROUND(R415*(1-Premissas!$B$4),4))</f>
        <v>19.9595</v>
      </c>
      <c r="P415" s="22"/>
      <c r="Q415" s="22"/>
      <c r="R415" s="23" t="n">
        <v>21.01</v>
      </c>
      <c r="S415" s="24" t="n">
        <v>184</v>
      </c>
      <c r="T415" s="24" t="n">
        <v>60</v>
      </c>
      <c r="U415" s="25" t="n">
        <v>68</v>
      </c>
      <c r="V415" s="19" t="n">
        <f aca="false">IF(COUNT(N415:Q415)=0,"",MIN(N415:Q415))</f>
        <v>17.48</v>
      </c>
      <c r="W415" s="16" t="str">
        <f aca="false">IF(V415="","",INDEX($N$4:$Q$4,MATCH(V415,N415:Q415,0)))</f>
        <v>DIMEC</v>
      </c>
      <c r="X415" s="19" t="n">
        <f aca="false">IF(COUNT(N415:Q415)&lt;2,"",SMALL(N415:Q415,2))</f>
        <v>19.9595</v>
      </c>
      <c r="Y415" s="26" t="n">
        <f aca="false">IF(OR(V415="",M415=0),"",V415/M415-1)</f>
        <v>0.373134328358209</v>
      </c>
      <c r="Z415" s="26" t="n">
        <f aca="false">IF(OR(V415="",L415=""),"",V415/(L415*E415)-1)</f>
        <v>0.630597014925373</v>
      </c>
      <c r="AA415" s="16" t="str">
        <f aca="false">IF(V415="","SEM OFERTA",IF(OR(Y415&gt;Premissas!$B$11,Y415&lt;Premissas!$B$12),"VERIFICAR - UNIDADE/EMBALAGEM",IF(Y415&gt;Premissas!$B$6,"NÃO COMPRAR - REAJUSTE &gt;5%","COMPRAR")))</f>
        <v>NÃO COMPRAR - REAJUSTE &gt;5%</v>
      </c>
      <c r="AB415" s="18" t="n">
        <f aca="false">IF(W415="DIMEC",S415,IF(W415="MEDCENTRO",U415,""))</f>
        <v>184</v>
      </c>
      <c r="AC415" s="18" t="n">
        <f aca="false">IF(AA415&lt;&gt;"COMPRAR",0,IF(AB415="",I415,MIN(I415,AB415)))</f>
        <v>0</v>
      </c>
      <c r="AD415" s="19" t="n">
        <f aca="false">IF(AC415&gt;0,AC415*V415,0)</f>
        <v>0</v>
      </c>
      <c r="AE415" s="19" t="n">
        <f aca="false">IF(AC415&gt;0,(M415-V415)*AC415,0)</f>
        <v>0</v>
      </c>
      <c r="AF415" s="16" t="str">
        <f aca="false">IF(AA415&lt;&gt;"COMPRAR","",IF(AB415="",IF(X415="","",IF(X415-V415&lt;0.01,"EMPATE TÉCNICO","")),IF(AB415&lt;I415,"ESTOQUE INSUFICIENTE",IF(X415="","",IF(X415-V415&lt;0.01,"EMPATE TÉCNICO","")))))</f>
        <v/>
      </c>
      <c r="AG415" s="16" t="s">
        <v>139</v>
      </c>
      <c r="AH415" s="16" t="s">
        <v>528</v>
      </c>
    </row>
    <row r="416" customFormat="false" ht="15" hidden="false" customHeight="false" outlineLevel="0" collapsed="false">
      <c r="A416" s="16" t="s">
        <v>1372</v>
      </c>
      <c r="B416" s="17" t="s">
        <v>1373</v>
      </c>
      <c r="C416" s="16" t="s">
        <v>1374</v>
      </c>
      <c r="D416" s="16" t="s">
        <v>641</v>
      </c>
      <c r="E416" s="18" t="n">
        <v>1</v>
      </c>
      <c r="F416" s="16" t="s">
        <v>42</v>
      </c>
      <c r="G416" s="18" t="n">
        <v>2</v>
      </c>
      <c r="H416" s="16" t="n">
        <v>2.1</v>
      </c>
      <c r="I416" s="18" t="n">
        <v>4</v>
      </c>
      <c r="J416" s="19" t="n">
        <v>10.14</v>
      </c>
      <c r="K416" s="19" t="n">
        <v>10.14</v>
      </c>
      <c r="L416" s="19" t="n">
        <v>9.28</v>
      </c>
      <c r="M416" s="19" t="n">
        <f aca="false">IF(J416&gt;0,J416,K416)*E416</f>
        <v>10.14</v>
      </c>
      <c r="N416" s="20" t="n">
        <v>13.1</v>
      </c>
      <c r="O416" s="21" t="str">
        <f aca="false">IF(R416="","",ROUND(R416*(1-Premissas!$B$4),4))</f>
        <v/>
      </c>
      <c r="P416" s="22"/>
      <c r="Q416" s="22"/>
      <c r="R416" s="23"/>
      <c r="S416" s="24" t="n">
        <v>645</v>
      </c>
      <c r="T416" s="24" t="n">
        <v>100</v>
      </c>
      <c r="U416" s="25"/>
      <c r="V416" s="19" t="n">
        <f aca="false">IF(COUNT(N416:Q416)=0,"",MIN(N416:Q416))</f>
        <v>13.1</v>
      </c>
      <c r="W416" s="16" t="str">
        <f aca="false">IF(V416="","",INDEX($N$4:$Q$4,MATCH(V416,N416:Q416,0)))</f>
        <v>DIMEC</v>
      </c>
      <c r="X416" s="19" t="str">
        <f aca="false">IF(COUNT(N416:Q416)&lt;2,"",SMALL(N416:Q416,2))</f>
        <v/>
      </c>
      <c r="Y416" s="26" t="n">
        <f aca="false">IF(OR(V416="",M416=0),"",V416/M416-1)</f>
        <v>0.291913214990138</v>
      </c>
      <c r="Z416" s="26" t="n">
        <f aca="false">IF(OR(V416="",L416=""),"",V416/(L416*E416)-1)</f>
        <v>0.411637931034483</v>
      </c>
      <c r="AA416" s="16" t="str">
        <f aca="false">IF(V416="","SEM OFERTA",IF(OR(Y416&gt;Premissas!$B$11,Y416&lt;Premissas!$B$12),"VERIFICAR - UNIDADE/EMBALAGEM",IF(Y416&gt;Premissas!$B$6,"NÃO COMPRAR - REAJUSTE &gt;5%","COMPRAR")))</f>
        <v>NÃO COMPRAR - REAJUSTE &gt;5%</v>
      </c>
      <c r="AB416" s="18" t="n">
        <f aca="false">IF(W416="DIMEC",S416,IF(W416="MEDCENTRO",U416,""))</f>
        <v>645</v>
      </c>
      <c r="AC416" s="18" t="n">
        <f aca="false">IF(AA416&lt;&gt;"COMPRAR",0,IF(AB416="",I416,MIN(I416,AB416)))</f>
        <v>0</v>
      </c>
      <c r="AD416" s="19" t="n">
        <f aca="false">IF(AC416&gt;0,AC416*V416,0)</f>
        <v>0</v>
      </c>
      <c r="AE416" s="19" t="n">
        <f aca="false">IF(AC416&gt;0,(M416-V416)*AC416,0)</f>
        <v>0</v>
      </c>
      <c r="AF416" s="16" t="str">
        <f aca="false">IF(AA416&lt;&gt;"COMPRAR","",IF(AB416="",IF(X416="","",IF(X416-V416&lt;0.01,"EMPATE TÉCNICO","")),IF(AB416&lt;I416,"ESTOQUE INSUFICIENTE",IF(X416="","",IF(X416-V416&lt;0.01,"EMPATE TÉCNICO","")))))</f>
        <v/>
      </c>
      <c r="AG416" s="16" t="s">
        <v>547</v>
      </c>
      <c r="AH416" s="16" t="s">
        <v>528</v>
      </c>
    </row>
    <row r="417" customFormat="false" ht="15" hidden="false" customHeight="false" outlineLevel="0" collapsed="false">
      <c r="A417" s="16" t="s">
        <v>1375</v>
      </c>
      <c r="B417" s="17" t="s">
        <v>1376</v>
      </c>
      <c r="C417" s="16" t="s">
        <v>1377</v>
      </c>
      <c r="D417" s="16" t="s">
        <v>637</v>
      </c>
      <c r="E417" s="18" t="n">
        <v>1</v>
      </c>
      <c r="F417" s="16" t="s">
        <v>41</v>
      </c>
      <c r="G417" s="18" t="n">
        <v>6</v>
      </c>
      <c r="H417" s="16" t="n">
        <v>4.3</v>
      </c>
      <c r="I417" s="18" t="n">
        <v>6</v>
      </c>
      <c r="J417" s="19" t="n">
        <v>48.116</v>
      </c>
      <c r="K417" s="19" t="n">
        <v>48.116</v>
      </c>
      <c r="L417" s="19" t="n">
        <v>45.59</v>
      </c>
      <c r="M417" s="19" t="n">
        <f aca="false">IF(J417&gt;0,J417,K417)*E417</f>
        <v>48.116</v>
      </c>
      <c r="N417" s="20"/>
      <c r="O417" s="21" t="n">
        <f aca="false">IF(R417="","",ROUND(R417*(1-Premissas!$B$4),4))</f>
        <v>47.3005</v>
      </c>
      <c r="P417" s="22"/>
      <c r="Q417" s="22"/>
      <c r="R417" s="23" t="n">
        <v>49.79</v>
      </c>
      <c r="S417" s="24"/>
      <c r="T417" s="24"/>
      <c r="U417" s="25" t="n">
        <v>953</v>
      </c>
      <c r="V417" s="19" t="n">
        <f aca="false">IF(COUNT(N417:Q417)=0,"",MIN(N417:Q417))</f>
        <v>47.3005</v>
      </c>
      <c r="W417" s="16" t="str">
        <f aca="false">IF(V417="","",INDEX($N$4:$Q$4,MATCH(V417,N417:Q417,0)))</f>
        <v>MEDCENTRO</v>
      </c>
      <c r="X417" s="19" t="str">
        <f aca="false">IF(COUNT(N417:Q417)&lt;2,"",SMALL(N417:Q417,2))</f>
        <v/>
      </c>
      <c r="Y417" s="26" t="n">
        <f aca="false">IF(OR(V417="",M417=0),"",V417/M417-1)</f>
        <v>-0.0169486241582841</v>
      </c>
      <c r="Z417" s="26" t="n">
        <f aca="false">IF(OR(V417="",L417=""),"",V417/(L417*E417)-1)</f>
        <v>0.0375191928054397</v>
      </c>
      <c r="AA417" s="16" t="str">
        <f aca="false">IF(V417="","SEM OFERTA",IF(OR(Y417&gt;Premissas!$B$11,Y417&lt;Premissas!$B$12),"VERIFICAR - UNIDADE/EMBALAGEM",IF(Y417&gt;Premissas!$B$6,"NÃO COMPRAR - REAJUSTE &gt;5%","COMPRAR")))</f>
        <v>COMPRAR</v>
      </c>
      <c r="AB417" s="18" t="n">
        <f aca="false">IF(W417="DIMEC",S417,IF(W417="MEDCENTRO",U417,""))</f>
        <v>953</v>
      </c>
      <c r="AC417" s="18" t="n">
        <f aca="false">IF(AA417&lt;&gt;"COMPRAR",0,IF(AB417="",I417,MIN(I417,AB417)))</f>
        <v>6</v>
      </c>
      <c r="AD417" s="19" t="n">
        <f aca="false">IF(AC417&gt;0,AC417*V417,0)</f>
        <v>283.803</v>
      </c>
      <c r="AE417" s="19" t="n">
        <f aca="false">IF(AC417&gt;0,(M417-V417)*AC417,0)</f>
        <v>4.893</v>
      </c>
      <c r="AF417" s="16" t="str">
        <f aca="false">IF(AA417&lt;&gt;"COMPRAR","",IF(AB417="",IF(X417="","",IF(X417-V417&lt;0.01,"EMPATE TÉCNICO","")),IF(AB417&lt;I417,"ESTOQUE INSUFICIENTE",IF(X417="","",IF(X417-V417&lt;0.01,"EMPATE TÉCNICO","")))))</f>
        <v/>
      </c>
      <c r="AG417" s="16" t="s">
        <v>139</v>
      </c>
      <c r="AH417" s="16" t="s">
        <v>528</v>
      </c>
    </row>
    <row r="418" customFormat="false" ht="15" hidden="false" customHeight="false" outlineLevel="0" collapsed="false">
      <c r="A418" s="16" t="s">
        <v>1378</v>
      </c>
      <c r="B418" s="17" t="s">
        <v>1379</v>
      </c>
      <c r="C418" s="16" t="s">
        <v>1380</v>
      </c>
      <c r="D418" s="16" t="s">
        <v>637</v>
      </c>
      <c r="E418" s="18" t="n">
        <v>1</v>
      </c>
      <c r="F418" s="16" t="s">
        <v>42</v>
      </c>
      <c r="G418" s="18" t="n">
        <v>6</v>
      </c>
      <c r="H418" s="16" t="n">
        <v>5.4</v>
      </c>
      <c r="I418" s="18" t="n">
        <v>8</v>
      </c>
      <c r="J418" s="19" t="n">
        <v>6.35</v>
      </c>
      <c r="K418" s="19" t="n">
        <v>6.35</v>
      </c>
      <c r="L418" s="19" t="n">
        <v>6.35</v>
      </c>
      <c r="M418" s="19" t="n">
        <f aca="false">IF(J418&gt;0,J418,K418)*E418</f>
        <v>6.35</v>
      </c>
      <c r="N418" s="20"/>
      <c r="O418" s="21" t="n">
        <f aca="false">IF(R418="","",ROUND(R418*(1-Premissas!$B$4),4))</f>
        <v>6.5835</v>
      </c>
      <c r="P418" s="22"/>
      <c r="Q418" s="22"/>
      <c r="R418" s="23" t="n">
        <v>6.93</v>
      </c>
      <c r="S418" s="24"/>
      <c r="T418" s="24"/>
      <c r="U418" s="25" t="n">
        <v>155</v>
      </c>
      <c r="V418" s="19" t="n">
        <f aca="false">IF(COUNT(N418:Q418)=0,"",MIN(N418:Q418))</f>
        <v>6.5835</v>
      </c>
      <c r="W418" s="16" t="str">
        <f aca="false">IF(V418="","",INDEX($N$4:$Q$4,MATCH(V418,N418:Q418,0)))</f>
        <v>MEDCENTRO</v>
      </c>
      <c r="X418" s="19" t="str">
        <f aca="false">IF(COUNT(N418:Q418)&lt;2,"",SMALL(N418:Q418,2))</f>
        <v/>
      </c>
      <c r="Y418" s="26" t="n">
        <f aca="false">IF(OR(V418="",M418=0),"",V418/M418-1)</f>
        <v>0.0367716535433071</v>
      </c>
      <c r="Z418" s="26" t="n">
        <f aca="false">IF(OR(V418="",L418=""),"",V418/(L418*E418)-1)</f>
        <v>0.0367716535433071</v>
      </c>
      <c r="AA418" s="16" t="str">
        <f aca="false">IF(V418="","SEM OFERTA",IF(OR(Y418&gt;Premissas!$B$11,Y418&lt;Premissas!$B$12),"VERIFICAR - UNIDADE/EMBALAGEM",IF(Y418&gt;Premissas!$B$6,"NÃO COMPRAR - REAJUSTE &gt;5%","COMPRAR")))</f>
        <v>COMPRAR</v>
      </c>
      <c r="AB418" s="18" t="n">
        <f aca="false">IF(W418="DIMEC",S418,IF(W418="MEDCENTRO",U418,""))</f>
        <v>155</v>
      </c>
      <c r="AC418" s="18" t="n">
        <f aca="false">IF(AA418&lt;&gt;"COMPRAR",0,IF(AB418="",I418,MIN(I418,AB418)))</f>
        <v>8</v>
      </c>
      <c r="AD418" s="19" t="n">
        <f aca="false">IF(AC418&gt;0,AC418*V418,0)</f>
        <v>52.668</v>
      </c>
      <c r="AE418" s="19" t="n">
        <f aca="false">IF(AC418&gt;0,(M418-V418)*AC418,0)</f>
        <v>-1.868</v>
      </c>
      <c r="AF418" s="16" t="str">
        <f aca="false">IF(AA418&lt;&gt;"COMPRAR","",IF(AB418="",IF(X418="","",IF(X418-V418&lt;0.01,"EMPATE TÉCNICO","")),IF(AB418&lt;I418,"ESTOQUE INSUFICIENTE",IF(X418="","",IF(X418-V418&lt;0.01,"EMPATE TÉCNICO","")))))</f>
        <v/>
      </c>
      <c r="AG418" s="16" t="s">
        <v>328</v>
      </c>
      <c r="AH418" s="16" t="s">
        <v>528</v>
      </c>
    </row>
    <row r="419" customFormat="false" ht="15" hidden="false" customHeight="false" outlineLevel="0" collapsed="false">
      <c r="A419" s="16" t="s">
        <v>1381</v>
      </c>
      <c r="B419" s="17" t="s">
        <v>1382</v>
      </c>
      <c r="C419" s="16" t="s">
        <v>1383</v>
      </c>
      <c r="D419" s="16" t="s">
        <v>982</v>
      </c>
      <c r="E419" s="18" t="n">
        <v>1</v>
      </c>
      <c r="F419" s="16" t="s">
        <v>43</v>
      </c>
      <c r="G419" s="18" t="n">
        <v>0</v>
      </c>
      <c r="H419" s="16" t="n">
        <v>1</v>
      </c>
      <c r="I419" s="18" t="n">
        <v>3</v>
      </c>
      <c r="J419" s="19" t="n">
        <v>3.89</v>
      </c>
      <c r="K419" s="19" t="n">
        <v>3.89</v>
      </c>
      <c r="L419" s="19" t="n">
        <v>3.89</v>
      </c>
      <c r="M419" s="19" t="n">
        <f aca="false">IF(J419&gt;0,J419,K419)*E419</f>
        <v>3.89</v>
      </c>
      <c r="N419" s="20" t="n">
        <v>7.3</v>
      </c>
      <c r="O419" s="21" t="str">
        <f aca="false">IF(R419="","",ROUND(R419*(1-Premissas!$B$4),4))</f>
        <v/>
      </c>
      <c r="P419" s="22"/>
      <c r="Q419" s="22"/>
      <c r="R419" s="23"/>
      <c r="S419" s="24" t="n">
        <v>63</v>
      </c>
      <c r="T419" s="24" t="n">
        <v>70</v>
      </c>
      <c r="U419" s="25"/>
      <c r="V419" s="19" t="n">
        <f aca="false">IF(COUNT(N419:Q419)=0,"",MIN(N419:Q419))</f>
        <v>7.3</v>
      </c>
      <c r="W419" s="16" t="str">
        <f aca="false">IF(V419="","",INDEX($N$4:$Q$4,MATCH(V419,N419:Q419,0)))</f>
        <v>DIMEC</v>
      </c>
      <c r="X419" s="19" t="str">
        <f aca="false">IF(COUNT(N419:Q419)&lt;2,"",SMALL(N419:Q419,2))</f>
        <v/>
      </c>
      <c r="Y419" s="26" t="n">
        <f aca="false">IF(OR(V419="",M419=0),"",V419/M419-1)</f>
        <v>0.876606683804627</v>
      </c>
      <c r="Z419" s="26" t="n">
        <f aca="false">IF(OR(V419="",L419=""),"",V419/(L419*E419)-1)</f>
        <v>0.876606683804627</v>
      </c>
      <c r="AA419" s="16" t="str">
        <f aca="false">IF(V419="","SEM OFERTA",IF(OR(Y419&gt;Premissas!$B$11,Y419&lt;Premissas!$B$12),"VERIFICAR - UNIDADE/EMBALAGEM",IF(Y419&gt;Premissas!$B$6,"NÃO COMPRAR - REAJUSTE &gt;5%","COMPRAR")))</f>
        <v>NÃO COMPRAR - REAJUSTE &gt;5%</v>
      </c>
      <c r="AB419" s="18" t="n">
        <f aca="false">IF(W419="DIMEC",S419,IF(W419="MEDCENTRO",U419,""))</f>
        <v>63</v>
      </c>
      <c r="AC419" s="18" t="n">
        <f aca="false">IF(AA419&lt;&gt;"COMPRAR",0,IF(AB419="",I419,MIN(I419,AB419)))</f>
        <v>0</v>
      </c>
      <c r="AD419" s="19" t="n">
        <f aca="false">IF(AC419&gt;0,AC419*V419,0)</f>
        <v>0</v>
      </c>
      <c r="AE419" s="19" t="n">
        <f aca="false">IF(AC419&gt;0,(M419-V419)*AC419,0)</f>
        <v>0</v>
      </c>
      <c r="AF419" s="16" t="str">
        <f aca="false">IF(AA419&lt;&gt;"COMPRAR","",IF(AB419="",IF(X419="","",IF(X419-V419&lt;0.01,"EMPATE TÉCNICO","")),IF(AB419&lt;I419,"ESTOQUE INSUFICIENTE",IF(X419="","",IF(X419-V419&lt;0.01,"EMPATE TÉCNICO","")))))</f>
        <v/>
      </c>
      <c r="AG419" s="16" t="s">
        <v>490</v>
      </c>
      <c r="AH419" s="16" t="s">
        <v>528</v>
      </c>
    </row>
    <row r="420" customFormat="false" ht="15" hidden="false" customHeight="false" outlineLevel="0" collapsed="false">
      <c r="A420" s="16" t="s">
        <v>1384</v>
      </c>
      <c r="B420" s="17" t="s">
        <v>1385</v>
      </c>
      <c r="C420" s="16" t="s">
        <v>1386</v>
      </c>
      <c r="D420" s="16" t="s">
        <v>637</v>
      </c>
      <c r="E420" s="18" t="n">
        <v>1</v>
      </c>
      <c r="F420" s="16" t="s">
        <v>41</v>
      </c>
      <c r="G420" s="18" t="n">
        <v>38</v>
      </c>
      <c r="H420" s="16" t="n">
        <v>17.7</v>
      </c>
      <c r="I420" s="18" t="n">
        <v>8</v>
      </c>
      <c r="J420" s="19" t="n">
        <v>10.27</v>
      </c>
      <c r="K420" s="19" t="n">
        <v>10.27</v>
      </c>
      <c r="L420" s="19" t="n">
        <v>10.27</v>
      </c>
      <c r="M420" s="19" t="n">
        <f aca="false">IF(J420&gt;0,J420,K420)*E420</f>
        <v>10.27</v>
      </c>
      <c r="N420" s="20"/>
      <c r="O420" s="21" t="n">
        <f aca="false">IF(R420="","",ROUND(R420*(1-Premissas!$B$4),4))</f>
        <v>10.5925</v>
      </c>
      <c r="P420" s="22"/>
      <c r="Q420" s="22"/>
      <c r="R420" s="23" t="n">
        <v>11.15</v>
      </c>
      <c r="S420" s="24"/>
      <c r="T420" s="24"/>
      <c r="U420" s="25" t="n">
        <v>947</v>
      </c>
      <c r="V420" s="19" t="n">
        <f aca="false">IF(COUNT(N420:Q420)=0,"",MIN(N420:Q420))</f>
        <v>10.5925</v>
      </c>
      <c r="W420" s="16" t="str">
        <f aca="false">IF(V420="","",INDEX($N$4:$Q$4,MATCH(V420,N420:Q420,0)))</f>
        <v>MEDCENTRO</v>
      </c>
      <c r="X420" s="19" t="str">
        <f aca="false">IF(COUNT(N420:Q420)&lt;2,"",SMALL(N420:Q420,2))</f>
        <v/>
      </c>
      <c r="Y420" s="26" t="n">
        <f aca="false">IF(OR(V420="",M420=0),"",V420/M420-1)</f>
        <v>0.0314021421616357</v>
      </c>
      <c r="Z420" s="26" t="n">
        <f aca="false">IF(OR(V420="",L420=""),"",V420/(L420*E420)-1)</f>
        <v>0.0314021421616357</v>
      </c>
      <c r="AA420" s="16" t="str">
        <f aca="false">IF(V420="","SEM OFERTA",IF(OR(Y420&gt;Premissas!$B$11,Y420&lt;Premissas!$B$12),"VERIFICAR - UNIDADE/EMBALAGEM",IF(Y420&gt;Premissas!$B$6,"NÃO COMPRAR - REAJUSTE &gt;5%","COMPRAR")))</f>
        <v>COMPRAR</v>
      </c>
      <c r="AB420" s="18" t="n">
        <f aca="false">IF(W420="DIMEC",S420,IF(W420="MEDCENTRO",U420,""))</f>
        <v>947</v>
      </c>
      <c r="AC420" s="18" t="n">
        <f aca="false">IF(AA420&lt;&gt;"COMPRAR",0,IF(AB420="",I420,MIN(I420,AB420)))</f>
        <v>8</v>
      </c>
      <c r="AD420" s="19" t="n">
        <f aca="false">IF(AC420&gt;0,AC420*V420,0)</f>
        <v>84.74</v>
      </c>
      <c r="AE420" s="19" t="n">
        <f aca="false">IF(AC420&gt;0,(M420-V420)*AC420,0)</f>
        <v>-2.58</v>
      </c>
      <c r="AF420" s="16" t="str">
        <f aca="false">IF(AA420&lt;&gt;"COMPRAR","",IF(AB420="",IF(X420="","",IF(X420-V420&lt;0.01,"EMPATE TÉCNICO","")),IF(AB420&lt;I420,"ESTOQUE INSUFICIENTE",IF(X420="","",IF(X420-V420&lt;0.01,"EMPATE TÉCNICO","")))))</f>
        <v/>
      </c>
      <c r="AG420" s="16" t="s">
        <v>139</v>
      </c>
      <c r="AH420" s="16" t="s">
        <v>528</v>
      </c>
    </row>
    <row r="421" customFormat="false" ht="15" hidden="false" customHeight="false" outlineLevel="0" collapsed="false">
      <c r="A421" s="16" t="s">
        <v>1387</v>
      </c>
      <c r="B421" s="17" t="s">
        <v>1388</v>
      </c>
      <c r="C421" s="16" t="s">
        <v>1389</v>
      </c>
      <c r="D421" s="16" t="s">
        <v>982</v>
      </c>
      <c r="E421" s="18" t="n">
        <v>1</v>
      </c>
      <c r="F421" s="16" t="s">
        <v>41</v>
      </c>
      <c r="G421" s="18" t="n">
        <v>0</v>
      </c>
      <c r="H421" s="16" t="n">
        <v>3.2</v>
      </c>
      <c r="I421" s="18" t="n">
        <v>9</v>
      </c>
      <c r="J421" s="19" t="n">
        <v>6.83</v>
      </c>
      <c r="K421" s="19" t="n">
        <v>6.83</v>
      </c>
      <c r="L421" s="19" t="n">
        <v>6.83</v>
      </c>
      <c r="M421" s="19" t="n">
        <f aca="false">IF(J421&gt;0,J421,K421)*E421</f>
        <v>6.83</v>
      </c>
      <c r="N421" s="20" t="n">
        <v>14.15</v>
      </c>
      <c r="O421" s="21" t="str">
        <f aca="false">IF(R421="","",ROUND(R421*(1-Premissas!$B$4),4))</f>
        <v/>
      </c>
      <c r="P421" s="22"/>
      <c r="Q421" s="22"/>
      <c r="R421" s="23"/>
      <c r="S421" s="24" t="n">
        <v>68</v>
      </c>
      <c r="T421" s="24" t="n">
        <v>70</v>
      </c>
      <c r="U421" s="25"/>
      <c r="V421" s="19" t="n">
        <f aca="false">IF(COUNT(N421:Q421)=0,"",MIN(N421:Q421))</f>
        <v>14.15</v>
      </c>
      <c r="W421" s="16" t="str">
        <f aca="false">IF(V421="","",INDEX($N$4:$Q$4,MATCH(V421,N421:Q421,0)))</f>
        <v>DIMEC</v>
      </c>
      <c r="X421" s="19" t="str">
        <f aca="false">IF(COUNT(N421:Q421)&lt;2,"",SMALL(N421:Q421,2))</f>
        <v/>
      </c>
      <c r="Y421" s="26" t="n">
        <f aca="false">IF(OR(V421="",M421=0),"",V421/M421-1)</f>
        <v>1.07174231332357</v>
      </c>
      <c r="Z421" s="26" t="n">
        <f aca="false">IF(OR(V421="",L421=""),"",V421/(L421*E421)-1)</f>
        <v>1.07174231332357</v>
      </c>
      <c r="AA421" s="16" t="str">
        <f aca="false">IF(V421="","SEM OFERTA",IF(OR(Y421&gt;Premissas!$B$11,Y421&lt;Premissas!$B$12),"VERIFICAR - UNIDADE/EMBALAGEM",IF(Y421&gt;Premissas!$B$6,"NÃO COMPRAR - REAJUSTE &gt;5%","COMPRAR")))</f>
        <v>VERIFICAR - UNIDADE/EMBALAGEM</v>
      </c>
      <c r="AB421" s="18" t="n">
        <f aca="false">IF(W421="DIMEC",S421,IF(W421="MEDCENTRO",U421,""))</f>
        <v>68</v>
      </c>
      <c r="AC421" s="18" t="n">
        <f aca="false">IF(AA421&lt;&gt;"COMPRAR",0,IF(AB421="",I421,MIN(I421,AB421)))</f>
        <v>0</v>
      </c>
      <c r="AD421" s="19" t="n">
        <f aca="false">IF(AC421&gt;0,AC421*V421,0)</f>
        <v>0</v>
      </c>
      <c r="AE421" s="19" t="n">
        <f aca="false">IF(AC421&gt;0,(M421-V421)*AC421,0)</f>
        <v>0</v>
      </c>
      <c r="AF421" s="16" t="str">
        <f aca="false">IF(AA421&lt;&gt;"COMPRAR","",IF(AB421="",IF(X421="","",IF(X421-V421&lt;0.01,"EMPATE TÉCNICO","")),IF(AB421&lt;I421,"ESTOQUE INSUFICIENTE",IF(X421="","",IF(X421-V421&lt;0.01,"EMPATE TÉCNICO","")))))</f>
        <v/>
      </c>
      <c r="AG421" s="16" t="s">
        <v>490</v>
      </c>
      <c r="AH421" s="16" t="s">
        <v>528</v>
      </c>
    </row>
    <row r="422" customFormat="false" ht="15" hidden="false" customHeight="false" outlineLevel="0" collapsed="false">
      <c r="A422" s="16" t="s">
        <v>1390</v>
      </c>
      <c r="B422" s="17" t="s">
        <v>1391</v>
      </c>
      <c r="C422" s="16" t="s">
        <v>1389</v>
      </c>
      <c r="D422" s="16" t="s">
        <v>1025</v>
      </c>
      <c r="E422" s="18" t="n">
        <v>1</v>
      </c>
      <c r="F422" s="16" t="s">
        <v>42</v>
      </c>
      <c r="G422" s="18" t="n">
        <v>3</v>
      </c>
      <c r="H422" s="16" t="n">
        <v>4.5</v>
      </c>
      <c r="I422" s="18" t="n">
        <v>9</v>
      </c>
      <c r="J422" s="19" t="n">
        <v>10.04</v>
      </c>
      <c r="K422" s="19" t="n">
        <v>10.04</v>
      </c>
      <c r="L422" s="19" t="n">
        <v>10.04</v>
      </c>
      <c r="M422" s="19" t="n">
        <f aca="false">IF(J422&gt;0,J422,K422)*E422</f>
        <v>10.04</v>
      </c>
      <c r="N422" s="20"/>
      <c r="O422" s="21" t="n">
        <f aca="false">IF(R422="","",ROUND(R422*(1-Premissas!$B$4),4))</f>
        <v>10.0985</v>
      </c>
      <c r="P422" s="22"/>
      <c r="Q422" s="22"/>
      <c r="R422" s="23" t="n">
        <v>10.63</v>
      </c>
      <c r="S422" s="24"/>
      <c r="T422" s="24"/>
      <c r="U422" s="25" t="n">
        <v>1</v>
      </c>
      <c r="V422" s="19" t="n">
        <f aca="false">IF(COUNT(N422:Q422)=0,"",MIN(N422:Q422))</f>
        <v>10.0985</v>
      </c>
      <c r="W422" s="16" t="str">
        <f aca="false">IF(V422="","",INDEX($N$4:$Q$4,MATCH(V422,N422:Q422,0)))</f>
        <v>MEDCENTRO</v>
      </c>
      <c r="X422" s="19" t="str">
        <f aca="false">IF(COUNT(N422:Q422)&lt;2,"",SMALL(N422:Q422,2))</f>
        <v/>
      </c>
      <c r="Y422" s="26" t="n">
        <f aca="false">IF(OR(V422="",M422=0),"",V422/M422-1)</f>
        <v>0.00582669322709162</v>
      </c>
      <c r="Z422" s="26" t="n">
        <f aca="false">IF(OR(V422="",L422=""),"",V422/(L422*E422)-1)</f>
        <v>0.00582669322709162</v>
      </c>
      <c r="AA422" s="16" t="str">
        <f aca="false">IF(V422="","SEM OFERTA",IF(OR(Y422&gt;Premissas!$B$11,Y422&lt;Premissas!$B$12),"VERIFICAR - UNIDADE/EMBALAGEM",IF(Y422&gt;Premissas!$B$6,"NÃO COMPRAR - REAJUSTE &gt;5%","COMPRAR")))</f>
        <v>COMPRAR</v>
      </c>
      <c r="AB422" s="18" t="n">
        <f aca="false">IF(W422="DIMEC",S422,IF(W422="MEDCENTRO",U422,""))</f>
        <v>1</v>
      </c>
      <c r="AC422" s="18" t="n">
        <f aca="false">IF(AA422&lt;&gt;"COMPRAR",0,IF(AB422="",I422,MIN(I422,AB422)))</f>
        <v>1</v>
      </c>
      <c r="AD422" s="19" t="n">
        <f aca="false">IF(AC422&gt;0,AC422*V422,0)</f>
        <v>10.0985</v>
      </c>
      <c r="AE422" s="19" t="n">
        <f aca="false">IF(AC422&gt;0,(M422-V422)*AC422,0)</f>
        <v>-0.0585000000000004</v>
      </c>
      <c r="AF422" s="16" t="str">
        <f aca="false">IF(AA422&lt;&gt;"COMPRAR","",IF(AB422="",IF(X422="","",IF(X422-V422&lt;0.01,"EMPATE TÉCNICO","")),IF(AB422&lt;I422,"ESTOQUE INSUFICIENTE",IF(X422="","",IF(X422-V422&lt;0.01,"EMPATE TÉCNICO","")))))</f>
        <v>ESTOQUE INSUFICIENTE</v>
      </c>
      <c r="AG422" s="16" t="s">
        <v>328</v>
      </c>
      <c r="AH422" s="16" t="s">
        <v>528</v>
      </c>
    </row>
    <row r="423" customFormat="false" ht="15" hidden="false" customHeight="false" outlineLevel="0" collapsed="false">
      <c r="A423" s="16" t="s">
        <v>1392</v>
      </c>
      <c r="B423" s="17" t="s">
        <v>1393</v>
      </c>
      <c r="C423" s="16" t="s">
        <v>1394</v>
      </c>
      <c r="D423" s="16" t="s">
        <v>982</v>
      </c>
      <c r="E423" s="18" t="n">
        <v>1</v>
      </c>
      <c r="F423" s="16" t="s">
        <v>42</v>
      </c>
      <c r="G423" s="18" t="n">
        <v>2</v>
      </c>
      <c r="H423" s="16" t="n">
        <v>1.5</v>
      </c>
      <c r="I423" s="18" t="n">
        <v>2</v>
      </c>
      <c r="J423" s="19" t="n">
        <v>42.6</v>
      </c>
      <c r="K423" s="19" t="n">
        <v>42.6</v>
      </c>
      <c r="L423" s="19" t="n">
        <v>42.6</v>
      </c>
      <c r="M423" s="19" t="n">
        <f aca="false">IF(J423&gt;0,J423,K423)*E423</f>
        <v>42.6</v>
      </c>
      <c r="N423" s="20" t="n">
        <v>51.82</v>
      </c>
      <c r="O423" s="21" t="n">
        <f aca="false">IF(R423="","",ROUND(R423*(1-Premissas!$B$4),4))</f>
        <v>50.16</v>
      </c>
      <c r="P423" s="22"/>
      <c r="Q423" s="22"/>
      <c r="R423" s="23" t="n">
        <v>52.8</v>
      </c>
      <c r="S423" s="24" t="n">
        <v>433</v>
      </c>
      <c r="T423" s="24" t="n">
        <v>60</v>
      </c>
      <c r="U423" s="25" t="n">
        <v>431</v>
      </c>
      <c r="V423" s="19" t="n">
        <f aca="false">IF(COUNT(N423:Q423)=0,"",MIN(N423:Q423))</f>
        <v>50.16</v>
      </c>
      <c r="W423" s="16" t="str">
        <f aca="false">IF(V423="","",INDEX($N$4:$Q$4,MATCH(V423,N423:Q423,0)))</f>
        <v>MEDCENTRO</v>
      </c>
      <c r="X423" s="19" t="n">
        <f aca="false">IF(COUNT(N423:Q423)&lt;2,"",SMALL(N423:Q423,2))</f>
        <v>51.82</v>
      </c>
      <c r="Y423" s="26" t="n">
        <f aca="false">IF(OR(V423="",M423=0),"",V423/M423-1)</f>
        <v>0.177464788732394</v>
      </c>
      <c r="Z423" s="26" t="n">
        <f aca="false">IF(OR(V423="",L423=""),"",V423/(L423*E423)-1)</f>
        <v>0.177464788732394</v>
      </c>
      <c r="AA423" s="16" t="str">
        <f aca="false">IF(V423="","SEM OFERTA",IF(OR(Y423&gt;Premissas!$B$11,Y423&lt;Premissas!$B$12),"VERIFICAR - UNIDADE/EMBALAGEM",IF(Y423&gt;Premissas!$B$6,"NÃO COMPRAR - REAJUSTE &gt;5%","COMPRAR")))</f>
        <v>NÃO COMPRAR - REAJUSTE &gt;5%</v>
      </c>
      <c r="AB423" s="18" t="n">
        <f aca="false">IF(W423="DIMEC",S423,IF(W423="MEDCENTRO",U423,""))</f>
        <v>431</v>
      </c>
      <c r="AC423" s="18" t="n">
        <f aca="false">IF(AA423&lt;&gt;"COMPRAR",0,IF(AB423="",I423,MIN(I423,AB423)))</f>
        <v>0</v>
      </c>
      <c r="AD423" s="19" t="n">
        <f aca="false">IF(AC423&gt;0,AC423*V423,0)</f>
        <v>0</v>
      </c>
      <c r="AE423" s="19" t="n">
        <f aca="false">IF(AC423&gt;0,(M423-V423)*AC423,0)</f>
        <v>0</v>
      </c>
      <c r="AF423" s="16" t="str">
        <f aca="false">IF(AA423&lt;&gt;"COMPRAR","",IF(AB423="",IF(X423="","",IF(X423-V423&lt;0.01,"EMPATE TÉCNICO","")),IF(AB423&lt;I423,"ESTOQUE INSUFICIENTE",IF(X423="","",IF(X423-V423&lt;0.01,"EMPATE TÉCNICO","")))))</f>
        <v/>
      </c>
      <c r="AG423" s="16" t="s">
        <v>490</v>
      </c>
      <c r="AH423" s="16" t="s">
        <v>528</v>
      </c>
    </row>
    <row r="424" customFormat="false" ht="15" hidden="false" customHeight="false" outlineLevel="0" collapsed="false">
      <c r="A424" s="16" t="s">
        <v>1395</v>
      </c>
      <c r="B424" s="17" t="s">
        <v>1396</v>
      </c>
      <c r="C424" s="16" t="s">
        <v>1397</v>
      </c>
      <c r="D424" s="16" t="s">
        <v>625</v>
      </c>
      <c r="E424" s="18" t="n">
        <v>1</v>
      </c>
      <c r="F424" s="16" t="s">
        <v>43</v>
      </c>
      <c r="G424" s="18" t="n">
        <v>3</v>
      </c>
      <c r="H424" s="16" t="n">
        <v>2.1</v>
      </c>
      <c r="I424" s="18" t="n">
        <v>3</v>
      </c>
      <c r="J424" s="19" t="n">
        <v>5.765</v>
      </c>
      <c r="K424" s="19" t="n">
        <v>5.765</v>
      </c>
      <c r="L424" s="19" t="n">
        <v>5.765</v>
      </c>
      <c r="M424" s="19" t="n">
        <f aca="false">IF(J424&gt;0,J424,K424)*E424</f>
        <v>5.765</v>
      </c>
      <c r="N424" s="20" t="n">
        <v>6.13</v>
      </c>
      <c r="O424" s="21" t="n">
        <f aca="false">IF(R424="","",ROUND(R424*(1-Premissas!$B$4),4))</f>
        <v>5.9375</v>
      </c>
      <c r="P424" s="22"/>
      <c r="Q424" s="22"/>
      <c r="R424" s="23" t="n">
        <v>6.25</v>
      </c>
      <c r="S424" s="24" t="n">
        <v>241</v>
      </c>
      <c r="T424" s="24" t="n">
        <v>70</v>
      </c>
      <c r="U424" s="25" t="n">
        <v>145</v>
      </c>
      <c r="V424" s="19" t="n">
        <f aca="false">IF(COUNT(N424:Q424)=0,"",MIN(N424:Q424))</f>
        <v>5.9375</v>
      </c>
      <c r="W424" s="16" t="str">
        <f aca="false">IF(V424="","",INDEX($N$4:$Q$4,MATCH(V424,N424:Q424,0)))</f>
        <v>MEDCENTRO</v>
      </c>
      <c r="X424" s="19" t="n">
        <f aca="false">IF(COUNT(N424:Q424)&lt;2,"",SMALL(N424:Q424,2))</f>
        <v>6.13</v>
      </c>
      <c r="Y424" s="26" t="n">
        <f aca="false">IF(OR(V424="",M424=0),"",V424/M424-1)</f>
        <v>0.0299219427580226</v>
      </c>
      <c r="Z424" s="26" t="n">
        <f aca="false">IF(OR(V424="",L424=""),"",V424/(L424*E424)-1)</f>
        <v>0.0299219427580226</v>
      </c>
      <c r="AA424" s="16" t="str">
        <f aca="false">IF(V424="","SEM OFERTA",IF(OR(Y424&gt;Premissas!$B$11,Y424&lt;Premissas!$B$12),"VERIFICAR - UNIDADE/EMBALAGEM",IF(Y424&gt;Premissas!$B$6,"NÃO COMPRAR - REAJUSTE &gt;5%","COMPRAR")))</f>
        <v>COMPRAR</v>
      </c>
      <c r="AB424" s="18" t="n">
        <f aca="false">IF(W424="DIMEC",S424,IF(W424="MEDCENTRO",U424,""))</f>
        <v>145</v>
      </c>
      <c r="AC424" s="18" t="n">
        <f aca="false">IF(AA424&lt;&gt;"COMPRAR",0,IF(AB424="",I424,MIN(I424,AB424)))</f>
        <v>3</v>
      </c>
      <c r="AD424" s="19" t="n">
        <f aca="false">IF(AC424&gt;0,AC424*V424,0)</f>
        <v>17.8125</v>
      </c>
      <c r="AE424" s="19" t="n">
        <f aca="false">IF(AC424&gt;0,(M424-V424)*AC424,0)</f>
        <v>-0.517500000000001</v>
      </c>
      <c r="AF424" s="16" t="str">
        <f aca="false">IF(AA424&lt;&gt;"COMPRAR","",IF(AB424="",IF(X424="","",IF(X424-V424&lt;0.01,"EMPATE TÉCNICO","")),IF(AB424&lt;I424,"ESTOQUE INSUFICIENTE",IF(X424="","",IF(X424-V424&lt;0.01,"EMPATE TÉCNICO","")))))</f>
        <v/>
      </c>
      <c r="AG424" s="16" t="s">
        <v>139</v>
      </c>
      <c r="AH424" s="16" t="s">
        <v>528</v>
      </c>
    </row>
    <row r="425" customFormat="false" ht="15" hidden="false" customHeight="false" outlineLevel="0" collapsed="false">
      <c r="A425" s="16" t="s">
        <v>1398</v>
      </c>
      <c r="B425" s="17" t="s">
        <v>1399</v>
      </c>
      <c r="C425" s="16" t="s">
        <v>1400</v>
      </c>
      <c r="D425" s="16" t="s">
        <v>532</v>
      </c>
      <c r="E425" s="18" t="n">
        <v>1</v>
      </c>
      <c r="F425" s="16" t="s">
        <v>41</v>
      </c>
      <c r="G425" s="18" t="n">
        <v>2</v>
      </c>
      <c r="H425" s="16" t="n">
        <v>34.3</v>
      </c>
      <c r="I425" s="18" t="n">
        <v>86</v>
      </c>
      <c r="J425" s="19" t="n">
        <v>2.47</v>
      </c>
      <c r="K425" s="19" t="n">
        <v>2.47</v>
      </c>
      <c r="L425" s="19" t="n">
        <v>2.47</v>
      </c>
      <c r="M425" s="19" t="n">
        <f aca="false">IF(J425&gt;0,J425,K425)*E425</f>
        <v>2.47</v>
      </c>
      <c r="N425" s="20" t="n">
        <v>2.67</v>
      </c>
      <c r="O425" s="21" t="n">
        <f aca="false">IF(R425="","",ROUND(R425*(1-Premissas!$B$4),4))</f>
        <v>2.584</v>
      </c>
      <c r="P425" s="22"/>
      <c r="Q425" s="22"/>
      <c r="R425" s="23" t="n">
        <v>2.72</v>
      </c>
      <c r="S425" s="24" t="n">
        <v>12000</v>
      </c>
      <c r="T425" s="24" t="n">
        <v>200</v>
      </c>
      <c r="U425" s="25" t="n">
        <v>43</v>
      </c>
      <c r="V425" s="19" t="n">
        <f aca="false">IF(COUNT(N425:Q425)=0,"",MIN(N425:Q425))</f>
        <v>2.584</v>
      </c>
      <c r="W425" s="16" t="str">
        <f aca="false">IF(V425="","",INDEX($N$4:$Q$4,MATCH(V425,N425:Q425,0)))</f>
        <v>MEDCENTRO</v>
      </c>
      <c r="X425" s="19" t="n">
        <f aca="false">IF(COUNT(N425:Q425)&lt;2,"",SMALL(N425:Q425,2))</f>
        <v>2.67</v>
      </c>
      <c r="Y425" s="26" t="n">
        <f aca="false">IF(OR(V425="",M425=0),"",V425/M425-1)</f>
        <v>0.0461538461538462</v>
      </c>
      <c r="Z425" s="26" t="n">
        <f aca="false">IF(OR(V425="",L425=""),"",V425/(L425*E425)-1)</f>
        <v>0.0461538461538462</v>
      </c>
      <c r="AA425" s="16" t="str">
        <f aca="false">IF(V425="","SEM OFERTA",IF(OR(Y425&gt;Premissas!$B$11,Y425&lt;Premissas!$B$12),"VERIFICAR - UNIDADE/EMBALAGEM",IF(Y425&gt;Premissas!$B$6,"NÃO COMPRAR - REAJUSTE &gt;5%","COMPRAR")))</f>
        <v>COMPRAR</v>
      </c>
      <c r="AB425" s="18" t="n">
        <f aca="false">IF(W425="DIMEC",S425,IF(W425="MEDCENTRO",U425,""))</f>
        <v>43</v>
      </c>
      <c r="AC425" s="18" t="n">
        <f aca="false">IF(AA425&lt;&gt;"COMPRAR",0,IF(AB425="",I425,MIN(I425,AB425)))</f>
        <v>43</v>
      </c>
      <c r="AD425" s="19" t="n">
        <f aca="false">IF(AC425&gt;0,AC425*V425,0)</f>
        <v>111.112</v>
      </c>
      <c r="AE425" s="19" t="n">
        <f aca="false">IF(AC425&gt;0,(M425-V425)*AC425,0)</f>
        <v>-4.902</v>
      </c>
      <c r="AF425" s="16" t="str">
        <f aca="false">IF(AA425&lt;&gt;"COMPRAR","",IF(AB425="",IF(X425="","",IF(X425-V425&lt;0.01,"EMPATE TÉCNICO","")),IF(AB425&lt;I425,"ESTOQUE INSUFICIENTE",IF(X425="","",IF(X425-V425&lt;0.01,"EMPATE TÉCNICO","")))))</f>
        <v>ESTOQUE INSUFICIENTE</v>
      </c>
      <c r="AG425" s="16" t="s">
        <v>520</v>
      </c>
      <c r="AH425" s="16" t="s">
        <v>528</v>
      </c>
    </row>
    <row r="426" customFormat="false" ht="15" hidden="false" customHeight="false" outlineLevel="0" collapsed="false">
      <c r="A426" s="16" t="s">
        <v>1401</v>
      </c>
      <c r="B426" s="17" t="s">
        <v>1402</v>
      </c>
      <c r="C426" s="16" t="s">
        <v>1403</v>
      </c>
      <c r="D426" s="16" t="s">
        <v>287</v>
      </c>
      <c r="E426" s="18" t="n">
        <v>1</v>
      </c>
      <c r="F426" s="16" t="s">
        <v>43</v>
      </c>
      <c r="G426" s="18" t="n">
        <v>4</v>
      </c>
      <c r="H426" s="16" t="n">
        <v>2.6</v>
      </c>
      <c r="I426" s="18" t="n">
        <v>3</v>
      </c>
      <c r="J426" s="19" t="n">
        <v>6.31</v>
      </c>
      <c r="K426" s="19" t="n">
        <v>6.31</v>
      </c>
      <c r="L426" s="19" t="n">
        <v>6.31</v>
      </c>
      <c r="M426" s="19" t="n">
        <f aca="false">IF(J426&gt;0,J426,K426)*E426</f>
        <v>6.31</v>
      </c>
      <c r="N426" s="20"/>
      <c r="O426" s="21" t="n">
        <f aca="false">IF(R426="","",ROUND(R426*(1-Premissas!$B$4),4))</f>
        <v>6.8115</v>
      </c>
      <c r="P426" s="22"/>
      <c r="Q426" s="22"/>
      <c r="R426" s="23" t="n">
        <v>7.17</v>
      </c>
      <c r="S426" s="24"/>
      <c r="T426" s="24"/>
      <c r="U426" s="25" t="n">
        <v>1</v>
      </c>
      <c r="V426" s="19" t="n">
        <f aca="false">IF(COUNT(N426:Q426)=0,"",MIN(N426:Q426))</f>
        <v>6.8115</v>
      </c>
      <c r="W426" s="16" t="str">
        <f aca="false">IF(V426="","",INDEX($N$4:$Q$4,MATCH(V426,N426:Q426,0)))</f>
        <v>MEDCENTRO</v>
      </c>
      <c r="X426" s="19" t="str">
        <f aca="false">IF(COUNT(N426:Q426)&lt;2,"",SMALL(N426:Q426,2))</f>
        <v/>
      </c>
      <c r="Y426" s="26" t="n">
        <f aca="false">IF(OR(V426="",M426=0),"",V426/M426-1)</f>
        <v>0.0794770206022186</v>
      </c>
      <c r="Z426" s="26" t="n">
        <f aca="false">IF(OR(V426="",L426=""),"",V426/(L426*E426)-1)</f>
        <v>0.0794770206022186</v>
      </c>
      <c r="AA426" s="16" t="str">
        <f aca="false">IF(V426="","SEM OFERTA",IF(OR(Y426&gt;Premissas!$B$11,Y426&lt;Premissas!$B$12),"VERIFICAR - UNIDADE/EMBALAGEM",IF(Y426&gt;Premissas!$B$6,"NÃO COMPRAR - REAJUSTE &gt;5%","COMPRAR")))</f>
        <v>NÃO COMPRAR - REAJUSTE &gt;5%</v>
      </c>
      <c r="AB426" s="18" t="n">
        <f aca="false">IF(W426="DIMEC",S426,IF(W426="MEDCENTRO",U426,""))</f>
        <v>1</v>
      </c>
      <c r="AC426" s="18" t="n">
        <f aca="false">IF(AA426&lt;&gt;"COMPRAR",0,IF(AB426="",I426,MIN(I426,AB426)))</f>
        <v>0</v>
      </c>
      <c r="AD426" s="19" t="n">
        <f aca="false">IF(AC426&gt;0,AC426*V426,0)</f>
        <v>0</v>
      </c>
      <c r="AE426" s="19" t="n">
        <f aca="false">IF(AC426&gt;0,(M426-V426)*AC426,0)</f>
        <v>0</v>
      </c>
      <c r="AF426" s="16" t="str">
        <f aca="false">IF(AA426&lt;&gt;"COMPRAR","",IF(AB426="",IF(X426="","",IF(X426-V426&lt;0.01,"EMPATE TÉCNICO","")),IF(AB426&lt;I426,"ESTOQUE INSUFICIENTE",IF(X426="","",IF(X426-V426&lt;0.01,"EMPATE TÉCNICO","")))))</f>
        <v/>
      </c>
      <c r="AG426" s="16" t="s">
        <v>547</v>
      </c>
      <c r="AH426" s="16" t="s">
        <v>528</v>
      </c>
    </row>
    <row r="427" customFormat="false" ht="15" hidden="false" customHeight="false" outlineLevel="0" collapsed="false">
      <c r="A427" s="16" t="s">
        <v>1404</v>
      </c>
      <c r="B427" s="17" t="s">
        <v>1405</v>
      </c>
      <c r="C427" s="16" t="s">
        <v>1406</v>
      </c>
      <c r="D427" s="16" t="s">
        <v>532</v>
      </c>
      <c r="E427" s="18" t="n">
        <v>1</v>
      </c>
      <c r="F427" s="16" t="s">
        <v>43</v>
      </c>
      <c r="G427" s="18" t="n">
        <v>4</v>
      </c>
      <c r="H427" s="16" t="n">
        <v>2.1</v>
      </c>
      <c r="I427" s="18" t="n">
        <v>2</v>
      </c>
      <c r="J427" s="19" t="n">
        <v>5.79</v>
      </c>
      <c r="K427" s="19" t="n">
        <v>5.79</v>
      </c>
      <c r="L427" s="19" t="n">
        <v>5.79</v>
      </c>
      <c r="M427" s="19" t="n">
        <f aca="false">IF(J427&gt;0,J427,K427)*E427</f>
        <v>5.79</v>
      </c>
      <c r="N427" s="20" t="n">
        <v>6.13</v>
      </c>
      <c r="O427" s="21" t="n">
        <f aca="false">IF(R427="","",ROUND(R427*(1-Premissas!$B$4),4))</f>
        <v>5.8995</v>
      </c>
      <c r="P427" s="22"/>
      <c r="Q427" s="22"/>
      <c r="R427" s="23" t="n">
        <v>6.21</v>
      </c>
      <c r="S427" s="24" t="n">
        <v>1653</v>
      </c>
      <c r="T427" s="24" t="n">
        <v>200</v>
      </c>
      <c r="U427" s="25" t="n">
        <v>309</v>
      </c>
      <c r="V427" s="19" t="n">
        <f aca="false">IF(COUNT(N427:Q427)=0,"",MIN(N427:Q427))</f>
        <v>5.8995</v>
      </c>
      <c r="W427" s="16" t="str">
        <f aca="false">IF(V427="","",INDEX($N$4:$Q$4,MATCH(V427,N427:Q427,0)))</f>
        <v>MEDCENTRO</v>
      </c>
      <c r="X427" s="19" t="n">
        <f aca="false">IF(COUNT(N427:Q427)&lt;2,"",SMALL(N427:Q427,2))</f>
        <v>6.13</v>
      </c>
      <c r="Y427" s="26" t="n">
        <f aca="false">IF(OR(V427="",M427=0),"",V427/M427-1)</f>
        <v>0.0189119170984455</v>
      </c>
      <c r="Z427" s="26" t="n">
        <f aca="false">IF(OR(V427="",L427=""),"",V427/(L427*E427)-1)</f>
        <v>0.0189119170984455</v>
      </c>
      <c r="AA427" s="16" t="str">
        <f aca="false">IF(V427="","SEM OFERTA",IF(OR(Y427&gt;Premissas!$B$11,Y427&lt;Premissas!$B$12),"VERIFICAR - UNIDADE/EMBALAGEM",IF(Y427&gt;Premissas!$B$6,"NÃO COMPRAR - REAJUSTE &gt;5%","COMPRAR")))</f>
        <v>COMPRAR</v>
      </c>
      <c r="AB427" s="18" t="n">
        <f aca="false">IF(W427="DIMEC",S427,IF(W427="MEDCENTRO",U427,""))</f>
        <v>309</v>
      </c>
      <c r="AC427" s="18" t="n">
        <f aca="false">IF(AA427&lt;&gt;"COMPRAR",0,IF(AB427="",I427,MIN(I427,AB427)))</f>
        <v>2</v>
      </c>
      <c r="AD427" s="19" t="n">
        <f aca="false">IF(AC427&gt;0,AC427*V427,0)</f>
        <v>11.799</v>
      </c>
      <c r="AE427" s="19" t="n">
        <f aca="false">IF(AC427&gt;0,(M427-V427)*AC427,0)</f>
        <v>-0.218999999999999</v>
      </c>
      <c r="AF427" s="16" t="str">
        <f aca="false">IF(AA427&lt;&gt;"COMPRAR","",IF(AB427="",IF(X427="","",IF(X427-V427&lt;0.01,"EMPATE TÉCNICO","")),IF(AB427&lt;I427,"ESTOQUE INSUFICIENTE",IF(X427="","",IF(X427-V427&lt;0.01,"EMPATE TÉCNICO","")))))</f>
        <v/>
      </c>
      <c r="AG427" s="16"/>
      <c r="AH427" s="16" t="s">
        <v>528</v>
      </c>
    </row>
    <row r="428" customFormat="false" ht="15" hidden="false" customHeight="false" outlineLevel="0" collapsed="false">
      <c r="A428" s="16" t="s">
        <v>1407</v>
      </c>
      <c r="B428" s="17" t="s">
        <v>1408</v>
      </c>
      <c r="C428" s="16" t="s">
        <v>1409</v>
      </c>
      <c r="D428" s="16" t="s">
        <v>527</v>
      </c>
      <c r="E428" s="18" t="n">
        <v>1</v>
      </c>
      <c r="F428" s="16" t="s">
        <v>43</v>
      </c>
      <c r="G428" s="18" t="n">
        <v>0</v>
      </c>
      <c r="H428" s="16" t="n">
        <v>0.3</v>
      </c>
      <c r="I428" s="18" t="n">
        <v>1</v>
      </c>
      <c r="J428" s="19" t="n">
        <v>32.0833333333333</v>
      </c>
      <c r="K428" s="19" t="n">
        <v>32.0833333333333</v>
      </c>
      <c r="L428" s="19" t="n">
        <v>32.0833</v>
      </c>
      <c r="M428" s="19" t="n">
        <f aca="false">IF(J428&gt;0,J428,K428)*E428</f>
        <v>32.0833333333333</v>
      </c>
      <c r="N428" s="20" t="n">
        <v>36.91</v>
      </c>
      <c r="O428" s="21" t="str">
        <f aca="false">IF(R428="","",ROUND(R428*(1-Premissas!$B$4),4))</f>
        <v/>
      </c>
      <c r="P428" s="22"/>
      <c r="Q428" s="22"/>
      <c r="R428" s="23"/>
      <c r="S428" s="24" t="n">
        <v>2</v>
      </c>
      <c r="T428" s="24" t="n">
        <v>107</v>
      </c>
      <c r="U428" s="25"/>
      <c r="V428" s="19" t="n">
        <f aca="false">IF(COUNT(N428:Q428)=0,"",MIN(N428:Q428))</f>
        <v>36.91</v>
      </c>
      <c r="W428" s="16" t="str">
        <f aca="false">IF(V428="","",INDEX($N$4:$Q$4,MATCH(V428,N428:Q428,0)))</f>
        <v>DIMEC</v>
      </c>
      <c r="X428" s="19" t="str">
        <f aca="false">IF(COUNT(N428:Q428)&lt;2,"",SMALL(N428:Q428,2))</f>
        <v/>
      </c>
      <c r="Y428" s="26" t="n">
        <f aca="false">IF(OR(V428="",M428=0),"",V428/M428-1)</f>
        <v>0.15044155844156</v>
      </c>
      <c r="Z428" s="26" t="n">
        <f aca="false">IF(OR(V428="",L428=""),"",V428/(L428*E428)-1)</f>
        <v>0.150442753706757</v>
      </c>
      <c r="AA428" s="16" t="str">
        <f aca="false">IF(V428="","SEM OFERTA",IF(OR(Y428&gt;Premissas!$B$11,Y428&lt;Premissas!$B$12),"VERIFICAR - UNIDADE/EMBALAGEM",IF(Y428&gt;Premissas!$B$6,"NÃO COMPRAR - REAJUSTE &gt;5%","COMPRAR")))</f>
        <v>NÃO COMPRAR - REAJUSTE &gt;5%</v>
      </c>
      <c r="AB428" s="18" t="n">
        <f aca="false">IF(W428="DIMEC",S428,IF(W428="MEDCENTRO",U428,""))</f>
        <v>2</v>
      </c>
      <c r="AC428" s="18" t="n">
        <f aca="false">IF(AA428&lt;&gt;"COMPRAR",0,IF(AB428="",I428,MIN(I428,AB428)))</f>
        <v>0</v>
      </c>
      <c r="AD428" s="19" t="n">
        <f aca="false">IF(AC428&gt;0,AC428*V428,0)</f>
        <v>0</v>
      </c>
      <c r="AE428" s="19" t="n">
        <f aca="false">IF(AC428&gt;0,(M428-V428)*AC428,0)</f>
        <v>0</v>
      </c>
      <c r="AF428" s="16" t="str">
        <f aca="false">IF(AA428&lt;&gt;"COMPRAR","",IF(AB428="",IF(X428="","",IF(X428-V428&lt;0.01,"EMPATE TÉCNICO","")),IF(AB428&lt;I428,"ESTOQUE INSUFICIENTE",IF(X428="","",IF(X428-V428&lt;0.01,"EMPATE TÉCNICO","")))))</f>
        <v/>
      </c>
      <c r="AG428" s="16" t="s">
        <v>547</v>
      </c>
      <c r="AH428" s="16" t="s">
        <v>528</v>
      </c>
    </row>
    <row r="429" customFormat="false" ht="15" hidden="false" customHeight="false" outlineLevel="0" collapsed="false">
      <c r="A429" s="16" t="s">
        <v>1410</v>
      </c>
      <c r="B429" s="17" t="s">
        <v>1411</v>
      </c>
      <c r="C429" s="16" t="s">
        <v>1412</v>
      </c>
      <c r="D429" s="16" t="s">
        <v>685</v>
      </c>
      <c r="E429" s="18" t="n">
        <v>1</v>
      </c>
      <c r="F429" s="16" t="s">
        <v>41</v>
      </c>
      <c r="G429" s="18" t="n">
        <v>11</v>
      </c>
      <c r="H429" s="16" t="n">
        <v>4.3</v>
      </c>
      <c r="I429" s="18" t="n">
        <v>1</v>
      </c>
      <c r="J429" s="19" t="n">
        <v>18.28</v>
      </c>
      <c r="K429" s="19" t="n">
        <v>18.28</v>
      </c>
      <c r="L429" s="19" t="n">
        <v>17.71</v>
      </c>
      <c r="M429" s="19" t="n">
        <f aca="false">IF(J429&gt;0,J429,K429)*E429</f>
        <v>18.28</v>
      </c>
      <c r="N429" s="20"/>
      <c r="O429" s="21" t="n">
        <f aca="false">IF(R429="","",ROUND(R429*(1-Premissas!$B$4),4))</f>
        <v>17.8125</v>
      </c>
      <c r="P429" s="22"/>
      <c r="Q429" s="22"/>
      <c r="R429" s="23" t="n">
        <v>18.75</v>
      </c>
      <c r="S429" s="24"/>
      <c r="T429" s="24"/>
      <c r="U429" s="25" t="n">
        <v>219</v>
      </c>
      <c r="V429" s="19" t="n">
        <f aca="false">IF(COUNT(N429:Q429)=0,"",MIN(N429:Q429))</f>
        <v>17.8125</v>
      </c>
      <c r="W429" s="16" t="str">
        <f aca="false">IF(V429="","",INDEX($N$4:$Q$4,MATCH(V429,N429:Q429,0)))</f>
        <v>MEDCENTRO</v>
      </c>
      <c r="X429" s="19" t="str">
        <f aca="false">IF(COUNT(N429:Q429)&lt;2,"",SMALL(N429:Q429,2))</f>
        <v/>
      </c>
      <c r="Y429" s="26" t="n">
        <f aca="false">IF(OR(V429="",M429=0),"",V429/M429-1)</f>
        <v>-0.0255743982494531</v>
      </c>
      <c r="Z429" s="26" t="n">
        <f aca="false">IF(OR(V429="",L429=""),"",V429/(L429*E429)-1)</f>
        <v>0.00578769057029915</v>
      </c>
      <c r="AA429" s="16" t="str">
        <f aca="false">IF(V429="","SEM OFERTA",IF(OR(Y429&gt;Premissas!$B$11,Y429&lt;Premissas!$B$12),"VERIFICAR - UNIDADE/EMBALAGEM",IF(Y429&gt;Premissas!$B$6,"NÃO COMPRAR - REAJUSTE &gt;5%","COMPRAR")))</f>
        <v>COMPRAR</v>
      </c>
      <c r="AB429" s="18" t="n">
        <f aca="false">IF(W429="DIMEC",S429,IF(W429="MEDCENTRO",U429,""))</f>
        <v>219</v>
      </c>
      <c r="AC429" s="18" t="n">
        <f aca="false">IF(AA429&lt;&gt;"COMPRAR",0,IF(AB429="",I429,MIN(I429,AB429)))</f>
        <v>1</v>
      </c>
      <c r="AD429" s="19" t="n">
        <f aca="false">IF(AC429&gt;0,AC429*V429,0)</f>
        <v>17.8125</v>
      </c>
      <c r="AE429" s="19" t="n">
        <f aca="false">IF(AC429&gt;0,(M429-V429)*AC429,0)</f>
        <v>0.467500000000001</v>
      </c>
      <c r="AF429" s="16" t="str">
        <f aca="false">IF(AA429&lt;&gt;"COMPRAR","",IF(AB429="",IF(X429="","",IF(X429-V429&lt;0.01,"EMPATE TÉCNICO","")),IF(AB429&lt;I429,"ESTOQUE INSUFICIENTE",IF(X429="","",IF(X429-V429&lt;0.01,"EMPATE TÉCNICO","")))))</f>
        <v/>
      </c>
      <c r="AG429" s="16" t="s">
        <v>547</v>
      </c>
      <c r="AH429" s="16" t="s">
        <v>528</v>
      </c>
    </row>
    <row r="430" customFormat="false" ht="15" hidden="false" customHeight="false" outlineLevel="0" collapsed="false">
      <c r="A430" s="16" t="s">
        <v>1413</v>
      </c>
      <c r="B430" s="17" t="s">
        <v>1414</v>
      </c>
      <c r="C430" s="16" t="s">
        <v>1415</v>
      </c>
      <c r="D430" s="16" t="s">
        <v>762</v>
      </c>
      <c r="E430" s="18" t="n">
        <v>1</v>
      </c>
      <c r="F430" s="16" t="s">
        <v>42</v>
      </c>
      <c r="G430" s="18" t="n">
        <v>2</v>
      </c>
      <c r="H430" s="16" t="n">
        <v>0.8</v>
      </c>
      <c r="I430" s="18" t="n">
        <v>1</v>
      </c>
      <c r="J430" s="19" t="n">
        <v>18.99</v>
      </c>
      <c r="K430" s="19" t="n">
        <v>18.99</v>
      </c>
      <c r="L430" s="19" t="n">
        <v>18.99</v>
      </c>
      <c r="M430" s="19" t="n">
        <f aca="false">IF(J430&gt;0,J430,K430)*E430</f>
        <v>18.99</v>
      </c>
      <c r="N430" s="20" t="n">
        <v>22.99</v>
      </c>
      <c r="O430" s="21" t="str">
        <f aca="false">IF(R430="","",ROUND(R430*(1-Premissas!$B$4),4))</f>
        <v/>
      </c>
      <c r="P430" s="22"/>
      <c r="Q430" s="22"/>
      <c r="R430" s="23"/>
      <c r="S430" s="24" t="n">
        <v>423</v>
      </c>
      <c r="T430" s="24" t="n">
        <v>144</v>
      </c>
      <c r="U430" s="25"/>
      <c r="V430" s="19" t="n">
        <f aca="false">IF(COUNT(N430:Q430)=0,"",MIN(N430:Q430))</f>
        <v>22.99</v>
      </c>
      <c r="W430" s="16" t="str">
        <f aca="false">IF(V430="","",INDEX($N$4:$Q$4,MATCH(V430,N430:Q430,0)))</f>
        <v>DIMEC</v>
      </c>
      <c r="X430" s="19" t="str">
        <f aca="false">IF(COUNT(N430:Q430)&lt;2,"",SMALL(N430:Q430,2))</f>
        <v/>
      </c>
      <c r="Y430" s="26" t="n">
        <f aca="false">IF(OR(V430="",M430=0),"",V430/M430-1)</f>
        <v>0.210637177461822</v>
      </c>
      <c r="Z430" s="26" t="n">
        <f aca="false">IF(OR(V430="",L430=""),"",V430/(L430*E430)-1)</f>
        <v>0.210637177461822</v>
      </c>
      <c r="AA430" s="16" t="str">
        <f aca="false">IF(V430="","SEM OFERTA",IF(OR(Y430&gt;Premissas!$B$11,Y430&lt;Premissas!$B$12),"VERIFICAR - UNIDADE/EMBALAGEM",IF(Y430&gt;Premissas!$B$6,"NÃO COMPRAR - REAJUSTE &gt;5%","COMPRAR")))</f>
        <v>NÃO COMPRAR - REAJUSTE &gt;5%</v>
      </c>
      <c r="AB430" s="18" t="n">
        <f aca="false">IF(W430="DIMEC",S430,IF(W430="MEDCENTRO",U430,""))</f>
        <v>423</v>
      </c>
      <c r="AC430" s="18" t="n">
        <f aca="false">IF(AA430&lt;&gt;"COMPRAR",0,IF(AB430="",I430,MIN(I430,AB430)))</f>
        <v>0</v>
      </c>
      <c r="AD430" s="19" t="n">
        <f aca="false">IF(AC430&gt;0,AC430*V430,0)</f>
        <v>0</v>
      </c>
      <c r="AE430" s="19" t="n">
        <f aca="false">IF(AC430&gt;0,(M430-V430)*AC430,0)</f>
        <v>0</v>
      </c>
      <c r="AF430" s="16" t="str">
        <f aca="false">IF(AA430&lt;&gt;"COMPRAR","",IF(AB430="",IF(X430="","",IF(X430-V430&lt;0.01,"EMPATE TÉCNICO","")),IF(AB430&lt;I430,"ESTOQUE INSUFICIENTE",IF(X430="","",IF(X430-V430&lt;0.01,"EMPATE TÉCNICO","")))))</f>
        <v/>
      </c>
      <c r="AG430" s="16" t="s">
        <v>763</v>
      </c>
      <c r="AH430" s="16" t="s">
        <v>528</v>
      </c>
    </row>
    <row r="431" customFormat="false" ht="15" hidden="false" customHeight="false" outlineLevel="0" collapsed="false">
      <c r="A431" s="16" t="s">
        <v>1416</v>
      </c>
      <c r="B431" s="17" t="s">
        <v>1417</v>
      </c>
      <c r="C431" s="16" t="s">
        <v>1418</v>
      </c>
      <c r="D431" s="16" t="s">
        <v>1419</v>
      </c>
      <c r="E431" s="18" t="n">
        <v>1</v>
      </c>
      <c r="F431" s="16" t="s">
        <v>41</v>
      </c>
      <c r="G431" s="18" t="n">
        <v>4</v>
      </c>
      <c r="H431" s="16" t="n">
        <v>1.6</v>
      </c>
      <c r="I431" s="18" t="n">
        <v>1</v>
      </c>
      <c r="J431" s="19" t="n">
        <v>24.93</v>
      </c>
      <c r="K431" s="19" t="n">
        <v>24.93</v>
      </c>
      <c r="L431" s="19" t="n">
        <v>20.24</v>
      </c>
      <c r="M431" s="19" t="n">
        <f aca="false">IF(J431&gt;0,J431,K431)*E431</f>
        <v>24.93</v>
      </c>
      <c r="N431" s="20"/>
      <c r="O431" s="21" t="n">
        <f aca="false">IF(R431="","",ROUND(R431*(1-Premissas!$B$4),4))</f>
        <v>24.3485</v>
      </c>
      <c r="P431" s="22"/>
      <c r="Q431" s="22"/>
      <c r="R431" s="23" t="n">
        <v>25.63</v>
      </c>
      <c r="S431" s="24"/>
      <c r="T431" s="24"/>
      <c r="U431" s="25" t="n">
        <v>94</v>
      </c>
      <c r="V431" s="19" t="n">
        <f aca="false">IF(COUNT(N431:Q431)=0,"",MIN(N431:Q431))</f>
        <v>24.3485</v>
      </c>
      <c r="W431" s="16" t="str">
        <f aca="false">IF(V431="","",INDEX($N$4:$Q$4,MATCH(V431,N431:Q431,0)))</f>
        <v>MEDCENTRO</v>
      </c>
      <c r="X431" s="19" t="str">
        <f aca="false">IF(COUNT(N431:Q431)&lt;2,"",SMALL(N431:Q431,2))</f>
        <v/>
      </c>
      <c r="Y431" s="26" t="n">
        <f aca="false">IF(OR(V431="",M431=0),"",V431/M431-1)</f>
        <v>-0.0233253108704372</v>
      </c>
      <c r="Z431" s="26" t="n">
        <f aca="false">IF(OR(V431="",L431=""),"",V431/(L431*E431)-1)</f>
        <v>0.202989130434783</v>
      </c>
      <c r="AA431" s="16" t="str">
        <f aca="false">IF(V431="","SEM OFERTA",IF(OR(Y431&gt;Premissas!$B$11,Y431&lt;Premissas!$B$12),"VERIFICAR - UNIDADE/EMBALAGEM",IF(Y431&gt;Premissas!$B$6,"NÃO COMPRAR - REAJUSTE &gt;5%","COMPRAR")))</f>
        <v>COMPRAR</v>
      </c>
      <c r="AB431" s="18" t="n">
        <f aca="false">IF(W431="DIMEC",S431,IF(W431="MEDCENTRO",U431,""))</f>
        <v>94</v>
      </c>
      <c r="AC431" s="18" t="n">
        <f aca="false">IF(AA431&lt;&gt;"COMPRAR",0,IF(AB431="",I431,MIN(I431,AB431)))</f>
        <v>1</v>
      </c>
      <c r="AD431" s="19" t="n">
        <f aca="false">IF(AC431&gt;0,AC431*V431,0)</f>
        <v>24.3485</v>
      </c>
      <c r="AE431" s="19" t="n">
        <f aca="false">IF(AC431&gt;0,(M431-V431)*AC431,0)</f>
        <v>0.581499999999998</v>
      </c>
      <c r="AF431" s="16" t="str">
        <f aca="false">IF(AA431&lt;&gt;"COMPRAR","",IF(AB431="",IF(X431="","",IF(X431-V431&lt;0.01,"EMPATE TÉCNICO","")),IF(AB431&lt;I431,"ESTOQUE INSUFICIENTE",IF(X431="","",IF(X431-V431&lt;0.01,"EMPATE TÉCNICO","")))))</f>
        <v/>
      </c>
      <c r="AG431" s="16" t="s">
        <v>139</v>
      </c>
      <c r="AH431" s="16" t="s">
        <v>528</v>
      </c>
    </row>
    <row r="432" customFormat="false" ht="15" hidden="false" customHeight="false" outlineLevel="0" collapsed="false">
      <c r="A432" s="16" t="s">
        <v>1420</v>
      </c>
      <c r="B432" s="17" t="s">
        <v>1421</v>
      </c>
      <c r="C432" s="16" t="s">
        <v>1422</v>
      </c>
      <c r="D432" s="16" t="s">
        <v>762</v>
      </c>
      <c r="E432" s="18" t="n">
        <v>1</v>
      </c>
      <c r="F432" s="16" t="s">
        <v>41</v>
      </c>
      <c r="G432" s="18" t="n">
        <v>3</v>
      </c>
      <c r="H432" s="16" t="n">
        <v>3.8</v>
      </c>
      <c r="I432" s="18" t="n">
        <v>7</v>
      </c>
      <c r="J432" s="19" t="n">
        <v>17.99</v>
      </c>
      <c r="K432" s="19" t="n">
        <v>17.99</v>
      </c>
      <c r="L432" s="19" t="n">
        <v>15.1</v>
      </c>
      <c r="M432" s="19" t="n">
        <f aca="false">IF(J432&gt;0,J432,K432)*E432</f>
        <v>17.99</v>
      </c>
      <c r="N432" s="20" t="n">
        <v>21.87</v>
      </c>
      <c r="O432" s="21" t="str">
        <f aca="false">IF(R432="","",ROUND(R432*(1-Premissas!$B$4),4))</f>
        <v/>
      </c>
      <c r="P432" s="22"/>
      <c r="Q432" s="22"/>
      <c r="R432" s="23"/>
      <c r="S432" s="24" t="n">
        <v>1000</v>
      </c>
      <c r="T432" s="24" t="n">
        <v>144</v>
      </c>
      <c r="U432" s="25"/>
      <c r="V432" s="19" t="n">
        <f aca="false">IF(COUNT(N432:Q432)=0,"",MIN(N432:Q432))</f>
        <v>21.87</v>
      </c>
      <c r="W432" s="16" t="str">
        <f aca="false">IF(V432="","",INDEX($N$4:$Q$4,MATCH(V432,N432:Q432,0)))</f>
        <v>DIMEC</v>
      </c>
      <c r="X432" s="19" t="str">
        <f aca="false">IF(COUNT(N432:Q432)&lt;2,"",SMALL(N432:Q432,2))</f>
        <v/>
      </c>
      <c r="Y432" s="26" t="n">
        <f aca="false">IF(OR(V432="",M432=0),"",V432/M432-1)</f>
        <v>0.215675375208449</v>
      </c>
      <c r="Z432" s="26" t="n">
        <f aca="false">IF(OR(V432="",L432=""),"",V432/(L432*E432)-1)</f>
        <v>0.448344370860927</v>
      </c>
      <c r="AA432" s="16" t="str">
        <f aca="false">IF(V432="","SEM OFERTA",IF(OR(Y432&gt;Premissas!$B$11,Y432&lt;Premissas!$B$12),"VERIFICAR - UNIDADE/EMBALAGEM",IF(Y432&gt;Premissas!$B$6,"NÃO COMPRAR - REAJUSTE &gt;5%","COMPRAR")))</f>
        <v>NÃO COMPRAR - REAJUSTE &gt;5%</v>
      </c>
      <c r="AB432" s="18" t="n">
        <f aca="false">IF(W432="DIMEC",S432,IF(W432="MEDCENTRO",U432,""))</f>
        <v>1000</v>
      </c>
      <c r="AC432" s="18" t="n">
        <f aca="false">IF(AA432&lt;&gt;"COMPRAR",0,IF(AB432="",I432,MIN(I432,AB432)))</f>
        <v>0</v>
      </c>
      <c r="AD432" s="19" t="n">
        <f aca="false">IF(AC432&gt;0,AC432*V432,0)</f>
        <v>0</v>
      </c>
      <c r="AE432" s="19" t="n">
        <f aca="false">IF(AC432&gt;0,(M432-V432)*AC432,0)</f>
        <v>0</v>
      </c>
      <c r="AF432" s="16" t="str">
        <f aca="false">IF(AA432&lt;&gt;"COMPRAR","",IF(AB432="",IF(X432="","",IF(X432-V432&lt;0.01,"EMPATE TÉCNICO","")),IF(AB432&lt;I432,"ESTOQUE INSUFICIENTE",IF(X432="","",IF(X432-V432&lt;0.01,"EMPATE TÉCNICO","")))))</f>
        <v/>
      </c>
      <c r="AG432" s="16" t="s">
        <v>763</v>
      </c>
      <c r="AH432" s="16" t="s">
        <v>528</v>
      </c>
    </row>
    <row r="433" customFormat="false" ht="15" hidden="false" customHeight="false" outlineLevel="0" collapsed="false">
      <c r="A433" s="16" t="s">
        <v>1423</v>
      </c>
      <c r="B433" s="17" t="s">
        <v>1424</v>
      </c>
      <c r="C433" s="16" t="s">
        <v>1425</v>
      </c>
      <c r="D433" s="16" t="s">
        <v>563</v>
      </c>
      <c r="E433" s="18" t="n">
        <v>1</v>
      </c>
      <c r="F433" s="16" t="s">
        <v>41</v>
      </c>
      <c r="G433" s="18" t="n">
        <v>16</v>
      </c>
      <c r="H433" s="16" t="n">
        <v>8</v>
      </c>
      <c r="I433" s="18" t="n">
        <v>5</v>
      </c>
      <c r="J433" s="19" t="n">
        <v>4</v>
      </c>
      <c r="K433" s="19" t="n">
        <v>4</v>
      </c>
      <c r="L433" s="19" t="n">
        <v>4</v>
      </c>
      <c r="M433" s="19" t="n">
        <f aca="false">IF(J433&gt;0,J433,K433)*E433</f>
        <v>4</v>
      </c>
      <c r="N433" s="20" t="n">
        <v>5.94</v>
      </c>
      <c r="O433" s="21" t="str">
        <f aca="false">IF(R433="","",ROUND(R433*(1-Premissas!$B$4),4))</f>
        <v/>
      </c>
      <c r="P433" s="22"/>
      <c r="Q433" s="22"/>
      <c r="R433" s="23"/>
      <c r="S433" s="24" t="n">
        <v>2146</v>
      </c>
      <c r="T433" s="24" t="n">
        <v>50</v>
      </c>
      <c r="U433" s="25"/>
      <c r="V433" s="19" t="n">
        <f aca="false">IF(COUNT(N433:Q433)=0,"",MIN(N433:Q433))</f>
        <v>5.94</v>
      </c>
      <c r="W433" s="16" t="str">
        <f aca="false">IF(V433="","",INDEX($N$4:$Q$4,MATCH(V433,N433:Q433,0)))</f>
        <v>DIMEC</v>
      </c>
      <c r="X433" s="19" t="str">
        <f aca="false">IF(COUNT(N433:Q433)&lt;2,"",SMALL(N433:Q433,2))</f>
        <v/>
      </c>
      <c r="Y433" s="26" t="n">
        <f aca="false">IF(OR(V433="",M433=0),"",V433/M433-1)</f>
        <v>0.485</v>
      </c>
      <c r="Z433" s="26" t="n">
        <f aca="false">IF(OR(V433="",L433=""),"",V433/(L433*E433)-1)</f>
        <v>0.485</v>
      </c>
      <c r="AA433" s="16" t="str">
        <f aca="false">IF(V433="","SEM OFERTA",IF(OR(Y433&gt;Premissas!$B$11,Y433&lt;Premissas!$B$12),"VERIFICAR - UNIDADE/EMBALAGEM",IF(Y433&gt;Premissas!$B$6,"NÃO COMPRAR - REAJUSTE &gt;5%","COMPRAR")))</f>
        <v>NÃO COMPRAR - REAJUSTE &gt;5%</v>
      </c>
      <c r="AB433" s="18" t="n">
        <f aca="false">IF(W433="DIMEC",S433,IF(W433="MEDCENTRO",U433,""))</f>
        <v>2146</v>
      </c>
      <c r="AC433" s="18" t="n">
        <f aca="false">IF(AA433&lt;&gt;"COMPRAR",0,IF(AB433="",I433,MIN(I433,AB433)))</f>
        <v>0</v>
      </c>
      <c r="AD433" s="19" t="n">
        <f aca="false">IF(AC433&gt;0,AC433*V433,0)</f>
        <v>0</v>
      </c>
      <c r="AE433" s="19" t="n">
        <f aca="false">IF(AC433&gt;0,(M433-V433)*AC433,0)</f>
        <v>0</v>
      </c>
      <c r="AF433" s="16" t="str">
        <f aca="false">IF(AA433&lt;&gt;"COMPRAR","",IF(AB433="",IF(X433="","",IF(X433-V433&lt;0.01,"EMPATE TÉCNICO","")),IF(AB433&lt;I433,"ESTOQUE INSUFICIENTE",IF(X433="","",IF(X433-V433&lt;0.01,"EMPATE TÉCNICO","")))))</f>
        <v/>
      </c>
      <c r="AG433" s="16" t="s">
        <v>564</v>
      </c>
      <c r="AH433" s="16" t="s">
        <v>528</v>
      </c>
    </row>
    <row r="434" customFormat="false" ht="15" hidden="false" customHeight="false" outlineLevel="0" collapsed="false">
      <c r="A434" s="16" t="s">
        <v>1426</v>
      </c>
      <c r="B434" s="17" t="s">
        <v>1427</v>
      </c>
      <c r="C434" s="16" t="s">
        <v>1428</v>
      </c>
      <c r="D434" s="16" t="s">
        <v>481</v>
      </c>
      <c r="E434" s="18" t="n">
        <v>1</v>
      </c>
      <c r="F434" s="16" t="s">
        <v>43</v>
      </c>
      <c r="G434" s="18" t="n">
        <v>1</v>
      </c>
      <c r="H434" s="16" t="n">
        <v>2.2</v>
      </c>
      <c r="I434" s="18" t="n">
        <v>5</v>
      </c>
      <c r="J434" s="19" t="n">
        <v>2.06</v>
      </c>
      <c r="K434" s="19" t="n">
        <v>2.06</v>
      </c>
      <c r="L434" s="19" t="n">
        <v>2.04</v>
      </c>
      <c r="M434" s="19" t="n">
        <f aca="false">IF(J434&gt;0,J434,K434)*E434</f>
        <v>2.06</v>
      </c>
      <c r="N434" s="20"/>
      <c r="O434" s="21" t="n">
        <f aca="false">IF(R434="","",ROUND(R434*(1-Premissas!$B$4),4))</f>
        <v>2.0805</v>
      </c>
      <c r="P434" s="22"/>
      <c r="Q434" s="22"/>
      <c r="R434" s="23" t="n">
        <v>2.19</v>
      </c>
      <c r="S434" s="24"/>
      <c r="T434" s="24"/>
      <c r="U434" s="25" t="n">
        <v>51</v>
      </c>
      <c r="V434" s="19" t="n">
        <f aca="false">IF(COUNT(N434:Q434)=0,"",MIN(N434:Q434))</f>
        <v>2.0805</v>
      </c>
      <c r="W434" s="16" t="str">
        <f aca="false">IF(V434="","",INDEX($N$4:$Q$4,MATCH(V434,N434:Q434,0)))</f>
        <v>MEDCENTRO</v>
      </c>
      <c r="X434" s="19" t="str">
        <f aca="false">IF(COUNT(N434:Q434)&lt;2,"",SMALL(N434:Q434,2))</f>
        <v/>
      </c>
      <c r="Y434" s="26" t="n">
        <f aca="false">IF(OR(V434="",M434=0),"",V434/M434-1)</f>
        <v>0.00995145631067951</v>
      </c>
      <c r="Z434" s="26" t="n">
        <f aca="false">IF(OR(V434="",L434=""),"",V434/(L434*E434)-1)</f>
        <v>0.0198529411764705</v>
      </c>
      <c r="AA434" s="16" t="str">
        <f aca="false">IF(V434="","SEM OFERTA",IF(OR(Y434&gt;Premissas!$B$11,Y434&lt;Premissas!$B$12),"VERIFICAR - UNIDADE/EMBALAGEM",IF(Y434&gt;Premissas!$B$6,"NÃO COMPRAR - REAJUSTE &gt;5%","COMPRAR")))</f>
        <v>COMPRAR</v>
      </c>
      <c r="AB434" s="18" t="n">
        <f aca="false">IF(W434="DIMEC",S434,IF(W434="MEDCENTRO",U434,""))</f>
        <v>51</v>
      </c>
      <c r="AC434" s="18" t="n">
        <f aca="false">IF(AA434&lt;&gt;"COMPRAR",0,IF(AB434="",I434,MIN(I434,AB434)))</f>
        <v>5</v>
      </c>
      <c r="AD434" s="19" t="n">
        <f aca="false">IF(AC434&gt;0,AC434*V434,0)</f>
        <v>10.4025</v>
      </c>
      <c r="AE434" s="19" t="n">
        <f aca="false">IF(AC434&gt;0,(M434-V434)*AC434,0)</f>
        <v>-0.102499999999999</v>
      </c>
      <c r="AF434" s="16" t="str">
        <f aca="false">IF(AA434&lt;&gt;"COMPRAR","",IF(AB434="",IF(X434="","",IF(X434-V434&lt;0.01,"EMPATE TÉCNICO","")),IF(AB434&lt;I434,"ESTOQUE INSUFICIENTE",IF(X434="","",IF(X434-V434&lt;0.01,"EMPATE TÉCNICO","")))))</f>
        <v/>
      </c>
      <c r="AG434" s="16" t="s">
        <v>490</v>
      </c>
      <c r="AH434" s="16" t="s">
        <v>528</v>
      </c>
    </row>
    <row r="435" customFormat="false" ht="15" hidden="false" customHeight="false" outlineLevel="0" collapsed="false">
      <c r="A435" s="16" t="s">
        <v>1429</v>
      </c>
      <c r="B435" s="17" t="s">
        <v>1430</v>
      </c>
      <c r="C435" s="16" t="s">
        <v>1431</v>
      </c>
      <c r="D435" s="16" t="s">
        <v>546</v>
      </c>
      <c r="E435" s="18" t="n">
        <v>1</v>
      </c>
      <c r="F435" s="16" t="s">
        <v>43</v>
      </c>
      <c r="G435" s="18" t="n">
        <v>0</v>
      </c>
      <c r="H435" s="16" t="n">
        <v>0.2</v>
      </c>
      <c r="I435" s="18" t="n">
        <v>1</v>
      </c>
      <c r="J435" s="19" t="n">
        <v>16.96</v>
      </c>
      <c r="K435" s="19" t="n">
        <v>16.96</v>
      </c>
      <c r="L435" s="19" t="n">
        <v>16.96</v>
      </c>
      <c r="M435" s="19" t="n">
        <f aca="false">IF(J435&gt;0,J435,K435)*E435</f>
        <v>16.96</v>
      </c>
      <c r="N435" s="20"/>
      <c r="O435" s="21" t="n">
        <f aca="false">IF(R435="","",ROUND(R435*(1-Premissas!$B$4),4))</f>
        <v>6.479</v>
      </c>
      <c r="P435" s="22"/>
      <c r="Q435" s="22"/>
      <c r="R435" s="23" t="n">
        <v>6.82</v>
      </c>
      <c r="S435" s="24"/>
      <c r="T435" s="24"/>
      <c r="U435" s="25" t="n">
        <v>920</v>
      </c>
      <c r="V435" s="19" t="n">
        <f aca="false">IF(COUNT(N435:Q435)=0,"",MIN(N435:Q435))</f>
        <v>6.479</v>
      </c>
      <c r="W435" s="16" t="str">
        <f aca="false">IF(V435="","",INDEX($N$4:$Q$4,MATCH(V435,N435:Q435,0)))</f>
        <v>MEDCENTRO</v>
      </c>
      <c r="X435" s="19" t="str">
        <f aca="false">IF(COUNT(N435:Q435)&lt;2,"",SMALL(N435:Q435,2))</f>
        <v/>
      </c>
      <c r="Y435" s="26" t="n">
        <f aca="false">IF(OR(V435="",M435=0),"",V435/M435-1)</f>
        <v>-0.617983490566038</v>
      </c>
      <c r="Z435" s="26" t="n">
        <f aca="false">IF(OR(V435="",L435=""),"",V435/(L435*E435)-1)</f>
        <v>-0.617983490566038</v>
      </c>
      <c r="AA435" s="16" t="str">
        <f aca="false">IF(V435="","SEM OFERTA",IF(OR(Y435&gt;Premissas!$B$11,Y435&lt;Premissas!$B$12),"VERIFICAR - UNIDADE/EMBALAGEM",IF(Y435&gt;Premissas!$B$6,"NÃO COMPRAR - REAJUSTE &gt;5%","COMPRAR")))</f>
        <v>VERIFICAR - UNIDADE/EMBALAGEM</v>
      </c>
      <c r="AB435" s="18" t="n">
        <f aca="false">IF(W435="DIMEC",S435,IF(W435="MEDCENTRO",U435,""))</f>
        <v>920</v>
      </c>
      <c r="AC435" s="18" t="n">
        <f aca="false">IF(AA435&lt;&gt;"COMPRAR",0,IF(AB435="",I435,MIN(I435,AB435)))</f>
        <v>0</v>
      </c>
      <c r="AD435" s="19" t="n">
        <f aca="false">IF(AC435&gt;0,AC435*V435,0)</f>
        <v>0</v>
      </c>
      <c r="AE435" s="19" t="n">
        <f aca="false">IF(AC435&gt;0,(M435-V435)*AC435,0)</f>
        <v>0</v>
      </c>
      <c r="AF435" s="16" t="str">
        <f aca="false">IF(AA435&lt;&gt;"COMPRAR","",IF(AB435="",IF(X435="","",IF(X435-V435&lt;0.01,"EMPATE TÉCNICO","")),IF(AB435&lt;I435,"ESTOQUE INSUFICIENTE",IF(X435="","",IF(X435-V435&lt;0.01,"EMPATE TÉCNICO","")))))</f>
        <v/>
      </c>
      <c r="AG435" s="16"/>
      <c r="AH435" s="16" t="s">
        <v>528</v>
      </c>
    </row>
    <row r="436" customFormat="false" ht="15" hidden="false" customHeight="false" outlineLevel="0" collapsed="false">
      <c r="A436" s="16" t="s">
        <v>1432</v>
      </c>
      <c r="B436" s="17" t="s">
        <v>1433</v>
      </c>
      <c r="C436" s="16" t="s">
        <v>1434</v>
      </c>
      <c r="D436" s="16" t="s">
        <v>637</v>
      </c>
      <c r="E436" s="18" t="n">
        <v>1</v>
      </c>
      <c r="F436" s="16" t="s">
        <v>41</v>
      </c>
      <c r="G436" s="18" t="n">
        <v>1</v>
      </c>
      <c r="H436" s="16" t="n">
        <v>29.3</v>
      </c>
      <c r="I436" s="18" t="n">
        <v>75</v>
      </c>
      <c r="J436" s="19" t="n">
        <v>5.13</v>
      </c>
      <c r="K436" s="19" t="n">
        <v>5.13</v>
      </c>
      <c r="L436" s="19" t="n">
        <v>5.13</v>
      </c>
      <c r="M436" s="19" t="n">
        <f aca="false">IF(J436&gt;0,J436,K436)*E436</f>
        <v>5.13</v>
      </c>
      <c r="N436" s="20"/>
      <c r="O436" s="21" t="n">
        <f aca="false">IF(R436="","",ROUND(R436*(1-Premissas!$B$4),4))</f>
        <v>5.5955</v>
      </c>
      <c r="P436" s="22"/>
      <c r="Q436" s="22"/>
      <c r="R436" s="23" t="n">
        <v>5.89</v>
      </c>
      <c r="S436" s="24"/>
      <c r="T436" s="24"/>
      <c r="U436" s="25" t="n">
        <v>402</v>
      </c>
      <c r="V436" s="19" t="n">
        <f aca="false">IF(COUNT(N436:Q436)=0,"",MIN(N436:Q436))</f>
        <v>5.5955</v>
      </c>
      <c r="W436" s="16" t="str">
        <f aca="false">IF(V436="","",INDEX($N$4:$Q$4,MATCH(V436,N436:Q436,0)))</f>
        <v>MEDCENTRO</v>
      </c>
      <c r="X436" s="19" t="str">
        <f aca="false">IF(COUNT(N436:Q436)&lt;2,"",SMALL(N436:Q436,2))</f>
        <v/>
      </c>
      <c r="Y436" s="26" t="n">
        <f aca="false">IF(OR(V436="",M436=0),"",V436/M436-1)</f>
        <v>0.0907407407407408</v>
      </c>
      <c r="Z436" s="26" t="n">
        <f aca="false">IF(OR(V436="",L436=""),"",V436/(L436*E436)-1)</f>
        <v>0.0907407407407408</v>
      </c>
      <c r="AA436" s="16" t="str">
        <f aca="false">IF(V436="","SEM OFERTA",IF(OR(Y436&gt;Premissas!$B$11,Y436&lt;Premissas!$B$12),"VERIFICAR - UNIDADE/EMBALAGEM",IF(Y436&gt;Premissas!$B$6,"NÃO COMPRAR - REAJUSTE &gt;5%","COMPRAR")))</f>
        <v>NÃO COMPRAR - REAJUSTE &gt;5%</v>
      </c>
      <c r="AB436" s="18" t="n">
        <f aca="false">IF(W436="DIMEC",S436,IF(W436="MEDCENTRO",U436,""))</f>
        <v>402</v>
      </c>
      <c r="AC436" s="18" t="n">
        <f aca="false">IF(AA436&lt;&gt;"COMPRAR",0,IF(AB436="",I436,MIN(I436,AB436)))</f>
        <v>0</v>
      </c>
      <c r="AD436" s="19" t="n">
        <f aca="false">IF(AC436&gt;0,AC436*V436,0)</f>
        <v>0</v>
      </c>
      <c r="AE436" s="19" t="n">
        <f aca="false">IF(AC436&gt;0,(M436-V436)*AC436,0)</f>
        <v>0</v>
      </c>
      <c r="AF436" s="16" t="str">
        <f aca="false">IF(AA436&lt;&gt;"COMPRAR","",IF(AB436="",IF(X436="","",IF(X436-V436&lt;0.01,"EMPATE TÉCNICO","")),IF(AB436&lt;I436,"ESTOQUE INSUFICIENTE",IF(X436="","",IF(X436-V436&lt;0.01,"EMPATE TÉCNICO","")))))</f>
        <v/>
      </c>
      <c r="AG436" s="16" t="s">
        <v>139</v>
      </c>
      <c r="AH436" s="16" t="s">
        <v>528</v>
      </c>
    </row>
    <row r="437" customFormat="false" ht="15" hidden="false" customHeight="false" outlineLevel="0" collapsed="false">
      <c r="A437" s="16" t="s">
        <v>1435</v>
      </c>
      <c r="B437" s="17" t="s">
        <v>1436</v>
      </c>
      <c r="C437" s="16" t="s">
        <v>1437</v>
      </c>
      <c r="D437" s="16" t="s">
        <v>546</v>
      </c>
      <c r="E437" s="18" t="n">
        <v>1</v>
      </c>
      <c r="F437" s="16" t="s">
        <v>42</v>
      </c>
      <c r="G437" s="18" t="n">
        <v>1</v>
      </c>
      <c r="H437" s="16" t="n">
        <v>4.3</v>
      </c>
      <c r="I437" s="18" t="n">
        <v>11</v>
      </c>
      <c r="J437" s="19" t="n">
        <v>3.29</v>
      </c>
      <c r="K437" s="19" t="n">
        <v>3.29</v>
      </c>
      <c r="L437" s="19" t="n">
        <v>2.69</v>
      </c>
      <c r="M437" s="19" t="n">
        <f aca="false">IF(J437&gt;0,J437,K437)*E437</f>
        <v>3.29</v>
      </c>
      <c r="N437" s="20"/>
      <c r="O437" s="21" t="n">
        <f aca="false">IF(R437="","",ROUND(R437*(1-Premissas!$B$4),4))</f>
        <v>3.0685</v>
      </c>
      <c r="P437" s="22"/>
      <c r="Q437" s="22"/>
      <c r="R437" s="23" t="n">
        <v>3.23</v>
      </c>
      <c r="S437" s="24"/>
      <c r="T437" s="24"/>
      <c r="U437" s="25" t="n">
        <v>5</v>
      </c>
      <c r="V437" s="19" t="n">
        <f aca="false">IF(COUNT(N437:Q437)=0,"",MIN(N437:Q437))</f>
        <v>3.0685</v>
      </c>
      <c r="W437" s="16" t="str">
        <f aca="false">IF(V437="","",INDEX($N$4:$Q$4,MATCH(V437,N437:Q437,0)))</f>
        <v>MEDCENTRO</v>
      </c>
      <c r="X437" s="19" t="str">
        <f aca="false">IF(COUNT(N437:Q437)&lt;2,"",SMALL(N437:Q437,2))</f>
        <v/>
      </c>
      <c r="Y437" s="26" t="n">
        <f aca="false">IF(OR(V437="",M437=0),"",V437/M437-1)</f>
        <v>-0.0673252279635259</v>
      </c>
      <c r="Z437" s="26" t="n">
        <f aca="false">IF(OR(V437="",L437=""),"",V437/(L437*E437)-1)</f>
        <v>0.140706319702602</v>
      </c>
      <c r="AA437" s="16" t="str">
        <f aca="false">IF(V437="","SEM OFERTA",IF(OR(Y437&gt;Premissas!$B$11,Y437&lt;Premissas!$B$12),"VERIFICAR - UNIDADE/EMBALAGEM",IF(Y437&gt;Premissas!$B$6,"NÃO COMPRAR - REAJUSTE &gt;5%","COMPRAR")))</f>
        <v>COMPRAR</v>
      </c>
      <c r="AB437" s="18" t="n">
        <f aca="false">IF(W437="DIMEC",S437,IF(W437="MEDCENTRO",U437,""))</f>
        <v>5</v>
      </c>
      <c r="AC437" s="18" t="n">
        <f aca="false">IF(AA437&lt;&gt;"COMPRAR",0,IF(AB437="",I437,MIN(I437,AB437)))</f>
        <v>5</v>
      </c>
      <c r="AD437" s="19" t="n">
        <f aca="false">IF(AC437&gt;0,AC437*V437,0)</f>
        <v>15.3425</v>
      </c>
      <c r="AE437" s="19" t="n">
        <f aca="false">IF(AC437&gt;0,(M437-V437)*AC437,0)</f>
        <v>1.1075</v>
      </c>
      <c r="AF437" s="16" t="str">
        <f aca="false">IF(AA437&lt;&gt;"COMPRAR","",IF(AB437="",IF(X437="","",IF(X437-V437&lt;0.01,"EMPATE TÉCNICO","")),IF(AB437&lt;I437,"ESTOQUE INSUFICIENTE",IF(X437="","",IF(X437-V437&lt;0.01,"EMPATE TÉCNICO","")))))</f>
        <v>ESTOQUE INSUFICIENTE</v>
      </c>
      <c r="AG437" s="16" t="s">
        <v>490</v>
      </c>
      <c r="AH437" s="16" t="s">
        <v>528</v>
      </c>
    </row>
    <row r="438" customFormat="false" ht="15" hidden="false" customHeight="false" outlineLevel="0" collapsed="false">
      <c r="A438" s="16" t="s">
        <v>1438</v>
      </c>
      <c r="B438" s="17" t="s">
        <v>1439</v>
      </c>
      <c r="C438" s="16" t="s">
        <v>1440</v>
      </c>
      <c r="D438" s="16" t="s">
        <v>481</v>
      </c>
      <c r="E438" s="18" t="n">
        <v>1</v>
      </c>
      <c r="F438" s="16" t="s">
        <v>41</v>
      </c>
      <c r="G438" s="18" t="n">
        <v>11</v>
      </c>
      <c r="H438" s="16" t="n">
        <v>4.3</v>
      </c>
      <c r="I438" s="18" t="n">
        <v>1</v>
      </c>
      <c r="J438" s="19" t="n">
        <v>11.04</v>
      </c>
      <c r="K438" s="19" t="n">
        <v>11.04</v>
      </c>
      <c r="L438" s="19" t="n">
        <v>11.04</v>
      </c>
      <c r="M438" s="19" t="n">
        <f aca="false">IF(J438&gt;0,J438,K438)*E438</f>
        <v>11.04</v>
      </c>
      <c r="N438" s="20" t="n">
        <v>11.48</v>
      </c>
      <c r="O438" s="21" t="n">
        <f aca="false">IF(R438="","",ROUND(R438*(1-Premissas!$B$4),4))</f>
        <v>10.678</v>
      </c>
      <c r="P438" s="22"/>
      <c r="Q438" s="22"/>
      <c r="R438" s="23" t="n">
        <v>11.24</v>
      </c>
      <c r="S438" s="24" t="n">
        <v>809</v>
      </c>
      <c r="T438" s="24" t="n">
        <v>60</v>
      </c>
      <c r="U438" s="25" t="n">
        <v>79</v>
      </c>
      <c r="V438" s="19" t="n">
        <f aca="false">IF(COUNT(N438:Q438)=0,"",MIN(N438:Q438))</f>
        <v>10.678</v>
      </c>
      <c r="W438" s="16" t="str">
        <f aca="false">IF(V438="","",INDEX($N$4:$Q$4,MATCH(V438,N438:Q438,0)))</f>
        <v>MEDCENTRO</v>
      </c>
      <c r="X438" s="19" t="n">
        <f aca="false">IF(COUNT(N438:Q438)&lt;2,"",SMALL(N438:Q438,2))</f>
        <v>11.48</v>
      </c>
      <c r="Y438" s="26" t="n">
        <f aca="false">IF(OR(V438="",M438=0),"",V438/M438-1)</f>
        <v>-0.0327898550724636</v>
      </c>
      <c r="Z438" s="26" t="n">
        <f aca="false">IF(OR(V438="",L438=""),"",V438/(L438*E438)-1)</f>
        <v>-0.0327898550724636</v>
      </c>
      <c r="AA438" s="16" t="str">
        <f aca="false">IF(V438="","SEM OFERTA",IF(OR(Y438&gt;Premissas!$B$11,Y438&lt;Premissas!$B$12),"VERIFICAR - UNIDADE/EMBALAGEM",IF(Y438&gt;Premissas!$B$6,"NÃO COMPRAR - REAJUSTE &gt;5%","COMPRAR")))</f>
        <v>COMPRAR</v>
      </c>
      <c r="AB438" s="18" t="n">
        <f aca="false">IF(W438="DIMEC",S438,IF(W438="MEDCENTRO",U438,""))</f>
        <v>79</v>
      </c>
      <c r="AC438" s="18" t="n">
        <f aca="false">IF(AA438&lt;&gt;"COMPRAR",0,IF(AB438="",I438,MIN(I438,AB438)))</f>
        <v>1</v>
      </c>
      <c r="AD438" s="19" t="n">
        <f aca="false">IF(AC438&gt;0,AC438*V438,0)</f>
        <v>10.678</v>
      </c>
      <c r="AE438" s="19" t="n">
        <f aca="false">IF(AC438&gt;0,(M438-V438)*AC438,0)</f>
        <v>0.361999999999998</v>
      </c>
      <c r="AF438" s="16" t="str">
        <f aca="false">IF(AA438&lt;&gt;"COMPRAR","",IF(AB438="",IF(X438="","",IF(X438-V438&lt;0.01,"EMPATE TÉCNICO","")),IF(AB438&lt;I438,"ESTOQUE INSUFICIENTE",IF(X438="","",IF(X438-V438&lt;0.01,"EMPATE TÉCNICO","")))))</f>
        <v/>
      </c>
      <c r="AG438" s="16" t="s">
        <v>490</v>
      </c>
      <c r="AH438" s="16" t="s">
        <v>528</v>
      </c>
    </row>
    <row r="439" customFormat="false" ht="15" hidden="false" customHeight="false" outlineLevel="0" collapsed="false">
      <c r="A439" s="16" t="s">
        <v>1441</v>
      </c>
      <c r="B439" s="17" t="s">
        <v>1442</v>
      </c>
      <c r="C439" s="16" t="s">
        <v>1443</v>
      </c>
      <c r="D439" s="16" t="s">
        <v>637</v>
      </c>
      <c r="E439" s="18" t="n">
        <v>1</v>
      </c>
      <c r="F439" s="16" t="s">
        <v>43</v>
      </c>
      <c r="G439" s="18" t="n">
        <v>0</v>
      </c>
      <c r="H439" s="16" t="n">
        <v>0.3</v>
      </c>
      <c r="I439" s="18" t="n">
        <v>1</v>
      </c>
      <c r="J439" s="19" t="n">
        <v>8.67</v>
      </c>
      <c r="K439" s="19" t="n">
        <v>8.67</v>
      </c>
      <c r="L439" s="19" t="n">
        <v>8.67</v>
      </c>
      <c r="M439" s="19" t="n">
        <f aca="false">IF(J439&gt;0,J439,K439)*E439</f>
        <v>8.67</v>
      </c>
      <c r="N439" s="20"/>
      <c r="O439" s="21" t="n">
        <f aca="false">IF(R439="","",ROUND(R439*(1-Premissas!$B$4),4))</f>
        <v>8.9395</v>
      </c>
      <c r="P439" s="22"/>
      <c r="Q439" s="22"/>
      <c r="R439" s="23" t="n">
        <v>9.41</v>
      </c>
      <c r="S439" s="24"/>
      <c r="T439" s="24"/>
      <c r="U439" s="25" t="n">
        <v>105</v>
      </c>
      <c r="V439" s="19" t="n">
        <f aca="false">IF(COUNT(N439:Q439)=0,"",MIN(N439:Q439))</f>
        <v>8.9395</v>
      </c>
      <c r="W439" s="16" t="str">
        <f aca="false">IF(V439="","",INDEX($N$4:$Q$4,MATCH(V439,N439:Q439,0)))</f>
        <v>MEDCENTRO</v>
      </c>
      <c r="X439" s="19" t="str">
        <f aca="false">IF(COUNT(N439:Q439)&lt;2,"",SMALL(N439:Q439,2))</f>
        <v/>
      </c>
      <c r="Y439" s="26" t="n">
        <f aca="false">IF(OR(V439="",M439=0),"",V439/M439-1)</f>
        <v>0.0310841983852366</v>
      </c>
      <c r="Z439" s="26" t="n">
        <f aca="false">IF(OR(V439="",L439=""),"",V439/(L439*E439)-1)</f>
        <v>0.0310841983852366</v>
      </c>
      <c r="AA439" s="16" t="str">
        <f aca="false">IF(V439="","SEM OFERTA",IF(OR(Y439&gt;Premissas!$B$11,Y439&lt;Premissas!$B$12),"VERIFICAR - UNIDADE/EMBALAGEM",IF(Y439&gt;Premissas!$B$6,"NÃO COMPRAR - REAJUSTE &gt;5%","COMPRAR")))</f>
        <v>COMPRAR</v>
      </c>
      <c r="AB439" s="18" t="n">
        <f aca="false">IF(W439="DIMEC",S439,IF(W439="MEDCENTRO",U439,""))</f>
        <v>105</v>
      </c>
      <c r="AC439" s="18" t="n">
        <f aca="false">IF(AA439&lt;&gt;"COMPRAR",0,IF(AB439="",I439,MIN(I439,AB439)))</f>
        <v>1</v>
      </c>
      <c r="AD439" s="19" t="n">
        <f aca="false">IF(AC439&gt;0,AC439*V439,0)</f>
        <v>8.9395</v>
      </c>
      <c r="AE439" s="19" t="n">
        <f aca="false">IF(AC439&gt;0,(M439-V439)*AC439,0)</f>
        <v>-0.269500000000001</v>
      </c>
      <c r="AF439" s="16" t="str">
        <f aca="false">IF(AA439&lt;&gt;"COMPRAR","",IF(AB439="",IF(X439="","",IF(X439-V439&lt;0.01,"EMPATE TÉCNICO","")),IF(AB439&lt;I439,"ESTOQUE INSUFICIENTE",IF(X439="","",IF(X439-V439&lt;0.01,"EMPATE TÉCNICO","")))))</f>
        <v/>
      </c>
      <c r="AG439" s="16" t="s">
        <v>139</v>
      </c>
      <c r="AH439" s="16" t="s">
        <v>528</v>
      </c>
    </row>
    <row r="440" customFormat="false" ht="15" hidden="false" customHeight="false" outlineLevel="0" collapsed="false">
      <c r="A440" s="16" t="s">
        <v>1444</v>
      </c>
      <c r="B440" s="17" t="s">
        <v>1445</v>
      </c>
      <c r="C440" s="16" t="s">
        <v>1446</v>
      </c>
      <c r="D440" s="16" t="s">
        <v>621</v>
      </c>
      <c r="E440" s="18" t="n">
        <v>1</v>
      </c>
      <c r="F440" s="16" t="s">
        <v>41</v>
      </c>
      <c r="G440" s="18" t="n">
        <v>1</v>
      </c>
      <c r="H440" s="16" t="n">
        <v>2.1</v>
      </c>
      <c r="I440" s="18" t="n">
        <v>5</v>
      </c>
      <c r="J440" s="19" t="n">
        <v>24.852</v>
      </c>
      <c r="K440" s="19" t="n">
        <v>24.852</v>
      </c>
      <c r="L440" s="19" t="n">
        <v>24.852</v>
      </c>
      <c r="M440" s="19" t="n">
        <f aca="false">IF(J440&gt;0,J440,K440)*E440</f>
        <v>24.852</v>
      </c>
      <c r="N440" s="20" t="n">
        <v>25.17</v>
      </c>
      <c r="O440" s="21" t="str">
        <f aca="false">IF(R440="","",ROUND(R440*(1-Premissas!$B$4),4))</f>
        <v/>
      </c>
      <c r="P440" s="22"/>
      <c r="Q440" s="22"/>
      <c r="R440" s="23"/>
      <c r="S440" s="24" t="n">
        <v>605</v>
      </c>
      <c r="T440" s="24" t="n">
        <v>48</v>
      </c>
      <c r="U440" s="25"/>
      <c r="V440" s="19" t="n">
        <f aca="false">IF(COUNT(N440:Q440)=0,"",MIN(N440:Q440))</f>
        <v>25.17</v>
      </c>
      <c r="W440" s="16" t="str">
        <f aca="false">IF(V440="","",INDEX($N$4:$Q$4,MATCH(V440,N440:Q440,0)))</f>
        <v>DIMEC</v>
      </c>
      <c r="X440" s="19" t="str">
        <f aca="false">IF(COUNT(N440:Q440)&lt;2,"",SMALL(N440:Q440,2))</f>
        <v/>
      </c>
      <c r="Y440" s="26" t="n">
        <f aca="false">IF(OR(V440="",M440=0),"",V440/M440-1)</f>
        <v>0.0127957508450025</v>
      </c>
      <c r="Z440" s="26" t="n">
        <f aca="false">IF(OR(V440="",L440=""),"",V440/(L440*E440)-1)</f>
        <v>0.0127957508450025</v>
      </c>
      <c r="AA440" s="16" t="str">
        <f aca="false">IF(V440="","SEM OFERTA",IF(OR(Y440&gt;Premissas!$B$11,Y440&lt;Premissas!$B$12),"VERIFICAR - UNIDADE/EMBALAGEM",IF(Y440&gt;Premissas!$B$6,"NÃO COMPRAR - REAJUSTE &gt;5%","COMPRAR")))</f>
        <v>COMPRAR</v>
      </c>
      <c r="AB440" s="18" t="n">
        <f aca="false">IF(W440="DIMEC",S440,IF(W440="MEDCENTRO",U440,""))</f>
        <v>605</v>
      </c>
      <c r="AC440" s="18" t="n">
        <f aca="false">IF(AA440&lt;&gt;"COMPRAR",0,IF(AB440="",I440,MIN(I440,AB440)))</f>
        <v>5</v>
      </c>
      <c r="AD440" s="19" t="n">
        <f aca="false">IF(AC440&gt;0,AC440*V440,0)</f>
        <v>125.85</v>
      </c>
      <c r="AE440" s="19" t="n">
        <f aca="false">IF(AC440&gt;0,(M440-V440)*AC440,0)</f>
        <v>-1.59000000000001</v>
      </c>
      <c r="AF440" s="16" t="str">
        <f aca="false">IF(AA440&lt;&gt;"COMPRAR","",IF(AB440="",IF(X440="","",IF(X440-V440&lt;0.01,"EMPATE TÉCNICO","")),IF(AB440&lt;I440,"ESTOQUE INSUFICIENTE",IF(X440="","",IF(X440-V440&lt;0.01,"EMPATE TÉCNICO","")))))</f>
        <v/>
      </c>
      <c r="AG440" s="16" t="s">
        <v>490</v>
      </c>
      <c r="AH440" s="16" t="s">
        <v>528</v>
      </c>
    </row>
    <row r="441" customFormat="false" ht="15" hidden="false" customHeight="false" outlineLevel="0" collapsed="false">
      <c r="A441" s="16" t="s">
        <v>1447</v>
      </c>
      <c r="B441" s="17" t="s">
        <v>1448</v>
      </c>
      <c r="C441" s="16" t="s">
        <v>1449</v>
      </c>
      <c r="D441" s="16" t="s">
        <v>481</v>
      </c>
      <c r="E441" s="18" t="n">
        <v>1</v>
      </c>
      <c r="F441" s="16" t="s">
        <v>41</v>
      </c>
      <c r="G441" s="18" t="n">
        <v>13</v>
      </c>
      <c r="H441" s="16" t="n">
        <v>8.6</v>
      </c>
      <c r="I441" s="18" t="n">
        <v>9</v>
      </c>
      <c r="J441" s="19" t="n">
        <v>12.84</v>
      </c>
      <c r="K441" s="19" t="n">
        <v>12.84</v>
      </c>
      <c r="L441" s="19" t="n">
        <v>12.84</v>
      </c>
      <c r="M441" s="19" t="n">
        <f aca="false">IF(J441&gt;0,J441,K441)*E441</f>
        <v>12.84</v>
      </c>
      <c r="N441" s="20" t="n">
        <v>13.33</v>
      </c>
      <c r="O441" s="21" t="n">
        <f aca="false">IF(R441="","",ROUND(R441*(1-Premissas!$B$4),4))</f>
        <v>13.0055</v>
      </c>
      <c r="P441" s="22"/>
      <c r="Q441" s="22"/>
      <c r="R441" s="23" t="n">
        <v>13.69</v>
      </c>
      <c r="S441" s="24" t="n">
        <v>966</v>
      </c>
      <c r="T441" s="24" t="n">
        <v>30</v>
      </c>
      <c r="U441" s="25" t="n">
        <v>380</v>
      </c>
      <c r="V441" s="19" t="n">
        <f aca="false">IF(COUNT(N441:Q441)=0,"",MIN(N441:Q441))</f>
        <v>13.0055</v>
      </c>
      <c r="W441" s="16" t="str">
        <f aca="false">IF(V441="","",INDEX($N$4:$Q$4,MATCH(V441,N441:Q441,0)))</f>
        <v>MEDCENTRO</v>
      </c>
      <c r="X441" s="19" t="n">
        <f aca="false">IF(COUNT(N441:Q441)&lt;2,"",SMALL(N441:Q441,2))</f>
        <v>13.33</v>
      </c>
      <c r="Y441" s="26" t="n">
        <f aca="false">IF(OR(V441="",M441=0),"",V441/M441-1)</f>
        <v>0.0128894080996884</v>
      </c>
      <c r="Z441" s="26" t="n">
        <f aca="false">IF(OR(V441="",L441=""),"",V441/(L441*E441)-1)</f>
        <v>0.0128894080996884</v>
      </c>
      <c r="AA441" s="16" t="str">
        <f aca="false">IF(V441="","SEM OFERTA",IF(OR(Y441&gt;Premissas!$B$11,Y441&lt;Premissas!$B$12),"VERIFICAR - UNIDADE/EMBALAGEM",IF(Y441&gt;Premissas!$B$6,"NÃO COMPRAR - REAJUSTE &gt;5%","COMPRAR")))</f>
        <v>COMPRAR</v>
      </c>
      <c r="AB441" s="18" t="n">
        <f aca="false">IF(W441="DIMEC",S441,IF(W441="MEDCENTRO",U441,""))</f>
        <v>380</v>
      </c>
      <c r="AC441" s="18" t="n">
        <f aca="false">IF(AA441&lt;&gt;"COMPRAR",0,IF(AB441="",I441,MIN(I441,AB441)))</f>
        <v>9</v>
      </c>
      <c r="AD441" s="19" t="n">
        <f aca="false">IF(AC441&gt;0,AC441*V441,0)</f>
        <v>117.0495</v>
      </c>
      <c r="AE441" s="19" t="n">
        <f aca="false">IF(AC441&gt;0,(M441-V441)*AC441,0)</f>
        <v>-1.4895</v>
      </c>
      <c r="AF441" s="16" t="str">
        <f aca="false">IF(AA441&lt;&gt;"COMPRAR","",IF(AB441="",IF(X441="","",IF(X441-V441&lt;0.01,"EMPATE TÉCNICO","")),IF(AB441&lt;I441,"ESTOQUE INSUFICIENTE",IF(X441="","",IF(X441-V441&lt;0.01,"EMPATE TÉCNICO","")))))</f>
        <v/>
      </c>
      <c r="AG441" s="16" t="s">
        <v>490</v>
      </c>
      <c r="AH441" s="16" t="s">
        <v>528</v>
      </c>
    </row>
    <row r="442" customFormat="false" ht="15" hidden="false" customHeight="false" outlineLevel="0" collapsed="false">
      <c r="A442" s="16" t="s">
        <v>1450</v>
      </c>
      <c r="B442" s="17" t="s">
        <v>1451</v>
      </c>
      <c r="C442" s="16" t="s">
        <v>1452</v>
      </c>
      <c r="D442" s="16" t="s">
        <v>854</v>
      </c>
      <c r="E442" s="18" t="n">
        <v>1</v>
      </c>
      <c r="F442" s="16" t="s">
        <v>43</v>
      </c>
      <c r="G442" s="18" t="n">
        <v>0</v>
      </c>
      <c r="H442" s="16" t="n">
        <v>0.3</v>
      </c>
      <c r="I442" s="18" t="n">
        <v>2</v>
      </c>
      <c r="J442" s="19" t="n">
        <v>16.385</v>
      </c>
      <c r="K442" s="19" t="n">
        <v>16.385</v>
      </c>
      <c r="L442" s="19" t="n">
        <v>16.385</v>
      </c>
      <c r="M442" s="19" t="n">
        <f aca="false">IF(J442&gt;0,J442,K442)*E442</f>
        <v>16.385</v>
      </c>
      <c r="N442" s="20" t="n">
        <v>22.59</v>
      </c>
      <c r="O442" s="21" t="str">
        <f aca="false">IF(R442="","",ROUND(R442*(1-Premissas!$B$4),4))</f>
        <v/>
      </c>
      <c r="P442" s="22"/>
      <c r="Q442" s="22"/>
      <c r="R442" s="23"/>
      <c r="S442" s="24" t="n">
        <v>1</v>
      </c>
      <c r="T442" s="24" t="n">
        <v>70</v>
      </c>
      <c r="U442" s="25"/>
      <c r="V442" s="19" t="n">
        <f aca="false">IF(COUNT(N442:Q442)=0,"",MIN(N442:Q442))</f>
        <v>22.59</v>
      </c>
      <c r="W442" s="16" t="str">
        <f aca="false">IF(V442="","",INDEX($N$4:$Q$4,MATCH(V442,N442:Q442,0)))</f>
        <v>DIMEC</v>
      </c>
      <c r="X442" s="19" t="str">
        <f aca="false">IF(COUNT(N442:Q442)&lt;2,"",SMALL(N442:Q442,2))</f>
        <v/>
      </c>
      <c r="Y442" s="26" t="n">
        <f aca="false">IF(OR(V442="",M442=0),"",V442/M442-1)</f>
        <v>0.378700030515716</v>
      </c>
      <c r="Z442" s="26" t="n">
        <f aca="false">IF(OR(V442="",L442=""),"",V442/(L442*E442)-1)</f>
        <v>0.378700030515716</v>
      </c>
      <c r="AA442" s="16" t="str">
        <f aca="false">IF(V442="","SEM OFERTA",IF(OR(Y442&gt;Premissas!$B$11,Y442&lt;Premissas!$B$12),"VERIFICAR - UNIDADE/EMBALAGEM",IF(Y442&gt;Premissas!$B$6,"NÃO COMPRAR - REAJUSTE &gt;5%","COMPRAR")))</f>
        <v>NÃO COMPRAR - REAJUSTE &gt;5%</v>
      </c>
      <c r="AB442" s="18" t="n">
        <f aca="false">IF(W442="DIMEC",S442,IF(W442="MEDCENTRO",U442,""))</f>
        <v>1</v>
      </c>
      <c r="AC442" s="18" t="n">
        <f aca="false">IF(AA442&lt;&gt;"COMPRAR",0,IF(AB442="",I442,MIN(I442,AB442)))</f>
        <v>0</v>
      </c>
      <c r="AD442" s="19" t="n">
        <f aca="false">IF(AC442&gt;0,AC442*V442,0)</f>
        <v>0</v>
      </c>
      <c r="AE442" s="19" t="n">
        <f aca="false">IF(AC442&gt;0,(M442-V442)*AC442,0)</f>
        <v>0</v>
      </c>
      <c r="AF442" s="16" t="str">
        <f aca="false">IF(AA442&lt;&gt;"COMPRAR","",IF(AB442="",IF(X442="","",IF(X442-V442&lt;0.01,"EMPATE TÉCNICO","")),IF(AB442&lt;I442,"ESTOQUE INSUFICIENTE",IF(X442="","",IF(X442-V442&lt;0.01,"EMPATE TÉCNICO","")))))</f>
        <v/>
      </c>
      <c r="AG442" s="16" t="s">
        <v>547</v>
      </c>
      <c r="AH442" s="16" t="s">
        <v>528</v>
      </c>
    </row>
    <row r="443" customFormat="false" ht="15" hidden="false" customHeight="false" outlineLevel="0" collapsed="false">
      <c r="A443" s="16" t="s">
        <v>1453</v>
      </c>
      <c r="B443" s="17" t="s">
        <v>1454</v>
      </c>
      <c r="C443" s="16" t="s">
        <v>1455</v>
      </c>
      <c r="D443" s="16" t="s">
        <v>287</v>
      </c>
      <c r="E443" s="18" t="n">
        <v>1</v>
      </c>
      <c r="F443" s="16" t="s">
        <v>41</v>
      </c>
      <c r="G443" s="18" t="n">
        <v>6</v>
      </c>
      <c r="H443" s="16" t="n">
        <v>10.5</v>
      </c>
      <c r="I443" s="18" t="n">
        <v>21</v>
      </c>
      <c r="J443" s="19" t="n">
        <v>4.59333333333333</v>
      </c>
      <c r="K443" s="19" t="n">
        <v>4.59333333333333</v>
      </c>
      <c r="L443" s="19" t="n">
        <v>4.5933</v>
      </c>
      <c r="M443" s="19" t="n">
        <f aca="false">IF(J443&gt;0,J443,K443)*E443</f>
        <v>4.59333333333333</v>
      </c>
      <c r="N443" s="20" t="n">
        <v>7.52</v>
      </c>
      <c r="O443" s="21" t="n">
        <f aca="false">IF(R443="","",ROUND(R443*(1-Premissas!$B$4),4))</f>
        <v>8.6545</v>
      </c>
      <c r="P443" s="22"/>
      <c r="Q443" s="22"/>
      <c r="R443" s="23" t="n">
        <v>9.11</v>
      </c>
      <c r="S443" s="24" t="n">
        <v>12</v>
      </c>
      <c r="T443" s="24" t="n">
        <v>36</v>
      </c>
      <c r="U443" s="25" t="n">
        <v>159</v>
      </c>
      <c r="V443" s="19" t="n">
        <f aca="false">IF(COUNT(N443:Q443)=0,"",MIN(N443:Q443))</f>
        <v>7.52</v>
      </c>
      <c r="W443" s="16" t="str">
        <f aca="false">IF(V443="","",INDEX($N$4:$Q$4,MATCH(V443,N443:Q443,0)))</f>
        <v>DIMEC</v>
      </c>
      <c r="X443" s="19" t="n">
        <f aca="false">IF(COUNT(N443:Q443)&lt;2,"",SMALL(N443:Q443,2))</f>
        <v>8.6545</v>
      </c>
      <c r="Y443" s="26" t="n">
        <f aca="false">IF(OR(V443="",M443=0),"",V443/M443-1)</f>
        <v>0.637155297532657</v>
      </c>
      <c r="Z443" s="26" t="n">
        <f aca="false">IF(OR(V443="",L443=""),"",V443/(L443*E443)-1)</f>
        <v>0.63716717828141</v>
      </c>
      <c r="AA443" s="16" t="str">
        <f aca="false">IF(V443="","SEM OFERTA",IF(OR(Y443&gt;Premissas!$B$11,Y443&lt;Premissas!$B$12),"VERIFICAR - UNIDADE/EMBALAGEM",IF(Y443&gt;Premissas!$B$6,"NÃO COMPRAR - REAJUSTE &gt;5%","COMPRAR")))</f>
        <v>NÃO COMPRAR - REAJUSTE &gt;5%</v>
      </c>
      <c r="AB443" s="18" t="n">
        <f aca="false">IF(W443="DIMEC",S443,IF(W443="MEDCENTRO",U443,""))</f>
        <v>12</v>
      </c>
      <c r="AC443" s="18" t="n">
        <f aca="false">IF(AA443&lt;&gt;"COMPRAR",0,IF(AB443="",I443,MIN(I443,AB443)))</f>
        <v>0</v>
      </c>
      <c r="AD443" s="19" t="n">
        <f aca="false">IF(AC443&gt;0,AC443*V443,0)</f>
        <v>0</v>
      </c>
      <c r="AE443" s="19" t="n">
        <f aca="false">IF(AC443&gt;0,(M443-V443)*AC443,0)</f>
        <v>0</v>
      </c>
      <c r="AF443" s="16" t="str">
        <f aca="false">IF(AA443&lt;&gt;"COMPRAR","",IF(AB443="",IF(X443="","",IF(X443-V443&lt;0.01,"EMPATE TÉCNICO","")),IF(AB443&lt;I443,"ESTOQUE INSUFICIENTE",IF(X443="","",IF(X443-V443&lt;0.01,"EMPATE TÉCNICO","")))))</f>
        <v/>
      </c>
      <c r="AG443" s="16" t="s">
        <v>490</v>
      </c>
      <c r="AH443" s="16" t="s">
        <v>528</v>
      </c>
    </row>
    <row r="444" customFormat="false" ht="15" hidden="false" customHeight="false" outlineLevel="0" collapsed="false">
      <c r="A444" s="16" t="s">
        <v>1456</v>
      </c>
      <c r="B444" s="17" t="s">
        <v>1457</v>
      </c>
      <c r="C444" s="16" t="s">
        <v>1455</v>
      </c>
      <c r="D444" s="16" t="s">
        <v>417</v>
      </c>
      <c r="E444" s="18" t="n">
        <v>1</v>
      </c>
      <c r="F444" s="16" t="s">
        <v>41</v>
      </c>
      <c r="G444" s="18" t="n">
        <v>43</v>
      </c>
      <c r="H444" s="16" t="n">
        <v>24.1</v>
      </c>
      <c r="I444" s="18" t="n">
        <v>19</v>
      </c>
      <c r="J444" s="19" t="n">
        <v>3.7968</v>
      </c>
      <c r="K444" s="19" t="n">
        <v>3.7968</v>
      </c>
      <c r="L444" s="19" t="n">
        <v>3.7968</v>
      </c>
      <c r="M444" s="19" t="n">
        <f aca="false">IF(J444&gt;0,J444,K444)*E444</f>
        <v>3.7968</v>
      </c>
      <c r="N444" s="20" t="n">
        <v>5.86</v>
      </c>
      <c r="O444" s="21" t="str">
        <f aca="false">IF(R444="","",ROUND(R444*(1-Premissas!$B$4),4))</f>
        <v/>
      </c>
      <c r="P444" s="22"/>
      <c r="Q444" s="22"/>
      <c r="R444" s="23"/>
      <c r="S444" s="24" t="n">
        <v>2001</v>
      </c>
      <c r="T444" s="24" t="n">
        <v>168</v>
      </c>
      <c r="U444" s="25"/>
      <c r="V444" s="19" t="n">
        <f aca="false">IF(COUNT(N444:Q444)=0,"",MIN(N444:Q444))</f>
        <v>5.86</v>
      </c>
      <c r="W444" s="16" t="str">
        <f aca="false">IF(V444="","",INDEX($N$4:$Q$4,MATCH(V444,N444:Q444,0)))</f>
        <v>DIMEC</v>
      </c>
      <c r="X444" s="19" t="str">
        <f aca="false">IF(COUNT(N444:Q444)&lt;2,"",SMALL(N444:Q444,2))</f>
        <v/>
      </c>
      <c r="Y444" s="26" t="n">
        <f aca="false">IF(OR(V444="",M444=0),"",V444/M444-1)</f>
        <v>0.543404972608512</v>
      </c>
      <c r="Z444" s="26" t="n">
        <f aca="false">IF(OR(V444="",L444=""),"",V444/(L444*E444)-1)</f>
        <v>0.543404972608512</v>
      </c>
      <c r="AA444" s="16" t="str">
        <f aca="false">IF(V444="","SEM OFERTA",IF(OR(Y444&gt;Premissas!$B$11,Y444&lt;Premissas!$B$12),"VERIFICAR - UNIDADE/EMBALAGEM",IF(Y444&gt;Premissas!$B$6,"NÃO COMPRAR - REAJUSTE &gt;5%","COMPRAR")))</f>
        <v>NÃO COMPRAR - REAJUSTE &gt;5%</v>
      </c>
      <c r="AB444" s="18" t="n">
        <f aca="false">IF(W444="DIMEC",S444,IF(W444="MEDCENTRO",U444,""))</f>
        <v>2001</v>
      </c>
      <c r="AC444" s="18" t="n">
        <f aca="false">IF(AA444&lt;&gt;"COMPRAR",0,IF(AB444="",I444,MIN(I444,AB444)))</f>
        <v>0</v>
      </c>
      <c r="AD444" s="19" t="n">
        <f aca="false">IF(AC444&gt;0,AC444*V444,0)</f>
        <v>0</v>
      </c>
      <c r="AE444" s="19" t="n">
        <f aca="false">IF(AC444&gt;0,(M444-V444)*AC444,0)</f>
        <v>0</v>
      </c>
      <c r="AF444" s="16" t="str">
        <f aca="false">IF(AA444&lt;&gt;"COMPRAR","",IF(AB444="",IF(X444="","",IF(X444-V444&lt;0.01,"EMPATE TÉCNICO","")),IF(AB444&lt;I444,"ESTOQUE INSUFICIENTE",IF(X444="","",IF(X444-V444&lt;0.01,"EMPATE TÉCNICO","")))))</f>
        <v/>
      </c>
      <c r="AG444" s="16" t="s">
        <v>418</v>
      </c>
      <c r="AH444" s="16" t="s">
        <v>528</v>
      </c>
    </row>
    <row r="445" customFormat="false" ht="15" hidden="false" customHeight="false" outlineLevel="0" collapsed="false">
      <c r="A445" s="16" t="s">
        <v>1458</v>
      </c>
      <c r="B445" s="17" t="s">
        <v>1459</v>
      </c>
      <c r="C445" s="16" t="s">
        <v>1460</v>
      </c>
      <c r="D445" s="16" t="s">
        <v>287</v>
      </c>
      <c r="E445" s="18" t="n">
        <v>1</v>
      </c>
      <c r="F445" s="16" t="s">
        <v>43</v>
      </c>
      <c r="G445" s="18" t="n">
        <v>0</v>
      </c>
      <c r="H445" s="16" t="n">
        <v>0.2</v>
      </c>
      <c r="I445" s="18" t="n">
        <v>1</v>
      </c>
      <c r="J445" s="19" t="n">
        <v>13.1</v>
      </c>
      <c r="K445" s="19" t="n">
        <v>13.1</v>
      </c>
      <c r="L445" s="19" t="n">
        <v>13.1</v>
      </c>
      <c r="M445" s="19" t="n">
        <f aca="false">IF(J445&gt;0,J445,K445)*E445</f>
        <v>13.1</v>
      </c>
      <c r="N445" s="20"/>
      <c r="O445" s="21" t="n">
        <f aca="false">IF(R445="","",ROUND(R445*(1-Premissas!$B$4),4))</f>
        <v>16.302</v>
      </c>
      <c r="P445" s="22"/>
      <c r="Q445" s="22"/>
      <c r="R445" s="23" t="n">
        <v>17.16</v>
      </c>
      <c r="S445" s="24"/>
      <c r="T445" s="24"/>
      <c r="U445" s="25" t="n">
        <v>1</v>
      </c>
      <c r="V445" s="19" t="n">
        <f aca="false">IF(COUNT(N445:Q445)=0,"",MIN(N445:Q445))</f>
        <v>16.302</v>
      </c>
      <c r="W445" s="16" t="str">
        <f aca="false">IF(V445="","",INDEX($N$4:$Q$4,MATCH(V445,N445:Q445,0)))</f>
        <v>MEDCENTRO</v>
      </c>
      <c r="X445" s="19" t="str">
        <f aca="false">IF(COUNT(N445:Q445)&lt;2,"",SMALL(N445:Q445,2))</f>
        <v/>
      </c>
      <c r="Y445" s="26" t="n">
        <f aca="false">IF(OR(V445="",M445=0),"",V445/M445-1)</f>
        <v>0.244427480916031</v>
      </c>
      <c r="Z445" s="26" t="n">
        <f aca="false">IF(OR(V445="",L445=""),"",V445/(L445*E445)-1)</f>
        <v>0.244427480916031</v>
      </c>
      <c r="AA445" s="16" t="str">
        <f aca="false">IF(V445="","SEM OFERTA",IF(OR(Y445&gt;Premissas!$B$11,Y445&lt;Premissas!$B$12),"VERIFICAR - UNIDADE/EMBALAGEM",IF(Y445&gt;Premissas!$B$6,"NÃO COMPRAR - REAJUSTE &gt;5%","COMPRAR")))</f>
        <v>NÃO COMPRAR - REAJUSTE &gt;5%</v>
      </c>
      <c r="AB445" s="18" t="n">
        <f aca="false">IF(W445="DIMEC",S445,IF(W445="MEDCENTRO",U445,""))</f>
        <v>1</v>
      </c>
      <c r="AC445" s="18" t="n">
        <f aca="false">IF(AA445&lt;&gt;"COMPRAR",0,IF(AB445="",I445,MIN(I445,AB445)))</f>
        <v>0</v>
      </c>
      <c r="AD445" s="19" t="n">
        <f aca="false">IF(AC445&gt;0,AC445*V445,0)</f>
        <v>0</v>
      </c>
      <c r="AE445" s="19" t="n">
        <f aca="false">IF(AC445&gt;0,(M445-V445)*AC445,0)</f>
        <v>0</v>
      </c>
      <c r="AF445" s="16" t="str">
        <f aca="false">IF(AA445&lt;&gt;"COMPRAR","",IF(AB445="",IF(X445="","",IF(X445-V445&lt;0.01,"EMPATE TÉCNICO","")),IF(AB445&lt;I445,"ESTOQUE INSUFICIENTE",IF(X445="","",IF(X445-V445&lt;0.01,"EMPATE TÉCNICO","")))))</f>
        <v/>
      </c>
      <c r="AG445" s="16" t="s">
        <v>139</v>
      </c>
      <c r="AH445" s="16" t="s">
        <v>528</v>
      </c>
    </row>
    <row r="446" customFormat="false" ht="15" hidden="false" customHeight="false" outlineLevel="0" collapsed="false">
      <c r="A446" s="16" t="s">
        <v>1461</v>
      </c>
      <c r="B446" s="17" t="s">
        <v>1462</v>
      </c>
      <c r="C446" s="16" t="s">
        <v>1463</v>
      </c>
      <c r="D446" s="16" t="s">
        <v>287</v>
      </c>
      <c r="E446" s="18" t="n">
        <v>1</v>
      </c>
      <c r="F446" s="16" t="s">
        <v>42</v>
      </c>
      <c r="G446" s="18" t="n">
        <v>2</v>
      </c>
      <c r="H446" s="16" t="n">
        <v>4.9</v>
      </c>
      <c r="I446" s="18" t="n">
        <v>11</v>
      </c>
      <c r="J446" s="19" t="n">
        <v>7.88888888888889</v>
      </c>
      <c r="K446" s="19" t="n">
        <v>7.88888888888889</v>
      </c>
      <c r="L446" s="19" t="n">
        <v>7.8889</v>
      </c>
      <c r="M446" s="19" t="n">
        <f aca="false">IF(J446&gt;0,J446,K446)*E446</f>
        <v>7.88888888888889</v>
      </c>
      <c r="N446" s="20" t="n">
        <v>8.53</v>
      </c>
      <c r="O446" s="21" t="n">
        <f aca="false">IF(R446="","",ROUND(R446*(1-Premissas!$B$4),4))</f>
        <v>9.291</v>
      </c>
      <c r="P446" s="22"/>
      <c r="Q446" s="22"/>
      <c r="R446" s="23" t="n">
        <v>9.78</v>
      </c>
      <c r="S446" s="24" t="n">
        <v>547</v>
      </c>
      <c r="T446" s="24" t="n">
        <v>42</v>
      </c>
      <c r="U446" s="25" t="n">
        <v>186</v>
      </c>
      <c r="V446" s="19" t="n">
        <f aca="false">IF(COUNT(N446:Q446)=0,"",MIN(N446:Q446))</f>
        <v>8.53</v>
      </c>
      <c r="W446" s="16" t="str">
        <f aca="false">IF(V446="","",INDEX($N$4:$Q$4,MATCH(V446,N446:Q446,0)))</f>
        <v>DIMEC</v>
      </c>
      <c r="X446" s="19" t="n">
        <f aca="false">IF(COUNT(N446:Q446)&lt;2,"",SMALL(N446:Q446,2))</f>
        <v>9.291</v>
      </c>
      <c r="Y446" s="26" t="n">
        <f aca="false">IF(OR(V446="",M446=0),"",V446/M446-1)</f>
        <v>0.0812676056338026</v>
      </c>
      <c r="Z446" s="26" t="n">
        <f aca="false">IF(OR(V446="",L446=""),"",V446/(L446*E446)-1)</f>
        <v>0.0812660827238272</v>
      </c>
      <c r="AA446" s="16" t="str">
        <f aca="false">IF(V446="","SEM OFERTA",IF(OR(Y446&gt;Premissas!$B$11,Y446&lt;Premissas!$B$12),"VERIFICAR - UNIDADE/EMBALAGEM",IF(Y446&gt;Premissas!$B$6,"NÃO COMPRAR - REAJUSTE &gt;5%","COMPRAR")))</f>
        <v>NÃO COMPRAR - REAJUSTE &gt;5%</v>
      </c>
      <c r="AB446" s="18" t="n">
        <f aca="false">IF(W446="DIMEC",S446,IF(W446="MEDCENTRO",U446,""))</f>
        <v>547</v>
      </c>
      <c r="AC446" s="18" t="n">
        <f aca="false">IF(AA446&lt;&gt;"COMPRAR",0,IF(AB446="",I446,MIN(I446,AB446)))</f>
        <v>0</v>
      </c>
      <c r="AD446" s="19" t="n">
        <f aca="false">IF(AC446&gt;0,AC446*V446,0)</f>
        <v>0</v>
      </c>
      <c r="AE446" s="19" t="n">
        <f aca="false">IF(AC446&gt;0,(M446-V446)*AC446,0)</f>
        <v>0</v>
      </c>
      <c r="AF446" s="16" t="str">
        <f aca="false">IF(AA446&lt;&gt;"COMPRAR","",IF(AB446="",IF(X446="","",IF(X446-V446&lt;0.01,"EMPATE TÉCNICO","")),IF(AB446&lt;I446,"ESTOQUE INSUFICIENTE",IF(X446="","",IF(X446-V446&lt;0.01,"EMPATE TÉCNICO","")))))</f>
        <v/>
      </c>
      <c r="AG446" s="16" t="s">
        <v>547</v>
      </c>
      <c r="AH446" s="16" t="s">
        <v>528</v>
      </c>
    </row>
    <row r="447" customFormat="false" ht="15" hidden="false" customHeight="false" outlineLevel="0" collapsed="false">
      <c r="A447" s="16" t="s">
        <v>1464</v>
      </c>
      <c r="B447" s="17" t="s">
        <v>1465</v>
      </c>
      <c r="C447" s="16" t="s">
        <v>1466</v>
      </c>
      <c r="D447" s="16" t="s">
        <v>637</v>
      </c>
      <c r="E447" s="18" t="n">
        <v>1</v>
      </c>
      <c r="F447" s="16" t="s">
        <v>42</v>
      </c>
      <c r="G447" s="18" t="n">
        <v>2</v>
      </c>
      <c r="H447" s="16" t="n">
        <v>1.2</v>
      </c>
      <c r="I447" s="18" t="n">
        <v>2</v>
      </c>
      <c r="J447" s="19" t="n">
        <v>18.3</v>
      </c>
      <c r="K447" s="19" t="n">
        <v>18.3</v>
      </c>
      <c r="L447" s="19" t="n">
        <v>18.3</v>
      </c>
      <c r="M447" s="19" t="n">
        <f aca="false">IF(J447&gt;0,J447,K447)*E447</f>
        <v>18.3</v>
      </c>
      <c r="N447" s="20"/>
      <c r="O447" s="21" t="n">
        <f aca="false">IF(R447="","",ROUND(R447*(1-Premissas!$B$4),4))</f>
        <v>16.7485</v>
      </c>
      <c r="P447" s="22"/>
      <c r="Q447" s="22"/>
      <c r="R447" s="23" t="n">
        <v>17.63</v>
      </c>
      <c r="S447" s="24"/>
      <c r="T447" s="24"/>
      <c r="U447" s="25" t="n">
        <v>457</v>
      </c>
      <c r="V447" s="19" t="n">
        <f aca="false">IF(COUNT(N447:Q447)=0,"",MIN(N447:Q447))</f>
        <v>16.7485</v>
      </c>
      <c r="W447" s="16" t="str">
        <f aca="false">IF(V447="","",INDEX($N$4:$Q$4,MATCH(V447,N447:Q447,0)))</f>
        <v>MEDCENTRO</v>
      </c>
      <c r="X447" s="19" t="str">
        <f aca="false">IF(COUNT(N447:Q447)&lt;2,"",SMALL(N447:Q447,2))</f>
        <v/>
      </c>
      <c r="Y447" s="26" t="n">
        <f aca="false">IF(OR(V447="",M447=0),"",V447/M447-1)</f>
        <v>-0.0847814207650274</v>
      </c>
      <c r="Z447" s="26" t="n">
        <f aca="false">IF(OR(V447="",L447=""),"",V447/(L447*E447)-1)</f>
        <v>-0.0847814207650274</v>
      </c>
      <c r="AA447" s="16" t="str">
        <f aca="false">IF(V447="","SEM OFERTA",IF(OR(Y447&gt;Premissas!$B$11,Y447&lt;Premissas!$B$12),"VERIFICAR - UNIDADE/EMBALAGEM",IF(Y447&gt;Premissas!$B$6,"NÃO COMPRAR - REAJUSTE &gt;5%","COMPRAR")))</f>
        <v>COMPRAR</v>
      </c>
      <c r="AB447" s="18" t="n">
        <f aca="false">IF(W447="DIMEC",S447,IF(W447="MEDCENTRO",U447,""))</f>
        <v>457</v>
      </c>
      <c r="AC447" s="18" t="n">
        <f aca="false">IF(AA447&lt;&gt;"COMPRAR",0,IF(AB447="",I447,MIN(I447,AB447)))</f>
        <v>2</v>
      </c>
      <c r="AD447" s="19" t="n">
        <f aca="false">IF(AC447&gt;0,AC447*V447,0)</f>
        <v>33.497</v>
      </c>
      <c r="AE447" s="19" t="n">
        <f aca="false">IF(AC447&gt;0,(M447-V447)*AC447,0)</f>
        <v>3.103</v>
      </c>
      <c r="AF447" s="16" t="str">
        <f aca="false">IF(AA447&lt;&gt;"COMPRAR","",IF(AB447="",IF(X447="","",IF(X447-V447&lt;0.01,"EMPATE TÉCNICO","")),IF(AB447&lt;I447,"ESTOQUE INSUFICIENTE",IF(X447="","",IF(X447-V447&lt;0.01,"EMPATE TÉCNICO","")))))</f>
        <v/>
      </c>
      <c r="AG447" s="16" t="s">
        <v>139</v>
      </c>
      <c r="AH447" s="16" t="s">
        <v>528</v>
      </c>
    </row>
    <row r="448" customFormat="false" ht="15" hidden="false" customHeight="false" outlineLevel="0" collapsed="false">
      <c r="A448" s="16" t="s">
        <v>1467</v>
      </c>
      <c r="B448" s="17" t="s">
        <v>1468</v>
      </c>
      <c r="C448" s="16" t="s">
        <v>1469</v>
      </c>
      <c r="D448" s="16" t="s">
        <v>982</v>
      </c>
      <c r="E448" s="18" t="n">
        <v>1</v>
      </c>
      <c r="F448" s="16" t="s">
        <v>43</v>
      </c>
      <c r="G448" s="18" t="n">
        <v>1</v>
      </c>
      <c r="H448" s="16" t="n">
        <v>0.5</v>
      </c>
      <c r="I448" s="18" t="n">
        <v>1</v>
      </c>
      <c r="J448" s="19" t="n">
        <v>19.05</v>
      </c>
      <c r="K448" s="19" t="n">
        <v>19.05</v>
      </c>
      <c r="L448" s="19" t="n">
        <v>19.05</v>
      </c>
      <c r="M448" s="19" t="n">
        <f aca="false">IF(J448&gt;0,J448,K448)*E448</f>
        <v>19.05</v>
      </c>
      <c r="N448" s="20" t="n">
        <v>25.38</v>
      </c>
      <c r="O448" s="21" t="n">
        <f aca="false">IF(R448="","",ROUND(R448*(1-Premissas!$B$4),4))</f>
        <v>24.7285</v>
      </c>
      <c r="P448" s="22"/>
      <c r="Q448" s="22"/>
      <c r="R448" s="23" t="n">
        <v>26.03</v>
      </c>
      <c r="S448" s="24" t="n">
        <v>145</v>
      </c>
      <c r="T448" s="24" t="n">
        <v>40</v>
      </c>
      <c r="U448" s="25" t="n">
        <v>129</v>
      </c>
      <c r="V448" s="19" t="n">
        <f aca="false">IF(COUNT(N448:Q448)=0,"",MIN(N448:Q448))</f>
        <v>24.7285</v>
      </c>
      <c r="W448" s="16" t="str">
        <f aca="false">IF(V448="","",INDEX($N$4:$Q$4,MATCH(V448,N448:Q448,0)))</f>
        <v>MEDCENTRO</v>
      </c>
      <c r="X448" s="19" t="n">
        <f aca="false">IF(COUNT(N448:Q448)&lt;2,"",SMALL(N448:Q448,2))</f>
        <v>25.38</v>
      </c>
      <c r="Y448" s="26" t="n">
        <f aca="false">IF(OR(V448="",M448=0),"",V448/M448-1)</f>
        <v>0.298083989501312</v>
      </c>
      <c r="Z448" s="26" t="n">
        <f aca="false">IF(OR(V448="",L448=""),"",V448/(L448*E448)-1)</f>
        <v>0.298083989501312</v>
      </c>
      <c r="AA448" s="16" t="str">
        <f aca="false">IF(V448="","SEM OFERTA",IF(OR(Y448&gt;Premissas!$B$11,Y448&lt;Premissas!$B$12),"VERIFICAR - UNIDADE/EMBALAGEM",IF(Y448&gt;Premissas!$B$6,"NÃO COMPRAR - REAJUSTE &gt;5%","COMPRAR")))</f>
        <v>NÃO COMPRAR - REAJUSTE &gt;5%</v>
      </c>
      <c r="AB448" s="18" t="n">
        <f aca="false">IF(W448="DIMEC",S448,IF(W448="MEDCENTRO",U448,""))</f>
        <v>129</v>
      </c>
      <c r="AC448" s="18" t="n">
        <f aca="false">IF(AA448&lt;&gt;"COMPRAR",0,IF(AB448="",I448,MIN(I448,AB448)))</f>
        <v>0</v>
      </c>
      <c r="AD448" s="19" t="n">
        <f aca="false">IF(AC448&gt;0,AC448*V448,0)</f>
        <v>0</v>
      </c>
      <c r="AE448" s="19" t="n">
        <f aca="false">IF(AC448&gt;0,(M448-V448)*AC448,0)</f>
        <v>0</v>
      </c>
      <c r="AF448" s="16" t="str">
        <f aca="false">IF(AA448&lt;&gt;"COMPRAR","",IF(AB448="",IF(X448="","",IF(X448-V448&lt;0.01,"EMPATE TÉCNICO","")),IF(AB448&lt;I448,"ESTOQUE INSUFICIENTE",IF(X448="","",IF(X448-V448&lt;0.01,"EMPATE TÉCNICO","")))))</f>
        <v/>
      </c>
      <c r="AG448" s="16" t="s">
        <v>490</v>
      </c>
      <c r="AH448" s="16" t="s">
        <v>528</v>
      </c>
    </row>
    <row r="449" customFormat="false" ht="15" hidden="false" customHeight="false" outlineLevel="0" collapsed="false">
      <c r="A449" s="16" t="s">
        <v>1470</v>
      </c>
      <c r="B449" s="17" t="s">
        <v>1471</v>
      </c>
      <c r="C449" s="16" t="s">
        <v>1469</v>
      </c>
      <c r="D449" s="16" t="s">
        <v>762</v>
      </c>
      <c r="E449" s="18" t="n">
        <v>1</v>
      </c>
      <c r="F449" s="16" t="s">
        <v>41</v>
      </c>
      <c r="G449" s="18" t="n">
        <v>36</v>
      </c>
      <c r="H449" s="16" t="n">
        <v>14.7</v>
      </c>
      <c r="I449" s="18" t="n">
        <v>2</v>
      </c>
      <c r="J449" s="19" t="n">
        <v>12.89</v>
      </c>
      <c r="K449" s="19" t="n">
        <v>12.89</v>
      </c>
      <c r="L449" s="19" t="n">
        <v>12.89</v>
      </c>
      <c r="M449" s="19" t="n">
        <f aca="false">IF(J449&gt;0,J449,K449)*E449</f>
        <v>12.89</v>
      </c>
      <c r="N449" s="20" t="n">
        <v>16.07</v>
      </c>
      <c r="O449" s="21" t="str">
        <f aca="false">IF(R449="","",ROUND(R449*(1-Premissas!$B$4),4))</f>
        <v/>
      </c>
      <c r="P449" s="22"/>
      <c r="Q449" s="22"/>
      <c r="R449" s="23"/>
      <c r="S449" s="24" t="n">
        <v>108</v>
      </c>
      <c r="T449" s="24" t="n">
        <v>120</v>
      </c>
      <c r="U449" s="25"/>
      <c r="V449" s="19" t="n">
        <f aca="false">IF(COUNT(N449:Q449)=0,"",MIN(N449:Q449))</f>
        <v>16.07</v>
      </c>
      <c r="W449" s="16" t="str">
        <f aca="false">IF(V449="","",INDEX($N$4:$Q$4,MATCH(V449,N449:Q449,0)))</f>
        <v>DIMEC</v>
      </c>
      <c r="X449" s="19" t="str">
        <f aca="false">IF(COUNT(N449:Q449)&lt;2,"",SMALL(N449:Q449,2))</f>
        <v/>
      </c>
      <c r="Y449" s="26" t="n">
        <f aca="false">IF(OR(V449="",M449=0),"",V449/M449-1)</f>
        <v>0.246702870442203</v>
      </c>
      <c r="Z449" s="26" t="n">
        <f aca="false">IF(OR(V449="",L449=""),"",V449/(L449*E449)-1)</f>
        <v>0.246702870442203</v>
      </c>
      <c r="AA449" s="16" t="str">
        <f aca="false">IF(V449="","SEM OFERTA",IF(OR(Y449&gt;Premissas!$B$11,Y449&lt;Premissas!$B$12),"VERIFICAR - UNIDADE/EMBALAGEM",IF(Y449&gt;Premissas!$B$6,"NÃO COMPRAR - REAJUSTE &gt;5%","COMPRAR")))</f>
        <v>NÃO COMPRAR - REAJUSTE &gt;5%</v>
      </c>
      <c r="AB449" s="18" t="n">
        <f aca="false">IF(W449="DIMEC",S449,IF(W449="MEDCENTRO",U449,""))</f>
        <v>108</v>
      </c>
      <c r="AC449" s="18" t="n">
        <f aca="false">IF(AA449&lt;&gt;"COMPRAR",0,IF(AB449="",I449,MIN(I449,AB449)))</f>
        <v>0</v>
      </c>
      <c r="AD449" s="19" t="n">
        <f aca="false">IF(AC449&gt;0,AC449*V449,0)</f>
        <v>0</v>
      </c>
      <c r="AE449" s="19" t="n">
        <f aca="false">IF(AC449&gt;0,(M449-V449)*AC449,0)</f>
        <v>0</v>
      </c>
      <c r="AF449" s="16" t="str">
        <f aca="false">IF(AA449&lt;&gt;"COMPRAR","",IF(AB449="",IF(X449="","",IF(X449-V449&lt;0.01,"EMPATE TÉCNICO","")),IF(AB449&lt;I449,"ESTOQUE INSUFICIENTE",IF(X449="","",IF(X449-V449&lt;0.01,"EMPATE TÉCNICO","")))))</f>
        <v/>
      </c>
      <c r="AG449" s="16" t="s">
        <v>763</v>
      </c>
      <c r="AH449" s="16" t="s">
        <v>528</v>
      </c>
    </row>
    <row r="450" customFormat="false" ht="15" hidden="false" customHeight="false" outlineLevel="0" collapsed="false">
      <c r="A450" s="16" t="s">
        <v>1472</v>
      </c>
      <c r="B450" s="17" t="s">
        <v>1473</v>
      </c>
      <c r="C450" s="16" t="s">
        <v>1474</v>
      </c>
      <c r="D450" s="16" t="s">
        <v>621</v>
      </c>
      <c r="E450" s="18" t="n">
        <v>1</v>
      </c>
      <c r="F450" s="16" t="s">
        <v>41</v>
      </c>
      <c r="G450" s="18" t="n">
        <v>3</v>
      </c>
      <c r="H450" s="16" t="n">
        <v>2.1</v>
      </c>
      <c r="I450" s="18" t="n">
        <v>3</v>
      </c>
      <c r="J450" s="19" t="n">
        <v>25.052</v>
      </c>
      <c r="K450" s="19" t="n">
        <v>25.052</v>
      </c>
      <c r="L450" s="19" t="n">
        <v>25.052</v>
      </c>
      <c r="M450" s="19" t="n">
        <f aca="false">IF(J450&gt;0,J450,K450)*E450</f>
        <v>25.052</v>
      </c>
      <c r="N450" s="20" t="n">
        <v>25.39</v>
      </c>
      <c r="O450" s="21" t="str">
        <f aca="false">IF(R450="","",ROUND(R450*(1-Premissas!$B$4),4))</f>
        <v/>
      </c>
      <c r="P450" s="22"/>
      <c r="Q450" s="22"/>
      <c r="R450" s="23"/>
      <c r="S450" s="24" t="n">
        <v>844</v>
      </c>
      <c r="T450" s="24" t="n">
        <v>60</v>
      </c>
      <c r="U450" s="25"/>
      <c r="V450" s="19" t="n">
        <f aca="false">IF(COUNT(N450:Q450)=0,"",MIN(N450:Q450))</f>
        <v>25.39</v>
      </c>
      <c r="W450" s="16" t="str">
        <f aca="false">IF(V450="","",INDEX($N$4:$Q$4,MATCH(V450,N450:Q450,0)))</f>
        <v>DIMEC</v>
      </c>
      <c r="X450" s="19" t="str">
        <f aca="false">IF(COUNT(N450:Q450)&lt;2,"",SMALL(N450:Q450,2))</f>
        <v/>
      </c>
      <c r="Y450" s="26" t="n">
        <f aca="false">IF(OR(V450="",M450=0),"",V450/M450-1)</f>
        <v>0.0134919367715154</v>
      </c>
      <c r="Z450" s="26" t="n">
        <f aca="false">IF(OR(V450="",L450=""),"",V450/(L450*E450)-1)</f>
        <v>0.0134919367715154</v>
      </c>
      <c r="AA450" s="16" t="str">
        <f aca="false">IF(V450="","SEM OFERTA",IF(OR(Y450&gt;Premissas!$B$11,Y450&lt;Premissas!$B$12),"VERIFICAR - UNIDADE/EMBALAGEM",IF(Y450&gt;Premissas!$B$6,"NÃO COMPRAR - REAJUSTE &gt;5%","COMPRAR")))</f>
        <v>COMPRAR</v>
      </c>
      <c r="AB450" s="18" t="n">
        <f aca="false">IF(W450="DIMEC",S450,IF(W450="MEDCENTRO",U450,""))</f>
        <v>844</v>
      </c>
      <c r="AC450" s="18" t="n">
        <f aca="false">IF(AA450&lt;&gt;"COMPRAR",0,IF(AB450="",I450,MIN(I450,AB450)))</f>
        <v>3</v>
      </c>
      <c r="AD450" s="19" t="n">
        <f aca="false">IF(AC450&gt;0,AC450*V450,0)</f>
        <v>76.17</v>
      </c>
      <c r="AE450" s="19" t="n">
        <f aca="false">IF(AC450&gt;0,(M450-V450)*AC450,0)</f>
        <v>-1.014</v>
      </c>
      <c r="AF450" s="16" t="str">
        <f aca="false">IF(AA450&lt;&gt;"COMPRAR","",IF(AB450="",IF(X450="","",IF(X450-V450&lt;0.01,"EMPATE TÉCNICO","")),IF(AB450&lt;I450,"ESTOQUE INSUFICIENTE",IF(X450="","",IF(X450-V450&lt;0.01,"EMPATE TÉCNICO","")))))</f>
        <v/>
      </c>
      <c r="AG450" s="16" t="s">
        <v>490</v>
      </c>
      <c r="AH450" s="16" t="s">
        <v>528</v>
      </c>
    </row>
    <row r="451" customFormat="false" ht="15" hidden="false" customHeight="false" outlineLevel="0" collapsed="false">
      <c r="A451" s="16" t="s">
        <v>1475</v>
      </c>
      <c r="B451" s="17" t="s">
        <v>1476</v>
      </c>
      <c r="C451" s="16" t="s">
        <v>1477</v>
      </c>
      <c r="D451" s="16" t="s">
        <v>287</v>
      </c>
      <c r="E451" s="18" t="n">
        <v>1</v>
      </c>
      <c r="F451" s="16" t="s">
        <v>42</v>
      </c>
      <c r="G451" s="18" t="n">
        <v>0</v>
      </c>
      <c r="H451" s="16" t="n">
        <v>0.9</v>
      </c>
      <c r="I451" s="18" t="n">
        <v>3</v>
      </c>
      <c r="J451" s="19" t="n">
        <v>23.16</v>
      </c>
      <c r="K451" s="19" t="n">
        <v>23.16</v>
      </c>
      <c r="L451" s="19" t="n">
        <v>23.16</v>
      </c>
      <c r="M451" s="19" t="n">
        <f aca="false">IF(J451&gt;0,J451,K451)*E451</f>
        <v>23.16</v>
      </c>
      <c r="N451" s="20" t="n">
        <v>27.69</v>
      </c>
      <c r="O451" s="21" t="str">
        <f aca="false">IF(R451="","",ROUND(R451*(1-Premissas!$B$4),4))</f>
        <v/>
      </c>
      <c r="P451" s="22"/>
      <c r="Q451" s="22"/>
      <c r="R451" s="23"/>
      <c r="S451" s="24" t="n">
        <v>315</v>
      </c>
      <c r="T451" s="24" t="n">
        <v>60</v>
      </c>
      <c r="U451" s="25"/>
      <c r="V451" s="19" t="n">
        <f aca="false">IF(COUNT(N451:Q451)=0,"",MIN(N451:Q451))</f>
        <v>27.69</v>
      </c>
      <c r="W451" s="16" t="str">
        <f aca="false">IF(V451="","",INDEX($N$4:$Q$4,MATCH(V451,N451:Q451,0)))</f>
        <v>DIMEC</v>
      </c>
      <c r="X451" s="19" t="str">
        <f aca="false">IF(COUNT(N451:Q451)&lt;2,"",SMALL(N451:Q451,2))</f>
        <v/>
      </c>
      <c r="Y451" s="26" t="n">
        <f aca="false">IF(OR(V451="",M451=0),"",V451/M451-1)</f>
        <v>0.19559585492228</v>
      </c>
      <c r="Z451" s="26" t="n">
        <f aca="false">IF(OR(V451="",L451=""),"",V451/(L451*E451)-1)</f>
        <v>0.19559585492228</v>
      </c>
      <c r="AA451" s="16" t="str">
        <f aca="false">IF(V451="","SEM OFERTA",IF(OR(Y451&gt;Premissas!$B$11,Y451&lt;Premissas!$B$12),"VERIFICAR - UNIDADE/EMBALAGEM",IF(Y451&gt;Premissas!$B$6,"NÃO COMPRAR - REAJUSTE &gt;5%","COMPRAR")))</f>
        <v>NÃO COMPRAR - REAJUSTE &gt;5%</v>
      </c>
      <c r="AB451" s="18" t="n">
        <f aca="false">IF(W451="DIMEC",S451,IF(W451="MEDCENTRO",U451,""))</f>
        <v>315</v>
      </c>
      <c r="AC451" s="18" t="n">
        <f aca="false">IF(AA451&lt;&gt;"COMPRAR",0,IF(AB451="",I451,MIN(I451,AB451)))</f>
        <v>0</v>
      </c>
      <c r="AD451" s="19" t="n">
        <f aca="false">IF(AC451&gt;0,AC451*V451,0)</f>
        <v>0</v>
      </c>
      <c r="AE451" s="19" t="n">
        <f aca="false">IF(AC451&gt;0,(M451-V451)*AC451,0)</f>
        <v>0</v>
      </c>
      <c r="AF451" s="16" t="str">
        <f aca="false">IF(AA451&lt;&gt;"COMPRAR","",IF(AB451="",IF(X451="","",IF(X451-V451&lt;0.01,"EMPATE TÉCNICO","")),IF(AB451&lt;I451,"ESTOQUE INSUFICIENTE",IF(X451="","",IF(X451-V451&lt;0.01,"EMPATE TÉCNICO","")))))</f>
        <v/>
      </c>
      <c r="AG451" s="16" t="s">
        <v>139</v>
      </c>
      <c r="AH451" s="16" t="s">
        <v>528</v>
      </c>
    </row>
    <row r="452" customFormat="false" ht="15" hidden="false" customHeight="false" outlineLevel="0" collapsed="false">
      <c r="A452" s="16" t="s">
        <v>1478</v>
      </c>
      <c r="B452" s="17" t="s">
        <v>1479</v>
      </c>
      <c r="C452" s="16" t="s">
        <v>1480</v>
      </c>
      <c r="D452" s="16" t="s">
        <v>559</v>
      </c>
      <c r="E452" s="18" t="n">
        <v>1</v>
      </c>
      <c r="F452" s="16" t="s">
        <v>41</v>
      </c>
      <c r="G452" s="18" t="n">
        <v>12</v>
      </c>
      <c r="H452" s="16" t="n">
        <v>9.6</v>
      </c>
      <c r="I452" s="18" t="n">
        <v>2</v>
      </c>
      <c r="J452" s="19" t="n">
        <v>10.26</v>
      </c>
      <c r="K452" s="19" t="n">
        <v>10.26</v>
      </c>
      <c r="L452" s="19" t="n">
        <v>9.63</v>
      </c>
      <c r="M452" s="19" t="n">
        <f aca="false">IF(J452&gt;0,J452,K452)*E452</f>
        <v>10.26</v>
      </c>
      <c r="N452" s="20" t="n">
        <v>10.78</v>
      </c>
      <c r="O452" s="21" t="str">
        <f aca="false">IF(R452="","",ROUND(R452*(1-Premissas!$B$4),4))</f>
        <v/>
      </c>
      <c r="P452" s="22"/>
      <c r="Q452" s="22"/>
      <c r="R452" s="23"/>
      <c r="S452" s="24" t="n">
        <v>6236</v>
      </c>
      <c r="T452" s="24" t="n">
        <v>100</v>
      </c>
      <c r="U452" s="25"/>
      <c r="V452" s="19" t="n">
        <f aca="false">IF(COUNT(N452:Q452)=0,"",MIN(N452:Q452))</f>
        <v>10.78</v>
      </c>
      <c r="W452" s="16" t="str">
        <f aca="false">IF(V452="","",INDEX($N$4:$Q$4,MATCH(V452,N452:Q452,0)))</f>
        <v>DIMEC</v>
      </c>
      <c r="X452" s="19" t="str">
        <f aca="false">IF(COUNT(N452:Q452)&lt;2,"",SMALL(N452:Q452,2))</f>
        <v/>
      </c>
      <c r="Y452" s="26" t="n">
        <f aca="false">IF(OR(V452="",M452=0),"",V452/M452-1)</f>
        <v>0.0506822612085769</v>
      </c>
      <c r="Z452" s="26" t="n">
        <f aca="false">IF(OR(V452="",L452=""),"",V452/(L452*E452)-1)</f>
        <v>0.119418483904465</v>
      </c>
      <c r="AA452" s="16" t="str">
        <f aca="false">IF(V452="","SEM OFERTA",IF(OR(Y452&gt;Premissas!$B$11,Y452&lt;Premissas!$B$12),"VERIFICAR - UNIDADE/EMBALAGEM",IF(Y452&gt;Premissas!$B$6,"NÃO COMPRAR - REAJUSTE &gt;5%","COMPRAR")))</f>
        <v>NÃO COMPRAR - REAJUSTE &gt;5%</v>
      </c>
      <c r="AB452" s="18" t="n">
        <f aca="false">IF(W452="DIMEC",S452,IF(W452="MEDCENTRO",U452,""))</f>
        <v>6236</v>
      </c>
      <c r="AC452" s="18" t="n">
        <f aca="false">IF(AA452&lt;&gt;"COMPRAR",0,IF(AB452="",I452,MIN(I452,AB452)))</f>
        <v>0</v>
      </c>
      <c r="AD452" s="19" t="n">
        <f aca="false">IF(AC452&gt;0,AC452*V452,0)</f>
        <v>0</v>
      </c>
      <c r="AE452" s="19" t="n">
        <f aca="false">IF(AC452&gt;0,(M452-V452)*AC452,0)</f>
        <v>0</v>
      </c>
      <c r="AF452" s="16" t="str">
        <f aca="false">IF(AA452&lt;&gt;"COMPRAR","",IF(AB452="",IF(X452="","",IF(X452-V452&lt;0.01,"EMPATE TÉCNICO","")),IF(AB452&lt;I452,"ESTOQUE INSUFICIENTE",IF(X452="","",IF(X452-V452&lt;0.01,"EMPATE TÉCNICO","")))))</f>
        <v/>
      </c>
      <c r="AG452" s="16" t="s">
        <v>304</v>
      </c>
      <c r="AH452" s="16" t="s">
        <v>528</v>
      </c>
    </row>
    <row r="453" customFormat="false" ht="15" hidden="false" customHeight="false" outlineLevel="0" collapsed="false">
      <c r="A453" s="16" t="s">
        <v>1481</v>
      </c>
      <c r="B453" s="17" t="s">
        <v>1482</v>
      </c>
      <c r="C453" s="16" t="s">
        <v>1483</v>
      </c>
      <c r="D453" s="16" t="s">
        <v>1484</v>
      </c>
      <c r="E453" s="18" t="n">
        <v>1</v>
      </c>
      <c r="F453" s="16" t="s">
        <v>41</v>
      </c>
      <c r="G453" s="18" t="n">
        <v>7</v>
      </c>
      <c r="H453" s="16" t="n">
        <v>7.3</v>
      </c>
      <c r="I453" s="18" t="n">
        <v>12</v>
      </c>
      <c r="J453" s="19" t="n">
        <v>30.375</v>
      </c>
      <c r="K453" s="19" t="n">
        <v>30.375</v>
      </c>
      <c r="L453" s="19" t="n">
        <v>28.39</v>
      </c>
      <c r="M453" s="19" t="n">
        <f aca="false">IF(J453&gt;0,J453,K453)*E453</f>
        <v>30.375</v>
      </c>
      <c r="N453" s="20" t="n">
        <v>38.48</v>
      </c>
      <c r="O453" s="21" t="n">
        <f aca="false">IF(R453="","",ROUND(R453*(1-Premissas!$B$4),4))</f>
        <v>30.3145</v>
      </c>
      <c r="P453" s="22"/>
      <c r="Q453" s="22"/>
      <c r="R453" s="23" t="n">
        <v>31.91</v>
      </c>
      <c r="S453" s="24" t="n">
        <v>231</v>
      </c>
      <c r="T453" s="24" t="n">
        <v>48</v>
      </c>
      <c r="U453" s="25" t="n">
        <v>947</v>
      </c>
      <c r="V453" s="19" t="n">
        <f aca="false">IF(COUNT(N453:Q453)=0,"",MIN(N453:Q453))</f>
        <v>30.3145</v>
      </c>
      <c r="W453" s="16" t="str">
        <f aca="false">IF(V453="","",INDEX($N$4:$Q$4,MATCH(V453,N453:Q453,0)))</f>
        <v>MEDCENTRO</v>
      </c>
      <c r="X453" s="19" t="n">
        <f aca="false">IF(COUNT(N453:Q453)&lt;2,"",SMALL(N453:Q453,2))</f>
        <v>38.48</v>
      </c>
      <c r="Y453" s="26" t="n">
        <f aca="false">IF(OR(V453="",M453=0),"",V453/M453-1)</f>
        <v>-0.00199176954732516</v>
      </c>
      <c r="Z453" s="26" t="n">
        <f aca="false">IF(OR(V453="",L453=""),"",V453/(L453*E453)-1)</f>
        <v>0.0677879535047552</v>
      </c>
      <c r="AA453" s="16" t="str">
        <f aca="false">IF(V453="","SEM OFERTA",IF(OR(Y453&gt;Premissas!$B$11,Y453&lt;Premissas!$B$12),"VERIFICAR - UNIDADE/EMBALAGEM",IF(Y453&gt;Premissas!$B$6,"NÃO COMPRAR - REAJUSTE &gt;5%","COMPRAR")))</f>
        <v>COMPRAR</v>
      </c>
      <c r="AB453" s="18" t="n">
        <f aca="false">IF(W453="DIMEC",S453,IF(W453="MEDCENTRO",U453,""))</f>
        <v>947</v>
      </c>
      <c r="AC453" s="18" t="n">
        <f aca="false">IF(AA453&lt;&gt;"COMPRAR",0,IF(AB453="",I453,MIN(I453,AB453)))</f>
        <v>12</v>
      </c>
      <c r="AD453" s="19" t="n">
        <f aca="false">IF(AC453&gt;0,AC453*V453,0)</f>
        <v>363.774</v>
      </c>
      <c r="AE453" s="19" t="n">
        <f aca="false">IF(AC453&gt;0,(M453-V453)*AC453,0)</f>
        <v>0.726000000000013</v>
      </c>
      <c r="AF453" s="16" t="str">
        <f aca="false">IF(AA453&lt;&gt;"COMPRAR","",IF(AB453="",IF(X453="","",IF(X453-V453&lt;0.01,"EMPATE TÉCNICO","")),IF(AB453&lt;I453,"ESTOQUE INSUFICIENTE",IF(X453="","",IF(X453-V453&lt;0.01,"EMPATE TÉCNICO","")))))</f>
        <v/>
      </c>
      <c r="AG453" s="16" t="s">
        <v>139</v>
      </c>
      <c r="AH453" s="16" t="s">
        <v>528</v>
      </c>
    </row>
    <row r="454" customFormat="false" ht="15" hidden="false" customHeight="false" outlineLevel="0" collapsed="false">
      <c r="A454" s="16" t="s">
        <v>1485</v>
      </c>
      <c r="B454" s="17" t="s">
        <v>1486</v>
      </c>
      <c r="C454" s="16" t="s">
        <v>1487</v>
      </c>
      <c r="D454" s="16" t="s">
        <v>1484</v>
      </c>
      <c r="E454" s="18" t="n">
        <v>1</v>
      </c>
      <c r="F454" s="16" t="s">
        <v>41</v>
      </c>
      <c r="G454" s="18" t="n">
        <v>1</v>
      </c>
      <c r="H454" s="16" t="n">
        <v>2.2</v>
      </c>
      <c r="I454" s="18" t="n">
        <v>5</v>
      </c>
      <c r="J454" s="19" t="n">
        <v>30.03</v>
      </c>
      <c r="K454" s="19" t="n">
        <v>30.03</v>
      </c>
      <c r="L454" s="19" t="n">
        <v>30.03</v>
      </c>
      <c r="M454" s="19" t="n">
        <f aca="false">IF(J454&gt;0,J454,K454)*E454</f>
        <v>30.03</v>
      </c>
      <c r="N454" s="20" t="n">
        <v>41.13</v>
      </c>
      <c r="O454" s="21" t="n">
        <f aca="false">IF(R454="","",ROUND(R454*(1-Premissas!$B$4),4))</f>
        <v>31.179</v>
      </c>
      <c r="P454" s="22"/>
      <c r="Q454" s="22"/>
      <c r="R454" s="23" t="n">
        <v>32.82</v>
      </c>
      <c r="S454" s="24" t="n">
        <v>145</v>
      </c>
      <c r="T454" s="24" t="n">
        <v>48</v>
      </c>
      <c r="U454" s="25" t="n">
        <v>458</v>
      </c>
      <c r="V454" s="19" t="n">
        <f aca="false">IF(COUNT(N454:Q454)=0,"",MIN(N454:Q454))</f>
        <v>31.179</v>
      </c>
      <c r="W454" s="16" t="str">
        <f aca="false">IF(V454="","",INDEX($N$4:$Q$4,MATCH(V454,N454:Q454,0)))</f>
        <v>MEDCENTRO</v>
      </c>
      <c r="X454" s="19" t="n">
        <f aca="false">IF(COUNT(N454:Q454)&lt;2,"",SMALL(N454:Q454,2))</f>
        <v>41.13</v>
      </c>
      <c r="Y454" s="26" t="n">
        <f aca="false">IF(OR(V454="",M454=0),"",V454/M454-1)</f>
        <v>0.0382617382617381</v>
      </c>
      <c r="Z454" s="26" t="n">
        <f aca="false">IF(OR(V454="",L454=""),"",V454/(L454*E454)-1)</f>
        <v>0.0382617382617381</v>
      </c>
      <c r="AA454" s="16" t="str">
        <f aca="false">IF(V454="","SEM OFERTA",IF(OR(Y454&gt;Premissas!$B$11,Y454&lt;Premissas!$B$12),"VERIFICAR - UNIDADE/EMBALAGEM",IF(Y454&gt;Premissas!$B$6,"NÃO COMPRAR - REAJUSTE &gt;5%","COMPRAR")))</f>
        <v>COMPRAR</v>
      </c>
      <c r="AB454" s="18" t="n">
        <f aca="false">IF(W454="DIMEC",S454,IF(W454="MEDCENTRO",U454,""))</f>
        <v>458</v>
      </c>
      <c r="AC454" s="18" t="n">
        <f aca="false">IF(AA454&lt;&gt;"COMPRAR",0,IF(AB454="",I454,MIN(I454,AB454)))</f>
        <v>5</v>
      </c>
      <c r="AD454" s="19" t="n">
        <f aca="false">IF(AC454&gt;0,AC454*V454,0)</f>
        <v>155.895</v>
      </c>
      <c r="AE454" s="19" t="n">
        <f aca="false">IF(AC454&gt;0,(M454-V454)*AC454,0)</f>
        <v>-5.74499999999999</v>
      </c>
      <c r="AF454" s="16" t="str">
        <f aca="false">IF(AA454&lt;&gt;"COMPRAR","",IF(AB454="",IF(X454="","",IF(X454-V454&lt;0.01,"EMPATE TÉCNICO","")),IF(AB454&lt;I454,"ESTOQUE INSUFICIENTE",IF(X454="","",IF(X454-V454&lt;0.01,"EMPATE TÉCNICO","")))))</f>
        <v/>
      </c>
      <c r="AG454" s="16" t="s">
        <v>139</v>
      </c>
      <c r="AH454" s="16" t="s">
        <v>528</v>
      </c>
    </row>
    <row r="455" customFormat="false" ht="15" hidden="false" customHeight="false" outlineLevel="0" collapsed="false">
      <c r="A455" s="16" t="s">
        <v>1488</v>
      </c>
      <c r="B455" s="17" t="s">
        <v>1489</v>
      </c>
      <c r="C455" s="16" t="s">
        <v>1490</v>
      </c>
      <c r="D455" s="16" t="s">
        <v>1484</v>
      </c>
      <c r="E455" s="18" t="n">
        <v>1</v>
      </c>
      <c r="F455" s="16" t="s">
        <v>41</v>
      </c>
      <c r="G455" s="18" t="n">
        <v>3</v>
      </c>
      <c r="H455" s="16" t="n">
        <v>4.3</v>
      </c>
      <c r="I455" s="18" t="n">
        <v>9</v>
      </c>
      <c r="J455" s="19" t="n">
        <v>29.92</v>
      </c>
      <c r="K455" s="19" t="n">
        <v>29.92</v>
      </c>
      <c r="L455" s="19" t="n">
        <v>28.98</v>
      </c>
      <c r="M455" s="19" t="n">
        <f aca="false">IF(J455&gt;0,J455,K455)*E455</f>
        <v>29.92</v>
      </c>
      <c r="N455" s="20" t="n">
        <v>40.47</v>
      </c>
      <c r="O455" s="21" t="n">
        <f aca="false">IF(R455="","",ROUND(R455*(1-Premissas!$B$4),4))</f>
        <v>31.0365</v>
      </c>
      <c r="P455" s="22"/>
      <c r="Q455" s="22"/>
      <c r="R455" s="23" t="n">
        <v>32.67</v>
      </c>
      <c r="S455" s="24" t="n">
        <v>52</v>
      </c>
      <c r="T455" s="24" t="n">
        <v>48</v>
      </c>
      <c r="U455" s="25" t="n">
        <v>36</v>
      </c>
      <c r="V455" s="19" t="n">
        <f aca="false">IF(COUNT(N455:Q455)=0,"",MIN(N455:Q455))</f>
        <v>31.0365</v>
      </c>
      <c r="W455" s="16" t="str">
        <f aca="false">IF(V455="","",INDEX($N$4:$Q$4,MATCH(V455,N455:Q455,0)))</f>
        <v>MEDCENTRO</v>
      </c>
      <c r="X455" s="19" t="n">
        <f aca="false">IF(COUNT(N455:Q455)&lt;2,"",SMALL(N455:Q455,2))</f>
        <v>40.47</v>
      </c>
      <c r="Y455" s="26" t="n">
        <f aca="false">IF(OR(V455="",M455=0),"",V455/M455-1)</f>
        <v>0.0373161764705883</v>
      </c>
      <c r="Z455" s="26" t="n">
        <f aca="false">IF(OR(V455="",L455=""),"",V455/(L455*E455)-1)</f>
        <v>0.0709627329192546</v>
      </c>
      <c r="AA455" s="16" t="str">
        <f aca="false">IF(V455="","SEM OFERTA",IF(OR(Y455&gt;Premissas!$B$11,Y455&lt;Premissas!$B$12),"VERIFICAR - UNIDADE/EMBALAGEM",IF(Y455&gt;Premissas!$B$6,"NÃO COMPRAR - REAJUSTE &gt;5%","COMPRAR")))</f>
        <v>COMPRAR</v>
      </c>
      <c r="AB455" s="18" t="n">
        <f aca="false">IF(W455="DIMEC",S455,IF(W455="MEDCENTRO",U455,""))</f>
        <v>36</v>
      </c>
      <c r="AC455" s="18" t="n">
        <f aca="false">IF(AA455&lt;&gt;"COMPRAR",0,IF(AB455="",I455,MIN(I455,AB455)))</f>
        <v>9</v>
      </c>
      <c r="AD455" s="19" t="n">
        <f aca="false">IF(AC455&gt;0,AC455*V455,0)</f>
        <v>279.3285</v>
      </c>
      <c r="AE455" s="19" t="n">
        <f aca="false">IF(AC455&gt;0,(M455-V455)*AC455,0)</f>
        <v>-10.0485</v>
      </c>
      <c r="AF455" s="16" t="str">
        <f aca="false">IF(AA455&lt;&gt;"COMPRAR","",IF(AB455="",IF(X455="","",IF(X455-V455&lt;0.01,"EMPATE TÉCNICO","")),IF(AB455&lt;I455,"ESTOQUE INSUFICIENTE",IF(X455="","",IF(X455-V455&lt;0.01,"EMPATE TÉCNICO","")))))</f>
        <v/>
      </c>
      <c r="AG455" s="16" t="s">
        <v>139</v>
      </c>
      <c r="AH455" s="16" t="s">
        <v>528</v>
      </c>
    </row>
    <row r="456" customFormat="false" ht="15" hidden="false" customHeight="false" outlineLevel="0" collapsed="false">
      <c r="A456" s="16" t="s">
        <v>1491</v>
      </c>
      <c r="B456" s="17" t="s">
        <v>1492</v>
      </c>
      <c r="C456" s="16" t="s">
        <v>1493</v>
      </c>
      <c r="D456" s="16" t="s">
        <v>762</v>
      </c>
      <c r="E456" s="18" t="n">
        <v>1</v>
      </c>
      <c r="F456" s="16" t="s">
        <v>43</v>
      </c>
      <c r="G456" s="18" t="n">
        <v>0</v>
      </c>
      <c r="H456" s="16" t="n">
        <v>2.9</v>
      </c>
      <c r="I456" s="18" t="n">
        <v>8</v>
      </c>
      <c r="J456" s="19" t="n">
        <v>8.86</v>
      </c>
      <c r="K456" s="19" t="n">
        <v>8.86</v>
      </c>
      <c r="L456" s="19" t="n">
        <v>8.86</v>
      </c>
      <c r="M456" s="19" t="n">
        <f aca="false">IF(J456&gt;0,J456,K456)*E456</f>
        <v>8.86</v>
      </c>
      <c r="N456" s="20" t="n">
        <v>12.02</v>
      </c>
      <c r="O456" s="21" t="str">
        <f aca="false">IF(R456="","",ROUND(R456*(1-Premissas!$B$4),4))</f>
        <v/>
      </c>
      <c r="P456" s="22"/>
      <c r="Q456" s="22"/>
      <c r="R456" s="23"/>
      <c r="S456" s="24" t="n">
        <v>120</v>
      </c>
      <c r="T456" s="24" t="n">
        <v>120</v>
      </c>
      <c r="U456" s="25"/>
      <c r="V456" s="19" t="n">
        <f aca="false">IF(COUNT(N456:Q456)=0,"",MIN(N456:Q456))</f>
        <v>12.02</v>
      </c>
      <c r="W456" s="16" t="str">
        <f aca="false">IF(V456="","",INDEX($N$4:$Q$4,MATCH(V456,N456:Q456,0)))</f>
        <v>DIMEC</v>
      </c>
      <c r="X456" s="19" t="str">
        <f aca="false">IF(COUNT(N456:Q456)&lt;2,"",SMALL(N456:Q456,2))</f>
        <v/>
      </c>
      <c r="Y456" s="26" t="n">
        <f aca="false">IF(OR(V456="",M456=0),"",V456/M456-1)</f>
        <v>0.35665914221219</v>
      </c>
      <c r="Z456" s="26" t="n">
        <f aca="false">IF(OR(V456="",L456=""),"",V456/(L456*E456)-1)</f>
        <v>0.35665914221219</v>
      </c>
      <c r="AA456" s="16" t="str">
        <f aca="false">IF(V456="","SEM OFERTA",IF(OR(Y456&gt;Premissas!$B$11,Y456&lt;Premissas!$B$12),"VERIFICAR - UNIDADE/EMBALAGEM",IF(Y456&gt;Premissas!$B$6,"NÃO COMPRAR - REAJUSTE &gt;5%","COMPRAR")))</f>
        <v>NÃO COMPRAR - REAJUSTE &gt;5%</v>
      </c>
      <c r="AB456" s="18" t="n">
        <f aca="false">IF(W456="DIMEC",S456,IF(W456="MEDCENTRO",U456,""))</f>
        <v>120</v>
      </c>
      <c r="AC456" s="18" t="n">
        <f aca="false">IF(AA456&lt;&gt;"COMPRAR",0,IF(AB456="",I456,MIN(I456,AB456)))</f>
        <v>0</v>
      </c>
      <c r="AD456" s="19" t="n">
        <f aca="false">IF(AC456&gt;0,AC456*V456,0)</f>
        <v>0</v>
      </c>
      <c r="AE456" s="19" t="n">
        <f aca="false">IF(AC456&gt;0,(M456-V456)*AC456,0)</f>
        <v>0</v>
      </c>
      <c r="AF456" s="16" t="str">
        <f aca="false">IF(AA456&lt;&gt;"COMPRAR","",IF(AB456="",IF(X456="","",IF(X456-V456&lt;0.01,"EMPATE TÉCNICO","")),IF(AB456&lt;I456,"ESTOQUE INSUFICIENTE",IF(X456="","",IF(X456-V456&lt;0.01,"EMPATE TÉCNICO","")))))</f>
        <v/>
      </c>
      <c r="AG456" s="16" t="s">
        <v>763</v>
      </c>
      <c r="AH456" s="16" t="s">
        <v>528</v>
      </c>
    </row>
    <row r="457" customFormat="false" ht="15" hidden="false" customHeight="false" outlineLevel="0" collapsed="false">
      <c r="A457" s="16" t="s">
        <v>1494</v>
      </c>
      <c r="B457" s="17" t="s">
        <v>1495</v>
      </c>
      <c r="C457" s="16" t="s">
        <v>1496</v>
      </c>
      <c r="D457" s="16" t="s">
        <v>621</v>
      </c>
      <c r="E457" s="18" t="n">
        <v>1</v>
      </c>
      <c r="F457" s="16" t="s">
        <v>41</v>
      </c>
      <c r="G457" s="18" t="n">
        <v>1</v>
      </c>
      <c r="H457" s="16" t="n">
        <v>0.6</v>
      </c>
      <c r="I457" s="18" t="n">
        <v>1</v>
      </c>
      <c r="J457" s="19" t="n">
        <v>39.58</v>
      </c>
      <c r="K457" s="19" t="n">
        <v>39.58</v>
      </c>
      <c r="L457" s="19" t="n">
        <v>39.58</v>
      </c>
      <c r="M457" s="19" t="n">
        <f aca="false">IF(J457&gt;0,J457,K457)*E457</f>
        <v>39.58</v>
      </c>
      <c r="N457" s="20" t="n">
        <v>44.45</v>
      </c>
      <c r="O457" s="21" t="str">
        <f aca="false">IF(R457="","",ROUND(R457*(1-Premissas!$B$4),4))</f>
        <v/>
      </c>
      <c r="P457" s="22"/>
      <c r="Q457" s="22"/>
      <c r="R457" s="23"/>
      <c r="S457" s="24" t="n">
        <v>85</v>
      </c>
      <c r="T457" s="24" t="n">
        <v>56</v>
      </c>
      <c r="U457" s="25"/>
      <c r="V457" s="19" t="n">
        <f aca="false">IF(COUNT(N457:Q457)=0,"",MIN(N457:Q457))</f>
        <v>44.45</v>
      </c>
      <c r="W457" s="16" t="str">
        <f aca="false">IF(V457="","",INDEX($N$4:$Q$4,MATCH(V457,N457:Q457,0)))</f>
        <v>DIMEC</v>
      </c>
      <c r="X457" s="19" t="str">
        <f aca="false">IF(COUNT(N457:Q457)&lt;2,"",SMALL(N457:Q457,2))</f>
        <v/>
      </c>
      <c r="Y457" s="26" t="n">
        <f aca="false">IF(OR(V457="",M457=0),"",V457/M457-1)</f>
        <v>0.123041940373926</v>
      </c>
      <c r="Z457" s="26" t="n">
        <f aca="false">IF(OR(V457="",L457=""),"",V457/(L457*E457)-1)</f>
        <v>0.123041940373926</v>
      </c>
      <c r="AA457" s="16" t="str">
        <f aca="false">IF(V457="","SEM OFERTA",IF(OR(Y457&gt;Premissas!$B$11,Y457&lt;Premissas!$B$12),"VERIFICAR - UNIDADE/EMBALAGEM",IF(Y457&gt;Premissas!$B$6,"NÃO COMPRAR - REAJUSTE &gt;5%","COMPRAR")))</f>
        <v>NÃO COMPRAR - REAJUSTE &gt;5%</v>
      </c>
      <c r="AB457" s="18" t="n">
        <f aca="false">IF(W457="DIMEC",S457,IF(W457="MEDCENTRO",U457,""))</f>
        <v>85</v>
      </c>
      <c r="AC457" s="18" t="n">
        <f aca="false">IF(AA457&lt;&gt;"COMPRAR",0,IF(AB457="",I457,MIN(I457,AB457)))</f>
        <v>0</v>
      </c>
      <c r="AD457" s="19" t="n">
        <f aca="false">IF(AC457&gt;0,AC457*V457,0)</f>
        <v>0</v>
      </c>
      <c r="AE457" s="19" t="n">
        <f aca="false">IF(AC457&gt;0,(M457-V457)*AC457,0)</f>
        <v>0</v>
      </c>
      <c r="AF457" s="16" t="str">
        <f aca="false">IF(AA457&lt;&gt;"COMPRAR","",IF(AB457="",IF(X457="","",IF(X457-V457&lt;0.01,"EMPATE TÉCNICO","")),IF(AB457&lt;I457,"ESTOQUE INSUFICIENTE",IF(X457="","",IF(X457-V457&lt;0.01,"EMPATE TÉCNICO","")))))</f>
        <v/>
      </c>
      <c r="AG457" s="16" t="s">
        <v>1241</v>
      </c>
      <c r="AH457" s="16" t="s">
        <v>1497</v>
      </c>
    </row>
    <row r="458" customFormat="false" ht="15" hidden="false" customHeight="false" outlineLevel="0" collapsed="false">
      <c r="A458" s="16" t="s">
        <v>1498</v>
      </c>
      <c r="B458" s="17" t="s">
        <v>1499</v>
      </c>
      <c r="C458" s="16" t="s">
        <v>1500</v>
      </c>
      <c r="D458" s="16" t="s">
        <v>546</v>
      </c>
      <c r="E458" s="18" t="n">
        <v>1</v>
      </c>
      <c r="F458" s="16" t="s">
        <v>42</v>
      </c>
      <c r="G458" s="18" t="n">
        <v>0</v>
      </c>
      <c r="H458" s="16" t="n">
        <v>0.5</v>
      </c>
      <c r="I458" s="18" t="n">
        <v>2</v>
      </c>
      <c r="J458" s="19" t="n">
        <v>11.5</v>
      </c>
      <c r="K458" s="19" t="n">
        <v>11.5</v>
      </c>
      <c r="L458" s="19" t="n">
        <v>11.5</v>
      </c>
      <c r="M458" s="19" t="n">
        <f aca="false">IF(J458&gt;0,J458,K458)*E458</f>
        <v>11.5</v>
      </c>
      <c r="N458" s="20"/>
      <c r="O458" s="21" t="n">
        <f aca="false">IF(R458="","",ROUND(R458*(1-Premissas!$B$4),4))</f>
        <v>11.5615</v>
      </c>
      <c r="P458" s="22"/>
      <c r="Q458" s="22"/>
      <c r="R458" s="23" t="n">
        <v>12.17</v>
      </c>
      <c r="S458" s="24"/>
      <c r="T458" s="24"/>
      <c r="U458" s="25" t="n">
        <v>173</v>
      </c>
      <c r="V458" s="19" t="n">
        <f aca="false">IF(COUNT(N458:Q458)=0,"",MIN(N458:Q458))</f>
        <v>11.5615</v>
      </c>
      <c r="W458" s="16" t="str">
        <f aca="false">IF(V458="","",INDEX($N$4:$Q$4,MATCH(V458,N458:Q458,0)))</f>
        <v>MEDCENTRO</v>
      </c>
      <c r="X458" s="19" t="str">
        <f aca="false">IF(COUNT(N458:Q458)&lt;2,"",SMALL(N458:Q458,2))</f>
        <v/>
      </c>
      <c r="Y458" s="26" t="n">
        <f aca="false">IF(OR(V458="",M458=0),"",V458/M458-1)</f>
        <v>0.00534782608695661</v>
      </c>
      <c r="Z458" s="26" t="n">
        <f aca="false">IF(OR(V458="",L458=""),"",V458/(L458*E458)-1)</f>
        <v>0.00534782608695661</v>
      </c>
      <c r="AA458" s="16" t="str">
        <f aca="false">IF(V458="","SEM OFERTA",IF(OR(Y458&gt;Premissas!$B$11,Y458&lt;Premissas!$B$12),"VERIFICAR - UNIDADE/EMBALAGEM",IF(Y458&gt;Premissas!$B$6,"NÃO COMPRAR - REAJUSTE &gt;5%","COMPRAR")))</f>
        <v>COMPRAR</v>
      </c>
      <c r="AB458" s="18" t="n">
        <f aca="false">IF(W458="DIMEC",S458,IF(W458="MEDCENTRO",U458,""))</f>
        <v>173</v>
      </c>
      <c r="AC458" s="18" t="n">
        <f aca="false">IF(AA458&lt;&gt;"COMPRAR",0,IF(AB458="",I458,MIN(I458,AB458)))</f>
        <v>2</v>
      </c>
      <c r="AD458" s="19" t="n">
        <f aca="false">IF(AC458&gt;0,AC458*V458,0)</f>
        <v>23.123</v>
      </c>
      <c r="AE458" s="19" t="n">
        <f aca="false">IF(AC458&gt;0,(M458-V458)*AC458,0)</f>
        <v>-0.123000000000001</v>
      </c>
      <c r="AF458" s="16" t="str">
        <f aca="false">IF(AA458&lt;&gt;"COMPRAR","",IF(AB458="",IF(X458="","",IF(X458-V458&lt;0.01,"EMPATE TÉCNICO","")),IF(AB458&lt;I458,"ESTOQUE INSUFICIENTE",IF(X458="","",IF(X458-V458&lt;0.01,"EMPATE TÉCNICO","")))))</f>
        <v/>
      </c>
      <c r="AG458" s="16" t="s">
        <v>298</v>
      </c>
      <c r="AH458" s="16" t="s">
        <v>1497</v>
      </c>
    </row>
    <row r="459" customFormat="false" ht="15" hidden="false" customHeight="false" outlineLevel="0" collapsed="false">
      <c r="A459" s="16" t="s">
        <v>1501</v>
      </c>
      <c r="B459" s="17" t="s">
        <v>1502</v>
      </c>
      <c r="C459" s="16" t="s">
        <v>1503</v>
      </c>
      <c r="D459" s="16" t="s">
        <v>287</v>
      </c>
      <c r="E459" s="18" t="n">
        <v>1</v>
      </c>
      <c r="F459" s="16" t="s">
        <v>43</v>
      </c>
      <c r="G459" s="18" t="n">
        <v>0</v>
      </c>
      <c r="H459" s="16" t="n">
        <v>0.1</v>
      </c>
      <c r="I459" s="18" t="n">
        <v>1</v>
      </c>
      <c r="J459" s="19" t="n">
        <v>18.96</v>
      </c>
      <c r="K459" s="19" t="n">
        <v>18.96</v>
      </c>
      <c r="L459" s="19" t="n">
        <v>18.96</v>
      </c>
      <c r="M459" s="19" t="n">
        <f aca="false">IF(J459&gt;0,J459,K459)*E459</f>
        <v>18.96</v>
      </c>
      <c r="N459" s="20" t="n">
        <v>19.87</v>
      </c>
      <c r="O459" s="21" t="str">
        <f aca="false">IF(R459="","",ROUND(R459*(1-Premissas!$B$4),4))</f>
        <v/>
      </c>
      <c r="P459" s="22"/>
      <c r="Q459" s="22"/>
      <c r="R459" s="23"/>
      <c r="S459" s="24" t="n">
        <v>138</v>
      </c>
      <c r="T459" s="24" t="n">
        <v>25</v>
      </c>
      <c r="U459" s="25"/>
      <c r="V459" s="19" t="n">
        <f aca="false">IF(COUNT(N459:Q459)=0,"",MIN(N459:Q459))</f>
        <v>19.87</v>
      </c>
      <c r="W459" s="16" t="str">
        <f aca="false">IF(V459="","",INDEX($N$4:$Q$4,MATCH(V459,N459:Q459,0)))</f>
        <v>DIMEC</v>
      </c>
      <c r="X459" s="19" t="str">
        <f aca="false">IF(COUNT(N459:Q459)&lt;2,"",SMALL(N459:Q459,2))</f>
        <v/>
      </c>
      <c r="Y459" s="26" t="n">
        <f aca="false">IF(OR(V459="",M459=0),"",V459/M459-1)</f>
        <v>0.0479957805907174</v>
      </c>
      <c r="Z459" s="26" t="n">
        <f aca="false">IF(OR(V459="",L459=""),"",V459/(L459*E459)-1)</f>
        <v>0.0479957805907174</v>
      </c>
      <c r="AA459" s="16" t="str">
        <f aca="false">IF(V459="","SEM OFERTA",IF(OR(Y459&gt;Premissas!$B$11,Y459&lt;Premissas!$B$12),"VERIFICAR - UNIDADE/EMBALAGEM",IF(Y459&gt;Premissas!$B$6,"NÃO COMPRAR - REAJUSTE &gt;5%","COMPRAR")))</f>
        <v>COMPRAR</v>
      </c>
      <c r="AB459" s="18" t="n">
        <f aca="false">IF(W459="DIMEC",S459,IF(W459="MEDCENTRO",U459,""))</f>
        <v>138</v>
      </c>
      <c r="AC459" s="18" t="n">
        <f aca="false">IF(AA459&lt;&gt;"COMPRAR",0,IF(AB459="",I459,MIN(I459,AB459)))</f>
        <v>1</v>
      </c>
      <c r="AD459" s="19" t="n">
        <f aca="false">IF(AC459&gt;0,AC459*V459,0)</f>
        <v>19.87</v>
      </c>
      <c r="AE459" s="19" t="n">
        <f aca="false">IF(AC459&gt;0,(M459-V459)*AC459,0)</f>
        <v>-0.91</v>
      </c>
      <c r="AF459" s="16" t="str">
        <f aca="false">IF(AA459&lt;&gt;"COMPRAR","",IF(AB459="",IF(X459="","",IF(X459-V459&lt;0.01,"EMPATE TÉCNICO","")),IF(AB459&lt;I459,"ESTOQUE INSUFICIENTE",IF(X459="","",IF(X459-V459&lt;0.01,"EMPATE TÉCNICO","")))))</f>
        <v/>
      </c>
      <c r="AG459" s="16" t="s">
        <v>139</v>
      </c>
      <c r="AH459" s="16" t="s">
        <v>1497</v>
      </c>
    </row>
    <row r="460" customFormat="false" ht="15" hidden="false" customHeight="false" outlineLevel="0" collapsed="false">
      <c r="A460" s="16" t="s">
        <v>1504</v>
      </c>
      <c r="B460" s="17" t="s">
        <v>1505</v>
      </c>
      <c r="C460" s="16" t="s">
        <v>1506</v>
      </c>
      <c r="D460" s="16" t="s">
        <v>563</v>
      </c>
      <c r="E460" s="18" t="n">
        <v>1</v>
      </c>
      <c r="F460" s="16" t="s">
        <v>41</v>
      </c>
      <c r="G460" s="18" t="n">
        <v>48</v>
      </c>
      <c r="H460" s="16" t="n">
        <v>22.9</v>
      </c>
      <c r="I460" s="18" t="n">
        <v>11</v>
      </c>
      <c r="J460" s="19" t="n">
        <v>7.34</v>
      </c>
      <c r="K460" s="19" t="n">
        <v>7.34</v>
      </c>
      <c r="L460" s="19" t="n">
        <v>7.34</v>
      </c>
      <c r="M460" s="19" t="n">
        <f aca="false">IF(J460&gt;0,J460,K460)*E460</f>
        <v>7.34</v>
      </c>
      <c r="N460" s="20" t="n">
        <v>9.44</v>
      </c>
      <c r="O460" s="21" t="str">
        <f aca="false">IF(R460="","",ROUND(R460*(1-Premissas!$B$4),4))</f>
        <v/>
      </c>
      <c r="P460" s="22"/>
      <c r="Q460" s="22"/>
      <c r="R460" s="23"/>
      <c r="S460" s="24" t="n">
        <v>873</v>
      </c>
      <c r="T460" s="24" t="n">
        <v>50</v>
      </c>
      <c r="U460" s="25"/>
      <c r="V460" s="19" t="n">
        <f aca="false">IF(COUNT(N460:Q460)=0,"",MIN(N460:Q460))</f>
        <v>9.44</v>
      </c>
      <c r="W460" s="16" t="str">
        <f aca="false">IF(V460="","",INDEX($N$4:$Q$4,MATCH(V460,N460:Q460,0)))</f>
        <v>DIMEC</v>
      </c>
      <c r="X460" s="19" t="str">
        <f aca="false">IF(COUNT(N460:Q460)&lt;2,"",SMALL(N460:Q460,2))</f>
        <v/>
      </c>
      <c r="Y460" s="26" t="n">
        <f aca="false">IF(OR(V460="",M460=0),"",V460/M460-1)</f>
        <v>0.286103542234332</v>
      </c>
      <c r="Z460" s="26" t="n">
        <f aca="false">IF(OR(V460="",L460=""),"",V460/(L460*E460)-1)</f>
        <v>0.286103542234332</v>
      </c>
      <c r="AA460" s="16" t="str">
        <f aca="false">IF(V460="","SEM OFERTA",IF(OR(Y460&gt;Premissas!$B$11,Y460&lt;Premissas!$B$12),"VERIFICAR - UNIDADE/EMBALAGEM",IF(Y460&gt;Premissas!$B$6,"NÃO COMPRAR - REAJUSTE &gt;5%","COMPRAR")))</f>
        <v>NÃO COMPRAR - REAJUSTE &gt;5%</v>
      </c>
      <c r="AB460" s="18" t="n">
        <f aca="false">IF(W460="DIMEC",S460,IF(W460="MEDCENTRO",U460,""))</f>
        <v>873</v>
      </c>
      <c r="AC460" s="18" t="n">
        <f aca="false">IF(AA460&lt;&gt;"COMPRAR",0,IF(AB460="",I460,MIN(I460,AB460)))</f>
        <v>0</v>
      </c>
      <c r="AD460" s="19" t="n">
        <f aca="false">IF(AC460&gt;0,AC460*V460,0)</f>
        <v>0</v>
      </c>
      <c r="AE460" s="19" t="n">
        <f aca="false">IF(AC460&gt;0,(M460-V460)*AC460,0)</f>
        <v>0</v>
      </c>
      <c r="AF460" s="16" t="str">
        <f aca="false">IF(AA460&lt;&gt;"COMPRAR","",IF(AB460="",IF(X460="","",IF(X460-V460&lt;0.01,"EMPATE TÉCNICO","")),IF(AB460&lt;I460,"ESTOQUE INSUFICIENTE",IF(X460="","",IF(X460-V460&lt;0.01,"EMPATE TÉCNICO","")))))</f>
        <v/>
      </c>
      <c r="AG460" s="16" t="s">
        <v>564</v>
      </c>
      <c r="AH460" s="16" t="s">
        <v>1497</v>
      </c>
    </row>
    <row r="461" customFormat="false" ht="15" hidden="false" customHeight="false" outlineLevel="0" collapsed="false">
      <c r="A461" s="16" t="s">
        <v>1507</v>
      </c>
      <c r="B461" s="17" t="s">
        <v>1508</v>
      </c>
      <c r="C461" s="16" t="s">
        <v>1509</v>
      </c>
      <c r="D461" s="16" t="s">
        <v>287</v>
      </c>
      <c r="E461" s="18" t="n">
        <v>1</v>
      </c>
      <c r="F461" s="16" t="s">
        <v>43</v>
      </c>
      <c r="G461" s="18" t="n">
        <v>0</v>
      </c>
      <c r="H461" s="16" t="n">
        <v>0.2</v>
      </c>
      <c r="I461" s="18" t="n">
        <v>1</v>
      </c>
      <c r="J461" s="19" t="n">
        <v>24.97</v>
      </c>
      <c r="K461" s="19" t="n">
        <v>24.97</v>
      </c>
      <c r="L461" s="19" t="n">
        <v>24.97</v>
      </c>
      <c r="M461" s="19" t="n">
        <f aca="false">IF(J461&gt;0,J461,K461)*E461</f>
        <v>24.97</v>
      </c>
      <c r="N461" s="20" t="n">
        <v>26.18</v>
      </c>
      <c r="O461" s="21" t="str">
        <f aca="false">IF(R461="","",ROUND(R461*(1-Premissas!$B$4),4))</f>
        <v/>
      </c>
      <c r="P461" s="22"/>
      <c r="Q461" s="22"/>
      <c r="R461" s="23"/>
      <c r="S461" s="24" t="n">
        <v>94</v>
      </c>
      <c r="T461" s="24" t="n">
        <v>50</v>
      </c>
      <c r="U461" s="25"/>
      <c r="V461" s="19" t="n">
        <f aca="false">IF(COUNT(N461:Q461)=0,"",MIN(N461:Q461))</f>
        <v>26.18</v>
      </c>
      <c r="W461" s="16" t="str">
        <f aca="false">IF(V461="","",INDEX($N$4:$Q$4,MATCH(V461,N461:Q461,0)))</f>
        <v>DIMEC</v>
      </c>
      <c r="X461" s="19" t="str">
        <f aca="false">IF(COUNT(N461:Q461)&lt;2,"",SMALL(N461:Q461,2))</f>
        <v/>
      </c>
      <c r="Y461" s="26" t="n">
        <f aca="false">IF(OR(V461="",M461=0),"",V461/M461-1)</f>
        <v>0.0484581497797356</v>
      </c>
      <c r="Z461" s="26" t="n">
        <f aca="false">IF(OR(V461="",L461=""),"",V461/(L461*E461)-1)</f>
        <v>0.0484581497797356</v>
      </c>
      <c r="AA461" s="16" t="str">
        <f aca="false">IF(V461="","SEM OFERTA",IF(OR(Y461&gt;Premissas!$B$11,Y461&lt;Premissas!$B$12),"VERIFICAR - UNIDADE/EMBALAGEM",IF(Y461&gt;Premissas!$B$6,"NÃO COMPRAR - REAJUSTE &gt;5%","COMPRAR")))</f>
        <v>COMPRAR</v>
      </c>
      <c r="AB461" s="18" t="n">
        <f aca="false">IF(W461="DIMEC",S461,IF(W461="MEDCENTRO",U461,""))</f>
        <v>94</v>
      </c>
      <c r="AC461" s="18" t="n">
        <f aca="false">IF(AA461&lt;&gt;"COMPRAR",0,IF(AB461="",I461,MIN(I461,AB461)))</f>
        <v>1</v>
      </c>
      <c r="AD461" s="19" t="n">
        <f aca="false">IF(AC461&gt;0,AC461*V461,0)</f>
        <v>26.18</v>
      </c>
      <c r="AE461" s="19" t="n">
        <f aca="false">IF(AC461&gt;0,(M461-V461)*AC461,0)</f>
        <v>-1.21</v>
      </c>
      <c r="AF461" s="16" t="str">
        <f aca="false">IF(AA461&lt;&gt;"COMPRAR","",IF(AB461="",IF(X461="","",IF(X461-V461&lt;0.01,"EMPATE TÉCNICO","")),IF(AB461&lt;I461,"ESTOQUE INSUFICIENTE",IF(X461="","",IF(X461-V461&lt;0.01,"EMPATE TÉCNICO","")))))</f>
        <v/>
      </c>
      <c r="AG461" s="16" t="s">
        <v>328</v>
      </c>
      <c r="AH461" s="16" t="s">
        <v>1497</v>
      </c>
    </row>
    <row r="462" customFormat="false" ht="15" hidden="false" customHeight="false" outlineLevel="0" collapsed="false">
      <c r="A462" s="16" t="s">
        <v>1510</v>
      </c>
      <c r="B462" s="17" t="s">
        <v>1511</v>
      </c>
      <c r="C462" s="16" t="s">
        <v>1512</v>
      </c>
      <c r="D462" s="16" t="s">
        <v>637</v>
      </c>
      <c r="E462" s="18" t="n">
        <v>1</v>
      </c>
      <c r="F462" s="16" t="s">
        <v>41</v>
      </c>
      <c r="G462" s="18" t="n">
        <v>7</v>
      </c>
      <c r="H462" s="16" t="n">
        <v>4.5</v>
      </c>
      <c r="I462" s="18" t="n">
        <v>5</v>
      </c>
      <c r="J462" s="19" t="n">
        <v>16.58</v>
      </c>
      <c r="K462" s="19" t="n">
        <v>16.58</v>
      </c>
      <c r="L462" s="19" t="n">
        <v>16.05</v>
      </c>
      <c r="M462" s="19" t="n">
        <f aca="false">IF(J462&gt;0,J462,K462)*E462</f>
        <v>16.58</v>
      </c>
      <c r="N462" s="20"/>
      <c r="O462" s="21" t="n">
        <f aca="false">IF(R462="","",ROUND(R462*(1-Premissas!$B$4),4))</f>
        <v>17.195</v>
      </c>
      <c r="P462" s="22"/>
      <c r="Q462" s="22"/>
      <c r="R462" s="23" t="n">
        <v>18.1</v>
      </c>
      <c r="S462" s="24"/>
      <c r="T462" s="24"/>
      <c r="U462" s="25" t="n">
        <v>423</v>
      </c>
      <c r="V462" s="19" t="n">
        <f aca="false">IF(COUNT(N462:Q462)=0,"",MIN(N462:Q462))</f>
        <v>17.195</v>
      </c>
      <c r="W462" s="16" t="str">
        <f aca="false">IF(V462="","",INDEX($N$4:$Q$4,MATCH(V462,N462:Q462,0)))</f>
        <v>MEDCENTRO</v>
      </c>
      <c r="X462" s="19" t="str">
        <f aca="false">IF(COUNT(N462:Q462)&lt;2,"",SMALL(N462:Q462,2))</f>
        <v/>
      </c>
      <c r="Y462" s="26" t="n">
        <f aca="false">IF(OR(V462="",M462=0),"",V462/M462-1)</f>
        <v>0.0370928829915562</v>
      </c>
      <c r="Z462" s="26" t="n">
        <f aca="false">IF(OR(V462="",L462=""),"",V462/(L462*E462)-1)</f>
        <v>0.0713395638629284</v>
      </c>
      <c r="AA462" s="16" t="str">
        <f aca="false">IF(V462="","SEM OFERTA",IF(OR(Y462&gt;Premissas!$B$11,Y462&lt;Premissas!$B$12),"VERIFICAR - UNIDADE/EMBALAGEM",IF(Y462&gt;Premissas!$B$6,"NÃO COMPRAR - REAJUSTE &gt;5%","COMPRAR")))</f>
        <v>COMPRAR</v>
      </c>
      <c r="AB462" s="18" t="n">
        <f aca="false">IF(W462="DIMEC",S462,IF(W462="MEDCENTRO",U462,""))</f>
        <v>423</v>
      </c>
      <c r="AC462" s="18" t="n">
        <f aca="false">IF(AA462&lt;&gt;"COMPRAR",0,IF(AB462="",I462,MIN(I462,AB462)))</f>
        <v>5</v>
      </c>
      <c r="AD462" s="19" t="n">
        <f aca="false">IF(AC462&gt;0,AC462*V462,0)</f>
        <v>85.975</v>
      </c>
      <c r="AE462" s="19" t="n">
        <f aca="false">IF(AC462&gt;0,(M462-V462)*AC462,0)</f>
        <v>-3.07500000000001</v>
      </c>
      <c r="AF462" s="16" t="str">
        <f aca="false">IF(AA462&lt;&gt;"COMPRAR","",IF(AB462="",IF(X462="","",IF(X462-V462&lt;0.01,"EMPATE TÉCNICO","")),IF(AB462&lt;I462,"ESTOQUE INSUFICIENTE",IF(X462="","",IF(X462-V462&lt;0.01,"EMPATE TÉCNICO","")))))</f>
        <v/>
      </c>
      <c r="AG462" s="16" t="s">
        <v>139</v>
      </c>
      <c r="AH462" s="16" t="s">
        <v>1497</v>
      </c>
    </row>
    <row r="463" customFormat="false" ht="15" hidden="false" customHeight="false" outlineLevel="0" collapsed="false">
      <c r="A463" s="16" t="s">
        <v>1513</v>
      </c>
      <c r="B463" s="17" t="s">
        <v>1514</v>
      </c>
      <c r="C463" s="16" t="s">
        <v>1515</v>
      </c>
      <c r="D463" s="16" t="s">
        <v>637</v>
      </c>
      <c r="E463" s="18" t="n">
        <v>1</v>
      </c>
      <c r="F463" s="16" t="s">
        <v>41</v>
      </c>
      <c r="G463" s="18" t="n">
        <v>1</v>
      </c>
      <c r="H463" s="16" t="n">
        <v>2.1</v>
      </c>
      <c r="I463" s="18" t="n">
        <v>5</v>
      </c>
      <c r="J463" s="19" t="n">
        <v>39.86</v>
      </c>
      <c r="K463" s="19" t="n">
        <v>39.86</v>
      </c>
      <c r="L463" s="19" t="n">
        <v>35.53</v>
      </c>
      <c r="M463" s="19" t="n">
        <f aca="false">IF(J463&gt;0,J463,K463)*E463</f>
        <v>39.86</v>
      </c>
      <c r="N463" s="20"/>
      <c r="O463" s="21" t="n">
        <f aca="false">IF(R463="","",ROUND(R463*(1-Premissas!$B$4),4))</f>
        <v>39.786</v>
      </c>
      <c r="P463" s="22"/>
      <c r="Q463" s="22"/>
      <c r="R463" s="23" t="n">
        <v>41.88</v>
      </c>
      <c r="S463" s="24"/>
      <c r="T463" s="24"/>
      <c r="U463" s="25" t="n">
        <v>640</v>
      </c>
      <c r="V463" s="19" t="n">
        <f aca="false">IF(COUNT(N463:Q463)=0,"",MIN(N463:Q463))</f>
        <v>39.786</v>
      </c>
      <c r="W463" s="16" t="str">
        <f aca="false">IF(V463="","",INDEX($N$4:$Q$4,MATCH(V463,N463:Q463,0)))</f>
        <v>MEDCENTRO</v>
      </c>
      <c r="X463" s="19" t="str">
        <f aca="false">IF(COUNT(N463:Q463)&lt;2,"",SMALL(N463:Q463,2))</f>
        <v/>
      </c>
      <c r="Y463" s="26" t="n">
        <f aca="false">IF(OR(V463="",M463=0),"",V463/M463-1)</f>
        <v>-0.00185649774209729</v>
      </c>
      <c r="Z463" s="26" t="n">
        <f aca="false">IF(OR(V463="",L463=""),"",V463/(L463*E463)-1)</f>
        <v>0.119786096256685</v>
      </c>
      <c r="AA463" s="16" t="str">
        <f aca="false">IF(V463="","SEM OFERTA",IF(OR(Y463&gt;Premissas!$B$11,Y463&lt;Premissas!$B$12),"VERIFICAR - UNIDADE/EMBALAGEM",IF(Y463&gt;Premissas!$B$6,"NÃO COMPRAR - REAJUSTE &gt;5%","COMPRAR")))</f>
        <v>COMPRAR</v>
      </c>
      <c r="AB463" s="18" t="n">
        <f aca="false">IF(W463="DIMEC",S463,IF(W463="MEDCENTRO",U463,""))</f>
        <v>640</v>
      </c>
      <c r="AC463" s="18" t="n">
        <f aca="false">IF(AA463&lt;&gt;"COMPRAR",0,IF(AB463="",I463,MIN(I463,AB463)))</f>
        <v>5</v>
      </c>
      <c r="AD463" s="19" t="n">
        <f aca="false">IF(AC463&gt;0,AC463*V463,0)</f>
        <v>198.93</v>
      </c>
      <c r="AE463" s="19" t="n">
        <f aca="false">IF(AC463&gt;0,(M463-V463)*AC463,0)</f>
        <v>0.36999999999999</v>
      </c>
      <c r="AF463" s="16" t="str">
        <f aca="false">IF(AA463&lt;&gt;"COMPRAR","",IF(AB463="",IF(X463="","",IF(X463-V463&lt;0.01,"EMPATE TÉCNICO","")),IF(AB463&lt;I463,"ESTOQUE INSUFICIENTE",IF(X463="","",IF(X463-V463&lt;0.01,"EMPATE TÉCNICO","")))))</f>
        <v/>
      </c>
      <c r="AG463" s="16" t="s">
        <v>139</v>
      </c>
      <c r="AH463" s="16" t="s">
        <v>1497</v>
      </c>
    </row>
    <row r="464" customFormat="false" ht="15" hidden="false" customHeight="false" outlineLevel="0" collapsed="false">
      <c r="A464" s="16" t="s">
        <v>1516</v>
      </c>
      <c r="B464" s="17" t="s">
        <v>1517</v>
      </c>
      <c r="C464" s="16" t="s">
        <v>1518</v>
      </c>
      <c r="D464" s="16" t="s">
        <v>712</v>
      </c>
      <c r="E464" s="18" t="n">
        <v>1</v>
      </c>
      <c r="F464" s="16" t="s">
        <v>41</v>
      </c>
      <c r="G464" s="18" t="n">
        <v>2</v>
      </c>
      <c r="H464" s="16" t="n">
        <v>3.2</v>
      </c>
      <c r="I464" s="18" t="n">
        <v>7</v>
      </c>
      <c r="J464" s="19" t="n">
        <v>27.9716666666667</v>
      </c>
      <c r="K464" s="19" t="n">
        <v>27.9716666666667</v>
      </c>
      <c r="L464" s="19" t="n">
        <v>27.97</v>
      </c>
      <c r="M464" s="19" t="n">
        <f aca="false">IF(J464&gt;0,J464,K464)*E464</f>
        <v>27.9716666666667</v>
      </c>
      <c r="N464" s="20" t="n">
        <v>33.54</v>
      </c>
      <c r="O464" s="21" t="str">
        <f aca="false">IF(R464="","",ROUND(R464*(1-Premissas!$B$4),4))</f>
        <v/>
      </c>
      <c r="P464" s="22"/>
      <c r="Q464" s="22"/>
      <c r="R464" s="23"/>
      <c r="S464" s="24" t="n">
        <v>99</v>
      </c>
      <c r="T464" s="24" t="n">
        <v>100</v>
      </c>
      <c r="U464" s="25"/>
      <c r="V464" s="19" t="n">
        <f aca="false">IF(COUNT(N464:Q464)=0,"",MIN(N464:Q464))</f>
        <v>33.54</v>
      </c>
      <c r="W464" s="16" t="str">
        <f aca="false">IF(V464="","",INDEX($N$4:$Q$4,MATCH(V464,N464:Q464,0)))</f>
        <v>DIMEC</v>
      </c>
      <c r="X464" s="19" t="str">
        <f aca="false">IF(COUNT(N464:Q464)&lt;2,"",SMALL(N464:Q464,2))</f>
        <v/>
      </c>
      <c r="Y464" s="26" t="n">
        <f aca="false">IF(OR(V464="",M464=0),"",V464/M464-1)</f>
        <v>0.199070487993802</v>
      </c>
      <c r="Z464" s="26" t="n">
        <f aca="false">IF(OR(V464="",L464=""),"",V464/(L464*E464)-1)</f>
        <v>0.19914193779049</v>
      </c>
      <c r="AA464" s="16" t="str">
        <f aca="false">IF(V464="","SEM OFERTA",IF(OR(Y464&gt;Premissas!$B$11,Y464&lt;Premissas!$B$12),"VERIFICAR - UNIDADE/EMBALAGEM",IF(Y464&gt;Premissas!$B$6,"NÃO COMPRAR - REAJUSTE &gt;5%","COMPRAR")))</f>
        <v>NÃO COMPRAR - REAJUSTE &gt;5%</v>
      </c>
      <c r="AB464" s="18" t="n">
        <f aca="false">IF(W464="DIMEC",S464,IF(W464="MEDCENTRO",U464,""))</f>
        <v>99</v>
      </c>
      <c r="AC464" s="18" t="n">
        <f aca="false">IF(AA464&lt;&gt;"COMPRAR",0,IF(AB464="",I464,MIN(I464,AB464)))</f>
        <v>0</v>
      </c>
      <c r="AD464" s="19" t="n">
        <f aca="false">IF(AC464&gt;0,AC464*V464,0)</f>
        <v>0</v>
      </c>
      <c r="AE464" s="19" t="n">
        <f aca="false">IF(AC464&gt;0,(M464-V464)*AC464,0)</f>
        <v>0</v>
      </c>
      <c r="AF464" s="16" t="str">
        <f aca="false">IF(AA464&lt;&gt;"COMPRAR","",IF(AB464="",IF(X464="","",IF(X464-V464&lt;0.01,"EMPATE TÉCNICO","")),IF(AB464&lt;I464,"ESTOQUE INSUFICIENTE",IF(X464="","",IF(X464-V464&lt;0.01,"EMPATE TÉCNICO","")))))</f>
        <v/>
      </c>
      <c r="AG464" s="16" t="s">
        <v>713</v>
      </c>
      <c r="AH464" s="16" t="s">
        <v>1497</v>
      </c>
    </row>
    <row r="465" customFormat="false" ht="15" hidden="false" customHeight="false" outlineLevel="0" collapsed="false">
      <c r="A465" s="16" t="s">
        <v>1519</v>
      </c>
      <c r="B465" s="17" t="s">
        <v>1520</v>
      </c>
      <c r="C465" s="16" t="s">
        <v>1521</v>
      </c>
      <c r="D465" s="16" t="s">
        <v>287</v>
      </c>
      <c r="E465" s="18" t="n">
        <v>1</v>
      </c>
      <c r="F465" s="16" t="s">
        <v>41</v>
      </c>
      <c r="G465" s="18" t="n">
        <v>0</v>
      </c>
      <c r="H465" s="16" t="n">
        <v>4.3</v>
      </c>
      <c r="I465" s="18" t="n">
        <v>12</v>
      </c>
      <c r="J465" s="19" t="n">
        <v>28.664375</v>
      </c>
      <c r="K465" s="19" t="n">
        <v>28.664375</v>
      </c>
      <c r="L465" s="19" t="n">
        <v>28.6644</v>
      </c>
      <c r="M465" s="19" t="n">
        <f aca="false">IF(J465&gt;0,J465,K465)*E465</f>
        <v>28.664375</v>
      </c>
      <c r="N465" s="20" t="n">
        <v>40.83</v>
      </c>
      <c r="O465" s="21" t="str">
        <f aca="false">IF(R465="","",ROUND(R465*(1-Premissas!$B$4),4))</f>
        <v/>
      </c>
      <c r="P465" s="22"/>
      <c r="Q465" s="22"/>
      <c r="R465" s="23"/>
      <c r="S465" s="24" t="n">
        <v>211</v>
      </c>
      <c r="T465" s="24" t="n">
        <v>50</v>
      </c>
      <c r="U465" s="25"/>
      <c r="V465" s="19" t="n">
        <f aca="false">IF(COUNT(N465:Q465)=0,"",MIN(N465:Q465))</f>
        <v>40.83</v>
      </c>
      <c r="W465" s="16" t="str">
        <f aca="false">IF(V465="","",INDEX($N$4:$Q$4,MATCH(V465,N465:Q465,0)))</f>
        <v>DIMEC</v>
      </c>
      <c r="X465" s="19" t="str">
        <f aca="false">IF(COUNT(N465:Q465)&lt;2,"",SMALL(N465:Q465,2))</f>
        <v/>
      </c>
      <c r="Y465" s="26" t="n">
        <f aca="false">IF(OR(V465="",M465=0),"",V465/M465-1)</f>
        <v>0.424416196062185</v>
      </c>
      <c r="Z465" s="26" t="n">
        <f aca="false">IF(OR(V465="",L465=""),"",V465/(L465*E465)-1)</f>
        <v>0.424414953740528</v>
      </c>
      <c r="AA465" s="16" t="str">
        <f aca="false">IF(V465="","SEM OFERTA",IF(OR(Y465&gt;Premissas!$B$11,Y465&lt;Premissas!$B$12),"VERIFICAR - UNIDADE/EMBALAGEM",IF(Y465&gt;Premissas!$B$6,"NÃO COMPRAR - REAJUSTE &gt;5%","COMPRAR")))</f>
        <v>NÃO COMPRAR - REAJUSTE &gt;5%</v>
      </c>
      <c r="AB465" s="18" t="n">
        <f aca="false">IF(W465="DIMEC",S465,IF(W465="MEDCENTRO",U465,""))</f>
        <v>211</v>
      </c>
      <c r="AC465" s="18" t="n">
        <f aca="false">IF(AA465&lt;&gt;"COMPRAR",0,IF(AB465="",I465,MIN(I465,AB465)))</f>
        <v>0</v>
      </c>
      <c r="AD465" s="19" t="n">
        <f aca="false">IF(AC465&gt;0,AC465*V465,0)</f>
        <v>0</v>
      </c>
      <c r="AE465" s="19" t="n">
        <f aca="false">IF(AC465&gt;0,(M465-V465)*AC465,0)</f>
        <v>0</v>
      </c>
      <c r="AF465" s="16" t="str">
        <f aca="false">IF(AA465&lt;&gt;"COMPRAR","",IF(AB465="",IF(X465="","",IF(X465-V465&lt;0.01,"EMPATE TÉCNICO","")),IF(AB465&lt;I465,"ESTOQUE INSUFICIENTE",IF(X465="","",IF(X465-V465&lt;0.01,"EMPATE TÉCNICO","")))))</f>
        <v/>
      </c>
      <c r="AG465" s="16" t="s">
        <v>490</v>
      </c>
      <c r="AH465" s="16" t="s">
        <v>1497</v>
      </c>
    </row>
    <row r="466" customFormat="false" ht="15" hidden="false" customHeight="false" outlineLevel="0" collapsed="false">
      <c r="A466" s="16" t="s">
        <v>1522</v>
      </c>
      <c r="B466" s="17" t="s">
        <v>1523</v>
      </c>
      <c r="C466" s="16" t="s">
        <v>1524</v>
      </c>
      <c r="D466" s="16" t="s">
        <v>712</v>
      </c>
      <c r="E466" s="18" t="n">
        <v>1</v>
      </c>
      <c r="F466" s="16" t="s">
        <v>41</v>
      </c>
      <c r="G466" s="18" t="n">
        <v>55</v>
      </c>
      <c r="H466" s="16" t="n">
        <v>21.6</v>
      </c>
      <c r="I466" s="18" t="n">
        <v>1</v>
      </c>
      <c r="J466" s="19" t="n">
        <v>26.0866666666667</v>
      </c>
      <c r="K466" s="19" t="n">
        <v>26.0866666666667</v>
      </c>
      <c r="L466" s="19" t="n">
        <v>27.6676</v>
      </c>
      <c r="M466" s="19" t="n">
        <f aca="false">IF(J466&gt;0,J466,K466)*E466</f>
        <v>26.0866666666667</v>
      </c>
      <c r="N466" s="20" t="n">
        <v>31.52</v>
      </c>
      <c r="O466" s="21" t="str">
        <f aca="false">IF(R466="","",ROUND(R466*(1-Premissas!$B$4),4))</f>
        <v/>
      </c>
      <c r="P466" s="22"/>
      <c r="Q466" s="22"/>
      <c r="R466" s="23"/>
      <c r="S466" s="24" t="n">
        <v>989</v>
      </c>
      <c r="T466" s="24" t="n">
        <v>100</v>
      </c>
      <c r="U466" s="25"/>
      <c r="V466" s="19" t="n">
        <f aca="false">IF(COUNT(N466:Q466)=0,"",MIN(N466:Q466))</f>
        <v>31.52</v>
      </c>
      <c r="W466" s="16" t="str">
        <f aca="false">IF(V466="","",INDEX($N$4:$Q$4,MATCH(V466,N466:Q466,0)))</f>
        <v>DIMEC</v>
      </c>
      <c r="X466" s="19" t="str">
        <f aca="false">IF(COUNT(N466:Q466)&lt;2,"",SMALL(N466:Q466,2))</f>
        <v/>
      </c>
      <c r="Y466" s="26" t="n">
        <f aca="false">IF(OR(V466="",M466=0),"",V466/M466-1)</f>
        <v>0.208280092001021</v>
      </c>
      <c r="Z466" s="26" t="n">
        <f aca="false">IF(OR(V466="",L466=""),"",V466/(L466*E466)-1)</f>
        <v>0.139238676285619</v>
      </c>
      <c r="AA466" s="16" t="str">
        <f aca="false">IF(V466="","SEM OFERTA",IF(OR(Y466&gt;Premissas!$B$11,Y466&lt;Premissas!$B$12),"VERIFICAR - UNIDADE/EMBALAGEM",IF(Y466&gt;Premissas!$B$6,"NÃO COMPRAR - REAJUSTE &gt;5%","COMPRAR")))</f>
        <v>NÃO COMPRAR - REAJUSTE &gt;5%</v>
      </c>
      <c r="AB466" s="18" t="n">
        <f aca="false">IF(W466="DIMEC",S466,IF(W466="MEDCENTRO",U466,""))</f>
        <v>989</v>
      </c>
      <c r="AC466" s="18" t="n">
        <f aca="false">IF(AA466&lt;&gt;"COMPRAR",0,IF(AB466="",I466,MIN(I466,AB466)))</f>
        <v>0</v>
      </c>
      <c r="AD466" s="19" t="n">
        <f aca="false">IF(AC466&gt;0,AC466*V466,0)</f>
        <v>0</v>
      </c>
      <c r="AE466" s="19" t="n">
        <f aca="false">IF(AC466&gt;0,(M466-V466)*AC466,0)</f>
        <v>0</v>
      </c>
      <c r="AF466" s="16" t="str">
        <f aca="false">IF(AA466&lt;&gt;"COMPRAR","",IF(AB466="",IF(X466="","",IF(X466-V466&lt;0.01,"EMPATE TÉCNICO","")),IF(AB466&lt;I466,"ESTOQUE INSUFICIENTE",IF(X466="","",IF(X466-V466&lt;0.01,"EMPATE TÉCNICO","")))))</f>
        <v/>
      </c>
      <c r="AG466" s="16" t="s">
        <v>547</v>
      </c>
      <c r="AH466" s="16" t="s">
        <v>1497</v>
      </c>
    </row>
    <row r="467" customFormat="false" ht="15" hidden="false" customHeight="false" outlineLevel="0" collapsed="false">
      <c r="A467" s="16" t="s">
        <v>1525</v>
      </c>
      <c r="B467" s="17" t="s">
        <v>1526</v>
      </c>
      <c r="C467" s="16" t="s">
        <v>1527</v>
      </c>
      <c r="D467" s="16" t="s">
        <v>559</v>
      </c>
      <c r="E467" s="18" t="n">
        <v>1</v>
      </c>
      <c r="F467" s="16" t="s">
        <v>43</v>
      </c>
      <c r="G467" s="18" t="n">
        <v>0</v>
      </c>
      <c r="H467" s="16" t="n">
        <v>0.2</v>
      </c>
      <c r="I467" s="18" t="n">
        <v>1</v>
      </c>
      <c r="J467" s="19" t="n">
        <v>29.41</v>
      </c>
      <c r="K467" s="19" t="n">
        <v>29.41</v>
      </c>
      <c r="L467" s="19" t="n">
        <v>29.41</v>
      </c>
      <c r="M467" s="19" t="n">
        <f aca="false">IF(J467&gt;0,J467,K467)*E467</f>
        <v>29.41</v>
      </c>
      <c r="N467" s="20" t="n">
        <v>30.93</v>
      </c>
      <c r="O467" s="21" t="str">
        <f aca="false">IF(R467="","",ROUND(R467*(1-Premissas!$B$4),4))</f>
        <v/>
      </c>
      <c r="P467" s="22"/>
      <c r="Q467" s="22"/>
      <c r="R467" s="23"/>
      <c r="S467" s="24" t="n">
        <v>974</v>
      </c>
      <c r="T467" s="24" t="n">
        <v>40</v>
      </c>
      <c r="U467" s="25"/>
      <c r="V467" s="19" t="n">
        <f aca="false">IF(COUNT(N467:Q467)=0,"",MIN(N467:Q467))</f>
        <v>30.93</v>
      </c>
      <c r="W467" s="16" t="str">
        <f aca="false">IF(V467="","",INDEX($N$4:$Q$4,MATCH(V467,N467:Q467,0)))</f>
        <v>DIMEC</v>
      </c>
      <c r="X467" s="19" t="str">
        <f aca="false">IF(COUNT(N467:Q467)&lt;2,"",SMALL(N467:Q467,2))</f>
        <v/>
      </c>
      <c r="Y467" s="26" t="n">
        <f aca="false">IF(OR(V467="",M467=0),"",V467/M467-1)</f>
        <v>0.0516831009860592</v>
      </c>
      <c r="Z467" s="26" t="n">
        <f aca="false">IF(OR(V467="",L467=""),"",V467/(L467*E467)-1)</f>
        <v>0.0516831009860592</v>
      </c>
      <c r="AA467" s="16" t="str">
        <f aca="false">IF(V467="","SEM OFERTA",IF(OR(Y467&gt;Premissas!$B$11,Y467&lt;Premissas!$B$12),"VERIFICAR - UNIDADE/EMBALAGEM",IF(Y467&gt;Premissas!$B$6,"NÃO COMPRAR - REAJUSTE &gt;5%","COMPRAR")))</f>
        <v>NÃO COMPRAR - REAJUSTE &gt;5%</v>
      </c>
      <c r="AB467" s="18" t="n">
        <f aca="false">IF(W467="DIMEC",S467,IF(W467="MEDCENTRO",U467,""))</f>
        <v>974</v>
      </c>
      <c r="AC467" s="18" t="n">
        <f aca="false">IF(AA467&lt;&gt;"COMPRAR",0,IF(AB467="",I467,MIN(I467,AB467)))</f>
        <v>0</v>
      </c>
      <c r="AD467" s="19" t="n">
        <f aca="false">IF(AC467&gt;0,AC467*V467,0)</f>
        <v>0</v>
      </c>
      <c r="AE467" s="19" t="n">
        <f aca="false">IF(AC467&gt;0,(M467-V467)*AC467,0)</f>
        <v>0</v>
      </c>
      <c r="AF467" s="16" t="str">
        <f aca="false">IF(AA467&lt;&gt;"COMPRAR","",IF(AB467="",IF(X467="","",IF(X467-V467&lt;0.01,"EMPATE TÉCNICO","")),IF(AB467&lt;I467,"ESTOQUE INSUFICIENTE",IF(X467="","",IF(X467-V467&lt;0.01,"EMPATE TÉCNICO","")))))</f>
        <v/>
      </c>
      <c r="AG467" s="16" t="s">
        <v>304</v>
      </c>
      <c r="AH467" s="16" t="s">
        <v>1497</v>
      </c>
    </row>
    <row r="468" customFormat="false" ht="15" hidden="false" customHeight="false" outlineLevel="0" collapsed="false">
      <c r="A468" s="16" t="s">
        <v>1528</v>
      </c>
      <c r="B468" s="17" t="s">
        <v>1529</v>
      </c>
      <c r="C468" s="16" t="s">
        <v>1530</v>
      </c>
      <c r="D468" s="16" t="s">
        <v>563</v>
      </c>
      <c r="E468" s="18" t="n">
        <v>1</v>
      </c>
      <c r="F468" s="16" t="s">
        <v>42</v>
      </c>
      <c r="G468" s="18" t="n">
        <v>1</v>
      </c>
      <c r="H468" s="16" t="n">
        <v>2.1</v>
      </c>
      <c r="I468" s="18" t="n">
        <v>5</v>
      </c>
      <c r="J468" s="19" t="n">
        <v>9.84</v>
      </c>
      <c r="K468" s="19" t="n">
        <v>9.84</v>
      </c>
      <c r="L468" s="19" t="n">
        <v>9.84</v>
      </c>
      <c r="M468" s="19" t="n">
        <f aca="false">IF(J468&gt;0,J468,K468)*E468</f>
        <v>9.84</v>
      </c>
      <c r="N468" s="20" t="n">
        <v>13.34</v>
      </c>
      <c r="O468" s="21" t="str">
        <f aca="false">IF(R468="","",ROUND(R468*(1-Premissas!$B$4),4))</f>
        <v/>
      </c>
      <c r="P468" s="22"/>
      <c r="Q468" s="22"/>
      <c r="R468" s="23"/>
      <c r="S468" s="24" t="n">
        <v>520</v>
      </c>
      <c r="T468" s="24" t="n">
        <v>100</v>
      </c>
      <c r="U468" s="25"/>
      <c r="V468" s="19" t="n">
        <f aca="false">IF(COUNT(N468:Q468)=0,"",MIN(N468:Q468))</f>
        <v>13.34</v>
      </c>
      <c r="W468" s="16" t="str">
        <f aca="false">IF(V468="","",INDEX($N$4:$Q$4,MATCH(V468,N468:Q468,0)))</f>
        <v>DIMEC</v>
      </c>
      <c r="X468" s="19" t="str">
        <f aca="false">IF(COUNT(N468:Q468)&lt;2,"",SMALL(N468:Q468,2))</f>
        <v/>
      </c>
      <c r="Y468" s="26" t="n">
        <f aca="false">IF(OR(V468="",M468=0),"",V468/M468-1)</f>
        <v>0.355691056910569</v>
      </c>
      <c r="Z468" s="26" t="n">
        <f aca="false">IF(OR(V468="",L468=""),"",V468/(L468*E468)-1)</f>
        <v>0.355691056910569</v>
      </c>
      <c r="AA468" s="16" t="str">
        <f aca="false">IF(V468="","SEM OFERTA",IF(OR(Y468&gt;Premissas!$B$11,Y468&lt;Premissas!$B$12),"VERIFICAR - UNIDADE/EMBALAGEM",IF(Y468&gt;Premissas!$B$6,"NÃO COMPRAR - REAJUSTE &gt;5%","COMPRAR")))</f>
        <v>NÃO COMPRAR - REAJUSTE &gt;5%</v>
      </c>
      <c r="AB468" s="18" t="n">
        <f aca="false">IF(W468="DIMEC",S468,IF(W468="MEDCENTRO",U468,""))</f>
        <v>520</v>
      </c>
      <c r="AC468" s="18" t="n">
        <f aca="false">IF(AA468&lt;&gt;"COMPRAR",0,IF(AB468="",I468,MIN(I468,AB468)))</f>
        <v>0</v>
      </c>
      <c r="AD468" s="19" t="n">
        <f aca="false">IF(AC468&gt;0,AC468*V468,0)</f>
        <v>0</v>
      </c>
      <c r="AE468" s="19" t="n">
        <f aca="false">IF(AC468&gt;0,(M468-V468)*AC468,0)</f>
        <v>0</v>
      </c>
      <c r="AF468" s="16" t="str">
        <f aca="false">IF(AA468&lt;&gt;"COMPRAR","",IF(AB468="",IF(X468="","",IF(X468-V468&lt;0.01,"EMPATE TÉCNICO","")),IF(AB468&lt;I468,"ESTOQUE INSUFICIENTE",IF(X468="","",IF(X468-V468&lt;0.01,"EMPATE TÉCNICO","")))))</f>
        <v/>
      </c>
      <c r="AG468" s="16" t="s">
        <v>564</v>
      </c>
      <c r="AH468" s="16" t="s">
        <v>1497</v>
      </c>
    </row>
    <row r="469" customFormat="false" ht="15" hidden="false" customHeight="false" outlineLevel="0" collapsed="false">
      <c r="A469" s="16" t="s">
        <v>1531</v>
      </c>
      <c r="B469" s="17" t="s">
        <v>1532</v>
      </c>
      <c r="C469" s="16" t="s">
        <v>1533</v>
      </c>
      <c r="D469" s="16" t="s">
        <v>481</v>
      </c>
      <c r="E469" s="18" t="n">
        <v>1</v>
      </c>
      <c r="F469" s="16" t="s">
        <v>43</v>
      </c>
      <c r="G469" s="18" t="n">
        <v>0</v>
      </c>
      <c r="H469" s="16" t="n">
        <v>0.2</v>
      </c>
      <c r="I469" s="18" t="n">
        <v>1</v>
      </c>
      <c r="J469" s="19" t="n">
        <v>6.76</v>
      </c>
      <c r="K469" s="19" t="n">
        <v>6.76</v>
      </c>
      <c r="L469" s="19" t="n">
        <v>6.76</v>
      </c>
      <c r="M469" s="19" t="n">
        <f aca="false">IF(J469&gt;0,J469,K469)*E469</f>
        <v>6.76</v>
      </c>
      <c r="N469" s="20" t="n">
        <v>7.53</v>
      </c>
      <c r="O469" s="21" t="str">
        <f aca="false">IF(R469="","",ROUND(R469*(1-Premissas!$B$4),4))</f>
        <v/>
      </c>
      <c r="P469" s="22"/>
      <c r="Q469" s="22"/>
      <c r="R469" s="23"/>
      <c r="S469" s="24" t="n">
        <v>103</v>
      </c>
      <c r="T469" s="24" t="n">
        <v>60</v>
      </c>
      <c r="U469" s="25"/>
      <c r="V469" s="19" t="n">
        <f aca="false">IF(COUNT(N469:Q469)=0,"",MIN(N469:Q469))</f>
        <v>7.53</v>
      </c>
      <c r="W469" s="16" t="str">
        <f aca="false">IF(V469="","",INDEX($N$4:$Q$4,MATCH(V469,N469:Q469,0)))</f>
        <v>DIMEC</v>
      </c>
      <c r="X469" s="19" t="str">
        <f aca="false">IF(COUNT(N469:Q469)&lt;2,"",SMALL(N469:Q469,2))</f>
        <v/>
      </c>
      <c r="Y469" s="26" t="n">
        <f aca="false">IF(OR(V469="",M469=0),"",V469/M469-1)</f>
        <v>0.113905325443787</v>
      </c>
      <c r="Z469" s="26" t="n">
        <f aca="false">IF(OR(V469="",L469=""),"",V469/(L469*E469)-1)</f>
        <v>0.113905325443787</v>
      </c>
      <c r="AA469" s="16" t="str">
        <f aca="false">IF(V469="","SEM OFERTA",IF(OR(Y469&gt;Premissas!$B$11,Y469&lt;Premissas!$B$12),"VERIFICAR - UNIDADE/EMBALAGEM",IF(Y469&gt;Premissas!$B$6,"NÃO COMPRAR - REAJUSTE &gt;5%","COMPRAR")))</f>
        <v>NÃO COMPRAR - REAJUSTE &gt;5%</v>
      </c>
      <c r="AB469" s="18" t="n">
        <f aca="false">IF(W469="DIMEC",S469,IF(W469="MEDCENTRO",U469,""))</f>
        <v>103</v>
      </c>
      <c r="AC469" s="18" t="n">
        <f aca="false">IF(AA469&lt;&gt;"COMPRAR",0,IF(AB469="",I469,MIN(I469,AB469)))</f>
        <v>0</v>
      </c>
      <c r="AD469" s="19" t="n">
        <f aca="false">IF(AC469&gt;0,AC469*V469,0)</f>
        <v>0</v>
      </c>
      <c r="AE469" s="19" t="n">
        <f aca="false">IF(AC469&gt;0,(M469-V469)*AC469,0)</f>
        <v>0</v>
      </c>
      <c r="AF469" s="16" t="str">
        <f aca="false">IF(AA469&lt;&gt;"COMPRAR","",IF(AB469="",IF(X469="","",IF(X469-V469&lt;0.01,"EMPATE TÉCNICO","")),IF(AB469&lt;I469,"ESTOQUE INSUFICIENTE",IF(X469="","",IF(X469-V469&lt;0.01,"EMPATE TÉCNICO","")))))</f>
        <v/>
      </c>
      <c r="AG469" s="16" t="s">
        <v>482</v>
      </c>
      <c r="AH469" s="16" t="s">
        <v>1497</v>
      </c>
    </row>
    <row r="470" customFormat="false" ht="15" hidden="false" customHeight="false" outlineLevel="0" collapsed="false">
      <c r="A470" s="16" t="s">
        <v>1534</v>
      </c>
      <c r="B470" s="17" t="s">
        <v>1535</v>
      </c>
      <c r="C470" s="16" t="s">
        <v>1536</v>
      </c>
      <c r="D470" s="16" t="s">
        <v>532</v>
      </c>
      <c r="E470" s="18" t="n">
        <v>1</v>
      </c>
      <c r="F470" s="16" t="s">
        <v>42</v>
      </c>
      <c r="G470" s="18" t="n">
        <v>1</v>
      </c>
      <c r="H470" s="16" t="n">
        <v>1.3</v>
      </c>
      <c r="I470" s="18" t="n">
        <v>3</v>
      </c>
      <c r="J470" s="19" t="n">
        <v>5.99</v>
      </c>
      <c r="K470" s="19" t="n">
        <v>5.99</v>
      </c>
      <c r="L470" s="19" t="n">
        <v>5.86</v>
      </c>
      <c r="M470" s="19" t="n">
        <f aca="false">IF(J470&gt;0,J470,K470)*E470</f>
        <v>5.99</v>
      </c>
      <c r="N470" s="20" t="n">
        <v>6.44</v>
      </c>
      <c r="O470" s="21" t="n">
        <f aca="false">IF(R470="","",ROUND(R470*(1-Premissas!$B$4),4))</f>
        <v>5.89</v>
      </c>
      <c r="P470" s="22"/>
      <c r="Q470" s="22"/>
      <c r="R470" s="23" t="n">
        <v>6.2</v>
      </c>
      <c r="S470" s="24" t="n">
        <v>626</v>
      </c>
      <c r="T470" s="24" t="n">
        <v>200</v>
      </c>
      <c r="U470" s="25" t="n">
        <v>2</v>
      </c>
      <c r="V470" s="19" t="n">
        <f aca="false">IF(COUNT(N470:Q470)=0,"",MIN(N470:Q470))</f>
        <v>5.89</v>
      </c>
      <c r="W470" s="16" t="str">
        <f aca="false">IF(V470="","",INDEX($N$4:$Q$4,MATCH(V470,N470:Q470,0)))</f>
        <v>MEDCENTRO</v>
      </c>
      <c r="X470" s="19" t="n">
        <f aca="false">IF(COUNT(N470:Q470)&lt;2,"",SMALL(N470:Q470,2))</f>
        <v>6.44</v>
      </c>
      <c r="Y470" s="26" t="n">
        <f aca="false">IF(OR(V470="",M470=0),"",V470/M470-1)</f>
        <v>-0.0166944908180301</v>
      </c>
      <c r="Z470" s="26" t="n">
        <f aca="false">IF(OR(V470="",L470=""),"",V470/(L470*E470)-1)</f>
        <v>0.00511945392491464</v>
      </c>
      <c r="AA470" s="16" t="str">
        <f aca="false">IF(V470="","SEM OFERTA",IF(OR(Y470&gt;Premissas!$B$11,Y470&lt;Premissas!$B$12),"VERIFICAR - UNIDADE/EMBALAGEM",IF(Y470&gt;Premissas!$B$6,"NÃO COMPRAR - REAJUSTE &gt;5%","COMPRAR")))</f>
        <v>COMPRAR</v>
      </c>
      <c r="AB470" s="18" t="n">
        <f aca="false">IF(W470="DIMEC",S470,IF(W470="MEDCENTRO",U470,""))</f>
        <v>2</v>
      </c>
      <c r="AC470" s="18" t="n">
        <f aca="false">IF(AA470&lt;&gt;"COMPRAR",0,IF(AB470="",I470,MIN(I470,AB470)))</f>
        <v>2</v>
      </c>
      <c r="AD470" s="19" t="n">
        <f aca="false">IF(AC470&gt;0,AC470*V470,0)</f>
        <v>11.78</v>
      </c>
      <c r="AE470" s="19" t="n">
        <f aca="false">IF(AC470&gt;0,(M470-V470)*AC470,0)</f>
        <v>0.200000000000001</v>
      </c>
      <c r="AF470" s="16" t="str">
        <f aca="false">IF(AA470&lt;&gt;"COMPRAR","",IF(AB470="",IF(X470="","",IF(X470-V470&lt;0.01,"EMPATE TÉCNICO","")),IF(AB470&lt;I470,"ESTOQUE INSUFICIENTE",IF(X470="","",IF(X470-V470&lt;0.01,"EMPATE TÉCNICO","")))))</f>
        <v>ESTOQUE INSUFICIENTE</v>
      </c>
      <c r="AG470" s="16" t="s">
        <v>304</v>
      </c>
      <c r="AH470" s="16" t="s">
        <v>1497</v>
      </c>
    </row>
    <row r="471" customFormat="false" ht="15" hidden="false" customHeight="false" outlineLevel="0" collapsed="false">
      <c r="A471" s="16" t="s">
        <v>1537</v>
      </c>
      <c r="B471" s="17" t="s">
        <v>1538</v>
      </c>
      <c r="C471" s="16" t="s">
        <v>1539</v>
      </c>
      <c r="D471" s="16" t="s">
        <v>625</v>
      </c>
      <c r="E471" s="18" t="n">
        <v>1</v>
      </c>
      <c r="F471" s="16" t="s">
        <v>41</v>
      </c>
      <c r="G471" s="18" t="n">
        <v>30</v>
      </c>
      <c r="H471" s="16" t="n">
        <v>17.5</v>
      </c>
      <c r="I471" s="18" t="n">
        <v>15</v>
      </c>
      <c r="J471" s="19" t="n">
        <v>5.65</v>
      </c>
      <c r="K471" s="19" t="n">
        <v>5.65</v>
      </c>
      <c r="L471" s="19" t="n">
        <v>5.65</v>
      </c>
      <c r="M471" s="19" t="n">
        <f aca="false">IF(J471&gt;0,J471,K471)*E471</f>
        <v>5.65</v>
      </c>
      <c r="N471" s="20" t="n">
        <v>6</v>
      </c>
      <c r="O471" s="21" t="n">
        <f aca="false">IF(R471="","",ROUND(R471*(1-Premissas!$B$4),4))</f>
        <v>5.814</v>
      </c>
      <c r="P471" s="22"/>
      <c r="Q471" s="22"/>
      <c r="R471" s="23" t="n">
        <v>6.12</v>
      </c>
      <c r="S471" s="24" t="n">
        <v>6451</v>
      </c>
      <c r="T471" s="24" t="n">
        <v>90</v>
      </c>
      <c r="U471" s="25" t="n">
        <v>1733</v>
      </c>
      <c r="V471" s="19" t="n">
        <f aca="false">IF(COUNT(N471:Q471)=0,"",MIN(N471:Q471))</f>
        <v>5.814</v>
      </c>
      <c r="W471" s="16" t="str">
        <f aca="false">IF(V471="","",INDEX($N$4:$Q$4,MATCH(V471,N471:Q471,0)))</f>
        <v>MEDCENTRO</v>
      </c>
      <c r="X471" s="19" t="n">
        <f aca="false">IF(COUNT(N471:Q471)&lt;2,"",SMALL(N471:Q471,2))</f>
        <v>6</v>
      </c>
      <c r="Y471" s="26" t="n">
        <f aca="false">IF(OR(V471="",M471=0),"",V471/M471-1)</f>
        <v>0.0290265486725663</v>
      </c>
      <c r="Z471" s="26" t="n">
        <f aca="false">IF(OR(V471="",L471=""),"",V471/(L471*E471)-1)</f>
        <v>0.0290265486725663</v>
      </c>
      <c r="AA471" s="16" t="str">
        <f aca="false">IF(V471="","SEM OFERTA",IF(OR(Y471&gt;Premissas!$B$11,Y471&lt;Premissas!$B$12),"VERIFICAR - UNIDADE/EMBALAGEM",IF(Y471&gt;Premissas!$B$6,"NÃO COMPRAR - REAJUSTE &gt;5%","COMPRAR")))</f>
        <v>COMPRAR</v>
      </c>
      <c r="AB471" s="18" t="n">
        <f aca="false">IF(W471="DIMEC",S471,IF(W471="MEDCENTRO",U471,""))</f>
        <v>1733</v>
      </c>
      <c r="AC471" s="18" t="n">
        <f aca="false">IF(AA471&lt;&gt;"COMPRAR",0,IF(AB471="",I471,MIN(I471,AB471)))</f>
        <v>15</v>
      </c>
      <c r="AD471" s="19" t="n">
        <f aca="false">IF(AC471&gt;0,AC471*V471,0)</f>
        <v>87.21</v>
      </c>
      <c r="AE471" s="19" t="n">
        <f aca="false">IF(AC471&gt;0,(M471-V471)*AC471,0)</f>
        <v>-2.46</v>
      </c>
      <c r="AF471" s="16" t="str">
        <f aca="false">IF(AA471&lt;&gt;"COMPRAR","",IF(AB471="",IF(X471="","",IF(X471-V471&lt;0.01,"EMPATE TÉCNICO","")),IF(AB471&lt;I471,"ESTOQUE INSUFICIENTE",IF(X471="","",IF(X471-V471&lt;0.01,"EMPATE TÉCNICO","")))))</f>
        <v/>
      </c>
      <c r="AG471" s="16" t="s">
        <v>298</v>
      </c>
      <c r="AH471" s="16" t="s">
        <v>1497</v>
      </c>
    </row>
    <row r="472" customFormat="false" ht="15" hidden="false" customHeight="false" outlineLevel="0" collapsed="false">
      <c r="A472" s="16" t="s">
        <v>1540</v>
      </c>
      <c r="B472" s="17" t="s">
        <v>1541</v>
      </c>
      <c r="C472" s="16" t="s">
        <v>1542</v>
      </c>
      <c r="D472" s="16" t="s">
        <v>417</v>
      </c>
      <c r="E472" s="18" t="n">
        <v>1</v>
      </c>
      <c r="F472" s="16" t="s">
        <v>42</v>
      </c>
      <c r="G472" s="18" t="n">
        <v>4</v>
      </c>
      <c r="H472" s="16" t="n">
        <v>2.5</v>
      </c>
      <c r="I472" s="18" t="n">
        <v>3</v>
      </c>
      <c r="J472" s="19" t="n">
        <v>8.865</v>
      </c>
      <c r="K472" s="19" t="n">
        <v>8.865</v>
      </c>
      <c r="L472" s="19" t="n">
        <v>8.86</v>
      </c>
      <c r="M472" s="19" t="n">
        <f aca="false">IF(J472&gt;0,J472,K472)*E472</f>
        <v>8.865</v>
      </c>
      <c r="N472" s="20" t="n">
        <v>9.21</v>
      </c>
      <c r="O472" s="21" t="str">
        <f aca="false">IF(R472="","",ROUND(R472*(1-Premissas!$B$4),4))</f>
        <v/>
      </c>
      <c r="P472" s="22"/>
      <c r="Q472" s="22"/>
      <c r="R472" s="23"/>
      <c r="S472" s="24" t="n">
        <v>87</v>
      </c>
      <c r="T472" s="24" t="n">
        <v>80</v>
      </c>
      <c r="U472" s="25"/>
      <c r="V472" s="19" t="n">
        <f aca="false">IF(COUNT(N472:Q472)=0,"",MIN(N472:Q472))</f>
        <v>9.21</v>
      </c>
      <c r="W472" s="16" t="str">
        <f aca="false">IF(V472="","",INDEX($N$4:$Q$4,MATCH(V472,N472:Q472,0)))</f>
        <v>DIMEC</v>
      </c>
      <c r="X472" s="19" t="str">
        <f aca="false">IF(COUNT(N472:Q472)&lt;2,"",SMALL(N472:Q472,2))</f>
        <v/>
      </c>
      <c r="Y472" s="26" t="n">
        <f aca="false">IF(OR(V472="",M472=0),"",V472/M472-1)</f>
        <v>0.0389170896785112</v>
      </c>
      <c r="Z472" s="26" t="n">
        <f aca="false">IF(OR(V472="",L472=""),"",V472/(L472*E472)-1)</f>
        <v>0.0395033860045149</v>
      </c>
      <c r="AA472" s="16" t="str">
        <f aca="false">IF(V472="","SEM OFERTA",IF(OR(Y472&gt;Premissas!$B$11,Y472&lt;Premissas!$B$12),"VERIFICAR - UNIDADE/EMBALAGEM",IF(Y472&gt;Premissas!$B$6,"NÃO COMPRAR - REAJUSTE &gt;5%","COMPRAR")))</f>
        <v>COMPRAR</v>
      </c>
      <c r="AB472" s="18" t="n">
        <f aca="false">IF(W472="DIMEC",S472,IF(W472="MEDCENTRO",U472,""))</f>
        <v>87</v>
      </c>
      <c r="AC472" s="18" t="n">
        <f aca="false">IF(AA472&lt;&gt;"COMPRAR",0,IF(AB472="",I472,MIN(I472,AB472)))</f>
        <v>3</v>
      </c>
      <c r="AD472" s="19" t="n">
        <f aca="false">IF(AC472&gt;0,AC472*V472,0)</f>
        <v>27.63</v>
      </c>
      <c r="AE472" s="19" t="n">
        <f aca="false">IF(AC472&gt;0,(M472-V472)*AC472,0)</f>
        <v>-1.035</v>
      </c>
      <c r="AF472" s="16" t="str">
        <f aca="false">IF(AA472&lt;&gt;"COMPRAR","",IF(AB472="",IF(X472="","",IF(X472-V472&lt;0.01,"EMPATE TÉCNICO","")),IF(AB472&lt;I472,"ESTOQUE INSUFICIENTE",IF(X472="","",IF(X472-V472&lt;0.01,"EMPATE TÉCNICO","")))))</f>
        <v/>
      </c>
      <c r="AG472" s="16" t="s">
        <v>418</v>
      </c>
      <c r="AH472" s="16" t="s">
        <v>1497</v>
      </c>
    </row>
    <row r="473" customFormat="false" ht="15" hidden="false" customHeight="false" outlineLevel="0" collapsed="false">
      <c r="A473" s="16" t="s">
        <v>1543</v>
      </c>
      <c r="B473" s="17" t="s">
        <v>1544</v>
      </c>
      <c r="C473" s="16" t="s">
        <v>1545</v>
      </c>
      <c r="D473" s="16" t="s">
        <v>559</v>
      </c>
      <c r="E473" s="18" t="n">
        <v>1</v>
      </c>
      <c r="F473" s="16" t="s">
        <v>41</v>
      </c>
      <c r="G473" s="18" t="n">
        <v>20</v>
      </c>
      <c r="H473" s="16" t="n">
        <v>10.2</v>
      </c>
      <c r="I473" s="18" t="n">
        <v>7</v>
      </c>
      <c r="J473" s="19" t="n">
        <v>9.67</v>
      </c>
      <c r="K473" s="19" t="n">
        <v>9.67</v>
      </c>
      <c r="L473" s="19" t="n">
        <v>9.67</v>
      </c>
      <c r="M473" s="19" t="n">
        <f aca="false">IF(J473&gt;0,J473,K473)*E473</f>
        <v>9.67</v>
      </c>
      <c r="N473" s="20" t="n">
        <v>12.74</v>
      </c>
      <c r="O473" s="21" t="str">
        <f aca="false">IF(R473="","",ROUND(R473*(1-Premissas!$B$4),4))</f>
        <v/>
      </c>
      <c r="P473" s="22"/>
      <c r="Q473" s="22"/>
      <c r="R473" s="23"/>
      <c r="S473" s="24" t="n">
        <v>31965</v>
      </c>
      <c r="T473" s="24" t="n">
        <v>50</v>
      </c>
      <c r="U473" s="25"/>
      <c r="V473" s="19" t="n">
        <f aca="false">IF(COUNT(N473:Q473)=0,"",MIN(N473:Q473))</f>
        <v>12.74</v>
      </c>
      <c r="W473" s="16" t="str">
        <f aca="false">IF(V473="","",INDEX($N$4:$Q$4,MATCH(V473,N473:Q473,0)))</f>
        <v>DIMEC</v>
      </c>
      <c r="X473" s="19" t="str">
        <f aca="false">IF(COUNT(N473:Q473)&lt;2,"",SMALL(N473:Q473,2))</f>
        <v/>
      </c>
      <c r="Y473" s="26" t="n">
        <f aca="false">IF(OR(V473="",M473=0),"",V473/M473-1)</f>
        <v>0.317476732161324</v>
      </c>
      <c r="Z473" s="26" t="n">
        <f aca="false">IF(OR(V473="",L473=""),"",V473/(L473*E473)-1)</f>
        <v>0.317476732161324</v>
      </c>
      <c r="AA473" s="16" t="str">
        <f aca="false">IF(V473="","SEM OFERTA",IF(OR(Y473&gt;Premissas!$B$11,Y473&lt;Premissas!$B$12),"VERIFICAR - UNIDADE/EMBALAGEM",IF(Y473&gt;Premissas!$B$6,"NÃO COMPRAR - REAJUSTE &gt;5%","COMPRAR")))</f>
        <v>NÃO COMPRAR - REAJUSTE &gt;5%</v>
      </c>
      <c r="AB473" s="18" t="n">
        <f aca="false">IF(W473="DIMEC",S473,IF(W473="MEDCENTRO",U473,""))</f>
        <v>31965</v>
      </c>
      <c r="AC473" s="18" t="n">
        <f aca="false">IF(AA473&lt;&gt;"COMPRAR",0,IF(AB473="",I473,MIN(I473,AB473)))</f>
        <v>0</v>
      </c>
      <c r="AD473" s="19" t="n">
        <f aca="false">IF(AC473&gt;0,AC473*V473,0)</f>
        <v>0</v>
      </c>
      <c r="AE473" s="19" t="n">
        <f aca="false">IF(AC473&gt;0,(M473-V473)*AC473,0)</f>
        <v>0</v>
      </c>
      <c r="AF473" s="16" t="str">
        <f aca="false">IF(AA473&lt;&gt;"COMPRAR","",IF(AB473="",IF(X473="","",IF(X473-V473&lt;0.01,"EMPATE TÉCNICO","")),IF(AB473&lt;I473,"ESTOQUE INSUFICIENTE",IF(X473="","",IF(X473-V473&lt;0.01,"EMPATE TÉCNICO","")))))</f>
        <v/>
      </c>
      <c r="AG473" s="16" t="s">
        <v>304</v>
      </c>
      <c r="AH473" s="16" t="s">
        <v>1497</v>
      </c>
    </row>
    <row r="474" customFormat="false" ht="15" hidden="false" customHeight="false" outlineLevel="0" collapsed="false">
      <c r="A474" s="16" t="s">
        <v>1546</v>
      </c>
      <c r="B474" s="17" t="s">
        <v>1547</v>
      </c>
      <c r="C474" s="16" t="s">
        <v>1548</v>
      </c>
      <c r="D474" s="16" t="s">
        <v>287</v>
      </c>
      <c r="E474" s="18" t="n">
        <v>1</v>
      </c>
      <c r="F474" s="16" t="s">
        <v>42</v>
      </c>
      <c r="G474" s="18" t="n">
        <v>0</v>
      </c>
      <c r="H474" s="16" t="n">
        <v>2.5</v>
      </c>
      <c r="I474" s="18" t="n">
        <v>7</v>
      </c>
      <c r="J474" s="19" t="n">
        <v>7.16333333333333</v>
      </c>
      <c r="K474" s="19" t="n">
        <v>7.16333333333333</v>
      </c>
      <c r="L474" s="19" t="n">
        <v>7.1633</v>
      </c>
      <c r="M474" s="19" t="n">
        <f aca="false">IF(J474&gt;0,J474,K474)*E474</f>
        <v>7.16333333333333</v>
      </c>
      <c r="N474" s="20"/>
      <c r="O474" s="21" t="n">
        <f aca="false">IF(R474="","",ROUND(R474*(1-Premissas!$B$4),4))</f>
        <v>9.2815</v>
      </c>
      <c r="P474" s="22"/>
      <c r="Q474" s="22"/>
      <c r="R474" s="23" t="n">
        <v>9.77</v>
      </c>
      <c r="S474" s="24"/>
      <c r="T474" s="24"/>
      <c r="U474" s="25" t="n">
        <v>461</v>
      </c>
      <c r="V474" s="19" t="n">
        <f aca="false">IF(COUNT(N474:Q474)=0,"",MIN(N474:Q474))</f>
        <v>9.2815</v>
      </c>
      <c r="W474" s="16" t="str">
        <f aca="false">IF(V474="","",INDEX($N$4:$Q$4,MATCH(V474,N474:Q474,0)))</f>
        <v>MEDCENTRO</v>
      </c>
      <c r="X474" s="19" t="str">
        <f aca="false">IF(COUNT(N474:Q474)&lt;2,"",SMALL(N474:Q474,2))</f>
        <v/>
      </c>
      <c r="Y474" s="26" t="n">
        <f aca="false">IF(OR(V474="",M474=0),"",V474/M474-1)</f>
        <v>0.295695672405771</v>
      </c>
      <c r="Z474" s="26" t="n">
        <f aca="false">IF(OR(V474="",L474=""),"",V474/(L474*E474)-1)</f>
        <v>0.29570170172965</v>
      </c>
      <c r="AA474" s="16" t="str">
        <f aca="false">IF(V474="","SEM OFERTA",IF(OR(Y474&gt;Premissas!$B$11,Y474&lt;Premissas!$B$12),"VERIFICAR - UNIDADE/EMBALAGEM",IF(Y474&gt;Premissas!$B$6,"NÃO COMPRAR - REAJUSTE &gt;5%","COMPRAR")))</f>
        <v>NÃO COMPRAR - REAJUSTE &gt;5%</v>
      </c>
      <c r="AB474" s="18" t="n">
        <f aca="false">IF(W474="DIMEC",S474,IF(W474="MEDCENTRO",U474,""))</f>
        <v>461</v>
      </c>
      <c r="AC474" s="18" t="n">
        <f aca="false">IF(AA474&lt;&gt;"COMPRAR",0,IF(AB474="",I474,MIN(I474,AB474)))</f>
        <v>0</v>
      </c>
      <c r="AD474" s="19" t="n">
        <f aca="false">IF(AC474&gt;0,AC474*V474,0)</f>
        <v>0</v>
      </c>
      <c r="AE474" s="19" t="n">
        <f aca="false">IF(AC474&gt;0,(M474-V474)*AC474,0)</f>
        <v>0</v>
      </c>
      <c r="AF474" s="16" t="str">
        <f aca="false">IF(AA474&lt;&gt;"COMPRAR","",IF(AB474="",IF(X474="","",IF(X474-V474&lt;0.01,"EMPATE TÉCNICO","")),IF(AB474&lt;I474,"ESTOQUE INSUFICIENTE",IF(X474="","",IF(X474-V474&lt;0.01,"EMPATE TÉCNICO","")))))</f>
        <v/>
      </c>
      <c r="AG474" s="16" t="s">
        <v>139</v>
      </c>
      <c r="AH474" s="16" t="s">
        <v>1497</v>
      </c>
    </row>
    <row r="475" customFormat="false" ht="15" hidden="false" customHeight="false" outlineLevel="0" collapsed="false">
      <c r="A475" s="16" t="s">
        <v>1549</v>
      </c>
      <c r="B475" s="17" t="s">
        <v>1550</v>
      </c>
      <c r="C475" s="16" t="s">
        <v>1551</v>
      </c>
      <c r="D475" s="16" t="s">
        <v>559</v>
      </c>
      <c r="E475" s="18" t="n">
        <v>1</v>
      </c>
      <c r="F475" s="16" t="s">
        <v>41</v>
      </c>
      <c r="G475" s="18" t="n">
        <v>44</v>
      </c>
      <c r="H475" s="16" t="n">
        <v>35.9</v>
      </c>
      <c r="I475" s="18" t="n">
        <v>44</v>
      </c>
      <c r="J475" s="19" t="n">
        <v>6.04</v>
      </c>
      <c r="K475" s="19" t="n">
        <v>6.04</v>
      </c>
      <c r="L475" s="19" t="n">
        <v>5.29</v>
      </c>
      <c r="M475" s="19" t="n">
        <f aca="false">IF(J475&gt;0,J475,K475)*E475</f>
        <v>6.04</v>
      </c>
      <c r="N475" s="20" t="n">
        <v>7.52</v>
      </c>
      <c r="O475" s="21" t="str">
        <f aca="false">IF(R475="","",ROUND(R475*(1-Premissas!$B$4),4))</f>
        <v/>
      </c>
      <c r="P475" s="22"/>
      <c r="Q475" s="22"/>
      <c r="R475" s="23"/>
      <c r="S475" s="24" t="n">
        <v>123558</v>
      </c>
      <c r="T475" s="24" t="n">
        <v>100</v>
      </c>
      <c r="U475" s="25"/>
      <c r="V475" s="19" t="n">
        <f aca="false">IF(COUNT(N475:Q475)=0,"",MIN(N475:Q475))</f>
        <v>7.52</v>
      </c>
      <c r="W475" s="16" t="str">
        <f aca="false">IF(V475="","",INDEX($N$4:$Q$4,MATCH(V475,N475:Q475,0)))</f>
        <v>DIMEC</v>
      </c>
      <c r="X475" s="19" t="str">
        <f aca="false">IF(COUNT(N475:Q475)&lt;2,"",SMALL(N475:Q475,2))</f>
        <v/>
      </c>
      <c r="Y475" s="26" t="n">
        <f aca="false">IF(OR(V475="",M475=0),"",V475/M475-1)</f>
        <v>0.245033112582781</v>
      </c>
      <c r="Z475" s="26" t="n">
        <f aca="false">IF(OR(V475="",L475=""),"",V475/(L475*E475)-1)</f>
        <v>0.421550094517958</v>
      </c>
      <c r="AA475" s="16" t="str">
        <f aca="false">IF(V475="","SEM OFERTA",IF(OR(Y475&gt;Premissas!$B$11,Y475&lt;Premissas!$B$12),"VERIFICAR - UNIDADE/EMBALAGEM",IF(Y475&gt;Premissas!$B$6,"NÃO COMPRAR - REAJUSTE &gt;5%","COMPRAR")))</f>
        <v>NÃO COMPRAR - REAJUSTE &gt;5%</v>
      </c>
      <c r="AB475" s="18" t="n">
        <f aca="false">IF(W475="DIMEC",S475,IF(W475="MEDCENTRO",U475,""))</f>
        <v>123558</v>
      </c>
      <c r="AC475" s="18" t="n">
        <f aca="false">IF(AA475&lt;&gt;"COMPRAR",0,IF(AB475="",I475,MIN(I475,AB475)))</f>
        <v>0</v>
      </c>
      <c r="AD475" s="19" t="n">
        <f aca="false">IF(AC475&gt;0,AC475*V475,0)</f>
        <v>0</v>
      </c>
      <c r="AE475" s="19" t="n">
        <f aca="false">IF(AC475&gt;0,(M475-V475)*AC475,0)</f>
        <v>0</v>
      </c>
      <c r="AF475" s="16" t="str">
        <f aca="false">IF(AA475&lt;&gt;"COMPRAR","",IF(AB475="",IF(X475="","",IF(X475-V475&lt;0.01,"EMPATE TÉCNICO","")),IF(AB475&lt;I475,"ESTOQUE INSUFICIENTE",IF(X475="","",IF(X475-V475&lt;0.01,"EMPATE TÉCNICO","")))))</f>
        <v/>
      </c>
      <c r="AG475" s="16" t="s">
        <v>304</v>
      </c>
      <c r="AH475" s="16" t="s">
        <v>1497</v>
      </c>
    </row>
    <row r="476" customFormat="false" ht="15" hidden="false" customHeight="false" outlineLevel="0" collapsed="false">
      <c r="A476" s="16" t="s">
        <v>1552</v>
      </c>
      <c r="B476" s="17" t="s">
        <v>1553</v>
      </c>
      <c r="C476" s="16" t="s">
        <v>1554</v>
      </c>
      <c r="D476" s="16" t="s">
        <v>625</v>
      </c>
      <c r="E476" s="18" t="n">
        <v>1</v>
      </c>
      <c r="F476" s="16" t="s">
        <v>42</v>
      </c>
      <c r="G476" s="18" t="n">
        <v>1</v>
      </c>
      <c r="H476" s="16" t="n">
        <v>0.8</v>
      </c>
      <c r="I476" s="18" t="n">
        <v>2</v>
      </c>
      <c r="J476" s="19" t="n">
        <v>30.89</v>
      </c>
      <c r="K476" s="19" t="n">
        <v>30.89</v>
      </c>
      <c r="L476" s="19" t="n">
        <v>30.89</v>
      </c>
      <c r="M476" s="19" t="n">
        <f aca="false">IF(J476&gt;0,J476,K476)*E476</f>
        <v>30.89</v>
      </c>
      <c r="N476" s="20" t="n">
        <v>31.93</v>
      </c>
      <c r="O476" s="21" t="n">
        <f aca="false">IF(R476="","",ROUND(R476*(1-Premissas!$B$4),4))</f>
        <v>31.046</v>
      </c>
      <c r="P476" s="22"/>
      <c r="Q476" s="22"/>
      <c r="R476" s="23" t="n">
        <v>32.68</v>
      </c>
      <c r="S476" s="24" t="n">
        <v>521</v>
      </c>
      <c r="T476" s="24" t="n">
        <v>60</v>
      </c>
      <c r="U476" s="25" t="n">
        <v>211</v>
      </c>
      <c r="V476" s="19" t="n">
        <f aca="false">IF(COUNT(N476:Q476)=0,"",MIN(N476:Q476))</f>
        <v>31.046</v>
      </c>
      <c r="W476" s="16" t="str">
        <f aca="false">IF(V476="","",INDEX($N$4:$Q$4,MATCH(V476,N476:Q476,0)))</f>
        <v>MEDCENTRO</v>
      </c>
      <c r="X476" s="19" t="n">
        <f aca="false">IF(COUNT(N476:Q476)&lt;2,"",SMALL(N476:Q476,2))</f>
        <v>31.93</v>
      </c>
      <c r="Y476" s="26" t="n">
        <f aca="false">IF(OR(V476="",M476=0),"",V476/M476-1)</f>
        <v>0.00505017805114916</v>
      </c>
      <c r="Z476" s="26" t="n">
        <f aca="false">IF(OR(V476="",L476=""),"",V476/(L476*E476)-1)</f>
        <v>0.00505017805114916</v>
      </c>
      <c r="AA476" s="16" t="str">
        <f aca="false">IF(V476="","SEM OFERTA",IF(OR(Y476&gt;Premissas!$B$11,Y476&lt;Premissas!$B$12),"VERIFICAR - UNIDADE/EMBALAGEM",IF(Y476&gt;Premissas!$B$6,"NÃO COMPRAR - REAJUSTE &gt;5%","COMPRAR")))</f>
        <v>COMPRAR</v>
      </c>
      <c r="AB476" s="18" t="n">
        <f aca="false">IF(W476="DIMEC",S476,IF(W476="MEDCENTRO",U476,""))</f>
        <v>211</v>
      </c>
      <c r="AC476" s="18" t="n">
        <f aca="false">IF(AA476&lt;&gt;"COMPRAR",0,IF(AB476="",I476,MIN(I476,AB476)))</f>
        <v>2</v>
      </c>
      <c r="AD476" s="19" t="n">
        <f aca="false">IF(AC476&gt;0,AC476*V476,0)</f>
        <v>62.092</v>
      </c>
      <c r="AE476" s="19" t="n">
        <f aca="false">IF(AC476&gt;0,(M476-V476)*AC476,0)</f>
        <v>-0.311999999999998</v>
      </c>
      <c r="AF476" s="16" t="str">
        <f aca="false">IF(AA476&lt;&gt;"COMPRAR","",IF(AB476="",IF(X476="","",IF(X476-V476&lt;0.01,"EMPATE TÉCNICO","")),IF(AB476&lt;I476,"ESTOQUE INSUFICIENTE",IF(X476="","",IF(X476-V476&lt;0.01,"EMPATE TÉCNICO","")))))</f>
        <v/>
      </c>
      <c r="AG476" s="16" t="s">
        <v>919</v>
      </c>
      <c r="AH476" s="16" t="s">
        <v>1497</v>
      </c>
    </row>
    <row r="477" customFormat="false" ht="15" hidden="false" customHeight="false" outlineLevel="0" collapsed="false">
      <c r="A477" s="16" t="s">
        <v>1555</v>
      </c>
      <c r="B477" s="17" t="s">
        <v>1556</v>
      </c>
      <c r="C477" s="16" t="s">
        <v>768</v>
      </c>
      <c r="D477" s="16" t="s">
        <v>532</v>
      </c>
      <c r="E477" s="18" t="n">
        <v>1</v>
      </c>
      <c r="F477" s="16" t="s">
        <v>43</v>
      </c>
      <c r="G477" s="18" t="n">
        <v>0</v>
      </c>
      <c r="H477" s="16" t="n">
        <v>0.5</v>
      </c>
      <c r="I477" s="18" t="n">
        <v>2</v>
      </c>
      <c r="J477" s="19" t="n">
        <v>5.99</v>
      </c>
      <c r="K477" s="19" t="n">
        <v>5.99</v>
      </c>
      <c r="L477" s="19" t="n">
        <v>5.99</v>
      </c>
      <c r="M477" s="19" t="n">
        <f aca="false">IF(J477&gt;0,J477,K477)*E477</f>
        <v>5.99</v>
      </c>
      <c r="N477" s="20" t="n">
        <v>7.42</v>
      </c>
      <c r="O477" s="21" t="n">
        <f aca="false">IF(R477="","",ROUND(R477*(1-Premissas!$B$4),4))</f>
        <v>6.023</v>
      </c>
      <c r="P477" s="22"/>
      <c r="Q477" s="22"/>
      <c r="R477" s="23" t="n">
        <v>6.34</v>
      </c>
      <c r="S477" s="24" t="n">
        <v>5127</v>
      </c>
      <c r="T477" s="24" t="n">
        <v>200</v>
      </c>
      <c r="U477" s="25" t="n">
        <v>2</v>
      </c>
      <c r="V477" s="19" t="n">
        <f aca="false">IF(COUNT(N477:Q477)=0,"",MIN(N477:Q477))</f>
        <v>6.023</v>
      </c>
      <c r="W477" s="16" t="str">
        <f aca="false">IF(V477="","",INDEX($N$4:$Q$4,MATCH(V477,N477:Q477,0)))</f>
        <v>MEDCENTRO</v>
      </c>
      <c r="X477" s="19" t="n">
        <f aca="false">IF(COUNT(N477:Q477)&lt;2,"",SMALL(N477:Q477,2))</f>
        <v>7.42</v>
      </c>
      <c r="Y477" s="26" t="n">
        <f aca="false">IF(OR(V477="",M477=0),"",V477/M477-1)</f>
        <v>0.00550918196994976</v>
      </c>
      <c r="Z477" s="26" t="n">
        <f aca="false">IF(OR(V477="",L477=""),"",V477/(L477*E477)-1)</f>
        <v>0.00550918196994976</v>
      </c>
      <c r="AA477" s="16" t="str">
        <f aca="false">IF(V477="","SEM OFERTA",IF(OR(Y477&gt;Premissas!$B$11,Y477&lt;Premissas!$B$12),"VERIFICAR - UNIDADE/EMBALAGEM",IF(Y477&gt;Premissas!$B$6,"NÃO COMPRAR - REAJUSTE &gt;5%","COMPRAR")))</f>
        <v>COMPRAR</v>
      </c>
      <c r="AB477" s="18" t="n">
        <f aca="false">IF(W477="DIMEC",S477,IF(W477="MEDCENTRO",U477,""))</f>
        <v>2</v>
      </c>
      <c r="AC477" s="18" t="n">
        <f aca="false">IF(AA477&lt;&gt;"COMPRAR",0,IF(AB477="",I477,MIN(I477,AB477)))</f>
        <v>2</v>
      </c>
      <c r="AD477" s="19" t="n">
        <f aca="false">IF(AC477&gt;0,AC477*V477,0)</f>
        <v>12.046</v>
      </c>
      <c r="AE477" s="19" t="n">
        <f aca="false">IF(AC477&gt;0,(M477-V477)*AC477,0)</f>
        <v>-0.065999999999999</v>
      </c>
      <c r="AF477" s="16" t="str">
        <f aca="false">IF(AA477&lt;&gt;"COMPRAR","",IF(AB477="",IF(X477="","",IF(X477-V477&lt;0.01,"EMPATE TÉCNICO","")),IF(AB477&lt;I477,"ESTOQUE INSUFICIENTE",IF(X477="","",IF(X477-V477&lt;0.01,"EMPATE TÉCNICO","")))))</f>
        <v/>
      </c>
      <c r="AG477" s="16" t="s">
        <v>520</v>
      </c>
      <c r="AH477" s="16" t="s">
        <v>1497</v>
      </c>
    </row>
    <row r="478" customFormat="false" ht="15" hidden="false" customHeight="false" outlineLevel="0" collapsed="false">
      <c r="A478" s="16" t="s">
        <v>1557</v>
      </c>
      <c r="B478" s="17" t="s">
        <v>1558</v>
      </c>
      <c r="C478" s="16" t="s">
        <v>768</v>
      </c>
      <c r="D478" s="16" t="s">
        <v>605</v>
      </c>
      <c r="E478" s="18" t="n">
        <v>1</v>
      </c>
      <c r="F478" s="16" t="s">
        <v>43</v>
      </c>
      <c r="G478" s="18" t="n">
        <v>0</v>
      </c>
      <c r="H478" s="16" t="n">
        <v>0.4</v>
      </c>
      <c r="I478" s="18" t="n">
        <v>1</v>
      </c>
      <c r="J478" s="19" t="n">
        <v>6.16</v>
      </c>
      <c r="K478" s="19" t="n">
        <v>6.16</v>
      </c>
      <c r="L478" s="19" t="n">
        <v>6.16</v>
      </c>
      <c r="M478" s="19" t="n">
        <f aca="false">IF(J478&gt;0,J478,K478)*E478</f>
        <v>6.16</v>
      </c>
      <c r="N478" s="20"/>
      <c r="O478" s="21" t="n">
        <f aca="false">IF(R478="","",ROUND(R478*(1-Premissas!$B$4),4))</f>
        <v>8.5215</v>
      </c>
      <c r="P478" s="22"/>
      <c r="Q478" s="22"/>
      <c r="R478" s="23" t="n">
        <v>8.97</v>
      </c>
      <c r="S478" s="24"/>
      <c r="T478" s="24"/>
      <c r="U478" s="25" t="n">
        <v>3263</v>
      </c>
      <c r="V478" s="19" t="n">
        <f aca="false">IF(COUNT(N478:Q478)=0,"",MIN(N478:Q478))</f>
        <v>8.5215</v>
      </c>
      <c r="W478" s="16" t="str">
        <f aca="false">IF(V478="","",INDEX($N$4:$Q$4,MATCH(V478,N478:Q478,0)))</f>
        <v>MEDCENTRO</v>
      </c>
      <c r="X478" s="19" t="str">
        <f aca="false">IF(COUNT(N478:Q478)&lt;2,"",SMALL(N478:Q478,2))</f>
        <v/>
      </c>
      <c r="Y478" s="26" t="n">
        <f aca="false">IF(OR(V478="",M478=0),"",V478/M478-1)</f>
        <v>0.383360389610389</v>
      </c>
      <c r="Z478" s="26" t="n">
        <f aca="false">IF(OR(V478="",L478=""),"",V478/(L478*E478)-1)</f>
        <v>0.383360389610389</v>
      </c>
      <c r="AA478" s="16" t="str">
        <f aca="false">IF(V478="","SEM OFERTA",IF(OR(Y478&gt;Premissas!$B$11,Y478&lt;Premissas!$B$12),"VERIFICAR - UNIDADE/EMBALAGEM",IF(Y478&gt;Premissas!$B$6,"NÃO COMPRAR - REAJUSTE &gt;5%","COMPRAR")))</f>
        <v>NÃO COMPRAR - REAJUSTE &gt;5%</v>
      </c>
      <c r="AB478" s="18" t="n">
        <f aca="false">IF(W478="DIMEC",S478,IF(W478="MEDCENTRO",U478,""))</f>
        <v>3263</v>
      </c>
      <c r="AC478" s="18" t="n">
        <f aca="false">IF(AA478&lt;&gt;"COMPRAR",0,IF(AB478="",I478,MIN(I478,AB478)))</f>
        <v>0</v>
      </c>
      <c r="AD478" s="19" t="n">
        <f aca="false">IF(AC478&gt;0,AC478*V478,0)</f>
        <v>0</v>
      </c>
      <c r="AE478" s="19" t="n">
        <f aca="false">IF(AC478&gt;0,(M478-V478)*AC478,0)</f>
        <v>0</v>
      </c>
      <c r="AF478" s="16" t="str">
        <f aca="false">IF(AA478&lt;&gt;"COMPRAR","",IF(AB478="",IF(X478="","",IF(X478-V478&lt;0.01,"EMPATE TÉCNICO","")),IF(AB478&lt;I478,"ESTOQUE INSUFICIENTE",IF(X478="","",IF(X478-V478&lt;0.01,"EMPATE TÉCNICO","")))))</f>
        <v/>
      </c>
      <c r="AG478" s="16" t="s">
        <v>520</v>
      </c>
      <c r="AH478" s="16" t="s">
        <v>1497</v>
      </c>
    </row>
    <row r="479" customFormat="false" ht="15" hidden="false" customHeight="false" outlineLevel="0" collapsed="false">
      <c r="A479" s="16" t="s">
        <v>1559</v>
      </c>
      <c r="B479" s="17" t="s">
        <v>1560</v>
      </c>
      <c r="C479" s="16" t="s">
        <v>1561</v>
      </c>
      <c r="D479" s="16" t="s">
        <v>481</v>
      </c>
      <c r="E479" s="18" t="n">
        <v>1</v>
      </c>
      <c r="F479" s="16" t="s">
        <v>41</v>
      </c>
      <c r="G479" s="18" t="n">
        <v>4</v>
      </c>
      <c r="H479" s="16" t="n">
        <v>3.2</v>
      </c>
      <c r="I479" s="18" t="n">
        <v>5</v>
      </c>
      <c r="J479" s="19" t="n">
        <v>11.14</v>
      </c>
      <c r="K479" s="19" t="n">
        <v>11.14</v>
      </c>
      <c r="L479" s="19" t="n">
        <v>11.13</v>
      </c>
      <c r="M479" s="19" t="n">
        <f aca="false">IF(J479&gt;0,J479,K479)*E479</f>
        <v>11.14</v>
      </c>
      <c r="N479" s="20" t="n">
        <v>11.37</v>
      </c>
      <c r="O479" s="21" t="n">
        <f aca="false">IF(R479="","",ROUND(R479*(1-Premissas!$B$4),4))</f>
        <v>11.115</v>
      </c>
      <c r="P479" s="22"/>
      <c r="Q479" s="22"/>
      <c r="R479" s="23" t="n">
        <v>11.7</v>
      </c>
      <c r="S479" s="24" t="n">
        <v>704</v>
      </c>
      <c r="T479" s="24" t="n">
        <v>60</v>
      </c>
      <c r="U479" s="25" t="n">
        <v>335</v>
      </c>
      <c r="V479" s="19" t="n">
        <f aca="false">IF(COUNT(N479:Q479)=0,"",MIN(N479:Q479))</f>
        <v>11.115</v>
      </c>
      <c r="W479" s="16" t="str">
        <f aca="false">IF(V479="","",INDEX($N$4:$Q$4,MATCH(V479,N479:Q479,0)))</f>
        <v>MEDCENTRO</v>
      </c>
      <c r="X479" s="19" t="n">
        <f aca="false">IF(COUNT(N479:Q479)&lt;2,"",SMALL(N479:Q479,2))</f>
        <v>11.37</v>
      </c>
      <c r="Y479" s="26" t="n">
        <f aca="false">IF(OR(V479="",M479=0),"",V479/M479-1)</f>
        <v>-0.00224416517055659</v>
      </c>
      <c r="Z479" s="26" t="n">
        <f aca="false">IF(OR(V479="",L479=""),"",V479/(L479*E479)-1)</f>
        <v>-0.00134770889487879</v>
      </c>
      <c r="AA479" s="16" t="str">
        <f aca="false">IF(V479="","SEM OFERTA",IF(OR(Y479&gt;Premissas!$B$11,Y479&lt;Premissas!$B$12),"VERIFICAR - UNIDADE/EMBALAGEM",IF(Y479&gt;Premissas!$B$6,"NÃO COMPRAR - REAJUSTE &gt;5%","COMPRAR")))</f>
        <v>COMPRAR</v>
      </c>
      <c r="AB479" s="18" t="n">
        <f aca="false">IF(W479="DIMEC",S479,IF(W479="MEDCENTRO",U479,""))</f>
        <v>335</v>
      </c>
      <c r="AC479" s="18" t="n">
        <f aca="false">IF(AA479&lt;&gt;"COMPRAR",0,IF(AB479="",I479,MIN(I479,AB479)))</f>
        <v>5</v>
      </c>
      <c r="AD479" s="19" t="n">
        <f aca="false">IF(AC479&gt;0,AC479*V479,0)</f>
        <v>55.575</v>
      </c>
      <c r="AE479" s="19" t="n">
        <f aca="false">IF(AC479&gt;0,(M479-V479)*AC479,0)</f>
        <v>0.125000000000002</v>
      </c>
      <c r="AF479" s="16" t="str">
        <f aca="false">IF(AA479&lt;&gt;"COMPRAR","",IF(AB479="",IF(X479="","",IF(X479-V479&lt;0.01,"EMPATE TÉCNICO","")),IF(AB479&lt;I479,"ESTOQUE INSUFICIENTE",IF(X479="","",IF(X479-V479&lt;0.01,"EMPATE TÉCNICO","")))))</f>
        <v/>
      </c>
      <c r="AG479" s="16" t="s">
        <v>304</v>
      </c>
      <c r="AH479" s="16" t="s">
        <v>1497</v>
      </c>
    </row>
    <row r="480" customFormat="false" ht="15" hidden="false" customHeight="false" outlineLevel="0" collapsed="false">
      <c r="A480" s="16" t="s">
        <v>1562</v>
      </c>
      <c r="B480" s="17" t="s">
        <v>1563</v>
      </c>
      <c r="C480" s="16" t="s">
        <v>1564</v>
      </c>
      <c r="D480" s="16" t="s">
        <v>417</v>
      </c>
      <c r="E480" s="18" t="n">
        <v>1</v>
      </c>
      <c r="F480" s="16" t="s">
        <v>42</v>
      </c>
      <c r="G480" s="18" t="n">
        <v>0</v>
      </c>
      <c r="H480" s="16" t="n">
        <v>1</v>
      </c>
      <c r="I480" s="18" t="n">
        <v>3</v>
      </c>
      <c r="J480" s="19" t="n">
        <v>17.99</v>
      </c>
      <c r="K480" s="19" t="n">
        <v>17.99</v>
      </c>
      <c r="L480" s="19" t="n">
        <v>17.99</v>
      </c>
      <c r="M480" s="19" t="n">
        <f aca="false">IF(J480&gt;0,J480,K480)*E480</f>
        <v>17.99</v>
      </c>
      <c r="N480" s="20" t="n">
        <v>14.92</v>
      </c>
      <c r="O480" s="21" t="str">
        <f aca="false">IF(R480="","",ROUND(R480*(1-Premissas!$B$4),4))</f>
        <v/>
      </c>
      <c r="P480" s="22"/>
      <c r="Q480" s="22"/>
      <c r="R480" s="23"/>
      <c r="S480" s="24" t="n">
        <v>158</v>
      </c>
      <c r="T480" s="24" t="n">
        <v>198</v>
      </c>
      <c r="U480" s="25"/>
      <c r="V480" s="19" t="n">
        <f aca="false">IF(COUNT(N480:Q480)=0,"",MIN(N480:Q480))</f>
        <v>14.92</v>
      </c>
      <c r="W480" s="16" t="str">
        <f aca="false">IF(V480="","",INDEX($N$4:$Q$4,MATCH(V480,N480:Q480,0)))</f>
        <v>DIMEC</v>
      </c>
      <c r="X480" s="19" t="str">
        <f aca="false">IF(COUNT(N480:Q480)&lt;2,"",SMALL(N480:Q480,2))</f>
        <v/>
      </c>
      <c r="Y480" s="26" t="n">
        <f aca="false">IF(OR(V480="",M480=0),"",V480/M480-1)</f>
        <v>-0.17065036131184</v>
      </c>
      <c r="Z480" s="26" t="n">
        <f aca="false">IF(OR(V480="",L480=""),"",V480/(L480*E480)-1)</f>
        <v>-0.17065036131184</v>
      </c>
      <c r="AA480" s="16" t="str">
        <f aca="false">IF(V480="","SEM OFERTA",IF(OR(Y480&gt;Premissas!$B$11,Y480&lt;Premissas!$B$12),"VERIFICAR - UNIDADE/EMBALAGEM",IF(Y480&gt;Premissas!$B$6,"NÃO COMPRAR - REAJUSTE &gt;5%","COMPRAR")))</f>
        <v>COMPRAR</v>
      </c>
      <c r="AB480" s="18" t="n">
        <f aca="false">IF(W480="DIMEC",S480,IF(W480="MEDCENTRO",U480,""))</f>
        <v>158</v>
      </c>
      <c r="AC480" s="18" t="n">
        <f aca="false">IF(AA480&lt;&gt;"COMPRAR",0,IF(AB480="",I480,MIN(I480,AB480)))</f>
        <v>3</v>
      </c>
      <c r="AD480" s="19" t="n">
        <f aca="false">IF(AC480&gt;0,AC480*V480,0)</f>
        <v>44.76</v>
      </c>
      <c r="AE480" s="19" t="n">
        <f aca="false">IF(AC480&gt;0,(M480-V480)*AC480,0)</f>
        <v>9.21</v>
      </c>
      <c r="AF480" s="16" t="str">
        <f aca="false">IF(AA480&lt;&gt;"COMPRAR","",IF(AB480="",IF(X480="","",IF(X480-V480&lt;0.01,"EMPATE TÉCNICO","")),IF(AB480&lt;I480,"ESTOQUE INSUFICIENTE",IF(X480="","",IF(X480-V480&lt;0.01,"EMPATE TÉCNICO","")))))</f>
        <v/>
      </c>
      <c r="AG480" s="16" t="s">
        <v>418</v>
      </c>
      <c r="AH480" s="16" t="s">
        <v>1497</v>
      </c>
    </row>
    <row r="481" customFormat="false" ht="15" hidden="false" customHeight="false" outlineLevel="0" collapsed="false">
      <c r="A481" s="16" t="s">
        <v>1565</v>
      </c>
      <c r="B481" s="17" t="s">
        <v>1566</v>
      </c>
      <c r="C481" s="16" t="s">
        <v>1567</v>
      </c>
      <c r="D481" s="16" t="s">
        <v>481</v>
      </c>
      <c r="E481" s="18" t="n">
        <v>1</v>
      </c>
      <c r="F481" s="16" t="s">
        <v>43</v>
      </c>
      <c r="G481" s="18" t="n">
        <v>1</v>
      </c>
      <c r="H481" s="16" t="n">
        <v>0.7</v>
      </c>
      <c r="I481" s="18" t="n">
        <v>1</v>
      </c>
      <c r="J481" s="19" t="n">
        <v>8.55</v>
      </c>
      <c r="K481" s="19" t="n">
        <v>8.55</v>
      </c>
      <c r="L481" s="19" t="n">
        <v>8.55</v>
      </c>
      <c r="M481" s="19" t="n">
        <f aca="false">IF(J481&gt;0,J481,K481)*E481</f>
        <v>8.55</v>
      </c>
      <c r="N481" s="20" t="n">
        <v>8.36</v>
      </c>
      <c r="O481" s="21" t="str">
        <f aca="false">IF(R481="","",ROUND(R481*(1-Premissas!$B$4),4))</f>
        <v/>
      </c>
      <c r="P481" s="22"/>
      <c r="Q481" s="22"/>
      <c r="R481" s="23"/>
      <c r="S481" s="24" t="n">
        <v>137</v>
      </c>
      <c r="T481" s="24" t="n">
        <v>60</v>
      </c>
      <c r="U481" s="25"/>
      <c r="V481" s="19" t="n">
        <f aca="false">IF(COUNT(N481:Q481)=0,"",MIN(N481:Q481))</f>
        <v>8.36</v>
      </c>
      <c r="W481" s="16" t="str">
        <f aca="false">IF(V481="","",INDEX($N$4:$Q$4,MATCH(V481,N481:Q481,0)))</f>
        <v>DIMEC</v>
      </c>
      <c r="X481" s="19" t="str">
        <f aca="false">IF(COUNT(N481:Q481)&lt;2,"",SMALL(N481:Q481,2))</f>
        <v/>
      </c>
      <c r="Y481" s="26" t="n">
        <f aca="false">IF(OR(V481="",M481=0),"",V481/M481-1)</f>
        <v>-0.0222222222222224</v>
      </c>
      <c r="Z481" s="26" t="n">
        <f aca="false">IF(OR(V481="",L481=""),"",V481/(L481*E481)-1)</f>
        <v>-0.0222222222222224</v>
      </c>
      <c r="AA481" s="16" t="str">
        <f aca="false">IF(V481="","SEM OFERTA",IF(OR(Y481&gt;Premissas!$B$11,Y481&lt;Premissas!$B$12),"VERIFICAR - UNIDADE/EMBALAGEM",IF(Y481&gt;Premissas!$B$6,"NÃO COMPRAR - REAJUSTE &gt;5%","COMPRAR")))</f>
        <v>COMPRAR</v>
      </c>
      <c r="AB481" s="18" t="n">
        <f aca="false">IF(W481="DIMEC",S481,IF(W481="MEDCENTRO",U481,""))</f>
        <v>137</v>
      </c>
      <c r="AC481" s="18" t="n">
        <f aca="false">IF(AA481&lt;&gt;"COMPRAR",0,IF(AB481="",I481,MIN(I481,AB481)))</f>
        <v>1</v>
      </c>
      <c r="AD481" s="19" t="n">
        <f aca="false">IF(AC481&gt;0,AC481*V481,0)</f>
        <v>8.36</v>
      </c>
      <c r="AE481" s="19" t="n">
        <f aca="false">IF(AC481&gt;0,(M481-V481)*AC481,0)</f>
        <v>0.190000000000001</v>
      </c>
      <c r="AF481" s="16" t="str">
        <f aca="false">IF(AA481&lt;&gt;"COMPRAR","",IF(AB481="",IF(X481="","",IF(X481-V481&lt;0.01,"EMPATE TÉCNICO","")),IF(AB481&lt;I481,"ESTOQUE INSUFICIENTE",IF(X481="","",IF(X481-V481&lt;0.01,"EMPATE TÉCNICO","")))))</f>
        <v/>
      </c>
      <c r="AG481" s="16" t="s">
        <v>888</v>
      </c>
      <c r="AH481" s="16" t="s">
        <v>1497</v>
      </c>
    </row>
    <row r="482" customFormat="false" ht="15" hidden="false" customHeight="false" outlineLevel="0" collapsed="false">
      <c r="A482" s="16" t="s">
        <v>1568</v>
      </c>
      <c r="B482" s="17" t="s">
        <v>1569</v>
      </c>
      <c r="C482" s="16" t="s">
        <v>1570</v>
      </c>
      <c r="D482" s="16" t="s">
        <v>1571</v>
      </c>
      <c r="E482" s="18" t="n">
        <v>1</v>
      </c>
      <c r="F482" s="16" t="s">
        <v>43</v>
      </c>
      <c r="G482" s="18" t="n">
        <v>0</v>
      </c>
      <c r="H482" s="16" t="n">
        <v>1.3</v>
      </c>
      <c r="I482" s="18" t="n">
        <v>4</v>
      </c>
      <c r="J482" s="19" t="n">
        <v>28.99</v>
      </c>
      <c r="K482" s="19" t="n">
        <v>28.99</v>
      </c>
      <c r="L482" s="19" t="n">
        <v>28.99</v>
      </c>
      <c r="M482" s="19" t="n">
        <f aca="false">IF(J482&gt;0,J482,K482)*E482</f>
        <v>28.99</v>
      </c>
      <c r="N482" s="20"/>
      <c r="O482" s="21" t="n">
        <f aca="false">IF(R482="","",ROUND(R482*(1-Premissas!$B$4),4))</f>
        <v>26.562</v>
      </c>
      <c r="P482" s="22"/>
      <c r="Q482" s="22"/>
      <c r="R482" s="23" t="n">
        <v>27.96</v>
      </c>
      <c r="S482" s="24"/>
      <c r="T482" s="24"/>
      <c r="U482" s="25" t="n">
        <v>4</v>
      </c>
      <c r="V482" s="19" t="n">
        <f aca="false">IF(COUNT(N482:Q482)=0,"",MIN(N482:Q482))</f>
        <v>26.562</v>
      </c>
      <c r="W482" s="16" t="str">
        <f aca="false">IF(V482="","",INDEX($N$4:$Q$4,MATCH(V482,N482:Q482,0)))</f>
        <v>MEDCENTRO</v>
      </c>
      <c r="X482" s="19" t="str">
        <f aca="false">IF(COUNT(N482:Q482)&lt;2,"",SMALL(N482:Q482,2))</f>
        <v/>
      </c>
      <c r="Y482" s="26" t="n">
        <f aca="false">IF(OR(V482="",M482=0),"",V482/M482-1)</f>
        <v>-0.0837530182821662</v>
      </c>
      <c r="Z482" s="26" t="n">
        <f aca="false">IF(OR(V482="",L482=""),"",V482/(L482*E482)-1)</f>
        <v>-0.0837530182821662</v>
      </c>
      <c r="AA482" s="16" t="str">
        <f aca="false">IF(V482="","SEM OFERTA",IF(OR(Y482&gt;Premissas!$B$11,Y482&lt;Premissas!$B$12),"VERIFICAR - UNIDADE/EMBALAGEM",IF(Y482&gt;Premissas!$B$6,"NÃO COMPRAR - REAJUSTE &gt;5%","COMPRAR")))</f>
        <v>COMPRAR</v>
      </c>
      <c r="AB482" s="18" t="n">
        <f aca="false">IF(W482="DIMEC",S482,IF(W482="MEDCENTRO",U482,""))</f>
        <v>4</v>
      </c>
      <c r="AC482" s="18" t="n">
        <f aca="false">IF(AA482&lt;&gt;"COMPRAR",0,IF(AB482="",I482,MIN(I482,AB482)))</f>
        <v>4</v>
      </c>
      <c r="AD482" s="19" t="n">
        <f aca="false">IF(AC482&gt;0,AC482*V482,0)</f>
        <v>106.248</v>
      </c>
      <c r="AE482" s="19" t="n">
        <f aca="false">IF(AC482&gt;0,(M482-V482)*AC482,0)</f>
        <v>9.71199999999999</v>
      </c>
      <c r="AF482" s="16" t="str">
        <f aca="false">IF(AA482&lt;&gt;"COMPRAR","",IF(AB482="",IF(X482="","",IF(X482-V482&lt;0.01,"EMPATE TÉCNICO","")),IF(AB482&lt;I482,"ESTOQUE INSUFICIENTE",IF(X482="","",IF(X482-V482&lt;0.01,"EMPATE TÉCNICO","")))))</f>
        <v/>
      </c>
      <c r="AG482" s="16" t="s">
        <v>298</v>
      </c>
      <c r="AH482" s="16" t="s">
        <v>1497</v>
      </c>
    </row>
    <row r="483" customFormat="false" ht="15" hidden="false" customHeight="false" outlineLevel="0" collapsed="false">
      <c r="A483" s="16" t="s">
        <v>1572</v>
      </c>
      <c r="B483" s="17" t="s">
        <v>1573</v>
      </c>
      <c r="C483" s="16" t="s">
        <v>1574</v>
      </c>
      <c r="D483" s="16" t="s">
        <v>637</v>
      </c>
      <c r="E483" s="18" t="n">
        <v>1</v>
      </c>
      <c r="F483" s="16" t="s">
        <v>41</v>
      </c>
      <c r="G483" s="18" t="n">
        <v>9</v>
      </c>
      <c r="H483" s="16" t="n">
        <v>3.5</v>
      </c>
      <c r="I483" s="18" t="n">
        <v>1</v>
      </c>
      <c r="J483" s="19" t="n">
        <v>19.59</v>
      </c>
      <c r="K483" s="19" t="n">
        <v>19.59</v>
      </c>
      <c r="L483" s="19" t="n">
        <v>18.06</v>
      </c>
      <c r="M483" s="19" t="n">
        <f aca="false">IF(J483&gt;0,J483,K483)*E483</f>
        <v>19.59</v>
      </c>
      <c r="N483" s="20" t="n">
        <v>13.49</v>
      </c>
      <c r="O483" s="21" t="n">
        <f aca="false">IF(R483="","",ROUND(R483*(1-Premissas!$B$4),4))</f>
        <v>18.7245</v>
      </c>
      <c r="P483" s="22"/>
      <c r="Q483" s="22"/>
      <c r="R483" s="23" t="n">
        <v>19.71</v>
      </c>
      <c r="S483" s="24" t="n">
        <v>139</v>
      </c>
      <c r="T483" s="24" t="n">
        <v>48</v>
      </c>
      <c r="U483" s="25" t="n">
        <v>11</v>
      </c>
      <c r="V483" s="19" t="n">
        <f aca="false">IF(COUNT(N483:Q483)=0,"",MIN(N483:Q483))</f>
        <v>13.49</v>
      </c>
      <c r="W483" s="16" t="str">
        <f aca="false">IF(V483="","",INDEX($N$4:$Q$4,MATCH(V483,N483:Q483,0)))</f>
        <v>DIMEC</v>
      </c>
      <c r="X483" s="19" t="n">
        <f aca="false">IF(COUNT(N483:Q483)&lt;2,"",SMALL(N483:Q483,2))</f>
        <v>18.7245</v>
      </c>
      <c r="Y483" s="26" t="n">
        <f aca="false">IF(OR(V483="",M483=0),"",V483/M483-1)</f>
        <v>-0.311383358856559</v>
      </c>
      <c r="Z483" s="26" t="n">
        <f aca="false">IF(OR(V483="",L483=""),"",V483/(L483*E483)-1)</f>
        <v>-0.253045404208195</v>
      </c>
      <c r="AA483" s="16" t="str">
        <f aca="false">IF(V483="","SEM OFERTA",IF(OR(Y483&gt;Premissas!$B$11,Y483&lt;Premissas!$B$12),"VERIFICAR - UNIDADE/EMBALAGEM",IF(Y483&gt;Premissas!$B$6,"NÃO COMPRAR - REAJUSTE &gt;5%","COMPRAR")))</f>
        <v>COMPRAR</v>
      </c>
      <c r="AB483" s="18" t="n">
        <f aca="false">IF(W483="DIMEC",S483,IF(W483="MEDCENTRO",U483,""))</f>
        <v>139</v>
      </c>
      <c r="AC483" s="18" t="n">
        <f aca="false">IF(AA483&lt;&gt;"COMPRAR",0,IF(AB483="",I483,MIN(I483,AB483)))</f>
        <v>1</v>
      </c>
      <c r="AD483" s="19" t="n">
        <f aca="false">IF(AC483&gt;0,AC483*V483,0)</f>
        <v>13.49</v>
      </c>
      <c r="AE483" s="19" t="n">
        <f aca="false">IF(AC483&gt;0,(M483-V483)*AC483,0)</f>
        <v>6.1</v>
      </c>
      <c r="AF483" s="16" t="str">
        <f aca="false">IF(AA483&lt;&gt;"COMPRAR","",IF(AB483="",IF(X483="","",IF(X483-V483&lt;0.01,"EMPATE TÉCNICO","")),IF(AB483&lt;I483,"ESTOQUE INSUFICIENTE",IF(X483="","",IF(X483-V483&lt;0.01,"EMPATE TÉCNICO","")))))</f>
        <v/>
      </c>
      <c r="AG483" s="16" t="s">
        <v>139</v>
      </c>
      <c r="AH483" s="16" t="s">
        <v>1497</v>
      </c>
    </row>
    <row r="484" customFormat="false" ht="15" hidden="false" customHeight="false" outlineLevel="0" collapsed="false">
      <c r="A484" s="16" t="s">
        <v>1575</v>
      </c>
      <c r="B484" s="17" t="s">
        <v>1576</v>
      </c>
      <c r="C484" s="16" t="s">
        <v>1577</v>
      </c>
      <c r="D484" s="16" t="s">
        <v>481</v>
      </c>
      <c r="E484" s="18" t="n">
        <v>1</v>
      </c>
      <c r="F484" s="16" t="s">
        <v>42</v>
      </c>
      <c r="G484" s="18" t="n">
        <v>4</v>
      </c>
      <c r="H484" s="16" t="n">
        <v>4.3</v>
      </c>
      <c r="I484" s="18" t="n">
        <v>7</v>
      </c>
      <c r="J484" s="19" t="n">
        <v>10.25</v>
      </c>
      <c r="K484" s="19" t="n">
        <v>10.25</v>
      </c>
      <c r="L484" s="19" t="n">
        <v>10.25</v>
      </c>
      <c r="M484" s="19" t="n">
        <f aca="false">IF(J484&gt;0,J484,K484)*E484</f>
        <v>10.25</v>
      </c>
      <c r="N484" s="20" t="n">
        <v>10.6</v>
      </c>
      <c r="O484" s="21" t="n">
        <f aca="false">IF(R484="","",ROUND(R484*(1-Premissas!$B$4),4))</f>
        <v>10.6495</v>
      </c>
      <c r="P484" s="22"/>
      <c r="Q484" s="22"/>
      <c r="R484" s="23" t="n">
        <v>11.21</v>
      </c>
      <c r="S484" s="24" t="n">
        <v>864</v>
      </c>
      <c r="T484" s="24" t="n">
        <v>30</v>
      </c>
      <c r="U484" s="25" t="n">
        <v>131</v>
      </c>
      <c r="V484" s="19" t="n">
        <f aca="false">IF(COUNT(N484:Q484)=0,"",MIN(N484:Q484))</f>
        <v>10.6</v>
      </c>
      <c r="W484" s="16" t="str">
        <f aca="false">IF(V484="","",INDEX($N$4:$Q$4,MATCH(V484,N484:Q484,0)))</f>
        <v>DIMEC</v>
      </c>
      <c r="X484" s="19" t="n">
        <f aca="false">IF(COUNT(N484:Q484)&lt;2,"",SMALL(N484:Q484,2))</f>
        <v>10.6495</v>
      </c>
      <c r="Y484" s="26" t="n">
        <f aca="false">IF(OR(V484="",M484=0),"",V484/M484-1)</f>
        <v>0.0341463414634147</v>
      </c>
      <c r="Z484" s="26" t="n">
        <f aca="false">IF(OR(V484="",L484=""),"",V484/(L484*E484)-1)</f>
        <v>0.0341463414634147</v>
      </c>
      <c r="AA484" s="16" t="str">
        <f aca="false">IF(V484="","SEM OFERTA",IF(OR(Y484&gt;Premissas!$B$11,Y484&lt;Premissas!$B$12),"VERIFICAR - UNIDADE/EMBALAGEM",IF(Y484&gt;Premissas!$B$6,"NÃO COMPRAR - REAJUSTE &gt;5%","COMPRAR")))</f>
        <v>COMPRAR</v>
      </c>
      <c r="AB484" s="18" t="n">
        <f aca="false">IF(W484="DIMEC",S484,IF(W484="MEDCENTRO",U484,""))</f>
        <v>864</v>
      </c>
      <c r="AC484" s="18" t="n">
        <f aca="false">IF(AA484&lt;&gt;"COMPRAR",0,IF(AB484="",I484,MIN(I484,AB484)))</f>
        <v>7</v>
      </c>
      <c r="AD484" s="19" t="n">
        <f aca="false">IF(AC484&gt;0,AC484*V484,0)</f>
        <v>74.2</v>
      </c>
      <c r="AE484" s="19" t="n">
        <f aca="false">IF(AC484&gt;0,(M484-V484)*AC484,0)</f>
        <v>-2.45</v>
      </c>
      <c r="AF484" s="16" t="str">
        <f aca="false">IF(AA484&lt;&gt;"COMPRAR","",IF(AB484="",IF(X484="","",IF(X484-V484&lt;0.01,"EMPATE TÉCNICO","")),IF(AB484&lt;I484,"ESTOQUE INSUFICIENTE",IF(X484="","",IF(X484-V484&lt;0.01,"EMPATE TÉCNICO","")))))</f>
        <v/>
      </c>
      <c r="AG484" s="16" t="s">
        <v>304</v>
      </c>
      <c r="AH484" s="16" t="s">
        <v>1497</v>
      </c>
    </row>
    <row r="485" customFormat="false" ht="15" hidden="false" customHeight="false" outlineLevel="0" collapsed="false">
      <c r="A485" s="16" t="s">
        <v>1578</v>
      </c>
      <c r="B485" s="17" t="s">
        <v>1579</v>
      </c>
      <c r="C485" s="16" t="s">
        <v>1580</v>
      </c>
      <c r="D485" s="16" t="s">
        <v>481</v>
      </c>
      <c r="E485" s="18" t="n">
        <v>1</v>
      </c>
      <c r="F485" s="16" t="s">
        <v>42</v>
      </c>
      <c r="G485" s="18" t="n">
        <v>0</v>
      </c>
      <c r="H485" s="16" t="n">
        <v>2.1</v>
      </c>
      <c r="I485" s="18" t="n">
        <v>6</v>
      </c>
      <c r="J485" s="19" t="n">
        <v>14.25</v>
      </c>
      <c r="K485" s="19" t="n">
        <v>14.25</v>
      </c>
      <c r="L485" s="19" t="n">
        <v>14.15</v>
      </c>
      <c r="M485" s="19" t="n">
        <f aca="false">IF(J485&gt;0,J485,K485)*E485</f>
        <v>14.25</v>
      </c>
      <c r="N485" s="20"/>
      <c r="O485" s="21" t="n">
        <f aca="false">IF(R485="","",ROUND(R485*(1-Premissas!$B$4),4))</f>
        <v>14.2215</v>
      </c>
      <c r="P485" s="22"/>
      <c r="Q485" s="22"/>
      <c r="R485" s="23" t="n">
        <v>14.97</v>
      </c>
      <c r="S485" s="24"/>
      <c r="T485" s="24"/>
      <c r="U485" s="25" t="n">
        <v>4</v>
      </c>
      <c r="V485" s="19" t="n">
        <f aca="false">IF(COUNT(N485:Q485)=0,"",MIN(N485:Q485))</f>
        <v>14.2215</v>
      </c>
      <c r="W485" s="16" t="str">
        <f aca="false">IF(V485="","",INDEX($N$4:$Q$4,MATCH(V485,N485:Q485,0)))</f>
        <v>MEDCENTRO</v>
      </c>
      <c r="X485" s="19" t="str">
        <f aca="false">IF(COUNT(N485:Q485)&lt;2,"",SMALL(N485:Q485,2))</f>
        <v/>
      </c>
      <c r="Y485" s="26" t="n">
        <f aca="false">IF(OR(V485="",M485=0),"",V485/M485-1)</f>
        <v>-0.002</v>
      </c>
      <c r="Z485" s="26" t="n">
        <f aca="false">IF(OR(V485="",L485=""),"",V485/(L485*E485)-1)</f>
        <v>0.00505300353356897</v>
      </c>
      <c r="AA485" s="16" t="str">
        <f aca="false">IF(V485="","SEM OFERTA",IF(OR(Y485&gt;Premissas!$B$11,Y485&lt;Premissas!$B$12),"VERIFICAR - UNIDADE/EMBALAGEM",IF(Y485&gt;Premissas!$B$6,"NÃO COMPRAR - REAJUSTE &gt;5%","COMPRAR")))</f>
        <v>COMPRAR</v>
      </c>
      <c r="AB485" s="18" t="n">
        <f aca="false">IF(W485="DIMEC",S485,IF(W485="MEDCENTRO",U485,""))</f>
        <v>4</v>
      </c>
      <c r="AC485" s="18" t="n">
        <f aca="false">IF(AA485&lt;&gt;"COMPRAR",0,IF(AB485="",I485,MIN(I485,AB485)))</f>
        <v>4</v>
      </c>
      <c r="AD485" s="19" t="n">
        <f aca="false">IF(AC485&gt;0,AC485*V485,0)</f>
        <v>56.886</v>
      </c>
      <c r="AE485" s="19" t="n">
        <f aca="false">IF(AC485&gt;0,(M485-V485)*AC485,0)</f>
        <v>0.113999999999997</v>
      </c>
      <c r="AF485" s="16" t="str">
        <f aca="false">IF(AA485&lt;&gt;"COMPRAR","",IF(AB485="",IF(X485="","",IF(X485-V485&lt;0.01,"EMPATE TÉCNICO","")),IF(AB485&lt;I485,"ESTOQUE INSUFICIENTE",IF(X485="","",IF(X485-V485&lt;0.01,"EMPATE TÉCNICO","")))))</f>
        <v>ESTOQUE INSUFICIENTE</v>
      </c>
      <c r="AG485" s="16" t="s">
        <v>304</v>
      </c>
      <c r="AH485" s="16" t="s">
        <v>1497</v>
      </c>
    </row>
    <row r="486" customFormat="false" ht="15" hidden="false" customHeight="false" outlineLevel="0" collapsed="false">
      <c r="A486" s="16" t="s">
        <v>1581</v>
      </c>
      <c r="B486" s="17" t="s">
        <v>1582</v>
      </c>
      <c r="C486" s="16" t="s">
        <v>1583</v>
      </c>
      <c r="D486" s="16" t="s">
        <v>762</v>
      </c>
      <c r="E486" s="18" t="n">
        <v>1</v>
      </c>
      <c r="F486" s="16" t="s">
        <v>41</v>
      </c>
      <c r="G486" s="18" t="n">
        <v>30</v>
      </c>
      <c r="H486" s="16" t="n">
        <v>13.3</v>
      </c>
      <c r="I486" s="18" t="n">
        <v>5</v>
      </c>
      <c r="J486" s="19" t="n">
        <v>3.85</v>
      </c>
      <c r="K486" s="19" t="n">
        <v>3.85</v>
      </c>
      <c r="L486" s="19" t="n">
        <v>3.85</v>
      </c>
      <c r="M486" s="19" t="n">
        <f aca="false">IF(J486&gt;0,J486,K486)*E486</f>
        <v>3.85</v>
      </c>
      <c r="N486" s="20" t="n">
        <v>4.04</v>
      </c>
      <c r="O486" s="21" t="str">
        <f aca="false">IF(R486="","",ROUND(R486*(1-Premissas!$B$4),4))</f>
        <v/>
      </c>
      <c r="P486" s="22"/>
      <c r="Q486" s="22"/>
      <c r="R486" s="23"/>
      <c r="S486" s="24" t="n">
        <v>60</v>
      </c>
      <c r="T486" s="24" t="n">
        <v>200</v>
      </c>
      <c r="U486" s="25"/>
      <c r="V486" s="19" t="n">
        <f aca="false">IF(COUNT(N486:Q486)=0,"",MIN(N486:Q486))</f>
        <v>4.04</v>
      </c>
      <c r="W486" s="16" t="str">
        <f aca="false">IF(V486="","",INDEX($N$4:$Q$4,MATCH(V486,N486:Q486,0)))</f>
        <v>DIMEC</v>
      </c>
      <c r="X486" s="19" t="str">
        <f aca="false">IF(COUNT(N486:Q486)&lt;2,"",SMALL(N486:Q486,2))</f>
        <v/>
      </c>
      <c r="Y486" s="26" t="n">
        <f aca="false">IF(OR(V486="",M486=0),"",V486/M486-1)</f>
        <v>0.0493506493506493</v>
      </c>
      <c r="Z486" s="26" t="n">
        <f aca="false">IF(OR(V486="",L486=""),"",V486/(L486*E486)-1)</f>
        <v>0.0493506493506493</v>
      </c>
      <c r="AA486" s="16" t="str">
        <f aca="false">IF(V486="","SEM OFERTA",IF(OR(Y486&gt;Premissas!$B$11,Y486&lt;Premissas!$B$12),"VERIFICAR - UNIDADE/EMBALAGEM",IF(Y486&gt;Premissas!$B$6,"NÃO COMPRAR - REAJUSTE &gt;5%","COMPRAR")))</f>
        <v>COMPRAR</v>
      </c>
      <c r="AB486" s="18" t="n">
        <f aca="false">IF(W486="DIMEC",S486,IF(W486="MEDCENTRO",U486,""))</f>
        <v>60</v>
      </c>
      <c r="AC486" s="18" t="n">
        <f aca="false">IF(AA486&lt;&gt;"COMPRAR",0,IF(AB486="",I486,MIN(I486,AB486)))</f>
        <v>5</v>
      </c>
      <c r="AD486" s="19" t="n">
        <f aca="false">IF(AC486&gt;0,AC486*V486,0)</f>
        <v>20.2</v>
      </c>
      <c r="AE486" s="19" t="n">
        <f aca="false">IF(AC486&gt;0,(M486-V486)*AC486,0)</f>
        <v>-0.95</v>
      </c>
      <c r="AF486" s="16" t="str">
        <f aca="false">IF(AA486&lt;&gt;"COMPRAR","",IF(AB486="",IF(X486="","",IF(X486-V486&lt;0.01,"EMPATE TÉCNICO","")),IF(AB486&lt;I486,"ESTOQUE INSUFICIENTE",IF(X486="","",IF(X486-V486&lt;0.01,"EMPATE TÉCNICO","")))))</f>
        <v/>
      </c>
      <c r="AG486" s="16" t="s">
        <v>763</v>
      </c>
      <c r="AH486" s="16" t="s">
        <v>1497</v>
      </c>
    </row>
    <row r="487" customFormat="false" ht="15" hidden="false" customHeight="false" outlineLevel="0" collapsed="false">
      <c r="A487" s="16" t="s">
        <v>1584</v>
      </c>
      <c r="B487" s="17" t="s">
        <v>1585</v>
      </c>
      <c r="C487" s="16" t="s">
        <v>1586</v>
      </c>
      <c r="D487" s="16" t="s">
        <v>417</v>
      </c>
      <c r="E487" s="18" t="n">
        <v>1</v>
      </c>
      <c r="F487" s="16" t="s">
        <v>41</v>
      </c>
      <c r="G487" s="18" t="n">
        <v>8</v>
      </c>
      <c r="H487" s="16" t="n">
        <v>5.4</v>
      </c>
      <c r="I487" s="18" t="n">
        <v>6</v>
      </c>
      <c r="J487" s="19" t="n">
        <v>9.44833333333333</v>
      </c>
      <c r="K487" s="19" t="n">
        <v>9.44833333333333</v>
      </c>
      <c r="L487" s="19" t="n">
        <v>9.4483</v>
      </c>
      <c r="M487" s="19" t="n">
        <f aca="false">IF(J487&gt;0,J487,K487)*E487</f>
        <v>9.44833333333333</v>
      </c>
      <c r="N487" s="20" t="n">
        <v>7.9</v>
      </c>
      <c r="O487" s="21" t="str">
        <f aca="false">IF(R487="","",ROUND(R487*(1-Premissas!$B$4),4))</f>
        <v/>
      </c>
      <c r="P487" s="22"/>
      <c r="Q487" s="22"/>
      <c r="R487" s="23"/>
      <c r="S487" s="24" t="n">
        <v>1171</v>
      </c>
      <c r="T487" s="24" t="n">
        <v>80</v>
      </c>
      <c r="U487" s="25"/>
      <c r="V487" s="19" t="n">
        <f aca="false">IF(COUNT(N487:Q487)=0,"",MIN(N487:Q487))</f>
        <v>7.9</v>
      </c>
      <c r="W487" s="16" t="str">
        <f aca="false">IF(V487="","",INDEX($N$4:$Q$4,MATCH(V487,N487:Q487,0)))</f>
        <v>DIMEC</v>
      </c>
      <c r="X487" s="19" t="str">
        <f aca="false">IF(COUNT(N487:Q487)&lt;2,"",SMALL(N487:Q487,2))</f>
        <v/>
      </c>
      <c r="Y487" s="26" t="n">
        <f aca="false">IF(OR(V487="",M487=0),"",V487/M487-1)</f>
        <v>-0.163873699065091</v>
      </c>
      <c r="Z487" s="26" t="n">
        <f aca="false">IF(OR(V487="",L487=""),"",V487/(L487*E487)-1)</f>
        <v>-0.163870749235312</v>
      </c>
      <c r="AA487" s="16" t="str">
        <f aca="false">IF(V487="","SEM OFERTA",IF(OR(Y487&gt;Premissas!$B$11,Y487&lt;Premissas!$B$12),"VERIFICAR - UNIDADE/EMBALAGEM",IF(Y487&gt;Premissas!$B$6,"NÃO COMPRAR - REAJUSTE &gt;5%","COMPRAR")))</f>
        <v>COMPRAR</v>
      </c>
      <c r="AB487" s="18" t="n">
        <f aca="false">IF(W487="DIMEC",S487,IF(W487="MEDCENTRO",U487,""))</f>
        <v>1171</v>
      </c>
      <c r="AC487" s="18" t="n">
        <f aca="false">IF(AA487&lt;&gt;"COMPRAR",0,IF(AB487="",I487,MIN(I487,AB487)))</f>
        <v>6</v>
      </c>
      <c r="AD487" s="19" t="n">
        <f aca="false">IF(AC487&gt;0,AC487*V487,0)</f>
        <v>47.4</v>
      </c>
      <c r="AE487" s="19" t="n">
        <f aca="false">IF(AC487&gt;0,(M487-V487)*AC487,0)</f>
        <v>9.28999999999998</v>
      </c>
      <c r="AF487" s="16" t="str">
        <f aca="false">IF(AA487&lt;&gt;"COMPRAR","",IF(AB487="",IF(X487="","",IF(X487-V487&lt;0.01,"EMPATE TÉCNICO","")),IF(AB487&lt;I487,"ESTOQUE INSUFICIENTE",IF(X487="","",IF(X487-V487&lt;0.01,"EMPATE TÉCNICO","")))))</f>
        <v/>
      </c>
      <c r="AG487" s="16" t="s">
        <v>418</v>
      </c>
      <c r="AH487" s="16" t="s">
        <v>1497</v>
      </c>
    </row>
    <row r="488" customFormat="false" ht="15" hidden="false" customHeight="false" outlineLevel="0" collapsed="false">
      <c r="A488" s="16" t="s">
        <v>1587</v>
      </c>
      <c r="B488" s="17" t="s">
        <v>1588</v>
      </c>
      <c r="C488" s="16" t="s">
        <v>1589</v>
      </c>
      <c r="D488" s="16" t="s">
        <v>559</v>
      </c>
      <c r="E488" s="18" t="n">
        <v>1</v>
      </c>
      <c r="F488" s="16" t="s">
        <v>42</v>
      </c>
      <c r="G488" s="18" t="n">
        <v>7</v>
      </c>
      <c r="H488" s="16" t="n">
        <v>4.1</v>
      </c>
      <c r="I488" s="18" t="n">
        <v>4</v>
      </c>
      <c r="J488" s="19" t="n">
        <v>5.08</v>
      </c>
      <c r="K488" s="19" t="n">
        <v>5.08</v>
      </c>
      <c r="L488" s="19" t="n">
        <v>5.08</v>
      </c>
      <c r="M488" s="19" t="n">
        <f aca="false">IF(J488&gt;0,J488,K488)*E488</f>
        <v>5.08</v>
      </c>
      <c r="N488" s="20" t="n">
        <v>5.2</v>
      </c>
      <c r="O488" s="21" t="str">
        <f aca="false">IF(R488="","",ROUND(R488*(1-Premissas!$B$4),4))</f>
        <v/>
      </c>
      <c r="P488" s="22"/>
      <c r="Q488" s="22"/>
      <c r="R488" s="23"/>
      <c r="S488" s="24" t="n">
        <v>37118</v>
      </c>
      <c r="T488" s="24" t="n">
        <v>50</v>
      </c>
      <c r="U488" s="25"/>
      <c r="V488" s="19" t="n">
        <f aca="false">IF(COUNT(N488:Q488)=0,"",MIN(N488:Q488))</f>
        <v>5.2</v>
      </c>
      <c r="W488" s="16" t="str">
        <f aca="false">IF(V488="","",INDEX($N$4:$Q$4,MATCH(V488,N488:Q488,0)))</f>
        <v>DIMEC</v>
      </c>
      <c r="X488" s="19" t="str">
        <f aca="false">IF(COUNT(N488:Q488)&lt;2,"",SMALL(N488:Q488,2))</f>
        <v/>
      </c>
      <c r="Y488" s="26" t="n">
        <f aca="false">IF(OR(V488="",M488=0),"",V488/M488-1)</f>
        <v>0.0236220472440944</v>
      </c>
      <c r="Z488" s="26" t="n">
        <f aca="false">IF(OR(V488="",L488=""),"",V488/(L488*E488)-1)</f>
        <v>0.0236220472440944</v>
      </c>
      <c r="AA488" s="16" t="str">
        <f aca="false">IF(V488="","SEM OFERTA",IF(OR(Y488&gt;Premissas!$B$11,Y488&lt;Premissas!$B$12),"VERIFICAR - UNIDADE/EMBALAGEM",IF(Y488&gt;Premissas!$B$6,"NÃO COMPRAR - REAJUSTE &gt;5%","COMPRAR")))</f>
        <v>COMPRAR</v>
      </c>
      <c r="AB488" s="18" t="n">
        <f aca="false">IF(W488="DIMEC",S488,IF(W488="MEDCENTRO",U488,""))</f>
        <v>37118</v>
      </c>
      <c r="AC488" s="18" t="n">
        <f aca="false">IF(AA488&lt;&gt;"COMPRAR",0,IF(AB488="",I488,MIN(I488,AB488)))</f>
        <v>4</v>
      </c>
      <c r="AD488" s="19" t="n">
        <f aca="false">IF(AC488&gt;0,AC488*V488,0)</f>
        <v>20.8</v>
      </c>
      <c r="AE488" s="19" t="n">
        <f aca="false">IF(AC488&gt;0,(M488-V488)*AC488,0)</f>
        <v>-0.48</v>
      </c>
      <c r="AF488" s="16" t="str">
        <f aca="false">IF(AA488&lt;&gt;"COMPRAR","",IF(AB488="",IF(X488="","",IF(X488-V488&lt;0.01,"EMPATE TÉCNICO","")),IF(AB488&lt;I488,"ESTOQUE INSUFICIENTE",IF(X488="","",IF(X488-V488&lt;0.01,"EMPATE TÉCNICO","")))))</f>
        <v/>
      </c>
      <c r="AG488" s="16" t="s">
        <v>304</v>
      </c>
      <c r="AH488" s="16" t="s">
        <v>1497</v>
      </c>
    </row>
    <row r="489" customFormat="false" ht="15" hidden="false" customHeight="false" outlineLevel="0" collapsed="false">
      <c r="A489" s="16" t="s">
        <v>1590</v>
      </c>
      <c r="B489" s="17" t="s">
        <v>1591</v>
      </c>
      <c r="C489" s="16" t="s">
        <v>1592</v>
      </c>
      <c r="D489" s="16" t="s">
        <v>559</v>
      </c>
      <c r="E489" s="18" t="n">
        <v>1</v>
      </c>
      <c r="F489" s="16" t="s">
        <v>41</v>
      </c>
      <c r="G489" s="18" t="n">
        <v>34</v>
      </c>
      <c r="H489" s="16" t="n">
        <v>17.6</v>
      </c>
      <c r="I489" s="18" t="n">
        <v>12</v>
      </c>
      <c r="J489" s="19" t="n">
        <v>5.8</v>
      </c>
      <c r="K489" s="19" t="n">
        <v>5.8</v>
      </c>
      <c r="L489" s="19" t="n">
        <v>5.42</v>
      </c>
      <c r="M489" s="19" t="n">
        <f aca="false">IF(J489&gt;0,J489,K489)*E489</f>
        <v>5.8</v>
      </c>
      <c r="N489" s="20" t="n">
        <v>5.93</v>
      </c>
      <c r="O489" s="21" t="str">
        <f aca="false">IF(R489="","",ROUND(R489*(1-Premissas!$B$4),4))</f>
        <v/>
      </c>
      <c r="P489" s="22"/>
      <c r="Q489" s="22"/>
      <c r="R489" s="23"/>
      <c r="S489" s="24" t="n">
        <v>4422</v>
      </c>
      <c r="T489" s="24" t="n">
        <v>100</v>
      </c>
      <c r="U489" s="25"/>
      <c r="V489" s="19" t="n">
        <f aca="false">IF(COUNT(N489:Q489)=0,"",MIN(N489:Q489))</f>
        <v>5.93</v>
      </c>
      <c r="W489" s="16" t="str">
        <f aca="false">IF(V489="","",INDEX($N$4:$Q$4,MATCH(V489,N489:Q489,0)))</f>
        <v>DIMEC</v>
      </c>
      <c r="X489" s="19" t="str">
        <f aca="false">IF(COUNT(N489:Q489)&lt;2,"",SMALL(N489:Q489,2))</f>
        <v/>
      </c>
      <c r="Y489" s="26" t="n">
        <f aca="false">IF(OR(V489="",M489=0),"",V489/M489-1)</f>
        <v>0.0224137931034483</v>
      </c>
      <c r="Z489" s="26" t="n">
        <f aca="false">IF(OR(V489="",L489=""),"",V489/(L489*E489)-1)</f>
        <v>0.0940959409594095</v>
      </c>
      <c r="AA489" s="16" t="str">
        <f aca="false">IF(V489="","SEM OFERTA",IF(OR(Y489&gt;Premissas!$B$11,Y489&lt;Premissas!$B$12),"VERIFICAR - UNIDADE/EMBALAGEM",IF(Y489&gt;Premissas!$B$6,"NÃO COMPRAR - REAJUSTE &gt;5%","COMPRAR")))</f>
        <v>COMPRAR</v>
      </c>
      <c r="AB489" s="18" t="n">
        <f aca="false">IF(W489="DIMEC",S489,IF(W489="MEDCENTRO",U489,""))</f>
        <v>4422</v>
      </c>
      <c r="AC489" s="18" t="n">
        <f aca="false">IF(AA489&lt;&gt;"COMPRAR",0,IF(AB489="",I489,MIN(I489,AB489)))</f>
        <v>12</v>
      </c>
      <c r="AD489" s="19" t="n">
        <f aca="false">IF(AC489&gt;0,AC489*V489,0)</f>
        <v>71.16</v>
      </c>
      <c r="AE489" s="19" t="n">
        <f aca="false">IF(AC489&gt;0,(M489-V489)*AC489,0)</f>
        <v>-1.56</v>
      </c>
      <c r="AF489" s="16" t="str">
        <f aca="false">IF(AA489&lt;&gt;"COMPRAR","",IF(AB489="",IF(X489="","",IF(X489-V489&lt;0.01,"EMPATE TÉCNICO","")),IF(AB489&lt;I489,"ESTOQUE INSUFICIENTE",IF(X489="","",IF(X489-V489&lt;0.01,"EMPATE TÉCNICO","")))))</f>
        <v/>
      </c>
      <c r="AG489" s="16" t="s">
        <v>304</v>
      </c>
      <c r="AH489" s="16" t="s">
        <v>1497</v>
      </c>
    </row>
    <row r="490" customFormat="false" ht="15" hidden="false" customHeight="false" outlineLevel="0" collapsed="false">
      <c r="A490" s="16" t="s">
        <v>1593</v>
      </c>
      <c r="B490" s="17" t="s">
        <v>1594</v>
      </c>
      <c r="C490" s="16" t="s">
        <v>1595</v>
      </c>
      <c r="D490" s="16" t="s">
        <v>546</v>
      </c>
      <c r="E490" s="18" t="n">
        <v>1</v>
      </c>
      <c r="F490" s="16" t="s">
        <v>42</v>
      </c>
      <c r="G490" s="18" t="n">
        <v>3</v>
      </c>
      <c r="H490" s="16" t="n">
        <v>3.2</v>
      </c>
      <c r="I490" s="18" t="n">
        <v>6</v>
      </c>
      <c r="J490" s="19" t="n">
        <v>6</v>
      </c>
      <c r="K490" s="19" t="n">
        <v>6</v>
      </c>
      <c r="L490" s="19" t="n">
        <v>5.84</v>
      </c>
      <c r="M490" s="19" t="n">
        <f aca="false">IF(J490&gt;0,J490,K490)*E490</f>
        <v>6</v>
      </c>
      <c r="N490" s="20"/>
      <c r="O490" s="21" t="n">
        <f aca="false">IF(R490="","",ROUND(R490*(1-Premissas!$B$4),4))</f>
        <v>6.0325</v>
      </c>
      <c r="P490" s="22"/>
      <c r="Q490" s="22"/>
      <c r="R490" s="23" t="n">
        <v>6.35</v>
      </c>
      <c r="S490" s="24"/>
      <c r="T490" s="24"/>
      <c r="U490" s="25" t="n">
        <v>1420</v>
      </c>
      <c r="V490" s="19" t="n">
        <f aca="false">IF(COUNT(N490:Q490)=0,"",MIN(N490:Q490))</f>
        <v>6.0325</v>
      </c>
      <c r="W490" s="16" t="str">
        <f aca="false">IF(V490="","",INDEX($N$4:$Q$4,MATCH(V490,N490:Q490,0)))</f>
        <v>MEDCENTRO</v>
      </c>
      <c r="X490" s="19" t="str">
        <f aca="false">IF(COUNT(N490:Q490)&lt;2,"",SMALL(N490:Q490,2))</f>
        <v/>
      </c>
      <c r="Y490" s="26" t="n">
        <f aca="false">IF(OR(V490="",M490=0),"",V490/M490-1)</f>
        <v>0.00541666666666663</v>
      </c>
      <c r="Z490" s="26" t="n">
        <f aca="false">IF(OR(V490="",L490=""),"",V490/(L490*E490)-1)</f>
        <v>0.0329623287671232</v>
      </c>
      <c r="AA490" s="16" t="str">
        <f aca="false">IF(V490="","SEM OFERTA",IF(OR(Y490&gt;Premissas!$B$11,Y490&lt;Premissas!$B$12),"VERIFICAR - UNIDADE/EMBALAGEM",IF(Y490&gt;Premissas!$B$6,"NÃO COMPRAR - REAJUSTE &gt;5%","COMPRAR")))</f>
        <v>COMPRAR</v>
      </c>
      <c r="AB490" s="18" t="n">
        <f aca="false">IF(W490="DIMEC",S490,IF(W490="MEDCENTRO",U490,""))</f>
        <v>1420</v>
      </c>
      <c r="AC490" s="18" t="n">
        <f aca="false">IF(AA490&lt;&gt;"COMPRAR",0,IF(AB490="",I490,MIN(I490,AB490)))</f>
        <v>6</v>
      </c>
      <c r="AD490" s="19" t="n">
        <f aca="false">IF(AC490&gt;0,AC490*V490,0)</f>
        <v>36.195</v>
      </c>
      <c r="AE490" s="19" t="n">
        <f aca="false">IF(AC490&gt;0,(M490-V490)*AC490,0)</f>
        <v>-0.194999999999999</v>
      </c>
      <c r="AF490" s="16" t="str">
        <f aca="false">IF(AA490&lt;&gt;"COMPRAR","",IF(AB490="",IF(X490="","",IF(X490-V490&lt;0.01,"EMPATE TÉCNICO","")),IF(AB490&lt;I490,"ESTOQUE INSUFICIENTE",IF(X490="","",IF(X490-V490&lt;0.01,"EMPATE TÉCNICO","")))))</f>
        <v/>
      </c>
      <c r="AG490" s="16" t="s">
        <v>1241</v>
      </c>
      <c r="AH490" s="16" t="s">
        <v>1497</v>
      </c>
    </row>
    <row r="491" customFormat="false" ht="15" hidden="false" customHeight="false" outlineLevel="0" collapsed="false">
      <c r="A491" s="16" t="s">
        <v>1596</v>
      </c>
      <c r="B491" s="17" t="s">
        <v>1597</v>
      </c>
      <c r="C491" s="16" t="s">
        <v>1598</v>
      </c>
      <c r="D491" s="16" t="s">
        <v>481</v>
      </c>
      <c r="E491" s="18" t="n">
        <v>1</v>
      </c>
      <c r="F491" s="16" t="s">
        <v>42</v>
      </c>
      <c r="G491" s="18" t="n">
        <v>3</v>
      </c>
      <c r="H491" s="16" t="n">
        <v>1.3</v>
      </c>
      <c r="I491" s="18" t="n">
        <v>1</v>
      </c>
      <c r="J491" s="19" t="n">
        <v>18.71</v>
      </c>
      <c r="K491" s="19" t="n">
        <v>18.71</v>
      </c>
      <c r="L491" s="19" t="n">
        <v>18.71</v>
      </c>
      <c r="M491" s="19" t="n">
        <f aca="false">IF(J491&gt;0,J491,K491)*E491</f>
        <v>18.71</v>
      </c>
      <c r="N491" s="20" t="n">
        <v>19.2</v>
      </c>
      <c r="O491" s="21" t="n">
        <f aca="false">IF(R491="","",ROUND(R491*(1-Premissas!$B$4),4))</f>
        <v>19.1615</v>
      </c>
      <c r="P491" s="22"/>
      <c r="Q491" s="22"/>
      <c r="R491" s="23" t="n">
        <v>20.17</v>
      </c>
      <c r="S491" s="24" t="n">
        <v>709</v>
      </c>
      <c r="T491" s="24" t="n">
        <v>30</v>
      </c>
      <c r="U491" s="25" t="n">
        <v>159</v>
      </c>
      <c r="V491" s="19" t="n">
        <f aca="false">IF(COUNT(N491:Q491)=0,"",MIN(N491:Q491))</f>
        <v>19.1615</v>
      </c>
      <c r="W491" s="16" t="str">
        <f aca="false">IF(V491="","",INDEX($N$4:$Q$4,MATCH(V491,N491:Q491,0)))</f>
        <v>MEDCENTRO</v>
      </c>
      <c r="X491" s="19" t="n">
        <f aca="false">IF(COUNT(N491:Q491)&lt;2,"",SMALL(N491:Q491,2))</f>
        <v>19.2</v>
      </c>
      <c r="Y491" s="26" t="n">
        <f aca="false">IF(OR(V491="",M491=0),"",V491/M491-1)</f>
        <v>0.0241314804917157</v>
      </c>
      <c r="Z491" s="26" t="n">
        <f aca="false">IF(OR(V491="",L491=""),"",V491/(L491*E491)-1)</f>
        <v>0.0241314804917157</v>
      </c>
      <c r="AA491" s="16" t="str">
        <f aca="false">IF(V491="","SEM OFERTA",IF(OR(Y491&gt;Premissas!$B$11,Y491&lt;Premissas!$B$12),"VERIFICAR - UNIDADE/EMBALAGEM",IF(Y491&gt;Premissas!$B$6,"NÃO COMPRAR - REAJUSTE &gt;5%","COMPRAR")))</f>
        <v>COMPRAR</v>
      </c>
      <c r="AB491" s="18" t="n">
        <f aca="false">IF(W491="DIMEC",S491,IF(W491="MEDCENTRO",U491,""))</f>
        <v>159</v>
      </c>
      <c r="AC491" s="18" t="n">
        <f aca="false">IF(AA491&lt;&gt;"COMPRAR",0,IF(AB491="",I491,MIN(I491,AB491)))</f>
        <v>1</v>
      </c>
      <c r="AD491" s="19" t="n">
        <f aca="false">IF(AC491&gt;0,AC491*V491,0)</f>
        <v>19.1615</v>
      </c>
      <c r="AE491" s="19" t="n">
        <f aca="false">IF(AC491&gt;0,(M491-V491)*AC491,0)</f>
        <v>-0.451499999999999</v>
      </c>
      <c r="AF491" s="16" t="str">
        <f aca="false">IF(AA491&lt;&gt;"COMPRAR","",IF(AB491="",IF(X491="","",IF(X491-V491&lt;0.01,"EMPATE TÉCNICO","")),IF(AB491&lt;I491,"ESTOQUE INSUFICIENTE",IF(X491="","",IF(X491-V491&lt;0.01,"EMPATE TÉCNICO","")))))</f>
        <v/>
      </c>
      <c r="AG491" s="16" t="s">
        <v>888</v>
      </c>
      <c r="AH491" s="16" t="s">
        <v>1497</v>
      </c>
    </row>
    <row r="492" customFormat="false" ht="15" hidden="false" customHeight="false" outlineLevel="0" collapsed="false">
      <c r="A492" s="16" t="s">
        <v>1599</v>
      </c>
      <c r="B492" s="17" t="s">
        <v>1600</v>
      </c>
      <c r="C492" s="16" t="s">
        <v>1601</v>
      </c>
      <c r="D492" s="16" t="s">
        <v>287</v>
      </c>
      <c r="E492" s="18" t="n">
        <v>1</v>
      </c>
      <c r="F492" s="16" t="s">
        <v>42</v>
      </c>
      <c r="G492" s="18" t="n">
        <v>0</v>
      </c>
      <c r="H492" s="16" t="n">
        <v>2.1</v>
      </c>
      <c r="I492" s="18" t="n">
        <v>6</v>
      </c>
      <c r="J492" s="19" t="n">
        <v>19.3833333333333</v>
      </c>
      <c r="K492" s="19" t="n">
        <v>19.3833333333333</v>
      </c>
      <c r="L492" s="19" t="n">
        <v>19.3833</v>
      </c>
      <c r="M492" s="19" t="n">
        <f aca="false">IF(J492&gt;0,J492,K492)*E492</f>
        <v>19.3833333333333</v>
      </c>
      <c r="N492" s="20"/>
      <c r="O492" s="21" t="n">
        <f aca="false">IF(R492="","",ROUND(R492*(1-Premissas!$B$4),4))</f>
        <v>21.1185</v>
      </c>
      <c r="P492" s="22"/>
      <c r="Q492" s="22"/>
      <c r="R492" s="23" t="n">
        <v>22.23</v>
      </c>
      <c r="S492" s="24"/>
      <c r="T492" s="24"/>
      <c r="U492" s="25" t="n">
        <v>15</v>
      </c>
      <c r="V492" s="19" t="n">
        <f aca="false">IF(COUNT(N492:Q492)=0,"",MIN(N492:Q492))</f>
        <v>21.1185</v>
      </c>
      <c r="W492" s="16" t="str">
        <f aca="false">IF(V492="","",INDEX($N$4:$Q$4,MATCH(V492,N492:Q492,0)))</f>
        <v>MEDCENTRO</v>
      </c>
      <c r="X492" s="19" t="str">
        <f aca="false">IF(COUNT(N492:Q492)&lt;2,"",SMALL(N492:Q492,2))</f>
        <v/>
      </c>
      <c r="Y492" s="26" t="n">
        <f aca="false">IF(OR(V492="",M492=0),"",V492/M492-1)</f>
        <v>0.0895184866724008</v>
      </c>
      <c r="Z492" s="26" t="n">
        <f aca="false">IF(OR(V492="",L492=""),"",V492/(L492*E492)-1)</f>
        <v>0.089520360310164</v>
      </c>
      <c r="AA492" s="16" t="str">
        <f aca="false">IF(V492="","SEM OFERTA",IF(OR(Y492&gt;Premissas!$B$11,Y492&lt;Premissas!$B$12),"VERIFICAR - UNIDADE/EMBALAGEM",IF(Y492&gt;Premissas!$B$6,"NÃO COMPRAR - REAJUSTE &gt;5%","COMPRAR")))</f>
        <v>NÃO COMPRAR - REAJUSTE &gt;5%</v>
      </c>
      <c r="AB492" s="18" t="n">
        <f aca="false">IF(W492="DIMEC",S492,IF(W492="MEDCENTRO",U492,""))</f>
        <v>15</v>
      </c>
      <c r="AC492" s="18" t="n">
        <f aca="false">IF(AA492&lt;&gt;"COMPRAR",0,IF(AB492="",I492,MIN(I492,AB492)))</f>
        <v>0</v>
      </c>
      <c r="AD492" s="19" t="n">
        <f aca="false">IF(AC492&gt;0,AC492*V492,0)</f>
        <v>0</v>
      </c>
      <c r="AE492" s="19" t="n">
        <f aca="false">IF(AC492&gt;0,(M492-V492)*AC492,0)</f>
        <v>0</v>
      </c>
      <c r="AF492" s="16" t="str">
        <f aca="false">IF(AA492&lt;&gt;"COMPRAR","",IF(AB492="",IF(X492="","",IF(X492-V492&lt;0.01,"EMPATE TÉCNICO","")),IF(AB492&lt;I492,"ESTOQUE INSUFICIENTE",IF(X492="","",IF(X492-V492&lt;0.01,"EMPATE TÉCNICO","")))))</f>
        <v/>
      </c>
      <c r="AG492" s="16" t="s">
        <v>490</v>
      </c>
      <c r="AH492" s="16" t="s">
        <v>1497</v>
      </c>
    </row>
    <row r="493" customFormat="false" ht="15" hidden="false" customHeight="false" outlineLevel="0" collapsed="false">
      <c r="A493" s="16" t="s">
        <v>1602</v>
      </c>
      <c r="B493" s="17" t="s">
        <v>1603</v>
      </c>
      <c r="C493" s="16" t="s">
        <v>1604</v>
      </c>
      <c r="D493" s="16" t="s">
        <v>287</v>
      </c>
      <c r="E493" s="18" t="n">
        <v>1</v>
      </c>
      <c r="F493" s="16" t="s">
        <v>43</v>
      </c>
      <c r="G493" s="18" t="n">
        <v>0</v>
      </c>
      <c r="H493" s="16" t="n">
        <v>0.1</v>
      </c>
      <c r="I493" s="18" t="n">
        <v>1</v>
      </c>
      <c r="J493" s="19" t="n">
        <v>7.09</v>
      </c>
      <c r="K493" s="19" t="n">
        <v>7.09</v>
      </c>
      <c r="L493" s="19" t="n">
        <v>7.09</v>
      </c>
      <c r="M493" s="19" t="n">
        <f aca="false">IF(J493&gt;0,J493,K493)*E493</f>
        <v>7.09</v>
      </c>
      <c r="N493" s="20" t="n">
        <v>7.3</v>
      </c>
      <c r="O493" s="21" t="str">
        <f aca="false">IF(R493="","",ROUND(R493*(1-Premissas!$B$4),4))</f>
        <v/>
      </c>
      <c r="P493" s="22"/>
      <c r="Q493" s="22"/>
      <c r="R493" s="23"/>
      <c r="S493" s="24" t="n">
        <v>138</v>
      </c>
      <c r="T493" s="24" t="n">
        <v>100</v>
      </c>
      <c r="U493" s="25"/>
      <c r="V493" s="19" t="n">
        <f aca="false">IF(COUNT(N493:Q493)=0,"",MIN(N493:Q493))</f>
        <v>7.3</v>
      </c>
      <c r="W493" s="16" t="str">
        <f aca="false">IF(V493="","",INDEX($N$4:$Q$4,MATCH(V493,N493:Q493,0)))</f>
        <v>DIMEC</v>
      </c>
      <c r="X493" s="19" t="str">
        <f aca="false">IF(COUNT(N493:Q493)&lt;2,"",SMALL(N493:Q493,2))</f>
        <v/>
      </c>
      <c r="Y493" s="26" t="n">
        <f aca="false">IF(OR(V493="",M493=0),"",V493/M493-1)</f>
        <v>0.0296191819464033</v>
      </c>
      <c r="Z493" s="26" t="n">
        <f aca="false">IF(OR(V493="",L493=""),"",V493/(L493*E493)-1)</f>
        <v>0.0296191819464033</v>
      </c>
      <c r="AA493" s="16" t="str">
        <f aca="false">IF(V493="","SEM OFERTA",IF(OR(Y493&gt;Premissas!$B$11,Y493&lt;Premissas!$B$12),"VERIFICAR - UNIDADE/EMBALAGEM",IF(Y493&gt;Premissas!$B$6,"NÃO COMPRAR - REAJUSTE &gt;5%","COMPRAR")))</f>
        <v>COMPRAR</v>
      </c>
      <c r="AB493" s="18" t="n">
        <f aca="false">IF(W493="DIMEC",S493,IF(W493="MEDCENTRO",U493,""))</f>
        <v>138</v>
      </c>
      <c r="AC493" s="18" t="n">
        <f aca="false">IF(AA493&lt;&gt;"COMPRAR",0,IF(AB493="",I493,MIN(I493,AB493)))</f>
        <v>1</v>
      </c>
      <c r="AD493" s="19" t="n">
        <f aca="false">IF(AC493&gt;0,AC493*V493,0)</f>
        <v>7.3</v>
      </c>
      <c r="AE493" s="19" t="n">
        <f aca="false">IF(AC493&gt;0,(M493-V493)*AC493,0)</f>
        <v>-0.21</v>
      </c>
      <c r="AF493" s="16" t="str">
        <f aca="false">IF(AA493&lt;&gt;"COMPRAR","",IF(AB493="",IF(X493="","",IF(X493-V493&lt;0.01,"EMPATE TÉCNICO","")),IF(AB493&lt;I493,"ESTOQUE INSUFICIENTE",IF(X493="","",IF(X493-V493&lt;0.01,"EMPATE TÉCNICO","")))))</f>
        <v/>
      </c>
      <c r="AG493" s="16" t="s">
        <v>304</v>
      </c>
      <c r="AH493" s="16" t="s">
        <v>1497</v>
      </c>
    </row>
    <row r="494" customFormat="false" ht="15" hidden="false" customHeight="false" outlineLevel="0" collapsed="false">
      <c r="A494" s="16" t="s">
        <v>1605</v>
      </c>
      <c r="B494" s="17" t="s">
        <v>1606</v>
      </c>
      <c r="C494" s="16" t="s">
        <v>1607</v>
      </c>
      <c r="D494" s="16" t="s">
        <v>287</v>
      </c>
      <c r="E494" s="18" t="n">
        <v>1</v>
      </c>
      <c r="F494" s="16" t="s">
        <v>41</v>
      </c>
      <c r="G494" s="18" t="n">
        <v>7</v>
      </c>
      <c r="H494" s="16" t="n">
        <v>8.6</v>
      </c>
      <c r="I494" s="18" t="n">
        <v>15</v>
      </c>
      <c r="J494" s="19" t="n">
        <v>8.06666666666667</v>
      </c>
      <c r="K494" s="19" t="n">
        <v>8.06666666666667</v>
      </c>
      <c r="L494" s="19" t="n">
        <v>8.0667</v>
      </c>
      <c r="M494" s="19" t="n">
        <f aca="false">IF(J494&gt;0,J494,K494)*E494</f>
        <v>8.06666666666667</v>
      </c>
      <c r="N494" s="20" t="n">
        <v>9.45</v>
      </c>
      <c r="O494" s="21" t="n">
        <f aca="false">IF(R494="","",ROUND(R494*(1-Premissas!$B$4),4))</f>
        <v>10.298</v>
      </c>
      <c r="P494" s="22"/>
      <c r="Q494" s="22"/>
      <c r="R494" s="23" t="n">
        <v>10.84</v>
      </c>
      <c r="S494" s="24" t="n">
        <v>254</v>
      </c>
      <c r="T494" s="24" t="n">
        <v>56</v>
      </c>
      <c r="U494" s="25" t="n">
        <v>222</v>
      </c>
      <c r="V494" s="19" t="n">
        <f aca="false">IF(COUNT(N494:Q494)=0,"",MIN(N494:Q494))</f>
        <v>9.45</v>
      </c>
      <c r="W494" s="16" t="str">
        <f aca="false">IF(V494="","",INDEX($N$4:$Q$4,MATCH(V494,N494:Q494,0)))</f>
        <v>DIMEC</v>
      </c>
      <c r="X494" s="19" t="n">
        <f aca="false">IF(COUNT(N494:Q494)&lt;2,"",SMALL(N494:Q494,2))</f>
        <v>10.298</v>
      </c>
      <c r="Y494" s="26" t="n">
        <f aca="false">IF(OR(V494="",M494=0),"",V494/M494-1)</f>
        <v>0.171487603305785</v>
      </c>
      <c r="Z494" s="26" t="n">
        <f aca="false">IF(OR(V494="",L494=""),"",V494/(L494*E494)-1)</f>
        <v>0.171482762467923</v>
      </c>
      <c r="AA494" s="16" t="str">
        <f aca="false">IF(V494="","SEM OFERTA",IF(OR(Y494&gt;Premissas!$B$11,Y494&lt;Premissas!$B$12),"VERIFICAR - UNIDADE/EMBALAGEM",IF(Y494&gt;Premissas!$B$6,"NÃO COMPRAR - REAJUSTE &gt;5%","COMPRAR")))</f>
        <v>NÃO COMPRAR - REAJUSTE &gt;5%</v>
      </c>
      <c r="AB494" s="18" t="n">
        <f aca="false">IF(W494="DIMEC",S494,IF(W494="MEDCENTRO",U494,""))</f>
        <v>254</v>
      </c>
      <c r="AC494" s="18" t="n">
        <f aca="false">IF(AA494&lt;&gt;"COMPRAR",0,IF(AB494="",I494,MIN(I494,AB494)))</f>
        <v>0</v>
      </c>
      <c r="AD494" s="19" t="n">
        <f aca="false">IF(AC494&gt;0,AC494*V494,0)</f>
        <v>0</v>
      </c>
      <c r="AE494" s="19" t="n">
        <f aca="false">IF(AC494&gt;0,(M494-V494)*AC494,0)</f>
        <v>0</v>
      </c>
      <c r="AF494" s="16" t="str">
        <f aca="false">IF(AA494&lt;&gt;"COMPRAR","",IF(AB494="",IF(X494="","",IF(X494-V494&lt;0.01,"EMPATE TÉCNICO","")),IF(AB494&lt;I494,"ESTOQUE INSUFICIENTE",IF(X494="","",IF(X494-V494&lt;0.01,"EMPATE TÉCNICO","")))))</f>
        <v/>
      </c>
      <c r="AG494" s="16" t="s">
        <v>490</v>
      </c>
      <c r="AH494" s="16" t="s">
        <v>1497</v>
      </c>
    </row>
    <row r="495" customFormat="false" ht="15" hidden="false" customHeight="false" outlineLevel="0" collapsed="false">
      <c r="A495" s="16" t="s">
        <v>1608</v>
      </c>
      <c r="B495" s="17" t="s">
        <v>1609</v>
      </c>
      <c r="C495" s="16" t="s">
        <v>1610</v>
      </c>
      <c r="D495" s="16" t="s">
        <v>481</v>
      </c>
      <c r="E495" s="18" t="n">
        <v>1</v>
      </c>
      <c r="F495" s="16" t="s">
        <v>43</v>
      </c>
      <c r="G495" s="18" t="n">
        <v>0</v>
      </c>
      <c r="H495" s="16" t="n">
        <v>0.6</v>
      </c>
      <c r="I495" s="18" t="n">
        <v>2</v>
      </c>
      <c r="J495" s="19" t="n">
        <v>4.74</v>
      </c>
      <c r="K495" s="19" t="n">
        <v>4.74</v>
      </c>
      <c r="L495" s="19" t="n">
        <v>4.66</v>
      </c>
      <c r="M495" s="19" t="n">
        <f aca="false">IF(J495&gt;0,J495,K495)*E495</f>
        <v>4.74</v>
      </c>
      <c r="N495" s="20" t="n">
        <v>4.98</v>
      </c>
      <c r="O495" s="21" t="n">
        <f aca="false">IF(R495="","",ROUND(R495*(1-Premissas!$B$4),4))</f>
        <v>4.8925</v>
      </c>
      <c r="P495" s="22"/>
      <c r="Q495" s="22"/>
      <c r="R495" s="23" t="n">
        <v>5.15</v>
      </c>
      <c r="S495" s="24" t="n">
        <v>123</v>
      </c>
      <c r="T495" s="24" t="n">
        <v>60</v>
      </c>
      <c r="U495" s="25" t="n">
        <v>114</v>
      </c>
      <c r="V495" s="19" t="n">
        <f aca="false">IF(COUNT(N495:Q495)=0,"",MIN(N495:Q495))</f>
        <v>4.8925</v>
      </c>
      <c r="W495" s="16" t="str">
        <f aca="false">IF(V495="","",INDEX($N$4:$Q$4,MATCH(V495,N495:Q495,0)))</f>
        <v>MEDCENTRO</v>
      </c>
      <c r="X495" s="19" t="n">
        <f aca="false">IF(COUNT(N495:Q495)&lt;2,"",SMALL(N495:Q495,2))</f>
        <v>4.98</v>
      </c>
      <c r="Y495" s="26" t="n">
        <f aca="false">IF(OR(V495="",M495=0),"",V495/M495-1)</f>
        <v>0.0321729957805907</v>
      </c>
      <c r="Z495" s="26" t="n">
        <f aca="false">IF(OR(V495="",L495=""),"",V495/(L495*E495)-1)</f>
        <v>0.0498927038626609</v>
      </c>
      <c r="AA495" s="16" t="str">
        <f aca="false">IF(V495="","SEM OFERTA",IF(OR(Y495&gt;Premissas!$B$11,Y495&lt;Premissas!$B$12),"VERIFICAR - UNIDADE/EMBALAGEM",IF(Y495&gt;Premissas!$B$6,"NÃO COMPRAR - REAJUSTE &gt;5%","COMPRAR")))</f>
        <v>COMPRAR</v>
      </c>
      <c r="AB495" s="18" t="n">
        <f aca="false">IF(W495="DIMEC",S495,IF(W495="MEDCENTRO",U495,""))</f>
        <v>114</v>
      </c>
      <c r="AC495" s="18" t="n">
        <f aca="false">IF(AA495&lt;&gt;"COMPRAR",0,IF(AB495="",I495,MIN(I495,AB495)))</f>
        <v>2</v>
      </c>
      <c r="AD495" s="19" t="n">
        <f aca="false">IF(AC495&gt;0,AC495*V495,0)</f>
        <v>9.785</v>
      </c>
      <c r="AE495" s="19" t="n">
        <f aca="false">IF(AC495&gt;0,(M495-V495)*AC495,0)</f>
        <v>-0.305</v>
      </c>
      <c r="AF495" s="16" t="str">
        <f aca="false">IF(AA495&lt;&gt;"COMPRAR","",IF(AB495="",IF(X495="","",IF(X495-V495&lt;0.01,"EMPATE TÉCNICO","")),IF(AB495&lt;I495,"ESTOQUE INSUFICIENTE",IF(X495="","",IF(X495-V495&lt;0.01,"EMPATE TÉCNICO","")))))</f>
        <v/>
      </c>
      <c r="AG495" s="16" t="s">
        <v>490</v>
      </c>
      <c r="AH495" s="16" t="s">
        <v>1611</v>
      </c>
    </row>
    <row r="496" customFormat="false" ht="15" hidden="false" customHeight="false" outlineLevel="0" collapsed="false">
      <c r="A496" s="16" t="s">
        <v>1612</v>
      </c>
      <c r="B496" s="17" t="s">
        <v>1613</v>
      </c>
      <c r="C496" s="16" t="s">
        <v>1614</v>
      </c>
      <c r="D496" s="16" t="s">
        <v>287</v>
      </c>
      <c r="E496" s="18" t="n">
        <v>1</v>
      </c>
      <c r="F496" s="16" t="s">
        <v>41</v>
      </c>
      <c r="G496" s="18" t="n">
        <v>4</v>
      </c>
      <c r="H496" s="16" t="n">
        <v>5.1</v>
      </c>
      <c r="I496" s="18" t="n">
        <v>9</v>
      </c>
      <c r="J496" s="19" t="n">
        <v>4.905</v>
      </c>
      <c r="K496" s="19" t="n">
        <v>4.905</v>
      </c>
      <c r="L496" s="19" t="n">
        <v>4.905</v>
      </c>
      <c r="M496" s="19" t="n">
        <f aca="false">IF(J496&gt;0,J496,K496)*E496</f>
        <v>4.905</v>
      </c>
      <c r="N496" s="20" t="n">
        <v>5.78</v>
      </c>
      <c r="O496" s="21" t="n">
        <f aca="false">IF(R496="","",ROUND(R496*(1-Premissas!$B$4),4))</f>
        <v>6.3365</v>
      </c>
      <c r="P496" s="22"/>
      <c r="Q496" s="22"/>
      <c r="R496" s="23" t="n">
        <v>6.67</v>
      </c>
      <c r="S496" s="24" t="n">
        <v>61</v>
      </c>
      <c r="T496" s="24" t="n">
        <v>84</v>
      </c>
      <c r="U496" s="25" t="n">
        <v>264</v>
      </c>
      <c r="V496" s="19" t="n">
        <f aca="false">IF(COUNT(N496:Q496)=0,"",MIN(N496:Q496))</f>
        <v>5.78</v>
      </c>
      <c r="W496" s="16" t="str">
        <f aca="false">IF(V496="","",INDEX($N$4:$Q$4,MATCH(V496,N496:Q496,0)))</f>
        <v>DIMEC</v>
      </c>
      <c r="X496" s="19" t="n">
        <f aca="false">IF(COUNT(N496:Q496)&lt;2,"",SMALL(N496:Q496,2))</f>
        <v>6.3365</v>
      </c>
      <c r="Y496" s="26" t="n">
        <f aca="false">IF(OR(V496="",M496=0),"",V496/M496-1)</f>
        <v>0.178389398572885</v>
      </c>
      <c r="Z496" s="26" t="n">
        <f aca="false">IF(OR(V496="",L496=""),"",V496/(L496*E496)-1)</f>
        <v>0.178389398572885</v>
      </c>
      <c r="AA496" s="16" t="str">
        <f aca="false">IF(V496="","SEM OFERTA",IF(OR(Y496&gt;Premissas!$B$11,Y496&lt;Premissas!$B$12),"VERIFICAR - UNIDADE/EMBALAGEM",IF(Y496&gt;Premissas!$B$6,"NÃO COMPRAR - REAJUSTE &gt;5%","COMPRAR")))</f>
        <v>NÃO COMPRAR - REAJUSTE &gt;5%</v>
      </c>
      <c r="AB496" s="18" t="n">
        <f aca="false">IF(W496="DIMEC",S496,IF(W496="MEDCENTRO",U496,""))</f>
        <v>61</v>
      </c>
      <c r="AC496" s="18" t="n">
        <f aca="false">IF(AA496&lt;&gt;"COMPRAR",0,IF(AB496="",I496,MIN(I496,AB496)))</f>
        <v>0</v>
      </c>
      <c r="AD496" s="19" t="n">
        <f aca="false">IF(AC496&gt;0,AC496*V496,0)</f>
        <v>0</v>
      </c>
      <c r="AE496" s="19" t="n">
        <f aca="false">IF(AC496&gt;0,(M496-V496)*AC496,0)</f>
        <v>0</v>
      </c>
      <c r="AF496" s="16" t="str">
        <f aca="false">IF(AA496&lt;&gt;"COMPRAR","",IF(AB496="",IF(X496="","",IF(X496-V496&lt;0.01,"EMPATE TÉCNICO","")),IF(AB496&lt;I496,"ESTOQUE INSUFICIENTE",IF(X496="","",IF(X496-V496&lt;0.01,"EMPATE TÉCNICO","")))))</f>
        <v/>
      </c>
      <c r="AG496" s="16" t="s">
        <v>490</v>
      </c>
      <c r="AH496" s="16" t="s">
        <v>1611</v>
      </c>
    </row>
    <row r="497" customFormat="false" ht="15" hidden="false" customHeight="false" outlineLevel="0" collapsed="false">
      <c r="A497" s="16" t="s">
        <v>1615</v>
      </c>
      <c r="B497" s="17" t="s">
        <v>1616</v>
      </c>
      <c r="C497" s="16" t="s">
        <v>1617</v>
      </c>
      <c r="D497" s="16" t="s">
        <v>637</v>
      </c>
      <c r="E497" s="18" t="n">
        <v>1</v>
      </c>
      <c r="F497" s="16" t="s">
        <v>41</v>
      </c>
      <c r="G497" s="18" t="n">
        <v>4</v>
      </c>
      <c r="H497" s="16" t="n">
        <v>2.1</v>
      </c>
      <c r="I497" s="18" t="n">
        <v>2</v>
      </c>
      <c r="J497" s="19" t="n">
        <v>27.5</v>
      </c>
      <c r="K497" s="19" t="n">
        <v>27.5</v>
      </c>
      <c r="L497" s="19" t="n">
        <v>27.5</v>
      </c>
      <c r="M497" s="19" t="n">
        <f aca="false">IF(J497&gt;0,J497,K497)*E497</f>
        <v>27.5</v>
      </c>
      <c r="N497" s="20"/>
      <c r="O497" s="21" t="n">
        <f aca="false">IF(R497="","",ROUND(R497*(1-Premissas!$B$4),4))</f>
        <v>28.5285</v>
      </c>
      <c r="P497" s="22"/>
      <c r="Q497" s="22"/>
      <c r="R497" s="23" t="n">
        <v>30.03</v>
      </c>
      <c r="S497" s="24"/>
      <c r="T497" s="24"/>
      <c r="U497" s="25" t="n">
        <v>659</v>
      </c>
      <c r="V497" s="19" t="n">
        <f aca="false">IF(COUNT(N497:Q497)=0,"",MIN(N497:Q497))</f>
        <v>28.5285</v>
      </c>
      <c r="W497" s="16" t="str">
        <f aca="false">IF(V497="","",INDEX($N$4:$Q$4,MATCH(V497,N497:Q497,0)))</f>
        <v>MEDCENTRO</v>
      </c>
      <c r="X497" s="19" t="str">
        <f aca="false">IF(COUNT(N497:Q497)&lt;2,"",SMALL(N497:Q497,2))</f>
        <v/>
      </c>
      <c r="Y497" s="26" t="n">
        <f aca="false">IF(OR(V497="",M497=0),"",V497/M497-1)</f>
        <v>0.0374000000000001</v>
      </c>
      <c r="Z497" s="26" t="n">
        <f aca="false">IF(OR(V497="",L497=""),"",V497/(L497*E497)-1)</f>
        <v>0.0374000000000001</v>
      </c>
      <c r="AA497" s="16" t="str">
        <f aca="false">IF(V497="","SEM OFERTA",IF(OR(Y497&gt;Premissas!$B$11,Y497&lt;Premissas!$B$12),"VERIFICAR - UNIDADE/EMBALAGEM",IF(Y497&gt;Premissas!$B$6,"NÃO COMPRAR - REAJUSTE &gt;5%","COMPRAR")))</f>
        <v>COMPRAR</v>
      </c>
      <c r="AB497" s="18" t="n">
        <f aca="false">IF(W497="DIMEC",S497,IF(W497="MEDCENTRO",U497,""))</f>
        <v>659</v>
      </c>
      <c r="AC497" s="18" t="n">
        <f aca="false">IF(AA497&lt;&gt;"COMPRAR",0,IF(AB497="",I497,MIN(I497,AB497)))</f>
        <v>2</v>
      </c>
      <c r="AD497" s="19" t="n">
        <f aca="false">IF(AC497&gt;0,AC497*V497,0)</f>
        <v>57.057</v>
      </c>
      <c r="AE497" s="19" t="n">
        <f aca="false">IF(AC497&gt;0,(M497-V497)*AC497,0)</f>
        <v>-2.057</v>
      </c>
      <c r="AF497" s="16" t="str">
        <f aca="false">IF(AA497&lt;&gt;"COMPRAR","",IF(AB497="",IF(X497="","",IF(X497-V497&lt;0.01,"EMPATE TÉCNICO","")),IF(AB497&lt;I497,"ESTOQUE INSUFICIENTE",IF(X497="","",IF(X497-V497&lt;0.01,"EMPATE TÉCNICO","")))))</f>
        <v/>
      </c>
      <c r="AG497" s="16" t="s">
        <v>139</v>
      </c>
      <c r="AH497" s="16" t="s">
        <v>1611</v>
      </c>
    </row>
    <row r="498" customFormat="false" ht="15" hidden="false" customHeight="false" outlineLevel="0" collapsed="false">
      <c r="A498" s="16" t="s">
        <v>1618</v>
      </c>
      <c r="B498" s="17" t="s">
        <v>1619</v>
      </c>
      <c r="C498" s="16" t="s">
        <v>803</v>
      </c>
      <c r="D498" s="16" t="s">
        <v>559</v>
      </c>
      <c r="E498" s="18" t="n">
        <v>1</v>
      </c>
      <c r="F498" s="16" t="s">
        <v>41</v>
      </c>
      <c r="G498" s="18" t="n">
        <v>14</v>
      </c>
      <c r="H498" s="16" t="n">
        <v>7.5</v>
      </c>
      <c r="I498" s="18" t="n">
        <v>6</v>
      </c>
      <c r="J498" s="19" t="n">
        <v>16.76</v>
      </c>
      <c r="K498" s="19" t="n">
        <v>16.76</v>
      </c>
      <c r="L498" s="19" t="n">
        <v>16.76</v>
      </c>
      <c r="M498" s="19" t="n">
        <f aca="false">IF(J498&gt;0,J498,K498)*E498</f>
        <v>16.76</v>
      </c>
      <c r="N498" s="20" t="n">
        <v>17.09</v>
      </c>
      <c r="O498" s="21" t="str">
        <f aca="false">IF(R498="","",ROUND(R498*(1-Premissas!$B$4),4))</f>
        <v/>
      </c>
      <c r="P498" s="22"/>
      <c r="Q498" s="22"/>
      <c r="R498" s="23"/>
      <c r="S498" s="24" t="n">
        <v>994</v>
      </c>
      <c r="T498" s="24" t="n">
        <v>160</v>
      </c>
      <c r="U498" s="25"/>
      <c r="V498" s="19" t="n">
        <f aca="false">IF(COUNT(N498:Q498)=0,"",MIN(N498:Q498))</f>
        <v>17.09</v>
      </c>
      <c r="W498" s="16" t="str">
        <f aca="false">IF(V498="","",INDEX($N$4:$Q$4,MATCH(V498,N498:Q498,0)))</f>
        <v>DIMEC</v>
      </c>
      <c r="X498" s="19" t="str">
        <f aca="false">IF(COUNT(N498:Q498)&lt;2,"",SMALL(N498:Q498,2))</f>
        <v/>
      </c>
      <c r="Y498" s="26" t="n">
        <f aca="false">IF(OR(V498="",M498=0),"",V498/M498-1)</f>
        <v>0.019689737470167</v>
      </c>
      <c r="Z498" s="26" t="n">
        <f aca="false">IF(OR(V498="",L498=""),"",V498/(L498*E498)-1)</f>
        <v>0.019689737470167</v>
      </c>
      <c r="AA498" s="16" t="str">
        <f aca="false">IF(V498="","SEM OFERTA",IF(OR(Y498&gt;Premissas!$B$11,Y498&lt;Premissas!$B$12),"VERIFICAR - UNIDADE/EMBALAGEM",IF(Y498&gt;Premissas!$B$6,"NÃO COMPRAR - REAJUSTE &gt;5%","COMPRAR")))</f>
        <v>COMPRAR</v>
      </c>
      <c r="AB498" s="18" t="n">
        <f aca="false">IF(W498="DIMEC",S498,IF(W498="MEDCENTRO",U498,""))</f>
        <v>994</v>
      </c>
      <c r="AC498" s="18" t="n">
        <f aca="false">IF(AA498&lt;&gt;"COMPRAR",0,IF(AB498="",I498,MIN(I498,AB498)))</f>
        <v>6</v>
      </c>
      <c r="AD498" s="19" t="n">
        <f aca="false">IF(AC498&gt;0,AC498*V498,0)</f>
        <v>102.54</v>
      </c>
      <c r="AE498" s="19" t="n">
        <f aca="false">IF(AC498&gt;0,(M498-V498)*AC498,0)</f>
        <v>-1.97999999999999</v>
      </c>
      <c r="AF498" s="16" t="str">
        <f aca="false">IF(AA498&lt;&gt;"COMPRAR","",IF(AB498="",IF(X498="","",IF(X498-V498&lt;0.01,"EMPATE TÉCNICO","")),IF(AB498&lt;I498,"ESTOQUE INSUFICIENTE",IF(X498="","",IF(X498-V498&lt;0.01,"EMPATE TÉCNICO","")))))</f>
        <v/>
      </c>
      <c r="AG498" s="16" t="s">
        <v>304</v>
      </c>
      <c r="AH498" s="16" t="s">
        <v>1611</v>
      </c>
    </row>
    <row r="499" customFormat="false" ht="15" hidden="false" customHeight="false" outlineLevel="0" collapsed="false">
      <c r="A499" s="16" t="s">
        <v>1620</v>
      </c>
      <c r="B499" s="17" t="s">
        <v>1621</v>
      </c>
      <c r="C499" s="16" t="s">
        <v>1622</v>
      </c>
      <c r="D499" s="16" t="s">
        <v>637</v>
      </c>
      <c r="E499" s="18" t="n">
        <v>1</v>
      </c>
      <c r="F499" s="16" t="s">
        <v>42</v>
      </c>
      <c r="G499" s="18" t="n">
        <v>1</v>
      </c>
      <c r="H499" s="16" t="n">
        <v>0.4</v>
      </c>
      <c r="I499" s="18" t="n">
        <v>1</v>
      </c>
      <c r="J499" s="19" t="n">
        <v>24.07</v>
      </c>
      <c r="K499" s="19" t="n">
        <v>24.07</v>
      </c>
      <c r="L499" s="19" t="n">
        <v>24.07</v>
      </c>
      <c r="M499" s="19" t="n">
        <f aca="false">IF(J499&gt;0,J499,K499)*E499</f>
        <v>24.07</v>
      </c>
      <c r="N499" s="20" t="n">
        <v>34.14</v>
      </c>
      <c r="O499" s="21" t="n">
        <f aca="false">IF(R499="","",ROUND(R499*(1-Premissas!$B$4),4))</f>
        <v>26.2295</v>
      </c>
      <c r="P499" s="22"/>
      <c r="Q499" s="22"/>
      <c r="R499" s="23" t="n">
        <v>27.61</v>
      </c>
      <c r="S499" s="24" t="n">
        <v>88</v>
      </c>
      <c r="T499" s="24" t="n">
        <v>48</v>
      </c>
      <c r="U499" s="25" t="n">
        <v>528</v>
      </c>
      <c r="V499" s="19" t="n">
        <f aca="false">IF(COUNT(N499:Q499)=0,"",MIN(N499:Q499))</f>
        <v>26.2295</v>
      </c>
      <c r="W499" s="16" t="str">
        <f aca="false">IF(V499="","",INDEX($N$4:$Q$4,MATCH(V499,N499:Q499,0)))</f>
        <v>MEDCENTRO</v>
      </c>
      <c r="X499" s="19" t="n">
        <f aca="false">IF(COUNT(N499:Q499)&lt;2,"",SMALL(N499:Q499,2))</f>
        <v>34.14</v>
      </c>
      <c r="Y499" s="26" t="n">
        <f aca="false">IF(OR(V499="",M499=0),"",V499/M499-1)</f>
        <v>0.0897174906522642</v>
      </c>
      <c r="Z499" s="26" t="n">
        <f aca="false">IF(OR(V499="",L499=""),"",V499/(L499*E499)-1)</f>
        <v>0.0897174906522642</v>
      </c>
      <c r="AA499" s="16" t="str">
        <f aca="false">IF(V499="","SEM OFERTA",IF(OR(Y499&gt;Premissas!$B$11,Y499&lt;Premissas!$B$12),"VERIFICAR - UNIDADE/EMBALAGEM",IF(Y499&gt;Premissas!$B$6,"NÃO COMPRAR - REAJUSTE &gt;5%","COMPRAR")))</f>
        <v>NÃO COMPRAR - REAJUSTE &gt;5%</v>
      </c>
      <c r="AB499" s="18" t="n">
        <f aca="false">IF(W499="DIMEC",S499,IF(W499="MEDCENTRO",U499,""))</f>
        <v>528</v>
      </c>
      <c r="AC499" s="18" t="n">
        <f aca="false">IF(AA499&lt;&gt;"COMPRAR",0,IF(AB499="",I499,MIN(I499,AB499)))</f>
        <v>0</v>
      </c>
      <c r="AD499" s="19" t="n">
        <f aca="false">IF(AC499&gt;0,AC499*V499,0)</f>
        <v>0</v>
      </c>
      <c r="AE499" s="19" t="n">
        <f aca="false">IF(AC499&gt;0,(M499-V499)*AC499,0)</f>
        <v>0</v>
      </c>
      <c r="AF499" s="16" t="str">
        <f aca="false">IF(AA499&lt;&gt;"COMPRAR","",IF(AB499="",IF(X499="","",IF(X499-V499&lt;0.01,"EMPATE TÉCNICO","")),IF(AB499&lt;I499,"ESTOQUE INSUFICIENTE",IF(X499="","",IF(X499-V499&lt;0.01,"EMPATE TÉCNICO","")))))</f>
        <v/>
      </c>
      <c r="AG499" s="16" t="s">
        <v>139</v>
      </c>
      <c r="AH499" s="16" t="s">
        <v>1611</v>
      </c>
    </row>
    <row r="500" customFormat="false" ht="15" hidden="false" customHeight="false" outlineLevel="0" collapsed="false">
      <c r="A500" s="16" t="s">
        <v>1623</v>
      </c>
      <c r="B500" s="17" t="s">
        <v>1624</v>
      </c>
      <c r="C500" s="16" t="s">
        <v>1625</v>
      </c>
      <c r="D500" s="16"/>
      <c r="E500" s="18" t="n">
        <v>1</v>
      </c>
      <c r="F500" s="16" t="s">
        <v>43</v>
      </c>
      <c r="G500" s="18" t="n">
        <v>0</v>
      </c>
      <c r="H500" s="16" t="n">
        <v>0.3</v>
      </c>
      <c r="I500" s="18" t="n">
        <v>1</v>
      </c>
      <c r="J500" s="19" t="n">
        <v>14.0725</v>
      </c>
      <c r="K500" s="19" t="n">
        <v>14.0725</v>
      </c>
      <c r="L500" s="19" t="n">
        <v>14.0725</v>
      </c>
      <c r="M500" s="19" t="n">
        <f aca="false">IF(J500&gt;0,J500,K500)*E500</f>
        <v>14.0725</v>
      </c>
      <c r="N500" s="20" t="n">
        <v>17.29</v>
      </c>
      <c r="O500" s="21" t="str">
        <f aca="false">IF(R500="","",ROUND(R500*(1-Premissas!$B$4),4))</f>
        <v/>
      </c>
      <c r="P500" s="22"/>
      <c r="Q500" s="22"/>
      <c r="R500" s="23"/>
      <c r="S500" s="24" t="n">
        <v>138</v>
      </c>
      <c r="T500" s="24" t="n">
        <v>96</v>
      </c>
      <c r="U500" s="25"/>
      <c r="V500" s="19" t="n">
        <f aca="false">IF(COUNT(N500:Q500)=0,"",MIN(N500:Q500))</f>
        <v>17.29</v>
      </c>
      <c r="W500" s="16" t="str">
        <f aca="false">IF(V500="","",INDEX($N$4:$Q$4,MATCH(V500,N500:Q500,0)))</f>
        <v>DIMEC</v>
      </c>
      <c r="X500" s="19" t="str">
        <f aca="false">IF(COUNT(N500:Q500)&lt;2,"",SMALL(N500:Q500,2))</f>
        <v/>
      </c>
      <c r="Y500" s="26" t="n">
        <f aca="false">IF(OR(V500="",M500=0),"",V500/M500-1)</f>
        <v>0.228637413394919</v>
      </c>
      <c r="Z500" s="26" t="n">
        <f aca="false">IF(OR(V500="",L500=""),"",V500/(L500*E500)-1)</f>
        <v>0.228637413394919</v>
      </c>
      <c r="AA500" s="16" t="str">
        <f aca="false">IF(V500="","SEM OFERTA",IF(OR(Y500&gt;Premissas!$B$11,Y500&lt;Premissas!$B$12),"VERIFICAR - UNIDADE/EMBALAGEM",IF(Y500&gt;Premissas!$B$6,"NÃO COMPRAR - REAJUSTE &gt;5%","COMPRAR")))</f>
        <v>NÃO COMPRAR - REAJUSTE &gt;5%</v>
      </c>
      <c r="AB500" s="18" t="n">
        <f aca="false">IF(W500="DIMEC",S500,IF(W500="MEDCENTRO",U500,""))</f>
        <v>138</v>
      </c>
      <c r="AC500" s="18" t="n">
        <f aca="false">IF(AA500&lt;&gt;"COMPRAR",0,IF(AB500="",I500,MIN(I500,AB500)))</f>
        <v>0</v>
      </c>
      <c r="AD500" s="19" t="n">
        <f aca="false">IF(AC500&gt;0,AC500*V500,0)</f>
        <v>0</v>
      </c>
      <c r="AE500" s="19" t="n">
        <f aca="false">IF(AC500&gt;0,(M500-V500)*AC500,0)</f>
        <v>0</v>
      </c>
      <c r="AF500" s="16" t="str">
        <f aca="false">IF(AA500&lt;&gt;"COMPRAR","",IF(AB500="",IF(X500="","",IF(X500-V500&lt;0.01,"EMPATE TÉCNICO","")),IF(AB500&lt;I500,"ESTOQUE INSUFICIENTE",IF(X500="","",IF(X500-V500&lt;0.01,"EMPATE TÉCNICO","")))))</f>
        <v/>
      </c>
      <c r="AG500" s="16" t="s">
        <v>547</v>
      </c>
      <c r="AH500" s="16" t="s">
        <v>1611</v>
      </c>
    </row>
    <row r="501" customFormat="false" ht="15" hidden="false" customHeight="false" outlineLevel="0" collapsed="false">
      <c r="A501" s="16" t="s">
        <v>1626</v>
      </c>
      <c r="B501" s="17" t="s">
        <v>1627</v>
      </c>
      <c r="C501" s="16" t="s">
        <v>1628</v>
      </c>
      <c r="D501" s="16" t="s">
        <v>287</v>
      </c>
      <c r="E501" s="18" t="n">
        <v>1</v>
      </c>
      <c r="F501" s="16" t="s">
        <v>42</v>
      </c>
      <c r="G501" s="18" t="n">
        <v>0</v>
      </c>
      <c r="H501" s="16" t="n">
        <v>0.4</v>
      </c>
      <c r="I501" s="18" t="n">
        <v>1</v>
      </c>
      <c r="J501" s="19" t="n">
        <v>16.61</v>
      </c>
      <c r="K501" s="19" t="n">
        <v>16.61</v>
      </c>
      <c r="L501" s="19" t="n">
        <v>16.61</v>
      </c>
      <c r="M501" s="19" t="n">
        <f aca="false">IF(J501&gt;0,J501,K501)*E501</f>
        <v>16.61</v>
      </c>
      <c r="N501" s="20" t="n">
        <v>16.61</v>
      </c>
      <c r="O501" s="21" t="str">
        <f aca="false">IF(R501="","",ROUND(R501*(1-Premissas!$B$4),4))</f>
        <v/>
      </c>
      <c r="P501" s="22"/>
      <c r="Q501" s="22"/>
      <c r="R501" s="23"/>
      <c r="S501" s="24" t="n">
        <v>132</v>
      </c>
      <c r="T501" s="24" t="n">
        <v>120</v>
      </c>
      <c r="U501" s="25"/>
      <c r="V501" s="19" t="n">
        <f aca="false">IF(COUNT(N501:Q501)=0,"",MIN(N501:Q501))</f>
        <v>16.61</v>
      </c>
      <c r="W501" s="16" t="str">
        <f aca="false">IF(V501="","",INDEX($N$4:$Q$4,MATCH(V501,N501:Q501,0)))</f>
        <v>DIMEC</v>
      </c>
      <c r="X501" s="19" t="str">
        <f aca="false">IF(COUNT(N501:Q501)&lt;2,"",SMALL(N501:Q501,2))</f>
        <v/>
      </c>
      <c r="Y501" s="26" t="n">
        <f aca="false">IF(OR(V501="",M501=0),"",V501/M501-1)</f>
        <v>0</v>
      </c>
      <c r="Z501" s="26" t="n">
        <f aca="false">IF(OR(V501="",L501=""),"",V501/(L501*E501)-1)</f>
        <v>0</v>
      </c>
      <c r="AA501" s="16" t="str">
        <f aca="false">IF(V501="","SEM OFERTA",IF(OR(Y501&gt;Premissas!$B$11,Y501&lt;Premissas!$B$12),"VERIFICAR - UNIDADE/EMBALAGEM",IF(Y501&gt;Premissas!$B$6,"NÃO COMPRAR - REAJUSTE &gt;5%","COMPRAR")))</f>
        <v>COMPRAR</v>
      </c>
      <c r="AB501" s="18" t="n">
        <f aca="false">IF(W501="DIMEC",S501,IF(W501="MEDCENTRO",U501,""))</f>
        <v>132</v>
      </c>
      <c r="AC501" s="18" t="n">
        <f aca="false">IF(AA501&lt;&gt;"COMPRAR",0,IF(AB501="",I501,MIN(I501,AB501)))</f>
        <v>1</v>
      </c>
      <c r="AD501" s="19" t="n">
        <f aca="false">IF(AC501&gt;0,AC501*V501,0)</f>
        <v>16.61</v>
      </c>
      <c r="AE501" s="19" t="n">
        <f aca="false">IF(AC501&gt;0,(M501-V501)*AC501,0)</f>
        <v>0</v>
      </c>
      <c r="AF501" s="16" t="str">
        <f aca="false">IF(AA501&lt;&gt;"COMPRAR","",IF(AB501="",IF(X501="","",IF(X501-V501&lt;0.01,"EMPATE TÉCNICO","")),IF(AB501&lt;I501,"ESTOQUE INSUFICIENTE",IF(X501="","",IF(X501-V501&lt;0.01,"EMPATE TÉCNICO","")))))</f>
        <v/>
      </c>
      <c r="AG501" s="16" t="s">
        <v>547</v>
      </c>
      <c r="AH501" s="16" t="s">
        <v>1611</v>
      </c>
    </row>
    <row r="502" customFormat="false" ht="15" hidden="false" customHeight="false" outlineLevel="0" collapsed="false">
      <c r="A502" s="16" t="s">
        <v>1629</v>
      </c>
      <c r="B502" s="17" t="s">
        <v>1630</v>
      </c>
      <c r="C502" s="16" t="s">
        <v>1631</v>
      </c>
      <c r="D502" s="16" t="s">
        <v>641</v>
      </c>
      <c r="E502" s="18" t="n">
        <v>1</v>
      </c>
      <c r="F502" s="16" t="s">
        <v>43</v>
      </c>
      <c r="G502" s="18" t="n">
        <v>0</v>
      </c>
      <c r="H502" s="16" t="n">
        <v>1.1</v>
      </c>
      <c r="I502" s="18" t="n">
        <v>3</v>
      </c>
      <c r="J502" s="19" t="n">
        <v>3.99</v>
      </c>
      <c r="K502" s="19" t="n">
        <v>3.99</v>
      </c>
      <c r="L502" s="19" t="n">
        <v>3.99</v>
      </c>
      <c r="M502" s="19" t="n">
        <f aca="false">IF(J502&gt;0,J502,K502)*E502</f>
        <v>3.99</v>
      </c>
      <c r="N502" s="20" t="n">
        <v>5.37</v>
      </c>
      <c r="O502" s="21" t="str">
        <f aca="false">IF(R502="","",ROUND(R502*(1-Premissas!$B$4),4))</f>
        <v/>
      </c>
      <c r="P502" s="22"/>
      <c r="Q502" s="22"/>
      <c r="R502" s="23"/>
      <c r="S502" s="24" t="n">
        <v>269</v>
      </c>
      <c r="T502" s="24" t="n">
        <v>100</v>
      </c>
      <c r="U502" s="25"/>
      <c r="V502" s="19" t="n">
        <f aca="false">IF(COUNT(N502:Q502)=0,"",MIN(N502:Q502))</f>
        <v>5.37</v>
      </c>
      <c r="W502" s="16" t="str">
        <f aca="false">IF(V502="","",INDEX($N$4:$Q$4,MATCH(V502,N502:Q502,0)))</f>
        <v>DIMEC</v>
      </c>
      <c r="X502" s="19" t="str">
        <f aca="false">IF(COUNT(N502:Q502)&lt;2,"",SMALL(N502:Q502,2))</f>
        <v/>
      </c>
      <c r="Y502" s="26" t="n">
        <f aca="false">IF(OR(V502="",M502=0),"",V502/M502-1)</f>
        <v>0.345864661654135</v>
      </c>
      <c r="Z502" s="26" t="n">
        <f aca="false">IF(OR(V502="",L502=""),"",V502/(L502*E502)-1)</f>
        <v>0.345864661654135</v>
      </c>
      <c r="AA502" s="16" t="str">
        <f aca="false">IF(V502="","SEM OFERTA",IF(OR(Y502&gt;Premissas!$B$11,Y502&lt;Premissas!$B$12),"VERIFICAR - UNIDADE/EMBALAGEM",IF(Y502&gt;Premissas!$B$6,"NÃO COMPRAR - REAJUSTE &gt;5%","COMPRAR")))</f>
        <v>NÃO COMPRAR - REAJUSTE &gt;5%</v>
      </c>
      <c r="AB502" s="18" t="n">
        <f aca="false">IF(W502="DIMEC",S502,IF(W502="MEDCENTRO",U502,""))</f>
        <v>269</v>
      </c>
      <c r="AC502" s="18" t="n">
        <f aca="false">IF(AA502&lt;&gt;"COMPRAR",0,IF(AB502="",I502,MIN(I502,AB502)))</f>
        <v>0</v>
      </c>
      <c r="AD502" s="19" t="n">
        <f aca="false">IF(AC502&gt;0,AC502*V502,0)</f>
        <v>0</v>
      </c>
      <c r="AE502" s="19" t="n">
        <f aca="false">IF(AC502&gt;0,(M502-V502)*AC502,0)</f>
        <v>0</v>
      </c>
      <c r="AF502" s="16" t="str">
        <f aca="false">IF(AA502&lt;&gt;"COMPRAR","",IF(AB502="",IF(X502="","",IF(X502-V502&lt;0.01,"EMPATE TÉCNICO","")),IF(AB502&lt;I502,"ESTOQUE INSUFICIENTE",IF(X502="","",IF(X502-V502&lt;0.01,"EMPATE TÉCNICO","")))))</f>
        <v/>
      </c>
      <c r="AG502" s="16" t="s">
        <v>547</v>
      </c>
      <c r="AH502" s="16" t="s">
        <v>1611</v>
      </c>
    </row>
    <row r="503" customFormat="false" ht="15" hidden="false" customHeight="false" outlineLevel="0" collapsed="false">
      <c r="A503" s="16" t="s">
        <v>1632</v>
      </c>
      <c r="B503" s="17" t="s">
        <v>1633</v>
      </c>
      <c r="C503" s="16" t="s">
        <v>1634</v>
      </c>
      <c r="D503" s="16" t="s">
        <v>287</v>
      </c>
      <c r="E503" s="18" t="n">
        <v>1</v>
      </c>
      <c r="F503" s="16" t="s">
        <v>43</v>
      </c>
      <c r="G503" s="18" t="n">
        <v>0</v>
      </c>
      <c r="H503" s="16" t="n">
        <v>0.1</v>
      </c>
      <c r="I503" s="18" t="n">
        <v>1</v>
      </c>
      <c r="J503" s="19" t="n">
        <v>5.09</v>
      </c>
      <c r="K503" s="19" t="n">
        <v>5.09</v>
      </c>
      <c r="L503" s="19" t="n">
        <v>5.09</v>
      </c>
      <c r="M503" s="19" t="n">
        <f aca="false">IF(J503&gt;0,J503,K503)*E503</f>
        <v>5.09</v>
      </c>
      <c r="N503" s="20" t="n">
        <v>7.66</v>
      </c>
      <c r="O503" s="21" t="n">
        <f aca="false">IF(R503="","",ROUND(R503*(1-Premissas!$B$4),4))</f>
        <v>8.6545</v>
      </c>
      <c r="P503" s="22"/>
      <c r="Q503" s="22"/>
      <c r="R503" s="23" t="n">
        <v>9.11</v>
      </c>
      <c r="S503" s="24" t="n">
        <v>82</v>
      </c>
      <c r="T503" s="24" t="n">
        <v>84</v>
      </c>
      <c r="U503" s="25" t="n">
        <v>124</v>
      </c>
      <c r="V503" s="19" t="n">
        <f aca="false">IF(COUNT(N503:Q503)=0,"",MIN(N503:Q503))</f>
        <v>7.66</v>
      </c>
      <c r="W503" s="16" t="str">
        <f aca="false">IF(V503="","",INDEX($N$4:$Q$4,MATCH(V503,N503:Q503,0)))</f>
        <v>DIMEC</v>
      </c>
      <c r="X503" s="19" t="n">
        <f aca="false">IF(COUNT(N503:Q503)&lt;2,"",SMALL(N503:Q503,2))</f>
        <v>8.6545</v>
      </c>
      <c r="Y503" s="26" t="n">
        <f aca="false">IF(OR(V503="",M503=0),"",V503/M503-1)</f>
        <v>0.504911591355599</v>
      </c>
      <c r="Z503" s="26" t="n">
        <f aca="false">IF(OR(V503="",L503=""),"",V503/(L503*E503)-1)</f>
        <v>0.504911591355599</v>
      </c>
      <c r="AA503" s="16" t="str">
        <f aca="false">IF(V503="","SEM OFERTA",IF(OR(Y503&gt;Premissas!$B$11,Y503&lt;Premissas!$B$12),"VERIFICAR - UNIDADE/EMBALAGEM",IF(Y503&gt;Premissas!$B$6,"NÃO COMPRAR - REAJUSTE &gt;5%","COMPRAR")))</f>
        <v>NÃO COMPRAR - REAJUSTE &gt;5%</v>
      </c>
      <c r="AB503" s="18" t="n">
        <f aca="false">IF(W503="DIMEC",S503,IF(W503="MEDCENTRO",U503,""))</f>
        <v>82</v>
      </c>
      <c r="AC503" s="18" t="n">
        <f aca="false">IF(AA503&lt;&gt;"COMPRAR",0,IF(AB503="",I503,MIN(I503,AB503)))</f>
        <v>0</v>
      </c>
      <c r="AD503" s="19" t="n">
        <f aca="false">IF(AC503&gt;0,AC503*V503,0)</f>
        <v>0</v>
      </c>
      <c r="AE503" s="19" t="n">
        <f aca="false">IF(AC503&gt;0,(M503-V503)*AC503,0)</f>
        <v>0</v>
      </c>
      <c r="AF503" s="16" t="str">
        <f aca="false">IF(AA503&lt;&gt;"COMPRAR","",IF(AB503="",IF(X503="","",IF(X503-V503&lt;0.01,"EMPATE TÉCNICO","")),IF(AB503&lt;I503,"ESTOQUE INSUFICIENTE",IF(X503="","",IF(X503-V503&lt;0.01,"EMPATE TÉCNICO","")))))</f>
        <v/>
      </c>
      <c r="AG503" s="16" t="s">
        <v>139</v>
      </c>
      <c r="AH503" s="16" t="s">
        <v>1611</v>
      </c>
    </row>
    <row r="504" customFormat="false" ht="15" hidden="false" customHeight="false" outlineLevel="0" collapsed="false">
      <c r="A504" s="16" t="s">
        <v>1635</v>
      </c>
      <c r="B504" s="17" t="s">
        <v>1636</v>
      </c>
      <c r="C504" s="16" t="s">
        <v>1637</v>
      </c>
      <c r="D504" s="16" t="s">
        <v>546</v>
      </c>
      <c r="E504" s="18" t="n">
        <v>1</v>
      </c>
      <c r="F504" s="16" t="s">
        <v>42</v>
      </c>
      <c r="G504" s="18" t="n">
        <v>1</v>
      </c>
      <c r="H504" s="16" t="n">
        <v>0.9</v>
      </c>
      <c r="I504" s="18" t="n">
        <v>2</v>
      </c>
      <c r="J504" s="19" t="n">
        <v>7.6575</v>
      </c>
      <c r="K504" s="19" t="n">
        <v>7.6575</v>
      </c>
      <c r="L504" s="19" t="n">
        <v>4.7375</v>
      </c>
      <c r="M504" s="19" t="n">
        <f aca="false">IF(J504&gt;0,J504,K504)*E504</f>
        <v>7.6575</v>
      </c>
      <c r="N504" s="20"/>
      <c r="O504" s="21" t="n">
        <f aca="false">IF(R504="","",ROUND(R504*(1-Premissas!$B$4),4))</f>
        <v>7.866</v>
      </c>
      <c r="P504" s="22"/>
      <c r="Q504" s="22"/>
      <c r="R504" s="23" t="n">
        <v>8.28</v>
      </c>
      <c r="S504" s="24"/>
      <c r="T504" s="24"/>
      <c r="U504" s="25" t="n">
        <v>105</v>
      </c>
      <c r="V504" s="19" t="n">
        <f aca="false">IF(COUNT(N504:Q504)=0,"",MIN(N504:Q504))</f>
        <v>7.866</v>
      </c>
      <c r="W504" s="16" t="str">
        <f aca="false">IF(V504="","",INDEX($N$4:$Q$4,MATCH(V504,N504:Q504,0)))</f>
        <v>MEDCENTRO</v>
      </c>
      <c r="X504" s="19" t="str">
        <f aca="false">IF(COUNT(N504:Q504)&lt;2,"",SMALL(N504:Q504,2))</f>
        <v/>
      </c>
      <c r="Y504" s="26" t="n">
        <f aca="false">IF(OR(V504="",M504=0),"",V504/M504-1)</f>
        <v>0.0272282076395691</v>
      </c>
      <c r="Z504" s="26" t="n">
        <f aca="false">IF(OR(V504="",L504=""),"",V504/(L504*E504)-1)</f>
        <v>0.660369393139842</v>
      </c>
      <c r="AA504" s="16" t="str">
        <f aca="false">IF(V504="","SEM OFERTA",IF(OR(Y504&gt;Premissas!$B$11,Y504&lt;Premissas!$B$12),"VERIFICAR - UNIDADE/EMBALAGEM",IF(Y504&gt;Premissas!$B$6,"NÃO COMPRAR - REAJUSTE &gt;5%","COMPRAR")))</f>
        <v>COMPRAR</v>
      </c>
      <c r="AB504" s="18" t="n">
        <f aca="false">IF(W504="DIMEC",S504,IF(W504="MEDCENTRO",U504,""))</f>
        <v>105</v>
      </c>
      <c r="AC504" s="18" t="n">
        <f aca="false">IF(AA504&lt;&gt;"COMPRAR",0,IF(AB504="",I504,MIN(I504,AB504)))</f>
        <v>2</v>
      </c>
      <c r="AD504" s="19" t="n">
        <f aca="false">IF(AC504&gt;0,AC504*V504,0)</f>
        <v>15.732</v>
      </c>
      <c r="AE504" s="19" t="n">
        <f aca="false">IF(AC504&gt;0,(M504-V504)*AC504,0)</f>
        <v>-0.417</v>
      </c>
      <c r="AF504" s="16" t="str">
        <f aca="false">IF(AA504&lt;&gt;"COMPRAR","",IF(AB504="",IF(X504="","",IF(X504-V504&lt;0.01,"EMPATE TÉCNICO","")),IF(AB504&lt;I504,"ESTOQUE INSUFICIENTE",IF(X504="","",IF(X504-V504&lt;0.01,"EMPATE TÉCNICO","")))))</f>
        <v/>
      </c>
      <c r="AG504" s="16" t="s">
        <v>547</v>
      </c>
      <c r="AH504" s="16" t="s">
        <v>1611</v>
      </c>
    </row>
    <row r="505" customFormat="false" ht="15" hidden="false" customHeight="false" outlineLevel="0" collapsed="false">
      <c r="A505" s="16" t="s">
        <v>1638</v>
      </c>
      <c r="B505" s="17" t="s">
        <v>1639</v>
      </c>
      <c r="C505" s="16" t="s">
        <v>1640</v>
      </c>
      <c r="D505" s="16" t="s">
        <v>637</v>
      </c>
      <c r="E505" s="18" t="n">
        <v>1</v>
      </c>
      <c r="F505" s="16" t="s">
        <v>43</v>
      </c>
      <c r="G505" s="18" t="n">
        <v>0</v>
      </c>
      <c r="H505" s="16" t="n">
        <v>0.3</v>
      </c>
      <c r="I505" s="18" t="n">
        <v>2</v>
      </c>
      <c r="J505" s="19" t="n">
        <v>4.8</v>
      </c>
      <c r="K505" s="19" t="n">
        <v>4.8</v>
      </c>
      <c r="L505" s="19" t="n">
        <v>4.8</v>
      </c>
      <c r="M505" s="19" t="n">
        <f aca="false">IF(J505&gt;0,J505,K505)*E505</f>
        <v>4.8</v>
      </c>
      <c r="N505" s="20"/>
      <c r="O505" s="21" t="n">
        <f aca="false">IF(R505="","",ROUND(R505*(1-Premissas!$B$4),4))</f>
        <v>5.016</v>
      </c>
      <c r="P505" s="22"/>
      <c r="Q505" s="22"/>
      <c r="R505" s="23" t="n">
        <v>5.28</v>
      </c>
      <c r="S505" s="24"/>
      <c r="T505" s="24"/>
      <c r="U505" s="25" t="n">
        <v>1272</v>
      </c>
      <c r="V505" s="19" t="n">
        <f aca="false">IF(COUNT(N505:Q505)=0,"",MIN(N505:Q505))</f>
        <v>5.016</v>
      </c>
      <c r="W505" s="16" t="str">
        <f aca="false">IF(V505="","",INDEX($N$4:$Q$4,MATCH(V505,N505:Q505,0)))</f>
        <v>MEDCENTRO</v>
      </c>
      <c r="X505" s="19" t="str">
        <f aca="false">IF(COUNT(N505:Q505)&lt;2,"",SMALL(N505:Q505,2))</f>
        <v/>
      </c>
      <c r="Y505" s="26" t="n">
        <f aca="false">IF(OR(V505="",M505=0),"",V505/M505-1)</f>
        <v>0.0450000000000002</v>
      </c>
      <c r="Z505" s="26" t="n">
        <f aca="false">IF(OR(V505="",L505=""),"",V505/(L505*E505)-1)</f>
        <v>0.0450000000000002</v>
      </c>
      <c r="AA505" s="16" t="str">
        <f aca="false">IF(V505="","SEM OFERTA",IF(OR(Y505&gt;Premissas!$B$11,Y505&lt;Premissas!$B$12),"VERIFICAR - UNIDADE/EMBALAGEM",IF(Y505&gt;Premissas!$B$6,"NÃO COMPRAR - REAJUSTE &gt;5%","COMPRAR")))</f>
        <v>COMPRAR</v>
      </c>
      <c r="AB505" s="18" t="n">
        <f aca="false">IF(W505="DIMEC",S505,IF(W505="MEDCENTRO",U505,""))</f>
        <v>1272</v>
      </c>
      <c r="AC505" s="18" t="n">
        <f aca="false">IF(AA505&lt;&gt;"COMPRAR",0,IF(AB505="",I505,MIN(I505,AB505)))</f>
        <v>2</v>
      </c>
      <c r="AD505" s="19" t="n">
        <f aca="false">IF(AC505&gt;0,AC505*V505,0)</f>
        <v>10.032</v>
      </c>
      <c r="AE505" s="19" t="n">
        <f aca="false">IF(AC505&gt;0,(M505-V505)*AC505,0)</f>
        <v>-0.432</v>
      </c>
      <c r="AF505" s="16" t="str">
        <f aca="false">IF(AA505&lt;&gt;"COMPRAR","",IF(AB505="",IF(X505="","",IF(X505-V505&lt;0.01,"EMPATE TÉCNICO","")),IF(AB505&lt;I505,"ESTOQUE INSUFICIENTE",IF(X505="","",IF(X505-V505&lt;0.01,"EMPATE TÉCNICO","")))))</f>
        <v/>
      </c>
      <c r="AG505" s="16" t="s">
        <v>139</v>
      </c>
      <c r="AH505" s="16" t="s">
        <v>1611</v>
      </c>
    </row>
    <row r="506" customFormat="false" ht="15" hidden="false" customHeight="false" outlineLevel="0" collapsed="false">
      <c r="A506" s="16" t="s">
        <v>1641</v>
      </c>
      <c r="B506" s="17" t="s">
        <v>1642</v>
      </c>
      <c r="C506" s="16" t="s">
        <v>1643</v>
      </c>
      <c r="D506" s="16" t="s">
        <v>637</v>
      </c>
      <c r="E506" s="18" t="n">
        <v>1</v>
      </c>
      <c r="F506" s="16" t="s">
        <v>43</v>
      </c>
      <c r="G506" s="18" t="n">
        <v>0</v>
      </c>
      <c r="H506" s="16" t="n">
        <v>0.3</v>
      </c>
      <c r="I506" s="18" t="n">
        <v>1</v>
      </c>
      <c r="J506" s="19" t="n">
        <v>8.59</v>
      </c>
      <c r="K506" s="19" t="n">
        <v>8.59</v>
      </c>
      <c r="L506" s="19" t="n">
        <v>8.59</v>
      </c>
      <c r="M506" s="19" t="n">
        <f aca="false">IF(J506&gt;0,J506,K506)*E506</f>
        <v>8.59</v>
      </c>
      <c r="N506" s="20"/>
      <c r="O506" s="21" t="n">
        <f aca="false">IF(R506="","",ROUND(R506*(1-Premissas!$B$4),4))</f>
        <v>8.9015</v>
      </c>
      <c r="P506" s="22"/>
      <c r="Q506" s="22"/>
      <c r="R506" s="23" t="n">
        <v>9.37</v>
      </c>
      <c r="S506" s="24"/>
      <c r="T506" s="24"/>
      <c r="U506" s="25" t="n">
        <v>24</v>
      </c>
      <c r="V506" s="19" t="n">
        <f aca="false">IF(COUNT(N506:Q506)=0,"",MIN(N506:Q506))</f>
        <v>8.9015</v>
      </c>
      <c r="W506" s="16" t="str">
        <f aca="false">IF(V506="","",INDEX($N$4:$Q$4,MATCH(V506,N506:Q506,0)))</f>
        <v>MEDCENTRO</v>
      </c>
      <c r="X506" s="19" t="str">
        <f aca="false">IF(COUNT(N506:Q506)&lt;2,"",SMALL(N506:Q506,2))</f>
        <v/>
      </c>
      <c r="Y506" s="26" t="n">
        <f aca="false">IF(OR(V506="",M506=0),"",V506/M506-1)</f>
        <v>0.0362630966239814</v>
      </c>
      <c r="Z506" s="26" t="n">
        <f aca="false">IF(OR(V506="",L506=""),"",V506/(L506*E506)-1)</f>
        <v>0.0362630966239814</v>
      </c>
      <c r="AA506" s="16" t="str">
        <f aca="false">IF(V506="","SEM OFERTA",IF(OR(Y506&gt;Premissas!$B$11,Y506&lt;Premissas!$B$12),"VERIFICAR - UNIDADE/EMBALAGEM",IF(Y506&gt;Premissas!$B$6,"NÃO COMPRAR - REAJUSTE &gt;5%","COMPRAR")))</f>
        <v>COMPRAR</v>
      </c>
      <c r="AB506" s="18" t="n">
        <f aca="false">IF(W506="DIMEC",S506,IF(W506="MEDCENTRO",U506,""))</f>
        <v>24</v>
      </c>
      <c r="AC506" s="18" t="n">
        <f aca="false">IF(AA506&lt;&gt;"COMPRAR",0,IF(AB506="",I506,MIN(I506,AB506)))</f>
        <v>1</v>
      </c>
      <c r="AD506" s="19" t="n">
        <f aca="false">IF(AC506&gt;0,AC506*V506,0)</f>
        <v>8.9015</v>
      </c>
      <c r="AE506" s="19" t="n">
        <f aca="false">IF(AC506&gt;0,(M506-V506)*AC506,0)</f>
        <v>-0.311500000000001</v>
      </c>
      <c r="AF506" s="16" t="str">
        <f aca="false">IF(AA506&lt;&gt;"COMPRAR","",IF(AB506="",IF(X506="","",IF(X506-V506&lt;0.01,"EMPATE TÉCNICO","")),IF(AB506&lt;I506,"ESTOQUE INSUFICIENTE",IF(X506="","",IF(X506-V506&lt;0.01,"EMPATE TÉCNICO","")))))</f>
        <v/>
      </c>
      <c r="AG506" s="16" t="s">
        <v>139</v>
      </c>
      <c r="AH506" s="16" t="s">
        <v>1611</v>
      </c>
    </row>
    <row r="507" customFormat="false" ht="15" hidden="false" customHeight="false" outlineLevel="0" collapsed="false">
      <c r="A507" s="16" t="s">
        <v>1644</v>
      </c>
      <c r="B507" s="17" t="s">
        <v>1645</v>
      </c>
      <c r="C507" s="16" t="s">
        <v>1646</v>
      </c>
      <c r="D507" s="16" t="s">
        <v>546</v>
      </c>
      <c r="E507" s="18" t="n">
        <v>1</v>
      </c>
      <c r="F507" s="16" t="s">
        <v>43</v>
      </c>
      <c r="G507" s="18" t="n">
        <v>4</v>
      </c>
      <c r="H507" s="16" t="n">
        <v>1.8</v>
      </c>
      <c r="I507" s="18" t="n">
        <v>1</v>
      </c>
      <c r="J507" s="19" t="n">
        <v>8.79</v>
      </c>
      <c r="K507" s="19" t="n">
        <v>8.79</v>
      </c>
      <c r="L507" s="19" t="n">
        <v>8.79</v>
      </c>
      <c r="M507" s="19" t="n">
        <f aca="false">IF(J507&gt;0,J507,K507)*E507</f>
        <v>8.79</v>
      </c>
      <c r="N507" s="20"/>
      <c r="O507" s="21" t="n">
        <f aca="false">IF(R507="","",ROUND(R507*(1-Premissas!$B$4),4))</f>
        <v>9.6805</v>
      </c>
      <c r="P507" s="22"/>
      <c r="Q507" s="22"/>
      <c r="R507" s="23" t="n">
        <v>10.19</v>
      </c>
      <c r="S507" s="24"/>
      <c r="T507" s="24"/>
      <c r="U507" s="25" t="n">
        <v>23</v>
      </c>
      <c r="V507" s="19" t="n">
        <f aca="false">IF(COUNT(N507:Q507)=0,"",MIN(N507:Q507))</f>
        <v>9.6805</v>
      </c>
      <c r="W507" s="16" t="str">
        <f aca="false">IF(V507="","",INDEX($N$4:$Q$4,MATCH(V507,N507:Q507,0)))</f>
        <v>MEDCENTRO</v>
      </c>
      <c r="X507" s="19" t="str">
        <f aca="false">IF(COUNT(N507:Q507)&lt;2,"",SMALL(N507:Q507,2))</f>
        <v/>
      </c>
      <c r="Y507" s="26" t="n">
        <f aca="false">IF(OR(V507="",M507=0),"",V507/M507-1)</f>
        <v>0.101308304891923</v>
      </c>
      <c r="Z507" s="26" t="n">
        <f aca="false">IF(OR(V507="",L507=""),"",V507/(L507*E507)-1)</f>
        <v>0.101308304891923</v>
      </c>
      <c r="AA507" s="16" t="str">
        <f aca="false">IF(V507="","SEM OFERTA",IF(OR(Y507&gt;Premissas!$B$11,Y507&lt;Premissas!$B$12),"VERIFICAR - UNIDADE/EMBALAGEM",IF(Y507&gt;Premissas!$B$6,"NÃO COMPRAR - REAJUSTE &gt;5%","COMPRAR")))</f>
        <v>NÃO COMPRAR - REAJUSTE &gt;5%</v>
      </c>
      <c r="AB507" s="18" t="n">
        <f aca="false">IF(W507="DIMEC",S507,IF(W507="MEDCENTRO",U507,""))</f>
        <v>23</v>
      </c>
      <c r="AC507" s="18" t="n">
        <f aca="false">IF(AA507&lt;&gt;"COMPRAR",0,IF(AB507="",I507,MIN(I507,AB507)))</f>
        <v>0</v>
      </c>
      <c r="AD507" s="19" t="n">
        <f aca="false">IF(AC507&gt;0,AC507*V507,0)</f>
        <v>0</v>
      </c>
      <c r="AE507" s="19" t="n">
        <f aca="false">IF(AC507&gt;0,(M507-V507)*AC507,0)</f>
        <v>0</v>
      </c>
      <c r="AF507" s="16" t="str">
        <f aca="false">IF(AA507&lt;&gt;"COMPRAR","",IF(AB507="",IF(X507="","",IF(X507-V507&lt;0.01,"EMPATE TÉCNICO","")),IF(AB507&lt;I507,"ESTOQUE INSUFICIENTE",IF(X507="","",IF(X507-V507&lt;0.01,"EMPATE TÉCNICO","")))))</f>
        <v/>
      </c>
      <c r="AG507" s="16" t="s">
        <v>547</v>
      </c>
      <c r="AH507" s="16" t="s">
        <v>1611</v>
      </c>
    </row>
    <row r="508" customFormat="false" ht="15" hidden="false" customHeight="false" outlineLevel="0" collapsed="false">
      <c r="A508" s="16" t="s">
        <v>1647</v>
      </c>
      <c r="B508" s="17" t="s">
        <v>1648</v>
      </c>
      <c r="C508" s="16" t="s">
        <v>1649</v>
      </c>
      <c r="D508" s="16" t="s">
        <v>1650</v>
      </c>
      <c r="E508" s="18" t="n">
        <v>1</v>
      </c>
      <c r="F508" s="16" t="s">
        <v>43</v>
      </c>
      <c r="G508" s="18" t="n">
        <v>0</v>
      </c>
      <c r="H508" s="16" t="n">
        <v>0.4</v>
      </c>
      <c r="I508" s="18" t="n">
        <v>2</v>
      </c>
      <c r="J508" s="19" t="n">
        <v>5.71</v>
      </c>
      <c r="K508" s="19" t="n">
        <v>5.71</v>
      </c>
      <c r="L508" s="19" t="n">
        <v>5.71</v>
      </c>
      <c r="M508" s="19" t="n">
        <f aca="false">IF(J508&gt;0,J508,K508)*E508</f>
        <v>5.71</v>
      </c>
      <c r="N508" s="20" t="n">
        <v>6.03</v>
      </c>
      <c r="O508" s="21" t="str">
        <f aca="false">IF(R508="","",ROUND(R508*(1-Premissas!$B$4),4))</f>
        <v/>
      </c>
      <c r="P508" s="22"/>
      <c r="Q508" s="22"/>
      <c r="R508" s="23"/>
      <c r="S508" s="24" t="n">
        <v>444</v>
      </c>
      <c r="T508" s="24" t="n">
        <v>60</v>
      </c>
      <c r="U508" s="25"/>
      <c r="V508" s="19" t="n">
        <f aca="false">IF(COUNT(N508:Q508)=0,"",MIN(N508:Q508))</f>
        <v>6.03</v>
      </c>
      <c r="W508" s="16" t="str">
        <f aca="false">IF(V508="","",INDEX($N$4:$Q$4,MATCH(V508,N508:Q508,0)))</f>
        <v>DIMEC</v>
      </c>
      <c r="X508" s="19" t="str">
        <f aca="false">IF(COUNT(N508:Q508)&lt;2,"",SMALL(N508:Q508,2))</f>
        <v/>
      </c>
      <c r="Y508" s="26" t="n">
        <f aca="false">IF(OR(V508="",M508=0),"",V508/M508-1)</f>
        <v>0.0560420315236427</v>
      </c>
      <c r="Z508" s="26" t="n">
        <f aca="false">IF(OR(V508="",L508=""),"",V508/(L508*E508)-1)</f>
        <v>0.0560420315236427</v>
      </c>
      <c r="AA508" s="16" t="str">
        <f aca="false">IF(V508="","SEM OFERTA",IF(OR(Y508&gt;Premissas!$B$11,Y508&lt;Premissas!$B$12),"VERIFICAR - UNIDADE/EMBALAGEM",IF(Y508&gt;Premissas!$B$6,"NÃO COMPRAR - REAJUSTE &gt;5%","COMPRAR")))</f>
        <v>NÃO COMPRAR - REAJUSTE &gt;5%</v>
      </c>
      <c r="AB508" s="18" t="n">
        <f aca="false">IF(W508="DIMEC",S508,IF(W508="MEDCENTRO",U508,""))</f>
        <v>444</v>
      </c>
      <c r="AC508" s="18" t="n">
        <f aca="false">IF(AA508&lt;&gt;"COMPRAR",0,IF(AB508="",I508,MIN(I508,AB508)))</f>
        <v>0</v>
      </c>
      <c r="AD508" s="19" t="n">
        <f aca="false">IF(AC508&gt;0,AC508*V508,0)</f>
        <v>0</v>
      </c>
      <c r="AE508" s="19" t="n">
        <f aca="false">IF(AC508&gt;0,(M508-V508)*AC508,0)</f>
        <v>0</v>
      </c>
      <c r="AF508" s="16" t="str">
        <f aca="false">IF(AA508&lt;&gt;"COMPRAR","",IF(AB508="",IF(X508="","",IF(X508-V508&lt;0.01,"EMPATE TÉCNICO","")),IF(AB508&lt;I508,"ESTOQUE INSUFICIENTE",IF(X508="","",IF(X508-V508&lt;0.01,"EMPATE TÉCNICO","")))))</f>
        <v/>
      </c>
      <c r="AG508" s="16" t="s">
        <v>490</v>
      </c>
      <c r="AH508" s="16" t="s">
        <v>1611</v>
      </c>
    </row>
    <row r="509" customFormat="false" ht="15" hidden="false" customHeight="false" outlineLevel="0" collapsed="false">
      <c r="A509" s="16" t="s">
        <v>1651</v>
      </c>
      <c r="B509" s="17" t="s">
        <v>1652</v>
      </c>
      <c r="C509" s="16" t="s">
        <v>1653</v>
      </c>
      <c r="D509" s="16" t="s">
        <v>481</v>
      </c>
      <c r="E509" s="18" t="n">
        <v>1</v>
      </c>
      <c r="F509" s="16" t="s">
        <v>43</v>
      </c>
      <c r="G509" s="18" t="n">
        <v>0</v>
      </c>
      <c r="H509" s="16" t="n">
        <v>0.2</v>
      </c>
      <c r="I509" s="18" t="n">
        <v>1</v>
      </c>
      <c r="J509" s="19" t="n">
        <v>4.54</v>
      </c>
      <c r="K509" s="19" t="n">
        <v>4.54</v>
      </c>
      <c r="L509" s="19" t="n">
        <v>4.54</v>
      </c>
      <c r="M509" s="19" t="n">
        <f aca="false">IF(J509&gt;0,J509,K509)*E509</f>
        <v>4.54</v>
      </c>
      <c r="N509" s="20" t="n">
        <v>4.74</v>
      </c>
      <c r="O509" s="21" t="n">
        <f aca="false">IF(R509="","",ROUND(R509*(1-Premissas!$B$4),4))</f>
        <v>5.0445</v>
      </c>
      <c r="P509" s="22"/>
      <c r="Q509" s="22"/>
      <c r="R509" s="23" t="n">
        <v>5.31</v>
      </c>
      <c r="S509" s="24" t="n">
        <v>976</v>
      </c>
      <c r="T509" s="24" t="n">
        <v>60</v>
      </c>
      <c r="U509" s="25" t="n">
        <v>288</v>
      </c>
      <c r="V509" s="19" t="n">
        <f aca="false">IF(COUNT(N509:Q509)=0,"",MIN(N509:Q509))</f>
        <v>4.74</v>
      </c>
      <c r="W509" s="16" t="str">
        <f aca="false">IF(V509="","",INDEX($N$4:$Q$4,MATCH(V509,N509:Q509,0)))</f>
        <v>DIMEC</v>
      </c>
      <c r="X509" s="19" t="n">
        <f aca="false">IF(COUNT(N509:Q509)&lt;2,"",SMALL(N509:Q509,2))</f>
        <v>5.0445</v>
      </c>
      <c r="Y509" s="26" t="n">
        <f aca="false">IF(OR(V509="",M509=0),"",V509/M509-1)</f>
        <v>0.0440528634361235</v>
      </c>
      <c r="Z509" s="26" t="n">
        <f aca="false">IF(OR(V509="",L509=""),"",V509/(L509*E509)-1)</f>
        <v>0.0440528634361235</v>
      </c>
      <c r="AA509" s="16" t="str">
        <f aca="false">IF(V509="","SEM OFERTA",IF(OR(Y509&gt;Premissas!$B$11,Y509&lt;Premissas!$B$12),"VERIFICAR - UNIDADE/EMBALAGEM",IF(Y509&gt;Premissas!$B$6,"NÃO COMPRAR - REAJUSTE &gt;5%","COMPRAR")))</f>
        <v>COMPRAR</v>
      </c>
      <c r="AB509" s="18" t="n">
        <f aca="false">IF(W509="DIMEC",S509,IF(W509="MEDCENTRO",U509,""))</f>
        <v>976</v>
      </c>
      <c r="AC509" s="18" t="n">
        <f aca="false">IF(AA509&lt;&gt;"COMPRAR",0,IF(AB509="",I509,MIN(I509,AB509)))</f>
        <v>1</v>
      </c>
      <c r="AD509" s="19" t="n">
        <f aca="false">IF(AC509&gt;0,AC509*V509,0)</f>
        <v>4.74</v>
      </c>
      <c r="AE509" s="19" t="n">
        <f aca="false">IF(AC509&gt;0,(M509-V509)*AC509,0)</f>
        <v>-0.2</v>
      </c>
      <c r="AF509" s="16" t="str">
        <f aca="false">IF(AA509&lt;&gt;"COMPRAR","",IF(AB509="",IF(X509="","",IF(X509-V509&lt;0.01,"EMPATE TÉCNICO","")),IF(AB509&lt;I509,"ESTOQUE INSUFICIENTE",IF(X509="","",IF(X509-V509&lt;0.01,"EMPATE TÉCNICO","")))))</f>
        <v/>
      </c>
      <c r="AG509" s="16" t="s">
        <v>304</v>
      </c>
      <c r="AH509" s="16" t="s">
        <v>1611</v>
      </c>
    </row>
    <row r="510" customFormat="false" ht="15" hidden="false" customHeight="false" outlineLevel="0" collapsed="false">
      <c r="A510" s="16" t="s">
        <v>1654</v>
      </c>
      <c r="B510" s="17" t="s">
        <v>1655</v>
      </c>
      <c r="C510" s="16" t="s">
        <v>1656</v>
      </c>
      <c r="D510" s="16" t="s">
        <v>571</v>
      </c>
      <c r="E510" s="18" t="n">
        <v>1</v>
      </c>
      <c r="F510" s="16" t="s">
        <v>43</v>
      </c>
      <c r="G510" s="18" t="n">
        <v>0</v>
      </c>
      <c r="H510" s="16" t="n">
        <v>0.4</v>
      </c>
      <c r="I510" s="18" t="n">
        <v>1</v>
      </c>
      <c r="J510" s="19" t="n">
        <v>8.37</v>
      </c>
      <c r="K510" s="19" t="n">
        <v>8.37</v>
      </c>
      <c r="L510" s="19" t="n">
        <v>8.37</v>
      </c>
      <c r="M510" s="19" t="n">
        <f aca="false">IF(J510&gt;0,J510,K510)*E510</f>
        <v>8.37</v>
      </c>
      <c r="N510" s="20" t="n">
        <v>5.99</v>
      </c>
      <c r="O510" s="21" t="str">
        <f aca="false">IF(R510="","",ROUND(R510*(1-Premissas!$B$4),4))</f>
        <v/>
      </c>
      <c r="P510" s="22"/>
      <c r="Q510" s="22"/>
      <c r="R510" s="23"/>
      <c r="S510" s="24" t="n">
        <v>26</v>
      </c>
      <c r="T510" s="24" t="n">
        <v>108</v>
      </c>
      <c r="U510" s="25"/>
      <c r="V510" s="19" t="n">
        <f aca="false">IF(COUNT(N510:Q510)=0,"",MIN(N510:Q510))</f>
        <v>5.99</v>
      </c>
      <c r="W510" s="16" t="str">
        <f aca="false">IF(V510="","",INDEX($N$4:$Q$4,MATCH(V510,N510:Q510,0)))</f>
        <v>DIMEC</v>
      </c>
      <c r="X510" s="19" t="str">
        <f aca="false">IF(COUNT(N510:Q510)&lt;2,"",SMALL(N510:Q510,2))</f>
        <v/>
      </c>
      <c r="Y510" s="26" t="n">
        <f aca="false">IF(OR(V510="",M510=0),"",V510/M510-1)</f>
        <v>-0.284348864994026</v>
      </c>
      <c r="Z510" s="26" t="n">
        <f aca="false">IF(OR(V510="",L510=""),"",V510/(L510*E510)-1)</f>
        <v>-0.284348864994026</v>
      </c>
      <c r="AA510" s="16" t="str">
        <f aca="false">IF(V510="","SEM OFERTA",IF(OR(Y510&gt;Premissas!$B$11,Y510&lt;Premissas!$B$12),"VERIFICAR - UNIDADE/EMBALAGEM",IF(Y510&gt;Premissas!$B$6,"NÃO COMPRAR - REAJUSTE &gt;5%","COMPRAR")))</f>
        <v>COMPRAR</v>
      </c>
      <c r="AB510" s="18" t="n">
        <f aca="false">IF(W510="DIMEC",S510,IF(W510="MEDCENTRO",U510,""))</f>
        <v>26</v>
      </c>
      <c r="AC510" s="18" t="n">
        <f aca="false">IF(AA510&lt;&gt;"COMPRAR",0,IF(AB510="",I510,MIN(I510,AB510)))</f>
        <v>1</v>
      </c>
      <c r="AD510" s="19" t="n">
        <f aca="false">IF(AC510&gt;0,AC510*V510,0)</f>
        <v>5.99</v>
      </c>
      <c r="AE510" s="19" t="n">
        <f aca="false">IF(AC510&gt;0,(M510-V510)*AC510,0)</f>
        <v>2.38</v>
      </c>
      <c r="AF510" s="16" t="str">
        <f aca="false">IF(AA510&lt;&gt;"COMPRAR","",IF(AB510="",IF(X510="","",IF(X510-V510&lt;0.01,"EMPATE TÉCNICO","")),IF(AB510&lt;I510,"ESTOQUE INSUFICIENTE",IF(X510="","",IF(X510-V510&lt;0.01,"EMPATE TÉCNICO","")))))</f>
        <v/>
      </c>
      <c r="AG510" s="16" t="s">
        <v>490</v>
      </c>
      <c r="AH510" s="16" t="s">
        <v>1611</v>
      </c>
    </row>
    <row r="511" customFormat="false" ht="15" hidden="false" customHeight="false" outlineLevel="0" collapsed="false">
      <c r="A511" s="16" t="s">
        <v>1657</v>
      </c>
      <c r="B511" s="17" t="s">
        <v>1658</v>
      </c>
      <c r="C511" s="16" t="s">
        <v>1659</v>
      </c>
      <c r="D511" s="16" t="s">
        <v>637</v>
      </c>
      <c r="E511" s="18" t="n">
        <v>1</v>
      </c>
      <c r="F511" s="16" t="s">
        <v>43</v>
      </c>
      <c r="G511" s="18" t="n">
        <v>0</v>
      </c>
      <c r="H511" s="16" t="n">
        <v>0.2</v>
      </c>
      <c r="I511" s="18" t="n">
        <v>1</v>
      </c>
      <c r="J511" s="19" t="n">
        <v>27.97</v>
      </c>
      <c r="K511" s="19" t="n">
        <v>27.97</v>
      </c>
      <c r="L511" s="19" t="n">
        <v>27.97</v>
      </c>
      <c r="M511" s="19" t="n">
        <f aca="false">IF(J511&gt;0,J511,K511)*E511</f>
        <v>27.97</v>
      </c>
      <c r="N511" s="20"/>
      <c r="O511" s="21" t="n">
        <f aca="false">IF(R511="","",ROUND(R511*(1-Premissas!$B$4),4))</f>
        <v>29.4975</v>
      </c>
      <c r="P511" s="22"/>
      <c r="Q511" s="22"/>
      <c r="R511" s="23" t="n">
        <v>31.05</v>
      </c>
      <c r="S511" s="24"/>
      <c r="T511" s="24"/>
      <c r="U511" s="25" t="n">
        <v>155</v>
      </c>
      <c r="V511" s="19" t="n">
        <f aca="false">IF(COUNT(N511:Q511)=0,"",MIN(N511:Q511))</f>
        <v>29.4975</v>
      </c>
      <c r="W511" s="16" t="str">
        <f aca="false">IF(V511="","",INDEX($N$4:$Q$4,MATCH(V511,N511:Q511,0)))</f>
        <v>MEDCENTRO</v>
      </c>
      <c r="X511" s="19" t="str">
        <f aca="false">IF(COUNT(N511:Q511)&lt;2,"",SMALL(N511:Q511,2))</f>
        <v/>
      </c>
      <c r="Y511" s="26" t="n">
        <f aca="false">IF(OR(V511="",M511=0),"",V511/M511-1)</f>
        <v>0.0546120843761173</v>
      </c>
      <c r="Z511" s="26" t="n">
        <f aca="false">IF(OR(V511="",L511=""),"",V511/(L511*E511)-1)</f>
        <v>0.0546120843761173</v>
      </c>
      <c r="AA511" s="16" t="str">
        <f aca="false">IF(V511="","SEM OFERTA",IF(OR(Y511&gt;Premissas!$B$11,Y511&lt;Premissas!$B$12),"VERIFICAR - UNIDADE/EMBALAGEM",IF(Y511&gt;Premissas!$B$6,"NÃO COMPRAR - REAJUSTE &gt;5%","COMPRAR")))</f>
        <v>NÃO COMPRAR - REAJUSTE &gt;5%</v>
      </c>
      <c r="AB511" s="18" t="n">
        <f aca="false">IF(W511="DIMEC",S511,IF(W511="MEDCENTRO",U511,""))</f>
        <v>155</v>
      </c>
      <c r="AC511" s="18" t="n">
        <f aca="false">IF(AA511&lt;&gt;"COMPRAR",0,IF(AB511="",I511,MIN(I511,AB511)))</f>
        <v>0</v>
      </c>
      <c r="AD511" s="19" t="n">
        <f aca="false">IF(AC511&gt;0,AC511*V511,0)</f>
        <v>0</v>
      </c>
      <c r="AE511" s="19" t="n">
        <f aca="false">IF(AC511&gt;0,(M511-V511)*AC511,0)</f>
        <v>0</v>
      </c>
      <c r="AF511" s="16" t="str">
        <f aca="false">IF(AA511&lt;&gt;"COMPRAR","",IF(AB511="",IF(X511="","",IF(X511-V511&lt;0.01,"EMPATE TÉCNICO","")),IF(AB511&lt;I511,"ESTOQUE INSUFICIENTE",IF(X511="","",IF(X511-V511&lt;0.01,"EMPATE TÉCNICO","")))))</f>
        <v/>
      </c>
      <c r="AG511" s="16" t="s">
        <v>139</v>
      </c>
      <c r="AH511" s="16" t="s">
        <v>1611</v>
      </c>
    </row>
    <row r="512" customFormat="false" ht="15" hidden="false" customHeight="false" outlineLevel="0" collapsed="false">
      <c r="A512" s="16" t="s">
        <v>1660</v>
      </c>
      <c r="B512" s="17" t="s">
        <v>1661</v>
      </c>
      <c r="C512" s="16" t="s">
        <v>1662</v>
      </c>
      <c r="D512" s="16" t="s">
        <v>287</v>
      </c>
      <c r="E512" s="18" t="n">
        <v>1</v>
      </c>
      <c r="F512" s="16" t="s">
        <v>43</v>
      </c>
      <c r="G512" s="18" t="n">
        <v>0</v>
      </c>
      <c r="H512" s="16" t="n">
        <v>0.2</v>
      </c>
      <c r="I512" s="18" t="n">
        <v>1</v>
      </c>
      <c r="J512" s="19" t="n">
        <v>18.88</v>
      </c>
      <c r="K512" s="19" t="n">
        <v>18.88</v>
      </c>
      <c r="L512" s="19" t="n">
        <v>18.88</v>
      </c>
      <c r="M512" s="19" t="n">
        <f aca="false">IF(J512&gt;0,J512,K512)*E512</f>
        <v>18.88</v>
      </c>
      <c r="N512" s="20" t="n">
        <v>22.25</v>
      </c>
      <c r="O512" s="21" t="n">
        <f aca="false">IF(R512="","",ROUND(R512*(1-Premissas!$B$4),4))</f>
        <v>25.3365</v>
      </c>
      <c r="P512" s="22"/>
      <c r="Q512" s="22"/>
      <c r="R512" s="23" t="n">
        <v>26.67</v>
      </c>
      <c r="S512" s="24" t="n">
        <v>209</v>
      </c>
      <c r="T512" s="24" t="n">
        <v>56</v>
      </c>
      <c r="U512" s="25" t="n">
        <v>86</v>
      </c>
      <c r="V512" s="19" t="n">
        <f aca="false">IF(COUNT(N512:Q512)=0,"",MIN(N512:Q512))</f>
        <v>22.25</v>
      </c>
      <c r="W512" s="16" t="str">
        <f aca="false">IF(V512="","",INDEX($N$4:$Q$4,MATCH(V512,N512:Q512,0)))</f>
        <v>DIMEC</v>
      </c>
      <c r="X512" s="19" t="n">
        <f aca="false">IF(COUNT(N512:Q512)&lt;2,"",SMALL(N512:Q512,2))</f>
        <v>25.3365</v>
      </c>
      <c r="Y512" s="26" t="n">
        <f aca="false">IF(OR(V512="",M512=0),"",V512/M512-1)</f>
        <v>0.178495762711864</v>
      </c>
      <c r="Z512" s="26" t="n">
        <f aca="false">IF(OR(V512="",L512=""),"",V512/(L512*E512)-1)</f>
        <v>0.178495762711864</v>
      </c>
      <c r="AA512" s="16" t="str">
        <f aca="false">IF(V512="","SEM OFERTA",IF(OR(Y512&gt;Premissas!$B$11,Y512&lt;Premissas!$B$12),"VERIFICAR - UNIDADE/EMBALAGEM",IF(Y512&gt;Premissas!$B$6,"NÃO COMPRAR - REAJUSTE &gt;5%","COMPRAR")))</f>
        <v>NÃO COMPRAR - REAJUSTE &gt;5%</v>
      </c>
      <c r="AB512" s="18" t="n">
        <f aca="false">IF(W512="DIMEC",S512,IF(W512="MEDCENTRO",U512,""))</f>
        <v>209</v>
      </c>
      <c r="AC512" s="18" t="n">
        <f aca="false">IF(AA512&lt;&gt;"COMPRAR",0,IF(AB512="",I512,MIN(I512,AB512)))</f>
        <v>0</v>
      </c>
      <c r="AD512" s="19" t="n">
        <f aca="false">IF(AC512&gt;0,AC512*V512,0)</f>
        <v>0</v>
      </c>
      <c r="AE512" s="19" t="n">
        <f aca="false">IF(AC512&gt;0,(M512-V512)*AC512,0)</f>
        <v>0</v>
      </c>
      <c r="AF512" s="16" t="str">
        <f aca="false">IF(AA512&lt;&gt;"COMPRAR","",IF(AB512="",IF(X512="","",IF(X512-V512&lt;0.01,"EMPATE TÉCNICO","")),IF(AB512&lt;I512,"ESTOQUE INSUFICIENTE",IF(X512="","",IF(X512-V512&lt;0.01,"EMPATE TÉCNICO","")))))</f>
        <v/>
      </c>
      <c r="AG512" s="16" t="s">
        <v>328</v>
      </c>
      <c r="AH512" s="16" t="s">
        <v>1611</v>
      </c>
    </row>
    <row r="513" customFormat="false" ht="15" hidden="false" customHeight="false" outlineLevel="0" collapsed="false">
      <c r="A513" s="16" t="s">
        <v>1663</v>
      </c>
      <c r="B513" s="17" t="s">
        <v>1664</v>
      </c>
      <c r="C513" s="16" t="s">
        <v>1665</v>
      </c>
      <c r="D513" s="16" t="s">
        <v>1666</v>
      </c>
      <c r="E513" s="18" t="n">
        <v>1</v>
      </c>
      <c r="F513" s="16" t="s">
        <v>43</v>
      </c>
      <c r="G513" s="18" t="n">
        <v>2</v>
      </c>
      <c r="H513" s="16" t="n">
        <v>2.1</v>
      </c>
      <c r="I513" s="18" t="n">
        <v>4</v>
      </c>
      <c r="J513" s="19" t="n">
        <v>3.86</v>
      </c>
      <c r="K513" s="19" t="n">
        <v>3.86</v>
      </c>
      <c r="L513" s="19" t="n">
        <v>3.86</v>
      </c>
      <c r="M513" s="19" t="n">
        <f aca="false">IF(J513&gt;0,J513,K513)*E513</f>
        <v>3.86</v>
      </c>
      <c r="N513" s="20"/>
      <c r="O513" s="21" t="n">
        <f aca="false">IF(R513="","",ROUND(R513*(1-Premissas!$B$4),4))</f>
        <v>3.857</v>
      </c>
      <c r="P513" s="22"/>
      <c r="Q513" s="22"/>
      <c r="R513" s="23" t="n">
        <v>4.06</v>
      </c>
      <c r="S513" s="24"/>
      <c r="T513" s="24"/>
      <c r="U513" s="25" t="n">
        <v>3248</v>
      </c>
      <c r="V513" s="19" t="n">
        <f aca="false">IF(COUNT(N513:Q513)=0,"",MIN(N513:Q513))</f>
        <v>3.857</v>
      </c>
      <c r="W513" s="16" t="str">
        <f aca="false">IF(V513="","",INDEX($N$4:$Q$4,MATCH(V513,N513:Q513,0)))</f>
        <v>MEDCENTRO</v>
      </c>
      <c r="X513" s="19" t="str">
        <f aca="false">IF(COUNT(N513:Q513)&lt;2,"",SMALL(N513:Q513,2))</f>
        <v/>
      </c>
      <c r="Y513" s="26" t="n">
        <f aca="false">IF(OR(V513="",M513=0),"",V513/M513-1)</f>
        <v>-0.00077720207253873</v>
      </c>
      <c r="Z513" s="26" t="n">
        <f aca="false">IF(OR(V513="",L513=""),"",V513/(L513*E513)-1)</f>
        <v>-0.00077720207253873</v>
      </c>
      <c r="AA513" s="16" t="str">
        <f aca="false">IF(V513="","SEM OFERTA",IF(OR(Y513&gt;Premissas!$B$11,Y513&lt;Premissas!$B$12),"VERIFICAR - UNIDADE/EMBALAGEM",IF(Y513&gt;Premissas!$B$6,"NÃO COMPRAR - REAJUSTE &gt;5%","COMPRAR")))</f>
        <v>COMPRAR</v>
      </c>
      <c r="AB513" s="18" t="n">
        <f aca="false">IF(W513="DIMEC",S513,IF(W513="MEDCENTRO",U513,""))</f>
        <v>3248</v>
      </c>
      <c r="AC513" s="18" t="n">
        <f aca="false">IF(AA513&lt;&gt;"COMPRAR",0,IF(AB513="",I513,MIN(I513,AB513)))</f>
        <v>4</v>
      </c>
      <c r="AD513" s="19" t="n">
        <f aca="false">IF(AC513&gt;0,AC513*V513,0)</f>
        <v>15.428</v>
      </c>
      <c r="AE513" s="19" t="n">
        <f aca="false">IF(AC513&gt;0,(M513-V513)*AC513,0)</f>
        <v>0.0119999999999987</v>
      </c>
      <c r="AF513" s="16" t="str">
        <f aca="false">IF(AA513&lt;&gt;"COMPRAR","",IF(AB513="",IF(X513="","",IF(X513-V513&lt;0.01,"EMPATE TÉCNICO","")),IF(AB513&lt;I513,"ESTOQUE INSUFICIENTE",IF(X513="","",IF(X513-V513&lt;0.01,"EMPATE TÉCNICO","")))))</f>
        <v/>
      </c>
      <c r="AG513" s="16" t="s">
        <v>139</v>
      </c>
      <c r="AH513" s="16" t="s">
        <v>1667</v>
      </c>
    </row>
    <row r="514" customFormat="false" ht="15" hidden="false" customHeight="false" outlineLevel="0" collapsed="false">
      <c r="A514" s="16" t="s">
        <v>1668</v>
      </c>
      <c r="B514" s="17" t="s">
        <v>1669</v>
      </c>
      <c r="C514" s="16" t="s">
        <v>1670</v>
      </c>
      <c r="D514" s="16" t="s">
        <v>1666</v>
      </c>
      <c r="E514" s="18" t="n">
        <v>1</v>
      </c>
      <c r="F514" s="16" t="s">
        <v>42</v>
      </c>
      <c r="G514" s="18" t="n">
        <v>12</v>
      </c>
      <c r="H514" s="16" t="n">
        <v>6.4</v>
      </c>
      <c r="I514" s="18" t="n">
        <v>5</v>
      </c>
      <c r="J514" s="19" t="n">
        <v>4.25</v>
      </c>
      <c r="K514" s="19" t="n">
        <v>4.25</v>
      </c>
      <c r="L514" s="19" t="n">
        <v>4.25</v>
      </c>
      <c r="M514" s="19" t="n">
        <f aca="false">IF(J514&gt;0,J514,K514)*E514</f>
        <v>4.25</v>
      </c>
      <c r="N514" s="20"/>
      <c r="O514" s="21" t="n">
        <f aca="false">IF(R514="","",ROUND(R514*(1-Premissas!$B$4),4))</f>
        <v>3.8855</v>
      </c>
      <c r="P514" s="22"/>
      <c r="Q514" s="22"/>
      <c r="R514" s="23" t="n">
        <v>4.09</v>
      </c>
      <c r="S514" s="24"/>
      <c r="T514" s="24"/>
      <c r="U514" s="25" t="n">
        <v>1579</v>
      </c>
      <c r="V514" s="19" t="n">
        <f aca="false">IF(COUNT(N514:Q514)=0,"",MIN(N514:Q514))</f>
        <v>3.8855</v>
      </c>
      <c r="W514" s="16" t="str">
        <f aca="false">IF(V514="","",INDEX($N$4:$Q$4,MATCH(V514,N514:Q514,0)))</f>
        <v>MEDCENTRO</v>
      </c>
      <c r="X514" s="19" t="str">
        <f aca="false">IF(COUNT(N514:Q514)&lt;2,"",SMALL(N514:Q514,2))</f>
        <v/>
      </c>
      <c r="Y514" s="26" t="n">
        <f aca="false">IF(OR(V514="",M514=0),"",V514/M514-1)</f>
        <v>-0.085764705882353</v>
      </c>
      <c r="Z514" s="26" t="n">
        <f aca="false">IF(OR(V514="",L514=""),"",V514/(L514*E514)-1)</f>
        <v>-0.085764705882353</v>
      </c>
      <c r="AA514" s="16" t="str">
        <f aca="false">IF(V514="","SEM OFERTA",IF(OR(Y514&gt;Premissas!$B$11,Y514&lt;Premissas!$B$12),"VERIFICAR - UNIDADE/EMBALAGEM",IF(Y514&gt;Premissas!$B$6,"NÃO COMPRAR - REAJUSTE &gt;5%","COMPRAR")))</f>
        <v>COMPRAR</v>
      </c>
      <c r="AB514" s="18" t="n">
        <f aca="false">IF(W514="DIMEC",S514,IF(W514="MEDCENTRO",U514,""))</f>
        <v>1579</v>
      </c>
      <c r="AC514" s="18" t="n">
        <f aca="false">IF(AA514&lt;&gt;"COMPRAR",0,IF(AB514="",I514,MIN(I514,AB514)))</f>
        <v>5</v>
      </c>
      <c r="AD514" s="19" t="n">
        <f aca="false">IF(AC514&gt;0,AC514*V514,0)</f>
        <v>19.4275</v>
      </c>
      <c r="AE514" s="19" t="n">
        <f aca="false">IF(AC514&gt;0,(M514-V514)*AC514,0)</f>
        <v>1.8225</v>
      </c>
      <c r="AF514" s="16" t="str">
        <f aca="false">IF(AA514&lt;&gt;"COMPRAR","",IF(AB514="",IF(X514="","",IF(X514-V514&lt;0.01,"EMPATE TÉCNICO","")),IF(AB514&lt;I514,"ESTOQUE INSUFICIENTE",IF(X514="","",IF(X514-V514&lt;0.01,"EMPATE TÉCNICO","")))))</f>
        <v/>
      </c>
      <c r="AG514" s="16" t="s">
        <v>139</v>
      </c>
      <c r="AH514" s="16" t="s">
        <v>1667</v>
      </c>
    </row>
    <row r="515" customFormat="false" ht="15" hidden="false" customHeight="false" outlineLevel="0" collapsed="false">
      <c r="A515" s="16" t="s">
        <v>1671</v>
      </c>
      <c r="B515" s="17" t="s">
        <v>1672</v>
      </c>
      <c r="C515" s="16" t="s">
        <v>1673</v>
      </c>
      <c r="D515" s="16" t="s">
        <v>1674</v>
      </c>
      <c r="E515" s="18" t="n">
        <v>1</v>
      </c>
      <c r="F515" s="16" t="s">
        <v>41</v>
      </c>
      <c r="G515" s="18" t="n">
        <v>10</v>
      </c>
      <c r="H515" s="16" t="n">
        <v>4.3</v>
      </c>
      <c r="I515" s="18" t="n">
        <v>2</v>
      </c>
      <c r="J515" s="19" t="n">
        <v>20.48</v>
      </c>
      <c r="K515" s="19" t="n">
        <v>20.48</v>
      </c>
      <c r="L515" s="19" t="n">
        <v>20.48</v>
      </c>
      <c r="M515" s="19" t="n">
        <f aca="false">IF(J515&gt;0,J515,K515)*E515</f>
        <v>20.48</v>
      </c>
      <c r="N515" s="20" t="n">
        <v>19.34</v>
      </c>
      <c r="O515" s="21" t="n">
        <f aca="false">IF(R515="","",ROUND(R515*(1-Premissas!$B$4),4))</f>
        <v>21.1375</v>
      </c>
      <c r="P515" s="22"/>
      <c r="Q515" s="22"/>
      <c r="R515" s="23" t="n">
        <v>22.25</v>
      </c>
      <c r="S515" s="24" t="n">
        <v>1389</v>
      </c>
      <c r="T515" s="24" t="n">
        <v>72</v>
      </c>
      <c r="U515" s="25" t="n">
        <v>577</v>
      </c>
      <c r="V515" s="19" t="n">
        <f aca="false">IF(COUNT(N515:Q515)=0,"",MIN(N515:Q515))</f>
        <v>19.34</v>
      </c>
      <c r="W515" s="16" t="str">
        <f aca="false">IF(V515="","",INDEX($N$4:$Q$4,MATCH(V515,N515:Q515,0)))</f>
        <v>DIMEC</v>
      </c>
      <c r="X515" s="19" t="n">
        <f aca="false">IF(COUNT(N515:Q515)&lt;2,"",SMALL(N515:Q515,2))</f>
        <v>21.1375</v>
      </c>
      <c r="Y515" s="26" t="n">
        <f aca="false">IF(OR(V515="",M515=0),"",V515/M515-1)</f>
        <v>-0.0556640625</v>
      </c>
      <c r="Z515" s="26" t="n">
        <f aca="false">IF(OR(V515="",L515=""),"",V515/(L515*E515)-1)</f>
        <v>-0.0556640625</v>
      </c>
      <c r="AA515" s="16" t="str">
        <f aca="false">IF(V515="","SEM OFERTA",IF(OR(Y515&gt;Premissas!$B$11,Y515&lt;Premissas!$B$12),"VERIFICAR - UNIDADE/EMBALAGEM",IF(Y515&gt;Premissas!$B$6,"NÃO COMPRAR - REAJUSTE &gt;5%","COMPRAR")))</f>
        <v>COMPRAR</v>
      </c>
      <c r="AB515" s="18" t="n">
        <f aca="false">IF(W515="DIMEC",S515,IF(W515="MEDCENTRO",U515,""))</f>
        <v>1389</v>
      </c>
      <c r="AC515" s="18" t="n">
        <f aca="false">IF(AA515&lt;&gt;"COMPRAR",0,IF(AB515="",I515,MIN(I515,AB515)))</f>
        <v>2</v>
      </c>
      <c r="AD515" s="19" t="n">
        <f aca="false">IF(AC515&gt;0,AC515*V515,0)</f>
        <v>38.68</v>
      </c>
      <c r="AE515" s="19" t="n">
        <f aca="false">IF(AC515&gt;0,(M515-V515)*AC515,0)</f>
        <v>2.28</v>
      </c>
      <c r="AF515" s="16" t="str">
        <f aca="false">IF(AA515&lt;&gt;"COMPRAR","",IF(AB515="",IF(X515="","",IF(X515-V515&lt;0.01,"EMPATE TÉCNICO","")),IF(AB515&lt;I515,"ESTOQUE INSUFICIENTE",IF(X515="","",IF(X515-V515&lt;0.01,"EMPATE TÉCNICO","")))))</f>
        <v/>
      </c>
      <c r="AG515" s="16" t="s">
        <v>139</v>
      </c>
      <c r="AH515" s="16" t="s">
        <v>1675</v>
      </c>
    </row>
    <row r="516" customFormat="false" ht="15" hidden="false" customHeight="false" outlineLevel="0" collapsed="false">
      <c r="A516" s="16" t="s">
        <v>1676</v>
      </c>
      <c r="B516" s="17" t="s">
        <v>1677</v>
      </c>
      <c r="C516" s="16" t="s">
        <v>1678</v>
      </c>
      <c r="D516" s="16" t="s">
        <v>1679</v>
      </c>
      <c r="E516" s="18" t="n">
        <v>1</v>
      </c>
      <c r="F516" s="16" t="s">
        <v>43</v>
      </c>
      <c r="G516" s="18" t="n">
        <v>0</v>
      </c>
      <c r="H516" s="16" t="n">
        <v>0.6</v>
      </c>
      <c r="I516" s="18" t="n">
        <v>2</v>
      </c>
      <c r="J516" s="19" t="n">
        <v>21.99</v>
      </c>
      <c r="K516" s="19" t="n">
        <v>21.99</v>
      </c>
      <c r="L516" s="19" t="n">
        <v>21.99</v>
      </c>
      <c r="M516" s="19" t="n">
        <f aca="false">IF(J516&gt;0,J516,K516)*E516</f>
        <v>21.99</v>
      </c>
      <c r="N516" s="20"/>
      <c r="O516" s="21" t="n">
        <f aca="false">IF(R516="","",ROUND(R516*(1-Premissas!$B$4),4))</f>
        <v>26.1345</v>
      </c>
      <c r="P516" s="22"/>
      <c r="Q516" s="22"/>
      <c r="R516" s="23" t="n">
        <v>27.51</v>
      </c>
      <c r="S516" s="24"/>
      <c r="T516" s="24"/>
      <c r="U516" s="25" t="n">
        <v>186</v>
      </c>
      <c r="V516" s="19" t="n">
        <f aca="false">IF(COUNT(N516:Q516)=0,"",MIN(N516:Q516))</f>
        <v>26.1345</v>
      </c>
      <c r="W516" s="16" t="str">
        <f aca="false">IF(V516="","",INDEX($N$4:$Q$4,MATCH(V516,N516:Q516,0)))</f>
        <v>MEDCENTRO</v>
      </c>
      <c r="X516" s="19" t="str">
        <f aca="false">IF(COUNT(N516:Q516)&lt;2,"",SMALL(N516:Q516,2))</f>
        <v/>
      </c>
      <c r="Y516" s="26" t="n">
        <f aca="false">IF(OR(V516="",M516=0),"",V516/M516-1)</f>
        <v>0.188472032742156</v>
      </c>
      <c r="Z516" s="26" t="n">
        <f aca="false">IF(OR(V516="",L516=""),"",V516/(L516*E516)-1)</f>
        <v>0.188472032742156</v>
      </c>
      <c r="AA516" s="16" t="str">
        <f aca="false">IF(V516="","SEM OFERTA",IF(OR(Y516&gt;Premissas!$B$11,Y516&lt;Premissas!$B$12),"VERIFICAR - UNIDADE/EMBALAGEM",IF(Y516&gt;Premissas!$B$6,"NÃO COMPRAR - REAJUSTE &gt;5%","COMPRAR")))</f>
        <v>NÃO COMPRAR - REAJUSTE &gt;5%</v>
      </c>
      <c r="AB516" s="18" t="n">
        <f aca="false">IF(W516="DIMEC",S516,IF(W516="MEDCENTRO",U516,""))</f>
        <v>186</v>
      </c>
      <c r="AC516" s="18" t="n">
        <f aca="false">IF(AA516&lt;&gt;"COMPRAR",0,IF(AB516="",I516,MIN(I516,AB516)))</f>
        <v>0</v>
      </c>
      <c r="AD516" s="19" t="n">
        <f aca="false">IF(AC516&gt;0,AC516*V516,0)</f>
        <v>0</v>
      </c>
      <c r="AE516" s="19" t="n">
        <f aca="false">IF(AC516&gt;0,(M516-V516)*AC516,0)</f>
        <v>0</v>
      </c>
      <c r="AF516" s="16" t="str">
        <f aca="false">IF(AA516&lt;&gt;"COMPRAR","",IF(AB516="",IF(X516="","",IF(X516-V516&lt;0.01,"EMPATE TÉCNICO","")),IF(AB516&lt;I516,"ESTOQUE INSUFICIENTE",IF(X516="","",IF(X516-V516&lt;0.01,"EMPATE TÉCNICO","")))))</f>
        <v/>
      </c>
      <c r="AG516" s="16" t="s">
        <v>139</v>
      </c>
      <c r="AH516" s="16" t="s">
        <v>1675</v>
      </c>
    </row>
    <row r="517" customFormat="false" ht="15" hidden="false" customHeight="false" outlineLevel="0" collapsed="false">
      <c r="A517" s="16" t="s">
        <v>1680</v>
      </c>
      <c r="B517" s="17" t="s">
        <v>1681</v>
      </c>
      <c r="C517" s="16" t="s">
        <v>1682</v>
      </c>
      <c r="D517" s="16" t="s">
        <v>194</v>
      </c>
      <c r="E517" s="18" t="n">
        <v>1</v>
      </c>
      <c r="F517" s="16" t="s">
        <v>41</v>
      </c>
      <c r="G517" s="18" t="n">
        <v>13</v>
      </c>
      <c r="H517" s="16" t="n">
        <v>6.4</v>
      </c>
      <c r="I517" s="18" t="n">
        <v>4</v>
      </c>
      <c r="J517" s="19" t="n">
        <v>20.48</v>
      </c>
      <c r="K517" s="19" t="n">
        <v>20.48</v>
      </c>
      <c r="L517" s="19" t="n">
        <v>20.48</v>
      </c>
      <c r="M517" s="19" t="n">
        <f aca="false">IF(J517&gt;0,J517,K517)*E517</f>
        <v>20.48</v>
      </c>
      <c r="N517" s="20" t="n">
        <v>19.6</v>
      </c>
      <c r="O517" s="21" t="str">
        <f aca="false">IF(R517="","",ROUND(R517*(1-Premissas!$B$4),4))</f>
        <v/>
      </c>
      <c r="P517" s="22"/>
      <c r="Q517" s="22"/>
      <c r="R517" s="23"/>
      <c r="S517" s="24" t="n">
        <v>1263</v>
      </c>
      <c r="T517" s="24" t="n">
        <v>72</v>
      </c>
      <c r="U517" s="25"/>
      <c r="V517" s="19" t="n">
        <f aca="false">IF(COUNT(N517:Q517)=0,"",MIN(N517:Q517))</f>
        <v>19.6</v>
      </c>
      <c r="W517" s="16" t="str">
        <f aca="false">IF(V517="","",INDEX($N$4:$Q$4,MATCH(V517,N517:Q517,0)))</f>
        <v>DIMEC</v>
      </c>
      <c r="X517" s="19" t="str">
        <f aca="false">IF(COUNT(N517:Q517)&lt;2,"",SMALL(N517:Q517,2))</f>
        <v/>
      </c>
      <c r="Y517" s="26" t="n">
        <f aca="false">IF(OR(V517="",M517=0),"",V517/M517-1)</f>
        <v>-0.04296875</v>
      </c>
      <c r="Z517" s="26" t="n">
        <f aca="false">IF(OR(V517="",L517=""),"",V517/(L517*E517)-1)</f>
        <v>-0.04296875</v>
      </c>
      <c r="AA517" s="16" t="str">
        <f aca="false">IF(V517="","SEM OFERTA",IF(OR(Y517&gt;Premissas!$B$11,Y517&lt;Premissas!$B$12),"VERIFICAR - UNIDADE/EMBALAGEM",IF(Y517&gt;Premissas!$B$6,"NÃO COMPRAR - REAJUSTE &gt;5%","COMPRAR")))</f>
        <v>COMPRAR</v>
      </c>
      <c r="AB517" s="18" t="n">
        <f aca="false">IF(W517="DIMEC",S517,IF(W517="MEDCENTRO",U517,""))</f>
        <v>1263</v>
      </c>
      <c r="AC517" s="18" t="n">
        <f aca="false">IF(AA517&lt;&gt;"COMPRAR",0,IF(AB517="",I517,MIN(I517,AB517)))</f>
        <v>4</v>
      </c>
      <c r="AD517" s="19" t="n">
        <f aca="false">IF(AC517&gt;0,AC517*V517,0)</f>
        <v>78.4</v>
      </c>
      <c r="AE517" s="19" t="n">
        <f aca="false">IF(AC517&gt;0,(M517-V517)*AC517,0)</f>
        <v>3.52</v>
      </c>
      <c r="AF517" s="16" t="str">
        <f aca="false">IF(AA517&lt;&gt;"COMPRAR","",IF(AB517="",IF(X517="","",IF(X517-V517&lt;0.01,"EMPATE TÉCNICO","")),IF(AB517&lt;I517,"ESTOQUE INSUFICIENTE",IF(X517="","",IF(X517-V517&lt;0.01,"EMPATE TÉCNICO","")))))</f>
        <v/>
      </c>
      <c r="AG517" s="16" t="s">
        <v>139</v>
      </c>
      <c r="AH517" s="16" t="s">
        <v>1675</v>
      </c>
    </row>
    <row r="518" customFormat="false" ht="15" hidden="false" customHeight="false" outlineLevel="0" collapsed="false">
      <c r="A518" s="16" t="s">
        <v>1683</v>
      </c>
      <c r="B518" s="17" t="s">
        <v>1684</v>
      </c>
      <c r="C518" s="16" t="s">
        <v>1685</v>
      </c>
      <c r="D518" s="16" t="s">
        <v>1686</v>
      </c>
      <c r="E518" s="18" t="n">
        <v>1</v>
      </c>
      <c r="F518" s="16" t="s">
        <v>43</v>
      </c>
      <c r="G518" s="18" t="n">
        <v>1</v>
      </c>
      <c r="H518" s="16" t="n">
        <v>0.7</v>
      </c>
      <c r="I518" s="18" t="n">
        <v>1</v>
      </c>
      <c r="J518" s="19" t="n">
        <v>28.59</v>
      </c>
      <c r="K518" s="19" t="n">
        <v>28.59</v>
      </c>
      <c r="L518" s="19" t="n">
        <v>28.59</v>
      </c>
      <c r="M518" s="19" t="n">
        <f aca="false">IF(J518&gt;0,J518,K518)*E518</f>
        <v>28.59</v>
      </c>
      <c r="N518" s="20"/>
      <c r="O518" s="21" t="n">
        <f aca="false">IF(R518="","",ROUND(R518*(1-Premissas!$B$4),4))</f>
        <v>31.236</v>
      </c>
      <c r="P518" s="22"/>
      <c r="Q518" s="22"/>
      <c r="R518" s="23" t="n">
        <v>32.88</v>
      </c>
      <c r="S518" s="24"/>
      <c r="T518" s="24"/>
      <c r="U518" s="25" t="n">
        <v>36</v>
      </c>
      <c r="V518" s="19" t="n">
        <f aca="false">IF(COUNT(N518:Q518)=0,"",MIN(N518:Q518))</f>
        <v>31.236</v>
      </c>
      <c r="W518" s="16" t="str">
        <f aca="false">IF(V518="","",INDEX($N$4:$Q$4,MATCH(V518,N518:Q518,0)))</f>
        <v>MEDCENTRO</v>
      </c>
      <c r="X518" s="19" t="str">
        <f aca="false">IF(COUNT(N518:Q518)&lt;2,"",SMALL(N518:Q518,2))</f>
        <v/>
      </c>
      <c r="Y518" s="26" t="n">
        <f aca="false">IF(OR(V518="",M518=0),"",V518/M518-1)</f>
        <v>0.0925498426023086</v>
      </c>
      <c r="Z518" s="26" t="n">
        <f aca="false">IF(OR(V518="",L518=""),"",V518/(L518*E518)-1)</f>
        <v>0.0925498426023086</v>
      </c>
      <c r="AA518" s="16" t="str">
        <f aca="false">IF(V518="","SEM OFERTA",IF(OR(Y518&gt;Premissas!$B$11,Y518&lt;Premissas!$B$12),"VERIFICAR - UNIDADE/EMBALAGEM",IF(Y518&gt;Premissas!$B$6,"NÃO COMPRAR - REAJUSTE &gt;5%","COMPRAR")))</f>
        <v>NÃO COMPRAR - REAJUSTE &gt;5%</v>
      </c>
      <c r="AB518" s="18" t="n">
        <f aca="false">IF(W518="DIMEC",S518,IF(W518="MEDCENTRO",U518,""))</f>
        <v>36</v>
      </c>
      <c r="AC518" s="18" t="n">
        <f aca="false">IF(AA518&lt;&gt;"COMPRAR",0,IF(AB518="",I518,MIN(I518,AB518)))</f>
        <v>0</v>
      </c>
      <c r="AD518" s="19" t="n">
        <f aca="false">IF(AC518&gt;0,AC518*V518,0)</f>
        <v>0</v>
      </c>
      <c r="AE518" s="19" t="n">
        <f aca="false">IF(AC518&gt;0,(M518-V518)*AC518,0)</f>
        <v>0</v>
      </c>
      <c r="AF518" s="16" t="str">
        <f aca="false">IF(AA518&lt;&gt;"COMPRAR","",IF(AB518="",IF(X518="","",IF(X518-V518&lt;0.01,"EMPATE TÉCNICO","")),IF(AB518&lt;I518,"ESTOQUE INSUFICIENTE",IF(X518="","",IF(X518-V518&lt;0.01,"EMPATE TÉCNICO","")))))</f>
        <v/>
      </c>
      <c r="AG518" s="16" t="s">
        <v>139</v>
      </c>
      <c r="AH518" s="16" t="s">
        <v>1675</v>
      </c>
    </row>
    <row r="519" customFormat="false" ht="15" hidden="false" customHeight="false" outlineLevel="0" collapsed="false">
      <c r="A519" s="16" t="s">
        <v>1687</v>
      </c>
      <c r="B519" s="17" t="s">
        <v>1688</v>
      </c>
      <c r="C519" s="16" t="s">
        <v>1689</v>
      </c>
      <c r="D519" s="16" t="s">
        <v>1686</v>
      </c>
      <c r="E519" s="18" t="n">
        <v>1</v>
      </c>
      <c r="F519" s="16" t="s">
        <v>42</v>
      </c>
      <c r="G519" s="18" t="n">
        <v>0</v>
      </c>
      <c r="H519" s="16" t="n">
        <v>1.7</v>
      </c>
      <c r="I519" s="18" t="n">
        <v>5</v>
      </c>
      <c r="J519" s="19" t="n">
        <v>28.59</v>
      </c>
      <c r="K519" s="19" t="n">
        <v>28.59</v>
      </c>
      <c r="L519" s="19" t="n">
        <v>28.59</v>
      </c>
      <c r="M519" s="19" t="n">
        <f aca="false">IF(J519&gt;0,J519,K519)*E519</f>
        <v>28.59</v>
      </c>
      <c r="N519" s="20"/>
      <c r="O519" s="21" t="n">
        <f aca="false">IF(R519="","",ROUND(R519*(1-Premissas!$B$4),4))</f>
        <v>31.7965</v>
      </c>
      <c r="P519" s="22"/>
      <c r="Q519" s="22"/>
      <c r="R519" s="23" t="n">
        <v>33.47</v>
      </c>
      <c r="S519" s="24"/>
      <c r="T519" s="24"/>
      <c r="U519" s="25" t="n">
        <v>45</v>
      </c>
      <c r="V519" s="19" t="n">
        <f aca="false">IF(COUNT(N519:Q519)=0,"",MIN(N519:Q519))</f>
        <v>31.7965</v>
      </c>
      <c r="W519" s="16" t="str">
        <f aca="false">IF(V519="","",INDEX($N$4:$Q$4,MATCH(V519,N519:Q519,0)))</f>
        <v>MEDCENTRO</v>
      </c>
      <c r="X519" s="19" t="str">
        <f aca="false">IF(COUNT(N519:Q519)&lt;2,"",SMALL(N519:Q519,2))</f>
        <v/>
      </c>
      <c r="Y519" s="26" t="n">
        <f aca="false">IF(OR(V519="",M519=0),"",V519/M519-1)</f>
        <v>0.112154599510318</v>
      </c>
      <c r="Z519" s="26" t="n">
        <f aca="false">IF(OR(V519="",L519=""),"",V519/(L519*E519)-1)</f>
        <v>0.112154599510318</v>
      </c>
      <c r="AA519" s="16" t="str">
        <f aca="false">IF(V519="","SEM OFERTA",IF(OR(Y519&gt;Premissas!$B$11,Y519&lt;Premissas!$B$12),"VERIFICAR - UNIDADE/EMBALAGEM",IF(Y519&gt;Premissas!$B$6,"NÃO COMPRAR - REAJUSTE &gt;5%","COMPRAR")))</f>
        <v>NÃO COMPRAR - REAJUSTE &gt;5%</v>
      </c>
      <c r="AB519" s="18" t="n">
        <f aca="false">IF(W519="DIMEC",S519,IF(W519="MEDCENTRO",U519,""))</f>
        <v>45</v>
      </c>
      <c r="AC519" s="18" t="n">
        <f aca="false">IF(AA519&lt;&gt;"COMPRAR",0,IF(AB519="",I519,MIN(I519,AB519)))</f>
        <v>0</v>
      </c>
      <c r="AD519" s="19" t="n">
        <f aca="false">IF(AC519&gt;0,AC519*V519,0)</f>
        <v>0</v>
      </c>
      <c r="AE519" s="19" t="n">
        <f aca="false">IF(AC519&gt;0,(M519-V519)*AC519,0)</f>
        <v>0</v>
      </c>
      <c r="AF519" s="16" t="str">
        <f aca="false">IF(AA519&lt;&gt;"COMPRAR","",IF(AB519="",IF(X519="","",IF(X519-V519&lt;0.01,"EMPATE TÉCNICO","")),IF(AB519&lt;I519,"ESTOQUE INSUFICIENTE",IF(X519="","",IF(X519-V519&lt;0.01,"EMPATE TÉCNICO","")))))</f>
        <v/>
      </c>
      <c r="AG519" s="16" t="s">
        <v>139</v>
      </c>
      <c r="AH519" s="16" t="s">
        <v>1675</v>
      </c>
    </row>
    <row r="520" customFormat="false" ht="15" hidden="false" customHeight="false" outlineLevel="0" collapsed="false">
      <c r="A520" s="16" t="s">
        <v>1690</v>
      </c>
      <c r="B520" s="17" t="s">
        <v>1691</v>
      </c>
      <c r="C520" s="16" t="s">
        <v>1692</v>
      </c>
      <c r="D520" s="16" t="s">
        <v>1686</v>
      </c>
      <c r="E520" s="18" t="n">
        <v>1</v>
      </c>
      <c r="F520" s="16" t="s">
        <v>42</v>
      </c>
      <c r="G520" s="18" t="n">
        <v>1</v>
      </c>
      <c r="H520" s="16" t="n">
        <v>2.1</v>
      </c>
      <c r="I520" s="18" t="n">
        <v>5</v>
      </c>
      <c r="J520" s="19" t="n">
        <v>25.43</v>
      </c>
      <c r="K520" s="19" t="n">
        <v>25.43</v>
      </c>
      <c r="L520" s="19" t="n">
        <v>25.43</v>
      </c>
      <c r="M520" s="19" t="n">
        <f aca="false">IF(J520&gt;0,J520,K520)*E520</f>
        <v>25.43</v>
      </c>
      <c r="N520" s="20"/>
      <c r="O520" s="21" t="n">
        <f aca="false">IF(R520="","",ROUND(R520*(1-Premissas!$B$4),4))</f>
        <v>25.6595</v>
      </c>
      <c r="P520" s="22"/>
      <c r="Q520" s="22"/>
      <c r="R520" s="23" t="n">
        <v>27.01</v>
      </c>
      <c r="S520" s="24"/>
      <c r="T520" s="24"/>
      <c r="U520" s="25" t="n">
        <v>87</v>
      </c>
      <c r="V520" s="19" t="n">
        <f aca="false">IF(COUNT(N520:Q520)=0,"",MIN(N520:Q520))</f>
        <v>25.6595</v>
      </c>
      <c r="W520" s="16" t="str">
        <f aca="false">IF(V520="","",INDEX($N$4:$Q$4,MATCH(V520,N520:Q520,0)))</f>
        <v>MEDCENTRO</v>
      </c>
      <c r="X520" s="19" t="str">
        <f aca="false">IF(COUNT(N520:Q520)&lt;2,"",SMALL(N520:Q520,2))</f>
        <v/>
      </c>
      <c r="Y520" s="26" t="n">
        <f aca="false">IF(OR(V520="",M520=0),"",V520/M520-1)</f>
        <v>0.00902477388910739</v>
      </c>
      <c r="Z520" s="26" t="n">
        <f aca="false">IF(OR(V520="",L520=""),"",V520/(L520*E520)-1)</f>
        <v>0.00902477388910739</v>
      </c>
      <c r="AA520" s="16" t="str">
        <f aca="false">IF(V520="","SEM OFERTA",IF(OR(Y520&gt;Premissas!$B$11,Y520&lt;Premissas!$B$12),"VERIFICAR - UNIDADE/EMBALAGEM",IF(Y520&gt;Premissas!$B$6,"NÃO COMPRAR - REAJUSTE &gt;5%","COMPRAR")))</f>
        <v>COMPRAR</v>
      </c>
      <c r="AB520" s="18" t="n">
        <f aca="false">IF(W520="DIMEC",S520,IF(W520="MEDCENTRO",U520,""))</f>
        <v>87</v>
      </c>
      <c r="AC520" s="18" t="n">
        <f aca="false">IF(AA520&lt;&gt;"COMPRAR",0,IF(AB520="",I520,MIN(I520,AB520)))</f>
        <v>5</v>
      </c>
      <c r="AD520" s="19" t="n">
        <f aca="false">IF(AC520&gt;0,AC520*V520,0)</f>
        <v>128.2975</v>
      </c>
      <c r="AE520" s="19" t="n">
        <f aca="false">IF(AC520&gt;0,(M520-V520)*AC520,0)</f>
        <v>-1.14750000000001</v>
      </c>
      <c r="AF520" s="16" t="str">
        <f aca="false">IF(AA520&lt;&gt;"COMPRAR","",IF(AB520="",IF(X520="","",IF(X520-V520&lt;0.01,"EMPATE TÉCNICO","")),IF(AB520&lt;I520,"ESTOQUE INSUFICIENTE",IF(X520="","",IF(X520-V520&lt;0.01,"EMPATE TÉCNICO","")))))</f>
        <v/>
      </c>
      <c r="AG520" s="16" t="s">
        <v>139</v>
      </c>
      <c r="AH520" s="16" t="s">
        <v>1675</v>
      </c>
    </row>
    <row r="521" customFormat="false" ht="15" hidden="false" customHeight="false" outlineLevel="0" collapsed="false">
      <c r="A521" s="16" t="s">
        <v>1693</v>
      </c>
      <c r="B521" s="17" t="s">
        <v>1694</v>
      </c>
      <c r="C521" s="16" t="s">
        <v>1695</v>
      </c>
      <c r="D521" s="16" t="s">
        <v>1696</v>
      </c>
      <c r="E521" s="18" t="n">
        <v>1</v>
      </c>
      <c r="F521" s="16" t="s">
        <v>42</v>
      </c>
      <c r="G521" s="18" t="n">
        <v>5</v>
      </c>
      <c r="H521" s="16" t="n">
        <v>2.1</v>
      </c>
      <c r="I521" s="18" t="n">
        <v>1</v>
      </c>
      <c r="J521" s="19" t="n">
        <v>15.82</v>
      </c>
      <c r="K521" s="19" t="n">
        <v>15.82</v>
      </c>
      <c r="L521" s="19" t="n">
        <v>13.39</v>
      </c>
      <c r="M521" s="19" t="n">
        <f aca="false">IF(J521&gt;0,J521,K521)*E521</f>
        <v>15.82</v>
      </c>
      <c r="N521" s="20" t="n">
        <v>15.94</v>
      </c>
      <c r="O521" s="21" t="n">
        <f aca="false">IF(R521="","",ROUND(R521*(1-Premissas!$B$4),4))</f>
        <v>15.9315</v>
      </c>
      <c r="P521" s="22"/>
      <c r="Q521" s="22"/>
      <c r="R521" s="23" t="n">
        <v>16.77</v>
      </c>
      <c r="S521" s="24" t="n">
        <v>2493</v>
      </c>
      <c r="T521" s="24" t="n">
        <v>48</v>
      </c>
      <c r="U521" s="25" t="n">
        <v>2297</v>
      </c>
      <c r="V521" s="19" t="n">
        <f aca="false">IF(COUNT(N521:Q521)=0,"",MIN(N521:Q521))</f>
        <v>15.9315</v>
      </c>
      <c r="W521" s="16" t="str">
        <f aca="false">IF(V521="","",INDEX($N$4:$Q$4,MATCH(V521,N521:Q521,0)))</f>
        <v>MEDCENTRO</v>
      </c>
      <c r="X521" s="19" t="n">
        <f aca="false">IF(COUNT(N521:Q521)&lt;2,"",SMALL(N521:Q521,2))</f>
        <v>15.94</v>
      </c>
      <c r="Y521" s="26" t="n">
        <f aca="false">IF(OR(V521="",M521=0),"",V521/M521-1)</f>
        <v>0.00704804045512009</v>
      </c>
      <c r="Z521" s="26" t="n">
        <f aca="false">IF(OR(V521="",L521=""),"",V521/(L521*E521)-1)</f>
        <v>0.189805825242718</v>
      </c>
      <c r="AA521" s="16" t="str">
        <f aca="false">IF(V521="","SEM OFERTA",IF(OR(Y521&gt;Premissas!$B$11,Y521&lt;Premissas!$B$12),"VERIFICAR - UNIDADE/EMBALAGEM",IF(Y521&gt;Premissas!$B$6,"NÃO COMPRAR - REAJUSTE &gt;5%","COMPRAR")))</f>
        <v>COMPRAR</v>
      </c>
      <c r="AB521" s="18" t="n">
        <f aca="false">IF(W521="DIMEC",S521,IF(W521="MEDCENTRO",U521,""))</f>
        <v>2297</v>
      </c>
      <c r="AC521" s="18" t="n">
        <f aca="false">IF(AA521&lt;&gt;"COMPRAR",0,IF(AB521="",I521,MIN(I521,AB521)))</f>
        <v>1</v>
      </c>
      <c r="AD521" s="19" t="n">
        <f aca="false">IF(AC521&gt;0,AC521*V521,0)</f>
        <v>15.9315</v>
      </c>
      <c r="AE521" s="19" t="n">
        <f aca="false">IF(AC521&gt;0,(M521-V521)*AC521,0)</f>
        <v>-0.111499999999999</v>
      </c>
      <c r="AF521" s="16" t="str">
        <f aca="false">IF(AA521&lt;&gt;"COMPRAR","",IF(AB521="",IF(X521="","",IF(X521-V521&lt;0.01,"EMPATE TÉCNICO","")),IF(AB521&lt;I521,"ESTOQUE INSUFICIENTE",IF(X521="","",IF(X521-V521&lt;0.01,"EMPATE TÉCNICO","")))))</f>
        <v>EMPATE TÉCNICO</v>
      </c>
      <c r="AG521" s="16" t="s">
        <v>328</v>
      </c>
      <c r="AH521" s="16" t="s">
        <v>1697</v>
      </c>
    </row>
    <row r="522" customFormat="false" ht="15" hidden="false" customHeight="false" outlineLevel="0" collapsed="false">
      <c r="A522" s="16" t="s">
        <v>1698</v>
      </c>
      <c r="B522" s="17" t="s">
        <v>1699</v>
      </c>
      <c r="C522" s="16" t="s">
        <v>1700</v>
      </c>
      <c r="D522" s="16" t="s">
        <v>1696</v>
      </c>
      <c r="E522" s="18" t="n">
        <v>1</v>
      </c>
      <c r="F522" s="16" t="s">
        <v>43</v>
      </c>
      <c r="G522" s="18" t="n">
        <v>0</v>
      </c>
      <c r="H522" s="16" t="n">
        <v>0.1</v>
      </c>
      <c r="I522" s="18" t="n">
        <v>1</v>
      </c>
      <c r="J522" s="19" t="n">
        <v>8.09</v>
      </c>
      <c r="K522" s="19" t="n">
        <v>8.09</v>
      </c>
      <c r="L522" s="19" t="n">
        <v>8.09</v>
      </c>
      <c r="M522" s="19" t="n">
        <f aca="false">IF(J522&gt;0,J522,K522)*E522</f>
        <v>8.09</v>
      </c>
      <c r="N522" s="20" t="n">
        <v>8.18</v>
      </c>
      <c r="O522" s="21" t="n">
        <f aca="false">IF(R522="","",ROUND(R522*(1-Premissas!$B$4),4))</f>
        <v>7.7615</v>
      </c>
      <c r="P522" s="22"/>
      <c r="Q522" s="22"/>
      <c r="R522" s="23" t="n">
        <v>8.17</v>
      </c>
      <c r="S522" s="24" t="n">
        <v>1164</v>
      </c>
      <c r="T522" s="24" t="n">
        <v>24</v>
      </c>
      <c r="U522" s="25" t="n">
        <v>1</v>
      </c>
      <c r="V522" s="19" t="n">
        <f aca="false">IF(COUNT(N522:Q522)=0,"",MIN(N522:Q522))</f>
        <v>7.7615</v>
      </c>
      <c r="W522" s="16" t="str">
        <f aca="false">IF(V522="","",INDEX($N$4:$Q$4,MATCH(V522,N522:Q522,0)))</f>
        <v>MEDCENTRO</v>
      </c>
      <c r="X522" s="19" t="n">
        <f aca="false">IF(COUNT(N522:Q522)&lt;2,"",SMALL(N522:Q522,2))</f>
        <v>8.18</v>
      </c>
      <c r="Y522" s="26" t="n">
        <f aca="false">IF(OR(V522="",M522=0),"",V522/M522-1)</f>
        <v>-0.0406056860321384</v>
      </c>
      <c r="Z522" s="26" t="n">
        <f aca="false">IF(OR(V522="",L522=""),"",V522/(L522*E522)-1)</f>
        <v>-0.0406056860321384</v>
      </c>
      <c r="AA522" s="16" t="str">
        <f aca="false">IF(V522="","SEM OFERTA",IF(OR(Y522&gt;Premissas!$B$11,Y522&lt;Premissas!$B$12),"VERIFICAR - UNIDADE/EMBALAGEM",IF(Y522&gt;Premissas!$B$6,"NÃO COMPRAR - REAJUSTE &gt;5%","COMPRAR")))</f>
        <v>COMPRAR</v>
      </c>
      <c r="AB522" s="18" t="n">
        <f aca="false">IF(W522="DIMEC",S522,IF(W522="MEDCENTRO",U522,""))</f>
        <v>1</v>
      </c>
      <c r="AC522" s="18" t="n">
        <f aca="false">IF(AA522&lt;&gt;"COMPRAR",0,IF(AB522="",I522,MIN(I522,AB522)))</f>
        <v>1</v>
      </c>
      <c r="AD522" s="19" t="n">
        <f aca="false">IF(AC522&gt;0,AC522*V522,0)</f>
        <v>7.7615</v>
      </c>
      <c r="AE522" s="19" t="n">
        <f aca="false">IF(AC522&gt;0,(M522-V522)*AC522,0)</f>
        <v>0.3285</v>
      </c>
      <c r="AF522" s="16" t="str">
        <f aca="false">IF(AA522&lt;&gt;"COMPRAR","",IF(AB522="",IF(X522="","",IF(X522-V522&lt;0.01,"EMPATE TÉCNICO","")),IF(AB522&lt;I522,"ESTOQUE INSUFICIENTE",IF(X522="","",IF(X522-V522&lt;0.01,"EMPATE TÉCNICO","")))))</f>
        <v/>
      </c>
      <c r="AG522" s="16" t="s">
        <v>304</v>
      </c>
      <c r="AH522" s="16" t="s">
        <v>1697</v>
      </c>
    </row>
    <row r="523" customFormat="false" ht="15" hidden="false" customHeight="false" outlineLevel="0" collapsed="false">
      <c r="A523" s="16" t="s">
        <v>1701</v>
      </c>
      <c r="B523" s="17" t="s">
        <v>1702</v>
      </c>
      <c r="C523" s="16" t="s">
        <v>1703</v>
      </c>
      <c r="D523" s="16" t="s">
        <v>1674</v>
      </c>
      <c r="E523" s="18" t="n">
        <v>1</v>
      </c>
      <c r="F523" s="16" t="s">
        <v>43</v>
      </c>
      <c r="G523" s="18" t="n">
        <v>0</v>
      </c>
      <c r="H523" s="16" t="n">
        <v>0.5</v>
      </c>
      <c r="I523" s="18" t="n">
        <v>2</v>
      </c>
      <c r="J523" s="19" t="n">
        <v>23.99</v>
      </c>
      <c r="K523" s="19" t="n">
        <v>23.99</v>
      </c>
      <c r="L523" s="19" t="n">
        <v>23.99</v>
      </c>
      <c r="M523" s="19" t="n">
        <f aca="false">IF(J523&gt;0,J523,K523)*E523</f>
        <v>23.99</v>
      </c>
      <c r="N523" s="20"/>
      <c r="O523" s="21" t="n">
        <f aca="false">IF(R523="","",ROUND(R523*(1-Premissas!$B$4),4))</f>
        <v>26.144</v>
      </c>
      <c r="P523" s="22"/>
      <c r="Q523" s="22"/>
      <c r="R523" s="23" t="n">
        <v>27.52</v>
      </c>
      <c r="S523" s="24"/>
      <c r="T523" s="24"/>
      <c r="U523" s="25" t="n">
        <v>359</v>
      </c>
      <c r="V523" s="19" t="n">
        <f aca="false">IF(COUNT(N523:Q523)=0,"",MIN(N523:Q523))</f>
        <v>26.144</v>
      </c>
      <c r="W523" s="16" t="str">
        <f aca="false">IF(V523="","",INDEX($N$4:$Q$4,MATCH(V523,N523:Q523,0)))</f>
        <v>MEDCENTRO</v>
      </c>
      <c r="X523" s="19" t="str">
        <f aca="false">IF(COUNT(N523:Q523)&lt;2,"",SMALL(N523:Q523,2))</f>
        <v/>
      </c>
      <c r="Y523" s="26" t="n">
        <f aca="false">IF(OR(V523="",M523=0),"",V523/M523-1)</f>
        <v>0.0897874114214257</v>
      </c>
      <c r="Z523" s="26" t="n">
        <f aca="false">IF(OR(V523="",L523=""),"",V523/(L523*E523)-1)</f>
        <v>0.0897874114214257</v>
      </c>
      <c r="AA523" s="16" t="str">
        <f aca="false">IF(V523="","SEM OFERTA",IF(OR(Y523&gt;Premissas!$B$11,Y523&lt;Premissas!$B$12),"VERIFICAR - UNIDADE/EMBALAGEM",IF(Y523&gt;Premissas!$B$6,"NÃO COMPRAR - REAJUSTE &gt;5%","COMPRAR")))</f>
        <v>NÃO COMPRAR - REAJUSTE &gt;5%</v>
      </c>
      <c r="AB523" s="18" t="n">
        <f aca="false">IF(W523="DIMEC",S523,IF(W523="MEDCENTRO",U523,""))</f>
        <v>359</v>
      </c>
      <c r="AC523" s="18" t="n">
        <f aca="false">IF(AA523&lt;&gt;"COMPRAR",0,IF(AB523="",I523,MIN(I523,AB523)))</f>
        <v>0</v>
      </c>
      <c r="AD523" s="19" t="n">
        <f aca="false">IF(AC523&gt;0,AC523*V523,0)</f>
        <v>0</v>
      </c>
      <c r="AE523" s="19" t="n">
        <f aca="false">IF(AC523&gt;0,(M523-V523)*AC523,0)</f>
        <v>0</v>
      </c>
      <c r="AF523" s="16" t="str">
        <f aca="false">IF(AA523&lt;&gt;"COMPRAR","",IF(AB523="",IF(X523="","",IF(X523-V523&lt;0.01,"EMPATE TÉCNICO","")),IF(AB523&lt;I523,"ESTOQUE INSUFICIENTE",IF(X523="","",IF(X523-V523&lt;0.01,"EMPATE TÉCNICO","")))))</f>
        <v/>
      </c>
      <c r="AG523" s="16" t="s">
        <v>139</v>
      </c>
      <c r="AH523" s="16" t="s">
        <v>1697</v>
      </c>
    </row>
    <row r="524" customFormat="false" ht="15" hidden="false" customHeight="false" outlineLevel="0" collapsed="false">
      <c r="A524" s="16" t="s">
        <v>1704</v>
      </c>
      <c r="B524" s="17" t="s">
        <v>1705</v>
      </c>
      <c r="C524" s="16" t="s">
        <v>1706</v>
      </c>
      <c r="D524" s="16" t="s">
        <v>1674</v>
      </c>
      <c r="E524" s="18" t="n">
        <v>1</v>
      </c>
      <c r="F524" s="16" t="s">
        <v>43</v>
      </c>
      <c r="G524" s="18" t="n">
        <v>0</v>
      </c>
      <c r="H524" s="16" t="n">
        <v>0.3</v>
      </c>
      <c r="I524" s="18" t="n">
        <v>1</v>
      </c>
      <c r="J524" s="19" t="n">
        <v>21.99</v>
      </c>
      <c r="K524" s="19" t="n">
        <v>21.99</v>
      </c>
      <c r="L524" s="19" t="n">
        <v>21.99</v>
      </c>
      <c r="M524" s="19" t="n">
        <f aca="false">IF(J524&gt;0,J524,K524)*E524</f>
        <v>21.99</v>
      </c>
      <c r="N524" s="20"/>
      <c r="O524" s="21" t="n">
        <f aca="false">IF(R524="","",ROUND(R524*(1-Premissas!$B$4),4))</f>
        <v>26.182</v>
      </c>
      <c r="P524" s="22"/>
      <c r="Q524" s="22"/>
      <c r="R524" s="23" t="n">
        <v>27.56</v>
      </c>
      <c r="S524" s="24"/>
      <c r="T524" s="24"/>
      <c r="U524" s="25" t="n">
        <v>156</v>
      </c>
      <c r="V524" s="19" t="n">
        <f aca="false">IF(COUNT(N524:Q524)=0,"",MIN(N524:Q524))</f>
        <v>26.182</v>
      </c>
      <c r="W524" s="16" t="str">
        <f aca="false">IF(V524="","",INDEX($N$4:$Q$4,MATCH(V524,N524:Q524,0)))</f>
        <v>MEDCENTRO</v>
      </c>
      <c r="X524" s="19" t="str">
        <f aca="false">IF(COUNT(N524:Q524)&lt;2,"",SMALL(N524:Q524,2))</f>
        <v/>
      </c>
      <c r="Y524" s="26" t="n">
        <f aca="false">IF(OR(V524="",M524=0),"",V524/M524-1)</f>
        <v>0.190632105502501</v>
      </c>
      <c r="Z524" s="26" t="n">
        <f aca="false">IF(OR(V524="",L524=""),"",V524/(L524*E524)-1)</f>
        <v>0.190632105502501</v>
      </c>
      <c r="AA524" s="16" t="str">
        <f aca="false">IF(V524="","SEM OFERTA",IF(OR(Y524&gt;Premissas!$B$11,Y524&lt;Premissas!$B$12),"VERIFICAR - UNIDADE/EMBALAGEM",IF(Y524&gt;Premissas!$B$6,"NÃO COMPRAR - REAJUSTE &gt;5%","COMPRAR")))</f>
        <v>NÃO COMPRAR - REAJUSTE &gt;5%</v>
      </c>
      <c r="AB524" s="18" t="n">
        <f aca="false">IF(W524="DIMEC",S524,IF(W524="MEDCENTRO",U524,""))</f>
        <v>156</v>
      </c>
      <c r="AC524" s="18" t="n">
        <f aca="false">IF(AA524&lt;&gt;"COMPRAR",0,IF(AB524="",I524,MIN(I524,AB524)))</f>
        <v>0</v>
      </c>
      <c r="AD524" s="19" t="n">
        <f aca="false">IF(AC524&gt;0,AC524*V524,0)</f>
        <v>0</v>
      </c>
      <c r="AE524" s="19" t="n">
        <f aca="false">IF(AC524&gt;0,(M524-V524)*AC524,0)</f>
        <v>0</v>
      </c>
      <c r="AF524" s="16" t="str">
        <f aca="false">IF(AA524&lt;&gt;"COMPRAR","",IF(AB524="",IF(X524="","",IF(X524-V524&lt;0.01,"EMPATE TÉCNICO","")),IF(AB524&lt;I524,"ESTOQUE INSUFICIENTE",IF(X524="","",IF(X524-V524&lt;0.01,"EMPATE TÉCNICO","")))))</f>
        <v/>
      </c>
      <c r="AG524" s="16" t="s">
        <v>139</v>
      </c>
      <c r="AH524" s="16" t="s">
        <v>1697</v>
      </c>
    </row>
    <row r="525" customFormat="false" ht="15" hidden="false" customHeight="false" outlineLevel="0" collapsed="false">
      <c r="A525" s="16" t="s">
        <v>1707</v>
      </c>
      <c r="B525" s="17" t="s">
        <v>1708</v>
      </c>
      <c r="C525" s="16" t="s">
        <v>1709</v>
      </c>
      <c r="D525" s="16" t="s">
        <v>1710</v>
      </c>
      <c r="E525" s="18" t="n">
        <v>1</v>
      </c>
      <c r="F525" s="16" t="s">
        <v>42</v>
      </c>
      <c r="G525" s="18" t="n">
        <v>18</v>
      </c>
      <c r="H525" s="16" t="n">
        <v>13.9</v>
      </c>
      <c r="I525" s="18" t="n">
        <v>18</v>
      </c>
      <c r="J525" s="19" t="n">
        <v>1.61</v>
      </c>
      <c r="K525" s="19" t="n">
        <v>1.61</v>
      </c>
      <c r="L525" s="19" t="n">
        <v>1.61</v>
      </c>
      <c r="M525" s="19" t="n">
        <f aca="false">IF(J525&gt;0,J525,K525)*E525</f>
        <v>1.61</v>
      </c>
      <c r="N525" s="20" t="n">
        <v>1.61</v>
      </c>
      <c r="O525" s="21" t="str">
        <f aca="false">IF(R525="","",ROUND(R525*(1-Premissas!$B$4),4))</f>
        <v/>
      </c>
      <c r="P525" s="22"/>
      <c r="Q525" s="22"/>
      <c r="R525" s="23"/>
      <c r="S525" s="24" t="n">
        <v>1004</v>
      </c>
      <c r="T525" s="24" t="n">
        <v>50</v>
      </c>
      <c r="U525" s="25"/>
      <c r="V525" s="19" t="n">
        <f aca="false">IF(COUNT(N525:Q525)=0,"",MIN(N525:Q525))</f>
        <v>1.61</v>
      </c>
      <c r="W525" s="16" t="str">
        <f aca="false">IF(V525="","",INDEX($N$4:$Q$4,MATCH(V525,N525:Q525,0)))</f>
        <v>DIMEC</v>
      </c>
      <c r="X525" s="19" t="str">
        <f aca="false">IF(COUNT(N525:Q525)&lt;2,"",SMALL(N525:Q525,2))</f>
        <v/>
      </c>
      <c r="Y525" s="26" t="n">
        <f aca="false">IF(OR(V525="",M525=0),"",V525/M525-1)</f>
        <v>0</v>
      </c>
      <c r="Z525" s="26" t="n">
        <f aca="false">IF(OR(V525="",L525=""),"",V525/(L525*E525)-1)</f>
        <v>0</v>
      </c>
      <c r="AA525" s="16" t="str">
        <f aca="false">IF(V525="","SEM OFERTA",IF(OR(Y525&gt;Premissas!$B$11,Y525&lt;Premissas!$B$12),"VERIFICAR - UNIDADE/EMBALAGEM",IF(Y525&gt;Premissas!$B$6,"NÃO COMPRAR - REAJUSTE &gt;5%","COMPRAR")))</f>
        <v>COMPRAR</v>
      </c>
      <c r="AB525" s="18" t="n">
        <f aca="false">IF(W525="DIMEC",S525,IF(W525="MEDCENTRO",U525,""))</f>
        <v>1004</v>
      </c>
      <c r="AC525" s="18" t="n">
        <f aca="false">IF(AA525&lt;&gt;"COMPRAR",0,IF(AB525="",I525,MIN(I525,AB525)))</f>
        <v>18</v>
      </c>
      <c r="AD525" s="19" t="n">
        <f aca="false">IF(AC525&gt;0,AC525*V525,0)</f>
        <v>28.98</v>
      </c>
      <c r="AE525" s="19" t="n">
        <f aca="false">IF(AC525&gt;0,(M525-V525)*AC525,0)</f>
        <v>0</v>
      </c>
      <c r="AF525" s="16" t="str">
        <f aca="false">IF(AA525&lt;&gt;"COMPRAR","",IF(AB525="",IF(X525="","",IF(X525-V525&lt;0.01,"EMPATE TÉCNICO","")),IF(AB525&lt;I525,"ESTOQUE INSUFICIENTE",IF(X525="","",IF(X525-V525&lt;0.01,"EMPATE TÉCNICO","")))))</f>
        <v/>
      </c>
      <c r="AG525" s="16" t="s">
        <v>482</v>
      </c>
      <c r="AH525" s="16" t="s">
        <v>1697</v>
      </c>
    </row>
    <row r="526" customFormat="false" ht="15" hidden="false" customHeight="false" outlineLevel="0" collapsed="false">
      <c r="A526" s="16" t="s">
        <v>1711</v>
      </c>
      <c r="B526" s="17" t="s">
        <v>1712</v>
      </c>
      <c r="C526" s="16" t="s">
        <v>1713</v>
      </c>
      <c r="D526" s="16" t="s">
        <v>1714</v>
      </c>
      <c r="E526" s="18" t="n">
        <v>1</v>
      </c>
      <c r="F526" s="16" t="s">
        <v>43</v>
      </c>
      <c r="G526" s="18" t="n">
        <v>1</v>
      </c>
      <c r="H526" s="16" t="n">
        <v>0.5</v>
      </c>
      <c r="I526" s="18" t="n">
        <v>1</v>
      </c>
      <c r="J526" s="19" t="n">
        <v>15.26</v>
      </c>
      <c r="K526" s="19" t="n">
        <v>15.26</v>
      </c>
      <c r="L526" s="19" t="n">
        <v>15.26</v>
      </c>
      <c r="M526" s="19" t="n">
        <f aca="false">IF(J526&gt;0,J526,K526)*E526</f>
        <v>15.26</v>
      </c>
      <c r="N526" s="20" t="n">
        <v>15.38</v>
      </c>
      <c r="O526" s="21" t="str">
        <f aca="false">IF(R526="","",ROUND(R526*(1-Premissas!$B$4),4))</f>
        <v/>
      </c>
      <c r="P526" s="22"/>
      <c r="Q526" s="22"/>
      <c r="R526" s="23"/>
      <c r="S526" s="24" t="n">
        <v>31</v>
      </c>
      <c r="T526" s="24" t="n">
        <v>24</v>
      </c>
      <c r="U526" s="25"/>
      <c r="V526" s="19" t="n">
        <f aca="false">IF(COUNT(N526:Q526)=0,"",MIN(N526:Q526))</f>
        <v>15.38</v>
      </c>
      <c r="W526" s="16" t="str">
        <f aca="false">IF(V526="","",INDEX($N$4:$Q$4,MATCH(V526,N526:Q526,0)))</f>
        <v>DIMEC</v>
      </c>
      <c r="X526" s="19" t="str">
        <f aca="false">IF(COUNT(N526:Q526)&lt;2,"",SMALL(N526:Q526,2))</f>
        <v/>
      </c>
      <c r="Y526" s="26" t="n">
        <f aca="false">IF(OR(V526="",M526=0),"",V526/M526-1)</f>
        <v>0.00786369593709058</v>
      </c>
      <c r="Z526" s="26" t="n">
        <f aca="false">IF(OR(V526="",L526=""),"",V526/(L526*E526)-1)</f>
        <v>0.00786369593709058</v>
      </c>
      <c r="AA526" s="16" t="str">
        <f aca="false">IF(V526="","SEM OFERTA",IF(OR(Y526&gt;Premissas!$B$11,Y526&lt;Premissas!$B$12),"VERIFICAR - UNIDADE/EMBALAGEM",IF(Y526&gt;Premissas!$B$6,"NÃO COMPRAR - REAJUSTE &gt;5%","COMPRAR")))</f>
        <v>COMPRAR</v>
      </c>
      <c r="AB526" s="18" t="n">
        <f aca="false">IF(W526="DIMEC",S526,IF(W526="MEDCENTRO",U526,""))</f>
        <v>31</v>
      </c>
      <c r="AC526" s="18" t="n">
        <f aca="false">IF(AA526&lt;&gt;"COMPRAR",0,IF(AB526="",I526,MIN(I526,AB526)))</f>
        <v>1</v>
      </c>
      <c r="AD526" s="19" t="n">
        <f aca="false">IF(AC526&gt;0,AC526*V526,0)</f>
        <v>15.38</v>
      </c>
      <c r="AE526" s="19" t="n">
        <f aca="false">IF(AC526&gt;0,(M526-V526)*AC526,0)</f>
        <v>-0.120000000000001</v>
      </c>
      <c r="AF526" s="16" t="str">
        <f aca="false">IF(AA526&lt;&gt;"COMPRAR","",IF(AB526="",IF(X526="","",IF(X526-V526&lt;0.01,"EMPATE TÉCNICO","")),IF(AB526&lt;I526,"ESTOQUE INSUFICIENTE",IF(X526="","",IF(X526-V526&lt;0.01,"EMPATE TÉCNICO","")))))</f>
        <v/>
      </c>
      <c r="AG526" s="16" t="s">
        <v>304</v>
      </c>
      <c r="AH526" s="16" t="s">
        <v>1697</v>
      </c>
    </row>
    <row r="527" customFormat="false" ht="15" hidden="false" customHeight="false" outlineLevel="0" collapsed="false">
      <c r="A527" s="16" t="s">
        <v>1715</v>
      </c>
      <c r="B527" s="17" t="s">
        <v>1716</v>
      </c>
      <c r="C527" s="16" t="s">
        <v>1717</v>
      </c>
      <c r="D527" s="16" t="s">
        <v>678</v>
      </c>
      <c r="E527" s="18" t="n">
        <v>1</v>
      </c>
      <c r="F527" s="16" t="s">
        <v>43</v>
      </c>
      <c r="G527" s="18" t="n">
        <v>0</v>
      </c>
      <c r="H527" s="16" t="n">
        <v>2.1</v>
      </c>
      <c r="I527" s="18" t="n">
        <v>6</v>
      </c>
      <c r="J527" s="19" t="n">
        <v>5.19</v>
      </c>
      <c r="K527" s="19" t="n">
        <v>5.19</v>
      </c>
      <c r="L527" s="19" t="n">
        <v>5.19</v>
      </c>
      <c r="M527" s="19" t="n">
        <f aca="false">IF(J527&gt;0,J527,K527)*E527</f>
        <v>5.19</v>
      </c>
      <c r="N527" s="20" t="n">
        <v>5.38</v>
      </c>
      <c r="O527" s="21" t="n">
        <f aca="false">IF(R527="","",ROUND(R527*(1-Premissas!$B$4),4))</f>
        <v>5.2155</v>
      </c>
      <c r="P527" s="22"/>
      <c r="Q527" s="22"/>
      <c r="R527" s="23" t="n">
        <v>5.49</v>
      </c>
      <c r="S527" s="24" t="n">
        <v>252</v>
      </c>
      <c r="T527" s="24" t="n">
        <v>60</v>
      </c>
      <c r="U527" s="25" t="n">
        <v>154</v>
      </c>
      <c r="V527" s="19" t="n">
        <f aca="false">IF(COUNT(N527:Q527)=0,"",MIN(N527:Q527))</f>
        <v>5.2155</v>
      </c>
      <c r="W527" s="16" t="str">
        <f aca="false">IF(V527="","",INDEX($N$4:$Q$4,MATCH(V527,N527:Q527,0)))</f>
        <v>MEDCENTRO</v>
      </c>
      <c r="X527" s="19" t="n">
        <f aca="false">IF(COUNT(N527:Q527)&lt;2,"",SMALL(N527:Q527,2))</f>
        <v>5.38</v>
      </c>
      <c r="Y527" s="26" t="n">
        <f aca="false">IF(OR(V527="",M527=0),"",V527/M527-1)</f>
        <v>0.00491329479768776</v>
      </c>
      <c r="Z527" s="26" t="n">
        <f aca="false">IF(OR(V527="",L527=""),"",V527/(L527*E527)-1)</f>
        <v>0.00491329479768776</v>
      </c>
      <c r="AA527" s="16" t="str">
        <f aca="false">IF(V527="","SEM OFERTA",IF(OR(Y527&gt;Premissas!$B$11,Y527&lt;Premissas!$B$12),"VERIFICAR - UNIDADE/EMBALAGEM",IF(Y527&gt;Premissas!$B$6,"NÃO COMPRAR - REAJUSTE &gt;5%","COMPRAR")))</f>
        <v>COMPRAR</v>
      </c>
      <c r="AB527" s="18" t="n">
        <f aca="false">IF(W527="DIMEC",S527,IF(W527="MEDCENTRO",U527,""))</f>
        <v>154</v>
      </c>
      <c r="AC527" s="18" t="n">
        <f aca="false">IF(AA527&lt;&gt;"COMPRAR",0,IF(AB527="",I527,MIN(I527,AB527)))</f>
        <v>6</v>
      </c>
      <c r="AD527" s="19" t="n">
        <f aca="false">IF(AC527&gt;0,AC527*V527,0)</f>
        <v>31.293</v>
      </c>
      <c r="AE527" s="19" t="n">
        <f aca="false">IF(AC527&gt;0,(M527-V527)*AC527,0)</f>
        <v>-0.152999999999995</v>
      </c>
      <c r="AF527" s="16" t="str">
        <f aca="false">IF(AA527&lt;&gt;"COMPRAR","",IF(AB527="",IF(X527="","",IF(X527-V527&lt;0.01,"EMPATE TÉCNICO","")),IF(AB527&lt;I527,"ESTOQUE INSUFICIENTE",IF(X527="","",IF(X527-V527&lt;0.01,"EMPATE TÉCNICO","")))))</f>
        <v/>
      </c>
      <c r="AG527" s="16" t="s">
        <v>304</v>
      </c>
      <c r="AH527" s="16" t="s">
        <v>1697</v>
      </c>
    </row>
    <row r="528" customFormat="false" ht="15" hidden="false" customHeight="false" outlineLevel="0" collapsed="false">
      <c r="A528" s="16" t="s">
        <v>1718</v>
      </c>
      <c r="B528" s="17" t="s">
        <v>1719</v>
      </c>
      <c r="C528" s="16" t="s">
        <v>1720</v>
      </c>
      <c r="D528" s="16" t="s">
        <v>505</v>
      </c>
      <c r="E528" s="18" t="n">
        <v>1</v>
      </c>
      <c r="F528" s="16" t="s">
        <v>43</v>
      </c>
      <c r="G528" s="18" t="n">
        <v>4</v>
      </c>
      <c r="H528" s="16" t="n">
        <v>2.3</v>
      </c>
      <c r="I528" s="18" t="n">
        <v>2</v>
      </c>
      <c r="J528" s="19" t="n">
        <v>4.05</v>
      </c>
      <c r="K528" s="19" t="n">
        <v>4.05</v>
      </c>
      <c r="L528" s="19" t="n">
        <v>4.05</v>
      </c>
      <c r="M528" s="19" t="n">
        <f aca="false">IF(J528&gt;0,J528,K528)*E528</f>
        <v>4.05</v>
      </c>
      <c r="N528" s="20" t="n">
        <v>4.04</v>
      </c>
      <c r="O528" s="21" t="str">
        <f aca="false">IF(R528="","",ROUND(R528*(1-Premissas!$B$4),4))</f>
        <v/>
      </c>
      <c r="P528" s="22"/>
      <c r="Q528" s="22"/>
      <c r="R528" s="23"/>
      <c r="S528" s="24" t="n">
        <v>715</v>
      </c>
      <c r="T528" s="24" t="n">
        <v>12</v>
      </c>
      <c r="U528" s="25"/>
      <c r="V528" s="19" t="n">
        <f aca="false">IF(COUNT(N528:Q528)=0,"",MIN(N528:Q528))</f>
        <v>4.04</v>
      </c>
      <c r="W528" s="16" t="str">
        <f aca="false">IF(V528="","",INDEX($N$4:$Q$4,MATCH(V528,N528:Q528,0)))</f>
        <v>DIMEC</v>
      </c>
      <c r="X528" s="19" t="str">
        <f aca="false">IF(COUNT(N528:Q528)&lt;2,"",SMALL(N528:Q528,2))</f>
        <v/>
      </c>
      <c r="Y528" s="26" t="n">
        <f aca="false">IF(OR(V528="",M528=0),"",V528/M528-1)</f>
        <v>-0.0024691358024691</v>
      </c>
      <c r="Z528" s="26" t="n">
        <f aca="false">IF(OR(V528="",L528=""),"",V528/(L528*E528)-1)</f>
        <v>-0.0024691358024691</v>
      </c>
      <c r="AA528" s="16" t="str">
        <f aca="false">IF(V528="","SEM OFERTA",IF(OR(Y528&gt;Premissas!$B$11,Y528&lt;Premissas!$B$12),"VERIFICAR - UNIDADE/EMBALAGEM",IF(Y528&gt;Premissas!$B$6,"NÃO COMPRAR - REAJUSTE &gt;5%","COMPRAR")))</f>
        <v>COMPRAR</v>
      </c>
      <c r="AB528" s="18" t="n">
        <f aca="false">IF(W528="DIMEC",S528,IF(W528="MEDCENTRO",U528,""))</f>
        <v>715</v>
      </c>
      <c r="AC528" s="18" t="n">
        <f aca="false">IF(AA528&lt;&gt;"COMPRAR",0,IF(AB528="",I528,MIN(I528,AB528)))</f>
        <v>2</v>
      </c>
      <c r="AD528" s="19" t="n">
        <f aca="false">IF(AC528&gt;0,AC528*V528,0)</f>
        <v>8.08</v>
      </c>
      <c r="AE528" s="19" t="n">
        <f aca="false">IF(AC528&gt;0,(M528-V528)*AC528,0)</f>
        <v>0.0199999999999996</v>
      </c>
      <c r="AF528" s="16" t="str">
        <f aca="false">IF(AA528&lt;&gt;"COMPRAR","",IF(AB528="",IF(X528="","",IF(X528-V528&lt;0.01,"EMPATE TÉCNICO","")),IF(AB528&lt;I528,"ESTOQUE INSUFICIENTE",IF(X528="","",IF(X528-V528&lt;0.01,"EMPATE TÉCNICO","")))))</f>
        <v/>
      </c>
      <c r="AG528" s="16" t="s">
        <v>304</v>
      </c>
      <c r="AH528" s="16" t="s">
        <v>1697</v>
      </c>
    </row>
    <row r="529" customFormat="false" ht="15" hidden="false" customHeight="false" outlineLevel="0" collapsed="false">
      <c r="A529" s="16" t="s">
        <v>1721</v>
      </c>
      <c r="B529" s="17" t="s">
        <v>1722</v>
      </c>
      <c r="C529" s="16" t="s">
        <v>1723</v>
      </c>
      <c r="D529" s="16" t="s">
        <v>505</v>
      </c>
      <c r="E529" s="18" t="n">
        <v>1</v>
      </c>
      <c r="F529" s="16" t="s">
        <v>42</v>
      </c>
      <c r="G529" s="18" t="n">
        <v>1</v>
      </c>
      <c r="H529" s="16" t="n">
        <v>1.1</v>
      </c>
      <c r="I529" s="18" t="n">
        <v>2</v>
      </c>
      <c r="J529" s="19" t="n">
        <v>4.5</v>
      </c>
      <c r="K529" s="19" t="n">
        <v>4.5</v>
      </c>
      <c r="L529" s="19" t="n">
        <v>4.5</v>
      </c>
      <c r="M529" s="19" t="n">
        <f aca="false">IF(J529&gt;0,J529,K529)*E529</f>
        <v>4.5</v>
      </c>
      <c r="N529" s="20" t="n">
        <v>4.45</v>
      </c>
      <c r="O529" s="21" t="str">
        <f aca="false">IF(R529="","",ROUND(R529*(1-Premissas!$B$4),4))</f>
        <v/>
      </c>
      <c r="P529" s="22"/>
      <c r="Q529" s="22"/>
      <c r="R529" s="23"/>
      <c r="S529" s="24" t="n">
        <v>825</v>
      </c>
      <c r="T529" s="24" t="n">
        <v>24</v>
      </c>
      <c r="U529" s="25"/>
      <c r="V529" s="19" t="n">
        <f aca="false">IF(COUNT(N529:Q529)=0,"",MIN(N529:Q529))</f>
        <v>4.45</v>
      </c>
      <c r="W529" s="16" t="str">
        <f aca="false">IF(V529="","",INDEX($N$4:$Q$4,MATCH(V529,N529:Q529,0)))</f>
        <v>DIMEC</v>
      </c>
      <c r="X529" s="19" t="str">
        <f aca="false">IF(COUNT(N529:Q529)&lt;2,"",SMALL(N529:Q529,2))</f>
        <v/>
      </c>
      <c r="Y529" s="26" t="n">
        <f aca="false">IF(OR(V529="",M529=0),"",V529/M529-1)</f>
        <v>-0.0111111111111111</v>
      </c>
      <c r="Z529" s="26" t="n">
        <f aca="false">IF(OR(V529="",L529=""),"",V529/(L529*E529)-1)</f>
        <v>-0.0111111111111111</v>
      </c>
      <c r="AA529" s="16" t="str">
        <f aca="false">IF(V529="","SEM OFERTA",IF(OR(Y529&gt;Premissas!$B$11,Y529&lt;Premissas!$B$12),"VERIFICAR - UNIDADE/EMBALAGEM",IF(Y529&gt;Premissas!$B$6,"NÃO COMPRAR - REAJUSTE &gt;5%","COMPRAR")))</f>
        <v>COMPRAR</v>
      </c>
      <c r="AB529" s="18" t="n">
        <f aca="false">IF(W529="DIMEC",S529,IF(W529="MEDCENTRO",U529,""))</f>
        <v>825</v>
      </c>
      <c r="AC529" s="18" t="n">
        <f aca="false">IF(AA529&lt;&gt;"COMPRAR",0,IF(AB529="",I529,MIN(I529,AB529)))</f>
        <v>2</v>
      </c>
      <c r="AD529" s="19" t="n">
        <f aca="false">IF(AC529&gt;0,AC529*V529,0)</f>
        <v>8.9</v>
      </c>
      <c r="AE529" s="19" t="n">
        <f aca="false">IF(AC529&gt;0,(M529-V529)*AC529,0)</f>
        <v>0.0999999999999996</v>
      </c>
      <c r="AF529" s="16" t="str">
        <f aca="false">IF(AA529&lt;&gt;"COMPRAR","",IF(AB529="",IF(X529="","",IF(X529-V529&lt;0.01,"EMPATE TÉCNICO","")),IF(AB529&lt;I529,"ESTOQUE INSUFICIENTE",IF(X529="","",IF(X529-V529&lt;0.01,"EMPATE TÉCNICO","")))))</f>
        <v/>
      </c>
      <c r="AG529" s="16" t="s">
        <v>304</v>
      </c>
      <c r="AH529" s="16" t="s">
        <v>1697</v>
      </c>
    </row>
    <row r="530" customFormat="false" ht="15" hidden="false" customHeight="false" outlineLevel="0" collapsed="false">
      <c r="A530" s="16" t="s">
        <v>1724</v>
      </c>
      <c r="B530" s="17" t="s">
        <v>1725</v>
      </c>
      <c r="C530" s="16" t="s">
        <v>1726</v>
      </c>
      <c r="D530" s="16" t="s">
        <v>505</v>
      </c>
      <c r="E530" s="18" t="n">
        <v>1</v>
      </c>
      <c r="F530" s="16" t="s">
        <v>43</v>
      </c>
      <c r="G530" s="18" t="n">
        <v>0</v>
      </c>
      <c r="H530" s="16" t="n">
        <v>0.4</v>
      </c>
      <c r="I530" s="18" t="n">
        <v>1</v>
      </c>
      <c r="J530" s="19" t="n">
        <v>0</v>
      </c>
      <c r="K530" s="19" t="n">
        <v>3.79</v>
      </c>
      <c r="L530" s="19"/>
      <c r="M530" s="19" t="n">
        <f aca="false">IF(J530&gt;0,J530,K530)*E530</f>
        <v>3.79</v>
      </c>
      <c r="N530" s="20" t="n">
        <v>3.68</v>
      </c>
      <c r="O530" s="21" t="str">
        <f aca="false">IF(R530="","",ROUND(R530*(1-Premissas!$B$4),4))</f>
        <v/>
      </c>
      <c r="P530" s="22"/>
      <c r="Q530" s="22"/>
      <c r="R530" s="23"/>
      <c r="S530" s="24" t="n">
        <v>270</v>
      </c>
      <c r="T530" s="24" t="n">
        <v>60</v>
      </c>
      <c r="U530" s="25"/>
      <c r="V530" s="19" t="n">
        <f aca="false">IF(COUNT(N530:Q530)=0,"",MIN(N530:Q530))</f>
        <v>3.68</v>
      </c>
      <c r="W530" s="16" t="str">
        <f aca="false">IF(V530="","",INDEX($N$4:$Q$4,MATCH(V530,N530:Q530,0)))</f>
        <v>DIMEC</v>
      </c>
      <c r="X530" s="19" t="str">
        <f aca="false">IF(COUNT(N530:Q530)&lt;2,"",SMALL(N530:Q530,2))</f>
        <v/>
      </c>
      <c r="Y530" s="26" t="n">
        <f aca="false">IF(OR(V530="",M530=0),"",V530/M530-1)</f>
        <v>-0.0290237467018469</v>
      </c>
      <c r="Z530" s="26" t="str">
        <f aca="false">IF(OR(V530="",L530=""),"",V530/(L530*E530)-1)</f>
        <v/>
      </c>
      <c r="AA530" s="16" t="str">
        <f aca="false">IF(V530="","SEM OFERTA",IF(OR(Y530&gt;Premissas!$B$11,Y530&lt;Premissas!$B$12),"VERIFICAR - UNIDADE/EMBALAGEM",IF(Y530&gt;Premissas!$B$6,"NÃO COMPRAR - REAJUSTE &gt;5%","COMPRAR")))</f>
        <v>COMPRAR</v>
      </c>
      <c r="AB530" s="18" t="n">
        <f aca="false">IF(W530="DIMEC",S530,IF(W530="MEDCENTRO",U530,""))</f>
        <v>270</v>
      </c>
      <c r="AC530" s="18" t="n">
        <f aca="false">IF(AA530&lt;&gt;"COMPRAR",0,IF(AB530="",I530,MIN(I530,AB530)))</f>
        <v>1</v>
      </c>
      <c r="AD530" s="19" t="n">
        <f aca="false">IF(AC530&gt;0,AC530*V530,0)</f>
        <v>3.68</v>
      </c>
      <c r="AE530" s="19" t="n">
        <f aca="false">IF(AC530&gt;0,(M530-V530)*AC530,0)</f>
        <v>0.11</v>
      </c>
      <c r="AF530" s="16" t="str">
        <f aca="false">IF(AA530&lt;&gt;"COMPRAR","",IF(AB530="",IF(X530="","",IF(X530-V530&lt;0.01,"EMPATE TÉCNICO","")),IF(AB530&lt;I530,"ESTOQUE INSUFICIENTE",IF(X530="","",IF(X530-V530&lt;0.01,"EMPATE TÉCNICO","")))))</f>
        <v/>
      </c>
      <c r="AG530" s="16" t="s">
        <v>304</v>
      </c>
      <c r="AH530" s="16" t="s">
        <v>1697</v>
      </c>
    </row>
    <row r="531" customFormat="false" ht="15" hidden="false" customHeight="false" outlineLevel="0" collapsed="false">
      <c r="A531" s="16" t="s">
        <v>1727</v>
      </c>
      <c r="B531" s="17" t="s">
        <v>1728</v>
      </c>
      <c r="C531" s="16" t="s">
        <v>1729</v>
      </c>
      <c r="D531" s="16"/>
      <c r="E531" s="18" t="n">
        <v>1</v>
      </c>
      <c r="F531" s="16" t="s">
        <v>43</v>
      </c>
      <c r="G531" s="18" t="n">
        <v>1</v>
      </c>
      <c r="H531" s="16" t="n">
        <v>0.6</v>
      </c>
      <c r="I531" s="18" t="n">
        <v>1</v>
      </c>
      <c r="J531" s="19" t="n">
        <v>3.96</v>
      </c>
      <c r="K531" s="19" t="n">
        <v>3.96</v>
      </c>
      <c r="L531" s="19" t="n">
        <v>3.96</v>
      </c>
      <c r="M531" s="19" t="n">
        <f aca="false">IF(J531&gt;0,J531,K531)*E531</f>
        <v>3.96</v>
      </c>
      <c r="N531" s="20" t="n">
        <v>3.96</v>
      </c>
      <c r="O531" s="21" t="str">
        <f aca="false">IF(R531="","",ROUND(R531*(1-Premissas!$B$4),4))</f>
        <v/>
      </c>
      <c r="P531" s="22"/>
      <c r="Q531" s="22"/>
      <c r="R531" s="23"/>
      <c r="S531" s="24" t="n">
        <v>337</v>
      </c>
      <c r="T531" s="24" t="n">
        <v>24</v>
      </c>
      <c r="U531" s="25"/>
      <c r="V531" s="19" t="n">
        <f aca="false">IF(COUNT(N531:Q531)=0,"",MIN(N531:Q531))</f>
        <v>3.96</v>
      </c>
      <c r="W531" s="16" t="str">
        <f aca="false">IF(V531="","",INDEX($N$4:$Q$4,MATCH(V531,N531:Q531,0)))</f>
        <v>DIMEC</v>
      </c>
      <c r="X531" s="19" t="str">
        <f aca="false">IF(COUNT(N531:Q531)&lt;2,"",SMALL(N531:Q531,2))</f>
        <v/>
      </c>
      <c r="Y531" s="26" t="n">
        <f aca="false">IF(OR(V531="",M531=0),"",V531/M531-1)</f>
        <v>0</v>
      </c>
      <c r="Z531" s="26" t="n">
        <f aca="false">IF(OR(V531="",L531=""),"",V531/(L531*E531)-1)</f>
        <v>0</v>
      </c>
      <c r="AA531" s="16" t="str">
        <f aca="false">IF(V531="","SEM OFERTA",IF(OR(Y531&gt;Premissas!$B$11,Y531&lt;Premissas!$B$12),"VERIFICAR - UNIDADE/EMBALAGEM",IF(Y531&gt;Premissas!$B$6,"NÃO COMPRAR - REAJUSTE &gt;5%","COMPRAR")))</f>
        <v>COMPRAR</v>
      </c>
      <c r="AB531" s="18" t="n">
        <f aca="false">IF(W531="DIMEC",S531,IF(W531="MEDCENTRO",U531,""))</f>
        <v>337</v>
      </c>
      <c r="AC531" s="18" t="n">
        <f aca="false">IF(AA531&lt;&gt;"COMPRAR",0,IF(AB531="",I531,MIN(I531,AB531)))</f>
        <v>1</v>
      </c>
      <c r="AD531" s="19" t="n">
        <f aca="false">IF(AC531&gt;0,AC531*V531,0)</f>
        <v>3.96</v>
      </c>
      <c r="AE531" s="19" t="n">
        <f aca="false">IF(AC531&gt;0,(M531-V531)*AC531,0)</f>
        <v>0</v>
      </c>
      <c r="AF531" s="16" t="str">
        <f aca="false">IF(AA531&lt;&gt;"COMPRAR","",IF(AB531="",IF(X531="","",IF(X531-V531&lt;0.01,"EMPATE TÉCNICO","")),IF(AB531&lt;I531,"ESTOQUE INSUFICIENTE",IF(X531="","",IF(X531-V531&lt;0.01,"EMPATE TÉCNICO","")))))</f>
        <v/>
      </c>
      <c r="AG531" s="16" t="s">
        <v>304</v>
      </c>
      <c r="AH531" s="16" t="s">
        <v>1697</v>
      </c>
    </row>
    <row r="532" customFormat="false" ht="15" hidden="false" customHeight="false" outlineLevel="0" collapsed="false">
      <c r="A532" s="16" t="s">
        <v>1730</v>
      </c>
      <c r="B532" s="17" t="s">
        <v>1731</v>
      </c>
      <c r="C532" s="16" t="s">
        <v>1732</v>
      </c>
      <c r="D532" s="16"/>
      <c r="E532" s="18" t="n">
        <v>1</v>
      </c>
      <c r="F532" s="16" t="s">
        <v>43</v>
      </c>
      <c r="G532" s="18" t="n">
        <v>0</v>
      </c>
      <c r="H532" s="16" t="n">
        <v>0.9</v>
      </c>
      <c r="I532" s="18" t="n">
        <v>3</v>
      </c>
      <c r="J532" s="19" t="n">
        <v>6.79</v>
      </c>
      <c r="K532" s="19" t="n">
        <v>6.79</v>
      </c>
      <c r="L532" s="19" t="n">
        <v>6.79</v>
      </c>
      <c r="M532" s="19" t="n">
        <f aca="false">IF(J532&gt;0,J532,K532)*E532</f>
        <v>6.79</v>
      </c>
      <c r="N532" s="20" t="n">
        <v>6.79</v>
      </c>
      <c r="O532" s="21" t="str">
        <f aca="false">IF(R532="","",ROUND(R532*(1-Premissas!$B$4),4))</f>
        <v/>
      </c>
      <c r="P532" s="22"/>
      <c r="Q532" s="22"/>
      <c r="R532" s="23"/>
      <c r="S532" s="24" t="n">
        <v>98</v>
      </c>
      <c r="T532" s="24" t="n">
        <v>12</v>
      </c>
      <c r="U532" s="25"/>
      <c r="V532" s="19" t="n">
        <f aca="false">IF(COUNT(N532:Q532)=0,"",MIN(N532:Q532))</f>
        <v>6.79</v>
      </c>
      <c r="W532" s="16" t="str">
        <f aca="false">IF(V532="","",INDEX($N$4:$Q$4,MATCH(V532,N532:Q532,0)))</f>
        <v>DIMEC</v>
      </c>
      <c r="X532" s="19" t="str">
        <f aca="false">IF(COUNT(N532:Q532)&lt;2,"",SMALL(N532:Q532,2))</f>
        <v/>
      </c>
      <c r="Y532" s="26" t="n">
        <f aca="false">IF(OR(V532="",M532=0),"",V532/M532-1)</f>
        <v>0</v>
      </c>
      <c r="Z532" s="26" t="n">
        <f aca="false">IF(OR(V532="",L532=""),"",V532/(L532*E532)-1)</f>
        <v>0</v>
      </c>
      <c r="AA532" s="16" t="str">
        <f aca="false">IF(V532="","SEM OFERTA",IF(OR(Y532&gt;Premissas!$B$11,Y532&lt;Premissas!$B$12),"VERIFICAR - UNIDADE/EMBALAGEM",IF(Y532&gt;Premissas!$B$6,"NÃO COMPRAR - REAJUSTE &gt;5%","COMPRAR")))</f>
        <v>COMPRAR</v>
      </c>
      <c r="AB532" s="18" t="n">
        <f aca="false">IF(W532="DIMEC",S532,IF(W532="MEDCENTRO",U532,""))</f>
        <v>98</v>
      </c>
      <c r="AC532" s="18" t="n">
        <f aca="false">IF(AA532&lt;&gt;"COMPRAR",0,IF(AB532="",I532,MIN(I532,AB532)))</f>
        <v>3</v>
      </c>
      <c r="AD532" s="19" t="n">
        <f aca="false">IF(AC532&gt;0,AC532*V532,0)</f>
        <v>20.37</v>
      </c>
      <c r="AE532" s="19" t="n">
        <f aca="false">IF(AC532&gt;0,(M532-V532)*AC532,0)</f>
        <v>0</v>
      </c>
      <c r="AF532" s="16" t="str">
        <f aca="false">IF(AA532&lt;&gt;"COMPRAR","",IF(AB532="",IF(X532="","",IF(X532-V532&lt;0.01,"EMPATE TÉCNICO","")),IF(AB532&lt;I532,"ESTOQUE INSUFICIENTE",IF(X532="","",IF(X532-V532&lt;0.01,"EMPATE TÉCNICO","")))))</f>
        <v/>
      </c>
      <c r="AG532" s="16" t="s">
        <v>304</v>
      </c>
      <c r="AH532" s="16" t="s">
        <v>1697</v>
      </c>
    </row>
    <row r="533" customFormat="false" ht="15" hidden="false" customHeight="false" outlineLevel="0" collapsed="false">
      <c r="A533" s="16" t="s">
        <v>1733</v>
      </c>
      <c r="B533" s="17" t="s">
        <v>1734</v>
      </c>
      <c r="C533" s="16" t="s">
        <v>1735</v>
      </c>
      <c r="D533" s="16" t="s">
        <v>1736</v>
      </c>
      <c r="E533" s="18" t="n">
        <v>1</v>
      </c>
      <c r="F533" s="16" t="s">
        <v>42</v>
      </c>
      <c r="G533" s="18" t="n">
        <v>1</v>
      </c>
      <c r="H533" s="16" t="n">
        <v>0.9</v>
      </c>
      <c r="I533" s="18" t="n">
        <v>2</v>
      </c>
      <c r="J533" s="19" t="n">
        <v>0</v>
      </c>
      <c r="K533" s="19" t="n">
        <v>25.54</v>
      </c>
      <c r="L533" s="19"/>
      <c r="M533" s="19" t="n">
        <f aca="false">IF(J533&gt;0,J533,K533)*E533</f>
        <v>25.54</v>
      </c>
      <c r="N533" s="20" t="n">
        <v>23.773537</v>
      </c>
      <c r="O533" s="21" t="str">
        <f aca="false">IF(R533="","",ROUND(R533*(1-Premissas!$B$4),4))</f>
        <v/>
      </c>
      <c r="P533" s="22"/>
      <c r="Q533" s="22"/>
      <c r="R533" s="23"/>
      <c r="S533" s="24" t="n">
        <v>287</v>
      </c>
      <c r="T533" s="24" t="n">
        <v>12</v>
      </c>
      <c r="U533" s="25"/>
      <c r="V533" s="19" t="n">
        <f aca="false">IF(COUNT(N533:Q533)=0,"",MIN(N533:Q533))</f>
        <v>23.773537</v>
      </c>
      <c r="W533" s="16" t="str">
        <f aca="false">IF(V533="","",INDEX($N$4:$Q$4,MATCH(V533,N533:Q533,0)))</f>
        <v>DIMEC</v>
      </c>
      <c r="X533" s="19" t="str">
        <f aca="false">IF(COUNT(N533:Q533)&lt;2,"",SMALL(N533:Q533,2))</f>
        <v/>
      </c>
      <c r="Y533" s="26" t="n">
        <f aca="false">IF(OR(V533="",M533=0),"",V533/M533-1)</f>
        <v>-0.0691645653876272</v>
      </c>
      <c r="Z533" s="26" t="str">
        <f aca="false">IF(OR(V533="",L533=""),"",V533/(L533*E533)-1)</f>
        <v/>
      </c>
      <c r="AA533" s="16" t="str">
        <f aca="false">IF(V533="","SEM OFERTA",IF(OR(Y533&gt;Premissas!$B$11,Y533&lt;Premissas!$B$12),"VERIFICAR - UNIDADE/EMBALAGEM",IF(Y533&gt;Premissas!$B$6,"NÃO COMPRAR - REAJUSTE &gt;5%","COMPRAR")))</f>
        <v>COMPRAR</v>
      </c>
      <c r="AB533" s="18" t="n">
        <f aca="false">IF(W533="DIMEC",S533,IF(W533="MEDCENTRO",U533,""))</f>
        <v>287</v>
      </c>
      <c r="AC533" s="18" t="n">
        <f aca="false">IF(AA533&lt;&gt;"COMPRAR",0,IF(AB533="",I533,MIN(I533,AB533)))</f>
        <v>2</v>
      </c>
      <c r="AD533" s="19" t="n">
        <f aca="false">IF(AC533&gt;0,AC533*V533,0)</f>
        <v>47.547074</v>
      </c>
      <c r="AE533" s="19" t="n">
        <f aca="false">IF(AC533&gt;0,(M533-V533)*AC533,0)</f>
        <v>3.532926</v>
      </c>
      <c r="AF533" s="16" t="str">
        <f aca="false">IF(AA533&lt;&gt;"COMPRAR","",IF(AB533="",IF(X533="","",IF(X533-V533&lt;0.01,"EMPATE TÉCNICO","")),IF(AB533&lt;I533,"ESTOQUE INSUFICIENTE",IF(X533="","",IF(X533-V533&lt;0.01,"EMPATE TÉCNICO","")))))</f>
        <v/>
      </c>
      <c r="AG533" s="16" t="s">
        <v>304</v>
      </c>
      <c r="AH533" s="16" t="s">
        <v>1697</v>
      </c>
    </row>
    <row r="534" customFormat="false" ht="15" hidden="false" customHeight="false" outlineLevel="0" collapsed="false">
      <c r="A534" s="16" t="s">
        <v>1737</v>
      </c>
      <c r="B534" s="17" t="s">
        <v>1738</v>
      </c>
      <c r="C534" s="16" t="s">
        <v>1739</v>
      </c>
      <c r="D534" s="16" t="s">
        <v>559</v>
      </c>
      <c r="E534" s="18" t="n">
        <v>1</v>
      </c>
      <c r="F534" s="16" t="s">
        <v>42</v>
      </c>
      <c r="G534" s="18" t="n">
        <v>3</v>
      </c>
      <c r="H534" s="16" t="n">
        <v>4.3</v>
      </c>
      <c r="I534" s="18" t="n">
        <v>8</v>
      </c>
      <c r="J534" s="19" t="n">
        <v>7.06</v>
      </c>
      <c r="K534" s="19" t="n">
        <v>7.06</v>
      </c>
      <c r="L534" s="19" t="n">
        <v>7.06</v>
      </c>
      <c r="M534" s="19" t="n">
        <f aca="false">IF(J534&gt;0,J534,K534)*E534</f>
        <v>7.06</v>
      </c>
      <c r="N534" s="20" t="n">
        <v>7.35</v>
      </c>
      <c r="O534" s="21" t="str">
        <f aca="false">IF(R534="","",ROUND(R534*(1-Premissas!$B$4),4))</f>
        <v/>
      </c>
      <c r="P534" s="22"/>
      <c r="Q534" s="22"/>
      <c r="R534" s="23"/>
      <c r="S534" s="24" t="n">
        <v>1719</v>
      </c>
      <c r="T534" s="24" t="n">
        <v>100</v>
      </c>
      <c r="U534" s="25"/>
      <c r="V534" s="19" t="n">
        <f aca="false">IF(COUNT(N534:Q534)=0,"",MIN(N534:Q534))</f>
        <v>7.35</v>
      </c>
      <c r="W534" s="16" t="str">
        <f aca="false">IF(V534="","",INDEX($N$4:$Q$4,MATCH(V534,N534:Q534,0)))</f>
        <v>DIMEC</v>
      </c>
      <c r="X534" s="19" t="str">
        <f aca="false">IF(COUNT(N534:Q534)&lt;2,"",SMALL(N534:Q534,2))</f>
        <v/>
      </c>
      <c r="Y534" s="26" t="n">
        <f aca="false">IF(OR(V534="",M534=0),"",V534/M534-1)</f>
        <v>0.0410764872521248</v>
      </c>
      <c r="Z534" s="26" t="n">
        <f aca="false">IF(OR(V534="",L534=""),"",V534/(L534*E534)-1)</f>
        <v>0.0410764872521248</v>
      </c>
      <c r="AA534" s="16" t="str">
        <f aca="false">IF(V534="","SEM OFERTA",IF(OR(Y534&gt;Premissas!$B$11,Y534&lt;Premissas!$B$12),"VERIFICAR - UNIDADE/EMBALAGEM",IF(Y534&gt;Premissas!$B$6,"NÃO COMPRAR - REAJUSTE &gt;5%","COMPRAR")))</f>
        <v>COMPRAR</v>
      </c>
      <c r="AB534" s="18" t="n">
        <f aca="false">IF(W534="DIMEC",S534,IF(W534="MEDCENTRO",U534,""))</f>
        <v>1719</v>
      </c>
      <c r="AC534" s="18" t="n">
        <f aca="false">IF(AA534&lt;&gt;"COMPRAR",0,IF(AB534="",I534,MIN(I534,AB534)))</f>
        <v>8</v>
      </c>
      <c r="AD534" s="19" t="n">
        <f aca="false">IF(AC534&gt;0,AC534*V534,0)</f>
        <v>58.8</v>
      </c>
      <c r="AE534" s="19" t="n">
        <f aca="false">IF(AC534&gt;0,(M534-V534)*AC534,0)</f>
        <v>-2.32</v>
      </c>
      <c r="AF534" s="16" t="str">
        <f aca="false">IF(AA534&lt;&gt;"COMPRAR","",IF(AB534="",IF(X534="","",IF(X534-V534&lt;0.01,"EMPATE TÉCNICO","")),IF(AB534&lt;I534,"ESTOQUE INSUFICIENTE",IF(X534="","",IF(X534-V534&lt;0.01,"EMPATE TÉCNICO","")))))</f>
        <v/>
      </c>
      <c r="AG534" s="16" t="s">
        <v>304</v>
      </c>
      <c r="AH534" s="16" t="s">
        <v>1697</v>
      </c>
    </row>
    <row r="535" customFormat="false" ht="15" hidden="false" customHeight="false" outlineLevel="0" collapsed="false">
      <c r="A535" s="16" t="s">
        <v>1740</v>
      </c>
      <c r="B535" s="17" t="s">
        <v>1741</v>
      </c>
      <c r="C535" s="16" t="s">
        <v>1742</v>
      </c>
      <c r="D535" s="16"/>
      <c r="E535" s="18" t="n">
        <v>1</v>
      </c>
      <c r="F535" s="16" t="s">
        <v>43</v>
      </c>
      <c r="G535" s="18" t="n">
        <v>0</v>
      </c>
      <c r="H535" s="16" t="n">
        <v>1</v>
      </c>
      <c r="I535" s="18" t="n">
        <v>3</v>
      </c>
      <c r="J535" s="19" t="n">
        <v>2.96</v>
      </c>
      <c r="K535" s="19" t="n">
        <v>2.96</v>
      </c>
      <c r="L535" s="19" t="n">
        <v>2.96</v>
      </c>
      <c r="M535" s="19" t="n">
        <f aca="false">IF(J535&gt;0,J535,K535)*E535</f>
        <v>2.96</v>
      </c>
      <c r="N535" s="20" t="n">
        <v>3.87</v>
      </c>
      <c r="O535" s="21" t="str">
        <f aca="false">IF(R535="","",ROUND(R535*(1-Premissas!$B$4),4))</f>
        <v/>
      </c>
      <c r="P535" s="22"/>
      <c r="Q535" s="22"/>
      <c r="R535" s="23"/>
      <c r="S535" s="24" t="n">
        <v>238</v>
      </c>
      <c r="T535" s="24" t="n">
        <v>50</v>
      </c>
      <c r="U535" s="25"/>
      <c r="V535" s="19" t="n">
        <f aca="false">IF(COUNT(N535:Q535)=0,"",MIN(N535:Q535))</f>
        <v>3.87</v>
      </c>
      <c r="W535" s="16" t="str">
        <f aca="false">IF(V535="","",INDEX($N$4:$Q$4,MATCH(V535,N535:Q535,0)))</f>
        <v>DIMEC</v>
      </c>
      <c r="X535" s="19" t="str">
        <f aca="false">IF(COUNT(N535:Q535)&lt;2,"",SMALL(N535:Q535,2))</f>
        <v/>
      </c>
      <c r="Y535" s="26" t="n">
        <f aca="false">IF(OR(V535="",M535=0),"",V535/M535-1)</f>
        <v>0.307432432432432</v>
      </c>
      <c r="Z535" s="26" t="n">
        <f aca="false">IF(OR(V535="",L535=""),"",V535/(L535*E535)-1)</f>
        <v>0.307432432432432</v>
      </c>
      <c r="AA535" s="16" t="str">
        <f aca="false">IF(V535="","SEM OFERTA",IF(OR(Y535&gt;Premissas!$B$11,Y535&lt;Premissas!$B$12),"VERIFICAR - UNIDADE/EMBALAGEM",IF(Y535&gt;Premissas!$B$6,"NÃO COMPRAR - REAJUSTE &gt;5%","COMPRAR")))</f>
        <v>NÃO COMPRAR - REAJUSTE &gt;5%</v>
      </c>
      <c r="AB535" s="18" t="n">
        <f aca="false">IF(W535="DIMEC",S535,IF(W535="MEDCENTRO",U535,""))</f>
        <v>238</v>
      </c>
      <c r="AC535" s="18" t="n">
        <f aca="false">IF(AA535&lt;&gt;"COMPRAR",0,IF(AB535="",I535,MIN(I535,AB535)))</f>
        <v>0</v>
      </c>
      <c r="AD535" s="19" t="n">
        <f aca="false">IF(AC535&gt;0,AC535*V535,0)</f>
        <v>0</v>
      </c>
      <c r="AE535" s="19" t="n">
        <f aca="false">IF(AC535&gt;0,(M535-V535)*AC535,0)</f>
        <v>0</v>
      </c>
      <c r="AF535" s="16" t="str">
        <f aca="false">IF(AA535&lt;&gt;"COMPRAR","",IF(AB535="",IF(X535="","",IF(X535-V535&lt;0.01,"EMPATE TÉCNICO","")),IF(AB535&lt;I535,"ESTOQUE INSUFICIENTE",IF(X535="","",IF(X535-V535&lt;0.01,"EMPATE TÉCNICO","")))))</f>
        <v/>
      </c>
      <c r="AG535" s="16" t="s">
        <v>304</v>
      </c>
      <c r="AH535" s="16" t="s">
        <v>1697</v>
      </c>
    </row>
    <row r="536" customFormat="false" ht="15" hidden="false" customHeight="false" outlineLevel="0" collapsed="false">
      <c r="A536" s="16" t="s">
        <v>1743</v>
      </c>
      <c r="B536" s="17" t="s">
        <v>1744</v>
      </c>
      <c r="C536" s="16" t="s">
        <v>1745</v>
      </c>
      <c r="D536" s="16" t="s">
        <v>297</v>
      </c>
      <c r="E536" s="18" t="n">
        <v>1</v>
      </c>
      <c r="F536" s="16" t="s">
        <v>42</v>
      </c>
      <c r="G536" s="18" t="n">
        <v>0</v>
      </c>
      <c r="H536" s="16" t="n">
        <v>4.1</v>
      </c>
      <c r="I536" s="18" t="n">
        <v>11</v>
      </c>
      <c r="J536" s="19" t="n">
        <v>4.89</v>
      </c>
      <c r="K536" s="19" t="n">
        <v>4.89</v>
      </c>
      <c r="L536" s="19" t="n">
        <v>4.89</v>
      </c>
      <c r="M536" s="19" t="n">
        <f aca="false">IF(J536&gt;0,J536,K536)*E536</f>
        <v>4.89</v>
      </c>
      <c r="N536" s="20" t="n">
        <v>5.45</v>
      </c>
      <c r="O536" s="21" t="str">
        <f aca="false">IF(R536="","",ROUND(R536*(1-Premissas!$B$4),4))</f>
        <v/>
      </c>
      <c r="P536" s="22"/>
      <c r="Q536" s="22"/>
      <c r="R536" s="23"/>
      <c r="S536" s="24" t="n">
        <v>2986</v>
      </c>
      <c r="T536" s="24" t="n">
        <v>144</v>
      </c>
      <c r="U536" s="25"/>
      <c r="V536" s="19" t="n">
        <f aca="false">IF(COUNT(N536:Q536)=0,"",MIN(N536:Q536))</f>
        <v>5.45</v>
      </c>
      <c r="W536" s="16" t="str">
        <f aca="false">IF(V536="","",INDEX($N$4:$Q$4,MATCH(V536,N536:Q536,0)))</f>
        <v>DIMEC</v>
      </c>
      <c r="X536" s="19" t="str">
        <f aca="false">IF(COUNT(N536:Q536)&lt;2,"",SMALL(N536:Q536,2))</f>
        <v/>
      </c>
      <c r="Y536" s="26" t="n">
        <f aca="false">IF(OR(V536="",M536=0),"",V536/M536-1)</f>
        <v>0.114519427402863</v>
      </c>
      <c r="Z536" s="26" t="n">
        <f aca="false">IF(OR(V536="",L536=""),"",V536/(L536*E536)-1)</f>
        <v>0.114519427402863</v>
      </c>
      <c r="AA536" s="16" t="str">
        <f aca="false">IF(V536="","SEM OFERTA",IF(OR(Y536&gt;Premissas!$B$11,Y536&lt;Premissas!$B$12),"VERIFICAR - UNIDADE/EMBALAGEM",IF(Y536&gt;Premissas!$B$6,"NÃO COMPRAR - REAJUSTE &gt;5%","COMPRAR")))</f>
        <v>NÃO COMPRAR - REAJUSTE &gt;5%</v>
      </c>
      <c r="AB536" s="18" t="n">
        <f aca="false">IF(W536="DIMEC",S536,IF(W536="MEDCENTRO",U536,""))</f>
        <v>2986</v>
      </c>
      <c r="AC536" s="18" t="n">
        <f aca="false">IF(AA536&lt;&gt;"COMPRAR",0,IF(AB536="",I536,MIN(I536,AB536)))</f>
        <v>0</v>
      </c>
      <c r="AD536" s="19" t="n">
        <f aca="false">IF(AC536&gt;0,AC536*V536,0)</f>
        <v>0</v>
      </c>
      <c r="AE536" s="19" t="n">
        <f aca="false">IF(AC536&gt;0,(M536-V536)*AC536,0)</f>
        <v>0</v>
      </c>
      <c r="AF536" s="16" t="str">
        <f aca="false">IF(AA536&lt;&gt;"COMPRAR","",IF(AB536="",IF(X536="","",IF(X536-V536&lt;0.01,"EMPATE TÉCNICO","")),IF(AB536&lt;I536,"ESTOQUE INSUFICIENTE",IF(X536="","",IF(X536-V536&lt;0.01,"EMPATE TÉCNICO","")))))</f>
        <v/>
      </c>
      <c r="AG536" s="16" t="s">
        <v>304</v>
      </c>
      <c r="AH536" s="16" t="s">
        <v>1697</v>
      </c>
    </row>
    <row r="537" customFormat="false" ht="15" hidden="false" customHeight="false" outlineLevel="0" collapsed="false">
      <c r="A537" s="16" t="s">
        <v>1746</v>
      </c>
      <c r="B537" s="17" t="s">
        <v>1747</v>
      </c>
      <c r="C537" s="16" t="s">
        <v>1748</v>
      </c>
      <c r="D537" s="16"/>
      <c r="E537" s="18" t="n">
        <v>1</v>
      </c>
      <c r="F537" s="16" t="s">
        <v>43</v>
      </c>
      <c r="G537" s="18" t="n">
        <v>0</v>
      </c>
      <c r="H537" s="16" t="n">
        <v>1.7</v>
      </c>
      <c r="I537" s="18" t="n">
        <v>5</v>
      </c>
      <c r="J537" s="19" t="n">
        <v>3.09</v>
      </c>
      <c r="K537" s="19" t="n">
        <v>3.09</v>
      </c>
      <c r="L537" s="19" t="n">
        <v>3.09</v>
      </c>
      <c r="M537" s="19" t="n">
        <f aca="false">IF(J537&gt;0,J537,K537)*E537</f>
        <v>3.09</v>
      </c>
      <c r="N537" s="20" t="n">
        <v>3.23</v>
      </c>
      <c r="O537" s="21" t="str">
        <f aca="false">IF(R537="","",ROUND(R537*(1-Premissas!$B$4),4))</f>
        <v/>
      </c>
      <c r="P537" s="22"/>
      <c r="Q537" s="22"/>
      <c r="R537" s="23"/>
      <c r="S537" s="24" t="n">
        <v>21058</v>
      </c>
      <c r="T537" s="24" t="n">
        <v>48</v>
      </c>
      <c r="U537" s="25"/>
      <c r="V537" s="19" t="n">
        <f aca="false">IF(COUNT(N537:Q537)=0,"",MIN(N537:Q537))</f>
        <v>3.23</v>
      </c>
      <c r="W537" s="16" t="str">
        <f aca="false">IF(V537="","",INDEX($N$4:$Q$4,MATCH(V537,N537:Q537,0)))</f>
        <v>DIMEC</v>
      </c>
      <c r="X537" s="19" t="str">
        <f aca="false">IF(COUNT(N537:Q537)&lt;2,"",SMALL(N537:Q537,2))</f>
        <v/>
      </c>
      <c r="Y537" s="26" t="n">
        <f aca="false">IF(OR(V537="",M537=0),"",V537/M537-1)</f>
        <v>0.0453074433656959</v>
      </c>
      <c r="Z537" s="26" t="n">
        <f aca="false">IF(OR(V537="",L537=""),"",V537/(L537*E537)-1)</f>
        <v>0.0453074433656959</v>
      </c>
      <c r="AA537" s="16" t="str">
        <f aca="false">IF(V537="","SEM OFERTA",IF(OR(Y537&gt;Premissas!$B$11,Y537&lt;Premissas!$B$12),"VERIFICAR - UNIDADE/EMBALAGEM",IF(Y537&gt;Premissas!$B$6,"NÃO COMPRAR - REAJUSTE &gt;5%","COMPRAR")))</f>
        <v>COMPRAR</v>
      </c>
      <c r="AB537" s="18" t="n">
        <f aca="false">IF(W537="DIMEC",S537,IF(W537="MEDCENTRO",U537,""))</f>
        <v>21058</v>
      </c>
      <c r="AC537" s="18" t="n">
        <f aca="false">IF(AA537&lt;&gt;"COMPRAR",0,IF(AB537="",I537,MIN(I537,AB537)))</f>
        <v>5</v>
      </c>
      <c r="AD537" s="19" t="n">
        <f aca="false">IF(AC537&gt;0,AC537*V537,0)</f>
        <v>16.15</v>
      </c>
      <c r="AE537" s="19" t="n">
        <f aca="false">IF(AC537&gt;0,(M537-V537)*AC537,0)</f>
        <v>-0.700000000000001</v>
      </c>
      <c r="AF537" s="16" t="str">
        <f aca="false">IF(AA537&lt;&gt;"COMPRAR","",IF(AB537="",IF(X537="","",IF(X537-V537&lt;0.01,"EMPATE TÉCNICO","")),IF(AB537&lt;I537,"ESTOQUE INSUFICIENTE",IF(X537="","",IF(X537-V537&lt;0.01,"EMPATE TÉCNICO","")))))</f>
        <v/>
      </c>
      <c r="AG537" s="16" t="s">
        <v>304</v>
      </c>
      <c r="AH537" s="16" t="s">
        <v>1697</v>
      </c>
    </row>
    <row r="538" customFormat="false" ht="15" hidden="false" customHeight="false" outlineLevel="0" collapsed="false">
      <c r="A538" s="16" t="s">
        <v>1749</v>
      </c>
      <c r="B538" s="17" t="s">
        <v>1750</v>
      </c>
      <c r="C538" s="16" t="s">
        <v>1751</v>
      </c>
      <c r="D538" s="16"/>
      <c r="E538" s="18" t="n">
        <v>1</v>
      </c>
      <c r="F538" s="16" t="s">
        <v>41</v>
      </c>
      <c r="G538" s="18" t="n">
        <v>231</v>
      </c>
      <c r="H538" s="16" t="n">
        <v>90.9</v>
      </c>
      <c r="I538" s="18" t="n">
        <v>3</v>
      </c>
      <c r="J538" s="19" t="n">
        <v>4.59</v>
      </c>
      <c r="K538" s="19" t="n">
        <v>4.59</v>
      </c>
      <c r="L538" s="19" t="n">
        <v>4.59</v>
      </c>
      <c r="M538" s="19" t="n">
        <f aca="false">IF(J538&gt;0,J538,K538)*E538</f>
        <v>4.59</v>
      </c>
      <c r="N538" s="20" t="n">
        <v>5.09</v>
      </c>
      <c r="O538" s="21" t="str">
        <f aca="false">IF(R538="","",ROUND(R538*(1-Premissas!$B$4),4))</f>
        <v/>
      </c>
      <c r="P538" s="22"/>
      <c r="Q538" s="22"/>
      <c r="R538" s="23"/>
      <c r="S538" s="24" t="n">
        <v>8816</v>
      </c>
      <c r="T538" s="24" t="n">
        <v>24</v>
      </c>
      <c r="U538" s="25"/>
      <c r="V538" s="19" t="n">
        <f aca="false">IF(COUNT(N538:Q538)=0,"",MIN(N538:Q538))</f>
        <v>5.09</v>
      </c>
      <c r="W538" s="16" t="str">
        <f aca="false">IF(V538="","",INDEX($N$4:$Q$4,MATCH(V538,N538:Q538,0)))</f>
        <v>DIMEC</v>
      </c>
      <c r="X538" s="19" t="str">
        <f aca="false">IF(COUNT(N538:Q538)&lt;2,"",SMALL(N538:Q538,2))</f>
        <v/>
      </c>
      <c r="Y538" s="26" t="n">
        <f aca="false">IF(OR(V538="",M538=0),"",V538/M538-1)</f>
        <v>0.108932461873638</v>
      </c>
      <c r="Z538" s="26" t="n">
        <f aca="false">IF(OR(V538="",L538=""),"",V538/(L538*E538)-1)</f>
        <v>0.108932461873638</v>
      </c>
      <c r="AA538" s="16" t="str">
        <f aca="false">IF(V538="","SEM OFERTA",IF(OR(Y538&gt;Premissas!$B$11,Y538&lt;Premissas!$B$12),"VERIFICAR - UNIDADE/EMBALAGEM",IF(Y538&gt;Premissas!$B$6,"NÃO COMPRAR - REAJUSTE &gt;5%","COMPRAR")))</f>
        <v>NÃO COMPRAR - REAJUSTE &gt;5%</v>
      </c>
      <c r="AB538" s="18" t="n">
        <f aca="false">IF(W538="DIMEC",S538,IF(W538="MEDCENTRO",U538,""))</f>
        <v>8816</v>
      </c>
      <c r="AC538" s="18" t="n">
        <f aca="false">IF(AA538&lt;&gt;"COMPRAR",0,IF(AB538="",I538,MIN(I538,AB538)))</f>
        <v>0</v>
      </c>
      <c r="AD538" s="19" t="n">
        <f aca="false">IF(AC538&gt;0,AC538*V538,0)</f>
        <v>0</v>
      </c>
      <c r="AE538" s="19" t="n">
        <f aca="false">IF(AC538&gt;0,(M538-V538)*AC538,0)</f>
        <v>0</v>
      </c>
      <c r="AF538" s="16" t="str">
        <f aca="false">IF(AA538&lt;&gt;"COMPRAR","",IF(AB538="",IF(X538="","",IF(X538-V538&lt;0.01,"EMPATE TÉCNICO","")),IF(AB538&lt;I538,"ESTOQUE INSUFICIENTE",IF(X538="","",IF(X538-V538&lt;0.01,"EMPATE TÉCNICO","")))))</f>
        <v/>
      </c>
      <c r="AG538" s="16" t="s">
        <v>919</v>
      </c>
      <c r="AH538" s="16" t="s">
        <v>1697</v>
      </c>
    </row>
    <row r="539" customFormat="false" ht="15" hidden="false" customHeight="false" outlineLevel="0" collapsed="false">
      <c r="A539" s="16" t="s">
        <v>1752</v>
      </c>
      <c r="B539" s="17" t="s">
        <v>1753</v>
      </c>
      <c r="C539" s="16" t="s">
        <v>1754</v>
      </c>
      <c r="D539" s="16" t="s">
        <v>297</v>
      </c>
      <c r="E539" s="18" t="n">
        <v>1</v>
      </c>
      <c r="F539" s="16" t="s">
        <v>42</v>
      </c>
      <c r="G539" s="18" t="n">
        <v>1</v>
      </c>
      <c r="H539" s="16" t="n">
        <v>4.3</v>
      </c>
      <c r="I539" s="18" t="n">
        <v>11</v>
      </c>
      <c r="J539" s="19" t="n">
        <v>4.28</v>
      </c>
      <c r="K539" s="19" t="n">
        <v>4.28</v>
      </c>
      <c r="L539" s="19" t="n">
        <v>4.28</v>
      </c>
      <c r="M539" s="19" t="n">
        <f aca="false">IF(J539&gt;0,J539,K539)*E539</f>
        <v>4.28</v>
      </c>
      <c r="N539" s="20" t="n">
        <v>5.68</v>
      </c>
      <c r="O539" s="21" t="n">
        <f aca="false">IF(R539="","",ROUND(R539*(1-Premissas!$B$4),4))</f>
        <v>5.757</v>
      </c>
      <c r="P539" s="22"/>
      <c r="Q539" s="22"/>
      <c r="R539" s="23" t="n">
        <v>6.06</v>
      </c>
      <c r="S539" s="24" t="n">
        <v>382</v>
      </c>
      <c r="T539" s="24" t="n">
        <v>72</v>
      </c>
      <c r="U539" s="25" t="n">
        <v>198</v>
      </c>
      <c r="V539" s="19" t="n">
        <f aca="false">IF(COUNT(N539:Q539)=0,"",MIN(N539:Q539))</f>
        <v>5.68</v>
      </c>
      <c r="W539" s="16" t="str">
        <f aca="false">IF(V539="","",INDEX($N$4:$Q$4,MATCH(V539,N539:Q539,0)))</f>
        <v>DIMEC</v>
      </c>
      <c r="X539" s="19" t="n">
        <f aca="false">IF(COUNT(N539:Q539)&lt;2,"",SMALL(N539:Q539,2))</f>
        <v>5.757</v>
      </c>
      <c r="Y539" s="26" t="n">
        <f aca="false">IF(OR(V539="",M539=0),"",V539/M539-1)</f>
        <v>0.327102803738318</v>
      </c>
      <c r="Z539" s="26" t="n">
        <f aca="false">IF(OR(V539="",L539=""),"",V539/(L539*E539)-1)</f>
        <v>0.327102803738318</v>
      </c>
      <c r="AA539" s="16" t="str">
        <f aca="false">IF(V539="","SEM OFERTA",IF(OR(Y539&gt;Premissas!$B$11,Y539&lt;Premissas!$B$12),"VERIFICAR - UNIDADE/EMBALAGEM",IF(Y539&gt;Premissas!$B$6,"NÃO COMPRAR - REAJUSTE &gt;5%","COMPRAR")))</f>
        <v>NÃO COMPRAR - REAJUSTE &gt;5%</v>
      </c>
      <c r="AB539" s="18" t="n">
        <f aca="false">IF(W539="DIMEC",S539,IF(W539="MEDCENTRO",U539,""))</f>
        <v>382</v>
      </c>
      <c r="AC539" s="18" t="n">
        <f aca="false">IF(AA539&lt;&gt;"COMPRAR",0,IF(AB539="",I539,MIN(I539,AB539)))</f>
        <v>0</v>
      </c>
      <c r="AD539" s="19" t="n">
        <f aca="false">IF(AC539&gt;0,AC539*V539,0)</f>
        <v>0</v>
      </c>
      <c r="AE539" s="19" t="n">
        <f aca="false">IF(AC539&gt;0,(M539-V539)*AC539,0)</f>
        <v>0</v>
      </c>
      <c r="AF539" s="16" t="str">
        <f aca="false">IF(AA539&lt;&gt;"COMPRAR","",IF(AB539="",IF(X539="","",IF(X539-V539&lt;0.01,"EMPATE TÉCNICO","")),IF(AB539&lt;I539,"ESTOQUE INSUFICIENTE",IF(X539="","",IF(X539-V539&lt;0.01,"EMPATE TÉCNICO","")))))</f>
        <v/>
      </c>
      <c r="AG539" s="16" t="s">
        <v>304</v>
      </c>
      <c r="AH539" s="16" t="s">
        <v>1697</v>
      </c>
    </row>
    <row r="540" customFormat="false" ht="15" hidden="false" customHeight="false" outlineLevel="0" collapsed="false">
      <c r="A540" s="16" t="s">
        <v>1755</v>
      </c>
      <c r="B540" s="17" t="s">
        <v>1756</v>
      </c>
      <c r="C540" s="16" t="s">
        <v>1757</v>
      </c>
      <c r="D540" s="16" t="s">
        <v>297</v>
      </c>
      <c r="E540" s="18" t="n">
        <v>1</v>
      </c>
      <c r="F540" s="16" t="s">
        <v>41</v>
      </c>
      <c r="G540" s="18" t="n">
        <v>0</v>
      </c>
      <c r="H540" s="16" t="n">
        <v>5.4</v>
      </c>
      <c r="I540" s="18" t="n">
        <v>14</v>
      </c>
      <c r="J540" s="19" t="n">
        <v>4.78</v>
      </c>
      <c r="K540" s="19" t="n">
        <v>4.78</v>
      </c>
      <c r="L540" s="19" t="n">
        <v>4.48</v>
      </c>
      <c r="M540" s="19" t="n">
        <f aca="false">IF(J540&gt;0,J540,K540)*E540</f>
        <v>4.78</v>
      </c>
      <c r="N540" s="20" t="n">
        <v>4.79</v>
      </c>
      <c r="O540" s="21" t="n">
        <f aca="false">IF(R540="","",ROUND(R540*(1-Premissas!$B$4),4))</f>
        <v>4.921</v>
      </c>
      <c r="P540" s="22"/>
      <c r="Q540" s="22"/>
      <c r="R540" s="23" t="n">
        <v>5.18</v>
      </c>
      <c r="S540" s="24" t="n">
        <v>1032</v>
      </c>
      <c r="T540" s="24" t="n">
        <v>144</v>
      </c>
      <c r="U540" s="25" t="n">
        <v>152</v>
      </c>
      <c r="V540" s="19" t="n">
        <f aca="false">IF(COUNT(N540:Q540)=0,"",MIN(N540:Q540))</f>
        <v>4.79</v>
      </c>
      <c r="W540" s="16" t="str">
        <f aca="false">IF(V540="","",INDEX($N$4:$Q$4,MATCH(V540,N540:Q540,0)))</f>
        <v>DIMEC</v>
      </c>
      <c r="X540" s="19" t="n">
        <f aca="false">IF(COUNT(N540:Q540)&lt;2,"",SMALL(N540:Q540,2))</f>
        <v>4.921</v>
      </c>
      <c r="Y540" s="26" t="n">
        <f aca="false">IF(OR(V540="",M540=0),"",V540/M540-1)</f>
        <v>0.002092050209205</v>
      </c>
      <c r="Z540" s="26" t="n">
        <f aca="false">IF(OR(V540="",L540=""),"",V540/(L540*E540)-1)</f>
        <v>0.0691964285714284</v>
      </c>
      <c r="AA540" s="16" t="str">
        <f aca="false">IF(V540="","SEM OFERTA",IF(OR(Y540&gt;Premissas!$B$11,Y540&lt;Premissas!$B$12),"VERIFICAR - UNIDADE/EMBALAGEM",IF(Y540&gt;Premissas!$B$6,"NÃO COMPRAR - REAJUSTE &gt;5%","COMPRAR")))</f>
        <v>COMPRAR</v>
      </c>
      <c r="AB540" s="18" t="n">
        <f aca="false">IF(W540="DIMEC",S540,IF(W540="MEDCENTRO",U540,""))</f>
        <v>1032</v>
      </c>
      <c r="AC540" s="18" t="n">
        <f aca="false">IF(AA540&lt;&gt;"COMPRAR",0,IF(AB540="",I540,MIN(I540,AB540)))</f>
        <v>14</v>
      </c>
      <c r="AD540" s="19" t="n">
        <f aca="false">IF(AC540&gt;0,AC540*V540,0)</f>
        <v>67.06</v>
      </c>
      <c r="AE540" s="19" t="n">
        <f aca="false">IF(AC540&gt;0,(M540-V540)*AC540,0)</f>
        <v>-0.139999999999997</v>
      </c>
      <c r="AF540" s="16" t="str">
        <f aca="false">IF(AA540&lt;&gt;"COMPRAR","",IF(AB540="",IF(X540="","",IF(X540-V540&lt;0.01,"EMPATE TÉCNICO","")),IF(AB540&lt;I540,"ESTOQUE INSUFICIENTE",IF(X540="","",IF(X540-V540&lt;0.01,"EMPATE TÉCNICO","")))))</f>
        <v/>
      </c>
      <c r="AG540" s="16" t="s">
        <v>304</v>
      </c>
      <c r="AH540" s="16" t="s">
        <v>1697</v>
      </c>
    </row>
    <row r="541" customFormat="false" ht="15" hidden="false" customHeight="false" outlineLevel="0" collapsed="false">
      <c r="A541" s="16" t="s">
        <v>1758</v>
      </c>
      <c r="B541" s="17" t="s">
        <v>1759</v>
      </c>
      <c r="C541" s="16" t="s">
        <v>1760</v>
      </c>
      <c r="D541" s="16" t="s">
        <v>92</v>
      </c>
      <c r="E541" s="18" t="n">
        <v>1</v>
      </c>
      <c r="F541" s="16" t="s">
        <v>42</v>
      </c>
      <c r="G541" s="18" t="n">
        <v>1</v>
      </c>
      <c r="H541" s="16" t="n">
        <v>0.4</v>
      </c>
      <c r="I541" s="18" t="n">
        <v>1</v>
      </c>
      <c r="J541" s="19" t="n">
        <v>45.59</v>
      </c>
      <c r="K541" s="19" t="n">
        <v>45.59</v>
      </c>
      <c r="L541" s="19" t="n">
        <v>45.59</v>
      </c>
      <c r="M541" s="19" t="n">
        <f aca="false">IF(J541&gt;0,J541,K541)*E541</f>
        <v>45.59</v>
      </c>
      <c r="N541" s="20"/>
      <c r="O541" s="21" t="n">
        <f aca="false">IF(R541="","",ROUND(R541*(1-Premissas!$B$4),4))</f>
        <v>41.7905</v>
      </c>
      <c r="P541" s="22"/>
      <c r="Q541" s="22"/>
      <c r="R541" s="23" t="n">
        <v>43.99</v>
      </c>
      <c r="S541" s="24"/>
      <c r="T541" s="24"/>
      <c r="U541" s="25" t="n">
        <v>1</v>
      </c>
      <c r="V541" s="19" t="n">
        <f aca="false">IF(COUNT(N541:Q541)=0,"",MIN(N541:Q541))</f>
        <v>41.7905</v>
      </c>
      <c r="W541" s="16" t="str">
        <f aca="false">IF(V541="","",INDEX($N$4:$Q$4,MATCH(V541,N541:Q541,0)))</f>
        <v>MEDCENTRO</v>
      </c>
      <c r="X541" s="19" t="str">
        <f aca="false">IF(COUNT(N541:Q541)&lt;2,"",SMALL(N541:Q541,2))</f>
        <v/>
      </c>
      <c r="Y541" s="26" t="n">
        <f aca="false">IF(OR(V541="",M541=0),"",V541/M541-1)</f>
        <v>-0.0833406448782628</v>
      </c>
      <c r="Z541" s="26" t="n">
        <f aca="false">IF(OR(V541="",L541=""),"",V541/(L541*E541)-1)</f>
        <v>-0.0833406448782628</v>
      </c>
      <c r="AA541" s="16" t="str">
        <f aca="false">IF(V541="","SEM OFERTA",IF(OR(Y541&gt;Premissas!$B$11,Y541&lt;Premissas!$B$12),"VERIFICAR - UNIDADE/EMBALAGEM",IF(Y541&gt;Premissas!$B$6,"NÃO COMPRAR - REAJUSTE &gt;5%","COMPRAR")))</f>
        <v>COMPRAR</v>
      </c>
      <c r="AB541" s="18" t="n">
        <f aca="false">IF(W541="DIMEC",S541,IF(W541="MEDCENTRO",U541,""))</f>
        <v>1</v>
      </c>
      <c r="AC541" s="18" t="n">
        <f aca="false">IF(AA541&lt;&gt;"COMPRAR",0,IF(AB541="",I541,MIN(I541,AB541)))</f>
        <v>1</v>
      </c>
      <c r="AD541" s="19" t="n">
        <f aca="false">IF(AC541&gt;0,AC541*V541,0)</f>
        <v>41.7905</v>
      </c>
      <c r="AE541" s="19" t="n">
        <f aca="false">IF(AC541&gt;0,(M541-V541)*AC541,0)</f>
        <v>3.7995</v>
      </c>
      <c r="AF541" s="16" t="str">
        <f aca="false">IF(AA541&lt;&gt;"COMPRAR","",IF(AB541="",IF(X541="","",IF(X541-V541&lt;0.01,"EMPATE TÉCNICO","")),IF(AB541&lt;I541,"ESTOQUE INSUFICIENTE",IF(X541="","",IF(X541-V541&lt;0.01,"EMPATE TÉCNICO","")))))</f>
        <v/>
      </c>
      <c r="AG541" s="16" t="s">
        <v>93</v>
      </c>
      <c r="AH541" s="16" t="s">
        <v>1761</v>
      </c>
    </row>
    <row r="542" customFormat="false" ht="15" hidden="false" customHeight="false" outlineLevel="0" collapsed="false">
      <c r="A542" s="16" t="s">
        <v>1762</v>
      </c>
      <c r="B542" s="17" t="s">
        <v>1763</v>
      </c>
      <c r="C542" s="16" t="s">
        <v>1764</v>
      </c>
      <c r="D542" s="16" t="s">
        <v>303</v>
      </c>
      <c r="E542" s="18" t="n">
        <v>1</v>
      </c>
      <c r="F542" s="16" t="s">
        <v>42</v>
      </c>
      <c r="G542" s="18" t="n">
        <v>1</v>
      </c>
      <c r="H542" s="16" t="n">
        <v>8.8</v>
      </c>
      <c r="I542" s="18" t="n">
        <v>22</v>
      </c>
      <c r="J542" s="19" t="n">
        <v>2.75</v>
      </c>
      <c r="K542" s="19" t="n">
        <v>2.75</v>
      </c>
      <c r="L542" s="19" t="n">
        <v>2.4775</v>
      </c>
      <c r="M542" s="19" t="n">
        <f aca="false">IF(J542&gt;0,J542,K542)*E542</f>
        <v>2.75</v>
      </c>
      <c r="N542" s="20"/>
      <c r="O542" s="21" t="n">
        <f aca="false">IF(R542="","",ROUND(R542*(1-Premissas!$B$4),4))</f>
        <v>2.983</v>
      </c>
      <c r="P542" s="22"/>
      <c r="Q542" s="22"/>
      <c r="R542" s="23" t="n">
        <v>3.14</v>
      </c>
      <c r="S542" s="24"/>
      <c r="T542" s="24"/>
      <c r="U542" s="25" t="n">
        <v>1136</v>
      </c>
      <c r="V542" s="19" t="n">
        <f aca="false">IF(COUNT(N542:Q542)=0,"",MIN(N542:Q542))</f>
        <v>2.983</v>
      </c>
      <c r="W542" s="16" t="str">
        <f aca="false">IF(V542="","",INDEX($N$4:$Q$4,MATCH(V542,N542:Q542,0)))</f>
        <v>MEDCENTRO</v>
      </c>
      <c r="X542" s="19" t="str">
        <f aca="false">IF(COUNT(N542:Q542)&lt;2,"",SMALL(N542:Q542,2))</f>
        <v/>
      </c>
      <c r="Y542" s="26" t="n">
        <f aca="false">IF(OR(V542="",M542=0),"",V542/M542-1)</f>
        <v>0.0847272727272728</v>
      </c>
      <c r="Z542" s="26" t="n">
        <f aca="false">IF(OR(V542="",L542=""),"",V542/(L542*E542)-1)</f>
        <v>0.204036326942482</v>
      </c>
      <c r="AA542" s="16" t="str">
        <f aca="false">IF(V542="","SEM OFERTA",IF(OR(Y542&gt;Premissas!$B$11,Y542&lt;Premissas!$B$12),"VERIFICAR - UNIDADE/EMBALAGEM",IF(Y542&gt;Premissas!$B$6,"NÃO COMPRAR - REAJUSTE &gt;5%","COMPRAR")))</f>
        <v>NÃO COMPRAR - REAJUSTE &gt;5%</v>
      </c>
      <c r="AB542" s="18" t="n">
        <f aca="false">IF(W542="DIMEC",S542,IF(W542="MEDCENTRO",U542,""))</f>
        <v>1136</v>
      </c>
      <c r="AC542" s="18" t="n">
        <f aca="false">IF(AA542&lt;&gt;"COMPRAR",0,IF(AB542="",I542,MIN(I542,AB542)))</f>
        <v>0</v>
      </c>
      <c r="AD542" s="19" t="n">
        <f aca="false">IF(AC542&gt;0,AC542*V542,0)</f>
        <v>0</v>
      </c>
      <c r="AE542" s="19" t="n">
        <f aca="false">IF(AC542&gt;0,(M542-V542)*AC542,0)</f>
        <v>0</v>
      </c>
      <c r="AF542" s="16" t="str">
        <f aca="false">IF(AA542&lt;&gt;"COMPRAR","",IF(AB542="",IF(X542="","",IF(X542-V542&lt;0.01,"EMPATE TÉCNICO","")),IF(AB542&lt;I542,"ESTOQUE INSUFICIENTE",IF(X542="","",IF(X542-V542&lt;0.01,"EMPATE TÉCNICO","")))))</f>
        <v/>
      </c>
      <c r="AG542" s="16" t="s">
        <v>87</v>
      </c>
      <c r="AH542" s="16" t="s">
        <v>1761</v>
      </c>
    </row>
    <row r="543" customFormat="false" ht="15" hidden="false" customHeight="false" outlineLevel="0" collapsed="false">
      <c r="A543" s="16" t="s">
        <v>1765</v>
      </c>
      <c r="B543" s="17" t="s">
        <v>1766</v>
      </c>
      <c r="C543" s="16" t="s">
        <v>1767</v>
      </c>
      <c r="D543" s="16" t="s">
        <v>303</v>
      </c>
      <c r="E543" s="18" t="n">
        <v>1</v>
      </c>
      <c r="F543" s="16" t="s">
        <v>43</v>
      </c>
      <c r="G543" s="18" t="n">
        <v>0</v>
      </c>
      <c r="H543" s="16" t="n">
        <v>0</v>
      </c>
      <c r="I543" s="18" t="n">
        <v>1</v>
      </c>
      <c r="J543" s="19" t="n">
        <v>2.22</v>
      </c>
      <c r="K543" s="19" t="n">
        <v>2.22</v>
      </c>
      <c r="L543" s="19" t="n">
        <v>2.22</v>
      </c>
      <c r="M543" s="19" t="n">
        <f aca="false">IF(J543&gt;0,J543,K543)*E543</f>
        <v>2.22</v>
      </c>
      <c r="N543" s="20"/>
      <c r="O543" s="21" t="n">
        <f aca="false">IF(R543="","",ROUND(R543*(1-Premissas!$B$4),4))</f>
        <v>1.995</v>
      </c>
      <c r="P543" s="22"/>
      <c r="Q543" s="22"/>
      <c r="R543" s="23" t="n">
        <v>2.1</v>
      </c>
      <c r="S543" s="24"/>
      <c r="T543" s="24"/>
      <c r="U543" s="25" t="n">
        <v>183</v>
      </c>
      <c r="V543" s="19" t="n">
        <f aca="false">IF(COUNT(N543:Q543)=0,"",MIN(N543:Q543))</f>
        <v>1.995</v>
      </c>
      <c r="W543" s="16" t="str">
        <f aca="false">IF(V543="","",INDEX($N$4:$Q$4,MATCH(V543,N543:Q543,0)))</f>
        <v>MEDCENTRO</v>
      </c>
      <c r="X543" s="19" t="str">
        <f aca="false">IF(COUNT(N543:Q543)&lt;2,"",SMALL(N543:Q543,2))</f>
        <v/>
      </c>
      <c r="Y543" s="26" t="n">
        <f aca="false">IF(OR(V543="",M543=0),"",V543/M543-1)</f>
        <v>-0.101351351351351</v>
      </c>
      <c r="Z543" s="26" t="n">
        <f aca="false">IF(OR(V543="",L543=""),"",V543/(L543*E543)-1)</f>
        <v>-0.101351351351351</v>
      </c>
      <c r="AA543" s="16" t="str">
        <f aca="false">IF(V543="","SEM OFERTA",IF(OR(Y543&gt;Premissas!$B$11,Y543&lt;Premissas!$B$12),"VERIFICAR - UNIDADE/EMBALAGEM",IF(Y543&gt;Premissas!$B$6,"NÃO COMPRAR - REAJUSTE &gt;5%","COMPRAR")))</f>
        <v>COMPRAR</v>
      </c>
      <c r="AB543" s="18" t="n">
        <f aca="false">IF(W543="DIMEC",S543,IF(W543="MEDCENTRO",U543,""))</f>
        <v>183</v>
      </c>
      <c r="AC543" s="18" t="n">
        <f aca="false">IF(AA543&lt;&gt;"COMPRAR",0,IF(AB543="",I543,MIN(I543,AB543)))</f>
        <v>1</v>
      </c>
      <c r="AD543" s="19" t="n">
        <f aca="false">IF(AC543&gt;0,AC543*V543,0)</f>
        <v>1.995</v>
      </c>
      <c r="AE543" s="19" t="n">
        <f aca="false">IF(AC543&gt;0,(M543-V543)*AC543,0)</f>
        <v>0.225</v>
      </c>
      <c r="AF543" s="16" t="str">
        <f aca="false">IF(AA543&lt;&gt;"COMPRAR","",IF(AB543="",IF(X543="","",IF(X543-V543&lt;0.01,"EMPATE TÉCNICO","")),IF(AB543&lt;I543,"ESTOQUE INSUFICIENTE",IF(X543="","",IF(X543-V543&lt;0.01,"EMPATE TÉCNICO","")))))</f>
        <v/>
      </c>
      <c r="AG543" s="16" t="s">
        <v>87</v>
      </c>
      <c r="AH543" s="16" t="s">
        <v>1761</v>
      </c>
    </row>
    <row r="544" customFormat="false" ht="15" hidden="false" customHeight="false" outlineLevel="0" collapsed="false">
      <c r="A544" s="16" t="s">
        <v>1768</v>
      </c>
      <c r="B544" s="17" t="s">
        <v>1769</v>
      </c>
      <c r="C544" s="16" t="s">
        <v>1770</v>
      </c>
      <c r="D544" s="16" t="s">
        <v>303</v>
      </c>
      <c r="E544" s="18" t="n">
        <v>1</v>
      </c>
      <c r="F544" s="16" t="s">
        <v>41</v>
      </c>
      <c r="G544" s="18" t="n">
        <v>19</v>
      </c>
      <c r="H544" s="16" t="n">
        <v>24.1</v>
      </c>
      <c r="I544" s="18" t="n">
        <v>43</v>
      </c>
      <c r="J544" s="19" t="n">
        <v>1.84</v>
      </c>
      <c r="K544" s="19" t="n">
        <v>1.84</v>
      </c>
      <c r="L544" s="19" t="n">
        <v>1.84</v>
      </c>
      <c r="M544" s="19" t="n">
        <f aca="false">IF(J544&gt;0,J544,K544)*E544</f>
        <v>1.84</v>
      </c>
      <c r="N544" s="20"/>
      <c r="O544" s="21" t="n">
        <f aca="false">IF(R544="","",ROUND(R544*(1-Premissas!$B$4),4))</f>
        <v>2.3085</v>
      </c>
      <c r="P544" s="22"/>
      <c r="Q544" s="22"/>
      <c r="R544" s="23" t="n">
        <v>2.43</v>
      </c>
      <c r="S544" s="24"/>
      <c r="T544" s="24"/>
      <c r="U544" s="25" t="n">
        <v>144</v>
      </c>
      <c r="V544" s="19" t="n">
        <f aca="false">IF(COUNT(N544:Q544)=0,"",MIN(N544:Q544))</f>
        <v>2.3085</v>
      </c>
      <c r="W544" s="16" t="str">
        <f aca="false">IF(V544="","",INDEX($N$4:$Q$4,MATCH(V544,N544:Q544,0)))</f>
        <v>MEDCENTRO</v>
      </c>
      <c r="X544" s="19" t="str">
        <f aca="false">IF(COUNT(N544:Q544)&lt;2,"",SMALL(N544:Q544,2))</f>
        <v/>
      </c>
      <c r="Y544" s="26" t="n">
        <f aca="false">IF(OR(V544="",M544=0),"",V544/M544-1)</f>
        <v>0.254619565217391</v>
      </c>
      <c r="Z544" s="26" t="n">
        <f aca="false">IF(OR(V544="",L544=""),"",V544/(L544*E544)-1)</f>
        <v>0.254619565217391</v>
      </c>
      <c r="AA544" s="16" t="str">
        <f aca="false">IF(V544="","SEM OFERTA",IF(OR(Y544&gt;Premissas!$B$11,Y544&lt;Premissas!$B$12),"VERIFICAR - UNIDADE/EMBALAGEM",IF(Y544&gt;Premissas!$B$6,"NÃO COMPRAR - REAJUSTE &gt;5%","COMPRAR")))</f>
        <v>NÃO COMPRAR - REAJUSTE &gt;5%</v>
      </c>
      <c r="AB544" s="18" t="n">
        <f aca="false">IF(W544="DIMEC",S544,IF(W544="MEDCENTRO",U544,""))</f>
        <v>144</v>
      </c>
      <c r="AC544" s="18" t="n">
        <f aca="false">IF(AA544&lt;&gt;"COMPRAR",0,IF(AB544="",I544,MIN(I544,AB544)))</f>
        <v>0</v>
      </c>
      <c r="AD544" s="19" t="n">
        <f aca="false">IF(AC544&gt;0,AC544*V544,0)</f>
        <v>0</v>
      </c>
      <c r="AE544" s="19" t="n">
        <f aca="false">IF(AC544&gt;0,(M544-V544)*AC544,0)</f>
        <v>0</v>
      </c>
      <c r="AF544" s="16" t="str">
        <f aca="false">IF(AA544&lt;&gt;"COMPRAR","",IF(AB544="",IF(X544="","",IF(X544-V544&lt;0.01,"EMPATE TÉCNICO","")),IF(AB544&lt;I544,"ESTOQUE INSUFICIENTE",IF(X544="","",IF(X544-V544&lt;0.01,"EMPATE TÉCNICO","")))))</f>
        <v/>
      </c>
      <c r="AG544" s="16" t="s">
        <v>1771</v>
      </c>
      <c r="AH544" s="16" t="s">
        <v>1761</v>
      </c>
    </row>
    <row r="545" customFormat="false" ht="15" hidden="false" customHeight="false" outlineLevel="0" collapsed="false">
      <c r="A545" s="16" t="s">
        <v>1772</v>
      </c>
      <c r="B545" s="17" t="s">
        <v>1773</v>
      </c>
      <c r="C545" s="16" t="s">
        <v>1774</v>
      </c>
      <c r="D545" s="16" t="s">
        <v>303</v>
      </c>
      <c r="E545" s="18" t="n">
        <v>1</v>
      </c>
      <c r="F545" s="16" t="s">
        <v>43</v>
      </c>
      <c r="G545" s="18" t="n">
        <v>4</v>
      </c>
      <c r="H545" s="16" t="n">
        <v>1.9</v>
      </c>
      <c r="I545" s="18" t="n">
        <v>1</v>
      </c>
      <c r="J545" s="19" t="n">
        <v>2.02</v>
      </c>
      <c r="K545" s="19" t="n">
        <v>2.02</v>
      </c>
      <c r="L545" s="19" t="n">
        <v>2.02</v>
      </c>
      <c r="M545" s="19" t="n">
        <f aca="false">IF(J545&gt;0,J545,K545)*E545</f>
        <v>2.02</v>
      </c>
      <c r="N545" s="20" t="n">
        <v>2.43</v>
      </c>
      <c r="O545" s="21" t="n">
        <f aca="false">IF(R545="","",ROUND(R545*(1-Premissas!$B$4),4))</f>
        <v>2.109</v>
      </c>
      <c r="P545" s="22"/>
      <c r="Q545" s="22"/>
      <c r="R545" s="23" t="n">
        <v>2.22</v>
      </c>
      <c r="S545" s="24" t="n">
        <v>14</v>
      </c>
      <c r="T545" s="24" t="n">
        <v>72</v>
      </c>
      <c r="U545" s="25" t="n">
        <v>1</v>
      </c>
      <c r="V545" s="19" t="n">
        <f aca="false">IF(COUNT(N545:Q545)=0,"",MIN(N545:Q545))</f>
        <v>2.109</v>
      </c>
      <c r="W545" s="16" t="str">
        <f aca="false">IF(V545="","",INDEX($N$4:$Q$4,MATCH(V545,N545:Q545,0)))</f>
        <v>MEDCENTRO</v>
      </c>
      <c r="X545" s="19" t="n">
        <f aca="false">IF(COUNT(N545:Q545)&lt;2,"",SMALL(N545:Q545,2))</f>
        <v>2.43</v>
      </c>
      <c r="Y545" s="26" t="n">
        <f aca="false">IF(OR(V545="",M545=0),"",V545/M545-1)</f>
        <v>0.0440594059405941</v>
      </c>
      <c r="Z545" s="26" t="n">
        <f aca="false">IF(OR(V545="",L545=""),"",V545/(L545*E545)-1)</f>
        <v>0.0440594059405941</v>
      </c>
      <c r="AA545" s="16" t="str">
        <f aca="false">IF(V545="","SEM OFERTA",IF(OR(Y545&gt;Premissas!$B$11,Y545&lt;Premissas!$B$12),"VERIFICAR - UNIDADE/EMBALAGEM",IF(Y545&gt;Premissas!$B$6,"NÃO COMPRAR - REAJUSTE &gt;5%","COMPRAR")))</f>
        <v>COMPRAR</v>
      </c>
      <c r="AB545" s="18" t="n">
        <f aca="false">IF(W545="DIMEC",S545,IF(W545="MEDCENTRO",U545,""))</f>
        <v>1</v>
      </c>
      <c r="AC545" s="18" t="n">
        <f aca="false">IF(AA545&lt;&gt;"COMPRAR",0,IF(AB545="",I545,MIN(I545,AB545)))</f>
        <v>1</v>
      </c>
      <c r="AD545" s="19" t="n">
        <f aca="false">IF(AC545&gt;0,AC545*V545,0)</f>
        <v>2.109</v>
      </c>
      <c r="AE545" s="19" t="n">
        <f aca="false">IF(AC545&gt;0,(M545-V545)*AC545,0)</f>
        <v>-0.089</v>
      </c>
      <c r="AF545" s="16" t="str">
        <f aca="false">IF(AA545&lt;&gt;"COMPRAR","",IF(AB545="",IF(X545="","",IF(X545-V545&lt;0.01,"EMPATE TÉCNICO","")),IF(AB545&lt;I545,"ESTOQUE INSUFICIENTE",IF(X545="","",IF(X545-V545&lt;0.01,"EMPATE TÉCNICO","")))))</f>
        <v/>
      </c>
      <c r="AG545" s="16" t="s">
        <v>87</v>
      </c>
      <c r="AH545" s="16" t="s">
        <v>1761</v>
      </c>
    </row>
    <row r="546" customFormat="false" ht="15" hidden="false" customHeight="false" outlineLevel="0" collapsed="false">
      <c r="A546" s="16" t="s">
        <v>1775</v>
      </c>
      <c r="B546" s="17" t="s">
        <v>1776</v>
      </c>
      <c r="C546" s="16" t="s">
        <v>1777</v>
      </c>
      <c r="D546" s="16" t="s">
        <v>380</v>
      </c>
      <c r="E546" s="18" t="n">
        <v>1</v>
      </c>
      <c r="F546" s="16" t="s">
        <v>43</v>
      </c>
      <c r="G546" s="18" t="n">
        <v>0</v>
      </c>
      <c r="H546" s="16" t="n">
        <v>2.1</v>
      </c>
      <c r="I546" s="18" t="n">
        <v>6</v>
      </c>
      <c r="J546" s="19" t="n">
        <v>2.11</v>
      </c>
      <c r="K546" s="19" t="n">
        <v>2.11</v>
      </c>
      <c r="L546" s="19" t="n">
        <v>2.11</v>
      </c>
      <c r="M546" s="19" t="n">
        <f aca="false">IF(J546&gt;0,J546,K546)*E546</f>
        <v>2.11</v>
      </c>
      <c r="N546" s="20" t="n">
        <v>2.43</v>
      </c>
      <c r="O546" s="21" t="str">
        <f aca="false">IF(R546="","",ROUND(R546*(1-Premissas!$B$4),4))</f>
        <v/>
      </c>
      <c r="P546" s="22"/>
      <c r="Q546" s="22"/>
      <c r="R546" s="23"/>
      <c r="S546" s="24" t="n">
        <v>2400</v>
      </c>
      <c r="T546" s="24" t="n">
        <v>84</v>
      </c>
      <c r="U546" s="25"/>
      <c r="V546" s="19" t="n">
        <f aca="false">IF(COUNT(N546:Q546)=0,"",MIN(N546:Q546))</f>
        <v>2.43</v>
      </c>
      <c r="W546" s="16" t="str">
        <f aca="false">IF(V546="","",INDEX($N$4:$Q$4,MATCH(V546,N546:Q546,0)))</f>
        <v>DIMEC</v>
      </c>
      <c r="X546" s="19" t="str">
        <f aca="false">IF(COUNT(N546:Q546)&lt;2,"",SMALL(N546:Q546,2))</f>
        <v/>
      </c>
      <c r="Y546" s="26" t="n">
        <f aca="false">IF(OR(V546="",M546=0),"",V546/M546-1)</f>
        <v>0.151658767772512</v>
      </c>
      <c r="Z546" s="26" t="n">
        <f aca="false">IF(OR(V546="",L546=""),"",V546/(L546*E546)-1)</f>
        <v>0.151658767772512</v>
      </c>
      <c r="AA546" s="16" t="str">
        <f aca="false">IF(V546="","SEM OFERTA",IF(OR(Y546&gt;Premissas!$B$11,Y546&lt;Premissas!$B$12),"VERIFICAR - UNIDADE/EMBALAGEM",IF(Y546&gt;Premissas!$B$6,"NÃO COMPRAR - REAJUSTE &gt;5%","COMPRAR")))</f>
        <v>NÃO COMPRAR - REAJUSTE &gt;5%</v>
      </c>
      <c r="AB546" s="18" t="n">
        <f aca="false">IF(W546="DIMEC",S546,IF(W546="MEDCENTRO",U546,""))</f>
        <v>2400</v>
      </c>
      <c r="AC546" s="18" t="n">
        <f aca="false">IF(AA546&lt;&gt;"COMPRAR",0,IF(AB546="",I546,MIN(I546,AB546)))</f>
        <v>0</v>
      </c>
      <c r="AD546" s="19" t="n">
        <f aca="false">IF(AC546&gt;0,AC546*V546,0)</f>
        <v>0</v>
      </c>
      <c r="AE546" s="19" t="n">
        <f aca="false">IF(AC546&gt;0,(M546-V546)*AC546,0)</f>
        <v>0</v>
      </c>
      <c r="AF546" s="16" t="str">
        <f aca="false">IF(AA546&lt;&gt;"COMPRAR","",IF(AB546="",IF(X546="","",IF(X546-V546&lt;0.01,"EMPATE TÉCNICO","")),IF(AB546&lt;I546,"ESTOQUE INSUFICIENTE",IF(X546="","",IF(X546-V546&lt;0.01,"EMPATE TÉCNICO","")))))</f>
        <v/>
      </c>
      <c r="AG546" s="16" t="s">
        <v>304</v>
      </c>
      <c r="AH546" s="16" t="s">
        <v>1761</v>
      </c>
    </row>
    <row r="547" customFormat="false" ht="15" hidden="false" customHeight="false" outlineLevel="0" collapsed="false">
      <c r="A547" s="16" t="s">
        <v>1778</v>
      </c>
      <c r="B547" s="17" t="s">
        <v>1779</v>
      </c>
      <c r="C547" s="16" t="s">
        <v>1780</v>
      </c>
      <c r="D547" s="16" t="s">
        <v>1781</v>
      </c>
      <c r="E547" s="18" t="n">
        <v>1</v>
      </c>
      <c r="F547" s="16" t="s">
        <v>42</v>
      </c>
      <c r="G547" s="18" t="n">
        <v>16</v>
      </c>
      <c r="H547" s="16" t="n">
        <v>13.9</v>
      </c>
      <c r="I547" s="18" t="n">
        <v>20</v>
      </c>
      <c r="J547" s="19" t="n">
        <v>1.09</v>
      </c>
      <c r="K547" s="19" t="n">
        <v>1.09</v>
      </c>
      <c r="L547" s="19" t="n">
        <v>1.09</v>
      </c>
      <c r="M547" s="19" t="n">
        <f aca="false">IF(J547&gt;0,J547,K547)*E547</f>
        <v>1.09</v>
      </c>
      <c r="N547" s="20" t="n">
        <v>1.12</v>
      </c>
      <c r="O547" s="21" t="str">
        <f aca="false">IF(R547="","",ROUND(R547*(1-Premissas!$B$4),4))</f>
        <v/>
      </c>
      <c r="P547" s="22"/>
      <c r="Q547" s="22"/>
      <c r="R547" s="23"/>
      <c r="S547" s="24" t="n">
        <v>7904</v>
      </c>
      <c r="T547" s="24" t="n">
        <v>40</v>
      </c>
      <c r="U547" s="25"/>
      <c r="V547" s="19" t="n">
        <f aca="false">IF(COUNT(N547:Q547)=0,"",MIN(N547:Q547))</f>
        <v>1.12</v>
      </c>
      <c r="W547" s="16" t="str">
        <f aca="false">IF(V547="","",INDEX($N$4:$Q$4,MATCH(V547,N547:Q547,0)))</f>
        <v>DIMEC</v>
      </c>
      <c r="X547" s="19" t="str">
        <f aca="false">IF(COUNT(N547:Q547)&lt;2,"",SMALL(N547:Q547,2))</f>
        <v/>
      </c>
      <c r="Y547" s="26" t="n">
        <f aca="false">IF(OR(V547="",M547=0),"",V547/M547-1)</f>
        <v>0.0275229357798166</v>
      </c>
      <c r="Z547" s="26" t="n">
        <f aca="false">IF(OR(V547="",L547=""),"",V547/(L547*E547)-1)</f>
        <v>0.0275229357798166</v>
      </c>
      <c r="AA547" s="16" t="str">
        <f aca="false">IF(V547="","SEM OFERTA",IF(OR(Y547&gt;Premissas!$B$11,Y547&lt;Premissas!$B$12),"VERIFICAR - UNIDADE/EMBALAGEM",IF(Y547&gt;Premissas!$B$6,"NÃO COMPRAR - REAJUSTE &gt;5%","COMPRAR")))</f>
        <v>COMPRAR</v>
      </c>
      <c r="AB547" s="18" t="n">
        <f aca="false">IF(W547="DIMEC",S547,IF(W547="MEDCENTRO",U547,""))</f>
        <v>7904</v>
      </c>
      <c r="AC547" s="18" t="n">
        <f aca="false">IF(AA547&lt;&gt;"COMPRAR",0,IF(AB547="",I547,MIN(I547,AB547)))</f>
        <v>20</v>
      </c>
      <c r="AD547" s="19" t="n">
        <f aca="false">IF(AC547&gt;0,AC547*V547,0)</f>
        <v>22.4</v>
      </c>
      <c r="AE547" s="19" t="n">
        <f aca="false">IF(AC547&gt;0,(M547-V547)*AC547,0)</f>
        <v>-0.600000000000001</v>
      </c>
      <c r="AF547" s="16" t="str">
        <f aca="false">IF(AA547&lt;&gt;"COMPRAR","",IF(AB547="",IF(X547="","",IF(X547-V547&lt;0.01,"EMPATE TÉCNICO","")),IF(AB547&lt;I547,"ESTOQUE INSUFICIENTE",IF(X547="","",IF(X547-V547&lt;0.01,"EMPATE TÉCNICO","")))))</f>
        <v/>
      </c>
      <c r="AG547" s="16" t="s">
        <v>87</v>
      </c>
      <c r="AH547" s="16" t="s">
        <v>1761</v>
      </c>
    </row>
    <row r="548" customFormat="false" ht="15" hidden="false" customHeight="false" outlineLevel="0" collapsed="false">
      <c r="A548" s="16" t="s">
        <v>1782</v>
      </c>
      <c r="B548" s="17" t="s">
        <v>1783</v>
      </c>
      <c r="C548" s="16" t="s">
        <v>1784</v>
      </c>
      <c r="D548" s="16" t="s">
        <v>1666</v>
      </c>
      <c r="E548" s="18" t="n">
        <v>1</v>
      </c>
      <c r="F548" s="16" t="s">
        <v>42</v>
      </c>
      <c r="G548" s="18" t="n">
        <v>8</v>
      </c>
      <c r="H548" s="16" t="n">
        <v>5.4</v>
      </c>
      <c r="I548" s="18" t="n">
        <v>6</v>
      </c>
      <c r="J548" s="19" t="n">
        <v>4.25</v>
      </c>
      <c r="K548" s="19" t="n">
        <v>4.25</v>
      </c>
      <c r="L548" s="19" t="n">
        <v>4.25</v>
      </c>
      <c r="M548" s="19" t="n">
        <f aca="false">IF(J548&gt;0,J548,K548)*E548</f>
        <v>4.25</v>
      </c>
      <c r="N548" s="20"/>
      <c r="O548" s="21" t="n">
        <f aca="false">IF(R548="","",ROUND(R548*(1-Premissas!$B$4),4))</f>
        <v>4.2845</v>
      </c>
      <c r="P548" s="22"/>
      <c r="Q548" s="22"/>
      <c r="R548" s="23" t="n">
        <v>4.51</v>
      </c>
      <c r="S548" s="24"/>
      <c r="T548" s="24"/>
      <c r="U548" s="25" t="n">
        <v>2109</v>
      </c>
      <c r="V548" s="19" t="n">
        <f aca="false">IF(COUNT(N548:Q548)=0,"",MIN(N548:Q548))</f>
        <v>4.2845</v>
      </c>
      <c r="W548" s="16" t="str">
        <f aca="false">IF(V548="","",INDEX($N$4:$Q$4,MATCH(V548,N548:Q548,0)))</f>
        <v>MEDCENTRO</v>
      </c>
      <c r="X548" s="19" t="str">
        <f aca="false">IF(COUNT(N548:Q548)&lt;2,"",SMALL(N548:Q548,2))</f>
        <v/>
      </c>
      <c r="Y548" s="26" t="n">
        <f aca="false">IF(OR(V548="",M548=0),"",V548/M548-1)</f>
        <v>0.00811764705882356</v>
      </c>
      <c r="Z548" s="26" t="n">
        <f aca="false">IF(OR(V548="",L548=""),"",V548/(L548*E548)-1)</f>
        <v>0.00811764705882356</v>
      </c>
      <c r="AA548" s="16" t="str">
        <f aca="false">IF(V548="","SEM OFERTA",IF(OR(Y548&gt;Premissas!$B$11,Y548&lt;Premissas!$B$12),"VERIFICAR - UNIDADE/EMBALAGEM",IF(Y548&gt;Premissas!$B$6,"NÃO COMPRAR - REAJUSTE &gt;5%","COMPRAR")))</f>
        <v>COMPRAR</v>
      </c>
      <c r="AB548" s="18" t="n">
        <f aca="false">IF(W548="DIMEC",S548,IF(W548="MEDCENTRO",U548,""))</f>
        <v>2109</v>
      </c>
      <c r="AC548" s="18" t="n">
        <f aca="false">IF(AA548&lt;&gt;"COMPRAR",0,IF(AB548="",I548,MIN(I548,AB548)))</f>
        <v>6</v>
      </c>
      <c r="AD548" s="19" t="n">
        <f aca="false">IF(AC548&gt;0,AC548*V548,0)</f>
        <v>25.707</v>
      </c>
      <c r="AE548" s="19" t="n">
        <f aca="false">IF(AC548&gt;0,(M548-V548)*AC548,0)</f>
        <v>-0.207000000000003</v>
      </c>
      <c r="AF548" s="16" t="str">
        <f aca="false">IF(AA548&lt;&gt;"COMPRAR","",IF(AB548="",IF(X548="","",IF(X548-V548&lt;0.01,"EMPATE TÉCNICO","")),IF(AB548&lt;I548,"ESTOQUE INSUFICIENTE",IF(X548="","",IF(X548-V548&lt;0.01,"EMPATE TÉCNICO","")))))</f>
        <v/>
      </c>
      <c r="AG548" s="16" t="s">
        <v>139</v>
      </c>
      <c r="AH548" s="16" t="s">
        <v>1761</v>
      </c>
    </row>
    <row r="549" customFormat="false" ht="15" hidden="false" customHeight="false" outlineLevel="0" collapsed="false">
      <c r="A549" s="16" t="s">
        <v>1785</v>
      </c>
      <c r="B549" s="17" t="s">
        <v>1786</v>
      </c>
      <c r="C549" s="16" t="s">
        <v>1787</v>
      </c>
      <c r="D549" s="16" t="s">
        <v>359</v>
      </c>
      <c r="E549" s="18" t="n">
        <v>1</v>
      </c>
      <c r="F549" s="16" t="s">
        <v>42</v>
      </c>
      <c r="G549" s="18" t="n">
        <v>14</v>
      </c>
      <c r="H549" s="16" t="n">
        <v>27.9</v>
      </c>
      <c r="I549" s="18" t="n">
        <v>58</v>
      </c>
      <c r="J549" s="19" t="n">
        <v>2.61</v>
      </c>
      <c r="K549" s="19" t="n">
        <v>2.61</v>
      </c>
      <c r="L549" s="19" t="n">
        <v>2.61</v>
      </c>
      <c r="M549" s="19" t="n">
        <f aca="false">IF(J549&gt;0,J549,K549)*E549</f>
        <v>2.61</v>
      </c>
      <c r="N549" s="20" t="n">
        <v>1.42</v>
      </c>
      <c r="O549" s="21" t="str">
        <f aca="false">IF(R549="","",ROUND(R549*(1-Premissas!$B$4),4))</f>
        <v/>
      </c>
      <c r="P549" s="22"/>
      <c r="Q549" s="22"/>
      <c r="R549" s="23"/>
      <c r="S549" s="24" t="n">
        <v>19</v>
      </c>
      <c r="T549" s="24" t="n">
        <v>48</v>
      </c>
      <c r="U549" s="25"/>
      <c r="V549" s="19" t="n">
        <f aca="false">IF(COUNT(N549:Q549)=0,"",MIN(N549:Q549))</f>
        <v>1.42</v>
      </c>
      <c r="W549" s="16" t="str">
        <f aca="false">IF(V549="","",INDEX($N$4:$Q$4,MATCH(V549,N549:Q549,0)))</f>
        <v>DIMEC</v>
      </c>
      <c r="X549" s="19" t="str">
        <f aca="false">IF(COUNT(N549:Q549)&lt;2,"",SMALL(N549:Q549,2))</f>
        <v/>
      </c>
      <c r="Y549" s="26" t="n">
        <f aca="false">IF(OR(V549="",M549=0),"",V549/M549-1)</f>
        <v>-0.455938697318008</v>
      </c>
      <c r="Z549" s="26" t="n">
        <f aca="false">IF(OR(V549="",L549=""),"",V549/(L549*E549)-1)</f>
        <v>-0.455938697318008</v>
      </c>
      <c r="AA549" s="16" t="str">
        <f aca="false">IF(V549="","SEM OFERTA",IF(OR(Y549&gt;Premissas!$B$11,Y549&lt;Premissas!$B$12),"VERIFICAR - UNIDADE/EMBALAGEM",IF(Y549&gt;Premissas!$B$6,"NÃO COMPRAR - REAJUSTE &gt;5%","COMPRAR")))</f>
        <v>COMPRAR</v>
      </c>
      <c r="AB549" s="18" t="n">
        <f aca="false">IF(W549="DIMEC",S549,IF(W549="MEDCENTRO",U549,""))</f>
        <v>19</v>
      </c>
      <c r="AC549" s="18" t="n">
        <f aca="false">IF(AA549&lt;&gt;"COMPRAR",0,IF(AB549="",I549,MIN(I549,AB549)))</f>
        <v>19</v>
      </c>
      <c r="AD549" s="19" t="n">
        <f aca="false">IF(AC549&gt;0,AC549*V549,0)</f>
        <v>26.98</v>
      </c>
      <c r="AE549" s="19" t="n">
        <f aca="false">IF(AC549&gt;0,(M549-V549)*AC549,0)</f>
        <v>22.61</v>
      </c>
      <c r="AF549" s="16" t="str">
        <f aca="false">IF(AA549&lt;&gt;"COMPRAR","",IF(AB549="",IF(X549="","",IF(X549-V549&lt;0.01,"EMPATE TÉCNICO","")),IF(AB549&lt;I549,"ESTOQUE INSUFICIENTE",IF(X549="","",IF(X549-V549&lt;0.01,"EMPATE TÉCNICO","")))))</f>
        <v>ESTOQUE INSUFICIENTE</v>
      </c>
      <c r="AG549" s="16" t="s">
        <v>87</v>
      </c>
      <c r="AH549" s="16" t="s">
        <v>1761</v>
      </c>
    </row>
    <row r="550" customFormat="false" ht="15" hidden="false" customHeight="false" outlineLevel="0" collapsed="false">
      <c r="A550" s="16" t="s">
        <v>1788</v>
      </c>
      <c r="B550" s="17" t="s">
        <v>1789</v>
      </c>
      <c r="C550" s="16" t="s">
        <v>1790</v>
      </c>
      <c r="D550" s="16" t="s">
        <v>359</v>
      </c>
      <c r="E550" s="18" t="n">
        <v>1</v>
      </c>
      <c r="F550" s="16" t="s">
        <v>43</v>
      </c>
      <c r="G550" s="18" t="n">
        <v>11</v>
      </c>
      <c r="H550" s="16" t="n">
        <v>10.7</v>
      </c>
      <c r="I550" s="18" t="n">
        <v>15</v>
      </c>
      <c r="J550" s="19" t="n">
        <v>2.41</v>
      </c>
      <c r="K550" s="19" t="n">
        <v>2.41</v>
      </c>
      <c r="L550" s="19" t="n">
        <v>2.41</v>
      </c>
      <c r="M550" s="19" t="n">
        <f aca="false">IF(J550&gt;0,J550,K550)*E550</f>
        <v>2.41</v>
      </c>
      <c r="N550" s="20" t="n">
        <v>1.42</v>
      </c>
      <c r="O550" s="21" t="str">
        <f aca="false">IF(R550="","",ROUND(R550*(1-Premissas!$B$4),4))</f>
        <v/>
      </c>
      <c r="P550" s="22"/>
      <c r="Q550" s="22"/>
      <c r="R550" s="23"/>
      <c r="S550" s="24" t="n">
        <v>23</v>
      </c>
      <c r="T550" s="24" t="n">
        <v>48</v>
      </c>
      <c r="U550" s="25"/>
      <c r="V550" s="19" t="n">
        <f aca="false">IF(COUNT(N550:Q550)=0,"",MIN(N550:Q550))</f>
        <v>1.42</v>
      </c>
      <c r="W550" s="16" t="str">
        <f aca="false">IF(V550="","",INDEX($N$4:$Q$4,MATCH(V550,N550:Q550,0)))</f>
        <v>DIMEC</v>
      </c>
      <c r="X550" s="19" t="str">
        <f aca="false">IF(COUNT(N550:Q550)&lt;2,"",SMALL(N550:Q550,2))</f>
        <v/>
      </c>
      <c r="Y550" s="26" t="n">
        <f aca="false">IF(OR(V550="",M550=0),"",V550/M550-1)</f>
        <v>-0.410788381742739</v>
      </c>
      <c r="Z550" s="26" t="n">
        <f aca="false">IF(OR(V550="",L550=""),"",V550/(L550*E550)-1)</f>
        <v>-0.410788381742739</v>
      </c>
      <c r="AA550" s="16" t="str">
        <f aca="false">IF(V550="","SEM OFERTA",IF(OR(Y550&gt;Premissas!$B$11,Y550&lt;Premissas!$B$12),"VERIFICAR - UNIDADE/EMBALAGEM",IF(Y550&gt;Premissas!$B$6,"NÃO COMPRAR - REAJUSTE &gt;5%","COMPRAR")))</f>
        <v>COMPRAR</v>
      </c>
      <c r="AB550" s="18" t="n">
        <f aca="false">IF(W550="DIMEC",S550,IF(W550="MEDCENTRO",U550,""))</f>
        <v>23</v>
      </c>
      <c r="AC550" s="18" t="n">
        <f aca="false">IF(AA550&lt;&gt;"COMPRAR",0,IF(AB550="",I550,MIN(I550,AB550)))</f>
        <v>15</v>
      </c>
      <c r="AD550" s="19" t="n">
        <f aca="false">IF(AC550&gt;0,AC550*V550,0)</f>
        <v>21.3</v>
      </c>
      <c r="AE550" s="19" t="n">
        <f aca="false">IF(AC550&gt;0,(M550-V550)*AC550,0)</f>
        <v>14.85</v>
      </c>
      <c r="AF550" s="16" t="str">
        <f aca="false">IF(AA550&lt;&gt;"COMPRAR","",IF(AB550="",IF(X550="","",IF(X550-V550&lt;0.01,"EMPATE TÉCNICO","")),IF(AB550&lt;I550,"ESTOQUE INSUFICIENTE",IF(X550="","",IF(X550-V550&lt;0.01,"EMPATE TÉCNICO","")))))</f>
        <v/>
      </c>
      <c r="AG550" s="16" t="s">
        <v>360</v>
      </c>
      <c r="AH550" s="16" t="s">
        <v>1761</v>
      </c>
    </row>
    <row r="551" customFormat="false" ht="15" hidden="false" customHeight="false" outlineLevel="0" collapsed="false">
      <c r="A551" s="16" t="s">
        <v>1791</v>
      </c>
      <c r="B551" s="17" t="s">
        <v>1792</v>
      </c>
      <c r="C551" s="16" t="s">
        <v>1793</v>
      </c>
      <c r="D551" s="16" t="s">
        <v>1794</v>
      </c>
      <c r="E551" s="18" t="n">
        <v>1</v>
      </c>
      <c r="F551" s="16" t="s">
        <v>42</v>
      </c>
      <c r="G551" s="18" t="n">
        <v>1</v>
      </c>
      <c r="H551" s="16" t="n">
        <v>2.1</v>
      </c>
      <c r="I551" s="18" t="n">
        <v>5</v>
      </c>
      <c r="J551" s="19" t="n">
        <v>5.1575</v>
      </c>
      <c r="K551" s="19" t="n">
        <v>5.1575</v>
      </c>
      <c r="L551" s="19" t="n">
        <v>5.1575</v>
      </c>
      <c r="M551" s="19" t="n">
        <f aca="false">IF(J551&gt;0,J551,K551)*E551</f>
        <v>5.1575</v>
      </c>
      <c r="N551" s="20" t="n">
        <v>5.43</v>
      </c>
      <c r="O551" s="21" t="str">
        <f aca="false">IF(R551="","",ROUND(R551*(1-Premissas!$B$4),4))</f>
        <v/>
      </c>
      <c r="P551" s="22"/>
      <c r="Q551" s="22"/>
      <c r="R551" s="23"/>
      <c r="S551" s="24" t="n">
        <v>201</v>
      </c>
      <c r="T551" s="24" t="n">
        <v>40</v>
      </c>
      <c r="U551" s="25"/>
      <c r="V551" s="19" t="n">
        <f aca="false">IF(COUNT(N551:Q551)=0,"",MIN(N551:Q551))</f>
        <v>5.43</v>
      </c>
      <c r="W551" s="16" t="str">
        <f aca="false">IF(V551="","",INDEX($N$4:$Q$4,MATCH(V551,N551:Q551,0)))</f>
        <v>DIMEC</v>
      </c>
      <c r="X551" s="19" t="str">
        <f aca="false">IF(COUNT(N551:Q551)&lt;2,"",SMALL(N551:Q551,2))</f>
        <v/>
      </c>
      <c r="Y551" s="26" t="n">
        <f aca="false">IF(OR(V551="",M551=0),"",V551/M551-1)</f>
        <v>0.0528356761997091</v>
      </c>
      <c r="Z551" s="26" t="n">
        <f aca="false">IF(OR(V551="",L551=""),"",V551/(L551*E551)-1)</f>
        <v>0.0528356761997091</v>
      </c>
      <c r="AA551" s="16" t="str">
        <f aca="false">IF(V551="","SEM OFERTA",IF(OR(Y551&gt;Premissas!$B$11,Y551&lt;Premissas!$B$12),"VERIFICAR - UNIDADE/EMBALAGEM",IF(Y551&gt;Premissas!$B$6,"NÃO COMPRAR - REAJUSTE &gt;5%","COMPRAR")))</f>
        <v>NÃO COMPRAR - REAJUSTE &gt;5%</v>
      </c>
      <c r="AB551" s="18" t="n">
        <f aca="false">IF(W551="DIMEC",S551,IF(W551="MEDCENTRO",U551,""))</f>
        <v>201</v>
      </c>
      <c r="AC551" s="18" t="n">
        <f aca="false">IF(AA551&lt;&gt;"COMPRAR",0,IF(AB551="",I551,MIN(I551,AB551)))</f>
        <v>0</v>
      </c>
      <c r="AD551" s="19" t="n">
        <f aca="false">IF(AC551&gt;0,AC551*V551,0)</f>
        <v>0</v>
      </c>
      <c r="AE551" s="19" t="n">
        <f aca="false">IF(AC551&gt;0,(M551-V551)*AC551,0)</f>
        <v>0</v>
      </c>
      <c r="AF551" s="16" t="str">
        <f aca="false">IF(AA551&lt;&gt;"COMPRAR","",IF(AB551="",IF(X551="","",IF(X551-V551&lt;0.01,"EMPATE TÉCNICO","")),IF(AB551&lt;I551,"ESTOQUE INSUFICIENTE",IF(X551="","",IF(X551-V551&lt;0.01,"EMPATE TÉCNICO","")))))</f>
        <v/>
      </c>
      <c r="AG551" s="16" t="s">
        <v>328</v>
      </c>
      <c r="AH551" s="16" t="s">
        <v>1761</v>
      </c>
    </row>
    <row r="552" customFormat="false" ht="15" hidden="false" customHeight="false" outlineLevel="0" collapsed="false">
      <c r="A552" s="16" t="s">
        <v>1795</v>
      </c>
      <c r="B552" s="17" t="s">
        <v>1796</v>
      </c>
      <c r="C552" s="16" t="s">
        <v>1797</v>
      </c>
      <c r="D552" s="16" t="s">
        <v>303</v>
      </c>
      <c r="E552" s="18" t="n">
        <v>1</v>
      </c>
      <c r="F552" s="16" t="s">
        <v>41</v>
      </c>
      <c r="G552" s="18" t="n">
        <v>17</v>
      </c>
      <c r="H552" s="16" t="n">
        <v>12.9</v>
      </c>
      <c r="I552" s="18" t="n">
        <v>17</v>
      </c>
      <c r="J552" s="19" t="n">
        <v>3.81</v>
      </c>
      <c r="K552" s="19" t="n">
        <v>3.81</v>
      </c>
      <c r="L552" s="19" t="n">
        <v>3.81</v>
      </c>
      <c r="M552" s="19" t="n">
        <f aca="false">IF(J552&gt;0,J552,K552)*E552</f>
        <v>3.81</v>
      </c>
      <c r="N552" s="20"/>
      <c r="O552" s="21" t="n">
        <f aca="false">IF(R552="","",ROUND(R552*(1-Premissas!$B$4),4))</f>
        <v>3.762</v>
      </c>
      <c r="P552" s="22"/>
      <c r="Q552" s="22"/>
      <c r="R552" s="23" t="n">
        <v>3.96</v>
      </c>
      <c r="S552" s="24"/>
      <c r="T552" s="24"/>
      <c r="U552" s="25" t="n">
        <v>655</v>
      </c>
      <c r="V552" s="19" t="n">
        <f aca="false">IF(COUNT(N552:Q552)=0,"",MIN(N552:Q552))</f>
        <v>3.762</v>
      </c>
      <c r="W552" s="16" t="str">
        <f aca="false">IF(V552="","",INDEX($N$4:$Q$4,MATCH(V552,N552:Q552,0)))</f>
        <v>MEDCENTRO</v>
      </c>
      <c r="X552" s="19" t="str">
        <f aca="false">IF(COUNT(N552:Q552)&lt;2,"",SMALL(N552:Q552,2))</f>
        <v/>
      </c>
      <c r="Y552" s="26" t="n">
        <f aca="false">IF(OR(V552="",M552=0),"",V552/M552-1)</f>
        <v>-0.0125984251968504</v>
      </c>
      <c r="Z552" s="26" t="n">
        <f aca="false">IF(OR(V552="",L552=""),"",V552/(L552*E552)-1)</f>
        <v>-0.0125984251968504</v>
      </c>
      <c r="AA552" s="16" t="str">
        <f aca="false">IF(V552="","SEM OFERTA",IF(OR(Y552&gt;Premissas!$B$11,Y552&lt;Premissas!$B$12),"VERIFICAR - UNIDADE/EMBALAGEM",IF(Y552&gt;Premissas!$B$6,"NÃO COMPRAR - REAJUSTE &gt;5%","COMPRAR")))</f>
        <v>COMPRAR</v>
      </c>
      <c r="AB552" s="18" t="n">
        <f aca="false">IF(W552="DIMEC",S552,IF(W552="MEDCENTRO",U552,""))</f>
        <v>655</v>
      </c>
      <c r="AC552" s="18" t="n">
        <f aca="false">IF(AA552&lt;&gt;"COMPRAR",0,IF(AB552="",I552,MIN(I552,AB552)))</f>
        <v>17</v>
      </c>
      <c r="AD552" s="19" t="n">
        <f aca="false">IF(AC552&gt;0,AC552*V552,0)</f>
        <v>63.954</v>
      </c>
      <c r="AE552" s="19" t="n">
        <f aca="false">IF(AC552&gt;0,(M552-V552)*AC552,0)</f>
        <v>0.816000000000001</v>
      </c>
      <c r="AF552" s="16" t="str">
        <f aca="false">IF(AA552&lt;&gt;"COMPRAR","",IF(AB552="",IF(X552="","",IF(X552-V552&lt;0.01,"EMPATE TÉCNICO","")),IF(AB552&lt;I552,"ESTOQUE INSUFICIENTE",IF(X552="","",IF(X552-V552&lt;0.01,"EMPATE TÉCNICO","")))))</f>
        <v/>
      </c>
      <c r="AG552" s="16" t="s">
        <v>1798</v>
      </c>
      <c r="AH552" s="16" t="s">
        <v>1761</v>
      </c>
    </row>
    <row r="553" customFormat="false" ht="15" hidden="false" customHeight="false" outlineLevel="0" collapsed="false">
      <c r="A553" s="16" t="s">
        <v>1799</v>
      </c>
      <c r="B553" s="17" t="s">
        <v>1800</v>
      </c>
      <c r="C553" s="16" t="s">
        <v>1801</v>
      </c>
      <c r="D553" s="16" t="s">
        <v>1802</v>
      </c>
      <c r="E553" s="18" t="n">
        <v>1</v>
      </c>
      <c r="F553" s="16" t="s">
        <v>42</v>
      </c>
      <c r="G553" s="18" t="n">
        <v>8</v>
      </c>
      <c r="H553" s="16" t="n">
        <v>5.4</v>
      </c>
      <c r="I553" s="18" t="n">
        <v>6</v>
      </c>
      <c r="J553" s="19" t="n">
        <v>9.28</v>
      </c>
      <c r="K553" s="19" t="n">
        <v>9.28</v>
      </c>
      <c r="L553" s="19" t="n">
        <v>9.28</v>
      </c>
      <c r="M553" s="19" t="n">
        <f aca="false">IF(J553&gt;0,J553,K553)*E553</f>
        <v>9.28</v>
      </c>
      <c r="N553" s="20"/>
      <c r="O553" s="21" t="n">
        <f aca="false">IF(R553="","",ROUND(R553*(1-Premissas!$B$4),4))</f>
        <v>9.3385</v>
      </c>
      <c r="P553" s="22"/>
      <c r="Q553" s="22"/>
      <c r="R553" s="23" t="n">
        <v>9.83</v>
      </c>
      <c r="S553" s="24"/>
      <c r="T553" s="24"/>
      <c r="U553" s="25" t="n">
        <v>270</v>
      </c>
      <c r="V553" s="19" t="n">
        <f aca="false">IF(COUNT(N553:Q553)=0,"",MIN(N553:Q553))</f>
        <v>9.3385</v>
      </c>
      <c r="W553" s="16" t="str">
        <f aca="false">IF(V553="","",INDEX($N$4:$Q$4,MATCH(V553,N553:Q553,0)))</f>
        <v>MEDCENTRO</v>
      </c>
      <c r="X553" s="19" t="str">
        <f aca="false">IF(COUNT(N553:Q553)&lt;2,"",SMALL(N553:Q553,2))</f>
        <v/>
      </c>
      <c r="Y553" s="26" t="n">
        <f aca="false">IF(OR(V553="",M553=0),"",V553/M553-1)</f>
        <v>0.00630387931034493</v>
      </c>
      <c r="Z553" s="26" t="n">
        <f aca="false">IF(OR(V553="",L553=""),"",V553/(L553*E553)-1)</f>
        <v>0.00630387931034493</v>
      </c>
      <c r="AA553" s="16" t="str">
        <f aca="false">IF(V553="","SEM OFERTA",IF(OR(Y553&gt;Premissas!$B$11,Y553&lt;Premissas!$B$12),"VERIFICAR - UNIDADE/EMBALAGEM",IF(Y553&gt;Premissas!$B$6,"NÃO COMPRAR - REAJUSTE &gt;5%","COMPRAR")))</f>
        <v>COMPRAR</v>
      </c>
      <c r="AB553" s="18" t="n">
        <f aca="false">IF(W553="DIMEC",S553,IF(W553="MEDCENTRO",U553,""))</f>
        <v>270</v>
      </c>
      <c r="AC553" s="18" t="n">
        <f aca="false">IF(AA553&lt;&gt;"COMPRAR",0,IF(AB553="",I553,MIN(I553,AB553)))</f>
        <v>6</v>
      </c>
      <c r="AD553" s="19" t="n">
        <f aca="false">IF(AC553&gt;0,AC553*V553,0)</f>
        <v>56.031</v>
      </c>
      <c r="AE553" s="19" t="n">
        <f aca="false">IF(AC553&gt;0,(M553-V553)*AC553,0)</f>
        <v>-0.351000000000003</v>
      </c>
      <c r="AF553" s="16" t="str">
        <f aca="false">IF(AA553&lt;&gt;"COMPRAR","",IF(AB553="",IF(X553="","",IF(X553-V553&lt;0.01,"EMPATE TÉCNICO","")),IF(AB553&lt;I553,"ESTOQUE INSUFICIENTE",IF(X553="","",IF(X553-V553&lt;0.01,"EMPATE TÉCNICO","")))))</f>
        <v/>
      </c>
      <c r="AG553" s="16" t="s">
        <v>1803</v>
      </c>
      <c r="AH553" s="16" t="s">
        <v>1761</v>
      </c>
    </row>
    <row r="554" customFormat="false" ht="15" hidden="false" customHeight="false" outlineLevel="0" collapsed="false">
      <c r="A554" s="16" t="s">
        <v>1804</v>
      </c>
      <c r="B554" s="17" t="s">
        <v>1805</v>
      </c>
      <c r="C554" s="16" t="s">
        <v>1806</v>
      </c>
      <c r="D554" s="16" t="s">
        <v>303</v>
      </c>
      <c r="E554" s="18" t="n">
        <v>1</v>
      </c>
      <c r="F554" s="16" t="s">
        <v>43</v>
      </c>
      <c r="G554" s="18" t="n">
        <v>1</v>
      </c>
      <c r="H554" s="16" t="n">
        <v>2.5</v>
      </c>
      <c r="I554" s="18" t="n">
        <v>6</v>
      </c>
      <c r="J554" s="19" t="n">
        <v>1.84</v>
      </c>
      <c r="K554" s="19" t="n">
        <v>1.84</v>
      </c>
      <c r="L554" s="19" t="n">
        <v>1.84</v>
      </c>
      <c r="M554" s="19" t="n">
        <f aca="false">IF(J554&gt;0,J554,K554)*E554</f>
        <v>1.84</v>
      </c>
      <c r="N554" s="20"/>
      <c r="O554" s="21" t="n">
        <f aca="false">IF(R554="","",ROUND(R554*(1-Premissas!$B$4),4))</f>
        <v>2.0995</v>
      </c>
      <c r="P554" s="22"/>
      <c r="Q554" s="22"/>
      <c r="R554" s="23" t="n">
        <v>2.21</v>
      </c>
      <c r="S554" s="24"/>
      <c r="T554" s="24"/>
      <c r="U554" s="25" t="n">
        <v>218</v>
      </c>
      <c r="V554" s="19" t="n">
        <f aca="false">IF(COUNT(N554:Q554)=0,"",MIN(N554:Q554))</f>
        <v>2.0995</v>
      </c>
      <c r="W554" s="16" t="str">
        <f aca="false">IF(V554="","",INDEX($N$4:$Q$4,MATCH(V554,N554:Q554,0)))</f>
        <v>MEDCENTRO</v>
      </c>
      <c r="X554" s="19" t="str">
        <f aca="false">IF(COUNT(N554:Q554)&lt;2,"",SMALL(N554:Q554,2))</f>
        <v/>
      </c>
      <c r="Y554" s="26" t="n">
        <f aca="false">IF(OR(V554="",M554=0),"",V554/M554-1)</f>
        <v>0.141032608695652</v>
      </c>
      <c r="Z554" s="26" t="n">
        <f aca="false">IF(OR(V554="",L554=""),"",V554/(L554*E554)-1)</f>
        <v>0.141032608695652</v>
      </c>
      <c r="AA554" s="16" t="str">
        <f aca="false">IF(V554="","SEM OFERTA",IF(OR(Y554&gt;Premissas!$B$11,Y554&lt;Premissas!$B$12),"VERIFICAR - UNIDADE/EMBALAGEM",IF(Y554&gt;Premissas!$B$6,"NÃO COMPRAR - REAJUSTE &gt;5%","COMPRAR")))</f>
        <v>NÃO COMPRAR - REAJUSTE &gt;5%</v>
      </c>
      <c r="AB554" s="18" t="n">
        <f aca="false">IF(W554="DIMEC",S554,IF(W554="MEDCENTRO",U554,""))</f>
        <v>218</v>
      </c>
      <c r="AC554" s="18" t="n">
        <f aca="false">IF(AA554&lt;&gt;"COMPRAR",0,IF(AB554="",I554,MIN(I554,AB554)))</f>
        <v>0</v>
      </c>
      <c r="AD554" s="19" t="n">
        <f aca="false">IF(AC554&gt;0,AC554*V554,0)</f>
        <v>0</v>
      </c>
      <c r="AE554" s="19" t="n">
        <f aca="false">IF(AC554&gt;0,(M554-V554)*AC554,0)</f>
        <v>0</v>
      </c>
      <c r="AF554" s="16" t="str">
        <f aca="false">IF(AA554&lt;&gt;"COMPRAR","",IF(AB554="",IF(X554="","",IF(X554-V554&lt;0.01,"EMPATE TÉCNICO","")),IF(AB554&lt;I554,"ESTOQUE INSUFICIENTE",IF(X554="","",IF(X554-V554&lt;0.01,"EMPATE TÉCNICO","")))))</f>
        <v/>
      </c>
      <c r="AG554" s="16" t="s">
        <v>1798</v>
      </c>
      <c r="AH554" s="16" t="s">
        <v>1761</v>
      </c>
    </row>
    <row r="555" customFormat="false" ht="15" hidden="false" customHeight="false" outlineLevel="0" collapsed="false">
      <c r="A555" s="16" t="s">
        <v>1807</v>
      </c>
      <c r="B555" s="17" t="s">
        <v>1808</v>
      </c>
      <c r="C555" s="16" t="s">
        <v>1809</v>
      </c>
      <c r="D555" s="16" t="s">
        <v>303</v>
      </c>
      <c r="E555" s="18" t="n">
        <v>1</v>
      </c>
      <c r="F555" s="16" t="s">
        <v>43</v>
      </c>
      <c r="G555" s="18" t="n">
        <v>1</v>
      </c>
      <c r="H555" s="16" t="n">
        <v>2.2</v>
      </c>
      <c r="I555" s="18" t="n">
        <v>5</v>
      </c>
      <c r="J555" s="19" t="n">
        <v>1.79</v>
      </c>
      <c r="K555" s="19" t="n">
        <v>1.79</v>
      </c>
      <c r="L555" s="19" t="n">
        <v>1.79</v>
      </c>
      <c r="M555" s="19" t="n">
        <f aca="false">IF(J555&gt;0,J555,K555)*E555</f>
        <v>1.79</v>
      </c>
      <c r="N555" s="20"/>
      <c r="O555" s="21" t="n">
        <f aca="false">IF(R555="","",ROUND(R555*(1-Premissas!$B$4),4))</f>
        <v>2.0615</v>
      </c>
      <c r="P555" s="22"/>
      <c r="Q555" s="22"/>
      <c r="R555" s="23" t="n">
        <v>2.17</v>
      </c>
      <c r="S555" s="24"/>
      <c r="T555" s="24"/>
      <c r="U555" s="25" t="n">
        <v>614</v>
      </c>
      <c r="V555" s="19" t="n">
        <f aca="false">IF(COUNT(N555:Q555)=0,"",MIN(N555:Q555))</f>
        <v>2.0615</v>
      </c>
      <c r="W555" s="16" t="str">
        <f aca="false">IF(V555="","",INDEX($N$4:$Q$4,MATCH(V555,N555:Q555,0)))</f>
        <v>MEDCENTRO</v>
      </c>
      <c r="X555" s="19" t="str">
        <f aca="false">IF(COUNT(N555:Q555)&lt;2,"",SMALL(N555:Q555,2))</f>
        <v/>
      </c>
      <c r="Y555" s="26" t="n">
        <f aca="false">IF(OR(V555="",M555=0),"",V555/M555-1)</f>
        <v>0.151675977653631</v>
      </c>
      <c r="Z555" s="26" t="n">
        <f aca="false">IF(OR(V555="",L555=""),"",V555/(L555*E555)-1)</f>
        <v>0.151675977653631</v>
      </c>
      <c r="AA555" s="16" t="str">
        <f aca="false">IF(V555="","SEM OFERTA",IF(OR(Y555&gt;Premissas!$B$11,Y555&lt;Premissas!$B$12),"VERIFICAR - UNIDADE/EMBALAGEM",IF(Y555&gt;Premissas!$B$6,"NÃO COMPRAR - REAJUSTE &gt;5%","COMPRAR")))</f>
        <v>NÃO COMPRAR - REAJUSTE &gt;5%</v>
      </c>
      <c r="AB555" s="18" t="n">
        <f aca="false">IF(W555="DIMEC",S555,IF(W555="MEDCENTRO",U555,""))</f>
        <v>614</v>
      </c>
      <c r="AC555" s="18" t="n">
        <f aca="false">IF(AA555&lt;&gt;"COMPRAR",0,IF(AB555="",I555,MIN(I555,AB555)))</f>
        <v>0</v>
      </c>
      <c r="AD555" s="19" t="n">
        <f aca="false">IF(AC555&gt;0,AC555*V555,0)</f>
        <v>0</v>
      </c>
      <c r="AE555" s="19" t="n">
        <f aca="false">IF(AC555&gt;0,(M555-V555)*AC555,0)</f>
        <v>0</v>
      </c>
      <c r="AF555" s="16" t="str">
        <f aca="false">IF(AA555&lt;&gt;"COMPRAR","",IF(AB555="",IF(X555="","",IF(X555-V555&lt;0.01,"EMPATE TÉCNICO","")),IF(AB555&lt;I555,"ESTOQUE INSUFICIENTE",IF(X555="","",IF(X555-V555&lt;0.01,"EMPATE TÉCNICO","")))))</f>
        <v/>
      </c>
      <c r="AG555" s="16" t="s">
        <v>1798</v>
      </c>
      <c r="AH555" s="16" t="s">
        <v>1761</v>
      </c>
    </row>
    <row r="556" customFormat="false" ht="15" hidden="false" customHeight="false" outlineLevel="0" collapsed="false">
      <c r="A556" s="16" t="s">
        <v>1810</v>
      </c>
      <c r="B556" s="17" t="s">
        <v>1811</v>
      </c>
      <c r="C556" s="16" t="s">
        <v>1812</v>
      </c>
      <c r="D556" s="16" t="s">
        <v>1666</v>
      </c>
      <c r="E556" s="18" t="n">
        <v>1</v>
      </c>
      <c r="F556" s="16" t="s">
        <v>42</v>
      </c>
      <c r="G556" s="18" t="n">
        <v>12</v>
      </c>
      <c r="H556" s="16" t="n">
        <v>8.6</v>
      </c>
      <c r="I556" s="18" t="n">
        <v>10</v>
      </c>
      <c r="J556" s="19" t="n">
        <v>4.34</v>
      </c>
      <c r="K556" s="19" t="n">
        <v>4.34</v>
      </c>
      <c r="L556" s="19" t="n">
        <v>4.34</v>
      </c>
      <c r="M556" s="19" t="n">
        <f aca="false">IF(J556&gt;0,J556,K556)*E556</f>
        <v>4.34</v>
      </c>
      <c r="N556" s="20"/>
      <c r="O556" s="21" t="n">
        <f aca="false">IF(R556="","",ROUND(R556*(1-Premissas!$B$4),4))</f>
        <v>3.876</v>
      </c>
      <c r="P556" s="22"/>
      <c r="Q556" s="22"/>
      <c r="R556" s="23" t="n">
        <v>4.08</v>
      </c>
      <c r="S556" s="24"/>
      <c r="T556" s="24"/>
      <c r="U556" s="25" t="n">
        <v>1570</v>
      </c>
      <c r="V556" s="19" t="n">
        <f aca="false">IF(COUNT(N556:Q556)=0,"",MIN(N556:Q556))</f>
        <v>3.876</v>
      </c>
      <c r="W556" s="16" t="str">
        <f aca="false">IF(V556="","",INDEX($N$4:$Q$4,MATCH(V556,N556:Q556,0)))</f>
        <v>MEDCENTRO</v>
      </c>
      <c r="X556" s="19" t="str">
        <f aca="false">IF(COUNT(N556:Q556)&lt;2,"",SMALL(N556:Q556,2))</f>
        <v/>
      </c>
      <c r="Y556" s="26" t="n">
        <f aca="false">IF(OR(V556="",M556=0),"",V556/M556-1)</f>
        <v>-0.106912442396313</v>
      </c>
      <c r="Z556" s="26" t="n">
        <f aca="false">IF(OR(V556="",L556=""),"",V556/(L556*E556)-1)</f>
        <v>-0.106912442396313</v>
      </c>
      <c r="AA556" s="16" t="str">
        <f aca="false">IF(V556="","SEM OFERTA",IF(OR(Y556&gt;Premissas!$B$11,Y556&lt;Premissas!$B$12),"VERIFICAR - UNIDADE/EMBALAGEM",IF(Y556&gt;Premissas!$B$6,"NÃO COMPRAR - REAJUSTE &gt;5%","COMPRAR")))</f>
        <v>COMPRAR</v>
      </c>
      <c r="AB556" s="18" t="n">
        <f aca="false">IF(W556="DIMEC",S556,IF(W556="MEDCENTRO",U556,""))</f>
        <v>1570</v>
      </c>
      <c r="AC556" s="18" t="n">
        <f aca="false">IF(AA556&lt;&gt;"COMPRAR",0,IF(AB556="",I556,MIN(I556,AB556)))</f>
        <v>10</v>
      </c>
      <c r="AD556" s="19" t="n">
        <f aca="false">IF(AC556&gt;0,AC556*V556,0)</f>
        <v>38.76</v>
      </c>
      <c r="AE556" s="19" t="n">
        <f aca="false">IF(AC556&gt;0,(M556-V556)*AC556,0)</f>
        <v>4.64</v>
      </c>
      <c r="AF556" s="16" t="str">
        <f aca="false">IF(AA556&lt;&gt;"COMPRAR","",IF(AB556="",IF(X556="","",IF(X556-V556&lt;0.01,"EMPATE TÉCNICO","")),IF(AB556&lt;I556,"ESTOQUE INSUFICIENTE",IF(X556="","",IF(X556-V556&lt;0.01,"EMPATE TÉCNICO","")))))</f>
        <v/>
      </c>
      <c r="AG556" s="16" t="s">
        <v>139</v>
      </c>
      <c r="AH556" s="16" t="s">
        <v>1761</v>
      </c>
    </row>
    <row r="557" customFormat="false" ht="15" hidden="false" customHeight="false" outlineLevel="0" collapsed="false">
      <c r="A557" s="16" t="s">
        <v>1813</v>
      </c>
      <c r="B557" s="17" t="s">
        <v>1814</v>
      </c>
      <c r="C557" s="16" t="s">
        <v>1815</v>
      </c>
      <c r="D557" s="16" t="s">
        <v>303</v>
      </c>
      <c r="E557" s="18" t="n">
        <v>1</v>
      </c>
      <c r="F557" s="16" t="s">
        <v>42</v>
      </c>
      <c r="G557" s="18" t="n">
        <v>1</v>
      </c>
      <c r="H557" s="16" t="n">
        <v>3.5</v>
      </c>
      <c r="I557" s="18" t="n">
        <v>8</v>
      </c>
      <c r="J557" s="19" t="n">
        <v>6.51</v>
      </c>
      <c r="K557" s="19" t="n">
        <v>6.51</v>
      </c>
      <c r="L557" s="19" t="n">
        <v>6.51</v>
      </c>
      <c r="M557" s="19" t="n">
        <f aca="false">IF(J557&gt;0,J557,K557)*E557</f>
        <v>6.51</v>
      </c>
      <c r="N557" s="20"/>
      <c r="O557" s="21" t="n">
        <f aca="false">IF(R557="","",ROUND(R557*(1-Premissas!$B$4),4))</f>
        <v>7.4005</v>
      </c>
      <c r="P557" s="22"/>
      <c r="Q557" s="22"/>
      <c r="R557" s="23" t="n">
        <v>7.79</v>
      </c>
      <c r="S557" s="24"/>
      <c r="T557" s="24"/>
      <c r="U557" s="25" t="n">
        <v>71</v>
      </c>
      <c r="V557" s="19" t="n">
        <f aca="false">IF(COUNT(N557:Q557)=0,"",MIN(N557:Q557))</f>
        <v>7.4005</v>
      </c>
      <c r="W557" s="16" t="str">
        <f aca="false">IF(V557="","",INDEX($N$4:$Q$4,MATCH(V557,N557:Q557,0)))</f>
        <v>MEDCENTRO</v>
      </c>
      <c r="X557" s="19" t="str">
        <f aca="false">IF(COUNT(N557:Q557)&lt;2,"",SMALL(N557:Q557,2))</f>
        <v/>
      </c>
      <c r="Y557" s="26" t="n">
        <f aca="false">IF(OR(V557="",M557=0),"",V557/M557-1)</f>
        <v>0.13678955453149</v>
      </c>
      <c r="Z557" s="26" t="n">
        <f aca="false">IF(OR(V557="",L557=""),"",V557/(L557*E557)-1)</f>
        <v>0.13678955453149</v>
      </c>
      <c r="AA557" s="16" t="str">
        <f aca="false">IF(V557="","SEM OFERTA",IF(OR(Y557&gt;Premissas!$B$11,Y557&lt;Premissas!$B$12),"VERIFICAR - UNIDADE/EMBALAGEM",IF(Y557&gt;Premissas!$B$6,"NÃO COMPRAR - REAJUSTE &gt;5%","COMPRAR")))</f>
        <v>NÃO COMPRAR - REAJUSTE &gt;5%</v>
      </c>
      <c r="AB557" s="18" t="n">
        <f aca="false">IF(W557="DIMEC",S557,IF(W557="MEDCENTRO",U557,""))</f>
        <v>71</v>
      </c>
      <c r="AC557" s="18" t="n">
        <f aca="false">IF(AA557&lt;&gt;"COMPRAR",0,IF(AB557="",I557,MIN(I557,AB557)))</f>
        <v>0</v>
      </c>
      <c r="AD557" s="19" t="n">
        <f aca="false">IF(AC557&gt;0,AC557*V557,0)</f>
        <v>0</v>
      </c>
      <c r="AE557" s="19" t="n">
        <f aca="false">IF(AC557&gt;0,(M557-V557)*AC557,0)</f>
        <v>0</v>
      </c>
      <c r="AF557" s="16" t="str">
        <f aca="false">IF(AA557&lt;&gt;"COMPRAR","",IF(AB557="",IF(X557="","",IF(X557-V557&lt;0.01,"EMPATE TÉCNICO","")),IF(AB557&lt;I557,"ESTOQUE INSUFICIENTE",IF(X557="","",IF(X557-V557&lt;0.01,"EMPATE TÉCNICO","")))))</f>
        <v/>
      </c>
      <c r="AG557" s="16" t="s">
        <v>87</v>
      </c>
      <c r="AH557" s="16" t="s">
        <v>1761</v>
      </c>
    </row>
    <row r="558" customFormat="false" ht="15" hidden="false" customHeight="false" outlineLevel="0" collapsed="false">
      <c r="A558" s="16" t="s">
        <v>1816</v>
      </c>
      <c r="B558" s="17" t="s">
        <v>1817</v>
      </c>
      <c r="C558" s="16" t="s">
        <v>1818</v>
      </c>
      <c r="D558" s="16" t="s">
        <v>303</v>
      </c>
      <c r="E558" s="18" t="n">
        <v>1</v>
      </c>
      <c r="F558" s="16" t="s">
        <v>41</v>
      </c>
      <c r="G558" s="18" t="n">
        <v>8</v>
      </c>
      <c r="H558" s="16" t="n">
        <v>6.4</v>
      </c>
      <c r="I558" s="18" t="n">
        <v>9</v>
      </c>
      <c r="J558" s="19" t="n">
        <v>6.51</v>
      </c>
      <c r="K558" s="19" t="n">
        <v>6.51</v>
      </c>
      <c r="L558" s="19" t="n">
        <v>6.51</v>
      </c>
      <c r="M558" s="19" t="n">
        <f aca="false">IF(J558&gt;0,J558,K558)*E558</f>
        <v>6.51</v>
      </c>
      <c r="N558" s="20"/>
      <c r="O558" s="21" t="n">
        <f aca="false">IF(R558="","",ROUND(R558*(1-Premissas!$B$4),4))</f>
        <v>6.3935</v>
      </c>
      <c r="P558" s="22"/>
      <c r="Q558" s="22"/>
      <c r="R558" s="23" t="n">
        <v>6.73</v>
      </c>
      <c r="S558" s="24"/>
      <c r="T558" s="24"/>
      <c r="U558" s="25" t="n">
        <v>32</v>
      </c>
      <c r="V558" s="19" t="n">
        <f aca="false">IF(COUNT(N558:Q558)=0,"",MIN(N558:Q558))</f>
        <v>6.3935</v>
      </c>
      <c r="W558" s="16" t="str">
        <f aca="false">IF(V558="","",INDEX($N$4:$Q$4,MATCH(V558,N558:Q558,0)))</f>
        <v>MEDCENTRO</v>
      </c>
      <c r="X558" s="19" t="str">
        <f aca="false">IF(COUNT(N558:Q558)&lt;2,"",SMALL(N558:Q558,2))</f>
        <v/>
      </c>
      <c r="Y558" s="26" t="n">
        <f aca="false">IF(OR(V558="",M558=0),"",V558/M558-1)</f>
        <v>-0.0178955453149</v>
      </c>
      <c r="Z558" s="26" t="n">
        <f aca="false">IF(OR(V558="",L558=""),"",V558/(L558*E558)-1)</f>
        <v>-0.0178955453149</v>
      </c>
      <c r="AA558" s="16" t="str">
        <f aca="false">IF(V558="","SEM OFERTA",IF(OR(Y558&gt;Premissas!$B$11,Y558&lt;Premissas!$B$12),"VERIFICAR - UNIDADE/EMBALAGEM",IF(Y558&gt;Premissas!$B$6,"NÃO COMPRAR - REAJUSTE &gt;5%","COMPRAR")))</f>
        <v>COMPRAR</v>
      </c>
      <c r="AB558" s="18" t="n">
        <f aca="false">IF(W558="DIMEC",S558,IF(W558="MEDCENTRO",U558,""))</f>
        <v>32</v>
      </c>
      <c r="AC558" s="18" t="n">
        <f aca="false">IF(AA558&lt;&gt;"COMPRAR",0,IF(AB558="",I558,MIN(I558,AB558)))</f>
        <v>9</v>
      </c>
      <c r="AD558" s="19" t="n">
        <f aca="false">IF(AC558&gt;0,AC558*V558,0)</f>
        <v>57.5415</v>
      </c>
      <c r="AE558" s="19" t="n">
        <f aca="false">IF(AC558&gt;0,(M558-V558)*AC558,0)</f>
        <v>1.04849999999999</v>
      </c>
      <c r="AF558" s="16" t="str">
        <f aca="false">IF(AA558&lt;&gt;"COMPRAR","",IF(AB558="",IF(X558="","",IF(X558-V558&lt;0.01,"EMPATE TÉCNICO","")),IF(AB558&lt;I558,"ESTOQUE INSUFICIENTE",IF(X558="","",IF(X558-V558&lt;0.01,"EMPATE TÉCNICO","")))))</f>
        <v/>
      </c>
      <c r="AG558" s="16" t="s">
        <v>139</v>
      </c>
      <c r="AH558" s="16" t="s">
        <v>1761</v>
      </c>
    </row>
    <row r="559" customFormat="false" ht="15" hidden="false" customHeight="false" outlineLevel="0" collapsed="false">
      <c r="A559" s="16" t="s">
        <v>1819</v>
      </c>
      <c r="B559" s="17" t="s">
        <v>1820</v>
      </c>
      <c r="C559" s="16" t="s">
        <v>1821</v>
      </c>
      <c r="D559" s="16" t="s">
        <v>303</v>
      </c>
      <c r="E559" s="18" t="n">
        <v>1</v>
      </c>
      <c r="F559" s="16" t="s">
        <v>43</v>
      </c>
      <c r="G559" s="18" t="n">
        <v>3</v>
      </c>
      <c r="H559" s="16" t="n">
        <v>1.3</v>
      </c>
      <c r="I559" s="18" t="n">
        <v>1</v>
      </c>
      <c r="J559" s="19" t="n">
        <v>4.38</v>
      </c>
      <c r="K559" s="19" t="n">
        <v>4.38</v>
      </c>
      <c r="L559" s="19" t="n">
        <v>4.38</v>
      </c>
      <c r="M559" s="19" t="n">
        <f aca="false">IF(J559&gt;0,J559,K559)*E559</f>
        <v>4.38</v>
      </c>
      <c r="N559" s="20"/>
      <c r="O559" s="21" t="n">
        <f aca="false">IF(R559="","",ROUND(R559*(1-Premissas!$B$4),4))</f>
        <v>4.693</v>
      </c>
      <c r="P559" s="22"/>
      <c r="Q559" s="22"/>
      <c r="R559" s="23" t="n">
        <v>4.94</v>
      </c>
      <c r="S559" s="24"/>
      <c r="T559" s="24"/>
      <c r="U559" s="25" t="n">
        <v>253</v>
      </c>
      <c r="V559" s="19" t="n">
        <f aca="false">IF(COUNT(N559:Q559)=0,"",MIN(N559:Q559))</f>
        <v>4.693</v>
      </c>
      <c r="W559" s="16" t="str">
        <f aca="false">IF(V559="","",INDEX($N$4:$Q$4,MATCH(V559,N559:Q559,0)))</f>
        <v>MEDCENTRO</v>
      </c>
      <c r="X559" s="19" t="str">
        <f aca="false">IF(COUNT(N559:Q559)&lt;2,"",SMALL(N559:Q559,2))</f>
        <v/>
      </c>
      <c r="Y559" s="26" t="n">
        <f aca="false">IF(OR(V559="",M559=0),"",V559/M559-1)</f>
        <v>0.0714611872146118</v>
      </c>
      <c r="Z559" s="26" t="n">
        <f aca="false">IF(OR(V559="",L559=""),"",V559/(L559*E559)-1)</f>
        <v>0.0714611872146118</v>
      </c>
      <c r="AA559" s="16" t="str">
        <f aca="false">IF(V559="","SEM OFERTA",IF(OR(Y559&gt;Premissas!$B$11,Y559&lt;Premissas!$B$12),"VERIFICAR - UNIDADE/EMBALAGEM",IF(Y559&gt;Premissas!$B$6,"NÃO COMPRAR - REAJUSTE &gt;5%","COMPRAR")))</f>
        <v>NÃO COMPRAR - REAJUSTE &gt;5%</v>
      </c>
      <c r="AB559" s="18" t="n">
        <f aca="false">IF(W559="DIMEC",S559,IF(W559="MEDCENTRO",U559,""))</f>
        <v>253</v>
      </c>
      <c r="AC559" s="18" t="n">
        <f aca="false">IF(AA559&lt;&gt;"COMPRAR",0,IF(AB559="",I559,MIN(I559,AB559)))</f>
        <v>0</v>
      </c>
      <c r="AD559" s="19" t="n">
        <f aca="false">IF(AC559&gt;0,AC559*V559,0)</f>
        <v>0</v>
      </c>
      <c r="AE559" s="19" t="n">
        <f aca="false">IF(AC559&gt;0,(M559-V559)*AC559,0)</f>
        <v>0</v>
      </c>
      <c r="AF559" s="16" t="str">
        <f aca="false">IF(AA559&lt;&gt;"COMPRAR","",IF(AB559="",IF(X559="","",IF(X559-V559&lt;0.01,"EMPATE TÉCNICO","")),IF(AB559&lt;I559,"ESTOQUE INSUFICIENTE",IF(X559="","",IF(X559-V559&lt;0.01,"EMPATE TÉCNICO","")))))</f>
        <v/>
      </c>
      <c r="AG559" s="16" t="s">
        <v>1798</v>
      </c>
      <c r="AH559" s="16" t="s">
        <v>1761</v>
      </c>
    </row>
    <row r="560" customFormat="false" ht="15" hidden="false" customHeight="false" outlineLevel="0" collapsed="false">
      <c r="A560" s="16" t="s">
        <v>1822</v>
      </c>
      <c r="B560" s="17" t="s">
        <v>1823</v>
      </c>
      <c r="C560" s="16" t="s">
        <v>1824</v>
      </c>
      <c r="D560" s="16" t="s">
        <v>1825</v>
      </c>
      <c r="E560" s="18" t="n">
        <v>1</v>
      </c>
      <c r="F560" s="16" t="s">
        <v>43</v>
      </c>
      <c r="G560" s="18" t="n">
        <v>1</v>
      </c>
      <c r="H560" s="16" t="n">
        <v>2.1</v>
      </c>
      <c r="I560" s="18" t="n">
        <v>5</v>
      </c>
      <c r="J560" s="19" t="n">
        <v>2.51833333333333</v>
      </c>
      <c r="K560" s="19" t="n">
        <v>2.51833333333333</v>
      </c>
      <c r="L560" s="19" t="n">
        <v>2.5183</v>
      </c>
      <c r="M560" s="19" t="n">
        <f aca="false">IF(J560&gt;0,J560,K560)*E560</f>
        <v>2.51833333333333</v>
      </c>
      <c r="N560" s="20"/>
      <c r="O560" s="21" t="n">
        <f aca="false">IF(R560="","",ROUND(R560*(1-Premissas!$B$4),4))</f>
        <v>2.4985</v>
      </c>
      <c r="P560" s="22"/>
      <c r="Q560" s="22"/>
      <c r="R560" s="23" t="n">
        <v>2.63</v>
      </c>
      <c r="S560" s="24"/>
      <c r="T560" s="24"/>
      <c r="U560" s="25" t="n">
        <v>1</v>
      </c>
      <c r="V560" s="19" t="n">
        <f aca="false">IF(COUNT(N560:Q560)=0,"",MIN(N560:Q560))</f>
        <v>2.4985</v>
      </c>
      <c r="W560" s="16" t="str">
        <f aca="false">IF(V560="","",INDEX($N$4:$Q$4,MATCH(V560,N560:Q560,0)))</f>
        <v>MEDCENTRO</v>
      </c>
      <c r="X560" s="19" t="str">
        <f aca="false">IF(COUNT(N560:Q560)&lt;2,"",SMALL(N560:Q560,2))</f>
        <v/>
      </c>
      <c r="Y560" s="26" t="n">
        <f aca="false">IF(OR(V560="",M560=0),"",V560/M560-1)</f>
        <v>-0.00787557908669623</v>
      </c>
      <c r="Z560" s="26" t="n">
        <f aca="false">IF(OR(V560="",L560=""),"",V560/(L560*E560)-1)</f>
        <v>-0.00786244688877424</v>
      </c>
      <c r="AA560" s="16" t="str">
        <f aca="false">IF(V560="","SEM OFERTA",IF(OR(Y560&gt;Premissas!$B$11,Y560&lt;Premissas!$B$12),"VERIFICAR - UNIDADE/EMBALAGEM",IF(Y560&gt;Premissas!$B$6,"NÃO COMPRAR - REAJUSTE &gt;5%","COMPRAR")))</f>
        <v>COMPRAR</v>
      </c>
      <c r="AB560" s="18" t="n">
        <f aca="false">IF(W560="DIMEC",S560,IF(W560="MEDCENTRO",U560,""))</f>
        <v>1</v>
      </c>
      <c r="AC560" s="18" t="n">
        <f aca="false">IF(AA560&lt;&gt;"COMPRAR",0,IF(AB560="",I560,MIN(I560,AB560)))</f>
        <v>1</v>
      </c>
      <c r="AD560" s="19" t="n">
        <f aca="false">IF(AC560&gt;0,AC560*V560,0)</f>
        <v>2.4985</v>
      </c>
      <c r="AE560" s="19" t="n">
        <f aca="false">IF(AC560&gt;0,(M560-V560)*AC560,0)</f>
        <v>0.01983333333333</v>
      </c>
      <c r="AF560" s="16" t="str">
        <f aca="false">IF(AA560&lt;&gt;"COMPRAR","",IF(AB560="",IF(X560="","",IF(X560-V560&lt;0.01,"EMPATE TÉCNICO","")),IF(AB560&lt;I560,"ESTOQUE INSUFICIENTE",IF(X560="","",IF(X560-V560&lt;0.01,"EMPATE TÉCNICO","")))))</f>
        <v>ESTOQUE INSUFICIENTE</v>
      </c>
      <c r="AG560" s="16" t="s">
        <v>1771</v>
      </c>
      <c r="AH560" s="16" t="s">
        <v>1761</v>
      </c>
    </row>
    <row r="561" customFormat="false" ht="15" hidden="false" customHeight="false" outlineLevel="0" collapsed="false">
      <c r="A561" s="16" t="s">
        <v>1826</v>
      </c>
      <c r="B561" s="17" t="s">
        <v>1827</v>
      </c>
      <c r="C561" s="16" t="s">
        <v>1828</v>
      </c>
      <c r="D561" s="16" t="s">
        <v>303</v>
      </c>
      <c r="E561" s="18" t="n">
        <v>1</v>
      </c>
      <c r="F561" s="16" t="s">
        <v>41</v>
      </c>
      <c r="G561" s="18" t="n">
        <v>2</v>
      </c>
      <c r="H561" s="16" t="n">
        <v>10.7</v>
      </c>
      <c r="I561" s="18" t="n">
        <v>26</v>
      </c>
      <c r="J561" s="19" t="n">
        <v>3.66</v>
      </c>
      <c r="K561" s="19" t="n">
        <v>3.66</v>
      </c>
      <c r="L561" s="19" t="n">
        <v>3.66</v>
      </c>
      <c r="M561" s="19" t="n">
        <f aca="false">IF(J561&gt;0,J561,K561)*E561</f>
        <v>3.66</v>
      </c>
      <c r="N561" s="20"/>
      <c r="O561" s="21" t="n">
        <f aca="false">IF(R561="","",ROUND(R561*(1-Premissas!$B$4),4))</f>
        <v>3.6765</v>
      </c>
      <c r="P561" s="22"/>
      <c r="Q561" s="22"/>
      <c r="R561" s="23" t="n">
        <v>3.87</v>
      </c>
      <c r="S561" s="24"/>
      <c r="T561" s="24"/>
      <c r="U561" s="25" t="n">
        <v>792</v>
      </c>
      <c r="V561" s="19" t="n">
        <f aca="false">IF(COUNT(N561:Q561)=0,"",MIN(N561:Q561))</f>
        <v>3.6765</v>
      </c>
      <c r="W561" s="16" t="str">
        <f aca="false">IF(V561="","",INDEX($N$4:$Q$4,MATCH(V561,N561:Q561,0)))</f>
        <v>MEDCENTRO</v>
      </c>
      <c r="X561" s="19" t="str">
        <f aca="false">IF(COUNT(N561:Q561)&lt;2,"",SMALL(N561:Q561,2))</f>
        <v/>
      </c>
      <c r="Y561" s="26" t="n">
        <f aca="false">IF(OR(V561="",M561=0),"",V561/M561-1)</f>
        <v>0.00450819672131142</v>
      </c>
      <c r="Z561" s="26" t="n">
        <f aca="false">IF(OR(V561="",L561=""),"",V561/(L561*E561)-1)</f>
        <v>0.00450819672131142</v>
      </c>
      <c r="AA561" s="16" t="str">
        <f aca="false">IF(V561="","SEM OFERTA",IF(OR(Y561&gt;Premissas!$B$11,Y561&lt;Premissas!$B$12),"VERIFICAR - UNIDADE/EMBALAGEM",IF(Y561&gt;Premissas!$B$6,"NÃO COMPRAR - REAJUSTE &gt;5%","COMPRAR")))</f>
        <v>COMPRAR</v>
      </c>
      <c r="AB561" s="18" t="n">
        <f aca="false">IF(W561="DIMEC",S561,IF(W561="MEDCENTRO",U561,""))</f>
        <v>792</v>
      </c>
      <c r="AC561" s="18" t="n">
        <f aca="false">IF(AA561&lt;&gt;"COMPRAR",0,IF(AB561="",I561,MIN(I561,AB561)))</f>
        <v>26</v>
      </c>
      <c r="AD561" s="19" t="n">
        <f aca="false">IF(AC561&gt;0,AC561*V561,0)</f>
        <v>95.589</v>
      </c>
      <c r="AE561" s="19" t="n">
        <f aca="false">IF(AC561&gt;0,(M561-V561)*AC561,0)</f>
        <v>-0.428999999999993</v>
      </c>
      <c r="AF561" s="16" t="str">
        <f aca="false">IF(AA561&lt;&gt;"COMPRAR","",IF(AB561="",IF(X561="","",IF(X561-V561&lt;0.01,"EMPATE TÉCNICO","")),IF(AB561&lt;I561,"ESTOQUE INSUFICIENTE",IF(X561="","",IF(X561-V561&lt;0.01,"EMPATE TÉCNICO","")))))</f>
        <v/>
      </c>
      <c r="AG561" s="16" t="s">
        <v>87</v>
      </c>
      <c r="AH561" s="16" t="s">
        <v>1761</v>
      </c>
    </row>
    <row r="562" customFormat="false" ht="15" hidden="false" customHeight="false" outlineLevel="0" collapsed="false">
      <c r="A562" s="16" t="s">
        <v>1829</v>
      </c>
      <c r="B562" s="17" t="s">
        <v>1830</v>
      </c>
      <c r="C562" s="16" t="s">
        <v>1831</v>
      </c>
      <c r="D562" s="16" t="s">
        <v>303</v>
      </c>
      <c r="E562" s="18" t="n">
        <v>1</v>
      </c>
      <c r="F562" s="16" t="s">
        <v>43</v>
      </c>
      <c r="G562" s="18" t="n">
        <v>8</v>
      </c>
      <c r="H562" s="16" t="n">
        <v>3.2</v>
      </c>
      <c r="I562" s="18" t="n">
        <v>1</v>
      </c>
      <c r="J562" s="19" t="n">
        <v>2.49</v>
      </c>
      <c r="K562" s="19" t="n">
        <v>2.49</v>
      </c>
      <c r="L562" s="19" t="n">
        <v>2.49</v>
      </c>
      <c r="M562" s="19" t="n">
        <f aca="false">IF(J562&gt;0,J562,K562)*E562</f>
        <v>2.49</v>
      </c>
      <c r="N562" s="20"/>
      <c r="O562" s="21" t="n">
        <f aca="false">IF(R562="","",ROUND(R562*(1-Premissas!$B$4),4))</f>
        <v>2.6695</v>
      </c>
      <c r="P562" s="22"/>
      <c r="Q562" s="22"/>
      <c r="R562" s="23" t="n">
        <v>2.81</v>
      </c>
      <c r="S562" s="24"/>
      <c r="T562" s="24"/>
      <c r="U562" s="25" t="n">
        <v>24</v>
      </c>
      <c r="V562" s="19" t="n">
        <f aca="false">IF(COUNT(N562:Q562)=0,"",MIN(N562:Q562))</f>
        <v>2.6695</v>
      </c>
      <c r="W562" s="16" t="str">
        <f aca="false">IF(V562="","",INDEX($N$4:$Q$4,MATCH(V562,N562:Q562,0)))</f>
        <v>MEDCENTRO</v>
      </c>
      <c r="X562" s="19" t="str">
        <f aca="false">IF(COUNT(N562:Q562)&lt;2,"",SMALL(N562:Q562,2))</f>
        <v/>
      </c>
      <c r="Y562" s="26" t="n">
        <f aca="false">IF(OR(V562="",M562=0),"",V562/M562-1)</f>
        <v>0.0720883534136547</v>
      </c>
      <c r="Z562" s="26" t="n">
        <f aca="false">IF(OR(V562="",L562=""),"",V562/(L562*E562)-1)</f>
        <v>0.0720883534136547</v>
      </c>
      <c r="AA562" s="16" t="str">
        <f aca="false">IF(V562="","SEM OFERTA",IF(OR(Y562&gt;Premissas!$B$11,Y562&lt;Premissas!$B$12),"VERIFICAR - UNIDADE/EMBALAGEM",IF(Y562&gt;Premissas!$B$6,"NÃO COMPRAR - REAJUSTE &gt;5%","COMPRAR")))</f>
        <v>NÃO COMPRAR - REAJUSTE &gt;5%</v>
      </c>
      <c r="AB562" s="18" t="n">
        <f aca="false">IF(W562="DIMEC",S562,IF(W562="MEDCENTRO",U562,""))</f>
        <v>24</v>
      </c>
      <c r="AC562" s="18" t="n">
        <f aca="false">IF(AA562&lt;&gt;"COMPRAR",0,IF(AB562="",I562,MIN(I562,AB562)))</f>
        <v>0</v>
      </c>
      <c r="AD562" s="19" t="n">
        <f aca="false">IF(AC562&gt;0,AC562*V562,0)</f>
        <v>0</v>
      </c>
      <c r="AE562" s="19" t="n">
        <f aca="false">IF(AC562&gt;0,(M562-V562)*AC562,0)</f>
        <v>0</v>
      </c>
      <c r="AF562" s="16" t="str">
        <f aca="false">IF(AA562&lt;&gt;"COMPRAR","",IF(AB562="",IF(X562="","",IF(X562-V562&lt;0.01,"EMPATE TÉCNICO","")),IF(AB562&lt;I562,"ESTOQUE INSUFICIENTE",IF(X562="","",IF(X562-V562&lt;0.01,"EMPATE TÉCNICO","")))))</f>
        <v/>
      </c>
      <c r="AG562" s="16" t="s">
        <v>1798</v>
      </c>
      <c r="AH562" s="16" t="s">
        <v>1761</v>
      </c>
    </row>
    <row r="563" customFormat="false" ht="15" hidden="false" customHeight="false" outlineLevel="0" collapsed="false">
      <c r="A563" s="16" t="s">
        <v>1832</v>
      </c>
      <c r="B563" s="17" t="s">
        <v>1833</v>
      </c>
      <c r="C563" s="16" t="s">
        <v>1834</v>
      </c>
      <c r="D563" s="16"/>
      <c r="E563" s="18" t="n">
        <v>1</v>
      </c>
      <c r="F563" s="16" t="s">
        <v>42</v>
      </c>
      <c r="G563" s="18" t="n">
        <v>2</v>
      </c>
      <c r="H563" s="16" t="n">
        <v>1.3</v>
      </c>
      <c r="I563" s="18" t="n">
        <v>2</v>
      </c>
      <c r="J563" s="19" t="n">
        <v>9.68</v>
      </c>
      <c r="K563" s="19" t="n">
        <v>9.68</v>
      </c>
      <c r="L563" s="19" t="n">
        <v>9.68</v>
      </c>
      <c r="M563" s="19" t="n">
        <f aca="false">IF(J563&gt;0,J563,K563)*E563</f>
        <v>9.68</v>
      </c>
      <c r="N563" s="20"/>
      <c r="O563" s="21" t="n">
        <f aca="false">IF(R563="","",ROUND(R563*(1-Premissas!$B$4),4))</f>
        <v>9.766</v>
      </c>
      <c r="P563" s="22"/>
      <c r="Q563" s="22"/>
      <c r="R563" s="23" t="n">
        <v>10.28</v>
      </c>
      <c r="S563" s="24"/>
      <c r="T563" s="24"/>
      <c r="U563" s="25" t="n">
        <v>95</v>
      </c>
      <c r="V563" s="19" t="n">
        <f aca="false">IF(COUNT(N563:Q563)=0,"",MIN(N563:Q563))</f>
        <v>9.766</v>
      </c>
      <c r="W563" s="16" t="str">
        <f aca="false">IF(V563="","",INDEX($N$4:$Q$4,MATCH(V563,N563:Q563,0)))</f>
        <v>MEDCENTRO</v>
      </c>
      <c r="X563" s="19" t="str">
        <f aca="false">IF(COUNT(N563:Q563)&lt;2,"",SMALL(N563:Q563,2))</f>
        <v/>
      </c>
      <c r="Y563" s="26" t="n">
        <f aca="false">IF(OR(V563="",M563=0),"",V563/M563-1)</f>
        <v>0.00888429752066111</v>
      </c>
      <c r="Z563" s="26" t="n">
        <f aca="false">IF(OR(V563="",L563=""),"",V563/(L563*E563)-1)</f>
        <v>0.00888429752066111</v>
      </c>
      <c r="AA563" s="16" t="str">
        <f aca="false">IF(V563="","SEM OFERTA",IF(OR(Y563&gt;Premissas!$B$11,Y563&lt;Premissas!$B$12),"VERIFICAR - UNIDADE/EMBALAGEM",IF(Y563&gt;Premissas!$B$6,"NÃO COMPRAR - REAJUSTE &gt;5%","COMPRAR")))</f>
        <v>COMPRAR</v>
      </c>
      <c r="AB563" s="18" t="n">
        <f aca="false">IF(W563="DIMEC",S563,IF(W563="MEDCENTRO",U563,""))</f>
        <v>95</v>
      </c>
      <c r="AC563" s="18" t="n">
        <f aca="false">IF(AA563&lt;&gt;"COMPRAR",0,IF(AB563="",I563,MIN(I563,AB563)))</f>
        <v>2</v>
      </c>
      <c r="AD563" s="19" t="n">
        <f aca="false">IF(AC563&gt;0,AC563*V563,0)</f>
        <v>19.532</v>
      </c>
      <c r="AE563" s="19" t="n">
        <f aca="false">IF(AC563&gt;0,(M563-V563)*AC563,0)</f>
        <v>-0.172000000000001</v>
      </c>
      <c r="AF563" s="16" t="str">
        <f aca="false">IF(AA563&lt;&gt;"COMPRAR","",IF(AB563="",IF(X563="","",IF(X563-V563&lt;0.01,"EMPATE TÉCNICO","")),IF(AB563&lt;I563,"ESTOQUE INSUFICIENTE",IF(X563="","",IF(X563-V563&lt;0.01,"EMPATE TÉCNICO","")))))</f>
        <v/>
      </c>
      <c r="AG563" s="16" t="s">
        <v>1798</v>
      </c>
      <c r="AH563" s="16" t="s">
        <v>1761</v>
      </c>
    </row>
    <row r="564" customFormat="false" ht="15" hidden="false" customHeight="false" outlineLevel="0" collapsed="false">
      <c r="A564" s="16" t="s">
        <v>1835</v>
      </c>
      <c r="B564" s="17" t="s">
        <v>1836</v>
      </c>
      <c r="C564" s="16" t="s">
        <v>1837</v>
      </c>
      <c r="D564" s="16" t="s">
        <v>303</v>
      </c>
      <c r="E564" s="18" t="n">
        <v>1</v>
      </c>
      <c r="F564" s="16" t="s">
        <v>41</v>
      </c>
      <c r="G564" s="18" t="n">
        <v>4</v>
      </c>
      <c r="H564" s="16" t="n">
        <v>2.9</v>
      </c>
      <c r="I564" s="18" t="n">
        <v>4</v>
      </c>
      <c r="J564" s="19" t="n">
        <v>11.48</v>
      </c>
      <c r="K564" s="19" t="n">
        <v>11.48</v>
      </c>
      <c r="L564" s="19" t="n">
        <v>11.48</v>
      </c>
      <c r="M564" s="19" t="n">
        <f aca="false">IF(J564&gt;0,J564,K564)*E564</f>
        <v>11.48</v>
      </c>
      <c r="N564" s="20" t="n">
        <v>12.08</v>
      </c>
      <c r="O564" s="21" t="n">
        <f aca="false">IF(R564="","",ROUND(R564*(1-Premissas!$B$4),4))</f>
        <v>11.552</v>
      </c>
      <c r="P564" s="22"/>
      <c r="Q564" s="22"/>
      <c r="R564" s="23" t="n">
        <v>12.16</v>
      </c>
      <c r="S564" s="24" t="n">
        <v>156</v>
      </c>
      <c r="T564" s="24" t="n">
        <v>12</v>
      </c>
      <c r="U564" s="25" t="n">
        <v>4</v>
      </c>
      <c r="V564" s="19" t="n">
        <f aca="false">IF(COUNT(N564:Q564)=0,"",MIN(N564:Q564))</f>
        <v>11.552</v>
      </c>
      <c r="W564" s="16" t="str">
        <f aca="false">IF(V564="","",INDEX($N$4:$Q$4,MATCH(V564,N564:Q564,0)))</f>
        <v>MEDCENTRO</v>
      </c>
      <c r="X564" s="19" t="n">
        <f aca="false">IF(COUNT(N564:Q564)&lt;2,"",SMALL(N564:Q564,2))</f>
        <v>12.08</v>
      </c>
      <c r="Y564" s="26" t="n">
        <f aca="false">IF(OR(V564="",M564=0),"",V564/M564-1)</f>
        <v>0.00627177700348436</v>
      </c>
      <c r="Z564" s="26" t="n">
        <f aca="false">IF(OR(V564="",L564=""),"",V564/(L564*E564)-1)</f>
        <v>0.00627177700348436</v>
      </c>
      <c r="AA564" s="16" t="str">
        <f aca="false">IF(V564="","SEM OFERTA",IF(OR(Y564&gt;Premissas!$B$11,Y564&lt;Premissas!$B$12),"VERIFICAR - UNIDADE/EMBALAGEM",IF(Y564&gt;Premissas!$B$6,"NÃO COMPRAR - REAJUSTE &gt;5%","COMPRAR")))</f>
        <v>COMPRAR</v>
      </c>
      <c r="AB564" s="18" t="n">
        <f aca="false">IF(W564="DIMEC",S564,IF(W564="MEDCENTRO",U564,""))</f>
        <v>4</v>
      </c>
      <c r="AC564" s="18" t="n">
        <f aca="false">IF(AA564&lt;&gt;"COMPRAR",0,IF(AB564="",I564,MIN(I564,AB564)))</f>
        <v>4</v>
      </c>
      <c r="AD564" s="19" t="n">
        <f aca="false">IF(AC564&gt;0,AC564*V564,0)</f>
        <v>46.208</v>
      </c>
      <c r="AE564" s="19" t="n">
        <f aca="false">IF(AC564&gt;0,(M564-V564)*AC564,0)</f>
        <v>-0.287999999999997</v>
      </c>
      <c r="AF564" s="16" t="str">
        <f aca="false">IF(AA564&lt;&gt;"COMPRAR","",IF(AB564="",IF(X564="","",IF(X564-V564&lt;0.01,"EMPATE TÉCNICO","")),IF(AB564&lt;I564,"ESTOQUE INSUFICIENTE",IF(X564="","",IF(X564-V564&lt;0.01,"EMPATE TÉCNICO","")))))</f>
        <v/>
      </c>
      <c r="AG564" s="16" t="s">
        <v>1838</v>
      </c>
      <c r="AH564" s="16" t="s">
        <v>1761</v>
      </c>
    </row>
    <row r="565" customFormat="false" ht="15" hidden="false" customHeight="false" outlineLevel="0" collapsed="false">
      <c r="A565" s="16" t="s">
        <v>1839</v>
      </c>
      <c r="B565" s="17" t="s">
        <v>1840</v>
      </c>
      <c r="C565" s="16" t="s">
        <v>1841</v>
      </c>
      <c r="D565" s="16"/>
      <c r="E565" s="18" t="n">
        <v>1</v>
      </c>
      <c r="F565" s="16" t="s">
        <v>43</v>
      </c>
      <c r="G565" s="18" t="n">
        <v>3</v>
      </c>
      <c r="H565" s="16" t="n">
        <v>1.6</v>
      </c>
      <c r="I565" s="18" t="n">
        <v>2</v>
      </c>
      <c r="J565" s="19" t="n">
        <v>3.33</v>
      </c>
      <c r="K565" s="19" t="n">
        <v>3.33</v>
      </c>
      <c r="L565" s="19" t="n">
        <v>3.33</v>
      </c>
      <c r="M565" s="19" t="n">
        <f aca="false">IF(J565&gt;0,J565,K565)*E565</f>
        <v>3.33</v>
      </c>
      <c r="N565" s="20" t="n">
        <v>3.34</v>
      </c>
      <c r="O565" s="21" t="str">
        <f aca="false">IF(R565="","",ROUND(R565*(1-Premissas!$B$4),4))</f>
        <v/>
      </c>
      <c r="P565" s="22"/>
      <c r="Q565" s="22"/>
      <c r="R565" s="23"/>
      <c r="S565" s="24" t="n">
        <v>471</v>
      </c>
      <c r="T565" s="24" t="n">
        <v>12</v>
      </c>
      <c r="U565" s="25"/>
      <c r="V565" s="19" t="n">
        <f aca="false">IF(COUNT(N565:Q565)=0,"",MIN(N565:Q565))</f>
        <v>3.34</v>
      </c>
      <c r="W565" s="16" t="str">
        <f aca="false">IF(V565="","",INDEX($N$4:$Q$4,MATCH(V565,N565:Q565,0)))</f>
        <v>DIMEC</v>
      </c>
      <c r="X565" s="19" t="str">
        <f aca="false">IF(COUNT(N565:Q565)&lt;2,"",SMALL(N565:Q565,2))</f>
        <v/>
      </c>
      <c r="Y565" s="26" t="n">
        <f aca="false">IF(OR(V565="",M565=0),"",V565/M565-1)</f>
        <v>0.00300300300300305</v>
      </c>
      <c r="Z565" s="26" t="n">
        <f aca="false">IF(OR(V565="",L565=""),"",V565/(L565*E565)-1)</f>
        <v>0.00300300300300305</v>
      </c>
      <c r="AA565" s="16" t="str">
        <f aca="false">IF(V565="","SEM OFERTA",IF(OR(Y565&gt;Premissas!$B$11,Y565&lt;Premissas!$B$12),"VERIFICAR - UNIDADE/EMBALAGEM",IF(Y565&gt;Premissas!$B$6,"NÃO COMPRAR - REAJUSTE &gt;5%","COMPRAR")))</f>
        <v>COMPRAR</v>
      </c>
      <c r="AB565" s="18" t="n">
        <f aca="false">IF(W565="DIMEC",S565,IF(W565="MEDCENTRO",U565,""))</f>
        <v>471</v>
      </c>
      <c r="AC565" s="18" t="n">
        <f aca="false">IF(AA565&lt;&gt;"COMPRAR",0,IF(AB565="",I565,MIN(I565,AB565)))</f>
        <v>2</v>
      </c>
      <c r="AD565" s="19" t="n">
        <f aca="false">IF(AC565&gt;0,AC565*V565,0)</f>
        <v>6.68</v>
      </c>
      <c r="AE565" s="19" t="n">
        <f aca="false">IF(AC565&gt;0,(M565-V565)*AC565,0)</f>
        <v>-0.0199999999999996</v>
      </c>
      <c r="AF565" s="16" t="str">
        <f aca="false">IF(AA565&lt;&gt;"COMPRAR","",IF(AB565="",IF(X565="","",IF(X565-V565&lt;0.01,"EMPATE TÉCNICO","")),IF(AB565&lt;I565,"ESTOQUE INSUFICIENTE",IF(X565="","",IF(X565-V565&lt;0.01,"EMPATE TÉCNICO","")))))</f>
        <v/>
      </c>
      <c r="AG565" s="16" t="s">
        <v>304</v>
      </c>
      <c r="AH565" s="16" t="s">
        <v>1761</v>
      </c>
    </row>
    <row r="566" customFormat="false" ht="15" hidden="false" customHeight="false" outlineLevel="0" collapsed="false">
      <c r="A566" s="16" t="s">
        <v>1842</v>
      </c>
      <c r="B566" s="17" t="s">
        <v>1843</v>
      </c>
      <c r="C566" s="16" t="s">
        <v>1844</v>
      </c>
      <c r="D566" s="16"/>
      <c r="E566" s="18" t="n">
        <v>1</v>
      </c>
      <c r="F566" s="16" t="s">
        <v>43</v>
      </c>
      <c r="G566" s="18" t="n">
        <v>2</v>
      </c>
      <c r="H566" s="16" t="n">
        <v>1.2</v>
      </c>
      <c r="I566" s="18" t="n">
        <v>1</v>
      </c>
      <c r="J566" s="19" t="n">
        <v>3.38</v>
      </c>
      <c r="K566" s="19" t="n">
        <v>3.38</v>
      </c>
      <c r="L566" s="19" t="n">
        <v>3.38</v>
      </c>
      <c r="M566" s="19" t="n">
        <f aca="false">IF(J566&gt;0,J566,K566)*E566</f>
        <v>3.38</v>
      </c>
      <c r="N566" s="20" t="n">
        <v>3.36</v>
      </c>
      <c r="O566" s="21" t="str">
        <f aca="false">IF(R566="","",ROUND(R566*(1-Premissas!$B$4),4))</f>
        <v/>
      </c>
      <c r="P566" s="22"/>
      <c r="Q566" s="22"/>
      <c r="R566" s="23"/>
      <c r="S566" s="24" t="n">
        <v>488</v>
      </c>
      <c r="T566" s="24" t="n">
        <v>12</v>
      </c>
      <c r="U566" s="25"/>
      <c r="V566" s="19" t="n">
        <f aca="false">IF(COUNT(N566:Q566)=0,"",MIN(N566:Q566))</f>
        <v>3.36</v>
      </c>
      <c r="W566" s="16" t="str">
        <f aca="false">IF(V566="","",INDEX($N$4:$Q$4,MATCH(V566,N566:Q566,0)))</f>
        <v>DIMEC</v>
      </c>
      <c r="X566" s="19" t="str">
        <f aca="false">IF(COUNT(N566:Q566)&lt;2,"",SMALL(N566:Q566,2))</f>
        <v/>
      </c>
      <c r="Y566" s="26" t="n">
        <f aca="false">IF(OR(V566="",M566=0),"",V566/M566-1)</f>
        <v>-0.00591715976331364</v>
      </c>
      <c r="Z566" s="26" t="n">
        <f aca="false">IF(OR(V566="",L566=""),"",V566/(L566*E566)-1)</f>
        <v>-0.00591715976331364</v>
      </c>
      <c r="AA566" s="16" t="str">
        <f aca="false">IF(V566="","SEM OFERTA",IF(OR(Y566&gt;Premissas!$B$11,Y566&lt;Premissas!$B$12),"VERIFICAR - UNIDADE/EMBALAGEM",IF(Y566&gt;Premissas!$B$6,"NÃO COMPRAR - REAJUSTE &gt;5%","COMPRAR")))</f>
        <v>COMPRAR</v>
      </c>
      <c r="AB566" s="18" t="n">
        <f aca="false">IF(W566="DIMEC",S566,IF(W566="MEDCENTRO",U566,""))</f>
        <v>488</v>
      </c>
      <c r="AC566" s="18" t="n">
        <f aca="false">IF(AA566&lt;&gt;"COMPRAR",0,IF(AB566="",I566,MIN(I566,AB566)))</f>
        <v>1</v>
      </c>
      <c r="AD566" s="19" t="n">
        <f aca="false">IF(AC566&gt;0,AC566*V566,0)</f>
        <v>3.36</v>
      </c>
      <c r="AE566" s="19" t="n">
        <f aca="false">IF(AC566&gt;0,(M566-V566)*AC566,0)</f>
        <v>0.02</v>
      </c>
      <c r="AF566" s="16" t="str">
        <f aca="false">IF(AA566&lt;&gt;"COMPRAR","",IF(AB566="",IF(X566="","",IF(X566-V566&lt;0.01,"EMPATE TÉCNICO","")),IF(AB566&lt;I566,"ESTOQUE INSUFICIENTE",IF(X566="","",IF(X566-V566&lt;0.01,"EMPATE TÉCNICO","")))))</f>
        <v/>
      </c>
      <c r="AG566" s="16" t="s">
        <v>304</v>
      </c>
      <c r="AH566" s="16" t="s">
        <v>1761</v>
      </c>
    </row>
    <row r="567" customFormat="false" ht="15" hidden="false" customHeight="false" outlineLevel="0" collapsed="false">
      <c r="A567" s="16" t="s">
        <v>1845</v>
      </c>
      <c r="B567" s="17" t="s">
        <v>1846</v>
      </c>
      <c r="C567" s="16" t="s">
        <v>1847</v>
      </c>
      <c r="D567" s="16"/>
      <c r="E567" s="18" t="n">
        <v>1</v>
      </c>
      <c r="F567" s="16" t="s">
        <v>43</v>
      </c>
      <c r="G567" s="18" t="n">
        <v>1</v>
      </c>
      <c r="H567" s="16" t="n">
        <v>1.2</v>
      </c>
      <c r="I567" s="18" t="n">
        <v>3</v>
      </c>
      <c r="J567" s="19" t="n">
        <v>3.36</v>
      </c>
      <c r="K567" s="19" t="n">
        <v>3.36</v>
      </c>
      <c r="L567" s="19" t="n">
        <v>3.36</v>
      </c>
      <c r="M567" s="19" t="n">
        <f aca="false">IF(J567&gt;0,J567,K567)*E567</f>
        <v>3.36</v>
      </c>
      <c r="N567" s="20" t="n">
        <v>3.36</v>
      </c>
      <c r="O567" s="21" t="str">
        <f aca="false">IF(R567="","",ROUND(R567*(1-Premissas!$B$4),4))</f>
        <v/>
      </c>
      <c r="P567" s="22"/>
      <c r="Q567" s="22"/>
      <c r="R567" s="23"/>
      <c r="S567" s="24" t="n">
        <v>316</v>
      </c>
      <c r="T567" s="24" t="n">
        <v>12</v>
      </c>
      <c r="U567" s="25"/>
      <c r="V567" s="19" t="n">
        <f aca="false">IF(COUNT(N567:Q567)=0,"",MIN(N567:Q567))</f>
        <v>3.36</v>
      </c>
      <c r="W567" s="16" t="str">
        <f aca="false">IF(V567="","",INDEX($N$4:$Q$4,MATCH(V567,N567:Q567,0)))</f>
        <v>DIMEC</v>
      </c>
      <c r="X567" s="19" t="str">
        <f aca="false">IF(COUNT(N567:Q567)&lt;2,"",SMALL(N567:Q567,2))</f>
        <v/>
      </c>
      <c r="Y567" s="26" t="n">
        <f aca="false">IF(OR(V567="",M567=0),"",V567/M567-1)</f>
        <v>0</v>
      </c>
      <c r="Z567" s="26" t="n">
        <f aca="false">IF(OR(V567="",L567=""),"",V567/(L567*E567)-1)</f>
        <v>0</v>
      </c>
      <c r="AA567" s="16" t="str">
        <f aca="false">IF(V567="","SEM OFERTA",IF(OR(Y567&gt;Premissas!$B$11,Y567&lt;Premissas!$B$12),"VERIFICAR - UNIDADE/EMBALAGEM",IF(Y567&gt;Premissas!$B$6,"NÃO COMPRAR - REAJUSTE &gt;5%","COMPRAR")))</f>
        <v>COMPRAR</v>
      </c>
      <c r="AB567" s="18" t="n">
        <f aca="false">IF(W567="DIMEC",S567,IF(W567="MEDCENTRO",U567,""))</f>
        <v>316</v>
      </c>
      <c r="AC567" s="18" t="n">
        <f aca="false">IF(AA567&lt;&gt;"COMPRAR",0,IF(AB567="",I567,MIN(I567,AB567)))</f>
        <v>3</v>
      </c>
      <c r="AD567" s="19" t="n">
        <f aca="false">IF(AC567&gt;0,AC567*V567,0)</f>
        <v>10.08</v>
      </c>
      <c r="AE567" s="19" t="n">
        <f aca="false">IF(AC567&gt;0,(M567-V567)*AC567,0)</f>
        <v>0</v>
      </c>
      <c r="AF567" s="16" t="str">
        <f aca="false">IF(AA567&lt;&gt;"COMPRAR","",IF(AB567="",IF(X567="","",IF(X567-V567&lt;0.01,"EMPATE TÉCNICO","")),IF(AB567&lt;I567,"ESTOQUE INSUFICIENTE",IF(X567="","",IF(X567-V567&lt;0.01,"EMPATE TÉCNICO","")))))</f>
        <v/>
      </c>
      <c r="AG567" s="16" t="s">
        <v>304</v>
      </c>
      <c r="AH567" s="16" t="s">
        <v>1761</v>
      </c>
    </row>
    <row r="568" customFormat="false" ht="15" hidden="false" customHeight="false" outlineLevel="0" collapsed="false">
      <c r="A568" s="16" t="s">
        <v>1848</v>
      </c>
      <c r="B568" s="17" t="s">
        <v>1849</v>
      </c>
      <c r="C568" s="16" t="s">
        <v>1850</v>
      </c>
      <c r="D568" s="16"/>
      <c r="E568" s="18" t="n">
        <v>1</v>
      </c>
      <c r="F568" s="16" t="s">
        <v>43</v>
      </c>
      <c r="G568" s="18" t="n">
        <v>0</v>
      </c>
      <c r="H568" s="16" t="n">
        <v>0.4</v>
      </c>
      <c r="I568" s="18" t="n">
        <v>1</v>
      </c>
      <c r="J568" s="19" t="n">
        <v>3.4</v>
      </c>
      <c r="K568" s="19" t="n">
        <v>3.4</v>
      </c>
      <c r="L568" s="19" t="n">
        <v>3.4</v>
      </c>
      <c r="M568" s="19" t="n">
        <f aca="false">IF(J568&gt;0,J568,K568)*E568</f>
        <v>3.4</v>
      </c>
      <c r="N568" s="20" t="n">
        <v>3.35</v>
      </c>
      <c r="O568" s="21" t="str">
        <f aca="false">IF(R568="","",ROUND(R568*(1-Premissas!$B$4),4))</f>
        <v/>
      </c>
      <c r="P568" s="22"/>
      <c r="Q568" s="22"/>
      <c r="R568" s="23"/>
      <c r="S568" s="24" t="n">
        <v>262</v>
      </c>
      <c r="T568" s="24" t="n">
        <v>12</v>
      </c>
      <c r="U568" s="25"/>
      <c r="V568" s="19" t="n">
        <f aca="false">IF(COUNT(N568:Q568)=0,"",MIN(N568:Q568))</f>
        <v>3.35</v>
      </c>
      <c r="W568" s="16" t="str">
        <f aca="false">IF(V568="","",INDEX($N$4:$Q$4,MATCH(V568,N568:Q568,0)))</f>
        <v>DIMEC</v>
      </c>
      <c r="X568" s="19" t="str">
        <f aca="false">IF(COUNT(N568:Q568)&lt;2,"",SMALL(N568:Q568,2))</f>
        <v/>
      </c>
      <c r="Y568" s="26" t="n">
        <f aca="false">IF(OR(V568="",M568=0),"",V568/M568-1)</f>
        <v>-0.0147058823529411</v>
      </c>
      <c r="Z568" s="26" t="n">
        <f aca="false">IF(OR(V568="",L568=""),"",V568/(L568*E568)-1)</f>
        <v>-0.0147058823529411</v>
      </c>
      <c r="AA568" s="16" t="str">
        <f aca="false">IF(V568="","SEM OFERTA",IF(OR(Y568&gt;Premissas!$B$11,Y568&lt;Premissas!$B$12),"VERIFICAR - UNIDADE/EMBALAGEM",IF(Y568&gt;Premissas!$B$6,"NÃO COMPRAR - REAJUSTE &gt;5%","COMPRAR")))</f>
        <v>COMPRAR</v>
      </c>
      <c r="AB568" s="18" t="n">
        <f aca="false">IF(W568="DIMEC",S568,IF(W568="MEDCENTRO",U568,""))</f>
        <v>262</v>
      </c>
      <c r="AC568" s="18" t="n">
        <f aca="false">IF(AA568&lt;&gt;"COMPRAR",0,IF(AB568="",I568,MIN(I568,AB568)))</f>
        <v>1</v>
      </c>
      <c r="AD568" s="19" t="n">
        <f aca="false">IF(AC568&gt;0,AC568*V568,0)</f>
        <v>3.35</v>
      </c>
      <c r="AE568" s="19" t="n">
        <f aca="false">IF(AC568&gt;0,(M568-V568)*AC568,0)</f>
        <v>0.0499999999999998</v>
      </c>
      <c r="AF568" s="16" t="str">
        <f aca="false">IF(AA568&lt;&gt;"COMPRAR","",IF(AB568="",IF(X568="","",IF(X568-V568&lt;0.01,"EMPATE TÉCNICO","")),IF(AB568&lt;I568,"ESTOQUE INSUFICIENTE",IF(X568="","",IF(X568-V568&lt;0.01,"EMPATE TÉCNICO","")))))</f>
        <v/>
      </c>
      <c r="AG568" s="16" t="s">
        <v>304</v>
      </c>
      <c r="AH568" s="16" t="s">
        <v>1761</v>
      </c>
    </row>
    <row r="569" customFormat="false" ht="15" hidden="false" customHeight="false" outlineLevel="0" collapsed="false">
      <c r="A569" s="16" t="s">
        <v>1851</v>
      </c>
      <c r="B569" s="17" t="s">
        <v>1852</v>
      </c>
      <c r="C569" s="16" t="s">
        <v>1853</v>
      </c>
      <c r="D569" s="16" t="s">
        <v>92</v>
      </c>
      <c r="E569" s="18" t="n">
        <v>1</v>
      </c>
      <c r="F569" s="16" t="s">
        <v>43</v>
      </c>
      <c r="G569" s="18" t="n">
        <v>0</v>
      </c>
      <c r="H569" s="16" t="n">
        <v>0</v>
      </c>
      <c r="I569" s="18" t="n">
        <v>1</v>
      </c>
      <c r="J569" s="19" t="n">
        <v>0</v>
      </c>
      <c r="K569" s="19" t="n">
        <v>5</v>
      </c>
      <c r="L569" s="19"/>
      <c r="M569" s="19" t="n">
        <f aca="false">IF(J569&gt;0,J569,K569)*E569</f>
        <v>5</v>
      </c>
      <c r="N569" s="20"/>
      <c r="O569" s="21" t="n">
        <f aca="false">IF(R569="","",ROUND(R569*(1-Premissas!$B$4),4))</f>
        <v>8.056</v>
      </c>
      <c r="P569" s="22"/>
      <c r="Q569" s="22"/>
      <c r="R569" s="23" t="n">
        <v>8.48</v>
      </c>
      <c r="S569" s="24"/>
      <c r="T569" s="24"/>
      <c r="U569" s="25" t="n">
        <v>42</v>
      </c>
      <c r="V569" s="19" t="n">
        <f aca="false">IF(COUNT(N569:Q569)=0,"",MIN(N569:Q569))</f>
        <v>8.056</v>
      </c>
      <c r="W569" s="16" t="str">
        <f aca="false">IF(V569="","",INDEX($N$4:$Q$4,MATCH(V569,N569:Q569,0)))</f>
        <v>MEDCENTRO</v>
      </c>
      <c r="X569" s="19" t="str">
        <f aca="false">IF(COUNT(N569:Q569)&lt;2,"",SMALL(N569:Q569,2))</f>
        <v/>
      </c>
      <c r="Y569" s="26" t="n">
        <f aca="false">IF(OR(V569="",M569=0),"",V569/M569-1)</f>
        <v>0.6112</v>
      </c>
      <c r="Z569" s="26" t="str">
        <f aca="false">IF(OR(V569="",L569=""),"",V569/(L569*E569)-1)</f>
        <v/>
      </c>
      <c r="AA569" s="16" t="str">
        <f aca="false">IF(V569="","SEM OFERTA",IF(OR(Y569&gt;Premissas!$B$11,Y569&lt;Premissas!$B$12),"VERIFICAR - UNIDADE/EMBALAGEM",IF(Y569&gt;Premissas!$B$6,"NÃO COMPRAR - REAJUSTE &gt;5%","COMPRAR")))</f>
        <v>NÃO COMPRAR - REAJUSTE &gt;5%</v>
      </c>
      <c r="AB569" s="18" t="n">
        <f aca="false">IF(W569="DIMEC",S569,IF(W569="MEDCENTRO",U569,""))</f>
        <v>42</v>
      </c>
      <c r="AC569" s="18" t="n">
        <f aca="false">IF(AA569&lt;&gt;"COMPRAR",0,IF(AB569="",I569,MIN(I569,AB569)))</f>
        <v>0</v>
      </c>
      <c r="AD569" s="19" t="n">
        <f aca="false">IF(AC569&gt;0,AC569*V569,0)</f>
        <v>0</v>
      </c>
      <c r="AE569" s="19" t="n">
        <f aca="false">IF(AC569&gt;0,(M569-V569)*AC569,0)</f>
        <v>0</v>
      </c>
      <c r="AF569" s="16" t="str">
        <f aca="false">IF(AA569&lt;&gt;"COMPRAR","",IF(AB569="",IF(X569="","",IF(X569-V569&lt;0.01,"EMPATE TÉCNICO","")),IF(AB569&lt;I569,"ESTOQUE INSUFICIENTE",IF(X569="","",IF(X569-V569&lt;0.01,"EMPATE TÉCNICO","")))))</f>
        <v/>
      </c>
      <c r="AG569" s="16"/>
      <c r="AH569" s="16" t="s">
        <v>1761</v>
      </c>
    </row>
    <row r="570" customFormat="false" ht="15" hidden="false" customHeight="false" outlineLevel="0" collapsed="false">
      <c r="A570" s="16" t="s">
        <v>1854</v>
      </c>
      <c r="B570" s="17" t="s">
        <v>1855</v>
      </c>
      <c r="C570" s="16" t="s">
        <v>1856</v>
      </c>
      <c r="D570" s="16" t="s">
        <v>1857</v>
      </c>
      <c r="E570" s="18" t="n">
        <v>1</v>
      </c>
      <c r="F570" s="16" t="s">
        <v>43</v>
      </c>
      <c r="G570" s="18" t="n">
        <v>1</v>
      </c>
      <c r="H570" s="16" t="n">
        <v>0.5</v>
      </c>
      <c r="I570" s="18" t="n">
        <v>1</v>
      </c>
      <c r="J570" s="19" t="n">
        <v>23.18</v>
      </c>
      <c r="K570" s="19" t="n">
        <v>23.18</v>
      </c>
      <c r="L570" s="19" t="n">
        <v>23.18</v>
      </c>
      <c r="M570" s="19" t="n">
        <f aca="false">IF(J570&gt;0,J570,K570)*E570</f>
        <v>23.18</v>
      </c>
      <c r="N570" s="20" t="n">
        <v>23.43</v>
      </c>
      <c r="O570" s="21" t="n">
        <f aca="false">IF(R570="","",ROUND(R570*(1-Premissas!$B$4),4))</f>
        <v>23.674</v>
      </c>
      <c r="P570" s="22"/>
      <c r="Q570" s="22"/>
      <c r="R570" s="23" t="n">
        <v>24.92</v>
      </c>
      <c r="S570" s="24" t="n">
        <v>79</v>
      </c>
      <c r="T570" s="24" t="n">
        <v>6</v>
      </c>
      <c r="U570" s="25" t="n">
        <v>160</v>
      </c>
      <c r="V570" s="19" t="n">
        <f aca="false">IF(COUNT(N570:Q570)=0,"",MIN(N570:Q570))</f>
        <v>23.43</v>
      </c>
      <c r="W570" s="16" t="str">
        <f aca="false">IF(V570="","",INDEX($N$4:$Q$4,MATCH(V570,N570:Q570,0)))</f>
        <v>DIMEC</v>
      </c>
      <c r="X570" s="19" t="n">
        <f aca="false">IF(COUNT(N570:Q570)&lt;2,"",SMALL(N570:Q570,2))</f>
        <v>23.674</v>
      </c>
      <c r="Y570" s="26" t="n">
        <f aca="false">IF(OR(V570="",M570=0),"",V570/M570-1)</f>
        <v>0.0107851596203623</v>
      </c>
      <c r="Z570" s="26" t="n">
        <f aca="false">IF(OR(V570="",L570=""),"",V570/(L570*E570)-1)</f>
        <v>0.0107851596203623</v>
      </c>
      <c r="AA570" s="16" t="str">
        <f aca="false">IF(V570="","SEM OFERTA",IF(OR(Y570&gt;Premissas!$B$11,Y570&lt;Premissas!$B$12),"VERIFICAR - UNIDADE/EMBALAGEM",IF(Y570&gt;Premissas!$B$6,"NÃO COMPRAR - REAJUSTE &gt;5%","COMPRAR")))</f>
        <v>COMPRAR</v>
      </c>
      <c r="AB570" s="18" t="n">
        <f aca="false">IF(W570="DIMEC",S570,IF(W570="MEDCENTRO",U570,""))</f>
        <v>79</v>
      </c>
      <c r="AC570" s="18" t="n">
        <f aca="false">IF(AA570&lt;&gt;"COMPRAR",0,IF(AB570="",I570,MIN(I570,AB570)))</f>
        <v>1</v>
      </c>
      <c r="AD570" s="19" t="n">
        <f aca="false">IF(AC570&gt;0,AC570*V570,0)</f>
        <v>23.43</v>
      </c>
      <c r="AE570" s="19" t="n">
        <f aca="false">IF(AC570&gt;0,(M570-V570)*AC570,0)</f>
        <v>-0.25</v>
      </c>
      <c r="AF570" s="16" t="str">
        <f aca="false">IF(AA570&lt;&gt;"COMPRAR","",IF(AB570="",IF(X570="","",IF(X570-V570&lt;0.01,"EMPATE TÉCNICO","")),IF(AB570&lt;I570,"ESTOQUE INSUFICIENTE",IF(X570="","",IF(X570-V570&lt;0.01,"EMPATE TÉCNICO","")))))</f>
        <v/>
      </c>
      <c r="AG570" s="16" t="s">
        <v>298</v>
      </c>
      <c r="AH570" s="16" t="s">
        <v>1858</v>
      </c>
    </row>
    <row r="571" customFormat="false" ht="15" hidden="false" customHeight="false" outlineLevel="0" collapsed="false">
      <c r="A571" s="16" t="s">
        <v>1859</v>
      </c>
      <c r="B571" s="17" t="s">
        <v>1860</v>
      </c>
      <c r="C571" s="16" t="s">
        <v>1861</v>
      </c>
      <c r="D571" s="16" t="s">
        <v>1857</v>
      </c>
      <c r="E571" s="18" t="n">
        <v>1</v>
      </c>
      <c r="F571" s="16" t="s">
        <v>43</v>
      </c>
      <c r="G571" s="18" t="n">
        <v>1</v>
      </c>
      <c r="H571" s="16" t="n">
        <v>1.2</v>
      </c>
      <c r="I571" s="18" t="n">
        <v>3</v>
      </c>
      <c r="J571" s="19" t="n">
        <v>6.25</v>
      </c>
      <c r="K571" s="19" t="n">
        <v>6.25</v>
      </c>
      <c r="L571" s="19" t="n">
        <v>6.25</v>
      </c>
      <c r="M571" s="19" t="n">
        <f aca="false">IF(J571&gt;0,J571,K571)*E571</f>
        <v>6.25</v>
      </c>
      <c r="N571" s="20" t="n">
        <v>7.08</v>
      </c>
      <c r="O571" s="21" t="n">
        <f aca="false">IF(R571="","",ROUND(R571*(1-Premissas!$B$4),4))</f>
        <v>7.1725</v>
      </c>
      <c r="P571" s="22"/>
      <c r="Q571" s="22"/>
      <c r="R571" s="23" t="n">
        <v>7.55</v>
      </c>
      <c r="S571" s="24" t="n">
        <v>693</v>
      </c>
      <c r="T571" s="24" t="n">
        <v>24</v>
      </c>
      <c r="U571" s="25" t="n">
        <v>1368</v>
      </c>
      <c r="V571" s="19" t="n">
        <f aca="false">IF(COUNT(N571:Q571)=0,"",MIN(N571:Q571))</f>
        <v>7.08</v>
      </c>
      <c r="W571" s="16" t="str">
        <f aca="false">IF(V571="","",INDEX($N$4:$Q$4,MATCH(V571,N571:Q571,0)))</f>
        <v>DIMEC</v>
      </c>
      <c r="X571" s="19" t="n">
        <f aca="false">IF(COUNT(N571:Q571)&lt;2,"",SMALL(N571:Q571,2))</f>
        <v>7.1725</v>
      </c>
      <c r="Y571" s="26" t="n">
        <f aca="false">IF(OR(V571="",M571=0),"",V571/M571-1)</f>
        <v>0.1328</v>
      </c>
      <c r="Z571" s="26" t="n">
        <f aca="false">IF(OR(V571="",L571=""),"",V571/(L571*E571)-1)</f>
        <v>0.1328</v>
      </c>
      <c r="AA571" s="16" t="str">
        <f aca="false">IF(V571="","SEM OFERTA",IF(OR(Y571&gt;Premissas!$B$11,Y571&lt;Premissas!$B$12),"VERIFICAR - UNIDADE/EMBALAGEM",IF(Y571&gt;Premissas!$B$6,"NÃO COMPRAR - REAJUSTE &gt;5%","COMPRAR")))</f>
        <v>NÃO COMPRAR - REAJUSTE &gt;5%</v>
      </c>
      <c r="AB571" s="18" t="n">
        <f aca="false">IF(W571="DIMEC",S571,IF(W571="MEDCENTRO",U571,""))</f>
        <v>693</v>
      </c>
      <c r="AC571" s="18" t="n">
        <f aca="false">IF(AA571&lt;&gt;"COMPRAR",0,IF(AB571="",I571,MIN(I571,AB571)))</f>
        <v>0</v>
      </c>
      <c r="AD571" s="19" t="n">
        <f aca="false">IF(AC571&gt;0,AC571*V571,0)</f>
        <v>0</v>
      </c>
      <c r="AE571" s="19" t="n">
        <f aca="false">IF(AC571&gt;0,(M571-V571)*AC571,0)</f>
        <v>0</v>
      </c>
      <c r="AF571" s="16" t="str">
        <f aca="false">IF(AA571&lt;&gt;"COMPRAR","",IF(AB571="",IF(X571="","",IF(X571-V571&lt;0.01,"EMPATE TÉCNICO","")),IF(AB571&lt;I571,"ESTOQUE INSUFICIENTE",IF(X571="","",IF(X571-V571&lt;0.01,"EMPATE TÉCNICO","")))))</f>
        <v/>
      </c>
      <c r="AG571" s="16" t="s">
        <v>139</v>
      </c>
      <c r="AH571" s="16" t="s">
        <v>1858</v>
      </c>
    </row>
    <row r="572" customFormat="false" ht="15" hidden="false" customHeight="false" outlineLevel="0" collapsed="false">
      <c r="A572" s="16" t="s">
        <v>1862</v>
      </c>
      <c r="B572" s="17" t="s">
        <v>1863</v>
      </c>
      <c r="C572" s="16" t="s">
        <v>1864</v>
      </c>
      <c r="D572" s="16" t="s">
        <v>1857</v>
      </c>
      <c r="E572" s="18" t="n">
        <v>1</v>
      </c>
      <c r="F572" s="16" t="s">
        <v>43</v>
      </c>
      <c r="G572" s="18" t="n">
        <v>0</v>
      </c>
      <c r="H572" s="16" t="n">
        <v>0.5</v>
      </c>
      <c r="I572" s="18" t="n">
        <v>2</v>
      </c>
      <c r="J572" s="19" t="n">
        <v>3.38</v>
      </c>
      <c r="K572" s="19" t="n">
        <v>3.38</v>
      </c>
      <c r="L572" s="19" t="n">
        <v>3.38</v>
      </c>
      <c r="M572" s="19" t="n">
        <f aca="false">IF(J572&gt;0,J572,K572)*E572</f>
        <v>3.38</v>
      </c>
      <c r="N572" s="20" t="n">
        <v>3.38</v>
      </c>
      <c r="O572" s="21" t="n">
        <f aca="false">IF(R572="","",ROUND(R572*(1-Premissas!$B$4),4))</f>
        <v>3.42</v>
      </c>
      <c r="P572" s="22"/>
      <c r="Q572" s="22"/>
      <c r="R572" s="23" t="n">
        <v>3.6</v>
      </c>
      <c r="S572" s="24" t="n">
        <v>148</v>
      </c>
      <c r="T572" s="24" t="n">
        <v>48</v>
      </c>
      <c r="U572" s="25" t="n">
        <v>131</v>
      </c>
      <c r="V572" s="19" t="n">
        <f aca="false">IF(COUNT(N572:Q572)=0,"",MIN(N572:Q572))</f>
        <v>3.38</v>
      </c>
      <c r="W572" s="16" t="str">
        <f aca="false">IF(V572="","",INDEX($N$4:$Q$4,MATCH(V572,N572:Q572,0)))</f>
        <v>DIMEC</v>
      </c>
      <c r="X572" s="19" t="n">
        <f aca="false">IF(COUNT(N572:Q572)&lt;2,"",SMALL(N572:Q572,2))</f>
        <v>3.42</v>
      </c>
      <c r="Y572" s="26" t="n">
        <f aca="false">IF(OR(V572="",M572=0),"",V572/M572-1)</f>
        <v>0</v>
      </c>
      <c r="Z572" s="26" t="n">
        <f aca="false">IF(OR(V572="",L572=""),"",V572/(L572*E572)-1)</f>
        <v>0</v>
      </c>
      <c r="AA572" s="16" t="str">
        <f aca="false">IF(V572="","SEM OFERTA",IF(OR(Y572&gt;Premissas!$B$11,Y572&lt;Premissas!$B$12),"VERIFICAR - UNIDADE/EMBALAGEM",IF(Y572&gt;Premissas!$B$6,"NÃO COMPRAR - REAJUSTE &gt;5%","COMPRAR")))</f>
        <v>COMPRAR</v>
      </c>
      <c r="AB572" s="18" t="n">
        <f aca="false">IF(W572="DIMEC",S572,IF(W572="MEDCENTRO",U572,""))</f>
        <v>148</v>
      </c>
      <c r="AC572" s="18" t="n">
        <f aca="false">IF(AA572&lt;&gt;"COMPRAR",0,IF(AB572="",I572,MIN(I572,AB572)))</f>
        <v>2</v>
      </c>
      <c r="AD572" s="19" t="n">
        <f aca="false">IF(AC572&gt;0,AC572*V572,0)</f>
        <v>6.76</v>
      </c>
      <c r="AE572" s="19" t="n">
        <f aca="false">IF(AC572&gt;0,(M572-V572)*AC572,0)</f>
        <v>0</v>
      </c>
      <c r="AF572" s="16" t="str">
        <f aca="false">IF(AA572&lt;&gt;"COMPRAR","",IF(AB572="",IF(X572="","",IF(X572-V572&lt;0.01,"EMPATE TÉCNICO","")),IF(AB572&lt;I572,"ESTOQUE INSUFICIENTE",IF(X572="","",IF(X572-V572&lt;0.01,"EMPATE TÉCNICO","")))))</f>
        <v/>
      </c>
      <c r="AG572" s="16" t="s">
        <v>298</v>
      </c>
      <c r="AH572" s="16" t="s">
        <v>1858</v>
      </c>
    </row>
    <row r="573" customFormat="false" ht="15" hidden="false" customHeight="false" outlineLevel="0" collapsed="false">
      <c r="A573" s="16" t="s">
        <v>1865</v>
      </c>
      <c r="B573" s="17" t="s">
        <v>1866</v>
      </c>
      <c r="C573" s="16" t="s">
        <v>1867</v>
      </c>
      <c r="D573" s="16" t="s">
        <v>1857</v>
      </c>
      <c r="E573" s="18" t="n">
        <v>1</v>
      </c>
      <c r="F573" s="16" t="s">
        <v>42</v>
      </c>
      <c r="G573" s="18" t="n">
        <v>1</v>
      </c>
      <c r="H573" s="16" t="n">
        <v>1</v>
      </c>
      <c r="I573" s="18" t="n">
        <v>2</v>
      </c>
      <c r="J573" s="19" t="n">
        <v>23.44</v>
      </c>
      <c r="K573" s="19" t="n">
        <v>23.44</v>
      </c>
      <c r="L573" s="19" t="n">
        <v>23.44</v>
      </c>
      <c r="M573" s="19" t="n">
        <f aca="false">IF(J573&gt;0,J573,K573)*E573</f>
        <v>23.44</v>
      </c>
      <c r="N573" s="20" t="n">
        <v>23.44</v>
      </c>
      <c r="O573" s="21" t="n">
        <f aca="false">IF(R573="","",ROUND(R573*(1-Premissas!$B$4),4))</f>
        <v>23.674</v>
      </c>
      <c r="P573" s="22"/>
      <c r="Q573" s="22"/>
      <c r="R573" s="23" t="n">
        <v>24.92</v>
      </c>
      <c r="S573" s="24" t="n">
        <v>119</v>
      </c>
      <c r="T573" s="24" t="n">
        <v>6</v>
      </c>
      <c r="U573" s="25" t="n">
        <v>1</v>
      </c>
      <c r="V573" s="19" t="n">
        <f aca="false">IF(COUNT(N573:Q573)=0,"",MIN(N573:Q573))</f>
        <v>23.44</v>
      </c>
      <c r="W573" s="16" t="str">
        <f aca="false">IF(V573="","",INDEX($N$4:$Q$4,MATCH(V573,N573:Q573,0)))</f>
        <v>DIMEC</v>
      </c>
      <c r="X573" s="19" t="n">
        <f aca="false">IF(COUNT(N573:Q573)&lt;2,"",SMALL(N573:Q573,2))</f>
        <v>23.674</v>
      </c>
      <c r="Y573" s="26" t="n">
        <f aca="false">IF(OR(V573="",M573=0),"",V573/M573-1)</f>
        <v>0</v>
      </c>
      <c r="Z573" s="26" t="n">
        <f aca="false">IF(OR(V573="",L573=""),"",V573/(L573*E573)-1)</f>
        <v>0</v>
      </c>
      <c r="AA573" s="16" t="str">
        <f aca="false">IF(V573="","SEM OFERTA",IF(OR(Y573&gt;Premissas!$B$11,Y573&lt;Premissas!$B$12),"VERIFICAR - UNIDADE/EMBALAGEM",IF(Y573&gt;Premissas!$B$6,"NÃO COMPRAR - REAJUSTE &gt;5%","COMPRAR")))</f>
        <v>COMPRAR</v>
      </c>
      <c r="AB573" s="18" t="n">
        <f aca="false">IF(W573="DIMEC",S573,IF(W573="MEDCENTRO",U573,""))</f>
        <v>119</v>
      </c>
      <c r="AC573" s="18" t="n">
        <f aca="false">IF(AA573&lt;&gt;"COMPRAR",0,IF(AB573="",I573,MIN(I573,AB573)))</f>
        <v>2</v>
      </c>
      <c r="AD573" s="19" t="n">
        <f aca="false">IF(AC573&gt;0,AC573*V573,0)</f>
        <v>46.88</v>
      </c>
      <c r="AE573" s="19" t="n">
        <f aca="false">IF(AC573&gt;0,(M573-V573)*AC573,0)</f>
        <v>0</v>
      </c>
      <c r="AF573" s="16" t="str">
        <f aca="false">IF(AA573&lt;&gt;"COMPRAR","",IF(AB573="",IF(X573="","",IF(X573-V573&lt;0.01,"EMPATE TÉCNICO","")),IF(AB573&lt;I573,"ESTOQUE INSUFICIENTE",IF(X573="","",IF(X573-V573&lt;0.01,"EMPATE TÉCNICO","")))))</f>
        <v/>
      </c>
      <c r="AG573" s="16" t="s">
        <v>139</v>
      </c>
      <c r="AH573" s="16" t="s">
        <v>1858</v>
      </c>
    </row>
    <row r="574" customFormat="false" ht="15" hidden="false" customHeight="false" outlineLevel="0" collapsed="false">
      <c r="A574" s="16" t="s">
        <v>1868</v>
      </c>
      <c r="B574" s="17" t="s">
        <v>1869</v>
      </c>
      <c r="C574" s="16" t="s">
        <v>1870</v>
      </c>
      <c r="D574" s="16" t="s">
        <v>1857</v>
      </c>
      <c r="E574" s="18" t="n">
        <v>1</v>
      </c>
      <c r="F574" s="16" t="s">
        <v>42</v>
      </c>
      <c r="G574" s="18" t="n">
        <v>0</v>
      </c>
      <c r="H574" s="16" t="n">
        <v>0.2</v>
      </c>
      <c r="I574" s="18" t="n">
        <v>1</v>
      </c>
      <c r="J574" s="19" t="n">
        <v>23.26</v>
      </c>
      <c r="K574" s="19" t="n">
        <v>23.26</v>
      </c>
      <c r="L574" s="19" t="n">
        <v>23.26</v>
      </c>
      <c r="M574" s="19" t="n">
        <f aca="false">IF(J574&gt;0,J574,K574)*E574</f>
        <v>23.26</v>
      </c>
      <c r="N574" s="20" t="n">
        <v>23.31</v>
      </c>
      <c r="O574" s="21" t="n">
        <f aca="false">IF(R574="","",ROUND(R574*(1-Premissas!$B$4),4))</f>
        <v>23.655</v>
      </c>
      <c r="P574" s="22"/>
      <c r="Q574" s="22"/>
      <c r="R574" s="23" t="n">
        <v>24.9</v>
      </c>
      <c r="S574" s="24" t="n">
        <v>86</v>
      </c>
      <c r="T574" s="24" t="n">
        <v>6</v>
      </c>
      <c r="U574" s="25" t="n">
        <v>158</v>
      </c>
      <c r="V574" s="19" t="n">
        <f aca="false">IF(COUNT(N574:Q574)=0,"",MIN(N574:Q574))</f>
        <v>23.31</v>
      </c>
      <c r="W574" s="16" t="str">
        <f aca="false">IF(V574="","",INDEX($N$4:$Q$4,MATCH(V574,N574:Q574,0)))</f>
        <v>DIMEC</v>
      </c>
      <c r="X574" s="19" t="n">
        <f aca="false">IF(COUNT(N574:Q574)&lt;2,"",SMALL(N574:Q574,2))</f>
        <v>23.655</v>
      </c>
      <c r="Y574" s="26" t="n">
        <f aca="false">IF(OR(V574="",M574=0),"",V574/M574-1)</f>
        <v>0.00214961306964745</v>
      </c>
      <c r="Z574" s="26" t="n">
        <f aca="false">IF(OR(V574="",L574=""),"",V574/(L574*E574)-1)</f>
        <v>0.00214961306964745</v>
      </c>
      <c r="AA574" s="16" t="str">
        <f aca="false">IF(V574="","SEM OFERTA",IF(OR(Y574&gt;Premissas!$B$11,Y574&lt;Premissas!$B$12),"VERIFICAR - UNIDADE/EMBALAGEM",IF(Y574&gt;Premissas!$B$6,"NÃO COMPRAR - REAJUSTE &gt;5%","COMPRAR")))</f>
        <v>COMPRAR</v>
      </c>
      <c r="AB574" s="18" t="n">
        <f aca="false">IF(W574="DIMEC",S574,IF(W574="MEDCENTRO",U574,""))</f>
        <v>86</v>
      </c>
      <c r="AC574" s="18" t="n">
        <f aca="false">IF(AA574&lt;&gt;"COMPRAR",0,IF(AB574="",I574,MIN(I574,AB574)))</f>
        <v>1</v>
      </c>
      <c r="AD574" s="19" t="n">
        <f aca="false">IF(AC574&gt;0,AC574*V574,0)</f>
        <v>23.31</v>
      </c>
      <c r="AE574" s="19" t="n">
        <f aca="false">IF(AC574&gt;0,(M574-V574)*AC574,0)</f>
        <v>-0.0499999999999972</v>
      </c>
      <c r="AF574" s="16" t="str">
        <f aca="false">IF(AA574&lt;&gt;"COMPRAR","",IF(AB574="",IF(X574="","",IF(X574-V574&lt;0.01,"EMPATE TÉCNICO","")),IF(AB574&lt;I574,"ESTOQUE INSUFICIENTE",IF(X574="","",IF(X574-V574&lt;0.01,"EMPATE TÉCNICO","")))))</f>
        <v/>
      </c>
      <c r="AG574" s="16" t="s">
        <v>298</v>
      </c>
      <c r="AH574" s="16" t="s">
        <v>1858</v>
      </c>
    </row>
    <row r="575" customFormat="false" ht="15" hidden="false" customHeight="false" outlineLevel="0" collapsed="false">
      <c r="A575" s="16" t="s">
        <v>1871</v>
      </c>
      <c r="B575" s="17" t="s">
        <v>1872</v>
      </c>
      <c r="C575" s="16" t="s">
        <v>1873</v>
      </c>
      <c r="D575" s="16" t="s">
        <v>1857</v>
      </c>
      <c r="E575" s="18" t="n">
        <v>1</v>
      </c>
      <c r="F575" s="16" t="s">
        <v>43</v>
      </c>
      <c r="G575" s="18" t="n">
        <v>1</v>
      </c>
      <c r="H575" s="16" t="n">
        <v>1.2</v>
      </c>
      <c r="I575" s="18" t="n">
        <v>3</v>
      </c>
      <c r="J575" s="19" t="n">
        <v>3.38</v>
      </c>
      <c r="K575" s="19" t="n">
        <v>3.38</v>
      </c>
      <c r="L575" s="19" t="n">
        <v>3.38</v>
      </c>
      <c r="M575" s="19" t="n">
        <f aca="false">IF(J575&gt;0,J575,K575)*E575</f>
        <v>3.38</v>
      </c>
      <c r="N575" s="20" t="n">
        <v>3.38</v>
      </c>
      <c r="O575" s="21" t="n">
        <f aca="false">IF(R575="","",ROUND(R575*(1-Premissas!$B$4),4))</f>
        <v>3.42</v>
      </c>
      <c r="P575" s="22"/>
      <c r="Q575" s="22"/>
      <c r="R575" s="23" t="n">
        <v>3.6</v>
      </c>
      <c r="S575" s="24" t="n">
        <v>188</v>
      </c>
      <c r="T575" s="24" t="n">
        <v>48</v>
      </c>
      <c r="U575" s="25" t="n">
        <v>140</v>
      </c>
      <c r="V575" s="19" t="n">
        <f aca="false">IF(COUNT(N575:Q575)=0,"",MIN(N575:Q575))</f>
        <v>3.38</v>
      </c>
      <c r="W575" s="16" t="str">
        <f aca="false">IF(V575="","",INDEX($N$4:$Q$4,MATCH(V575,N575:Q575,0)))</f>
        <v>DIMEC</v>
      </c>
      <c r="X575" s="19" t="n">
        <f aca="false">IF(COUNT(N575:Q575)&lt;2,"",SMALL(N575:Q575,2))</f>
        <v>3.42</v>
      </c>
      <c r="Y575" s="26" t="n">
        <f aca="false">IF(OR(V575="",M575=0),"",V575/M575-1)</f>
        <v>0</v>
      </c>
      <c r="Z575" s="26" t="n">
        <f aca="false">IF(OR(V575="",L575=""),"",V575/(L575*E575)-1)</f>
        <v>0</v>
      </c>
      <c r="AA575" s="16" t="str">
        <f aca="false">IF(V575="","SEM OFERTA",IF(OR(Y575&gt;Premissas!$B$11,Y575&lt;Premissas!$B$12),"VERIFICAR - UNIDADE/EMBALAGEM",IF(Y575&gt;Premissas!$B$6,"NÃO COMPRAR - REAJUSTE &gt;5%","COMPRAR")))</f>
        <v>COMPRAR</v>
      </c>
      <c r="AB575" s="18" t="n">
        <f aca="false">IF(W575="DIMEC",S575,IF(W575="MEDCENTRO",U575,""))</f>
        <v>188</v>
      </c>
      <c r="AC575" s="18" t="n">
        <f aca="false">IF(AA575&lt;&gt;"COMPRAR",0,IF(AB575="",I575,MIN(I575,AB575)))</f>
        <v>3</v>
      </c>
      <c r="AD575" s="19" t="n">
        <f aca="false">IF(AC575&gt;0,AC575*V575,0)</f>
        <v>10.14</v>
      </c>
      <c r="AE575" s="19" t="n">
        <f aca="false">IF(AC575&gt;0,(M575-V575)*AC575,0)</f>
        <v>0</v>
      </c>
      <c r="AF575" s="16" t="str">
        <f aca="false">IF(AA575&lt;&gt;"COMPRAR","",IF(AB575="",IF(X575="","",IF(X575-V575&lt;0.01,"EMPATE TÉCNICO","")),IF(AB575&lt;I575,"ESTOQUE INSUFICIENTE",IF(X575="","",IF(X575-V575&lt;0.01,"EMPATE TÉCNICO","")))))</f>
        <v/>
      </c>
      <c r="AG575" s="16" t="s">
        <v>139</v>
      </c>
      <c r="AH575" s="16" t="s">
        <v>1858</v>
      </c>
    </row>
    <row r="576" customFormat="false" ht="15" hidden="false" customHeight="false" outlineLevel="0" collapsed="false">
      <c r="A576" s="16" t="s">
        <v>1874</v>
      </c>
      <c r="B576" s="17" t="s">
        <v>1875</v>
      </c>
      <c r="C576" s="16" t="s">
        <v>1876</v>
      </c>
      <c r="D576" s="16" t="s">
        <v>1857</v>
      </c>
      <c r="E576" s="18" t="n">
        <v>1</v>
      </c>
      <c r="F576" s="16" t="s">
        <v>43</v>
      </c>
      <c r="G576" s="18" t="n">
        <v>1</v>
      </c>
      <c r="H576" s="16" t="n">
        <v>1.3</v>
      </c>
      <c r="I576" s="18" t="n">
        <v>3</v>
      </c>
      <c r="J576" s="19" t="n">
        <v>6.25</v>
      </c>
      <c r="K576" s="19" t="n">
        <v>6.25</v>
      </c>
      <c r="L576" s="19" t="n">
        <v>6.25</v>
      </c>
      <c r="M576" s="19" t="n">
        <f aca="false">IF(J576&gt;0,J576,K576)*E576</f>
        <v>6.25</v>
      </c>
      <c r="N576" s="20" t="n">
        <v>7.08</v>
      </c>
      <c r="O576" s="21" t="n">
        <f aca="false">IF(R576="","",ROUND(R576*(1-Premissas!$B$4),4))</f>
        <v>7.1725</v>
      </c>
      <c r="P576" s="22"/>
      <c r="Q576" s="22"/>
      <c r="R576" s="23" t="n">
        <v>7.55</v>
      </c>
      <c r="S576" s="24" t="n">
        <v>889</v>
      </c>
      <c r="T576" s="24" t="n">
        <v>24</v>
      </c>
      <c r="U576" s="25" t="n">
        <v>2324</v>
      </c>
      <c r="V576" s="19" t="n">
        <f aca="false">IF(COUNT(N576:Q576)=0,"",MIN(N576:Q576))</f>
        <v>7.08</v>
      </c>
      <c r="W576" s="16" t="str">
        <f aca="false">IF(V576="","",INDEX($N$4:$Q$4,MATCH(V576,N576:Q576,0)))</f>
        <v>DIMEC</v>
      </c>
      <c r="X576" s="19" t="n">
        <f aca="false">IF(COUNT(N576:Q576)&lt;2,"",SMALL(N576:Q576,2))</f>
        <v>7.1725</v>
      </c>
      <c r="Y576" s="26" t="n">
        <f aca="false">IF(OR(V576="",M576=0),"",V576/M576-1)</f>
        <v>0.1328</v>
      </c>
      <c r="Z576" s="26" t="n">
        <f aca="false">IF(OR(V576="",L576=""),"",V576/(L576*E576)-1)</f>
        <v>0.1328</v>
      </c>
      <c r="AA576" s="16" t="str">
        <f aca="false">IF(V576="","SEM OFERTA",IF(OR(Y576&gt;Premissas!$B$11,Y576&lt;Premissas!$B$12),"VERIFICAR - UNIDADE/EMBALAGEM",IF(Y576&gt;Premissas!$B$6,"NÃO COMPRAR - REAJUSTE &gt;5%","COMPRAR")))</f>
        <v>NÃO COMPRAR - REAJUSTE &gt;5%</v>
      </c>
      <c r="AB576" s="18" t="n">
        <f aca="false">IF(W576="DIMEC",S576,IF(W576="MEDCENTRO",U576,""))</f>
        <v>889</v>
      </c>
      <c r="AC576" s="18" t="n">
        <f aca="false">IF(AA576&lt;&gt;"COMPRAR",0,IF(AB576="",I576,MIN(I576,AB576)))</f>
        <v>0</v>
      </c>
      <c r="AD576" s="19" t="n">
        <f aca="false">IF(AC576&gt;0,AC576*V576,0)</f>
        <v>0</v>
      </c>
      <c r="AE576" s="19" t="n">
        <f aca="false">IF(AC576&gt;0,(M576-V576)*AC576,0)</f>
        <v>0</v>
      </c>
      <c r="AF576" s="16" t="str">
        <f aca="false">IF(AA576&lt;&gt;"COMPRAR","",IF(AB576="",IF(X576="","",IF(X576-V576&lt;0.01,"EMPATE TÉCNICO","")),IF(AB576&lt;I576,"ESTOQUE INSUFICIENTE",IF(X576="","",IF(X576-V576&lt;0.01,"EMPATE TÉCNICO","")))))</f>
        <v/>
      </c>
      <c r="AG576" s="16" t="s">
        <v>139</v>
      </c>
      <c r="AH576" s="16" t="s">
        <v>1858</v>
      </c>
    </row>
    <row r="577" customFormat="false" ht="15" hidden="false" customHeight="false" outlineLevel="0" collapsed="false">
      <c r="A577" s="16" t="s">
        <v>1877</v>
      </c>
      <c r="B577" s="17" t="s">
        <v>1878</v>
      </c>
      <c r="C577" s="16" t="s">
        <v>1879</v>
      </c>
      <c r="D577" s="16" t="s">
        <v>1857</v>
      </c>
      <c r="E577" s="18" t="n">
        <v>1</v>
      </c>
      <c r="F577" s="16" t="s">
        <v>42</v>
      </c>
      <c r="G577" s="18" t="n">
        <v>0</v>
      </c>
      <c r="H577" s="16" t="n">
        <v>1.1</v>
      </c>
      <c r="I577" s="18" t="n">
        <v>3</v>
      </c>
      <c r="J577" s="19" t="n">
        <v>6.64</v>
      </c>
      <c r="K577" s="19" t="n">
        <v>6.64</v>
      </c>
      <c r="L577" s="19" t="n">
        <v>6.57</v>
      </c>
      <c r="M577" s="19" t="n">
        <f aca="false">IF(J577&gt;0,J577,K577)*E577</f>
        <v>6.64</v>
      </c>
      <c r="N577" s="20" t="n">
        <v>6.66</v>
      </c>
      <c r="O577" s="21" t="n">
        <f aca="false">IF(R577="","",ROUND(R577*(1-Premissas!$B$4),4))</f>
        <v>6.7355</v>
      </c>
      <c r="P577" s="22"/>
      <c r="Q577" s="22"/>
      <c r="R577" s="23" t="n">
        <v>7.09</v>
      </c>
      <c r="S577" s="24" t="n">
        <v>1000</v>
      </c>
      <c r="T577" s="24" t="n">
        <v>24</v>
      </c>
      <c r="U577" s="25" t="n">
        <v>1282</v>
      </c>
      <c r="V577" s="19" t="n">
        <f aca="false">IF(COUNT(N577:Q577)=0,"",MIN(N577:Q577))</f>
        <v>6.66</v>
      </c>
      <c r="W577" s="16" t="str">
        <f aca="false">IF(V577="","",INDEX($N$4:$Q$4,MATCH(V577,N577:Q577,0)))</f>
        <v>DIMEC</v>
      </c>
      <c r="X577" s="19" t="n">
        <f aca="false">IF(COUNT(N577:Q577)&lt;2,"",SMALL(N577:Q577,2))</f>
        <v>6.7355</v>
      </c>
      <c r="Y577" s="26" t="n">
        <f aca="false">IF(OR(V577="",M577=0),"",V577/M577-1)</f>
        <v>0.00301204819277112</v>
      </c>
      <c r="Z577" s="26" t="n">
        <f aca="false">IF(OR(V577="",L577=""),"",V577/(L577*E577)-1)</f>
        <v>0.0136986301369864</v>
      </c>
      <c r="AA577" s="16" t="str">
        <f aca="false">IF(V577="","SEM OFERTA",IF(OR(Y577&gt;Premissas!$B$11,Y577&lt;Premissas!$B$12),"VERIFICAR - UNIDADE/EMBALAGEM",IF(Y577&gt;Premissas!$B$6,"NÃO COMPRAR - REAJUSTE &gt;5%","COMPRAR")))</f>
        <v>COMPRAR</v>
      </c>
      <c r="AB577" s="18" t="n">
        <f aca="false">IF(W577="DIMEC",S577,IF(W577="MEDCENTRO",U577,""))</f>
        <v>1000</v>
      </c>
      <c r="AC577" s="18" t="n">
        <f aca="false">IF(AA577&lt;&gt;"COMPRAR",0,IF(AB577="",I577,MIN(I577,AB577)))</f>
        <v>3</v>
      </c>
      <c r="AD577" s="19" t="n">
        <f aca="false">IF(AC577&gt;0,AC577*V577,0)</f>
        <v>19.98</v>
      </c>
      <c r="AE577" s="19" t="n">
        <f aca="false">IF(AC577&gt;0,(M577-V577)*AC577,0)</f>
        <v>-0.0600000000000014</v>
      </c>
      <c r="AF577" s="16" t="str">
        <f aca="false">IF(AA577&lt;&gt;"COMPRAR","",IF(AB577="",IF(X577="","",IF(X577-V577&lt;0.01,"EMPATE TÉCNICO","")),IF(AB577&lt;I577,"ESTOQUE INSUFICIENTE",IF(X577="","",IF(X577-V577&lt;0.01,"EMPATE TÉCNICO","")))))</f>
        <v/>
      </c>
      <c r="AG577" s="16" t="s">
        <v>298</v>
      </c>
      <c r="AH577" s="16" t="s">
        <v>1858</v>
      </c>
    </row>
    <row r="578" customFormat="false" ht="15" hidden="false" customHeight="false" outlineLevel="0" collapsed="false">
      <c r="A578" s="16" t="s">
        <v>1880</v>
      </c>
      <c r="B578" s="17" t="s">
        <v>1881</v>
      </c>
      <c r="C578" s="16" t="s">
        <v>1882</v>
      </c>
      <c r="D578" s="16" t="s">
        <v>1857</v>
      </c>
      <c r="E578" s="18" t="n">
        <v>1</v>
      </c>
      <c r="F578" s="16" t="s">
        <v>43</v>
      </c>
      <c r="G578" s="18" t="n">
        <v>0</v>
      </c>
      <c r="H578" s="16" t="n">
        <v>0.3</v>
      </c>
      <c r="I578" s="18" t="n">
        <v>1</v>
      </c>
      <c r="J578" s="19" t="n">
        <v>16.46</v>
      </c>
      <c r="K578" s="19" t="n">
        <v>16.46</v>
      </c>
      <c r="L578" s="19" t="n">
        <v>16.46</v>
      </c>
      <c r="M578" s="19" t="n">
        <f aca="false">IF(J578&gt;0,J578,K578)*E578</f>
        <v>16.46</v>
      </c>
      <c r="N578" s="20" t="n">
        <v>16.94</v>
      </c>
      <c r="O578" s="21" t="n">
        <f aca="false">IF(R578="","",ROUND(R578*(1-Premissas!$B$4),4))</f>
        <v>17.157</v>
      </c>
      <c r="P578" s="22"/>
      <c r="Q578" s="22"/>
      <c r="R578" s="23" t="n">
        <v>18.06</v>
      </c>
      <c r="S578" s="24" t="n">
        <v>101</v>
      </c>
      <c r="T578" s="24" t="n">
        <v>12</v>
      </c>
      <c r="U578" s="25" t="n">
        <v>138</v>
      </c>
      <c r="V578" s="19" t="n">
        <f aca="false">IF(COUNT(N578:Q578)=0,"",MIN(N578:Q578))</f>
        <v>16.94</v>
      </c>
      <c r="W578" s="16" t="str">
        <f aca="false">IF(V578="","",INDEX($N$4:$Q$4,MATCH(V578,N578:Q578,0)))</f>
        <v>DIMEC</v>
      </c>
      <c r="X578" s="19" t="n">
        <f aca="false">IF(COUNT(N578:Q578)&lt;2,"",SMALL(N578:Q578,2))</f>
        <v>17.157</v>
      </c>
      <c r="Y578" s="26" t="n">
        <f aca="false">IF(OR(V578="",M578=0),"",V578/M578-1)</f>
        <v>0.0291616038882139</v>
      </c>
      <c r="Z578" s="26" t="n">
        <f aca="false">IF(OR(V578="",L578=""),"",V578/(L578*E578)-1)</f>
        <v>0.0291616038882139</v>
      </c>
      <c r="AA578" s="16" t="str">
        <f aca="false">IF(V578="","SEM OFERTA",IF(OR(Y578&gt;Premissas!$B$11,Y578&lt;Premissas!$B$12),"VERIFICAR - UNIDADE/EMBALAGEM",IF(Y578&gt;Premissas!$B$6,"NÃO COMPRAR - REAJUSTE &gt;5%","COMPRAR")))</f>
        <v>COMPRAR</v>
      </c>
      <c r="AB578" s="18" t="n">
        <f aca="false">IF(W578="DIMEC",S578,IF(W578="MEDCENTRO",U578,""))</f>
        <v>101</v>
      </c>
      <c r="AC578" s="18" t="n">
        <f aca="false">IF(AA578&lt;&gt;"COMPRAR",0,IF(AB578="",I578,MIN(I578,AB578)))</f>
        <v>1</v>
      </c>
      <c r="AD578" s="19" t="n">
        <f aca="false">IF(AC578&gt;0,AC578*V578,0)</f>
        <v>16.94</v>
      </c>
      <c r="AE578" s="19" t="n">
        <f aca="false">IF(AC578&gt;0,(M578-V578)*AC578,0)</f>
        <v>-0.48</v>
      </c>
      <c r="AF578" s="16" t="str">
        <f aca="false">IF(AA578&lt;&gt;"COMPRAR","",IF(AB578="",IF(X578="","",IF(X578-V578&lt;0.01,"EMPATE TÉCNICO","")),IF(AB578&lt;I578,"ESTOQUE INSUFICIENTE",IF(X578="","",IF(X578-V578&lt;0.01,"EMPATE TÉCNICO","")))))</f>
        <v/>
      </c>
      <c r="AG578" s="16" t="s">
        <v>298</v>
      </c>
      <c r="AH578" s="16" t="s">
        <v>1858</v>
      </c>
    </row>
    <row r="579" customFormat="false" ht="15" hidden="false" customHeight="false" outlineLevel="0" collapsed="false">
      <c r="A579" s="16" t="s">
        <v>1883</v>
      </c>
      <c r="B579" s="17" t="s">
        <v>1884</v>
      </c>
      <c r="C579" s="16" t="s">
        <v>1885</v>
      </c>
      <c r="D579" s="16" t="s">
        <v>1886</v>
      </c>
      <c r="E579" s="18" t="n">
        <v>1</v>
      </c>
      <c r="F579" s="16" t="s">
        <v>41</v>
      </c>
      <c r="G579" s="18" t="n">
        <v>13</v>
      </c>
      <c r="H579" s="16" t="n">
        <v>10.1</v>
      </c>
      <c r="I579" s="18" t="n">
        <v>14</v>
      </c>
      <c r="J579" s="19" t="n">
        <v>6.99</v>
      </c>
      <c r="K579" s="19" t="n">
        <v>6.99</v>
      </c>
      <c r="L579" s="19" t="n">
        <v>6.99</v>
      </c>
      <c r="M579" s="19" t="n">
        <f aca="false">IF(J579&gt;0,J579,K579)*E579</f>
        <v>6.99</v>
      </c>
      <c r="N579" s="20" t="n">
        <v>9.99</v>
      </c>
      <c r="O579" s="21" t="str">
        <f aca="false">IF(R579="","",ROUND(R579*(1-Premissas!$B$4),4))</f>
        <v/>
      </c>
      <c r="P579" s="22"/>
      <c r="Q579" s="22"/>
      <c r="R579" s="23"/>
      <c r="S579" s="24" t="n">
        <v>892</v>
      </c>
      <c r="T579" s="24" t="n">
        <v>24</v>
      </c>
      <c r="U579" s="25"/>
      <c r="V579" s="19" t="n">
        <f aca="false">IF(COUNT(N579:Q579)=0,"",MIN(N579:Q579))</f>
        <v>9.99</v>
      </c>
      <c r="W579" s="16" t="str">
        <f aca="false">IF(V579="","",INDEX($N$4:$Q$4,MATCH(V579,N579:Q579,0)))</f>
        <v>DIMEC</v>
      </c>
      <c r="X579" s="19" t="str">
        <f aca="false">IF(COUNT(N579:Q579)&lt;2,"",SMALL(N579:Q579,2))</f>
        <v/>
      </c>
      <c r="Y579" s="26" t="n">
        <f aca="false">IF(OR(V579="",M579=0),"",V579/M579-1)</f>
        <v>0.429184549356223</v>
      </c>
      <c r="Z579" s="26" t="n">
        <f aca="false">IF(OR(V579="",L579=""),"",V579/(L579*E579)-1)</f>
        <v>0.429184549356223</v>
      </c>
      <c r="AA579" s="16" t="str">
        <f aca="false">IF(V579="","SEM OFERTA",IF(OR(Y579&gt;Premissas!$B$11,Y579&lt;Premissas!$B$12),"VERIFICAR - UNIDADE/EMBALAGEM",IF(Y579&gt;Premissas!$B$6,"NÃO COMPRAR - REAJUSTE &gt;5%","COMPRAR")))</f>
        <v>NÃO COMPRAR - REAJUSTE &gt;5%</v>
      </c>
      <c r="AB579" s="18" t="n">
        <f aca="false">IF(W579="DIMEC",S579,IF(W579="MEDCENTRO",U579,""))</f>
        <v>892</v>
      </c>
      <c r="AC579" s="18" t="n">
        <f aca="false">IF(AA579&lt;&gt;"COMPRAR",0,IF(AB579="",I579,MIN(I579,AB579)))</f>
        <v>0</v>
      </c>
      <c r="AD579" s="19" t="n">
        <f aca="false">IF(AC579&gt;0,AC579*V579,0)</f>
        <v>0</v>
      </c>
      <c r="AE579" s="19" t="n">
        <f aca="false">IF(AC579&gt;0,(M579-V579)*AC579,0)</f>
        <v>0</v>
      </c>
      <c r="AF579" s="16" t="str">
        <f aca="false">IF(AA579&lt;&gt;"COMPRAR","",IF(AB579="",IF(X579="","",IF(X579-V579&lt;0.01,"EMPATE TÉCNICO","")),IF(AB579&lt;I579,"ESTOQUE INSUFICIENTE",IF(X579="","",IF(X579-V579&lt;0.01,"EMPATE TÉCNICO","")))))</f>
        <v/>
      </c>
      <c r="AG579" s="16" t="s">
        <v>763</v>
      </c>
      <c r="AH579" s="16" t="s">
        <v>1858</v>
      </c>
    </row>
    <row r="580" customFormat="false" ht="15" hidden="false" customHeight="false" outlineLevel="0" collapsed="false">
      <c r="A580" s="16" t="s">
        <v>1887</v>
      </c>
      <c r="B580" s="17" t="s">
        <v>1888</v>
      </c>
      <c r="C580" s="16" t="s">
        <v>1889</v>
      </c>
      <c r="D580" s="16" t="s">
        <v>1886</v>
      </c>
      <c r="E580" s="18" t="n">
        <v>1</v>
      </c>
      <c r="F580" s="16" t="s">
        <v>41</v>
      </c>
      <c r="G580" s="18" t="n">
        <v>3</v>
      </c>
      <c r="H580" s="16" t="n">
        <v>2.4</v>
      </c>
      <c r="I580" s="18" t="n">
        <v>4</v>
      </c>
      <c r="J580" s="19" t="n">
        <v>21.12</v>
      </c>
      <c r="K580" s="19" t="n">
        <v>21.12</v>
      </c>
      <c r="L580" s="19" t="n">
        <v>21.12</v>
      </c>
      <c r="M580" s="19" t="n">
        <f aca="false">IF(J580&gt;0,J580,K580)*E580</f>
        <v>21.12</v>
      </c>
      <c r="N580" s="20" t="n">
        <v>21.59</v>
      </c>
      <c r="O580" s="21" t="str">
        <f aca="false">IF(R580="","",ROUND(R580*(1-Premissas!$B$4),4))</f>
        <v/>
      </c>
      <c r="P580" s="22"/>
      <c r="Q580" s="22"/>
      <c r="R580" s="23"/>
      <c r="S580" s="24" t="n">
        <v>112</v>
      </c>
      <c r="T580" s="24" t="n">
        <v>12</v>
      </c>
      <c r="U580" s="25"/>
      <c r="V580" s="19" t="n">
        <f aca="false">IF(COUNT(N580:Q580)=0,"",MIN(N580:Q580))</f>
        <v>21.59</v>
      </c>
      <c r="W580" s="16" t="str">
        <f aca="false">IF(V580="","",INDEX($N$4:$Q$4,MATCH(V580,N580:Q580,0)))</f>
        <v>DIMEC</v>
      </c>
      <c r="X580" s="19" t="str">
        <f aca="false">IF(COUNT(N580:Q580)&lt;2,"",SMALL(N580:Q580,2))</f>
        <v/>
      </c>
      <c r="Y580" s="26" t="n">
        <f aca="false">IF(OR(V580="",M580=0),"",V580/M580-1)</f>
        <v>0.0222537878787878</v>
      </c>
      <c r="Z580" s="26" t="n">
        <f aca="false">IF(OR(V580="",L580=""),"",V580/(L580*E580)-1)</f>
        <v>0.0222537878787878</v>
      </c>
      <c r="AA580" s="16" t="str">
        <f aca="false">IF(V580="","SEM OFERTA",IF(OR(Y580&gt;Premissas!$B$11,Y580&lt;Premissas!$B$12),"VERIFICAR - UNIDADE/EMBALAGEM",IF(Y580&gt;Premissas!$B$6,"NÃO COMPRAR - REAJUSTE &gt;5%","COMPRAR")))</f>
        <v>COMPRAR</v>
      </c>
      <c r="AB580" s="18" t="n">
        <f aca="false">IF(W580="DIMEC",S580,IF(W580="MEDCENTRO",U580,""))</f>
        <v>112</v>
      </c>
      <c r="AC580" s="18" t="n">
        <f aca="false">IF(AA580&lt;&gt;"COMPRAR",0,IF(AB580="",I580,MIN(I580,AB580)))</f>
        <v>4</v>
      </c>
      <c r="AD580" s="19" t="n">
        <f aca="false">IF(AC580&gt;0,AC580*V580,0)</f>
        <v>86.36</v>
      </c>
      <c r="AE580" s="19" t="n">
        <f aca="false">IF(AC580&gt;0,(M580-V580)*AC580,0)</f>
        <v>-1.88</v>
      </c>
      <c r="AF580" s="16" t="str">
        <f aca="false">IF(AA580&lt;&gt;"COMPRAR","",IF(AB580="",IF(X580="","",IF(X580-V580&lt;0.01,"EMPATE TÉCNICO","")),IF(AB580&lt;I580,"ESTOQUE INSUFICIENTE",IF(X580="","",IF(X580-V580&lt;0.01,"EMPATE TÉCNICO","")))))</f>
        <v/>
      </c>
      <c r="AG580" s="16" t="s">
        <v>763</v>
      </c>
      <c r="AH580" s="16" t="s">
        <v>1858</v>
      </c>
    </row>
    <row r="581" customFormat="false" ht="15" hidden="false" customHeight="false" outlineLevel="0" collapsed="false">
      <c r="A581" s="16" t="s">
        <v>1890</v>
      </c>
      <c r="B581" s="17" t="s">
        <v>1891</v>
      </c>
      <c r="C581" s="16" t="s">
        <v>1892</v>
      </c>
      <c r="D581" s="16" t="s">
        <v>1886</v>
      </c>
      <c r="E581" s="18" t="n">
        <v>1</v>
      </c>
      <c r="F581" s="16" t="s">
        <v>41</v>
      </c>
      <c r="G581" s="18" t="n">
        <v>1</v>
      </c>
      <c r="H581" s="16" t="n">
        <v>1.9</v>
      </c>
      <c r="I581" s="18" t="n">
        <v>4</v>
      </c>
      <c r="J581" s="19" t="n">
        <v>18.07</v>
      </c>
      <c r="K581" s="19" t="n">
        <v>18.07</v>
      </c>
      <c r="L581" s="19" t="n">
        <v>18.07</v>
      </c>
      <c r="M581" s="19" t="n">
        <f aca="false">IF(J581&gt;0,J581,K581)*E581</f>
        <v>18.07</v>
      </c>
      <c r="N581" s="20" t="n">
        <v>20.6</v>
      </c>
      <c r="O581" s="21" t="str">
        <f aca="false">IF(R581="","",ROUND(R581*(1-Premissas!$B$4),4))</f>
        <v/>
      </c>
      <c r="P581" s="22"/>
      <c r="Q581" s="22"/>
      <c r="R581" s="23"/>
      <c r="S581" s="24" t="n">
        <v>85</v>
      </c>
      <c r="T581" s="24" t="n">
        <v>12</v>
      </c>
      <c r="U581" s="25"/>
      <c r="V581" s="19" t="n">
        <f aca="false">IF(COUNT(N581:Q581)=0,"",MIN(N581:Q581))</f>
        <v>20.6</v>
      </c>
      <c r="W581" s="16" t="str">
        <f aca="false">IF(V581="","",INDEX($N$4:$Q$4,MATCH(V581,N581:Q581,0)))</f>
        <v>DIMEC</v>
      </c>
      <c r="X581" s="19" t="str">
        <f aca="false">IF(COUNT(N581:Q581)&lt;2,"",SMALL(N581:Q581,2))</f>
        <v/>
      </c>
      <c r="Y581" s="26" t="n">
        <f aca="false">IF(OR(V581="",M581=0),"",V581/M581-1)</f>
        <v>0.140011068068622</v>
      </c>
      <c r="Z581" s="26" t="n">
        <f aca="false">IF(OR(V581="",L581=""),"",V581/(L581*E581)-1)</f>
        <v>0.140011068068622</v>
      </c>
      <c r="AA581" s="16" t="str">
        <f aca="false">IF(V581="","SEM OFERTA",IF(OR(Y581&gt;Premissas!$B$11,Y581&lt;Premissas!$B$12),"VERIFICAR - UNIDADE/EMBALAGEM",IF(Y581&gt;Premissas!$B$6,"NÃO COMPRAR - REAJUSTE &gt;5%","COMPRAR")))</f>
        <v>NÃO COMPRAR - REAJUSTE &gt;5%</v>
      </c>
      <c r="AB581" s="18" t="n">
        <f aca="false">IF(W581="DIMEC",S581,IF(W581="MEDCENTRO",U581,""))</f>
        <v>85</v>
      </c>
      <c r="AC581" s="18" t="n">
        <f aca="false">IF(AA581&lt;&gt;"COMPRAR",0,IF(AB581="",I581,MIN(I581,AB581)))</f>
        <v>0</v>
      </c>
      <c r="AD581" s="19" t="n">
        <f aca="false">IF(AC581&gt;0,AC581*V581,0)</f>
        <v>0</v>
      </c>
      <c r="AE581" s="19" t="n">
        <f aca="false">IF(AC581&gt;0,(M581-V581)*AC581,0)</f>
        <v>0</v>
      </c>
      <c r="AF581" s="16" t="str">
        <f aca="false">IF(AA581&lt;&gt;"COMPRAR","",IF(AB581="",IF(X581="","",IF(X581-V581&lt;0.01,"EMPATE TÉCNICO","")),IF(AB581&lt;I581,"ESTOQUE INSUFICIENTE",IF(X581="","",IF(X581-V581&lt;0.01,"EMPATE TÉCNICO","")))))</f>
        <v/>
      </c>
      <c r="AG581" s="16" t="s">
        <v>763</v>
      </c>
      <c r="AH581" s="16" t="s">
        <v>1858</v>
      </c>
    </row>
    <row r="582" customFormat="false" ht="15" hidden="false" customHeight="false" outlineLevel="0" collapsed="false">
      <c r="A582" s="16" t="s">
        <v>1893</v>
      </c>
      <c r="B582" s="17" t="s">
        <v>1894</v>
      </c>
      <c r="C582" s="16" t="s">
        <v>1895</v>
      </c>
      <c r="D582" s="16" t="s">
        <v>1896</v>
      </c>
      <c r="E582" s="18" t="n">
        <v>1</v>
      </c>
      <c r="F582" s="16" t="s">
        <v>43</v>
      </c>
      <c r="G582" s="18" t="n">
        <v>7</v>
      </c>
      <c r="H582" s="16" t="n">
        <v>3.6</v>
      </c>
      <c r="I582" s="18" t="n">
        <v>3</v>
      </c>
      <c r="J582" s="19" t="n">
        <v>1.24</v>
      </c>
      <c r="K582" s="19" t="n">
        <v>1.24</v>
      </c>
      <c r="L582" s="19" t="n">
        <v>1.24</v>
      </c>
      <c r="M582" s="19" t="n">
        <f aca="false">IF(J582&gt;0,J582,K582)*E582</f>
        <v>1.24</v>
      </c>
      <c r="N582" s="20"/>
      <c r="O582" s="21" t="n">
        <f aca="false">IF(R582="","",ROUND(R582*(1-Premissas!$B$4),4))</f>
        <v>1.2445</v>
      </c>
      <c r="P582" s="22"/>
      <c r="Q582" s="22"/>
      <c r="R582" s="23" t="n">
        <v>1.31</v>
      </c>
      <c r="S582" s="24"/>
      <c r="T582" s="24"/>
      <c r="U582" s="25" t="n">
        <v>1416</v>
      </c>
      <c r="V582" s="19" t="n">
        <f aca="false">IF(COUNT(N582:Q582)=0,"",MIN(N582:Q582))</f>
        <v>1.2445</v>
      </c>
      <c r="W582" s="16" t="str">
        <f aca="false">IF(V582="","",INDEX($N$4:$Q$4,MATCH(V582,N582:Q582,0)))</f>
        <v>MEDCENTRO</v>
      </c>
      <c r="X582" s="19" t="str">
        <f aca="false">IF(COUNT(N582:Q582)&lt;2,"",SMALL(N582:Q582,2))</f>
        <v/>
      </c>
      <c r="Y582" s="26" t="n">
        <f aca="false">IF(OR(V582="",M582=0),"",V582/M582-1)</f>
        <v>0.00362903225806455</v>
      </c>
      <c r="Z582" s="26" t="n">
        <f aca="false">IF(OR(V582="",L582=""),"",V582/(L582*E582)-1)</f>
        <v>0.00362903225806455</v>
      </c>
      <c r="AA582" s="16" t="str">
        <f aca="false">IF(V582="","SEM OFERTA",IF(OR(Y582&gt;Premissas!$B$11,Y582&lt;Premissas!$B$12),"VERIFICAR - UNIDADE/EMBALAGEM",IF(Y582&gt;Premissas!$B$6,"NÃO COMPRAR - REAJUSTE &gt;5%","COMPRAR")))</f>
        <v>COMPRAR</v>
      </c>
      <c r="AB582" s="18" t="n">
        <f aca="false">IF(W582="DIMEC",S582,IF(W582="MEDCENTRO",U582,""))</f>
        <v>1416</v>
      </c>
      <c r="AC582" s="18" t="n">
        <f aca="false">IF(AA582&lt;&gt;"COMPRAR",0,IF(AB582="",I582,MIN(I582,AB582)))</f>
        <v>3</v>
      </c>
      <c r="AD582" s="19" t="n">
        <f aca="false">IF(AC582&gt;0,AC582*V582,0)</f>
        <v>3.7335</v>
      </c>
      <c r="AE582" s="19" t="n">
        <f aca="false">IF(AC582&gt;0,(M582-V582)*AC582,0)</f>
        <v>-0.0134999999999998</v>
      </c>
      <c r="AF582" s="16" t="str">
        <f aca="false">IF(AA582&lt;&gt;"COMPRAR","",IF(AB582="",IF(X582="","",IF(X582-V582&lt;0.01,"EMPATE TÉCNICO","")),IF(AB582&lt;I582,"ESTOQUE INSUFICIENTE",IF(X582="","",IF(X582-V582&lt;0.01,"EMPATE TÉCNICO","")))))</f>
        <v/>
      </c>
      <c r="AG582" s="16" t="s">
        <v>1897</v>
      </c>
      <c r="AH582" s="16" t="s">
        <v>1858</v>
      </c>
    </row>
    <row r="583" customFormat="false" ht="15" hidden="false" customHeight="false" outlineLevel="0" collapsed="false">
      <c r="A583" s="16" t="s">
        <v>1898</v>
      </c>
      <c r="B583" s="17" t="s">
        <v>1899</v>
      </c>
      <c r="C583" s="16" t="s">
        <v>1900</v>
      </c>
      <c r="D583" s="16" t="s">
        <v>1857</v>
      </c>
      <c r="E583" s="18" t="n">
        <v>1</v>
      </c>
      <c r="F583" s="16" t="s">
        <v>43</v>
      </c>
      <c r="G583" s="18" t="n">
        <v>0</v>
      </c>
      <c r="H583" s="16" t="n">
        <v>0.1</v>
      </c>
      <c r="I583" s="18" t="n">
        <v>1</v>
      </c>
      <c r="J583" s="19" t="n">
        <v>6.16</v>
      </c>
      <c r="K583" s="19" t="n">
        <v>6.16</v>
      </c>
      <c r="L583" s="19" t="n">
        <v>6.16</v>
      </c>
      <c r="M583" s="19" t="n">
        <f aca="false">IF(J583&gt;0,J583,K583)*E583</f>
        <v>6.16</v>
      </c>
      <c r="N583" s="20" t="n">
        <v>2.34</v>
      </c>
      <c r="O583" s="21" t="str">
        <f aca="false">IF(R583="","",ROUND(R583*(1-Premissas!$B$4),4))</f>
        <v/>
      </c>
      <c r="P583" s="22"/>
      <c r="Q583" s="22"/>
      <c r="R583" s="23"/>
      <c r="S583" s="24" t="n">
        <v>144</v>
      </c>
      <c r="T583" s="24" t="n">
        <v>48</v>
      </c>
      <c r="U583" s="25"/>
      <c r="V583" s="19" t="n">
        <f aca="false">IF(COUNT(N583:Q583)=0,"",MIN(N583:Q583))</f>
        <v>2.34</v>
      </c>
      <c r="W583" s="16" t="str">
        <f aca="false">IF(V583="","",INDEX($N$4:$Q$4,MATCH(V583,N583:Q583,0)))</f>
        <v>DIMEC</v>
      </c>
      <c r="X583" s="19" t="str">
        <f aca="false">IF(COUNT(N583:Q583)&lt;2,"",SMALL(N583:Q583,2))</f>
        <v/>
      </c>
      <c r="Y583" s="26" t="n">
        <f aca="false">IF(OR(V583="",M583=0),"",V583/M583-1)</f>
        <v>-0.62012987012987</v>
      </c>
      <c r="Z583" s="26" t="n">
        <f aca="false">IF(OR(V583="",L583=""),"",V583/(L583*E583)-1)</f>
        <v>-0.62012987012987</v>
      </c>
      <c r="AA583" s="16" t="str">
        <f aca="false">IF(V583="","SEM OFERTA",IF(OR(Y583&gt;Premissas!$B$11,Y583&lt;Premissas!$B$12),"VERIFICAR - UNIDADE/EMBALAGEM",IF(Y583&gt;Premissas!$B$6,"NÃO COMPRAR - REAJUSTE &gt;5%","COMPRAR")))</f>
        <v>VERIFICAR - UNIDADE/EMBALAGEM</v>
      </c>
      <c r="AB583" s="18" t="n">
        <f aca="false">IF(W583="DIMEC",S583,IF(W583="MEDCENTRO",U583,""))</f>
        <v>144</v>
      </c>
      <c r="AC583" s="18" t="n">
        <f aca="false">IF(AA583&lt;&gt;"COMPRAR",0,IF(AB583="",I583,MIN(I583,AB583)))</f>
        <v>0</v>
      </c>
      <c r="AD583" s="19" t="n">
        <f aca="false">IF(AC583&gt;0,AC583*V583,0)</f>
        <v>0</v>
      </c>
      <c r="AE583" s="19" t="n">
        <f aca="false">IF(AC583&gt;0,(M583-V583)*AC583,0)</f>
        <v>0</v>
      </c>
      <c r="AF583" s="16" t="str">
        <f aca="false">IF(AA583&lt;&gt;"COMPRAR","",IF(AB583="",IF(X583="","",IF(X583-V583&lt;0.01,"EMPATE TÉCNICO","")),IF(AB583&lt;I583,"ESTOQUE INSUFICIENTE",IF(X583="","",IF(X583-V583&lt;0.01,"EMPATE TÉCNICO","")))))</f>
        <v/>
      </c>
      <c r="AG583" s="16" t="s">
        <v>482</v>
      </c>
      <c r="AH583" s="16" t="s">
        <v>1858</v>
      </c>
    </row>
    <row r="584" customFormat="false" ht="15" hidden="false" customHeight="false" outlineLevel="0" collapsed="false">
      <c r="A584" s="16" t="s">
        <v>1901</v>
      </c>
      <c r="B584" s="17" t="s">
        <v>1902</v>
      </c>
      <c r="C584" s="16" t="s">
        <v>1903</v>
      </c>
      <c r="D584" s="16" t="s">
        <v>1857</v>
      </c>
      <c r="E584" s="18" t="n">
        <v>1</v>
      </c>
      <c r="F584" s="16" t="s">
        <v>43</v>
      </c>
      <c r="G584" s="18" t="n">
        <v>2</v>
      </c>
      <c r="H584" s="16" t="n">
        <v>1.2</v>
      </c>
      <c r="I584" s="18" t="n">
        <v>2</v>
      </c>
      <c r="J584" s="19" t="n">
        <v>5.07</v>
      </c>
      <c r="K584" s="19" t="n">
        <v>5.07</v>
      </c>
      <c r="L584" s="19" t="n">
        <v>5.07</v>
      </c>
      <c r="M584" s="19" t="n">
        <f aca="false">IF(J584&gt;0,J584,K584)*E584</f>
        <v>5.07</v>
      </c>
      <c r="N584" s="20" t="n">
        <v>5.31</v>
      </c>
      <c r="O584" s="21" t="n">
        <f aca="false">IF(R584="","",ROUND(R584*(1-Premissas!$B$4),4))</f>
        <v>5.111</v>
      </c>
      <c r="P584" s="22"/>
      <c r="Q584" s="22"/>
      <c r="R584" s="23" t="n">
        <v>5.38</v>
      </c>
      <c r="S584" s="24" t="n">
        <v>376</v>
      </c>
      <c r="T584" s="24" t="n">
        <v>48</v>
      </c>
      <c r="U584" s="25" t="n">
        <v>132</v>
      </c>
      <c r="V584" s="19" t="n">
        <f aca="false">IF(COUNT(N584:Q584)=0,"",MIN(N584:Q584))</f>
        <v>5.111</v>
      </c>
      <c r="W584" s="16" t="str">
        <f aca="false">IF(V584="","",INDEX($N$4:$Q$4,MATCH(V584,N584:Q584,0)))</f>
        <v>MEDCENTRO</v>
      </c>
      <c r="X584" s="19" t="n">
        <f aca="false">IF(COUNT(N584:Q584)&lt;2,"",SMALL(N584:Q584,2))</f>
        <v>5.31</v>
      </c>
      <c r="Y584" s="26" t="n">
        <f aca="false">IF(OR(V584="",M584=0),"",V584/M584-1)</f>
        <v>0.00808678500986182</v>
      </c>
      <c r="Z584" s="26" t="n">
        <f aca="false">IF(OR(V584="",L584=""),"",V584/(L584*E584)-1)</f>
        <v>0.00808678500986182</v>
      </c>
      <c r="AA584" s="16" t="str">
        <f aca="false">IF(V584="","SEM OFERTA",IF(OR(Y584&gt;Premissas!$B$11,Y584&lt;Premissas!$B$12),"VERIFICAR - UNIDADE/EMBALAGEM",IF(Y584&gt;Premissas!$B$6,"NÃO COMPRAR - REAJUSTE &gt;5%","COMPRAR")))</f>
        <v>COMPRAR</v>
      </c>
      <c r="AB584" s="18" t="n">
        <f aca="false">IF(W584="DIMEC",S584,IF(W584="MEDCENTRO",U584,""))</f>
        <v>132</v>
      </c>
      <c r="AC584" s="18" t="n">
        <f aca="false">IF(AA584&lt;&gt;"COMPRAR",0,IF(AB584="",I584,MIN(I584,AB584)))</f>
        <v>2</v>
      </c>
      <c r="AD584" s="19" t="n">
        <f aca="false">IF(AC584&gt;0,AC584*V584,0)</f>
        <v>10.222</v>
      </c>
      <c r="AE584" s="19" t="n">
        <f aca="false">IF(AC584&gt;0,(M584-V584)*AC584,0)</f>
        <v>-0.081999999999999</v>
      </c>
      <c r="AF584" s="16" t="str">
        <f aca="false">IF(AA584&lt;&gt;"COMPRAR","",IF(AB584="",IF(X584="","",IF(X584-V584&lt;0.01,"EMPATE TÉCNICO","")),IF(AB584&lt;I584,"ESTOQUE INSUFICIENTE",IF(X584="","",IF(X584-V584&lt;0.01,"EMPATE TÉCNICO","")))))</f>
        <v/>
      </c>
      <c r="AG584" s="16" t="s">
        <v>139</v>
      </c>
      <c r="AH584" s="16" t="s">
        <v>1858</v>
      </c>
    </row>
    <row r="585" customFormat="false" ht="15" hidden="false" customHeight="false" outlineLevel="0" collapsed="false">
      <c r="A585" s="16" t="s">
        <v>1904</v>
      </c>
      <c r="B585" s="17" t="s">
        <v>1905</v>
      </c>
      <c r="C585" s="16" t="s">
        <v>1906</v>
      </c>
      <c r="D585" s="16" t="s">
        <v>1857</v>
      </c>
      <c r="E585" s="18" t="n">
        <v>1</v>
      </c>
      <c r="F585" s="16" t="s">
        <v>43</v>
      </c>
      <c r="G585" s="18" t="n">
        <v>0</v>
      </c>
      <c r="H585" s="16" t="n">
        <v>1.1</v>
      </c>
      <c r="I585" s="18" t="n">
        <v>3</v>
      </c>
      <c r="J585" s="19" t="n">
        <v>4.29</v>
      </c>
      <c r="K585" s="19" t="n">
        <v>4.29</v>
      </c>
      <c r="L585" s="19" t="n">
        <v>4.29</v>
      </c>
      <c r="M585" s="19" t="n">
        <f aca="false">IF(J585&gt;0,J585,K585)*E585</f>
        <v>4.29</v>
      </c>
      <c r="N585" s="20" t="n">
        <v>4.47</v>
      </c>
      <c r="O585" s="21" t="str">
        <f aca="false">IF(R585="","",ROUND(R585*(1-Premissas!$B$4),4))</f>
        <v/>
      </c>
      <c r="P585" s="22"/>
      <c r="Q585" s="22"/>
      <c r="R585" s="23"/>
      <c r="S585" s="24" t="n">
        <v>678</v>
      </c>
      <c r="T585" s="24" t="n">
        <v>24</v>
      </c>
      <c r="U585" s="25"/>
      <c r="V585" s="19" t="n">
        <f aca="false">IF(COUNT(N585:Q585)=0,"",MIN(N585:Q585))</f>
        <v>4.47</v>
      </c>
      <c r="W585" s="16" t="str">
        <f aca="false">IF(V585="","",INDEX($N$4:$Q$4,MATCH(V585,N585:Q585,0)))</f>
        <v>DIMEC</v>
      </c>
      <c r="X585" s="19" t="str">
        <f aca="false">IF(COUNT(N585:Q585)&lt;2,"",SMALL(N585:Q585,2))</f>
        <v/>
      </c>
      <c r="Y585" s="26" t="n">
        <f aca="false">IF(OR(V585="",M585=0),"",V585/M585-1)</f>
        <v>0.0419580419580419</v>
      </c>
      <c r="Z585" s="26" t="n">
        <f aca="false">IF(OR(V585="",L585=""),"",V585/(L585*E585)-1)</f>
        <v>0.0419580419580419</v>
      </c>
      <c r="AA585" s="16" t="str">
        <f aca="false">IF(V585="","SEM OFERTA",IF(OR(Y585&gt;Premissas!$B$11,Y585&lt;Premissas!$B$12),"VERIFICAR - UNIDADE/EMBALAGEM",IF(Y585&gt;Premissas!$B$6,"NÃO COMPRAR - REAJUSTE &gt;5%","COMPRAR")))</f>
        <v>COMPRAR</v>
      </c>
      <c r="AB585" s="18" t="n">
        <f aca="false">IF(W585="DIMEC",S585,IF(W585="MEDCENTRO",U585,""))</f>
        <v>678</v>
      </c>
      <c r="AC585" s="18" t="n">
        <f aca="false">IF(AA585&lt;&gt;"COMPRAR",0,IF(AB585="",I585,MIN(I585,AB585)))</f>
        <v>3</v>
      </c>
      <c r="AD585" s="19" t="n">
        <f aca="false">IF(AC585&gt;0,AC585*V585,0)</f>
        <v>13.41</v>
      </c>
      <c r="AE585" s="19" t="n">
        <f aca="false">IF(AC585&gt;0,(M585-V585)*AC585,0)</f>
        <v>-0.539999999999999</v>
      </c>
      <c r="AF585" s="16" t="str">
        <f aca="false">IF(AA585&lt;&gt;"COMPRAR","",IF(AB585="",IF(X585="","",IF(X585-V585&lt;0.01,"EMPATE TÉCNICO","")),IF(AB585&lt;I585,"ESTOQUE INSUFICIENTE",IF(X585="","",IF(X585-V585&lt;0.01,"EMPATE TÉCNICO","")))))</f>
        <v/>
      </c>
      <c r="AG585" s="16" t="s">
        <v>139</v>
      </c>
      <c r="AH585" s="16" t="s">
        <v>1858</v>
      </c>
    </row>
    <row r="586" customFormat="false" ht="15" hidden="false" customHeight="false" outlineLevel="0" collapsed="false">
      <c r="A586" s="16" t="s">
        <v>1907</v>
      </c>
      <c r="B586" s="17" t="s">
        <v>1908</v>
      </c>
      <c r="C586" s="16" t="s">
        <v>1909</v>
      </c>
      <c r="D586" s="16" t="s">
        <v>1896</v>
      </c>
      <c r="E586" s="18" t="n">
        <v>1</v>
      </c>
      <c r="F586" s="16" t="s">
        <v>43</v>
      </c>
      <c r="G586" s="18" t="n">
        <v>3</v>
      </c>
      <c r="H586" s="16" t="n">
        <v>1.2</v>
      </c>
      <c r="I586" s="18" t="n">
        <v>1</v>
      </c>
      <c r="J586" s="19" t="n">
        <v>6.64</v>
      </c>
      <c r="K586" s="19" t="n">
        <v>6.64</v>
      </c>
      <c r="L586" s="19" t="n">
        <v>6.64</v>
      </c>
      <c r="M586" s="19" t="n">
        <f aca="false">IF(J586&gt;0,J586,K586)*E586</f>
        <v>6.64</v>
      </c>
      <c r="N586" s="20"/>
      <c r="O586" s="21" t="n">
        <f aca="false">IF(R586="","",ROUND(R586*(1-Premissas!$B$4),4))</f>
        <v>7.3435</v>
      </c>
      <c r="P586" s="22"/>
      <c r="Q586" s="22"/>
      <c r="R586" s="23" t="n">
        <v>7.73</v>
      </c>
      <c r="S586" s="24"/>
      <c r="T586" s="24"/>
      <c r="U586" s="25" t="n">
        <v>235</v>
      </c>
      <c r="V586" s="19" t="n">
        <f aca="false">IF(COUNT(N586:Q586)=0,"",MIN(N586:Q586))</f>
        <v>7.3435</v>
      </c>
      <c r="W586" s="16" t="str">
        <f aca="false">IF(V586="","",INDEX($N$4:$Q$4,MATCH(V586,N586:Q586,0)))</f>
        <v>MEDCENTRO</v>
      </c>
      <c r="X586" s="19" t="str">
        <f aca="false">IF(COUNT(N586:Q586)&lt;2,"",SMALL(N586:Q586,2))</f>
        <v/>
      </c>
      <c r="Y586" s="26" t="n">
        <f aca="false">IF(OR(V586="",M586=0),"",V586/M586-1)</f>
        <v>0.105948795180723</v>
      </c>
      <c r="Z586" s="26" t="n">
        <f aca="false">IF(OR(V586="",L586=""),"",V586/(L586*E586)-1)</f>
        <v>0.105948795180723</v>
      </c>
      <c r="AA586" s="16" t="str">
        <f aca="false">IF(V586="","SEM OFERTA",IF(OR(Y586&gt;Premissas!$B$11,Y586&lt;Premissas!$B$12),"VERIFICAR - UNIDADE/EMBALAGEM",IF(Y586&gt;Premissas!$B$6,"NÃO COMPRAR - REAJUSTE &gt;5%","COMPRAR")))</f>
        <v>NÃO COMPRAR - REAJUSTE &gt;5%</v>
      </c>
      <c r="AB586" s="18" t="n">
        <f aca="false">IF(W586="DIMEC",S586,IF(W586="MEDCENTRO",U586,""))</f>
        <v>235</v>
      </c>
      <c r="AC586" s="18" t="n">
        <f aca="false">IF(AA586&lt;&gt;"COMPRAR",0,IF(AB586="",I586,MIN(I586,AB586)))</f>
        <v>0</v>
      </c>
      <c r="AD586" s="19" t="n">
        <f aca="false">IF(AC586&gt;0,AC586*V586,0)</f>
        <v>0</v>
      </c>
      <c r="AE586" s="19" t="n">
        <f aca="false">IF(AC586&gt;0,(M586-V586)*AC586,0)</f>
        <v>0</v>
      </c>
      <c r="AF586" s="16" t="str">
        <f aca="false">IF(AA586&lt;&gt;"COMPRAR","",IF(AB586="",IF(X586="","",IF(X586-V586&lt;0.01,"EMPATE TÉCNICO","")),IF(AB586&lt;I586,"ESTOQUE INSUFICIENTE",IF(X586="","",IF(X586-V586&lt;0.01,"EMPATE TÉCNICO","")))))</f>
        <v/>
      </c>
      <c r="AG586" s="16" t="s">
        <v>139</v>
      </c>
      <c r="AH586" s="16" t="s">
        <v>1858</v>
      </c>
    </row>
    <row r="587" customFormat="false" ht="15" hidden="false" customHeight="false" outlineLevel="0" collapsed="false">
      <c r="A587" s="16" t="s">
        <v>1910</v>
      </c>
      <c r="B587" s="17" t="s">
        <v>1911</v>
      </c>
      <c r="C587" s="16" t="s">
        <v>1912</v>
      </c>
      <c r="D587" s="16" t="s">
        <v>1896</v>
      </c>
      <c r="E587" s="18" t="n">
        <v>1</v>
      </c>
      <c r="F587" s="16" t="s">
        <v>42</v>
      </c>
      <c r="G587" s="18" t="n">
        <v>0</v>
      </c>
      <c r="H587" s="16" t="n">
        <v>1.6</v>
      </c>
      <c r="I587" s="18" t="n">
        <v>5</v>
      </c>
      <c r="J587" s="19" t="n">
        <v>8.39</v>
      </c>
      <c r="K587" s="19" t="n">
        <v>8.39</v>
      </c>
      <c r="L587" s="19" t="n">
        <v>8.39</v>
      </c>
      <c r="M587" s="19" t="n">
        <f aca="false">IF(J587&gt;0,J587,K587)*E587</f>
        <v>8.39</v>
      </c>
      <c r="N587" s="20"/>
      <c r="O587" s="21" t="n">
        <f aca="false">IF(R587="","",ROUND(R587*(1-Premissas!$B$4),4))</f>
        <v>9.424</v>
      </c>
      <c r="P587" s="22"/>
      <c r="Q587" s="22"/>
      <c r="R587" s="23" t="n">
        <v>9.92</v>
      </c>
      <c r="S587" s="24"/>
      <c r="T587" s="24"/>
      <c r="U587" s="25" t="n">
        <v>180</v>
      </c>
      <c r="V587" s="19" t="n">
        <f aca="false">IF(COUNT(N587:Q587)=0,"",MIN(N587:Q587))</f>
        <v>9.424</v>
      </c>
      <c r="W587" s="16" t="str">
        <f aca="false">IF(V587="","",INDEX($N$4:$Q$4,MATCH(V587,N587:Q587,0)))</f>
        <v>MEDCENTRO</v>
      </c>
      <c r="X587" s="19" t="str">
        <f aca="false">IF(COUNT(N587:Q587)&lt;2,"",SMALL(N587:Q587,2))</f>
        <v/>
      </c>
      <c r="Y587" s="26" t="n">
        <f aca="false">IF(OR(V587="",M587=0),"",V587/M587-1)</f>
        <v>0.123241954707985</v>
      </c>
      <c r="Z587" s="26" t="n">
        <f aca="false">IF(OR(V587="",L587=""),"",V587/(L587*E587)-1)</f>
        <v>0.123241954707985</v>
      </c>
      <c r="AA587" s="16" t="str">
        <f aca="false">IF(V587="","SEM OFERTA",IF(OR(Y587&gt;Premissas!$B$11,Y587&lt;Premissas!$B$12),"VERIFICAR - UNIDADE/EMBALAGEM",IF(Y587&gt;Premissas!$B$6,"NÃO COMPRAR - REAJUSTE &gt;5%","COMPRAR")))</f>
        <v>NÃO COMPRAR - REAJUSTE &gt;5%</v>
      </c>
      <c r="AB587" s="18" t="n">
        <f aca="false">IF(W587="DIMEC",S587,IF(W587="MEDCENTRO",U587,""))</f>
        <v>180</v>
      </c>
      <c r="AC587" s="18" t="n">
        <f aca="false">IF(AA587&lt;&gt;"COMPRAR",0,IF(AB587="",I587,MIN(I587,AB587)))</f>
        <v>0</v>
      </c>
      <c r="AD587" s="19" t="n">
        <f aca="false">IF(AC587&gt;0,AC587*V587,0)</f>
        <v>0</v>
      </c>
      <c r="AE587" s="19" t="n">
        <f aca="false">IF(AC587&gt;0,(M587-V587)*AC587,0)</f>
        <v>0</v>
      </c>
      <c r="AF587" s="16" t="str">
        <f aca="false">IF(AA587&lt;&gt;"COMPRAR","",IF(AB587="",IF(X587="","",IF(X587-V587&lt;0.01,"EMPATE TÉCNICO","")),IF(AB587&lt;I587,"ESTOQUE INSUFICIENTE",IF(X587="","",IF(X587-V587&lt;0.01,"EMPATE TÉCNICO","")))))</f>
        <v/>
      </c>
      <c r="AG587" s="16" t="s">
        <v>139</v>
      </c>
      <c r="AH587" s="16" t="s">
        <v>1858</v>
      </c>
    </row>
    <row r="588" customFormat="false" ht="15" hidden="false" customHeight="false" outlineLevel="0" collapsed="false">
      <c r="A588" s="16" t="s">
        <v>1913</v>
      </c>
      <c r="B588" s="17" t="s">
        <v>1914</v>
      </c>
      <c r="C588" s="16" t="s">
        <v>1915</v>
      </c>
      <c r="D588" s="16" t="s">
        <v>1896</v>
      </c>
      <c r="E588" s="18" t="n">
        <v>1</v>
      </c>
      <c r="F588" s="16" t="s">
        <v>43</v>
      </c>
      <c r="G588" s="18" t="n">
        <v>0</v>
      </c>
      <c r="H588" s="16" t="n">
        <v>3</v>
      </c>
      <c r="I588" s="18" t="n">
        <v>8</v>
      </c>
      <c r="J588" s="19" t="n">
        <v>6.94</v>
      </c>
      <c r="K588" s="19" t="n">
        <v>6.94</v>
      </c>
      <c r="L588" s="19" t="n">
        <v>6.94</v>
      </c>
      <c r="M588" s="19" t="n">
        <f aca="false">IF(J588&gt;0,J588,K588)*E588</f>
        <v>6.94</v>
      </c>
      <c r="N588" s="20"/>
      <c r="O588" s="21" t="n">
        <f aca="false">IF(R588="","",ROUND(R588*(1-Premissas!$B$4),4))</f>
        <v>7.714</v>
      </c>
      <c r="P588" s="22"/>
      <c r="Q588" s="22"/>
      <c r="R588" s="23" t="n">
        <v>8.12</v>
      </c>
      <c r="S588" s="24"/>
      <c r="T588" s="24"/>
      <c r="U588" s="25" t="n">
        <v>702</v>
      </c>
      <c r="V588" s="19" t="n">
        <f aca="false">IF(COUNT(N588:Q588)=0,"",MIN(N588:Q588))</f>
        <v>7.714</v>
      </c>
      <c r="W588" s="16" t="str">
        <f aca="false">IF(V588="","",INDEX($N$4:$Q$4,MATCH(V588,N588:Q588,0)))</f>
        <v>MEDCENTRO</v>
      </c>
      <c r="X588" s="19" t="str">
        <f aca="false">IF(COUNT(N588:Q588)&lt;2,"",SMALL(N588:Q588,2))</f>
        <v/>
      </c>
      <c r="Y588" s="26" t="n">
        <f aca="false">IF(OR(V588="",M588=0),"",V588/M588-1)</f>
        <v>0.111527377521614</v>
      </c>
      <c r="Z588" s="26" t="n">
        <f aca="false">IF(OR(V588="",L588=""),"",V588/(L588*E588)-1)</f>
        <v>0.111527377521614</v>
      </c>
      <c r="AA588" s="16" t="str">
        <f aca="false">IF(V588="","SEM OFERTA",IF(OR(Y588&gt;Premissas!$B$11,Y588&lt;Premissas!$B$12),"VERIFICAR - UNIDADE/EMBALAGEM",IF(Y588&gt;Premissas!$B$6,"NÃO COMPRAR - REAJUSTE &gt;5%","COMPRAR")))</f>
        <v>NÃO COMPRAR - REAJUSTE &gt;5%</v>
      </c>
      <c r="AB588" s="18" t="n">
        <f aca="false">IF(W588="DIMEC",S588,IF(W588="MEDCENTRO",U588,""))</f>
        <v>702</v>
      </c>
      <c r="AC588" s="18" t="n">
        <f aca="false">IF(AA588&lt;&gt;"COMPRAR",0,IF(AB588="",I588,MIN(I588,AB588)))</f>
        <v>0</v>
      </c>
      <c r="AD588" s="19" t="n">
        <f aca="false">IF(AC588&gt;0,AC588*V588,0)</f>
        <v>0</v>
      </c>
      <c r="AE588" s="19" t="n">
        <f aca="false">IF(AC588&gt;0,(M588-V588)*AC588,0)</f>
        <v>0</v>
      </c>
      <c r="AF588" s="16" t="str">
        <f aca="false">IF(AA588&lt;&gt;"COMPRAR","",IF(AB588="",IF(X588="","",IF(X588-V588&lt;0.01,"EMPATE TÉCNICO","")),IF(AB588&lt;I588,"ESTOQUE INSUFICIENTE",IF(X588="","",IF(X588-V588&lt;0.01,"EMPATE TÉCNICO","")))))</f>
        <v/>
      </c>
      <c r="AG588" s="16" t="s">
        <v>1897</v>
      </c>
      <c r="AH588" s="16" t="s">
        <v>1858</v>
      </c>
    </row>
    <row r="589" customFormat="false" ht="15" hidden="false" customHeight="false" outlineLevel="0" collapsed="false">
      <c r="A589" s="16" t="s">
        <v>1916</v>
      </c>
      <c r="B589" s="17" t="s">
        <v>1917</v>
      </c>
      <c r="C589" s="16" t="s">
        <v>1918</v>
      </c>
      <c r="D589" s="16" t="s">
        <v>1896</v>
      </c>
      <c r="E589" s="18" t="n">
        <v>1</v>
      </c>
      <c r="F589" s="16" t="s">
        <v>43</v>
      </c>
      <c r="G589" s="18" t="n">
        <v>0</v>
      </c>
      <c r="H589" s="16" t="n">
        <v>1.8</v>
      </c>
      <c r="I589" s="18" t="n">
        <v>5</v>
      </c>
      <c r="J589" s="19" t="n">
        <v>6.88</v>
      </c>
      <c r="K589" s="19" t="n">
        <v>6.88</v>
      </c>
      <c r="L589" s="19" t="n">
        <v>6.67</v>
      </c>
      <c r="M589" s="19" t="n">
        <f aca="false">IF(J589&gt;0,J589,K589)*E589</f>
        <v>6.88</v>
      </c>
      <c r="N589" s="20"/>
      <c r="O589" s="21" t="n">
        <f aca="false">IF(R589="","",ROUND(R589*(1-Premissas!$B$4),4))</f>
        <v>7.372</v>
      </c>
      <c r="P589" s="22"/>
      <c r="Q589" s="22"/>
      <c r="R589" s="23" t="n">
        <v>7.76</v>
      </c>
      <c r="S589" s="24"/>
      <c r="T589" s="24"/>
      <c r="U589" s="25" t="n">
        <v>10</v>
      </c>
      <c r="V589" s="19" t="n">
        <f aca="false">IF(COUNT(N589:Q589)=0,"",MIN(N589:Q589))</f>
        <v>7.372</v>
      </c>
      <c r="W589" s="16" t="str">
        <f aca="false">IF(V589="","",INDEX($N$4:$Q$4,MATCH(V589,N589:Q589,0)))</f>
        <v>MEDCENTRO</v>
      </c>
      <c r="X589" s="19" t="str">
        <f aca="false">IF(COUNT(N589:Q589)&lt;2,"",SMALL(N589:Q589,2))</f>
        <v/>
      </c>
      <c r="Y589" s="26" t="n">
        <f aca="false">IF(OR(V589="",M589=0),"",V589/M589-1)</f>
        <v>0.0715116279069767</v>
      </c>
      <c r="Z589" s="26" t="n">
        <f aca="false">IF(OR(V589="",L589=""),"",V589/(L589*E589)-1)</f>
        <v>0.105247376311844</v>
      </c>
      <c r="AA589" s="16" t="str">
        <f aca="false">IF(V589="","SEM OFERTA",IF(OR(Y589&gt;Premissas!$B$11,Y589&lt;Premissas!$B$12),"VERIFICAR - UNIDADE/EMBALAGEM",IF(Y589&gt;Premissas!$B$6,"NÃO COMPRAR - REAJUSTE &gt;5%","COMPRAR")))</f>
        <v>NÃO COMPRAR - REAJUSTE &gt;5%</v>
      </c>
      <c r="AB589" s="18" t="n">
        <f aca="false">IF(W589="DIMEC",S589,IF(W589="MEDCENTRO",U589,""))</f>
        <v>10</v>
      </c>
      <c r="AC589" s="18" t="n">
        <f aca="false">IF(AA589&lt;&gt;"COMPRAR",0,IF(AB589="",I589,MIN(I589,AB589)))</f>
        <v>0</v>
      </c>
      <c r="AD589" s="19" t="n">
        <f aca="false">IF(AC589&gt;0,AC589*V589,0)</f>
        <v>0</v>
      </c>
      <c r="AE589" s="19" t="n">
        <f aca="false">IF(AC589&gt;0,(M589-V589)*AC589,0)</f>
        <v>0</v>
      </c>
      <c r="AF589" s="16" t="str">
        <f aca="false">IF(AA589&lt;&gt;"COMPRAR","",IF(AB589="",IF(X589="","",IF(X589-V589&lt;0.01,"EMPATE TÉCNICO","")),IF(AB589&lt;I589,"ESTOQUE INSUFICIENTE",IF(X589="","",IF(X589-V589&lt;0.01,"EMPATE TÉCNICO","")))))</f>
        <v/>
      </c>
      <c r="AG589" s="16" t="s">
        <v>139</v>
      </c>
      <c r="AH589" s="16" t="s">
        <v>1858</v>
      </c>
    </row>
    <row r="590" customFormat="false" ht="15" hidden="false" customHeight="false" outlineLevel="0" collapsed="false">
      <c r="A590" s="16" t="s">
        <v>1919</v>
      </c>
      <c r="B590" s="17" t="s">
        <v>1920</v>
      </c>
      <c r="C590" s="16" t="s">
        <v>1921</v>
      </c>
      <c r="D590" s="16" t="s">
        <v>1896</v>
      </c>
      <c r="E590" s="18" t="n">
        <v>1</v>
      </c>
      <c r="F590" s="16" t="s">
        <v>43</v>
      </c>
      <c r="G590" s="18" t="n">
        <v>1</v>
      </c>
      <c r="H590" s="16" t="n">
        <v>1.5</v>
      </c>
      <c r="I590" s="18" t="n">
        <v>3</v>
      </c>
      <c r="J590" s="19" t="n">
        <v>7.89</v>
      </c>
      <c r="K590" s="19" t="n">
        <v>7.89</v>
      </c>
      <c r="L590" s="19" t="n">
        <v>7.89</v>
      </c>
      <c r="M590" s="19" t="n">
        <f aca="false">IF(J590&gt;0,J590,K590)*E590</f>
        <v>7.89</v>
      </c>
      <c r="N590" s="20"/>
      <c r="O590" s="21" t="n">
        <f aca="false">IF(R590="","",ROUND(R590*(1-Premissas!$B$4),4))</f>
        <v>8.7305</v>
      </c>
      <c r="P590" s="22"/>
      <c r="Q590" s="22"/>
      <c r="R590" s="23" t="n">
        <v>9.19</v>
      </c>
      <c r="S590" s="24"/>
      <c r="T590" s="24"/>
      <c r="U590" s="25" t="n">
        <v>941</v>
      </c>
      <c r="V590" s="19" t="n">
        <f aca="false">IF(COUNT(N590:Q590)=0,"",MIN(N590:Q590))</f>
        <v>8.7305</v>
      </c>
      <c r="W590" s="16" t="str">
        <f aca="false">IF(V590="","",INDEX($N$4:$Q$4,MATCH(V590,N590:Q590,0)))</f>
        <v>MEDCENTRO</v>
      </c>
      <c r="X590" s="19" t="str">
        <f aca="false">IF(COUNT(N590:Q590)&lt;2,"",SMALL(N590:Q590,2))</f>
        <v/>
      </c>
      <c r="Y590" s="26" t="n">
        <f aca="false">IF(OR(V590="",M590=0),"",V590/M590-1)</f>
        <v>0.106527249683143</v>
      </c>
      <c r="Z590" s="26" t="n">
        <f aca="false">IF(OR(V590="",L590=""),"",V590/(L590*E590)-1)</f>
        <v>0.106527249683143</v>
      </c>
      <c r="AA590" s="16" t="str">
        <f aca="false">IF(V590="","SEM OFERTA",IF(OR(Y590&gt;Premissas!$B$11,Y590&lt;Premissas!$B$12),"VERIFICAR - UNIDADE/EMBALAGEM",IF(Y590&gt;Premissas!$B$6,"NÃO COMPRAR - REAJUSTE &gt;5%","COMPRAR")))</f>
        <v>NÃO COMPRAR - REAJUSTE &gt;5%</v>
      </c>
      <c r="AB590" s="18" t="n">
        <f aca="false">IF(W590="DIMEC",S590,IF(W590="MEDCENTRO",U590,""))</f>
        <v>941</v>
      </c>
      <c r="AC590" s="18" t="n">
        <f aca="false">IF(AA590&lt;&gt;"COMPRAR",0,IF(AB590="",I590,MIN(I590,AB590)))</f>
        <v>0</v>
      </c>
      <c r="AD590" s="19" t="n">
        <f aca="false">IF(AC590&gt;0,AC590*V590,0)</f>
        <v>0</v>
      </c>
      <c r="AE590" s="19" t="n">
        <f aca="false">IF(AC590&gt;0,(M590-V590)*AC590,0)</f>
        <v>0</v>
      </c>
      <c r="AF590" s="16" t="str">
        <f aca="false">IF(AA590&lt;&gt;"COMPRAR","",IF(AB590="",IF(X590="","",IF(X590-V590&lt;0.01,"EMPATE TÉCNICO","")),IF(AB590&lt;I590,"ESTOQUE INSUFICIENTE",IF(X590="","",IF(X590-V590&lt;0.01,"EMPATE TÉCNICO","")))))</f>
        <v/>
      </c>
      <c r="AG590" s="16" t="s">
        <v>139</v>
      </c>
      <c r="AH590" s="16" t="s">
        <v>1858</v>
      </c>
    </row>
    <row r="591" customFormat="false" ht="15" hidden="false" customHeight="false" outlineLevel="0" collapsed="false">
      <c r="A591" s="16" t="s">
        <v>1922</v>
      </c>
      <c r="B591" s="17" t="s">
        <v>1923</v>
      </c>
      <c r="C591" s="16" t="s">
        <v>1924</v>
      </c>
      <c r="D591" s="16" t="s">
        <v>1925</v>
      </c>
      <c r="E591" s="18" t="n">
        <v>1</v>
      </c>
      <c r="F591" s="16" t="s">
        <v>42</v>
      </c>
      <c r="G591" s="18" t="n">
        <v>6</v>
      </c>
      <c r="H591" s="16" t="n">
        <v>19.3</v>
      </c>
      <c r="I591" s="18" t="n">
        <v>44</v>
      </c>
      <c r="J591" s="19" t="n">
        <v>1.3</v>
      </c>
      <c r="K591" s="19" t="n">
        <v>1.3</v>
      </c>
      <c r="L591" s="19" t="n">
        <v>1.29</v>
      </c>
      <c r="M591" s="19" t="n">
        <f aca="false">IF(J591&gt;0,J591,K591)*E591</f>
        <v>1.3</v>
      </c>
      <c r="N591" s="20"/>
      <c r="O591" s="21" t="n">
        <f aca="false">IF(R591="","",ROUND(R591*(1-Premissas!$B$4),4))</f>
        <v>1.311</v>
      </c>
      <c r="P591" s="22"/>
      <c r="Q591" s="22"/>
      <c r="R591" s="23" t="n">
        <v>1.38</v>
      </c>
      <c r="S591" s="24"/>
      <c r="T591" s="24"/>
      <c r="U591" s="25" t="n">
        <v>3073</v>
      </c>
      <c r="V591" s="19" t="n">
        <f aca="false">IF(COUNT(N591:Q591)=0,"",MIN(N591:Q591))</f>
        <v>1.311</v>
      </c>
      <c r="W591" s="16" t="str">
        <f aca="false">IF(V591="","",INDEX($N$4:$Q$4,MATCH(V591,N591:Q591,0)))</f>
        <v>MEDCENTRO</v>
      </c>
      <c r="X591" s="19" t="str">
        <f aca="false">IF(COUNT(N591:Q591)&lt;2,"",SMALL(N591:Q591,2))</f>
        <v/>
      </c>
      <c r="Y591" s="26" t="n">
        <f aca="false">IF(OR(V591="",M591=0),"",V591/M591-1)</f>
        <v>0.0084615384615383</v>
      </c>
      <c r="Z591" s="26" t="n">
        <f aca="false">IF(OR(V591="",L591=""),"",V591/(L591*E591)-1)</f>
        <v>0.0162790697674418</v>
      </c>
      <c r="AA591" s="16" t="str">
        <f aca="false">IF(V591="","SEM OFERTA",IF(OR(Y591&gt;Premissas!$B$11,Y591&lt;Premissas!$B$12),"VERIFICAR - UNIDADE/EMBALAGEM",IF(Y591&gt;Premissas!$B$6,"NÃO COMPRAR - REAJUSTE &gt;5%","COMPRAR")))</f>
        <v>COMPRAR</v>
      </c>
      <c r="AB591" s="18" t="n">
        <f aca="false">IF(W591="DIMEC",S591,IF(W591="MEDCENTRO",U591,""))</f>
        <v>3073</v>
      </c>
      <c r="AC591" s="18" t="n">
        <f aca="false">IF(AA591&lt;&gt;"COMPRAR",0,IF(AB591="",I591,MIN(I591,AB591)))</f>
        <v>44</v>
      </c>
      <c r="AD591" s="19" t="n">
        <f aca="false">IF(AC591&gt;0,AC591*V591,0)</f>
        <v>57.684</v>
      </c>
      <c r="AE591" s="19" t="n">
        <f aca="false">IF(AC591&gt;0,(M591-V591)*AC591,0)</f>
        <v>-0.483999999999996</v>
      </c>
      <c r="AF591" s="16" t="str">
        <f aca="false">IF(AA591&lt;&gt;"COMPRAR","",IF(AB591="",IF(X591="","",IF(X591-V591&lt;0.01,"EMPATE TÉCNICO","")),IF(AB591&lt;I591,"ESTOQUE INSUFICIENTE",IF(X591="","",IF(X591-V591&lt;0.01,"EMPATE TÉCNICO","")))))</f>
        <v/>
      </c>
      <c r="AG591" s="16" t="s">
        <v>139</v>
      </c>
      <c r="AH591" s="16" t="s">
        <v>1858</v>
      </c>
    </row>
    <row r="592" customFormat="false" ht="15" hidden="false" customHeight="false" outlineLevel="0" collapsed="false">
      <c r="A592" s="16" t="s">
        <v>1926</v>
      </c>
      <c r="B592" s="17" t="s">
        <v>1927</v>
      </c>
      <c r="C592" s="16" t="s">
        <v>1928</v>
      </c>
      <c r="D592" s="16" t="s">
        <v>1925</v>
      </c>
      <c r="E592" s="18" t="n">
        <v>1</v>
      </c>
      <c r="F592" s="16" t="s">
        <v>42</v>
      </c>
      <c r="G592" s="18" t="n">
        <v>0</v>
      </c>
      <c r="H592" s="16" t="n">
        <v>1.9</v>
      </c>
      <c r="I592" s="18" t="n">
        <v>5</v>
      </c>
      <c r="J592" s="19" t="n">
        <v>8.26</v>
      </c>
      <c r="K592" s="19" t="n">
        <v>8.26</v>
      </c>
      <c r="L592" s="19" t="n">
        <v>8.26</v>
      </c>
      <c r="M592" s="19" t="n">
        <f aca="false">IF(J592&gt;0,J592,K592)*E592</f>
        <v>8.26</v>
      </c>
      <c r="N592" s="20"/>
      <c r="O592" s="21" t="n">
        <f aca="false">IF(R592="","",ROUND(R592*(1-Premissas!$B$4),4))</f>
        <v>8.493</v>
      </c>
      <c r="P592" s="22"/>
      <c r="Q592" s="22"/>
      <c r="R592" s="23" t="n">
        <v>8.94</v>
      </c>
      <c r="S592" s="24"/>
      <c r="T592" s="24"/>
      <c r="U592" s="25" t="n">
        <v>1</v>
      </c>
      <c r="V592" s="19" t="n">
        <f aca="false">IF(COUNT(N592:Q592)=0,"",MIN(N592:Q592))</f>
        <v>8.493</v>
      </c>
      <c r="W592" s="16" t="str">
        <f aca="false">IF(V592="","",INDEX($N$4:$Q$4,MATCH(V592,N592:Q592,0)))</f>
        <v>MEDCENTRO</v>
      </c>
      <c r="X592" s="19" t="str">
        <f aca="false">IF(COUNT(N592:Q592)&lt;2,"",SMALL(N592:Q592,2))</f>
        <v/>
      </c>
      <c r="Y592" s="26" t="n">
        <f aca="false">IF(OR(V592="",M592=0),"",V592/M592-1)</f>
        <v>0.0282082324455206</v>
      </c>
      <c r="Z592" s="26" t="n">
        <f aca="false">IF(OR(V592="",L592=""),"",V592/(L592*E592)-1)</f>
        <v>0.0282082324455206</v>
      </c>
      <c r="AA592" s="16" t="str">
        <f aca="false">IF(V592="","SEM OFERTA",IF(OR(Y592&gt;Premissas!$B$11,Y592&lt;Premissas!$B$12),"VERIFICAR - UNIDADE/EMBALAGEM",IF(Y592&gt;Premissas!$B$6,"NÃO COMPRAR - REAJUSTE &gt;5%","COMPRAR")))</f>
        <v>COMPRAR</v>
      </c>
      <c r="AB592" s="18" t="n">
        <f aca="false">IF(W592="DIMEC",S592,IF(W592="MEDCENTRO",U592,""))</f>
        <v>1</v>
      </c>
      <c r="AC592" s="18" t="n">
        <f aca="false">IF(AA592&lt;&gt;"COMPRAR",0,IF(AB592="",I592,MIN(I592,AB592)))</f>
        <v>1</v>
      </c>
      <c r="AD592" s="19" t="n">
        <f aca="false">IF(AC592&gt;0,AC592*V592,0)</f>
        <v>8.493</v>
      </c>
      <c r="AE592" s="19" t="n">
        <f aca="false">IF(AC592&gt;0,(M592-V592)*AC592,0)</f>
        <v>-0.233000000000001</v>
      </c>
      <c r="AF592" s="16" t="str">
        <f aca="false">IF(AA592&lt;&gt;"COMPRAR","",IF(AB592="",IF(X592="","",IF(X592-V592&lt;0.01,"EMPATE TÉCNICO","")),IF(AB592&lt;I592,"ESTOQUE INSUFICIENTE",IF(X592="","",IF(X592-V592&lt;0.01,"EMPATE TÉCNICO","")))))</f>
        <v>ESTOQUE INSUFICIENTE</v>
      </c>
      <c r="AG592" s="16" t="s">
        <v>139</v>
      </c>
      <c r="AH592" s="16" t="s">
        <v>1858</v>
      </c>
    </row>
    <row r="593" customFormat="false" ht="15" hidden="false" customHeight="false" outlineLevel="0" collapsed="false">
      <c r="A593" s="16" t="s">
        <v>1929</v>
      </c>
      <c r="B593" s="17" t="s">
        <v>1930</v>
      </c>
      <c r="C593" s="16" t="s">
        <v>1931</v>
      </c>
      <c r="D593" s="16" t="s">
        <v>1932</v>
      </c>
      <c r="E593" s="18" t="n">
        <v>1</v>
      </c>
      <c r="F593" s="16" t="s">
        <v>42</v>
      </c>
      <c r="G593" s="18" t="n">
        <v>4</v>
      </c>
      <c r="H593" s="16" t="n">
        <v>1.8</v>
      </c>
      <c r="I593" s="18" t="n">
        <v>1</v>
      </c>
      <c r="J593" s="19" t="n">
        <v>4.33</v>
      </c>
      <c r="K593" s="19" t="n">
        <v>4.33</v>
      </c>
      <c r="L593" s="19" t="n">
        <v>4.33</v>
      </c>
      <c r="M593" s="19" t="n">
        <f aca="false">IF(J593&gt;0,J593,K593)*E593</f>
        <v>4.33</v>
      </c>
      <c r="N593" s="20"/>
      <c r="O593" s="21" t="n">
        <f aca="false">IF(R593="","",ROUND(R593*(1-Premissas!$B$4),4))</f>
        <v>4.5315</v>
      </c>
      <c r="P593" s="22"/>
      <c r="Q593" s="22"/>
      <c r="R593" s="23" t="n">
        <v>4.77</v>
      </c>
      <c r="S593" s="24"/>
      <c r="T593" s="24"/>
      <c r="U593" s="25" t="n">
        <v>1608</v>
      </c>
      <c r="V593" s="19" t="n">
        <f aca="false">IF(COUNT(N593:Q593)=0,"",MIN(N593:Q593))</f>
        <v>4.5315</v>
      </c>
      <c r="W593" s="16" t="str">
        <f aca="false">IF(V593="","",INDEX($N$4:$Q$4,MATCH(V593,N593:Q593,0)))</f>
        <v>MEDCENTRO</v>
      </c>
      <c r="X593" s="19" t="str">
        <f aca="false">IF(COUNT(N593:Q593)&lt;2,"",SMALL(N593:Q593,2))</f>
        <v/>
      </c>
      <c r="Y593" s="26" t="n">
        <f aca="false">IF(OR(V593="",M593=0),"",V593/M593-1)</f>
        <v>0.0465357967667437</v>
      </c>
      <c r="Z593" s="26" t="n">
        <f aca="false">IF(OR(V593="",L593=""),"",V593/(L593*E593)-1)</f>
        <v>0.0465357967667437</v>
      </c>
      <c r="AA593" s="16" t="str">
        <f aca="false">IF(V593="","SEM OFERTA",IF(OR(Y593&gt;Premissas!$B$11,Y593&lt;Premissas!$B$12),"VERIFICAR - UNIDADE/EMBALAGEM",IF(Y593&gt;Premissas!$B$6,"NÃO COMPRAR - REAJUSTE &gt;5%","COMPRAR")))</f>
        <v>COMPRAR</v>
      </c>
      <c r="AB593" s="18" t="n">
        <f aca="false">IF(W593="DIMEC",S593,IF(W593="MEDCENTRO",U593,""))</f>
        <v>1608</v>
      </c>
      <c r="AC593" s="18" t="n">
        <f aca="false">IF(AA593&lt;&gt;"COMPRAR",0,IF(AB593="",I593,MIN(I593,AB593)))</f>
        <v>1</v>
      </c>
      <c r="AD593" s="19" t="n">
        <f aca="false">IF(AC593&gt;0,AC593*V593,0)</f>
        <v>4.5315</v>
      </c>
      <c r="AE593" s="19" t="n">
        <f aca="false">IF(AC593&gt;0,(M593-V593)*AC593,0)</f>
        <v>-0.2015</v>
      </c>
      <c r="AF593" s="16" t="str">
        <f aca="false">IF(AA593&lt;&gt;"COMPRAR","",IF(AB593="",IF(X593="","",IF(X593-V593&lt;0.01,"EMPATE TÉCNICO","")),IF(AB593&lt;I593,"ESTOQUE INSUFICIENTE",IF(X593="","",IF(X593-V593&lt;0.01,"EMPATE TÉCNICO","")))))</f>
        <v/>
      </c>
      <c r="AG593" s="16" t="s">
        <v>328</v>
      </c>
      <c r="AH593" s="16" t="s">
        <v>1858</v>
      </c>
    </row>
    <row r="594" customFormat="false" ht="15" hidden="false" customHeight="false" outlineLevel="0" collapsed="false">
      <c r="A594" s="16" t="s">
        <v>1933</v>
      </c>
      <c r="B594" s="17" t="s">
        <v>1934</v>
      </c>
      <c r="C594" s="16" t="s">
        <v>1935</v>
      </c>
      <c r="D594" s="16" t="s">
        <v>1925</v>
      </c>
      <c r="E594" s="18" t="n">
        <v>1</v>
      </c>
      <c r="F594" s="16" t="s">
        <v>43</v>
      </c>
      <c r="G594" s="18" t="n">
        <v>0</v>
      </c>
      <c r="H594" s="16" t="n">
        <v>0.7</v>
      </c>
      <c r="I594" s="18" t="n">
        <v>2</v>
      </c>
      <c r="J594" s="19" t="n">
        <v>7.72</v>
      </c>
      <c r="K594" s="19" t="n">
        <v>7.72</v>
      </c>
      <c r="L594" s="19" t="n">
        <v>7.72</v>
      </c>
      <c r="M594" s="19" t="n">
        <f aca="false">IF(J594&gt;0,J594,K594)*E594</f>
        <v>7.72</v>
      </c>
      <c r="N594" s="20"/>
      <c r="O594" s="21" t="n">
        <f aca="false">IF(R594="","",ROUND(R594*(1-Premissas!$B$4),4))</f>
        <v>9.3575</v>
      </c>
      <c r="P594" s="22"/>
      <c r="Q594" s="22"/>
      <c r="R594" s="23" t="n">
        <v>9.85</v>
      </c>
      <c r="S594" s="24"/>
      <c r="T594" s="24"/>
      <c r="U594" s="25" t="n">
        <v>21</v>
      </c>
      <c r="V594" s="19" t="n">
        <f aca="false">IF(COUNT(N594:Q594)=0,"",MIN(N594:Q594))</f>
        <v>9.3575</v>
      </c>
      <c r="W594" s="16" t="str">
        <f aca="false">IF(V594="","",INDEX($N$4:$Q$4,MATCH(V594,N594:Q594,0)))</f>
        <v>MEDCENTRO</v>
      </c>
      <c r="X594" s="19" t="str">
        <f aca="false">IF(COUNT(N594:Q594)&lt;2,"",SMALL(N594:Q594,2))</f>
        <v/>
      </c>
      <c r="Y594" s="26" t="n">
        <f aca="false">IF(OR(V594="",M594=0),"",V594/M594-1)</f>
        <v>0.212111398963731</v>
      </c>
      <c r="Z594" s="26" t="n">
        <f aca="false">IF(OR(V594="",L594=""),"",V594/(L594*E594)-1)</f>
        <v>0.212111398963731</v>
      </c>
      <c r="AA594" s="16" t="str">
        <f aca="false">IF(V594="","SEM OFERTA",IF(OR(Y594&gt;Premissas!$B$11,Y594&lt;Premissas!$B$12),"VERIFICAR - UNIDADE/EMBALAGEM",IF(Y594&gt;Premissas!$B$6,"NÃO COMPRAR - REAJUSTE &gt;5%","COMPRAR")))</f>
        <v>NÃO COMPRAR - REAJUSTE &gt;5%</v>
      </c>
      <c r="AB594" s="18" t="n">
        <f aca="false">IF(W594="DIMEC",S594,IF(W594="MEDCENTRO",U594,""))</f>
        <v>21</v>
      </c>
      <c r="AC594" s="18" t="n">
        <f aca="false">IF(AA594&lt;&gt;"COMPRAR",0,IF(AB594="",I594,MIN(I594,AB594)))</f>
        <v>0</v>
      </c>
      <c r="AD594" s="19" t="n">
        <f aca="false">IF(AC594&gt;0,AC594*V594,0)</f>
        <v>0</v>
      </c>
      <c r="AE594" s="19" t="n">
        <f aca="false">IF(AC594&gt;0,(M594-V594)*AC594,0)</f>
        <v>0</v>
      </c>
      <c r="AF594" s="16" t="str">
        <f aca="false">IF(AA594&lt;&gt;"COMPRAR","",IF(AB594="",IF(X594="","",IF(X594-V594&lt;0.01,"EMPATE TÉCNICO","")),IF(AB594&lt;I594,"ESTOQUE INSUFICIENTE",IF(X594="","",IF(X594-V594&lt;0.01,"EMPATE TÉCNICO","")))))</f>
        <v/>
      </c>
      <c r="AG594" s="16" t="s">
        <v>139</v>
      </c>
      <c r="AH594" s="16" t="s">
        <v>1858</v>
      </c>
    </row>
    <row r="595" customFormat="false" ht="15" hidden="false" customHeight="false" outlineLevel="0" collapsed="false">
      <c r="A595" s="16" t="s">
        <v>1936</v>
      </c>
      <c r="B595" s="17" t="s">
        <v>1937</v>
      </c>
      <c r="C595" s="16" t="s">
        <v>1938</v>
      </c>
      <c r="D595" s="16" t="s">
        <v>1932</v>
      </c>
      <c r="E595" s="18" t="n">
        <v>1</v>
      </c>
      <c r="F595" s="16" t="s">
        <v>43</v>
      </c>
      <c r="G595" s="18" t="n">
        <v>0</v>
      </c>
      <c r="H595" s="16" t="n">
        <v>1.1</v>
      </c>
      <c r="I595" s="18" t="n">
        <v>3</v>
      </c>
      <c r="J595" s="19" t="n">
        <v>4.06791666666667</v>
      </c>
      <c r="K595" s="19" t="n">
        <v>4.06791666666667</v>
      </c>
      <c r="L595" s="19" t="n">
        <v>4.0679</v>
      </c>
      <c r="M595" s="19" t="n">
        <f aca="false">IF(J595&gt;0,J595,K595)*E595</f>
        <v>4.06791666666667</v>
      </c>
      <c r="N595" s="20"/>
      <c r="O595" s="21" t="n">
        <f aca="false">IF(R595="","",ROUND(R595*(1-Premissas!$B$4),4))</f>
        <v>4.864</v>
      </c>
      <c r="P595" s="22"/>
      <c r="Q595" s="22"/>
      <c r="R595" s="23" t="n">
        <v>5.12</v>
      </c>
      <c r="S595" s="24"/>
      <c r="T595" s="24"/>
      <c r="U595" s="25" t="n">
        <v>702</v>
      </c>
      <c r="V595" s="19" t="n">
        <f aca="false">IF(COUNT(N595:Q595)=0,"",MIN(N595:Q595))</f>
        <v>4.864</v>
      </c>
      <c r="W595" s="16" t="str">
        <f aca="false">IF(V595="","",INDEX($N$4:$Q$4,MATCH(V595,N595:Q595,0)))</f>
        <v>MEDCENTRO</v>
      </c>
      <c r="X595" s="19" t="str">
        <f aca="false">IF(COUNT(N595:Q595)&lt;2,"",SMALL(N595:Q595,2))</f>
        <v/>
      </c>
      <c r="Y595" s="26" t="n">
        <f aca="false">IF(OR(V595="",M595=0),"",V595/M595-1)</f>
        <v>0.195698043634128</v>
      </c>
      <c r="Z595" s="26" t="n">
        <f aca="false">IF(OR(V595="",L595=""),"",V595/(L595*E595)-1)</f>
        <v>0.19570294255021</v>
      </c>
      <c r="AA595" s="16" t="str">
        <f aca="false">IF(V595="","SEM OFERTA",IF(OR(Y595&gt;Premissas!$B$11,Y595&lt;Premissas!$B$12),"VERIFICAR - UNIDADE/EMBALAGEM",IF(Y595&gt;Premissas!$B$6,"NÃO COMPRAR - REAJUSTE &gt;5%","COMPRAR")))</f>
        <v>NÃO COMPRAR - REAJUSTE &gt;5%</v>
      </c>
      <c r="AB595" s="18" t="n">
        <f aca="false">IF(W595="DIMEC",S595,IF(W595="MEDCENTRO",U595,""))</f>
        <v>702</v>
      </c>
      <c r="AC595" s="18" t="n">
        <f aca="false">IF(AA595&lt;&gt;"COMPRAR",0,IF(AB595="",I595,MIN(I595,AB595)))</f>
        <v>0</v>
      </c>
      <c r="AD595" s="19" t="n">
        <f aca="false">IF(AC595&gt;0,AC595*V595,0)</f>
        <v>0</v>
      </c>
      <c r="AE595" s="19" t="n">
        <f aca="false">IF(AC595&gt;0,(M595-V595)*AC595,0)</f>
        <v>0</v>
      </c>
      <c r="AF595" s="16" t="str">
        <f aca="false">IF(AA595&lt;&gt;"COMPRAR","",IF(AB595="",IF(X595="","",IF(X595-V595&lt;0.01,"EMPATE TÉCNICO","")),IF(AB595&lt;I595,"ESTOQUE INSUFICIENTE",IF(X595="","",IF(X595-V595&lt;0.01,"EMPATE TÉCNICO","")))))</f>
        <v/>
      </c>
      <c r="AG595" s="16" t="s">
        <v>328</v>
      </c>
      <c r="AH595" s="16" t="s">
        <v>1858</v>
      </c>
    </row>
    <row r="596" customFormat="false" ht="15" hidden="false" customHeight="false" outlineLevel="0" collapsed="false">
      <c r="A596" s="16" t="s">
        <v>1939</v>
      </c>
      <c r="B596" s="17" t="s">
        <v>1940</v>
      </c>
      <c r="C596" s="16" t="s">
        <v>1941</v>
      </c>
      <c r="D596" s="16" t="s">
        <v>1925</v>
      </c>
      <c r="E596" s="18" t="n">
        <v>1</v>
      </c>
      <c r="F596" s="16" t="s">
        <v>42</v>
      </c>
      <c r="G596" s="18" t="n">
        <v>1</v>
      </c>
      <c r="H596" s="16" t="n">
        <v>5.1</v>
      </c>
      <c r="I596" s="18" t="n">
        <v>13</v>
      </c>
      <c r="J596" s="19" t="n">
        <v>4.39</v>
      </c>
      <c r="K596" s="19" t="n">
        <v>4.39</v>
      </c>
      <c r="L596" s="19" t="n">
        <v>4.39</v>
      </c>
      <c r="M596" s="19" t="n">
        <f aca="false">IF(J596&gt;0,J596,K596)*E596</f>
        <v>4.39</v>
      </c>
      <c r="N596" s="20"/>
      <c r="O596" s="21" t="n">
        <f aca="false">IF(R596="","",ROUND(R596*(1-Premissas!$B$4),4))</f>
        <v>4.4745</v>
      </c>
      <c r="P596" s="22"/>
      <c r="Q596" s="22"/>
      <c r="R596" s="23" t="n">
        <v>4.71</v>
      </c>
      <c r="S596" s="24"/>
      <c r="T596" s="24"/>
      <c r="U596" s="25" t="n">
        <v>1960</v>
      </c>
      <c r="V596" s="19" t="n">
        <f aca="false">IF(COUNT(N596:Q596)=0,"",MIN(N596:Q596))</f>
        <v>4.4745</v>
      </c>
      <c r="W596" s="16" t="str">
        <f aca="false">IF(V596="","",INDEX($N$4:$Q$4,MATCH(V596,N596:Q596,0)))</f>
        <v>MEDCENTRO</v>
      </c>
      <c r="X596" s="19" t="str">
        <f aca="false">IF(COUNT(N596:Q596)&lt;2,"",SMALL(N596:Q596,2))</f>
        <v/>
      </c>
      <c r="Y596" s="26" t="n">
        <f aca="false">IF(OR(V596="",M596=0),"",V596/M596-1)</f>
        <v>0.019248291571754</v>
      </c>
      <c r="Z596" s="26" t="n">
        <f aca="false">IF(OR(V596="",L596=""),"",V596/(L596*E596)-1)</f>
        <v>0.019248291571754</v>
      </c>
      <c r="AA596" s="16" t="str">
        <f aca="false">IF(V596="","SEM OFERTA",IF(OR(Y596&gt;Premissas!$B$11,Y596&lt;Premissas!$B$12),"VERIFICAR - UNIDADE/EMBALAGEM",IF(Y596&gt;Premissas!$B$6,"NÃO COMPRAR - REAJUSTE &gt;5%","COMPRAR")))</f>
        <v>COMPRAR</v>
      </c>
      <c r="AB596" s="18" t="n">
        <f aca="false">IF(W596="DIMEC",S596,IF(W596="MEDCENTRO",U596,""))</f>
        <v>1960</v>
      </c>
      <c r="AC596" s="18" t="n">
        <f aca="false">IF(AA596&lt;&gt;"COMPRAR",0,IF(AB596="",I596,MIN(I596,AB596)))</f>
        <v>13</v>
      </c>
      <c r="AD596" s="19" t="n">
        <f aca="false">IF(AC596&gt;0,AC596*V596,0)</f>
        <v>58.1685</v>
      </c>
      <c r="AE596" s="19" t="n">
        <f aca="false">IF(AC596&gt;0,(M596-V596)*AC596,0)</f>
        <v>-1.0985</v>
      </c>
      <c r="AF596" s="16" t="str">
        <f aca="false">IF(AA596&lt;&gt;"COMPRAR","",IF(AB596="",IF(X596="","",IF(X596-V596&lt;0.01,"EMPATE TÉCNICO","")),IF(AB596&lt;I596,"ESTOQUE INSUFICIENTE",IF(X596="","",IF(X596-V596&lt;0.01,"EMPATE TÉCNICO","")))))</f>
        <v/>
      </c>
      <c r="AG596" s="16" t="s">
        <v>139</v>
      </c>
      <c r="AH596" s="16" t="s">
        <v>1858</v>
      </c>
    </row>
    <row r="597" customFormat="false" ht="15" hidden="false" customHeight="false" outlineLevel="0" collapsed="false">
      <c r="A597" s="16" t="s">
        <v>1942</v>
      </c>
      <c r="B597" s="17" t="s">
        <v>1943</v>
      </c>
      <c r="C597" s="16" t="s">
        <v>1944</v>
      </c>
      <c r="D597" s="16" t="s">
        <v>1925</v>
      </c>
      <c r="E597" s="18" t="n">
        <v>1</v>
      </c>
      <c r="F597" s="16" t="s">
        <v>43</v>
      </c>
      <c r="G597" s="18" t="n">
        <v>0</v>
      </c>
      <c r="H597" s="16" t="n">
        <v>1.7</v>
      </c>
      <c r="I597" s="18" t="n">
        <v>5</v>
      </c>
      <c r="J597" s="19" t="n">
        <v>7.59</v>
      </c>
      <c r="K597" s="19" t="n">
        <v>7.59</v>
      </c>
      <c r="L597" s="19" t="n">
        <v>7.59</v>
      </c>
      <c r="M597" s="19" t="n">
        <f aca="false">IF(J597&gt;0,J597,K597)*E597</f>
        <v>7.59</v>
      </c>
      <c r="N597" s="20"/>
      <c r="O597" s="21" t="n">
        <f aca="false">IF(R597="","",ROUND(R597*(1-Premissas!$B$4),4))</f>
        <v>7.657</v>
      </c>
      <c r="P597" s="22"/>
      <c r="Q597" s="22"/>
      <c r="R597" s="23" t="n">
        <v>8.06</v>
      </c>
      <c r="S597" s="24"/>
      <c r="T597" s="24"/>
      <c r="U597" s="25" t="n">
        <v>516</v>
      </c>
      <c r="V597" s="19" t="n">
        <f aca="false">IF(COUNT(N597:Q597)=0,"",MIN(N597:Q597))</f>
        <v>7.657</v>
      </c>
      <c r="W597" s="16" t="str">
        <f aca="false">IF(V597="","",INDEX($N$4:$Q$4,MATCH(V597,N597:Q597,0)))</f>
        <v>MEDCENTRO</v>
      </c>
      <c r="X597" s="19" t="str">
        <f aca="false">IF(COUNT(N597:Q597)&lt;2,"",SMALL(N597:Q597,2))</f>
        <v/>
      </c>
      <c r="Y597" s="26" t="n">
        <f aca="false">IF(OR(V597="",M597=0),"",V597/M597-1)</f>
        <v>0.00882740447957842</v>
      </c>
      <c r="Z597" s="26" t="n">
        <f aca="false">IF(OR(V597="",L597=""),"",V597/(L597*E597)-1)</f>
        <v>0.00882740447957842</v>
      </c>
      <c r="AA597" s="16" t="str">
        <f aca="false">IF(V597="","SEM OFERTA",IF(OR(Y597&gt;Premissas!$B$11,Y597&lt;Premissas!$B$12),"VERIFICAR - UNIDADE/EMBALAGEM",IF(Y597&gt;Premissas!$B$6,"NÃO COMPRAR - REAJUSTE &gt;5%","COMPRAR")))</f>
        <v>COMPRAR</v>
      </c>
      <c r="AB597" s="18" t="n">
        <f aca="false">IF(W597="DIMEC",S597,IF(W597="MEDCENTRO",U597,""))</f>
        <v>516</v>
      </c>
      <c r="AC597" s="18" t="n">
        <f aca="false">IF(AA597&lt;&gt;"COMPRAR",0,IF(AB597="",I597,MIN(I597,AB597)))</f>
        <v>5</v>
      </c>
      <c r="AD597" s="19" t="n">
        <f aca="false">IF(AC597&gt;0,AC597*V597,0)</f>
        <v>38.285</v>
      </c>
      <c r="AE597" s="19" t="n">
        <f aca="false">IF(AC597&gt;0,(M597-V597)*AC597,0)</f>
        <v>-0.335000000000001</v>
      </c>
      <c r="AF597" s="16" t="str">
        <f aca="false">IF(AA597&lt;&gt;"COMPRAR","",IF(AB597="",IF(X597="","",IF(X597-V597&lt;0.01,"EMPATE TÉCNICO","")),IF(AB597&lt;I597,"ESTOQUE INSUFICIENTE",IF(X597="","",IF(X597-V597&lt;0.01,"EMPATE TÉCNICO","")))))</f>
        <v/>
      </c>
      <c r="AG597" s="16" t="s">
        <v>139</v>
      </c>
      <c r="AH597" s="16" t="s">
        <v>1858</v>
      </c>
    </row>
    <row r="598" customFormat="false" ht="15" hidden="false" customHeight="false" outlineLevel="0" collapsed="false">
      <c r="A598" s="16" t="s">
        <v>1945</v>
      </c>
      <c r="B598" s="17" t="s">
        <v>1946</v>
      </c>
      <c r="C598" s="16" t="s">
        <v>1947</v>
      </c>
      <c r="D598" s="16" t="s">
        <v>1925</v>
      </c>
      <c r="E598" s="18" t="n">
        <v>1</v>
      </c>
      <c r="F598" s="16" t="s">
        <v>41</v>
      </c>
      <c r="G598" s="18" t="n">
        <v>0</v>
      </c>
      <c r="H598" s="16" t="n">
        <v>2.8</v>
      </c>
      <c r="I598" s="18" t="n">
        <v>8</v>
      </c>
      <c r="J598" s="19" t="n">
        <v>6.57</v>
      </c>
      <c r="K598" s="19" t="n">
        <v>6.57</v>
      </c>
      <c r="L598" s="19" t="n">
        <v>6.57</v>
      </c>
      <c r="M598" s="19" t="n">
        <f aca="false">IF(J598&gt;0,J598,K598)*E598</f>
        <v>6.57</v>
      </c>
      <c r="N598" s="20"/>
      <c r="O598" s="21" t="n">
        <f aca="false">IF(R598="","",ROUND(R598*(1-Premissas!$B$4),4))</f>
        <v>7.5525</v>
      </c>
      <c r="P598" s="22"/>
      <c r="Q598" s="22"/>
      <c r="R598" s="23" t="n">
        <v>7.95</v>
      </c>
      <c r="S598" s="24"/>
      <c r="T598" s="24"/>
      <c r="U598" s="25" t="n">
        <v>2335</v>
      </c>
      <c r="V598" s="19" t="n">
        <f aca="false">IF(COUNT(N598:Q598)=0,"",MIN(N598:Q598))</f>
        <v>7.5525</v>
      </c>
      <c r="W598" s="16" t="str">
        <f aca="false">IF(V598="","",INDEX($N$4:$Q$4,MATCH(V598,N598:Q598,0)))</f>
        <v>MEDCENTRO</v>
      </c>
      <c r="X598" s="19" t="str">
        <f aca="false">IF(COUNT(N598:Q598)&lt;2,"",SMALL(N598:Q598,2))</f>
        <v/>
      </c>
      <c r="Y598" s="26" t="n">
        <f aca="false">IF(OR(V598="",M598=0),"",V598/M598-1)</f>
        <v>0.149543378995434</v>
      </c>
      <c r="Z598" s="26" t="n">
        <f aca="false">IF(OR(V598="",L598=""),"",V598/(L598*E598)-1)</f>
        <v>0.149543378995434</v>
      </c>
      <c r="AA598" s="16" t="str">
        <f aca="false">IF(V598="","SEM OFERTA",IF(OR(Y598&gt;Premissas!$B$11,Y598&lt;Premissas!$B$12),"VERIFICAR - UNIDADE/EMBALAGEM",IF(Y598&gt;Premissas!$B$6,"NÃO COMPRAR - REAJUSTE &gt;5%","COMPRAR")))</f>
        <v>NÃO COMPRAR - REAJUSTE &gt;5%</v>
      </c>
      <c r="AB598" s="18" t="n">
        <f aca="false">IF(W598="DIMEC",S598,IF(W598="MEDCENTRO",U598,""))</f>
        <v>2335</v>
      </c>
      <c r="AC598" s="18" t="n">
        <f aca="false">IF(AA598&lt;&gt;"COMPRAR",0,IF(AB598="",I598,MIN(I598,AB598)))</f>
        <v>0</v>
      </c>
      <c r="AD598" s="19" t="n">
        <f aca="false">IF(AC598&gt;0,AC598*V598,0)</f>
        <v>0</v>
      </c>
      <c r="AE598" s="19" t="n">
        <f aca="false">IF(AC598&gt;0,(M598-V598)*AC598,0)</f>
        <v>0</v>
      </c>
      <c r="AF598" s="16" t="str">
        <f aca="false">IF(AA598&lt;&gt;"COMPRAR","",IF(AB598="",IF(X598="","",IF(X598-V598&lt;0.01,"EMPATE TÉCNICO","")),IF(AB598&lt;I598,"ESTOQUE INSUFICIENTE",IF(X598="","",IF(X598-V598&lt;0.01,"EMPATE TÉCNICO","")))))</f>
        <v/>
      </c>
      <c r="AG598" s="16" t="s">
        <v>139</v>
      </c>
      <c r="AH598" s="16" t="s">
        <v>1858</v>
      </c>
    </row>
    <row r="599" customFormat="false" ht="15" hidden="false" customHeight="false" outlineLevel="0" collapsed="false">
      <c r="A599" s="16" t="s">
        <v>1948</v>
      </c>
      <c r="B599" s="17" t="s">
        <v>1949</v>
      </c>
      <c r="C599" s="16" t="s">
        <v>1950</v>
      </c>
      <c r="D599" s="16" t="s">
        <v>1925</v>
      </c>
      <c r="E599" s="18" t="n">
        <v>1</v>
      </c>
      <c r="F599" s="16" t="s">
        <v>41</v>
      </c>
      <c r="G599" s="18" t="n">
        <v>13</v>
      </c>
      <c r="H599" s="16" t="n">
        <v>5.4</v>
      </c>
      <c r="I599" s="18" t="n">
        <v>1</v>
      </c>
      <c r="J599" s="19" t="n">
        <v>7.73</v>
      </c>
      <c r="K599" s="19" t="n">
        <v>7.73</v>
      </c>
      <c r="L599" s="19" t="n">
        <v>7.73</v>
      </c>
      <c r="M599" s="19" t="n">
        <f aca="false">IF(J599&gt;0,J599,K599)*E599</f>
        <v>7.73</v>
      </c>
      <c r="N599" s="20"/>
      <c r="O599" s="21" t="n">
        <f aca="false">IF(R599="","",ROUND(R599*(1-Premissas!$B$4),4))</f>
        <v>7.79</v>
      </c>
      <c r="P599" s="22"/>
      <c r="Q599" s="22"/>
      <c r="R599" s="23" t="n">
        <v>8.2</v>
      </c>
      <c r="S599" s="24"/>
      <c r="T599" s="24"/>
      <c r="U599" s="25" t="n">
        <v>1029</v>
      </c>
      <c r="V599" s="19" t="n">
        <f aca="false">IF(COUNT(N599:Q599)=0,"",MIN(N599:Q599))</f>
        <v>7.79</v>
      </c>
      <c r="W599" s="16" t="str">
        <f aca="false">IF(V599="","",INDEX($N$4:$Q$4,MATCH(V599,N599:Q599,0)))</f>
        <v>MEDCENTRO</v>
      </c>
      <c r="X599" s="19" t="str">
        <f aca="false">IF(COUNT(N599:Q599)&lt;2,"",SMALL(N599:Q599,2))</f>
        <v/>
      </c>
      <c r="Y599" s="26" t="n">
        <f aca="false">IF(OR(V599="",M599=0),"",V599/M599-1)</f>
        <v>0.0077619663648123</v>
      </c>
      <c r="Z599" s="26" t="n">
        <f aca="false">IF(OR(V599="",L599=""),"",V599/(L599*E599)-1)</f>
        <v>0.0077619663648123</v>
      </c>
      <c r="AA599" s="16" t="str">
        <f aca="false">IF(V599="","SEM OFERTA",IF(OR(Y599&gt;Premissas!$B$11,Y599&lt;Premissas!$B$12),"VERIFICAR - UNIDADE/EMBALAGEM",IF(Y599&gt;Premissas!$B$6,"NÃO COMPRAR - REAJUSTE &gt;5%","COMPRAR")))</f>
        <v>COMPRAR</v>
      </c>
      <c r="AB599" s="18" t="n">
        <f aca="false">IF(W599="DIMEC",S599,IF(W599="MEDCENTRO",U599,""))</f>
        <v>1029</v>
      </c>
      <c r="AC599" s="18" t="n">
        <f aca="false">IF(AA599&lt;&gt;"COMPRAR",0,IF(AB599="",I599,MIN(I599,AB599)))</f>
        <v>1</v>
      </c>
      <c r="AD599" s="19" t="n">
        <f aca="false">IF(AC599&gt;0,AC599*V599,0)</f>
        <v>7.79</v>
      </c>
      <c r="AE599" s="19" t="n">
        <f aca="false">IF(AC599&gt;0,(M599-V599)*AC599,0)</f>
        <v>-0.0599999999999996</v>
      </c>
      <c r="AF599" s="16" t="str">
        <f aca="false">IF(AA599&lt;&gt;"COMPRAR","",IF(AB599="",IF(X599="","",IF(X599-V599&lt;0.01,"EMPATE TÉCNICO","")),IF(AB599&lt;I599,"ESTOQUE INSUFICIENTE",IF(X599="","",IF(X599-V599&lt;0.01,"EMPATE TÉCNICO","")))))</f>
        <v/>
      </c>
      <c r="AG599" s="16" t="s">
        <v>139</v>
      </c>
      <c r="AH599" s="16" t="s">
        <v>1858</v>
      </c>
    </row>
    <row r="600" customFormat="false" ht="15" hidden="false" customHeight="false" outlineLevel="0" collapsed="false">
      <c r="A600" s="16" t="s">
        <v>1951</v>
      </c>
      <c r="B600" s="17" t="s">
        <v>1952</v>
      </c>
      <c r="C600" s="16" t="s">
        <v>1953</v>
      </c>
      <c r="D600" s="16" t="s">
        <v>1925</v>
      </c>
      <c r="E600" s="18" t="n">
        <v>1</v>
      </c>
      <c r="F600" s="16" t="s">
        <v>43</v>
      </c>
      <c r="G600" s="18" t="n">
        <v>0</v>
      </c>
      <c r="H600" s="16" t="n">
        <v>0.7</v>
      </c>
      <c r="I600" s="18" t="n">
        <v>2</v>
      </c>
      <c r="J600" s="19" t="n">
        <v>8.91</v>
      </c>
      <c r="K600" s="19" t="n">
        <v>8.91</v>
      </c>
      <c r="L600" s="19" t="n">
        <v>8.91</v>
      </c>
      <c r="M600" s="19" t="n">
        <f aca="false">IF(J600&gt;0,J600,K600)*E600</f>
        <v>8.91</v>
      </c>
      <c r="N600" s="20"/>
      <c r="O600" s="21" t="n">
        <f aca="false">IF(R600="","",ROUND(R600*(1-Premissas!$B$4),4))</f>
        <v>11.457</v>
      </c>
      <c r="P600" s="22"/>
      <c r="Q600" s="22"/>
      <c r="R600" s="23" t="n">
        <v>12.06</v>
      </c>
      <c r="S600" s="24"/>
      <c r="T600" s="24"/>
      <c r="U600" s="25" t="n">
        <v>366</v>
      </c>
      <c r="V600" s="19" t="n">
        <f aca="false">IF(COUNT(N600:Q600)=0,"",MIN(N600:Q600))</f>
        <v>11.457</v>
      </c>
      <c r="W600" s="16" t="str">
        <f aca="false">IF(V600="","",INDEX($N$4:$Q$4,MATCH(V600,N600:Q600,0)))</f>
        <v>MEDCENTRO</v>
      </c>
      <c r="X600" s="19" t="str">
        <f aca="false">IF(COUNT(N600:Q600)&lt;2,"",SMALL(N600:Q600,2))</f>
        <v/>
      </c>
      <c r="Y600" s="26" t="n">
        <f aca="false">IF(OR(V600="",M600=0),"",V600/M600-1)</f>
        <v>0.285858585858586</v>
      </c>
      <c r="Z600" s="26" t="n">
        <f aca="false">IF(OR(V600="",L600=""),"",V600/(L600*E600)-1)</f>
        <v>0.285858585858586</v>
      </c>
      <c r="AA600" s="16" t="str">
        <f aca="false">IF(V600="","SEM OFERTA",IF(OR(Y600&gt;Premissas!$B$11,Y600&lt;Premissas!$B$12),"VERIFICAR - UNIDADE/EMBALAGEM",IF(Y600&gt;Premissas!$B$6,"NÃO COMPRAR - REAJUSTE &gt;5%","COMPRAR")))</f>
        <v>NÃO COMPRAR - REAJUSTE &gt;5%</v>
      </c>
      <c r="AB600" s="18" t="n">
        <f aca="false">IF(W600="DIMEC",S600,IF(W600="MEDCENTRO",U600,""))</f>
        <v>366</v>
      </c>
      <c r="AC600" s="18" t="n">
        <f aca="false">IF(AA600&lt;&gt;"COMPRAR",0,IF(AB600="",I600,MIN(I600,AB600)))</f>
        <v>0</v>
      </c>
      <c r="AD600" s="19" t="n">
        <f aca="false">IF(AC600&gt;0,AC600*V600,0)</f>
        <v>0</v>
      </c>
      <c r="AE600" s="19" t="n">
        <f aca="false">IF(AC600&gt;0,(M600-V600)*AC600,0)</f>
        <v>0</v>
      </c>
      <c r="AF600" s="16" t="str">
        <f aca="false">IF(AA600&lt;&gt;"COMPRAR","",IF(AB600="",IF(X600="","",IF(X600-V600&lt;0.01,"EMPATE TÉCNICO","")),IF(AB600&lt;I600,"ESTOQUE INSUFICIENTE",IF(X600="","",IF(X600-V600&lt;0.01,"EMPATE TÉCNICO","")))))</f>
        <v/>
      </c>
      <c r="AG600" s="16" t="s">
        <v>139</v>
      </c>
      <c r="AH600" s="16" t="s">
        <v>1858</v>
      </c>
    </row>
    <row r="601" customFormat="false" ht="15" hidden="false" customHeight="false" outlineLevel="0" collapsed="false">
      <c r="A601" s="16" t="s">
        <v>1954</v>
      </c>
      <c r="B601" s="17" t="s">
        <v>1955</v>
      </c>
      <c r="C601" s="16" t="s">
        <v>1956</v>
      </c>
      <c r="D601" s="16" t="s">
        <v>1925</v>
      </c>
      <c r="E601" s="18" t="n">
        <v>1</v>
      </c>
      <c r="F601" s="16" t="s">
        <v>42</v>
      </c>
      <c r="G601" s="18" t="n">
        <v>3</v>
      </c>
      <c r="H601" s="16" t="n">
        <v>1.5</v>
      </c>
      <c r="I601" s="18" t="n">
        <v>1</v>
      </c>
      <c r="J601" s="19" t="n">
        <v>11.39</v>
      </c>
      <c r="K601" s="19" t="n">
        <v>11.39</v>
      </c>
      <c r="L601" s="19" t="n">
        <v>11.39</v>
      </c>
      <c r="M601" s="19" t="n">
        <f aca="false">IF(J601&gt;0,J601,K601)*E601</f>
        <v>11.39</v>
      </c>
      <c r="N601" s="20"/>
      <c r="O601" s="21" t="n">
        <f aca="false">IF(R601="","",ROUND(R601*(1-Premissas!$B$4),4))</f>
        <v>11.457</v>
      </c>
      <c r="P601" s="22"/>
      <c r="Q601" s="22"/>
      <c r="R601" s="23" t="n">
        <v>12.06</v>
      </c>
      <c r="S601" s="24"/>
      <c r="T601" s="24"/>
      <c r="U601" s="25" t="n">
        <v>330</v>
      </c>
      <c r="V601" s="19" t="n">
        <f aca="false">IF(COUNT(N601:Q601)=0,"",MIN(N601:Q601))</f>
        <v>11.457</v>
      </c>
      <c r="W601" s="16" t="str">
        <f aca="false">IF(V601="","",INDEX($N$4:$Q$4,MATCH(V601,N601:Q601,0)))</f>
        <v>MEDCENTRO</v>
      </c>
      <c r="X601" s="19" t="str">
        <f aca="false">IF(COUNT(N601:Q601)&lt;2,"",SMALL(N601:Q601,2))</f>
        <v/>
      </c>
      <c r="Y601" s="26" t="n">
        <f aca="false">IF(OR(V601="",M601=0),"",V601/M601-1)</f>
        <v>0.00588235294117645</v>
      </c>
      <c r="Z601" s="26" t="n">
        <f aca="false">IF(OR(V601="",L601=""),"",V601/(L601*E601)-1)</f>
        <v>0.00588235294117645</v>
      </c>
      <c r="AA601" s="16" t="str">
        <f aca="false">IF(V601="","SEM OFERTA",IF(OR(Y601&gt;Premissas!$B$11,Y601&lt;Premissas!$B$12),"VERIFICAR - UNIDADE/EMBALAGEM",IF(Y601&gt;Premissas!$B$6,"NÃO COMPRAR - REAJUSTE &gt;5%","COMPRAR")))</f>
        <v>COMPRAR</v>
      </c>
      <c r="AB601" s="18" t="n">
        <f aca="false">IF(W601="DIMEC",S601,IF(W601="MEDCENTRO",U601,""))</f>
        <v>330</v>
      </c>
      <c r="AC601" s="18" t="n">
        <f aca="false">IF(AA601&lt;&gt;"COMPRAR",0,IF(AB601="",I601,MIN(I601,AB601)))</f>
        <v>1</v>
      </c>
      <c r="AD601" s="19" t="n">
        <f aca="false">IF(AC601&gt;0,AC601*V601,0)</f>
        <v>11.457</v>
      </c>
      <c r="AE601" s="19" t="n">
        <f aca="false">IF(AC601&gt;0,(M601-V601)*AC601,0)</f>
        <v>-0.0670000000000002</v>
      </c>
      <c r="AF601" s="16" t="str">
        <f aca="false">IF(AA601&lt;&gt;"COMPRAR","",IF(AB601="",IF(X601="","",IF(X601-V601&lt;0.01,"EMPATE TÉCNICO","")),IF(AB601&lt;I601,"ESTOQUE INSUFICIENTE",IF(X601="","",IF(X601-V601&lt;0.01,"EMPATE TÉCNICO","")))))</f>
        <v/>
      </c>
      <c r="AG601" s="16" t="s">
        <v>139</v>
      </c>
      <c r="AH601" s="16" t="s">
        <v>1858</v>
      </c>
    </row>
    <row r="602" customFormat="false" ht="15" hidden="false" customHeight="false" outlineLevel="0" collapsed="false">
      <c r="A602" s="16" t="s">
        <v>1957</v>
      </c>
      <c r="B602" s="17" t="s">
        <v>1958</v>
      </c>
      <c r="C602" s="16" t="s">
        <v>1959</v>
      </c>
      <c r="D602" s="16" t="s">
        <v>1925</v>
      </c>
      <c r="E602" s="18" t="n">
        <v>1</v>
      </c>
      <c r="F602" s="16" t="s">
        <v>42</v>
      </c>
      <c r="G602" s="18" t="n">
        <v>2</v>
      </c>
      <c r="H602" s="16" t="n">
        <v>4.3</v>
      </c>
      <c r="I602" s="18" t="n">
        <v>10</v>
      </c>
      <c r="J602" s="19" t="n">
        <v>11.37</v>
      </c>
      <c r="K602" s="19" t="n">
        <v>11.37</v>
      </c>
      <c r="L602" s="19" t="n">
        <v>11.37</v>
      </c>
      <c r="M602" s="19" t="n">
        <f aca="false">IF(J602&gt;0,J602,K602)*E602</f>
        <v>11.37</v>
      </c>
      <c r="N602" s="20"/>
      <c r="O602" s="21" t="n">
        <f aca="false">IF(R602="","",ROUND(R602*(1-Premissas!$B$4),4))</f>
        <v>11.457</v>
      </c>
      <c r="P602" s="22"/>
      <c r="Q602" s="22"/>
      <c r="R602" s="23" t="n">
        <v>12.06</v>
      </c>
      <c r="S602" s="24"/>
      <c r="T602" s="24"/>
      <c r="U602" s="25" t="n">
        <v>528</v>
      </c>
      <c r="V602" s="19" t="n">
        <f aca="false">IF(COUNT(N602:Q602)=0,"",MIN(N602:Q602))</f>
        <v>11.457</v>
      </c>
      <c r="W602" s="16" t="str">
        <f aca="false">IF(V602="","",INDEX($N$4:$Q$4,MATCH(V602,N602:Q602,0)))</f>
        <v>MEDCENTRO</v>
      </c>
      <c r="X602" s="19" t="str">
        <f aca="false">IF(COUNT(N602:Q602)&lt;2,"",SMALL(N602:Q602,2))</f>
        <v/>
      </c>
      <c r="Y602" s="26" t="n">
        <f aca="false">IF(OR(V602="",M602=0),"",V602/M602-1)</f>
        <v>0.00765171503957807</v>
      </c>
      <c r="Z602" s="26" t="n">
        <f aca="false">IF(OR(V602="",L602=""),"",V602/(L602*E602)-1)</f>
        <v>0.00765171503957807</v>
      </c>
      <c r="AA602" s="16" t="str">
        <f aca="false">IF(V602="","SEM OFERTA",IF(OR(Y602&gt;Premissas!$B$11,Y602&lt;Premissas!$B$12),"VERIFICAR - UNIDADE/EMBALAGEM",IF(Y602&gt;Premissas!$B$6,"NÃO COMPRAR - REAJUSTE &gt;5%","COMPRAR")))</f>
        <v>COMPRAR</v>
      </c>
      <c r="AB602" s="18" t="n">
        <f aca="false">IF(W602="DIMEC",S602,IF(W602="MEDCENTRO",U602,""))</f>
        <v>528</v>
      </c>
      <c r="AC602" s="18" t="n">
        <f aca="false">IF(AA602&lt;&gt;"COMPRAR",0,IF(AB602="",I602,MIN(I602,AB602)))</f>
        <v>10</v>
      </c>
      <c r="AD602" s="19" t="n">
        <f aca="false">IF(AC602&gt;0,AC602*V602,0)</f>
        <v>114.57</v>
      </c>
      <c r="AE602" s="19" t="n">
        <f aca="false">IF(AC602&gt;0,(M602-V602)*AC602,0)</f>
        <v>-0.870000000000015</v>
      </c>
      <c r="AF602" s="16" t="str">
        <f aca="false">IF(AA602&lt;&gt;"COMPRAR","",IF(AB602="",IF(X602="","",IF(X602-V602&lt;0.01,"EMPATE TÉCNICO","")),IF(AB602&lt;I602,"ESTOQUE INSUFICIENTE",IF(X602="","",IF(X602-V602&lt;0.01,"EMPATE TÉCNICO","")))))</f>
        <v/>
      </c>
      <c r="AG602" s="16" t="s">
        <v>139</v>
      </c>
      <c r="AH602" s="16" t="s">
        <v>1858</v>
      </c>
    </row>
    <row r="603" customFormat="false" ht="15" hidden="false" customHeight="false" outlineLevel="0" collapsed="false">
      <c r="A603" s="16" t="s">
        <v>1960</v>
      </c>
      <c r="B603" s="17" t="s">
        <v>1961</v>
      </c>
      <c r="C603" s="16" t="s">
        <v>1962</v>
      </c>
      <c r="D603" s="16" t="s">
        <v>1963</v>
      </c>
      <c r="E603" s="18" t="n">
        <v>1</v>
      </c>
      <c r="F603" s="16" t="s">
        <v>43</v>
      </c>
      <c r="G603" s="18" t="n">
        <v>0</v>
      </c>
      <c r="H603" s="16" t="n">
        <v>1.4</v>
      </c>
      <c r="I603" s="18" t="n">
        <v>4</v>
      </c>
      <c r="J603" s="19" t="n">
        <v>4.288</v>
      </c>
      <c r="K603" s="19" t="n">
        <v>4.288</v>
      </c>
      <c r="L603" s="19" t="n">
        <v>4.288</v>
      </c>
      <c r="M603" s="19" t="n">
        <f aca="false">IF(J603&gt;0,J603,K603)*E603</f>
        <v>4.288</v>
      </c>
      <c r="N603" s="20"/>
      <c r="O603" s="21" t="n">
        <f aca="false">IF(R603="","",ROUND(R603*(1-Premissas!$B$4),4))</f>
        <v>4.8165</v>
      </c>
      <c r="P603" s="22"/>
      <c r="Q603" s="22"/>
      <c r="R603" s="23" t="n">
        <v>5.07</v>
      </c>
      <c r="S603" s="24"/>
      <c r="T603" s="24"/>
      <c r="U603" s="25" t="n">
        <v>779</v>
      </c>
      <c r="V603" s="19" t="n">
        <f aca="false">IF(COUNT(N603:Q603)=0,"",MIN(N603:Q603))</f>
        <v>4.8165</v>
      </c>
      <c r="W603" s="16" t="str">
        <f aca="false">IF(V603="","",INDEX($N$4:$Q$4,MATCH(V603,N603:Q603,0)))</f>
        <v>MEDCENTRO</v>
      </c>
      <c r="X603" s="19" t="str">
        <f aca="false">IF(COUNT(N603:Q603)&lt;2,"",SMALL(N603:Q603,2))</f>
        <v/>
      </c>
      <c r="Y603" s="26" t="n">
        <f aca="false">IF(OR(V603="",M603=0),"",V603/M603-1)</f>
        <v>0.123250932835821</v>
      </c>
      <c r="Z603" s="26" t="n">
        <f aca="false">IF(OR(V603="",L603=""),"",V603/(L603*E603)-1)</f>
        <v>0.123250932835821</v>
      </c>
      <c r="AA603" s="16" t="str">
        <f aca="false">IF(V603="","SEM OFERTA",IF(OR(Y603&gt;Premissas!$B$11,Y603&lt;Premissas!$B$12),"VERIFICAR - UNIDADE/EMBALAGEM",IF(Y603&gt;Premissas!$B$6,"NÃO COMPRAR - REAJUSTE &gt;5%","COMPRAR")))</f>
        <v>NÃO COMPRAR - REAJUSTE &gt;5%</v>
      </c>
      <c r="AB603" s="18" t="n">
        <f aca="false">IF(W603="DIMEC",S603,IF(W603="MEDCENTRO",U603,""))</f>
        <v>779</v>
      </c>
      <c r="AC603" s="18" t="n">
        <f aca="false">IF(AA603&lt;&gt;"COMPRAR",0,IF(AB603="",I603,MIN(I603,AB603)))</f>
        <v>0</v>
      </c>
      <c r="AD603" s="19" t="n">
        <f aca="false">IF(AC603&gt;0,AC603*V603,0)</f>
        <v>0</v>
      </c>
      <c r="AE603" s="19" t="n">
        <f aca="false">IF(AC603&gt;0,(M603-V603)*AC603,0)</f>
        <v>0</v>
      </c>
      <c r="AF603" s="16" t="str">
        <f aca="false">IF(AA603&lt;&gt;"COMPRAR","",IF(AB603="",IF(X603="","",IF(X603-V603&lt;0.01,"EMPATE TÉCNICO","")),IF(AB603&lt;I603,"ESTOQUE INSUFICIENTE",IF(X603="","",IF(X603-V603&lt;0.01,"EMPATE TÉCNICO","")))))</f>
        <v/>
      </c>
      <c r="AG603" s="16" t="s">
        <v>328</v>
      </c>
      <c r="AH603" s="16" t="s">
        <v>1858</v>
      </c>
    </row>
    <row r="604" customFormat="false" ht="15" hidden="false" customHeight="false" outlineLevel="0" collapsed="false">
      <c r="A604" s="16" t="s">
        <v>1964</v>
      </c>
      <c r="B604" s="17" t="s">
        <v>1965</v>
      </c>
      <c r="C604" s="16" t="s">
        <v>1966</v>
      </c>
      <c r="D604" s="16" t="s">
        <v>1925</v>
      </c>
      <c r="E604" s="18" t="n">
        <v>1</v>
      </c>
      <c r="F604" s="16" t="s">
        <v>42</v>
      </c>
      <c r="G604" s="18" t="n">
        <v>8</v>
      </c>
      <c r="H604" s="16" t="n">
        <v>3.6</v>
      </c>
      <c r="I604" s="18" t="n">
        <v>2</v>
      </c>
      <c r="J604" s="19" t="n">
        <v>4.63</v>
      </c>
      <c r="K604" s="19" t="n">
        <v>4.63</v>
      </c>
      <c r="L604" s="19" t="n">
        <v>4.63</v>
      </c>
      <c r="M604" s="19" t="n">
        <f aca="false">IF(J604&gt;0,J604,K604)*E604</f>
        <v>4.63</v>
      </c>
      <c r="N604" s="20"/>
      <c r="O604" s="21" t="n">
        <f aca="false">IF(R604="","",ROUND(R604*(1-Premissas!$B$4),4))</f>
        <v>4.9305</v>
      </c>
      <c r="P604" s="22"/>
      <c r="Q604" s="22"/>
      <c r="R604" s="23" t="n">
        <v>5.19</v>
      </c>
      <c r="S604" s="24"/>
      <c r="T604" s="24"/>
      <c r="U604" s="25" t="n">
        <v>174</v>
      </c>
      <c r="V604" s="19" t="n">
        <f aca="false">IF(COUNT(N604:Q604)=0,"",MIN(N604:Q604))</f>
        <v>4.9305</v>
      </c>
      <c r="W604" s="16" t="str">
        <f aca="false">IF(V604="","",INDEX($N$4:$Q$4,MATCH(V604,N604:Q604,0)))</f>
        <v>MEDCENTRO</v>
      </c>
      <c r="X604" s="19" t="str">
        <f aca="false">IF(COUNT(N604:Q604)&lt;2,"",SMALL(N604:Q604,2))</f>
        <v/>
      </c>
      <c r="Y604" s="26" t="n">
        <f aca="false">IF(OR(V604="",M604=0),"",V604/M604-1)</f>
        <v>0.0649028077753782</v>
      </c>
      <c r="Z604" s="26" t="n">
        <f aca="false">IF(OR(V604="",L604=""),"",V604/(L604*E604)-1)</f>
        <v>0.0649028077753782</v>
      </c>
      <c r="AA604" s="16" t="str">
        <f aca="false">IF(V604="","SEM OFERTA",IF(OR(Y604&gt;Premissas!$B$11,Y604&lt;Premissas!$B$12),"VERIFICAR - UNIDADE/EMBALAGEM",IF(Y604&gt;Premissas!$B$6,"NÃO COMPRAR - REAJUSTE &gt;5%","COMPRAR")))</f>
        <v>NÃO COMPRAR - REAJUSTE &gt;5%</v>
      </c>
      <c r="AB604" s="18" t="n">
        <f aca="false">IF(W604="DIMEC",S604,IF(W604="MEDCENTRO",U604,""))</f>
        <v>174</v>
      </c>
      <c r="AC604" s="18" t="n">
        <f aca="false">IF(AA604&lt;&gt;"COMPRAR",0,IF(AB604="",I604,MIN(I604,AB604)))</f>
        <v>0</v>
      </c>
      <c r="AD604" s="19" t="n">
        <f aca="false">IF(AC604&gt;0,AC604*V604,0)</f>
        <v>0</v>
      </c>
      <c r="AE604" s="19" t="n">
        <f aca="false">IF(AC604&gt;0,(M604-V604)*AC604,0)</f>
        <v>0</v>
      </c>
      <c r="AF604" s="16" t="str">
        <f aca="false">IF(AA604&lt;&gt;"COMPRAR","",IF(AB604="",IF(X604="","",IF(X604-V604&lt;0.01,"EMPATE TÉCNICO","")),IF(AB604&lt;I604,"ESTOQUE INSUFICIENTE",IF(X604="","",IF(X604-V604&lt;0.01,"EMPATE TÉCNICO","")))))</f>
        <v/>
      </c>
      <c r="AG604" s="16" t="s">
        <v>139</v>
      </c>
      <c r="AH604" s="16" t="s">
        <v>1858</v>
      </c>
    </row>
    <row r="605" customFormat="false" ht="15" hidden="false" customHeight="false" outlineLevel="0" collapsed="false">
      <c r="A605" s="16" t="s">
        <v>1967</v>
      </c>
      <c r="B605" s="17" t="s">
        <v>1968</v>
      </c>
      <c r="C605" s="16" t="s">
        <v>1969</v>
      </c>
      <c r="D605" s="16" t="s">
        <v>1896</v>
      </c>
      <c r="E605" s="18" t="n">
        <v>1</v>
      </c>
      <c r="F605" s="16" t="s">
        <v>42</v>
      </c>
      <c r="G605" s="18" t="n">
        <v>0</v>
      </c>
      <c r="H605" s="16" t="n">
        <v>2.2</v>
      </c>
      <c r="I605" s="18" t="n">
        <v>6</v>
      </c>
      <c r="J605" s="19" t="n">
        <v>12.99</v>
      </c>
      <c r="K605" s="19" t="n">
        <v>12.99</v>
      </c>
      <c r="L605" s="19" t="n">
        <v>12.99</v>
      </c>
      <c r="M605" s="19" t="n">
        <f aca="false">IF(J605&gt;0,J605,K605)*E605</f>
        <v>12.99</v>
      </c>
      <c r="N605" s="20"/>
      <c r="O605" s="21" t="n">
        <f aca="false">IF(R605="","",ROUND(R605*(1-Premissas!$B$4),4))</f>
        <v>14.307</v>
      </c>
      <c r="P605" s="22"/>
      <c r="Q605" s="22"/>
      <c r="R605" s="23" t="n">
        <v>15.06</v>
      </c>
      <c r="S605" s="24"/>
      <c r="T605" s="24"/>
      <c r="U605" s="25" t="n">
        <v>457</v>
      </c>
      <c r="V605" s="19" t="n">
        <f aca="false">IF(COUNT(N605:Q605)=0,"",MIN(N605:Q605))</f>
        <v>14.307</v>
      </c>
      <c r="W605" s="16" t="str">
        <f aca="false">IF(V605="","",INDEX($N$4:$Q$4,MATCH(V605,N605:Q605,0)))</f>
        <v>MEDCENTRO</v>
      </c>
      <c r="X605" s="19" t="str">
        <f aca="false">IF(COUNT(N605:Q605)&lt;2,"",SMALL(N605:Q605,2))</f>
        <v/>
      </c>
      <c r="Y605" s="26" t="n">
        <f aca="false">IF(OR(V605="",M605=0),"",V605/M605-1)</f>
        <v>0.101385681293303</v>
      </c>
      <c r="Z605" s="26" t="n">
        <f aca="false">IF(OR(V605="",L605=""),"",V605/(L605*E605)-1)</f>
        <v>0.101385681293303</v>
      </c>
      <c r="AA605" s="16" t="str">
        <f aca="false">IF(V605="","SEM OFERTA",IF(OR(Y605&gt;Premissas!$B$11,Y605&lt;Premissas!$B$12),"VERIFICAR - UNIDADE/EMBALAGEM",IF(Y605&gt;Premissas!$B$6,"NÃO COMPRAR - REAJUSTE &gt;5%","COMPRAR")))</f>
        <v>NÃO COMPRAR - REAJUSTE &gt;5%</v>
      </c>
      <c r="AB605" s="18" t="n">
        <f aca="false">IF(W605="DIMEC",S605,IF(W605="MEDCENTRO",U605,""))</f>
        <v>457</v>
      </c>
      <c r="AC605" s="18" t="n">
        <f aca="false">IF(AA605&lt;&gt;"COMPRAR",0,IF(AB605="",I605,MIN(I605,AB605)))</f>
        <v>0</v>
      </c>
      <c r="AD605" s="19" t="n">
        <f aca="false">IF(AC605&gt;0,AC605*V605,0)</f>
        <v>0</v>
      </c>
      <c r="AE605" s="19" t="n">
        <f aca="false">IF(AC605&gt;0,(M605-V605)*AC605,0)</f>
        <v>0</v>
      </c>
      <c r="AF605" s="16" t="str">
        <f aca="false">IF(AA605&lt;&gt;"COMPRAR","",IF(AB605="",IF(X605="","",IF(X605-V605&lt;0.01,"EMPATE TÉCNICO","")),IF(AB605&lt;I605,"ESTOQUE INSUFICIENTE",IF(X605="","",IF(X605-V605&lt;0.01,"EMPATE TÉCNICO","")))))</f>
        <v/>
      </c>
      <c r="AG605" s="16" t="s">
        <v>1897</v>
      </c>
      <c r="AH605" s="16" t="s">
        <v>1858</v>
      </c>
    </row>
    <row r="606" customFormat="false" ht="15" hidden="false" customHeight="false" outlineLevel="0" collapsed="false">
      <c r="A606" s="16" t="s">
        <v>1970</v>
      </c>
      <c r="B606" s="17" t="s">
        <v>1971</v>
      </c>
      <c r="C606" s="16" t="s">
        <v>1972</v>
      </c>
      <c r="D606" s="16" t="s">
        <v>1896</v>
      </c>
      <c r="E606" s="18" t="n">
        <v>1</v>
      </c>
      <c r="F606" s="16" t="s">
        <v>43</v>
      </c>
      <c r="G606" s="18" t="n">
        <v>0</v>
      </c>
      <c r="H606" s="16" t="n">
        <v>1.7</v>
      </c>
      <c r="I606" s="18" t="n">
        <v>5</v>
      </c>
      <c r="J606" s="19" t="n">
        <v>11.88</v>
      </c>
      <c r="K606" s="19" t="n">
        <v>11.88</v>
      </c>
      <c r="L606" s="19" t="n">
        <v>11.88</v>
      </c>
      <c r="M606" s="19" t="n">
        <f aca="false">IF(J606&gt;0,J606,K606)*E606</f>
        <v>11.88</v>
      </c>
      <c r="N606" s="20"/>
      <c r="O606" s="21" t="n">
        <f aca="false">IF(R606="","",ROUND(R606*(1-Premissas!$B$4),4))</f>
        <v>13.034</v>
      </c>
      <c r="P606" s="22"/>
      <c r="Q606" s="22"/>
      <c r="R606" s="23" t="n">
        <v>13.72</v>
      </c>
      <c r="S606" s="24"/>
      <c r="T606" s="24"/>
      <c r="U606" s="25" t="n">
        <v>192</v>
      </c>
      <c r="V606" s="19" t="n">
        <f aca="false">IF(COUNT(N606:Q606)=0,"",MIN(N606:Q606))</f>
        <v>13.034</v>
      </c>
      <c r="W606" s="16" t="str">
        <f aca="false">IF(V606="","",INDEX($N$4:$Q$4,MATCH(V606,N606:Q606,0)))</f>
        <v>MEDCENTRO</v>
      </c>
      <c r="X606" s="19" t="str">
        <f aca="false">IF(COUNT(N606:Q606)&lt;2,"",SMALL(N606:Q606,2))</f>
        <v/>
      </c>
      <c r="Y606" s="26" t="n">
        <f aca="false">IF(OR(V606="",M606=0),"",V606/M606-1)</f>
        <v>0.0971380471380472</v>
      </c>
      <c r="Z606" s="26" t="n">
        <f aca="false">IF(OR(V606="",L606=""),"",V606/(L606*E606)-1)</f>
        <v>0.0971380471380472</v>
      </c>
      <c r="AA606" s="16" t="str">
        <f aca="false">IF(V606="","SEM OFERTA",IF(OR(Y606&gt;Premissas!$B$11,Y606&lt;Premissas!$B$12),"VERIFICAR - UNIDADE/EMBALAGEM",IF(Y606&gt;Premissas!$B$6,"NÃO COMPRAR - REAJUSTE &gt;5%","COMPRAR")))</f>
        <v>NÃO COMPRAR - REAJUSTE &gt;5%</v>
      </c>
      <c r="AB606" s="18" t="n">
        <f aca="false">IF(W606="DIMEC",S606,IF(W606="MEDCENTRO",U606,""))</f>
        <v>192</v>
      </c>
      <c r="AC606" s="18" t="n">
        <f aca="false">IF(AA606&lt;&gt;"COMPRAR",0,IF(AB606="",I606,MIN(I606,AB606)))</f>
        <v>0</v>
      </c>
      <c r="AD606" s="19" t="n">
        <f aca="false">IF(AC606&gt;0,AC606*V606,0)</f>
        <v>0</v>
      </c>
      <c r="AE606" s="19" t="n">
        <f aca="false">IF(AC606&gt;0,(M606-V606)*AC606,0)</f>
        <v>0</v>
      </c>
      <c r="AF606" s="16" t="str">
        <f aca="false">IF(AA606&lt;&gt;"COMPRAR","",IF(AB606="",IF(X606="","",IF(X606-V606&lt;0.01,"EMPATE TÉCNICO","")),IF(AB606&lt;I606,"ESTOQUE INSUFICIENTE",IF(X606="","",IF(X606-V606&lt;0.01,"EMPATE TÉCNICO","")))))</f>
        <v/>
      </c>
      <c r="AG606" s="16" t="s">
        <v>1897</v>
      </c>
      <c r="AH606" s="16" t="s">
        <v>1858</v>
      </c>
    </row>
    <row r="607" customFormat="false" ht="15" hidden="false" customHeight="false" outlineLevel="0" collapsed="false">
      <c r="A607" s="16" t="s">
        <v>1973</v>
      </c>
      <c r="B607" s="17" t="s">
        <v>1974</v>
      </c>
      <c r="C607" s="16" t="s">
        <v>1975</v>
      </c>
      <c r="D607" s="16" t="s">
        <v>1896</v>
      </c>
      <c r="E607" s="18" t="n">
        <v>1</v>
      </c>
      <c r="F607" s="16" t="s">
        <v>43</v>
      </c>
      <c r="G607" s="18" t="n">
        <v>0</v>
      </c>
      <c r="H607" s="16" t="n">
        <v>0.5</v>
      </c>
      <c r="I607" s="18" t="n">
        <v>2</v>
      </c>
      <c r="J607" s="19" t="n">
        <v>8.54</v>
      </c>
      <c r="K607" s="19" t="n">
        <v>8.54</v>
      </c>
      <c r="L607" s="19" t="n">
        <v>8.54</v>
      </c>
      <c r="M607" s="19" t="n">
        <f aca="false">IF(J607&gt;0,J607,K607)*E607</f>
        <v>8.54</v>
      </c>
      <c r="N607" s="20"/>
      <c r="O607" s="21" t="n">
        <f aca="false">IF(R607="","",ROUND(R607*(1-Premissas!$B$4),4))</f>
        <v>9.4335</v>
      </c>
      <c r="P607" s="22"/>
      <c r="Q607" s="22"/>
      <c r="R607" s="23" t="n">
        <v>9.93</v>
      </c>
      <c r="S607" s="24"/>
      <c r="T607" s="24"/>
      <c r="U607" s="25" t="n">
        <v>70</v>
      </c>
      <c r="V607" s="19" t="n">
        <f aca="false">IF(COUNT(N607:Q607)=0,"",MIN(N607:Q607))</f>
        <v>9.4335</v>
      </c>
      <c r="W607" s="16" t="str">
        <f aca="false">IF(V607="","",INDEX($N$4:$Q$4,MATCH(V607,N607:Q607,0)))</f>
        <v>MEDCENTRO</v>
      </c>
      <c r="X607" s="19" t="str">
        <f aca="false">IF(COUNT(N607:Q607)&lt;2,"",SMALL(N607:Q607,2))</f>
        <v/>
      </c>
      <c r="Y607" s="26" t="n">
        <f aca="false">IF(OR(V607="",M607=0),"",V607/M607-1)</f>
        <v>0.104625292740047</v>
      </c>
      <c r="Z607" s="26" t="n">
        <f aca="false">IF(OR(V607="",L607=""),"",V607/(L607*E607)-1)</f>
        <v>0.104625292740047</v>
      </c>
      <c r="AA607" s="16" t="str">
        <f aca="false">IF(V607="","SEM OFERTA",IF(OR(Y607&gt;Premissas!$B$11,Y607&lt;Premissas!$B$12),"VERIFICAR - UNIDADE/EMBALAGEM",IF(Y607&gt;Premissas!$B$6,"NÃO COMPRAR - REAJUSTE &gt;5%","COMPRAR")))</f>
        <v>NÃO COMPRAR - REAJUSTE &gt;5%</v>
      </c>
      <c r="AB607" s="18" t="n">
        <f aca="false">IF(W607="DIMEC",S607,IF(W607="MEDCENTRO",U607,""))</f>
        <v>70</v>
      </c>
      <c r="AC607" s="18" t="n">
        <f aca="false">IF(AA607&lt;&gt;"COMPRAR",0,IF(AB607="",I607,MIN(I607,AB607)))</f>
        <v>0</v>
      </c>
      <c r="AD607" s="19" t="n">
        <f aca="false">IF(AC607&gt;0,AC607*V607,0)</f>
        <v>0</v>
      </c>
      <c r="AE607" s="19" t="n">
        <f aca="false">IF(AC607&gt;0,(M607-V607)*AC607,0)</f>
        <v>0</v>
      </c>
      <c r="AF607" s="16" t="str">
        <f aca="false">IF(AA607&lt;&gt;"COMPRAR","",IF(AB607="",IF(X607="","",IF(X607-V607&lt;0.01,"EMPATE TÉCNICO","")),IF(AB607&lt;I607,"ESTOQUE INSUFICIENTE",IF(X607="","",IF(X607-V607&lt;0.01,"EMPATE TÉCNICO","")))))</f>
        <v/>
      </c>
      <c r="AG607" s="16" t="s">
        <v>139</v>
      </c>
      <c r="AH607" s="16" t="s">
        <v>1858</v>
      </c>
    </row>
    <row r="608" customFormat="false" ht="15" hidden="false" customHeight="false" outlineLevel="0" collapsed="false">
      <c r="A608" s="16" t="s">
        <v>1976</v>
      </c>
      <c r="B608" s="17" t="s">
        <v>1977</v>
      </c>
      <c r="C608" s="16" t="s">
        <v>1978</v>
      </c>
      <c r="D608" s="16" t="s">
        <v>1896</v>
      </c>
      <c r="E608" s="18" t="n">
        <v>1</v>
      </c>
      <c r="F608" s="16" t="s">
        <v>42</v>
      </c>
      <c r="G608" s="18" t="n">
        <v>3</v>
      </c>
      <c r="H608" s="16" t="n">
        <v>4.3</v>
      </c>
      <c r="I608" s="18" t="n">
        <v>9</v>
      </c>
      <c r="J608" s="19" t="n">
        <v>4.18</v>
      </c>
      <c r="K608" s="19" t="n">
        <v>4.18</v>
      </c>
      <c r="L608" s="19" t="n">
        <v>4.18</v>
      </c>
      <c r="M608" s="19" t="n">
        <f aca="false">IF(J608&gt;0,J608,K608)*E608</f>
        <v>4.18</v>
      </c>
      <c r="N608" s="20"/>
      <c r="O608" s="21" t="n">
        <f aca="false">IF(R608="","",ROUND(R608*(1-Premissas!$B$4),4))</f>
        <v>4.6075</v>
      </c>
      <c r="P608" s="22"/>
      <c r="Q608" s="22"/>
      <c r="R608" s="23" t="n">
        <v>4.85</v>
      </c>
      <c r="S608" s="24"/>
      <c r="T608" s="24"/>
      <c r="U608" s="25" t="n">
        <v>672</v>
      </c>
      <c r="V608" s="19" t="n">
        <f aca="false">IF(COUNT(N608:Q608)=0,"",MIN(N608:Q608))</f>
        <v>4.6075</v>
      </c>
      <c r="W608" s="16" t="str">
        <f aca="false">IF(V608="","",INDEX($N$4:$Q$4,MATCH(V608,N608:Q608,0)))</f>
        <v>MEDCENTRO</v>
      </c>
      <c r="X608" s="19" t="str">
        <f aca="false">IF(COUNT(N608:Q608)&lt;2,"",SMALL(N608:Q608,2))</f>
        <v/>
      </c>
      <c r="Y608" s="26" t="n">
        <f aca="false">IF(OR(V608="",M608=0),"",V608/M608-1)</f>
        <v>0.102272727272727</v>
      </c>
      <c r="Z608" s="26" t="n">
        <f aca="false">IF(OR(V608="",L608=""),"",V608/(L608*E608)-1)</f>
        <v>0.102272727272727</v>
      </c>
      <c r="AA608" s="16" t="str">
        <f aca="false">IF(V608="","SEM OFERTA",IF(OR(Y608&gt;Premissas!$B$11,Y608&lt;Premissas!$B$12),"VERIFICAR - UNIDADE/EMBALAGEM",IF(Y608&gt;Premissas!$B$6,"NÃO COMPRAR - REAJUSTE &gt;5%","COMPRAR")))</f>
        <v>NÃO COMPRAR - REAJUSTE &gt;5%</v>
      </c>
      <c r="AB608" s="18" t="n">
        <f aca="false">IF(W608="DIMEC",S608,IF(W608="MEDCENTRO",U608,""))</f>
        <v>672</v>
      </c>
      <c r="AC608" s="18" t="n">
        <f aca="false">IF(AA608&lt;&gt;"COMPRAR",0,IF(AB608="",I608,MIN(I608,AB608)))</f>
        <v>0</v>
      </c>
      <c r="AD608" s="19" t="n">
        <f aca="false">IF(AC608&gt;0,AC608*V608,0)</f>
        <v>0</v>
      </c>
      <c r="AE608" s="19" t="n">
        <f aca="false">IF(AC608&gt;0,(M608-V608)*AC608,0)</f>
        <v>0</v>
      </c>
      <c r="AF608" s="16" t="str">
        <f aca="false">IF(AA608&lt;&gt;"COMPRAR","",IF(AB608="",IF(X608="","",IF(X608-V608&lt;0.01,"EMPATE TÉCNICO","")),IF(AB608&lt;I608,"ESTOQUE INSUFICIENTE",IF(X608="","",IF(X608-V608&lt;0.01,"EMPATE TÉCNICO","")))))</f>
        <v/>
      </c>
      <c r="AG608" s="16" t="s">
        <v>139</v>
      </c>
      <c r="AH608" s="16" t="s">
        <v>1858</v>
      </c>
    </row>
    <row r="609" customFormat="false" ht="15" hidden="false" customHeight="false" outlineLevel="0" collapsed="false">
      <c r="A609" s="16" t="s">
        <v>1979</v>
      </c>
      <c r="B609" s="17" t="s">
        <v>1980</v>
      </c>
      <c r="C609" s="16" t="s">
        <v>1981</v>
      </c>
      <c r="D609" s="16" t="s">
        <v>1896</v>
      </c>
      <c r="E609" s="18" t="n">
        <v>1</v>
      </c>
      <c r="F609" s="16" t="s">
        <v>41</v>
      </c>
      <c r="G609" s="18" t="n">
        <v>0</v>
      </c>
      <c r="H609" s="16" t="n">
        <v>2.1</v>
      </c>
      <c r="I609" s="18" t="n">
        <v>6</v>
      </c>
      <c r="J609" s="19" t="n">
        <v>9.99</v>
      </c>
      <c r="K609" s="19" t="n">
        <v>9.99</v>
      </c>
      <c r="L609" s="19" t="n">
        <v>9.99</v>
      </c>
      <c r="M609" s="19" t="n">
        <f aca="false">IF(J609&gt;0,J609,K609)*E609</f>
        <v>9.99</v>
      </c>
      <c r="N609" s="20"/>
      <c r="O609" s="21" t="n">
        <f aca="false">IF(R609="","",ROUND(R609*(1-Premissas!$B$4),4))</f>
        <v>11.0295</v>
      </c>
      <c r="P609" s="22"/>
      <c r="Q609" s="22"/>
      <c r="R609" s="23" t="n">
        <v>11.61</v>
      </c>
      <c r="S609" s="24"/>
      <c r="T609" s="24"/>
      <c r="U609" s="25" t="n">
        <v>294</v>
      </c>
      <c r="V609" s="19" t="n">
        <f aca="false">IF(COUNT(N609:Q609)=0,"",MIN(N609:Q609))</f>
        <v>11.0295</v>
      </c>
      <c r="W609" s="16" t="str">
        <f aca="false">IF(V609="","",INDEX($N$4:$Q$4,MATCH(V609,N609:Q609,0)))</f>
        <v>MEDCENTRO</v>
      </c>
      <c r="X609" s="19" t="str">
        <f aca="false">IF(COUNT(N609:Q609)&lt;2,"",SMALL(N609:Q609,2))</f>
        <v/>
      </c>
      <c r="Y609" s="26" t="n">
        <f aca="false">IF(OR(V609="",M609=0),"",V609/M609-1)</f>
        <v>0.104054054054054</v>
      </c>
      <c r="Z609" s="26" t="n">
        <f aca="false">IF(OR(V609="",L609=""),"",V609/(L609*E609)-1)</f>
        <v>0.104054054054054</v>
      </c>
      <c r="AA609" s="16" t="str">
        <f aca="false">IF(V609="","SEM OFERTA",IF(OR(Y609&gt;Premissas!$B$11,Y609&lt;Premissas!$B$12),"VERIFICAR - UNIDADE/EMBALAGEM",IF(Y609&gt;Premissas!$B$6,"NÃO COMPRAR - REAJUSTE &gt;5%","COMPRAR")))</f>
        <v>NÃO COMPRAR - REAJUSTE &gt;5%</v>
      </c>
      <c r="AB609" s="18" t="n">
        <f aca="false">IF(W609="DIMEC",S609,IF(W609="MEDCENTRO",U609,""))</f>
        <v>294</v>
      </c>
      <c r="AC609" s="18" t="n">
        <f aca="false">IF(AA609&lt;&gt;"COMPRAR",0,IF(AB609="",I609,MIN(I609,AB609)))</f>
        <v>0</v>
      </c>
      <c r="AD609" s="19" t="n">
        <f aca="false">IF(AC609&gt;0,AC609*V609,0)</f>
        <v>0</v>
      </c>
      <c r="AE609" s="19" t="n">
        <f aca="false">IF(AC609&gt;0,(M609-V609)*AC609,0)</f>
        <v>0</v>
      </c>
      <c r="AF609" s="16" t="str">
        <f aca="false">IF(AA609&lt;&gt;"COMPRAR","",IF(AB609="",IF(X609="","",IF(X609-V609&lt;0.01,"EMPATE TÉCNICO","")),IF(AB609&lt;I609,"ESTOQUE INSUFICIENTE",IF(X609="","",IF(X609-V609&lt;0.01,"EMPATE TÉCNICO","")))))</f>
        <v/>
      </c>
      <c r="AG609" s="16" t="s">
        <v>139</v>
      </c>
      <c r="AH609" s="16" t="s">
        <v>1858</v>
      </c>
    </row>
    <row r="610" customFormat="false" ht="15" hidden="false" customHeight="false" outlineLevel="0" collapsed="false">
      <c r="A610" s="16" t="s">
        <v>1982</v>
      </c>
      <c r="B610" s="17" t="s">
        <v>1983</v>
      </c>
      <c r="C610" s="16" t="s">
        <v>1984</v>
      </c>
      <c r="D610" s="16" t="s">
        <v>1896</v>
      </c>
      <c r="E610" s="18" t="n">
        <v>1</v>
      </c>
      <c r="F610" s="16" t="s">
        <v>43</v>
      </c>
      <c r="G610" s="18" t="n">
        <v>0</v>
      </c>
      <c r="H610" s="16" t="n">
        <v>0.6</v>
      </c>
      <c r="I610" s="18" t="n">
        <v>2</v>
      </c>
      <c r="J610" s="19" t="n">
        <v>5.89</v>
      </c>
      <c r="K610" s="19" t="n">
        <v>5.89</v>
      </c>
      <c r="L610" s="19" t="n">
        <v>5.89</v>
      </c>
      <c r="M610" s="19" t="n">
        <f aca="false">IF(J610&gt;0,J610,K610)*E610</f>
        <v>5.89</v>
      </c>
      <c r="N610" s="20"/>
      <c r="O610" s="21" t="n">
        <f aca="false">IF(R610="","",ROUND(R610*(1-Premissas!$B$4),4))</f>
        <v>6.479</v>
      </c>
      <c r="P610" s="22"/>
      <c r="Q610" s="22"/>
      <c r="R610" s="23" t="n">
        <v>6.82</v>
      </c>
      <c r="S610" s="24"/>
      <c r="T610" s="24"/>
      <c r="U610" s="25" t="n">
        <v>560</v>
      </c>
      <c r="V610" s="19" t="n">
        <f aca="false">IF(COUNT(N610:Q610)=0,"",MIN(N610:Q610))</f>
        <v>6.479</v>
      </c>
      <c r="W610" s="16" t="str">
        <f aca="false">IF(V610="","",INDEX($N$4:$Q$4,MATCH(V610,N610:Q610,0)))</f>
        <v>MEDCENTRO</v>
      </c>
      <c r="X610" s="19" t="str">
        <f aca="false">IF(COUNT(N610:Q610)&lt;2,"",SMALL(N610:Q610,2))</f>
        <v/>
      </c>
      <c r="Y610" s="26" t="n">
        <f aca="false">IF(OR(V610="",M610=0),"",V610/M610-1)</f>
        <v>0.1</v>
      </c>
      <c r="Z610" s="26" t="n">
        <f aca="false">IF(OR(V610="",L610=""),"",V610/(L610*E610)-1)</f>
        <v>0.1</v>
      </c>
      <c r="AA610" s="16" t="str">
        <f aca="false">IF(V610="","SEM OFERTA",IF(OR(Y610&gt;Premissas!$B$11,Y610&lt;Premissas!$B$12),"VERIFICAR - UNIDADE/EMBALAGEM",IF(Y610&gt;Premissas!$B$6,"NÃO COMPRAR - REAJUSTE &gt;5%","COMPRAR")))</f>
        <v>NÃO COMPRAR - REAJUSTE &gt;5%</v>
      </c>
      <c r="AB610" s="18" t="n">
        <f aca="false">IF(W610="DIMEC",S610,IF(W610="MEDCENTRO",U610,""))</f>
        <v>560</v>
      </c>
      <c r="AC610" s="18" t="n">
        <f aca="false">IF(AA610&lt;&gt;"COMPRAR",0,IF(AB610="",I610,MIN(I610,AB610)))</f>
        <v>0</v>
      </c>
      <c r="AD610" s="19" t="n">
        <f aca="false">IF(AC610&gt;0,AC610*V610,0)</f>
        <v>0</v>
      </c>
      <c r="AE610" s="19" t="n">
        <f aca="false">IF(AC610&gt;0,(M610-V610)*AC610,0)</f>
        <v>0</v>
      </c>
      <c r="AF610" s="16" t="str">
        <f aca="false">IF(AA610&lt;&gt;"COMPRAR","",IF(AB610="",IF(X610="","",IF(X610-V610&lt;0.01,"EMPATE TÉCNICO","")),IF(AB610&lt;I610,"ESTOQUE INSUFICIENTE",IF(X610="","",IF(X610-V610&lt;0.01,"EMPATE TÉCNICO","")))))</f>
        <v/>
      </c>
      <c r="AG610" s="16" t="s">
        <v>139</v>
      </c>
      <c r="AH610" s="16" t="s">
        <v>1858</v>
      </c>
    </row>
    <row r="611" customFormat="false" ht="15" hidden="false" customHeight="false" outlineLevel="0" collapsed="false">
      <c r="A611" s="16" t="s">
        <v>1985</v>
      </c>
      <c r="B611" s="17" t="s">
        <v>1986</v>
      </c>
      <c r="C611" s="16" t="s">
        <v>1987</v>
      </c>
      <c r="D611" s="16" t="s">
        <v>1925</v>
      </c>
      <c r="E611" s="18" t="n">
        <v>1</v>
      </c>
      <c r="F611" s="16" t="s">
        <v>41</v>
      </c>
      <c r="G611" s="18" t="n">
        <v>7</v>
      </c>
      <c r="H611" s="16" t="n">
        <v>3.2</v>
      </c>
      <c r="I611" s="18" t="n">
        <v>2</v>
      </c>
      <c r="J611" s="19" t="n">
        <v>6.25</v>
      </c>
      <c r="K611" s="19" t="n">
        <v>6.25</v>
      </c>
      <c r="L611" s="19" t="n">
        <v>6.25</v>
      </c>
      <c r="M611" s="19" t="n">
        <f aca="false">IF(J611&gt;0,J611,K611)*E611</f>
        <v>6.25</v>
      </c>
      <c r="N611" s="20"/>
      <c r="O611" s="21" t="n">
        <f aca="false">IF(R611="","",ROUND(R611*(1-Premissas!$B$4),4))</f>
        <v>6.7545</v>
      </c>
      <c r="P611" s="22"/>
      <c r="Q611" s="22"/>
      <c r="R611" s="23" t="n">
        <v>7.11</v>
      </c>
      <c r="S611" s="24"/>
      <c r="T611" s="24"/>
      <c r="U611" s="25" t="n">
        <v>834</v>
      </c>
      <c r="V611" s="19" t="n">
        <f aca="false">IF(COUNT(N611:Q611)=0,"",MIN(N611:Q611))</f>
        <v>6.7545</v>
      </c>
      <c r="W611" s="16" t="str">
        <f aca="false">IF(V611="","",INDEX($N$4:$Q$4,MATCH(V611,N611:Q611,0)))</f>
        <v>MEDCENTRO</v>
      </c>
      <c r="X611" s="19" t="str">
        <f aca="false">IF(COUNT(N611:Q611)&lt;2,"",SMALL(N611:Q611,2))</f>
        <v/>
      </c>
      <c r="Y611" s="26" t="n">
        <f aca="false">IF(OR(V611="",M611=0),"",V611/M611-1)</f>
        <v>0.0807200000000001</v>
      </c>
      <c r="Z611" s="26" t="n">
        <f aca="false">IF(OR(V611="",L611=""),"",V611/(L611*E611)-1)</f>
        <v>0.0807200000000001</v>
      </c>
      <c r="AA611" s="16" t="str">
        <f aca="false">IF(V611="","SEM OFERTA",IF(OR(Y611&gt;Premissas!$B$11,Y611&lt;Premissas!$B$12),"VERIFICAR - UNIDADE/EMBALAGEM",IF(Y611&gt;Premissas!$B$6,"NÃO COMPRAR - REAJUSTE &gt;5%","COMPRAR")))</f>
        <v>NÃO COMPRAR - REAJUSTE &gt;5%</v>
      </c>
      <c r="AB611" s="18" t="n">
        <f aca="false">IF(W611="DIMEC",S611,IF(W611="MEDCENTRO",U611,""))</f>
        <v>834</v>
      </c>
      <c r="AC611" s="18" t="n">
        <f aca="false">IF(AA611&lt;&gt;"COMPRAR",0,IF(AB611="",I611,MIN(I611,AB611)))</f>
        <v>0</v>
      </c>
      <c r="AD611" s="19" t="n">
        <f aca="false">IF(AC611&gt;0,AC611*V611,0)</f>
        <v>0</v>
      </c>
      <c r="AE611" s="19" t="n">
        <f aca="false">IF(AC611&gt;0,(M611-V611)*AC611,0)</f>
        <v>0</v>
      </c>
      <c r="AF611" s="16" t="str">
        <f aca="false">IF(AA611&lt;&gt;"COMPRAR","",IF(AB611="",IF(X611="","",IF(X611-V611&lt;0.01,"EMPATE TÉCNICO","")),IF(AB611&lt;I611,"ESTOQUE INSUFICIENTE",IF(X611="","",IF(X611-V611&lt;0.01,"EMPATE TÉCNICO","")))))</f>
        <v/>
      </c>
      <c r="AG611" s="16" t="s">
        <v>139</v>
      </c>
      <c r="AH611" s="16" t="s">
        <v>1858</v>
      </c>
    </row>
    <row r="612" customFormat="false" ht="15" hidden="false" customHeight="false" outlineLevel="0" collapsed="false">
      <c r="A612" s="16" t="s">
        <v>1988</v>
      </c>
      <c r="B612" s="17" t="s">
        <v>1989</v>
      </c>
      <c r="C612" s="16" t="s">
        <v>1990</v>
      </c>
      <c r="D612" s="16" t="s">
        <v>1925</v>
      </c>
      <c r="E612" s="18" t="n">
        <v>1</v>
      </c>
      <c r="F612" s="16" t="s">
        <v>42</v>
      </c>
      <c r="G612" s="18" t="n">
        <v>0</v>
      </c>
      <c r="H612" s="16" t="n">
        <v>1.6</v>
      </c>
      <c r="I612" s="18" t="n">
        <v>5</v>
      </c>
      <c r="J612" s="19" t="n">
        <v>4.02</v>
      </c>
      <c r="K612" s="19" t="n">
        <v>4.02</v>
      </c>
      <c r="L612" s="19" t="n">
        <v>4.02</v>
      </c>
      <c r="M612" s="19" t="n">
        <f aca="false">IF(J612&gt;0,J612,K612)*E612</f>
        <v>4.02</v>
      </c>
      <c r="N612" s="20"/>
      <c r="O612" s="21" t="n">
        <f aca="false">IF(R612="","",ROUND(R612*(1-Premissas!$B$4),4))</f>
        <v>4.0565</v>
      </c>
      <c r="P612" s="22"/>
      <c r="Q612" s="22"/>
      <c r="R612" s="23" t="n">
        <v>4.27</v>
      </c>
      <c r="S612" s="24"/>
      <c r="T612" s="24"/>
      <c r="U612" s="25" t="n">
        <v>780</v>
      </c>
      <c r="V612" s="19" t="n">
        <f aca="false">IF(COUNT(N612:Q612)=0,"",MIN(N612:Q612))</f>
        <v>4.0565</v>
      </c>
      <c r="W612" s="16" t="str">
        <f aca="false">IF(V612="","",INDEX($N$4:$Q$4,MATCH(V612,N612:Q612,0)))</f>
        <v>MEDCENTRO</v>
      </c>
      <c r="X612" s="19" t="str">
        <f aca="false">IF(COUNT(N612:Q612)&lt;2,"",SMALL(N612:Q612,2))</f>
        <v/>
      </c>
      <c r="Y612" s="26" t="n">
        <f aca="false">IF(OR(V612="",M612=0),"",V612/M612-1)</f>
        <v>0.00907960199004987</v>
      </c>
      <c r="Z612" s="26" t="n">
        <f aca="false">IF(OR(V612="",L612=""),"",V612/(L612*E612)-1)</f>
        <v>0.00907960199004987</v>
      </c>
      <c r="AA612" s="16" t="str">
        <f aca="false">IF(V612="","SEM OFERTA",IF(OR(Y612&gt;Premissas!$B$11,Y612&lt;Premissas!$B$12),"VERIFICAR - UNIDADE/EMBALAGEM",IF(Y612&gt;Premissas!$B$6,"NÃO COMPRAR - REAJUSTE &gt;5%","COMPRAR")))</f>
        <v>COMPRAR</v>
      </c>
      <c r="AB612" s="18" t="n">
        <f aca="false">IF(W612="DIMEC",S612,IF(W612="MEDCENTRO",U612,""))</f>
        <v>780</v>
      </c>
      <c r="AC612" s="18" t="n">
        <f aca="false">IF(AA612&lt;&gt;"COMPRAR",0,IF(AB612="",I612,MIN(I612,AB612)))</f>
        <v>5</v>
      </c>
      <c r="AD612" s="19" t="n">
        <f aca="false">IF(AC612&gt;0,AC612*V612,0)</f>
        <v>20.2825</v>
      </c>
      <c r="AE612" s="19" t="n">
        <f aca="false">IF(AC612&gt;0,(M612-V612)*AC612,0)</f>
        <v>-0.182500000000001</v>
      </c>
      <c r="AF612" s="16" t="str">
        <f aca="false">IF(AA612&lt;&gt;"COMPRAR","",IF(AB612="",IF(X612="","",IF(X612-V612&lt;0.01,"EMPATE TÉCNICO","")),IF(AB612&lt;I612,"ESTOQUE INSUFICIENTE",IF(X612="","",IF(X612-V612&lt;0.01,"EMPATE TÉCNICO","")))))</f>
        <v/>
      </c>
      <c r="AG612" s="16" t="s">
        <v>328</v>
      </c>
      <c r="AH612" s="16" t="s">
        <v>1858</v>
      </c>
    </row>
    <row r="613" customFormat="false" ht="15" hidden="false" customHeight="false" outlineLevel="0" collapsed="false">
      <c r="A613" s="16" t="s">
        <v>1991</v>
      </c>
      <c r="B613" s="17" t="s">
        <v>1992</v>
      </c>
      <c r="C613" s="16" t="s">
        <v>1993</v>
      </c>
      <c r="D613" s="16" t="s">
        <v>1925</v>
      </c>
      <c r="E613" s="18" t="n">
        <v>1</v>
      </c>
      <c r="F613" s="16" t="s">
        <v>41</v>
      </c>
      <c r="G613" s="18" t="n">
        <v>1</v>
      </c>
      <c r="H613" s="16" t="n">
        <v>2.7</v>
      </c>
      <c r="I613" s="18" t="n">
        <v>6</v>
      </c>
      <c r="J613" s="19" t="n">
        <v>9.55</v>
      </c>
      <c r="K613" s="19" t="n">
        <v>9.55</v>
      </c>
      <c r="L613" s="19" t="n">
        <v>9.55</v>
      </c>
      <c r="M613" s="19" t="n">
        <f aca="false">IF(J613&gt;0,J613,K613)*E613</f>
        <v>9.55</v>
      </c>
      <c r="N613" s="20"/>
      <c r="O613" s="21" t="n">
        <f aca="false">IF(R613="","",ROUND(R613*(1-Premissas!$B$4),4))</f>
        <v>10.1935</v>
      </c>
      <c r="P613" s="22"/>
      <c r="Q613" s="22"/>
      <c r="R613" s="23" t="n">
        <v>10.73</v>
      </c>
      <c r="S613" s="24"/>
      <c r="T613" s="24"/>
      <c r="U613" s="25" t="n">
        <v>1085</v>
      </c>
      <c r="V613" s="19" t="n">
        <f aca="false">IF(COUNT(N613:Q613)=0,"",MIN(N613:Q613))</f>
        <v>10.1935</v>
      </c>
      <c r="W613" s="16" t="str">
        <f aca="false">IF(V613="","",INDEX($N$4:$Q$4,MATCH(V613,N613:Q613,0)))</f>
        <v>MEDCENTRO</v>
      </c>
      <c r="X613" s="19" t="str">
        <f aca="false">IF(COUNT(N613:Q613)&lt;2,"",SMALL(N613:Q613,2))</f>
        <v/>
      </c>
      <c r="Y613" s="26" t="n">
        <f aca="false">IF(OR(V613="",M613=0),"",V613/M613-1)</f>
        <v>0.0673821989528796</v>
      </c>
      <c r="Z613" s="26" t="n">
        <f aca="false">IF(OR(V613="",L613=""),"",V613/(L613*E613)-1)</f>
        <v>0.0673821989528796</v>
      </c>
      <c r="AA613" s="16" t="str">
        <f aca="false">IF(V613="","SEM OFERTA",IF(OR(Y613&gt;Premissas!$B$11,Y613&lt;Premissas!$B$12),"VERIFICAR - UNIDADE/EMBALAGEM",IF(Y613&gt;Premissas!$B$6,"NÃO COMPRAR - REAJUSTE &gt;5%","COMPRAR")))</f>
        <v>NÃO COMPRAR - REAJUSTE &gt;5%</v>
      </c>
      <c r="AB613" s="18" t="n">
        <f aca="false">IF(W613="DIMEC",S613,IF(W613="MEDCENTRO",U613,""))</f>
        <v>1085</v>
      </c>
      <c r="AC613" s="18" t="n">
        <f aca="false">IF(AA613&lt;&gt;"COMPRAR",0,IF(AB613="",I613,MIN(I613,AB613)))</f>
        <v>0</v>
      </c>
      <c r="AD613" s="19" t="n">
        <f aca="false">IF(AC613&gt;0,AC613*V613,0)</f>
        <v>0</v>
      </c>
      <c r="AE613" s="19" t="n">
        <f aca="false">IF(AC613&gt;0,(M613-V613)*AC613,0)</f>
        <v>0</v>
      </c>
      <c r="AF613" s="16" t="str">
        <f aca="false">IF(AA613&lt;&gt;"COMPRAR","",IF(AB613="",IF(X613="","",IF(X613-V613&lt;0.01,"EMPATE TÉCNICO","")),IF(AB613&lt;I613,"ESTOQUE INSUFICIENTE",IF(X613="","",IF(X613-V613&lt;0.01,"EMPATE TÉCNICO","")))))</f>
        <v/>
      </c>
      <c r="AG613" s="16" t="s">
        <v>139</v>
      </c>
      <c r="AH613" s="16" t="s">
        <v>1858</v>
      </c>
    </row>
    <row r="614" customFormat="false" ht="15" hidden="false" customHeight="false" outlineLevel="0" collapsed="false">
      <c r="A614" s="16" t="s">
        <v>1994</v>
      </c>
      <c r="B614" s="17" t="s">
        <v>1995</v>
      </c>
      <c r="C614" s="16" t="s">
        <v>1996</v>
      </c>
      <c r="D614" s="16" t="s">
        <v>1896</v>
      </c>
      <c r="E614" s="18" t="n">
        <v>1</v>
      </c>
      <c r="F614" s="16" t="s">
        <v>43</v>
      </c>
      <c r="G614" s="18" t="n">
        <v>0</v>
      </c>
      <c r="H614" s="16" t="n">
        <v>0.5</v>
      </c>
      <c r="I614" s="18" t="n">
        <v>2</v>
      </c>
      <c r="J614" s="19" t="n">
        <v>7.57</v>
      </c>
      <c r="K614" s="19" t="n">
        <v>7.57</v>
      </c>
      <c r="L614" s="19" t="n">
        <v>7.57</v>
      </c>
      <c r="M614" s="19" t="n">
        <f aca="false">IF(J614&gt;0,J614,K614)*E614</f>
        <v>7.57</v>
      </c>
      <c r="N614" s="20"/>
      <c r="O614" s="21" t="n">
        <f aca="false">IF(R614="","",ROUND(R614*(1-Premissas!$B$4),4))</f>
        <v>8.3505</v>
      </c>
      <c r="P614" s="22"/>
      <c r="Q614" s="22"/>
      <c r="R614" s="23" t="n">
        <v>8.79</v>
      </c>
      <c r="S614" s="24"/>
      <c r="T614" s="24"/>
      <c r="U614" s="25" t="n">
        <v>2566</v>
      </c>
      <c r="V614" s="19" t="n">
        <f aca="false">IF(COUNT(N614:Q614)=0,"",MIN(N614:Q614))</f>
        <v>8.3505</v>
      </c>
      <c r="W614" s="16" t="str">
        <f aca="false">IF(V614="","",INDEX($N$4:$Q$4,MATCH(V614,N614:Q614,0)))</f>
        <v>MEDCENTRO</v>
      </c>
      <c r="X614" s="19" t="str">
        <f aca="false">IF(COUNT(N614:Q614)&lt;2,"",SMALL(N614:Q614,2))</f>
        <v/>
      </c>
      <c r="Y614" s="26" t="n">
        <f aca="false">IF(OR(V614="",M614=0),"",V614/M614-1)</f>
        <v>0.103104359313078</v>
      </c>
      <c r="Z614" s="26" t="n">
        <f aca="false">IF(OR(V614="",L614=""),"",V614/(L614*E614)-1)</f>
        <v>0.103104359313078</v>
      </c>
      <c r="AA614" s="16" t="str">
        <f aca="false">IF(V614="","SEM OFERTA",IF(OR(Y614&gt;Premissas!$B$11,Y614&lt;Premissas!$B$12),"VERIFICAR - UNIDADE/EMBALAGEM",IF(Y614&gt;Premissas!$B$6,"NÃO COMPRAR - REAJUSTE &gt;5%","COMPRAR")))</f>
        <v>NÃO COMPRAR - REAJUSTE &gt;5%</v>
      </c>
      <c r="AB614" s="18" t="n">
        <f aca="false">IF(W614="DIMEC",S614,IF(W614="MEDCENTRO",U614,""))</f>
        <v>2566</v>
      </c>
      <c r="AC614" s="18" t="n">
        <f aca="false">IF(AA614&lt;&gt;"COMPRAR",0,IF(AB614="",I614,MIN(I614,AB614)))</f>
        <v>0</v>
      </c>
      <c r="AD614" s="19" t="n">
        <f aca="false">IF(AC614&gt;0,AC614*V614,0)</f>
        <v>0</v>
      </c>
      <c r="AE614" s="19" t="n">
        <f aca="false">IF(AC614&gt;0,(M614-V614)*AC614,0)</f>
        <v>0</v>
      </c>
      <c r="AF614" s="16" t="str">
        <f aca="false">IF(AA614&lt;&gt;"COMPRAR","",IF(AB614="",IF(X614="","",IF(X614-V614&lt;0.01,"EMPATE TÉCNICO","")),IF(AB614&lt;I614,"ESTOQUE INSUFICIENTE",IF(X614="","",IF(X614-V614&lt;0.01,"EMPATE TÉCNICO","")))))</f>
        <v/>
      </c>
      <c r="AG614" s="16" t="s">
        <v>139</v>
      </c>
      <c r="AH614" s="16" t="s">
        <v>1858</v>
      </c>
    </row>
    <row r="615" customFormat="false" ht="15" hidden="false" customHeight="false" outlineLevel="0" collapsed="false">
      <c r="A615" s="16" t="s">
        <v>1997</v>
      </c>
      <c r="B615" s="17" t="s">
        <v>1998</v>
      </c>
      <c r="C615" s="16" t="s">
        <v>1999</v>
      </c>
      <c r="D615" s="16" t="s">
        <v>1896</v>
      </c>
      <c r="E615" s="18" t="n">
        <v>1</v>
      </c>
      <c r="F615" s="16" t="s">
        <v>43</v>
      </c>
      <c r="G615" s="18" t="n">
        <v>8</v>
      </c>
      <c r="H615" s="16" t="n">
        <v>4.3</v>
      </c>
      <c r="I615" s="18" t="n">
        <v>4</v>
      </c>
      <c r="J615" s="19" t="n">
        <v>5.29</v>
      </c>
      <c r="K615" s="19" t="n">
        <v>5.29</v>
      </c>
      <c r="L615" s="19" t="n">
        <v>5</v>
      </c>
      <c r="M615" s="19" t="n">
        <f aca="false">IF(J615&gt;0,J615,K615)*E615</f>
        <v>5.29</v>
      </c>
      <c r="N615" s="20"/>
      <c r="O615" s="21" t="n">
        <f aca="false">IF(R615="","",ROUND(R615*(1-Premissas!$B$4),4))</f>
        <v>4.2465</v>
      </c>
      <c r="P615" s="22"/>
      <c r="Q615" s="22"/>
      <c r="R615" s="23" t="n">
        <v>4.47</v>
      </c>
      <c r="S615" s="24"/>
      <c r="T615" s="24"/>
      <c r="U615" s="25" t="n">
        <v>1068</v>
      </c>
      <c r="V615" s="19" t="n">
        <f aca="false">IF(COUNT(N615:Q615)=0,"",MIN(N615:Q615))</f>
        <v>4.2465</v>
      </c>
      <c r="W615" s="16" t="str">
        <f aca="false">IF(V615="","",INDEX($N$4:$Q$4,MATCH(V615,N615:Q615,0)))</f>
        <v>MEDCENTRO</v>
      </c>
      <c r="X615" s="19" t="str">
        <f aca="false">IF(COUNT(N615:Q615)&lt;2,"",SMALL(N615:Q615,2))</f>
        <v/>
      </c>
      <c r="Y615" s="26" t="n">
        <f aca="false">IF(OR(V615="",M615=0),"",V615/M615-1)</f>
        <v>-0.197258979206049</v>
      </c>
      <c r="Z615" s="26" t="n">
        <f aca="false">IF(OR(V615="",L615=""),"",V615/(L615*E615)-1)</f>
        <v>-0.1507</v>
      </c>
      <c r="AA615" s="16" t="str">
        <f aca="false">IF(V615="","SEM OFERTA",IF(OR(Y615&gt;Premissas!$B$11,Y615&lt;Premissas!$B$12),"VERIFICAR - UNIDADE/EMBALAGEM",IF(Y615&gt;Premissas!$B$6,"NÃO COMPRAR - REAJUSTE &gt;5%","COMPRAR")))</f>
        <v>COMPRAR</v>
      </c>
      <c r="AB615" s="18" t="n">
        <f aca="false">IF(W615="DIMEC",S615,IF(W615="MEDCENTRO",U615,""))</f>
        <v>1068</v>
      </c>
      <c r="AC615" s="18" t="n">
        <f aca="false">IF(AA615&lt;&gt;"COMPRAR",0,IF(AB615="",I615,MIN(I615,AB615)))</f>
        <v>4</v>
      </c>
      <c r="AD615" s="19" t="n">
        <f aca="false">IF(AC615&gt;0,AC615*V615,0)</f>
        <v>16.986</v>
      </c>
      <c r="AE615" s="19" t="n">
        <f aca="false">IF(AC615&gt;0,(M615-V615)*AC615,0)</f>
        <v>4.174</v>
      </c>
      <c r="AF615" s="16" t="str">
        <f aca="false">IF(AA615&lt;&gt;"COMPRAR","",IF(AB615="",IF(X615="","",IF(X615-V615&lt;0.01,"EMPATE TÉCNICO","")),IF(AB615&lt;I615,"ESTOQUE INSUFICIENTE",IF(X615="","",IF(X615-V615&lt;0.01,"EMPATE TÉCNICO","")))))</f>
        <v/>
      </c>
      <c r="AG615" s="16" t="s">
        <v>139</v>
      </c>
      <c r="AH615" s="16" t="s">
        <v>1858</v>
      </c>
    </row>
    <row r="616" customFormat="false" ht="15" hidden="false" customHeight="false" outlineLevel="0" collapsed="false">
      <c r="A616" s="16" t="s">
        <v>2000</v>
      </c>
      <c r="B616" s="17" t="s">
        <v>2001</v>
      </c>
      <c r="C616" s="16" t="s">
        <v>2002</v>
      </c>
      <c r="D616" s="16" t="s">
        <v>380</v>
      </c>
      <c r="E616" s="18" t="n">
        <v>1</v>
      </c>
      <c r="F616" s="16" t="s">
        <v>42</v>
      </c>
      <c r="G616" s="18" t="n">
        <v>5</v>
      </c>
      <c r="H616" s="16" t="n">
        <v>2.3</v>
      </c>
      <c r="I616" s="18" t="n">
        <v>1</v>
      </c>
      <c r="J616" s="19" t="n">
        <v>3.73</v>
      </c>
      <c r="K616" s="19" t="n">
        <v>3.73</v>
      </c>
      <c r="L616" s="19" t="n">
        <v>3.73</v>
      </c>
      <c r="M616" s="19" t="n">
        <f aca="false">IF(J616&gt;0,J616,K616)*E616</f>
        <v>3.73</v>
      </c>
      <c r="N616" s="20"/>
      <c r="O616" s="21" t="n">
        <f aca="false">IF(R616="","",ROUND(R616*(1-Premissas!$B$4),4))</f>
        <v>4.066</v>
      </c>
      <c r="P616" s="22"/>
      <c r="Q616" s="22"/>
      <c r="R616" s="23" t="n">
        <v>4.28</v>
      </c>
      <c r="S616" s="24"/>
      <c r="T616" s="24"/>
      <c r="U616" s="25" t="n">
        <v>1404</v>
      </c>
      <c r="V616" s="19" t="n">
        <f aca="false">IF(COUNT(N616:Q616)=0,"",MIN(N616:Q616))</f>
        <v>4.066</v>
      </c>
      <c r="W616" s="16" t="str">
        <f aca="false">IF(V616="","",INDEX($N$4:$Q$4,MATCH(V616,N616:Q616,0)))</f>
        <v>MEDCENTRO</v>
      </c>
      <c r="X616" s="19" t="str">
        <f aca="false">IF(COUNT(N616:Q616)&lt;2,"",SMALL(N616:Q616,2))</f>
        <v/>
      </c>
      <c r="Y616" s="26" t="n">
        <f aca="false">IF(OR(V616="",M616=0),"",V616/M616-1)</f>
        <v>0.0900804289544235</v>
      </c>
      <c r="Z616" s="26" t="n">
        <f aca="false">IF(OR(V616="",L616=""),"",V616/(L616*E616)-1)</f>
        <v>0.0900804289544235</v>
      </c>
      <c r="AA616" s="16" t="str">
        <f aca="false">IF(V616="","SEM OFERTA",IF(OR(Y616&gt;Premissas!$B$11,Y616&lt;Premissas!$B$12),"VERIFICAR - UNIDADE/EMBALAGEM",IF(Y616&gt;Premissas!$B$6,"NÃO COMPRAR - REAJUSTE &gt;5%","COMPRAR")))</f>
        <v>NÃO COMPRAR - REAJUSTE &gt;5%</v>
      </c>
      <c r="AB616" s="18" t="n">
        <f aca="false">IF(W616="DIMEC",S616,IF(W616="MEDCENTRO",U616,""))</f>
        <v>1404</v>
      </c>
      <c r="AC616" s="18" t="n">
        <f aca="false">IF(AA616&lt;&gt;"COMPRAR",0,IF(AB616="",I616,MIN(I616,AB616)))</f>
        <v>0</v>
      </c>
      <c r="AD616" s="19" t="n">
        <f aca="false">IF(AC616&gt;0,AC616*V616,0)</f>
        <v>0</v>
      </c>
      <c r="AE616" s="19" t="n">
        <f aca="false">IF(AC616&gt;0,(M616-V616)*AC616,0)</f>
        <v>0</v>
      </c>
      <c r="AF616" s="16" t="str">
        <f aca="false">IF(AA616&lt;&gt;"COMPRAR","",IF(AB616="",IF(X616="","",IF(X616-V616&lt;0.01,"EMPATE TÉCNICO","")),IF(AB616&lt;I616,"ESTOQUE INSUFICIENTE",IF(X616="","",IF(X616-V616&lt;0.01,"EMPATE TÉCNICO","")))))</f>
        <v/>
      </c>
      <c r="AG616" s="16"/>
      <c r="AH616" s="16" t="s">
        <v>1858</v>
      </c>
    </row>
    <row r="617" customFormat="false" ht="15" hidden="false" customHeight="false" outlineLevel="0" collapsed="false">
      <c r="A617" s="16" t="s">
        <v>2003</v>
      </c>
      <c r="B617" s="17" t="s">
        <v>2004</v>
      </c>
      <c r="C617" s="16" t="s">
        <v>2005</v>
      </c>
      <c r="D617" s="16" t="s">
        <v>1896</v>
      </c>
      <c r="E617" s="18" t="n">
        <v>1</v>
      </c>
      <c r="F617" s="16" t="s">
        <v>41</v>
      </c>
      <c r="G617" s="18" t="n">
        <v>10</v>
      </c>
      <c r="H617" s="16" t="n">
        <v>9.6</v>
      </c>
      <c r="I617" s="18" t="n">
        <v>15</v>
      </c>
      <c r="J617" s="19" t="n">
        <v>4.52</v>
      </c>
      <c r="K617" s="19" t="n">
        <v>4.52</v>
      </c>
      <c r="L617" s="19" t="n">
        <v>4.52</v>
      </c>
      <c r="M617" s="19" t="n">
        <f aca="false">IF(J617&gt;0,J617,K617)*E617</f>
        <v>4.52</v>
      </c>
      <c r="N617" s="20"/>
      <c r="O617" s="21" t="n">
        <f aca="false">IF(R617="","",ROUND(R617*(1-Premissas!$B$4),4))</f>
        <v>4.5505</v>
      </c>
      <c r="P617" s="22"/>
      <c r="Q617" s="22"/>
      <c r="R617" s="23" t="n">
        <v>4.79</v>
      </c>
      <c r="S617" s="24"/>
      <c r="T617" s="24"/>
      <c r="U617" s="25" t="n">
        <v>1257</v>
      </c>
      <c r="V617" s="19" t="n">
        <f aca="false">IF(COUNT(N617:Q617)=0,"",MIN(N617:Q617))</f>
        <v>4.5505</v>
      </c>
      <c r="W617" s="16" t="str">
        <f aca="false">IF(V617="","",INDEX($N$4:$Q$4,MATCH(V617,N617:Q617,0)))</f>
        <v>MEDCENTRO</v>
      </c>
      <c r="X617" s="19" t="str">
        <f aca="false">IF(COUNT(N617:Q617)&lt;2,"",SMALL(N617:Q617,2))</f>
        <v/>
      </c>
      <c r="Y617" s="26" t="n">
        <f aca="false">IF(OR(V617="",M617=0),"",V617/M617-1)</f>
        <v>0.00674778761061967</v>
      </c>
      <c r="Z617" s="26" t="n">
        <f aca="false">IF(OR(V617="",L617=""),"",V617/(L617*E617)-1)</f>
        <v>0.00674778761061967</v>
      </c>
      <c r="AA617" s="16" t="str">
        <f aca="false">IF(V617="","SEM OFERTA",IF(OR(Y617&gt;Premissas!$B$11,Y617&lt;Premissas!$B$12),"VERIFICAR - UNIDADE/EMBALAGEM",IF(Y617&gt;Premissas!$B$6,"NÃO COMPRAR - REAJUSTE &gt;5%","COMPRAR")))</f>
        <v>COMPRAR</v>
      </c>
      <c r="AB617" s="18" t="n">
        <f aca="false">IF(W617="DIMEC",S617,IF(W617="MEDCENTRO",U617,""))</f>
        <v>1257</v>
      </c>
      <c r="AC617" s="18" t="n">
        <f aca="false">IF(AA617&lt;&gt;"COMPRAR",0,IF(AB617="",I617,MIN(I617,AB617)))</f>
        <v>15</v>
      </c>
      <c r="AD617" s="19" t="n">
        <f aca="false">IF(AC617&gt;0,AC617*V617,0)</f>
        <v>68.2575</v>
      </c>
      <c r="AE617" s="19" t="n">
        <f aca="false">IF(AC617&gt;0,(M617-V617)*AC617,0)</f>
        <v>-0.457500000000013</v>
      </c>
      <c r="AF617" s="16" t="str">
        <f aca="false">IF(AA617&lt;&gt;"COMPRAR","",IF(AB617="",IF(X617="","",IF(X617-V617&lt;0.01,"EMPATE TÉCNICO","")),IF(AB617&lt;I617,"ESTOQUE INSUFICIENTE",IF(X617="","",IF(X617-V617&lt;0.01,"EMPATE TÉCNICO","")))))</f>
        <v/>
      </c>
      <c r="AG617" s="16" t="s">
        <v>139</v>
      </c>
      <c r="AH617" s="16" t="s">
        <v>1858</v>
      </c>
    </row>
    <row r="618" customFormat="false" ht="15" hidden="false" customHeight="false" outlineLevel="0" collapsed="false">
      <c r="A618" s="16" t="s">
        <v>2006</v>
      </c>
      <c r="B618" s="17" t="s">
        <v>2007</v>
      </c>
      <c r="C618" s="16" t="s">
        <v>2008</v>
      </c>
      <c r="D618" s="16" t="s">
        <v>1896</v>
      </c>
      <c r="E618" s="18" t="n">
        <v>1</v>
      </c>
      <c r="F618" s="16" t="s">
        <v>42</v>
      </c>
      <c r="G618" s="18" t="n">
        <v>9</v>
      </c>
      <c r="H618" s="16" t="n">
        <v>4.3</v>
      </c>
      <c r="I618" s="18" t="n">
        <v>3</v>
      </c>
      <c r="J618" s="19" t="n">
        <v>3.79</v>
      </c>
      <c r="K618" s="19" t="n">
        <v>3.79</v>
      </c>
      <c r="L618" s="19" t="n">
        <v>3.79</v>
      </c>
      <c r="M618" s="19" t="n">
        <f aca="false">IF(J618&gt;0,J618,K618)*E618</f>
        <v>3.79</v>
      </c>
      <c r="N618" s="20"/>
      <c r="O618" s="21" t="n">
        <f aca="false">IF(R618="","",ROUND(R618*(1-Premissas!$B$4),4))</f>
        <v>5.149</v>
      </c>
      <c r="P618" s="22"/>
      <c r="Q618" s="22"/>
      <c r="R618" s="23" t="n">
        <v>5.42</v>
      </c>
      <c r="S618" s="24"/>
      <c r="T618" s="24"/>
      <c r="U618" s="25" t="n">
        <v>372</v>
      </c>
      <c r="V618" s="19" t="n">
        <f aca="false">IF(COUNT(N618:Q618)=0,"",MIN(N618:Q618))</f>
        <v>5.149</v>
      </c>
      <c r="W618" s="16" t="str">
        <f aca="false">IF(V618="","",INDEX($N$4:$Q$4,MATCH(V618,N618:Q618,0)))</f>
        <v>MEDCENTRO</v>
      </c>
      <c r="X618" s="19" t="str">
        <f aca="false">IF(COUNT(N618:Q618)&lt;2,"",SMALL(N618:Q618,2))</f>
        <v/>
      </c>
      <c r="Y618" s="26" t="n">
        <f aca="false">IF(OR(V618="",M618=0),"",V618/M618-1)</f>
        <v>0.358575197889182</v>
      </c>
      <c r="Z618" s="26" t="n">
        <f aca="false">IF(OR(V618="",L618=""),"",V618/(L618*E618)-1)</f>
        <v>0.358575197889182</v>
      </c>
      <c r="AA618" s="16" t="str">
        <f aca="false">IF(V618="","SEM OFERTA",IF(OR(Y618&gt;Premissas!$B$11,Y618&lt;Premissas!$B$12),"VERIFICAR - UNIDADE/EMBALAGEM",IF(Y618&gt;Premissas!$B$6,"NÃO COMPRAR - REAJUSTE &gt;5%","COMPRAR")))</f>
        <v>NÃO COMPRAR - REAJUSTE &gt;5%</v>
      </c>
      <c r="AB618" s="18" t="n">
        <f aca="false">IF(W618="DIMEC",S618,IF(W618="MEDCENTRO",U618,""))</f>
        <v>372</v>
      </c>
      <c r="AC618" s="18" t="n">
        <f aca="false">IF(AA618&lt;&gt;"COMPRAR",0,IF(AB618="",I618,MIN(I618,AB618)))</f>
        <v>0</v>
      </c>
      <c r="AD618" s="19" t="n">
        <f aca="false">IF(AC618&gt;0,AC618*V618,0)</f>
        <v>0</v>
      </c>
      <c r="AE618" s="19" t="n">
        <f aca="false">IF(AC618&gt;0,(M618-V618)*AC618,0)</f>
        <v>0</v>
      </c>
      <c r="AF618" s="16" t="str">
        <f aca="false">IF(AA618&lt;&gt;"COMPRAR","",IF(AB618="",IF(X618="","",IF(X618-V618&lt;0.01,"EMPATE TÉCNICO","")),IF(AB618&lt;I618,"ESTOQUE INSUFICIENTE",IF(X618="","",IF(X618-V618&lt;0.01,"EMPATE TÉCNICO","")))))</f>
        <v/>
      </c>
      <c r="AG618" s="16" t="s">
        <v>203</v>
      </c>
      <c r="AH618" s="16" t="s">
        <v>1858</v>
      </c>
    </row>
    <row r="619" customFormat="false" ht="15" hidden="false" customHeight="false" outlineLevel="0" collapsed="false">
      <c r="A619" s="16" t="s">
        <v>2009</v>
      </c>
      <c r="B619" s="17" t="s">
        <v>2010</v>
      </c>
      <c r="C619" s="16" t="s">
        <v>2011</v>
      </c>
      <c r="D619" s="16" t="s">
        <v>1896</v>
      </c>
      <c r="E619" s="18" t="n">
        <v>1</v>
      </c>
      <c r="F619" s="16" t="s">
        <v>43</v>
      </c>
      <c r="G619" s="18" t="n">
        <v>2</v>
      </c>
      <c r="H619" s="16" t="n">
        <v>3</v>
      </c>
      <c r="I619" s="18" t="n">
        <v>6</v>
      </c>
      <c r="J619" s="19" t="n">
        <v>7.63</v>
      </c>
      <c r="K619" s="19" t="n">
        <v>7.63</v>
      </c>
      <c r="L619" s="19" t="n">
        <v>7.63</v>
      </c>
      <c r="M619" s="19" t="n">
        <f aca="false">IF(J619&gt;0,J619,K619)*E619</f>
        <v>7.63</v>
      </c>
      <c r="N619" s="20"/>
      <c r="O619" s="21" t="n">
        <f aca="false">IF(R619="","",ROUND(R619*(1-Premissas!$B$4),4))</f>
        <v>8.3885</v>
      </c>
      <c r="P619" s="22"/>
      <c r="Q619" s="22"/>
      <c r="R619" s="23" t="n">
        <v>8.83</v>
      </c>
      <c r="S619" s="24"/>
      <c r="T619" s="24"/>
      <c r="U619" s="25" t="n">
        <v>829</v>
      </c>
      <c r="V619" s="19" t="n">
        <f aca="false">IF(COUNT(N619:Q619)=0,"",MIN(N619:Q619))</f>
        <v>8.3885</v>
      </c>
      <c r="W619" s="16" t="str">
        <f aca="false">IF(V619="","",INDEX($N$4:$Q$4,MATCH(V619,N619:Q619,0)))</f>
        <v>MEDCENTRO</v>
      </c>
      <c r="X619" s="19" t="str">
        <f aca="false">IF(COUNT(N619:Q619)&lt;2,"",SMALL(N619:Q619,2))</f>
        <v/>
      </c>
      <c r="Y619" s="26" t="n">
        <f aca="false">IF(OR(V619="",M619=0),"",V619/M619-1)</f>
        <v>0.0994102228047182</v>
      </c>
      <c r="Z619" s="26" t="n">
        <f aca="false">IF(OR(V619="",L619=""),"",V619/(L619*E619)-1)</f>
        <v>0.0994102228047182</v>
      </c>
      <c r="AA619" s="16" t="str">
        <f aca="false">IF(V619="","SEM OFERTA",IF(OR(Y619&gt;Premissas!$B$11,Y619&lt;Premissas!$B$12),"VERIFICAR - UNIDADE/EMBALAGEM",IF(Y619&gt;Premissas!$B$6,"NÃO COMPRAR - REAJUSTE &gt;5%","COMPRAR")))</f>
        <v>NÃO COMPRAR - REAJUSTE &gt;5%</v>
      </c>
      <c r="AB619" s="18" t="n">
        <f aca="false">IF(W619="DIMEC",S619,IF(W619="MEDCENTRO",U619,""))</f>
        <v>829</v>
      </c>
      <c r="AC619" s="18" t="n">
        <f aca="false">IF(AA619&lt;&gt;"COMPRAR",0,IF(AB619="",I619,MIN(I619,AB619)))</f>
        <v>0</v>
      </c>
      <c r="AD619" s="19" t="n">
        <f aca="false">IF(AC619&gt;0,AC619*V619,0)</f>
        <v>0</v>
      </c>
      <c r="AE619" s="19" t="n">
        <f aca="false">IF(AC619&gt;0,(M619-V619)*AC619,0)</f>
        <v>0</v>
      </c>
      <c r="AF619" s="16" t="str">
        <f aca="false">IF(AA619&lt;&gt;"COMPRAR","",IF(AB619="",IF(X619="","",IF(X619-V619&lt;0.01,"EMPATE TÉCNICO","")),IF(AB619&lt;I619,"ESTOQUE INSUFICIENTE",IF(X619="","",IF(X619-V619&lt;0.01,"EMPATE TÉCNICO","")))))</f>
        <v/>
      </c>
      <c r="AG619" s="16" t="s">
        <v>1897</v>
      </c>
      <c r="AH619" s="16" t="s">
        <v>1858</v>
      </c>
    </row>
    <row r="620" customFormat="false" ht="15" hidden="false" customHeight="false" outlineLevel="0" collapsed="false">
      <c r="A620" s="16" t="s">
        <v>2012</v>
      </c>
      <c r="B620" s="17" t="s">
        <v>2013</v>
      </c>
      <c r="C620" s="16" t="s">
        <v>2014</v>
      </c>
      <c r="D620" s="16" t="s">
        <v>1896</v>
      </c>
      <c r="E620" s="18" t="n">
        <v>1</v>
      </c>
      <c r="F620" s="16" t="s">
        <v>43</v>
      </c>
      <c r="G620" s="18" t="n">
        <v>0</v>
      </c>
      <c r="H620" s="16" t="n">
        <v>0.7</v>
      </c>
      <c r="I620" s="18" t="n">
        <v>2</v>
      </c>
      <c r="J620" s="19" t="n">
        <v>8.54</v>
      </c>
      <c r="K620" s="19" t="n">
        <v>8.54</v>
      </c>
      <c r="L620" s="19" t="n">
        <v>8.54</v>
      </c>
      <c r="M620" s="19" t="n">
        <f aca="false">IF(J620&gt;0,J620,K620)*E620</f>
        <v>8.54</v>
      </c>
      <c r="N620" s="20"/>
      <c r="O620" s="21" t="n">
        <f aca="false">IF(R620="","",ROUND(R620*(1-Premissas!$B$4),4))</f>
        <v>9.4335</v>
      </c>
      <c r="P620" s="22"/>
      <c r="Q620" s="22"/>
      <c r="R620" s="23" t="n">
        <v>9.93</v>
      </c>
      <c r="S620" s="24"/>
      <c r="T620" s="24"/>
      <c r="U620" s="25" t="n">
        <v>122</v>
      </c>
      <c r="V620" s="19" t="n">
        <f aca="false">IF(COUNT(N620:Q620)=0,"",MIN(N620:Q620))</f>
        <v>9.4335</v>
      </c>
      <c r="W620" s="16" t="str">
        <f aca="false">IF(V620="","",INDEX($N$4:$Q$4,MATCH(V620,N620:Q620,0)))</f>
        <v>MEDCENTRO</v>
      </c>
      <c r="X620" s="19" t="str">
        <f aca="false">IF(COUNT(N620:Q620)&lt;2,"",SMALL(N620:Q620,2))</f>
        <v/>
      </c>
      <c r="Y620" s="26" t="n">
        <f aca="false">IF(OR(V620="",M620=0),"",V620/M620-1)</f>
        <v>0.104625292740047</v>
      </c>
      <c r="Z620" s="26" t="n">
        <f aca="false">IF(OR(V620="",L620=""),"",V620/(L620*E620)-1)</f>
        <v>0.104625292740047</v>
      </c>
      <c r="AA620" s="16" t="str">
        <f aca="false">IF(V620="","SEM OFERTA",IF(OR(Y620&gt;Premissas!$B$11,Y620&lt;Premissas!$B$12),"VERIFICAR - UNIDADE/EMBALAGEM",IF(Y620&gt;Premissas!$B$6,"NÃO COMPRAR - REAJUSTE &gt;5%","COMPRAR")))</f>
        <v>NÃO COMPRAR - REAJUSTE &gt;5%</v>
      </c>
      <c r="AB620" s="18" t="n">
        <f aca="false">IF(W620="DIMEC",S620,IF(W620="MEDCENTRO",U620,""))</f>
        <v>122</v>
      </c>
      <c r="AC620" s="18" t="n">
        <f aca="false">IF(AA620&lt;&gt;"COMPRAR",0,IF(AB620="",I620,MIN(I620,AB620)))</f>
        <v>0</v>
      </c>
      <c r="AD620" s="19" t="n">
        <f aca="false">IF(AC620&gt;0,AC620*V620,0)</f>
        <v>0</v>
      </c>
      <c r="AE620" s="19" t="n">
        <f aca="false">IF(AC620&gt;0,(M620-V620)*AC620,0)</f>
        <v>0</v>
      </c>
      <c r="AF620" s="16" t="str">
        <f aca="false">IF(AA620&lt;&gt;"COMPRAR","",IF(AB620="",IF(X620="","",IF(X620-V620&lt;0.01,"EMPATE TÉCNICO","")),IF(AB620&lt;I620,"ESTOQUE INSUFICIENTE",IF(X620="","",IF(X620-V620&lt;0.01,"EMPATE TÉCNICO","")))))</f>
        <v/>
      </c>
      <c r="AG620" s="16" t="s">
        <v>139</v>
      </c>
      <c r="AH620" s="16" t="s">
        <v>1858</v>
      </c>
    </row>
    <row r="621" customFormat="false" ht="15" hidden="false" customHeight="false" outlineLevel="0" collapsed="false">
      <c r="A621" s="16" t="s">
        <v>2015</v>
      </c>
      <c r="B621" s="17" t="s">
        <v>2016</v>
      </c>
      <c r="C621" s="16" t="s">
        <v>2017</v>
      </c>
      <c r="D621" s="16" t="s">
        <v>1857</v>
      </c>
      <c r="E621" s="18" t="n">
        <v>1</v>
      </c>
      <c r="F621" s="16" t="s">
        <v>43</v>
      </c>
      <c r="G621" s="18" t="n">
        <v>8</v>
      </c>
      <c r="H621" s="16" t="n">
        <v>3.2</v>
      </c>
      <c r="I621" s="18" t="n">
        <v>1</v>
      </c>
      <c r="J621" s="19" t="n">
        <v>2.24</v>
      </c>
      <c r="K621" s="19" t="n">
        <v>2.24</v>
      </c>
      <c r="L621" s="19" t="n">
        <v>2.22</v>
      </c>
      <c r="M621" s="19" t="n">
        <f aca="false">IF(J621&gt;0,J621,K621)*E621</f>
        <v>2.24</v>
      </c>
      <c r="N621" s="20" t="n">
        <v>2.34</v>
      </c>
      <c r="O621" s="21" t="n">
        <f aca="false">IF(R621="","",ROUND(R621*(1-Premissas!$B$4),4))</f>
        <v>2.261</v>
      </c>
      <c r="P621" s="22"/>
      <c r="Q621" s="22"/>
      <c r="R621" s="23" t="n">
        <v>2.38</v>
      </c>
      <c r="S621" s="24" t="n">
        <v>878</v>
      </c>
      <c r="T621" s="24" t="n">
        <v>48</v>
      </c>
      <c r="U621" s="25" t="n">
        <v>299</v>
      </c>
      <c r="V621" s="19" t="n">
        <f aca="false">IF(COUNT(N621:Q621)=0,"",MIN(N621:Q621))</f>
        <v>2.261</v>
      </c>
      <c r="W621" s="16" t="str">
        <f aca="false">IF(V621="","",INDEX($N$4:$Q$4,MATCH(V621,N621:Q621,0)))</f>
        <v>MEDCENTRO</v>
      </c>
      <c r="X621" s="19" t="n">
        <f aca="false">IF(COUNT(N621:Q621)&lt;2,"",SMALL(N621:Q621,2))</f>
        <v>2.34</v>
      </c>
      <c r="Y621" s="26" t="n">
        <f aca="false">IF(OR(V621="",M621=0),"",V621/M621-1)</f>
        <v>0.00937499999999991</v>
      </c>
      <c r="Z621" s="26" t="n">
        <f aca="false">IF(OR(V621="",L621=""),"",V621/(L621*E621)-1)</f>
        <v>0.0184684684684684</v>
      </c>
      <c r="AA621" s="16" t="str">
        <f aca="false">IF(V621="","SEM OFERTA",IF(OR(Y621&gt;Premissas!$B$11,Y621&lt;Premissas!$B$12),"VERIFICAR - UNIDADE/EMBALAGEM",IF(Y621&gt;Premissas!$B$6,"NÃO COMPRAR - REAJUSTE &gt;5%","COMPRAR")))</f>
        <v>COMPRAR</v>
      </c>
      <c r="AB621" s="18" t="n">
        <f aca="false">IF(W621="DIMEC",S621,IF(W621="MEDCENTRO",U621,""))</f>
        <v>299</v>
      </c>
      <c r="AC621" s="18" t="n">
        <f aca="false">IF(AA621&lt;&gt;"COMPRAR",0,IF(AB621="",I621,MIN(I621,AB621)))</f>
        <v>1</v>
      </c>
      <c r="AD621" s="19" t="n">
        <f aca="false">IF(AC621&gt;0,AC621*V621,0)</f>
        <v>2.261</v>
      </c>
      <c r="AE621" s="19" t="n">
        <f aca="false">IF(AC621&gt;0,(M621-V621)*AC621,0)</f>
        <v>-0.0209999999999999</v>
      </c>
      <c r="AF621" s="16" t="str">
        <f aca="false">IF(AA621&lt;&gt;"COMPRAR","",IF(AB621="",IF(X621="","",IF(X621-V621&lt;0.01,"EMPATE TÉCNICO","")),IF(AB621&lt;I621,"ESTOQUE INSUFICIENTE",IF(X621="","",IF(X621-V621&lt;0.01,"EMPATE TÉCNICO","")))))</f>
        <v/>
      </c>
      <c r="AG621" s="16" t="s">
        <v>139</v>
      </c>
      <c r="AH621" s="16" t="s">
        <v>1858</v>
      </c>
    </row>
    <row r="622" customFormat="false" ht="15" hidden="false" customHeight="false" outlineLevel="0" collapsed="false">
      <c r="A622" s="16" t="s">
        <v>2018</v>
      </c>
      <c r="B622" s="17" t="s">
        <v>2019</v>
      </c>
      <c r="C622" s="16" t="s">
        <v>2020</v>
      </c>
      <c r="D622" s="16" t="s">
        <v>1857</v>
      </c>
      <c r="E622" s="18" t="n">
        <v>1</v>
      </c>
      <c r="F622" s="16" t="s">
        <v>43</v>
      </c>
      <c r="G622" s="18" t="n">
        <v>7</v>
      </c>
      <c r="H622" s="16" t="n">
        <v>6.4</v>
      </c>
      <c r="I622" s="18" t="n">
        <v>10</v>
      </c>
      <c r="J622" s="19" t="n">
        <v>2.19</v>
      </c>
      <c r="K622" s="19" t="n">
        <v>2.19</v>
      </c>
      <c r="L622" s="19" t="n">
        <v>2.11</v>
      </c>
      <c r="M622" s="19" t="n">
        <f aca="false">IF(J622&gt;0,J622,K622)*E622</f>
        <v>2.19</v>
      </c>
      <c r="N622" s="20" t="n">
        <v>2.19</v>
      </c>
      <c r="O622" s="21" t="n">
        <f aca="false">IF(R622="","",ROUND(R622*(1-Premissas!$B$4),4))</f>
        <v>2.1185</v>
      </c>
      <c r="P622" s="22"/>
      <c r="Q622" s="22"/>
      <c r="R622" s="23" t="n">
        <v>2.23</v>
      </c>
      <c r="S622" s="24" t="n">
        <v>2324</v>
      </c>
      <c r="T622" s="24" t="n">
        <v>48</v>
      </c>
      <c r="U622" s="25" t="n">
        <v>198</v>
      </c>
      <c r="V622" s="19" t="n">
        <f aca="false">IF(COUNT(N622:Q622)=0,"",MIN(N622:Q622))</f>
        <v>2.1185</v>
      </c>
      <c r="W622" s="16" t="str">
        <f aca="false">IF(V622="","",INDEX($N$4:$Q$4,MATCH(V622,N622:Q622,0)))</f>
        <v>MEDCENTRO</v>
      </c>
      <c r="X622" s="19" t="n">
        <f aca="false">IF(COUNT(N622:Q622)&lt;2,"",SMALL(N622:Q622,2))</f>
        <v>2.19</v>
      </c>
      <c r="Y622" s="26" t="n">
        <f aca="false">IF(OR(V622="",M622=0),"",V622/M622-1)</f>
        <v>-0.032648401826484</v>
      </c>
      <c r="Z622" s="26" t="n">
        <f aca="false">IF(OR(V622="",L622=""),"",V622/(L622*E622)-1)</f>
        <v>0.00402843601895753</v>
      </c>
      <c r="AA622" s="16" t="str">
        <f aca="false">IF(V622="","SEM OFERTA",IF(OR(Y622&gt;Premissas!$B$11,Y622&lt;Premissas!$B$12),"VERIFICAR - UNIDADE/EMBALAGEM",IF(Y622&gt;Premissas!$B$6,"NÃO COMPRAR - REAJUSTE &gt;5%","COMPRAR")))</f>
        <v>COMPRAR</v>
      </c>
      <c r="AB622" s="18" t="n">
        <f aca="false">IF(W622="DIMEC",S622,IF(W622="MEDCENTRO",U622,""))</f>
        <v>198</v>
      </c>
      <c r="AC622" s="18" t="n">
        <f aca="false">IF(AA622&lt;&gt;"COMPRAR",0,IF(AB622="",I622,MIN(I622,AB622)))</f>
        <v>10</v>
      </c>
      <c r="AD622" s="19" t="n">
        <f aca="false">IF(AC622&gt;0,AC622*V622,0)</f>
        <v>21.185</v>
      </c>
      <c r="AE622" s="19" t="n">
        <f aca="false">IF(AC622&gt;0,(M622-V622)*AC622,0)</f>
        <v>0.714999999999999</v>
      </c>
      <c r="AF622" s="16" t="str">
        <f aca="false">IF(AA622&lt;&gt;"COMPRAR","",IF(AB622="",IF(X622="","",IF(X622-V622&lt;0.01,"EMPATE TÉCNICO","")),IF(AB622&lt;I622,"ESTOQUE INSUFICIENTE",IF(X622="","",IF(X622-V622&lt;0.01,"EMPATE TÉCNICO","")))))</f>
        <v/>
      </c>
      <c r="AG622" s="16" t="s">
        <v>139</v>
      </c>
      <c r="AH622" s="16" t="s">
        <v>1858</v>
      </c>
    </row>
    <row r="623" customFormat="false" ht="15" hidden="false" customHeight="false" outlineLevel="0" collapsed="false">
      <c r="A623" s="16" t="s">
        <v>2021</v>
      </c>
      <c r="B623" s="17" t="s">
        <v>2022</v>
      </c>
      <c r="C623" s="16" t="s">
        <v>2023</v>
      </c>
      <c r="D623" s="16" t="s">
        <v>1857</v>
      </c>
      <c r="E623" s="18" t="n">
        <v>1</v>
      </c>
      <c r="F623" s="16" t="s">
        <v>43</v>
      </c>
      <c r="G623" s="18" t="n">
        <v>7</v>
      </c>
      <c r="H623" s="16" t="n">
        <v>3.3</v>
      </c>
      <c r="I623" s="18" t="n">
        <v>2</v>
      </c>
      <c r="J623" s="19" t="n">
        <v>2.19</v>
      </c>
      <c r="K623" s="19" t="n">
        <v>2.19</v>
      </c>
      <c r="L623" s="19" t="n">
        <v>2.09</v>
      </c>
      <c r="M623" s="19" t="n">
        <f aca="false">IF(J623&gt;0,J623,K623)*E623</f>
        <v>2.19</v>
      </c>
      <c r="N623" s="20" t="n">
        <v>2.23</v>
      </c>
      <c r="O623" s="21" t="n">
        <f aca="false">IF(R623="","",ROUND(R623*(1-Premissas!$B$4),4))</f>
        <v>2.1185</v>
      </c>
      <c r="P623" s="22"/>
      <c r="Q623" s="22"/>
      <c r="R623" s="23" t="n">
        <v>2.23</v>
      </c>
      <c r="S623" s="24" t="n">
        <v>1672</v>
      </c>
      <c r="T623" s="24" t="n">
        <v>48</v>
      </c>
      <c r="U623" s="25" t="n">
        <v>381</v>
      </c>
      <c r="V623" s="19" t="n">
        <f aca="false">IF(COUNT(N623:Q623)=0,"",MIN(N623:Q623))</f>
        <v>2.1185</v>
      </c>
      <c r="W623" s="16" t="str">
        <f aca="false">IF(V623="","",INDEX($N$4:$Q$4,MATCH(V623,N623:Q623,0)))</f>
        <v>MEDCENTRO</v>
      </c>
      <c r="X623" s="19" t="n">
        <f aca="false">IF(COUNT(N623:Q623)&lt;2,"",SMALL(N623:Q623,2))</f>
        <v>2.23</v>
      </c>
      <c r="Y623" s="26" t="n">
        <f aca="false">IF(OR(V623="",M623=0),"",V623/M623-1)</f>
        <v>-0.032648401826484</v>
      </c>
      <c r="Z623" s="26" t="n">
        <f aca="false">IF(OR(V623="",L623=""),"",V623/(L623*E623)-1)</f>
        <v>0.0136363636363637</v>
      </c>
      <c r="AA623" s="16" t="str">
        <f aca="false">IF(V623="","SEM OFERTA",IF(OR(Y623&gt;Premissas!$B$11,Y623&lt;Premissas!$B$12),"VERIFICAR - UNIDADE/EMBALAGEM",IF(Y623&gt;Premissas!$B$6,"NÃO COMPRAR - REAJUSTE &gt;5%","COMPRAR")))</f>
        <v>COMPRAR</v>
      </c>
      <c r="AB623" s="18" t="n">
        <f aca="false">IF(W623="DIMEC",S623,IF(W623="MEDCENTRO",U623,""))</f>
        <v>381</v>
      </c>
      <c r="AC623" s="18" t="n">
        <f aca="false">IF(AA623&lt;&gt;"COMPRAR",0,IF(AB623="",I623,MIN(I623,AB623)))</f>
        <v>2</v>
      </c>
      <c r="AD623" s="19" t="n">
        <f aca="false">IF(AC623&gt;0,AC623*V623,0)</f>
        <v>4.237</v>
      </c>
      <c r="AE623" s="19" t="n">
        <f aca="false">IF(AC623&gt;0,(M623-V623)*AC623,0)</f>
        <v>0.143</v>
      </c>
      <c r="AF623" s="16" t="str">
        <f aca="false">IF(AA623&lt;&gt;"COMPRAR","",IF(AB623="",IF(X623="","",IF(X623-V623&lt;0.01,"EMPATE TÉCNICO","")),IF(AB623&lt;I623,"ESTOQUE INSUFICIENTE",IF(X623="","",IF(X623-V623&lt;0.01,"EMPATE TÉCNICO","")))))</f>
        <v/>
      </c>
      <c r="AG623" s="16" t="s">
        <v>298</v>
      </c>
      <c r="AH623" s="16" t="s">
        <v>1858</v>
      </c>
    </row>
    <row r="624" customFormat="false" ht="15" hidden="false" customHeight="false" outlineLevel="0" collapsed="false">
      <c r="A624" s="16" t="s">
        <v>2024</v>
      </c>
      <c r="B624" s="17" t="s">
        <v>2025</v>
      </c>
      <c r="C624" s="16" t="s">
        <v>2026</v>
      </c>
      <c r="D624" s="16" t="s">
        <v>1857</v>
      </c>
      <c r="E624" s="18" t="n">
        <v>1</v>
      </c>
      <c r="F624" s="16" t="s">
        <v>42</v>
      </c>
      <c r="G624" s="18" t="n">
        <v>2</v>
      </c>
      <c r="H624" s="16" t="n">
        <v>3.6</v>
      </c>
      <c r="I624" s="18" t="n">
        <v>8</v>
      </c>
      <c r="J624" s="19" t="n">
        <v>5.37</v>
      </c>
      <c r="K624" s="19" t="n">
        <v>5.37</v>
      </c>
      <c r="L624" s="19" t="n">
        <v>5.36</v>
      </c>
      <c r="M624" s="19" t="n">
        <f aca="false">IF(J624&gt;0,J624,K624)*E624</f>
        <v>5.37</v>
      </c>
      <c r="N624" s="20" t="n">
        <v>5.62</v>
      </c>
      <c r="O624" s="21" t="n">
        <f aca="false">IF(R624="","",ROUND(R624*(1-Premissas!$B$4),4))</f>
        <v>5.4435</v>
      </c>
      <c r="P624" s="22"/>
      <c r="Q624" s="22"/>
      <c r="R624" s="23" t="n">
        <v>5.73</v>
      </c>
      <c r="S624" s="24" t="n">
        <v>2606</v>
      </c>
      <c r="T624" s="24" t="n">
        <v>48</v>
      </c>
      <c r="U624" s="25" t="n">
        <v>1035</v>
      </c>
      <c r="V624" s="19" t="n">
        <f aca="false">IF(COUNT(N624:Q624)=0,"",MIN(N624:Q624))</f>
        <v>5.4435</v>
      </c>
      <c r="W624" s="16" t="str">
        <f aca="false">IF(V624="","",INDEX($N$4:$Q$4,MATCH(V624,N624:Q624,0)))</f>
        <v>MEDCENTRO</v>
      </c>
      <c r="X624" s="19" t="n">
        <f aca="false">IF(COUNT(N624:Q624)&lt;2,"",SMALL(N624:Q624,2))</f>
        <v>5.62</v>
      </c>
      <c r="Y624" s="26" t="n">
        <f aca="false">IF(OR(V624="",M624=0),"",V624/M624-1)</f>
        <v>0.0136871508379888</v>
      </c>
      <c r="Z624" s="26" t="n">
        <f aca="false">IF(OR(V624="",L624=""),"",V624/(L624*E624)-1)</f>
        <v>0.0155783582089553</v>
      </c>
      <c r="AA624" s="16" t="str">
        <f aca="false">IF(V624="","SEM OFERTA",IF(OR(Y624&gt;Premissas!$B$11,Y624&lt;Premissas!$B$12),"VERIFICAR - UNIDADE/EMBALAGEM",IF(Y624&gt;Premissas!$B$6,"NÃO COMPRAR - REAJUSTE &gt;5%","COMPRAR")))</f>
        <v>COMPRAR</v>
      </c>
      <c r="AB624" s="18" t="n">
        <f aca="false">IF(W624="DIMEC",S624,IF(W624="MEDCENTRO",U624,""))</f>
        <v>1035</v>
      </c>
      <c r="AC624" s="18" t="n">
        <f aca="false">IF(AA624&lt;&gt;"COMPRAR",0,IF(AB624="",I624,MIN(I624,AB624)))</f>
        <v>8</v>
      </c>
      <c r="AD624" s="19" t="n">
        <f aca="false">IF(AC624&gt;0,AC624*V624,0)</f>
        <v>43.548</v>
      </c>
      <c r="AE624" s="19" t="n">
        <f aca="false">IF(AC624&gt;0,(M624-V624)*AC624,0)</f>
        <v>-0.588000000000001</v>
      </c>
      <c r="AF624" s="16" t="str">
        <f aca="false">IF(AA624&lt;&gt;"COMPRAR","",IF(AB624="",IF(X624="","",IF(X624-V624&lt;0.01,"EMPATE TÉCNICO","")),IF(AB624&lt;I624,"ESTOQUE INSUFICIENTE",IF(X624="","",IF(X624-V624&lt;0.01,"EMPATE TÉCNICO","")))))</f>
        <v/>
      </c>
      <c r="AG624" s="16" t="s">
        <v>298</v>
      </c>
      <c r="AH624" s="16" t="s">
        <v>1858</v>
      </c>
    </row>
    <row r="625" customFormat="false" ht="15" hidden="false" customHeight="false" outlineLevel="0" collapsed="false">
      <c r="A625" s="16" t="s">
        <v>2027</v>
      </c>
      <c r="B625" s="17" t="s">
        <v>2028</v>
      </c>
      <c r="C625" s="16" t="s">
        <v>2029</v>
      </c>
      <c r="D625" s="16" t="s">
        <v>1857</v>
      </c>
      <c r="E625" s="18" t="n">
        <v>1</v>
      </c>
      <c r="F625" s="16" t="s">
        <v>42</v>
      </c>
      <c r="G625" s="18" t="n">
        <v>5</v>
      </c>
      <c r="H625" s="16" t="n">
        <v>4.3</v>
      </c>
      <c r="I625" s="18" t="n">
        <v>7</v>
      </c>
      <c r="J625" s="19" t="n">
        <v>4.39</v>
      </c>
      <c r="K625" s="19" t="n">
        <v>4.39</v>
      </c>
      <c r="L625" s="19" t="n">
        <v>4.38</v>
      </c>
      <c r="M625" s="19" t="n">
        <f aca="false">IF(J625&gt;0,J625,K625)*E625</f>
        <v>4.39</v>
      </c>
      <c r="N625" s="20" t="n">
        <v>4.56</v>
      </c>
      <c r="O625" s="21" t="n">
        <f aca="false">IF(R625="","",ROUND(R625*(1-Premissas!$B$4),4))</f>
        <v>4.4175</v>
      </c>
      <c r="P625" s="22"/>
      <c r="Q625" s="22"/>
      <c r="R625" s="23" t="n">
        <v>4.65</v>
      </c>
      <c r="S625" s="24" t="n">
        <v>902</v>
      </c>
      <c r="T625" s="24" t="n">
        <v>48</v>
      </c>
      <c r="U625" s="25" t="n">
        <v>143</v>
      </c>
      <c r="V625" s="19" t="n">
        <f aca="false">IF(COUNT(N625:Q625)=0,"",MIN(N625:Q625))</f>
        <v>4.4175</v>
      </c>
      <c r="W625" s="16" t="str">
        <f aca="false">IF(V625="","",INDEX($N$4:$Q$4,MATCH(V625,N625:Q625,0)))</f>
        <v>MEDCENTRO</v>
      </c>
      <c r="X625" s="19" t="n">
        <f aca="false">IF(COUNT(N625:Q625)&lt;2,"",SMALL(N625:Q625,2))</f>
        <v>4.56</v>
      </c>
      <c r="Y625" s="26" t="n">
        <f aca="false">IF(OR(V625="",M625=0),"",V625/M625-1)</f>
        <v>0.00626423690205025</v>
      </c>
      <c r="Z625" s="26" t="n">
        <f aca="false">IF(OR(V625="",L625=""),"",V625/(L625*E625)-1)</f>
        <v>0.00856164383561664</v>
      </c>
      <c r="AA625" s="16" t="str">
        <f aca="false">IF(V625="","SEM OFERTA",IF(OR(Y625&gt;Premissas!$B$11,Y625&lt;Premissas!$B$12),"VERIFICAR - UNIDADE/EMBALAGEM",IF(Y625&gt;Premissas!$B$6,"NÃO COMPRAR - REAJUSTE &gt;5%","COMPRAR")))</f>
        <v>COMPRAR</v>
      </c>
      <c r="AB625" s="18" t="n">
        <f aca="false">IF(W625="DIMEC",S625,IF(W625="MEDCENTRO",U625,""))</f>
        <v>143</v>
      </c>
      <c r="AC625" s="18" t="n">
        <f aca="false">IF(AA625&lt;&gt;"COMPRAR",0,IF(AB625="",I625,MIN(I625,AB625)))</f>
        <v>7</v>
      </c>
      <c r="AD625" s="19" t="n">
        <f aca="false">IF(AC625&gt;0,AC625*V625,0)</f>
        <v>30.9225</v>
      </c>
      <c r="AE625" s="19" t="n">
        <f aca="false">IF(AC625&gt;0,(M625-V625)*AC625,0)</f>
        <v>-0.192500000000005</v>
      </c>
      <c r="AF625" s="16" t="str">
        <f aca="false">IF(AA625&lt;&gt;"COMPRAR","",IF(AB625="",IF(X625="","",IF(X625-V625&lt;0.01,"EMPATE TÉCNICO","")),IF(AB625&lt;I625,"ESTOQUE INSUFICIENTE",IF(X625="","",IF(X625-V625&lt;0.01,"EMPATE TÉCNICO","")))))</f>
        <v/>
      </c>
      <c r="AG625" s="16" t="s">
        <v>298</v>
      </c>
      <c r="AH625" s="16" t="s">
        <v>1858</v>
      </c>
    </row>
    <row r="626" customFormat="false" ht="15" hidden="false" customHeight="false" outlineLevel="0" collapsed="false">
      <c r="A626" s="16" t="s">
        <v>2030</v>
      </c>
      <c r="B626" s="17" t="s">
        <v>2031</v>
      </c>
      <c r="C626" s="16" t="s">
        <v>2032</v>
      </c>
      <c r="D626" s="16" t="s">
        <v>2033</v>
      </c>
      <c r="E626" s="18" t="n">
        <v>1</v>
      </c>
      <c r="F626" s="16" t="s">
        <v>42</v>
      </c>
      <c r="G626" s="18" t="n">
        <v>8</v>
      </c>
      <c r="H626" s="16" t="n">
        <v>3.3</v>
      </c>
      <c r="I626" s="18" t="n">
        <v>1</v>
      </c>
      <c r="J626" s="19" t="n">
        <v>1.22</v>
      </c>
      <c r="K626" s="19" t="n">
        <v>1.22</v>
      </c>
      <c r="L626" s="19" t="n">
        <v>1.22</v>
      </c>
      <c r="M626" s="19" t="n">
        <f aca="false">IF(J626&gt;0,J626,K626)*E626</f>
        <v>1.22</v>
      </c>
      <c r="N626" s="20"/>
      <c r="O626" s="21" t="n">
        <f aca="false">IF(R626="","",ROUND(R626*(1-Premissas!$B$4),4))</f>
        <v>1.235</v>
      </c>
      <c r="P626" s="22"/>
      <c r="Q626" s="22"/>
      <c r="R626" s="23" t="n">
        <v>1.3</v>
      </c>
      <c r="S626" s="24"/>
      <c r="T626" s="24"/>
      <c r="U626" s="25" t="n">
        <v>1208</v>
      </c>
      <c r="V626" s="19" t="n">
        <f aca="false">IF(COUNT(N626:Q626)=0,"",MIN(N626:Q626))</f>
        <v>1.235</v>
      </c>
      <c r="W626" s="16" t="str">
        <f aca="false">IF(V626="","",INDEX($N$4:$Q$4,MATCH(V626,N626:Q626,0)))</f>
        <v>MEDCENTRO</v>
      </c>
      <c r="X626" s="19" t="str">
        <f aca="false">IF(COUNT(N626:Q626)&lt;2,"",SMALL(N626:Q626,2))</f>
        <v/>
      </c>
      <c r="Y626" s="26" t="n">
        <f aca="false">IF(OR(V626="",M626=0),"",V626/M626-1)</f>
        <v>0.0122950819672132</v>
      </c>
      <c r="Z626" s="26" t="n">
        <f aca="false">IF(OR(V626="",L626=""),"",V626/(L626*E626)-1)</f>
        <v>0.0122950819672132</v>
      </c>
      <c r="AA626" s="16" t="str">
        <f aca="false">IF(V626="","SEM OFERTA",IF(OR(Y626&gt;Premissas!$B$11,Y626&lt;Premissas!$B$12),"VERIFICAR - UNIDADE/EMBALAGEM",IF(Y626&gt;Premissas!$B$6,"NÃO COMPRAR - REAJUSTE &gt;5%","COMPRAR")))</f>
        <v>COMPRAR</v>
      </c>
      <c r="AB626" s="18" t="n">
        <f aca="false">IF(W626="DIMEC",S626,IF(W626="MEDCENTRO",U626,""))</f>
        <v>1208</v>
      </c>
      <c r="AC626" s="18" t="n">
        <f aca="false">IF(AA626&lt;&gt;"COMPRAR",0,IF(AB626="",I626,MIN(I626,AB626)))</f>
        <v>1</v>
      </c>
      <c r="AD626" s="19" t="n">
        <f aca="false">IF(AC626&gt;0,AC626*V626,0)</f>
        <v>1.235</v>
      </c>
      <c r="AE626" s="19" t="n">
        <f aca="false">IF(AC626&gt;0,(M626-V626)*AC626,0)</f>
        <v>-0.0150000000000001</v>
      </c>
      <c r="AF626" s="16" t="str">
        <f aca="false">IF(AA626&lt;&gt;"COMPRAR","",IF(AB626="",IF(X626="","",IF(X626-V626&lt;0.01,"EMPATE TÉCNICO","")),IF(AB626&lt;I626,"ESTOQUE INSUFICIENTE",IF(X626="","",IF(X626-V626&lt;0.01,"EMPATE TÉCNICO","")))))</f>
        <v/>
      </c>
      <c r="AG626" s="16" t="s">
        <v>2034</v>
      </c>
      <c r="AH626" s="16" t="s">
        <v>1858</v>
      </c>
    </row>
    <row r="627" customFormat="false" ht="15" hidden="false" customHeight="false" outlineLevel="0" collapsed="false">
      <c r="A627" s="16" t="s">
        <v>2035</v>
      </c>
      <c r="B627" s="17" t="s">
        <v>2036</v>
      </c>
      <c r="C627" s="16" t="s">
        <v>2037</v>
      </c>
      <c r="D627" s="16" t="s">
        <v>2038</v>
      </c>
      <c r="E627" s="18" t="n">
        <v>1</v>
      </c>
      <c r="F627" s="16" t="s">
        <v>41</v>
      </c>
      <c r="G627" s="18" t="n">
        <v>15</v>
      </c>
      <c r="H627" s="16" t="n">
        <v>13.7</v>
      </c>
      <c r="I627" s="18" t="n">
        <v>21</v>
      </c>
      <c r="J627" s="19" t="n">
        <v>10.65</v>
      </c>
      <c r="K627" s="19" t="n">
        <v>10.65</v>
      </c>
      <c r="L627" s="19" t="n">
        <v>10.65</v>
      </c>
      <c r="M627" s="19" t="n">
        <f aca="false">IF(J627&gt;0,J627,K627)*E627</f>
        <v>10.65</v>
      </c>
      <c r="N627" s="20" t="n">
        <v>10.66</v>
      </c>
      <c r="O627" s="21" t="n">
        <f aca="false">IF(R627="","",ROUND(R627*(1-Premissas!$B$4),4))</f>
        <v>14.7155</v>
      </c>
      <c r="P627" s="22"/>
      <c r="Q627" s="22"/>
      <c r="R627" s="23" t="n">
        <v>15.49</v>
      </c>
      <c r="S627" s="24" t="n">
        <v>2057</v>
      </c>
      <c r="T627" s="24" t="n">
        <v>24</v>
      </c>
      <c r="U627" s="25" t="n">
        <v>6394</v>
      </c>
      <c r="V627" s="19" t="n">
        <f aca="false">IF(COUNT(N627:Q627)=0,"",MIN(N627:Q627))</f>
        <v>10.66</v>
      </c>
      <c r="W627" s="16" t="str">
        <f aca="false">IF(V627="","",INDEX($N$4:$Q$4,MATCH(V627,N627:Q627,0)))</f>
        <v>DIMEC</v>
      </c>
      <c r="X627" s="19" t="n">
        <f aca="false">IF(COUNT(N627:Q627)&lt;2,"",SMALL(N627:Q627,2))</f>
        <v>14.7155</v>
      </c>
      <c r="Y627" s="26" t="n">
        <f aca="false">IF(OR(V627="",M627=0),"",V627/M627-1)</f>
        <v>0.00093896713615016</v>
      </c>
      <c r="Z627" s="26" t="n">
        <f aca="false">IF(OR(V627="",L627=""),"",V627/(L627*E627)-1)</f>
        <v>0.00093896713615016</v>
      </c>
      <c r="AA627" s="16" t="str">
        <f aca="false">IF(V627="","SEM OFERTA",IF(OR(Y627&gt;Premissas!$B$11,Y627&lt;Premissas!$B$12),"VERIFICAR - UNIDADE/EMBALAGEM",IF(Y627&gt;Premissas!$B$6,"NÃO COMPRAR - REAJUSTE &gt;5%","COMPRAR")))</f>
        <v>COMPRAR</v>
      </c>
      <c r="AB627" s="18" t="n">
        <f aca="false">IF(W627="DIMEC",S627,IF(W627="MEDCENTRO",U627,""))</f>
        <v>2057</v>
      </c>
      <c r="AC627" s="18" t="n">
        <f aca="false">IF(AA627&lt;&gt;"COMPRAR",0,IF(AB627="",I627,MIN(I627,AB627)))</f>
        <v>21</v>
      </c>
      <c r="AD627" s="19" t="n">
        <f aca="false">IF(AC627&gt;0,AC627*V627,0)</f>
        <v>223.86</v>
      </c>
      <c r="AE627" s="19" t="n">
        <f aca="false">IF(AC627&gt;0,(M627-V627)*AC627,0)</f>
        <v>-0.209999999999996</v>
      </c>
      <c r="AF627" s="16" t="str">
        <f aca="false">IF(AA627&lt;&gt;"COMPRAR","",IF(AB627="",IF(X627="","",IF(X627-V627&lt;0.01,"EMPATE TÉCNICO","")),IF(AB627&lt;I627,"ESTOQUE INSUFICIENTE",IF(X627="","",IF(X627-V627&lt;0.01,"EMPATE TÉCNICO","")))))</f>
        <v/>
      </c>
      <c r="AG627" s="16" t="s">
        <v>304</v>
      </c>
      <c r="AH627" s="16" t="s">
        <v>2039</v>
      </c>
    </row>
    <row r="628" customFormat="false" ht="15" hidden="false" customHeight="false" outlineLevel="0" collapsed="false">
      <c r="A628" s="16" t="s">
        <v>2040</v>
      </c>
      <c r="B628" s="17" t="s">
        <v>2041</v>
      </c>
      <c r="C628" s="16" t="s">
        <v>2042</v>
      </c>
      <c r="D628" s="16" t="s">
        <v>2038</v>
      </c>
      <c r="E628" s="18" t="n">
        <v>1</v>
      </c>
      <c r="F628" s="16" t="s">
        <v>41</v>
      </c>
      <c r="G628" s="18" t="n">
        <v>4</v>
      </c>
      <c r="H628" s="16" t="n">
        <v>1.6</v>
      </c>
      <c r="I628" s="18" t="n">
        <v>1</v>
      </c>
      <c r="J628" s="19" t="n">
        <v>12.6066666666667</v>
      </c>
      <c r="K628" s="19" t="n">
        <v>12.6066666666667</v>
      </c>
      <c r="L628" s="19" t="n">
        <v>12.6067</v>
      </c>
      <c r="M628" s="19" t="n">
        <f aca="false">IF(J628&gt;0,J628,K628)*E628</f>
        <v>12.6066666666667</v>
      </c>
      <c r="N628" s="20" t="n">
        <v>14.78</v>
      </c>
      <c r="O628" s="21" t="n">
        <f aca="false">IF(R628="","",ROUND(R628*(1-Premissas!$B$4),4))</f>
        <v>14.9435</v>
      </c>
      <c r="P628" s="22"/>
      <c r="Q628" s="22"/>
      <c r="R628" s="23" t="n">
        <v>15.73</v>
      </c>
      <c r="S628" s="24" t="n">
        <v>158</v>
      </c>
      <c r="T628" s="24" t="n">
        <v>216</v>
      </c>
      <c r="U628" s="25" t="n">
        <v>2241</v>
      </c>
      <c r="V628" s="19" t="n">
        <f aca="false">IF(COUNT(N628:Q628)=0,"",MIN(N628:Q628))</f>
        <v>14.78</v>
      </c>
      <c r="W628" s="16" t="str">
        <f aca="false">IF(V628="","",INDEX($N$4:$Q$4,MATCH(V628,N628:Q628,0)))</f>
        <v>DIMEC</v>
      </c>
      <c r="X628" s="19" t="n">
        <f aca="false">IF(COUNT(N628:Q628)&lt;2,"",SMALL(N628:Q628,2))</f>
        <v>14.9435</v>
      </c>
      <c r="Y628" s="26" t="n">
        <f aca="false">IF(OR(V628="",M628=0),"",V628/M628-1)</f>
        <v>0.172395557905867</v>
      </c>
      <c r="Z628" s="26" t="n">
        <f aca="false">IF(OR(V628="",L628=""),"",V628/(L628*E628)-1)</f>
        <v>0.172392457978694</v>
      </c>
      <c r="AA628" s="16" t="str">
        <f aca="false">IF(V628="","SEM OFERTA",IF(OR(Y628&gt;Premissas!$B$11,Y628&lt;Premissas!$B$12),"VERIFICAR - UNIDADE/EMBALAGEM",IF(Y628&gt;Premissas!$B$6,"NÃO COMPRAR - REAJUSTE &gt;5%","COMPRAR")))</f>
        <v>NÃO COMPRAR - REAJUSTE &gt;5%</v>
      </c>
      <c r="AB628" s="18" t="n">
        <f aca="false">IF(W628="DIMEC",S628,IF(W628="MEDCENTRO",U628,""))</f>
        <v>158</v>
      </c>
      <c r="AC628" s="18" t="n">
        <f aca="false">IF(AA628&lt;&gt;"COMPRAR",0,IF(AB628="",I628,MIN(I628,AB628)))</f>
        <v>0</v>
      </c>
      <c r="AD628" s="19" t="n">
        <f aca="false">IF(AC628&gt;0,AC628*V628,0)</f>
        <v>0</v>
      </c>
      <c r="AE628" s="19" t="n">
        <f aca="false">IF(AC628&gt;0,(M628-V628)*AC628,0)</f>
        <v>0</v>
      </c>
      <c r="AF628" s="16" t="str">
        <f aca="false">IF(AA628&lt;&gt;"COMPRAR","",IF(AB628="",IF(X628="","",IF(X628-V628&lt;0.01,"EMPATE TÉCNICO","")),IF(AB628&lt;I628,"ESTOQUE INSUFICIENTE",IF(X628="","",IF(X628-V628&lt;0.01,"EMPATE TÉCNICO","")))))</f>
        <v/>
      </c>
      <c r="AG628" s="16" t="s">
        <v>547</v>
      </c>
      <c r="AH628" s="16" t="s">
        <v>2039</v>
      </c>
    </row>
    <row r="629" customFormat="false" ht="15" hidden="false" customHeight="false" outlineLevel="0" collapsed="false">
      <c r="A629" s="16" t="s">
        <v>2043</v>
      </c>
      <c r="B629" s="17" t="s">
        <v>2044</v>
      </c>
      <c r="C629" s="16" t="s">
        <v>2045</v>
      </c>
      <c r="D629" s="16" t="s">
        <v>1736</v>
      </c>
      <c r="E629" s="18" t="n">
        <v>1</v>
      </c>
      <c r="F629" s="16" t="s">
        <v>41</v>
      </c>
      <c r="G629" s="18" t="n">
        <v>0</v>
      </c>
      <c r="H629" s="16" t="n">
        <v>2.7</v>
      </c>
      <c r="I629" s="18" t="n">
        <v>8</v>
      </c>
      <c r="J629" s="19" t="n">
        <v>37.65</v>
      </c>
      <c r="K629" s="19" t="n">
        <v>37.65</v>
      </c>
      <c r="L629" s="19" t="n">
        <v>37.65</v>
      </c>
      <c r="M629" s="19" t="n">
        <f aca="false">IF(J629&gt;0,J629,K629)*E629</f>
        <v>37.65</v>
      </c>
      <c r="N629" s="20" t="n">
        <v>37.8859</v>
      </c>
      <c r="O629" s="21" t="str">
        <f aca="false">IF(R629="","",ROUND(R629*(1-Premissas!$B$4),4))</f>
        <v/>
      </c>
      <c r="P629" s="22"/>
      <c r="Q629" s="22"/>
      <c r="R629" s="23"/>
      <c r="S629" s="24" t="n">
        <v>8698</v>
      </c>
      <c r="T629" s="24" t="n">
        <v>54</v>
      </c>
      <c r="U629" s="25"/>
      <c r="V629" s="19" t="n">
        <f aca="false">IF(COUNT(N629:Q629)=0,"",MIN(N629:Q629))</f>
        <v>37.8859</v>
      </c>
      <c r="W629" s="16" t="str">
        <f aca="false">IF(V629="","",INDEX($N$4:$Q$4,MATCH(V629,N629:Q629,0)))</f>
        <v>DIMEC</v>
      </c>
      <c r="X629" s="19" t="str">
        <f aca="false">IF(COUNT(N629:Q629)&lt;2,"",SMALL(N629:Q629,2))</f>
        <v/>
      </c>
      <c r="Y629" s="26" t="n">
        <f aca="false">IF(OR(V629="",M629=0),"",V629/M629-1)</f>
        <v>0.00626560424966804</v>
      </c>
      <c r="Z629" s="26" t="n">
        <f aca="false">IF(OR(V629="",L629=""),"",V629/(L629*E629)-1)</f>
        <v>0.00626560424966804</v>
      </c>
      <c r="AA629" s="16" t="str">
        <f aca="false">IF(V629="","SEM OFERTA",IF(OR(Y629&gt;Premissas!$B$11,Y629&lt;Premissas!$B$12),"VERIFICAR - UNIDADE/EMBALAGEM",IF(Y629&gt;Premissas!$B$6,"NÃO COMPRAR - REAJUSTE &gt;5%","COMPRAR")))</f>
        <v>COMPRAR</v>
      </c>
      <c r="AB629" s="18" t="n">
        <f aca="false">IF(W629="DIMEC",S629,IF(W629="MEDCENTRO",U629,""))</f>
        <v>8698</v>
      </c>
      <c r="AC629" s="18" t="n">
        <f aca="false">IF(AA629&lt;&gt;"COMPRAR",0,IF(AB629="",I629,MIN(I629,AB629)))</f>
        <v>8</v>
      </c>
      <c r="AD629" s="19" t="n">
        <f aca="false">IF(AC629&gt;0,AC629*V629,0)</f>
        <v>303.0872</v>
      </c>
      <c r="AE629" s="19" t="n">
        <f aca="false">IF(AC629&gt;0,(M629-V629)*AC629,0)</f>
        <v>-1.88720000000001</v>
      </c>
      <c r="AF629" s="16" t="str">
        <f aca="false">IF(AA629&lt;&gt;"COMPRAR","",IF(AB629="",IF(X629="","",IF(X629-V629&lt;0.01,"EMPATE TÉCNICO","")),IF(AB629&lt;I629,"ESTOQUE INSUFICIENTE",IF(X629="","",IF(X629-V629&lt;0.01,"EMPATE TÉCNICO","")))))</f>
        <v/>
      </c>
      <c r="AG629" s="16" t="s">
        <v>304</v>
      </c>
      <c r="AH629" s="16" t="s">
        <v>2039</v>
      </c>
    </row>
    <row r="630" customFormat="false" ht="15" hidden="false" customHeight="false" outlineLevel="0" collapsed="false">
      <c r="A630" s="16" t="s">
        <v>2046</v>
      </c>
      <c r="B630" s="17" t="s">
        <v>2047</v>
      </c>
      <c r="C630" s="16" t="s">
        <v>2048</v>
      </c>
      <c r="D630" s="16" t="s">
        <v>2049</v>
      </c>
      <c r="E630" s="18" t="n">
        <v>1</v>
      </c>
      <c r="F630" s="16" t="s">
        <v>43</v>
      </c>
      <c r="G630" s="18" t="n">
        <v>1</v>
      </c>
      <c r="H630" s="16" t="n">
        <v>2.1</v>
      </c>
      <c r="I630" s="18" t="n">
        <v>5</v>
      </c>
      <c r="J630" s="19" t="n">
        <v>5.39</v>
      </c>
      <c r="K630" s="19" t="n">
        <v>5.39</v>
      </c>
      <c r="L630" s="19" t="n">
        <v>5.39</v>
      </c>
      <c r="M630" s="19" t="n">
        <f aca="false">IF(J630&gt;0,J630,K630)*E630</f>
        <v>5.39</v>
      </c>
      <c r="N630" s="20" t="n">
        <v>7.66</v>
      </c>
      <c r="O630" s="21" t="str">
        <f aca="false">IF(R630="","",ROUND(R630*(1-Premissas!$B$4),4))</f>
        <v/>
      </c>
      <c r="P630" s="22"/>
      <c r="Q630" s="22"/>
      <c r="R630" s="23"/>
      <c r="S630" s="24" t="n">
        <v>325</v>
      </c>
      <c r="T630" s="24" t="n">
        <v>100</v>
      </c>
      <c r="U630" s="25"/>
      <c r="V630" s="19" t="n">
        <f aca="false">IF(COUNT(N630:Q630)=0,"",MIN(N630:Q630))</f>
        <v>7.66</v>
      </c>
      <c r="W630" s="16" t="str">
        <f aca="false">IF(V630="","",INDEX($N$4:$Q$4,MATCH(V630,N630:Q630,0)))</f>
        <v>DIMEC</v>
      </c>
      <c r="X630" s="19" t="str">
        <f aca="false">IF(COUNT(N630:Q630)&lt;2,"",SMALL(N630:Q630,2))</f>
        <v/>
      </c>
      <c r="Y630" s="26" t="n">
        <f aca="false">IF(OR(V630="",M630=0),"",V630/M630-1)</f>
        <v>0.421150278293136</v>
      </c>
      <c r="Z630" s="26" t="n">
        <f aca="false">IF(OR(V630="",L630=""),"",V630/(L630*E630)-1)</f>
        <v>0.421150278293136</v>
      </c>
      <c r="AA630" s="16" t="str">
        <f aca="false">IF(V630="","SEM OFERTA",IF(OR(Y630&gt;Premissas!$B$11,Y630&lt;Premissas!$B$12),"VERIFICAR - UNIDADE/EMBALAGEM",IF(Y630&gt;Premissas!$B$6,"NÃO COMPRAR - REAJUSTE &gt;5%","COMPRAR")))</f>
        <v>NÃO COMPRAR - REAJUSTE &gt;5%</v>
      </c>
      <c r="AB630" s="18" t="n">
        <f aca="false">IF(W630="DIMEC",S630,IF(W630="MEDCENTRO",U630,""))</f>
        <v>325</v>
      </c>
      <c r="AC630" s="18" t="n">
        <f aca="false">IF(AA630&lt;&gt;"COMPRAR",0,IF(AB630="",I630,MIN(I630,AB630)))</f>
        <v>0</v>
      </c>
      <c r="AD630" s="19" t="n">
        <f aca="false">IF(AC630&gt;0,AC630*V630,0)</f>
        <v>0</v>
      </c>
      <c r="AE630" s="19" t="n">
        <f aca="false">IF(AC630&gt;0,(M630-V630)*AC630,0)</f>
        <v>0</v>
      </c>
      <c r="AF630" s="16" t="str">
        <f aca="false">IF(AA630&lt;&gt;"COMPRAR","",IF(AB630="",IF(X630="","",IF(X630-V630&lt;0.01,"EMPATE TÉCNICO","")),IF(AB630&lt;I630,"ESTOQUE INSUFICIENTE",IF(X630="","",IF(X630-V630&lt;0.01,"EMPATE TÉCNICO","")))))</f>
        <v/>
      </c>
      <c r="AG630" s="16" t="s">
        <v>490</v>
      </c>
      <c r="AH630" s="16" t="s">
        <v>2039</v>
      </c>
    </row>
    <row r="631" customFormat="false" ht="15" hidden="false" customHeight="false" outlineLevel="0" collapsed="false">
      <c r="A631" s="16" t="s">
        <v>2050</v>
      </c>
      <c r="B631" s="17" t="s">
        <v>2051</v>
      </c>
      <c r="C631" s="16" t="s">
        <v>2052</v>
      </c>
      <c r="D631" s="16" t="s">
        <v>2053</v>
      </c>
      <c r="E631" s="18" t="n">
        <v>1</v>
      </c>
      <c r="F631" s="16" t="s">
        <v>42</v>
      </c>
      <c r="G631" s="18" t="n">
        <v>0</v>
      </c>
      <c r="H631" s="16" t="n">
        <v>0.5</v>
      </c>
      <c r="I631" s="18" t="n">
        <v>2</v>
      </c>
      <c r="J631" s="19" t="n">
        <v>26.83</v>
      </c>
      <c r="K631" s="19" t="n">
        <v>26.83</v>
      </c>
      <c r="L631" s="19" t="n">
        <v>26.83</v>
      </c>
      <c r="M631" s="19" t="n">
        <f aca="false">IF(J631&gt;0,J631,K631)*E631</f>
        <v>26.83</v>
      </c>
      <c r="N631" s="20"/>
      <c r="O631" s="21" t="n">
        <f aca="false">IF(R631="","",ROUND(R631*(1-Premissas!$B$4),4))</f>
        <v>33.4305</v>
      </c>
      <c r="P631" s="22"/>
      <c r="Q631" s="22"/>
      <c r="R631" s="23" t="n">
        <v>35.19</v>
      </c>
      <c r="S631" s="24"/>
      <c r="T631" s="24"/>
      <c r="U631" s="25" t="n">
        <v>146</v>
      </c>
      <c r="V631" s="19" t="n">
        <f aca="false">IF(COUNT(N631:Q631)=0,"",MIN(N631:Q631))</f>
        <v>33.4305</v>
      </c>
      <c r="W631" s="16" t="str">
        <f aca="false">IF(V631="","",INDEX($N$4:$Q$4,MATCH(V631,N631:Q631,0)))</f>
        <v>MEDCENTRO</v>
      </c>
      <c r="X631" s="19" t="str">
        <f aca="false">IF(COUNT(N631:Q631)&lt;2,"",SMALL(N631:Q631,2))</f>
        <v/>
      </c>
      <c r="Y631" s="26" t="n">
        <f aca="false">IF(OR(V631="",M631=0),"",V631/M631-1)</f>
        <v>0.246011926947447</v>
      </c>
      <c r="Z631" s="26" t="n">
        <f aca="false">IF(OR(V631="",L631=""),"",V631/(L631*E631)-1)</f>
        <v>0.246011926947447</v>
      </c>
      <c r="AA631" s="16" t="str">
        <f aca="false">IF(V631="","SEM OFERTA",IF(OR(Y631&gt;Premissas!$B$11,Y631&lt;Premissas!$B$12),"VERIFICAR - UNIDADE/EMBALAGEM",IF(Y631&gt;Premissas!$B$6,"NÃO COMPRAR - REAJUSTE &gt;5%","COMPRAR")))</f>
        <v>NÃO COMPRAR - REAJUSTE &gt;5%</v>
      </c>
      <c r="AB631" s="18" t="n">
        <f aca="false">IF(W631="DIMEC",S631,IF(W631="MEDCENTRO",U631,""))</f>
        <v>146</v>
      </c>
      <c r="AC631" s="18" t="n">
        <f aca="false">IF(AA631&lt;&gt;"COMPRAR",0,IF(AB631="",I631,MIN(I631,AB631)))</f>
        <v>0</v>
      </c>
      <c r="AD631" s="19" t="n">
        <f aca="false">IF(AC631&gt;0,AC631*V631,0)</f>
        <v>0</v>
      </c>
      <c r="AE631" s="19" t="n">
        <f aca="false">IF(AC631&gt;0,(M631-V631)*AC631,0)</f>
        <v>0</v>
      </c>
      <c r="AF631" s="16" t="str">
        <f aca="false">IF(AA631&lt;&gt;"COMPRAR","",IF(AB631="",IF(X631="","",IF(X631-V631&lt;0.01,"EMPATE TÉCNICO","")),IF(AB631&lt;I631,"ESTOQUE INSUFICIENTE",IF(X631="","",IF(X631-V631&lt;0.01,"EMPATE TÉCNICO","")))))</f>
        <v/>
      </c>
      <c r="AG631" s="16" t="s">
        <v>482</v>
      </c>
      <c r="AH631" s="16" t="s">
        <v>2039</v>
      </c>
    </row>
    <row r="632" customFormat="false" ht="15" hidden="false" customHeight="false" outlineLevel="0" collapsed="false">
      <c r="A632" s="16" t="s">
        <v>2054</v>
      </c>
      <c r="B632" s="17" t="s">
        <v>2055</v>
      </c>
      <c r="C632" s="16" t="s">
        <v>2056</v>
      </c>
      <c r="D632" s="16" t="s">
        <v>417</v>
      </c>
      <c r="E632" s="18" t="n">
        <v>10</v>
      </c>
      <c r="F632" s="16" t="s">
        <v>41</v>
      </c>
      <c r="G632" s="18" t="n">
        <v>89</v>
      </c>
      <c r="H632" s="16" t="n">
        <v>174.1</v>
      </c>
      <c r="I632" s="18" t="n">
        <v>36</v>
      </c>
      <c r="J632" s="19" t="n">
        <v>4.549</v>
      </c>
      <c r="K632" s="19" t="n">
        <v>4.549</v>
      </c>
      <c r="L632" s="19" t="n">
        <v>4.549</v>
      </c>
      <c r="M632" s="19" t="n">
        <f aca="false">IF(J632&gt;0,J632,K632)*E632</f>
        <v>45.49</v>
      </c>
      <c r="N632" s="20" t="n">
        <v>61.30365</v>
      </c>
      <c r="O632" s="21" t="str">
        <f aca="false">IF(R632="","",ROUND(R632*(1-Premissas!$B$4),4))</f>
        <v/>
      </c>
      <c r="P632" s="22"/>
      <c r="Q632" s="22"/>
      <c r="R632" s="23"/>
      <c r="S632" s="24" t="n">
        <v>338</v>
      </c>
      <c r="T632" s="24" t="n">
        <v>72</v>
      </c>
      <c r="U632" s="25"/>
      <c r="V632" s="19" t="n">
        <f aca="false">IF(COUNT(N632:Q632)=0,"",MIN(N632:Q632))</f>
        <v>61.30365</v>
      </c>
      <c r="W632" s="16" t="str">
        <f aca="false">IF(V632="","",INDEX($N$4:$Q$4,MATCH(V632,N632:Q632,0)))</f>
        <v>DIMEC</v>
      </c>
      <c r="X632" s="19" t="str">
        <f aca="false">IF(COUNT(N632:Q632)&lt;2,"",SMALL(N632:Q632,2))</f>
        <v/>
      </c>
      <c r="Y632" s="26" t="n">
        <f aca="false">IF(OR(V632="",M632=0),"",V632/M632-1)</f>
        <v>0.347629149263574</v>
      </c>
      <c r="Z632" s="26" t="n">
        <f aca="false">IF(OR(V632="",L632=""),"",V632/(L632*E632)-1)</f>
        <v>0.347629149263574</v>
      </c>
      <c r="AA632" s="16" t="str">
        <f aca="false">IF(V632="","SEM OFERTA",IF(OR(Y632&gt;Premissas!$B$11,Y632&lt;Premissas!$B$12),"VERIFICAR - UNIDADE/EMBALAGEM",IF(Y632&gt;Premissas!$B$6,"NÃO COMPRAR - REAJUSTE &gt;5%","COMPRAR")))</f>
        <v>NÃO COMPRAR - REAJUSTE &gt;5%</v>
      </c>
      <c r="AB632" s="18" t="n">
        <f aca="false">IF(W632="DIMEC",S632,IF(W632="MEDCENTRO",U632,""))</f>
        <v>338</v>
      </c>
      <c r="AC632" s="18" t="n">
        <f aca="false">IF(AA632&lt;&gt;"COMPRAR",0,IF(AB632="",I632,MIN(I632,AB632)))</f>
        <v>0</v>
      </c>
      <c r="AD632" s="19" t="n">
        <f aca="false">IF(AC632&gt;0,AC632*V632,0)</f>
        <v>0</v>
      </c>
      <c r="AE632" s="19" t="n">
        <f aca="false">IF(AC632&gt;0,(M632-V632)*AC632,0)</f>
        <v>0</v>
      </c>
      <c r="AF632" s="16" t="str">
        <f aca="false">IF(AA632&lt;&gt;"COMPRAR","",IF(AB632="",IF(X632="","",IF(X632-V632&lt;0.01,"EMPATE TÉCNICO","")),IF(AB632&lt;I632,"ESTOQUE INSUFICIENTE",IF(X632="","",IF(X632-V632&lt;0.01,"EMPATE TÉCNICO","")))))</f>
        <v/>
      </c>
      <c r="AG632" s="16" t="s">
        <v>547</v>
      </c>
      <c r="AH632" s="16" t="s">
        <v>2039</v>
      </c>
    </row>
    <row r="633" customFormat="false" ht="15" hidden="false" customHeight="false" outlineLevel="0" collapsed="false">
      <c r="A633" s="16" t="s">
        <v>2057</v>
      </c>
      <c r="B633" s="17" t="s">
        <v>2058</v>
      </c>
      <c r="C633" s="16" t="s">
        <v>2059</v>
      </c>
      <c r="D633" s="16" t="s">
        <v>989</v>
      </c>
      <c r="E633" s="18" t="n">
        <v>60</v>
      </c>
      <c r="F633" s="16" t="s">
        <v>41</v>
      </c>
      <c r="G633" s="18" t="n">
        <v>147</v>
      </c>
      <c r="H633" s="16" t="n">
        <v>170.4</v>
      </c>
      <c r="I633" s="18" t="n">
        <v>5</v>
      </c>
      <c r="J633" s="19" t="n">
        <v>2.05554666666667</v>
      </c>
      <c r="K633" s="19" t="n">
        <v>2.05554666666667</v>
      </c>
      <c r="L633" s="19" t="n">
        <v>2.0555</v>
      </c>
      <c r="M633" s="19" t="n">
        <f aca="false">IF(J633&gt;0,J633,K633)*E633</f>
        <v>123.3328</v>
      </c>
      <c r="N633" s="20" t="n">
        <v>42.89</v>
      </c>
      <c r="O633" s="21" t="str">
        <f aca="false">IF(R633="","",ROUND(R633*(1-Premissas!$B$4),4))</f>
        <v/>
      </c>
      <c r="P633" s="22"/>
      <c r="Q633" s="22"/>
      <c r="R633" s="23"/>
      <c r="S633" s="24" t="n">
        <v>84</v>
      </c>
      <c r="T633" s="24" t="n">
        <v>40</v>
      </c>
      <c r="U633" s="25"/>
      <c r="V633" s="19" t="n">
        <f aca="false">IF(COUNT(N633:Q633)=0,"",MIN(N633:Q633))</f>
        <v>42.89</v>
      </c>
      <c r="W633" s="16" t="str">
        <f aca="false">IF(V633="","",INDEX($N$4:$Q$4,MATCH(V633,N633:Q633,0)))</f>
        <v>DIMEC</v>
      </c>
      <c r="X633" s="19" t="str">
        <f aca="false">IF(COUNT(N633:Q633)&lt;2,"",SMALL(N633:Q633,2))</f>
        <v/>
      </c>
      <c r="Y633" s="26" t="n">
        <f aca="false">IF(OR(V633="",M633=0),"",V633/M633-1)</f>
        <v>-0.652241739423739</v>
      </c>
      <c r="Z633" s="26" t="n">
        <f aca="false">IF(OR(V633="",L633=""),"",V633/(L633*E633)-1)</f>
        <v>-0.65223384415795</v>
      </c>
      <c r="AA633" s="16" t="str">
        <f aca="false">IF(V633="","SEM OFERTA",IF(OR(Y633&gt;Premissas!$B$11,Y633&lt;Premissas!$B$12),"VERIFICAR - UNIDADE/EMBALAGEM",IF(Y633&gt;Premissas!$B$6,"NÃO COMPRAR - REAJUSTE &gt;5%","COMPRAR")))</f>
        <v>VERIFICAR - UNIDADE/EMBALAGEM</v>
      </c>
      <c r="AB633" s="18" t="n">
        <f aca="false">IF(W633="DIMEC",S633,IF(W633="MEDCENTRO",U633,""))</f>
        <v>84</v>
      </c>
      <c r="AC633" s="18" t="n">
        <f aca="false">IF(AA633&lt;&gt;"COMPRAR",0,IF(AB633="",I633,MIN(I633,AB633)))</f>
        <v>0</v>
      </c>
      <c r="AD633" s="19" t="n">
        <f aca="false">IF(AC633&gt;0,AC633*V633,0)</f>
        <v>0</v>
      </c>
      <c r="AE633" s="19" t="n">
        <f aca="false">IF(AC633&gt;0,(M633-V633)*AC633,0)</f>
        <v>0</v>
      </c>
      <c r="AF633" s="16" t="str">
        <f aca="false">IF(AA633&lt;&gt;"COMPRAR","",IF(AB633="",IF(X633="","",IF(X633-V633&lt;0.01,"EMPATE TÉCNICO","")),IF(AB633&lt;I633,"ESTOQUE INSUFICIENTE",IF(X633="","",IF(X633-V633&lt;0.01,"EMPATE TÉCNICO","")))))</f>
        <v/>
      </c>
      <c r="AG633" s="16" t="s">
        <v>418</v>
      </c>
      <c r="AH633" s="16" t="s">
        <v>2039</v>
      </c>
    </row>
    <row r="634" customFormat="false" ht="15" hidden="false" customHeight="false" outlineLevel="0" collapsed="false">
      <c r="A634" s="16" t="s">
        <v>2060</v>
      </c>
      <c r="B634" s="17" t="s">
        <v>2061</v>
      </c>
      <c r="C634" s="16" t="s">
        <v>2062</v>
      </c>
      <c r="D634" s="16" t="s">
        <v>2063</v>
      </c>
      <c r="E634" s="18" t="n">
        <v>1</v>
      </c>
      <c r="F634" s="16" t="s">
        <v>41</v>
      </c>
      <c r="G634" s="18" t="n">
        <v>1</v>
      </c>
      <c r="H634" s="16" t="n">
        <v>5.4</v>
      </c>
      <c r="I634" s="18" t="n">
        <v>13</v>
      </c>
      <c r="J634" s="19" t="n">
        <v>37.929</v>
      </c>
      <c r="K634" s="19" t="n">
        <v>37.929</v>
      </c>
      <c r="L634" s="19" t="n">
        <v>37.9289</v>
      </c>
      <c r="M634" s="19" t="n">
        <f aca="false">IF(J634&gt;0,J634,K634)*E634</f>
        <v>37.929</v>
      </c>
      <c r="N634" s="20" t="n">
        <v>47.52</v>
      </c>
      <c r="O634" s="21" t="n">
        <f aca="false">IF(R634="","",ROUND(R634*(1-Premissas!$B$4),4))</f>
        <v>48.2695</v>
      </c>
      <c r="P634" s="22"/>
      <c r="Q634" s="22"/>
      <c r="R634" s="23" t="n">
        <v>50.81</v>
      </c>
      <c r="S634" s="24" t="n">
        <v>150</v>
      </c>
      <c r="T634" s="24" t="n">
        <v>10</v>
      </c>
      <c r="U634" s="25" t="n">
        <v>336</v>
      </c>
      <c r="V634" s="19" t="n">
        <f aca="false">IF(COUNT(N634:Q634)=0,"",MIN(N634:Q634))</f>
        <v>47.52</v>
      </c>
      <c r="W634" s="16" t="str">
        <f aca="false">IF(V634="","",INDEX($N$4:$Q$4,MATCH(V634,N634:Q634,0)))</f>
        <v>DIMEC</v>
      </c>
      <c r="X634" s="19" t="n">
        <f aca="false">IF(COUNT(N634:Q634)&lt;2,"",SMALL(N634:Q634,2))</f>
        <v>48.2695</v>
      </c>
      <c r="Y634" s="26" t="n">
        <f aca="false">IF(OR(V634="",M634=0),"",V634/M634-1)</f>
        <v>0.252867199240687</v>
      </c>
      <c r="Z634" s="26" t="n">
        <f aca="false">IF(OR(V634="",L634=""),"",V634/(L634*E634)-1)</f>
        <v>0.252870502440092</v>
      </c>
      <c r="AA634" s="16" t="str">
        <f aca="false">IF(V634="","SEM OFERTA",IF(OR(Y634&gt;Premissas!$B$11,Y634&lt;Premissas!$B$12),"VERIFICAR - UNIDADE/EMBALAGEM",IF(Y634&gt;Premissas!$B$6,"NÃO COMPRAR - REAJUSTE &gt;5%","COMPRAR")))</f>
        <v>NÃO COMPRAR - REAJUSTE &gt;5%</v>
      </c>
      <c r="AB634" s="18" t="n">
        <f aca="false">IF(W634="DIMEC",S634,IF(W634="MEDCENTRO",U634,""))</f>
        <v>150</v>
      </c>
      <c r="AC634" s="18" t="n">
        <f aca="false">IF(AA634&lt;&gt;"COMPRAR",0,IF(AB634="",I634,MIN(I634,AB634)))</f>
        <v>0</v>
      </c>
      <c r="AD634" s="19" t="n">
        <f aca="false">IF(AC634&gt;0,AC634*V634,0)</f>
        <v>0</v>
      </c>
      <c r="AE634" s="19" t="n">
        <f aca="false">IF(AC634&gt;0,(M634-V634)*AC634,0)</f>
        <v>0</v>
      </c>
      <c r="AF634" s="16" t="str">
        <f aca="false">IF(AA634&lt;&gt;"COMPRAR","",IF(AB634="",IF(X634="","",IF(X634-V634&lt;0.01,"EMPATE TÉCNICO","")),IF(AB634&lt;I634,"ESTOQUE INSUFICIENTE",IF(X634="","",IF(X634-V634&lt;0.01,"EMPATE TÉCNICO","")))))</f>
        <v/>
      </c>
      <c r="AG634" s="16" t="s">
        <v>547</v>
      </c>
      <c r="AH634" s="16" t="s">
        <v>2064</v>
      </c>
    </row>
    <row r="635" customFormat="false" ht="15" hidden="false" customHeight="false" outlineLevel="0" collapsed="false">
      <c r="A635" s="16" t="s">
        <v>2065</v>
      </c>
      <c r="B635" s="17" t="s">
        <v>2066</v>
      </c>
      <c r="C635" s="16" t="s">
        <v>2067</v>
      </c>
      <c r="D635" s="16" t="s">
        <v>2063</v>
      </c>
      <c r="E635" s="18" t="n">
        <v>1</v>
      </c>
      <c r="F635" s="16" t="s">
        <v>41</v>
      </c>
      <c r="G635" s="18" t="n">
        <v>7</v>
      </c>
      <c r="H635" s="16" t="n">
        <v>2.9</v>
      </c>
      <c r="I635" s="18" t="n">
        <v>1</v>
      </c>
      <c r="J635" s="19" t="n">
        <v>52.375</v>
      </c>
      <c r="K635" s="19" t="n">
        <v>52.375</v>
      </c>
      <c r="L635" s="19" t="n">
        <v>43.56</v>
      </c>
      <c r="M635" s="19" t="n">
        <f aca="false">IF(J635&gt;0,J635,K635)*E635</f>
        <v>52.375</v>
      </c>
      <c r="N635" s="20" t="n">
        <v>56.16</v>
      </c>
      <c r="O635" s="21" t="n">
        <f aca="false">IF(R635="","",ROUND(R635*(1-Premissas!$B$4),4))</f>
        <v>57.0475</v>
      </c>
      <c r="P635" s="22"/>
      <c r="Q635" s="22"/>
      <c r="R635" s="23" t="n">
        <v>60.05</v>
      </c>
      <c r="S635" s="24" t="n">
        <v>148</v>
      </c>
      <c r="T635" s="24" t="n">
        <v>10</v>
      </c>
      <c r="U635" s="25" t="n">
        <v>268</v>
      </c>
      <c r="V635" s="19" t="n">
        <f aca="false">IF(COUNT(N635:Q635)=0,"",MIN(N635:Q635))</f>
        <v>56.16</v>
      </c>
      <c r="W635" s="16" t="str">
        <f aca="false">IF(V635="","",INDEX($N$4:$Q$4,MATCH(V635,N635:Q635,0)))</f>
        <v>DIMEC</v>
      </c>
      <c r="X635" s="19" t="n">
        <f aca="false">IF(COUNT(N635:Q635)&lt;2,"",SMALL(N635:Q635,2))</f>
        <v>57.0475</v>
      </c>
      <c r="Y635" s="26" t="n">
        <f aca="false">IF(OR(V635="",M635=0),"",V635/M635-1)</f>
        <v>0.0722673031026253</v>
      </c>
      <c r="Z635" s="26" t="n">
        <f aca="false">IF(OR(V635="",L635=""),"",V635/(L635*E635)-1)</f>
        <v>0.289256198347107</v>
      </c>
      <c r="AA635" s="16" t="str">
        <f aca="false">IF(V635="","SEM OFERTA",IF(OR(Y635&gt;Premissas!$B$11,Y635&lt;Premissas!$B$12),"VERIFICAR - UNIDADE/EMBALAGEM",IF(Y635&gt;Premissas!$B$6,"NÃO COMPRAR - REAJUSTE &gt;5%","COMPRAR")))</f>
        <v>NÃO COMPRAR - REAJUSTE &gt;5%</v>
      </c>
      <c r="AB635" s="18" t="n">
        <f aca="false">IF(W635="DIMEC",S635,IF(W635="MEDCENTRO",U635,""))</f>
        <v>148</v>
      </c>
      <c r="AC635" s="18" t="n">
        <f aca="false">IF(AA635&lt;&gt;"COMPRAR",0,IF(AB635="",I635,MIN(I635,AB635)))</f>
        <v>0</v>
      </c>
      <c r="AD635" s="19" t="n">
        <f aca="false">IF(AC635&gt;0,AC635*V635,0)</f>
        <v>0</v>
      </c>
      <c r="AE635" s="19" t="n">
        <f aca="false">IF(AC635&gt;0,(M635-V635)*AC635,0)</f>
        <v>0</v>
      </c>
      <c r="AF635" s="16" t="str">
        <f aca="false">IF(AA635&lt;&gt;"COMPRAR","",IF(AB635="",IF(X635="","",IF(X635-V635&lt;0.01,"EMPATE TÉCNICO","")),IF(AB635&lt;I635,"ESTOQUE INSUFICIENTE",IF(X635="","",IF(X635-V635&lt;0.01,"EMPATE TÉCNICO","")))))</f>
        <v/>
      </c>
      <c r="AG635" s="16" t="s">
        <v>547</v>
      </c>
      <c r="AH635" s="16" t="s">
        <v>2064</v>
      </c>
    </row>
    <row r="636" customFormat="false" ht="15" hidden="false" customHeight="false" outlineLevel="0" collapsed="false">
      <c r="A636" s="16" t="s">
        <v>2068</v>
      </c>
      <c r="B636" s="17" t="s">
        <v>2069</v>
      </c>
      <c r="C636" s="16" t="s">
        <v>2070</v>
      </c>
      <c r="D636" s="16" t="s">
        <v>2063</v>
      </c>
      <c r="E636" s="18" t="n">
        <v>1</v>
      </c>
      <c r="F636" s="16" t="s">
        <v>41</v>
      </c>
      <c r="G636" s="18" t="n">
        <v>0</v>
      </c>
      <c r="H636" s="16" t="n">
        <v>8.3</v>
      </c>
      <c r="I636" s="18" t="n">
        <v>22</v>
      </c>
      <c r="J636" s="19" t="n">
        <v>51.625</v>
      </c>
      <c r="K636" s="19" t="n">
        <v>51.625</v>
      </c>
      <c r="L636" s="19" t="n">
        <v>51.6233</v>
      </c>
      <c r="M636" s="19" t="n">
        <f aca="false">IF(J636&gt;0,J636,K636)*E636</f>
        <v>51.625</v>
      </c>
      <c r="N636" s="20" t="n">
        <v>67.47</v>
      </c>
      <c r="O636" s="21" t="n">
        <f aca="false">IF(R636="","",ROUND(R636*(1-Premissas!$B$4),4))</f>
        <v>65.8255</v>
      </c>
      <c r="P636" s="22"/>
      <c r="Q636" s="22"/>
      <c r="R636" s="23" t="n">
        <v>69.29</v>
      </c>
      <c r="S636" s="24" t="n">
        <v>621</v>
      </c>
      <c r="T636" s="24" t="n">
        <v>20</v>
      </c>
      <c r="U636" s="25" t="n">
        <v>777</v>
      </c>
      <c r="V636" s="19" t="n">
        <f aca="false">IF(COUNT(N636:Q636)=0,"",MIN(N636:Q636))</f>
        <v>65.8255</v>
      </c>
      <c r="W636" s="16" t="str">
        <f aca="false">IF(V636="","",INDEX($N$4:$Q$4,MATCH(V636,N636:Q636,0)))</f>
        <v>MEDCENTRO</v>
      </c>
      <c r="X636" s="19" t="n">
        <f aca="false">IF(COUNT(N636:Q636)&lt;2,"",SMALL(N636:Q636,2))</f>
        <v>67.47</v>
      </c>
      <c r="Y636" s="26" t="n">
        <f aca="false">IF(OR(V636="",M636=0),"",V636/M636-1)</f>
        <v>0.275070217917676</v>
      </c>
      <c r="Z636" s="26" t="n">
        <f aca="false">IF(OR(V636="",L636=""),"",V636/(L636*E636)-1)</f>
        <v>0.275112207084785</v>
      </c>
      <c r="AA636" s="16" t="str">
        <f aca="false">IF(V636="","SEM OFERTA",IF(OR(Y636&gt;Premissas!$B$11,Y636&lt;Premissas!$B$12),"VERIFICAR - UNIDADE/EMBALAGEM",IF(Y636&gt;Premissas!$B$6,"NÃO COMPRAR - REAJUSTE &gt;5%","COMPRAR")))</f>
        <v>NÃO COMPRAR - REAJUSTE &gt;5%</v>
      </c>
      <c r="AB636" s="18" t="n">
        <f aca="false">IF(W636="DIMEC",S636,IF(W636="MEDCENTRO",U636,""))</f>
        <v>777</v>
      </c>
      <c r="AC636" s="18" t="n">
        <f aca="false">IF(AA636&lt;&gt;"COMPRAR",0,IF(AB636="",I636,MIN(I636,AB636)))</f>
        <v>0</v>
      </c>
      <c r="AD636" s="19" t="n">
        <f aca="false">IF(AC636&gt;0,AC636*V636,0)</f>
        <v>0</v>
      </c>
      <c r="AE636" s="19" t="n">
        <f aca="false">IF(AC636&gt;0,(M636-V636)*AC636,0)</f>
        <v>0</v>
      </c>
      <c r="AF636" s="16" t="str">
        <f aca="false">IF(AA636&lt;&gt;"COMPRAR","",IF(AB636="",IF(X636="","",IF(X636-V636&lt;0.01,"EMPATE TÉCNICO","")),IF(AB636&lt;I636,"ESTOQUE INSUFICIENTE",IF(X636="","",IF(X636-V636&lt;0.01,"EMPATE TÉCNICO","")))))</f>
        <v/>
      </c>
      <c r="AG636" s="16" t="s">
        <v>547</v>
      </c>
      <c r="AH636" s="16" t="s">
        <v>2064</v>
      </c>
    </row>
    <row r="637" customFormat="false" ht="15" hidden="false" customHeight="false" outlineLevel="0" collapsed="false">
      <c r="A637" s="16" t="s">
        <v>2071</v>
      </c>
      <c r="B637" s="17" t="s">
        <v>2072</v>
      </c>
      <c r="C637" s="16" t="s">
        <v>2073</v>
      </c>
      <c r="D637" s="16" t="s">
        <v>2063</v>
      </c>
      <c r="E637" s="18" t="n">
        <v>1</v>
      </c>
      <c r="F637" s="16" t="s">
        <v>41</v>
      </c>
      <c r="G637" s="18" t="n">
        <v>11</v>
      </c>
      <c r="H637" s="16" t="n">
        <v>4.3</v>
      </c>
      <c r="I637" s="18" t="n">
        <v>1</v>
      </c>
      <c r="J637" s="19" t="n">
        <v>15.17</v>
      </c>
      <c r="K637" s="19" t="n">
        <v>15.17</v>
      </c>
      <c r="L637" s="19" t="n">
        <v>15.17</v>
      </c>
      <c r="M637" s="19" t="n">
        <f aca="false">IF(J637&gt;0,J637,K637)*E637</f>
        <v>15.17</v>
      </c>
      <c r="N637" s="20" t="n">
        <v>17</v>
      </c>
      <c r="O637" s="21" t="str">
        <f aca="false">IF(R637="","",ROUND(R637*(1-Premissas!$B$4),4))</f>
        <v/>
      </c>
      <c r="P637" s="22"/>
      <c r="Q637" s="22"/>
      <c r="R637" s="23"/>
      <c r="S637" s="24" t="n">
        <v>346</v>
      </c>
      <c r="T637" s="24" t="n">
        <v>50</v>
      </c>
      <c r="U637" s="25"/>
      <c r="V637" s="19" t="n">
        <f aca="false">IF(COUNT(N637:Q637)=0,"",MIN(N637:Q637))</f>
        <v>17</v>
      </c>
      <c r="W637" s="16" t="str">
        <f aca="false">IF(V637="","",INDEX($N$4:$Q$4,MATCH(V637,N637:Q637,0)))</f>
        <v>DIMEC</v>
      </c>
      <c r="X637" s="19" t="str">
        <f aca="false">IF(COUNT(N637:Q637)&lt;2,"",SMALL(N637:Q637,2))</f>
        <v/>
      </c>
      <c r="Y637" s="26" t="n">
        <f aca="false">IF(OR(V637="",M637=0),"",V637/M637-1)</f>
        <v>0.120632827949901</v>
      </c>
      <c r="Z637" s="26" t="n">
        <f aca="false">IF(OR(V637="",L637=""),"",V637/(L637*E637)-1)</f>
        <v>0.120632827949901</v>
      </c>
      <c r="AA637" s="16" t="str">
        <f aca="false">IF(V637="","SEM OFERTA",IF(OR(Y637&gt;Premissas!$B$11,Y637&lt;Premissas!$B$12),"VERIFICAR - UNIDADE/EMBALAGEM",IF(Y637&gt;Premissas!$B$6,"NÃO COMPRAR - REAJUSTE &gt;5%","COMPRAR")))</f>
        <v>NÃO COMPRAR - REAJUSTE &gt;5%</v>
      </c>
      <c r="AB637" s="18" t="n">
        <f aca="false">IF(W637="DIMEC",S637,IF(W637="MEDCENTRO",U637,""))</f>
        <v>346</v>
      </c>
      <c r="AC637" s="18" t="n">
        <f aca="false">IF(AA637&lt;&gt;"COMPRAR",0,IF(AB637="",I637,MIN(I637,AB637)))</f>
        <v>0</v>
      </c>
      <c r="AD637" s="19" t="n">
        <f aca="false">IF(AC637&gt;0,AC637*V637,0)</f>
        <v>0</v>
      </c>
      <c r="AE637" s="19" t="n">
        <f aca="false">IF(AC637&gt;0,(M637-V637)*AC637,0)</f>
        <v>0</v>
      </c>
      <c r="AF637" s="16" t="str">
        <f aca="false">IF(AA637&lt;&gt;"COMPRAR","",IF(AB637="",IF(X637="","",IF(X637-V637&lt;0.01,"EMPATE TÉCNICO","")),IF(AB637&lt;I637,"ESTOQUE INSUFICIENTE",IF(X637="","",IF(X637-V637&lt;0.01,"EMPATE TÉCNICO","")))))</f>
        <v/>
      </c>
      <c r="AG637" s="16" t="s">
        <v>547</v>
      </c>
      <c r="AH637" s="16" t="s">
        <v>2074</v>
      </c>
    </row>
    <row r="638" customFormat="false" ht="15" hidden="false" customHeight="false" outlineLevel="0" collapsed="false">
      <c r="A638" s="16" t="s">
        <v>2075</v>
      </c>
      <c r="B638" s="17" t="s">
        <v>2076</v>
      </c>
      <c r="C638" s="16" t="s">
        <v>2077</v>
      </c>
      <c r="D638" s="16" t="s">
        <v>1065</v>
      </c>
      <c r="E638" s="18" t="n">
        <v>1</v>
      </c>
      <c r="F638" s="16" t="s">
        <v>42</v>
      </c>
      <c r="G638" s="18" t="n">
        <v>1</v>
      </c>
      <c r="H638" s="16" t="n">
        <v>0.6</v>
      </c>
      <c r="I638" s="18" t="n">
        <v>1</v>
      </c>
      <c r="J638" s="19" t="n">
        <v>21.58</v>
      </c>
      <c r="K638" s="19" t="n">
        <v>21.58</v>
      </c>
      <c r="L638" s="19" t="n">
        <v>21.58</v>
      </c>
      <c r="M638" s="19" t="n">
        <f aca="false">IF(J638&gt;0,J638,K638)*E638</f>
        <v>21.58</v>
      </c>
      <c r="N638" s="20" t="n">
        <v>22.01</v>
      </c>
      <c r="O638" s="21" t="n">
        <f aca="false">IF(R638="","",ROUND(R638*(1-Premissas!$B$4),4))</f>
        <v>21.964</v>
      </c>
      <c r="P638" s="22"/>
      <c r="Q638" s="22"/>
      <c r="R638" s="23" t="n">
        <v>23.12</v>
      </c>
      <c r="S638" s="24" t="n">
        <v>1570</v>
      </c>
      <c r="T638" s="24" t="n">
        <v>35</v>
      </c>
      <c r="U638" s="25" t="n">
        <v>1235</v>
      </c>
      <c r="V638" s="19" t="n">
        <f aca="false">IF(COUNT(N638:Q638)=0,"",MIN(N638:Q638))</f>
        <v>21.964</v>
      </c>
      <c r="W638" s="16" t="str">
        <f aca="false">IF(V638="","",INDEX($N$4:$Q$4,MATCH(V638,N638:Q638,0)))</f>
        <v>MEDCENTRO</v>
      </c>
      <c r="X638" s="19" t="n">
        <f aca="false">IF(COUNT(N638:Q638)&lt;2,"",SMALL(N638:Q638,2))</f>
        <v>22.01</v>
      </c>
      <c r="Y638" s="26" t="n">
        <f aca="false">IF(OR(V638="",M638=0),"",V638/M638-1)</f>
        <v>0.0177942539388323</v>
      </c>
      <c r="Z638" s="26" t="n">
        <f aca="false">IF(OR(V638="",L638=""),"",V638/(L638*E638)-1)</f>
        <v>0.0177942539388323</v>
      </c>
      <c r="AA638" s="16" t="str">
        <f aca="false">IF(V638="","SEM OFERTA",IF(OR(Y638&gt;Premissas!$B$11,Y638&lt;Premissas!$B$12),"VERIFICAR - UNIDADE/EMBALAGEM",IF(Y638&gt;Premissas!$B$6,"NÃO COMPRAR - REAJUSTE &gt;5%","COMPRAR")))</f>
        <v>COMPRAR</v>
      </c>
      <c r="AB638" s="18" t="n">
        <f aca="false">IF(W638="DIMEC",S638,IF(W638="MEDCENTRO",U638,""))</f>
        <v>1235</v>
      </c>
      <c r="AC638" s="18" t="n">
        <f aca="false">IF(AA638&lt;&gt;"COMPRAR",0,IF(AB638="",I638,MIN(I638,AB638)))</f>
        <v>1</v>
      </c>
      <c r="AD638" s="19" t="n">
        <f aca="false">IF(AC638&gt;0,AC638*V638,0)</f>
        <v>21.964</v>
      </c>
      <c r="AE638" s="19" t="n">
        <f aca="false">IF(AC638&gt;0,(M638-V638)*AC638,0)</f>
        <v>-0.384</v>
      </c>
      <c r="AF638" s="16" t="str">
        <f aca="false">IF(AA638&lt;&gt;"COMPRAR","",IF(AB638="",IF(X638="","",IF(X638-V638&lt;0.01,"EMPATE TÉCNICO","")),IF(AB638&lt;I638,"ESTOQUE INSUFICIENTE",IF(X638="","",IF(X638-V638&lt;0.01,"EMPATE TÉCNICO","")))))</f>
        <v/>
      </c>
      <c r="AG638" s="16" t="s">
        <v>490</v>
      </c>
      <c r="AH638" s="16" t="s">
        <v>2074</v>
      </c>
    </row>
    <row r="639" customFormat="false" ht="15" hidden="false" customHeight="false" outlineLevel="0" collapsed="false">
      <c r="A639" s="16" t="s">
        <v>2078</v>
      </c>
      <c r="B639" s="17" t="s">
        <v>2079</v>
      </c>
      <c r="C639" s="16" t="s">
        <v>2080</v>
      </c>
      <c r="D639" s="16"/>
      <c r="E639" s="18" t="n">
        <v>1</v>
      </c>
      <c r="F639" s="16" t="s">
        <v>42</v>
      </c>
      <c r="G639" s="18" t="n">
        <v>1</v>
      </c>
      <c r="H639" s="16" t="n">
        <v>1.1</v>
      </c>
      <c r="I639" s="18" t="n">
        <v>2</v>
      </c>
      <c r="J639" s="19" t="n">
        <v>13.22</v>
      </c>
      <c r="K639" s="19" t="n">
        <v>13.22</v>
      </c>
      <c r="L639" s="19" t="n">
        <v>13.22</v>
      </c>
      <c r="M639" s="19" t="n">
        <f aca="false">IF(J639&gt;0,J639,K639)*E639</f>
        <v>13.22</v>
      </c>
      <c r="N639" s="20" t="n">
        <v>13.22</v>
      </c>
      <c r="O639" s="21" t="n">
        <f aca="false">IF(R639="","",ROUND(R639*(1-Premissas!$B$4),4))</f>
        <v>20.767</v>
      </c>
      <c r="P639" s="22"/>
      <c r="Q639" s="22"/>
      <c r="R639" s="23" t="n">
        <v>21.86</v>
      </c>
      <c r="S639" s="24" t="n">
        <v>92</v>
      </c>
      <c r="T639" s="24" t="n">
        <v>216</v>
      </c>
      <c r="U639" s="25" t="n">
        <v>2347</v>
      </c>
      <c r="V639" s="19" t="n">
        <f aca="false">IF(COUNT(N639:Q639)=0,"",MIN(N639:Q639))</f>
        <v>13.22</v>
      </c>
      <c r="W639" s="16" t="str">
        <f aca="false">IF(V639="","",INDEX($N$4:$Q$4,MATCH(V639,N639:Q639,0)))</f>
        <v>DIMEC</v>
      </c>
      <c r="X639" s="19" t="n">
        <f aca="false">IF(COUNT(N639:Q639)&lt;2,"",SMALL(N639:Q639,2))</f>
        <v>20.767</v>
      </c>
      <c r="Y639" s="26" t="n">
        <f aca="false">IF(OR(V639="",M639=0),"",V639/M639-1)</f>
        <v>0</v>
      </c>
      <c r="Z639" s="26" t="n">
        <f aca="false">IF(OR(V639="",L639=""),"",V639/(L639*E639)-1)</f>
        <v>0</v>
      </c>
      <c r="AA639" s="16" t="str">
        <f aca="false">IF(V639="","SEM OFERTA",IF(OR(Y639&gt;Premissas!$B$11,Y639&lt;Premissas!$B$12),"VERIFICAR - UNIDADE/EMBALAGEM",IF(Y639&gt;Premissas!$B$6,"NÃO COMPRAR - REAJUSTE &gt;5%","COMPRAR")))</f>
        <v>COMPRAR</v>
      </c>
      <c r="AB639" s="18" t="n">
        <f aca="false">IF(W639="DIMEC",S639,IF(W639="MEDCENTRO",U639,""))</f>
        <v>92</v>
      </c>
      <c r="AC639" s="18" t="n">
        <f aca="false">IF(AA639&lt;&gt;"COMPRAR",0,IF(AB639="",I639,MIN(I639,AB639)))</f>
        <v>2</v>
      </c>
      <c r="AD639" s="19" t="n">
        <f aca="false">IF(AC639&gt;0,AC639*V639,0)</f>
        <v>26.44</v>
      </c>
      <c r="AE639" s="19" t="n">
        <f aca="false">IF(AC639&gt;0,(M639-V639)*AC639,0)</f>
        <v>0</v>
      </c>
      <c r="AF639" s="16" t="str">
        <f aca="false">IF(AA639&lt;&gt;"COMPRAR","",IF(AB639="",IF(X639="","",IF(X639-V639&lt;0.01,"EMPATE TÉCNICO","")),IF(AB639&lt;I639,"ESTOQUE INSUFICIENTE",IF(X639="","",IF(X639-V639&lt;0.01,"EMPATE TÉCNICO","")))))</f>
        <v/>
      </c>
      <c r="AG639" s="16" t="s">
        <v>547</v>
      </c>
      <c r="AH639" s="16" t="s">
        <v>2074</v>
      </c>
    </row>
    <row r="640" customFormat="false" ht="15" hidden="false" customHeight="false" outlineLevel="0" collapsed="false">
      <c r="A640" s="16" t="s">
        <v>2081</v>
      </c>
      <c r="B640" s="17" t="s">
        <v>2082</v>
      </c>
      <c r="C640" s="16" t="s">
        <v>2083</v>
      </c>
      <c r="D640" s="16" t="s">
        <v>2038</v>
      </c>
      <c r="E640" s="18" t="n">
        <v>1</v>
      </c>
      <c r="F640" s="16" t="s">
        <v>41</v>
      </c>
      <c r="G640" s="18" t="n">
        <v>4</v>
      </c>
      <c r="H640" s="16" t="n">
        <v>6.4</v>
      </c>
      <c r="I640" s="18" t="n">
        <v>13</v>
      </c>
      <c r="J640" s="19" t="n">
        <v>12.61</v>
      </c>
      <c r="K640" s="19" t="n">
        <v>12.61</v>
      </c>
      <c r="L640" s="19" t="n">
        <v>12.61</v>
      </c>
      <c r="M640" s="19" t="n">
        <f aca="false">IF(J640&gt;0,J640,K640)*E640</f>
        <v>12.61</v>
      </c>
      <c r="N640" s="20" t="n">
        <v>14.81</v>
      </c>
      <c r="O640" s="21" t="n">
        <f aca="false">IF(R640="","",ROUND(R640*(1-Premissas!$B$4),4))</f>
        <v>14.9815</v>
      </c>
      <c r="P640" s="22"/>
      <c r="Q640" s="22"/>
      <c r="R640" s="23" t="n">
        <v>15.77</v>
      </c>
      <c r="S640" s="24" t="n">
        <v>117</v>
      </c>
      <c r="T640" s="24" t="n">
        <v>216</v>
      </c>
      <c r="U640" s="25" t="n">
        <v>1883</v>
      </c>
      <c r="V640" s="19" t="n">
        <f aca="false">IF(COUNT(N640:Q640)=0,"",MIN(N640:Q640))</f>
        <v>14.81</v>
      </c>
      <c r="W640" s="16" t="str">
        <f aca="false">IF(V640="","",INDEX($N$4:$Q$4,MATCH(V640,N640:Q640,0)))</f>
        <v>DIMEC</v>
      </c>
      <c r="X640" s="19" t="n">
        <f aca="false">IF(COUNT(N640:Q640)&lt;2,"",SMALL(N640:Q640,2))</f>
        <v>14.9815</v>
      </c>
      <c r="Y640" s="26" t="n">
        <f aca="false">IF(OR(V640="",M640=0),"",V640/M640-1)</f>
        <v>0.174464710547185</v>
      </c>
      <c r="Z640" s="26" t="n">
        <f aca="false">IF(OR(V640="",L640=""),"",V640/(L640*E640)-1)</f>
        <v>0.174464710547185</v>
      </c>
      <c r="AA640" s="16" t="str">
        <f aca="false">IF(V640="","SEM OFERTA",IF(OR(Y640&gt;Premissas!$B$11,Y640&lt;Premissas!$B$12),"VERIFICAR - UNIDADE/EMBALAGEM",IF(Y640&gt;Premissas!$B$6,"NÃO COMPRAR - REAJUSTE &gt;5%","COMPRAR")))</f>
        <v>NÃO COMPRAR - REAJUSTE &gt;5%</v>
      </c>
      <c r="AB640" s="18" t="n">
        <f aca="false">IF(W640="DIMEC",S640,IF(W640="MEDCENTRO",U640,""))</f>
        <v>117</v>
      </c>
      <c r="AC640" s="18" t="n">
        <f aca="false">IF(AA640&lt;&gt;"COMPRAR",0,IF(AB640="",I640,MIN(I640,AB640)))</f>
        <v>0</v>
      </c>
      <c r="AD640" s="19" t="n">
        <f aca="false">IF(AC640&gt;0,AC640*V640,0)</f>
        <v>0</v>
      </c>
      <c r="AE640" s="19" t="n">
        <f aca="false">IF(AC640&gt;0,(M640-V640)*AC640,0)</f>
        <v>0</v>
      </c>
      <c r="AF640" s="16" t="str">
        <f aca="false">IF(AA640&lt;&gt;"COMPRAR","",IF(AB640="",IF(X640="","",IF(X640-V640&lt;0.01,"EMPATE TÉCNICO","")),IF(AB640&lt;I640,"ESTOQUE INSUFICIENTE",IF(X640="","",IF(X640-V640&lt;0.01,"EMPATE TÉCNICO","")))))</f>
        <v/>
      </c>
      <c r="AG640" s="16" t="s">
        <v>547</v>
      </c>
      <c r="AH640" s="16" t="s">
        <v>2074</v>
      </c>
    </row>
    <row r="641" customFormat="false" ht="15" hidden="false" customHeight="false" outlineLevel="0" collapsed="false">
      <c r="A641" s="16" t="s">
        <v>2084</v>
      </c>
      <c r="B641" s="17" t="s">
        <v>2085</v>
      </c>
      <c r="C641" s="16" t="s">
        <v>2086</v>
      </c>
      <c r="D641" s="16" t="s">
        <v>2038</v>
      </c>
      <c r="E641" s="18" t="n">
        <v>1</v>
      </c>
      <c r="F641" s="16" t="s">
        <v>41</v>
      </c>
      <c r="G641" s="18" t="n">
        <v>3</v>
      </c>
      <c r="H641" s="16" t="n">
        <v>3.4</v>
      </c>
      <c r="I641" s="18" t="n">
        <v>6</v>
      </c>
      <c r="J641" s="19" t="n">
        <v>15.82</v>
      </c>
      <c r="K641" s="19" t="n">
        <v>15.82</v>
      </c>
      <c r="L641" s="19" t="n">
        <v>15.7</v>
      </c>
      <c r="M641" s="19" t="n">
        <f aca="false">IF(J641&gt;0,J641,K641)*E641</f>
        <v>15.82</v>
      </c>
      <c r="N641" s="20" t="n">
        <v>15.82</v>
      </c>
      <c r="O641" s="21" t="n">
        <f aca="false">IF(R641="","",ROUND(R641*(1-Premissas!$B$4),4))</f>
        <v>16.321</v>
      </c>
      <c r="P641" s="22"/>
      <c r="Q641" s="22"/>
      <c r="R641" s="23" t="n">
        <v>17.18</v>
      </c>
      <c r="S641" s="24" t="n">
        <v>722</v>
      </c>
      <c r="T641" s="24" t="n">
        <v>36</v>
      </c>
      <c r="U641" s="25" t="n">
        <v>9318</v>
      </c>
      <c r="V641" s="19" t="n">
        <f aca="false">IF(COUNT(N641:Q641)=0,"",MIN(N641:Q641))</f>
        <v>15.82</v>
      </c>
      <c r="W641" s="16" t="str">
        <f aca="false">IF(V641="","",INDEX($N$4:$Q$4,MATCH(V641,N641:Q641,0)))</f>
        <v>DIMEC</v>
      </c>
      <c r="X641" s="19" t="n">
        <f aca="false">IF(COUNT(N641:Q641)&lt;2,"",SMALL(N641:Q641,2))</f>
        <v>16.321</v>
      </c>
      <c r="Y641" s="26" t="n">
        <f aca="false">IF(OR(V641="",M641=0),"",V641/M641-1)</f>
        <v>0</v>
      </c>
      <c r="Z641" s="26" t="n">
        <f aca="false">IF(OR(V641="",L641=""),"",V641/(L641*E641)-1)</f>
        <v>0.00764331210191083</v>
      </c>
      <c r="AA641" s="16" t="str">
        <f aca="false">IF(V641="","SEM OFERTA",IF(OR(Y641&gt;Premissas!$B$11,Y641&lt;Premissas!$B$12),"VERIFICAR - UNIDADE/EMBALAGEM",IF(Y641&gt;Premissas!$B$6,"NÃO COMPRAR - REAJUSTE &gt;5%","COMPRAR")))</f>
        <v>COMPRAR</v>
      </c>
      <c r="AB641" s="18" t="n">
        <f aca="false">IF(W641="DIMEC",S641,IF(W641="MEDCENTRO",U641,""))</f>
        <v>722</v>
      </c>
      <c r="AC641" s="18" t="n">
        <f aca="false">IF(AA641&lt;&gt;"COMPRAR",0,IF(AB641="",I641,MIN(I641,AB641)))</f>
        <v>6</v>
      </c>
      <c r="AD641" s="19" t="n">
        <f aca="false">IF(AC641&gt;0,AC641*V641,0)</f>
        <v>94.92</v>
      </c>
      <c r="AE641" s="19" t="n">
        <f aca="false">IF(AC641&gt;0,(M641-V641)*AC641,0)</f>
        <v>0</v>
      </c>
      <c r="AF641" s="16" t="str">
        <f aca="false">IF(AA641&lt;&gt;"COMPRAR","",IF(AB641="",IF(X641="","",IF(X641-V641&lt;0.01,"EMPATE TÉCNICO","")),IF(AB641&lt;I641,"ESTOQUE INSUFICIENTE",IF(X641="","",IF(X641-V641&lt;0.01,"EMPATE TÉCNICO","")))))</f>
        <v/>
      </c>
      <c r="AG641" s="16" t="s">
        <v>547</v>
      </c>
      <c r="AH641" s="16" t="s">
        <v>2074</v>
      </c>
    </row>
    <row r="642" customFormat="false" ht="15" hidden="false" customHeight="false" outlineLevel="0" collapsed="false">
      <c r="A642" s="16" t="s">
        <v>2087</v>
      </c>
      <c r="B642" s="17" t="s">
        <v>2088</v>
      </c>
      <c r="C642" s="16" t="s">
        <v>2089</v>
      </c>
      <c r="D642" s="16" t="s">
        <v>1736</v>
      </c>
      <c r="E642" s="18" t="n">
        <v>1</v>
      </c>
      <c r="F642" s="16" t="s">
        <v>41</v>
      </c>
      <c r="G642" s="18" t="n">
        <v>0</v>
      </c>
      <c r="H642" s="16" t="n">
        <v>2.7</v>
      </c>
      <c r="I642" s="18" t="n">
        <v>7</v>
      </c>
      <c r="J642" s="19" t="n">
        <v>21.33</v>
      </c>
      <c r="K642" s="19" t="n">
        <v>21.33</v>
      </c>
      <c r="L642" s="19" t="n">
        <v>21.33</v>
      </c>
      <c r="M642" s="19" t="n">
        <f aca="false">IF(J642&gt;0,J642,K642)*E642</f>
        <v>21.33</v>
      </c>
      <c r="N642" s="20" t="n">
        <v>23.240485</v>
      </c>
      <c r="O642" s="21" t="str">
        <f aca="false">IF(R642="","",ROUND(R642*(1-Premissas!$B$4),4))</f>
        <v/>
      </c>
      <c r="P642" s="22"/>
      <c r="Q642" s="22"/>
      <c r="R642" s="23"/>
      <c r="S642" s="24" t="n">
        <v>3468</v>
      </c>
      <c r="T642" s="24" t="n">
        <v>48</v>
      </c>
      <c r="U642" s="25"/>
      <c r="V642" s="19" t="n">
        <f aca="false">IF(COUNT(N642:Q642)=0,"",MIN(N642:Q642))</f>
        <v>23.240485</v>
      </c>
      <c r="W642" s="16" t="str">
        <f aca="false">IF(V642="","",INDEX($N$4:$Q$4,MATCH(V642,N642:Q642,0)))</f>
        <v>DIMEC</v>
      </c>
      <c r="X642" s="19" t="str">
        <f aca="false">IF(COUNT(N642:Q642)&lt;2,"",SMALL(N642:Q642,2))</f>
        <v/>
      </c>
      <c r="Y642" s="26" t="n">
        <f aca="false">IF(OR(V642="",M642=0),"",V642/M642-1)</f>
        <v>0.089567979371777</v>
      </c>
      <c r="Z642" s="26" t="n">
        <f aca="false">IF(OR(V642="",L642=""),"",V642/(L642*E642)-1)</f>
        <v>0.089567979371777</v>
      </c>
      <c r="AA642" s="16" t="str">
        <f aca="false">IF(V642="","SEM OFERTA",IF(OR(Y642&gt;Premissas!$B$11,Y642&lt;Premissas!$B$12),"VERIFICAR - UNIDADE/EMBALAGEM",IF(Y642&gt;Premissas!$B$6,"NÃO COMPRAR - REAJUSTE &gt;5%","COMPRAR")))</f>
        <v>NÃO COMPRAR - REAJUSTE &gt;5%</v>
      </c>
      <c r="AB642" s="18" t="n">
        <f aca="false">IF(W642="DIMEC",S642,IF(W642="MEDCENTRO",U642,""))</f>
        <v>3468</v>
      </c>
      <c r="AC642" s="18" t="n">
        <f aca="false">IF(AA642&lt;&gt;"COMPRAR",0,IF(AB642="",I642,MIN(I642,AB642)))</f>
        <v>0</v>
      </c>
      <c r="AD642" s="19" t="n">
        <f aca="false">IF(AC642&gt;0,AC642*V642,0)</f>
        <v>0</v>
      </c>
      <c r="AE642" s="19" t="n">
        <f aca="false">IF(AC642&gt;0,(M642-V642)*AC642,0)</f>
        <v>0</v>
      </c>
      <c r="AF642" s="16" t="str">
        <f aca="false">IF(AA642&lt;&gt;"COMPRAR","",IF(AB642="",IF(X642="","",IF(X642-V642&lt;0.01,"EMPATE TÉCNICO","")),IF(AB642&lt;I642,"ESTOQUE INSUFICIENTE",IF(X642="","",IF(X642-V642&lt;0.01,"EMPATE TÉCNICO","")))))</f>
        <v/>
      </c>
      <c r="AG642" s="16" t="s">
        <v>892</v>
      </c>
      <c r="AH642" s="16" t="s">
        <v>2074</v>
      </c>
    </row>
    <row r="643" customFormat="false" ht="15" hidden="false" customHeight="false" outlineLevel="0" collapsed="false">
      <c r="A643" s="16" t="s">
        <v>2090</v>
      </c>
      <c r="B643" s="17" t="s">
        <v>2091</v>
      </c>
      <c r="C643" s="16" t="s">
        <v>2092</v>
      </c>
      <c r="D643" s="16" t="s">
        <v>2063</v>
      </c>
      <c r="E643" s="18" t="n">
        <v>1</v>
      </c>
      <c r="F643" s="16" t="s">
        <v>41</v>
      </c>
      <c r="G643" s="18" t="n">
        <v>1</v>
      </c>
      <c r="H643" s="16" t="n">
        <v>1.1</v>
      </c>
      <c r="I643" s="18" t="n">
        <v>2</v>
      </c>
      <c r="J643" s="19" t="n">
        <v>72.55</v>
      </c>
      <c r="K643" s="19" t="n">
        <v>72.55</v>
      </c>
      <c r="L643" s="19" t="n">
        <v>72.55</v>
      </c>
      <c r="M643" s="19" t="n">
        <f aca="false">IF(J643&gt;0,J643,K643)*E643</f>
        <v>72.55</v>
      </c>
      <c r="N643" s="20" t="n">
        <v>78.61</v>
      </c>
      <c r="O643" s="21" t="n">
        <f aca="false">IF(R643="","",ROUND(R643*(1-Premissas!$B$4),4))</f>
        <v>75.2875</v>
      </c>
      <c r="P643" s="22"/>
      <c r="Q643" s="22"/>
      <c r="R643" s="23" t="n">
        <v>79.25</v>
      </c>
      <c r="S643" s="24" t="n">
        <v>13</v>
      </c>
      <c r="T643" s="24" t="n">
        <v>10</v>
      </c>
      <c r="U643" s="25" t="n">
        <v>82</v>
      </c>
      <c r="V643" s="19" t="n">
        <f aca="false">IF(COUNT(N643:Q643)=0,"",MIN(N643:Q643))</f>
        <v>75.2875</v>
      </c>
      <c r="W643" s="16" t="str">
        <f aca="false">IF(V643="","",INDEX($N$4:$Q$4,MATCH(V643,N643:Q643,0)))</f>
        <v>MEDCENTRO</v>
      </c>
      <c r="X643" s="19" t="n">
        <f aca="false">IF(COUNT(N643:Q643)&lt;2,"",SMALL(N643:Q643,2))</f>
        <v>78.61</v>
      </c>
      <c r="Y643" s="26" t="n">
        <f aca="false">IF(OR(V643="",M643=0),"",V643/M643-1)</f>
        <v>0.0377325982081322</v>
      </c>
      <c r="Z643" s="26" t="n">
        <f aca="false">IF(OR(V643="",L643=""),"",V643/(L643*E643)-1)</f>
        <v>0.0377325982081322</v>
      </c>
      <c r="AA643" s="16" t="str">
        <f aca="false">IF(V643="","SEM OFERTA",IF(OR(Y643&gt;Premissas!$B$11,Y643&lt;Premissas!$B$12),"VERIFICAR - UNIDADE/EMBALAGEM",IF(Y643&gt;Premissas!$B$6,"NÃO COMPRAR - REAJUSTE &gt;5%","COMPRAR")))</f>
        <v>COMPRAR</v>
      </c>
      <c r="AB643" s="18" t="n">
        <f aca="false">IF(W643="DIMEC",S643,IF(W643="MEDCENTRO",U643,""))</f>
        <v>82</v>
      </c>
      <c r="AC643" s="18" t="n">
        <f aca="false">IF(AA643&lt;&gt;"COMPRAR",0,IF(AB643="",I643,MIN(I643,AB643)))</f>
        <v>2</v>
      </c>
      <c r="AD643" s="19" t="n">
        <f aca="false">IF(AC643&gt;0,AC643*V643,0)</f>
        <v>150.575</v>
      </c>
      <c r="AE643" s="19" t="n">
        <f aca="false">IF(AC643&gt;0,(M643-V643)*AC643,0)</f>
        <v>-5.47499999999999</v>
      </c>
      <c r="AF643" s="16" t="str">
        <f aca="false">IF(AA643&lt;&gt;"COMPRAR","",IF(AB643="",IF(X643="","",IF(X643-V643&lt;0.01,"EMPATE TÉCNICO","")),IF(AB643&lt;I643,"ESTOQUE INSUFICIENTE",IF(X643="","",IF(X643-V643&lt;0.01,"EMPATE TÉCNICO","")))))</f>
        <v/>
      </c>
      <c r="AG643" s="16" t="s">
        <v>547</v>
      </c>
      <c r="AH643" s="16" t="s">
        <v>2074</v>
      </c>
    </row>
    <row r="644" customFormat="false" ht="15" hidden="false" customHeight="false" outlineLevel="0" collapsed="false">
      <c r="A644" s="16" t="s">
        <v>2093</v>
      </c>
      <c r="B644" s="17" t="s">
        <v>2094</v>
      </c>
      <c r="C644" s="16" t="s">
        <v>2095</v>
      </c>
      <c r="D644" s="16" t="s">
        <v>2063</v>
      </c>
      <c r="E644" s="18" t="n">
        <v>1</v>
      </c>
      <c r="F644" s="16" t="s">
        <v>41</v>
      </c>
      <c r="G644" s="18" t="n">
        <v>2</v>
      </c>
      <c r="H644" s="16" t="n">
        <v>20.4</v>
      </c>
      <c r="I644" s="18" t="n">
        <v>51</v>
      </c>
      <c r="J644" s="19" t="n">
        <v>8.082</v>
      </c>
      <c r="K644" s="19" t="n">
        <v>8.082</v>
      </c>
      <c r="L644" s="19" t="n">
        <v>8.08</v>
      </c>
      <c r="M644" s="19" t="n">
        <f aca="false">IF(J644&gt;0,J644,K644)*E644</f>
        <v>8.082</v>
      </c>
      <c r="N644" s="20" t="n">
        <v>11.56</v>
      </c>
      <c r="O644" s="21" t="n">
        <f aca="false">IF(R644="","",ROUND(R644*(1-Premissas!$B$4),4))</f>
        <v>11.2955</v>
      </c>
      <c r="P644" s="22"/>
      <c r="Q644" s="22"/>
      <c r="R644" s="23" t="n">
        <v>11.89</v>
      </c>
      <c r="S644" s="24" t="n">
        <v>1877</v>
      </c>
      <c r="T644" s="24" t="n">
        <v>300</v>
      </c>
      <c r="U644" s="25" t="n">
        <v>1140</v>
      </c>
      <c r="V644" s="19" t="n">
        <f aca="false">IF(COUNT(N644:Q644)=0,"",MIN(N644:Q644))</f>
        <v>11.2955</v>
      </c>
      <c r="W644" s="16" t="str">
        <f aca="false">IF(V644="","",INDEX($N$4:$Q$4,MATCH(V644,N644:Q644,0)))</f>
        <v>MEDCENTRO</v>
      </c>
      <c r="X644" s="19" t="n">
        <f aca="false">IF(COUNT(N644:Q644)&lt;2,"",SMALL(N644:Q644,2))</f>
        <v>11.56</v>
      </c>
      <c r="Y644" s="26" t="n">
        <f aca="false">IF(OR(V644="",M644=0),"",V644/M644-1)</f>
        <v>0.397611977233358</v>
      </c>
      <c r="Z644" s="26" t="n">
        <f aca="false">IF(OR(V644="",L644=""),"",V644/(L644*E644)-1)</f>
        <v>0.397957920792079</v>
      </c>
      <c r="AA644" s="16" t="str">
        <f aca="false">IF(V644="","SEM OFERTA",IF(OR(Y644&gt;Premissas!$B$11,Y644&lt;Premissas!$B$12),"VERIFICAR - UNIDADE/EMBALAGEM",IF(Y644&gt;Premissas!$B$6,"NÃO COMPRAR - REAJUSTE &gt;5%","COMPRAR")))</f>
        <v>NÃO COMPRAR - REAJUSTE &gt;5%</v>
      </c>
      <c r="AB644" s="18" t="n">
        <f aca="false">IF(W644="DIMEC",S644,IF(W644="MEDCENTRO",U644,""))</f>
        <v>1140</v>
      </c>
      <c r="AC644" s="18" t="n">
        <f aca="false">IF(AA644&lt;&gt;"COMPRAR",0,IF(AB644="",I644,MIN(I644,AB644)))</f>
        <v>0</v>
      </c>
      <c r="AD644" s="19" t="n">
        <f aca="false">IF(AC644&gt;0,AC644*V644,0)</f>
        <v>0</v>
      </c>
      <c r="AE644" s="19" t="n">
        <f aca="false">IF(AC644&gt;0,(M644-V644)*AC644,0)</f>
        <v>0</v>
      </c>
      <c r="AF644" s="16" t="str">
        <f aca="false">IF(AA644&lt;&gt;"COMPRAR","",IF(AB644="",IF(X644="","",IF(X644-V644&lt;0.01,"EMPATE TÉCNICO","")),IF(AB644&lt;I644,"ESTOQUE INSUFICIENTE",IF(X644="","",IF(X644-V644&lt;0.01,"EMPATE TÉCNICO","")))))</f>
        <v/>
      </c>
      <c r="AG644" s="16" t="s">
        <v>547</v>
      </c>
      <c r="AH644" s="16" t="s">
        <v>2074</v>
      </c>
    </row>
    <row r="645" customFormat="false" ht="15" hidden="false" customHeight="false" outlineLevel="0" collapsed="false">
      <c r="A645" s="16" t="s">
        <v>2096</v>
      </c>
      <c r="B645" s="17" t="s">
        <v>2097</v>
      </c>
      <c r="C645" s="16" t="s">
        <v>2098</v>
      </c>
      <c r="D645" s="16" t="s">
        <v>2063</v>
      </c>
      <c r="E645" s="18" t="n">
        <v>1</v>
      </c>
      <c r="F645" s="16" t="s">
        <v>41</v>
      </c>
      <c r="G645" s="18" t="n">
        <v>2</v>
      </c>
      <c r="H645" s="16" t="n">
        <v>3</v>
      </c>
      <c r="I645" s="18" t="n">
        <v>6</v>
      </c>
      <c r="J645" s="19" t="n">
        <v>32.13</v>
      </c>
      <c r="K645" s="19" t="n">
        <v>32.13</v>
      </c>
      <c r="L645" s="19" t="n">
        <v>32.13</v>
      </c>
      <c r="M645" s="19" t="n">
        <f aca="false">IF(J645&gt;0,J645,K645)*E645</f>
        <v>32.13</v>
      </c>
      <c r="N645" s="20" t="n">
        <v>41.72</v>
      </c>
      <c r="O645" s="21" t="n">
        <f aca="false">IF(R645="","",ROUND(R645*(1-Premissas!$B$4),4))</f>
        <v>42.3795</v>
      </c>
      <c r="P645" s="22"/>
      <c r="Q645" s="22"/>
      <c r="R645" s="23" t="n">
        <v>44.61</v>
      </c>
      <c r="S645" s="24" t="n">
        <v>181</v>
      </c>
      <c r="T645" s="24" t="n">
        <v>20</v>
      </c>
      <c r="U645" s="25" t="n">
        <v>130</v>
      </c>
      <c r="V645" s="19" t="n">
        <f aca="false">IF(COUNT(N645:Q645)=0,"",MIN(N645:Q645))</f>
        <v>41.72</v>
      </c>
      <c r="W645" s="16" t="str">
        <f aca="false">IF(V645="","",INDEX($N$4:$Q$4,MATCH(V645,N645:Q645,0)))</f>
        <v>DIMEC</v>
      </c>
      <c r="X645" s="19" t="n">
        <f aca="false">IF(COUNT(N645:Q645)&lt;2,"",SMALL(N645:Q645,2))</f>
        <v>42.3795</v>
      </c>
      <c r="Y645" s="26" t="n">
        <f aca="false">IF(OR(V645="",M645=0),"",V645/M645-1)</f>
        <v>0.298474945533769</v>
      </c>
      <c r="Z645" s="26" t="n">
        <f aca="false">IF(OR(V645="",L645=""),"",V645/(L645*E645)-1)</f>
        <v>0.298474945533769</v>
      </c>
      <c r="AA645" s="16" t="str">
        <f aca="false">IF(V645="","SEM OFERTA",IF(OR(Y645&gt;Premissas!$B$11,Y645&lt;Premissas!$B$12),"VERIFICAR - UNIDADE/EMBALAGEM",IF(Y645&gt;Premissas!$B$6,"NÃO COMPRAR - REAJUSTE &gt;5%","COMPRAR")))</f>
        <v>NÃO COMPRAR - REAJUSTE &gt;5%</v>
      </c>
      <c r="AB645" s="18" t="n">
        <f aca="false">IF(W645="DIMEC",S645,IF(W645="MEDCENTRO",U645,""))</f>
        <v>181</v>
      </c>
      <c r="AC645" s="18" t="n">
        <f aca="false">IF(AA645&lt;&gt;"COMPRAR",0,IF(AB645="",I645,MIN(I645,AB645)))</f>
        <v>0</v>
      </c>
      <c r="AD645" s="19" t="n">
        <f aca="false">IF(AC645&gt;0,AC645*V645,0)</f>
        <v>0</v>
      </c>
      <c r="AE645" s="19" t="n">
        <f aca="false">IF(AC645&gt;0,(M645-V645)*AC645,0)</f>
        <v>0</v>
      </c>
      <c r="AF645" s="16" t="str">
        <f aca="false">IF(AA645&lt;&gt;"COMPRAR","",IF(AB645="",IF(X645="","",IF(X645-V645&lt;0.01,"EMPATE TÉCNICO","")),IF(AB645&lt;I645,"ESTOQUE INSUFICIENTE",IF(X645="","",IF(X645-V645&lt;0.01,"EMPATE TÉCNICO","")))))</f>
        <v/>
      </c>
      <c r="AG645" s="16" t="s">
        <v>547</v>
      </c>
      <c r="AH645" s="16" t="s">
        <v>2074</v>
      </c>
    </row>
    <row r="646" customFormat="false" ht="15" hidden="false" customHeight="false" outlineLevel="0" collapsed="false">
      <c r="A646" s="16" t="s">
        <v>2099</v>
      </c>
      <c r="B646" s="17" t="s">
        <v>2100</v>
      </c>
      <c r="C646" s="16" t="s">
        <v>2101</v>
      </c>
      <c r="D646" s="16" t="s">
        <v>417</v>
      </c>
      <c r="E646" s="18" t="n">
        <v>1</v>
      </c>
      <c r="F646" s="16" t="s">
        <v>41</v>
      </c>
      <c r="G646" s="18" t="n">
        <v>10</v>
      </c>
      <c r="H646" s="16" t="n">
        <v>18.1</v>
      </c>
      <c r="I646" s="18" t="n">
        <v>37</v>
      </c>
      <c r="J646" s="19" t="n">
        <v>13.248</v>
      </c>
      <c r="K646" s="19" t="n">
        <v>13.248</v>
      </c>
      <c r="L646" s="19" t="n">
        <v>13.248</v>
      </c>
      <c r="M646" s="19" t="n">
        <f aca="false">IF(J646&gt;0,J646,K646)*E646</f>
        <v>13.248</v>
      </c>
      <c r="N646" s="20" t="n">
        <v>18.080404</v>
      </c>
      <c r="O646" s="21" t="str">
        <f aca="false">IF(R646="","",ROUND(R646*(1-Premissas!$B$4),4))</f>
        <v/>
      </c>
      <c r="P646" s="22"/>
      <c r="Q646" s="22"/>
      <c r="R646" s="23"/>
      <c r="S646" s="24" t="n">
        <v>678</v>
      </c>
      <c r="T646" s="24" t="n">
        <v>35</v>
      </c>
      <c r="U646" s="25"/>
      <c r="V646" s="19" t="n">
        <f aca="false">IF(COUNT(N646:Q646)=0,"",MIN(N646:Q646))</f>
        <v>18.080404</v>
      </c>
      <c r="W646" s="16" t="str">
        <f aca="false">IF(V646="","",INDEX($N$4:$Q$4,MATCH(V646,N646:Q646,0)))</f>
        <v>DIMEC</v>
      </c>
      <c r="X646" s="19" t="str">
        <f aca="false">IF(COUNT(N646:Q646)&lt;2,"",SMALL(N646:Q646,2))</f>
        <v/>
      </c>
      <c r="Y646" s="26" t="n">
        <f aca="false">IF(OR(V646="",M646=0),"",V646/M646-1)</f>
        <v>0.36476479468599</v>
      </c>
      <c r="Z646" s="26" t="n">
        <f aca="false">IF(OR(V646="",L646=""),"",V646/(L646*E646)-1)</f>
        <v>0.36476479468599</v>
      </c>
      <c r="AA646" s="16" t="str">
        <f aca="false">IF(V646="","SEM OFERTA",IF(OR(Y646&gt;Premissas!$B$11,Y646&lt;Premissas!$B$12),"VERIFICAR - UNIDADE/EMBALAGEM",IF(Y646&gt;Premissas!$B$6,"NÃO COMPRAR - REAJUSTE &gt;5%","COMPRAR")))</f>
        <v>NÃO COMPRAR - REAJUSTE &gt;5%</v>
      </c>
      <c r="AB646" s="18" t="n">
        <f aca="false">IF(W646="DIMEC",S646,IF(W646="MEDCENTRO",U646,""))</f>
        <v>678</v>
      </c>
      <c r="AC646" s="18" t="n">
        <f aca="false">IF(AA646&lt;&gt;"COMPRAR",0,IF(AB646="",I646,MIN(I646,AB646)))</f>
        <v>0</v>
      </c>
      <c r="AD646" s="19" t="n">
        <f aca="false">IF(AC646&gt;0,AC646*V646,0)</f>
        <v>0</v>
      </c>
      <c r="AE646" s="19" t="n">
        <f aca="false">IF(AC646&gt;0,(M646-V646)*AC646,0)</f>
        <v>0</v>
      </c>
      <c r="AF646" s="16" t="str">
        <f aca="false">IF(AA646&lt;&gt;"COMPRAR","",IF(AB646="",IF(X646="","",IF(X646-V646&lt;0.01,"EMPATE TÉCNICO","")),IF(AB646&lt;I646,"ESTOQUE INSUFICIENTE",IF(X646="","",IF(X646-V646&lt;0.01,"EMPATE TÉCNICO","")))))</f>
        <v/>
      </c>
      <c r="AG646" s="16" t="s">
        <v>547</v>
      </c>
      <c r="AH646" s="16" t="s">
        <v>2074</v>
      </c>
    </row>
    <row r="647" customFormat="false" ht="15" hidden="false" customHeight="false" outlineLevel="0" collapsed="false">
      <c r="A647" s="16" t="s">
        <v>2102</v>
      </c>
      <c r="B647" s="17" t="s">
        <v>2103</v>
      </c>
      <c r="C647" s="16" t="s">
        <v>2104</v>
      </c>
      <c r="D647" s="16" t="s">
        <v>2105</v>
      </c>
      <c r="E647" s="18" t="n">
        <v>1</v>
      </c>
      <c r="F647" s="16" t="s">
        <v>41</v>
      </c>
      <c r="G647" s="18" t="n">
        <v>3</v>
      </c>
      <c r="H647" s="16" t="n">
        <v>3.2</v>
      </c>
      <c r="I647" s="18" t="n">
        <v>6</v>
      </c>
      <c r="J647" s="19" t="n">
        <v>33.53</v>
      </c>
      <c r="K647" s="19" t="n">
        <v>33.53</v>
      </c>
      <c r="L647" s="19" t="n">
        <v>33.53</v>
      </c>
      <c r="M647" s="19" t="n">
        <f aca="false">IF(J647&gt;0,J647,K647)*E647</f>
        <v>33.53</v>
      </c>
      <c r="N647" s="20" t="n">
        <v>33.53</v>
      </c>
      <c r="O647" s="21" t="str">
        <f aca="false">IF(R647="","",ROUND(R647*(1-Premissas!$B$4),4))</f>
        <v/>
      </c>
      <c r="P647" s="22"/>
      <c r="Q647" s="22"/>
      <c r="R647" s="23"/>
      <c r="S647" s="24" t="n">
        <v>191</v>
      </c>
      <c r="T647" s="24" t="n">
        <v>30</v>
      </c>
      <c r="U647" s="25"/>
      <c r="V647" s="19" t="n">
        <f aca="false">IF(COUNT(N647:Q647)=0,"",MIN(N647:Q647))</f>
        <v>33.53</v>
      </c>
      <c r="W647" s="16" t="str">
        <f aca="false">IF(V647="","",INDEX($N$4:$Q$4,MATCH(V647,N647:Q647,0)))</f>
        <v>DIMEC</v>
      </c>
      <c r="X647" s="19" t="str">
        <f aca="false">IF(COUNT(N647:Q647)&lt;2,"",SMALL(N647:Q647,2))</f>
        <v/>
      </c>
      <c r="Y647" s="26" t="n">
        <f aca="false">IF(OR(V647="",M647=0),"",V647/M647-1)</f>
        <v>0</v>
      </c>
      <c r="Z647" s="26" t="n">
        <f aca="false">IF(OR(V647="",L647=""),"",V647/(L647*E647)-1)</f>
        <v>0</v>
      </c>
      <c r="AA647" s="16" t="str">
        <f aca="false">IF(V647="","SEM OFERTA",IF(OR(Y647&gt;Premissas!$B$11,Y647&lt;Premissas!$B$12),"VERIFICAR - UNIDADE/EMBALAGEM",IF(Y647&gt;Premissas!$B$6,"NÃO COMPRAR - REAJUSTE &gt;5%","COMPRAR")))</f>
        <v>COMPRAR</v>
      </c>
      <c r="AB647" s="18" t="n">
        <f aca="false">IF(W647="DIMEC",S647,IF(W647="MEDCENTRO",U647,""))</f>
        <v>191</v>
      </c>
      <c r="AC647" s="18" t="n">
        <f aca="false">IF(AA647&lt;&gt;"COMPRAR",0,IF(AB647="",I647,MIN(I647,AB647)))</f>
        <v>6</v>
      </c>
      <c r="AD647" s="19" t="n">
        <f aca="false">IF(AC647&gt;0,AC647*V647,0)</f>
        <v>201.18</v>
      </c>
      <c r="AE647" s="19" t="n">
        <f aca="false">IF(AC647&gt;0,(M647-V647)*AC647,0)</f>
        <v>0</v>
      </c>
      <c r="AF647" s="16" t="str">
        <f aca="false">IF(AA647&lt;&gt;"COMPRAR","",IF(AB647="",IF(X647="","",IF(X647-V647&lt;0.01,"EMPATE TÉCNICO","")),IF(AB647&lt;I647,"ESTOQUE INSUFICIENTE",IF(X647="","",IF(X647-V647&lt;0.01,"EMPATE TÉCNICO","")))))</f>
        <v/>
      </c>
      <c r="AG647" s="16" t="s">
        <v>304</v>
      </c>
      <c r="AH647" s="16" t="s">
        <v>2106</v>
      </c>
    </row>
    <row r="648" customFormat="false" ht="15" hidden="false" customHeight="false" outlineLevel="0" collapsed="false">
      <c r="A648" s="16" t="s">
        <v>2107</v>
      </c>
      <c r="B648" s="17" t="s">
        <v>2108</v>
      </c>
      <c r="C648" s="16" t="s">
        <v>2109</v>
      </c>
      <c r="D648" s="16" t="s">
        <v>1055</v>
      </c>
      <c r="E648" s="18" t="n">
        <v>1</v>
      </c>
      <c r="F648" s="16" t="s">
        <v>42</v>
      </c>
      <c r="G648" s="18" t="n">
        <v>0</v>
      </c>
      <c r="H648" s="16" t="n">
        <v>1.9</v>
      </c>
      <c r="I648" s="18" t="n">
        <v>5</v>
      </c>
      <c r="J648" s="19" t="n">
        <v>5.65</v>
      </c>
      <c r="K648" s="19" t="n">
        <v>5.65</v>
      </c>
      <c r="L648" s="19" t="n">
        <v>5.65</v>
      </c>
      <c r="M648" s="19" t="n">
        <f aca="false">IF(J648&gt;0,J648,K648)*E648</f>
        <v>5.65</v>
      </c>
      <c r="N648" s="20" t="n">
        <v>6.4</v>
      </c>
      <c r="O648" s="21" t="n">
        <f aca="false">IF(R648="","",ROUND(R648*(1-Premissas!$B$4),4))</f>
        <v>6.194</v>
      </c>
      <c r="P648" s="22"/>
      <c r="Q648" s="22"/>
      <c r="R648" s="23" t="n">
        <v>6.52</v>
      </c>
      <c r="S648" s="24" t="n">
        <v>259</v>
      </c>
      <c r="T648" s="24" t="n">
        <v>50</v>
      </c>
      <c r="U648" s="25" t="n">
        <v>20</v>
      </c>
      <c r="V648" s="19" t="n">
        <f aca="false">IF(COUNT(N648:Q648)=0,"",MIN(N648:Q648))</f>
        <v>6.194</v>
      </c>
      <c r="W648" s="16" t="str">
        <f aca="false">IF(V648="","",INDEX($N$4:$Q$4,MATCH(V648,N648:Q648,0)))</f>
        <v>MEDCENTRO</v>
      </c>
      <c r="X648" s="19" t="n">
        <f aca="false">IF(COUNT(N648:Q648)&lt;2,"",SMALL(N648:Q648,2))</f>
        <v>6.4</v>
      </c>
      <c r="Y648" s="26" t="n">
        <f aca="false">IF(OR(V648="",M648=0),"",V648/M648-1)</f>
        <v>0.0962831858407078</v>
      </c>
      <c r="Z648" s="26" t="n">
        <f aca="false">IF(OR(V648="",L648=""),"",V648/(L648*E648)-1)</f>
        <v>0.0962831858407078</v>
      </c>
      <c r="AA648" s="16" t="str">
        <f aca="false">IF(V648="","SEM OFERTA",IF(OR(Y648&gt;Premissas!$B$11,Y648&lt;Premissas!$B$12),"VERIFICAR - UNIDADE/EMBALAGEM",IF(Y648&gt;Premissas!$B$6,"NÃO COMPRAR - REAJUSTE &gt;5%","COMPRAR")))</f>
        <v>NÃO COMPRAR - REAJUSTE &gt;5%</v>
      </c>
      <c r="AB648" s="18" t="n">
        <f aca="false">IF(W648="DIMEC",S648,IF(W648="MEDCENTRO",U648,""))</f>
        <v>20</v>
      </c>
      <c r="AC648" s="18" t="n">
        <f aca="false">IF(AA648&lt;&gt;"COMPRAR",0,IF(AB648="",I648,MIN(I648,AB648)))</f>
        <v>0</v>
      </c>
      <c r="AD648" s="19" t="n">
        <f aca="false">IF(AC648&gt;0,AC648*V648,0)</f>
        <v>0</v>
      </c>
      <c r="AE648" s="19" t="n">
        <f aca="false">IF(AC648&gt;0,(M648-V648)*AC648,0)</f>
        <v>0</v>
      </c>
      <c r="AF648" s="16" t="str">
        <f aca="false">IF(AA648&lt;&gt;"COMPRAR","",IF(AB648="",IF(X648="","",IF(X648-V648&lt;0.01,"EMPATE TÉCNICO","")),IF(AB648&lt;I648,"ESTOQUE INSUFICIENTE",IF(X648="","",IF(X648-V648&lt;0.01,"EMPATE TÉCNICO","")))))</f>
        <v/>
      </c>
      <c r="AG648" s="16" t="s">
        <v>304</v>
      </c>
      <c r="AH648" s="16" t="s">
        <v>2106</v>
      </c>
    </row>
    <row r="649" customFormat="false" ht="15" hidden="false" customHeight="false" outlineLevel="0" collapsed="false">
      <c r="A649" s="16" t="s">
        <v>2110</v>
      </c>
      <c r="B649" s="17" t="s">
        <v>2111</v>
      </c>
      <c r="C649" s="16" t="s">
        <v>2112</v>
      </c>
      <c r="D649" s="16" t="s">
        <v>1055</v>
      </c>
      <c r="E649" s="18" t="n">
        <v>1</v>
      </c>
      <c r="F649" s="16" t="s">
        <v>42</v>
      </c>
      <c r="G649" s="18" t="n">
        <v>25</v>
      </c>
      <c r="H649" s="16" t="n">
        <v>15.2</v>
      </c>
      <c r="I649" s="18" t="n">
        <v>14</v>
      </c>
      <c r="J649" s="19" t="n">
        <v>2.33</v>
      </c>
      <c r="K649" s="19" t="n">
        <v>2.33</v>
      </c>
      <c r="L649" s="19" t="n">
        <v>2.33</v>
      </c>
      <c r="M649" s="19" t="n">
        <f aca="false">IF(J649&gt;0,J649,K649)*E649</f>
        <v>2.33</v>
      </c>
      <c r="N649" s="20" t="n">
        <v>2.55</v>
      </c>
      <c r="O649" s="21" t="n">
        <f aca="false">IF(R649="","",ROUND(R649*(1-Premissas!$B$4),4))</f>
        <v>2.4605</v>
      </c>
      <c r="P649" s="22"/>
      <c r="Q649" s="22"/>
      <c r="R649" s="23" t="n">
        <v>2.59</v>
      </c>
      <c r="S649" s="24" t="n">
        <v>701</v>
      </c>
      <c r="T649" s="24" t="n">
        <v>200</v>
      </c>
      <c r="U649" s="25" t="n">
        <v>1200</v>
      </c>
      <c r="V649" s="19" t="n">
        <f aca="false">IF(COUNT(N649:Q649)=0,"",MIN(N649:Q649))</f>
        <v>2.4605</v>
      </c>
      <c r="W649" s="16" t="str">
        <f aca="false">IF(V649="","",INDEX($N$4:$Q$4,MATCH(V649,N649:Q649,0)))</f>
        <v>MEDCENTRO</v>
      </c>
      <c r="X649" s="19" t="n">
        <f aca="false">IF(COUNT(N649:Q649)&lt;2,"",SMALL(N649:Q649,2))</f>
        <v>2.55</v>
      </c>
      <c r="Y649" s="26" t="n">
        <f aca="false">IF(OR(V649="",M649=0),"",V649/M649-1)</f>
        <v>0.0560085836909872</v>
      </c>
      <c r="Z649" s="26" t="n">
        <f aca="false">IF(OR(V649="",L649=""),"",V649/(L649*E649)-1)</f>
        <v>0.0560085836909872</v>
      </c>
      <c r="AA649" s="16" t="str">
        <f aca="false">IF(V649="","SEM OFERTA",IF(OR(Y649&gt;Premissas!$B$11,Y649&lt;Premissas!$B$12),"VERIFICAR - UNIDADE/EMBALAGEM",IF(Y649&gt;Premissas!$B$6,"NÃO COMPRAR - REAJUSTE &gt;5%","COMPRAR")))</f>
        <v>NÃO COMPRAR - REAJUSTE &gt;5%</v>
      </c>
      <c r="AB649" s="18" t="n">
        <f aca="false">IF(W649="DIMEC",S649,IF(W649="MEDCENTRO",U649,""))</f>
        <v>1200</v>
      </c>
      <c r="AC649" s="18" t="n">
        <f aca="false">IF(AA649&lt;&gt;"COMPRAR",0,IF(AB649="",I649,MIN(I649,AB649)))</f>
        <v>0</v>
      </c>
      <c r="AD649" s="19" t="n">
        <f aca="false">IF(AC649&gt;0,AC649*V649,0)</f>
        <v>0</v>
      </c>
      <c r="AE649" s="19" t="n">
        <f aca="false">IF(AC649&gt;0,(M649-V649)*AC649,0)</f>
        <v>0</v>
      </c>
      <c r="AF649" s="16" t="str">
        <f aca="false">IF(AA649&lt;&gt;"COMPRAR","",IF(AB649="",IF(X649="","",IF(X649-V649&lt;0.01,"EMPATE TÉCNICO","")),IF(AB649&lt;I649,"ESTOQUE INSUFICIENTE",IF(X649="","",IF(X649-V649&lt;0.01,"EMPATE TÉCNICO","")))))</f>
        <v/>
      </c>
      <c r="AG649" s="16" t="s">
        <v>304</v>
      </c>
      <c r="AH649" s="16" t="s">
        <v>2106</v>
      </c>
    </row>
    <row r="650" customFormat="false" ht="15" hidden="false" customHeight="false" outlineLevel="0" collapsed="false">
      <c r="A650" s="16" t="s">
        <v>2113</v>
      </c>
      <c r="B650" s="17" t="s">
        <v>2114</v>
      </c>
      <c r="C650" s="16" t="s">
        <v>2115</v>
      </c>
      <c r="D650" s="16" t="s">
        <v>481</v>
      </c>
      <c r="E650" s="18" t="n">
        <v>1</v>
      </c>
      <c r="F650" s="16" t="s">
        <v>41</v>
      </c>
      <c r="G650" s="18" t="n">
        <v>27</v>
      </c>
      <c r="H650" s="16" t="n">
        <v>24.6</v>
      </c>
      <c r="I650" s="18" t="n">
        <v>37</v>
      </c>
      <c r="J650" s="19" t="n">
        <v>9.45</v>
      </c>
      <c r="K650" s="19" t="n">
        <v>9.45</v>
      </c>
      <c r="L650" s="19" t="n">
        <v>9.45</v>
      </c>
      <c r="M650" s="19" t="n">
        <f aca="false">IF(J650&gt;0,J650,K650)*E650</f>
        <v>9.45</v>
      </c>
      <c r="N650" s="20" t="n">
        <v>10.7</v>
      </c>
      <c r="O650" s="21" t="n">
        <f aca="false">IF(R650="","",ROUND(R650*(1-Premissas!$B$4),4))</f>
        <v>10.336</v>
      </c>
      <c r="P650" s="22"/>
      <c r="Q650" s="22"/>
      <c r="R650" s="23" t="n">
        <v>10.88</v>
      </c>
      <c r="S650" s="24" t="n">
        <v>4178</v>
      </c>
      <c r="T650" s="24" t="n">
        <v>60</v>
      </c>
      <c r="U650" s="25" t="n">
        <v>526</v>
      </c>
      <c r="V650" s="19" t="n">
        <f aca="false">IF(COUNT(N650:Q650)=0,"",MIN(N650:Q650))</f>
        <v>10.336</v>
      </c>
      <c r="W650" s="16" t="str">
        <f aca="false">IF(V650="","",INDEX($N$4:$Q$4,MATCH(V650,N650:Q650,0)))</f>
        <v>MEDCENTRO</v>
      </c>
      <c r="X650" s="19" t="n">
        <f aca="false">IF(COUNT(N650:Q650)&lt;2,"",SMALL(N650:Q650,2))</f>
        <v>10.7</v>
      </c>
      <c r="Y650" s="26" t="n">
        <f aca="false">IF(OR(V650="",M650=0),"",V650/M650-1)</f>
        <v>0.0937566137566139</v>
      </c>
      <c r="Z650" s="26" t="n">
        <f aca="false">IF(OR(V650="",L650=""),"",V650/(L650*E650)-1)</f>
        <v>0.0937566137566139</v>
      </c>
      <c r="AA650" s="16" t="str">
        <f aca="false">IF(V650="","SEM OFERTA",IF(OR(Y650&gt;Premissas!$B$11,Y650&lt;Premissas!$B$12),"VERIFICAR - UNIDADE/EMBALAGEM",IF(Y650&gt;Premissas!$B$6,"NÃO COMPRAR - REAJUSTE &gt;5%","COMPRAR")))</f>
        <v>NÃO COMPRAR - REAJUSTE &gt;5%</v>
      </c>
      <c r="AB650" s="18" t="n">
        <f aca="false">IF(W650="DIMEC",S650,IF(W650="MEDCENTRO",U650,""))</f>
        <v>526</v>
      </c>
      <c r="AC650" s="18" t="n">
        <f aca="false">IF(AA650&lt;&gt;"COMPRAR",0,IF(AB650="",I650,MIN(I650,AB650)))</f>
        <v>0</v>
      </c>
      <c r="AD650" s="19" t="n">
        <f aca="false">IF(AC650&gt;0,AC650*V650,0)</f>
        <v>0</v>
      </c>
      <c r="AE650" s="19" t="n">
        <f aca="false">IF(AC650&gt;0,(M650-V650)*AC650,0)</f>
        <v>0</v>
      </c>
      <c r="AF650" s="16" t="str">
        <f aca="false">IF(AA650&lt;&gt;"COMPRAR","",IF(AB650="",IF(X650="","",IF(X650-V650&lt;0.01,"EMPATE TÉCNICO","")),IF(AB650&lt;I650,"ESTOQUE INSUFICIENTE",IF(X650="","",IF(X650-V650&lt;0.01,"EMPATE TÉCNICO","")))))</f>
        <v/>
      </c>
      <c r="AG650" s="16" t="s">
        <v>490</v>
      </c>
      <c r="AH650" s="16" t="s">
        <v>2106</v>
      </c>
    </row>
    <row r="651" customFormat="false" ht="15" hidden="false" customHeight="false" outlineLevel="0" collapsed="false">
      <c r="A651" s="16" t="s">
        <v>2116</v>
      </c>
      <c r="B651" s="17" t="s">
        <v>2117</v>
      </c>
      <c r="C651" s="16" t="s">
        <v>2118</v>
      </c>
      <c r="D651" s="16" t="s">
        <v>1055</v>
      </c>
      <c r="E651" s="18" t="n">
        <v>1</v>
      </c>
      <c r="F651" s="16" t="s">
        <v>42</v>
      </c>
      <c r="G651" s="18" t="n">
        <v>3</v>
      </c>
      <c r="H651" s="16" t="n">
        <v>3.2</v>
      </c>
      <c r="I651" s="18" t="n">
        <v>6</v>
      </c>
      <c r="J651" s="19" t="n">
        <v>8.83</v>
      </c>
      <c r="K651" s="19" t="n">
        <v>8.83</v>
      </c>
      <c r="L651" s="19" t="n">
        <v>8.83</v>
      </c>
      <c r="M651" s="19" t="n">
        <f aca="false">IF(J651&gt;0,J651,K651)*E651</f>
        <v>8.83</v>
      </c>
      <c r="N651" s="20" t="n">
        <v>9.37</v>
      </c>
      <c r="O651" s="21" t="str">
        <f aca="false">IF(R651="","",ROUND(R651*(1-Premissas!$B$4),4))</f>
        <v/>
      </c>
      <c r="P651" s="22"/>
      <c r="Q651" s="22"/>
      <c r="R651" s="23"/>
      <c r="S651" s="24" t="n">
        <v>116</v>
      </c>
      <c r="T651" s="24" t="n">
        <v>50</v>
      </c>
      <c r="U651" s="25"/>
      <c r="V651" s="19" t="n">
        <f aca="false">IF(COUNT(N651:Q651)=0,"",MIN(N651:Q651))</f>
        <v>9.37</v>
      </c>
      <c r="W651" s="16" t="str">
        <f aca="false">IF(V651="","",INDEX($N$4:$Q$4,MATCH(V651,N651:Q651,0)))</f>
        <v>DIMEC</v>
      </c>
      <c r="X651" s="19" t="str">
        <f aca="false">IF(COUNT(N651:Q651)&lt;2,"",SMALL(N651:Q651,2))</f>
        <v/>
      </c>
      <c r="Y651" s="26" t="n">
        <f aca="false">IF(OR(V651="",M651=0),"",V651/M651-1)</f>
        <v>0.0611551528878822</v>
      </c>
      <c r="Z651" s="26" t="n">
        <f aca="false">IF(OR(V651="",L651=""),"",V651/(L651*E651)-1)</f>
        <v>0.0611551528878822</v>
      </c>
      <c r="AA651" s="16" t="str">
        <f aca="false">IF(V651="","SEM OFERTA",IF(OR(Y651&gt;Premissas!$B$11,Y651&lt;Premissas!$B$12),"VERIFICAR - UNIDADE/EMBALAGEM",IF(Y651&gt;Premissas!$B$6,"NÃO COMPRAR - REAJUSTE &gt;5%","COMPRAR")))</f>
        <v>NÃO COMPRAR - REAJUSTE &gt;5%</v>
      </c>
      <c r="AB651" s="18" t="n">
        <f aca="false">IF(W651="DIMEC",S651,IF(W651="MEDCENTRO",U651,""))</f>
        <v>116</v>
      </c>
      <c r="AC651" s="18" t="n">
        <f aca="false">IF(AA651&lt;&gt;"COMPRAR",0,IF(AB651="",I651,MIN(I651,AB651)))</f>
        <v>0</v>
      </c>
      <c r="AD651" s="19" t="n">
        <f aca="false">IF(AC651&gt;0,AC651*V651,0)</f>
        <v>0</v>
      </c>
      <c r="AE651" s="19" t="n">
        <f aca="false">IF(AC651&gt;0,(M651-V651)*AC651,0)</f>
        <v>0</v>
      </c>
      <c r="AF651" s="16" t="str">
        <f aca="false">IF(AA651&lt;&gt;"COMPRAR","",IF(AB651="",IF(X651="","",IF(X651-V651&lt;0.01,"EMPATE TÉCNICO","")),IF(AB651&lt;I651,"ESTOQUE INSUFICIENTE",IF(X651="","",IF(X651-V651&lt;0.01,"EMPATE TÉCNICO","")))))</f>
        <v/>
      </c>
      <c r="AG651" s="16" t="s">
        <v>304</v>
      </c>
      <c r="AH651" s="16" t="s">
        <v>2106</v>
      </c>
    </row>
    <row r="652" customFormat="false" ht="15" hidden="false" customHeight="false" outlineLevel="0" collapsed="false">
      <c r="A652" s="16" t="s">
        <v>2119</v>
      </c>
      <c r="B652" s="17" t="s">
        <v>2120</v>
      </c>
      <c r="C652" s="16" t="s">
        <v>2121</v>
      </c>
      <c r="D652" s="16" t="s">
        <v>571</v>
      </c>
      <c r="E652" s="18" t="n">
        <v>1</v>
      </c>
      <c r="F652" s="16" t="s">
        <v>42</v>
      </c>
      <c r="G652" s="18" t="n">
        <v>4</v>
      </c>
      <c r="H652" s="16" t="n">
        <v>2.2</v>
      </c>
      <c r="I652" s="18" t="n">
        <v>2</v>
      </c>
      <c r="J652" s="19" t="n">
        <v>14.03</v>
      </c>
      <c r="K652" s="19" t="n">
        <v>14.03</v>
      </c>
      <c r="L652" s="19" t="n">
        <v>14.03</v>
      </c>
      <c r="M652" s="19" t="n">
        <f aca="false">IF(J652&gt;0,J652,K652)*E652</f>
        <v>14.03</v>
      </c>
      <c r="N652" s="20" t="n">
        <v>14.85</v>
      </c>
      <c r="O652" s="21" t="str">
        <f aca="false">IF(R652="","",ROUND(R652*(1-Premissas!$B$4),4))</f>
        <v/>
      </c>
      <c r="P652" s="22"/>
      <c r="Q652" s="22"/>
      <c r="R652" s="23"/>
      <c r="S652" s="24" t="n">
        <v>673</v>
      </c>
      <c r="T652" s="24" t="n">
        <v>20</v>
      </c>
      <c r="U652" s="25"/>
      <c r="V652" s="19" t="n">
        <f aca="false">IF(COUNT(N652:Q652)=0,"",MIN(N652:Q652))</f>
        <v>14.85</v>
      </c>
      <c r="W652" s="16" t="str">
        <f aca="false">IF(V652="","",INDEX($N$4:$Q$4,MATCH(V652,N652:Q652,0)))</f>
        <v>DIMEC</v>
      </c>
      <c r="X652" s="19" t="str">
        <f aca="false">IF(COUNT(N652:Q652)&lt;2,"",SMALL(N652:Q652,2))</f>
        <v/>
      </c>
      <c r="Y652" s="26" t="n">
        <f aca="false">IF(OR(V652="",M652=0),"",V652/M652-1)</f>
        <v>0.0584461867426942</v>
      </c>
      <c r="Z652" s="26" t="n">
        <f aca="false">IF(OR(V652="",L652=""),"",V652/(L652*E652)-1)</f>
        <v>0.0584461867426942</v>
      </c>
      <c r="AA652" s="16" t="str">
        <f aca="false">IF(V652="","SEM OFERTA",IF(OR(Y652&gt;Premissas!$B$11,Y652&lt;Premissas!$B$12),"VERIFICAR - UNIDADE/EMBALAGEM",IF(Y652&gt;Premissas!$B$6,"NÃO COMPRAR - REAJUSTE &gt;5%","COMPRAR")))</f>
        <v>NÃO COMPRAR - REAJUSTE &gt;5%</v>
      </c>
      <c r="AB652" s="18" t="n">
        <f aca="false">IF(W652="DIMEC",S652,IF(W652="MEDCENTRO",U652,""))</f>
        <v>673</v>
      </c>
      <c r="AC652" s="18" t="n">
        <f aca="false">IF(AA652&lt;&gt;"COMPRAR",0,IF(AB652="",I652,MIN(I652,AB652)))</f>
        <v>0</v>
      </c>
      <c r="AD652" s="19" t="n">
        <f aca="false">IF(AC652&gt;0,AC652*V652,0)</f>
        <v>0</v>
      </c>
      <c r="AE652" s="19" t="n">
        <f aca="false">IF(AC652&gt;0,(M652-V652)*AC652,0)</f>
        <v>0</v>
      </c>
      <c r="AF652" s="16" t="str">
        <f aca="false">IF(AA652&lt;&gt;"COMPRAR","",IF(AB652="",IF(X652="","",IF(X652-V652&lt;0.01,"EMPATE TÉCNICO","")),IF(AB652&lt;I652,"ESTOQUE INSUFICIENTE",IF(X652="","",IF(X652-V652&lt;0.01,"EMPATE TÉCNICO","")))))</f>
        <v/>
      </c>
      <c r="AG652" s="16" t="s">
        <v>2122</v>
      </c>
      <c r="AH652" s="16" t="s">
        <v>2106</v>
      </c>
    </row>
    <row r="653" customFormat="false" ht="15" hidden="false" customHeight="false" outlineLevel="0" collapsed="false">
      <c r="A653" s="16" t="s">
        <v>2123</v>
      </c>
      <c r="B653" s="17" t="s">
        <v>2124</v>
      </c>
      <c r="C653" s="16" t="s">
        <v>2125</v>
      </c>
      <c r="D653" s="16" t="s">
        <v>463</v>
      </c>
      <c r="E653" s="18" t="n">
        <v>1</v>
      </c>
      <c r="F653" s="16" t="s">
        <v>41</v>
      </c>
      <c r="G653" s="18" t="n">
        <v>5</v>
      </c>
      <c r="H653" s="16" t="n">
        <v>15</v>
      </c>
      <c r="I653" s="18" t="n">
        <v>12</v>
      </c>
      <c r="J653" s="19" t="n">
        <v>3.19</v>
      </c>
      <c r="K653" s="19" t="n">
        <v>3.19</v>
      </c>
      <c r="L653" s="19" t="n">
        <v>3.19</v>
      </c>
      <c r="M653" s="19" t="n">
        <f aca="false">IF(J653&gt;0,J653,K653)*E653</f>
        <v>3.19</v>
      </c>
      <c r="N653" s="20" t="n">
        <v>3.65</v>
      </c>
      <c r="O653" s="21" t="str">
        <f aca="false">IF(R653="","",ROUND(R653*(1-Premissas!$B$4),4))</f>
        <v/>
      </c>
      <c r="P653" s="22"/>
      <c r="Q653" s="22"/>
      <c r="R653" s="23"/>
      <c r="S653" s="24" t="n">
        <v>3276</v>
      </c>
      <c r="T653" s="24" t="n">
        <v>200</v>
      </c>
      <c r="U653" s="25"/>
      <c r="V653" s="19" t="n">
        <f aca="false">IF(COUNT(N653:Q653)=0,"",MIN(N653:Q653))</f>
        <v>3.65</v>
      </c>
      <c r="W653" s="16" t="str">
        <f aca="false">IF(V653="","",INDEX($N$4:$Q$4,MATCH(V653,N653:Q653,0)))</f>
        <v>DIMEC</v>
      </c>
      <c r="X653" s="19" t="str">
        <f aca="false">IF(COUNT(N653:Q653)&lt;2,"",SMALL(N653:Q653,2))</f>
        <v/>
      </c>
      <c r="Y653" s="26" t="n">
        <f aca="false">IF(OR(V653="",M653=0),"",V653/M653-1)</f>
        <v>0.144200626959248</v>
      </c>
      <c r="Z653" s="26" t="n">
        <f aca="false">IF(OR(V653="",L653=""),"",V653/(L653*E653)-1)</f>
        <v>0.144200626959248</v>
      </c>
      <c r="AA653" s="16" t="str">
        <f aca="false">IF(V653="","SEM OFERTA",IF(OR(Y653&gt;Premissas!$B$11,Y653&lt;Premissas!$B$12),"VERIFICAR - UNIDADE/EMBALAGEM",IF(Y653&gt;Premissas!$B$6,"NÃO COMPRAR - REAJUSTE &gt;5%","COMPRAR")))</f>
        <v>NÃO COMPRAR - REAJUSTE &gt;5%</v>
      </c>
      <c r="AB653" s="18" t="n">
        <f aca="false">IF(W653="DIMEC",S653,IF(W653="MEDCENTRO",U653,""))</f>
        <v>3276</v>
      </c>
      <c r="AC653" s="18" t="n">
        <f aca="false">IF(AA653&lt;&gt;"COMPRAR",0,IF(AB653="",I653,MIN(I653,AB653)))</f>
        <v>0</v>
      </c>
      <c r="AD653" s="19" t="n">
        <f aca="false">IF(AC653&gt;0,AC653*V653,0)</f>
        <v>0</v>
      </c>
      <c r="AE653" s="19" t="n">
        <f aca="false">IF(AC653&gt;0,(M653-V653)*AC653,0)</f>
        <v>0</v>
      </c>
      <c r="AF653" s="16" t="str">
        <f aca="false">IF(AA653&lt;&gt;"COMPRAR","",IF(AB653="",IF(X653="","",IF(X653-V653&lt;0.01,"EMPATE TÉCNICO","")),IF(AB653&lt;I653,"ESTOQUE INSUFICIENTE",IF(X653="","",IF(X653-V653&lt;0.01,"EMPATE TÉCNICO","")))))</f>
        <v/>
      </c>
      <c r="AG653" s="16" t="s">
        <v>304</v>
      </c>
      <c r="AH653" s="16" t="s">
        <v>2106</v>
      </c>
    </row>
    <row r="654" customFormat="false" ht="15" hidden="false" customHeight="false" outlineLevel="0" collapsed="false">
      <c r="A654" s="16" t="s">
        <v>2126</v>
      </c>
      <c r="B654" s="17" t="s">
        <v>2127</v>
      </c>
      <c r="C654" s="16" t="s">
        <v>2128</v>
      </c>
      <c r="D654" s="16" t="s">
        <v>2129</v>
      </c>
      <c r="E654" s="18" t="n">
        <v>1</v>
      </c>
      <c r="F654" s="16" t="s">
        <v>43</v>
      </c>
      <c r="G654" s="18" t="n">
        <v>1</v>
      </c>
      <c r="H654" s="16" t="n">
        <v>0.7</v>
      </c>
      <c r="I654" s="18" t="n">
        <v>1</v>
      </c>
      <c r="J654" s="19" t="n">
        <v>15.6</v>
      </c>
      <c r="K654" s="19" t="n">
        <v>15.6</v>
      </c>
      <c r="L654" s="19" t="n">
        <v>15.6</v>
      </c>
      <c r="M654" s="19" t="n">
        <f aca="false">IF(J654&gt;0,J654,K654)*E654</f>
        <v>15.6</v>
      </c>
      <c r="N654" s="20"/>
      <c r="O654" s="21" t="n">
        <f aca="false">IF(R654="","",ROUND(R654*(1-Premissas!$B$4),4))</f>
        <v>15.7225</v>
      </c>
      <c r="P654" s="22"/>
      <c r="Q654" s="22"/>
      <c r="R654" s="23" t="n">
        <v>16.55</v>
      </c>
      <c r="S654" s="24"/>
      <c r="T654" s="24"/>
      <c r="U654" s="25" t="n">
        <v>475</v>
      </c>
      <c r="V654" s="19" t="n">
        <f aca="false">IF(COUNT(N654:Q654)=0,"",MIN(N654:Q654))</f>
        <v>15.7225</v>
      </c>
      <c r="W654" s="16" t="str">
        <f aca="false">IF(V654="","",INDEX($N$4:$Q$4,MATCH(V654,N654:Q654,0)))</f>
        <v>MEDCENTRO</v>
      </c>
      <c r="X654" s="19" t="str">
        <f aca="false">IF(COUNT(N654:Q654)&lt;2,"",SMALL(N654:Q654,2))</f>
        <v/>
      </c>
      <c r="Y654" s="26" t="n">
        <f aca="false">IF(OR(V654="",M654=0),"",V654/M654-1)</f>
        <v>0.00785256410256419</v>
      </c>
      <c r="Z654" s="26" t="n">
        <f aca="false">IF(OR(V654="",L654=""),"",V654/(L654*E654)-1)</f>
        <v>0.00785256410256419</v>
      </c>
      <c r="AA654" s="16" t="str">
        <f aca="false">IF(V654="","SEM OFERTA",IF(OR(Y654&gt;Premissas!$B$11,Y654&lt;Premissas!$B$12),"VERIFICAR - UNIDADE/EMBALAGEM",IF(Y654&gt;Premissas!$B$6,"NÃO COMPRAR - REAJUSTE &gt;5%","COMPRAR")))</f>
        <v>COMPRAR</v>
      </c>
      <c r="AB654" s="18" t="n">
        <f aca="false">IF(W654="DIMEC",S654,IF(W654="MEDCENTRO",U654,""))</f>
        <v>475</v>
      </c>
      <c r="AC654" s="18" t="n">
        <f aca="false">IF(AA654&lt;&gt;"COMPRAR",0,IF(AB654="",I654,MIN(I654,AB654)))</f>
        <v>1</v>
      </c>
      <c r="AD654" s="19" t="n">
        <f aca="false">IF(AC654&gt;0,AC654*V654,0)</f>
        <v>15.7225</v>
      </c>
      <c r="AE654" s="19" t="n">
        <f aca="false">IF(AC654&gt;0,(M654-V654)*AC654,0)</f>
        <v>-0.122500000000001</v>
      </c>
      <c r="AF654" s="16" t="str">
        <f aca="false">IF(AA654&lt;&gt;"COMPRAR","",IF(AB654="",IF(X654="","",IF(X654-V654&lt;0.01,"EMPATE TÉCNICO","")),IF(AB654&lt;I654,"ESTOQUE INSUFICIENTE",IF(X654="","",IF(X654-V654&lt;0.01,"EMPATE TÉCNICO","")))))</f>
        <v/>
      </c>
      <c r="AG654" s="16" t="s">
        <v>139</v>
      </c>
      <c r="AH654" s="16" t="s">
        <v>2106</v>
      </c>
    </row>
    <row r="655" customFormat="false" ht="15" hidden="false" customHeight="false" outlineLevel="0" collapsed="false">
      <c r="A655" s="16" t="s">
        <v>2130</v>
      </c>
      <c r="B655" s="17" t="s">
        <v>2131</v>
      </c>
      <c r="C655" s="16" t="s">
        <v>2132</v>
      </c>
      <c r="D655" s="16" t="s">
        <v>463</v>
      </c>
      <c r="E655" s="18" t="n">
        <v>1</v>
      </c>
      <c r="F655" s="16" t="s">
        <v>42</v>
      </c>
      <c r="G655" s="18" t="n">
        <v>1</v>
      </c>
      <c r="H655" s="16" t="n">
        <v>1.2</v>
      </c>
      <c r="I655" s="18" t="n">
        <v>2</v>
      </c>
      <c r="J655" s="19" t="n">
        <v>14.97</v>
      </c>
      <c r="K655" s="19" t="n">
        <v>14.97</v>
      </c>
      <c r="L655" s="19" t="n">
        <v>14.97</v>
      </c>
      <c r="M655" s="19" t="n">
        <f aca="false">IF(J655&gt;0,J655,K655)*E655</f>
        <v>14.97</v>
      </c>
      <c r="N655" s="20" t="n">
        <v>16.73</v>
      </c>
      <c r="O655" s="21" t="n">
        <f aca="false">IF(R655="","",ROUND(R655*(1-Premissas!$B$4),4))</f>
        <v>16.7295</v>
      </c>
      <c r="P655" s="22"/>
      <c r="Q655" s="22"/>
      <c r="R655" s="23" t="n">
        <v>17.61</v>
      </c>
      <c r="S655" s="24" t="n">
        <v>279</v>
      </c>
      <c r="T655" s="24" t="n">
        <v>100</v>
      </c>
      <c r="U655" s="25" t="n">
        <v>581</v>
      </c>
      <c r="V655" s="19" t="n">
        <f aca="false">IF(COUNT(N655:Q655)=0,"",MIN(N655:Q655))</f>
        <v>16.7295</v>
      </c>
      <c r="W655" s="16" t="str">
        <f aca="false">IF(V655="","",INDEX($N$4:$Q$4,MATCH(V655,N655:Q655,0)))</f>
        <v>MEDCENTRO</v>
      </c>
      <c r="X655" s="19" t="n">
        <f aca="false">IF(COUNT(N655:Q655)&lt;2,"",SMALL(N655:Q655,2))</f>
        <v>16.73</v>
      </c>
      <c r="Y655" s="26" t="n">
        <f aca="false">IF(OR(V655="",M655=0),"",V655/M655-1)</f>
        <v>0.117535070140281</v>
      </c>
      <c r="Z655" s="26" t="n">
        <f aca="false">IF(OR(V655="",L655=""),"",V655/(L655*E655)-1)</f>
        <v>0.117535070140281</v>
      </c>
      <c r="AA655" s="16" t="str">
        <f aca="false">IF(V655="","SEM OFERTA",IF(OR(Y655&gt;Premissas!$B$11,Y655&lt;Premissas!$B$12),"VERIFICAR - UNIDADE/EMBALAGEM",IF(Y655&gt;Premissas!$B$6,"NÃO COMPRAR - REAJUSTE &gt;5%","COMPRAR")))</f>
        <v>NÃO COMPRAR - REAJUSTE &gt;5%</v>
      </c>
      <c r="AB655" s="18" t="n">
        <f aca="false">IF(W655="DIMEC",S655,IF(W655="MEDCENTRO",U655,""))</f>
        <v>581</v>
      </c>
      <c r="AC655" s="18" t="n">
        <f aca="false">IF(AA655&lt;&gt;"COMPRAR",0,IF(AB655="",I655,MIN(I655,AB655)))</f>
        <v>0</v>
      </c>
      <c r="AD655" s="19" t="n">
        <f aca="false">IF(AC655&gt;0,AC655*V655,0)</f>
        <v>0</v>
      </c>
      <c r="AE655" s="19" t="n">
        <f aca="false">IF(AC655&gt;0,(M655-V655)*AC655,0)</f>
        <v>0</v>
      </c>
      <c r="AF655" s="16" t="str">
        <f aca="false">IF(AA655&lt;&gt;"COMPRAR","",IF(AB655="",IF(X655="","",IF(X655-V655&lt;0.01,"EMPATE TÉCNICO","")),IF(AB655&lt;I655,"ESTOQUE INSUFICIENTE",IF(X655="","",IF(X655-V655&lt;0.01,"EMPATE TÉCNICO","")))))</f>
        <v/>
      </c>
      <c r="AG655" s="16" t="s">
        <v>304</v>
      </c>
      <c r="AH655" s="16" t="s">
        <v>2106</v>
      </c>
    </row>
    <row r="656" customFormat="false" ht="15" hidden="false" customHeight="false" outlineLevel="0" collapsed="false">
      <c r="A656" s="16" t="s">
        <v>2133</v>
      </c>
      <c r="B656" s="17" t="s">
        <v>2134</v>
      </c>
      <c r="C656" s="16" t="s">
        <v>2135</v>
      </c>
      <c r="D656" s="16" t="s">
        <v>297</v>
      </c>
      <c r="E656" s="18" t="n">
        <v>1</v>
      </c>
      <c r="F656" s="16" t="s">
        <v>43</v>
      </c>
      <c r="G656" s="18" t="n">
        <v>2</v>
      </c>
      <c r="H656" s="16" t="n">
        <v>3.1</v>
      </c>
      <c r="I656" s="18" t="n">
        <v>7</v>
      </c>
      <c r="J656" s="19" t="n">
        <v>2.49</v>
      </c>
      <c r="K656" s="19" t="n">
        <v>2.49</v>
      </c>
      <c r="L656" s="19" t="n">
        <v>2.49</v>
      </c>
      <c r="M656" s="19" t="n">
        <f aca="false">IF(J656&gt;0,J656,K656)*E656</f>
        <v>2.49</v>
      </c>
      <c r="N656" s="20" t="n">
        <v>2.69</v>
      </c>
      <c r="O656" s="21" t="n">
        <f aca="false">IF(R656="","",ROUND(R656*(1-Premissas!$B$4),4))</f>
        <v>2.85</v>
      </c>
      <c r="P656" s="22"/>
      <c r="Q656" s="22"/>
      <c r="R656" s="23" t="n">
        <v>3</v>
      </c>
      <c r="S656" s="24" t="n">
        <v>2416</v>
      </c>
      <c r="T656" s="24" t="n">
        <v>72</v>
      </c>
      <c r="U656" s="25" t="n">
        <v>2</v>
      </c>
      <c r="V656" s="19" t="n">
        <f aca="false">IF(COUNT(N656:Q656)=0,"",MIN(N656:Q656))</f>
        <v>2.69</v>
      </c>
      <c r="W656" s="16" t="str">
        <f aca="false">IF(V656="","",INDEX($N$4:$Q$4,MATCH(V656,N656:Q656,0)))</f>
        <v>DIMEC</v>
      </c>
      <c r="X656" s="19" t="n">
        <f aca="false">IF(COUNT(N656:Q656)&lt;2,"",SMALL(N656:Q656,2))</f>
        <v>2.85</v>
      </c>
      <c r="Y656" s="26" t="n">
        <f aca="false">IF(OR(V656="",M656=0),"",V656/M656-1)</f>
        <v>0.0803212851405621</v>
      </c>
      <c r="Z656" s="26" t="n">
        <f aca="false">IF(OR(V656="",L656=""),"",V656/(L656*E656)-1)</f>
        <v>0.0803212851405621</v>
      </c>
      <c r="AA656" s="16" t="str">
        <f aca="false">IF(V656="","SEM OFERTA",IF(OR(Y656&gt;Premissas!$B$11,Y656&lt;Premissas!$B$12),"VERIFICAR - UNIDADE/EMBALAGEM",IF(Y656&gt;Premissas!$B$6,"NÃO COMPRAR - REAJUSTE &gt;5%","COMPRAR")))</f>
        <v>NÃO COMPRAR - REAJUSTE &gt;5%</v>
      </c>
      <c r="AB656" s="18" t="n">
        <f aca="false">IF(W656="DIMEC",S656,IF(W656="MEDCENTRO",U656,""))</f>
        <v>2416</v>
      </c>
      <c r="AC656" s="18" t="n">
        <f aca="false">IF(AA656&lt;&gt;"COMPRAR",0,IF(AB656="",I656,MIN(I656,AB656)))</f>
        <v>0</v>
      </c>
      <c r="AD656" s="19" t="n">
        <f aca="false">IF(AC656&gt;0,AC656*V656,0)</f>
        <v>0</v>
      </c>
      <c r="AE656" s="19" t="n">
        <f aca="false">IF(AC656&gt;0,(M656-V656)*AC656,0)</f>
        <v>0</v>
      </c>
      <c r="AF656" s="16" t="str">
        <f aca="false">IF(AA656&lt;&gt;"COMPRAR","",IF(AB656="",IF(X656="","",IF(X656-V656&lt;0.01,"EMPATE TÉCNICO","")),IF(AB656&lt;I656,"ESTOQUE INSUFICIENTE",IF(X656="","",IF(X656-V656&lt;0.01,"EMPATE TÉCNICO","")))))</f>
        <v/>
      </c>
      <c r="AG656" s="16" t="s">
        <v>482</v>
      </c>
      <c r="AH656" s="16" t="s">
        <v>2106</v>
      </c>
    </row>
    <row r="657" customFormat="false" ht="15" hidden="false" customHeight="false" outlineLevel="0" collapsed="false">
      <c r="A657" s="16" t="s">
        <v>2136</v>
      </c>
      <c r="B657" s="17" t="s">
        <v>2137</v>
      </c>
      <c r="C657" s="16" t="s">
        <v>2138</v>
      </c>
      <c r="D657" s="16" t="s">
        <v>2139</v>
      </c>
      <c r="E657" s="18" t="n">
        <v>1</v>
      </c>
      <c r="F657" s="16" t="s">
        <v>43</v>
      </c>
      <c r="G657" s="18" t="n">
        <v>1</v>
      </c>
      <c r="H657" s="16" t="n">
        <v>0.8</v>
      </c>
      <c r="I657" s="18" t="n">
        <v>2</v>
      </c>
      <c r="J657" s="19" t="n">
        <v>5.06</v>
      </c>
      <c r="K657" s="19" t="n">
        <v>5.06</v>
      </c>
      <c r="L657" s="19" t="n">
        <v>5.06</v>
      </c>
      <c r="M657" s="19" t="n">
        <f aca="false">IF(J657&gt;0,J657,K657)*E657</f>
        <v>5.06</v>
      </c>
      <c r="N657" s="20" t="n">
        <v>5.25</v>
      </c>
      <c r="O657" s="21" t="str">
        <f aca="false">IF(R657="","",ROUND(R657*(1-Premissas!$B$4),4))</f>
        <v/>
      </c>
      <c r="P657" s="22"/>
      <c r="Q657" s="22"/>
      <c r="R657" s="23"/>
      <c r="S657" s="24" t="n">
        <v>2168</v>
      </c>
      <c r="T657" s="24" t="n">
        <v>96</v>
      </c>
      <c r="U657" s="25"/>
      <c r="V657" s="19" t="n">
        <f aca="false">IF(COUNT(N657:Q657)=0,"",MIN(N657:Q657))</f>
        <v>5.25</v>
      </c>
      <c r="W657" s="16" t="str">
        <f aca="false">IF(V657="","",INDEX($N$4:$Q$4,MATCH(V657,N657:Q657,0)))</f>
        <v>DIMEC</v>
      </c>
      <c r="X657" s="19" t="str">
        <f aca="false">IF(COUNT(N657:Q657)&lt;2,"",SMALL(N657:Q657,2))</f>
        <v/>
      </c>
      <c r="Y657" s="26" t="n">
        <f aca="false">IF(OR(V657="",M657=0),"",V657/M657-1)</f>
        <v>0.0375494071146245</v>
      </c>
      <c r="Z657" s="26" t="n">
        <f aca="false">IF(OR(V657="",L657=""),"",V657/(L657*E657)-1)</f>
        <v>0.0375494071146245</v>
      </c>
      <c r="AA657" s="16" t="str">
        <f aca="false">IF(V657="","SEM OFERTA",IF(OR(Y657&gt;Premissas!$B$11,Y657&lt;Premissas!$B$12),"VERIFICAR - UNIDADE/EMBALAGEM",IF(Y657&gt;Premissas!$B$6,"NÃO COMPRAR - REAJUSTE &gt;5%","COMPRAR")))</f>
        <v>COMPRAR</v>
      </c>
      <c r="AB657" s="18" t="n">
        <f aca="false">IF(W657="DIMEC",S657,IF(W657="MEDCENTRO",U657,""))</f>
        <v>2168</v>
      </c>
      <c r="AC657" s="18" t="n">
        <f aca="false">IF(AA657&lt;&gt;"COMPRAR",0,IF(AB657="",I657,MIN(I657,AB657)))</f>
        <v>2</v>
      </c>
      <c r="AD657" s="19" t="n">
        <f aca="false">IF(AC657&gt;0,AC657*V657,0)</f>
        <v>10.5</v>
      </c>
      <c r="AE657" s="19" t="n">
        <f aca="false">IF(AC657&gt;0,(M657-V657)*AC657,0)</f>
        <v>-0.380000000000001</v>
      </c>
      <c r="AF657" s="16" t="str">
        <f aca="false">IF(AA657&lt;&gt;"COMPRAR","",IF(AB657="",IF(X657="","",IF(X657-V657&lt;0.01,"EMPATE TÉCNICO","")),IF(AB657&lt;I657,"ESTOQUE INSUFICIENTE",IF(X657="","",IF(X657-V657&lt;0.01,"EMPATE TÉCNICO","")))))</f>
        <v/>
      </c>
      <c r="AG657" s="16" t="s">
        <v>139</v>
      </c>
      <c r="AH657" s="16" t="s">
        <v>2106</v>
      </c>
    </row>
    <row r="658" customFormat="false" ht="15" hidden="false" customHeight="false" outlineLevel="0" collapsed="false">
      <c r="A658" s="16" t="s">
        <v>2140</v>
      </c>
      <c r="B658" s="17" t="s">
        <v>2141</v>
      </c>
      <c r="C658" s="16" t="s">
        <v>2142</v>
      </c>
      <c r="D658" s="16" t="s">
        <v>297</v>
      </c>
      <c r="E658" s="18" t="n">
        <v>1</v>
      </c>
      <c r="F658" s="16" t="s">
        <v>41</v>
      </c>
      <c r="G658" s="18" t="n">
        <v>9</v>
      </c>
      <c r="H658" s="16" t="n">
        <v>21.4</v>
      </c>
      <c r="I658" s="18" t="n">
        <v>47</v>
      </c>
      <c r="J658" s="19" t="n">
        <v>2.20307692307692</v>
      </c>
      <c r="K658" s="19" t="n">
        <v>2.20307692307692</v>
      </c>
      <c r="L658" s="19" t="n">
        <v>2.2031</v>
      </c>
      <c r="M658" s="19" t="n">
        <f aca="false">IF(J658&gt;0,J658,K658)*E658</f>
        <v>2.20307692307692</v>
      </c>
      <c r="N658" s="20" t="n">
        <v>2.4</v>
      </c>
      <c r="O658" s="21" t="str">
        <f aca="false">IF(R658="","",ROUND(R658*(1-Premissas!$B$4),4))</f>
        <v/>
      </c>
      <c r="P658" s="22"/>
      <c r="Q658" s="22"/>
      <c r="R658" s="23"/>
      <c r="S658" s="24" t="n">
        <v>5581</v>
      </c>
      <c r="T658" s="24" t="n">
        <v>144</v>
      </c>
      <c r="U658" s="25"/>
      <c r="V658" s="19" t="n">
        <f aca="false">IF(COUNT(N658:Q658)=0,"",MIN(N658:Q658))</f>
        <v>2.4</v>
      </c>
      <c r="W658" s="16" t="str">
        <f aca="false">IF(V658="","",INDEX($N$4:$Q$4,MATCH(V658,N658:Q658,0)))</f>
        <v>DIMEC</v>
      </c>
      <c r="X658" s="19" t="str">
        <f aca="false">IF(COUNT(N658:Q658)&lt;2,"",SMALL(N658:Q658,2))</f>
        <v/>
      </c>
      <c r="Y658" s="26" t="n">
        <f aca="false">IF(OR(V658="",M658=0),"",V658/M658-1)</f>
        <v>0.0893854748603367</v>
      </c>
      <c r="Z658" s="26" t="n">
        <f aca="false">IF(OR(V658="",L658=""),"",V658/(L658*E658)-1)</f>
        <v>0.0893740638191638</v>
      </c>
      <c r="AA658" s="16" t="str">
        <f aca="false">IF(V658="","SEM OFERTA",IF(OR(Y658&gt;Premissas!$B$11,Y658&lt;Premissas!$B$12),"VERIFICAR - UNIDADE/EMBALAGEM",IF(Y658&gt;Premissas!$B$6,"NÃO COMPRAR - REAJUSTE &gt;5%","COMPRAR")))</f>
        <v>NÃO COMPRAR - REAJUSTE &gt;5%</v>
      </c>
      <c r="AB658" s="18" t="n">
        <f aca="false">IF(W658="DIMEC",S658,IF(W658="MEDCENTRO",U658,""))</f>
        <v>5581</v>
      </c>
      <c r="AC658" s="18" t="n">
        <f aca="false">IF(AA658&lt;&gt;"COMPRAR",0,IF(AB658="",I658,MIN(I658,AB658)))</f>
        <v>0</v>
      </c>
      <c r="AD658" s="19" t="n">
        <f aca="false">IF(AC658&gt;0,AC658*V658,0)</f>
        <v>0</v>
      </c>
      <c r="AE658" s="19" t="n">
        <f aca="false">IF(AC658&gt;0,(M658-V658)*AC658,0)</f>
        <v>0</v>
      </c>
      <c r="AF658" s="16" t="str">
        <f aca="false">IF(AA658&lt;&gt;"COMPRAR","",IF(AB658="",IF(X658="","",IF(X658-V658&lt;0.01,"EMPATE TÉCNICO","")),IF(AB658&lt;I658,"ESTOQUE INSUFICIENTE",IF(X658="","",IF(X658-V658&lt;0.01,"EMPATE TÉCNICO","")))))</f>
        <v/>
      </c>
      <c r="AG658" s="16" t="s">
        <v>304</v>
      </c>
      <c r="AH658" s="16" t="s">
        <v>2106</v>
      </c>
    </row>
    <row r="659" customFormat="false" ht="15" hidden="false" customHeight="false" outlineLevel="0" collapsed="false">
      <c r="A659" s="16" t="s">
        <v>2143</v>
      </c>
      <c r="B659" s="17" t="s">
        <v>2144</v>
      </c>
      <c r="C659" s="16" t="s">
        <v>2145</v>
      </c>
      <c r="D659" s="16" t="s">
        <v>481</v>
      </c>
      <c r="E659" s="18" t="n">
        <v>1</v>
      </c>
      <c r="F659" s="16" t="s">
        <v>43</v>
      </c>
      <c r="G659" s="18" t="n">
        <v>9</v>
      </c>
      <c r="H659" s="16" t="n">
        <v>3.5</v>
      </c>
      <c r="I659" s="18" t="n">
        <v>1</v>
      </c>
      <c r="J659" s="19" t="n">
        <v>4.06</v>
      </c>
      <c r="K659" s="19" t="n">
        <v>4.06</v>
      </c>
      <c r="L659" s="19" t="n">
        <v>4.06</v>
      </c>
      <c r="M659" s="19" t="n">
        <f aca="false">IF(J659&gt;0,J659,K659)*E659</f>
        <v>4.06</v>
      </c>
      <c r="N659" s="20" t="n">
        <v>4.23</v>
      </c>
      <c r="O659" s="21" t="n">
        <f aca="false">IF(R659="","",ROUND(R659*(1-Premissas!$B$4),4))</f>
        <v>3.9615</v>
      </c>
      <c r="P659" s="22"/>
      <c r="Q659" s="22"/>
      <c r="R659" s="23" t="n">
        <v>4.17</v>
      </c>
      <c r="S659" s="24" t="n">
        <v>2250</v>
      </c>
      <c r="T659" s="24" t="n">
        <v>60</v>
      </c>
      <c r="U659" s="25" t="n">
        <v>2015</v>
      </c>
      <c r="V659" s="19" t="n">
        <f aca="false">IF(COUNT(N659:Q659)=0,"",MIN(N659:Q659))</f>
        <v>3.9615</v>
      </c>
      <c r="W659" s="16" t="str">
        <f aca="false">IF(V659="","",INDEX($N$4:$Q$4,MATCH(V659,N659:Q659,0)))</f>
        <v>MEDCENTRO</v>
      </c>
      <c r="X659" s="19" t="n">
        <f aca="false">IF(COUNT(N659:Q659)&lt;2,"",SMALL(N659:Q659,2))</f>
        <v>4.23</v>
      </c>
      <c r="Y659" s="26" t="n">
        <f aca="false">IF(OR(V659="",M659=0),"",V659/M659-1)</f>
        <v>-0.0242610837438423</v>
      </c>
      <c r="Z659" s="26" t="n">
        <f aca="false">IF(OR(V659="",L659=""),"",V659/(L659*E659)-1)</f>
        <v>-0.0242610837438423</v>
      </c>
      <c r="AA659" s="16" t="str">
        <f aca="false">IF(V659="","SEM OFERTA",IF(OR(Y659&gt;Premissas!$B$11,Y659&lt;Premissas!$B$12),"VERIFICAR - UNIDADE/EMBALAGEM",IF(Y659&gt;Premissas!$B$6,"NÃO COMPRAR - REAJUSTE &gt;5%","COMPRAR")))</f>
        <v>COMPRAR</v>
      </c>
      <c r="AB659" s="18" t="n">
        <f aca="false">IF(W659="DIMEC",S659,IF(W659="MEDCENTRO",U659,""))</f>
        <v>2015</v>
      </c>
      <c r="AC659" s="18" t="n">
        <f aca="false">IF(AA659&lt;&gt;"COMPRAR",0,IF(AB659="",I659,MIN(I659,AB659)))</f>
        <v>1</v>
      </c>
      <c r="AD659" s="19" t="n">
        <f aca="false">IF(AC659&gt;0,AC659*V659,0)</f>
        <v>3.9615</v>
      </c>
      <c r="AE659" s="19" t="n">
        <f aca="false">IF(AC659&gt;0,(M659-V659)*AC659,0)</f>
        <v>0.0984999999999996</v>
      </c>
      <c r="AF659" s="16" t="str">
        <f aca="false">IF(AA659&lt;&gt;"COMPRAR","",IF(AB659="",IF(X659="","",IF(X659-V659&lt;0.01,"EMPATE TÉCNICO","")),IF(AB659&lt;I659,"ESTOQUE INSUFICIENTE",IF(X659="","",IF(X659-V659&lt;0.01,"EMPATE TÉCNICO","")))))</f>
        <v/>
      </c>
      <c r="AG659" s="16" t="s">
        <v>490</v>
      </c>
      <c r="AH659" s="16" t="s">
        <v>2106</v>
      </c>
    </row>
    <row r="660" customFormat="false" ht="15" hidden="false" customHeight="false" outlineLevel="0" collapsed="false">
      <c r="A660" s="16" t="s">
        <v>2146</v>
      </c>
      <c r="B660" s="17" t="s">
        <v>2147</v>
      </c>
      <c r="C660" s="16" t="s">
        <v>2148</v>
      </c>
      <c r="D660" s="16" t="s">
        <v>279</v>
      </c>
      <c r="E660" s="18" t="n">
        <v>1</v>
      </c>
      <c r="F660" s="16" t="s">
        <v>42</v>
      </c>
      <c r="G660" s="18" t="n">
        <v>1</v>
      </c>
      <c r="H660" s="16" t="n">
        <v>3.2</v>
      </c>
      <c r="I660" s="18" t="n">
        <v>8</v>
      </c>
      <c r="J660" s="19" t="n">
        <v>5.6</v>
      </c>
      <c r="K660" s="19" t="n">
        <v>5.6</v>
      </c>
      <c r="L660" s="19" t="n">
        <v>5.59</v>
      </c>
      <c r="M660" s="19" t="n">
        <f aca="false">IF(J660&gt;0,J660,K660)*E660</f>
        <v>5.6</v>
      </c>
      <c r="N660" s="20" t="n">
        <v>5.6</v>
      </c>
      <c r="O660" s="21" t="n">
        <f aca="false">IF(R660="","",ROUND(R660*(1-Premissas!$B$4),4))</f>
        <v>5.681</v>
      </c>
      <c r="P660" s="22"/>
      <c r="Q660" s="22"/>
      <c r="R660" s="23" t="n">
        <v>5.98</v>
      </c>
      <c r="S660" s="24" t="n">
        <v>199</v>
      </c>
      <c r="T660" s="24" t="n">
        <v>48</v>
      </c>
      <c r="U660" s="25" t="n">
        <v>139</v>
      </c>
      <c r="V660" s="19" t="n">
        <f aca="false">IF(COUNT(N660:Q660)=0,"",MIN(N660:Q660))</f>
        <v>5.6</v>
      </c>
      <c r="W660" s="16" t="str">
        <f aca="false">IF(V660="","",INDEX($N$4:$Q$4,MATCH(V660,N660:Q660,0)))</f>
        <v>DIMEC</v>
      </c>
      <c r="X660" s="19" t="n">
        <f aca="false">IF(COUNT(N660:Q660)&lt;2,"",SMALL(N660:Q660,2))</f>
        <v>5.681</v>
      </c>
      <c r="Y660" s="26" t="n">
        <f aca="false">IF(OR(V660="",M660=0),"",V660/M660-1)</f>
        <v>0</v>
      </c>
      <c r="Z660" s="26" t="n">
        <f aca="false">IF(OR(V660="",L660=""),"",V660/(L660*E660)-1)</f>
        <v>0.00178890876565285</v>
      </c>
      <c r="AA660" s="16" t="str">
        <f aca="false">IF(V660="","SEM OFERTA",IF(OR(Y660&gt;Premissas!$B$11,Y660&lt;Premissas!$B$12),"VERIFICAR - UNIDADE/EMBALAGEM",IF(Y660&gt;Premissas!$B$6,"NÃO COMPRAR - REAJUSTE &gt;5%","COMPRAR")))</f>
        <v>COMPRAR</v>
      </c>
      <c r="AB660" s="18" t="n">
        <f aca="false">IF(W660="DIMEC",S660,IF(W660="MEDCENTRO",U660,""))</f>
        <v>199</v>
      </c>
      <c r="AC660" s="18" t="n">
        <f aca="false">IF(AA660&lt;&gt;"COMPRAR",0,IF(AB660="",I660,MIN(I660,AB660)))</f>
        <v>8</v>
      </c>
      <c r="AD660" s="19" t="n">
        <f aca="false">IF(AC660&gt;0,AC660*V660,0)</f>
        <v>44.8</v>
      </c>
      <c r="AE660" s="19" t="n">
        <f aca="false">IF(AC660&gt;0,(M660-V660)*AC660,0)</f>
        <v>0</v>
      </c>
      <c r="AF660" s="16" t="str">
        <f aca="false">IF(AA660&lt;&gt;"COMPRAR","",IF(AB660="",IF(X660="","",IF(X660-V660&lt;0.01,"EMPATE TÉCNICO","")),IF(AB660&lt;I660,"ESTOQUE INSUFICIENTE",IF(X660="","",IF(X660-V660&lt;0.01,"EMPATE TÉCNICO","")))))</f>
        <v/>
      </c>
      <c r="AG660" s="16" t="s">
        <v>304</v>
      </c>
      <c r="AH660" s="16" t="s">
        <v>2106</v>
      </c>
    </row>
    <row r="661" customFormat="false" ht="15" hidden="false" customHeight="false" outlineLevel="0" collapsed="false">
      <c r="A661" s="16" t="s">
        <v>2149</v>
      </c>
      <c r="B661" s="17" t="s">
        <v>2150</v>
      </c>
      <c r="C661" s="16" t="s">
        <v>2151</v>
      </c>
      <c r="D661" s="16" t="s">
        <v>2152</v>
      </c>
      <c r="E661" s="18" t="n">
        <v>1</v>
      </c>
      <c r="F661" s="16" t="s">
        <v>41</v>
      </c>
      <c r="G661" s="18" t="n">
        <v>19</v>
      </c>
      <c r="H661" s="16" t="n">
        <v>7.8</v>
      </c>
      <c r="I661" s="18" t="n">
        <v>2</v>
      </c>
      <c r="J661" s="19" t="n">
        <v>4.96</v>
      </c>
      <c r="K661" s="19" t="n">
        <v>4.96</v>
      </c>
      <c r="L661" s="19" t="n">
        <v>4.96</v>
      </c>
      <c r="M661" s="19" t="n">
        <f aca="false">IF(J661&gt;0,J661,K661)*E661</f>
        <v>4.96</v>
      </c>
      <c r="N661" s="20" t="n">
        <v>5.15</v>
      </c>
      <c r="O661" s="21" t="n">
        <f aca="false">IF(R661="","",ROUND(R661*(1-Premissas!$B$4),4))</f>
        <v>4.9875</v>
      </c>
      <c r="P661" s="22"/>
      <c r="Q661" s="22"/>
      <c r="R661" s="23" t="n">
        <v>5.25</v>
      </c>
      <c r="S661" s="24" t="n">
        <v>1463</v>
      </c>
      <c r="T661" s="24" t="n">
        <v>48</v>
      </c>
      <c r="U661" s="25" t="n">
        <v>881</v>
      </c>
      <c r="V661" s="19" t="n">
        <f aca="false">IF(COUNT(N661:Q661)=0,"",MIN(N661:Q661))</f>
        <v>4.9875</v>
      </c>
      <c r="W661" s="16" t="str">
        <f aca="false">IF(V661="","",INDEX($N$4:$Q$4,MATCH(V661,N661:Q661,0)))</f>
        <v>MEDCENTRO</v>
      </c>
      <c r="X661" s="19" t="n">
        <f aca="false">IF(COUNT(N661:Q661)&lt;2,"",SMALL(N661:Q661,2))</f>
        <v>5.15</v>
      </c>
      <c r="Y661" s="26" t="n">
        <f aca="false">IF(OR(V661="",M661=0),"",V661/M661-1)</f>
        <v>0.00554435483870974</v>
      </c>
      <c r="Z661" s="26" t="n">
        <f aca="false">IF(OR(V661="",L661=""),"",V661/(L661*E661)-1)</f>
        <v>0.00554435483870974</v>
      </c>
      <c r="AA661" s="16" t="str">
        <f aca="false">IF(V661="","SEM OFERTA",IF(OR(Y661&gt;Premissas!$B$11,Y661&lt;Premissas!$B$12),"VERIFICAR - UNIDADE/EMBALAGEM",IF(Y661&gt;Premissas!$B$6,"NÃO COMPRAR - REAJUSTE &gt;5%","COMPRAR")))</f>
        <v>COMPRAR</v>
      </c>
      <c r="AB661" s="18" t="n">
        <f aca="false">IF(W661="DIMEC",S661,IF(W661="MEDCENTRO",U661,""))</f>
        <v>881</v>
      </c>
      <c r="AC661" s="18" t="n">
        <f aca="false">IF(AA661&lt;&gt;"COMPRAR",0,IF(AB661="",I661,MIN(I661,AB661)))</f>
        <v>2</v>
      </c>
      <c r="AD661" s="19" t="n">
        <f aca="false">IF(AC661&gt;0,AC661*V661,0)</f>
        <v>9.975</v>
      </c>
      <c r="AE661" s="19" t="n">
        <f aca="false">IF(AC661&gt;0,(M661-V661)*AC661,0)</f>
        <v>-0.0549999999999997</v>
      </c>
      <c r="AF661" s="16" t="str">
        <f aca="false">IF(AA661&lt;&gt;"COMPRAR","",IF(AB661="",IF(X661="","",IF(X661-V661&lt;0.01,"EMPATE TÉCNICO","")),IF(AB661&lt;I661,"ESTOQUE INSUFICIENTE",IF(X661="","",IF(X661-V661&lt;0.01,"EMPATE TÉCNICO","")))))</f>
        <v/>
      </c>
      <c r="AG661" s="16" t="s">
        <v>482</v>
      </c>
      <c r="AH661" s="16" t="s">
        <v>2106</v>
      </c>
    </row>
    <row r="662" customFormat="false" ht="15" hidden="false" customHeight="false" outlineLevel="0" collapsed="false">
      <c r="A662" s="16" t="s">
        <v>2153</v>
      </c>
      <c r="B662" s="17" t="s">
        <v>2154</v>
      </c>
      <c r="C662" s="16" t="s">
        <v>2155</v>
      </c>
      <c r="D662" s="16" t="s">
        <v>762</v>
      </c>
      <c r="E662" s="18" t="n">
        <v>1</v>
      </c>
      <c r="F662" s="16" t="s">
        <v>43</v>
      </c>
      <c r="G662" s="18" t="n">
        <v>0</v>
      </c>
      <c r="H662" s="16" t="n">
        <v>1.5</v>
      </c>
      <c r="I662" s="18" t="n">
        <v>4</v>
      </c>
      <c r="J662" s="19" t="n">
        <v>6.89</v>
      </c>
      <c r="K662" s="19" t="n">
        <v>6.89</v>
      </c>
      <c r="L662" s="19" t="n">
        <v>6.89</v>
      </c>
      <c r="M662" s="19" t="n">
        <f aca="false">IF(J662&gt;0,J662,K662)*E662</f>
        <v>6.89</v>
      </c>
      <c r="N662" s="20" t="n">
        <v>4.99</v>
      </c>
      <c r="O662" s="21" t="str">
        <f aca="false">IF(R662="","",ROUND(R662*(1-Premissas!$B$4),4))</f>
        <v/>
      </c>
      <c r="P662" s="22"/>
      <c r="Q662" s="22"/>
      <c r="R662" s="23"/>
      <c r="S662" s="24" t="n">
        <v>7</v>
      </c>
      <c r="T662" s="24" t="n">
        <v>60</v>
      </c>
      <c r="U662" s="25"/>
      <c r="V662" s="19" t="n">
        <f aca="false">IF(COUNT(N662:Q662)=0,"",MIN(N662:Q662))</f>
        <v>4.99</v>
      </c>
      <c r="W662" s="16" t="str">
        <f aca="false">IF(V662="","",INDEX($N$4:$Q$4,MATCH(V662,N662:Q662,0)))</f>
        <v>DIMEC</v>
      </c>
      <c r="X662" s="19" t="str">
        <f aca="false">IF(COUNT(N662:Q662)&lt;2,"",SMALL(N662:Q662,2))</f>
        <v/>
      </c>
      <c r="Y662" s="26" t="n">
        <f aca="false">IF(OR(V662="",M662=0),"",V662/M662-1)</f>
        <v>-0.275761973875181</v>
      </c>
      <c r="Z662" s="26" t="n">
        <f aca="false">IF(OR(V662="",L662=""),"",V662/(L662*E662)-1)</f>
        <v>-0.275761973875181</v>
      </c>
      <c r="AA662" s="16" t="str">
        <f aca="false">IF(V662="","SEM OFERTA",IF(OR(Y662&gt;Premissas!$B$11,Y662&lt;Premissas!$B$12),"VERIFICAR - UNIDADE/EMBALAGEM",IF(Y662&gt;Premissas!$B$6,"NÃO COMPRAR - REAJUSTE &gt;5%","COMPRAR")))</f>
        <v>COMPRAR</v>
      </c>
      <c r="AB662" s="18" t="n">
        <f aca="false">IF(W662="DIMEC",S662,IF(W662="MEDCENTRO",U662,""))</f>
        <v>7</v>
      </c>
      <c r="AC662" s="18" t="n">
        <f aca="false">IF(AA662&lt;&gt;"COMPRAR",0,IF(AB662="",I662,MIN(I662,AB662)))</f>
        <v>4</v>
      </c>
      <c r="AD662" s="19" t="n">
        <f aca="false">IF(AC662&gt;0,AC662*V662,0)</f>
        <v>19.96</v>
      </c>
      <c r="AE662" s="19" t="n">
        <f aca="false">IF(AC662&gt;0,(M662-V662)*AC662,0)</f>
        <v>7.6</v>
      </c>
      <c r="AF662" s="16" t="str">
        <f aca="false">IF(AA662&lt;&gt;"COMPRAR","",IF(AB662="",IF(X662="","",IF(X662-V662&lt;0.01,"EMPATE TÉCNICO","")),IF(AB662&lt;I662,"ESTOQUE INSUFICIENTE",IF(X662="","",IF(X662-V662&lt;0.01,"EMPATE TÉCNICO","")))))</f>
        <v/>
      </c>
      <c r="AG662" s="16" t="s">
        <v>763</v>
      </c>
      <c r="AH662" s="16" t="s">
        <v>2106</v>
      </c>
    </row>
    <row r="663" customFormat="false" ht="15" hidden="false" customHeight="false" outlineLevel="0" collapsed="false">
      <c r="A663" s="16" t="s">
        <v>2156</v>
      </c>
      <c r="B663" s="17" t="s">
        <v>2157</v>
      </c>
      <c r="C663" s="16" t="s">
        <v>2158</v>
      </c>
      <c r="D663" s="16" t="s">
        <v>571</v>
      </c>
      <c r="E663" s="18" t="n">
        <v>1</v>
      </c>
      <c r="F663" s="16" t="s">
        <v>42</v>
      </c>
      <c r="G663" s="18" t="n">
        <v>6</v>
      </c>
      <c r="H663" s="16" t="n">
        <v>2.8</v>
      </c>
      <c r="I663" s="18" t="n">
        <v>2</v>
      </c>
      <c r="J663" s="19" t="n">
        <v>3.88</v>
      </c>
      <c r="K663" s="19" t="n">
        <v>3.88</v>
      </c>
      <c r="L663" s="19" t="n">
        <v>3.88</v>
      </c>
      <c r="M663" s="19" t="n">
        <f aca="false">IF(J663&gt;0,J663,K663)*E663</f>
        <v>3.88</v>
      </c>
      <c r="N663" s="20" t="n">
        <v>4.09</v>
      </c>
      <c r="O663" s="21" t="n">
        <f aca="false">IF(R663="","",ROUND(R663*(1-Premissas!$B$4),4))</f>
        <v>4.199</v>
      </c>
      <c r="P663" s="22"/>
      <c r="Q663" s="22"/>
      <c r="R663" s="23" t="n">
        <v>4.42</v>
      </c>
      <c r="S663" s="24" t="n">
        <v>1853</v>
      </c>
      <c r="T663" s="24" t="n">
        <v>60</v>
      </c>
      <c r="U663" s="25" t="n">
        <v>1</v>
      </c>
      <c r="V663" s="19" t="n">
        <f aca="false">IF(COUNT(N663:Q663)=0,"",MIN(N663:Q663))</f>
        <v>4.09</v>
      </c>
      <c r="W663" s="16" t="str">
        <f aca="false">IF(V663="","",INDEX($N$4:$Q$4,MATCH(V663,N663:Q663,0)))</f>
        <v>DIMEC</v>
      </c>
      <c r="X663" s="19" t="n">
        <f aca="false">IF(COUNT(N663:Q663)&lt;2,"",SMALL(N663:Q663,2))</f>
        <v>4.199</v>
      </c>
      <c r="Y663" s="26" t="n">
        <f aca="false">IF(OR(V663="",M663=0),"",V663/M663-1)</f>
        <v>0.0541237113402062</v>
      </c>
      <c r="Z663" s="26" t="n">
        <f aca="false">IF(OR(V663="",L663=""),"",V663/(L663*E663)-1)</f>
        <v>0.0541237113402062</v>
      </c>
      <c r="AA663" s="16" t="str">
        <f aca="false">IF(V663="","SEM OFERTA",IF(OR(Y663&gt;Premissas!$B$11,Y663&lt;Premissas!$B$12),"VERIFICAR - UNIDADE/EMBALAGEM",IF(Y663&gt;Premissas!$B$6,"NÃO COMPRAR - REAJUSTE &gt;5%","COMPRAR")))</f>
        <v>NÃO COMPRAR - REAJUSTE &gt;5%</v>
      </c>
      <c r="AB663" s="18" t="n">
        <f aca="false">IF(W663="DIMEC",S663,IF(W663="MEDCENTRO",U663,""))</f>
        <v>1853</v>
      </c>
      <c r="AC663" s="18" t="n">
        <f aca="false">IF(AA663&lt;&gt;"COMPRAR",0,IF(AB663="",I663,MIN(I663,AB663)))</f>
        <v>0</v>
      </c>
      <c r="AD663" s="19" t="n">
        <f aca="false">IF(AC663&gt;0,AC663*V663,0)</f>
        <v>0</v>
      </c>
      <c r="AE663" s="19" t="n">
        <f aca="false">IF(AC663&gt;0,(M663-V663)*AC663,0)</f>
        <v>0</v>
      </c>
      <c r="AF663" s="16" t="str">
        <f aca="false">IF(AA663&lt;&gt;"COMPRAR","",IF(AB663="",IF(X663="","",IF(X663-V663&lt;0.01,"EMPATE TÉCNICO","")),IF(AB663&lt;I663,"ESTOQUE INSUFICIENTE",IF(X663="","",IF(X663-V663&lt;0.01,"EMPATE TÉCNICO","")))))</f>
        <v/>
      </c>
      <c r="AG663" s="16" t="s">
        <v>490</v>
      </c>
      <c r="AH663" s="16" t="s">
        <v>2106</v>
      </c>
    </row>
    <row r="664" customFormat="false" ht="15" hidden="false" customHeight="false" outlineLevel="0" collapsed="false">
      <c r="A664" s="16" t="s">
        <v>2159</v>
      </c>
      <c r="B664" s="17" t="s">
        <v>2160</v>
      </c>
      <c r="C664" s="16" t="s">
        <v>2161</v>
      </c>
      <c r="D664" s="16" t="s">
        <v>1696</v>
      </c>
      <c r="E664" s="18" t="n">
        <v>1</v>
      </c>
      <c r="F664" s="16" t="s">
        <v>43</v>
      </c>
      <c r="G664" s="18" t="n">
        <v>0</v>
      </c>
      <c r="H664" s="16" t="n">
        <v>1.4</v>
      </c>
      <c r="I664" s="18" t="n">
        <v>4</v>
      </c>
      <c r="J664" s="19" t="n">
        <v>6.52</v>
      </c>
      <c r="K664" s="19" t="n">
        <v>6.52</v>
      </c>
      <c r="L664" s="19" t="n">
        <v>6.52</v>
      </c>
      <c r="M664" s="19" t="n">
        <f aca="false">IF(J664&gt;0,J664,K664)*E664</f>
        <v>6.52</v>
      </c>
      <c r="N664" s="20" t="n">
        <v>8.02</v>
      </c>
      <c r="O664" s="21" t="str">
        <f aca="false">IF(R664="","",ROUND(R664*(1-Premissas!$B$4),4))</f>
        <v/>
      </c>
      <c r="P664" s="22"/>
      <c r="Q664" s="22"/>
      <c r="R664" s="23"/>
      <c r="S664" s="24" t="n">
        <v>503</v>
      </c>
      <c r="T664" s="24" t="n">
        <v>30</v>
      </c>
      <c r="U664" s="25"/>
      <c r="V664" s="19" t="n">
        <f aca="false">IF(COUNT(N664:Q664)=0,"",MIN(N664:Q664))</f>
        <v>8.02</v>
      </c>
      <c r="W664" s="16" t="str">
        <f aca="false">IF(V664="","",INDEX($N$4:$Q$4,MATCH(V664,N664:Q664,0)))</f>
        <v>DIMEC</v>
      </c>
      <c r="X664" s="19" t="str">
        <f aca="false">IF(COUNT(N664:Q664)&lt;2,"",SMALL(N664:Q664,2))</f>
        <v/>
      </c>
      <c r="Y664" s="26" t="n">
        <f aca="false">IF(OR(V664="",M664=0),"",V664/M664-1)</f>
        <v>0.230061349693252</v>
      </c>
      <c r="Z664" s="26" t="n">
        <f aca="false">IF(OR(V664="",L664=""),"",V664/(L664*E664)-1)</f>
        <v>0.230061349693252</v>
      </c>
      <c r="AA664" s="16" t="str">
        <f aca="false">IF(V664="","SEM OFERTA",IF(OR(Y664&gt;Premissas!$B$11,Y664&lt;Premissas!$B$12),"VERIFICAR - UNIDADE/EMBALAGEM",IF(Y664&gt;Premissas!$B$6,"NÃO COMPRAR - REAJUSTE &gt;5%","COMPRAR")))</f>
        <v>NÃO COMPRAR - REAJUSTE &gt;5%</v>
      </c>
      <c r="AB664" s="18" t="n">
        <f aca="false">IF(W664="DIMEC",S664,IF(W664="MEDCENTRO",U664,""))</f>
        <v>503</v>
      </c>
      <c r="AC664" s="18" t="n">
        <f aca="false">IF(AA664&lt;&gt;"COMPRAR",0,IF(AB664="",I664,MIN(I664,AB664)))</f>
        <v>0</v>
      </c>
      <c r="AD664" s="19" t="n">
        <f aca="false">IF(AC664&gt;0,AC664*V664,0)</f>
        <v>0</v>
      </c>
      <c r="AE664" s="19" t="n">
        <f aca="false">IF(AC664&gt;0,(M664-V664)*AC664,0)</f>
        <v>0</v>
      </c>
      <c r="AF664" s="16" t="str">
        <f aca="false">IF(AA664&lt;&gt;"COMPRAR","",IF(AB664="",IF(X664="","",IF(X664-V664&lt;0.01,"EMPATE TÉCNICO","")),IF(AB664&lt;I664,"ESTOQUE INSUFICIENTE",IF(X664="","",IF(X664-V664&lt;0.01,"EMPATE TÉCNICO","")))))</f>
        <v/>
      </c>
      <c r="AG664" s="16" t="s">
        <v>304</v>
      </c>
      <c r="AH664" s="16" t="s">
        <v>2106</v>
      </c>
    </row>
    <row r="665" customFormat="false" ht="15" hidden="false" customHeight="false" outlineLevel="0" collapsed="false">
      <c r="A665" s="16" t="s">
        <v>2162</v>
      </c>
      <c r="B665" s="17" t="s">
        <v>2163</v>
      </c>
      <c r="C665" s="16" t="s">
        <v>2164</v>
      </c>
      <c r="D665" s="16" t="s">
        <v>2053</v>
      </c>
      <c r="E665" s="18" t="n">
        <v>1</v>
      </c>
      <c r="F665" s="16" t="s">
        <v>41</v>
      </c>
      <c r="G665" s="18" t="n">
        <v>5</v>
      </c>
      <c r="H665" s="16" t="n">
        <v>4.3</v>
      </c>
      <c r="I665" s="18" t="n">
        <v>7</v>
      </c>
      <c r="J665" s="19" t="n">
        <v>19.22</v>
      </c>
      <c r="K665" s="19" t="n">
        <v>19.22</v>
      </c>
      <c r="L665" s="19" t="n">
        <v>19.22</v>
      </c>
      <c r="M665" s="19" t="n">
        <f aca="false">IF(J665&gt;0,J665,K665)*E665</f>
        <v>19.22</v>
      </c>
      <c r="N665" s="20"/>
      <c r="O665" s="21" t="n">
        <f aca="false">IF(R665="","",ROUND(R665*(1-Premissas!$B$4),4))</f>
        <v>37.506</v>
      </c>
      <c r="P665" s="22"/>
      <c r="Q665" s="22"/>
      <c r="R665" s="23" t="n">
        <v>39.48</v>
      </c>
      <c r="S665" s="24"/>
      <c r="T665" s="24"/>
      <c r="U665" s="25" t="n">
        <v>72</v>
      </c>
      <c r="V665" s="19" t="n">
        <f aca="false">IF(COUNT(N665:Q665)=0,"",MIN(N665:Q665))</f>
        <v>37.506</v>
      </c>
      <c r="W665" s="16" t="str">
        <f aca="false">IF(V665="","",INDEX($N$4:$Q$4,MATCH(V665,N665:Q665,0)))</f>
        <v>MEDCENTRO</v>
      </c>
      <c r="X665" s="19" t="str">
        <f aca="false">IF(COUNT(N665:Q665)&lt;2,"",SMALL(N665:Q665,2))</f>
        <v/>
      </c>
      <c r="Y665" s="26" t="n">
        <f aca="false">IF(OR(V665="",M665=0),"",V665/M665-1)</f>
        <v>0.951404786680541</v>
      </c>
      <c r="Z665" s="26" t="n">
        <f aca="false">IF(OR(V665="",L665=""),"",V665/(L665*E665)-1)</f>
        <v>0.951404786680541</v>
      </c>
      <c r="AA665" s="16" t="str">
        <f aca="false">IF(V665="","SEM OFERTA",IF(OR(Y665&gt;Premissas!$B$11,Y665&lt;Premissas!$B$12),"VERIFICAR - UNIDADE/EMBALAGEM",IF(Y665&gt;Premissas!$B$6,"NÃO COMPRAR - REAJUSTE &gt;5%","COMPRAR")))</f>
        <v>NÃO COMPRAR - REAJUSTE &gt;5%</v>
      </c>
      <c r="AB665" s="18" t="n">
        <f aca="false">IF(W665="DIMEC",S665,IF(W665="MEDCENTRO",U665,""))</f>
        <v>72</v>
      </c>
      <c r="AC665" s="18" t="n">
        <f aca="false">IF(AA665&lt;&gt;"COMPRAR",0,IF(AB665="",I665,MIN(I665,AB665)))</f>
        <v>0</v>
      </c>
      <c r="AD665" s="19" t="n">
        <f aca="false">IF(AC665&gt;0,AC665*V665,0)</f>
        <v>0</v>
      </c>
      <c r="AE665" s="19" t="n">
        <f aca="false">IF(AC665&gt;0,(M665-V665)*AC665,0)</f>
        <v>0</v>
      </c>
      <c r="AF665" s="16" t="str">
        <f aca="false">IF(AA665&lt;&gt;"COMPRAR","",IF(AB665="",IF(X665="","",IF(X665-V665&lt;0.01,"EMPATE TÉCNICO","")),IF(AB665&lt;I665,"ESTOQUE INSUFICIENTE",IF(X665="","",IF(X665-V665&lt;0.01,"EMPATE TÉCNICO","")))))</f>
        <v/>
      </c>
      <c r="AG665" s="16" t="s">
        <v>490</v>
      </c>
      <c r="AH665" s="16" t="s">
        <v>2106</v>
      </c>
    </row>
    <row r="666" customFormat="false" ht="15" hidden="false" customHeight="false" outlineLevel="0" collapsed="false">
      <c r="A666" s="16" t="s">
        <v>2165</v>
      </c>
      <c r="B666" s="17" t="s">
        <v>2166</v>
      </c>
      <c r="C666" s="16" t="s">
        <v>2167</v>
      </c>
      <c r="D666" s="16" t="s">
        <v>2168</v>
      </c>
      <c r="E666" s="18" t="n">
        <v>1</v>
      </c>
      <c r="F666" s="16" t="s">
        <v>41</v>
      </c>
      <c r="G666" s="18" t="n">
        <v>13</v>
      </c>
      <c r="H666" s="16" t="n">
        <v>11.8</v>
      </c>
      <c r="I666" s="18" t="n">
        <v>18</v>
      </c>
      <c r="J666" s="19" t="n">
        <v>4.93</v>
      </c>
      <c r="K666" s="19" t="n">
        <v>4.93</v>
      </c>
      <c r="L666" s="19" t="n">
        <v>4.93</v>
      </c>
      <c r="M666" s="19" t="n">
        <f aca="false">IF(J666&gt;0,J666,K666)*E666</f>
        <v>4.93</v>
      </c>
      <c r="N666" s="20" t="n">
        <v>5.13</v>
      </c>
      <c r="O666" s="21" t="n">
        <f aca="false">IF(R666="","",ROUND(R666*(1-Premissas!$B$4),4))</f>
        <v>4.959</v>
      </c>
      <c r="P666" s="22"/>
      <c r="Q666" s="22"/>
      <c r="R666" s="23" t="n">
        <v>5.22</v>
      </c>
      <c r="S666" s="24" t="n">
        <v>1904</v>
      </c>
      <c r="T666" s="24" t="n">
        <v>50</v>
      </c>
      <c r="U666" s="25" t="n">
        <v>1</v>
      </c>
      <c r="V666" s="19" t="n">
        <f aca="false">IF(COUNT(N666:Q666)=0,"",MIN(N666:Q666))</f>
        <v>4.959</v>
      </c>
      <c r="W666" s="16" t="str">
        <f aca="false">IF(V666="","",INDEX($N$4:$Q$4,MATCH(V666,N666:Q666,0)))</f>
        <v>MEDCENTRO</v>
      </c>
      <c r="X666" s="19" t="n">
        <f aca="false">IF(COUNT(N666:Q666)&lt;2,"",SMALL(N666:Q666,2))</f>
        <v>5.13</v>
      </c>
      <c r="Y666" s="26" t="n">
        <f aca="false">IF(OR(V666="",M666=0),"",V666/M666-1)</f>
        <v>0.00588235294117645</v>
      </c>
      <c r="Z666" s="26" t="n">
        <f aca="false">IF(OR(V666="",L666=""),"",V666/(L666*E666)-1)</f>
        <v>0.00588235294117645</v>
      </c>
      <c r="AA666" s="16" t="str">
        <f aca="false">IF(V666="","SEM OFERTA",IF(OR(Y666&gt;Premissas!$B$11,Y666&lt;Premissas!$B$12),"VERIFICAR - UNIDADE/EMBALAGEM",IF(Y666&gt;Premissas!$B$6,"NÃO COMPRAR - REAJUSTE &gt;5%","COMPRAR")))</f>
        <v>COMPRAR</v>
      </c>
      <c r="AB666" s="18" t="n">
        <f aca="false">IF(W666="DIMEC",S666,IF(W666="MEDCENTRO",U666,""))</f>
        <v>1</v>
      </c>
      <c r="AC666" s="18" t="n">
        <f aca="false">IF(AA666&lt;&gt;"COMPRAR",0,IF(AB666="",I666,MIN(I666,AB666)))</f>
        <v>1</v>
      </c>
      <c r="AD666" s="19" t="n">
        <f aca="false">IF(AC666&gt;0,AC666*V666,0)</f>
        <v>4.959</v>
      </c>
      <c r="AE666" s="19" t="n">
        <f aca="false">IF(AC666&gt;0,(M666-V666)*AC666,0)</f>
        <v>-0.0289999999999999</v>
      </c>
      <c r="AF666" s="16" t="str">
        <f aca="false">IF(AA666&lt;&gt;"COMPRAR","",IF(AB666="",IF(X666="","",IF(X666-V666&lt;0.01,"EMPATE TÉCNICO","")),IF(AB666&lt;I666,"ESTOQUE INSUFICIENTE",IF(X666="","",IF(X666-V666&lt;0.01,"EMPATE TÉCNICO","")))))</f>
        <v>ESTOQUE INSUFICIENTE</v>
      </c>
      <c r="AG666" s="16" t="s">
        <v>304</v>
      </c>
      <c r="AH666" s="16" t="s">
        <v>2106</v>
      </c>
    </row>
    <row r="667" customFormat="false" ht="15" hidden="false" customHeight="false" outlineLevel="0" collapsed="false">
      <c r="A667" s="16" t="s">
        <v>2169</v>
      </c>
      <c r="B667" s="17" t="s">
        <v>2170</v>
      </c>
      <c r="C667" s="16" t="s">
        <v>2171</v>
      </c>
      <c r="D667" s="16" t="s">
        <v>519</v>
      </c>
      <c r="E667" s="18" t="n">
        <v>1</v>
      </c>
      <c r="F667" s="16" t="s">
        <v>41</v>
      </c>
      <c r="G667" s="18" t="n">
        <v>28</v>
      </c>
      <c r="H667" s="16" t="n">
        <v>25.8</v>
      </c>
      <c r="I667" s="18" t="n">
        <v>39</v>
      </c>
      <c r="J667" s="19" t="n">
        <v>3.69</v>
      </c>
      <c r="K667" s="19" t="n">
        <v>3.69</v>
      </c>
      <c r="L667" s="19" t="n">
        <v>3.69</v>
      </c>
      <c r="M667" s="19" t="n">
        <f aca="false">IF(J667&gt;0,J667,K667)*E667</f>
        <v>3.69</v>
      </c>
      <c r="N667" s="20" t="n">
        <v>4.79</v>
      </c>
      <c r="O667" s="21" t="n">
        <f aca="false">IF(R667="","",ROUND(R667*(1-Premissas!$B$4),4))</f>
        <v>4.9495</v>
      </c>
      <c r="P667" s="22"/>
      <c r="Q667" s="22"/>
      <c r="R667" s="23" t="n">
        <v>5.21</v>
      </c>
      <c r="S667" s="24" t="n">
        <v>10878</v>
      </c>
      <c r="T667" s="24" t="n">
        <v>30</v>
      </c>
      <c r="U667" s="25" t="n">
        <v>453</v>
      </c>
      <c r="V667" s="19" t="n">
        <f aca="false">IF(COUNT(N667:Q667)=0,"",MIN(N667:Q667))</f>
        <v>4.79</v>
      </c>
      <c r="W667" s="16" t="str">
        <f aca="false">IF(V667="","",INDEX($N$4:$Q$4,MATCH(V667,N667:Q667,0)))</f>
        <v>DIMEC</v>
      </c>
      <c r="X667" s="19" t="n">
        <f aca="false">IF(COUNT(N667:Q667)&lt;2,"",SMALL(N667:Q667,2))</f>
        <v>4.9495</v>
      </c>
      <c r="Y667" s="26" t="n">
        <f aca="false">IF(OR(V667="",M667=0),"",V667/M667-1)</f>
        <v>0.29810298102981</v>
      </c>
      <c r="Z667" s="26" t="n">
        <f aca="false">IF(OR(V667="",L667=""),"",V667/(L667*E667)-1)</f>
        <v>0.29810298102981</v>
      </c>
      <c r="AA667" s="16" t="str">
        <f aca="false">IF(V667="","SEM OFERTA",IF(OR(Y667&gt;Premissas!$B$11,Y667&lt;Premissas!$B$12),"VERIFICAR - UNIDADE/EMBALAGEM",IF(Y667&gt;Premissas!$B$6,"NÃO COMPRAR - REAJUSTE &gt;5%","COMPRAR")))</f>
        <v>NÃO COMPRAR - REAJUSTE &gt;5%</v>
      </c>
      <c r="AB667" s="18" t="n">
        <f aca="false">IF(W667="DIMEC",S667,IF(W667="MEDCENTRO",U667,""))</f>
        <v>10878</v>
      </c>
      <c r="AC667" s="18" t="n">
        <f aca="false">IF(AA667&lt;&gt;"COMPRAR",0,IF(AB667="",I667,MIN(I667,AB667)))</f>
        <v>0</v>
      </c>
      <c r="AD667" s="19" t="n">
        <f aca="false">IF(AC667&gt;0,AC667*V667,0)</f>
        <v>0</v>
      </c>
      <c r="AE667" s="19" t="n">
        <f aca="false">IF(AC667&gt;0,(M667-V667)*AC667,0)</f>
        <v>0</v>
      </c>
      <c r="AF667" s="16" t="str">
        <f aca="false">IF(AA667&lt;&gt;"COMPRAR","",IF(AB667="",IF(X667="","",IF(X667-V667&lt;0.01,"EMPATE TÉCNICO","")),IF(AB667&lt;I667,"ESTOQUE INSUFICIENTE",IF(X667="","",IF(X667-V667&lt;0.01,"EMPATE TÉCNICO","")))))</f>
        <v/>
      </c>
      <c r="AG667" s="16" t="s">
        <v>304</v>
      </c>
      <c r="AH667" s="16" t="s">
        <v>2106</v>
      </c>
    </row>
    <row r="668" customFormat="false" ht="15" hidden="false" customHeight="false" outlineLevel="0" collapsed="false">
      <c r="A668" s="16" t="s">
        <v>2172</v>
      </c>
      <c r="B668" s="17" t="s">
        <v>2173</v>
      </c>
      <c r="C668" s="16" t="s">
        <v>2174</v>
      </c>
      <c r="D668" s="16" t="s">
        <v>519</v>
      </c>
      <c r="E668" s="18" t="n">
        <v>1</v>
      </c>
      <c r="F668" s="16" t="s">
        <v>41</v>
      </c>
      <c r="G668" s="18" t="n">
        <v>78</v>
      </c>
      <c r="H668" s="16" t="n">
        <v>41.3</v>
      </c>
      <c r="I668" s="18" t="n">
        <v>28</v>
      </c>
      <c r="J668" s="19" t="n">
        <v>4.02</v>
      </c>
      <c r="K668" s="19" t="n">
        <v>4.02</v>
      </c>
      <c r="L668" s="19" t="n">
        <v>4.02</v>
      </c>
      <c r="M668" s="19" t="n">
        <f aca="false">IF(J668&gt;0,J668,K668)*E668</f>
        <v>4.02</v>
      </c>
      <c r="N668" s="20" t="n">
        <v>4.71</v>
      </c>
      <c r="O668" s="21" t="n">
        <f aca="false">IF(R668="","",ROUND(R668*(1-Premissas!$B$4),4))</f>
        <v>5.1775</v>
      </c>
      <c r="P668" s="22"/>
      <c r="Q668" s="22"/>
      <c r="R668" s="23" t="n">
        <v>5.45</v>
      </c>
      <c r="S668" s="24" t="n">
        <v>3752</v>
      </c>
      <c r="T668" s="24" t="n">
        <v>30</v>
      </c>
      <c r="U668" s="25" t="n">
        <v>1674</v>
      </c>
      <c r="V668" s="19" t="n">
        <f aca="false">IF(COUNT(N668:Q668)=0,"",MIN(N668:Q668))</f>
        <v>4.71</v>
      </c>
      <c r="W668" s="16" t="str">
        <f aca="false">IF(V668="","",INDEX($N$4:$Q$4,MATCH(V668,N668:Q668,0)))</f>
        <v>DIMEC</v>
      </c>
      <c r="X668" s="19" t="n">
        <f aca="false">IF(COUNT(N668:Q668)&lt;2,"",SMALL(N668:Q668,2))</f>
        <v>5.1775</v>
      </c>
      <c r="Y668" s="26" t="n">
        <f aca="false">IF(OR(V668="",M668=0),"",V668/M668-1)</f>
        <v>0.171641791044776</v>
      </c>
      <c r="Z668" s="26" t="n">
        <f aca="false">IF(OR(V668="",L668=""),"",V668/(L668*E668)-1)</f>
        <v>0.171641791044776</v>
      </c>
      <c r="AA668" s="16" t="str">
        <f aca="false">IF(V668="","SEM OFERTA",IF(OR(Y668&gt;Premissas!$B$11,Y668&lt;Premissas!$B$12),"VERIFICAR - UNIDADE/EMBALAGEM",IF(Y668&gt;Premissas!$B$6,"NÃO COMPRAR - REAJUSTE &gt;5%","COMPRAR")))</f>
        <v>NÃO COMPRAR - REAJUSTE &gt;5%</v>
      </c>
      <c r="AB668" s="18" t="n">
        <f aca="false">IF(W668="DIMEC",S668,IF(W668="MEDCENTRO",U668,""))</f>
        <v>3752</v>
      </c>
      <c r="AC668" s="18" t="n">
        <f aca="false">IF(AA668&lt;&gt;"COMPRAR",0,IF(AB668="",I668,MIN(I668,AB668)))</f>
        <v>0</v>
      </c>
      <c r="AD668" s="19" t="n">
        <f aca="false">IF(AC668&gt;0,AC668*V668,0)</f>
        <v>0</v>
      </c>
      <c r="AE668" s="19" t="n">
        <f aca="false">IF(AC668&gt;0,(M668-V668)*AC668,0)</f>
        <v>0</v>
      </c>
      <c r="AF668" s="16" t="str">
        <f aca="false">IF(AA668&lt;&gt;"COMPRAR","",IF(AB668="",IF(X668="","",IF(X668-V668&lt;0.01,"EMPATE TÉCNICO","")),IF(AB668&lt;I668,"ESTOQUE INSUFICIENTE",IF(X668="","",IF(X668-V668&lt;0.01,"EMPATE TÉCNICO","")))))</f>
        <v/>
      </c>
      <c r="AG668" s="16" t="s">
        <v>304</v>
      </c>
      <c r="AH668" s="16" t="s">
        <v>2106</v>
      </c>
    </row>
    <row r="669" customFormat="false" ht="15" hidden="false" customHeight="false" outlineLevel="0" collapsed="false">
      <c r="A669" s="16" t="s">
        <v>2175</v>
      </c>
      <c r="B669" s="17" t="s">
        <v>2176</v>
      </c>
      <c r="C669" s="16" t="s">
        <v>2177</v>
      </c>
      <c r="D669" s="16" t="s">
        <v>481</v>
      </c>
      <c r="E669" s="18" t="n">
        <v>1</v>
      </c>
      <c r="F669" s="16" t="s">
        <v>42</v>
      </c>
      <c r="G669" s="18" t="n">
        <v>2</v>
      </c>
      <c r="H669" s="16" t="n">
        <v>3.2</v>
      </c>
      <c r="I669" s="18" t="n">
        <v>7</v>
      </c>
      <c r="J669" s="19" t="n">
        <v>13.72</v>
      </c>
      <c r="K669" s="19" t="n">
        <v>13.72</v>
      </c>
      <c r="L669" s="19" t="n">
        <v>13.72</v>
      </c>
      <c r="M669" s="19" t="n">
        <f aca="false">IF(J669&gt;0,J669,K669)*E669</f>
        <v>13.72</v>
      </c>
      <c r="N669" s="20" t="n">
        <v>14.5</v>
      </c>
      <c r="O669" s="21" t="n">
        <f aca="false">IF(R669="","",ROUND(R669*(1-Premissas!$B$4),4))</f>
        <v>13.68</v>
      </c>
      <c r="P669" s="22"/>
      <c r="Q669" s="22"/>
      <c r="R669" s="23" t="n">
        <v>14.4</v>
      </c>
      <c r="S669" s="24" t="n">
        <v>299</v>
      </c>
      <c r="T669" s="24" t="n">
        <v>60</v>
      </c>
      <c r="U669" s="25" t="n">
        <v>258</v>
      </c>
      <c r="V669" s="19" t="n">
        <f aca="false">IF(COUNT(N669:Q669)=0,"",MIN(N669:Q669))</f>
        <v>13.68</v>
      </c>
      <c r="W669" s="16" t="str">
        <f aca="false">IF(V669="","",INDEX($N$4:$Q$4,MATCH(V669,N669:Q669,0)))</f>
        <v>MEDCENTRO</v>
      </c>
      <c r="X669" s="19" t="n">
        <f aca="false">IF(COUNT(N669:Q669)&lt;2,"",SMALL(N669:Q669,2))</f>
        <v>14.5</v>
      </c>
      <c r="Y669" s="26" t="n">
        <f aca="false">IF(OR(V669="",M669=0),"",V669/M669-1)</f>
        <v>-0.00291545189504383</v>
      </c>
      <c r="Z669" s="26" t="n">
        <f aca="false">IF(OR(V669="",L669=""),"",V669/(L669*E669)-1)</f>
        <v>-0.00291545189504383</v>
      </c>
      <c r="AA669" s="16" t="str">
        <f aca="false">IF(V669="","SEM OFERTA",IF(OR(Y669&gt;Premissas!$B$11,Y669&lt;Premissas!$B$12),"VERIFICAR - UNIDADE/EMBALAGEM",IF(Y669&gt;Premissas!$B$6,"NÃO COMPRAR - REAJUSTE &gt;5%","COMPRAR")))</f>
        <v>COMPRAR</v>
      </c>
      <c r="AB669" s="18" t="n">
        <f aca="false">IF(W669="DIMEC",S669,IF(W669="MEDCENTRO",U669,""))</f>
        <v>258</v>
      </c>
      <c r="AC669" s="18" t="n">
        <f aca="false">IF(AA669&lt;&gt;"COMPRAR",0,IF(AB669="",I669,MIN(I669,AB669)))</f>
        <v>7</v>
      </c>
      <c r="AD669" s="19" t="n">
        <f aca="false">IF(AC669&gt;0,AC669*V669,0)</f>
        <v>95.76</v>
      </c>
      <c r="AE669" s="19" t="n">
        <f aca="false">IF(AC669&gt;0,(M669-V669)*AC669,0)</f>
        <v>0.280000000000006</v>
      </c>
      <c r="AF669" s="16" t="str">
        <f aca="false">IF(AA669&lt;&gt;"COMPRAR","",IF(AB669="",IF(X669="","",IF(X669-V669&lt;0.01,"EMPATE TÉCNICO","")),IF(AB669&lt;I669,"ESTOQUE INSUFICIENTE",IF(X669="","",IF(X669-V669&lt;0.01,"EMPATE TÉCNICO","")))))</f>
        <v/>
      </c>
      <c r="AG669" s="16" t="s">
        <v>490</v>
      </c>
      <c r="AH669" s="16" t="s">
        <v>2106</v>
      </c>
    </row>
    <row r="670" customFormat="false" ht="15" hidden="false" customHeight="false" outlineLevel="0" collapsed="false">
      <c r="A670" s="16" t="s">
        <v>2178</v>
      </c>
      <c r="B670" s="17" t="s">
        <v>2179</v>
      </c>
      <c r="C670" s="16" t="s">
        <v>2180</v>
      </c>
      <c r="D670" s="16" t="s">
        <v>297</v>
      </c>
      <c r="E670" s="18" t="n">
        <v>1</v>
      </c>
      <c r="F670" s="16" t="s">
        <v>42</v>
      </c>
      <c r="G670" s="18" t="n">
        <v>3</v>
      </c>
      <c r="H670" s="16" t="n">
        <v>3</v>
      </c>
      <c r="I670" s="18" t="n">
        <v>5</v>
      </c>
      <c r="J670" s="19" t="n">
        <v>3.61</v>
      </c>
      <c r="K670" s="19" t="n">
        <v>3.61</v>
      </c>
      <c r="L670" s="19" t="n">
        <v>3.61</v>
      </c>
      <c r="M670" s="19" t="n">
        <f aca="false">IF(J670&gt;0,J670,K670)*E670</f>
        <v>3.61</v>
      </c>
      <c r="N670" s="20" t="n">
        <v>3.61</v>
      </c>
      <c r="O670" s="21" t="n">
        <f aca="false">IF(R670="","",ROUND(R670*(1-Premissas!$B$4),4))</f>
        <v>3.6575</v>
      </c>
      <c r="P670" s="22"/>
      <c r="Q670" s="22"/>
      <c r="R670" s="23" t="n">
        <v>3.85</v>
      </c>
      <c r="S670" s="24" t="n">
        <v>1815</v>
      </c>
      <c r="T670" s="24" t="n">
        <v>144</v>
      </c>
      <c r="U670" s="25" t="n">
        <v>127</v>
      </c>
      <c r="V670" s="19" t="n">
        <f aca="false">IF(COUNT(N670:Q670)=0,"",MIN(N670:Q670))</f>
        <v>3.61</v>
      </c>
      <c r="W670" s="16" t="str">
        <f aca="false">IF(V670="","",INDEX($N$4:$Q$4,MATCH(V670,N670:Q670,0)))</f>
        <v>DIMEC</v>
      </c>
      <c r="X670" s="19" t="n">
        <f aca="false">IF(COUNT(N670:Q670)&lt;2,"",SMALL(N670:Q670,2))</f>
        <v>3.6575</v>
      </c>
      <c r="Y670" s="26" t="n">
        <f aca="false">IF(OR(V670="",M670=0),"",V670/M670-1)</f>
        <v>0</v>
      </c>
      <c r="Z670" s="26" t="n">
        <f aca="false">IF(OR(V670="",L670=""),"",V670/(L670*E670)-1)</f>
        <v>0</v>
      </c>
      <c r="AA670" s="16" t="str">
        <f aca="false">IF(V670="","SEM OFERTA",IF(OR(Y670&gt;Premissas!$B$11,Y670&lt;Premissas!$B$12),"VERIFICAR - UNIDADE/EMBALAGEM",IF(Y670&gt;Premissas!$B$6,"NÃO COMPRAR - REAJUSTE &gt;5%","COMPRAR")))</f>
        <v>COMPRAR</v>
      </c>
      <c r="AB670" s="18" t="n">
        <f aca="false">IF(W670="DIMEC",S670,IF(W670="MEDCENTRO",U670,""))</f>
        <v>1815</v>
      </c>
      <c r="AC670" s="18" t="n">
        <f aca="false">IF(AA670&lt;&gt;"COMPRAR",0,IF(AB670="",I670,MIN(I670,AB670)))</f>
        <v>5</v>
      </c>
      <c r="AD670" s="19" t="n">
        <f aca="false">IF(AC670&gt;0,AC670*V670,0)</f>
        <v>18.05</v>
      </c>
      <c r="AE670" s="19" t="n">
        <f aca="false">IF(AC670&gt;0,(M670-V670)*AC670,0)</f>
        <v>0</v>
      </c>
      <c r="AF670" s="16" t="str">
        <f aca="false">IF(AA670&lt;&gt;"COMPRAR","",IF(AB670="",IF(X670="","",IF(X670-V670&lt;0.01,"EMPATE TÉCNICO","")),IF(AB670&lt;I670,"ESTOQUE INSUFICIENTE",IF(X670="","",IF(X670-V670&lt;0.01,"EMPATE TÉCNICO","")))))</f>
        <v/>
      </c>
      <c r="AG670" s="16" t="s">
        <v>304</v>
      </c>
      <c r="AH670" s="16" t="s">
        <v>2106</v>
      </c>
    </row>
    <row r="671" customFormat="false" ht="15" hidden="false" customHeight="false" outlineLevel="0" collapsed="false">
      <c r="A671" s="16" t="s">
        <v>2181</v>
      </c>
      <c r="B671" s="17" t="s">
        <v>2182</v>
      </c>
      <c r="C671" s="16" t="s">
        <v>2183</v>
      </c>
      <c r="D671" s="16" t="s">
        <v>297</v>
      </c>
      <c r="E671" s="18" t="n">
        <v>1</v>
      </c>
      <c r="F671" s="16" t="s">
        <v>43</v>
      </c>
      <c r="G671" s="18" t="n">
        <v>3</v>
      </c>
      <c r="H671" s="16" t="n">
        <v>1.7</v>
      </c>
      <c r="I671" s="18" t="n">
        <v>2</v>
      </c>
      <c r="J671" s="19" t="n">
        <v>3.25</v>
      </c>
      <c r="K671" s="19" t="n">
        <v>3.25</v>
      </c>
      <c r="L671" s="19" t="n">
        <v>3.25</v>
      </c>
      <c r="M671" s="19" t="n">
        <f aca="false">IF(J671&gt;0,J671,K671)*E671</f>
        <v>3.25</v>
      </c>
      <c r="N671" s="20" t="n">
        <v>3.6</v>
      </c>
      <c r="O671" s="21" t="n">
        <f aca="false">IF(R671="","",ROUND(R671*(1-Premissas!$B$4),4))</f>
        <v>3.667</v>
      </c>
      <c r="P671" s="22"/>
      <c r="Q671" s="22"/>
      <c r="R671" s="23" t="n">
        <v>3.86</v>
      </c>
      <c r="S671" s="24" t="n">
        <v>659</v>
      </c>
      <c r="T671" s="24" t="n">
        <v>144</v>
      </c>
      <c r="U671" s="25" t="n">
        <v>105</v>
      </c>
      <c r="V671" s="19" t="n">
        <f aca="false">IF(COUNT(N671:Q671)=0,"",MIN(N671:Q671))</f>
        <v>3.6</v>
      </c>
      <c r="W671" s="16" t="str">
        <f aca="false">IF(V671="","",INDEX($N$4:$Q$4,MATCH(V671,N671:Q671,0)))</f>
        <v>DIMEC</v>
      </c>
      <c r="X671" s="19" t="n">
        <f aca="false">IF(COUNT(N671:Q671)&lt;2,"",SMALL(N671:Q671,2))</f>
        <v>3.667</v>
      </c>
      <c r="Y671" s="26" t="n">
        <f aca="false">IF(OR(V671="",M671=0),"",V671/M671-1)</f>
        <v>0.107692307692308</v>
      </c>
      <c r="Z671" s="26" t="n">
        <f aca="false">IF(OR(V671="",L671=""),"",V671/(L671*E671)-1)</f>
        <v>0.107692307692308</v>
      </c>
      <c r="AA671" s="16" t="str">
        <f aca="false">IF(V671="","SEM OFERTA",IF(OR(Y671&gt;Premissas!$B$11,Y671&lt;Premissas!$B$12),"VERIFICAR - UNIDADE/EMBALAGEM",IF(Y671&gt;Premissas!$B$6,"NÃO COMPRAR - REAJUSTE &gt;5%","COMPRAR")))</f>
        <v>NÃO COMPRAR - REAJUSTE &gt;5%</v>
      </c>
      <c r="AB671" s="18" t="n">
        <f aca="false">IF(W671="DIMEC",S671,IF(W671="MEDCENTRO",U671,""))</f>
        <v>659</v>
      </c>
      <c r="AC671" s="18" t="n">
        <f aca="false">IF(AA671&lt;&gt;"COMPRAR",0,IF(AB671="",I671,MIN(I671,AB671)))</f>
        <v>0</v>
      </c>
      <c r="AD671" s="19" t="n">
        <f aca="false">IF(AC671&gt;0,AC671*V671,0)</f>
        <v>0</v>
      </c>
      <c r="AE671" s="19" t="n">
        <f aca="false">IF(AC671&gt;0,(M671-V671)*AC671,0)</f>
        <v>0</v>
      </c>
      <c r="AF671" s="16" t="str">
        <f aca="false">IF(AA671&lt;&gt;"COMPRAR","",IF(AB671="",IF(X671="","",IF(X671-V671&lt;0.01,"EMPATE TÉCNICO","")),IF(AB671&lt;I671,"ESTOQUE INSUFICIENTE",IF(X671="","",IF(X671-V671&lt;0.01,"EMPATE TÉCNICO","")))))</f>
        <v/>
      </c>
      <c r="AG671" s="16" t="s">
        <v>298</v>
      </c>
      <c r="AH671" s="16" t="s">
        <v>2106</v>
      </c>
    </row>
    <row r="672" customFormat="false" ht="15" hidden="false" customHeight="false" outlineLevel="0" collapsed="false">
      <c r="A672" s="16" t="s">
        <v>2184</v>
      </c>
      <c r="B672" s="17" t="s">
        <v>2185</v>
      </c>
      <c r="C672" s="16" t="s">
        <v>2186</v>
      </c>
      <c r="D672" s="16" t="s">
        <v>463</v>
      </c>
      <c r="E672" s="18" t="n">
        <v>1</v>
      </c>
      <c r="F672" s="16" t="s">
        <v>43</v>
      </c>
      <c r="G672" s="18" t="n">
        <v>0</v>
      </c>
      <c r="H672" s="16" t="n">
        <v>0.2</v>
      </c>
      <c r="I672" s="18" t="n">
        <v>1</v>
      </c>
      <c r="J672" s="19" t="n">
        <v>6.59</v>
      </c>
      <c r="K672" s="19" t="n">
        <v>6.59</v>
      </c>
      <c r="L672" s="19" t="n">
        <v>6.59</v>
      </c>
      <c r="M672" s="19" t="n">
        <f aca="false">IF(J672&gt;0,J672,K672)*E672</f>
        <v>6.59</v>
      </c>
      <c r="N672" s="20" t="n">
        <v>4.49</v>
      </c>
      <c r="O672" s="21" t="n">
        <f aca="false">IF(R672="","",ROUND(R672*(1-Premissas!$B$4),4))</f>
        <v>9.6995</v>
      </c>
      <c r="P672" s="22"/>
      <c r="Q672" s="22"/>
      <c r="R672" s="23" t="n">
        <v>10.21</v>
      </c>
      <c r="S672" s="24" t="n">
        <v>16</v>
      </c>
      <c r="T672" s="24" t="n">
        <v>100</v>
      </c>
      <c r="U672" s="25" t="n">
        <v>50</v>
      </c>
      <c r="V672" s="19" t="n">
        <f aca="false">IF(COUNT(N672:Q672)=0,"",MIN(N672:Q672))</f>
        <v>4.49</v>
      </c>
      <c r="W672" s="16" t="str">
        <f aca="false">IF(V672="","",INDEX($N$4:$Q$4,MATCH(V672,N672:Q672,0)))</f>
        <v>DIMEC</v>
      </c>
      <c r="X672" s="19" t="n">
        <f aca="false">IF(COUNT(N672:Q672)&lt;2,"",SMALL(N672:Q672,2))</f>
        <v>9.6995</v>
      </c>
      <c r="Y672" s="26" t="n">
        <f aca="false">IF(OR(V672="",M672=0),"",V672/M672-1)</f>
        <v>-0.31866464339909</v>
      </c>
      <c r="Z672" s="26" t="n">
        <f aca="false">IF(OR(V672="",L672=""),"",V672/(L672*E672)-1)</f>
        <v>-0.31866464339909</v>
      </c>
      <c r="AA672" s="16" t="str">
        <f aca="false">IF(V672="","SEM OFERTA",IF(OR(Y672&gt;Premissas!$B$11,Y672&lt;Premissas!$B$12),"VERIFICAR - UNIDADE/EMBALAGEM",IF(Y672&gt;Premissas!$B$6,"NÃO COMPRAR - REAJUSTE &gt;5%","COMPRAR")))</f>
        <v>COMPRAR</v>
      </c>
      <c r="AB672" s="18" t="n">
        <f aca="false">IF(W672="DIMEC",S672,IF(W672="MEDCENTRO",U672,""))</f>
        <v>16</v>
      </c>
      <c r="AC672" s="18" t="n">
        <f aca="false">IF(AA672&lt;&gt;"COMPRAR",0,IF(AB672="",I672,MIN(I672,AB672)))</f>
        <v>1</v>
      </c>
      <c r="AD672" s="19" t="n">
        <f aca="false">IF(AC672&gt;0,AC672*V672,0)</f>
        <v>4.49</v>
      </c>
      <c r="AE672" s="19" t="n">
        <f aca="false">IF(AC672&gt;0,(M672-V672)*AC672,0)</f>
        <v>2.1</v>
      </c>
      <c r="AF672" s="16" t="str">
        <f aca="false">IF(AA672&lt;&gt;"COMPRAR","",IF(AB672="",IF(X672="","",IF(X672-V672&lt;0.01,"EMPATE TÉCNICO","")),IF(AB672&lt;I672,"ESTOQUE INSUFICIENTE",IF(X672="","",IF(X672-V672&lt;0.01,"EMPATE TÉCNICO","")))))</f>
        <v/>
      </c>
      <c r="AG672" s="16" t="s">
        <v>304</v>
      </c>
      <c r="AH672" s="16" t="s">
        <v>2106</v>
      </c>
    </row>
    <row r="673" customFormat="false" ht="15" hidden="false" customHeight="false" outlineLevel="0" collapsed="false">
      <c r="A673" s="16" t="s">
        <v>2187</v>
      </c>
      <c r="B673" s="17" t="s">
        <v>2188</v>
      </c>
      <c r="C673" s="16" t="s">
        <v>2189</v>
      </c>
      <c r="D673" s="16" t="s">
        <v>1886</v>
      </c>
      <c r="E673" s="18" t="n">
        <v>1</v>
      </c>
      <c r="F673" s="16" t="s">
        <v>41</v>
      </c>
      <c r="G673" s="18" t="n">
        <v>1</v>
      </c>
      <c r="H673" s="16" t="n">
        <v>9.9</v>
      </c>
      <c r="I673" s="18" t="n">
        <v>25</v>
      </c>
      <c r="J673" s="19" t="n">
        <v>4.99</v>
      </c>
      <c r="K673" s="19" t="n">
        <v>4.99</v>
      </c>
      <c r="L673" s="19" t="n">
        <v>4.99</v>
      </c>
      <c r="M673" s="19" t="n">
        <f aca="false">IF(J673&gt;0,J673,K673)*E673</f>
        <v>4.99</v>
      </c>
      <c r="N673" s="20" t="n">
        <v>6.74</v>
      </c>
      <c r="O673" s="21" t="str">
        <f aca="false">IF(R673="","",ROUND(R673*(1-Premissas!$B$4),4))</f>
        <v/>
      </c>
      <c r="P673" s="22"/>
      <c r="Q673" s="22"/>
      <c r="R673" s="23"/>
      <c r="S673" s="24" t="n">
        <v>288</v>
      </c>
      <c r="T673" s="24" t="n">
        <v>60</v>
      </c>
      <c r="U673" s="25"/>
      <c r="V673" s="19" t="n">
        <f aca="false">IF(COUNT(N673:Q673)=0,"",MIN(N673:Q673))</f>
        <v>6.74</v>
      </c>
      <c r="W673" s="16" t="str">
        <f aca="false">IF(V673="","",INDEX($N$4:$Q$4,MATCH(V673,N673:Q673,0)))</f>
        <v>DIMEC</v>
      </c>
      <c r="X673" s="19" t="str">
        <f aca="false">IF(COUNT(N673:Q673)&lt;2,"",SMALL(N673:Q673,2))</f>
        <v/>
      </c>
      <c r="Y673" s="26" t="n">
        <f aca="false">IF(OR(V673="",M673=0),"",V673/M673-1)</f>
        <v>0.350701402805611</v>
      </c>
      <c r="Z673" s="26" t="n">
        <f aca="false">IF(OR(V673="",L673=""),"",V673/(L673*E673)-1)</f>
        <v>0.350701402805611</v>
      </c>
      <c r="AA673" s="16" t="str">
        <f aca="false">IF(V673="","SEM OFERTA",IF(OR(Y673&gt;Premissas!$B$11,Y673&lt;Premissas!$B$12),"VERIFICAR - UNIDADE/EMBALAGEM",IF(Y673&gt;Premissas!$B$6,"NÃO COMPRAR - REAJUSTE &gt;5%","COMPRAR")))</f>
        <v>NÃO COMPRAR - REAJUSTE &gt;5%</v>
      </c>
      <c r="AB673" s="18" t="n">
        <f aca="false">IF(W673="DIMEC",S673,IF(W673="MEDCENTRO",U673,""))</f>
        <v>288</v>
      </c>
      <c r="AC673" s="18" t="n">
        <f aca="false">IF(AA673&lt;&gt;"COMPRAR",0,IF(AB673="",I673,MIN(I673,AB673)))</f>
        <v>0</v>
      </c>
      <c r="AD673" s="19" t="n">
        <f aca="false">IF(AC673&gt;0,AC673*V673,0)</f>
        <v>0</v>
      </c>
      <c r="AE673" s="19" t="n">
        <f aca="false">IF(AC673&gt;0,(M673-V673)*AC673,0)</f>
        <v>0</v>
      </c>
      <c r="AF673" s="16" t="str">
        <f aca="false">IF(AA673&lt;&gt;"COMPRAR","",IF(AB673="",IF(X673="","",IF(X673-V673&lt;0.01,"EMPATE TÉCNICO","")),IF(AB673&lt;I673,"ESTOQUE INSUFICIENTE",IF(X673="","",IF(X673-V673&lt;0.01,"EMPATE TÉCNICO","")))))</f>
        <v/>
      </c>
      <c r="AG673" s="16" t="s">
        <v>763</v>
      </c>
      <c r="AH673" s="16" t="s">
        <v>2106</v>
      </c>
    </row>
    <row r="674" customFormat="false" ht="15" hidden="false" customHeight="false" outlineLevel="0" collapsed="false">
      <c r="A674" s="16" t="s">
        <v>2190</v>
      </c>
      <c r="B674" s="17" t="s">
        <v>2191</v>
      </c>
      <c r="C674" s="16" t="s">
        <v>2192</v>
      </c>
      <c r="D674" s="16" t="s">
        <v>2193</v>
      </c>
      <c r="E674" s="18" t="n">
        <v>1</v>
      </c>
      <c r="F674" s="16" t="s">
        <v>41</v>
      </c>
      <c r="G674" s="18" t="n">
        <v>7</v>
      </c>
      <c r="H674" s="16" t="n">
        <v>10.4</v>
      </c>
      <c r="I674" s="18" t="n">
        <v>20</v>
      </c>
      <c r="J674" s="19" t="n">
        <v>3.68</v>
      </c>
      <c r="K674" s="19" t="n">
        <v>3.68</v>
      </c>
      <c r="L674" s="19" t="n">
        <v>3.68</v>
      </c>
      <c r="M674" s="19" t="n">
        <f aca="false">IF(J674&gt;0,J674,K674)*E674</f>
        <v>3.68</v>
      </c>
      <c r="N674" s="20" t="n">
        <v>4.47</v>
      </c>
      <c r="O674" s="21" t="str">
        <f aca="false">IF(R674="","",ROUND(R674*(1-Premissas!$B$4),4))</f>
        <v/>
      </c>
      <c r="P674" s="22"/>
      <c r="Q674" s="22"/>
      <c r="R674" s="23"/>
      <c r="S674" s="24" t="n">
        <v>1416</v>
      </c>
      <c r="T674" s="24" t="n">
        <v>100</v>
      </c>
      <c r="U674" s="25"/>
      <c r="V674" s="19" t="n">
        <f aca="false">IF(COUNT(N674:Q674)=0,"",MIN(N674:Q674))</f>
        <v>4.47</v>
      </c>
      <c r="W674" s="16" t="str">
        <f aca="false">IF(V674="","",INDEX($N$4:$Q$4,MATCH(V674,N674:Q674,0)))</f>
        <v>DIMEC</v>
      </c>
      <c r="X674" s="19" t="str">
        <f aca="false">IF(COUNT(N674:Q674)&lt;2,"",SMALL(N674:Q674,2))</f>
        <v/>
      </c>
      <c r="Y674" s="26" t="n">
        <f aca="false">IF(OR(V674="",M674=0),"",V674/M674-1)</f>
        <v>0.214673913043478</v>
      </c>
      <c r="Z674" s="26" t="n">
        <f aca="false">IF(OR(V674="",L674=""),"",V674/(L674*E674)-1)</f>
        <v>0.214673913043478</v>
      </c>
      <c r="AA674" s="16" t="str">
        <f aca="false">IF(V674="","SEM OFERTA",IF(OR(Y674&gt;Premissas!$B$11,Y674&lt;Premissas!$B$12),"VERIFICAR - UNIDADE/EMBALAGEM",IF(Y674&gt;Premissas!$B$6,"NÃO COMPRAR - REAJUSTE &gt;5%","COMPRAR")))</f>
        <v>NÃO COMPRAR - REAJUSTE &gt;5%</v>
      </c>
      <c r="AB674" s="18" t="n">
        <f aca="false">IF(W674="DIMEC",S674,IF(W674="MEDCENTRO",U674,""))</f>
        <v>1416</v>
      </c>
      <c r="AC674" s="18" t="n">
        <f aca="false">IF(AA674&lt;&gt;"COMPRAR",0,IF(AB674="",I674,MIN(I674,AB674)))</f>
        <v>0</v>
      </c>
      <c r="AD674" s="19" t="n">
        <f aca="false">IF(AC674&gt;0,AC674*V674,0)</f>
        <v>0</v>
      </c>
      <c r="AE674" s="19" t="n">
        <f aca="false">IF(AC674&gt;0,(M674-V674)*AC674,0)</f>
        <v>0</v>
      </c>
      <c r="AF674" s="16" t="str">
        <f aca="false">IF(AA674&lt;&gt;"COMPRAR","",IF(AB674="",IF(X674="","",IF(X674-V674&lt;0.01,"EMPATE TÉCNICO","")),IF(AB674&lt;I674,"ESTOQUE INSUFICIENTE",IF(X674="","",IF(X674-V674&lt;0.01,"EMPATE TÉCNICO","")))))</f>
        <v/>
      </c>
      <c r="AG674" s="16" t="s">
        <v>520</v>
      </c>
      <c r="AH674" s="16" t="s">
        <v>2106</v>
      </c>
    </row>
    <row r="675" customFormat="false" ht="15" hidden="false" customHeight="false" outlineLevel="0" collapsed="false">
      <c r="A675" s="16" t="s">
        <v>2194</v>
      </c>
      <c r="B675" s="17" t="s">
        <v>2195</v>
      </c>
      <c r="C675" s="16" t="s">
        <v>2196</v>
      </c>
      <c r="D675" s="16"/>
      <c r="E675" s="18" t="n">
        <v>1</v>
      </c>
      <c r="F675" s="16" t="s">
        <v>43</v>
      </c>
      <c r="G675" s="18" t="n">
        <v>0</v>
      </c>
      <c r="H675" s="16" t="n">
        <v>0.3</v>
      </c>
      <c r="I675" s="18" t="n">
        <v>1</v>
      </c>
      <c r="J675" s="19" t="n">
        <v>14.62</v>
      </c>
      <c r="K675" s="19" t="n">
        <v>14.62</v>
      </c>
      <c r="L675" s="19" t="n">
        <v>14.62</v>
      </c>
      <c r="M675" s="19" t="n">
        <f aca="false">IF(J675&gt;0,J675,K675)*E675</f>
        <v>14.62</v>
      </c>
      <c r="N675" s="20"/>
      <c r="O675" s="21" t="n">
        <f aca="false">IF(R675="","",ROUND(R675*(1-Premissas!$B$4),4))</f>
        <v>14.934</v>
      </c>
      <c r="P675" s="22"/>
      <c r="Q675" s="22"/>
      <c r="R675" s="23" t="n">
        <v>15.72</v>
      </c>
      <c r="S675" s="24"/>
      <c r="T675" s="24"/>
      <c r="U675" s="25" t="n">
        <v>4</v>
      </c>
      <c r="V675" s="19" t="n">
        <f aca="false">IF(COUNT(N675:Q675)=0,"",MIN(N675:Q675))</f>
        <v>14.934</v>
      </c>
      <c r="W675" s="16" t="str">
        <f aca="false">IF(V675="","",INDEX($N$4:$Q$4,MATCH(V675,N675:Q675,0)))</f>
        <v>MEDCENTRO</v>
      </c>
      <c r="X675" s="19" t="str">
        <f aca="false">IF(COUNT(N675:Q675)&lt;2,"",SMALL(N675:Q675,2))</f>
        <v/>
      </c>
      <c r="Y675" s="26" t="n">
        <f aca="false">IF(OR(V675="",M675=0),"",V675/M675-1)</f>
        <v>0.0214774281805745</v>
      </c>
      <c r="Z675" s="26" t="n">
        <f aca="false">IF(OR(V675="",L675=""),"",V675/(L675*E675)-1)</f>
        <v>0.0214774281805745</v>
      </c>
      <c r="AA675" s="16" t="str">
        <f aca="false">IF(V675="","SEM OFERTA",IF(OR(Y675&gt;Premissas!$B$11,Y675&lt;Premissas!$B$12),"VERIFICAR - UNIDADE/EMBALAGEM",IF(Y675&gt;Premissas!$B$6,"NÃO COMPRAR - REAJUSTE &gt;5%","COMPRAR")))</f>
        <v>COMPRAR</v>
      </c>
      <c r="AB675" s="18" t="n">
        <f aca="false">IF(W675="DIMEC",S675,IF(W675="MEDCENTRO",U675,""))</f>
        <v>4</v>
      </c>
      <c r="AC675" s="18" t="n">
        <f aca="false">IF(AA675&lt;&gt;"COMPRAR",0,IF(AB675="",I675,MIN(I675,AB675)))</f>
        <v>1</v>
      </c>
      <c r="AD675" s="19" t="n">
        <f aca="false">IF(AC675&gt;0,AC675*V675,0)</f>
        <v>14.934</v>
      </c>
      <c r="AE675" s="19" t="n">
        <f aca="false">IF(AC675&gt;0,(M675-V675)*AC675,0)</f>
        <v>-0.314</v>
      </c>
      <c r="AF675" s="16" t="str">
        <f aca="false">IF(AA675&lt;&gt;"COMPRAR","",IF(AB675="",IF(X675="","",IF(X675-V675&lt;0.01,"EMPATE TÉCNICO","")),IF(AB675&lt;I675,"ESTOQUE INSUFICIENTE",IF(X675="","",IF(X675-V675&lt;0.01,"EMPATE TÉCNICO","")))))</f>
        <v/>
      </c>
      <c r="AG675" s="16" t="s">
        <v>139</v>
      </c>
      <c r="AH675" s="16" t="s">
        <v>2106</v>
      </c>
    </row>
    <row r="676" customFormat="false" ht="15" hidden="false" customHeight="false" outlineLevel="0" collapsed="false">
      <c r="A676" s="16" t="s">
        <v>2197</v>
      </c>
      <c r="B676" s="17" t="s">
        <v>2198</v>
      </c>
      <c r="C676" s="16" t="s">
        <v>2199</v>
      </c>
      <c r="D676" s="16" t="s">
        <v>297</v>
      </c>
      <c r="E676" s="18" t="n">
        <v>1</v>
      </c>
      <c r="F676" s="16" t="s">
        <v>42</v>
      </c>
      <c r="G676" s="18" t="n">
        <v>1</v>
      </c>
      <c r="H676" s="16" t="n">
        <v>5.8</v>
      </c>
      <c r="I676" s="18" t="n">
        <v>14</v>
      </c>
      <c r="J676" s="19" t="n">
        <v>3.81</v>
      </c>
      <c r="K676" s="19" t="n">
        <v>3.81</v>
      </c>
      <c r="L676" s="19" t="n">
        <v>3.79</v>
      </c>
      <c r="M676" s="19" t="n">
        <f aca="false">IF(J676&gt;0,J676,K676)*E676</f>
        <v>3.81</v>
      </c>
      <c r="N676" s="20" t="n">
        <v>3.81</v>
      </c>
      <c r="O676" s="21" t="n">
        <f aca="false">IF(R676="","",ROUND(R676*(1-Premissas!$B$4),4))</f>
        <v>46.7875</v>
      </c>
      <c r="P676" s="22"/>
      <c r="Q676" s="22"/>
      <c r="R676" s="23" t="n">
        <v>49.25</v>
      </c>
      <c r="S676" s="24" t="n">
        <v>1728</v>
      </c>
      <c r="T676" s="24" t="n">
        <v>12</v>
      </c>
      <c r="U676" s="25" t="n">
        <v>31</v>
      </c>
      <c r="V676" s="19" t="n">
        <f aca="false">IF(COUNT(N676:Q676)=0,"",MIN(N676:Q676))</f>
        <v>3.81</v>
      </c>
      <c r="W676" s="16" t="str">
        <f aca="false">IF(V676="","",INDEX($N$4:$Q$4,MATCH(V676,N676:Q676,0)))</f>
        <v>DIMEC</v>
      </c>
      <c r="X676" s="19" t="n">
        <f aca="false">IF(COUNT(N676:Q676)&lt;2,"",SMALL(N676:Q676,2))</f>
        <v>46.7875</v>
      </c>
      <c r="Y676" s="26" t="n">
        <f aca="false">IF(OR(V676="",M676=0),"",V676/M676-1)</f>
        <v>0</v>
      </c>
      <c r="Z676" s="26" t="n">
        <f aca="false">IF(OR(V676="",L676=""),"",V676/(L676*E676)-1)</f>
        <v>0.00527704485488134</v>
      </c>
      <c r="AA676" s="16" t="str">
        <f aca="false">IF(V676="","SEM OFERTA",IF(OR(Y676&gt;Premissas!$B$11,Y676&lt;Premissas!$B$12),"VERIFICAR - UNIDADE/EMBALAGEM",IF(Y676&gt;Premissas!$B$6,"NÃO COMPRAR - REAJUSTE &gt;5%","COMPRAR")))</f>
        <v>COMPRAR</v>
      </c>
      <c r="AB676" s="18" t="n">
        <f aca="false">IF(W676="DIMEC",S676,IF(W676="MEDCENTRO",U676,""))</f>
        <v>1728</v>
      </c>
      <c r="AC676" s="18" t="n">
        <f aca="false">IF(AA676&lt;&gt;"COMPRAR",0,IF(AB676="",I676,MIN(I676,AB676)))</f>
        <v>14</v>
      </c>
      <c r="AD676" s="19" t="n">
        <f aca="false">IF(AC676&gt;0,AC676*V676,0)</f>
        <v>53.34</v>
      </c>
      <c r="AE676" s="19" t="n">
        <f aca="false">IF(AC676&gt;0,(M676-V676)*AC676,0)</f>
        <v>0</v>
      </c>
      <c r="AF676" s="16" t="str">
        <f aca="false">IF(AA676&lt;&gt;"COMPRAR","",IF(AB676="",IF(X676="","",IF(X676-V676&lt;0.01,"EMPATE TÉCNICO","")),IF(AB676&lt;I676,"ESTOQUE INSUFICIENTE",IF(X676="","",IF(X676-V676&lt;0.01,"EMPATE TÉCNICO","")))))</f>
        <v/>
      </c>
      <c r="AG676" s="16" t="s">
        <v>304</v>
      </c>
      <c r="AH676" s="16" t="s">
        <v>2106</v>
      </c>
    </row>
    <row r="677" customFormat="false" ht="15" hidden="false" customHeight="false" outlineLevel="0" collapsed="false">
      <c r="A677" s="16" t="s">
        <v>2200</v>
      </c>
      <c r="B677" s="17" t="s">
        <v>2201</v>
      </c>
      <c r="C677" s="16" t="s">
        <v>2202</v>
      </c>
      <c r="D677" s="16" t="s">
        <v>481</v>
      </c>
      <c r="E677" s="18" t="n">
        <v>1</v>
      </c>
      <c r="F677" s="16" t="s">
        <v>43</v>
      </c>
      <c r="G677" s="18" t="n">
        <v>1</v>
      </c>
      <c r="H677" s="16" t="n">
        <v>0.4</v>
      </c>
      <c r="I677" s="18" t="n">
        <v>1</v>
      </c>
      <c r="J677" s="19" t="n">
        <v>8.95</v>
      </c>
      <c r="K677" s="19" t="n">
        <v>8.95</v>
      </c>
      <c r="L677" s="19" t="n">
        <v>8.95</v>
      </c>
      <c r="M677" s="19" t="n">
        <f aca="false">IF(J677&gt;0,J677,K677)*E677</f>
        <v>8.95</v>
      </c>
      <c r="N677" s="20"/>
      <c r="O677" s="21" t="n">
        <f aca="false">IF(R677="","",ROUND(R677*(1-Premissas!$B$4),4))</f>
        <v>9.044</v>
      </c>
      <c r="P677" s="22"/>
      <c r="Q677" s="22"/>
      <c r="R677" s="23" t="n">
        <v>9.52</v>
      </c>
      <c r="S677" s="24"/>
      <c r="T677" s="24"/>
      <c r="U677" s="25" t="n">
        <v>8</v>
      </c>
      <c r="V677" s="19" t="n">
        <f aca="false">IF(COUNT(N677:Q677)=0,"",MIN(N677:Q677))</f>
        <v>9.044</v>
      </c>
      <c r="W677" s="16" t="str">
        <f aca="false">IF(V677="","",INDEX($N$4:$Q$4,MATCH(V677,N677:Q677,0)))</f>
        <v>MEDCENTRO</v>
      </c>
      <c r="X677" s="19" t="str">
        <f aca="false">IF(COUNT(N677:Q677)&lt;2,"",SMALL(N677:Q677,2))</f>
        <v/>
      </c>
      <c r="Y677" s="26" t="n">
        <f aca="false">IF(OR(V677="",M677=0),"",V677/M677-1)</f>
        <v>0.0105027932960895</v>
      </c>
      <c r="Z677" s="26" t="n">
        <f aca="false">IF(OR(V677="",L677=""),"",V677/(L677*E677)-1)</f>
        <v>0.0105027932960895</v>
      </c>
      <c r="AA677" s="16" t="str">
        <f aca="false">IF(V677="","SEM OFERTA",IF(OR(Y677&gt;Premissas!$B$11,Y677&lt;Premissas!$B$12),"VERIFICAR - UNIDADE/EMBALAGEM",IF(Y677&gt;Premissas!$B$6,"NÃO COMPRAR - REAJUSTE &gt;5%","COMPRAR")))</f>
        <v>COMPRAR</v>
      </c>
      <c r="AB677" s="18" t="n">
        <f aca="false">IF(W677="DIMEC",S677,IF(W677="MEDCENTRO",U677,""))</f>
        <v>8</v>
      </c>
      <c r="AC677" s="18" t="n">
        <f aca="false">IF(AA677&lt;&gt;"COMPRAR",0,IF(AB677="",I677,MIN(I677,AB677)))</f>
        <v>1</v>
      </c>
      <c r="AD677" s="19" t="n">
        <f aca="false">IF(AC677&gt;0,AC677*V677,0)</f>
        <v>9.044</v>
      </c>
      <c r="AE677" s="19" t="n">
        <f aca="false">IF(AC677&gt;0,(M677-V677)*AC677,0)</f>
        <v>-0.0940000000000012</v>
      </c>
      <c r="AF677" s="16" t="str">
        <f aca="false">IF(AA677&lt;&gt;"COMPRAR","",IF(AB677="",IF(X677="","",IF(X677-V677&lt;0.01,"EMPATE TÉCNICO","")),IF(AB677&lt;I677,"ESTOQUE INSUFICIENTE",IF(X677="","",IF(X677-V677&lt;0.01,"EMPATE TÉCNICO","")))))</f>
        <v/>
      </c>
      <c r="AG677" s="16" t="s">
        <v>888</v>
      </c>
      <c r="AH677" s="16" t="s">
        <v>2106</v>
      </c>
    </row>
    <row r="678" customFormat="false" ht="15" hidden="false" customHeight="false" outlineLevel="0" collapsed="false">
      <c r="A678" s="16" t="s">
        <v>2203</v>
      </c>
      <c r="B678" s="17" t="s">
        <v>2204</v>
      </c>
      <c r="C678" s="16" t="s">
        <v>2205</v>
      </c>
      <c r="D678" s="16" t="s">
        <v>498</v>
      </c>
      <c r="E678" s="18" t="n">
        <v>1</v>
      </c>
      <c r="F678" s="16" t="s">
        <v>43</v>
      </c>
      <c r="G678" s="18" t="n">
        <v>0</v>
      </c>
      <c r="H678" s="16" t="n">
        <v>0.6</v>
      </c>
      <c r="I678" s="18" t="n">
        <v>2</v>
      </c>
      <c r="J678" s="19" t="n">
        <v>5.53</v>
      </c>
      <c r="K678" s="19" t="n">
        <v>5.53</v>
      </c>
      <c r="L678" s="19" t="n">
        <v>5.53</v>
      </c>
      <c r="M678" s="19" t="n">
        <f aca="false">IF(J678&gt;0,J678,K678)*E678</f>
        <v>5.53</v>
      </c>
      <c r="N678" s="20" t="n">
        <v>6.3</v>
      </c>
      <c r="O678" s="21" t="n">
        <f aca="false">IF(R678="","",ROUND(R678*(1-Premissas!$B$4),4))</f>
        <v>5.2155</v>
      </c>
      <c r="P678" s="22"/>
      <c r="Q678" s="22"/>
      <c r="R678" s="23" t="n">
        <v>5.49</v>
      </c>
      <c r="S678" s="24" t="n">
        <v>587</v>
      </c>
      <c r="T678" s="24" t="n">
        <v>85</v>
      </c>
      <c r="U678" s="25" t="n">
        <v>103</v>
      </c>
      <c r="V678" s="19" t="n">
        <f aca="false">IF(COUNT(N678:Q678)=0,"",MIN(N678:Q678))</f>
        <v>5.2155</v>
      </c>
      <c r="W678" s="16" t="str">
        <f aca="false">IF(V678="","",INDEX($N$4:$Q$4,MATCH(V678,N678:Q678,0)))</f>
        <v>MEDCENTRO</v>
      </c>
      <c r="X678" s="19" t="n">
        <f aca="false">IF(COUNT(N678:Q678)&lt;2,"",SMALL(N678:Q678,2))</f>
        <v>6.3</v>
      </c>
      <c r="Y678" s="26" t="n">
        <f aca="false">IF(OR(V678="",M678=0),"",V678/M678-1)</f>
        <v>-0.0568716094032551</v>
      </c>
      <c r="Z678" s="26" t="n">
        <f aca="false">IF(OR(V678="",L678=""),"",V678/(L678*E678)-1)</f>
        <v>-0.0568716094032551</v>
      </c>
      <c r="AA678" s="16" t="str">
        <f aca="false">IF(V678="","SEM OFERTA",IF(OR(Y678&gt;Premissas!$B$11,Y678&lt;Premissas!$B$12),"VERIFICAR - UNIDADE/EMBALAGEM",IF(Y678&gt;Premissas!$B$6,"NÃO COMPRAR - REAJUSTE &gt;5%","COMPRAR")))</f>
        <v>COMPRAR</v>
      </c>
      <c r="AB678" s="18" t="n">
        <f aca="false">IF(W678="DIMEC",S678,IF(W678="MEDCENTRO",U678,""))</f>
        <v>103</v>
      </c>
      <c r="AC678" s="18" t="n">
        <f aca="false">IF(AA678&lt;&gt;"COMPRAR",0,IF(AB678="",I678,MIN(I678,AB678)))</f>
        <v>2</v>
      </c>
      <c r="AD678" s="19" t="n">
        <f aca="false">IF(AC678&gt;0,AC678*V678,0)</f>
        <v>10.431</v>
      </c>
      <c r="AE678" s="19" t="n">
        <f aca="false">IF(AC678&gt;0,(M678-V678)*AC678,0)</f>
        <v>0.629000000000001</v>
      </c>
      <c r="AF678" s="16" t="str">
        <f aca="false">IF(AA678&lt;&gt;"COMPRAR","",IF(AB678="",IF(X678="","",IF(X678-V678&lt;0.01,"EMPATE TÉCNICO","")),IF(AB678&lt;I678,"ESTOQUE INSUFICIENTE",IF(X678="","",IF(X678-V678&lt;0.01,"EMPATE TÉCNICO","")))))</f>
        <v/>
      </c>
      <c r="AG678" s="16" t="s">
        <v>139</v>
      </c>
      <c r="AH678" s="16" t="s">
        <v>2106</v>
      </c>
    </row>
    <row r="679" customFormat="false" ht="15" hidden="false" customHeight="false" outlineLevel="0" collapsed="false">
      <c r="A679" s="16" t="s">
        <v>2206</v>
      </c>
      <c r="B679" s="17" t="s">
        <v>2207</v>
      </c>
      <c r="C679" s="16" t="s">
        <v>2208</v>
      </c>
      <c r="D679" s="16" t="s">
        <v>498</v>
      </c>
      <c r="E679" s="18" t="n">
        <v>1</v>
      </c>
      <c r="F679" s="16" t="s">
        <v>42</v>
      </c>
      <c r="G679" s="18" t="n">
        <v>13</v>
      </c>
      <c r="H679" s="16" t="n">
        <v>11</v>
      </c>
      <c r="I679" s="18" t="n">
        <v>16</v>
      </c>
      <c r="J679" s="19" t="n">
        <v>1.62</v>
      </c>
      <c r="K679" s="19" t="n">
        <v>1.62</v>
      </c>
      <c r="L679" s="19" t="n">
        <v>1.62</v>
      </c>
      <c r="M679" s="19" t="n">
        <f aca="false">IF(J679&gt;0,J679,K679)*E679</f>
        <v>1.62</v>
      </c>
      <c r="N679" s="20" t="n">
        <v>2.08</v>
      </c>
      <c r="O679" s="21" t="n">
        <f aca="false">IF(R679="","",ROUND(R679*(1-Premissas!$B$4),4))</f>
        <v>1.9855</v>
      </c>
      <c r="P679" s="22"/>
      <c r="Q679" s="22"/>
      <c r="R679" s="23" t="n">
        <v>2.09</v>
      </c>
      <c r="S679" s="24" t="n">
        <v>14683</v>
      </c>
      <c r="T679" s="24" t="n">
        <v>112</v>
      </c>
      <c r="U679" s="25" t="n">
        <v>11</v>
      </c>
      <c r="V679" s="19" t="n">
        <f aca="false">IF(COUNT(N679:Q679)=0,"",MIN(N679:Q679))</f>
        <v>1.9855</v>
      </c>
      <c r="W679" s="16" t="str">
        <f aca="false">IF(V679="","",INDEX($N$4:$Q$4,MATCH(V679,N679:Q679,0)))</f>
        <v>MEDCENTRO</v>
      </c>
      <c r="X679" s="19" t="n">
        <f aca="false">IF(COUNT(N679:Q679)&lt;2,"",SMALL(N679:Q679,2))</f>
        <v>2.08</v>
      </c>
      <c r="Y679" s="26" t="n">
        <f aca="false">IF(OR(V679="",M679=0),"",V679/M679-1)</f>
        <v>0.225617283950617</v>
      </c>
      <c r="Z679" s="26" t="n">
        <f aca="false">IF(OR(V679="",L679=""),"",V679/(L679*E679)-1)</f>
        <v>0.225617283950617</v>
      </c>
      <c r="AA679" s="16" t="str">
        <f aca="false">IF(V679="","SEM OFERTA",IF(OR(Y679&gt;Premissas!$B$11,Y679&lt;Premissas!$B$12),"VERIFICAR - UNIDADE/EMBALAGEM",IF(Y679&gt;Premissas!$B$6,"NÃO COMPRAR - REAJUSTE &gt;5%","COMPRAR")))</f>
        <v>NÃO COMPRAR - REAJUSTE &gt;5%</v>
      </c>
      <c r="AB679" s="18" t="n">
        <f aca="false">IF(W679="DIMEC",S679,IF(W679="MEDCENTRO",U679,""))</f>
        <v>11</v>
      </c>
      <c r="AC679" s="18" t="n">
        <f aca="false">IF(AA679&lt;&gt;"COMPRAR",0,IF(AB679="",I679,MIN(I679,AB679)))</f>
        <v>0</v>
      </c>
      <c r="AD679" s="19" t="n">
        <f aca="false">IF(AC679&gt;0,AC679*V679,0)</f>
        <v>0</v>
      </c>
      <c r="AE679" s="19" t="n">
        <f aca="false">IF(AC679&gt;0,(M679-V679)*AC679,0)</f>
        <v>0</v>
      </c>
      <c r="AF679" s="16" t="str">
        <f aca="false">IF(AA679&lt;&gt;"COMPRAR","",IF(AB679="",IF(X679="","",IF(X679-V679&lt;0.01,"EMPATE TÉCNICO","")),IF(AB679&lt;I679,"ESTOQUE INSUFICIENTE",IF(X679="","",IF(X679-V679&lt;0.01,"EMPATE TÉCNICO","")))))</f>
        <v/>
      </c>
      <c r="AG679" s="16" t="s">
        <v>139</v>
      </c>
      <c r="AH679" s="16" t="s">
        <v>2106</v>
      </c>
    </row>
    <row r="680" customFormat="false" ht="15" hidden="false" customHeight="false" outlineLevel="0" collapsed="false">
      <c r="A680" s="16" t="s">
        <v>2209</v>
      </c>
      <c r="B680" s="17" t="s">
        <v>2210</v>
      </c>
      <c r="C680" s="16" t="s">
        <v>2211</v>
      </c>
      <c r="D680" s="16" t="s">
        <v>532</v>
      </c>
      <c r="E680" s="18" t="n">
        <v>1</v>
      </c>
      <c r="F680" s="16" t="s">
        <v>42</v>
      </c>
      <c r="G680" s="18" t="n">
        <v>5</v>
      </c>
      <c r="H680" s="16" t="n">
        <v>3.2</v>
      </c>
      <c r="I680" s="18" t="n">
        <v>4</v>
      </c>
      <c r="J680" s="19" t="n">
        <v>5.33</v>
      </c>
      <c r="K680" s="19" t="n">
        <v>5.33</v>
      </c>
      <c r="L680" s="19" t="n">
        <v>5.33</v>
      </c>
      <c r="M680" s="19" t="n">
        <f aca="false">IF(J680&gt;0,J680,K680)*E680</f>
        <v>5.33</v>
      </c>
      <c r="N680" s="20" t="n">
        <v>6.09</v>
      </c>
      <c r="O680" s="21" t="n">
        <f aca="false">IF(R680="","",ROUND(R680*(1-Premissas!$B$4),4))</f>
        <v>6.3555</v>
      </c>
      <c r="P680" s="22"/>
      <c r="Q680" s="22"/>
      <c r="R680" s="23" t="n">
        <v>6.69</v>
      </c>
      <c r="S680" s="24" t="n">
        <v>2348</v>
      </c>
      <c r="T680" s="24" t="n">
        <v>120</v>
      </c>
      <c r="U680" s="25" t="n">
        <v>33</v>
      </c>
      <c r="V680" s="19" t="n">
        <f aca="false">IF(COUNT(N680:Q680)=0,"",MIN(N680:Q680))</f>
        <v>6.09</v>
      </c>
      <c r="W680" s="16" t="str">
        <f aca="false">IF(V680="","",INDEX($N$4:$Q$4,MATCH(V680,N680:Q680,0)))</f>
        <v>DIMEC</v>
      </c>
      <c r="X680" s="19" t="n">
        <f aca="false">IF(COUNT(N680:Q680)&lt;2,"",SMALL(N680:Q680,2))</f>
        <v>6.3555</v>
      </c>
      <c r="Y680" s="26" t="n">
        <f aca="false">IF(OR(V680="",M680=0),"",V680/M680-1)</f>
        <v>0.142589118198874</v>
      </c>
      <c r="Z680" s="26" t="n">
        <f aca="false">IF(OR(V680="",L680=""),"",V680/(L680*E680)-1)</f>
        <v>0.142589118198874</v>
      </c>
      <c r="AA680" s="16" t="str">
        <f aca="false">IF(V680="","SEM OFERTA",IF(OR(Y680&gt;Premissas!$B$11,Y680&lt;Premissas!$B$12),"VERIFICAR - UNIDADE/EMBALAGEM",IF(Y680&gt;Premissas!$B$6,"NÃO COMPRAR - REAJUSTE &gt;5%","COMPRAR")))</f>
        <v>NÃO COMPRAR - REAJUSTE &gt;5%</v>
      </c>
      <c r="AB680" s="18" t="n">
        <f aca="false">IF(W680="DIMEC",S680,IF(W680="MEDCENTRO",U680,""))</f>
        <v>2348</v>
      </c>
      <c r="AC680" s="18" t="n">
        <f aca="false">IF(AA680&lt;&gt;"COMPRAR",0,IF(AB680="",I680,MIN(I680,AB680)))</f>
        <v>0</v>
      </c>
      <c r="AD680" s="19" t="n">
        <f aca="false">IF(AC680&gt;0,AC680*V680,0)</f>
        <v>0</v>
      </c>
      <c r="AE680" s="19" t="n">
        <f aca="false">IF(AC680&gt;0,(M680-V680)*AC680,0)</f>
        <v>0</v>
      </c>
      <c r="AF680" s="16" t="str">
        <f aca="false">IF(AA680&lt;&gt;"COMPRAR","",IF(AB680="",IF(X680="","",IF(X680-V680&lt;0.01,"EMPATE TÉCNICO","")),IF(AB680&lt;I680,"ESTOQUE INSUFICIENTE",IF(X680="","",IF(X680-V680&lt;0.01,"EMPATE TÉCNICO","")))))</f>
        <v/>
      </c>
      <c r="AG680" s="16" t="s">
        <v>304</v>
      </c>
      <c r="AH680" s="16" t="s">
        <v>2106</v>
      </c>
    </row>
    <row r="681" customFormat="false" ht="15" hidden="false" customHeight="false" outlineLevel="0" collapsed="false">
      <c r="A681" s="16" t="s">
        <v>2212</v>
      </c>
      <c r="B681" s="17" t="s">
        <v>2213</v>
      </c>
      <c r="C681" s="16" t="s">
        <v>2214</v>
      </c>
      <c r="D681" s="16" t="s">
        <v>1571</v>
      </c>
      <c r="E681" s="18" t="n">
        <v>1</v>
      </c>
      <c r="F681" s="16" t="s">
        <v>43</v>
      </c>
      <c r="G681" s="18" t="n">
        <v>0</v>
      </c>
      <c r="H681" s="16" t="n">
        <v>1</v>
      </c>
      <c r="I681" s="18" t="n">
        <v>3</v>
      </c>
      <c r="J681" s="19" t="n">
        <v>6.59</v>
      </c>
      <c r="K681" s="19" t="n">
        <v>6.59</v>
      </c>
      <c r="L681" s="19" t="n">
        <v>6.59</v>
      </c>
      <c r="M681" s="19" t="n">
        <f aca="false">IF(J681&gt;0,J681,K681)*E681</f>
        <v>6.59</v>
      </c>
      <c r="N681" s="20" t="n">
        <v>6.59</v>
      </c>
      <c r="O681" s="21" t="str">
        <f aca="false">IF(R681="","",ROUND(R681*(1-Premissas!$B$4),4))</f>
        <v/>
      </c>
      <c r="P681" s="22"/>
      <c r="Q681" s="22"/>
      <c r="R681" s="23"/>
      <c r="S681" s="24" t="n">
        <v>738</v>
      </c>
      <c r="T681" s="24" t="n">
        <v>120</v>
      </c>
      <c r="U681" s="25"/>
      <c r="V681" s="19" t="n">
        <f aca="false">IF(COUNT(N681:Q681)=0,"",MIN(N681:Q681))</f>
        <v>6.59</v>
      </c>
      <c r="W681" s="16" t="str">
        <f aca="false">IF(V681="","",INDEX($N$4:$Q$4,MATCH(V681,N681:Q681,0)))</f>
        <v>DIMEC</v>
      </c>
      <c r="X681" s="19" t="str">
        <f aca="false">IF(COUNT(N681:Q681)&lt;2,"",SMALL(N681:Q681,2))</f>
        <v/>
      </c>
      <c r="Y681" s="26" t="n">
        <f aca="false">IF(OR(V681="",M681=0),"",V681/M681-1)</f>
        <v>0</v>
      </c>
      <c r="Z681" s="26" t="n">
        <f aca="false">IF(OR(V681="",L681=""),"",V681/(L681*E681)-1)</f>
        <v>0</v>
      </c>
      <c r="AA681" s="16" t="str">
        <f aca="false">IF(V681="","SEM OFERTA",IF(OR(Y681&gt;Premissas!$B$11,Y681&lt;Premissas!$B$12),"VERIFICAR - UNIDADE/EMBALAGEM",IF(Y681&gt;Premissas!$B$6,"NÃO COMPRAR - REAJUSTE &gt;5%","COMPRAR")))</f>
        <v>COMPRAR</v>
      </c>
      <c r="AB681" s="18" t="n">
        <f aca="false">IF(W681="DIMEC",S681,IF(W681="MEDCENTRO",U681,""))</f>
        <v>738</v>
      </c>
      <c r="AC681" s="18" t="n">
        <f aca="false">IF(AA681&lt;&gt;"COMPRAR",0,IF(AB681="",I681,MIN(I681,AB681)))</f>
        <v>3</v>
      </c>
      <c r="AD681" s="19" t="n">
        <f aca="false">IF(AC681&gt;0,AC681*V681,0)</f>
        <v>19.77</v>
      </c>
      <c r="AE681" s="19" t="n">
        <f aca="false">IF(AC681&gt;0,(M681-V681)*AC681,0)</f>
        <v>0</v>
      </c>
      <c r="AF681" s="16" t="str">
        <f aca="false">IF(AA681&lt;&gt;"COMPRAR","",IF(AB681="",IF(X681="","",IF(X681-V681&lt;0.01,"EMPATE TÉCNICO","")),IF(AB681&lt;I681,"ESTOQUE INSUFICIENTE",IF(X681="","",IF(X681-V681&lt;0.01,"EMPATE TÉCNICO","")))))</f>
        <v/>
      </c>
      <c r="AG681" s="16" t="s">
        <v>304</v>
      </c>
      <c r="AH681" s="16" t="s">
        <v>2106</v>
      </c>
    </row>
    <row r="682" customFormat="false" ht="15" hidden="false" customHeight="false" outlineLevel="0" collapsed="false">
      <c r="A682" s="16" t="s">
        <v>2215</v>
      </c>
      <c r="B682" s="17" t="s">
        <v>2216</v>
      </c>
      <c r="C682" s="16" t="s">
        <v>2217</v>
      </c>
      <c r="D682" s="16" t="s">
        <v>498</v>
      </c>
      <c r="E682" s="18" t="n">
        <v>1</v>
      </c>
      <c r="F682" s="16" t="s">
        <v>41</v>
      </c>
      <c r="G682" s="18" t="n">
        <v>0</v>
      </c>
      <c r="H682" s="16" t="n">
        <v>34.1</v>
      </c>
      <c r="I682" s="18" t="n">
        <v>88</v>
      </c>
      <c r="J682" s="19" t="n">
        <v>6.04</v>
      </c>
      <c r="K682" s="19" t="n">
        <v>6.04</v>
      </c>
      <c r="L682" s="19" t="n">
        <v>6.04</v>
      </c>
      <c r="M682" s="19" t="n">
        <f aca="false">IF(J682&gt;0,J682,K682)*E682</f>
        <v>6.04</v>
      </c>
      <c r="N682" s="20" t="n">
        <v>6.72</v>
      </c>
      <c r="O682" s="21" t="str">
        <f aca="false">IF(R682="","",ROUND(R682*(1-Premissas!$B$4),4))</f>
        <v/>
      </c>
      <c r="P682" s="22"/>
      <c r="Q682" s="22"/>
      <c r="R682" s="23"/>
      <c r="S682" s="24" t="n">
        <v>8984</v>
      </c>
      <c r="T682" s="24" t="n">
        <v>85</v>
      </c>
      <c r="U682" s="25"/>
      <c r="V682" s="19" t="n">
        <f aca="false">IF(COUNT(N682:Q682)=0,"",MIN(N682:Q682))</f>
        <v>6.72</v>
      </c>
      <c r="W682" s="16" t="str">
        <f aca="false">IF(V682="","",INDEX($N$4:$Q$4,MATCH(V682,N682:Q682,0)))</f>
        <v>DIMEC</v>
      </c>
      <c r="X682" s="19" t="str">
        <f aca="false">IF(COUNT(N682:Q682)&lt;2,"",SMALL(N682:Q682,2))</f>
        <v/>
      </c>
      <c r="Y682" s="26" t="n">
        <f aca="false">IF(OR(V682="",M682=0),"",V682/M682-1)</f>
        <v>0.112582781456954</v>
      </c>
      <c r="Z682" s="26" t="n">
        <f aca="false">IF(OR(V682="",L682=""),"",V682/(L682*E682)-1)</f>
        <v>0.112582781456954</v>
      </c>
      <c r="AA682" s="16" t="str">
        <f aca="false">IF(V682="","SEM OFERTA",IF(OR(Y682&gt;Premissas!$B$11,Y682&lt;Premissas!$B$12),"VERIFICAR - UNIDADE/EMBALAGEM",IF(Y682&gt;Premissas!$B$6,"NÃO COMPRAR - REAJUSTE &gt;5%","COMPRAR")))</f>
        <v>NÃO COMPRAR - REAJUSTE &gt;5%</v>
      </c>
      <c r="AB682" s="18" t="n">
        <f aca="false">IF(W682="DIMEC",S682,IF(W682="MEDCENTRO",U682,""))</f>
        <v>8984</v>
      </c>
      <c r="AC682" s="18" t="n">
        <f aca="false">IF(AA682&lt;&gt;"COMPRAR",0,IF(AB682="",I682,MIN(I682,AB682)))</f>
        <v>0</v>
      </c>
      <c r="AD682" s="19" t="n">
        <f aca="false">IF(AC682&gt;0,AC682*V682,0)</f>
        <v>0</v>
      </c>
      <c r="AE682" s="19" t="n">
        <f aca="false">IF(AC682&gt;0,(M682-V682)*AC682,0)</f>
        <v>0</v>
      </c>
      <c r="AF682" s="16" t="str">
        <f aca="false">IF(AA682&lt;&gt;"COMPRAR","",IF(AB682="",IF(X682="","",IF(X682-V682&lt;0.01,"EMPATE TÉCNICO","")),IF(AB682&lt;I682,"ESTOQUE INSUFICIENTE",IF(X682="","",IF(X682-V682&lt;0.01,"EMPATE TÉCNICO","")))))</f>
        <v/>
      </c>
      <c r="AG682" s="16" t="s">
        <v>919</v>
      </c>
      <c r="AH682" s="16" t="s">
        <v>2106</v>
      </c>
    </row>
    <row r="683" customFormat="false" ht="15" hidden="false" customHeight="false" outlineLevel="0" collapsed="false">
      <c r="A683" s="16" t="s">
        <v>2218</v>
      </c>
      <c r="B683" s="17" t="s">
        <v>2219</v>
      </c>
      <c r="C683" s="16" t="s">
        <v>2220</v>
      </c>
      <c r="D683" s="16" t="s">
        <v>481</v>
      </c>
      <c r="E683" s="18" t="n">
        <v>1</v>
      </c>
      <c r="F683" s="16" t="s">
        <v>41</v>
      </c>
      <c r="G683" s="18" t="n">
        <v>14</v>
      </c>
      <c r="H683" s="16" t="n">
        <v>5.9</v>
      </c>
      <c r="I683" s="18" t="n">
        <v>2</v>
      </c>
      <c r="J683" s="19" t="n">
        <v>6.55</v>
      </c>
      <c r="K683" s="19" t="n">
        <v>6.55</v>
      </c>
      <c r="L683" s="19" t="n">
        <v>6.55</v>
      </c>
      <c r="M683" s="19" t="n">
        <f aca="false">IF(J683&gt;0,J683,K683)*E683</f>
        <v>6.55</v>
      </c>
      <c r="N683" s="20" t="n">
        <v>7.83</v>
      </c>
      <c r="O683" s="21" t="n">
        <f aca="false">IF(R683="","",ROUND(R683*(1-Premissas!$B$4),4))</f>
        <v>7.6095</v>
      </c>
      <c r="P683" s="22"/>
      <c r="Q683" s="22"/>
      <c r="R683" s="23" t="n">
        <v>8.01</v>
      </c>
      <c r="S683" s="24" t="n">
        <v>777</v>
      </c>
      <c r="T683" s="24" t="n">
        <v>60</v>
      </c>
      <c r="U683" s="25" t="n">
        <v>447</v>
      </c>
      <c r="V683" s="19" t="n">
        <f aca="false">IF(COUNT(N683:Q683)=0,"",MIN(N683:Q683))</f>
        <v>7.6095</v>
      </c>
      <c r="W683" s="16" t="str">
        <f aca="false">IF(V683="","",INDEX($N$4:$Q$4,MATCH(V683,N683:Q683,0)))</f>
        <v>MEDCENTRO</v>
      </c>
      <c r="X683" s="19" t="n">
        <f aca="false">IF(COUNT(N683:Q683)&lt;2,"",SMALL(N683:Q683,2))</f>
        <v>7.83</v>
      </c>
      <c r="Y683" s="26" t="n">
        <f aca="false">IF(OR(V683="",M683=0),"",V683/M683-1)</f>
        <v>0.16175572519084</v>
      </c>
      <c r="Z683" s="26" t="n">
        <f aca="false">IF(OR(V683="",L683=""),"",V683/(L683*E683)-1)</f>
        <v>0.16175572519084</v>
      </c>
      <c r="AA683" s="16" t="str">
        <f aca="false">IF(V683="","SEM OFERTA",IF(OR(Y683&gt;Premissas!$B$11,Y683&lt;Premissas!$B$12),"VERIFICAR - UNIDADE/EMBALAGEM",IF(Y683&gt;Premissas!$B$6,"NÃO COMPRAR - REAJUSTE &gt;5%","COMPRAR")))</f>
        <v>NÃO COMPRAR - REAJUSTE &gt;5%</v>
      </c>
      <c r="AB683" s="18" t="n">
        <f aca="false">IF(W683="DIMEC",S683,IF(W683="MEDCENTRO",U683,""))</f>
        <v>447</v>
      </c>
      <c r="AC683" s="18" t="n">
        <f aca="false">IF(AA683&lt;&gt;"COMPRAR",0,IF(AB683="",I683,MIN(I683,AB683)))</f>
        <v>0</v>
      </c>
      <c r="AD683" s="19" t="n">
        <f aca="false">IF(AC683&gt;0,AC683*V683,0)</f>
        <v>0</v>
      </c>
      <c r="AE683" s="19" t="n">
        <f aca="false">IF(AC683&gt;0,(M683-V683)*AC683,0)</f>
        <v>0</v>
      </c>
      <c r="AF683" s="16" t="str">
        <f aca="false">IF(AA683&lt;&gt;"COMPRAR","",IF(AB683="",IF(X683="","",IF(X683-V683&lt;0.01,"EMPATE TÉCNICO","")),IF(AB683&lt;I683,"ESTOQUE INSUFICIENTE",IF(X683="","",IF(X683-V683&lt;0.01,"EMPATE TÉCNICO","")))))</f>
        <v/>
      </c>
      <c r="AG683" s="16" t="s">
        <v>490</v>
      </c>
      <c r="AH683" s="16" t="s">
        <v>2106</v>
      </c>
    </row>
    <row r="684" customFormat="false" ht="15" hidden="false" customHeight="false" outlineLevel="0" collapsed="false">
      <c r="A684" s="16" t="s">
        <v>2221</v>
      </c>
      <c r="B684" s="17" t="s">
        <v>2222</v>
      </c>
      <c r="C684" s="16" t="s">
        <v>2223</v>
      </c>
      <c r="D684" s="16" t="s">
        <v>297</v>
      </c>
      <c r="E684" s="18" t="n">
        <v>1</v>
      </c>
      <c r="F684" s="16" t="s">
        <v>42</v>
      </c>
      <c r="G684" s="18" t="n">
        <v>7</v>
      </c>
      <c r="H684" s="16" t="n">
        <v>10.3</v>
      </c>
      <c r="I684" s="18" t="n">
        <v>20</v>
      </c>
      <c r="J684" s="19" t="n">
        <v>3.23</v>
      </c>
      <c r="K684" s="19" t="n">
        <v>3.23</v>
      </c>
      <c r="L684" s="19" t="n">
        <v>3.23</v>
      </c>
      <c r="M684" s="19" t="n">
        <f aca="false">IF(J684&gt;0,J684,K684)*E684</f>
        <v>3.23</v>
      </c>
      <c r="N684" s="20" t="n">
        <v>3.23</v>
      </c>
      <c r="O684" s="21" t="n">
        <f aca="false">IF(R684="","",ROUND(R684*(1-Premissas!$B$4),4))</f>
        <v>3.1255</v>
      </c>
      <c r="P684" s="22"/>
      <c r="Q684" s="22"/>
      <c r="R684" s="23" t="n">
        <v>3.29</v>
      </c>
      <c r="S684" s="24" t="n">
        <v>3214</v>
      </c>
      <c r="T684" s="24" t="n">
        <v>96</v>
      </c>
      <c r="U684" s="25" t="n">
        <v>137</v>
      </c>
      <c r="V684" s="19" t="n">
        <f aca="false">IF(COUNT(N684:Q684)=0,"",MIN(N684:Q684))</f>
        <v>3.1255</v>
      </c>
      <c r="W684" s="16" t="str">
        <f aca="false">IF(V684="","",INDEX($N$4:$Q$4,MATCH(V684,N684:Q684,0)))</f>
        <v>MEDCENTRO</v>
      </c>
      <c r="X684" s="19" t="n">
        <f aca="false">IF(COUNT(N684:Q684)&lt;2,"",SMALL(N684:Q684,2))</f>
        <v>3.23</v>
      </c>
      <c r="Y684" s="26" t="n">
        <f aca="false">IF(OR(V684="",M684=0),"",V684/M684-1)</f>
        <v>-0.0323529411764706</v>
      </c>
      <c r="Z684" s="26" t="n">
        <f aca="false">IF(OR(V684="",L684=""),"",V684/(L684*E684)-1)</f>
        <v>-0.0323529411764706</v>
      </c>
      <c r="AA684" s="16" t="str">
        <f aca="false">IF(V684="","SEM OFERTA",IF(OR(Y684&gt;Premissas!$B$11,Y684&lt;Premissas!$B$12),"VERIFICAR - UNIDADE/EMBALAGEM",IF(Y684&gt;Premissas!$B$6,"NÃO COMPRAR - REAJUSTE &gt;5%","COMPRAR")))</f>
        <v>COMPRAR</v>
      </c>
      <c r="AB684" s="18" t="n">
        <f aca="false">IF(W684="DIMEC",S684,IF(W684="MEDCENTRO",U684,""))</f>
        <v>137</v>
      </c>
      <c r="AC684" s="18" t="n">
        <f aca="false">IF(AA684&lt;&gt;"COMPRAR",0,IF(AB684="",I684,MIN(I684,AB684)))</f>
        <v>20</v>
      </c>
      <c r="AD684" s="19" t="n">
        <f aca="false">IF(AC684&gt;0,AC684*V684,0)</f>
        <v>62.51</v>
      </c>
      <c r="AE684" s="19" t="n">
        <f aca="false">IF(AC684&gt;0,(M684-V684)*AC684,0)</f>
        <v>2.09</v>
      </c>
      <c r="AF684" s="16" t="str">
        <f aca="false">IF(AA684&lt;&gt;"COMPRAR","",IF(AB684="",IF(X684="","",IF(X684-V684&lt;0.01,"EMPATE TÉCNICO","")),IF(AB684&lt;I684,"ESTOQUE INSUFICIENTE",IF(X684="","",IF(X684-V684&lt;0.01,"EMPATE TÉCNICO","")))))</f>
        <v/>
      </c>
      <c r="AG684" s="16" t="s">
        <v>298</v>
      </c>
      <c r="AH684" s="16" t="s">
        <v>2106</v>
      </c>
    </row>
    <row r="685" customFormat="false" ht="15" hidden="false" customHeight="false" outlineLevel="0" collapsed="false">
      <c r="A685" s="16" t="s">
        <v>2224</v>
      </c>
      <c r="B685" s="17" t="s">
        <v>2225</v>
      </c>
      <c r="C685" s="16" t="s">
        <v>2226</v>
      </c>
      <c r="D685" s="16" t="s">
        <v>297</v>
      </c>
      <c r="E685" s="18" t="n">
        <v>1</v>
      </c>
      <c r="F685" s="16" t="s">
        <v>42</v>
      </c>
      <c r="G685" s="18" t="n">
        <v>5</v>
      </c>
      <c r="H685" s="16" t="n">
        <v>10.3</v>
      </c>
      <c r="I685" s="18" t="n">
        <v>22</v>
      </c>
      <c r="J685" s="19" t="n">
        <v>2.29</v>
      </c>
      <c r="K685" s="19" t="n">
        <v>2.29</v>
      </c>
      <c r="L685" s="19" t="n">
        <v>2.29</v>
      </c>
      <c r="M685" s="19" t="n">
        <f aca="false">IF(J685&gt;0,J685,K685)*E685</f>
        <v>2.29</v>
      </c>
      <c r="N685" s="20" t="n">
        <v>2.42</v>
      </c>
      <c r="O685" s="21" t="str">
        <f aca="false">IF(R685="","",ROUND(R685*(1-Premissas!$B$4),4))</f>
        <v/>
      </c>
      <c r="P685" s="22"/>
      <c r="Q685" s="22"/>
      <c r="R685" s="23"/>
      <c r="S685" s="24" t="n">
        <v>3578</v>
      </c>
      <c r="T685" s="24" t="n">
        <v>240</v>
      </c>
      <c r="U685" s="25"/>
      <c r="V685" s="19" t="n">
        <f aca="false">IF(COUNT(N685:Q685)=0,"",MIN(N685:Q685))</f>
        <v>2.42</v>
      </c>
      <c r="W685" s="16" t="str">
        <f aca="false">IF(V685="","",INDEX($N$4:$Q$4,MATCH(V685,N685:Q685,0)))</f>
        <v>DIMEC</v>
      </c>
      <c r="X685" s="19" t="str">
        <f aca="false">IF(COUNT(N685:Q685)&lt;2,"",SMALL(N685:Q685,2))</f>
        <v/>
      </c>
      <c r="Y685" s="26" t="n">
        <f aca="false">IF(OR(V685="",M685=0),"",V685/M685-1)</f>
        <v>0.0567685589519651</v>
      </c>
      <c r="Z685" s="26" t="n">
        <f aca="false">IF(OR(V685="",L685=""),"",V685/(L685*E685)-1)</f>
        <v>0.0567685589519651</v>
      </c>
      <c r="AA685" s="16" t="str">
        <f aca="false">IF(V685="","SEM OFERTA",IF(OR(Y685&gt;Premissas!$B$11,Y685&lt;Premissas!$B$12),"VERIFICAR - UNIDADE/EMBALAGEM",IF(Y685&gt;Premissas!$B$6,"NÃO COMPRAR - REAJUSTE &gt;5%","COMPRAR")))</f>
        <v>NÃO COMPRAR - REAJUSTE &gt;5%</v>
      </c>
      <c r="AB685" s="18" t="n">
        <f aca="false">IF(W685="DIMEC",S685,IF(W685="MEDCENTRO",U685,""))</f>
        <v>3578</v>
      </c>
      <c r="AC685" s="18" t="n">
        <f aca="false">IF(AA685&lt;&gt;"COMPRAR",0,IF(AB685="",I685,MIN(I685,AB685)))</f>
        <v>0</v>
      </c>
      <c r="AD685" s="19" t="n">
        <f aca="false">IF(AC685&gt;0,AC685*V685,0)</f>
        <v>0</v>
      </c>
      <c r="AE685" s="19" t="n">
        <f aca="false">IF(AC685&gt;0,(M685-V685)*AC685,0)</f>
        <v>0</v>
      </c>
      <c r="AF685" s="16" t="str">
        <f aca="false">IF(AA685&lt;&gt;"COMPRAR","",IF(AB685="",IF(X685="","",IF(X685-V685&lt;0.01,"EMPATE TÉCNICO","")),IF(AB685&lt;I685,"ESTOQUE INSUFICIENTE",IF(X685="","",IF(X685-V685&lt;0.01,"EMPATE TÉCNICO","")))))</f>
        <v/>
      </c>
      <c r="AG685" s="16" t="s">
        <v>298</v>
      </c>
      <c r="AH685" s="16" t="s">
        <v>2106</v>
      </c>
    </row>
    <row r="686" customFormat="false" ht="15" hidden="false" customHeight="false" outlineLevel="0" collapsed="false">
      <c r="A686" s="16" t="s">
        <v>2227</v>
      </c>
      <c r="B686" s="17" t="s">
        <v>2228</v>
      </c>
      <c r="C686" s="16" t="s">
        <v>2229</v>
      </c>
      <c r="D686" s="16" t="s">
        <v>1736</v>
      </c>
      <c r="E686" s="18" t="n">
        <v>48</v>
      </c>
      <c r="F686" s="16" t="s">
        <v>41</v>
      </c>
      <c r="G686" s="18" t="n">
        <v>441</v>
      </c>
      <c r="H686" s="16" t="n">
        <v>225</v>
      </c>
      <c r="I686" s="18" t="n">
        <v>3</v>
      </c>
      <c r="J686" s="19" t="n">
        <v>0.794375</v>
      </c>
      <c r="K686" s="19" t="n">
        <v>0.794375</v>
      </c>
      <c r="L686" s="19" t="n">
        <v>0.7944</v>
      </c>
      <c r="M686" s="19" t="n">
        <f aca="false">IF(J686&gt;0,J686,K686)*E686</f>
        <v>38.13</v>
      </c>
      <c r="N686" s="20" t="n">
        <v>22.384</v>
      </c>
      <c r="O686" s="21" t="str">
        <f aca="false">IF(R686="","",ROUND(R686*(1-Premissas!$B$4),4))</f>
        <v/>
      </c>
      <c r="P686" s="22"/>
      <c r="Q686" s="22"/>
      <c r="R686" s="23"/>
      <c r="S686" s="24" t="n">
        <v>3687</v>
      </c>
      <c r="T686" s="24" t="n">
        <v>24</v>
      </c>
      <c r="U686" s="25"/>
      <c r="V686" s="19" t="n">
        <f aca="false">IF(COUNT(N686:Q686)=0,"",MIN(N686:Q686))</f>
        <v>22.384</v>
      </c>
      <c r="W686" s="16" t="str">
        <f aca="false">IF(V686="","",INDEX($N$4:$Q$4,MATCH(V686,N686:Q686,0)))</f>
        <v>DIMEC</v>
      </c>
      <c r="X686" s="19" t="str">
        <f aca="false">IF(COUNT(N686:Q686)&lt;2,"",SMALL(N686:Q686,2))</f>
        <v/>
      </c>
      <c r="Y686" s="26" t="n">
        <f aca="false">IF(OR(V686="",M686=0),"",V686/M686-1)</f>
        <v>-0.412955677943876</v>
      </c>
      <c r="Z686" s="26" t="n">
        <f aca="false">IF(OR(V686="",L686=""),"",V686/(L686*E686)-1)</f>
        <v>-0.412974152400134</v>
      </c>
      <c r="AA686" s="16" t="str">
        <f aca="false">IF(V686="","SEM OFERTA",IF(OR(Y686&gt;Premissas!$B$11,Y686&lt;Premissas!$B$12),"VERIFICAR - UNIDADE/EMBALAGEM",IF(Y686&gt;Premissas!$B$6,"NÃO COMPRAR - REAJUSTE &gt;5%","COMPRAR")))</f>
        <v>COMPRAR</v>
      </c>
      <c r="AB686" s="18" t="n">
        <f aca="false">IF(W686="DIMEC",S686,IF(W686="MEDCENTRO",U686,""))</f>
        <v>3687</v>
      </c>
      <c r="AC686" s="18" t="n">
        <f aca="false">IF(AA686&lt;&gt;"COMPRAR",0,IF(AB686="",I686,MIN(I686,AB686)))</f>
        <v>3</v>
      </c>
      <c r="AD686" s="19" t="n">
        <f aca="false">IF(AC686&gt;0,AC686*V686,0)</f>
        <v>67.152</v>
      </c>
      <c r="AE686" s="19" t="n">
        <f aca="false">IF(AC686&gt;0,(M686-V686)*AC686,0)</f>
        <v>47.238</v>
      </c>
      <c r="AF686" s="16" t="str">
        <f aca="false">IF(AA686&lt;&gt;"COMPRAR","",IF(AB686="",IF(X686="","",IF(X686-V686&lt;0.01,"EMPATE TÉCNICO","")),IF(AB686&lt;I686,"ESTOQUE INSUFICIENTE",IF(X686="","",IF(X686-V686&lt;0.01,"EMPATE TÉCNICO","")))))</f>
        <v/>
      </c>
      <c r="AG686" s="16" t="s">
        <v>892</v>
      </c>
      <c r="AH686" s="16" t="s">
        <v>2106</v>
      </c>
    </row>
    <row r="687" customFormat="false" ht="15" hidden="false" customHeight="false" outlineLevel="0" collapsed="false">
      <c r="A687" s="16" t="s">
        <v>2230</v>
      </c>
      <c r="B687" s="17" t="s">
        <v>2231</v>
      </c>
      <c r="C687" s="16" t="s">
        <v>2232</v>
      </c>
      <c r="D687" s="16" t="s">
        <v>463</v>
      </c>
      <c r="E687" s="18" t="n">
        <v>1</v>
      </c>
      <c r="F687" s="16" t="s">
        <v>42</v>
      </c>
      <c r="G687" s="18" t="n">
        <v>1</v>
      </c>
      <c r="H687" s="16" t="n">
        <v>3.2</v>
      </c>
      <c r="I687" s="18" t="n">
        <v>8</v>
      </c>
      <c r="J687" s="19" t="n">
        <v>14.55</v>
      </c>
      <c r="K687" s="19" t="n">
        <v>14.55</v>
      </c>
      <c r="L687" s="19" t="n">
        <v>14.55</v>
      </c>
      <c r="M687" s="19" t="n">
        <f aca="false">IF(J687&gt;0,J687,K687)*E687</f>
        <v>14.55</v>
      </c>
      <c r="N687" s="20" t="n">
        <v>14.6</v>
      </c>
      <c r="O687" s="21" t="str">
        <f aca="false">IF(R687="","",ROUND(R687*(1-Premissas!$B$4),4))</f>
        <v/>
      </c>
      <c r="P687" s="22"/>
      <c r="Q687" s="22"/>
      <c r="R687" s="23"/>
      <c r="S687" s="24" t="n">
        <v>76</v>
      </c>
      <c r="T687" s="24" t="n">
        <v>24</v>
      </c>
      <c r="U687" s="25"/>
      <c r="V687" s="19" t="n">
        <f aca="false">IF(COUNT(N687:Q687)=0,"",MIN(N687:Q687))</f>
        <v>14.6</v>
      </c>
      <c r="W687" s="16" t="str">
        <f aca="false">IF(V687="","",INDEX($N$4:$Q$4,MATCH(V687,N687:Q687,0)))</f>
        <v>DIMEC</v>
      </c>
      <c r="X687" s="19" t="str">
        <f aca="false">IF(COUNT(N687:Q687)&lt;2,"",SMALL(N687:Q687,2))</f>
        <v/>
      </c>
      <c r="Y687" s="26" t="n">
        <f aca="false">IF(OR(V687="",M687=0),"",V687/M687-1)</f>
        <v>0.00343642611683848</v>
      </c>
      <c r="Z687" s="26" t="n">
        <f aca="false">IF(OR(V687="",L687=""),"",V687/(L687*E687)-1)</f>
        <v>0.00343642611683848</v>
      </c>
      <c r="AA687" s="16" t="str">
        <f aca="false">IF(V687="","SEM OFERTA",IF(OR(Y687&gt;Premissas!$B$11,Y687&lt;Premissas!$B$12),"VERIFICAR - UNIDADE/EMBALAGEM",IF(Y687&gt;Premissas!$B$6,"NÃO COMPRAR - REAJUSTE &gt;5%","COMPRAR")))</f>
        <v>COMPRAR</v>
      </c>
      <c r="AB687" s="18" t="n">
        <f aca="false">IF(W687="DIMEC",S687,IF(W687="MEDCENTRO",U687,""))</f>
        <v>76</v>
      </c>
      <c r="AC687" s="18" t="n">
        <f aca="false">IF(AA687&lt;&gt;"COMPRAR",0,IF(AB687="",I687,MIN(I687,AB687)))</f>
        <v>8</v>
      </c>
      <c r="AD687" s="19" t="n">
        <f aca="false">IF(AC687&gt;0,AC687*V687,0)</f>
        <v>116.8</v>
      </c>
      <c r="AE687" s="19" t="n">
        <f aca="false">IF(AC687&gt;0,(M687-V687)*AC687,0)</f>
        <v>-0.399999999999992</v>
      </c>
      <c r="AF687" s="16" t="str">
        <f aca="false">IF(AA687&lt;&gt;"COMPRAR","",IF(AB687="",IF(X687="","",IF(X687-V687&lt;0.01,"EMPATE TÉCNICO","")),IF(AB687&lt;I687,"ESTOQUE INSUFICIENTE",IF(X687="","",IF(X687-V687&lt;0.01,"EMPATE TÉCNICO","")))))</f>
        <v/>
      </c>
      <c r="AG687" s="16" t="s">
        <v>304</v>
      </c>
      <c r="AH687" s="16" t="s">
        <v>2106</v>
      </c>
    </row>
    <row r="688" customFormat="false" ht="15" hidden="false" customHeight="false" outlineLevel="0" collapsed="false">
      <c r="A688" s="16" t="s">
        <v>2233</v>
      </c>
      <c r="B688" s="17" t="s">
        <v>2234</v>
      </c>
      <c r="C688" s="16" t="s">
        <v>2235</v>
      </c>
      <c r="D688" s="16" t="s">
        <v>1674</v>
      </c>
      <c r="E688" s="18" t="n">
        <v>1</v>
      </c>
      <c r="F688" s="16" t="s">
        <v>42</v>
      </c>
      <c r="G688" s="18" t="n">
        <v>2</v>
      </c>
      <c r="H688" s="16" t="n">
        <v>3.2</v>
      </c>
      <c r="I688" s="18" t="n">
        <v>7</v>
      </c>
      <c r="J688" s="19" t="n">
        <v>12.92</v>
      </c>
      <c r="K688" s="19" t="n">
        <v>12.92</v>
      </c>
      <c r="L688" s="19" t="n">
        <v>12.92</v>
      </c>
      <c r="M688" s="19" t="n">
        <f aca="false">IF(J688&gt;0,J688,K688)*E688</f>
        <v>12.92</v>
      </c>
      <c r="N688" s="20" t="n">
        <v>12.06</v>
      </c>
      <c r="O688" s="21" t="str">
        <f aca="false">IF(R688="","",ROUND(R688*(1-Premissas!$B$4),4))</f>
        <v/>
      </c>
      <c r="P688" s="22"/>
      <c r="Q688" s="22"/>
      <c r="R688" s="23"/>
      <c r="S688" s="24" t="n">
        <v>146</v>
      </c>
      <c r="T688" s="24" t="n">
        <v>50</v>
      </c>
      <c r="U688" s="25"/>
      <c r="V688" s="19" t="n">
        <f aca="false">IF(COUNT(N688:Q688)=0,"",MIN(N688:Q688))</f>
        <v>12.06</v>
      </c>
      <c r="W688" s="16" t="str">
        <f aca="false">IF(V688="","",INDEX($N$4:$Q$4,MATCH(V688,N688:Q688,0)))</f>
        <v>DIMEC</v>
      </c>
      <c r="X688" s="19" t="str">
        <f aca="false">IF(COUNT(N688:Q688)&lt;2,"",SMALL(N688:Q688,2))</f>
        <v/>
      </c>
      <c r="Y688" s="26" t="n">
        <f aca="false">IF(OR(V688="",M688=0),"",V688/M688-1)</f>
        <v>-0.0665634674922601</v>
      </c>
      <c r="Z688" s="26" t="n">
        <f aca="false">IF(OR(V688="",L688=""),"",V688/(L688*E688)-1)</f>
        <v>-0.0665634674922601</v>
      </c>
      <c r="AA688" s="16" t="str">
        <f aca="false">IF(V688="","SEM OFERTA",IF(OR(Y688&gt;Premissas!$B$11,Y688&lt;Premissas!$B$12),"VERIFICAR - UNIDADE/EMBALAGEM",IF(Y688&gt;Premissas!$B$6,"NÃO COMPRAR - REAJUSTE &gt;5%","COMPRAR")))</f>
        <v>COMPRAR</v>
      </c>
      <c r="AB688" s="18" t="n">
        <f aca="false">IF(W688="DIMEC",S688,IF(W688="MEDCENTRO",U688,""))</f>
        <v>146</v>
      </c>
      <c r="AC688" s="18" t="n">
        <f aca="false">IF(AA688&lt;&gt;"COMPRAR",0,IF(AB688="",I688,MIN(I688,AB688)))</f>
        <v>7</v>
      </c>
      <c r="AD688" s="19" t="n">
        <f aca="false">IF(AC688&gt;0,AC688*V688,0)</f>
        <v>84.42</v>
      </c>
      <c r="AE688" s="19" t="n">
        <f aca="false">IF(AC688&gt;0,(M688-V688)*AC688,0)</f>
        <v>6.02</v>
      </c>
      <c r="AF688" s="16" t="str">
        <f aca="false">IF(AA688&lt;&gt;"COMPRAR","",IF(AB688="",IF(X688="","",IF(X688-V688&lt;0.01,"EMPATE TÉCNICO","")),IF(AB688&lt;I688,"ESTOQUE INSUFICIENTE",IF(X688="","",IF(X688-V688&lt;0.01,"EMPATE TÉCNICO","")))))</f>
        <v/>
      </c>
      <c r="AG688" s="16" t="s">
        <v>304</v>
      </c>
      <c r="AH688" s="16" t="s">
        <v>2106</v>
      </c>
    </row>
    <row r="689" customFormat="false" ht="15" hidden="false" customHeight="false" outlineLevel="0" collapsed="false">
      <c r="A689" s="16" t="s">
        <v>2236</v>
      </c>
      <c r="B689" s="17" t="s">
        <v>2237</v>
      </c>
      <c r="C689" s="16" t="s">
        <v>2238</v>
      </c>
      <c r="D689" s="16" t="s">
        <v>2239</v>
      </c>
      <c r="E689" s="18" t="n">
        <v>1</v>
      </c>
      <c r="F689" s="16" t="s">
        <v>43</v>
      </c>
      <c r="G689" s="18" t="n">
        <v>1</v>
      </c>
      <c r="H689" s="16" t="n">
        <v>0.5</v>
      </c>
      <c r="I689" s="18" t="n">
        <v>1</v>
      </c>
      <c r="J689" s="19" t="n">
        <v>5.63</v>
      </c>
      <c r="K689" s="19" t="n">
        <v>5.63</v>
      </c>
      <c r="L689" s="19" t="n">
        <v>5.63</v>
      </c>
      <c r="M689" s="19" t="n">
        <f aca="false">IF(J689&gt;0,J689,K689)*E689</f>
        <v>5.63</v>
      </c>
      <c r="N689" s="20" t="n">
        <v>5.63</v>
      </c>
      <c r="O689" s="21" t="str">
        <f aca="false">IF(R689="","",ROUND(R689*(1-Premissas!$B$4),4))</f>
        <v/>
      </c>
      <c r="P689" s="22"/>
      <c r="Q689" s="22"/>
      <c r="R689" s="23"/>
      <c r="S689" s="24" t="n">
        <v>95</v>
      </c>
      <c r="T689" s="24" t="n">
        <v>84</v>
      </c>
      <c r="U689" s="25"/>
      <c r="V689" s="19" t="n">
        <f aca="false">IF(COUNT(N689:Q689)=0,"",MIN(N689:Q689))</f>
        <v>5.63</v>
      </c>
      <c r="W689" s="16" t="str">
        <f aca="false">IF(V689="","",INDEX($N$4:$Q$4,MATCH(V689,N689:Q689,0)))</f>
        <v>DIMEC</v>
      </c>
      <c r="X689" s="19" t="str">
        <f aca="false">IF(COUNT(N689:Q689)&lt;2,"",SMALL(N689:Q689,2))</f>
        <v/>
      </c>
      <c r="Y689" s="26" t="n">
        <f aca="false">IF(OR(V689="",M689=0),"",V689/M689-1)</f>
        <v>0</v>
      </c>
      <c r="Z689" s="26" t="n">
        <f aca="false">IF(OR(V689="",L689=""),"",V689/(L689*E689)-1)</f>
        <v>0</v>
      </c>
      <c r="AA689" s="16" t="str">
        <f aca="false">IF(V689="","SEM OFERTA",IF(OR(Y689&gt;Premissas!$B$11,Y689&lt;Premissas!$B$12),"VERIFICAR - UNIDADE/EMBALAGEM",IF(Y689&gt;Premissas!$B$6,"NÃO COMPRAR - REAJUSTE &gt;5%","COMPRAR")))</f>
        <v>COMPRAR</v>
      </c>
      <c r="AB689" s="18" t="n">
        <f aca="false">IF(W689="DIMEC",S689,IF(W689="MEDCENTRO",U689,""))</f>
        <v>95</v>
      </c>
      <c r="AC689" s="18" t="n">
        <f aca="false">IF(AA689&lt;&gt;"COMPRAR",0,IF(AB689="",I689,MIN(I689,AB689)))</f>
        <v>1</v>
      </c>
      <c r="AD689" s="19" t="n">
        <f aca="false">IF(AC689&gt;0,AC689*V689,0)</f>
        <v>5.63</v>
      </c>
      <c r="AE689" s="19" t="n">
        <f aca="false">IF(AC689&gt;0,(M689-V689)*AC689,0)</f>
        <v>0</v>
      </c>
      <c r="AF689" s="16" t="str">
        <f aca="false">IF(AA689&lt;&gt;"COMPRAR","",IF(AB689="",IF(X689="","",IF(X689-V689&lt;0.01,"EMPATE TÉCNICO","")),IF(AB689&lt;I689,"ESTOQUE INSUFICIENTE",IF(X689="","",IF(X689-V689&lt;0.01,"EMPATE TÉCNICO","")))))</f>
        <v/>
      </c>
      <c r="AG689" s="16" t="s">
        <v>139</v>
      </c>
      <c r="AH689" s="16" t="s">
        <v>2106</v>
      </c>
    </row>
    <row r="690" customFormat="false" ht="15" hidden="false" customHeight="false" outlineLevel="0" collapsed="false">
      <c r="A690" s="16" t="s">
        <v>2240</v>
      </c>
      <c r="B690" s="17" t="s">
        <v>2241</v>
      </c>
      <c r="C690" s="16" t="s">
        <v>2242</v>
      </c>
      <c r="D690" s="16" t="s">
        <v>2239</v>
      </c>
      <c r="E690" s="18" t="n">
        <v>1</v>
      </c>
      <c r="F690" s="16" t="s">
        <v>43</v>
      </c>
      <c r="G690" s="18" t="n">
        <v>0</v>
      </c>
      <c r="H690" s="16" t="n">
        <v>0.5</v>
      </c>
      <c r="I690" s="18" t="n">
        <v>3</v>
      </c>
      <c r="J690" s="19" t="n">
        <v>7.08</v>
      </c>
      <c r="K690" s="19" t="n">
        <v>7.08</v>
      </c>
      <c r="L690" s="19" t="n">
        <v>7.08</v>
      </c>
      <c r="M690" s="19" t="n">
        <f aca="false">IF(J690&gt;0,J690,K690)*E690</f>
        <v>7.08</v>
      </c>
      <c r="N690" s="20" t="n">
        <v>7.33</v>
      </c>
      <c r="O690" s="21" t="str">
        <f aca="false">IF(R690="","",ROUND(R690*(1-Premissas!$B$4),4))</f>
        <v/>
      </c>
      <c r="P690" s="22"/>
      <c r="Q690" s="22"/>
      <c r="R690" s="23"/>
      <c r="S690" s="24" t="n">
        <v>195</v>
      </c>
      <c r="T690" s="24" t="n">
        <v>84</v>
      </c>
      <c r="U690" s="25"/>
      <c r="V690" s="19" t="n">
        <f aca="false">IF(COUNT(N690:Q690)=0,"",MIN(N690:Q690))</f>
        <v>7.33</v>
      </c>
      <c r="W690" s="16" t="str">
        <f aca="false">IF(V690="","",INDEX($N$4:$Q$4,MATCH(V690,N690:Q690,0)))</f>
        <v>DIMEC</v>
      </c>
      <c r="X690" s="19" t="str">
        <f aca="false">IF(COUNT(N690:Q690)&lt;2,"",SMALL(N690:Q690,2))</f>
        <v/>
      </c>
      <c r="Y690" s="26" t="n">
        <f aca="false">IF(OR(V690="",M690=0),"",V690/M690-1)</f>
        <v>0.0353107344632768</v>
      </c>
      <c r="Z690" s="26" t="n">
        <f aca="false">IF(OR(V690="",L690=""),"",V690/(L690*E690)-1)</f>
        <v>0.0353107344632768</v>
      </c>
      <c r="AA690" s="16" t="str">
        <f aca="false">IF(V690="","SEM OFERTA",IF(OR(Y690&gt;Premissas!$B$11,Y690&lt;Premissas!$B$12),"VERIFICAR - UNIDADE/EMBALAGEM",IF(Y690&gt;Premissas!$B$6,"NÃO COMPRAR - REAJUSTE &gt;5%","COMPRAR")))</f>
        <v>COMPRAR</v>
      </c>
      <c r="AB690" s="18" t="n">
        <f aca="false">IF(W690="DIMEC",S690,IF(W690="MEDCENTRO",U690,""))</f>
        <v>195</v>
      </c>
      <c r="AC690" s="18" t="n">
        <f aca="false">IF(AA690&lt;&gt;"COMPRAR",0,IF(AB690="",I690,MIN(I690,AB690)))</f>
        <v>3</v>
      </c>
      <c r="AD690" s="19" t="n">
        <f aca="false">IF(AC690&gt;0,AC690*V690,0)</f>
        <v>21.99</v>
      </c>
      <c r="AE690" s="19" t="n">
        <f aca="false">IF(AC690&gt;0,(M690-V690)*AC690,0)</f>
        <v>-0.75</v>
      </c>
      <c r="AF690" s="16" t="str">
        <f aca="false">IF(AA690&lt;&gt;"COMPRAR","",IF(AB690="",IF(X690="","",IF(X690-V690&lt;0.01,"EMPATE TÉCNICO","")),IF(AB690&lt;I690,"ESTOQUE INSUFICIENTE",IF(X690="","",IF(X690-V690&lt;0.01,"EMPATE TÉCNICO","")))))</f>
        <v/>
      </c>
      <c r="AG690" s="16" t="s">
        <v>304</v>
      </c>
      <c r="AH690" s="16" t="s">
        <v>2106</v>
      </c>
    </row>
    <row r="691" customFormat="false" ht="15" hidden="false" customHeight="false" outlineLevel="0" collapsed="false">
      <c r="A691" s="16" t="s">
        <v>2243</v>
      </c>
      <c r="B691" s="17" t="s">
        <v>2244</v>
      </c>
      <c r="C691" s="16" t="s">
        <v>2245</v>
      </c>
      <c r="D691" s="16" t="s">
        <v>417</v>
      </c>
      <c r="E691" s="18" t="n">
        <v>1</v>
      </c>
      <c r="F691" s="16" t="s">
        <v>43</v>
      </c>
      <c r="G691" s="18" t="n">
        <v>5</v>
      </c>
      <c r="H691" s="16" t="n">
        <v>2</v>
      </c>
      <c r="I691" s="18" t="n">
        <v>1</v>
      </c>
      <c r="J691" s="19" t="n">
        <v>6.826</v>
      </c>
      <c r="K691" s="19" t="n">
        <v>6.826</v>
      </c>
      <c r="L691" s="19" t="n">
        <v>6.826</v>
      </c>
      <c r="M691" s="19" t="n">
        <f aca="false">IF(J691&gt;0,J691,K691)*E691</f>
        <v>6.826</v>
      </c>
      <c r="N691" s="20" t="n">
        <v>8.23</v>
      </c>
      <c r="O691" s="21" t="str">
        <f aca="false">IF(R691="","",ROUND(R691*(1-Premissas!$B$4),4))</f>
        <v/>
      </c>
      <c r="P691" s="22"/>
      <c r="Q691" s="22"/>
      <c r="R691" s="23"/>
      <c r="S691" s="24" t="n">
        <v>260</v>
      </c>
      <c r="T691" s="24" t="n">
        <v>198</v>
      </c>
      <c r="U691" s="25"/>
      <c r="V691" s="19" t="n">
        <f aca="false">IF(COUNT(N691:Q691)=0,"",MIN(N691:Q691))</f>
        <v>8.23</v>
      </c>
      <c r="W691" s="16" t="str">
        <f aca="false">IF(V691="","",INDEX($N$4:$Q$4,MATCH(V691,N691:Q691,0)))</f>
        <v>DIMEC</v>
      </c>
      <c r="X691" s="19" t="str">
        <f aca="false">IF(COUNT(N691:Q691)&lt;2,"",SMALL(N691:Q691,2))</f>
        <v/>
      </c>
      <c r="Y691" s="26" t="n">
        <f aca="false">IF(OR(V691="",M691=0),"",V691/M691-1)</f>
        <v>0.205684148842661</v>
      </c>
      <c r="Z691" s="26" t="n">
        <f aca="false">IF(OR(V691="",L691=""),"",V691/(L691*E691)-1)</f>
        <v>0.205684148842661</v>
      </c>
      <c r="AA691" s="16" t="str">
        <f aca="false">IF(V691="","SEM OFERTA",IF(OR(Y691&gt;Premissas!$B$11,Y691&lt;Premissas!$B$12),"VERIFICAR - UNIDADE/EMBALAGEM",IF(Y691&gt;Premissas!$B$6,"NÃO COMPRAR - REAJUSTE &gt;5%","COMPRAR")))</f>
        <v>NÃO COMPRAR - REAJUSTE &gt;5%</v>
      </c>
      <c r="AB691" s="18" t="n">
        <f aca="false">IF(W691="DIMEC",S691,IF(W691="MEDCENTRO",U691,""))</f>
        <v>260</v>
      </c>
      <c r="AC691" s="18" t="n">
        <f aca="false">IF(AA691&lt;&gt;"COMPRAR",0,IF(AB691="",I691,MIN(I691,AB691)))</f>
        <v>0</v>
      </c>
      <c r="AD691" s="19" t="n">
        <f aca="false">IF(AC691&gt;0,AC691*V691,0)</f>
        <v>0</v>
      </c>
      <c r="AE691" s="19" t="n">
        <f aca="false">IF(AC691&gt;0,(M691-V691)*AC691,0)</f>
        <v>0</v>
      </c>
      <c r="AF691" s="16" t="str">
        <f aca="false">IF(AA691&lt;&gt;"COMPRAR","",IF(AB691="",IF(X691="","",IF(X691-V691&lt;0.01,"EMPATE TÉCNICO","")),IF(AB691&lt;I691,"ESTOQUE INSUFICIENTE",IF(X691="","",IF(X691-V691&lt;0.01,"EMPATE TÉCNICO","")))))</f>
        <v/>
      </c>
      <c r="AG691" s="16" t="s">
        <v>418</v>
      </c>
      <c r="AH691" s="16" t="s">
        <v>2106</v>
      </c>
    </row>
    <row r="692" customFormat="false" ht="15" hidden="false" customHeight="false" outlineLevel="0" collapsed="false">
      <c r="A692" s="16" t="s">
        <v>2246</v>
      </c>
      <c r="B692" s="17" t="s">
        <v>2247</v>
      </c>
      <c r="C692" s="16" t="s">
        <v>2248</v>
      </c>
      <c r="D692" s="16" t="s">
        <v>571</v>
      </c>
      <c r="E692" s="18" t="n">
        <v>1</v>
      </c>
      <c r="F692" s="16" t="s">
        <v>43</v>
      </c>
      <c r="G692" s="18" t="n">
        <v>0</v>
      </c>
      <c r="H692" s="16" t="n">
        <v>1.3</v>
      </c>
      <c r="I692" s="18" t="n">
        <v>4</v>
      </c>
      <c r="J692" s="19" t="n">
        <v>10.99</v>
      </c>
      <c r="K692" s="19" t="n">
        <v>10.99</v>
      </c>
      <c r="L692" s="19" t="n">
        <v>10.99</v>
      </c>
      <c r="M692" s="19" t="n">
        <f aca="false">IF(J692&gt;0,J692,K692)*E692</f>
        <v>10.99</v>
      </c>
      <c r="N692" s="20"/>
      <c r="O692" s="21" t="n">
        <f aca="false">IF(R692="","",ROUND(R692*(1-Premissas!$B$4),4))</f>
        <v>11.9035</v>
      </c>
      <c r="P692" s="22"/>
      <c r="Q692" s="22"/>
      <c r="R692" s="23" t="n">
        <v>12.53</v>
      </c>
      <c r="S692" s="24"/>
      <c r="T692" s="24"/>
      <c r="U692" s="25" t="n">
        <v>305</v>
      </c>
      <c r="V692" s="19" t="n">
        <f aca="false">IF(COUNT(N692:Q692)=0,"",MIN(N692:Q692))</f>
        <v>11.9035</v>
      </c>
      <c r="W692" s="16" t="str">
        <f aca="false">IF(V692="","",INDEX($N$4:$Q$4,MATCH(V692,N692:Q692,0)))</f>
        <v>MEDCENTRO</v>
      </c>
      <c r="X692" s="19" t="str">
        <f aca="false">IF(COUNT(N692:Q692)&lt;2,"",SMALL(N692:Q692,2))</f>
        <v/>
      </c>
      <c r="Y692" s="26" t="n">
        <f aca="false">IF(OR(V692="",M692=0),"",V692/M692-1)</f>
        <v>0.0831210191082801</v>
      </c>
      <c r="Z692" s="26" t="n">
        <f aca="false">IF(OR(V692="",L692=""),"",V692/(L692*E692)-1)</f>
        <v>0.0831210191082801</v>
      </c>
      <c r="AA692" s="16" t="str">
        <f aca="false">IF(V692="","SEM OFERTA",IF(OR(Y692&gt;Premissas!$B$11,Y692&lt;Premissas!$B$12),"VERIFICAR - UNIDADE/EMBALAGEM",IF(Y692&gt;Premissas!$B$6,"NÃO COMPRAR - REAJUSTE &gt;5%","COMPRAR")))</f>
        <v>NÃO COMPRAR - REAJUSTE &gt;5%</v>
      </c>
      <c r="AB692" s="18" t="n">
        <f aca="false">IF(W692="DIMEC",S692,IF(W692="MEDCENTRO",U692,""))</f>
        <v>305</v>
      </c>
      <c r="AC692" s="18" t="n">
        <f aca="false">IF(AA692&lt;&gt;"COMPRAR",0,IF(AB692="",I692,MIN(I692,AB692)))</f>
        <v>0</v>
      </c>
      <c r="AD692" s="19" t="n">
        <f aca="false">IF(AC692&gt;0,AC692*V692,0)</f>
        <v>0</v>
      </c>
      <c r="AE692" s="19" t="n">
        <f aca="false">IF(AC692&gt;0,(M692-V692)*AC692,0)</f>
        <v>0</v>
      </c>
      <c r="AF692" s="16" t="str">
        <f aca="false">IF(AA692&lt;&gt;"COMPRAR","",IF(AB692="",IF(X692="","",IF(X692-V692&lt;0.01,"EMPATE TÉCNICO","")),IF(AB692&lt;I692,"ESTOQUE INSUFICIENTE",IF(X692="","",IF(X692-V692&lt;0.01,"EMPATE TÉCNICO","")))))</f>
        <v/>
      </c>
      <c r="AG692" s="16" t="s">
        <v>919</v>
      </c>
      <c r="AH692" s="16" t="s">
        <v>2106</v>
      </c>
    </row>
    <row r="693" customFormat="false" ht="15" hidden="false" customHeight="false" outlineLevel="0" collapsed="false">
      <c r="A693" s="16" t="s">
        <v>2249</v>
      </c>
      <c r="B693" s="17" t="s">
        <v>2250</v>
      </c>
      <c r="C693" s="16" t="s">
        <v>2251</v>
      </c>
      <c r="D693" s="16" t="s">
        <v>571</v>
      </c>
      <c r="E693" s="18" t="n">
        <v>20</v>
      </c>
      <c r="F693" s="16" t="s">
        <v>41</v>
      </c>
      <c r="G693" s="18" t="n">
        <v>12</v>
      </c>
      <c r="H693" s="16" t="n">
        <v>13</v>
      </c>
      <c r="I693" s="18" t="n">
        <v>2</v>
      </c>
      <c r="J693" s="19" t="n">
        <v>4.8195</v>
      </c>
      <c r="K693" s="19" t="n">
        <v>4.8195</v>
      </c>
      <c r="L693" s="19" t="n">
        <v>4.8195</v>
      </c>
      <c r="M693" s="19" t="n">
        <f aca="false">IF(J693&gt;0,J693,K693)*E693</f>
        <v>96.39</v>
      </c>
      <c r="N693" s="20" t="n">
        <v>101.46</v>
      </c>
      <c r="O693" s="21" t="str">
        <f aca="false">IF(R693="","",ROUND(R693*(1-Premissas!$B$4),4))</f>
        <v/>
      </c>
      <c r="P693" s="22"/>
      <c r="Q693" s="22"/>
      <c r="R693" s="23"/>
      <c r="S693" s="24" t="n">
        <v>225</v>
      </c>
      <c r="T693" s="24" t="n">
        <v>24</v>
      </c>
      <c r="U693" s="25"/>
      <c r="V693" s="19" t="n">
        <f aca="false">IF(COUNT(N693:Q693)=0,"",MIN(N693:Q693))</f>
        <v>101.46</v>
      </c>
      <c r="W693" s="16" t="str">
        <f aca="false">IF(V693="","",INDEX($N$4:$Q$4,MATCH(V693,N693:Q693,0)))</f>
        <v>DIMEC</v>
      </c>
      <c r="X693" s="19" t="str">
        <f aca="false">IF(COUNT(N693:Q693)&lt;2,"",SMALL(N693:Q693,2))</f>
        <v/>
      </c>
      <c r="Y693" s="26" t="n">
        <f aca="false">IF(OR(V693="",M693=0),"",V693/M693-1)</f>
        <v>0.0525988173046998</v>
      </c>
      <c r="Z693" s="26" t="n">
        <f aca="false">IF(OR(V693="",L693=""),"",V693/(L693*E693)-1)</f>
        <v>0.0525988173046998</v>
      </c>
      <c r="AA693" s="16" t="str">
        <f aca="false">IF(V693="","SEM OFERTA",IF(OR(Y693&gt;Premissas!$B$11,Y693&lt;Premissas!$B$12),"VERIFICAR - UNIDADE/EMBALAGEM",IF(Y693&gt;Premissas!$B$6,"NÃO COMPRAR - REAJUSTE &gt;5%","COMPRAR")))</f>
        <v>NÃO COMPRAR - REAJUSTE &gt;5%</v>
      </c>
      <c r="AB693" s="18" t="n">
        <f aca="false">IF(W693="DIMEC",S693,IF(W693="MEDCENTRO",U693,""))</f>
        <v>225</v>
      </c>
      <c r="AC693" s="18" t="n">
        <f aca="false">IF(AA693&lt;&gt;"COMPRAR",0,IF(AB693="",I693,MIN(I693,AB693)))</f>
        <v>0</v>
      </c>
      <c r="AD693" s="19" t="n">
        <f aca="false">IF(AC693&gt;0,AC693*V693,0)</f>
        <v>0</v>
      </c>
      <c r="AE693" s="19" t="n">
        <f aca="false">IF(AC693&gt;0,(M693-V693)*AC693,0)</f>
        <v>0</v>
      </c>
      <c r="AF693" s="16" t="str">
        <f aca="false">IF(AA693&lt;&gt;"COMPRAR","",IF(AB693="",IF(X693="","",IF(X693-V693&lt;0.01,"EMPATE TÉCNICO","")),IF(AB693&lt;I693,"ESTOQUE INSUFICIENTE",IF(X693="","",IF(X693-V693&lt;0.01,"EMPATE TÉCNICO","")))))</f>
        <v/>
      </c>
      <c r="AG693" s="16" t="s">
        <v>520</v>
      </c>
      <c r="AH693" s="16" t="s">
        <v>2106</v>
      </c>
    </row>
    <row r="694" customFormat="false" ht="15" hidden="false" customHeight="false" outlineLevel="0" collapsed="false">
      <c r="A694" s="16" t="s">
        <v>2252</v>
      </c>
      <c r="B694" s="17" t="s">
        <v>2253</v>
      </c>
      <c r="C694" s="16" t="s">
        <v>2254</v>
      </c>
      <c r="D694" s="16" t="s">
        <v>2038</v>
      </c>
      <c r="E694" s="18" t="n">
        <v>1</v>
      </c>
      <c r="F694" s="16" t="s">
        <v>43</v>
      </c>
      <c r="G694" s="18" t="n">
        <v>0</v>
      </c>
      <c r="H694" s="16" t="n">
        <v>0.2</v>
      </c>
      <c r="I694" s="18" t="n">
        <v>1</v>
      </c>
      <c r="J694" s="19" t="n">
        <v>14.99</v>
      </c>
      <c r="K694" s="19" t="n">
        <v>14.99</v>
      </c>
      <c r="L694" s="19" t="n">
        <v>14.99</v>
      </c>
      <c r="M694" s="19" t="n">
        <f aca="false">IF(J694&gt;0,J694,K694)*E694</f>
        <v>14.99</v>
      </c>
      <c r="N694" s="20"/>
      <c r="O694" s="21" t="n">
        <f aca="false">IF(R694="","",ROUND(R694*(1-Premissas!$B$4),4))</f>
        <v>35.473</v>
      </c>
      <c r="P694" s="22"/>
      <c r="Q694" s="22"/>
      <c r="R694" s="23" t="n">
        <v>37.34</v>
      </c>
      <c r="S694" s="24"/>
      <c r="T694" s="24"/>
      <c r="U694" s="25" t="n">
        <v>178</v>
      </c>
      <c r="V694" s="19" t="n">
        <f aca="false">IF(COUNT(N694:Q694)=0,"",MIN(N694:Q694))</f>
        <v>35.473</v>
      </c>
      <c r="W694" s="16" t="str">
        <f aca="false">IF(V694="","",INDEX($N$4:$Q$4,MATCH(V694,N694:Q694,0)))</f>
        <v>MEDCENTRO</v>
      </c>
      <c r="X694" s="19" t="str">
        <f aca="false">IF(COUNT(N694:Q694)&lt;2,"",SMALL(N694:Q694,2))</f>
        <v/>
      </c>
      <c r="Y694" s="26" t="n">
        <f aca="false">IF(OR(V694="",M694=0),"",V694/M694-1)</f>
        <v>1.36644429619746</v>
      </c>
      <c r="Z694" s="26" t="n">
        <f aca="false">IF(OR(V694="",L694=""),"",V694/(L694*E694)-1)</f>
        <v>1.36644429619746</v>
      </c>
      <c r="AA694" s="16" t="str">
        <f aca="false">IF(V694="","SEM OFERTA",IF(OR(Y694&gt;Premissas!$B$11,Y694&lt;Premissas!$B$12),"VERIFICAR - UNIDADE/EMBALAGEM",IF(Y694&gt;Premissas!$B$6,"NÃO COMPRAR - REAJUSTE &gt;5%","COMPRAR")))</f>
        <v>VERIFICAR - UNIDADE/EMBALAGEM</v>
      </c>
      <c r="AB694" s="18" t="n">
        <f aca="false">IF(W694="DIMEC",S694,IF(W694="MEDCENTRO",U694,""))</f>
        <v>178</v>
      </c>
      <c r="AC694" s="18" t="n">
        <f aca="false">IF(AA694&lt;&gt;"COMPRAR",0,IF(AB694="",I694,MIN(I694,AB694)))</f>
        <v>0</v>
      </c>
      <c r="AD694" s="19" t="n">
        <f aca="false">IF(AC694&gt;0,AC694*V694,0)</f>
        <v>0</v>
      </c>
      <c r="AE694" s="19" t="n">
        <f aca="false">IF(AC694&gt;0,(M694-V694)*AC694,0)</f>
        <v>0</v>
      </c>
      <c r="AF694" s="16" t="str">
        <f aca="false">IF(AA694&lt;&gt;"COMPRAR","",IF(AB694="",IF(X694="","",IF(X694-V694&lt;0.01,"EMPATE TÉCNICO","")),IF(AB694&lt;I694,"ESTOQUE INSUFICIENTE",IF(X694="","",IF(X694-V694&lt;0.01,"EMPATE TÉCNICO","")))))</f>
        <v/>
      </c>
      <c r="AG694" s="16" t="s">
        <v>139</v>
      </c>
      <c r="AH694" s="16" t="s">
        <v>2106</v>
      </c>
    </row>
    <row r="695" customFormat="false" ht="15" hidden="false" customHeight="false" outlineLevel="0" collapsed="false">
      <c r="A695" s="16" t="s">
        <v>2255</v>
      </c>
      <c r="B695" s="17" t="s">
        <v>2256</v>
      </c>
      <c r="C695" s="16" t="s">
        <v>2257</v>
      </c>
      <c r="D695" s="16" t="s">
        <v>463</v>
      </c>
      <c r="E695" s="18" t="n">
        <v>1</v>
      </c>
      <c r="F695" s="16" t="s">
        <v>42</v>
      </c>
      <c r="G695" s="18" t="n">
        <v>4</v>
      </c>
      <c r="H695" s="16" t="n">
        <v>1.8</v>
      </c>
      <c r="I695" s="18" t="n">
        <v>1</v>
      </c>
      <c r="J695" s="19" t="n">
        <v>12.16</v>
      </c>
      <c r="K695" s="19" t="n">
        <v>12.16</v>
      </c>
      <c r="L695" s="19" t="n">
        <v>12.16</v>
      </c>
      <c r="M695" s="19" t="n">
        <f aca="false">IF(J695&gt;0,J695,K695)*E695</f>
        <v>12.16</v>
      </c>
      <c r="N695" s="20" t="n">
        <v>13.89</v>
      </c>
      <c r="O695" s="21" t="n">
        <f aca="false">IF(R695="","",ROUND(R695*(1-Premissas!$B$4),4))</f>
        <v>14.554</v>
      </c>
      <c r="P695" s="22"/>
      <c r="Q695" s="22"/>
      <c r="R695" s="23" t="n">
        <v>15.32</v>
      </c>
      <c r="S695" s="24" t="n">
        <v>577</v>
      </c>
      <c r="T695" s="24" t="n">
        <v>24</v>
      </c>
      <c r="U695" s="25" t="n">
        <v>178</v>
      </c>
      <c r="V695" s="19" t="n">
        <f aca="false">IF(COUNT(N695:Q695)=0,"",MIN(N695:Q695))</f>
        <v>13.89</v>
      </c>
      <c r="W695" s="16" t="str">
        <f aca="false">IF(V695="","",INDEX($N$4:$Q$4,MATCH(V695,N695:Q695,0)))</f>
        <v>DIMEC</v>
      </c>
      <c r="X695" s="19" t="n">
        <f aca="false">IF(COUNT(N695:Q695)&lt;2,"",SMALL(N695:Q695,2))</f>
        <v>14.554</v>
      </c>
      <c r="Y695" s="26" t="n">
        <f aca="false">IF(OR(V695="",M695=0),"",V695/M695-1)</f>
        <v>0.142269736842105</v>
      </c>
      <c r="Z695" s="26" t="n">
        <f aca="false">IF(OR(V695="",L695=""),"",V695/(L695*E695)-1)</f>
        <v>0.142269736842105</v>
      </c>
      <c r="AA695" s="16" t="str">
        <f aca="false">IF(V695="","SEM OFERTA",IF(OR(Y695&gt;Premissas!$B$11,Y695&lt;Premissas!$B$12),"VERIFICAR - UNIDADE/EMBALAGEM",IF(Y695&gt;Premissas!$B$6,"NÃO COMPRAR - REAJUSTE &gt;5%","COMPRAR")))</f>
        <v>NÃO COMPRAR - REAJUSTE &gt;5%</v>
      </c>
      <c r="AB695" s="18" t="n">
        <f aca="false">IF(W695="DIMEC",S695,IF(W695="MEDCENTRO",U695,""))</f>
        <v>577</v>
      </c>
      <c r="AC695" s="18" t="n">
        <f aca="false">IF(AA695&lt;&gt;"COMPRAR",0,IF(AB695="",I695,MIN(I695,AB695)))</f>
        <v>0</v>
      </c>
      <c r="AD695" s="19" t="n">
        <f aca="false">IF(AC695&gt;0,AC695*V695,0)</f>
        <v>0</v>
      </c>
      <c r="AE695" s="19" t="n">
        <f aca="false">IF(AC695&gt;0,(M695-V695)*AC695,0)</f>
        <v>0</v>
      </c>
      <c r="AF695" s="16" t="str">
        <f aca="false">IF(AA695&lt;&gt;"COMPRAR","",IF(AB695="",IF(X695="","",IF(X695-V695&lt;0.01,"EMPATE TÉCNICO","")),IF(AB695&lt;I695,"ESTOQUE INSUFICIENTE",IF(X695="","",IF(X695-V695&lt;0.01,"EMPATE TÉCNICO","")))))</f>
        <v/>
      </c>
      <c r="AG695" s="16" t="s">
        <v>304</v>
      </c>
      <c r="AH695" s="16" t="s">
        <v>2106</v>
      </c>
    </row>
    <row r="696" customFormat="false" ht="15" hidden="false" customHeight="false" outlineLevel="0" collapsed="false">
      <c r="A696" s="16" t="s">
        <v>2258</v>
      </c>
      <c r="B696" s="17" t="s">
        <v>2259</v>
      </c>
      <c r="C696" s="16" t="s">
        <v>2260</v>
      </c>
      <c r="D696" s="16" t="s">
        <v>1055</v>
      </c>
      <c r="E696" s="18" t="n">
        <v>1</v>
      </c>
      <c r="F696" s="16" t="s">
        <v>42</v>
      </c>
      <c r="G696" s="18" t="n">
        <v>4</v>
      </c>
      <c r="H696" s="16" t="n">
        <v>3.2</v>
      </c>
      <c r="I696" s="18" t="n">
        <v>5</v>
      </c>
      <c r="J696" s="19" t="n">
        <v>8.53</v>
      </c>
      <c r="K696" s="19" t="n">
        <v>8.53</v>
      </c>
      <c r="L696" s="19" t="n">
        <v>8.53</v>
      </c>
      <c r="M696" s="19" t="n">
        <f aca="false">IF(J696&gt;0,J696,K696)*E696</f>
        <v>8.53</v>
      </c>
      <c r="N696" s="20"/>
      <c r="O696" s="21" t="n">
        <f aca="false">IF(R696="","",ROUND(R696*(1-Premissas!$B$4),4))</f>
        <v>8.6165</v>
      </c>
      <c r="P696" s="22"/>
      <c r="Q696" s="22"/>
      <c r="R696" s="23" t="n">
        <v>9.07</v>
      </c>
      <c r="S696" s="24"/>
      <c r="T696" s="24"/>
      <c r="U696" s="25" t="n">
        <v>112</v>
      </c>
      <c r="V696" s="19" t="n">
        <f aca="false">IF(COUNT(N696:Q696)=0,"",MIN(N696:Q696))</f>
        <v>8.6165</v>
      </c>
      <c r="W696" s="16" t="str">
        <f aca="false">IF(V696="","",INDEX($N$4:$Q$4,MATCH(V696,N696:Q696,0)))</f>
        <v>MEDCENTRO</v>
      </c>
      <c r="X696" s="19" t="str">
        <f aca="false">IF(COUNT(N696:Q696)&lt;2,"",SMALL(N696:Q696,2))</f>
        <v/>
      </c>
      <c r="Y696" s="26" t="n">
        <f aca="false">IF(OR(V696="",M696=0),"",V696/M696-1)</f>
        <v>0.0101406799531067</v>
      </c>
      <c r="Z696" s="26" t="n">
        <f aca="false">IF(OR(V696="",L696=""),"",V696/(L696*E696)-1)</f>
        <v>0.0101406799531067</v>
      </c>
      <c r="AA696" s="16" t="str">
        <f aca="false">IF(V696="","SEM OFERTA",IF(OR(Y696&gt;Premissas!$B$11,Y696&lt;Premissas!$B$12),"VERIFICAR - UNIDADE/EMBALAGEM",IF(Y696&gt;Premissas!$B$6,"NÃO COMPRAR - REAJUSTE &gt;5%","COMPRAR")))</f>
        <v>COMPRAR</v>
      </c>
      <c r="AB696" s="18" t="n">
        <f aca="false">IF(W696="DIMEC",S696,IF(W696="MEDCENTRO",U696,""))</f>
        <v>112</v>
      </c>
      <c r="AC696" s="18" t="n">
        <f aca="false">IF(AA696&lt;&gt;"COMPRAR",0,IF(AB696="",I696,MIN(I696,AB696)))</f>
        <v>5</v>
      </c>
      <c r="AD696" s="19" t="n">
        <f aca="false">IF(AC696&gt;0,AC696*V696,0)</f>
        <v>43.0825</v>
      </c>
      <c r="AE696" s="19" t="n">
        <f aca="false">IF(AC696&gt;0,(M696-V696)*AC696,0)</f>
        <v>-0.432500000000005</v>
      </c>
      <c r="AF696" s="16" t="str">
        <f aca="false">IF(AA696&lt;&gt;"COMPRAR","",IF(AB696="",IF(X696="","",IF(X696-V696&lt;0.01,"EMPATE TÉCNICO","")),IF(AB696&lt;I696,"ESTOQUE INSUFICIENTE",IF(X696="","",IF(X696-V696&lt;0.01,"EMPATE TÉCNICO","")))))</f>
        <v/>
      </c>
      <c r="AG696" s="16" t="s">
        <v>304</v>
      </c>
      <c r="AH696" s="16" t="s">
        <v>2106</v>
      </c>
    </row>
    <row r="697" customFormat="false" ht="15" hidden="false" customHeight="false" outlineLevel="0" collapsed="false">
      <c r="A697" s="16" t="s">
        <v>2261</v>
      </c>
      <c r="B697" s="17" t="s">
        <v>2262</v>
      </c>
      <c r="C697" s="16" t="s">
        <v>2263</v>
      </c>
      <c r="D697" s="16" t="s">
        <v>463</v>
      </c>
      <c r="E697" s="18" t="n">
        <v>1</v>
      </c>
      <c r="F697" s="16" t="s">
        <v>43</v>
      </c>
      <c r="G697" s="18" t="n">
        <v>0</v>
      </c>
      <c r="H697" s="16" t="n">
        <v>0.2</v>
      </c>
      <c r="I697" s="18" t="n">
        <v>1</v>
      </c>
      <c r="J697" s="19" t="n">
        <v>8.09</v>
      </c>
      <c r="K697" s="19" t="n">
        <v>8.09</v>
      </c>
      <c r="L697" s="19" t="n">
        <v>8.09</v>
      </c>
      <c r="M697" s="19" t="n">
        <f aca="false">IF(J697&gt;0,J697,K697)*E697</f>
        <v>8.09</v>
      </c>
      <c r="N697" s="20" t="n">
        <v>8.09</v>
      </c>
      <c r="O697" s="21" t="str">
        <f aca="false">IF(R697="","",ROUND(R697*(1-Premissas!$B$4),4))</f>
        <v/>
      </c>
      <c r="P697" s="22"/>
      <c r="Q697" s="22"/>
      <c r="R697" s="23"/>
      <c r="S697" s="24" t="n">
        <v>636</v>
      </c>
      <c r="T697" s="24" t="n">
        <v>60</v>
      </c>
      <c r="U697" s="25"/>
      <c r="V697" s="19" t="n">
        <f aca="false">IF(COUNT(N697:Q697)=0,"",MIN(N697:Q697))</f>
        <v>8.09</v>
      </c>
      <c r="W697" s="16" t="str">
        <f aca="false">IF(V697="","",INDEX($N$4:$Q$4,MATCH(V697,N697:Q697,0)))</f>
        <v>DIMEC</v>
      </c>
      <c r="X697" s="19" t="str">
        <f aca="false">IF(COUNT(N697:Q697)&lt;2,"",SMALL(N697:Q697,2))</f>
        <v/>
      </c>
      <c r="Y697" s="26" t="n">
        <f aca="false">IF(OR(V697="",M697=0),"",V697/M697-1)</f>
        <v>0</v>
      </c>
      <c r="Z697" s="26" t="n">
        <f aca="false">IF(OR(V697="",L697=""),"",V697/(L697*E697)-1)</f>
        <v>0</v>
      </c>
      <c r="AA697" s="16" t="str">
        <f aca="false">IF(V697="","SEM OFERTA",IF(OR(Y697&gt;Premissas!$B$11,Y697&lt;Premissas!$B$12),"VERIFICAR - UNIDADE/EMBALAGEM",IF(Y697&gt;Premissas!$B$6,"NÃO COMPRAR - REAJUSTE &gt;5%","COMPRAR")))</f>
        <v>COMPRAR</v>
      </c>
      <c r="AB697" s="18" t="n">
        <f aca="false">IF(W697="DIMEC",S697,IF(W697="MEDCENTRO",U697,""))</f>
        <v>636</v>
      </c>
      <c r="AC697" s="18" t="n">
        <f aca="false">IF(AA697&lt;&gt;"COMPRAR",0,IF(AB697="",I697,MIN(I697,AB697)))</f>
        <v>1</v>
      </c>
      <c r="AD697" s="19" t="n">
        <f aca="false">IF(AC697&gt;0,AC697*V697,0)</f>
        <v>8.09</v>
      </c>
      <c r="AE697" s="19" t="n">
        <f aca="false">IF(AC697&gt;0,(M697-V697)*AC697,0)</f>
        <v>0</v>
      </c>
      <c r="AF697" s="16" t="str">
        <f aca="false">IF(AA697&lt;&gt;"COMPRAR","",IF(AB697="",IF(X697="","",IF(X697-V697&lt;0.01,"EMPATE TÉCNICO","")),IF(AB697&lt;I697,"ESTOQUE INSUFICIENTE",IF(X697="","",IF(X697-V697&lt;0.01,"EMPATE TÉCNICO","")))))</f>
        <v/>
      </c>
      <c r="AG697" s="16" t="s">
        <v>304</v>
      </c>
      <c r="AH697" s="16" t="s">
        <v>2106</v>
      </c>
    </row>
    <row r="698" customFormat="false" ht="15" hidden="false" customHeight="false" outlineLevel="0" collapsed="false">
      <c r="A698" s="16" t="s">
        <v>2264</v>
      </c>
      <c r="B698" s="17" t="s">
        <v>2265</v>
      </c>
      <c r="C698" s="16" t="s">
        <v>2266</v>
      </c>
      <c r="D698" s="16" t="s">
        <v>2152</v>
      </c>
      <c r="E698" s="18" t="n">
        <v>1</v>
      </c>
      <c r="F698" s="16" t="s">
        <v>43</v>
      </c>
      <c r="G698" s="18" t="n">
        <v>0</v>
      </c>
      <c r="H698" s="16" t="n">
        <v>0.4</v>
      </c>
      <c r="I698" s="18" t="n">
        <v>1</v>
      </c>
      <c r="J698" s="19" t="n">
        <v>4.6</v>
      </c>
      <c r="K698" s="19" t="n">
        <v>4.6</v>
      </c>
      <c r="L698" s="19" t="n">
        <v>4.6</v>
      </c>
      <c r="M698" s="19" t="n">
        <f aca="false">IF(J698&gt;0,J698,K698)*E698</f>
        <v>4.6</v>
      </c>
      <c r="N698" s="20" t="n">
        <v>5.53</v>
      </c>
      <c r="O698" s="21" t="n">
        <f aca="false">IF(R698="","",ROUND(R698*(1-Premissas!$B$4),4))</f>
        <v>5.358</v>
      </c>
      <c r="P698" s="22"/>
      <c r="Q698" s="22"/>
      <c r="R698" s="23" t="n">
        <v>5.64</v>
      </c>
      <c r="S698" s="24" t="n">
        <v>750</v>
      </c>
      <c r="T698" s="24" t="n">
        <v>84</v>
      </c>
      <c r="U698" s="25" t="n">
        <v>370</v>
      </c>
      <c r="V698" s="19" t="n">
        <f aca="false">IF(COUNT(N698:Q698)=0,"",MIN(N698:Q698))</f>
        <v>5.358</v>
      </c>
      <c r="W698" s="16" t="str">
        <f aca="false">IF(V698="","",INDEX($N$4:$Q$4,MATCH(V698,N698:Q698,0)))</f>
        <v>MEDCENTRO</v>
      </c>
      <c r="X698" s="19" t="n">
        <f aca="false">IF(COUNT(N698:Q698)&lt;2,"",SMALL(N698:Q698,2))</f>
        <v>5.53</v>
      </c>
      <c r="Y698" s="26" t="n">
        <f aca="false">IF(OR(V698="",M698=0),"",V698/M698-1)</f>
        <v>0.164782608695652</v>
      </c>
      <c r="Z698" s="26" t="n">
        <f aca="false">IF(OR(V698="",L698=""),"",V698/(L698*E698)-1)</f>
        <v>0.164782608695652</v>
      </c>
      <c r="AA698" s="16" t="str">
        <f aca="false">IF(V698="","SEM OFERTA",IF(OR(Y698&gt;Premissas!$B$11,Y698&lt;Premissas!$B$12),"VERIFICAR - UNIDADE/EMBALAGEM",IF(Y698&gt;Premissas!$B$6,"NÃO COMPRAR - REAJUSTE &gt;5%","COMPRAR")))</f>
        <v>NÃO COMPRAR - REAJUSTE &gt;5%</v>
      </c>
      <c r="AB698" s="18" t="n">
        <f aca="false">IF(W698="DIMEC",S698,IF(W698="MEDCENTRO",U698,""))</f>
        <v>370</v>
      </c>
      <c r="AC698" s="18" t="n">
        <f aca="false">IF(AA698&lt;&gt;"COMPRAR",0,IF(AB698="",I698,MIN(I698,AB698)))</f>
        <v>0</v>
      </c>
      <c r="AD698" s="19" t="n">
        <f aca="false">IF(AC698&gt;0,AC698*V698,0)</f>
        <v>0</v>
      </c>
      <c r="AE698" s="19" t="n">
        <f aca="false">IF(AC698&gt;0,(M698-V698)*AC698,0)</f>
        <v>0</v>
      </c>
      <c r="AF698" s="16" t="str">
        <f aca="false">IF(AA698&lt;&gt;"COMPRAR","",IF(AB698="",IF(X698="","",IF(X698-V698&lt;0.01,"EMPATE TÉCNICO","")),IF(AB698&lt;I698,"ESTOQUE INSUFICIENTE",IF(X698="","",IF(X698-V698&lt;0.01,"EMPATE TÉCNICO","")))))</f>
        <v/>
      </c>
      <c r="AG698" s="16" t="s">
        <v>139</v>
      </c>
      <c r="AH698" s="16" t="s">
        <v>2106</v>
      </c>
    </row>
    <row r="699" customFormat="false" ht="15" hidden="false" customHeight="false" outlineLevel="0" collapsed="false">
      <c r="A699" s="16" t="s">
        <v>2267</v>
      </c>
      <c r="B699" s="17" t="s">
        <v>2268</v>
      </c>
      <c r="C699" s="16" t="s">
        <v>2269</v>
      </c>
      <c r="D699" s="16" t="s">
        <v>463</v>
      </c>
      <c r="E699" s="18" t="n">
        <v>1</v>
      </c>
      <c r="F699" s="16" t="s">
        <v>43</v>
      </c>
      <c r="G699" s="18" t="n">
        <v>1</v>
      </c>
      <c r="H699" s="16" t="n">
        <v>0.5</v>
      </c>
      <c r="I699" s="18" t="n">
        <v>1</v>
      </c>
      <c r="J699" s="19" t="n">
        <v>23.63</v>
      </c>
      <c r="K699" s="19" t="n">
        <v>23.63</v>
      </c>
      <c r="L699" s="19" t="n">
        <v>23.63</v>
      </c>
      <c r="M699" s="19" t="n">
        <f aca="false">IF(J699&gt;0,J699,K699)*E699</f>
        <v>23.63</v>
      </c>
      <c r="N699" s="20" t="n">
        <v>28.21</v>
      </c>
      <c r="O699" s="21" t="n">
        <f aca="false">IF(R699="","",ROUND(R699*(1-Premissas!$B$4),4))</f>
        <v>29.051</v>
      </c>
      <c r="P699" s="22"/>
      <c r="Q699" s="22"/>
      <c r="R699" s="23" t="n">
        <v>30.58</v>
      </c>
      <c r="S699" s="24" t="n">
        <v>765</v>
      </c>
      <c r="T699" s="24" t="n">
        <v>50</v>
      </c>
      <c r="U699" s="25" t="n">
        <v>201</v>
      </c>
      <c r="V699" s="19" t="n">
        <f aca="false">IF(COUNT(N699:Q699)=0,"",MIN(N699:Q699))</f>
        <v>28.21</v>
      </c>
      <c r="W699" s="16" t="str">
        <f aca="false">IF(V699="","",INDEX($N$4:$Q$4,MATCH(V699,N699:Q699,0)))</f>
        <v>DIMEC</v>
      </c>
      <c r="X699" s="19" t="n">
        <f aca="false">IF(COUNT(N699:Q699)&lt;2,"",SMALL(N699:Q699,2))</f>
        <v>29.051</v>
      </c>
      <c r="Y699" s="26" t="n">
        <f aca="false">IF(OR(V699="",M699=0),"",V699/M699-1)</f>
        <v>0.193821413457469</v>
      </c>
      <c r="Z699" s="26" t="n">
        <f aca="false">IF(OR(V699="",L699=""),"",V699/(L699*E699)-1)</f>
        <v>0.193821413457469</v>
      </c>
      <c r="AA699" s="16" t="str">
        <f aca="false">IF(V699="","SEM OFERTA",IF(OR(Y699&gt;Premissas!$B$11,Y699&lt;Premissas!$B$12),"VERIFICAR - UNIDADE/EMBALAGEM",IF(Y699&gt;Premissas!$B$6,"NÃO COMPRAR - REAJUSTE &gt;5%","COMPRAR")))</f>
        <v>NÃO COMPRAR - REAJUSTE &gt;5%</v>
      </c>
      <c r="AB699" s="18" t="n">
        <f aca="false">IF(W699="DIMEC",S699,IF(W699="MEDCENTRO",U699,""))</f>
        <v>765</v>
      </c>
      <c r="AC699" s="18" t="n">
        <f aca="false">IF(AA699&lt;&gt;"COMPRAR",0,IF(AB699="",I699,MIN(I699,AB699)))</f>
        <v>0</v>
      </c>
      <c r="AD699" s="19" t="n">
        <f aca="false">IF(AC699&gt;0,AC699*V699,0)</f>
        <v>0</v>
      </c>
      <c r="AE699" s="19" t="n">
        <f aca="false">IF(AC699&gt;0,(M699-V699)*AC699,0)</f>
        <v>0</v>
      </c>
      <c r="AF699" s="16" t="str">
        <f aca="false">IF(AA699&lt;&gt;"COMPRAR","",IF(AB699="",IF(X699="","",IF(X699-V699&lt;0.01,"EMPATE TÉCNICO","")),IF(AB699&lt;I699,"ESTOQUE INSUFICIENTE",IF(X699="","",IF(X699-V699&lt;0.01,"EMPATE TÉCNICO","")))))</f>
        <v/>
      </c>
      <c r="AG699" s="16" t="s">
        <v>304</v>
      </c>
      <c r="AH699" s="16" t="s">
        <v>2106</v>
      </c>
    </row>
    <row r="700" customFormat="false" ht="15" hidden="false" customHeight="false" outlineLevel="0" collapsed="false">
      <c r="A700" s="16" t="s">
        <v>2270</v>
      </c>
      <c r="B700" s="17" t="s">
        <v>2271</v>
      </c>
      <c r="C700" s="16" t="s">
        <v>2272</v>
      </c>
      <c r="D700" s="16" t="s">
        <v>463</v>
      </c>
      <c r="E700" s="18" t="n">
        <v>1</v>
      </c>
      <c r="F700" s="16" t="s">
        <v>43</v>
      </c>
      <c r="G700" s="18" t="n">
        <v>1</v>
      </c>
      <c r="H700" s="16" t="n">
        <v>0.5</v>
      </c>
      <c r="I700" s="18" t="n">
        <v>1</v>
      </c>
      <c r="J700" s="19" t="n">
        <v>29.5</v>
      </c>
      <c r="K700" s="19" t="n">
        <v>29.5</v>
      </c>
      <c r="L700" s="19" t="n">
        <v>29.5</v>
      </c>
      <c r="M700" s="19" t="n">
        <f aca="false">IF(J700&gt;0,J700,K700)*E700</f>
        <v>29.5</v>
      </c>
      <c r="N700" s="20" t="n">
        <v>41.27</v>
      </c>
      <c r="O700" s="21" t="n">
        <f aca="false">IF(R700="","",ROUND(R700*(1-Premissas!$B$4),4))</f>
        <v>41.0875</v>
      </c>
      <c r="P700" s="22"/>
      <c r="Q700" s="22"/>
      <c r="R700" s="23" t="n">
        <v>43.25</v>
      </c>
      <c r="S700" s="24" t="n">
        <v>1314</v>
      </c>
      <c r="T700" s="24" t="n">
        <v>50</v>
      </c>
      <c r="U700" s="25" t="n">
        <v>379</v>
      </c>
      <c r="V700" s="19" t="n">
        <f aca="false">IF(COUNT(N700:Q700)=0,"",MIN(N700:Q700))</f>
        <v>41.0875</v>
      </c>
      <c r="W700" s="16" t="str">
        <f aca="false">IF(V700="","",INDEX($N$4:$Q$4,MATCH(V700,N700:Q700,0)))</f>
        <v>MEDCENTRO</v>
      </c>
      <c r="X700" s="19" t="n">
        <f aca="false">IF(COUNT(N700:Q700)&lt;2,"",SMALL(N700:Q700,2))</f>
        <v>41.27</v>
      </c>
      <c r="Y700" s="26" t="n">
        <f aca="false">IF(OR(V700="",M700=0),"",V700/M700-1)</f>
        <v>0.392796610169492</v>
      </c>
      <c r="Z700" s="26" t="n">
        <f aca="false">IF(OR(V700="",L700=""),"",V700/(L700*E700)-1)</f>
        <v>0.392796610169492</v>
      </c>
      <c r="AA700" s="16" t="str">
        <f aca="false">IF(V700="","SEM OFERTA",IF(OR(Y700&gt;Premissas!$B$11,Y700&lt;Premissas!$B$12),"VERIFICAR - UNIDADE/EMBALAGEM",IF(Y700&gt;Premissas!$B$6,"NÃO COMPRAR - REAJUSTE &gt;5%","COMPRAR")))</f>
        <v>NÃO COMPRAR - REAJUSTE &gt;5%</v>
      </c>
      <c r="AB700" s="18" t="n">
        <f aca="false">IF(W700="DIMEC",S700,IF(W700="MEDCENTRO",U700,""))</f>
        <v>379</v>
      </c>
      <c r="AC700" s="18" t="n">
        <f aca="false">IF(AA700&lt;&gt;"COMPRAR",0,IF(AB700="",I700,MIN(I700,AB700)))</f>
        <v>0</v>
      </c>
      <c r="AD700" s="19" t="n">
        <f aca="false">IF(AC700&gt;0,AC700*V700,0)</f>
        <v>0</v>
      </c>
      <c r="AE700" s="19" t="n">
        <f aca="false">IF(AC700&gt;0,(M700-V700)*AC700,0)</f>
        <v>0</v>
      </c>
      <c r="AF700" s="16" t="str">
        <f aca="false">IF(AA700&lt;&gt;"COMPRAR","",IF(AB700="",IF(X700="","",IF(X700-V700&lt;0.01,"EMPATE TÉCNICO","")),IF(AB700&lt;I700,"ESTOQUE INSUFICIENTE",IF(X700="","",IF(X700-V700&lt;0.01,"EMPATE TÉCNICO","")))))</f>
        <v/>
      </c>
      <c r="AG700" s="16" t="s">
        <v>304</v>
      </c>
      <c r="AH700" s="16" t="s">
        <v>2106</v>
      </c>
    </row>
    <row r="701" customFormat="false" ht="15" hidden="false" customHeight="false" outlineLevel="0" collapsed="false">
      <c r="A701" s="16" t="s">
        <v>2273</v>
      </c>
      <c r="B701" s="17" t="s">
        <v>2274</v>
      </c>
      <c r="C701" s="16" t="s">
        <v>2275</v>
      </c>
      <c r="D701" s="16" t="s">
        <v>2276</v>
      </c>
      <c r="E701" s="18" t="n">
        <v>1</v>
      </c>
      <c r="F701" s="16" t="s">
        <v>41</v>
      </c>
      <c r="G701" s="18" t="n">
        <v>20</v>
      </c>
      <c r="H701" s="16" t="n">
        <v>9.6</v>
      </c>
      <c r="I701" s="18" t="n">
        <v>5</v>
      </c>
      <c r="J701" s="19" t="n">
        <v>8.99</v>
      </c>
      <c r="K701" s="19" t="n">
        <v>8.99</v>
      </c>
      <c r="L701" s="19" t="n">
        <v>8.99</v>
      </c>
      <c r="M701" s="19" t="n">
        <f aca="false">IF(J701&gt;0,J701,K701)*E701</f>
        <v>8.99</v>
      </c>
      <c r="N701" s="20"/>
      <c r="O701" s="21" t="n">
        <f aca="false">IF(R701="","",ROUND(R701*(1-Premissas!$B$4),4))</f>
        <v>9.8895</v>
      </c>
      <c r="P701" s="22"/>
      <c r="Q701" s="22"/>
      <c r="R701" s="23" t="n">
        <v>10.41</v>
      </c>
      <c r="S701" s="24"/>
      <c r="T701" s="24"/>
      <c r="U701" s="25" t="n">
        <v>1747</v>
      </c>
      <c r="V701" s="19" t="n">
        <f aca="false">IF(COUNT(N701:Q701)=0,"",MIN(N701:Q701))</f>
        <v>9.8895</v>
      </c>
      <c r="W701" s="16" t="str">
        <f aca="false">IF(V701="","",INDEX($N$4:$Q$4,MATCH(V701,N701:Q701,0)))</f>
        <v>MEDCENTRO</v>
      </c>
      <c r="X701" s="19" t="str">
        <f aca="false">IF(COUNT(N701:Q701)&lt;2,"",SMALL(N701:Q701,2))</f>
        <v/>
      </c>
      <c r="Y701" s="26" t="n">
        <f aca="false">IF(OR(V701="",M701=0),"",V701/M701-1)</f>
        <v>0.100055617352614</v>
      </c>
      <c r="Z701" s="26" t="n">
        <f aca="false">IF(OR(V701="",L701=""),"",V701/(L701*E701)-1)</f>
        <v>0.100055617352614</v>
      </c>
      <c r="AA701" s="16" t="str">
        <f aca="false">IF(V701="","SEM OFERTA",IF(OR(Y701&gt;Premissas!$B$11,Y701&lt;Premissas!$B$12),"VERIFICAR - UNIDADE/EMBALAGEM",IF(Y701&gt;Premissas!$B$6,"NÃO COMPRAR - REAJUSTE &gt;5%","COMPRAR")))</f>
        <v>NÃO COMPRAR - REAJUSTE &gt;5%</v>
      </c>
      <c r="AB701" s="18" t="n">
        <f aca="false">IF(W701="DIMEC",S701,IF(W701="MEDCENTRO",U701,""))</f>
        <v>1747</v>
      </c>
      <c r="AC701" s="18" t="n">
        <f aca="false">IF(AA701&lt;&gt;"COMPRAR",0,IF(AB701="",I701,MIN(I701,AB701)))</f>
        <v>0</v>
      </c>
      <c r="AD701" s="19" t="n">
        <f aca="false">IF(AC701&gt;0,AC701*V701,0)</f>
        <v>0</v>
      </c>
      <c r="AE701" s="19" t="n">
        <f aca="false">IF(AC701&gt;0,(M701-V701)*AC701,0)</f>
        <v>0</v>
      </c>
      <c r="AF701" s="16" t="str">
        <f aca="false">IF(AA701&lt;&gt;"COMPRAR","",IF(AB701="",IF(X701="","",IF(X701-V701&lt;0.01,"EMPATE TÉCNICO","")),IF(AB701&lt;I701,"ESTOQUE INSUFICIENTE",IF(X701="","",IF(X701-V701&lt;0.01,"EMPATE TÉCNICO","")))))</f>
        <v/>
      </c>
      <c r="AG701" s="16" t="s">
        <v>328</v>
      </c>
      <c r="AH701" s="16" t="s">
        <v>2106</v>
      </c>
    </row>
    <row r="702" customFormat="false" ht="15" hidden="false" customHeight="false" outlineLevel="0" collapsed="false">
      <c r="A702" s="16" t="s">
        <v>2277</v>
      </c>
      <c r="B702" s="17" t="s">
        <v>2278</v>
      </c>
      <c r="C702" s="16" t="s">
        <v>2279</v>
      </c>
      <c r="D702" s="16" t="s">
        <v>417</v>
      </c>
      <c r="E702" s="18" t="n">
        <v>1</v>
      </c>
      <c r="F702" s="16" t="s">
        <v>41</v>
      </c>
      <c r="G702" s="18" t="n">
        <v>15</v>
      </c>
      <c r="H702" s="16" t="n">
        <v>11.7</v>
      </c>
      <c r="I702" s="18" t="n">
        <v>16</v>
      </c>
      <c r="J702" s="19" t="n">
        <v>4.989</v>
      </c>
      <c r="K702" s="19" t="n">
        <v>4.989</v>
      </c>
      <c r="L702" s="19" t="n">
        <v>4.989</v>
      </c>
      <c r="M702" s="19" t="n">
        <f aca="false">IF(J702&gt;0,J702,K702)*E702</f>
        <v>4.989</v>
      </c>
      <c r="N702" s="20" t="n">
        <v>3.85</v>
      </c>
      <c r="O702" s="21" t="str">
        <f aca="false">IF(R702="","",ROUND(R702*(1-Premissas!$B$4),4))</f>
        <v/>
      </c>
      <c r="P702" s="22"/>
      <c r="Q702" s="22"/>
      <c r="R702" s="23"/>
      <c r="S702" s="24" t="n">
        <v>1610</v>
      </c>
      <c r="T702" s="24" t="n">
        <v>198</v>
      </c>
      <c r="U702" s="25"/>
      <c r="V702" s="19" t="n">
        <f aca="false">IF(COUNT(N702:Q702)=0,"",MIN(N702:Q702))</f>
        <v>3.85</v>
      </c>
      <c r="W702" s="16" t="str">
        <f aca="false">IF(V702="","",INDEX($N$4:$Q$4,MATCH(V702,N702:Q702,0)))</f>
        <v>DIMEC</v>
      </c>
      <c r="X702" s="19" t="str">
        <f aca="false">IF(COUNT(N702:Q702)&lt;2,"",SMALL(N702:Q702,2))</f>
        <v/>
      </c>
      <c r="Y702" s="26" t="n">
        <f aca="false">IF(OR(V702="",M702=0),"",V702/M702-1)</f>
        <v>-0.228302264982962</v>
      </c>
      <c r="Z702" s="26" t="n">
        <f aca="false">IF(OR(V702="",L702=""),"",V702/(L702*E702)-1)</f>
        <v>-0.228302264982962</v>
      </c>
      <c r="AA702" s="16" t="str">
        <f aca="false">IF(V702="","SEM OFERTA",IF(OR(Y702&gt;Premissas!$B$11,Y702&lt;Premissas!$B$12),"VERIFICAR - UNIDADE/EMBALAGEM",IF(Y702&gt;Premissas!$B$6,"NÃO COMPRAR - REAJUSTE &gt;5%","COMPRAR")))</f>
        <v>COMPRAR</v>
      </c>
      <c r="AB702" s="18" t="n">
        <f aca="false">IF(W702="DIMEC",S702,IF(W702="MEDCENTRO",U702,""))</f>
        <v>1610</v>
      </c>
      <c r="AC702" s="18" t="n">
        <f aca="false">IF(AA702&lt;&gt;"COMPRAR",0,IF(AB702="",I702,MIN(I702,AB702)))</f>
        <v>16</v>
      </c>
      <c r="AD702" s="19" t="n">
        <f aca="false">IF(AC702&gt;0,AC702*V702,0)</f>
        <v>61.6</v>
      </c>
      <c r="AE702" s="19" t="n">
        <f aca="false">IF(AC702&gt;0,(M702-V702)*AC702,0)</f>
        <v>18.224</v>
      </c>
      <c r="AF702" s="16" t="str">
        <f aca="false">IF(AA702&lt;&gt;"COMPRAR","",IF(AB702="",IF(X702="","",IF(X702-V702&lt;0.01,"EMPATE TÉCNICO","")),IF(AB702&lt;I702,"ESTOQUE INSUFICIENTE",IF(X702="","",IF(X702-V702&lt;0.01,"EMPATE TÉCNICO","")))))</f>
        <v/>
      </c>
      <c r="AG702" s="16" t="s">
        <v>418</v>
      </c>
      <c r="AH702" s="16" t="s">
        <v>2106</v>
      </c>
    </row>
    <row r="703" customFormat="false" ht="15" hidden="false" customHeight="false" outlineLevel="0" collapsed="false">
      <c r="A703" s="16" t="s">
        <v>2280</v>
      </c>
      <c r="B703" s="17" t="s">
        <v>2281</v>
      </c>
      <c r="C703" s="16" t="s">
        <v>2282</v>
      </c>
      <c r="D703" s="16" t="s">
        <v>2283</v>
      </c>
      <c r="E703" s="18" t="n">
        <v>1</v>
      </c>
      <c r="F703" s="16" t="s">
        <v>42</v>
      </c>
      <c r="G703" s="18" t="n">
        <v>10</v>
      </c>
      <c r="H703" s="16" t="n">
        <v>5.8</v>
      </c>
      <c r="I703" s="18" t="n">
        <v>5</v>
      </c>
      <c r="J703" s="19" t="n">
        <v>4.48</v>
      </c>
      <c r="K703" s="19" t="n">
        <v>4.48</v>
      </c>
      <c r="L703" s="19" t="n">
        <v>4.48</v>
      </c>
      <c r="M703" s="19" t="n">
        <f aca="false">IF(J703&gt;0,J703,K703)*E703</f>
        <v>4.48</v>
      </c>
      <c r="N703" s="20"/>
      <c r="O703" s="21" t="n">
        <f aca="false">IF(R703="","",ROUND(R703*(1-Premissas!$B$4),4))</f>
        <v>4.7025</v>
      </c>
      <c r="P703" s="22"/>
      <c r="Q703" s="22"/>
      <c r="R703" s="23" t="n">
        <v>4.95</v>
      </c>
      <c r="S703" s="24"/>
      <c r="T703" s="24"/>
      <c r="U703" s="25" t="n">
        <v>240</v>
      </c>
      <c r="V703" s="19" t="n">
        <f aca="false">IF(COUNT(N703:Q703)=0,"",MIN(N703:Q703))</f>
        <v>4.7025</v>
      </c>
      <c r="W703" s="16" t="str">
        <f aca="false">IF(V703="","",INDEX($N$4:$Q$4,MATCH(V703,N703:Q703,0)))</f>
        <v>MEDCENTRO</v>
      </c>
      <c r="X703" s="19" t="str">
        <f aca="false">IF(COUNT(N703:Q703)&lt;2,"",SMALL(N703:Q703,2))</f>
        <v/>
      </c>
      <c r="Y703" s="26" t="n">
        <f aca="false">IF(OR(V703="",M703=0),"",V703/M703-1)</f>
        <v>0.0496651785714284</v>
      </c>
      <c r="Z703" s="26" t="n">
        <f aca="false">IF(OR(V703="",L703=""),"",V703/(L703*E703)-1)</f>
        <v>0.0496651785714284</v>
      </c>
      <c r="AA703" s="16" t="str">
        <f aca="false">IF(V703="","SEM OFERTA",IF(OR(Y703&gt;Premissas!$B$11,Y703&lt;Premissas!$B$12),"VERIFICAR - UNIDADE/EMBALAGEM",IF(Y703&gt;Premissas!$B$6,"NÃO COMPRAR - REAJUSTE &gt;5%","COMPRAR")))</f>
        <v>COMPRAR</v>
      </c>
      <c r="AB703" s="18" t="n">
        <f aca="false">IF(W703="DIMEC",S703,IF(W703="MEDCENTRO",U703,""))</f>
        <v>240</v>
      </c>
      <c r="AC703" s="18" t="n">
        <f aca="false">IF(AA703&lt;&gt;"COMPRAR",0,IF(AB703="",I703,MIN(I703,AB703)))</f>
        <v>5</v>
      </c>
      <c r="AD703" s="19" t="n">
        <f aca="false">IF(AC703&gt;0,AC703*V703,0)</f>
        <v>23.5125</v>
      </c>
      <c r="AE703" s="19" t="n">
        <f aca="false">IF(AC703&gt;0,(M703-V703)*AC703,0)</f>
        <v>-1.1125</v>
      </c>
      <c r="AF703" s="16" t="str">
        <f aca="false">IF(AA703&lt;&gt;"COMPRAR","",IF(AB703="",IF(X703="","",IF(X703-V703&lt;0.01,"EMPATE TÉCNICO","")),IF(AB703&lt;I703,"ESTOQUE INSUFICIENTE",IF(X703="","",IF(X703-V703&lt;0.01,"EMPATE TÉCNICO","")))))</f>
        <v/>
      </c>
      <c r="AG703" s="16" t="s">
        <v>490</v>
      </c>
      <c r="AH703" s="16" t="s">
        <v>2106</v>
      </c>
    </row>
    <row r="704" customFormat="false" ht="15" hidden="false" customHeight="false" outlineLevel="0" collapsed="false">
      <c r="A704" s="16" t="s">
        <v>2284</v>
      </c>
      <c r="B704" s="17" t="s">
        <v>2285</v>
      </c>
      <c r="C704" s="16" t="s">
        <v>2286</v>
      </c>
      <c r="D704" s="16" t="s">
        <v>590</v>
      </c>
      <c r="E704" s="18" t="n">
        <v>1</v>
      </c>
      <c r="F704" s="16" t="s">
        <v>41</v>
      </c>
      <c r="G704" s="18" t="n">
        <v>40</v>
      </c>
      <c r="H704" s="16" t="n">
        <v>20</v>
      </c>
      <c r="I704" s="18" t="n">
        <v>12</v>
      </c>
      <c r="J704" s="19" t="n">
        <v>7.89</v>
      </c>
      <c r="K704" s="19" t="n">
        <v>7.89</v>
      </c>
      <c r="L704" s="19" t="n">
        <v>7.89</v>
      </c>
      <c r="M704" s="19" t="n">
        <f aca="false">IF(J704&gt;0,J704,K704)*E704</f>
        <v>7.89</v>
      </c>
      <c r="N704" s="20" t="n">
        <v>8.78</v>
      </c>
      <c r="O704" s="21" t="n">
        <f aca="false">IF(R704="","",ROUND(R704*(1-Premissas!$B$4),4))</f>
        <v>8.493</v>
      </c>
      <c r="P704" s="22"/>
      <c r="Q704" s="22"/>
      <c r="R704" s="23" t="n">
        <v>8.94</v>
      </c>
      <c r="S704" s="24" t="n">
        <v>6224</v>
      </c>
      <c r="T704" s="24" t="n">
        <v>110</v>
      </c>
      <c r="U704" s="25" t="n">
        <v>15892</v>
      </c>
      <c r="V704" s="19" t="n">
        <f aca="false">IF(COUNT(N704:Q704)=0,"",MIN(N704:Q704))</f>
        <v>8.493</v>
      </c>
      <c r="W704" s="16" t="str">
        <f aca="false">IF(V704="","",INDEX($N$4:$Q$4,MATCH(V704,N704:Q704,0)))</f>
        <v>MEDCENTRO</v>
      </c>
      <c r="X704" s="19" t="n">
        <f aca="false">IF(COUNT(N704:Q704)&lt;2,"",SMALL(N704:Q704,2))</f>
        <v>8.78</v>
      </c>
      <c r="Y704" s="26" t="n">
        <f aca="false">IF(OR(V704="",M704=0),"",V704/M704-1)</f>
        <v>0.0764258555133082</v>
      </c>
      <c r="Z704" s="26" t="n">
        <f aca="false">IF(OR(V704="",L704=""),"",V704/(L704*E704)-1)</f>
        <v>0.0764258555133082</v>
      </c>
      <c r="AA704" s="16" t="str">
        <f aca="false">IF(V704="","SEM OFERTA",IF(OR(Y704&gt;Premissas!$B$11,Y704&lt;Premissas!$B$12),"VERIFICAR - UNIDADE/EMBALAGEM",IF(Y704&gt;Premissas!$B$6,"NÃO COMPRAR - REAJUSTE &gt;5%","COMPRAR")))</f>
        <v>NÃO COMPRAR - REAJUSTE &gt;5%</v>
      </c>
      <c r="AB704" s="18" t="n">
        <f aca="false">IF(W704="DIMEC",S704,IF(W704="MEDCENTRO",U704,""))</f>
        <v>15892</v>
      </c>
      <c r="AC704" s="18" t="n">
        <f aca="false">IF(AA704&lt;&gt;"COMPRAR",0,IF(AB704="",I704,MIN(I704,AB704)))</f>
        <v>0</v>
      </c>
      <c r="AD704" s="19" t="n">
        <f aca="false">IF(AC704&gt;0,AC704*V704,0)</f>
        <v>0</v>
      </c>
      <c r="AE704" s="19" t="n">
        <f aca="false">IF(AC704&gt;0,(M704-V704)*AC704,0)</f>
        <v>0</v>
      </c>
      <c r="AF704" s="16" t="str">
        <f aca="false">IF(AA704&lt;&gt;"COMPRAR","",IF(AB704="",IF(X704="","",IF(X704-V704&lt;0.01,"EMPATE TÉCNICO","")),IF(AB704&lt;I704,"ESTOQUE INSUFICIENTE",IF(X704="","",IF(X704-V704&lt;0.01,"EMPATE TÉCNICO","")))))</f>
        <v/>
      </c>
      <c r="AG704" s="16" t="s">
        <v>139</v>
      </c>
      <c r="AH704" s="16" t="s">
        <v>2106</v>
      </c>
    </row>
    <row r="705" customFormat="false" ht="15" hidden="false" customHeight="false" outlineLevel="0" collapsed="false">
      <c r="A705" s="16" t="s">
        <v>2287</v>
      </c>
      <c r="B705" s="17" t="s">
        <v>2288</v>
      </c>
      <c r="C705" s="16" t="s">
        <v>2289</v>
      </c>
      <c r="D705" s="16" t="s">
        <v>380</v>
      </c>
      <c r="E705" s="18" t="n">
        <v>1</v>
      </c>
      <c r="F705" s="16" t="s">
        <v>42</v>
      </c>
      <c r="G705" s="18" t="n">
        <v>0</v>
      </c>
      <c r="H705" s="16" t="n">
        <v>2.5</v>
      </c>
      <c r="I705" s="18" t="n">
        <v>7</v>
      </c>
      <c r="J705" s="19" t="n">
        <v>8.64</v>
      </c>
      <c r="K705" s="19" t="n">
        <v>8.64</v>
      </c>
      <c r="L705" s="19" t="n">
        <v>8.64</v>
      </c>
      <c r="M705" s="19" t="n">
        <f aca="false">IF(J705&gt;0,J705,K705)*E705</f>
        <v>8.64</v>
      </c>
      <c r="N705" s="20" t="n">
        <v>9.02</v>
      </c>
      <c r="O705" s="21" t="n">
        <f aca="false">IF(R705="","",ROUND(R705*(1-Premissas!$B$4),4))</f>
        <v>9.158</v>
      </c>
      <c r="P705" s="22"/>
      <c r="Q705" s="22"/>
      <c r="R705" s="23" t="n">
        <v>9.64</v>
      </c>
      <c r="S705" s="24" t="n">
        <v>2496</v>
      </c>
      <c r="T705" s="24" t="n">
        <v>48</v>
      </c>
      <c r="U705" s="25" t="n">
        <v>625</v>
      </c>
      <c r="V705" s="19" t="n">
        <f aca="false">IF(COUNT(N705:Q705)=0,"",MIN(N705:Q705))</f>
        <v>9.02</v>
      </c>
      <c r="W705" s="16" t="str">
        <f aca="false">IF(V705="","",INDEX($N$4:$Q$4,MATCH(V705,N705:Q705,0)))</f>
        <v>DIMEC</v>
      </c>
      <c r="X705" s="19" t="n">
        <f aca="false">IF(COUNT(N705:Q705)&lt;2,"",SMALL(N705:Q705,2))</f>
        <v>9.158</v>
      </c>
      <c r="Y705" s="26" t="n">
        <f aca="false">IF(OR(V705="",M705=0),"",V705/M705-1)</f>
        <v>0.0439814814814814</v>
      </c>
      <c r="Z705" s="26" t="n">
        <f aca="false">IF(OR(V705="",L705=""),"",V705/(L705*E705)-1)</f>
        <v>0.0439814814814814</v>
      </c>
      <c r="AA705" s="16" t="str">
        <f aca="false">IF(V705="","SEM OFERTA",IF(OR(Y705&gt;Premissas!$B$11,Y705&lt;Premissas!$B$12),"VERIFICAR - UNIDADE/EMBALAGEM",IF(Y705&gt;Premissas!$B$6,"NÃO COMPRAR - REAJUSTE &gt;5%","COMPRAR")))</f>
        <v>COMPRAR</v>
      </c>
      <c r="AB705" s="18" t="n">
        <f aca="false">IF(W705="DIMEC",S705,IF(W705="MEDCENTRO",U705,""))</f>
        <v>2496</v>
      </c>
      <c r="AC705" s="18" t="n">
        <f aca="false">IF(AA705&lt;&gt;"COMPRAR",0,IF(AB705="",I705,MIN(I705,AB705)))</f>
        <v>7</v>
      </c>
      <c r="AD705" s="19" t="n">
        <f aca="false">IF(AC705&gt;0,AC705*V705,0)</f>
        <v>63.14</v>
      </c>
      <c r="AE705" s="19" t="n">
        <f aca="false">IF(AC705&gt;0,(M705-V705)*AC705,0)</f>
        <v>-2.65999999999999</v>
      </c>
      <c r="AF705" s="16" t="str">
        <f aca="false">IF(AA705&lt;&gt;"COMPRAR","",IF(AB705="",IF(X705="","",IF(X705-V705&lt;0.01,"EMPATE TÉCNICO","")),IF(AB705&lt;I705,"ESTOQUE INSUFICIENTE",IF(X705="","",IF(X705-V705&lt;0.01,"EMPATE TÉCNICO","")))))</f>
        <v/>
      </c>
      <c r="AG705" s="16" t="s">
        <v>304</v>
      </c>
      <c r="AH705" s="16" t="s">
        <v>2106</v>
      </c>
    </row>
    <row r="706" customFormat="false" ht="15" hidden="false" customHeight="false" outlineLevel="0" collapsed="false">
      <c r="A706" s="16" t="s">
        <v>2290</v>
      </c>
      <c r="B706" s="17" t="s">
        <v>2291</v>
      </c>
      <c r="C706" s="16" t="s">
        <v>2292</v>
      </c>
      <c r="D706" s="16" t="s">
        <v>463</v>
      </c>
      <c r="E706" s="18" t="n">
        <v>1</v>
      </c>
      <c r="F706" s="16" t="s">
        <v>43</v>
      </c>
      <c r="G706" s="18" t="n">
        <v>0</v>
      </c>
      <c r="H706" s="16" t="n">
        <v>0.8</v>
      </c>
      <c r="I706" s="18" t="n">
        <v>3</v>
      </c>
      <c r="J706" s="19" t="n">
        <v>7.68</v>
      </c>
      <c r="K706" s="19" t="n">
        <v>7.68</v>
      </c>
      <c r="L706" s="19" t="n">
        <v>7.68</v>
      </c>
      <c r="M706" s="19" t="n">
        <f aca="false">IF(J706&gt;0,J706,K706)*E706</f>
        <v>7.68</v>
      </c>
      <c r="N706" s="20" t="n">
        <v>8.09</v>
      </c>
      <c r="O706" s="21" t="n">
        <f aca="false">IF(R706="","",ROUND(R706*(1-Premissas!$B$4),4))</f>
        <v>7.828</v>
      </c>
      <c r="P706" s="22"/>
      <c r="Q706" s="22"/>
      <c r="R706" s="23" t="n">
        <v>8.24</v>
      </c>
      <c r="S706" s="24" t="n">
        <v>2736</v>
      </c>
      <c r="T706" s="24" t="n">
        <v>60</v>
      </c>
      <c r="U706" s="25" t="n">
        <v>32</v>
      </c>
      <c r="V706" s="19" t="n">
        <f aca="false">IF(COUNT(N706:Q706)=0,"",MIN(N706:Q706))</f>
        <v>7.828</v>
      </c>
      <c r="W706" s="16" t="str">
        <f aca="false">IF(V706="","",INDEX($N$4:$Q$4,MATCH(V706,N706:Q706,0)))</f>
        <v>MEDCENTRO</v>
      </c>
      <c r="X706" s="19" t="n">
        <f aca="false">IF(COUNT(N706:Q706)&lt;2,"",SMALL(N706:Q706,2))</f>
        <v>8.09</v>
      </c>
      <c r="Y706" s="26" t="n">
        <f aca="false">IF(OR(V706="",M706=0),"",V706/M706-1)</f>
        <v>0.0192708333333333</v>
      </c>
      <c r="Z706" s="26" t="n">
        <f aca="false">IF(OR(V706="",L706=""),"",V706/(L706*E706)-1)</f>
        <v>0.0192708333333333</v>
      </c>
      <c r="AA706" s="16" t="str">
        <f aca="false">IF(V706="","SEM OFERTA",IF(OR(Y706&gt;Premissas!$B$11,Y706&lt;Premissas!$B$12),"VERIFICAR - UNIDADE/EMBALAGEM",IF(Y706&gt;Premissas!$B$6,"NÃO COMPRAR - REAJUSTE &gt;5%","COMPRAR")))</f>
        <v>COMPRAR</v>
      </c>
      <c r="AB706" s="18" t="n">
        <f aca="false">IF(W706="DIMEC",S706,IF(W706="MEDCENTRO",U706,""))</f>
        <v>32</v>
      </c>
      <c r="AC706" s="18" t="n">
        <f aca="false">IF(AA706&lt;&gt;"COMPRAR",0,IF(AB706="",I706,MIN(I706,AB706)))</f>
        <v>3</v>
      </c>
      <c r="AD706" s="19" t="n">
        <f aca="false">IF(AC706&gt;0,AC706*V706,0)</f>
        <v>23.484</v>
      </c>
      <c r="AE706" s="19" t="n">
        <f aca="false">IF(AC706&gt;0,(M706-V706)*AC706,0)</f>
        <v>-0.444000000000002</v>
      </c>
      <c r="AF706" s="16" t="str">
        <f aca="false">IF(AA706&lt;&gt;"COMPRAR","",IF(AB706="",IF(X706="","",IF(X706-V706&lt;0.01,"EMPATE TÉCNICO","")),IF(AB706&lt;I706,"ESTOQUE INSUFICIENTE",IF(X706="","",IF(X706-V706&lt;0.01,"EMPATE TÉCNICO","")))))</f>
        <v/>
      </c>
      <c r="AG706" s="16" t="s">
        <v>304</v>
      </c>
      <c r="AH706" s="16" t="s">
        <v>2106</v>
      </c>
    </row>
    <row r="707" customFormat="false" ht="15" hidden="false" customHeight="false" outlineLevel="0" collapsed="false">
      <c r="A707" s="16" t="s">
        <v>2293</v>
      </c>
      <c r="B707" s="17" t="s">
        <v>2294</v>
      </c>
      <c r="C707" s="16" t="s">
        <v>2295</v>
      </c>
      <c r="D707" s="16" t="s">
        <v>417</v>
      </c>
      <c r="E707" s="18" t="n">
        <v>1</v>
      </c>
      <c r="F707" s="16" t="s">
        <v>41</v>
      </c>
      <c r="G707" s="18" t="n">
        <v>48</v>
      </c>
      <c r="H707" s="16" t="n">
        <v>33.3</v>
      </c>
      <c r="I707" s="18" t="n">
        <v>38</v>
      </c>
      <c r="J707" s="19" t="n">
        <v>6.95541176470588</v>
      </c>
      <c r="K707" s="19" t="n">
        <v>6.95541176470588</v>
      </c>
      <c r="L707" s="19" t="n">
        <v>6.9554</v>
      </c>
      <c r="M707" s="19" t="n">
        <f aca="false">IF(J707&gt;0,J707,K707)*E707</f>
        <v>6.95541176470588</v>
      </c>
      <c r="N707" s="20" t="n">
        <v>8.98</v>
      </c>
      <c r="O707" s="21" t="str">
        <f aca="false">IF(R707="","",ROUND(R707*(1-Premissas!$B$4),4))</f>
        <v/>
      </c>
      <c r="P707" s="22"/>
      <c r="Q707" s="22"/>
      <c r="R707" s="23"/>
      <c r="S707" s="24" t="n">
        <v>6095</v>
      </c>
      <c r="T707" s="24" t="n">
        <v>170</v>
      </c>
      <c r="U707" s="25"/>
      <c r="V707" s="19" t="n">
        <f aca="false">IF(COUNT(N707:Q707)=0,"",MIN(N707:Q707))</f>
        <v>8.98</v>
      </c>
      <c r="W707" s="16" t="str">
        <f aca="false">IF(V707="","",INDEX($N$4:$Q$4,MATCH(V707,N707:Q707,0)))</f>
        <v>DIMEC</v>
      </c>
      <c r="X707" s="19" t="str">
        <f aca="false">IF(COUNT(N707:Q707)&lt;2,"",SMALL(N707:Q707,2))</f>
        <v/>
      </c>
      <c r="Y707" s="26" t="n">
        <f aca="false">IF(OR(V707="",M707=0),"",V707/M707-1)</f>
        <v>0.291081003365979</v>
      </c>
      <c r="Z707" s="26" t="n">
        <f aca="false">IF(OR(V707="",L707=""),"",V707/(L707*E707)-1)</f>
        <v>0.29108318716393</v>
      </c>
      <c r="AA707" s="16" t="str">
        <f aca="false">IF(V707="","SEM OFERTA",IF(OR(Y707&gt;Premissas!$B$11,Y707&lt;Premissas!$B$12),"VERIFICAR - UNIDADE/EMBALAGEM",IF(Y707&gt;Premissas!$B$6,"NÃO COMPRAR - REAJUSTE &gt;5%","COMPRAR")))</f>
        <v>NÃO COMPRAR - REAJUSTE &gt;5%</v>
      </c>
      <c r="AB707" s="18" t="n">
        <f aca="false">IF(W707="DIMEC",S707,IF(W707="MEDCENTRO",U707,""))</f>
        <v>6095</v>
      </c>
      <c r="AC707" s="18" t="n">
        <f aca="false">IF(AA707&lt;&gt;"COMPRAR",0,IF(AB707="",I707,MIN(I707,AB707)))</f>
        <v>0</v>
      </c>
      <c r="AD707" s="19" t="n">
        <f aca="false">IF(AC707&gt;0,AC707*V707,0)</f>
        <v>0</v>
      </c>
      <c r="AE707" s="19" t="n">
        <f aca="false">IF(AC707&gt;0,(M707-V707)*AC707,0)</f>
        <v>0</v>
      </c>
      <c r="AF707" s="16" t="str">
        <f aca="false">IF(AA707&lt;&gt;"COMPRAR","",IF(AB707="",IF(X707="","",IF(X707-V707&lt;0.01,"EMPATE TÉCNICO","")),IF(AB707&lt;I707,"ESTOQUE INSUFICIENTE",IF(X707="","",IF(X707-V707&lt;0.01,"EMPATE TÉCNICO","")))))</f>
        <v/>
      </c>
      <c r="AG707" s="16" t="s">
        <v>418</v>
      </c>
      <c r="AH707" s="16" t="s">
        <v>2106</v>
      </c>
    </row>
    <row r="708" customFormat="false" ht="15" hidden="false" customHeight="false" outlineLevel="0" collapsed="false">
      <c r="A708" s="16" t="s">
        <v>2296</v>
      </c>
      <c r="B708" s="17" t="s">
        <v>2297</v>
      </c>
      <c r="C708" s="16" t="s">
        <v>2298</v>
      </c>
      <c r="D708" s="16" t="s">
        <v>762</v>
      </c>
      <c r="E708" s="18" t="n">
        <v>1</v>
      </c>
      <c r="F708" s="16" t="s">
        <v>41</v>
      </c>
      <c r="G708" s="18" t="n">
        <v>12</v>
      </c>
      <c r="H708" s="16" t="n">
        <v>7.7</v>
      </c>
      <c r="I708" s="18" t="n">
        <v>8</v>
      </c>
      <c r="J708" s="19" t="n">
        <v>7.49</v>
      </c>
      <c r="K708" s="19" t="n">
        <v>7.49</v>
      </c>
      <c r="L708" s="19" t="n">
        <v>7.49</v>
      </c>
      <c r="M708" s="19" t="n">
        <f aca="false">IF(J708&gt;0,J708,K708)*E708</f>
        <v>7.49</v>
      </c>
      <c r="N708" s="20" t="n">
        <v>9.19</v>
      </c>
      <c r="O708" s="21" t="str">
        <f aca="false">IF(R708="","",ROUND(R708*(1-Premissas!$B$4),4))</f>
        <v/>
      </c>
      <c r="P708" s="22"/>
      <c r="Q708" s="22"/>
      <c r="R708" s="23"/>
      <c r="S708" s="24" t="n">
        <v>549</v>
      </c>
      <c r="T708" s="24" t="n">
        <v>100</v>
      </c>
      <c r="U708" s="25"/>
      <c r="V708" s="19" t="n">
        <f aca="false">IF(COUNT(N708:Q708)=0,"",MIN(N708:Q708))</f>
        <v>9.19</v>
      </c>
      <c r="W708" s="16" t="str">
        <f aca="false">IF(V708="","",INDEX($N$4:$Q$4,MATCH(V708,N708:Q708,0)))</f>
        <v>DIMEC</v>
      </c>
      <c r="X708" s="19" t="str">
        <f aca="false">IF(COUNT(N708:Q708)&lt;2,"",SMALL(N708:Q708,2))</f>
        <v/>
      </c>
      <c r="Y708" s="26" t="n">
        <f aca="false">IF(OR(V708="",M708=0),"",V708/M708-1)</f>
        <v>0.226969292389853</v>
      </c>
      <c r="Z708" s="26" t="n">
        <f aca="false">IF(OR(V708="",L708=""),"",V708/(L708*E708)-1)</f>
        <v>0.226969292389853</v>
      </c>
      <c r="AA708" s="16" t="str">
        <f aca="false">IF(V708="","SEM OFERTA",IF(OR(Y708&gt;Premissas!$B$11,Y708&lt;Premissas!$B$12),"VERIFICAR - UNIDADE/EMBALAGEM",IF(Y708&gt;Premissas!$B$6,"NÃO COMPRAR - REAJUSTE &gt;5%","COMPRAR")))</f>
        <v>NÃO COMPRAR - REAJUSTE &gt;5%</v>
      </c>
      <c r="AB708" s="18" t="n">
        <f aca="false">IF(W708="DIMEC",S708,IF(W708="MEDCENTRO",U708,""))</f>
        <v>549</v>
      </c>
      <c r="AC708" s="18" t="n">
        <f aca="false">IF(AA708&lt;&gt;"COMPRAR",0,IF(AB708="",I708,MIN(I708,AB708)))</f>
        <v>0</v>
      </c>
      <c r="AD708" s="19" t="n">
        <f aca="false">IF(AC708&gt;0,AC708*V708,0)</f>
        <v>0</v>
      </c>
      <c r="AE708" s="19" t="n">
        <f aca="false">IF(AC708&gt;0,(M708-V708)*AC708,0)</f>
        <v>0</v>
      </c>
      <c r="AF708" s="16" t="str">
        <f aca="false">IF(AA708&lt;&gt;"COMPRAR","",IF(AB708="",IF(X708="","",IF(X708-V708&lt;0.01,"EMPATE TÉCNICO","")),IF(AB708&lt;I708,"ESTOQUE INSUFICIENTE",IF(X708="","",IF(X708-V708&lt;0.01,"EMPATE TÉCNICO","")))))</f>
        <v/>
      </c>
      <c r="AG708" s="16" t="s">
        <v>763</v>
      </c>
      <c r="AH708" s="16" t="s">
        <v>2106</v>
      </c>
    </row>
    <row r="709" customFormat="false" ht="15" hidden="false" customHeight="false" outlineLevel="0" collapsed="false">
      <c r="A709" s="16" t="s">
        <v>2299</v>
      </c>
      <c r="B709" s="17" t="s">
        <v>2300</v>
      </c>
      <c r="C709" s="16" t="s">
        <v>2301</v>
      </c>
      <c r="D709" s="16" t="s">
        <v>762</v>
      </c>
      <c r="E709" s="18" t="n">
        <v>1</v>
      </c>
      <c r="F709" s="16" t="s">
        <v>41</v>
      </c>
      <c r="G709" s="18" t="n">
        <v>10</v>
      </c>
      <c r="H709" s="16" t="n">
        <v>5.7</v>
      </c>
      <c r="I709" s="18" t="n">
        <v>5</v>
      </c>
      <c r="J709" s="19" t="n">
        <v>7.49</v>
      </c>
      <c r="K709" s="19" t="n">
        <v>7.49</v>
      </c>
      <c r="L709" s="19" t="n">
        <v>7.49</v>
      </c>
      <c r="M709" s="19" t="n">
        <f aca="false">IF(J709&gt;0,J709,K709)*E709</f>
        <v>7.49</v>
      </c>
      <c r="N709" s="20" t="n">
        <v>9.44</v>
      </c>
      <c r="O709" s="21" t="str">
        <f aca="false">IF(R709="","",ROUND(R709*(1-Premissas!$B$4),4))</f>
        <v/>
      </c>
      <c r="P709" s="22"/>
      <c r="Q709" s="22"/>
      <c r="R709" s="23"/>
      <c r="S709" s="24" t="n">
        <v>225</v>
      </c>
      <c r="T709" s="24" t="n">
        <v>120</v>
      </c>
      <c r="U709" s="25"/>
      <c r="V709" s="19" t="n">
        <f aca="false">IF(COUNT(N709:Q709)=0,"",MIN(N709:Q709))</f>
        <v>9.44</v>
      </c>
      <c r="W709" s="16" t="str">
        <f aca="false">IF(V709="","",INDEX($N$4:$Q$4,MATCH(V709,N709:Q709,0)))</f>
        <v>DIMEC</v>
      </c>
      <c r="X709" s="19" t="str">
        <f aca="false">IF(COUNT(N709:Q709)&lt;2,"",SMALL(N709:Q709,2))</f>
        <v/>
      </c>
      <c r="Y709" s="26" t="n">
        <f aca="false">IF(OR(V709="",M709=0),"",V709/M709-1)</f>
        <v>0.260347129506008</v>
      </c>
      <c r="Z709" s="26" t="n">
        <f aca="false">IF(OR(V709="",L709=""),"",V709/(L709*E709)-1)</f>
        <v>0.260347129506008</v>
      </c>
      <c r="AA709" s="16" t="str">
        <f aca="false">IF(V709="","SEM OFERTA",IF(OR(Y709&gt;Premissas!$B$11,Y709&lt;Premissas!$B$12),"VERIFICAR - UNIDADE/EMBALAGEM",IF(Y709&gt;Premissas!$B$6,"NÃO COMPRAR - REAJUSTE &gt;5%","COMPRAR")))</f>
        <v>NÃO COMPRAR - REAJUSTE &gt;5%</v>
      </c>
      <c r="AB709" s="18" t="n">
        <f aca="false">IF(W709="DIMEC",S709,IF(W709="MEDCENTRO",U709,""))</f>
        <v>225</v>
      </c>
      <c r="AC709" s="18" t="n">
        <f aca="false">IF(AA709&lt;&gt;"COMPRAR",0,IF(AB709="",I709,MIN(I709,AB709)))</f>
        <v>0</v>
      </c>
      <c r="AD709" s="19" t="n">
        <f aca="false">IF(AC709&gt;0,AC709*V709,0)</f>
        <v>0</v>
      </c>
      <c r="AE709" s="19" t="n">
        <f aca="false">IF(AC709&gt;0,(M709-V709)*AC709,0)</f>
        <v>0</v>
      </c>
      <c r="AF709" s="16" t="str">
        <f aca="false">IF(AA709&lt;&gt;"COMPRAR","",IF(AB709="",IF(X709="","",IF(X709-V709&lt;0.01,"EMPATE TÉCNICO","")),IF(AB709&lt;I709,"ESTOQUE INSUFICIENTE",IF(X709="","",IF(X709-V709&lt;0.01,"EMPATE TÉCNICO","")))))</f>
        <v/>
      </c>
      <c r="AG709" s="16" t="s">
        <v>763</v>
      </c>
      <c r="AH709" s="16" t="s">
        <v>2106</v>
      </c>
    </row>
    <row r="710" customFormat="false" ht="15" hidden="false" customHeight="false" outlineLevel="0" collapsed="false">
      <c r="A710" s="16" t="s">
        <v>2302</v>
      </c>
      <c r="B710" s="17" t="s">
        <v>2303</v>
      </c>
      <c r="C710" s="16" t="s">
        <v>2304</v>
      </c>
      <c r="D710" s="16" t="s">
        <v>481</v>
      </c>
      <c r="E710" s="18" t="n">
        <v>1</v>
      </c>
      <c r="F710" s="16" t="s">
        <v>41</v>
      </c>
      <c r="G710" s="18" t="n">
        <v>18</v>
      </c>
      <c r="H710" s="16" t="n">
        <v>7.5</v>
      </c>
      <c r="I710" s="18" t="n">
        <v>2</v>
      </c>
      <c r="J710" s="19" t="n">
        <v>14.04</v>
      </c>
      <c r="K710" s="19" t="n">
        <v>14.04</v>
      </c>
      <c r="L710" s="19" t="n">
        <v>14.04</v>
      </c>
      <c r="M710" s="19" t="n">
        <f aca="false">IF(J710&gt;0,J710,K710)*E710</f>
        <v>14.04</v>
      </c>
      <c r="N710" s="20" t="n">
        <v>14.27</v>
      </c>
      <c r="O710" s="21" t="n">
        <f aca="false">IF(R710="","",ROUND(R710*(1-Premissas!$B$4),4))</f>
        <v>14.1645</v>
      </c>
      <c r="P710" s="22"/>
      <c r="Q710" s="22"/>
      <c r="R710" s="23" t="n">
        <v>14.91</v>
      </c>
      <c r="S710" s="24" t="n">
        <v>1090</v>
      </c>
      <c r="T710" s="24" t="n">
        <v>60</v>
      </c>
      <c r="U710" s="25" t="n">
        <v>287</v>
      </c>
      <c r="V710" s="19" t="n">
        <f aca="false">IF(COUNT(N710:Q710)=0,"",MIN(N710:Q710))</f>
        <v>14.1645</v>
      </c>
      <c r="W710" s="16" t="str">
        <f aca="false">IF(V710="","",INDEX($N$4:$Q$4,MATCH(V710,N710:Q710,0)))</f>
        <v>MEDCENTRO</v>
      </c>
      <c r="X710" s="19" t="n">
        <f aca="false">IF(COUNT(N710:Q710)&lt;2,"",SMALL(N710:Q710,2))</f>
        <v>14.27</v>
      </c>
      <c r="Y710" s="26" t="n">
        <f aca="false">IF(OR(V710="",M710=0),"",V710/M710-1)</f>
        <v>0.00886752136752156</v>
      </c>
      <c r="Z710" s="26" t="n">
        <f aca="false">IF(OR(V710="",L710=""),"",V710/(L710*E710)-1)</f>
        <v>0.00886752136752156</v>
      </c>
      <c r="AA710" s="16" t="str">
        <f aca="false">IF(V710="","SEM OFERTA",IF(OR(Y710&gt;Premissas!$B$11,Y710&lt;Premissas!$B$12),"VERIFICAR - UNIDADE/EMBALAGEM",IF(Y710&gt;Premissas!$B$6,"NÃO COMPRAR - REAJUSTE &gt;5%","COMPRAR")))</f>
        <v>COMPRAR</v>
      </c>
      <c r="AB710" s="18" t="n">
        <f aca="false">IF(W710="DIMEC",S710,IF(W710="MEDCENTRO",U710,""))</f>
        <v>287</v>
      </c>
      <c r="AC710" s="18" t="n">
        <f aca="false">IF(AA710&lt;&gt;"COMPRAR",0,IF(AB710="",I710,MIN(I710,AB710)))</f>
        <v>2</v>
      </c>
      <c r="AD710" s="19" t="n">
        <f aca="false">IF(AC710&gt;0,AC710*V710,0)</f>
        <v>28.329</v>
      </c>
      <c r="AE710" s="19" t="n">
        <f aca="false">IF(AC710&gt;0,(M710-V710)*AC710,0)</f>
        <v>-0.249000000000002</v>
      </c>
      <c r="AF710" s="16" t="str">
        <f aca="false">IF(AA710&lt;&gt;"COMPRAR","",IF(AB710="",IF(X710="","",IF(X710-V710&lt;0.01,"EMPATE TÉCNICO","")),IF(AB710&lt;I710,"ESTOQUE INSUFICIENTE",IF(X710="","",IF(X710-V710&lt;0.01,"EMPATE TÉCNICO","")))))</f>
        <v/>
      </c>
      <c r="AG710" s="16" t="s">
        <v>888</v>
      </c>
      <c r="AH710" s="16" t="s">
        <v>2106</v>
      </c>
    </row>
    <row r="711" customFormat="false" ht="15" hidden="false" customHeight="false" outlineLevel="0" collapsed="false">
      <c r="A711" s="16" t="s">
        <v>2305</v>
      </c>
      <c r="B711" s="17" t="s">
        <v>2306</v>
      </c>
      <c r="C711" s="16" t="s">
        <v>2307</v>
      </c>
      <c r="D711" s="16" t="s">
        <v>297</v>
      </c>
      <c r="E711" s="18" t="n">
        <v>1</v>
      </c>
      <c r="F711" s="16" t="s">
        <v>43</v>
      </c>
      <c r="G711" s="18" t="n">
        <v>2</v>
      </c>
      <c r="H711" s="16" t="n">
        <v>1.2</v>
      </c>
      <c r="I711" s="18" t="n">
        <v>2</v>
      </c>
      <c r="J711" s="19" t="n">
        <v>4.93</v>
      </c>
      <c r="K711" s="19" t="n">
        <v>4.93</v>
      </c>
      <c r="L711" s="19" t="n">
        <v>4.93</v>
      </c>
      <c r="M711" s="19" t="n">
        <f aca="false">IF(J711&gt;0,J711,K711)*E711</f>
        <v>4.93</v>
      </c>
      <c r="N711" s="20" t="n">
        <v>5.39</v>
      </c>
      <c r="O711" s="21" t="n">
        <f aca="false">IF(R711="","",ROUND(R711*(1-Premissas!$B$4),4))</f>
        <v>5.472</v>
      </c>
      <c r="P711" s="22"/>
      <c r="Q711" s="22"/>
      <c r="R711" s="23" t="n">
        <v>5.76</v>
      </c>
      <c r="S711" s="24" t="n">
        <v>1181</v>
      </c>
      <c r="T711" s="24" t="n">
        <v>144</v>
      </c>
      <c r="U711" s="25" t="n">
        <v>499</v>
      </c>
      <c r="V711" s="19" t="n">
        <f aca="false">IF(COUNT(N711:Q711)=0,"",MIN(N711:Q711))</f>
        <v>5.39</v>
      </c>
      <c r="W711" s="16" t="str">
        <f aca="false">IF(V711="","",INDEX($N$4:$Q$4,MATCH(V711,N711:Q711,0)))</f>
        <v>DIMEC</v>
      </c>
      <c r="X711" s="19" t="n">
        <f aca="false">IF(COUNT(N711:Q711)&lt;2,"",SMALL(N711:Q711,2))</f>
        <v>5.472</v>
      </c>
      <c r="Y711" s="26" t="n">
        <f aca="false">IF(OR(V711="",M711=0),"",V711/M711-1)</f>
        <v>0.0933062880324544</v>
      </c>
      <c r="Z711" s="26" t="n">
        <f aca="false">IF(OR(V711="",L711=""),"",V711/(L711*E711)-1)</f>
        <v>0.0933062880324544</v>
      </c>
      <c r="AA711" s="16" t="str">
        <f aca="false">IF(V711="","SEM OFERTA",IF(OR(Y711&gt;Premissas!$B$11,Y711&lt;Premissas!$B$12),"VERIFICAR - UNIDADE/EMBALAGEM",IF(Y711&gt;Premissas!$B$6,"NÃO COMPRAR - REAJUSTE &gt;5%","COMPRAR")))</f>
        <v>NÃO COMPRAR - REAJUSTE &gt;5%</v>
      </c>
      <c r="AB711" s="18" t="n">
        <f aca="false">IF(W711="DIMEC",S711,IF(W711="MEDCENTRO",U711,""))</f>
        <v>1181</v>
      </c>
      <c r="AC711" s="18" t="n">
        <f aca="false">IF(AA711&lt;&gt;"COMPRAR",0,IF(AB711="",I711,MIN(I711,AB711)))</f>
        <v>0</v>
      </c>
      <c r="AD711" s="19" t="n">
        <f aca="false">IF(AC711&gt;0,AC711*V711,0)</f>
        <v>0</v>
      </c>
      <c r="AE711" s="19" t="n">
        <f aca="false">IF(AC711&gt;0,(M711-V711)*AC711,0)</f>
        <v>0</v>
      </c>
      <c r="AF711" s="16" t="str">
        <f aca="false">IF(AA711&lt;&gt;"COMPRAR","",IF(AB711="",IF(X711="","",IF(X711-V711&lt;0.01,"EMPATE TÉCNICO","")),IF(AB711&lt;I711,"ESTOQUE INSUFICIENTE",IF(X711="","",IF(X711-V711&lt;0.01,"EMPATE TÉCNICO","")))))</f>
        <v/>
      </c>
      <c r="AG711" s="16" t="s">
        <v>304</v>
      </c>
      <c r="AH711" s="16" t="s">
        <v>2106</v>
      </c>
    </row>
    <row r="712" customFormat="false" ht="15" hidden="false" customHeight="false" outlineLevel="0" collapsed="false">
      <c r="A712" s="16" t="s">
        <v>2308</v>
      </c>
      <c r="B712" s="17" t="s">
        <v>2309</v>
      </c>
      <c r="C712" s="16" t="s">
        <v>2310</v>
      </c>
      <c r="D712" s="16" t="s">
        <v>1714</v>
      </c>
      <c r="E712" s="18" t="n">
        <v>1</v>
      </c>
      <c r="F712" s="16" t="s">
        <v>41</v>
      </c>
      <c r="G712" s="18" t="n">
        <v>2</v>
      </c>
      <c r="H712" s="16" t="n">
        <v>0.5</v>
      </c>
      <c r="I712" s="18" t="n">
        <v>1</v>
      </c>
      <c r="J712" s="19" t="n">
        <v>39.02</v>
      </c>
      <c r="K712" s="19" t="n">
        <v>39.02</v>
      </c>
      <c r="L712" s="19" t="n">
        <v>39.02</v>
      </c>
      <c r="M712" s="19" t="n">
        <f aca="false">IF(J712&gt;0,J712,K712)*E712</f>
        <v>39.02</v>
      </c>
      <c r="N712" s="20" t="n">
        <v>40.66</v>
      </c>
      <c r="O712" s="21" t="str">
        <f aca="false">IF(R712="","",ROUND(R712*(1-Premissas!$B$4),4))</f>
        <v/>
      </c>
      <c r="P712" s="22"/>
      <c r="Q712" s="22"/>
      <c r="R712" s="23"/>
      <c r="S712" s="24" t="n">
        <v>44</v>
      </c>
      <c r="T712" s="24" t="n">
        <v>24</v>
      </c>
      <c r="U712" s="25"/>
      <c r="V712" s="19" t="n">
        <f aca="false">IF(COUNT(N712:Q712)=0,"",MIN(N712:Q712))</f>
        <v>40.66</v>
      </c>
      <c r="W712" s="16" t="str">
        <f aca="false">IF(V712="","",INDEX($N$4:$Q$4,MATCH(V712,N712:Q712,0)))</f>
        <v>DIMEC</v>
      </c>
      <c r="X712" s="19" t="str">
        <f aca="false">IF(COUNT(N712:Q712)&lt;2,"",SMALL(N712:Q712,2))</f>
        <v/>
      </c>
      <c r="Y712" s="26" t="n">
        <f aca="false">IF(OR(V712="",M712=0),"",V712/M712-1)</f>
        <v>0.0420297283444386</v>
      </c>
      <c r="Z712" s="26" t="n">
        <f aca="false">IF(OR(V712="",L712=""),"",V712/(L712*E712)-1)</f>
        <v>0.0420297283444386</v>
      </c>
      <c r="AA712" s="16" t="str">
        <f aca="false">IF(V712="","SEM OFERTA",IF(OR(Y712&gt;Premissas!$B$11,Y712&lt;Premissas!$B$12),"VERIFICAR - UNIDADE/EMBALAGEM",IF(Y712&gt;Premissas!$B$6,"NÃO COMPRAR - REAJUSTE &gt;5%","COMPRAR")))</f>
        <v>COMPRAR</v>
      </c>
      <c r="AB712" s="18" t="n">
        <f aca="false">IF(W712="DIMEC",S712,IF(W712="MEDCENTRO",U712,""))</f>
        <v>44</v>
      </c>
      <c r="AC712" s="18" t="n">
        <f aca="false">IF(AA712&lt;&gt;"COMPRAR",0,IF(AB712="",I712,MIN(I712,AB712)))</f>
        <v>1</v>
      </c>
      <c r="AD712" s="19" t="n">
        <f aca="false">IF(AC712&gt;0,AC712*V712,0)</f>
        <v>40.66</v>
      </c>
      <c r="AE712" s="19" t="n">
        <f aca="false">IF(AC712&gt;0,(M712-V712)*AC712,0)</f>
        <v>-1.63999999999999</v>
      </c>
      <c r="AF712" s="16" t="str">
        <f aca="false">IF(AA712&lt;&gt;"COMPRAR","",IF(AB712="",IF(X712="","",IF(X712-V712&lt;0.01,"EMPATE TÉCNICO","")),IF(AB712&lt;I712,"ESTOQUE INSUFICIENTE",IF(X712="","",IF(X712-V712&lt;0.01,"EMPATE TÉCNICO","")))))</f>
        <v/>
      </c>
      <c r="AG712" s="16" t="s">
        <v>304</v>
      </c>
      <c r="AH712" s="16" t="s">
        <v>2106</v>
      </c>
    </row>
    <row r="713" customFormat="false" ht="15" hidden="false" customHeight="false" outlineLevel="0" collapsed="false">
      <c r="A713" s="16" t="s">
        <v>2311</v>
      </c>
      <c r="B713" s="17" t="s">
        <v>2312</v>
      </c>
      <c r="C713" s="16" t="s">
        <v>2313</v>
      </c>
      <c r="D713" s="16" t="s">
        <v>481</v>
      </c>
      <c r="E713" s="18" t="n">
        <v>1</v>
      </c>
      <c r="F713" s="16" t="s">
        <v>41</v>
      </c>
      <c r="G713" s="18" t="n">
        <v>163</v>
      </c>
      <c r="H713" s="16" t="n">
        <v>68.3</v>
      </c>
      <c r="I713" s="18" t="n">
        <v>9</v>
      </c>
      <c r="J713" s="19" t="n">
        <v>3.3</v>
      </c>
      <c r="K713" s="19" t="n">
        <v>3.3</v>
      </c>
      <c r="L713" s="19" t="n">
        <v>3.3</v>
      </c>
      <c r="M713" s="19" t="n">
        <f aca="false">IF(J713&gt;0,J713,K713)*E713</f>
        <v>3.3</v>
      </c>
      <c r="N713" s="20" t="n">
        <v>3.96</v>
      </c>
      <c r="O713" s="21" t="n">
        <f aca="false">IF(R713="","",ROUND(R713*(1-Premissas!$B$4),4))</f>
        <v>3.8855</v>
      </c>
      <c r="P713" s="22"/>
      <c r="Q713" s="22"/>
      <c r="R713" s="23" t="n">
        <v>4.09</v>
      </c>
      <c r="S713" s="24" t="n">
        <v>4986</v>
      </c>
      <c r="T713" s="24" t="n">
        <v>60</v>
      </c>
      <c r="U713" s="25" t="n">
        <v>2112</v>
      </c>
      <c r="V713" s="19" t="n">
        <f aca="false">IF(COUNT(N713:Q713)=0,"",MIN(N713:Q713))</f>
        <v>3.8855</v>
      </c>
      <c r="W713" s="16" t="str">
        <f aca="false">IF(V713="","",INDEX($N$4:$Q$4,MATCH(V713,N713:Q713,0)))</f>
        <v>MEDCENTRO</v>
      </c>
      <c r="X713" s="19" t="n">
        <f aca="false">IF(COUNT(N713:Q713)&lt;2,"",SMALL(N713:Q713,2))</f>
        <v>3.96</v>
      </c>
      <c r="Y713" s="26" t="n">
        <f aca="false">IF(OR(V713="",M713=0),"",V713/M713-1)</f>
        <v>0.177424242424242</v>
      </c>
      <c r="Z713" s="26" t="n">
        <f aca="false">IF(OR(V713="",L713=""),"",V713/(L713*E713)-1)</f>
        <v>0.177424242424242</v>
      </c>
      <c r="AA713" s="16" t="str">
        <f aca="false">IF(V713="","SEM OFERTA",IF(OR(Y713&gt;Premissas!$B$11,Y713&lt;Premissas!$B$12),"VERIFICAR - UNIDADE/EMBALAGEM",IF(Y713&gt;Premissas!$B$6,"NÃO COMPRAR - REAJUSTE &gt;5%","COMPRAR")))</f>
        <v>NÃO COMPRAR - REAJUSTE &gt;5%</v>
      </c>
      <c r="AB713" s="18" t="n">
        <f aca="false">IF(W713="DIMEC",S713,IF(W713="MEDCENTRO",U713,""))</f>
        <v>2112</v>
      </c>
      <c r="AC713" s="18" t="n">
        <f aca="false">IF(AA713&lt;&gt;"COMPRAR",0,IF(AB713="",I713,MIN(I713,AB713)))</f>
        <v>0</v>
      </c>
      <c r="AD713" s="19" t="n">
        <f aca="false">IF(AC713&gt;0,AC713*V713,0)</f>
        <v>0</v>
      </c>
      <c r="AE713" s="19" t="n">
        <f aca="false">IF(AC713&gt;0,(M713-V713)*AC713,0)</f>
        <v>0</v>
      </c>
      <c r="AF713" s="16" t="str">
        <f aca="false">IF(AA713&lt;&gt;"COMPRAR","",IF(AB713="",IF(X713="","",IF(X713-V713&lt;0.01,"EMPATE TÉCNICO","")),IF(AB713&lt;I713,"ESTOQUE INSUFICIENTE",IF(X713="","",IF(X713-V713&lt;0.01,"EMPATE TÉCNICO","")))))</f>
        <v/>
      </c>
      <c r="AG713" s="16" t="s">
        <v>490</v>
      </c>
      <c r="AH713" s="16" t="s">
        <v>2106</v>
      </c>
    </row>
    <row r="714" customFormat="false" ht="15" hidden="false" customHeight="false" outlineLevel="0" collapsed="false">
      <c r="A714" s="16" t="s">
        <v>2314</v>
      </c>
      <c r="B714" s="17" t="s">
        <v>2315</v>
      </c>
      <c r="C714" s="16" t="s">
        <v>2316</v>
      </c>
      <c r="D714" s="16" t="s">
        <v>678</v>
      </c>
      <c r="E714" s="18" t="n">
        <v>1</v>
      </c>
      <c r="F714" s="16" t="s">
        <v>43</v>
      </c>
      <c r="G714" s="18" t="n">
        <v>0</v>
      </c>
      <c r="H714" s="16" t="n">
        <v>0.7</v>
      </c>
      <c r="I714" s="18" t="n">
        <v>2</v>
      </c>
      <c r="J714" s="19" t="n">
        <v>4.99</v>
      </c>
      <c r="K714" s="19" t="n">
        <v>4.99</v>
      </c>
      <c r="L714" s="19" t="n">
        <v>4.99</v>
      </c>
      <c r="M714" s="19" t="n">
        <f aca="false">IF(J714&gt;0,J714,K714)*E714</f>
        <v>4.99</v>
      </c>
      <c r="N714" s="20" t="n">
        <v>2.89</v>
      </c>
      <c r="O714" s="21" t="n">
        <f aca="false">IF(R714="","",ROUND(R714*(1-Premissas!$B$4),4))</f>
        <v>4.1705</v>
      </c>
      <c r="P714" s="22"/>
      <c r="Q714" s="22"/>
      <c r="R714" s="23" t="n">
        <v>4.39</v>
      </c>
      <c r="S714" s="24" t="n">
        <v>1136</v>
      </c>
      <c r="T714" s="24" t="n">
        <v>100</v>
      </c>
      <c r="U714" s="25" t="n">
        <v>1</v>
      </c>
      <c r="V714" s="19" t="n">
        <f aca="false">IF(COUNT(N714:Q714)=0,"",MIN(N714:Q714))</f>
        <v>2.89</v>
      </c>
      <c r="W714" s="16" t="str">
        <f aca="false">IF(V714="","",INDEX($N$4:$Q$4,MATCH(V714,N714:Q714,0)))</f>
        <v>DIMEC</v>
      </c>
      <c r="X714" s="19" t="n">
        <f aca="false">IF(COUNT(N714:Q714)&lt;2,"",SMALL(N714:Q714,2))</f>
        <v>4.1705</v>
      </c>
      <c r="Y714" s="26" t="n">
        <f aca="false">IF(OR(V714="",M714=0),"",V714/M714-1)</f>
        <v>-0.420841683366733</v>
      </c>
      <c r="Z714" s="26" t="n">
        <f aca="false">IF(OR(V714="",L714=""),"",V714/(L714*E714)-1)</f>
        <v>-0.420841683366733</v>
      </c>
      <c r="AA714" s="16" t="str">
        <f aca="false">IF(V714="","SEM OFERTA",IF(OR(Y714&gt;Premissas!$B$11,Y714&lt;Premissas!$B$12),"VERIFICAR - UNIDADE/EMBALAGEM",IF(Y714&gt;Premissas!$B$6,"NÃO COMPRAR - REAJUSTE &gt;5%","COMPRAR")))</f>
        <v>COMPRAR</v>
      </c>
      <c r="AB714" s="18" t="n">
        <f aca="false">IF(W714="DIMEC",S714,IF(W714="MEDCENTRO",U714,""))</f>
        <v>1136</v>
      </c>
      <c r="AC714" s="18" t="n">
        <f aca="false">IF(AA714&lt;&gt;"COMPRAR",0,IF(AB714="",I714,MIN(I714,AB714)))</f>
        <v>2</v>
      </c>
      <c r="AD714" s="19" t="n">
        <f aca="false">IF(AC714&gt;0,AC714*V714,0)</f>
        <v>5.78</v>
      </c>
      <c r="AE714" s="19" t="n">
        <f aca="false">IF(AC714&gt;0,(M714-V714)*AC714,0)</f>
        <v>4.2</v>
      </c>
      <c r="AF714" s="16" t="str">
        <f aca="false">IF(AA714&lt;&gt;"COMPRAR","",IF(AB714="",IF(X714="","",IF(X714-V714&lt;0.01,"EMPATE TÉCNICO","")),IF(AB714&lt;I714,"ESTOQUE INSUFICIENTE",IF(X714="","",IF(X714-V714&lt;0.01,"EMPATE TÉCNICO","")))))</f>
        <v/>
      </c>
      <c r="AG714" s="16" t="s">
        <v>919</v>
      </c>
      <c r="AH714" s="16" t="s">
        <v>2106</v>
      </c>
    </row>
    <row r="715" customFormat="false" ht="15" hidden="false" customHeight="false" outlineLevel="0" collapsed="false">
      <c r="A715" s="16" t="s">
        <v>2317</v>
      </c>
      <c r="B715" s="17" t="s">
        <v>2318</v>
      </c>
      <c r="C715" s="16" t="s">
        <v>2319</v>
      </c>
      <c r="D715" s="16"/>
      <c r="E715" s="18" t="n">
        <v>1</v>
      </c>
      <c r="F715" s="16" t="s">
        <v>43</v>
      </c>
      <c r="G715" s="18" t="n">
        <v>0</v>
      </c>
      <c r="H715" s="16" t="n">
        <v>0.4</v>
      </c>
      <c r="I715" s="18" t="n">
        <v>1</v>
      </c>
      <c r="J715" s="19" t="n">
        <v>6.37</v>
      </c>
      <c r="K715" s="19" t="n">
        <v>6.37</v>
      </c>
      <c r="L715" s="19" t="n">
        <v>6.37</v>
      </c>
      <c r="M715" s="19" t="n">
        <f aca="false">IF(J715&gt;0,J715,K715)*E715</f>
        <v>6.37</v>
      </c>
      <c r="N715" s="20" t="n">
        <v>6.37</v>
      </c>
      <c r="O715" s="21" t="str">
        <f aca="false">IF(R715="","",ROUND(R715*(1-Premissas!$B$4),4))</f>
        <v/>
      </c>
      <c r="P715" s="22"/>
      <c r="Q715" s="22"/>
      <c r="R715" s="23"/>
      <c r="S715" s="24" t="n">
        <v>214</v>
      </c>
      <c r="T715" s="24" t="n">
        <v>100</v>
      </c>
      <c r="U715" s="25"/>
      <c r="V715" s="19" t="n">
        <f aca="false">IF(COUNT(N715:Q715)=0,"",MIN(N715:Q715))</f>
        <v>6.37</v>
      </c>
      <c r="W715" s="16" t="str">
        <f aca="false">IF(V715="","",INDEX($N$4:$Q$4,MATCH(V715,N715:Q715,0)))</f>
        <v>DIMEC</v>
      </c>
      <c r="X715" s="19" t="str">
        <f aca="false">IF(COUNT(N715:Q715)&lt;2,"",SMALL(N715:Q715,2))</f>
        <v/>
      </c>
      <c r="Y715" s="26" t="n">
        <f aca="false">IF(OR(V715="",M715=0),"",V715/M715-1)</f>
        <v>0</v>
      </c>
      <c r="Z715" s="26" t="n">
        <f aca="false">IF(OR(V715="",L715=""),"",V715/(L715*E715)-1)</f>
        <v>0</v>
      </c>
      <c r="AA715" s="16" t="str">
        <f aca="false">IF(V715="","SEM OFERTA",IF(OR(Y715&gt;Premissas!$B$11,Y715&lt;Premissas!$B$12),"VERIFICAR - UNIDADE/EMBALAGEM",IF(Y715&gt;Premissas!$B$6,"NÃO COMPRAR - REAJUSTE &gt;5%","COMPRAR")))</f>
        <v>COMPRAR</v>
      </c>
      <c r="AB715" s="18" t="n">
        <f aca="false">IF(W715="DIMEC",S715,IF(W715="MEDCENTRO",U715,""))</f>
        <v>214</v>
      </c>
      <c r="AC715" s="18" t="n">
        <f aca="false">IF(AA715&lt;&gt;"COMPRAR",0,IF(AB715="",I715,MIN(I715,AB715)))</f>
        <v>1</v>
      </c>
      <c r="AD715" s="19" t="n">
        <f aca="false">IF(AC715&gt;0,AC715*V715,0)</f>
        <v>6.37</v>
      </c>
      <c r="AE715" s="19" t="n">
        <f aca="false">IF(AC715&gt;0,(M715-V715)*AC715,0)</f>
        <v>0</v>
      </c>
      <c r="AF715" s="16" t="str">
        <f aca="false">IF(AA715&lt;&gt;"COMPRAR","",IF(AB715="",IF(X715="","",IF(X715-V715&lt;0.01,"EMPATE TÉCNICO","")),IF(AB715&lt;I715,"ESTOQUE INSUFICIENTE",IF(X715="","",IF(X715-V715&lt;0.01,"EMPATE TÉCNICO","")))))</f>
        <v/>
      </c>
      <c r="AG715" s="16" t="s">
        <v>304</v>
      </c>
      <c r="AH715" s="16" t="s">
        <v>2106</v>
      </c>
    </row>
    <row r="716" customFormat="false" ht="15" hidden="false" customHeight="false" outlineLevel="0" collapsed="false">
      <c r="A716" s="16" t="s">
        <v>2320</v>
      </c>
      <c r="B716" s="17" t="s">
        <v>2321</v>
      </c>
      <c r="C716" s="16" t="s">
        <v>2322</v>
      </c>
      <c r="D716" s="16" t="s">
        <v>2323</v>
      </c>
      <c r="E716" s="18" t="n">
        <v>1</v>
      </c>
      <c r="F716" s="16" t="s">
        <v>43</v>
      </c>
      <c r="G716" s="18" t="n">
        <v>0</v>
      </c>
      <c r="H716" s="16" t="n">
        <v>1.3</v>
      </c>
      <c r="I716" s="18" t="n">
        <v>4</v>
      </c>
      <c r="J716" s="19" t="n">
        <v>3.38</v>
      </c>
      <c r="K716" s="19" t="n">
        <v>3.38</v>
      </c>
      <c r="L716" s="19" t="n">
        <v>3.38</v>
      </c>
      <c r="M716" s="19" t="n">
        <f aca="false">IF(J716&gt;0,J716,K716)*E716</f>
        <v>3.38</v>
      </c>
      <c r="N716" s="20" t="n">
        <v>3.38</v>
      </c>
      <c r="O716" s="21" t="str">
        <f aca="false">IF(R716="","",ROUND(R716*(1-Premissas!$B$4),4))</f>
        <v/>
      </c>
      <c r="P716" s="22"/>
      <c r="Q716" s="22"/>
      <c r="R716" s="23"/>
      <c r="S716" s="24" t="n">
        <v>2207</v>
      </c>
      <c r="T716" s="24" t="n">
        <v>200</v>
      </c>
      <c r="U716" s="25"/>
      <c r="V716" s="19" t="n">
        <f aca="false">IF(COUNT(N716:Q716)=0,"",MIN(N716:Q716))</f>
        <v>3.38</v>
      </c>
      <c r="W716" s="16" t="str">
        <f aca="false">IF(V716="","",INDEX($N$4:$Q$4,MATCH(V716,N716:Q716,0)))</f>
        <v>DIMEC</v>
      </c>
      <c r="X716" s="19" t="str">
        <f aca="false">IF(COUNT(N716:Q716)&lt;2,"",SMALL(N716:Q716,2))</f>
        <v/>
      </c>
      <c r="Y716" s="26" t="n">
        <f aca="false">IF(OR(V716="",M716=0),"",V716/M716-1)</f>
        <v>0</v>
      </c>
      <c r="Z716" s="26" t="n">
        <f aca="false">IF(OR(V716="",L716=""),"",V716/(L716*E716)-1)</f>
        <v>0</v>
      </c>
      <c r="AA716" s="16" t="str">
        <f aca="false">IF(V716="","SEM OFERTA",IF(OR(Y716&gt;Premissas!$B$11,Y716&lt;Premissas!$B$12),"VERIFICAR - UNIDADE/EMBALAGEM",IF(Y716&gt;Premissas!$B$6,"NÃO COMPRAR - REAJUSTE &gt;5%","COMPRAR")))</f>
        <v>COMPRAR</v>
      </c>
      <c r="AB716" s="18" t="n">
        <f aca="false">IF(W716="DIMEC",S716,IF(W716="MEDCENTRO",U716,""))</f>
        <v>2207</v>
      </c>
      <c r="AC716" s="18" t="n">
        <f aca="false">IF(AA716&lt;&gt;"COMPRAR",0,IF(AB716="",I716,MIN(I716,AB716)))</f>
        <v>4</v>
      </c>
      <c r="AD716" s="19" t="n">
        <f aca="false">IF(AC716&gt;0,AC716*V716,0)</f>
        <v>13.52</v>
      </c>
      <c r="AE716" s="19" t="n">
        <f aca="false">IF(AC716&gt;0,(M716-V716)*AC716,0)</f>
        <v>0</v>
      </c>
      <c r="AF716" s="16" t="str">
        <f aca="false">IF(AA716&lt;&gt;"COMPRAR","",IF(AB716="",IF(X716="","",IF(X716-V716&lt;0.01,"EMPATE TÉCNICO","")),IF(AB716&lt;I716,"ESTOQUE INSUFICIENTE",IF(X716="","",IF(X716-V716&lt;0.01,"EMPATE TÉCNICO","")))))</f>
        <v/>
      </c>
      <c r="AG716" s="16" t="s">
        <v>304</v>
      </c>
      <c r="AH716" s="16" t="s">
        <v>2106</v>
      </c>
    </row>
    <row r="717" customFormat="false" ht="15" hidden="false" customHeight="false" outlineLevel="0" collapsed="false">
      <c r="A717" s="16" t="s">
        <v>2324</v>
      </c>
      <c r="B717" s="17" t="s">
        <v>2325</v>
      </c>
      <c r="C717" s="16" t="s">
        <v>2326</v>
      </c>
      <c r="D717" s="16" t="s">
        <v>2327</v>
      </c>
      <c r="E717" s="18" t="n">
        <v>1</v>
      </c>
      <c r="F717" s="16" t="s">
        <v>43</v>
      </c>
      <c r="G717" s="18" t="n">
        <v>2</v>
      </c>
      <c r="H717" s="16" t="n">
        <v>2.1</v>
      </c>
      <c r="I717" s="18" t="n">
        <v>4</v>
      </c>
      <c r="J717" s="19" t="n">
        <v>5.42</v>
      </c>
      <c r="K717" s="19" t="n">
        <v>5.42</v>
      </c>
      <c r="L717" s="19" t="n">
        <v>5.42</v>
      </c>
      <c r="M717" s="19" t="n">
        <f aca="false">IF(J717&gt;0,J717,K717)*E717</f>
        <v>5.42</v>
      </c>
      <c r="N717" s="20" t="n">
        <v>5.82</v>
      </c>
      <c r="O717" s="21" t="n">
        <f aca="false">IF(R717="","",ROUND(R717*(1-Premissas!$B$4),4))</f>
        <v>5.4435</v>
      </c>
      <c r="P717" s="22"/>
      <c r="Q717" s="22"/>
      <c r="R717" s="23" t="n">
        <v>5.73</v>
      </c>
      <c r="S717" s="24" t="n">
        <v>380</v>
      </c>
      <c r="T717" s="24" t="n">
        <v>100</v>
      </c>
      <c r="U717" s="25" t="n">
        <v>785</v>
      </c>
      <c r="V717" s="19" t="n">
        <f aca="false">IF(COUNT(N717:Q717)=0,"",MIN(N717:Q717))</f>
        <v>5.4435</v>
      </c>
      <c r="W717" s="16" t="str">
        <f aca="false">IF(V717="","",INDEX($N$4:$Q$4,MATCH(V717,N717:Q717,0)))</f>
        <v>MEDCENTRO</v>
      </c>
      <c r="X717" s="19" t="n">
        <f aca="false">IF(COUNT(N717:Q717)&lt;2,"",SMALL(N717:Q717,2))</f>
        <v>5.82</v>
      </c>
      <c r="Y717" s="26" t="n">
        <f aca="false">IF(OR(V717="",M717=0),"",V717/M717-1)</f>
        <v>0.00433579335793355</v>
      </c>
      <c r="Z717" s="26" t="n">
        <f aca="false">IF(OR(V717="",L717=""),"",V717/(L717*E717)-1)</f>
        <v>0.00433579335793355</v>
      </c>
      <c r="AA717" s="16" t="str">
        <f aca="false">IF(V717="","SEM OFERTA",IF(OR(Y717&gt;Premissas!$B$11,Y717&lt;Premissas!$B$12),"VERIFICAR - UNIDADE/EMBALAGEM",IF(Y717&gt;Premissas!$B$6,"NÃO COMPRAR - REAJUSTE &gt;5%","COMPRAR")))</f>
        <v>COMPRAR</v>
      </c>
      <c r="AB717" s="18" t="n">
        <f aca="false">IF(W717="DIMEC",S717,IF(W717="MEDCENTRO",U717,""))</f>
        <v>785</v>
      </c>
      <c r="AC717" s="18" t="n">
        <f aca="false">IF(AA717&lt;&gt;"COMPRAR",0,IF(AB717="",I717,MIN(I717,AB717)))</f>
        <v>4</v>
      </c>
      <c r="AD717" s="19" t="n">
        <f aca="false">IF(AC717&gt;0,AC717*V717,0)</f>
        <v>21.774</v>
      </c>
      <c r="AE717" s="19" t="n">
        <f aca="false">IF(AC717&gt;0,(M717-V717)*AC717,0)</f>
        <v>-0.0940000000000012</v>
      </c>
      <c r="AF717" s="16" t="str">
        <f aca="false">IF(AA717&lt;&gt;"COMPRAR","",IF(AB717="",IF(X717="","",IF(X717-V717&lt;0.01,"EMPATE TÉCNICO","")),IF(AB717&lt;I717,"ESTOQUE INSUFICIENTE",IF(X717="","",IF(X717-V717&lt;0.01,"EMPATE TÉCNICO","")))))</f>
        <v/>
      </c>
      <c r="AG717" s="16" t="s">
        <v>304</v>
      </c>
      <c r="AH717" s="16" t="s">
        <v>2106</v>
      </c>
    </row>
    <row r="718" customFormat="false" ht="15" hidden="false" customHeight="false" outlineLevel="0" collapsed="false">
      <c r="A718" s="16" t="s">
        <v>2328</v>
      </c>
      <c r="B718" s="17" t="s">
        <v>2329</v>
      </c>
      <c r="C718" s="16" t="s">
        <v>2330</v>
      </c>
      <c r="D718" s="16" t="s">
        <v>2327</v>
      </c>
      <c r="E718" s="18" t="n">
        <v>1</v>
      </c>
      <c r="F718" s="16" t="s">
        <v>41</v>
      </c>
      <c r="G718" s="18" t="n">
        <v>3</v>
      </c>
      <c r="H718" s="16" t="n">
        <v>7.5</v>
      </c>
      <c r="I718" s="18" t="n">
        <v>17</v>
      </c>
      <c r="J718" s="19" t="n">
        <v>5</v>
      </c>
      <c r="K718" s="19" t="n">
        <v>5</v>
      </c>
      <c r="L718" s="19" t="n">
        <v>5</v>
      </c>
      <c r="M718" s="19" t="n">
        <f aca="false">IF(J718&gt;0,J718,K718)*E718</f>
        <v>5</v>
      </c>
      <c r="N718" s="20" t="n">
        <v>5</v>
      </c>
      <c r="O718" s="21" t="str">
        <f aca="false">IF(R718="","",ROUND(R718*(1-Premissas!$B$4),4))</f>
        <v/>
      </c>
      <c r="P718" s="22"/>
      <c r="Q718" s="22"/>
      <c r="R718" s="23"/>
      <c r="S718" s="24" t="n">
        <v>1484</v>
      </c>
      <c r="T718" s="24" t="n">
        <v>200</v>
      </c>
      <c r="U718" s="25"/>
      <c r="V718" s="19" t="n">
        <f aca="false">IF(COUNT(N718:Q718)=0,"",MIN(N718:Q718))</f>
        <v>5</v>
      </c>
      <c r="W718" s="16" t="str">
        <f aca="false">IF(V718="","",INDEX($N$4:$Q$4,MATCH(V718,N718:Q718,0)))</f>
        <v>DIMEC</v>
      </c>
      <c r="X718" s="19" t="str">
        <f aca="false">IF(COUNT(N718:Q718)&lt;2,"",SMALL(N718:Q718,2))</f>
        <v/>
      </c>
      <c r="Y718" s="26" t="n">
        <f aca="false">IF(OR(V718="",M718=0),"",V718/M718-1)</f>
        <v>0</v>
      </c>
      <c r="Z718" s="26" t="n">
        <f aca="false">IF(OR(V718="",L718=""),"",V718/(L718*E718)-1)</f>
        <v>0</v>
      </c>
      <c r="AA718" s="16" t="str">
        <f aca="false">IF(V718="","SEM OFERTA",IF(OR(Y718&gt;Premissas!$B$11,Y718&lt;Premissas!$B$12),"VERIFICAR - UNIDADE/EMBALAGEM",IF(Y718&gt;Premissas!$B$6,"NÃO COMPRAR - REAJUSTE &gt;5%","COMPRAR")))</f>
        <v>COMPRAR</v>
      </c>
      <c r="AB718" s="18" t="n">
        <f aca="false">IF(W718="DIMEC",S718,IF(W718="MEDCENTRO",U718,""))</f>
        <v>1484</v>
      </c>
      <c r="AC718" s="18" t="n">
        <f aca="false">IF(AA718&lt;&gt;"COMPRAR",0,IF(AB718="",I718,MIN(I718,AB718)))</f>
        <v>17</v>
      </c>
      <c r="AD718" s="19" t="n">
        <f aca="false">IF(AC718&gt;0,AC718*V718,0)</f>
        <v>85</v>
      </c>
      <c r="AE718" s="19" t="n">
        <f aca="false">IF(AC718&gt;0,(M718-V718)*AC718,0)</f>
        <v>0</v>
      </c>
      <c r="AF718" s="16" t="str">
        <f aca="false">IF(AA718&lt;&gt;"COMPRAR","",IF(AB718="",IF(X718="","",IF(X718-V718&lt;0.01,"EMPATE TÉCNICO","")),IF(AB718&lt;I718,"ESTOQUE INSUFICIENTE",IF(X718="","",IF(X718-V718&lt;0.01,"EMPATE TÉCNICO","")))))</f>
        <v/>
      </c>
      <c r="AG718" s="16" t="s">
        <v>304</v>
      </c>
      <c r="AH718" s="16" t="s">
        <v>2106</v>
      </c>
    </row>
    <row r="719" customFormat="false" ht="15" hidden="false" customHeight="false" outlineLevel="0" collapsed="false">
      <c r="A719" s="16" t="s">
        <v>2331</v>
      </c>
      <c r="B719" s="17" t="s">
        <v>2332</v>
      </c>
      <c r="C719" s="16" t="s">
        <v>2333</v>
      </c>
      <c r="D719" s="16" t="s">
        <v>2334</v>
      </c>
      <c r="E719" s="18" t="n">
        <v>1</v>
      </c>
      <c r="F719" s="16" t="s">
        <v>42</v>
      </c>
      <c r="G719" s="18" t="n">
        <v>3</v>
      </c>
      <c r="H719" s="16" t="n">
        <v>4.3</v>
      </c>
      <c r="I719" s="18" t="n">
        <v>9</v>
      </c>
      <c r="J719" s="19" t="n">
        <v>5.24</v>
      </c>
      <c r="K719" s="19" t="n">
        <v>5.24</v>
      </c>
      <c r="L719" s="19" t="n">
        <v>5.24</v>
      </c>
      <c r="M719" s="19" t="n">
        <f aca="false">IF(J719&gt;0,J719,K719)*E719</f>
        <v>5.24</v>
      </c>
      <c r="N719" s="20" t="n">
        <v>5.24</v>
      </c>
      <c r="O719" s="21" t="n">
        <f aca="false">IF(R719="","",ROUND(R719*(1-Premissas!$B$4),4))</f>
        <v>5.32</v>
      </c>
      <c r="P719" s="22"/>
      <c r="Q719" s="22"/>
      <c r="R719" s="23" t="n">
        <v>5.6</v>
      </c>
      <c r="S719" s="24" t="n">
        <v>1248</v>
      </c>
      <c r="T719" s="24" t="n">
        <v>50</v>
      </c>
      <c r="U719" s="25" t="n">
        <v>106</v>
      </c>
      <c r="V719" s="19" t="n">
        <f aca="false">IF(COUNT(N719:Q719)=0,"",MIN(N719:Q719))</f>
        <v>5.24</v>
      </c>
      <c r="W719" s="16" t="str">
        <f aca="false">IF(V719="","",INDEX($N$4:$Q$4,MATCH(V719,N719:Q719,0)))</f>
        <v>DIMEC</v>
      </c>
      <c r="X719" s="19" t="n">
        <f aca="false">IF(COUNT(N719:Q719)&lt;2,"",SMALL(N719:Q719,2))</f>
        <v>5.32</v>
      </c>
      <c r="Y719" s="26" t="n">
        <f aca="false">IF(OR(V719="",M719=0),"",V719/M719-1)</f>
        <v>0</v>
      </c>
      <c r="Z719" s="26" t="n">
        <f aca="false">IF(OR(V719="",L719=""),"",V719/(L719*E719)-1)</f>
        <v>0</v>
      </c>
      <c r="AA719" s="16" t="str">
        <f aca="false">IF(V719="","SEM OFERTA",IF(OR(Y719&gt;Premissas!$B$11,Y719&lt;Premissas!$B$12),"VERIFICAR - UNIDADE/EMBALAGEM",IF(Y719&gt;Premissas!$B$6,"NÃO COMPRAR - REAJUSTE &gt;5%","COMPRAR")))</f>
        <v>COMPRAR</v>
      </c>
      <c r="AB719" s="18" t="n">
        <f aca="false">IF(W719="DIMEC",S719,IF(W719="MEDCENTRO",U719,""))</f>
        <v>1248</v>
      </c>
      <c r="AC719" s="18" t="n">
        <f aca="false">IF(AA719&lt;&gt;"COMPRAR",0,IF(AB719="",I719,MIN(I719,AB719)))</f>
        <v>9</v>
      </c>
      <c r="AD719" s="19" t="n">
        <f aca="false">IF(AC719&gt;0,AC719*V719,0)</f>
        <v>47.16</v>
      </c>
      <c r="AE719" s="19" t="n">
        <f aca="false">IF(AC719&gt;0,(M719-V719)*AC719,0)</f>
        <v>0</v>
      </c>
      <c r="AF719" s="16" t="str">
        <f aca="false">IF(AA719&lt;&gt;"COMPRAR","",IF(AB719="",IF(X719="","",IF(X719-V719&lt;0.01,"EMPATE TÉCNICO","")),IF(AB719&lt;I719,"ESTOQUE INSUFICIENTE",IF(X719="","",IF(X719-V719&lt;0.01,"EMPATE TÉCNICO","")))))</f>
        <v/>
      </c>
      <c r="AG719" s="16" t="s">
        <v>304</v>
      </c>
      <c r="AH719" s="16" t="s">
        <v>2106</v>
      </c>
    </row>
    <row r="720" customFormat="false" ht="15" hidden="false" customHeight="false" outlineLevel="0" collapsed="false">
      <c r="A720" s="16" t="s">
        <v>2335</v>
      </c>
      <c r="B720" s="17" t="s">
        <v>2336</v>
      </c>
      <c r="C720" s="16" t="s">
        <v>2337</v>
      </c>
      <c r="D720" s="16" t="s">
        <v>2327</v>
      </c>
      <c r="E720" s="18" t="n">
        <v>1</v>
      </c>
      <c r="F720" s="16" t="s">
        <v>43</v>
      </c>
      <c r="G720" s="18" t="n">
        <v>2</v>
      </c>
      <c r="H720" s="16" t="n">
        <v>1.5</v>
      </c>
      <c r="I720" s="18" t="n">
        <v>2</v>
      </c>
      <c r="J720" s="19" t="n">
        <v>3.9</v>
      </c>
      <c r="K720" s="19" t="n">
        <v>3.9</v>
      </c>
      <c r="L720" s="19" t="n">
        <v>3.9</v>
      </c>
      <c r="M720" s="19" t="n">
        <f aca="false">IF(J720&gt;0,J720,K720)*E720</f>
        <v>3.9</v>
      </c>
      <c r="N720" s="20" t="n">
        <v>3.9</v>
      </c>
      <c r="O720" s="21" t="n">
        <f aca="false">IF(R720="","",ROUND(R720*(1-Premissas!$B$4),4))</f>
        <v>3.9805</v>
      </c>
      <c r="P720" s="22"/>
      <c r="Q720" s="22"/>
      <c r="R720" s="23" t="n">
        <v>4.19</v>
      </c>
      <c r="S720" s="24" t="n">
        <v>63</v>
      </c>
      <c r="T720" s="24" t="n">
        <v>40</v>
      </c>
      <c r="U720" s="25" t="n">
        <v>14</v>
      </c>
      <c r="V720" s="19" t="n">
        <f aca="false">IF(COUNT(N720:Q720)=0,"",MIN(N720:Q720))</f>
        <v>3.9</v>
      </c>
      <c r="W720" s="16" t="str">
        <f aca="false">IF(V720="","",INDEX($N$4:$Q$4,MATCH(V720,N720:Q720,0)))</f>
        <v>DIMEC</v>
      </c>
      <c r="X720" s="19" t="n">
        <f aca="false">IF(COUNT(N720:Q720)&lt;2,"",SMALL(N720:Q720,2))</f>
        <v>3.9805</v>
      </c>
      <c r="Y720" s="26" t="n">
        <f aca="false">IF(OR(V720="",M720=0),"",V720/M720-1)</f>
        <v>0</v>
      </c>
      <c r="Z720" s="26" t="n">
        <f aca="false">IF(OR(V720="",L720=""),"",V720/(L720*E720)-1)</f>
        <v>0</v>
      </c>
      <c r="AA720" s="16" t="str">
        <f aca="false">IF(V720="","SEM OFERTA",IF(OR(Y720&gt;Premissas!$B$11,Y720&lt;Premissas!$B$12),"VERIFICAR - UNIDADE/EMBALAGEM",IF(Y720&gt;Premissas!$B$6,"NÃO COMPRAR - REAJUSTE &gt;5%","COMPRAR")))</f>
        <v>COMPRAR</v>
      </c>
      <c r="AB720" s="18" t="n">
        <f aca="false">IF(W720="DIMEC",S720,IF(W720="MEDCENTRO",U720,""))</f>
        <v>63</v>
      </c>
      <c r="AC720" s="18" t="n">
        <f aca="false">IF(AA720&lt;&gt;"COMPRAR",0,IF(AB720="",I720,MIN(I720,AB720)))</f>
        <v>2</v>
      </c>
      <c r="AD720" s="19" t="n">
        <f aca="false">IF(AC720&gt;0,AC720*V720,0)</f>
        <v>7.8</v>
      </c>
      <c r="AE720" s="19" t="n">
        <f aca="false">IF(AC720&gt;0,(M720-V720)*AC720,0)</f>
        <v>0</v>
      </c>
      <c r="AF720" s="16" t="str">
        <f aca="false">IF(AA720&lt;&gt;"COMPRAR","",IF(AB720="",IF(X720="","",IF(X720-V720&lt;0.01,"EMPATE TÉCNICO","")),IF(AB720&lt;I720,"ESTOQUE INSUFICIENTE",IF(X720="","",IF(X720-V720&lt;0.01,"EMPATE TÉCNICO","")))))</f>
        <v/>
      </c>
      <c r="AG720" s="16" t="s">
        <v>304</v>
      </c>
      <c r="AH720" s="16" t="s">
        <v>2106</v>
      </c>
    </row>
    <row r="721" customFormat="false" ht="15" hidden="false" customHeight="false" outlineLevel="0" collapsed="false">
      <c r="A721" s="16" t="s">
        <v>2338</v>
      </c>
      <c r="B721" s="17" t="s">
        <v>2339</v>
      </c>
      <c r="C721" s="16" t="s">
        <v>2340</v>
      </c>
      <c r="D721" s="16" t="s">
        <v>481</v>
      </c>
      <c r="E721" s="18" t="n">
        <v>1</v>
      </c>
      <c r="F721" s="16" t="s">
        <v>42</v>
      </c>
      <c r="G721" s="18" t="n">
        <v>8</v>
      </c>
      <c r="H721" s="16" t="n">
        <v>4.3</v>
      </c>
      <c r="I721" s="18" t="n">
        <v>4</v>
      </c>
      <c r="J721" s="19" t="n">
        <v>7.87</v>
      </c>
      <c r="K721" s="19" t="n">
        <v>7.87</v>
      </c>
      <c r="L721" s="19" t="n">
        <v>7.87</v>
      </c>
      <c r="M721" s="19" t="n">
        <f aca="false">IF(J721&gt;0,J721,K721)*E721</f>
        <v>7.87</v>
      </c>
      <c r="N721" s="20" t="n">
        <v>8.08</v>
      </c>
      <c r="O721" s="21" t="n">
        <f aca="false">IF(R721="","",ROUND(R721*(1-Premissas!$B$4),4))</f>
        <v>7.7995</v>
      </c>
      <c r="P721" s="22"/>
      <c r="Q721" s="22"/>
      <c r="R721" s="23" t="n">
        <v>8.21</v>
      </c>
      <c r="S721" s="24" t="n">
        <v>384</v>
      </c>
      <c r="T721" s="24" t="n">
        <v>60</v>
      </c>
      <c r="U721" s="25" t="n">
        <v>112</v>
      </c>
      <c r="V721" s="19" t="n">
        <f aca="false">IF(COUNT(N721:Q721)=0,"",MIN(N721:Q721))</f>
        <v>7.7995</v>
      </c>
      <c r="W721" s="16" t="str">
        <f aca="false">IF(V721="","",INDEX($N$4:$Q$4,MATCH(V721,N721:Q721,0)))</f>
        <v>MEDCENTRO</v>
      </c>
      <c r="X721" s="19" t="n">
        <f aca="false">IF(COUNT(N721:Q721)&lt;2,"",SMALL(N721:Q721,2))</f>
        <v>8.08</v>
      </c>
      <c r="Y721" s="26" t="n">
        <f aca="false">IF(OR(V721="",M721=0),"",V721/M721-1)</f>
        <v>-0.0089580686149936</v>
      </c>
      <c r="Z721" s="26" t="n">
        <f aca="false">IF(OR(V721="",L721=""),"",V721/(L721*E721)-1)</f>
        <v>-0.0089580686149936</v>
      </c>
      <c r="AA721" s="16" t="str">
        <f aca="false">IF(V721="","SEM OFERTA",IF(OR(Y721&gt;Premissas!$B$11,Y721&lt;Premissas!$B$12),"VERIFICAR - UNIDADE/EMBALAGEM",IF(Y721&gt;Premissas!$B$6,"NÃO COMPRAR - REAJUSTE &gt;5%","COMPRAR")))</f>
        <v>COMPRAR</v>
      </c>
      <c r="AB721" s="18" t="n">
        <f aca="false">IF(W721="DIMEC",S721,IF(W721="MEDCENTRO",U721,""))</f>
        <v>112</v>
      </c>
      <c r="AC721" s="18" t="n">
        <f aca="false">IF(AA721&lt;&gt;"COMPRAR",0,IF(AB721="",I721,MIN(I721,AB721)))</f>
        <v>4</v>
      </c>
      <c r="AD721" s="19" t="n">
        <f aca="false">IF(AC721&gt;0,AC721*V721,0)</f>
        <v>31.198</v>
      </c>
      <c r="AE721" s="19" t="n">
        <f aca="false">IF(AC721&gt;0,(M721-V721)*AC721,0)</f>
        <v>0.282</v>
      </c>
      <c r="AF721" s="16" t="str">
        <f aca="false">IF(AA721&lt;&gt;"COMPRAR","",IF(AB721="",IF(X721="","",IF(X721-V721&lt;0.01,"EMPATE TÉCNICO","")),IF(AB721&lt;I721,"ESTOQUE INSUFICIENTE",IF(X721="","",IF(X721-V721&lt;0.01,"EMPATE TÉCNICO","")))))</f>
        <v/>
      </c>
      <c r="AG721" s="16" t="s">
        <v>490</v>
      </c>
      <c r="AH721" s="16" t="s">
        <v>2106</v>
      </c>
    </row>
    <row r="722" customFormat="false" ht="15" hidden="false" customHeight="false" outlineLevel="0" collapsed="false">
      <c r="A722" s="16" t="s">
        <v>2341</v>
      </c>
      <c r="B722" s="17" t="s">
        <v>2342</v>
      </c>
      <c r="C722" s="16" t="s">
        <v>2343</v>
      </c>
      <c r="D722" s="16" t="s">
        <v>519</v>
      </c>
      <c r="E722" s="18" t="n">
        <v>1</v>
      </c>
      <c r="F722" s="16" t="s">
        <v>43</v>
      </c>
      <c r="G722" s="18" t="n">
        <v>6</v>
      </c>
      <c r="H722" s="16" t="n">
        <v>2.6</v>
      </c>
      <c r="I722" s="18" t="n">
        <v>1</v>
      </c>
      <c r="J722" s="19" t="n">
        <v>3.69</v>
      </c>
      <c r="K722" s="19" t="n">
        <v>3.69</v>
      </c>
      <c r="L722" s="19" t="n">
        <v>3.69</v>
      </c>
      <c r="M722" s="19" t="n">
        <f aca="false">IF(J722&gt;0,J722,K722)*E722</f>
        <v>3.69</v>
      </c>
      <c r="N722" s="20" t="n">
        <v>4.3</v>
      </c>
      <c r="O722" s="21" t="str">
        <f aca="false">IF(R722="","",ROUND(R722*(1-Premissas!$B$4),4))</f>
        <v/>
      </c>
      <c r="P722" s="22"/>
      <c r="Q722" s="22"/>
      <c r="R722" s="23"/>
      <c r="S722" s="24" t="n">
        <v>1381</v>
      </c>
      <c r="T722" s="24" t="n">
        <v>100</v>
      </c>
      <c r="U722" s="25"/>
      <c r="V722" s="19" t="n">
        <f aca="false">IF(COUNT(N722:Q722)=0,"",MIN(N722:Q722))</f>
        <v>4.3</v>
      </c>
      <c r="W722" s="16" t="str">
        <f aca="false">IF(V722="","",INDEX($N$4:$Q$4,MATCH(V722,N722:Q722,0)))</f>
        <v>DIMEC</v>
      </c>
      <c r="X722" s="19" t="str">
        <f aca="false">IF(COUNT(N722:Q722)&lt;2,"",SMALL(N722:Q722,2))</f>
        <v/>
      </c>
      <c r="Y722" s="26" t="n">
        <f aca="false">IF(OR(V722="",M722=0),"",V722/M722-1)</f>
        <v>0.165311653116531</v>
      </c>
      <c r="Z722" s="26" t="n">
        <f aca="false">IF(OR(V722="",L722=""),"",V722/(L722*E722)-1)</f>
        <v>0.165311653116531</v>
      </c>
      <c r="AA722" s="16" t="str">
        <f aca="false">IF(V722="","SEM OFERTA",IF(OR(Y722&gt;Premissas!$B$11,Y722&lt;Premissas!$B$12),"VERIFICAR - UNIDADE/EMBALAGEM",IF(Y722&gt;Premissas!$B$6,"NÃO COMPRAR - REAJUSTE &gt;5%","COMPRAR")))</f>
        <v>NÃO COMPRAR - REAJUSTE &gt;5%</v>
      </c>
      <c r="AB722" s="18" t="n">
        <f aca="false">IF(W722="DIMEC",S722,IF(W722="MEDCENTRO",U722,""))</f>
        <v>1381</v>
      </c>
      <c r="AC722" s="18" t="n">
        <f aca="false">IF(AA722&lt;&gt;"COMPRAR",0,IF(AB722="",I722,MIN(I722,AB722)))</f>
        <v>0</v>
      </c>
      <c r="AD722" s="19" t="n">
        <f aca="false">IF(AC722&gt;0,AC722*V722,0)</f>
        <v>0</v>
      </c>
      <c r="AE722" s="19" t="n">
        <f aca="false">IF(AC722&gt;0,(M722-V722)*AC722,0)</f>
        <v>0</v>
      </c>
      <c r="AF722" s="16" t="str">
        <f aca="false">IF(AA722&lt;&gt;"COMPRAR","",IF(AB722="",IF(X722="","",IF(X722-V722&lt;0.01,"EMPATE TÉCNICO","")),IF(AB722&lt;I722,"ESTOQUE INSUFICIENTE",IF(X722="","",IF(X722-V722&lt;0.01,"EMPATE TÉCNICO","")))))</f>
        <v/>
      </c>
      <c r="AG722" s="16" t="s">
        <v>919</v>
      </c>
      <c r="AH722" s="16" t="s">
        <v>2106</v>
      </c>
    </row>
    <row r="723" customFormat="false" ht="15" hidden="false" customHeight="false" outlineLevel="0" collapsed="false">
      <c r="A723" s="16" t="s">
        <v>2344</v>
      </c>
      <c r="B723" s="17" t="s">
        <v>2345</v>
      </c>
      <c r="C723" s="16" t="s">
        <v>2346</v>
      </c>
      <c r="D723" s="16" t="s">
        <v>463</v>
      </c>
      <c r="E723" s="18" t="n">
        <v>1</v>
      </c>
      <c r="F723" s="16" t="s">
        <v>43</v>
      </c>
      <c r="G723" s="18" t="n">
        <v>0</v>
      </c>
      <c r="H723" s="16" t="n">
        <v>0.1</v>
      </c>
      <c r="I723" s="18" t="n">
        <v>1</v>
      </c>
      <c r="J723" s="19" t="n">
        <v>34.97</v>
      </c>
      <c r="K723" s="19" t="n">
        <v>34.97</v>
      </c>
      <c r="L723" s="19" t="n">
        <v>34.97</v>
      </c>
      <c r="M723" s="19" t="n">
        <f aca="false">IF(J723&gt;0,J723,K723)*E723</f>
        <v>34.97</v>
      </c>
      <c r="N723" s="20" t="n">
        <v>27.44</v>
      </c>
      <c r="O723" s="21" t="str">
        <f aca="false">IF(R723="","",ROUND(R723*(1-Premissas!$B$4),4))</f>
        <v/>
      </c>
      <c r="P723" s="22"/>
      <c r="Q723" s="22"/>
      <c r="R723" s="23"/>
      <c r="S723" s="24" t="n">
        <v>31</v>
      </c>
      <c r="T723" s="24" t="n">
        <v>12</v>
      </c>
      <c r="U723" s="25"/>
      <c r="V723" s="19" t="n">
        <f aca="false">IF(COUNT(N723:Q723)=0,"",MIN(N723:Q723))</f>
        <v>27.44</v>
      </c>
      <c r="W723" s="16" t="str">
        <f aca="false">IF(V723="","",INDEX($N$4:$Q$4,MATCH(V723,N723:Q723,0)))</f>
        <v>DIMEC</v>
      </c>
      <c r="X723" s="19" t="str">
        <f aca="false">IF(COUNT(N723:Q723)&lt;2,"",SMALL(N723:Q723,2))</f>
        <v/>
      </c>
      <c r="Y723" s="26" t="n">
        <f aca="false">IF(OR(V723="",M723=0),"",V723/M723-1)</f>
        <v>-0.215327423505862</v>
      </c>
      <c r="Z723" s="26" t="n">
        <f aca="false">IF(OR(V723="",L723=""),"",V723/(L723*E723)-1)</f>
        <v>-0.215327423505862</v>
      </c>
      <c r="AA723" s="16" t="str">
        <f aca="false">IF(V723="","SEM OFERTA",IF(OR(Y723&gt;Premissas!$B$11,Y723&lt;Premissas!$B$12),"VERIFICAR - UNIDADE/EMBALAGEM",IF(Y723&gt;Premissas!$B$6,"NÃO COMPRAR - REAJUSTE &gt;5%","COMPRAR")))</f>
        <v>COMPRAR</v>
      </c>
      <c r="AB723" s="18" t="n">
        <f aca="false">IF(W723="DIMEC",S723,IF(W723="MEDCENTRO",U723,""))</f>
        <v>31</v>
      </c>
      <c r="AC723" s="18" t="n">
        <f aca="false">IF(AA723&lt;&gt;"COMPRAR",0,IF(AB723="",I723,MIN(I723,AB723)))</f>
        <v>1</v>
      </c>
      <c r="AD723" s="19" t="n">
        <f aca="false">IF(AC723&gt;0,AC723*V723,0)</f>
        <v>27.44</v>
      </c>
      <c r="AE723" s="19" t="n">
        <f aca="false">IF(AC723&gt;0,(M723-V723)*AC723,0)</f>
        <v>7.53</v>
      </c>
      <c r="AF723" s="16" t="str">
        <f aca="false">IF(AA723&lt;&gt;"COMPRAR","",IF(AB723="",IF(X723="","",IF(X723-V723&lt;0.01,"EMPATE TÉCNICO","")),IF(AB723&lt;I723,"ESTOQUE INSUFICIENTE",IF(X723="","",IF(X723-V723&lt;0.01,"EMPATE TÉCNICO","")))))</f>
        <v/>
      </c>
      <c r="AG723" s="16" t="s">
        <v>304</v>
      </c>
      <c r="AH723" s="16" t="s">
        <v>2106</v>
      </c>
    </row>
    <row r="724" customFormat="false" ht="15" hidden="false" customHeight="false" outlineLevel="0" collapsed="false">
      <c r="A724" s="16" t="s">
        <v>2347</v>
      </c>
      <c r="B724" s="17" t="s">
        <v>2348</v>
      </c>
      <c r="C724" s="16" t="s">
        <v>2349</v>
      </c>
      <c r="D724" s="16" t="s">
        <v>2327</v>
      </c>
      <c r="E724" s="18" t="n">
        <v>1</v>
      </c>
      <c r="F724" s="16" t="s">
        <v>43</v>
      </c>
      <c r="G724" s="18" t="n">
        <v>0</v>
      </c>
      <c r="H724" s="16" t="n">
        <v>0.4</v>
      </c>
      <c r="I724" s="18" t="n">
        <v>2</v>
      </c>
      <c r="J724" s="19" t="n">
        <v>9.09</v>
      </c>
      <c r="K724" s="19" t="n">
        <v>9.09</v>
      </c>
      <c r="L724" s="19" t="n">
        <v>9.09</v>
      </c>
      <c r="M724" s="19" t="n">
        <f aca="false">IF(J724&gt;0,J724,K724)*E724</f>
        <v>9.09</v>
      </c>
      <c r="N724" s="20" t="n">
        <v>9.09</v>
      </c>
      <c r="O724" s="21" t="str">
        <f aca="false">IF(R724="","",ROUND(R724*(1-Premissas!$B$4),4))</f>
        <v/>
      </c>
      <c r="P724" s="22"/>
      <c r="Q724" s="22"/>
      <c r="R724" s="23"/>
      <c r="S724" s="24" t="n">
        <v>362</v>
      </c>
      <c r="T724" s="24" t="n">
        <v>60</v>
      </c>
      <c r="U724" s="25"/>
      <c r="V724" s="19" t="n">
        <f aca="false">IF(COUNT(N724:Q724)=0,"",MIN(N724:Q724))</f>
        <v>9.09</v>
      </c>
      <c r="W724" s="16" t="str">
        <f aca="false">IF(V724="","",INDEX($N$4:$Q$4,MATCH(V724,N724:Q724,0)))</f>
        <v>DIMEC</v>
      </c>
      <c r="X724" s="19" t="str">
        <f aca="false">IF(COUNT(N724:Q724)&lt;2,"",SMALL(N724:Q724,2))</f>
        <v/>
      </c>
      <c r="Y724" s="26" t="n">
        <f aca="false">IF(OR(V724="",M724=0),"",V724/M724-1)</f>
        <v>0</v>
      </c>
      <c r="Z724" s="26" t="n">
        <f aca="false">IF(OR(V724="",L724=""),"",V724/(L724*E724)-1)</f>
        <v>0</v>
      </c>
      <c r="AA724" s="16" t="str">
        <f aca="false">IF(V724="","SEM OFERTA",IF(OR(Y724&gt;Premissas!$B$11,Y724&lt;Premissas!$B$12),"VERIFICAR - UNIDADE/EMBALAGEM",IF(Y724&gt;Premissas!$B$6,"NÃO COMPRAR - REAJUSTE &gt;5%","COMPRAR")))</f>
        <v>COMPRAR</v>
      </c>
      <c r="AB724" s="18" t="n">
        <f aca="false">IF(W724="DIMEC",S724,IF(W724="MEDCENTRO",U724,""))</f>
        <v>362</v>
      </c>
      <c r="AC724" s="18" t="n">
        <f aca="false">IF(AA724&lt;&gt;"COMPRAR",0,IF(AB724="",I724,MIN(I724,AB724)))</f>
        <v>2</v>
      </c>
      <c r="AD724" s="19" t="n">
        <f aca="false">IF(AC724&gt;0,AC724*V724,0)</f>
        <v>18.18</v>
      </c>
      <c r="AE724" s="19" t="n">
        <f aca="false">IF(AC724&gt;0,(M724-V724)*AC724,0)</f>
        <v>0</v>
      </c>
      <c r="AF724" s="16" t="str">
        <f aca="false">IF(AA724&lt;&gt;"COMPRAR","",IF(AB724="",IF(X724="","",IF(X724-V724&lt;0.01,"EMPATE TÉCNICO","")),IF(AB724&lt;I724,"ESTOQUE INSUFICIENTE",IF(X724="","",IF(X724-V724&lt;0.01,"EMPATE TÉCNICO","")))))</f>
        <v/>
      </c>
      <c r="AG724" s="16" t="s">
        <v>304</v>
      </c>
      <c r="AH724" s="16" t="s">
        <v>2106</v>
      </c>
    </row>
    <row r="725" customFormat="false" ht="15" hidden="false" customHeight="false" outlineLevel="0" collapsed="false">
      <c r="A725" s="16" t="s">
        <v>2350</v>
      </c>
      <c r="B725" s="17" t="s">
        <v>2351</v>
      </c>
      <c r="C725" s="16" t="s">
        <v>2352</v>
      </c>
      <c r="D725" s="16" t="s">
        <v>417</v>
      </c>
      <c r="E725" s="18" t="n">
        <v>1</v>
      </c>
      <c r="F725" s="16" t="s">
        <v>43</v>
      </c>
      <c r="G725" s="18" t="n">
        <v>0</v>
      </c>
      <c r="H725" s="16" t="n">
        <v>2</v>
      </c>
      <c r="I725" s="18" t="n">
        <v>6</v>
      </c>
      <c r="J725" s="19" t="n">
        <v>9.255</v>
      </c>
      <c r="K725" s="19" t="n">
        <v>9.255</v>
      </c>
      <c r="L725" s="19" t="n">
        <v>9.255</v>
      </c>
      <c r="M725" s="19" t="n">
        <f aca="false">IF(J725&gt;0,J725,K725)*E725</f>
        <v>9.255</v>
      </c>
      <c r="N725" s="20" t="n">
        <v>10.91</v>
      </c>
      <c r="O725" s="21" t="str">
        <f aca="false">IF(R725="","",ROUND(R725*(1-Premissas!$B$4),4))</f>
        <v/>
      </c>
      <c r="P725" s="22"/>
      <c r="Q725" s="22"/>
      <c r="R725" s="23"/>
      <c r="S725" s="24" t="n">
        <v>535</v>
      </c>
      <c r="T725" s="24" t="n">
        <v>90</v>
      </c>
      <c r="U725" s="25"/>
      <c r="V725" s="19" t="n">
        <f aca="false">IF(COUNT(N725:Q725)=0,"",MIN(N725:Q725))</f>
        <v>10.91</v>
      </c>
      <c r="W725" s="16" t="str">
        <f aca="false">IF(V725="","",INDEX($N$4:$Q$4,MATCH(V725,N725:Q725,0)))</f>
        <v>DIMEC</v>
      </c>
      <c r="X725" s="19" t="str">
        <f aca="false">IF(COUNT(N725:Q725)&lt;2,"",SMALL(N725:Q725,2))</f>
        <v/>
      </c>
      <c r="Y725" s="26" t="n">
        <f aca="false">IF(OR(V725="",M725=0),"",V725/M725-1)</f>
        <v>0.17882225823879</v>
      </c>
      <c r="Z725" s="26" t="n">
        <f aca="false">IF(OR(V725="",L725=""),"",V725/(L725*E725)-1)</f>
        <v>0.17882225823879</v>
      </c>
      <c r="AA725" s="16" t="str">
        <f aca="false">IF(V725="","SEM OFERTA",IF(OR(Y725&gt;Premissas!$B$11,Y725&lt;Premissas!$B$12),"VERIFICAR - UNIDADE/EMBALAGEM",IF(Y725&gt;Premissas!$B$6,"NÃO COMPRAR - REAJUSTE &gt;5%","COMPRAR")))</f>
        <v>NÃO COMPRAR - REAJUSTE &gt;5%</v>
      </c>
      <c r="AB725" s="18" t="n">
        <f aca="false">IF(W725="DIMEC",S725,IF(W725="MEDCENTRO",U725,""))</f>
        <v>535</v>
      </c>
      <c r="AC725" s="18" t="n">
        <f aca="false">IF(AA725&lt;&gt;"COMPRAR",0,IF(AB725="",I725,MIN(I725,AB725)))</f>
        <v>0</v>
      </c>
      <c r="AD725" s="19" t="n">
        <f aca="false">IF(AC725&gt;0,AC725*V725,0)</f>
        <v>0</v>
      </c>
      <c r="AE725" s="19" t="n">
        <f aca="false">IF(AC725&gt;0,(M725-V725)*AC725,0)</f>
        <v>0</v>
      </c>
      <c r="AF725" s="16" t="str">
        <f aca="false">IF(AA725&lt;&gt;"COMPRAR","",IF(AB725="",IF(X725="","",IF(X725-V725&lt;0.01,"EMPATE TÉCNICO","")),IF(AB725&lt;I725,"ESTOQUE INSUFICIENTE",IF(X725="","",IF(X725-V725&lt;0.01,"EMPATE TÉCNICO","")))))</f>
        <v/>
      </c>
      <c r="AG725" s="16" t="s">
        <v>418</v>
      </c>
      <c r="AH725" s="16" t="s">
        <v>2106</v>
      </c>
    </row>
    <row r="726" customFormat="false" ht="15" hidden="false" customHeight="false" outlineLevel="0" collapsed="false">
      <c r="A726" s="16" t="s">
        <v>2353</v>
      </c>
      <c r="B726" s="17" t="s">
        <v>2354</v>
      </c>
      <c r="C726" s="16" t="s">
        <v>2355</v>
      </c>
      <c r="D726" s="16" t="s">
        <v>2049</v>
      </c>
      <c r="E726" s="18" t="n">
        <v>1</v>
      </c>
      <c r="F726" s="16" t="s">
        <v>41</v>
      </c>
      <c r="G726" s="18" t="n">
        <v>0</v>
      </c>
      <c r="H726" s="16" t="n">
        <v>5.4</v>
      </c>
      <c r="I726" s="18" t="n">
        <v>14</v>
      </c>
      <c r="J726" s="19" t="n">
        <v>24.97</v>
      </c>
      <c r="K726" s="19" t="n">
        <v>24.97</v>
      </c>
      <c r="L726" s="19" t="n">
        <v>24.97</v>
      </c>
      <c r="M726" s="19" t="n">
        <f aca="false">IF(J726&gt;0,J726,K726)*E726</f>
        <v>24.97</v>
      </c>
      <c r="N726" s="20" t="n">
        <v>28.09</v>
      </c>
      <c r="O726" s="21" t="str">
        <f aca="false">IF(R726="","",ROUND(R726*(1-Premissas!$B$4),4))</f>
        <v/>
      </c>
      <c r="P726" s="22"/>
      <c r="Q726" s="22"/>
      <c r="R726" s="23"/>
      <c r="S726" s="24" t="n">
        <v>7</v>
      </c>
      <c r="T726" s="24" t="n">
        <v>100</v>
      </c>
      <c r="U726" s="25"/>
      <c r="V726" s="19" t="n">
        <f aca="false">IF(COUNT(N726:Q726)=0,"",MIN(N726:Q726))</f>
        <v>28.09</v>
      </c>
      <c r="W726" s="16" t="str">
        <f aca="false">IF(V726="","",INDEX($N$4:$Q$4,MATCH(V726,N726:Q726,0)))</f>
        <v>DIMEC</v>
      </c>
      <c r="X726" s="19" t="str">
        <f aca="false">IF(COUNT(N726:Q726)&lt;2,"",SMALL(N726:Q726,2))</f>
        <v/>
      </c>
      <c r="Y726" s="26" t="n">
        <f aca="false">IF(OR(V726="",M726=0),"",V726/M726-1)</f>
        <v>0.124949939927913</v>
      </c>
      <c r="Z726" s="26" t="n">
        <f aca="false">IF(OR(V726="",L726=""),"",V726/(L726*E726)-1)</f>
        <v>0.124949939927913</v>
      </c>
      <c r="AA726" s="16" t="str">
        <f aca="false">IF(V726="","SEM OFERTA",IF(OR(Y726&gt;Premissas!$B$11,Y726&lt;Premissas!$B$12),"VERIFICAR - UNIDADE/EMBALAGEM",IF(Y726&gt;Premissas!$B$6,"NÃO COMPRAR - REAJUSTE &gt;5%","COMPRAR")))</f>
        <v>NÃO COMPRAR - REAJUSTE &gt;5%</v>
      </c>
      <c r="AB726" s="18" t="n">
        <f aca="false">IF(W726="DIMEC",S726,IF(W726="MEDCENTRO",U726,""))</f>
        <v>7</v>
      </c>
      <c r="AC726" s="18" t="n">
        <f aca="false">IF(AA726&lt;&gt;"COMPRAR",0,IF(AB726="",I726,MIN(I726,AB726)))</f>
        <v>0</v>
      </c>
      <c r="AD726" s="19" t="n">
        <f aca="false">IF(AC726&gt;0,AC726*V726,0)</f>
        <v>0</v>
      </c>
      <c r="AE726" s="19" t="n">
        <f aca="false">IF(AC726&gt;0,(M726-V726)*AC726,0)</f>
        <v>0</v>
      </c>
      <c r="AF726" s="16" t="str">
        <f aca="false">IF(AA726&lt;&gt;"COMPRAR","",IF(AB726="",IF(X726="","",IF(X726-V726&lt;0.01,"EMPATE TÉCNICO","")),IF(AB726&lt;I726,"ESTOQUE INSUFICIENTE",IF(X726="","",IF(X726-V726&lt;0.01,"EMPATE TÉCNICO","")))))</f>
        <v/>
      </c>
      <c r="AG726" s="16" t="s">
        <v>490</v>
      </c>
      <c r="AH726" s="16" t="s">
        <v>2106</v>
      </c>
    </row>
    <row r="727" customFormat="false" ht="15" hidden="false" customHeight="false" outlineLevel="0" collapsed="false">
      <c r="A727" s="16" t="s">
        <v>2356</v>
      </c>
      <c r="B727" s="17" t="s">
        <v>2357</v>
      </c>
      <c r="C727" s="16" t="s">
        <v>2358</v>
      </c>
      <c r="D727" s="16" t="s">
        <v>498</v>
      </c>
      <c r="E727" s="18" t="n">
        <v>1</v>
      </c>
      <c r="F727" s="16" t="s">
        <v>43</v>
      </c>
      <c r="G727" s="18" t="n">
        <v>0</v>
      </c>
      <c r="H727" s="16" t="n">
        <v>0.9</v>
      </c>
      <c r="I727" s="18" t="n">
        <v>3</v>
      </c>
      <c r="J727" s="19" t="n">
        <v>8.22</v>
      </c>
      <c r="K727" s="19" t="n">
        <v>8.22</v>
      </c>
      <c r="L727" s="19" t="n">
        <v>8.22</v>
      </c>
      <c r="M727" s="19" t="n">
        <f aca="false">IF(J727&gt;0,J727,K727)*E727</f>
        <v>8.22</v>
      </c>
      <c r="N727" s="20"/>
      <c r="O727" s="21" t="n">
        <f aca="false">IF(R727="","",ROUND(R727*(1-Premissas!$B$4),4))</f>
        <v>7.7615</v>
      </c>
      <c r="P727" s="22"/>
      <c r="Q727" s="22"/>
      <c r="R727" s="23" t="n">
        <v>8.17</v>
      </c>
      <c r="S727" s="24"/>
      <c r="T727" s="24"/>
      <c r="U727" s="25" t="n">
        <v>1</v>
      </c>
      <c r="V727" s="19" t="n">
        <f aca="false">IF(COUNT(N727:Q727)=0,"",MIN(N727:Q727))</f>
        <v>7.7615</v>
      </c>
      <c r="W727" s="16" t="str">
        <f aca="false">IF(V727="","",INDEX($N$4:$Q$4,MATCH(V727,N727:Q727,0)))</f>
        <v>MEDCENTRO</v>
      </c>
      <c r="X727" s="19" t="str">
        <f aca="false">IF(COUNT(N727:Q727)&lt;2,"",SMALL(N727:Q727,2))</f>
        <v/>
      </c>
      <c r="Y727" s="26" t="n">
        <f aca="false">IF(OR(V727="",M727=0),"",V727/M727-1)</f>
        <v>-0.055778588807786</v>
      </c>
      <c r="Z727" s="26" t="n">
        <f aca="false">IF(OR(V727="",L727=""),"",V727/(L727*E727)-1)</f>
        <v>-0.055778588807786</v>
      </c>
      <c r="AA727" s="16" t="str">
        <f aca="false">IF(V727="","SEM OFERTA",IF(OR(Y727&gt;Premissas!$B$11,Y727&lt;Premissas!$B$12),"VERIFICAR - UNIDADE/EMBALAGEM",IF(Y727&gt;Premissas!$B$6,"NÃO COMPRAR - REAJUSTE &gt;5%","COMPRAR")))</f>
        <v>COMPRAR</v>
      </c>
      <c r="AB727" s="18" t="n">
        <f aca="false">IF(W727="DIMEC",S727,IF(W727="MEDCENTRO",U727,""))</f>
        <v>1</v>
      </c>
      <c r="AC727" s="18" t="n">
        <f aca="false">IF(AA727&lt;&gt;"COMPRAR",0,IF(AB727="",I727,MIN(I727,AB727)))</f>
        <v>1</v>
      </c>
      <c r="AD727" s="19" t="n">
        <f aca="false">IF(AC727&gt;0,AC727*V727,0)</f>
        <v>7.7615</v>
      </c>
      <c r="AE727" s="19" t="n">
        <f aca="false">IF(AC727&gt;0,(M727-V727)*AC727,0)</f>
        <v>0.458500000000001</v>
      </c>
      <c r="AF727" s="16" t="str">
        <f aca="false">IF(AA727&lt;&gt;"COMPRAR","",IF(AB727="",IF(X727="","",IF(X727-V727&lt;0.01,"EMPATE TÉCNICO","")),IF(AB727&lt;I727,"ESTOQUE INSUFICIENTE",IF(X727="","",IF(X727-V727&lt;0.01,"EMPATE TÉCNICO","")))))</f>
        <v>ESTOQUE INSUFICIENTE</v>
      </c>
      <c r="AG727" s="16" t="s">
        <v>139</v>
      </c>
      <c r="AH727" s="16" t="s">
        <v>2106</v>
      </c>
    </row>
    <row r="728" customFormat="false" ht="15" hidden="false" customHeight="false" outlineLevel="0" collapsed="false">
      <c r="A728" s="16" t="s">
        <v>2359</v>
      </c>
      <c r="B728" s="17" t="s">
        <v>2360</v>
      </c>
      <c r="C728" s="16" t="s">
        <v>2361</v>
      </c>
      <c r="D728" s="16" t="s">
        <v>498</v>
      </c>
      <c r="E728" s="18" t="n">
        <v>1</v>
      </c>
      <c r="F728" s="16" t="s">
        <v>42</v>
      </c>
      <c r="G728" s="18" t="n">
        <v>0</v>
      </c>
      <c r="H728" s="16" t="n">
        <v>1.6</v>
      </c>
      <c r="I728" s="18" t="n">
        <v>5</v>
      </c>
      <c r="J728" s="19" t="n">
        <v>8.16</v>
      </c>
      <c r="K728" s="19" t="n">
        <v>8.16</v>
      </c>
      <c r="L728" s="19" t="n">
        <v>8.16</v>
      </c>
      <c r="M728" s="19" t="n">
        <f aca="false">IF(J728&gt;0,J728,K728)*E728</f>
        <v>8.16</v>
      </c>
      <c r="N728" s="20"/>
      <c r="O728" s="21" t="n">
        <f aca="false">IF(R728="","",ROUND(R728*(1-Premissas!$B$4),4))</f>
        <v>7.999</v>
      </c>
      <c r="P728" s="22"/>
      <c r="Q728" s="22"/>
      <c r="R728" s="23" t="n">
        <v>8.42</v>
      </c>
      <c r="S728" s="24"/>
      <c r="T728" s="24"/>
      <c r="U728" s="25" t="n">
        <v>1</v>
      </c>
      <c r="V728" s="19" t="n">
        <f aca="false">IF(COUNT(N728:Q728)=0,"",MIN(N728:Q728))</f>
        <v>7.999</v>
      </c>
      <c r="W728" s="16" t="str">
        <f aca="false">IF(V728="","",INDEX($N$4:$Q$4,MATCH(V728,N728:Q728,0)))</f>
        <v>MEDCENTRO</v>
      </c>
      <c r="X728" s="19" t="str">
        <f aca="false">IF(COUNT(N728:Q728)&lt;2,"",SMALL(N728:Q728,2))</f>
        <v/>
      </c>
      <c r="Y728" s="26" t="n">
        <f aca="false">IF(OR(V728="",M728=0),"",V728/M728-1)</f>
        <v>-0.0197303921568628</v>
      </c>
      <c r="Z728" s="26" t="n">
        <f aca="false">IF(OR(V728="",L728=""),"",V728/(L728*E728)-1)</f>
        <v>-0.0197303921568628</v>
      </c>
      <c r="AA728" s="16" t="str">
        <f aca="false">IF(V728="","SEM OFERTA",IF(OR(Y728&gt;Premissas!$B$11,Y728&lt;Premissas!$B$12),"VERIFICAR - UNIDADE/EMBALAGEM",IF(Y728&gt;Premissas!$B$6,"NÃO COMPRAR - REAJUSTE &gt;5%","COMPRAR")))</f>
        <v>COMPRAR</v>
      </c>
      <c r="AB728" s="18" t="n">
        <f aca="false">IF(W728="DIMEC",S728,IF(W728="MEDCENTRO",U728,""))</f>
        <v>1</v>
      </c>
      <c r="AC728" s="18" t="n">
        <f aca="false">IF(AA728&lt;&gt;"COMPRAR",0,IF(AB728="",I728,MIN(I728,AB728)))</f>
        <v>1</v>
      </c>
      <c r="AD728" s="19" t="n">
        <f aca="false">IF(AC728&gt;0,AC728*V728,0)</f>
        <v>7.999</v>
      </c>
      <c r="AE728" s="19" t="n">
        <f aca="false">IF(AC728&gt;0,(M728-V728)*AC728,0)</f>
        <v>0.161</v>
      </c>
      <c r="AF728" s="16" t="str">
        <f aca="false">IF(AA728&lt;&gt;"COMPRAR","",IF(AB728="",IF(X728="","",IF(X728-V728&lt;0.01,"EMPATE TÉCNICO","")),IF(AB728&lt;I728,"ESTOQUE INSUFICIENTE",IF(X728="","",IF(X728-V728&lt;0.01,"EMPATE TÉCNICO","")))))</f>
        <v>ESTOQUE INSUFICIENTE</v>
      </c>
      <c r="AG728" s="16" t="s">
        <v>139</v>
      </c>
      <c r="AH728" s="16" t="s">
        <v>2106</v>
      </c>
    </row>
    <row r="729" customFormat="false" ht="15" hidden="false" customHeight="false" outlineLevel="0" collapsed="false">
      <c r="A729" s="16" t="s">
        <v>2362</v>
      </c>
      <c r="B729" s="17" t="s">
        <v>2363</v>
      </c>
      <c r="C729" s="16" t="s">
        <v>2364</v>
      </c>
      <c r="D729" s="16" t="s">
        <v>2053</v>
      </c>
      <c r="E729" s="18" t="n">
        <v>1</v>
      </c>
      <c r="F729" s="16" t="s">
        <v>43</v>
      </c>
      <c r="G729" s="18" t="n">
        <v>3</v>
      </c>
      <c r="H729" s="16" t="n">
        <v>2.1</v>
      </c>
      <c r="I729" s="18" t="n">
        <v>3</v>
      </c>
      <c r="J729" s="19" t="n">
        <v>6.73</v>
      </c>
      <c r="K729" s="19" t="n">
        <v>6.73</v>
      </c>
      <c r="L729" s="19" t="n">
        <v>6.4</v>
      </c>
      <c r="M729" s="19" t="n">
        <f aca="false">IF(J729&gt;0,J729,K729)*E729</f>
        <v>6.73</v>
      </c>
      <c r="N729" s="20"/>
      <c r="O729" s="21" t="n">
        <f aca="false">IF(R729="","",ROUND(R729*(1-Premissas!$B$4),4))</f>
        <v>6.5075</v>
      </c>
      <c r="P729" s="22"/>
      <c r="Q729" s="22"/>
      <c r="R729" s="23" t="n">
        <v>6.85</v>
      </c>
      <c r="S729" s="24"/>
      <c r="T729" s="24"/>
      <c r="U729" s="25" t="n">
        <v>218</v>
      </c>
      <c r="V729" s="19" t="n">
        <f aca="false">IF(COUNT(N729:Q729)=0,"",MIN(N729:Q729))</f>
        <v>6.5075</v>
      </c>
      <c r="W729" s="16" t="str">
        <f aca="false">IF(V729="","",INDEX($N$4:$Q$4,MATCH(V729,N729:Q729,0)))</f>
        <v>MEDCENTRO</v>
      </c>
      <c r="X729" s="19" t="str">
        <f aca="false">IF(COUNT(N729:Q729)&lt;2,"",SMALL(N729:Q729,2))</f>
        <v/>
      </c>
      <c r="Y729" s="26" t="n">
        <f aca="false">IF(OR(V729="",M729=0),"",V729/M729-1)</f>
        <v>-0.0330609212481426</v>
      </c>
      <c r="Z729" s="26" t="n">
        <f aca="false">IF(OR(V729="",L729=""),"",V729/(L729*E729)-1)</f>
        <v>0.016796875</v>
      </c>
      <c r="AA729" s="16" t="str">
        <f aca="false">IF(V729="","SEM OFERTA",IF(OR(Y729&gt;Premissas!$B$11,Y729&lt;Premissas!$B$12),"VERIFICAR - UNIDADE/EMBALAGEM",IF(Y729&gt;Premissas!$B$6,"NÃO COMPRAR - REAJUSTE &gt;5%","COMPRAR")))</f>
        <v>COMPRAR</v>
      </c>
      <c r="AB729" s="18" t="n">
        <f aca="false">IF(W729="DIMEC",S729,IF(W729="MEDCENTRO",U729,""))</f>
        <v>218</v>
      </c>
      <c r="AC729" s="18" t="n">
        <f aca="false">IF(AA729&lt;&gt;"COMPRAR",0,IF(AB729="",I729,MIN(I729,AB729)))</f>
        <v>3</v>
      </c>
      <c r="AD729" s="19" t="n">
        <f aca="false">IF(AC729&gt;0,AC729*V729,0)</f>
        <v>19.5225</v>
      </c>
      <c r="AE729" s="19" t="n">
        <f aca="false">IF(AC729&gt;0,(M729-V729)*AC729,0)</f>
        <v>0.6675</v>
      </c>
      <c r="AF729" s="16" t="str">
        <f aca="false">IF(AA729&lt;&gt;"COMPRAR","",IF(AB729="",IF(X729="","",IF(X729-V729&lt;0.01,"EMPATE TÉCNICO","")),IF(AB729&lt;I729,"ESTOQUE INSUFICIENTE",IF(X729="","",IF(X729-V729&lt;0.01,"EMPATE TÉCNICO","")))))</f>
        <v/>
      </c>
      <c r="AG729" s="16" t="s">
        <v>490</v>
      </c>
      <c r="AH729" s="16" t="s">
        <v>2106</v>
      </c>
    </row>
    <row r="730" customFormat="false" ht="15" hidden="false" customHeight="false" outlineLevel="0" collapsed="false">
      <c r="A730" s="16" t="s">
        <v>2365</v>
      </c>
      <c r="B730" s="17" t="s">
        <v>2366</v>
      </c>
      <c r="C730" s="16" t="s">
        <v>2367</v>
      </c>
      <c r="D730" s="16" t="s">
        <v>590</v>
      </c>
      <c r="E730" s="18" t="n">
        <v>1</v>
      </c>
      <c r="F730" s="16" t="s">
        <v>41</v>
      </c>
      <c r="G730" s="18" t="n">
        <v>6</v>
      </c>
      <c r="H730" s="16" t="n">
        <v>12.9</v>
      </c>
      <c r="I730" s="18" t="n">
        <v>28</v>
      </c>
      <c r="J730" s="19" t="n">
        <v>10.37</v>
      </c>
      <c r="K730" s="19" t="n">
        <v>10.37</v>
      </c>
      <c r="L730" s="19" t="n">
        <v>10.36</v>
      </c>
      <c r="M730" s="19" t="n">
        <f aca="false">IF(J730&gt;0,J730,K730)*E730</f>
        <v>10.37</v>
      </c>
      <c r="N730" s="20" t="n">
        <v>10.76</v>
      </c>
      <c r="O730" s="21" t="n">
        <f aca="false">IF(R730="","",ROUND(R730*(1-Premissas!$B$4),4))</f>
        <v>10.4215</v>
      </c>
      <c r="P730" s="22"/>
      <c r="Q730" s="22"/>
      <c r="R730" s="23" t="n">
        <v>10.97</v>
      </c>
      <c r="S730" s="24" t="n">
        <v>2535</v>
      </c>
      <c r="T730" s="24" t="n">
        <v>110</v>
      </c>
      <c r="U730" s="25" t="n">
        <v>633</v>
      </c>
      <c r="V730" s="19" t="n">
        <f aca="false">IF(COUNT(N730:Q730)=0,"",MIN(N730:Q730))</f>
        <v>10.4215</v>
      </c>
      <c r="W730" s="16" t="str">
        <f aca="false">IF(V730="","",INDEX($N$4:$Q$4,MATCH(V730,N730:Q730,0)))</f>
        <v>MEDCENTRO</v>
      </c>
      <c r="X730" s="19" t="n">
        <f aca="false">IF(COUNT(N730:Q730)&lt;2,"",SMALL(N730:Q730,2))</f>
        <v>10.76</v>
      </c>
      <c r="Y730" s="26" t="n">
        <f aca="false">IF(OR(V730="",M730=0),"",V730/M730-1)</f>
        <v>0.00496624879459984</v>
      </c>
      <c r="Z730" s="26" t="n">
        <f aca="false">IF(OR(V730="",L730=""),"",V730/(L730*E730)-1)</f>
        <v>0.00593629343629343</v>
      </c>
      <c r="AA730" s="16" t="str">
        <f aca="false">IF(V730="","SEM OFERTA",IF(OR(Y730&gt;Premissas!$B$11,Y730&lt;Premissas!$B$12),"VERIFICAR - UNIDADE/EMBALAGEM",IF(Y730&gt;Premissas!$B$6,"NÃO COMPRAR - REAJUSTE &gt;5%","COMPRAR")))</f>
        <v>COMPRAR</v>
      </c>
      <c r="AB730" s="18" t="n">
        <f aca="false">IF(W730="DIMEC",S730,IF(W730="MEDCENTRO",U730,""))</f>
        <v>633</v>
      </c>
      <c r="AC730" s="18" t="n">
        <f aca="false">IF(AA730&lt;&gt;"COMPRAR",0,IF(AB730="",I730,MIN(I730,AB730)))</f>
        <v>28</v>
      </c>
      <c r="AD730" s="19" t="n">
        <f aca="false">IF(AC730&gt;0,AC730*V730,0)</f>
        <v>291.802</v>
      </c>
      <c r="AE730" s="19" t="n">
        <f aca="false">IF(AC730&gt;0,(M730-V730)*AC730,0)</f>
        <v>-1.44200000000002</v>
      </c>
      <c r="AF730" s="16" t="str">
        <f aca="false">IF(AA730&lt;&gt;"COMPRAR","",IF(AB730="",IF(X730="","",IF(X730-V730&lt;0.01,"EMPATE TÉCNICO","")),IF(AB730&lt;I730,"ESTOQUE INSUFICIENTE",IF(X730="","",IF(X730-V730&lt;0.01,"EMPATE TÉCNICO","")))))</f>
        <v/>
      </c>
      <c r="AG730" s="16" t="s">
        <v>139</v>
      </c>
      <c r="AH730" s="16" t="s">
        <v>2106</v>
      </c>
    </row>
    <row r="731" customFormat="false" ht="15" hidden="false" customHeight="false" outlineLevel="0" collapsed="false">
      <c r="A731" s="16" t="s">
        <v>2368</v>
      </c>
      <c r="B731" s="17" t="s">
        <v>2369</v>
      </c>
      <c r="C731" s="16" t="s">
        <v>2370</v>
      </c>
      <c r="D731" s="16" t="s">
        <v>590</v>
      </c>
      <c r="E731" s="18" t="n">
        <v>1</v>
      </c>
      <c r="F731" s="16" t="s">
        <v>41</v>
      </c>
      <c r="G731" s="18" t="n">
        <v>0</v>
      </c>
      <c r="H731" s="16" t="n">
        <v>4.4</v>
      </c>
      <c r="I731" s="18" t="n">
        <v>12</v>
      </c>
      <c r="J731" s="19" t="n">
        <v>12.11</v>
      </c>
      <c r="K731" s="19" t="n">
        <v>12.11</v>
      </c>
      <c r="L731" s="19" t="n">
        <v>12.1</v>
      </c>
      <c r="M731" s="19" t="n">
        <f aca="false">IF(J731&gt;0,J731,K731)*E731</f>
        <v>12.11</v>
      </c>
      <c r="N731" s="20" t="n">
        <v>12.58</v>
      </c>
      <c r="O731" s="21" t="n">
        <f aca="false">IF(R731="","",ROUND(R731*(1-Premissas!$B$4),4))</f>
        <v>12.179</v>
      </c>
      <c r="P731" s="22"/>
      <c r="Q731" s="22"/>
      <c r="R731" s="23" t="n">
        <v>12.82</v>
      </c>
      <c r="S731" s="24" t="n">
        <v>1884</v>
      </c>
      <c r="T731" s="24" t="n">
        <v>56</v>
      </c>
      <c r="U731" s="25" t="n">
        <v>565</v>
      </c>
      <c r="V731" s="19" t="n">
        <f aca="false">IF(COUNT(N731:Q731)=0,"",MIN(N731:Q731))</f>
        <v>12.179</v>
      </c>
      <c r="W731" s="16" t="str">
        <f aca="false">IF(V731="","",INDEX($N$4:$Q$4,MATCH(V731,N731:Q731,0)))</f>
        <v>MEDCENTRO</v>
      </c>
      <c r="X731" s="19" t="n">
        <f aca="false">IF(COUNT(N731:Q731)&lt;2,"",SMALL(N731:Q731,2))</f>
        <v>12.58</v>
      </c>
      <c r="Y731" s="26" t="n">
        <f aca="false">IF(OR(V731="",M731=0),"",V731/M731-1)</f>
        <v>0.00569777043765485</v>
      </c>
      <c r="Z731" s="26" t="n">
        <f aca="false">IF(OR(V731="",L731=""),"",V731/(L731*E731)-1)</f>
        <v>0.00652892561983487</v>
      </c>
      <c r="AA731" s="16" t="str">
        <f aca="false">IF(V731="","SEM OFERTA",IF(OR(Y731&gt;Premissas!$B$11,Y731&lt;Premissas!$B$12),"VERIFICAR - UNIDADE/EMBALAGEM",IF(Y731&gt;Premissas!$B$6,"NÃO COMPRAR - REAJUSTE &gt;5%","COMPRAR")))</f>
        <v>COMPRAR</v>
      </c>
      <c r="AB731" s="18" t="n">
        <f aca="false">IF(W731="DIMEC",S731,IF(W731="MEDCENTRO",U731,""))</f>
        <v>565</v>
      </c>
      <c r="AC731" s="18" t="n">
        <f aca="false">IF(AA731&lt;&gt;"COMPRAR",0,IF(AB731="",I731,MIN(I731,AB731)))</f>
        <v>12</v>
      </c>
      <c r="AD731" s="19" t="n">
        <f aca="false">IF(AC731&gt;0,AC731*V731,0)</f>
        <v>146.148</v>
      </c>
      <c r="AE731" s="19" t="n">
        <f aca="false">IF(AC731&gt;0,(M731-V731)*AC731,0)</f>
        <v>-0.82800000000001</v>
      </c>
      <c r="AF731" s="16" t="str">
        <f aca="false">IF(AA731&lt;&gt;"COMPRAR","",IF(AB731="",IF(X731="","",IF(X731-V731&lt;0.01,"EMPATE TÉCNICO","")),IF(AB731&lt;I731,"ESTOQUE INSUFICIENTE",IF(X731="","",IF(X731-V731&lt;0.01,"EMPATE TÉCNICO","")))))</f>
        <v/>
      </c>
      <c r="AG731" s="16" t="s">
        <v>304</v>
      </c>
      <c r="AH731" s="16" t="s">
        <v>2106</v>
      </c>
    </row>
    <row r="732" customFormat="false" ht="15" hidden="false" customHeight="false" outlineLevel="0" collapsed="false">
      <c r="A732" s="16" t="s">
        <v>2371</v>
      </c>
      <c r="B732" s="17" t="s">
        <v>2372</v>
      </c>
      <c r="C732" s="16" t="s">
        <v>2373</v>
      </c>
      <c r="D732" s="16" t="s">
        <v>515</v>
      </c>
      <c r="E732" s="18" t="n">
        <v>1</v>
      </c>
      <c r="F732" s="16" t="s">
        <v>42</v>
      </c>
      <c r="G732" s="18" t="n">
        <v>1</v>
      </c>
      <c r="H732" s="16" t="n">
        <v>3.2</v>
      </c>
      <c r="I732" s="18" t="n">
        <v>8</v>
      </c>
      <c r="J732" s="19" t="n">
        <v>11.2</v>
      </c>
      <c r="K732" s="19" t="n">
        <v>11.2</v>
      </c>
      <c r="L732" s="19" t="n">
        <v>11.2</v>
      </c>
      <c r="M732" s="19" t="n">
        <f aca="false">IF(J732&gt;0,J732,K732)*E732</f>
        <v>11.2</v>
      </c>
      <c r="N732" s="20" t="n">
        <v>11.48</v>
      </c>
      <c r="O732" s="21" t="n">
        <f aca="false">IF(R732="","",ROUND(R732*(1-Premissas!$B$4),4))</f>
        <v>11.267</v>
      </c>
      <c r="P732" s="22"/>
      <c r="Q732" s="22"/>
      <c r="R732" s="23" t="n">
        <v>11.86</v>
      </c>
      <c r="S732" s="24" t="n">
        <v>1346</v>
      </c>
      <c r="T732" s="24" t="n">
        <v>12</v>
      </c>
      <c r="U732" s="25" t="n">
        <v>2085</v>
      </c>
      <c r="V732" s="19" t="n">
        <f aca="false">IF(COUNT(N732:Q732)=0,"",MIN(N732:Q732))</f>
        <v>11.267</v>
      </c>
      <c r="W732" s="16" t="str">
        <f aca="false">IF(V732="","",INDEX($N$4:$Q$4,MATCH(V732,N732:Q732,0)))</f>
        <v>MEDCENTRO</v>
      </c>
      <c r="X732" s="19" t="n">
        <f aca="false">IF(COUNT(N732:Q732)&lt;2,"",SMALL(N732:Q732,2))</f>
        <v>11.48</v>
      </c>
      <c r="Y732" s="26" t="n">
        <f aca="false">IF(OR(V732="",M732=0),"",V732/M732-1)</f>
        <v>0.00598214285714294</v>
      </c>
      <c r="Z732" s="26" t="n">
        <f aca="false">IF(OR(V732="",L732=""),"",V732/(L732*E732)-1)</f>
        <v>0.00598214285714294</v>
      </c>
      <c r="AA732" s="16" t="str">
        <f aca="false">IF(V732="","SEM OFERTA",IF(OR(Y732&gt;Premissas!$B$11,Y732&lt;Premissas!$B$12),"VERIFICAR - UNIDADE/EMBALAGEM",IF(Y732&gt;Premissas!$B$6,"NÃO COMPRAR - REAJUSTE &gt;5%","COMPRAR")))</f>
        <v>COMPRAR</v>
      </c>
      <c r="AB732" s="18" t="n">
        <f aca="false">IF(W732="DIMEC",S732,IF(W732="MEDCENTRO",U732,""))</f>
        <v>2085</v>
      </c>
      <c r="AC732" s="18" t="n">
        <f aca="false">IF(AA732&lt;&gt;"COMPRAR",0,IF(AB732="",I732,MIN(I732,AB732)))</f>
        <v>8</v>
      </c>
      <c r="AD732" s="19" t="n">
        <f aca="false">IF(AC732&gt;0,AC732*V732,0)</f>
        <v>90.136</v>
      </c>
      <c r="AE732" s="19" t="n">
        <f aca="false">IF(AC732&gt;0,(M732-V732)*AC732,0)</f>
        <v>-0.536000000000001</v>
      </c>
      <c r="AF732" s="16" t="str">
        <f aca="false">IF(AA732&lt;&gt;"COMPRAR","",IF(AB732="",IF(X732="","",IF(X732-V732&lt;0.01,"EMPATE TÉCNICO","")),IF(AB732&lt;I732,"ESTOQUE INSUFICIENTE",IF(X732="","",IF(X732-V732&lt;0.01,"EMPATE TÉCNICO","")))))</f>
        <v/>
      </c>
      <c r="AG732" s="16" t="s">
        <v>304</v>
      </c>
      <c r="AH732" s="16" t="s">
        <v>2106</v>
      </c>
    </row>
    <row r="733" customFormat="false" ht="15" hidden="false" customHeight="false" outlineLevel="0" collapsed="false">
      <c r="A733" s="16" t="s">
        <v>2374</v>
      </c>
      <c r="B733" s="17" t="s">
        <v>2375</v>
      </c>
      <c r="C733" s="16" t="s">
        <v>2376</v>
      </c>
      <c r="D733" s="16" t="s">
        <v>2377</v>
      </c>
      <c r="E733" s="18" t="n">
        <v>1</v>
      </c>
      <c r="F733" s="16" t="s">
        <v>42</v>
      </c>
      <c r="G733" s="18" t="n">
        <v>3</v>
      </c>
      <c r="H733" s="16" t="n">
        <v>3.2</v>
      </c>
      <c r="I733" s="18" t="n">
        <v>6</v>
      </c>
      <c r="J733" s="19" t="n">
        <v>4.31</v>
      </c>
      <c r="K733" s="19" t="n">
        <v>4.31</v>
      </c>
      <c r="L733" s="19" t="n">
        <v>4.31</v>
      </c>
      <c r="M733" s="19" t="n">
        <f aca="false">IF(J733&gt;0,J733,K733)*E733</f>
        <v>4.31</v>
      </c>
      <c r="N733" s="20" t="n">
        <v>4.31</v>
      </c>
      <c r="O733" s="21" t="n">
        <f aca="false">IF(R733="","",ROUND(R733*(1-Premissas!$B$4),4))</f>
        <v>7.923</v>
      </c>
      <c r="P733" s="22"/>
      <c r="Q733" s="22"/>
      <c r="R733" s="23" t="n">
        <v>8.34</v>
      </c>
      <c r="S733" s="24" t="n">
        <v>313</v>
      </c>
      <c r="T733" s="24" t="n">
        <v>100</v>
      </c>
      <c r="U733" s="25" t="n">
        <v>112</v>
      </c>
      <c r="V733" s="19" t="n">
        <f aca="false">IF(COUNT(N733:Q733)=0,"",MIN(N733:Q733))</f>
        <v>4.31</v>
      </c>
      <c r="W733" s="16" t="str">
        <f aca="false">IF(V733="","",INDEX($N$4:$Q$4,MATCH(V733,N733:Q733,0)))</f>
        <v>DIMEC</v>
      </c>
      <c r="X733" s="19" t="n">
        <f aca="false">IF(COUNT(N733:Q733)&lt;2,"",SMALL(N733:Q733,2))</f>
        <v>7.923</v>
      </c>
      <c r="Y733" s="26" t="n">
        <f aca="false">IF(OR(V733="",M733=0),"",V733/M733-1)</f>
        <v>0</v>
      </c>
      <c r="Z733" s="26" t="n">
        <f aca="false">IF(OR(V733="",L733=""),"",V733/(L733*E733)-1)</f>
        <v>0</v>
      </c>
      <c r="AA733" s="16" t="str">
        <f aca="false">IF(V733="","SEM OFERTA",IF(OR(Y733&gt;Premissas!$B$11,Y733&lt;Premissas!$B$12),"VERIFICAR - UNIDADE/EMBALAGEM",IF(Y733&gt;Premissas!$B$6,"NÃO COMPRAR - REAJUSTE &gt;5%","COMPRAR")))</f>
        <v>COMPRAR</v>
      </c>
      <c r="AB733" s="18" t="n">
        <f aca="false">IF(W733="DIMEC",S733,IF(W733="MEDCENTRO",U733,""))</f>
        <v>313</v>
      </c>
      <c r="AC733" s="18" t="n">
        <f aca="false">IF(AA733&lt;&gt;"COMPRAR",0,IF(AB733="",I733,MIN(I733,AB733)))</f>
        <v>6</v>
      </c>
      <c r="AD733" s="19" t="n">
        <f aca="false">IF(AC733&gt;0,AC733*V733,0)</f>
        <v>25.86</v>
      </c>
      <c r="AE733" s="19" t="n">
        <f aca="false">IF(AC733&gt;0,(M733-V733)*AC733,0)</f>
        <v>0</v>
      </c>
      <c r="AF733" s="16" t="str">
        <f aca="false">IF(AA733&lt;&gt;"COMPRAR","",IF(AB733="",IF(X733="","",IF(X733-V733&lt;0.01,"EMPATE TÉCNICO","")),IF(AB733&lt;I733,"ESTOQUE INSUFICIENTE",IF(X733="","",IF(X733-V733&lt;0.01,"EMPATE TÉCNICO","")))))</f>
        <v/>
      </c>
      <c r="AG733" s="16" t="s">
        <v>482</v>
      </c>
      <c r="AH733" s="16" t="s">
        <v>2106</v>
      </c>
    </row>
    <row r="734" customFormat="false" ht="15" hidden="false" customHeight="false" outlineLevel="0" collapsed="false">
      <c r="A734" s="16" t="s">
        <v>2378</v>
      </c>
      <c r="B734" s="17" t="s">
        <v>2379</v>
      </c>
      <c r="C734" s="16" t="s">
        <v>2380</v>
      </c>
      <c r="D734" s="16"/>
      <c r="E734" s="18" t="n">
        <v>1</v>
      </c>
      <c r="F734" s="16" t="s">
        <v>43</v>
      </c>
      <c r="G734" s="18" t="n">
        <v>0</v>
      </c>
      <c r="H734" s="16" t="n">
        <v>0.1</v>
      </c>
      <c r="I734" s="18" t="n">
        <v>1</v>
      </c>
      <c r="J734" s="19" t="n">
        <v>29.33</v>
      </c>
      <c r="K734" s="19" t="n">
        <v>29.33</v>
      </c>
      <c r="L734" s="19" t="n">
        <v>29.33</v>
      </c>
      <c r="M734" s="19" t="n">
        <f aca="false">IF(J734&gt;0,J734,K734)*E734</f>
        <v>29.33</v>
      </c>
      <c r="N734" s="20" t="n">
        <v>29.33</v>
      </c>
      <c r="O734" s="21" t="str">
        <f aca="false">IF(R734="","",ROUND(R734*(1-Premissas!$B$4),4))</f>
        <v/>
      </c>
      <c r="P734" s="22"/>
      <c r="Q734" s="22"/>
      <c r="R734" s="23"/>
      <c r="S734" s="24" t="n">
        <v>1</v>
      </c>
      <c r="T734" s="24" t="n">
        <v>24</v>
      </c>
      <c r="U734" s="25"/>
      <c r="V734" s="19" t="n">
        <f aca="false">IF(COUNT(N734:Q734)=0,"",MIN(N734:Q734))</f>
        <v>29.33</v>
      </c>
      <c r="W734" s="16" t="str">
        <f aca="false">IF(V734="","",INDEX($N$4:$Q$4,MATCH(V734,N734:Q734,0)))</f>
        <v>DIMEC</v>
      </c>
      <c r="X734" s="19" t="str">
        <f aca="false">IF(COUNT(N734:Q734)&lt;2,"",SMALL(N734:Q734,2))</f>
        <v/>
      </c>
      <c r="Y734" s="26" t="n">
        <f aca="false">IF(OR(V734="",M734=0),"",V734/M734-1)</f>
        <v>0</v>
      </c>
      <c r="Z734" s="26" t="n">
        <f aca="false">IF(OR(V734="",L734=""),"",V734/(L734*E734)-1)</f>
        <v>0</v>
      </c>
      <c r="AA734" s="16" t="str">
        <f aca="false">IF(V734="","SEM OFERTA",IF(OR(Y734&gt;Premissas!$B$11,Y734&lt;Premissas!$B$12),"VERIFICAR - UNIDADE/EMBALAGEM",IF(Y734&gt;Premissas!$B$6,"NÃO COMPRAR - REAJUSTE &gt;5%","COMPRAR")))</f>
        <v>COMPRAR</v>
      </c>
      <c r="AB734" s="18" t="n">
        <f aca="false">IF(W734="DIMEC",S734,IF(W734="MEDCENTRO",U734,""))</f>
        <v>1</v>
      </c>
      <c r="AC734" s="18" t="n">
        <f aca="false">IF(AA734&lt;&gt;"COMPRAR",0,IF(AB734="",I734,MIN(I734,AB734)))</f>
        <v>1</v>
      </c>
      <c r="AD734" s="19" t="n">
        <f aca="false">IF(AC734&gt;0,AC734*V734,0)</f>
        <v>29.33</v>
      </c>
      <c r="AE734" s="19" t="n">
        <f aca="false">IF(AC734&gt;0,(M734-V734)*AC734,0)</f>
        <v>0</v>
      </c>
      <c r="AF734" s="16" t="str">
        <f aca="false">IF(AA734&lt;&gt;"COMPRAR","",IF(AB734="",IF(X734="","",IF(X734-V734&lt;0.01,"EMPATE TÉCNICO","")),IF(AB734&lt;I734,"ESTOQUE INSUFICIENTE",IF(X734="","",IF(X734-V734&lt;0.01,"EMPATE TÉCNICO","")))))</f>
        <v/>
      </c>
      <c r="AG734" s="16" t="s">
        <v>304</v>
      </c>
      <c r="AH734" s="16" t="s">
        <v>2106</v>
      </c>
    </row>
    <row r="735" customFormat="false" ht="15" hidden="false" customHeight="false" outlineLevel="0" collapsed="false">
      <c r="A735" s="16" t="s">
        <v>2381</v>
      </c>
      <c r="B735" s="17" t="s">
        <v>2382</v>
      </c>
      <c r="C735" s="16" t="s">
        <v>2383</v>
      </c>
      <c r="D735" s="16" t="s">
        <v>605</v>
      </c>
      <c r="E735" s="18" t="n">
        <v>1</v>
      </c>
      <c r="F735" s="16" t="s">
        <v>41</v>
      </c>
      <c r="G735" s="18" t="n">
        <v>6</v>
      </c>
      <c r="H735" s="16" t="n">
        <v>9.6</v>
      </c>
      <c r="I735" s="18" t="n">
        <v>19</v>
      </c>
      <c r="J735" s="19" t="n">
        <v>2.67</v>
      </c>
      <c r="K735" s="19" t="n">
        <v>2.67</v>
      </c>
      <c r="L735" s="19" t="n">
        <v>2.67</v>
      </c>
      <c r="M735" s="19" t="n">
        <f aca="false">IF(J735&gt;0,J735,K735)*E735</f>
        <v>2.67</v>
      </c>
      <c r="N735" s="20" t="n">
        <v>2.86</v>
      </c>
      <c r="O735" s="21" t="n">
        <f aca="false">IF(R735="","",ROUND(R735*(1-Premissas!$B$4),4))</f>
        <v>2.7075</v>
      </c>
      <c r="P735" s="22"/>
      <c r="Q735" s="22"/>
      <c r="R735" s="23" t="n">
        <v>2.85</v>
      </c>
      <c r="S735" s="24" t="n">
        <v>1876</v>
      </c>
      <c r="T735" s="24" t="n">
        <v>100</v>
      </c>
      <c r="U735" s="25" t="n">
        <v>6770</v>
      </c>
      <c r="V735" s="19" t="n">
        <f aca="false">IF(COUNT(N735:Q735)=0,"",MIN(N735:Q735))</f>
        <v>2.7075</v>
      </c>
      <c r="W735" s="16" t="str">
        <f aca="false">IF(V735="","",INDEX($N$4:$Q$4,MATCH(V735,N735:Q735,0)))</f>
        <v>MEDCENTRO</v>
      </c>
      <c r="X735" s="19" t="n">
        <f aca="false">IF(COUNT(N735:Q735)&lt;2,"",SMALL(N735:Q735,2))</f>
        <v>2.86</v>
      </c>
      <c r="Y735" s="26" t="n">
        <f aca="false">IF(OR(V735="",M735=0),"",V735/M735-1)</f>
        <v>0.0140449438202248</v>
      </c>
      <c r="Z735" s="26" t="n">
        <f aca="false">IF(OR(V735="",L735=""),"",V735/(L735*E735)-1)</f>
        <v>0.0140449438202248</v>
      </c>
      <c r="AA735" s="16" t="str">
        <f aca="false">IF(V735="","SEM OFERTA",IF(OR(Y735&gt;Premissas!$B$11,Y735&lt;Premissas!$B$12),"VERIFICAR - UNIDADE/EMBALAGEM",IF(Y735&gt;Premissas!$B$6,"NÃO COMPRAR - REAJUSTE &gt;5%","COMPRAR")))</f>
        <v>COMPRAR</v>
      </c>
      <c r="AB735" s="18" t="n">
        <f aca="false">IF(W735="DIMEC",S735,IF(W735="MEDCENTRO",U735,""))</f>
        <v>6770</v>
      </c>
      <c r="AC735" s="18" t="n">
        <f aca="false">IF(AA735&lt;&gt;"COMPRAR",0,IF(AB735="",I735,MIN(I735,AB735)))</f>
        <v>19</v>
      </c>
      <c r="AD735" s="19" t="n">
        <f aca="false">IF(AC735&gt;0,AC735*V735,0)</f>
        <v>51.4425</v>
      </c>
      <c r="AE735" s="19" t="n">
        <f aca="false">IF(AC735&gt;0,(M735-V735)*AC735,0)</f>
        <v>-0.712500000000002</v>
      </c>
      <c r="AF735" s="16" t="str">
        <f aca="false">IF(AA735&lt;&gt;"COMPRAR","",IF(AB735="",IF(X735="","",IF(X735-V735&lt;0.01,"EMPATE TÉCNICO","")),IF(AB735&lt;I735,"ESTOQUE INSUFICIENTE",IF(X735="","",IF(X735-V735&lt;0.01,"EMPATE TÉCNICO","")))))</f>
        <v/>
      </c>
      <c r="AG735" s="16" t="s">
        <v>520</v>
      </c>
      <c r="AH735" s="16" t="s">
        <v>2106</v>
      </c>
    </row>
    <row r="736" customFormat="false" ht="15" hidden="false" customHeight="false" outlineLevel="0" collapsed="false">
      <c r="A736" s="16" t="s">
        <v>2384</v>
      </c>
      <c r="B736" s="17" t="s">
        <v>2385</v>
      </c>
      <c r="C736" s="16" t="s">
        <v>2386</v>
      </c>
      <c r="D736" s="16" t="s">
        <v>2053</v>
      </c>
      <c r="E736" s="18" t="n">
        <v>1</v>
      </c>
      <c r="F736" s="16" t="s">
        <v>42</v>
      </c>
      <c r="G736" s="18" t="n">
        <v>2</v>
      </c>
      <c r="H736" s="16" t="n">
        <v>3.2</v>
      </c>
      <c r="I736" s="18" t="n">
        <v>7</v>
      </c>
      <c r="J736" s="19" t="n">
        <v>16.43</v>
      </c>
      <c r="K736" s="19" t="n">
        <v>16.43</v>
      </c>
      <c r="L736" s="19" t="n">
        <v>16.43</v>
      </c>
      <c r="M736" s="19" t="n">
        <f aca="false">IF(J736&gt;0,J736,K736)*E736</f>
        <v>16.43</v>
      </c>
      <c r="N736" s="20"/>
      <c r="O736" s="21" t="n">
        <f aca="false">IF(R736="","",ROUND(R736*(1-Premissas!$B$4),4))</f>
        <v>16.53</v>
      </c>
      <c r="P736" s="22"/>
      <c r="Q736" s="22"/>
      <c r="R736" s="23" t="n">
        <v>17.4</v>
      </c>
      <c r="S736" s="24"/>
      <c r="T736" s="24"/>
      <c r="U736" s="25" t="n">
        <v>104</v>
      </c>
      <c r="V736" s="19" t="n">
        <f aca="false">IF(COUNT(N736:Q736)=0,"",MIN(N736:Q736))</f>
        <v>16.53</v>
      </c>
      <c r="W736" s="16" t="str">
        <f aca="false">IF(V736="","",INDEX($N$4:$Q$4,MATCH(V736,N736:Q736,0)))</f>
        <v>MEDCENTRO</v>
      </c>
      <c r="X736" s="19" t="str">
        <f aca="false">IF(COUNT(N736:Q736)&lt;2,"",SMALL(N736:Q736,2))</f>
        <v/>
      </c>
      <c r="Y736" s="26" t="n">
        <f aca="false">IF(OR(V736="",M736=0),"",V736/M736-1)</f>
        <v>0.00608642726719433</v>
      </c>
      <c r="Z736" s="26" t="n">
        <f aca="false">IF(OR(V736="",L736=""),"",V736/(L736*E736)-1)</f>
        <v>0.00608642726719433</v>
      </c>
      <c r="AA736" s="16" t="str">
        <f aca="false">IF(V736="","SEM OFERTA",IF(OR(Y736&gt;Premissas!$B$11,Y736&lt;Premissas!$B$12),"VERIFICAR - UNIDADE/EMBALAGEM",IF(Y736&gt;Premissas!$B$6,"NÃO COMPRAR - REAJUSTE &gt;5%","COMPRAR")))</f>
        <v>COMPRAR</v>
      </c>
      <c r="AB736" s="18" t="n">
        <f aca="false">IF(W736="DIMEC",S736,IF(W736="MEDCENTRO",U736,""))</f>
        <v>104</v>
      </c>
      <c r="AC736" s="18" t="n">
        <f aca="false">IF(AA736&lt;&gt;"COMPRAR",0,IF(AB736="",I736,MIN(I736,AB736)))</f>
        <v>7</v>
      </c>
      <c r="AD736" s="19" t="n">
        <f aca="false">IF(AC736&gt;0,AC736*V736,0)</f>
        <v>115.71</v>
      </c>
      <c r="AE736" s="19" t="n">
        <f aca="false">IF(AC736&gt;0,(M736-V736)*AC736,0)</f>
        <v>-0.70000000000001</v>
      </c>
      <c r="AF736" s="16" t="str">
        <f aca="false">IF(AA736&lt;&gt;"COMPRAR","",IF(AB736="",IF(X736="","",IF(X736-V736&lt;0.01,"EMPATE TÉCNICO","")),IF(AB736&lt;I736,"ESTOQUE INSUFICIENTE",IF(X736="","",IF(X736-V736&lt;0.01,"EMPATE TÉCNICO","")))))</f>
        <v/>
      </c>
      <c r="AG736" s="16" t="s">
        <v>490</v>
      </c>
      <c r="AH736" s="16" t="s">
        <v>2106</v>
      </c>
    </row>
    <row r="737" customFormat="false" ht="15" hidden="false" customHeight="false" outlineLevel="0" collapsed="false">
      <c r="A737" s="16" t="s">
        <v>2387</v>
      </c>
      <c r="B737" s="17" t="s">
        <v>2388</v>
      </c>
      <c r="C737" s="16" t="s">
        <v>2389</v>
      </c>
      <c r="D737" s="16" t="s">
        <v>1065</v>
      </c>
      <c r="E737" s="18" t="n">
        <v>1</v>
      </c>
      <c r="F737" s="16" t="s">
        <v>43</v>
      </c>
      <c r="G737" s="18" t="n">
        <v>0</v>
      </c>
      <c r="H737" s="16" t="n">
        <v>2.1</v>
      </c>
      <c r="I737" s="18" t="n">
        <v>6</v>
      </c>
      <c r="J737" s="19" t="n">
        <v>1.88</v>
      </c>
      <c r="K737" s="19" t="n">
        <v>1.88</v>
      </c>
      <c r="L737" s="19" t="n">
        <v>1.88</v>
      </c>
      <c r="M737" s="19" t="n">
        <f aca="false">IF(J737&gt;0,J737,K737)*E737</f>
        <v>1.88</v>
      </c>
      <c r="N737" s="20" t="n">
        <v>1.88</v>
      </c>
      <c r="O737" s="21" t="str">
        <f aca="false">IF(R737="","",ROUND(R737*(1-Premissas!$B$4),4))</f>
        <v/>
      </c>
      <c r="P737" s="22"/>
      <c r="Q737" s="22"/>
      <c r="R737" s="23"/>
      <c r="S737" s="24" t="n">
        <v>3302</v>
      </c>
      <c r="T737" s="24" t="n">
        <v>480</v>
      </c>
      <c r="U737" s="25"/>
      <c r="V737" s="19" t="n">
        <f aca="false">IF(COUNT(N737:Q737)=0,"",MIN(N737:Q737))</f>
        <v>1.88</v>
      </c>
      <c r="W737" s="16" t="str">
        <f aca="false">IF(V737="","",INDEX($N$4:$Q$4,MATCH(V737,N737:Q737,0)))</f>
        <v>DIMEC</v>
      </c>
      <c r="X737" s="19" t="str">
        <f aca="false">IF(COUNT(N737:Q737)&lt;2,"",SMALL(N737:Q737,2))</f>
        <v/>
      </c>
      <c r="Y737" s="26" t="n">
        <f aca="false">IF(OR(V737="",M737=0),"",V737/M737-1)</f>
        <v>0</v>
      </c>
      <c r="Z737" s="26" t="n">
        <f aca="false">IF(OR(V737="",L737=""),"",V737/(L737*E737)-1)</f>
        <v>0</v>
      </c>
      <c r="AA737" s="16" t="str">
        <f aca="false">IF(V737="","SEM OFERTA",IF(OR(Y737&gt;Premissas!$B$11,Y737&lt;Premissas!$B$12),"VERIFICAR - UNIDADE/EMBALAGEM",IF(Y737&gt;Premissas!$B$6,"NÃO COMPRAR - REAJUSTE &gt;5%","COMPRAR")))</f>
        <v>COMPRAR</v>
      </c>
      <c r="AB737" s="18" t="n">
        <f aca="false">IF(W737="DIMEC",S737,IF(W737="MEDCENTRO",U737,""))</f>
        <v>3302</v>
      </c>
      <c r="AC737" s="18" t="n">
        <f aca="false">IF(AA737&lt;&gt;"COMPRAR",0,IF(AB737="",I737,MIN(I737,AB737)))</f>
        <v>6</v>
      </c>
      <c r="AD737" s="19" t="n">
        <f aca="false">IF(AC737&gt;0,AC737*V737,0)</f>
        <v>11.28</v>
      </c>
      <c r="AE737" s="19" t="n">
        <f aca="false">IF(AC737&gt;0,(M737-V737)*AC737,0)</f>
        <v>0</v>
      </c>
      <c r="AF737" s="16" t="str">
        <f aca="false">IF(AA737&lt;&gt;"COMPRAR","",IF(AB737="",IF(X737="","",IF(X737-V737&lt;0.01,"EMPATE TÉCNICO","")),IF(AB737&lt;I737,"ESTOQUE INSUFICIENTE",IF(X737="","",IF(X737-V737&lt;0.01,"EMPATE TÉCNICO","")))))</f>
        <v/>
      </c>
      <c r="AG737" s="16" t="s">
        <v>304</v>
      </c>
      <c r="AH737" s="16" t="s">
        <v>2106</v>
      </c>
    </row>
    <row r="738" customFormat="false" ht="15" hidden="false" customHeight="false" outlineLevel="0" collapsed="false">
      <c r="A738" s="16" t="s">
        <v>2390</v>
      </c>
      <c r="B738" s="17" t="s">
        <v>2391</v>
      </c>
      <c r="C738" s="16" t="s">
        <v>2392</v>
      </c>
      <c r="D738" s="16" t="s">
        <v>571</v>
      </c>
      <c r="E738" s="18" t="n">
        <v>1</v>
      </c>
      <c r="F738" s="16" t="s">
        <v>41</v>
      </c>
      <c r="G738" s="18" t="n">
        <v>21</v>
      </c>
      <c r="H738" s="16" t="n">
        <v>9.3</v>
      </c>
      <c r="I738" s="18" t="n">
        <v>3</v>
      </c>
      <c r="J738" s="19" t="n">
        <v>4.41</v>
      </c>
      <c r="K738" s="19" t="n">
        <v>4.41</v>
      </c>
      <c r="L738" s="19" t="n">
        <v>4.41</v>
      </c>
      <c r="M738" s="19" t="n">
        <f aca="false">IF(J738&gt;0,J738,K738)*E738</f>
        <v>4.41</v>
      </c>
      <c r="N738" s="20" t="n">
        <v>4.63</v>
      </c>
      <c r="O738" s="21" t="str">
        <f aca="false">IF(R738="","",ROUND(R738*(1-Premissas!$B$4),4))</f>
        <v/>
      </c>
      <c r="P738" s="22"/>
      <c r="Q738" s="22"/>
      <c r="R738" s="23"/>
      <c r="S738" s="24" t="n">
        <v>3309</v>
      </c>
      <c r="T738" s="24" t="n">
        <v>60</v>
      </c>
      <c r="U738" s="25"/>
      <c r="V738" s="19" t="n">
        <f aca="false">IF(COUNT(N738:Q738)=0,"",MIN(N738:Q738))</f>
        <v>4.63</v>
      </c>
      <c r="W738" s="16" t="str">
        <f aca="false">IF(V738="","",INDEX($N$4:$Q$4,MATCH(V738,N738:Q738,0)))</f>
        <v>DIMEC</v>
      </c>
      <c r="X738" s="19" t="str">
        <f aca="false">IF(COUNT(N738:Q738)&lt;2,"",SMALL(N738:Q738,2))</f>
        <v/>
      </c>
      <c r="Y738" s="26" t="n">
        <f aca="false">IF(OR(V738="",M738=0),"",V738/M738-1)</f>
        <v>0.0498866213151927</v>
      </c>
      <c r="Z738" s="26" t="n">
        <f aca="false">IF(OR(V738="",L738=""),"",V738/(L738*E738)-1)</f>
        <v>0.0498866213151927</v>
      </c>
      <c r="AA738" s="16" t="str">
        <f aca="false">IF(V738="","SEM OFERTA",IF(OR(Y738&gt;Premissas!$B$11,Y738&lt;Premissas!$B$12),"VERIFICAR - UNIDADE/EMBALAGEM",IF(Y738&gt;Premissas!$B$6,"NÃO COMPRAR - REAJUSTE &gt;5%","COMPRAR")))</f>
        <v>COMPRAR</v>
      </c>
      <c r="AB738" s="18" t="n">
        <f aca="false">IF(W738="DIMEC",S738,IF(W738="MEDCENTRO",U738,""))</f>
        <v>3309</v>
      </c>
      <c r="AC738" s="18" t="n">
        <f aca="false">IF(AA738&lt;&gt;"COMPRAR",0,IF(AB738="",I738,MIN(I738,AB738)))</f>
        <v>3</v>
      </c>
      <c r="AD738" s="19" t="n">
        <f aca="false">IF(AC738&gt;0,AC738*V738,0)</f>
        <v>13.89</v>
      </c>
      <c r="AE738" s="19" t="n">
        <f aca="false">IF(AC738&gt;0,(M738-V738)*AC738,0)</f>
        <v>-0.659999999999999</v>
      </c>
      <c r="AF738" s="16" t="str">
        <f aca="false">IF(AA738&lt;&gt;"COMPRAR","",IF(AB738="",IF(X738="","",IF(X738-V738&lt;0.01,"EMPATE TÉCNICO","")),IF(AB738&lt;I738,"ESTOQUE INSUFICIENTE",IF(X738="","",IF(X738-V738&lt;0.01,"EMPATE TÉCNICO","")))))</f>
        <v/>
      </c>
      <c r="AG738" s="16" t="s">
        <v>304</v>
      </c>
      <c r="AH738" s="16" t="s">
        <v>2106</v>
      </c>
    </row>
    <row r="739" customFormat="false" ht="15" hidden="false" customHeight="false" outlineLevel="0" collapsed="false">
      <c r="A739" s="16" t="s">
        <v>2393</v>
      </c>
      <c r="B739" s="17" t="s">
        <v>2394</v>
      </c>
      <c r="C739" s="16" t="s">
        <v>2395</v>
      </c>
      <c r="D739" s="16" t="s">
        <v>571</v>
      </c>
      <c r="E739" s="18" t="n">
        <v>20</v>
      </c>
      <c r="F739" s="16" t="s">
        <v>43</v>
      </c>
      <c r="G739" s="18" t="n">
        <v>10</v>
      </c>
      <c r="H739" s="16" t="n">
        <v>4.2</v>
      </c>
      <c r="I739" s="18" t="n">
        <v>1</v>
      </c>
      <c r="J739" s="19" t="n">
        <v>2.264</v>
      </c>
      <c r="K739" s="19" t="n">
        <v>2.264</v>
      </c>
      <c r="L739" s="19" t="n">
        <v>2.264</v>
      </c>
      <c r="M739" s="19" t="n">
        <f aca="false">IF(J739&gt;0,J739,K739)*E739</f>
        <v>45.28</v>
      </c>
      <c r="N739" s="20" t="n">
        <v>47.74</v>
      </c>
      <c r="O739" s="21" t="str">
        <f aca="false">IF(R739="","",ROUND(R739*(1-Premissas!$B$4),4))</f>
        <v/>
      </c>
      <c r="P739" s="22"/>
      <c r="Q739" s="22"/>
      <c r="R739" s="23"/>
      <c r="S739" s="24" t="n">
        <v>295</v>
      </c>
      <c r="T739" s="24" t="n">
        <v>24</v>
      </c>
      <c r="U739" s="25"/>
      <c r="V739" s="19" t="n">
        <f aca="false">IF(COUNT(N739:Q739)=0,"",MIN(N739:Q739))</f>
        <v>47.74</v>
      </c>
      <c r="W739" s="16" t="str">
        <f aca="false">IF(V739="","",INDEX($N$4:$Q$4,MATCH(V739,N739:Q739,0)))</f>
        <v>DIMEC</v>
      </c>
      <c r="X739" s="19" t="str">
        <f aca="false">IF(COUNT(N739:Q739)&lt;2,"",SMALL(N739:Q739,2))</f>
        <v/>
      </c>
      <c r="Y739" s="26" t="n">
        <f aca="false">IF(OR(V739="",M739=0),"",V739/M739-1)</f>
        <v>0.0543286219081274</v>
      </c>
      <c r="Z739" s="26" t="n">
        <f aca="false">IF(OR(V739="",L739=""),"",V739/(L739*E739)-1)</f>
        <v>0.0543286219081274</v>
      </c>
      <c r="AA739" s="16" t="str">
        <f aca="false">IF(V739="","SEM OFERTA",IF(OR(Y739&gt;Premissas!$B$11,Y739&lt;Premissas!$B$12),"VERIFICAR - UNIDADE/EMBALAGEM",IF(Y739&gt;Premissas!$B$6,"NÃO COMPRAR - REAJUSTE &gt;5%","COMPRAR")))</f>
        <v>NÃO COMPRAR - REAJUSTE &gt;5%</v>
      </c>
      <c r="AB739" s="18" t="n">
        <f aca="false">IF(W739="DIMEC",S739,IF(W739="MEDCENTRO",U739,""))</f>
        <v>295</v>
      </c>
      <c r="AC739" s="18" t="n">
        <f aca="false">IF(AA739&lt;&gt;"COMPRAR",0,IF(AB739="",I739,MIN(I739,AB739)))</f>
        <v>0</v>
      </c>
      <c r="AD739" s="19" t="n">
        <f aca="false">IF(AC739&gt;0,AC739*V739,0)</f>
        <v>0</v>
      </c>
      <c r="AE739" s="19" t="n">
        <f aca="false">IF(AC739&gt;0,(M739-V739)*AC739,0)</f>
        <v>0</v>
      </c>
      <c r="AF739" s="16" t="str">
        <f aca="false">IF(AA739&lt;&gt;"COMPRAR","",IF(AB739="",IF(X739="","",IF(X739-V739&lt;0.01,"EMPATE TÉCNICO","")),IF(AB739&lt;I739,"ESTOQUE INSUFICIENTE",IF(X739="","",IF(X739-V739&lt;0.01,"EMPATE TÉCNICO","")))))</f>
        <v/>
      </c>
      <c r="AG739" s="16" t="s">
        <v>490</v>
      </c>
      <c r="AH739" s="16" t="s">
        <v>2106</v>
      </c>
    </row>
    <row r="740" customFormat="false" ht="15" hidden="false" customHeight="false" outlineLevel="0" collapsed="false">
      <c r="A740" s="16" t="s">
        <v>2396</v>
      </c>
      <c r="B740" s="17" t="s">
        <v>2397</v>
      </c>
      <c r="C740" s="16" t="s">
        <v>2398</v>
      </c>
      <c r="D740" s="16" t="s">
        <v>498</v>
      </c>
      <c r="E740" s="18" t="n">
        <v>20</v>
      </c>
      <c r="F740" s="16" t="s">
        <v>41</v>
      </c>
      <c r="G740" s="18" t="n">
        <v>10</v>
      </c>
      <c r="H740" s="16" t="n">
        <v>57</v>
      </c>
      <c r="I740" s="18" t="n">
        <v>7</v>
      </c>
      <c r="J740" s="19" t="n">
        <v>0.874</v>
      </c>
      <c r="K740" s="19" t="n">
        <v>0.874</v>
      </c>
      <c r="L740" s="19" t="n">
        <v>0.874</v>
      </c>
      <c r="M740" s="19" t="n">
        <f aca="false">IF(J740&gt;0,J740,K740)*E740</f>
        <v>17.48</v>
      </c>
      <c r="N740" s="20" t="n">
        <v>22.49</v>
      </c>
      <c r="O740" s="21" t="n">
        <f aca="false">IF(R740="","",ROUND(R740*(1-Premissas!$B$4),4))</f>
        <v>19.589</v>
      </c>
      <c r="P740" s="22"/>
      <c r="Q740" s="22"/>
      <c r="R740" s="23" t="n">
        <v>20.62</v>
      </c>
      <c r="S740" s="24" t="n">
        <v>3070</v>
      </c>
      <c r="T740" s="24" t="n">
        <v>70</v>
      </c>
      <c r="U740" s="25" t="n">
        <v>24</v>
      </c>
      <c r="V740" s="19" t="n">
        <f aca="false">IF(COUNT(N740:Q740)=0,"",MIN(N740:Q740))</f>
        <v>19.589</v>
      </c>
      <c r="W740" s="16" t="str">
        <f aca="false">IF(V740="","",INDEX($N$4:$Q$4,MATCH(V740,N740:Q740,0)))</f>
        <v>MEDCENTRO</v>
      </c>
      <c r="X740" s="19" t="n">
        <f aca="false">IF(COUNT(N740:Q740)&lt;2,"",SMALL(N740:Q740,2))</f>
        <v>22.49</v>
      </c>
      <c r="Y740" s="26" t="n">
        <f aca="false">IF(OR(V740="",M740=0),"",V740/M740-1)</f>
        <v>0.120652173913043</v>
      </c>
      <c r="Z740" s="26" t="n">
        <f aca="false">IF(OR(V740="",L740=""),"",V740/(L740*E740)-1)</f>
        <v>0.120652173913043</v>
      </c>
      <c r="AA740" s="16" t="str">
        <f aca="false">IF(V740="","SEM OFERTA",IF(OR(Y740&gt;Premissas!$B$11,Y740&lt;Premissas!$B$12),"VERIFICAR - UNIDADE/EMBALAGEM",IF(Y740&gt;Premissas!$B$6,"NÃO COMPRAR - REAJUSTE &gt;5%","COMPRAR")))</f>
        <v>NÃO COMPRAR - REAJUSTE &gt;5%</v>
      </c>
      <c r="AB740" s="18" t="n">
        <f aca="false">IF(W740="DIMEC",S740,IF(W740="MEDCENTRO",U740,""))</f>
        <v>24</v>
      </c>
      <c r="AC740" s="18" t="n">
        <f aca="false">IF(AA740&lt;&gt;"COMPRAR",0,IF(AB740="",I740,MIN(I740,AB740)))</f>
        <v>0</v>
      </c>
      <c r="AD740" s="19" t="n">
        <f aca="false">IF(AC740&gt;0,AC740*V740,0)</f>
        <v>0</v>
      </c>
      <c r="AE740" s="19" t="n">
        <f aca="false">IF(AC740&gt;0,(M740-V740)*AC740,0)</f>
        <v>0</v>
      </c>
      <c r="AF740" s="16" t="str">
        <f aca="false">IF(AA740&lt;&gt;"COMPRAR","",IF(AB740="",IF(X740="","",IF(X740-V740&lt;0.01,"EMPATE TÉCNICO","")),IF(AB740&lt;I740,"ESTOQUE INSUFICIENTE",IF(X740="","",IF(X740-V740&lt;0.01,"EMPATE TÉCNICO","")))))</f>
        <v/>
      </c>
      <c r="AG740" s="16" t="s">
        <v>139</v>
      </c>
      <c r="AH740" s="16" t="s">
        <v>2106</v>
      </c>
    </row>
    <row r="741" customFormat="false" ht="15" hidden="false" customHeight="false" outlineLevel="0" collapsed="false">
      <c r="A741" s="16" t="s">
        <v>2399</v>
      </c>
      <c r="B741" s="17" t="s">
        <v>2400</v>
      </c>
      <c r="C741" s="16" t="s">
        <v>2401</v>
      </c>
      <c r="D741" s="16" t="s">
        <v>463</v>
      </c>
      <c r="E741" s="18" t="n">
        <v>1</v>
      </c>
      <c r="F741" s="16" t="s">
        <v>42</v>
      </c>
      <c r="G741" s="18" t="n">
        <v>0</v>
      </c>
      <c r="H741" s="16" t="n">
        <v>1.1</v>
      </c>
      <c r="I741" s="18" t="n">
        <v>3</v>
      </c>
      <c r="J741" s="19" t="n">
        <v>23.44</v>
      </c>
      <c r="K741" s="19" t="n">
        <v>23.44</v>
      </c>
      <c r="L741" s="19" t="n">
        <v>23.44</v>
      </c>
      <c r="M741" s="19" t="n">
        <f aca="false">IF(J741&gt;0,J741,K741)*E741</f>
        <v>23.44</v>
      </c>
      <c r="N741" s="20" t="n">
        <v>23.1</v>
      </c>
      <c r="O741" s="21" t="str">
        <f aca="false">IF(R741="","",ROUND(R741*(1-Premissas!$B$4),4))</f>
        <v/>
      </c>
      <c r="P741" s="22"/>
      <c r="Q741" s="22"/>
      <c r="R741" s="23"/>
      <c r="S741" s="24" t="n">
        <v>464</v>
      </c>
      <c r="T741" s="24" t="n">
        <v>24</v>
      </c>
      <c r="U741" s="25"/>
      <c r="V741" s="19" t="n">
        <f aca="false">IF(COUNT(N741:Q741)=0,"",MIN(N741:Q741))</f>
        <v>23.1</v>
      </c>
      <c r="W741" s="16" t="str">
        <f aca="false">IF(V741="","",INDEX($N$4:$Q$4,MATCH(V741,N741:Q741,0)))</f>
        <v>DIMEC</v>
      </c>
      <c r="X741" s="19" t="str">
        <f aca="false">IF(COUNT(N741:Q741)&lt;2,"",SMALL(N741:Q741,2))</f>
        <v/>
      </c>
      <c r="Y741" s="26" t="n">
        <f aca="false">IF(OR(V741="",M741=0),"",V741/M741-1)</f>
        <v>-0.0145051194539249</v>
      </c>
      <c r="Z741" s="26" t="n">
        <f aca="false">IF(OR(V741="",L741=""),"",V741/(L741*E741)-1)</f>
        <v>-0.0145051194539249</v>
      </c>
      <c r="AA741" s="16" t="str">
        <f aca="false">IF(V741="","SEM OFERTA",IF(OR(Y741&gt;Premissas!$B$11,Y741&lt;Premissas!$B$12),"VERIFICAR - UNIDADE/EMBALAGEM",IF(Y741&gt;Premissas!$B$6,"NÃO COMPRAR - REAJUSTE &gt;5%","COMPRAR")))</f>
        <v>COMPRAR</v>
      </c>
      <c r="AB741" s="18" t="n">
        <f aca="false">IF(W741="DIMEC",S741,IF(W741="MEDCENTRO",U741,""))</f>
        <v>464</v>
      </c>
      <c r="AC741" s="18" t="n">
        <f aca="false">IF(AA741&lt;&gt;"COMPRAR",0,IF(AB741="",I741,MIN(I741,AB741)))</f>
        <v>3</v>
      </c>
      <c r="AD741" s="19" t="n">
        <f aca="false">IF(AC741&gt;0,AC741*V741,0)</f>
        <v>69.3</v>
      </c>
      <c r="AE741" s="19" t="n">
        <f aca="false">IF(AC741&gt;0,(M741-V741)*AC741,0)</f>
        <v>1.02</v>
      </c>
      <c r="AF741" s="16" t="str">
        <f aca="false">IF(AA741&lt;&gt;"COMPRAR","",IF(AB741="",IF(X741="","",IF(X741-V741&lt;0.01,"EMPATE TÉCNICO","")),IF(AB741&lt;I741,"ESTOQUE INSUFICIENTE",IF(X741="","",IF(X741-V741&lt;0.01,"EMPATE TÉCNICO","")))))</f>
        <v/>
      </c>
      <c r="AG741" s="16" t="s">
        <v>304</v>
      </c>
      <c r="AH741" s="16" t="s">
        <v>2106</v>
      </c>
    </row>
    <row r="742" customFormat="false" ht="15" hidden="false" customHeight="false" outlineLevel="0" collapsed="false">
      <c r="A742" s="16" t="s">
        <v>2402</v>
      </c>
      <c r="B742" s="17" t="s">
        <v>2403</v>
      </c>
      <c r="C742" s="16" t="s">
        <v>2404</v>
      </c>
      <c r="D742" s="16" t="s">
        <v>2139</v>
      </c>
      <c r="E742" s="18" t="n">
        <v>1</v>
      </c>
      <c r="F742" s="16" t="s">
        <v>42</v>
      </c>
      <c r="G742" s="18" t="n">
        <v>0</v>
      </c>
      <c r="H742" s="16" t="n">
        <v>2.6</v>
      </c>
      <c r="I742" s="18" t="n">
        <v>7</v>
      </c>
      <c r="J742" s="19" t="n">
        <v>5.05</v>
      </c>
      <c r="K742" s="19" t="n">
        <v>5.05</v>
      </c>
      <c r="L742" s="19" t="n">
        <v>5.05</v>
      </c>
      <c r="M742" s="19" t="n">
        <f aca="false">IF(J742&gt;0,J742,K742)*E742</f>
        <v>5.05</v>
      </c>
      <c r="N742" s="20" t="n">
        <v>5.11</v>
      </c>
      <c r="O742" s="21" t="str">
        <f aca="false">IF(R742="","",ROUND(R742*(1-Premissas!$B$4),4))</f>
        <v/>
      </c>
      <c r="P742" s="22"/>
      <c r="Q742" s="22"/>
      <c r="R742" s="23"/>
      <c r="S742" s="24" t="n">
        <v>4130</v>
      </c>
      <c r="T742" s="24" t="n">
        <v>144</v>
      </c>
      <c r="U742" s="25"/>
      <c r="V742" s="19" t="n">
        <f aca="false">IF(COUNT(N742:Q742)=0,"",MIN(N742:Q742))</f>
        <v>5.11</v>
      </c>
      <c r="W742" s="16" t="str">
        <f aca="false">IF(V742="","",INDEX($N$4:$Q$4,MATCH(V742,N742:Q742,0)))</f>
        <v>DIMEC</v>
      </c>
      <c r="X742" s="19" t="str">
        <f aca="false">IF(COUNT(N742:Q742)&lt;2,"",SMALL(N742:Q742,2))</f>
        <v/>
      </c>
      <c r="Y742" s="26" t="n">
        <f aca="false">IF(OR(V742="",M742=0),"",V742/M742-1)</f>
        <v>0.0118811881188119</v>
      </c>
      <c r="Z742" s="26" t="n">
        <f aca="false">IF(OR(V742="",L742=""),"",V742/(L742*E742)-1)</f>
        <v>0.0118811881188119</v>
      </c>
      <c r="AA742" s="16" t="str">
        <f aca="false">IF(V742="","SEM OFERTA",IF(OR(Y742&gt;Premissas!$B$11,Y742&lt;Premissas!$B$12),"VERIFICAR - UNIDADE/EMBALAGEM",IF(Y742&gt;Premissas!$B$6,"NÃO COMPRAR - REAJUSTE &gt;5%","COMPRAR")))</f>
        <v>COMPRAR</v>
      </c>
      <c r="AB742" s="18" t="n">
        <f aca="false">IF(W742="DIMEC",S742,IF(W742="MEDCENTRO",U742,""))</f>
        <v>4130</v>
      </c>
      <c r="AC742" s="18" t="n">
        <f aca="false">IF(AA742&lt;&gt;"COMPRAR",0,IF(AB742="",I742,MIN(I742,AB742)))</f>
        <v>7</v>
      </c>
      <c r="AD742" s="19" t="n">
        <f aca="false">IF(AC742&gt;0,AC742*V742,0)</f>
        <v>35.77</v>
      </c>
      <c r="AE742" s="19" t="n">
        <f aca="false">IF(AC742&gt;0,(M742-V742)*AC742,0)</f>
        <v>-0.420000000000004</v>
      </c>
      <c r="AF742" s="16" t="str">
        <f aca="false">IF(AA742&lt;&gt;"COMPRAR","",IF(AB742="",IF(X742="","",IF(X742-V742&lt;0.01,"EMPATE TÉCNICO","")),IF(AB742&lt;I742,"ESTOQUE INSUFICIENTE",IF(X742="","",IF(X742-V742&lt;0.01,"EMPATE TÉCNICO","")))))</f>
        <v/>
      </c>
      <c r="AG742" s="16" t="s">
        <v>304</v>
      </c>
      <c r="AH742" s="16" t="s">
        <v>2106</v>
      </c>
    </row>
    <row r="743" customFormat="false" ht="15" hidden="false" customHeight="false" outlineLevel="0" collapsed="false">
      <c r="A743" s="16" t="s">
        <v>2405</v>
      </c>
      <c r="B743" s="17" t="s">
        <v>2406</v>
      </c>
      <c r="C743" s="16" t="s">
        <v>2407</v>
      </c>
      <c r="D743" s="16" t="s">
        <v>2408</v>
      </c>
      <c r="E743" s="18" t="n">
        <v>1</v>
      </c>
      <c r="F743" s="16" t="s">
        <v>41</v>
      </c>
      <c r="G743" s="18" t="n">
        <v>7</v>
      </c>
      <c r="H743" s="16" t="n">
        <v>3</v>
      </c>
      <c r="I743" s="18" t="n">
        <v>1</v>
      </c>
      <c r="J743" s="19" t="n">
        <v>8.87</v>
      </c>
      <c r="K743" s="19" t="n">
        <v>8.87</v>
      </c>
      <c r="L743" s="19" t="n">
        <v>8.87</v>
      </c>
      <c r="M743" s="19" t="n">
        <f aca="false">IF(J743&gt;0,J743,K743)*E743</f>
        <v>8.87</v>
      </c>
      <c r="N743" s="20" t="n">
        <v>10.24</v>
      </c>
      <c r="O743" s="21" t="n">
        <f aca="false">IF(R743="","",ROUND(R743*(1-Premissas!$B$4),4))</f>
        <v>9.937</v>
      </c>
      <c r="P743" s="22"/>
      <c r="Q743" s="22"/>
      <c r="R743" s="23" t="n">
        <v>10.46</v>
      </c>
      <c r="S743" s="24" t="n">
        <v>6899</v>
      </c>
      <c r="T743" s="24" t="n">
        <v>160</v>
      </c>
      <c r="U743" s="25" t="n">
        <v>6689</v>
      </c>
      <c r="V743" s="19" t="n">
        <f aca="false">IF(COUNT(N743:Q743)=0,"",MIN(N743:Q743))</f>
        <v>9.937</v>
      </c>
      <c r="W743" s="16" t="str">
        <f aca="false">IF(V743="","",INDEX($N$4:$Q$4,MATCH(V743,N743:Q743,0)))</f>
        <v>MEDCENTRO</v>
      </c>
      <c r="X743" s="19" t="n">
        <f aca="false">IF(COUNT(N743:Q743)&lt;2,"",SMALL(N743:Q743,2))</f>
        <v>10.24</v>
      </c>
      <c r="Y743" s="26" t="n">
        <f aca="false">IF(OR(V743="",M743=0),"",V743/M743-1)</f>
        <v>0.120293122886133</v>
      </c>
      <c r="Z743" s="26" t="n">
        <f aca="false">IF(OR(V743="",L743=""),"",V743/(L743*E743)-1)</f>
        <v>0.120293122886133</v>
      </c>
      <c r="AA743" s="16" t="str">
        <f aca="false">IF(V743="","SEM OFERTA",IF(OR(Y743&gt;Premissas!$B$11,Y743&lt;Premissas!$B$12),"VERIFICAR - UNIDADE/EMBALAGEM",IF(Y743&gt;Premissas!$B$6,"NÃO COMPRAR - REAJUSTE &gt;5%","COMPRAR")))</f>
        <v>NÃO COMPRAR - REAJUSTE &gt;5%</v>
      </c>
      <c r="AB743" s="18" t="n">
        <f aca="false">IF(W743="DIMEC",S743,IF(W743="MEDCENTRO",U743,""))</f>
        <v>6689</v>
      </c>
      <c r="AC743" s="18" t="n">
        <f aca="false">IF(AA743&lt;&gt;"COMPRAR",0,IF(AB743="",I743,MIN(I743,AB743)))</f>
        <v>0</v>
      </c>
      <c r="AD743" s="19" t="n">
        <f aca="false">IF(AC743&gt;0,AC743*V743,0)</f>
        <v>0</v>
      </c>
      <c r="AE743" s="19" t="n">
        <f aca="false">IF(AC743&gt;0,(M743-V743)*AC743,0)</f>
        <v>0</v>
      </c>
      <c r="AF743" s="16" t="str">
        <f aca="false">IF(AA743&lt;&gt;"COMPRAR","",IF(AB743="",IF(X743="","",IF(X743-V743&lt;0.01,"EMPATE TÉCNICO","")),IF(AB743&lt;I743,"ESTOQUE INSUFICIENTE",IF(X743="","",IF(X743-V743&lt;0.01,"EMPATE TÉCNICO","")))))</f>
        <v/>
      </c>
      <c r="AG743" s="16" t="s">
        <v>304</v>
      </c>
      <c r="AH743" s="16" t="s">
        <v>2106</v>
      </c>
    </row>
    <row r="744" customFormat="false" ht="15" hidden="false" customHeight="false" outlineLevel="0" collapsed="false">
      <c r="A744" s="16" t="s">
        <v>2409</v>
      </c>
      <c r="B744" s="17" t="s">
        <v>2410</v>
      </c>
      <c r="C744" s="16" t="s">
        <v>2411</v>
      </c>
      <c r="D744" s="16" t="s">
        <v>2152</v>
      </c>
      <c r="E744" s="18" t="n">
        <v>1</v>
      </c>
      <c r="F744" s="16" t="s">
        <v>43</v>
      </c>
      <c r="G744" s="18" t="n">
        <v>0</v>
      </c>
      <c r="H744" s="16" t="n">
        <v>0.3</v>
      </c>
      <c r="I744" s="18" t="n">
        <v>1</v>
      </c>
      <c r="J744" s="19" t="n">
        <v>21.71</v>
      </c>
      <c r="K744" s="19" t="n">
        <v>21.71</v>
      </c>
      <c r="L744" s="19" t="n">
        <v>21.71</v>
      </c>
      <c r="M744" s="19" t="n">
        <f aca="false">IF(J744&gt;0,J744,K744)*E744</f>
        <v>21.71</v>
      </c>
      <c r="N744" s="20" t="n">
        <v>24.96</v>
      </c>
      <c r="O744" s="21" t="str">
        <f aca="false">IF(R744="","",ROUND(R744*(1-Premissas!$B$4),4))</f>
        <v/>
      </c>
      <c r="P744" s="22"/>
      <c r="Q744" s="22"/>
      <c r="R744" s="23"/>
      <c r="S744" s="24" t="n">
        <v>668</v>
      </c>
      <c r="T744" s="24" t="n">
        <v>56</v>
      </c>
      <c r="U744" s="25"/>
      <c r="V744" s="19" t="n">
        <f aca="false">IF(COUNT(N744:Q744)=0,"",MIN(N744:Q744))</f>
        <v>24.96</v>
      </c>
      <c r="W744" s="16" t="str">
        <f aca="false">IF(V744="","",INDEX($N$4:$Q$4,MATCH(V744,N744:Q744,0)))</f>
        <v>DIMEC</v>
      </c>
      <c r="X744" s="19" t="str">
        <f aca="false">IF(COUNT(N744:Q744)&lt;2,"",SMALL(N744:Q744,2))</f>
        <v/>
      </c>
      <c r="Y744" s="26" t="n">
        <f aca="false">IF(OR(V744="",M744=0),"",V744/M744-1)</f>
        <v>0.149700598802395</v>
      </c>
      <c r="Z744" s="26" t="n">
        <f aca="false">IF(OR(V744="",L744=""),"",V744/(L744*E744)-1)</f>
        <v>0.149700598802395</v>
      </c>
      <c r="AA744" s="16" t="str">
        <f aca="false">IF(V744="","SEM OFERTA",IF(OR(Y744&gt;Premissas!$B$11,Y744&lt;Premissas!$B$12),"VERIFICAR - UNIDADE/EMBALAGEM",IF(Y744&gt;Premissas!$B$6,"NÃO COMPRAR - REAJUSTE &gt;5%","COMPRAR")))</f>
        <v>NÃO COMPRAR - REAJUSTE &gt;5%</v>
      </c>
      <c r="AB744" s="18" t="n">
        <f aca="false">IF(W744="DIMEC",S744,IF(W744="MEDCENTRO",U744,""))</f>
        <v>668</v>
      </c>
      <c r="AC744" s="18" t="n">
        <f aca="false">IF(AA744&lt;&gt;"COMPRAR",0,IF(AB744="",I744,MIN(I744,AB744)))</f>
        <v>0</v>
      </c>
      <c r="AD744" s="19" t="n">
        <f aca="false">IF(AC744&gt;0,AC744*V744,0)</f>
        <v>0</v>
      </c>
      <c r="AE744" s="19" t="n">
        <f aca="false">IF(AC744&gt;0,(M744-V744)*AC744,0)</f>
        <v>0</v>
      </c>
      <c r="AF744" s="16" t="str">
        <f aca="false">IF(AA744&lt;&gt;"COMPRAR","",IF(AB744="",IF(X744="","",IF(X744-V744&lt;0.01,"EMPATE TÉCNICO","")),IF(AB744&lt;I744,"ESTOQUE INSUFICIENTE",IF(X744="","",IF(X744-V744&lt;0.01,"EMPATE TÉCNICO","")))))</f>
        <v/>
      </c>
      <c r="AG744" s="16" t="s">
        <v>304</v>
      </c>
      <c r="AH744" s="16" t="s">
        <v>2106</v>
      </c>
    </row>
    <row r="745" customFormat="false" ht="15" hidden="false" customHeight="false" outlineLevel="0" collapsed="false">
      <c r="A745" s="16" t="s">
        <v>2412</v>
      </c>
      <c r="B745" s="17" t="s">
        <v>2413</v>
      </c>
      <c r="C745" s="16" t="s">
        <v>2414</v>
      </c>
      <c r="D745" s="16" t="s">
        <v>2053</v>
      </c>
      <c r="E745" s="18" t="n">
        <v>1</v>
      </c>
      <c r="F745" s="16" t="s">
        <v>41</v>
      </c>
      <c r="G745" s="18" t="n">
        <v>87</v>
      </c>
      <c r="H745" s="16" t="n">
        <v>43.2</v>
      </c>
      <c r="I745" s="18" t="n">
        <v>24</v>
      </c>
      <c r="J745" s="19" t="n">
        <v>20.99</v>
      </c>
      <c r="K745" s="19" t="n">
        <v>20.99</v>
      </c>
      <c r="L745" s="19" t="n">
        <v>20.9892</v>
      </c>
      <c r="M745" s="19" t="n">
        <f aca="false">IF(J745&gt;0,J745,K745)*E745</f>
        <v>20.99</v>
      </c>
      <c r="N745" s="20"/>
      <c r="O745" s="21" t="n">
        <f aca="false">IF(R745="","",ROUND(R745*(1-Premissas!$B$4),4))</f>
        <v>23.7215</v>
      </c>
      <c r="P745" s="22"/>
      <c r="Q745" s="22"/>
      <c r="R745" s="23" t="n">
        <v>24.97</v>
      </c>
      <c r="S745" s="24"/>
      <c r="T745" s="24"/>
      <c r="U745" s="25" t="n">
        <v>2617</v>
      </c>
      <c r="V745" s="19" t="n">
        <f aca="false">IF(COUNT(N745:Q745)=0,"",MIN(N745:Q745))</f>
        <v>23.7215</v>
      </c>
      <c r="W745" s="16" t="str">
        <f aca="false">IF(V745="","",INDEX($N$4:$Q$4,MATCH(V745,N745:Q745,0)))</f>
        <v>MEDCENTRO</v>
      </c>
      <c r="X745" s="19" t="str">
        <f aca="false">IF(COUNT(N745:Q745)&lt;2,"",SMALL(N745:Q745,2))</f>
        <v/>
      </c>
      <c r="Y745" s="26" t="n">
        <f aca="false">IF(OR(V745="",M745=0),"",V745/M745-1)</f>
        <v>0.130133396855646</v>
      </c>
      <c r="Z745" s="26" t="n">
        <f aca="false">IF(OR(V745="",L745=""),"",V745/(L745*E745)-1)</f>
        <v>0.13017647170926</v>
      </c>
      <c r="AA745" s="16" t="str">
        <f aca="false">IF(V745="","SEM OFERTA",IF(OR(Y745&gt;Premissas!$B$11,Y745&lt;Premissas!$B$12),"VERIFICAR - UNIDADE/EMBALAGEM",IF(Y745&gt;Premissas!$B$6,"NÃO COMPRAR - REAJUSTE &gt;5%","COMPRAR")))</f>
        <v>NÃO COMPRAR - REAJUSTE &gt;5%</v>
      </c>
      <c r="AB745" s="18" t="n">
        <f aca="false">IF(W745="DIMEC",S745,IF(W745="MEDCENTRO",U745,""))</f>
        <v>2617</v>
      </c>
      <c r="AC745" s="18" t="n">
        <f aca="false">IF(AA745&lt;&gt;"COMPRAR",0,IF(AB745="",I745,MIN(I745,AB745)))</f>
        <v>0</v>
      </c>
      <c r="AD745" s="19" t="n">
        <f aca="false">IF(AC745&gt;0,AC745*V745,0)</f>
        <v>0</v>
      </c>
      <c r="AE745" s="19" t="n">
        <f aca="false">IF(AC745&gt;0,(M745-V745)*AC745,0)</f>
        <v>0</v>
      </c>
      <c r="AF745" s="16" t="str">
        <f aca="false">IF(AA745&lt;&gt;"COMPRAR","",IF(AB745="",IF(X745="","",IF(X745-V745&lt;0.01,"EMPATE TÉCNICO","")),IF(AB745&lt;I745,"ESTOQUE INSUFICIENTE",IF(X745="","",IF(X745-V745&lt;0.01,"EMPATE TÉCNICO","")))))</f>
        <v/>
      </c>
      <c r="AG745" s="16" t="s">
        <v>2415</v>
      </c>
      <c r="AH745" s="16" t="s">
        <v>2106</v>
      </c>
    </row>
    <row r="746" customFormat="false" ht="15" hidden="false" customHeight="false" outlineLevel="0" collapsed="false">
      <c r="A746" s="16" t="s">
        <v>2416</v>
      </c>
      <c r="B746" s="17" t="s">
        <v>2417</v>
      </c>
      <c r="C746" s="16" t="s">
        <v>2418</v>
      </c>
      <c r="D746" s="16" t="s">
        <v>463</v>
      </c>
      <c r="E746" s="18" t="n">
        <v>1</v>
      </c>
      <c r="F746" s="16" t="s">
        <v>43</v>
      </c>
      <c r="G746" s="18" t="n">
        <v>2</v>
      </c>
      <c r="H746" s="16" t="n">
        <v>0.9</v>
      </c>
      <c r="I746" s="18" t="n">
        <v>1</v>
      </c>
      <c r="J746" s="19" t="n">
        <v>7.39</v>
      </c>
      <c r="K746" s="19" t="n">
        <v>7.39</v>
      </c>
      <c r="L746" s="19" t="n">
        <v>7.39</v>
      </c>
      <c r="M746" s="19" t="n">
        <f aca="false">IF(J746&gt;0,J746,K746)*E746</f>
        <v>7.39</v>
      </c>
      <c r="N746" s="20" t="n">
        <v>7.97</v>
      </c>
      <c r="O746" s="21" t="n">
        <f aca="false">IF(R746="","",ROUND(R746*(1-Premissas!$B$4),4))</f>
        <v>7.733</v>
      </c>
      <c r="P746" s="22"/>
      <c r="Q746" s="22"/>
      <c r="R746" s="23" t="n">
        <v>8.14</v>
      </c>
      <c r="S746" s="24" t="n">
        <v>1320</v>
      </c>
      <c r="T746" s="24" t="n">
        <v>50</v>
      </c>
      <c r="U746" s="25" t="n">
        <v>27</v>
      </c>
      <c r="V746" s="19" t="n">
        <f aca="false">IF(COUNT(N746:Q746)=0,"",MIN(N746:Q746))</f>
        <v>7.733</v>
      </c>
      <c r="W746" s="16" t="str">
        <f aca="false">IF(V746="","",INDEX($N$4:$Q$4,MATCH(V746,N746:Q746,0)))</f>
        <v>MEDCENTRO</v>
      </c>
      <c r="X746" s="19" t="n">
        <f aca="false">IF(COUNT(N746:Q746)&lt;2,"",SMALL(N746:Q746,2))</f>
        <v>7.97</v>
      </c>
      <c r="Y746" s="26" t="n">
        <f aca="false">IF(OR(V746="",M746=0),"",V746/M746-1)</f>
        <v>0.0464140730717186</v>
      </c>
      <c r="Z746" s="26" t="n">
        <f aca="false">IF(OR(V746="",L746=""),"",V746/(L746*E746)-1)</f>
        <v>0.0464140730717186</v>
      </c>
      <c r="AA746" s="16" t="str">
        <f aca="false">IF(V746="","SEM OFERTA",IF(OR(Y746&gt;Premissas!$B$11,Y746&lt;Premissas!$B$12),"VERIFICAR - UNIDADE/EMBALAGEM",IF(Y746&gt;Premissas!$B$6,"NÃO COMPRAR - REAJUSTE &gt;5%","COMPRAR")))</f>
        <v>COMPRAR</v>
      </c>
      <c r="AB746" s="18" t="n">
        <f aca="false">IF(W746="DIMEC",S746,IF(W746="MEDCENTRO",U746,""))</f>
        <v>27</v>
      </c>
      <c r="AC746" s="18" t="n">
        <f aca="false">IF(AA746&lt;&gt;"COMPRAR",0,IF(AB746="",I746,MIN(I746,AB746)))</f>
        <v>1</v>
      </c>
      <c r="AD746" s="19" t="n">
        <f aca="false">IF(AC746&gt;0,AC746*V746,0)</f>
        <v>7.733</v>
      </c>
      <c r="AE746" s="19" t="n">
        <f aca="false">IF(AC746&gt;0,(M746-V746)*AC746,0)</f>
        <v>-0.343</v>
      </c>
      <c r="AF746" s="16" t="str">
        <f aca="false">IF(AA746&lt;&gt;"COMPRAR","",IF(AB746="",IF(X746="","",IF(X746-V746&lt;0.01,"EMPATE TÉCNICO","")),IF(AB746&lt;I746,"ESTOQUE INSUFICIENTE",IF(X746="","",IF(X746-V746&lt;0.01,"EMPATE TÉCNICO","")))))</f>
        <v/>
      </c>
      <c r="AG746" s="16" t="s">
        <v>304</v>
      </c>
      <c r="AH746" s="16" t="s">
        <v>2106</v>
      </c>
    </row>
    <row r="747" customFormat="false" ht="15" hidden="false" customHeight="false" outlineLevel="0" collapsed="false">
      <c r="A747" s="16" t="s">
        <v>2419</v>
      </c>
      <c r="B747" s="17" t="s">
        <v>2420</v>
      </c>
      <c r="C747" s="16" t="s">
        <v>2421</v>
      </c>
      <c r="D747" s="16" t="s">
        <v>625</v>
      </c>
      <c r="E747" s="18" t="n">
        <v>1</v>
      </c>
      <c r="F747" s="16" t="s">
        <v>43</v>
      </c>
      <c r="G747" s="18" t="n">
        <v>0</v>
      </c>
      <c r="H747" s="16" t="n">
        <v>1.2</v>
      </c>
      <c r="I747" s="18" t="n">
        <v>4</v>
      </c>
      <c r="J747" s="19" t="n">
        <v>3.52</v>
      </c>
      <c r="K747" s="19" t="n">
        <v>3.52</v>
      </c>
      <c r="L747" s="19" t="n">
        <v>3.52</v>
      </c>
      <c r="M747" s="19" t="n">
        <f aca="false">IF(J747&gt;0,J747,K747)*E747</f>
        <v>3.52</v>
      </c>
      <c r="N747" s="20" t="n">
        <v>4.43</v>
      </c>
      <c r="O747" s="21" t="n">
        <f aca="false">IF(R747="","",ROUND(R747*(1-Premissas!$B$4),4))</f>
        <v>4.294</v>
      </c>
      <c r="P747" s="22"/>
      <c r="Q747" s="22"/>
      <c r="R747" s="23" t="n">
        <v>4.52</v>
      </c>
      <c r="S747" s="24" t="n">
        <v>489</v>
      </c>
      <c r="T747" s="24" t="n">
        <v>60</v>
      </c>
      <c r="U747" s="25" t="n">
        <v>625</v>
      </c>
      <c r="V747" s="19" t="n">
        <f aca="false">IF(COUNT(N747:Q747)=0,"",MIN(N747:Q747))</f>
        <v>4.294</v>
      </c>
      <c r="W747" s="16" t="str">
        <f aca="false">IF(V747="","",INDEX($N$4:$Q$4,MATCH(V747,N747:Q747,0)))</f>
        <v>MEDCENTRO</v>
      </c>
      <c r="X747" s="19" t="n">
        <f aca="false">IF(COUNT(N747:Q747)&lt;2,"",SMALL(N747:Q747,2))</f>
        <v>4.43</v>
      </c>
      <c r="Y747" s="26" t="n">
        <f aca="false">IF(OR(V747="",M747=0),"",V747/M747-1)</f>
        <v>0.219886363636364</v>
      </c>
      <c r="Z747" s="26" t="n">
        <f aca="false">IF(OR(V747="",L747=""),"",V747/(L747*E747)-1)</f>
        <v>0.219886363636364</v>
      </c>
      <c r="AA747" s="16" t="str">
        <f aca="false">IF(V747="","SEM OFERTA",IF(OR(Y747&gt;Premissas!$B$11,Y747&lt;Premissas!$B$12),"VERIFICAR - UNIDADE/EMBALAGEM",IF(Y747&gt;Premissas!$B$6,"NÃO COMPRAR - REAJUSTE &gt;5%","COMPRAR")))</f>
        <v>NÃO COMPRAR - REAJUSTE &gt;5%</v>
      </c>
      <c r="AB747" s="18" t="n">
        <f aca="false">IF(W747="DIMEC",S747,IF(W747="MEDCENTRO",U747,""))</f>
        <v>625</v>
      </c>
      <c r="AC747" s="18" t="n">
        <f aca="false">IF(AA747&lt;&gt;"COMPRAR",0,IF(AB747="",I747,MIN(I747,AB747)))</f>
        <v>0</v>
      </c>
      <c r="AD747" s="19" t="n">
        <f aca="false">IF(AC747&gt;0,AC747*V747,0)</f>
        <v>0</v>
      </c>
      <c r="AE747" s="19" t="n">
        <f aca="false">IF(AC747&gt;0,(M747-V747)*AC747,0)</f>
        <v>0</v>
      </c>
      <c r="AF747" s="16" t="str">
        <f aca="false">IF(AA747&lt;&gt;"COMPRAR","",IF(AB747="",IF(X747="","",IF(X747-V747&lt;0.01,"EMPATE TÉCNICO","")),IF(AB747&lt;I747,"ESTOQUE INSUFICIENTE",IF(X747="","",IF(X747-V747&lt;0.01,"EMPATE TÉCNICO","")))))</f>
        <v/>
      </c>
      <c r="AG747" s="16" t="s">
        <v>304</v>
      </c>
      <c r="AH747" s="16" t="s">
        <v>2106</v>
      </c>
    </row>
    <row r="748" customFormat="false" ht="15" hidden="false" customHeight="false" outlineLevel="0" collapsed="false">
      <c r="A748" s="16" t="s">
        <v>2422</v>
      </c>
      <c r="B748" s="17" t="s">
        <v>2423</v>
      </c>
      <c r="C748" s="16" t="s">
        <v>2424</v>
      </c>
      <c r="D748" s="16" t="s">
        <v>559</v>
      </c>
      <c r="E748" s="18" t="n">
        <v>1</v>
      </c>
      <c r="F748" s="16" t="s">
        <v>41</v>
      </c>
      <c r="G748" s="18" t="n">
        <v>9</v>
      </c>
      <c r="H748" s="16" t="n">
        <v>19.3</v>
      </c>
      <c r="I748" s="18" t="n">
        <v>41</v>
      </c>
      <c r="J748" s="19" t="n">
        <v>9.07</v>
      </c>
      <c r="K748" s="19" t="n">
        <v>9.07</v>
      </c>
      <c r="L748" s="19" t="n">
        <v>9.07</v>
      </c>
      <c r="M748" s="19" t="n">
        <f aca="false">IF(J748&gt;0,J748,K748)*E748</f>
        <v>9.07</v>
      </c>
      <c r="N748" s="20" t="n">
        <v>13.39</v>
      </c>
      <c r="O748" s="21" t="str">
        <f aca="false">IF(R748="","",ROUND(R748*(1-Premissas!$B$4),4))</f>
        <v/>
      </c>
      <c r="P748" s="22"/>
      <c r="Q748" s="22"/>
      <c r="R748" s="23"/>
      <c r="S748" s="24" t="n">
        <v>40458</v>
      </c>
      <c r="T748" s="24" t="n">
        <v>24</v>
      </c>
      <c r="U748" s="25"/>
      <c r="V748" s="19" t="n">
        <f aca="false">IF(COUNT(N748:Q748)=0,"",MIN(N748:Q748))</f>
        <v>13.39</v>
      </c>
      <c r="W748" s="16" t="str">
        <f aca="false">IF(V748="","",INDEX($N$4:$Q$4,MATCH(V748,N748:Q748,0)))</f>
        <v>DIMEC</v>
      </c>
      <c r="X748" s="19" t="str">
        <f aca="false">IF(COUNT(N748:Q748)&lt;2,"",SMALL(N748:Q748,2))</f>
        <v/>
      </c>
      <c r="Y748" s="26" t="n">
        <f aca="false">IF(OR(V748="",M748=0),"",V748/M748-1)</f>
        <v>0.476295479603087</v>
      </c>
      <c r="Z748" s="26" t="n">
        <f aca="false">IF(OR(V748="",L748=""),"",V748/(L748*E748)-1)</f>
        <v>0.476295479603087</v>
      </c>
      <c r="AA748" s="16" t="str">
        <f aca="false">IF(V748="","SEM OFERTA",IF(OR(Y748&gt;Premissas!$B$11,Y748&lt;Premissas!$B$12),"VERIFICAR - UNIDADE/EMBALAGEM",IF(Y748&gt;Premissas!$B$6,"NÃO COMPRAR - REAJUSTE &gt;5%","COMPRAR")))</f>
        <v>NÃO COMPRAR - REAJUSTE &gt;5%</v>
      </c>
      <c r="AB748" s="18" t="n">
        <f aca="false">IF(W748="DIMEC",S748,IF(W748="MEDCENTRO",U748,""))</f>
        <v>40458</v>
      </c>
      <c r="AC748" s="18" t="n">
        <f aca="false">IF(AA748&lt;&gt;"COMPRAR",0,IF(AB748="",I748,MIN(I748,AB748)))</f>
        <v>0</v>
      </c>
      <c r="AD748" s="19" t="n">
        <f aca="false">IF(AC748&gt;0,AC748*V748,0)</f>
        <v>0</v>
      </c>
      <c r="AE748" s="19" t="n">
        <f aca="false">IF(AC748&gt;0,(M748-V748)*AC748,0)</f>
        <v>0</v>
      </c>
      <c r="AF748" s="16" t="str">
        <f aca="false">IF(AA748&lt;&gt;"COMPRAR","",IF(AB748="",IF(X748="","",IF(X748-V748&lt;0.01,"EMPATE TÉCNICO","")),IF(AB748&lt;I748,"ESTOQUE INSUFICIENTE",IF(X748="","",IF(X748-V748&lt;0.01,"EMPATE TÉCNICO","")))))</f>
        <v/>
      </c>
      <c r="AG748" s="16" t="s">
        <v>304</v>
      </c>
      <c r="AH748" s="16" t="s">
        <v>2106</v>
      </c>
    </row>
    <row r="749" customFormat="false" ht="15" hidden="false" customHeight="false" outlineLevel="0" collapsed="false">
      <c r="A749" s="16" t="s">
        <v>2425</v>
      </c>
      <c r="B749" s="17" t="s">
        <v>2426</v>
      </c>
      <c r="C749" s="16" t="s">
        <v>2427</v>
      </c>
      <c r="D749" s="16" t="s">
        <v>2428</v>
      </c>
      <c r="E749" s="18" t="n">
        <v>1</v>
      </c>
      <c r="F749" s="16" t="s">
        <v>41</v>
      </c>
      <c r="G749" s="18" t="n">
        <v>6</v>
      </c>
      <c r="H749" s="16" t="n">
        <v>11.3</v>
      </c>
      <c r="I749" s="18" t="n">
        <v>24</v>
      </c>
      <c r="J749" s="19" t="n">
        <v>5.16</v>
      </c>
      <c r="K749" s="19" t="n">
        <v>5.16</v>
      </c>
      <c r="L749" s="19" t="n">
        <v>5.16</v>
      </c>
      <c r="M749" s="19" t="n">
        <f aca="false">IF(J749&gt;0,J749,K749)*E749</f>
        <v>5.16</v>
      </c>
      <c r="N749" s="20" t="n">
        <v>9.3</v>
      </c>
      <c r="O749" s="21" t="str">
        <f aca="false">IF(R749="","",ROUND(R749*(1-Premissas!$B$4),4))</f>
        <v/>
      </c>
      <c r="P749" s="22"/>
      <c r="Q749" s="22"/>
      <c r="R749" s="23"/>
      <c r="S749" s="24" t="n">
        <v>1182</v>
      </c>
      <c r="T749" s="24" t="n">
        <v>120</v>
      </c>
      <c r="U749" s="25"/>
      <c r="V749" s="19" t="n">
        <f aca="false">IF(COUNT(N749:Q749)=0,"",MIN(N749:Q749))</f>
        <v>9.3</v>
      </c>
      <c r="W749" s="16" t="str">
        <f aca="false">IF(V749="","",INDEX($N$4:$Q$4,MATCH(V749,N749:Q749,0)))</f>
        <v>DIMEC</v>
      </c>
      <c r="X749" s="19" t="str">
        <f aca="false">IF(COUNT(N749:Q749)&lt;2,"",SMALL(N749:Q749,2))</f>
        <v/>
      </c>
      <c r="Y749" s="26" t="n">
        <f aca="false">IF(OR(V749="",M749=0),"",V749/M749-1)</f>
        <v>0.802325581395349</v>
      </c>
      <c r="Z749" s="26" t="n">
        <f aca="false">IF(OR(V749="",L749=""),"",V749/(L749*E749)-1)</f>
        <v>0.802325581395349</v>
      </c>
      <c r="AA749" s="16" t="str">
        <f aca="false">IF(V749="","SEM OFERTA",IF(OR(Y749&gt;Premissas!$B$11,Y749&lt;Premissas!$B$12),"VERIFICAR - UNIDADE/EMBALAGEM",IF(Y749&gt;Premissas!$B$6,"NÃO COMPRAR - REAJUSTE &gt;5%","COMPRAR")))</f>
        <v>NÃO COMPRAR - REAJUSTE &gt;5%</v>
      </c>
      <c r="AB749" s="18" t="n">
        <f aca="false">IF(W749="DIMEC",S749,IF(W749="MEDCENTRO",U749,""))</f>
        <v>1182</v>
      </c>
      <c r="AC749" s="18" t="n">
        <f aca="false">IF(AA749&lt;&gt;"COMPRAR",0,IF(AB749="",I749,MIN(I749,AB749)))</f>
        <v>0</v>
      </c>
      <c r="AD749" s="19" t="n">
        <f aca="false">IF(AC749&gt;0,AC749*V749,0)</f>
        <v>0</v>
      </c>
      <c r="AE749" s="19" t="n">
        <f aca="false">IF(AC749&gt;0,(M749-V749)*AC749,0)</f>
        <v>0</v>
      </c>
      <c r="AF749" s="16" t="str">
        <f aca="false">IF(AA749&lt;&gt;"COMPRAR","",IF(AB749="",IF(X749="","",IF(X749-V749&lt;0.01,"EMPATE TÉCNICO","")),IF(AB749&lt;I749,"ESTOQUE INSUFICIENTE",IF(X749="","",IF(X749-V749&lt;0.01,"EMPATE TÉCNICO","")))))</f>
        <v/>
      </c>
      <c r="AG749" s="16" t="s">
        <v>763</v>
      </c>
      <c r="AH749" s="16" t="s">
        <v>2106</v>
      </c>
    </row>
    <row r="750" customFormat="false" ht="15" hidden="false" customHeight="false" outlineLevel="0" collapsed="false">
      <c r="A750" s="16" t="s">
        <v>2429</v>
      </c>
      <c r="B750" s="17" t="s">
        <v>2430</v>
      </c>
      <c r="C750" s="16" t="s">
        <v>2431</v>
      </c>
      <c r="D750" s="16" t="s">
        <v>2193</v>
      </c>
      <c r="E750" s="18" t="n">
        <v>1</v>
      </c>
      <c r="F750" s="16" t="s">
        <v>41</v>
      </c>
      <c r="G750" s="18" t="n">
        <v>3</v>
      </c>
      <c r="H750" s="16" t="n">
        <v>7.3</v>
      </c>
      <c r="I750" s="18" t="n">
        <v>16</v>
      </c>
      <c r="J750" s="19" t="n">
        <v>13.36</v>
      </c>
      <c r="K750" s="19" t="n">
        <v>13.36</v>
      </c>
      <c r="L750" s="19" t="n">
        <v>13.36</v>
      </c>
      <c r="M750" s="19" t="n">
        <f aca="false">IF(J750&gt;0,J750,K750)*E750</f>
        <v>13.36</v>
      </c>
      <c r="N750" s="20" t="n">
        <v>15.44</v>
      </c>
      <c r="O750" s="21" t="str">
        <f aca="false">IF(R750="","",ROUND(R750*(1-Premissas!$B$4),4))</f>
        <v/>
      </c>
      <c r="P750" s="22"/>
      <c r="Q750" s="22"/>
      <c r="R750" s="23"/>
      <c r="S750" s="24" t="n">
        <v>431</v>
      </c>
      <c r="T750" s="24" t="n">
        <v>50</v>
      </c>
      <c r="U750" s="25"/>
      <c r="V750" s="19" t="n">
        <f aca="false">IF(COUNT(N750:Q750)=0,"",MIN(N750:Q750))</f>
        <v>15.44</v>
      </c>
      <c r="W750" s="16" t="str">
        <f aca="false">IF(V750="","",INDEX($N$4:$Q$4,MATCH(V750,N750:Q750,0)))</f>
        <v>DIMEC</v>
      </c>
      <c r="X750" s="19" t="str">
        <f aca="false">IF(COUNT(N750:Q750)&lt;2,"",SMALL(N750:Q750,2))</f>
        <v/>
      </c>
      <c r="Y750" s="26" t="n">
        <f aca="false">IF(OR(V750="",M750=0),"",V750/M750-1)</f>
        <v>0.155688622754491</v>
      </c>
      <c r="Z750" s="26" t="n">
        <f aca="false">IF(OR(V750="",L750=""),"",V750/(L750*E750)-1)</f>
        <v>0.155688622754491</v>
      </c>
      <c r="AA750" s="16" t="str">
        <f aca="false">IF(V750="","SEM OFERTA",IF(OR(Y750&gt;Premissas!$B$11,Y750&lt;Premissas!$B$12),"VERIFICAR - UNIDADE/EMBALAGEM",IF(Y750&gt;Premissas!$B$6,"NÃO COMPRAR - REAJUSTE &gt;5%","COMPRAR")))</f>
        <v>NÃO COMPRAR - REAJUSTE &gt;5%</v>
      </c>
      <c r="AB750" s="18" t="n">
        <f aca="false">IF(W750="DIMEC",S750,IF(W750="MEDCENTRO",U750,""))</f>
        <v>431</v>
      </c>
      <c r="AC750" s="18" t="n">
        <f aca="false">IF(AA750&lt;&gt;"COMPRAR",0,IF(AB750="",I750,MIN(I750,AB750)))</f>
        <v>0</v>
      </c>
      <c r="AD750" s="19" t="n">
        <f aca="false">IF(AC750&gt;0,AC750*V750,0)</f>
        <v>0</v>
      </c>
      <c r="AE750" s="19" t="n">
        <f aca="false">IF(AC750&gt;0,(M750-V750)*AC750,0)</f>
        <v>0</v>
      </c>
      <c r="AF750" s="16" t="str">
        <f aca="false">IF(AA750&lt;&gt;"COMPRAR","",IF(AB750="",IF(X750="","",IF(X750-V750&lt;0.01,"EMPATE TÉCNICO","")),IF(AB750&lt;I750,"ESTOQUE INSUFICIENTE",IF(X750="","",IF(X750-V750&lt;0.01,"EMPATE TÉCNICO","")))))</f>
        <v/>
      </c>
      <c r="AG750" s="16" t="s">
        <v>520</v>
      </c>
      <c r="AH750" s="16" t="s">
        <v>2106</v>
      </c>
    </row>
    <row r="751" customFormat="false" ht="15" hidden="false" customHeight="false" outlineLevel="0" collapsed="false">
      <c r="A751" s="16" t="s">
        <v>2432</v>
      </c>
      <c r="B751" s="17" t="s">
        <v>2433</v>
      </c>
      <c r="C751" s="16" t="s">
        <v>2434</v>
      </c>
      <c r="D751" s="16" t="s">
        <v>417</v>
      </c>
      <c r="E751" s="18" t="n">
        <v>1</v>
      </c>
      <c r="F751" s="16" t="s">
        <v>41</v>
      </c>
      <c r="G751" s="18" t="n">
        <v>30</v>
      </c>
      <c r="H751" s="16" t="n">
        <v>13.8</v>
      </c>
      <c r="I751" s="18" t="n">
        <v>6</v>
      </c>
      <c r="J751" s="19" t="n">
        <v>8.5892</v>
      </c>
      <c r="K751" s="19" t="n">
        <v>8.5892</v>
      </c>
      <c r="L751" s="19" t="n">
        <v>8.5892</v>
      </c>
      <c r="M751" s="19" t="n">
        <f aca="false">IF(J751&gt;0,J751,K751)*E751</f>
        <v>8.5892</v>
      </c>
      <c r="N751" s="20" t="n">
        <v>10.29</v>
      </c>
      <c r="O751" s="21" t="str">
        <f aca="false">IF(R751="","",ROUND(R751*(1-Premissas!$B$4),4))</f>
        <v/>
      </c>
      <c r="P751" s="22"/>
      <c r="Q751" s="22"/>
      <c r="R751" s="23"/>
      <c r="S751" s="24" t="n">
        <v>1726</v>
      </c>
      <c r="T751" s="24" t="n">
        <v>42</v>
      </c>
      <c r="U751" s="25"/>
      <c r="V751" s="19" t="n">
        <f aca="false">IF(COUNT(N751:Q751)=0,"",MIN(N751:Q751))</f>
        <v>10.29</v>
      </c>
      <c r="W751" s="16" t="str">
        <f aca="false">IF(V751="","",INDEX($N$4:$Q$4,MATCH(V751,N751:Q751,0)))</f>
        <v>DIMEC</v>
      </c>
      <c r="X751" s="19" t="str">
        <f aca="false">IF(COUNT(N751:Q751)&lt;2,"",SMALL(N751:Q751,2))</f>
        <v/>
      </c>
      <c r="Y751" s="26" t="n">
        <f aca="false">IF(OR(V751="",M751=0),"",V751/M751-1)</f>
        <v>0.198016113258511</v>
      </c>
      <c r="Z751" s="26" t="n">
        <f aca="false">IF(OR(V751="",L751=""),"",V751/(L751*E751)-1)</f>
        <v>0.198016113258511</v>
      </c>
      <c r="AA751" s="16" t="str">
        <f aca="false">IF(V751="","SEM OFERTA",IF(OR(Y751&gt;Premissas!$B$11,Y751&lt;Premissas!$B$12),"VERIFICAR - UNIDADE/EMBALAGEM",IF(Y751&gt;Premissas!$B$6,"NÃO COMPRAR - REAJUSTE &gt;5%","COMPRAR")))</f>
        <v>NÃO COMPRAR - REAJUSTE &gt;5%</v>
      </c>
      <c r="AB751" s="18" t="n">
        <f aca="false">IF(W751="DIMEC",S751,IF(W751="MEDCENTRO",U751,""))</f>
        <v>1726</v>
      </c>
      <c r="AC751" s="18" t="n">
        <f aca="false">IF(AA751&lt;&gt;"COMPRAR",0,IF(AB751="",I751,MIN(I751,AB751)))</f>
        <v>0</v>
      </c>
      <c r="AD751" s="19" t="n">
        <f aca="false">IF(AC751&gt;0,AC751*V751,0)</f>
        <v>0</v>
      </c>
      <c r="AE751" s="19" t="n">
        <f aca="false">IF(AC751&gt;0,(M751-V751)*AC751,0)</f>
        <v>0</v>
      </c>
      <c r="AF751" s="16" t="str">
        <f aca="false">IF(AA751&lt;&gt;"COMPRAR","",IF(AB751="",IF(X751="","",IF(X751-V751&lt;0.01,"EMPATE TÉCNICO","")),IF(AB751&lt;I751,"ESTOQUE INSUFICIENTE",IF(X751="","",IF(X751-V751&lt;0.01,"EMPATE TÉCNICO","")))))</f>
        <v/>
      </c>
      <c r="AG751" s="16" t="s">
        <v>418</v>
      </c>
      <c r="AH751" s="16" t="s">
        <v>2106</v>
      </c>
    </row>
    <row r="752" customFormat="false" ht="15" hidden="false" customHeight="false" outlineLevel="0" collapsed="false">
      <c r="A752" s="16" t="s">
        <v>2435</v>
      </c>
      <c r="B752" s="17" t="s">
        <v>2436</v>
      </c>
      <c r="C752" s="16" t="s">
        <v>2437</v>
      </c>
      <c r="D752" s="16" t="s">
        <v>481</v>
      </c>
      <c r="E752" s="18" t="n">
        <v>1</v>
      </c>
      <c r="F752" s="16" t="s">
        <v>43</v>
      </c>
      <c r="G752" s="18" t="n">
        <v>3</v>
      </c>
      <c r="H752" s="16" t="n">
        <v>5.4</v>
      </c>
      <c r="I752" s="18" t="n">
        <v>11</v>
      </c>
      <c r="J752" s="19" t="n">
        <v>2.18</v>
      </c>
      <c r="K752" s="19" t="n">
        <v>2.18</v>
      </c>
      <c r="L752" s="19" t="n">
        <v>2.14</v>
      </c>
      <c r="M752" s="19" t="n">
        <f aca="false">IF(J752&gt;0,J752,K752)*E752</f>
        <v>2.18</v>
      </c>
      <c r="N752" s="20" t="n">
        <v>2.23</v>
      </c>
      <c r="O752" s="21" t="n">
        <f aca="false">IF(R752="","",ROUND(R752*(1-Premissas!$B$4),4))</f>
        <v>2.1565</v>
      </c>
      <c r="P752" s="22"/>
      <c r="Q752" s="22"/>
      <c r="R752" s="23" t="n">
        <v>2.27</v>
      </c>
      <c r="S752" s="24" t="n">
        <v>67</v>
      </c>
      <c r="T752" s="24" t="n">
        <v>60</v>
      </c>
      <c r="U752" s="25" t="n">
        <v>2390</v>
      </c>
      <c r="V752" s="19" t="n">
        <f aca="false">IF(COUNT(N752:Q752)=0,"",MIN(N752:Q752))</f>
        <v>2.1565</v>
      </c>
      <c r="W752" s="16" t="str">
        <f aca="false">IF(V752="","",INDEX($N$4:$Q$4,MATCH(V752,N752:Q752,0)))</f>
        <v>MEDCENTRO</v>
      </c>
      <c r="X752" s="19" t="n">
        <f aca="false">IF(COUNT(N752:Q752)&lt;2,"",SMALL(N752:Q752,2))</f>
        <v>2.23</v>
      </c>
      <c r="Y752" s="26" t="n">
        <f aca="false">IF(OR(V752="",M752=0),"",V752/M752-1)</f>
        <v>-0.0107798165137616</v>
      </c>
      <c r="Z752" s="26" t="n">
        <f aca="false">IF(OR(V752="",L752=""),"",V752/(L752*E752)-1)</f>
        <v>0.00771028037383159</v>
      </c>
      <c r="AA752" s="16" t="str">
        <f aca="false">IF(V752="","SEM OFERTA",IF(OR(Y752&gt;Premissas!$B$11,Y752&lt;Premissas!$B$12),"VERIFICAR - UNIDADE/EMBALAGEM",IF(Y752&gt;Premissas!$B$6,"NÃO COMPRAR - REAJUSTE &gt;5%","COMPRAR")))</f>
        <v>COMPRAR</v>
      </c>
      <c r="AB752" s="18" t="n">
        <f aca="false">IF(W752="DIMEC",S752,IF(W752="MEDCENTRO",U752,""))</f>
        <v>2390</v>
      </c>
      <c r="AC752" s="18" t="n">
        <f aca="false">IF(AA752&lt;&gt;"COMPRAR",0,IF(AB752="",I752,MIN(I752,AB752)))</f>
        <v>11</v>
      </c>
      <c r="AD752" s="19" t="n">
        <f aca="false">IF(AC752&gt;0,AC752*V752,0)</f>
        <v>23.7215</v>
      </c>
      <c r="AE752" s="19" t="n">
        <f aca="false">IF(AC752&gt;0,(M752-V752)*AC752,0)</f>
        <v>0.258500000000003</v>
      </c>
      <c r="AF752" s="16" t="str">
        <f aca="false">IF(AA752&lt;&gt;"COMPRAR","",IF(AB752="",IF(X752="","",IF(X752-V752&lt;0.01,"EMPATE TÉCNICO","")),IF(AB752&lt;I752,"ESTOQUE INSUFICIENTE",IF(X752="","",IF(X752-V752&lt;0.01,"EMPATE TÉCNICO","")))))</f>
        <v/>
      </c>
      <c r="AG752" s="16" t="s">
        <v>919</v>
      </c>
      <c r="AH752" s="16" t="s">
        <v>2106</v>
      </c>
    </row>
    <row r="753" customFormat="false" ht="15" hidden="false" customHeight="false" outlineLevel="0" collapsed="false">
      <c r="A753" s="16" t="s">
        <v>2438</v>
      </c>
      <c r="B753" s="17" t="s">
        <v>2439</v>
      </c>
      <c r="C753" s="16" t="s">
        <v>2440</v>
      </c>
      <c r="D753" s="16" t="s">
        <v>571</v>
      </c>
      <c r="E753" s="18" t="n">
        <v>1</v>
      </c>
      <c r="F753" s="16" t="s">
        <v>42</v>
      </c>
      <c r="G753" s="18" t="n">
        <v>31</v>
      </c>
      <c r="H753" s="16" t="n">
        <v>18.2</v>
      </c>
      <c r="I753" s="18" t="n">
        <v>16</v>
      </c>
      <c r="J753" s="19" t="n">
        <v>0.01</v>
      </c>
      <c r="K753" s="19" t="n">
        <v>0.01</v>
      </c>
      <c r="L753" s="19" t="n">
        <v>0.01</v>
      </c>
      <c r="M753" s="19" t="n">
        <f aca="false">IF(J753&gt;0,J753,K753)*E753</f>
        <v>0.01</v>
      </c>
      <c r="N753" s="20" t="n">
        <v>1.72</v>
      </c>
      <c r="O753" s="21" t="str">
        <f aca="false">IF(R753="","",ROUND(R753*(1-Premissas!$B$4),4))</f>
        <v/>
      </c>
      <c r="P753" s="22"/>
      <c r="Q753" s="22"/>
      <c r="R753" s="23"/>
      <c r="S753" s="24" t="n">
        <v>15501</v>
      </c>
      <c r="T753" s="24" t="n">
        <v>60</v>
      </c>
      <c r="U753" s="25"/>
      <c r="V753" s="19" t="n">
        <f aca="false">IF(COUNT(N753:Q753)=0,"",MIN(N753:Q753))</f>
        <v>1.72</v>
      </c>
      <c r="W753" s="16" t="str">
        <f aca="false">IF(V753="","",INDEX($N$4:$Q$4,MATCH(V753,N753:Q753,0)))</f>
        <v>DIMEC</v>
      </c>
      <c r="X753" s="19" t="str">
        <f aca="false">IF(COUNT(N753:Q753)&lt;2,"",SMALL(N753:Q753,2))</f>
        <v/>
      </c>
      <c r="Y753" s="26" t="n">
        <f aca="false">IF(OR(V753="",M753=0),"",V753/M753-1)</f>
        <v>171</v>
      </c>
      <c r="Z753" s="26" t="n">
        <f aca="false">IF(OR(V753="",L753=""),"",V753/(L753*E753)-1)</f>
        <v>171</v>
      </c>
      <c r="AA753" s="16" t="str">
        <f aca="false">IF(V753="","SEM OFERTA",IF(OR(Y753&gt;Premissas!$B$11,Y753&lt;Premissas!$B$12),"VERIFICAR - UNIDADE/EMBALAGEM",IF(Y753&gt;Premissas!$B$6,"NÃO COMPRAR - REAJUSTE &gt;5%","COMPRAR")))</f>
        <v>VERIFICAR - UNIDADE/EMBALAGEM</v>
      </c>
      <c r="AB753" s="18" t="n">
        <f aca="false">IF(W753="DIMEC",S753,IF(W753="MEDCENTRO",U753,""))</f>
        <v>15501</v>
      </c>
      <c r="AC753" s="18" t="n">
        <f aca="false">IF(AA753&lt;&gt;"COMPRAR",0,IF(AB753="",I753,MIN(I753,AB753)))</f>
        <v>0</v>
      </c>
      <c r="AD753" s="19" t="n">
        <f aca="false">IF(AC753&gt;0,AC753*V753,0)</f>
        <v>0</v>
      </c>
      <c r="AE753" s="19" t="n">
        <f aca="false">IF(AC753&gt;0,(M753-V753)*AC753,0)</f>
        <v>0</v>
      </c>
      <c r="AF753" s="16" t="str">
        <f aca="false">IF(AA753&lt;&gt;"COMPRAR","",IF(AB753="",IF(X753="","",IF(X753-V753&lt;0.01,"EMPATE TÉCNICO","")),IF(AB753&lt;I753,"ESTOQUE INSUFICIENTE",IF(X753="","",IF(X753-V753&lt;0.01,"EMPATE TÉCNICO","")))))</f>
        <v/>
      </c>
      <c r="AG753" s="16" t="s">
        <v>304</v>
      </c>
      <c r="AH753" s="16" t="s">
        <v>2106</v>
      </c>
    </row>
    <row r="754" customFormat="false" ht="15" hidden="false" customHeight="false" outlineLevel="0" collapsed="false">
      <c r="A754" s="16" t="s">
        <v>2441</v>
      </c>
      <c r="B754" s="17" t="s">
        <v>2442</v>
      </c>
      <c r="C754" s="16" t="s">
        <v>2443</v>
      </c>
      <c r="D754" s="16" t="s">
        <v>481</v>
      </c>
      <c r="E754" s="18" t="n">
        <v>1</v>
      </c>
      <c r="F754" s="16" t="s">
        <v>41</v>
      </c>
      <c r="G754" s="18" t="n">
        <v>5</v>
      </c>
      <c r="H754" s="16" t="n">
        <v>8.4</v>
      </c>
      <c r="I754" s="18" t="n">
        <v>17</v>
      </c>
      <c r="J754" s="19" t="n">
        <v>3.1</v>
      </c>
      <c r="K754" s="19" t="n">
        <v>3.1</v>
      </c>
      <c r="L754" s="19" t="n">
        <v>2.99</v>
      </c>
      <c r="M754" s="19" t="n">
        <f aca="false">IF(J754&gt;0,J754,K754)*E754</f>
        <v>3.1</v>
      </c>
      <c r="N754" s="20"/>
      <c r="O754" s="21" t="n">
        <f aca="false">IF(R754="","",ROUND(R754*(1-Premissas!$B$4),4))</f>
        <v>2.9735</v>
      </c>
      <c r="P754" s="22"/>
      <c r="Q754" s="22"/>
      <c r="R754" s="23" t="n">
        <v>3.13</v>
      </c>
      <c r="S754" s="24"/>
      <c r="T754" s="24"/>
      <c r="U754" s="25" t="n">
        <v>1002</v>
      </c>
      <c r="V754" s="19" t="n">
        <f aca="false">IF(COUNT(N754:Q754)=0,"",MIN(N754:Q754))</f>
        <v>2.9735</v>
      </c>
      <c r="W754" s="16" t="str">
        <f aca="false">IF(V754="","",INDEX($N$4:$Q$4,MATCH(V754,N754:Q754,0)))</f>
        <v>MEDCENTRO</v>
      </c>
      <c r="X754" s="19" t="str">
        <f aca="false">IF(COUNT(N754:Q754)&lt;2,"",SMALL(N754:Q754,2))</f>
        <v/>
      </c>
      <c r="Y754" s="26" t="n">
        <f aca="false">IF(OR(V754="",M754=0),"",V754/M754-1)</f>
        <v>-0.0408064516129032</v>
      </c>
      <c r="Z754" s="26" t="n">
        <f aca="false">IF(OR(V754="",L754=""),"",V754/(L754*E754)-1)</f>
        <v>-0.00551839464882953</v>
      </c>
      <c r="AA754" s="16" t="str">
        <f aca="false">IF(V754="","SEM OFERTA",IF(OR(Y754&gt;Premissas!$B$11,Y754&lt;Premissas!$B$12),"VERIFICAR - UNIDADE/EMBALAGEM",IF(Y754&gt;Premissas!$B$6,"NÃO COMPRAR - REAJUSTE &gt;5%","COMPRAR")))</f>
        <v>COMPRAR</v>
      </c>
      <c r="AB754" s="18" t="n">
        <f aca="false">IF(W754="DIMEC",S754,IF(W754="MEDCENTRO",U754,""))</f>
        <v>1002</v>
      </c>
      <c r="AC754" s="18" t="n">
        <f aca="false">IF(AA754&lt;&gt;"COMPRAR",0,IF(AB754="",I754,MIN(I754,AB754)))</f>
        <v>17</v>
      </c>
      <c r="AD754" s="19" t="n">
        <f aca="false">IF(AC754&gt;0,AC754*V754,0)</f>
        <v>50.5495</v>
      </c>
      <c r="AE754" s="19" t="n">
        <f aca="false">IF(AC754&gt;0,(M754-V754)*AC754,0)</f>
        <v>2.1505</v>
      </c>
      <c r="AF754" s="16" t="str">
        <f aca="false">IF(AA754&lt;&gt;"COMPRAR","",IF(AB754="",IF(X754="","",IF(X754-V754&lt;0.01,"EMPATE TÉCNICO","")),IF(AB754&lt;I754,"ESTOQUE INSUFICIENTE",IF(X754="","",IF(X754-V754&lt;0.01,"EMPATE TÉCNICO","")))))</f>
        <v/>
      </c>
      <c r="AG754" s="16" t="s">
        <v>490</v>
      </c>
      <c r="AH754" s="16" t="s">
        <v>2106</v>
      </c>
    </row>
    <row r="755" customFormat="false" ht="15" hidden="false" customHeight="false" outlineLevel="0" collapsed="false">
      <c r="A755" s="16" t="s">
        <v>2444</v>
      </c>
      <c r="B755" s="17" t="s">
        <v>2445</v>
      </c>
      <c r="C755" s="16" t="s">
        <v>2446</v>
      </c>
      <c r="D755" s="16" t="s">
        <v>2152</v>
      </c>
      <c r="E755" s="18" t="n">
        <v>1</v>
      </c>
      <c r="F755" s="16" t="s">
        <v>43</v>
      </c>
      <c r="G755" s="18" t="n">
        <v>0</v>
      </c>
      <c r="H755" s="16" t="n">
        <v>0.4</v>
      </c>
      <c r="I755" s="18" t="n">
        <v>1</v>
      </c>
      <c r="J755" s="19" t="n">
        <v>9.69</v>
      </c>
      <c r="K755" s="19" t="n">
        <v>9.69</v>
      </c>
      <c r="L755" s="19" t="n">
        <v>9.69</v>
      </c>
      <c r="M755" s="19" t="n">
        <f aca="false">IF(J755&gt;0,J755,K755)*E755</f>
        <v>9.69</v>
      </c>
      <c r="N755" s="20" t="n">
        <v>9.88</v>
      </c>
      <c r="O755" s="21" t="n">
        <f aca="false">IF(R755="","",ROUND(R755*(1-Premissas!$B$4),4))</f>
        <v>9.8325</v>
      </c>
      <c r="P755" s="22"/>
      <c r="Q755" s="22"/>
      <c r="R755" s="23" t="n">
        <v>10.35</v>
      </c>
      <c r="S755" s="24" t="n">
        <v>502</v>
      </c>
      <c r="T755" s="24" t="n">
        <v>48</v>
      </c>
      <c r="U755" s="25" t="n">
        <v>128</v>
      </c>
      <c r="V755" s="19" t="n">
        <f aca="false">IF(COUNT(N755:Q755)=0,"",MIN(N755:Q755))</f>
        <v>9.8325</v>
      </c>
      <c r="W755" s="16" t="str">
        <f aca="false">IF(V755="","",INDEX($N$4:$Q$4,MATCH(V755,N755:Q755,0)))</f>
        <v>MEDCENTRO</v>
      </c>
      <c r="X755" s="19" t="n">
        <f aca="false">IF(COUNT(N755:Q755)&lt;2,"",SMALL(N755:Q755,2))</f>
        <v>9.88</v>
      </c>
      <c r="Y755" s="26" t="n">
        <f aca="false">IF(OR(V755="",M755=0),"",V755/M755-1)</f>
        <v>0.0147058823529411</v>
      </c>
      <c r="Z755" s="26" t="n">
        <f aca="false">IF(OR(V755="",L755=""),"",V755/(L755*E755)-1)</f>
        <v>0.0147058823529411</v>
      </c>
      <c r="AA755" s="16" t="str">
        <f aca="false">IF(V755="","SEM OFERTA",IF(OR(Y755&gt;Premissas!$B$11,Y755&lt;Premissas!$B$12),"VERIFICAR - UNIDADE/EMBALAGEM",IF(Y755&gt;Premissas!$B$6,"NÃO COMPRAR - REAJUSTE &gt;5%","COMPRAR")))</f>
        <v>COMPRAR</v>
      </c>
      <c r="AB755" s="18" t="n">
        <f aca="false">IF(W755="DIMEC",S755,IF(W755="MEDCENTRO",U755,""))</f>
        <v>128</v>
      </c>
      <c r="AC755" s="18" t="n">
        <f aca="false">IF(AA755&lt;&gt;"COMPRAR",0,IF(AB755="",I755,MIN(I755,AB755)))</f>
        <v>1</v>
      </c>
      <c r="AD755" s="19" t="n">
        <f aca="false">IF(AC755&gt;0,AC755*V755,0)</f>
        <v>9.8325</v>
      </c>
      <c r="AE755" s="19" t="n">
        <f aca="false">IF(AC755&gt;0,(M755-V755)*AC755,0)</f>
        <v>-0.1425</v>
      </c>
      <c r="AF755" s="16" t="str">
        <f aca="false">IF(AA755&lt;&gt;"COMPRAR","",IF(AB755="",IF(X755="","",IF(X755-V755&lt;0.01,"EMPATE TÉCNICO","")),IF(AB755&lt;I755,"ESTOQUE INSUFICIENTE",IF(X755="","",IF(X755-V755&lt;0.01,"EMPATE TÉCNICO","")))))</f>
        <v/>
      </c>
      <c r="AG755" s="16"/>
      <c r="AH755" s="16" t="s">
        <v>2106</v>
      </c>
    </row>
    <row r="756" customFormat="false" ht="15" hidden="false" customHeight="false" outlineLevel="0" collapsed="false">
      <c r="A756" s="16" t="s">
        <v>2447</v>
      </c>
      <c r="B756" s="17" t="s">
        <v>2448</v>
      </c>
      <c r="C756" s="16" t="s">
        <v>2449</v>
      </c>
      <c r="D756" s="16" t="s">
        <v>1065</v>
      </c>
      <c r="E756" s="18" t="n">
        <v>1</v>
      </c>
      <c r="F756" s="16" t="s">
        <v>41</v>
      </c>
      <c r="G756" s="18" t="n">
        <v>41</v>
      </c>
      <c r="H756" s="16" t="n">
        <v>25</v>
      </c>
      <c r="I756" s="18" t="n">
        <v>24</v>
      </c>
      <c r="J756" s="19" t="n">
        <v>10.99</v>
      </c>
      <c r="K756" s="19" t="n">
        <v>10.99</v>
      </c>
      <c r="L756" s="19" t="n">
        <v>10.99</v>
      </c>
      <c r="M756" s="19" t="n">
        <f aca="false">IF(J756&gt;0,J756,K756)*E756</f>
        <v>10.99</v>
      </c>
      <c r="N756" s="20" t="n">
        <v>10.84</v>
      </c>
      <c r="O756" s="21" t="n">
        <f aca="false">IF(R756="","",ROUND(R756*(1-Premissas!$B$4),4))</f>
        <v>13.0815</v>
      </c>
      <c r="P756" s="22"/>
      <c r="Q756" s="22"/>
      <c r="R756" s="23" t="n">
        <v>13.77</v>
      </c>
      <c r="S756" s="24" t="n">
        <v>12445</v>
      </c>
      <c r="T756" s="24" t="n">
        <v>40</v>
      </c>
      <c r="U756" s="25" t="n">
        <v>2725</v>
      </c>
      <c r="V756" s="19" t="n">
        <f aca="false">IF(COUNT(N756:Q756)=0,"",MIN(N756:Q756))</f>
        <v>10.84</v>
      </c>
      <c r="W756" s="16" t="str">
        <f aca="false">IF(V756="","",INDEX($N$4:$Q$4,MATCH(V756,N756:Q756,0)))</f>
        <v>DIMEC</v>
      </c>
      <c r="X756" s="19" t="n">
        <f aca="false">IF(COUNT(N756:Q756)&lt;2,"",SMALL(N756:Q756,2))</f>
        <v>13.0815</v>
      </c>
      <c r="Y756" s="26" t="n">
        <f aca="false">IF(OR(V756="",M756=0),"",V756/M756-1)</f>
        <v>-0.0136487716105551</v>
      </c>
      <c r="Z756" s="26" t="n">
        <f aca="false">IF(OR(V756="",L756=""),"",V756/(L756*E756)-1)</f>
        <v>-0.0136487716105551</v>
      </c>
      <c r="AA756" s="16" t="str">
        <f aca="false">IF(V756="","SEM OFERTA",IF(OR(Y756&gt;Premissas!$B$11,Y756&lt;Premissas!$B$12),"VERIFICAR - UNIDADE/EMBALAGEM",IF(Y756&gt;Premissas!$B$6,"NÃO COMPRAR - REAJUSTE &gt;5%","COMPRAR")))</f>
        <v>COMPRAR</v>
      </c>
      <c r="AB756" s="18" t="n">
        <f aca="false">IF(W756="DIMEC",S756,IF(W756="MEDCENTRO",U756,""))</f>
        <v>12445</v>
      </c>
      <c r="AC756" s="18" t="n">
        <f aca="false">IF(AA756&lt;&gt;"COMPRAR",0,IF(AB756="",I756,MIN(I756,AB756)))</f>
        <v>24</v>
      </c>
      <c r="AD756" s="19" t="n">
        <f aca="false">IF(AC756&gt;0,AC756*V756,0)</f>
        <v>260.16</v>
      </c>
      <c r="AE756" s="19" t="n">
        <f aca="false">IF(AC756&gt;0,(M756-V756)*AC756,0)</f>
        <v>3.60000000000001</v>
      </c>
      <c r="AF756" s="16" t="str">
        <f aca="false">IF(AA756&lt;&gt;"COMPRAR","",IF(AB756="",IF(X756="","",IF(X756-V756&lt;0.01,"EMPATE TÉCNICO","")),IF(AB756&lt;I756,"ESTOQUE INSUFICIENTE",IF(X756="","",IF(X756-V756&lt;0.01,"EMPATE TÉCNICO","")))))</f>
        <v/>
      </c>
      <c r="AG756" s="16" t="s">
        <v>298</v>
      </c>
      <c r="AH756" s="16" t="s">
        <v>2106</v>
      </c>
    </row>
    <row r="757" customFormat="false" ht="15" hidden="false" customHeight="false" outlineLevel="0" collapsed="false">
      <c r="A757" s="16" t="s">
        <v>2450</v>
      </c>
      <c r="B757" s="17" t="s">
        <v>2451</v>
      </c>
      <c r="C757" s="16" t="s">
        <v>2452</v>
      </c>
      <c r="D757" s="16" t="s">
        <v>1065</v>
      </c>
      <c r="E757" s="18" t="n">
        <v>1</v>
      </c>
      <c r="F757" s="16" t="s">
        <v>43</v>
      </c>
      <c r="G757" s="18" t="n">
        <v>6</v>
      </c>
      <c r="H757" s="16" t="n">
        <v>3.2</v>
      </c>
      <c r="I757" s="18" t="n">
        <v>3</v>
      </c>
      <c r="J757" s="19" t="n">
        <v>8.46</v>
      </c>
      <c r="K757" s="19" t="n">
        <v>8.46</v>
      </c>
      <c r="L757" s="19" t="n">
        <v>8.46</v>
      </c>
      <c r="M757" s="19" t="n">
        <f aca="false">IF(J757&gt;0,J757,K757)*E757</f>
        <v>8.46</v>
      </c>
      <c r="N757" s="20" t="n">
        <v>8.53</v>
      </c>
      <c r="O757" s="21" t="str">
        <f aca="false">IF(R757="","",ROUND(R757*(1-Premissas!$B$4),4))</f>
        <v/>
      </c>
      <c r="P757" s="22"/>
      <c r="Q757" s="22"/>
      <c r="R757" s="23"/>
      <c r="S757" s="24" t="n">
        <v>266</v>
      </c>
      <c r="T757" s="24" t="n">
        <v>100</v>
      </c>
      <c r="U757" s="25"/>
      <c r="V757" s="19" t="n">
        <f aca="false">IF(COUNT(N757:Q757)=0,"",MIN(N757:Q757))</f>
        <v>8.53</v>
      </c>
      <c r="W757" s="16" t="str">
        <f aca="false">IF(V757="","",INDEX($N$4:$Q$4,MATCH(V757,N757:Q757,0)))</f>
        <v>DIMEC</v>
      </c>
      <c r="X757" s="19" t="str">
        <f aca="false">IF(COUNT(N757:Q757)&lt;2,"",SMALL(N757:Q757,2))</f>
        <v/>
      </c>
      <c r="Y757" s="26" t="n">
        <f aca="false">IF(OR(V757="",M757=0),"",V757/M757-1)</f>
        <v>0.00827423167848673</v>
      </c>
      <c r="Z757" s="26" t="n">
        <f aca="false">IF(OR(V757="",L757=""),"",V757/(L757*E757)-1)</f>
        <v>0.00827423167848673</v>
      </c>
      <c r="AA757" s="16" t="str">
        <f aca="false">IF(V757="","SEM OFERTA",IF(OR(Y757&gt;Premissas!$B$11,Y757&lt;Premissas!$B$12),"VERIFICAR - UNIDADE/EMBALAGEM",IF(Y757&gt;Premissas!$B$6,"NÃO COMPRAR - REAJUSTE &gt;5%","COMPRAR")))</f>
        <v>COMPRAR</v>
      </c>
      <c r="AB757" s="18" t="n">
        <f aca="false">IF(W757="DIMEC",S757,IF(W757="MEDCENTRO",U757,""))</f>
        <v>266</v>
      </c>
      <c r="AC757" s="18" t="n">
        <f aca="false">IF(AA757&lt;&gt;"COMPRAR",0,IF(AB757="",I757,MIN(I757,AB757)))</f>
        <v>3</v>
      </c>
      <c r="AD757" s="19" t="n">
        <f aca="false">IF(AC757&gt;0,AC757*V757,0)</f>
        <v>25.59</v>
      </c>
      <c r="AE757" s="19" t="n">
        <f aca="false">IF(AC757&gt;0,(M757-V757)*AC757,0)</f>
        <v>-0.209999999999996</v>
      </c>
      <c r="AF757" s="16" t="str">
        <f aca="false">IF(AA757&lt;&gt;"COMPRAR","",IF(AB757="",IF(X757="","",IF(X757-V757&lt;0.01,"EMPATE TÉCNICO","")),IF(AB757&lt;I757,"ESTOQUE INSUFICIENTE",IF(X757="","",IF(X757-V757&lt;0.01,"EMPATE TÉCNICO","")))))</f>
        <v/>
      </c>
      <c r="AG757" s="16" t="s">
        <v>298</v>
      </c>
      <c r="AH757" s="16" t="s">
        <v>2106</v>
      </c>
    </row>
    <row r="758" customFormat="false" ht="15" hidden="false" customHeight="false" outlineLevel="0" collapsed="false">
      <c r="A758" s="16" t="s">
        <v>2453</v>
      </c>
      <c r="B758" s="17" t="s">
        <v>2454</v>
      </c>
      <c r="C758" s="16" t="s">
        <v>2455</v>
      </c>
      <c r="D758" s="16" t="s">
        <v>1857</v>
      </c>
      <c r="E758" s="18" t="n">
        <v>1</v>
      </c>
      <c r="F758" s="16" t="s">
        <v>43</v>
      </c>
      <c r="G758" s="18" t="n">
        <v>0</v>
      </c>
      <c r="H758" s="16" t="n">
        <v>0.8</v>
      </c>
      <c r="I758" s="18" t="n">
        <v>3</v>
      </c>
      <c r="J758" s="19" t="n">
        <v>13.54</v>
      </c>
      <c r="K758" s="19" t="n">
        <v>13.54</v>
      </c>
      <c r="L758" s="19" t="n">
        <v>13.54</v>
      </c>
      <c r="M758" s="19" t="n">
        <f aca="false">IF(J758&gt;0,J758,K758)*E758</f>
        <v>13.54</v>
      </c>
      <c r="N758" s="20" t="n">
        <v>15.38</v>
      </c>
      <c r="O758" s="21" t="n">
        <f aca="false">IF(R758="","",ROUND(R758*(1-Premissas!$B$4),4))</f>
        <v>15.542</v>
      </c>
      <c r="P758" s="22"/>
      <c r="Q758" s="22"/>
      <c r="R758" s="23" t="n">
        <v>16.36</v>
      </c>
      <c r="S758" s="24" t="n">
        <v>305</v>
      </c>
      <c r="T758" s="24" t="n">
        <v>12</v>
      </c>
      <c r="U758" s="25" t="n">
        <v>1035</v>
      </c>
      <c r="V758" s="19" t="n">
        <f aca="false">IF(COUNT(N758:Q758)=0,"",MIN(N758:Q758))</f>
        <v>15.38</v>
      </c>
      <c r="W758" s="16" t="str">
        <f aca="false">IF(V758="","",INDEX($N$4:$Q$4,MATCH(V758,N758:Q758,0)))</f>
        <v>DIMEC</v>
      </c>
      <c r="X758" s="19" t="n">
        <f aca="false">IF(COUNT(N758:Q758)&lt;2,"",SMALL(N758:Q758,2))</f>
        <v>15.542</v>
      </c>
      <c r="Y758" s="26" t="n">
        <f aca="false">IF(OR(V758="",M758=0),"",V758/M758-1)</f>
        <v>0.13589364844904</v>
      </c>
      <c r="Z758" s="26" t="n">
        <f aca="false">IF(OR(V758="",L758=""),"",V758/(L758*E758)-1)</f>
        <v>0.13589364844904</v>
      </c>
      <c r="AA758" s="16" t="str">
        <f aca="false">IF(V758="","SEM OFERTA",IF(OR(Y758&gt;Premissas!$B$11,Y758&lt;Premissas!$B$12),"VERIFICAR - UNIDADE/EMBALAGEM",IF(Y758&gt;Premissas!$B$6,"NÃO COMPRAR - REAJUSTE &gt;5%","COMPRAR")))</f>
        <v>NÃO COMPRAR - REAJUSTE &gt;5%</v>
      </c>
      <c r="AB758" s="18" t="n">
        <f aca="false">IF(W758="DIMEC",S758,IF(W758="MEDCENTRO",U758,""))</f>
        <v>305</v>
      </c>
      <c r="AC758" s="18" t="n">
        <f aca="false">IF(AA758&lt;&gt;"COMPRAR",0,IF(AB758="",I758,MIN(I758,AB758)))</f>
        <v>0</v>
      </c>
      <c r="AD758" s="19" t="n">
        <f aca="false">IF(AC758&gt;0,AC758*V758,0)</f>
        <v>0</v>
      </c>
      <c r="AE758" s="19" t="n">
        <f aca="false">IF(AC758&gt;0,(M758-V758)*AC758,0)</f>
        <v>0</v>
      </c>
      <c r="AF758" s="16" t="str">
        <f aca="false">IF(AA758&lt;&gt;"COMPRAR","",IF(AB758="",IF(X758="","",IF(X758-V758&lt;0.01,"EMPATE TÉCNICO","")),IF(AB758&lt;I758,"ESTOQUE INSUFICIENTE",IF(X758="","",IF(X758-V758&lt;0.01,"EMPATE TÉCNICO","")))))</f>
        <v/>
      </c>
      <c r="AG758" s="16" t="s">
        <v>139</v>
      </c>
      <c r="AH758" s="16" t="s">
        <v>2106</v>
      </c>
    </row>
    <row r="759" customFormat="false" ht="15" hidden="false" customHeight="false" outlineLevel="0" collapsed="false">
      <c r="A759" s="16" t="s">
        <v>2456</v>
      </c>
      <c r="B759" s="17" t="s">
        <v>2457</v>
      </c>
      <c r="C759" s="16" t="s">
        <v>2458</v>
      </c>
      <c r="D759" s="16" t="s">
        <v>505</v>
      </c>
      <c r="E759" s="18" t="n">
        <v>1</v>
      </c>
      <c r="F759" s="16" t="s">
        <v>42</v>
      </c>
      <c r="G759" s="18" t="n">
        <v>3</v>
      </c>
      <c r="H759" s="16" t="n">
        <v>3.6</v>
      </c>
      <c r="I759" s="18" t="n">
        <v>7</v>
      </c>
      <c r="J759" s="19" t="n">
        <v>4.96</v>
      </c>
      <c r="K759" s="19" t="n">
        <v>4.96</v>
      </c>
      <c r="L759" s="19" t="n">
        <v>4.46</v>
      </c>
      <c r="M759" s="19" t="n">
        <f aca="false">IF(J759&gt;0,J759,K759)*E759</f>
        <v>4.96</v>
      </c>
      <c r="N759" s="20" t="n">
        <v>4.46</v>
      </c>
      <c r="O759" s="21" t="str">
        <f aca="false">IF(R759="","",ROUND(R759*(1-Premissas!$B$4),4))</f>
        <v/>
      </c>
      <c r="P759" s="22"/>
      <c r="Q759" s="22"/>
      <c r="R759" s="23"/>
      <c r="S759" s="24" t="n">
        <v>464</v>
      </c>
      <c r="T759" s="24" t="n">
        <v>60</v>
      </c>
      <c r="U759" s="25"/>
      <c r="V759" s="19" t="n">
        <f aca="false">IF(COUNT(N759:Q759)=0,"",MIN(N759:Q759))</f>
        <v>4.46</v>
      </c>
      <c r="W759" s="16" t="str">
        <f aca="false">IF(V759="","",INDEX($N$4:$Q$4,MATCH(V759,N759:Q759,0)))</f>
        <v>DIMEC</v>
      </c>
      <c r="X759" s="19" t="str">
        <f aca="false">IF(COUNT(N759:Q759)&lt;2,"",SMALL(N759:Q759,2))</f>
        <v/>
      </c>
      <c r="Y759" s="26" t="n">
        <f aca="false">IF(OR(V759="",M759=0),"",V759/M759-1)</f>
        <v>-0.100806451612903</v>
      </c>
      <c r="Z759" s="26" t="n">
        <f aca="false">IF(OR(V759="",L759=""),"",V759/(L759*E759)-1)</f>
        <v>0</v>
      </c>
      <c r="AA759" s="16" t="str">
        <f aca="false">IF(V759="","SEM OFERTA",IF(OR(Y759&gt;Premissas!$B$11,Y759&lt;Premissas!$B$12),"VERIFICAR - UNIDADE/EMBALAGEM",IF(Y759&gt;Premissas!$B$6,"NÃO COMPRAR - REAJUSTE &gt;5%","COMPRAR")))</f>
        <v>COMPRAR</v>
      </c>
      <c r="AB759" s="18" t="n">
        <f aca="false">IF(W759="DIMEC",S759,IF(W759="MEDCENTRO",U759,""))</f>
        <v>464</v>
      </c>
      <c r="AC759" s="18" t="n">
        <f aca="false">IF(AA759&lt;&gt;"COMPRAR",0,IF(AB759="",I759,MIN(I759,AB759)))</f>
        <v>7</v>
      </c>
      <c r="AD759" s="19" t="n">
        <f aca="false">IF(AC759&gt;0,AC759*V759,0)</f>
        <v>31.22</v>
      </c>
      <c r="AE759" s="19" t="n">
        <f aca="false">IF(AC759&gt;0,(M759-V759)*AC759,0)</f>
        <v>3.5</v>
      </c>
      <c r="AF759" s="16" t="str">
        <f aca="false">IF(AA759&lt;&gt;"COMPRAR","",IF(AB759="",IF(X759="","",IF(X759-V759&lt;0.01,"EMPATE TÉCNICO","")),IF(AB759&lt;I759,"ESTOQUE INSUFICIENTE",IF(X759="","",IF(X759-V759&lt;0.01,"EMPATE TÉCNICO","")))))</f>
        <v/>
      </c>
      <c r="AG759" s="16" t="s">
        <v>304</v>
      </c>
      <c r="AH759" s="16" t="s">
        <v>2106</v>
      </c>
    </row>
    <row r="760" customFormat="false" ht="15" hidden="false" customHeight="false" outlineLevel="0" collapsed="false">
      <c r="A760" s="16" t="s">
        <v>2459</v>
      </c>
      <c r="B760" s="17" t="s">
        <v>2460</v>
      </c>
      <c r="C760" s="16" t="s">
        <v>2461</v>
      </c>
      <c r="D760" s="16" t="s">
        <v>505</v>
      </c>
      <c r="E760" s="18" t="n">
        <v>1</v>
      </c>
      <c r="F760" s="16" t="s">
        <v>42</v>
      </c>
      <c r="G760" s="18" t="n">
        <v>1</v>
      </c>
      <c r="H760" s="16" t="n">
        <v>3.3</v>
      </c>
      <c r="I760" s="18" t="n">
        <v>8</v>
      </c>
      <c r="J760" s="19" t="n">
        <v>4.38</v>
      </c>
      <c r="K760" s="19" t="n">
        <v>4.38</v>
      </c>
      <c r="L760" s="19" t="n">
        <v>4.38</v>
      </c>
      <c r="M760" s="19" t="n">
        <f aca="false">IF(J760&gt;0,J760,K760)*E760</f>
        <v>4.38</v>
      </c>
      <c r="N760" s="20" t="n">
        <v>4.38</v>
      </c>
      <c r="O760" s="21" t="str">
        <f aca="false">IF(R760="","",ROUND(R760*(1-Premissas!$B$4),4))</f>
        <v/>
      </c>
      <c r="P760" s="22"/>
      <c r="Q760" s="22"/>
      <c r="R760" s="23"/>
      <c r="S760" s="24" t="n">
        <v>205</v>
      </c>
      <c r="T760" s="24" t="n">
        <v>60</v>
      </c>
      <c r="U760" s="25"/>
      <c r="V760" s="19" t="n">
        <f aca="false">IF(COUNT(N760:Q760)=0,"",MIN(N760:Q760))</f>
        <v>4.38</v>
      </c>
      <c r="W760" s="16" t="str">
        <f aca="false">IF(V760="","",INDEX($N$4:$Q$4,MATCH(V760,N760:Q760,0)))</f>
        <v>DIMEC</v>
      </c>
      <c r="X760" s="19" t="str">
        <f aca="false">IF(COUNT(N760:Q760)&lt;2,"",SMALL(N760:Q760,2))</f>
        <v/>
      </c>
      <c r="Y760" s="26" t="n">
        <f aca="false">IF(OR(V760="",M760=0),"",V760/M760-1)</f>
        <v>0</v>
      </c>
      <c r="Z760" s="26" t="n">
        <f aca="false">IF(OR(V760="",L760=""),"",V760/(L760*E760)-1)</f>
        <v>0</v>
      </c>
      <c r="AA760" s="16" t="str">
        <f aca="false">IF(V760="","SEM OFERTA",IF(OR(Y760&gt;Premissas!$B$11,Y760&lt;Premissas!$B$12),"VERIFICAR - UNIDADE/EMBALAGEM",IF(Y760&gt;Premissas!$B$6,"NÃO COMPRAR - REAJUSTE &gt;5%","COMPRAR")))</f>
        <v>COMPRAR</v>
      </c>
      <c r="AB760" s="18" t="n">
        <f aca="false">IF(W760="DIMEC",S760,IF(W760="MEDCENTRO",U760,""))</f>
        <v>205</v>
      </c>
      <c r="AC760" s="18" t="n">
        <f aca="false">IF(AA760&lt;&gt;"COMPRAR",0,IF(AB760="",I760,MIN(I760,AB760)))</f>
        <v>8</v>
      </c>
      <c r="AD760" s="19" t="n">
        <f aca="false">IF(AC760&gt;0,AC760*V760,0)</f>
        <v>35.04</v>
      </c>
      <c r="AE760" s="19" t="n">
        <f aca="false">IF(AC760&gt;0,(M760-V760)*AC760,0)</f>
        <v>0</v>
      </c>
      <c r="AF760" s="16" t="str">
        <f aca="false">IF(AA760&lt;&gt;"COMPRAR","",IF(AB760="",IF(X760="","",IF(X760-V760&lt;0.01,"EMPATE TÉCNICO","")),IF(AB760&lt;I760,"ESTOQUE INSUFICIENTE",IF(X760="","",IF(X760-V760&lt;0.01,"EMPATE TÉCNICO","")))))</f>
        <v/>
      </c>
      <c r="AG760" s="16" t="s">
        <v>304</v>
      </c>
      <c r="AH760" s="16" t="s">
        <v>2106</v>
      </c>
    </row>
    <row r="761" customFormat="false" ht="15" hidden="false" customHeight="false" outlineLevel="0" collapsed="false">
      <c r="A761" s="16" t="s">
        <v>2462</v>
      </c>
      <c r="B761" s="17" t="s">
        <v>2463</v>
      </c>
      <c r="C761" s="16" t="s">
        <v>2464</v>
      </c>
      <c r="D761" s="16" t="s">
        <v>505</v>
      </c>
      <c r="E761" s="18" t="n">
        <v>1</v>
      </c>
      <c r="F761" s="16" t="s">
        <v>42</v>
      </c>
      <c r="G761" s="18" t="n">
        <v>1</v>
      </c>
      <c r="H761" s="16" t="n">
        <v>5.4</v>
      </c>
      <c r="I761" s="18" t="n">
        <v>13</v>
      </c>
      <c r="J761" s="19" t="n">
        <v>4.36</v>
      </c>
      <c r="K761" s="19" t="n">
        <v>4.36</v>
      </c>
      <c r="L761" s="19" t="n">
        <v>4.36</v>
      </c>
      <c r="M761" s="19" t="n">
        <f aca="false">IF(J761&gt;0,J761,K761)*E761</f>
        <v>4.36</v>
      </c>
      <c r="N761" s="20" t="n">
        <v>4.36</v>
      </c>
      <c r="O761" s="21" t="str">
        <f aca="false">IF(R761="","",ROUND(R761*(1-Premissas!$B$4),4))</f>
        <v/>
      </c>
      <c r="P761" s="22"/>
      <c r="Q761" s="22"/>
      <c r="R761" s="23"/>
      <c r="S761" s="24" t="n">
        <v>163</v>
      </c>
      <c r="T761" s="24" t="n">
        <v>60</v>
      </c>
      <c r="U761" s="25"/>
      <c r="V761" s="19" t="n">
        <f aca="false">IF(COUNT(N761:Q761)=0,"",MIN(N761:Q761))</f>
        <v>4.36</v>
      </c>
      <c r="W761" s="16" t="str">
        <f aca="false">IF(V761="","",INDEX($N$4:$Q$4,MATCH(V761,N761:Q761,0)))</f>
        <v>DIMEC</v>
      </c>
      <c r="X761" s="19" t="str">
        <f aca="false">IF(COUNT(N761:Q761)&lt;2,"",SMALL(N761:Q761,2))</f>
        <v/>
      </c>
      <c r="Y761" s="26" t="n">
        <f aca="false">IF(OR(V761="",M761=0),"",V761/M761-1)</f>
        <v>0</v>
      </c>
      <c r="Z761" s="26" t="n">
        <f aca="false">IF(OR(V761="",L761=""),"",V761/(L761*E761)-1)</f>
        <v>0</v>
      </c>
      <c r="AA761" s="16" t="str">
        <f aca="false">IF(V761="","SEM OFERTA",IF(OR(Y761&gt;Premissas!$B$11,Y761&lt;Premissas!$B$12),"VERIFICAR - UNIDADE/EMBALAGEM",IF(Y761&gt;Premissas!$B$6,"NÃO COMPRAR - REAJUSTE &gt;5%","COMPRAR")))</f>
        <v>COMPRAR</v>
      </c>
      <c r="AB761" s="18" t="n">
        <f aca="false">IF(W761="DIMEC",S761,IF(W761="MEDCENTRO",U761,""))</f>
        <v>163</v>
      </c>
      <c r="AC761" s="18" t="n">
        <f aca="false">IF(AA761&lt;&gt;"COMPRAR",0,IF(AB761="",I761,MIN(I761,AB761)))</f>
        <v>13</v>
      </c>
      <c r="AD761" s="19" t="n">
        <f aca="false">IF(AC761&gt;0,AC761*V761,0)</f>
        <v>56.68</v>
      </c>
      <c r="AE761" s="19" t="n">
        <f aca="false">IF(AC761&gt;0,(M761-V761)*AC761,0)</f>
        <v>0</v>
      </c>
      <c r="AF761" s="16" t="str">
        <f aca="false">IF(AA761&lt;&gt;"COMPRAR","",IF(AB761="",IF(X761="","",IF(X761-V761&lt;0.01,"EMPATE TÉCNICO","")),IF(AB761&lt;I761,"ESTOQUE INSUFICIENTE",IF(X761="","",IF(X761-V761&lt;0.01,"EMPATE TÉCNICO","")))))</f>
        <v/>
      </c>
      <c r="AG761" s="16" t="s">
        <v>304</v>
      </c>
      <c r="AH761" s="16" t="s">
        <v>2106</v>
      </c>
    </row>
    <row r="762" customFormat="false" ht="15" hidden="false" customHeight="false" outlineLevel="0" collapsed="false">
      <c r="A762" s="16" t="s">
        <v>2465</v>
      </c>
      <c r="B762" s="17" t="s">
        <v>2466</v>
      </c>
      <c r="C762" s="16" t="s">
        <v>2467</v>
      </c>
      <c r="D762" s="16" t="s">
        <v>505</v>
      </c>
      <c r="E762" s="18" t="n">
        <v>1</v>
      </c>
      <c r="F762" s="16" t="s">
        <v>42</v>
      </c>
      <c r="G762" s="18" t="n">
        <v>5</v>
      </c>
      <c r="H762" s="16" t="n">
        <v>3.6</v>
      </c>
      <c r="I762" s="18" t="n">
        <v>5</v>
      </c>
      <c r="J762" s="19" t="n">
        <v>4.39</v>
      </c>
      <c r="K762" s="19" t="n">
        <v>4.39</v>
      </c>
      <c r="L762" s="19" t="n">
        <v>4.39</v>
      </c>
      <c r="M762" s="19" t="n">
        <f aca="false">IF(J762&gt;0,J762,K762)*E762</f>
        <v>4.39</v>
      </c>
      <c r="N762" s="20" t="n">
        <v>4.39</v>
      </c>
      <c r="O762" s="21" t="str">
        <f aca="false">IF(R762="","",ROUND(R762*(1-Premissas!$B$4),4))</f>
        <v/>
      </c>
      <c r="P762" s="22"/>
      <c r="Q762" s="22"/>
      <c r="R762" s="23"/>
      <c r="S762" s="24" t="n">
        <v>203</v>
      </c>
      <c r="T762" s="24" t="n">
        <v>60</v>
      </c>
      <c r="U762" s="25"/>
      <c r="V762" s="19" t="n">
        <f aca="false">IF(COUNT(N762:Q762)=0,"",MIN(N762:Q762))</f>
        <v>4.39</v>
      </c>
      <c r="W762" s="16" t="str">
        <f aca="false">IF(V762="","",INDEX($N$4:$Q$4,MATCH(V762,N762:Q762,0)))</f>
        <v>DIMEC</v>
      </c>
      <c r="X762" s="19" t="str">
        <f aca="false">IF(COUNT(N762:Q762)&lt;2,"",SMALL(N762:Q762,2))</f>
        <v/>
      </c>
      <c r="Y762" s="26" t="n">
        <f aca="false">IF(OR(V762="",M762=0),"",V762/M762-1)</f>
        <v>0</v>
      </c>
      <c r="Z762" s="26" t="n">
        <f aca="false">IF(OR(V762="",L762=""),"",V762/(L762*E762)-1)</f>
        <v>0</v>
      </c>
      <c r="AA762" s="16" t="str">
        <f aca="false">IF(V762="","SEM OFERTA",IF(OR(Y762&gt;Premissas!$B$11,Y762&lt;Premissas!$B$12),"VERIFICAR - UNIDADE/EMBALAGEM",IF(Y762&gt;Premissas!$B$6,"NÃO COMPRAR - REAJUSTE &gt;5%","COMPRAR")))</f>
        <v>COMPRAR</v>
      </c>
      <c r="AB762" s="18" t="n">
        <f aca="false">IF(W762="DIMEC",S762,IF(W762="MEDCENTRO",U762,""))</f>
        <v>203</v>
      </c>
      <c r="AC762" s="18" t="n">
        <f aca="false">IF(AA762&lt;&gt;"COMPRAR",0,IF(AB762="",I762,MIN(I762,AB762)))</f>
        <v>5</v>
      </c>
      <c r="AD762" s="19" t="n">
        <f aca="false">IF(AC762&gt;0,AC762*V762,0)</f>
        <v>21.95</v>
      </c>
      <c r="AE762" s="19" t="n">
        <f aca="false">IF(AC762&gt;0,(M762-V762)*AC762,0)</f>
        <v>0</v>
      </c>
      <c r="AF762" s="16" t="str">
        <f aca="false">IF(AA762&lt;&gt;"COMPRAR","",IF(AB762="",IF(X762="","",IF(X762-V762&lt;0.01,"EMPATE TÉCNICO","")),IF(AB762&lt;I762,"ESTOQUE INSUFICIENTE",IF(X762="","",IF(X762-V762&lt;0.01,"EMPATE TÉCNICO","")))))</f>
        <v/>
      </c>
      <c r="AG762" s="16" t="s">
        <v>304</v>
      </c>
      <c r="AH762" s="16" t="s">
        <v>2106</v>
      </c>
    </row>
    <row r="763" customFormat="false" ht="15" hidden="false" customHeight="false" outlineLevel="0" collapsed="false">
      <c r="A763" s="16" t="s">
        <v>2468</v>
      </c>
      <c r="B763" s="17" t="s">
        <v>2469</v>
      </c>
      <c r="C763" s="16" t="s">
        <v>2470</v>
      </c>
      <c r="D763" s="16" t="s">
        <v>505</v>
      </c>
      <c r="E763" s="18" t="n">
        <v>1</v>
      </c>
      <c r="F763" s="16" t="s">
        <v>42</v>
      </c>
      <c r="G763" s="18" t="n">
        <v>5</v>
      </c>
      <c r="H763" s="16" t="n">
        <v>4.3</v>
      </c>
      <c r="I763" s="18" t="n">
        <v>7</v>
      </c>
      <c r="J763" s="19" t="n">
        <v>3.7</v>
      </c>
      <c r="K763" s="19" t="n">
        <v>3.7</v>
      </c>
      <c r="L763" s="19" t="n">
        <v>3.7</v>
      </c>
      <c r="M763" s="19" t="n">
        <f aca="false">IF(J763&gt;0,J763,K763)*E763</f>
        <v>3.7</v>
      </c>
      <c r="N763" s="20" t="n">
        <v>3.72</v>
      </c>
      <c r="O763" s="21" t="str">
        <f aca="false">IF(R763="","",ROUND(R763*(1-Premissas!$B$4),4))</f>
        <v/>
      </c>
      <c r="P763" s="22"/>
      <c r="Q763" s="22"/>
      <c r="R763" s="23"/>
      <c r="S763" s="24" t="n">
        <v>1193</v>
      </c>
      <c r="T763" s="24" t="n">
        <v>60</v>
      </c>
      <c r="U763" s="25"/>
      <c r="V763" s="19" t="n">
        <f aca="false">IF(COUNT(N763:Q763)=0,"",MIN(N763:Q763))</f>
        <v>3.72</v>
      </c>
      <c r="W763" s="16" t="str">
        <f aca="false">IF(V763="","",INDEX($N$4:$Q$4,MATCH(V763,N763:Q763,0)))</f>
        <v>DIMEC</v>
      </c>
      <c r="X763" s="19" t="str">
        <f aca="false">IF(COUNT(N763:Q763)&lt;2,"",SMALL(N763:Q763,2))</f>
        <v/>
      </c>
      <c r="Y763" s="26" t="n">
        <f aca="false">IF(OR(V763="",M763=0),"",V763/M763-1)</f>
        <v>0.00540540540540535</v>
      </c>
      <c r="Z763" s="26" t="n">
        <f aca="false">IF(OR(V763="",L763=""),"",V763/(L763*E763)-1)</f>
        <v>0.00540540540540535</v>
      </c>
      <c r="AA763" s="16" t="str">
        <f aca="false">IF(V763="","SEM OFERTA",IF(OR(Y763&gt;Premissas!$B$11,Y763&lt;Premissas!$B$12),"VERIFICAR - UNIDADE/EMBALAGEM",IF(Y763&gt;Premissas!$B$6,"NÃO COMPRAR - REAJUSTE &gt;5%","COMPRAR")))</f>
        <v>COMPRAR</v>
      </c>
      <c r="AB763" s="18" t="n">
        <f aca="false">IF(W763="DIMEC",S763,IF(W763="MEDCENTRO",U763,""))</f>
        <v>1193</v>
      </c>
      <c r="AC763" s="18" t="n">
        <f aca="false">IF(AA763&lt;&gt;"COMPRAR",0,IF(AB763="",I763,MIN(I763,AB763)))</f>
        <v>7</v>
      </c>
      <c r="AD763" s="19" t="n">
        <f aca="false">IF(AC763&gt;0,AC763*V763,0)</f>
        <v>26.04</v>
      </c>
      <c r="AE763" s="19" t="n">
        <f aca="false">IF(AC763&gt;0,(M763-V763)*AC763,0)</f>
        <v>-0.14</v>
      </c>
      <c r="AF763" s="16" t="str">
        <f aca="false">IF(AA763&lt;&gt;"COMPRAR","",IF(AB763="",IF(X763="","",IF(X763-V763&lt;0.01,"EMPATE TÉCNICO","")),IF(AB763&lt;I763,"ESTOQUE INSUFICIENTE",IF(X763="","",IF(X763-V763&lt;0.01,"EMPATE TÉCNICO","")))))</f>
        <v/>
      </c>
      <c r="AG763" s="16" t="s">
        <v>304</v>
      </c>
      <c r="AH763" s="16" t="s">
        <v>2106</v>
      </c>
    </row>
    <row r="764" customFormat="false" ht="15" hidden="false" customHeight="false" outlineLevel="0" collapsed="false">
      <c r="A764" s="16" t="s">
        <v>2471</v>
      </c>
      <c r="B764" s="17" t="s">
        <v>2472</v>
      </c>
      <c r="C764" s="16" t="s">
        <v>2473</v>
      </c>
      <c r="D764" s="16" t="s">
        <v>417</v>
      </c>
      <c r="E764" s="18" t="n">
        <v>1</v>
      </c>
      <c r="F764" s="16" t="s">
        <v>42</v>
      </c>
      <c r="G764" s="18" t="n">
        <v>5</v>
      </c>
      <c r="H764" s="16" t="n">
        <v>3.1</v>
      </c>
      <c r="I764" s="18" t="n">
        <v>4</v>
      </c>
      <c r="J764" s="19" t="n">
        <v>5.99</v>
      </c>
      <c r="K764" s="19" t="n">
        <v>5.99</v>
      </c>
      <c r="L764" s="19" t="n">
        <v>5.99</v>
      </c>
      <c r="M764" s="19" t="n">
        <f aca="false">IF(J764&gt;0,J764,K764)*E764</f>
        <v>5.99</v>
      </c>
      <c r="N764" s="20" t="n">
        <v>7.56</v>
      </c>
      <c r="O764" s="21" t="str">
        <f aca="false">IF(R764="","",ROUND(R764*(1-Premissas!$B$4),4))</f>
        <v/>
      </c>
      <c r="P764" s="22"/>
      <c r="Q764" s="22"/>
      <c r="R764" s="23"/>
      <c r="S764" s="24" t="n">
        <v>123</v>
      </c>
      <c r="T764" s="24" t="n">
        <v>80</v>
      </c>
      <c r="U764" s="25"/>
      <c r="V764" s="19" t="n">
        <f aca="false">IF(COUNT(N764:Q764)=0,"",MIN(N764:Q764))</f>
        <v>7.56</v>
      </c>
      <c r="W764" s="16" t="str">
        <f aca="false">IF(V764="","",INDEX($N$4:$Q$4,MATCH(V764,N764:Q764,0)))</f>
        <v>DIMEC</v>
      </c>
      <c r="X764" s="19" t="str">
        <f aca="false">IF(COUNT(N764:Q764)&lt;2,"",SMALL(N764:Q764,2))</f>
        <v/>
      </c>
      <c r="Y764" s="26" t="n">
        <f aca="false">IF(OR(V764="",M764=0),"",V764/M764-1)</f>
        <v>0.262103505843072</v>
      </c>
      <c r="Z764" s="26" t="n">
        <f aca="false">IF(OR(V764="",L764=""),"",V764/(L764*E764)-1)</f>
        <v>0.262103505843072</v>
      </c>
      <c r="AA764" s="16" t="str">
        <f aca="false">IF(V764="","SEM OFERTA",IF(OR(Y764&gt;Premissas!$B$11,Y764&lt;Premissas!$B$12),"VERIFICAR - UNIDADE/EMBALAGEM",IF(Y764&gt;Premissas!$B$6,"NÃO COMPRAR - REAJUSTE &gt;5%","COMPRAR")))</f>
        <v>NÃO COMPRAR - REAJUSTE &gt;5%</v>
      </c>
      <c r="AB764" s="18" t="n">
        <f aca="false">IF(W764="DIMEC",S764,IF(W764="MEDCENTRO",U764,""))</f>
        <v>123</v>
      </c>
      <c r="AC764" s="18" t="n">
        <f aca="false">IF(AA764&lt;&gt;"COMPRAR",0,IF(AB764="",I764,MIN(I764,AB764)))</f>
        <v>0</v>
      </c>
      <c r="AD764" s="19" t="n">
        <f aca="false">IF(AC764&gt;0,AC764*V764,0)</f>
        <v>0</v>
      </c>
      <c r="AE764" s="19" t="n">
        <f aca="false">IF(AC764&gt;0,(M764-V764)*AC764,0)</f>
        <v>0</v>
      </c>
      <c r="AF764" s="16" t="str">
        <f aca="false">IF(AA764&lt;&gt;"COMPRAR","",IF(AB764="",IF(X764="","",IF(X764-V764&lt;0.01,"EMPATE TÉCNICO","")),IF(AB764&lt;I764,"ESTOQUE INSUFICIENTE",IF(X764="","",IF(X764-V764&lt;0.01,"EMPATE TÉCNICO","")))))</f>
        <v/>
      </c>
      <c r="AG764" s="16" t="s">
        <v>418</v>
      </c>
      <c r="AH764" s="16" t="s">
        <v>2106</v>
      </c>
    </row>
    <row r="765" customFormat="false" ht="15" hidden="false" customHeight="false" outlineLevel="0" collapsed="false">
      <c r="A765" s="16" t="s">
        <v>2474</v>
      </c>
      <c r="B765" s="17" t="s">
        <v>2475</v>
      </c>
      <c r="C765" s="16" t="s">
        <v>2476</v>
      </c>
      <c r="D765" s="16" t="s">
        <v>417</v>
      </c>
      <c r="E765" s="18" t="n">
        <v>1</v>
      </c>
      <c r="F765" s="16" t="s">
        <v>41</v>
      </c>
      <c r="G765" s="18" t="n">
        <v>4</v>
      </c>
      <c r="H765" s="16" t="n">
        <v>4.9</v>
      </c>
      <c r="I765" s="18" t="n">
        <v>9</v>
      </c>
      <c r="J765" s="19" t="n">
        <v>9.812</v>
      </c>
      <c r="K765" s="19" t="n">
        <v>9.812</v>
      </c>
      <c r="L765" s="19" t="n">
        <v>9.812</v>
      </c>
      <c r="M765" s="19" t="n">
        <f aca="false">IF(J765&gt;0,J765,K765)*E765</f>
        <v>9.812</v>
      </c>
      <c r="N765" s="20" t="n">
        <v>10.19</v>
      </c>
      <c r="O765" s="21" t="str">
        <f aca="false">IF(R765="","",ROUND(R765*(1-Premissas!$B$4),4))</f>
        <v/>
      </c>
      <c r="P765" s="22"/>
      <c r="Q765" s="22"/>
      <c r="R765" s="23"/>
      <c r="S765" s="24" t="n">
        <v>396</v>
      </c>
      <c r="T765" s="24" t="n">
        <v>112</v>
      </c>
      <c r="U765" s="25"/>
      <c r="V765" s="19" t="n">
        <f aca="false">IF(COUNT(N765:Q765)=0,"",MIN(N765:Q765))</f>
        <v>10.19</v>
      </c>
      <c r="W765" s="16" t="str">
        <f aca="false">IF(V765="","",INDEX($N$4:$Q$4,MATCH(V765,N765:Q765,0)))</f>
        <v>DIMEC</v>
      </c>
      <c r="X765" s="19" t="str">
        <f aca="false">IF(COUNT(N765:Q765)&lt;2,"",SMALL(N765:Q765,2))</f>
        <v/>
      </c>
      <c r="Y765" s="26" t="n">
        <f aca="false">IF(OR(V765="",M765=0),"",V765/M765-1)</f>
        <v>0.0385242560130452</v>
      </c>
      <c r="Z765" s="26" t="n">
        <f aca="false">IF(OR(V765="",L765=""),"",V765/(L765*E765)-1)</f>
        <v>0.0385242560130452</v>
      </c>
      <c r="AA765" s="16" t="str">
        <f aca="false">IF(V765="","SEM OFERTA",IF(OR(Y765&gt;Premissas!$B$11,Y765&lt;Premissas!$B$12),"VERIFICAR - UNIDADE/EMBALAGEM",IF(Y765&gt;Premissas!$B$6,"NÃO COMPRAR - REAJUSTE &gt;5%","COMPRAR")))</f>
        <v>COMPRAR</v>
      </c>
      <c r="AB765" s="18" t="n">
        <f aca="false">IF(W765="DIMEC",S765,IF(W765="MEDCENTRO",U765,""))</f>
        <v>396</v>
      </c>
      <c r="AC765" s="18" t="n">
        <f aca="false">IF(AA765&lt;&gt;"COMPRAR",0,IF(AB765="",I765,MIN(I765,AB765)))</f>
        <v>9</v>
      </c>
      <c r="AD765" s="19" t="n">
        <f aca="false">IF(AC765&gt;0,AC765*V765,0)</f>
        <v>91.71</v>
      </c>
      <c r="AE765" s="19" t="n">
        <f aca="false">IF(AC765&gt;0,(M765-V765)*AC765,0)</f>
        <v>-3.402</v>
      </c>
      <c r="AF765" s="16" t="str">
        <f aca="false">IF(AA765&lt;&gt;"COMPRAR","",IF(AB765="",IF(X765="","",IF(X765-V765&lt;0.01,"EMPATE TÉCNICO","")),IF(AB765&lt;I765,"ESTOQUE INSUFICIENTE",IF(X765="","",IF(X765-V765&lt;0.01,"EMPATE TÉCNICO","")))))</f>
        <v/>
      </c>
      <c r="AG765" s="16" t="s">
        <v>418</v>
      </c>
      <c r="AH765" s="16" t="s">
        <v>2106</v>
      </c>
    </row>
    <row r="766" customFormat="false" ht="15" hidden="false" customHeight="false" outlineLevel="0" collapsed="false">
      <c r="A766" s="16" t="s">
        <v>2477</v>
      </c>
      <c r="B766" s="17" t="s">
        <v>2478</v>
      </c>
      <c r="C766" s="16" t="s">
        <v>2479</v>
      </c>
      <c r="D766" s="16" t="s">
        <v>532</v>
      </c>
      <c r="E766" s="18" t="n">
        <v>1</v>
      </c>
      <c r="F766" s="16" t="s">
        <v>43</v>
      </c>
      <c r="G766" s="18" t="n">
        <v>0</v>
      </c>
      <c r="H766" s="16" t="n">
        <v>1.4</v>
      </c>
      <c r="I766" s="18" t="n">
        <v>4</v>
      </c>
      <c r="J766" s="19" t="n">
        <v>5.79</v>
      </c>
      <c r="K766" s="19" t="n">
        <v>5.79</v>
      </c>
      <c r="L766" s="19" t="n">
        <v>5.79</v>
      </c>
      <c r="M766" s="19" t="n">
        <f aca="false">IF(J766&gt;0,J766,K766)*E766</f>
        <v>5.79</v>
      </c>
      <c r="N766" s="20" t="n">
        <v>6.06</v>
      </c>
      <c r="O766" s="21" t="n">
        <f aca="false">IF(R766="","",ROUND(R766*(1-Premissas!$B$4),4))</f>
        <v>5.7475</v>
      </c>
      <c r="P766" s="22"/>
      <c r="Q766" s="22"/>
      <c r="R766" s="23" t="n">
        <v>6.05</v>
      </c>
      <c r="S766" s="24" t="n">
        <v>268</v>
      </c>
      <c r="T766" s="24" t="n">
        <v>162</v>
      </c>
      <c r="U766" s="25" t="n">
        <v>27</v>
      </c>
      <c r="V766" s="19" t="n">
        <f aca="false">IF(COUNT(N766:Q766)=0,"",MIN(N766:Q766))</f>
        <v>5.7475</v>
      </c>
      <c r="W766" s="16" t="str">
        <f aca="false">IF(V766="","",INDEX($N$4:$Q$4,MATCH(V766,N766:Q766,0)))</f>
        <v>MEDCENTRO</v>
      </c>
      <c r="X766" s="19" t="n">
        <f aca="false">IF(COUNT(N766:Q766)&lt;2,"",SMALL(N766:Q766,2))</f>
        <v>6.06</v>
      </c>
      <c r="Y766" s="26" t="n">
        <f aca="false">IF(OR(V766="",M766=0),"",V766/M766-1)</f>
        <v>-0.00734024179620041</v>
      </c>
      <c r="Z766" s="26" t="n">
        <f aca="false">IF(OR(V766="",L766=""),"",V766/(L766*E766)-1)</f>
        <v>-0.00734024179620041</v>
      </c>
      <c r="AA766" s="16" t="str">
        <f aca="false">IF(V766="","SEM OFERTA",IF(OR(Y766&gt;Premissas!$B$11,Y766&lt;Premissas!$B$12),"VERIFICAR - UNIDADE/EMBALAGEM",IF(Y766&gt;Premissas!$B$6,"NÃO COMPRAR - REAJUSTE &gt;5%","COMPRAR")))</f>
        <v>COMPRAR</v>
      </c>
      <c r="AB766" s="18" t="n">
        <f aca="false">IF(W766="DIMEC",S766,IF(W766="MEDCENTRO",U766,""))</f>
        <v>27</v>
      </c>
      <c r="AC766" s="18" t="n">
        <f aca="false">IF(AA766&lt;&gt;"COMPRAR",0,IF(AB766="",I766,MIN(I766,AB766)))</f>
        <v>4</v>
      </c>
      <c r="AD766" s="19" t="n">
        <f aca="false">IF(AC766&gt;0,AC766*V766,0)</f>
        <v>22.99</v>
      </c>
      <c r="AE766" s="19" t="n">
        <f aca="false">IF(AC766&gt;0,(M766-V766)*AC766,0)</f>
        <v>0.170000000000002</v>
      </c>
      <c r="AF766" s="16" t="str">
        <f aca="false">IF(AA766&lt;&gt;"COMPRAR","",IF(AB766="",IF(X766="","",IF(X766-V766&lt;0.01,"EMPATE TÉCNICO","")),IF(AB766&lt;I766,"ESTOQUE INSUFICIENTE",IF(X766="","",IF(X766-V766&lt;0.01,"EMPATE TÉCNICO","")))))</f>
        <v/>
      </c>
      <c r="AG766" s="16" t="s">
        <v>304</v>
      </c>
      <c r="AH766" s="16" t="s">
        <v>2106</v>
      </c>
    </row>
    <row r="767" customFormat="false" ht="15" hidden="false" customHeight="false" outlineLevel="0" collapsed="false">
      <c r="A767" s="16" t="s">
        <v>2480</v>
      </c>
      <c r="B767" s="17" t="s">
        <v>2481</v>
      </c>
      <c r="C767" s="16" t="s">
        <v>2482</v>
      </c>
      <c r="D767" s="16" t="s">
        <v>303</v>
      </c>
      <c r="E767" s="18" t="n">
        <v>1</v>
      </c>
      <c r="F767" s="16" t="s">
        <v>41</v>
      </c>
      <c r="G767" s="18" t="n">
        <v>1</v>
      </c>
      <c r="H767" s="16" t="n">
        <v>5.2</v>
      </c>
      <c r="I767" s="18" t="n">
        <v>13</v>
      </c>
      <c r="J767" s="19" t="n">
        <v>6.04</v>
      </c>
      <c r="K767" s="19" t="n">
        <v>6.04</v>
      </c>
      <c r="L767" s="19" t="n">
        <v>6.04</v>
      </c>
      <c r="M767" s="19" t="n">
        <f aca="false">IF(J767&gt;0,J767,K767)*E767</f>
        <v>6.04</v>
      </c>
      <c r="N767" s="20" t="n">
        <v>6.76</v>
      </c>
      <c r="O767" s="21" t="n">
        <f aca="false">IF(R767="","",ROUND(R767*(1-Premissas!$B$4),4))</f>
        <v>6.517</v>
      </c>
      <c r="P767" s="22"/>
      <c r="Q767" s="22"/>
      <c r="R767" s="23" t="n">
        <v>6.86</v>
      </c>
      <c r="S767" s="24" t="n">
        <v>73</v>
      </c>
      <c r="T767" s="24" t="n">
        <v>72</v>
      </c>
      <c r="U767" s="25" t="n">
        <v>20</v>
      </c>
      <c r="V767" s="19" t="n">
        <f aca="false">IF(COUNT(N767:Q767)=0,"",MIN(N767:Q767))</f>
        <v>6.517</v>
      </c>
      <c r="W767" s="16" t="str">
        <f aca="false">IF(V767="","",INDEX($N$4:$Q$4,MATCH(V767,N767:Q767,0)))</f>
        <v>MEDCENTRO</v>
      </c>
      <c r="X767" s="19" t="n">
        <f aca="false">IF(COUNT(N767:Q767)&lt;2,"",SMALL(N767:Q767,2))</f>
        <v>6.76</v>
      </c>
      <c r="Y767" s="26" t="n">
        <f aca="false">IF(OR(V767="",M767=0),"",V767/M767-1)</f>
        <v>0.0789735099337749</v>
      </c>
      <c r="Z767" s="26" t="n">
        <f aca="false">IF(OR(V767="",L767=""),"",V767/(L767*E767)-1)</f>
        <v>0.0789735099337749</v>
      </c>
      <c r="AA767" s="16" t="str">
        <f aca="false">IF(V767="","SEM OFERTA",IF(OR(Y767&gt;Premissas!$B$11,Y767&lt;Premissas!$B$12),"VERIFICAR - UNIDADE/EMBALAGEM",IF(Y767&gt;Premissas!$B$6,"NÃO COMPRAR - REAJUSTE &gt;5%","COMPRAR")))</f>
        <v>NÃO COMPRAR - REAJUSTE &gt;5%</v>
      </c>
      <c r="AB767" s="18" t="n">
        <f aca="false">IF(W767="DIMEC",S767,IF(W767="MEDCENTRO",U767,""))</f>
        <v>20</v>
      </c>
      <c r="AC767" s="18" t="n">
        <f aca="false">IF(AA767&lt;&gt;"COMPRAR",0,IF(AB767="",I767,MIN(I767,AB767)))</f>
        <v>0</v>
      </c>
      <c r="AD767" s="19" t="n">
        <f aca="false">IF(AC767&gt;0,AC767*V767,0)</f>
        <v>0</v>
      </c>
      <c r="AE767" s="19" t="n">
        <f aca="false">IF(AC767&gt;0,(M767-V767)*AC767,0)</f>
        <v>0</v>
      </c>
      <c r="AF767" s="16" t="str">
        <f aca="false">IF(AA767&lt;&gt;"COMPRAR","",IF(AB767="",IF(X767="","",IF(X767-V767&lt;0.01,"EMPATE TÉCNICO","")),IF(AB767&lt;I767,"ESTOQUE INSUFICIENTE",IF(X767="","",IF(X767-V767&lt;0.01,"EMPATE TÉCNICO","")))))</f>
        <v/>
      </c>
      <c r="AG767" s="16" t="s">
        <v>139</v>
      </c>
      <c r="AH767" s="16" t="s">
        <v>2106</v>
      </c>
    </row>
    <row r="768" customFormat="false" ht="15" hidden="false" customHeight="false" outlineLevel="0" collapsed="false">
      <c r="A768" s="16" t="s">
        <v>2483</v>
      </c>
      <c r="B768" s="17" t="s">
        <v>2484</v>
      </c>
      <c r="C768" s="16" t="s">
        <v>2485</v>
      </c>
      <c r="D768" s="16" t="s">
        <v>519</v>
      </c>
      <c r="E768" s="18" t="n">
        <v>20</v>
      </c>
      <c r="F768" s="16" t="s">
        <v>41</v>
      </c>
      <c r="G768" s="18" t="n">
        <v>48</v>
      </c>
      <c r="H768" s="16" t="n">
        <v>181</v>
      </c>
      <c r="I768" s="18" t="n">
        <v>21</v>
      </c>
      <c r="J768" s="19" t="n">
        <v>1.9845</v>
      </c>
      <c r="K768" s="19" t="n">
        <v>1.9845</v>
      </c>
      <c r="L768" s="19" t="n">
        <v>1.9845</v>
      </c>
      <c r="M768" s="19" t="n">
        <f aca="false">IF(J768&gt;0,J768,K768)*E768</f>
        <v>39.69</v>
      </c>
      <c r="N768" s="20" t="n">
        <v>44.97</v>
      </c>
      <c r="O768" s="21" t="n">
        <f aca="false">IF(R768="","",ROUND(R768*(1-Premissas!$B$4),4))</f>
        <v>41.686</v>
      </c>
      <c r="P768" s="22"/>
      <c r="Q768" s="22"/>
      <c r="R768" s="23" t="n">
        <v>43.88</v>
      </c>
      <c r="S768" s="24" t="n">
        <v>1140</v>
      </c>
      <c r="T768" s="24" t="n">
        <v>24</v>
      </c>
      <c r="U768" s="25" t="n">
        <v>90</v>
      </c>
      <c r="V768" s="19" t="n">
        <f aca="false">IF(COUNT(N768:Q768)=0,"",MIN(N768:Q768))</f>
        <v>41.686</v>
      </c>
      <c r="W768" s="16" t="str">
        <f aca="false">IF(V768="","",INDEX($N$4:$Q$4,MATCH(V768,N768:Q768,0)))</f>
        <v>MEDCENTRO</v>
      </c>
      <c r="X768" s="19" t="n">
        <f aca="false">IF(COUNT(N768:Q768)&lt;2,"",SMALL(N768:Q768,2))</f>
        <v>44.97</v>
      </c>
      <c r="Y768" s="26" t="n">
        <f aca="false">IF(OR(V768="",M768=0),"",V768/M768-1)</f>
        <v>0.0502897455278408</v>
      </c>
      <c r="Z768" s="26" t="n">
        <f aca="false">IF(OR(V768="",L768=""),"",V768/(L768*E768)-1)</f>
        <v>0.0502897455278408</v>
      </c>
      <c r="AA768" s="16" t="str">
        <f aca="false">IF(V768="","SEM OFERTA",IF(OR(Y768&gt;Premissas!$B$11,Y768&lt;Premissas!$B$12),"VERIFICAR - UNIDADE/EMBALAGEM",IF(Y768&gt;Premissas!$B$6,"NÃO COMPRAR - REAJUSTE &gt;5%","COMPRAR")))</f>
        <v>NÃO COMPRAR - REAJUSTE &gt;5%</v>
      </c>
      <c r="AB768" s="18" t="n">
        <f aca="false">IF(W768="DIMEC",S768,IF(W768="MEDCENTRO",U768,""))</f>
        <v>90</v>
      </c>
      <c r="AC768" s="18" t="n">
        <f aca="false">IF(AA768&lt;&gt;"COMPRAR",0,IF(AB768="",I768,MIN(I768,AB768)))</f>
        <v>0</v>
      </c>
      <c r="AD768" s="19" t="n">
        <f aca="false">IF(AC768&gt;0,AC768*V768,0)</f>
        <v>0</v>
      </c>
      <c r="AE768" s="19" t="n">
        <f aca="false">IF(AC768&gt;0,(M768-V768)*AC768,0)</f>
        <v>0</v>
      </c>
      <c r="AF768" s="16" t="str">
        <f aca="false">IF(AA768&lt;&gt;"COMPRAR","",IF(AB768="",IF(X768="","",IF(X768-V768&lt;0.01,"EMPATE TÉCNICO","")),IF(AB768&lt;I768,"ESTOQUE INSUFICIENTE",IF(X768="","",IF(X768-V768&lt;0.01,"EMPATE TÉCNICO","")))))</f>
        <v/>
      </c>
      <c r="AG768" s="16" t="s">
        <v>919</v>
      </c>
      <c r="AH768" s="16" t="s">
        <v>2106</v>
      </c>
    </row>
    <row r="769" customFormat="false" ht="15" hidden="false" customHeight="false" outlineLevel="0" collapsed="false">
      <c r="A769" s="16" t="s">
        <v>2486</v>
      </c>
      <c r="B769" s="17" t="s">
        <v>2487</v>
      </c>
      <c r="C769" s="16" t="s">
        <v>2488</v>
      </c>
      <c r="D769" s="16" t="s">
        <v>2489</v>
      </c>
      <c r="E769" s="18" t="n">
        <v>1</v>
      </c>
      <c r="F769" s="16" t="s">
        <v>42</v>
      </c>
      <c r="G769" s="18" t="n">
        <v>4</v>
      </c>
      <c r="H769" s="16" t="n">
        <v>4.1</v>
      </c>
      <c r="I769" s="18" t="n">
        <v>7</v>
      </c>
      <c r="J769" s="19" t="n">
        <v>5.66</v>
      </c>
      <c r="K769" s="19" t="n">
        <v>5.66</v>
      </c>
      <c r="L769" s="19" t="n">
        <v>5.66</v>
      </c>
      <c r="M769" s="19" t="n">
        <f aca="false">IF(J769&gt;0,J769,K769)*E769</f>
        <v>5.66</v>
      </c>
      <c r="N769" s="20"/>
      <c r="O769" s="21" t="n">
        <f aca="false">IF(R769="","",ROUND(R769*(1-Premissas!$B$4),4))</f>
        <v>5.928</v>
      </c>
      <c r="P769" s="22"/>
      <c r="Q769" s="22"/>
      <c r="R769" s="23" t="n">
        <v>6.24</v>
      </c>
      <c r="S769" s="24"/>
      <c r="T769" s="24"/>
      <c r="U769" s="25" t="n">
        <v>74</v>
      </c>
      <c r="V769" s="19" t="n">
        <f aca="false">IF(COUNT(N769:Q769)=0,"",MIN(N769:Q769))</f>
        <v>5.928</v>
      </c>
      <c r="W769" s="16" t="str">
        <f aca="false">IF(V769="","",INDEX($N$4:$Q$4,MATCH(V769,N769:Q769,0)))</f>
        <v>MEDCENTRO</v>
      </c>
      <c r="X769" s="19" t="str">
        <f aca="false">IF(COUNT(N769:Q769)&lt;2,"",SMALL(N769:Q769,2))</f>
        <v/>
      </c>
      <c r="Y769" s="26" t="n">
        <f aca="false">IF(OR(V769="",M769=0),"",V769/M769-1)</f>
        <v>0.0473498233215548</v>
      </c>
      <c r="Z769" s="26" t="n">
        <f aca="false">IF(OR(V769="",L769=""),"",V769/(L769*E769)-1)</f>
        <v>0.0473498233215548</v>
      </c>
      <c r="AA769" s="16" t="str">
        <f aca="false">IF(V769="","SEM OFERTA",IF(OR(Y769&gt;Premissas!$B$11,Y769&lt;Premissas!$B$12),"VERIFICAR - UNIDADE/EMBALAGEM",IF(Y769&gt;Premissas!$B$6,"NÃO COMPRAR - REAJUSTE &gt;5%","COMPRAR")))</f>
        <v>COMPRAR</v>
      </c>
      <c r="AB769" s="18" t="n">
        <f aca="false">IF(W769="DIMEC",S769,IF(W769="MEDCENTRO",U769,""))</f>
        <v>74</v>
      </c>
      <c r="AC769" s="18" t="n">
        <f aca="false">IF(AA769&lt;&gt;"COMPRAR",0,IF(AB769="",I769,MIN(I769,AB769)))</f>
        <v>7</v>
      </c>
      <c r="AD769" s="19" t="n">
        <f aca="false">IF(AC769&gt;0,AC769*V769,0)</f>
        <v>41.496</v>
      </c>
      <c r="AE769" s="19" t="n">
        <f aca="false">IF(AC769&gt;0,(M769-V769)*AC769,0)</f>
        <v>-1.876</v>
      </c>
      <c r="AF769" s="16" t="str">
        <f aca="false">IF(AA769&lt;&gt;"COMPRAR","",IF(AB769="",IF(X769="","",IF(X769-V769&lt;0.01,"EMPATE TÉCNICO","")),IF(AB769&lt;I769,"ESTOQUE INSUFICIENTE",IF(X769="","",IF(X769-V769&lt;0.01,"EMPATE TÉCNICO","")))))</f>
        <v/>
      </c>
      <c r="AG769" s="16" t="s">
        <v>304</v>
      </c>
      <c r="AH769" s="16" t="s">
        <v>2106</v>
      </c>
    </row>
    <row r="770" customFormat="false" ht="15" hidden="false" customHeight="false" outlineLevel="0" collapsed="false">
      <c r="A770" s="16" t="s">
        <v>2490</v>
      </c>
      <c r="B770" s="17" t="s">
        <v>2491</v>
      </c>
      <c r="C770" s="16" t="s">
        <v>2492</v>
      </c>
      <c r="D770" s="16" t="s">
        <v>571</v>
      </c>
      <c r="E770" s="18" t="n">
        <v>1</v>
      </c>
      <c r="F770" s="16" t="s">
        <v>43</v>
      </c>
      <c r="G770" s="18" t="n">
        <v>1</v>
      </c>
      <c r="H770" s="16" t="n">
        <v>0.5</v>
      </c>
      <c r="I770" s="18" t="n">
        <v>1</v>
      </c>
      <c r="J770" s="19" t="n">
        <v>17.88</v>
      </c>
      <c r="K770" s="19" t="n">
        <v>17.88</v>
      </c>
      <c r="L770" s="19" t="n">
        <v>17.88</v>
      </c>
      <c r="M770" s="19" t="n">
        <f aca="false">IF(J770&gt;0,J770,K770)*E770</f>
        <v>17.88</v>
      </c>
      <c r="N770" s="20" t="n">
        <v>20.08</v>
      </c>
      <c r="O770" s="21" t="str">
        <f aca="false">IF(R770="","",ROUND(R770*(1-Premissas!$B$4),4))</f>
        <v/>
      </c>
      <c r="P770" s="22"/>
      <c r="Q770" s="22"/>
      <c r="R770" s="23"/>
      <c r="S770" s="24" t="n">
        <v>328</v>
      </c>
      <c r="T770" s="24" t="n">
        <v>60</v>
      </c>
      <c r="U770" s="25"/>
      <c r="V770" s="19" t="n">
        <f aca="false">IF(COUNT(N770:Q770)=0,"",MIN(N770:Q770))</f>
        <v>20.08</v>
      </c>
      <c r="W770" s="16" t="str">
        <f aca="false">IF(V770="","",INDEX($N$4:$Q$4,MATCH(V770,N770:Q770,0)))</f>
        <v>DIMEC</v>
      </c>
      <c r="X770" s="19" t="str">
        <f aca="false">IF(COUNT(N770:Q770)&lt;2,"",SMALL(N770:Q770,2))</f>
        <v/>
      </c>
      <c r="Y770" s="26" t="n">
        <f aca="false">IF(OR(V770="",M770=0),"",V770/M770-1)</f>
        <v>0.123042505592841</v>
      </c>
      <c r="Z770" s="26" t="n">
        <f aca="false">IF(OR(V770="",L770=""),"",V770/(L770*E770)-1)</f>
        <v>0.123042505592841</v>
      </c>
      <c r="AA770" s="16" t="str">
        <f aca="false">IF(V770="","SEM OFERTA",IF(OR(Y770&gt;Premissas!$B$11,Y770&lt;Premissas!$B$12),"VERIFICAR - UNIDADE/EMBALAGEM",IF(Y770&gt;Premissas!$B$6,"NÃO COMPRAR - REAJUSTE &gt;5%","COMPRAR")))</f>
        <v>NÃO COMPRAR - REAJUSTE &gt;5%</v>
      </c>
      <c r="AB770" s="18" t="n">
        <f aca="false">IF(W770="DIMEC",S770,IF(W770="MEDCENTRO",U770,""))</f>
        <v>328</v>
      </c>
      <c r="AC770" s="18" t="n">
        <f aca="false">IF(AA770&lt;&gt;"COMPRAR",0,IF(AB770="",I770,MIN(I770,AB770)))</f>
        <v>0</v>
      </c>
      <c r="AD770" s="19" t="n">
        <f aca="false">IF(AC770&gt;0,AC770*V770,0)</f>
        <v>0</v>
      </c>
      <c r="AE770" s="19" t="n">
        <f aca="false">IF(AC770&gt;0,(M770-V770)*AC770,0)</f>
        <v>0</v>
      </c>
      <c r="AF770" s="16" t="str">
        <f aca="false">IF(AA770&lt;&gt;"COMPRAR","",IF(AB770="",IF(X770="","",IF(X770-V770&lt;0.01,"EMPATE TÉCNICO","")),IF(AB770&lt;I770,"ESTOQUE INSUFICIENTE",IF(X770="","",IF(X770-V770&lt;0.01,"EMPATE TÉCNICO","")))))</f>
        <v/>
      </c>
      <c r="AG770" s="16" t="s">
        <v>304</v>
      </c>
      <c r="AH770" s="16" t="s">
        <v>2106</v>
      </c>
    </row>
    <row r="771" customFormat="false" ht="15" hidden="false" customHeight="false" outlineLevel="0" collapsed="false">
      <c r="A771" s="16" t="s">
        <v>2493</v>
      </c>
      <c r="B771" s="17" t="s">
        <v>2494</v>
      </c>
      <c r="C771" s="16" t="s">
        <v>2495</v>
      </c>
      <c r="D771" s="16" t="s">
        <v>571</v>
      </c>
      <c r="E771" s="18" t="n">
        <v>1</v>
      </c>
      <c r="F771" s="16" t="s">
        <v>42</v>
      </c>
      <c r="G771" s="18" t="n">
        <v>2</v>
      </c>
      <c r="H771" s="16" t="n">
        <v>2.1</v>
      </c>
      <c r="I771" s="18" t="n">
        <v>4</v>
      </c>
      <c r="J771" s="19" t="n">
        <v>11.14</v>
      </c>
      <c r="K771" s="19" t="n">
        <v>11.14</v>
      </c>
      <c r="L771" s="19" t="n">
        <v>11.14</v>
      </c>
      <c r="M771" s="19" t="n">
        <f aca="false">IF(J771&gt;0,J771,K771)*E771</f>
        <v>11.14</v>
      </c>
      <c r="N771" s="20" t="n">
        <v>11.79</v>
      </c>
      <c r="O771" s="21" t="str">
        <f aca="false">IF(R771="","",ROUND(R771*(1-Premissas!$B$4),4))</f>
        <v/>
      </c>
      <c r="P771" s="22"/>
      <c r="Q771" s="22"/>
      <c r="R771" s="23"/>
      <c r="S771" s="24" t="n">
        <v>635</v>
      </c>
      <c r="T771" s="24" t="n">
        <v>60</v>
      </c>
      <c r="U771" s="25"/>
      <c r="V771" s="19" t="n">
        <f aca="false">IF(COUNT(N771:Q771)=0,"",MIN(N771:Q771))</f>
        <v>11.79</v>
      </c>
      <c r="W771" s="16" t="str">
        <f aca="false">IF(V771="","",INDEX($N$4:$Q$4,MATCH(V771,N771:Q771,0)))</f>
        <v>DIMEC</v>
      </c>
      <c r="X771" s="19" t="str">
        <f aca="false">IF(COUNT(N771:Q771)&lt;2,"",SMALL(N771:Q771,2))</f>
        <v/>
      </c>
      <c r="Y771" s="26" t="n">
        <f aca="false">IF(OR(V771="",M771=0),"",V771/M771-1)</f>
        <v>0.0583482944344702</v>
      </c>
      <c r="Z771" s="26" t="n">
        <f aca="false">IF(OR(V771="",L771=""),"",V771/(L771*E771)-1)</f>
        <v>0.0583482944344702</v>
      </c>
      <c r="AA771" s="16" t="str">
        <f aca="false">IF(V771="","SEM OFERTA",IF(OR(Y771&gt;Premissas!$B$11,Y771&lt;Premissas!$B$12),"VERIFICAR - UNIDADE/EMBALAGEM",IF(Y771&gt;Premissas!$B$6,"NÃO COMPRAR - REAJUSTE &gt;5%","COMPRAR")))</f>
        <v>NÃO COMPRAR - REAJUSTE &gt;5%</v>
      </c>
      <c r="AB771" s="18" t="n">
        <f aca="false">IF(W771="DIMEC",S771,IF(W771="MEDCENTRO",U771,""))</f>
        <v>635</v>
      </c>
      <c r="AC771" s="18" t="n">
        <f aca="false">IF(AA771&lt;&gt;"COMPRAR",0,IF(AB771="",I771,MIN(I771,AB771)))</f>
        <v>0</v>
      </c>
      <c r="AD771" s="19" t="n">
        <f aca="false">IF(AC771&gt;0,AC771*V771,0)</f>
        <v>0</v>
      </c>
      <c r="AE771" s="19" t="n">
        <f aca="false">IF(AC771&gt;0,(M771-V771)*AC771,0)</f>
        <v>0</v>
      </c>
      <c r="AF771" s="16" t="str">
        <f aca="false">IF(AA771&lt;&gt;"COMPRAR","",IF(AB771="",IF(X771="","",IF(X771-V771&lt;0.01,"EMPATE TÉCNICO","")),IF(AB771&lt;I771,"ESTOQUE INSUFICIENTE",IF(X771="","",IF(X771-V771&lt;0.01,"EMPATE TÉCNICO","")))))</f>
        <v/>
      </c>
      <c r="AG771" s="16" t="s">
        <v>490</v>
      </c>
      <c r="AH771" s="16" t="s">
        <v>2106</v>
      </c>
    </row>
    <row r="772" customFormat="false" ht="15" hidden="false" customHeight="false" outlineLevel="0" collapsed="false">
      <c r="A772" s="16" t="s">
        <v>2496</v>
      </c>
      <c r="B772" s="17" t="s">
        <v>2497</v>
      </c>
      <c r="C772" s="16" t="s">
        <v>2498</v>
      </c>
      <c r="D772" s="16" t="s">
        <v>571</v>
      </c>
      <c r="E772" s="18" t="n">
        <v>1</v>
      </c>
      <c r="F772" s="16" t="s">
        <v>43</v>
      </c>
      <c r="G772" s="18" t="n">
        <v>0</v>
      </c>
      <c r="H772" s="16" t="n">
        <v>0.7</v>
      </c>
      <c r="I772" s="18" t="n">
        <v>2</v>
      </c>
      <c r="J772" s="19" t="n">
        <v>15.06</v>
      </c>
      <c r="K772" s="19" t="n">
        <v>15.06</v>
      </c>
      <c r="L772" s="19" t="n">
        <v>15.06</v>
      </c>
      <c r="M772" s="19" t="n">
        <f aca="false">IF(J772&gt;0,J772,K772)*E772</f>
        <v>15.06</v>
      </c>
      <c r="N772" s="20" t="n">
        <v>15.84</v>
      </c>
      <c r="O772" s="21" t="str">
        <f aca="false">IF(R772="","",ROUND(R772*(1-Premissas!$B$4),4))</f>
        <v/>
      </c>
      <c r="P772" s="22"/>
      <c r="Q772" s="22"/>
      <c r="R772" s="23"/>
      <c r="S772" s="24" t="n">
        <v>1157</v>
      </c>
      <c r="T772" s="24" t="n">
        <v>60</v>
      </c>
      <c r="U772" s="25"/>
      <c r="V772" s="19" t="n">
        <f aca="false">IF(COUNT(N772:Q772)=0,"",MIN(N772:Q772))</f>
        <v>15.84</v>
      </c>
      <c r="W772" s="16" t="str">
        <f aca="false">IF(V772="","",INDEX($N$4:$Q$4,MATCH(V772,N772:Q772,0)))</f>
        <v>DIMEC</v>
      </c>
      <c r="X772" s="19" t="str">
        <f aca="false">IF(COUNT(N772:Q772)&lt;2,"",SMALL(N772:Q772,2))</f>
        <v/>
      </c>
      <c r="Y772" s="26" t="n">
        <f aca="false">IF(OR(V772="",M772=0),"",V772/M772-1)</f>
        <v>0.0517928286852589</v>
      </c>
      <c r="Z772" s="26" t="n">
        <f aca="false">IF(OR(V772="",L772=""),"",V772/(L772*E772)-1)</f>
        <v>0.0517928286852589</v>
      </c>
      <c r="AA772" s="16" t="str">
        <f aca="false">IF(V772="","SEM OFERTA",IF(OR(Y772&gt;Premissas!$B$11,Y772&lt;Premissas!$B$12),"VERIFICAR - UNIDADE/EMBALAGEM",IF(Y772&gt;Premissas!$B$6,"NÃO COMPRAR - REAJUSTE &gt;5%","COMPRAR")))</f>
        <v>NÃO COMPRAR - REAJUSTE &gt;5%</v>
      </c>
      <c r="AB772" s="18" t="n">
        <f aca="false">IF(W772="DIMEC",S772,IF(W772="MEDCENTRO",U772,""))</f>
        <v>1157</v>
      </c>
      <c r="AC772" s="18" t="n">
        <f aca="false">IF(AA772&lt;&gt;"COMPRAR",0,IF(AB772="",I772,MIN(I772,AB772)))</f>
        <v>0</v>
      </c>
      <c r="AD772" s="19" t="n">
        <f aca="false">IF(AC772&gt;0,AC772*V772,0)</f>
        <v>0</v>
      </c>
      <c r="AE772" s="19" t="n">
        <f aca="false">IF(AC772&gt;0,(M772-V772)*AC772,0)</f>
        <v>0</v>
      </c>
      <c r="AF772" s="16" t="str">
        <f aca="false">IF(AA772&lt;&gt;"COMPRAR","",IF(AB772="",IF(X772="","",IF(X772-V772&lt;0.01,"EMPATE TÉCNICO","")),IF(AB772&lt;I772,"ESTOQUE INSUFICIENTE",IF(X772="","",IF(X772-V772&lt;0.01,"EMPATE TÉCNICO","")))))</f>
        <v/>
      </c>
      <c r="AG772" s="16" t="s">
        <v>919</v>
      </c>
      <c r="AH772" s="16" t="s">
        <v>2106</v>
      </c>
    </row>
    <row r="773" customFormat="false" ht="15" hidden="false" customHeight="false" outlineLevel="0" collapsed="false">
      <c r="A773" s="16" t="s">
        <v>2499</v>
      </c>
      <c r="B773" s="17" t="s">
        <v>2500</v>
      </c>
      <c r="C773" s="16" t="s">
        <v>2501</v>
      </c>
      <c r="D773" s="16" t="s">
        <v>571</v>
      </c>
      <c r="E773" s="18" t="n">
        <v>60</v>
      </c>
      <c r="F773" s="16" t="s">
        <v>42</v>
      </c>
      <c r="G773" s="18" t="n">
        <v>61</v>
      </c>
      <c r="H773" s="16" t="n">
        <v>41.6</v>
      </c>
      <c r="I773" s="18" t="n">
        <v>1</v>
      </c>
      <c r="J773" s="19" t="n">
        <v>0.728166666666667</v>
      </c>
      <c r="K773" s="19" t="n">
        <v>0.728166666666667</v>
      </c>
      <c r="L773" s="19" t="n">
        <v>0.7282</v>
      </c>
      <c r="M773" s="19" t="n">
        <f aca="false">IF(J773&gt;0,J773,K773)*E773</f>
        <v>43.69</v>
      </c>
      <c r="N773" s="20" t="n">
        <v>46.86</v>
      </c>
      <c r="O773" s="21" t="str">
        <f aca="false">IF(R773="","",ROUND(R773*(1-Premissas!$B$4),4))</f>
        <v/>
      </c>
      <c r="P773" s="22"/>
      <c r="Q773" s="22"/>
      <c r="R773" s="23"/>
      <c r="S773" s="24" t="n">
        <v>529</v>
      </c>
      <c r="T773" s="24" t="n">
        <v>12</v>
      </c>
      <c r="U773" s="25"/>
      <c r="V773" s="19" t="n">
        <f aca="false">IF(COUNT(N773:Q773)=0,"",MIN(N773:Q773))</f>
        <v>46.86</v>
      </c>
      <c r="W773" s="16" t="str">
        <f aca="false">IF(V773="","",INDEX($N$4:$Q$4,MATCH(V773,N773:Q773,0)))</f>
        <v>DIMEC</v>
      </c>
      <c r="X773" s="19" t="str">
        <f aca="false">IF(COUNT(N773:Q773)&lt;2,"",SMALL(N773:Q773,2))</f>
        <v/>
      </c>
      <c r="Y773" s="26" t="n">
        <f aca="false">IF(OR(V773="",M773=0),"",V773/M773-1)</f>
        <v>0.072556649118791</v>
      </c>
      <c r="Z773" s="26" t="n">
        <f aca="false">IF(OR(V773="",L773=""),"",V773/(L773*E773)-1)</f>
        <v>0.0725075528700907</v>
      </c>
      <c r="AA773" s="16" t="str">
        <f aca="false">IF(V773="","SEM OFERTA",IF(OR(Y773&gt;Premissas!$B$11,Y773&lt;Premissas!$B$12),"VERIFICAR - UNIDADE/EMBALAGEM",IF(Y773&gt;Premissas!$B$6,"NÃO COMPRAR - REAJUSTE &gt;5%","COMPRAR")))</f>
        <v>NÃO COMPRAR - REAJUSTE &gt;5%</v>
      </c>
      <c r="AB773" s="18" t="n">
        <f aca="false">IF(W773="DIMEC",S773,IF(W773="MEDCENTRO",U773,""))</f>
        <v>529</v>
      </c>
      <c r="AC773" s="18" t="n">
        <f aca="false">IF(AA773&lt;&gt;"COMPRAR",0,IF(AB773="",I773,MIN(I773,AB773)))</f>
        <v>0</v>
      </c>
      <c r="AD773" s="19" t="n">
        <f aca="false">IF(AC773&gt;0,AC773*V773,0)</f>
        <v>0</v>
      </c>
      <c r="AE773" s="19" t="n">
        <f aca="false">IF(AC773&gt;0,(M773-V773)*AC773,0)</f>
        <v>0</v>
      </c>
      <c r="AF773" s="16" t="str">
        <f aca="false">IF(AA773&lt;&gt;"COMPRAR","",IF(AB773="",IF(X773="","",IF(X773-V773&lt;0.01,"EMPATE TÉCNICO","")),IF(AB773&lt;I773,"ESTOQUE INSUFICIENTE",IF(X773="","",IF(X773-V773&lt;0.01,"EMPATE TÉCNICO","")))))</f>
        <v/>
      </c>
      <c r="AG773" s="16" t="s">
        <v>304</v>
      </c>
      <c r="AH773" s="16" t="s">
        <v>2106</v>
      </c>
    </row>
    <row r="774" customFormat="false" ht="15" hidden="false" customHeight="false" outlineLevel="0" collapsed="false">
      <c r="A774" s="16" t="s">
        <v>2502</v>
      </c>
      <c r="B774" s="17" t="s">
        <v>2503</v>
      </c>
      <c r="C774" s="16" t="s">
        <v>2504</v>
      </c>
      <c r="D774" s="16" t="s">
        <v>380</v>
      </c>
      <c r="E774" s="18" t="n">
        <v>60</v>
      </c>
      <c r="F774" s="16" t="s">
        <v>41</v>
      </c>
      <c r="G774" s="18" t="n">
        <v>50</v>
      </c>
      <c r="H774" s="16" t="n">
        <v>46.1</v>
      </c>
      <c r="I774" s="18" t="n">
        <v>2</v>
      </c>
      <c r="J774" s="19" t="n">
        <v>0.728166666666667</v>
      </c>
      <c r="K774" s="19" t="n">
        <v>0.728166666666667</v>
      </c>
      <c r="L774" s="19" t="n">
        <v>0.7282</v>
      </c>
      <c r="M774" s="19" t="n">
        <f aca="false">IF(J774&gt;0,J774,K774)*E774</f>
        <v>43.69</v>
      </c>
      <c r="N774" s="20"/>
      <c r="O774" s="21" t="n">
        <f aca="false">IF(R774="","",ROUND(R774*(1-Premissas!$B$4),4))</f>
        <v>49.7325</v>
      </c>
      <c r="P774" s="22"/>
      <c r="Q774" s="22"/>
      <c r="R774" s="23" t="n">
        <v>52.35</v>
      </c>
      <c r="S774" s="24"/>
      <c r="T774" s="24"/>
      <c r="U774" s="25" t="n">
        <v>7</v>
      </c>
      <c r="V774" s="19" t="n">
        <f aca="false">IF(COUNT(N774:Q774)=0,"",MIN(N774:Q774))</f>
        <v>49.7325</v>
      </c>
      <c r="W774" s="16" t="str">
        <f aca="false">IF(V774="","",INDEX($N$4:$Q$4,MATCH(V774,N774:Q774,0)))</f>
        <v>MEDCENTRO</v>
      </c>
      <c r="X774" s="19" t="str">
        <f aca="false">IF(COUNT(N774:Q774)&lt;2,"",SMALL(N774:Q774,2))</f>
        <v/>
      </c>
      <c r="Y774" s="26" t="n">
        <f aca="false">IF(OR(V774="",M774=0),"",V774/M774-1)</f>
        <v>0.138303959716182</v>
      </c>
      <c r="Z774" s="26" t="n">
        <f aca="false">IF(OR(V774="",L774=""),"",V774/(L774*E774)-1)</f>
        <v>0.138251853886295</v>
      </c>
      <c r="AA774" s="16" t="str">
        <f aca="false">IF(V774="","SEM OFERTA",IF(OR(Y774&gt;Premissas!$B$11,Y774&lt;Premissas!$B$12),"VERIFICAR - UNIDADE/EMBALAGEM",IF(Y774&gt;Premissas!$B$6,"NÃO COMPRAR - REAJUSTE &gt;5%","COMPRAR")))</f>
        <v>NÃO COMPRAR - REAJUSTE &gt;5%</v>
      </c>
      <c r="AB774" s="18" t="n">
        <f aca="false">IF(W774="DIMEC",S774,IF(W774="MEDCENTRO",U774,""))</f>
        <v>7</v>
      </c>
      <c r="AC774" s="18" t="n">
        <f aca="false">IF(AA774&lt;&gt;"COMPRAR",0,IF(AB774="",I774,MIN(I774,AB774)))</f>
        <v>0</v>
      </c>
      <c r="AD774" s="19" t="n">
        <f aca="false">IF(AC774&gt;0,AC774*V774,0)</f>
        <v>0</v>
      </c>
      <c r="AE774" s="19" t="n">
        <f aca="false">IF(AC774&gt;0,(M774-V774)*AC774,0)</f>
        <v>0</v>
      </c>
      <c r="AF774" s="16" t="str">
        <f aca="false">IF(AA774&lt;&gt;"COMPRAR","",IF(AB774="",IF(X774="","",IF(X774-V774&lt;0.01,"EMPATE TÉCNICO","")),IF(AB774&lt;I774,"ESTOQUE INSUFICIENTE",IF(X774="","",IF(X774-V774&lt;0.01,"EMPATE TÉCNICO","")))))</f>
        <v/>
      </c>
      <c r="AG774" s="16" t="s">
        <v>304</v>
      </c>
      <c r="AH774" s="16" t="s">
        <v>2106</v>
      </c>
    </row>
    <row r="775" customFormat="false" ht="15" hidden="false" customHeight="false" outlineLevel="0" collapsed="false">
      <c r="A775" s="16" t="s">
        <v>2505</v>
      </c>
      <c r="B775" s="17" t="s">
        <v>2506</v>
      </c>
      <c r="C775" s="16" t="s">
        <v>2507</v>
      </c>
      <c r="D775" s="16" t="s">
        <v>1055</v>
      </c>
      <c r="E775" s="18" t="n">
        <v>1</v>
      </c>
      <c r="F775" s="16" t="s">
        <v>43</v>
      </c>
      <c r="G775" s="18" t="n">
        <v>0</v>
      </c>
      <c r="H775" s="16" t="n">
        <v>0.6</v>
      </c>
      <c r="I775" s="18" t="n">
        <v>2</v>
      </c>
      <c r="J775" s="19" t="n">
        <v>8.61</v>
      </c>
      <c r="K775" s="19" t="n">
        <v>8.61</v>
      </c>
      <c r="L775" s="19" t="n">
        <v>8.61</v>
      </c>
      <c r="M775" s="19" t="n">
        <f aca="false">IF(J775&gt;0,J775,K775)*E775</f>
        <v>8.61</v>
      </c>
      <c r="N775" s="20" t="n">
        <v>8.94</v>
      </c>
      <c r="O775" s="21" t="str">
        <f aca="false">IF(R775="","",ROUND(R775*(1-Premissas!$B$4),4))</f>
        <v/>
      </c>
      <c r="P775" s="22"/>
      <c r="Q775" s="22"/>
      <c r="R775" s="23"/>
      <c r="S775" s="24" t="n">
        <v>194</v>
      </c>
      <c r="T775" s="24" t="n">
        <v>30</v>
      </c>
      <c r="U775" s="25"/>
      <c r="V775" s="19" t="n">
        <f aca="false">IF(COUNT(N775:Q775)=0,"",MIN(N775:Q775))</f>
        <v>8.94</v>
      </c>
      <c r="W775" s="16" t="str">
        <f aca="false">IF(V775="","",INDEX($N$4:$Q$4,MATCH(V775,N775:Q775,0)))</f>
        <v>DIMEC</v>
      </c>
      <c r="X775" s="19" t="str">
        <f aca="false">IF(COUNT(N775:Q775)&lt;2,"",SMALL(N775:Q775,2))</f>
        <v/>
      </c>
      <c r="Y775" s="26" t="n">
        <f aca="false">IF(OR(V775="",M775=0),"",V775/M775-1)</f>
        <v>0.0383275261324041</v>
      </c>
      <c r="Z775" s="26" t="n">
        <f aca="false">IF(OR(V775="",L775=""),"",V775/(L775*E775)-1)</f>
        <v>0.0383275261324041</v>
      </c>
      <c r="AA775" s="16" t="str">
        <f aca="false">IF(V775="","SEM OFERTA",IF(OR(Y775&gt;Premissas!$B$11,Y775&lt;Premissas!$B$12),"VERIFICAR - UNIDADE/EMBALAGEM",IF(Y775&gt;Premissas!$B$6,"NÃO COMPRAR - REAJUSTE &gt;5%","COMPRAR")))</f>
        <v>COMPRAR</v>
      </c>
      <c r="AB775" s="18" t="n">
        <f aca="false">IF(W775="DIMEC",S775,IF(W775="MEDCENTRO",U775,""))</f>
        <v>194</v>
      </c>
      <c r="AC775" s="18" t="n">
        <f aca="false">IF(AA775&lt;&gt;"COMPRAR",0,IF(AB775="",I775,MIN(I775,AB775)))</f>
        <v>2</v>
      </c>
      <c r="AD775" s="19" t="n">
        <f aca="false">IF(AC775&gt;0,AC775*V775,0)</f>
        <v>17.88</v>
      </c>
      <c r="AE775" s="19" t="n">
        <f aca="false">IF(AC775&gt;0,(M775-V775)*AC775,0)</f>
        <v>-0.66</v>
      </c>
      <c r="AF775" s="16" t="str">
        <f aca="false">IF(AA775&lt;&gt;"COMPRAR","",IF(AB775="",IF(X775="","",IF(X775-V775&lt;0.01,"EMPATE TÉCNICO","")),IF(AB775&lt;I775,"ESTOQUE INSUFICIENTE",IF(X775="","",IF(X775-V775&lt;0.01,"EMPATE TÉCNICO","")))))</f>
        <v/>
      </c>
      <c r="AG775" s="16" t="s">
        <v>304</v>
      </c>
      <c r="AH775" s="16" t="s">
        <v>2106</v>
      </c>
    </row>
    <row r="776" customFormat="false" ht="15" hidden="false" customHeight="false" outlineLevel="0" collapsed="false">
      <c r="A776" s="16" t="s">
        <v>2508</v>
      </c>
      <c r="B776" s="17" t="s">
        <v>2509</v>
      </c>
      <c r="C776" s="16" t="s">
        <v>2510</v>
      </c>
      <c r="D776" s="16" t="s">
        <v>1055</v>
      </c>
      <c r="E776" s="18" t="n">
        <v>1</v>
      </c>
      <c r="F776" s="16" t="s">
        <v>41</v>
      </c>
      <c r="G776" s="18" t="n">
        <v>1</v>
      </c>
      <c r="H776" s="16" t="n">
        <v>2.3</v>
      </c>
      <c r="I776" s="18" t="n">
        <v>5</v>
      </c>
      <c r="J776" s="19" t="n">
        <v>8.3</v>
      </c>
      <c r="K776" s="19" t="n">
        <v>8.3</v>
      </c>
      <c r="L776" s="19" t="n">
        <v>8.3</v>
      </c>
      <c r="M776" s="19" t="n">
        <f aca="false">IF(J776&gt;0,J776,K776)*E776</f>
        <v>8.3</v>
      </c>
      <c r="N776" s="20" t="n">
        <v>8.36</v>
      </c>
      <c r="O776" s="21" t="str">
        <f aca="false">IF(R776="","",ROUND(R776*(1-Premissas!$B$4),4))</f>
        <v/>
      </c>
      <c r="P776" s="22"/>
      <c r="Q776" s="22"/>
      <c r="R776" s="23"/>
      <c r="S776" s="24" t="n">
        <v>114</v>
      </c>
      <c r="T776" s="24" t="n">
        <v>24</v>
      </c>
      <c r="U776" s="25"/>
      <c r="V776" s="19" t="n">
        <f aca="false">IF(COUNT(N776:Q776)=0,"",MIN(N776:Q776))</f>
        <v>8.36</v>
      </c>
      <c r="W776" s="16" t="str">
        <f aca="false">IF(V776="","",INDEX($N$4:$Q$4,MATCH(V776,N776:Q776,0)))</f>
        <v>DIMEC</v>
      </c>
      <c r="X776" s="19" t="str">
        <f aca="false">IF(COUNT(N776:Q776)&lt;2,"",SMALL(N776:Q776,2))</f>
        <v/>
      </c>
      <c r="Y776" s="26" t="n">
        <f aca="false">IF(OR(V776="",M776=0),"",V776/M776-1)</f>
        <v>0.00722891566265038</v>
      </c>
      <c r="Z776" s="26" t="n">
        <f aca="false">IF(OR(V776="",L776=""),"",V776/(L776*E776)-1)</f>
        <v>0.00722891566265038</v>
      </c>
      <c r="AA776" s="16" t="str">
        <f aca="false">IF(V776="","SEM OFERTA",IF(OR(Y776&gt;Premissas!$B$11,Y776&lt;Premissas!$B$12),"VERIFICAR - UNIDADE/EMBALAGEM",IF(Y776&gt;Premissas!$B$6,"NÃO COMPRAR - REAJUSTE &gt;5%","COMPRAR")))</f>
        <v>COMPRAR</v>
      </c>
      <c r="AB776" s="18" t="n">
        <f aca="false">IF(W776="DIMEC",S776,IF(W776="MEDCENTRO",U776,""))</f>
        <v>114</v>
      </c>
      <c r="AC776" s="18" t="n">
        <f aca="false">IF(AA776&lt;&gt;"COMPRAR",0,IF(AB776="",I776,MIN(I776,AB776)))</f>
        <v>5</v>
      </c>
      <c r="AD776" s="19" t="n">
        <f aca="false">IF(AC776&gt;0,AC776*V776,0)</f>
        <v>41.8</v>
      </c>
      <c r="AE776" s="19" t="n">
        <f aca="false">IF(AC776&gt;0,(M776-V776)*AC776,0)</f>
        <v>-0.299999999999994</v>
      </c>
      <c r="AF776" s="16" t="str">
        <f aca="false">IF(AA776&lt;&gt;"COMPRAR","",IF(AB776="",IF(X776="","",IF(X776-V776&lt;0.01,"EMPATE TÉCNICO","")),IF(AB776&lt;I776,"ESTOQUE INSUFICIENTE",IF(X776="","",IF(X776-V776&lt;0.01,"EMPATE TÉCNICO","")))))</f>
        <v/>
      </c>
      <c r="AG776" s="16" t="s">
        <v>304</v>
      </c>
      <c r="AH776" s="16" t="s">
        <v>2106</v>
      </c>
    </row>
    <row r="777" customFormat="false" ht="15" hidden="false" customHeight="false" outlineLevel="0" collapsed="false">
      <c r="A777" s="16" t="s">
        <v>2511</v>
      </c>
      <c r="B777" s="17" t="s">
        <v>2512</v>
      </c>
      <c r="C777" s="16" t="s">
        <v>2513</v>
      </c>
      <c r="D777" s="16" t="s">
        <v>1055</v>
      </c>
      <c r="E777" s="18" t="n">
        <v>1</v>
      </c>
      <c r="F777" s="16" t="s">
        <v>41</v>
      </c>
      <c r="G777" s="18" t="n">
        <v>10</v>
      </c>
      <c r="H777" s="16" t="n">
        <v>8.6</v>
      </c>
      <c r="I777" s="18" t="n">
        <v>12</v>
      </c>
      <c r="J777" s="19" t="n">
        <v>8.6</v>
      </c>
      <c r="K777" s="19" t="n">
        <v>8.6</v>
      </c>
      <c r="L777" s="19" t="n">
        <v>8.6</v>
      </c>
      <c r="M777" s="19" t="n">
        <f aca="false">IF(J777&gt;0,J777,K777)*E777</f>
        <v>8.6</v>
      </c>
      <c r="N777" s="20" t="n">
        <v>8.94</v>
      </c>
      <c r="O777" s="21" t="n">
        <f aca="false">IF(R777="","",ROUND(R777*(1-Premissas!$B$4),4))</f>
        <v>8.6545</v>
      </c>
      <c r="P777" s="22"/>
      <c r="Q777" s="22"/>
      <c r="R777" s="23" t="n">
        <v>9.11</v>
      </c>
      <c r="S777" s="24" t="n">
        <v>184</v>
      </c>
      <c r="T777" s="24" t="n">
        <v>30</v>
      </c>
      <c r="U777" s="25" t="n">
        <v>45</v>
      </c>
      <c r="V777" s="19" t="n">
        <f aca="false">IF(COUNT(N777:Q777)=0,"",MIN(N777:Q777))</f>
        <v>8.6545</v>
      </c>
      <c r="W777" s="16" t="str">
        <f aca="false">IF(V777="","",INDEX($N$4:$Q$4,MATCH(V777,N777:Q777,0)))</f>
        <v>MEDCENTRO</v>
      </c>
      <c r="X777" s="19" t="n">
        <f aca="false">IF(COUNT(N777:Q777)&lt;2,"",SMALL(N777:Q777,2))</f>
        <v>8.94</v>
      </c>
      <c r="Y777" s="26" t="n">
        <f aca="false">IF(OR(V777="",M777=0),"",V777/M777-1)</f>
        <v>0.00633720930232573</v>
      </c>
      <c r="Z777" s="26" t="n">
        <f aca="false">IF(OR(V777="",L777=""),"",V777/(L777*E777)-1)</f>
        <v>0.00633720930232573</v>
      </c>
      <c r="AA777" s="16" t="str">
        <f aca="false">IF(V777="","SEM OFERTA",IF(OR(Y777&gt;Premissas!$B$11,Y777&lt;Premissas!$B$12),"VERIFICAR - UNIDADE/EMBALAGEM",IF(Y777&gt;Premissas!$B$6,"NÃO COMPRAR - REAJUSTE &gt;5%","COMPRAR")))</f>
        <v>COMPRAR</v>
      </c>
      <c r="AB777" s="18" t="n">
        <f aca="false">IF(W777="DIMEC",S777,IF(W777="MEDCENTRO",U777,""))</f>
        <v>45</v>
      </c>
      <c r="AC777" s="18" t="n">
        <f aca="false">IF(AA777&lt;&gt;"COMPRAR",0,IF(AB777="",I777,MIN(I777,AB777)))</f>
        <v>12</v>
      </c>
      <c r="AD777" s="19" t="n">
        <f aca="false">IF(AC777&gt;0,AC777*V777,0)</f>
        <v>103.854</v>
      </c>
      <c r="AE777" s="19" t="n">
        <f aca="false">IF(AC777&gt;0,(M777-V777)*AC777,0)</f>
        <v>-0.654000000000011</v>
      </c>
      <c r="AF777" s="16" t="str">
        <f aca="false">IF(AA777&lt;&gt;"COMPRAR","",IF(AB777="",IF(X777="","",IF(X777-V777&lt;0.01,"EMPATE TÉCNICO","")),IF(AB777&lt;I777,"ESTOQUE INSUFICIENTE",IF(X777="","",IF(X777-V777&lt;0.01,"EMPATE TÉCNICO","")))))</f>
        <v/>
      </c>
      <c r="AG777" s="16" t="s">
        <v>304</v>
      </c>
      <c r="AH777" s="16" t="s">
        <v>2106</v>
      </c>
    </row>
    <row r="778" customFormat="false" ht="15" hidden="false" customHeight="false" outlineLevel="0" collapsed="false">
      <c r="A778" s="16" t="s">
        <v>2514</v>
      </c>
      <c r="B778" s="17" t="s">
        <v>2515</v>
      </c>
      <c r="C778" s="16" t="s">
        <v>2516</v>
      </c>
      <c r="D778" s="16" t="s">
        <v>1055</v>
      </c>
      <c r="E778" s="18" t="n">
        <v>1</v>
      </c>
      <c r="F778" s="16" t="s">
        <v>42</v>
      </c>
      <c r="G778" s="18" t="n">
        <v>0</v>
      </c>
      <c r="H778" s="16" t="n">
        <v>2.6</v>
      </c>
      <c r="I778" s="18" t="n">
        <v>7</v>
      </c>
      <c r="J778" s="19" t="n">
        <v>8.6</v>
      </c>
      <c r="K778" s="19" t="n">
        <v>8.6</v>
      </c>
      <c r="L778" s="19" t="n">
        <v>8.6</v>
      </c>
      <c r="M778" s="19" t="n">
        <f aca="false">IF(J778&gt;0,J778,K778)*E778</f>
        <v>8.6</v>
      </c>
      <c r="N778" s="20" t="n">
        <v>8.94</v>
      </c>
      <c r="O778" s="21" t="n">
        <f aca="false">IF(R778="","",ROUND(R778*(1-Premissas!$B$4),4))</f>
        <v>8.6545</v>
      </c>
      <c r="P778" s="22"/>
      <c r="Q778" s="22"/>
      <c r="R778" s="23" t="n">
        <v>9.11</v>
      </c>
      <c r="S778" s="24" t="n">
        <v>194</v>
      </c>
      <c r="T778" s="24" t="n">
        <v>30</v>
      </c>
      <c r="U778" s="25" t="n">
        <v>41</v>
      </c>
      <c r="V778" s="19" t="n">
        <f aca="false">IF(COUNT(N778:Q778)=0,"",MIN(N778:Q778))</f>
        <v>8.6545</v>
      </c>
      <c r="W778" s="16" t="str">
        <f aca="false">IF(V778="","",INDEX($N$4:$Q$4,MATCH(V778,N778:Q778,0)))</f>
        <v>MEDCENTRO</v>
      </c>
      <c r="X778" s="19" t="n">
        <f aca="false">IF(COUNT(N778:Q778)&lt;2,"",SMALL(N778:Q778,2))</f>
        <v>8.94</v>
      </c>
      <c r="Y778" s="26" t="n">
        <f aca="false">IF(OR(V778="",M778=0),"",V778/M778-1)</f>
        <v>0.00633720930232573</v>
      </c>
      <c r="Z778" s="26" t="n">
        <f aca="false">IF(OR(V778="",L778=""),"",V778/(L778*E778)-1)</f>
        <v>0.00633720930232573</v>
      </c>
      <c r="AA778" s="16" t="str">
        <f aca="false">IF(V778="","SEM OFERTA",IF(OR(Y778&gt;Premissas!$B$11,Y778&lt;Premissas!$B$12),"VERIFICAR - UNIDADE/EMBALAGEM",IF(Y778&gt;Premissas!$B$6,"NÃO COMPRAR - REAJUSTE &gt;5%","COMPRAR")))</f>
        <v>COMPRAR</v>
      </c>
      <c r="AB778" s="18" t="n">
        <f aca="false">IF(W778="DIMEC",S778,IF(W778="MEDCENTRO",U778,""))</f>
        <v>41</v>
      </c>
      <c r="AC778" s="18" t="n">
        <f aca="false">IF(AA778&lt;&gt;"COMPRAR",0,IF(AB778="",I778,MIN(I778,AB778)))</f>
        <v>7</v>
      </c>
      <c r="AD778" s="19" t="n">
        <f aca="false">IF(AC778&gt;0,AC778*V778,0)</f>
        <v>60.5815</v>
      </c>
      <c r="AE778" s="19" t="n">
        <f aca="false">IF(AC778&gt;0,(M778-V778)*AC778,0)</f>
        <v>-0.381500000000006</v>
      </c>
      <c r="AF778" s="16" t="str">
        <f aca="false">IF(AA778&lt;&gt;"COMPRAR","",IF(AB778="",IF(X778="","",IF(X778-V778&lt;0.01,"EMPATE TÉCNICO","")),IF(AB778&lt;I778,"ESTOQUE INSUFICIENTE",IF(X778="","",IF(X778-V778&lt;0.01,"EMPATE TÉCNICO","")))))</f>
        <v/>
      </c>
      <c r="AG778" s="16" t="s">
        <v>304</v>
      </c>
      <c r="AH778" s="16" t="s">
        <v>2106</v>
      </c>
    </row>
    <row r="779" customFormat="false" ht="15" hidden="false" customHeight="false" outlineLevel="0" collapsed="false">
      <c r="A779" s="16" t="s">
        <v>2517</v>
      </c>
      <c r="B779" s="17" t="s">
        <v>2518</v>
      </c>
      <c r="C779" s="16" t="s">
        <v>2519</v>
      </c>
      <c r="D779" s="16" t="s">
        <v>1055</v>
      </c>
      <c r="E779" s="18" t="n">
        <v>1</v>
      </c>
      <c r="F779" s="16" t="s">
        <v>42</v>
      </c>
      <c r="G779" s="18" t="n">
        <v>0</v>
      </c>
      <c r="H779" s="16" t="n">
        <v>2.5</v>
      </c>
      <c r="I779" s="18" t="n">
        <v>7</v>
      </c>
      <c r="J779" s="19" t="n">
        <v>9.39</v>
      </c>
      <c r="K779" s="19" t="n">
        <v>9.39</v>
      </c>
      <c r="L779" s="19" t="n">
        <v>9.39</v>
      </c>
      <c r="M779" s="19" t="n">
        <f aca="false">IF(J779&gt;0,J779,K779)*E779</f>
        <v>9.39</v>
      </c>
      <c r="N779" s="20"/>
      <c r="O779" s="21" t="n">
        <f aca="false">IF(R779="","",ROUND(R779*(1-Premissas!$B$4),4))</f>
        <v>8.6545</v>
      </c>
      <c r="P779" s="22"/>
      <c r="Q779" s="22"/>
      <c r="R779" s="23" t="n">
        <v>9.11</v>
      </c>
      <c r="S779" s="24"/>
      <c r="T779" s="24"/>
      <c r="U779" s="25" t="n">
        <v>114</v>
      </c>
      <c r="V779" s="19" t="n">
        <f aca="false">IF(COUNT(N779:Q779)=0,"",MIN(N779:Q779))</f>
        <v>8.6545</v>
      </c>
      <c r="W779" s="16" t="str">
        <f aca="false">IF(V779="","",INDEX($N$4:$Q$4,MATCH(V779,N779:Q779,0)))</f>
        <v>MEDCENTRO</v>
      </c>
      <c r="X779" s="19" t="str">
        <f aca="false">IF(COUNT(N779:Q779)&lt;2,"",SMALL(N779:Q779,2))</f>
        <v/>
      </c>
      <c r="Y779" s="26" t="n">
        <f aca="false">IF(OR(V779="",M779=0),"",V779/M779-1)</f>
        <v>-0.0783280085197018</v>
      </c>
      <c r="Z779" s="26" t="n">
        <f aca="false">IF(OR(V779="",L779=""),"",V779/(L779*E779)-1)</f>
        <v>-0.0783280085197018</v>
      </c>
      <c r="AA779" s="16" t="str">
        <f aca="false">IF(V779="","SEM OFERTA",IF(OR(Y779&gt;Premissas!$B$11,Y779&lt;Premissas!$B$12),"VERIFICAR - UNIDADE/EMBALAGEM",IF(Y779&gt;Premissas!$B$6,"NÃO COMPRAR - REAJUSTE &gt;5%","COMPRAR")))</f>
        <v>COMPRAR</v>
      </c>
      <c r="AB779" s="18" t="n">
        <f aca="false">IF(W779="DIMEC",S779,IF(W779="MEDCENTRO",U779,""))</f>
        <v>114</v>
      </c>
      <c r="AC779" s="18" t="n">
        <f aca="false">IF(AA779&lt;&gt;"COMPRAR",0,IF(AB779="",I779,MIN(I779,AB779)))</f>
        <v>7</v>
      </c>
      <c r="AD779" s="19" t="n">
        <f aca="false">IF(AC779&gt;0,AC779*V779,0)</f>
        <v>60.5815</v>
      </c>
      <c r="AE779" s="19" t="n">
        <f aca="false">IF(AC779&gt;0,(M779-V779)*AC779,0)</f>
        <v>5.1485</v>
      </c>
      <c r="AF779" s="16" t="str">
        <f aca="false">IF(AA779&lt;&gt;"COMPRAR","",IF(AB779="",IF(X779="","",IF(X779-V779&lt;0.01,"EMPATE TÉCNICO","")),IF(AB779&lt;I779,"ESTOQUE INSUFICIENTE",IF(X779="","",IF(X779-V779&lt;0.01,"EMPATE TÉCNICO","")))))</f>
        <v/>
      </c>
      <c r="AG779" s="16" t="s">
        <v>304</v>
      </c>
      <c r="AH779" s="16" t="s">
        <v>2106</v>
      </c>
    </row>
    <row r="780" customFormat="false" ht="15" hidden="false" customHeight="false" outlineLevel="0" collapsed="false">
      <c r="A780" s="16" t="s">
        <v>2520</v>
      </c>
      <c r="B780" s="17" t="s">
        <v>2521</v>
      </c>
      <c r="C780" s="16" t="s">
        <v>2522</v>
      </c>
      <c r="D780" s="16" t="s">
        <v>1055</v>
      </c>
      <c r="E780" s="18" t="n">
        <v>1</v>
      </c>
      <c r="F780" s="16" t="s">
        <v>42</v>
      </c>
      <c r="G780" s="18" t="n">
        <v>2</v>
      </c>
      <c r="H780" s="16" t="n">
        <v>2.1</v>
      </c>
      <c r="I780" s="18" t="n">
        <v>4</v>
      </c>
      <c r="J780" s="19" t="n">
        <v>8.36</v>
      </c>
      <c r="K780" s="19" t="n">
        <v>8.36</v>
      </c>
      <c r="L780" s="19" t="n">
        <v>8.36</v>
      </c>
      <c r="M780" s="19" t="n">
        <f aca="false">IF(J780&gt;0,J780,K780)*E780</f>
        <v>8.36</v>
      </c>
      <c r="N780" s="20" t="n">
        <v>8.36</v>
      </c>
      <c r="O780" s="21" t="str">
        <f aca="false">IF(R780="","",ROUND(R780*(1-Premissas!$B$4),4))</f>
        <v/>
      </c>
      <c r="P780" s="22"/>
      <c r="Q780" s="22"/>
      <c r="R780" s="23"/>
      <c r="S780" s="24" t="n">
        <v>197</v>
      </c>
      <c r="T780" s="24" t="n">
        <v>24</v>
      </c>
      <c r="U780" s="25"/>
      <c r="V780" s="19" t="n">
        <f aca="false">IF(COUNT(N780:Q780)=0,"",MIN(N780:Q780))</f>
        <v>8.36</v>
      </c>
      <c r="W780" s="16" t="str">
        <f aca="false">IF(V780="","",INDEX($N$4:$Q$4,MATCH(V780,N780:Q780,0)))</f>
        <v>DIMEC</v>
      </c>
      <c r="X780" s="19" t="str">
        <f aca="false">IF(COUNT(N780:Q780)&lt;2,"",SMALL(N780:Q780,2))</f>
        <v/>
      </c>
      <c r="Y780" s="26" t="n">
        <f aca="false">IF(OR(V780="",M780=0),"",V780/M780-1)</f>
        <v>0</v>
      </c>
      <c r="Z780" s="26" t="n">
        <f aca="false">IF(OR(V780="",L780=""),"",V780/(L780*E780)-1)</f>
        <v>0</v>
      </c>
      <c r="AA780" s="16" t="str">
        <f aca="false">IF(V780="","SEM OFERTA",IF(OR(Y780&gt;Premissas!$B$11,Y780&lt;Premissas!$B$12),"VERIFICAR - UNIDADE/EMBALAGEM",IF(Y780&gt;Premissas!$B$6,"NÃO COMPRAR - REAJUSTE &gt;5%","COMPRAR")))</f>
        <v>COMPRAR</v>
      </c>
      <c r="AB780" s="18" t="n">
        <f aca="false">IF(W780="DIMEC",S780,IF(W780="MEDCENTRO",U780,""))</f>
        <v>197</v>
      </c>
      <c r="AC780" s="18" t="n">
        <f aca="false">IF(AA780&lt;&gt;"COMPRAR",0,IF(AB780="",I780,MIN(I780,AB780)))</f>
        <v>4</v>
      </c>
      <c r="AD780" s="19" t="n">
        <f aca="false">IF(AC780&gt;0,AC780*V780,0)</f>
        <v>33.44</v>
      </c>
      <c r="AE780" s="19" t="n">
        <f aca="false">IF(AC780&gt;0,(M780-V780)*AC780,0)</f>
        <v>0</v>
      </c>
      <c r="AF780" s="16" t="str">
        <f aca="false">IF(AA780&lt;&gt;"COMPRAR","",IF(AB780="",IF(X780="","",IF(X780-V780&lt;0.01,"EMPATE TÉCNICO","")),IF(AB780&lt;I780,"ESTOQUE INSUFICIENTE",IF(X780="","",IF(X780-V780&lt;0.01,"EMPATE TÉCNICO","")))))</f>
        <v/>
      </c>
      <c r="AG780" s="16" t="s">
        <v>304</v>
      </c>
      <c r="AH780" s="16" t="s">
        <v>2106</v>
      </c>
    </row>
    <row r="781" customFormat="false" ht="15" hidden="false" customHeight="false" outlineLevel="0" collapsed="false">
      <c r="A781" s="16" t="s">
        <v>2523</v>
      </c>
      <c r="B781" s="17" t="s">
        <v>2524</v>
      </c>
      <c r="C781" s="16" t="s">
        <v>2525</v>
      </c>
      <c r="D781" s="16" t="s">
        <v>463</v>
      </c>
      <c r="E781" s="18" t="n">
        <v>1</v>
      </c>
      <c r="F781" s="16" t="s">
        <v>43</v>
      </c>
      <c r="G781" s="18" t="n">
        <v>1</v>
      </c>
      <c r="H781" s="16" t="n">
        <v>0.9</v>
      </c>
      <c r="I781" s="18" t="n">
        <v>2</v>
      </c>
      <c r="J781" s="19" t="n">
        <v>7.86</v>
      </c>
      <c r="K781" s="19" t="n">
        <v>7.86</v>
      </c>
      <c r="L781" s="19" t="n">
        <v>7.86</v>
      </c>
      <c r="M781" s="19" t="n">
        <f aca="false">IF(J781&gt;0,J781,K781)*E781</f>
        <v>7.86</v>
      </c>
      <c r="N781" s="20" t="n">
        <v>7.86</v>
      </c>
      <c r="O781" s="21" t="n">
        <f aca="false">IF(R781="","",ROUND(R781*(1-Premissas!$B$4),4))</f>
        <v>7.6095</v>
      </c>
      <c r="P781" s="22"/>
      <c r="Q781" s="22"/>
      <c r="R781" s="23" t="n">
        <v>8.01</v>
      </c>
      <c r="S781" s="24" t="n">
        <v>1624</v>
      </c>
      <c r="T781" s="24" t="n">
        <v>24</v>
      </c>
      <c r="U781" s="25" t="n">
        <v>192</v>
      </c>
      <c r="V781" s="19" t="n">
        <f aca="false">IF(COUNT(N781:Q781)=0,"",MIN(N781:Q781))</f>
        <v>7.6095</v>
      </c>
      <c r="W781" s="16" t="str">
        <f aca="false">IF(V781="","",INDEX($N$4:$Q$4,MATCH(V781,N781:Q781,0)))</f>
        <v>MEDCENTRO</v>
      </c>
      <c r="X781" s="19" t="n">
        <f aca="false">IF(COUNT(N781:Q781)&lt;2,"",SMALL(N781:Q781,2))</f>
        <v>7.86</v>
      </c>
      <c r="Y781" s="26" t="n">
        <f aca="false">IF(OR(V781="",M781=0),"",V781/M781-1)</f>
        <v>-0.0318702290076337</v>
      </c>
      <c r="Z781" s="26" t="n">
        <f aca="false">IF(OR(V781="",L781=""),"",V781/(L781*E781)-1)</f>
        <v>-0.0318702290076337</v>
      </c>
      <c r="AA781" s="16" t="str">
        <f aca="false">IF(V781="","SEM OFERTA",IF(OR(Y781&gt;Premissas!$B$11,Y781&lt;Premissas!$B$12),"VERIFICAR - UNIDADE/EMBALAGEM",IF(Y781&gt;Premissas!$B$6,"NÃO COMPRAR - REAJUSTE &gt;5%","COMPRAR")))</f>
        <v>COMPRAR</v>
      </c>
      <c r="AB781" s="18" t="n">
        <f aca="false">IF(W781="DIMEC",S781,IF(W781="MEDCENTRO",U781,""))</f>
        <v>192</v>
      </c>
      <c r="AC781" s="18" t="n">
        <f aca="false">IF(AA781&lt;&gt;"COMPRAR",0,IF(AB781="",I781,MIN(I781,AB781)))</f>
        <v>2</v>
      </c>
      <c r="AD781" s="19" t="n">
        <f aca="false">IF(AC781&gt;0,AC781*V781,0)</f>
        <v>15.219</v>
      </c>
      <c r="AE781" s="19" t="n">
        <f aca="false">IF(AC781&gt;0,(M781-V781)*AC781,0)</f>
        <v>0.501000000000001</v>
      </c>
      <c r="AF781" s="16" t="str">
        <f aca="false">IF(AA781&lt;&gt;"COMPRAR","",IF(AB781="",IF(X781="","",IF(X781-V781&lt;0.01,"EMPATE TÉCNICO","")),IF(AB781&lt;I781,"ESTOQUE INSUFICIENTE",IF(X781="","",IF(X781-V781&lt;0.01,"EMPATE TÉCNICO","")))))</f>
        <v/>
      </c>
      <c r="AG781" s="16" t="s">
        <v>304</v>
      </c>
      <c r="AH781" s="16" t="s">
        <v>2106</v>
      </c>
    </row>
    <row r="782" customFormat="false" ht="15" hidden="false" customHeight="false" outlineLevel="0" collapsed="false">
      <c r="A782" s="16" t="s">
        <v>2526</v>
      </c>
      <c r="B782" s="17" t="s">
        <v>2527</v>
      </c>
      <c r="C782" s="16" t="s">
        <v>2528</v>
      </c>
      <c r="D782" s="16" t="s">
        <v>463</v>
      </c>
      <c r="E782" s="18" t="n">
        <v>1</v>
      </c>
      <c r="F782" s="16" t="s">
        <v>42</v>
      </c>
      <c r="G782" s="18" t="n">
        <v>3</v>
      </c>
      <c r="H782" s="16" t="n">
        <v>1.4</v>
      </c>
      <c r="I782" s="18" t="n">
        <v>1</v>
      </c>
      <c r="J782" s="19" t="n">
        <v>7.79</v>
      </c>
      <c r="K782" s="19" t="n">
        <v>7.79</v>
      </c>
      <c r="L782" s="19" t="n">
        <v>7.56</v>
      </c>
      <c r="M782" s="19" t="n">
        <f aca="false">IF(J782&gt;0,J782,K782)*E782</f>
        <v>7.79</v>
      </c>
      <c r="N782" s="20" t="n">
        <v>7.82</v>
      </c>
      <c r="O782" s="21" t="n">
        <f aca="false">IF(R782="","",ROUND(R782*(1-Premissas!$B$4),4))</f>
        <v>7.6095</v>
      </c>
      <c r="P782" s="22"/>
      <c r="Q782" s="22"/>
      <c r="R782" s="23" t="n">
        <v>8.01</v>
      </c>
      <c r="S782" s="24" t="n">
        <v>316</v>
      </c>
      <c r="T782" s="24" t="n">
        <v>24</v>
      </c>
      <c r="U782" s="25" t="n">
        <v>289</v>
      </c>
      <c r="V782" s="19" t="n">
        <f aca="false">IF(COUNT(N782:Q782)=0,"",MIN(N782:Q782))</f>
        <v>7.6095</v>
      </c>
      <c r="W782" s="16" t="str">
        <f aca="false">IF(V782="","",INDEX($N$4:$Q$4,MATCH(V782,N782:Q782,0)))</f>
        <v>MEDCENTRO</v>
      </c>
      <c r="X782" s="19" t="n">
        <f aca="false">IF(COUNT(N782:Q782)&lt;2,"",SMALL(N782:Q782,2))</f>
        <v>7.82</v>
      </c>
      <c r="Y782" s="26" t="n">
        <f aca="false">IF(OR(V782="",M782=0),"",V782/M782-1)</f>
        <v>-0.0231707317073171</v>
      </c>
      <c r="Z782" s="26" t="n">
        <f aca="false">IF(OR(V782="",L782=""),"",V782/(L782*E782)-1)</f>
        <v>0.00654761904761902</v>
      </c>
      <c r="AA782" s="16" t="str">
        <f aca="false">IF(V782="","SEM OFERTA",IF(OR(Y782&gt;Premissas!$B$11,Y782&lt;Premissas!$B$12),"VERIFICAR - UNIDADE/EMBALAGEM",IF(Y782&gt;Premissas!$B$6,"NÃO COMPRAR - REAJUSTE &gt;5%","COMPRAR")))</f>
        <v>COMPRAR</v>
      </c>
      <c r="AB782" s="18" t="n">
        <f aca="false">IF(W782="DIMEC",S782,IF(W782="MEDCENTRO",U782,""))</f>
        <v>289</v>
      </c>
      <c r="AC782" s="18" t="n">
        <f aca="false">IF(AA782&lt;&gt;"COMPRAR",0,IF(AB782="",I782,MIN(I782,AB782)))</f>
        <v>1</v>
      </c>
      <c r="AD782" s="19" t="n">
        <f aca="false">IF(AC782&gt;0,AC782*V782,0)</f>
        <v>7.6095</v>
      </c>
      <c r="AE782" s="19" t="n">
        <f aca="false">IF(AC782&gt;0,(M782-V782)*AC782,0)</f>
        <v>0.1805</v>
      </c>
      <c r="AF782" s="16" t="str">
        <f aca="false">IF(AA782&lt;&gt;"COMPRAR","",IF(AB782="",IF(X782="","",IF(X782-V782&lt;0.01,"EMPATE TÉCNICO","")),IF(AB782&lt;I782,"ESTOQUE INSUFICIENTE",IF(X782="","",IF(X782-V782&lt;0.01,"EMPATE TÉCNICO","")))))</f>
        <v/>
      </c>
      <c r="AG782" s="16" t="s">
        <v>304</v>
      </c>
      <c r="AH782" s="16" t="s">
        <v>2106</v>
      </c>
    </row>
    <row r="783" customFormat="false" ht="15" hidden="false" customHeight="false" outlineLevel="0" collapsed="false">
      <c r="A783" s="16" t="s">
        <v>2529</v>
      </c>
      <c r="B783" s="17" t="s">
        <v>2530</v>
      </c>
      <c r="C783" s="16" t="s">
        <v>2531</v>
      </c>
      <c r="D783" s="16" t="s">
        <v>463</v>
      </c>
      <c r="E783" s="18" t="n">
        <v>1</v>
      </c>
      <c r="F783" s="16" t="s">
        <v>42</v>
      </c>
      <c r="G783" s="18" t="n">
        <v>0</v>
      </c>
      <c r="H783" s="16" t="n">
        <v>5.9</v>
      </c>
      <c r="I783" s="18" t="n">
        <v>16</v>
      </c>
      <c r="J783" s="19" t="n">
        <v>11.38</v>
      </c>
      <c r="K783" s="19" t="n">
        <v>11.38</v>
      </c>
      <c r="L783" s="19" t="n">
        <v>11.38</v>
      </c>
      <c r="M783" s="19" t="n">
        <f aca="false">IF(J783&gt;0,J783,K783)*E783</f>
        <v>11.38</v>
      </c>
      <c r="N783" s="20" t="n">
        <v>11.45</v>
      </c>
      <c r="O783" s="21" t="str">
        <f aca="false">IF(R783="","",ROUND(R783*(1-Premissas!$B$4),4))</f>
        <v/>
      </c>
      <c r="P783" s="22"/>
      <c r="Q783" s="22"/>
      <c r="R783" s="23"/>
      <c r="S783" s="24" t="n">
        <v>1071</v>
      </c>
      <c r="T783" s="24" t="n">
        <v>30</v>
      </c>
      <c r="U783" s="25"/>
      <c r="V783" s="19" t="n">
        <f aca="false">IF(COUNT(N783:Q783)=0,"",MIN(N783:Q783))</f>
        <v>11.45</v>
      </c>
      <c r="W783" s="16" t="str">
        <f aca="false">IF(V783="","",INDEX($N$4:$Q$4,MATCH(V783,N783:Q783,0)))</f>
        <v>DIMEC</v>
      </c>
      <c r="X783" s="19" t="str">
        <f aca="false">IF(COUNT(N783:Q783)&lt;2,"",SMALL(N783:Q783,2))</f>
        <v/>
      </c>
      <c r="Y783" s="26" t="n">
        <f aca="false">IF(OR(V783="",M783=0),"",V783/M783-1)</f>
        <v>0.00615114235500869</v>
      </c>
      <c r="Z783" s="26" t="n">
        <f aca="false">IF(OR(V783="",L783=""),"",V783/(L783*E783)-1)</f>
        <v>0.00615114235500869</v>
      </c>
      <c r="AA783" s="16" t="str">
        <f aca="false">IF(V783="","SEM OFERTA",IF(OR(Y783&gt;Premissas!$B$11,Y783&lt;Premissas!$B$12),"VERIFICAR - UNIDADE/EMBALAGEM",IF(Y783&gt;Premissas!$B$6,"NÃO COMPRAR - REAJUSTE &gt;5%","COMPRAR")))</f>
        <v>COMPRAR</v>
      </c>
      <c r="AB783" s="18" t="n">
        <f aca="false">IF(W783="DIMEC",S783,IF(W783="MEDCENTRO",U783,""))</f>
        <v>1071</v>
      </c>
      <c r="AC783" s="18" t="n">
        <f aca="false">IF(AA783&lt;&gt;"COMPRAR",0,IF(AB783="",I783,MIN(I783,AB783)))</f>
        <v>16</v>
      </c>
      <c r="AD783" s="19" t="n">
        <f aca="false">IF(AC783&gt;0,AC783*V783,0)</f>
        <v>183.2</v>
      </c>
      <c r="AE783" s="19" t="n">
        <f aca="false">IF(AC783&gt;0,(M783-V783)*AC783,0)</f>
        <v>-1.11999999999998</v>
      </c>
      <c r="AF783" s="16" t="str">
        <f aca="false">IF(AA783&lt;&gt;"COMPRAR","",IF(AB783="",IF(X783="","",IF(X783-V783&lt;0.01,"EMPATE TÉCNICO","")),IF(AB783&lt;I783,"ESTOQUE INSUFICIENTE",IF(X783="","",IF(X783-V783&lt;0.01,"EMPATE TÉCNICO","")))))</f>
        <v/>
      </c>
      <c r="AG783" s="16" t="s">
        <v>304</v>
      </c>
      <c r="AH783" s="16" t="s">
        <v>2106</v>
      </c>
    </row>
    <row r="784" customFormat="false" ht="15" hidden="false" customHeight="false" outlineLevel="0" collapsed="false">
      <c r="A784" s="16" t="s">
        <v>2532</v>
      </c>
      <c r="B784" s="17" t="s">
        <v>2533</v>
      </c>
      <c r="C784" s="16" t="s">
        <v>2534</v>
      </c>
      <c r="D784" s="16" t="s">
        <v>380</v>
      </c>
      <c r="E784" s="18" t="n">
        <v>4</v>
      </c>
      <c r="F784" s="16" t="s">
        <v>43</v>
      </c>
      <c r="G784" s="18" t="n">
        <v>0</v>
      </c>
      <c r="H784" s="16" t="n">
        <v>1.2</v>
      </c>
      <c r="I784" s="18" t="n">
        <v>1</v>
      </c>
      <c r="J784" s="19" t="n">
        <v>2.475</v>
      </c>
      <c r="K784" s="19" t="n">
        <v>2.475</v>
      </c>
      <c r="L784" s="19" t="n">
        <v>2.475</v>
      </c>
      <c r="M784" s="19" t="n">
        <f aca="false">IF(J784&gt;0,J784,K784)*E784</f>
        <v>9.9</v>
      </c>
      <c r="N784" s="20" t="n">
        <v>11.71</v>
      </c>
      <c r="O784" s="21" t="n">
        <f aca="false">IF(R784="","",ROUND(R784*(1-Premissas!$B$4),4))</f>
        <v>12.179</v>
      </c>
      <c r="P784" s="22"/>
      <c r="Q784" s="22"/>
      <c r="R784" s="23" t="n">
        <v>12.82</v>
      </c>
      <c r="S784" s="24" t="n">
        <v>362</v>
      </c>
      <c r="T784" s="24" t="n">
        <v>30</v>
      </c>
      <c r="U784" s="25" t="n">
        <v>355</v>
      </c>
      <c r="V784" s="19" t="n">
        <f aca="false">IF(COUNT(N784:Q784)=0,"",MIN(N784:Q784))</f>
        <v>11.71</v>
      </c>
      <c r="W784" s="16" t="str">
        <f aca="false">IF(V784="","",INDEX($N$4:$Q$4,MATCH(V784,N784:Q784,0)))</f>
        <v>DIMEC</v>
      </c>
      <c r="X784" s="19" t="n">
        <f aca="false">IF(COUNT(N784:Q784)&lt;2,"",SMALL(N784:Q784,2))</f>
        <v>12.179</v>
      </c>
      <c r="Y784" s="26" t="n">
        <f aca="false">IF(OR(V784="",M784=0),"",V784/M784-1)</f>
        <v>0.182828282828283</v>
      </c>
      <c r="Z784" s="26" t="n">
        <f aca="false">IF(OR(V784="",L784=""),"",V784/(L784*E784)-1)</f>
        <v>0.182828282828283</v>
      </c>
      <c r="AA784" s="16" t="str">
        <f aca="false">IF(V784="","SEM OFERTA",IF(OR(Y784&gt;Premissas!$B$11,Y784&lt;Premissas!$B$12),"VERIFICAR - UNIDADE/EMBALAGEM",IF(Y784&gt;Premissas!$B$6,"NÃO COMPRAR - REAJUSTE &gt;5%","COMPRAR")))</f>
        <v>NÃO COMPRAR - REAJUSTE &gt;5%</v>
      </c>
      <c r="AB784" s="18" t="n">
        <f aca="false">IF(W784="DIMEC",S784,IF(W784="MEDCENTRO",U784,""))</f>
        <v>362</v>
      </c>
      <c r="AC784" s="18" t="n">
        <f aca="false">IF(AA784&lt;&gt;"COMPRAR",0,IF(AB784="",I784,MIN(I784,AB784)))</f>
        <v>0</v>
      </c>
      <c r="AD784" s="19" t="n">
        <f aca="false">IF(AC784&gt;0,AC784*V784,0)</f>
        <v>0</v>
      </c>
      <c r="AE784" s="19" t="n">
        <f aca="false">IF(AC784&gt;0,(M784-V784)*AC784,0)</f>
        <v>0</v>
      </c>
      <c r="AF784" s="16" t="str">
        <f aca="false">IF(AA784&lt;&gt;"COMPRAR","",IF(AB784="",IF(X784="","",IF(X784-V784&lt;0.01,"EMPATE TÉCNICO","")),IF(AB784&lt;I784,"ESTOQUE INSUFICIENTE",IF(X784="","",IF(X784-V784&lt;0.01,"EMPATE TÉCNICO","")))))</f>
        <v/>
      </c>
      <c r="AG784" s="16" t="s">
        <v>304</v>
      </c>
      <c r="AH784" s="16" t="s">
        <v>2106</v>
      </c>
    </row>
    <row r="785" customFormat="false" ht="15" hidden="false" customHeight="false" outlineLevel="0" collapsed="false">
      <c r="A785" s="16" t="s">
        <v>2535</v>
      </c>
      <c r="B785" s="17" t="s">
        <v>2536</v>
      </c>
      <c r="C785" s="16" t="s">
        <v>2537</v>
      </c>
      <c r="D785" s="16" t="s">
        <v>463</v>
      </c>
      <c r="E785" s="18" t="n">
        <v>4</v>
      </c>
      <c r="F785" s="16" t="s">
        <v>43</v>
      </c>
      <c r="G785" s="18" t="n">
        <v>0</v>
      </c>
      <c r="H785" s="16" t="n">
        <v>0.6</v>
      </c>
      <c r="I785" s="18" t="n">
        <v>1</v>
      </c>
      <c r="J785" s="19" t="n">
        <v>1.9375</v>
      </c>
      <c r="K785" s="19" t="n">
        <v>1.9375</v>
      </c>
      <c r="L785" s="19" t="n">
        <v>1.9375</v>
      </c>
      <c r="M785" s="19" t="n">
        <f aca="false">IF(J785&gt;0,J785,K785)*E785</f>
        <v>7.75</v>
      </c>
      <c r="N785" s="20" t="n">
        <v>11.76</v>
      </c>
      <c r="O785" s="21" t="str">
        <f aca="false">IF(R785="","",ROUND(R785*(1-Premissas!$B$4),4))</f>
        <v/>
      </c>
      <c r="P785" s="22"/>
      <c r="Q785" s="22"/>
      <c r="R785" s="23"/>
      <c r="S785" s="24" t="n">
        <v>201</v>
      </c>
      <c r="T785" s="24" t="n">
        <v>30</v>
      </c>
      <c r="U785" s="25"/>
      <c r="V785" s="19" t="n">
        <f aca="false">IF(COUNT(N785:Q785)=0,"",MIN(N785:Q785))</f>
        <v>11.76</v>
      </c>
      <c r="W785" s="16" t="str">
        <f aca="false">IF(V785="","",INDEX($N$4:$Q$4,MATCH(V785,N785:Q785,0)))</f>
        <v>DIMEC</v>
      </c>
      <c r="X785" s="19" t="str">
        <f aca="false">IF(COUNT(N785:Q785)&lt;2,"",SMALL(N785:Q785,2))</f>
        <v/>
      </c>
      <c r="Y785" s="26" t="n">
        <f aca="false">IF(OR(V785="",M785=0),"",V785/M785-1)</f>
        <v>0.51741935483871</v>
      </c>
      <c r="Z785" s="26" t="n">
        <f aca="false">IF(OR(V785="",L785=""),"",V785/(L785*E785)-1)</f>
        <v>0.51741935483871</v>
      </c>
      <c r="AA785" s="16" t="str">
        <f aca="false">IF(V785="","SEM OFERTA",IF(OR(Y785&gt;Premissas!$B$11,Y785&lt;Premissas!$B$12),"VERIFICAR - UNIDADE/EMBALAGEM",IF(Y785&gt;Premissas!$B$6,"NÃO COMPRAR - REAJUSTE &gt;5%","COMPRAR")))</f>
        <v>NÃO COMPRAR - REAJUSTE &gt;5%</v>
      </c>
      <c r="AB785" s="18" t="n">
        <f aca="false">IF(W785="DIMEC",S785,IF(W785="MEDCENTRO",U785,""))</f>
        <v>201</v>
      </c>
      <c r="AC785" s="18" t="n">
        <f aca="false">IF(AA785&lt;&gt;"COMPRAR",0,IF(AB785="",I785,MIN(I785,AB785)))</f>
        <v>0</v>
      </c>
      <c r="AD785" s="19" t="n">
        <f aca="false">IF(AC785&gt;0,AC785*V785,0)</f>
        <v>0</v>
      </c>
      <c r="AE785" s="19" t="n">
        <f aca="false">IF(AC785&gt;0,(M785-V785)*AC785,0)</f>
        <v>0</v>
      </c>
      <c r="AF785" s="16" t="str">
        <f aca="false">IF(AA785&lt;&gt;"COMPRAR","",IF(AB785="",IF(X785="","",IF(X785-V785&lt;0.01,"EMPATE TÉCNICO","")),IF(AB785&lt;I785,"ESTOQUE INSUFICIENTE",IF(X785="","",IF(X785-V785&lt;0.01,"EMPATE TÉCNICO","")))))</f>
        <v/>
      </c>
      <c r="AG785" s="16" t="s">
        <v>304</v>
      </c>
      <c r="AH785" s="16" t="s">
        <v>2106</v>
      </c>
    </row>
    <row r="786" customFormat="false" ht="15" hidden="false" customHeight="false" outlineLevel="0" collapsed="false">
      <c r="A786" s="16" t="s">
        <v>2538</v>
      </c>
      <c r="B786" s="17" t="s">
        <v>2539</v>
      </c>
      <c r="C786" s="16" t="s">
        <v>2540</v>
      </c>
      <c r="D786" s="16" t="s">
        <v>463</v>
      </c>
      <c r="E786" s="18" t="n">
        <v>1</v>
      </c>
      <c r="F786" s="16" t="s">
        <v>42</v>
      </c>
      <c r="G786" s="18" t="n">
        <v>0</v>
      </c>
      <c r="H786" s="16" t="n">
        <v>2.2</v>
      </c>
      <c r="I786" s="18" t="n">
        <v>6</v>
      </c>
      <c r="J786" s="19" t="n">
        <v>11.62</v>
      </c>
      <c r="K786" s="19" t="n">
        <v>11.62</v>
      </c>
      <c r="L786" s="19" t="n">
        <v>10.91</v>
      </c>
      <c r="M786" s="19" t="n">
        <f aca="false">IF(J786&gt;0,J786,K786)*E786</f>
        <v>11.62</v>
      </c>
      <c r="N786" s="20" t="n">
        <v>11.71</v>
      </c>
      <c r="O786" s="21" t="n">
        <f aca="false">IF(R786="","",ROUND(R786*(1-Premissas!$B$4),4))</f>
        <v>12.179</v>
      </c>
      <c r="P786" s="22"/>
      <c r="Q786" s="22"/>
      <c r="R786" s="23" t="n">
        <v>12.82</v>
      </c>
      <c r="S786" s="24" t="n">
        <v>643</v>
      </c>
      <c r="T786" s="24" t="n">
        <v>30</v>
      </c>
      <c r="U786" s="25" t="n">
        <v>252</v>
      </c>
      <c r="V786" s="19" t="n">
        <f aca="false">IF(COUNT(N786:Q786)=0,"",MIN(N786:Q786))</f>
        <v>11.71</v>
      </c>
      <c r="W786" s="16" t="str">
        <f aca="false">IF(V786="","",INDEX($N$4:$Q$4,MATCH(V786,N786:Q786,0)))</f>
        <v>DIMEC</v>
      </c>
      <c r="X786" s="19" t="n">
        <f aca="false">IF(COUNT(N786:Q786)&lt;2,"",SMALL(N786:Q786,2))</f>
        <v>12.179</v>
      </c>
      <c r="Y786" s="26" t="n">
        <f aca="false">IF(OR(V786="",M786=0),"",V786/M786-1)</f>
        <v>0.00774526678141152</v>
      </c>
      <c r="Z786" s="26" t="n">
        <f aca="false">IF(OR(V786="",L786=""),"",V786/(L786*E786)-1)</f>
        <v>0.0733272227314392</v>
      </c>
      <c r="AA786" s="16" t="str">
        <f aca="false">IF(V786="","SEM OFERTA",IF(OR(Y786&gt;Premissas!$B$11,Y786&lt;Premissas!$B$12),"VERIFICAR - UNIDADE/EMBALAGEM",IF(Y786&gt;Premissas!$B$6,"NÃO COMPRAR - REAJUSTE &gt;5%","COMPRAR")))</f>
        <v>COMPRAR</v>
      </c>
      <c r="AB786" s="18" t="n">
        <f aca="false">IF(W786="DIMEC",S786,IF(W786="MEDCENTRO",U786,""))</f>
        <v>643</v>
      </c>
      <c r="AC786" s="18" t="n">
        <f aca="false">IF(AA786&lt;&gt;"COMPRAR",0,IF(AB786="",I786,MIN(I786,AB786)))</f>
        <v>6</v>
      </c>
      <c r="AD786" s="19" t="n">
        <f aca="false">IF(AC786&gt;0,AC786*V786,0)</f>
        <v>70.26</v>
      </c>
      <c r="AE786" s="19" t="n">
        <f aca="false">IF(AC786&gt;0,(M786-V786)*AC786,0)</f>
        <v>-0.54000000000001</v>
      </c>
      <c r="AF786" s="16" t="str">
        <f aca="false">IF(AA786&lt;&gt;"COMPRAR","",IF(AB786="",IF(X786="","",IF(X786-V786&lt;0.01,"EMPATE TÉCNICO","")),IF(AB786&lt;I786,"ESTOQUE INSUFICIENTE",IF(X786="","",IF(X786-V786&lt;0.01,"EMPATE TÉCNICO","")))))</f>
        <v/>
      </c>
      <c r="AG786" s="16" t="s">
        <v>304</v>
      </c>
      <c r="AH786" s="16" t="s">
        <v>2106</v>
      </c>
    </row>
    <row r="787" customFormat="false" ht="15" hidden="false" customHeight="false" outlineLevel="0" collapsed="false">
      <c r="A787" s="16" t="s">
        <v>2541</v>
      </c>
      <c r="B787" s="17" t="s">
        <v>2542</v>
      </c>
      <c r="C787" s="16" t="s">
        <v>2543</v>
      </c>
      <c r="D787" s="16" t="s">
        <v>463</v>
      </c>
      <c r="E787" s="18" t="n">
        <v>1</v>
      </c>
      <c r="F787" s="16" t="s">
        <v>42</v>
      </c>
      <c r="G787" s="18" t="n">
        <v>0</v>
      </c>
      <c r="H787" s="16" t="n">
        <v>2</v>
      </c>
      <c r="I787" s="18" t="n">
        <v>6</v>
      </c>
      <c r="J787" s="19" t="n">
        <v>11.85</v>
      </c>
      <c r="K787" s="19" t="n">
        <v>11.85</v>
      </c>
      <c r="L787" s="19" t="n">
        <v>10.91</v>
      </c>
      <c r="M787" s="19" t="n">
        <f aca="false">IF(J787&gt;0,J787,K787)*E787</f>
        <v>11.85</v>
      </c>
      <c r="N787" s="20" t="n">
        <v>11.97</v>
      </c>
      <c r="O787" s="21" t="n">
        <f aca="false">IF(R787="","",ROUND(R787*(1-Premissas!$B$4),4))</f>
        <v>12.179</v>
      </c>
      <c r="P787" s="22"/>
      <c r="Q787" s="22"/>
      <c r="R787" s="23" t="n">
        <v>12.82</v>
      </c>
      <c r="S787" s="24" t="n">
        <v>691</v>
      </c>
      <c r="T787" s="24" t="n">
        <v>30</v>
      </c>
      <c r="U787" s="25" t="n">
        <v>250</v>
      </c>
      <c r="V787" s="19" t="n">
        <f aca="false">IF(COUNT(N787:Q787)=0,"",MIN(N787:Q787))</f>
        <v>11.97</v>
      </c>
      <c r="W787" s="16" t="str">
        <f aca="false">IF(V787="","",INDEX($N$4:$Q$4,MATCH(V787,N787:Q787,0)))</f>
        <v>DIMEC</v>
      </c>
      <c r="X787" s="19" t="n">
        <f aca="false">IF(COUNT(N787:Q787)&lt;2,"",SMALL(N787:Q787,2))</f>
        <v>12.179</v>
      </c>
      <c r="Y787" s="26" t="n">
        <f aca="false">IF(OR(V787="",M787=0),"",V787/M787-1)</f>
        <v>0.0101265822784811</v>
      </c>
      <c r="Z787" s="26" t="n">
        <f aca="false">IF(OR(V787="",L787=""),"",V787/(L787*E787)-1)</f>
        <v>0.0971585701191569</v>
      </c>
      <c r="AA787" s="16" t="str">
        <f aca="false">IF(V787="","SEM OFERTA",IF(OR(Y787&gt;Premissas!$B$11,Y787&lt;Premissas!$B$12),"VERIFICAR - UNIDADE/EMBALAGEM",IF(Y787&gt;Premissas!$B$6,"NÃO COMPRAR - REAJUSTE &gt;5%","COMPRAR")))</f>
        <v>COMPRAR</v>
      </c>
      <c r="AB787" s="18" t="n">
        <f aca="false">IF(W787="DIMEC",S787,IF(W787="MEDCENTRO",U787,""))</f>
        <v>691</v>
      </c>
      <c r="AC787" s="18" t="n">
        <f aca="false">IF(AA787&lt;&gt;"COMPRAR",0,IF(AB787="",I787,MIN(I787,AB787)))</f>
        <v>6</v>
      </c>
      <c r="AD787" s="19" t="n">
        <f aca="false">IF(AC787&gt;0,AC787*V787,0)</f>
        <v>71.82</v>
      </c>
      <c r="AE787" s="19" t="n">
        <f aca="false">IF(AC787&gt;0,(M787-V787)*AC787,0)</f>
        <v>-0.720000000000006</v>
      </c>
      <c r="AF787" s="16" t="str">
        <f aca="false">IF(AA787&lt;&gt;"COMPRAR","",IF(AB787="",IF(X787="","",IF(X787-V787&lt;0.01,"EMPATE TÉCNICO","")),IF(AB787&lt;I787,"ESTOQUE INSUFICIENTE",IF(X787="","",IF(X787-V787&lt;0.01,"EMPATE TÉCNICO","")))))</f>
        <v/>
      </c>
      <c r="AG787" s="16" t="s">
        <v>304</v>
      </c>
      <c r="AH787" s="16" t="s">
        <v>2106</v>
      </c>
    </row>
    <row r="788" customFormat="false" ht="15" hidden="false" customHeight="false" outlineLevel="0" collapsed="false">
      <c r="A788" s="16" t="s">
        <v>2544</v>
      </c>
      <c r="B788" s="17" t="s">
        <v>2545</v>
      </c>
      <c r="C788" s="16" t="s">
        <v>2546</v>
      </c>
      <c r="D788" s="16" t="s">
        <v>463</v>
      </c>
      <c r="E788" s="18" t="n">
        <v>1</v>
      </c>
      <c r="F788" s="16" t="s">
        <v>41</v>
      </c>
      <c r="G788" s="18" t="n">
        <v>2</v>
      </c>
      <c r="H788" s="16" t="n">
        <v>4.3</v>
      </c>
      <c r="I788" s="18" t="n">
        <v>10</v>
      </c>
      <c r="J788" s="19" t="n">
        <v>11.87</v>
      </c>
      <c r="K788" s="19" t="n">
        <v>11.87</v>
      </c>
      <c r="L788" s="19" t="n">
        <v>11.15</v>
      </c>
      <c r="M788" s="19" t="n">
        <f aca="false">IF(J788&gt;0,J788,K788)*E788</f>
        <v>11.87</v>
      </c>
      <c r="N788" s="20" t="n">
        <v>11.87</v>
      </c>
      <c r="O788" s="21" t="str">
        <f aca="false">IF(R788="","",ROUND(R788*(1-Premissas!$B$4),4))</f>
        <v/>
      </c>
      <c r="P788" s="22"/>
      <c r="Q788" s="22"/>
      <c r="R788" s="23"/>
      <c r="S788" s="24" t="n">
        <v>134</v>
      </c>
      <c r="T788" s="24" t="n">
        <v>30</v>
      </c>
      <c r="U788" s="25"/>
      <c r="V788" s="19" t="n">
        <f aca="false">IF(COUNT(N788:Q788)=0,"",MIN(N788:Q788))</f>
        <v>11.87</v>
      </c>
      <c r="W788" s="16" t="str">
        <f aca="false">IF(V788="","",INDEX($N$4:$Q$4,MATCH(V788,N788:Q788,0)))</f>
        <v>DIMEC</v>
      </c>
      <c r="X788" s="19" t="str">
        <f aca="false">IF(COUNT(N788:Q788)&lt;2,"",SMALL(N788:Q788,2))</f>
        <v/>
      </c>
      <c r="Y788" s="26" t="n">
        <f aca="false">IF(OR(V788="",M788=0),"",V788/M788-1)</f>
        <v>0</v>
      </c>
      <c r="Z788" s="26" t="n">
        <f aca="false">IF(OR(V788="",L788=""),"",V788/(L788*E788)-1)</f>
        <v>0.0645739910313901</v>
      </c>
      <c r="AA788" s="16" t="str">
        <f aca="false">IF(V788="","SEM OFERTA",IF(OR(Y788&gt;Premissas!$B$11,Y788&lt;Premissas!$B$12),"VERIFICAR - UNIDADE/EMBALAGEM",IF(Y788&gt;Premissas!$B$6,"NÃO COMPRAR - REAJUSTE &gt;5%","COMPRAR")))</f>
        <v>COMPRAR</v>
      </c>
      <c r="AB788" s="18" t="n">
        <f aca="false">IF(W788="DIMEC",S788,IF(W788="MEDCENTRO",U788,""))</f>
        <v>134</v>
      </c>
      <c r="AC788" s="18" t="n">
        <f aca="false">IF(AA788&lt;&gt;"COMPRAR",0,IF(AB788="",I788,MIN(I788,AB788)))</f>
        <v>10</v>
      </c>
      <c r="AD788" s="19" t="n">
        <f aca="false">IF(AC788&gt;0,AC788*V788,0)</f>
        <v>118.7</v>
      </c>
      <c r="AE788" s="19" t="n">
        <f aca="false">IF(AC788&gt;0,(M788-V788)*AC788,0)</f>
        <v>0</v>
      </c>
      <c r="AF788" s="16" t="str">
        <f aca="false">IF(AA788&lt;&gt;"COMPRAR","",IF(AB788="",IF(X788="","",IF(X788-V788&lt;0.01,"EMPATE TÉCNICO","")),IF(AB788&lt;I788,"ESTOQUE INSUFICIENTE",IF(X788="","",IF(X788-V788&lt;0.01,"EMPATE TÉCNICO","")))))</f>
        <v/>
      </c>
      <c r="AG788" s="16" t="s">
        <v>304</v>
      </c>
      <c r="AH788" s="16" t="s">
        <v>2106</v>
      </c>
    </row>
    <row r="789" customFormat="false" ht="15" hidden="false" customHeight="false" outlineLevel="0" collapsed="false">
      <c r="A789" s="16" t="s">
        <v>2547</v>
      </c>
      <c r="B789" s="17" t="s">
        <v>2548</v>
      </c>
      <c r="C789" s="16" t="s">
        <v>2549</v>
      </c>
      <c r="D789" s="16" t="s">
        <v>2550</v>
      </c>
      <c r="E789" s="18" t="n">
        <v>1</v>
      </c>
      <c r="F789" s="16" t="s">
        <v>43</v>
      </c>
      <c r="G789" s="18" t="n">
        <v>0</v>
      </c>
      <c r="H789" s="16" t="n">
        <v>0.2</v>
      </c>
      <c r="I789" s="18" t="n">
        <v>1</v>
      </c>
      <c r="J789" s="19" t="n">
        <v>1.4052</v>
      </c>
      <c r="K789" s="19" t="n">
        <v>1.4052</v>
      </c>
      <c r="L789" s="19" t="n">
        <v>1.4052</v>
      </c>
      <c r="M789" s="19" t="n">
        <f aca="false">IF(J789&gt;0,J789,K789)*E789</f>
        <v>1.4052</v>
      </c>
      <c r="N789" s="20" t="n">
        <v>124.01</v>
      </c>
      <c r="O789" s="21" t="str">
        <f aca="false">IF(R789="","",ROUND(R789*(1-Premissas!$B$4),4))</f>
        <v/>
      </c>
      <c r="P789" s="22"/>
      <c r="Q789" s="22"/>
      <c r="R789" s="23"/>
      <c r="S789" s="24" t="n">
        <v>723</v>
      </c>
      <c r="T789" s="24" t="n">
        <v>100</v>
      </c>
      <c r="U789" s="25"/>
      <c r="V789" s="19" t="n">
        <f aca="false">IF(COUNT(N789:Q789)=0,"",MIN(N789:Q789))</f>
        <v>124.01</v>
      </c>
      <c r="W789" s="16" t="str">
        <f aca="false">IF(V789="","",INDEX($N$4:$Q$4,MATCH(V789,N789:Q789,0)))</f>
        <v>DIMEC</v>
      </c>
      <c r="X789" s="19" t="str">
        <f aca="false">IF(COUNT(N789:Q789)&lt;2,"",SMALL(N789:Q789,2))</f>
        <v/>
      </c>
      <c r="Y789" s="26" t="n">
        <f aca="false">IF(OR(V789="",M789=0),"",V789/M789-1)</f>
        <v>87.2507828067179</v>
      </c>
      <c r="Z789" s="26" t="n">
        <f aca="false">IF(OR(V789="",L789=""),"",V789/(L789*E789)-1)</f>
        <v>87.2507828067179</v>
      </c>
      <c r="AA789" s="16" t="str">
        <f aca="false">IF(V789="","SEM OFERTA",IF(OR(Y789&gt;Premissas!$B$11,Y789&lt;Premissas!$B$12),"VERIFICAR - UNIDADE/EMBALAGEM",IF(Y789&gt;Premissas!$B$6,"NÃO COMPRAR - REAJUSTE &gt;5%","COMPRAR")))</f>
        <v>VERIFICAR - UNIDADE/EMBALAGEM</v>
      </c>
      <c r="AB789" s="18" t="n">
        <f aca="false">IF(W789="DIMEC",S789,IF(W789="MEDCENTRO",U789,""))</f>
        <v>723</v>
      </c>
      <c r="AC789" s="18" t="n">
        <f aca="false">IF(AA789&lt;&gt;"COMPRAR",0,IF(AB789="",I789,MIN(I789,AB789)))</f>
        <v>0</v>
      </c>
      <c r="AD789" s="19" t="n">
        <f aca="false">IF(AC789&gt;0,AC789*V789,0)</f>
        <v>0</v>
      </c>
      <c r="AE789" s="19" t="n">
        <f aca="false">IF(AC789&gt;0,(M789-V789)*AC789,0)</f>
        <v>0</v>
      </c>
      <c r="AF789" s="16" t="str">
        <f aca="false">IF(AA789&lt;&gt;"COMPRAR","",IF(AB789="",IF(X789="","",IF(X789-V789&lt;0.01,"EMPATE TÉCNICO","")),IF(AB789&lt;I789,"ESTOQUE INSUFICIENTE",IF(X789="","",IF(X789-V789&lt;0.01,"EMPATE TÉCNICO","")))))</f>
        <v/>
      </c>
      <c r="AG789" s="16" t="s">
        <v>2551</v>
      </c>
      <c r="AH789" s="16" t="s">
        <v>2106</v>
      </c>
    </row>
    <row r="790" customFormat="false" ht="15" hidden="false" customHeight="false" outlineLevel="0" collapsed="false">
      <c r="A790" s="16" t="s">
        <v>2552</v>
      </c>
      <c r="B790" s="17" t="s">
        <v>2553</v>
      </c>
      <c r="C790" s="16" t="s">
        <v>2554</v>
      </c>
      <c r="D790" s="16" t="s">
        <v>481</v>
      </c>
      <c r="E790" s="18" t="n">
        <v>1</v>
      </c>
      <c r="F790" s="16" t="s">
        <v>42</v>
      </c>
      <c r="G790" s="18" t="n">
        <v>3</v>
      </c>
      <c r="H790" s="16" t="n">
        <v>6.4</v>
      </c>
      <c r="I790" s="18" t="n">
        <v>14</v>
      </c>
      <c r="J790" s="19" t="n">
        <v>4.96</v>
      </c>
      <c r="K790" s="19" t="n">
        <v>4.96</v>
      </c>
      <c r="L790" s="19" t="n">
        <v>4.96</v>
      </c>
      <c r="M790" s="19" t="n">
        <f aca="false">IF(J790&gt;0,J790,K790)*E790</f>
        <v>4.96</v>
      </c>
      <c r="N790" s="20" t="n">
        <v>5.54</v>
      </c>
      <c r="O790" s="21" t="n">
        <f aca="false">IF(R790="","",ROUND(R790*(1-Premissas!$B$4),4))</f>
        <v>5.377</v>
      </c>
      <c r="P790" s="22"/>
      <c r="Q790" s="22"/>
      <c r="R790" s="23" t="n">
        <v>5.66</v>
      </c>
      <c r="S790" s="24" t="n">
        <v>832</v>
      </c>
      <c r="T790" s="24" t="n">
        <v>24</v>
      </c>
      <c r="U790" s="25" t="n">
        <v>798</v>
      </c>
      <c r="V790" s="19" t="n">
        <f aca="false">IF(COUNT(N790:Q790)=0,"",MIN(N790:Q790))</f>
        <v>5.377</v>
      </c>
      <c r="W790" s="16" t="str">
        <f aca="false">IF(V790="","",INDEX($N$4:$Q$4,MATCH(V790,N790:Q790,0)))</f>
        <v>MEDCENTRO</v>
      </c>
      <c r="X790" s="19" t="n">
        <f aca="false">IF(COUNT(N790:Q790)&lt;2,"",SMALL(N790:Q790,2))</f>
        <v>5.54</v>
      </c>
      <c r="Y790" s="26" t="n">
        <f aca="false">IF(OR(V790="",M790=0),"",V790/M790-1)</f>
        <v>0.0840725806451612</v>
      </c>
      <c r="Z790" s="26" t="n">
        <f aca="false">IF(OR(V790="",L790=""),"",V790/(L790*E790)-1)</f>
        <v>0.0840725806451612</v>
      </c>
      <c r="AA790" s="16" t="str">
        <f aca="false">IF(V790="","SEM OFERTA",IF(OR(Y790&gt;Premissas!$B$11,Y790&lt;Premissas!$B$12),"VERIFICAR - UNIDADE/EMBALAGEM",IF(Y790&gt;Premissas!$B$6,"NÃO COMPRAR - REAJUSTE &gt;5%","COMPRAR")))</f>
        <v>NÃO COMPRAR - REAJUSTE &gt;5%</v>
      </c>
      <c r="AB790" s="18" t="n">
        <f aca="false">IF(W790="DIMEC",S790,IF(W790="MEDCENTRO",U790,""))</f>
        <v>798</v>
      </c>
      <c r="AC790" s="18" t="n">
        <f aca="false">IF(AA790&lt;&gt;"COMPRAR",0,IF(AB790="",I790,MIN(I790,AB790)))</f>
        <v>0</v>
      </c>
      <c r="AD790" s="19" t="n">
        <f aca="false">IF(AC790&gt;0,AC790*V790,0)</f>
        <v>0</v>
      </c>
      <c r="AE790" s="19" t="n">
        <f aca="false">IF(AC790&gt;0,(M790-V790)*AC790,0)</f>
        <v>0</v>
      </c>
      <c r="AF790" s="16" t="str">
        <f aca="false">IF(AA790&lt;&gt;"COMPRAR","",IF(AB790="",IF(X790="","",IF(X790-V790&lt;0.01,"EMPATE TÉCNICO","")),IF(AB790&lt;I790,"ESTOQUE INSUFICIENTE",IF(X790="","",IF(X790-V790&lt;0.01,"EMPATE TÉCNICO","")))))</f>
        <v/>
      </c>
      <c r="AG790" s="16" t="s">
        <v>888</v>
      </c>
      <c r="AH790" s="16" t="s">
        <v>2106</v>
      </c>
    </row>
    <row r="791" customFormat="false" ht="15" hidden="false" customHeight="false" outlineLevel="0" collapsed="false">
      <c r="A791" s="16" t="s">
        <v>2555</v>
      </c>
      <c r="B791" s="17" t="s">
        <v>2556</v>
      </c>
      <c r="C791" s="16" t="s">
        <v>2557</v>
      </c>
      <c r="D791" s="16" t="s">
        <v>463</v>
      </c>
      <c r="E791" s="18" t="n">
        <v>1</v>
      </c>
      <c r="F791" s="16" t="s">
        <v>43</v>
      </c>
      <c r="G791" s="18" t="n">
        <v>1</v>
      </c>
      <c r="H791" s="16" t="n">
        <v>1</v>
      </c>
      <c r="I791" s="18" t="n">
        <v>2</v>
      </c>
      <c r="J791" s="19" t="n">
        <v>9.1</v>
      </c>
      <c r="K791" s="19" t="n">
        <v>9.1</v>
      </c>
      <c r="L791" s="19" t="n">
        <v>9.1</v>
      </c>
      <c r="M791" s="19" t="n">
        <f aca="false">IF(J791&gt;0,J791,K791)*E791</f>
        <v>9.1</v>
      </c>
      <c r="N791" s="20" t="n">
        <v>10.68</v>
      </c>
      <c r="O791" s="21" t="n">
        <f aca="false">IF(R791="","",ROUND(R791*(1-Premissas!$B$4),4))</f>
        <v>10.279</v>
      </c>
      <c r="P791" s="22"/>
      <c r="Q791" s="22"/>
      <c r="R791" s="23" t="n">
        <v>10.82</v>
      </c>
      <c r="S791" s="24" t="n">
        <v>491</v>
      </c>
      <c r="T791" s="24" t="n">
        <v>50</v>
      </c>
      <c r="U791" s="25" t="n">
        <v>950</v>
      </c>
      <c r="V791" s="19" t="n">
        <f aca="false">IF(COUNT(N791:Q791)=0,"",MIN(N791:Q791))</f>
        <v>10.279</v>
      </c>
      <c r="W791" s="16" t="str">
        <f aca="false">IF(V791="","",INDEX($N$4:$Q$4,MATCH(V791,N791:Q791,0)))</f>
        <v>MEDCENTRO</v>
      </c>
      <c r="X791" s="19" t="n">
        <f aca="false">IF(COUNT(N791:Q791)&lt;2,"",SMALL(N791:Q791,2))</f>
        <v>10.68</v>
      </c>
      <c r="Y791" s="26" t="n">
        <f aca="false">IF(OR(V791="",M791=0),"",V791/M791-1)</f>
        <v>0.12956043956044</v>
      </c>
      <c r="Z791" s="26" t="n">
        <f aca="false">IF(OR(V791="",L791=""),"",V791/(L791*E791)-1)</f>
        <v>0.12956043956044</v>
      </c>
      <c r="AA791" s="16" t="str">
        <f aca="false">IF(V791="","SEM OFERTA",IF(OR(Y791&gt;Premissas!$B$11,Y791&lt;Premissas!$B$12),"VERIFICAR - UNIDADE/EMBALAGEM",IF(Y791&gt;Premissas!$B$6,"NÃO COMPRAR - REAJUSTE &gt;5%","COMPRAR")))</f>
        <v>NÃO COMPRAR - REAJUSTE &gt;5%</v>
      </c>
      <c r="AB791" s="18" t="n">
        <f aca="false">IF(W791="DIMEC",S791,IF(W791="MEDCENTRO",U791,""))</f>
        <v>950</v>
      </c>
      <c r="AC791" s="18" t="n">
        <f aca="false">IF(AA791&lt;&gt;"COMPRAR",0,IF(AB791="",I791,MIN(I791,AB791)))</f>
        <v>0</v>
      </c>
      <c r="AD791" s="19" t="n">
        <f aca="false">IF(AC791&gt;0,AC791*V791,0)</f>
        <v>0</v>
      </c>
      <c r="AE791" s="19" t="n">
        <f aca="false">IF(AC791&gt;0,(M791-V791)*AC791,0)</f>
        <v>0</v>
      </c>
      <c r="AF791" s="16" t="str">
        <f aca="false">IF(AA791&lt;&gt;"COMPRAR","",IF(AB791="",IF(X791="","",IF(X791-V791&lt;0.01,"EMPATE TÉCNICO","")),IF(AB791&lt;I791,"ESTOQUE INSUFICIENTE",IF(X791="","",IF(X791-V791&lt;0.01,"EMPATE TÉCNICO","")))))</f>
        <v/>
      </c>
      <c r="AG791" s="16" t="s">
        <v>304</v>
      </c>
      <c r="AH791" s="16" t="s">
        <v>2106</v>
      </c>
    </row>
    <row r="792" customFormat="false" ht="15" hidden="false" customHeight="false" outlineLevel="0" collapsed="false">
      <c r="A792" s="16" t="s">
        <v>2558</v>
      </c>
      <c r="B792" s="17" t="s">
        <v>2559</v>
      </c>
      <c r="C792" s="16" t="s">
        <v>2560</v>
      </c>
      <c r="D792" s="16" t="s">
        <v>2193</v>
      </c>
      <c r="E792" s="18" t="n">
        <v>1</v>
      </c>
      <c r="F792" s="16" t="s">
        <v>42</v>
      </c>
      <c r="G792" s="18" t="n">
        <v>0</v>
      </c>
      <c r="H792" s="16" t="n">
        <v>4.3</v>
      </c>
      <c r="I792" s="18" t="n">
        <v>12</v>
      </c>
      <c r="J792" s="19" t="n">
        <v>8.1</v>
      </c>
      <c r="K792" s="19" t="n">
        <v>8.1</v>
      </c>
      <c r="L792" s="19" t="n">
        <v>8.1</v>
      </c>
      <c r="M792" s="19" t="n">
        <f aca="false">IF(J792&gt;0,J792,K792)*E792</f>
        <v>8.1</v>
      </c>
      <c r="N792" s="20" t="n">
        <v>8.1</v>
      </c>
      <c r="O792" s="21" t="str">
        <f aca="false">IF(R792="","",ROUND(R792*(1-Premissas!$B$4),4))</f>
        <v/>
      </c>
      <c r="P792" s="22"/>
      <c r="Q792" s="22"/>
      <c r="R792" s="23"/>
      <c r="S792" s="24" t="n">
        <v>256</v>
      </c>
      <c r="T792" s="24" t="n">
        <v>12</v>
      </c>
      <c r="U792" s="25"/>
      <c r="V792" s="19" t="n">
        <f aca="false">IF(COUNT(N792:Q792)=0,"",MIN(N792:Q792))</f>
        <v>8.1</v>
      </c>
      <c r="W792" s="16" t="str">
        <f aca="false">IF(V792="","",INDEX($N$4:$Q$4,MATCH(V792,N792:Q792,0)))</f>
        <v>DIMEC</v>
      </c>
      <c r="X792" s="19" t="str">
        <f aca="false">IF(COUNT(N792:Q792)&lt;2,"",SMALL(N792:Q792,2))</f>
        <v/>
      </c>
      <c r="Y792" s="26" t="n">
        <f aca="false">IF(OR(V792="",M792=0),"",V792/M792-1)</f>
        <v>0</v>
      </c>
      <c r="Z792" s="26" t="n">
        <f aca="false">IF(OR(V792="",L792=""),"",V792/(L792*E792)-1)</f>
        <v>0</v>
      </c>
      <c r="AA792" s="16" t="str">
        <f aca="false">IF(V792="","SEM OFERTA",IF(OR(Y792&gt;Premissas!$B$11,Y792&lt;Premissas!$B$12),"VERIFICAR - UNIDADE/EMBALAGEM",IF(Y792&gt;Premissas!$B$6,"NÃO COMPRAR - REAJUSTE &gt;5%","COMPRAR")))</f>
        <v>COMPRAR</v>
      </c>
      <c r="AB792" s="18" t="n">
        <f aca="false">IF(W792="DIMEC",S792,IF(W792="MEDCENTRO",U792,""))</f>
        <v>256</v>
      </c>
      <c r="AC792" s="18" t="n">
        <f aca="false">IF(AA792&lt;&gt;"COMPRAR",0,IF(AB792="",I792,MIN(I792,AB792)))</f>
        <v>12</v>
      </c>
      <c r="AD792" s="19" t="n">
        <f aca="false">IF(AC792&gt;0,AC792*V792,0)</f>
        <v>97.2</v>
      </c>
      <c r="AE792" s="19" t="n">
        <f aca="false">IF(AC792&gt;0,(M792-V792)*AC792,0)</f>
        <v>0</v>
      </c>
      <c r="AF792" s="16" t="str">
        <f aca="false">IF(AA792&lt;&gt;"COMPRAR","",IF(AB792="",IF(X792="","",IF(X792-V792&lt;0.01,"EMPATE TÉCNICO","")),IF(AB792&lt;I792,"ESTOQUE INSUFICIENTE",IF(X792="","",IF(X792-V792&lt;0.01,"EMPATE TÉCNICO","")))))</f>
        <v/>
      </c>
      <c r="AG792" s="16" t="s">
        <v>304</v>
      </c>
      <c r="AH792" s="16" t="s">
        <v>2106</v>
      </c>
    </row>
    <row r="793" customFormat="false" ht="15" hidden="false" customHeight="false" outlineLevel="0" collapsed="false">
      <c r="A793" s="16" t="s">
        <v>2561</v>
      </c>
      <c r="B793" s="17" t="s">
        <v>2562</v>
      </c>
      <c r="C793" s="16" t="s">
        <v>2563</v>
      </c>
      <c r="D793" s="16" t="s">
        <v>463</v>
      </c>
      <c r="E793" s="18" t="n">
        <v>1</v>
      </c>
      <c r="F793" s="16" t="s">
        <v>41</v>
      </c>
      <c r="G793" s="18" t="n">
        <v>1</v>
      </c>
      <c r="H793" s="16" t="n">
        <v>7.1</v>
      </c>
      <c r="I793" s="18" t="n">
        <v>18</v>
      </c>
      <c r="J793" s="19" t="n">
        <v>13.76</v>
      </c>
      <c r="K793" s="19" t="n">
        <v>13.76</v>
      </c>
      <c r="L793" s="19" t="n">
        <v>13.76</v>
      </c>
      <c r="M793" s="19" t="n">
        <f aca="false">IF(J793&gt;0,J793,K793)*E793</f>
        <v>13.76</v>
      </c>
      <c r="N793" s="20" t="n">
        <v>13.76</v>
      </c>
      <c r="O793" s="21" t="n">
        <f aca="false">IF(R793="","",ROUND(R793*(1-Premissas!$B$4),4))</f>
        <v>13.9745</v>
      </c>
      <c r="P793" s="22"/>
      <c r="Q793" s="22"/>
      <c r="R793" s="23" t="n">
        <v>14.71</v>
      </c>
      <c r="S793" s="24" t="n">
        <v>2458</v>
      </c>
      <c r="T793" s="24" t="n">
        <v>50</v>
      </c>
      <c r="U793" s="25" t="n">
        <v>785</v>
      </c>
      <c r="V793" s="19" t="n">
        <f aca="false">IF(COUNT(N793:Q793)=0,"",MIN(N793:Q793))</f>
        <v>13.76</v>
      </c>
      <c r="W793" s="16" t="str">
        <f aca="false">IF(V793="","",INDEX($N$4:$Q$4,MATCH(V793,N793:Q793,0)))</f>
        <v>DIMEC</v>
      </c>
      <c r="X793" s="19" t="n">
        <f aca="false">IF(COUNT(N793:Q793)&lt;2,"",SMALL(N793:Q793,2))</f>
        <v>13.9745</v>
      </c>
      <c r="Y793" s="26" t="n">
        <f aca="false">IF(OR(V793="",M793=0),"",V793/M793-1)</f>
        <v>0</v>
      </c>
      <c r="Z793" s="26" t="n">
        <f aca="false">IF(OR(V793="",L793=""),"",V793/(L793*E793)-1)</f>
        <v>0</v>
      </c>
      <c r="AA793" s="16" t="str">
        <f aca="false">IF(V793="","SEM OFERTA",IF(OR(Y793&gt;Premissas!$B$11,Y793&lt;Premissas!$B$12),"VERIFICAR - UNIDADE/EMBALAGEM",IF(Y793&gt;Premissas!$B$6,"NÃO COMPRAR - REAJUSTE &gt;5%","COMPRAR")))</f>
        <v>COMPRAR</v>
      </c>
      <c r="AB793" s="18" t="n">
        <f aca="false">IF(W793="DIMEC",S793,IF(W793="MEDCENTRO",U793,""))</f>
        <v>2458</v>
      </c>
      <c r="AC793" s="18" t="n">
        <f aca="false">IF(AA793&lt;&gt;"COMPRAR",0,IF(AB793="",I793,MIN(I793,AB793)))</f>
        <v>18</v>
      </c>
      <c r="AD793" s="19" t="n">
        <f aca="false">IF(AC793&gt;0,AC793*V793,0)</f>
        <v>247.68</v>
      </c>
      <c r="AE793" s="19" t="n">
        <f aca="false">IF(AC793&gt;0,(M793-V793)*AC793,0)</f>
        <v>0</v>
      </c>
      <c r="AF793" s="16" t="str">
        <f aca="false">IF(AA793&lt;&gt;"COMPRAR","",IF(AB793="",IF(X793="","",IF(X793-V793&lt;0.01,"EMPATE TÉCNICO","")),IF(AB793&lt;I793,"ESTOQUE INSUFICIENTE",IF(X793="","",IF(X793-V793&lt;0.01,"EMPATE TÉCNICO","")))))</f>
        <v/>
      </c>
      <c r="AG793" s="16" t="s">
        <v>304</v>
      </c>
      <c r="AH793" s="16" t="s">
        <v>2106</v>
      </c>
    </row>
    <row r="794" customFormat="false" ht="15" hidden="false" customHeight="false" outlineLevel="0" collapsed="false">
      <c r="A794" s="16" t="s">
        <v>2564</v>
      </c>
      <c r="B794" s="17" t="s">
        <v>2565</v>
      </c>
      <c r="C794" s="16" t="s">
        <v>2566</v>
      </c>
      <c r="D794" s="16" t="s">
        <v>463</v>
      </c>
      <c r="E794" s="18" t="n">
        <v>1</v>
      </c>
      <c r="F794" s="16" t="s">
        <v>43</v>
      </c>
      <c r="G794" s="18" t="n">
        <v>0</v>
      </c>
      <c r="H794" s="16" t="n">
        <v>0.2</v>
      </c>
      <c r="I794" s="18" t="n">
        <v>1</v>
      </c>
      <c r="J794" s="19" t="n">
        <v>13.34</v>
      </c>
      <c r="K794" s="19" t="n">
        <v>13.34</v>
      </c>
      <c r="L794" s="19" t="n">
        <v>13.34</v>
      </c>
      <c r="M794" s="19" t="n">
        <f aca="false">IF(J794&gt;0,J794,K794)*E794</f>
        <v>13.34</v>
      </c>
      <c r="N794" s="20" t="n">
        <v>13.75</v>
      </c>
      <c r="O794" s="21" t="str">
        <f aca="false">IF(R794="","",ROUND(R794*(1-Premissas!$B$4),4))</f>
        <v/>
      </c>
      <c r="P794" s="22"/>
      <c r="Q794" s="22"/>
      <c r="R794" s="23"/>
      <c r="S794" s="24" t="n">
        <v>79</v>
      </c>
      <c r="T794" s="24" t="n">
        <v>50</v>
      </c>
      <c r="U794" s="25"/>
      <c r="V794" s="19" t="n">
        <f aca="false">IF(COUNT(N794:Q794)=0,"",MIN(N794:Q794))</f>
        <v>13.75</v>
      </c>
      <c r="W794" s="16" t="str">
        <f aca="false">IF(V794="","",INDEX($N$4:$Q$4,MATCH(V794,N794:Q794,0)))</f>
        <v>DIMEC</v>
      </c>
      <c r="X794" s="19" t="str">
        <f aca="false">IF(COUNT(N794:Q794)&lt;2,"",SMALL(N794:Q794,2))</f>
        <v/>
      </c>
      <c r="Y794" s="26" t="n">
        <f aca="false">IF(OR(V794="",M794=0),"",V794/M794-1)</f>
        <v>0.0307346326836582</v>
      </c>
      <c r="Z794" s="26" t="n">
        <f aca="false">IF(OR(V794="",L794=""),"",V794/(L794*E794)-1)</f>
        <v>0.0307346326836582</v>
      </c>
      <c r="AA794" s="16" t="str">
        <f aca="false">IF(V794="","SEM OFERTA",IF(OR(Y794&gt;Premissas!$B$11,Y794&lt;Premissas!$B$12),"VERIFICAR - UNIDADE/EMBALAGEM",IF(Y794&gt;Premissas!$B$6,"NÃO COMPRAR - REAJUSTE &gt;5%","COMPRAR")))</f>
        <v>COMPRAR</v>
      </c>
      <c r="AB794" s="18" t="n">
        <f aca="false">IF(W794="DIMEC",S794,IF(W794="MEDCENTRO",U794,""))</f>
        <v>79</v>
      </c>
      <c r="AC794" s="18" t="n">
        <f aca="false">IF(AA794&lt;&gt;"COMPRAR",0,IF(AB794="",I794,MIN(I794,AB794)))</f>
        <v>1</v>
      </c>
      <c r="AD794" s="19" t="n">
        <f aca="false">IF(AC794&gt;0,AC794*V794,0)</f>
        <v>13.75</v>
      </c>
      <c r="AE794" s="19" t="n">
        <f aca="false">IF(AC794&gt;0,(M794-V794)*AC794,0)</f>
        <v>-0.41</v>
      </c>
      <c r="AF794" s="16" t="str">
        <f aca="false">IF(AA794&lt;&gt;"COMPRAR","",IF(AB794="",IF(X794="","",IF(X794-V794&lt;0.01,"EMPATE TÉCNICO","")),IF(AB794&lt;I794,"ESTOQUE INSUFICIENTE",IF(X794="","",IF(X794-V794&lt;0.01,"EMPATE TÉCNICO","")))))</f>
        <v/>
      </c>
      <c r="AG794" s="16" t="s">
        <v>304</v>
      </c>
      <c r="AH794" s="16" t="s">
        <v>2106</v>
      </c>
    </row>
    <row r="795" customFormat="false" ht="15" hidden="false" customHeight="false" outlineLevel="0" collapsed="false">
      <c r="A795" s="16" t="s">
        <v>2567</v>
      </c>
      <c r="B795" s="17" t="s">
        <v>2568</v>
      </c>
      <c r="C795" s="16" t="s">
        <v>2569</v>
      </c>
      <c r="D795" s="16" t="s">
        <v>2276</v>
      </c>
      <c r="E795" s="18" t="n">
        <v>1</v>
      </c>
      <c r="F795" s="16" t="s">
        <v>41</v>
      </c>
      <c r="G795" s="18" t="n">
        <v>3</v>
      </c>
      <c r="H795" s="16" t="n">
        <v>3.2</v>
      </c>
      <c r="I795" s="18" t="n">
        <v>6</v>
      </c>
      <c r="J795" s="19" t="n">
        <v>18.23</v>
      </c>
      <c r="K795" s="19" t="n">
        <v>18.23</v>
      </c>
      <c r="L795" s="19" t="n">
        <v>18.23</v>
      </c>
      <c r="M795" s="19" t="n">
        <f aca="false">IF(J795&gt;0,J795,K795)*E795</f>
        <v>18.23</v>
      </c>
      <c r="N795" s="20"/>
      <c r="O795" s="21" t="n">
        <f aca="false">IF(R795="","",ROUND(R795*(1-Premissas!$B$4),4))</f>
        <v>18.7245</v>
      </c>
      <c r="P795" s="22"/>
      <c r="Q795" s="22"/>
      <c r="R795" s="23" t="n">
        <v>19.71</v>
      </c>
      <c r="S795" s="24"/>
      <c r="T795" s="24"/>
      <c r="U795" s="25" t="n">
        <v>14</v>
      </c>
      <c r="V795" s="19" t="n">
        <f aca="false">IF(COUNT(N795:Q795)=0,"",MIN(N795:Q795))</f>
        <v>18.7245</v>
      </c>
      <c r="W795" s="16" t="str">
        <f aca="false">IF(V795="","",INDEX($N$4:$Q$4,MATCH(V795,N795:Q795,0)))</f>
        <v>MEDCENTRO</v>
      </c>
      <c r="X795" s="19" t="str">
        <f aca="false">IF(COUNT(N795:Q795)&lt;2,"",SMALL(N795:Q795,2))</f>
        <v/>
      </c>
      <c r="Y795" s="26" t="n">
        <f aca="false">IF(OR(V795="",M795=0),"",V795/M795-1)</f>
        <v>0.0271256171146461</v>
      </c>
      <c r="Z795" s="26" t="n">
        <f aca="false">IF(OR(V795="",L795=""),"",V795/(L795*E795)-1)</f>
        <v>0.0271256171146461</v>
      </c>
      <c r="AA795" s="16" t="str">
        <f aca="false">IF(V795="","SEM OFERTA",IF(OR(Y795&gt;Premissas!$B$11,Y795&lt;Premissas!$B$12),"VERIFICAR - UNIDADE/EMBALAGEM",IF(Y795&gt;Premissas!$B$6,"NÃO COMPRAR - REAJUSTE &gt;5%","COMPRAR")))</f>
        <v>COMPRAR</v>
      </c>
      <c r="AB795" s="18" t="n">
        <f aca="false">IF(W795="DIMEC",S795,IF(W795="MEDCENTRO",U795,""))</f>
        <v>14</v>
      </c>
      <c r="AC795" s="18" t="n">
        <f aca="false">IF(AA795&lt;&gt;"COMPRAR",0,IF(AB795="",I795,MIN(I795,AB795)))</f>
        <v>6</v>
      </c>
      <c r="AD795" s="19" t="n">
        <f aca="false">IF(AC795&gt;0,AC795*V795,0)</f>
        <v>112.347</v>
      </c>
      <c r="AE795" s="19" t="n">
        <f aca="false">IF(AC795&gt;0,(M795-V795)*AC795,0)</f>
        <v>-2.96699999999999</v>
      </c>
      <c r="AF795" s="16" t="str">
        <f aca="false">IF(AA795&lt;&gt;"COMPRAR","",IF(AB795="",IF(X795="","",IF(X795-V795&lt;0.01,"EMPATE TÉCNICO","")),IF(AB795&lt;I795,"ESTOQUE INSUFICIENTE",IF(X795="","",IF(X795-V795&lt;0.01,"EMPATE TÉCNICO","")))))</f>
        <v/>
      </c>
      <c r="AG795" s="16" t="s">
        <v>490</v>
      </c>
      <c r="AH795" s="16" t="s">
        <v>2106</v>
      </c>
    </row>
    <row r="796" customFormat="false" ht="15" hidden="false" customHeight="false" outlineLevel="0" collapsed="false">
      <c r="A796" s="16" t="s">
        <v>2570</v>
      </c>
      <c r="B796" s="17" t="s">
        <v>2571</v>
      </c>
      <c r="C796" s="16" t="s">
        <v>2572</v>
      </c>
      <c r="D796" s="16" t="s">
        <v>2276</v>
      </c>
      <c r="E796" s="18" t="n">
        <v>1</v>
      </c>
      <c r="F796" s="16" t="s">
        <v>43</v>
      </c>
      <c r="G796" s="18" t="n">
        <v>0</v>
      </c>
      <c r="H796" s="16" t="n">
        <v>0.1</v>
      </c>
      <c r="I796" s="18" t="n">
        <v>1</v>
      </c>
      <c r="J796" s="19" t="n">
        <v>34.21</v>
      </c>
      <c r="K796" s="19" t="n">
        <v>34.21</v>
      </c>
      <c r="L796" s="19" t="n">
        <v>34.21</v>
      </c>
      <c r="M796" s="19" t="n">
        <f aca="false">IF(J796&gt;0,J796,K796)*E796</f>
        <v>34.21</v>
      </c>
      <c r="N796" s="20"/>
      <c r="O796" s="21" t="n">
        <f aca="false">IF(R796="","",ROUND(R796*(1-Premissas!$B$4),4))</f>
        <v>36.1665</v>
      </c>
      <c r="P796" s="22"/>
      <c r="Q796" s="22"/>
      <c r="R796" s="23" t="n">
        <v>38.07</v>
      </c>
      <c r="S796" s="24"/>
      <c r="T796" s="24"/>
      <c r="U796" s="25" t="n">
        <v>131</v>
      </c>
      <c r="V796" s="19" t="n">
        <f aca="false">IF(COUNT(N796:Q796)=0,"",MIN(N796:Q796))</f>
        <v>36.1665</v>
      </c>
      <c r="W796" s="16" t="str">
        <f aca="false">IF(V796="","",INDEX($N$4:$Q$4,MATCH(V796,N796:Q796,0)))</f>
        <v>MEDCENTRO</v>
      </c>
      <c r="X796" s="19" t="str">
        <f aca="false">IF(COUNT(N796:Q796)&lt;2,"",SMALL(N796:Q796,2))</f>
        <v/>
      </c>
      <c r="Y796" s="26" t="n">
        <f aca="false">IF(OR(V796="",M796=0),"",V796/M796-1)</f>
        <v>0.0571908798596901</v>
      </c>
      <c r="Z796" s="26" t="n">
        <f aca="false">IF(OR(V796="",L796=""),"",V796/(L796*E796)-1)</f>
        <v>0.0571908798596901</v>
      </c>
      <c r="AA796" s="16" t="str">
        <f aca="false">IF(V796="","SEM OFERTA",IF(OR(Y796&gt;Premissas!$B$11,Y796&lt;Premissas!$B$12),"VERIFICAR - UNIDADE/EMBALAGEM",IF(Y796&gt;Premissas!$B$6,"NÃO COMPRAR - REAJUSTE &gt;5%","COMPRAR")))</f>
        <v>NÃO COMPRAR - REAJUSTE &gt;5%</v>
      </c>
      <c r="AB796" s="18" t="n">
        <f aca="false">IF(W796="DIMEC",S796,IF(W796="MEDCENTRO",U796,""))</f>
        <v>131</v>
      </c>
      <c r="AC796" s="18" t="n">
        <f aca="false">IF(AA796&lt;&gt;"COMPRAR",0,IF(AB796="",I796,MIN(I796,AB796)))</f>
        <v>0</v>
      </c>
      <c r="AD796" s="19" t="n">
        <f aca="false">IF(AC796&gt;0,AC796*V796,0)</f>
        <v>0</v>
      </c>
      <c r="AE796" s="19" t="n">
        <f aca="false">IF(AC796&gt;0,(M796-V796)*AC796,0)</f>
        <v>0</v>
      </c>
      <c r="AF796" s="16" t="str">
        <f aca="false">IF(AA796&lt;&gt;"COMPRAR","",IF(AB796="",IF(X796="","",IF(X796-V796&lt;0.01,"EMPATE TÉCNICO","")),IF(AB796&lt;I796,"ESTOQUE INSUFICIENTE",IF(X796="","",IF(X796-V796&lt;0.01,"EMPATE TÉCNICO","")))))</f>
        <v/>
      </c>
      <c r="AG796" s="16" t="s">
        <v>490</v>
      </c>
      <c r="AH796" s="16" t="s">
        <v>2106</v>
      </c>
    </row>
    <row r="797" customFormat="false" ht="15" hidden="false" customHeight="false" outlineLevel="0" collapsed="false">
      <c r="A797" s="16" t="s">
        <v>2573</v>
      </c>
      <c r="B797" s="17" t="s">
        <v>2574</v>
      </c>
      <c r="C797" s="16" t="s">
        <v>2575</v>
      </c>
      <c r="D797" s="16" t="s">
        <v>2049</v>
      </c>
      <c r="E797" s="18" t="n">
        <v>1</v>
      </c>
      <c r="F797" s="16" t="s">
        <v>41</v>
      </c>
      <c r="G797" s="18" t="n">
        <v>35</v>
      </c>
      <c r="H797" s="16" t="n">
        <v>28.6</v>
      </c>
      <c r="I797" s="18" t="n">
        <v>39</v>
      </c>
      <c r="J797" s="19" t="n">
        <v>3.66</v>
      </c>
      <c r="K797" s="19" t="n">
        <v>3.66</v>
      </c>
      <c r="L797" s="19" t="n">
        <v>3.66</v>
      </c>
      <c r="M797" s="19" t="n">
        <f aca="false">IF(J797&gt;0,J797,K797)*E797</f>
        <v>3.66</v>
      </c>
      <c r="N797" s="20" t="n">
        <v>4.12</v>
      </c>
      <c r="O797" s="21" t="str">
        <f aca="false">IF(R797="","",ROUND(R797*(1-Premissas!$B$4),4))</f>
        <v/>
      </c>
      <c r="P797" s="22"/>
      <c r="Q797" s="22"/>
      <c r="R797" s="23"/>
      <c r="S797" s="24" t="n">
        <v>35</v>
      </c>
      <c r="T797" s="24" t="n">
        <v>48</v>
      </c>
      <c r="U797" s="25"/>
      <c r="V797" s="19" t="n">
        <f aca="false">IF(COUNT(N797:Q797)=0,"",MIN(N797:Q797))</f>
        <v>4.12</v>
      </c>
      <c r="W797" s="16" t="str">
        <f aca="false">IF(V797="","",INDEX($N$4:$Q$4,MATCH(V797,N797:Q797,0)))</f>
        <v>DIMEC</v>
      </c>
      <c r="X797" s="19" t="str">
        <f aca="false">IF(COUNT(N797:Q797)&lt;2,"",SMALL(N797:Q797,2))</f>
        <v/>
      </c>
      <c r="Y797" s="26" t="n">
        <f aca="false">IF(OR(V797="",M797=0),"",V797/M797-1)</f>
        <v>0.12568306010929</v>
      </c>
      <c r="Z797" s="26" t="n">
        <f aca="false">IF(OR(V797="",L797=""),"",V797/(L797*E797)-1)</f>
        <v>0.12568306010929</v>
      </c>
      <c r="AA797" s="16" t="str">
        <f aca="false">IF(V797="","SEM OFERTA",IF(OR(Y797&gt;Premissas!$B$11,Y797&lt;Premissas!$B$12),"VERIFICAR - UNIDADE/EMBALAGEM",IF(Y797&gt;Premissas!$B$6,"NÃO COMPRAR - REAJUSTE &gt;5%","COMPRAR")))</f>
        <v>NÃO COMPRAR - REAJUSTE &gt;5%</v>
      </c>
      <c r="AB797" s="18" t="n">
        <f aca="false">IF(W797="DIMEC",S797,IF(W797="MEDCENTRO",U797,""))</f>
        <v>35</v>
      </c>
      <c r="AC797" s="18" t="n">
        <f aca="false">IF(AA797&lt;&gt;"COMPRAR",0,IF(AB797="",I797,MIN(I797,AB797)))</f>
        <v>0</v>
      </c>
      <c r="AD797" s="19" t="n">
        <f aca="false">IF(AC797&gt;0,AC797*V797,0)</f>
        <v>0</v>
      </c>
      <c r="AE797" s="19" t="n">
        <f aca="false">IF(AC797&gt;0,(M797-V797)*AC797,0)</f>
        <v>0</v>
      </c>
      <c r="AF797" s="16" t="str">
        <f aca="false">IF(AA797&lt;&gt;"COMPRAR","",IF(AB797="",IF(X797="","",IF(X797-V797&lt;0.01,"EMPATE TÉCNICO","")),IF(AB797&lt;I797,"ESTOQUE INSUFICIENTE",IF(X797="","",IF(X797-V797&lt;0.01,"EMPATE TÉCNICO","")))))</f>
        <v/>
      </c>
      <c r="AG797" s="16" t="s">
        <v>490</v>
      </c>
      <c r="AH797" s="16" t="s">
        <v>2106</v>
      </c>
    </row>
    <row r="798" customFormat="false" ht="15" hidden="false" customHeight="false" outlineLevel="0" collapsed="false">
      <c r="A798" s="16" t="s">
        <v>2576</v>
      </c>
      <c r="B798" s="17" t="s">
        <v>2577</v>
      </c>
      <c r="C798" s="16" t="s">
        <v>2578</v>
      </c>
      <c r="D798" s="16" t="s">
        <v>532</v>
      </c>
      <c r="E798" s="18" t="n">
        <v>1</v>
      </c>
      <c r="F798" s="16" t="s">
        <v>43</v>
      </c>
      <c r="G798" s="18" t="n">
        <v>1</v>
      </c>
      <c r="H798" s="16" t="n">
        <v>3.2</v>
      </c>
      <c r="I798" s="18" t="n">
        <v>8</v>
      </c>
      <c r="J798" s="19" t="n">
        <v>2.08</v>
      </c>
      <c r="K798" s="19" t="n">
        <v>2.08</v>
      </c>
      <c r="L798" s="19" t="n">
        <v>2.02</v>
      </c>
      <c r="M798" s="19" t="n">
        <f aca="false">IF(J798&gt;0,J798,K798)*E798</f>
        <v>2.08</v>
      </c>
      <c r="N798" s="20" t="n">
        <v>2.11</v>
      </c>
      <c r="O798" s="21" t="str">
        <f aca="false">IF(R798="","",ROUND(R798*(1-Premissas!$B$4),4))</f>
        <v/>
      </c>
      <c r="P798" s="22"/>
      <c r="Q798" s="22"/>
      <c r="R798" s="23"/>
      <c r="S798" s="24" t="n">
        <v>3012</v>
      </c>
      <c r="T798" s="24" t="n">
        <v>200</v>
      </c>
      <c r="U798" s="25"/>
      <c r="V798" s="19" t="n">
        <f aca="false">IF(COUNT(N798:Q798)=0,"",MIN(N798:Q798))</f>
        <v>2.11</v>
      </c>
      <c r="W798" s="16" t="str">
        <f aca="false">IF(V798="","",INDEX($N$4:$Q$4,MATCH(V798,N798:Q798,0)))</f>
        <v>DIMEC</v>
      </c>
      <c r="X798" s="19" t="str">
        <f aca="false">IF(COUNT(N798:Q798)&lt;2,"",SMALL(N798:Q798,2))</f>
        <v/>
      </c>
      <c r="Y798" s="26" t="n">
        <f aca="false">IF(OR(V798="",M798=0),"",V798/M798-1)</f>
        <v>0.0144230769230769</v>
      </c>
      <c r="Z798" s="26" t="n">
        <f aca="false">IF(OR(V798="",L798=""),"",V798/(L798*E798)-1)</f>
        <v>0.0445544554455446</v>
      </c>
      <c r="AA798" s="16" t="str">
        <f aca="false">IF(V798="","SEM OFERTA",IF(OR(Y798&gt;Premissas!$B$11,Y798&lt;Premissas!$B$12),"VERIFICAR - UNIDADE/EMBALAGEM",IF(Y798&gt;Premissas!$B$6,"NÃO COMPRAR - REAJUSTE &gt;5%","COMPRAR")))</f>
        <v>COMPRAR</v>
      </c>
      <c r="AB798" s="18" t="n">
        <f aca="false">IF(W798="DIMEC",S798,IF(W798="MEDCENTRO",U798,""))</f>
        <v>3012</v>
      </c>
      <c r="AC798" s="18" t="n">
        <f aca="false">IF(AA798&lt;&gt;"COMPRAR",0,IF(AB798="",I798,MIN(I798,AB798)))</f>
        <v>8</v>
      </c>
      <c r="AD798" s="19" t="n">
        <f aca="false">IF(AC798&gt;0,AC798*V798,0)</f>
        <v>16.88</v>
      </c>
      <c r="AE798" s="19" t="n">
        <f aca="false">IF(AC798&gt;0,(M798-V798)*AC798,0)</f>
        <v>-0.239999999999998</v>
      </c>
      <c r="AF798" s="16" t="str">
        <f aca="false">IF(AA798&lt;&gt;"COMPRAR","",IF(AB798="",IF(X798="","",IF(X798-V798&lt;0.01,"EMPATE TÉCNICO","")),IF(AB798&lt;I798,"ESTOQUE INSUFICIENTE",IF(X798="","",IF(X798-V798&lt;0.01,"EMPATE TÉCNICO","")))))</f>
        <v/>
      </c>
      <c r="AG798" s="16" t="s">
        <v>520</v>
      </c>
      <c r="AH798" s="16" t="s">
        <v>2106</v>
      </c>
    </row>
    <row r="799" customFormat="false" ht="15" hidden="false" customHeight="false" outlineLevel="0" collapsed="false">
      <c r="A799" s="16" t="s">
        <v>2579</v>
      </c>
      <c r="B799" s="17" t="s">
        <v>2580</v>
      </c>
      <c r="C799" s="16" t="s">
        <v>2581</v>
      </c>
      <c r="D799" s="16" t="s">
        <v>982</v>
      </c>
      <c r="E799" s="18" t="n">
        <v>1</v>
      </c>
      <c r="F799" s="16" t="s">
        <v>41</v>
      </c>
      <c r="G799" s="18" t="n">
        <v>7</v>
      </c>
      <c r="H799" s="16" t="n">
        <v>5.4</v>
      </c>
      <c r="I799" s="18" t="n">
        <v>7</v>
      </c>
      <c r="J799" s="19" t="n">
        <v>15.1136363636364</v>
      </c>
      <c r="K799" s="19" t="n">
        <v>15.1136363636364</v>
      </c>
      <c r="L799" s="19" t="n">
        <v>14.56</v>
      </c>
      <c r="M799" s="19" t="n">
        <f aca="false">IF(J799&gt;0,J799,K799)*E799</f>
        <v>15.1136363636364</v>
      </c>
      <c r="N799" s="20" t="n">
        <v>15.46</v>
      </c>
      <c r="O799" s="21" t="n">
        <f aca="false">IF(R799="","",ROUND(R799*(1-Premissas!$B$4),4))</f>
        <v>14.9625</v>
      </c>
      <c r="P799" s="22"/>
      <c r="Q799" s="22"/>
      <c r="R799" s="23" t="n">
        <v>15.75</v>
      </c>
      <c r="S799" s="24" t="n">
        <v>397</v>
      </c>
      <c r="T799" s="24" t="n">
        <v>20</v>
      </c>
      <c r="U799" s="25" t="n">
        <v>729</v>
      </c>
      <c r="V799" s="19" t="n">
        <f aca="false">IF(COUNT(N799:Q799)=0,"",MIN(N799:Q799))</f>
        <v>14.9625</v>
      </c>
      <c r="W799" s="16" t="str">
        <f aca="false">IF(V799="","",INDEX($N$4:$Q$4,MATCH(V799,N799:Q799,0)))</f>
        <v>MEDCENTRO</v>
      </c>
      <c r="X799" s="19" t="n">
        <f aca="false">IF(COUNT(N799:Q799)&lt;2,"",SMALL(N799:Q799,2))</f>
        <v>15.46</v>
      </c>
      <c r="Y799" s="26" t="n">
        <f aca="false">IF(OR(V799="",M799=0),"",V799/M799-1)</f>
        <v>-0.0100000000000025</v>
      </c>
      <c r="Z799" s="26" t="n">
        <f aca="false">IF(OR(V799="",L799=""),"",V799/(L799*E799)-1)</f>
        <v>0.0276442307692308</v>
      </c>
      <c r="AA799" s="16" t="str">
        <f aca="false">IF(V799="","SEM OFERTA",IF(OR(Y799&gt;Premissas!$B$11,Y799&lt;Premissas!$B$12),"VERIFICAR - UNIDADE/EMBALAGEM",IF(Y799&gt;Premissas!$B$6,"NÃO COMPRAR - REAJUSTE &gt;5%","COMPRAR")))</f>
        <v>COMPRAR</v>
      </c>
      <c r="AB799" s="18" t="n">
        <f aca="false">IF(W799="DIMEC",S799,IF(W799="MEDCENTRO",U799,""))</f>
        <v>729</v>
      </c>
      <c r="AC799" s="18" t="n">
        <f aca="false">IF(AA799&lt;&gt;"COMPRAR",0,IF(AB799="",I799,MIN(I799,AB799)))</f>
        <v>7</v>
      </c>
      <c r="AD799" s="19" t="n">
        <f aca="false">IF(AC799&gt;0,AC799*V799,0)</f>
        <v>104.7375</v>
      </c>
      <c r="AE799" s="19" t="n">
        <f aca="false">IF(AC799&gt;0,(M799-V799)*AC799,0)</f>
        <v>1.0579545454548</v>
      </c>
      <c r="AF799" s="16" t="str">
        <f aca="false">IF(AA799&lt;&gt;"COMPRAR","",IF(AB799="",IF(X799="","",IF(X799-V799&lt;0.01,"EMPATE TÉCNICO","")),IF(AB799&lt;I799,"ESTOQUE INSUFICIENTE",IF(X799="","",IF(X799-V799&lt;0.01,"EMPATE TÉCNICO","")))))</f>
        <v/>
      </c>
      <c r="AG799" s="16" t="s">
        <v>2582</v>
      </c>
      <c r="AH799" s="16" t="s">
        <v>2106</v>
      </c>
    </row>
    <row r="800" customFormat="false" ht="15" hidden="false" customHeight="false" outlineLevel="0" collapsed="false">
      <c r="A800" s="16" t="s">
        <v>2583</v>
      </c>
      <c r="B800" s="17" t="s">
        <v>2584</v>
      </c>
      <c r="C800" s="16" t="s">
        <v>2585</v>
      </c>
      <c r="D800" s="16" t="s">
        <v>982</v>
      </c>
      <c r="E800" s="18" t="n">
        <v>1</v>
      </c>
      <c r="F800" s="16" t="s">
        <v>43</v>
      </c>
      <c r="G800" s="18" t="n">
        <v>1</v>
      </c>
      <c r="H800" s="16" t="n">
        <v>2.6</v>
      </c>
      <c r="I800" s="18" t="n">
        <v>6</v>
      </c>
      <c r="J800" s="19" t="n">
        <v>7.32</v>
      </c>
      <c r="K800" s="19" t="n">
        <v>7.32</v>
      </c>
      <c r="L800" s="19" t="n">
        <v>7.32</v>
      </c>
      <c r="M800" s="19" t="n">
        <f aca="false">IF(J800&gt;0,J800,K800)*E800</f>
        <v>7.32</v>
      </c>
      <c r="N800" s="20" t="n">
        <v>7.85</v>
      </c>
      <c r="O800" s="21" t="n">
        <f aca="false">IF(R800="","",ROUND(R800*(1-Premissas!$B$4),4))</f>
        <v>7.619</v>
      </c>
      <c r="P800" s="22"/>
      <c r="Q800" s="22"/>
      <c r="R800" s="23" t="n">
        <v>8.02</v>
      </c>
      <c r="S800" s="24" t="n">
        <v>1574</v>
      </c>
      <c r="T800" s="24" t="n">
        <v>35</v>
      </c>
      <c r="U800" s="25" t="n">
        <v>1130</v>
      </c>
      <c r="V800" s="19" t="n">
        <f aca="false">IF(COUNT(N800:Q800)=0,"",MIN(N800:Q800))</f>
        <v>7.619</v>
      </c>
      <c r="W800" s="16" t="str">
        <f aca="false">IF(V800="","",INDEX($N$4:$Q$4,MATCH(V800,N800:Q800,0)))</f>
        <v>MEDCENTRO</v>
      </c>
      <c r="X800" s="19" t="n">
        <f aca="false">IF(COUNT(N800:Q800)&lt;2,"",SMALL(N800:Q800,2))</f>
        <v>7.85</v>
      </c>
      <c r="Y800" s="26" t="n">
        <f aca="false">IF(OR(V800="",M800=0),"",V800/M800-1)</f>
        <v>0.040846994535519</v>
      </c>
      <c r="Z800" s="26" t="n">
        <f aca="false">IF(OR(V800="",L800=""),"",V800/(L800*E800)-1)</f>
        <v>0.040846994535519</v>
      </c>
      <c r="AA800" s="16" t="str">
        <f aca="false">IF(V800="","SEM OFERTA",IF(OR(Y800&gt;Premissas!$B$11,Y800&lt;Premissas!$B$12),"VERIFICAR - UNIDADE/EMBALAGEM",IF(Y800&gt;Premissas!$B$6,"NÃO COMPRAR - REAJUSTE &gt;5%","COMPRAR")))</f>
        <v>COMPRAR</v>
      </c>
      <c r="AB800" s="18" t="n">
        <f aca="false">IF(W800="DIMEC",S800,IF(W800="MEDCENTRO",U800,""))</f>
        <v>1130</v>
      </c>
      <c r="AC800" s="18" t="n">
        <f aca="false">IF(AA800&lt;&gt;"COMPRAR",0,IF(AB800="",I800,MIN(I800,AB800)))</f>
        <v>6</v>
      </c>
      <c r="AD800" s="19" t="n">
        <f aca="false">IF(AC800&gt;0,AC800*V800,0)</f>
        <v>45.714</v>
      </c>
      <c r="AE800" s="19" t="n">
        <f aca="false">IF(AC800&gt;0,(M800-V800)*AC800,0)</f>
        <v>-1.794</v>
      </c>
      <c r="AF800" s="16" t="str">
        <f aca="false">IF(AA800&lt;&gt;"COMPRAR","",IF(AB800="",IF(X800="","",IF(X800-V800&lt;0.01,"EMPATE TÉCNICO","")),IF(AB800&lt;I800,"ESTOQUE INSUFICIENTE",IF(X800="","",IF(X800-V800&lt;0.01,"EMPATE TÉCNICO","")))))</f>
        <v/>
      </c>
      <c r="AG800" s="16" t="s">
        <v>139</v>
      </c>
      <c r="AH800" s="16" t="s">
        <v>2106</v>
      </c>
    </row>
    <row r="801" customFormat="false" ht="15" hidden="false" customHeight="false" outlineLevel="0" collapsed="false">
      <c r="A801" s="16" t="s">
        <v>2586</v>
      </c>
      <c r="B801" s="17" t="s">
        <v>2587</v>
      </c>
      <c r="C801" s="16" t="s">
        <v>2588</v>
      </c>
      <c r="D801" s="16" t="s">
        <v>982</v>
      </c>
      <c r="E801" s="18" t="n">
        <v>1</v>
      </c>
      <c r="F801" s="16" t="s">
        <v>41</v>
      </c>
      <c r="G801" s="18" t="n">
        <v>0</v>
      </c>
      <c r="H801" s="16" t="n">
        <v>7</v>
      </c>
      <c r="I801" s="18" t="n">
        <v>18</v>
      </c>
      <c r="J801" s="19" t="n">
        <v>12.02</v>
      </c>
      <c r="K801" s="19" t="n">
        <v>12.02</v>
      </c>
      <c r="L801" s="19" t="n">
        <v>12.02</v>
      </c>
      <c r="M801" s="19" t="n">
        <f aca="false">IF(J801&gt;0,J801,K801)*E801</f>
        <v>12.02</v>
      </c>
      <c r="N801" s="20" t="n">
        <v>13.17</v>
      </c>
      <c r="O801" s="21" t="n">
        <f aca="false">IF(R801="","",ROUND(R801*(1-Premissas!$B$4),4))</f>
        <v>12.901</v>
      </c>
      <c r="P801" s="22"/>
      <c r="Q801" s="22"/>
      <c r="R801" s="23" t="n">
        <v>13.58</v>
      </c>
      <c r="S801" s="24" t="n">
        <v>5155</v>
      </c>
      <c r="T801" s="24" t="n">
        <v>70</v>
      </c>
      <c r="U801" s="25" t="n">
        <v>2181</v>
      </c>
      <c r="V801" s="19" t="n">
        <f aca="false">IF(COUNT(N801:Q801)=0,"",MIN(N801:Q801))</f>
        <v>12.901</v>
      </c>
      <c r="W801" s="16" t="str">
        <f aca="false">IF(V801="","",INDEX($N$4:$Q$4,MATCH(V801,N801:Q801,0)))</f>
        <v>MEDCENTRO</v>
      </c>
      <c r="X801" s="19" t="n">
        <f aca="false">IF(COUNT(N801:Q801)&lt;2,"",SMALL(N801:Q801,2))</f>
        <v>13.17</v>
      </c>
      <c r="Y801" s="26" t="n">
        <f aca="false">IF(OR(V801="",M801=0),"",V801/M801-1)</f>
        <v>0.0732945091514143</v>
      </c>
      <c r="Z801" s="26" t="n">
        <f aca="false">IF(OR(V801="",L801=""),"",V801/(L801*E801)-1)</f>
        <v>0.0732945091514143</v>
      </c>
      <c r="AA801" s="16" t="str">
        <f aca="false">IF(V801="","SEM OFERTA",IF(OR(Y801&gt;Premissas!$B$11,Y801&lt;Premissas!$B$12),"VERIFICAR - UNIDADE/EMBALAGEM",IF(Y801&gt;Premissas!$B$6,"NÃO COMPRAR - REAJUSTE &gt;5%","COMPRAR")))</f>
        <v>NÃO COMPRAR - REAJUSTE &gt;5%</v>
      </c>
      <c r="AB801" s="18" t="n">
        <f aca="false">IF(W801="DIMEC",S801,IF(W801="MEDCENTRO",U801,""))</f>
        <v>2181</v>
      </c>
      <c r="AC801" s="18" t="n">
        <f aca="false">IF(AA801&lt;&gt;"COMPRAR",0,IF(AB801="",I801,MIN(I801,AB801)))</f>
        <v>0</v>
      </c>
      <c r="AD801" s="19" t="n">
        <f aca="false">IF(AC801&gt;0,AC801*V801,0)</f>
        <v>0</v>
      </c>
      <c r="AE801" s="19" t="n">
        <f aca="false">IF(AC801&gt;0,(M801-V801)*AC801,0)</f>
        <v>0</v>
      </c>
      <c r="AF801" s="16" t="str">
        <f aca="false">IF(AA801&lt;&gt;"COMPRAR","",IF(AB801="",IF(X801="","",IF(X801-V801&lt;0.01,"EMPATE TÉCNICO","")),IF(AB801&lt;I801,"ESTOQUE INSUFICIENTE",IF(X801="","",IF(X801-V801&lt;0.01,"EMPATE TÉCNICO","")))))</f>
        <v/>
      </c>
      <c r="AG801" s="16" t="s">
        <v>490</v>
      </c>
      <c r="AH801" s="16" t="s">
        <v>2106</v>
      </c>
    </row>
    <row r="802" customFormat="false" ht="15" hidden="false" customHeight="false" outlineLevel="0" collapsed="false">
      <c r="A802" s="16" t="s">
        <v>2589</v>
      </c>
      <c r="B802" s="17" t="s">
        <v>2590</v>
      </c>
      <c r="C802" s="16" t="s">
        <v>2591</v>
      </c>
      <c r="D802" s="16" t="s">
        <v>463</v>
      </c>
      <c r="E802" s="18" t="n">
        <v>1</v>
      </c>
      <c r="F802" s="16" t="s">
        <v>41</v>
      </c>
      <c r="G802" s="18" t="n">
        <v>0</v>
      </c>
      <c r="H802" s="16" t="n">
        <v>4.7</v>
      </c>
      <c r="I802" s="18" t="n">
        <v>13</v>
      </c>
      <c r="J802" s="19" t="n">
        <v>10.06</v>
      </c>
      <c r="K802" s="19" t="n">
        <v>10.06</v>
      </c>
      <c r="L802" s="19" t="n">
        <v>10.06</v>
      </c>
      <c r="M802" s="19" t="n">
        <f aca="false">IF(J802&gt;0,J802,K802)*E802</f>
        <v>10.06</v>
      </c>
      <c r="N802" s="20" t="n">
        <v>12.24</v>
      </c>
      <c r="O802" s="21" t="n">
        <f aca="false">IF(R802="","",ROUND(R802*(1-Premissas!$B$4),4))</f>
        <v>11.6565</v>
      </c>
      <c r="P802" s="22"/>
      <c r="Q802" s="22"/>
      <c r="R802" s="23" t="n">
        <v>12.27</v>
      </c>
      <c r="S802" s="24" t="n">
        <v>2023</v>
      </c>
      <c r="T802" s="24" t="n">
        <v>100</v>
      </c>
      <c r="U802" s="25" t="n">
        <v>997</v>
      </c>
      <c r="V802" s="19" t="n">
        <f aca="false">IF(COUNT(N802:Q802)=0,"",MIN(N802:Q802))</f>
        <v>11.6565</v>
      </c>
      <c r="W802" s="16" t="str">
        <f aca="false">IF(V802="","",INDEX($N$4:$Q$4,MATCH(V802,N802:Q802,0)))</f>
        <v>MEDCENTRO</v>
      </c>
      <c r="X802" s="19" t="n">
        <f aca="false">IF(COUNT(N802:Q802)&lt;2,"",SMALL(N802:Q802,2))</f>
        <v>12.24</v>
      </c>
      <c r="Y802" s="26" t="n">
        <f aca="false">IF(OR(V802="",M802=0),"",V802/M802-1)</f>
        <v>0.158697813121272</v>
      </c>
      <c r="Z802" s="26" t="n">
        <f aca="false">IF(OR(V802="",L802=""),"",V802/(L802*E802)-1)</f>
        <v>0.158697813121272</v>
      </c>
      <c r="AA802" s="16" t="str">
        <f aca="false">IF(V802="","SEM OFERTA",IF(OR(Y802&gt;Premissas!$B$11,Y802&lt;Premissas!$B$12),"VERIFICAR - UNIDADE/EMBALAGEM",IF(Y802&gt;Premissas!$B$6,"NÃO COMPRAR - REAJUSTE &gt;5%","COMPRAR")))</f>
        <v>NÃO COMPRAR - REAJUSTE &gt;5%</v>
      </c>
      <c r="AB802" s="18" t="n">
        <f aca="false">IF(W802="DIMEC",S802,IF(W802="MEDCENTRO",U802,""))</f>
        <v>997</v>
      </c>
      <c r="AC802" s="18" t="n">
        <f aca="false">IF(AA802&lt;&gt;"COMPRAR",0,IF(AB802="",I802,MIN(I802,AB802)))</f>
        <v>0</v>
      </c>
      <c r="AD802" s="19" t="n">
        <f aca="false">IF(AC802&gt;0,AC802*V802,0)</f>
        <v>0</v>
      </c>
      <c r="AE802" s="19" t="n">
        <f aca="false">IF(AC802&gt;0,(M802-V802)*AC802,0)</f>
        <v>0</v>
      </c>
      <c r="AF802" s="16" t="str">
        <f aca="false">IF(AA802&lt;&gt;"COMPRAR","",IF(AB802="",IF(X802="","",IF(X802-V802&lt;0.01,"EMPATE TÉCNICO","")),IF(AB802&lt;I802,"ESTOQUE INSUFICIENTE",IF(X802="","",IF(X802-V802&lt;0.01,"EMPATE TÉCNICO","")))))</f>
        <v/>
      </c>
      <c r="AG802" s="16" t="s">
        <v>304</v>
      </c>
      <c r="AH802" s="16" t="s">
        <v>2106</v>
      </c>
    </row>
    <row r="803" customFormat="false" ht="15" hidden="false" customHeight="false" outlineLevel="0" collapsed="false">
      <c r="A803" s="16" t="s">
        <v>2592</v>
      </c>
      <c r="B803" s="17" t="s">
        <v>2593</v>
      </c>
      <c r="C803" s="16" t="s">
        <v>2594</v>
      </c>
      <c r="D803" s="16" t="s">
        <v>532</v>
      </c>
      <c r="E803" s="18" t="n">
        <v>1</v>
      </c>
      <c r="F803" s="16" t="s">
        <v>42</v>
      </c>
      <c r="G803" s="18" t="n">
        <v>1</v>
      </c>
      <c r="H803" s="16" t="n">
        <v>1.2</v>
      </c>
      <c r="I803" s="18" t="n">
        <v>3</v>
      </c>
      <c r="J803" s="19" t="n">
        <v>8.59</v>
      </c>
      <c r="K803" s="19" t="n">
        <v>8.59</v>
      </c>
      <c r="L803" s="19" t="n">
        <v>8.41</v>
      </c>
      <c r="M803" s="19" t="n">
        <f aca="false">IF(J803&gt;0,J803,K803)*E803</f>
        <v>8.59</v>
      </c>
      <c r="N803" s="20" t="n">
        <v>8.73</v>
      </c>
      <c r="O803" s="21" t="n">
        <f aca="false">IF(R803="","",ROUND(R803*(1-Premissas!$B$4),4))</f>
        <v>8.455</v>
      </c>
      <c r="P803" s="22"/>
      <c r="Q803" s="22"/>
      <c r="R803" s="23" t="n">
        <v>8.9</v>
      </c>
      <c r="S803" s="24" t="n">
        <v>835</v>
      </c>
      <c r="T803" s="24" t="n">
        <v>150</v>
      </c>
      <c r="U803" s="25" t="n">
        <v>133</v>
      </c>
      <c r="V803" s="19" t="n">
        <f aca="false">IF(COUNT(N803:Q803)=0,"",MIN(N803:Q803))</f>
        <v>8.455</v>
      </c>
      <c r="W803" s="16" t="str">
        <f aca="false">IF(V803="","",INDEX($N$4:$Q$4,MATCH(V803,N803:Q803,0)))</f>
        <v>MEDCENTRO</v>
      </c>
      <c r="X803" s="19" t="n">
        <f aca="false">IF(COUNT(N803:Q803)&lt;2,"",SMALL(N803:Q803,2))</f>
        <v>8.73</v>
      </c>
      <c r="Y803" s="26" t="n">
        <f aca="false">IF(OR(V803="",M803=0),"",V803/M803-1)</f>
        <v>-0.0157159487776484</v>
      </c>
      <c r="Z803" s="26" t="n">
        <f aca="false">IF(OR(V803="",L803=""),"",V803/(L803*E803)-1)</f>
        <v>0.00535077288941732</v>
      </c>
      <c r="AA803" s="16" t="str">
        <f aca="false">IF(V803="","SEM OFERTA",IF(OR(Y803&gt;Premissas!$B$11,Y803&lt;Premissas!$B$12),"VERIFICAR - UNIDADE/EMBALAGEM",IF(Y803&gt;Premissas!$B$6,"NÃO COMPRAR - REAJUSTE &gt;5%","COMPRAR")))</f>
        <v>COMPRAR</v>
      </c>
      <c r="AB803" s="18" t="n">
        <f aca="false">IF(W803="DIMEC",S803,IF(W803="MEDCENTRO",U803,""))</f>
        <v>133</v>
      </c>
      <c r="AC803" s="18" t="n">
        <f aca="false">IF(AA803&lt;&gt;"COMPRAR",0,IF(AB803="",I803,MIN(I803,AB803)))</f>
        <v>3</v>
      </c>
      <c r="AD803" s="19" t="n">
        <f aca="false">IF(AC803&gt;0,AC803*V803,0)</f>
        <v>25.365</v>
      </c>
      <c r="AE803" s="19" t="n">
        <f aca="false">IF(AC803&gt;0,(M803-V803)*AC803,0)</f>
        <v>0.404999999999999</v>
      </c>
      <c r="AF803" s="16" t="str">
        <f aca="false">IF(AA803&lt;&gt;"COMPRAR","",IF(AB803="",IF(X803="","",IF(X803-V803&lt;0.01,"EMPATE TÉCNICO","")),IF(AB803&lt;I803,"ESTOQUE INSUFICIENTE",IF(X803="","",IF(X803-V803&lt;0.01,"EMPATE TÉCNICO","")))))</f>
        <v/>
      </c>
      <c r="AG803" s="16" t="s">
        <v>304</v>
      </c>
      <c r="AH803" s="16" t="s">
        <v>2106</v>
      </c>
    </row>
    <row r="804" customFormat="false" ht="15" hidden="false" customHeight="false" outlineLevel="0" collapsed="false">
      <c r="A804" s="16" t="s">
        <v>2595</v>
      </c>
      <c r="B804" s="17" t="s">
        <v>2596</v>
      </c>
      <c r="C804" s="16" t="s">
        <v>2597</v>
      </c>
      <c r="D804" s="16" t="s">
        <v>1571</v>
      </c>
      <c r="E804" s="18" t="n">
        <v>50</v>
      </c>
      <c r="F804" s="16" t="s">
        <v>41</v>
      </c>
      <c r="G804" s="18" t="n">
        <v>481</v>
      </c>
      <c r="H804" s="16" t="n">
        <v>255.7</v>
      </c>
      <c r="I804" s="18" t="n">
        <v>4</v>
      </c>
      <c r="J804" s="19" t="n">
        <v>0.4586</v>
      </c>
      <c r="K804" s="19" t="n">
        <v>0.4586</v>
      </c>
      <c r="L804" s="19" t="n">
        <v>0.4586</v>
      </c>
      <c r="M804" s="19" t="n">
        <f aca="false">IF(J804&gt;0,J804,K804)*E804</f>
        <v>22.93</v>
      </c>
      <c r="N804" s="20" t="n">
        <v>20.64</v>
      </c>
      <c r="O804" s="21" t="n">
        <f aca="false">IF(R804="","",ROUND(R804*(1-Premissas!$B$4),4))</f>
        <v>23.3415</v>
      </c>
      <c r="P804" s="22"/>
      <c r="Q804" s="22"/>
      <c r="R804" s="23" t="n">
        <v>24.57</v>
      </c>
      <c r="S804" s="24" t="n">
        <v>361</v>
      </c>
      <c r="T804" s="24" t="n">
        <v>20</v>
      </c>
      <c r="U804" s="25" t="n">
        <v>309</v>
      </c>
      <c r="V804" s="19" t="n">
        <f aca="false">IF(COUNT(N804:Q804)=0,"",MIN(N804:Q804))</f>
        <v>20.64</v>
      </c>
      <c r="W804" s="16" t="str">
        <f aca="false">IF(V804="","",INDEX($N$4:$Q$4,MATCH(V804,N804:Q804,0)))</f>
        <v>DIMEC</v>
      </c>
      <c r="X804" s="19" t="n">
        <f aca="false">IF(COUNT(N804:Q804)&lt;2,"",SMALL(N804:Q804,2))</f>
        <v>23.3415</v>
      </c>
      <c r="Y804" s="26" t="n">
        <f aca="false">IF(OR(V804="",M804=0),"",V804/M804-1)</f>
        <v>-0.0998691670300915</v>
      </c>
      <c r="Z804" s="26" t="n">
        <f aca="false">IF(OR(V804="",L804=""),"",V804/(L804*E804)-1)</f>
        <v>-0.0998691670300915</v>
      </c>
      <c r="AA804" s="16" t="str">
        <f aca="false">IF(V804="","SEM OFERTA",IF(OR(Y804&gt;Premissas!$B$11,Y804&lt;Premissas!$B$12),"VERIFICAR - UNIDADE/EMBALAGEM",IF(Y804&gt;Premissas!$B$6,"NÃO COMPRAR - REAJUSTE &gt;5%","COMPRAR")))</f>
        <v>COMPRAR</v>
      </c>
      <c r="AB804" s="18" t="n">
        <f aca="false">IF(W804="DIMEC",S804,IF(W804="MEDCENTRO",U804,""))</f>
        <v>361</v>
      </c>
      <c r="AC804" s="18" t="n">
        <f aca="false">IF(AA804&lt;&gt;"COMPRAR",0,IF(AB804="",I804,MIN(I804,AB804)))</f>
        <v>4</v>
      </c>
      <c r="AD804" s="19" t="n">
        <f aca="false">IF(AC804&gt;0,AC804*V804,0)</f>
        <v>82.56</v>
      </c>
      <c r="AE804" s="19" t="n">
        <f aca="false">IF(AC804&gt;0,(M804-V804)*AC804,0)</f>
        <v>9.16</v>
      </c>
      <c r="AF804" s="16" t="str">
        <f aca="false">IF(AA804&lt;&gt;"COMPRAR","",IF(AB804="",IF(X804="","",IF(X804-V804&lt;0.01,"EMPATE TÉCNICO","")),IF(AB804&lt;I804,"ESTOQUE INSUFICIENTE",IF(X804="","",IF(X804-V804&lt;0.01,"EMPATE TÉCNICO","")))))</f>
        <v/>
      </c>
      <c r="AG804" s="16" t="s">
        <v>298</v>
      </c>
      <c r="AH804" s="16" t="s">
        <v>2106</v>
      </c>
    </row>
    <row r="805" customFormat="false" ht="15" hidden="false" customHeight="false" outlineLevel="0" collapsed="false">
      <c r="A805" s="16" t="s">
        <v>2598</v>
      </c>
      <c r="B805" s="17" t="s">
        <v>2599</v>
      </c>
      <c r="C805" s="16" t="s">
        <v>2600</v>
      </c>
      <c r="D805" s="16" t="s">
        <v>2239</v>
      </c>
      <c r="E805" s="18" t="n">
        <v>1</v>
      </c>
      <c r="F805" s="16" t="s">
        <v>41</v>
      </c>
      <c r="G805" s="18" t="n">
        <v>0</v>
      </c>
      <c r="H805" s="16" t="n">
        <v>10.8</v>
      </c>
      <c r="I805" s="18" t="n">
        <v>28</v>
      </c>
      <c r="J805" s="19" t="n">
        <v>9.68</v>
      </c>
      <c r="K805" s="19" t="n">
        <v>9.68</v>
      </c>
      <c r="L805" s="19" t="n">
        <v>9.68</v>
      </c>
      <c r="M805" s="19" t="n">
        <f aca="false">IF(J805&gt;0,J805,K805)*E805</f>
        <v>9.68</v>
      </c>
      <c r="N805" s="20" t="n">
        <v>10.77</v>
      </c>
      <c r="O805" s="21" t="n">
        <f aca="false">IF(R805="","",ROUND(R805*(1-Premissas!$B$4),4))</f>
        <v>10.45</v>
      </c>
      <c r="P805" s="22"/>
      <c r="Q805" s="22"/>
      <c r="R805" s="23" t="n">
        <v>11</v>
      </c>
      <c r="S805" s="24" t="n">
        <v>2984</v>
      </c>
      <c r="T805" s="24" t="n">
        <v>70</v>
      </c>
      <c r="U805" s="25" t="n">
        <v>766</v>
      </c>
      <c r="V805" s="19" t="n">
        <f aca="false">IF(COUNT(N805:Q805)=0,"",MIN(N805:Q805))</f>
        <v>10.45</v>
      </c>
      <c r="W805" s="16" t="str">
        <f aca="false">IF(V805="","",INDEX($N$4:$Q$4,MATCH(V805,N805:Q805,0)))</f>
        <v>MEDCENTRO</v>
      </c>
      <c r="X805" s="19" t="n">
        <f aca="false">IF(COUNT(N805:Q805)&lt;2,"",SMALL(N805:Q805,2))</f>
        <v>10.77</v>
      </c>
      <c r="Y805" s="26" t="n">
        <f aca="false">IF(OR(V805="",M805=0),"",V805/M805-1)</f>
        <v>0.0795454545454546</v>
      </c>
      <c r="Z805" s="26" t="n">
        <f aca="false">IF(OR(V805="",L805=""),"",V805/(L805*E805)-1)</f>
        <v>0.0795454545454546</v>
      </c>
      <c r="AA805" s="16" t="str">
        <f aca="false">IF(V805="","SEM OFERTA",IF(OR(Y805&gt;Premissas!$B$11,Y805&lt;Premissas!$B$12),"VERIFICAR - UNIDADE/EMBALAGEM",IF(Y805&gt;Premissas!$B$6,"NÃO COMPRAR - REAJUSTE &gt;5%","COMPRAR")))</f>
        <v>NÃO COMPRAR - REAJUSTE &gt;5%</v>
      </c>
      <c r="AB805" s="18" t="n">
        <f aca="false">IF(W805="DIMEC",S805,IF(W805="MEDCENTRO",U805,""))</f>
        <v>766</v>
      </c>
      <c r="AC805" s="18" t="n">
        <f aca="false">IF(AA805&lt;&gt;"COMPRAR",0,IF(AB805="",I805,MIN(I805,AB805)))</f>
        <v>0</v>
      </c>
      <c r="AD805" s="19" t="n">
        <f aca="false">IF(AC805&gt;0,AC805*V805,0)</f>
        <v>0</v>
      </c>
      <c r="AE805" s="19" t="n">
        <f aca="false">IF(AC805&gt;0,(M805-V805)*AC805,0)</f>
        <v>0</v>
      </c>
      <c r="AF805" s="16" t="str">
        <f aca="false">IF(AA805&lt;&gt;"COMPRAR","",IF(AB805="",IF(X805="","",IF(X805-V805&lt;0.01,"EMPATE TÉCNICO","")),IF(AB805&lt;I805,"ESTOQUE INSUFICIENTE",IF(X805="","",IF(X805-V805&lt;0.01,"EMPATE TÉCNICO","")))))</f>
        <v/>
      </c>
      <c r="AG805" s="16" t="s">
        <v>304</v>
      </c>
      <c r="AH805" s="16" t="s">
        <v>2106</v>
      </c>
    </row>
    <row r="806" customFormat="false" ht="15" hidden="false" customHeight="false" outlineLevel="0" collapsed="false">
      <c r="A806" s="16" t="s">
        <v>2601</v>
      </c>
      <c r="B806" s="17" t="s">
        <v>2602</v>
      </c>
      <c r="C806" s="16" t="s">
        <v>2603</v>
      </c>
      <c r="D806" s="16" t="s">
        <v>559</v>
      </c>
      <c r="E806" s="18" t="n">
        <v>1</v>
      </c>
      <c r="F806" s="16" t="s">
        <v>41</v>
      </c>
      <c r="G806" s="18" t="n">
        <v>4</v>
      </c>
      <c r="H806" s="16" t="n">
        <v>2.1</v>
      </c>
      <c r="I806" s="18" t="n">
        <v>2</v>
      </c>
      <c r="J806" s="19" t="n">
        <v>29.99</v>
      </c>
      <c r="K806" s="19" t="n">
        <v>29.99</v>
      </c>
      <c r="L806" s="19" t="n">
        <v>29.99</v>
      </c>
      <c r="M806" s="19" t="n">
        <f aca="false">IF(J806&gt;0,J806,K806)*E806</f>
        <v>29.99</v>
      </c>
      <c r="N806" s="20" t="n">
        <v>39.93</v>
      </c>
      <c r="O806" s="21" t="str">
        <f aca="false">IF(R806="","",ROUND(R806*(1-Premissas!$B$4),4))</f>
        <v/>
      </c>
      <c r="P806" s="22"/>
      <c r="Q806" s="22"/>
      <c r="R806" s="23"/>
      <c r="S806" s="24" t="n">
        <v>2268</v>
      </c>
      <c r="T806" s="24" t="n">
        <v>10</v>
      </c>
      <c r="U806" s="25"/>
      <c r="V806" s="19" t="n">
        <f aca="false">IF(COUNT(N806:Q806)=0,"",MIN(N806:Q806))</f>
        <v>39.93</v>
      </c>
      <c r="W806" s="16" t="str">
        <f aca="false">IF(V806="","",INDEX($N$4:$Q$4,MATCH(V806,N806:Q806,0)))</f>
        <v>DIMEC</v>
      </c>
      <c r="X806" s="19" t="str">
        <f aca="false">IF(COUNT(N806:Q806)&lt;2,"",SMALL(N806:Q806,2))</f>
        <v/>
      </c>
      <c r="Y806" s="26" t="n">
        <f aca="false">IF(OR(V806="",M806=0),"",V806/M806-1)</f>
        <v>0.331443814604868</v>
      </c>
      <c r="Z806" s="26" t="n">
        <f aca="false">IF(OR(V806="",L806=""),"",V806/(L806*E806)-1)</f>
        <v>0.331443814604868</v>
      </c>
      <c r="AA806" s="16" t="str">
        <f aca="false">IF(V806="","SEM OFERTA",IF(OR(Y806&gt;Premissas!$B$11,Y806&lt;Premissas!$B$12),"VERIFICAR - UNIDADE/EMBALAGEM",IF(Y806&gt;Premissas!$B$6,"NÃO COMPRAR - REAJUSTE &gt;5%","COMPRAR")))</f>
        <v>NÃO COMPRAR - REAJUSTE &gt;5%</v>
      </c>
      <c r="AB806" s="18" t="n">
        <f aca="false">IF(W806="DIMEC",S806,IF(W806="MEDCENTRO",U806,""))</f>
        <v>2268</v>
      </c>
      <c r="AC806" s="18" t="n">
        <f aca="false">IF(AA806&lt;&gt;"COMPRAR",0,IF(AB806="",I806,MIN(I806,AB806)))</f>
        <v>0</v>
      </c>
      <c r="AD806" s="19" t="n">
        <f aca="false">IF(AC806&gt;0,AC806*V806,0)</f>
        <v>0</v>
      </c>
      <c r="AE806" s="19" t="n">
        <f aca="false">IF(AC806&gt;0,(M806-V806)*AC806,0)</f>
        <v>0</v>
      </c>
      <c r="AF806" s="16" t="str">
        <f aca="false">IF(AA806&lt;&gt;"COMPRAR","",IF(AB806="",IF(X806="","",IF(X806-V806&lt;0.01,"EMPATE TÉCNICO","")),IF(AB806&lt;I806,"ESTOQUE INSUFICIENTE",IF(X806="","",IF(X806-V806&lt;0.01,"EMPATE TÉCNICO","")))))</f>
        <v/>
      </c>
      <c r="AG806" s="16" t="s">
        <v>304</v>
      </c>
      <c r="AH806" s="16" t="s">
        <v>2106</v>
      </c>
    </row>
    <row r="807" customFormat="false" ht="15" hidden="false" customHeight="false" outlineLevel="0" collapsed="false">
      <c r="A807" s="16" t="s">
        <v>2604</v>
      </c>
      <c r="B807" s="17" t="s">
        <v>2605</v>
      </c>
      <c r="C807" s="16" t="s">
        <v>2606</v>
      </c>
      <c r="D807" s="16" t="s">
        <v>625</v>
      </c>
      <c r="E807" s="18" t="n">
        <v>1</v>
      </c>
      <c r="F807" s="16" t="s">
        <v>43</v>
      </c>
      <c r="G807" s="18" t="n">
        <v>0</v>
      </c>
      <c r="H807" s="16" t="n">
        <v>0.5</v>
      </c>
      <c r="I807" s="18" t="n">
        <v>2</v>
      </c>
      <c r="J807" s="19" t="n">
        <v>7.21</v>
      </c>
      <c r="K807" s="19" t="n">
        <v>7.21</v>
      </c>
      <c r="L807" s="19" t="n">
        <v>7.21</v>
      </c>
      <c r="M807" s="19" t="n">
        <f aca="false">IF(J807&gt;0,J807,K807)*E807</f>
        <v>7.21</v>
      </c>
      <c r="N807" s="20" t="n">
        <v>8.82</v>
      </c>
      <c r="O807" s="21" t="str">
        <f aca="false">IF(R807="","",ROUND(R807*(1-Premissas!$B$4),4))</f>
        <v/>
      </c>
      <c r="P807" s="22"/>
      <c r="Q807" s="22"/>
      <c r="R807" s="23"/>
      <c r="S807" s="24" t="n">
        <v>104</v>
      </c>
      <c r="T807" s="24" t="n">
        <v>80</v>
      </c>
      <c r="U807" s="25"/>
      <c r="V807" s="19" t="n">
        <f aca="false">IF(COUNT(N807:Q807)=0,"",MIN(N807:Q807))</f>
        <v>8.82</v>
      </c>
      <c r="W807" s="16" t="str">
        <f aca="false">IF(V807="","",INDEX($N$4:$Q$4,MATCH(V807,N807:Q807,0)))</f>
        <v>DIMEC</v>
      </c>
      <c r="X807" s="19" t="str">
        <f aca="false">IF(COUNT(N807:Q807)&lt;2,"",SMALL(N807:Q807,2))</f>
        <v/>
      </c>
      <c r="Y807" s="26" t="n">
        <f aca="false">IF(OR(V807="",M807=0),"",V807/M807-1)</f>
        <v>0.223300970873787</v>
      </c>
      <c r="Z807" s="26" t="n">
        <f aca="false">IF(OR(V807="",L807=""),"",V807/(L807*E807)-1)</f>
        <v>0.223300970873787</v>
      </c>
      <c r="AA807" s="16" t="str">
        <f aca="false">IF(V807="","SEM OFERTA",IF(OR(Y807&gt;Premissas!$B$11,Y807&lt;Premissas!$B$12),"VERIFICAR - UNIDADE/EMBALAGEM",IF(Y807&gt;Premissas!$B$6,"NÃO COMPRAR - REAJUSTE &gt;5%","COMPRAR")))</f>
        <v>NÃO COMPRAR - REAJUSTE &gt;5%</v>
      </c>
      <c r="AB807" s="18" t="n">
        <f aca="false">IF(W807="DIMEC",S807,IF(W807="MEDCENTRO",U807,""))</f>
        <v>104</v>
      </c>
      <c r="AC807" s="18" t="n">
        <f aca="false">IF(AA807&lt;&gt;"COMPRAR",0,IF(AB807="",I807,MIN(I807,AB807)))</f>
        <v>0</v>
      </c>
      <c r="AD807" s="19" t="n">
        <f aca="false">IF(AC807&gt;0,AC807*V807,0)</f>
        <v>0</v>
      </c>
      <c r="AE807" s="19" t="n">
        <f aca="false">IF(AC807&gt;0,(M807-V807)*AC807,0)</f>
        <v>0</v>
      </c>
      <c r="AF807" s="16" t="str">
        <f aca="false">IF(AA807&lt;&gt;"COMPRAR","",IF(AB807="",IF(X807="","",IF(X807-V807&lt;0.01,"EMPATE TÉCNICO","")),IF(AB807&lt;I807,"ESTOQUE INSUFICIENTE",IF(X807="","",IF(X807-V807&lt;0.01,"EMPATE TÉCNICO","")))))</f>
        <v/>
      </c>
      <c r="AG807" s="16" t="s">
        <v>482</v>
      </c>
      <c r="AH807" s="16" t="s">
        <v>2106</v>
      </c>
    </row>
    <row r="808" customFormat="false" ht="15" hidden="false" customHeight="false" outlineLevel="0" collapsed="false">
      <c r="A808" s="16" t="s">
        <v>2607</v>
      </c>
      <c r="B808" s="17" t="s">
        <v>2608</v>
      </c>
      <c r="C808" s="16" t="s">
        <v>2609</v>
      </c>
      <c r="D808" s="16" t="s">
        <v>2239</v>
      </c>
      <c r="E808" s="18" t="n">
        <v>1</v>
      </c>
      <c r="F808" s="16" t="s">
        <v>42</v>
      </c>
      <c r="G808" s="18" t="n">
        <v>1</v>
      </c>
      <c r="H808" s="16" t="n">
        <v>0.7</v>
      </c>
      <c r="I808" s="18" t="n">
        <v>1</v>
      </c>
      <c r="J808" s="19" t="n">
        <v>10.62</v>
      </c>
      <c r="K808" s="19" t="n">
        <v>10.62</v>
      </c>
      <c r="L808" s="19" t="n">
        <v>10.62</v>
      </c>
      <c r="M808" s="19" t="n">
        <f aca="false">IF(J808&gt;0,J808,K808)*E808</f>
        <v>10.62</v>
      </c>
      <c r="N808" s="20"/>
      <c r="O808" s="21" t="n">
        <f aca="false">IF(R808="","",ROUND(R808*(1-Premissas!$B$4),4))</f>
        <v>12.8155</v>
      </c>
      <c r="P808" s="22"/>
      <c r="Q808" s="22"/>
      <c r="R808" s="23" t="n">
        <v>13.49</v>
      </c>
      <c r="S808" s="24"/>
      <c r="T808" s="24"/>
      <c r="U808" s="25" t="n">
        <v>118</v>
      </c>
      <c r="V808" s="19" t="n">
        <f aca="false">IF(COUNT(N808:Q808)=0,"",MIN(N808:Q808))</f>
        <v>12.8155</v>
      </c>
      <c r="W808" s="16" t="str">
        <f aca="false">IF(V808="","",INDEX($N$4:$Q$4,MATCH(V808,N808:Q808,0)))</f>
        <v>MEDCENTRO</v>
      </c>
      <c r="X808" s="19" t="str">
        <f aca="false">IF(COUNT(N808:Q808)&lt;2,"",SMALL(N808:Q808,2))</f>
        <v/>
      </c>
      <c r="Y808" s="26" t="n">
        <f aca="false">IF(OR(V808="",M808=0),"",V808/M808-1)</f>
        <v>0.206732580037665</v>
      </c>
      <c r="Z808" s="26" t="n">
        <f aca="false">IF(OR(V808="",L808=""),"",V808/(L808*E808)-1)</f>
        <v>0.206732580037665</v>
      </c>
      <c r="AA808" s="16" t="str">
        <f aca="false">IF(V808="","SEM OFERTA",IF(OR(Y808&gt;Premissas!$B$11,Y808&lt;Premissas!$B$12),"VERIFICAR - UNIDADE/EMBALAGEM",IF(Y808&gt;Premissas!$B$6,"NÃO COMPRAR - REAJUSTE &gt;5%","COMPRAR")))</f>
        <v>NÃO COMPRAR - REAJUSTE &gt;5%</v>
      </c>
      <c r="AB808" s="18" t="n">
        <f aca="false">IF(W808="DIMEC",S808,IF(W808="MEDCENTRO",U808,""))</f>
        <v>118</v>
      </c>
      <c r="AC808" s="18" t="n">
        <f aca="false">IF(AA808&lt;&gt;"COMPRAR",0,IF(AB808="",I808,MIN(I808,AB808)))</f>
        <v>0</v>
      </c>
      <c r="AD808" s="19" t="n">
        <f aca="false">IF(AC808&gt;0,AC808*V808,0)</f>
        <v>0</v>
      </c>
      <c r="AE808" s="19" t="n">
        <f aca="false">IF(AC808&gt;0,(M808-V808)*AC808,0)</f>
        <v>0</v>
      </c>
      <c r="AF808" s="16" t="str">
        <f aca="false">IF(AA808&lt;&gt;"COMPRAR","",IF(AB808="",IF(X808="","",IF(X808-V808&lt;0.01,"EMPATE TÉCNICO","")),IF(AB808&lt;I808,"ESTOQUE INSUFICIENTE",IF(X808="","",IF(X808-V808&lt;0.01,"EMPATE TÉCNICO","")))))</f>
        <v/>
      </c>
      <c r="AG808" s="16" t="s">
        <v>490</v>
      </c>
      <c r="AH808" s="16" t="s">
        <v>2106</v>
      </c>
    </row>
    <row r="809" customFormat="false" ht="15" hidden="false" customHeight="false" outlineLevel="0" collapsed="false">
      <c r="A809" s="16" t="s">
        <v>2610</v>
      </c>
      <c r="B809" s="17" t="s">
        <v>2611</v>
      </c>
      <c r="C809" s="16" t="s">
        <v>2612</v>
      </c>
      <c r="D809" s="16" t="s">
        <v>2239</v>
      </c>
      <c r="E809" s="18" t="n">
        <v>1</v>
      </c>
      <c r="F809" s="16" t="s">
        <v>41</v>
      </c>
      <c r="G809" s="18" t="n">
        <v>13</v>
      </c>
      <c r="H809" s="16" t="n">
        <v>9.6</v>
      </c>
      <c r="I809" s="18" t="n">
        <v>12</v>
      </c>
      <c r="J809" s="19" t="n">
        <v>12.85</v>
      </c>
      <c r="K809" s="19" t="n">
        <v>12.85</v>
      </c>
      <c r="L809" s="19" t="n">
        <v>11.33</v>
      </c>
      <c r="M809" s="19" t="n">
        <f aca="false">IF(J809&gt;0,J809,K809)*E809</f>
        <v>12.85</v>
      </c>
      <c r="N809" s="20"/>
      <c r="O809" s="21" t="n">
        <f aca="false">IF(R809="","",ROUND(R809*(1-Premissas!$B$4),4))</f>
        <v>13.5185</v>
      </c>
      <c r="P809" s="22"/>
      <c r="Q809" s="22"/>
      <c r="R809" s="23" t="n">
        <v>14.23</v>
      </c>
      <c r="S809" s="24"/>
      <c r="T809" s="24"/>
      <c r="U809" s="25" t="n">
        <v>593</v>
      </c>
      <c r="V809" s="19" t="n">
        <f aca="false">IF(COUNT(N809:Q809)=0,"",MIN(N809:Q809))</f>
        <v>13.5185</v>
      </c>
      <c r="W809" s="16" t="str">
        <f aca="false">IF(V809="","",INDEX($N$4:$Q$4,MATCH(V809,N809:Q809,0)))</f>
        <v>MEDCENTRO</v>
      </c>
      <c r="X809" s="19" t="str">
        <f aca="false">IF(COUNT(N809:Q809)&lt;2,"",SMALL(N809:Q809,2))</f>
        <v/>
      </c>
      <c r="Y809" s="26" t="n">
        <f aca="false">IF(OR(V809="",M809=0),"",V809/M809-1)</f>
        <v>0.052023346303502</v>
      </c>
      <c r="Z809" s="26" t="n">
        <f aca="false">IF(OR(V809="",L809=""),"",V809/(L809*E809)-1)</f>
        <v>0.193159752868491</v>
      </c>
      <c r="AA809" s="16" t="str">
        <f aca="false">IF(V809="","SEM OFERTA",IF(OR(Y809&gt;Premissas!$B$11,Y809&lt;Premissas!$B$12),"VERIFICAR - UNIDADE/EMBALAGEM",IF(Y809&gt;Premissas!$B$6,"NÃO COMPRAR - REAJUSTE &gt;5%","COMPRAR")))</f>
        <v>NÃO COMPRAR - REAJUSTE &gt;5%</v>
      </c>
      <c r="AB809" s="18" t="n">
        <f aca="false">IF(W809="DIMEC",S809,IF(W809="MEDCENTRO",U809,""))</f>
        <v>593</v>
      </c>
      <c r="AC809" s="18" t="n">
        <f aca="false">IF(AA809&lt;&gt;"COMPRAR",0,IF(AB809="",I809,MIN(I809,AB809)))</f>
        <v>0</v>
      </c>
      <c r="AD809" s="19" t="n">
        <f aca="false">IF(AC809&gt;0,AC809*V809,0)</f>
        <v>0</v>
      </c>
      <c r="AE809" s="19" t="n">
        <f aca="false">IF(AC809&gt;0,(M809-V809)*AC809,0)</f>
        <v>0</v>
      </c>
      <c r="AF809" s="16" t="str">
        <f aca="false">IF(AA809&lt;&gt;"COMPRAR","",IF(AB809="",IF(X809="","",IF(X809-V809&lt;0.01,"EMPATE TÉCNICO","")),IF(AB809&lt;I809,"ESTOQUE INSUFICIENTE",IF(X809="","",IF(X809-V809&lt;0.01,"EMPATE TÉCNICO","")))))</f>
        <v/>
      </c>
      <c r="AG809" s="16" t="s">
        <v>490</v>
      </c>
      <c r="AH809" s="16" t="s">
        <v>2106</v>
      </c>
    </row>
    <row r="810" customFormat="false" ht="15" hidden="false" customHeight="false" outlineLevel="0" collapsed="false">
      <c r="A810" s="16" t="s">
        <v>2613</v>
      </c>
      <c r="B810" s="17" t="s">
        <v>2614</v>
      </c>
      <c r="C810" s="16" t="s">
        <v>2615</v>
      </c>
      <c r="D810" s="16" t="s">
        <v>678</v>
      </c>
      <c r="E810" s="18" t="n">
        <v>1</v>
      </c>
      <c r="F810" s="16" t="s">
        <v>43</v>
      </c>
      <c r="G810" s="18" t="n">
        <v>0</v>
      </c>
      <c r="H810" s="16" t="n">
        <v>0.9</v>
      </c>
      <c r="I810" s="18" t="n">
        <v>3</v>
      </c>
      <c r="J810" s="19" t="n">
        <v>9.57</v>
      </c>
      <c r="K810" s="19" t="n">
        <v>9.57</v>
      </c>
      <c r="L810" s="19" t="n">
        <v>9.57</v>
      </c>
      <c r="M810" s="19" t="n">
        <f aca="false">IF(J810&gt;0,J810,K810)*E810</f>
        <v>9.57</v>
      </c>
      <c r="N810" s="20" t="n">
        <v>9.43</v>
      </c>
      <c r="O810" s="21" t="str">
        <f aca="false">IF(R810="","",ROUND(R810*(1-Premissas!$B$4),4))</f>
        <v/>
      </c>
      <c r="P810" s="22"/>
      <c r="Q810" s="22"/>
      <c r="R810" s="23"/>
      <c r="S810" s="24" t="n">
        <v>2122</v>
      </c>
      <c r="T810" s="24" t="n">
        <v>60</v>
      </c>
      <c r="U810" s="25"/>
      <c r="V810" s="19" t="n">
        <f aca="false">IF(COUNT(N810:Q810)=0,"",MIN(N810:Q810))</f>
        <v>9.43</v>
      </c>
      <c r="W810" s="16" t="str">
        <f aca="false">IF(V810="","",INDEX($N$4:$Q$4,MATCH(V810,N810:Q810,0)))</f>
        <v>DIMEC</v>
      </c>
      <c r="X810" s="19" t="str">
        <f aca="false">IF(COUNT(N810:Q810)&lt;2,"",SMALL(N810:Q810,2))</f>
        <v/>
      </c>
      <c r="Y810" s="26" t="n">
        <f aca="false">IF(OR(V810="",M810=0),"",V810/M810-1)</f>
        <v>-0.0146290491118078</v>
      </c>
      <c r="Z810" s="26" t="n">
        <f aca="false">IF(OR(V810="",L810=""),"",V810/(L810*E810)-1)</f>
        <v>-0.0146290491118078</v>
      </c>
      <c r="AA810" s="16" t="str">
        <f aca="false">IF(V810="","SEM OFERTA",IF(OR(Y810&gt;Premissas!$B$11,Y810&lt;Premissas!$B$12),"VERIFICAR - UNIDADE/EMBALAGEM",IF(Y810&gt;Premissas!$B$6,"NÃO COMPRAR - REAJUSTE &gt;5%","COMPRAR")))</f>
        <v>COMPRAR</v>
      </c>
      <c r="AB810" s="18" t="n">
        <f aca="false">IF(W810="DIMEC",S810,IF(W810="MEDCENTRO",U810,""))</f>
        <v>2122</v>
      </c>
      <c r="AC810" s="18" t="n">
        <f aca="false">IF(AA810&lt;&gt;"COMPRAR",0,IF(AB810="",I810,MIN(I810,AB810)))</f>
        <v>3</v>
      </c>
      <c r="AD810" s="19" t="n">
        <f aca="false">IF(AC810&gt;0,AC810*V810,0)</f>
        <v>28.29</v>
      </c>
      <c r="AE810" s="19" t="n">
        <f aca="false">IF(AC810&gt;0,(M810-V810)*AC810,0)</f>
        <v>0.420000000000002</v>
      </c>
      <c r="AF810" s="16" t="str">
        <f aca="false">IF(AA810&lt;&gt;"COMPRAR","",IF(AB810="",IF(X810="","",IF(X810-V810&lt;0.01,"EMPATE TÉCNICO","")),IF(AB810&lt;I810,"ESTOQUE INSUFICIENTE",IF(X810="","",IF(X810-V810&lt;0.01,"EMPATE TÉCNICO","")))))</f>
        <v/>
      </c>
      <c r="AG810" s="16" t="s">
        <v>304</v>
      </c>
      <c r="AH810" s="16" t="s">
        <v>2106</v>
      </c>
    </row>
    <row r="811" customFormat="false" ht="15" hidden="false" customHeight="false" outlineLevel="0" collapsed="false">
      <c r="A811" s="16" t="s">
        <v>2616</v>
      </c>
      <c r="B811" s="17" t="s">
        <v>2617</v>
      </c>
      <c r="C811" s="16" t="s">
        <v>2618</v>
      </c>
      <c r="D811" s="16" t="s">
        <v>1055</v>
      </c>
      <c r="E811" s="18" t="n">
        <v>1</v>
      </c>
      <c r="F811" s="16" t="s">
        <v>43</v>
      </c>
      <c r="G811" s="18" t="n">
        <v>2</v>
      </c>
      <c r="H811" s="16" t="n">
        <v>0.9</v>
      </c>
      <c r="I811" s="18" t="n">
        <v>1</v>
      </c>
      <c r="J811" s="19" t="n">
        <v>8.94</v>
      </c>
      <c r="K811" s="19" t="n">
        <v>8.94</v>
      </c>
      <c r="L811" s="19" t="n">
        <v>8.94</v>
      </c>
      <c r="M811" s="19" t="n">
        <f aca="false">IF(J811&gt;0,J811,K811)*E811</f>
        <v>8.94</v>
      </c>
      <c r="N811" s="20" t="n">
        <v>10.52</v>
      </c>
      <c r="O811" s="21" t="n">
        <f aca="false">IF(R811="","",ROUND(R811*(1-Premissas!$B$4),4))</f>
        <v>10.6305</v>
      </c>
      <c r="P811" s="22"/>
      <c r="Q811" s="22"/>
      <c r="R811" s="23" t="n">
        <v>11.19</v>
      </c>
      <c r="S811" s="24" t="n">
        <v>94</v>
      </c>
      <c r="T811" s="24" t="n">
        <v>50</v>
      </c>
      <c r="U811" s="25" t="n">
        <v>266</v>
      </c>
      <c r="V811" s="19" t="n">
        <f aca="false">IF(COUNT(N811:Q811)=0,"",MIN(N811:Q811))</f>
        <v>10.52</v>
      </c>
      <c r="W811" s="16" t="str">
        <f aca="false">IF(V811="","",INDEX($N$4:$Q$4,MATCH(V811,N811:Q811,0)))</f>
        <v>DIMEC</v>
      </c>
      <c r="X811" s="19" t="n">
        <f aca="false">IF(COUNT(N811:Q811)&lt;2,"",SMALL(N811:Q811,2))</f>
        <v>10.6305</v>
      </c>
      <c r="Y811" s="26" t="n">
        <f aca="false">IF(OR(V811="",M811=0),"",V811/M811-1)</f>
        <v>0.176733780760626</v>
      </c>
      <c r="Z811" s="26" t="n">
        <f aca="false">IF(OR(V811="",L811=""),"",V811/(L811*E811)-1)</f>
        <v>0.176733780760626</v>
      </c>
      <c r="AA811" s="16" t="str">
        <f aca="false">IF(V811="","SEM OFERTA",IF(OR(Y811&gt;Premissas!$B$11,Y811&lt;Premissas!$B$12),"VERIFICAR - UNIDADE/EMBALAGEM",IF(Y811&gt;Premissas!$B$6,"NÃO COMPRAR - REAJUSTE &gt;5%","COMPRAR")))</f>
        <v>NÃO COMPRAR - REAJUSTE &gt;5%</v>
      </c>
      <c r="AB811" s="18" t="n">
        <f aca="false">IF(W811="DIMEC",S811,IF(W811="MEDCENTRO",U811,""))</f>
        <v>94</v>
      </c>
      <c r="AC811" s="18" t="n">
        <f aca="false">IF(AA811&lt;&gt;"COMPRAR",0,IF(AB811="",I811,MIN(I811,AB811)))</f>
        <v>0</v>
      </c>
      <c r="AD811" s="19" t="n">
        <f aca="false">IF(AC811&gt;0,AC811*V811,0)</f>
        <v>0</v>
      </c>
      <c r="AE811" s="19" t="n">
        <f aca="false">IF(AC811&gt;0,(M811-V811)*AC811,0)</f>
        <v>0</v>
      </c>
      <c r="AF811" s="16" t="str">
        <f aca="false">IF(AA811&lt;&gt;"COMPRAR","",IF(AB811="",IF(X811="","",IF(X811-V811&lt;0.01,"EMPATE TÉCNICO","")),IF(AB811&lt;I811,"ESTOQUE INSUFICIENTE",IF(X811="","",IF(X811-V811&lt;0.01,"EMPATE TÉCNICO","")))))</f>
        <v/>
      </c>
      <c r="AG811" s="16" t="s">
        <v>304</v>
      </c>
      <c r="AH811" s="16" t="s">
        <v>2106</v>
      </c>
    </row>
    <row r="812" customFormat="false" ht="15" hidden="false" customHeight="false" outlineLevel="0" collapsed="false">
      <c r="A812" s="16" t="s">
        <v>2619</v>
      </c>
      <c r="B812" s="17" t="s">
        <v>2620</v>
      </c>
      <c r="C812" s="16" t="s">
        <v>2621</v>
      </c>
      <c r="D812" s="16"/>
      <c r="E812" s="18" t="n">
        <v>1</v>
      </c>
      <c r="F812" s="16" t="s">
        <v>43</v>
      </c>
      <c r="G812" s="18" t="n">
        <v>1</v>
      </c>
      <c r="H812" s="16" t="n">
        <v>2.3</v>
      </c>
      <c r="I812" s="18" t="n">
        <v>5</v>
      </c>
      <c r="J812" s="19" t="n">
        <v>3.54</v>
      </c>
      <c r="K812" s="19" t="n">
        <v>3.54</v>
      </c>
      <c r="L812" s="19" t="n">
        <v>3.54</v>
      </c>
      <c r="M812" s="19" t="n">
        <f aca="false">IF(J812&gt;0,J812,K812)*E812</f>
        <v>3.54</v>
      </c>
      <c r="N812" s="20" t="n">
        <v>1.79</v>
      </c>
      <c r="O812" s="21" t="str">
        <f aca="false">IF(R812="","",ROUND(R812*(1-Premissas!$B$4),4))</f>
        <v/>
      </c>
      <c r="P812" s="22"/>
      <c r="Q812" s="22"/>
      <c r="R812" s="23"/>
      <c r="S812" s="24" t="n">
        <v>5</v>
      </c>
      <c r="T812" s="24" t="n">
        <v>48</v>
      </c>
      <c r="U812" s="25"/>
      <c r="V812" s="19" t="n">
        <f aca="false">IF(COUNT(N812:Q812)=0,"",MIN(N812:Q812))</f>
        <v>1.79</v>
      </c>
      <c r="W812" s="16" t="str">
        <f aca="false">IF(V812="","",INDEX($N$4:$Q$4,MATCH(V812,N812:Q812,0)))</f>
        <v>DIMEC</v>
      </c>
      <c r="X812" s="19" t="str">
        <f aca="false">IF(COUNT(N812:Q812)&lt;2,"",SMALL(N812:Q812,2))</f>
        <v/>
      </c>
      <c r="Y812" s="26" t="n">
        <f aca="false">IF(OR(V812="",M812=0),"",V812/M812-1)</f>
        <v>-0.494350282485876</v>
      </c>
      <c r="Z812" s="26" t="n">
        <f aca="false">IF(OR(V812="",L812=""),"",V812/(L812*E812)-1)</f>
        <v>-0.494350282485876</v>
      </c>
      <c r="AA812" s="16" t="str">
        <f aca="false">IF(V812="","SEM OFERTA",IF(OR(Y812&gt;Premissas!$B$11,Y812&lt;Premissas!$B$12),"VERIFICAR - UNIDADE/EMBALAGEM",IF(Y812&gt;Premissas!$B$6,"NÃO COMPRAR - REAJUSTE &gt;5%","COMPRAR")))</f>
        <v>COMPRAR</v>
      </c>
      <c r="AB812" s="18" t="n">
        <f aca="false">IF(W812="DIMEC",S812,IF(W812="MEDCENTRO",U812,""))</f>
        <v>5</v>
      </c>
      <c r="AC812" s="18" t="n">
        <f aca="false">IF(AA812&lt;&gt;"COMPRAR",0,IF(AB812="",I812,MIN(I812,AB812)))</f>
        <v>5</v>
      </c>
      <c r="AD812" s="19" t="n">
        <f aca="false">IF(AC812&gt;0,AC812*V812,0)</f>
        <v>8.95</v>
      </c>
      <c r="AE812" s="19" t="n">
        <f aca="false">IF(AC812&gt;0,(M812-V812)*AC812,0)</f>
        <v>8.75</v>
      </c>
      <c r="AF812" s="16" t="str">
        <f aca="false">IF(AA812&lt;&gt;"COMPRAR","",IF(AB812="",IF(X812="","",IF(X812-V812&lt;0.01,"EMPATE TÉCNICO","")),IF(AB812&lt;I812,"ESTOQUE INSUFICIENTE",IF(X812="","",IF(X812-V812&lt;0.01,"EMPATE TÉCNICO","")))))</f>
        <v/>
      </c>
      <c r="AG812" s="16" t="s">
        <v>304</v>
      </c>
      <c r="AH812" s="16" t="s">
        <v>2106</v>
      </c>
    </row>
    <row r="813" customFormat="false" ht="15" hidden="false" customHeight="false" outlineLevel="0" collapsed="false">
      <c r="A813" s="16" t="s">
        <v>2622</v>
      </c>
      <c r="B813" s="17" t="s">
        <v>2623</v>
      </c>
      <c r="C813" s="16" t="s">
        <v>2621</v>
      </c>
      <c r="D813" s="16" t="s">
        <v>1696</v>
      </c>
      <c r="E813" s="18" t="n">
        <v>1</v>
      </c>
      <c r="F813" s="16" t="s">
        <v>42</v>
      </c>
      <c r="G813" s="18" t="n">
        <v>3</v>
      </c>
      <c r="H813" s="16" t="n">
        <v>4.3</v>
      </c>
      <c r="I813" s="18" t="n">
        <v>9</v>
      </c>
      <c r="J813" s="19" t="n">
        <v>4.08</v>
      </c>
      <c r="K813" s="19" t="n">
        <v>4.08</v>
      </c>
      <c r="L813" s="19" t="n">
        <v>4.08</v>
      </c>
      <c r="M813" s="19" t="n">
        <f aca="false">IF(J813&gt;0,J813,K813)*E813</f>
        <v>4.08</v>
      </c>
      <c r="N813" s="20" t="n">
        <v>4.44</v>
      </c>
      <c r="O813" s="21" t="n">
        <f aca="false">IF(R813="","",ROUND(R813*(1-Premissas!$B$4),4))</f>
        <v>4.579</v>
      </c>
      <c r="P813" s="22"/>
      <c r="Q813" s="22"/>
      <c r="R813" s="23" t="n">
        <v>4.82</v>
      </c>
      <c r="S813" s="24" t="n">
        <v>90</v>
      </c>
      <c r="T813" s="24" t="n">
        <v>100</v>
      </c>
      <c r="U813" s="25" t="n">
        <v>833</v>
      </c>
      <c r="V813" s="19" t="n">
        <f aca="false">IF(COUNT(N813:Q813)=0,"",MIN(N813:Q813))</f>
        <v>4.44</v>
      </c>
      <c r="W813" s="16" t="str">
        <f aca="false">IF(V813="","",INDEX($N$4:$Q$4,MATCH(V813,N813:Q813,0)))</f>
        <v>DIMEC</v>
      </c>
      <c r="X813" s="19" t="n">
        <f aca="false">IF(COUNT(N813:Q813)&lt;2,"",SMALL(N813:Q813,2))</f>
        <v>4.579</v>
      </c>
      <c r="Y813" s="26" t="n">
        <f aca="false">IF(OR(V813="",M813=0),"",V813/M813-1)</f>
        <v>0.0882352941176472</v>
      </c>
      <c r="Z813" s="26" t="n">
        <f aca="false">IF(OR(V813="",L813=""),"",V813/(L813*E813)-1)</f>
        <v>0.0882352941176472</v>
      </c>
      <c r="AA813" s="16" t="str">
        <f aca="false">IF(V813="","SEM OFERTA",IF(OR(Y813&gt;Premissas!$B$11,Y813&lt;Premissas!$B$12),"VERIFICAR - UNIDADE/EMBALAGEM",IF(Y813&gt;Premissas!$B$6,"NÃO COMPRAR - REAJUSTE &gt;5%","COMPRAR")))</f>
        <v>NÃO COMPRAR - REAJUSTE &gt;5%</v>
      </c>
      <c r="AB813" s="18" t="n">
        <f aca="false">IF(W813="DIMEC",S813,IF(W813="MEDCENTRO",U813,""))</f>
        <v>90</v>
      </c>
      <c r="AC813" s="18" t="n">
        <f aca="false">IF(AA813&lt;&gt;"COMPRAR",0,IF(AB813="",I813,MIN(I813,AB813)))</f>
        <v>0</v>
      </c>
      <c r="AD813" s="19" t="n">
        <f aca="false">IF(AC813&gt;0,AC813*V813,0)</f>
        <v>0</v>
      </c>
      <c r="AE813" s="19" t="n">
        <f aca="false">IF(AC813&gt;0,(M813-V813)*AC813,0)</f>
        <v>0</v>
      </c>
      <c r="AF813" s="16" t="str">
        <f aca="false">IF(AA813&lt;&gt;"COMPRAR","",IF(AB813="",IF(X813="","",IF(X813-V813&lt;0.01,"EMPATE TÉCNICO","")),IF(AB813&lt;I813,"ESTOQUE INSUFICIENTE",IF(X813="","",IF(X813-V813&lt;0.01,"EMPATE TÉCNICO","")))))</f>
        <v/>
      </c>
      <c r="AG813" s="16" t="s">
        <v>304</v>
      </c>
      <c r="AH813" s="16" t="s">
        <v>2106</v>
      </c>
    </row>
    <row r="814" customFormat="false" ht="15" hidden="false" customHeight="false" outlineLevel="0" collapsed="false">
      <c r="A814" s="16" t="s">
        <v>2624</v>
      </c>
      <c r="B814" s="17" t="s">
        <v>2625</v>
      </c>
      <c r="C814" s="16" t="s">
        <v>2626</v>
      </c>
      <c r="D814" s="16" t="s">
        <v>2627</v>
      </c>
      <c r="E814" s="18" t="n">
        <v>1</v>
      </c>
      <c r="F814" s="16" t="s">
        <v>42</v>
      </c>
      <c r="G814" s="18" t="n">
        <v>0</v>
      </c>
      <c r="H814" s="16" t="n">
        <v>4.3</v>
      </c>
      <c r="I814" s="18" t="n">
        <v>12</v>
      </c>
      <c r="J814" s="19" t="n">
        <v>4.34</v>
      </c>
      <c r="K814" s="19" t="n">
        <v>4.34</v>
      </c>
      <c r="L814" s="19" t="n">
        <v>4.12</v>
      </c>
      <c r="M814" s="19" t="n">
        <f aca="false">IF(J814&gt;0,J814,K814)*E814</f>
        <v>4.34</v>
      </c>
      <c r="N814" s="20" t="n">
        <v>4.65</v>
      </c>
      <c r="O814" s="21" t="n">
        <f aca="false">IF(R814="","",ROUND(R814*(1-Premissas!$B$4),4))</f>
        <v>4.7595</v>
      </c>
      <c r="P814" s="22"/>
      <c r="Q814" s="22"/>
      <c r="R814" s="23" t="n">
        <v>5.01</v>
      </c>
      <c r="S814" s="24" t="n">
        <v>1119</v>
      </c>
      <c r="T814" s="24" t="n">
        <v>100</v>
      </c>
      <c r="U814" s="25" t="n">
        <v>2946</v>
      </c>
      <c r="V814" s="19" t="n">
        <f aca="false">IF(COUNT(N814:Q814)=0,"",MIN(N814:Q814))</f>
        <v>4.65</v>
      </c>
      <c r="W814" s="16" t="str">
        <f aca="false">IF(V814="","",INDEX($N$4:$Q$4,MATCH(V814,N814:Q814,0)))</f>
        <v>DIMEC</v>
      </c>
      <c r="X814" s="19" t="n">
        <f aca="false">IF(COUNT(N814:Q814)&lt;2,"",SMALL(N814:Q814,2))</f>
        <v>4.7595</v>
      </c>
      <c r="Y814" s="26" t="n">
        <f aca="false">IF(OR(V814="",M814=0),"",V814/M814-1)</f>
        <v>0.0714285714285716</v>
      </c>
      <c r="Z814" s="26" t="n">
        <f aca="false">IF(OR(V814="",L814=""),"",V814/(L814*E814)-1)</f>
        <v>0.128640776699029</v>
      </c>
      <c r="AA814" s="16" t="str">
        <f aca="false">IF(V814="","SEM OFERTA",IF(OR(Y814&gt;Premissas!$B$11,Y814&lt;Premissas!$B$12),"VERIFICAR - UNIDADE/EMBALAGEM",IF(Y814&gt;Premissas!$B$6,"NÃO COMPRAR - REAJUSTE &gt;5%","COMPRAR")))</f>
        <v>NÃO COMPRAR - REAJUSTE &gt;5%</v>
      </c>
      <c r="AB814" s="18" t="n">
        <f aca="false">IF(W814="DIMEC",S814,IF(W814="MEDCENTRO",U814,""))</f>
        <v>1119</v>
      </c>
      <c r="AC814" s="18" t="n">
        <f aca="false">IF(AA814&lt;&gt;"COMPRAR",0,IF(AB814="",I814,MIN(I814,AB814)))</f>
        <v>0</v>
      </c>
      <c r="AD814" s="19" t="n">
        <f aca="false">IF(AC814&gt;0,AC814*V814,0)</f>
        <v>0</v>
      </c>
      <c r="AE814" s="19" t="n">
        <f aca="false">IF(AC814&gt;0,(M814-V814)*AC814,0)</f>
        <v>0</v>
      </c>
      <c r="AF814" s="16" t="str">
        <f aca="false">IF(AA814&lt;&gt;"COMPRAR","",IF(AB814="",IF(X814="","",IF(X814-V814&lt;0.01,"EMPATE TÉCNICO","")),IF(AB814&lt;I814,"ESTOQUE INSUFICIENTE",IF(X814="","",IF(X814-V814&lt;0.01,"EMPATE TÉCNICO","")))))</f>
        <v/>
      </c>
      <c r="AG814" s="16" t="s">
        <v>328</v>
      </c>
      <c r="AH814" s="16" t="s">
        <v>2106</v>
      </c>
    </row>
    <row r="815" customFormat="false" ht="15" hidden="false" customHeight="false" outlineLevel="0" collapsed="false">
      <c r="A815" s="16" t="s">
        <v>2628</v>
      </c>
      <c r="B815" s="17" t="s">
        <v>2629</v>
      </c>
      <c r="C815" s="16" t="s">
        <v>2630</v>
      </c>
      <c r="D815" s="16" t="s">
        <v>2168</v>
      </c>
      <c r="E815" s="18" t="n">
        <v>1</v>
      </c>
      <c r="F815" s="16" t="s">
        <v>42</v>
      </c>
      <c r="G815" s="18" t="n">
        <v>12</v>
      </c>
      <c r="H815" s="16" t="n">
        <v>6</v>
      </c>
      <c r="I815" s="18" t="n">
        <v>4</v>
      </c>
      <c r="J815" s="19" t="n">
        <v>4.5</v>
      </c>
      <c r="K815" s="19" t="n">
        <v>4.5</v>
      </c>
      <c r="L815" s="19" t="n">
        <v>4.5</v>
      </c>
      <c r="M815" s="19" t="n">
        <f aca="false">IF(J815&gt;0,J815,K815)*E815</f>
        <v>4.5</v>
      </c>
      <c r="N815" s="20" t="n">
        <v>4.58</v>
      </c>
      <c r="O815" s="21" t="n">
        <f aca="false">IF(R815="","",ROUND(R815*(1-Premissas!$B$4),4))</f>
        <v>4.503</v>
      </c>
      <c r="P815" s="22"/>
      <c r="Q815" s="22"/>
      <c r="R815" s="23" t="n">
        <v>4.74</v>
      </c>
      <c r="S815" s="24" t="n">
        <v>552</v>
      </c>
      <c r="T815" s="24" t="n">
        <v>60</v>
      </c>
      <c r="U815" s="25" t="n">
        <v>394</v>
      </c>
      <c r="V815" s="19" t="n">
        <f aca="false">IF(COUNT(N815:Q815)=0,"",MIN(N815:Q815))</f>
        <v>4.503</v>
      </c>
      <c r="W815" s="16" t="str">
        <f aca="false">IF(V815="","",INDEX($N$4:$Q$4,MATCH(V815,N815:Q815,0)))</f>
        <v>MEDCENTRO</v>
      </c>
      <c r="X815" s="19" t="n">
        <f aca="false">IF(COUNT(N815:Q815)&lt;2,"",SMALL(N815:Q815,2))</f>
        <v>4.58</v>
      </c>
      <c r="Y815" s="26" t="n">
        <f aca="false">IF(OR(V815="",M815=0),"",V815/M815-1)</f>
        <v>0.000666666666666593</v>
      </c>
      <c r="Z815" s="26" t="n">
        <f aca="false">IF(OR(V815="",L815=""),"",V815/(L815*E815)-1)</f>
        <v>0.000666666666666593</v>
      </c>
      <c r="AA815" s="16" t="str">
        <f aca="false">IF(V815="","SEM OFERTA",IF(OR(Y815&gt;Premissas!$B$11,Y815&lt;Premissas!$B$12),"VERIFICAR - UNIDADE/EMBALAGEM",IF(Y815&gt;Premissas!$B$6,"NÃO COMPRAR - REAJUSTE &gt;5%","COMPRAR")))</f>
        <v>COMPRAR</v>
      </c>
      <c r="AB815" s="18" t="n">
        <f aca="false">IF(W815="DIMEC",S815,IF(W815="MEDCENTRO",U815,""))</f>
        <v>394</v>
      </c>
      <c r="AC815" s="18" t="n">
        <f aca="false">IF(AA815&lt;&gt;"COMPRAR",0,IF(AB815="",I815,MIN(I815,AB815)))</f>
        <v>4</v>
      </c>
      <c r="AD815" s="19" t="n">
        <f aca="false">IF(AC815&gt;0,AC815*V815,0)</f>
        <v>18.012</v>
      </c>
      <c r="AE815" s="19" t="n">
        <f aca="false">IF(AC815&gt;0,(M815-V815)*AC815,0)</f>
        <v>-0.0120000000000005</v>
      </c>
      <c r="AF815" s="16" t="str">
        <f aca="false">IF(AA815&lt;&gt;"COMPRAR","",IF(AB815="",IF(X815="","",IF(X815-V815&lt;0.01,"EMPATE TÉCNICO","")),IF(AB815&lt;I815,"ESTOQUE INSUFICIENTE",IF(X815="","",IF(X815-V815&lt;0.01,"EMPATE TÉCNICO","")))))</f>
        <v/>
      </c>
      <c r="AG815" s="16" t="s">
        <v>304</v>
      </c>
      <c r="AH815" s="16" t="s">
        <v>2106</v>
      </c>
    </row>
    <row r="816" customFormat="false" ht="15" hidden="false" customHeight="false" outlineLevel="0" collapsed="false">
      <c r="A816" s="16" t="s">
        <v>2631</v>
      </c>
      <c r="B816" s="17" t="s">
        <v>2632</v>
      </c>
      <c r="C816" s="16" t="s">
        <v>2633</v>
      </c>
      <c r="D816" s="16" t="s">
        <v>559</v>
      </c>
      <c r="E816" s="18" t="n">
        <v>1</v>
      </c>
      <c r="F816" s="16" t="s">
        <v>43</v>
      </c>
      <c r="G816" s="18" t="n">
        <v>4</v>
      </c>
      <c r="H816" s="16" t="n">
        <v>4.3</v>
      </c>
      <c r="I816" s="18" t="n">
        <v>8</v>
      </c>
      <c r="J816" s="19" t="n">
        <v>4.45</v>
      </c>
      <c r="K816" s="19" t="n">
        <v>4.45</v>
      </c>
      <c r="L816" s="19" t="n">
        <v>4.45</v>
      </c>
      <c r="M816" s="19" t="n">
        <f aca="false">IF(J816&gt;0,J816,K816)*E816</f>
        <v>4.45</v>
      </c>
      <c r="N816" s="20" t="n">
        <v>4.75</v>
      </c>
      <c r="O816" s="21" t="str">
        <f aca="false">IF(R816="","",ROUND(R816*(1-Premissas!$B$4),4))</f>
        <v/>
      </c>
      <c r="P816" s="22"/>
      <c r="Q816" s="22"/>
      <c r="R816" s="23"/>
      <c r="S816" s="24" t="n">
        <v>7818</v>
      </c>
      <c r="T816" s="24" t="n">
        <v>50</v>
      </c>
      <c r="U816" s="25"/>
      <c r="V816" s="19" t="n">
        <f aca="false">IF(COUNT(N816:Q816)=0,"",MIN(N816:Q816))</f>
        <v>4.75</v>
      </c>
      <c r="W816" s="16" t="str">
        <f aca="false">IF(V816="","",INDEX($N$4:$Q$4,MATCH(V816,N816:Q816,0)))</f>
        <v>DIMEC</v>
      </c>
      <c r="X816" s="19" t="str">
        <f aca="false">IF(COUNT(N816:Q816)&lt;2,"",SMALL(N816:Q816,2))</f>
        <v/>
      </c>
      <c r="Y816" s="26" t="n">
        <f aca="false">IF(OR(V816="",M816=0),"",V816/M816-1)</f>
        <v>0.0674157303370786</v>
      </c>
      <c r="Z816" s="26" t="n">
        <f aca="false">IF(OR(V816="",L816=""),"",V816/(L816*E816)-1)</f>
        <v>0.0674157303370786</v>
      </c>
      <c r="AA816" s="16" t="str">
        <f aca="false">IF(V816="","SEM OFERTA",IF(OR(Y816&gt;Premissas!$B$11,Y816&lt;Premissas!$B$12),"VERIFICAR - UNIDADE/EMBALAGEM",IF(Y816&gt;Premissas!$B$6,"NÃO COMPRAR - REAJUSTE &gt;5%","COMPRAR")))</f>
        <v>NÃO COMPRAR - REAJUSTE &gt;5%</v>
      </c>
      <c r="AB816" s="18" t="n">
        <f aca="false">IF(W816="DIMEC",S816,IF(W816="MEDCENTRO",U816,""))</f>
        <v>7818</v>
      </c>
      <c r="AC816" s="18" t="n">
        <f aca="false">IF(AA816&lt;&gt;"COMPRAR",0,IF(AB816="",I816,MIN(I816,AB816)))</f>
        <v>0</v>
      </c>
      <c r="AD816" s="19" t="n">
        <f aca="false">IF(AC816&gt;0,AC816*V816,0)</f>
        <v>0</v>
      </c>
      <c r="AE816" s="19" t="n">
        <f aca="false">IF(AC816&gt;0,(M816-V816)*AC816,0)</f>
        <v>0</v>
      </c>
      <c r="AF816" s="16" t="str">
        <f aca="false">IF(AA816&lt;&gt;"COMPRAR","",IF(AB816="",IF(X816="","",IF(X816-V816&lt;0.01,"EMPATE TÉCNICO","")),IF(AB816&lt;I816,"ESTOQUE INSUFICIENTE",IF(X816="","",IF(X816-V816&lt;0.01,"EMPATE TÉCNICO","")))))</f>
        <v/>
      </c>
      <c r="AG816" s="16" t="s">
        <v>304</v>
      </c>
      <c r="AH816" s="16" t="s">
        <v>2106</v>
      </c>
    </row>
    <row r="817" customFormat="false" ht="15" hidden="false" customHeight="false" outlineLevel="0" collapsed="false">
      <c r="A817" s="16" t="s">
        <v>2634</v>
      </c>
      <c r="B817" s="17" t="s">
        <v>2635</v>
      </c>
      <c r="C817" s="16" t="s">
        <v>2636</v>
      </c>
      <c r="D817" s="16" t="s">
        <v>590</v>
      </c>
      <c r="E817" s="18" t="n">
        <v>1</v>
      </c>
      <c r="F817" s="16" t="s">
        <v>42</v>
      </c>
      <c r="G817" s="18" t="n">
        <v>4</v>
      </c>
      <c r="H817" s="16" t="n">
        <v>1.8</v>
      </c>
      <c r="I817" s="18" t="n">
        <v>1</v>
      </c>
      <c r="J817" s="19" t="n">
        <v>6.73</v>
      </c>
      <c r="K817" s="19" t="n">
        <v>6.73</v>
      </c>
      <c r="L817" s="19" t="n">
        <v>6.73</v>
      </c>
      <c r="M817" s="19" t="n">
        <f aca="false">IF(J817&gt;0,J817,K817)*E817</f>
        <v>6.73</v>
      </c>
      <c r="N817" s="20" t="n">
        <v>6.97</v>
      </c>
      <c r="O817" s="21" t="n">
        <f aca="false">IF(R817="","",ROUND(R817*(1-Premissas!$B$4),4))</f>
        <v>6.764</v>
      </c>
      <c r="P817" s="22"/>
      <c r="Q817" s="22"/>
      <c r="R817" s="23" t="n">
        <v>7.12</v>
      </c>
      <c r="S817" s="24" t="n">
        <v>571</v>
      </c>
      <c r="T817" s="24" t="n">
        <v>110</v>
      </c>
      <c r="U817" s="25" t="n">
        <v>6</v>
      </c>
      <c r="V817" s="19" t="n">
        <f aca="false">IF(COUNT(N817:Q817)=0,"",MIN(N817:Q817))</f>
        <v>6.764</v>
      </c>
      <c r="W817" s="16" t="str">
        <f aca="false">IF(V817="","",INDEX($N$4:$Q$4,MATCH(V817,N817:Q817,0)))</f>
        <v>MEDCENTRO</v>
      </c>
      <c r="X817" s="19" t="n">
        <f aca="false">IF(COUNT(N817:Q817)&lt;2,"",SMALL(N817:Q817,2))</f>
        <v>6.97</v>
      </c>
      <c r="Y817" s="26" t="n">
        <f aca="false">IF(OR(V817="",M817=0),"",V817/M817-1)</f>
        <v>0.00505200594353639</v>
      </c>
      <c r="Z817" s="26" t="n">
        <f aca="false">IF(OR(V817="",L817=""),"",V817/(L817*E817)-1)</f>
        <v>0.00505200594353639</v>
      </c>
      <c r="AA817" s="16" t="str">
        <f aca="false">IF(V817="","SEM OFERTA",IF(OR(Y817&gt;Premissas!$B$11,Y817&lt;Premissas!$B$12),"VERIFICAR - UNIDADE/EMBALAGEM",IF(Y817&gt;Premissas!$B$6,"NÃO COMPRAR - REAJUSTE &gt;5%","COMPRAR")))</f>
        <v>COMPRAR</v>
      </c>
      <c r="AB817" s="18" t="n">
        <f aca="false">IF(W817="DIMEC",S817,IF(W817="MEDCENTRO",U817,""))</f>
        <v>6</v>
      </c>
      <c r="AC817" s="18" t="n">
        <f aca="false">IF(AA817&lt;&gt;"COMPRAR",0,IF(AB817="",I817,MIN(I817,AB817)))</f>
        <v>1</v>
      </c>
      <c r="AD817" s="19" t="n">
        <f aca="false">IF(AC817&gt;0,AC817*V817,0)</f>
        <v>6.764</v>
      </c>
      <c r="AE817" s="19" t="n">
        <f aca="false">IF(AC817&gt;0,(M817-V817)*AC817,0)</f>
        <v>-0.0339999999999998</v>
      </c>
      <c r="AF817" s="16" t="str">
        <f aca="false">IF(AA817&lt;&gt;"COMPRAR","",IF(AB817="",IF(X817="","",IF(X817-V817&lt;0.01,"EMPATE TÉCNICO","")),IF(AB817&lt;I817,"ESTOQUE INSUFICIENTE",IF(X817="","",IF(X817-V817&lt;0.01,"EMPATE TÉCNICO","")))))</f>
        <v/>
      </c>
      <c r="AG817" s="16" t="s">
        <v>139</v>
      </c>
      <c r="AH817" s="16" t="s">
        <v>2106</v>
      </c>
    </row>
    <row r="818" customFormat="false" ht="15" hidden="false" customHeight="false" outlineLevel="0" collapsed="false">
      <c r="A818" s="16" t="s">
        <v>2637</v>
      </c>
      <c r="B818" s="17" t="s">
        <v>2638</v>
      </c>
      <c r="C818" s="16" t="s">
        <v>2639</v>
      </c>
      <c r="D818" s="16" t="s">
        <v>463</v>
      </c>
      <c r="E818" s="18" t="n">
        <v>1</v>
      </c>
      <c r="F818" s="16" t="s">
        <v>43</v>
      </c>
      <c r="G818" s="18" t="n">
        <v>0</v>
      </c>
      <c r="H818" s="16" t="n">
        <v>0.3</v>
      </c>
      <c r="I818" s="18" t="n">
        <v>1</v>
      </c>
      <c r="J818" s="19" t="n">
        <v>8.79</v>
      </c>
      <c r="K818" s="19" t="n">
        <v>8.79</v>
      </c>
      <c r="L818" s="19" t="n">
        <v>8.79</v>
      </c>
      <c r="M818" s="19" t="n">
        <f aca="false">IF(J818&gt;0,J818,K818)*E818</f>
        <v>8.79</v>
      </c>
      <c r="N818" s="20" t="n">
        <v>9.9</v>
      </c>
      <c r="O818" s="21" t="n">
        <f aca="false">IF(R818="","",ROUND(R818*(1-Premissas!$B$4),4))</f>
        <v>10.2505</v>
      </c>
      <c r="P818" s="22"/>
      <c r="Q818" s="22"/>
      <c r="R818" s="23" t="n">
        <v>10.79</v>
      </c>
      <c r="S818" s="24" t="n">
        <v>716</v>
      </c>
      <c r="T818" s="24" t="n">
        <v>60</v>
      </c>
      <c r="U818" s="25" t="n">
        <v>134</v>
      </c>
      <c r="V818" s="19" t="n">
        <f aca="false">IF(COUNT(N818:Q818)=0,"",MIN(N818:Q818))</f>
        <v>9.9</v>
      </c>
      <c r="W818" s="16" t="str">
        <f aca="false">IF(V818="","",INDEX($N$4:$Q$4,MATCH(V818,N818:Q818,0)))</f>
        <v>DIMEC</v>
      </c>
      <c r="X818" s="19" t="n">
        <f aca="false">IF(COUNT(N818:Q818)&lt;2,"",SMALL(N818:Q818,2))</f>
        <v>10.2505</v>
      </c>
      <c r="Y818" s="26" t="n">
        <f aca="false">IF(OR(V818="",M818=0),"",V818/M818-1)</f>
        <v>0.126279863481229</v>
      </c>
      <c r="Z818" s="26" t="n">
        <f aca="false">IF(OR(V818="",L818=""),"",V818/(L818*E818)-1)</f>
        <v>0.126279863481229</v>
      </c>
      <c r="AA818" s="16" t="str">
        <f aca="false">IF(V818="","SEM OFERTA",IF(OR(Y818&gt;Premissas!$B$11,Y818&lt;Premissas!$B$12),"VERIFICAR - UNIDADE/EMBALAGEM",IF(Y818&gt;Premissas!$B$6,"NÃO COMPRAR - REAJUSTE &gt;5%","COMPRAR")))</f>
        <v>NÃO COMPRAR - REAJUSTE &gt;5%</v>
      </c>
      <c r="AB818" s="18" t="n">
        <f aca="false">IF(W818="DIMEC",S818,IF(W818="MEDCENTRO",U818,""))</f>
        <v>716</v>
      </c>
      <c r="AC818" s="18" t="n">
        <f aca="false">IF(AA818&lt;&gt;"COMPRAR",0,IF(AB818="",I818,MIN(I818,AB818)))</f>
        <v>0</v>
      </c>
      <c r="AD818" s="19" t="n">
        <f aca="false">IF(AC818&gt;0,AC818*V818,0)</f>
        <v>0</v>
      </c>
      <c r="AE818" s="19" t="n">
        <f aca="false">IF(AC818&gt;0,(M818-V818)*AC818,0)</f>
        <v>0</v>
      </c>
      <c r="AF818" s="16" t="str">
        <f aca="false">IF(AA818&lt;&gt;"COMPRAR","",IF(AB818="",IF(X818="","",IF(X818-V818&lt;0.01,"EMPATE TÉCNICO","")),IF(AB818&lt;I818,"ESTOQUE INSUFICIENTE",IF(X818="","",IF(X818-V818&lt;0.01,"EMPATE TÉCNICO","")))))</f>
        <v/>
      </c>
      <c r="AG818" s="16" t="s">
        <v>304</v>
      </c>
      <c r="AH818" s="16" t="s">
        <v>2106</v>
      </c>
    </row>
    <row r="819" customFormat="false" ht="15" hidden="false" customHeight="false" outlineLevel="0" collapsed="false">
      <c r="A819" s="16" t="s">
        <v>2640</v>
      </c>
      <c r="B819" s="17" t="s">
        <v>2641</v>
      </c>
      <c r="C819" s="16" t="s">
        <v>2642</v>
      </c>
      <c r="D819" s="16" t="s">
        <v>1055</v>
      </c>
      <c r="E819" s="18" t="n">
        <v>1</v>
      </c>
      <c r="F819" s="16" t="s">
        <v>43</v>
      </c>
      <c r="G819" s="18" t="n">
        <v>1</v>
      </c>
      <c r="H819" s="16" t="n">
        <v>1.2</v>
      </c>
      <c r="I819" s="18" t="n">
        <v>3</v>
      </c>
      <c r="J819" s="19" t="n">
        <v>8.53</v>
      </c>
      <c r="K819" s="19" t="n">
        <v>8.53</v>
      </c>
      <c r="L819" s="19" t="n">
        <v>8.53</v>
      </c>
      <c r="M819" s="19" t="n">
        <f aca="false">IF(J819&gt;0,J819,K819)*E819</f>
        <v>8.53</v>
      </c>
      <c r="N819" s="20" t="n">
        <v>8.85</v>
      </c>
      <c r="O819" s="21" t="n">
        <f aca="false">IF(R819="","",ROUND(R819*(1-Premissas!$B$4),4))</f>
        <v>8.607</v>
      </c>
      <c r="P819" s="22"/>
      <c r="Q819" s="22"/>
      <c r="R819" s="23" t="n">
        <v>9.06</v>
      </c>
      <c r="S819" s="24" t="n">
        <v>181</v>
      </c>
      <c r="T819" s="24" t="n">
        <v>60</v>
      </c>
      <c r="U819" s="25" t="n">
        <v>83</v>
      </c>
      <c r="V819" s="19" t="n">
        <f aca="false">IF(COUNT(N819:Q819)=0,"",MIN(N819:Q819))</f>
        <v>8.607</v>
      </c>
      <c r="W819" s="16" t="str">
        <f aca="false">IF(V819="","",INDEX($N$4:$Q$4,MATCH(V819,N819:Q819,0)))</f>
        <v>MEDCENTRO</v>
      </c>
      <c r="X819" s="19" t="n">
        <f aca="false">IF(COUNT(N819:Q819)&lt;2,"",SMALL(N819:Q819,2))</f>
        <v>8.85</v>
      </c>
      <c r="Y819" s="26" t="n">
        <f aca="false">IF(OR(V819="",M819=0),"",V819/M819-1)</f>
        <v>0.00902696365767874</v>
      </c>
      <c r="Z819" s="26" t="n">
        <f aca="false">IF(OR(V819="",L819=""),"",V819/(L819*E819)-1)</f>
        <v>0.00902696365767874</v>
      </c>
      <c r="AA819" s="16" t="str">
        <f aca="false">IF(V819="","SEM OFERTA",IF(OR(Y819&gt;Premissas!$B$11,Y819&lt;Premissas!$B$12),"VERIFICAR - UNIDADE/EMBALAGEM",IF(Y819&gt;Premissas!$B$6,"NÃO COMPRAR - REAJUSTE &gt;5%","COMPRAR")))</f>
        <v>COMPRAR</v>
      </c>
      <c r="AB819" s="18" t="n">
        <f aca="false">IF(W819="DIMEC",S819,IF(W819="MEDCENTRO",U819,""))</f>
        <v>83</v>
      </c>
      <c r="AC819" s="18" t="n">
        <f aca="false">IF(AA819&lt;&gt;"COMPRAR",0,IF(AB819="",I819,MIN(I819,AB819)))</f>
        <v>3</v>
      </c>
      <c r="AD819" s="19" t="n">
        <f aca="false">IF(AC819&gt;0,AC819*V819,0)</f>
        <v>25.821</v>
      </c>
      <c r="AE819" s="19" t="n">
        <f aca="false">IF(AC819&gt;0,(M819-V819)*AC819,0)</f>
        <v>-0.231</v>
      </c>
      <c r="AF819" s="16" t="str">
        <f aca="false">IF(AA819&lt;&gt;"COMPRAR","",IF(AB819="",IF(X819="","",IF(X819-V819&lt;0.01,"EMPATE TÉCNICO","")),IF(AB819&lt;I819,"ESTOQUE INSUFICIENTE",IF(X819="","",IF(X819-V819&lt;0.01,"EMPATE TÉCNICO","")))))</f>
        <v/>
      </c>
      <c r="AG819" s="16" t="s">
        <v>304</v>
      </c>
      <c r="AH819" s="16" t="s">
        <v>2106</v>
      </c>
    </row>
    <row r="820" customFormat="false" ht="15" hidden="false" customHeight="false" outlineLevel="0" collapsed="false">
      <c r="A820" s="16" t="s">
        <v>2643</v>
      </c>
      <c r="B820" s="17" t="s">
        <v>2644</v>
      </c>
      <c r="C820" s="16" t="s">
        <v>2645</v>
      </c>
      <c r="D820" s="16" t="s">
        <v>762</v>
      </c>
      <c r="E820" s="18" t="n">
        <v>1</v>
      </c>
      <c r="F820" s="16" t="s">
        <v>41</v>
      </c>
      <c r="G820" s="18" t="n">
        <v>32</v>
      </c>
      <c r="H820" s="16" t="n">
        <v>35.4</v>
      </c>
      <c r="I820" s="18" t="n">
        <v>59</v>
      </c>
      <c r="J820" s="19" t="n">
        <v>1.69</v>
      </c>
      <c r="K820" s="19" t="n">
        <v>1.69</v>
      </c>
      <c r="L820" s="19" t="n">
        <v>1.69</v>
      </c>
      <c r="M820" s="19" t="n">
        <f aca="false">IF(J820&gt;0,J820,K820)*E820</f>
        <v>1.69</v>
      </c>
      <c r="N820" s="20" t="n">
        <v>1.76</v>
      </c>
      <c r="O820" s="21" t="str">
        <f aca="false">IF(R820="","",ROUND(R820*(1-Premissas!$B$4),4))</f>
        <v/>
      </c>
      <c r="P820" s="22"/>
      <c r="Q820" s="22"/>
      <c r="R820" s="23"/>
      <c r="S820" s="24" t="n">
        <v>3609</v>
      </c>
      <c r="T820" s="24" t="n">
        <v>200</v>
      </c>
      <c r="U820" s="25"/>
      <c r="V820" s="19" t="n">
        <f aca="false">IF(COUNT(N820:Q820)=0,"",MIN(N820:Q820))</f>
        <v>1.76</v>
      </c>
      <c r="W820" s="16" t="str">
        <f aca="false">IF(V820="","",INDEX($N$4:$Q$4,MATCH(V820,N820:Q820,0)))</f>
        <v>DIMEC</v>
      </c>
      <c r="X820" s="19" t="str">
        <f aca="false">IF(COUNT(N820:Q820)&lt;2,"",SMALL(N820:Q820,2))</f>
        <v/>
      </c>
      <c r="Y820" s="26" t="n">
        <f aca="false">IF(OR(V820="",M820=0),"",V820/M820-1)</f>
        <v>0.0414201183431953</v>
      </c>
      <c r="Z820" s="26" t="n">
        <f aca="false">IF(OR(V820="",L820=""),"",V820/(L820*E820)-1)</f>
        <v>0.0414201183431953</v>
      </c>
      <c r="AA820" s="16" t="str">
        <f aca="false">IF(V820="","SEM OFERTA",IF(OR(Y820&gt;Premissas!$B$11,Y820&lt;Premissas!$B$12),"VERIFICAR - UNIDADE/EMBALAGEM",IF(Y820&gt;Premissas!$B$6,"NÃO COMPRAR - REAJUSTE &gt;5%","COMPRAR")))</f>
        <v>COMPRAR</v>
      </c>
      <c r="AB820" s="18" t="n">
        <f aca="false">IF(W820="DIMEC",S820,IF(W820="MEDCENTRO",U820,""))</f>
        <v>3609</v>
      </c>
      <c r="AC820" s="18" t="n">
        <f aca="false">IF(AA820&lt;&gt;"COMPRAR",0,IF(AB820="",I820,MIN(I820,AB820)))</f>
        <v>59</v>
      </c>
      <c r="AD820" s="19" t="n">
        <f aca="false">IF(AC820&gt;0,AC820*V820,0)</f>
        <v>103.84</v>
      </c>
      <c r="AE820" s="19" t="n">
        <f aca="false">IF(AC820&gt;0,(M820-V820)*AC820,0)</f>
        <v>-4.13</v>
      </c>
      <c r="AF820" s="16" t="str">
        <f aca="false">IF(AA820&lt;&gt;"COMPRAR","",IF(AB820="",IF(X820="","",IF(X820-V820&lt;0.01,"EMPATE TÉCNICO","")),IF(AB820&lt;I820,"ESTOQUE INSUFICIENTE",IF(X820="","",IF(X820-V820&lt;0.01,"EMPATE TÉCNICO","")))))</f>
        <v/>
      </c>
      <c r="AG820" s="16" t="s">
        <v>763</v>
      </c>
      <c r="AH820" s="16" t="s">
        <v>2106</v>
      </c>
    </row>
    <row r="821" customFormat="false" ht="15" hidden="false" customHeight="false" outlineLevel="0" collapsed="false">
      <c r="A821" s="16" t="s">
        <v>2646</v>
      </c>
      <c r="B821" s="17" t="s">
        <v>2647</v>
      </c>
      <c r="C821" s="16" t="s">
        <v>2648</v>
      </c>
      <c r="D821" s="16" t="s">
        <v>559</v>
      </c>
      <c r="E821" s="18" t="n">
        <v>1</v>
      </c>
      <c r="F821" s="16" t="s">
        <v>43</v>
      </c>
      <c r="G821" s="18" t="n">
        <v>0</v>
      </c>
      <c r="H821" s="16" t="n">
        <v>1.6</v>
      </c>
      <c r="I821" s="18" t="n">
        <v>5</v>
      </c>
      <c r="J821" s="19" t="n">
        <v>4.66</v>
      </c>
      <c r="K821" s="19" t="n">
        <v>4.66</v>
      </c>
      <c r="L821" s="19" t="n">
        <v>4.66</v>
      </c>
      <c r="M821" s="19" t="n">
        <f aca="false">IF(J821&gt;0,J821,K821)*E821</f>
        <v>4.66</v>
      </c>
      <c r="N821" s="20" t="n">
        <v>5.12</v>
      </c>
      <c r="O821" s="21" t="str">
        <f aca="false">IF(R821="","",ROUND(R821*(1-Premissas!$B$4),4))</f>
        <v/>
      </c>
      <c r="P821" s="22"/>
      <c r="Q821" s="22"/>
      <c r="R821" s="23"/>
      <c r="S821" s="24" t="n">
        <v>1718</v>
      </c>
      <c r="T821" s="24" t="n">
        <v>90</v>
      </c>
      <c r="U821" s="25"/>
      <c r="V821" s="19" t="n">
        <f aca="false">IF(COUNT(N821:Q821)=0,"",MIN(N821:Q821))</f>
        <v>5.12</v>
      </c>
      <c r="W821" s="16" t="str">
        <f aca="false">IF(V821="","",INDEX($N$4:$Q$4,MATCH(V821,N821:Q821,0)))</f>
        <v>DIMEC</v>
      </c>
      <c r="X821" s="19" t="str">
        <f aca="false">IF(COUNT(N821:Q821)&lt;2,"",SMALL(N821:Q821,2))</f>
        <v/>
      </c>
      <c r="Y821" s="26" t="n">
        <f aca="false">IF(OR(V821="",M821=0),"",V821/M821-1)</f>
        <v>0.0987124463519313</v>
      </c>
      <c r="Z821" s="26" t="n">
        <f aca="false">IF(OR(V821="",L821=""),"",V821/(L821*E821)-1)</f>
        <v>0.0987124463519313</v>
      </c>
      <c r="AA821" s="16" t="str">
        <f aca="false">IF(V821="","SEM OFERTA",IF(OR(Y821&gt;Premissas!$B$11,Y821&lt;Premissas!$B$12),"VERIFICAR - UNIDADE/EMBALAGEM",IF(Y821&gt;Premissas!$B$6,"NÃO COMPRAR - REAJUSTE &gt;5%","COMPRAR")))</f>
        <v>NÃO COMPRAR - REAJUSTE &gt;5%</v>
      </c>
      <c r="AB821" s="18" t="n">
        <f aca="false">IF(W821="DIMEC",S821,IF(W821="MEDCENTRO",U821,""))</f>
        <v>1718</v>
      </c>
      <c r="AC821" s="18" t="n">
        <f aca="false">IF(AA821&lt;&gt;"COMPRAR",0,IF(AB821="",I821,MIN(I821,AB821)))</f>
        <v>0</v>
      </c>
      <c r="AD821" s="19" t="n">
        <f aca="false">IF(AC821&gt;0,AC821*V821,0)</f>
        <v>0</v>
      </c>
      <c r="AE821" s="19" t="n">
        <f aca="false">IF(AC821&gt;0,(M821-V821)*AC821,0)</f>
        <v>0</v>
      </c>
      <c r="AF821" s="16" t="str">
        <f aca="false">IF(AA821&lt;&gt;"COMPRAR","",IF(AB821="",IF(X821="","",IF(X821-V821&lt;0.01,"EMPATE TÉCNICO","")),IF(AB821&lt;I821,"ESTOQUE INSUFICIENTE",IF(X821="","",IF(X821-V821&lt;0.01,"EMPATE TÉCNICO","")))))</f>
        <v/>
      </c>
      <c r="AG821" s="16" t="s">
        <v>304</v>
      </c>
      <c r="AH821" s="16" t="s">
        <v>2106</v>
      </c>
    </row>
    <row r="822" customFormat="false" ht="15" hidden="false" customHeight="false" outlineLevel="0" collapsed="false">
      <c r="A822" s="16" t="s">
        <v>2649</v>
      </c>
      <c r="B822" s="17" t="s">
        <v>2650</v>
      </c>
      <c r="C822" s="16" t="s">
        <v>2651</v>
      </c>
      <c r="D822" s="16" t="s">
        <v>2489</v>
      </c>
      <c r="E822" s="18" t="n">
        <v>1</v>
      </c>
      <c r="F822" s="16" t="s">
        <v>43</v>
      </c>
      <c r="G822" s="18" t="n">
        <v>1</v>
      </c>
      <c r="H822" s="16" t="n">
        <v>3.2</v>
      </c>
      <c r="I822" s="18" t="n">
        <v>8</v>
      </c>
      <c r="J822" s="19" t="n">
        <v>4.14</v>
      </c>
      <c r="K822" s="19" t="n">
        <v>4.14</v>
      </c>
      <c r="L822" s="19" t="n">
        <v>4.14</v>
      </c>
      <c r="M822" s="19" t="n">
        <f aca="false">IF(J822&gt;0,J822,K822)*E822</f>
        <v>4.14</v>
      </c>
      <c r="N822" s="20" t="n">
        <v>4.85</v>
      </c>
      <c r="O822" s="21" t="n">
        <f aca="false">IF(R822="","",ROUND(R822*(1-Premissas!$B$4),4))</f>
        <v>4.7025</v>
      </c>
      <c r="P822" s="22"/>
      <c r="Q822" s="22"/>
      <c r="R822" s="23" t="n">
        <v>4.95</v>
      </c>
      <c r="S822" s="24" t="n">
        <v>46</v>
      </c>
      <c r="T822" s="24" t="n">
        <v>100</v>
      </c>
      <c r="U822" s="25" t="n">
        <v>139</v>
      </c>
      <c r="V822" s="19" t="n">
        <f aca="false">IF(COUNT(N822:Q822)=0,"",MIN(N822:Q822))</f>
        <v>4.7025</v>
      </c>
      <c r="W822" s="16" t="str">
        <f aca="false">IF(V822="","",INDEX($N$4:$Q$4,MATCH(V822,N822:Q822,0)))</f>
        <v>MEDCENTRO</v>
      </c>
      <c r="X822" s="19" t="n">
        <f aca="false">IF(COUNT(N822:Q822)&lt;2,"",SMALL(N822:Q822,2))</f>
        <v>4.85</v>
      </c>
      <c r="Y822" s="26" t="n">
        <f aca="false">IF(OR(V822="",M822=0),"",V822/M822-1)</f>
        <v>0.135869565217391</v>
      </c>
      <c r="Z822" s="26" t="n">
        <f aca="false">IF(OR(V822="",L822=""),"",V822/(L822*E822)-1)</f>
        <v>0.135869565217391</v>
      </c>
      <c r="AA822" s="16" t="str">
        <f aca="false">IF(V822="","SEM OFERTA",IF(OR(Y822&gt;Premissas!$B$11,Y822&lt;Premissas!$B$12),"VERIFICAR - UNIDADE/EMBALAGEM",IF(Y822&gt;Premissas!$B$6,"NÃO COMPRAR - REAJUSTE &gt;5%","COMPRAR")))</f>
        <v>NÃO COMPRAR - REAJUSTE &gt;5%</v>
      </c>
      <c r="AB822" s="18" t="n">
        <f aca="false">IF(W822="DIMEC",S822,IF(W822="MEDCENTRO",U822,""))</f>
        <v>139</v>
      </c>
      <c r="AC822" s="18" t="n">
        <f aca="false">IF(AA822&lt;&gt;"COMPRAR",0,IF(AB822="",I822,MIN(I822,AB822)))</f>
        <v>0</v>
      </c>
      <c r="AD822" s="19" t="n">
        <f aca="false">IF(AC822&gt;0,AC822*V822,0)</f>
        <v>0</v>
      </c>
      <c r="AE822" s="19" t="n">
        <f aca="false">IF(AC822&gt;0,(M822-V822)*AC822,0)</f>
        <v>0</v>
      </c>
      <c r="AF822" s="16" t="str">
        <f aca="false">IF(AA822&lt;&gt;"COMPRAR","",IF(AB822="",IF(X822="","",IF(X822-V822&lt;0.01,"EMPATE TÉCNICO","")),IF(AB822&lt;I822,"ESTOQUE INSUFICIENTE",IF(X822="","",IF(X822-V822&lt;0.01,"EMPATE TÉCNICO","")))))</f>
        <v/>
      </c>
      <c r="AG822" s="16" t="s">
        <v>304</v>
      </c>
      <c r="AH822" s="16" t="s">
        <v>2106</v>
      </c>
    </row>
    <row r="823" customFormat="false" ht="15" hidden="false" customHeight="false" outlineLevel="0" collapsed="false">
      <c r="A823" s="16" t="s">
        <v>2652</v>
      </c>
      <c r="B823" s="17" t="s">
        <v>2653</v>
      </c>
      <c r="C823" s="16" t="s">
        <v>2654</v>
      </c>
      <c r="D823" s="16" t="s">
        <v>1055</v>
      </c>
      <c r="E823" s="18" t="n">
        <v>1</v>
      </c>
      <c r="F823" s="16" t="s">
        <v>41</v>
      </c>
      <c r="G823" s="18" t="n">
        <v>2</v>
      </c>
      <c r="H823" s="16" t="n">
        <v>11.8</v>
      </c>
      <c r="I823" s="18" t="n">
        <v>29</v>
      </c>
      <c r="J823" s="19" t="n">
        <v>4.54</v>
      </c>
      <c r="K823" s="19" t="n">
        <v>4.54</v>
      </c>
      <c r="L823" s="19" t="n">
        <v>4.54</v>
      </c>
      <c r="M823" s="19" t="n">
        <f aca="false">IF(J823&gt;0,J823,K823)*E823</f>
        <v>4.54</v>
      </c>
      <c r="N823" s="20" t="n">
        <v>4.71</v>
      </c>
      <c r="O823" s="21" t="n">
        <f aca="false">IF(R823="","",ROUND(R823*(1-Premissas!$B$4),4))</f>
        <v>4.56</v>
      </c>
      <c r="P823" s="22"/>
      <c r="Q823" s="22"/>
      <c r="R823" s="23" t="n">
        <v>4.8</v>
      </c>
      <c r="S823" s="24" t="n">
        <v>586</v>
      </c>
      <c r="T823" s="24" t="n">
        <v>100</v>
      </c>
      <c r="U823" s="25" t="n">
        <v>56</v>
      </c>
      <c r="V823" s="19" t="n">
        <f aca="false">IF(COUNT(N823:Q823)=0,"",MIN(N823:Q823))</f>
        <v>4.56</v>
      </c>
      <c r="W823" s="16" t="str">
        <f aca="false">IF(V823="","",INDEX($N$4:$Q$4,MATCH(V823,N823:Q823,0)))</f>
        <v>MEDCENTRO</v>
      </c>
      <c r="X823" s="19" t="n">
        <f aca="false">IF(COUNT(N823:Q823)&lt;2,"",SMALL(N823:Q823,2))</f>
        <v>4.71</v>
      </c>
      <c r="Y823" s="26" t="n">
        <f aca="false">IF(OR(V823="",M823=0),"",V823/M823-1)</f>
        <v>0.00440528634361215</v>
      </c>
      <c r="Z823" s="26" t="n">
        <f aca="false">IF(OR(V823="",L823=""),"",V823/(L823*E823)-1)</f>
        <v>0.00440528634361215</v>
      </c>
      <c r="AA823" s="16" t="str">
        <f aca="false">IF(V823="","SEM OFERTA",IF(OR(Y823&gt;Premissas!$B$11,Y823&lt;Premissas!$B$12),"VERIFICAR - UNIDADE/EMBALAGEM",IF(Y823&gt;Premissas!$B$6,"NÃO COMPRAR - REAJUSTE &gt;5%","COMPRAR")))</f>
        <v>COMPRAR</v>
      </c>
      <c r="AB823" s="18" t="n">
        <f aca="false">IF(W823="DIMEC",S823,IF(W823="MEDCENTRO",U823,""))</f>
        <v>56</v>
      </c>
      <c r="AC823" s="18" t="n">
        <f aca="false">IF(AA823&lt;&gt;"COMPRAR",0,IF(AB823="",I823,MIN(I823,AB823)))</f>
        <v>29</v>
      </c>
      <c r="AD823" s="19" t="n">
        <f aca="false">IF(AC823&gt;0,AC823*V823,0)</f>
        <v>132.24</v>
      </c>
      <c r="AE823" s="19" t="n">
        <f aca="false">IF(AC823&gt;0,(M823-V823)*AC823,0)</f>
        <v>-0.579999999999988</v>
      </c>
      <c r="AF823" s="16" t="str">
        <f aca="false">IF(AA823&lt;&gt;"COMPRAR","",IF(AB823="",IF(X823="","",IF(X823-V823&lt;0.01,"EMPATE TÉCNICO","")),IF(AB823&lt;I823,"ESTOQUE INSUFICIENTE",IF(X823="","",IF(X823-V823&lt;0.01,"EMPATE TÉCNICO","")))))</f>
        <v/>
      </c>
      <c r="AG823" s="16" t="s">
        <v>304</v>
      </c>
      <c r="AH823" s="16" t="s">
        <v>2106</v>
      </c>
    </row>
    <row r="824" customFormat="false" ht="15" hidden="false" customHeight="false" outlineLevel="0" collapsed="false">
      <c r="A824" s="16" t="s">
        <v>2655</v>
      </c>
      <c r="B824" s="17" t="s">
        <v>2656</v>
      </c>
      <c r="C824" s="16" t="s">
        <v>2657</v>
      </c>
      <c r="D824" s="16" t="s">
        <v>297</v>
      </c>
      <c r="E824" s="18" t="n">
        <v>1</v>
      </c>
      <c r="F824" s="16" t="s">
        <v>41</v>
      </c>
      <c r="G824" s="18" t="n">
        <v>0</v>
      </c>
      <c r="H824" s="16" t="n">
        <v>5.4</v>
      </c>
      <c r="I824" s="18" t="n">
        <v>14</v>
      </c>
      <c r="J824" s="19" t="n">
        <v>15.98</v>
      </c>
      <c r="K824" s="19" t="n">
        <v>15.98</v>
      </c>
      <c r="L824" s="19" t="n">
        <v>15.93</v>
      </c>
      <c r="M824" s="19" t="n">
        <f aca="false">IF(J824&gt;0,J824,K824)*E824</f>
        <v>15.98</v>
      </c>
      <c r="N824" s="20" t="n">
        <v>16.03</v>
      </c>
      <c r="O824" s="21" t="str">
        <f aca="false">IF(R824="","",ROUND(R824*(1-Premissas!$B$4),4))</f>
        <v/>
      </c>
      <c r="P824" s="22"/>
      <c r="Q824" s="22"/>
      <c r="R824" s="23"/>
      <c r="S824" s="24" t="n">
        <v>1243</v>
      </c>
      <c r="T824" s="24" t="n">
        <v>72</v>
      </c>
      <c r="U824" s="25"/>
      <c r="V824" s="19" t="n">
        <f aca="false">IF(COUNT(N824:Q824)=0,"",MIN(N824:Q824))</f>
        <v>16.03</v>
      </c>
      <c r="W824" s="16" t="str">
        <f aca="false">IF(V824="","",INDEX($N$4:$Q$4,MATCH(V824,N824:Q824,0)))</f>
        <v>DIMEC</v>
      </c>
      <c r="X824" s="19" t="str">
        <f aca="false">IF(COUNT(N824:Q824)&lt;2,"",SMALL(N824:Q824,2))</f>
        <v/>
      </c>
      <c r="Y824" s="26" t="n">
        <f aca="false">IF(OR(V824="",M824=0),"",V824/M824-1)</f>
        <v>0.00312891113892366</v>
      </c>
      <c r="Z824" s="26" t="n">
        <f aca="false">IF(OR(V824="",L824=""),"",V824/(L824*E824)-1)</f>
        <v>0.00627746390458261</v>
      </c>
      <c r="AA824" s="16" t="str">
        <f aca="false">IF(V824="","SEM OFERTA",IF(OR(Y824&gt;Premissas!$B$11,Y824&lt;Premissas!$B$12),"VERIFICAR - UNIDADE/EMBALAGEM",IF(Y824&gt;Premissas!$B$6,"NÃO COMPRAR - REAJUSTE &gt;5%","COMPRAR")))</f>
        <v>COMPRAR</v>
      </c>
      <c r="AB824" s="18" t="n">
        <f aca="false">IF(W824="DIMEC",S824,IF(W824="MEDCENTRO",U824,""))</f>
        <v>1243</v>
      </c>
      <c r="AC824" s="18" t="n">
        <f aca="false">IF(AA824&lt;&gt;"COMPRAR",0,IF(AB824="",I824,MIN(I824,AB824)))</f>
        <v>14</v>
      </c>
      <c r="AD824" s="19" t="n">
        <f aca="false">IF(AC824&gt;0,AC824*V824,0)</f>
        <v>224.42</v>
      </c>
      <c r="AE824" s="19" t="n">
        <f aca="false">IF(AC824&gt;0,(M824-V824)*AC824,0)</f>
        <v>-0.70000000000001</v>
      </c>
      <c r="AF824" s="16" t="str">
        <f aca="false">IF(AA824&lt;&gt;"COMPRAR","",IF(AB824="",IF(X824="","",IF(X824-V824&lt;0.01,"EMPATE TÉCNICO","")),IF(AB824&lt;I824,"ESTOQUE INSUFICIENTE",IF(X824="","",IF(X824-V824&lt;0.01,"EMPATE TÉCNICO","")))))</f>
        <v/>
      </c>
      <c r="AG824" s="16" t="s">
        <v>304</v>
      </c>
      <c r="AH824" s="16" t="s">
        <v>2106</v>
      </c>
    </row>
    <row r="825" customFormat="false" ht="15" hidden="false" customHeight="false" outlineLevel="0" collapsed="false">
      <c r="A825" s="16" t="s">
        <v>2658</v>
      </c>
      <c r="B825" s="17" t="s">
        <v>2659</v>
      </c>
      <c r="C825" s="16" t="s">
        <v>2660</v>
      </c>
      <c r="D825" s="16" t="s">
        <v>1714</v>
      </c>
      <c r="E825" s="18" t="n">
        <v>1</v>
      </c>
      <c r="F825" s="16" t="s">
        <v>41</v>
      </c>
      <c r="G825" s="18" t="n">
        <v>0</v>
      </c>
      <c r="H825" s="16" t="n">
        <v>1.1</v>
      </c>
      <c r="I825" s="18" t="n">
        <v>3</v>
      </c>
      <c r="J825" s="19" t="n">
        <v>20.36</v>
      </c>
      <c r="K825" s="19" t="n">
        <v>20.36</v>
      </c>
      <c r="L825" s="19" t="n">
        <v>20.36</v>
      </c>
      <c r="M825" s="19" t="n">
        <f aca="false">IF(J825&gt;0,J825,K825)*E825</f>
        <v>20.36</v>
      </c>
      <c r="N825" s="20" t="n">
        <v>19.64</v>
      </c>
      <c r="O825" s="21" t="str">
        <f aca="false">IF(R825="","",ROUND(R825*(1-Premissas!$B$4),4))</f>
        <v/>
      </c>
      <c r="P825" s="22"/>
      <c r="Q825" s="22"/>
      <c r="R825" s="23"/>
      <c r="S825" s="24" t="n">
        <v>116</v>
      </c>
      <c r="T825" s="24" t="n">
        <v>24</v>
      </c>
      <c r="U825" s="25"/>
      <c r="V825" s="19" t="n">
        <f aca="false">IF(COUNT(N825:Q825)=0,"",MIN(N825:Q825))</f>
        <v>19.64</v>
      </c>
      <c r="W825" s="16" t="str">
        <f aca="false">IF(V825="","",INDEX($N$4:$Q$4,MATCH(V825,N825:Q825,0)))</f>
        <v>DIMEC</v>
      </c>
      <c r="X825" s="19" t="str">
        <f aca="false">IF(COUNT(N825:Q825)&lt;2,"",SMALL(N825:Q825,2))</f>
        <v/>
      </c>
      <c r="Y825" s="26" t="n">
        <f aca="false">IF(OR(V825="",M825=0),"",V825/M825-1)</f>
        <v>-0.0353634577603142</v>
      </c>
      <c r="Z825" s="26" t="n">
        <f aca="false">IF(OR(V825="",L825=""),"",V825/(L825*E825)-1)</f>
        <v>-0.0353634577603142</v>
      </c>
      <c r="AA825" s="16" t="str">
        <f aca="false">IF(V825="","SEM OFERTA",IF(OR(Y825&gt;Premissas!$B$11,Y825&lt;Premissas!$B$12),"VERIFICAR - UNIDADE/EMBALAGEM",IF(Y825&gt;Premissas!$B$6,"NÃO COMPRAR - REAJUSTE &gt;5%","COMPRAR")))</f>
        <v>COMPRAR</v>
      </c>
      <c r="AB825" s="18" t="n">
        <f aca="false">IF(W825="DIMEC",S825,IF(W825="MEDCENTRO",U825,""))</f>
        <v>116</v>
      </c>
      <c r="AC825" s="18" t="n">
        <f aca="false">IF(AA825&lt;&gt;"COMPRAR",0,IF(AB825="",I825,MIN(I825,AB825)))</f>
        <v>3</v>
      </c>
      <c r="AD825" s="19" t="n">
        <f aca="false">IF(AC825&gt;0,AC825*V825,0)</f>
        <v>58.92</v>
      </c>
      <c r="AE825" s="19" t="n">
        <f aca="false">IF(AC825&gt;0,(M825-V825)*AC825,0)</f>
        <v>2.16</v>
      </c>
      <c r="AF825" s="16" t="str">
        <f aca="false">IF(AA825&lt;&gt;"COMPRAR","",IF(AB825="",IF(X825="","",IF(X825-V825&lt;0.01,"EMPATE TÉCNICO","")),IF(AB825&lt;I825,"ESTOQUE INSUFICIENTE",IF(X825="","",IF(X825-V825&lt;0.01,"EMPATE TÉCNICO","")))))</f>
        <v/>
      </c>
      <c r="AG825" s="16" t="s">
        <v>304</v>
      </c>
      <c r="AH825" s="16" t="s">
        <v>2106</v>
      </c>
    </row>
    <row r="826" customFormat="false" ht="15" hidden="false" customHeight="false" outlineLevel="0" collapsed="false">
      <c r="A826" s="16" t="s">
        <v>2661</v>
      </c>
      <c r="B826" s="17" t="s">
        <v>2662</v>
      </c>
      <c r="C826" s="16" t="s">
        <v>2663</v>
      </c>
      <c r="D826" s="16" t="s">
        <v>498</v>
      </c>
      <c r="E826" s="18" t="n">
        <v>1</v>
      </c>
      <c r="F826" s="16" t="s">
        <v>43</v>
      </c>
      <c r="G826" s="18" t="n">
        <v>0</v>
      </c>
      <c r="H826" s="16" t="n">
        <v>1.7</v>
      </c>
      <c r="I826" s="18" t="n">
        <v>5</v>
      </c>
      <c r="J826" s="19" t="n">
        <v>2.39</v>
      </c>
      <c r="K826" s="19" t="n">
        <v>2.39</v>
      </c>
      <c r="L826" s="19" t="n">
        <v>2.39</v>
      </c>
      <c r="M826" s="19" t="n">
        <f aca="false">IF(J826&gt;0,J826,K826)*E826</f>
        <v>2.39</v>
      </c>
      <c r="N826" s="20" t="n">
        <v>2.6865</v>
      </c>
      <c r="O826" s="21" t="str">
        <f aca="false">IF(R826="","",ROUND(R826*(1-Premissas!$B$4),4))</f>
        <v/>
      </c>
      <c r="P826" s="22"/>
      <c r="Q826" s="22"/>
      <c r="R826" s="23"/>
      <c r="S826" s="24" t="n">
        <v>2849</v>
      </c>
      <c r="T826" s="24" t="n">
        <v>60</v>
      </c>
      <c r="U826" s="25"/>
      <c r="V826" s="19" t="n">
        <f aca="false">IF(COUNT(N826:Q826)=0,"",MIN(N826:Q826))</f>
        <v>2.6865</v>
      </c>
      <c r="W826" s="16" t="str">
        <f aca="false">IF(V826="","",INDEX($N$4:$Q$4,MATCH(V826,N826:Q826,0)))</f>
        <v>DIMEC</v>
      </c>
      <c r="X826" s="19" t="str">
        <f aca="false">IF(COUNT(N826:Q826)&lt;2,"",SMALL(N826:Q826,2))</f>
        <v/>
      </c>
      <c r="Y826" s="26" t="n">
        <f aca="false">IF(OR(V826="",M826=0),"",V826/M826-1)</f>
        <v>0.124058577405858</v>
      </c>
      <c r="Z826" s="26" t="n">
        <f aca="false">IF(OR(V826="",L826=""),"",V826/(L826*E826)-1)</f>
        <v>0.124058577405858</v>
      </c>
      <c r="AA826" s="16" t="str">
        <f aca="false">IF(V826="","SEM OFERTA",IF(OR(Y826&gt;Premissas!$B$11,Y826&lt;Premissas!$B$12),"VERIFICAR - UNIDADE/EMBALAGEM",IF(Y826&gt;Premissas!$B$6,"NÃO COMPRAR - REAJUSTE &gt;5%","COMPRAR")))</f>
        <v>NÃO COMPRAR - REAJUSTE &gt;5%</v>
      </c>
      <c r="AB826" s="18" t="n">
        <f aca="false">IF(W826="DIMEC",S826,IF(W826="MEDCENTRO",U826,""))</f>
        <v>2849</v>
      </c>
      <c r="AC826" s="18" t="n">
        <f aca="false">IF(AA826&lt;&gt;"COMPRAR",0,IF(AB826="",I826,MIN(I826,AB826)))</f>
        <v>0</v>
      </c>
      <c r="AD826" s="19" t="n">
        <f aca="false">IF(AC826&gt;0,AC826*V826,0)</f>
        <v>0</v>
      </c>
      <c r="AE826" s="19" t="n">
        <f aca="false">IF(AC826&gt;0,(M826-V826)*AC826,0)</f>
        <v>0</v>
      </c>
      <c r="AF826" s="16" t="str">
        <f aca="false">IF(AA826&lt;&gt;"COMPRAR","",IF(AB826="",IF(X826="","",IF(X826-V826&lt;0.01,"EMPATE TÉCNICO","")),IF(AB826&lt;I826,"ESTOQUE INSUFICIENTE",IF(X826="","",IF(X826-V826&lt;0.01,"EMPATE TÉCNICO","")))))</f>
        <v/>
      </c>
      <c r="AG826" s="16" t="s">
        <v>304</v>
      </c>
      <c r="AH826" s="16" t="s">
        <v>2106</v>
      </c>
    </row>
    <row r="827" customFormat="false" ht="15" hidden="false" customHeight="false" outlineLevel="0" collapsed="false">
      <c r="A827" s="16" t="s">
        <v>2664</v>
      </c>
      <c r="B827" s="17" t="s">
        <v>2665</v>
      </c>
      <c r="C827" s="16" t="s">
        <v>2666</v>
      </c>
      <c r="D827" s="16" t="s">
        <v>463</v>
      </c>
      <c r="E827" s="18" t="n">
        <v>1</v>
      </c>
      <c r="F827" s="16" t="s">
        <v>41</v>
      </c>
      <c r="G827" s="18" t="n">
        <v>1</v>
      </c>
      <c r="H827" s="16" t="n">
        <v>2</v>
      </c>
      <c r="I827" s="18" t="n">
        <v>5</v>
      </c>
      <c r="J827" s="19" t="n">
        <v>25.43</v>
      </c>
      <c r="K827" s="19" t="n">
        <v>25.43</v>
      </c>
      <c r="L827" s="19" t="n">
        <v>25.43</v>
      </c>
      <c r="M827" s="19" t="n">
        <f aca="false">IF(J827&gt;0,J827,K827)*E827</f>
        <v>25.43</v>
      </c>
      <c r="N827" s="20" t="n">
        <v>27.54</v>
      </c>
      <c r="O827" s="21" t="n">
        <f aca="false">IF(R827="","",ROUND(R827*(1-Premissas!$B$4),4))</f>
        <v>28.7945</v>
      </c>
      <c r="P827" s="22"/>
      <c r="Q827" s="22"/>
      <c r="R827" s="23" t="n">
        <v>30.31</v>
      </c>
      <c r="S827" s="24" t="n">
        <v>1002</v>
      </c>
      <c r="T827" s="24" t="n">
        <v>50</v>
      </c>
      <c r="U827" s="25" t="n">
        <v>483</v>
      </c>
      <c r="V827" s="19" t="n">
        <f aca="false">IF(COUNT(N827:Q827)=0,"",MIN(N827:Q827))</f>
        <v>27.54</v>
      </c>
      <c r="W827" s="16" t="str">
        <f aca="false">IF(V827="","",INDEX($N$4:$Q$4,MATCH(V827,N827:Q827,0)))</f>
        <v>DIMEC</v>
      </c>
      <c r="X827" s="19" t="n">
        <f aca="false">IF(COUNT(N827:Q827)&lt;2,"",SMALL(N827:Q827,2))</f>
        <v>28.7945</v>
      </c>
      <c r="Y827" s="26" t="n">
        <f aca="false">IF(OR(V827="",M827=0),"",V827/M827-1)</f>
        <v>0.0829728666928824</v>
      </c>
      <c r="Z827" s="26" t="n">
        <f aca="false">IF(OR(V827="",L827=""),"",V827/(L827*E827)-1)</f>
        <v>0.0829728666928824</v>
      </c>
      <c r="AA827" s="16" t="str">
        <f aca="false">IF(V827="","SEM OFERTA",IF(OR(Y827&gt;Premissas!$B$11,Y827&lt;Premissas!$B$12),"VERIFICAR - UNIDADE/EMBALAGEM",IF(Y827&gt;Premissas!$B$6,"NÃO COMPRAR - REAJUSTE &gt;5%","COMPRAR")))</f>
        <v>NÃO COMPRAR - REAJUSTE &gt;5%</v>
      </c>
      <c r="AB827" s="18" t="n">
        <f aca="false">IF(W827="DIMEC",S827,IF(W827="MEDCENTRO",U827,""))</f>
        <v>1002</v>
      </c>
      <c r="AC827" s="18" t="n">
        <f aca="false">IF(AA827&lt;&gt;"COMPRAR",0,IF(AB827="",I827,MIN(I827,AB827)))</f>
        <v>0</v>
      </c>
      <c r="AD827" s="19" t="n">
        <f aca="false">IF(AC827&gt;0,AC827*V827,0)</f>
        <v>0</v>
      </c>
      <c r="AE827" s="19" t="n">
        <f aca="false">IF(AC827&gt;0,(M827-V827)*AC827,0)</f>
        <v>0</v>
      </c>
      <c r="AF827" s="16" t="str">
        <f aca="false">IF(AA827&lt;&gt;"COMPRAR","",IF(AB827="",IF(X827="","",IF(X827-V827&lt;0.01,"EMPATE TÉCNICO","")),IF(AB827&lt;I827,"ESTOQUE INSUFICIENTE",IF(X827="","",IF(X827-V827&lt;0.01,"EMPATE TÉCNICO","")))))</f>
        <v/>
      </c>
      <c r="AG827" s="16" t="s">
        <v>304</v>
      </c>
      <c r="AH827" s="16" t="s">
        <v>2106</v>
      </c>
    </row>
    <row r="828" customFormat="false" ht="15" hidden="false" customHeight="false" outlineLevel="0" collapsed="false">
      <c r="A828" s="16" t="s">
        <v>2667</v>
      </c>
      <c r="B828" s="17" t="s">
        <v>2668</v>
      </c>
      <c r="C828" s="16" t="s">
        <v>2669</v>
      </c>
      <c r="D828" s="16" t="s">
        <v>463</v>
      </c>
      <c r="E828" s="18" t="n">
        <v>1</v>
      </c>
      <c r="F828" s="16" t="s">
        <v>42</v>
      </c>
      <c r="G828" s="18" t="n">
        <v>9</v>
      </c>
      <c r="H828" s="16" t="n">
        <v>4.5</v>
      </c>
      <c r="I828" s="18" t="n">
        <v>3</v>
      </c>
      <c r="J828" s="19" t="n">
        <v>4.29</v>
      </c>
      <c r="K828" s="19" t="n">
        <v>4.29</v>
      </c>
      <c r="L828" s="19" t="n">
        <v>4.29</v>
      </c>
      <c r="M828" s="19" t="n">
        <f aca="false">IF(J828&gt;0,J828,K828)*E828</f>
        <v>4.29</v>
      </c>
      <c r="N828" s="20" t="n">
        <v>5</v>
      </c>
      <c r="O828" s="21" t="n">
        <f aca="false">IF(R828="","",ROUND(R828*(1-Premissas!$B$4),4))</f>
        <v>4.8925</v>
      </c>
      <c r="P828" s="22"/>
      <c r="Q828" s="22"/>
      <c r="R828" s="23" t="n">
        <v>5.15</v>
      </c>
      <c r="S828" s="24" t="n">
        <v>4011</v>
      </c>
      <c r="T828" s="24" t="n">
        <v>50</v>
      </c>
      <c r="U828" s="25" t="n">
        <v>21618</v>
      </c>
      <c r="V828" s="19" t="n">
        <f aca="false">IF(COUNT(N828:Q828)=0,"",MIN(N828:Q828))</f>
        <v>4.8925</v>
      </c>
      <c r="W828" s="16" t="str">
        <f aca="false">IF(V828="","",INDEX($N$4:$Q$4,MATCH(V828,N828:Q828,0)))</f>
        <v>MEDCENTRO</v>
      </c>
      <c r="X828" s="19" t="n">
        <f aca="false">IF(COUNT(N828:Q828)&lt;2,"",SMALL(N828:Q828,2))</f>
        <v>5</v>
      </c>
      <c r="Y828" s="26" t="n">
        <f aca="false">IF(OR(V828="",M828=0),"",V828/M828-1)</f>
        <v>0.140442890442891</v>
      </c>
      <c r="Z828" s="26" t="n">
        <f aca="false">IF(OR(V828="",L828=""),"",V828/(L828*E828)-1)</f>
        <v>0.140442890442891</v>
      </c>
      <c r="AA828" s="16" t="str">
        <f aca="false">IF(V828="","SEM OFERTA",IF(OR(Y828&gt;Premissas!$B$11,Y828&lt;Premissas!$B$12),"VERIFICAR - UNIDADE/EMBALAGEM",IF(Y828&gt;Premissas!$B$6,"NÃO COMPRAR - REAJUSTE &gt;5%","COMPRAR")))</f>
        <v>NÃO COMPRAR - REAJUSTE &gt;5%</v>
      </c>
      <c r="AB828" s="18" t="n">
        <f aca="false">IF(W828="DIMEC",S828,IF(W828="MEDCENTRO",U828,""))</f>
        <v>21618</v>
      </c>
      <c r="AC828" s="18" t="n">
        <f aca="false">IF(AA828&lt;&gt;"COMPRAR",0,IF(AB828="",I828,MIN(I828,AB828)))</f>
        <v>0</v>
      </c>
      <c r="AD828" s="19" t="n">
        <f aca="false">IF(AC828&gt;0,AC828*V828,0)</f>
        <v>0</v>
      </c>
      <c r="AE828" s="19" t="n">
        <f aca="false">IF(AC828&gt;0,(M828-V828)*AC828,0)</f>
        <v>0</v>
      </c>
      <c r="AF828" s="16" t="str">
        <f aca="false">IF(AA828&lt;&gt;"COMPRAR","",IF(AB828="",IF(X828="","",IF(X828-V828&lt;0.01,"EMPATE TÉCNICO","")),IF(AB828&lt;I828,"ESTOQUE INSUFICIENTE",IF(X828="","",IF(X828-V828&lt;0.01,"EMPATE TÉCNICO","")))))</f>
        <v/>
      </c>
      <c r="AG828" s="16" t="s">
        <v>304</v>
      </c>
      <c r="AH828" s="16" t="s">
        <v>2106</v>
      </c>
    </row>
    <row r="829" customFormat="false" ht="15" hidden="false" customHeight="false" outlineLevel="0" collapsed="false">
      <c r="A829" s="16" t="s">
        <v>2670</v>
      </c>
      <c r="B829" s="17" t="s">
        <v>2671</v>
      </c>
      <c r="C829" s="16" t="s">
        <v>2672</v>
      </c>
      <c r="D829" s="16" t="s">
        <v>463</v>
      </c>
      <c r="E829" s="18" t="n">
        <v>1</v>
      </c>
      <c r="F829" s="16" t="s">
        <v>41</v>
      </c>
      <c r="G829" s="18" t="n">
        <v>0</v>
      </c>
      <c r="H829" s="16" t="n">
        <v>15.5</v>
      </c>
      <c r="I829" s="18" t="n">
        <v>40</v>
      </c>
      <c r="J829" s="19" t="n">
        <v>2.22</v>
      </c>
      <c r="K829" s="19" t="n">
        <v>2.22</v>
      </c>
      <c r="L829" s="19" t="n">
        <v>2.22</v>
      </c>
      <c r="M829" s="19" t="n">
        <f aca="false">IF(J829&gt;0,J829,K829)*E829</f>
        <v>2.22</v>
      </c>
      <c r="N829" s="20" t="n">
        <v>2.22</v>
      </c>
      <c r="O829" s="21" t="n">
        <f aca="false">IF(R829="","",ROUND(R829*(1-Premissas!$B$4),4))</f>
        <v>2.375</v>
      </c>
      <c r="P829" s="22"/>
      <c r="Q829" s="22"/>
      <c r="R829" s="23" t="n">
        <v>2.5</v>
      </c>
      <c r="S829" s="24" t="n">
        <v>2204</v>
      </c>
      <c r="T829" s="24" t="n">
        <v>200</v>
      </c>
      <c r="U829" s="25" t="n">
        <v>2167</v>
      </c>
      <c r="V829" s="19" t="n">
        <f aca="false">IF(COUNT(N829:Q829)=0,"",MIN(N829:Q829))</f>
        <v>2.22</v>
      </c>
      <c r="W829" s="16" t="str">
        <f aca="false">IF(V829="","",INDEX($N$4:$Q$4,MATCH(V829,N829:Q829,0)))</f>
        <v>DIMEC</v>
      </c>
      <c r="X829" s="19" t="n">
        <f aca="false">IF(COUNT(N829:Q829)&lt;2,"",SMALL(N829:Q829,2))</f>
        <v>2.375</v>
      </c>
      <c r="Y829" s="26" t="n">
        <f aca="false">IF(OR(V829="",M829=0),"",V829/M829-1)</f>
        <v>0</v>
      </c>
      <c r="Z829" s="26" t="n">
        <f aca="false">IF(OR(V829="",L829=""),"",V829/(L829*E829)-1)</f>
        <v>0</v>
      </c>
      <c r="AA829" s="16" t="str">
        <f aca="false">IF(V829="","SEM OFERTA",IF(OR(Y829&gt;Premissas!$B$11,Y829&lt;Premissas!$B$12),"VERIFICAR - UNIDADE/EMBALAGEM",IF(Y829&gt;Premissas!$B$6,"NÃO COMPRAR - REAJUSTE &gt;5%","COMPRAR")))</f>
        <v>COMPRAR</v>
      </c>
      <c r="AB829" s="18" t="n">
        <f aca="false">IF(W829="DIMEC",S829,IF(W829="MEDCENTRO",U829,""))</f>
        <v>2204</v>
      </c>
      <c r="AC829" s="18" t="n">
        <f aca="false">IF(AA829&lt;&gt;"COMPRAR",0,IF(AB829="",I829,MIN(I829,AB829)))</f>
        <v>40</v>
      </c>
      <c r="AD829" s="19" t="n">
        <f aca="false">IF(AC829&gt;0,AC829*V829,0)</f>
        <v>88.8</v>
      </c>
      <c r="AE829" s="19" t="n">
        <f aca="false">IF(AC829&gt;0,(M829-V829)*AC829,0)</f>
        <v>0</v>
      </c>
      <c r="AF829" s="16" t="str">
        <f aca="false">IF(AA829&lt;&gt;"COMPRAR","",IF(AB829="",IF(X829="","",IF(X829-V829&lt;0.01,"EMPATE TÉCNICO","")),IF(AB829&lt;I829,"ESTOQUE INSUFICIENTE",IF(X829="","",IF(X829-V829&lt;0.01,"EMPATE TÉCNICO","")))))</f>
        <v/>
      </c>
      <c r="AG829" s="16" t="s">
        <v>304</v>
      </c>
      <c r="AH829" s="16" t="s">
        <v>2106</v>
      </c>
    </row>
    <row r="830" customFormat="false" ht="15" hidden="false" customHeight="false" outlineLevel="0" collapsed="false">
      <c r="A830" s="16" t="s">
        <v>2673</v>
      </c>
      <c r="B830" s="17" t="s">
        <v>2674</v>
      </c>
      <c r="C830" s="16" t="s">
        <v>2675</v>
      </c>
      <c r="D830" s="16"/>
      <c r="E830" s="18" t="n">
        <v>1</v>
      </c>
      <c r="F830" s="16" t="s">
        <v>42</v>
      </c>
      <c r="G830" s="18" t="n">
        <v>2</v>
      </c>
      <c r="H830" s="16" t="n">
        <v>1.2</v>
      </c>
      <c r="I830" s="18" t="n">
        <v>2</v>
      </c>
      <c r="J830" s="19" t="n">
        <v>19.7</v>
      </c>
      <c r="K830" s="19" t="n">
        <v>19.7</v>
      </c>
      <c r="L830" s="19" t="n">
        <v>19.7</v>
      </c>
      <c r="M830" s="19" t="n">
        <f aca="false">IF(J830&gt;0,J830,K830)*E830</f>
        <v>19.7</v>
      </c>
      <c r="N830" s="20" t="n">
        <v>17.73</v>
      </c>
      <c r="O830" s="21" t="str">
        <f aca="false">IF(R830="","",ROUND(R830*(1-Premissas!$B$4),4))</f>
        <v/>
      </c>
      <c r="P830" s="22"/>
      <c r="Q830" s="22"/>
      <c r="R830" s="23"/>
      <c r="S830" s="24" t="n">
        <v>458</v>
      </c>
      <c r="T830" s="24" t="n">
        <v>28</v>
      </c>
      <c r="U830" s="25"/>
      <c r="V830" s="19" t="n">
        <f aca="false">IF(COUNT(N830:Q830)=0,"",MIN(N830:Q830))</f>
        <v>17.73</v>
      </c>
      <c r="W830" s="16" t="str">
        <f aca="false">IF(V830="","",INDEX($N$4:$Q$4,MATCH(V830,N830:Q830,0)))</f>
        <v>DIMEC</v>
      </c>
      <c r="X830" s="19" t="str">
        <f aca="false">IF(COUNT(N830:Q830)&lt;2,"",SMALL(N830:Q830,2))</f>
        <v/>
      </c>
      <c r="Y830" s="26" t="n">
        <f aca="false">IF(OR(V830="",M830=0),"",V830/M830-1)</f>
        <v>-0.1</v>
      </c>
      <c r="Z830" s="26" t="n">
        <f aca="false">IF(OR(V830="",L830=""),"",V830/(L830*E830)-1)</f>
        <v>-0.1</v>
      </c>
      <c r="AA830" s="16" t="str">
        <f aca="false">IF(V830="","SEM OFERTA",IF(OR(Y830&gt;Premissas!$B$11,Y830&lt;Premissas!$B$12),"VERIFICAR - UNIDADE/EMBALAGEM",IF(Y830&gt;Premissas!$B$6,"NÃO COMPRAR - REAJUSTE &gt;5%","COMPRAR")))</f>
        <v>COMPRAR</v>
      </c>
      <c r="AB830" s="18" t="n">
        <f aca="false">IF(W830="DIMEC",S830,IF(W830="MEDCENTRO",U830,""))</f>
        <v>458</v>
      </c>
      <c r="AC830" s="18" t="n">
        <f aca="false">IF(AA830&lt;&gt;"COMPRAR",0,IF(AB830="",I830,MIN(I830,AB830)))</f>
        <v>2</v>
      </c>
      <c r="AD830" s="19" t="n">
        <f aca="false">IF(AC830&gt;0,AC830*V830,0)</f>
        <v>35.46</v>
      </c>
      <c r="AE830" s="19" t="n">
        <f aca="false">IF(AC830&gt;0,(M830-V830)*AC830,0)</f>
        <v>3.94</v>
      </c>
      <c r="AF830" s="16" t="str">
        <f aca="false">IF(AA830&lt;&gt;"COMPRAR","",IF(AB830="",IF(X830="","",IF(X830-V830&lt;0.01,"EMPATE TÉCNICO","")),IF(AB830&lt;I830,"ESTOQUE INSUFICIENTE",IF(X830="","",IF(X830-V830&lt;0.01,"EMPATE TÉCNICO","")))))</f>
        <v/>
      </c>
      <c r="AG830" s="16" t="s">
        <v>304</v>
      </c>
      <c r="AH830" s="16" t="s">
        <v>2106</v>
      </c>
    </row>
    <row r="831" customFormat="false" ht="15" hidden="false" customHeight="false" outlineLevel="0" collapsed="false">
      <c r="A831" s="16" t="s">
        <v>2676</v>
      </c>
      <c r="B831" s="17" t="s">
        <v>2677</v>
      </c>
      <c r="C831" s="16" t="s">
        <v>2678</v>
      </c>
      <c r="D831" s="16" t="s">
        <v>2193</v>
      </c>
      <c r="E831" s="18" t="n">
        <v>1</v>
      </c>
      <c r="F831" s="16" t="s">
        <v>43</v>
      </c>
      <c r="G831" s="18" t="n">
        <v>2</v>
      </c>
      <c r="H831" s="16" t="n">
        <v>0.8</v>
      </c>
      <c r="I831" s="18" t="n">
        <v>1</v>
      </c>
      <c r="J831" s="19" t="n">
        <v>11.47</v>
      </c>
      <c r="K831" s="19" t="n">
        <v>11.47</v>
      </c>
      <c r="L831" s="19" t="n">
        <v>11.47</v>
      </c>
      <c r="M831" s="19" t="n">
        <f aca="false">IF(J831&gt;0,J831,K831)*E831</f>
        <v>11.47</v>
      </c>
      <c r="N831" s="20" t="n">
        <v>13.14</v>
      </c>
      <c r="O831" s="21" t="str">
        <f aca="false">IF(R831="","",ROUND(R831*(1-Premissas!$B$4),4))</f>
        <v/>
      </c>
      <c r="P831" s="22"/>
      <c r="Q831" s="22"/>
      <c r="R831" s="23"/>
      <c r="S831" s="24" t="n">
        <v>157</v>
      </c>
      <c r="T831" s="24" t="n">
        <v>50</v>
      </c>
      <c r="U831" s="25"/>
      <c r="V831" s="19" t="n">
        <f aca="false">IF(COUNT(N831:Q831)=0,"",MIN(N831:Q831))</f>
        <v>13.14</v>
      </c>
      <c r="W831" s="16" t="str">
        <f aca="false">IF(V831="","",INDEX($N$4:$Q$4,MATCH(V831,N831:Q831,0)))</f>
        <v>DIMEC</v>
      </c>
      <c r="X831" s="19" t="str">
        <f aca="false">IF(COUNT(N831:Q831)&lt;2,"",SMALL(N831:Q831,2))</f>
        <v/>
      </c>
      <c r="Y831" s="26" t="n">
        <f aca="false">IF(OR(V831="",M831=0),"",V831/M831-1)</f>
        <v>0.145597210113339</v>
      </c>
      <c r="Z831" s="26" t="n">
        <f aca="false">IF(OR(V831="",L831=""),"",V831/(L831*E831)-1)</f>
        <v>0.145597210113339</v>
      </c>
      <c r="AA831" s="16" t="str">
        <f aca="false">IF(V831="","SEM OFERTA",IF(OR(Y831&gt;Premissas!$B$11,Y831&lt;Premissas!$B$12),"VERIFICAR - UNIDADE/EMBALAGEM",IF(Y831&gt;Premissas!$B$6,"NÃO COMPRAR - REAJUSTE &gt;5%","COMPRAR")))</f>
        <v>NÃO COMPRAR - REAJUSTE &gt;5%</v>
      </c>
      <c r="AB831" s="18" t="n">
        <f aca="false">IF(W831="DIMEC",S831,IF(W831="MEDCENTRO",U831,""))</f>
        <v>157</v>
      </c>
      <c r="AC831" s="18" t="n">
        <f aca="false">IF(AA831&lt;&gt;"COMPRAR",0,IF(AB831="",I831,MIN(I831,AB831)))</f>
        <v>0</v>
      </c>
      <c r="AD831" s="19" t="n">
        <f aca="false">IF(AC831&gt;0,AC831*V831,0)</f>
        <v>0</v>
      </c>
      <c r="AE831" s="19" t="n">
        <f aca="false">IF(AC831&gt;0,(M831-V831)*AC831,0)</f>
        <v>0</v>
      </c>
      <c r="AF831" s="16" t="str">
        <f aca="false">IF(AA831&lt;&gt;"COMPRAR","",IF(AB831="",IF(X831="","",IF(X831-V831&lt;0.01,"EMPATE TÉCNICO","")),IF(AB831&lt;I831,"ESTOQUE INSUFICIENTE",IF(X831="","",IF(X831-V831&lt;0.01,"EMPATE TÉCNICO","")))))</f>
        <v/>
      </c>
      <c r="AG831" s="16" t="s">
        <v>520</v>
      </c>
      <c r="AH831" s="16" t="s">
        <v>2106</v>
      </c>
    </row>
    <row r="832" customFormat="false" ht="15" hidden="false" customHeight="false" outlineLevel="0" collapsed="false">
      <c r="A832" s="16" t="s">
        <v>2679</v>
      </c>
      <c r="B832" s="17" t="s">
        <v>2680</v>
      </c>
      <c r="C832" s="16" t="s">
        <v>2681</v>
      </c>
      <c r="D832" s="16" t="s">
        <v>2193</v>
      </c>
      <c r="E832" s="18" t="n">
        <v>1</v>
      </c>
      <c r="F832" s="16" t="s">
        <v>42</v>
      </c>
      <c r="G832" s="18" t="n">
        <v>1</v>
      </c>
      <c r="H832" s="16" t="n">
        <v>1.4</v>
      </c>
      <c r="I832" s="18" t="n">
        <v>3</v>
      </c>
      <c r="J832" s="19" t="n">
        <v>10.54</v>
      </c>
      <c r="K832" s="19" t="n">
        <v>10.54</v>
      </c>
      <c r="L832" s="19" t="n">
        <v>10.54</v>
      </c>
      <c r="M832" s="19" t="n">
        <f aca="false">IF(J832&gt;0,J832,K832)*E832</f>
        <v>10.54</v>
      </c>
      <c r="N832" s="20" t="n">
        <v>10.61</v>
      </c>
      <c r="O832" s="21" t="str">
        <f aca="false">IF(R832="","",ROUND(R832*(1-Premissas!$B$4),4))</f>
        <v/>
      </c>
      <c r="P832" s="22"/>
      <c r="Q832" s="22"/>
      <c r="R832" s="23"/>
      <c r="S832" s="24" t="n">
        <v>215</v>
      </c>
      <c r="T832" s="24" t="n">
        <v>30</v>
      </c>
      <c r="U832" s="25"/>
      <c r="V832" s="19" t="n">
        <f aca="false">IF(COUNT(N832:Q832)=0,"",MIN(N832:Q832))</f>
        <v>10.61</v>
      </c>
      <c r="W832" s="16" t="str">
        <f aca="false">IF(V832="","",INDEX($N$4:$Q$4,MATCH(V832,N832:Q832,0)))</f>
        <v>DIMEC</v>
      </c>
      <c r="X832" s="19" t="str">
        <f aca="false">IF(COUNT(N832:Q832)&lt;2,"",SMALL(N832:Q832,2))</f>
        <v/>
      </c>
      <c r="Y832" s="26" t="n">
        <f aca="false">IF(OR(V832="",M832=0),"",V832/M832-1)</f>
        <v>0.00664136622390887</v>
      </c>
      <c r="Z832" s="26" t="n">
        <f aca="false">IF(OR(V832="",L832=""),"",V832/(L832*E832)-1)</f>
        <v>0.00664136622390887</v>
      </c>
      <c r="AA832" s="16" t="str">
        <f aca="false">IF(V832="","SEM OFERTA",IF(OR(Y832&gt;Premissas!$B$11,Y832&lt;Premissas!$B$12),"VERIFICAR - UNIDADE/EMBALAGEM",IF(Y832&gt;Premissas!$B$6,"NÃO COMPRAR - REAJUSTE &gt;5%","COMPRAR")))</f>
        <v>COMPRAR</v>
      </c>
      <c r="AB832" s="18" t="n">
        <f aca="false">IF(W832="DIMEC",S832,IF(W832="MEDCENTRO",U832,""))</f>
        <v>215</v>
      </c>
      <c r="AC832" s="18" t="n">
        <f aca="false">IF(AA832&lt;&gt;"COMPRAR",0,IF(AB832="",I832,MIN(I832,AB832)))</f>
        <v>3</v>
      </c>
      <c r="AD832" s="19" t="n">
        <f aca="false">IF(AC832&gt;0,AC832*V832,0)</f>
        <v>31.83</v>
      </c>
      <c r="AE832" s="19" t="n">
        <f aca="false">IF(AC832&gt;0,(M832-V832)*AC832,0)</f>
        <v>-0.210000000000001</v>
      </c>
      <c r="AF832" s="16" t="str">
        <f aca="false">IF(AA832&lt;&gt;"COMPRAR","",IF(AB832="",IF(X832="","",IF(X832-V832&lt;0.01,"EMPATE TÉCNICO","")),IF(AB832&lt;I832,"ESTOQUE INSUFICIENTE",IF(X832="","",IF(X832-V832&lt;0.01,"EMPATE TÉCNICO","")))))</f>
        <v/>
      </c>
      <c r="AG832" s="16" t="s">
        <v>2682</v>
      </c>
      <c r="AH832" s="16" t="s">
        <v>2106</v>
      </c>
    </row>
    <row r="833" customFormat="false" ht="15" hidden="false" customHeight="false" outlineLevel="0" collapsed="false">
      <c r="A833" s="16" t="s">
        <v>2683</v>
      </c>
      <c r="B833" s="17" t="s">
        <v>2684</v>
      </c>
      <c r="C833" s="16" t="s">
        <v>2685</v>
      </c>
      <c r="D833" s="16" t="s">
        <v>2193</v>
      </c>
      <c r="E833" s="18" t="n">
        <v>1</v>
      </c>
      <c r="F833" s="16" t="s">
        <v>42</v>
      </c>
      <c r="G833" s="18" t="n">
        <v>0</v>
      </c>
      <c r="H833" s="16" t="n">
        <v>1</v>
      </c>
      <c r="I833" s="18" t="n">
        <v>3</v>
      </c>
      <c r="J833" s="19" t="n">
        <v>15.42</v>
      </c>
      <c r="K833" s="19" t="n">
        <v>15.42</v>
      </c>
      <c r="L833" s="19" t="n">
        <v>15.42</v>
      </c>
      <c r="M833" s="19" t="n">
        <f aca="false">IF(J833&gt;0,J833,K833)*E833</f>
        <v>15.42</v>
      </c>
      <c r="N833" s="20" t="n">
        <v>17.16</v>
      </c>
      <c r="O833" s="21" t="str">
        <f aca="false">IF(R833="","",ROUND(R833*(1-Premissas!$B$4),4))</f>
        <v/>
      </c>
      <c r="P833" s="22"/>
      <c r="Q833" s="22"/>
      <c r="R833" s="23"/>
      <c r="S833" s="24" t="n">
        <v>99</v>
      </c>
      <c r="T833" s="24" t="n">
        <v>25</v>
      </c>
      <c r="U833" s="25"/>
      <c r="V833" s="19" t="n">
        <f aca="false">IF(COUNT(N833:Q833)=0,"",MIN(N833:Q833))</f>
        <v>17.16</v>
      </c>
      <c r="W833" s="16" t="str">
        <f aca="false">IF(V833="","",INDEX($N$4:$Q$4,MATCH(V833,N833:Q833,0)))</f>
        <v>DIMEC</v>
      </c>
      <c r="X833" s="19" t="str">
        <f aca="false">IF(COUNT(N833:Q833)&lt;2,"",SMALL(N833:Q833,2))</f>
        <v/>
      </c>
      <c r="Y833" s="26" t="n">
        <f aca="false">IF(OR(V833="",M833=0),"",V833/M833-1)</f>
        <v>0.11284046692607</v>
      </c>
      <c r="Z833" s="26" t="n">
        <f aca="false">IF(OR(V833="",L833=""),"",V833/(L833*E833)-1)</f>
        <v>0.11284046692607</v>
      </c>
      <c r="AA833" s="16" t="str">
        <f aca="false">IF(V833="","SEM OFERTA",IF(OR(Y833&gt;Premissas!$B$11,Y833&lt;Premissas!$B$12),"VERIFICAR - UNIDADE/EMBALAGEM",IF(Y833&gt;Premissas!$B$6,"NÃO COMPRAR - REAJUSTE &gt;5%","COMPRAR")))</f>
        <v>NÃO COMPRAR - REAJUSTE &gt;5%</v>
      </c>
      <c r="AB833" s="18" t="n">
        <f aca="false">IF(W833="DIMEC",S833,IF(W833="MEDCENTRO",U833,""))</f>
        <v>99</v>
      </c>
      <c r="AC833" s="18" t="n">
        <f aca="false">IF(AA833&lt;&gt;"COMPRAR",0,IF(AB833="",I833,MIN(I833,AB833)))</f>
        <v>0</v>
      </c>
      <c r="AD833" s="19" t="n">
        <f aca="false">IF(AC833&gt;0,AC833*V833,0)</f>
        <v>0</v>
      </c>
      <c r="AE833" s="19" t="n">
        <f aca="false">IF(AC833&gt;0,(M833-V833)*AC833,0)</f>
        <v>0</v>
      </c>
      <c r="AF833" s="16" t="str">
        <f aca="false">IF(AA833&lt;&gt;"COMPRAR","",IF(AB833="",IF(X833="","",IF(X833-V833&lt;0.01,"EMPATE TÉCNICO","")),IF(AB833&lt;I833,"ESTOQUE INSUFICIENTE",IF(X833="","",IF(X833-V833&lt;0.01,"EMPATE TÉCNICO","")))))</f>
        <v/>
      </c>
      <c r="AG833" s="16" t="s">
        <v>520</v>
      </c>
      <c r="AH833" s="16" t="s">
        <v>2106</v>
      </c>
    </row>
    <row r="834" customFormat="false" ht="15" hidden="false" customHeight="false" outlineLevel="0" collapsed="false">
      <c r="A834" s="16" t="s">
        <v>2686</v>
      </c>
      <c r="B834" s="17" t="s">
        <v>2687</v>
      </c>
      <c r="C834" s="16" t="s">
        <v>2688</v>
      </c>
      <c r="D834" s="16" t="s">
        <v>2193</v>
      </c>
      <c r="E834" s="18" t="n">
        <v>1</v>
      </c>
      <c r="F834" s="16" t="s">
        <v>43</v>
      </c>
      <c r="G834" s="18" t="n">
        <v>0</v>
      </c>
      <c r="H834" s="16" t="n">
        <v>0.5</v>
      </c>
      <c r="I834" s="18" t="n">
        <v>2</v>
      </c>
      <c r="J834" s="19" t="n">
        <v>6.75</v>
      </c>
      <c r="K834" s="19" t="n">
        <v>6.75</v>
      </c>
      <c r="L834" s="19" t="n">
        <v>6.75</v>
      </c>
      <c r="M834" s="19" t="n">
        <f aca="false">IF(J834&gt;0,J834,K834)*E834</f>
        <v>6.75</v>
      </c>
      <c r="N834" s="20" t="n">
        <v>7.52</v>
      </c>
      <c r="O834" s="21" t="str">
        <f aca="false">IF(R834="","",ROUND(R834*(1-Premissas!$B$4),4))</f>
        <v/>
      </c>
      <c r="P834" s="22"/>
      <c r="Q834" s="22"/>
      <c r="R834" s="23"/>
      <c r="S834" s="24" t="n">
        <v>54</v>
      </c>
      <c r="T834" s="24" t="n">
        <v>25</v>
      </c>
      <c r="U834" s="25"/>
      <c r="V834" s="19" t="n">
        <f aca="false">IF(COUNT(N834:Q834)=0,"",MIN(N834:Q834))</f>
        <v>7.52</v>
      </c>
      <c r="W834" s="16" t="str">
        <f aca="false">IF(V834="","",INDEX($N$4:$Q$4,MATCH(V834,N834:Q834,0)))</f>
        <v>DIMEC</v>
      </c>
      <c r="X834" s="19" t="str">
        <f aca="false">IF(COUNT(N834:Q834)&lt;2,"",SMALL(N834:Q834,2))</f>
        <v/>
      </c>
      <c r="Y834" s="26" t="n">
        <f aca="false">IF(OR(V834="",M834=0),"",V834/M834-1)</f>
        <v>0.114074074074074</v>
      </c>
      <c r="Z834" s="26" t="n">
        <f aca="false">IF(OR(V834="",L834=""),"",V834/(L834*E834)-1)</f>
        <v>0.114074074074074</v>
      </c>
      <c r="AA834" s="16" t="str">
        <f aca="false">IF(V834="","SEM OFERTA",IF(OR(Y834&gt;Premissas!$B$11,Y834&lt;Premissas!$B$12),"VERIFICAR - UNIDADE/EMBALAGEM",IF(Y834&gt;Premissas!$B$6,"NÃO COMPRAR - REAJUSTE &gt;5%","COMPRAR")))</f>
        <v>NÃO COMPRAR - REAJUSTE &gt;5%</v>
      </c>
      <c r="AB834" s="18" t="n">
        <f aca="false">IF(W834="DIMEC",S834,IF(W834="MEDCENTRO",U834,""))</f>
        <v>54</v>
      </c>
      <c r="AC834" s="18" t="n">
        <f aca="false">IF(AA834&lt;&gt;"COMPRAR",0,IF(AB834="",I834,MIN(I834,AB834)))</f>
        <v>0</v>
      </c>
      <c r="AD834" s="19" t="n">
        <f aca="false">IF(AC834&gt;0,AC834*V834,0)</f>
        <v>0</v>
      </c>
      <c r="AE834" s="19" t="n">
        <f aca="false">IF(AC834&gt;0,(M834-V834)*AC834,0)</f>
        <v>0</v>
      </c>
      <c r="AF834" s="16" t="str">
        <f aca="false">IF(AA834&lt;&gt;"COMPRAR","",IF(AB834="",IF(X834="","",IF(X834-V834&lt;0.01,"EMPATE TÉCNICO","")),IF(AB834&lt;I834,"ESTOQUE INSUFICIENTE",IF(X834="","",IF(X834-V834&lt;0.01,"EMPATE TÉCNICO","")))))</f>
        <v/>
      </c>
      <c r="AG834" s="16" t="s">
        <v>520</v>
      </c>
      <c r="AH834" s="16" t="s">
        <v>2106</v>
      </c>
    </row>
    <row r="835" customFormat="false" ht="15" hidden="false" customHeight="false" outlineLevel="0" collapsed="false">
      <c r="A835" s="16" t="s">
        <v>2689</v>
      </c>
      <c r="B835" s="17" t="s">
        <v>2690</v>
      </c>
      <c r="C835" s="16" t="s">
        <v>2691</v>
      </c>
      <c r="D835" s="16" t="s">
        <v>303</v>
      </c>
      <c r="E835" s="18" t="n">
        <v>1</v>
      </c>
      <c r="F835" s="16" t="s">
        <v>43</v>
      </c>
      <c r="G835" s="18" t="n">
        <v>1</v>
      </c>
      <c r="H835" s="16" t="n">
        <v>1.9</v>
      </c>
      <c r="I835" s="18" t="n">
        <v>4</v>
      </c>
      <c r="J835" s="19" t="n">
        <v>4.98</v>
      </c>
      <c r="K835" s="19" t="n">
        <v>4.98</v>
      </c>
      <c r="L835" s="19" t="n">
        <v>4.98</v>
      </c>
      <c r="M835" s="19" t="n">
        <f aca="false">IF(J835&gt;0,J835,K835)*E835</f>
        <v>4.98</v>
      </c>
      <c r="N835" s="20" t="n">
        <v>5.49</v>
      </c>
      <c r="O835" s="21" t="str">
        <f aca="false">IF(R835="","",ROUND(R835*(1-Premissas!$B$4),4))</f>
        <v/>
      </c>
      <c r="P835" s="22"/>
      <c r="Q835" s="22"/>
      <c r="R835" s="23"/>
      <c r="S835" s="24" t="n">
        <v>1320</v>
      </c>
      <c r="T835" s="24" t="n">
        <v>48</v>
      </c>
      <c r="U835" s="25"/>
      <c r="V835" s="19" t="n">
        <f aca="false">IF(COUNT(N835:Q835)=0,"",MIN(N835:Q835))</f>
        <v>5.49</v>
      </c>
      <c r="W835" s="16" t="str">
        <f aca="false">IF(V835="","",INDEX($N$4:$Q$4,MATCH(V835,N835:Q835,0)))</f>
        <v>DIMEC</v>
      </c>
      <c r="X835" s="19" t="str">
        <f aca="false">IF(COUNT(N835:Q835)&lt;2,"",SMALL(N835:Q835,2))</f>
        <v/>
      </c>
      <c r="Y835" s="26" t="n">
        <f aca="false">IF(OR(V835="",M835=0),"",V835/M835-1)</f>
        <v>0.102409638554217</v>
      </c>
      <c r="Z835" s="26" t="n">
        <f aca="false">IF(OR(V835="",L835=""),"",V835/(L835*E835)-1)</f>
        <v>0.102409638554217</v>
      </c>
      <c r="AA835" s="16" t="str">
        <f aca="false">IF(V835="","SEM OFERTA",IF(OR(Y835&gt;Premissas!$B$11,Y835&lt;Premissas!$B$12),"VERIFICAR - UNIDADE/EMBALAGEM",IF(Y835&gt;Premissas!$B$6,"NÃO COMPRAR - REAJUSTE &gt;5%","COMPRAR")))</f>
        <v>NÃO COMPRAR - REAJUSTE &gt;5%</v>
      </c>
      <c r="AB835" s="18" t="n">
        <f aca="false">IF(W835="DIMEC",S835,IF(W835="MEDCENTRO",U835,""))</f>
        <v>1320</v>
      </c>
      <c r="AC835" s="18" t="n">
        <f aca="false">IF(AA835&lt;&gt;"COMPRAR",0,IF(AB835="",I835,MIN(I835,AB835)))</f>
        <v>0</v>
      </c>
      <c r="AD835" s="19" t="n">
        <f aca="false">IF(AC835&gt;0,AC835*V835,0)</f>
        <v>0</v>
      </c>
      <c r="AE835" s="19" t="n">
        <f aca="false">IF(AC835&gt;0,(M835-V835)*AC835,0)</f>
        <v>0</v>
      </c>
      <c r="AF835" s="16" t="str">
        <f aca="false">IF(AA835&lt;&gt;"COMPRAR","",IF(AB835="",IF(X835="","",IF(X835-V835&lt;0.01,"EMPATE TÉCNICO","")),IF(AB835&lt;I835,"ESTOQUE INSUFICIENTE",IF(X835="","",IF(X835-V835&lt;0.01,"EMPATE TÉCNICO","")))))</f>
        <v/>
      </c>
      <c r="AG835" s="16" t="s">
        <v>304</v>
      </c>
      <c r="AH835" s="16" t="s">
        <v>2106</v>
      </c>
    </row>
    <row r="836" customFormat="false" ht="15" hidden="false" customHeight="false" outlineLevel="0" collapsed="false">
      <c r="A836" s="16" t="s">
        <v>2692</v>
      </c>
      <c r="B836" s="17" t="s">
        <v>2693</v>
      </c>
      <c r="C836" s="16" t="s">
        <v>2694</v>
      </c>
      <c r="D836" s="16" t="s">
        <v>1055</v>
      </c>
      <c r="E836" s="18" t="n">
        <v>1</v>
      </c>
      <c r="F836" s="16" t="s">
        <v>41</v>
      </c>
      <c r="G836" s="18" t="n">
        <v>12</v>
      </c>
      <c r="H836" s="16" t="n">
        <v>6.4</v>
      </c>
      <c r="I836" s="18" t="n">
        <v>5</v>
      </c>
      <c r="J836" s="19" t="n">
        <v>10.26</v>
      </c>
      <c r="K836" s="19" t="n">
        <v>10.26</v>
      </c>
      <c r="L836" s="19" t="n">
        <v>10.26</v>
      </c>
      <c r="M836" s="19" t="n">
        <f aca="false">IF(J836&gt;0,J836,K836)*E836</f>
        <v>10.26</v>
      </c>
      <c r="N836" s="20" t="n">
        <v>10.65</v>
      </c>
      <c r="O836" s="21" t="n">
        <f aca="false">IF(R836="","",ROUND(R836*(1-Premissas!$B$4),4))</f>
        <v>10.849</v>
      </c>
      <c r="P836" s="22"/>
      <c r="Q836" s="22"/>
      <c r="R836" s="23" t="n">
        <v>11.42</v>
      </c>
      <c r="S836" s="24" t="n">
        <v>201</v>
      </c>
      <c r="T836" s="24" t="n">
        <v>50</v>
      </c>
      <c r="U836" s="25" t="n">
        <v>118</v>
      </c>
      <c r="V836" s="19" t="n">
        <f aca="false">IF(COUNT(N836:Q836)=0,"",MIN(N836:Q836))</f>
        <v>10.65</v>
      </c>
      <c r="W836" s="16" t="str">
        <f aca="false">IF(V836="","",INDEX($N$4:$Q$4,MATCH(V836,N836:Q836,0)))</f>
        <v>DIMEC</v>
      </c>
      <c r="X836" s="19" t="n">
        <f aca="false">IF(COUNT(N836:Q836)&lt;2,"",SMALL(N836:Q836,2))</f>
        <v>10.849</v>
      </c>
      <c r="Y836" s="26" t="n">
        <f aca="false">IF(OR(V836="",M836=0),"",V836/M836-1)</f>
        <v>0.0380116959064327</v>
      </c>
      <c r="Z836" s="26" t="n">
        <f aca="false">IF(OR(V836="",L836=""),"",V836/(L836*E836)-1)</f>
        <v>0.0380116959064327</v>
      </c>
      <c r="AA836" s="16" t="str">
        <f aca="false">IF(V836="","SEM OFERTA",IF(OR(Y836&gt;Premissas!$B$11,Y836&lt;Premissas!$B$12),"VERIFICAR - UNIDADE/EMBALAGEM",IF(Y836&gt;Premissas!$B$6,"NÃO COMPRAR - REAJUSTE &gt;5%","COMPRAR")))</f>
        <v>COMPRAR</v>
      </c>
      <c r="AB836" s="18" t="n">
        <f aca="false">IF(W836="DIMEC",S836,IF(W836="MEDCENTRO",U836,""))</f>
        <v>201</v>
      </c>
      <c r="AC836" s="18" t="n">
        <f aca="false">IF(AA836&lt;&gt;"COMPRAR",0,IF(AB836="",I836,MIN(I836,AB836)))</f>
        <v>5</v>
      </c>
      <c r="AD836" s="19" t="n">
        <f aca="false">IF(AC836&gt;0,AC836*V836,0)</f>
        <v>53.25</v>
      </c>
      <c r="AE836" s="19" t="n">
        <f aca="false">IF(AC836&gt;0,(M836-V836)*AC836,0)</f>
        <v>-1.95</v>
      </c>
      <c r="AF836" s="16" t="str">
        <f aca="false">IF(AA836&lt;&gt;"COMPRAR","",IF(AB836="",IF(X836="","",IF(X836-V836&lt;0.01,"EMPATE TÉCNICO","")),IF(AB836&lt;I836,"ESTOQUE INSUFICIENTE",IF(X836="","",IF(X836-V836&lt;0.01,"EMPATE TÉCNICO","")))))</f>
        <v/>
      </c>
      <c r="AG836" s="16" t="s">
        <v>304</v>
      </c>
      <c r="AH836" s="16" t="s">
        <v>2106</v>
      </c>
    </row>
    <row r="837" customFormat="false" ht="15" hidden="false" customHeight="false" outlineLevel="0" collapsed="false">
      <c r="A837" s="16" t="s">
        <v>2695</v>
      </c>
      <c r="B837" s="17" t="s">
        <v>2696</v>
      </c>
      <c r="C837" s="16" t="s">
        <v>2697</v>
      </c>
      <c r="D837" s="16" t="s">
        <v>1055</v>
      </c>
      <c r="E837" s="18" t="n">
        <v>1</v>
      </c>
      <c r="F837" s="16" t="s">
        <v>43</v>
      </c>
      <c r="G837" s="18" t="n">
        <v>2</v>
      </c>
      <c r="H837" s="16" t="n">
        <v>0.9</v>
      </c>
      <c r="I837" s="18" t="n">
        <v>1</v>
      </c>
      <c r="J837" s="19" t="n">
        <v>8.26</v>
      </c>
      <c r="K837" s="19" t="n">
        <v>8.26</v>
      </c>
      <c r="L837" s="19" t="n">
        <v>7.91</v>
      </c>
      <c r="M837" s="19" t="n">
        <f aca="false">IF(J837&gt;0,J837,K837)*E837</f>
        <v>8.26</v>
      </c>
      <c r="N837" s="20" t="n">
        <v>8.26</v>
      </c>
      <c r="O837" s="21" t="str">
        <f aca="false">IF(R837="","",ROUND(R837*(1-Premissas!$B$4),4))</f>
        <v/>
      </c>
      <c r="P837" s="22"/>
      <c r="Q837" s="22"/>
      <c r="R837" s="23"/>
      <c r="S837" s="24" t="n">
        <v>199</v>
      </c>
      <c r="T837" s="24" t="n">
        <v>50</v>
      </c>
      <c r="U837" s="25"/>
      <c r="V837" s="19" t="n">
        <f aca="false">IF(COUNT(N837:Q837)=0,"",MIN(N837:Q837))</f>
        <v>8.26</v>
      </c>
      <c r="W837" s="16" t="str">
        <f aca="false">IF(V837="","",INDEX($N$4:$Q$4,MATCH(V837,N837:Q837,0)))</f>
        <v>DIMEC</v>
      </c>
      <c r="X837" s="19" t="str">
        <f aca="false">IF(COUNT(N837:Q837)&lt;2,"",SMALL(N837:Q837,2))</f>
        <v/>
      </c>
      <c r="Y837" s="26" t="n">
        <f aca="false">IF(OR(V837="",M837=0),"",V837/M837-1)</f>
        <v>0</v>
      </c>
      <c r="Z837" s="26" t="n">
        <f aca="false">IF(OR(V837="",L837=""),"",V837/(L837*E837)-1)</f>
        <v>0.0442477876106193</v>
      </c>
      <c r="AA837" s="16" t="str">
        <f aca="false">IF(V837="","SEM OFERTA",IF(OR(Y837&gt;Premissas!$B$11,Y837&lt;Premissas!$B$12),"VERIFICAR - UNIDADE/EMBALAGEM",IF(Y837&gt;Premissas!$B$6,"NÃO COMPRAR - REAJUSTE &gt;5%","COMPRAR")))</f>
        <v>COMPRAR</v>
      </c>
      <c r="AB837" s="18" t="n">
        <f aca="false">IF(W837="DIMEC",S837,IF(W837="MEDCENTRO",U837,""))</f>
        <v>199</v>
      </c>
      <c r="AC837" s="18" t="n">
        <f aca="false">IF(AA837&lt;&gt;"COMPRAR",0,IF(AB837="",I837,MIN(I837,AB837)))</f>
        <v>1</v>
      </c>
      <c r="AD837" s="19" t="n">
        <f aca="false">IF(AC837&gt;0,AC837*V837,0)</f>
        <v>8.26</v>
      </c>
      <c r="AE837" s="19" t="n">
        <f aca="false">IF(AC837&gt;0,(M837-V837)*AC837,0)</f>
        <v>0</v>
      </c>
      <c r="AF837" s="16" t="str">
        <f aca="false">IF(AA837&lt;&gt;"COMPRAR","",IF(AB837="",IF(X837="","",IF(X837-V837&lt;0.01,"EMPATE TÉCNICO","")),IF(AB837&lt;I837,"ESTOQUE INSUFICIENTE",IF(X837="","",IF(X837-V837&lt;0.01,"EMPATE TÉCNICO","")))))</f>
        <v/>
      </c>
      <c r="AG837" s="16" t="s">
        <v>304</v>
      </c>
      <c r="AH837" s="16" t="s">
        <v>2106</v>
      </c>
    </row>
    <row r="838" customFormat="false" ht="15" hidden="false" customHeight="false" outlineLevel="0" collapsed="false">
      <c r="A838" s="16" t="s">
        <v>2698</v>
      </c>
      <c r="B838" s="17" t="s">
        <v>2699</v>
      </c>
      <c r="C838" s="16" t="s">
        <v>2700</v>
      </c>
      <c r="D838" s="16" t="s">
        <v>2701</v>
      </c>
      <c r="E838" s="18" t="n">
        <v>1</v>
      </c>
      <c r="F838" s="16" t="s">
        <v>43</v>
      </c>
      <c r="G838" s="18" t="n">
        <v>2</v>
      </c>
      <c r="H838" s="16" t="n">
        <v>1.1</v>
      </c>
      <c r="I838" s="18" t="n">
        <v>1</v>
      </c>
      <c r="J838" s="19" t="n">
        <v>10.3</v>
      </c>
      <c r="K838" s="19" t="n">
        <v>10.3</v>
      </c>
      <c r="L838" s="19" t="n">
        <v>10.3</v>
      </c>
      <c r="M838" s="19" t="n">
        <f aca="false">IF(J838&gt;0,J838,K838)*E838</f>
        <v>10.3</v>
      </c>
      <c r="N838" s="20" t="n">
        <v>10.3</v>
      </c>
      <c r="O838" s="21" t="str">
        <f aca="false">IF(R838="","",ROUND(R838*(1-Premissas!$B$4),4))</f>
        <v/>
      </c>
      <c r="P838" s="22"/>
      <c r="Q838" s="22"/>
      <c r="R838" s="23"/>
      <c r="S838" s="24" t="n">
        <v>464</v>
      </c>
      <c r="T838" s="24" t="n">
        <v>85</v>
      </c>
      <c r="U838" s="25"/>
      <c r="V838" s="19" t="n">
        <f aca="false">IF(COUNT(N838:Q838)=0,"",MIN(N838:Q838))</f>
        <v>10.3</v>
      </c>
      <c r="W838" s="16" t="str">
        <f aca="false">IF(V838="","",INDEX($N$4:$Q$4,MATCH(V838,N838:Q838,0)))</f>
        <v>DIMEC</v>
      </c>
      <c r="X838" s="19" t="str">
        <f aca="false">IF(COUNT(N838:Q838)&lt;2,"",SMALL(N838:Q838,2))</f>
        <v/>
      </c>
      <c r="Y838" s="26" t="n">
        <f aca="false">IF(OR(V838="",M838=0),"",V838/M838-1)</f>
        <v>0</v>
      </c>
      <c r="Z838" s="26" t="n">
        <f aca="false">IF(OR(V838="",L838=""),"",V838/(L838*E838)-1)</f>
        <v>0</v>
      </c>
      <c r="AA838" s="16" t="str">
        <f aca="false">IF(V838="","SEM OFERTA",IF(OR(Y838&gt;Premissas!$B$11,Y838&lt;Premissas!$B$12),"VERIFICAR - UNIDADE/EMBALAGEM",IF(Y838&gt;Premissas!$B$6,"NÃO COMPRAR - REAJUSTE &gt;5%","COMPRAR")))</f>
        <v>COMPRAR</v>
      </c>
      <c r="AB838" s="18" t="n">
        <f aca="false">IF(W838="DIMEC",S838,IF(W838="MEDCENTRO",U838,""))</f>
        <v>464</v>
      </c>
      <c r="AC838" s="18" t="n">
        <f aca="false">IF(AA838&lt;&gt;"COMPRAR",0,IF(AB838="",I838,MIN(I838,AB838)))</f>
        <v>1</v>
      </c>
      <c r="AD838" s="19" t="n">
        <f aca="false">IF(AC838&gt;0,AC838*V838,0)</f>
        <v>10.3</v>
      </c>
      <c r="AE838" s="19" t="n">
        <f aca="false">IF(AC838&gt;0,(M838-V838)*AC838,0)</f>
        <v>0</v>
      </c>
      <c r="AF838" s="16" t="str">
        <f aca="false">IF(AA838&lt;&gt;"COMPRAR","",IF(AB838="",IF(X838="","",IF(X838-V838&lt;0.01,"EMPATE TÉCNICO","")),IF(AB838&lt;I838,"ESTOQUE INSUFICIENTE",IF(X838="","",IF(X838-V838&lt;0.01,"EMPATE TÉCNICO","")))))</f>
        <v/>
      </c>
      <c r="AG838" s="16" t="s">
        <v>482</v>
      </c>
      <c r="AH838" s="16" t="s">
        <v>2106</v>
      </c>
    </row>
    <row r="839" customFormat="false" ht="15" hidden="false" customHeight="false" outlineLevel="0" collapsed="false">
      <c r="A839" s="16" t="s">
        <v>2702</v>
      </c>
      <c r="B839" s="17" t="s">
        <v>2703</v>
      </c>
      <c r="C839" s="16" t="s">
        <v>2704</v>
      </c>
      <c r="D839" s="16" t="s">
        <v>1736</v>
      </c>
      <c r="E839" s="18" t="n">
        <v>1</v>
      </c>
      <c r="F839" s="16" t="s">
        <v>41</v>
      </c>
      <c r="G839" s="18" t="n">
        <v>5</v>
      </c>
      <c r="H839" s="16" t="n">
        <v>5.4</v>
      </c>
      <c r="I839" s="18" t="n">
        <v>9</v>
      </c>
      <c r="J839" s="19" t="n">
        <v>0</v>
      </c>
      <c r="K839" s="19" t="n">
        <v>11.99</v>
      </c>
      <c r="L839" s="19"/>
      <c r="M839" s="19" t="n">
        <f aca="false">IF(J839&gt;0,J839,K839)*E839</f>
        <v>11.99</v>
      </c>
      <c r="N839" s="20" t="n">
        <v>11.4769</v>
      </c>
      <c r="O839" s="21" t="str">
        <f aca="false">IF(R839="","",ROUND(R839*(1-Premissas!$B$4),4))</f>
        <v/>
      </c>
      <c r="P839" s="22"/>
      <c r="Q839" s="22"/>
      <c r="R839" s="23"/>
      <c r="S839" s="24" t="n">
        <v>318</v>
      </c>
      <c r="T839" s="24" t="n">
        <v>30</v>
      </c>
      <c r="U839" s="25"/>
      <c r="V839" s="19" t="n">
        <f aca="false">IF(COUNT(N839:Q839)=0,"",MIN(N839:Q839))</f>
        <v>11.4769</v>
      </c>
      <c r="W839" s="16" t="str">
        <f aca="false">IF(V839="","",INDEX($N$4:$Q$4,MATCH(V839,N839:Q839,0)))</f>
        <v>DIMEC</v>
      </c>
      <c r="X839" s="19" t="str">
        <f aca="false">IF(COUNT(N839:Q839)&lt;2,"",SMALL(N839:Q839,2))</f>
        <v/>
      </c>
      <c r="Y839" s="26" t="n">
        <f aca="false">IF(OR(V839="",M839=0),"",V839/M839-1)</f>
        <v>-0.0427939949958298</v>
      </c>
      <c r="Z839" s="26" t="str">
        <f aca="false">IF(OR(V839="",L839=""),"",V839/(L839*E839)-1)</f>
        <v/>
      </c>
      <c r="AA839" s="16" t="str">
        <f aca="false">IF(V839="","SEM OFERTA",IF(OR(Y839&gt;Premissas!$B$11,Y839&lt;Premissas!$B$12),"VERIFICAR - UNIDADE/EMBALAGEM",IF(Y839&gt;Premissas!$B$6,"NÃO COMPRAR - REAJUSTE &gt;5%","COMPRAR")))</f>
        <v>COMPRAR</v>
      </c>
      <c r="AB839" s="18" t="n">
        <f aca="false">IF(W839="DIMEC",S839,IF(W839="MEDCENTRO",U839,""))</f>
        <v>318</v>
      </c>
      <c r="AC839" s="18" t="n">
        <f aca="false">IF(AA839&lt;&gt;"COMPRAR",0,IF(AB839="",I839,MIN(I839,AB839)))</f>
        <v>9</v>
      </c>
      <c r="AD839" s="19" t="n">
        <f aca="false">IF(AC839&gt;0,AC839*V839,0)</f>
        <v>103.2921</v>
      </c>
      <c r="AE839" s="19" t="n">
        <f aca="false">IF(AC839&gt;0,(M839-V839)*AC839,0)</f>
        <v>4.6179</v>
      </c>
      <c r="AF839" s="16" t="str">
        <f aca="false">IF(AA839&lt;&gt;"COMPRAR","",IF(AB839="",IF(X839="","",IF(X839-V839&lt;0.01,"EMPATE TÉCNICO","")),IF(AB839&lt;I839,"ESTOQUE INSUFICIENTE",IF(X839="","",IF(X839-V839&lt;0.01,"EMPATE TÉCNICO","")))))</f>
        <v/>
      </c>
      <c r="AG839" s="16"/>
      <c r="AH839" s="16" t="s">
        <v>2106</v>
      </c>
    </row>
    <row r="840" customFormat="false" ht="15" hidden="false" customHeight="false" outlineLevel="0" collapsed="false">
      <c r="A840" s="16" t="s">
        <v>2705</v>
      </c>
      <c r="B840" s="17" t="s">
        <v>2706</v>
      </c>
      <c r="C840" s="16" t="s">
        <v>2707</v>
      </c>
      <c r="D840" s="16" t="s">
        <v>2239</v>
      </c>
      <c r="E840" s="18" t="n">
        <v>1</v>
      </c>
      <c r="F840" s="16" t="s">
        <v>43</v>
      </c>
      <c r="G840" s="18" t="n">
        <v>0</v>
      </c>
      <c r="H840" s="16" t="n">
        <v>0.9</v>
      </c>
      <c r="I840" s="18" t="n">
        <v>3</v>
      </c>
      <c r="J840" s="19" t="n">
        <v>2.53</v>
      </c>
      <c r="K840" s="19" t="n">
        <v>2.53</v>
      </c>
      <c r="L840" s="19" t="n">
        <v>2.53</v>
      </c>
      <c r="M840" s="19" t="n">
        <f aca="false">IF(J840&gt;0,J840,K840)*E840</f>
        <v>2.53</v>
      </c>
      <c r="N840" s="20" t="n">
        <v>2.9</v>
      </c>
      <c r="O840" s="21" t="str">
        <f aca="false">IF(R840="","",ROUND(R840*(1-Premissas!$B$4),4))</f>
        <v/>
      </c>
      <c r="P840" s="22"/>
      <c r="Q840" s="22"/>
      <c r="R840" s="23"/>
      <c r="S840" s="24" t="n">
        <v>43</v>
      </c>
      <c r="T840" s="24" t="n">
        <v>66</v>
      </c>
      <c r="U840" s="25"/>
      <c r="V840" s="19" t="n">
        <f aca="false">IF(COUNT(N840:Q840)=0,"",MIN(N840:Q840))</f>
        <v>2.9</v>
      </c>
      <c r="W840" s="16" t="str">
        <f aca="false">IF(V840="","",INDEX($N$4:$Q$4,MATCH(V840,N840:Q840,0)))</f>
        <v>DIMEC</v>
      </c>
      <c r="X840" s="19" t="str">
        <f aca="false">IF(COUNT(N840:Q840)&lt;2,"",SMALL(N840:Q840,2))</f>
        <v/>
      </c>
      <c r="Y840" s="26" t="n">
        <f aca="false">IF(OR(V840="",M840=0),"",V840/M840-1)</f>
        <v>0.146245059288538</v>
      </c>
      <c r="Z840" s="26" t="n">
        <f aca="false">IF(OR(V840="",L840=""),"",V840/(L840*E840)-1)</f>
        <v>0.146245059288538</v>
      </c>
      <c r="AA840" s="16" t="str">
        <f aca="false">IF(V840="","SEM OFERTA",IF(OR(Y840&gt;Premissas!$B$11,Y840&lt;Premissas!$B$12),"VERIFICAR - UNIDADE/EMBALAGEM",IF(Y840&gt;Premissas!$B$6,"NÃO COMPRAR - REAJUSTE &gt;5%","COMPRAR")))</f>
        <v>NÃO COMPRAR - REAJUSTE &gt;5%</v>
      </c>
      <c r="AB840" s="18" t="n">
        <f aca="false">IF(W840="DIMEC",S840,IF(W840="MEDCENTRO",U840,""))</f>
        <v>43</v>
      </c>
      <c r="AC840" s="18" t="n">
        <f aca="false">IF(AA840&lt;&gt;"COMPRAR",0,IF(AB840="",I840,MIN(I840,AB840)))</f>
        <v>0</v>
      </c>
      <c r="AD840" s="19" t="n">
        <f aca="false">IF(AC840&gt;0,AC840*V840,0)</f>
        <v>0</v>
      </c>
      <c r="AE840" s="19" t="n">
        <f aca="false">IF(AC840&gt;0,(M840-V840)*AC840,0)</f>
        <v>0</v>
      </c>
      <c r="AF840" s="16" t="str">
        <f aca="false">IF(AA840&lt;&gt;"COMPRAR","",IF(AB840="",IF(X840="","",IF(X840-V840&lt;0.01,"EMPATE TÉCNICO","")),IF(AB840&lt;I840,"ESTOQUE INSUFICIENTE",IF(X840="","",IF(X840-V840&lt;0.01,"EMPATE TÉCNICO","")))))</f>
        <v/>
      </c>
      <c r="AG840" s="16" t="s">
        <v>304</v>
      </c>
      <c r="AH840" s="16" t="s">
        <v>2106</v>
      </c>
    </row>
    <row r="841" customFormat="false" ht="15" hidden="false" customHeight="false" outlineLevel="0" collapsed="false">
      <c r="A841" s="16" t="s">
        <v>2708</v>
      </c>
      <c r="B841" s="17" t="s">
        <v>2709</v>
      </c>
      <c r="C841" s="16" t="s">
        <v>2710</v>
      </c>
      <c r="D841" s="16" t="s">
        <v>2049</v>
      </c>
      <c r="E841" s="18" t="n">
        <v>1</v>
      </c>
      <c r="F841" s="16" t="s">
        <v>41</v>
      </c>
      <c r="G841" s="18" t="n">
        <v>19</v>
      </c>
      <c r="H841" s="16" t="n">
        <v>11.8</v>
      </c>
      <c r="I841" s="18" t="n">
        <v>12</v>
      </c>
      <c r="J841" s="19" t="n">
        <v>8.89</v>
      </c>
      <c r="K841" s="19" t="n">
        <v>8.89</v>
      </c>
      <c r="L841" s="19" t="n">
        <v>8.89</v>
      </c>
      <c r="M841" s="19" t="n">
        <f aca="false">IF(J841&gt;0,J841,K841)*E841</f>
        <v>8.89</v>
      </c>
      <c r="N841" s="20" t="n">
        <v>11.75</v>
      </c>
      <c r="O841" s="21" t="str">
        <f aca="false">IF(R841="","",ROUND(R841*(1-Premissas!$B$4),4))</f>
        <v/>
      </c>
      <c r="P841" s="22"/>
      <c r="Q841" s="22"/>
      <c r="R841" s="23"/>
      <c r="S841" s="24" t="n">
        <v>340</v>
      </c>
      <c r="T841" s="24" t="n">
        <v>100</v>
      </c>
      <c r="U841" s="25"/>
      <c r="V841" s="19" t="n">
        <f aca="false">IF(COUNT(N841:Q841)=0,"",MIN(N841:Q841))</f>
        <v>11.75</v>
      </c>
      <c r="W841" s="16" t="str">
        <f aca="false">IF(V841="","",INDEX($N$4:$Q$4,MATCH(V841,N841:Q841,0)))</f>
        <v>DIMEC</v>
      </c>
      <c r="X841" s="19" t="str">
        <f aca="false">IF(COUNT(N841:Q841)&lt;2,"",SMALL(N841:Q841,2))</f>
        <v/>
      </c>
      <c r="Y841" s="26" t="n">
        <f aca="false">IF(OR(V841="",M841=0),"",V841/M841-1)</f>
        <v>0.321709786276715</v>
      </c>
      <c r="Z841" s="26" t="n">
        <f aca="false">IF(OR(V841="",L841=""),"",V841/(L841*E841)-1)</f>
        <v>0.321709786276715</v>
      </c>
      <c r="AA841" s="16" t="str">
        <f aca="false">IF(V841="","SEM OFERTA",IF(OR(Y841&gt;Premissas!$B$11,Y841&lt;Premissas!$B$12),"VERIFICAR - UNIDADE/EMBALAGEM",IF(Y841&gt;Premissas!$B$6,"NÃO COMPRAR - REAJUSTE &gt;5%","COMPRAR")))</f>
        <v>NÃO COMPRAR - REAJUSTE &gt;5%</v>
      </c>
      <c r="AB841" s="18" t="n">
        <f aca="false">IF(W841="DIMEC",S841,IF(W841="MEDCENTRO",U841,""))</f>
        <v>340</v>
      </c>
      <c r="AC841" s="18" t="n">
        <f aca="false">IF(AA841&lt;&gt;"COMPRAR",0,IF(AB841="",I841,MIN(I841,AB841)))</f>
        <v>0</v>
      </c>
      <c r="AD841" s="19" t="n">
        <f aca="false">IF(AC841&gt;0,AC841*V841,0)</f>
        <v>0</v>
      </c>
      <c r="AE841" s="19" t="n">
        <f aca="false">IF(AC841&gt;0,(M841-V841)*AC841,0)</f>
        <v>0</v>
      </c>
      <c r="AF841" s="16" t="str">
        <f aca="false">IF(AA841&lt;&gt;"COMPRAR","",IF(AB841="",IF(X841="","",IF(X841-V841&lt;0.01,"EMPATE TÉCNICO","")),IF(AB841&lt;I841,"ESTOQUE INSUFICIENTE",IF(X841="","",IF(X841-V841&lt;0.01,"EMPATE TÉCNICO","")))))</f>
        <v/>
      </c>
      <c r="AG841" s="16" t="s">
        <v>490</v>
      </c>
      <c r="AH841" s="16" t="s">
        <v>2106</v>
      </c>
    </row>
    <row r="842" customFormat="false" ht="15" hidden="false" customHeight="false" outlineLevel="0" collapsed="false">
      <c r="A842" s="16" t="s">
        <v>2711</v>
      </c>
      <c r="B842" s="17" t="s">
        <v>2712</v>
      </c>
      <c r="C842" s="16" t="s">
        <v>2713</v>
      </c>
      <c r="D842" s="16" t="s">
        <v>762</v>
      </c>
      <c r="E842" s="18" t="n">
        <v>1</v>
      </c>
      <c r="F842" s="16" t="s">
        <v>41</v>
      </c>
      <c r="G842" s="18" t="n">
        <v>69</v>
      </c>
      <c r="H842" s="16" t="n">
        <v>55.5</v>
      </c>
      <c r="I842" s="18" t="n">
        <v>74</v>
      </c>
      <c r="J842" s="19" t="n">
        <v>2.09</v>
      </c>
      <c r="K842" s="19" t="n">
        <v>2.09</v>
      </c>
      <c r="L842" s="19" t="n">
        <v>2.09</v>
      </c>
      <c r="M842" s="19" t="n">
        <f aca="false">IF(J842&gt;0,J842,K842)*E842</f>
        <v>2.09</v>
      </c>
      <c r="N842" s="20" t="n">
        <v>2.69</v>
      </c>
      <c r="O842" s="21" t="str">
        <f aca="false">IF(R842="","",ROUND(R842*(1-Premissas!$B$4),4))</f>
        <v/>
      </c>
      <c r="P842" s="22"/>
      <c r="Q842" s="22"/>
      <c r="R842" s="23"/>
      <c r="S842" s="24" t="n">
        <v>2665</v>
      </c>
      <c r="T842" s="24" t="n">
        <v>200</v>
      </c>
      <c r="U842" s="25"/>
      <c r="V842" s="19" t="n">
        <f aca="false">IF(COUNT(N842:Q842)=0,"",MIN(N842:Q842))</f>
        <v>2.69</v>
      </c>
      <c r="W842" s="16" t="str">
        <f aca="false">IF(V842="","",INDEX($N$4:$Q$4,MATCH(V842,N842:Q842,0)))</f>
        <v>DIMEC</v>
      </c>
      <c r="X842" s="19" t="str">
        <f aca="false">IF(COUNT(N842:Q842)&lt;2,"",SMALL(N842:Q842,2))</f>
        <v/>
      </c>
      <c r="Y842" s="26" t="n">
        <f aca="false">IF(OR(V842="",M842=0),"",V842/M842-1)</f>
        <v>0.287081339712919</v>
      </c>
      <c r="Z842" s="26" t="n">
        <f aca="false">IF(OR(V842="",L842=""),"",V842/(L842*E842)-1)</f>
        <v>0.287081339712919</v>
      </c>
      <c r="AA842" s="16" t="str">
        <f aca="false">IF(V842="","SEM OFERTA",IF(OR(Y842&gt;Premissas!$B$11,Y842&lt;Premissas!$B$12),"VERIFICAR - UNIDADE/EMBALAGEM",IF(Y842&gt;Premissas!$B$6,"NÃO COMPRAR - REAJUSTE &gt;5%","COMPRAR")))</f>
        <v>NÃO COMPRAR - REAJUSTE &gt;5%</v>
      </c>
      <c r="AB842" s="18" t="n">
        <f aca="false">IF(W842="DIMEC",S842,IF(W842="MEDCENTRO",U842,""))</f>
        <v>2665</v>
      </c>
      <c r="AC842" s="18" t="n">
        <f aca="false">IF(AA842&lt;&gt;"COMPRAR",0,IF(AB842="",I842,MIN(I842,AB842)))</f>
        <v>0</v>
      </c>
      <c r="AD842" s="19" t="n">
        <f aca="false">IF(AC842&gt;0,AC842*V842,0)</f>
        <v>0</v>
      </c>
      <c r="AE842" s="19" t="n">
        <f aca="false">IF(AC842&gt;0,(M842-V842)*AC842,0)</f>
        <v>0</v>
      </c>
      <c r="AF842" s="16" t="str">
        <f aca="false">IF(AA842&lt;&gt;"COMPRAR","",IF(AB842="",IF(X842="","",IF(X842-V842&lt;0.01,"EMPATE TÉCNICO","")),IF(AB842&lt;I842,"ESTOQUE INSUFICIENTE",IF(X842="","",IF(X842-V842&lt;0.01,"EMPATE TÉCNICO","")))))</f>
        <v/>
      </c>
      <c r="AG842" s="16" t="s">
        <v>763</v>
      </c>
      <c r="AH842" s="16" t="s">
        <v>2106</v>
      </c>
    </row>
    <row r="843" customFormat="false" ht="15" hidden="false" customHeight="false" outlineLevel="0" collapsed="false">
      <c r="A843" s="16" t="s">
        <v>2714</v>
      </c>
      <c r="B843" s="17" t="s">
        <v>2715</v>
      </c>
      <c r="C843" s="16" t="s">
        <v>2716</v>
      </c>
      <c r="D843" s="16" t="s">
        <v>417</v>
      </c>
      <c r="E843" s="18" t="n">
        <v>1</v>
      </c>
      <c r="F843" s="16" t="s">
        <v>41</v>
      </c>
      <c r="G843" s="18" t="n">
        <v>6</v>
      </c>
      <c r="H843" s="16" t="n">
        <v>4.6</v>
      </c>
      <c r="I843" s="18" t="n">
        <v>6</v>
      </c>
      <c r="J843" s="19" t="n">
        <v>6.314</v>
      </c>
      <c r="K843" s="19" t="n">
        <v>6.314</v>
      </c>
      <c r="L843" s="19" t="n">
        <v>6.314</v>
      </c>
      <c r="M843" s="19" t="n">
        <f aca="false">IF(J843&gt;0,J843,K843)*E843</f>
        <v>6.314</v>
      </c>
      <c r="N843" s="20" t="n">
        <v>7.37</v>
      </c>
      <c r="O843" s="21" t="str">
        <f aca="false">IF(R843="","",ROUND(R843*(1-Premissas!$B$4),4))</f>
        <v/>
      </c>
      <c r="P843" s="22"/>
      <c r="Q843" s="22"/>
      <c r="R843" s="23"/>
      <c r="S843" s="24" t="n">
        <v>525</v>
      </c>
      <c r="T843" s="24" t="n">
        <v>70</v>
      </c>
      <c r="U843" s="25"/>
      <c r="V843" s="19" t="n">
        <f aca="false">IF(COUNT(N843:Q843)=0,"",MIN(N843:Q843))</f>
        <v>7.37</v>
      </c>
      <c r="W843" s="16" t="str">
        <f aca="false">IF(V843="","",INDEX($N$4:$Q$4,MATCH(V843,N843:Q843,0)))</f>
        <v>DIMEC</v>
      </c>
      <c r="X843" s="19" t="str">
        <f aca="false">IF(COUNT(N843:Q843)&lt;2,"",SMALL(N843:Q843,2))</f>
        <v/>
      </c>
      <c r="Y843" s="26" t="n">
        <f aca="false">IF(OR(V843="",M843=0),"",V843/M843-1)</f>
        <v>0.167247386759582</v>
      </c>
      <c r="Z843" s="26" t="n">
        <f aca="false">IF(OR(V843="",L843=""),"",V843/(L843*E843)-1)</f>
        <v>0.167247386759582</v>
      </c>
      <c r="AA843" s="16" t="str">
        <f aca="false">IF(V843="","SEM OFERTA",IF(OR(Y843&gt;Premissas!$B$11,Y843&lt;Premissas!$B$12),"VERIFICAR - UNIDADE/EMBALAGEM",IF(Y843&gt;Premissas!$B$6,"NÃO COMPRAR - REAJUSTE &gt;5%","COMPRAR")))</f>
        <v>NÃO COMPRAR - REAJUSTE &gt;5%</v>
      </c>
      <c r="AB843" s="18" t="n">
        <f aca="false">IF(W843="DIMEC",S843,IF(W843="MEDCENTRO",U843,""))</f>
        <v>525</v>
      </c>
      <c r="AC843" s="18" t="n">
        <f aca="false">IF(AA843&lt;&gt;"COMPRAR",0,IF(AB843="",I843,MIN(I843,AB843)))</f>
        <v>0</v>
      </c>
      <c r="AD843" s="19" t="n">
        <f aca="false">IF(AC843&gt;0,AC843*V843,0)</f>
        <v>0</v>
      </c>
      <c r="AE843" s="19" t="n">
        <f aca="false">IF(AC843&gt;0,(M843-V843)*AC843,0)</f>
        <v>0</v>
      </c>
      <c r="AF843" s="16" t="str">
        <f aca="false">IF(AA843&lt;&gt;"COMPRAR","",IF(AB843="",IF(X843="","",IF(X843-V843&lt;0.01,"EMPATE TÉCNICO","")),IF(AB843&lt;I843,"ESTOQUE INSUFICIENTE",IF(X843="","",IF(X843-V843&lt;0.01,"EMPATE TÉCNICO","")))))</f>
        <v/>
      </c>
      <c r="AG843" s="16" t="s">
        <v>418</v>
      </c>
      <c r="AH843" s="16" t="s">
        <v>2106</v>
      </c>
    </row>
    <row r="844" customFormat="false" ht="15" hidden="false" customHeight="false" outlineLevel="0" collapsed="false">
      <c r="A844" s="16" t="s">
        <v>2717</v>
      </c>
      <c r="B844" s="17" t="s">
        <v>2718</v>
      </c>
      <c r="C844" s="16" t="s">
        <v>2719</v>
      </c>
      <c r="D844" s="16" t="s">
        <v>463</v>
      </c>
      <c r="E844" s="18" t="n">
        <v>1</v>
      </c>
      <c r="F844" s="16" t="s">
        <v>42</v>
      </c>
      <c r="G844" s="18" t="n">
        <v>0</v>
      </c>
      <c r="H844" s="16" t="n">
        <v>2.4</v>
      </c>
      <c r="I844" s="18" t="n">
        <v>7</v>
      </c>
      <c r="J844" s="19" t="n">
        <v>9.12</v>
      </c>
      <c r="K844" s="19" t="n">
        <v>9.12</v>
      </c>
      <c r="L844" s="19" t="n">
        <v>9.12</v>
      </c>
      <c r="M844" s="19" t="n">
        <f aca="false">IF(J844&gt;0,J844,K844)*E844</f>
        <v>9.12</v>
      </c>
      <c r="N844" s="20" t="n">
        <v>9.12</v>
      </c>
      <c r="O844" s="21" t="n">
        <f aca="false">IF(R844="","",ROUND(R844*(1-Premissas!$B$4),4))</f>
        <v>9.747</v>
      </c>
      <c r="P844" s="22"/>
      <c r="Q844" s="22"/>
      <c r="R844" s="23" t="n">
        <v>10.26</v>
      </c>
      <c r="S844" s="24" t="n">
        <v>2634</v>
      </c>
      <c r="T844" s="24" t="n">
        <v>50</v>
      </c>
      <c r="U844" s="25" t="n">
        <v>526</v>
      </c>
      <c r="V844" s="19" t="n">
        <f aca="false">IF(COUNT(N844:Q844)=0,"",MIN(N844:Q844))</f>
        <v>9.12</v>
      </c>
      <c r="W844" s="16" t="str">
        <f aca="false">IF(V844="","",INDEX($N$4:$Q$4,MATCH(V844,N844:Q844,0)))</f>
        <v>DIMEC</v>
      </c>
      <c r="X844" s="19" t="n">
        <f aca="false">IF(COUNT(N844:Q844)&lt;2,"",SMALL(N844:Q844,2))</f>
        <v>9.747</v>
      </c>
      <c r="Y844" s="26" t="n">
        <f aca="false">IF(OR(V844="",M844=0),"",V844/M844-1)</f>
        <v>0</v>
      </c>
      <c r="Z844" s="26" t="n">
        <f aca="false">IF(OR(V844="",L844=""),"",V844/(L844*E844)-1)</f>
        <v>0</v>
      </c>
      <c r="AA844" s="16" t="str">
        <f aca="false">IF(V844="","SEM OFERTA",IF(OR(Y844&gt;Premissas!$B$11,Y844&lt;Premissas!$B$12),"VERIFICAR - UNIDADE/EMBALAGEM",IF(Y844&gt;Premissas!$B$6,"NÃO COMPRAR - REAJUSTE &gt;5%","COMPRAR")))</f>
        <v>COMPRAR</v>
      </c>
      <c r="AB844" s="18" t="n">
        <f aca="false">IF(W844="DIMEC",S844,IF(W844="MEDCENTRO",U844,""))</f>
        <v>2634</v>
      </c>
      <c r="AC844" s="18" t="n">
        <f aca="false">IF(AA844&lt;&gt;"COMPRAR",0,IF(AB844="",I844,MIN(I844,AB844)))</f>
        <v>7</v>
      </c>
      <c r="AD844" s="19" t="n">
        <f aca="false">IF(AC844&gt;0,AC844*V844,0)</f>
        <v>63.84</v>
      </c>
      <c r="AE844" s="19" t="n">
        <f aca="false">IF(AC844&gt;0,(M844-V844)*AC844,0)</f>
        <v>0</v>
      </c>
      <c r="AF844" s="16" t="str">
        <f aca="false">IF(AA844&lt;&gt;"COMPRAR","",IF(AB844="",IF(X844="","",IF(X844-V844&lt;0.01,"EMPATE TÉCNICO","")),IF(AB844&lt;I844,"ESTOQUE INSUFICIENTE",IF(X844="","",IF(X844-V844&lt;0.01,"EMPATE TÉCNICO","")))))</f>
        <v/>
      </c>
      <c r="AG844" s="16" t="s">
        <v>304</v>
      </c>
      <c r="AH844" s="16" t="s">
        <v>2106</v>
      </c>
    </row>
    <row r="845" customFormat="false" ht="15" hidden="false" customHeight="false" outlineLevel="0" collapsed="false">
      <c r="A845" s="16" t="s">
        <v>2720</v>
      </c>
      <c r="B845" s="17" t="s">
        <v>2721</v>
      </c>
      <c r="C845" s="16" t="s">
        <v>2722</v>
      </c>
      <c r="D845" s="16" t="s">
        <v>1055</v>
      </c>
      <c r="E845" s="18" t="n">
        <v>1</v>
      </c>
      <c r="F845" s="16" t="s">
        <v>42</v>
      </c>
      <c r="G845" s="18" t="n">
        <v>7</v>
      </c>
      <c r="H845" s="16" t="n">
        <v>3.4</v>
      </c>
      <c r="I845" s="18" t="n">
        <v>2</v>
      </c>
      <c r="J845" s="19" t="n">
        <v>6.82</v>
      </c>
      <c r="K845" s="19" t="n">
        <v>6.82</v>
      </c>
      <c r="L845" s="19" t="n">
        <v>6.82</v>
      </c>
      <c r="M845" s="19" t="n">
        <f aca="false">IF(J845&gt;0,J845,K845)*E845</f>
        <v>6.82</v>
      </c>
      <c r="N845" s="20" t="n">
        <v>7.09</v>
      </c>
      <c r="O845" s="21" t="n">
        <f aca="false">IF(R845="","",ROUND(R845*(1-Premissas!$B$4),4))</f>
        <v>6.859</v>
      </c>
      <c r="P845" s="22"/>
      <c r="Q845" s="22"/>
      <c r="R845" s="23" t="n">
        <v>7.22</v>
      </c>
      <c r="S845" s="24" t="n">
        <v>541</v>
      </c>
      <c r="T845" s="24" t="n">
        <v>50</v>
      </c>
      <c r="U845" s="25" t="n">
        <v>105</v>
      </c>
      <c r="V845" s="19" t="n">
        <f aca="false">IF(COUNT(N845:Q845)=0,"",MIN(N845:Q845))</f>
        <v>6.859</v>
      </c>
      <c r="W845" s="16" t="str">
        <f aca="false">IF(V845="","",INDEX($N$4:$Q$4,MATCH(V845,N845:Q845,0)))</f>
        <v>MEDCENTRO</v>
      </c>
      <c r="X845" s="19" t="n">
        <f aca="false">IF(COUNT(N845:Q845)&lt;2,"",SMALL(N845:Q845,2))</f>
        <v>7.09</v>
      </c>
      <c r="Y845" s="26" t="n">
        <f aca="false">IF(OR(V845="",M845=0),"",V845/M845-1)</f>
        <v>0.00571847507331369</v>
      </c>
      <c r="Z845" s="26" t="n">
        <f aca="false">IF(OR(V845="",L845=""),"",V845/(L845*E845)-1)</f>
        <v>0.00571847507331369</v>
      </c>
      <c r="AA845" s="16" t="str">
        <f aca="false">IF(V845="","SEM OFERTA",IF(OR(Y845&gt;Premissas!$B$11,Y845&lt;Premissas!$B$12),"VERIFICAR - UNIDADE/EMBALAGEM",IF(Y845&gt;Premissas!$B$6,"NÃO COMPRAR - REAJUSTE &gt;5%","COMPRAR")))</f>
        <v>COMPRAR</v>
      </c>
      <c r="AB845" s="18" t="n">
        <f aca="false">IF(W845="DIMEC",S845,IF(W845="MEDCENTRO",U845,""))</f>
        <v>105</v>
      </c>
      <c r="AC845" s="18" t="n">
        <f aca="false">IF(AA845&lt;&gt;"COMPRAR",0,IF(AB845="",I845,MIN(I845,AB845)))</f>
        <v>2</v>
      </c>
      <c r="AD845" s="19" t="n">
        <f aca="false">IF(AC845&gt;0,AC845*V845,0)</f>
        <v>13.718</v>
      </c>
      <c r="AE845" s="19" t="n">
        <f aca="false">IF(AC845&gt;0,(M845-V845)*AC845,0)</f>
        <v>-0.0779999999999994</v>
      </c>
      <c r="AF845" s="16" t="str">
        <f aca="false">IF(AA845&lt;&gt;"COMPRAR","",IF(AB845="",IF(X845="","",IF(X845-V845&lt;0.01,"EMPATE TÉCNICO","")),IF(AB845&lt;I845,"ESTOQUE INSUFICIENTE",IF(X845="","",IF(X845-V845&lt;0.01,"EMPATE TÉCNICO","")))))</f>
        <v/>
      </c>
      <c r="AG845" s="16" t="s">
        <v>304</v>
      </c>
      <c r="AH845" s="16" t="s">
        <v>2106</v>
      </c>
    </row>
    <row r="846" customFormat="false" ht="15" hidden="false" customHeight="false" outlineLevel="0" collapsed="false">
      <c r="A846" s="16" t="s">
        <v>2723</v>
      </c>
      <c r="B846" s="17" t="s">
        <v>2724</v>
      </c>
      <c r="C846" s="16" t="s">
        <v>2725</v>
      </c>
      <c r="D846" s="16" t="s">
        <v>463</v>
      </c>
      <c r="E846" s="18" t="n">
        <v>1</v>
      </c>
      <c r="F846" s="16" t="s">
        <v>43</v>
      </c>
      <c r="G846" s="18" t="n">
        <v>1</v>
      </c>
      <c r="H846" s="16" t="n">
        <v>0.6</v>
      </c>
      <c r="I846" s="18" t="n">
        <v>1</v>
      </c>
      <c r="J846" s="19" t="n">
        <v>6.74</v>
      </c>
      <c r="K846" s="19" t="n">
        <v>6.74</v>
      </c>
      <c r="L846" s="19" t="n">
        <v>6.74</v>
      </c>
      <c r="M846" s="19" t="n">
        <f aca="false">IF(J846&gt;0,J846,K846)*E846</f>
        <v>6.74</v>
      </c>
      <c r="N846" s="20" t="n">
        <v>6.4</v>
      </c>
      <c r="O846" s="21" t="str">
        <f aca="false">IF(R846="","",ROUND(R846*(1-Premissas!$B$4),4))</f>
        <v/>
      </c>
      <c r="P846" s="22"/>
      <c r="Q846" s="22"/>
      <c r="R846" s="23"/>
      <c r="S846" s="24" t="n">
        <v>110</v>
      </c>
      <c r="T846" s="24" t="n">
        <v>60</v>
      </c>
      <c r="U846" s="25"/>
      <c r="V846" s="19" t="n">
        <f aca="false">IF(COUNT(N846:Q846)=0,"",MIN(N846:Q846))</f>
        <v>6.4</v>
      </c>
      <c r="W846" s="16" t="str">
        <f aca="false">IF(V846="","",INDEX($N$4:$Q$4,MATCH(V846,N846:Q846,0)))</f>
        <v>DIMEC</v>
      </c>
      <c r="X846" s="19" t="str">
        <f aca="false">IF(COUNT(N846:Q846)&lt;2,"",SMALL(N846:Q846,2))</f>
        <v/>
      </c>
      <c r="Y846" s="26" t="n">
        <f aca="false">IF(OR(V846="",M846=0),"",V846/M846-1)</f>
        <v>-0.0504451038575667</v>
      </c>
      <c r="Z846" s="26" t="n">
        <f aca="false">IF(OR(V846="",L846=""),"",V846/(L846*E846)-1)</f>
        <v>-0.0504451038575667</v>
      </c>
      <c r="AA846" s="16" t="str">
        <f aca="false">IF(V846="","SEM OFERTA",IF(OR(Y846&gt;Premissas!$B$11,Y846&lt;Premissas!$B$12),"VERIFICAR - UNIDADE/EMBALAGEM",IF(Y846&gt;Premissas!$B$6,"NÃO COMPRAR - REAJUSTE &gt;5%","COMPRAR")))</f>
        <v>COMPRAR</v>
      </c>
      <c r="AB846" s="18" t="n">
        <f aca="false">IF(W846="DIMEC",S846,IF(W846="MEDCENTRO",U846,""))</f>
        <v>110</v>
      </c>
      <c r="AC846" s="18" t="n">
        <f aca="false">IF(AA846&lt;&gt;"COMPRAR",0,IF(AB846="",I846,MIN(I846,AB846)))</f>
        <v>1</v>
      </c>
      <c r="AD846" s="19" t="n">
        <f aca="false">IF(AC846&gt;0,AC846*V846,0)</f>
        <v>6.4</v>
      </c>
      <c r="AE846" s="19" t="n">
        <f aca="false">IF(AC846&gt;0,(M846-V846)*AC846,0)</f>
        <v>0.34</v>
      </c>
      <c r="AF846" s="16" t="str">
        <f aca="false">IF(AA846&lt;&gt;"COMPRAR","",IF(AB846="",IF(X846="","",IF(X846-V846&lt;0.01,"EMPATE TÉCNICO","")),IF(AB846&lt;I846,"ESTOQUE INSUFICIENTE",IF(X846="","",IF(X846-V846&lt;0.01,"EMPATE TÉCNICO","")))))</f>
        <v/>
      </c>
      <c r="AG846" s="16" t="s">
        <v>304</v>
      </c>
      <c r="AH846" s="16" t="s">
        <v>2106</v>
      </c>
    </row>
    <row r="847" customFormat="false" ht="15" hidden="false" customHeight="false" outlineLevel="0" collapsed="false">
      <c r="A847" s="16" t="s">
        <v>2726</v>
      </c>
      <c r="B847" s="17" t="s">
        <v>2727</v>
      </c>
      <c r="C847" s="16" t="s">
        <v>2728</v>
      </c>
      <c r="D847" s="16" t="s">
        <v>463</v>
      </c>
      <c r="E847" s="18" t="n">
        <v>1</v>
      </c>
      <c r="F847" s="16" t="s">
        <v>43</v>
      </c>
      <c r="G847" s="18" t="n">
        <v>1</v>
      </c>
      <c r="H847" s="16" t="n">
        <v>0.5</v>
      </c>
      <c r="I847" s="18" t="n">
        <v>1</v>
      </c>
      <c r="J847" s="19" t="n">
        <v>4.98</v>
      </c>
      <c r="K847" s="19" t="n">
        <v>4.98</v>
      </c>
      <c r="L847" s="19" t="n">
        <v>4.98</v>
      </c>
      <c r="M847" s="19" t="n">
        <f aca="false">IF(J847&gt;0,J847,K847)*E847</f>
        <v>4.98</v>
      </c>
      <c r="N847" s="20" t="n">
        <v>4.98</v>
      </c>
      <c r="O847" s="21" t="str">
        <f aca="false">IF(R847="","",ROUND(R847*(1-Premissas!$B$4),4))</f>
        <v/>
      </c>
      <c r="P847" s="22"/>
      <c r="Q847" s="22"/>
      <c r="R847" s="23"/>
      <c r="S847" s="24" t="n">
        <v>102</v>
      </c>
      <c r="T847" s="24" t="n">
        <v>60</v>
      </c>
      <c r="U847" s="25"/>
      <c r="V847" s="19" t="n">
        <f aca="false">IF(COUNT(N847:Q847)=0,"",MIN(N847:Q847))</f>
        <v>4.98</v>
      </c>
      <c r="W847" s="16" t="str">
        <f aca="false">IF(V847="","",INDEX($N$4:$Q$4,MATCH(V847,N847:Q847,0)))</f>
        <v>DIMEC</v>
      </c>
      <c r="X847" s="19" t="str">
        <f aca="false">IF(COUNT(N847:Q847)&lt;2,"",SMALL(N847:Q847,2))</f>
        <v/>
      </c>
      <c r="Y847" s="26" t="n">
        <f aca="false">IF(OR(V847="",M847=0),"",V847/M847-1)</f>
        <v>0</v>
      </c>
      <c r="Z847" s="26" t="n">
        <f aca="false">IF(OR(V847="",L847=""),"",V847/(L847*E847)-1)</f>
        <v>0</v>
      </c>
      <c r="AA847" s="16" t="str">
        <f aca="false">IF(V847="","SEM OFERTA",IF(OR(Y847&gt;Premissas!$B$11,Y847&lt;Premissas!$B$12),"VERIFICAR - UNIDADE/EMBALAGEM",IF(Y847&gt;Premissas!$B$6,"NÃO COMPRAR - REAJUSTE &gt;5%","COMPRAR")))</f>
        <v>COMPRAR</v>
      </c>
      <c r="AB847" s="18" t="n">
        <f aca="false">IF(W847="DIMEC",S847,IF(W847="MEDCENTRO",U847,""))</f>
        <v>102</v>
      </c>
      <c r="AC847" s="18" t="n">
        <f aca="false">IF(AA847&lt;&gt;"COMPRAR",0,IF(AB847="",I847,MIN(I847,AB847)))</f>
        <v>1</v>
      </c>
      <c r="AD847" s="19" t="n">
        <f aca="false">IF(AC847&gt;0,AC847*V847,0)</f>
        <v>4.98</v>
      </c>
      <c r="AE847" s="19" t="n">
        <f aca="false">IF(AC847&gt;0,(M847-V847)*AC847,0)</f>
        <v>0</v>
      </c>
      <c r="AF847" s="16" t="str">
        <f aca="false">IF(AA847&lt;&gt;"COMPRAR","",IF(AB847="",IF(X847="","",IF(X847-V847&lt;0.01,"EMPATE TÉCNICO","")),IF(AB847&lt;I847,"ESTOQUE INSUFICIENTE",IF(X847="","",IF(X847-V847&lt;0.01,"EMPATE TÉCNICO","")))))</f>
        <v/>
      </c>
      <c r="AG847" s="16" t="s">
        <v>304</v>
      </c>
      <c r="AH847" s="16" t="s">
        <v>2106</v>
      </c>
    </row>
    <row r="848" customFormat="false" ht="15" hidden="false" customHeight="false" outlineLevel="0" collapsed="false">
      <c r="A848" s="16" t="s">
        <v>2729</v>
      </c>
      <c r="B848" s="17" t="s">
        <v>2730</v>
      </c>
      <c r="C848" s="16" t="s">
        <v>2731</v>
      </c>
      <c r="D848" s="16" t="s">
        <v>463</v>
      </c>
      <c r="E848" s="18" t="n">
        <v>60</v>
      </c>
      <c r="F848" s="16" t="s">
        <v>42</v>
      </c>
      <c r="G848" s="18" t="n">
        <v>13</v>
      </c>
      <c r="H848" s="16" t="n">
        <v>59.2</v>
      </c>
      <c r="I848" s="18" t="n">
        <v>3</v>
      </c>
      <c r="J848" s="19" t="n">
        <v>0.441833333333333</v>
      </c>
      <c r="K848" s="19" t="n">
        <v>0.441833333333333</v>
      </c>
      <c r="L848" s="19" t="n">
        <v>0.4418</v>
      </c>
      <c r="M848" s="19" t="n">
        <f aca="false">IF(J848&gt;0,J848,K848)*E848</f>
        <v>26.51</v>
      </c>
      <c r="N848" s="20" t="n">
        <v>26.74</v>
      </c>
      <c r="O848" s="21" t="n">
        <f aca="false">IF(R848="","",ROUND(R848*(1-Premissas!$B$4),4))</f>
        <v>28.12</v>
      </c>
      <c r="P848" s="22"/>
      <c r="Q848" s="22"/>
      <c r="R848" s="23" t="n">
        <v>29.6</v>
      </c>
      <c r="S848" s="24" t="n">
        <v>455</v>
      </c>
      <c r="T848" s="24" t="n">
        <v>24</v>
      </c>
      <c r="U848" s="25" t="n">
        <v>584</v>
      </c>
      <c r="V848" s="19" t="n">
        <f aca="false">IF(COUNT(N848:Q848)=0,"",MIN(N848:Q848))</f>
        <v>26.74</v>
      </c>
      <c r="W848" s="16" t="str">
        <f aca="false">IF(V848="","",INDEX($N$4:$Q$4,MATCH(V848,N848:Q848,0)))</f>
        <v>DIMEC</v>
      </c>
      <c r="X848" s="19" t="n">
        <f aca="false">IF(COUNT(N848:Q848)&lt;2,"",SMALL(N848:Q848,2))</f>
        <v>28.12</v>
      </c>
      <c r="Y848" s="26" t="n">
        <f aca="false">IF(OR(V848="",M848=0),"",V848/M848-1)</f>
        <v>0.00867597133157361</v>
      </c>
      <c r="Z848" s="26" t="n">
        <f aca="false">IF(OR(V848="",L848=""),"",V848/(L848*E848)-1)</f>
        <v>0.00875207484532958</v>
      </c>
      <c r="AA848" s="16" t="str">
        <f aca="false">IF(V848="","SEM OFERTA",IF(OR(Y848&gt;Premissas!$B$11,Y848&lt;Premissas!$B$12),"VERIFICAR - UNIDADE/EMBALAGEM",IF(Y848&gt;Premissas!$B$6,"NÃO COMPRAR - REAJUSTE &gt;5%","COMPRAR")))</f>
        <v>COMPRAR</v>
      </c>
      <c r="AB848" s="18" t="n">
        <f aca="false">IF(W848="DIMEC",S848,IF(W848="MEDCENTRO",U848,""))</f>
        <v>455</v>
      </c>
      <c r="AC848" s="18" t="n">
        <f aca="false">IF(AA848&lt;&gt;"COMPRAR",0,IF(AB848="",I848,MIN(I848,AB848)))</f>
        <v>3</v>
      </c>
      <c r="AD848" s="19" t="n">
        <f aca="false">IF(AC848&gt;0,AC848*V848,0)</f>
        <v>80.22</v>
      </c>
      <c r="AE848" s="19" t="n">
        <f aca="false">IF(AC848&gt;0,(M848-V848)*AC848,0)</f>
        <v>-0.690000000000055</v>
      </c>
      <c r="AF848" s="16" t="str">
        <f aca="false">IF(AA848&lt;&gt;"COMPRAR","",IF(AB848="",IF(X848="","",IF(X848-V848&lt;0.01,"EMPATE TÉCNICO","")),IF(AB848&lt;I848,"ESTOQUE INSUFICIENTE",IF(X848="","",IF(X848-V848&lt;0.01,"EMPATE TÉCNICO","")))))</f>
        <v/>
      </c>
      <c r="AG848" s="16" t="s">
        <v>304</v>
      </c>
      <c r="AH848" s="16" t="s">
        <v>2106</v>
      </c>
    </row>
    <row r="849" customFormat="false" ht="15" hidden="false" customHeight="false" outlineLevel="0" collapsed="false">
      <c r="A849" s="16" t="s">
        <v>2732</v>
      </c>
      <c r="B849" s="17" t="s">
        <v>2733</v>
      </c>
      <c r="C849" s="16" t="s">
        <v>2734</v>
      </c>
      <c r="D849" s="16" t="s">
        <v>2283</v>
      </c>
      <c r="E849" s="18" t="n">
        <v>1</v>
      </c>
      <c r="F849" s="16" t="s">
        <v>41</v>
      </c>
      <c r="G849" s="18" t="n">
        <v>1</v>
      </c>
      <c r="H849" s="16" t="n">
        <v>1.5</v>
      </c>
      <c r="I849" s="18" t="n">
        <v>3</v>
      </c>
      <c r="J849" s="19" t="n">
        <v>42.51</v>
      </c>
      <c r="K849" s="19" t="n">
        <v>42.51</v>
      </c>
      <c r="L849" s="19" t="n">
        <v>42.51</v>
      </c>
      <c r="M849" s="19" t="n">
        <f aca="false">IF(J849&gt;0,J849,K849)*E849</f>
        <v>42.51</v>
      </c>
      <c r="N849" s="20"/>
      <c r="O849" s="21" t="n">
        <f aca="false">IF(R849="","",ROUND(R849*(1-Premissas!$B$4),4))</f>
        <v>43.149</v>
      </c>
      <c r="P849" s="22"/>
      <c r="Q849" s="22"/>
      <c r="R849" s="23" t="n">
        <v>45.42</v>
      </c>
      <c r="S849" s="24"/>
      <c r="T849" s="24"/>
      <c r="U849" s="25" t="n">
        <v>158</v>
      </c>
      <c r="V849" s="19" t="n">
        <f aca="false">IF(COUNT(N849:Q849)=0,"",MIN(N849:Q849))</f>
        <v>43.149</v>
      </c>
      <c r="W849" s="16" t="str">
        <f aca="false">IF(V849="","",INDEX($N$4:$Q$4,MATCH(V849,N849:Q849,0)))</f>
        <v>MEDCENTRO</v>
      </c>
      <c r="X849" s="19" t="str">
        <f aca="false">IF(COUNT(N849:Q849)&lt;2,"",SMALL(N849:Q849,2))</f>
        <v/>
      </c>
      <c r="Y849" s="26" t="n">
        <f aca="false">IF(OR(V849="",M849=0),"",V849/M849-1)</f>
        <v>0.0150317572335921</v>
      </c>
      <c r="Z849" s="26" t="n">
        <f aca="false">IF(OR(V849="",L849=""),"",V849/(L849*E849)-1)</f>
        <v>0.0150317572335921</v>
      </c>
      <c r="AA849" s="16" t="str">
        <f aca="false">IF(V849="","SEM OFERTA",IF(OR(Y849&gt;Premissas!$B$11,Y849&lt;Premissas!$B$12),"VERIFICAR - UNIDADE/EMBALAGEM",IF(Y849&gt;Premissas!$B$6,"NÃO COMPRAR - REAJUSTE &gt;5%","COMPRAR")))</f>
        <v>COMPRAR</v>
      </c>
      <c r="AB849" s="18" t="n">
        <f aca="false">IF(W849="DIMEC",S849,IF(W849="MEDCENTRO",U849,""))</f>
        <v>158</v>
      </c>
      <c r="AC849" s="18" t="n">
        <f aca="false">IF(AA849&lt;&gt;"COMPRAR",0,IF(AB849="",I849,MIN(I849,AB849)))</f>
        <v>3</v>
      </c>
      <c r="AD849" s="19" t="n">
        <f aca="false">IF(AC849&gt;0,AC849*V849,0)</f>
        <v>129.447</v>
      </c>
      <c r="AE849" s="19" t="n">
        <f aca="false">IF(AC849&gt;0,(M849-V849)*AC849,0)</f>
        <v>-1.91700000000001</v>
      </c>
      <c r="AF849" s="16" t="str">
        <f aca="false">IF(AA849&lt;&gt;"COMPRAR","",IF(AB849="",IF(X849="","",IF(X849-V849&lt;0.01,"EMPATE TÉCNICO","")),IF(AB849&lt;I849,"ESTOQUE INSUFICIENTE",IF(X849="","",IF(X849-V849&lt;0.01,"EMPATE TÉCNICO","")))))</f>
        <v/>
      </c>
      <c r="AG849" s="16" t="s">
        <v>490</v>
      </c>
      <c r="AH849" s="16" t="s">
        <v>2106</v>
      </c>
    </row>
    <row r="850" customFormat="false" ht="15" hidden="false" customHeight="false" outlineLevel="0" collapsed="false">
      <c r="A850" s="16" t="s">
        <v>2735</v>
      </c>
      <c r="B850" s="17" t="s">
        <v>2736</v>
      </c>
      <c r="C850" s="16" t="s">
        <v>2737</v>
      </c>
      <c r="D850" s="16" t="s">
        <v>1089</v>
      </c>
      <c r="E850" s="18" t="n">
        <v>1</v>
      </c>
      <c r="F850" s="16" t="s">
        <v>41</v>
      </c>
      <c r="G850" s="18" t="n">
        <v>0</v>
      </c>
      <c r="H850" s="16" t="n">
        <v>4.6</v>
      </c>
      <c r="I850" s="18" t="n">
        <v>12</v>
      </c>
      <c r="J850" s="19" t="n">
        <v>17.73</v>
      </c>
      <c r="K850" s="19" t="n">
        <v>17.73</v>
      </c>
      <c r="L850" s="19" t="n">
        <v>17.73</v>
      </c>
      <c r="M850" s="19" t="n">
        <f aca="false">IF(J850&gt;0,J850,K850)*E850</f>
        <v>17.73</v>
      </c>
      <c r="N850" s="20" t="n">
        <v>10.78</v>
      </c>
      <c r="O850" s="21" t="str">
        <f aca="false">IF(R850="","",ROUND(R850*(1-Premissas!$B$4),4))</f>
        <v/>
      </c>
      <c r="P850" s="22"/>
      <c r="Q850" s="22"/>
      <c r="R850" s="23"/>
      <c r="S850" s="24" t="n">
        <v>600</v>
      </c>
      <c r="T850" s="24" t="n">
        <v>60</v>
      </c>
      <c r="U850" s="25"/>
      <c r="V850" s="19" t="n">
        <f aca="false">IF(COUNT(N850:Q850)=0,"",MIN(N850:Q850))</f>
        <v>10.78</v>
      </c>
      <c r="W850" s="16" t="str">
        <f aca="false">IF(V850="","",INDEX($N$4:$Q$4,MATCH(V850,N850:Q850,0)))</f>
        <v>DIMEC</v>
      </c>
      <c r="X850" s="19" t="str">
        <f aca="false">IF(COUNT(N850:Q850)&lt;2,"",SMALL(N850:Q850,2))</f>
        <v/>
      </c>
      <c r="Y850" s="26" t="n">
        <f aca="false">IF(OR(V850="",M850=0),"",V850/M850-1)</f>
        <v>-0.391990975747321</v>
      </c>
      <c r="Z850" s="26" t="n">
        <f aca="false">IF(OR(V850="",L850=""),"",V850/(L850*E850)-1)</f>
        <v>-0.391990975747321</v>
      </c>
      <c r="AA850" s="16" t="str">
        <f aca="false">IF(V850="","SEM OFERTA",IF(OR(Y850&gt;Premissas!$B$11,Y850&lt;Premissas!$B$12),"VERIFICAR - UNIDADE/EMBALAGEM",IF(Y850&gt;Premissas!$B$6,"NÃO COMPRAR - REAJUSTE &gt;5%","COMPRAR")))</f>
        <v>COMPRAR</v>
      </c>
      <c r="AB850" s="18" t="n">
        <f aca="false">IF(W850="DIMEC",S850,IF(W850="MEDCENTRO",U850,""))</f>
        <v>600</v>
      </c>
      <c r="AC850" s="18" t="n">
        <f aca="false">IF(AA850&lt;&gt;"COMPRAR",0,IF(AB850="",I850,MIN(I850,AB850)))</f>
        <v>12</v>
      </c>
      <c r="AD850" s="19" t="n">
        <f aca="false">IF(AC850&gt;0,AC850*V850,0)</f>
        <v>129.36</v>
      </c>
      <c r="AE850" s="19" t="n">
        <f aca="false">IF(AC850&gt;0,(M850-V850)*AC850,0)</f>
        <v>83.4</v>
      </c>
      <c r="AF850" s="16" t="str">
        <f aca="false">IF(AA850&lt;&gt;"COMPRAR","",IF(AB850="",IF(X850="","",IF(X850-V850&lt;0.01,"EMPATE TÉCNICO","")),IF(AB850&lt;I850,"ESTOQUE INSUFICIENTE",IF(X850="","",IF(X850-V850&lt;0.01,"EMPATE TÉCNICO","")))))</f>
        <v/>
      </c>
      <c r="AG850" s="16" t="s">
        <v>304</v>
      </c>
      <c r="AH850" s="16" t="s">
        <v>2106</v>
      </c>
    </row>
    <row r="851" customFormat="false" ht="15" hidden="false" customHeight="false" outlineLevel="0" collapsed="false">
      <c r="A851" s="16" t="s">
        <v>2738</v>
      </c>
      <c r="B851" s="17" t="s">
        <v>2739</v>
      </c>
      <c r="C851" s="16" t="s">
        <v>2740</v>
      </c>
      <c r="D851" s="16" t="s">
        <v>762</v>
      </c>
      <c r="E851" s="18" t="n">
        <v>10</v>
      </c>
      <c r="F851" s="16" t="s">
        <v>42</v>
      </c>
      <c r="G851" s="18" t="n">
        <v>21</v>
      </c>
      <c r="H851" s="16" t="n">
        <v>15</v>
      </c>
      <c r="I851" s="18" t="n">
        <v>2</v>
      </c>
      <c r="J851" s="19" t="n">
        <v>1.779</v>
      </c>
      <c r="K851" s="19" t="n">
        <v>1.779</v>
      </c>
      <c r="L851" s="19" t="n">
        <v>1.779</v>
      </c>
      <c r="M851" s="19" t="n">
        <f aca="false">IF(J851&gt;0,J851,K851)*E851</f>
        <v>17.79</v>
      </c>
      <c r="N851" s="20" t="n">
        <v>19.98</v>
      </c>
      <c r="O851" s="21" t="str">
        <f aca="false">IF(R851="","",ROUND(R851*(1-Premissas!$B$4),4))</f>
        <v/>
      </c>
      <c r="P851" s="22"/>
      <c r="Q851" s="22"/>
      <c r="R851" s="23"/>
      <c r="S851" s="24" t="n">
        <v>105</v>
      </c>
      <c r="T851" s="24" t="n">
        <v>50</v>
      </c>
      <c r="U851" s="25"/>
      <c r="V851" s="19" t="n">
        <f aca="false">IF(COUNT(N851:Q851)=0,"",MIN(N851:Q851))</f>
        <v>19.98</v>
      </c>
      <c r="W851" s="16" t="str">
        <f aca="false">IF(V851="","",INDEX($N$4:$Q$4,MATCH(V851,N851:Q851,0)))</f>
        <v>DIMEC</v>
      </c>
      <c r="X851" s="19" t="str">
        <f aca="false">IF(COUNT(N851:Q851)&lt;2,"",SMALL(N851:Q851,2))</f>
        <v/>
      </c>
      <c r="Y851" s="26" t="n">
        <f aca="false">IF(OR(V851="",M851=0),"",V851/M851-1)</f>
        <v>0.123102866779089</v>
      </c>
      <c r="Z851" s="26" t="n">
        <f aca="false">IF(OR(V851="",L851=""),"",V851/(L851*E851)-1)</f>
        <v>0.123102866779089</v>
      </c>
      <c r="AA851" s="16" t="str">
        <f aca="false">IF(V851="","SEM OFERTA",IF(OR(Y851&gt;Premissas!$B$11,Y851&lt;Premissas!$B$12),"VERIFICAR - UNIDADE/EMBALAGEM",IF(Y851&gt;Premissas!$B$6,"NÃO COMPRAR - REAJUSTE &gt;5%","COMPRAR")))</f>
        <v>NÃO COMPRAR - REAJUSTE &gt;5%</v>
      </c>
      <c r="AB851" s="18" t="n">
        <f aca="false">IF(W851="DIMEC",S851,IF(W851="MEDCENTRO",U851,""))</f>
        <v>105</v>
      </c>
      <c r="AC851" s="18" t="n">
        <f aca="false">IF(AA851&lt;&gt;"COMPRAR",0,IF(AB851="",I851,MIN(I851,AB851)))</f>
        <v>0</v>
      </c>
      <c r="AD851" s="19" t="n">
        <f aca="false">IF(AC851&gt;0,AC851*V851,0)</f>
        <v>0</v>
      </c>
      <c r="AE851" s="19" t="n">
        <f aca="false">IF(AC851&gt;0,(M851-V851)*AC851,0)</f>
        <v>0</v>
      </c>
      <c r="AF851" s="16" t="str">
        <f aca="false">IF(AA851&lt;&gt;"COMPRAR","",IF(AB851="",IF(X851="","",IF(X851-V851&lt;0.01,"EMPATE TÉCNICO","")),IF(AB851&lt;I851,"ESTOQUE INSUFICIENTE",IF(X851="","",IF(X851-V851&lt;0.01,"EMPATE TÉCNICO","")))))</f>
        <v/>
      </c>
      <c r="AG851" s="16" t="s">
        <v>763</v>
      </c>
      <c r="AH851" s="16" t="s">
        <v>2106</v>
      </c>
    </row>
    <row r="852" customFormat="false" ht="15" hidden="false" customHeight="false" outlineLevel="0" collapsed="false">
      <c r="A852" s="16" t="s">
        <v>2741</v>
      </c>
      <c r="B852" s="17" t="s">
        <v>2742</v>
      </c>
      <c r="C852" s="16" t="s">
        <v>2743</v>
      </c>
      <c r="D852" s="16" t="s">
        <v>1065</v>
      </c>
      <c r="E852" s="18" t="n">
        <v>1</v>
      </c>
      <c r="F852" s="16" t="s">
        <v>41</v>
      </c>
      <c r="G852" s="18" t="n">
        <v>3</v>
      </c>
      <c r="H852" s="16" t="n">
        <v>5.7</v>
      </c>
      <c r="I852" s="18" t="n">
        <v>12</v>
      </c>
      <c r="J852" s="19" t="n">
        <v>6.22</v>
      </c>
      <c r="K852" s="19" t="n">
        <v>6.22</v>
      </c>
      <c r="L852" s="19" t="n">
        <v>6.22</v>
      </c>
      <c r="M852" s="19" t="n">
        <f aca="false">IF(J852&gt;0,J852,K852)*E852</f>
        <v>6.22</v>
      </c>
      <c r="N852" s="20" t="n">
        <v>6.46</v>
      </c>
      <c r="O852" s="21" t="n">
        <f aca="false">IF(R852="","",ROUND(R852*(1-Premissas!$B$4),4))</f>
        <v>6.2605</v>
      </c>
      <c r="P852" s="22"/>
      <c r="Q852" s="22"/>
      <c r="R852" s="23" t="n">
        <v>6.59</v>
      </c>
      <c r="S852" s="24" t="n">
        <v>3077</v>
      </c>
      <c r="T852" s="24" t="n">
        <v>96</v>
      </c>
      <c r="U852" s="25" t="n">
        <v>4</v>
      </c>
      <c r="V852" s="19" t="n">
        <f aca="false">IF(COUNT(N852:Q852)=0,"",MIN(N852:Q852))</f>
        <v>6.2605</v>
      </c>
      <c r="W852" s="16" t="str">
        <f aca="false">IF(V852="","",INDEX($N$4:$Q$4,MATCH(V852,N852:Q852,0)))</f>
        <v>MEDCENTRO</v>
      </c>
      <c r="X852" s="19" t="n">
        <f aca="false">IF(COUNT(N852:Q852)&lt;2,"",SMALL(N852:Q852,2))</f>
        <v>6.46</v>
      </c>
      <c r="Y852" s="26" t="n">
        <f aca="false">IF(OR(V852="",M852=0),"",V852/M852-1)</f>
        <v>0.00651125401929265</v>
      </c>
      <c r="Z852" s="26" t="n">
        <f aca="false">IF(OR(V852="",L852=""),"",V852/(L852*E852)-1)</f>
        <v>0.00651125401929265</v>
      </c>
      <c r="AA852" s="16" t="str">
        <f aca="false">IF(V852="","SEM OFERTA",IF(OR(Y852&gt;Premissas!$B$11,Y852&lt;Premissas!$B$12),"VERIFICAR - UNIDADE/EMBALAGEM",IF(Y852&gt;Premissas!$B$6,"NÃO COMPRAR - REAJUSTE &gt;5%","COMPRAR")))</f>
        <v>COMPRAR</v>
      </c>
      <c r="AB852" s="18" t="n">
        <f aca="false">IF(W852="DIMEC",S852,IF(W852="MEDCENTRO",U852,""))</f>
        <v>4</v>
      </c>
      <c r="AC852" s="18" t="n">
        <f aca="false">IF(AA852&lt;&gt;"COMPRAR",0,IF(AB852="",I852,MIN(I852,AB852)))</f>
        <v>4</v>
      </c>
      <c r="AD852" s="19" t="n">
        <f aca="false">IF(AC852&gt;0,AC852*V852,0)</f>
        <v>25.042</v>
      </c>
      <c r="AE852" s="19" t="n">
        <f aca="false">IF(AC852&gt;0,(M852-V852)*AC852,0)</f>
        <v>-0.162000000000003</v>
      </c>
      <c r="AF852" s="16" t="str">
        <f aca="false">IF(AA852&lt;&gt;"COMPRAR","",IF(AB852="",IF(X852="","",IF(X852-V852&lt;0.01,"EMPATE TÉCNICO","")),IF(AB852&lt;I852,"ESTOQUE INSUFICIENTE",IF(X852="","",IF(X852-V852&lt;0.01,"EMPATE TÉCNICO","")))))</f>
        <v>ESTOQUE INSUFICIENTE</v>
      </c>
      <c r="AG852" s="16" t="s">
        <v>520</v>
      </c>
      <c r="AH852" s="16" t="s">
        <v>2106</v>
      </c>
    </row>
    <row r="853" customFormat="false" ht="15" hidden="false" customHeight="false" outlineLevel="0" collapsed="false">
      <c r="A853" s="16" t="s">
        <v>2744</v>
      </c>
      <c r="B853" s="17" t="s">
        <v>2745</v>
      </c>
      <c r="C853" s="16" t="s">
        <v>2746</v>
      </c>
      <c r="D853" s="16" t="s">
        <v>571</v>
      </c>
      <c r="E853" s="18" t="n">
        <v>1</v>
      </c>
      <c r="F853" s="16" t="s">
        <v>43</v>
      </c>
      <c r="G853" s="18" t="n">
        <v>0</v>
      </c>
      <c r="H853" s="16" t="n">
        <v>0.2</v>
      </c>
      <c r="I853" s="18" t="n">
        <v>1</v>
      </c>
      <c r="J853" s="19" t="n">
        <v>1.42</v>
      </c>
      <c r="K853" s="19" t="n">
        <v>1.42</v>
      </c>
      <c r="L853" s="19" t="n">
        <v>1.42</v>
      </c>
      <c r="M853" s="19" t="n">
        <f aca="false">IF(J853&gt;0,J853,K853)*E853</f>
        <v>1.42</v>
      </c>
      <c r="N853" s="20" t="n">
        <v>1.42</v>
      </c>
      <c r="O853" s="21" t="str">
        <f aca="false">IF(R853="","",ROUND(R853*(1-Premissas!$B$4),4))</f>
        <v/>
      </c>
      <c r="P853" s="22"/>
      <c r="Q853" s="22"/>
      <c r="R853" s="23"/>
      <c r="S853" s="24" t="n">
        <v>14408</v>
      </c>
      <c r="T853" s="24" t="n">
        <v>60</v>
      </c>
      <c r="U853" s="25"/>
      <c r="V853" s="19" t="n">
        <f aca="false">IF(COUNT(N853:Q853)=0,"",MIN(N853:Q853))</f>
        <v>1.42</v>
      </c>
      <c r="W853" s="16" t="str">
        <f aca="false">IF(V853="","",INDEX($N$4:$Q$4,MATCH(V853,N853:Q853,0)))</f>
        <v>DIMEC</v>
      </c>
      <c r="X853" s="19" t="str">
        <f aca="false">IF(COUNT(N853:Q853)&lt;2,"",SMALL(N853:Q853,2))</f>
        <v/>
      </c>
      <c r="Y853" s="26" t="n">
        <f aca="false">IF(OR(V853="",M853=0),"",V853/M853-1)</f>
        <v>0</v>
      </c>
      <c r="Z853" s="26" t="n">
        <f aca="false">IF(OR(V853="",L853=""),"",V853/(L853*E853)-1)</f>
        <v>0</v>
      </c>
      <c r="AA853" s="16" t="str">
        <f aca="false">IF(V853="","SEM OFERTA",IF(OR(Y853&gt;Premissas!$B$11,Y853&lt;Premissas!$B$12),"VERIFICAR - UNIDADE/EMBALAGEM",IF(Y853&gt;Premissas!$B$6,"NÃO COMPRAR - REAJUSTE &gt;5%","COMPRAR")))</f>
        <v>COMPRAR</v>
      </c>
      <c r="AB853" s="18" t="n">
        <f aca="false">IF(W853="DIMEC",S853,IF(W853="MEDCENTRO",U853,""))</f>
        <v>14408</v>
      </c>
      <c r="AC853" s="18" t="n">
        <f aca="false">IF(AA853&lt;&gt;"COMPRAR",0,IF(AB853="",I853,MIN(I853,AB853)))</f>
        <v>1</v>
      </c>
      <c r="AD853" s="19" t="n">
        <f aca="false">IF(AC853&gt;0,AC853*V853,0)</f>
        <v>1.42</v>
      </c>
      <c r="AE853" s="19" t="n">
        <f aca="false">IF(AC853&gt;0,(M853-V853)*AC853,0)</f>
        <v>0</v>
      </c>
      <c r="AF853" s="16" t="str">
        <f aca="false">IF(AA853&lt;&gt;"COMPRAR","",IF(AB853="",IF(X853="","",IF(X853-V853&lt;0.01,"EMPATE TÉCNICO","")),IF(AB853&lt;I853,"ESTOQUE INSUFICIENTE",IF(X853="","",IF(X853-V853&lt;0.01,"EMPATE TÉCNICO","")))))</f>
        <v/>
      </c>
      <c r="AG853" s="16" t="s">
        <v>304</v>
      </c>
      <c r="AH853" s="16" t="s">
        <v>2106</v>
      </c>
    </row>
    <row r="854" customFormat="false" ht="15" hidden="false" customHeight="false" outlineLevel="0" collapsed="false">
      <c r="A854" s="16" t="s">
        <v>2747</v>
      </c>
      <c r="B854" s="17" t="s">
        <v>2748</v>
      </c>
      <c r="C854" s="16" t="s">
        <v>2749</v>
      </c>
      <c r="D854" s="16" t="s">
        <v>532</v>
      </c>
      <c r="E854" s="18" t="n">
        <v>1</v>
      </c>
      <c r="F854" s="16" t="s">
        <v>43</v>
      </c>
      <c r="G854" s="18" t="n">
        <v>3</v>
      </c>
      <c r="H854" s="16" t="n">
        <v>2.1</v>
      </c>
      <c r="I854" s="18" t="n">
        <v>3</v>
      </c>
      <c r="J854" s="19" t="n">
        <v>5.1</v>
      </c>
      <c r="K854" s="19" t="n">
        <v>5.1</v>
      </c>
      <c r="L854" s="19" t="n">
        <v>5.1</v>
      </c>
      <c r="M854" s="19" t="n">
        <f aca="false">IF(J854&gt;0,J854,K854)*E854</f>
        <v>5.1</v>
      </c>
      <c r="N854" s="20" t="n">
        <v>4.69</v>
      </c>
      <c r="O854" s="21" t="n">
        <f aca="false">IF(R854="","",ROUND(R854*(1-Premissas!$B$4),4))</f>
        <v>4.5695</v>
      </c>
      <c r="P854" s="22"/>
      <c r="Q854" s="22"/>
      <c r="R854" s="23" t="n">
        <v>4.81</v>
      </c>
      <c r="S854" s="24" t="n">
        <v>2950</v>
      </c>
      <c r="T854" s="24" t="n">
        <v>154</v>
      </c>
      <c r="U854" s="25" t="n">
        <v>705</v>
      </c>
      <c r="V854" s="19" t="n">
        <f aca="false">IF(COUNT(N854:Q854)=0,"",MIN(N854:Q854))</f>
        <v>4.5695</v>
      </c>
      <c r="W854" s="16" t="str">
        <f aca="false">IF(V854="","",INDEX($N$4:$Q$4,MATCH(V854,N854:Q854,0)))</f>
        <v>MEDCENTRO</v>
      </c>
      <c r="X854" s="19" t="n">
        <f aca="false">IF(COUNT(N854:Q854)&lt;2,"",SMALL(N854:Q854,2))</f>
        <v>4.69</v>
      </c>
      <c r="Y854" s="26" t="n">
        <f aca="false">IF(OR(V854="",M854=0),"",V854/M854-1)</f>
        <v>-0.104019607843137</v>
      </c>
      <c r="Z854" s="26" t="n">
        <f aca="false">IF(OR(V854="",L854=""),"",V854/(L854*E854)-1)</f>
        <v>-0.104019607843137</v>
      </c>
      <c r="AA854" s="16" t="str">
        <f aca="false">IF(V854="","SEM OFERTA",IF(OR(Y854&gt;Premissas!$B$11,Y854&lt;Premissas!$B$12),"VERIFICAR - UNIDADE/EMBALAGEM",IF(Y854&gt;Premissas!$B$6,"NÃO COMPRAR - REAJUSTE &gt;5%","COMPRAR")))</f>
        <v>COMPRAR</v>
      </c>
      <c r="AB854" s="18" t="n">
        <f aca="false">IF(W854="DIMEC",S854,IF(W854="MEDCENTRO",U854,""))</f>
        <v>705</v>
      </c>
      <c r="AC854" s="18" t="n">
        <f aca="false">IF(AA854&lt;&gt;"COMPRAR",0,IF(AB854="",I854,MIN(I854,AB854)))</f>
        <v>3</v>
      </c>
      <c r="AD854" s="19" t="n">
        <f aca="false">IF(AC854&gt;0,AC854*V854,0)</f>
        <v>13.7085</v>
      </c>
      <c r="AE854" s="19" t="n">
        <f aca="false">IF(AC854&gt;0,(M854-V854)*AC854,0)</f>
        <v>1.5915</v>
      </c>
      <c r="AF854" s="16" t="str">
        <f aca="false">IF(AA854&lt;&gt;"COMPRAR","",IF(AB854="",IF(X854="","",IF(X854-V854&lt;0.01,"EMPATE TÉCNICO","")),IF(AB854&lt;I854,"ESTOQUE INSUFICIENTE",IF(X854="","",IF(X854-V854&lt;0.01,"EMPATE TÉCNICO","")))))</f>
        <v/>
      </c>
      <c r="AG854" s="16" t="s">
        <v>304</v>
      </c>
      <c r="AH854" s="16" t="s">
        <v>2106</v>
      </c>
    </row>
    <row r="855" customFormat="false" ht="15" hidden="false" customHeight="false" outlineLevel="0" collapsed="false">
      <c r="A855" s="16" t="s">
        <v>2750</v>
      </c>
      <c r="B855" s="17" t="s">
        <v>2751</v>
      </c>
      <c r="C855" s="16" t="s">
        <v>2752</v>
      </c>
      <c r="D855" s="16"/>
      <c r="E855" s="18" t="n">
        <v>1</v>
      </c>
      <c r="F855" s="16" t="s">
        <v>43</v>
      </c>
      <c r="G855" s="18" t="n">
        <v>0</v>
      </c>
      <c r="H855" s="16" t="n">
        <v>0.7</v>
      </c>
      <c r="I855" s="18" t="n">
        <v>2</v>
      </c>
      <c r="J855" s="19" t="n">
        <v>7.59</v>
      </c>
      <c r="K855" s="19" t="n">
        <v>7.59</v>
      </c>
      <c r="L855" s="19" t="n">
        <v>7.59</v>
      </c>
      <c r="M855" s="19" t="n">
        <f aca="false">IF(J855&gt;0,J855,K855)*E855</f>
        <v>7.59</v>
      </c>
      <c r="N855" s="20" t="n">
        <v>7.59</v>
      </c>
      <c r="O855" s="21" t="str">
        <f aca="false">IF(R855="","",ROUND(R855*(1-Premissas!$B$4),4))</f>
        <v/>
      </c>
      <c r="P855" s="22"/>
      <c r="Q855" s="22"/>
      <c r="R855" s="23"/>
      <c r="S855" s="24" t="n">
        <v>323</v>
      </c>
      <c r="T855" s="24" t="n">
        <v>12</v>
      </c>
      <c r="U855" s="25"/>
      <c r="V855" s="19" t="n">
        <f aca="false">IF(COUNT(N855:Q855)=0,"",MIN(N855:Q855))</f>
        <v>7.59</v>
      </c>
      <c r="W855" s="16" t="str">
        <f aca="false">IF(V855="","",INDEX($N$4:$Q$4,MATCH(V855,N855:Q855,0)))</f>
        <v>DIMEC</v>
      </c>
      <c r="X855" s="19" t="str">
        <f aca="false">IF(COUNT(N855:Q855)&lt;2,"",SMALL(N855:Q855,2))</f>
        <v/>
      </c>
      <c r="Y855" s="26" t="n">
        <f aca="false">IF(OR(V855="",M855=0),"",V855/M855-1)</f>
        <v>0</v>
      </c>
      <c r="Z855" s="26" t="n">
        <f aca="false">IF(OR(V855="",L855=""),"",V855/(L855*E855)-1)</f>
        <v>0</v>
      </c>
      <c r="AA855" s="16" t="str">
        <f aca="false">IF(V855="","SEM OFERTA",IF(OR(Y855&gt;Premissas!$B$11,Y855&lt;Premissas!$B$12),"VERIFICAR - UNIDADE/EMBALAGEM",IF(Y855&gt;Premissas!$B$6,"NÃO COMPRAR - REAJUSTE &gt;5%","COMPRAR")))</f>
        <v>COMPRAR</v>
      </c>
      <c r="AB855" s="18" t="n">
        <f aca="false">IF(W855="DIMEC",S855,IF(W855="MEDCENTRO",U855,""))</f>
        <v>323</v>
      </c>
      <c r="AC855" s="18" t="n">
        <f aca="false">IF(AA855&lt;&gt;"COMPRAR",0,IF(AB855="",I855,MIN(I855,AB855)))</f>
        <v>2</v>
      </c>
      <c r="AD855" s="19" t="n">
        <f aca="false">IF(AC855&gt;0,AC855*V855,0)</f>
        <v>15.18</v>
      </c>
      <c r="AE855" s="19" t="n">
        <f aca="false">IF(AC855&gt;0,(M855-V855)*AC855,0)</f>
        <v>0</v>
      </c>
      <c r="AF855" s="16" t="str">
        <f aca="false">IF(AA855&lt;&gt;"COMPRAR","",IF(AB855="",IF(X855="","",IF(X855-V855&lt;0.01,"EMPATE TÉCNICO","")),IF(AB855&lt;I855,"ESTOQUE INSUFICIENTE",IF(X855="","",IF(X855-V855&lt;0.01,"EMPATE TÉCNICO","")))))</f>
        <v/>
      </c>
      <c r="AG855" s="16" t="s">
        <v>304</v>
      </c>
      <c r="AH855" s="16" t="s">
        <v>2106</v>
      </c>
    </row>
    <row r="856" customFormat="false" ht="15" hidden="false" customHeight="false" outlineLevel="0" collapsed="false">
      <c r="A856" s="16" t="s">
        <v>2753</v>
      </c>
      <c r="B856" s="17" t="s">
        <v>2754</v>
      </c>
      <c r="C856" s="16" t="s">
        <v>2755</v>
      </c>
      <c r="D856" s="16" t="s">
        <v>515</v>
      </c>
      <c r="E856" s="18" t="n">
        <v>1</v>
      </c>
      <c r="F856" s="16" t="s">
        <v>42</v>
      </c>
      <c r="G856" s="18" t="n">
        <v>1</v>
      </c>
      <c r="H856" s="16" t="n">
        <v>3.2</v>
      </c>
      <c r="I856" s="18" t="n">
        <v>8</v>
      </c>
      <c r="J856" s="19" t="n">
        <v>12.03</v>
      </c>
      <c r="K856" s="19" t="n">
        <v>12.03</v>
      </c>
      <c r="L856" s="19" t="n">
        <v>12.03</v>
      </c>
      <c r="M856" s="19" t="n">
        <f aca="false">IF(J856&gt;0,J856,K856)*E856</f>
        <v>12.03</v>
      </c>
      <c r="N856" s="20" t="n">
        <v>11.21</v>
      </c>
      <c r="O856" s="21" t="n">
        <f aca="false">IF(R856="","",ROUND(R856*(1-Premissas!$B$4),4))</f>
        <v>11.2385</v>
      </c>
      <c r="P856" s="22"/>
      <c r="Q856" s="22"/>
      <c r="R856" s="23" t="n">
        <v>11.83</v>
      </c>
      <c r="S856" s="24" t="n">
        <v>185</v>
      </c>
      <c r="T856" s="24" t="n">
        <v>70</v>
      </c>
      <c r="U856" s="25" t="n">
        <v>150</v>
      </c>
      <c r="V856" s="19" t="n">
        <f aca="false">IF(COUNT(N856:Q856)=0,"",MIN(N856:Q856))</f>
        <v>11.21</v>
      </c>
      <c r="W856" s="16" t="str">
        <f aca="false">IF(V856="","",INDEX($N$4:$Q$4,MATCH(V856,N856:Q856,0)))</f>
        <v>DIMEC</v>
      </c>
      <c r="X856" s="19" t="n">
        <f aca="false">IF(COUNT(N856:Q856)&lt;2,"",SMALL(N856:Q856,2))</f>
        <v>11.2385</v>
      </c>
      <c r="Y856" s="26" t="n">
        <f aca="false">IF(OR(V856="",M856=0),"",V856/M856-1)</f>
        <v>-0.0681629260182874</v>
      </c>
      <c r="Z856" s="26" t="n">
        <f aca="false">IF(OR(V856="",L856=""),"",V856/(L856*E856)-1)</f>
        <v>-0.0681629260182874</v>
      </c>
      <c r="AA856" s="16" t="str">
        <f aca="false">IF(V856="","SEM OFERTA",IF(OR(Y856&gt;Premissas!$B$11,Y856&lt;Premissas!$B$12),"VERIFICAR - UNIDADE/EMBALAGEM",IF(Y856&gt;Premissas!$B$6,"NÃO COMPRAR - REAJUSTE &gt;5%","COMPRAR")))</f>
        <v>COMPRAR</v>
      </c>
      <c r="AB856" s="18" t="n">
        <f aca="false">IF(W856="DIMEC",S856,IF(W856="MEDCENTRO",U856,""))</f>
        <v>185</v>
      </c>
      <c r="AC856" s="18" t="n">
        <f aca="false">IF(AA856&lt;&gt;"COMPRAR",0,IF(AB856="",I856,MIN(I856,AB856)))</f>
        <v>8</v>
      </c>
      <c r="AD856" s="19" t="n">
        <f aca="false">IF(AC856&gt;0,AC856*V856,0)</f>
        <v>89.68</v>
      </c>
      <c r="AE856" s="19" t="n">
        <f aca="false">IF(AC856&gt;0,(M856-V856)*AC856,0)</f>
        <v>6.55999999999999</v>
      </c>
      <c r="AF856" s="16" t="str">
        <f aca="false">IF(AA856&lt;&gt;"COMPRAR","",IF(AB856="",IF(X856="","",IF(X856-V856&lt;0.01,"EMPATE TÉCNICO","")),IF(AB856&lt;I856,"ESTOQUE INSUFICIENTE",IF(X856="","",IF(X856-V856&lt;0.01,"EMPATE TÉCNICO","")))))</f>
        <v/>
      </c>
      <c r="AG856" s="16" t="s">
        <v>482</v>
      </c>
      <c r="AH856" s="16" t="s">
        <v>2106</v>
      </c>
    </row>
    <row r="857" customFormat="false" ht="15" hidden="false" customHeight="false" outlineLevel="0" collapsed="false">
      <c r="A857" s="16" t="s">
        <v>2756</v>
      </c>
      <c r="B857" s="17" t="s">
        <v>2757</v>
      </c>
      <c r="C857" s="16" t="s">
        <v>2758</v>
      </c>
      <c r="D857" s="16" t="s">
        <v>1217</v>
      </c>
      <c r="E857" s="18" t="n">
        <v>1</v>
      </c>
      <c r="F857" s="16" t="s">
        <v>42</v>
      </c>
      <c r="G857" s="18" t="n">
        <v>0</v>
      </c>
      <c r="H857" s="16" t="n">
        <v>3.2</v>
      </c>
      <c r="I857" s="18" t="n">
        <v>9</v>
      </c>
      <c r="J857" s="19" t="n">
        <v>8.67</v>
      </c>
      <c r="K857" s="19" t="n">
        <v>8.67</v>
      </c>
      <c r="L857" s="19" t="n">
        <v>8.67</v>
      </c>
      <c r="M857" s="19" t="n">
        <f aca="false">IF(J857&gt;0,J857,K857)*E857</f>
        <v>8.67</v>
      </c>
      <c r="N857" s="20" t="n">
        <v>8.67</v>
      </c>
      <c r="O857" s="21" t="str">
        <f aca="false">IF(R857="","",ROUND(R857*(1-Premissas!$B$4),4))</f>
        <v/>
      </c>
      <c r="P857" s="22"/>
      <c r="Q857" s="22"/>
      <c r="R857" s="23"/>
      <c r="S857" s="24" t="n">
        <v>186</v>
      </c>
      <c r="T857" s="24" t="n">
        <v>12</v>
      </c>
      <c r="U857" s="25"/>
      <c r="V857" s="19" t="n">
        <f aca="false">IF(COUNT(N857:Q857)=0,"",MIN(N857:Q857))</f>
        <v>8.67</v>
      </c>
      <c r="W857" s="16" t="str">
        <f aca="false">IF(V857="","",INDEX($N$4:$Q$4,MATCH(V857,N857:Q857,0)))</f>
        <v>DIMEC</v>
      </c>
      <c r="X857" s="19" t="str">
        <f aca="false">IF(COUNT(N857:Q857)&lt;2,"",SMALL(N857:Q857,2))</f>
        <v/>
      </c>
      <c r="Y857" s="26" t="n">
        <f aca="false">IF(OR(V857="",M857=0),"",V857/M857-1)</f>
        <v>0</v>
      </c>
      <c r="Z857" s="26" t="n">
        <f aca="false">IF(OR(V857="",L857=""),"",V857/(L857*E857)-1)</f>
        <v>0</v>
      </c>
      <c r="AA857" s="16" t="str">
        <f aca="false">IF(V857="","SEM OFERTA",IF(OR(Y857&gt;Premissas!$B$11,Y857&lt;Premissas!$B$12),"VERIFICAR - UNIDADE/EMBALAGEM",IF(Y857&gt;Premissas!$B$6,"NÃO COMPRAR - REAJUSTE &gt;5%","COMPRAR")))</f>
        <v>COMPRAR</v>
      </c>
      <c r="AB857" s="18" t="n">
        <f aca="false">IF(W857="DIMEC",S857,IF(W857="MEDCENTRO",U857,""))</f>
        <v>186</v>
      </c>
      <c r="AC857" s="18" t="n">
        <f aca="false">IF(AA857&lt;&gt;"COMPRAR",0,IF(AB857="",I857,MIN(I857,AB857)))</f>
        <v>9</v>
      </c>
      <c r="AD857" s="19" t="n">
        <f aca="false">IF(AC857&gt;0,AC857*V857,0)</f>
        <v>78.03</v>
      </c>
      <c r="AE857" s="19" t="n">
        <f aca="false">IF(AC857&gt;0,(M857-V857)*AC857,0)</f>
        <v>0</v>
      </c>
      <c r="AF857" s="16" t="str">
        <f aca="false">IF(AA857&lt;&gt;"COMPRAR","",IF(AB857="",IF(X857="","",IF(X857-V857&lt;0.01,"EMPATE TÉCNICO","")),IF(AB857&lt;I857,"ESTOQUE INSUFICIENTE",IF(X857="","",IF(X857-V857&lt;0.01,"EMPATE TÉCNICO","")))))</f>
        <v/>
      </c>
      <c r="AG857" s="16" t="s">
        <v>304</v>
      </c>
      <c r="AH857" s="16" t="s">
        <v>2106</v>
      </c>
    </row>
    <row r="858" customFormat="false" ht="15" hidden="false" customHeight="false" outlineLevel="0" collapsed="false">
      <c r="A858" s="16" t="s">
        <v>2759</v>
      </c>
      <c r="B858" s="17" t="s">
        <v>2760</v>
      </c>
      <c r="C858" s="16" t="s">
        <v>2761</v>
      </c>
      <c r="D858" s="16" t="s">
        <v>2168</v>
      </c>
      <c r="E858" s="18" t="n">
        <v>1</v>
      </c>
      <c r="F858" s="16" t="s">
        <v>43</v>
      </c>
      <c r="G858" s="18" t="n">
        <v>2</v>
      </c>
      <c r="H858" s="16" t="n">
        <v>2.2</v>
      </c>
      <c r="I858" s="18" t="n">
        <v>4</v>
      </c>
      <c r="J858" s="19" t="n">
        <v>5.88</v>
      </c>
      <c r="K858" s="19" t="n">
        <v>5.88</v>
      </c>
      <c r="L858" s="19" t="n">
        <v>5.88</v>
      </c>
      <c r="M858" s="19" t="n">
        <f aca="false">IF(J858&gt;0,J858,K858)*E858</f>
        <v>5.88</v>
      </c>
      <c r="N858" s="20" t="n">
        <v>6.07</v>
      </c>
      <c r="O858" s="21" t="str">
        <f aca="false">IF(R858="","",ROUND(R858*(1-Premissas!$B$4),4))</f>
        <v/>
      </c>
      <c r="P858" s="22"/>
      <c r="Q858" s="22"/>
      <c r="R858" s="23"/>
      <c r="S858" s="24" t="n">
        <v>1233</v>
      </c>
      <c r="T858" s="24" t="n">
        <v>50</v>
      </c>
      <c r="U858" s="25"/>
      <c r="V858" s="19" t="n">
        <f aca="false">IF(COUNT(N858:Q858)=0,"",MIN(N858:Q858))</f>
        <v>6.07</v>
      </c>
      <c r="W858" s="16" t="str">
        <f aca="false">IF(V858="","",INDEX($N$4:$Q$4,MATCH(V858,N858:Q858,0)))</f>
        <v>DIMEC</v>
      </c>
      <c r="X858" s="19" t="str">
        <f aca="false">IF(COUNT(N858:Q858)&lt;2,"",SMALL(N858:Q858,2))</f>
        <v/>
      </c>
      <c r="Y858" s="26" t="n">
        <f aca="false">IF(OR(V858="",M858=0),"",V858/M858-1)</f>
        <v>0.032312925170068</v>
      </c>
      <c r="Z858" s="26" t="n">
        <f aca="false">IF(OR(V858="",L858=""),"",V858/(L858*E858)-1)</f>
        <v>0.032312925170068</v>
      </c>
      <c r="AA858" s="16" t="str">
        <f aca="false">IF(V858="","SEM OFERTA",IF(OR(Y858&gt;Premissas!$B$11,Y858&lt;Premissas!$B$12),"VERIFICAR - UNIDADE/EMBALAGEM",IF(Y858&gt;Premissas!$B$6,"NÃO COMPRAR - REAJUSTE &gt;5%","COMPRAR")))</f>
        <v>COMPRAR</v>
      </c>
      <c r="AB858" s="18" t="n">
        <f aca="false">IF(W858="DIMEC",S858,IF(W858="MEDCENTRO",U858,""))</f>
        <v>1233</v>
      </c>
      <c r="AC858" s="18" t="n">
        <f aca="false">IF(AA858&lt;&gt;"COMPRAR",0,IF(AB858="",I858,MIN(I858,AB858)))</f>
        <v>4</v>
      </c>
      <c r="AD858" s="19" t="n">
        <f aca="false">IF(AC858&gt;0,AC858*V858,0)</f>
        <v>24.28</v>
      </c>
      <c r="AE858" s="19" t="n">
        <f aca="false">IF(AC858&gt;0,(M858-V858)*AC858,0)</f>
        <v>-0.760000000000002</v>
      </c>
      <c r="AF858" s="16" t="str">
        <f aca="false">IF(AA858&lt;&gt;"COMPRAR","",IF(AB858="",IF(X858="","",IF(X858-V858&lt;0.01,"EMPATE TÉCNICO","")),IF(AB858&lt;I858,"ESTOQUE INSUFICIENTE",IF(X858="","",IF(X858-V858&lt;0.01,"EMPATE TÉCNICO","")))))</f>
        <v/>
      </c>
      <c r="AG858" s="16" t="s">
        <v>2762</v>
      </c>
      <c r="AH858" s="16" t="s">
        <v>2106</v>
      </c>
    </row>
    <row r="859" customFormat="false" ht="15" hidden="false" customHeight="false" outlineLevel="0" collapsed="false">
      <c r="A859" s="16" t="s">
        <v>2763</v>
      </c>
      <c r="B859" s="17" t="s">
        <v>2764</v>
      </c>
      <c r="C859" s="16" t="s">
        <v>2765</v>
      </c>
      <c r="D859" s="16" t="s">
        <v>498</v>
      </c>
      <c r="E859" s="18" t="n">
        <v>1</v>
      </c>
      <c r="F859" s="16" t="s">
        <v>43</v>
      </c>
      <c r="G859" s="18" t="n">
        <v>1</v>
      </c>
      <c r="H859" s="16" t="n">
        <v>0.7</v>
      </c>
      <c r="I859" s="18" t="n">
        <v>1</v>
      </c>
      <c r="J859" s="19" t="n">
        <v>4.71</v>
      </c>
      <c r="K859" s="19" t="n">
        <v>4.71</v>
      </c>
      <c r="L859" s="19" t="n">
        <v>4.71</v>
      </c>
      <c r="M859" s="19" t="n">
        <f aca="false">IF(J859&gt;0,J859,K859)*E859</f>
        <v>4.71</v>
      </c>
      <c r="N859" s="20"/>
      <c r="O859" s="21" t="n">
        <f aca="false">IF(R859="","",ROUND(R859*(1-Premissas!$B$4),4))</f>
        <v>5.2155</v>
      </c>
      <c r="P859" s="22"/>
      <c r="Q859" s="22"/>
      <c r="R859" s="23" t="n">
        <v>5.49</v>
      </c>
      <c r="S859" s="24"/>
      <c r="T859" s="24"/>
      <c r="U859" s="25" t="n">
        <v>166</v>
      </c>
      <c r="V859" s="19" t="n">
        <f aca="false">IF(COUNT(N859:Q859)=0,"",MIN(N859:Q859))</f>
        <v>5.2155</v>
      </c>
      <c r="W859" s="16" t="str">
        <f aca="false">IF(V859="","",INDEX($N$4:$Q$4,MATCH(V859,N859:Q859,0)))</f>
        <v>MEDCENTRO</v>
      </c>
      <c r="X859" s="19" t="str">
        <f aca="false">IF(COUNT(N859:Q859)&lt;2,"",SMALL(N859:Q859,2))</f>
        <v/>
      </c>
      <c r="Y859" s="26" t="n">
        <f aca="false">IF(OR(V859="",M859=0),"",V859/M859-1)</f>
        <v>0.107324840764331</v>
      </c>
      <c r="Z859" s="26" t="n">
        <f aca="false">IF(OR(V859="",L859=""),"",V859/(L859*E859)-1)</f>
        <v>0.107324840764331</v>
      </c>
      <c r="AA859" s="16" t="str">
        <f aca="false">IF(V859="","SEM OFERTA",IF(OR(Y859&gt;Premissas!$B$11,Y859&lt;Premissas!$B$12),"VERIFICAR - UNIDADE/EMBALAGEM",IF(Y859&gt;Premissas!$B$6,"NÃO COMPRAR - REAJUSTE &gt;5%","COMPRAR")))</f>
        <v>NÃO COMPRAR - REAJUSTE &gt;5%</v>
      </c>
      <c r="AB859" s="18" t="n">
        <f aca="false">IF(W859="DIMEC",S859,IF(W859="MEDCENTRO",U859,""))</f>
        <v>166</v>
      </c>
      <c r="AC859" s="18" t="n">
        <f aca="false">IF(AA859&lt;&gt;"COMPRAR",0,IF(AB859="",I859,MIN(I859,AB859)))</f>
        <v>0</v>
      </c>
      <c r="AD859" s="19" t="n">
        <f aca="false">IF(AC859&gt;0,AC859*V859,0)</f>
        <v>0</v>
      </c>
      <c r="AE859" s="19" t="n">
        <f aca="false">IF(AC859&gt;0,(M859-V859)*AC859,0)</f>
        <v>0</v>
      </c>
      <c r="AF859" s="16" t="str">
        <f aca="false">IF(AA859&lt;&gt;"COMPRAR","",IF(AB859="",IF(X859="","",IF(X859-V859&lt;0.01,"EMPATE TÉCNICO","")),IF(AB859&lt;I859,"ESTOQUE INSUFICIENTE",IF(X859="","",IF(X859-V859&lt;0.01,"EMPATE TÉCNICO","")))))</f>
        <v/>
      </c>
      <c r="AG859" s="16" t="s">
        <v>482</v>
      </c>
      <c r="AH859" s="16" t="s">
        <v>2106</v>
      </c>
    </row>
    <row r="860" customFormat="false" ht="15" hidden="false" customHeight="false" outlineLevel="0" collapsed="false">
      <c r="A860" s="16" t="s">
        <v>2766</v>
      </c>
      <c r="B860" s="17" t="s">
        <v>2767</v>
      </c>
      <c r="C860" s="16" t="s">
        <v>2768</v>
      </c>
      <c r="D860" s="16" t="s">
        <v>498</v>
      </c>
      <c r="E860" s="18" t="n">
        <v>1</v>
      </c>
      <c r="F860" s="16" t="s">
        <v>41</v>
      </c>
      <c r="G860" s="18" t="n">
        <v>1</v>
      </c>
      <c r="H860" s="16" t="n">
        <v>19.7</v>
      </c>
      <c r="I860" s="18" t="n">
        <v>50</v>
      </c>
      <c r="J860" s="19" t="n">
        <v>9.62</v>
      </c>
      <c r="K860" s="19" t="n">
        <v>9.62</v>
      </c>
      <c r="L860" s="19" t="n">
        <v>9.62</v>
      </c>
      <c r="M860" s="19" t="n">
        <f aca="false">IF(J860&gt;0,J860,K860)*E860</f>
        <v>9.62</v>
      </c>
      <c r="N860" s="20"/>
      <c r="O860" s="21" t="n">
        <f aca="false">IF(R860="","",ROUND(R860*(1-Premissas!$B$4),4))</f>
        <v>10.7065</v>
      </c>
      <c r="P860" s="22"/>
      <c r="Q860" s="22"/>
      <c r="R860" s="23" t="n">
        <v>11.27</v>
      </c>
      <c r="S860" s="24"/>
      <c r="T860" s="24"/>
      <c r="U860" s="25" t="n">
        <v>6</v>
      </c>
      <c r="V860" s="19" t="n">
        <f aca="false">IF(COUNT(N860:Q860)=0,"",MIN(N860:Q860))</f>
        <v>10.7065</v>
      </c>
      <c r="W860" s="16" t="str">
        <f aca="false">IF(V860="","",INDEX($N$4:$Q$4,MATCH(V860,N860:Q860,0)))</f>
        <v>MEDCENTRO</v>
      </c>
      <c r="X860" s="19" t="str">
        <f aca="false">IF(COUNT(N860:Q860)&lt;2,"",SMALL(N860:Q860,2))</f>
        <v/>
      </c>
      <c r="Y860" s="26" t="n">
        <f aca="false">IF(OR(V860="",M860=0),"",V860/M860-1)</f>
        <v>0.112941787941788</v>
      </c>
      <c r="Z860" s="26" t="n">
        <f aca="false">IF(OR(V860="",L860=""),"",V860/(L860*E860)-1)</f>
        <v>0.112941787941788</v>
      </c>
      <c r="AA860" s="16" t="str">
        <f aca="false">IF(V860="","SEM OFERTA",IF(OR(Y860&gt;Premissas!$B$11,Y860&lt;Premissas!$B$12),"VERIFICAR - UNIDADE/EMBALAGEM",IF(Y860&gt;Premissas!$B$6,"NÃO COMPRAR - REAJUSTE &gt;5%","COMPRAR")))</f>
        <v>NÃO COMPRAR - REAJUSTE &gt;5%</v>
      </c>
      <c r="AB860" s="18" t="n">
        <f aca="false">IF(W860="DIMEC",S860,IF(W860="MEDCENTRO",U860,""))</f>
        <v>6</v>
      </c>
      <c r="AC860" s="18" t="n">
        <f aca="false">IF(AA860&lt;&gt;"COMPRAR",0,IF(AB860="",I860,MIN(I860,AB860)))</f>
        <v>0</v>
      </c>
      <c r="AD860" s="19" t="n">
        <f aca="false">IF(AC860&gt;0,AC860*V860,0)</f>
        <v>0</v>
      </c>
      <c r="AE860" s="19" t="n">
        <f aca="false">IF(AC860&gt;0,(M860-V860)*AC860,0)</f>
        <v>0</v>
      </c>
      <c r="AF860" s="16" t="str">
        <f aca="false">IF(AA860&lt;&gt;"COMPRAR","",IF(AB860="",IF(X860="","",IF(X860-V860&lt;0.01,"EMPATE TÉCNICO","")),IF(AB860&lt;I860,"ESTOQUE INSUFICIENTE",IF(X860="","",IF(X860-V860&lt;0.01,"EMPATE TÉCNICO","")))))</f>
        <v/>
      </c>
      <c r="AG860" s="16"/>
      <c r="AH860" s="16" t="s">
        <v>2106</v>
      </c>
    </row>
    <row r="861" customFormat="false" ht="15" hidden="false" customHeight="false" outlineLevel="0" collapsed="false">
      <c r="A861" s="16" t="s">
        <v>2769</v>
      </c>
      <c r="B861" s="17" t="s">
        <v>2770</v>
      </c>
      <c r="C861" s="16" t="s">
        <v>2771</v>
      </c>
      <c r="D861" s="16" t="s">
        <v>498</v>
      </c>
      <c r="E861" s="18" t="n">
        <v>1</v>
      </c>
      <c r="F861" s="16" t="s">
        <v>42</v>
      </c>
      <c r="G861" s="18" t="n">
        <v>0</v>
      </c>
      <c r="H861" s="16" t="n">
        <v>3.1</v>
      </c>
      <c r="I861" s="18" t="n">
        <v>8</v>
      </c>
      <c r="J861" s="19" t="n">
        <v>9.09</v>
      </c>
      <c r="K861" s="19" t="n">
        <v>9.09</v>
      </c>
      <c r="L861" s="19" t="n">
        <v>9.09</v>
      </c>
      <c r="M861" s="19" t="n">
        <f aca="false">IF(J861&gt;0,J861,K861)*E861</f>
        <v>9.09</v>
      </c>
      <c r="N861" s="20"/>
      <c r="O861" s="21" t="n">
        <f aca="false">IF(R861="","",ROUND(R861*(1-Premissas!$B$4),4))</f>
        <v>14.345</v>
      </c>
      <c r="P861" s="22"/>
      <c r="Q861" s="22"/>
      <c r="R861" s="23" t="n">
        <v>15.1</v>
      </c>
      <c r="S861" s="24"/>
      <c r="T861" s="24"/>
      <c r="U861" s="25" t="n">
        <v>1</v>
      </c>
      <c r="V861" s="19" t="n">
        <f aca="false">IF(COUNT(N861:Q861)=0,"",MIN(N861:Q861))</f>
        <v>14.345</v>
      </c>
      <c r="W861" s="16" t="str">
        <f aca="false">IF(V861="","",INDEX($N$4:$Q$4,MATCH(V861,N861:Q861,0)))</f>
        <v>MEDCENTRO</v>
      </c>
      <c r="X861" s="19" t="str">
        <f aca="false">IF(COUNT(N861:Q861)&lt;2,"",SMALL(N861:Q861,2))</f>
        <v/>
      </c>
      <c r="Y861" s="26" t="n">
        <f aca="false">IF(OR(V861="",M861=0),"",V861/M861-1)</f>
        <v>0.578107810781078</v>
      </c>
      <c r="Z861" s="26" t="n">
        <f aca="false">IF(OR(V861="",L861=""),"",V861/(L861*E861)-1)</f>
        <v>0.578107810781078</v>
      </c>
      <c r="AA861" s="16" t="str">
        <f aca="false">IF(V861="","SEM OFERTA",IF(OR(Y861&gt;Premissas!$B$11,Y861&lt;Premissas!$B$12),"VERIFICAR - UNIDADE/EMBALAGEM",IF(Y861&gt;Premissas!$B$6,"NÃO COMPRAR - REAJUSTE &gt;5%","COMPRAR")))</f>
        <v>NÃO COMPRAR - REAJUSTE &gt;5%</v>
      </c>
      <c r="AB861" s="18" t="n">
        <f aca="false">IF(W861="DIMEC",S861,IF(W861="MEDCENTRO",U861,""))</f>
        <v>1</v>
      </c>
      <c r="AC861" s="18" t="n">
        <f aca="false">IF(AA861&lt;&gt;"COMPRAR",0,IF(AB861="",I861,MIN(I861,AB861)))</f>
        <v>0</v>
      </c>
      <c r="AD861" s="19" t="n">
        <f aca="false">IF(AC861&gt;0,AC861*V861,0)</f>
        <v>0</v>
      </c>
      <c r="AE861" s="19" t="n">
        <f aca="false">IF(AC861&gt;0,(M861-V861)*AC861,0)</f>
        <v>0</v>
      </c>
      <c r="AF861" s="16" t="str">
        <f aca="false">IF(AA861&lt;&gt;"COMPRAR","",IF(AB861="",IF(X861="","",IF(X861-V861&lt;0.01,"EMPATE TÉCNICO","")),IF(AB861&lt;I861,"ESTOQUE INSUFICIENTE",IF(X861="","",IF(X861-V861&lt;0.01,"EMPATE TÉCNICO","")))))</f>
        <v/>
      </c>
      <c r="AG861" s="16" t="s">
        <v>298</v>
      </c>
      <c r="AH861" s="16" t="s">
        <v>2106</v>
      </c>
    </row>
    <row r="862" customFormat="false" ht="15" hidden="false" customHeight="false" outlineLevel="0" collapsed="false">
      <c r="A862" s="16" t="s">
        <v>2772</v>
      </c>
      <c r="B862" s="17" t="s">
        <v>2773</v>
      </c>
      <c r="C862" s="16" t="s">
        <v>2774</v>
      </c>
      <c r="D862" s="16" t="s">
        <v>563</v>
      </c>
      <c r="E862" s="18" t="n">
        <v>1</v>
      </c>
      <c r="F862" s="16" t="s">
        <v>41</v>
      </c>
      <c r="G862" s="18" t="n">
        <v>70</v>
      </c>
      <c r="H862" s="16" t="n">
        <v>29</v>
      </c>
      <c r="I862" s="18" t="n">
        <v>5</v>
      </c>
      <c r="J862" s="19" t="n">
        <v>2.45</v>
      </c>
      <c r="K862" s="19" t="n">
        <v>2.45</v>
      </c>
      <c r="L862" s="19" t="n">
        <v>2.45</v>
      </c>
      <c r="M862" s="19" t="n">
        <f aca="false">IF(J862&gt;0,J862,K862)*E862</f>
        <v>2.45</v>
      </c>
      <c r="N862" s="20" t="n">
        <v>2.72</v>
      </c>
      <c r="O862" s="21" t="str">
        <f aca="false">IF(R862="","",ROUND(R862*(1-Premissas!$B$4),4))</f>
        <v/>
      </c>
      <c r="P862" s="22"/>
      <c r="Q862" s="22"/>
      <c r="R862" s="23"/>
      <c r="S862" s="24" t="n">
        <v>979</v>
      </c>
      <c r="T862" s="24" t="n">
        <v>100</v>
      </c>
      <c r="U862" s="25"/>
      <c r="V862" s="19" t="n">
        <f aca="false">IF(COUNT(N862:Q862)=0,"",MIN(N862:Q862))</f>
        <v>2.72</v>
      </c>
      <c r="W862" s="16" t="str">
        <f aca="false">IF(V862="","",INDEX($N$4:$Q$4,MATCH(V862,N862:Q862,0)))</f>
        <v>DIMEC</v>
      </c>
      <c r="X862" s="19" t="str">
        <f aca="false">IF(COUNT(N862:Q862)&lt;2,"",SMALL(N862:Q862,2))</f>
        <v/>
      </c>
      <c r="Y862" s="26" t="n">
        <f aca="false">IF(OR(V862="",M862=0),"",V862/M862-1)</f>
        <v>0.110204081632653</v>
      </c>
      <c r="Z862" s="26" t="n">
        <f aca="false">IF(OR(V862="",L862=""),"",V862/(L862*E862)-1)</f>
        <v>0.110204081632653</v>
      </c>
      <c r="AA862" s="16" t="str">
        <f aca="false">IF(V862="","SEM OFERTA",IF(OR(Y862&gt;Premissas!$B$11,Y862&lt;Premissas!$B$12),"VERIFICAR - UNIDADE/EMBALAGEM",IF(Y862&gt;Premissas!$B$6,"NÃO COMPRAR - REAJUSTE &gt;5%","COMPRAR")))</f>
        <v>NÃO COMPRAR - REAJUSTE &gt;5%</v>
      </c>
      <c r="AB862" s="18" t="n">
        <f aca="false">IF(W862="DIMEC",S862,IF(W862="MEDCENTRO",U862,""))</f>
        <v>979</v>
      </c>
      <c r="AC862" s="18" t="n">
        <f aca="false">IF(AA862&lt;&gt;"COMPRAR",0,IF(AB862="",I862,MIN(I862,AB862)))</f>
        <v>0</v>
      </c>
      <c r="AD862" s="19" t="n">
        <f aca="false">IF(AC862&gt;0,AC862*V862,0)</f>
        <v>0</v>
      </c>
      <c r="AE862" s="19" t="n">
        <f aca="false">IF(AC862&gt;0,(M862-V862)*AC862,0)</f>
        <v>0</v>
      </c>
      <c r="AF862" s="16" t="str">
        <f aca="false">IF(AA862&lt;&gt;"COMPRAR","",IF(AB862="",IF(X862="","",IF(X862-V862&lt;0.01,"EMPATE TÉCNICO","")),IF(AB862&lt;I862,"ESTOQUE INSUFICIENTE",IF(X862="","",IF(X862-V862&lt;0.01,"EMPATE TÉCNICO","")))))</f>
        <v/>
      </c>
      <c r="AG862" s="16" t="s">
        <v>564</v>
      </c>
      <c r="AH862" s="16" t="s">
        <v>2106</v>
      </c>
    </row>
    <row r="863" customFormat="false" ht="15" hidden="false" customHeight="false" outlineLevel="0" collapsed="false">
      <c r="A863" s="16" t="s">
        <v>2775</v>
      </c>
      <c r="B863" s="17" t="s">
        <v>2776</v>
      </c>
      <c r="C863" s="16" t="s">
        <v>2777</v>
      </c>
      <c r="D863" s="16" t="s">
        <v>297</v>
      </c>
      <c r="E863" s="18" t="n">
        <v>1</v>
      </c>
      <c r="F863" s="16" t="s">
        <v>41</v>
      </c>
      <c r="G863" s="18" t="n">
        <v>3</v>
      </c>
      <c r="H863" s="16" t="n">
        <v>13.9</v>
      </c>
      <c r="I863" s="18" t="n">
        <v>33</v>
      </c>
      <c r="J863" s="19" t="n">
        <v>6.3</v>
      </c>
      <c r="K863" s="19" t="n">
        <v>6.3</v>
      </c>
      <c r="L863" s="19" t="n">
        <v>6.28</v>
      </c>
      <c r="M863" s="19" t="n">
        <f aca="false">IF(J863&gt;0,J863,K863)*E863</f>
        <v>6.3</v>
      </c>
      <c r="N863" s="20" t="n">
        <v>6.34</v>
      </c>
      <c r="O863" s="21" t="str">
        <f aca="false">IF(R863="","",ROUND(R863*(1-Premissas!$B$4),4))</f>
        <v/>
      </c>
      <c r="P863" s="22"/>
      <c r="Q863" s="22"/>
      <c r="R863" s="23"/>
      <c r="S863" s="24" t="n">
        <v>4383</v>
      </c>
      <c r="T863" s="24" t="n">
        <v>144</v>
      </c>
      <c r="U863" s="25"/>
      <c r="V863" s="19" t="n">
        <f aca="false">IF(COUNT(N863:Q863)=0,"",MIN(N863:Q863))</f>
        <v>6.34</v>
      </c>
      <c r="W863" s="16" t="str">
        <f aca="false">IF(V863="","",INDEX($N$4:$Q$4,MATCH(V863,N863:Q863,0)))</f>
        <v>DIMEC</v>
      </c>
      <c r="X863" s="19" t="str">
        <f aca="false">IF(COUNT(N863:Q863)&lt;2,"",SMALL(N863:Q863,2))</f>
        <v/>
      </c>
      <c r="Y863" s="26" t="n">
        <f aca="false">IF(OR(V863="",M863=0),"",V863/M863-1)</f>
        <v>0.00634920634920633</v>
      </c>
      <c r="Z863" s="26" t="n">
        <f aca="false">IF(OR(V863="",L863=""),"",V863/(L863*E863)-1)</f>
        <v>0.00955414012738842</v>
      </c>
      <c r="AA863" s="16" t="str">
        <f aca="false">IF(V863="","SEM OFERTA",IF(OR(Y863&gt;Premissas!$B$11,Y863&lt;Premissas!$B$12),"VERIFICAR - UNIDADE/EMBALAGEM",IF(Y863&gt;Premissas!$B$6,"NÃO COMPRAR - REAJUSTE &gt;5%","COMPRAR")))</f>
        <v>COMPRAR</v>
      </c>
      <c r="AB863" s="18" t="n">
        <f aca="false">IF(W863="DIMEC",S863,IF(W863="MEDCENTRO",U863,""))</f>
        <v>4383</v>
      </c>
      <c r="AC863" s="18" t="n">
        <f aca="false">IF(AA863&lt;&gt;"COMPRAR",0,IF(AB863="",I863,MIN(I863,AB863)))</f>
        <v>33</v>
      </c>
      <c r="AD863" s="19" t="n">
        <f aca="false">IF(AC863&gt;0,AC863*V863,0)</f>
        <v>209.22</v>
      </c>
      <c r="AE863" s="19" t="n">
        <f aca="false">IF(AC863&gt;0,(M863-V863)*AC863,0)</f>
        <v>-1.32</v>
      </c>
      <c r="AF863" s="16" t="str">
        <f aca="false">IF(AA863&lt;&gt;"COMPRAR","",IF(AB863="",IF(X863="","",IF(X863-V863&lt;0.01,"EMPATE TÉCNICO","")),IF(AB863&lt;I863,"ESTOQUE INSUFICIENTE",IF(X863="","",IF(X863-V863&lt;0.01,"EMPATE TÉCNICO","")))))</f>
        <v/>
      </c>
      <c r="AG863" s="16" t="s">
        <v>304</v>
      </c>
      <c r="AH863" s="16" t="s">
        <v>2106</v>
      </c>
    </row>
    <row r="864" customFormat="false" ht="15" hidden="false" customHeight="false" outlineLevel="0" collapsed="false">
      <c r="A864" s="16" t="s">
        <v>2778</v>
      </c>
      <c r="B864" s="17" t="s">
        <v>2779</v>
      </c>
      <c r="C864" s="16" t="s">
        <v>2780</v>
      </c>
      <c r="D864" s="16" t="s">
        <v>515</v>
      </c>
      <c r="E864" s="18" t="n">
        <v>1</v>
      </c>
      <c r="F864" s="16" t="s">
        <v>42</v>
      </c>
      <c r="G864" s="18" t="n">
        <v>0</v>
      </c>
      <c r="H864" s="16" t="n">
        <v>0.3</v>
      </c>
      <c r="I864" s="18" t="n">
        <v>3</v>
      </c>
      <c r="J864" s="19" t="n">
        <v>10.1</v>
      </c>
      <c r="K864" s="19" t="n">
        <v>10.1</v>
      </c>
      <c r="L864" s="19" t="n">
        <v>10.1</v>
      </c>
      <c r="M864" s="19" t="n">
        <f aca="false">IF(J864&gt;0,J864,K864)*E864</f>
        <v>10.1</v>
      </c>
      <c r="N864" s="20" t="n">
        <v>10.1</v>
      </c>
      <c r="O864" s="21" t="str">
        <f aca="false">IF(R864="","",ROUND(R864*(1-Premissas!$B$4),4))</f>
        <v/>
      </c>
      <c r="P864" s="22"/>
      <c r="Q864" s="22"/>
      <c r="R864" s="23"/>
      <c r="S864" s="24" t="n">
        <v>72</v>
      </c>
      <c r="T864" s="24" t="n">
        <v>24</v>
      </c>
      <c r="U864" s="25"/>
      <c r="V864" s="19" t="n">
        <f aca="false">IF(COUNT(N864:Q864)=0,"",MIN(N864:Q864))</f>
        <v>10.1</v>
      </c>
      <c r="W864" s="16" t="str">
        <f aca="false">IF(V864="","",INDEX($N$4:$Q$4,MATCH(V864,N864:Q864,0)))</f>
        <v>DIMEC</v>
      </c>
      <c r="X864" s="19" t="str">
        <f aca="false">IF(COUNT(N864:Q864)&lt;2,"",SMALL(N864:Q864,2))</f>
        <v/>
      </c>
      <c r="Y864" s="26" t="n">
        <f aca="false">IF(OR(V864="",M864=0),"",V864/M864-1)</f>
        <v>0</v>
      </c>
      <c r="Z864" s="26" t="n">
        <f aca="false">IF(OR(V864="",L864=""),"",V864/(L864*E864)-1)</f>
        <v>0</v>
      </c>
      <c r="AA864" s="16" t="str">
        <f aca="false">IF(V864="","SEM OFERTA",IF(OR(Y864&gt;Premissas!$B$11,Y864&lt;Premissas!$B$12),"VERIFICAR - UNIDADE/EMBALAGEM",IF(Y864&gt;Premissas!$B$6,"NÃO COMPRAR - REAJUSTE &gt;5%","COMPRAR")))</f>
        <v>COMPRAR</v>
      </c>
      <c r="AB864" s="18" t="n">
        <f aca="false">IF(W864="DIMEC",S864,IF(W864="MEDCENTRO",U864,""))</f>
        <v>72</v>
      </c>
      <c r="AC864" s="18" t="n">
        <f aca="false">IF(AA864&lt;&gt;"COMPRAR",0,IF(AB864="",I864,MIN(I864,AB864)))</f>
        <v>3</v>
      </c>
      <c r="AD864" s="19" t="n">
        <f aca="false">IF(AC864&gt;0,AC864*V864,0)</f>
        <v>30.3</v>
      </c>
      <c r="AE864" s="19" t="n">
        <f aca="false">IF(AC864&gt;0,(M864-V864)*AC864,0)</f>
        <v>0</v>
      </c>
      <c r="AF864" s="16" t="str">
        <f aca="false">IF(AA864&lt;&gt;"COMPRAR","",IF(AB864="",IF(X864="","",IF(X864-V864&lt;0.01,"EMPATE TÉCNICO","")),IF(AB864&lt;I864,"ESTOQUE INSUFICIENTE",IF(X864="","",IF(X864-V864&lt;0.01,"EMPATE TÉCNICO","")))))</f>
        <v/>
      </c>
      <c r="AG864" s="16"/>
      <c r="AH864" s="16" t="s">
        <v>2106</v>
      </c>
    </row>
    <row r="865" customFormat="false" ht="15" hidden="false" customHeight="false" outlineLevel="0" collapsed="false">
      <c r="A865" s="16" t="s">
        <v>2781</v>
      </c>
      <c r="B865" s="17" t="s">
        <v>2782</v>
      </c>
      <c r="C865" s="16" t="s">
        <v>2783</v>
      </c>
      <c r="D865" s="16" t="s">
        <v>463</v>
      </c>
      <c r="E865" s="18" t="n">
        <v>1</v>
      </c>
      <c r="F865" s="16" t="s">
        <v>41</v>
      </c>
      <c r="G865" s="18" t="n">
        <v>0</v>
      </c>
      <c r="H865" s="16" t="n">
        <v>3.5</v>
      </c>
      <c r="I865" s="18" t="n">
        <v>10</v>
      </c>
      <c r="J865" s="19" t="n">
        <v>10.19</v>
      </c>
      <c r="K865" s="19" t="n">
        <v>10.19</v>
      </c>
      <c r="L865" s="19" t="n">
        <v>10.19</v>
      </c>
      <c r="M865" s="19" t="n">
        <f aca="false">IF(J865&gt;0,J865,K865)*E865</f>
        <v>10.19</v>
      </c>
      <c r="N865" s="20" t="n">
        <v>10.72</v>
      </c>
      <c r="O865" s="21" t="n">
        <f aca="false">IF(R865="","",ROUND(R865*(1-Premissas!$B$4),4))</f>
        <v>10.5545</v>
      </c>
      <c r="P865" s="22"/>
      <c r="Q865" s="22"/>
      <c r="R865" s="23" t="n">
        <v>11.11</v>
      </c>
      <c r="S865" s="24" t="n">
        <v>126</v>
      </c>
      <c r="T865" s="24" t="n">
        <v>50</v>
      </c>
      <c r="U865" s="25" t="n">
        <v>57</v>
      </c>
      <c r="V865" s="19" t="n">
        <f aca="false">IF(COUNT(N865:Q865)=0,"",MIN(N865:Q865))</f>
        <v>10.5545</v>
      </c>
      <c r="W865" s="16" t="str">
        <f aca="false">IF(V865="","",INDEX($N$4:$Q$4,MATCH(V865,N865:Q865,0)))</f>
        <v>MEDCENTRO</v>
      </c>
      <c r="X865" s="19" t="n">
        <f aca="false">IF(COUNT(N865:Q865)&lt;2,"",SMALL(N865:Q865,2))</f>
        <v>10.72</v>
      </c>
      <c r="Y865" s="26" t="n">
        <f aca="false">IF(OR(V865="",M865=0),"",V865/M865-1)</f>
        <v>0.0357703631010797</v>
      </c>
      <c r="Z865" s="26" t="n">
        <f aca="false">IF(OR(V865="",L865=""),"",V865/(L865*E865)-1)</f>
        <v>0.0357703631010797</v>
      </c>
      <c r="AA865" s="16" t="str">
        <f aca="false">IF(V865="","SEM OFERTA",IF(OR(Y865&gt;Premissas!$B$11,Y865&lt;Premissas!$B$12),"VERIFICAR - UNIDADE/EMBALAGEM",IF(Y865&gt;Premissas!$B$6,"NÃO COMPRAR - REAJUSTE &gt;5%","COMPRAR")))</f>
        <v>COMPRAR</v>
      </c>
      <c r="AB865" s="18" t="n">
        <f aca="false">IF(W865="DIMEC",S865,IF(W865="MEDCENTRO",U865,""))</f>
        <v>57</v>
      </c>
      <c r="AC865" s="18" t="n">
        <f aca="false">IF(AA865&lt;&gt;"COMPRAR",0,IF(AB865="",I865,MIN(I865,AB865)))</f>
        <v>10</v>
      </c>
      <c r="AD865" s="19" t="n">
        <f aca="false">IF(AC865&gt;0,AC865*V865,0)</f>
        <v>105.545</v>
      </c>
      <c r="AE865" s="19" t="n">
        <f aca="false">IF(AC865&gt;0,(M865-V865)*AC865,0)</f>
        <v>-3.64500000000001</v>
      </c>
      <c r="AF865" s="16" t="str">
        <f aca="false">IF(AA865&lt;&gt;"COMPRAR","",IF(AB865="",IF(X865="","",IF(X865-V865&lt;0.01,"EMPATE TÉCNICO","")),IF(AB865&lt;I865,"ESTOQUE INSUFICIENTE",IF(X865="","",IF(X865-V865&lt;0.01,"EMPATE TÉCNICO","")))))</f>
        <v/>
      </c>
      <c r="AG865" s="16" t="s">
        <v>304</v>
      </c>
      <c r="AH865" s="16" t="s">
        <v>2106</v>
      </c>
    </row>
    <row r="866" customFormat="false" ht="15" hidden="false" customHeight="false" outlineLevel="0" collapsed="false">
      <c r="A866" s="16" t="s">
        <v>2784</v>
      </c>
      <c r="B866" s="17" t="s">
        <v>2785</v>
      </c>
      <c r="C866" s="16" t="s">
        <v>2786</v>
      </c>
      <c r="D866" s="16" t="s">
        <v>463</v>
      </c>
      <c r="E866" s="18" t="n">
        <v>1</v>
      </c>
      <c r="F866" s="16" t="s">
        <v>42</v>
      </c>
      <c r="G866" s="18" t="n">
        <v>0</v>
      </c>
      <c r="H866" s="16" t="n">
        <v>1.5</v>
      </c>
      <c r="I866" s="18" t="n">
        <v>4</v>
      </c>
      <c r="J866" s="19" t="n">
        <v>9.49</v>
      </c>
      <c r="K866" s="19" t="n">
        <v>9.49</v>
      </c>
      <c r="L866" s="19" t="n">
        <v>9.49</v>
      </c>
      <c r="M866" s="19" t="n">
        <f aca="false">IF(J866&gt;0,J866,K866)*E866</f>
        <v>9.49</v>
      </c>
      <c r="N866" s="20" t="n">
        <v>10.84</v>
      </c>
      <c r="O866" s="21" t="n">
        <f aca="false">IF(R866="","",ROUND(R866*(1-Premissas!$B$4),4))</f>
        <v>10.64</v>
      </c>
      <c r="P866" s="22"/>
      <c r="Q866" s="22"/>
      <c r="R866" s="23" t="n">
        <v>11.2</v>
      </c>
      <c r="S866" s="24" t="n">
        <v>131</v>
      </c>
      <c r="T866" s="24" t="n">
        <v>50</v>
      </c>
      <c r="U866" s="25" t="n">
        <v>73</v>
      </c>
      <c r="V866" s="19" t="n">
        <f aca="false">IF(COUNT(N866:Q866)=0,"",MIN(N866:Q866))</f>
        <v>10.64</v>
      </c>
      <c r="W866" s="16" t="str">
        <f aca="false">IF(V866="","",INDEX($N$4:$Q$4,MATCH(V866,N866:Q866,0)))</f>
        <v>MEDCENTRO</v>
      </c>
      <c r="X866" s="19" t="n">
        <f aca="false">IF(COUNT(N866:Q866)&lt;2,"",SMALL(N866:Q866,2))</f>
        <v>10.84</v>
      </c>
      <c r="Y866" s="26" t="n">
        <f aca="false">IF(OR(V866="",M866=0),"",V866/M866-1)</f>
        <v>0.12118018967334</v>
      </c>
      <c r="Z866" s="26" t="n">
        <f aca="false">IF(OR(V866="",L866=""),"",V866/(L866*E866)-1)</f>
        <v>0.12118018967334</v>
      </c>
      <c r="AA866" s="16" t="str">
        <f aca="false">IF(V866="","SEM OFERTA",IF(OR(Y866&gt;Premissas!$B$11,Y866&lt;Premissas!$B$12),"VERIFICAR - UNIDADE/EMBALAGEM",IF(Y866&gt;Premissas!$B$6,"NÃO COMPRAR - REAJUSTE &gt;5%","COMPRAR")))</f>
        <v>NÃO COMPRAR - REAJUSTE &gt;5%</v>
      </c>
      <c r="AB866" s="18" t="n">
        <f aca="false">IF(W866="DIMEC",S866,IF(W866="MEDCENTRO",U866,""))</f>
        <v>73</v>
      </c>
      <c r="AC866" s="18" t="n">
        <f aca="false">IF(AA866&lt;&gt;"COMPRAR",0,IF(AB866="",I866,MIN(I866,AB866)))</f>
        <v>0</v>
      </c>
      <c r="AD866" s="19" t="n">
        <f aca="false">IF(AC866&gt;0,AC866*V866,0)</f>
        <v>0</v>
      </c>
      <c r="AE866" s="19" t="n">
        <f aca="false">IF(AC866&gt;0,(M866-V866)*AC866,0)</f>
        <v>0</v>
      </c>
      <c r="AF866" s="16" t="str">
        <f aca="false">IF(AA866&lt;&gt;"COMPRAR","",IF(AB866="",IF(X866="","",IF(X866-V866&lt;0.01,"EMPATE TÉCNICO","")),IF(AB866&lt;I866,"ESTOQUE INSUFICIENTE",IF(X866="","",IF(X866-V866&lt;0.01,"EMPATE TÉCNICO","")))))</f>
        <v/>
      </c>
      <c r="AG866" s="16" t="s">
        <v>304</v>
      </c>
      <c r="AH866" s="16" t="s">
        <v>2106</v>
      </c>
    </row>
    <row r="867" customFormat="false" ht="15" hidden="false" customHeight="false" outlineLevel="0" collapsed="false">
      <c r="A867" s="16" t="s">
        <v>2787</v>
      </c>
      <c r="B867" s="17" t="s">
        <v>2788</v>
      </c>
      <c r="C867" s="16" t="s">
        <v>2789</v>
      </c>
      <c r="D867" s="16"/>
      <c r="E867" s="18" t="n">
        <v>1</v>
      </c>
      <c r="F867" s="16" t="s">
        <v>43</v>
      </c>
      <c r="G867" s="18" t="n">
        <v>2</v>
      </c>
      <c r="H867" s="16" t="n">
        <v>1.8</v>
      </c>
      <c r="I867" s="18" t="n">
        <v>3</v>
      </c>
      <c r="J867" s="19" t="n">
        <v>7.74</v>
      </c>
      <c r="K867" s="19" t="n">
        <v>7.74</v>
      </c>
      <c r="L867" s="19" t="n">
        <v>7.74</v>
      </c>
      <c r="M867" s="19" t="n">
        <f aca="false">IF(J867&gt;0,J867,K867)*E867</f>
        <v>7.74</v>
      </c>
      <c r="N867" s="20" t="n">
        <v>7.74</v>
      </c>
      <c r="O867" s="21" t="str">
        <f aca="false">IF(R867="","",ROUND(R867*(1-Premissas!$B$4),4))</f>
        <v/>
      </c>
      <c r="P867" s="22"/>
      <c r="Q867" s="22"/>
      <c r="R867" s="23"/>
      <c r="S867" s="24" t="n">
        <v>176</v>
      </c>
      <c r="T867" s="24" t="n">
        <v>96</v>
      </c>
      <c r="U867" s="25"/>
      <c r="V867" s="19" t="n">
        <f aca="false">IF(COUNT(N867:Q867)=0,"",MIN(N867:Q867))</f>
        <v>7.74</v>
      </c>
      <c r="W867" s="16" t="str">
        <f aca="false">IF(V867="","",INDEX($N$4:$Q$4,MATCH(V867,N867:Q867,0)))</f>
        <v>DIMEC</v>
      </c>
      <c r="X867" s="19" t="str">
        <f aca="false">IF(COUNT(N867:Q867)&lt;2,"",SMALL(N867:Q867,2))</f>
        <v/>
      </c>
      <c r="Y867" s="26" t="n">
        <f aca="false">IF(OR(V867="",M867=0),"",V867/M867-1)</f>
        <v>0</v>
      </c>
      <c r="Z867" s="26" t="n">
        <f aca="false">IF(OR(V867="",L867=""),"",V867/(L867*E867)-1)</f>
        <v>0</v>
      </c>
      <c r="AA867" s="16" t="str">
        <f aca="false">IF(V867="","SEM OFERTA",IF(OR(Y867&gt;Premissas!$B$11,Y867&lt;Premissas!$B$12),"VERIFICAR - UNIDADE/EMBALAGEM",IF(Y867&gt;Premissas!$B$6,"NÃO COMPRAR - REAJUSTE &gt;5%","COMPRAR")))</f>
        <v>COMPRAR</v>
      </c>
      <c r="AB867" s="18" t="n">
        <f aca="false">IF(W867="DIMEC",S867,IF(W867="MEDCENTRO",U867,""))</f>
        <v>176</v>
      </c>
      <c r="AC867" s="18" t="n">
        <f aca="false">IF(AA867&lt;&gt;"COMPRAR",0,IF(AB867="",I867,MIN(I867,AB867)))</f>
        <v>3</v>
      </c>
      <c r="AD867" s="19" t="n">
        <f aca="false">IF(AC867&gt;0,AC867*V867,0)</f>
        <v>23.22</v>
      </c>
      <c r="AE867" s="19" t="n">
        <f aca="false">IF(AC867&gt;0,(M867-V867)*AC867,0)</f>
        <v>0</v>
      </c>
      <c r="AF867" s="16" t="str">
        <f aca="false">IF(AA867&lt;&gt;"COMPRAR","",IF(AB867="",IF(X867="","",IF(X867-V867&lt;0.01,"EMPATE TÉCNICO","")),IF(AB867&lt;I867,"ESTOQUE INSUFICIENTE",IF(X867="","",IF(X867-V867&lt;0.01,"EMPATE TÉCNICO","")))))</f>
        <v/>
      </c>
      <c r="AG867" s="16" t="s">
        <v>304</v>
      </c>
      <c r="AH867" s="16" t="s">
        <v>2106</v>
      </c>
    </row>
    <row r="868" customFormat="false" ht="15" hidden="false" customHeight="false" outlineLevel="0" collapsed="false">
      <c r="A868" s="16" t="s">
        <v>2790</v>
      </c>
      <c r="B868" s="17" t="s">
        <v>2791</v>
      </c>
      <c r="C868" s="16" t="s">
        <v>2792</v>
      </c>
      <c r="D868" s="16" t="s">
        <v>515</v>
      </c>
      <c r="E868" s="18" t="n">
        <v>1</v>
      </c>
      <c r="F868" s="16" t="s">
        <v>42</v>
      </c>
      <c r="G868" s="18" t="n">
        <v>1</v>
      </c>
      <c r="H868" s="16" t="n">
        <v>3.8</v>
      </c>
      <c r="I868" s="18" t="n">
        <v>9</v>
      </c>
      <c r="J868" s="19" t="n">
        <v>5.96</v>
      </c>
      <c r="K868" s="19" t="n">
        <v>5.96</v>
      </c>
      <c r="L868" s="19" t="n">
        <v>5.95</v>
      </c>
      <c r="M868" s="19" t="n">
        <f aca="false">IF(J868&gt;0,J868,K868)*E868</f>
        <v>5.96</v>
      </c>
      <c r="N868" s="20" t="n">
        <v>6.02</v>
      </c>
      <c r="O868" s="21" t="n">
        <f aca="false">IF(R868="","",ROUND(R868*(1-Premissas!$B$4),4))</f>
        <v>6.023</v>
      </c>
      <c r="P868" s="22"/>
      <c r="Q868" s="22"/>
      <c r="R868" s="23" t="n">
        <v>6.34</v>
      </c>
      <c r="S868" s="24" t="n">
        <v>1122</v>
      </c>
      <c r="T868" s="24" t="n">
        <v>48</v>
      </c>
      <c r="U868" s="25" t="n">
        <v>651</v>
      </c>
      <c r="V868" s="19" t="n">
        <f aca="false">IF(COUNT(N868:Q868)=0,"",MIN(N868:Q868))</f>
        <v>6.02</v>
      </c>
      <c r="W868" s="16" t="str">
        <f aca="false">IF(V868="","",INDEX($N$4:$Q$4,MATCH(V868,N868:Q868,0)))</f>
        <v>DIMEC</v>
      </c>
      <c r="X868" s="19" t="n">
        <f aca="false">IF(COUNT(N868:Q868)&lt;2,"",SMALL(N868:Q868,2))</f>
        <v>6.023</v>
      </c>
      <c r="Y868" s="26" t="n">
        <f aca="false">IF(OR(V868="",M868=0),"",V868/M868-1)</f>
        <v>0.0100671140939597</v>
      </c>
      <c r="Z868" s="26" t="n">
        <f aca="false">IF(OR(V868="",L868=""),"",V868/(L868*E868)-1)</f>
        <v>0.0117647058823529</v>
      </c>
      <c r="AA868" s="16" t="str">
        <f aca="false">IF(V868="","SEM OFERTA",IF(OR(Y868&gt;Premissas!$B$11,Y868&lt;Premissas!$B$12),"VERIFICAR - UNIDADE/EMBALAGEM",IF(Y868&gt;Premissas!$B$6,"NÃO COMPRAR - REAJUSTE &gt;5%","COMPRAR")))</f>
        <v>COMPRAR</v>
      </c>
      <c r="AB868" s="18" t="n">
        <f aca="false">IF(W868="DIMEC",S868,IF(W868="MEDCENTRO",U868,""))</f>
        <v>1122</v>
      </c>
      <c r="AC868" s="18" t="n">
        <f aca="false">IF(AA868&lt;&gt;"COMPRAR",0,IF(AB868="",I868,MIN(I868,AB868)))</f>
        <v>9</v>
      </c>
      <c r="AD868" s="19" t="n">
        <f aca="false">IF(AC868&gt;0,AC868*V868,0)</f>
        <v>54.18</v>
      </c>
      <c r="AE868" s="19" t="n">
        <f aca="false">IF(AC868&gt;0,(M868-V868)*AC868,0)</f>
        <v>-0.539999999999997</v>
      </c>
      <c r="AF868" s="16" t="str">
        <f aca="false">IF(AA868&lt;&gt;"COMPRAR","",IF(AB868="",IF(X868="","",IF(X868-V868&lt;0.01,"EMPATE TÉCNICO","")),IF(AB868&lt;I868,"ESTOQUE INSUFICIENTE",IF(X868="","",IF(X868-V868&lt;0.01,"EMPATE TÉCNICO","")))))</f>
        <v>EMPATE TÉCNICO</v>
      </c>
      <c r="AG868" s="16" t="s">
        <v>304</v>
      </c>
      <c r="AH868" s="16" t="s">
        <v>2106</v>
      </c>
    </row>
    <row r="869" customFormat="false" ht="15" hidden="false" customHeight="false" outlineLevel="0" collapsed="false">
      <c r="A869" s="16" t="s">
        <v>2793</v>
      </c>
      <c r="B869" s="17" t="s">
        <v>2794</v>
      </c>
      <c r="C869" s="16" t="s">
        <v>2795</v>
      </c>
      <c r="D869" s="16" t="s">
        <v>532</v>
      </c>
      <c r="E869" s="18" t="n">
        <v>1</v>
      </c>
      <c r="F869" s="16" t="s">
        <v>42</v>
      </c>
      <c r="G869" s="18" t="n">
        <v>5</v>
      </c>
      <c r="H869" s="16" t="n">
        <v>2</v>
      </c>
      <c r="I869" s="18" t="n">
        <v>1</v>
      </c>
      <c r="J869" s="19" t="n">
        <v>10.39</v>
      </c>
      <c r="K869" s="19" t="n">
        <v>10.39</v>
      </c>
      <c r="L869" s="19" t="n">
        <v>10.39</v>
      </c>
      <c r="M869" s="19" t="n">
        <f aca="false">IF(J869&gt;0,J869,K869)*E869</f>
        <v>10.39</v>
      </c>
      <c r="N869" s="20" t="n">
        <v>10.79</v>
      </c>
      <c r="O869" s="21" t="n">
        <f aca="false">IF(R869="","",ROUND(R869*(1-Premissas!$B$4),4))</f>
        <v>10.9535</v>
      </c>
      <c r="P869" s="22"/>
      <c r="Q869" s="22"/>
      <c r="R869" s="23" t="n">
        <v>11.53</v>
      </c>
      <c r="S869" s="24" t="n">
        <v>464</v>
      </c>
      <c r="T869" s="24" t="n">
        <v>30</v>
      </c>
      <c r="U869" s="25" t="n">
        <v>53</v>
      </c>
      <c r="V869" s="19" t="n">
        <f aca="false">IF(COUNT(N869:Q869)=0,"",MIN(N869:Q869))</f>
        <v>10.79</v>
      </c>
      <c r="W869" s="16" t="str">
        <f aca="false">IF(V869="","",INDEX($N$4:$Q$4,MATCH(V869,N869:Q869,0)))</f>
        <v>DIMEC</v>
      </c>
      <c r="X869" s="19" t="n">
        <f aca="false">IF(COUNT(N869:Q869)&lt;2,"",SMALL(N869:Q869,2))</f>
        <v>10.9535</v>
      </c>
      <c r="Y869" s="26" t="n">
        <f aca="false">IF(OR(V869="",M869=0),"",V869/M869-1)</f>
        <v>0.0384985563041385</v>
      </c>
      <c r="Z869" s="26" t="n">
        <f aca="false">IF(OR(V869="",L869=""),"",V869/(L869*E869)-1)</f>
        <v>0.0384985563041385</v>
      </c>
      <c r="AA869" s="16" t="str">
        <f aca="false">IF(V869="","SEM OFERTA",IF(OR(Y869&gt;Premissas!$B$11,Y869&lt;Premissas!$B$12),"VERIFICAR - UNIDADE/EMBALAGEM",IF(Y869&gt;Premissas!$B$6,"NÃO COMPRAR - REAJUSTE &gt;5%","COMPRAR")))</f>
        <v>COMPRAR</v>
      </c>
      <c r="AB869" s="18" t="n">
        <f aca="false">IF(W869="DIMEC",S869,IF(W869="MEDCENTRO",U869,""))</f>
        <v>464</v>
      </c>
      <c r="AC869" s="18" t="n">
        <f aca="false">IF(AA869&lt;&gt;"COMPRAR",0,IF(AB869="",I869,MIN(I869,AB869)))</f>
        <v>1</v>
      </c>
      <c r="AD869" s="19" t="n">
        <f aca="false">IF(AC869&gt;0,AC869*V869,0)</f>
        <v>10.79</v>
      </c>
      <c r="AE869" s="19" t="n">
        <f aca="false">IF(AC869&gt;0,(M869-V869)*AC869,0)</f>
        <v>-0.399999999999999</v>
      </c>
      <c r="AF869" s="16" t="str">
        <f aca="false">IF(AA869&lt;&gt;"COMPRAR","",IF(AB869="",IF(X869="","",IF(X869-V869&lt;0.01,"EMPATE TÉCNICO","")),IF(AB869&lt;I869,"ESTOQUE INSUFICIENTE",IF(X869="","",IF(X869-V869&lt;0.01,"EMPATE TÉCNICO","")))))</f>
        <v/>
      </c>
      <c r="AG869" s="16" t="s">
        <v>304</v>
      </c>
      <c r="AH869" s="16" t="s">
        <v>2106</v>
      </c>
    </row>
    <row r="870" customFormat="false" ht="15" hidden="false" customHeight="false" outlineLevel="0" collapsed="false">
      <c r="A870" s="16" t="s">
        <v>2796</v>
      </c>
      <c r="B870" s="17" t="s">
        <v>2797</v>
      </c>
      <c r="C870" s="16" t="s">
        <v>2798</v>
      </c>
      <c r="D870" s="16" t="s">
        <v>297</v>
      </c>
      <c r="E870" s="18" t="n">
        <v>1</v>
      </c>
      <c r="F870" s="16" t="s">
        <v>42</v>
      </c>
      <c r="G870" s="18" t="n">
        <v>0</v>
      </c>
      <c r="H870" s="16" t="n">
        <v>6.9</v>
      </c>
      <c r="I870" s="18" t="n">
        <v>18</v>
      </c>
      <c r="J870" s="19" t="n">
        <v>2.43</v>
      </c>
      <c r="K870" s="19" t="n">
        <v>2.43</v>
      </c>
      <c r="L870" s="19" t="n">
        <v>2.43</v>
      </c>
      <c r="M870" s="19" t="n">
        <f aca="false">IF(J870&gt;0,J870,K870)*E870</f>
        <v>2.43</v>
      </c>
      <c r="N870" s="20" t="n">
        <v>2.96</v>
      </c>
      <c r="O870" s="21" t="n">
        <f aca="false">IF(R870="","",ROUND(R870*(1-Premissas!$B$4),4))</f>
        <v>2.8595</v>
      </c>
      <c r="P870" s="22"/>
      <c r="Q870" s="22"/>
      <c r="R870" s="23" t="n">
        <v>3.01</v>
      </c>
      <c r="S870" s="24" t="n">
        <v>233</v>
      </c>
      <c r="T870" s="24" t="n">
        <v>240</v>
      </c>
      <c r="U870" s="25" t="n">
        <v>1887</v>
      </c>
      <c r="V870" s="19" t="n">
        <f aca="false">IF(COUNT(N870:Q870)=0,"",MIN(N870:Q870))</f>
        <v>2.8595</v>
      </c>
      <c r="W870" s="16" t="str">
        <f aca="false">IF(V870="","",INDEX($N$4:$Q$4,MATCH(V870,N870:Q870,0)))</f>
        <v>MEDCENTRO</v>
      </c>
      <c r="X870" s="19" t="n">
        <f aca="false">IF(COUNT(N870:Q870)&lt;2,"",SMALL(N870:Q870,2))</f>
        <v>2.96</v>
      </c>
      <c r="Y870" s="26" t="n">
        <f aca="false">IF(OR(V870="",M870=0),"",V870/M870-1)</f>
        <v>0.176748971193416</v>
      </c>
      <c r="Z870" s="26" t="n">
        <f aca="false">IF(OR(V870="",L870=""),"",V870/(L870*E870)-1)</f>
        <v>0.176748971193416</v>
      </c>
      <c r="AA870" s="16" t="str">
        <f aca="false">IF(V870="","SEM OFERTA",IF(OR(Y870&gt;Premissas!$B$11,Y870&lt;Premissas!$B$12),"VERIFICAR - UNIDADE/EMBALAGEM",IF(Y870&gt;Premissas!$B$6,"NÃO COMPRAR - REAJUSTE &gt;5%","COMPRAR")))</f>
        <v>NÃO COMPRAR - REAJUSTE &gt;5%</v>
      </c>
      <c r="AB870" s="18" t="n">
        <f aca="false">IF(W870="DIMEC",S870,IF(W870="MEDCENTRO",U870,""))</f>
        <v>1887</v>
      </c>
      <c r="AC870" s="18" t="n">
        <f aca="false">IF(AA870&lt;&gt;"COMPRAR",0,IF(AB870="",I870,MIN(I870,AB870)))</f>
        <v>0</v>
      </c>
      <c r="AD870" s="19" t="n">
        <f aca="false">IF(AC870&gt;0,AC870*V870,0)</f>
        <v>0</v>
      </c>
      <c r="AE870" s="19" t="n">
        <f aca="false">IF(AC870&gt;0,(M870-V870)*AC870,0)</f>
        <v>0</v>
      </c>
      <c r="AF870" s="16" t="str">
        <f aca="false">IF(AA870&lt;&gt;"COMPRAR","",IF(AB870="",IF(X870="","",IF(X870-V870&lt;0.01,"EMPATE TÉCNICO","")),IF(AB870&lt;I870,"ESTOQUE INSUFICIENTE",IF(X870="","",IF(X870-V870&lt;0.01,"EMPATE TÉCNICO","")))))</f>
        <v/>
      </c>
      <c r="AG870" s="16" t="s">
        <v>304</v>
      </c>
      <c r="AH870" s="16" t="s">
        <v>2106</v>
      </c>
    </row>
    <row r="871" customFormat="false" ht="15" hidden="false" customHeight="false" outlineLevel="0" collapsed="false">
      <c r="A871" s="16" t="s">
        <v>2799</v>
      </c>
      <c r="B871" s="17" t="s">
        <v>2800</v>
      </c>
      <c r="C871" s="16" t="s">
        <v>2801</v>
      </c>
      <c r="D871" s="16" t="s">
        <v>678</v>
      </c>
      <c r="E871" s="18" t="n">
        <v>1</v>
      </c>
      <c r="F871" s="16" t="s">
        <v>43</v>
      </c>
      <c r="G871" s="18" t="n">
        <v>0</v>
      </c>
      <c r="H871" s="16" t="n">
        <v>0.3</v>
      </c>
      <c r="I871" s="18" t="n">
        <v>1</v>
      </c>
      <c r="J871" s="19" t="n">
        <v>5.19</v>
      </c>
      <c r="K871" s="19" t="n">
        <v>5.19</v>
      </c>
      <c r="L871" s="19" t="n">
        <v>5.19</v>
      </c>
      <c r="M871" s="19" t="n">
        <f aca="false">IF(J871&gt;0,J871,K871)*E871</f>
        <v>5.19</v>
      </c>
      <c r="N871" s="20" t="n">
        <v>6.74</v>
      </c>
      <c r="O871" s="21" t="n">
        <f aca="false">IF(R871="","",ROUND(R871*(1-Premissas!$B$4),4))</f>
        <v>6.517</v>
      </c>
      <c r="P871" s="22"/>
      <c r="Q871" s="22"/>
      <c r="R871" s="23" t="n">
        <v>6.86</v>
      </c>
      <c r="S871" s="24" t="n">
        <v>564</v>
      </c>
      <c r="T871" s="24" t="n">
        <v>60</v>
      </c>
      <c r="U871" s="25" t="n">
        <v>154</v>
      </c>
      <c r="V871" s="19" t="n">
        <f aca="false">IF(COUNT(N871:Q871)=0,"",MIN(N871:Q871))</f>
        <v>6.517</v>
      </c>
      <c r="W871" s="16" t="str">
        <f aca="false">IF(V871="","",INDEX($N$4:$Q$4,MATCH(V871,N871:Q871,0)))</f>
        <v>MEDCENTRO</v>
      </c>
      <c r="X871" s="19" t="n">
        <f aca="false">IF(COUNT(N871:Q871)&lt;2,"",SMALL(N871:Q871,2))</f>
        <v>6.74</v>
      </c>
      <c r="Y871" s="26" t="n">
        <f aca="false">IF(OR(V871="",M871=0),"",V871/M871-1)</f>
        <v>0.255684007707129</v>
      </c>
      <c r="Z871" s="26" t="n">
        <f aca="false">IF(OR(V871="",L871=""),"",V871/(L871*E871)-1)</f>
        <v>0.255684007707129</v>
      </c>
      <c r="AA871" s="16" t="str">
        <f aca="false">IF(V871="","SEM OFERTA",IF(OR(Y871&gt;Premissas!$B$11,Y871&lt;Premissas!$B$12),"VERIFICAR - UNIDADE/EMBALAGEM",IF(Y871&gt;Premissas!$B$6,"NÃO COMPRAR - REAJUSTE &gt;5%","COMPRAR")))</f>
        <v>NÃO COMPRAR - REAJUSTE &gt;5%</v>
      </c>
      <c r="AB871" s="18" t="n">
        <f aca="false">IF(W871="DIMEC",S871,IF(W871="MEDCENTRO",U871,""))</f>
        <v>154</v>
      </c>
      <c r="AC871" s="18" t="n">
        <f aca="false">IF(AA871&lt;&gt;"COMPRAR",0,IF(AB871="",I871,MIN(I871,AB871)))</f>
        <v>0</v>
      </c>
      <c r="AD871" s="19" t="n">
        <f aca="false">IF(AC871&gt;0,AC871*V871,0)</f>
        <v>0</v>
      </c>
      <c r="AE871" s="19" t="n">
        <f aca="false">IF(AC871&gt;0,(M871-V871)*AC871,0)</f>
        <v>0</v>
      </c>
      <c r="AF871" s="16" t="str">
        <f aca="false">IF(AA871&lt;&gt;"COMPRAR","",IF(AB871="",IF(X871="","",IF(X871-V871&lt;0.01,"EMPATE TÉCNICO","")),IF(AB871&lt;I871,"ESTOQUE INSUFICIENTE",IF(X871="","",IF(X871-V871&lt;0.01,"EMPATE TÉCNICO","")))))</f>
        <v/>
      </c>
      <c r="AG871" s="16" t="s">
        <v>304</v>
      </c>
      <c r="AH871" s="16" t="s">
        <v>2106</v>
      </c>
    </row>
    <row r="872" customFormat="false" ht="15" hidden="false" customHeight="false" outlineLevel="0" collapsed="false">
      <c r="A872" s="16" t="s">
        <v>2802</v>
      </c>
      <c r="B872" s="17" t="s">
        <v>2803</v>
      </c>
      <c r="C872" s="16" t="s">
        <v>2804</v>
      </c>
      <c r="D872" s="16" t="s">
        <v>519</v>
      </c>
      <c r="E872" s="18" t="n">
        <v>1</v>
      </c>
      <c r="F872" s="16" t="s">
        <v>41</v>
      </c>
      <c r="G872" s="18" t="n">
        <v>1</v>
      </c>
      <c r="H872" s="16" t="n">
        <v>12.6</v>
      </c>
      <c r="I872" s="18" t="n">
        <v>32</v>
      </c>
      <c r="J872" s="19" t="n">
        <v>6.99</v>
      </c>
      <c r="K872" s="19" t="n">
        <v>6.99</v>
      </c>
      <c r="L872" s="19" t="n">
        <v>6.99</v>
      </c>
      <c r="M872" s="19" t="n">
        <f aca="false">IF(J872&gt;0,J872,K872)*E872</f>
        <v>6.99</v>
      </c>
      <c r="N872" s="20" t="n">
        <v>8.81</v>
      </c>
      <c r="O872" s="21" t="n">
        <f aca="false">IF(R872="","",ROUND(R872*(1-Premissas!$B$4),4))</f>
        <v>7.8375</v>
      </c>
      <c r="P872" s="22"/>
      <c r="Q872" s="22"/>
      <c r="R872" s="23" t="n">
        <v>8.25</v>
      </c>
      <c r="S872" s="24" t="n">
        <v>7994</v>
      </c>
      <c r="T872" s="24" t="n">
        <v>30</v>
      </c>
      <c r="U872" s="25" t="n">
        <v>3</v>
      </c>
      <c r="V872" s="19" t="n">
        <f aca="false">IF(COUNT(N872:Q872)=0,"",MIN(N872:Q872))</f>
        <v>7.8375</v>
      </c>
      <c r="W872" s="16" t="str">
        <f aca="false">IF(V872="","",INDEX($N$4:$Q$4,MATCH(V872,N872:Q872,0)))</f>
        <v>MEDCENTRO</v>
      </c>
      <c r="X872" s="19" t="n">
        <f aca="false">IF(COUNT(N872:Q872)&lt;2,"",SMALL(N872:Q872,2))</f>
        <v>8.81</v>
      </c>
      <c r="Y872" s="26" t="n">
        <f aca="false">IF(OR(V872="",M872=0),"",V872/M872-1)</f>
        <v>0.121244635193133</v>
      </c>
      <c r="Z872" s="26" t="n">
        <f aca="false">IF(OR(V872="",L872=""),"",V872/(L872*E872)-1)</f>
        <v>0.121244635193133</v>
      </c>
      <c r="AA872" s="16" t="str">
        <f aca="false">IF(V872="","SEM OFERTA",IF(OR(Y872&gt;Premissas!$B$11,Y872&lt;Premissas!$B$12),"VERIFICAR - UNIDADE/EMBALAGEM",IF(Y872&gt;Premissas!$B$6,"NÃO COMPRAR - REAJUSTE &gt;5%","COMPRAR")))</f>
        <v>NÃO COMPRAR - REAJUSTE &gt;5%</v>
      </c>
      <c r="AB872" s="18" t="n">
        <f aca="false">IF(W872="DIMEC",S872,IF(W872="MEDCENTRO",U872,""))</f>
        <v>3</v>
      </c>
      <c r="AC872" s="18" t="n">
        <f aca="false">IF(AA872&lt;&gt;"COMPRAR",0,IF(AB872="",I872,MIN(I872,AB872)))</f>
        <v>0</v>
      </c>
      <c r="AD872" s="19" t="n">
        <f aca="false">IF(AC872&gt;0,AC872*V872,0)</f>
        <v>0</v>
      </c>
      <c r="AE872" s="19" t="n">
        <f aca="false">IF(AC872&gt;0,(M872-V872)*AC872,0)</f>
        <v>0</v>
      </c>
      <c r="AF872" s="16" t="str">
        <f aca="false">IF(AA872&lt;&gt;"COMPRAR","",IF(AB872="",IF(X872="","",IF(X872-V872&lt;0.01,"EMPATE TÉCNICO","")),IF(AB872&lt;I872,"ESTOQUE INSUFICIENTE",IF(X872="","",IF(X872-V872&lt;0.01,"EMPATE TÉCNICO","")))))</f>
        <v/>
      </c>
      <c r="AG872" s="16" t="s">
        <v>298</v>
      </c>
      <c r="AH872" s="16" t="s">
        <v>2106</v>
      </c>
    </row>
    <row r="873" customFormat="false" ht="15" hidden="false" customHeight="false" outlineLevel="0" collapsed="false">
      <c r="A873" s="16" t="s">
        <v>2805</v>
      </c>
      <c r="B873" s="17" t="s">
        <v>2806</v>
      </c>
      <c r="C873" s="16" t="s">
        <v>2807</v>
      </c>
      <c r="D873" s="16" t="s">
        <v>498</v>
      </c>
      <c r="E873" s="18" t="n">
        <v>1</v>
      </c>
      <c r="F873" s="16" t="s">
        <v>42</v>
      </c>
      <c r="G873" s="18" t="n">
        <v>2</v>
      </c>
      <c r="H873" s="16" t="n">
        <v>4.7</v>
      </c>
      <c r="I873" s="18" t="n">
        <v>11</v>
      </c>
      <c r="J873" s="19" t="n">
        <v>2.86</v>
      </c>
      <c r="K873" s="19" t="n">
        <v>2.86</v>
      </c>
      <c r="L873" s="19" t="n">
        <v>2.86</v>
      </c>
      <c r="M873" s="19" t="n">
        <f aca="false">IF(J873&gt;0,J873,K873)*E873</f>
        <v>2.86</v>
      </c>
      <c r="N873" s="20"/>
      <c r="O873" s="21" t="n">
        <f aca="false">IF(R873="","",ROUND(R873*(1-Premissas!$B$4),4))</f>
        <v>3.648</v>
      </c>
      <c r="P873" s="22"/>
      <c r="Q873" s="22"/>
      <c r="R873" s="23" t="n">
        <v>3.84</v>
      </c>
      <c r="S873" s="24"/>
      <c r="T873" s="24"/>
      <c r="U873" s="25" t="n">
        <v>3</v>
      </c>
      <c r="V873" s="19" t="n">
        <f aca="false">IF(COUNT(N873:Q873)=0,"",MIN(N873:Q873))</f>
        <v>3.648</v>
      </c>
      <c r="W873" s="16" t="str">
        <f aca="false">IF(V873="","",INDEX($N$4:$Q$4,MATCH(V873,N873:Q873,0)))</f>
        <v>MEDCENTRO</v>
      </c>
      <c r="X873" s="19" t="str">
        <f aca="false">IF(COUNT(N873:Q873)&lt;2,"",SMALL(N873:Q873,2))</f>
        <v/>
      </c>
      <c r="Y873" s="26" t="n">
        <f aca="false">IF(OR(V873="",M873=0),"",V873/M873-1)</f>
        <v>0.275524475524476</v>
      </c>
      <c r="Z873" s="26" t="n">
        <f aca="false">IF(OR(V873="",L873=""),"",V873/(L873*E873)-1)</f>
        <v>0.275524475524476</v>
      </c>
      <c r="AA873" s="16" t="str">
        <f aca="false">IF(V873="","SEM OFERTA",IF(OR(Y873&gt;Premissas!$B$11,Y873&lt;Premissas!$B$12),"VERIFICAR - UNIDADE/EMBALAGEM",IF(Y873&gt;Premissas!$B$6,"NÃO COMPRAR - REAJUSTE &gt;5%","COMPRAR")))</f>
        <v>NÃO COMPRAR - REAJUSTE &gt;5%</v>
      </c>
      <c r="AB873" s="18" t="n">
        <f aca="false">IF(W873="DIMEC",S873,IF(W873="MEDCENTRO",U873,""))</f>
        <v>3</v>
      </c>
      <c r="AC873" s="18" t="n">
        <f aca="false">IF(AA873&lt;&gt;"COMPRAR",0,IF(AB873="",I873,MIN(I873,AB873)))</f>
        <v>0</v>
      </c>
      <c r="AD873" s="19" t="n">
        <f aca="false">IF(AC873&gt;0,AC873*V873,0)</f>
        <v>0</v>
      </c>
      <c r="AE873" s="19" t="n">
        <f aca="false">IF(AC873&gt;0,(M873-V873)*AC873,0)</f>
        <v>0</v>
      </c>
      <c r="AF873" s="16" t="str">
        <f aca="false">IF(AA873&lt;&gt;"COMPRAR","",IF(AB873="",IF(X873="","",IF(X873-V873&lt;0.01,"EMPATE TÉCNICO","")),IF(AB873&lt;I873,"ESTOQUE INSUFICIENTE",IF(X873="","",IF(X873-V873&lt;0.01,"EMPATE TÉCNICO","")))))</f>
        <v/>
      </c>
      <c r="AG873" s="16" t="s">
        <v>2762</v>
      </c>
      <c r="AH873" s="16" t="s">
        <v>2106</v>
      </c>
    </row>
    <row r="874" customFormat="false" ht="15" hidden="false" customHeight="false" outlineLevel="0" collapsed="false">
      <c r="A874" s="16" t="s">
        <v>2808</v>
      </c>
      <c r="B874" s="17" t="s">
        <v>2809</v>
      </c>
      <c r="C874" s="16" t="s">
        <v>2810</v>
      </c>
      <c r="D874" s="16" t="s">
        <v>463</v>
      </c>
      <c r="E874" s="18" t="n">
        <v>1</v>
      </c>
      <c r="F874" s="16" t="s">
        <v>43</v>
      </c>
      <c r="G874" s="18" t="n">
        <v>0</v>
      </c>
      <c r="H874" s="16" t="n">
        <v>0.4</v>
      </c>
      <c r="I874" s="18" t="n">
        <v>2</v>
      </c>
      <c r="J874" s="19" t="n">
        <v>5.64</v>
      </c>
      <c r="K874" s="19" t="n">
        <v>5.64</v>
      </c>
      <c r="L874" s="19" t="n">
        <v>5.64</v>
      </c>
      <c r="M874" s="19" t="n">
        <f aca="false">IF(J874&gt;0,J874,K874)*E874</f>
        <v>5.64</v>
      </c>
      <c r="N874" s="20" t="n">
        <v>5.98</v>
      </c>
      <c r="O874" s="21" t="n">
        <f aca="false">IF(R874="","",ROUND(R874*(1-Premissas!$B$4),4))</f>
        <v>5.8805</v>
      </c>
      <c r="P874" s="22"/>
      <c r="Q874" s="22"/>
      <c r="R874" s="23" t="n">
        <v>6.19</v>
      </c>
      <c r="S874" s="24" t="n">
        <v>823</v>
      </c>
      <c r="T874" s="24" t="n">
        <v>50</v>
      </c>
      <c r="U874" s="25" t="n">
        <v>764</v>
      </c>
      <c r="V874" s="19" t="n">
        <f aca="false">IF(COUNT(N874:Q874)=0,"",MIN(N874:Q874))</f>
        <v>5.8805</v>
      </c>
      <c r="W874" s="16" t="str">
        <f aca="false">IF(V874="","",INDEX($N$4:$Q$4,MATCH(V874,N874:Q874,0)))</f>
        <v>MEDCENTRO</v>
      </c>
      <c r="X874" s="19" t="n">
        <f aca="false">IF(COUNT(N874:Q874)&lt;2,"",SMALL(N874:Q874,2))</f>
        <v>5.98</v>
      </c>
      <c r="Y874" s="26" t="n">
        <f aca="false">IF(OR(V874="",M874=0),"",V874/M874-1)</f>
        <v>0.0426418439716312</v>
      </c>
      <c r="Z874" s="26" t="n">
        <f aca="false">IF(OR(V874="",L874=""),"",V874/(L874*E874)-1)</f>
        <v>0.0426418439716312</v>
      </c>
      <c r="AA874" s="16" t="str">
        <f aca="false">IF(V874="","SEM OFERTA",IF(OR(Y874&gt;Premissas!$B$11,Y874&lt;Premissas!$B$12),"VERIFICAR - UNIDADE/EMBALAGEM",IF(Y874&gt;Premissas!$B$6,"NÃO COMPRAR - REAJUSTE &gt;5%","COMPRAR")))</f>
        <v>COMPRAR</v>
      </c>
      <c r="AB874" s="18" t="n">
        <f aca="false">IF(W874="DIMEC",S874,IF(W874="MEDCENTRO",U874,""))</f>
        <v>764</v>
      </c>
      <c r="AC874" s="18" t="n">
        <f aca="false">IF(AA874&lt;&gt;"COMPRAR",0,IF(AB874="",I874,MIN(I874,AB874)))</f>
        <v>2</v>
      </c>
      <c r="AD874" s="19" t="n">
        <f aca="false">IF(AC874&gt;0,AC874*V874,0)</f>
        <v>11.761</v>
      </c>
      <c r="AE874" s="19" t="n">
        <f aca="false">IF(AC874&gt;0,(M874-V874)*AC874,0)</f>
        <v>-0.481</v>
      </c>
      <c r="AF874" s="16" t="str">
        <f aca="false">IF(AA874&lt;&gt;"COMPRAR","",IF(AB874="",IF(X874="","",IF(X874-V874&lt;0.01,"EMPATE TÉCNICO","")),IF(AB874&lt;I874,"ESTOQUE INSUFICIENTE",IF(X874="","",IF(X874-V874&lt;0.01,"EMPATE TÉCNICO","")))))</f>
        <v/>
      </c>
      <c r="AG874" s="16" t="s">
        <v>304</v>
      </c>
      <c r="AH874" s="16" t="s">
        <v>2106</v>
      </c>
    </row>
    <row r="875" customFormat="false" ht="15" hidden="false" customHeight="false" outlineLevel="0" collapsed="false">
      <c r="A875" s="16" t="s">
        <v>2811</v>
      </c>
      <c r="B875" s="17" t="s">
        <v>2812</v>
      </c>
      <c r="C875" s="16" t="s">
        <v>2813</v>
      </c>
      <c r="D875" s="16" t="s">
        <v>481</v>
      </c>
      <c r="E875" s="18" t="n">
        <v>1</v>
      </c>
      <c r="F875" s="16" t="s">
        <v>41</v>
      </c>
      <c r="G875" s="18" t="n">
        <v>80</v>
      </c>
      <c r="H875" s="16" t="n">
        <v>49.3</v>
      </c>
      <c r="I875" s="18" t="n">
        <v>47</v>
      </c>
      <c r="J875" s="19" t="n">
        <v>2.62</v>
      </c>
      <c r="K875" s="19" t="n">
        <v>2.62</v>
      </c>
      <c r="L875" s="19" t="n">
        <v>2.62</v>
      </c>
      <c r="M875" s="19" t="n">
        <f aca="false">IF(J875&gt;0,J875,K875)*E875</f>
        <v>2.62</v>
      </c>
      <c r="N875" s="20" t="n">
        <v>2.81</v>
      </c>
      <c r="O875" s="21" t="n">
        <f aca="false">IF(R875="","",ROUND(R875*(1-Premissas!$B$4),4))</f>
        <v>2.812</v>
      </c>
      <c r="P875" s="22"/>
      <c r="Q875" s="22"/>
      <c r="R875" s="23" t="n">
        <v>2.96</v>
      </c>
      <c r="S875" s="24" t="n">
        <v>42190</v>
      </c>
      <c r="T875" s="24" t="n">
        <v>60</v>
      </c>
      <c r="U875" s="25" t="n">
        <v>2721</v>
      </c>
      <c r="V875" s="19" t="n">
        <f aca="false">IF(COUNT(N875:Q875)=0,"",MIN(N875:Q875))</f>
        <v>2.81</v>
      </c>
      <c r="W875" s="16" t="str">
        <f aca="false">IF(V875="","",INDEX($N$4:$Q$4,MATCH(V875,N875:Q875,0)))</f>
        <v>DIMEC</v>
      </c>
      <c r="X875" s="19" t="n">
        <f aca="false">IF(COUNT(N875:Q875)&lt;2,"",SMALL(N875:Q875,2))</f>
        <v>2.812</v>
      </c>
      <c r="Y875" s="26" t="n">
        <f aca="false">IF(OR(V875="",M875=0),"",V875/M875-1)</f>
        <v>0.0725190839694656</v>
      </c>
      <c r="Z875" s="26" t="n">
        <f aca="false">IF(OR(V875="",L875=""),"",V875/(L875*E875)-1)</f>
        <v>0.0725190839694656</v>
      </c>
      <c r="AA875" s="16" t="str">
        <f aca="false">IF(V875="","SEM OFERTA",IF(OR(Y875&gt;Premissas!$B$11,Y875&lt;Premissas!$B$12),"VERIFICAR - UNIDADE/EMBALAGEM",IF(Y875&gt;Premissas!$B$6,"NÃO COMPRAR - REAJUSTE &gt;5%","COMPRAR")))</f>
        <v>NÃO COMPRAR - REAJUSTE &gt;5%</v>
      </c>
      <c r="AB875" s="18" t="n">
        <f aca="false">IF(W875="DIMEC",S875,IF(W875="MEDCENTRO",U875,""))</f>
        <v>42190</v>
      </c>
      <c r="AC875" s="18" t="n">
        <f aca="false">IF(AA875&lt;&gt;"COMPRAR",0,IF(AB875="",I875,MIN(I875,AB875)))</f>
        <v>0</v>
      </c>
      <c r="AD875" s="19" t="n">
        <f aca="false">IF(AC875&gt;0,AC875*V875,0)</f>
        <v>0</v>
      </c>
      <c r="AE875" s="19" t="n">
        <f aca="false">IF(AC875&gt;0,(M875-V875)*AC875,0)</f>
        <v>0</v>
      </c>
      <c r="AF875" s="16" t="str">
        <f aca="false">IF(AA875&lt;&gt;"COMPRAR","",IF(AB875="",IF(X875="","",IF(X875-V875&lt;0.01,"EMPATE TÉCNICO","")),IF(AB875&lt;I875,"ESTOQUE INSUFICIENTE",IF(X875="","",IF(X875-V875&lt;0.01,"EMPATE TÉCNICO","")))))</f>
        <v/>
      </c>
      <c r="AG875" s="16" t="s">
        <v>888</v>
      </c>
      <c r="AH875" s="16" t="s">
        <v>2106</v>
      </c>
    </row>
    <row r="876" customFormat="false" ht="15" hidden="false" customHeight="false" outlineLevel="0" collapsed="false">
      <c r="A876" s="16" t="s">
        <v>2814</v>
      </c>
      <c r="B876" s="17" t="s">
        <v>2815</v>
      </c>
      <c r="C876" s="16" t="s">
        <v>2816</v>
      </c>
      <c r="D876" s="16"/>
      <c r="E876" s="18" t="n">
        <v>1</v>
      </c>
      <c r="F876" s="16" t="s">
        <v>43</v>
      </c>
      <c r="G876" s="18" t="n">
        <v>0</v>
      </c>
      <c r="H876" s="16" t="n">
        <v>1</v>
      </c>
      <c r="I876" s="18" t="n">
        <v>3</v>
      </c>
      <c r="J876" s="19" t="n">
        <v>5.32</v>
      </c>
      <c r="K876" s="19" t="n">
        <v>5.32</v>
      </c>
      <c r="L876" s="19" t="n">
        <v>5.32</v>
      </c>
      <c r="M876" s="19" t="n">
        <f aca="false">IF(J876&gt;0,J876,K876)*E876</f>
        <v>5.32</v>
      </c>
      <c r="N876" s="20"/>
      <c r="O876" s="21" t="n">
        <f aca="false">IF(R876="","",ROUND(R876*(1-Premissas!$B$4),4))</f>
        <v>7.201</v>
      </c>
      <c r="P876" s="22"/>
      <c r="Q876" s="22"/>
      <c r="R876" s="23" t="n">
        <v>7.58</v>
      </c>
      <c r="S876" s="24"/>
      <c r="T876" s="24"/>
      <c r="U876" s="25" t="n">
        <v>2</v>
      </c>
      <c r="V876" s="19" t="n">
        <f aca="false">IF(COUNT(N876:Q876)=0,"",MIN(N876:Q876))</f>
        <v>7.201</v>
      </c>
      <c r="W876" s="16" t="str">
        <f aca="false">IF(V876="","",INDEX($N$4:$Q$4,MATCH(V876,N876:Q876,0)))</f>
        <v>MEDCENTRO</v>
      </c>
      <c r="X876" s="19" t="str">
        <f aca="false">IF(COUNT(N876:Q876)&lt;2,"",SMALL(N876:Q876,2))</f>
        <v/>
      </c>
      <c r="Y876" s="26" t="n">
        <f aca="false">IF(OR(V876="",M876=0),"",V876/M876-1)</f>
        <v>0.353571428571428</v>
      </c>
      <c r="Z876" s="26" t="n">
        <f aca="false">IF(OR(V876="",L876=""),"",V876/(L876*E876)-1)</f>
        <v>0.353571428571428</v>
      </c>
      <c r="AA876" s="16" t="str">
        <f aca="false">IF(V876="","SEM OFERTA",IF(OR(Y876&gt;Premissas!$B$11,Y876&lt;Premissas!$B$12),"VERIFICAR - UNIDADE/EMBALAGEM",IF(Y876&gt;Premissas!$B$6,"NÃO COMPRAR - REAJUSTE &gt;5%","COMPRAR")))</f>
        <v>NÃO COMPRAR - REAJUSTE &gt;5%</v>
      </c>
      <c r="AB876" s="18" t="n">
        <f aca="false">IF(W876="DIMEC",S876,IF(W876="MEDCENTRO",U876,""))</f>
        <v>2</v>
      </c>
      <c r="AC876" s="18" t="n">
        <f aca="false">IF(AA876&lt;&gt;"COMPRAR",0,IF(AB876="",I876,MIN(I876,AB876)))</f>
        <v>0</v>
      </c>
      <c r="AD876" s="19" t="n">
        <f aca="false">IF(AC876&gt;0,AC876*V876,0)</f>
        <v>0</v>
      </c>
      <c r="AE876" s="19" t="n">
        <f aca="false">IF(AC876&gt;0,(M876-V876)*AC876,0)</f>
        <v>0</v>
      </c>
      <c r="AF876" s="16" t="str">
        <f aca="false">IF(AA876&lt;&gt;"COMPRAR","",IF(AB876="",IF(X876="","",IF(X876-V876&lt;0.01,"EMPATE TÉCNICO","")),IF(AB876&lt;I876,"ESTOQUE INSUFICIENTE",IF(X876="","",IF(X876-V876&lt;0.01,"EMPATE TÉCNICO","")))))</f>
        <v/>
      </c>
      <c r="AG876" s="16" t="s">
        <v>919</v>
      </c>
      <c r="AH876" s="16" t="s">
        <v>2106</v>
      </c>
    </row>
    <row r="877" customFormat="false" ht="15" hidden="false" customHeight="false" outlineLevel="0" collapsed="false">
      <c r="A877" s="16" t="s">
        <v>2817</v>
      </c>
      <c r="B877" s="17" t="s">
        <v>2818</v>
      </c>
      <c r="C877" s="16" t="s">
        <v>2819</v>
      </c>
      <c r="D877" s="16"/>
      <c r="E877" s="18" t="n">
        <v>60</v>
      </c>
      <c r="F877" s="16" t="s">
        <v>41</v>
      </c>
      <c r="G877" s="18" t="n">
        <v>2</v>
      </c>
      <c r="H877" s="16" t="n">
        <v>66.1</v>
      </c>
      <c r="I877" s="18" t="n">
        <v>3</v>
      </c>
      <c r="J877" s="19" t="n">
        <v>0.404833333333333</v>
      </c>
      <c r="K877" s="19" t="n">
        <v>0.404833333333333</v>
      </c>
      <c r="L877" s="19" t="n">
        <v>0.4048</v>
      </c>
      <c r="M877" s="19" t="n">
        <f aca="false">IF(J877&gt;0,J877,K877)*E877</f>
        <v>24.29</v>
      </c>
      <c r="N877" s="20" t="n">
        <v>24.29</v>
      </c>
      <c r="O877" s="21" t="str">
        <f aca="false">IF(R877="","",ROUND(R877*(1-Premissas!$B$4),4))</f>
        <v/>
      </c>
      <c r="P877" s="22"/>
      <c r="Q877" s="22"/>
      <c r="R877" s="23"/>
      <c r="S877" s="24" t="n">
        <v>2249</v>
      </c>
      <c r="T877" s="24" t="n">
        <v>30</v>
      </c>
      <c r="U877" s="25"/>
      <c r="V877" s="19" t="n">
        <f aca="false">IF(COUNT(N877:Q877)=0,"",MIN(N877:Q877))</f>
        <v>24.29</v>
      </c>
      <c r="W877" s="16" t="str">
        <f aca="false">IF(V877="","",INDEX($N$4:$Q$4,MATCH(V877,N877:Q877,0)))</f>
        <v>DIMEC</v>
      </c>
      <c r="X877" s="19" t="str">
        <f aca="false">IF(COUNT(N877:Q877)&lt;2,"",SMALL(N877:Q877,2))</f>
        <v/>
      </c>
      <c r="Y877" s="26" t="n">
        <f aca="false">IF(OR(V877="",M877=0),"",V877/M877-1)</f>
        <v>0</v>
      </c>
      <c r="Z877" s="26" t="n">
        <f aca="false">IF(OR(V877="",L877=""),"",V877/(L877*E877)-1)</f>
        <v>8.2345191040778E-005</v>
      </c>
      <c r="AA877" s="16" t="str">
        <f aca="false">IF(V877="","SEM OFERTA",IF(OR(Y877&gt;Premissas!$B$11,Y877&lt;Premissas!$B$12),"VERIFICAR - UNIDADE/EMBALAGEM",IF(Y877&gt;Premissas!$B$6,"NÃO COMPRAR - REAJUSTE &gt;5%","COMPRAR")))</f>
        <v>COMPRAR</v>
      </c>
      <c r="AB877" s="18" t="n">
        <f aca="false">IF(W877="DIMEC",S877,IF(W877="MEDCENTRO",U877,""))</f>
        <v>2249</v>
      </c>
      <c r="AC877" s="18" t="n">
        <f aca="false">IF(AA877&lt;&gt;"COMPRAR",0,IF(AB877="",I877,MIN(I877,AB877)))</f>
        <v>3</v>
      </c>
      <c r="AD877" s="19" t="n">
        <f aca="false">IF(AC877&gt;0,AC877*V877,0)</f>
        <v>72.87</v>
      </c>
      <c r="AE877" s="19" t="n">
        <f aca="false">IF(AC877&gt;0,(M877-V877)*AC877,0)</f>
        <v>0</v>
      </c>
      <c r="AF877" s="16" t="str">
        <f aca="false">IF(AA877&lt;&gt;"COMPRAR","",IF(AB877="",IF(X877="","",IF(X877-V877&lt;0.01,"EMPATE TÉCNICO","")),IF(AB877&lt;I877,"ESTOQUE INSUFICIENTE",IF(X877="","",IF(X877-V877&lt;0.01,"EMPATE TÉCNICO","")))))</f>
        <v/>
      </c>
      <c r="AG877" s="16" t="s">
        <v>304</v>
      </c>
      <c r="AH877" s="16" t="s">
        <v>2106</v>
      </c>
    </row>
    <row r="878" customFormat="false" ht="15" hidden="false" customHeight="false" outlineLevel="0" collapsed="false">
      <c r="A878" s="16" t="s">
        <v>2820</v>
      </c>
      <c r="B878" s="17" t="s">
        <v>2821</v>
      </c>
      <c r="C878" s="16" t="s">
        <v>2822</v>
      </c>
      <c r="D878" s="16" t="s">
        <v>380</v>
      </c>
      <c r="E878" s="18" t="n">
        <v>60</v>
      </c>
      <c r="F878" s="16" t="s">
        <v>41</v>
      </c>
      <c r="G878" s="18" t="n">
        <v>14</v>
      </c>
      <c r="H878" s="16" t="n">
        <v>134.2</v>
      </c>
      <c r="I878" s="18" t="n">
        <v>6</v>
      </c>
      <c r="J878" s="19" t="n">
        <v>0.5625</v>
      </c>
      <c r="K878" s="19" t="n">
        <v>0.5625</v>
      </c>
      <c r="L878" s="19" t="n">
        <v>0.5625</v>
      </c>
      <c r="M878" s="19" t="n">
        <f aca="false">IF(J878&gt;0,J878,K878)*E878</f>
        <v>33.75</v>
      </c>
      <c r="N878" s="20" t="n">
        <v>33.75</v>
      </c>
      <c r="O878" s="21" t="str">
        <f aca="false">IF(R878="","",ROUND(R878*(1-Premissas!$B$4),4))</f>
        <v/>
      </c>
      <c r="P878" s="22"/>
      <c r="Q878" s="22"/>
      <c r="R878" s="23"/>
      <c r="S878" s="24" t="n">
        <v>2484</v>
      </c>
      <c r="T878" s="24" t="n">
        <v>30</v>
      </c>
      <c r="U878" s="25"/>
      <c r="V878" s="19" t="n">
        <f aca="false">IF(COUNT(N878:Q878)=0,"",MIN(N878:Q878))</f>
        <v>33.75</v>
      </c>
      <c r="W878" s="16" t="str">
        <f aca="false">IF(V878="","",INDEX($N$4:$Q$4,MATCH(V878,N878:Q878,0)))</f>
        <v>DIMEC</v>
      </c>
      <c r="X878" s="19" t="str">
        <f aca="false">IF(COUNT(N878:Q878)&lt;2,"",SMALL(N878:Q878,2))</f>
        <v/>
      </c>
      <c r="Y878" s="26" t="n">
        <f aca="false">IF(OR(V878="",M878=0),"",V878/M878-1)</f>
        <v>0</v>
      </c>
      <c r="Z878" s="26" t="n">
        <f aca="false">IF(OR(V878="",L878=""),"",V878/(L878*E878)-1)</f>
        <v>0</v>
      </c>
      <c r="AA878" s="16" t="str">
        <f aca="false">IF(V878="","SEM OFERTA",IF(OR(Y878&gt;Premissas!$B$11,Y878&lt;Premissas!$B$12),"VERIFICAR - UNIDADE/EMBALAGEM",IF(Y878&gt;Premissas!$B$6,"NÃO COMPRAR - REAJUSTE &gt;5%","COMPRAR")))</f>
        <v>COMPRAR</v>
      </c>
      <c r="AB878" s="18" t="n">
        <f aca="false">IF(W878="DIMEC",S878,IF(W878="MEDCENTRO",U878,""))</f>
        <v>2484</v>
      </c>
      <c r="AC878" s="18" t="n">
        <f aca="false">IF(AA878&lt;&gt;"COMPRAR",0,IF(AB878="",I878,MIN(I878,AB878)))</f>
        <v>6</v>
      </c>
      <c r="AD878" s="19" t="n">
        <f aca="false">IF(AC878&gt;0,AC878*V878,0)</f>
        <v>202.5</v>
      </c>
      <c r="AE878" s="19" t="n">
        <f aca="false">IF(AC878&gt;0,(M878-V878)*AC878,0)</f>
        <v>0</v>
      </c>
      <c r="AF878" s="16" t="str">
        <f aca="false">IF(AA878&lt;&gt;"COMPRAR","",IF(AB878="",IF(X878="","",IF(X878-V878&lt;0.01,"EMPATE TÉCNICO","")),IF(AB878&lt;I878,"ESTOQUE INSUFICIENTE",IF(X878="","",IF(X878-V878&lt;0.01,"EMPATE TÉCNICO","")))))</f>
        <v/>
      </c>
      <c r="AG878" s="16" t="s">
        <v>304</v>
      </c>
      <c r="AH878" s="16" t="s">
        <v>2106</v>
      </c>
    </row>
    <row r="879" customFormat="false" ht="15" hidden="false" customHeight="false" outlineLevel="0" collapsed="false">
      <c r="A879" s="16" t="s">
        <v>2823</v>
      </c>
      <c r="B879" s="17" t="s">
        <v>2824</v>
      </c>
      <c r="C879" s="16" t="s">
        <v>2825</v>
      </c>
      <c r="D879" s="16" t="s">
        <v>380</v>
      </c>
      <c r="E879" s="18" t="n">
        <v>1</v>
      </c>
      <c r="F879" s="16" t="s">
        <v>43</v>
      </c>
      <c r="G879" s="18" t="n">
        <v>41</v>
      </c>
      <c r="H879" s="16" t="n">
        <v>20.4</v>
      </c>
      <c r="I879" s="18" t="n">
        <v>7</v>
      </c>
      <c r="J879" s="19" t="n">
        <v>0</v>
      </c>
      <c r="K879" s="19" t="n">
        <v>0.42</v>
      </c>
      <c r="L879" s="19"/>
      <c r="M879" s="19" t="n">
        <f aca="false">IF(J879&gt;0,J879,K879)*E879</f>
        <v>0.42</v>
      </c>
      <c r="N879" s="20" t="n">
        <v>34.99</v>
      </c>
      <c r="O879" s="21" t="str">
        <f aca="false">IF(R879="","",ROUND(R879*(1-Premissas!$B$4),4))</f>
        <v/>
      </c>
      <c r="P879" s="22"/>
      <c r="Q879" s="22"/>
      <c r="R879" s="23"/>
      <c r="S879" s="24" t="n">
        <v>310</v>
      </c>
      <c r="T879" s="24" t="n">
        <v>24</v>
      </c>
      <c r="U879" s="25"/>
      <c r="V879" s="19" t="n">
        <f aca="false">IF(COUNT(N879:Q879)=0,"",MIN(N879:Q879))</f>
        <v>34.99</v>
      </c>
      <c r="W879" s="16" t="str">
        <f aca="false">IF(V879="","",INDEX($N$4:$Q$4,MATCH(V879,N879:Q879,0)))</f>
        <v>DIMEC</v>
      </c>
      <c r="X879" s="19" t="str">
        <f aca="false">IF(COUNT(N879:Q879)&lt;2,"",SMALL(N879:Q879,2))</f>
        <v/>
      </c>
      <c r="Y879" s="26" t="n">
        <f aca="false">IF(OR(V879="",M879=0),"",V879/M879-1)</f>
        <v>82.3095238095238</v>
      </c>
      <c r="Z879" s="26" t="str">
        <f aca="false">IF(OR(V879="",L879=""),"",V879/(L879*E879)-1)</f>
        <v/>
      </c>
      <c r="AA879" s="16" t="str">
        <f aca="false">IF(V879="","SEM OFERTA",IF(OR(Y879&gt;Premissas!$B$11,Y879&lt;Premissas!$B$12),"VERIFICAR - UNIDADE/EMBALAGEM",IF(Y879&gt;Premissas!$B$6,"NÃO COMPRAR - REAJUSTE &gt;5%","COMPRAR")))</f>
        <v>VERIFICAR - UNIDADE/EMBALAGEM</v>
      </c>
      <c r="AB879" s="18" t="n">
        <f aca="false">IF(W879="DIMEC",S879,IF(W879="MEDCENTRO",U879,""))</f>
        <v>310</v>
      </c>
      <c r="AC879" s="18" t="n">
        <f aca="false">IF(AA879&lt;&gt;"COMPRAR",0,IF(AB879="",I879,MIN(I879,AB879)))</f>
        <v>0</v>
      </c>
      <c r="AD879" s="19" t="n">
        <f aca="false">IF(AC879&gt;0,AC879*V879,0)</f>
        <v>0</v>
      </c>
      <c r="AE879" s="19" t="n">
        <f aca="false">IF(AC879&gt;0,(M879-V879)*AC879,0)</f>
        <v>0</v>
      </c>
      <c r="AF879" s="16" t="str">
        <f aca="false">IF(AA879&lt;&gt;"COMPRAR","",IF(AB879="",IF(X879="","",IF(X879-V879&lt;0.01,"EMPATE TÉCNICO","")),IF(AB879&lt;I879,"ESTOQUE INSUFICIENTE",IF(X879="","",IF(X879-V879&lt;0.01,"EMPATE TÉCNICO","")))))</f>
        <v/>
      </c>
      <c r="AG879" s="16"/>
      <c r="AH879" s="16" t="s">
        <v>2106</v>
      </c>
    </row>
    <row r="880" customFormat="false" ht="15" hidden="false" customHeight="false" outlineLevel="0" collapsed="false">
      <c r="A880" s="16" t="s">
        <v>2826</v>
      </c>
      <c r="B880" s="17" t="s">
        <v>2827</v>
      </c>
      <c r="C880" s="16" t="s">
        <v>2828</v>
      </c>
      <c r="D880" s="16" t="s">
        <v>2239</v>
      </c>
      <c r="E880" s="18" t="n">
        <v>1</v>
      </c>
      <c r="F880" s="16" t="s">
        <v>43</v>
      </c>
      <c r="G880" s="18" t="n">
        <v>0</v>
      </c>
      <c r="H880" s="16" t="n">
        <v>0.5</v>
      </c>
      <c r="I880" s="18" t="n">
        <v>2</v>
      </c>
      <c r="J880" s="19" t="n">
        <v>5.6</v>
      </c>
      <c r="K880" s="19" t="n">
        <v>5.6</v>
      </c>
      <c r="L880" s="19" t="n">
        <v>5.6</v>
      </c>
      <c r="M880" s="19" t="n">
        <f aca="false">IF(J880&gt;0,J880,K880)*E880</f>
        <v>5.6</v>
      </c>
      <c r="N880" s="20"/>
      <c r="O880" s="21" t="n">
        <f aca="false">IF(R880="","",ROUND(R880*(1-Premissas!$B$4),4))</f>
        <v>6.669</v>
      </c>
      <c r="P880" s="22"/>
      <c r="Q880" s="22"/>
      <c r="R880" s="23" t="n">
        <v>7.02</v>
      </c>
      <c r="S880" s="24"/>
      <c r="T880" s="24"/>
      <c r="U880" s="25" t="n">
        <v>1</v>
      </c>
      <c r="V880" s="19" t="n">
        <f aca="false">IF(COUNT(N880:Q880)=0,"",MIN(N880:Q880))</f>
        <v>6.669</v>
      </c>
      <c r="W880" s="16" t="str">
        <f aca="false">IF(V880="","",INDEX($N$4:$Q$4,MATCH(V880,N880:Q880,0)))</f>
        <v>MEDCENTRO</v>
      </c>
      <c r="X880" s="19" t="str">
        <f aca="false">IF(COUNT(N880:Q880)&lt;2,"",SMALL(N880:Q880,2))</f>
        <v/>
      </c>
      <c r="Y880" s="26" t="n">
        <f aca="false">IF(OR(V880="",M880=0),"",V880/M880-1)</f>
        <v>0.190892857142857</v>
      </c>
      <c r="Z880" s="26" t="n">
        <f aca="false">IF(OR(V880="",L880=""),"",V880/(L880*E880)-1)</f>
        <v>0.190892857142857</v>
      </c>
      <c r="AA880" s="16" t="str">
        <f aca="false">IF(V880="","SEM OFERTA",IF(OR(Y880&gt;Premissas!$B$11,Y880&lt;Premissas!$B$12),"VERIFICAR - UNIDADE/EMBALAGEM",IF(Y880&gt;Premissas!$B$6,"NÃO COMPRAR - REAJUSTE &gt;5%","COMPRAR")))</f>
        <v>NÃO COMPRAR - REAJUSTE &gt;5%</v>
      </c>
      <c r="AB880" s="18" t="n">
        <f aca="false">IF(W880="DIMEC",S880,IF(W880="MEDCENTRO",U880,""))</f>
        <v>1</v>
      </c>
      <c r="AC880" s="18" t="n">
        <f aca="false">IF(AA880&lt;&gt;"COMPRAR",0,IF(AB880="",I880,MIN(I880,AB880)))</f>
        <v>0</v>
      </c>
      <c r="AD880" s="19" t="n">
        <f aca="false">IF(AC880&gt;0,AC880*V880,0)</f>
        <v>0</v>
      </c>
      <c r="AE880" s="19" t="n">
        <f aca="false">IF(AC880&gt;0,(M880-V880)*AC880,0)</f>
        <v>0</v>
      </c>
      <c r="AF880" s="16" t="str">
        <f aca="false">IF(AA880&lt;&gt;"COMPRAR","",IF(AB880="",IF(X880="","",IF(X880-V880&lt;0.01,"EMPATE TÉCNICO","")),IF(AB880&lt;I880,"ESTOQUE INSUFICIENTE",IF(X880="","",IF(X880-V880&lt;0.01,"EMPATE TÉCNICO","")))))</f>
        <v/>
      </c>
      <c r="AG880" s="16"/>
      <c r="AH880" s="16" t="s">
        <v>2106</v>
      </c>
    </row>
    <row r="881" customFormat="false" ht="15" hidden="false" customHeight="false" outlineLevel="0" collapsed="false">
      <c r="A881" s="16" t="s">
        <v>2829</v>
      </c>
      <c r="B881" s="17" t="s">
        <v>2830</v>
      </c>
      <c r="C881" s="16" t="s">
        <v>2831</v>
      </c>
      <c r="D881" s="16" t="s">
        <v>678</v>
      </c>
      <c r="E881" s="18" t="n">
        <v>1</v>
      </c>
      <c r="F881" s="16" t="s">
        <v>43</v>
      </c>
      <c r="G881" s="18" t="n">
        <v>0</v>
      </c>
      <c r="H881" s="16" t="n">
        <v>0.5</v>
      </c>
      <c r="I881" s="18" t="n">
        <v>2</v>
      </c>
      <c r="J881" s="19" t="n">
        <v>2.99</v>
      </c>
      <c r="K881" s="19" t="n">
        <v>2.99</v>
      </c>
      <c r="L881" s="19" t="n">
        <v>2.99</v>
      </c>
      <c r="M881" s="19" t="n">
        <f aca="false">IF(J881&gt;0,J881,K881)*E881</f>
        <v>2.99</v>
      </c>
      <c r="N881" s="20" t="n">
        <v>3.23</v>
      </c>
      <c r="O881" s="21" t="str">
        <f aca="false">IF(R881="","",ROUND(R881*(1-Premissas!$B$4),4))</f>
        <v/>
      </c>
      <c r="P881" s="22"/>
      <c r="Q881" s="22"/>
      <c r="R881" s="23"/>
      <c r="S881" s="24" t="n">
        <v>68</v>
      </c>
      <c r="T881" s="24" t="n">
        <v>100</v>
      </c>
      <c r="U881" s="25"/>
      <c r="V881" s="19" t="n">
        <f aca="false">IF(COUNT(N881:Q881)=0,"",MIN(N881:Q881))</f>
        <v>3.23</v>
      </c>
      <c r="W881" s="16" t="str">
        <f aca="false">IF(V881="","",INDEX($N$4:$Q$4,MATCH(V881,N881:Q881,0)))</f>
        <v>DIMEC</v>
      </c>
      <c r="X881" s="19" t="str">
        <f aca="false">IF(COUNT(N881:Q881)&lt;2,"",SMALL(N881:Q881,2))</f>
        <v/>
      </c>
      <c r="Y881" s="26" t="n">
        <f aca="false">IF(OR(V881="",M881=0),"",V881/M881-1)</f>
        <v>0.080267558528428</v>
      </c>
      <c r="Z881" s="26" t="n">
        <f aca="false">IF(OR(V881="",L881=""),"",V881/(L881*E881)-1)</f>
        <v>0.080267558528428</v>
      </c>
      <c r="AA881" s="16" t="str">
        <f aca="false">IF(V881="","SEM OFERTA",IF(OR(Y881&gt;Premissas!$B$11,Y881&lt;Premissas!$B$12),"VERIFICAR - UNIDADE/EMBALAGEM",IF(Y881&gt;Premissas!$B$6,"NÃO COMPRAR - REAJUSTE &gt;5%","COMPRAR")))</f>
        <v>NÃO COMPRAR - REAJUSTE &gt;5%</v>
      </c>
      <c r="AB881" s="18" t="n">
        <f aca="false">IF(W881="DIMEC",S881,IF(W881="MEDCENTRO",U881,""))</f>
        <v>68</v>
      </c>
      <c r="AC881" s="18" t="n">
        <f aca="false">IF(AA881&lt;&gt;"COMPRAR",0,IF(AB881="",I881,MIN(I881,AB881)))</f>
        <v>0</v>
      </c>
      <c r="AD881" s="19" t="n">
        <f aca="false">IF(AC881&gt;0,AC881*V881,0)</f>
        <v>0</v>
      </c>
      <c r="AE881" s="19" t="n">
        <f aca="false">IF(AC881&gt;0,(M881-V881)*AC881,0)</f>
        <v>0</v>
      </c>
      <c r="AF881" s="16" t="str">
        <f aca="false">IF(AA881&lt;&gt;"COMPRAR","",IF(AB881="",IF(X881="","",IF(X881-V881&lt;0.01,"EMPATE TÉCNICO","")),IF(AB881&lt;I881,"ESTOQUE INSUFICIENTE",IF(X881="","",IF(X881-V881&lt;0.01,"EMPATE TÉCNICO","")))))</f>
        <v/>
      </c>
      <c r="AG881" s="16" t="s">
        <v>304</v>
      </c>
      <c r="AH881" s="16" t="s">
        <v>2106</v>
      </c>
    </row>
    <row r="882" customFormat="false" ht="15" hidden="false" customHeight="false" outlineLevel="0" collapsed="false">
      <c r="A882" s="16" t="s">
        <v>2832</v>
      </c>
      <c r="B882" s="17" t="s">
        <v>2833</v>
      </c>
      <c r="C882" s="16" t="s">
        <v>2834</v>
      </c>
      <c r="D882" s="16" t="s">
        <v>481</v>
      </c>
      <c r="E882" s="18" t="n">
        <v>1</v>
      </c>
      <c r="F882" s="16" t="s">
        <v>42</v>
      </c>
      <c r="G882" s="18" t="n">
        <v>9</v>
      </c>
      <c r="H882" s="16" t="n">
        <v>6.4</v>
      </c>
      <c r="I882" s="18" t="n">
        <v>8</v>
      </c>
      <c r="J882" s="19" t="n">
        <v>5.64</v>
      </c>
      <c r="K882" s="19" t="n">
        <v>5.64</v>
      </c>
      <c r="L882" s="19" t="n">
        <v>5.64</v>
      </c>
      <c r="M882" s="19" t="n">
        <f aca="false">IF(J882&gt;0,J882,K882)*E882</f>
        <v>5.64</v>
      </c>
      <c r="N882" s="20" t="n">
        <v>5.25</v>
      </c>
      <c r="O882" s="21" t="n">
        <f aca="false">IF(R882="","",ROUND(R882*(1-Premissas!$B$4),4))</f>
        <v>5.32</v>
      </c>
      <c r="P882" s="22"/>
      <c r="Q882" s="22"/>
      <c r="R882" s="23" t="n">
        <v>5.6</v>
      </c>
      <c r="S882" s="24" t="n">
        <v>264</v>
      </c>
      <c r="T882" s="24" t="n">
        <v>30</v>
      </c>
      <c r="U882" s="25" t="n">
        <v>130</v>
      </c>
      <c r="V882" s="19" t="n">
        <f aca="false">IF(COUNT(N882:Q882)=0,"",MIN(N882:Q882))</f>
        <v>5.25</v>
      </c>
      <c r="W882" s="16" t="str">
        <f aca="false">IF(V882="","",INDEX($N$4:$Q$4,MATCH(V882,N882:Q882,0)))</f>
        <v>DIMEC</v>
      </c>
      <c r="X882" s="19" t="n">
        <f aca="false">IF(COUNT(N882:Q882)&lt;2,"",SMALL(N882:Q882,2))</f>
        <v>5.32</v>
      </c>
      <c r="Y882" s="26" t="n">
        <f aca="false">IF(OR(V882="",M882=0),"",V882/M882-1)</f>
        <v>-0.0691489361702127</v>
      </c>
      <c r="Z882" s="26" t="n">
        <f aca="false">IF(OR(V882="",L882=""),"",V882/(L882*E882)-1)</f>
        <v>-0.0691489361702127</v>
      </c>
      <c r="AA882" s="16" t="str">
        <f aca="false">IF(V882="","SEM OFERTA",IF(OR(Y882&gt;Premissas!$B$11,Y882&lt;Premissas!$B$12),"VERIFICAR - UNIDADE/EMBALAGEM",IF(Y882&gt;Premissas!$B$6,"NÃO COMPRAR - REAJUSTE &gt;5%","COMPRAR")))</f>
        <v>COMPRAR</v>
      </c>
      <c r="AB882" s="18" t="n">
        <f aca="false">IF(W882="DIMEC",S882,IF(W882="MEDCENTRO",U882,""))</f>
        <v>264</v>
      </c>
      <c r="AC882" s="18" t="n">
        <f aca="false">IF(AA882&lt;&gt;"COMPRAR",0,IF(AB882="",I882,MIN(I882,AB882)))</f>
        <v>8</v>
      </c>
      <c r="AD882" s="19" t="n">
        <f aca="false">IF(AC882&gt;0,AC882*V882,0)</f>
        <v>42</v>
      </c>
      <c r="AE882" s="19" t="n">
        <f aca="false">IF(AC882&gt;0,(M882-V882)*AC882,0)</f>
        <v>3.12</v>
      </c>
      <c r="AF882" s="16" t="str">
        <f aca="false">IF(AA882&lt;&gt;"COMPRAR","",IF(AB882="",IF(X882="","",IF(X882-V882&lt;0.01,"EMPATE TÉCNICO","")),IF(AB882&lt;I882,"ESTOQUE INSUFICIENTE",IF(X882="","",IF(X882-V882&lt;0.01,"EMPATE TÉCNICO","")))))</f>
        <v/>
      </c>
      <c r="AG882" s="16" t="s">
        <v>490</v>
      </c>
      <c r="AH882" s="16" t="s">
        <v>2106</v>
      </c>
    </row>
    <row r="883" customFormat="false" ht="15" hidden="false" customHeight="false" outlineLevel="0" collapsed="false">
      <c r="A883" s="16" t="s">
        <v>2835</v>
      </c>
      <c r="B883" s="17" t="s">
        <v>2836</v>
      </c>
      <c r="C883" s="16" t="s">
        <v>2837</v>
      </c>
      <c r="D883" s="16" t="s">
        <v>590</v>
      </c>
      <c r="E883" s="18" t="n">
        <v>1</v>
      </c>
      <c r="F883" s="16" t="s">
        <v>42</v>
      </c>
      <c r="G883" s="18" t="n">
        <v>3</v>
      </c>
      <c r="H883" s="16" t="n">
        <v>3.2</v>
      </c>
      <c r="I883" s="18" t="n">
        <v>6</v>
      </c>
      <c r="J883" s="19" t="n">
        <v>10.97</v>
      </c>
      <c r="K883" s="19" t="n">
        <v>10.97</v>
      </c>
      <c r="L883" s="19" t="n">
        <v>10.97</v>
      </c>
      <c r="M883" s="19" t="n">
        <f aca="false">IF(J883&gt;0,J883,K883)*E883</f>
        <v>10.97</v>
      </c>
      <c r="N883" s="20" t="n">
        <v>11.39</v>
      </c>
      <c r="O883" s="21" t="n">
        <f aca="false">IF(R883="","",ROUND(R883*(1-Premissas!$B$4),4))</f>
        <v>11.0295</v>
      </c>
      <c r="P883" s="22"/>
      <c r="Q883" s="22"/>
      <c r="R883" s="23" t="n">
        <v>11.61</v>
      </c>
      <c r="S883" s="24" t="n">
        <v>840</v>
      </c>
      <c r="T883" s="24" t="n">
        <v>110</v>
      </c>
      <c r="U883" s="25" t="n">
        <v>59</v>
      </c>
      <c r="V883" s="19" t="n">
        <f aca="false">IF(COUNT(N883:Q883)=0,"",MIN(N883:Q883))</f>
        <v>11.0295</v>
      </c>
      <c r="W883" s="16" t="str">
        <f aca="false">IF(V883="","",INDEX($N$4:$Q$4,MATCH(V883,N883:Q883,0)))</f>
        <v>MEDCENTRO</v>
      </c>
      <c r="X883" s="19" t="n">
        <f aca="false">IF(COUNT(N883:Q883)&lt;2,"",SMALL(N883:Q883,2))</f>
        <v>11.39</v>
      </c>
      <c r="Y883" s="26" t="n">
        <f aca="false">IF(OR(V883="",M883=0),"",V883/M883-1)</f>
        <v>0.00542388331814037</v>
      </c>
      <c r="Z883" s="26" t="n">
        <f aca="false">IF(OR(V883="",L883=""),"",V883/(L883*E883)-1)</f>
        <v>0.00542388331814037</v>
      </c>
      <c r="AA883" s="16" t="str">
        <f aca="false">IF(V883="","SEM OFERTA",IF(OR(Y883&gt;Premissas!$B$11,Y883&lt;Premissas!$B$12),"VERIFICAR - UNIDADE/EMBALAGEM",IF(Y883&gt;Premissas!$B$6,"NÃO COMPRAR - REAJUSTE &gt;5%","COMPRAR")))</f>
        <v>COMPRAR</v>
      </c>
      <c r="AB883" s="18" t="n">
        <f aca="false">IF(W883="DIMEC",S883,IF(W883="MEDCENTRO",U883,""))</f>
        <v>59</v>
      </c>
      <c r="AC883" s="18" t="n">
        <f aca="false">IF(AA883&lt;&gt;"COMPRAR",0,IF(AB883="",I883,MIN(I883,AB883)))</f>
        <v>6</v>
      </c>
      <c r="AD883" s="19" t="n">
        <f aca="false">IF(AC883&gt;0,AC883*V883,0)</f>
        <v>66.177</v>
      </c>
      <c r="AE883" s="19" t="n">
        <f aca="false">IF(AC883&gt;0,(M883-V883)*AC883,0)</f>
        <v>-0.356999999999999</v>
      </c>
      <c r="AF883" s="16" t="str">
        <f aca="false">IF(AA883&lt;&gt;"COMPRAR","",IF(AB883="",IF(X883="","",IF(X883-V883&lt;0.01,"EMPATE TÉCNICO","")),IF(AB883&lt;I883,"ESTOQUE INSUFICIENTE",IF(X883="","",IF(X883-V883&lt;0.01,"EMPATE TÉCNICO","")))))</f>
        <v/>
      </c>
      <c r="AG883" s="16" t="s">
        <v>139</v>
      </c>
      <c r="AH883" s="16" t="s">
        <v>2106</v>
      </c>
    </row>
    <row r="884" customFormat="false" ht="15" hidden="false" customHeight="false" outlineLevel="0" collapsed="false">
      <c r="A884" s="16" t="s">
        <v>2838</v>
      </c>
      <c r="B884" s="17" t="s">
        <v>2839</v>
      </c>
      <c r="C884" s="16" t="s">
        <v>2840</v>
      </c>
      <c r="D884" s="16" t="s">
        <v>559</v>
      </c>
      <c r="E884" s="18" t="n">
        <v>1</v>
      </c>
      <c r="F884" s="16" t="s">
        <v>43</v>
      </c>
      <c r="G884" s="18" t="n">
        <v>1</v>
      </c>
      <c r="H884" s="16" t="n">
        <v>0.4</v>
      </c>
      <c r="I884" s="18" t="n">
        <v>1</v>
      </c>
      <c r="J884" s="19" t="n">
        <v>6.27</v>
      </c>
      <c r="K884" s="19" t="n">
        <v>6.27</v>
      </c>
      <c r="L884" s="19" t="n">
        <v>5.41</v>
      </c>
      <c r="M884" s="19" t="n">
        <f aca="false">IF(J884&gt;0,J884,K884)*E884</f>
        <v>6.27</v>
      </c>
      <c r="N884" s="20" t="n">
        <v>7.02</v>
      </c>
      <c r="O884" s="21" t="str">
        <f aca="false">IF(R884="","",ROUND(R884*(1-Premissas!$B$4),4))</f>
        <v/>
      </c>
      <c r="P884" s="22"/>
      <c r="Q884" s="22"/>
      <c r="R884" s="23"/>
      <c r="S884" s="24" t="n">
        <v>1859</v>
      </c>
      <c r="T884" s="24" t="n">
        <v>50</v>
      </c>
      <c r="U884" s="25"/>
      <c r="V884" s="19" t="n">
        <f aca="false">IF(COUNT(N884:Q884)=0,"",MIN(N884:Q884))</f>
        <v>7.02</v>
      </c>
      <c r="W884" s="16" t="str">
        <f aca="false">IF(V884="","",INDEX($N$4:$Q$4,MATCH(V884,N884:Q884,0)))</f>
        <v>DIMEC</v>
      </c>
      <c r="X884" s="19" t="str">
        <f aca="false">IF(COUNT(N884:Q884)&lt;2,"",SMALL(N884:Q884,2))</f>
        <v/>
      </c>
      <c r="Y884" s="26" t="n">
        <f aca="false">IF(OR(V884="",M884=0),"",V884/M884-1)</f>
        <v>0.119617224880383</v>
      </c>
      <c r="Z884" s="26" t="n">
        <f aca="false">IF(OR(V884="",L884=""),"",V884/(L884*E884)-1)</f>
        <v>0.297597042513863</v>
      </c>
      <c r="AA884" s="16" t="str">
        <f aca="false">IF(V884="","SEM OFERTA",IF(OR(Y884&gt;Premissas!$B$11,Y884&lt;Premissas!$B$12),"VERIFICAR - UNIDADE/EMBALAGEM",IF(Y884&gt;Premissas!$B$6,"NÃO COMPRAR - REAJUSTE &gt;5%","COMPRAR")))</f>
        <v>NÃO COMPRAR - REAJUSTE &gt;5%</v>
      </c>
      <c r="AB884" s="18" t="n">
        <f aca="false">IF(W884="DIMEC",S884,IF(W884="MEDCENTRO",U884,""))</f>
        <v>1859</v>
      </c>
      <c r="AC884" s="18" t="n">
        <f aca="false">IF(AA884&lt;&gt;"COMPRAR",0,IF(AB884="",I884,MIN(I884,AB884)))</f>
        <v>0</v>
      </c>
      <c r="AD884" s="19" t="n">
        <f aca="false">IF(AC884&gt;0,AC884*V884,0)</f>
        <v>0</v>
      </c>
      <c r="AE884" s="19" t="n">
        <f aca="false">IF(AC884&gt;0,(M884-V884)*AC884,0)</f>
        <v>0</v>
      </c>
      <c r="AF884" s="16" t="str">
        <f aca="false">IF(AA884&lt;&gt;"COMPRAR","",IF(AB884="",IF(X884="","",IF(X884-V884&lt;0.01,"EMPATE TÉCNICO","")),IF(AB884&lt;I884,"ESTOQUE INSUFICIENTE",IF(X884="","",IF(X884-V884&lt;0.01,"EMPATE TÉCNICO","")))))</f>
        <v/>
      </c>
      <c r="AG884" s="16" t="s">
        <v>304</v>
      </c>
      <c r="AH884" s="16" t="s">
        <v>2106</v>
      </c>
    </row>
    <row r="885" customFormat="false" ht="15" hidden="false" customHeight="false" outlineLevel="0" collapsed="false">
      <c r="A885" s="16" t="s">
        <v>2841</v>
      </c>
      <c r="B885" s="17" t="s">
        <v>2842</v>
      </c>
      <c r="C885" s="16" t="s">
        <v>2843</v>
      </c>
      <c r="D885" s="16" t="s">
        <v>481</v>
      </c>
      <c r="E885" s="18" t="n">
        <v>1</v>
      </c>
      <c r="F885" s="16" t="s">
        <v>43</v>
      </c>
      <c r="G885" s="18" t="n">
        <v>3</v>
      </c>
      <c r="H885" s="16" t="n">
        <v>1.4</v>
      </c>
      <c r="I885" s="18" t="n">
        <v>1</v>
      </c>
      <c r="J885" s="19" t="n">
        <v>3.16</v>
      </c>
      <c r="K885" s="19" t="n">
        <v>3.16</v>
      </c>
      <c r="L885" s="19" t="n">
        <v>3.02</v>
      </c>
      <c r="M885" s="19" t="n">
        <f aca="false">IF(J885&gt;0,J885,K885)*E885</f>
        <v>3.16</v>
      </c>
      <c r="N885" s="20"/>
      <c r="O885" s="21" t="n">
        <f aca="false">IF(R885="","",ROUND(R885*(1-Premissas!$B$4),4))</f>
        <v>3.2585</v>
      </c>
      <c r="P885" s="22"/>
      <c r="Q885" s="22"/>
      <c r="R885" s="23" t="n">
        <v>3.43</v>
      </c>
      <c r="S885" s="24"/>
      <c r="T885" s="24"/>
      <c r="U885" s="25" t="n">
        <v>56</v>
      </c>
      <c r="V885" s="19" t="n">
        <f aca="false">IF(COUNT(N885:Q885)=0,"",MIN(N885:Q885))</f>
        <v>3.2585</v>
      </c>
      <c r="W885" s="16" t="str">
        <f aca="false">IF(V885="","",INDEX($N$4:$Q$4,MATCH(V885,N885:Q885,0)))</f>
        <v>MEDCENTRO</v>
      </c>
      <c r="X885" s="19" t="str">
        <f aca="false">IF(COUNT(N885:Q885)&lt;2,"",SMALL(N885:Q885,2))</f>
        <v/>
      </c>
      <c r="Y885" s="26" t="n">
        <f aca="false">IF(OR(V885="",M885=0),"",V885/M885-1)</f>
        <v>0.0311708860759494</v>
      </c>
      <c r="Z885" s="26" t="n">
        <f aca="false">IF(OR(V885="",L885=""),"",V885/(L885*E885)-1)</f>
        <v>0.0789735099337749</v>
      </c>
      <c r="AA885" s="16" t="str">
        <f aca="false">IF(V885="","SEM OFERTA",IF(OR(Y885&gt;Premissas!$B$11,Y885&lt;Premissas!$B$12),"VERIFICAR - UNIDADE/EMBALAGEM",IF(Y885&gt;Premissas!$B$6,"NÃO COMPRAR - REAJUSTE &gt;5%","COMPRAR")))</f>
        <v>COMPRAR</v>
      </c>
      <c r="AB885" s="18" t="n">
        <f aca="false">IF(W885="DIMEC",S885,IF(W885="MEDCENTRO",U885,""))</f>
        <v>56</v>
      </c>
      <c r="AC885" s="18" t="n">
        <f aca="false">IF(AA885&lt;&gt;"COMPRAR",0,IF(AB885="",I885,MIN(I885,AB885)))</f>
        <v>1</v>
      </c>
      <c r="AD885" s="19" t="n">
        <f aca="false">IF(AC885&gt;0,AC885*V885,0)</f>
        <v>3.2585</v>
      </c>
      <c r="AE885" s="19" t="n">
        <f aca="false">IF(AC885&gt;0,(M885-V885)*AC885,0)</f>
        <v>-0.0985</v>
      </c>
      <c r="AF885" s="16" t="str">
        <f aca="false">IF(AA885&lt;&gt;"COMPRAR","",IF(AB885="",IF(X885="","",IF(X885-V885&lt;0.01,"EMPATE TÉCNICO","")),IF(AB885&lt;I885,"ESTOQUE INSUFICIENTE",IF(X885="","",IF(X885-V885&lt;0.01,"EMPATE TÉCNICO","")))))</f>
        <v/>
      </c>
      <c r="AG885" s="16" t="s">
        <v>490</v>
      </c>
      <c r="AH885" s="16" t="s">
        <v>2106</v>
      </c>
    </row>
    <row r="886" customFormat="false" ht="15" hidden="false" customHeight="false" outlineLevel="0" collapsed="false">
      <c r="A886" s="16" t="s">
        <v>2844</v>
      </c>
      <c r="B886" s="17" t="s">
        <v>2845</v>
      </c>
      <c r="C886" s="16" t="s">
        <v>2846</v>
      </c>
      <c r="D886" s="16" t="s">
        <v>498</v>
      </c>
      <c r="E886" s="18" t="n">
        <v>1</v>
      </c>
      <c r="F886" s="16" t="s">
        <v>43</v>
      </c>
      <c r="G886" s="18" t="n">
        <v>0</v>
      </c>
      <c r="H886" s="16" t="n">
        <v>0.5</v>
      </c>
      <c r="I886" s="18" t="n">
        <v>2</v>
      </c>
      <c r="J886" s="19" t="n">
        <v>6.15</v>
      </c>
      <c r="K886" s="19" t="n">
        <v>6.15</v>
      </c>
      <c r="L886" s="19" t="n">
        <v>6.15</v>
      </c>
      <c r="M886" s="19" t="n">
        <f aca="false">IF(J886&gt;0,J886,K886)*E886</f>
        <v>6.15</v>
      </c>
      <c r="N886" s="20" t="n">
        <v>8.505</v>
      </c>
      <c r="O886" s="21" t="n">
        <f aca="false">IF(R886="","",ROUND(R886*(1-Premissas!$B$4),4))</f>
        <v>8.075</v>
      </c>
      <c r="P886" s="22"/>
      <c r="Q886" s="22"/>
      <c r="R886" s="23" t="n">
        <v>8.5</v>
      </c>
      <c r="S886" s="24" t="n">
        <v>850</v>
      </c>
      <c r="T886" s="24" t="n">
        <v>100</v>
      </c>
      <c r="U886" s="25" t="n">
        <v>1</v>
      </c>
      <c r="V886" s="19" t="n">
        <f aca="false">IF(COUNT(N886:Q886)=0,"",MIN(N886:Q886))</f>
        <v>8.075</v>
      </c>
      <c r="W886" s="16" t="str">
        <f aca="false">IF(V886="","",INDEX($N$4:$Q$4,MATCH(V886,N886:Q886,0)))</f>
        <v>MEDCENTRO</v>
      </c>
      <c r="X886" s="19" t="n">
        <f aca="false">IF(COUNT(N886:Q886)&lt;2,"",SMALL(N886:Q886,2))</f>
        <v>8.505</v>
      </c>
      <c r="Y886" s="26" t="n">
        <f aca="false">IF(OR(V886="",M886=0),"",V886/M886-1)</f>
        <v>0.313008130081301</v>
      </c>
      <c r="Z886" s="26" t="n">
        <f aca="false">IF(OR(V886="",L886=""),"",V886/(L886*E886)-1)</f>
        <v>0.313008130081301</v>
      </c>
      <c r="AA886" s="16" t="str">
        <f aca="false">IF(V886="","SEM OFERTA",IF(OR(Y886&gt;Premissas!$B$11,Y886&lt;Premissas!$B$12),"VERIFICAR - UNIDADE/EMBALAGEM",IF(Y886&gt;Premissas!$B$6,"NÃO COMPRAR - REAJUSTE &gt;5%","COMPRAR")))</f>
        <v>NÃO COMPRAR - REAJUSTE &gt;5%</v>
      </c>
      <c r="AB886" s="18" t="n">
        <f aca="false">IF(W886="DIMEC",S886,IF(W886="MEDCENTRO",U886,""))</f>
        <v>1</v>
      </c>
      <c r="AC886" s="18" t="n">
        <f aca="false">IF(AA886&lt;&gt;"COMPRAR",0,IF(AB886="",I886,MIN(I886,AB886)))</f>
        <v>0</v>
      </c>
      <c r="AD886" s="19" t="n">
        <f aca="false">IF(AC886&gt;0,AC886*V886,0)</f>
        <v>0</v>
      </c>
      <c r="AE886" s="19" t="n">
        <f aca="false">IF(AC886&gt;0,(M886-V886)*AC886,0)</f>
        <v>0</v>
      </c>
      <c r="AF886" s="16" t="str">
        <f aca="false">IF(AA886&lt;&gt;"COMPRAR","",IF(AB886="",IF(X886="","",IF(X886-V886&lt;0.01,"EMPATE TÉCNICO","")),IF(AB886&lt;I886,"ESTOQUE INSUFICIENTE",IF(X886="","",IF(X886-V886&lt;0.01,"EMPATE TÉCNICO","")))))</f>
        <v/>
      </c>
      <c r="AG886" s="16" t="s">
        <v>919</v>
      </c>
      <c r="AH886" s="16" t="s">
        <v>2106</v>
      </c>
    </row>
    <row r="887" customFormat="false" ht="15" hidden="false" customHeight="false" outlineLevel="0" collapsed="false">
      <c r="A887" s="16" t="s">
        <v>2847</v>
      </c>
      <c r="B887" s="17" t="s">
        <v>2848</v>
      </c>
      <c r="C887" s="16" t="s">
        <v>2849</v>
      </c>
      <c r="D887" s="16" t="s">
        <v>2850</v>
      </c>
      <c r="E887" s="18" t="n">
        <v>1</v>
      </c>
      <c r="F887" s="16" t="s">
        <v>43</v>
      </c>
      <c r="G887" s="18" t="n">
        <v>0</v>
      </c>
      <c r="H887" s="16" t="n">
        <v>0.7</v>
      </c>
      <c r="I887" s="18" t="n">
        <v>2</v>
      </c>
      <c r="J887" s="19" t="n">
        <v>11.52</v>
      </c>
      <c r="K887" s="19" t="n">
        <v>11.52</v>
      </c>
      <c r="L887" s="19" t="n">
        <v>11.52</v>
      </c>
      <c r="M887" s="19" t="n">
        <f aca="false">IF(J887&gt;0,J887,K887)*E887</f>
        <v>11.52</v>
      </c>
      <c r="N887" s="20" t="n">
        <v>12.34</v>
      </c>
      <c r="O887" s="21" t="n">
        <f aca="false">IF(R887="","",ROUND(R887*(1-Premissas!$B$4),4))</f>
        <v>12.5115</v>
      </c>
      <c r="P887" s="22"/>
      <c r="Q887" s="22"/>
      <c r="R887" s="23" t="n">
        <v>13.17</v>
      </c>
      <c r="S887" s="24" t="n">
        <v>775</v>
      </c>
      <c r="T887" s="24" t="n">
        <v>40</v>
      </c>
      <c r="U887" s="25" t="n">
        <v>609</v>
      </c>
      <c r="V887" s="19" t="n">
        <f aca="false">IF(COUNT(N887:Q887)=0,"",MIN(N887:Q887))</f>
        <v>12.34</v>
      </c>
      <c r="W887" s="16" t="str">
        <f aca="false">IF(V887="","",INDEX($N$4:$Q$4,MATCH(V887,N887:Q887,0)))</f>
        <v>DIMEC</v>
      </c>
      <c r="X887" s="19" t="n">
        <f aca="false">IF(COUNT(N887:Q887)&lt;2,"",SMALL(N887:Q887,2))</f>
        <v>12.5115</v>
      </c>
      <c r="Y887" s="26" t="n">
        <f aca="false">IF(OR(V887="",M887=0),"",V887/M887-1)</f>
        <v>0.0711805555555556</v>
      </c>
      <c r="Z887" s="26" t="n">
        <f aca="false">IF(OR(V887="",L887=""),"",V887/(L887*E887)-1)</f>
        <v>0.0711805555555556</v>
      </c>
      <c r="AA887" s="16" t="str">
        <f aca="false">IF(V887="","SEM OFERTA",IF(OR(Y887&gt;Premissas!$B$11,Y887&lt;Premissas!$B$12),"VERIFICAR - UNIDADE/EMBALAGEM",IF(Y887&gt;Premissas!$B$6,"NÃO COMPRAR - REAJUSTE &gt;5%","COMPRAR")))</f>
        <v>NÃO COMPRAR - REAJUSTE &gt;5%</v>
      </c>
      <c r="AB887" s="18" t="n">
        <f aca="false">IF(W887="DIMEC",S887,IF(W887="MEDCENTRO",U887,""))</f>
        <v>775</v>
      </c>
      <c r="AC887" s="18" t="n">
        <f aca="false">IF(AA887&lt;&gt;"COMPRAR",0,IF(AB887="",I887,MIN(I887,AB887)))</f>
        <v>0</v>
      </c>
      <c r="AD887" s="19" t="n">
        <f aca="false">IF(AC887&gt;0,AC887*V887,0)</f>
        <v>0</v>
      </c>
      <c r="AE887" s="19" t="n">
        <f aca="false">IF(AC887&gt;0,(M887-V887)*AC887,0)</f>
        <v>0</v>
      </c>
      <c r="AF887" s="16" t="str">
        <f aca="false">IF(AA887&lt;&gt;"COMPRAR","",IF(AB887="",IF(X887="","",IF(X887-V887&lt;0.01,"EMPATE TÉCNICO","")),IF(AB887&lt;I887,"ESTOQUE INSUFICIENTE",IF(X887="","",IF(X887-V887&lt;0.01,"EMPATE TÉCNICO","")))))</f>
        <v/>
      </c>
      <c r="AG887" s="16" t="s">
        <v>139</v>
      </c>
      <c r="AH887" s="16" t="s">
        <v>2106</v>
      </c>
    </row>
    <row r="888" customFormat="false" ht="15" hidden="false" customHeight="false" outlineLevel="0" collapsed="false">
      <c r="A888" s="16" t="s">
        <v>2851</v>
      </c>
      <c r="B888" s="17" t="s">
        <v>2852</v>
      </c>
      <c r="C888" s="16" t="s">
        <v>2853</v>
      </c>
      <c r="D888" s="16" t="s">
        <v>2129</v>
      </c>
      <c r="E888" s="18" t="n">
        <v>30</v>
      </c>
      <c r="F888" s="16" t="s">
        <v>41</v>
      </c>
      <c r="G888" s="18" t="n">
        <v>29</v>
      </c>
      <c r="H888" s="16" t="n">
        <v>25.7</v>
      </c>
      <c r="I888" s="18" t="n">
        <v>2</v>
      </c>
      <c r="J888" s="19" t="n">
        <v>2.171</v>
      </c>
      <c r="K888" s="19" t="n">
        <v>2.171</v>
      </c>
      <c r="L888" s="19" t="n">
        <v>2.171</v>
      </c>
      <c r="M888" s="19" t="n">
        <f aca="false">IF(J888&gt;0,J888,K888)*E888</f>
        <v>65.13</v>
      </c>
      <c r="N888" s="20"/>
      <c r="O888" s="21" t="n">
        <f aca="false">IF(R888="","",ROUND(R888*(1-Premissas!$B$4),4))</f>
        <v>58.862</v>
      </c>
      <c r="P888" s="22"/>
      <c r="Q888" s="22"/>
      <c r="R888" s="23" t="n">
        <v>61.96</v>
      </c>
      <c r="S888" s="24"/>
      <c r="T888" s="24"/>
      <c r="U888" s="25" t="n">
        <v>250</v>
      </c>
      <c r="V888" s="19" t="n">
        <f aca="false">IF(COUNT(N888:Q888)=0,"",MIN(N888:Q888))</f>
        <v>58.862</v>
      </c>
      <c r="W888" s="16" t="str">
        <f aca="false">IF(V888="","",INDEX($N$4:$Q$4,MATCH(V888,N888:Q888,0)))</f>
        <v>MEDCENTRO</v>
      </c>
      <c r="X888" s="19" t="str">
        <f aca="false">IF(COUNT(N888:Q888)&lt;2,"",SMALL(N888:Q888,2))</f>
        <v/>
      </c>
      <c r="Y888" s="26" t="n">
        <f aca="false">IF(OR(V888="",M888=0),"",V888/M888-1)</f>
        <v>-0.0962382926454782</v>
      </c>
      <c r="Z888" s="26" t="n">
        <f aca="false">IF(OR(V888="",L888=""),"",V888/(L888*E888)-1)</f>
        <v>-0.0962382926454782</v>
      </c>
      <c r="AA888" s="16" t="str">
        <f aca="false">IF(V888="","SEM OFERTA",IF(OR(Y888&gt;Premissas!$B$11,Y888&lt;Premissas!$B$12),"VERIFICAR - UNIDADE/EMBALAGEM",IF(Y888&gt;Premissas!$B$6,"NÃO COMPRAR - REAJUSTE &gt;5%","COMPRAR")))</f>
        <v>COMPRAR</v>
      </c>
      <c r="AB888" s="18" t="n">
        <f aca="false">IF(W888="DIMEC",S888,IF(W888="MEDCENTRO",U888,""))</f>
        <v>250</v>
      </c>
      <c r="AC888" s="18" t="n">
        <f aca="false">IF(AA888&lt;&gt;"COMPRAR",0,IF(AB888="",I888,MIN(I888,AB888)))</f>
        <v>2</v>
      </c>
      <c r="AD888" s="19" t="n">
        <f aca="false">IF(AC888&gt;0,AC888*V888,0)</f>
        <v>117.724</v>
      </c>
      <c r="AE888" s="19" t="n">
        <f aca="false">IF(AC888&gt;0,(M888-V888)*AC888,0)</f>
        <v>12.536</v>
      </c>
      <c r="AF888" s="16" t="str">
        <f aca="false">IF(AA888&lt;&gt;"COMPRAR","",IF(AB888="",IF(X888="","",IF(X888-V888&lt;0.01,"EMPATE TÉCNICO","")),IF(AB888&lt;I888,"ESTOQUE INSUFICIENTE",IF(X888="","",IF(X888-V888&lt;0.01,"EMPATE TÉCNICO","")))))</f>
        <v/>
      </c>
      <c r="AG888" s="16" t="s">
        <v>139</v>
      </c>
      <c r="AH888" s="16" t="s">
        <v>2106</v>
      </c>
    </row>
    <row r="889" customFormat="false" ht="15" hidden="false" customHeight="false" outlineLevel="0" collapsed="false">
      <c r="A889" s="16" t="s">
        <v>2854</v>
      </c>
      <c r="B889" s="17" t="s">
        <v>2855</v>
      </c>
      <c r="C889" s="16" t="s">
        <v>2856</v>
      </c>
      <c r="D889" s="16" t="s">
        <v>2053</v>
      </c>
      <c r="E889" s="18" t="n">
        <v>1</v>
      </c>
      <c r="F889" s="16" t="s">
        <v>41</v>
      </c>
      <c r="G889" s="18" t="n">
        <v>6</v>
      </c>
      <c r="H889" s="16" t="n">
        <v>2.7</v>
      </c>
      <c r="I889" s="18" t="n">
        <v>1</v>
      </c>
      <c r="J889" s="19" t="n">
        <v>21.33</v>
      </c>
      <c r="K889" s="19" t="n">
        <v>21.33</v>
      </c>
      <c r="L889" s="19" t="n">
        <v>21.33</v>
      </c>
      <c r="M889" s="19" t="n">
        <f aca="false">IF(J889&gt;0,J889,K889)*E889</f>
        <v>21.33</v>
      </c>
      <c r="N889" s="20"/>
      <c r="O889" s="21" t="n">
        <f aca="false">IF(R889="","",ROUND(R889*(1-Premissas!$B$4),4))</f>
        <v>23.5885</v>
      </c>
      <c r="P889" s="22"/>
      <c r="Q889" s="22"/>
      <c r="R889" s="23" t="n">
        <v>24.83</v>
      </c>
      <c r="S889" s="24"/>
      <c r="T889" s="24"/>
      <c r="U889" s="25" t="n">
        <v>190</v>
      </c>
      <c r="V889" s="19" t="n">
        <f aca="false">IF(COUNT(N889:Q889)=0,"",MIN(N889:Q889))</f>
        <v>23.5885</v>
      </c>
      <c r="W889" s="16" t="str">
        <f aca="false">IF(V889="","",INDEX($N$4:$Q$4,MATCH(V889,N889:Q889,0)))</f>
        <v>MEDCENTRO</v>
      </c>
      <c r="X889" s="19" t="str">
        <f aca="false">IF(COUNT(N889:Q889)&lt;2,"",SMALL(N889:Q889,2))</f>
        <v/>
      </c>
      <c r="Y889" s="26" t="n">
        <f aca="false">IF(OR(V889="",M889=0),"",V889/M889-1)</f>
        <v>0.105883731833099</v>
      </c>
      <c r="Z889" s="26" t="n">
        <f aca="false">IF(OR(V889="",L889=""),"",V889/(L889*E889)-1)</f>
        <v>0.105883731833099</v>
      </c>
      <c r="AA889" s="16" t="str">
        <f aca="false">IF(V889="","SEM OFERTA",IF(OR(Y889&gt;Premissas!$B$11,Y889&lt;Premissas!$B$12),"VERIFICAR - UNIDADE/EMBALAGEM",IF(Y889&gt;Premissas!$B$6,"NÃO COMPRAR - REAJUSTE &gt;5%","COMPRAR")))</f>
        <v>NÃO COMPRAR - REAJUSTE &gt;5%</v>
      </c>
      <c r="AB889" s="18" t="n">
        <f aca="false">IF(W889="DIMEC",S889,IF(W889="MEDCENTRO",U889,""))</f>
        <v>190</v>
      </c>
      <c r="AC889" s="18" t="n">
        <f aca="false">IF(AA889&lt;&gt;"COMPRAR",0,IF(AB889="",I889,MIN(I889,AB889)))</f>
        <v>0</v>
      </c>
      <c r="AD889" s="19" t="n">
        <f aca="false">IF(AC889&gt;0,AC889*V889,0)</f>
        <v>0</v>
      </c>
      <c r="AE889" s="19" t="n">
        <f aca="false">IF(AC889&gt;0,(M889-V889)*AC889,0)</f>
        <v>0</v>
      </c>
      <c r="AF889" s="16" t="str">
        <f aca="false">IF(AA889&lt;&gt;"COMPRAR","",IF(AB889="",IF(X889="","",IF(X889-V889&lt;0.01,"EMPATE TÉCNICO","")),IF(AB889&lt;I889,"ESTOQUE INSUFICIENTE",IF(X889="","",IF(X889-V889&lt;0.01,"EMPATE TÉCNICO","")))))</f>
        <v/>
      </c>
      <c r="AG889" s="16" t="s">
        <v>490</v>
      </c>
      <c r="AH889" s="16" t="s">
        <v>2106</v>
      </c>
    </row>
    <row r="890" customFormat="false" ht="15" hidden="false" customHeight="false" outlineLevel="0" collapsed="false">
      <c r="A890" s="16" t="s">
        <v>2857</v>
      </c>
      <c r="B890" s="17" t="s">
        <v>2858</v>
      </c>
      <c r="C890" s="16" t="s">
        <v>2859</v>
      </c>
      <c r="D890" s="16" t="s">
        <v>2053</v>
      </c>
      <c r="E890" s="18" t="n">
        <v>1</v>
      </c>
      <c r="F890" s="16" t="s">
        <v>41</v>
      </c>
      <c r="G890" s="18" t="n">
        <v>4</v>
      </c>
      <c r="H890" s="16" t="n">
        <v>6.4</v>
      </c>
      <c r="I890" s="18" t="n">
        <v>13</v>
      </c>
      <c r="J890" s="19" t="n">
        <v>16.95</v>
      </c>
      <c r="K890" s="19" t="n">
        <v>16.95</v>
      </c>
      <c r="L890" s="19" t="n">
        <v>16.95</v>
      </c>
      <c r="M890" s="19" t="n">
        <f aca="false">IF(J890&gt;0,J890,K890)*E890</f>
        <v>16.95</v>
      </c>
      <c r="N890" s="20"/>
      <c r="O890" s="21" t="n">
        <f aca="false">IF(R890="","",ROUND(R890*(1-Premissas!$B$4),4))</f>
        <v>23.8165</v>
      </c>
      <c r="P890" s="22"/>
      <c r="Q890" s="22"/>
      <c r="R890" s="23" t="n">
        <v>25.07</v>
      </c>
      <c r="S890" s="24"/>
      <c r="T890" s="24"/>
      <c r="U890" s="25" t="n">
        <v>266</v>
      </c>
      <c r="V890" s="19" t="n">
        <f aca="false">IF(COUNT(N890:Q890)=0,"",MIN(N890:Q890))</f>
        <v>23.8165</v>
      </c>
      <c r="W890" s="16" t="str">
        <f aca="false">IF(V890="","",INDEX($N$4:$Q$4,MATCH(V890,N890:Q890,0)))</f>
        <v>MEDCENTRO</v>
      </c>
      <c r="X890" s="19" t="str">
        <f aca="false">IF(COUNT(N890:Q890)&lt;2,"",SMALL(N890:Q890,2))</f>
        <v/>
      </c>
      <c r="Y890" s="26" t="n">
        <f aca="false">IF(OR(V890="",M890=0),"",V890/M890-1)</f>
        <v>0.405103244837758</v>
      </c>
      <c r="Z890" s="26" t="n">
        <f aca="false">IF(OR(V890="",L890=""),"",V890/(L890*E890)-1)</f>
        <v>0.405103244837758</v>
      </c>
      <c r="AA890" s="16" t="str">
        <f aca="false">IF(V890="","SEM OFERTA",IF(OR(Y890&gt;Premissas!$B$11,Y890&lt;Premissas!$B$12),"VERIFICAR - UNIDADE/EMBALAGEM",IF(Y890&gt;Premissas!$B$6,"NÃO COMPRAR - REAJUSTE &gt;5%","COMPRAR")))</f>
        <v>NÃO COMPRAR - REAJUSTE &gt;5%</v>
      </c>
      <c r="AB890" s="18" t="n">
        <f aca="false">IF(W890="DIMEC",S890,IF(W890="MEDCENTRO",U890,""))</f>
        <v>266</v>
      </c>
      <c r="AC890" s="18" t="n">
        <f aca="false">IF(AA890&lt;&gt;"COMPRAR",0,IF(AB890="",I890,MIN(I890,AB890)))</f>
        <v>0</v>
      </c>
      <c r="AD890" s="19" t="n">
        <f aca="false">IF(AC890&gt;0,AC890*V890,0)</f>
        <v>0</v>
      </c>
      <c r="AE890" s="19" t="n">
        <f aca="false">IF(AC890&gt;0,(M890-V890)*AC890,0)</f>
        <v>0</v>
      </c>
      <c r="AF890" s="16" t="str">
        <f aca="false">IF(AA890&lt;&gt;"COMPRAR","",IF(AB890="",IF(X890="","",IF(X890-V890&lt;0.01,"EMPATE TÉCNICO","")),IF(AB890&lt;I890,"ESTOQUE INSUFICIENTE",IF(X890="","",IF(X890-V890&lt;0.01,"EMPATE TÉCNICO","")))))</f>
        <v/>
      </c>
      <c r="AG890" s="16" t="s">
        <v>490</v>
      </c>
      <c r="AH890" s="16" t="s">
        <v>2106</v>
      </c>
    </row>
    <row r="891" customFormat="false" ht="15" hidden="false" customHeight="false" outlineLevel="0" collapsed="false">
      <c r="A891" s="16" t="s">
        <v>2860</v>
      </c>
      <c r="B891" s="17" t="s">
        <v>2861</v>
      </c>
      <c r="C891" s="16" t="s">
        <v>2862</v>
      </c>
      <c r="D891" s="16" t="s">
        <v>2276</v>
      </c>
      <c r="E891" s="18" t="n">
        <v>1</v>
      </c>
      <c r="F891" s="16" t="s">
        <v>41</v>
      </c>
      <c r="G891" s="18" t="n">
        <v>4</v>
      </c>
      <c r="H891" s="16" t="n">
        <v>2</v>
      </c>
      <c r="I891" s="18" t="n">
        <v>2</v>
      </c>
      <c r="J891" s="19" t="n">
        <v>8.87</v>
      </c>
      <c r="K891" s="19" t="n">
        <v>8.87</v>
      </c>
      <c r="L891" s="19" t="n">
        <v>8.87</v>
      </c>
      <c r="M891" s="19" t="n">
        <f aca="false">IF(J891&gt;0,J891,K891)*E891</f>
        <v>8.87</v>
      </c>
      <c r="N891" s="20" t="n">
        <v>9.42</v>
      </c>
      <c r="O891" s="21" t="n">
        <f aca="false">IF(R891="","",ROUND(R891*(1-Premissas!$B$4),4))</f>
        <v>9.12</v>
      </c>
      <c r="P891" s="22"/>
      <c r="Q891" s="22"/>
      <c r="R891" s="23" t="n">
        <v>9.6</v>
      </c>
      <c r="S891" s="24" t="n">
        <v>2045</v>
      </c>
      <c r="T891" s="24" t="n">
        <v>48</v>
      </c>
      <c r="U891" s="25" t="n">
        <v>41</v>
      </c>
      <c r="V891" s="19" t="n">
        <f aca="false">IF(COUNT(N891:Q891)=0,"",MIN(N891:Q891))</f>
        <v>9.12</v>
      </c>
      <c r="W891" s="16" t="str">
        <f aca="false">IF(V891="","",INDEX($N$4:$Q$4,MATCH(V891,N891:Q891,0)))</f>
        <v>MEDCENTRO</v>
      </c>
      <c r="X891" s="19" t="n">
        <f aca="false">IF(COUNT(N891:Q891)&lt;2,"",SMALL(N891:Q891,2))</f>
        <v>9.42</v>
      </c>
      <c r="Y891" s="26" t="n">
        <f aca="false">IF(OR(V891="",M891=0),"",V891/M891-1)</f>
        <v>0.0281848928974069</v>
      </c>
      <c r="Z891" s="26" t="n">
        <f aca="false">IF(OR(V891="",L891=""),"",V891/(L891*E891)-1)</f>
        <v>0.0281848928974069</v>
      </c>
      <c r="AA891" s="16" t="str">
        <f aca="false">IF(V891="","SEM OFERTA",IF(OR(Y891&gt;Premissas!$B$11,Y891&lt;Premissas!$B$12),"VERIFICAR - UNIDADE/EMBALAGEM",IF(Y891&gt;Premissas!$B$6,"NÃO COMPRAR - REAJUSTE &gt;5%","COMPRAR")))</f>
        <v>COMPRAR</v>
      </c>
      <c r="AB891" s="18" t="n">
        <f aca="false">IF(W891="DIMEC",S891,IF(W891="MEDCENTRO",U891,""))</f>
        <v>41</v>
      </c>
      <c r="AC891" s="18" t="n">
        <f aca="false">IF(AA891&lt;&gt;"COMPRAR",0,IF(AB891="",I891,MIN(I891,AB891)))</f>
        <v>2</v>
      </c>
      <c r="AD891" s="19" t="n">
        <f aca="false">IF(AC891&gt;0,AC891*V891,0)</f>
        <v>18.24</v>
      </c>
      <c r="AE891" s="19" t="n">
        <f aca="false">IF(AC891&gt;0,(M891-V891)*AC891,0)</f>
        <v>-0.5</v>
      </c>
      <c r="AF891" s="16" t="str">
        <f aca="false">IF(AA891&lt;&gt;"COMPRAR","",IF(AB891="",IF(X891="","",IF(X891-V891&lt;0.01,"EMPATE TÉCNICO","")),IF(AB891&lt;I891,"ESTOQUE INSUFICIENTE",IF(X891="","",IF(X891-V891&lt;0.01,"EMPATE TÉCNICO","")))))</f>
        <v/>
      </c>
      <c r="AG891" s="16" t="s">
        <v>490</v>
      </c>
      <c r="AH891" s="16" t="s">
        <v>2106</v>
      </c>
    </row>
    <row r="892" customFormat="false" ht="15" hidden="false" customHeight="false" outlineLevel="0" collapsed="false">
      <c r="A892" s="16" t="s">
        <v>2863</v>
      </c>
      <c r="B892" s="17" t="s">
        <v>2864</v>
      </c>
      <c r="C892" s="16" t="s">
        <v>2865</v>
      </c>
      <c r="D892" s="16" t="s">
        <v>481</v>
      </c>
      <c r="E892" s="18" t="n">
        <v>50</v>
      </c>
      <c r="F892" s="16" t="s">
        <v>42</v>
      </c>
      <c r="G892" s="18" t="n">
        <v>80</v>
      </c>
      <c r="H892" s="16" t="n">
        <v>43.9</v>
      </c>
      <c r="I892" s="18" t="n">
        <v>1</v>
      </c>
      <c r="J892" s="19" t="n">
        <v>0.9054</v>
      </c>
      <c r="K892" s="19" t="n">
        <v>0.9054</v>
      </c>
      <c r="L892" s="19" t="n">
        <v>0.9054</v>
      </c>
      <c r="M892" s="19" t="n">
        <f aca="false">IF(J892&gt;0,J892,K892)*E892</f>
        <v>45.27</v>
      </c>
      <c r="N892" s="20" t="n">
        <v>48.22</v>
      </c>
      <c r="O892" s="21" t="n">
        <f aca="false">IF(R892="","",ROUND(R892*(1-Premissas!$B$4),4))</f>
        <v>47.0345</v>
      </c>
      <c r="P892" s="22"/>
      <c r="Q892" s="22"/>
      <c r="R892" s="23" t="n">
        <v>49.51</v>
      </c>
      <c r="S892" s="24" t="n">
        <v>698</v>
      </c>
      <c r="T892" s="24" t="n">
        <v>12</v>
      </c>
      <c r="U892" s="25" t="n">
        <v>184</v>
      </c>
      <c r="V892" s="19" t="n">
        <f aca="false">IF(COUNT(N892:Q892)=0,"",MIN(N892:Q892))</f>
        <v>47.0345</v>
      </c>
      <c r="W892" s="16" t="str">
        <f aca="false">IF(V892="","",INDEX($N$4:$Q$4,MATCH(V892,N892:Q892,0)))</f>
        <v>MEDCENTRO</v>
      </c>
      <c r="X892" s="19" t="n">
        <f aca="false">IF(COUNT(N892:Q892)&lt;2,"",SMALL(N892:Q892,2))</f>
        <v>48.22</v>
      </c>
      <c r="Y892" s="26" t="n">
        <f aca="false">IF(OR(V892="",M892=0),"",V892/M892-1)</f>
        <v>0.0389772476253591</v>
      </c>
      <c r="Z892" s="26" t="n">
        <f aca="false">IF(OR(V892="",L892=""),"",V892/(L892*E892)-1)</f>
        <v>0.0389772476253591</v>
      </c>
      <c r="AA892" s="16" t="str">
        <f aca="false">IF(V892="","SEM OFERTA",IF(OR(Y892&gt;Premissas!$B$11,Y892&lt;Premissas!$B$12),"VERIFICAR - UNIDADE/EMBALAGEM",IF(Y892&gt;Premissas!$B$6,"NÃO COMPRAR - REAJUSTE &gt;5%","COMPRAR")))</f>
        <v>COMPRAR</v>
      </c>
      <c r="AB892" s="18" t="n">
        <f aca="false">IF(W892="DIMEC",S892,IF(W892="MEDCENTRO",U892,""))</f>
        <v>184</v>
      </c>
      <c r="AC892" s="18" t="n">
        <f aca="false">IF(AA892&lt;&gt;"COMPRAR",0,IF(AB892="",I892,MIN(I892,AB892)))</f>
        <v>1</v>
      </c>
      <c r="AD892" s="19" t="n">
        <f aca="false">IF(AC892&gt;0,AC892*V892,0)</f>
        <v>47.0345</v>
      </c>
      <c r="AE892" s="19" t="n">
        <f aca="false">IF(AC892&gt;0,(M892-V892)*AC892,0)</f>
        <v>-1.76450000000001</v>
      </c>
      <c r="AF892" s="16" t="str">
        <f aca="false">IF(AA892&lt;&gt;"COMPRAR","",IF(AB892="",IF(X892="","",IF(X892-V892&lt;0.01,"EMPATE TÉCNICO","")),IF(AB892&lt;I892,"ESTOQUE INSUFICIENTE",IF(X892="","",IF(X892-V892&lt;0.01,"EMPATE TÉCNICO","")))))</f>
        <v/>
      </c>
      <c r="AG892" s="16" t="s">
        <v>304</v>
      </c>
      <c r="AH892" s="16" t="s">
        <v>2106</v>
      </c>
    </row>
    <row r="893" customFormat="false" ht="15" hidden="false" customHeight="false" outlineLevel="0" collapsed="false">
      <c r="A893" s="16" t="s">
        <v>2866</v>
      </c>
      <c r="B893" s="17" t="s">
        <v>2867</v>
      </c>
      <c r="C893" s="16" t="s">
        <v>2868</v>
      </c>
      <c r="D893" s="16" t="s">
        <v>515</v>
      </c>
      <c r="E893" s="18" t="n">
        <v>1</v>
      </c>
      <c r="F893" s="16" t="s">
        <v>41</v>
      </c>
      <c r="G893" s="18" t="n">
        <v>6</v>
      </c>
      <c r="H893" s="16" t="n">
        <v>3.1</v>
      </c>
      <c r="I893" s="18" t="n">
        <v>2</v>
      </c>
      <c r="J893" s="19" t="n">
        <v>15.52</v>
      </c>
      <c r="K893" s="19" t="n">
        <v>15.52</v>
      </c>
      <c r="L893" s="19" t="n">
        <v>15.52</v>
      </c>
      <c r="M893" s="19" t="n">
        <f aca="false">IF(J893&gt;0,J893,K893)*E893</f>
        <v>15.52</v>
      </c>
      <c r="N893" s="20" t="n">
        <v>17.66</v>
      </c>
      <c r="O893" s="21" t="n">
        <f aca="false">IF(R893="","",ROUND(R893*(1-Premissas!$B$4),4))</f>
        <v>17.822</v>
      </c>
      <c r="P893" s="22"/>
      <c r="Q893" s="22"/>
      <c r="R893" s="23" t="n">
        <v>18.76</v>
      </c>
      <c r="S893" s="24" t="n">
        <v>2861</v>
      </c>
      <c r="T893" s="24" t="n">
        <v>35</v>
      </c>
      <c r="U893" s="25" t="n">
        <v>5522</v>
      </c>
      <c r="V893" s="19" t="n">
        <f aca="false">IF(COUNT(N893:Q893)=0,"",MIN(N893:Q893))</f>
        <v>17.66</v>
      </c>
      <c r="W893" s="16" t="str">
        <f aca="false">IF(V893="","",INDEX($N$4:$Q$4,MATCH(V893,N893:Q893,0)))</f>
        <v>DIMEC</v>
      </c>
      <c r="X893" s="19" t="n">
        <f aca="false">IF(COUNT(N893:Q893)&lt;2,"",SMALL(N893:Q893,2))</f>
        <v>17.822</v>
      </c>
      <c r="Y893" s="26" t="n">
        <f aca="false">IF(OR(V893="",M893=0),"",V893/M893-1)</f>
        <v>0.137886597938144</v>
      </c>
      <c r="Z893" s="26" t="n">
        <f aca="false">IF(OR(V893="",L893=""),"",V893/(L893*E893)-1)</f>
        <v>0.137886597938144</v>
      </c>
      <c r="AA893" s="16" t="str">
        <f aca="false">IF(V893="","SEM OFERTA",IF(OR(Y893&gt;Premissas!$B$11,Y893&lt;Premissas!$B$12),"VERIFICAR - UNIDADE/EMBALAGEM",IF(Y893&gt;Premissas!$B$6,"NÃO COMPRAR - REAJUSTE &gt;5%","COMPRAR")))</f>
        <v>NÃO COMPRAR - REAJUSTE &gt;5%</v>
      </c>
      <c r="AB893" s="18" t="n">
        <f aca="false">IF(W893="DIMEC",S893,IF(W893="MEDCENTRO",U893,""))</f>
        <v>2861</v>
      </c>
      <c r="AC893" s="18" t="n">
        <f aca="false">IF(AA893&lt;&gt;"COMPRAR",0,IF(AB893="",I893,MIN(I893,AB893)))</f>
        <v>0</v>
      </c>
      <c r="AD893" s="19" t="n">
        <f aca="false">IF(AC893&gt;0,AC893*V893,0)</f>
        <v>0</v>
      </c>
      <c r="AE893" s="19" t="n">
        <f aca="false">IF(AC893&gt;0,(M893-V893)*AC893,0)</f>
        <v>0</v>
      </c>
      <c r="AF893" s="16" t="str">
        <f aca="false">IF(AA893&lt;&gt;"COMPRAR","",IF(AB893="",IF(X893="","",IF(X893-V893&lt;0.01,"EMPATE TÉCNICO","")),IF(AB893&lt;I893,"ESTOQUE INSUFICIENTE",IF(X893="","",IF(X893-V893&lt;0.01,"EMPATE TÉCNICO","")))))</f>
        <v/>
      </c>
      <c r="AG893" s="16" t="s">
        <v>304</v>
      </c>
      <c r="AH893" s="16" t="s">
        <v>2106</v>
      </c>
    </row>
    <row r="894" customFormat="false" ht="15" hidden="false" customHeight="false" outlineLevel="0" collapsed="false">
      <c r="A894" s="16" t="s">
        <v>2869</v>
      </c>
      <c r="B894" s="17" t="s">
        <v>2870</v>
      </c>
      <c r="C894" s="16" t="s">
        <v>2871</v>
      </c>
      <c r="D894" s="16" t="s">
        <v>297</v>
      </c>
      <c r="E894" s="18" t="n">
        <v>1</v>
      </c>
      <c r="F894" s="16" t="s">
        <v>42</v>
      </c>
      <c r="G894" s="18" t="n">
        <v>3</v>
      </c>
      <c r="H894" s="16" t="n">
        <v>4.3</v>
      </c>
      <c r="I894" s="18" t="n">
        <v>9</v>
      </c>
      <c r="J894" s="19" t="n">
        <v>2.36</v>
      </c>
      <c r="K894" s="19" t="n">
        <v>2.36</v>
      </c>
      <c r="L894" s="19" t="n">
        <v>2.36</v>
      </c>
      <c r="M894" s="19" t="n">
        <f aca="false">IF(J894&gt;0,J894,K894)*E894</f>
        <v>2.36</v>
      </c>
      <c r="N894" s="20"/>
      <c r="O894" s="21" t="n">
        <f aca="false">IF(R894="","",ROUND(R894*(1-Premissas!$B$4),4))</f>
        <v>2.2895</v>
      </c>
      <c r="P894" s="22"/>
      <c r="Q894" s="22"/>
      <c r="R894" s="23" t="n">
        <v>2.41</v>
      </c>
      <c r="S894" s="24"/>
      <c r="T894" s="24"/>
      <c r="U894" s="25" t="n">
        <v>54</v>
      </c>
      <c r="V894" s="19" t="n">
        <f aca="false">IF(COUNT(N894:Q894)=0,"",MIN(N894:Q894))</f>
        <v>2.2895</v>
      </c>
      <c r="W894" s="16" t="str">
        <f aca="false">IF(V894="","",INDEX($N$4:$Q$4,MATCH(V894,N894:Q894,0)))</f>
        <v>MEDCENTRO</v>
      </c>
      <c r="X894" s="19" t="str">
        <f aca="false">IF(COUNT(N894:Q894)&lt;2,"",SMALL(N894:Q894,2))</f>
        <v/>
      </c>
      <c r="Y894" s="26" t="n">
        <f aca="false">IF(OR(V894="",M894=0),"",V894/M894-1)</f>
        <v>-0.0298728813559322</v>
      </c>
      <c r="Z894" s="26" t="n">
        <f aca="false">IF(OR(V894="",L894=""),"",V894/(L894*E894)-1)</f>
        <v>-0.0298728813559322</v>
      </c>
      <c r="AA894" s="16" t="str">
        <f aca="false">IF(V894="","SEM OFERTA",IF(OR(Y894&gt;Premissas!$B$11,Y894&lt;Premissas!$B$12),"VERIFICAR - UNIDADE/EMBALAGEM",IF(Y894&gt;Premissas!$B$6,"NÃO COMPRAR - REAJUSTE &gt;5%","COMPRAR")))</f>
        <v>COMPRAR</v>
      </c>
      <c r="AB894" s="18" t="n">
        <f aca="false">IF(W894="DIMEC",S894,IF(W894="MEDCENTRO",U894,""))</f>
        <v>54</v>
      </c>
      <c r="AC894" s="18" t="n">
        <f aca="false">IF(AA894&lt;&gt;"COMPRAR",0,IF(AB894="",I894,MIN(I894,AB894)))</f>
        <v>9</v>
      </c>
      <c r="AD894" s="19" t="n">
        <f aca="false">IF(AC894&gt;0,AC894*V894,0)</f>
        <v>20.6055</v>
      </c>
      <c r="AE894" s="19" t="n">
        <f aca="false">IF(AC894&gt;0,(M894-V894)*AC894,0)</f>
        <v>0.6345</v>
      </c>
      <c r="AF894" s="16" t="str">
        <f aca="false">IF(AA894&lt;&gt;"COMPRAR","",IF(AB894="",IF(X894="","",IF(X894-V894&lt;0.01,"EMPATE TÉCNICO","")),IF(AB894&lt;I894,"ESTOQUE INSUFICIENTE",IF(X894="","",IF(X894-V894&lt;0.01,"EMPATE TÉCNICO","")))))</f>
        <v/>
      </c>
      <c r="AG894" s="16" t="s">
        <v>304</v>
      </c>
      <c r="AH894" s="16" t="s">
        <v>2106</v>
      </c>
    </row>
    <row r="895" customFormat="false" ht="15" hidden="false" customHeight="false" outlineLevel="0" collapsed="false">
      <c r="A895" s="16" t="s">
        <v>2872</v>
      </c>
      <c r="B895" s="17" t="s">
        <v>2873</v>
      </c>
      <c r="C895" s="16" t="s">
        <v>2874</v>
      </c>
      <c r="D895" s="16" t="s">
        <v>463</v>
      </c>
      <c r="E895" s="18" t="n">
        <v>1</v>
      </c>
      <c r="F895" s="16" t="s">
        <v>41</v>
      </c>
      <c r="G895" s="18" t="n">
        <v>0</v>
      </c>
      <c r="H895" s="16" t="n">
        <v>4.1</v>
      </c>
      <c r="I895" s="18" t="n">
        <v>11</v>
      </c>
      <c r="J895" s="19" t="n">
        <v>15.83</v>
      </c>
      <c r="K895" s="19" t="n">
        <v>15.83</v>
      </c>
      <c r="L895" s="19" t="n">
        <v>15.62</v>
      </c>
      <c r="M895" s="19" t="n">
        <f aca="false">IF(J895&gt;0,J895,K895)*E895</f>
        <v>15.83</v>
      </c>
      <c r="N895" s="20" t="n">
        <v>15.84</v>
      </c>
      <c r="O895" s="21" t="n">
        <f aca="false">IF(R895="","",ROUND(R895*(1-Premissas!$B$4),4))</f>
        <v>15.504</v>
      </c>
      <c r="P895" s="22"/>
      <c r="Q895" s="22"/>
      <c r="R895" s="23" t="n">
        <v>16.32</v>
      </c>
      <c r="S895" s="24" t="n">
        <v>2385</v>
      </c>
      <c r="T895" s="24" t="n">
        <v>50</v>
      </c>
      <c r="U895" s="25" t="n">
        <v>2268</v>
      </c>
      <c r="V895" s="19" t="n">
        <f aca="false">IF(COUNT(N895:Q895)=0,"",MIN(N895:Q895))</f>
        <v>15.504</v>
      </c>
      <c r="W895" s="16" t="str">
        <f aca="false">IF(V895="","",INDEX($N$4:$Q$4,MATCH(V895,N895:Q895,0)))</f>
        <v>MEDCENTRO</v>
      </c>
      <c r="X895" s="19" t="n">
        <f aca="false">IF(COUNT(N895:Q895)&lt;2,"",SMALL(N895:Q895,2))</f>
        <v>15.84</v>
      </c>
      <c r="Y895" s="26" t="n">
        <f aca="false">IF(OR(V895="",M895=0),"",V895/M895-1)</f>
        <v>-0.0205938092229944</v>
      </c>
      <c r="Z895" s="26" t="n">
        <f aca="false">IF(OR(V895="",L895=""),"",V895/(L895*E895)-1)</f>
        <v>-0.00742637644046096</v>
      </c>
      <c r="AA895" s="16" t="str">
        <f aca="false">IF(V895="","SEM OFERTA",IF(OR(Y895&gt;Premissas!$B$11,Y895&lt;Premissas!$B$12),"VERIFICAR - UNIDADE/EMBALAGEM",IF(Y895&gt;Premissas!$B$6,"NÃO COMPRAR - REAJUSTE &gt;5%","COMPRAR")))</f>
        <v>COMPRAR</v>
      </c>
      <c r="AB895" s="18" t="n">
        <f aca="false">IF(W895="DIMEC",S895,IF(W895="MEDCENTRO",U895,""))</f>
        <v>2268</v>
      </c>
      <c r="AC895" s="18" t="n">
        <f aca="false">IF(AA895&lt;&gt;"COMPRAR",0,IF(AB895="",I895,MIN(I895,AB895)))</f>
        <v>11</v>
      </c>
      <c r="AD895" s="19" t="n">
        <f aca="false">IF(AC895&gt;0,AC895*V895,0)</f>
        <v>170.544</v>
      </c>
      <c r="AE895" s="19" t="n">
        <f aca="false">IF(AC895&gt;0,(M895-V895)*AC895,0)</f>
        <v>3.58600000000001</v>
      </c>
      <c r="AF895" s="16" t="str">
        <f aca="false">IF(AA895&lt;&gt;"COMPRAR","",IF(AB895="",IF(X895="","",IF(X895-V895&lt;0.01,"EMPATE TÉCNICO","")),IF(AB895&lt;I895,"ESTOQUE INSUFICIENTE",IF(X895="","",IF(X895-V895&lt;0.01,"EMPATE TÉCNICO","")))))</f>
        <v/>
      </c>
      <c r="AG895" s="16" t="s">
        <v>304</v>
      </c>
      <c r="AH895" s="16" t="s">
        <v>2106</v>
      </c>
    </row>
    <row r="896" customFormat="false" ht="15" hidden="false" customHeight="false" outlineLevel="0" collapsed="false">
      <c r="A896" s="16" t="s">
        <v>2875</v>
      </c>
      <c r="B896" s="17" t="s">
        <v>2876</v>
      </c>
      <c r="C896" s="16" t="s">
        <v>2877</v>
      </c>
      <c r="D896" s="16" t="s">
        <v>463</v>
      </c>
      <c r="E896" s="18" t="n">
        <v>1</v>
      </c>
      <c r="F896" s="16" t="s">
        <v>41</v>
      </c>
      <c r="G896" s="18" t="n">
        <v>6</v>
      </c>
      <c r="H896" s="16" t="n">
        <v>3.3</v>
      </c>
      <c r="I896" s="18" t="n">
        <v>3</v>
      </c>
      <c r="J896" s="19" t="n">
        <v>27.46</v>
      </c>
      <c r="K896" s="19" t="n">
        <v>27.46</v>
      </c>
      <c r="L896" s="19" t="n">
        <v>27.46</v>
      </c>
      <c r="M896" s="19" t="n">
        <f aca="false">IF(J896&gt;0,J896,K896)*E896</f>
        <v>27.46</v>
      </c>
      <c r="N896" s="20" t="n">
        <v>28.43</v>
      </c>
      <c r="O896" s="21" t="n">
        <f aca="false">IF(R896="","",ROUND(R896*(1-Premissas!$B$4),4))</f>
        <v>27.6165</v>
      </c>
      <c r="P896" s="22"/>
      <c r="Q896" s="22"/>
      <c r="R896" s="23" t="n">
        <v>29.07</v>
      </c>
      <c r="S896" s="24" t="n">
        <v>3995</v>
      </c>
      <c r="T896" s="24" t="n">
        <v>50</v>
      </c>
      <c r="U896" s="25" t="n">
        <v>1566</v>
      </c>
      <c r="V896" s="19" t="n">
        <f aca="false">IF(COUNT(N896:Q896)=0,"",MIN(N896:Q896))</f>
        <v>27.6165</v>
      </c>
      <c r="W896" s="16" t="str">
        <f aca="false">IF(V896="","",INDEX($N$4:$Q$4,MATCH(V896,N896:Q896,0)))</f>
        <v>MEDCENTRO</v>
      </c>
      <c r="X896" s="19" t="n">
        <f aca="false">IF(COUNT(N896:Q896)&lt;2,"",SMALL(N896:Q896,2))</f>
        <v>28.43</v>
      </c>
      <c r="Y896" s="26" t="n">
        <f aca="false">IF(OR(V896="",M896=0),"",V896/M896-1)</f>
        <v>0.00569919883466863</v>
      </c>
      <c r="Z896" s="26" t="n">
        <f aca="false">IF(OR(V896="",L896=""),"",V896/(L896*E896)-1)</f>
        <v>0.00569919883466863</v>
      </c>
      <c r="AA896" s="16" t="str">
        <f aca="false">IF(V896="","SEM OFERTA",IF(OR(Y896&gt;Premissas!$B$11,Y896&lt;Premissas!$B$12),"VERIFICAR - UNIDADE/EMBALAGEM",IF(Y896&gt;Premissas!$B$6,"NÃO COMPRAR - REAJUSTE &gt;5%","COMPRAR")))</f>
        <v>COMPRAR</v>
      </c>
      <c r="AB896" s="18" t="n">
        <f aca="false">IF(W896="DIMEC",S896,IF(W896="MEDCENTRO",U896,""))</f>
        <v>1566</v>
      </c>
      <c r="AC896" s="18" t="n">
        <f aca="false">IF(AA896&lt;&gt;"COMPRAR",0,IF(AB896="",I896,MIN(I896,AB896)))</f>
        <v>3</v>
      </c>
      <c r="AD896" s="19" t="n">
        <f aca="false">IF(AC896&gt;0,AC896*V896,0)</f>
        <v>82.8495</v>
      </c>
      <c r="AE896" s="19" t="n">
        <f aca="false">IF(AC896&gt;0,(M896-V896)*AC896,0)</f>
        <v>-0.469499999999993</v>
      </c>
      <c r="AF896" s="16" t="str">
        <f aca="false">IF(AA896&lt;&gt;"COMPRAR","",IF(AB896="",IF(X896="","",IF(X896-V896&lt;0.01,"EMPATE TÉCNICO","")),IF(AB896&lt;I896,"ESTOQUE INSUFICIENTE",IF(X896="","",IF(X896-V896&lt;0.01,"EMPATE TÉCNICO","")))))</f>
        <v/>
      </c>
      <c r="AG896" s="16" t="s">
        <v>304</v>
      </c>
      <c r="AH896" s="16" t="s">
        <v>2106</v>
      </c>
    </row>
    <row r="897" customFormat="false" ht="15" hidden="false" customHeight="false" outlineLevel="0" collapsed="false">
      <c r="A897" s="16" t="s">
        <v>2878</v>
      </c>
      <c r="B897" s="17" t="s">
        <v>2879</v>
      </c>
      <c r="C897" s="16" t="s">
        <v>2880</v>
      </c>
      <c r="D897" s="16" t="s">
        <v>463</v>
      </c>
      <c r="E897" s="18" t="n">
        <v>1</v>
      </c>
      <c r="F897" s="16" t="s">
        <v>42</v>
      </c>
      <c r="G897" s="18" t="n">
        <v>3</v>
      </c>
      <c r="H897" s="16" t="n">
        <v>3.2</v>
      </c>
      <c r="I897" s="18" t="n">
        <v>6</v>
      </c>
      <c r="J897" s="19" t="n">
        <v>7.89</v>
      </c>
      <c r="K897" s="19" t="n">
        <v>7.89</v>
      </c>
      <c r="L897" s="19" t="n">
        <v>7.89</v>
      </c>
      <c r="M897" s="19" t="n">
        <f aca="false">IF(J897&gt;0,J897,K897)*E897</f>
        <v>7.89</v>
      </c>
      <c r="N897" s="20" t="n">
        <v>8.55</v>
      </c>
      <c r="O897" s="21" t="n">
        <f aca="false">IF(R897="","",ROUND(R897*(1-Premissas!$B$4),4))</f>
        <v>8.7115</v>
      </c>
      <c r="P897" s="22"/>
      <c r="Q897" s="22"/>
      <c r="R897" s="23" t="n">
        <v>9.17</v>
      </c>
      <c r="S897" s="24" t="n">
        <v>3020</v>
      </c>
      <c r="T897" s="24" t="n">
        <v>100</v>
      </c>
      <c r="U897" s="25" t="n">
        <v>173</v>
      </c>
      <c r="V897" s="19" t="n">
        <f aca="false">IF(COUNT(N897:Q897)=0,"",MIN(N897:Q897))</f>
        <v>8.55</v>
      </c>
      <c r="W897" s="16" t="str">
        <f aca="false">IF(V897="","",INDEX($N$4:$Q$4,MATCH(V897,N897:Q897,0)))</f>
        <v>DIMEC</v>
      </c>
      <c r="X897" s="19" t="n">
        <f aca="false">IF(COUNT(N897:Q897)&lt;2,"",SMALL(N897:Q897,2))</f>
        <v>8.7115</v>
      </c>
      <c r="Y897" s="26" t="n">
        <f aca="false">IF(OR(V897="",M897=0),"",V897/M897-1)</f>
        <v>0.0836501901140685</v>
      </c>
      <c r="Z897" s="26" t="n">
        <f aca="false">IF(OR(V897="",L897=""),"",V897/(L897*E897)-1)</f>
        <v>0.0836501901140685</v>
      </c>
      <c r="AA897" s="16" t="str">
        <f aca="false">IF(V897="","SEM OFERTA",IF(OR(Y897&gt;Premissas!$B$11,Y897&lt;Premissas!$B$12),"VERIFICAR - UNIDADE/EMBALAGEM",IF(Y897&gt;Premissas!$B$6,"NÃO COMPRAR - REAJUSTE &gt;5%","COMPRAR")))</f>
        <v>NÃO COMPRAR - REAJUSTE &gt;5%</v>
      </c>
      <c r="AB897" s="18" t="n">
        <f aca="false">IF(W897="DIMEC",S897,IF(W897="MEDCENTRO",U897,""))</f>
        <v>3020</v>
      </c>
      <c r="AC897" s="18" t="n">
        <f aca="false">IF(AA897&lt;&gt;"COMPRAR",0,IF(AB897="",I897,MIN(I897,AB897)))</f>
        <v>0</v>
      </c>
      <c r="AD897" s="19" t="n">
        <f aca="false">IF(AC897&gt;0,AC897*V897,0)</f>
        <v>0</v>
      </c>
      <c r="AE897" s="19" t="n">
        <f aca="false">IF(AC897&gt;0,(M897-V897)*AC897,0)</f>
        <v>0</v>
      </c>
      <c r="AF897" s="16" t="str">
        <f aca="false">IF(AA897&lt;&gt;"COMPRAR","",IF(AB897="",IF(X897="","",IF(X897-V897&lt;0.01,"EMPATE TÉCNICO","")),IF(AB897&lt;I897,"ESTOQUE INSUFICIENTE",IF(X897="","",IF(X897-V897&lt;0.01,"EMPATE TÉCNICO","")))))</f>
        <v/>
      </c>
      <c r="AG897" s="16" t="s">
        <v>304</v>
      </c>
      <c r="AH897" s="16" t="s">
        <v>2106</v>
      </c>
    </row>
    <row r="898" customFormat="false" ht="15" hidden="false" customHeight="false" outlineLevel="0" collapsed="false">
      <c r="A898" s="16" t="s">
        <v>2881</v>
      </c>
      <c r="B898" s="17" t="s">
        <v>2882</v>
      </c>
      <c r="C898" s="16" t="s">
        <v>2883</v>
      </c>
      <c r="D898" s="16" t="s">
        <v>605</v>
      </c>
      <c r="E898" s="18" t="n">
        <v>1</v>
      </c>
      <c r="F898" s="16" t="s">
        <v>41</v>
      </c>
      <c r="G898" s="18" t="n">
        <v>24</v>
      </c>
      <c r="H898" s="16" t="n">
        <v>30</v>
      </c>
      <c r="I898" s="18" t="n">
        <v>53</v>
      </c>
      <c r="J898" s="19" t="n">
        <v>2.79</v>
      </c>
      <c r="K898" s="19" t="n">
        <v>2.79</v>
      </c>
      <c r="L898" s="19" t="n">
        <v>2.79</v>
      </c>
      <c r="M898" s="19" t="n">
        <f aca="false">IF(J898&gt;0,J898,K898)*E898</f>
        <v>2.79</v>
      </c>
      <c r="N898" s="20" t="n">
        <v>2.86</v>
      </c>
      <c r="O898" s="21" t="n">
        <f aca="false">IF(R898="","",ROUND(R898*(1-Premissas!$B$4),4))</f>
        <v>3.4105</v>
      </c>
      <c r="P898" s="22"/>
      <c r="Q898" s="22"/>
      <c r="R898" s="23" t="n">
        <v>3.59</v>
      </c>
      <c r="S898" s="24" t="n">
        <v>4220</v>
      </c>
      <c r="T898" s="24" t="n">
        <v>100</v>
      </c>
      <c r="U898" s="25" t="n">
        <v>3346</v>
      </c>
      <c r="V898" s="19" t="n">
        <f aca="false">IF(COUNT(N898:Q898)=0,"",MIN(N898:Q898))</f>
        <v>2.86</v>
      </c>
      <c r="W898" s="16" t="str">
        <f aca="false">IF(V898="","",INDEX($N$4:$Q$4,MATCH(V898,N898:Q898,0)))</f>
        <v>DIMEC</v>
      </c>
      <c r="X898" s="19" t="n">
        <f aca="false">IF(COUNT(N898:Q898)&lt;2,"",SMALL(N898:Q898,2))</f>
        <v>3.4105</v>
      </c>
      <c r="Y898" s="26" t="n">
        <f aca="false">IF(OR(V898="",M898=0),"",V898/M898-1)</f>
        <v>0.0250896057347669</v>
      </c>
      <c r="Z898" s="26" t="n">
        <f aca="false">IF(OR(V898="",L898=""),"",V898/(L898*E898)-1)</f>
        <v>0.0250896057347669</v>
      </c>
      <c r="AA898" s="16" t="str">
        <f aca="false">IF(V898="","SEM OFERTA",IF(OR(Y898&gt;Premissas!$B$11,Y898&lt;Premissas!$B$12),"VERIFICAR - UNIDADE/EMBALAGEM",IF(Y898&gt;Premissas!$B$6,"NÃO COMPRAR - REAJUSTE &gt;5%","COMPRAR")))</f>
        <v>COMPRAR</v>
      </c>
      <c r="AB898" s="18" t="n">
        <f aca="false">IF(W898="DIMEC",S898,IF(W898="MEDCENTRO",U898,""))</f>
        <v>4220</v>
      </c>
      <c r="AC898" s="18" t="n">
        <f aca="false">IF(AA898&lt;&gt;"COMPRAR",0,IF(AB898="",I898,MIN(I898,AB898)))</f>
        <v>53</v>
      </c>
      <c r="AD898" s="19" t="n">
        <f aca="false">IF(AC898&gt;0,AC898*V898,0)</f>
        <v>151.58</v>
      </c>
      <c r="AE898" s="19" t="n">
        <f aca="false">IF(AC898&gt;0,(M898-V898)*AC898,0)</f>
        <v>-3.70999999999999</v>
      </c>
      <c r="AF898" s="16" t="str">
        <f aca="false">IF(AA898&lt;&gt;"COMPRAR","",IF(AB898="",IF(X898="","",IF(X898-V898&lt;0.01,"EMPATE TÉCNICO","")),IF(AB898&lt;I898,"ESTOQUE INSUFICIENTE",IF(X898="","",IF(X898-V898&lt;0.01,"EMPATE TÉCNICO","")))))</f>
        <v/>
      </c>
      <c r="AG898" s="16"/>
      <c r="AH898" s="16" t="s">
        <v>2106</v>
      </c>
    </row>
    <row r="899" customFormat="false" ht="15" hidden="false" customHeight="false" outlineLevel="0" collapsed="false">
      <c r="A899" s="16" t="s">
        <v>2884</v>
      </c>
      <c r="B899" s="17" t="s">
        <v>2885</v>
      </c>
      <c r="C899" s="16" t="s">
        <v>2886</v>
      </c>
      <c r="D899" s="16" t="s">
        <v>532</v>
      </c>
      <c r="E899" s="18" t="n">
        <v>1</v>
      </c>
      <c r="F899" s="16" t="s">
        <v>41</v>
      </c>
      <c r="G899" s="18" t="n">
        <v>0</v>
      </c>
      <c r="H899" s="16" t="n">
        <v>69.3</v>
      </c>
      <c r="I899" s="18" t="n">
        <v>178</v>
      </c>
      <c r="J899" s="19" t="n">
        <v>2.49</v>
      </c>
      <c r="K899" s="19" t="n">
        <v>2.49</v>
      </c>
      <c r="L899" s="19" t="n">
        <v>2.49</v>
      </c>
      <c r="M899" s="19" t="n">
        <f aca="false">IF(J899&gt;0,J899,K899)*E899</f>
        <v>2.49</v>
      </c>
      <c r="N899" s="20" t="n">
        <v>2.61</v>
      </c>
      <c r="O899" s="21" t="n">
        <f aca="false">IF(R899="","",ROUND(R899*(1-Premissas!$B$4),4))</f>
        <v>2.5365</v>
      </c>
      <c r="P899" s="22"/>
      <c r="Q899" s="22"/>
      <c r="R899" s="23" t="n">
        <v>2.67</v>
      </c>
      <c r="S899" s="24" t="n">
        <v>25687</v>
      </c>
      <c r="T899" s="24" t="n">
        <v>200</v>
      </c>
      <c r="U899" s="25" t="n">
        <v>116</v>
      </c>
      <c r="V899" s="19" t="n">
        <f aca="false">IF(COUNT(N899:Q899)=0,"",MIN(N899:Q899))</f>
        <v>2.5365</v>
      </c>
      <c r="W899" s="16" t="str">
        <f aca="false">IF(V899="","",INDEX($N$4:$Q$4,MATCH(V899,N899:Q899,0)))</f>
        <v>MEDCENTRO</v>
      </c>
      <c r="X899" s="19" t="n">
        <f aca="false">IF(COUNT(N899:Q899)&lt;2,"",SMALL(N899:Q899,2))</f>
        <v>2.61</v>
      </c>
      <c r="Y899" s="26" t="n">
        <f aca="false">IF(OR(V899="",M899=0),"",V899/M899-1)</f>
        <v>0.0186746987951807</v>
      </c>
      <c r="Z899" s="26" t="n">
        <f aca="false">IF(OR(V899="",L899=""),"",V899/(L899*E899)-1)</f>
        <v>0.0186746987951807</v>
      </c>
      <c r="AA899" s="16" t="str">
        <f aca="false">IF(V899="","SEM OFERTA",IF(OR(Y899&gt;Premissas!$B$11,Y899&lt;Premissas!$B$12),"VERIFICAR - UNIDADE/EMBALAGEM",IF(Y899&gt;Premissas!$B$6,"NÃO COMPRAR - REAJUSTE &gt;5%","COMPRAR")))</f>
        <v>COMPRAR</v>
      </c>
      <c r="AB899" s="18" t="n">
        <f aca="false">IF(W899="DIMEC",S899,IF(W899="MEDCENTRO",U899,""))</f>
        <v>116</v>
      </c>
      <c r="AC899" s="18" t="n">
        <f aca="false">IF(AA899&lt;&gt;"COMPRAR",0,IF(AB899="",I899,MIN(I899,AB899)))</f>
        <v>116</v>
      </c>
      <c r="AD899" s="19" t="n">
        <f aca="false">IF(AC899&gt;0,AC899*V899,0)</f>
        <v>294.234</v>
      </c>
      <c r="AE899" s="19" t="n">
        <f aca="false">IF(AC899&gt;0,(M899-V899)*AC899,0)</f>
        <v>-5.394</v>
      </c>
      <c r="AF899" s="16" t="str">
        <f aca="false">IF(AA899&lt;&gt;"COMPRAR","",IF(AB899="",IF(X899="","",IF(X899-V899&lt;0.01,"EMPATE TÉCNICO","")),IF(AB899&lt;I899,"ESTOQUE INSUFICIENTE",IF(X899="","",IF(X899-V899&lt;0.01,"EMPATE TÉCNICO","")))))</f>
        <v>ESTOQUE INSUFICIENTE</v>
      </c>
      <c r="AG899" s="16" t="s">
        <v>304</v>
      </c>
      <c r="AH899" s="16" t="s">
        <v>2106</v>
      </c>
    </row>
    <row r="900" customFormat="false" ht="15" hidden="false" customHeight="false" outlineLevel="0" collapsed="false">
      <c r="A900" s="16" t="s">
        <v>2887</v>
      </c>
      <c r="B900" s="17" t="s">
        <v>2888</v>
      </c>
      <c r="C900" s="16" t="s">
        <v>2889</v>
      </c>
      <c r="D900" s="16" t="s">
        <v>1055</v>
      </c>
      <c r="E900" s="18" t="n">
        <v>1</v>
      </c>
      <c r="F900" s="16" t="s">
        <v>42</v>
      </c>
      <c r="G900" s="18" t="n">
        <v>5</v>
      </c>
      <c r="H900" s="16" t="n">
        <v>2.2</v>
      </c>
      <c r="I900" s="18" t="n">
        <v>1</v>
      </c>
      <c r="J900" s="19" t="n">
        <v>7.66</v>
      </c>
      <c r="K900" s="19" t="n">
        <v>7.66</v>
      </c>
      <c r="L900" s="19" t="n">
        <v>7.66</v>
      </c>
      <c r="M900" s="19" t="n">
        <f aca="false">IF(J900&gt;0,J900,K900)*E900</f>
        <v>7.66</v>
      </c>
      <c r="N900" s="20"/>
      <c r="O900" s="21" t="n">
        <f aca="false">IF(R900="","",ROUND(R900*(1-Premissas!$B$4),4))</f>
        <v>7.7235</v>
      </c>
      <c r="P900" s="22"/>
      <c r="Q900" s="22"/>
      <c r="R900" s="23" t="n">
        <v>8.13</v>
      </c>
      <c r="S900" s="24"/>
      <c r="T900" s="24"/>
      <c r="U900" s="25" t="n">
        <v>76</v>
      </c>
      <c r="V900" s="19" t="n">
        <f aca="false">IF(COUNT(N900:Q900)=0,"",MIN(N900:Q900))</f>
        <v>7.7235</v>
      </c>
      <c r="W900" s="16" t="str">
        <f aca="false">IF(V900="","",INDEX($N$4:$Q$4,MATCH(V900,N900:Q900,0)))</f>
        <v>MEDCENTRO</v>
      </c>
      <c r="X900" s="19" t="str">
        <f aca="false">IF(COUNT(N900:Q900)&lt;2,"",SMALL(N900:Q900,2))</f>
        <v/>
      </c>
      <c r="Y900" s="26" t="n">
        <f aca="false">IF(OR(V900="",M900=0),"",V900/M900-1)</f>
        <v>0.00828981723237598</v>
      </c>
      <c r="Z900" s="26" t="n">
        <f aca="false">IF(OR(V900="",L900=""),"",V900/(L900*E900)-1)</f>
        <v>0.00828981723237598</v>
      </c>
      <c r="AA900" s="16" t="str">
        <f aca="false">IF(V900="","SEM OFERTA",IF(OR(Y900&gt;Premissas!$B$11,Y900&lt;Premissas!$B$12),"VERIFICAR - UNIDADE/EMBALAGEM",IF(Y900&gt;Premissas!$B$6,"NÃO COMPRAR - REAJUSTE &gt;5%","COMPRAR")))</f>
        <v>COMPRAR</v>
      </c>
      <c r="AB900" s="18" t="n">
        <f aca="false">IF(W900="DIMEC",S900,IF(W900="MEDCENTRO",U900,""))</f>
        <v>76</v>
      </c>
      <c r="AC900" s="18" t="n">
        <f aca="false">IF(AA900&lt;&gt;"COMPRAR",0,IF(AB900="",I900,MIN(I900,AB900)))</f>
        <v>1</v>
      </c>
      <c r="AD900" s="19" t="n">
        <f aca="false">IF(AC900&gt;0,AC900*V900,0)</f>
        <v>7.7235</v>
      </c>
      <c r="AE900" s="19" t="n">
        <f aca="false">IF(AC900&gt;0,(M900-V900)*AC900,0)</f>
        <v>-0.0634999999999995</v>
      </c>
      <c r="AF900" s="16" t="str">
        <f aca="false">IF(AA900&lt;&gt;"COMPRAR","",IF(AB900="",IF(X900="","",IF(X900-V900&lt;0.01,"EMPATE TÉCNICO","")),IF(AB900&lt;I900,"ESTOQUE INSUFICIENTE",IF(X900="","",IF(X900-V900&lt;0.01,"EMPATE TÉCNICO","")))))</f>
        <v/>
      </c>
      <c r="AG900" s="16" t="s">
        <v>304</v>
      </c>
      <c r="AH900" s="16" t="s">
        <v>2106</v>
      </c>
    </row>
    <row r="901" customFormat="false" ht="15" hidden="false" customHeight="false" outlineLevel="0" collapsed="false">
      <c r="A901" s="16" t="s">
        <v>2890</v>
      </c>
      <c r="B901" s="17" t="s">
        <v>2891</v>
      </c>
      <c r="C901" s="16" t="s">
        <v>2892</v>
      </c>
      <c r="D901" s="16" t="s">
        <v>637</v>
      </c>
      <c r="E901" s="18" t="n">
        <v>1</v>
      </c>
      <c r="F901" s="16" t="s">
        <v>41</v>
      </c>
      <c r="G901" s="18" t="n">
        <v>34</v>
      </c>
      <c r="H901" s="16" t="n">
        <v>35.4</v>
      </c>
      <c r="I901" s="18" t="n">
        <v>57</v>
      </c>
      <c r="J901" s="19" t="n">
        <v>3.12</v>
      </c>
      <c r="K901" s="19" t="n">
        <v>3.12</v>
      </c>
      <c r="L901" s="19" t="n">
        <v>2.92</v>
      </c>
      <c r="M901" s="19" t="n">
        <f aca="false">IF(J901&gt;0,J901,K901)*E901</f>
        <v>3.12</v>
      </c>
      <c r="N901" s="20"/>
      <c r="O901" s="21" t="n">
        <f aca="false">IF(R901="","",ROUND(R901*(1-Premissas!$B$4),4))</f>
        <v>3.2585</v>
      </c>
      <c r="P901" s="22"/>
      <c r="Q901" s="22"/>
      <c r="R901" s="23" t="n">
        <v>3.43</v>
      </c>
      <c r="S901" s="24"/>
      <c r="T901" s="24"/>
      <c r="U901" s="25" t="n">
        <v>2763</v>
      </c>
      <c r="V901" s="19" t="n">
        <f aca="false">IF(COUNT(N901:Q901)=0,"",MIN(N901:Q901))</f>
        <v>3.2585</v>
      </c>
      <c r="W901" s="16" t="str">
        <f aca="false">IF(V901="","",INDEX($N$4:$Q$4,MATCH(V901,N901:Q901,0)))</f>
        <v>MEDCENTRO</v>
      </c>
      <c r="X901" s="19" t="str">
        <f aca="false">IF(COUNT(N901:Q901)&lt;2,"",SMALL(N901:Q901,2))</f>
        <v/>
      </c>
      <c r="Y901" s="26" t="n">
        <f aca="false">IF(OR(V901="",M901=0),"",V901/M901-1)</f>
        <v>0.0443910256410256</v>
      </c>
      <c r="Z901" s="26" t="n">
        <f aca="false">IF(OR(V901="",L901=""),"",V901/(L901*E901)-1)</f>
        <v>0.115924657534247</v>
      </c>
      <c r="AA901" s="16" t="str">
        <f aca="false">IF(V901="","SEM OFERTA",IF(OR(Y901&gt;Premissas!$B$11,Y901&lt;Premissas!$B$12),"VERIFICAR - UNIDADE/EMBALAGEM",IF(Y901&gt;Premissas!$B$6,"NÃO COMPRAR - REAJUSTE &gt;5%","COMPRAR")))</f>
        <v>COMPRAR</v>
      </c>
      <c r="AB901" s="18" t="n">
        <f aca="false">IF(W901="DIMEC",S901,IF(W901="MEDCENTRO",U901,""))</f>
        <v>2763</v>
      </c>
      <c r="AC901" s="18" t="n">
        <f aca="false">IF(AA901&lt;&gt;"COMPRAR",0,IF(AB901="",I901,MIN(I901,AB901)))</f>
        <v>57</v>
      </c>
      <c r="AD901" s="19" t="n">
        <f aca="false">IF(AC901&gt;0,AC901*V901,0)</f>
        <v>185.7345</v>
      </c>
      <c r="AE901" s="19" t="n">
        <f aca="false">IF(AC901&gt;0,(M901-V901)*AC901,0)</f>
        <v>-7.8945</v>
      </c>
      <c r="AF901" s="16" t="str">
        <f aca="false">IF(AA901&lt;&gt;"COMPRAR","",IF(AB901="",IF(X901="","",IF(X901-V901&lt;0.01,"EMPATE TÉCNICO","")),IF(AB901&lt;I901,"ESTOQUE INSUFICIENTE",IF(X901="","",IF(X901-V901&lt;0.01,"EMPATE TÉCNICO","")))))</f>
        <v/>
      </c>
      <c r="AG901" s="16" t="s">
        <v>139</v>
      </c>
      <c r="AH901" s="16" t="s">
        <v>2106</v>
      </c>
    </row>
    <row r="902" customFormat="false" ht="15" hidden="false" customHeight="false" outlineLevel="0" collapsed="false">
      <c r="A902" s="16" t="s">
        <v>2893</v>
      </c>
      <c r="B902" s="17" t="s">
        <v>2894</v>
      </c>
      <c r="C902" s="16" t="s">
        <v>2895</v>
      </c>
      <c r="D902" s="16" t="s">
        <v>532</v>
      </c>
      <c r="E902" s="18" t="n">
        <v>1</v>
      </c>
      <c r="F902" s="16" t="s">
        <v>41</v>
      </c>
      <c r="G902" s="18" t="n">
        <v>0</v>
      </c>
      <c r="H902" s="16" t="n">
        <v>7.6</v>
      </c>
      <c r="I902" s="18" t="n">
        <v>20</v>
      </c>
      <c r="J902" s="19" t="n">
        <v>2.97</v>
      </c>
      <c r="K902" s="19" t="n">
        <v>2.97</v>
      </c>
      <c r="L902" s="19" t="n">
        <v>2.97</v>
      </c>
      <c r="M902" s="19" t="n">
        <f aca="false">IF(J902&gt;0,J902,K902)*E902</f>
        <v>2.97</v>
      </c>
      <c r="N902" s="20" t="n">
        <v>2.97</v>
      </c>
      <c r="O902" s="21" t="n">
        <f aca="false">IF(R902="","",ROUND(R902*(1-Premissas!$B$4),4))</f>
        <v>3.002</v>
      </c>
      <c r="P902" s="22"/>
      <c r="Q902" s="22"/>
      <c r="R902" s="23" t="n">
        <v>3.16</v>
      </c>
      <c r="S902" s="24" t="n">
        <v>2549</v>
      </c>
      <c r="T902" s="24" t="n">
        <v>200</v>
      </c>
      <c r="U902" s="25" t="n">
        <v>2</v>
      </c>
      <c r="V902" s="19" t="n">
        <f aca="false">IF(COUNT(N902:Q902)=0,"",MIN(N902:Q902))</f>
        <v>2.97</v>
      </c>
      <c r="W902" s="16" t="str">
        <f aca="false">IF(V902="","",INDEX($N$4:$Q$4,MATCH(V902,N902:Q902,0)))</f>
        <v>DIMEC</v>
      </c>
      <c r="X902" s="19" t="n">
        <f aca="false">IF(COUNT(N902:Q902)&lt;2,"",SMALL(N902:Q902,2))</f>
        <v>3.002</v>
      </c>
      <c r="Y902" s="26" t="n">
        <f aca="false">IF(OR(V902="",M902=0),"",V902/M902-1)</f>
        <v>0</v>
      </c>
      <c r="Z902" s="26" t="n">
        <f aca="false">IF(OR(V902="",L902=""),"",V902/(L902*E902)-1)</f>
        <v>0</v>
      </c>
      <c r="AA902" s="16" t="str">
        <f aca="false">IF(V902="","SEM OFERTA",IF(OR(Y902&gt;Premissas!$B$11,Y902&lt;Premissas!$B$12),"VERIFICAR - UNIDADE/EMBALAGEM",IF(Y902&gt;Premissas!$B$6,"NÃO COMPRAR - REAJUSTE &gt;5%","COMPRAR")))</f>
        <v>COMPRAR</v>
      </c>
      <c r="AB902" s="18" t="n">
        <f aca="false">IF(W902="DIMEC",S902,IF(W902="MEDCENTRO",U902,""))</f>
        <v>2549</v>
      </c>
      <c r="AC902" s="18" t="n">
        <f aca="false">IF(AA902&lt;&gt;"COMPRAR",0,IF(AB902="",I902,MIN(I902,AB902)))</f>
        <v>20</v>
      </c>
      <c r="AD902" s="19" t="n">
        <f aca="false">IF(AC902&gt;0,AC902*V902,0)</f>
        <v>59.4</v>
      </c>
      <c r="AE902" s="19" t="n">
        <f aca="false">IF(AC902&gt;0,(M902-V902)*AC902,0)</f>
        <v>0</v>
      </c>
      <c r="AF902" s="16" t="str">
        <f aca="false">IF(AA902&lt;&gt;"COMPRAR","",IF(AB902="",IF(X902="","",IF(X902-V902&lt;0.01,"EMPATE TÉCNICO","")),IF(AB902&lt;I902,"ESTOQUE INSUFICIENTE",IF(X902="","",IF(X902-V902&lt;0.01,"EMPATE TÉCNICO","")))))</f>
        <v/>
      </c>
      <c r="AG902" s="16" t="s">
        <v>304</v>
      </c>
      <c r="AH902" s="16" t="s">
        <v>2106</v>
      </c>
    </row>
    <row r="903" customFormat="false" ht="15" hidden="false" customHeight="false" outlineLevel="0" collapsed="false">
      <c r="A903" s="16" t="s">
        <v>2896</v>
      </c>
      <c r="B903" s="17" t="s">
        <v>2897</v>
      </c>
      <c r="C903" s="16" t="s">
        <v>2898</v>
      </c>
      <c r="D903" s="16" t="s">
        <v>637</v>
      </c>
      <c r="E903" s="18" t="n">
        <v>1</v>
      </c>
      <c r="F903" s="16" t="s">
        <v>41</v>
      </c>
      <c r="G903" s="18" t="n">
        <v>3</v>
      </c>
      <c r="H903" s="16" t="n">
        <v>20.8</v>
      </c>
      <c r="I903" s="18" t="n">
        <v>51</v>
      </c>
      <c r="J903" s="19" t="n">
        <v>2.54</v>
      </c>
      <c r="K903" s="19" t="n">
        <v>2.54</v>
      </c>
      <c r="L903" s="19" t="n">
        <v>2.54</v>
      </c>
      <c r="M903" s="19" t="n">
        <f aca="false">IF(J903&gt;0,J903,K903)*E903</f>
        <v>2.54</v>
      </c>
      <c r="N903" s="20"/>
      <c r="O903" s="21" t="n">
        <f aca="false">IF(R903="","",ROUND(R903*(1-Premissas!$B$4),4))</f>
        <v>2.6315</v>
      </c>
      <c r="P903" s="22"/>
      <c r="Q903" s="22"/>
      <c r="R903" s="23" t="n">
        <v>2.77</v>
      </c>
      <c r="S903" s="24"/>
      <c r="T903" s="24"/>
      <c r="U903" s="25" t="n">
        <v>993</v>
      </c>
      <c r="V903" s="19" t="n">
        <f aca="false">IF(COUNT(N903:Q903)=0,"",MIN(N903:Q903))</f>
        <v>2.6315</v>
      </c>
      <c r="W903" s="16" t="str">
        <f aca="false">IF(V903="","",INDEX($N$4:$Q$4,MATCH(V903,N903:Q903,0)))</f>
        <v>MEDCENTRO</v>
      </c>
      <c r="X903" s="19" t="str">
        <f aca="false">IF(COUNT(N903:Q903)&lt;2,"",SMALL(N903:Q903,2))</f>
        <v/>
      </c>
      <c r="Y903" s="26" t="n">
        <f aca="false">IF(OR(V903="",M903=0),"",V903/M903-1)</f>
        <v>0.0360236220472441</v>
      </c>
      <c r="Z903" s="26" t="n">
        <f aca="false">IF(OR(V903="",L903=""),"",V903/(L903*E903)-1)</f>
        <v>0.0360236220472441</v>
      </c>
      <c r="AA903" s="16" t="str">
        <f aca="false">IF(V903="","SEM OFERTA",IF(OR(Y903&gt;Premissas!$B$11,Y903&lt;Premissas!$B$12),"VERIFICAR - UNIDADE/EMBALAGEM",IF(Y903&gt;Premissas!$B$6,"NÃO COMPRAR - REAJUSTE &gt;5%","COMPRAR")))</f>
        <v>COMPRAR</v>
      </c>
      <c r="AB903" s="18" t="n">
        <f aca="false">IF(W903="DIMEC",S903,IF(W903="MEDCENTRO",U903,""))</f>
        <v>993</v>
      </c>
      <c r="AC903" s="18" t="n">
        <f aca="false">IF(AA903&lt;&gt;"COMPRAR",0,IF(AB903="",I903,MIN(I903,AB903)))</f>
        <v>51</v>
      </c>
      <c r="AD903" s="19" t="n">
        <f aca="false">IF(AC903&gt;0,AC903*V903,0)</f>
        <v>134.2065</v>
      </c>
      <c r="AE903" s="19" t="n">
        <f aca="false">IF(AC903&gt;0,(M903-V903)*AC903,0)</f>
        <v>-4.6665</v>
      </c>
      <c r="AF903" s="16" t="str">
        <f aca="false">IF(AA903&lt;&gt;"COMPRAR","",IF(AB903="",IF(X903="","",IF(X903-V903&lt;0.01,"EMPATE TÉCNICO","")),IF(AB903&lt;I903,"ESTOQUE INSUFICIENTE",IF(X903="","",IF(X903-V903&lt;0.01,"EMPATE TÉCNICO","")))))</f>
        <v/>
      </c>
      <c r="AG903" s="16" t="s">
        <v>328</v>
      </c>
      <c r="AH903" s="16" t="s">
        <v>2106</v>
      </c>
    </row>
    <row r="904" customFormat="false" ht="15" hidden="false" customHeight="false" outlineLevel="0" collapsed="false">
      <c r="A904" s="16" t="s">
        <v>2899</v>
      </c>
      <c r="B904" s="17" t="s">
        <v>2900</v>
      </c>
      <c r="C904" s="16" t="s">
        <v>2901</v>
      </c>
      <c r="D904" s="16" t="s">
        <v>532</v>
      </c>
      <c r="E904" s="18" t="n">
        <v>1</v>
      </c>
      <c r="F904" s="16" t="s">
        <v>43</v>
      </c>
      <c r="G904" s="18" t="n">
        <v>0</v>
      </c>
      <c r="H904" s="16" t="n">
        <v>2.7</v>
      </c>
      <c r="I904" s="18" t="n">
        <v>7</v>
      </c>
      <c r="J904" s="19" t="n">
        <v>2.97</v>
      </c>
      <c r="K904" s="19" t="n">
        <v>2.97</v>
      </c>
      <c r="L904" s="19" t="n">
        <v>2.97</v>
      </c>
      <c r="M904" s="19" t="n">
        <f aca="false">IF(J904&gt;0,J904,K904)*E904</f>
        <v>2.97</v>
      </c>
      <c r="N904" s="20" t="n">
        <v>3.1</v>
      </c>
      <c r="O904" s="21" t="str">
        <f aca="false">IF(R904="","",ROUND(R904*(1-Premissas!$B$4),4))</f>
        <v/>
      </c>
      <c r="P904" s="22"/>
      <c r="Q904" s="22"/>
      <c r="R904" s="23"/>
      <c r="S904" s="24" t="n">
        <v>951</v>
      </c>
      <c r="T904" s="24" t="n">
        <v>200</v>
      </c>
      <c r="U904" s="25"/>
      <c r="V904" s="19" t="n">
        <f aca="false">IF(COUNT(N904:Q904)=0,"",MIN(N904:Q904))</f>
        <v>3.1</v>
      </c>
      <c r="W904" s="16" t="str">
        <f aca="false">IF(V904="","",INDEX($N$4:$Q$4,MATCH(V904,N904:Q904,0)))</f>
        <v>DIMEC</v>
      </c>
      <c r="X904" s="19" t="str">
        <f aca="false">IF(COUNT(N904:Q904)&lt;2,"",SMALL(N904:Q904,2))</f>
        <v/>
      </c>
      <c r="Y904" s="26" t="n">
        <f aca="false">IF(OR(V904="",M904=0),"",V904/M904-1)</f>
        <v>0.0437710437710437</v>
      </c>
      <c r="Z904" s="26" t="n">
        <f aca="false">IF(OR(V904="",L904=""),"",V904/(L904*E904)-1)</f>
        <v>0.0437710437710437</v>
      </c>
      <c r="AA904" s="16" t="str">
        <f aca="false">IF(V904="","SEM OFERTA",IF(OR(Y904&gt;Premissas!$B$11,Y904&lt;Premissas!$B$12),"VERIFICAR - UNIDADE/EMBALAGEM",IF(Y904&gt;Premissas!$B$6,"NÃO COMPRAR - REAJUSTE &gt;5%","COMPRAR")))</f>
        <v>COMPRAR</v>
      </c>
      <c r="AB904" s="18" t="n">
        <f aca="false">IF(W904="DIMEC",S904,IF(W904="MEDCENTRO",U904,""))</f>
        <v>951</v>
      </c>
      <c r="AC904" s="18" t="n">
        <f aca="false">IF(AA904&lt;&gt;"COMPRAR",0,IF(AB904="",I904,MIN(I904,AB904)))</f>
        <v>7</v>
      </c>
      <c r="AD904" s="19" t="n">
        <f aca="false">IF(AC904&gt;0,AC904*V904,0)</f>
        <v>21.7</v>
      </c>
      <c r="AE904" s="19" t="n">
        <f aca="false">IF(AC904&gt;0,(M904-V904)*AC904,0)</f>
        <v>-0.909999999999999</v>
      </c>
      <c r="AF904" s="16" t="str">
        <f aca="false">IF(AA904&lt;&gt;"COMPRAR","",IF(AB904="",IF(X904="","",IF(X904-V904&lt;0.01,"EMPATE TÉCNICO","")),IF(AB904&lt;I904,"ESTOQUE INSUFICIENTE",IF(X904="","",IF(X904-V904&lt;0.01,"EMPATE TÉCNICO","")))))</f>
        <v/>
      </c>
      <c r="AG904" s="16" t="s">
        <v>304</v>
      </c>
      <c r="AH904" s="16" t="s">
        <v>2106</v>
      </c>
    </row>
    <row r="905" customFormat="false" ht="15" hidden="false" customHeight="false" outlineLevel="0" collapsed="false">
      <c r="A905" s="16" t="s">
        <v>2902</v>
      </c>
      <c r="B905" s="17" t="s">
        <v>2903</v>
      </c>
      <c r="C905" s="16" t="s">
        <v>2904</v>
      </c>
      <c r="D905" s="16" t="s">
        <v>532</v>
      </c>
      <c r="E905" s="18" t="n">
        <v>1</v>
      </c>
      <c r="F905" s="16" t="s">
        <v>43</v>
      </c>
      <c r="G905" s="18" t="n">
        <v>0</v>
      </c>
      <c r="H905" s="16" t="n">
        <v>0.8</v>
      </c>
      <c r="I905" s="18" t="n">
        <v>3</v>
      </c>
      <c r="J905" s="19" t="n">
        <v>5.09</v>
      </c>
      <c r="K905" s="19" t="n">
        <v>5.09</v>
      </c>
      <c r="L905" s="19" t="n">
        <v>5.09</v>
      </c>
      <c r="M905" s="19" t="n">
        <f aca="false">IF(J905&gt;0,J905,K905)*E905</f>
        <v>5.09</v>
      </c>
      <c r="N905" s="20"/>
      <c r="O905" s="21" t="n">
        <f aca="false">IF(R905="","",ROUND(R905*(1-Premissas!$B$4),4))</f>
        <v>5.2155</v>
      </c>
      <c r="P905" s="22"/>
      <c r="Q905" s="22"/>
      <c r="R905" s="23" t="n">
        <v>5.49</v>
      </c>
      <c r="S905" s="24"/>
      <c r="T905" s="24"/>
      <c r="U905" s="25" t="n">
        <v>1</v>
      </c>
      <c r="V905" s="19" t="n">
        <f aca="false">IF(COUNT(N905:Q905)=0,"",MIN(N905:Q905))</f>
        <v>5.2155</v>
      </c>
      <c r="W905" s="16" t="str">
        <f aca="false">IF(V905="","",INDEX($N$4:$Q$4,MATCH(V905,N905:Q905,0)))</f>
        <v>MEDCENTRO</v>
      </c>
      <c r="X905" s="19" t="str">
        <f aca="false">IF(COUNT(N905:Q905)&lt;2,"",SMALL(N905:Q905,2))</f>
        <v/>
      </c>
      <c r="Y905" s="26" t="n">
        <f aca="false">IF(OR(V905="",M905=0),"",V905/M905-1)</f>
        <v>0.024656188605108</v>
      </c>
      <c r="Z905" s="26" t="n">
        <f aca="false">IF(OR(V905="",L905=""),"",V905/(L905*E905)-1)</f>
        <v>0.024656188605108</v>
      </c>
      <c r="AA905" s="16" t="str">
        <f aca="false">IF(V905="","SEM OFERTA",IF(OR(Y905&gt;Premissas!$B$11,Y905&lt;Premissas!$B$12),"VERIFICAR - UNIDADE/EMBALAGEM",IF(Y905&gt;Premissas!$B$6,"NÃO COMPRAR - REAJUSTE &gt;5%","COMPRAR")))</f>
        <v>COMPRAR</v>
      </c>
      <c r="AB905" s="18" t="n">
        <f aca="false">IF(W905="DIMEC",S905,IF(W905="MEDCENTRO",U905,""))</f>
        <v>1</v>
      </c>
      <c r="AC905" s="18" t="n">
        <f aca="false">IF(AA905&lt;&gt;"COMPRAR",0,IF(AB905="",I905,MIN(I905,AB905)))</f>
        <v>1</v>
      </c>
      <c r="AD905" s="19" t="n">
        <f aca="false">IF(AC905&gt;0,AC905*V905,0)</f>
        <v>5.2155</v>
      </c>
      <c r="AE905" s="19" t="n">
        <f aca="false">IF(AC905&gt;0,(M905-V905)*AC905,0)</f>
        <v>-0.1255</v>
      </c>
      <c r="AF905" s="16" t="str">
        <f aca="false">IF(AA905&lt;&gt;"COMPRAR","",IF(AB905="",IF(X905="","",IF(X905-V905&lt;0.01,"EMPATE TÉCNICO","")),IF(AB905&lt;I905,"ESTOQUE INSUFICIENTE",IF(X905="","",IF(X905-V905&lt;0.01,"EMPATE TÉCNICO","")))))</f>
        <v>ESTOQUE INSUFICIENTE</v>
      </c>
      <c r="AG905" s="16" t="s">
        <v>888</v>
      </c>
      <c r="AH905" s="16" t="s">
        <v>2106</v>
      </c>
    </row>
    <row r="906" customFormat="false" ht="15" hidden="false" customHeight="false" outlineLevel="0" collapsed="false">
      <c r="A906" s="16" t="s">
        <v>2905</v>
      </c>
      <c r="B906" s="17" t="s">
        <v>2906</v>
      </c>
      <c r="C906" s="16" t="s">
        <v>2907</v>
      </c>
      <c r="D906" s="16" t="s">
        <v>481</v>
      </c>
      <c r="E906" s="18" t="n">
        <v>1</v>
      </c>
      <c r="F906" s="16" t="s">
        <v>43</v>
      </c>
      <c r="G906" s="18" t="n">
        <v>3</v>
      </c>
      <c r="H906" s="16" t="n">
        <v>1.7</v>
      </c>
      <c r="I906" s="18" t="n">
        <v>2</v>
      </c>
      <c r="J906" s="19" t="n">
        <v>2.64</v>
      </c>
      <c r="K906" s="19" t="n">
        <v>2.64</v>
      </c>
      <c r="L906" s="19" t="n">
        <v>2.64</v>
      </c>
      <c r="M906" s="19" t="n">
        <f aca="false">IF(J906&gt;0,J906,K906)*E906</f>
        <v>2.64</v>
      </c>
      <c r="N906" s="20" t="n">
        <v>2.69</v>
      </c>
      <c r="O906" s="21" t="n">
        <f aca="false">IF(R906="","",ROUND(R906*(1-Premissas!$B$4),4))</f>
        <v>2.7265</v>
      </c>
      <c r="P906" s="22"/>
      <c r="Q906" s="22"/>
      <c r="R906" s="23" t="n">
        <v>2.87</v>
      </c>
      <c r="S906" s="24" t="n">
        <v>683</v>
      </c>
      <c r="T906" s="24" t="n">
        <v>60</v>
      </c>
      <c r="U906" s="25" t="n">
        <v>1</v>
      </c>
      <c r="V906" s="19" t="n">
        <f aca="false">IF(COUNT(N906:Q906)=0,"",MIN(N906:Q906))</f>
        <v>2.69</v>
      </c>
      <c r="W906" s="16" t="str">
        <f aca="false">IF(V906="","",INDEX($N$4:$Q$4,MATCH(V906,N906:Q906,0)))</f>
        <v>DIMEC</v>
      </c>
      <c r="X906" s="19" t="n">
        <f aca="false">IF(COUNT(N906:Q906)&lt;2,"",SMALL(N906:Q906,2))</f>
        <v>2.7265</v>
      </c>
      <c r="Y906" s="26" t="n">
        <f aca="false">IF(OR(V906="",M906=0),"",V906/M906-1)</f>
        <v>0.0189393939393938</v>
      </c>
      <c r="Z906" s="26" t="n">
        <f aca="false">IF(OR(V906="",L906=""),"",V906/(L906*E906)-1)</f>
        <v>0.0189393939393938</v>
      </c>
      <c r="AA906" s="16" t="str">
        <f aca="false">IF(V906="","SEM OFERTA",IF(OR(Y906&gt;Premissas!$B$11,Y906&lt;Premissas!$B$12),"VERIFICAR - UNIDADE/EMBALAGEM",IF(Y906&gt;Premissas!$B$6,"NÃO COMPRAR - REAJUSTE &gt;5%","COMPRAR")))</f>
        <v>COMPRAR</v>
      </c>
      <c r="AB906" s="18" t="n">
        <f aca="false">IF(W906="DIMEC",S906,IF(W906="MEDCENTRO",U906,""))</f>
        <v>683</v>
      </c>
      <c r="AC906" s="18" t="n">
        <f aca="false">IF(AA906&lt;&gt;"COMPRAR",0,IF(AB906="",I906,MIN(I906,AB906)))</f>
        <v>2</v>
      </c>
      <c r="AD906" s="19" t="n">
        <f aca="false">IF(AC906&gt;0,AC906*V906,0)</f>
        <v>5.38</v>
      </c>
      <c r="AE906" s="19" t="n">
        <f aca="false">IF(AC906&gt;0,(M906-V906)*AC906,0)</f>
        <v>-0.0999999999999996</v>
      </c>
      <c r="AF906" s="16" t="str">
        <f aca="false">IF(AA906&lt;&gt;"COMPRAR","",IF(AB906="",IF(X906="","",IF(X906-V906&lt;0.01,"EMPATE TÉCNICO","")),IF(AB906&lt;I906,"ESTOQUE INSUFICIENTE",IF(X906="","",IF(X906-V906&lt;0.01,"EMPATE TÉCNICO","")))))</f>
        <v/>
      </c>
      <c r="AG906" s="16" t="s">
        <v>490</v>
      </c>
      <c r="AH906" s="16" t="s">
        <v>2106</v>
      </c>
    </row>
    <row r="907" customFormat="false" ht="15" hidden="false" customHeight="false" outlineLevel="0" collapsed="false">
      <c r="A907" s="16" t="s">
        <v>2908</v>
      </c>
      <c r="B907" s="17" t="s">
        <v>2909</v>
      </c>
      <c r="C907" s="16" t="s">
        <v>2910</v>
      </c>
      <c r="D907" s="16" t="s">
        <v>303</v>
      </c>
      <c r="E907" s="18" t="n">
        <v>1</v>
      </c>
      <c r="F907" s="16" t="s">
        <v>41</v>
      </c>
      <c r="G907" s="18" t="n">
        <v>168</v>
      </c>
      <c r="H907" s="16" t="n">
        <v>76.1</v>
      </c>
      <c r="I907" s="18" t="n">
        <v>4</v>
      </c>
      <c r="J907" s="19" t="n">
        <v>3.83</v>
      </c>
      <c r="K907" s="19" t="n">
        <v>3.83</v>
      </c>
      <c r="L907" s="19" t="n">
        <v>2.84</v>
      </c>
      <c r="M907" s="19" t="n">
        <f aca="false">IF(J907&gt;0,J907,K907)*E907</f>
        <v>3.83</v>
      </c>
      <c r="N907" s="20" t="n">
        <v>3.07</v>
      </c>
      <c r="O907" s="21" t="n">
        <f aca="false">IF(R907="","",ROUND(R907*(1-Premissas!$B$4),4))</f>
        <v>3.2965</v>
      </c>
      <c r="P907" s="22"/>
      <c r="Q907" s="22"/>
      <c r="R907" s="23" t="n">
        <v>3.47</v>
      </c>
      <c r="S907" s="24" t="n">
        <v>41530</v>
      </c>
      <c r="T907" s="24" t="n">
        <v>48</v>
      </c>
      <c r="U907" s="25" t="n">
        <v>16470</v>
      </c>
      <c r="V907" s="19" t="n">
        <f aca="false">IF(COUNT(N907:Q907)=0,"",MIN(N907:Q907))</f>
        <v>3.07</v>
      </c>
      <c r="W907" s="16" t="str">
        <f aca="false">IF(V907="","",INDEX($N$4:$Q$4,MATCH(V907,N907:Q907,0)))</f>
        <v>DIMEC</v>
      </c>
      <c r="X907" s="19" t="n">
        <f aca="false">IF(COUNT(N907:Q907)&lt;2,"",SMALL(N907:Q907,2))</f>
        <v>3.2965</v>
      </c>
      <c r="Y907" s="26" t="n">
        <f aca="false">IF(OR(V907="",M907=0),"",V907/M907-1)</f>
        <v>-0.198433420365535</v>
      </c>
      <c r="Z907" s="26" t="n">
        <f aca="false">IF(OR(V907="",L907=""),"",V907/(L907*E907)-1)</f>
        <v>0.0809859154929578</v>
      </c>
      <c r="AA907" s="16" t="str">
        <f aca="false">IF(V907="","SEM OFERTA",IF(OR(Y907&gt;Premissas!$B$11,Y907&lt;Premissas!$B$12),"VERIFICAR - UNIDADE/EMBALAGEM",IF(Y907&gt;Premissas!$B$6,"NÃO COMPRAR - REAJUSTE &gt;5%","COMPRAR")))</f>
        <v>COMPRAR</v>
      </c>
      <c r="AB907" s="18" t="n">
        <f aca="false">IF(W907="DIMEC",S907,IF(W907="MEDCENTRO",U907,""))</f>
        <v>41530</v>
      </c>
      <c r="AC907" s="18" t="n">
        <f aca="false">IF(AA907&lt;&gt;"COMPRAR",0,IF(AB907="",I907,MIN(I907,AB907)))</f>
        <v>4</v>
      </c>
      <c r="AD907" s="19" t="n">
        <f aca="false">IF(AC907&gt;0,AC907*V907,0)</f>
        <v>12.28</v>
      </c>
      <c r="AE907" s="19" t="n">
        <f aca="false">IF(AC907&gt;0,(M907-V907)*AC907,0)</f>
        <v>3.04</v>
      </c>
      <c r="AF907" s="16" t="str">
        <f aca="false">IF(AA907&lt;&gt;"COMPRAR","",IF(AB907="",IF(X907="","",IF(X907-V907&lt;0.01,"EMPATE TÉCNICO","")),IF(AB907&lt;I907,"ESTOQUE INSUFICIENTE",IF(X907="","",IF(X907-V907&lt;0.01,"EMPATE TÉCNICO","")))))</f>
        <v/>
      </c>
      <c r="AG907" s="16" t="s">
        <v>892</v>
      </c>
      <c r="AH907" s="16" t="s">
        <v>2106</v>
      </c>
    </row>
    <row r="908" customFormat="false" ht="15" hidden="false" customHeight="false" outlineLevel="0" collapsed="false">
      <c r="A908" s="16" t="s">
        <v>2911</v>
      </c>
      <c r="B908" s="17" t="s">
        <v>2912</v>
      </c>
      <c r="C908" s="16" t="s">
        <v>2913</v>
      </c>
      <c r="D908" s="16" t="s">
        <v>297</v>
      </c>
      <c r="E908" s="18" t="n">
        <v>1</v>
      </c>
      <c r="F908" s="16" t="s">
        <v>41</v>
      </c>
      <c r="G908" s="18" t="n">
        <v>43</v>
      </c>
      <c r="H908" s="16" t="n">
        <v>39.8</v>
      </c>
      <c r="I908" s="18" t="n">
        <v>60</v>
      </c>
      <c r="J908" s="19" t="n">
        <v>2.28</v>
      </c>
      <c r="K908" s="19" t="n">
        <v>2.28</v>
      </c>
      <c r="L908" s="19" t="n">
        <v>2.28</v>
      </c>
      <c r="M908" s="19" t="n">
        <f aca="false">IF(J908&gt;0,J908,K908)*E908</f>
        <v>2.28</v>
      </c>
      <c r="N908" s="20" t="n">
        <v>2.28</v>
      </c>
      <c r="O908" s="21" t="str">
        <f aca="false">IF(R908="","",ROUND(R908*(1-Premissas!$B$4),4))</f>
        <v/>
      </c>
      <c r="P908" s="22"/>
      <c r="Q908" s="22"/>
      <c r="R908" s="23"/>
      <c r="S908" s="24" t="n">
        <v>44713</v>
      </c>
      <c r="T908" s="24" t="n">
        <v>72</v>
      </c>
      <c r="U908" s="25"/>
      <c r="V908" s="19" t="n">
        <f aca="false">IF(COUNT(N908:Q908)=0,"",MIN(N908:Q908))</f>
        <v>2.28</v>
      </c>
      <c r="W908" s="16" t="str">
        <f aca="false">IF(V908="","",INDEX($N$4:$Q$4,MATCH(V908,N908:Q908,0)))</f>
        <v>DIMEC</v>
      </c>
      <c r="X908" s="19" t="str">
        <f aca="false">IF(COUNT(N908:Q908)&lt;2,"",SMALL(N908:Q908,2))</f>
        <v/>
      </c>
      <c r="Y908" s="26" t="n">
        <f aca="false">IF(OR(V908="",M908=0),"",V908/M908-1)</f>
        <v>0</v>
      </c>
      <c r="Z908" s="26" t="n">
        <f aca="false">IF(OR(V908="",L908=""),"",V908/(L908*E908)-1)</f>
        <v>0</v>
      </c>
      <c r="AA908" s="16" t="str">
        <f aca="false">IF(V908="","SEM OFERTA",IF(OR(Y908&gt;Premissas!$B$11,Y908&lt;Premissas!$B$12),"VERIFICAR - UNIDADE/EMBALAGEM",IF(Y908&gt;Premissas!$B$6,"NÃO COMPRAR - REAJUSTE &gt;5%","COMPRAR")))</f>
        <v>COMPRAR</v>
      </c>
      <c r="AB908" s="18" t="n">
        <f aca="false">IF(W908="DIMEC",S908,IF(W908="MEDCENTRO",U908,""))</f>
        <v>44713</v>
      </c>
      <c r="AC908" s="18" t="n">
        <f aca="false">IF(AA908&lt;&gt;"COMPRAR",0,IF(AB908="",I908,MIN(I908,AB908)))</f>
        <v>60</v>
      </c>
      <c r="AD908" s="19" t="n">
        <f aca="false">IF(AC908&gt;0,AC908*V908,0)</f>
        <v>136.8</v>
      </c>
      <c r="AE908" s="19" t="n">
        <f aca="false">IF(AC908&gt;0,(M908-V908)*AC908,0)</f>
        <v>0</v>
      </c>
      <c r="AF908" s="16" t="str">
        <f aca="false">IF(AA908&lt;&gt;"COMPRAR","",IF(AB908="",IF(X908="","",IF(X908-V908&lt;0.01,"EMPATE TÉCNICO","")),IF(AB908&lt;I908,"ESTOQUE INSUFICIENTE",IF(X908="","",IF(X908-V908&lt;0.01,"EMPATE TÉCNICO","")))))</f>
        <v/>
      </c>
      <c r="AG908" s="16" t="s">
        <v>304</v>
      </c>
      <c r="AH908" s="16" t="s">
        <v>2106</v>
      </c>
    </row>
    <row r="909" customFormat="false" ht="15" hidden="false" customHeight="false" outlineLevel="0" collapsed="false">
      <c r="A909" s="16" t="s">
        <v>2914</v>
      </c>
      <c r="B909" s="17" t="s">
        <v>2915</v>
      </c>
      <c r="C909" s="16" t="s">
        <v>2916</v>
      </c>
      <c r="D909" s="16" t="s">
        <v>2276</v>
      </c>
      <c r="E909" s="18" t="n">
        <v>1</v>
      </c>
      <c r="F909" s="16" t="s">
        <v>41</v>
      </c>
      <c r="G909" s="18" t="n">
        <v>12</v>
      </c>
      <c r="H909" s="16" t="n">
        <v>6.2</v>
      </c>
      <c r="I909" s="18" t="n">
        <v>4</v>
      </c>
      <c r="J909" s="19" t="n">
        <v>45.87</v>
      </c>
      <c r="K909" s="19" t="n">
        <v>45.87</v>
      </c>
      <c r="L909" s="19" t="n">
        <v>45.87</v>
      </c>
      <c r="M909" s="19" t="n">
        <f aca="false">IF(J909&gt;0,J909,K909)*E909</f>
        <v>45.87</v>
      </c>
      <c r="N909" s="20"/>
      <c r="O909" s="21" t="n">
        <f aca="false">IF(R909="","",ROUND(R909*(1-Premissas!$B$4),4))</f>
        <v>50.5875</v>
      </c>
      <c r="P909" s="22"/>
      <c r="Q909" s="22"/>
      <c r="R909" s="23" t="n">
        <v>53.25</v>
      </c>
      <c r="S909" s="24"/>
      <c r="T909" s="24"/>
      <c r="U909" s="25" t="n">
        <v>249</v>
      </c>
      <c r="V909" s="19" t="n">
        <f aca="false">IF(COUNT(N909:Q909)=0,"",MIN(N909:Q909))</f>
        <v>50.5875</v>
      </c>
      <c r="W909" s="16" t="str">
        <f aca="false">IF(V909="","",INDEX($N$4:$Q$4,MATCH(V909,N909:Q909,0)))</f>
        <v>MEDCENTRO</v>
      </c>
      <c r="X909" s="19" t="str">
        <f aca="false">IF(COUNT(N909:Q909)&lt;2,"",SMALL(N909:Q909,2))</f>
        <v/>
      </c>
      <c r="Y909" s="26" t="n">
        <f aca="false">IF(OR(V909="",M909=0),"",V909/M909-1)</f>
        <v>0.102844996729889</v>
      </c>
      <c r="Z909" s="26" t="n">
        <f aca="false">IF(OR(V909="",L909=""),"",V909/(L909*E909)-1)</f>
        <v>0.102844996729889</v>
      </c>
      <c r="AA909" s="16" t="str">
        <f aca="false">IF(V909="","SEM OFERTA",IF(OR(Y909&gt;Premissas!$B$11,Y909&lt;Premissas!$B$12),"VERIFICAR - UNIDADE/EMBALAGEM",IF(Y909&gt;Premissas!$B$6,"NÃO COMPRAR - REAJUSTE &gt;5%","COMPRAR")))</f>
        <v>NÃO COMPRAR - REAJUSTE &gt;5%</v>
      </c>
      <c r="AB909" s="18" t="n">
        <f aca="false">IF(W909="DIMEC",S909,IF(W909="MEDCENTRO",U909,""))</f>
        <v>249</v>
      </c>
      <c r="AC909" s="18" t="n">
        <f aca="false">IF(AA909&lt;&gt;"COMPRAR",0,IF(AB909="",I909,MIN(I909,AB909)))</f>
        <v>0</v>
      </c>
      <c r="AD909" s="19" t="n">
        <f aca="false">IF(AC909&gt;0,AC909*V909,0)</f>
        <v>0</v>
      </c>
      <c r="AE909" s="19" t="n">
        <f aca="false">IF(AC909&gt;0,(M909-V909)*AC909,0)</f>
        <v>0</v>
      </c>
      <c r="AF909" s="16" t="str">
        <f aca="false">IF(AA909&lt;&gt;"COMPRAR","",IF(AB909="",IF(X909="","",IF(X909-V909&lt;0.01,"EMPATE TÉCNICO","")),IF(AB909&lt;I909,"ESTOQUE INSUFICIENTE",IF(X909="","",IF(X909-V909&lt;0.01,"EMPATE TÉCNICO","")))))</f>
        <v/>
      </c>
      <c r="AG909" s="16" t="s">
        <v>490</v>
      </c>
      <c r="AH909" s="16" t="s">
        <v>2106</v>
      </c>
    </row>
    <row r="910" customFormat="false" ht="15" hidden="false" customHeight="false" outlineLevel="0" collapsed="false">
      <c r="A910" s="16" t="s">
        <v>2917</v>
      </c>
      <c r="B910" s="17" t="s">
        <v>2918</v>
      </c>
      <c r="C910" s="16" t="s">
        <v>2919</v>
      </c>
      <c r="D910" s="16" t="s">
        <v>2276</v>
      </c>
      <c r="E910" s="18" t="n">
        <v>1</v>
      </c>
      <c r="F910" s="16" t="s">
        <v>42</v>
      </c>
      <c r="G910" s="18" t="n">
        <v>1</v>
      </c>
      <c r="H910" s="16" t="n">
        <v>0.5</v>
      </c>
      <c r="I910" s="18" t="n">
        <v>1</v>
      </c>
      <c r="J910" s="19" t="n">
        <v>58.07</v>
      </c>
      <c r="K910" s="19" t="n">
        <v>58.07</v>
      </c>
      <c r="L910" s="19" t="n">
        <v>58.07</v>
      </c>
      <c r="M910" s="19" t="n">
        <f aca="false">IF(J910&gt;0,J910,K910)*E910</f>
        <v>58.07</v>
      </c>
      <c r="N910" s="20"/>
      <c r="O910" s="21" t="n">
        <f aca="false">IF(R910="","",ROUND(R910*(1-Premissas!$B$4),4))</f>
        <v>63.422</v>
      </c>
      <c r="P910" s="22"/>
      <c r="Q910" s="22"/>
      <c r="R910" s="23" t="n">
        <v>66.76</v>
      </c>
      <c r="S910" s="24"/>
      <c r="T910" s="24"/>
      <c r="U910" s="25" t="n">
        <v>41</v>
      </c>
      <c r="V910" s="19" t="n">
        <f aca="false">IF(COUNT(N910:Q910)=0,"",MIN(N910:Q910))</f>
        <v>63.422</v>
      </c>
      <c r="W910" s="16" t="str">
        <f aca="false">IF(V910="","",INDEX($N$4:$Q$4,MATCH(V910,N910:Q910,0)))</f>
        <v>MEDCENTRO</v>
      </c>
      <c r="X910" s="19" t="str">
        <f aca="false">IF(COUNT(N910:Q910)&lt;2,"",SMALL(N910:Q910,2))</f>
        <v/>
      </c>
      <c r="Y910" s="26" t="n">
        <f aca="false">IF(OR(V910="",M910=0),"",V910/M910-1)</f>
        <v>0.0921646288961597</v>
      </c>
      <c r="Z910" s="26" t="n">
        <f aca="false">IF(OR(V910="",L910=""),"",V910/(L910*E910)-1)</f>
        <v>0.0921646288961597</v>
      </c>
      <c r="AA910" s="16" t="str">
        <f aca="false">IF(V910="","SEM OFERTA",IF(OR(Y910&gt;Premissas!$B$11,Y910&lt;Premissas!$B$12),"VERIFICAR - UNIDADE/EMBALAGEM",IF(Y910&gt;Premissas!$B$6,"NÃO COMPRAR - REAJUSTE &gt;5%","COMPRAR")))</f>
        <v>NÃO COMPRAR - REAJUSTE &gt;5%</v>
      </c>
      <c r="AB910" s="18" t="n">
        <f aca="false">IF(W910="DIMEC",S910,IF(W910="MEDCENTRO",U910,""))</f>
        <v>41</v>
      </c>
      <c r="AC910" s="18" t="n">
        <f aca="false">IF(AA910&lt;&gt;"COMPRAR",0,IF(AB910="",I910,MIN(I910,AB910)))</f>
        <v>0</v>
      </c>
      <c r="AD910" s="19" t="n">
        <f aca="false">IF(AC910&gt;0,AC910*V910,0)</f>
        <v>0</v>
      </c>
      <c r="AE910" s="19" t="n">
        <f aca="false">IF(AC910&gt;0,(M910-V910)*AC910,0)</f>
        <v>0</v>
      </c>
      <c r="AF910" s="16" t="str">
        <f aca="false">IF(AA910&lt;&gt;"COMPRAR","",IF(AB910="",IF(X910="","",IF(X910-V910&lt;0.01,"EMPATE TÉCNICO","")),IF(AB910&lt;I910,"ESTOQUE INSUFICIENTE",IF(X910="","",IF(X910-V910&lt;0.01,"EMPATE TÉCNICO","")))))</f>
        <v/>
      </c>
      <c r="AG910" s="16" t="s">
        <v>490</v>
      </c>
      <c r="AH910" s="16" t="s">
        <v>2106</v>
      </c>
    </row>
    <row r="911" customFormat="false" ht="15" hidden="false" customHeight="false" outlineLevel="0" collapsed="false">
      <c r="A911" s="16" t="s">
        <v>2920</v>
      </c>
      <c r="B911" s="17" t="s">
        <v>2921</v>
      </c>
      <c r="C911" s="16" t="s">
        <v>2922</v>
      </c>
      <c r="D911" s="16" t="s">
        <v>2323</v>
      </c>
      <c r="E911" s="18" t="n">
        <v>1</v>
      </c>
      <c r="F911" s="16" t="s">
        <v>42</v>
      </c>
      <c r="G911" s="18" t="n">
        <v>5</v>
      </c>
      <c r="H911" s="16" t="n">
        <v>8.6</v>
      </c>
      <c r="I911" s="18" t="n">
        <v>17</v>
      </c>
      <c r="J911" s="19" t="n">
        <v>4.37</v>
      </c>
      <c r="K911" s="19" t="n">
        <v>4.37</v>
      </c>
      <c r="L911" s="19" t="n">
        <v>4.37</v>
      </c>
      <c r="M911" s="19" t="n">
        <f aca="false">IF(J911&gt;0,J911,K911)*E911</f>
        <v>4.37</v>
      </c>
      <c r="N911" s="20" t="n">
        <v>4.37</v>
      </c>
      <c r="O911" s="21" t="str">
        <f aca="false">IF(R911="","",ROUND(R911*(1-Premissas!$B$4),4))</f>
        <v/>
      </c>
      <c r="P911" s="22"/>
      <c r="Q911" s="22"/>
      <c r="R911" s="23"/>
      <c r="S911" s="24" t="n">
        <v>1617</v>
      </c>
      <c r="T911" s="24" t="n">
        <v>200</v>
      </c>
      <c r="U911" s="25"/>
      <c r="V911" s="19" t="n">
        <f aca="false">IF(COUNT(N911:Q911)=0,"",MIN(N911:Q911))</f>
        <v>4.37</v>
      </c>
      <c r="W911" s="16" t="str">
        <f aca="false">IF(V911="","",INDEX($N$4:$Q$4,MATCH(V911,N911:Q911,0)))</f>
        <v>DIMEC</v>
      </c>
      <c r="X911" s="19" t="str">
        <f aca="false">IF(COUNT(N911:Q911)&lt;2,"",SMALL(N911:Q911,2))</f>
        <v/>
      </c>
      <c r="Y911" s="26" t="n">
        <f aca="false">IF(OR(V911="",M911=0),"",V911/M911-1)</f>
        <v>0</v>
      </c>
      <c r="Z911" s="26" t="n">
        <f aca="false">IF(OR(V911="",L911=""),"",V911/(L911*E911)-1)</f>
        <v>0</v>
      </c>
      <c r="AA911" s="16" t="str">
        <f aca="false">IF(V911="","SEM OFERTA",IF(OR(Y911&gt;Premissas!$B$11,Y911&lt;Premissas!$B$12),"VERIFICAR - UNIDADE/EMBALAGEM",IF(Y911&gt;Premissas!$B$6,"NÃO COMPRAR - REAJUSTE &gt;5%","COMPRAR")))</f>
        <v>COMPRAR</v>
      </c>
      <c r="AB911" s="18" t="n">
        <f aca="false">IF(W911="DIMEC",S911,IF(W911="MEDCENTRO",U911,""))</f>
        <v>1617</v>
      </c>
      <c r="AC911" s="18" t="n">
        <f aca="false">IF(AA911&lt;&gt;"COMPRAR",0,IF(AB911="",I911,MIN(I911,AB911)))</f>
        <v>17</v>
      </c>
      <c r="AD911" s="19" t="n">
        <f aca="false">IF(AC911&gt;0,AC911*V911,0)</f>
        <v>74.29</v>
      </c>
      <c r="AE911" s="19" t="n">
        <f aca="false">IF(AC911&gt;0,(M911-V911)*AC911,0)</f>
        <v>0</v>
      </c>
      <c r="AF911" s="16" t="str">
        <f aca="false">IF(AA911&lt;&gt;"COMPRAR","",IF(AB911="",IF(X911="","",IF(X911-V911&lt;0.01,"EMPATE TÉCNICO","")),IF(AB911&lt;I911,"ESTOQUE INSUFICIENTE",IF(X911="","",IF(X911-V911&lt;0.01,"EMPATE TÉCNICO","")))))</f>
        <v/>
      </c>
      <c r="AG911" s="16" t="s">
        <v>304</v>
      </c>
      <c r="AH911" s="16" t="s">
        <v>2106</v>
      </c>
    </row>
    <row r="912" customFormat="false" ht="15" hidden="false" customHeight="false" outlineLevel="0" collapsed="false">
      <c r="A912" s="16" t="s">
        <v>2923</v>
      </c>
      <c r="B912" s="17" t="s">
        <v>2924</v>
      </c>
      <c r="C912" s="16" t="s">
        <v>2925</v>
      </c>
      <c r="D912" s="16" t="s">
        <v>1055</v>
      </c>
      <c r="E912" s="18" t="n">
        <v>1</v>
      </c>
      <c r="F912" s="16" t="s">
        <v>43</v>
      </c>
      <c r="G912" s="18" t="n">
        <v>2</v>
      </c>
      <c r="H912" s="16" t="n">
        <v>1.3</v>
      </c>
      <c r="I912" s="18" t="n">
        <v>2</v>
      </c>
      <c r="J912" s="19" t="n">
        <v>6.3</v>
      </c>
      <c r="K912" s="19" t="n">
        <v>6.3</v>
      </c>
      <c r="L912" s="19" t="n">
        <v>6.3</v>
      </c>
      <c r="M912" s="19" t="n">
        <f aca="false">IF(J912&gt;0,J912,K912)*E912</f>
        <v>6.3</v>
      </c>
      <c r="N912" s="20" t="n">
        <v>5.98</v>
      </c>
      <c r="O912" s="21" t="n">
        <f aca="false">IF(R912="","",ROUND(R912*(1-Premissas!$B$4),4))</f>
        <v>5.7855</v>
      </c>
      <c r="P912" s="22"/>
      <c r="Q912" s="22"/>
      <c r="R912" s="23" t="n">
        <v>6.09</v>
      </c>
      <c r="S912" s="24" t="n">
        <v>161</v>
      </c>
      <c r="T912" s="24" t="n">
        <v>50</v>
      </c>
      <c r="U912" s="25" t="n">
        <v>322</v>
      </c>
      <c r="V912" s="19" t="n">
        <f aca="false">IF(COUNT(N912:Q912)=0,"",MIN(N912:Q912))</f>
        <v>5.7855</v>
      </c>
      <c r="W912" s="16" t="str">
        <f aca="false">IF(V912="","",INDEX($N$4:$Q$4,MATCH(V912,N912:Q912,0)))</f>
        <v>MEDCENTRO</v>
      </c>
      <c r="X912" s="19" t="n">
        <f aca="false">IF(COUNT(N912:Q912)&lt;2,"",SMALL(N912:Q912,2))</f>
        <v>5.98</v>
      </c>
      <c r="Y912" s="26" t="n">
        <f aca="false">IF(OR(V912="",M912=0),"",V912/M912-1)</f>
        <v>-0.0816666666666667</v>
      </c>
      <c r="Z912" s="26" t="n">
        <f aca="false">IF(OR(V912="",L912=""),"",V912/(L912*E912)-1)</f>
        <v>-0.0816666666666667</v>
      </c>
      <c r="AA912" s="16" t="str">
        <f aca="false">IF(V912="","SEM OFERTA",IF(OR(Y912&gt;Premissas!$B$11,Y912&lt;Premissas!$B$12),"VERIFICAR - UNIDADE/EMBALAGEM",IF(Y912&gt;Premissas!$B$6,"NÃO COMPRAR - REAJUSTE &gt;5%","COMPRAR")))</f>
        <v>COMPRAR</v>
      </c>
      <c r="AB912" s="18" t="n">
        <f aca="false">IF(W912="DIMEC",S912,IF(W912="MEDCENTRO",U912,""))</f>
        <v>322</v>
      </c>
      <c r="AC912" s="18" t="n">
        <f aca="false">IF(AA912&lt;&gt;"COMPRAR",0,IF(AB912="",I912,MIN(I912,AB912)))</f>
        <v>2</v>
      </c>
      <c r="AD912" s="19" t="n">
        <f aca="false">IF(AC912&gt;0,AC912*V912,0)</f>
        <v>11.571</v>
      </c>
      <c r="AE912" s="19" t="n">
        <f aca="false">IF(AC912&gt;0,(M912-V912)*AC912,0)</f>
        <v>1.029</v>
      </c>
      <c r="AF912" s="16" t="str">
        <f aca="false">IF(AA912&lt;&gt;"COMPRAR","",IF(AB912="",IF(X912="","",IF(X912-V912&lt;0.01,"EMPATE TÉCNICO","")),IF(AB912&lt;I912,"ESTOQUE INSUFICIENTE",IF(X912="","",IF(X912-V912&lt;0.01,"EMPATE TÉCNICO","")))))</f>
        <v/>
      </c>
      <c r="AG912" s="16" t="s">
        <v>304</v>
      </c>
      <c r="AH912" s="16" t="s">
        <v>2106</v>
      </c>
    </row>
    <row r="913" customFormat="false" ht="15" hidden="false" customHeight="false" outlineLevel="0" collapsed="false">
      <c r="A913" s="16" t="s">
        <v>2926</v>
      </c>
      <c r="B913" s="17" t="s">
        <v>2927</v>
      </c>
      <c r="C913" s="16" t="s">
        <v>2928</v>
      </c>
      <c r="D913" s="16" t="s">
        <v>2489</v>
      </c>
      <c r="E913" s="18" t="n">
        <v>1</v>
      </c>
      <c r="F913" s="16" t="s">
        <v>42</v>
      </c>
      <c r="G913" s="18" t="n">
        <v>3</v>
      </c>
      <c r="H913" s="16" t="n">
        <v>6.4</v>
      </c>
      <c r="I913" s="18" t="n">
        <v>14</v>
      </c>
      <c r="J913" s="19" t="n">
        <v>3.17</v>
      </c>
      <c r="K913" s="19" t="n">
        <v>3.17</v>
      </c>
      <c r="L913" s="19" t="n">
        <v>3.17</v>
      </c>
      <c r="M913" s="19" t="n">
        <f aca="false">IF(J913&gt;0,J913,K913)*E913</f>
        <v>3.17</v>
      </c>
      <c r="N913" s="20"/>
      <c r="O913" s="21" t="n">
        <f aca="false">IF(R913="","",ROUND(R913*(1-Premissas!$B$4),4))</f>
        <v>3.192</v>
      </c>
      <c r="P913" s="22"/>
      <c r="Q913" s="22"/>
      <c r="R913" s="23" t="n">
        <v>3.36</v>
      </c>
      <c r="S913" s="24"/>
      <c r="T913" s="24"/>
      <c r="U913" s="25" t="n">
        <v>123</v>
      </c>
      <c r="V913" s="19" t="n">
        <f aca="false">IF(COUNT(N913:Q913)=0,"",MIN(N913:Q913))</f>
        <v>3.192</v>
      </c>
      <c r="W913" s="16" t="str">
        <f aca="false">IF(V913="","",INDEX($N$4:$Q$4,MATCH(V913,N913:Q913,0)))</f>
        <v>MEDCENTRO</v>
      </c>
      <c r="X913" s="19" t="str">
        <f aca="false">IF(COUNT(N913:Q913)&lt;2,"",SMALL(N913:Q913,2))</f>
        <v/>
      </c>
      <c r="Y913" s="26" t="n">
        <f aca="false">IF(OR(V913="",M913=0),"",V913/M913-1)</f>
        <v>0.00694006309148265</v>
      </c>
      <c r="Z913" s="26" t="n">
        <f aca="false">IF(OR(V913="",L913=""),"",V913/(L913*E913)-1)</f>
        <v>0.00694006309148265</v>
      </c>
      <c r="AA913" s="16" t="str">
        <f aca="false">IF(V913="","SEM OFERTA",IF(OR(Y913&gt;Premissas!$B$11,Y913&lt;Premissas!$B$12),"VERIFICAR - UNIDADE/EMBALAGEM",IF(Y913&gt;Premissas!$B$6,"NÃO COMPRAR - REAJUSTE &gt;5%","COMPRAR")))</f>
        <v>COMPRAR</v>
      </c>
      <c r="AB913" s="18" t="n">
        <f aca="false">IF(W913="DIMEC",S913,IF(W913="MEDCENTRO",U913,""))</f>
        <v>123</v>
      </c>
      <c r="AC913" s="18" t="n">
        <f aca="false">IF(AA913&lt;&gt;"COMPRAR",0,IF(AB913="",I913,MIN(I913,AB913)))</f>
        <v>14</v>
      </c>
      <c r="AD913" s="19" t="n">
        <f aca="false">IF(AC913&gt;0,AC913*V913,0)</f>
        <v>44.688</v>
      </c>
      <c r="AE913" s="19" t="n">
        <f aca="false">IF(AC913&gt;0,(M913-V913)*AC913,0)</f>
        <v>-0.308000000000003</v>
      </c>
      <c r="AF913" s="16" t="str">
        <f aca="false">IF(AA913&lt;&gt;"COMPRAR","",IF(AB913="",IF(X913="","",IF(X913-V913&lt;0.01,"EMPATE TÉCNICO","")),IF(AB913&lt;I913,"ESTOQUE INSUFICIENTE",IF(X913="","",IF(X913-V913&lt;0.01,"EMPATE TÉCNICO","")))))</f>
        <v/>
      </c>
      <c r="AG913" s="16" t="s">
        <v>304</v>
      </c>
      <c r="AH913" s="16" t="s">
        <v>2106</v>
      </c>
    </row>
    <row r="914" customFormat="false" ht="15" hidden="false" customHeight="false" outlineLevel="0" collapsed="false">
      <c r="A914" s="16" t="s">
        <v>2929</v>
      </c>
      <c r="B914" s="17" t="s">
        <v>2930</v>
      </c>
      <c r="C914" s="16" t="s">
        <v>2931</v>
      </c>
      <c r="D914" s="16" t="s">
        <v>590</v>
      </c>
      <c r="E914" s="18" t="n">
        <v>1</v>
      </c>
      <c r="F914" s="16" t="s">
        <v>41</v>
      </c>
      <c r="G914" s="18" t="n">
        <v>22</v>
      </c>
      <c r="H914" s="16" t="n">
        <v>10.7</v>
      </c>
      <c r="I914" s="18" t="n">
        <v>6</v>
      </c>
      <c r="J914" s="19" t="n">
        <v>3.89</v>
      </c>
      <c r="K914" s="19" t="n">
        <v>3.89</v>
      </c>
      <c r="L914" s="19" t="n">
        <v>3.89</v>
      </c>
      <c r="M914" s="19" t="n">
        <f aca="false">IF(J914&gt;0,J914,K914)*E914</f>
        <v>3.89</v>
      </c>
      <c r="N914" s="20" t="n">
        <v>4.28</v>
      </c>
      <c r="O914" s="21" t="n">
        <f aca="false">IF(R914="","",ROUND(R914*(1-Premissas!$B$4),4))</f>
        <v>4.1515</v>
      </c>
      <c r="P914" s="22"/>
      <c r="Q914" s="22"/>
      <c r="R914" s="23" t="n">
        <v>4.37</v>
      </c>
      <c r="S914" s="24" t="n">
        <v>7580</v>
      </c>
      <c r="T914" s="24" t="n">
        <v>140</v>
      </c>
      <c r="U914" s="25" t="n">
        <v>8827</v>
      </c>
      <c r="V914" s="19" t="n">
        <f aca="false">IF(COUNT(N914:Q914)=0,"",MIN(N914:Q914))</f>
        <v>4.1515</v>
      </c>
      <c r="W914" s="16" t="str">
        <f aca="false">IF(V914="","",INDEX($N$4:$Q$4,MATCH(V914,N914:Q914,0)))</f>
        <v>MEDCENTRO</v>
      </c>
      <c r="X914" s="19" t="n">
        <f aca="false">IF(COUNT(N914:Q914)&lt;2,"",SMALL(N914:Q914,2))</f>
        <v>4.28</v>
      </c>
      <c r="Y914" s="26" t="n">
        <f aca="false">IF(OR(V914="",M914=0),"",V914/M914-1)</f>
        <v>0.0672236503856043</v>
      </c>
      <c r="Z914" s="26" t="n">
        <f aca="false">IF(OR(V914="",L914=""),"",V914/(L914*E914)-1)</f>
        <v>0.0672236503856043</v>
      </c>
      <c r="AA914" s="16" t="str">
        <f aca="false">IF(V914="","SEM OFERTA",IF(OR(Y914&gt;Premissas!$B$11,Y914&lt;Premissas!$B$12),"VERIFICAR - UNIDADE/EMBALAGEM",IF(Y914&gt;Premissas!$B$6,"NÃO COMPRAR - REAJUSTE &gt;5%","COMPRAR")))</f>
        <v>NÃO COMPRAR - REAJUSTE &gt;5%</v>
      </c>
      <c r="AB914" s="18" t="n">
        <f aca="false">IF(W914="DIMEC",S914,IF(W914="MEDCENTRO",U914,""))</f>
        <v>8827</v>
      </c>
      <c r="AC914" s="18" t="n">
        <f aca="false">IF(AA914&lt;&gt;"COMPRAR",0,IF(AB914="",I914,MIN(I914,AB914)))</f>
        <v>0</v>
      </c>
      <c r="AD914" s="19" t="n">
        <f aca="false">IF(AC914&gt;0,AC914*V914,0)</f>
        <v>0</v>
      </c>
      <c r="AE914" s="19" t="n">
        <f aca="false">IF(AC914&gt;0,(M914-V914)*AC914,0)</f>
        <v>0</v>
      </c>
      <c r="AF914" s="16" t="str">
        <f aca="false">IF(AA914&lt;&gt;"COMPRAR","",IF(AB914="",IF(X914="","",IF(X914-V914&lt;0.01,"EMPATE TÉCNICO","")),IF(AB914&lt;I914,"ESTOQUE INSUFICIENTE",IF(X914="","",IF(X914-V914&lt;0.01,"EMPATE TÉCNICO","")))))</f>
        <v/>
      </c>
      <c r="AG914" s="16" t="s">
        <v>304</v>
      </c>
      <c r="AH914" s="16" t="s">
        <v>2106</v>
      </c>
    </row>
    <row r="915" customFormat="false" ht="15" hidden="false" customHeight="false" outlineLevel="0" collapsed="false">
      <c r="A915" s="16" t="s">
        <v>2932</v>
      </c>
      <c r="B915" s="17" t="s">
        <v>2933</v>
      </c>
      <c r="C915" s="16" t="s">
        <v>2934</v>
      </c>
      <c r="D915" s="16" t="s">
        <v>1065</v>
      </c>
      <c r="E915" s="18" t="n">
        <v>10</v>
      </c>
      <c r="F915" s="16" t="s">
        <v>43</v>
      </c>
      <c r="G915" s="18" t="n">
        <v>0</v>
      </c>
      <c r="H915" s="16" t="n">
        <v>2</v>
      </c>
      <c r="I915" s="18" t="n">
        <v>1</v>
      </c>
      <c r="J915" s="19" t="n">
        <v>3.69</v>
      </c>
      <c r="K915" s="19" t="n">
        <v>3.69</v>
      </c>
      <c r="L915" s="19" t="n">
        <v>3.69</v>
      </c>
      <c r="M915" s="19" t="n">
        <f aca="false">IF(J915&gt;0,J915,K915)*E915</f>
        <v>36.9</v>
      </c>
      <c r="N915" s="20" t="n">
        <v>43.73</v>
      </c>
      <c r="O915" s="21" t="n">
        <f aca="false">IF(R915="","",ROUND(R915*(1-Premissas!$B$4),4))</f>
        <v>42.6265</v>
      </c>
      <c r="P915" s="22"/>
      <c r="Q915" s="22"/>
      <c r="R915" s="23" t="n">
        <v>44.87</v>
      </c>
      <c r="S915" s="24" t="n">
        <v>846</v>
      </c>
      <c r="T915" s="24" t="n">
        <v>50</v>
      </c>
      <c r="U915" s="25" t="n">
        <v>1</v>
      </c>
      <c r="V915" s="19" t="n">
        <f aca="false">IF(COUNT(N915:Q915)=0,"",MIN(N915:Q915))</f>
        <v>42.6265</v>
      </c>
      <c r="W915" s="16" t="str">
        <f aca="false">IF(V915="","",INDEX($N$4:$Q$4,MATCH(V915,N915:Q915,0)))</f>
        <v>MEDCENTRO</v>
      </c>
      <c r="X915" s="19" t="n">
        <f aca="false">IF(COUNT(N915:Q915)&lt;2,"",SMALL(N915:Q915,2))</f>
        <v>43.73</v>
      </c>
      <c r="Y915" s="26" t="n">
        <f aca="false">IF(OR(V915="",M915=0),"",V915/M915-1)</f>
        <v>0.155189701897019</v>
      </c>
      <c r="Z915" s="26" t="n">
        <f aca="false">IF(OR(V915="",L915=""),"",V915/(L915*E915)-1)</f>
        <v>0.155189701897019</v>
      </c>
      <c r="AA915" s="16" t="str">
        <f aca="false">IF(V915="","SEM OFERTA",IF(OR(Y915&gt;Premissas!$B$11,Y915&lt;Premissas!$B$12),"VERIFICAR - UNIDADE/EMBALAGEM",IF(Y915&gt;Premissas!$B$6,"NÃO COMPRAR - REAJUSTE &gt;5%","COMPRAR")))</f>
        <v>NÃO COMPRAR - REAJUSTE &gt;5%</v>
      </c>
      <c r="AB915" s="18" t="n">
        <f aca="false">IF(W915="DIMEC",S915,IF(W915="MEDCENTRO",U915,""))</f>
        <v>1</v>
      </c>
      <c r="AC915" s="18" t="n">
        <f aca="false">IF(AA915&lt;&gt;"COMPRAR",0,IF(AB915="",I915,MIN(I915,AB915)))</f>
        <v>0</v>
      </c>
      <c r="AD915" s="19" t="n">
        <f aca="false">IF(AC915&gt;0,AC915*V915,0)</f>
        <v>0</v>
      </c>
      <c r="AE915" s="19" t="n">
        <f aca="false">IF(AC915&gt;0,(M915-V915)*AC915,0)</f>
        <v>0</v>
      </c>
      <c r="AF915" s="16" t="str">
        <f aca="false">IF(AA915&lt;&gt;"COMPRAR","",IF(AB915="",IF(X915="","",IF(X915-V915&lt;0.01,"EMPATE TÉCNICO","")),IF(AB915&lt;I915,"ESTOQUE INSUFICIENTE",IF(X915="","",IF(X915-V915&lt;0.01,"EMPATE TÉCNICO","")))))</f>
        <v/>
      </c>
      <c r="AG915" s="16" t="s">
        <v>1241</v>
      </c>
      <c r="AH915" s="16" t="s">
        <v>2106</v>
      </c>
    </row>
    <row r="916" customFormat="false" ht="15" hidden="false" customHeight="false" outlineLevel="0" collapsed="false">
      <c r="A916" s="16" t="s">
        <v>2935</v>
      </c>
      <c r="B916" s="17" t="s">
        <v>2936</v>
      </c>
      <c r="C916" s="16" t="s">
        <v>2937</v>
      </c>
      <c r="D916" s="16" t="s">
        <v>463</v>
      </c>
      <c r="E916" s="18" t="n">
        <v>1</v>
      </c>
      <c r="F916" s="16" t="s">
        <v>42</v>
      </c>
      <c r="G916" s="18" t="n">
        <v>3</v>
      </c>
      <c r="H916" s="16" t="n">
        <v>3.3</v>
      </c>
      <c r="I916" s="18" t="n">
        <v>6</v>
      </c>
      <c r="J916" s="19" t="n">
        <v>8.09</v>
      </c>
      <c r="K916" s="19" t="n">
        <v>8.09</v>
      </c>
      <c r="L916" s="19" t="n">
        <v>8.09</v>
      </c>
      <c r="M916" s="19" t="n">
        <f aca="false">IF(J916&gt;0,J916,K916)*E916</f>
        <v>8.09</v>
      </c>
      <c r="N916" s="20" t="n">
        <v>8.09</v>
      </c>
      <c r="O916" s="21" t="str">
        <f aca="false">IF(R916="","",ROUND(R916*(1-Premissas!$B$4),4))</f>
        <v/>
      </c>
      <c r="P916" s="22"/>
      <c r="Q916" s="22"/>
      <c r="R916" s="23"/>
      <c r="S916" s="24" t="n">
        <v>1401</v>
      </c>
      <c r="T916" s="24" t="n">
        <v>60</v>
      </c>
      <c r="U916" s="25"/>
      <c r="V916" s="19" t="n">
        <f aca="false">IF(COUNT(N916:Q916)=0,"",MIN(N916:Q916))</f>
        <v>8.09</v>
      </c>
      <c r="W916" s="16" t="str">
        <f aca="false">IF(V916="","",INDEX($N$4:$Q$4,MATCH(V916,N916:Q916,0)))</f>
        <v>DIMEC</v>
      </c>
      <c r="X916" s="19" t="str">
        <f aca="false">IF(COUNT(N916:Q916)&lt;2,"",SMALL(N916:Q916,2))</f>
        <v/>
      </c>
      <c r="Y916" s="26" t="n">
        <f aca="false">IF(OR(V916="",M916=0),"",V916/M916-1)</f>
        <v>0</v>
      </c>
      <c r="Z916" s="26" t="n">
        <f aca="false">IF(OR(V916="",L916=""),"",V916/(L916*E916)-1)</f>
        <v>0</v>
      </c>
      <c r="AA916" s="16" t="str">
        <f aca="false">IF(V916="","SEM OFERTA",IF(OR(Y916&gt;Premissas!$B$11,Y916&lt;Premissas!$B$12),"VERIFICAR - UNIDADE/EMBALAGEM",IF(Y916&gt;Premissas!$B$6,"NÃO COMPRAR - REAJUSTE &gt;5%","COMPRAR")))</f>
        <v>COMPRAR</v>
      </c>
      <c r="AB916" s="18" t="n">
        <f aca="false">IF(W916="DIMEC",S916,IF(W916="MEDCENTRO",U916,""))</f>
        <v>1401</v>
      </c>
      <c r="AC916" s="18" t="n">
        <f aca="false">IF(AA916&lt;&gt;"COMPRAR",0,IF(AB916="",I916,MIN(I916,AB916)))</f>
        <v>6</v>
      </c>
      <c r="AD916" s="19" t="n">
        <f aca="false">IF(AC916&gt;0,AC916*V916,0)</f>
        <v>48.54</v>
      </c>
      <c r="AE916" s="19" t="n">
        <f aca="false">IF(AC916&gt;0,(M916-V916)*AC916,0)</f>
        <v>0</v>
      </c>
      <c r="AF916" s="16" t="str">
        <f aca="false">IF(AA916&lt;&gt;"COMPRAR","",IF(AB916="",IF(X916="","",IF(X916-V916&lt;0.01,"EMPATE TÉCNICO","")),IF(AB916&lt;I916,"ESTOQUE INSUFICIENTE",IF(X916="","",IF(X916-V916&lt;0.01,"EMPATE TÉCNICO","")))))</f>
        <v/>
      </c>
      <c r="AG916" s="16" t="s">
        <v>304</v>
      </c>
      <c r="AH916" s="16" t="s">
        <v>2106</v>
      </c>
    </row>
    <row r="917" customFormat="false" ht="15" hidden="false" customHeight="false" outlineLevel="0" collapsed="false">
      <c r="A917" s="16" t="s">
        <v>2938</v>
      </c>
      <c r="B917" s="17" t="s">
        <v>2939</v>
      </c>
      <c r="C917" s="16" t="s">
        <v>2940</v>
      </c>
      <c r="D917" s="16" t="s">
        <v>590</v>
      </c>
      <c r="E917" s="18" t="n">
        <v>1</v>
      </c>
      <c r="F917" s="16" t="s">
        <v>42</v>
      </c>
      <c r="G917" s="18" t="n">
        <v>6</v>
      </c>
      <c r="H917" s="16" t="n">
        <v>2.5</v>
      </c>
      <c r="I917" s="18" t="n">
        <v>1</v>
      </c>
      <c r="J917" s="19" t="n">
        <v>13.37</v>
      </c>
      <c r="K917" s="19" t="n">
        <v>13.37</v>
      </c>
      <c r="L917" s="19" t="n">
        <v>13.36</v>
      </c>
      <c r="M917" s="19" t="n">
        <f aca="false">IF(J917&gt;0,J917,K917)*E917</f>
        <v>13.37</v>
      </c>
      <c r="N917" s="20" t="n">
        <v>13.89</v>
      </c>
      <c r="O917" s="21" t="n">
        <f aca="false">IF(R917="","",ROUND(R917*(1-Premissas!$B$4),4))</f>
        <v>13.4425</v>
      </c>
      <c r="P917" s="22"/>
      <c r="Q917" s="22"/>
      <c r="R917" s="23" t="n">
        <v>14.15</v>
      </c>
      <c r="S917" s="24" t="n">
        <v>2737</v>
      </c>
      <c r="T917" s="24" t="n">
        <v>110</v>
      </c>
      <c r="U917" s="25" t="n">
        <v>1512</v>
      </c>
      <c r="V917" s="19" t="n">
        <f aca="false">IF(COUNT(N917:Q917)=0,"",MIN(N917:Q917))</f>
        <v>13.4425</v>
      </c>
      <c r="W917" s="16" t="str">
        <f aca="false">IF(V917="","",INDEX($N$4:$Q$4,MATCH(V917,N917:Q917,0)))</f>
        <v>MEDCENTRO</v>
      </c>
      <c r="X917" s="19" t="n">
        <f aca="false">IF(COUNT(N917:Q917)&lt;2,"",SMALL(N917:Q917,2))</f>
        <v>13.89</v>
      </c>
      <c r="Y917" s="26" t="n">
        <f aca="false">IF(OR(V917="",M917=0),"",V917/M917-1)</f>
        <v>0.00542258788332095</v>
      </c>
      <c r="Z917" s="26" t="n">
        <f aca="false">IF(OR(V917="",L917=""),"",V917/(L917*E917)-1)</f>
        <v>0.00617514970059885</v>
      </c>
      <c r="AA917" s="16" t="str">
        <f aca="false">IF(V917="","SEM OFERTA",IF(OR(Y917&gt;Premissas!$B$11,Y917&lt;Premissas!$B$12),"VERIFICAR - UNIDADE/EMBALAGEM",IF(Y917&gt;Premissas!$B$6,"NÃO COMPRAR - REAJUSTE &gt;5%","COMPRAR")))</f>
        <v>COMPRAR</v>
      </c>
      <c r="AB917" s="18" t="n">
        <f aca="false">IF(W917="DIMEC",S917,IF(W917="MEDCENTRO",U917,""))</f>
        <v>1512</v>
      </c>
      <c r="AC917" s="18" t="n">
        <f aca="false">IF(AA917&lt;&gt;"COMPRAR",0,IF(AB917="",I917,MIN(I917,AB917)))</f>
        <v>1</v>
      </c>
      <c r="AD917" s="19" t="n">
        <f aca="false">IF(AC917&gt;0,AC917*V917,0)</f>
        <v>13.4425</v>
      </c>
      <c r="AE917" s="19" t="n">
        <f aca="false">IF(AC917&gt;0,(M917-V917)*AC917,0)</f>
        <v>-0.0725000000000016</v>
      </c>
      <c r="AF917" s="16" t="str">
        <f aca="false">IF(AA917&lt;&gt;"COMPRAR","",IF(AB917="",IF(X917="","",IF(X917-V917&lt;0.01,"EMPATE TÉCNICO","")),IF(AB917&lt;I917,"ESTOQUE INSUFICIENTE",IF(X917="","",IF(X917-V917&lt;0.01,"EMPATE TÉCNICO","")))))</f>
        <v/>
      </c>
      <c r="AG917" s="16" t="s">
        <v>139</v>
      </c>
      <c r="AH917" s="16" t="s">
        <v>2106</v>
      </c>
    </row>
    <row r="918" customFormat="false" ht="15" hidden="false" customHeight="false" outlineLevel="0" collapsed="false">
      <c r="A918" s="16" t="s">
        <v>2941</v>
      </c>
      <c r="B918" s="17" t="s">
        <v>2942</v>
      </c>
      <c r="C918" s="16" t="s">
        <v>2943</v>
      </c>
      <c r="D918" s="16" t="s">
        <v>463</v>
      </c>
      <c r="E918" s="18" t="n">
        <v>1</v>
      </c>
      <c r="F918" s="16" t="s">
        <v>41</v>
      </c>
      <c r="G918" s="18" t="n">
        <v>57</v>
      </c>
      <c r="H918" s="16" t="n">
        <v>34</v>
      </c>
      <c r="I918" s="18" t="n">
        <v>31</v>
      </c>
      <c r="J918" s="19" t="n">
        <v>2.79</v>
      </c>
      <c r="K918" s="19" t="n">
        <v>2.79</v>
      </c>
      <c r="L918" s="19" t="n">
        <v>2.79</v>
      </c>
      <c r="M918" s="19" t="n">
        <f aca="false">IF(J918&gt;0,J918,K918)*E918</f>
        <v>2.79</v>
      </c>
      <c r="N918" s="20" t="n">
        <v>2.84</v>
      </c>
      <c r="O918" s="21" t="n">
        <f aca="false">IF(R918="","",ROUND(R918*(1-Premissas!$B$4),4))</f>
        <v>2.774</v>
      </c>
      <c r="P918" s="22"/>
      <c r="Q918" s="22"/>
      <c r="R918" s="23" t="n">
        <v>2.92</v>
      </c>
      <c r="S918" s="24" t="n">
        <v>9615</v>
      </c>
      <c r="T918" s="24" t="n">
        <v>200</v>
      </c>
      <c r="U918" s="25" t="n">
        <v>8525</v>
      </c>
      <c r="V918" s="19" t="n">
        <f aca="false">IF(COUNT(N918:Q918)=0,"",MIN(N918:Q918))</f>
        <v>2.774</v>
      </c>
      <c r="W918" s="16" t="str">
        <f aca="false">IF(V918="","",INDEX($N$4:$Q$4,MATCH(V918,N918:Q918,0)))</f>
        <v>MEDCENTRO</v>
      </c>
      <c r="X918" s="19" t="n">
        <f aca="false">IF(COUNT(N918:Q918)&lt;2,"",SMALL(N918:Q918,2))</f>
        <v>2.84</v>
      </c>
      <c r="Y918" s="26" t="n">
        <f aca="false">IF(OR(V918="",M918=0),"",V918/M918-1)</f>
        <v>-0.00573476702508957</v>
      </c>
      <c r="Z918" s="26" t="n">
        <f aca="false">IF(OR(V918="",L918=""),"",V918/(L918*E918)-1)</f>
        <v>-0.00573476702508957</v>
      </c>
      <c r="AA918" s="16" t="str">
        <f aca="false">IF(V918="","SEM OFERTA",IF(OR(Y918&gt;Premissas!$B$11,Y918&lt;Premissas!$B$12),"VERIFICAR - UNIDADE/EMBALAGEM",IF(Y918&gt;Premissas!$B$6,"NÃO COMPRAR - REAJUSTE &gt;5%","COMPRAR")))</f>
        <v>COMPRAR</v>
      </c>
      <c r="AB918" s="18" t="n">
        <f aca="false">IF(W918="DIMEC",S918,IF(W918="MEDCENTRO",U918,""))</f>
        <v>8525</v>
      </c>
      <c r="AC918" s="18" t="n">
        <f aca="false">IF(AA918&lt;&gt;"COMPRAR",0,IF(AB918="",I918,MIN(I918,AB918)))</f>
        <v>31</v>
      </c>
      <c r="AD918" s="19" t="n">
        <f aca="false">IF(AC918&gt;0,AC918*V918,0)</f>
        <v>85.994</v>
      </c>
      <c r="AE918" s="19" t="n">
        <f aca="false">IF(AC918&gt;0,(M918-V918)*AC918,0)</f>
        <v>0.496</v>
      </c>
      <c r="AF918" s="16" t="str">
        <f aca="false">IF(AA918&lt;&gt;"COMPRAR","",IF(AB918="",IF(X918="","",IF(X918-V918&lt;0.01,"EMPATE TÉCNICO","")),IF(AB918&lt;I918,"ESTOQUE INSUFICIENTE",IF(X918="","",IF(X918-V918&lt;0.01,"EMPATE TÉCNICO","")))))</f>
        <v/>
      </c>
      <c r="AG918" s="16" t="s">
        <v>304</v>
      </c>
      <c r="AH918" s="16" t="s">
        <v>2106</v>
      </c>
    </row>
    <row r="919" customFormat="false" ht="15" hidden="false" customHeight="false" outlineLevel="0" collapsed="false">
      <c r="A919" s="16" t="s">
        <v>2944</v>
      </c>
      <c r="B919" s="17" t="s">
        <v>2945</v>
      </c>
      <c r="C919" s="16" t="s">
        <v>2946</v>
      </c>
      <c r="D919" s="16" t="s">
        <v>463</v>
      </c>
      <c r="E919" s="18" t="n">
        <v>1</v>
      </c>
      <c r="F919" s="16" t="s">
        <v>42</v>
      </c>
      <c r="G919" s="18" t="n">
        <v>3</v>
      </c>
      <c r="H919" s="16" t="n">
        <v>2</v>
      </c>
      <c r="I919" s="18" t="n">
        <v>3</v>
      </c>
      <c r="J919" s="19" t="n">
        <v>6.14</v>
      </c>
      <c r="K919" s="19" t="n">
        <v>6.14</v>
      </c>
      <c r="L919" s="19" t="n">
        <v>6.14</v>
      </c>
      <c r="M919" s="19" t="n">
        <f aca="false">IF(J919&gt;0,J919,K919)*E919</f>
        <v>6.14</v>
      </c>
      <c r="N919" s="20" t="n">
        <v>6.37</v>
      </c>
      <c r="O919" s="21" t="n">
        <f aca="false">IF(R919="","",ROUND(R919*(1-Premissas!$B$4),4))</f>
        <v>6.403</v>
      </c>
      <c r="P919" s="22"/>
      <c r="Q919" s="22"/>
      <c r="R919" s="23" t="n">
        <v>6.74</v>
      </c>
      <c r="S919" s="24" t="n">
        <v>2135</v>
      </c>
      <c r="T919" s="24" t="n">
        <v>100</v>
      </c>
      <c r="U919" s="25" t="n">
        <v>1226</v>
      </c>
      <c r="V919" s="19" t="n">
        <f aca="false">IF(COUNT(N919:Q919)=0,"",MIN(N919:Q919))</f>
        <v>6.37</v>
      </c>
      <c r="W919" s="16" t="str">
        <f aca="false">IF(V919="","",INDEX($N$4:$Q$4,MATCH(V919,N919:Q919,0)))</f>
        <v>DIMEC</v>
      </c>
      <c r="X919" s="19" t="n">
        <f aca="false">IF(COUNT(N919:Q919)&lt;2,"",SMALL(N919:Q919,2))</f>
        <v>6.403</v>
      </c>
      <c r="Y919" s="26" t="n">
        <f aca="false">IF(OR(V919="",M919=0),"",V919/M919-1)</f>
        <v>0.0374592833876222</v>
      </c>
      <c r="Z919" s="26" t="n">
        <f aca="false">IF(OR(V919="",L919=""),"",V919/(L919*E919)-1)</f>
        <v>0.0374592833876222</v>
      </c>
      <c r="AA919" s="16" t="str">
        <f aca="false">IF(V919="","SEM OFERTA",IF(OR(Y919&gt;Premissas!$B$11,Y919&lt;Premissas!$B$12),"VERIFICAR - UNIDADE/EMBALAGEM",IF(Y919&gt;Premissas!$B$6,"NÃO COMPRAR - REAJUSTE &gt;5%","COMPRAR")))</f>
        <v>COMPRAR</v>
      </c>
      <c r="AB919" s="18" t="n">
        <f aca="false">IF(W919="DIMEC",S919,IF(W919="MEDCENTRO",U919,""))</f>
        <v>2135</v>
      </c>
      <c r="AC919" s="18" t="n">
        <f aca="false">IF(AA919&lt;&gt;"COMPRAR",0,IF(AB919="",I919,MIN(I919,AB919)))</f>
        <v>3</v>
      </c>
      <c r="AD919" s="19" t="n">
        <f aca="false">IF(AC919&gt;0,AC919*V919,0)</f>
        <v>19.11</v>
      </c>
      <c r="AE919" s="19" t="n">
        <f aca="false">IF(AC919&gt;0,(M919-V919)*AC919,0)</f>
        <v>-0.690000000000001</v>
      </c>
      <c r="AF919" s="16" t="str">
        <f aca="false">IF(AA919&lt;&gt;"COMPRAR","",IF(AB919="",IF(X919="","",IF(X919-V919&lt;0.01,"EMPATE TÉCNICO","")),IF(AB919&lt;I919,"ESTOQUE INSUFICIENTE",IF(X919="","",IF(X919-V919&lt;0.01,"EMPATE TÉCNICO","")))))</f>
        <v/>
      </c>
      <c r="AG919" s="16" t="s">
        <v>304</v>
      </c>
      <c r="AH919" s="16" t="s">
        <v>2106</v>
      </c>
    </row>
    <row r="920" customFormat="false" ht="15" hidden="false" customHeight="false" outlineLevel="0" collapsed="false">
      <c r="A920" s="16" t="s">
        <v>2947</v>
      </c>
      <c r="B920" s="17" t="s">
        <v>2948</v>
      </c>
      <c r="C920" s="16" t="s">
        <v>2949</v>
      </c>
      <c r="D920" s="16" t="s">
        <v>297</v>
      </c>
      <c r="E920" s="18" t="n">
        <v>1</v>
      </c>
      <c r="F920" s="16" t="s">
        <v>41</v>
      </c>
      <c r="G920" s="18" t="n">
        <v>11</v>
      </c>
      <c r="H920" s="16" t="n">
        <v>7.3</v>
      </c>
      <c r="I920" s="18" t="n">
        <v>8</v>
      </c>
      <c r="J920" s="19" t="n">
        <v>4.31</v>
      </c>
      <c r="K920" s="19" t="n">
        <v>4.31</v>
      </c>
      <c r="L920" s="19" t="n">
        <v>4.31</v>
      </c>
      <c r="M920" s="19" t="n">
        <f aca="false">IF(J920&gt;0,J920,K920)*E920</f>
        <v>4.31</v>
      </c>
      <c r="N920" s="20" t="n">
        <v>4.31</v>
      </c>
      <c r="O920" s="21" t="n">
        <f aca="false">IF(R920="","",ROUND(R920*(1-Premissas!$B$4),4))</f>
        <v>4.3795</v>
      </c>
      <c r="P920" s="22"/>
      <c r="Q920" s="22"/>
      <c r="R920" s="23" t="n">
        <v>4.61</v>
      </c>
      <c r="S920" s="24" t="n">
        <v>1995</v>
      </c>
      <c r="T920" s="24" t="n">
        <v>144</v>
      </c>
      <c r="U920" s="25" t="n">
        <v>225</v>
      </c>
      <c r="V920" s="19" t="n">
        <f aca="false">IF(COUNT(N920:Q920)=0,"",MIN(N920:Q920))</f>
        <v>4.31</v>
      </c>
      <c r="W920" s="16" t="str">
        <f aca="false">IF(V920="","",INDEX($N$4:$Q$4,MATCH(V920,N920:Q920,0)))</f>
        <v>DIMEC</v>
      </c>
      <c r="X920" s="19" t="n">
        <f aca="false">IF(COUNT(N920:Q920)&lt;2,"",SMALL(N920:Q920,2))</f>
        <v>4.3795</v>
      </c>
      <c r="Y920" s="26" t="n">
        <f aca="false">IF(OR(V920="",M920=0),"",V920/M920-1)</f>
        <v>0</v>
      </c>
      <c r="Z920" s="26" t="n">
        <f aca="false">IF(OR(V920="",L920=""),"",V920/(L920*E920)-1)</f>
        <v>0</v>
      </c>
      <c r="AA920" s="16" t="str">
        <f aca="false">IF(V920="","SEM OFERTA",IF(OR(Y920&gt;Premissas!$B$11,Y920&lt;Premissas!$B$12),"VERIFICAR - UNIDADE/EMBALAGEM",IF(Y920&gt;Premissas!$B$6,"NÃO COMPRAR - REAJUSTE &gt;5%","COMPRAR")))</f>
        <v>COMPRAR</v>
      </c>
      <c r="AB920" s="18" t="n">
        <f aca="false">IF(W920="DIMEC",S920,IF(W920="MEDCENTRO",U920,""))</f>
        <v>1995</v>
      </c>
      <c r="AC920" s="18" t="n">
        <f aca="false">IF(AA920&lt;&gt;"COMPRAR",0,IF(AB920="",I920,MIN(I920,AB920)))</f>
        <v>8</v>
      </c>
      <c r="AD920" s="19" t="n">
        <f aca="false">IF(AC920&gt;0,AC920*V920,0)</f>
        <v>34.48</v>
      </c>
      <c r="AE920" s="19" t="n">
        <f aca="false">IF(AC920&gt;0,(M920-V920)*AC920,0)</f>
        <v>0</v>
      </c>
      <c r="AF920" s="16" t="str">
        <f aca="false">IF(AA920&lt;&gt;"COMPRAR","",IF(AB920="",IF(X920="","",IF(X920-V920&lt;0.01,"EMPATE TÉCNICO","")),IF(AB920&lt;I920,"ESTOQUE INSUFICIENTE",IF(X920="","",IF(X920-V920&lt;0.01,"EMPATE TÉCNICO","")))))</f>
        <v/>
      </c>
      <c r="AG920" s="16" t="s">
        <v>304</v>
      </c>
      <c r="AH920" s="16" t="s">
        <v>2106</v>
      </c>
    </row>
    <row r="921" customFormat="false" ht="15" hidden="false" customHeight="false" outlineLevel="0" collapsed="false">
      <c r="A921" s="16" t="s">
        <v>2950</v>
      </c>
      <c r="B921" s="17" t="s">
        <v>2951</v>
      </c>
      <c r="C921" s="16" t="s">
        <v>2952</v>
      </c>
      <c r="D921" s="16" t="s">
        <v>297</v>
      </c>
      <c r="E921" s="18" t="n">
        <v>1</v>
      </c>
      <c r="F921" s="16" t="s">
        <v>42</v>
      </c>
      <c r="G921" s="18" t="n">
        <v>7</v>
      </c>
      <c r="H921" s="16" t="n">
        <v>4.3</v>
      </c>
      <c r="I921" s="18" t="n">
        <v>5</v>
      </c>
      <c r="J921" s="19" t="n">
        <v>3.99</v>
      </c>
      <c r="K921" s="19" t="n">
        <v>3.99</v>
      </c>
      <c r="L921" s="19" t="n">
        <v>3.99</v>
      </c>
      <c r="M921" s="19" t="n">
        <f aca="false">IF(J921&gt;0,J921,K921)*E921</f>
        <v>3.99</v>
      </c>
      <c r="N921" s="20" t="n">
        <v>4.8</v>
      </c>
      <c r="O921" s="21" t="n">
        <f aca="false">IF(R921="","",ROUND(R921*(1-Premissas!$B$4),4))</f>
        <v>4.693</v>
      </c>
      <c r="P921" s="22"/>
      <c r="Q921" s="22"/>
      <c r="R921" s="23" t="n">
        <v>4.94</v>
      </c>
      <c r="S921" s="24" t="n">
        <v>599</v>
      </c>
      <c r="T921" s="24" t="n">
        <v>144</v>
      </c>
      <c r="U921" s="25" t="n">
        <v>123</v>
      </c>
      <c r="V921" s="19" t="n">
        <f aca="false">IF(COUNT(N921:Q921)=0,"",MIN(N921:Q921))</f>
        <v>4.693</v>
      </c>
      <c r="W921" s="16" t="str">
        <f aca="false">IF(V921="","",INDEX($N$4:$Q$4,MATCH(V921,N921:Q921,0)))</f>
        <v>MEDCENTRO</v>
      </c>
      <c r="X921" s="19" t="n">
        <f aca="false">IF(COUNT(N921:Q921)&lt;2,"",SMALL(N921:Q921,2))</f>
        <v>4.8</v>
      </c>
      <c r="Y921" s="26" t="n">
        <f aca="false">IF(OR(V921="",M921=0),"",V921/M921-1)</f>
        <v>0.176190476190476</v>
      </c>
      <c r="Z921" s="26" t="n">
        <f aca="false">IF(OR(V921="",L921=""),"",V921/(L921*E921)-1)</f>
        <v>0.176190476190476</v>
      </c>
      <c r="AA921" s="16" t="str">
        <f aca="false">IF(V921="","SEM OFERTA",IF(OR(Y921&gt;Premissas!$B$11,Y921&lt;Premissas!$B$12),"VERIFICAR - UNIDADE/EMBALAGEM",IF(Y921&gt;Premissas!$B$6,"NÃO COMPRAR - REAJUSTE &gt;5%","COMPRAR")))</f>
        <v>NÃO COMPRAR - REAJUSTE &gt;5%</v>
      </c>
      <c r="AB921" s="18" t="n">
        <f aca="false">IF(W921="DIMEC",S921,IF(W921="MEDCENTRO",U921,""))</f>
        <v>123</v>
      </c>
      <c r="AC921" s="18" t="n">
        <f aca="false">IF(AA921&lt;&gt;"COMPRAR",0,IF(AB921="",I921,MIN(I921,AB921)))</f>
        <v>0</v>
      </c>
      <c r="AD921" s="19" t="n">
        <f aca="false">IF(AC921&gt;0,AC921*V921,0)</f>
        <v>0</v>
      </c>
      <c r="AE921" s="19" t="n">
        <f aca="false">IF(AC921&gt;0,(M921-V921)*AC921,0)</f>
        <v>0</v>
      </c>
      <c r="AF921" s="16" t="str">
        <f aca="false">IF(AA921&lt;&gt;"COMPRAR","",IF(AB921="",IF(X921="","",IF(X921-V921&lt;0.01,"EMPATE TÉCNICO","")),IF(AB921&lt;I921,"ESTOQUE INSUFICIENTE",IF(X921="","",IF(X921-V921&lt;0.01,"EMPATE TÉCNICO","")))))</f>
        <v/>
      </c>
      <c r="AG921" s="16" t="s">
        <v>304</v>
      </c>
      <c r="AH921" s="16" t="s">
        <v>2106</v>
      </c>
    </row>
    <row r="922" customFormat="false" ht="15" hidden="false" customHeight="false" outlineLevel="0" collapsed="false">
      <c r="A922" s="16" t="s">
        <v>2953</v>
      </c>
      <c r="B922" s="17" t="s">
        <v>2954</v>
      </c>
      <c r="C922" s="16" t="s">
        <v>2955</v>
      </c>
      <c r="D922" s="16" t="s">
        <v>1089</v>
      </c>
      <c r="E922" s="18" t="n">
        <v>1</v>
      </c>
      <c r="F922" s="16" t="s">
        <v>41</v>
      </c>
      <c r="G922" s="18" t="n">
        <v>14</v>
      </c>
      <c r="H922" s="16" t="n">
        <v>9.8</v>
      </c>
      <c r="I922" s="18" t="n">
        <v>12</v>
      </c>
      <c r="J922" s="19" t="n">
        <v>14.98</v>
      </c>
      <c r="K922" s="19" t="n">
        <v>14.98</v>
      </c>
      <c r="L922" s="19" t="n">
        <v>14.98</v>
      </c>
      <c r="M922" s="19" t="n">
        <f aca="false">IF(J922&gt;0,J922,K922)*E922</f>
        <v>14.98</v>
      </c>
      <c r="N922" s="20" t="n">
        <v>17.98</v>
      </c>
      <c r="O922" s="21" t="str">
        <f aca="false">IF(R922="","",ROUND(R922*(1-Premissas!$B$4),4))</f>
        <v/>
      </c>
      <c r="P922" s="22"/>
      <c r="Q922" s="22"/>
      <c r="R922" s="23"/>
      <c r="S922" s="24" t="n">
        <v>9</v>
      </c>
      <c r="T922" s="24" t="n">
        <v>24</v>
      </c>
      <c r="U922" s="25"/>
      <c r="V922" s="19" t="n">
        <f aca="false">IF(COUNT(N922:Q922)=0,"",MIN(N922:Q922))</f>
        <v>17.98</v>
      </c>
      <c r="W922" s="16" t="str">
        <f aca="false">IF(V922="","",INDEX($N$4:$Q$4,MATCH(V922,N922:Q922,0)))</f>
        <v>DIMEC</v>
      </c>
      <c r="X922" s="19" t="str">
        <f aca="false">IF(COUNT(N922:Q922)&lt;2,"",SMALL(N922:Q922,2))</f>
        <v/>
      </c>
      <c r="Y922" s="26" t="n">
        <f aca="false">IF(OR(V922="",M922=0),"",V922/M922-1)</f>
        <v>0.200267022696929</v>
      </c>
      <c r="Z922" s="26" t="n">
        <f aca="false">IF(OR(V922="",L922=""),"",V922/(L922*E922)-1)</f>
        <v>0.200267022696929</v>
      </c>
      <c r="AA922" s="16" t="str">
        <f aca="false">IF(V922="","SEM OFERTA",IF(OR(Y922&gt;Premissas!$B$11,Y922&lt;Premissas!$B$12),"VERIFICAR - UNIDADE/EMBALAGEM",IF(Y922&gt;Premissas!$B$6,"NÃO COMPRAR - REAJUSTE &gt;5%","COMPRAR")))</f>
        <v>NÃO COMPRAR - REAJUSTE &gt;5%</v>
      </c>
      <c r="AB922" s="18" t="n">
        <f aca="false">IF(W922="DIMEC",S922,IF(W922="MEDCENTRO",U922,""))</f>
        <v>9</v>
      </c>
      <c r="AC922" s="18" t="n">
        <f aca="false">IF(AA922&lt;&gt;"COMPRAR",0,IF(AB922="",I922,MIN(I922,AB922)))</f>
        <v>0</v>
      </c>
      <c r="AD922" s="19" t="n">
        <f aca="false">IF(AC922&gt;0,AC922*V922,0)</f>
        <v>0</v>
      </c>
      <c r="AE922" s="19" t="n">
        <f aca="false">IF(AC922&gt;0,(M922-V922)*AC922,0)</f>
        <v>0</v>
      </c>
      <c r="AF922" s="16" t="str">
        <f aca="false">IF(AA922&lt;&gt;"COMPRAR","",IF(AB922="",IF(X922="","",IF(X922-V922&lt;0.01,"EMPATE TÉCNICO","")),IF(AB922&lt;I922,"ESTOQUE INSUFICIENTE",IF(X922="","",IF(X922-V922&lt;0.01,"EMPATE TÉCNICO","")))))</f>
        <v/>
      </c>
      <c r="AG922" s="16" t="s">
        <v>490</v>
      </c>
      <c r="AH922" s="16" t="s">
        <v>2106</v>
      </c>
    </row>
    <row r="923" customFormat="false" ht="15" hidden="false" customHeight="false" outlineLevel="0" collapsed="false">
      <c r="A923" s="16" t="s">
        <v>2956</v>
      </c>
      <c r="B923" s="17" t="s">
        <v>2957</v>
      </c>
      <c r="C923" s="16" t="s">
        <v>2958</v>
      </c>
      <c r="D923" s="16" t="s">
        <v>481</v>
      </c>
      <c r="E923" s="18" t="n">
        <v>1</v>
      </c>
      <c r="F923" s="16" t="s">
        <v>41</v>
      </c>
      <c r="G923" s="18" t="n">
        <v>18</v>
      </c>
      <c r="H923" s="16" t="n">
        <v>22.5</v>
      </c>
      <c r="I923" s="18" t="n">
        <v>40</v>
      </c>
      <c r="J923" s="19" t="n">
        <v>14.1</v>
      </c>
      <c r="K923" s="19" t="n">
        <v>14.1</v>
      </c>
      <c r="L923" s="19" t="n">
        <v>14.1</v>
      </c>
      <c r="M923" s="19" t="n">
        <f aca="false">IF(J923&gt;0,J923,K923)*E923</f>
        <v>14.1</v>
      </c>
      <c r="N923" s="20" t="n">
        <v>15.85</v>
      </c>
      <c r="O923" s="21" t="n">
        <f aca="false">IF(R923="","",ROUND(R923*(1-Premissas!$B$4),4))</f>
        <v>14.782</v>
      </c>
      <c r="P923" s="22"/>
      <c r="Q923" s="22"/>
      <c r="R923" s="23" t="n">
        <v>15.56</v>
      </c>
      <c r="S923" s="24" t="n">
        <v>1192</v>
      </c>
      <c r="T923" s="24" t="n">
        <v>60</v>
      </c>
      <c r="U923" s="25" t="n">
        <v>980</v>
      </c>
      <c r="V923" s="19" t="n">
        <f aca="false">IF(COUNT(N923:Q923)=0,"",MIN(N923:Q923))</f>
        <v>14.782</v>
      </c>
      <c r="W923" s="16" t="str">
        <f aca="false">IF(V923="","",INDEX($N$4:$Q$4,MATCH(V923,N923:Q923,0)))</f>
        <v>MEDCENTRO</v>
      </c>
      <c r="X923" s="19" t="n">
        <f aca="false">IF(COUNT(N923:Q923)&lt;2,"",SMALL(N923:Q923,2))</f>
        <v>15.85</v>
      </c>
      <c r="Y923" s="26" t="n">
        <f aca="false">IF(OR(V923="",M923=0),"",V923/M923-1)</f>
        <v>0.0483687943262412</v>
      </c>
      <c r="Z923" s="26" t="n">
        <f aca="false">IF(OR(V923="",L923=""),"",V923/(L923*E923)-1)</f>
        <v>0.0483687943262412</v>
      </c>
      <c r="AA923" s="16" t="str">
        <f aca="false">IF(V923="","SEM OFERTA",IF(OR(Y923&gt;Premissas!$B$11,Y923&lt;Premissas!$B$12),"VERIFICAR - UNIDADE/EMBALAGEM",IF(Y923&gt;Premissas!$B$6,"NÃO COMPRAR - REAJUSTE &gt;5%","COMPRAR")))</f>
        <v>COMPRAR</v>
      </c>
      <c r="AB923" s="18" t="n">
        <f aca="false">IF(W923="DIMEC",S923,IF(W923="MEDCENTRO",U923,""))</f>
        <v>980</v>
      </c>
      <c r="AC923" s="18" t="n">
        <f aca="false">IF(AA923&lt;&gt;"COMPRAR",0,IF(AB923="",I923,MIN(I923,AB923)))</f>
        <v>40</v>
      </c>
      <c r="AD923" s="19" t="n">
        <f aca="false">IF(AC923&gt;0,AC923*V923,0)</f>
        <v>591.28</v>
      </c>
      <c r="AE923" s="19" t="n">
        <f aca="false">IF(AC923&gt;0,(M923-V923)*AC923,0)</f>
        <v>-27.28</v>
      </c>
      <c r="AF923" s="16" t="str">
        <f aca="false">IF(AA923&lt;&gt;"COMPRAR","",IF(AB923="",IF(X923="","",IF(X923-V923&lt;0.01,"EMPATE TÉCNICO","")),IF(AB923&lt;I923,"ESTOQUE INSUFICIENTE",IF(X923="","",IF(X923-V923&lt;0.01,"EMPATE TÉCNICO","")))))</f>
        <v/>
      </c>
      <c r="AG923" s="16" t="s">
        <v>490</v>
      </c>
      <c r="AH923" s="16" t="s">
        <v>2106</v>
      </c>
    </row>
    <row r="924" customFormat="false" ht="15" hidden="false" customHeight="false" outlineLevel="0" collapsed="false">
      <c r="A924" s="16" t="s">
        <v>2959</v>
      </c>
      <c r="B924" s="17" t="s">
        <v>2960</v>
      </c>
      <c r="C924" s="16" t="s">
        <v>2961</v>
      </c>
      <c r="D924" s="16" t="s">
        <v>481</v>
      </c>
      <c r="E924" s="18" t="n">
        <v>1</v>
      </c>
      <c r="F924" s="16" t="s">
        <v>42</v>
      </c>
      <c r="G924" s="18" t="n">
        <v>8</v>
      </c>
      <c r="H924" s="16" t="n">
        <v>4.3</v>
      </c>
      <c r="I924" s="18" t="n">
        <v>4</v>
      </c>
      <c r="J924" s="19" t="n">
        <v>6.27</v>
      </c>
      <c r="K924" s="19" t="n">
        <v>6.27</v>
      </c>
      <c r="L924" s="19" t="n">
        <v>6.27</v>
      </c>
      <c r="M924" s="19" t="n">
        <f aca="false">IF(J924&gt;0,J924,K924)*E924</f>
        <v>6.27</v>
      </c>
      <c r="N924" s="20" t="n">
        <v>6.88</v>
      </c>
      <c r="O924" s="21" t="n">
        <f aca="false">IF(R924="","",ROUND(R924*(1-Premissas!$B$4),4))</f>
        <v>6.517</v>
      </c>
      <c r="P924" s="22"/>
      <c r="Q924" s="22"/>
      <c r="R924" s="23" t="n">
        <v>6.86</v>
      </c>
      <c r="S924" s="24" t="n">
        <v>707</v>
      </c>
      <c r="T924" s="24" t="n">
        <v>60</v>
      </c>
      <c r="U924" s="25" t="n">
        <v>518</v>
      </c>
      <c r="V924" s="19" t="n">
        <f aca="false">IF(COUNT(N924:Q924)=0,"",MIN(N924:Q924))</f>
        <v>6.517</v>
      </c>
      <c r="W924" s="16" t="str">
        <f aca="false">IF(V924="","",INDEX($N$4:$Q$4,MATCH(V924,N924:Q924,0)))</f>
        <v>MEDCENTRO</v>
      </c>
      <c r="X924" s="19" t="n">
        <f aca="false">IF(COUNT(N924:Q924)&lt;2,"",SMALL(N924:Q924,2))</f>
        <v>6.88</v>
      </c>
      <c r="Y924" s="26" t="n">
        <f aca="false">IF(OR(V924="",M924=0),"",V924/M924-1)</f>
        <v>0.0393939393939395</v>
      </c>
      <c r="Z924" s="26" t="n">
        <f aca="false">IF(OR(V924="",L924=""),"",V924/(L924*E924)-1)</f>
        <v>0.0393939393939395</v>
      </c>
      <c r="AA924" s="16" t="str">
        <f aca="false">IF(V924="","SEM OFERTA",IF(OR(Y924&gt;Premissas!$B$11,Y924&lt;Premissas!$B$12),"VERIFICAR - UNIDADE/EMBALAGEM",IF(Y924&gt;Premissas!$B$6,"NÃO COMPRAR - REAJUSTE &gt;5%","COMPRAR")))</f>
        <v>COMPRAR</v>
      </c>
      <c r="AB924" s="18" t="n">
        <f aca="false">IF(W924="DIMEC",S924,IF(W924="MEDCENTRO",U924,""))</f>
        <v>518</v>
      </c>
      <c r="AC924" s="18" t="n">
        <f aca="false">IF(AA924&lt;&gt;"COMPRAR",0,IF(AB924="",I924,MIN(I924,AB924)))</f>
        <v>4</v>
      </c>
      <c r="AD924" s="19" t="n">
        <f aca="false">IF(AC924&gt;0,AC924*V924,0)</f>
        <v>26.068</v>
      </c>
      <c r="AE924" s="19" t="n">
        <f aca="false">IF(AC924&gt;0,(M924-V924)*AC924,0)</f>
        <v>-0.988000000000003</v>
      </c>
      <c r="AF924" s="16" t="str">
        <f aca="false">IF(AA924&lt;&gt;"COMPRAR","",IF(AB924="",IF(X924="","",IF(X924-V924&lt;0.01,"EMPATE TÉCNICO","")),IF(AB924&lt;I924,"ESTOQUE INSUFICIENTE",IF(X924="","",IF(X924-V924&lt;0.01,"EMPATE TÉCNICO","")))))</f>
        <v/>
      </c>
      <c r="AG924" s="16" t="s">
        <v>888</v>
      </c>
      <c r="AH924" s="16" t="s">
        <v>2106</v>
      </c>
    </row>
    <row r="925" customFormat="false" ht="15" hidden="false" customHeight="false" outlineLevel="0" collapsed="false">
      <c r="A925" s="16" t="s">
        <v>2962</v>
      </c>
      <c r="B925" s="17" t="s">
        <v>2963</v>
      </c>
      <c r="C925" s="16" t="s">
        <v>2964</v>
      </c>
      <c r="D925" s="16" t="s">
        <v>519</v>
      </c>
      <c r="E925" s="18" t="n">
        <v>10</v>
      </c>
      <c r="F925" s="16" t="s">
        <v>42</v>
      </c>
      <c r="G925" s="18" t="n">
        <v>9</v>
      </c>
      <c r="H925" s="16" t="n">
        <v>23.6</v>
      </c>
      <c r="I925" s="18" t="n">
        <v>6</v>
      </c>
      <c r="J925" s="19" t="n">
        <v>1.4775</v>
      </c>
      <c r="K925" s="19" t="n">
        <v>1.4775</v>
      </c>
      <c r="L925" s="19" t="n">
        <v>1.4775</v>
      </c>
      <c r="M925" s="19" t="n">
        <f aca="false">IF(J925&gt;0,J925,K925)*E925</f>
        <v>14.775</v>
      </c>
      <c r="N925" s="20" t="n">
        <v>26.98</v>
      </c>
      <c r="O925" s="21" t="n">
        <f aca="false">IF(R925="","",ROUND(R925*(1-Premissas!$B$4),4))</f>
        <v>25.859</v>
      </c>
      <c r="P925" s="22"/>
      <c r="Q925" s="22"/>
      <c r="R925" s="23" t="n">
        <v>27.22</v>
      </c>
      <c r="S925" s="24" t="n">
        <v>466</v>
      </c>
      <c r="T925" s="24" t="n">
        <v>16</v>
      </c>
      <c r="U925" s="25" t="n">
        <v>1</v>
      </c>
      <c r="V925" s="19" t="n">
        <f aca="false">IF(COUNT(N925:Q925)=0,"",MIN(N925:Q925))</f>
        <v>25.859</v>
      </c>
      <c r="W925" s="16" t="str">
        <f aca="false">IF(V925="","",INDEX($N$4:$Q$4,MATCH(V925,N925:Q925,0)))</f>
        <v>MEDCENTRO</v>
      </c>
      <c r="X925" s="19" t="n">
        <f aca="false">IF(COUNT(N925:Q925)&lt;2,"",SMALL(N925:Q925,2))</f>
        <v>26.98</v>
      </c>
      <c r="Y925" s="26" t="n">
        <f aca="false">IF(OR(V925="",M925=0),"",V925/M925-1)</f>
        <v>0.750186125211506</v>
      </c>
      <c r="Z925" s="26" t="n">
        <f aca="false">IF(OR(V925="",L925=""),"",V925/(L925*E925)-1)</f>
        <v>0.750186125211506</v>
      </c>
      <c r="AA925" s="16" t="str">
        <f aca="false">IF(V925="","SEM OFERTA",IF(OR(Y925&gt;Premissas!$B$11,Y925&lt;Premissas!$B$12),"VERIFICAR - UNIDADE/EMBALAGEM",IF(Y925&gt;Premissas!$B$6,"NÃO COMPRAR - REAJUSTE &gt;5%","COMPRAR")))</f>
        <v>NÃO COMPRAR - REAJUSTE &gt;5%</v>
      </c>
      <c r="AB925" s="18" t="n">
        <f aca="false">IF(W925="DIMEC",S925,IF(W925="MEDCENTRO",U925,""))</f>
        <v>1</v>
      </c>
      <c r="AC925" s="18" t="n">
        <f aca="false">IF(AA925&lt;&gt;"COMPRAR",0,IF(AB925="",I925,MIN(I925,AB925)))</f>
        <v>0</v>
      </c>
      <c r="AD925" s="19" t="n">
        <f aca="false">IF(AC925&gt;0,AC925*V925,0)</f>
        <v>0</v>
      </c>
      <c r="AE925" s="19" t="n">
        <f aca="false">IF(AC925&gt;0,(M925-V925)*AC925,0)</f>
        <v>0</v>
      </c>
      <c r="AF925" s="16" t="str">
        <f aca="false">IF(AA925&lt;&gt;"COMPRAR","",IF(AB925="",IF(X925="","",IF(X925-V925&lt;0.01,"EMPATE TÉCNICO","")),IF(AB925&lt;I925,"ESTOQUE INSUFICIENTE",IF(X925="","",IF(X925-V925&lt;0.01,"EMPATE TÉCNICO","")))))</f>
        <v/>
      </c>
      <c r="AG925" s="16" t="s">
        <v>919</v>
      </c>
      <c r="AH925" s="16" t="s">
        <v>2106</v>
      </c>
    </row>
    <row r="926" customFormat="false" ht="15" hidden="false" customHeight="false" outlineLevel="0" collapsed="false">
      <c r="A926" s="16" t="s">
        <v>2965</v>
      </c>
      <c r="B926" s="17" t="s">
        <v>2966</v>
      </c>
      <c r="C926" s="16" t="s">
        <v>2967</v>
      </c>
      <c r="D926" s="16"/>
      <c r="E926" s="18" t="n">
        <v>1</v>
      </c>
      <c r="F926" s="16" t="s">
        <v>43</v>
      </c>
      <c r="G926" s="18" t="n">
        <v>0</v>
      </c>
      <c r="H926" s="16" t="n">
        <v>0.3</v>
      </c>
      <c r="I926" s="18" t="n">
        <v>1</v>
      </c>
      <c r="J926" s="19" t="n">
        <v>4.36</v>
      </c>
      <c r="K926" s="19" t="n">
        <v>4.36</v>
      </c>
      <c r="L926" s="19" t="n">
        <v>4.36</v>
      </c>
      <c r="M926" s="19" t="n">
        <f aca="false">IF(J926&gt;0,J926,K926)*E926</f>
        <v>4.36</v>
      </c>
      <c r="N926" s="20" t="n">
        <v>5.57</v>
      </c>
      <c r="O926" s="21" t="n">
        <f aca="false">IF(R926="","",ROUND(R926*(1-Premissas!$B$4),4))</f>
        <v>5.1965</v>
      </c>
      <c r="P926" s="22"/>
      <c r="Q926" s="22"/>
      <c r="R926" s="23" t="n">
        <v>5.47</v>
      </c>
      <c r="S926" s="24" t="n">
        <v>72</v>
      </c>
      <c r="T926" s="24" t="n">
        <v>72</v>
      </c>
      <c r="U926" s="25" t="n">
        <v>167</v>
      </c>
      <c r="V926" s="19" t="n">
        <f aca="false">IF(COUNT(N926:Q926)=0,"",MIN(N926:Q926))</f>
        <v>5.1965</v>
      </c>
      <c r="W926" s="16" t="str">
        <f aca="false">IF(V926="","",INDEX($N$4:$Q$4,MATCH(V926,N926:Q926,0)))</f>
        <v>MEDCENTRO</v>
      </c>
      <c r="X926" s="19" t="n">
        <f aca="false">IF(COUNT(N926:Q926)&lt;2,"",SMALL(N926:Q926,2))</f>
        <v>5.57</v>
      </c>
      <c r="Y926" s="26" t="n">
        <f aca="false">IF(OR(V926="",M926=0),"",V926/M926-1)</f>
        <v>0.191857798165138</v>
      </c>
      <c r="Z926" s="26" t="n">
        <f aca="false">IF(OR(V926="",L926=""),"",V926/(L926*E926)-1)</f>
        <v>0.191857798165138</v>
      </c>
      <c r="AA926" s="16" t="str">
        <f aca="false">IF(V926="","SEM OFERTA",IF(OR(Y926&gt;Premissas!$B$11,Y926&lt;Premissas!$B$12),"VERIFICAR - UNIDADE/EMBALAGEM",IF(Y926&gt;Premissas!$B$6,"NÃO COMPRAR - REAJUSTE &gt;5%","COMPRAR")))</f>
        <v>NÃO COMPRAR - REAJUSTE &gt;5%</v>
      </c>
      <c r="AB926" s="18" t="n">
        <f aca="false">IF(W926="DIMEC",S926,IF(W926="MEDCENTRO",U926,""))</f>
        <v>167</v>
      </c>
      <c r="AC926" s="18" t="n">
        <f aca="false">IF(AA926&lt;&gt;"COMPRAR",0,IF(AB926="",I926,MIN(I926,AB926)))</f>
        <v>0</v>
      </c>
      <c r="AD926" s="19" t="n">
        <f aca="false">IF(AC926&gt;0,AC926*V926,0)</f>
        <v>0</v>
      </c>
      <c r="AE926" s="19" t="n">
        <f aca="false">IF(AC926&gt;0,(M926-V926)*AC926,0)</f>
        <v>0</v>
      </c>
      <c r="AF926" s="16" t="str">
        <f aca="false">IF(AA926&lt;&gt;"COMPRAR","",IF(AB926="",IF(X926="","",IF(X926-V926&lt;0.01,"EMPATE TÉCNICO","")),IF(AB926&lt;I926,"ESTOQUE INSUFICIENTE",IF(X926="","",IF(X926-V926&lt;0.01,"EMPATE TÉCNICO","")))))</f>
        <v/>
      </c>
      <c r="AG926" s="16" t="s">
        <v>139</v>
      </c>
      <c r="AH926" s="16" t="s">
        <v>2106</v>
      </c>
    </row>
    <row r="927" customFormat="false" ht="15" hidden="false" customHeight="false" outlineLevel="0" collapsed="false">
      <c r="A927" s="16" t="s">
        <v>2968</v>
      </c>
      <c r="B927" s="17" t="s">
        <v>2969</v>
      </c>
      <c r="C927" s="16" t="s">
        <v>2970</v>
      </c>
      <c r="D927" s="16" t="s">
        <v>297</v>
      </c>
      <c r="E927" s="18" t="n">
        <v>1</v>
      </c>
      <c r="F927" s="16" t="s">
        <v>41</v>
      </c>
      <c r="G927" s="18" t="n">
        <v>7</v>
      </c>
      <c r="H927" s="16" t="n">
        <v>6.4</v>
      </c>
      <c r="I927" s="18" t="n">
        <v>10</v>
      </c>
      <c r="J927" s="19" t="n">
        <v>5.26</v>
      </c>
      <c r="K927" s="19" t="n">
        <v>5.26</v>
      </c>
      <c r="L927" s="19" t="n">
        <v>5.26</v>
      </c>
      <c r="M927" s="19" t="n">
        <f aca="false">IF(J927&gt;0,J927,K927)*E927</f>
        <v>5.26</v>
      </c>
      <c r="N927" s="20" t="n">
        <v>5.26</v>
      </c>
      <c r="O927" s="21" t="str">
        <f aca="false">IF(R927="","",ROUND(R927*(1-Premissas!$B$4),4))</f>
        <v/>
      </c>
      <c r="P927" s="22"/>
      <c r="Q927" s="22"/>
      <c r="R927" s="23"/>
      <c r="S927" s="24" t="n">
        <v>404</v>
      </c>
      <c r="T927" s="24" t="n">
        <v>72</v>
      </c>
      <c r="U927" s="25"/>
      <c r="V927" s="19" t="n">
        <f aca="false">IF(COUNT(N927:Q927)=0,"",MIN(N927:Q927))</f>
        <v>5.26</v>
      </c>
      <c r="W927" s="16" t="str">
        <f aca="false">IF(V927="","",INDEX($N$4:$Q$4,MATCH(V927,N927:Q927,0)))</f>
        <v>DIMEC</v>
      </c>
      <c r="X927" s="19" t="str">
        <f aca="false">IF(COUNT(N927:Q927)&lt;2,"",SMALL(N927:Q927,2))</f>
        <v/>
      </c>
      <c r="Y927" s="26" t="n">
        <f aca="false">IF(OR(V927="",M927=0),"",V927/M927-1)</f>
        <v>0</v>
      </c>
      <c r="Z927" s="26" t="n">
        <f aca="false">IF(OR(V927="",L927=""),"",V927/(L927*E927)-1)</f>
        <v>0</v>
      </c>
      <c r="AA927" s="16" t="str">
        <f aca="false">IF(V927="","SEM OFERTA",IF(OR(Y927&gt;Premissas!$B$11,Y927&lt;Premissas!$B$12),"VERIFICAR - UNIDADE/EMBALAGEM",IF(Y927&gt;Premissas!$B$6,"NÃO COMPRAR - REAJUSTE &gt;5%","COMPRAR")))</f>
        <v>COMPRAR</v>
      </c>
      <c r="AB927" s="18" t="n">
        <f aca="false">IF(W927="DIMEC",S927,IF(W927="MEDCENTRO",U927,""))</f>
        <v>404</v>
      </c>
      <c r="AC927" s="18" t="n">
        <f aca="false">IF(AA927&lt;&gt;"COMPRAR",0,IF(AB927="",I927,MIN(I927,AB927)))</f>
        <v>10</v>
      </c>
      <c r="AD927" s="19" t="n">
        <f aca="false">IF(AC927&gt;0,AC927*V927,0)</f>
        <v>52.6</v>
      </c>
      <c r="AE927" s="19" t="n">
        <f aca="false">IF(AC927&gt;0,(M927-V927)*AC927,0)</f>
        <v>0</v>
      </c>
      <c r="AF927" s="16" t="str">
        <f aca="false">IF(AA927&lt;&gt;"COMPRAR","",IF(AB927="",IF(X927="","",IF(X927-V927&lt;0.01,"EMPATE TÉCNICO","")),IF(AB927&lt;I927,"ESTOQUE INSUFICIENTE",IF(X927="","",IF(X927-V927&lt;0.01,"EMPATE TÉCNICO","")))))</f>
        <v/>
      </c>
      <c r="AG927" s="16" t="s">
        <v>304</v>
      </c>
      <c r="AH927" s="16" t="s">
        <v>2106</v>
      </c>
    </row>
    <row r="928" customFormat="false" ht="15" hidden="false" customHeight="false" outlineLevel="0" collapsed="false">
      <c r="A928" s="16" t="s">
        <v>2971</v>
      </c>
      <c r="B928" s="17" t="s">
        <v>2972</v>
      </c>
      <c r="C928" s="16" t="s">
        <v>2973</v>
      </c>
      <c r="D928" s="16" t="s">
        <v>417</v>
      </c>
      <c r="E928" s="18" t="n">
        <v>1</v>
      </c>
      <c r="F928" s="16" t="s">
        <v>43</v>
      </c>
      <c r="G928" s="18" t="n">
        <v>0</v>
      </c>
      <c r="H928" s="16" t="n">
        <v>1.5</v>
      </c>
      <c r="I928" s="18" t="n">
        <v>4</v>
      </c>
      <c r="J928" s="19" t="n">
        <v>5</v>
      </c>
      <c r="K928" s="19" t="n">
        <v>5</v>
      </c>
      <c r="L928" s="19" t="n">
        <v>5</v>
      </c>
      <c r="M928" s="19" t="n">
        <f aca="false">IF(J928&gt;0,J928,K928)*E928</f>
        <v>5</v>
      </c>
      <c r="N928" s="20" t="n">
        <v>3.69</v>
      </c>
      <c r="O928" s="21" t="str">
        <f aca="false">IF(R928="","",ROUND(R928*(1-Premissas!$B$4),4))</f>
        <v/>
      </c>
      <c r="P928" s="22"/>
      <c r="Q928" s="22"/>
      <c r="R928" s="23"/>
      <c r="S928" s="24" t="n">
        <v>16</v>
      </c>
      <c r="T928" s="24" t="n">
        <v>198</v>
      </c>
      <c r="U928" s="25"/>
      <c r="V928" s="19" t="n">
        <f aca="false">IF(COUNT(N928:Q928)=0,"",MIN(N928:Q928))</f>
        <v>3.69</v>
      </c>
      <c r="W928" s="16" t="str">
        <f aca="false">IF(V928="","",INDEX($N$4:$Q$4,MATCH(V928,N928:Q928,0)))</f>
        <v>DIMEC</v>
      </c>
      <c r="X928" s="19" t="str">
        <f aca="false">IF(COUNT(N928:Q928)&lt;2,"",SMALL(N928:Q928,2))</f>
        <v/>
      </c>
      <c r="Y928" s="26" t="n">
        <f aca="false">IF(OR(V928="",M928=0),"",V928/M928-1)</f>
        <v>-0.262</v>
      </c>
      <c r="Z928" s="26" t="n">
        <f aca="false">IF(OR(V928="",L928=""),"",V928/(L928*E928)-1)</f>
        <v>-0.262</v>
      </c>
      <c r="AA928" s="16" t="str">
        <f aca="false">IF(V928="","SEM OFERTA",IF(OR(Y928&gt;Premissas!$B$11,Y928&lt;Premissas!$B$12),"VERIFICAR - UNIDADE/EMBALAGEM",IF(Y928&gt;Premissas!$B$6,"NÃO COMPRAR - REAJUSTE &gt;5%","COMPRAR")))</f>
        <v>COMPRAR</v>
      </c>
      <c r="AB928" s="18" t="n">
        <f aca="false">IF(W928="DIMEC",S928,IF(W928="MEDCENTRO",U928,""))</f>
        <v>16</v>
      </c>
      <c r="AC928" s="18" t="n">
        <f aca="false">IF(AA928&lt;&gt;"COMPRAR",0,IF(AB928="",I928,MIN(I928,AB928)))</f>
        <v>4</v>
      </c>
      <c r="AD928" s="19" t="n">
        <f aca="false">IF(AC928&gt;0,AC928*V928,0)</f>
        <v>14.76</v>
      </c>
      <c r="AE928" s="19" t="n">
        <f aca="false">IF(AC928&gt;0,(M928-V928)*AC928,0)</f>
        <v>5.24</v>
      </c>
      <c r="AF928" s="16" t="str">
        <f aca="false">IF(AA928&lt;&gt;"COMPRAR","",IF(AB928="",IF(X928="","",IF(X928-V928&lt;0.01,"EMPATE TÉCNICO","")),IF(AB928&lt;I928,"ESTOQUE INSUFICIENTE",IF(X928="","",IF(X928-V928&lt;0.01,"EMPATE TÉCNICO","")))))</f>
        <v/>
      </c>
      <c r="AG928" s="16" t="s">
        <v>418</v>
      </c>
      <c r="AH928" s="16" t="s">
        <v>2106</v>
      </c>
    </row>
    <row r="929" customFormat="false" ht="15" hidden="false" customHeight="false" outlineLevel="0" collapsed="false">
      <c r="A929" s="16" t="s">
        <v>2974</v>
      </c>
      <c r="B929" s="17" t="s">
        <v>2975</v>
      </c>
      <c r="C929" s="16" t="s">
        <v>2976</v>
      </c>
      <c r="D929" s="16" t="s">
        <v>571</v>
      </c>
      <c r="E929" s="18" t="n">
        <v>1</v>
      </c>
      <c r="F929" s="16" t="s">
        <v>42</v>
      </c>
      <c r="G929" s="18" t="n">
        <v>2</v>
      </c>
      <c r="H929" s="16" t="n">
        <v>2.2</v>
      </c>
      <c r="I929" s="18" t="n">
        <v>4</v>
      </c>
      <c r="J929" s="19" t="n">
        <v>6.82</v>
      </c>
      <c r="K929" s="19" t="n">
        <v>6.82</v>
      </c>
      <c r="L929" s="19" t="n">
        <v>6.82</v>
      </c>
      <c r="M929" s="19" t="n">
        <f aca="false">IF(J929&gt;0,J929,K929)*E929</f>
        <v>6.82</v>
      </c>
      <c r="N929" s="20" t="n">
        <v>7.21</v>
      </c>
      <c r="O929" s="21" t="str">
        <f aca="false">IF(R929="","",ROUND(R929*(1-Premissas!$B$4),4))</f>
        <v/>
      </c>
      <c r="P929" s="22"/>
      <c r="Q929" s="22"/>
      <c r="R929" s="23"/>
      <c r="S929" s="24" t="n">
        <v>1382</v>
      </c>
      <c r="T929" s="24" t="n">
        <v>60</v>
      </c>
      <c r="U929" s="25"/>
      <c r="V929" s="19" t="n">
        <f aca="false">IF(COUNT(N929:Q929)=0,"",MIN(N929:Q929))</f>
        <v>7.21</v>
      </c>
      <c r="W929" s="16" t="str">
        <f aca="false">IF(V929="","",INDEX($N$4:$Q$4,MATCH(V929,N929:Q929,0)))</f>
        <v>DIMEC</v>
      </c>
      <c r="X929" s="19" t="str">
        <f aca="false">IF(COUNT(N929:Q929)&lt;2,"",SMALL(N929:Q929,2))</f>
        <v/>
      </c>
      <c r="Y929" s="26" t="n">
        <f aca="false">IF(OR(V929="",M929=0),"",V929/M929-1)</f>
        <v>0.0571847507331378</v>
      </c>
      <c r="Z929" s="26" t="n">
        <f aca="false">IF(OR(V929="",L929=""),"",V929/(L929*E929)-1)</f>
        <v>0.0571847507331378</v>
      </c>
      <c r="AA929" s="16" t="str">
        <f aca="false">IF(V929="","SEM OFERTA",IF(OR(Y929&gt;Premissas!$B$11,Y929&lt;Premissas!$B$12),"VERIFICAR - UNIDADE/EMBALAGEM",IF(Y929&gt;Premissas!$B$6,"NÃO COMPRAR - REAJUSTE &gt;5%","COMPRAR")))</f>
        <v>NÃO COMPRAR - REAJUSTE &gt;5%</v>
      </c>
      <c r="AB929" s="18" t="n">
        <f aca="false">IF(W929="DIMEC",S929,IF(W929="MEDCENTRO",U929,""))</f>
        <v>1382</v>
      </c>
      <c r="AC929" s="18" t="n">
        <f aca="false">IF(AA929&lt;&gt;"COMPRAR",0,IF(AB929="",I929,MIN(I929,AB929)))</f>
        <v>0</v>
      </c>
      <c r="AD929" s="19" t="n">
        <f aca="false">IF(AC929&gt;0,AC929*V929,0)</f>
        <v>0</v>
      </c>
      <c r="AE929" s="19" t="n">
        <f aca="false">IF(AC929&gt;0,(M929-V929)*AC929,0)</f>
        <v>0</v>
      </c>
      <c r="AF929" s="16" t="str">
        <f aca="false">IF(AA929&lt;&gt;"COMPRAR","",IF(AB929="",IF(X929="","",IF(X929-V929&lt;0.01,"EMPATE TÉCNICO","")),IF(AB929&lt;I929,"ESTOQUE INSUFICIENTE",IF(X929="","",IF(X929-V929&lt;0.01,"EMPATE TÉCNICO","")))))</f>
        <v/>
      </c>
      <c r="AG929" s="16" t="s">
        <v>304</v>
      </c>
      <c r="AH929" s="16" t="s">
        <v>2106</v>
      </c>
    </row>
    <row r="930" customFormat="false" ht="15" hidden="false" customHeight="false" outlineLevel="0" collapsed="false">
      <c r="A930" s="16" t="s">
        <v>2977</v>
      </c>
      <c r="B930" s="17" t="s">
        <v>2978</v>
      </c>
      <c r="C930" s="16" t="s">
        <v>2979</v>
      </c>
      <c r="D930" s="16" t="s">
        <v>297</v>
      </c>
      <c r="E930" s="18" t="n">
        <v>1</v>
      </c>
      <c r="F930" s="16" t="s">
        <v>41</v>
      </c>
      <c r="G930" s="18" t="n">
        <v>1</v>
      </c>
      <c r="H930" s="16" t="n">
        <v>19.8</v>
      </c>
      <c r="I930" s="18" t="n">
        <v>50</v>
      </c>
      <c r="J930" s="19" t="n">
        <v>2.76</v>
      </c>
      <c r="K930" s="19" t="n">
        <v>2.76</v>
      </c>
      <c r="L930" s="19" t="n">
        <v>2.76</v>
      </c>
      <c r="M930" s="19" t="n">
        <f aca="false">IF(J930&gt;0,J930,K930)*E930</f>
        <v>2.76</v>
      </c>
      <c r="N930" s="20" t="n">
        <v>2.89</v>
      </c>
      <c r="O930" s="21" t="n">
        <f aca="false">IF(R930="","",ROUND(R930*(1-Premissas!$B$4),4))</f>
        <v>2.793</v>
      </c>
      <c r="P930" s="22"/>
      <c r="Q930" s="22"/>
      <c r="R930" s="23" t="n">
        <v>2.94</v>
      </c>
      <c r="S930" s="24" t="n">
        <v>5686</v>
      </c>
      <c r="T930" s="24" t="n">
        <v>144</v>
      </c>
      <c r="U930" s="25" t="n">
        <v>2293</v>
      </c>
      <c r="V930" s="19" t="n">
        <f aca="false">IF(COUNT(N930:Q930)=0,"",MIN(N930:Q930))</f>
        <v>2.793</v>
      </c>
      <c r="W930" s="16" t="str">
        <f aca="false">IF(V930="","",INDEX($N$4:$Q$4,MATCH(V930,N930:Q930,0)))</f>
        <v>MEDCENTRO</v>
      </c>
      <c r="X930" s="19" t="n">
        <f aca="false">IF(COUNT(N930:Q930)&lt;2,"",SMALL(N930:Q930,2))</f>
        <v>2.89</v>
      </c>
      <c r="Y930" s="26" t="n">
        <f aca="false">IF(OR(V930="",M930=0),"",V930/M930-1)</f>
        <v>0.0119565217391306</v>
      </c>
      <c r="Z930" s="26" t="n">
        <f aca="false">IF(OR(V930="",L930=""),"",V930/(L930*E930)-1)</f>
        <v>0.0119565217391306</v>
      </c>
      <c r="AA930" s="16" t="str">
        <f aca="false">IF(V930="","SEM OFERTA",IF(OR(Y930&gt;Premissas!$B$11,Y930&lt;Premissas!$B$12),"VERIFICAR - UNIDADE/EMBALAGEM",IF(Y930&gt;Premissas!$B$6,"NÃO COMPRAR - REAJUSTE &gt;5%","COMPRAR")))</f>
        <v>COMPRAR</v>
      </c>
      <c r="AB930" s="18" t="n">
        <f aca="false">IF(W930="DIMEC",S930,IF(W930="MEDCENTRO",U930,""))</f>
        <v>2293</v>
      </c>
      <c r="AC930" s="18" t="n">
        <f aca="false">IF(AA930&lt;&gt;"COMPRAR",0,IF(AB930="",I930,MIN(I930,AB930)))</f>
        <v>50</v>
      </c>
      <c r="AD930" s="19" t="n">
        <f aca="false">IF(AC930&gt;0,AC930*V930,0)</f>
        <v>139.65</v>
      </c>
      <c r="AE930" s="19" t="n">
        <f aca="false">IF(AC930&gt;0,(M930-V930)*AC930,0)</f>
        <v>-1.65000000000002</v>
      </c>
      <c r="AF930" s="16" t="str">
        <f aca="false">IF(AA930&lt;&gt;"COMPRAR","",IF(AB930="",IF(X930="","",IF(X930-V930&lt;0.01,"EMPATE TÉCNICO","")),IF(AB930&lt;I930,"ESTOQUE INSUFICIENTE",IF(X930="","",IF(X930-V930&lt;0.01,"EMPATE TÉCNICO","")))))</f>
        <v/>
      </c>
      <c r="AG930" s="16" t="s">
        <v>304</v>
      </c>
      <c r="AH930" s="16" t="s">
        <v>2106</v>
      </c>
    </row>
    <row r="931" customFormat="false" ht="15" hidden="false" customHeight="false" outlineLevel="0" collapsed="false">
      <c r="A931" s="16" t="s">
        <v>2980</v>
      </c>
      <c r="B931" s="17" t="s">
        <v>2981</v>
      </c>
      <c r="C931" s="16" t="s">
        <v>2982</v>
      </c>
      <c r="D931" s="16" t="s">
        <v>982</v>
      </c>
      <c r="E931" s="18" t="n">
        <v>1</v>
      </c>
      <c r="F931" s="16" t="s">
        <v>43</v>
      </c>
      <c r="G931" s="18" t="n">
        <v>0</v>
      </c>
      <c r="H931" s="16" t="n">
        <v>0.5</v>
      </c>
      <c r="I931" s="18" t="n">
        <v>2</v>
      </c>
      <c r="J931" s="19" t="n">
        <v>21.98</v>
      </c>
      <c r="K931" s="19" t="n">
        <v>21.98</v>
      </c>
      <c r="L931" s="19" t="n">
        <v>21.98</v>
      </c>
      <c r="M931" s="19" t="n">
        <f aca="false">IF(J931&gt;0,J931,K931)*E931</f>
        <v>21.98</v>
      </c>
      <c r="N931" s="20" t="n">
        <v>27.09</v>
      </c>
      <c r="O931" s="21" t="n">
        <f aca="false">IF(R931="","",ROUND(R931*(1-Premissas!$B$4),4))</f>
        <v>26.1535</v>
      </c>
      <c r="P931" s="22"/>
      <c r="Q931" s="22"/>
      <c r="R931" s="23" t="n">
        <v>27.53</v>
      </c>
      <c r="S931" s="24" t="n">
        <v>51</v>
      </c>
      <c r="T931" s="24" t="n">
        <v>70</v>
      </c>
      <c r="U931" s="25" t="n">
        <v>107</v>
      </c>
      <c r="V931" s="19" t="n">
        <f aca="false">IF(COUNT(N931:Q931)=0,"",MIN(N931:Q931))</f>
        <v>26.1535</v>
      </c>
      <c r="W931" s="16" t="str">
        <f aca="false">IF(V931="","",INDEX($N$4:$Q$4,MATCH(V931,N931:Q931,0)))</f>
        <v>MEDCENTRO</v>
      </c>
      <c r="X931" s="19" t="n">
        <f aca="false">IF(COUNT(N931:Q931)&lt;2,"",SMALL(N931:Q931,2))</f>
        <v>27.09</v>
      </c>
      <c r="Y931" s="26" t="n">
        <f aca="false">IF(OR(V931="",M931=0),"",V931/M931-1)</f>
        <v>0.189877161055505</v>
      </c>
      <c r="Z931" s="26" t="n">
        <f aca="false">IF(OR(V931="",L931=""),"",V931/(L931*E931)-1)</f>
        <v>0.189877161055505</v>
      </c>
      <c r="AA931" s="16" t="str">
        <f aca="false">IF(V931="","SEM OFERTA",IF(OR(Y931&gt;Premissas!$B$11,Y931&lt;Premissas!$B$12),"VERIFICAR - UNIDADE/EMBALAGEM",IF(Y931&gt;Premissas!$B$6,"NÃO COMPRAR - REAJUSTE &gt;5%","COMPRAR")))</f>
        <v>NÃO COMPRAR - REAJUSTE &gt;5%</v>
      </c>
      <c r="AB931" s="18" t="n">
        <f aca="false">IF(W931="DIMEC",S931,IF(W931="MEDCENTRO",U931,""))</f>
        <v>107</v>
      </c>
      <c r="AC931" s="18" t="n">
        <f aca="false">IF(AA931&lt;&gt;"COMPRAR",0,IF(AB931="",I931,MIN(I931,AB931)))</f>
        <v>0</v>
      </c>
      <c r="AD931" s="19" t="n">
        <f aca="false">IF(AC931&gt;0,AC931*V931,0)</f>
        <v>0</v>
      </c>
      <c r="AE931" s="19" t="n">
        <f aca="false">IF(AC931&gt;0,(M931-V931)*AC931,0)</f>
        <v>0</v>
      </c>
      <c r="AF931" s="16" t="str">
        <f aca="false">IF(AA931&lt;&gt;"COMPRAR","",IF(AB931="",IF(X931="","",IF(X931-V931&lt;0.01,"EMPATE TÉCNICO","")),IF(AB931&lt;I931,"ESTOQUE INSUFICIENTE",IF(X931="","",IF(X931-V931&lt;0.01,"EMPATE TÉCNICO","")))))</f>
        <v/>
      </c>
      <c r="AG931" s="16" t="s">
        <v>490</v>
      </c>
      <c r="AH931" s="16" t="s">
        <v>2106</v>
      </c>
    </row>
    <row r="932" customFormat="false" ht="15" hidden="false" customHeight="false" outlineLevel="0" collapsed="false">
      <c r="A932" s="16" t="s">
        <v>2983</v>
      </c>
      <c r="B932" s="17" t="s">
        <v>2984</v>
      </c>
      <c r="C932" s="16" t="s">
        <v>2985</v>
      </c>
      <c r="D932" s="16" t="s">
        <v>982</v>
      </c>
      <c r="E932" s="18" t="n">
        <v>1</v>
      </c>
      <c r="F932" s="16" t="s">
        <v>43</v>
      </c>
      <c r="G932" s="18" t="n">
        <v>0</v>
      </c>
      <c r="H932" s="16" t="n">
        <v>0.3</v>
      </c>
      <c r="I932" s="18" t="n">
        <v>1</v>
      </c>
      <c r="J932" s="19" t="n">
        <v>7.76</v>
      </c>
      <c r="K932" s="19" t="n">
        <v>7.76</v>
      </c>
      <c r="L932" s="19" t="n">
        <v>7.76</v>
      </c>
      <c r="M932" s="19" t="n">
        <f aca="false">IF(J932&gt;0,J932,K932)*E932</f>
        <v>7.76</v>
      </c>
      <c r="N932" s="20" t="n">
        <v>10.04</v>
      </c>
      <c r="O932" s="21" t="str">
        <f aca="false">IF(R932="","",ROUND(R932*(1-Premissas!$B$4),4))</f>
        <v/>
      </c>
      <c r="P932" s="22"/>
      <c r="Q932" s="22"/>
      <c r="R932" s="23"/>
      <c r="S932" s="24" t="n">
        <v>42</v>
      </c>
      <c r="T932" s="24" t="n">
        <v>70</v>
      </c>
      <c r="U932" s="25"/>
      <c r="V932" s="19" t="n">
        <f aca="false">IF(COUNT(N932:Q932)=0,"",MIN(N932:Q932))</f>
        <v>10.04</v>
      </c>
      <c r="W932" s="16" t="str">
        <f aca="false">IF(V932="","",INDEX($N$4:$Q$4,MATCH(V932,N932:Q932,0)))</f>
        <v>DIMEC</v>
      </c>
      <c r="X932" s="19" t="str">
        <f aca="false">IF(COUNT(N932:Q932)&lt;2,"",SMALL(N932:Q932,2))</f>
        <v/>
      </c>
      <c r="Y932" s="26" t="n">
        <f aca="false">IF(OR(V932="",M932=0),"",V932/M932-1)</f>
        <v>0.293814432989691</v>
      </c>
      <c r="Z932" s="26" t="n">
        <f aca="false">IF(OR(V932="",L932=""),"",V932/(L932*E932)-1)</f>
        <v>0.293814432989691</v>
      </c>
      <c r="AA932" s="16" t="str">
        <f aca="false">IF(V932="","SEM OFERTA",IF(OR(Y932&gt;Premissas!$B$11,Y932&lt;Premissas!$B$12),"VERIFICAR - UNIDADE/EMBALAGEM",IF(Y932&gt;Premissas!$B$6,"NÃO COMPRAR - REAJUSTE &gt;5%","COMPRAR")))</f>
        <v>NÃO COMPRAR - REAJUSTE &gt;5%</v>
      </c>
      <c r="AB932" s="18" t="n">
        <f aca="false">IF(W932="DIMEC",S932,IF(W932="MEDCENTRO",U932,""))</f>
        <v>42</v>
      </c>
      <c r="AC932" s="18" t="n">
        <f aca="false">IF(AA932&lt;&gt;"COMPRAR",0,IF(AB932="",I932,MIN(I932,AB932)))</f>
        <v>0</v>
      </c>
      <c r="AD932" s="19" t="n">
        <f aca="false">IF(AC932&gt;0,AC932*V932,0)</f>
        <v>0</v>
      </c>
      <c r="AE932" s="19" t="n">
        <f aca="false">IF(AC932&gt;0,(M932-V932)*AC932,0)</f>
        <v>0</v>
      </c>
      <c r="AF932" s="16" t="str">
        <f aca="false">IF(AA932&lt;&gt;"COMPRAR","",IF(AB932="",IF(X932="","",IF(X932-V932&lt;0.01,"EMPATE TÉCNICO","")),IF(AB932&lt;I932,"ESTOQUE INSUFICIENTE",IF(X932="","",IF(X932-V932&lt;0.01,"EMPATE TÉCNICO","")))))</f>
        <v/>
      </c>
      <c r="AG932" s="16" t="s">
        <v>490</v>
      </c>
      <c r="AH932" s="16" t="s">
        <v>2106</v>
      </c>
    </row>
    <row r="933" customFormat="false" ht="15" hidden="false" customHeight="false" outlineLevel="0" collapsed="false">
      <c r="A933" s="16" t="s">
        <v>2986</v>
      </c>
      <c r="B933" s="17" t="s">
        <v>2987</v>
      </c>
      <c r="C933" s="16" t="s">
        <v>2988</v>
      </c>
      <c r="D933" s="16" t="s">
        <v>982</v>
      </c>
      <c r="E933" s="18" t="n">
        <v>1</v>
      </c>
      <c r="F933" s="16" t="s">
        <v>43</v>
      </c>
      <c r="G933" s="18" t="n">
        <v>1</v>
      </c>
      <c r="H933" s="16" t="n">
        <v>0.6</v>
      </c>
      <c r="I933" s="18" t="n">
        <v>1</v>
      </c>
      <c r="J933" s="19" t="n">
        <v>12.69</v>
      </c>
      <c r="K933" s="19" t="n">
        <v>12.69</v>
      </c>
      <c r="L933" s="19" t="n">
        <v>12.69</v>
      </c>
      <c r="M933" s="19" t="n">
        <f aca="false">IF(J933&gt;0,J933,K933)*E933</f>
        <v>12.69</v>
      </c>
      <c r="N933" s="20" t="n">
        <v>17.54</v>
      </c>
      <c r="O933" s="21" t="n">
        <f aca="false">IF(R933="","",ROUND(R933*(1-Premissas!$B$4),4))</f>
        <v>16.986</v>
      </c>
      <c r="P933" s="22"/>
      <c r="Q933" s="22"/>
      <c r="R933" s="23" t="n">
        <v>17.88</v>
      </c>
      <c r="S933" s="24" t="n">
        <v>44</v>
      </c>
      <c r="T933" s="24" t="n">
        <v>70</v>
      </c>
      <c r="U933" s="25" t="n">
        <v>67</v>
      </c>
      <c r="V933" s="19" t="n">
        <f aca="false">IF(COUNT(N933:Q933)=0,"",MIN(N933:Q933))</f>
        <v>16.986</v>
      </c>
      <c r="W933" s="16" t="str">
        <f aca="false">IF(V933="","",INDEX($N$4:$Q$4,MATCH(V933,N933:Q933,0)))</f>
        <v>MEDCENTRO</v>
      </c>
      <c r="X933" s="19" t="n">
        <f aca="false">IF(COUNT(N933:Q933)&lt;2,"",SMALL(N933:Q933,2))</f>
        <v>17.54</v>
      </c>
      <c r="Y933" s="26" t="n">
        <f aca="false">IF(OR(V933="",M933=0),"",V933/M933-1)</f>
        <v>0.338534278959811</v>
      </c>
      <c r="Z933" s="26" t="n">
        <f aca="false">IF(OR(V933="",L933=""),"",V933/(L933*E933)-1)</f>
        <v>0.338534278959811</v>
      </c>
      <c r="AA933" s="16" t="str">
        <f aca="false">IF(V933="","SEM OFERTA",IF(OR(Y933&gt;Premissas!$B$11,Y933&lt;Premissas!$B$12),"VERIFICAR - UNIDADE/EMBALAGEM",IF(Y933&gt;Premissas!$B$6,"NÃO COMPRAR - REAJUSTE &gt;5%","COMPRAR")))</f>
        <v>NÃO COMPRAR - REAJUSTE &gt;5%</v>
      </c>
      <c r="AB933" s="18" t="n">
        <f aca="false">IF(W933="DIMEC",S933,IF(W933="MEDCENTRO",U933,""))</f>
        <v>67</v>
      </c>
      <c r="AC933" s="18" t="n">
        <f aca="false">IF(AA933&lt;&gt;"COMPRAR",0,IF(AB933="",I933,MIN(I933,AB933)))</f>
        <v>0</v>
      </c>
      <c r="AD933" s="19" t="n">
        <f aca="false">IF(AC933&gt;0,AC933*V933,0)</f>
        <v>0</v>
      </c>
      <c r="AE933" s="19" t="n">
        <f aca="false">IF(AC933&gt;0,(M933-V933)*AC933,0)</f>
        <v>0</v>
      </c>
      <c r="AF933" s="16" t="str">
        <f aca="false">IF(AA933&lt;&gt;"COMPRAR","",IF(AB933="",IF(X933="","",IF(X933-V933&lt;0.01,"EMPATE TÉCNICO","")),IF(AB933&lt;I933,"ESTOQUE INSUFICIENTE",IF(X933="","",IF(X933-V933&lt;0.01,"EMPATE TÉCNICO","")))))</f>
        <v/>
      </c>
      <c r="AG933" s="16" t="s">
        <v>490</v>
      </c>
      <c r="AH933" s="16" t="s">
        <v>2106</v>
      </c>
    </row>
    <row r="934" customFormat="false" ht="15" hidden="false" customHeight="false" outlineLevel="0" collapsed="false">
      <c r="A934" s="16" t="s">
        <v>2989</v>
      </c>
      <c r="B934" s="17" t="s">
        <v>2990</v>
      </c>
      <c r="C934" s="16" t="s">
        <v>2991</v>
      </c>
      <c r="D934" s="16" t="s">
        <v>982</v>
      </c>
      <c r="E934" s="18" t="n">
        <v>1</v>
      </c>
      <c r="F934" s="16" t="s">
        <v>43</v>
      </c>
      <c r="G934" s="18" t="n">
        <v>0</v>
      </c>
      <c r="H934" s="16" t="n">
        <v>0.4</v>
      </c>
      <c r="I934" s="18" t="n">
        <v>1</v>
      </c>
      <c r="J934" s="19" t="n">
        <v>19.58</v>
      </c>
      <c r="K934" s="19" t="n">
        <v>19.58</v>
      </c>
      <c r="L934" s="19" t="n">
        <v>19.58</v>
      </c>
      <c r="M934" s="19" t="n">
        <f aca="false">IF(J934&gt;0,J934,K934)*E934</f>
        <v>19.58</v>
      </c>
      <c r="N934" s="20" t="n">
        <v>23.22</v>
      </c>
      <c r="O934" s="21" t="str">
        <f aca="false">IF(R934="","",ROUND(R934*(1-Premissas!$B$4),4))</f>
        <v/>
      </c>
      <c r="P934" s="22"/>
      <c r="Q934" s="22"/>
      <c r="R934" s="23"/>
      <c r="S934" s="24" t="n">
        <v>84</v>
      </c>
      <c r="T934" s="24" t="n">
        <v>70</v>
      </c>
      <c r="U934" s="25"/>
      <c r="V934" s="19" t="n">
        <f aca="false">IF(COUNT(N934:Q934)=0,"",MIN(N934:Q934))</f>
        <v>23.22</v>
      </c>
      <c r="W934" s="16" t="str">
        <f aca="false">IF(V934="","",INDEX($N$4:$Q$4,MATCH(V934,N934:Q934,0)))</f>
        <v>DIMEC</v>
      </c>
      <c r="X934" s="19" t="str">
        <f aca="false">IF(COUNT(N934:Q934)&lt;2,"",SMALL(N934:Q934,2))</f>
        <v/>
      </c>
      <c r="Y934" s="26" t="n">
        <f aca="false">IF(OR(V934="",M934=0),"",V934/M934-1)</f>
        <v>0.185903983656793</v>
      </c>
      <c r="Z934" s="26" t="n">
        <f aca="false">IF(OR(V934="",L934=""),"",V934/(L934*E934)-1)</f>
        <v>0.185903983656793</v>
      </c>
      <c r="AA934" s="16" t="str">
        <f aca="false">IF(V934="","SEM OFERTA",IF(OR(Y934&gt;Premissas!$B$11,Y934&lt;Premissas!$B$12),"VERIFICAR - UNIDADE/EMBALAGEM",IF(Y934&gt;Premissas!$B$6,"NÃO COMPRAR - REAJUSTE &gt;5%","COMPRAR")))</f>
        <v>NÃO COMPRAR - REAJUSTE &gt;5%</v>
      </c>
      <c r="AB934" s="18" t="n">
        <f aca="false">IF(W934="DIMEC",S934,IF(W934="MEDCENTRO",U934,""))</f>
        <v>84</v>
      </c>
      <c r="AC934" s="18" t="n">
        <f aca="false">IF(AA934&lt;&gt;"COMPRAR",0,IF(AB934="",I934,MIN(I934,AB934)))</f>
        <v>0</v>
      </c>
      <c r="AD934" s="19" t="n">
        <f aca="false">IF(AC934&gt;0,AC934*V934,0)</f>
        <v>0</v>
      </c>
      <c r="AE934" s="19" t="n">
        <f aca="false">IF(AC934&gt;0,(M934-V934)*AC934,0)</f>
        <v>0</v>
      </c>
      <c r="AF934" s="16" t="str">
        <f aca="false">IF(AA934&lt;&gt;"COMPRAR","",IF(AB934="",IF(X934="","",IF(X934-V934&lt;0.01,"EMPATE TÉCNICO","")),IF(AB934&lt;I934,"ESTOQUE INSUFICIENTE",IF(X934="","",IF(X934-V934&lt;0.01,"EMPATE TÉCNICO","")))))</f>
        <v/>
      </c>
      <c r="AG934" s="16" t="s">
        <v>490</v>
      </c>
      <c r="AH934" s="16" t="s">
        <v>2106</v>
      </c>
    </row>
    <row r="935" customFormat="false" ht="15" hidden="false" customHeight="false" outlineLevel="0" collapsed="false">
      <c r="A935" s="16" t="s">
        <v>2992</v>
      </c>
      <c r="B935" s="17" t="s">
        <v>2993</v>
      </c>
      <c r="C935" s="16" t="s">
        <v>2994</v>
      </c>
      <c r="D935" s="16" t="s">
        <v>417</v>
      </c>
      <c r="E935" s="18" t="n">
        <v>1</v>
      </c>
      <c r="F935" s="16" t="s">
        <v>42</v>
      </c>
      <c r="G935" s="18" t="n">
        <v>5</v>
      </c>
      <c r="H935" s="16" t="n">
        <v>2</v>
      </c>
      <c r="I935" s="18" t="n">
        <v>1</v>
      </c>
      <c r="J935" s="19" t="n">
        <v>7.925</v>
      </c>
      <c r="K935" s="19" t="n">
        <v>7.925</v>
      </c>
      <c r="L935" s="19" t="n">
        <v>7.9233</v>
      </c>
      <c r="M935" s="19" t="n">
        <f aca="false">IF(J935&gt;0,J935,K935)*E935</f>
        <v>7.925</v>
      </c>
      <c r="N935" s="20" t="n">
        <v>9.73</v>
      </c>
      <c r="O935" s="21" t="str">
        <f aca="false">IF(R935="","",ROUND(R935*(1-Premissas!$B$4),4))</f>
        <v/>
      </c>
      <c r="P935" s="22"/>
      <c r="Q935" s="22"/>
      <c r="R935" s="23"/>
      <c r="S935" s="24" t="n">
        <v>156</v>
      </c>
      <c r="T935" s="24" t="n">
        <v>198</v>
      </c>
      <c r="U935" s="25"/>
      <c r="V935" s="19" t="n">
        <f aca="false">IF(COUNT(N935:Q935)=0,"",MIN(N935:Q935))</f>
        <v>9.73</v>
      </c>
      <c r="W935" s="16" t="str">
        <f aca="false">IF(V935="","",INDEX($N$4:$Q$4,MATCH(V935,N935:Q935,0)))</f>
        <v>DIMEC</v>
      </c>
      <c r="X935" s="19" t="str">
        <f aca="false">IF(COUNT(N935:Q935)&lt;2,"",SMALL(N935:Q935,2))</f>
        <v/>
      </c>
      <c r="Y935" s="26" t="n">
        <f aca="false">IF(OR(V935="",M935=0),"",V935/M935-1)</f>
        <v>0.227760252365931</v>
      </c>
      <c r="Z935" s="26" t="n">
        <f aca="false">IF(OR(V935="",L935=""),"",V935/(L935*E935)-1)</f>
        <v>0.228023677003269</v>
      </c>
      <c r="AA935" s="16" t="str">
        <f aca="false">IF(V935="","SEM OFERTA",IF(OR(Y935&gt;Premissas!$B$11,Y935&lt;Premissas!$B$12),"VERIFICAR - UNIDADE/EMBALAGEM",IF(Y935&gt;Premissas!$B$6,"NÃO COMPRAR - REAJUSTE &gt;5%","COMPRAR")))</f>
        <v>NÃO COMPRAR - REAJUSTE &gt;5%</v>
      </c>
      <c r="AB935" s="18" t="n">
        <f aca="false">IF(W935="DIMEC",S935,IF(W935="MEDCENTRO",U935,""))</f>
        <v>156</v>
      </c>
      <c r="AC935" s="18" t="n">
        <f aca="false">IF(AA935&lt;&gt;"COMPRAR",0,IF(AB935="",I935,MIN(I935,AB935)))</f>
        <v>0</v>
      </c>
      <c r="AD935" s="19" t="n">
        <f aca="false">IF(AC935&gt;0,AC935*V935,0)</f>
        <v>0</v>
      </c>
      <c r="AE935" s="19" t="n">
        <f aca="false">IF(AC935&gt;0,(M935-V935)*AC935,0)</f>
        <v>0</v>
      </c>
      <c r="AF935" s="16" t="str">
        <f aca="false">IF(AA935&lt;&gt;"COMPRAR","",IF(AB935="",IF(X935="","",IF(X935-V935&lt;0.01,"EMPATE TÉCNICO","")),IF(AB935&lt;I935,"ESTOQUE INSUFICIENTE",IF(X935="","",IF(X935-V935&lt;0.01,"EMPATE TÉCNICO","")))))</f>
        <v/>
      </c>
      <c r="AG935" s="16" t="s">
        <v>418</v>
      </c>
      <c r="AH935" s="16" t="s">
        <v>2106</v>
      </c>
    </row>
    <row r="936" customFormat="false" ht="15" hidden="false" customHeight="false" outlineLevel="0" collapsed="false">
      <c r="A936" s="16" t="s">
        <v>2995</v>
      </c>
      <c r="B936" s="17" t="s">
        <v>2996</v>
      </c>
      <c r="C936" s="16" t="s">
        <v>2997</v>
      </c>
      <c r="D936" s="16" t="s">
        <v>417</v>
      </c>
      <c r="E936" s="18" t="n">
        <v>1</v>
      </c>
      <c r="F936" s="16" t="s">
        <v>42</v>
      </c>
      <c r="G936" s="18" t="n">
        <v>5</v>
      </c>
      <c r="H936" s="16" t="n">
        <v>3</v>
      </c>
      <c r="I936" s="18" t="n">
        <v>3</v>
      </c>
      <c r="J936" s="19" t="n">
        <v>7.9675</v>
      </c>
      <c r="K936" s="19" t="n">
        <v>7.9675</v>
      </c>
      <c r="L936" s="19" t="n">
        <v>7.9675</v>
      </c>
      <c r="M936" s="19" t="n">
        <f aca="false">IF(J936&gt;0,J936,K936)*E936</f>
        <v>7.9675</v>
      </c>
      <c r="N936" s="20" t="n">
        <v>7.99</v>
      </c>
      <c r="O936" s="21" t="str">
        <f aca="false">IF(R936="","",ROUND(R936*(1-Premissas!$B$4),4))</f>
        <v/>
      </c>
      <c r="P936" s="22"/>
      <c r="Q936" s="22"/>
      <c r="R936" s="23"/>
      <c r="S936" s="24" t="n">
        <v>6</v>
      </c>
      <c r="T936" s="24" t="n">
        <v>198</v>
      </c>
      <c r="U936" s="25"/>
      <c r="V936" s="19" t="n">
        <f aca="false">IF(COUNT(N936:Q936)=0,"",MIN(N936:Q936))</f>
        <v>7.99</v>
      </c>
      <c r="W936" s="16" t="str">
        <f aca="false">IF(V936="","",INDEX($N$4:$Q$4,MATCH(V936,N936:Q936,0)))</f>
        <v>DIMEC</v>
      </c>
      <c r="X936" s="19" t="str">
        <f aca="false">IF(COUNT(N936:Q936)&lt;2,"",SMALL(N936:Q936,2))</f>
        <v/>
      </c>
      <c r="Y936" s="26" t="n">
        <f aca="false">IF(OR(V936="",M936=0),"",V936/M936-1)</f>
        <v>0.00282397238782561</v>
      </c>
      <c r="Z936" s="26" t="n">
        <f aca="false">IF(OR(V936="",L936=""),"",V936/(L936*E936)-1)</f>
        <v>0.00282397238782561</v>
      </c>
      <c r="AA936" s="16" t="str">
        <f aca="false">IF(V936="","SEM OFERTA",IF(OR(Y936&gt;Premissas!$B$11,Y936&lt;Premissas!$B$12),"VERIFICAR - UNIDADE/EMBALAGEM",IF(Y936&gt;Premissas!$B$6,"NÃO COMPRAR - REAJUSTE &gt;5%","COMPRAR")))</f>
        <v>COMPRAR</v>
      </c>
      <c r="AB936" s="18" t="n">
        <f aca="false">IF(W936="DIMEC",S936,IF(W936="MEDCENTRO",U936,""))</f>
        <v>6</v>
      </c>
      <c r="AC936" s="18" t="n">
        <f aca="false">IF(AA936&lt;&gt;"COMPRAR",0,IF(AB936="",I936,MIN(I936,AB936)))</f>
        <v>3</v>
      </c>
      <c r="AD936" s="19" t="n">
        <f aca="false">IF(AC936&gt;0,AC936*V936,0)</f>
        <v>23.97</v>
      </c>
      <c r="AE936" s="19" t="n">
        <f aca="false">IF(AC936&gt;0,(M936-V936)*AC936,0)</f>
        <v>-0.0674999999999999</v>
      </c>
      <c r="AF936" s="16" t="str">
        <f aca="false">IF(AA936&lt;&gt;"COMPRAR","",IF(AB936="",IF(X936="","",IF(X936-V936&lt;0.01,"EMPATE TÉCNICO","")),IF(AB936&lt;I936,"ESTOQUE INSUFICIENTE",IF(X936="","",IF(X936-V936&lt;0.01,"EMPATE TÉCNICO","")))))</f>
        <v/>
      </c>
      <c r="AG936" s="16" t="s">
        <v>418</v>
      </c>
      <c r="AH936" s="16" t="s">
        <v>2106</v>
      </c>
    </row>
    <row r="937" customFormat="false" ht="15" hidden="false" customHeight="false" outlineLevel="0" collapsed="false">
      <c r="A937" s="16" t="s">
        <v>2998</v>
      </c>
      <c r="B937" s="17" t="s">
        <v>2999</v>
      </c>
      <c r="C937" s="16" t="s">
        <v>3000</v>
      </c>
      <c r="D937" s="16" t="s">
        <v>982</v>
      </c>
      <c r="E937" s="18" t="n">
        <v>1</v>
      </c>
      <c r="F937" s="16" t="s">
        <v>43</v>
      </c>
      <c r="G937" s="18" t="n">
        <v>1</v>
      </c>
      <c r="H937" s="16" t="n">
        <v>0.5</v>
      </c>
      <c r="I937" s="18" t="n">
        <v>1</v>
      </c>
      <c r="J937" s="19" t="n">
        <v>25.02</v>
      </c>
      <c r="K937" s="19" t="n">
        <v>25.02</v>
      </c>
      <c r="L937" s="19" t="n">
        <v>23.77</v>
      </c>
      <c r="M937" s="19" t="n">
        <f aca="false">IF(J937&gt;0,J937,K937)*E937</f>
        <v>25.02</v>
      </c>
      <c r="N937" s="20"/>
      <c r="O937" s="21" t="n">
        <f aca="false">IF(R937="","",ROUND(R937*(1-Premissas!$B$4),4))</f>
        <v>23.9115</v>
      </c>
      <c r="P937" s="22"/>
      <c r="Q937" s="22"/>
      <c r="R937" s="23" t="n">
        <v>25.17</v>
      </c>
      <c r="S937" s="24"/>
      <c r="T937" s="24"/>
      <c r="U937" s="25" t="n">
        <v>65</v>
      </c>
      <c r="V937" s="19" t="n">
        <f aca="false">IF(COUNT(N937:Q937)=0,"",MIN(N937:Q937))</f>
        <v>23.9115</v>
      </c>
      <c r="W937" s="16" t="str">
        <f aca="false">IF(V937="","",INDEX($N$4:$Q$4,MATCH(V937,N937:Q937,0)))</f>
        <v>MEDCENTRO</v>
      </c>
      <c r="X937" s="19" t="str">
        <f aca="false">IF(COUNT(N937:Q937)&lt;2,"",SMALL(N937:Q937,2))</f>
        <v/>
      </c>
      <c r="Y937" s="26" t="n">
        <f aca="false">IF(OR(V937="",M937=0),"",V937/M937-1)</f>
        <v>-0.044304556354916</v>
      </c>
      <c r="Z937" s="26" t="n">
        <f aca="false">IF(OR(V937="",L937=""),"",V937/(L937*E937)-1)</f>
        <v>0.00595288178376108</v>
      </c>
      <c r="AA937" s="16" t="str">
        <f aca="false">IF(V937="","SEM OFERTA",IF(OR(Y937&gt;Premissas!$B$11,Y937&lt;Premissas!$B$12),"VERIFICAR - UNIDADE/EMBALAGEM",IF(Y937&gt;Premissas!$B$6,"NÃO COMPRAR - REAJUSTE &gt;5%","COMPRAR")))</f>
        <v>COMPRAR</v>
      </c>
      <c r="AB937" s="18" t="n">
        <f aca="false">IF(W937="DIMEC",S937,IF(W937="MEDCENTRO",U937,""))</f>
        <v>65</v>
      </c>
      <c r="AC937" s="18" t="n">
        <f aca="false">IF(AA937&lt;&gt;"COMPRAR",0,IF(AB937="",I937,MIN(I937,AB937)))</f>
        <v>1</v>
      </c>
      <c r="AD937" s="19" t="n">
        <f aca="false">IF(AC937&gt;0,AC937*V937,0)</f>
        <v>23.9115</v>
      </c>
      <c r="AE937" s="19" t="n">
        <f aca="false">IF(AC937&gt;0,(M937-V937)*AC937,0)</f>
        <v>1.1085</v>
      </c>
      <c r="AF937" s="16" t="str">
        <f aca="false">IF(AA937&lt;&gt;"COMPRAR","",IF(AB937="",IF(X937="","",IF(X937-V937&lt;0.01,"EMPATE TÉCNICO","")),IF(AB937&lt;I937,"ESTOQUE INSUFICIENTE",IF(X937="","",IF(X937-V937&lt;0.01,"EMPATE TÉCNICO","")))))</f>
        <v/>
      </c>
      <c r="AG937" s="16" t="s">
        <v>490</v>
      </c>
      <c r="AH937" s="16" t="s">
        <v>2106</v>
      </c>
    </row>
    <row r="938" customFormat="false" ht="15" hidden="false" customHeight="false" outlineLevel="0" collapsed="false">
      <c r="A938" s="16" t="s">
        <v>3001</v>
      </c>
      <c r="B938" s="17" t="s">
        <v>3002</v>
      </c>
      <c r="C938" s="16" t="s">
        <v>3003</v>
      </c>
      <c r="D938" s="16" t="s">
        <v>982</v>
      </c>
      <c r="E938" s="18" t="n">
        <v>1</v>
      </c>
      <c r="F938" s="16" t="s">
        <v>43</v>
      </c>
      <c r="G938" s="18" t="n">
        <v>0</v>
      </c>
      <c r="H938" s="16" t="n">
        <v>0.4</v>
      </c>
      <c r="I938" s="18" t="n">
        <v>2</v>
      </c>
      <c r="J938" s="19" t="n">
        <v>13.95</v>
      </c>
      <c r="K938" s="19" t="n">
        <v>13.95</v>
      </c>
      <c r="L938" s="19" t="n">
        <v>13.95</v>
      </c>
      <c r="M938" s="19" t="n">
        <f aca="false">IF(J938&gt;0,J938,K938)*E938</f>
        <v>13.95</v>
      </c>
      <c r="N938" s="20" t="n">
        <v>16.57</v>
      </c>
      <c r="O938" s="21" t="n">
        <f aca="false">IF(R938="","",ROUND(R938*(1-Premissas!$B$4),4))</f>
        <v>16.055</v>
      </c>
      <c r="P938" s="22"/>
      <c r="Q938" s="22"/>
      <c r="R938" s="23" t="n">
        <v>16.9</v>
      </c>
      <c r="S938" s="24" t="n">
        <v>39</v>
      </c>
      <c r="T938" s="24" t="n">
        <v>70</v>
      </c>
      <c r="U938" s="25" t="n">
        <v>133</v>
      </c>
      <c r="V938" s="19" t="n">
        <f aca="false">IF(COUNT(N938:Q938)=0,"",MIN(N938:Q938))</f>
        <v>16.055</v>
      </c>
      <c r="W938" s="16" t="str">
        <f aca="false">IF(V938="","",INDEX($N$4:$Q$4,MATCH(V938,N938:Q938,0)))</f>
        <v>MEDCENTRO</v>
      </c>
      <c r="X938" s="19" t="n">
        <f aca="false">IF(COUNT(N938:Q938)&lt;2,"",SMALL(N938:Q938,2))</f>
        <v>16.57</v>
      </c>
      <c r="Y938" s="26" t="n">
        <f aca="false">IF(OR(V938="",M938=0),"",V938/M938-1)</f>
        <v>0.15089605734767</v>
      </c>
      <c r="Z938" s="26" t="n">
        <f aca="false">IF(OR(V938="",L938=""),"",V938/(L938*E938)-1)</f>
        <v>0.15089605734767</v>
      </c>
      <c r="AA938" s="16" t="str">
        <f aca="false">IF(V938="","SEM OFERTA",IF(OR(Y938&gt;Premissas!$B$11,Y938&lt;Premissas!$B$12),"VERIFICAR - UNIDADE/EMBALAGEM",IF(Y938&gt;Premissas!$B$6,"NÃO COMPRAR - REAJUSTE &gt;5%","COMPRAR")))</f>
        <v>NÃO COMPRAR - REAJUSTE &gt;5%</v>
      </c>
      <c r="AB938" s="18" t="n">
        <f aca="false">IF(W938="DIMEC",S938,IF(W938="MEDCENTRO",U938,""))</f>
        <v>133</v>
      </c>
      <c r="AC938" s="18" t="n">
        <f aca="false">IF(AA938&lt;&gt;"COMPRAR",0,IF(AB938="",I938,MIN(I938,AB938)))</f>
        <v>0</v>
      </c>
      <c r="AD938" s="19" t="n">
        <f aca="false">IF(AC938&gt;0,AC938*V938,0)</f>
        <v>0</v>
      </c>
      <c r="AE938" s="19" t="n">
        <f aca="false">IF(AC938&gt;0,(M938-V938)*AC938,0)</f>
        <v>0</v>
      </c>
      <c r="AF938" s="16" t="str">
        <f aca="false">IF(AA938&lt;&gt;"COMPRAR","",IF(AB938="",IF(X938="","",IF(X938-V938&lt;0.01,"EMPATE TÉCNICO","")),IF(AB938&lt;I938,"ESTOQUE INSUFICIENTE",IF(X938="","",IF(X938-V938&lt;0.01,"EMPATE TÉCNICO","")))))</f>
        <v/>
      </c>
      <c r="AG938" s="16" t="s">
        <v>490</v>
      </c>
      <c r="AH938" s="16" t="s">
        <v>2106</v>
      </c>
    </row>
    <row r="939" customFormat="false" ht="15" hidden="false" customHeight="false" outlineLevel="0" collapsed="false">
      <c r="A939" s="16" t="s">
        <v>3004</v>
      </c>
      <c r="B939" s="17" t="s">
        <v>3005</v>
      </c>
      <c r="C939" s="16" t="s">
        <v>3006</v>
      </c>
      <c r="D939" s="16" t="s">
        <v>982</v>
      </c>
      <c r="E939" s="18" t="n">
        <v>1</v>
      </c>
      <c r="F939" s="16" t="s">
        <v>43</v>
      </c>
      <c r="G939" s="18" t="n">
        <v>0</v>
      </c>
      <c r="H939" s="16" t="n">
        <v>0.6</v>
      </c>
      <c r="I939" s="18" t="n">
        <v>2</v>
      </c>
      <c r="J939" s="19" t="n">
        <v>18.96</v>
      </c>
      <c r="K939" s="19" t="n">
        <v>18.96</v>
      </c>
      <c r="L939" s="19" t="n">
        <v>18.96</v>
      </c>
      <c r="M939" s="19" t="n">
        <f aca="false">IF(J939&gt;0,J939,K939)*E939</f>
        <v>18.96</v>
      </c>
      <c r="N939" s="20"/>
      <c r="O939" s="21" t="n">
        <f aca="false">IF(R939="","",ROUND(R939*(1-Premissas!$B$4),4))</f>
        <v>22.6575</v>
      </c>
      <c r="P939" s="22"/>
      <c r="Q939" s="22"/>
      <c r="R939" s="23" t="n">
        <v>23.85</v>
      </c>
      <c r="S939" s="24"/>
      <c r="T939" s="24"/>
      <c r="U939" s="25" t="n">
        <v>28</v>
      </c>
      <c r="V939" s="19" t="n">
        <f aca="false">IF(COUNT(N939:Q939)=0,"",MIN(N939:Q939))</f>
        <v>22.6575</v>
      </c>
      <c r="W939" s="16" t="str">
        <f aca="false">IF(V939="","",INDEX($N$4:$Q$4,MATCH(V939,N939:Q939,0)))</f>
        <v>MEDCENTRO</v>
      </c>
      <c r="X939" s="19" t="str">
        <f aca="false">IF(COUNT(N939:Q939)&lt;2,"",SMALL(N939:Q939,2))</f>
        <v/>
      </c>
      <c r="Y939" s="26" t="n">
        <f aca="false">IF(OR(V939="",M939=0),"",V939/M939-1)</f>
        <v>0.19501582278481</v>
      </c>
      <c r="Z939" s="26" t="n">
        <f aca="false">IF(OR(V939="",L939=""),"",V939/(L939*E939)-1)</f>
        <v>0.19501582278481</v>
      </c>
      <c r="AA939" s="16" t="str">
        <f aca="false">IF(V939="","SEM OFERTA",IF(OR(Y939&gt;Premissas!$B$11,Y939&lt;Premissas!$B$12),"VERIFICAR - UNIDADE/EMBALAGEM",IF(Y939&gt;Premissas!$B$6,"NÃO COMPRAR - REAJUSTE &gt;5%","COMPRAR")))</f>
        <v>NÃO COMPRAR - REAJUSTE &gt;5%</v>
      </c>
      <c r="AB939" s="18" t="n">
        <f aca="false">IF(W939="DIMEC",S939,IF(W939="MEDCENTRO",U939,""))</f>
        <v>28</v>
      </c>
      <c r="AC939" s="18" t="n">
        <f aca="false">IF(AA939&lt;&gt;"COMPRAR",0,IF(AB939="",I939,MIN(I939,AB939)))</f>
        <v>0</v>
      </c>
      <c r="AD939" s="19" t="n">
        <f aca="false">IF(AC939&gt;0,AC939*V939,0)</f>
        <v>0</v>
      </c>
      <c r="AE939" s="19" t="n">
        <f aca="false">IF(AC939&gt;0,(M939-V939)*AC939,0)</f>
        <v>0</v>
      </c>
      <c r="AF939" s="16" t="str">
        <f aca="false">IF(AA939&lt;&gt;"COMPRAR","",IF(AB939="",IF(X939="","",IF(X939-V939&lt;0.01,"EMPATE TÉCNICO","")),IF(AB939&lt;I939,"ESTOQUE INSUFICIENTE",IF(X939="","",IF(X939-V939&lt;0.01,"EMPATE TÉCNICO","")))))</f>
        <v/>
      </c>
      <c r="AG939" s="16" t="s">
        <v>490</v>
      </c>
      <c r="AH939" s="16" t="s">
        <v>2106</v>
      </c>
    </row>
    <row r="940" customFormat="false" ht="15" hidden="false" customHeight="false" outlineLevel="0" collapsed="false">
      <c r="A940" s="16" t="s">
        <v>3007</v>
      </c>
      <c r="B940" s="17" t="s">
        <v>3008</v>
      </c>
      <c r="C940" s="16" t="s">
        <v>3009</v>
      </c>
      <c r="D940" s="16" t="s">
        <v>982</v>
      </c>
      <c r="E940" s="18" t="n">
        <v>1</v>
      </c>
      <c r="F940" s="16" t="s">
        <v>43</v>
      </c>
      <c r="G940" s="18" t="n">
        <v>2</v>
      </c>
      <c r="H940" s="16" t="n">
        <v>0.8</v>
      </c>
      <c r="I940" s="18" t="n">
        <v>1</v>
      </c>
      <c r="J940" s="19" t="n">
        <v>4.75</v>
      </c>
      <c r="K940" s="19" t="n">
        <v>4.75</v>
      </c>
      <c r="L940" s="19" t="n">
        <v>4.75</v>
      </c>
      <c r="M940" s="19" t="n">
        <f aca="false">IF(J940&gt;0,J940,K940)*E940</f>
        <v>4.75</v>
      </c>
      <c r="N940" s="20" t="n">
        <v>4.56</v>
      </c>
      <c r="O940" s="21" t="str">
        <f aca="false">IF(R940="","",ROUND(R940*(1-Premissas!$B$4),4))</f>
        <v/>
      </c>
      <c r="P940" s="22"/>
      <c r="Q940" s="22"/>
      <c r="R940" s="23"/>
      <c r="S940" s="24" t="n">
        <v>185</v>
      </c>
      <c r="T940" s="24" t="n">
        <v>70</v>
      </c>
      <c r="U940" s="25"/>
      <c r="V940" s="19" t="n">
        <f aca="false">IF(COUNT(N940:Q940)=0,"",MIN(N940:Q940))</f>
        <v>4.56</v>
      </c>
      <c r="W940" s="16" t="str">
        <f aca="false">IF(V940="","",INDEX($N$4:$Q$4,MATCH(V940,N940:Q940,0)))</f>
        <v>DIMEC</v>
      </c>
      <c r="X940" s="19" t="str">
        <f aca="false">IF(COUNT(N940:Q940)&lt;2,"",SMALL(N940:Q940,2))</f>
        <v/>
      </c>
      <c r="Y940" s="26" t="n">
        <f aca="false">IF(OR(V940="",M940=0),"",V940/M940-1)</f>
        <v>-0.04</v>
      </c>
      <c r="Z940" s="26" t="n">
        <f aca="false">IF(OR(V940="",L940=""),"",V940/(L940*E940)-1)</f>
        <v>-0.04</v>
      </c>
      <c r="AA940" s="16" t="str">
        <f aca="false">IF(V940="","SEM OFERTA",IF(OR(Y940&gt;Premissas!$B$11,Y940&lt;Premissas!$B$12),"VERIFICAR - UNIDADE/EMBALAGEM",IF(Y940&gt;Premissas!$B$6,"NÃO COMPRAR - REAJUSTE &gt;5%","COMPRAR")))</f>
        <v>COMPRAR</v>
      </c>
      <c r="AB940" s="18" t="n">
        <f aca="false">IF(W940="DIMEC",S940,IF(W940="MEDCENTRO",U940,""))</f>
        <v>185</v>
      </c>
      <c r="AC940" s="18" t="n">
        <f aca="false">IF(AA940&lt;&gt;"COMPRAR",0,IF(AB940="",I940,MIN(I940,AB940)))</f>
        <v>1</v>
      </c>
      <c r="AD940" s="19" t="n">
        <f aca="false">IF(AC940&gt;0,AC940*V940,0)</f>
        <v>4.56</v>
      </c>
      <c r="AE940" s="19" t="n">
        <f aca="false">IF(AC940&gt;0,(M940-V940)*AC940,0)</f>
        <v>0.19</v>
      </c>
      <c r="AF940" s="16" t="str">
        <f aca="false">IF(AA940&lt;&gt;"COMPRAR","",IF(AB940="",IF(X940="","",IF(X940-V940&lt;0.01,"EMPATE TÉCNICO","")),IF(AB940&lt;I940,"ESTOQUE INSUFICIENTE",IF(X940="","",IF(X940-V940&lt;0.01,"EMPATE TÉCNICO","")))))</f>
        <v/>
      </c>
      <c r="AG940" s="16" t="s">
        <v>547</v>
      </c>
      <c r="AH940" s="16" t="s">
        <v>2106</v>
      </c>
    </row>
    <row r="941" customFormat="false" ht="15" hidden="false" customHeight="false" outlineLevel="0" collapsed="false">
      <c r="A941" s="16" t="s">
        <v>3010</v>
      </c>
      <c r="B941" s="17" t="s">
        <v>3011</v>
      </c>
      <c r="C941" s="16" t="s">
        <v>3012</v>
      </c>
      <c r="D941" s="16" t="s">
        <v>1055</v>
      </c>
      <c r="E941" s="18" t="n">
        <v>1</v>
      </c>
      <c r="F941" s="16" t="s">
        <v>41</v>
      </c>
      <c r="G941" s="18" t="n">
        <v>4</v>
      </c>
      <c r="H941" s="16" t="n">
        <v>27.4</v>
      </c>
      <c r="I941" s="18" t="n">
        <v>67</v>
      </c>
      <c r="J941" s="19" t="n">
        <v>2.36</v>
      </c>
      <c r="K941" s="19" t="n">
        <v>2.36</v>
      </c>
      <c r="L941" s="19" t="n">
        <v>2.36</v>
      </c>
      <c r="M941" s="19" t="n">
        <f aca="false">IF(J941&gt;0,J941,K941)*E941</f>
        <v>2.36</v>
      </c>
      <c r="N941" s="20" t="n">
        <v>2.7</v>
      </c>
      <c r="O941" s="21" t="n">
        <f aca="false">IF(R941="","",ROUND(R941*(1-Premissas!$B$4),4))</f>
        <v>2.812</v>
      </c>
      <c r="P941" s="22"/>
      <c r="Q941" s="22"/>
      <c r="R941" s="23" t="n">
        <v>2.96</v>
      </c>
      <c r="S941" s="24" t="n">
        <v>10970</v>
      </c>
      <c r="T941" s="24" t="n">
        <v>200</v>
      </c>
      <c r="U941" s="25" t="n">
        <v>1530</v>
      </c>
      <c r="V941" s="19" t="n">
        <f aca="false">IF(COUNT(N941:Q941)=0,"",MIN(N941:Q941))</f>
        <v>2.7</v>
      </c>
      <c r="W941" s="16" t="str">
        <f aca="false">IF(V941="","",INDEX($N$4:$Q$4,MATCH(V941,N941:Q941,0)))</f>
        <v>DIMEC</v>
      </c>
      <c r="X941" s="19" t="n">
        <f aca="false">IF(COUNT(N941:Q941)&lt;2,"",SMALL(N941:Q941,2))</f>
        <v>2.812</v>
      </c>
      <c r="Y941" s="26" t="n">
        <f aca="false">IF(OR(V941="",M941=0),"",V941/M941-1)</f>
        <v>0.14406779661017</v>
      </c>
      <c r="Z941" s="26" t="n">
        <f aca="false">IF(OR(V941="",L941=""),"",V941/(L941*E941)-1)</f>
        <v>0.14406779661017</v>
      </c>
      <c r="AA941" s="16" t="str">
        <f aca="false">IF(V941="","SEM OFERTA",IF(OR(Y941&gt;Premissas!$B$11,Y941&lt;Premissas!$B$12),"VERIFICAR - UNIDADE/EMBALAGEM",IF(Y941&gt;Premissas!$B$6,"NÃO COMPRAR - REAJUSTE &gt;5%","COMPRAR")))</f>
        <v>NÃO COMPRAR - REAJUSTE &gt;5%</v>
      </c>
      <c r="AB941" s="18" t="n">
        <f aca="false">IF(W941="DIMEC",S941,IF(W941="MEDCENTRO",U941,""))</f>
        <v>10970</v>
      </c>
      <c r="AC941" s="18" t="n">
        <f aca="false">IF(AA941&lt;&gt;"COMPRAR",0,IF(AB941="",I941,MIN(I941,AB941)))</f>
        <v>0</v>
      </c>
      <c r="AD941" s="19" t="n">
        <f aca="false">IF(AC941&gt;0,AC941*V941,0)</f>
        <v>0</v>
      </c>
      <c r="AE941" s="19" t="n">
        <f aca="false">IF(AC941&gt;0,(M941-V941)*AC941,0)</f>
        <v>0</v>
      </c>
      <c r="AF941" s="16" t="str">
        <f aca="false">IF(AA941&lt;&gt;"COMPRAR","",IF(AB941="",IF(X941="","",IF(X941-V941&lt;0.01,"EMPATE TÉCNICO","")),IF(AB941&lt;I941,"ESTOQUE INSUFICIENTE",IF(X941="","",IF(X941-V941&lt;0.01,"EMPATE TÉCNICO","")))))</f>
        <v/>
      </c>
      <c r="AG941" s="16" t="s">
        <v>304</v>
      </c>
      <c r="AH941" s="16" t="s">
        <v>2106</v>
      </c>
    </row>
    <row r="942" customFormat="false" ht="15" hidden="false" customHeight="false" outlineLevel="0" collapsed="false">
      <c r="A942" s="16" t="s">
        <v>3013</v>
      </c>
      <c r="B942" s="17" t="s">
        <v>3014</v>
      </c>
      <c r="C942" s="16" t="s">
        <v>3015</v>
      </c>
      <c r="D942" s="16" t="s">
        <v>1055</v>
      </c>
      <c r="E942" s="18" t="n">
        <v>1</v>
      </c>
      <c r="F942" s="16" t="s">
        <v>42</v>
      </c>
      <c r="G942" s="18" t="n">
        <v>1</v>
      </c>
      <c r="H942" s="16" t="n">
        <v>2.1</v>
      </c>
      <c r="I942" s="18" t="n">
        <v>5</v>
      </c>
      <c r="J942" s="19" t="n">
        <v>14.84</v>
      </c>
      <c r="K942" s="19" t="n">
        <v>14.84</v>
      </c>
      <c r="L942" s="19" t="n">
        <v>14.84</v>
      </c>
      <c r="M942" s="19" t="n">
        <f aca="false">IF(J942&gt;0,J942,K942)*E942</f>
        <v>14.84</v>
      </c>
      <c r="N942" s="20" t="n">
        <v>15.57</v>
      </c>
      <c r="O942" s="21" t="str">
        <f aca="false">IF(R942="","",ROUND(R942*(1-Premissas!$B$4),4))</f>
        <v/>
      </c>
      <c r="P942" s="22"/>
      <c r="Q942" s="22"/>
      <c r="R942" s="23"/>
      <c r="S942" s="24" t="n">
        <v>56</v>
      </c>
      <c r="T942" s="24" t="n">
        <v>50</v>
      </c>
      <c r="U942" s="25"/>
      <c r="V942" s="19" t="n">
        <f aca="false">IF(COUNT(N942:Q942)=0,"",MIN(N942:Q942))</f>
        <v>15.57</v>
      </c>
      <c r="W942" s="16" t="str">
        <f aca="false">IF(V942="","",INDEX($N$4:$Q$4,MATCH(V942,N942:Q942,0)))</f>
        <v>DIMEC</v>
      </c>
      <c r="X942" s="19" t="str">
        <f aca="false">IF(COUNT(N942:Q942)&lt;2,"",SMALL(N942:Q942,2))</f>
        <v/>
      </c>
      <c r="Y942" s="26" t="n">
        <f aca="false">IF(OR(V942="",M942=0),"",V942/M942-1)</f>
        <v>0.0491913746630728</v>
      </c>
      <c r="Z942" s="26" t="n">
        <f aca="false">IF(OR(V942="",L942=""),"",V942/(L942*E942)-1)</f>
        <v>0.0491913746630728</v>
      </c>
      <c r="AA942" s="16" t="str">
        <f aca="false">IF(V942="","SEM OFERTA",IF(OR(Y942&gt;Premissas!$B$11,Y942&lt;Premissas!$B$12),"VERIFICAR - UNIDADE/EMBALAGEM",IF(Y942&gt;Premissas!$B$6,"NÃO COMPRAR - REAJUSTE &gt;5%","COMPRAR")))</f>
        <v>COMPRAR</v>
      </c>
      <c r="AB942" s="18" t="n">
        <f aca="false">IF(W942="DIMEC",S942,IF(W942="MEDCENTRO",U942,""))</f>
        <v>56</v>
      </c>
      <c r="AC942" s="18" t="n">
        <f aca="false">IF(AA942&lt;&gt;"COMPRAR",0,IF(AB942="",I942,MIN(I942,AB942)))</f>
        <v>5</v>
      </c>
      <c r="AD942" s="19" t="n">
        <f aca="false">IF(AC942&gt;0,AC942*V942,0)</f>
        <v>77.85</v>
      </c>
      <c r="AE942" s="19" t="n">
        <f aca="false">IF(AC942&gt;0,(M942-V942)*AC942,0)</f>
        <v>-3.65</v>
      </c>
      <c r="AF942" s="16" t="str">
        <f aca="false">IF(AA942&lt;&gt;"COMPRAR","",IF(AB942="",IF(X942="","",IF(X942-V942&lt;0.01,"EMPATE TÉCNICO","")),IF(AB942&lt;I942,"ESTOQUE INSUFICIENTE",IF(X942="","",IF(X942-V942&lt;0.01,"EMPATE TÉCNICO","")))))</f>
        <v/>
      </c>
      <c r="AG942" s="16" t="s">
        <v>304</v>
      </c>
      <c r="AH942" s="16" t="s">
        <v>2106</v>
      </c>
    </row>
    <row r="943" customFormat="false" ht="15" hidden="false" customHeight="false" outlineLevel="0" collapsed="false">
      <c r="A943" s="16" t="s">
        <v>3016</v>
      </c>
      <c r="B943" s="17" t="s">
        <v>3017</v>
      </c>
      <c r="C943" s="16" t="s">
        <v>3018</v>
      </c>
      <c r="D943" s="16" t="s">
        <v>1055</v>
      </c>
      <c r="E943" s="18" t="n">
        <v>1</v>
      </c>
      <c r="F943" s="16" t="s">
        <v>41</v>
      </c>
      <c r="G943" s="18" t="n">
        <v>91</v>
      </c>
      <c r="H943" s="16" t="n">
        <v>50</v>
      </c>
      <c r="I943" s="18" t="n">
        <v>38</v>
      </c>
      <c r="J943" s="19" t="n">
        <v>4.89</v>
      </c>
      <c r="K943" s="19" t="n">
        <v>4.89</v>
      </c>
      <c r="L943" s="19" t="n">
        <v>4.89</v>
      </c>
      <c r="M943" s="19" t="n">
        <f aca="false">IF(J943&gt;0,J943,K943)*E943</f>
        <v>4.89</v>
      </c>
      <c r="N943" s="20" t="n">
        <v>5.24</v>
      </c>
      <c r="O943" s="21" t="n">
        <f aca="false">IF(R943="","",ROUND(R943*(1-Premissas!$B$4),4))</f>
        <v>5.32</v>
      </c>
      <c r="P943" s="22"/>
      <c r="Q943" s="22"/>
      <c r="R943" s="23" t="n">
        <v>5.6</v>
      </c>
      <c r="S943" s="24" t="n">
        <v>35401</v>
      </c>
      <c r="T943" s="24" t="n">
        <v>120</v>
      </c>
      <c r="U943" s="25" t="n">
        <v>227</v>
      </c>
      <c r="V943" s="19" t="n">
        <f aca="false">IF(COUNT(N943:Q943)=0,"",MIN(N943:Q943))</f>
        <v>5.24</v>
      </c>
      <c r="W943" s="16" t="str">
        <f aca="false">IF(V943="","",INDEX($N$4:$Q$4,MATCH(V943,N943:Q943,0)))</f>
        <v>DIMEC</v>
      </c>
      <c r="X943" s="19" t="n">
        <f aca="false">IF(COUNT(N943:Q943)&lt;2,"",SMALL(N943:Q943,2))</f>
        <v>5.32</v>
      </c>
      <c r="Y943" s="26" t="n">
        <f aca="false">IF(OR(V943="",M943=0),"",V943/M943-1)</f>
        <v>0.0715746421267895</v>
      </c>
      <c r="Z943" s="26" t="n">
        <f aca="false">IF(OR(V943="",L943=""),"",V943/(L943*E943)-1)</f>
        <v>0.0715746421267895</v>
      </c>
      <c r="AA943" s="16" t="str">
        <f aca="false">IF(V943="","SEM OFERTA",IF(OR(Y943&gt;Premissas!$B$11,Y943&lt;Premissas!$B$12),"VERIFICAR - UNIDADE/EMBALAGEM",IF(Y943&gt;Premissas!$B$6,"NÃO COMPRAR - REAJUSTE &gt;5%","COMPRAR")))</f>
        <v>NÃO COMPRAR - REAJUSTE &gt;5%</v>
      </c>
      <c r="AB943" s="18" t="n">
        <f aca="false">IF(W943="DIMEC",S943,IF(W943="MEDCENTRO",U943,""))</f>
        <v>35401</v>
      </c>
      <c r="AC943" s="18" t="n">
        <f aca="false">IF(AA943&lt;&gt;"COMPRAR",0,IF(AB943="",I943,MIN(I943,AB943)))</f>
        <v>0</v>
      </c>
      <c r="AD943" s="19" t="n">
        <f aca="false">IF(AC943&gt;0,AC943*V943,0)</f>
        <v>0</v>
      </c>
      <c r="AE943" s="19" t="n">
        <f aca="false">IF(AC943&gt;0,(M943-V943)*AC943,0)</f>
        <v>0</v>
      </c>
      <c r="AF943" s="16" t="str">
        <f aca="false">IF(AA943&lt;&gt;"COMPRAR","",IF(AB943="",IF(X943="","",IF(X943-V943&lt;0.01,"EMPATE TÉCNICO","")),IF(AB943&lt;I943,"ESTOQUE INSUFICIENTE",IF(X943="","",IF(X943-V943&lt;0.01,"EMPATE TÉCNICO","")))))</f>
        <v/>
      </c>
      <c r="AG943" s="16" t="s">
        <v>304</v>
      </c>
      <c r="AH943" s="16" t="s">
        <v>2106</v>
      </c>
    </row>
    <row r="944" customFormat="false" ht="15" hidden="false" customHeight="false" outlineLevel="0" collapsed="false">
      <c r="A944" s="16" t="s">
        <v>3019</v>
      </c>
      <c r="B944" s="17" t="s">
        <v>3020</v>
      </c>
      <c r="C944" s="16" t="s">
        <v>3021</v>
      </c>
      <c r="D944" s="16" t="s">
        <v>1055</v>
      </c>
      <c r="E944" s="18" t="n">
        <v>1</v>
      </c>
      <c r="F944" s="16" t="s">
        <v>41</v>
      </c>
      <c r="G944" s="18" t="n">
        <v>1</v>
      </c>
      <c r="H944" s="16" t="n">
        <v>16.7</v>
      </c>
      <c r="I944" s="18" t="n">
        <v>42</v>
      </c>
      <c r="J944" s="19" t="n">
        <v>3.01</v>
      </c>
      <c r="K944" s="19" t="n">
        <v>3.01</v>
      </c>
      <c r="L944" s="19" t="n">
        <v>3.01</v>
      </c>
      <c r="M944" s="19" t="n">
        <f aca="false">IF(J944&gt;0,J944,K944)*E944</f>
        <v>3.01</v>
      </c>
      <c r="N944" s="20" t="n">
        <v>3.4</v>
      </c>
      <c r="O944" s="21" t="n">
        <f aca="false">IF(R944="","",ROUND(R944*(1-Premissas!$B$4),4))</f>
        <v>3.4295</v>
      </c>
      <c r="P944" s="22"/>
      <c r="Q944" s="22"/>
      <c r="R944" s="23" t="n">
        <v>3.61</v>
      </c>
      <c r="S944" s="24" t="n">
        <v>1241</v>
      </c>
      <c r="T944" s="24" t="n">
        <v>200</v>
      </c>
      <c r="U944" s="25" t="n">
        <v>188</v>
      </c>
      <c r="V944" s="19" t="n">
        <f aca="false">IF(COUNT(N944:Q944)=0,"",MIN(N944:Q944))</f>
        <v>3.4</v>
      </c>
      <c r="W944" s="16" t="str">
        <f aca="false">IF(V944="","",INDEX($N$4:$Q$4,MATCH(V944,N944:Q944,0)))</f>
        <v>DIMEC</v>
      </c>
      <c r="X944" s="19" t="n">
        <f aca="false">IF(COUNT(N944:Q944)&lt;2,"",SMALL(N944:Q944,2))</f>
        <v>3.4295</v>
      </c>
      <c r="Y944" s="26" t="n">
        <f aca="false">IF(OR(V944="",M944=0),"",V944/M944-1)</f>
        <v>0.129568106312292</v>
      </c>
      <c r="Z944" s="26" t="n">
        <f aca="false">IF(OR(V944="",L944=""),"",V944/(L944*E944)-1)</f>
        <v>0.129568106312292</v>
      </c>
      <c r="AA944" s="16" t="str">
        <f aca="false">IF(V944="","SEM OFERTA",IF(OR(Y944&gt;Premissas!$B$11,Y944&lt;Premissas!$B$12),"VERIFICAR - UNIDADE/EMBALAGEM",IF(Y944&gt;Premissas!$B$6,"NÃO COMPRAR - REAJUSTE &gt;5%","COMPRAR")))</f>
        <v>NÃO COMPRAR - REAJUSTE &gt;5%</v>
      </c>
      <c r="AB944" s="18" t="n">
        <f aca="false">IF(W944="DIMEC",S944,IF(W944="MEDCENTRO",U944,""))</f>
        <v>1241</v>
      </c>
      <c r="AC944" s="18" t="n">
        <f aca="false">IF(AA944&lt;&gt;"COMPRAR",0,IF(AB944="",I944,MIN(I944,AB944)))</f>
        <v>0</v>
      </c>
      <c r="AD944" s="19" t="n">
        <f aca="false">IF(AC944&gt;0,AC944*V944,0)</f>
        <v>0</v>
      </c>
      <c r="AE944" s="19" t="n">
        <f aca="false">IF(AC944&gt;0,(M944-V944)*AC944,0)</f>
        <v>0</v>
      </c>
      <c r="AF944" s="16" t="str">
        <f aca="false">IF(AA944&lt;&gt;"COMPRAR","",IF(AB944="",IF(X944="","",IF(X944-V944&lt;0.01,"EMPATE TÉCNICO","")),IF(AB944&lt;I944,"ESTOQUE INSUFICIENTE",IF(X944="","",IF(X944-V944&lt;0.01,"EMPATE TÉCNICO","")))))</f>
        <v/>
      </c>
      <c r="AG944" s="16" t="s">
        <v>304</v>
      </c>
      <c r="AH944" s="16" t="s">
        <v>2106</v>
      </c>
    </row>
    <row r="945" customFormat="false" ht="15" hidden="false" customHeight="false" outlineLevel="0" collapsed="false">
      <c r="A945" s="16" t="s">
        <v>3022</v>
      </c>
      <c r="B945" s="17" t="s">
        <v>3023</v>
      </c>
      <c r="C945" s="16" t="s">
        <v>3024</v>
      </c>
      <c r="D945" s="16" t="s">
        <v>463</v>
      </c>
      <c r="E945" s="18" t="n">
        <v>1</v>
      </c>
      <c r="F945" s="16" t="s">
        <v>42</v>
      </c>
      <c r="G945" s="18" t="n">
        <v>2</v>
      </c>
      <c r="H945" s="16" t="n">
        <v>2.1</v>
      </c>
      <c r="I945" s="18" t="n">
        <v>4</v>
      </c>
      <c r="J945" s="19" t="n">
        <v>6.99</v>
      </c>
      <c r="K945" s="19" t="n">
        <v>6.99</v>
      </c>
      <c r="L945" s="19" t="n">
        <v>6.99</v>
      </c>
      <c r="M945" s="19" t="n">
        <f aca="false">IF(J945&gt;0,J945,K945)*E945</f>
        <v>6.99</v>
      </c>
      <c r="N945" s="20" t="n">
        <v>7.28</v>
      </c>
      <c r="O945" s="21" t="n">
        <f aca="false">IF(R945="","",ROUND(R945*(1-Premissas!$B$4),4))</f>
        <v>6.764</v>
      </c>
      <c r="P945" s="22"/>
      <c r="Q945" s="22"/>
      <c r="R945" s="23" t="n">
        <v>7.12</v>
      </c>
      <c r="S945" s="24" t="n">
        <v>630</v>
      </c>
      <c r="T945" s="24" t="n">
        <v>100</v>
      </c>
      <c r="U945" s="25" t="n">
        <v>103</v>
      </c>
      <c r="V945" s="19" t="n">
        <f aca="false">IF(COUNT(N945:Q945)=0,"",MIN(N945:Q945))</f>
        <v>6.764</v>
      </c>
      <c r="W945" s="16" t="str">
        <f aca="false">IF(V945="","",INDEX($N$4:$Q$4,MATCH(V945,N945:Q945,0)))</f>
        <v>MEDCENTRO</v>
      </c>
      <c r="X945" s="19" t="n">
        <f aca="false">IF(COUNT(N945:Q945)&lt;2,"",SMALL(N945:Q945,2))</f>
        <v>7.28</v>
      </c>
      <c r="Y945" s="26" t="n">
        <f aca="false">IF(OR(V945="",M945=0),"",V945/M945-1)</f>
        <v>-0.0323319027181688</v>
      </c>
      <c r="Z945" s="26" t="n">
        <f aca="false">IF(OR(V945="",L945=""),"",V945/(L945*E945)-1)</f>
        <v>-0.0323319027181688</v>
      </c>
      <c r="AA945" s="16" t="str">
        <f aca="false">IF(V945="","SEM OFERTA",IF(OR(Y945&gt;Premissas!$B$11,Y945&lt;Premissas!$B$12),"VERIFICAR - UNIDADE/EMBALAGEM",IF(Y945&gt;Premissas!$B$6,"NÃO COMPRAR - REAJUSTE &gt;5%","COMPRAR")))</f>
        <v>COMPRAR</v>
      </c>
      <c r="AB945" s="18" t="n">
        <f aca="false">IF(W945="DIMEC",S945,IF(W945="MEDCENTRO",U945,""))</f>
        <v>103</v>
      </c>
      <c r="AC945" s="18" t="n">
        <f aca="false">IF(AA945&lt;&gt;"COMPRAR",0,IF(AB945="",I945,MIN(I945,AB945)))</f>
        <v>4</v>
      </c>
      <c r="AD945" s="19" t="n">
        <f aca="false">IF(AC945&gt;0,AC945*V945,0)</f>
        <v>27.056</v>
      </c>
      <c r="AE945" s="19" t="n">
        <f aca="false">IF(AC945&gt;0,(M945-V945)*AC945,0)</f>
        <v>0.904</v>
      </c>
      <c r="AF945" s="16" t="str">
        <f aca="false">IF(AA945&lt;&gt;"COMPRAR","",IF(AB945="",IF(X945="","",IF(X945-V945&lt;0.01,"EMPATE TÉCNICO","")),IF(AB945&lt;I945,"ESTOQUE INSUFICIENTE",IF(X945="","",IF(X945-V945&lt;0.01,"EMPATE TÉCNICO","")))))</f>
        <v/>
      </c>
      <c r="AG945" s="16" t="s">
        <v>304</v>
      </c>
      <c r="AH945" s="16" t="s">
        <v>2106</v>
      </c>
    </row>
    <row r="946" customFormat="false" ht="15" hidden="false" customHeight="false" outlineLevel="0" collapsed="false">
      <c r="A946" s="16" t="s">
        <v>3025</v>
      </c>
      <c r="B946" s="17" t="s">
        <v>3026</v>
      </c>
      <c r="C946" s="16" t="s">
        <v>3027</v>
      </c>
      <c r="D946" s="16" t="s">
        <v>463</v>
      </c>
      <c r="E946" s="18" t="n">
        <v>1</v>
      </c>
      <c r="F946" s="16" t="s">
        <v>42</v>
      </c>
      <c r="G946" s="18" t="n">
        <v>0</v>
      </c>
      <c r="H946" s="16" t="n">
        <v>0.8</v>
      </c>
      <c r="I946" s="18" t="n">
        <v>3</v>
      </c>
      <c r="J946" s="19" t="n">
        <v>6.03</v>
      </c>
      <c r="K946" s="19" t="n">
        <v>6.03</v>
      </c>
      <c r="L946" s="19" t="n">
        <v>6.03</v>
      </c>
      <c r="M946" s="19" t="n">
        <f aca="false">IF(J946&gt;0,J946,K946)*E946</f>
        <v>6.03</v>
      </c>
      <c r="N946" s="20" t="n">
        <v>6.42</v>
      </c>
      <c r="O946" s="21" t="n">
        <f aca="false">IF(R946="","",ROUND(R946*(1-Premissas!$B$4),4))</f>
        <v>6.27</v>
      </c>
      <c r="P946" s="22"/>
      <c r="Q946" s="22"/>
      <c r="R946" s="23" t="n">
        <v>6.6</v>
      </c>
      <c r="S946" s="24" t="n">
        <v>2768</v>
      </c>
      <c r="T946" s="24" t="n">
        <v>100</v>
      </c>
      <c r="U946" s="25" t="n">
        <v>1090</v>
      </c>
      <c r="V946" s="19" t="n">
        <f aca="false">IF(COUNT(N946:Q946)=0,"",MIN(N946:Q946))</f>
        <v>6.27</v>
      </c>
      <c r="W946" s="16" t="str">
        <f aca="false">IF(V946="","",INDEX($N$4:$Q$4,MATCH(V946,N946:Q946,0)))</f>
        <v>MEDCENTRO</v>
      </c>
      <c r="X946" s="19" t="n">
        <f aca="false">IF(COUNT(N946:Q946)&lt;2,"",SMALL(N946:Q946,2))</f>
        <v>6.42</v>
      </c>
      <c r="Y946" s="26" t="n">
        <f aca="false">IF(OR(V946="",M946=0),"",V946/M946-1)</f>
        <v>0.0398009950248754</v>
      </c>
      <c r="Z946" s="26" t="n">
        <f aca="false">IF(OR(V946="",L946=""),"",V946/(L946*E946)-1)</f>
        <v>0.0398009950248754</v>
      </c>
      <c r="AA946" s="16" t="str">
        <f aca="false">IF(V946="","SEM OFERTA",IF(OR(Y946&gt;Premissas!$B$11,Y946&lt;Premissas!$B$12),"VERIFICAR - UNIDADE/EMBALAGEM",IF(Y946&gt;Premissas!$B$6,"NÃO COMPRAR - REAJUSTE &gt;5%","COMPRAR")))</f>
        <v>COMPRAR</v>
      </c>
      <c r="AB946" s="18" t="n">
        <f aca="false">IF(W946="DIMEC",S946,IF(W946="MEDCENTRO",U946,""))</f>
        <v>1090</v>
      </c>
      <c r="AC946" s="18" t="n">
        <f aca="false">IF(AA946&lt;&gt;"COMPRAR",0,IF(AB946="",I946,MIN(I946,AB946)))</f>
        <v>3</v>
      </c>
      <c r="AD946" s="19" t="n">
        <f aca="false">IF(AC946&gt;0,AC946*V946,0)</f>
        <v>18.81</v>
      </c>
      <c r="AE946" s="19" t="n">
        <f aca="false">IF(AC946&gt;0,(M946-V946)*AC946,0)</f>
        <v>-0.719999999999998</v>
      </c>
      <c r="AF946" s="16" t="str">
        <f aca="false">IF(AA946&lt;&gt;"COMPRAR","",IF(AB946="",IF(X946="","",IF(X946-V946&lt;0.01,"EMPATE TÉCNICO","")),IF(AB946&lt;I946,"ESTOQUE INSUFICIENTE",IF(X946="","",IF(X946-V946&lt;0.01,"EMPATE TÉCNICO","")))))</f>
        <v/>
      </c>
      <c r="AG946" s="16" t="s">
        <v>304</v>
      </c>
      <c r="AH946" s="16" t="s">
        <v>2106</v>
      </c>
    </row>
    <row r="947" customFormat="false" ht="15" hidden="false" customHeight="false" outlineLevel="0" collapsed="false">
      <c r="A947" s="16" t="s">
        <v>3028</v>
      </c>
      <c r="B947" s="17" t="s">
        <v>3029</v>
      </c>
      <c r="C947" s="16" t="s">
        <v>3030</v>
      </c>
      <c r="D947" s="16" t="s">
        <v>2139</v>
      </c>
      <c r="E947" s="18" t="n">
        <v>10</v>
      </c>
      <c r="F947" s="16" t="s">
        <v>43</v>
      </c>
      <c r="G947" s="18" t="n">
        <v>6</v>
      </c>
      <c r="H947" s="16" t="n">
        <v>3.2</v>
      </c>
      <c r="I947" s="18" t="n">
        <v>1</v>
      </c>
      <c r="J947" s="19" t="n">
        <v>15.8</v>
      </c>
      <c r="K947" s="19" t="n">
        <v>15.8</v>
      </c>
      <c r="L947" s="19" t="n">
        <v>15.8</v>
      </c>
      <c r="M947" s="19" t="n">
        <f aca="false">IF(J947&gt;0,J947,K947)*E947</f>
        <v>158</v>
      </c>
      <c r="N947" s="20" t="n">
        <v>17.23</v>
      </c>
      <c r="O947" s="21" t="str">
        <f aca="false">IF(R947="","",ROUND(R947*(1-Premissas!$B$4),4))</f>
        <v/>
      </c>
      <c r="P947" s="22"/>
      <c r="Q947" s="22"/>
      <c r="R947" s="23"/>
      <c r="S947" s="24" t="n">
        <v>130</v>
      </c>
      <c r="T947" s="24" t="n">
        <v>40</v>
      </c>
      <c r="U947" s="25"/>
      <c r="V947" s="19" t="n">
        <f aca="false">IF(COUNT(N947:Q947)=0,"",MIN(N947:Q947))</f>
        <v>17.23</v>
      </c>
      <c r="W947" s="16" t="str">
        <f aca="false">IF(V947="","",INDEX($N$4:$Q$4,MATCH(V947,N947:Q947,0)))</f>
        <v>DIMEC</v>
      </c>
      <c r="X947" s="19" t="str">
        <f aca="false">IF(COUNT(N947:Q947)&lt;2,"",SMALL(N947:Q947,2))</f>
        <v/>
      </c>
      <c r="Y947" s="26" t="n">
        <f aca="false">IF(OR(V947="",M947=0),"",V947/M947-1)</f>
        <v>-0.890949367088608</v>
      </c>
      <c r="Z947" s="26" t="n">
        <f aca="false">IF(OR(V947="",L947=""),"",V947/(L947*E947)-1)</f>
        <v>-0.890949367088608</v>
      </c>
      <c r="AA947" s="16" t="str">
        <f aca="false">IF(V947="","SEM OFERTA",IF(OR(Y947&gt;Premissas!$B$11,Y947&lt;Premissas!$B$12),"VERIFICAR - UNIDADE/EMBALAGEM",IF(Y947&gt;Premissas!$B$6,"NÃO COMPRAR - REAJUSTE &gt;5%","COMPRAR")))</f>
        <v>VERIFICAR - UNIDADE/EMBALAGEM</v>
      </c>
      <c r="AB947" s="18" t="n">
        <f aca="false">IF(W947="DIMEC",S947,IF(W947="MEDCENTRO",U947,""))</f>
        <v>130</v>
      </c>
      <c r="AC947" s="18" t="n">
        <f aca="false">IF(AA947&lt;&gt;"COMPRAR",0,IF(AB947="",I947,MIN(I947,AB947)))</f>
        <v>0</v>
      </c>
      <c r="AD947" s="19" t="n">
        <f aca="false">IF(AC947&gt;0,AC947*V947,0)</f>
        <v>0</v>
      </c>
      <c r="AE947" s="19" t="n">
        <f aca="false">IF(AC947&gt;0,(M947-V947)*AC947,0)</f>
        <v>0</v>
      </c>
      <c r="AF947" s="16" t="str">
        <f aca="false">IF(AA947&lt;&gt;"COMPRAR","",IF(AB947="",IF(X947="","",IF(X947-V947&lt;0.01,"EMPATE TÉCNICO","")),IF(AB947&lt;I947,"ESTOQUE INSUFICIENTE",IF(X947="","",IF(X947-V947&lt;0.01,"EMPATE TÉCNICO","")))))</f>
        <v/>
      </c>
      <c r="AG947" s="16" t="s">
        <v>304</v>
      </c>
      <c r="AH947" s="16" t="s">
        <v>2106</v>
      </c>
    </row>
    <row r="948" customFormat="false" ht="15" hidden="false" customHeight="false" outlineLevel="0" collapsed="false">
      <c r="A948" s="16" t="s">
        <v>3031</v>
      </c>
      <c r="B948" s="17" t="s">
        <v>3032</v>
      </c>
      <c r="C948" s="16" t="s">
        <v>3033</v>
      </c>
      <c r="D948" s="16" t="s">
        <v>463</v>
      </c>
      <c r="E948" s="18" t="n">
        <v>1</v>
      </c>
      <c r="F948" s="16" t="s">
        <v>42</v>
      </c>
      <c r="G948" s="18" t="n">
        <v>6</v>
      </c>
      <c r="H948" s="16" t="n">
        <v>4.2</v>
      </c>
      <c r="I948" s="18" t="n">
        <v>5</v>
      </c>
      <c r="J948" s="19" t="n">
        <v>5.99</v>
      </c>
      <c r="K948" s="19" t="n">
        <v>5.99</v>
      </c>
      <c r="L948" s="19" t="n">
        <v>5.99</v>
      </c>
      <c r="M948" s="19" t="n">
        <f aca="false">IF(J948&gt;0,J948,K948)*E948</f>
        <v>5.99</v>
      </c>
      <c r="N948" s="20" t="n">
        <v>6.22</v>
      </c>
      <c r="O948" s="21" t="n">
        <f aca="false">IF(R948="","",ROUND(R948*(1-Premissas!$B$4),4))</f>
        <v>6.1465</v>
      </c>
      <c r="P948" s="22"/>
      <c r="Q948" s="22"/>
      <c r="R948" s="23" t="n">
        <v>6.47</v>
      </c>
      <c r="S948" s="24" t="n">
        <v>273</v>
      </c>
      <c r="T948" s="24" t="n">
        <v>50</v>
      </c>
      <c r="U948" s="25" t="n">
        <v>788</v>
      </c>
      <c r="V948" s="19" t="n">
        <f aca="false">IF(COUNT(N948:Q948)=0,"",MIN(N948:Q948))</f>
        <v>6.1465</v>
      </c>
      <c r="W948" s="16" t="str">
        <f aca="false">IF(V948="","",INDEX($N$4:$Q$4,MATCH(V948,N948:Q948,0)))</f>
        <v>MEDCENTRO</v>
      </c>
      <c r="X948" s="19" t="n">
        <f aca="false">IF(COUNT(N948:Q948)&lt;2,"",SMALL(N948:Q948,2))</f>
        <v>6.22</v>
      </c>
      <c r="Y948" s="26" t="n">
        <f aca="false">IF(OR(V948="",M948=0),"",V948/M948-1)</f>
        <v>0.0261268781302169</v>
      </c>
      <c r="Z948" s="26" t="n">
        <f aca="false">IF(OR(V948="",L948=""),"",V948/(L948*E948)-1)</f>
        <v>0.0261268781302169</v>
      </c>
      <c r="AA948" s="16" t="str">
        <f aca="false">IF(V948="","SEM OFERTA",IF(OR(Y948&gt;Premissas!$B$11,Y948&lt;Premissas!$B$12),"VERIFICAR - UNIDADE/EMBALAGEM",IF(Y948&gt;Premissas!$B$6,"NÃO COMPRAR - REAJUSTE &gt;5%","COMPRAR")))</f>
        <v>COMPRAR</v>
      </c>
      <c r="AB948" s="18" t="n">
        <f aca="false">IF(W948="DIMEC",S948,IF(W948="MEDCENTRO",U948,""))</f>
        <v>788</v>
      </c>
      <c r="AC948" s="18" t="n">
        <f aca="false">IF(AA948&lt;&gt;"COMPRAR",0,IF(AB948="",I948,MIN(I948,AB948)))</f>
        <v>5</v>
      </c>
      <c r="AD948" s="19" t="n">
        <f aca="false">IF(AC948&gt;0,AC948*V948,0)</f>
        <v>30.7325</v>
      </c>
      <c r="AE948" s="19" t="n">
        <f aca="false">IF(AC948&gt;0,(M948-V948)*AC948,0)</f>
        <v>-0.782499999999997</v>
      </c>
      <c r="AF948" s="16" t="str">
        <f aca="false">IF(AA948&lt;&gt;"COMPRAR","",IF(AB948="",IF(X948="","",IF(X948-V948&lt;0.01,"EMPATE TÉCNICO","")),IF(AB948&lt;I948,"ESTOQUE INSUFICIENTE",IF(X948="","",IF(X948-V948&lt;0.01,"EMPATE TÉCNICO","")))))</f>
        <v/>
      </c>
      <c r="AG948" s="16" t="s">
        <v>304</v>
      </c>
      <c r="AH948" s="16" t="s">
        <v>2106</v>
      </c>
    </row>
    <row r="949" customFormat="false" ht="15" hidden="false" customHeight="false" outlineLevel="0" collapsed="false">
      <c r="A949" s="16" t="s">
        <v>3034</v>
      </c>
      <c r="B949" s="17" t="s">
        <v>3035</v>
      </c>
      <c r="C949" s="16" t="s">
        <v>3036</v>
      </c>
      <c r="D949" s="16" t="s">
        <v>417</v>
      </c>
      <c r="E949" s="18" t="n">
        <v>1</v>
      </c>
      <c r="F949" s="16" t="s">
        <v>41</v>
      </c>
      <c r="G949" s="18" t="n">
        <v>2</v>
      </c>
      <c r="H949" s="16" t="n">
        <v>3.2</v>
      </c>
      <c r="I949" s="18" t="n">
        <v>7</v>
      </c>
      <c r="J949" s="19" t="n">
        <v>13.546</v>
      </c>
      <c r="K949" s="19" t="n">
        <v>13.546</v>
      </c>
      <c r="L949" s="19" t="n">
        <v>13.545</v>
      </c>
      <c r="M949" s="19" t="n">
        <f aca="false">IF(J949&gt;0,J949,K949)*E949</f>
        <v>13.546</v>
      </c>
      <c r="N949" s="20" t="n">
        <v>16.65</v>
      </c>
      <c r="O949" s="21" t="str">
        <f aca="false">IF(R949="","",ROUND(R949*(1-Premissas!$B$4),4))</f>
        <v/>
      </c>
      <c r="P949" s="22"/>
      <c r="Q949" s="22"/>
      <c r="R949" s="23"/>
      <c r="S949" s="24" t="n">
        <v>113</v>
      </c>
      <c r="T949" s="24" t="n">
        <v>49</v>
      </c>
      <c r="U949" s="25"/>
      <c r="V949" s="19" t="n">
        <f aca="false">IF(COUNT(N949:Q949)=0,"",MIN(N949:Q949))</f>
        <v>16.65</v>
      </c>
      <c r="W949" s="16" t="str">
        <f aca="false">IF(V949="","",INDEX($N$4:$Q$4,MATCH(V949,N949:Q949,0)))</f>
        <v>DIMEC</v>
      </c>
      <c r="X949" s="19" t="str">
        <f aca="false">IF(COUNT(N949:Q949)&lt;2,"",SMALL(N949:Q949,2))</f>
        <v/>
      </c>
      <c r="Y949" s="26" t="n">
        <f aca="false">IF(OR(V949="",M949=0),"",V949/M949-1)</f>
        <v>0.229145135095231</v>
      </c>
      <c r="Z949" s="26" t="n">
        <f aca="false">IF(OR(V949="",L949=""),"",V949/(L949*E949)-1)</f>
        <v>0.229235880398671</v>
      </c>
      <c r="AA949" s="16" t="str">
        <f aca="false">IF(V949="","SEM OFERTA",IF(OR(Y949&gt;Premissas!$B$11,Y949&lt;Premissas!$B$12),"VERIFICAR - UNIDADE/EMBALAGEM",IF(Y949&gt;Premissas!$B$6,"NÃO COMPRAR - REAJUSTE &gt;5%","COMPRAR")))</f>
        <v>NÃO COMPRAR - REAJUSTE &gt;5%</v>
      </c>
      <c r="AB949" s="18" t="n">
        <f aca="false">IF(W949="DIMEC",S949,IF(W949="MEDCENTRO",U949,""))</f>
        <v>113</v>
      </c>
      <c r="AC949" s="18" t="n">
        <f aca="false">IF(AA949&lt;&gt;"COMPRAR",0,IF(AB949="",I949,MIN(I949,AB949)))</f>
        <v>0</v>
      </c>
      <c r="AD949" s="19" t="n">
        <f aca="false">IF(AC949&gt;0,AC949*V949,0)</f>
        <v>0</v>
      </c>
      <c r="AE949" s="19" t="n">
        <f aca="false">IF(AC949&gt;0,(M949-V949)*AC949,0)</f>
        <v>0</v>
      </c>
      <c r="AF949" s="16" t="str">
        <f aca="false">IF(AA949&lt;&gt;"COMPRAR","",IF(AB949="",IF(X949="","",IF(X949-V949&lt;0.01,"EMPATE TÉCNICO","")),IF(AB949&lt;I949,"ESTOQUE INSUFICIENTE",IF(X949="","",IF(X949-V949&lt;0.01,"EMPATE TÉCNICO","")))))</f>
        <v/>
      </c>
      <c r="AG949" s="16" t="s">
        <v>418</v>
      </c>
      <c r="AH949" s="16" t="s">
        <v>2106</v>
      </c>
    </row>
    <row r="950" customFormat="false" ht="15" hidden="false" customHeight="false" outlineLevel="0" collapsed="false">
      <c r="A950" s="16" t="s">
        <v>3037</v>
      </c>
      <c r="B950" s="17" t="s">
        <v>3038</v>
      </c>
      <c r="C950" s="16" t="s">
        <v>3039</v>
      </c>
      <c r="D950" s="16" t="s">
        <v>625</v>
      </c>
      <c r="E950" s="18" t="n">
        <v>1</v>
      </c>
      <c r="F950" s="16" t="s">
        <v>41</v>
      </c>
      <c r="G950" s="18" t="n">
        <v>9</v>
      </c>
      <c r="H950" s="16" t="n">
        <v>7.5</v>
      </c>
      <c r="I950" s="18" t="n">
        <v>11</v>
      </c>
      <c r="J950" s="19" t="n">
        <v>3.63</v>
      </c>
      <c r="K950" s="19" t="n">
        <v>3.63</v>
      </c>
      <c r="L950" s="19" t="n">
        <v>3.63</v>
      </c>
      <c r="M950" s="19" t="n">
        <f aca="false">IF(J950&gt;0,J950,K950)*E950</f>
        <v>3.63</v>
      </c>
      <c r="N950" s="20" t="n">
        <v>3.91</v>
      </c>
      <c r="O950" s="21" t="n">
        <f aca="false">IF(R950="","",ROUND(R950*(1-Premissas!$B$4),4))</f>
        <v>3.7715</v>
      </c>
      <c r="P950" s="22"/>
      <c r="Q950" s="22"/>
      <c r="R950" s="23" t="n">
        <v>3.97</v>
      </c>
      <c r="S950" s="24" t="n">
        <v>4286</v>
      </c>
      <c r="T950" s="24" t="n">
        <v>90</v>
      </c>
      <c r="U950" s="25" t="n">
        <v>446</v>
      </c>
      <c r="V950" s="19" t="n">
        <f aca="false">IF(COUNT(N950:Q950)=0,"",MIN(N950:Q950))</f>
        <v>3.7715</v>
      </c>
      <c r="W950" s="16" t="str">
        <f aca="false">IF(V950="","",INDEX($N$4:$Q$4,MATCH(V950,N950:Q950,0)))</f>
        <v>MEDCENTRO</v>
      </c>
      <c r="X950" s="19" t="n">
        <f aca="false">IF(COUNT(N950:Q950)&lt;2,"",SMALL(N950:Q950,2))</f>
        <v>3.91</v>
      </c>
      <c r="Y950" s="26" t="n">
        <f aca="false">IF(OR(V950="",M950=0),"",V950/M950-1)</f>
        <v>0.0389807162534437</v>
      </c>
      <c r="Z950" s="26" t="n">
        <f aca="false">IF(OR(V950="",L950=""),"",V950/(L950*E950)-1)</f>
        <v>0.0389807162534437</v>
      </c>
      <c r="AA950" s="16" t="str">
        <f aca="false">IF(V950="","SEM OFERTA",IF(OR(Y950&gt;Premissas!$B$11,Y950&lt;Premissas!$B$12),"VERIFICAR - UNIDADE/EMBALAGEM",IF(Y950&gt;Premissas!$B$6,"NÃO COMPRAR - REAJUSTE &gt;5%","COMPRAR")))</f>
        <v>COMPRAR</v>
      </c>
      <c r="AB950" s="18" t="n">
        <f aca="false">IF(W950="DIMEC",S950,IF(W950="MEDCENTRO",U950,""))</f>
        <v>446</v>
      </c>
      <c r="AC950" s="18" t="n">
        <f aca="false">IF(AA950&lt;&gt;"COMPRAR",0,IF(AB950="",I950,MIN(I950,AB950)))</f>
        <v>11</v>
      </c>
      <c r="AD950" s="19" t="n">
        <f aca="false">IF(AC950&gt;0,AC950*V950,0)</f>
        <v>41.4865</v>
      </c>
      <c r="AE950" s="19" t="n">
        <f aca="false">IF(AC950&gt;0,(M950-V950)*AC950,0)</f>
        <v>-1.5565</v>
      </c>
      <c r="AF950" s="16" t="str">
        <f aca="false">IF(AA950&lt;&gt;"COMPRAR","",IF(AB950="",IF(X950="","",IF(X950-V950&lt;0.01,"EMPATE TÉCNICO","")),IF(AB950&lt;I950,"ESTOQUE INSUFICIENTE",IF(X950="","",IF(X950-V950&lt;0.01,"EMPATE TÉCNICO","")))))</f>
        <v/>
      </c>
      <c r="AG950" s="16" t="s">
        <v>919</v>
      </c>
      <c r="AH950" s="16" t="s">
        <v>3040</v>
      </c>
    </row>
    <row r="951" customFormat="false" ht="15" hidden="false" customHeight="false" outlineLevel="0" collapsed="false">
      <c r="A951" s="16" t="s">
        <v>3041</v>
      </c>
      <c r="B951" s="17" t="s">
        <v>3042</v>
      </c>
      <c r="C951" s="16" t="s">
        <v>3043</v>
      </c>
      <c r="D951" s="16" t="s">
        <v>498</v>
      </c>
      <c r="E951" s="18" t="n">
        <v>1</v>
      </c>
      <c r="F951" s="16" t="s">
        <v>42</v>
      </c>
      <c r="G951" s="18" t="n">
        <v>1</v>
      </c>
      <c r="H951" s="16" t="n">
        <v>1.7</v>
      </c>
      <c r="I951" s="18" t="n">
        <v>4</v>
      </c>
      <c r="J951" s="19" t="n">
        <v>4.85</v>
      </c>
      <c r="K951" s="19" t="n">
        <v>4.85</v>
      </c>
      <c r="L951" s="19" t="n">
        <v>4.85</v>
      </c>
      <c r="M951" s="19" t="n">
        <f aca="false">IF(J951&gt;0,J951,K951)*E951</f>
        <v>4.85</v>
      </c>
      <c r="N951" s="20" t="n">
        <v>6.3</v>
      </c>
      <c r="O951" s="21" t="n">
        <f aca="false">IF(R951="","",ROUND(R951*(1-Premissas!$B$4),4))</f>
        <v>5.206</v>
      </c>
      <c r="P951" s="22"/>
      <c r="Q951" s="22"/>
      <c r="R951" s="23" t="n">
        <v>5.48</v>
      </c>
      <c r="S951" s="24" t="n">
        <v>8579</v>
      </c>
      <c r="T951" s="24" t="n">
        <v>160</v>
      </c>
      <c r="U951" s="25" t="n">
        <v>1103</v>
      </c>
      <c r="V951" s="19" t="n">
        <f aca="false">IF(COUNT(N951:Q951)=0,"",MIN(N951:Q951))</f>
        <v>5.206</v>
      </c>
      <c r="W951" s="16" t="str">
        <f aca="false">IF(V951="","",INDEX($N$4:$Q$4,MATCH(V951,N951:Q951,0)))</f>
        <v>MEDCENTRO</v>
      </c>
      <c r="X951" s="19" t="n">
        <f aca="false">IF(COUNT(N951:Q951)&lt;2,"",SMALL(N951:Q951,2))</f>
        <v>6.3</v>
      </c>
      <c r="Y951" s="26" t="n">
        <f aca="false">IF(OR(V951="",M951=0),"",V951/M951-1)</f>
        <v>0.0734020618556703</v>
      </c>
      <c r="Z951" s="26" t="n">
        <f aca="false">IF(OR(V951="",L951=""),"",V951/(L951*E951)-1)</f>
        <v>0.0734020618556703</v>
      </c>
      <c r="AA951" s="16" t="str">
        <f aca="false">IF(V951="","SEM OFERTA",IF(OR(Y951&gt;Premissas!$B$11,Y951&lt;Premissas!$B$12),"VERIFICAR - UNIDADE/EMBALAGEM",IF(Y951&gt;Premissas!$B$6,"NÃO COMPRAR - REAJUSTE &gt;5%","COMPRAR")))</f>
        <v>NÃO COMPRAR - REAJUSTE &gt;5%</v>
      </c>
      <c r="AB951" s="18" t="n">
        <f aca="false">IF(W951="DIMEC",S951,IF(W951="MEDCENTRO",U951,""))</f>
        <v>1103</v>
      </c>
      <c r="AC951" s="18" t="n">
        <f aca="false">IF(AA951&lt;&gt;"COMPRAR",0,IF(AB951="",I951,MIN(I951,AB951)))</f>
        <v>0</v>
      </c>
      <c r="AD951" s="19" t="n">
        <f aca="false">IF(AC951&gt;0,AC951*V951,0)</f>
        <v>0</v>
      </c>
      <c r="AE951" s="19" t="n">
        <f aca="false">IF(AC951&gt;0,(M951-V951)*AC951,0)</f>
        <v>0</v>
      </c>
      <c r="AF951" s="16" t="str">
        <f aca="false">IF(AA951&lt;&gt;"COMPRAR","",IF(AB951="",IF(X951="","",IF(X951-V951&lt;0.01,"EMPATE TÉCNICO","")),IF(AB951&lt;I951,"ESTOQUE INSUFICIENTE",IF(X951="","",IF(X951-V951&lt;0.01,"EMPATE TÉCNICO","")))))</f>
        <v/>
      </c>
      <c r="AG951" s="16" t="s">
        <v>139</v>
      </c>
      <c r="AH951" s="16" t="s">
        <v>3040</v>
      </c>
    </row>
    <row r="952" customFormat="false" ht="15" hidden="false" customHeight="false" outlineLevel="0" collapsed="false">
      <c r="A952" s="16" t="s">
        <v>3044</v>
      </c>
      <c r="B952" s="17" t="s">
        <v>3045</v>
      </c>
      <c r="C952" s="16" t="s">
        <v>3046</v>
      </c>
      <c r="D952" s="16" t="s">
        <v>498</v>
      </c>
      <c r="E952" s="18" t="n">
        <v>1</v>
      </c>
      <c r="F952" s="16" t="s">
        <v>41</v>
      </c>
      <c r="G952" s="18" t="n">
        <v>0</v>
      </c>
      <c r="H952" s="16" t="n">
        <v>2.7</v>
      </c>
      <c r="I952" s="18" t="n">
        <v>7</v>
      </c>
      <c r="J952" s="19" t="n">
        <v>5.7</v>
      </c>
      <c r="K952" s="19" t="n">
        <v>5.7</v>
      </c>
      <c r="L952" s="19" t="n">
        <v>5.7</v>
      </c>
      <c r="M952" s="19" t="n">
        <f aca="false">IF(J952&gt;0,J952,K952)*E952</f>
        <v>5.7</v>
      </c>
      <c r="N952" s="20" t="n">
        <v>6.3</v>
      </c>
      <c r="O952" s="21" t="n">
        <f aca="false">IF(R952="","",ROUND(R952*(1-Premissas!$B$4),4))</f>
        <v>5.206</v>
      </c>
      <c r="P952" s="22"/>
      <c r="Q952" s="22"/>
      <c r="R952" s="23" t="n">
        <v>5.48</v>
      </c>
      <c r="S952" s="24" t="n">
        <v>2897</v>
      </c>
      <c r="T952" s="24" t="n">
        <v>160</v>
      </c>
      <c r="U952" s="25" t="n">
        <v>1212</v>
      </c>
      <c r="V952" s="19" t="n">
        <f aca="false">IF(COUNT(N952:Q952)=0,"",MIN(N952:Q952))</f>
        <v>5.206</v>
      </c>
      <c r="W952" s="16" t="str">
        <f aca="false">IF(V952="","",INDEX($N$4:$Q$4,MATCH(V952,N952:Q952,0)))</f>
        <v>MEDCENTRO</v>
      </c>
      <c r="X952" s="19" t="n">
        <f aca="false">IF(COUNT(N952:Q952)&lt;2,"",SMALL(N952:Q952,2))</f>
        <v>6.3</v>
      </c>
      <c r="Y952" s="26" t="n">
        <f aca="false">IF(OR(V952="",M952=0),"",V952/M952-1)</f>
        <v>-0.0866666666666667</v>
      </c>
      <c r="Z952" s="26" t="n">
        <f aca="false">IF(OR(V952="",L952=""),"",V952/(L952*E952)-1)</f>
        <v>-0.0866666666666667</v>
      </c>
      <c r="AA952" s="16" t="str">
        <f aca="false">IF(V952="","SEM OFERTA",IF(OR(Y952&gt;Premissas!$B$11,Y952&lt;Premissas!$B$12),"VERIFICAR - UNIDADE/EMBALAGEM",IF(Y952&gt;Premissas!$B$6,"NÃO COMPRAR - REAJUSTE &gt;5%","COMPRAR")))</f>
        <v>COMPRAR</v>
      </c>
      <c r="AB952" s="18" t="n">
        <f aca="false">IF(W952="DIMEC",S952,IF(W952="MEDCENTRO",U952,""))</f>
        <v>1212</v>
      </c>
      <c r="AC952" s="18" t="n">
        <f aca="false">IF(AA952&lt;&gt;"COMPRAR",0,IF(AB952="",I952,MIN(I952,AB952)))</f>
        <v>7</v>
      </c>
      <c r="AD952" s="19" t="n">
        <f aca="false">IF(AC952&gt;0,AC952*V952,0)</f>
        <v>36.442</v>
      </c>
      <c r="AE952" s="19" t="n">
        <f aca="false">IF(AC952&gt;0,(M952-V952)*AC952,0)</f>
        <v>3.458</v>
      </c>
      <c r="AF952" s="16" t="str">
        <f aca="false">IF(AA952&lt;&gt;"COMPRAR","",IF(AB952="",IF(X952="","",IF(X952-V952&lt;0.01,"EMPATE TÉCNICO","")),IF(AB952&lt;I952,"ESTOQUE INSUFICIENTE",IF(X952="","",IF(X952-V952&lt;0.01,"EMPATE TÉCNICO","")))))</f>
        <v/>
      </c>
      <c r="AG952" s="16" t="s">
        <v>139</v>
      </c>
      <c r="AH952" s="16" t="s">
        <v>3040</v>
      </c>
    </row>
    <row r="953" customFormat="false" ht="15" hidden="false" customHeight="false" outlineLevel="0" collapsed="false">
      <c r="A953" s="16" t="s">
        <v>3047</v>
      </c>
      <c r="B953" s="17" t="s">
        <v>3048</v>
      </c>
      <c r="C953" s="16" t="s">
        <v>3049</v>
      </c>
      <c r="D953" s="16" t="s">
        <v>2276</v>
      </c>
      <c r="E953" s="18" t="n">
        <v>1</v>
      </c>
      <c r="F953" s="16" t="s">
        <v>42</v>
      </c>
      <c r="G953" s="18" t="n">
        <v>8</v>
      </c>
      <c r="H953" s="16" t="n">
        <v>3.3</v>
      </c>
      <c r="I953" s="18" t="n">
        <v>1</v>
      </c>
      <c r="J953" s="19" t="n">
        <v>5.23</v>
      </c>
      <c r="K953" s="19" t="n">
        <v>5.23</v>
      </c>
      <c r="L953" s="19" t="n">
        <v>5.23</v>
      </c>
      <c r="M953" s="19" t="n">
        <f aca="false">IF(J953&gt;0,J953,K953)*E953</f>
        <v>5.23</v>
      </c>
      <c r="N953" s="20"/>
      <c r="O953" s="21" t="n">
        <f aca="false">IF(R953="","",ROUND(R953*(1-Premissas!$B$4),4))</f>
        <v>5.263</v>
      </c>
      <c r="P953" s="22"/>
      <c r="Q953" s="22"/>
      <c r="R953" s="23" t="n">
        <v>5.54</v>
      </c>
      <c r="S953" s="24"/>
      <c r="T953" s="24"/>
      <c r="U953" s="25" t="n">
        <v>416</v>
      </c>
      <c r="V953" s="19" t="n">
        <f aca="false">IF(COUNT(N953:Q953)=0,"",MIN(N953:Q953))</f>
        <v>5.263</v>
      </c>
      <c r="W953" s="16" t="str">
        <f aca="false">IF(V953="","",INDEX($N$4:$Q$4,MATCH(V953,N953:Q953,0)))</f>
        <v>MEDCENTRO</v>
      </c>
      <c r="X953" s="19" t="str">
        <f aca="false">IF(COUNT(N953:Q953)&lt;2,"",SMALL(N953:Q953,2))</f>
        <v/>
      </c>
      <c r="Y953" s="26" t="n">
        <f aca="false">IF(OR(V953="",M953=0),"",V953/M953-1)</f>
        <v>0.00630975143403423</v>
      </c>
      <c r="Z953" s="26" t="n">
        <f aca="false">IF(OR(V953="",L953=""),"",V953/(L953*E953)-1)</f>
        <v>0.00630975143403423</v>
      </c>
      <c r="AA953" s="16" t="str">
        <f aca="false">IF(V953="","SEM OFERTA",IF(OR(Y953&gt;Premissas!$B$11,Y953&lt;Premissas!$B$12),"VERIFICAR - UNIDADE/EMBALAGEM",IF(Y953&gt;Premissas!$B$6,"NÃO COMPRAR - REAJUSTE &gt;5%","COMPRAR")))</f>
        <v>COMPRAR</v>
      </c>
      <c r="AB953" s="18" t="n">
        <f aca="false">IF(W953="DIMEC",S953,IF(W953="MEDCENTRO",U953,""))</f>
        <v>416</v>
      </c>
      <c r="AC953" s="18" t="n">
        <f aca="false">IF(AA953&lt;&gt;"COMPRAR",0,IF(AB953="",I953,MIN(I953,AB953)))</f>
        <v>1</v>
      </c>
      <c r="AD953" s="19" t="n">
        <f aca="false">IF(AC953&gt;0,AC953*V953,0)</f>
        <v>5.263</v>
      </c>
      <c r="AE953" s="19" t="n">
        <f aca="false">IF(AC953&gt;0,(M953-V953)*AC953,0)</f>
        <v>-0.0329999999999995</v>
      </c>
      <c r="AF953" s="16" t="str">
        <f aca="false">IF(AA953&lt;&gt;"COMPRAR","",IF(AB953="",IF(X953="","",IF(X953-V953&lt;0.01,"EMPATE TÉCNICO","")),IF(AB953&lt;I953,"ESTOQUE INSUFICIENTE",IF(X953="","",IF(X953-V953&lt;0.01,"EMPATE TÉCNICO","")))))</f>
        <v/>
      </c>
      <c r="AG953" s="16"/>
      <c r="AH953" s="16" t="s">
        <v>3040</v>
      </c>
    </row>
    <row r="954" customFormat="false" ht="15" hidden="false" customHeight="false" outlineLevel="0" collapsed="false">
      <c r="A954" s="16" t="s">
        <v>3050</v>
      </c>
      <c r="B954" s="17" t="s">
        <v>3051</v>
      </c>
      <c r="C954" s="16" t="s">
        <v>3052</v>
      </c>
      <c r="D954" s="16" t="s">
        <v>481</v>
      </c>
      <c r="E954" s="18" t="n">
        <v>1</v>
      </c>
      <c r="F954" s="16" t="s">
        <v>41</v>
      </c>
      <c r="G954" s="18" t="n">
        <v>15</v>
      </c>
      <c r="H954" s="16" t="n">
        <v>6.7</v>
      </c>
      <c r="I954" s="18" t="n">
        <v>3</v>
      </c>
      <c r="J954" s="19" t="n">
        <v>7.83</v>
      </c>
      <c r="K954" s="19" t="n">
        <v>7.83</v>
      </c>
      <c r="L954" s="19" t="n">
        <v>7.83</v>
      </c>
      <c r="M954" s="19" t="n">
        <f aca="false">IF(J954&gt;0,J954,K954)*E954</f>
        <v>7.83</v>
      </c>
      <c r="N954" s="20" t="n">
        <v>8.15</v>
      </c>
      <c r="O954" s="21" t="n">
        <f aca="false">IF(R954="","",ROUND(R954*(1-Premissas!$B$4),4))</f>
        <v>8.4645</v>
      </c>
      <c r="P954" s="22"/>
      <c r="Q954" s="22"/>
      <c r="R954" s="23" t="n">
        <v>8.91</v>
      </c>
      <c r="S954" s="24" t="n">
        <v>4161</v>
      </c>
      <c r="T954" s="24" t="n">
        <v>60</v>
      </c>
      <c r="U954" s="25" t="n">
        <v>723</v>
      </c>
      <c r="V954" s="19" t="n">
        <f aca="false">IF(COUNT(N954:Q954)=0,"",MIN(N954:Q954))</f>
        <v>8.15</v>
      </c>
      <c r="W954" s="16" t="str">
        <f aca="false">IF(V954="","",INDEX($N$4:$Q$4,MATCH(V954,N954:Q954,0)))</f>
        <v>DIMEC</v>
      </c>
      <c r="X954" s="19" t="n">
        <f aca="false">IF(COUNT(N954:Q954)&lt;2,"",SMALL(N954:Q954,2))</f>
        <v>8.4645</v>
      </c>
      <c r="Y954" s="26" t="n">
        <f aca="false">IF(OR(V954="",M954=0),"",V954/M954-1)</f>
        <v>0.0408684546615581</v>
      </c>
      <c r="Z954" s="26" t="n">
        <f aca="false">IF(OR(V954="",L954=""),"",V954/(L954*E954)-1)</f>
        <v>0.0408684546615581</v>
      </c>
      <c r="AA954" s="16" t="str">
        <f aca="false">IF(V954="","SEM OFERTA",IF(OR(Y954&gt;Premissas!$B$11,Y954&lt;Premissas!$B$12),"VERIFICAR - UNIDADE/EMBALAGEM",IF(Y954&gt;Premissas!$B$6,"NÃO COMPRAR - REAJUSTE &gt;5%","COMPRAR")))</f>
        <v>COMPRAR</v>
      </c>
      <c r="AB954" s="18" t="n">
        <f aca="false">IF(W954="DIMEC",S954,IF(W954="MEDCENTRO",U954,""))</f>
        <v>4161</v>
      </c>
      <c r="AC954" s="18" t="n">
        <f aca="false">IF(AA954&lt;&gt;"COMPRAR",0,IF(AB954="",I954,MIN(I954,AB954)))</f>
        <v>3</v>
      </c>
      <c r="AD954" s="19" t="n">
        <f aca="false">IF(AC954&gt;0,AC954*V954,0)</f>
        <v>24.45</v>
      </c>
      <c r="AE954" s="19" t="n">
        <f aca="false">IF(AC954&gt;0,(M954-V954)*AC954,0)</f>
        <v>-0.960000000000001</v>
      </c>
      <c r="AF954" s="16" t="str">
        <f aca="false">IF(AA954&lt;&gt;"COMPRAR","",IF(AB954="",IF(X954="","",IF(X954-V954&lt;0.01,"EMPATE TÉCNICO","")),IF(AB954&lt;I954,"ESTOQUE INSUFICIENTE",IF(X954="","",IF(X954-V954&lt;0.01,"EMPATE TÉCNICO","")))))</f>
        <v/>
      </c>
      <c r="AG954" s="16" t="s">
        <v>919</v>
      </c>
      <c r="AH954" s="16" t="s">
        <v>3040</v>
      </c>
    </row>
    <row r="955" customFormat="false" ht="15" hidden="false" customHeight="false" outlineLevel="0" collapsed="false">
      <c r="A955" s="16" t="s">
        <v>3053</v>
      </c>
      <c r="B955" s="17" t="s">
        <v>3054</v>
      </c>
      <c r="C955" s="16" t="s">
        <v>3055</v>
      </c>
      <c r="D955" s="16" t="s">
        <v>559</v>
      </c>
      <c r="E955" s="18" t="n">
        <v>1</v>
      </c>
      <c r="F955" s="16" t="s">
        <v>41</v>
      </c>
      <c r="G955" s="18" t="n">
        <v>11</v>
      </c>
      <c r="H955" s="16" t="n">
        <v>9.6</v>
      </c>
      <c r="I955" s="18" t="n">
        <v>11</v>
      </c>
      <c r="J955" s="19" t="n">
        <v>6.38</v>
      </c>
      <c r="K955" s="19" t="n">
        <v>6.38</v>
      </c>
      <c r="L955" s="19" t="n">
        <v>6.38</v>
      </c>
      <c r="M955" s="19" t="n">
        <f aca="false">IF(J955&gt;0,J955,K955)*E955</f>
        <v>6.38</v>
      </c>
      <c r="N955" s="20" t="n">
        <v>8.89</v>
      </c>
      <c r="O955" s="21" t="str">
        <f aca="false">IF(R955="","",ROUND(R955*(1-Premissas!$B$4),4))</f>
        <v/>
      </c>
      <c r="P955" s="22"/>
      <c r="Q955" s="22"/>
      <c r="R955" s="23"/>
      <c r="S955" s="24" t="n">
        <v>4591</v>
      </c>
      <c r="T955" s="24" t="n">
        <v>40</v>
      </c>
      <c r="U955" s="25"/>
      <c r="V955" s="19" t="n">
        <f aca="false">IF(COUNT(N955:Q955)=0,"",MIN(N955:Q955))</f>
        <v>8.89</v>
      </c>
      <c r="W955" s="16" t="str">
        <f aca="false">IF(V955="","",INDEX($N$4:$Q$4,MATCH(V955,N955:Q955,0)))</f>
        <v>DIMEC</v>
      </c>
      <c r="X955" s="19" t="str">
        <f aca="false">IF(COUNT(N955:Q955)&lt;2,"",SMALL(N955:Q955,2))</f>
        <v/>
      </c>
      <c r="Y955" s="26" t="n">
        <f aca="false">IF(OR(V955="",M955=0),"",V955/M955-1)</f>
        <v>0.393416927899687</v>
      </c>
      <c r="Z955" s="26" t="n">
        <f aca="false">IF(OR(V955="",L955=""),"",V955/(L955*E955)-1)</f>
        <v>0.393416927899687</v>
      </c>
      <c r="AA955" s="16" t="str">
        <f aca="false">IF(V955="","SEM OFERTA",IF(OR(Y955&gt;Premissas!$B$11,Y955&lt;Premissas!$B$12),"VERIFICAR - UNIDADE/EMBALAGEM",IF(Y955&gt;Premissas!$B$6,"NÃO COMPRAR - REAJUSTE &gt;5%","COMPRAR")))</f>
        <v>NÃO COMPRAR - REAJUSTE &gt;5%</v>
      </c>
      <c r="AB955" s="18" t="n">
        <f aca="false">IF(W955="DIMEC",S955,IF(W955="MEDCENTRO",U955,""))</f>
        <v>4591</v>
      </c>
      <c r="AC955" s="18" t="n">
        <f aca="false">IF(AA955&lt;&gt;"COMPRAR",0,IF(AB955="",I955,MIN(I955,AB955)))</f>
        <v>0</v>
      </c>
      <c r="AD955" s="19" t="n">
        <f aca="false">IF(AC955&gt;0,AC955*V955,0)</f>
        <v>0</v>
      </c>
      <c r="AE955" s="19" t="n">
        <f aca="false">IF(AC955&gt;0,(M955-V955)*AC955,0)</f>
        <v>0</v>
      </c>
      <c r="AF955" s="16" t="str">
        <f aca="false">IF(AA955&lt;&gt;"COMPRAR","",IF(AB955="",IF(X955="","",IF(X955-V955&lt;0.01,"EMPATE TÉCNICO","")),IF(AB955&lt;I955,"ESTOQUE INSUFICIENTE",IF(X955="","",IF(X955-V955&lt;0.01,"EMPATE TÉCNICO","")))))</f>
        <v/>
      </c>
      <c r="AG955" s="16" t="s">
        <v>304</v>
      </c>
      <c r="AH955" s="16" t="s">
        <v>3040</v>
      </c>
    </row>
    <row r="956" customFormat="false" ht="15" hidden="false" customHeight="false" outlineLevel="0" collapsed="false">
      <c r="A956" s="16" t="s">
        <v>3056</v>
      </c>
      <c r="B956" s="17" t="s">
        <v>3057</v>
      </c>
      <c r="C956" s="16" t="s">
        <v>3058</v>
      </c>
      <c r="D956" s="16" t="s">
        <v>559</v>
      </c>
      <c r="E956" s="18" t="n">
        <v>1</v>
      </c>
      <c r="F956" s="16" t="s">
        <v>41</v>
      </c>
      <c r="G956" s="18" t="n">
        <v>0</v>
      </c>
      <c r="H956" s="16" t="n">
        <v>18.2</v>
      </c>
      <c r="I956" s="18" t="n">
        <v>47</v>
      </c>
      <c r="J956" s="19" t="n">
        <v>6.84</v>
      </c>
      <c r="K956" s="19" t="n">
        <v>6.84</v>
      </c>
      <c r="L956" s="19" t="n">
        <v>5.41</v>
      </c>
      <c r="M956" s="19" t="n">
        <f aca="false">IF(J956&gt;0,J956,K956)*E956</f>
        <v>6.84</v>
      </c>
      <c r="N956" s="20" t="n">
        <v>7.5</v>
      </c>
      <c r="O956" s="21" t="str">
        <f aca="false">IF(R956="","",ROUND(R956*(1-Premissas!$B$4),4))</f>
        <v/>
      </c>
      <c r="P956" s="22"/>
      <c r="Q956" s="22"/>
      <c r="R956" s="23"/>
      <c r="S956" s="24" t="n">
        <v>11722</v>
      </c>
      <c r="T956" s="24" t="n">
        <v>100</v>
      </c>
      <c r="U956" s="25"/>
      <c r="V956" s="19" t="n">
        <f aca="false">IF(COUNT(N956:Q956)=0,"",MIN(N956:Q956))</f>
        <v>7.5</v>
      </c>
      <c r="W956" s="16" t="str">
        <f aca="false">IF(V956="","",INDEX($N$4:$Q$4,MATCH(V956,N956:Q956,0)))</f>
        <v>DIMEC</v>
      </c>
      <c r="X956" s="19" t="str">
        <f aca="false">IF(COUNT(N956:Q956)&lt;2,"",SMALL(N956:Q956,2))</f>
        <v/>
      </c>
      <c r="Y956" s="26" t="n">
        <f aca="false">IF(OR(V956="",M956=0),"",V956/M956-1)</f>
        <v>0.0964912280701755</v>
      </c>
      <c r="Z956" s="26" t="n">
        <f aca="false">IF(OR(V956="",L956=""),"",V956/(L956*E956)-1)</f>
        <v>0.386321626617375</v>
      </c>
      <c r="AA956" s="16" t="str">
        <f aca="false">IF(V956="","SEM OFERTA",IF(OR(Y956&gt;Premissas!$B$11,Y956&lt;Premissas!$B$12),"VERIFICAR - UNIDADE/EMBALAGEM",IF(Y956&gt;Premissas!$B$6,"NÃO COMPRAR - REAJUSTE &gt;5%","COMPRAR")))</f>
        <v>NÃO COMPRAR - REAJUSTE &gt;5%</v>
      </c>
      <c r="AB956" s="18" t="n">
        <f aca="false">IF(W956="DIMEC",S956,IF(W956="MEDCENTRO",U956,""))</f>
        <v>11722</v>
      </c>
      <c r="AC956" s="18" t="n">
        <f aca="false">IF(AA956&lt;&gt;"COMPRAR",0,IF(AB956="",I956,MIN(I956,AB956)))</f>
        <v>0</v>
      </c>
      <c r="AD956" s="19" t="n">
        <f aca="false">IF(AC956&gt;0,AC956*V956,0)</f>
        <v>0</v>
      </c>
      <c r="AE956" s="19" t="n">
        <f aca="false">IF(AC956&gt;0,(M956-V956)*AC956,0)</f>
        <v>0</v>
      </c>
      <c r="AF956" s="16" t="str">
        <f aca="false">IF(AA956&lt;&gt;"COMPRAR","",IF(AB956="",IF(X956="","",IF(X956-V956&lt;0.01,"EMPATE TÉCNICO","")),IF(AB956&lt;I956,"ESTOQUE INSUFICIENTE",IF(X956="","",IF(X956-V956&lt;0.01,"EMPATE TÉCNICO","")))))</f>
        <v/>
      </c>
      <c r="AG956" s="16" t="s">
        <v>2415</v>
      </c>
      <c r="AH956" s="16" t="s">
        <v>3040</v>
      </c>
    </row>
    <row r="957" customFormat="false" ht="15" hidden="false" customHeight="false" outlineLevel="0" collapsed="false">
      <c r="A957" s="16" t="s">
        <v>3059</v>
      </c>
      <c r="B957" s="17" t="s">
        <v>3060</v>
      </c>
      <c r="C957" s="16" t="s">
        <v>3061</v>
      </c>
      <c r="D957" s="16" t="s">
        <v>559</v>
      </c>
      <c r="E957" s="18" t="n">
        <v>1</v>
      </c>
      <c r="F957" s="16" t="s">
        <v>41</v>
      </c>
      <c r="G957" s="18" t="n">
        <v>7</v>
      </c>
      <c r="H957" s="16" t="n">
        <v>5.4</v>
      </c>
      <c r="I957" s="18" t="n">
        <v>4</v>
      </c>
      <c r="J957" s="19" t="n">
        <v>7.41</v>
      </c>
      <c r="K957" s="19" t="n">
        <v>7.41</v>
      </c>
      <c r="L957" s="19" t="n">
        <v>7.41</v>
      </c>
      <c r="M957" s="19" t="n">
        <f aca="false">IF(J957&gt;0,J957,K957)*E957</f>
        <v>7.41</v>
      </c>
      <c r="N957" s="20" t="n">
        <v>8.67</v>
      </c>
      <c r="O957" s="21" t="str">
        <f aca="false">IF(R957="","",ROUND(R957*(1-Premissas!$B$4),4))</f>
        <v/>
      </c>
      <c r="P957" s="22"/>
      <c r="Q957" s="22"/>
      <c r="R957" s="23"/>
      <c r="S957" s="24" t="n">
        <v>3975</v>
      </c>
      <c r="T957" s="24" t="n">
        <v>40</v>
      </c>
      <c r="U957" s="25"/>
      <c r="V957" s="19" t="n">
        <f aca="false">IF(COUNT(N957:Q957)=0,"",MIN(N957:Q957))</f>
        <v>8.67</v>
      </c>
      <c r="W957" s="16" t="str">
        <f aca="false">IF(V957="","",INDEX($N$4:$Q$4,MATCH(V957,N957:Q957,0)))</f>
        <v>DIMEC</v>
      </c>
      <c r="X957" s="19" t="str">
        <f aca="false">IF(COUNT(N957:Q957)&lt;2,"",SMALL(N957:Q957,2))</f>
        <v/>
      </c>
      <c r="Y957" s="26" t="n">
        <f aca="false">IF(OR(V957="",M957=0),"",V957/M957-1)</f>
        <v>0.17004048582996</v>
      </c>
      <c r="Z957" s="26" t="n">
        <f aca="false">IF(OR(V957="",L957=""),"",V957/(L957*E957)-1)</f>
        <v>0.17004048582996</v>
      </c>
      <c r="AA957" s="16" t="str">
        <f aca="false">IF(V957="","SEM OFERTA",IF(OR(Y957&gt;Premissas!$B$11,Y957&lt;Premissas!$B$12),"VERIFICAR - UNIDADE/EMBALAGEM",IF(Y957&gt;Premissas!$B$6,"NÃO COMPRAR - REAJUSTE &gt;5%","COMPRAR")))</f>
        <v>NÃO COMPRAR - REAJUSTE &gt;5%</v>
      </c>
      <c r="AB957" s="18" t="n">
        <f aca="false">IF(W957="DIMEC",S957,IF(W957="MEDCENTRO",U957,""))</f>
        <v>3975</v>
      </c>
      <c r="AC957" s="18" t="n">
        <f aca="false">IF(AA957&lt;&gt;"COMPRAR",0,IF(AB957="",I957,MIN(I957,AB957)))</f>
        <v>0</v>
      </c>
      <c r="AD957" s="19" t="n">
        <f aca="false">IF(AC957&gt;0,AC957*V957,0)</f>
        <v>0</v>
      </c>
      <c r="AE957" s="19" t="n">
        <f aca="false">IF(AC957&gt;0,(M957-V957)*AC957,0)</f>
        <v>0</v>
      </c>
      <c r="AF957" s="16" t="str">
        <f aca="false">IF(AA957&lt;&gt;"COMPRAR","",IF(AB957="",IF(X957="","",IF(X957-V957&lt;0.01,"EMPATE TÉCNICO","")),IF(AB957&lt;I957,"ESTOQUE INSUFICIENTE",IF(X957="","",IF(X957-V957&lt;0.01,"EMPATE TÉCNICO","")))))</f>
        <v/>
      </c>
      <c r="AG957" s="16" t="s">
        <v>482</v>
      </c>
      <c r="AH957" s="16" t="s">
        <v>3040</v>
      </c>
    </row>
    <row r="958" customFormat="false" ht="15" hidden="false" customHeight="false" outlineLevel="0" collapsed="false">
      <c r="A958" s="16" t="s">
        <v>3062</v>
      </c>
      <c r="B958" s="17" t="s">
        <v>3063</v>
      </c>
      <c r="C958" s="16" t="s">
        <v>3064</v>
      </c>
      <c r="D958" s="16" t="s">
        <v>532</v>
      </c>
      <c r="E958" s="18" t="n">
        <v>1</v>
      </c>
      <c r="F958" s="16" t="s">
        <v>43</v>
      </c>
      <c r="G958" s="18" t="n">
        <v>0</v>
      </c>
      <c r="H958" s="16" t="n">
        <v>0.1</v>
      </c>
      <c r="I958" s="18" t="n">
        <v>1</v>
      </c>
      <c r="J958" s="19" t="n">
        <v>7.82</v>
      </c>
      <c r="K958" s="19" t="n">
        <v>7.82</v>
      </c>
      <c r="L958" s="19" t="n">
        <v>7.82</v>
      </c>
      <c r="M958" s="19" t="n">
        <f aca="false">IF(J958&gt;0,J958,K958)*E958</f>
        <v>7.82</v>
      </c>
      <c r="N958" s="20" t="n">
        <v>8.15</v>
      </c>
      <c r="O958" s="21" t="str">
        <f aca="false">IF(R958="","",ROUND(R958*(1-Premissas!$B$4),4))</f>
        <v/>
      </c>
      <c r="P958" s="22"/>
      <c r="Q958" s="22"/>
      <c r="R958" s="23"/>
      <c r="S958" s="24" t="n">
        <v>1676</v>
      </c>
      <c r="T958" s="24" t="n">
        <v>100</v>
      </c>
      <c r="U958" s="25"/>
      <c r="V958" s="19" t="n">
        <f aca="false">IF(COUNT(N958:Q958)=0,"",MIN(N958:Q958))</f>
        <v>8.15</v>
      </c>
      <c r="W958" s="16" t="str">
        <f aca="false">IF(V958="","",INDEX($N$4:$Q$4,MATCH(V958,N958:Q958,0)))</f>
        <v>DIMEC</v>
      </c>
      <c r="X958" s="19" t="str">
        <f aca="false">IF(COUNT(N958:Q958)&lt;2,"",SMALL(N958:Q958,2))</f>
        <v/>
      </c>
      <c r="Y958" s="26" t="n">
        <f aca="false">IF(OR(V958="",M958=0),"",V958/M958-1)</f>
        <v>0.0421994884910486</v>
      </c>
      <c r="Z958" s="26" t="n">
        <f aca="false">IF(OR(V958="",L958=""),"",V958/(L958*E958)-1)</f>
        <v>0.0421994884910486</v>
      </c>
      <c r="AA958" s="16" t="str">
        <f aca="false">IF(V958="","SEM OFERTA",IF(OR(Y958&gt;Premissas!$B$11,Y958&lt;Premissas!$B$12),"VERIFICAR - UNIDADE/EMBALAGEM",IF(Y958&gt;Premissas!$B$6,"NÃO COMPRAR - REAJUSTE &gt;5%","COMPRAR")))</f>
        <v>COMPRAR</v>
      </c>
      <c r="AB958" s="18" t="n">
        <f aca="false">IF(W958="DIMEC",S958,IF(W958="MEDCENTRO",U958,""))</f>
        <v>1676</v>
      </c>
      <c r="AC958" s="18" t="n">
        <f aca="false">IF(AA958&lt;&gt;"COMPRAR",0,IF(AB958="",I958,MIN(I958,AB958)))</f>
        <v>1</v>
      </c>
      <c r="AD958" s="19" t="n">
        <f aca="false">IF(AC958&gt;0,AC958*V958,0)</f>
        <v>8.15</v>
      </c>
      <c r="AE958" s="19" t="n">
        <f aca="false">IF(AC958&gt;0,(M958-V958)*AC958,0)</f>
        <v>-0.33</v>
      </c>
      <c r="AF958" s="16" t="str">
        <f aca="false">IF(AA958&lt;&gt;"COMPRAR","",IF(AB958="",IF(X958="","",IF(X958-V958&lt;0.01,"EMPATE TÉCNICO","")),IF(AB958&lt;I958,"ESTOQUE INSUFICIENTE",IF(X958="","",IF(X958-V958&lt;0.01,"EMPATE TÉCNICO","")))))</f>
        <v/>
      </c>
      <c r="AG958" s="16"/>
      <c r="AH958" s="16" t="s">
        <v>3040</v>
      </c>
    </row>
    <row r="959" customFormat="false" ht="15" hidden="false" customHeight="false" outlineLevel="0" collapsed="false">
      <c r="A959" s="16" t="s">
        <v>3065</v>
      </c>
      <c r="B959" s="17" t="s">
        <v>3066</v>
      </c>
      <c r="C959" s="16" t="s">
        <v>3067</v>
      </c>
      <c r="D959" s="16" t="s">
        <v>2276</v>
      </c>
      <c r="E959" s="18" t="n">
        <v>1</v>
      </c>
      <c r="F959" s="16" t="s">
        <v>41</v>
      </c>
      <c r="G959" s="18" t="n">
        <v>4</v>
      </c>
      <c r="H959" s="16" t="n">
        <v>4.3</v>
      </c>
      <c r="I959" s="18" t="n">
        <v>8</v>
      </c>
      <c r="J959" s="19" t="n">
        <v>12.65</v>
      </c>
      <c r="K959" s="19" t="n">
        <v>12.65</v>
      </c>
      <c r="L959" s="19" t="n">
        <v>12.65</v>
      </c>
      <c r="M959" s="19" t="n">
        <f aca="false">IF(J959&gt;0,J959,K959)*E959</f>
        <v>12.65</v>
      </c>
      <c r="N959" s="20" t="n">
        <v>17.99</v>
      </c>
      <c r="O959" s="21" t="n">
        <f aca="false">IF(R959="","",ROUND(R959*(1-Premissas!$B$4),4))</f>
        <v>12.8155</v>
      </c>
      <c r="P959" s="22"/>
      <c r="Q959" s="22"/>
      <c r="R959" s="23" t="n">
        <v>13.49</v>
      </c>
      <c r="S959" s="24" t="n">
        <v>233</v>
      </c>
      <c r="T959" s="24" t="n">
        <v>42</v>
      </c>
      <c r="U959" s="25" t="n">
        <v>431</v>
      </c>
      <c r="V959" s="19" t="n">
        <f aca="false">IF(COUNT(N959:Q959)=0,"",MIN(N959:Q959))</f>
        <v>12.8155</v>
      </c>
      <c r="W959" s="16" t="str">
        <f aca="false">IF(V959="","",INDEX($N$4:$Q$4,MATCH(V959,N959:Q959,0)))</f>
        <v>MEDCENTRO</v>
      </c>
      <c r="X959" s="19" t="n">
        <f aca="false">IF(COUNT(N959:Q959)&lt;2,"",SMALL(N959:Q959,2))</f>
        <v>17.99</v>
      </c>
      <c r="Y959" s="26" t="n">
        <f aca="false">IF(OR(V959="",M959=0),"",V959/M959-1)</f>
        <v>0.0130830039525691</v>
      </c>
      <c r="Z959" s="26" t="n">
        <f aca="false">IF(OR(V959="",L959=""),"",V959/(L959*E959)-1)</f>
        <v>0.0130830039525691</v>
      </c>
      <c r="AA959" s="16" t="str">
        <f aca="false">IF(V959="","SEM OFERTA",IF(OR(Y959&gt;Premissas!$B$11,Y959&lt;Premissas!$B$12),"VERIFICAR - UNIDADE/EMBALAGEM",IF(Y959&gt;Premissas!$B$6,"NÃO COMPRAR - REAJUSTE &gt;5%","COMPRAR")))</f>
        <v>COMPRAR</v>
      </c>
      <c r="AB959" s="18" t="n">
        <f aca="false">IF(W959="DIMEC",S959,IF(W959="MEDCENTRO",U959,""))</f>
        <v>431</v>
      </c>
      <c r="AC959" s="18" t="n">
        <f aca="false">IF(AA959&lt;&gt;"COMPRAR",0,IF(AB959="",I959,MIN(I959,AB959)))</f>
        <v>8</v>
      </c>
      <c r="AD959" s="19" t="n">
        <f aca="false">IF(AC959&gt;0,AC959*V959,0)</f>
        <v>102.524</v>
      </c>
      <c r="AE959" s="19" t="n">
        <f aca="false">IF(AC959&gt;0,(M959-V959)*AC959,0)</f>
        <v>-1.324</v>
      </c>
      <c r="AF959" s="16" t="str">
        <f aca="false">IF(AA959&lt;&gt;"COMPRAR","",IF(AB959="",IF(X959="","",IF(X959-V959&lt;0.01,"EMPATE TÉCNICO","")),IF(AB959&lt;I959,"ESTOQUE INSUFICIENTE",IF(X959="","",IF(X959-V959&lt;0.01,"EMPATE TÉCNICO","")))))</f>
        <v/>
      </c>
      <c r="AG959" s="16" t="s">
        <v>490</v>
      </c>
      <c r="AH959" s="16" t="s">
        <v>3040</v>
      </c>
    </row>
    <row r="960" customFormat="false" ht="15" hidden="false" customHeight="false" outlineLevel="0" collapsed="false">
      <c r="A960" s="16" t="s">
        <v>3068</v>
      </c>
      <c r="B960" s="17" t="s">
        <v>3069</v>
      </c>
      <c r="C960" s="16" t="s">
        <v>3070</v>
      </c>
      <c r="D960" s="16" t="s">
        <v>463</v>
      </c>
      <c r="E960" s="18" t="n">
        <v>1</v>
      </c>
      <c r="F960" s="16" t="s">
        <v>41</v>
      </c>
      <c r="G960" s="18" t="n">
        <v>31</v>
      </c>
      <c r="H960" s="16" t="n">
        <v>67.5</v>
      </c>
      <c r="I960" s="18" t="n">
        <v>143</v>
      </c>
      <c r="J960" s="19" t="n">
        <v>6.99</v>
      </c>
      <c r="K960" s="19" t="n">
        <v>6.99</v>
      </c>
      <c r="L960" s="19" t="n">
        <v>6.99</v>
      </c>
      <c r="M960" s="19" t="n">
        <f aca="false">IF(J960&gt;0,J960,K960)*E960</f>
        <v>6.99</v>
      </c>
      <c r="N960" s="20" t="n">
        <v>7.71</v>
      </c>
      <c r="O960" s="21" t="n">
        <f aca="false">IF(R960="","",ROUND(R960*(1-Premissas!$B$4),4))</f>
        <v>7.448</v>
      </c>
      <c r="P960" s="22"/>
      <c r="Q960" s="22"/>
      <c r="R960" s="23" t="n">
        <v>7.84</v>
      </c>
      <c r="S960" s="24" t="n">
        <v>15580</v>
      </c>
      <c r="T960" s="24" t="n">
        <v>50</v>
      </c>
      <c r="U960" s="25" t="n">
        <v>13329</v>
      </c>
      <c r="V960" s="19" t="n">
        <f aca="false">IF(COUNT(N960:Q960)=0,"",MIN(N960:Q960))</f>
        <v>7.448</v>
      </c>
      <c r="W960" s="16" t="str">
        <f aca="false">IF(V960="","",INDEX($N$4:$Q$4,MATCH(V960,N960:Q960,0)))</f>
        <v>MEDCENTRO</v>
      </c>
      <c r="X960" s="19" t="n">
        <f aca="false">IF(COUNT(N960:Q960)&lt;2,"",SMALL(N960:Q960,2))</f>
        <v>7.71</v>
      </c>
      <c r="Y960" s="26" t="n">
        <f aca="false">IF(OR(V960="",M960=0),"",V960/M960-1)</f>
        <v>0.0655221745350501</v>
      </c>
      <c r="Z960" s="26" t="n">
        <f aca="false">IF(OR(V960="",L960=""),"",V960/(L960*E960)-1)</f>
        <v>0.0655221745350501</v>
      </c>
      <c r="AA960" s="16" t="str">
        <f aca="false">IF(V960="","SEM OFERTA",IF(OR(Y960&gt;Premissas!$B$11,Y960&lt;Premissas!$B$12),"VERIFICAR - UNIDADE/EMBALAGEM",IF(Y960&gt;Premissas!$B$6,"NÃO COMPRAR - REAJUSTE &gt;5%","COMPRAR")))</f>
        <v>NÃO COMPRAR - REAJUSTE &gt;5%</v>
      </c>
      <c r="AB960" s="18" t="n">
        <f aca="false">IF(W960="DIMEC",S960,IF(W960="MEDCENTRO",U960,""))</f>
        <v>13329</v>
      </c>
      <c r="AC960" s="18" t="n">
        <f aca="false">IF(AA960&lt;&gt;"COMPRAR",0,IF(AB960="",I960,MIN(I960,AB960)))</f>
        <v>0</v>
      </c>
      <c r="AD960" s="19" t="n">
        <f aca="false">IF(AC960&gt;0,AC960*V960,0)</f>
        <v>0</v>
      </c>
      <c r="AE960" s="19" t="n">
        <f aca="false">IF(AC960&gt;0,(M960-V960)*AC960,0)</f>
        <v>0</v>
      </c>
      <c r="AF960" s="16" t="str">
        <f aca="false">IF(AA960&lt;&gt;"COMPRAR","",IF(AB960="",IF(X960="","",IF(X960-V960&lt;0.01,"EMPATE TÉCNICO","")),IF(AB960&lt;I960,"ESTOQUE INSUFICIENTE",IF(X960="","",IF(X960-V960&lt;0.01,"EMPATE TÉCNICO","")))))</f>
        <v/>
      </c>
      <c r="AG960" s="16" t="s">
        <v>304</v>
      </c>
      <c r="AH960" s="16" t="s">
        <v>3040</v>
      </c>
    </row>
    <row r="961" customFormat="false" ht="15" hidden="false" customHeight="false" outlineLevel="0" collapsed="false">
      <c r="A961" s="16" t="s">
        <v>3071</v>
      </c>
      <c r="B961" s="17" t="s">
        <v>3072</v>
      </c>
      <c r="C961" s="16" t="s">
        <v>3073</v>
      </c>
      <c r="D961" s="16" t="s">
        <v>1065</v>
      </c>
      <c r="E961" s="18" t="n">
        <v>25</v>
      </c>
      <c r="F961" s="16" t="s">
        <v>43</v>
      </c>
      <c r="G961" s="18" t="n">
        <v>5</v>
      </c>
      <c r="H961" s="16" t="n">
        <v>6.6</v>
      </c>
      <c r="I961" s="18" t="n">
        <v>1</v>
      </c>
      <c r="J961" s="19" t="n">
        <v>1.4796</v>
      </c>
      <c r="K961" s="19" t="n">
        <v>1.4796</v>
      </c>
      <c r="L961" s="19" t="n">
        <v>1.4796</v>
      </c>
      <c r="M961" s="19" t="n">
        <f aca="false">IF(J961&gt;0,J961,K961)*E961</f>
        <v>36.99</v>
      </c>
      <c r="N961" s="20" t="n">
        <v>41.62</v>
      </c>
      <c r="O961" s="21" t="str">
        <f aca="false">IF(R961="","",ROUND(R961*(1-Premissas!$B$4),4))</f>
        <v/>
      </c>
      <c r="P961" s="22"/>
      <c r="Q961" s="22"/>
      <c r="R961" s="23"/>
      <c r="S961" s="24" t="n">
        <v>353</v>
      </c>
      <c r="T961" s="24" t="n">
        <v>30</v>
      </c>
      <c r="U961" s="25"/>
      <c r="V961" s="19" t="n">
        <f aca="false">IF(COUNT(N961:Q961)=0,"",MIN(N961:Q961))</f>
        <v>41.62</v>
      </c>
      <c r="W961" s="16" t="str">
        <f aca="false">IF(V961="","",INDEX($N$4:$Q$4,MATCH(V961,N961:Q961,0)))</f>
        <v>DIMEC</v>
      </c>
      <c r="X961" s="19" t="str">
        <f aca="false">IF(COUNT(N961:Q961)&lt;2,"",SMALL(N961:Q961,2))</f>
        <v/>
      </c>
      <c r="Y961" s="26" t="n">
        <f aca="false">IF(OR(V961="",M961=0),"",V961/M961-1)</f>
        <v>0.125168964585023</v>
      </c>
      <c r="Z961" s="26" t="n">
        <f aca="false">IF(OR(V961="",L961=""),"",V961/(L961*E961)-1)</f>
        <v>0.125168964585023</v>
      </c>
      <c r="AA961" s="16" t="str">
        <f aca="false">IF(V961="","SEM OFERTA",IF(OR(Y961&gt;Premissas!$B$11,Y961&lt;Premissas!$B$12),"VERIFICAR - UNIDADE/EMBALAGEM",IF(Y961&gt;Premissas!$B$6,"NÃO COMPRAR - REAJUSTE &gt;5%","COMPRAR")))</f>
        <v>NÃO COMPRAR - REAJUSTE &gt;5%</v>
      </c>
      <c r="AB961" s="18" t="n">
        <f aca="false">IF(W961="DIMEC",S961,IF(W961="MEDCENTRO",U961,""))</f>
        <v>353</v>
      </c>
      <c r="AC961" s="18" t="n">
        <f aca="false">IF(AA961&lt;&gt;"COMPRAR",0,IF(AB961="",I961,MIN(I961,AB961)))</f>
        <v>0</v>
      </c>
      <c r="AD961" s="19" t="n">
        <f aca="false">IF(AC961&gt;0,AC961*V961,0)</f>
        <v>0</v>
      </c>
      <c r="AE961" s="19" t="n">
        <f aca="false">IF(AC961&gt;0,(M961-V961)*AC961,0)</f>
        <v>0</v>
      </c>
      <c r="AF961" s="16" t="str">
        <f aca="false">IF(AA961&lt;&gt;"COMPRAR","",IF(AB961="",IF(X961="","",IF(X961-V961&lt;0.01,"EMPATE TÉCNICO","")),IF(AB961&lt;I961,"ESTOQUE INSUFICIENTE",IF(X961="","",IF(X961-V961&lt;0.01,"EMPATE TÉCNICO","")))))</f>
        <v/>
      </c>
      <c r="AG961" s="16" t="s">
        <v>298</v>
      </c>
      <c r="AH961" s="16" t="s">
        <v>3040</v>
      </c>
    </row>
    <row r="962" customFormat="false" ht="15" hidden="false" customHeight="false" outlineLevel="0" collapsed="false">
      <c r="A962" s="16" t="s">
        <v>3074</v>
      </c>
      <c r="B962" s="17" t="s">
        <v>3075</v>
      </c>
      <c r="C962" s="16" t="s">
        <v>3076</v>
      </c>
      <c r="D962" s="16" t="s">
        <v>3077</v>
      </c>
      <c r="E962" s="18" t="n">
        <v>1</v>
      </c>
      <c r="F962" s="16" t="s">
        <v>42</v>
      </c>
      <c r="G962" s="18" t="n">
        <v>0</v>
      </c>
      <c r="H962" s="16" t="n">
        <v>0.2</v>
      </c>
      <c r="I962" s="18" t="n">
        <v>1</v>
      </c>
      <c r="J962" s="19" t="n">
        <v>119.98</v>
      </c>
      <c r="K962" s="19" t="n">
        <v>119.98</v>
      </c>
      <c r="L962" s="19" t="n">
        <v>119.98</v>
      </c>
      <c r="M962" s="19" t="n">
        <f aca="false">IF(J962&gt;0,J962,K962)*E962</f>
        <v>119.98</v>
      </c>
      <c r="N962" s="20"/>
      <c r="O962" s="21" t="n">
        <f aca="false">IF(R962="","",ROUND(R962*(1-Premissas!$B$4),4))</f>
        <v>153.539</v>
      </c>
      <c r="P962" s="22"/>
      <c r="Q962" s="22"/>
      <c r="R962" s="23" t="n">
        <v>161.62</v>
      </c>
      <c r="S962" s="24"/>
      <c r="T962" s="24"/>
      <c r="U962" s="25" t="n">
        <v>75</v>
      </c>
      <c r="V962" s="19" t="n">
        <f aca="false">IF(COUNT(N962:Q962)=0,"",MIN(N962:Q962))</f>
        <v>153.539</v>
      </c>
      <c r="W962" s="16" t="str">
        <f aca="false">IF(V962="","",INDEX($N$4:$Q$4,MATCH(V962,N962:Q962,0)))</f>
        <v>MEDCENTRO</v>
      </c>
      <c r="X962" s="19" t="str">
        <f aca="false">IF(COUNT(N962:Q962)&lt;2,"",SMALL(N962:Q962,2))</f>
        <v/>
      </c>
      <c r="Y962" s="26" t="n">
        <f aca="false">IF(OR(V962="",M962=0),"",V962/M962-1)</f>
        <v>0.279704950825137</v>
      </c>
      <c r="Z962" s="26" t="n">
        <f aca="false">IF(OR(V962="",L962=""),"",V962/(L962*E962)-1)</f>
        <v>0.279704950825137</v>
      </c>
      <c r="AA962" s="16" t="str">
        <f aca="false">IF(V962="","SEM OFERTA",IF(OR(Y962&gt;Premissas!$B$11,Y962&lt;Premissas!$B$12),"VERIFICAR - UNIDADE/EMBALAGEM",IF(Y962&gt;Premissas!$B$6,"NÃO COMPRAR - REAJUSTE &gt;5%","COMPRAR")))</f>
        <v>NÃO COMPRAR - REAJUSTE &gt;5%</v>
      </c>
      <c r="AB962" s="18" t="n">
        <f aca="false">IF(W962="DIMEC",S962,IF(W962="MEDCENTRO",U962,""))</f>
        <v>75</v>
      </c>
      <c r="AC962" s="18" t="n">
        <f aca="false">IF(AA962&lt;&gt;"COMPRAR",0,IF(AB962="",I962,MIN(I962,AB962)))</f>
        <v>0</v>
      </c>
      <c r="AD962" s="19" t="n">
        <f aca="false">IF(AC962&gt;0,AC962*V962,0)</f>
        <v>0</v>
      </c>
      <c r="AE962" s="19" t="n">
        <f aca="false">IF(AC962&gt;0,(M962-V962)*AC962,0)</f>
        <v>0</v>
      </c>
      <c r="AF962" s="16" t="str">
        <f aca="false">IF(AA962&lt;&gt;"COMPRAR","",IF(AB962="",IF(X962="","",IF(X962-V962&lt;0.01,"EMPATE TÉCNICO","")),IF(AB962&lt;I962,"ESTOQUE INSUFICIENTE",IF(X962="","",IF(X962-V962&lt;0.01,"EMPATE TÉCNICO","")))))</f>
        <v/>
      </c>
      <c r="AG962" s="16" t="s">
        <v>3078</v>
      </c>
      <c r="AH962" s="16" t="s">
        <v>3079</v>
      </c>
    </row>
    <row r="963" customFormat="false" ht="15" hidden="false" customHeight="false" outlineLevel="0" collapsed="false">
      <c r="A963" s="16" t="s">
        <v>3080</v>
      </c>
      <c r="B963" s="17" t="s">
        <v>3081</v>
      </c>
      <c r="C963" s="16" t="s">
        <v>3082</v>
      </c>
      <c r="D963" s="16" t="s">
        <v>3077</v>
      </c>
      <c r="E963" s="18" t="n">
        <v>1</v>
      </c>
      <c r="F963" s="16" t="s">
        <v>43</v>
      </c>
      <c r="G963" s="18" t="n">
        <v>0</v>
      </c>
      <c r="H963" s="16" t="n">
        <v>0.1</v>
      </c>
      <c r="I963" s="18" t="n">
        <v>1</v>
      </c>
      <c r="J963" s="19" t="n">
        <v>106.99</v>
      </c>
      <c r="K963" s="19" t="n">
        <v>106.99</v>
      </c>
      <c r="L963" s="19" t="n">
        <v>106.99</v>
      </c>
      <c r="M963" s="19" t="n">
        <f aca="false">IF(J963&gt;0,J963,K963)*E963</f>
        <v>106.99</v>
      </c>
      <c r="N963" s="20"/>
      <c r="O963" s="21" t="n">
        <f aca="false">IF(R963="","",ROUND(R963*(1-Premissas!$B$4),4))</f>
        <v>153.007</v>
      </c>
      <c r="P963" s="22"/>
      <c r="Q963" s="22"/>
      <c r="R963" s="23" t="n">
        <v>161.06</v>
      </c>
      <c r="S963" s="24"/>
      <c r="T963" s="24"/>
      <c r="U963" s="25" t="n">
        <v>77</v>
      </c>
      <c r="V963" s="19" t="n">
        <f aca="false">IF(COUNT(N963:Q963)=0,"",MIN(N963:Q963))</f>
        <v>153.007</v>
      </c>
      <c r="W963" s="16" t="str">
        <f aca="false">IF(V963="","",INDEX($N$4:$Q$4,MATCH(V963,N963:Q963,0)))</f>
        <v>MEDCENTRO</v>
      </c>
      <c r="X963" s="19" t="str">
        <f aca="false">IF(COUNT(N963:Q963)&lt;2,"",SMALL(N963:Q963,2))</f>
        <v/>
      </c>
      <c r="Y963" s="26" t="n">
        <f aca="false">IF(OR(V963="",M963=0),"",V963/M963-1)</f>
        <v>0.430105617347416</v>
      </c>
      <c r="Z963" s="26" t="n">
        <f aca="false">IF(OR(V963="",L963=""),"",V963/(L963*E963)-1)</f>
        <v>0.430105617347416</v>
      </c>
      <c r="AA963" s="16" t="str">
        <f aca="false">IF(V963="","SEM OFERTA",IF(OR(Y963&gt;Premissas!$B$11,Y963&lt;Premissas!$B$12),"VERIFICAR - UNIDADE/EMBALAGEM",IF(Y963&gt;Premissas!$B$6,"NÃO COMPRAR - REAJUSTE &gt;5%","COMPRAR")))</f>
        <v>NÃO COMPRAR - REAJUSTE &gt;5%</v>
      </c>
      <c r="AB963" s="18" t="n">
        <f aca="false">IF(W963="DIMEC",S963,IF(W963="MEDCENTRO",U963,""))</f>
        <v>77</v>
      </c>
      <c r="AC963" s="18" t="n">
        <f aca="false">IF(AA963&lt;&gt;"COMPRAR",0,IF(AB963="",I963,MIN(I963,AB963)))</f>
        <v>0</v>
      </c>
      <c r="AD963" s="19" t="n">
        <f aca="false">IF(AC963&gt;0,AC963*V963,0)</f>
        <v>0</v>
      </c>
      <c r="AE963" s="19" t="n">
        <f aca="false">IF(AC963&gt;0,(M963-V963)*AC963,0)</f>
        <v>0</v>
      </c>
      <c r="AF963" s="16" t="str">
        <f aca="false">IF(AA963&lt;&gt;"COMPRAR","",IF(AB963="",IF(X963="","",IF(X963-V963&lt;0.01,"EMPATE TÉCNICO","")),IF(AB963&lt;I963,"ESTOQUE INSUFICIENTE",IF(X963="","",IF(X963-V963&lt;0.01,"EMPATE TÉCNICO","")))))</f>
        <v/>
      </c>
      <c r="AG963" s="16" t="s">
        <v>3078</v>
      </c>
      <c r="AH963" s="16" t="s">
        <v>3079</v>
      </c>
    </row>
    <row r="964" customFormat="false" ht="15" hidden="false" customHeight="false" outlineLevel="0" collapsed="false">
      <c r="A964" s="16" t="s">
        <v>3083</v>
      </c>
      <c r="B964" s="17" t="s">
        <v>3084</v>
      </c>
      <c r="C964" s="16" t="s">
        <v>3085</v>
      </c>
      <c r="D964" s="16" t="s">
        <v>3077</v>
      </c>
      <c r="E964" s="18" t="n">
        <v>1</v>
      </c>
      <c r="F964" s="16" t="s">
        <v>43</v>
      </c>
      <c r="G964" s="18" t="n">
        <v>0</v>
      </c>
      <c r="H964" s="16" t="n">
        <v>0.1</v>
      </c>
      <c r="I964" s="18" t="n">
        <v>1</v>
      </c>
      <c r="J964" s="19" t="n">
        <v>120.19</v>
      </c>
      <c r="K964" s="19" t="n">
        <v>120.19</v>
      </c>
      <c r="L964" s="19" t="n">
        <v>120.19</v>
      </c>
      <c r="M964" s="19" t="n">
        <f aca="false">IF(J964&gt;0,J964,K964)*E964</f>
        <v>120.19</v>
      </c>
      <c r="N964" s="20"/>
      <c r="O964" s="21" t="n">
        <f aca="false">IF(R964="","",ROUND(R964*(1-Premissas!$B$4),4))</f>
        <v>180.4145</v>
      </c>
      <c r="P964" s="22"/>
      <c r="Q964" s="22"/>
      <c r="R964" s="23" t="n">
        <v>189.91</v>
      </c>
      <c r="S964" s="24"/>
      <c r="T964" s="24"/>
      <c r="U964" s="25" t="n">
        <v>27</v>
      </c>
      <c r="V964" s="19" t="n">
        <f aca="false">IF(COUNT(N964:Q964)=0,"",MIN(N964:Q964))</f>
        <v>180.4145</v>
      </c>
      <c r="W964" s="16" t="str">
        <f aca="false">IF(V964="","",INDEX($N$4:$Q$4,MATCH(V964,N964:Q964,0)))</f>
        <v>MEDCENTRO</v>
      </c>
      <c r="X964" s="19" t="str">
        <f aca="false">IF(COUNT(N964:Q964)&lt;2,"",SMALL(N964:Q964,2))</f>
        <v/>
      </c>
      <c r="Y964" s="26" t="n">
        <f aca="false">IF(OR(V964="",M964=0),"",V964/M964-1)</f>
        <v>0.501077460687245</v>
      </c>
      <c r="Z964" s="26" t="n">
        <f aca="false">IF(OR(V964="",L964=""),"",V964/(L964*E964)-1)</f>
        <v>0.501077460687245</v>
      </c>
      <c r="AA964" s="16" t="str">
        <f aca="false">IF(V964="","SEM OFERTA",IF(OR(Y964&gt;Premissas!$B$11,Y964&lt;Premissas!$B$12),"VERIFICAR - UNIDADE/EMBALAGEM",IF(Y964&gt;Premissas!$B$6,"NÃO COMPRAR - REAJUSTE &gt;5%","COMPRAR")))</f>
        <v>NÃO COMPRAR - REAJUSTE &gt;5%</v>
      </c>
      <c r="AB964" s="18" t="n">
        <f aca="false">IF(W964="DIMEC",S964,IF(W964="MEDCENTRO",U964,""))</f>
        <v>27</v>
      </c>
      <c r="AC964" s="18" t="n">
        <f aca="false">IF(AA964&lt;&gt;"COMPRAR",0,IF(AB964="",I964,MIN(I964,AB964)))</f>
        <v>0</v>
      </c>
      <c r="AD964" s="19" t="n">
        <f aca="false">IF(AC964&gt;0,AC964*V964,0)</f>
        <v>0</v>
      </c>
      <c r="AE964" s="19" t="n">
        <f aca="false">IF(AC964&gt;0,(M964-V964)*AC964,0)</f>
        <v>0</v>
      </c>
      <c r="AF964" s="16" t="str">
        <f aca="false">IF(AA964&lt;&gt;"COMPRAR","",IF(AB964="",IF(X964="","",IF(X964-V964&lt;0.01,"EMPATE TÉCNICO","")),IF(AB964&lt;I964,"ESTOQUE INSUFICIENTE",IF(X964="","",IF(X964-V964&lt;0.01,"EMPATE TÉCNICO","")))))</f>
        <v/>
      </c>
      <c r="AG964" s="16" t="s">
        <v>3078</v>
      </c>
      <c r="AH964" s="16" t="s">
        <v>3079</v>
      </c>
    </row>
    <row r="965" customFormat="false" ht="15" hidden="false" customHeight="false" outlineLevel="0" collapsed="false">
      <c r="A965" s="16" t="s">
        <v>3086</v>
      </c>
      <c r="B965" s="17" t="s">
        <v>3087</v>
      </c>
      <c r="C965" s="16" t="s">
        <v>3088</v>
      </c>
      <c r="D965" s="16" t="s">
        <v>3077</v>
      </c>
      <c r="E965" s="18" t="n">
        <v>1</v>
      </c>
      <c r="F965" s="16" t="s">
        <v>43</v>
      </c>
      <c r="G965" s="18" t="n">
        <v>0</v>
      </c>
      <c r="H965" s="16" t="n">
        <v>0.2</v>
      </c>
      <c r="I965" s="18" t="n">
        <v>1</v>
      </c>
      <c r="J965" s="19" t="n">
        <v>119.61</v>
      </c>
      <c r="K965" s="19" t="n">
        <v>119.61</v>
      </c>
      <c r="L965" s="19" t="n">
        <v>119.61</v>
      </c>
      <c r="M965" s="19" t="n">
        <f aca="false">IF(J965&gt;0,J965,K965)*E965</f>
        <v>119.61</v>
      </c>
      <c r="N965" s="20"/>
      <c r="O965" s="21" t="n">
        <f aca="false">IF(R965="","",ROUND(R965*(1-Premissas!$B$4),4))</f>
        <v>187.5395</v>
      </c>
      <c r="P965" s="22"/>
      <c r="Q965" s="22"/>
      <c r="R965" s="23" t="n">
        <v>197.41</v>
      </c>
      <c r="S965" s="24"/>
      <c r="T965" s="24"/>
      <c r="U965" s="25" t="n">
        <v>16</v>
      </c>
      <c r="V965" s="19" t="n">
        <f aca="false">IF(COUNT(N965:Q965)=0,"",MIN(N965:Q965))</f>
        <v>187.5395</v>
      </c>
      <c r="W965" s="16" t="str">
        <f aca="false">IF(V965="","",INDEX($N$4:$Q$4,MATCH(V965,N965:Q965,0)))</f>
        <v>MEDCENTRO</v>
      </c>
      <c r="X965" s="19" t="str">
        <f aca="false">IF(COUNT(N965:Q965)&lt;2,"",SMALL(N965:Q965,2))</f>
        <v/>
      </c>
      <c r="Y965" s="26" t="n">
        <f aca="false">IF(OR(V965="",M965=0),"",V965/M965-1)</f>
        <v>0.567924922665329</v>
      </c>
      <c r="Z965" s="26" t="n">
        <f aca="false">IF(OR(V965="",L965=""),"",V965/(L965*E965)-1)</f>
        <v>0.567924922665329</v>
      </c>
      <c r="AA965" s="16" t="str">
        <f aca="false">IF(V965="","SEM OFERTA",IF(OR(Y965&gt;Premissas!$B$11,Y965&lt;Premissas!$B$12),"VERIFICAR - UNIDADE/EMBALAGEM",IF(Y965&gt;Premissas!$B$6,"NÃO COMPRAR - REAJUSTE &gt;5%","COMPRAR")))</f>
        <v>NÃO COMPRAR - REAJUSTE &gt;5%</v>
      </c>
      <c r="AB965" s="18" t="n">
        <f aca="false">IF(W965="DIMEC",S965,IF(W965="MEDCENTRO",U965,""))</f>
        <v>16</v>
      </c>
      <c r="AC965" s="18" t="n">
        <f aca="false">IF(AA965&lt;&gt;"COMPRAR",0,IF(AB965="",I965,MIN(I965,AB965)))</f>
        <v>0</v>
      </c>
      <c r="AD965" s="19" t="n">
        <f aca="false">IF(AC965&gt;0,AC965*V965,0)</f>
        <v>0</v>
      </c>
      <c r="AE965" s="19" t="n">
        <f aca="false">IF(AC965&gt;0,(M965-V965)*AC965,0)</f>
        <v>0</v>
      </c>
      <c r="AF965" s="16" t="str">
        <f aca="false">IF(AA965&lt;&gt;"COMPRAR","",IF(AB965="",IF(X965="","",IF(X965-V965&lt;0.01,"EMPATE TÉCNICO","")),IF(AB965&lt;I965,"ESTOQUE INSUFICIENTE",IF(X965="","",IF(X965-V965&lt;0.01,"EMPATE TÉCNICO","")))))</f>
        <v/>
      </c>
      <c r="AG965" s="16" t="s">
        <v>3078</v>
      </c>
      <c r="AH965" s="16" t="s">
        <v>3079</v>
      </c>
    </row>
    <row r="966" customFormat="false" ht="15" hidden="false" customHeight="false" outlineLevel="0" collapsed="false">
      <c r="A966" s="16" t="s">
        <v>3089</v>
      </c>
      <c r="B966" s="17" t="s">
        <v>3090</v>
      </c>
      <c r="C966" s="16" t="s">
        <v>3091</v>
      </c>
      <c r="D966" s="16" t="s">
        <v>3077</v>
      </c>
      <c r="E966" s="18" t="n">
        <v>1</v>
      </c>
      <c r="F966" s="16" t="s">
        <v>41</v>
      </c>
      <c r="G966" s="18" t="n">
        <v>0</v>
      </c>
      <c r="H966" s="16" t="n">
        <v>0.2</v>
      </c>
      <c r="I966" s="18" t="n">
        <v>1</v>
      </c>
      <c r="J966" s="19" t="n">
        <v>136.65</v>
      </c>
      <c r="K966" s="19" t="n">
        <v>136.65</v>
      </c>
      <c r="L966" s="19" t="n">
        <v>136.65</v>
      </c>
      <c r="M966" s="19" t="n">
        <f aca="false">IF(J966&gt;0,J966,K966)*E966</f>
        <v>136.65</v>
      </c>
      <c r="N966" s="20"/>
      <c r="O966" s="21" t="n">
        <f aca="false">IF(R966="","",ROUND(R966*(1-Premissas!$B$4),4))</f>
        <v>175.826</v>
      </c>
      <c r="P966" s="22"/>
      <c r="Q966" s="22"/>
      <c r="R966" s="23" t="n">
        <v>185.08</v>
      </c>
      <c r="S966" s="24"/>
      <c r="T966" s="24"/>
      <c r="U966" s="25" t="n">
        <v>17</v>
      </c>
      <c r="V966" s="19" t="n">
        <f aca="false">IF(COUNT(N966:Q966)=0,"",MIN(N966:Q966))</f>
        <v>175.826</v>
      </c>
      <c r="W966" s="16" t="str">
        <f aca="false">IF(V966="","",INDEX($N$4:$Q$4,MATCH(V966,N966:Q966,0)))</f>
        <v>MEDCENTRO</v>
      </c>
      <c r="X966" s="19" t="str">
        <f aca="false">IF(COUNT(N966:Q966)&lt;2,"",SMALL(N966:Q966,2))</f>
        <v/>
      </c>
      <c r="Y966" s="26" t="n">
        <f aca="false">IF(OR(V966="",M966=0),"",V966/M966-1)</f>
        <v>0.286688620563483</v>
      </c>
      <c r="Z966" s="26" t="n">
        <f aca="false">IF(OR(V966="",L966=""),"",V966/(L966*E966)-1)</f>
        <v>0.286688620563483</v>
      </c>
      <c r="AA966" s="16" t="str">
        <f aca="false">IF(V966="","SEM OFERTA",IF(OR(Y966&gt;Premissas!$B$11,Y966&lt;Premissas!$B$12),"VERIFICAR - UNIDADE/EMBALAGEM",IF(Y966&gt;Premissas!$B$6,"NÃO COMPRAR - REAJUSTE &gt;5%","COMPRAR")))</f>
        <v>NÃO COMPRAR - REAJUSTE &gt;5%</v>
      </c>
      <c r="AB966" s="18" t="n">
        <f aca="false">IF(W966="DIMEC",S966,IF(W966="MEDCENTRO",U966,""))</f>
        <v>17</v>
      </c>
      <c r="AC966" s="18" t="n">
        <f aca="false">IF(AA966&lt;&gt;"COMPRAR",0,IF(AB966="",I966,MIN(I966,AB966)))</f>
        <v>0</v>
      </c>
      <c r="AD966" s="19" t="n">
        <f aca="false">IF(AC966&gt;0,AC966*V966,0)</f>
        <v>0</v>
      </c>
      <c r="AE966" s="19" t="n">
        <f aca="false">IF(AC966&gt;0,(M966-V966)*AC966,0)</f>
        <v>0</v>
      </c>
      <c r="AF966" s="16" t="str">
        <f aca="false">IF(AA966&lt;&gt;"COMPRAR","",IF(AB966="",IF(X966="","",IF(X966-V966&lt;0.01,"EMPATE TÉCNICO","")),IF(AB966&lt;I966,"ESTOQUE INSUFICIENTE",IF(X966="","",IF(X966-V966&lt;0.01,"EMPATE TÉCNICO","")))))</f>
        <v/>
      </c>
      <c r="AG966" s="16" t="s">
        <v>3078</v>
      </c>
      <c r="AH966" s="16" t="s">
        <v>3079</v>
      </c>
    </row>
    <row r="967" customFormat="false" ht="15" hidden="false" customHeight="false" outlineLevel="0" collapsed="false">
      <c r="A967" s="16" t="s">
        <v>3092</v>
      </c>
      <c r="B967" s="17" t="s">
        <v>3093</v>
      </c>
      <c r="C967" s="16" t="s">
        <v>3094</v>
      </c>
      <c r="D967" s="16" t="s">
        <v>3077</v>
      </c>
      <c r="E967" s="18" t="n">
        <v>1</v>
      </c>
      <c r="F967" s="16" t="s">
        <v>43</v>
      </c>
      <c r="G967" s="18" t="n">
        <v>0</v>
      </c>
      <c r="H967" s="16" t="n">
        <v>0.3</v>
      </c>
      <c r="I967" s="18" t="n">
        <v>1</v>
      </c>
      <c r="J967" s="19" t="n">
        <v>26.95</v>
      </c>
      <c r="K967" s="19" t="n">
        <v>26.95</v>
      </c>
      <c r="L967" s="19" t="n">
        <v>26.95</v>
      </c>
      <c r="M967" s="19" t="n">
        <f aca="false">IF(J967&gt;0,J967,K967)*E967</f>
        <v>26.95</v>
      </c>
      <c r="N967" s="20"/>
      <c r="O967" s="21" t="n">
        <f aca="false">IF(R967="","",ROUND(R967*(1-Premissas!$B$4),4))</f>
        <v>36.0715</v>
      </c>
      <c r="P967" s="22"/>
      <c r="Q967" s="22"/>
      <c r="R967" s="23" t="n">
        <v>37.97</v>
      </c>
      <c r="S967" s="24"/>
      <c r="T967" s="24"/>
      <c r="U967" s="25" t="n">
        <v>1</v>
      </c>
      <c r="V967" s="19" t="n">
        <f aca="false">IF(COUNT(N967:Q967)=0,"",MIN(N967:Q967))</f>
        <v>36.0715</v>
      </c>
      <c r="W967" s="16" t="str">
        <f aca="false">IF(V967="","",INDEX($N$4:$Q$4,MATCH(V967,N967:Q967,0)))</f>
        <v>MEDCENTRO</v>
      </c>
      <c r="X967" s="19" t="str">
        <f aca="false">IF(COUNT(N967:Q967)&lt;2,"",SMALL(N967:Q967,2))</f>
        <v/>
      </c>
      <c r="Y967" s="26" t="n">
        <f aca="false">IF(OR(V967="",M967=0),"",V967/M967-1)</f>
        <v>0.338460111317254</v>
      </c>
      <c r="Z967" s="26" t="n">
        <f aca="false">IF(OR(V967="",L967=""),"",V967/(L967*E967)-1)</f>
        <v>0.338460111317254</v>
      </c>
      <c r="AA967" s="16" t="str">
        <f aca="false">IF(V967="","SEM OFERTA",IF(OR(Y967&gt;Premissas!$B$11,Y967&lt;Premissas!$B$12),"VERIFICAR - UNIDADE/EMBALAGEM",IF(Y967&gt;Premissas!$B$6,"NÃO COMPRAR - REAJUSTE &gt;5%","COMPRAR")))</f>
        <v>NÃO COMPRAR - REAJUSTE &gt;5%</v>
      </c>
      <c r="AB967" s="18" t="n">
        <f aca="false">IF(W967="DIMEC",S967,IF(W967="MEDCENTRO",U967,""))</f>
        <v>1</v>
      </c>
      <c r="AC967" s="18" t="n">
        <f aca="false">IF(AA967&lt;&gt;"COMPRAR",0,IF(AB967="",I967,MIN(I967,AB967)))</f>
        <v>0</v>
      </c>
      <c r="AD967" s="19" t="n">
        <f aca="false">IF(AC967&gt;0,AC967*V967,0)</f>
        <v>0</v>
      </c>
      <c r="AE967" s="19" t="n">
        <f aca="false">IF(AC967&gt;0,(M967-V967)*AC967,0)</f>
        <v>0</v>
      </c>
      <c r="AF967" s="16" t="str">
        <f aca="false">IF(AA967&lt;&gt;"COMPRAR","",IF(AB967="",IF(X967="","",IF(X967-V967&lt;0.01,"EMPATE TÉCNICO","")),IF(AB967&lt;I967,"ESTOQUE INSUFICIENTE",IF(X967="","",IF(X967-V967&lt;0.01,"EMPATE TÉCNICO","")))))</f>
        <v/>
      </c>
      <c r="AG967" s="16" t="s">
        <v>3078</v>
      </c>
      <c r="AH967" s="16" t="s">
        <v>3079</v>
      </c>
    </row>
    <row r="968" customFormat="false" ht="15" hidden="false" customHeight="false" outlineLevel="0" collapsed="false">
      <c r="A968" s="16" t="s">
        <v>3095</v>
      </c>
      <c r="B968" s="17" t="s">
        <v>3096</v>
      </c>
      <c r="C968" s="16" t="s">
        <v>3097</v>
      </c>
      <c r="D968" s="16" t="s">
        <v>3098</v>
      </c>
      <c r="E968" s="18" t="n">
        <v>1</v>
      </c>
      <c r="F968" s="16" t="s">
        <v>43</v>
      </c>
      <c r="G968" s="18" t="n">
        <v>0</v>
      </c>
      <c r="H968" s="16" t="n">
        <v>1</v>
      </c>
      <c r="I968" s="18" t="n">
        <v>3</v>
      </c>
      <c r="J968" s="19" t="n">
        <v>37.6</v>
      </c>
      <c r="K968" s="19" t="n">
        <v>37.6</v>
      </c>
      <c r="L968" s="19" t="n">
        <v>37.6</v>
      </c>
      <c r="M968" s="19" t="n">
        <f aca="false">IF(J968&gt;0,J968,K968)*E968</f>
        <v>37.6</v>
      </c>
      <c r="N968" s="20" t="n">
        <v>24.08</v>
      </c>
      <c r="O968" s="21" t="str">
        <f aca="false">IF(R968="","",ROUND(R968*(1-Premissas!$B$4),4))</f>
        <v/>
      </c>
      <c r="P968" s="22"/>
      <c r="Q968" s="22"/>
      <c r="R968" s="23"/>
      <c r="S968" s="24" t="n">
        <v>25</v>
      </c>
      <c r="T968" s="24" t="n">
        <v>6</v>
      </c>
      <c r="U968" s="25"/>
      <c r="V968" s="19" t="n">
        <f aca="false">IF(COUNT(N968:Q968)=0,"",MIN(N968:Q968))</f>
        <v>24.08</v>
      </c>
      <c r="W968" s="16" t="str">
        <f aca="false">IF(V968="","",INDEX($N$4:$Q$4,MATCH(V968,N968:Q968,0)))</f>
        <v>DIMEC</v>
      </c>
      <c r="X968" s="19" t="str">
        <f aca="false">IF(COUNT(N968:Q968)&lt;2,"",SMALL(N968:Q968,2))</f>
        <v/>
      </c>
      <c r="Y968" s="26" t="n">
        <f aca="false">IF(OR(V968="",M968=0),"",V968/M968-1)</f>
        <v>-0.359574468085106</v>
      </c>
      <c r="Z968" s="26" t="n">
        <f aca="false">IF(OR(V968="",L968=""),"",V968/(L968*E968)-1)</f>
        <v>-0.359574468085106</v>
      </c>
      <c r="AA968" s="16" t="str">
        <f aca="false">IF(V968="","SEM OFERTA",IF(OR(Y968&gt;Premissas!$B$11,Y968&lt;Premissas!$B$12),"VERIFICAR - UNIDADE/EMBALAGEM",IF(Y968&gt;Premissas!$B$6,"NÃO COMPRAR - REAJUSTE &gt;5%","COMPRAR")))</f>
        <v>COMPRAR</v>
      </c>
      <c r="AB968" s="18" t="n">
        <f aca="false">IF(W968="DIMEC",S968,IF(W968="MEDCENTRO",U968,""))</f>
        <v>25</v>
      </c>
      <c r="AC968" s="18" t="n">
        <f aca="false">IF(AA968&lt;&gt;"COMPRAR",0,IF(AB968="",I968,MIN(I968,AB968)))</f>
        <v>3</v>
      </c>
      <c r="AD968" s="19" t="n">
        <f aca="false">IF(AC968&gt;0,AC968*V968,0)</f>
        <v>72.24</v>
      </c>
      <c r="AE968" s="19" t="n">
        <f aca="false">IF(AC968&gt;0,(M968-V968)*AC968,0)</f>
        <v>40.56</v>
      </c>
      <c r="AF968" s="16" t="str">
        <f aca="false">IF(AA968&lt;&gt;"COMPRAR","",IF(AB968="",IF(X968="","",IF(X968-V968&lt;0.01,"EMPATE TÉCNICO","")),IF(AB968&lt;I968,"ESTOQUE INSUFICIENTE",IF(X968="","",IF(X968-V968&lt;0.01,"EMPATE TÉCNICO","")))))</f>
        <v/>
      </c>
      <c r="AG968" s="16" t="s">
        <v>3078</v>
      </c>
      <c r="AH968" s="16" t="s">
        <v>3079</v>
      </c>
    </row>
    <row r="969" customFormat="false" ht="15" hidden="false" customHeight="false" outlineLevel="0" collapsed="false">
      <c r="A969" s="16" t="s">
        <v>3099</v>
      </c>
      <c r="B969" s="17" t="s">
        <v>3100</v>
      </c>
      <c r="C969" s="16" t="s">
        <v>3101</v>
      </c>
      <c r="D969" s="16" t="s">
        <v>3077</v>
      </c>
      <c r="E969" s="18" t="n">
        <v>1</v>
      </c>
      <c r="F969" s="16" t="s">
        <v>41</v>
      </c>
      <c r="G969" s="18" t="n">
        <v>26</v>
      </c>
      <c r="H969" s="16" t="n">
        <v>13.2</v>
      </c>
      <c r="I969" s="18" t="n">
        <v>8</v>
      </c>
      <c r="J969" s="19" t="n">
        <v>27.49</v>
      </c>
      <c r="K969" s="19" t="n">
        <v>27.49</v>
      </c>
      <c r="L969" s="19" t="n">
        <v>27.35</v>
      </c>
      <c r="M969" s="19" t="n">
        <f aca="false">IF(J969&gt;0,J969,K969)*E969</f>
        <v>27.49</v>
      </c>
      <c r="N969" s="20"/>
      <c r="O969" s="21" t="n">
        <f aca="false">IF(R969="","",ROUND(R969*(1-Premissas!$B$4),4))</f>
        <v>27.493</v>
      </c>
      <c r="P969" s="22"/>
      <c r="Q969" s="22"/>
      <c r="R969" s="23" t="n">
        <v>28.94</v>
      </c>
      <c r="S969" s="24"/>
      <c r="T969" s="24"/>
      <c r="U969" s="25" t="n">
        <v>426</v>
      </c>
      <c r="V969" s="19" t="n">
        <f aca="false">IF(COUNT(N969:Q969)=0,"",MIN(N969:Q969))</f>
        <v>27.493</v>
      </c>
      <c r="W969" s="16" t="str">
        <f aca="false">IF(V969="","",INDEX($N$4:$Q$4,MATCH(V969,N969:Q969,0)))</f>
        <v>MEDCENTRO</v>
      </c>
      <c r="X969" s="19" t="str">
        <f aca="false">IF(COUNT(N969:Q969)&lt;2,"",SMALL(N969:Q969,2))</f>
        <v/>
      </c>
      <c r="Y969" s="26" t="n">
        <f aca="false">IF(OR(V969="",M969=0),"",V969/M969-1)</f>
        <v>0.000109130592942819</v>
      </c>
      <c r="Z969" s="26" t="n">
        <f aca="false">IF(OR(V969="",L969=""),"",V969/(L969*E969)-1)</f>
        <v>0.00522851919561229</v>
      </c>
      <c r="AA969" s="16" t="str">
        <f aca="false">IF(V969="","SEM OFERTA",IF(OR(Y969&gt;Premissas!$B$11,Y969&lt;Premissas!$B$12),"VERIFICAR - UNIDADE/EMBALAGEM",IF(Y969&gt;Premissas!$B$6,"NÃO COMPRAR - REAJUSTE &gt;5%","COMPRAR")))</f>
        <v>COMPRAR</v>
      </c>
      <c r="AB969" s="18" t="n">
        <f aca="false">IF(W969="DIMEC",S969,IF(W969="MEDCENTRO",U969,""))</f>
        <v>426</v>
      </c>
      <c r="AC969" s="18" t="n">
        <f aca="false">IF(AA969&lt;&gt;"COMPRAR",0,IF(AB969="",I969,MIN(I969,AB969)))</f>
        <v>8</v>
      </c>
      <c r="AD969" s="19" t="n">
        <f aca="false">IF(AC969&gt;0,AC969*V969,0)</f>
        <v>219.944</v>
      </c>
      <c r="AE969" s="19" t="n">
        <f aca="false">IF(AC969&gt;0,(M969-V969)*AC969,0)</f>
        <v>-0.0240000000000009</v>
      </c>
      <c r="AF969" s="16" t="str">
        <f aca="false">IF(AA969&lt;&gt;"COMPRAR","",IF(AB969="",IF(X969="","",IF(X969-V969&lt;0.01,"EMPATE TÉCNICO","")),IF(AB969&lt;I969,"ESTOQUE INSUFICIENTE",IF(X969="","",IF(X969-V969&lt;0.01,"EMPATE TÉCNICO","")))))</f>
        <v/>
      </c>
      <c r="AG969" s="16" t="s">
        <v>3078</v>
      </c>
      <c r="AH969" s="16" t="s">
        <v>3079</v>
      </c>
    </row>
    <row r="970" customFormat="false" ht="15" hidden="false" customHeight="false" outlineLevel="0" collapsed="false">
      <c r="A970" s="16" t="s">
        <v>3102</v>
      </c>
      <c r="B970" s="17" t="s">
        <v>3103</v>
      </c>
      <c r="C970" s="16" t="s">
        <v>3104</v>
      </c>
      <c r="D970" s="16" t="s">
        <v>3077</v>
      </c>
      <c r="E970" s="18" t="n">
        <v>1</v>
      </c>
      <c r="F970" s="16" t="s">
        <v>41</v>
      </c>
      <c r="G970" s="18" t="n">
        <v>4</v>
      </c>
      <c r="H970" s="16" t="n">
        <v>9.6</v>
      </c>
      <c r="I970" s="18" t="n">
        <v>21</v>
      </c>
      <c r="J970" s="19" t="n">
        <v>42.07</v>
      </c>
      <c r="K970" s="19" t="n">
        <v>42.07</v>
      </c>
      <c r="L970" s="19" t="n">
        <v>42</v>
      </c>
      <c r="M970" s="19" t="n">
        <f aca="false">IF(J970&gt;0,J970,K970)*E970</f>
        <v>42.07</v>
      </c>
      <c r="N970" s="20"/>
      <c r="O970" s="21" t="n">
        <f aca="false">IF(R970="","",ROUND(R970*(1-Premissas!$B$4),4))</f>
        <v>43.3105</v>
      </c>
      <c r="P970" s="22"/>
      <c r="Q970" s="22"/>
      <c r="R970" s="23" t="n">
        <v>45.59</v>
      </c>
      <c r="S970" s="24"/>
      <c r="T970" s="24"/>
      <c r="U970" s="25" t="n">
        <v>496</v>
      </c>
      <c r="V970" s="19" t="n">
        <f aca="false">IF(COUNT(N970:Q970)=0,"",MIN(N970:Q970))</f>
        <v>43.3105</v>
      </c>
      <c r="W970" s="16" t="str">
        <f aca="false">IF(V970="","",INDEX($N$4:$Q$4,MATCH(V970,N970:Q970,0)))</f>
        <v>MEDCENTRO</v>
      </c>
      <c r="X970" s="19" t="str">
        <f aca="false">IF(COUNT(N970:Q970)&lt;2,"",SMALL(N970:Q970,2))</f>
        <v/>
      </c>
      <c r="Y970" s="26" t="n">
        <f aca="false">IF(OR(V970="",M970=0),"",V970/M970-1)</f>
        <v>0.029486570002377</v>
      </c>
      <c r="Z970" s="26" t="n">
        <f aca="false">IF(OR(V970="",L970=""),"",V970/(L970*E970)-1)</f>
        <v>0.0312023809523809</v>
      </c>
      <c r="AA970" s="16" t="str">
        <f aca="false">IF(V970="","SEM OFERTA",IF(OR(Y970&gt;Premissas!$B$11,Y970&lt;Premissas!$B$12),"VERIFICAR - UNIDADE/EMBALAGEM",IF(Y970&gt;Premissas!$B$6,"NÃO COMPRAR - REAJUSTE &gt;5%","COMPRAR")))</f>
        <v>COMPRAR</v>
      </c>
      <c r="AB970" s="18" t="n">
        <f aca="false">IF(W970="DIMEC",S970,IF(W970="MEDCENTRO",U970,""))</f>
        <v>496</v>
      </c>
      <c r="AC970" s="18" t="n">
        <f aca="false">IF(AA970&lt;&gt;"COMPRAR",0,IF(AB970="",I970,MIN(I970,AB970)))</f>
        <v>21</v>
      </c>
      <c r="AD970" s="19" t="n">
        <f aca="false">IF(AC970&gt;0,AC970*V970,0)</f>
        <v>909.5205</v>
      </c>
      <c r="AE970" s="19" t="n">
        <f aca="false">IF(AC970&gt;0,(M970-V970)*AC970,0)</f>
        <v>-26.0504999999999</v>
      </c>
      <c r="AF970" s="16" t="str">
        <f aca="false">IF(AA970&lt;&gt;"COMPRAR","",IF(AB970="",IF(X970="","",IF(X970-V970&lt;0.01,"EMPATE TÉCNICO","")),IF(AB970&lt;I970,"ESTOQUE INSUFICIENTE",IF(X970="","",IF(X970-V970&lt;0.01,"EMPATE TÉCNICO","")))))</f>
        <v/>
      </c>
      <c r="AG970" s="16" t="s">
        <v>3078</v>
      </c>
      <c r="AH970" s="16" t="s">
        <v>3079</v>
      </c>
    </row>
    <row r="971" customFormat="false" ht="15" hidden="false" customHeight="false" outlineLevel="0" collapsed="false">
      <c r="A971" s="16" t="s">
        <v>3105</v>
      </c>
      <c r="B971" s="17" t="s">
        <v>3106</v>
      </c>
      <c r="C971" s="16" t="s">
        <v>3107</v>
      </c>
      <c r="D971" s="16" t="s">
        <v>3077</v>
      </c>
      <c r="E971" s="18" t="n">
        <v>1</v>
      </c>
      <c r="F971" s="16" t="s">
        <v>43</v>
      </c>
      <c r="G971" s="18" t="n">
        <v>0</v>
      </c>
      <c r="H971" s="16" t="n">
        <v>0.3</v>
      </c>
      <c r="I971" s="18" t="n">
        <v>1</v>
      </c>
      <c r="J971" s="19" t="n">
        <v>41.64</v>
      </c>
      <c r="K971" s="19" t="n">
        <v>41.64</v>
      </c>
      <c r="L971" s="19" t="n">
        <v>41.64</v>
      </c>
      <c r="M971" s="19" t="n">
        <f aca="false">IF(J971&gt;0,J971,K971)*E971</f>
        <v>41.64</v>
      </c>
      <c r="N971" s="20"/>
      <c r="O971" s="21" t="n">
        <f aca="false">IF(R971="","",ROUND(R971*(1-Premissas!$B$4),4))</f>
        <v>39.7765</v>
      </c>
      <c r="P971" s="22"/>
      <c r="Q971" s="22"/>
      <c r="R971" s="23" t="n">
        <v>41.87</v>
      </c>
      <c r="S971" s="24"/>
      <c r="T971" s="24"/>
      <c r="U971" s="25" t="n">
        <v>6</v>
      </c>
      <c r="V971" s="19" t="n">
        <f aca="false">IF(COUNT(N971:Q971)=0,"",MIN(N971:Q971))</f>
        <v>39.7765</v>
      </c>
      <c r="W971" s="16" t="str">
        <f aca="false">IF(V971="","",INDEX($N$4:$Q$4,MATCH(V971,N971:Q971,0)))</f>
        <v>MEDCENTRO</v>
      </c>
      <c r="X971" s="19" t="str">
        <f aca="false">IF(COUNT(N971:Q971)&lt;2,"",SMALL(N971:Q971,2))</f>
        <v/>
      </c>
      <c r="Y971" s="26" t="n">
        <f aca="false">IF(OR(V971="",M971=0),"",V971/M971-1)</f>
        <v>-0.0447526416906821</v>
      </c>
      <c r="Z971" s="26" t="n">
        <f aca="false">IF(OR(V971="",L971=""),"",V971/(L971*E971)-1)</f>
        <v>-0.0447526416906821</v>
      </c>
      <c r="AA971" s="16" t="str">
        <f aca="false">IF(V971="","SEM OFERTA",IF(OR(Y971&gt;Premissas!$B$11,Y971&lt;Premissas!$B$12),"VERIFICAR - UNIDADE/EMBALAGEM",IF(Y971&gt;Premissas!$B$6,"NÃO COMPRAR - REAJUSTE &gt;5%","COMPRAR")))</f>
        <v>COMPRAR</v>
      </c>
      <c r="AB971" s="18" t="n">
        <f aca="false">IF(W971="DIMEC",S971,IF(W971="MEDCENTRO",U971,""))</f>
        <v>6</v>
      </c>
      <c r="AC971" s="18" t="n">
        <f aca="false">IF(AA971&lt;&gt;"COMPRAR",0,IF(AB971="",I971,MIN(I971,AB971)))</f>
        <v>1</v>
      </c>
      <c r="AD971" s="19" t="n">
        <f aca="false">IF(AC971&gt;0,AC971*V971,0)</f>
        <v>39.7765</v>
      </c>
      <c r="AE971" s="19" t="n">
        <f aca="false">IF(AC971&gt;0,(M971-V971)*AC971,0)</f>
        <v>1.8635</v>
      </c>
      <c r="AF971" s="16" t="str">
        <f aca="false">IF(AA971&lt;&gt;"COMPRAR","",IF(AB971="",IF(X971="","",IF(X971-V971&lt;0.01,"EMPATE TÉCNICO","")),IF(AB971&lt;I971,"ESTOQUE INSUFICIENTE",IF(X971="","",IF(X971-V971&lt;0.01,"EMPATE TÉCNICO","")))))</f>
        <v/>
      </c>
      <c r="AG971" s="16" t="s">
        <v>3078</v>
      </c>
      <c r="AH971" s="16" t="s">
        <v>3079</v>
      </c>
    </row>
    <row r="972" customFormat="false" ht="15" hidden="false" customHeight="false" outlineLevel="0" collapsed="false">
      <c r="A972" s="16" t="s">
        <v>3108</v>
      </c>
      <c r="B972" s="17" t="s">
        <v>3109</v>
      </c>
      <c r="C972" s="16" t="s">
        <v>3110</v>
      </c>
      <c r="D972" s="16" t="s">
        <v>3077</v>
      </c>
      <c r="E972" s="18" t="n">
        <v>1</v>
      </c>
      <c r="F972" s="16" t="s">
        <v>41</v>
      </c>
      <c r="G972" s="18" t="n">
        <v>0</v>
      </c>
      <c r="H972" s="16" t="n">
        <v>4.3</v>
      </c>
      <c r="I972" s="18" t="n">
        <v>12</v>
      </c>
      <c r="J972" s="19" t="n">
        <v>59.9</v>
      </c>
      <c r="K972" s="19" t="n">
        <v>59.9</v>
      </c>
      <c r="L972" s="19" t="n">
        <v>38.09</v>
      </c>
      <c r="M972" s="19" t="n">
        <f aca="false">IF(J972&gt;0,J972,K972)*E972</f>
        <v>59.9</v>
      </c>
      <c r="N972" s="20"/>
      <c r="O972" s="21" t="n">
        <f aca="false">IF(R972="","",ROUND(R972*(1-Premissas!$B$4),4))</f>
        <v>39.7765</v>
      </c>
      <c r="P972" s="22"/>
      <c r="Q972" s="22"/>
      <c r="R972" s="23" t="n">
        <v>41.87</v>
      </c>
      <c r="S972" s="24"/>
      <c r="T972" s="24"/>
      <c r="U972" s="25" t="n">
        <v>57</v>
      </c>
      <c r="V972" s="19" t="n">
        <f aca="false">IF(COUNT(N972:Q972)=0,"",MIN(N972:Q972))</f>
        <v>39.7765</v>
      </c>
      <c r="W972" s="16" t="str">
        <f aca="false">IF(V972="","",INDEX($N$4:$Q$4,MATCH(V972,N972:Q972,0)))</f>
        <v>MEDCENTRO</v>
      </c>
      <c r="X972" s="19" t="str">
        <f aca="false">IF(COUNT(N972:Q972)&lt;2,"",SMALL(N972:Q972,2))</f>
        <v/>
      </c>
      <c r="Y972" s="26" t="n">
        <f aca="false">IF(OR(V972="",M972=0),"",V972/M972-1)</f>
        <v>-0.335951585976628</v>
      </c>
      <c r="Z972" s="26" t="n">
        <f aca="false">IF(OR(V972="",L972=""),"",V972/(L972*E972)-1)</f>
        <v>0.0442767130480439</v>
      </c>
      <c r="AA972" s="16" t="str">
        <f aca="false">IF(V972="","SEM OFERTA",IF(OR(Y972&gt;Premissas!$B$11,Y972&lt;Premissas!$B$12),"VERIFICAR - UNIDADE/EMBALAGEM",IF(Y972&gt;Premissas!$B$6,"NÃO COMPRAR - REAJUSTE &gt;5%","COMPRAR")))</f>
        <v>COMPRAR</v>
      </c>
      <c r="AB972" s="18" t="n">
        <f aca="false">IF(W972="DIMEC",S972,IF(W972="MEDCENTRO",U972,""))</f>
        <v>57</v>
      </c>
      <c r="AC972" s="18" t="n">
        <f aca="false">IF(AA972&lt;&gt;"COMPRAR",0,IF(AB972="",I972,MIN(I972,AB972)))</f>
        <v>12</v>
      </c>
      <c r="AD972" s="19" t="n">
        <f aca="false">IF(AC972&gt;0,AC972*V972,0)</f>
        <v>477.318</v>
      </c>
      <c r="AE972" s="19" t="n">
        <f aca="false">IF(AC972&gt;0,(M972-V972)*AC972,0)</f>
        <v>241.482</v>
      </c>
      <c r="AF972" s="16" t="str">
        <f aca="false">IF(AA972&lt;&gt;"COMPRAR","",IF(AB972="",IF(X972="","",IF(X972-V972&lt;0.01,"EMPATE TÉCNICO","")),IF(AB972&lt;I972,"ESTOQUE INSUFICIENTE",IF(X972="","",IF(X972-V972&lt;0.01,"EMPATE TÉCNICO","")))))</f>
        <v/>
      </c>
      <c r="AG972" s="16" t="s">
        <v>3078</v>
      </c>
      <c r="AH972" s="16" t="s">
        <v>3079</v>
      </c>
    </row>
    <row r="973" customFormat="false" ht="15" hidden="false" customHeight="false" outlineLevel="0" collapsed="false">
      <c r="A973" s="16" t="s">
        <v>3111</v>
      </c>
      <c r="B973" s="17" t="s">
        <v>3112</v>
      </c>
      <c r="C973" s="16" t="s">
        <v>3113</v>
      </c>
      <c r="D973" s="16" t="s">
        <v>3077</v>
      </c>
      <c r="E973" s="18" t="n">
        <v>1</v>
      </c>
      <c r="F973" s="16" t="s">
        <v>41</v>
      </c>
      <c r="G973" s="18" t="n">
        <v>0</v>
      </c>
      <c r="H973" s="16" t="n">
        <v>0.4</v>
      </c>
      <c r="I973" s="18" t="n">
        <v>2</v>
      </c>
      <c r="J973" s="19" t="n">
        <v>93.21</v>
      </c>
      <c r="K973" s="19" t="n">
        <v>93.21</v>
      </c>
      <c r="L973" s="19" t="n">
        <v>93.21</v>
      </c>
      <c r="M973" s="19" t="n">
        <f aca="false">IF(J973&gt;0,J973,K973)*E973</f>
        <v>93.21</v>
      </c>
      <c r="N973" s="20"/>
      <c r="O973" s="21" t="n">
        <f aca="false">IF(R973="","",ROUND(R973*(1-Premissas!$B$4),4))</f>
        <v>94.0405</v>
      </c>
      <c r="P973" s="22"/>
      <c r="Q973" s="22"/>
      <c r="R973" s="23" t="n">
        <v>98.99</v>
      </c>
      <c r="S973" s="24"/>
      <c r="T973" s="24"/>
      <c r="U973" s="25" t="n">
        <v>2</v>
      </c>
      <c r="V973" s="19" t="n">
        <f aca="false">IF(COUNT(N973:Q973)=0,"",MIN(N973:Q973))</f>
        <v>94.0405</v>
      </c>
      <c r="W973" s="16" t="str">
        <f aca="false">IF(V973="","",INDEX($N$4:$Q$4,MATCH(V973,N973:Q973,0)))</f>
        <v>MEDCENTRO</v>
      </c>
      <c r="X973" s="19" t="str">
        <f aca="false">IF(COUNT(N973:Q973)&lt;2,"",SMALL(N973:Q973,2))</f>
        <v/>
      </c>
      <c r="Y973" s="26" t="n">
        <f aca="false">IF(OR(V973="",M973=0),"",V973/M973-1)</f>
        <v>0.00890998819869115</v>
      </c>
      <c r="Z973" s="26" t="n">
        <f aca="false">IF(OR(V973="",L973=""),"",V973/(L973*E973)-1)</f>
        <v>0.00890998819869115</v>
      </c>
      <c r="AA973" s="16" t="str">
        <f aca="false">IF(V973="","SEM OFERTA",IF(OR(Y973&gt;Premissas!$B$11,Y973&lt;Premissas!$B$12),"VERIFICAR - UNIDADE/EMBALAGEM",IF(Y973&gt;Premissas!$B$6,"NÃO COMPRAR - REAJUSTE &gt;5%","COMPRAR")))</f>
        <v>COMPRAR</v>
      </c>
      <c r="AB973" s="18" t="n">
        <f aca="false">IF(W973="DIMEC",S973,IF(W973="MEDCENTRO",U973,""))</f>
        <v>2</v>
      </c>
      <c r="AC973" s="18" t="n">
        <f aca="false">IF(AA973&lt;&gt;"COMPRAR",0,IF(AB973="",I973,MIN(I973,AB973)))</f>
        <v>2</v>
      </c>
      <c r="AD973" s="19" t="n">
        <f aca="false">IF(AC973&gt;0,AC973*V973,0)</f>
        <v>188.081</v>
      </c>
      <c r="AE973" s="19" t="n">
        <f aca="false">IF(AC973&gt;0,(M973-V973)*AC973,0)</f>
        <v>-1.661</v>
      </c>
      <c r="AF973" s="16" t="str">
        <f aca="false">IF(AA973&lt;&gt;"COMPRAR","",IF(AB973="",IF(X973="","",IF(X973-V973&lt;0.01,"EMPATE TÉCNICO","")),IF(AB973&lt;I973,"ESTOQUE INSUFICIENTE",IF(X973="","",IF(X973-V973&lt;0.01,"EMPATE TÉCNICO","")))))</f>
        <v/>
      </c>
      <c r="AG973" s="16" t="s">
        <v>3078</v>
      </c>
      <c r="AH973" s="16" t="s">
        <v>3079</v>
      </c>
    </row>
    <row r="974" customFormat="false" ht="15" hidden="false" customHeight="false" outlineLevel="0" collapsed="false">
      <c r="A974" s="16" t="s">
        <v>3114</v>
      </c>
      <c r="B974" s="17" t="s">
        <v>3115</v>
      </c>
      <c r="C974" s="16" t="s">
        <v>3116</v>
      </c>
      <c r="D974" s="16" t="s">
        <v>3117</v>
      </c>
      <c r="E974" s="18" t="n">
        <v>1</v>
      </c>
      <c r="F974" s="16" t="s">
        <v>42</v>
      </c>
      <c r="G974" s="18" t="n">
        <v>0</v>
      </c>
      <c r="H974" s="16" t="n">
        <v>0.2</v>
      </c>
      <c r="I974" s="18" t="n">
        <v>1</v>
      </c>
      <c r="J974" s="19" t="n">
        <v>53.97</v>
      </c>
      <c r="K974" s="19" t="n">
        <v>53.97</v>
      </c>
      <c r="L974" s="19" t="n">
        <v>53.97</v>
      </c>
      <c r="M974" s="19" t="n">
        <f aca="false">IF(J974&gt;0,J974,K974)*E974</f>
        <v>53.97</v>
      </c>
      <c r="N974" s="20" t="n">
        <v>58.32</v>
      </c>
      <c r="O974" s="21" t="str">
        <f aca="false">IF(R974="","",ROUND(R974*(1-Premissas!$B$4),4))</f>
        <v/>
      </c>
      <c r="P974" s="22"/>
      <c r="Q974" s="22"/>
      <c r="R974" s="23"/>
      <c r="S974" s="24" t="n">
        <v>5</v>
      </c>
      <c r="T974" s="24" t="n">
        <v>10</v>
      </c>
      <c r="U974" s="25"/>
      <c r="V974" s="19" t="n">
        <f aca="false">IF(COUNT(N974:Q974)=0,"",MIN(N974:Q974))</f>
        <v>58.32</v>
      </c>
      <c r="W974" s="16" t="str">
        <f aca="false">IF(V974="","",INDEX($N$4:$Q$4,MATCH(V974,N974:Q974,0)))</f>
        <v>DIMEC</v>
      </c>
      <c r="X974" s="19" t="str">
        <f aca="false">IF(COUNT(N974:Q974)&lt;2,"",SMALL(N974:Q974,2))</f>
        <v/>
      </c>
      <c r="Y974" s="26" t="n">
        <f aca="false">IF(OR(V974="",M974=0),"",V974/M974-1)</f>
        <v>0.0806003335186214</v>
      </c>
      <c r="Z974" s="26" t="n">
        <f aca="false">IF(OR(V974="",L974=""),"",V974/(L974*E974)-1)</f>
        <v>0.0806003335186214</v>
      </c>
      <c r="AA974" s="16" t="str">
        <f aca="false">IF(V974="","SEM OFERTA",IF(OR(Y974&gt;Premissas!$B$11,Y974&lt;Premissas!$B$12),"VERIFICAR - UNIDADE/EMBALAGEM",IF(Y974&gt;Premissas!$B$6,"NÃO COMPRAR - REAJUSTE &gt;5%","COMPRAR")))</f>
        <v>NÃO COMPRAR - REAJUSTE &gt;5%</v>
      </c>
      <c r="AB974" s="18" t="n">
        <f aca="false">IF(W974="DIMEC",S974,IF(W974="MEDCENTRO",U974,""))</f>
        <v>5</v>
      </c>
      <c r="AC974" s="18" t="n">
        <f aca="false">IF(AA974&lt;&gt;"COMPRAR",0,IF(AB974="",I974,MIN(I974,AB974)))</f>
        <v>0</v>
      </c>
      <c r="AD974" s="19" t="n">
        <f aca="false">IF(AC974&gt;0,AC974*V974,0)</f>
        <v>0</v>
      </c>
      <c r="AE974" s="19" t="n">
        <f aca="false">IF(AC974&gt;0,(M974-V974)*AC974,0)</f>
        <v>0</v>
      </c>
      <c r="AF974" s="16" t="str">
        <f aca="false">IF(AA974&lt;&gt;"COMPRAR","",IF(AB974="",IF(X974="","",IF(X974-V974&lt;0.01,"EMPATE TÉCNICO","")),IF(AB974&lt;I974,"ESTOQUE INSUFICIENTE",IF(X974="","",IF(X974-V974&lt;0.01,"EMPATE TÉCNICO","")))))</f>
        <v/>
      </c>
      <c r="AG974" s="16" t="s">
        <v>3078</v>
      </c>
      <c r="AH974" s="16" t="s">
        <v>3079</v>
      </c>
    </row>
    <row r="975" customFormat="false" ht="15" hidden="false" customHeight="false" outlineLevel="0" collapsed="false">
      <c r="A975" s="16" t="s">
        <v>3118</v>
      </c>
      <c r="B975" s="17" t="s">
        <v>3119</v>
      </c>
      <c r="C975" s="16" t="s">
        <v>3120</v>
      </c>
      <c r="D975" s="16" t="s">
        <v>3117</v>
      </c>
      <c r="E975" s="18" t="n">
        <v>1</v>
      </c>
      <c r="F975" s="16" t="s">
        <v>42</v>
      </c>
      <c r="G975" s="18" t="n">
        <v>0</v>
      </c>
      <c r="H975" s="16" t="n">
        <v>0.2</v>
      </c>
      <c r="I975" s="18" t="n">
        <v>1</v>
      </c>
      <c r="J975" s="19" t="n">
        <v>59.56</v>
      </c>
      <c r="K975" s="19" t="n">
        <v>59.56</v>
      </c>
      <c r="L975" s="19" t="n">
        <v>59.56</v>
      </c>
      <c r="M975" s="19" t="n">
        <f aca="false">IF(J975&gt;0,J975,K975)*E975</f>
        <v>59.56</v>
      </c>
      <c r="N975" s="20" t="n">
        <v>58.32</v>
      </c>
      <c r="O975" s="21" t="str">
        <f aca="false">IF(R975="","",ROUND(R975*(1-Premissas!$B$4),4))</f>
        <v/>
      </c>
      <c r="P975" s="22"/>
      <c r="Q975" s="22"/>
      <c r="R975" s="23"/>
      <c r="S975" s="24" t="n">
        <v>5</v>
      </c>
      <c r="T975" s="24" t="n">
        <v>10</v>
      </c>
      <c r="U975" s="25"/>
      <c r="V975" s="19" t="n">
        <f aca="false">IF(COUNT(N975:Q975)=0,"",MIN(N975:Q975))</f>
        <v>58.32</v>
      </c>
      <c r="W975" s="16" t="str">
        <f aca="false">IF(V975="","",INDEX($N$4:$Q$4,MATCH(V975,N975:Q975,0)))</f>
        <v>DIMEC</v>
      </c>
      <c r="X975" s="19" t="str">
        <f aca="false">IF(COUNT(N975:Q975)&lt;2,"",SMALL(N975:Q975,2))</f>
        <v/>
      </c>
      <c r="Y975" s="26" t="n">
        <f aca="false">IF(OR(V975="",M975=0),"",V975/M975-1)</f>
        <v>-0.0208193418401612</v>
      </c>
      <c r="Z975" s="26" t="n">
        <f aca="false">IF(OR(V975="",L975=""),"",V975/(L975*E975)-1)</f>
        <v>-0.0208193418401612</v>
      </c>
      <c r="AA975" s="16" t="str">
        <f aca="false">IF(V975="","SEM OFERTA",IF(OR(Y975&gt;Premissas!$B$11,Y975&lt;Premissas!$B$12),"VERIFICAR - UNIDADE/EMBALAGEM",IF(Y975&gt;Premissas!$B$6,"NÃO COMPRAR - REAJUSTE &gt;5%","COMPRAR")))</f>
        <v>COMPRAR</v>
      </c>
      <c r="AB975" s="18" t="n">
        <f aca="false">IF(W975="DIMEC",S975,IF(W975="MEDCENTRO",U975,""))</f>
        <v>5</v>
      </c>
      <c r="AC975" s="18" t="n">
        <f aca="false">IF(AA975&lt;&gt;"COMPRAR",0,IF(AB975="",I975,MIN(I975,AB975)))</f>
        <v>1</v>
      </c>
      <c r="AD975" s="19" t="n">
        <f aca="false">IF(AC975&gt;0,AC975*V975,0)</f>
        <v>58.32</v>
      </c>
      <c r="AE975" s="19" t="n">
        <f aca="false">IF(AC975&gt;0,(M975-V975)*AC975,0)</f>
        <v>1.24</v>
      </c>
      <c r="AF975" s="16" t="str">
        <f aca="false">IF(AA975&lt;&gt;"COMPRAR","",IF(AB975="",IF(X975="","",IF(X975-V975&lt;0.01,"EMPATE TÉCNICO","")),IF(AB975&lt;I975,"ESTOQUE INSUFICIENTE",IF(X975="","",IF(X975-V975&lt;0.01,"EMPATE TÉCNICO","")))))</f>
        <v/>
      </c>
      <c r="AG975" s="16" t="s">
        <v>3078</v>
      </c>
      <c r="AH975" s="16" t="s">
        <v>3079</v>
      </c>
    </row>
    <row r="976" customFormat="false" ht="15" hidden="false" customHeight="false" outlineLevel="0" collapsed="false">
      <c r="A976" s="16" t="s">
        <v>3121</v>
      </c>
      <c r="B976" s="17" t="s">
        <v>3122</v>
      </c>
      <c r="C976" s="16" t="s">
        <v>3123</v>
      </c>
      <c r="D976" s="16" t="s">
        <v>3117</v>
      </c>
      <c r="E976" s="18" t="n">
        <v>1</v>
      </c>
      <c r="F976" s="16" t="s">
        <v>42</v>
      </c>
      <c r="G976" s="18" t="n">
        <v>0</v>
      </c>
      <c r="H976" s="16" t="n">
        <v>0.3</v>
      </c>
      <c r="I976" s="18" t="n">
        <v>2</v>
      </c>
      <c r="J976" s="19" t="n">
        <v>59.56</v>
      </c>
      <c r="K976" s="19" t="n">
        <v>59.56</v>
      </c>
      <c r="L976" s="19" t="n">
        <v>59.56</v>
      </c>
      <c r="M976" s="19" t="n">
        <f aca="false">IF(J976&gt;0,J976,K976)*E976</f>
        <v>59.56</v>
      </c>
      <c r="N976" s="20" t="n">
        <v>58.32</v>
      </c>
      <c r="O976" s="21" t="str">
        <f aca="false">IF(R976="","",ROUND(R976*(1-Premissas!$B$4),4))</f>
        <v/>
      </c>
      <c r="P976" s="22"/>
      <c r="Q976" s="22"/>
      <c r="R976" s="23"/>
      <c r="S976" s="24" t="n">
        <v>6</v>
      </c>
      <c r="T976" s="24" t="n">
        <v>10</v>
      </c>
      <c r="U976" s="25"/>
      <c r="V976" s="19" t="n">
        <f aca="false">IF(COUNT(N976:Q976)=0,"",MIN(N976:Q976))</f>
        <v>58.32</v>
      </c>
      <c r="W976" s="16" t="str">
        <f aca="false">IF(V976="","",INDEX($N$4:$Q$4,MATCH(V976,N976:Q976,0)))</f>
        <v>DIMEC</v>
      </c>
      <c r="X976" s="19" t="str">
        <f aca="false">IF(COUNT(N976:Q976)&lt;2,"",SMALL(N976:Q976,2))</f>
        <v/>
      </c>
      <c r="Y976" s="26" t="n">
        <f aca="false">IF(OR(V976="",M976=0),"",V976/M976-1)</f>
        <v>-0.0208193418401612</v>
      </c>
      <c r="Z976" s="26" t="n">
        <f aca="false">IF(OR(V976="",L976=""),"",V976/(L976*E976)-1)</f>
        <v>-0.0208193418401612</v>
      </c>
      <c r="AA976" s="16" t="str">
        <f aca="false">IF(V976="","SEM OFERTA",IF(OR(Y976&gt;Premissas!$B$11,Y976&lt;Premissas!$B$12),"VERIFICAR - UNIDADE/EMBALAGEM",IF(Y976&gt;Premissas!$B$6,"NÃO COMPRAR - REAJUSTE &gt;5%","COMPRAR")))</f>
        <v>COMPRAR</v>
      </c>
      <c r="AB976" s="18" t="n">
        <f aca="false">IF(W976="DIMEC",S976,IF(W976="MEDCENTRO",U976,""))</f>
        <v>6</v>
      </c>
      <c r="AC976" s="18" t="n">
        <f aca="false">IF(AA976&lt;&gt;"COMPRAR",0,IF(AB976="",I976,MIN(I976,AB976)))</f>
        <v>2</v>
      </c>
      <c r="AD976" s="19" t="n">
        <f aca="false">IF(AC976&gt;0,AC976*V976,0)</f>
        <v>116.64</v>
      </c>
      <c r="AE976" s="19" t="n">
        <f aca="false">IF(AC976&gt;0,(M976-V976)*AC976,0)</f>
        <v>2.48</v>
      </c>
      <c r="AF976" s="16" t="str">
        <f aca="false">IF(AA976&lt;&gt;"COMPRAR","",IF(AB976="",IF(X976="","",IF(X976-V976&lt;0.01,"EMPATE TÉCNICO","")),IF(AB976&lt;I976,"ESTOQUE INSUFICIENTE",IF(X976="","",IF(X976-V976&lt;0.01,"EMPATE TÉCNICO","")))))</f>
        <v/>
      </c>
      <c r="AG976" s="16" t="s">
        <v>3078</v>
      </c>
      <c r="AH976" s="16" t="s">
        <v>3079</v>
      </c>
    </row>
    <row r="977" customFormat="false" ht="15" hidden="false" customHeight="false" outlineLevel="0" collapsed="false">
      <c r="A977" s="16" t="s">
        <v>3124</v>
      </c>
      <c r="B977" s="17" t="s">
        <v>3125</v>
      </c>
      <c r="C977" s="16" t="s">
        <v>3126</v>
      </c>
      <c r="D977" s="16" t="s">
        <v>3117</v>
      </c>
      <c r="E977" s="18" t="n">
        <v>1</v>
      </c>
      <c r="F977" s="16" t="s">
        <v>43</v>
      </c>
      <c r="G977" s="18" t="n">
        <v>0</v>
      </c>
      <c r="H977" s="16" t="n">
        <v>0.2</v>
      </c>
      <c r="I977" s="18" t="n">
        <v>1</v>
      </c>
      <c r="J977" s="19" t="n">
        <v>50.43</v>
      </c>
      <c r="K977" s="19" t="n">
        <v>50.43</v>
      </c>
      <c r="L977" s="19" t="n">
        <v>50.43</v>
      </c>
      <c r="M977" s="19" t="n">
        <f aca="false">IF(J977&gt;0,J977,K977)*E977</f>
        <v>50.43</v>
      </c>
      <c r="N977" s="20" t="n">
        <v>41.31</v>
      </c>
      <c r="O977" s="21" t="str">
        <f aca="false">IF(R977="","",ROUND(R977*(1-Premissas!$B$4),4))</f>
        <v/>
      </c>
      <c r="P977" s="22"/>
      <c r="Q977" s="22"/>
      <c r="R977" s="23"/>
      <c r="S977" s="24" t="n">
        <v>118</v>
      </c>
      <c r="T977" s="24" t="n">
        <v>60</v>
      </c>
      <c r="U977" s="25"/>
      <c r="V977" s="19" t="n">
        <f aca="false">IF(COUNT(N977:Q977)=0,"",MIN(N977:Q977))</f>
        <v>41.31</v>
      </c>
      <c r="W977" s="16" t="str">
        <f aca="false">IF(V977="","",INDEX($N$4:$Q$4,MATCH(V977,N977:Q977,0)))</f>
        <v>DIMEC</v>
      </c>
      <c r="X977" s="19" t="str">
        <f aca="false">IF(COUNT(N977:Q977)&lt;2,"",SMALL(N977:Q977,2))</f>
        <v/>
      </c>
      <c r="Y977" s="26" t="n">
        <f aca="false">IF(OR(V977="",M977=0),"",V977/M977-1)</f>
        <v>-0.180844735276621</v>
      </c>
      <c r="Z977" s="26" t="n">
        <f aca="false">IF(OR(V977="",L977=""),"",V977/(L977*E977)-1)</f>
        <v>-0.180844735276621</v>
      </c>
      <c r="AA977" s="16" t="str">
        <f aca="false">IF(V977="","SEM OFERTA",IF(OR(Y977&gt;Premissas!$B$11,Y977&lt;Premissas!$B$12),"VERIFICAR - UNIDADE/EMBALAGEM",IF(Y977&gt;Premissas!$B$6,"NÃO COMPRAR - REAJUSTE &gt;5%","COMPRAR")))</f>
        <v>COMPRAR</v>
      </c>
      <c r="AB977" s="18" t="n">
        <f aca="false">IF(W977="DIMEC",S977,IF(W977="MEDCENTRO",U977,""))</f>
        <v>118</v>
      </c>
      <c r="AC977" s="18" t="n">
        <f aca="false">IF(AA977&lt;&gt;"COMPRAR",0,IF(AB977="",I977,MIN(I977,AB977)))</f>
        <v>1</v>
      </c>
      <c r="AD977" s="19" t="n">
        <f aca="false">IF(AC977&gt;0,AC977*V977,0)</f>
        <v>41.31</v>
      </c>
      <c r="AE977" s="19" t="n">
        <f aca="false">IF(AC977&gt;0,(M977-V977)*AC977,0)</f>
        <v>9.12</v>
      </c>
      <c r="AF977" s="16" t="str">
        <f aca="false">IF(AA977&lt;&gt;"COMPRAR","",IF(AB977="",IF(X977="","",IF(X977-V977&lt;0.01,"EMPATE TÉCNICO","")),IF(AB977&lt;I977,"ESTOQUE INSUFICIENTE",IF(X977="","",IF(X977-V977&lt;0.01,"EMPATE TÉCNICO","")))))</f>
        <v/>
      </c>
      <c r="AG977" s="16" t="s">
        <v>139</v>
      </c>
      <c r="AH977" s="16" t="s">
        <v>3079</v>
      </c>
    </row>
    <row r="978" customFormat="false" ht="15" hidden="false" customHeight="false" outlineLevel="0" collapsed="false">
      <c r="A978" s="16" t="s">
        <v>3127</v>
      </c>
      <c r="B978" s="17" t="s">
        <v>3128</v>
      </c>
      <c r="C978" s="16" t="s">
        <v>3129</v>
      </c>
      <c r="D978" s="16" t="s">
        <v>3077</v>
      </c>
      <c r="E978" s="18" t="n">
        <v>1</v>
      </c>
      <c r="F978" s="16" t="s">
        <v>43</v>
      </c>
      <c r="G978" s="18" t="n">
        <v>0</v>
      </c>
      <c r="H978" s="16" t="n">
        <v>0.3</v>
      </c>
      <c r="I978" s="18" t="n">
        <v>1</v>
      </c>
      <c r="J978" s="19" t="n">
        <v>117.03</v>
      </c>
      <c r="K978" s="19" t="n">
        <v>117.03</v>
      </c>
      <c r="L978" s="19" t="n">
        <v>115.14</v>
      </c>
      <c r="M978" s="19" t="n">
        <f aca="false">IF(J978&gt;0,J978,K978)*E978</f>
        <v>117.03</v>
      </c>
      <c r="N978" s="20"/>
      <c r="O978" s="21" t="n">
        <f aca="false">IF(R978="","",ROUND(R978*(1-Premissas!$B$4),4))</f>
        <v>139.2225</v>
      </c>
      <c r="P978" s="22"/>
      <c r="Q978" s="22"/>
      <c r="R978" s="23" t="n">
        <v>146.55</v>
      </c>
      <c r="S978" s="24"/>
      <c r="T978" s="24"/>
      <c r="U978" s="25" t="n">
        <v>37</v>
      </c>
      <c r="V978" s="19" t="n">
        <f aca="false">IF(COUNT(N978:Q978)=0,"",MIN(N978:Q978))</f>
        <v>139.2225</v>
      </c>
      <c r="W978" s="16" t="str">
        <f aca="false">IF(V978="","",INDEX($N$4:$Q$4,MATCH(V978,N978:Q978,0)))</f>
        <v>MEDCENTRO</v>
      </c>
      <c r="X978" s="19" t="str">
        <f aca="false">IF(COUNT(N978:Q978)&lt;2,"",SMALL(N978:Q978,2))</f>
        <v/>
      </c>
      <c r="Y978" s="26" t="n">
        <f aca="false">IF(OR(V978="",M978=0),"",V978/M978-1)</f>
        <v>0.189630863881056</v>
      </c>
      <c r="Z978" s="26" t="n">
        <f aca="false">IF(OR(V978="",L978=""),"",V978/(L978*E978)-1)</f>
        <v>0.209158415841584</v>
      </c>
      <c r="AA978" s="16" t="str">
        <f aca="false">IF(V978="","SEM OFERTA",IF(OR(Y978&gt;Premissas!$B$11,Y978&lt;Premissas!$B$12),"VERIFICAR - UNIDADE/EMBALAGEM",IF(Y978&gt;Premissas!$B$6,"NÃO COMPRAR - REAJUSTE &gt;5%","COMPRAR")))</f>
        <v>NÃO COMPRAR - REAJUSTE &gt;5%</v>
      </c>
      <c r="AB978" s="18" t="n">
        <f aca="false">IF(W978="DIMEC",S978,IF(W978="MEDCENTRO",U978,""))</f>
        <v>37</v>
      </c>
      <c r="AC978" s="18" t="n">
        <f aca="false">IF(AA978&lt;&gt;"COMPRAR",0,IF(AB978="",I978,MIN(I978,AB978)))</f>
        <v>0</v>
      </c>
      <c r="AD978" s="19" t="n">
        <f aca="false">IF(AC978&gt;0,AC978*V978,0)</f>
        <v>0</v>
      </c>
      <c r="AE978" s="19" t="n">
        <f aca="false">IF(AC978&gt;0,(M978-V978)*AC978,0)</f>
        <v>0</v>
      </c>
      <c r="AF978" s="16" t="str">
        <f aca="false">IF(AA978&lt;&gt;"COMPRAR","",IF(AB978="",IF(X978="","",IF(X978-V978&lt;0.01,"EMPATE TÉCNICO","")),IF(AB978&lt;I978,"ESTOQUE INSUFICIENTE",IF(X978="","",IF(X978-V978&lt;0.01,"EMPATE TÉCNICO","")))))</f>
        <v/>
      </c>
      <c r="AG978" s="16" t="s">
        <v>3078</v>
      </c>
      <c r="AH978" s="16" t="s">
        <v>3079</v>
      </c>
    </row>
    <row r="979" customFormat="false" ht="15" hidden="false" customHeight="false" outlineLevel="0" collapsed="false">
      <c r="A979" s="16" t="s">
        <v>3130</v>
      </c>
      <c r="B979" s="17" t="s">
        <v>3131</v>
      </c>
      <c r="C979" s="16" t="s">
        <v>3132</v>
      </c>
      <c r="D979" s="16" t="s">
        <v>3077</v>
      </c>
      <c r="E979" s="18" t="n">
        <v>1</v>
      </c>
      <c r="F979" s="16" t="s">
        <v>41</v>
      </c>
      <c r="G979" s="18" t="n">
        <v>0</v>
      </c>
      <c r="H979" s="16" t="n">
        <v>0.2</v>
      </c>
      <c r="I979" s="18" t="n">
        <v>1</v>
      </c>
      <c r="J979" s="19" t="n">
        <v>125.03</v>
      </c>
      <c r="K979" s="19" t="n">
        <v>125.03</v>
      </c>
      <c r="L979" s="19" t="n">
        <v>125.03</v>
      </c>
      <c r="M979" s="19" t="n">
        <f aca="false">IF(J979&gt;0,J979,K979)*E979</f>
        <v>125.03</v>
      </c>
      <c r="N979" s="20"/>
      <c r="O979" s="21" t="n">
        <f aca="false">IF(R979="","",ROUND(R979*(1-Premissas!$B$4),4))</f>
        <v>170.5915</v>
      </c>
      <c r="P979" s="22"/>
      <c r="Q979" s="22"/>
      <c r="R979" s="23" t="n">
        <v>179.57</v>
      </c>
      <c r="S979" s="24"/>
      <c r="T979" s="24"/>
      <c r="U979" s="25" t="n">
        <v>13</v>
      </c>
      <c r="V979" s="19" t="n">
        <f aca="false">IF(COUNT(N979:Q979)=0,"",MIN(N979:Q979))</f>
        <v>170.5915</v>
      </c>
      <c r="W979" s="16" t="str">
        <f aca="false">IF(V979="","",INDEX($N$4:$Q$4,MATCH(V979,N979:Q979,0)))</f>
        <v>MEDCENTRO</v>
      </c>
      <c r="X979" s="19" t="str">
        <f aca="false">IF(COUNT(N979:Q979)&lt;2,"",SMALL(N979:Q979,2))</f>
        <v/>
      </c>
      <c r="Y979" s="26" t="n">
        <f aca="false">IF(OR(V979="",M979=0),"",V979/M979-1)</f>
        <v>0.364404542909702</v>
      </c>
      <c r="Z979" s="26" t="n">
        <f aca="false">IF(OR(V979="",L979=""),"",V979/(L979*E979)-1)</f>
        <v>0.364404542909702</v>
      </c>
      <c r="AA979" s="16" t="str">
        <f aca="false">IF(V979="","SEM OFERTA",IF(OR(Y979&gt;Premissas!$B$11,Y979&lt;Premissas!$B$12),"VERIFICAR - UNIDADE/EMBALAGEM",IF(Y979&gt;Premissas!$B$6,"NÃO COMPRAR - REAJUSTE &gt;5%","COMPRAR")))</f>
        <v>NÃO COMPRAR - REAJUSTE &gt;5%</v>
      </c>
      <c r="AB979" s="18" t="n">
        <f aca="false">IF(W979="DIMEC",S979,IF(W979="MEDCENTRO",U979,""))</f>
        <v>13</v>
      </c>
      <c r="AC979" s="18" t="n">
        <f aca="false">IF(AA979&lt;&gt;"COMPRAR",0,IF(AB979="",I979,MIN(I979,AB979)))</f>
        <v>0</v>
      </c>
      <c r="AD979" s="19" t="n">
        <f aca="false">IF(AC979&gt;0,AC979*V979,0)</f>
        <v>0</v>
      </c>
      <c r="AE979" s="19" t="n">
        <f aca="false">IF(AC979&gt;0,(M979-V979)*AC979,0)</f>
        <v>0</v>
      </c>
      <c r="AF979" s="16" t="str">
        <f aca="false">IF(AA979&lt;&gt;"COMPRAR","",IF(AB979="",IF(X979="","",IF(X979-V979&lt;0.01,"EMPATE TÉCNICO","")),IF(AB979&lt;I979,"ESTOQUE INSUFICIENTE",IF(X979="","",IF(X979-V979&lt;0.01,"EMPATE TÉCNICO","")))))</f>
        <v/>
      </c>
      <c r="AG979" s="16" t="s">
        <v>3078</v>
      </c>
      <c r="AH979" s="16" t="s">
        <v>3079</v>
      </c>
    </row>
    <row r="980" customFormat="false" ht="15" hidden="false" customHeight="false" outlineLevel="0" collapsed="false">
      <c r="A980" s="16" t="s">
        <v>3133</v>
      </c>
      <c r="B980" s="17" t="s">
        <v>3134</v>
      </c>
      <c r="C980" s="16" t="s">
        <v>3135</v>
      </c>
      <c r="D980" s="16" t="s">
        <v>3077</v>
      </c>
      <c r="E980" s="18" t="n">
        <v>1</v>
      </c>
      <c r="F980" s="16" t="s">
        <v>42</v>
      </c>
      <c r="G980" s="18" t="n">
        <v>0</v>
      </c>
      <c r="H980" s="16" t="n">
        <v>0.4</v>
      </c>
      <c r="I980" s="18" t="n">
        <v>2</v>
      </c>
      <c r="J980" s="19" t="n">
        <v>127.93</v>
      </c>
      <c r="K980" s="19" t="n">
        <v>127.93</v>
      </c>
      <c r="L980" s="19" t="n">
        <v>127.93</v>
      </c>
      <c r="M980" s="19" t="n">
        <f aca="false">IF(J980&gt;0,J980,K980)*E980</f>
        <v>127.93</v>
      </c>
      <c r="N980" s="20"/>
      <c r="O980" s="21" t="n">
        <f aca="false">IF(R980="","",ROUND(R980*(1-Premissas!$B$4),4))</f>
        <v>162.222</v>
      </c>
      <c r="P980" s="22"/>
      <c r="Q980" s="22"/>
      <c r="R980" s="23" t="n">
        <v>170.76</v>
      </c>
      <c r="S980" s="24"/>
      <c r="T980" s="24"/>
      <c r="U980" s="25" t="n">
        <v>19</v>
      </c>
      <c r="V980" s="19" t="n">
        <f aca="false">IF(COUNT(N980:Q980)=0,"",MIN(N980:Q980))</f>
        <v>162.222</v>
      </c>
      <c r="W980" s="16" t="str">
        <f aca="false">IF(V980="","",INDEX($N$4:$Q$4,MATCH(V980,N980:Q980,0)))</f>
        <v>MEDCENTRO</v>
      </c>
      <c r="X980" s="19" t="str">
        <f aca="false">IF(COUNT(N980:Q980)&lt;2,"",SMALL(N980:Q980,2))</f>
        <v/>
      </c>
      <c r="Y980" s="26" t="n">
        <f aca="false">IF(OR(V980="",M980=0),"",V980/M980-1)</f>
        <v>0.268052841397639</v>
      </c>
      <c r="Z980" s="26" t="n">
        <f aca="false">IF(OR(V980="",L980=""),"",V980/(L980*E980)-1)</f>
        <v>0.268052841397639</v>
      </c>
      <c r="AA980" s="16" t="str">
        <f aca="false">IF(V980="","SEM OFERTA",IF(OR(Y980&gt;Premissas!$B$11,Y980&lt;Premissas!$B$12),"VERIFICAR - UNIDADE/EMBALAGEM",IF(Y980&gt;Premissas!$B$6,"NÃO COMPRAR - REAJUSTE &gt;5%","COMPRAR")))</f>
        <v>NÃO COMPRAR - REAJUSTE &gt;5%</v>
      </c>
      <c r="AB980" s="18" t="n">
        <f aca="false">IF(W980="DIMEC",S980,IF(W980="MEDCENTRO",U980,""))</f>
        <v>19</v>
      </c>
      <c r="AC980" s="18" t="n">
        <f aca="false">IF(AA980&lt;&gt;"COMPRAR",0,IF(AB980="",I980,MIN(I980,AB980)))</f>
        <v>0</v>
      </c>
      <c r="AD980" s="19" t="n">
        <f aca="false">IF(AC980&gt;0,AC980*V980,0)</f>
        <v>0</v>
      </c>
      <c r="AE980" s="19" t="n">
        <f aca="false">IF(AC980&gt;0,(M980-V980)*AC980,0)</f>
        <v>0</v>
      </c>
      <c r="AF980" s="16" t="str">
        <f aca="false">IF(AA980&lt;&gt;"COMPRAR","",IF(AB980="",IF(X980="","",IF(X980-V980&lt;0.01,"EMPATE TÉCNICO","")),IF(AB980&lt;I980,"ESTOQUE INSUFICIENTE",IF(X980="","",IF(X980-V980&lt;0.01,"EMPATE TÉCNICO","")))))</f>
        <v/>
      </c>
      <c r="AG980" s="16" t="s">
        <v>3078</v>
      </c>
      <c r="AH980" s="16" t="s">
        <v>3079</v>
      </c>
    </row>
    <row r="981" customFormat="false" ht="15" hidden="false" customHeight="false" outlineLevel="0" collapsed="false">
      <c r="A981" s="16" t="s">
        <v>3136</v>
      </c>
      <c r="B981" s="17" t="s">
        <v>3137</v>
      </c>
      <c r="C981" s="16" t="s">
        <v>3138</v>
      </c>
      <c r="D981" s="16" t="s">
        <v>3077</v>
      </c>
      <c r="E981" s="18" t="n">
        <v>1</v>
      </c>
      <c r="F981" s="16" t="s">
        <v>41</v>
      </c>
      <c r="G981" s="18" t="n">
        <v>0</v>
      </c>
      <c r="H981" s="16" t="n">
        <v>0.8</v>
      </c>
      <c r="I981" s="18" t="n">
        <v>3</v>
      </c>
      <c r="J981" s="19" t="n">
        <v>127.93</v>
      </c>
      <c r="K981" s="19" t="n">
        <v>127.93</v>
      </c>
      <c r="L981" s="19" t="n">
        <v>127.93</v>
      </c>
      <c r="M981" s="19" t="n">
        <f aca="false">IF(J981&gt;0,J981,K981)*E981</f>
        <v>127.93</v>
      </c>
      <c r="N981" s="20"/>
      <c r="O981" s="21" t="n">
        <f aca="false">IF(R981="","",ROUND(R981*(1-Premissas!$B$4),4))</f>
        <v>169.309</v>
      </c>
      <c r="P981" s="22"/>
      <c r="Q981" s="22"/>
      <c r="R981" s="23" t="n">
        <v>178.22</v>
      </c>
      <c r="S981" s="24"/>
      <c r="T981" s="24"/>
      <c r="U981" s="25" t="n">
        <v>11</v>
      </c>
      <c r="V981" s="19" t="n">
        <f aca="false">IF(COUNT(N981:Q981)=0,"",MIN(N981:Q981))</f>
        <v>169.309</v>
      </c>
      <c r="W981" s="16" t="str">
        <f aca="false">IF(V981="","",INDEX($N$4:$Q$4,MATCH(V981,N981:Q981,0)))</f>
        <v>MEDCENTRO</v>
      </c>
      <c r="X981" s="19" t="str">
        <f aca="false">IF(COUNT(N981:Q981)&lt;2,"",SMALL(N981:Q981,2))</f>
        <v/>
      </c>
      <c r="Y981" s="26" t="n">
        <f aca="false">IF(OR(V981="",M981=0),"",V981/M981-1)</f>
        <v>0.323450324396154</v>
      </c>
      <c r="Z981" s="26" t="n">
        <f aca="false">IF(OR(V981="",L981=""),"",V981/(L981*E981)-1)</f>
        <v>0.323450324396154</v>
      </c>
      <c r="AA981" s="16" t="str">
        <f aca="false">IF(V981="","SEM OFERTA",IF(OR(Y981&gt;Premissas!$B$11,Y981&lt;Premissas!$B$12),"VERIFICAR - UNIDADE/EMBALAGEM",IF(Y981&gt;Premissas!$B$6,"NÃO COMPRAR - REAJUSTE &gt;5%","COMPRAR")))</f>
        <v>NÃO COMPRAR - REAJUSTE &gt;5%</v>
      </c>
      <c r="AB981" s="18" t="n">
        <f aca="false">IF(W981="DIMEC",S981,IF(W981="MEDCENTRO",U981,""))</f>
        <v>11</v>
      </c>
      <c r="AC981" s="18" t="n">
        <f aca="false">IF(AA981&lt;&gt;"COMPRAR",0,IF(AB981="",I981,MIN(I981,AB981)))</f>
        <v>0</v>
      </c>
      <c r="AD981" s="19" t="n">
        <f aca="false">IF(AC981&gt;0,AC981*V981,0)</f>
        <v>0</v>
      </c>
      <c r="AE981" s="19" t="n">
        <f aca="false">IF(AC981&gt;0,(M981-V981)*AC981,0)</f>
        <v>0</v>
      </c>
      <c r="AF981" s="16" t="str">
        <f aca="false">IF(AA981&lt;&gt;"COMPRAR","",IF(AB981="",IF(X981="","",IF(X981-V981&lt;0.01,"EMPATE TÉCNICO","")),IF(AB981&lt;I981,"ESTOQUE INSUFICIENTE",IF(X981="","",IF(X981-V981&lt;0.01,"EMPATE TÉCNICO","")))))</f>
        <v/>
      </c>
      <c r="AG981" s="16" t="s">
        <v>3078</v>
      </c>
      <c r="AH981" s="16" t="s">
        <v>3079</v>
      </c>
    </row>
    <row r="982" customFormat="false" ht="15" hidden="false" customHeight="false" outlineLevel="0" collapsed="false">
      <c r="A982" s="16" t="s">
        <v>3139</v>
      </c>
      <c r="B982" s="17" t="s">
        <v>3140</v>
      </c>
      <c r="C982" s="16" t="s">
        <v>3141</v>
      </c>
      <c r="D982" s="16" t="s">
        <v>3077</v>
      </c>
      <c r="E982" s="18" t="n">
        <v>1</v>
      </c>
      <c r="F982" s="16" t="s">
        <v>41</v>
      </c>
      <c r="G982" s="18" t="n">
        <v>0</v>
      </c>
      <c r="H982" s="16" t="n">
        <v>0.6</v>
      </c>
      <c r="I982" s="18" t="n">
        <v>2</v>
      </c>
      <c r="J982" s="19" t="n">
        <v>80.59</v>
      </c>
      <c r="K982" s="19" t="n">
        <v>80.59</v>
      </c>
      <c r="L982" s="19" t="n">
        <v>80.59</v>
      </c>
      <c r="M982" s="19" t="n">
        <f aca="false">IF(J982&gt;0,J982,K982)*E982</f>
        <v>80.59</v>
      </c>
      <c r="N982" s="20"/>
      <c r="O982" s="21" t="n">
        <f aca="false">IF(R982="","",ROUND(R982*(1-Premissas!$B$4),4))</f>
        <v>84.607</v>
      </c>
      <c r="P982" s="22"/>
      <c r="Q982" s="22"/>
      <c r="R982" s="23" t="n">
        <v>89.06</v>
      </c>
      <c r="S982" s="24"/>
      <c r="T982" s="24"/>
      <c r="U982" s="25" t="n">
        <v>23</v>
      </c>
      <c r="V982" s="19" t="n">
        <f aca="false">IF(COUNT(N982:Q982)=0,"",MIN(N982:Q982))</f>
        <v>84.607</v>
      </c>
      <c r="W982" s="16" t="str">
        <f aca="false">IF(V982="","",INDEX($N$4:$Q$4,MATCH(V982,N982:Q982,0)))</f>
        <v>MEDCENTRO</v>
      </c>
      <c r="X982" s="19" t="str">
        <f aca="false">IF(COUNT(N982:Q982)&lt;2,"",SMALL(N982:Q982,2))</f>
        <v/>
      </c>
      <c r="Y982" s="26" t="n">
        <f aca="false">IF(OR(V982="",M982=0),"",V982/M982-1)</f>
        <v>0.0498448939074327</v>
      </c>
      <c r="Z982" s="26" t="n">
        <f aca="false">IF(OR(V982="",L982=""),"",V982/(L982*E982)-1)</f>
        <v>0.0498448939074327</v>
      </c>
      <c r="AA982" s="16" t="str">
        <f aca="false">IF(V982="","SEM OFERTA",IF(OR(Y982&gt;Premissas!$B$11,Y982&lt;Premissas!$B$12),"VERIFICAR - UNIDADE/EMBALAGEM",IF(Y982&gt;Premissas!$B$6,"NÃO COMPRAR - REAJUSTE &gt;5%","COMPRAR")))</f>
        <v>COMPRAR</v>
      </c>
      <c r="AB982" s="18" t="n">
        <f aca="false">IF(W982="DIMEC",S982,IF(W982="MEDCENTRO",U982,""))</f>
        <v>23</v>
      </c>
      <c r="AC982" s="18" t="n">
        <f aca="false">IF(AA982&lt;&gt;"COMPRAR",0,IF(AB982="",I982,MIN(I982,AB982)))</f>
        <v>2</v>
      </c>
      <c r="AD982" s="19" t="n">
        <f aca="false">IF(AC982&gt;0,AC982*V982,0)</f>
        <v>169.214</v>
      </c>
      <c r="AE982" s="19" t="n">
        <f aca="false">IF(AC982&gt;0,(M982-V982)*AC982,0)</f>
        <v>-8.03399999999999</v>
      </c>
      <c r="AF982" s="16" t="str">
        <f aca="false">IF(AA982&lt;&gt;"COMPRAR","",IF(AB982="",IF(X982="","",IF(X982-V982&lt;0.01,"EMPATE TÉCNICO","")),IF(AB982&lt;I982,"ESTOQUE INSUFICIENTE",IF(X982="","",IF(X982-V982&lt;0.01,"EMPATE TÉCNICO","")))))</f>
        <v/>
      </c>
      <c r="AG982" s="16" t="s">
        <v>3078</v>
      </c>
      <c r="AH982" s="16" t="s">
        <v>3079</v>
      </c>
    </row>
    <row r="983" customFormat="false" ht="15" hidden="false" customHeight="false" outlineLevel="0" collapsed="false">
      <c r="A983" s="16" t="s">
        <v>3142</v>
      </c>
      <c r="B983" s="17" t="s">
        <v>3143</v>
      </c>
      <c r="C983" s="16" t="s">
        <v>3144</v>
      </c>
      <c r="D983" s="16" t="s">
        <v>3077</v>
      </c>
      <c r="E983" s="18" t="n">
        <v>1</v>
      </c>
      <c r="F983" s="16" t="s">
        <v>42</v>
      </c>
      <c r="G983" s="18" t="n">
        <v>0</v>
      </c>
      <c r="H983" s="16" t="n">
        <v>0.4</v>
      </c>
      <c r="I983" s="18" t="n">
        <v>1</v>
      </c>
      <c r="J983" s="19" t="n">
        <v>67.4</v>
      </c>
      <c r="K983" s="19" t="n">
        <v>67.4</v>
      </c>
      <c r="L983" s="19" t="n">
        <v>67.4</v>
      </c>
      <c r="M983" s="19" t="n">
        <f aca="false">IF(J983&gt;0,J983,K983)*E983</f>
        <v>67.4</v>
      </c>
      <c r="N983" s="20"/>
      <c r="O983" s="21" t="n">
        <f aca="false">IF(R983="","",ROUND(R983*(1-Premissas!$B$4),4))</f>
        <v>83.391</v>
      </c>
      <c r="P983" s="22"/>
      <c r="Q983" s="22"/>
      <c r="R983" s="23" t="n">
        <v>87.78</v>
      </c>
      <c r="S983" s="24"/>
      <c r="T983" s="24"/>
      <c r="U983" s="25" t="n">
        <v>29</v>
      </c>
      <c r="V983" s="19" t="n">
        <f aca="false">IF(COUNT(N983:Q983)=0,"",MIN(N983:Q983))</f>
        <v>83.391</v>
      </c>
      <c r="W983" s="16" t="str">
        <f aca="false">IF(V983="","",INDEX($N$4:$Q$4,MATCH(V983,N983:Q983,0)))</f>
        <v>MEDCENTRO</v>
      </c>
      <c r="X983" s="19" t="str">
        <f aca="false">IF(COUNT(N983:Q983)&lt;2,"",SMALL(N983:Q983,2))</f>
        <v/>
      </c>
      <c r="Y983" s="26" t="n">
        <f aca="false">IF(OR(V983="",M983=0),"",V983/M983-1)</f>
        <v>0.237255192878338</v>
      </c>
      <c r="Z983" s="26" t="n">
        <f aca="false">IF(OR(V983="",L983=""),"",V983/(L983*E983)-1)</f>
        <v>0.237255192878338</v>
      </c>
      <c r="AA983" s="16" t="str">
        <f aca="false">IF(V983="","SEM OFERTA",IF(OR(Y983&gt;Premissas!$B$11,Y983&lt;Premissas!$B$12),"VERIFICAR - UNIDADE/EMBALAGEM",IF(Y983&gt;Premissas!$B$6,"NÃO COMPRAR - REAJUSTE &gt;5%","COMPRAR")))</f>
        <v>NÃO COMPRAR - REAJUSTE &gt;5%</v>
      </c>
      <c r="AB983" s="18" t="n">
        <f aca="false">IF(W983="DIMEC",S983,IF(W983="MEDCENTRO",U983,""))</f>
        <v>29</v>
      </c>
      <c r="AC983" s="18" t="n">
        <f aca="false">IF(AA983&lt;&gt;"COMPRAR",0,IF(AB983="",I983,MIN(I983,AB983)))</f>
        <v>0</v>
      </c>
      <c r="AD983" s="19" t="n">
        <f aca="false">IF(AC983&gt;0,AC983*V983,0)</f>
        <v>0</v>
      </c>
      <c r="AE983" s="19" t="n">
        <f aca="false">IF(AC983&gt;0,(M983-V983)*AC983,0)</f>
        <v>0</v>
      </c>
      <c r="AF983" s="16" t="str">
        <f aca="false">IF(AA983&lt;&gt;"COMPRAR","",IF(AB983="",IF(X983="","",IF(X983-V983&lt;0.01,"EMPATE TÉCNICO","")),IF(AB983&lt;I983,"ESTOQUE INSUFICIENTE",IF(X983="","",IF(X983-V983&lt;0.01,"EMPATE TÉCNICO","")))))</f>
        <v/>
      </c>
      <c r="AG983" s="16" t="s">
        <v>3078</v>
      </c>
      <c r="AH983" s="16" t="s">
        <v>3079</v>
      </c>
    </row>
    <row r="984" customFormat="false" ht="15" hidden="false" customHeight="false" outlineLevel="0" collapsed="false">
      <c r="A984" s="16" t="s">
        <v>3145</v>
      </c>
      <c r="B984" s="17" t="s">
        <v>3146</v>
      </c>
      <c r="C984" s="16" t="s">
        <v>3147</v>
      </c>
      <c r="D984" s="16" t="s">
        <v>303</v>
      </c>
      <c r="E984" s="18" t="n">
        <v>1</v>
      </c>
      <c r="F984" s="16" t="s">
        <v>42</v>
      </c>
      <c r="G984" s="18" t="n">
        <v>16</v>
      </c>
      <c r="H984" s="16" t="n">
        <v>9.6</v>
      </c>
      <c r="I984" s="18" t="n">
        <v>9</v>
      </c>
      <c r="J984" s="19" t="n">
        <v>4.55</v>
      </c>
      <c r="K984" s="19" t="n">
        <v>4.55</v>
      </c>
      <c r="L984" s="19" t="n">
        <v>4.55</v>
      </c>
      <c r="M984" s="19" t="n">
        <f aca="false">IF(J984&gt;0,J984,K984)*E984</f>
        <v>4.55</v>
      </c>
      <c r="N984" s="20"/>
      <c r="O984" s="21" t="n">
        <f aca="false">IF(R984="","",ROUND(R984*(1-Premissas!$B$4),4))</f>
        <v>4.199</v>
      </c>
      <c r="P984" s="22"/>
      <c r="Q984" s="22"/>
      <c r="R984" s="23" t="n">
        <v>4.42</v>
      </c>
      <c r="S984" s="24"/>
      <c r="T984" s="24"/>
      <c r="U984" s="25" t="n">
        <v>1</v>
      </c>
      <c r="V984" s="19" t="n">
        <f aca="false">IF(COUNT(N984:Q984)=0,"",MIN(N984:Q984))</f>
        <v>4.199</v>
      </c>
      <c r="W984" s="16" t="str">
        <f aca="false">IF(V984="","",INDEX($N$4:$Q$4,MATCH(V984,N984:Q984,0)))</f>
        <v>MEDCENTRO</v>
      </c>
      <c r="X984" s="19" t="str">
        <f aca="false">IF(COUNT(N984:Q984)&lt;2,"",SMALL(N984:Q984,2))</f>
        <v/>
      </c>
      <c r="Y984" s="26" t="n">
        <f aca="false">IF(OR(V984="",M984=0),"",V984/M984-1)</f>
        <v>-0.0771428571428572</v>
      </c>
      <c r="Z984" s="26" t="n">
        <f aca="false">IF(OR(V984="",L984=""),"",V984/(L984*E984)-1)</f>
        <v>-0.0771428571428572</v>
      </c>
      <c r="AA984" s="16" t="str">
        <f aca="false">IF(V984="","SEM OFERTA",IF(OR(Y984&gt;Premissas!$B$11,Y984&lt;Premissas!$B$12),"VERIFICAR - UNIDADE/EMBALAGEM",IF(Y984&gt;Premissas!$B$6,"NÃO COMPRAR - REAJUSTE &gt;5%","COMPRAR")))</f>
        <v>COMPRAR</v>
      </c>
      <c r="AB984" s="18" t="n">
        <f aca="false">IF(W984="DIMEC",S984,IF(W984="MEDCENTRO",U984,""))</f>
        <v>1</v>
      </c>
      <c r="AC984" s="18" t="n">
        <f aca="false">IF(AA984&lt;&gt;"COMPRAR",0,IF(AB984="",I984,MIN(I984,AB984)))</f>
        <v>1</v>
      </c>
      <c r="AD984" s="19" t="n">
        <f aca="false">IF(AC984&gt;0,AC984*V984,0)</f>
        <v>4.199</v>
      </c>
      <c r="AE984" s="19" t="n">
        <f aca="false">IF(AC984&gt;0,(M984-V984)*AC984,0)</f>
        <v>0.351</v>
      </c>
      <c r="AF984" s="16" t="str">
        <f aca="false">IF(AA984&lt;&gt;"COMPRAR","",IF(AB984="",IF(X984="","",IF(X984-V984&lt;0.01,"EMPATE TÉCNICO","")),IF(AB984&lt;I984,"ESTOQUE INSUFICIENTE",IF(X984="","",IF(X984-V984&lt;0.01,"EMPATE TÉCNICO","")))))</f>
        <v>ESTOQUE INSUFICIENTE</v>
      </c>
      <c r="AG984" s="16" t="s">
        <v>139</v>
      </c>
      <c r="AH984" s="16" t="s">
        <v>3148</v>
      </c>
    </row>
    <row r="985" customFormat="false" ht="15" hidden="false" customHeight="false" outlineLevel="0" collapsed="false">
      <c r="A985" s="16" t="s">
        <v>3149</v>
      </c>
      <c r="B985" s="17" t="s">
        <v>3150</v>
      </c>
      <c r="C985" s="16" t="s">
        <v>3151</v>
      </c>
      <c r="D985" s="16"/>
      <c r="E985" s="18" t="n">
        <v>1</v>
      </c>
      <c r="F985" s="16" t="s">
        <v>43</v>
      </c>
      <c r="G985" s="18" t="n">
        <v>0</v>
      </c>
      <c r="H985" s="16" t="n">
        <v>0.1</v>
      </c>
      <c r="I985" s="18" t="n">
        <v>1</v>
      </c>
      <c r="J985" s="19" t="n">
        <v>9.21</v>
      </c>
      <c r="K985" s="19" t="n">
        <v>9.21</v>
      </c>
      <c r="L985" s="19" t="n">
        <v>9.21</v>
      </c>
      <c r="M985" s="19" t="n">
        <f aca="false">IF(J985&gt;0,J985,K985)*E985</f>
        <v>9.21</v>
      </c>
      <c r="N985" s="20" t="n">
        <v>8.98</v>
      </c>
      <c r="O985" s="21" t="str">
        <f aca="false">IF(R985="","",ROUND(R985*(1-Premissas!$B$4),4))</f>
        <v/>
      </c>
      <c r="P985" s="22"/>
      <c r="Q985" s="22"/>
      <c r="R985" s="23"/>
      <c r="S985" s="24" t="n">
        <v>4660</v>
      </c>
      <c r="T985" s="24" t="n">
        <v>12</v>
      </c>
      <c r="U985" s="25"/>
      <c r="V985" s="19" t="n">
        <f aca="false">IF(COUNT(N985:Q985)=0,"",MIN(N985:Q985))</f>
        <v>8.98</v>
      </c>
      <c r="W985" s="16" t="str">
        <f aca="false">IF(V985="","",INDEX($N$4:$Q$4,MATCH(V985,N985:Q985,0)))</f>
        <v>DIMEC</v>
      </c>
      <c r="X985" s="19" t="str">
        <f aca="false">IF(COUNT(N985:Q985)&lt;2,"",SMALL(N985:Q985,2))</f>
        <v/>
      </c>
      <c r="Y985" s="26" t="n">
        <f aca="false">IF(OR(V985="",M985=0),"",V985/M985-1)</f>
        <v>-0.0249728555917481</v>
      </c>
      <c r="Z985" s="26" t="n">
        <f aca="false">IF(OR(V985="",L985=""),"",V985/(L985*E985)-1)</f>
        <v>-0.0249728555917481</v>
      </c>
      <c r="AA985" s="16" t="str">
        <f aca="false">IF(V985="","SEM OFERTA",IF(OR(Y985&gt;Premissas!$B$11,Y985&lt;Premissas!$B$12),"VERIFICAR - UNIDADE/EMBALAGEM",IF(Y985&gt;Premissas!$B$6,"NÃO COMPRAR - REAJUSTE &gt;5%","COMPRAR")))</f>
        <v>COMPRAR</v>
      </c>
      <c r="AB985" s="18" t="n">
        <f aca="false">IF(W985="DIMEC",S985,IF(W985="MEDCENTRO",U985,""))</f>
        <v>4660</v>
      </c>
      <c r="AC985" s="18" t="n">
        <f aca="false">IF(AA985&lt;&gt;"COMPRAR",0,IF(AB985="",I985,MIN(I985,AB985)))</f>
        <v>1</v>
      </c>
      <c r="AD985" s="19" t="n">
        <f aca="false">IF(AC985&gt;0,AC985*V985,0)</f>
        <v>8.98</v>
      </c>
      <c r="AE985" s="19" t="n">
        <f aca="false">IF(AC985&gt;0,(M985-V985)*AC985,0)</f>
        <v>0.23</v>
      </c>
      <c r="AF985" s="16" t="str">
        <f aca="false">IF(AA985&lt;&gt;"COMPRAR","",IF(AB985="",IF(X985="","",IF(X985-V985&lt;0.01,"EMPATE TÉCNICO","")),IF(AB985&lt;I985,"ESTOQUE INSUFICIENTE",IF(X985="","",IF(X985-V985&lt;0.01,"EMPATE TÉCNICO","")))))</f>
        <v/>
      </c>
      <c r="AG985" s="16" t="s">
        <v>304</v>
      </c>
      <c r="AH985" s="16" t="s">
        <v>3152</v>
      </c>
    </row>
    <row r="986" customFormat="false" ht="15" hidden="false" customHeight="false" outlineLevel="0" collapsed="false">
      <c r="A986" s="16" t="s">
        <v>3153</v>
      </c>
      <c r="B986" s="17" t="s">
        <v>3154</v>
      </c>
      <c r="C986" s="16" t="s">
        <v>3155</v>
      </c>
      <c r="D986" s="16" t="s">
        <v>380</v>
      </c>
      <c r="E986" s="18" t="n">
        <v>1</v>
      </c>
      <c r="F986" s="16" t="s">
        <v>43</v>
      </c>
      <c r="G986" s="18" t="n">
        <v>0</v>
      </c>
      <c r="H986" s="16" t="n">
        <v>0.3</v>
      </c>
      <c r="I986" s="18" t="n">
        <v>2</v>
      </c>
      <c r="J986" s="19" t="n">
        <v>7.7</v>
      </c>
      <c r="K986" s="19" t="n">
        <v>7.7</v>
      </c>
      <c r="L986" s="19" t="n">
        <v>7.7</v>
      </c>
      <c r="M986" s="19" t="n">
        <f aca="false">IF(J986&gt;0,J986,K986)*E986</f>
        <v>7.7</v>
      </c>
      <c r="N986" s="20"/>
      <c r="O986" s="21" t="n">
        <f aca="false">IF(R986="","",ROUND(R986*(1-Premissas!$B$4),4))</f>
        <v>7.752</v>
      </c>
      <c r="P986" s="22"/>
      <c r="Q986" s="22"/>
      <c r="R986" s="23" t="n">
        <v>8.16</v>
      </c>
      <c r="S986" s="24"/>
      <c r="T986" s="24"/>
      <c r="U986" s="25" t="n">
        <v>141</v>
      </c>
      <c r="V986" s="19" t="n">
        <f aca="false">IF(COUNT(N986:Q986)=0,"",MIN(N986:Q986))</f>
        <v>7.752</v>
      </c>
      <c r="W986" s="16" t="str">
        <f aca="false">IF(V986="","",INDEX($N$4:$Q$4,MATCH(V986,N986:Q986,0)))</f>
        <v>MEDCENTRO</v>
      </c>
      <c r="X986" s="19" t="str">
        <f aca="false">IF(COUNT(N986:Q986)&lt;2,"",SMALL(N986:Q986,2))</f>
        <v/>
      </c>
      <c r="Y986" s="26" t="n">
        <f aca="false">IF(OR(V986="",M986=0),"",V986/M986-1)</f>
        <v>0.00675324675324673</v>
      </c>
      <c r="Z986" s="26" t="n">
        <f aca="false">IF(OR(V986="",L986=""),"",V986/(L986*E986)-1)</f>
        <v>0.00675324675324673</v>
      </c>
      <c r="AA986" s="16" t="str">
        <f aca="false">IF(V986="","SEM OFERTA",IF(OR(Y986&gt;Premissas!$B$11,Y986&lt;Premissas!$B$12),"VERIFICAR - UNIDADE/EMBALAGEM",IF(Y986&gt;Premissas!$B$6,"NÃO COMPRAR - REAJUSTE &gt;5%","COMPRAR")))</f>
        <v>COMPRAR</v>
      </c>
      <c r="AB986" s="18" t="n">
        <f aca="false">IF(W986="DIMEC",S986,IF(W986="MEDCENTRO",U986,""))</f>
        <v>141</v>
      </c>
      <c r="AC986" s="18" t="n">
        <f aca="false">IF(AA986&lt;&gt;"COMPRAR",0,IF(AB986="",I986,MIN(I986,AB986)))</f>
        <v>2</v>
      </c>
      <c r="AD986" s="19" t="n">
        <f aca="false">IF(AC986&gt;0,AC986*V986,0)</f>
        <v>15.504</v>
      </c>
      <c r="AE986" s="19" t="n">
        <f aca="false">IF(AC986&gt;0,(M986-V986)*AC986,0)</f>
        <v>-0.103999999999999</v>
      </c>
      <c r="AF986" s="16" t="str">
        <f aca="false">IF(AA986&lt;&gt;"COMPRAR","",IF(AB986="",IF(X986="","",IF(X986-V986&lt;0.01,"EMPATE TÉCNICO","")),IF(AB986&lt;I986,"ESTOQUE INSUFICIENTE",IF(X986="","",IF(X986-V986&lt;0.01,"EMPATE TÉCNICO","")))))</f>
        <v/>
      </c>
      <c r="AG986" s="16" t="s">
        <v>139</v>
      </c>
      <c r="AH986" s="16" t="s">
        <v>3152</v>
      </c>
    </row>
    <row r="987" customFormat="false" ht="15" hidden="false" customHeight="false" outlineLevel="0" collapsed="false">
      <c r="A987" s="16" t="s">
        <v>3156</v>
      </c>
      <c r="B987" s="17" t="s">
        <v>3157</v>
      </c>
      <c r="C987" s="16" t="s">
        <v>3158</v>
      </c>
      <c r="D987" s="16" t="s">
        <v>380</v>
      </c>
      <c r="E987" s="18" t="n">
        <v>1</v>
      </c>
      <c r="F987" s="16" t="s">
        <v>42</v>
      </c>
      <c r="G987" s="18" t="n">
        <v>3</v>
      </c>
      <c r="H987" s="16" t="n">
        <v>3.3</v>
      </c>
      <c r="I987" s="18" t="n">
        <v>6</v>
      </c>
      <c r="J987" s="19" t="n">
        <v>4.68</v>
      </c>
      <c r="K987" s="19" t="n">
        <v>4.68</v>
      </c>
      <c r="L987" s="19" t="n">
        <v>4.68</v>
      </c>
      <c r="M987" s="19" t="n">
        <f aca="false">IF(J987&gt;0,J987,K987)*E987</f>
        <v>4.68</v>
      </c>
      <c r="N987" s="20" t="n">
        <v>4.71</v>
      </c>
      <c r="O987" s="21" t="str">
        <f aca="false">IF(R987="","",ROUND(R987*(1-Premissas!$B$4),4))</f>
        <v/>
      </c>
      <c r="P987" s="22"/>
      <c r="Q987" s="22"/>
      <c r="R987" s="23"/>
      <c r="S987" s="24" t="n">
        <v>275</v>
      </c>
      <c r="T987" s="24" t="n">
        <v>72</v>
      </c>
      <c r="U987" s="25"/>
      <c r="V987" s="19" t="n">
        <f aca="false">IF(COUNT(N987:Q987)=0,"",MIN(N987:Q987))</f>
        <v>4.71</v>
      </c>
      <c r="W987" s="16" t="str">
        <f aca="false">IF(V987="","",INDEX($N$4:$Q$4,MATCH(V987,N987:Q987,0)))</f>
        <v>DIMEC</v>
      </c>
      <c r="X987" s="19" t="str">
        <f aca="false">IF(COUNT(N987:Q987)&lt;2,"",SMALL(N987:Q987,2))</f>
        <v/>
      </c>
      <c r="Y987" s="26" t="n">
        <f aca="false">IF(OR(V987="",M987=0),"",V987/M987-1)</f>
        <v>0.00641025641025639</v>
      </c>
      <c r="Z987" s="26" t="n">
        <f aca="false">IF(OR(V987="",L987=""),"",V987/(L987*E987)-1)</f>
        <v>0.00641025641025639</v>
      </c>
      <c r="AA987" s="16" t="str">
        <f aca="false">IF(V987="","SEM OFERTA",IF(OR(Y987&gt;Premissas!$B$11,Y987&lt;Premissas!$B$12),"VERIFICAR - UNIDADE/EMBALAGEM",IF(Y987&gt;Premissas!$B$6,"NÃO COMPRAR - REAJUSTE &gt;5%","COMPRAR")))</f>
        <v>COMPRAR</v>
      </c>
      <c r="AB987" s="18" t="n">
        <f aca="false">IF(W987="DIMEC",S987,IF(W987="MEDCENTRO",U987,""))</f>
        <v>275</v>
      </c>
      <c r="AC987" s="18" t="n">
        <f aca="false">IF(AA987&lt;&gt;"COMPRAR",0,IF(AB987="",I987,MIN(I987,AB987)))</f>
        <v>6</v>
      </c>
      <c r="AD987" s="19" t="n">
        <f aca="false">IF(AC987&gt;0,AC987*V987,0)</f>
        <v>28.26</v>
      </c>
      <c r="AE987" s="19" t="n">
        <f aca="false">IF(AC987&gt;0,(M987-V987)*AC987,0)</f>
        <v>-0.180000000000002</v>
      </c>
      <c r="AF987" s="16" t="str">
        <f aca="false">IF(AA987&lt;&gt;"COMPRAR","",IF(AB987="",IF(X987="","",IF(X987-V987&lt;0.01,"EMPATE TÉCNICO","")),IF(AB987&lt;I987,"ESTOQUE INSUFICIENTE",IF(X987="","",IF(X987-V987&lt;0.01,"EMPATE TÉCNICO","")))))</f>
        <v/>
      </c>
      <c r="AG987" s="16" t="s">
        <v>304</v>
      </c>
      <c r="AH987" s="16" t="s">
        <v>3152</v>
      </c>
    </row>
    <row r="988" customFormat="false" ht="15" hidden="false" customHeight="false" outlineLevel="0" collapsed="false">
      <c r="A988" s="16" t="s">
        <v>3159</v>
      </c>
      <c r="B988" s="17" t="s">
        <v>3160</v>
      </c>
      <c r="C988" s="16" t="s">
        <v>3161</v>
      </c>
      <c r="D988" s="16" t="s">
        <v>380</v>
      </c>
      <c r="E988" s="18" t="n">
        <v>1</v>
      </c>
      <c r="F988" s="16" t="s">
        <v>43</v>
      </c>
      <c r="G988" s="18" t="n">
        <v>0</v>
      </c>
      <c r="H988" s="16" t="n">
        <v>0.1</v>
      </c>
      <c r="I988" s="18" t="n">
        <v>1</v>
      </c>
      <c r="J988" s="19" t="n">
        <v>13.33</v>
      </c>
      <c r="K988" s="19" t="n">
        <v>13.33</v>
      </c>
      <c r="L988" s="19" t="n">
        <v>13.33</v>
      </c>
      <c r="M988" s="19" t="n">
        <f aca="false">IF(J988&gt;0,J988,K988)*E988</f>
        <v>13.33</v>
      </c>
      <c r="N988" s="20" t="n">
        <v>13.33</v>
      </c>
      <c r="O988" s="21" t="n">
        <f aca="false">IF(R988="","",ROUND(R988*(1-Premissas!$B$4),4))</f>
        <v>13.604</v>
      </c>
      <c r="P988" s="22"/>
      <c r="Q988" s="22"/>
      <c r="R988" s="23" t="n">
        <v>14.32</v>
      </c>
      <c r="S988" s="24" t="n">
        <v>200</v>
      </c>
      <c r="T988" s="24" t="n">
        <v>300</v>
      </c>
      <c r="U988" s="25" t="n">
        <v>24</v>
      </c>
      <c r="V988" s="19" t="n">
        <f aca="false">IF(COUNT(N988:Q988)=0,"",MIN(N988:Q988))</f>
        <v>13.33</v>
      </c>
      <c r="W988" s="16" t="str">
        <f aca="false">IF(V988="","",INDEX($N$4:$Q$4,MATCH(V988,N988:Q988,0)))</f>
        <v>DIMEC</v>
      </c>
      <c r="X988" s="19" t="n">
        <f aca="false">IF(COUNT(N988:Q988)&lt;2,"",SMALL(N988:Q988,2))</f>
        <v>13.604</v>
      </c>
      <c r="Y988" s="26" t="n">
        <f aca="false">IF(OR(V988="",M988=0),"",V988/M988-1)</f>
        <v>0</v>
      </c>
      <c r="Z988" s="26" t="n">
        <f aca="false">IF(OR(V988="",L988=""),"",V988/(L988*E988)-1)</f>
        <v>0</v>
      </c>
      <c r="AA988" s="16" t="str">
        <f aca="false">IF(V988="","SEM OFERTA",IF(OR(Y988&gt;Premissas!$B$11,Y988&lt;Premissas!$B$12),"VERIFICAR - UNIDADE/EMBALAGEM",IF(Y988&gt;Premissas!$B$6,"NÃO COMPRAR - REAJUSTE &gt;5%","COMPRAR")))</f>
        <v>COMPRAR</v>
      </c>
      <c r="AB988" s="18" t="n">
        <f aca="false">IF(W988="DIMEC",S988,IF(W988="MEDCENTRO",U988,""))</f>
        <v>200</v>
      </c>
      <c r="AC988" s="18" t="n">
        <f aca="false">IF(AA988&lt;&gt;"COMPRAR",0,IF(AB988="",I988,MIN(I988,AB988)))</f>
        <v>1</v>
      </c>
      <c r="AD988" s="19" t="n">
        <f aca="false">IF(AC988&gt;0,AC988*V988,0)</f>
        <v>13.33</v>
      </c>
      <c r="AE988" s="19" t="n">
        <f aca="false">IF(AC988&gt;0,(M988-V988)*AC988,0)</f>
        <v>0</v>
      </c>
      <c r="AF988" s="16" t="str">
        <f aca="false">IF(AA988&lt;&gt;"COMPRAR","",IF(AB988="",IF(X988="","",IF(X988-V988&lt;0.01,"EMPATE TÉCNICO","")),IF(AB988&lt;I988,"ESTOQUE INSUFICIENTE",IF(X988="","",IF(X988-V988&lt;0.01,"EMPATE TÉCNICO","")))))</f>
        <v/>
      </c>
      <c r="AG988" s="16" t="s">
        <v>2415</v>
      </c>
      <c r="AH988" s="16" t="s">
        <v>3152</v>
      </c>
    </row>
    <row r="989" customFormat="false" ht="15" hidden="false" customHeight="false" outlineLevel="0" collapsed="false">
      <c r="A989" s="16" t="s">
        <v>3162</v>
      </c>
      <c r="B989" s="17" t="s">
        <v>3163</v>
      </c>
      <c r="C989" s="16" t="s">
        <v>3164</v>
      </c>
      <c r="D989" s="16"/>
      <c r="E989" s="18" t="n">
        <v>1</v>
      </c>
      <c r="F989" s="16" t="s">
        <v>43</v>
      </c>
      <c r="G989" s="18" t="n">
        <v>1</v>
      </c>
      <c r="H989" s="16" t="n">
        <v>0.4</v>
      </c>
      <c r="I989" s="18" t="n">
        <v>1</v>
      </c>
      <c r="J989" s="19" t="n">
        <v>6.41</v>
      </c>
      <c r="K989" s="19" t="n">
        <v>6.41</v>
      </c>
      <c r="L989" s="19" t="n">
        <v>6.41</v>
      </c>
      <c r="M989" s="19" t="n">
        <f aca="false">IF(J989&gt;0,J989,K989)*E989</f>
        <v>6.41</v>
      </c>
      <c r="N989" s="20" t="n">
        <v>7.68</v>
      </c>
      <c r="O989" s="21" t="str">
        <f aca="false">IF(R989="","",ROUND(R989*(1-Premissas!$B$4),4))</f>
        <v/>
      </c>
      <c r="P989" s="22"/>
      <c r="Q989" s="22"/>
      <c r="R989" s="23"/>
      <c r="S989" s="24" t="n">
        <v>212</v>
      </c>
      <c r="T989" s="24" t="n">
        <v>80</v>
      </c>
      <c r="U989" s="25"/>
      <c r="V989" s="19" t="n">
        <f aca="false">IF(COUNT(N989:Q989)=0,"",MIN(N989:Q989))</f>
        <v>7.68</v>
      </c>
      <c r="W989" s="16" t="str">
        <f aca="false">IF(V989="","",INDEX($N$4:$Q$4,MATCH(V989,N989:Q989,0)))</f>
        <v>DIMEC</v>
      </c>
      <c r="X989" s="19" t="str">
        <f aca="false">IF(COUNT(N989:Q989)&lt;2,"",SMALL(N989:Q989,2))</f>
        <v/>
      </c>
      <c r="Y989" s="26" t="n">
        <f aca="false">IF(OR(V989="",M989=0),"",V989/M989-1)</f>
        <v>0.198127925117005</v>
      </c>
      <c r="Z989" s="26" t="n">
        <f aca="false">IF(OR(V989="",L989=""),"",V989/(L989*E989)-1)</f>
        <v>0.198127925117005</v>
      </c>
      <c r="AA989" s="16" t="str">
        <f aca="false">IF(V989="","SEM OFERTA",IF(OR(Y989&gt;Premissas!$B$11,Y989&lt;Premissas!$B$12),"VERIFICAR - UNIDADE/EMBALAGEM",IF(Y989&gt;Premissas!$B$6,"NÃO COMPRAR - REAJUSTE &gt;5%","COMPRAR")))</f>
        <v>NÃO COMPRAR - REAJUSTE &gt;5%</v>
      </c>
      <c r="AB989" s="18" t="n">
        <f aca="false">IF(W989="DIMEC",S989,IF(W989="MEDCENTRO",U989,""))</f>
        <v>212</v>
      </c>
      <c r="AC989" s="18" t="n">
        <f aca="false">IF(AA989&lt;&gt;"COMPRAR",0,IF(AB989="",I989,MIN(I989,AB989)))</f>
        <v>0</v>
      </c>
      <c r="AD989" s="19" t="n">
        <f aca="false">IF(AC989&gt;0,AC989*V989,0)</f>
        <v>0</v>
      </c>
      <c r="AE989" s="19" t="n">
        <f aca="false">IF(AC989&gt;0,(M989-V989)*AC989,0)</f>
        <v>0</v>
      </c>
      <c r="AF989" s="16" t="str">
        <f aca="false">IF(AA989&lt;&gt;"COMPRAR","",IF(AB989="",IF(X989="","",IF(X989-V989&lt;0.01,"EMPATE TÉCNICO","")),IF(AB989&lt;I989,"ESTOQUE INSUFICIENTE",IF(X989="","",IF(X989-V989&lt;0.01,"EMPATE TÉCNICO","")))))</f>
        <v/>
      </c>
      <c r="AG989" s="16" t="s">
        <v>304</v>
      </c>
      <c r="AH989" s="16" t="s">
        <v>3165</v>
      </c>
    </row>
    <row r="990" customFormat="false" ht="15" hidden="false" customHeight="false" outlineLevel="0" collapsed="false">
      <c r="A990" s="16" t="s">
        <v>3166</v>
      </c>
      <c r="B990" s="17" t="s">
        <v>3167</v>
      </c>
      <c r="C990" s="16" t="s">
        <v>3168</v>
      </c>
      <c r="D990" s="16"/>
      <c r="E990" s="18" t="n">
        <v>1</v>
      </c>
      <c r="F990" s="16" t="s">
        <v>42</v>
      </c>
      <c r="G990" s="18" t="n">
        <v>5</v>
      </c>
      <c r="H990" s="16" t="n">
        <v>9.6</v>
      </c>
      <c r="I990" s="18" t="n">
        <v>20</v>
      </c>
      <c r="J990" s="19" t="n">
        <v>2</v>
      </c>
      <c r="K990" s="19" t="n">
        <v>2</v>
      </c>
      <c r="L990" s="19" t="n">
        <v>2</v>
      </c>
      <c r="M990" s="19" t="n">
        <f aca="false">IF(J990&gt;0,J990,K990)*E990</f>
        <v>2</v>
      </c>
      <c r="N990" s="20"/>
      <c r="O990" s="21" t="n">
        <f aca="false">IF(R990="","",ROUND(R990*(1-Premissas!$B$4),4))</f>
        <v>2.014</v>
      </c>
      <c r="P990" s="22"/>
      <c r="Q990" s="22"/>
      <c r="R990" s="23" t="n">
        <v>2.12</v>
      </c>
      <c r="S990" s="24"/>
      <c r="T990" s="24"/>
      <c r="U990" s="25" t="n">
        <v>122</v>
      </c>
      <c r="V990" s="19" t="n">
        <f aca="false">IF(COUNT(N990:Q990)=0,"",MIN(N990:Q990))</f>
        <v>2.014</v>
      </c>
      <c r="W990" s="16" t="str">
        <f aca="false">IF(V990="","",INDEX($N$4:$Q$4,MATCH(V990,N990:Q990,0)))</f>
        <v>MEDCENTRO</v>
      </c>
      <c r="X990" s="19" t="str">
        <f aca="false">IF(COUNT(N990:Q990)&lt;2,"",SMALL(N990:Q990,2))</f>
        <v/>
      </c>
      <c r="Y990" s="26" t="n">
        <f aca="false">IF(OR(V990="",M990=0),"",V990/M990-1)</f>
        <v>0.0069999999999999</v>
      </c>
      <c r="Z990" s="26" t="n">
        <f aca="false">IF(OR(V990="",L990=""),"",V990/(L990*E990)-1)</f>
        <v>0.0069999999999999</v>
      </c>
      <c r="AA990" s="16" t="str">
        <f aca="false">IF(V990="","SEM OFERTA",IF(OR(Y990&gt;Premissas!$B$11,Y990&lt;Premissas!$B$12),"VERIFICAR - UNIDADE/EMBALAGEM",IF(Y990&gt;Premissas!$B$6,"NÃO COMPRAR - REAJUSTE &gt;5%","COMPRAR")))</f>
        <v>COMPRAR</v>
      </c>
      <c r="AB990" s="18" t="n">
        <f aca="false">IF(W990="DIMEC",S990,IF(W990="MEDCENTRO",U990,""))</f>
        <v>122</v>
      </c>
      <c r="AC990" s="18" t="n">
        <f aca="false">IF(AA990&lt;&gt;"COMPRAR",0,IF(AB990="",I990,MIN(I990,AB990)))</f>
        <v>20</v>
      </c>
      <c r="AD990" s="19" t="n">
        <f aca="false">IF(AC990&gt;0,AC990*V990,0)</f>
        <v>40.28</v>
      </c>
      <c r="AE990" s="19" t="n">
        <f aca="false">IF(AC990&gt;0,(M990-V990)*AC990,0)</f>
        <v>-0.279999999999996</v>
      </c>
      <c r="AF990" s="16" t="str">
        <f aca="false">IF(AA990&lt;&gt;"COMPRAR","",IF(AB990="",IF(X990="","",IF(X990-V990&lt;0.01,"EMPATE TÉCNICO","")),IF(AB990&lt;I990,"ESTOQUE INSUFICIENTE",IF(X990="","",IF(X990-V990&lt;0.01,"EMPATE TÉCNICO","")))))</f>
        <v/>
      </c>
      <c r="AG990" s="16" t="s">
        <v>139</v>
      </c>
      <c r="AH990" s="16" t="s">
        <v>3165</v>
      </c>
    </row>
    <row r="991" customFormat="false" ht="15" hidden="false" customHeight="false" outlineLevel="0" collapsed="false">
      <c r="A991" s="16" t="s">
        <v>3169</v>
      </c>
      <c r="B991" s="17" t="s">
        <v>3170</v>
      </c>
      <c r="C991" s="16" t="s">
        <v>3171</v>
      </c>
      <c r="D991" s="16" t="s">
        <v>3172</v>
      </c>
      <c r="E991" s="18" t="n">
        <v>100</v>
      </c>
      <c r="F991" s="16" t="s">
        <v>42</v>
      </c>
      <c r="G991" s="18" t="n">
        <v>231</v>
      </c>
      <c r="H991" s="16" t="n">
        <v>101.8</v>
      </c>
      <c r="I991" s="18" t="n">
        <v>1</v>
      </c>
      <c r="J991" s="19" t="n">
        <v>0.0999</v>
      </c>
      <c r="K991" s="19" t="n">
        <v>0.0999</v>
      </c>
      <c r="L991" s="19" t="n">
        <v>0.0999</v>
      </c>
      <c r="M991" s="19" t="n">
        <f aca="false">IF(J991&gt;0,J991,K991)*E991</f>
        <v>9.99</v>
      </c>
      <c r="N991" s="20" t="n">
        <v>3.59</v>
      </c>
      <c r="O991" s="21" t="str">
        <f aca="false">IF(R991="","",ROUND(R991*(1-Premissas!$B$4),4))</f>
        <v/>
      </c>
      <c r="P991" s="22"/>
      <c r="Q991" s="22"/>
      <c r="R991" s="23"/>
      <c r="S991" s="24" t="n">
        <v>416</v>
      </c>
      <c r="T991" s="24" t="n">
        <v>50</v>
      </c>
      <c r="U991" s="25"/>
      <c r="V991" s="19" t="n">
        <f aca="false">IF(COUNT(N991:Q991)=0,"",MIN(N991:Q991))</f>
        <v>3.59</v>
      </c>
      <c r="W991" s="16" t="str">
        <f aca="false">IF(V991="","",INDEX($N$4:$Q$4,MATCH(V991,N991:Q991,0)))</f>
        <v>DIMEC</v>
      </c>
      <c r="X991" s="19" t="str">
        <f aca="false">IF(COUNT(N991:Q991)&lt;2,"",SMALL(N991:Q991,2))</f>
        <v/>
      </c>
      <c r="Y991" s="26" t="n">
        <f aca="false">IF(OR(V991="",M991=0),"",V991/M991-1)</f>
        <v>-0.640640640640641</v>
      </c>
      <c r="Z991" s="26" t="n">
        <f aca="false">IF(OR(V991="",L991=""),"",V991/(L991*E991)-1)</f>
        <v>-0.640640640640641</v>
      </c>
      <c r="AA991" s="16" t="str">
        <f aca="false">IF(V991="","SEM OFERTA",IF(OR(Y991&gt;Premissas!$B$11,Y991&lt;Premissas!$B$12),"VERIFICAR - UNIDADE/EMBALAGEM",IF(Y991&gt;Premissas!$B$6,"NÃO COMPRAR - REAJUSTE &gt;5%","COMPRAR")))</f>
        <v>VERIFICAR - UNIDADE/EMBALAGEM</v>
      </c>
      <c r="AB991" s="18" t="n">
        <f aca="false">IF(W991="DIMEC",S991,IF(W991="MEDCENTRO",U991,""))</f>
        <v>416</v>
      </c>
      <c r="AC991" s="18" t="n">
        <f aca="false">IF(AA991&lt;&gt;"COMPRAR",0,IF(AB991="",I991,MIN(I991,AB991)))</f>
        <v>0</v>
      </c>
      <c r="AD991" s="19" t="n">
        <f aca="false">IF(AC991&gt;0,AC991*V991,0)</f>
        <v>0</v>
      </c>
      <c r="AE991" s="19" t="n">
        <f aca="false">IF(AC991&gt;0,(M991-V991)*AC991,0)</f>
        <v>0</v>
      </c>
      <c r="AF991" s="16" t="str">
        <f aca="false">IF(AA991&lt;&gt;"COMPRAR","",IF(AB991="",IF(X991="","",IF(X991-V991&lt;0.01,"EMPATE TÉCNICO","")),IF(AB991&lt;I991,"ESTOQUE INSUFICIENTE",IF(X991="","",IF(X991-V991&lt;0.01,"EMPATE TÉCNICO","")))))</f>
        <v/>
      </c>
      <c r="AG991" s="16" t="s">
        <v>304</v>
      </c>
      <c r="AH991" s="16" t="s">
        <v>3165</v>
      </c>
    </row>
    <row r="992" customFormat="false" ht="15" hidden="false" customHeight="false" outlineLevel="0" collapsed="false">
      <c r="A992" s="16" t="s">
        <v>3173</v>
      </c>
      <c r="B992" s="17" t="s">
        <v>3174</v>
      </c>
      <c r="C992" s="16" t="s">
        <v>3175</v>
      </c>
      <c r="D992" s="16" t="s">
        <v>2063</v>
      </c>
      <c r="E992" s="18" t="n">
        <v>1</v>
      </c>
      <c r="F992" s="16" t="s">
        <v>43</v>
      </c>
      <c r="G992" s="18" t="n">
        <v>1</v>
      </c>
      <c r="H992" s="16" t="n">
        <v>0.4</v>
      </c>
      <c r="I992" s="18" t="n">
        <v>1</v>
      </c>
      <c r="J992" s="19" t="n">
        <v>21.355</v>
      </c>
      <c r="K992" s="19" t="n">
        <v>21.355</v>
      </c>
      <c r="L992" s="19" t="n">
        <v>21.355</v>
      </c>
      <c r="M992" s="19" t="n">
        <f aca="false">IF(J992&gt;0,J992,K992)*E992</f>
        <v>21.355</v>
      </c>
      <c r="N992" s="20" t="n">
        <v>26.99</v>
      </c>
      <c r="O992" s="21" t="n">
        <f aca="false">IF(R992="","",ROUND(R992*(1-Premissas!$B$4),4))</f>
        <v>28.139</v>
      </c>
      <c r="P992" s="22"/>
      <c r="Q992" s="22"/>
      <c r="R992" s="23" t="n">
        <v>29.62</v>
      </c>
      <c r="S992" s="24" t="n">
        <v>1</v>
      </c>
      <c r="T992" s="24" t="n">
        <v>10</v>
      </c>
      <c r="U992" s="25" t="n">
        <v>27</v>
      </c>
      <c r="V992" s="19" t="n">
        <f aca="false">IF(COUNT(N992:Q992)=0,"",MIN(N992:Q992))</f>
        <v>26.99</v>
      </c>
      <c r="W992" s="16" t="str">
        <f aca="false">IF(V992="","",INDEX($N$4:$Q$4,MATCH(V992,N992:Q992,0)))</f>
        <v>DIMEC</v>
      </c>
      <c r="X992" s="19" t="n">
        <f aca="false">IF(COUNT(N992:Q992)&lt;2,"",SMALL(N992:Q992,2))</f>
        <v>28.139</v>
      </c>
      <c r="Y992" s="26" t="n">
        <f aca="false">IF(OR(V992="",M992=0),"",V992/M992-1)</f>
        <v>0.263872629360805</v>
      </c>
      <c r="Z992" s="26" t="n">
        <f aca="false">IF(OR(V992="",L992=""),"",V992/(L992*E992)-1)</f>
        <v>0.263872629360805</v>
      </c>
      <c r="AA992" s="16" t="str">
        <f aca="false">IF(V992="","SEM OFERTA",IF(OR(Y992&gt;Premissas!$B$11,Y992&lt;Premissas!$B$12),"VERIFICAR - UNIDADE/EMBALAGEM",IF(Y992&gt;Premissas!$B$6,"NÃO COMPRAR - REAJUSTE &gt;5%","COMPRAR")))</f>
        <v>NÃO COMPRAR - REAJUSTE &gt;5%</v>
      </c>
      <c r="AB992" s="18" t="n">
        <f aca="false">IF(W992="DIMEC",S992,IF(W992="MEDCENTRO",U992,""))</f>
        <v>1</v>
      </c>
      <c r="AC992" s="18" t="n">
        <f aca="false">IF(AA992&lt;&gt;"COMPRAR",0,IF(AB992="",I992,MIN(I992,AB992)))</f>
        <v>0</v>
      </c>
      <c r="AD992" s="19" t="n">
        <f aca="false">IF(AC992&gt;0,AC992*V992,0)</f>
        <v>0</v>
      </c>
      <c r="AE992" s="19" t="n">
        <f aca="false">IF(AC992&gt;0,(M992-V992)*AC992,0)</f>
        <v>0</v>
      </c>
      <c r="AF992" s="16" t="str">
        <f aca="false">IF(AA992&lt;&gt;"COMPRAR","",IF(AB992="",IF(X992="","",IF(X992-V992&lt;0.01,"EMPATE TÉCNICO","")),IF(AB992&lt;I992,"ESTOQUE INSUFICIENTE",IF(X992="","",IF(X992-V992&lt;0.01,"EMPATE TÉCNICO","")))))</f>
        <v/>
      </c>
      <c r="AG992" s="16" t="s">
        <v>547</v>
      </c>
      <c r="AH992" s="16" t="s">
        <v>3165</v>
      </c>
    </row>
    <row r="993" customFormat="false" ht="15" hidden="false" customHeight="false" outlineLevel="0" collapsed="false">
      <c r="A993" s="16" t="s">
        <v>3176</v>
      </c>
      <c r="B993" s="17" t="s">
        <v>3177</v>
      </c>
      <c r="C993" s="16" t="s">
        <v>3178</v>
      </c>
      <c r="D993" s="16"/>
      <c r="E993" s="18" t="n">
        <v>100</v>
      </c>
      <c r="F993" s="16" t="s">
        <v>43</v>
      </c>
      <c r="G993" s="18" t="n">
        <v>0</v>
      </c>
      <c r="H993" s="16" t="n">
        <v>31.2</v>
      </c>
      <c r="I993" s="18" t="n">
        <v>1</v>
      </c>
      <c r="J993" s="19" t="n">
        <v>0.14</v>
      </c>
      <c r="K993" s="19" t="n">
        <v>0.14</v>
      </c>
      <c r="L993" s="19" t="n">
        <v>0.14</v>
      </c>
      <c r="M993" s="19" t="n">
        <f aca="false">IF(J993&gt;0,J993,K993)*E993</f>
        <v>14</v>
      </c>
      <c r="N993" s="20" t="n">
        <v>12.44</v>
      </c>
      <c r="O993" s="21" t="str">
        <f aca="false">IF(R993="","",ROUND(R993*(1-Premissas!$B$4),4))</f>
        <v/>
      </c>
      <c r="P993" s="22"/>
      <c r="Q993" s="22"/>
      <c r="R993" s="23"/>
      <c r="S993" s="24" t="n">
        <v>971</v>
      </c>
      <c r="T993" s="24" t="n">
        <v>100</v>
      </c>
      <c r="U993" s="25"/>
      <c r="V993" s="19" t="n">
        <f aca="false">IF(COUNT(N993:Q993)=0,"",MIN(N993:Q993))</f>
        <v>12.44</v>
      </c>
      <c r="W993" s="16" t="str">
        <f aca="false">IF(V993="","",INDEX($N$4:$Q$4,MATCH(V993,N993:Q993,0)))</f>
        <v>DIMEC</v>
      </c>
      <c r="X993" s="19" t="str">
        <f aca="false">IF(COUNT(N993:Q993)&lt;2,"",SMALL(N993:Q993,2))</f>
        <v/>
      </c>
      <c r="Y993" s="26" t="n">
        <f aca="false">IF(OR(V993="",M993=0),"",V993/M993-1)</f>
        <v>-0.111428571428572</v>
      </c>
      <c r="Z993" s="26" t="n">
        <f aca="false">IF(OR(V993="",L993=""),"",V993/(L993*E993)-1)</f>
        <v>-0.111428571428572</v>
      </c>
      <c r="AA993" s="16" t="str">
        <f aca="false">IF(V993="","SEM OFERTA",IF(OR(Y993&gt;Premissas!$B$11,Y993&lt;Premissas!$B$12),"VERIFICAR - UNIDADE/EMBALAGEM",IF(Y993&gt;Premissas!$B$6,"NÃO COMPRAR - REAJUSTE &gt;5%","COMPRAR")))</f>
        <v>COMPRAR</v>
      </c>
      <c r="AB993" s="18" t="n">
        <f aca="false">IF(W993="DIMEC",S993,IF(W993="MEDCENTRO",U993,""))</f>
        <v>971</v>
      </c>
      <c r="AC993" s="18" t="n">
        <f aca="false">IF(AA993&lt;&gt;"COMPRAR",0,IF(AB993="",I993,MIN(I993,AB993)))</f>
        <v>1</v>
      </c>
      <c r="AD993" s="19" t="n">
        <f aca="false">IF(AC993&gt;0,AC993*V993,0)</f>
        <v>12.44</v>
      </c>
      <c r="AE993" s="19" t="n">
        <f aca="false">IF(AC993&gt;0,(M993-V993)*AC993,0)</f>
        <v>1.56</v>
      </c>
      <c r="AF993" s="16" t="str">
        <f aca="false">IF(AA993&lt;&gt;"COMPRAR","",IF(AB993="",IF(X993="","",IF(X993-V993&lt;0.01,"EMPATE TÉCNICO","")),IF(AB993&lt;I993,"ESTOQUE INSUFICIENTE",IF(X993="","",IF(X993-V993&lt;0.01,"EMPATE TÉCNICO","")))))</f>
        <v/>
      </c>
      <c r="AG993" s="16" t="s">
        <v>304</v>
      </c>
      <c r="AH993" s="16" t="s">
        <v>3165</v>
      </c>
    </row>
    <row r="994" customFormat="false" ht="15" hidden="false" customHeight="false" outlineLevel="0" collapsed="false">
      <c r="A994" s="16" t="s">
        <v>3179</v>
      </c>
      <c r="B994" s="17" t="s">
        <v>3180</v>
      </c>
      <c r="C994" s="16" t="s">
        <v>3181</v>
      </c>
      <c r="D994" s="16" t="s">
        <v>297</v>
      </c>
      <c r="E994" s="18" t="n">
        <v>1</v>
      </c>
      <c r="F994" s="16" t="s">
        <v>43</v>
      </c>
      <c r="G994" s="18" t="n">
        <v>0</v>
      </c>
      <c r="H994" s="16" t="n">
        <v>2.5</v>
      </c>
      <c r="I994" s="18" t="n">
        <v>7</v>
      </c>
      <c r="J994" s="19" t="n">
        <v>4.51</v>
      </c>
      <c r="K994" s="19" t="n">
        <v>4.51</v>
      </c>
      <c r="L994" s="19" t="n">
        <v>4.51</v>
      </c>
      <c r="M994" s="19" t="n">
        <f aca="false">IF(J994&gt;0,J994,K994)*E994</f>
        <v>4.51</v>
      </c>
      <c r="N994" s="20" t="n">
        <v>5.18</v>
      </c>
      <c r="O994" s="21" t="n">
        <f aca="false">IF(R994="","",ROUND(R994*(1-Premissas!$B$4),4))</f>
        <v>5.263</v>
      </c>
      <c r="P994" s="22"/>
      <c r="Q994" s="22"/>
      <c r="R994" s="23" t="n">
        <v>5.54</v>
      </c>
      <c r="S994" s="24" t="n">
        <v>233</v>
      </c>
      <c r="T994" s="24" t="n">
        <v>48</v>
      </c>
      <c r="U994" s="25" t="n">
        <v>146</v>
      </c>
      <c r="V994" s="19" t="n">
        <f aca="false">IF(COUNT(N994:Q994)=0,"",MIN(N994:Q994))</f>
        <v>5.18</v>
      </c>
      <c r="W994" s="16" t="str">
        <f aca="false">IF(V994="","",INDEX($N$4:$Q$4,MATCH(V994,N994:Q994,0)))</f>
        <v>DIMEC</v>
      </c>
      <c r="X994" s="19" t="n">
        <f aca="false">IF(COUNT(N994:Q994)&lt;2,"",SMALL(N994:Q994,2))</f>
        <v>5.263</v>
      </c>
      <c r="Y994" s="26" t="n">
        <f aca="false">IF(OR(V994="",M994=0),"",V994/M994-1)</f>
        <v>0.148558758314856</v>
      </c>
      <c r="Z994" s="26" t="n">
        <f aca="false">IF(OR(V994="",L994=""),"",V994/(L994*E994)-1)</f>
        <v>0.148558758314856</v>
      </c>
      <c r="AA994" s="16" t="str">
        <f aca="false">IF(V994="","SEM OFERTA",IF(OR(Y994&gt;Premissas!$B$11,Y994&lt;Premissas!$B$12),"VERIFICAR - UNIDADE/EMBALAGEM",IF(Y994&gt;Premissas!$B$6,"NÃO COMPRAR - REAJUSTE &gt;5%","COMPRAR")))</f>
        <v>NÃO COMPRAR - REAJUSTE &gt;5%</v>
      </c>
      <c r="AB994" s="18" t="n">
        <f aca="false">IF(W994="DIMEC",S994,IF(W994="MEDCENTRO",U994,""))</f>
        <v>233</v>
      </c>
      <c r="AC994" s="18" t="n">
        <f aca="false">IF(AA994&lt;&gt;"COMPRAR",0,IF(AB994="",I994,MIN(I994,AB994)))</f>
        <v>0</v>
      </c>
      <c r="AD994" s="19" t="n">
        <f aca="false">IF(AC994&gt;0,AC994*V994,0)</f>
        <v>0</v>
      </c>
      <c r="AE994" s="19" t="n">
        <f aca="false">IF(AC994&gt;0,(M994-V994)*AC994,0)</f>
        <v>0</v>
      </c>
      <c r="AF994" s="16" t="str">
        <f aca="false">IF(AA994&lt;&gt;"COMPRAR","",IF(AB994="",IF(X994="","",IF(X994-V994&lt;0.01,"EMPATE TÉCNICO","")),IF(AB994&lt;I994,"ESTOQUE INSUFICIENTE",IF(X994="","",IF(X994-V994&lt;0.01,"EMPATE TÉCNICO","")))))</f>
        <v/>
      </c>
      <c r="AG994" s="16" t="s">
        <v>304</v>
      </c>
      <c r="AH994" s="16" t="s">
        <v>3165</v>
      </c>
    </row>
    <row r="995" customFormat="false" ht="15" hidden="false" customHeight="false" outlineLevel="0" collapsed="false">
      <c r="A995" s="16" t="s">
        <v>3182</v>
      </c>
      <c r="B995" s="17" t="s">
        <v>3183</v>
      </c>
      <c r="C995" s="16" t="s">
        <v>3184</v>
      </c>
      <c r="D995" s="16" t="s">
        <v>327</v>
      </c>
      <c r="E995" s="18" t="n">
        <v>1</v>
      </c>
      <c r="F995" s="16" t="s">
        <v>43</v>
      </c>
      <c r="G995" s="18" t="n">
        <v>0</v>
      </c>
      <c r="H995" s="16" t="n">
        <v>0.4</v>
      </c>
      <c r="I995" s="18" t="n">
        <v>2</v>
      </c>
      <c r="J995" s="19" t="n">
        <v>3.01</v>
      </c>
      <c r="K995" s="19" t="n">
        <v>3.01</v>
      </c>
      <c r="L995" s="19" t="n">
        <v>3.01</v>
      </c>
      <c r="M995" s="19" t="n">
        <f aca="false">IF(J995&gt;0,J995,K995)*E995</f>
        <v>3.01</v>
      </c>
      <c r="N995" s="20"/>
      <c r="O995" s="21" t="n">
        <f aca="false">IF(R995="","",ROUND(R995*(1-Premissas!$B$4),4))</f>
        <v>3.2205</v>
      </c>
      <c r="P995" s="22"/>
      <c r="Q995" s="22"/>
      <c r="R995" s="23" t="n">
        <v>3.39</v>
      </c>
      <c r="S995" s="24"/>
      <c r="T995" s="24"/>
      <c r="U995" s="25" t="n">
        <v>137</v>
      </c>
      <c r="V995" s="19" t="n">
        <f aca="false">IF(COUNT(N995:Q995)=0,"",MIN(N995:Q995))</f>
        <v>3.2205</v>
      </c>
      <c r="W995" s="16" t="str">
        <f aca="false">IF(V995="","",INDEX($N$4:$Q$4,MATCH(V995,N995:Q995,0)))</f>
        <v>MEDCENTRO</v>
      </c>
      <c r="X995" s="19" t="str">
        <f aca="false">IF(COUNT(N995:Q995)&lt;2,"",SMALL(N995:Q995,2))</f>
        <v/>
      </c>
      <c r="Y995" s="26" t="n">
        <f aca="false">IF(OR(V995="",M995=0),"",V995/M995-1)</f>
        <v>0.0699335548172757</v>
      </c>
      <c r="Z995" s="26" t="n">
        <f aca="false">IF(OR(V995="",L995=""),"",V995/(L995*E995)-1)</f>
        <v>0.0699335548172757</v>
      </c>
      <c r="AA995" s="16" t="str">
        <f aca="false">IF(V995="","SEM OFERTA",IF(OR(Y995&gt;Premissas!$B$11,Y995&lt;Premissas!$B$12),"VERIFICAR - UNIDADE/EMBALAGEM",IF(Y995&gt;Premissas!$B$6,"NÃO COMPRAR - REAJUSTE &gt;5%","COMPRAR")))</f>
        <v>NÃO COMPRAR - REAJUSTE &gt;5%</v>
      </c>
      <c r="AB995" s="18" t="n">
        <f aca="false">IF(W995="DIMEC",S995,IF(W995="MEDCENTRO",U995,""))</f>
        <v>137</v>
      </c>
      <c r="AC995" s="18" t="n">
        <f aca="false">IF(AA995&lt;&gt;"COMPRAR",0,IF(AB995="",I995,MIN(I995,AB995)))</f>
        <v>0</v>
      </c>
      <c r="AD995" s="19" t="n">
        <f aca="false">IF(AC995&gt;0,AC995*V995,0)</f>
        <v>0</v>
      </c>
      <c r="AE995" s="19" t="n">
        <f aca="false">IF(AC995&gt;0,(M995-V995)*AC995,0)</f>
        <v>0</v>
      </c>
      <c r="AF995" s="16" t="str">
        <f aca="false">IF(AA995&lt;&gt;"COMPRAR","",IF(AB995="",IF(X995="","",IF(X995-V995&lt;0.01,"EMPATE TÉCNICO","")),IF(AB995&lt;I995,"ESTOQUE INSUFICIENTE",IF(X995="","",IF(X995-V995&lt;0.01,"EMPATE TÉCNICO","")))))</f>
        <v/>
      </c>
      <c r="AG995" s="16" t="s">
        <v>328</v>
      </c>
      <c r="AH995" s="16" t="s">
        <v>3165</v>
      </c>
    </row>
    <row r="996" customFormat="false" ht="15" hidden="false" customHeight="false" outlineLevel="0" collapsed="false">
      <c r="A996" s="16" t="s">
        <v>3185</v>
      </c>
      <c r="B996" s="17" t="s">
        <v>3186</v>
      </c>
      <c r="C996" s="16" t="s">
        <v>3187</v>
      </c>
      <c r="D996" s="16" t="s">
        <v>1825</v>
      </c>
      <c r="E996" s="18" t="n">
        <v>1</v>
      </c>
      <c r="F996" s="16" t="s">
        <v>43</v>
      </c>
      <c r="G996" s="18" t="n">
        <v>0</v>
      </c>
      <c r="H996" s="16" t="n">
        <v>1.4</v>
      </c>
      <c r="I996" s="18" t="n">
        <v>4</v>
      </c>
      <c r="J996" s="19" t="n">
        <v>6.89</v>
      </c>
      <c r="K996" s="19" t="n">
        <v>6.89</v>
      </c>
      <c r="L996" s="19" t="n">
        <v>6.89</v>
      </c>
      <c r="M996" s="19" t="n">
        <f aca="false">IF(J996&gt;0,J996,K996)*E996</f>
        <v>6.89</v>
      </c>
      <c r="N996" s="20"/>
      <c r="O996" s="21" t="n">
        <f aca="false">IF(R996="","",ROUND(R996*(1-Premissas!$B$4),4))</f>
        <v>6.3745</v>
      </c>
      <c r="P996" s="22"/>
      <c r="Q996" s="22"/>
      <c r="R996" s="23" t="n">
        <v>6.71</v>
      </c>
      <c r="S996" s="24"/>
      <c r="T996" s="24"/>
      <c r="U996" s="25" t="n">
        <v>7</v>
      </c>
      <c r="V996" s="19" t="n">
        <f aca="false">IF(COUNT(N996:Q996)=0,"",MIN(N996:Q996))</f>
        <v>6.3745</v>
      </c>
      <c r="W996" s="16" t="str">
        <f aca="false">IF(V996="","",INDEX($N$4:$Q$4,MATCH(V996,N996:Q996,0)))</f>
        <v>MEDCENTRO</v>
      </c>
      <c r="X996" s="19" t="str">
        <f aca="false">IF(COUNT(N996:Q996)&lt;2,"",SMALL(N996:Q996,2))</f>
        <v/>
      </c>
      <c r="Y996" s="26" t="n">
        <f aca="false">IF(OR(V996="",M996=0),"",V996/M996-1)</f>
        <v>-0.0748185776487662</v>
      </c>
      <c r="Z996" s="26" t="n">
        <f aca="false">IF(OR(V996="",L996=""),"",V996/(L996*E996)-1)</f>
        <v>-0.0748185776487662</v>
      </c>
      <c r="AA996" s="16" t="str">
        <f aca="false">IF(V996="","SEM OFERTA",IF(OR(Y996&gt;Premissas!$B$11,Y996&lt;Premissas!$B$12),"VERIFICAR - UNIDADE/EMBALAGEM",IF(Y996&gt;Premissas!$B$6,"NÃO COMPRAR - REAJUSTE &gt;5%","COMPRAR")))</f>
        <v>COMPRAR</v>
      </c>
      <c r="AB996" s="18" t="n">
        <f aca="false">IF(W996="DIMEC",S996,IF(W996="MEDCENTRO",U996,""))</f>
        <v>7</v>
      </c>
      <c r="AC996" s="18" t="n">
        <f aca="false">IF(AA996&lt;&gt;"COMPRAR",0,IF(AB996="",I996,MIN(I996,AB996)))</f>
        <v>4</v>
      </c>
      <c r="AD996" s="19" t="n">
        <f aca="false">IF(AC996&gt;0,AC996*V996,0)</f>
        <v>25.498</v>
      </c>
      <c r="AE996" s="19" t="n">
        <f aca="false">IF(AC996&gt;0,(M996-V996)*AC996,0)</f>
        <v>2.062</v>
      </c>
      <c r="AF996" s="16" t="str">
        <f aca="false">IF(AA996&lt;&gt;"COMPRAR","",IF(AB996="",IF(X996="","",IF(X996-V996&lt;0.01,"EMPATE TÉCNICO","")),IF(AB996&lt;I996,"ESTOQUE INSUFICIENTE",IF(X996="","",IF(X996-V996&lt;0.01,"EMPATE TÉCNICO","")))))</f>
        <v/>
      </c>
      <c r="AG996" s="16" t="s">
        <v>203</v>
      </c>
      <c r="AH996" s="16" t="s">
        <v>3165</v>
      </c>
    </row>
    <row r="997" customFormat="false" ht="15" hidden="false" customHeight="false" outlineLevel="0" collapsed="false">
      <c r="A997" s="16" t="s">
        <v>3188</v>
      </c>
      <c r="B997" s="17" t="s">
        <v>3189</v>
      </c>
      <c r="C997" s="16" t="s">
        <v>3190</v>
      </c>
      <c r="D997" s="16" t="s">
        <v>2063</v>
      </c>
      <c r="E997" s="18" t="n">
        <v>1</v>
      </c>
      <c r="F997" s="16" t="s">
        <v>43</v>
      </c>
      <c r="G997" s="18" t="n">
        <v>0</v>
      </c>
      <c r="H997" s="16" t="n">
        <v>0.2</v>
      </c>
      <c r="I997" s="18" t="n">
        <v>1</v>
      </c>
      <c r="J997" s="19" t="n">
        <v>8.29</v>
      </c>
      <c r="K997" s="19" t="n">
        <v>8.29</v>
      </c>
      <c r="L997" s="19" t="n">
        <v>8.29</v>
      </c>
      <c r="M997" s="19" t="n">
        <f aca="false">IF(J997&gt;0,J997,K997)*E997</f>
        <v>8.29</v>
      </c>
      <c r="N997" s="20" t="n">
        <v>8.29</v>
      </c>
      <c r="O997" s="21" t="str">
        <f aca="false">IF(R997="","",ROUND(R997*(1-Premissas!$B$4),4))</f>
        <v/>
      </c>
      <c r="P997" s="22"/>
      <c r="Q997" s="22"/>
      <c r="R997" s="23"/>
      <c r="S997" s="24" t="n">
        <v>89</v>
      </c>
      <c r="T997" s="24" t="n">
        <v>619</v>
      </c>
      <c r="U997" s="25"/>
      <c r="V997" s="19" t="n">
        <f aca="false">IF(COUNT(N997:Q997)=0,"",MIN(N997:Q997))</f>
        <v>8.29</v>
      </c>
      <c r="W997" s="16" t="str">
        <f aca="false">IF(V997="","",INDEX($N$4:$Q$4,MATCH(V997,N997:Q997,0)))</f>
        <v>DIMEC</v>
      </c>
      <c r="X997" s="19" t="str">
        <f aca="false">IF(COUNT(N997:Q997)&lt;2,"",SMALL(N997:Q997,2))</f>
        <v/>
      </c>
      <c r="Y997" s="26" t="n">
        <f aca="false">IF(OR(V997="",M997=0),"",V997/M997-1)</f>
        <v>0</v>
      </c>
      <c r="Z997" s="26" t="n">
        <f aca="false">IF(OR(V997="",L997=""),"",V997/(L997*E997)-1)</f>
        <v>0</v>
      </c>
      <c r="AA997" s="16" t="str">
        <f aca="false">IF(V997="","SEM OFERTA",IF(OR(Y997&gt;Premissas!$B$11,Y997&lt;Premissas!$B$12),"VERIFICAR - UNIDADE/EMBALAGEM",IF(Y997&gt;Premissas!$B$6,"NÃO COMPRAR - REAJUSTE &gt;5%","COMPRAR")))</f>
        <v>COMPRAR</v>
      </c>
      <c r="AB997" s="18" t="n">
        <f aca="false">IF(W997="DIMEC",S997,IF(W997="MEDCENTRO",U997,""))</f>
        <v>89</v>
      </c>
      <c r="AC997" s="18" t="n">
        <f aca="false">IF(AA997&lt;&gt;"COMPRAR",0,IF(AB997="",I997,MIN(I997,AB997)))</f>
        <v>1</v>
      </c>
      <c r="AD997" s="19" t="n">
        <f aca="false">IF(AC997&gt;0,AC997*V997,0)</f>
        <v>8.29</v>
      </c>
      <c r="AE997" s="19" t="n">
        <f aca="false">IF(AC997&gt;0,(M997-V997)*AC997,0)</f>
        <v>0</v>
      </c>
      <c r="AF997" s="16" t="str">
        <f aca="false">IF(AA997&lt;&gt;"COMPRAR","",IF(AB997="",IF(X997="","",IF(X997-V997&lt;0.01,"EMPATE TÉCNICO","")),IF(AB997&lt;I997,"ESTOQUE INSUFICIENTE",IF(X997="","",IF(X997-V997&lt;0.01,"EMPATE TÉCNICO","")))))</f>
        <v/>
      </c>
      <c r="AG997" s="16" t="s">
        <v>304</v>
      </c>
      <c r="AH997" s="16" t="s">
        <v>3165</v>
      </c>
    </row>
    <row r="998" customFormat="false" ht="15" hidden="false" customHeight="false" outlineLevel="0" collapsed="false">
      <c r="A998" s="16" t="s">
        <v>3191</v>
      </c>
      <c r="B998" s="17" t="s">
        <v>3192</v>
      </c>
      <c r="C998" s="16" t="s">
        <v>3193</v>
      </c>
      <c r="D998" s="16"/>
      <c r="E998" s="18" t="n">
        <v>1</v>
      </c>
      <c r="F998" s="16" t="s">
        <v>43</v>
      </c>
      <c r="G998" s="18" t="n">
        <v>0</v>
      </c>
      <c r="H998" s="16" t="n">
        <v>1</v>
      </c>
      <c r="I998" s="18" t="n">
        <v>3</v>
      </c>
      <c r="J998" s="19" t="n">
        <v>10.99</v>
      </c>
      <c r="K998" s="19" t="n">
        <v>10.99</v>
      </c>
      <c r="L998" s="19" t="n">
        <v>10.99</v>
      </c>
      <c r="M998" s="19" t="n">
        <f aca="false">IF(J998&gt;0,J998,K998)*E998</f>
        <v>10.99</v>
      </c>
      <c r="N998" s="20" t="n">
        <v>10.99</v>
      </c>
      <c r="O998" s="21" t="n">
        <f aca="false">IF(R998="","",ROUND(R998*(1-Premissas!$B$4),4))</f>
        <v>11.1245</v>
      </c>
      <c r="P998" s="22"/>
      <c r="Q998" s="22"/>
      <c r="R998" s="23" t="n">
        <v>11.71</v>
      </c>
      <c r="S998" s="24" t="n">
        <v>79</v>
      </c>
      <c r="T998" s="24" t="n">
        <v>35</v>
      </c>
      <c r="U998" s="25" t="n">
        <v>1792</v>
      </c>
      <c r="V998" s="19" t="n">
        <f aca="false">IF(COUNT(N998:Q998)=0,"",MIN(N998:Q998))</f>
        <v>10.99</v>
      </c>
      <c r="W998" s="16" t="str">
        <f aca="false">IF(V998="","",INDEX($N$4:$Q$4,MATCH(V998,N998:Q998,0)))</f>
        <v>DIMEC</v>
      </c>
      <c r="X998" s="19" t="n">
        <f aca="false">IF(COUNT(N998:Q998)&lt;2,"",SMALL(N998:Q998,2))</f>
        <v>11.1245</v>
      </c>
      <c r="Y998" s="26" t="n">
        <f aca="false">IF(OR(V998="",M998=0),"",V998/M998-1)</f>
        <v>0</v>
      </c>
      <c r="Z998" s="26" t="n">
        <f aca="false">IF(OR(V998="",L998=""),"",V998/(L998*E998)-1)</f>
        <v>0</v>
      </c>
      <c r="AA998" s="16" t="str">
        <f aca="false">IF(V998="","SEM OFERTA",IF(OR(Y998&gt;Premissas!$B$11,Y998&lt;Premissas!$B$12),"VERIFICAR - UNIDADE/EMBALAGEM",IF(Y998&gt;Premissas!$B$6,"NÃO COMPRAR - REAJUSTE &gt;5%","COMPRAR")))</f>
        <v>COMPRAR</v>
      </c>
      <c r="AB998" s="18" t="n">
        <f aca="false">IF(W998="DIMEC",S998,IF(W998="MEDCENTRO",U998,""))</f>
        <v>79</v>
      </c>
      <c r="AC998" s="18" t="n">
        <f aca="false">IF(AA998&lt;&gt;"COMPRAR",0,IF(AB998="",I998,MIN(I998,AB998)))</f>
        <v>3</v>
      </c>
      <c r="AD998" s="19" t="n">
        <f aca="false">IF(AC998&gt;0,AC998*V998,0)</f>
        <v>32.97</v>
      </c>
      <c r="AE998" s="19" t="n">
        <f aca="false">IF(AC998&gt;0,(M998-V998)*AC998,0)</f>
        <v>0</v>
      </c>
      <c r="AF998" s="16" t="str">
        <f aca="false">IF(AA998&lt;&gt;"COMPRAR","",IF(AB998="",IF(X998="","",IF(X998-V998&lt;0.01,"EMPATE TÉCNICO","")),IF(AB998&lt;I998,"ESTOQUE INSUFICIENTE",IF(X998="","",IF(X998-V998&lt;0.01,"EMPATE TÉCNICO","")))))</f>
        <v/>
      </c>
      <c r="AG998" s="16" t="s">
        <v>139</v>
      </c>
      <c r="AH998" s="16" t="s">
        <v>3165</v>
      </c>
    </row>
    <row r="999" customFormat="false" ht="15" hidden="false" customHeight="false" outlineLevel="0" collapsed="false">
      <c r="A999" s="16" t="s">
        <v>3194</v>
      </c>
      <c r="B999" s="17" t="s">
        <v>3195</v>
      </c>
      <c r="C999" s="16" t="s">
        <v>3196</v>
      </c>
      <c r="D999" s="16"/>
      <c r="E999" s="18" t="n">
        <v>1</v>
      </c>
      <c r="F999" s="16" t="s">
        <v>43</v>
      </c>
      <c r="G999" s="18" t="n">
        <v>2</v>
      </c>
      <c r="H999" s="16" t="n">
        <v>1.2</v>
      </c>
      <c r="I999" s="18" t="n">
        <v>2</v>
      </c>
      <c r="J999" s="19" t="n">
        <v>10.63</v>
      </c>
      <c r="K999" s="19" t="n">
        <v>10.63</v>
      </c>
      <c r="L999" s="19" t="n">
        <v>10.63</v>
      </c>
      <c r="M999" s="19" t="n">
        <f aca="false">IF(J999&gt;0,J999,K999)*E999</f>
        <v>10.63</v>
      </c>
      <c r="N999" s="20" t="n">
        <v>10.69</v>
      </c>
      <c r="O999" s="21" t="n">
        <f aca="false">IF(R999="","",ROUND(R999*(1-Premissas!$B$4),4))</f>
        <v>10.8775</v>
      </c>
      <c r="P999" s="22"/>
      <c r="Q999" s="22"/>
      <c r="R999" s="23" t="n">
        <v>11.45</v>
      </c>
      <c r="S999" s="24" t="n">
        <v>305</v>
      </c>
      <c r="T999" s="24" t="n">
        <v>8</v>
      </c>
      <c r="U999" s="25" t="n">
        <v>26</v>
      </c>
      <c r="V999" s="19" t="n">
        <f aca="false">IF(COUNT(N999:Q999)=0,"",MIN(N999:Q999))</f>
        <v>10.69</v>
      </c>
      <c r="W999" s="16" t="str">
        <f aca="false">IF(V999="","",INDEX($N$4:$Q$4,MATCH(V999,N999:Q999,0)))</f>
        <v>DIMEC</v>
      </c>
      <c r="X999" s="19" t="n">
        <f aca="false">IF(COUNT(N999:Q999)&lt;2,"",SMALL(N999:Q999,2))</f>
        <v>10.8775</v>
      </c>
      <c r="Y999" s="26" t="n">
        <f aca="false">IF(OR(V999="",M999=0),"",V999/M999-1)</f>
        <v>0.00564440263405452</v>
      </c>
      <c r="Z999" s="26" t="n">
        <f aca="false">IF(OR(V999="",L999=""),"",V999/(L999*E999)-1)</f>
        <v>0.00564440263405452</v>
      </c>
      <c r="AA999" s="16" t="str">
        <f aca="false">IF(V999="","SEM OFERTA",IF(OR(Y999&gt;Premissas!$B$11,Y999&lt;Premissas!$B$12),"VERIFICAR - UNIDADE/EMBALAGEM",IF(Y999&gt;Premissas!$B$6,"NÃO COMPRAR - REAJUSTE &gt;5%","COMPRAR")))</f>
        <v>COMPRAR</v>
      </c>
      <c r="AB999" s="18" t="n">
        <f aca="false">IF(W999="DIMEC",S999,IF(W999="MEDCENTRO",U999,""))</f>
        <v>305</v>
      </c>
      <c r="AC999" s="18" t="n">
        <f aca="false">IF(AA999&lt;&gt;"COMPRAR",0,IF(AB999="",I999,MIN(I999,AB999)))</f>
        <v>2</v>
      </c>
      <c r="AD999" s="19" t="n">
        <f aca="false">IF(AC999&gt;0,AC999*V999,0)</f>
        <v>21.38</v>
      </c>
      <c r="AE999" s="19" t="n">
        <f aca="false">IF(AC999&gt;0,(M999-V999)*AC999,0)</f>
        <v>-0.119999999999997</v>
      </c>
      <c r="AF999" s="16" t="str">
        <f aca="false">IF(AA999&lt;&gt;"COMPRAR","",IF(AB999="",IF(X999="","",IF(X999-V999&lt;0.01,"EMPATE TÉCNICO","")),IF(AB999&lt;I999,"ESTOQUE INSUFICIENTE",IF(X999="","",IF(X999-V999&lt;0.01,"EMPATE TÉCNICO","")))))</f>
        <v/>
      </c>
      <c r="AG999" s="16" t="s">
        <v>304</v>
      </c>
      <c r="AH999" s="16" t="s">
        <v>3165</v>
      </c>
    </row>
    <row r="1000" customFormat="false" ht="15" hidden="false" customHeight="false" outlineLevel="0" collapsed="false">
      <c r="A1000" s="16" t="s">
        <v>3197</v>
      </c>
      <c r="B1000" s="17" t="s">
        <v>3198</v>
      </c>
      <c r="C1000" s="16" t="s">
        <v>3199</v>
      </c>
      <c r="D1000" s="16" t="s">
        <v>143</v>
      </c>
      <c r="E1000" s="18" t="n">
        <v>1</v>
      </c>
      <c r="F1000" s="16" t="s">
        <v>41</v>
      </c>
      <c r="G1000" s="18" t="n">
        <v>1</v>
      </c>
      <c r="H1000" s="16" t="n">
        <v>0.6</v>
      </c>
      <c r="I1000" s="18" t="n">
        <v>1</v>
      </c>
      <c r="J1000" s="19" t="n">
        <v>49.25</v>
      </c>
      <c r="K1000" s="19" t="n">
        <v>49.25</v>
      </c>
      <c r="L1000" s="19" t="n">
        <v>49.25</v>
      </c>
      <c r="M1000" s="19" t="n">
        <f aca="false">IF(J1000&gt;0,J1000,K1000)*E1000</f>
        <v>49.25</v>
      </c>
      <c r="N1000" s="20"/>
      <c r="O1000" s="21" t="n">
        <f aca="false">IF(R1000="","",ROUND(R1000*(1-Premissas!$B$4),4))</f>
        <v>48.3455</v>
      </c>
      <c r="P1000" s="22"/>
      <c r="Q1000" s="22"/>
      <c r="R1000" s="23" t="n">
        <v>50.89</v>
      </c>
      <c r="S1000" s="24"/>
      <c r="T1000" s="24"/>
      <c r="U1000" s="25" t="n">
        <v>122</v>
      </c>
      <c r="V1000" s="19" t="n">
        <f aca="false">IF(COUNT(N1000:Q1000)=0,"",MIN(N1000:Q1000))</f>
        <v>48.3455</v>
      </c>
      <c r="W1000" s="16" t="str">
        <f aca="false">IF(V1000="","",INDEX($N$4:$Q$4,MATCH(V1000,N1000:Q1000,0)))</f>
        <v>MEDCENTRO</v>
      </c>
      <c r="X1000" s="19" t="str">
        <f aca="false">IF(COUNT(N1000:Q1000)&lt;2,"",SMALL(N1000:Q1000,2))</f>
        <v/>
      </c>
      <c r="Y1000" s="26" t="n">
        <f aca="false">IF(OR(V1000="",M1000=0),"",V1000/M1000-1)</f>
        <v>-0.0183654822335025</v>
      </c>
      <c r="Z1000" s="26" t="n">
        <f aca="false">IF(OR(V1000="",L1000=""),"",V1000/(L1000*E1000)-1)</f>
        <v>-0.0183654822335025</v>
      </c>
      <c r="AA1000" s="16" t="str">
        <f aca="false">IF(V1000="","SEM OFERTA",IF(OR(Y1000&gt;Premissas!$B$11,Y1000&lt;Premissas!$B$12),"VERIFICAR - UNIDADE/EMBALAGEM",IF(Y1000&gt;Premissas!$B$6,"NÃO COMPRAR - REAJUSTE &gt;5%","COMPRAR")))</f>
        <v>COMPRAR</v>
      </c>
      <c r="AB1000" s="18" t="n">
        <f aca="false">IF(W1000="DIMEC",S1000,IF(W1000="MEDCENTRO",U1000,""))</f>
        <v>122</v>
      </c>
      <c r="AC1000" s="18" t="n">
        <f aca="false">IF(AA1000&lt;&gt;"COMPRAR",0,IF(AB1000="",I1000,MIN(I1000,AB1000)))</f>
        <v>1</v>
      </c>
      <c r="AD1000" s="19" t="n">
        <f aca="false">IF(AC1000&gt;0,AC1000*V1000,0)</f>
        <v>48.3455</v>
      </c>
      <c r="AE1000" s="19" t="n">
        <f aca="false">IF(AC1000&gt;0,(M1000-V1000)*AC1000,0)</f>
        <v>0.904499999999999</v>
      </c>
      <c r="AF1000" s="16" t="str">
        <f aca="false">IF(AA1000&lt;&gt;"COMPRAR","",IF(AB1000="",IF(X1000="","",IF(X1000-V1000&lt;0.01,"EMPATE TÉCNICO","")),IF(AB1000&lt;I1000,"ESTOQUE INSUFICIENTE",IF(X1000="","",IF(X1000-V1000&lt;0.01,"EMPATE TÉCNICO","")))))</f>
        <v/>
      </c>
      <c r="AG1000" s="16" t="s">
        <v>139</v>
      </c>
      <c r="AH1000" s="16" t="s">
        <v>3165</v>
      </c>
    </row>
    <row r="1001" customFormat="false" ht="15" hidden="false" customHeight="false" outlineLevel="0" collapsed="false">
      <c r="A1001" s="16" t="s">
        <v>3200</v>
      </c>
      <c r="B1001" s="17" t="s">
        <v>3201</v>
      </c>
      <c r="C1001" s="16" t="s">
        <v>3202</v>
      </c>
      <c r="D1001" s="16" t="s">
        <v>2063</v>
      </c>
      <c r="E1001" s="18" t="n">
        <v>1</v>
      </c>
      <c r="F1001" s="16" t="s">
        <v>41</v>
      </c>
      <c r="G1001" s="18" t="n">
        <v>0</v>
      </c>
      <c r="H1001" s="16" t="n">
        <v>0.3</v>
      </c>
      <c r="I1001" s="18" t="n">
        <v>1</v>
      </c>
      <c r="J1001" s="19" t="n">
        <v>113.3</v>
      </c>
      <c r="K1001" s="19" t="n">
        <v>113.3</v>
      </c>
      <c r="L1001" s="19" t="n">
        <v>113.3</v>
      </c>
      <c r="M1001" s="19" t="n">
        <f aca="false">IF(J1001&gt;0,J1001,K1001)*E1001</f>
        <v>113.3</v>
      </c>
      <c r="N1001" s="20" t="n">
        <v>147.16</v>
      </c>
      <c r="O1001" s="21" t="n">
        <f aca="false">IF(R1001="","",ROUND(R1001*(1-Premissas!$B$4),4))</f>
        <v>128.858</v>
      </c>
      <c r="P1001" s="22"/>
      <c r="Q1001" s="22"/>
      <c r="R1001" s="23" t="n">
        <v>135.64</v>
      </c>
      <c r="S1001" s="24" t="n">
        <v>25</v>
      </c>
      <c r="T1001" s="24" t="n">
        <v>5</v>
      </c>
      <c r="U1001" s="25" t="n">
        <v>122</v>
      </c>
      <c r="V1001" s="19" t="n">
        <f aca="false">IF(COUNT(N1001:Q1001)=0,"",MIN(N1001:Q1001))</f>
        <v>128.858</v>
      </c>
      <c r="W1001" s="16" t="str">
        <f aca="false">IF(V1001="","",INDEX($N$4:$Q$4,MATCH(V1001,N1001:Q1001,0)))</f>
        <v>MEDCENTRO</v>
      </c>
      <c r="X1001" s="19" t="n">
        <f aca="false">IF(COUNT(N1001:Q1001)&lt;2,"",SMALL(N1001:Q1001,2))</f>
        <v>147.16</v>
      </c>
      <c r="Y1001" s="26" t="n">
        <f aca="false">IF(OR(V1001="",M1001=0),"",V1001/M1001-1)</f>
        <v>0.137316857899382</v>
      </c>
      <c r="Z1001" s="26" t="n">
        <f aca="false">IF(OR(V1001="",L1001=""),"",V1001/(L1001*E1001)-1)</f>
        <v>0.137316857899382</v>
      </c>
      <c r="AA1001" s="16" t="str">
        <f aca="false">IF(V1001="","SEM OFERTA",IF(OR(Y1001&gt;Premissas!$B$11,Y1001&lt;Premissas!$B$12),"VERIFICAR - UNIDADE/EMBALAGEM",IF(Y1001&gt;Premissas!$B$6,"NÃO COMPRAR - REAJUSTE &gt;5%","COMPRAR")))</f>
        <v>NÃO COMPRAR - REAJUSTE &gt;5%</v>
      </c>
      <c r="AB1001" s="18" t="n">
        <f aca="false">IF(W1001="DIMEC",S1001,IF(W1001="MEDCENTRO",U1001,""))</f>
        <v>122</v>
      </c>
      <c r="AC1001" s="18" t="n">
        <f aca="false">IF(AA1001&lt;&gt;"COMPRAR",0,IF(AB1001="",I1001,MIN(I1001,AB1001)))</f>
        <v>0</v>
      </c>
      <c r="AD1001" s="19" t="n">
        <f aca="false">IF(AC1001&gt;0,AC1001*V1001,0)</f>
        <v>0</v>
      </c>
      <c r="AE1001" s="19" t="n">
        <f aca="false">IF(AC1001&gt;0,(M1001-V1001)*AC1001,0)</f>
        <v>0</v>
      </c>
      <c r="AF1001" s="16" t="str">
        <f aca="false">IF(AA1001&lt;&gt;"COMPRAR","",IF(AB1001="",IF(X1001="","",IF(X1001-V1001&lt;0.01,"EMPATE TÉCNICO","")),IF(AB1001&lt;I1001,"ESTOQUE INSUFICIENTE",IF(X1001="","",IF(X1001-V1001&lt;0.01,"EMPATE TÉCNICO","")))))</f>
        <v/>
      </c>
      <c r="AG1001" s="16" t="s">
        <v>304</v>
      </c>
      <c r="AH1001" s="16" t="s">
        <v>3165</v>
      </c>
    </row>
    <row r="1002" customFormat="false" ht="15" hidden="false" customHeight="false" outlineLevel="0" collapsed="false">
      <c r="A1002" s="16" t="s">
        <v>3203</v>
      </c>
      <c r="B1002" s="17" t="s">
        <v>3204</v>
      </c>
      <c r="C1002" s="16" t="s">
        <v>3205</v>
      </c>
      <c r="D1002" s="16" t="s">
        <v>92</v>
      </c>
      <c r="E1002" s="18" t="n">
        <v>1</v>
      </c>
      <c r="F1002" s="16" t="s">
        <v>42</v>
      </c>
      <c r="G1002" s="18" t="n">
        <v>0</v>
      </c>
      <c r="H1002" s="16" t="n">
        <v>2.1</v>
      </c>
      <c r="I1002" s="18" t="n">
        <v>6</v>
      </c>
      <c r="J1002" s="19" t="n">
        <v>6.76</v>
      </c>
      <c r="K1002" s="19" t="n">
        <v>6.76</v>
      </c>
      <c r="L1002" s="19" t="n">
        <v>6.76</v>
      </c>
      <c r="M1002" s="19" t="n">
        <f aca="false">IF(J1002&gt;0,J1002,K1002)*E1002</f>
        <v>6.76</v>
      </c>
      <c r="N1002" s="20"/>
      <c r="O1002" s="21" t="n">
        <f aca="false">IF(R1002="","",ROUND(R1002*(1-Premissas!$B$4),4))</f>
        <v>7.2865</v>
      </c>
      <c r="P1002" s="22"/>
      <c r="Q1002" s="22"/>
      <c r="R1002" s="23" t="n">
        <v>7.67</v>
      </c>
      <c r="S1002" s="24"/>
      <c r="T1002" s="24"/>
      <c r="U1002" s="25" t="n">
        <v>135</v>
      </c>
      <c r="V1002" s="19" t="n">
        <f aca="false">IF(COUNT(N1002:Q1002)=0,"",MIN(N1002:Q1002))</f>
        <v>7.2865</v>
      </c>
      <c r="W1002" s="16" t="str">
        <f aca="false">IF(V1002="","",INDEX($N$4:$Q$4,MATCH(V1002,N1002:Q1002,0)))</f>
        <v>MEDCENTRO</v>
      </c>
      <c r="X1002" s="19" t="str">
        <f aca="false">IF(COUNT(N1002:Q1002)&lt;2,"",SMALL(N1002:Q1002,2))</f>
        <v/>
      </c>
      <c r="Y1002" s="26" t="n">
        <f aca="false">IF(OR(V1002="",M1002=0),"",V1002/M1002-1)</f>
        <v>0.0778846153846156</v>
      </c>
      <c r="Z1002" s="26" t="n">
        <f aca="false">IF(OR(V1002="",L1002=""),"",V1002/(L1002*E1002)-1)</f>
        <v>0.0778846153846156</v>
      </c>
      <c r="AA1002" s="16" t="str">
        <f aca="false">IF(V1002="","SEM OFERTA",IF(OR(Y1002&gt;Premissas!$B$11,Y1002&lt;Premissas!$B$12),"VERIFICAR - UNIDADE/EMBALAGEM",IF(Y1002&gt;Premissas!$B$6,"NÃO COMPRAR - REAJUSTE &gt;5%","COMPRAR")))</f>
        <v>NÃO COMPRAR - REAJUSTE &gt;5%</v>
      </c>
      <c r="AB1002" s="18" t="n">
        <f aca="false">IF(W1002="DIMEC",S1002,IF(W1002="MEDCENTRO",U1002,""))</f>
        <v>135</v>
      </c>
      <c r="AC1002" s="18" t="n">
        <f aca="false">IF(AA1002&lt;&gt;"COMPRAR",0,IF(AB1002="",I1002,MIN(I1002,AB1002)))</f>
        <v>0</v>
      </c>
      <c r="AD1002" s="19" t="n">
        <f aca="false">IF(AC1002&gt;0,AC1002*V1002,0)</f>
        <v>0</v>
      </c>
      <c r="AE1002" s="19" t="n">
        <f aca="false">IF(AC1002&gt;0,(M1002-V1002)*AC1002,0)</f>
        <v>0</v>
      </c>
      <c r="AF1002" s="16" t="str">
        <f aca="false">IF(AA1002&lt;&gt;"COMPRAR","",IF(AB1002="",IF(X1002="","",IF(X1002-V1002&lt;0.01,"EMPATE TÉCNICO","")),IF(AB1002&lt;I1002,"ESTOQUE INSUFICIENTE",IF(X1002="","",IF(X1002-V1002&lt;0.01,"EMPATE TÉCNICO","")))))</f>
        <v/>
      </c>
      <c r="AG1002" s="16" t="s">
        <v>93</v>
      </c>
      <c r="AH1002" s="16" t="s">
        <v>3165</v>
      </c>
    </row>
    <row r="1003" customFormat="false" ht="15" hidden="false" customHeight="false" outlineLevel="0" collapsed="false">
      <c r="A1003" s="16" t="s">
        <v>3206</v>
      </c>
      <c r="B1003" s="17" t="s">
        <v>3207</v>
      </c>
      <c r="C1003" s="16" t="s">
        <v>3208</v>
      </c>
      <c r="D1003" s="16" t="s">
        <v>292</v>
      </c>
      <c r="E1003" s="18" t="n">
        <v>1</v>
      </c>
      <c r="F1003" s="16" t="s">
        <v>42</v>
      </c>
      <c r="G1003" s="18" t="n">
        <v>1</v>
      </c>
      <c r="H1003" s="16" t="n">
        <v>0.5</v>
      </c>
      <c r="I1003" s="18" t="n">
        <v>2</v>
      </c>
      <c r="J1003" s="19" t="n">
        <v>8.99</v>
      </c>
      <c r="K1003" s="19" t="n">
        <v>8.99</v>
      </c>
      <c r="L1003" s="19" t="n">
        <v>8.99</v>
      </c>
      <c r="M1003" s="19" t="n">
        <f aca="false">IF(J1003&gt;0,J1003,K1003)*E1003</f>
        <v>8.99</v>
      </c>
      <c r="N1003" s="20" t="n">
        <v>6.66</v>
      </c>
      <c r="O1003" s="21" t="str">
        <f aca="false">IF(R1003="","",ROUND(R1003*(1-Premissas!$B$4),4))</f>
        <v/>
      </c>
      <c r="P1003" s="22"/>
      <c r="Q1003" s="22"/>
      <c r="R1003" s="23"/>
      <c r="S1003" s="24" t="n">
        <v>4899</v>
      </c>
      <c r="T1003" s="24" t="n">
        <v>24</v>
      </c>
      <c r="U1003" s="25"/>
      <c r="V1003" s="19" t="n">
        <f aca="false">IF(COUNT(N1003:Q1003)=0,"",MIN(N1003:Q1003))</f>
        <v>6.66</v>
      </c>
      <c r="W1003" s="16" t="str">
        <f aca="false">IF(V1003="","",INDEX($N$4:$Q$4,MATCH(V1003,N1003:Q1003,0)))</f>
        <v>DIMEC</v>
      </c>
      <c r="X1003" s="19" t="str">
        <f aca="false">IF(COUNT(N1003:Q1003)&lt;2,"",SMALL(N1003:Q1003,2))</f>
        <v/>
      </c>
      <c r="Y1003" s="26" t="n">
        <f aca="false">IF(OR(V1003="",M1003=0),"",V1003/M1003-1)</f>
        <v>-0.259176863181313</v>
      </c>
      <c r="Z1003" s="26" t="n">
        <f aca="false">IF(OR(V1003="",L1003=""),"",V1003/(L1003*E1003)-1)</f>
        <v>-0.259176863181313</v>
      </c>
      <c r="AA1003" s="16" t="str">
        <f aca="false">IF(V1003="","SEM OFERTA",IF(OR(Y1003&gt;Premissas!$B$11,Y1003&lt;Premissas!$B$12),"VERIFICAR - UNIDADE/EMBALAGEM",IF(Y1003&gt;Premissas!$B$6,"NÃO COMPRAR - REAJUSTE &gt;5%","COMPRAR")))</f>
        <v>COMPRAR</v>
      </c>
      <c r="AB1003" s="18" t="n">
        <f aca="false">IF(W1003="DIMEC",S1003,IF(W1003="MEDCENTRO",U1003,""))</f>
        <v>4899</v>
      </c>
      <c r="AC1003" s="18" t="n">
        <f aca="false">IF(AA1003&lt;&gt;"COMPRAR",0,IF(AB1003="",I1003,MIN(I1003,AB1003)))</f>
        <v>2</v>
      </c>
      <c r="AD1003" s="19" t="n">
        <f aca="false">IF(AC1003&gt;0,AC1003*V1003,0)</f>
        <v>13.32</v>
      </c>
      <c r="AE1003" s="19" t="n">
        <f aca="false">IF(AC1003&gt;0,(M1003-V1003)*AC1003,0)</f>
        <v>4.66</v>
      </c>
      <c r="AF1003" s="16" t="str">
        <f aca="false">IF(AA1003&lt;&gt;"COMPRAR","",IF(AB1003="",IF(X1003="","",IF(X1003-V1003&lt;0.01,"EMPATE TÉCNICO","")),IF(AB1003&lt;I1003,"ESTOQUE INSUFICIENTE",IF(X1003="","",IF(X1003-V1003&lt;0.01,"EMPATE TÉCNICO","")))))</f>
        <v/>
      </c>
      <c r="AG1003" s="16" t="s">
        <v>304</v>
      </c>
      <c r="AH1003" s="16" t="s">
        <v>3165</v>
      </c>
    </row>
    <row r="1004" customFormat="false" ht="15" hidden="false" customHeight="false" outlineLevel="0" collapsed="false">
      <c r="A1004" s="16" t="s">
        <v>3209</v>
      </c>
      <c r="B1004" s="17" t="s">
        <v>3210</v>
      </c>
      <c r="C1004" s="16" t="s">
        <v>3211</v>
      </c>
      <c r="D1004" s="16" t="s">
        <v>292</v>
      </c>
      <c r="E1004" s="18" t="n">
        <v>1</v>
      </c>
      <c r="F1004" s="16" t="s">
        <v>41</v>
      </c>
      <c r="G1004" s="18" t="n">
        <v>3</v>
      </c>
      <c r="H1004" s="16" t="n">
        <v>8.6</v>
      </c>
      <c r="I1004" s="18" t="n">
        <v>19</v>
      </c>
      <c r="J1004" s="19" t="n">
        <v>4.86</v>
      </c>
      <c r="K1004" s="19" t="n">
        <v>4.86</v>
      </c>
      <c r="L1004" s="19" t="n">
        <v>4.05</v>
      </c>
      <c r="M1004" s="19" t="n">
        <f aca="false">IF(J1004&gt;0,J1004,K1004)*E1004</f>
        <v>4.86</v>
      </c>
      <c r="N1004" s="20" t="n">
        <v>4.05</v>
      </c>
      <c r="O1004" s="21" t="str">
        <f aca="false">IF(R1004="","",ROUND(R1004*(1-Premissas!$B$4),4))</f>
        <v/>
      </c>
      <c r="P1004" s="22"/>
      <c r="Q1004" s="22"/>
      <c r="R1004" s="23"/>
      <c r="S1004" s="24" t="n">
        <v>14748</v>
      </c>
      <c r="T1004" s="24" t="n">
        <v>60</v>
      </c>
      <c r="U1004" s="25"/>
      <c r="V1004" s="19" t="n">
        <f aca="false">IF(COUNT(N1004:Q1004)=0,"",MIN(N1004:Q1004))</f>
        <v>4.05</v>
      </c>
      <c r="W1004" s="16" t="str">
        <f aca="false">IF(V1004="","",INDEX($N$4:$Q$4,MATCH(V1004,N1004:Q1004,0)))</f>
        <v>DIMEC</v>
      </c>
      <c r="X1004" s="19" t="str">
        <f aca="false">IF(COUNT(N1004:Q1004)&lt;2,"",SMALL(N1004:Q1004,2))</f>
        <v/>
      </c>
      <c r="Y1004" s="26" t="n">
        <f aca="false">IF(OR(V1004="",M1004=0),"",V1004/M1004-1)</f>
        <v>-0.166666666666667</v>
      </c>
      <c r="Z1004" s="26" t="n">
        <f aca="false">IF(OR(V1004="",L1004=""),"",V1004/(L1004*E1004)-1)</f>
        <v>0</v>
      </c>
      <c r="AA1004" s="16" t="str">
        <f aca="false">IF(V1004="","SEM OFERTA",IF(OR(Y1004&gt;Premissas!$B$11,Y1004&lt;Premissas!$B$12),"VERIFICAR - UNIDADE/EMBALAGEM",IF(Y1004&gt;Premissas!$B$6,"NÃO COMPRAR - REAJUSTE &gt;5%","COMPRAR")))</f>
        <v>COMPRAR</v>
      </c>
      <c r="AB1004" s="18" t="n">
        <f aca="false">IF(W1004="DIMEC",S1004,IF(W1004="MEDCENTRO",U1004,""))</f>
        <v>14748</v>
      </c>
      <c r="AC1004" s="18" t="n">
        <f aca="false">IF(AA1004&lt;&gt;"COMPRAR",0,IF(AB1004="",I1004,MIN(I1004,AB1004)))</f>
        <v>19</v>
      </c>
      <c r="AD1004" s="19" t="n">
        <f aca="false">IF(AC1004&gt;0,AC1004*V1004,0)</f>
        <v>76.95</v>
      </c>
      <c r="AE1004" s="19" t="n">
        <f aca="false">IF(AC1004&gt;0,(M1004-V1004)*AC1004,0)</f>
        <v>15.39</v>
      </c>
      <c r="AF1004" s="16" t="str">
        <f aca="false">IF(AA1004&lt;&gt;"COMPRAR","",IF(AB1004="",IF(X1004="","",IF(X1004-V1004&lt;0.01,"EMPATE TÉCNICO","")),IF(AB1004&lt;I1004,"ESTOQUE INSUFICIENTE",IF(X1004="","",IF(X1004-V1004&lt;0.01,"EMPATE TÉCNICO","")))))</f>
        <v/>
      </c>
      <c r="AG1004" s="16" t="s">
        <v>304</v>
      </c>
      <c r="AH1004" s="16" t="s">
        <v>3165</v>
      </c>
    </row>
    <row r="1005" customFormat="false" ht="15" hidden="false" customHeight="false" outlineLevel="0" collapsed="false">
      <c r="A1005" s="16" t="s">
        <v>3212</v>
      </c>
      <c r="B1005" s="17" t="s">
        <v>3213</v>
      </c>
      <c r="C1005" s="16" t="s">
        <v>3214</v>
      </c>
      <c r="D1005" s="16" t="s">
        <v>380</v>
      </c>
      <c r="E1005" s="18" t="n">
        <v>1</v>
      </c>
      <c r="F1005" s="16" t="s">
        <v>43</v>
      </c>
      <c r="G1005" s="18" t="n">
        <v>0</v>
      </c>
      <c r="H1005" s="16" t="n">
        <v>45</v>
      </c>
      <c r="I1005" s="18" t="n">
        <v>116</v>
      </c>
      <c r="J1005" s="19" t="n">
        <v>0.54</v>
      </c>
      <c r="K1005" s="19" t="n">
        <v>0.54</v>
      </c>
      <c r="L1005" s="19" t="n">
        <v>0.54</v>
      </c>
      <c r="M1005" s="19" t="n">
        <f aca="false">IF(J1005&gt;0,J1005,K1005)*E1005</f>
        <v>0.54</v>
      </c>
      <c r="N1005" s="20" t="n">
        <v>0.6</v>
      </c>
      <c r="O1005" s="21" t="n">
        <f aca="false">IF(R1005="","",ROUND(R1005*(1-Premissas!$B$4),4))</f>
        <v>0.5985</v>
      </c>
      <c r="P1005" s="22"/>
      <c r="Q1005" s="22"/>
      <c r="R1005" s="23" t="n">
        <v>0.63</v>
      </c>
      <c r="S1005" s="24" t="n">
        <v>38612</v>
      </c>
      <c r="T1005" s="24" t="n">
        <v>500</v>
      </c>
      <c r="U1005" s="25" t="n">
        <v>28800</v>
      </c>
      <c r="V1005" s="19" t="n">
        <f aca="false">IF(COUNT(N1005:Q1005)=0,"",MIN(N1005:Q1005))</f>
        <v>0.5985</v>
      </c>
      <c r="W1005" s="16" t="str">
        <f aca="false">IF(V1005="","",INDEX($N$4:$Q$4,MATCH(V1005,N1005:Q1005,0)))</f>
        <v>MEDCENTRO</v>
      </c>
      <c r="X1005" s="19" t="n">
        <f aca="false">IF(COUNT(N1005:Q1005)&lt;2,"",SMALL(N1005:Q1005,2))</f>
        <v>0.6</v>
      </c>
      <c r="Y1005" s="26" t="n">
        <f aca="false">IF(OR(V1005="",M1005=0),"",V1005/M1005-1)</f>
        <v>0.108333333333333</v>
      </c>
      <c r="Z1005" s="26" t="n">
        <f aca="false">IF(OR(V1005="",L1005=""),"",V1005/(L1005*E1005)-1)</f>
        <v>0.108333333333333</v>
      </c>
      <c r="AA1005" s="16" t="str">
        <f aca="false">IF(V1005="","SEM OFERTA",IF(OR(Y1005&gt;Premissas!$B$11,Y1005&lt;Premissas!$B$12),"VERIFICAR - UNIDADE/EMBALAGEM",IF(Y1005&gt;Premissas!$B$6,"NÃO COMPRAR - REAJUSTE &gt;5%","COMPRAR")))</f>
        <v>NÃO COMPRAR - REAJUSTE &gt;5%</v>
      </c>
      <c r="AB1005" s="18" t="n">
        <f aca="false">IF(W1005="DIMEC",S1005,IF(W1005="MEDCENTRO",U1005,""))</f>
        <v>28800</v>
      </c>
      <c r="AC1005" s="18" t="n">
        <f aca="false">IF(AA1005&lt;&gt;"COMPRAR",0,IF(AB1005="",I1005,MIN(I1005,AB1005)))</f>
        <v>0</v>
      </c>
      <c r="AD1005" s="19" t="n">
        <f aca="false">IF(AC1005&gt;0,AC1005*V1005,0)</f>
        <v>0</v>
      </c>
      <c r="AE1005" s="19" t="n">
        <f aca="false">IF(AC1005&gt;0,(M1005-V1005)*AC1005,0)</f>
        <v>0</v>
      </c>
      <c r="AF1005" s="16" t="str">
        <f aca="false">IF(AA1005&lt;&gt;"COMPRAR","",IF(AB1005="",IF(X1005="","",IF(X1005-V1005&lt;0.01,"EMPATE TÉCNICO","")),IF(AB1005&lt;I1005,"ESTOQUE INSUFICIENTE",IF(X1005="","",IF(X1005-V1005&lt;0.01,"EMPATE TÉCNICO","")))))</f>
        <v/>
      </c>
      <c r="AG1005" s="16" t="s">
        <v>298</v>
      </c>
      <c r="AH1005" s="16" t="s">
        <v>3165</v>
      </c>
    </row>
    <row r="1006" customFormat="false" ht="15" hidden="false" customHeight="false" outlineLevel="0" collapsed="false">
      <c r="A1006" s="16" t="s">
        <v>3215</v>
      </c>
      <c r="B1006" s="17" t="s">
        <v>3216</v>
      </c>
      <c r="C1006" s="16" t="s">
        <v>3217</v>
      </c>
      <c r="D1006" s="16" t="s">
        <v>380</v>
      </c>
      <c r="E1006" s="18" t="n">
        <v>1</v>
      </c>
      <c r="F1006" s="16" t="s">
        <v>41</v>
      </c>
      <c r="G1006" s="18" t="n">
        <v>277</v>
      </c>
      <c r="H1006" s="16" t="n">
        <v>218.7</v>
      </c>
      <c r="I1006" s="18" t="n">
        <v>285</v>
      </c>
      <c r="J1006" s="19" t="n">
        <v>0.47</v>
      </c>
      <c r="K1006" s="19" t="n">
        <v>0.47</v>
      </c>
      <c r="L1006" s="19" t="n">
        <v>0.47</v>
      </c>
      <c r="M1006" s="19" t="n">
        <f aca="false">IF(J1006&gt;0,J1006,K1006)*E1006</f>
        <v>0.47</v>
      </c>
      <c r="N1006" s="20" t="n">
        <v>0.5</v>
      </c>
      <c r="O1006" s="21" t="str">
        <f aca="false">IF(R1006="","",ROUND(R1006*(1-Premissas!$B$4),4))</f>
        <v/>
      </c>
      <c r="P1006" s="22"/>
      <c r="Q1006" s="22"/>
      <c r="R1006" s="23"/>
      <c r="S1006" s="24" t="n">
        <v>106600</v>
      </c>
      <c r="T1006" s="24" t="n">
        <v>100</v>
      </c>
      <c r="U1006" s="25"/>
      <c r="V1006" s="19" t="n">
        <f aca="false">IF(COUNT(N1006:Q1006)=0,"",MIN(N1006:Q1006))</f>
        <v>0.5</v>
      </c>
      <c r="W1006" s="16" t="str">
        <f aca="false">IF(V1006="","",INDEX($N$4:$Q$4,MATCH(V1006,N1006:Q1006,0)))</f>
        <v>DIMEC</v>
      </c>
      <c r="X1006" s="19" t="str">
        <f aca="false">IF(COUNT(N1006:Q1006)&lt;2,"",SMALL(N1006:Q1006,2))</f>
        <v/>
      </c>
      <c r="Y1006" s="26" t="n">
        <f aca="false">IF(OR(V1006="",M1006=0),"",V1006/M1006-1)</f>
        <v>0.0638297872340425</v>
      </c>
      <c r="Z1006" s="26" t="n">
        <f aca="false">IF(OR(V1006="",L1006=""),"",V1006/(L1006*E1006)-1)</f>
        <v>0.0638297872340425</v>
      </c>
      <c r="AA1006" s="16" t="str">
        <f aca="false">IF(V1006="","SEM OFERTA",IF(OR(Y1006&gt;Premissas!$B$11,Y1006&lt;Premissas!$B$12),"VERIFICAR - UNIDADE/EMBALAGEM",IF(Y1006&gt;Premissas!$B$6,"NÃO COMPRAR - REAJUSTE &gt;5%","COMPRAR")))</f>
        <v>NÃO COMPRAR - REAJUSTE &gt;5%</v>
      </c>
      <c r="AB1006" s="18" t="n">
        <f aca="false">IF(W1006="DIMEC",S1006,IF(W1006="MEDCENTRO",U1006,""))</f>
        <v>106600</v>
      </c>
      <c r="AC1006" s="18" t="n">
        <f aca="false">IF(AA1006&lt;&gt;"COMPRAR",0,IF(AB1006="",I1006,MIN(I1006,AB1006)))</f>
        <v>0</v>
      </c>
      <c r="AD1006" s="19" t="n">
        <f aca="false">IF(AC1006&gt;0,AC1006*V1006,0)</f>
        <v>0</v>
      </c>
      <c r="AE1006" s="19" t="n">
        <f aca="false">IF(AC1006&gt;0,(M1006-V1006)*AC1006,0)</f>
        <v>0</v>
      </c>
      <c r="AF1006" s="16" t="str">
        <f aca="false">IF(AA1006&lt;&gt;"COMPRAR","",IF(AB1006="",IF(X1006="","",IF(X1006-V1006&lt;0.01,"EMPATE TÉCNICO","")),IF(AB1006&lt;I1006,"ESTOQUE INSUFICIENTE",IF(X1006="","",IF(X1006-V1006&lt;0.01,"EMPATE TÉCNICO","")))))</f>
        <v/>
      </c>
      <c r="AG1006" s="16" t="s">
        <v>304</v>
      </c>
      <c r="AH1006" s="16" t="s">
        <v>3165</v>
      </c>
    </row>
    <row r="1007" customFormat="false" ht="15" hidden="false" customHeight="false" outlineLevel="0" collapsed="false">
      <c r="A1007" s="16" t="s">
        <v>3218</v>
      </c>
      <c r="B1007" s="17" t="s">
        <v>3219</v>
      </c>
      <c r="C1007" s="16" t="s">
        <v>3220</v>
      </c>
      <c r="D1007" s="16" t="s">
        <v>380</v>
      </c>
      <c r="E1007" s="18" t="n">
        <v>1</v>
      </c>
      <c r="F1007" s="16" t="s">
        <v>41</v>
      </c>
      <c r="G1007" s="18" t="n">
        <v>45</v>
      </c>
      <c r="H1007" s="16" t="n">
        <v>346.2</v>
      </c>
      <c r="I1007" s="18" t="n">
        <v>844</v>
      </c>
      <c r="J1007" s="19" t="n">
        <v>0.58</v>
      </c>
      <c r="K1007" s="19" t="n">
        <v>0.58</v>
      </c>
      <c r="L1007" s="19" t="n">
        <v>0.58</v>
      </c>
      <c r="M1007" s="19" t="n">
        <f aca="false">IF(J1007&gt;0,J1007,K1007)*E1007</f>
        <v>0.58</v>
      </c>
      <c r="N1007" s="20" t="n">
        <v>0.58</v>
      </c>
      <c r="O1007" s="21" t="str">
        <f aca="false">IF(R1007="","",ROUND(R1007*(1-Premissas!$B$4),4))</f>
        <v/>
      </c>
      <c r="P1007" s="22"/>
      <c r="Q1007" s="22"/>
      <c r="R1007" s="23"/>
      <c r="S1007" s="24" t="n">
        <v>156885</v>
      </c>
      <c r="T1007" s="24" t="n">
        <v>840</v>
      </c>
      <c r="U1007" s="25"/>
      <c r="V1007" s="19" t="n">
        <f aca="false">IF(COUNT(N1007:Q1007)=0,"",MIN(N1007:Q1007))</f>
        <v>0.58</v>
      </c>
      <c r="W1007" s="16" t="str">
        <f aca="false">IF(V1007="","",INDEX($N$4:$Q$4,MATCH(V1007,N1007:Q1007,0)))</f>
        <v>DIMEC</v>
      </c>
      <c r="X1007" s="19" t="str">
        <f aca="false">IF(COUNT(N1007:Q1007)&lt;2,"",SMALL(N1007:Q1007,2))</f>
        <v/>
      </c>
      <c r="Y1007" s="26" t="n">
        <f aca="false">IF(OR(V1007="",M1007=0),"",V1007/M1007-1)</f>
        <v>0</v>
      </c>
      <c r="Z1007" s="26" t="n">
        <f aca="false">IF(OR(V1007="",L1007=""),"",V1007/(L1007*E1007)-1)</f>
        <v>0</v>
      </c>
      <c r="AA1007" s="16" t="str">
        <f aca="false">IF(V1007="","SEM OFERTA",IF(OR(Y1007&gt;Premissas!$B$11,Y1007&lt;Premissas!$B$12),"VERIFICAR - UNIDADE/EMBALAGEM",IF(Y1007&gt;Premissas!$B$6,"NÃO COMPRAR - REAJUSTE &gt;5%","COMPRAR")))</f>
        <v>COMPRAR</v>
      </c>
      <c r="AB1007" s="18" t="n">
        <f aca="false">IF(W1007="DIMEC",S1007,IF(W1007="MEDCENTRO",U1007,""))</f>
        <v>156885</v>
      </c>
      <c r="AC1007" s="18" t="n">
        <f aca="false">IF(AA1007&lt;&gt;"COMPRAR",0,IF(AB1007="",I1007,MIN(I1007,AB1007)))</f>
        <v>844</v>
      </c>
      <c r="AD1007" s="19" t="n">
        <f aca="false">IF(AC1007&gt;0,AC1007*V1007,0)</f>
        <v>489.52</v>
      </c>
      <c r="AE1007" s="19" t="n">
        <f aca="false">IF(AC1007&gt;0,(M1007-V1007)*AC1007,0)</f>
        <v>0</v>
      </c>
      <c r="AF1007" s="16" t="str">
        <f aca="false">IF(AA1007&lt;&gt;"COMPRAR","",IF(AB1007="",IF(X1007="","",IF(X1007-V1007&lt;0.01,"EMPATE TÉCNICO","")),IF(AB1007&lt;I1007,"ESTOQUE INSUFICIENTE",IF(X1007="","",IF(X1007-V1007&lt;0.01,"EMPATE TÉCNICO","")))))</f>
        <v/>
      </c>
      <c r="AG1007" s="16" t="s">
        <v>298</v>
      </c>
      <c r="AH1007" s="16" t="s">
        <v>3165</v>
      </c>
    </row>
    <row r="1008" customFormat="false" ht="15" hidden="false" customHeight="false" outlineLevel="0" collapsed="false">
      <c r="A1008" s="16" t="s">
        <v>3221</v>
      </c>
      <c r="B1008" s="17" t="s">
        <v>3222</v>
      </c>
      <c r="C1008" s="16" t="s">
        <v>3223</v>
      </c>
      <c r="D1008" s="16"/>
      <c r="E1008" s="18" t="n">
        <v>1</v>
      </c>
      <c r="F1008" s="16" t="s">
        <v>42</v>
      </c>
      <c r="G1008" s="18" t="n">
        <v>1</v>
      </c>
      <c r="H1008" s="16" t="n">
        <v>0.5</v>
      </c>
      <c r="I1008" s="18" t="n">
        <v>1</v>
      </c>
      <c r="J1008" s="19" t="n">
        <v>17.91</v>
      </c>
      <c r="K1008" s="19" t="n">
        <v>17.91</v>
      </c>
      <c r="L1008" s="19" t="n">
        <v>17.91</v>
      </c>
      <c r="M1008" s="19" t="n">
        <f aca="false">IF(J1008&gt;0,J1008,K1008)*E1008</f>
        <v>17.91</v>
      </c>
      <c r="N1008" s="20" t="n">
        <v>20.2</v>
      </c>
      <c r="O1008" s="21" t="n">
        <f aca="false">IF(R1008="","",ROUND(R1008*(1-Premissas!$B$4),4))</f>
        <v>20.0355</v>
      </c>
      <c r="P1008" s="22"/>
      <c r="Q1008" s="22"/>
      <c r="R1008" s="23" t="n">
        <v>21.09</v>
      </c>
      <c r="S1008" s="24" t="n">
        <v>41</v>
      </c>
      <c r="T1008" s="24" t="n">
        <v>24</v>
      </c>
      <c r="U1008" s="25" t="n">
        <v>15</v>
      </c>
      <c r="V1008" s="19" t="n">
        <f aca="false">IF(COUNT(N1008:Q1008)=0,"",MIN(N1008:Q1008))</f>
        <v>20.0355</v>
      </c>
      <c r="W1008" s="16" t="str">
        <f aca="false">IF(V1008="","",INDEX($N$4:$Q$4,MATCH(V1008,N1008:Q1008,0)))</f>
        <v>MEDCENTRO</v>
      </c>
      <c r="X1008" s="19" t="n">
        <f aca="false">IF(COUNT(N1008:Q1008)&lt;2,"",SMALL(N1008:Q1008,2))</f>
        <v>20.2</v>
      </c>
      <c r="Y1008" s="26" t="n">
        <f aca="false">IF(OR(V1008="",M1008=0),"",V1008/M1008-1)</f>
        <v>0.118676716917923</v>
      </c>
      <c r="Z1008" s="26" t="n">
        <f aca="false">IF(OR(V1008="",L1008=""),"",V1008/(L1008*E1008)-1)</f>
        <v>0.118676716917923</v>
      </c>
      <c r="AA1008" s="16" t="str">
        <f aca="false">IF(V1008="","SEM OFERTA",IF(OR(Y1008&gt;Premissas!$B$11,Y1008&lt;Premissas!$B$12),"VERIFICAR - UNIDADE/EMBALAGEM",IF(Y1008&gt;Premissas!$B$6,"NÃO COMPRAR - REAJUSTE &gt;5%","COMPRAR")))</f>
        <v>NÃO COMPRAR - REAJUSTE &gt;5%</v>
      </c>
      <c r="AB1008" s="18" t="n">
        <f aca="false">IF(W1008="DIMEC",S1008,IF(W1008="MEDCENTRO",U1008,""))</f>
        <v>15</v>
      </c>
      <c r="AC1008" s="18" t="n">
        <f aca="false">IF(AA1008&lt;&gt;"COMPRAR",0,IF(AB1008="",I1008,MIN(I1008,AB1008)))</f>
        <v>0</v>
      </c>
      <c r="AD1008" s="19" t="n">
        <f aca="false">IF(AC1008&gt;0,AC1008*V1008,0)</f>
        <v>0</v>
      </c>
      <c r="AE1008" s="19" t="n">
        <f aca="false">IF(AC1008&gt;0,(M1008-V1008)*AC1008,0)</f>
        <v>0</v>
      </c>
      <c r="AF1008" s="16" t="str">
        <f aca="false">IF(AA1008&lt;&gt;"COMPRAR","",IF(AB1008="",IF(X1008="","",IF(X1008-V1008&lt;0.01,"EMPATE TÉCNICO","")),IF(AB1008&lt;I1008,"ESTOQUE INSUFICIENTE",IF(X1008="","",IF(X1008-V1008&lt;0.01,"EMPATE TÉCNICO","")))))</f>
        <v/>
      </c>
      <c r="AG1008" s="16" t="s">
        <v>328</v>
      </c>
      <c r="AH1008" s="16" t="s">
        <v>3165</v>
      </c>
    </row>
    <row r="1009" customFormat="false" ht="15" hidden="false" customHeight="false" outlineLevel="0" collapsed="false">
      <c r="A1009" s="16" t="s">
        <v>3224</v>
      </c>
      <c r="B1009" s="17" t="s">
        <v>3225</v>
      </c>
      <c r="C1009" s="16" t="s">
        <v>3226</v>
      </c>
      <c r="D1009" s="16"/>
      <c r="E1009" s="18" t="n">
        <v>1</v>
      </c>
      <c r="F1009" s="16" t="s">
        <v>43</v>
      </c>
      <c r="G1009" s="18" t="n">
        <v>0</v>
      </c>
      <c r="H1009" s="16" t="n">
        <v>0.2</v>
      </c>
      <c r="I1009" s="18" t="n">
        <v>1</v>
      </c>
      <c r="J1009" s="19" t="n">
        <v>16.51</v>
      </c>
      <c r="K1009" s="19" t="n">
        <v>16.51</v>
      </c>
      <c r="L1009" s="19" t="n">
        <v>16.51</v>
      </c>
      <c r="M1009" s="19" t="n">
        <f aca="false">IF(J1009&gt;0,J1009,K1009)*E1009</f>
        <v>16.51</v>
      </c>
      <c r="N1009" s="20" t="n">
        <v>18.18</v>
      </c>
      <c r="O1009" s="21" t="n">
        <f aca="false">IF(R1009="","",ROUND(R1009*(1-Premissas!$B$4),4))</f>
        <v>18.468</v>
      </c>
      <c r="P1009" s="22"/>
      <c r="Q1009" s="22"/>
      <c r="R1009" s="23" t="n">
        <v>19.44</v>
      </c>
      <c r="S1009" s="24" t="n">
        <v>128</v>
      </c>
      <c r="T1009" s="24" t="n">
        <v>24</v>
      </c>
      <c r="U1009" s="25" t="n">
        <v>6</v>
      </c>
      <c r="V1009" s="19" t="n">
        <f aca="false">IF(COUNT(N1009:Q1009)=0,"",MIN(N1009:Q1009))</f>
        <v>18.18</v>
      </c>
      <c r="W1009" s="16" t="str">
        <f aca="false">IF(V1009="","",INDEX($N$4:$Q$4,MATCH(V1009,N1009:Q1009,0)))</f>
        <v>DIMEC</v>
      </c>
      <c r="X1009" s="19" t="n">
        <f aca="false">IF(COUNT(N1009:Q1009)&lt;2,"",SMALL(N1009:Q1009,2))</f>
        <v>18.468</v>
      </c>
      <c r="Y1009" s="26" t="n">
        <f aca="false">IF(OR(V1009="",M1009=0),"",V1009/M1009-1)</f>
        <v>0.101150817686251</v>
      </c>
      <c r="Z1009" s="26" t="n">
        <f aca="false">IF(OR(V1009="",L1009=""),"",V1009/(L1009*E1009)-1)</f>
        <v>0.101150817686251</v>
      </c>
      <c r="AA1009" s="16" t="str">
        <f aca="false">IF(V1009="","SEM OFERTA",IF(OR(Y1009&gt;Premissas!$B$11,Y1009&lt;Premissas!$B$12),"VERIFICAR - UNIDADE/EMBALAGEM",IF(Y1009&gt;Premissas!$B$6,"NÃO COMPRAR - REAJUSTE &gt;5%","COMPRAR")))</f>
        <v>NÃO COMPRAR - REAJUSTE &gt;5%</v>
      </c>
      <c r="AB1009" s="18" t="n">
        <f aca="false">IF(W1009="DIMEC",S1009,IF(W1009="MEDCENTRO",U1009,""))</f>
        <v>128</v>
      </c>
      <c r="AC1009" s="18" t="n">
        <f aca="false">IF(AA1009&lt;&gt;"COMPRAR",0,IF(AB1009="",I1009,MIN(I1009,AB1009)))</f>
        <v>0</v>
      </c>
      <c r="AD1009" s="19" t="n">
        <f aca="false">IF(AC1009&gt;0,AC1009*V1009,0)</f>
        <v>0</v>
      </c>
      <c r="AE1009" s="19" t="n">
        <f aca="false">IF(AC1009&gt;0,(M1009-V1009)*AC1009,0)</f>
        <v>0</v>
      </c>
      <c r="AF1009" s="16" t="str">
        <f aca="false">IF(AA1009&lt;&gt;"COMPRAR","",IF(AB1009="",IF(X1009="","",IF(X1009-V1009&lt;0.01,"EMPATE TÉCNICO","")),IF(AB1009&lt;I1009,"ESTOQUE INSUFICIENTE",IF(X1009="","",IF(X1009-V1009&lt;0.01,"EMPATE TÉCNICO","")))))</f>
        <v/>
      </c>
      <c r="AG1009" s="16" t="s">
        <v>304</v>
      </c>
      <c r="AH1009" s="16" t="s">
        <v>3165</v>
      </c>
    </row>
    <row r="1010" customFormat="false" ht="15" hidden="false" customHeight="false" outlineLevel="0" collapsed="false">
      <c r="A1010" s="16" t="s">
        <v>3227</v>
      </c>
      <c r="B1010" s="17" t="s">
        <v>3228</v>
      </c>
      <c r="C1010" s="16" t="s">
        <v>3229</v>
      </c>
      <c r="D1010" s="16"/>
      <c r="E1010" s="18" t="n">
        <v>1</v>
      </c>
      <c r="F1010" s="16" t="s">
        <v>43</v>
      </c>
      <c r="G1010" s="18" t="n">
        <v>0</v>
      </c>
      <c r="H1010" s="16" t="n">
        <v>0</v>
      </c>
      <c r="I1010" s="18" t="n">
        <v>1</v>
      </c>
      <c r="J1010" s="19" t="n">
        <v>19.95</v>
      </c>
      <c r="K1010" s="19" t="n">
        <v>19.95</v>
      </c>
      <c r="L1010" s="19" t="n">
        <v>19.95</v>
      </c>
      <c r="M1010" s="19" t="n">
        <f aca="false">IF(J1010&gt;0,J1010,K1010)*E1010</f>
        <v>19.95</v>
      </c>
      <c r="N1010" s="20"/>
      <c r="O1010" s="21" t="n">
        <f aca="false">IF(R1010="","",ROUND(R1010*(1-Premissas!$B$4),4))</f>
        <v>21.5175</v>
      </c>
      <c r="P1010" s="22"/>
      <c r="Q1010" s="22"/>
      <c r="R1010" s="23" t="n">
        <v>22.65</v>
      </c>
      <c r="S1010" s="24"/>
      <c r="T1010" s="24"/>
      <c r="U1010" s="25" t="n">
        <v>158</v>
      </c>
      <c r="V1010" s="19" t="n">
        <f aca="false">IF(COUNT(N1010:Q1010)=0,"",MIN(N1010:Q1010))</f>
        <v>21.5175</v>
      </c>
      <c r="W1010" s="16" t="str">
        <f aca="false">IF(V1010="","",INDEX($N$4:$Q$4,MATCH(V1010,N1010:Q1010,0)))</f>
        <v>MEDCENTRO</v>
      </c>
      <c r="X1010" s="19" t="str">
        <f aca="false">IF(COUNT(N1010:Q1010)&lt;2,"",SMALL(N1010:Q1010,2))</f>
        <v/>
      </c>
      <c r="Y1010" s="26" t="n">
        <f aca="false">IF(OR(V1010="",M1010=0),"",V1010/M1010-1)</f>
        <v>0.0785714285714285</v>
      </c>
      <c r="Z1010" s="26" t="n">
        <f aca="false">IF(OR(V1010="",L1010=""),"",V1010/(L1010*E1010)-1)</f>
        <v>0.0785714285714285</v>
      </c>
      <c r="AA1010" s="16" t="str">
        <f aca="false">IF(V1010="","SEM OFERTA",IF(OR(Y1010&gt;Premissas!$B$11,Y1010&lt;Premissas!$B$12),"VERIFICAR - UNIDADE/EMBALAGEM",IF(Y1010&gt;Premissas!$B$6,"NÃO COMPRAR - REAJUSTE &gt;5%","COMPRAR")))</f>
        <v>NÃO COMPRAR - REAJUSTE &gt;5%</v>
      </c>
      <c r="AB1010" s="18" t="n">
        <f aca="false">IF(W1010="DIMEC",S1010,IF(W1010="MEDCENTRO",U1010,""))</f>
        <v>158</v>
      </c>
      <c r="AC1010" s="18" t="n">
        <f aca="false">IF(AA1010&lt;&gt;"COMPRAR",0,IF(AB1010="",I1010,MIN(I1010,AB1010)))</f>
        <v>0</v>
      </c>
      <c r="AD1010" s="19" t="n">
        <f aca="false">IF(AC1010&gt;0,AC1010*V1010,0)</f>
        <v>0</v>
      </c>
      <c r="AE1010" s="19" t="n">
        <f aca="false">IF(AC1010&gt;0,(M1010-V1010)*AC1010,0)</f>
        <v>0</v>
      </c>
      <c r="AF1010" s="16" t="str">
        <f aca="false">IF(AA1010&lt;&gt;"COMPRAR","",IF(AB1010="",IF(X1010="","",IF(X1010-V1010&lt;0.01,"EMPATE TÉCNICO","")),IF(AB1010&lt;I1010,"ESTOQUE INSUFICIENTE",IF(X1010="","",IF(X1010-V1010&lt;0.01,"EMPATE TÉCNICO","")))))</f>
        <v/>
      </c>
      <c r="AG1010" s="16" t="s">
        <v>3230</v>
      </c>
      <c r="AH1010" s="16" t="s">
        <v>3165</v>
      </c>
    </row>
    <row r="1011" customFormat="false" ht="15" hidden="false" customHeight="false" outlineLevel="0" collapsed="false">
      <c r="A1011" s="16" t="s">
        <v>3231</v>
      </c>
      <c r="B1011" s="17" t="s">
        <v>3232</v>
      </c>
      <c r="C1011" s="16" t="s">
        <v>3233</v>
      </c>
      <c r="D1011" s="16"/>
      <c r="E1011" s="18" t="n">
        <v>1</v>
      </c>
      <c r="F1011" s="16" t="s">
        <v>43</v>
      </c>
      <c r="G1011" s="18" t="n">
        <v>1</v>
      </c>
      <c r="H1011" s="16" t="n">
        <v>0.5</v>
      </c>
      <c r="I1011" s="18" t="n">
        <v>1</v>
      </c>
      <c r="J1011" s="19" t="n">
        <v>16.4</v>
      </c>
      <c r="K1011" s="19" t="n">
        <v>16.4</v>
      </c>
      <c r="L1011" s="19" t="n">
        <v>16.4</v>
      </c>
      <c r="M1011" s="19" t="n">
        <f aca="false">IF(J1011&gt;0,J1011,K1011)*E1011</f>
        <v>16.4</v>
      </c>
      <c r="N1011" s="20" t="n">
        <v>16.4</v>
      </c>
      <c r="O1011" s="21" t="n">
        <f aca="false">IF(R1011="","",ROUND(R1011*(1-Premissas!$B$4),4))</f>
        <v>19.437</v>
      </c>
      <c r="P1011" s="22"/>
      <c r="Q1011" s="22"/>
      <c r="R1011" s="23" t="n">
        <v>20.46</v>
      </c>
      <c r="S1011" s="24" t="n">
        <v>144</v>
      </c>
      <c r="T1011" s="24" t="n">
        <v>70</v>
      </c>
      <c r="U1011" s="25" t="n">
        <v>88</v>
      </c>
      <c r="V1011" s="19" t="n">
        <f aca="false">IF(COUNT(N1011:Q1011)=0,"",MIN(N1011:Q1011))</f>
        <v>16.4</v>
      </c>
      <c r="W1011" s="16" t="str">
        <f aca="false">IF(V1011="","",INDEX($N$4:$Q$4,MATCH(V1011,N1011:Q1011,0)))</f>
        <v>DIMEC</v>
      </c>
      <c r="X1011" s="19" t="n">
        <f aca="false">IF(COUNT(N1011:Q1011)&lt;2,"",SMALL(N1011:Q1011,2))</f>
        <v>19.437</v>
      </c>
      <c r="Y1011" s="26" t="n">
        <f aca="false">IF(OR(V1011="",M1011=0),"",V1011/M1011-1)</f>
        <v>0</v>
      </c>
      <c r="Z1011" s="26" t="n">
        <f aca="false">IF(OR(V1011="",L1011=""),"",V1011/(L1011*E1011)-1)</f>
        <v>0</v>
      </c>
      <c r="AA1011" s="16" t="str">
        <f aca="false">IF(V1011="","SEM OFERTA",IF(OR(Y1011&gt;Premissas!$B$11,Y1011&lt;Premissas!$B$12),"VERIFICAR - UNIDADE/EMBALAGEM",IF(Y1011&gt;Premissas!$B$6,"NÃO COMPRAR - REAJUSTE &gt;5%","COMPRAR")))</f>
        <v>COMPRAR</v>
      </c>
      <c r="AB1011" s="18" t="n">
        <f aca="false">IF(W1011="DIMEC",S1011,IF(W1011="MEDCENTRO",U1011,""))</f>
        <v>144</v>
      </c>
      <c r="AC1011" s="18" t="n">
        <f aca="false">IF(AA1011&lt;&gt;"COMPRAR",0,IF(AB1011="",I1011,MIN(I1011,AB1011)))</f>
        <v>1</v>
      </c>
      <c r="AD1011" s="19" t="n">
        <f aca="false">IF(AC1011&gt;0,AC1011*V1011,0)</f>
        <v>16.4</v>
      </c>
      <c r="AE1011" s="19" t="n">
        <f aca="false">IF(AC1011&gt;0,(M1011-V1011)*AC1011,0)</f>
        <v>0</v>
      </c>
      <c r="AF1011" s="16" t="str">
        <f aca="false">IF(AA1011&lt;&gt;"COMPRAR","",IF(AB1011="",IF(X1011="","",IF(X1011-V1011&lt;0.01,"EMPATE TÉCNICO","")),IF(AB1011&lt;I1011,"ESTOQUE INSUFICIENTE",IF(X1011="","",IF(X1011-V1011&lt;0.01,"EMPATE TÉCNICO","")))))</f>
        <v/>
      </c>
      <c r="AG1011" s="16" t="s">
        <v>304</v>
      </c>
      <c r="AH1011" s="16" t="s">
        <v>3165</v>
      </c>
    </row>
    <row r="1012" customFormat="false" ht="15" hidden="false" customHeight="false" outlineLevel="0" collapsed="false">
      <c r="A1012" s="16" t="s">
        <v>3234</v>
      </c>
      <c r="B1012" s="17" t="s">
        <v>3235</v>
      </c>
      <c r="C1012" s="16" t="s">
        <v>3236</v>
      </c>
      <c r="D1012" s="16" t="s">
        <v>3237</v>
      </c>
      <c r="E1012" s="18" t="n">
        <v>1</v>
      </c>
      <c r="F1012" s="16" t="s">
        <v>42</v>
      </c>
      <c r="G1012" s="18" t="n">
        <v>2</v>
      </c>
      <c r="H1012" s="16" t="n">
        <v>1.9</v>
      </c>
      <c r="I1012" s="18" t="n">
        <v>3</v>
      </c>
      <c r="J1012" s="19" t="n">
        <v>23.24</v>
      </c>
      <c r="K1012" s="19" t="n">
        <v>23.24</v>
      </c>
      <c r="L1012" s="19" t="n">
        <v>23.24</v>
      </c>
      <c r="M1012" s="19" t="n">
        <f aca="false">IF(J1012&gt;0,J1012,K1012)*E1012</f>
        <v>23.24</v>
      </c>
      <c r="N1012" s="20" t="n">
        <v>24.76</v>
      </c>
      <c r="O1012" s="21" t="str">
        <f aca="false">IF(R1012="","",ROUND(R1012*(1-Premissas!$B$4),4))</f>
        <v/>
      </c>
      <c r="P1012" s="22"/>
      <c r="Q1012" s="22"/>
      <c r="R1012" s="23"/>
      <c r="S1012" s="24" t="n">
        <v>201</v>
      </c>
      <c r="T1012" s="24" t="n">
        <v>50</v>
      </c>
      <c r="U1012" s="25"/>
      <c r="V1012" s="19" t="n">
        <f aca="false">IF(COUNT(N1012:Q1012)=0,"",MIN(N1012:Q1012))</f>
        <v>24.76</v>
      </c>
      <c r="W1012" s="16" t="str">
        <f aca="false">IF(V1012="","",INDEX($N$4:$Q$4,MATCH(V1012,N1012:Q1012,0)))</f>
        <v>DIMEC</v>
      </c>
      <c r="X1012" s="19" t="str">
        <f aca="false">IF(COUNT(N1012:Q1012)&lt;2,"",SMALL(N1012:Q1012,2))</f>
        <v/>
      </c>
      <c r="Y1012" s="26" t="n">
        <f aca="false">IF(OR(V1012="",M1012=0),"",V1012/M1012-1)</f>
        <v>0.0654044750430294</v>
      </c>
      <c r="Z1012" s="26" t="n">
        <f aca="false">IF(OR(V1012="",L1012=""),"",V1012/(L1012*E1012)-1)</f>
        <v>0.0654044750430294</v>
      </c>
      <c r="AA1012" s="16" t="str">
        <f aca="false">IF(V1012="","SEM OFERTA",IF(OR(Y1012&gt;Premissas!$B$11,Y1012&lt;Premissas!$B$12),"VERIFICAR - UNIDADE/EMBALAGEM",IF(Y1012&gt;Premissas!$B$6,"NÃO COMPRAR - REAJUSTE &gt;5%","COMPRAR")))</f>
        <v>NÃO COMPRAR - REAJUSTE &gt;5%</v>
      </c>
      <c r="AB1012" s="18" t="n">
        <f aca="false">IF(W1012="DIMEC",S1012,IF(W1012="MEDCENTRO",U1012,""))</f>
        <v>201</v>
      </c>
      <c r="AC1012" s="18" t="n">
        <f aca="false">IF(AA1012&lt;&gt;"COMPRAR",0,IF(AB1012="",I1012,MIN(I1012,AB1012)))</f>
        <v>0</v>
      </c>
      <c r="AD1012" s="19" t="n">
        <f aca="false">IF(AC1012&gt;0,AC1012*V1012,0)</f>
        <v>0</v>
      </c>
      <c r="AE1012" s="19" t="n">
        <f aca="false">IF(AC1012&gt;0,(M1012-V1012)*AC1012,0)</f>
        <v>0</v>
      </c>
      <c r="AF1012" s="16" t="str">
        <f aca="false">IF(AA1012&lt;&gt;"COMPRAR","",IF(AB1012="",IF(X1012="","",IF(X1012-V1012&lt;0.01,"EMPATE TÉCNICO","")),IF(AB1012&lt;I1012,"ESTOQUE INSUFICIENTE",IF(X1012="","",IF(X1012-V1012&lt;0.01,"EMPATE TÉCNICO","")))))</f>
        <v/>
      </c>
      <c r="AG1012" s="16" t="s">
        <v>139</v>
      </c>
      <c r="AH1012" s="16" t="s">
        <v>3165</v>
      </c>
    </row>
    <row r="1013" customFormat="false" ht="15" hidden="false" customHeight="false" outlineLevel="0" collapsed="false">
      <c r="A1013" s="16" t="s">
        <v>3238</v>
      </c>
      <c r="B1013" s="17" t="s">
        <v>3239</v>
      </c>
      <c r="C1013" s="16" t="s">
        <v>3240</v>
      </c>
      <c r="D1013" s="16" t="s">
        <v>1674</v>
      </c>
      <c r="E1013" s="18" t="n">
        <v>1</v>
      </c>
      <c r="F1013" s="16" t="s">
        <v>42</v>
      </c>
      <c r="G1013" s="18" t="n">
        <v>0</v>
      </c>
      <c r="H1013" s="16" t="n">
        <v>0.8</v>
      </c>
      <c r="I1013" s="18" t="n">
        <v>3</v>
      </c>
      <c r="J1013" s="19" t="n">
        <v>19.79</v>
      </c>
      <c r="K1013" s="19" t="n">
        <v>19.79</v>
      </c>
      <c r="L1013" s="19" t="n">
        <v>19.79</v>
      </c>
      <c r="M1013" s="19" t="n">
        <f aca="false">IF(J1013&gt;0,J1013,K1013)*E1013</f>
        <v>19.79</v>
      </c>
      <c r="N1013" s="20" t="n">
        <v>19.79</v>
      </c>
      <c r="O1013" s="21" t="str">
        <f aca="false">IF(R1013="","",ROUND(R1013*(1-Premissas!$B$4),4))</f>
        <v/>
      </c>
      <c r="P1013" s="22"/>
      <c r="Q1013" s="22"/>
      <c r="R1013" s="23"/>
      <c r="S1013" s="24" t="n">
        <v>335</v>
      </c>
      <c r="T1013" s="24" t="n">
        <v>24</v>
      </c>
      <c r="U1013" s="25"/>
      <c r="V1013" s="19" t="n">
        <f aca="false">IF(COUNT(N1013:Q1013)=0,"",MIN(N1013:Q1013))</f>
        <v>19.79</v>
      </c>
      <c r="W1013" s="16" t="str">
        <f aca="false">IF(V1013="","",INDEX($N$4:$Q$4,MATCH(V1013,N1013:Q1013,0)))</f>
        <v>DIMEC</v>
      </c>
      <c r="X1013" s="19" t="str">
        <f aca="false">IF(COUNT(N1013:Q1013)&lt;2,"",SMALL(N1013:Q1013,2))</f>
        <v/>
      </c>
      <c r="Y1013" s="26" t="n">
        <f aca="false">IF(OR(V1013="",M1013=0),"",V1013/M1013-1)</f>
        <v>0</v>
      </c>
      <c r="Z1013" s="26" t="n">
        <f aca="false">IF(OR(V1013="",L1013=""),"",V1013/(L1013*E1013)-1)</f>
        <v>0</v>
      </c>
      <c r="AA1013" s="16" t="str">
        <f aca="false">IF(V1013="","SEM OFERTA",IF(OR(Y1013&gt;Premissas!$B$11,Y1013&lt;Premissas!$B$12),"VERIFICAR - UNIDADE/EMBALAGEM",IF(Y1013&gt;Premissas!$B$6,"NÃO COMPRAR - REAJUSTE &gt;5%","COMPRAR")))</f>
        <v>COMPRAR</v>
      </c>
      <c r="AB1013" s="18" t="n">
        <f aca="false">IF(W1013="DIMEC",S1013,IF(W1013="MEDCENTRO",U1013,""))</f>
        <v>335</v>
      </c>
      <c r="AC1013" s="18" t="n">
        <f aca="false">IF(AA1013&lt;&gt;"COMPRAR",0,IF(AB1013="",I1013,MIN(I1013,AB1013)))</f>
        <v>3</v>
      </c>
      <c r="AD1013" s="19" t="n">
        <f aca="false">IF(AC1013&gt;0,AC1013*V1013,0)</f>
        <v>59.37</v>
      </c>
      <c r="AE1013" s="19" t="n">
        <f aca="false">IF(AC1013&gt;0,(M1013-V1013)*AC1013,0)</f>
        <v>0</v>
      </c>
      <c r="AF1013" s="16" t="str">
        <f aca="false">IF(AA1013&lt;&gt;"COMPRAR","",IF(AB1013="",IF(X1013="","",IF(X1013-V1013&lt;0.01,"EMPATE TÉCNICO","")),IF(AB1013&lt;I1013,"ESTOQUE INSUFICIENTE",IF(X1013="","",IF(X1013-V1013&lt;0.01,"EMPATE TÉCNICO","")))))</f>
        <v/>
      </c>
      <c r="AG1013" s="16" t="s">
        <v>304</v>
      </c>
      <c r="AH1013" s="16" t="s">
        <v>3165</v>
      </c>
    </row>
    <row r="1014" customFormat="false" ht="15" hidden="false" customHeight="false" outlineLevel="0" collapsed="false">
      <c r="A1014" s="16" t="s">
        <v>3241</v>
      </c>
      <c r="B1014" s="17" t="s">
        <v>3242</v>
      </c>
      <c r="C1014" s="16" t="s">
        <v>3243</v>
      </c>
      <c r="D1014" s="16" t="s">
        <v>1674</v>
      </c>
      <c r="E1014" s="18" t="n">
        <v>1</v>
      </c>
      <c r="F1014" s="16" t="s">
        <v>41</v>
      </c>
      <c r="G1014" s="18" t="n">
        <v>0</v>
      </c>
      <c r="H1014" s="16" t="n">
        <v>2.6</v>
      </c>
      <c r="I1014" s="18" t="n">
        <v>7</v>
      </c>
      <c r="J1014" s="19" t="n">
        <v>19.79</v>
      </c>
      <c r="K1014" s="19" t="n">
        <v>19.79</v>
      </c>
      <c r="L1014" s="19" t="n">
        <v>19.79</v>
      </c>
      <c r="M1014" s="19" t="n">
        <f aca="false">IF(J1014&gt;0,J1014,K1014)*E1014</f>
        <v>19.79</v>
      </c>
      <c r="N1014" s="20" t="n">
        <v>19.79</v>
      </c>
      <c r="O1014" s="21" t="str">
        <f aca="false">IF(R1014="","",ROUND(R1014*(1-Premissas!$B$4),4))</f>
        <v/>
      </c>
      <c r="P1014" s="22"/>
      <c r="Q1014" s="22"/>
      <c r="R1014" s="23"/>
      <c r="S1014" s="24" t="n">
        <v>320</v>
      </c>
      <c r="T1014" s="24" t="n">
        <v>24</v>
      </c>
      <c r="U1014" s="25"/>
      <c r="V1014" s="19" t="n">
        <f aca="false">IF(COUNT(N1014:Q1014)=0,"",MIN(N1014:Q1014))</f>
        <v>19.79</v>
      </c>
      <c r="W1014" s="16" t="str">
        <f aca="false">IF(V1014="","",INDEX($N$4:$Q$4,MATCH(V1014,N1014:Q1014,0)))</f>
        <v>DIMEC</v>
      </c>
      <c r="X1014" s="19" t="str">
        <f aca="false">IF(COUNT(N1014:Q1014)&lt;2,"",SMALL(N1014:Q1014,2))</f>
        <v/>
      </c>
      <c r="Y1014" s="26" t="n">
        <f aca="false">IF(OR(V1014="",M1014=0),"",V1014/M1014-1)</f>
        <v>0</v>
      </c>
      <c r="Z1014" s="26" t="n">
        <f aca="false">IF(OR(V1014="",L1014=""),"",V1014/(L1014*E1014)-1)</f>
        <v>0</v>
      </c>
      <c r="AA1014" s="16" t="str">
        <f aca="false">IF(V1014="","SEM OFERTA",IF(OR(Y1014&gt;Premissas!$B$11,Y1014&lt;Premissas!$B$12),"VERIFICAR - UNIDADE/EMBALAGEM",IF(Y1014&gt;Premissas!$B$6,"NÃO COMPRAR - REAJUSTE &gt;5%","COMPRAR")))</f>
        <v>COMPRAR</v>
      </c>
      <c r="AB1014" s="18" t="n">
        <f aca="false">IF(W1014="DIMEC",S1014,IF(W1014="MEDCENTRO",U1014,""))</f>
        <v>320</v>
      </c>
      <c r="AC1014" s="18" t="n">
        <f aca="false">IF(AA1014&lt;&gt;"COMPRAR",0,IF(AB1014="",I1014,MIN(I1014,AB1014)))</f>
        <v>7</v>
      </c>
      <c r="AD1014" s="19" t="n">
        <f aca="false">IF(AC1014&gt;0,AC1014*V1014,0)</f>
        <v>138.53</v>
      </c>
      <c r="AE1014" s="19" t="n">
        <f aca="false">IF(AC1014&gt;0,(M1014-V1014)*AC1014,0)</f>
        <v>0</v>
      </c>
      <c r="AF1014" s="16" t="str">
        <f aca="false">IF(AA1014&lt;&gt;"COMPRAR","",IF(AB1014="",IF(X1014="","",IF(X1014-V1014&lt;0.01,"EMPATE TÉCNICO","")),IF(AB1014&lt;I1014,"ESTOQUE INSUFICIENTE",IF(X1014="","",IF(X1014-V1014&lt;0.01,"EMPATE TÉCNICO","")))))</f>
        <v/>
      </c>
      <c r="AG1014" s="16" t="s">
        <v>304</v>
      </c>
      <c r="AH1014" s="16" t="s">
        <v>3165</v>
      </c>
    </row>
    <row r="1015" customFormat="false" ht="15" hidden="false" customHeight="false" outlineLevel="0" collapsed="false">
      <c r="A1015" s="16" t="s">
        <v>3244</v>
      </c>
      <c r="B1015" s="17" t="s">
        <v>3245</v>
      </c>
      <c r="C1015" s="16" t="s">
        <v>3246</v>
      </c>
      <c r="D1015" s="16" t="s">
        <v>194</v>
      </c>
      <c r="E1015" s="18" t="n">
        <v>1</v>
      </c>
      <c r="F1015" s="16" t="s">
        <v>41</v>
      </c>
      <c r="G1015" s="18" t="n">
        <v>0</v>
      </c>
      <c r="H1015" s="16" t="n">
        <v>1.2</v>
      </c>
      <c r="I1015" s="18" t="n">
        <v>4</v>
      </c>
      <c r="J1015" s="19" t="n">
        <v>143.523333333333</v>
      </c>
      <c r="K1015" s="19" t="n">
        <v>143.523333333333</v>
      </c>
      <c r="L1015" s="19" t="n">
        <v>130.26</v>
      </c>
      <c r="M1015" s="19" t="n">
        <f aca="false">IF(J1015&gt;0,J1015,K1015)*E1015</f>
        <v>143.523333333333</v>
      </c>
      <c r="N1015" s="20"/>
      <c r="O1015" s="21" t="n">
        <f aca="false">IF(R1015="","",ROUND(R1015*(1-Premissas!$B$4),4))</f>
        <v>153.3205</v>
      </c>
      <c r="P1015" s="22"/>
      <c r="Q1015" s="22"/>
      <c r="R1015" s="23" t="n">
        <v>161.39</v>
      </c>
      <c r="S1015" s="24"/>
      <c r="T1015" s="24"/>
      <c r="U1015" s="25" t="n">
        <v>25</v>
      </c>
      <c r="V1015" s="19" t="n">
        <f aca="false">IF(COUNT(N1015:Q1015)=0,"",MIN(N1015:Q1015))</f>
        <v>153.3205</v>
      </c>
      <c r="W1015" s="16" t="str">
        <f aca="false">IF(V1015="","",INDEX($N$4:$Q$4,MATCH(V1015,N1015:Q1015,0)))</f>
        <v>MEDCENTRO</v>
      </c>
      <c r="X1015" s="19" t="str">
        <f aca="false">IF(COUNT(N1015:Q1015)&lt;2,"",SMALL(N1015:Q1015,2))</f>
        <v/>
      </c>
      <c r="Y1015" s="26" t="n">
        <f aca="false">IF(OR(V1015="",M1015=0),"",V1015/M1015-1)</f>
        <v>0.0682618389576633</v>
      </c>
      <c r="Z1015" s="26" t="n">
        <f aca="false">IF(OR(V1015="",L1015=""),"",V1015/(L1015*E1015)-1)</f>
        <v>0.177034392752956</v>
      </c>
      <c r="AA1015" s="16" t="str">
        <f aca="false">IF(V1015="","SEM OFERTA",IF(OR(Y1015&gt;Premissas!$B$11,Y1015&lt;Premissas!$B$12),"VERIFICAR - UNIDADE/EMBALAGEM",IF(Y1015&gt;Premissas!$B$6,"NÃO COMPRAR - REAJUSTE &gt;5%","COMPRAR")))</f>
        <v>NÃO COMPRAR - REAJUSTE &gt;5%</v>
      </c>
      <c r="AB1015" s="18" t="n">
        <f aca="false">IF(W1015="DIMEC",S1015,IF(W1015="MEDCENTRO",U1015,""))</f>
        <v>25</v>
      </c>
      <c r="AC1015" s="18" t="n">
        <f aca="false">IF(AA1015&lt;&gt;"COMPRAR",0,IF(AB1015="",I1015,MIN(I1015,AB1015)))</f>
        <v>0</v>
      </c>
      <c r="AD1015" s="19" t="n">
        <f aca="false">IF(AC1015&gt;0,AC1015*V1015,0)</f>
        <v>0</v>
      </c>
      <c r="AE1015" s="19" t="n">
        <f aca="false">IF(AC1015&gt;0,(M1015-V1015)*AC1015,0)</f>
        <v>0</v>
      </c>
      <c r="AF1015" s="16" t="str">
        <f aca="false">IF(AA1015&lt;&gt;"COMPRAR","",IF(AB1015="",IF(X1015="","",IF(X1015-V1015&lt;0.01,"EMPATE TÉCNICO","")),IF(AB1015&lt;I1015,"ESTOQUE INSUFICIENTE",IF(X1015="","",IF(X1015-V1015&lt;0.01,"EMPATE TÉCNICO","")))))</f>
        <v/>
      </c>
      <c r="AG1015" s="16" t="s">
        <v>547</v>
      </c>
      <c r="AH1015" s="16" t="s">
        <v>3165</v>
      </c>
    </row>
    <row r="1016" customFormat="false" ht="15" hidden="false" customHeight="false" outlineLevel="0" collapsed="false">
      <c r="A1016" s="16" t="s">
        <v>3247</v>
      </c>
      <c r="B1016" s="17" t="s">
        <v>3248</v>
      </c>
      <c r="C1016" s="16" t="s">
        <v>3249</v>
      </c>
      <c r="D1016" s="16"/>
      <c r="E1016" s="18" t="n">
        <v>1</v>
      </c>
      <c r="F1016" s="16" t="s">
        <v>43</v>
      </c>
      <c r="G1016" s="18" t="n">
        <v>0</v>
      </c>
      <c r="H1016" s="16" t="n">
        <v>3</v>
      </c>
      <c r="I1016" s="18" t="n">
        <v>8</v>
      </c>
      <c r="J1016" s="19" t="n">
        <v>0.89</v>
      </c>
      <c r="K1016" s="19" t="n">
        <v>0.89</v>
      </c>
      <c r="L1016" s="19" t="n">
        <v>0.89</v>
      </c>
      <c r="M1016" s="19" t="n">
        <f aca="false">IF(J1016&gt;0,J1016,K1016)*E1016</f>
        <v>0.89</v>
      </c>
      <c r="N1016" s="20" t="n">
        <v>1.03</v>
      </c>
      <c r="O1016" s="21" t="str">
        <f aca="false">IF(R1016="","",ROUND(R1016*(1-Premissas!$B$4),4))</f>
        <v/>
      </c>
      <c r="P1016" s="22"/>
      <c r="Q1016" s="22"/>
      <c r="R1016" s="23"/>
      <c r="S1016" s="24" t="n">
        <v>6543</v>
      </c>
      <c r="T1016" s="24" t="n">
        <v>500</v>
      </c>
      <c r="U1016" s="25"/>
      <c r="V1016" s="19" t="n">
        <f aca="false">IF(COUNT(N1016:Q1016)=0,"",MIN(N1016:Q1016))</f>
        <v>1.03</v>
      </c>
      <c r="W1016" s="16" t="str">
        <f aca="false">IF(V1016="","",INDEX($N$4:$Q$4,MATCH(V1016,N1016:Q1016,0)))</f>
        <v>DIMEC</v>
      </c>
      <c r="X1016" s="19" t="str">
        <f aca="false">IF(COUNT(N1016:Q1016)&lt;2,"",SMALL(N1016:Q1016,2))</f>
        <v/>
      </c>
      <c r="Y1016" s="26" t="n">
        <f aca="false">IF(OR(V1016="",M1016=0),"",V1016/M1016-1)</f>
        <v>0.157303370786517</v>
      </c>
      <c r="Z1016" s="26" t="n">
        <f aca="false">IF(OR(V1016="",L1016=""),"",V1016/(L1016*E1016)-1)</f>
        <v>0.157303370786517</v>
      </c>
      <c r="AA1016" s="16" t="str">
        <f aca="false">IF(V1016="","SEM OFERTA",IF(OR(Y1016&gt;Premissas!$B$11,Y1016&lt;Premissas!$B$12),"VERIFICAR - UNIDADE/EMBALAGEM",IF(Y1016&gt;Premissas!$B$6,"NÃO COMPRAR - REAJUSTE &gt;5%","COMPRAR")))</f>
        <v>NÃO COMPRAR - REAJUSTE &gt;5%</v>
      </c>
      <c r="AB1016" s="18" t="n">
        <f aca="false">IF(W1016="DIMEC",S1016,IF(W1016="MEDCENTRO",U1016,""))</f>
        <v>6543</v>
      </c>
      <c r="AC1016" s="18" t="n">
        <f aca="false">IF(AA1016&lt;&gt;"COMPRAR",0,IF(AB1016="",I1016,MIN(I1016,AB1016)))</f>
        <v>0</v>
      </c>
      <c r="AD1016" s="19" t="n">
        <f aca="false">IF(AC1016&gt;0,AC1016*V1016,0)</f>
        <v>0</v>
      </c>
      <c r="AE1016" s="19" t="n">
        <f aca="false">IF(AC1016&gt;0,(M1016-V1016)*AC1016,0)</f>
        <v>0</v>
      </c>
      <c r="AF1016" s="16" t="str">
        <f aca="false">IF(AA1016&lt;&gt;"COMPRAR","",IF(AB1016="",IF(X1016="","",IF(X1016-V1016&lt;0.01,"EMPATE TÉCNICO","")),IF(AB1016&lt;I1016,"ESTOQUE INSUFICIENTE",IF(X1016="","",IF(X1016-V1016&lt;0.01,"EMPATE TÉCNICO","")))))</f>
        <v/>
      </c>
      <c r="AG1016" s="16" t="s">
        <v>298</v>
      </c>
      <c r="AH1016" s="16" t="s">
        <v>3165</v>
      </c>
    </row>
    <row r="1017" customFormat="false" ht="15" hidden="false" customHeight="false" outlineLevel="0" collapsed="false">
      <c r="A1017" s="16" t="s">
        <v>3250</v>
      </c>
      <c r="B1017" s="17" t="s">
        <v>3251</v>
      </c>
      <c r="C1017" s="16" t="s">
        <v>3252</v>
      </c>
      <c r="D1017" s="16" t="s">
        <v>571</v>
      </c>
      <c r="E1017" s="18" t="n">
        <v>1</v>
      </c>
      <c r="F1017" s="16" t="s">
        <v>42</v>
      </c>
      <c r="G1017" s="18" t="n">
        <v>0</v>
      </c>
      <c r="H1017" s="16" t="n">
        <v>0.4</v>
      </c>
      <c r="I1017" s="18" t="n">
        <v>2</v>
      </c>
      <c r="J1017" s="19" t="n">
        <v>38.21</v>
      </c>
      <c r="K1017" s="19" t="n">
        <v>38.21</v>
      </c>
      <c r="L1017" s="19" t="n">
        <v>38.21</v>
      </c>
      <c r="M1017" s="19" t="n">
        <f aca="false">IF(J1017&gt;0,J1017,K1017)*E1017</f>
        <v>38.21</v>
      </c>
      <c r="N1017" s="20" t="n">
        <v>38.21</v>
      </c>
      <c r="O1017" s="21" t="n">
        <f aca="false">IF(R1017="","",ROUND(R1017*(1-Premissas!$B$4),4))</f>
        <v>41.173</v>
      </c>
      <c r="P1017" s="22"/>
      <c r="Q1017" s="22"/>
      <c r="R1017" s="23" t="n">
        <v>43.34</v>
      </c>
      <c r="S1017" s="24" t="n">
        <v>395</v>
      </c>
      <c r="T1017" s="24" t="n">
        <v>18</v>
      </c>
      <c r="U1017" s="25" t="n">
        <v>8</v>
      </c>
      <c r="V1017" s="19" t="n">
        <f aca="false">IF(COUNT(N1017:Q1017)=0,"",MIN(N1017:Q1017))</f>
        <v>38.21</v>
      </c>
      <c r="W1017" s="16" t="str">
        <f aca="false">IF(V1017="","",INDEX($N$4:$Q$4,MATCH(V1017,N1017:Q1017,0)))</f>
        <v>DIMEC</v>
      </c>
      <c r="X1017" s="19" t="n">
        <f aca="false">IF(COUNT(N1017:Q1017)&lt;2,"",SMALL(N1017:Q1017,2))</f>
        <v>41.173</v>
      </c>
      <c r="Y1017" s="26" t="n">
        <f aca="false">IF(OR(V1017="",M1017=0),"",V1017/M1017-1)</f>
        <v>0</v>
      </c>
      <c r="Z1017" s="26" t="n">
        <f aca="false">IF(OR(V1017="",L1017=""),"",V1017/(L1017*E1017)-1)</f>
        <v>0</v>
      </c>
      <c r="AA1017" s="16" t="str">
        <f aca="false">IF(V1017="","SEM OFERTA",IF(OR(Y1017&gt;Premissas!$B$11,Y1017&lt;Premissas!$B$12),"VERIFICAR - UNIDADE/EMBALAGEM",IF(Y1017&gt;Premissas!$B$6,"NÃO COMPRAR - REAJUSTE &gt;5%","COMPRAR")))</f>
        <v>COMPRAR</v>
      </c>
      <c r="AB1017" s="18" t="n">
        <f aca="false">IF(W1017="DIMEC",S1017,IF(W1017="MEDCENTRO",U1017,""))</f>
        <v>395</v>
      </c>
      <c r="AC1017" s="18" t="n">
        <f aca="false">IF(AA1017&lt;&gt;"COMPRAR",0,IF(AB1017="",I1017,MIN(I1017,AB1017)))</f>
        <v>2</v>
      </c>
      <c r="AD1017" s="19" t="n">
        <f aca="false">IF(AC1017&gt;0,AC1017*V1017,0)</f>
        <v>76.42</v>
      </c>
      <c r="AE1017" s="19" t="n">
        <f aca="false">IF(AC1017&gt;0,(M1017-V1017)*AC1017,0)</f>
        <v>0</v>
      </c>
      <c r="AF1017" s="16" t="str">
        <f aca="false">IF(AA1017&lt;&gt;"COMPRAR","",IF(AB1017="",IF(X1017="","",IF(X1017-V1017&lt;0.01,"EMPATE TÉCNICO","")),IF(AB1017&lt;I1017,"ESTOQUE INSUFICIENTE",IF(X1017="","",IF(X1017-V1017&lt;0.01,"EMPATE TÉCNICO","")))))</f>
        <v/>
      </c>
      <c r="AG1017" s="16" t="s">
        <v>490</v>
      </c>
      <c r="AH1017" s="16" t="s">
        <v>3165</v>
      </c>
    </row>
    <row r="1018" customFormat="false" ht="15" hidden="false" customHeight="false" outlineLevel="0" collapsed="false">
      <c r="A1018" s="16" t="s">
        <v>3253</v>
      </c>
      <c r="B1018" s="17" t="s">
        <v>3254</v>
      </c>
      <c r="C1018" s="16" t="s">
        <v>3255</v>
      </c>
      <c r="D1018" s="16" t="s">
        <v>3256</v>
      </c>
      <c r="E1018" s="18" t="n">
        <v>1</v>
      </c>
      <c r="F1018" s="16" t="s">
        <v>41</v>
      </c>
      <c r="G1018" s="18" t="n">
        <v>6</v>
      </c>
      <c r="H1018" s="16" t="n">
        <v>5.4</v>
      </c>
      <c r="I1018" s="18" t="n">
        <v>8</v>
      </c>
      <c r="J1018" s="19" t="n">
        <v>26.33</v>
      </c>
      <c r="K1018" s="19" t="n">
        <v>26.33</v>
      </c>
      <c r="L1018" s="19" t="n">
        <v>26.33</v>
      </c>
      <c r="M1018" s="19" t="n">
        <f aca="false">IF(J1018&gt;0,J1018,K1018)*E1018</f>
        <v>26.33</v>
      </c>
      <c r="N1018" s="20" t="n">
        <v>26.33</v>
      </c>
      <c r="O1018" s="21" t="str">
        <f aca="false">IF(R1018="","",ROUND(R1018*(1-Premissas!$B$4),4))</f>
        <v/>
      </c>
      <c r="P1018" s="22"/>
      <c r="Q1018" s="22"/>
      <c r="R1018" s="23"/>
      <c r="S1018" s="24" t="n">
        <v>870</v>
      </c>
      <c r="T1018" s="24" t="n">
        <v>10</v>
      </c>
      <c r="U1018" s="25"/>
      <c r="V1018" s="19" t="n">
        <f aca="false">IF(COUNT(N1018:Q1018)=0,"",MIN(N1018:Q1018))</f>
        <v>26.33</v>
      </c>
      <c r="W1018" s="16" t="str">
        <f aca="false">IF(V1018="","",INDEX($N$4:$Q$4,MATCH(V1018,N1018:Q1018,0)))</f>
        <v>DIMEC</v>
      </c>
      <c r="X1018" s="19" t="str">
        <f aca="false">IF(COUNT(N1018:Q1018)&lt;2,"",SMALL(N1018:Q1018,2))</f>
        <v/>
      </c>
      <c r="Y1018" s="26" t="n">
        <f aca="false">IF(OR(V1018="",M1018=0),"",V1018/M1018-1)</f>
        <v>0</v>
      </c>
      <c r="Z1018" s="26" t="n">
        <f aca="false">IF(OR(V1018="",L1018=""),"",V1018/(L1018*E1018)-1)</f>
        <v>0</v>
      </c>
      <c r="AA1018" s="16" t="str">
        <f aca="false">IF(V1018="","SEM OFERTA",IF(OR(Y1018&gt;Premissas!$B$11,Y1018&lt;Premissas!$B$12),"VERIFICAR - UNIDADE/EMBALAGEM",IF(Y1018&gt;Premissas!$B$6,"NÃO COMPRAR - REAJUSTE &gt;5%","COMPRAR")))</f>
        <v>COMPRAR</v>
      </c>
      <c r="AB1018" s="18" t="n">
        <f aca="false">IF(W1018="DIMEC",S1018,IF(W1018="MEDCENTRO",U1018,""))</f>
        <v>870</v>
      </c>
      <c r="AC1018" s="18" t="n">
        <f aca="false">IF(AA1018&lt;&gt;"COMPRAR",0,IF(AB1018="",I1018,MIN(I1018,AB1018)))</f>
        <v>8</v>
      </c>
      <c r="AD1018" s="19" t="n">
        <f aca="false">IF(AC1018&gt;0,AC1018*V1018,0)</f>
        <v>210.64</v>
      </c>
      <c r="AE1018" s="19" t="n">
        <f aca="false">IF(AC1018&gt;0,(M1018-V1018)*AC1018,0)</f>
        <v>0</v>
      </c>
      <c r="AF1018" s="16" t="str">
        <f aca="false">IF(AA1018&lt;&gt;"COMPRAR","",IF(AB1018="",IF(X1018="","",IF(X1018-V1018&lt;0.01,"EMPATE TÉCNICO","")),IF(AB1018&lt;I1018,"ESTOQUE INSUFICIENTE",IF(X1018="","",IF(X1018-V1018&lt;0.01,"EMPATE TÉCNICO","")))))</f>
        <v/>
      </c>
      <c r="AG1018" s="16" t="s">
        <v>304</v>
      </c>
      <c r="AH1018" s="16" t="s">
        <v>3165</v>
      </c>
    </row>
    <row r="1019" customFormat="false" ht="15" hidden="false" customHeight="false" outlineLevel="0" collapsed="false">
      <c r="A1019" s="16" t="s">
        <v>3257</v>
      </c>
      <c r="B1019" s="17" t="s">
        <v>3258</v>
      </c>
      <c r="C1019" s="16" t="s">
        <v>3259</v>
      </c>
      <c r="D1019" s="16"/>
      <c r="E1019" s="18" t="n">
        <v>1</v>
      </c>
      <c r="F1019" s="16" t="s">
        <v>41</v>
      </c>
      <c r="G1019" s="18" t="n">
        <v>6</v>
      </c>
      <c r="H1019" s="16" t="n">
        <v>5.4</v>
      </c>
      <c r="I1019" s="18" t="n">
        <v>8</v>
      </c>
      <c r="J1019" s="19" t="n">
        <v>26.33</v>
      </c>
      <c r="K1019" s="19" t="n">
        <v>26.33</v>
      </c>
      <c r="L1019" s="19" t="n">
        <v>26.33</v>
      </c>
      <c r="M1019" s="19" t="n">
        <f aca="false">IF(J1019&gt;0,J1019,K1019)*E1019</f>
        <v>26.33</v>
      </c>
      <c r="N1019" s="20" t="n">
        <v>26.33</v>
      </c>
      <c r="O1019" s="21" t="str">
        <f aca="false">IF(R1019="","",ROUND(R1019*(1-Premissas!$B$4),4))</f>
        <v/>
      </c>
      <c r="P1019" s="22"/>
      <c r="Q1019" s="22"/>
      <c r="R1019" s="23"/>
      <c r="S1019" s="24" t="n">
        <v>2423</v>
      </c>
      <c r="T1019" s="24" t="n">
        <v>10</v>
      </c>
      <c r="U1019" s="25"/>
      <c r="V1019" s="19" t="n">
        <f aca="false">IF(COUNT(N1019:Q1019)=0,"",MIN(N1019:Q1019))</f>
        <v>26.33</v>
      </c>
      <c r="W1019" s="16" t="str">
        <f aca="false">IF(V1019="","",INDEX($N$4:$Q$4,MATCH(V1019,N1019:Q1019,0)))</f>
        <v>DIMEC</v>
      </c>
      <c r="X1019" s="19" t="str">
        <f aca="false">IF(COUNT(N1019:Q1019)&lt;2,"",SMALL(N1019:Q1019,2))</f>
        <v/>
      </c>
      <c r="Y1019" s="26" t="n">
        <f aca="false">IF(OR(V1019="",M1019=0),"",V1019/M1019-1)</f>
        <v>0</v>
      </c>
      <c r="Z1019" s="26" t="n">
        <f aca="false">IF(OR(V1019="",L1019=""),"",V1019/(L1019*E1019)-1)</f>
        <v>0</v>
      </c>
      <c r="AA1019" s="16" t="str">
        <f aca="false">IF(V1019="","SEM OFERTA",IF(OR(Y1019&gt;Premissas!$B$11,Y1019&lt;Premissas!$B$12),"VERIFICAR - UNIDADE/EMBALAGEM",IF(Y1019&gt;Premissas!$B$6,"NÃO COMPRAR - REAJUSTE &gt;5%","COMPRAR")))</f>
        <v>COMPRAR</v>
      </c>
      <c r="AB1019" s="18" t="n">
        <f aca="false">IF(W1019="DIMEC",S1019,IF(W1019="MEDCENTRO",U1019,""))</f>
        <v>2423</v>
      </c>
      <c r="AC1019" s="18" t="n">
        <f aca="false">IF(AA1019&lt;&gt;"COMPRAR",0,IF(AB1019="",I1019,MIN(I1019,AB1019)))</f>
        <v>8</v>
      </c>
      <c r="AD1019" s="19" t="n">
        <f aca="false">IF(AC1019&gt;0,AC1019*V1019,0)</f>
        <v>210.64</v>
      </c>
      <c r="AE1019" s="19" t="n">
        <f aca="false">IF(AC1019&gt;0,(M1019-V1019)*AC1019,0)</f>
        <v>0</v>
      </c>
      <c r="AF1019" s="16" t="str">
        <f aca="false">IF(AA1019&lt;&gt;"COMPRAR","",IF(AB1019="",IF(X1019="","",IF(X1019-V1019&lt;0.01,"EMPATE TÉCNICO","")),IF(AB1019&lt;I1019,"ESTOQUE INSUFICIENTE",IF(X1019="","",IF(X1019-V1019&lt;0.01,"EMPATE TÉCNICO","")))))</f>
        <v/>
      </c>
      <c r="AG1019" s="16" t="s">
        <v>304</v>
      </c>
      <c r="AH1019" s="16" t="s">
        <v>3165</v>
      </c>
    </row>
    <row r="1020" customFormat="false" ht="15" hidden="false" customHeight="false" outlineLevel="0" collapsed="false">
      <c r="A1020" s="16" t="s">
        <v>3260</v>
      </c>
      <c r="B1020" s="17" t="s">
        <v>3261</v>
      </c>
      <c r="C1020" s="16" t="s">
        <v>3262</v>
      </c>
      <c r="D1020" s="16"/>
      <c r="E1020" s="18" t="n">
        <v>1</v>
      </c>
      <c r="F1020" s="16" t="s">
        <v>42</v>
      </c>
      <c r="G1020" s="18" t="n">
        <v>1</v>
      </c>
      <c r="H1020" s="16" t="n">
        <v>2.1</v>
      </c>
      <c r="I1020" s="18" t="n">
        <v>5</v>
      </c>
      <c r="J1020" s="19" t="n">
        <v>26.11</v>
      </c>
      <c r="K1020" s="19" t="n">
        <v>26.11</v>
      </c>
      <c r="L1020" s="19" t="n">
        <v>26.11</v>
      </c>
      <c r="M1020" s="19" t="n">
        <f aca="false">IF(J1020&gt;0,J1020,K1020)*E1020</f>
        <v>26.11</v>
      </c>
      <c r="N1020" s="20" t="n">
        <v>26.17</v>
      </c>
      <c r="O1020" s="21" t="str">
        <f aca="false">IF(R1020="","",ROUND(R1020*(1-Premissas!$B$4),4))</f>
        <v/>
      </c>
      <c r="P1020" s="22"/>
      <c r="Q1020" s="22"/>
      <c r="R1020" s="23"/>
      <c r="S1020" s="24" t="n">
        <v>746</v>
      </c>
      <c r="T1020" s="24" t="n">
        <v>10</v>
      </c>
      <c r="U1020" s="25"/>
      <c r="V1020" s="19" t="n">
        <f aca="false">IF(COUNT(N1020:Q1020)=0,"",MIN(N1020:Q1020))</f>
        <v>26.17</v>
      </c>
      <c r="W1020" s="16" t="str">
        <f aca="false">IF(V1020="","",INDEX($N$4:$Q$4,MATCH(V1020,N1020:Q1020,0)))</f>
        <v>DIMEC</v>
      </c>
      <c r="X1020" s="19" t="str">
        <f aca="false">IF(COUNT(N1020:Q1020)&lt;2,"",SMALL(N1020:Q1020,2))</f>
        <v/>
      </c>
      <c r="Y1020" s="26" t="n">
        <f aca="false">IF(OR(V1020="",M1020=0),"",V1020/M1020-1)</f>
        <v>0.00229797012638855</v>
      </c>
      <c r="Z1020" s="26" t="n">
        <f aca="false">IF(OR(V1020="",L1020=""),"",V1020/(L1020*E1020)-1)</f>
        <v>0.00229797012638855</v>
      </c>
      <c r="AA1020" s="16" t="str">
        <f aca="false">IF(V1020="","SEM OFERTA",IF(OR(Y1020&gt;Premissas!$B$11,Y1020&lt;Premissas!$B$12),"VERIFICAR - UNIDADE/EMBALAGEM",IF(Y1020&gt;Premissas!$B$6,"NÃO COMPRAR - REAJUSTE &gt;5%","COMPRAR")))</f>
        <v>COMPRAR</v>
      </c>
      <c r="AB1020" s="18" t="n">
        <f aca="false">IF(W1020="DIMEC",S1020,IF(W1020="MEDCENTRO",U1020,""))</f>
        <v>746</v>
      </c>
      <c r="AC1020" s="18" t="n">
        <f aca="false">IF(AA1020&lt;&gt;"COMPRAR",0,IF(AB1020="",I1020,MIN(I1020,AB1020)))</f>
        <v>5</v>
      </c>
      <c r="AD1020" s="19" t="n">
        <f aca="false">IF(AC1020&gt;0,AC1020*V1020,0)</f>
        <v>130.85</v>
      </c>
      <c r="AE1020" s="19" t="n">
        <f aca="false">IF(AC1020&gt;0,(M1020-V1020)*AC1020,0)</f>
        <v>-0.300000000000011</v>
      </c>
      <c r="AF1020" s="16" t="str">
        <f aca="false">IF(AA1020&lt;&gt;"COMPRAR","",IF(AB1020="",IF(X1020="","",IF(X1020-V1020&lt;0.01,"EMPATE TÉCNICO","")),IF(AB1020&lt;I1020,"ESTOQUE INSUFICIENTE",IF(X1020="","",IF(X1020-V1020&lt;0.01,"EMPATE TÉCNICO","")))))</f>
        <v/>
      </c>
      <c r="AG1020" s="16" t="s">
        <v>304</v>
      </c>
      <c r="AH1020" s="16" t="s">
        <v>3165</v>
      </c>
    </row>
    <row r="1021" customFormat="false" ht="15" hidden="false" customHeight="false" outlineLevel="0" collapsed="false">
      <c r="A1021" s="16" t="s">
        <v>3263</v>
      </c>
      <c r="B1021" s="17" t="s">
        <v>3264</v>
      </c>
      <c r="C1021" s="16" t="s">
        <v>3265</v>
      </c>
      <c r="D1021" s="16" t="s">
        <v>3256</v>
      </c>
      <c r="E1021" s="18" t="n">
        <v>1</v>
      </c>
      <c r="F1021" s="16" t="s">
        <v>43</v>
      </c>
      <c r="G1021" s="18" t="n">
        <v>0</v>
      </c>
      <c r="H1021" s="16" t="n">
        <v>0.6</v>
      </c>
      <c r="I1021" s="18" t="n">
        <v>2</v>
      </c>
      <c r="J1021" s="19" t="n">
        <v>19.9</v>
      </c>
      <c r="K1021" s="19" t="n">
        <v>19.9</v>
      </c>
      <c r="L1021" s="19" t="n">
        <v>19.9</v>
      </c>
      <c r="M1021" s="19" t="n">
        <f aca="false">IF(J1021&gt;0,J1021,K1021)*E1021</f>
        <v>19.9</v>
      </c>
      <c r="N1021" s="20" t="n">
        <v>26.33</v>
      </c>
      <c r="O1021" s="21" t="str">
        <f aca="false">IF(R1021="","",ROUND(R1021*(1-Premissas!$B$4),4))</f>
        <v/>
      </c>
      <c r="P1021" s="22"/>
      <c r="Q1021" s="22"/>
      <c r="R1021" s="23"/>
      <c r="S1021" s="24" t="n">
        <v>105</v>
      </c>
      <c r="T1021" s="24" t="n">
        <v>10</v>
      </c>
      <c r="U1021" s="25"/>
      <c r="V1021" s="19" t="n">
        <f aca="false">IF(COUNT(N1021:Q1021)=0,"",MIN(N1021:Q1021))</f>
        <v>26.33</v>
      </c>
      <c r="W1021" s="16" t="str">
        <f aca="false">IF(V1021="","",INDEX($N$4:$Q$4,MATCH(V1021,N1021:Q1021,0)))</f>
        <v>DIMEC</v>
      </c>
      <c r="X1021" s="19" t="str">
        <f aca="false">IF(COUNT(N1021:Q1021)&lt;2,"",SMALL(N1021:Q1021,2))</f>
        <v/>
      </c>
      <c r="Y1021" s="26" t="n">
        <f aca="false">IF(OR(V1021="",M1021=0),"",V1021/M1021-1)</f>
        <v>0.323115577889447</v>
      </c>
      <c r="Z1021" s="26" t="n">
        <f aca="false">IF(OR(V1021="",L1021=""),"",V1021/(L1021*E1021)-1)</f>
        <v>0.323115577889447</v>
      </c>
      <c r="AA1021" s="16" t="str">
        <f aca="false">IF(V1021="","SEM OFERTA",IF(OR(Y1021&gt;Premissas!$B$11,Y1021&lt;Premissas!$B$12),"VERIFICAR - UNIDADE/EMBALAGEM",IF(Y1021&gt;Premissas!$B$6,"NÃO COMPRAR - REAJUSTE &gt;5%","COMPRAR")))</f>
        <v>NÃO COMPRAR - REAJUSTE &gt;5%</v>
      </c>
      <c r="AB1021" s="18" t="n">
        <f aca="false">IF(W1021="DIMEC",S1021,IF(W1021="MEDCENTRO",U1021,""))</f>
        <v>105</v>
      </c>
      <c r="AC1021" s="18" t="n">
        <f aca="false">IF(AA1021&lt;&gt;"COMPRAR",0,IF(AB1021="",I1021,MIN(I1021,AB1021)))</f>
        <v>0</v>
      </c>
      <c r="AD1021" s="19" t="n">
        <f aca="false">IF(AC1021&gt;0,AC1021*V1021,0)</f>
        <v>0</v>
      </c>
      <c r="AE1021" s="19" t="n">
        <f aca="false">IF(AC1021&gt;0,(M1021-V1021)*AC1021,0)</f>
        <v>0</v>
      </c>
      <c r="AF1021" s="16" t="str">
        <f aca="false">IF(AA1021&lt;&gt;"COMPRAR","",IF(AB1021="",IF(X1021="","",IF(X1021-V1021&lt;0.01,"EMPATE TÉCNICO","")),IF(AB1021&lt;I1021,"ESTOQUE INSUFICIENTE",IF(X1021="","",IF(X1021-V1021&lt;0.01,"EMPATE TÉCNICO","")))))</f>
        <v/>
      </c>
      <c r="AG1021" s="16" t="s">
        <v>298</v>
      </c>
      <c r="AH1021" s="16" t="s">
        <v>3165</v>
      </c>
    </row>
    <row r="1022" customFormat="false" ht="15" hidden="false" customHeight="false" outlineLevel="0" collapsed="false">
      <c r="A1022" s="16" t="s">
        <v>3266</v>
      </c>
      <c r="B1022" s="17" t="s">
        <v>3267</v>
      </c>
      <c r="C1022" s="16" t="s">
        <v>3268</v>
      </c>
      <c r="D1022" s="16"/>
      <c r="E1022" s="18" t="n">
        <v>1</v>
      </c>
      <c r="F1022" s="16" t="s">
        <v>43</v>
      </c>
      <c r="G1022" s="18" t="n">
        <v>1</v>
      </c>
      <c r="H1022" s="16" t="n">
        <v>0.4</v>
      </c>
      <c r="I1022" s="18" t="n">
        <v>1</v>
      </c>
      <c r="J1022" s="19" t="n">
        <v>6.71</v>
      </c>
      <c r="K1022" s="19" t="n">
        <v>6.71</v>
      </c>
      <c r="L1022" s="19" t="n">
        <v>6.71</v>
      </c>
      <c r="M1022" s="19" t="n">
        <f aca="false">IF(J1022&gt;0,J1022,K1022)*E1022</f>
        <v>6.71</v>
      </c>
      <c r="N1022" s="20"/>
      <c r="O1022" s="21" t="n">
        <f aca="false">IF(R1022="","",ROUND(R1022*(1-Premissas!$B$4),4))</f>
        <v>6.8495</v>
      </c>
      <c r="P1022" s="22"/>
      <c r="Q1022" s="22"/>
      <c r="R1022" s="23" t="n">
        <v>7.21</v>
      </c>
      <c r="S1022" s="24"/>
      <c r="T1022" s="24"/>
      <c r="U1022" s="25" t="n">
        <v>42</v>
      </c>
      <c r="V1022" s="19" t="n">
        <f aca="false">IF(COUNT(N1022:Q1022)=0,"",MIN(N1022:Q1022))</f>
        <v>6.8495</v>
      </c>
      <c r="W1022" s="16" t="str">
        <f aca="false">IF(V1022="","",INDEX($N$4:$Q$4,MATCH(V1022,N1022:Q1022,0)))</f>
        <v>MEDCENTRO</v>
      </c>
      <c r="X1022" s="19" t="str">
        <f aca="false">IF(COUNT(N1022:Q1022)&lt;2,"",SMALL(N1022:Q1022,2))</f>
        <v/>
      </c>
      <c r="Y1022" s="26" t="n">
        <f aca="false">IF(OR(V1022="",M1022=0),"",V1022/M1022-1)</f>
        <v>0.0207898658718331</v>
      </c>
      <c r="Z1022" s="26" t="n">
        <f aca="false">IF(OR(V1022="",L1022=""),"",V1022/(L1022*E1022)-1)</f>
        <v>0.0207898658718331</v>
      </c>
      <c r="AA1022" s="16" t="str">
        <f aca="false">IF(V1022="","SEM OFERTA",IF(OR(Y1022&gt;Premissas!$B$11,Y1022&lt;Premissas!$B$12),"VERIFICAR - UNIDADE/EMBALAGEM",IF(Y1022&gt;Premissas!$B$6,"NÃO COMPRAR - REAJUSTE &gt;5%","COMPRAR")))</f>
        <v>COMPRAR</v>
      </c>
      <c r="AB1022" s="18" t="n">
        <f aca="false">IF(W1022="DIMEC",S1022,IF(W1022="MEDCENTRO",U1022,""))</f>
        <v>42</v>
      </c>
      <c r="AC1022" s="18" t="n">
        <f aca="false">IF(AA1022&lt;&gt;"COMPRAR",0,IF(AB1022="",I1022,MIN(I1022,AB1022)))</f>
        <v>1</v>
      </c>
      <c r="AD1022" s="19" t="n">
        <f aca="false">IF(AC1022&gt;0,AC1022*V1022,0)</f>
        <v>6.8495</v>
      </c>
      <c r="AE1022" s="19" t="n">
        <f aca="false">IF(AC1022&gt;0,(M1022-V1022)*AC1022,0)</f>
        <v>-0.1395</v>
      </c>
      <c r="AF1022" s="16" t="str">
        <f aca="false">IF(AA1022&lt;&gt;"COMPRAR","",IF(AB1022="",IF(X1022="","",IF(X1022-V1022&lt;0.01,"EMPATE TÉCNICO","")),IF(AB1022&lt;I1022,"ESTOQUE INSUFICIENTE",IF(X1022="","",IF(X1022-V1022&lt;0.01,"EMPATE TÉCNICO","")))))</f>
        <v/>
      </c>
      <c r="AG1022" s="16" t="s">
        <v>139</v>
      </c>
      <c r="AH1022" s="16" t="s">
        <v>3165</v>
      </c>
    </row>
    <row r="1023" customFormat="false" ht="15" hidden="false" customHeight="false" outlineLevel="0" collapsed="false">
      <c r="A1023" s="16" t="s">
        <v>3269</v>
      </c>
      <c r="B1023" s="17" t="s">
        <v>3270</v>
      </c>
      <c r="C1023" s="16" t="s">
        <v>3271</v>
      </c>
      <c r="D1023" s="16" t="s">
        <v>2063</v>
      </c>
      <c r="E1023" s="18" t="n">
        <v>1</v>
      </c>
      <c r="F1023" s="16" t="s">
        <v>42</v>
      </c>
      <c r="G1023" s="18" t="n">
        <v>0</v>
      </c>
      <c r="H1023" s="16" t="n">
        <v>0.2</v>
      </c>
      <c r="I1023" s="18" t="n">
        <v>1</v>
      </c>
      <c r="J1023" s="19" t="n">
        <v>100.81</v>
      </c>
      <c r="K1023" s="19" t="n">
        <v>100.81</v>
      </c>
      <c r="L1023" s="19" t="n">
        <v>100.81</v>
      </c>
      <c r="M1023" s="19" t="n">
        <f aca="false">IF(J1023&gt;0,J1023,K1023)*E1023</f>
        <v>100.81</v>
      </c>
      <c r="N1023" s="20" t="n">
        <v>106.66</v>
      </c>
      <c r="O1023" s="21" t="n">
        <f aca="false">IF(R1023="","",ROUND(R1023*(1-Premissas!$B$4),4))</f>
        <v>101.384</v>
      </c>
      <c r="P1023" s="22"/>
      <c r="Q1023" s="22"/>
      <c r="R1023" s="23" t="n">
        <v>106.72</v>
      </c>
      <c r="S1023" s="24" t="n">
        <v>300</v>
      </c>
      <c r="T1023" s="24" t="n">
        <v>20</v>
      </c>
      <c r="U1023" s="25" t="n">
        <v>672</v>
      </c>
      <c r="V1023" s="19" t="n">
        <f aca="false">IF(COUNT(N1023:Q1023)=0,"",MIN(N1023:Q1023))</f>
        <v>101.384</v>
      </c>
      <c r="W1023" s="16" t="str">
        <f aca="false">IF(V1023="","",INDEX($N$4:$Q$4,MATCH(V1023,N1023:Q1023,0)))</f>
        <v>MEDCENTRO</v>
      </c>
      <c r="X1023" s="19" t="n">
        <f aca="false">IF(COUNT(N1023:Q1023)&lt;2,"",SMALL(N1023:Q1023,2))</f>
        <v>106.66</v>
      </c>
      <c r="Y1023" s="26" t="n">
        <f aca="false">IF(OR(V1023="",M1023=0),"",V1023/M1023-1)</f>
        <v>0.00569387957543888</v>
      </c>
      <c r="Z1023" s="26" t="n">
        <f aca="false">IF(OR(V1023="",L1023=""),"",V1023/(L1023*E1023)-1)</f>
        <v>0.00569387957543888</v>
      </c>
      <c r="AA1023" s="16" t="str">
        <f aca="false">IF(V1023="","SEM OFERTA",IF(OR(Y1023&gt;Premissas!$B$11,Y1023&lt;Premissas!$B$12),"VERIFICAR - UNIDADE/EMBALAGEM",IF(Y1023&gt;Premissas!$B$6,"NÃO COMPRAR - REAJUSTE &gt;5%","COMPRAR")))</f>
        <v>COMPRAR</v>
      </c>
      <c r="AB1023" s="18" t="n">
        <f aca="false">IF(W1023="DIMEC",S1023,IF(W1023="MEDCENTRO",U1023,""))</f>
        <v>672</v>
      </c>
      <c r="AC1023" s="18" t="n">
        <f aca="false">IF(AA1023&lt;&gt;"COMPRAR",0,IF(AB1023="",I1023,MIN(I1023,AB1023)))</f>
        <v>1</v>
      </c>
      <c r="AD1023" s="19" t="n">
        <f aca="false">IF(AC1023&gt;0,AC1023*V1023,0)</f>
        <v>101.384</v>
      </c>
      <c r="AE1023" s="19" t="n">
        <f aca="false">IF(AC1023&gt;0,(M1023-V1023)*AC1023,0)</f>
        <v>-0.573999999999998</v>
      </c>
      <c r="AF1023" s="16" t="str">
        <f aca="false">IF(AA1023&lt;&gt;"COMPRAR","",IF(AB1023="",IF(X1023="","",IF(X1023-V1023&lt;0.01,"EMPATE TÉCNICO","")),IF(AB1023&lt;I1023,"ESTOQUE INSUFICIENTE",IF(X1023="","",IF(X1023-V1023&lt;0.01,"EMPATE TÉCNICO","")))))</f>
        <v/>
      </c>
      <c r="AG1023" s="16" t="s">
        <v>139</v>
      </c>
      <c r="AH1023" s="16" t="s">
        <v>3165</v>
      </c>
    </row>
    <row r="1024" customFormat="false" ht="15" hidden="false" customHeight="false" outlineLevel="0" collapsed="false">
      <c r="A1024" s="16" t="s">
        <v>3272</v>
      </c>
      <c r="B1024" s="17" t="s">
        <v>3273</v>
      </c>
      <c r="C1024" s="16" t="s">
        <v>3274</v>
      </c>
      <c r="D1024" s="16"/>
      <c r="E1024" s="18" t="n">
        <v>1</v>
      </c>
      <c r="F1024" s="16" t="s">
        <v>43</v>
      </c>
      <c r="G1024" s="18" t="n">
        <v>0</v>
      </c>
      <c r="H1024" s="16" t="n">
        <v>0.9</v>
      </c>
      <c r="I1024" s="18" t="n">
        <v>3</v>
      </c>
      <c r="J1024" s="19" t="n">
        <v>6.59</v>
      </c>
      <c r="K1024" s="19" t="n">
        <v>6.59</v>
      </c>
      <c r="L1024" s="19" t="n">
        <v>6.59</v>
      </c>
      <c r="M1024" s="19" t="n">
        <f aca="false">IF(J1024&gt;0,J1024,K1024)*E1024</f>
        <v>6.59</v>
      </c>
      <c r="N1024" s="20" t="n">
        <v>6.59</v>
      </c>
      <c r="O1024" s="21" t="str">
        <f aca="false">IF(R1024="","",ROUND(R1024*(1-Premissas!$B$4),4))</f>
        <v/>
      </c>
      <c r="P1024" s="22"/>
      <c r="Q1024" s="22"/>
      <c r="R1024" s="23"/>
      <c r="S1024" s="24" t="n">
        <v>61</v>
      </c>
      <c r="T1024" s="24" t="n">
        <v>50</v>
      </c>
      <c r="U1024" s="25"/>
      <c r="V1024" s="19" t="n">
        <f aca="false">IF(COUNT(N1024:Q1024)=0,"",MIN(N1024:Q1024))</f>
        <v>6.59</v>
      </c>
      <c r="W1024" s="16" t="str">
        <f aca="false">IF(V1024="","",INDEX($N$4:$Q$4,MATCH(V1024,N1024:Q1024,0)))</f>
        <v>DIMEC</v>
      </c>
      <c r="X1024" s="19" t="str">
        <f aca="false">IF(COUNT(N1024:Q1024)&lt;2,"",SMALL(N1024:Q1024,2))</f>
        <v/>
      </c>
      <c r="Y1024" s="26" t="n">
        <f aca="false">IF(OR(V1024="",M1024=0),"",V1024/M1024-1)</f>
        <v>0</v>
      </c>
      <c r="Z1024" s="26" t="n">
        <f aca="false">IF(OR(V1024="",L1024=""),"",V1024/(L1024*E1024)-1)</f>
        <v>0</v>
      </c>
      <c r="AA1024" s="16" t="str">
        <f aca="false">IF(V1024="","SEM OFERTA",IF(OR(Y1024&gt;Premissas!$B$11,Y1024&lt;Premissas!$B$12),"VERIFICAR - UNIDADE/EMBALAGEM",IF(Y1024&gt;Premissas!$B$6,"NÃO COMPRAR - REAJUSTE &gt;5%","COMPRAR")))</f>
        <v>COMPRAR</v>
      </c>
      <c r="AB1024" s="18" t="n">
        <f aca="false">IF(W1024="DIMEC",S1024,IF(W1024="MEDCENTRO",U1024,""))</f>
        <v>61</v>
      </c>
      <c r="AC1024" s="18" t="n">
        <f aca="false">IF(AA1024&lt;&gt;"COMPRAR",0,IF(AB1024="",I1024,MIN(I1024,AB1024)))</f>
        <v>3</v>
      </c>
      <c r="AD1024" s="19" t="n">
        <f aca="false">IF(AC1024&gt;0,AC1024*V1024,0)</f>
        <v>19.77</v>
      </c>
      <c r="AE1024" s="19" t="n">
        <f aca="false">IF(AC1024&gt;0,(M1024-V1024)*AC1024,0)</f>
        <v>0</v>
      </c>
      <c r="AF1024" s="16" t="str">
        <f aca="false">IF(AA1024&lt;&gt;"COMPRAR","",IF(AB1024="",IF(X1024="","",IF(X1024-V1024&lt;0.01,"EMPATE TÉCNICO","")),IF(AB1024&lt;I1024,"ESTOQUE INSUFICIENTE",IF(X1024="","",IF(X1024-V1024&lt;0.01,"EMPATE TÉCNICO","")))))</f>
        <v/>
      </c>
      <c r="AG1024" s="16" t="s">
        <v>304</v>
      </c>
      <c r="AH1024" s="16" t="s">
        <v>3165</v>
      </c>
    </row>
    <row r="1025" customFormat="false" ht="15" hidden="false" customHeight="false" outlineLevel="0" collapsed="false">
      <c r="A1025" s="16" t="s">
        <v>3275</v>
      </c>
      <c r="B1025" s="17" t="s">
        <v>3276</v>
      </c>
      <c r="C1025" s="16" t="s">
        <v>3277</v>
      </c>
      <c r="D1025" s="16"/>
      <c r="E1025" s="18" t="n">
        <v>1</v>
      </c>
      <c r="F1025" s="16" t="s">
        <v>42</v>
      </c>
      <c r="G1025" s="18" t="n">
        <v>3</v>
      </c>
      <c r="H1025" s="16" t="n">
        <v>2.1</v>
      </c>
      <c r="I1025" s="18" t="n">
        <v>3</v>
      </c>
      <c r="J1025" s="19" t="n">
        <v>11.84</v>
      </c>
      <c r="K1025" s="19" t="n">
        <v>11.84</v>
      </c>
      <c r="L1025" s="19" t="n">
        <v>11.84</v>
      </c>
      <c r="M1025" s="19" t="n">
        <f aca="false">IF(J1025&gt;0,J1025,K1025)*E1025</f>
        <v>11.84</v>
      </c>
      <c r="N1025" s="20" t="n">
        <v>11.84</v>
      </c>
      <c r="O1025" s="21" t="n">
        <f aca="false">IF(R1025="","",ROUND(R1025*(1-Premissas!$B$4),4))</f>
        <v>12.027</v>
      </c>
      <c r="P1025" s="22"/>
      <c r="Q1025" s="22"/>
      <c r="R1025" s="23" t="n">
        <v>12.66</v>
      </c>
      <c r="S1025" s="24" t="n">
        <v>163</v>
      </c>
      <c r="T1025" s="24" t="n">
        <v>100</v>
      </c>
      <c r="U1025" s="25" t="n">
        <v>132</v>
      </c>
      <c r="V1025" s="19" t="n">
        <f aca="false">IF(COUNT(N1025:Q1025)=0,"",MIN(N1025:Q1025))</f>
        <v>11.84</v>
      </c>
      <c r="W1025" s="16" t="str">
        <f aca="false">IF(V1025="","",INDEX($N$4:$Q$4,MATCH(V1025,N1025:Q1025,0)))</f>
        <v>DIMEC</v>
      </c>
      <c r="X1025" s="19" t="n">
        <f aca="false">IF(COUNT(N1025:Q1025)&lt;2,"",SMALL(N1025:Q1025,2))</f>
        <v>12.027</v>
      </c>
      <c r="Y1025" s="26" t="n">
        <f aca="false">IF(OR(V1025="",M1025=0),"",V1025/M1025-1)</f>
        <v>0</v>
      </c>
      <c r="Z1025" s="26" t="n">
        <f aca="false">IF(OR(V1025="",L1025=""),"",V1025/(L1025*E1025)-1)</f>
        <v>0</v>
      </c>
      <c r="AA1025" s="16" t="str">
        <f aca="false">IF(V1025="","SEM OFERTA",IF(OR(Y1025&gt;Premissas!$B$11,Y1025&lt;Premissas!$B$12),"VERIFICAR - UNIDADE/EMBALAGEM",IF(Y1025&gt;Premissas!$B$6,"NÃO COMPRAR - REAJUSTE &gt;5%","COMPRAR")))</f>
        <v>COMPRAR</v>
      </c>
      <c r="AB1025" s="18" t="n">
        <f aca="false">IF(W1025="DIMEC",S1025,IF(W1025="MEDCENTRO",U1025,""))</f>
        <v>163</v>
      </c>
      <c r="AC1025" s="18" t="n">
        <f aca="false">IF(AA1025&lt;&gt;"COMPRAR",0,IF(AB1025="",I1025,MIN(I1025,AB1025)))</f>
        <v>3</v>
      </c>
      <c r="AD1025" s="19" t="n">
        <f aca="false">IF(AC1025&gt;0,AC1025*V1025,0)</f>
        <v>35.52</v>
      </c>
      <c r="AE1025" s="19" t="n">
        <f aca="false">IF(AC1025&gt;0,(M1025-V1025)*AC1025,0)</f>
        <v>0</v>
      </c>
      <c r="AF1025" s="16" t="str">
        <f aca="false">IF(AA1025&lt;&gt;"COMPRAR","",IF(AB1025="",IF(X1025="","",IF(X1025-V1025&lt;0.01,"EMPATE TÉCNICO","")),IF(AB1025&lt;I1025,"ESTOQUE INSUFICIENTE",IF(X1025="","",IF(X1025-V1025&lt;0.01,"EMPATE TÉCNICO","")))))</f>
        <v/>
      </c>
      <c r="AG1025" s="16" t="s">
        <v>304</v>
      </c>
      <c r="AH1025" s="16" t="s">
        <v>3165</v>
      </c>
    </row>
    <row r="1026" customFormat="false" ht="15" hidden="false" customHeight="false" outlineLevel="0" collapsed="false">
      <c r="A1026" s="16" t="s">
        <v>3278</v>
      </c>
      <c r="B1026" s="17" t="s">
        <v>3279</v>
      </c>
      <c r="C1026" s="16" t="s">
        <v>3280</v>
      </c>
      <c r="D1026" s="16"/>
      <c r="E1026" s="18" t="n">
        <v>1</v>
      </c>
      <c r="F1026" s="16" t="s">
        <v>43</v>
      </c>
      <c r="G1026" s="18" t="n">
        <v>1</v>
      </c>
      <c r="H1026" s="16" t="n">
        <v>0.5</v>
      </c>
      <c r="I1026" s="18" t="n">
        <v>1</v>
      </c>
      <c r="J1026" s="19" t="n">
        <v>11.84</v>
      </c>
      <c r="K1026" s="19" t="n">
        <v>11.84</v>
      </c>
      <c r="L1026" s="19" t="n">
        <v>11.84</v>
      </c>
      <c r="M1026" s="19" t="n">
        <f aca="false">IF(J1026&gt;0,J1026,K1026)*E1026</f>
        <v>11.84</v>
      </c>
      <c r="N1026" s="20" t="n">
        <v>11.84</v>
      </c>
      <c r="O1026" s="21" t="n">
        <f aca="false">IF(R1026="","",ROUND(R1026*(1-Premissas!$B$4),4))</f>
        <v>12.027</v>
      </c>
      <c r="P1026" s="22"/>
      <c r="Q1026" s="22"/>
      <c r="R1026" s="23" t="n">
        <v>12.66</v>
      </c>
      <c r="S1026" s="24" t="n">
        <v>200</v>
      </c>
      <c r="T1026" s="24" t="n">
        <v>100</v>
      </c>
      <c r="U1026" s="25" t="n">
        <v>200</v>
      </c>
      <c r="V1026" s="19" t="n">
        <f aca="false">IF(COUNT(N1026:Q1026)=0,"",MIN(N1026:Q1026))</f>
        <v>11.84</v>
      </c>
      <c r="W1026" s="16" t="str">
        <f aca="false">IF(V1026="","",INDEX($N$4:$Q$4,MATCH(V1026,N1026:Q1026,0)))</f>
        <v>DIMEC</v>
      </c>
      <c r="X1026" s="19" t="n">
        <f aca="false">IF(COUNT(N1026:Q1026)&lt;2,"",SMALL(N1026:Q1026,2))</f>
        <v>12.027</v>
      </c>
      <c r="Y1026" s="26" t="n">
        <f aca="false">IF(OR(V1026="",M1026=0),"",V1026/M1026-1)</f>
        <v>0</v>
      </c>
      <c r="Z1026" s="26" t="n">
        <f aca="false">IF(OR(V1026="",L1026=""),"",V1026/(L1026*E1026)-1)</f>
        <v>0</v>
      </c>
      <c r="AA1026" s="16" t="str">
        <f aca="false">IF(V1026="","SEM OFERTA",IF(OR(Y1026&gt;Premissas!$B$11,Y1026&lt;Premissas!$B$12),"VERIFICAR - UNIDADE/EMBALAGEM",IF(Y1026&gt;Premissas!$B$6,"NÃO COMPRAR - REAJUSTE &gt;5%","COMPRAR")))</f>
        <v>COMPRAR</v>
      </c>
      <c r="AB1026" s="18" t="n">
        <f aca="false">IF(W1026="DIMEC",S1026,IF(W1026="MEDCENTRO",U1026,""))</f>
        <v>200</v>
      </c>
      <c r="AC1026" s="18" t="n">
        <f aca="false">IF(AA1026&lt;&gt;"COMPRAR",0,IF(AB1026="",I1026,MIN(I1026,AB1026)))</f>
        <v>1</v>
      </c>
      <c r="AD1026" s="19" t="n">
        <f aca="false">IF(AC1026&gt;0,AC1026*V1026,0)</f>
        <v>11.84</v>
      </c>
      <c r="AE1026" s="19" t="n">
        <f aca="false">IF(AC1026&gt;0,(M1026-V1026)*AC1026,0)</f>
        <v>0</v>
      </c>
      <c r="AF1026" s="16" t="str">
        <f aca="false">IF(AA1026&lt;&gt;"COMPRAR","",IF(AB1026="",IF(X1026="","",IF(X1026-V1026&lt;0.01,"EMPATE TÉCNICO","")),IF(AB1026&lt;I1026,"ESTOQUE INSUFICIENTE",IF(X1026="","",IF(X1026-V1026&lt;0.01,"EMPATE TÉCNICO","")))))</f>
        <v/>
      </c>
      <c r="AG1026" s="16" t="s">
        <v>304</v>
      </c>
      <c r="AH1026" s="16" t="s">
        <v>3165</v>
      </c>
    </row>
    <row r="1027" customFormat="false" ht="15" hidden="false" customHeight="false" outlineLevel="0" collapsed="false">
      <c r="A1027" s="16" t="s">
        <v>3281</v>
      </c>
      <c r="B1027" s="17" t="s">
        <v>3282</v>
      </c>
      <c r="C1027" s="16" t="s">
        <v>3283</v>
      </c>
      <c r="D1027" s="16" t="s">
        <v>3284</v>
      </c>
      <c r="E1027" s="18" t="n">
        <v>1</v>
      </c>
      <c r="F1027" s="16" t="s">
        <v>42</v>
      </c>
      <c r="G1027" s="18" t="n">
        <v>86</v>
      </c>
      <c r="H1027" s="16" t="n">
        <v>34.9</v>
      </c>
      <c r="I1027" s="18" t="n">
        <v>4</v>
      </c>
      <c r="J1027" s="19" t="n">
        <v>0.37</v>
      </c>
      <c r="K1027" s="19" t="n">
        <v>0.37</v>
      </c>
      <c r="L1027" s="19" t="n">
        <v>0.37</v>
      </c>
      <c r="M1027" s="19" t="n">
        <f aca="false">IF(J1027&gt;0,J1027,K1027)*E1027</f>
        <v>0.37</v>
      </c>
      <c r="N1027" s="20" t="n">
        <v>0.3</v>
      </c>
      <c r="O1027" s="21" t="str">
        <f aca="false">IF(R1027="","",ROUND(R1027*(1-Premissas!$B$4),4))</f>
        <v/>
      </c>
      <c r="P1027" s="22"/>
      <c r="Q1027" s="22"/>
      <c r="R1027" s="23"/>
      <c r="S1027" s="24" t="n">
        <v>17382</v>
      </c>
      <c r="T1027" s="24" t="n">
        <v>100</v>
      </c>
      <c r="U1027" s="25"/>
      <c r="V1027" s="19" t="n">
        <f aca="false">IF(COUNT(N1027:Q1027)=0,"",MIN(N1027:Q1027))</f>
        <v>0.3</v>
      </c>
      <c r="W1027" s="16" t="str">
        <f aca="false">IF(V1027="","",INDEX($N$4:$Q$4,MATCH(V1027,N1027:Q1027,0)))</f>
        <v>DIMEC</v>
      </c>
      <c r="X1027" s="19" t="str">
        <f aca="false">IF(COUNT(N1027:Q1027)&lt;2,"",SMALL(N1027:Q1027,2))</f>
        <v/>
      </c>
      <c r="Y1027" s="26" t="n">
        <f aca="false">IF(OR(V1027="",M1027=0),"",V1027/M1027-1)</f>
        <v>-0.189189189189189</v>
      </c>
      <c r="Z1027" s="26" t="n">
        <f aca="false">IF(OR(V1027="",L1027=""),"",V1027/(L1027*E1027)-1)</f>
        <v>-0.189189189189189</v>
      </c>
      <c r="AA1027" s="16" t="str">
        <f aca="false">IF(V1027="","SEM OFERTA",IF(OR(Y1027&gt;Premissas!$B$11,Y1027&lt;Premissas!$B$12),"VERIFICAR - UNIDADE/EMBALAGEM",IF(Y1027&gt;Premissas!$B$6,"NÃO COMPRAR - REAJUSTE &gt;5%","COMPRAR")))</f>
        <v>COMPRAR</v>
      </c>
      <c r="AB1027" s="18" t="n">
        <f aca="false">IF(W1027="DIMEC",S1027,IF(W1027="MEDCENTRO",U1027,""))</f>
        <v>17382</v>
      </c>
      <c r="AC1027" s="18" t="n">
        <f aca="false">IF(AA1027&lt;&gt;"COMPRAR",0,IF(AB1027="",I1027,MIN(I1027,AB1027)))</f>
        <v>4</v>
      </c>
      <c r="AD1027" s="19" t="n">
        <f aca="false">IF(AC1027&gt;0,AC1027*V1027,0)</f>
        <v>1.2</v>
      </c>
      <c r="AE1027" s="19" t="n">
        <f aca="false">IF(AC1027&gt;0,(M1027-V1027)*AC1027,0)</f>
        <v>0.28</v>
      </c>
      <c r="AF1027" s="16" t="str">
        <f aca="false">IF(AA1027&lt;&gt;"COMPRAR","",IF(AB1027="",IF(X1027="","",IF(X1027-V1027&lt;0.01,"EMPATE TÉCNICO","")),IF(AB1027&lt;I1027,"ESTOQUE INSUFICIENTE",IF(X1027="","",IF(X1027-V1027&lt;0.01,"EMPATE TÉCNICO","")))))</f>
        <v/>
      </c>
      <c r="AG1027" s="16" t="s">
        <v>304</v>
      </c>
      <c r="AH1027" s="16" t="s">
        <v>3165</v>
      </c>
    </row>
    <row r="1028" customFormat="false" ht="15" hidden="false" customHeight="false" outlineLevel="0" collapsed="false">
      <c r="A1028" s="16" t="s">
        <v>3285</v>
      </c>
      <c r="B1028" s="17" t="s">
        <v>3286</v>
      </c>
      <c r="C1028" s="16" t="s">
        <v>3287</v>
      </c>
      <c r="D1028" s="16"/>
      <c r="E1028" s="18" t="n">
        <v>1</v>
      </c>
      <c r="F1028" s="16" t="s">
        <v>43</v>
      </c>
      <c r="G1028" s="18" t="n">
        <v>2</v>
      </c>
      <c r="H1028" s="16" t="n">
        <v>6.8</v>
      </c>
      <c r="I1028" s="18" t="n">
        <v>16</v>
      </c>
      <c r="J1028" s="19" t="n">
        <v>0.85</v>
      </c>
      <c r="K1028" s="19" t="n">
        <v>0.85</v>
      </c>
      <c r="L1028" s="19" t="n">
        <v>0.85</v>
      </c>
      <c r="M1028" s="19" t="n">
        <f aca="false">IF(J1028&gt;0,J1028,K1028)*E1028</f>
        <v>0.85</v>
      </c>
      <c r="N1028" s="20" t="n">
        <v>0.99</v>
      </c>
      <c r="O1028" s="21" t="str">
        <f aca="false">IF(R1028="","",ROUND(R1028*(1-Premissas!$B$4),4))</f>
        <v/>
      </c>
      <c r="P1028" s="22"/>
      <c r="Q1028" s="22"/>
      <c r="R1028" s="23"/>
      <c r="S1028" s="24" t="n">
        <v>100300</v>
      </c>
      <c r="T1028" s="24" t="n">
        <v>450</v>
      </c>
      <c r="U1028" s="25"/>
      <c r="V1028" s="19" t="n">
        <f aca="false">IF(COUNT(N1028:Q1028)=0,"",MIN(N1028:Q1028))</f>
        <v>0.99</v>
      </c>
      <c r="W1028" s="16" t="str">
        <f aca="false">IF(V1028="","",INDEX($N$4:$Q$4,MATCH(V1028,N1028:Q1028,0)))</f>
        <v>DIMEC</v>
      </c>
      <c r="X1028" s="19" t="str">
        <f aca="false">IF(COUNT(N1028:Q1028)&lt;2,"",SMALL(N1028:Q1028,2))</f>
        <v/>
      </c>
      <c r="Y1028" s="26" t="n">
        <f aca="false">IF(OR(V1028="",M1028=0),"",V1028/M1028-1)</f>
        <v>0.164705882352941</v>
      </c>
      <c r="Z1028" s="26" t="n">
        <f aca="false">IF(OR(V1028="",L1028=""),"",V1028/(L1028*E1028)-1)</f>
        <v>0.164705882352941</v>
      </c>
      <c r="AA1028" s="16" t="str">
        <f aca="false">IF(V1028="","SEM OFERTA",IF(OR(Y1028&gt;Premissas!$B$11,Y1028&lt;Premissas!$B$12),"VERIFICAR - UNIDADE/EMBALAGEM",IF(Y1028&gt;Premissas!$B$6,"NÃO COMPRAR - REAJUSTE &gt;5%","COMPRAR")))</f>
        <v>NÃO COMPRAR - REAJUSTE &gt;5%</v>
      </c>
      <c r="AB1028" s="18" t="n">
        <f aca="false">IF(W1028="DIMEC",S1028,IF(W1028="MEDCENTRO",U1028,""))</f>
        <v>100300</v>
      </c>
      <c r="AC1028" s="18" t="n">
        <f aca="false">IF(AA1028&lt;&gt;"COMPRAR",0,IF(AB1028="",I1028,MIN(I1028,AB1028)))</f>
        <v>0</v>
      </c>
      <c r="AD1028" s="19" t="n">
        <f aca="false">IF(AC1028&gt;0,AC1028*V1028,0)</f>
        <v>0</v>
      </c>
      <c r="AE1028" s="19" t="n">
        <f aca="false">IF(AC1028&gt;0,(M1028-V1028)*AC1028,0)</f>
        <v>0</v>
      </c>
      <c r="AF1028" s="16" t="str">
        <f aca="false">IF(AA1028&lt;&gt;"COMPRAR","",IF(AB1028="",IF(X1028="","",IF(X1028-V1028&lt;0.01,"EMPATE TÉCNICO","")),IF(AB1028&lt;I1028,"ESTOQUE INSUFICIENTE",IF(X1028="","",IF(X1028-V1028&lt;0.01,"EMPATE TÉCNICO","")))))</f>
        <v/>
      </c>
      <c r="AG1028" s="16" t="s">
        <v>298</v>
      </c>
      <c r="AH1028" s="16" t="s">
        <v>3165</v>
      </c>
    </row>
    <row r="1029" customFormat="false" ht="15" hidden="false" customHeight="false" outlineLevel="0" collapsed="false">
      <c r="A1029" s="16" t="s">
        <v>3288</v>
      </c>
      <c r="B1029" s="17" t="s">
        <v>3289</v>
      </c>
      <c r="C1029" s="16" t="s">
        <v>3290</v>
      </c>
      <c r="D1029" s="16"/>
      <c r="E1029" s="18" t="n">
        <v>1</v>
      </c>
      <c r="F1029" s="16" t="s">
        <v>41</v>
      </c>
      <c r="G1029" s="18" t="n">
        <v>7</v>
      </c>
      <c r="H1029" s="16" t="n">
        <v>4.3</v>
      </c>
      <c r="I1029" s="18" t="n">
        <v>5</v>
      </c>
      <c r="J1029" s="19" t="n">
        <v>15.91</v>
      </c>
      <c r="K1029" s="19" t="n">
        <v>15.91</v>
      </c>
      <c r="L1029" s="19" t="n">
        <v>15.91</v>
      </c>
      <c r="M1029" s="19" t="n">
        <f aca="false">IF(J1029&gt;0,J1029,K1029)*E1029</f>
        <v>15.91</v>
      </c>
      <c r="N1029" s="20"/>
      <c r="O1029" s="21" t="n">
        <f aca="false">IF(R1029="","",ROUND(R1029*(1-Premissas!$B$4),4))</f>
        <v>15.257</v>
      </c>
      <c r="P1029" s="22"/>
      <c r="Q1029" s="22"/>
      <c r="R1029" s="23" t="n">
        <v>16.06</v>
      </c>
      <c r="S1029" s="24"/>
      <c r="T1029" s="24"/>
      <c r="U1029" s="25" t="n">
        <v>21</v>
      </c>
      <c r="V1029" s="19" t="n">
        <f aca="false">IF(COUNT(N1029:Q1029)=0,"",MIN(N1029:Q1029))</f>
        <v>15.257</v>
      </c>
      <c r="W1029" s="16" t="str">
        <f aca="false">IF(V1029="","",INDEX($N$4:$Q$4,MATCH(V1029,N1029:Q1029,0)))</f>
        <v>MEDCENTRO</v>
      </c>
      <c r="X1029" s="19" t="str">
        <f aca="false">IF(COUNT(N1029:Q1029)&lt;2,"",SMALL(N1029:Q1029,2))</f>
        <v/>
      </c>
      <c r="Y1029" s="26" t="n">
        <f aca="false">IF(OR(V1029="",M1029=0),"",V1029/M1029-1)</f>
        <v>-0.0410433689503458</v>
      </c>
      <c r="Z1029" s="26" t="n">
        <f aca="false">IF(OR(V1029="",L1029=""),"",V1029/(L1029*E1029)-1)</f>
        <v>-0.0410433689503458</v>
      </c>
      <c r="AA1029" s="16" t="str">
        <f aca="false">IF(V1029="","SEM OFERTA",IF(OR(Y1029&gt;Premissas!$B$11,Y1029&lt;Premissas!$B$12),"VERIFICAR - UNIDADE/EMBALAGEM",IF(Y1029&gt;Premissas!$B$6,"NÃO COMPRAR - REAJUSTE &gt;5%","COMPRAR")))</f>
        <v>COMPRAR</v>
      </c>
      <c r="AB1029" s="18" t="n">
        <f aca="false">IF(W1029="DIMEC",S1029,IF(W1029="MEDCENTRO",U1029,""))</f>
        <v>21</v>
      </c>
      <c r="AC1029" s="18" t="n">
        <f aca="false">IF(AA1029&lt;&gt;"COMPRAR",0,IF(AB1029="",I1029,MIN(I1029,AB1029)))</f>
        <v>5</v>
      </c>
      <c r="AD1029" s="19" t="n">
        <f aca="false">IF(AC1029&gt;0,AC1029*V1029,0)</f>
        <v>76.285</v>
      </c>
      <c r="AE1029" s="19" t="n">
        <f aca="false">IF(AC1029&gt;0,(M1029-V1029)*AC1029,0)</f>
        <v>3.265</v>
      </c>
      <c r="AF1029" s="16" t="str">
        <f aca="false">IF(AA1029&lt;&gt;"COMPRAR","",IF(AB1029="",IF(X1029="","",IF(X1029-V1029&lt;0.01,"EMPATE TÉCNICO","")),IF(AB1029&lt;I1029,"ESTOQUE INSUFICIENTE",IF(X1029="","",IF(X1029-V1029&lt;0.01,"EMPATE TÉCNICO","")))))</f>
        <v/>
      </c>
      <c r="AG1029" s="16" t="s">
        <v>139</v>
      </c>
      <c r="AH1029" s="16" t="s">
        <v>3165</v>
      </c>
    </row>
    <row r="1030" customFormat="false" ht="15" hidden="false" customHeight="false" outlineLevel="0" collapsed="false">
      <c r="A1030" s="16" t="s">
        <v>3291</v>
      </c>
      <c r="B1030" s="17" t="s">
        <v>3292</v>
      </c>
      <c r="C1030" s="16" t="s">
        <v>3293</v>
      </c>
      <c r="D1030" s="16" t="s">
        <v>92</v>
      </c>
      <c r="E1030" s="18" t="n">
        <v>1</v>
      </c>
      <c r="F1030" s="16" t="s">
        <v>42</v>
      </c>
      <c r="G1030" s="18" t="n">
        <v>2</v>
      </c>
      <c r="H1030" s="16" t="n">
        <v>1.2</v>
      </c>
      <c r="I1030" s="18" t="n">
        <v>2</v>
      </c>
      <c r="J1030" s="19" t="n">
        <v>17.5833333333333</v>
      </c>
      <c r="K1030" s="19" t="n">
        <v>17.5833333333333</v>
      </c>
      <c r="L1030" s="19" t="n">
        <v>17.5833</v>
      </c>
      <c r="M1030" s="19" t="n">
        <f aca="false">IF(J1030&gt;0,J1030,K1030)*E1030</f>
        <v>17.5833333333333</v>
      </c>
      <c r="N1030" s="20"/>
      <c r="O1030" s="21" t="n">
        <f aca="false">IF(R1030="","",ROUND(R1030*(1-Premissas!$B$4),4))</f>
        <v>18.2305</v>
      </c>
      <c r="P1030" s="22"/>
      <c r="Q1030" s="22"/>
      <c r="R1030" s="23" t="n">
        <v>19.19</v>
      </c>
      <c r="S1030" s="24"/>
      <c r="T1030" s="24"/>
      <c r="U1030" s="25" t="n">
        <v>450</v>
      </c>
      <c r="V1030" s="19" t="n">
        <f aca="false">IF(COUNT(N1030:Q1030)=0,"",MIN(N1030:Q1030))</f>
        <v>18.2305</v>
      </c>
      <c r="W1030" s="16" t="str">
        <f aca="false">IF(V1030="","",INDEX($N$4:$Q$4,MATCH(V1030,N1030:Q1030,0)))</f>
        <v>MEDCENTRO</v>
      </c>
      <c r="X1030" s="19" t="str">
        <f aca="false">IF(COUNT(N1030:Q1030)&lt;2,"",SMALL(N1030:Q1030,2))</f>
        <v/>
      </c>
      <c r="Y1030" s="26" t="n">
        <f aca="false">IF(OR(V1030="",M1030=0),"",V1030/M1030-1)</f>
        <v>0.0368056872037934</v>
      </c>
      <c r="Z1030" s="26" t="n">
        <f aca="false">IF(OR(V1030="",L1030=""),"",V1030/(L1030*E1030)-1)</f>
        <v>0.0368076527159291</v>
      </c>
      <c r="AA1030" s="16" t="str">
        <f aca="false">IF(V1030="","SEM OFERTA",IF(OR(Y1030&gt;Premissas!$B$11,Y1030&lt;Premissas!$B$12),"VERIFICAR - UNIDADE/EMBALAGEM",IF(Y1030&gt;Premissas!$B$6,"NÃO COMPRAR - REAJUSTE &gt;5%","COMPRAR")))</f>
        <v>COMPRAR</v>
      </c>
      <c r="AB1030" s="18" t="n">
        <f aca="false">IF(W1030="DIMEC",S1030,IF(W1030="MEDCENTRO",U1030,""))</f>
        <v>450</v>
      </c>
      <c r="AC1030" s="18" t="n">
        <f aca="false">IF(AA1030&lt;&gt;"COMPRAR",0,IF(AB1030="",I1030,MIN(I1030,AB1030)))</f>
        <v>2</v>
      </c>
      <c r="AD1030" s="19" t="n">
        <f aca="false">IF(AC1030&gt;0,AC1030*V1030,0)</f>
        <v>36.461</v>
      </c>
      <c r="AE1030" s="19" t="n">
        <f aca="false">IF(AC1030&gt;0,(M1030-V1030)*AC1030,0)</f>
        <v>-1.2943333333334</v>
      </c>
      <c r="AF1030" s="16" t="str">
        <f aca="false">IF(AA1030&lt;&gt;"COMPRAR","",IF(AB1030="",IF(X1030="","",IF(X1030-V1030&lt;0.01,"EMPATE TÉCNICO","")),IF(AB1030&lt;I1030,"ESTOQUE INSUFICIENTE",IF(X1030="","",IF(X1030-V1030&lt;0.01,"EMPATE TÉCNICO","")))))</f>
        <v/>
      </c>
      <c r="AG1030" s="16" t="s">
        <v>139</v>
      </c>
      <c r="AH1030" s="16" t="s">
        <v>3165</v>
      </c>
    </row>
    <row r="1031" customFormat="false" ht="15" hidden="false" customHeight="false" outlineLevel="0" collapsed="false">
      <c r="A1031" s="16" t="s">
        <v>3294</v>
      </c>
      <c r="B1031" s="17" t="s">
        <v>3295</v>
      </c>
      <c r="C1031" s="16" t="s">
        <v>3296</v>
      </c>
      <c r="D1031" s="16" t="s">
        <v>3297</v>
      </c>
      <c r="E1031" s="18" t="n">
        <v>1</v>
      </c>
      <c r="F1031" s="16" t="s">
        <v>41</v>
      </c>
      <c r="G1031" s="18" t="n">
        <v>4</v>
      </c>
      <c r="H1031" s="16" t="n">
        <v>2.6</v>
      </c>
      <c r="I1031" s="18" t="n">
        <v>3</v>
      </c>
      <c r="J1031" s="19" t="n">
        <v>14.86</v>
      </c>
      <c r="K1031" s="19" t="n">
        <v>14.86</v>
      </c>
      <c r="L1031" s="19" t="n">
        <v>14.86</v>
      </c>
      <c r="M1031" s="19" t="n">
        <f aca="false">IF(J1031&gt;0,J1031,K1031)*E1031</f>
        <v>14.86</v>
      </c>
      <c r="N1031" s="20"/>
      <c r="O1031" s="21" t="n">
        <f aca="false">IF(R1031="","",ROUND(R1031*(1-Premissas!$B$4),4))</f>
        <v>14.9435</v>
      </c>
      <c r="P1031" s="22"/>
      <c r="Q1031" s="22"/>
      <c r="R1031" s="23" t="n">
        <v>15.73</v>
      </c>
      <c r="S1031" s="24"/>
      <c r="T1031" s="24"/>
      <c r="U1031" s="25" t="n">
        <v>205</v>
      </c>
      <c r="V1031" s="19" t="n">
        <f aca="false">IF(COUNT(N1031:Q1031)=0,"",MIN(N1031:Q1031))</f>
        <v>14.9435</v>
      </c>
      <c r="W1031" s="16" t="str">
        <f aca="false">IF(V1031="","",INDEX($N$4:$Q$4,MATCH(V1031,N1031:Q1031,0)))</f>
        <v>MEDCENTRO</v>
      </c>
      <c r="X1031" s="19" t="str">
        <f aca="false">IF(COUNT(N1031:Q1031)&lt;2,"",SMALL(N1031:Q1031,2))</f>
        <v/>
      </c>
      <c r="Y1031" s="26" t="n">
        <f aca="false">IF(OR(V1031="",M1031=0),"",V1031/M1031-1)</f>
        <v>0.00561911170928675</v>
      </c>
      <c r="Z1031" s="26" t="n">
        <f aca="false">IF(OR(V1031="",L1031=""),"",V1031/(L1031*E1031)-1)</f>
        <v>0.00561911170928675</v>
      </c>
      <c r="AA1031" s="16" t="str">
        <f aca="false">IF(V1031="","SEM OFERTA",IF(OR(Y1031&gt;Premissas!$B$11,Y1031&lt;Premissas!$B$12),"VERIFICAR - UNIDADE/EMBALAGEM",IF(Y1031&gt;Premissas!$B$6,"NÃO COMPRAR - REAJUSTE &gt;5%","COMPRAR")))</f>
        <v>COMPRAR</v>
      </c>
      <c r="AB1031" s="18" t="n">
        <f aca="false">IF(W1031="DIMEC",S1031,IF(W1031="MEDCENTRO",U1031,""))</f>
        <v>205</v>
      </c>
      <c r="AC1031" s="18" t="n">
        <f aca="false">IF(AA1031&lt;&gt;"COMPRAR",0,IF(AB1031="",I1031,MIN(I1031,AB1031)))</f>
        <v>3</v>
      </c>
      <c r="AD1031" s="19" t="n">
        <f aca="false">IF(AC1031&gt;0,AC1031*V1031,0)</f>
        <v>44.8305</v>
      </c>
      <c r="AE1031" s="19" t="n">
        <f aca="false">IF(AC1031&gt;0,(M1031-V1031)*AC1031,0)</f>
        <v>-0.250500000000002</v>
      </c>
      <c r="AF1031" s="16" t="str">
        <f aca="false">IF(AA1031&lt;&gt;"COMPRAR","",IF(AB1031="",IF(X1031="","",IF(X1031-V1031&lt;0.01,"EMPATE TÉCNICO","")),IF(AB1031&lt;I1031,"ESTOQUE INSUFICIENTE",IF(X1031="","",IF(X1031-V1031&lt;0.01,"EMPATE TÉCNICO","")))))</f>
        <v/>
      </c>
      <c r="AG1031" s="16" t="s">
        <v>139</v>
      </c>
      <c r="AH1031" s="16" t="s">
        <v>3165</v>
      </c>
    </row>
    <row r="1032" customFormat="false" ht="15" hidden="false" customHeight="false" outlineLevel="0" collapsed="false">
      <c r="A1032" s="16" t="s">
        <v>3298</v>
      </c>
      <c r="B1032" s="17" t="s">
        <v>3299</v>
      </c>
      <c r="C1032" s="16" t="s">
        <v>3300</v>
      </c>
      <c r="D1032" s="16"/>
      <c r="E1032" s="18" t="n">
        <v>1</v>
      </c>
      <c r="F1032" s="16" t="s">
        <v>42</v>
      </c>
      <c r="G1032" s="18" t="n">
        <v>9</v>
      </c>
      <c r="H1032" s="16" t="n">
        <v>3.7</v>
      </c>
      <c r="I1032" s="18" t="n">
        <v>1</v>
      </c>
      <c r="J1032" s="19" t="n">
        <v>15.91</v>
      </c>
      <c r="K1032" s="19" t="n">
        <v>15.91</v>
      </c>
      <c r="L1032" s="19" t="n">
        <v>15.91</v>
      </c>
      <c r="M1032" s="19" t="n">
        <f aca="false">IF(J1032&gt;0,J1032,K1032)*E1032</f>
        <v>15.91</v>
      </c>
      <c r="N1032" s="20"/>
      <c r="O1032" s="21" t="n">
        <f aca="false">IF(R1032="","",ROUND(R1032*(1-Premissas!$B$4),4))</f>
        <v>15.5135</v>
      </c>
      <c r="P1032" s="22"/>
      <c r="Q1032" s="22"/>
      <c r="R1032" s="23" t="n">
        <v>16.33</v>
      </c>
      <c r="S1032" s="24"/>
      <c r="T1032" s="24"/>
      <c r="U1032" s="25" t="n">
        <v>624</v>
      </c>
      <c r="V1032" s="19" t="n">
        <f aca="false">IF(COUNT(N1032:Q1032)=0,"",MIN(N1032:Q1032))</f>
        <v>15.5135</v>
      </c>
      <c r="W1032" s="16" t="str">
        <f aca="false">IF(V1032="","",INDEX($N$4:$Q$4,MATCH(V1032,N1032:Q1032,0)))</f>
        <v>MEDCENTRO</v>
      </c>
      <c r="X1032" s="19" t="str">
        <f aca="false">IF(COUNT(N1032:Q1032)&lt;2,"",SMALL(N1032:Q1032,2))</f>
        <v/>
      </c>
      <c r="Y1032" s="26" t="n">
        <f aca="false">IF(OR(V1032="",M1032=0),"",V1032/M1032-1)</f>
        <v>-0.0249214330609679</v>
      </c>
      <c r="Z1032" s="26" t="n">
        <f aca="false">IF(OR(V1032="",L1032=""),"",V1032/(L1032*E1032)-1)</f>
        <v>-0.0249214330609679</v>
      </c>
      <c r="AA1032" s="16" t="str">
        <f aca="false">IF(V1032="","SEM OFERTA",IF(OR(Y1032&gt;Premissas!$B$11,Y1032&lt;Premissas!$B$12),"VERIFICAR - UNIDADE/EMBALAGEM",IF(Y1032&gt;Premissas!$B$6,"NÃO COMPRAR - REAJUSTE &gt;5%","COMPRAR")))</f>
        <v>COMPRAR</v>
      </c>
      <c r="AB1032" s="18" t="n">
        <f aca="false">IF(W1032="DIMEC",S1032,IF(W1032="MEDCENTRO",U1032,""))</f>
        <v>624</v>
      </c>
      <c r="AC1032" s="18" t="n">
        <f aca="false">IF(AA1032&lt;&gt;"COMPRAR",0,IF(AB1032="",I1032,MIN(I1032,AB1032)))</f>
        <v>1</v>
      </c>
      <c r="AD1032" s="19" t="n">
        <f aca="false">IF(AC1032&gt;0,AC1032*V1032,0)</f>
        <v>15.5135</v>
      </c>
      <c r="AE1032" s="19" t="n">
        <f aca="false">IF(AC1032&gt;0,(M1032-V1032)*AC1032,0)</f>
        <v>0.3965</v>
      </c>
      <c r="AF1032" s="16" t="str">
        <f aca="false">IF(AA1032&lt;&gt;"COMPRAR","",IF(AB1032="",IF(X1032="","",IF(X1032-V1032&lt;0.01,"EMPATE TÉCNICO","")),IF(AB1032&lt;I1032,"ESTOQUE INSUFICIENTE",IF(X1032="","",IF(X1032-V1032&lt;0.01,"EMPATE TÉCNICO","")))))</f>
        <v/>
      </c>
      <c r="AG1032" s="16" t="s">
        <v>139</v>
      </c>
      <c r="AH1032" s="16" t="s">
        <v>3165</v>
      </c>
    </row>
    <row r="1033" customFormat="false" ht="15" hidden="false" customHeight="false" outlineLevel="0" collapsed="false">
      <c r="A1033" s="16" t="s">
        <v>3301</v>
      </c>
      <c r="B1033" s="17" t="s">
        <v>3302</v>
      </c>
      <c r="C1033" s="16" t="s">
        <v>3303</v>
      </c>
      <c r="D1033" s="16" t="s">
        <v>3172</v>
      </c>
      <c r="E1033" s="18" t="n">
        <v>1</v>
      </c>
      <c r="F1033" s="16" t="s">
        <v>43</v>
      </c>
      <c r="G1033" s="18" t="n">
        <v>0</v>
      </c>
      <c r="H1033" s="16" t="n">
        <v>59.1</v>
      </c>
      <c r="I1033" s="18" t="n">
        <v>152</v>
      </c>
      <c r="J1033" s="19" t="n">
        <v>0.38</v>
      </c>
      <c r="K1033" s="19" t="n">
        <v>0.38</v>
      </c>
      <c r="L1033" s="19" t="n">
        <v>0.38</v>
      </c>
      <c r="M1033" s="19" t="n">
        <f aca="false">IF(J1033&gt;0,J1033,K1033)*E1033</f>
        <v>0.38</v>
      </c>
      <c r="N1033" s="20" t="n">
        <v>0.33</v>
      </c>
      <c r="O1033" s="21" t="str">
        <f aca="false">IF(R1033="","",ROUND(R1033*(1-Premissas!$B$4),4))</f>
        <v/>
      </c>
      <c r="P1033" s="22"/>
      <c r="Q1033" s="22"/>
      <c r="R1033" s="23"/>
      <c r="S1033" s="24" t="n">
        <v>94</v>
      </c>
      <c r="T1033" s="24" t="n">
        <v>500</v>
      </c>
      <c r="U1033" s="25"/>
      <c r="V1033" s="19" t="n">
        <f aca="false">IF(COUNT(N1033:Q1033)=0,"",MIN(N1033:Q1033))</f>
        <v>0.33</v>
      </c>
      <c r="W1033" s="16" t="str">
        <f aca="false">IF(V1033="","",INDEX($N$4:$Q$4,MATCH(V1033,N1033:Q1033,0)))</f>
        <v>DIMEC</v>
      </c>
      <c r="X1033" s="19" t="str">
        <f aca="false">IF(COUNT(N1033:Q1033)&lt;2,"",SMALL(N1033:Q1033,2))</f>
        <v/>
      </c>
      <c r="Y1033" s="26" t="n">
        <f aca="false">IF(OR(V1033="",M1033=0),"",V1033/M1033-1)</f>
        <v>-0.131578947368421</v>
      </c>
      <c r="Z1033" s="26" t="n">
        <f aca="false">IF(OR(V1033="",L1033=""),"",V1033/(L1033*E1033)-1)</f>
        <v>-0.131578947368421</v>
      </c>
      <c r="AA1033" s="16" t="str">
        <f aca="false">IF(V1033="","SEM OFERTA",IF(OR(Y1033&gt;Premissas!$B$11,Y1033&lt;Premissas!$B$12),"VERIFICAR - UNIDADE/EMBALAGEM",IF(Y1033&gt;Premissas!$B$6,"NÃO COMPRAR - REAJUSTE &gt;5%","COMPRAR")))</f>
        <v>COMPRAR</v>
      </c>
      <c r="AB1033" s="18" t="n">
        <f aca="false">IF(W1033="DIMEC",S1033,IF(W1033="MEDCENTRO",U1033,""))</f>
        <v>94</v>
      </c>
      <c r="AC1033" s="18" t="n">
        <f aca="false">IF(AA1033&lt;&gt;"COMPRAR",0,IF(AB1033="",I1033,MIN(I1033,AB1033)))</f>
        <v>94</v>
      </c>
      <c r="AD1033" s="19" t="n">
        <f aca="false">IF(AC1033&gt;0,AC1033*V1033,0)</f>
        <v>31.02</v>
      </c>
      <c r="AE1033" s="19" t="n">
        <f aca="false">IF(AC1033&gt;0,(M1033-V1033)*AC1033,0)</f>
        <v>4.7</v>
      </c>
      <c r="AF1033" s="16" t="str">
        <f aca="false">IF(AA1033&lt;&gt;"COMPRAR","",IF(AB1033="",IF(X1033="","",IF(X1033-V1033&lt;0.01,"EMPATE TÉCNICO","")),IF(AB1033&lt;I1033,"ESTOQUE INSUFICIENTE",IF(X1033="","",IF(X1033-V1033&lt;0.01,"EMPATE TÉCNICO","")))))</f>
        <v>ESTOQUE INSUFICIENTE</v>
      </c>
      <c r="AG1033" s="16" t="s">
        <v>304</v>
      </c>
      <c r="AH1033" s="16" t="s">
        <v>3165</v>
      </c>
    </row>
    <row r="1034" customFormat="false" ht="15" hidden="false" customHeight="false" outlineLevel="0" collapsed="false">
      <c r="A1034" s="16" t="s">
        <v>3304</v>
      </c>
      <c r="B1034" s="17" t="s">
        <v>3305</v>
      </c>
      <c r="C1034" s="16" t="s">
        <v>3306</v>
      </c>
      <c r="D1034" s="16" t="s">
        <v>194</v>
      </c>
      <c r="E1034" s="18" t="n">
        <v>1</v>
      </c>
      <c r="F1034" s="16" t="s">
        <v>43</v>
      </c>
      <c r="G1034" s="18" t="n">
        <v>0</v>
      </c>
      <c r="H1034" s="16" t="n">
        <v>0</v>
      </c>
      <c r="I1034" s="18" t="n">
        <v>1</v>
      </c>
      <c r="J1034" s="19" t="n">
        <v>12.56</v>
      </c>
      <c r="K1034" s="19" t="n">
        <v>12.56</v>
      </c>
      <c r="L1034" s="19" t="n">
        <v>12.56</v>
      </c>
      <c r="M1034" s="19" t="n">
        <f aca="false">IF(J1034&gt;0,J1034,K1034)*E1034</f>
        <v>12.56</v>
      </c>
      <c r="N1034" s="20" t="n">
        <v>13.33</v>
      </c>
      <c r="O1034" s="21" t="n">
        <f aca="false">IF(R1034="","",ROUND(R1034*(1-Premissas!$B$4),4))</f>
        <v>12.521</v>
      </c>
      <c r="P1034" s="22"/>
      <c r="Q1034" s="22"/>
      <c r="R1034" s="23" t="n">
        <v>13.18</v>
      </c>
      <c r="S1034" s="24" t="n">
        <v>147</v>
      </c>
      <c r="T1034" s="24" t="n">
        <v>300</v>
      </c>
      <c r="U1034" s="25" t="n">
        <v>102</v>
      </c>
      <c r="V1034" s="19" t="n">
        <f aca="false">IF(COUNT(N1034:Q1034)=0,"",MIN(N1034:Q1034))</f>
        <v>12.521</v>
      </c>
      <c r="W1034" s="16" t="str">
        <f aca="false">IF(V1034="","",INDEX($N$4:$Q$4,MATCH(V1034,N1034:Q1034,0)))</f>
        <v>MEDCENTRO</v>
      </c>
      <c r="X1034" s="19" t="n">
        <f aca="false">IF(COUNT(N1034:Q1034)&lt;2,"",SMALL(N1034:Q1034,2))</f>
        <v>13.33</v>
      </c>
      <c r="Y1034" s="26" t="n">
        <f aca="false">IF(OR(V1034="",M1034=0),"",V1034/M1034-1)</f>
        <v>-0.00310509554140126</v>
      </c>
      <c r="Z1034" s="26" t="n">
        <f aca="false">IF(OR(V1034="",L1034=""),"",V1034/(L1034*E1034)-1)</f>
        <v>-0.00310509554140126</v>
      </c>
      <c r="AA1034" s="16" t="str">
        <f aca="false">IF(V1034="","SEM OFERTA",IF(OR(Y1034&gt;Premissas!$B$11,Y1034&lt;Premissas!$B$12),"VERIFICAR - UNIDADE/EMBALAGEM",IF(Y1034&gt;Premissas!$B$6,"NÃO COMPRAR - REAJUSTE &gt;5%","COMPRAR")))</f>
        <v>COMPRAR</v>
      </c>
      <c r="AB1034" s="18" t="n">
        <f aca="false">IF(W1034="DIMEC",S1034,IF(W1034="MEDCENTRO",U1034,""))</f>
        <v>102</v>
      </c>
      <c r="AC1034" s="18" t="n">
        <f aca="false">IF(AA1034&lt;&gt;"COMPRAR",0,IF(AB1034="",I1034,MIN(I1034,AB1034)))</f>
        <v>1</v>
      </c>
      <c r="AD1034" s="19" t="n">
        <f aca="false">IF(AC1034&gt;0,AC1034*V1034,0)</f>
        <v>12.521</v>
      </c>
      <c r="AE1034" s="19" t="n">
        <f aca="false">IF(AC1034&gt;0,(M1034-V1034)*AC1034,0)</f>
        <v>0.0389999999999997</v>
      </c>
      <c r="AF1034" s="16" t="str">
        <f aca="false">IF(AA1034&lt;&gt;"COMPRAR","",IF(AB1034="",IF(X1034="","",IF(X1034-V1034&lt;0.01,"EMPATE TÉCNICO","")),IF(AB1034&lt;I1034,"ESTOQUE INSUFICIENTE",IF(X1034="","",IF(X1034-V1034&lt;0.01,"EMPATE TÉCNICO","")))))</f>
        <v/>
      </c>
      <c r="AG1034" s="16" t="s">
        <v>139</v>
      </c>
      <c r="AH1034" s="16" t="s">
        <v>3165</v>
      </c>
    </row>
    <row r="1035" customFormat="false" ht="15" hidden="false" customHeight="false" outlineLevel="0" collapsed="false">
      <c r="A1035" s="16" t="s">
        <v>3307</v>
      </c>
      <c r="B1035" s="17" t="s">
        <v>3308</v>
      </c>
      <c r="C1035" s="16" t="s">
        <v>3309</v>
      </c>
      <c r="D1035" s="16" t="s">
        <v>1674</v>
      </c>
      <c r="E1035" s="18" t="n">
        <v>1</v>
      </c>
      <c r="F1035" s="16" t="s">
        <v>43</v>
      </c>
      <c r="G1035" s="18" t="n">
        <v>0</v>
      </c>
      <c r="H1035" s="16" t="n">
        <v>3.3</v>
      </c>
      <c r="I1035" s="18" t="n">
        <v>9</v>
      </c>
      <c r="J1035" s="19" t="n">
        <v>9.69</v>
      </c>
      <c r="K1035" s="19" t="n">
        <v>9.69</v>
      </c>
      <c r="L1035" s="19" t="n">
        <v>9.69</v>
      </c>
      <c r="M1035" s="19" t="n">
        <f aca="false">IF(J1035&gt;0,J1035,K1035)*E1035</f>
        <v>9.69</v>
      </c>
      <c r="N1035" s="20"/>
      <c r="O1035" s="21" t="n">
        <f aca="false">IF(R1035="","",ROUND(R1035*(1-Premissas!$B$4),4))</f>
        <v>9.557</v>
      </c>
      <c r="P1035" s="22"/>
      <c r="Q1035" s="22"/>
      <c r="R1035" s="23" t="n">
        <v>10.06</v>
      </c>
      <c r="S1035" s="24"/>
      <c r="T1035" s="24"/>
      <c r="U1035" s="25" t="n">
        <v>5</v>
      </c>
      <c r="V1035" s="19" t="n">
        <f aca="false">IF(COUNT(N1035:Q1035)=0,"",MIN(N1035:Q1035))</f>
        <v>9.557</v>
      </c>
      <c r="W1035" s="16" t="str">
        <f aca="false">IF(V1035="","",INDEX($N$4:$Q$4,MATCH(V1035,N1035:Q1035,0)))</f>
        <v>MEDCENTRO</v>
      </c>
      <c r="X1035" s="19" t="str">
        <f aca="false">IF(COUNT(N1035:Q1035)&lt;2,"",SMALL(N1035:Q1035,2))</f>
        <v/>
      </c>
      <c r="Y1035" s="26" t="n">
        <f aca="false">IF(OR(V1035="",M1035=0),"",V1035/M1035-1)</f>
        <v>-0.0137254901960784</v>
      </c>
      <c r="Z1035" s="26" t="n">
        <f aca="false">IF(OR(V1035="",L1035=""),"",V1035/(L1035*E1035)-1)</f>
        <v>-0.0137254901960784</v>
      </c>
      <c r="AA1035" s="16" t="str">
        <f aca="false">IF(V1035="","SEM OFERTA",IF(OR(Y1035&gt;Premissas!$B$11,Y1035&lt;Premissas!$B$12),"VERIFICAR - UNIDADE/EMBALAGEM",IF(Y1035&gt;Premissas!$B$6,"NÃO COMPRAR - REAJUSTE &gt;5%","COMPRAR")))</f>
        <v>COMPRAR</v>
      </c>
      <c r="AB1035" s="18" t="n">
        <f aca="false">IF(W1035="DIMEC",S1035,IF(W1035="MEDCENTRO",U1035,""))</f>
        <v>5</v>
      </c>
      <c r="AC1035" s="18" t="n">
        <f aca="false">IF(AA1035&lt;&gt;"COMPRAR",0,IF(AB1035="",I1035,MIN(I1035,AB1035)))</f>
        <v>5</v>
      </c>
      <c r="AD1035" s="19" t="n">
        <f aca="false">IF(AC1035&gt;0,AC1035*V1035,0)</f>
        <v>47.785</v>
      </c>
      <c r="AE1035" s="19" t="n">
        <f aca="false">IF(AC1035&gt;0,(M1035-V1035)*AC1035,0)</f>
        <v>0.664999999999996</v>
      </c>
      <c r="AF1035" s="16" t="str">
        <f aca="false">IF(AA1035&lt;&gt;"COMPRAR","",IF(AB1035="",IF(X1035="","",IF(X1035-V1035&lt;0.01,"EMPATE TÉCNICO","")),IF(AB1035&lt;I1035,"ESTOQUE INSUFICIENTE",IF(X1035="","",IF(X1035-V1035&lt;0.01,"EMPATE TÉCNICO","")))))</f>
        <v>ESTOQUE INSUFICIENTE</v>
      </c>
      <c r="AG1035" s="16" t="s">
        <v>482</v>
      </c>
      <c r="AH1035" s="16" t="s">
        <v>3165</v>
      </c>
    </row>
    <row r="1036" customFormat="false" ht="15" hidden="false" customHeight="false" outlineLevel="0" collapsed="false">
      <c r="A1036" s="16" t="s">
        <v>3310</v>
      </c>
      <c r="B1036" s="17" t="s">
        <v>3311</v>
      </c>
      <c r="C1036" s="16" t="s">
        <v>3312</v>
      </c>
      <c r="D1036" s="16" t="s">
        <v>2063</v>
      </c>
      <c r="E1036" s="18" t="n">
        <v>1</v>
      </c>
      <c r="F1036" s="16" t="s">
        <v>41</v>
      </c>
      <c r="G1036" s="18" t="n">
        <v>0</v>
      </c>
      <c r="H1036" s="16" t="n">
        <v>0.4</v>
      </c>
      <c r="I1036" s="18" t="n">
        <v>3</v>
      </c>
      <c r="J1036" s="19" t="n">
        <v>65.33</v>
      </c>
      <c r="K1036" s="19" t="n">
        <v>65.33</v>
      </c>
      <c r="L1036" s="19" t="n">
        <v>65.33</v>
      </c>
      <c r="M1036" s="19" t="n">
        <f aca="false">IF(J1036&gt;0,J1036,K1036)*E1036</f>
        <v>65.33</v>
      </c>
      <c r="N1036" s="20" t="n">
        <v>89.64</v>
      </c>
      <c r="O1036" s="21" t="str">
        <f aca="false">IF(R1036="","",ROUND(R1036*(1-Premissas!$B$4),4))</f>
        <v/>
      </c>
      <c r="P1036" s="22"/>
      <c r="Q1036" s="22"/>
      <c r="R1036" s="23"/>
      <c r="S1036" s="24" t="n">
        <v>3</v>
      </c>
      <c r="T1036" s="24" t="n">
        <v>20</v>
      </c>
      <c r="U1036" s="25"/>
      <c r="V1036" s="19" t="n">
        <f aca="false">IF(COUNT(N1036:Q1036)=0,"",MIN(N1036:Q1036))</f>
        <v>89.64</v>
      </c>
      <c r="W1036" s="16" t="str">
        <f aca="false">IF(V1036="","",INDEX($N$4:$Q$4,MATCH(V1036,N1036:Q1036,0)))</f>
        <v>DIMEC</v>
      </c>
      <c r="X1036" s="19" t="str">
        <f aca="false">IF(COUNT(N1036:Q1036)&lt;2,"",SMALL(N1036:Q1036,2))</f>
        <v/>
      </c>
      <c r="Y1036" s="26" t="n">
        <f aca="false">IF(OR(V1036="",M1036=0),"",V1036/M1036-1)</f>
        <v>0.372110821980713</v>
      </c>
      <c r="Z1036" s="26" t="n">
        <f aca="false">IF(OR(V1036="",L1036=""),"",V1036/(L1036*E1036)-1)</f>
        <v>0.372110821980713</v>
      </c>
      <c r="AA1036" s="16" t="str">
        <f aca="false">IF(V1036="","SEM OFERTA",IF(OR(Y1036&gt;Premissas!$B$11,Y1036&lt;Premissas!$B$12),"VERIFICAR - UNIDADE/EMBALAGEM",IF(Y1036&gt;Premissas!$B$6,"NÃO COMPRAR - REAJUSTE &gt;5%","COMPRAR")))</f>
        <v>NÃO COMPRAR - REAJUSTE &gt;5%</v>
      </c>
      <c r="AB1036" s="18" t="n">
        <f aca="false">IF(W1036="DIMEC",S1036,IF(W1036="MEDCENTRO",U1036,""))</f>
        <v>3</v>
      </c>
      <c r="AC1036" s="18" t="n">
        <f aca="false">IF(AA1036&lt;&gt;"COMPRAR",0,IF(AB1036="",I1036,MIN(I1036,AB1036)))</f>
        <v>0</v>
      </c>
      <c r="AD1036" s="19" t="n">
        <f aca="false">IF(AC1036&gt;0,AC1036*V1036,0)</f>
        <v>0</v>
      </c>
      <c r="AE1036" s="19" t="n">
        <f aca="false">IF(AC1036&gt;0,(M1036-V1036)*AC1036,0)</f>
        <v>0</v>
      </c>
      <c r="AF1036" s="16" t="str">
        <f aca="false">IF(AA1036&lt;&gt;"COMPRAR","",IF(AB1036="",IF(X1036="","",IF(X1036-V1036&lt;0.01,"EMPATE TÉCNICO","")),IF(AB1036&lt;I1036,"ESTOQUE INSUFICIENTE",IF(X1036="","",IF(X1036-V1036&lt;0.01,"EMPATE TÉCNICO","")))))</f>
        <v/>
      </c>
      <c r="AG1036" s="16" t="s">
        <v>547</v>
      </c>
      <c r="AH1036" s="16" t="s">
        <v>3165</v>
      </c>
    </row>
    <row r="1037" customFormat="false" ht="15" hidden="false" customHeight="false" outlineLevel="0" collapsed="false">
      <c r="A1037" s="16" t="s">
        <v>3313</v>
      </c>
      <c r="B1037" s="17" t="s">
        <v>3314</v>
      </c>
      <c r="C1037" s="16" t="s">
        <v>3315</v>
      </c>
      <c r="D1037" s="16" t="s">
        <v>2063</v>
      </c>
      <c r="E1037" s="18" t="n">
        <v>1</v>
      </c>
      <c r="F1037" s="16" t="s">
        <v>43</v>
      </c>
      <c r="G1037" s="18" t="n">
        <v>0</v>
      </c>
      <c r="H1037" s="16" t="n">
        <v>0.3</v>
      </c>
      <c r="I1037" s="18" t="n">
        <v>1</v>
      </c>
      <c r="J1037" s="19" t="n">
        <v>11.88</v>
      </c>
      <c r="K1037" s="19" t="n">
        <v>11.88</v>
      </c>
      <c r="L1037" s="19" t="n">
        <v>11.88</v>
      </c>
      <c r="M1037" s="19" t="n">
        <f aca="false">IF(J1037&gt;0,J1037,K1037)*E1037</f>
        <v>11.88</v>
      </c>
      <c r="N1037" s="20"/>
      <c r="O1037" s="21" t="n">
        <f aca="false">IF(R1037="","",ROUND(R1037*(1-Premissas!$B$4),4))</f>
        <v>13.68</v>
      </c>
      <c r="P1037" s="22"/>
      <c r="Q1037" s="22"/>
      <c r="R1037" s="23" t="n">
        <v>14.4</v>
      </c>
      <c r="S1037" s="24"/>
      <c r="T1037" s="24"/>
      <c r="U1037" s="25" t="n">
        <v>47</v>
      </c>
      <c r="V1037" s="19" t="n">
        <f aca="false">IF(COUNT(N1037:Q1037)=0,"",MIN(N1037:Q1037))</f>
        <v>13.68</v>
      </c>
      <c r="W1037" s="16" t="str">
        <f aca="false">IF(V1037="","",INDEX($N$4:$Q$4,MATCH(V1037,N1037:Q1037,0)))</f>
        <v>MEDCENTRO</v>
      </c>
      <c r="X1037" s="19" t="str">
        <f aca="false">IF(COUNT(N1037:Q1037)&lt;2,"",SMALL(N1037:Q1037,2))</f>
        <v/>
      </c>
      <c r="Y1037" s="26" t="n">
        <f aca="false">IF(OR(V1037="",M1037=0),"",V1037/M1037-1)</f>
        <v>0.151515151515151</v>
      </c>
      <c r="Z1037" s="26" t="n">
        <f aca="false">IF(OR(V1037="",L1037=""),"",V1037/(L1037*E1037)-1)</f>
        <v>0.151515151515151</v>
      </c>
      <c r="AA1037" s="16" t="str">
        <f aca="false">IF(V1037="","SEM OFERTA",IF(OR(Y1037&gt;Premissas!$B$11,Y1037&lt;Premissas!$B$12),"VERIFICAR - UNIDADE/EMBALAGEM",IF(Y1037&gt;Premissas!$B$6,"NÃO COMPRAR - REAJUSTE &gt;5%","COMPRAR")))</f>
        <v>NÃO COMPRAR - REAJUSTE &gt;5%</v>
      </c>
      <c r="AB1037" s="18" t="n">
        <f aca="false">IF(W1037="DIMEC",S1037,IF(W1037="MEDCENTRO",U1037,""))</f>
        <v>47</v>
      </c>
      <c r="AC1037" s="18" t="n">
        <f aca="false">IF(AA1037&lt;&gt;"COMPRAR",0,IF(AB1037="",I1037,MIN(I1037,AB1037)))</f>
        <v>0</v>
      </c>
      <c r="AD1037" s="19" t="n">
        <f aca="false">IF(AC1037&gt;0,AC1037*V1037,0)</f>
        <v>0</v>
      </c>
      <c r="AE1037" s="19" t="n">
        <f aca="false">IF(AC1037&gt;0,(M1037-V1037)*AC1037,0)</f>
        <v>0</v>
      </c>
      <c r="AF1037" s="16" t="str">
        <f aca="false">IF(AA1037&lt;&gt;"COMPRAR","",IF(AB1037="",IF(X1037="","",IF(X1037-V1037&lt;0.01,"EMPATE TÉCNICO","")),IF(AB1037&lt;I1037,"ESTOQUE INSUFICIENTE",IF(X1037="","",IF(X1037-V1037&lt;0.01,"EMPATE TÉCNICO","")))))</f>
        <v/>
      </c>
      <c r="AG1037" s="16"/>
      <c r="AH1037" s="16" t="s">
        <v>3165</v>
      </c>
    </row>
    <row r="1038" customFormat="false" ht="15" hidden="false" customHeight="false" outlineLevel="0" collapsed="false">
      <c r="A1038" s="16" t="s">
        <v>3316</v>
      </c>
      <c r="B1038" s="17" t="s">
        <v>3317</v>
      </c>
      <c r="C1038" s="16" t="s">
        <v>3318</v>
      </c>
      <c r="D1038" s="16" t="s">
        <v>2063</v>
      </c>
      <c r="E1038" s="18" t="n">
        <v>1</v>
      </c>
      <c r="F1038" s="16" t="s">
        <v>41</v>
      </c>
      <c r="G1038" s="18" t="n">
        <v>16</v>
      </c>
      <c r="H1038" s="16" t="n">
        <v>12.8</v>
      </c>
      <c r="I1038" s="18" t="n">
        <v>17</v>
      </c>
      <c r="J1038" s="19" t="n">
        <v>10.32</v>
      </c>
      <c r="K1038" s="19" t="n">
        <v>10.32</v>
      </c>
      <c r="L1038" s="19" t="n">
        <v>10.32</v>
      </c>
      <c r="M1038" s="19" t="n">
        <f aca="false">IF(J1038&gt;0,J1038,K1038)*E1038</f>
        <v>10.32</v>
      </c>
      <c r="N1038" s="20"/>
      <c r="O1038" s="21" t="n">
        <f aca="false">IF(R1038="","",ROUND(R1038*(1-Premissas!$B$4),4))</f>
        <v>10.3835</v>
      </c>
      <c r="P1038" s="22"/>
      <c r="Q1038" s="22"/>
      <c r="R1038" s="23" t="n">
        <v>10.93</v>
      </c>
      <c r="S1038" s="24"/>
      <c r="T1038" s="24"/>
      <c r="U1038" s="25" t="n">
        <v>4020</v>
      </c>
      <c r="V1038" s="19" t="n">
        <f aca="false">IF(COUNT(N1038:Q1038)=0,"",MIN(N1038:Q1038))</f>
        <v>10.3835</v>
      </c>
      <c r="W1038" s="16" t="str">
        <f aca="false">IF(V1038="","",INDEX($N$4:$Q$4,MATCH(V1038,N1038:Q1038,0)))</f>
        <v>MEDCENTRO</v>
      </c>
      <c r="X1038" s="19" t="str">
        <f aca="false">IF(COUNT(N1038:Q1038)&lt;2,"",SMALL(N1038:Q1038,2))</f>
        <v/>
      </c>
      <c r="Y1038" s="26" t="n">
        <f aca="false">IF(OR(V1038="",M1038=0),"",V1038/M1038-1)</f>
        <v>0.00615310077519382</v>
      </c>
      <c r="Z1038" s="26" t="n">
        <f aca="false">IF(OR(V1038="",L1038=""),"",V1038/(L1038*E1038)-1)</f>
        <v>0.00615310077519382</v>
      </c>
      <c r="AA1038" s="16" t="str">
        <f aca="false">IF(V1038="","SEM OFERTA",IF(OR(Y1038&gt;Premissas!$B$11,Y1038&lt;Premissas!$B$12),"VERIFICAR - UNIDADE/EMBALAGEM",IF(Y1038&gt;Premissas!$B$6,"NÃO COMPRAR - REAJUSTE &gt;5%","COMPRAR")))</f>
        <v>COMPRAR</v>
      </c>
      <c r="AB1038" s="18" t="n">
        <f aca="false">IF(W1038="DIMEC",S1038,IF(W1038="MEDCENTRO",U1038,""))</f>
        <v>4020</v>
      </c>
      <c r="AC1038" s="18" t="n">
        <f aca="false">IF(AA1038&lt;&gt;"COMPRAR",0,IF(AB1038="",I1038,MIN(I1038,AB1038)))</f>
        <v>17</v>
      </c>
      <c r="AD1038" s="19" t="n">
        <f aca="false">IF(AC1038&gt;0,AC1038*V1038,0)</f>
        <v>176.5195</v>
      </c>
      <c r="AE1038" s="19" t="n">
        <f aca="false">IF(AC1038&gt;0,(M1038-V1038)*AC1038,0)</f>
        <v>-1.07949999999999</v>
      </c>
      <c r="AF1038" s="16" t="str">
        <f aca="false">IF(AA1038&lt;&gt;"COMPRAR","",IF(AB1038="",IF(X1038="","",IF(X1038-V1038&lt;0.01,"EMPATE TÉCNICO","")),IF(AB1038&lt;I1038,"ESTOQUE INSUFICIENTE",IF(X1038="","",IF(X1038-V1038&lt;0.01,"EMPATE TÉCNICO","")))))</f>
        <v/>
      </c>
      <c r="AG1038" s="16" t="s">
        <v>304</v>
      </c>
      <c r="AH1038" s="16" t="s">
        <v>3165</v>
      </c>
    </row>
    <row r="1039" customFormat="false" ht="15" hidden="false" customHeight="false" outlineLevel="0" collapsed="false">
      <c r="A1039" s="16" t="s">
        <v>3319</v>
      </c>
      <c r="B1039" s="17" t="s">
        <v>3320</v>
      </c>
      <c r="C1039" s="16" t="s">
        <v>3321</v>
      </c>
      <c r="D1039" s="16" t="s">
        <v>536</v>
      </c>
      <c r="E1039" s="18" t="n">
        <v>1</v>
      </c>
      <c r="F1039" s="16" t="s">
        <v>42</v>
      </c>
      <c r="G1039" s="18" t="n">
        <v>1</v>
      </c>
      <c r="H1039" s="16" t="n">
        <v>0.8</v>
      </c>
      <c r="I1039" s="18" t="n">
        <v>2</v>
      </c>
      <c r="J1039" s="19" t="n">
        <v>16.07</v>
      </c>
      <c r="K1039" s="19" t="n">
        <v>16.07</v>
      </c>
      <c r="L1039" s="19" t="n">
        <v>16.07</v>
      </c>
      <c r="M1039" s="19" t="n">
        <f aca="false">IF(J1039&gt;0,J1039,K1039)*E1039</f>
        <v>16.07</v>
      </c>
      <c r="N1039" s="20" t="n">
        <v>17.51</v>
      </c>
      <c r="O1039" s="21" t="str">
        <f aca="false">IF(R1039="","",ROUND(R1039*(1-Premissas!$B$4),4))</f>
        <v/>
      </c>
      <c r="P1039" s="22"/>
      <c r="Q1039" s="22"/>
      <c r="R1039" s="23"/>
      <c r="S1039" s="24" t="n">
        <v>26</v>
      </c>
      <c r="T1039" s="24" t="n">
        <v>24</v>
      </c>
      <c r="U1039" s="25"/>
      <c r="V1039" s="19" t="n">
        <f aca="false">IF(COUNT(N1039:Q1039)=0,"",MIN(N1039:Q1039))</f>
        <v>17.51</v>
      </c>
      <c r="W1039" s="16" t="str">
        <f aca="false">IF(V1039="","",INDEX($N$4:$Q$4,MATCH(V1039,N1039:Q1039,0)))</f>
        <v>DIMEC</v>
      </c>
      <c r="X1039" s="19" t="str">
        <f aca="false">IF(COUNT(N1039:Q1039)&lt;2,"",SMALL(N1039:Q1039,2))</f>
        <v/>
      </c>
      <c r="Y1039" s="26" t="n">
        <f aca="false">IF(OR(V1039="",M1039=0),"",V1039/M1039-1)</f>
        <v>0.0896079651524582</v>
      </c>
      <c r="Z1039" s="26" t="n">
        <f aca="false">IF(OR(V1039="",L1039=""),"",V1039/(L1039*E1039)-1)</f>
        <v>0.0896079651524582</v>
      </c>
      <c r="AA1039" s="16" t="str">
        <f aca="false">IF(V1039="","SEM OFERTA",IF(OR(Y1039&gt;Premissas!$B$11,Y1039&lt;Premissas!$B$12),"VERIFICAR - UNIDADE/EMBALAGEM",IF(Y1039&gt;Premissas!$B$6,"NÃO COMPRAR - REAJUSTE &gt;5%","COMPRAR")))</f>
        <v>NÃO COMPRAR - REAJUSTE &gt;5%</v>
      </c>
      <c r="AB1039" s="18" t="n">
        <f aca="false">IF(W1039="DIMEC",S1039,IF(W1039="MEDCENTRO",U1039,""))</f>
        <v>26</v>
      </c>
      <c r="AC1039" s="18" t="n">
        <f aca="false">IF(AA1039&lt;&gt;"COMPRAR",0,IF(AB1039="",I1039,MIN(I1039,AB1039)))</f>
        <v>0</v>
      </c>
      <c r="AD1039" s="19" t="n">
        <f aca="false">IF(AC1039&gt;0,AC1039*V1039,0)</f>
        <v>0</v>
      </c>
      <c r="AE1039" s="19" t="n">
        <f aca="false">IF(AC1039&gt;0,(M1039-V1039)*AC1039,0)</f>
        <v>0</v>
      </c>
      <c r="AF1039" s="16" t="str">
        <f aca="false">IF(AA1039&lt;&gt;"COMPRAR","",IF(AB1039="",IF(X1039="","",IF(X1039-V1039&lt;0.01,"EMPATE TÉCNICO","")),IF(AB1039&lt;I1039,"ESTOQUE INSUFICIENTE",IF(X1039="","",IF(X1039-V1039&lt;0.01,"EMPATE TÉCNICO","")))))</f>
        <v/>
      </c>
      <c r="AG1039" s="16" t="s">
        <v>304</v>
      </c>
      <c r="AH1039" s="16" t="s">
        <v>3165</v>
      </c>
    </row>
    <row r="1040" customFormat="false" ht="15" hidden="false" customHeight="false" outlineLevel="0" collapsed="false">
      <c r="A1040" s="16" t="s">
        <v>3322</v>
      </c>
      <c r="B1040" s="17" t="s">
        <v>3323</v>
      </c>
      <c r="C1040" s="16" t="s">
        <v>3324</v>
      </c>
      <c r="D1040" s="16" t="s">
        <v>380</v>
      </c>
      <c r="E1040" s="18" t="n">
        <v>1</v>
      </c>
      <c r="F1040" s="16" t="s">
        <v>43</v>
      </c>
      <c r="G1040" s="18" t="n">
        <v>0</v>
      </c>
      <c r="H1040" s="16" t="n">
        <v>1.4</v>
      </c>
      <c r="I1040" s="18" t="n">
        <v>4</v>
      </c>
      <c r="J1040" s="19" t="n">
        <v>1.69</v>
      </c>
      <c r="K1040" s="19" t="n">
        <v>1.69</v>
      </c>
      <c r="L1040" s="19" t="n">
        <v>1.69</v>
      </c>
      <c r="M1040" s="19" t="n">
        <f aca="false">IF(J1040&gt;0,J1040,K1040)*E1040</f>
        <v>1.69</v>
      </c>
      <c r="N1040" s="20" t="n">
        <v>1.69</v>
      </c>
      <c r="O1040" s="21" t="str">
        <f aca="false">IF(R1040="","",ROUND(R1040*(1-Premissas!$B$4),4))</f>
        <v/>
      </c>
      <c r="P1040" s="22"/>
      <c r="Q1040" s="22"/>
      <c r="R1040" s="23"/>
      <c r="S1040" s="24" t="n">
        <v>2632</v>
      </c>
      <c r="T1040" s="24" t="n">
        <v>100</v>
      </c>
      <c r="U1040" s="25"/>
      <c r="V1040" s="19" t="n">
        <f aca="false">IF(COUNT(N1040:Q1040)=0,"",MIN(N1040:Q1040))</f>
        <v>1.69</v>
      </c>
      <c r="W1040" s="16" t="str">
        <f aca="false">IF(V1040="","",INDEX($N$4:$Q$4,MATCH(V1040,N1040:Q1040,0)))</f>
        <v>DIMEC</v>
      </c>
      <c r="X1040" s="19" t="str">
        <f aca="false">IF(COUNT(N1040:Q1040)&lt;2,"",SMALL(N1040:Q1040,2))</f>
        <v/>
      </c>
      <c r="Y1040" s="26" t="n">
        <f aca="false">IF(OR(V1040="",M1040=0),"",V1040/M1040-1)</f>
        <v>0</v>
      </c>
      <c r="Z1040" s="26" t="n">
        <f aca="false">IF(OR(V1040="",L1040=""),"",V1040/(L1040*E1040)-1)</f>
        <v>0</v>
      </c>
      <c r="AA1040" s="16" t="str">
        <f aca="false">IF(V1040="","SEM OFERTA",IF(OR(Y1040&gt;Premissas!$B$11,Y1040&lt;Premissas!$B$12),"VERIFICAR - UNIDADE/EMBALAGEM",IF(Y1040&gt;Premissas!$B$6,"NÃO COMPRAR - REAJUSTE &gt;5%","COMPRAR")))</f>
        <v>COMPRAR</v>
      </c>
      <c r="AB1040" s="18" t="n">
        <f aca="false">IF(W1040="DIMEC",S1040,IF(W1040="MEDCENTRO",U1040,""))</f>
        <v>2632</v>
      </c>
      <c r="AC1040" s="18" t="n">
        <f aca="false">IF(AA1040&lt;&gt;"COMPRAR",0,IF(AB1040="",I1040,MIN(I1040,AB1040)))</f>
        <v>4</v>
      </c>
      <c r="AD1040" s="19" t="n">
        <f aca="false">IF(AC1040&gt;0,AC1040*V1040,0)</f>
        <v>6.76</v>
      </c>
      <c r="AE1040" s="19" t="n">
        <f aca="false">IF(AC1040&gt;0,(M1040-V1040)*AC1040,0)</f>
        <v>0</v>
      </c>
      <c r="AF1040" s="16" t="str">
        <f aca="false">IF(AA1040&lt;&gt;"COMPRAR","",IF(AB1040="",IF(X1040="","",IF(X1040-V1040&lt;0.01,"EMPATE TÉCNICO","")),IF(AB1040&lt;I1040,"ESTOQUE INSUFICIENTE",IF(X1040="","",IF(X1040-V1040&lt;0.01,"EMPATE TÉCNICO","")))))</f>
        <v/>
      </c>
      <c r="AG1040" s="16" t="s">
        <v>304</v>
      </c>
      <c r="AH1040" s="16" t="s">
        <v>3165</v>
      </c>
    </row>
    <row r="1041" customFormat="false" ht="15" hidden="false" customHeight="false" outlineLevel="0" collapsed="false">
      <c r="A1041" s="16" t="s">
        <v>3325</v>
      </c>
      <c r="B1041" s="17" t="s">
        <v>3326</v>
      </c>
      <c r="C1041" s="16" t="s">
        <v>3327</v>
      </c>
      <c r="D1041" s="16" t="s">
        <v>2239</v>
      </c>
      <c r="E1041" s="18" t="n">
        <v>1</v>
      </c>
      <c r="F1041" s="16" t="s">
        <v>42</v>
      </c>
      <c r="G1041" s="18" t="n">
        <v>4</v>
      </c>
      <c r="H1041" s="16" t="n">
        <v>2.1</v>
      </c>
      <c r="I1041" s="18" t="n">
        <v>2</v>
      </c>
      <c r="J1041" s="19" t="n">
        <v>13.43</v>
      </c>
      <c r="K1041" s="19" t="n">
        <v>13.43</v>
      </c>
      <c r="L1041" s="19" t="n">
        <v>13.43</v>
      </c>
      <c r="M1041" s="19" t="n">
        <f aca="false">IF(J1041&gt;0,J1041,K1041)*E1041</f>
        <v>13.43</v>
      </c>
      <c r="N1041" s="20" t="n">
        <v>15.34</v>
      </c>
      <c r="O1041" s="21" t="n">
        <f aca="false">IF(R1041="","",ROUND(R1041*(1-Premissas!$B$4),4))</f>
        <v>16.1025</v>
      </c>
      <c r="P1041" s="22"/>
      <c r="Q1041" s="22"/>
      <c r="R1041" s="23" t="n">
        <v>16.95</v>
      </c>
      <c r="S1041" s="24" t="n">
        <v>486</v>
      </c>
      <c r="T1041" s="24" t="n">
        <v>24</v>
      </c>
      <c r="U1041" s="25" t="n">
        <v>428</v>
      </c>
      <c r="V1041" s="19" t="n">
        <f aca="false">IF(COUNT(N1041:Q1041)=0,"",MIN(N1041:Q1041))</f>
        <v>15.34</v>
      </c>
      <c r="W1041" s="16" t="str">
        <f aca="false">IF(V1041="","",INDEX($N$4:$Q$4,MATCH(V1041,N1041:Q1041,0)))</f>
        <v>DIMEC</v>
      </c>
      <c r="X1041" s="19" t="n">
        <f aca="false">IF(COUNT(N1041:Q1041)&lt;2,"",SMALL(N1041:Q1041,2))</f>
        <v>16.1025</v>
      </c>
      <c r="Y1041" s="26" t="n">
        <f aca="false">IF(OR(V1041="",M1041=0),"",V1041/M1041-1)</f>
        <v>0.142218912881608</v>
      </c>
      <c r="Z1041" s="26" t="n">
        <f aca="false">IF(OR(V1041="",L1041=""),"",V1041/(L1041*E1041)-1)</f>
        <v>0.142218912881608</v>
      </c>
      <c r="AA1041" s="16" t="str">
        <f aca="false">IF(V1041="","SEM OFERTA",IF(OR(Y1041&gt;Premissas!$B$11,Y1041&lt;Premissas!$B$12),"VERIFICAR - UNIDADE/EMBALAGEM",IF(Y1041&gt;Premissas!$B$6,"NÃO COMPRAR - REAJUSTE &gt;5%","COMPRAR")))</f>
        <v>NÃO COMPRAR - REAJUSTE &gt;5%</v>
      </c>
      <c r="AB1041" s="18" t="n">
        <f aca="false">IF(W1041="DIMEC",S1041,IF(W1041="MEDCENTRO",U1041,""))</f>
        <v>486</v>
      </c>
      <c r="AC1041" s="18" t="n">
        <f aca="false">IF(AA1041&lt;&gt;"COMPRAR",0,IF(AB1041="",I1041,MIN(I1041,AB1041)))</f>
        <v>0</v>
      </c>
      <c r="AD1041" s="19" t="n">
        <f aca="false">IF(AC1041&gt;0,AC1041*V1041,0)</f>
        <v>0</v>
      </c>
      <c r="AE1041" s="19" t="n">
        <f aca="false">IF(AC1041&gt;0,(M1041-V1041)*AC1041,0)</f>
        <v>0</v>
      </c>
      <c r="AF1041" s="16" t="str">
        <f aca="false">IF(AA1041&lt;&gt;"COMPRAR","",IF(AB1041="",IF(X1041="","",IF(X1041-V1041&lt;0.01,"EMPATE TÉCNICO","")),IF(AB1041&lt;I1041,"ESTOQUE INSUFICIENTE",IF(X1041="","",IF(X1041-V1041&lt;0.01,"EMPATE TÉCNICO","")))))</f>
        <v/>
      </c>
      <c r="AG1041" s="16" t="s">
        <v>304</v>
      </c>
      <c r="AH1041" s="16" t="s">
        <v>3165</v>
      </c>
    </row>
    <row r="1042" customFormat="false" ht="15" hidden="false" customHeight="false" outlineLevel="0" collapsed="false">
      <c r="A1042" s="16" t="s">
        <v>3328</v>
      </c>
      <c r="B1042" s="17" t="s">
        <v>3329</v>
      </c>
      <c r="C1042" s="16" t="s">
        <v>3330</v>
      </c>
      <c r="D1042" s="16" t="s">
        <v>327</v>
      </c>
      <c r="E1042" s="18" t="n">
        <v>1</v>
      </c>
      <c r="F1042" s="16" t="s">
        <v>41</v>
      </c>
      <c r="G1042" s="18" t="n">
        <v>132</v>
      </c>
      <c r="H1042" s="16" t="n">
        <v>60</v>
      </c>
      <c r="I1042" s="18" t="n">
        <v>22</v>
      </c>
      <c r="J1042" s="19" t="n">
        <v>1.15</v>
      </c>
      <c r="K1042" s="19" t="n">
        <v>1.15</v>
      </c>
      <c r="L1042" s="19" t="n">
        <v>1.15</v>
      </c>
      <c r="M1042" s="19" t="n">
        <f aca="false">IF(J1042&gt;0,J1042,K1042)*E1042</f>
        <v>1.15</v>
      </c>
      <c r="N1042" s="20" t="n">
        <v>1.29</v>
      </c>
      <c r="O1042" s="21" t="n">
        <f aca="false">IF(R1042="","",ROUND(R1042*(1-Premissas!$B$4),4))</f>
        <v>1.292</v>
      </c>
      <c r="P1042" s="22"/>
      <c r="Q1042" s="22"/>
      <c r="R1042" s="23" t="n">
        <v>1.36</v>
      </c>
      <c r="S1042" s="24" t="n">
        <v>19456</v>
      </c>
      <c r="T1042" s="24" t="n">
        <v>36</v>
      </c>
      <c r="U1042" s="25" t="n">
        <v>18651</v>
      </c>
      <c r="V1042" s="19" t="n">
        <f aca="false">IF(COUNT(N1042:Q1042)=0,"",MIN(N1042:Q1042))</f>
        <v>1.29</v>
      </c>
      <c r="W1042" s="16" t="str">
        <f aca="false">IF(V1042="","",INDEX($N$4:$Q$4,MATCH(V1042,N1042:Q1042,0)))</f>
        <v>DIMEC</v>
      </c>
      <c r="X1042" s="19" t="n">
        <f aca="false">IF(COUNT(N1042:Q1042)&lt;2,"",SMALL(N1042:Q1042,2))</f>
        <v>1.292</v>
      </c>
      <c r="Y1042" s="26" t="n">
        <f aca="false">IF(OR(V1042="",M1042=0),"",V1042/M1042-1)</f>
        <v>0.121739130434783</v>
      </c>
      <c r="Z1042" s="26" t="n">
        <f aca="false">IF(OR(V1042="",L1042=""),"",V1042/(L1042*E1042)-1)</f>
        <v>0.121739130434783</v>
      </c>
      <c r="AA1042" s="16" t="str">
        <f aca="false">IF(V1042="","SEM OFERTA",IF(OR(Y1042&gt;Premissas!$B$11,Y1042&lt;Premissas!$B$12),"VERIFICAR - UNIDADE/EMBALAGEM",IF(Y1042&gt;Premissas!$B$6,"NÃO COMPRAR - REAJUSTE &gt;5%","COMPRAR")))</f>
        <v>NÃO COMPRAR - REAJUSTE &gt;5%</v>
      </c>
      <c r="AB1042" s="18" t="n">
        <f aca="false">IF(W1042="DIMEC",S1042,IF(W1042="MEDCENTRO",U1042,""))</f>
        <v>19456</v>
      </c>
      <c r="AC1042" s="18" t="n">
        <f aca="false">IF(AA1042&lt;&gt;"COMPRAR",0,IF(AB1042="",I1042,MIN(I1042,AB1042)))</f>
        <v>0</v>
      </c>
      <c r="AD1042" s="19" t="n">
        <f aca="false">IF(AC1042&gt;0,AC1042*V1042,0)</f>
        <v>0</v>
      </c>
      <c r="AE1042" s="19" t="n">
        <f aca="false">IF(AC1042&gt;0,(M1042-V1042)*AC1042,0)</f>
        <v>0</v>
      </c>
      <c r="AF1042" s="16" t="str">
        <f aca="false">IF(AA1042&lt;&gt;"COMPRAR","",IF(AB1042="",IF(X1042="","",IF(X1042-V1042&lt;0.01,"EMPATE TÉCNICO","")),IF(AB1042&lt;I1042,"ESTOQUE INSUFICIENTE",IF(X1042="","",IF(X1042-V1042&lt;0.01,"EMPATE TÉCNICO","")))))</f>
        <v/>
      </c>
      <c r="AG1042" s="16" t="s">
        <v>304</v>
      </c>
      <c r="AH1042" s="16" t="s">
        <v>3165</v>
      </c>
    </row>
    <row r="1043" customFormat="false" ht="15" hidden="false" customHeight="false" outlineLevel="0" collapsed="false">
      <c r="A1043" s="16" t="s">
        <v>3331</v>
      </c>
      <c r="B1043" s="17" t="s">
        <v>3332</v>
      </c>
      <c r="C1043" s="16" t="s">
        <v>3333</v>
      </c>
      <c r="D1043" s="16" t="s">
        <v>327</v>
      </c>
      <c r="E1043" s="18" t="n">
        <v>1</v>
      </c>
      <c r="F1043" s="16" t="s">
        <v>43</v>
      </c>
      <c r="G1043" s="18" t="n">
        <v>0</v>
      </c>
      <c r="H1043" s="16" t="n">
        <v>2.7</v>
      </c>
      <c r="I1043" s="18" t="n">
        <v>7</v>
      </c>
      <c r="J1043" s="19" t="n">
        <v>4.91</v>
      </c>
      <c r="K1043" s="19" t="n">
        <v>4.91</v>
      </c>
      <c r="L1043" s="19" t="n">
        <v>4.91</v>
      </c>
      <c r="M1043" s="19" t="n">
        <f aca="false">IF(J1043&gt;0,J1043,K1043)*E1043</f>
        <v>4.91</v>
      </c>
      <c r="N1043" s="20" t="n">
        <v>5.86</v>
      </c>
      <c r="O1043" s="21" t="str">
        <f aca="false">IF(R1043="","",ROUND(R1043*(1-Premissas!$B$4),4))</f>
        <v/>
      </c>
      <c r="P1043" s="22"/>
      <c r="Q1043" s="22"/>
      <c r="R1043" s="23"/>
      <c r="S1043" s="24" t="n">
        <v>1759</v>
      </c>
      <c r="T1043" s="24" t="n">
        <v>24</v>
      </c>
      <c r="U1043" s="25"/>
      <c r="V1043" s="19" t="n">
        <f aca="false">IF(COUNT(N1043:Q1043)=0,"",MIN(N1043:Q1043))</f>
        <v>5.86</v>
      </c>
      <c r="W1043" s="16" t="str">
        <f aca="false">IF(V1043="","",INDEX($N$4:$Q$4,MATCH(V1043,N1043:Q1043,0)))</f>
        <v>DIMEC</v>
      </c>
      <c r="X1043" s="19" t="str">
        <f aca="false">IF(COUNT(N1043:Q1043)&lt;2,"",SMALL(N1043:Q1043,2))</f>
        <v/>
      </c>
      <c r="Y1043" s="26" t="n">
        <f aca="false">IF(OR(V1043="",M1043=0),"",V1043/M1043-1)</f>
        <v>0.193482688391039</v>
      </c>
      <c r="Z1043" s="26" t="n">
        <f aca="false">IF(OR(V1043="",L1043=""),"",V1043/(L1043*E1043)-1)</f>
        <v>0.193482688391039</v>
      </c>
      <c r="AA1043" s="16" t="str">
        <f aca="false">IF(V1043="","SEM OFERTA",IF(OR(Y1043&gt;Premissas!$B$11,Y1043&lt;Premissas!$B$12),"VERIFICAR - UNIDADE/EMBALAGEM",IF(Y1043&gt;Premissas!$B$6,"NÃO COMPRAR - REAJUSTE &gt;5%","COMPRAR")))</f>
        <v>NÃO COMPRAR - REAJUSTE &gt;5%</v>
      </c>
      <c r="AB1043" s="18" t="n">
        <f aca="false">IF(W1043="DIMEC",S1043,IF(W1043="MEDCENTRO",U1043,""))</f>
        <v>1759</v>
      </c>
      <c r="AC1043" s="18" t="n">
        <f aca="false">IF(AA1043&lt;&gt;"COMPRAR",0,IF(AB1043="",I1043,MIN(I1043,AB1043)))</f>
        <v>0</v>
      </c>
      <c r="AD1043" s="19" t="n">
        <f aca="false">IF(AC1043&gt;0,AC1043*V1043,0)</f>
        <v>0</v>
      </c>
      <c r="AE1043" s="19" t="n">
        <f aca="false">IF(AC1043&gt;0,(M1043-V1043)*AC1043,0)</f>
        <v>0</v>
      </c>
      <c r="AF1043" s="16" t="str">
        <f aca="false">IF(AA1043&lt;&gt;"COMPRAR","",IF(AB1043="",IF(X1043="","",IF(X1043-V1043&lt;0.01,"EMPATE TÉCNICO","")),IF(AB1043&lt;I1043,"ESTOQUE INSUFICIENTE",IF(X1043="","",IF(X1043-V1043&lt;0.01,"EMPATE TÉCNICO","")))))</f>
        <v/>
      </c>
      <c r="AG1043" s="16" t="s">
        <v>328</v>
      </c>
      <c r="AH1043" s="16" t="s">
        <v>3165</v>
      </c>
    </row>
    <row r="1044" customFormat="false" ht="15" hidden="false" customHeight="false" outlineLevel="0" collapsed="false">
      <c r="A1044" s="16" t="s">
        <v>3334</v>
      </c>
      <c r="B1044" s="17" t="s">
        <v>3335</v>
      </c>
      <c r="C1044" s="16" t="s">
        <v>3336</v>
      </c>
      <c r="D1044" s="16" t="s">
        <v>380</v>
      </c>
      <c r="E1044" s="18" t="n">
        <v>1</v>
      </c>
      <c r="F1044" s="16" t="s">
        <v>41</v>
      </c>
      <c r="G1044" s="18" t="n">
        <v>127</v>
      </c>
      <c r="H1044" s="16" t="n">
        <v>54.6</v>
      </c>
      <c r="I1044" s="18" t="n">
        <v>14</v>
      </c>
      <c r="J1044" s="19" t="n">
        <v>1.18</v>
      </c>
      <c r="K1044" s="19" t="n">
        <v>1.18</v>
      </c>
      <c r="L1044" s="19" t="n">
        <v>1.17</v>
      </c>
      <c r="M1044" s="19" t="n">
        <f aca="false">IF(J1044&gt;0,J1044,K1044)*E1044</f>
        <v>1.18</v>
      </c>
      <c r="N1044" s="20" t="n">
        <v>1.35</v>
      </c>
      <c r="O1044" s="21" t="str">
        <f aca="false">IF(R1044="","",ROUND(R1044*(1-Premissas!$B$4),4))</f>
        <v/>
      </c>
      <c r="P1044" s="22"/>
      <c r="Q1044" s="22"/>
      <c r="R1044" s="23"/>
      <c r="S1044" s="24" t="n">
        <v>5839</v>
      </c>
      <c r="T1044" s="24" t="n">
        <v>100</v>
      </c>
      <c r="U1044" s="25"/>
      <c r="V1044" s="19" t="n">
        <f aca="false">IF(COUNT(N1044:Q1044)=0,"",MIN(N1044:Q1044))</f>
        <v>1.35</v>
      </c>
      <c r="W1044" s="16" t="str">
        <f aca="false">IF(V1044="","",INDEX($N$4:$Q$4,MATCH(V1044,N1044:Q1044,0)))</f>
        <v>DIMEC</v>
      </c>
      <c r="X1044" s="19" t="str">
        <f aca="false">IF(COUNT(N1044:Q1044)&lt;2,"",SMALL(N1044:Q1044,2))</f>
        <v/>
      </c>
      <c r="Y1044" s="26" t="n">
        <f aca="false">IF(OR(V1044="",M1044=0),"",V1044/M1044-1)</f>
        <v>0.14406779661017</v>
      </c>
      <c r="Z1044" s="26" t="n">
        <f aca="false">IF(OR(V1044="",L1044=""),"",V1044/(L1044*E1044)-1)</f>
        <v>0.153846153846154</v>
      </c>
      <c r="AA1044" s="16" t="str">
        <f aca="false">IF(V1044="","SEM OFERTA",IF(OR(Y1044&gt;Premissas!$B$11,Y1044&lt;Premissas!$B$12),"VERIFICAR - UNIDADE/EMBALAGEM",IF(Y1044&gt;Premissas!$B$6,"NÃO COMPRAR - REAJUSTE &gt;5%","COMPRAR")))</f>
        <v>NÃO COMPRAR - REAJUSTE &gt;5%</v>
      </c>
      <c r="AB1044" s="18" t="n">
        <f aca="false">IF(W1044="DIMEC",S1044,IF(W1044="MEDCENTRO",U1044,""))</f>
        <v>5839</v>
      </c>
      <c r="AC1044" s="18" t="n">
        <f aca="false">IF(AA1044&lt;&gt;"COMPRAR",0,IF(AB1044="",I1044,MIN(I1044,AB1044)))</f>
        <v>0</v>
      </c>
      <c r="AD1044" s="19" t="n">
        <f aca="false">IF(AC1044&gt;0,AC1044*V1044,0)</f>
        <v>0</v>
      </c>
      <c r="AE1044" s="19" t="n">
        <f aca="false">IF(AC1044&gt;0,(M1044-V1044)*AC1044,0)</f>
        <v>0</v>
      </c>
      <c r="AF1044" s="16" t="str">
        <f aca="false">IF(AA1044&lt;&gt;"COMPRAR","",IF(AB1044="",IF(X1044="","",IF(X1044-V1044&lt;0.01,"EMPATE TÉCNICO","")),IF(AB1044&lt;I1044,"ESTOQUE INSUFICIENTE",IF(X1044="","",IF(X1044-V1044&lt;0.01,"EMPATE TÉCNICO","")))))</f>
        <v/>
      </c>
      <c r="AG1044" s="16" t="s">
        <v>298</v>
      </c>
      <c r="AH1044" s="16" t="s">
        <v>3165</v>
      </c>
    </row>
    <row r="1045" customFormat="false" ht="15" hidden="false" customHeight="false" outlineLevel="0" collapsed="false">
      <c r="A1045" s="16" t="s">
        <v>3337</v>
      </c>
      <c r="B1045" s="17" t="s">
        <v>3338</v>
      </c>
      <c r="C1045" s="16" t="s">
        <v>3339</v>
      </c>
      <c r="D1045" s="16" t="s">
        <v>297</v>
      </c>
      <c r="E1045" s="18" t="n">
        <v>1</v>
      </c>
      <c r="F1045" s="16" t="s">
        <v>41</v>
      </c>
      <c r="G1045" s="18" t="n">
        <v>2</v>
      </c>
      <c r="H1045" s="16" t="n">
        <v>8.6</v>
      </c>
      <c r="I1045" s="18" t="n">
        <v>20</v>
      </c>
      <c r="J1045" s="19" t="n">
        <v>13.08</v>
      </c>
      <c r="K1045" s="19" t="n">
        <v>13.08</v>
      </c>
      <c r="L1045" s="19" t="n">
        <v>13.08</v>
      </c>
      <c r="M1045" s="19" t="n">
        <f aca="false">IF(J1045&gt;0,J1045,K1045)*E1045</f>
        <v>13.08</v>
      </c>
      <c r="N1045" s="20" t="n">
        <v>13.08</v>
      </c>
      <c r="O1045" s="21" t="str">
        <f aca="false">IF(R1045="","",ROUND(R1045*(1-Premissas!$B$4),4))</f>
        <v/>
      </c>
      <c r="P1045" s="22"/>
      <c r="Q1045" s="22"/>
      <c r="R1045" s="23"/>
      <c r="S1045" s="24" t="n">
        <v>24</v>
      </c>
      <c r="T1045" s="24" t="n">
        <v>12</v>
      </c>
      <c r="U1045" s="25"/>
      <c r="V1045" s="19" t="n">
        <f aca="false">IF(COUNT(N1045:Q1045)=0,"",MIN(N1045:Q1045))</f>
        <v>13.08</v>
      </c>
      <c r="W1045" s="16" t="str">
        <f aca="false">IF(V1045="","",INDEX($N$4:$Q$4,MATCH(V1045,N1045:Q1045,0)))</f>
        <v>DIMEC</v>
      </c>
      <c r="X1045" s="19" t="str">
        <f aca="false">IF(COUNT(N1045:Q1045)&lt;2,"",SMALL(N1045:Q1045,2))</f>
        <v/>
      </c>
      <c r="Y1045" s="26" t="n">
        <f aca="false">IF(OR(V1045="",M1045=0),"",V1045/M1045-1)</f>
        <v>0</v>
      </c>
      <c r="Z1045" s="26" t="n">
        <f aca="false">IF(OR(V1045="",L1045=""),"",V1045/(L1045*E1045)-1)</f>
        <v>0</v>
      </c>
      <c r="AA1045" s="16" t="str">
        <f aca="false">IF(V1045="","SEM OFERTA",IF(OR(Y1045&gt;Premissas!$B$11,Y1045&lt;Premissas!$B$12),"VERIFICAR - UNIDADE/EMBALAGEM",IF(Y1045&gt;Premissas!$B$6,"NÃO COMPRAR - REAJUSTE &gt;5%","COMPRAR")))</f>
        <v>COMPRAR</v>
      </c>
      <c r="AB1045" s="18" t="n">
        <f aca="false">IF(W1045="DIMEC",S1045,IF(W1045="MEDCENTRO",U1045,""))</f>
        <v>24</v>
      </c>
      <c r="AC1045" s="18" t="n">
        <f aca="false">IF(AA1045&lt;&gt;"COMPRAR",0,IF(AB1045="",I1045,MIN(I1045,AB1045)))</f>
        <v>20</v>
      </c>
      <c r="AD1045" s="19" t="n">
        <f aca="false">IF(AC1045&gt;0,AC1045*V1045,0)</f>
        <v>261.6</v>
      </c>
      <c r="AE1045" s="19" t="n">
        <f aca="false">IF(AC1045&gt;0,(M1045-V1045)*AC1045,0)</f>
        <v>0</v>
      </c>
      <c r="AF1045" s="16" t="str">
        <f aca="false">IF(AA1045&lt;&gt;"COMPRAR","",IF(AB1045="",IF(X1045="","",IF(X1045-V1045&lt;0.01,"EMPATE TÉCNICO","")),IF(AB1045&lt;I1045,"ESTOQUE INSUFICIENTE",IF(X1045="","",IF(X1045-V1045&lt;0.01,"EMPATE TÉCNICO","")))))</f>
        <v/>
      </c>
      <c r="AG1045" s="16" t="s">
        <v>304</v>
      </c>
      <c r="AH1045" s="16" t="s">
        <v>3165</v>
      </c>
    </row>
    <row r="1046" customFormat="false" ht="15" hidden="false" customHeight="false" outlineLevel="0" collapsed="false">
      <c r="A1046" s="16" t="s">
        <v>3340</v>
      </c>
      <c r="B1046" s="17" t="s">
        <v>3341</v>
      </c>
      <c r="C1046" s="16" t="s">
        <v>3342</v>
      </c>
      <c r="D1046" s="16" t="s">
        <v>2038</v>
      </c>
      <c r="E1046" s="18" t="n">
        <v>1</v>
      </c>
      <c r="F1046" s="16" t="s">
        <v>43</v>
      </c>
      <c r="G1046" s="18" t="n">
        <v>0</v>
      </c>
      <c r="H1046" s="16" t="n">
        <v>0.2</v>
      </c>
      <c r="I1046" s="18" t="n">
        <v>1</v>
      </c>
      <c r="J1046" s="19" t="n">
        <v>56.75</v>
      </c>
      <c r="K1046" s="19" t="n">
        <v>56.75</v>
      </c>
      <c r="L1046" s="19" t="n">
        <v>56.75</v>
      </c>
      <c r="M1046" s="19" t="n">
        <f aca="false">IF(J1046&gt;0,J1046,K1046)*E1046</f>
        <v>56.75</v>
      </c>
      <c r="N1046" s="20"/>
      <c r="O1046" s="21" t="n">
        <f aca="false">IF(R1046="","",ROUND(R1046*(1-Premissas!$B$4),4))</f>
        <v>70.794</v>
      </c>
      <c r="P1046" s="22"/>
      <c r="Q1046" s="22"/>
      <c r="R1046" s="23" t="n">
        <v>74.52</v>
      </c>
      <c r="S1046" s="24"/>
      <c r="T1046" s="24"/>
      <c r="U1046" s="25" t="n">
        <v>19</v>
      </c>
      <c r="V1046" s="19" t="n">
        <f aca="false">IF(COUNT(N1046:Q1046)=0,"",MIN(N1046:Q1046))</f>
        <v>70.794</v>
      </c>
      <c r="W1046" s="16" t="str">
        <f aca="false">IF(V1046="","",INDEX($N$4:$Q$4,MATCH(V1046,N1046:Q1046,0)))</f>
        <v>MEDCENTRO</v>
      </c>
      <c r="X1046" s="19" t="str">
        <f aca="false">IF(COUNT(N1046:Q1046)&lt;2,"",SMALL(N1046:Q1046,2))</f>
        <v/>
      </c>
      <c r="Y1046" s="26" t="n">
        <f aca="false">IF(OR(V1046="",M1046=0),"",V1046/M1046-1)</f>
        <v>0.247471365638766</v>
      </c>
      <c r="Z1046" s="26" t="n">
        <f aca="false">IF(OR(V1046="",L1046=""),"",V1046/(L1046*E1046)-1)</f>
        <v>0.247471365638766</v>
      </c>
      <c r="AA1046" s="16" t="str">
        <f aca="false">IF(V1046="","SEM OFERTA",IF(OR(Y1046&gt;Premissas!$B$11,Y1046&lt;Premissas!$B$12),"VERIFICAR - UNIDADE/EMBALAGEM",IF(Y1046&gt;Premissas!$B$6,"NÃO COMPRAR - REAJUSTE &gt;5%","COMPRAR")))</f>
        <v>NÃO COMPRAR - REAJUSTE &gt;5%</v>
      </c>
      <c r="AB1046" s="18" t="n">
        <f aca="false">IF(W1046="DIMEC",S1046,IF(W1046="MEDCENTRO",U1046,""))</f>
        <v>19</v>
      </c>
      <c r="AC1046" s="18" t="n">
        <f aca="false">IF(AA1046&lt;&gt;"COMPRAR",0,IF(AB1046="",I1046,MIN(I1046,AB1046)))</f>
        <v>0</v>
      </c>
      <c r="AD1046" s="19" t="n">
        <f aca="false">IF(AC1046&gt;0,AC1046*V1046,0)</f>
        <v>0</v>
      </c>
      <c r="AE1046" s="19" t="n">
        <f aca="false">IF(AC1046&gt;0,(M1046-V1046)*AC1046,0)</f>
        <v>0</v>
      </c>
      <c r="AF1046" s="16" t="str">
        <f aca="false">IF(AA1046&lt;&gt;"COMPRAR","",IF(AB1046="",IF(X1046="","",IF(X1046-V1046&lt;0.01,"EMPATE TÉCNICO","")),IF(AB1046&lt;I1046,"ESTOQUE INSUFICIENTE",IF(X1046="","",IF(X1046-V1046&lt;0.01,"EMPATE TÉCNICO","")))))</f>
        <v/>
      </c>
      <c r="AG1046" s="16" t="s">
        <v>139</v>
      </c>
      <c r="AH1046" s="16" t="s">
        <v>3343</v>
      </c>
    </row>
    <row r="1047" customFormat="false" ht="15" hidden="false" customHeight="false" outlineLevel="0" collapsed="false">
      <c r="A1047" s="16" t="s">
        <v>3344</v>
      </c>
      <c r="B1047" s="17" t="s">
        <v>3345</v>
      </c>
      <c r="C1047" s="16" t="s">
        <v>3346</v>
      </c>
      <c r="D1047" s="16" t="s">
        <v>1714</v>
      </c>
      <c r="E1047" s="18" t="n">
        <v>1</v>
      </c>
      <c r="F1047" s="16" t="s">
        <v>43</v>
      </c>
      <c r="G1047" s="18" t="n">
        <v>0</v>
      </c>
      <c r="H1047" s="16" t="n">
        <v>0.1</v>
      </c>
      <c r="I1047" s="18" t="n">
        <v>1</v>
      </c>
      <c r="J1047" s="19" t="n">
        <v>37.67</v>
      </c>
      <c r="K1047" s="19" t="n">
        <v>37.67</v>
      </c>
      <c r="L1047" s="19" t="n">
        <v>37.67</v>
      </c>
      <c r="M1047" s="19" t="n">
        <f aca="false">IF(J1047&gt;0,J1047,K1047)*E1047</f>
        <v>37.67</v>
      </c>
      <c r="N1047" s="20" t="n">
        <v>39.01</v>
      </c>
      <c r="O1047" s="21" t="str">
        <f aca="false">IF(R1047="","",ROUND(R1047*(1-Premissas!$B$4),4))</f>
        <v/>
      </c>
      <c r="P1047" s="22"/>
      <c r="Q1047" s="22"/>
      <c r="R1047" s="23"/>
      <c r="S1047" s="24" t="n">
        <v>13</v>
      </c>
      <c r="T1047" s="24" t="n">
        <v>24</v>
      </c>
      <c r="U1047" s="25"/>
      <c r="V1047" s="19" t="n">
        <f aca="false">IF(COUNT(N1047:Q1047)=0,"",MIN(N1047:Q1047))</f>
        <v>39.01</v>
      </c>
      <c r="W1047" s="16" t="str">
        <f aca="false">IF(V1047="","",INDEX($N$4:$Q$4,MATCH(V1047,N1047:Q1047,0)))</f>
        <v>DIMEC</v>
      </c>
      <c r="X1047" s="19" t="str">
        <f aca="false">IF(COUNT(N1047:Q1047)&lt;2,"",SMALL(N1047:Q1047,2))</f>
        <v/>
      </c>
      <c r="Y1047" s="26" t="n">
        <f aca="false">IF(OR(V1047="",M1047=0),"",V1047/M1047-1)</f>
        <v>0.0355720732678524</v>
      </c>
      <c r="Z1047" s="26" t="n">
        <f aca="false">IF(OR(V1047="",L1047=""),"",V1047/(L1047*E1047)-1)</f>
        <v>0.0355720732678524</v>
      </c>
      <c r="AA1047" s="16" t="str">
        <f aca="false">IF(V1047="","SEM OFERTA",IF(OR(Y1047&gt;Premissas!$B$11,Y1047&lt;Premissas!$B$12),"VERIFICAR - UNIDADE/EMBALAGEM",IF(Y1047&gt;Premissas!$B$6,"NÃO COMPRAR - REAJUSTE &gt;5%","COMPRAR")))</f>
        <v>COMPRAR</v>
      </c>
      <c r="AB1047" s="18" t="n">
        <f aca="false">IF(W1047="DIMEC",S1047,IF(W1047="MEDCENTRO",U1047,""))</f>
        <v>13</v>
      </c>
      <c r="AC1047" s="18" t="n">
        <f aca="false">IF(AA1047&lt;&gt;"COMPRAR",0,IF(AB1047="",I1047,MIN(I1047,AB1047)))</f>
        <v>1</v>
      </c>
      <c r="AD1047" s="19" t="n">
        <f aca="false">IF(AC1047&gt;0,AC1047*V1047,0)</f>
        <v>39.01</v>
      </c>
      <c r="AE1047" s="19" t="n">
        <f aca="false">IF(AC1047&gt;0,(M1047-V1047)*AC1047,0)</f>
        <v>-1.34</v>
      </c>
      <c r="AF1047" s="16" t="str">
        <f aca="false">IF(AA1047&lt;&gt;"COMPRAR","",IF(AB1047="",IF(X1047="","",IF(X1047-V1047&lt;0.01,"EMPATE TÉCNICO","")),IF(AB1047&lt;I1047,"ESTOQUE INSUFICIENTE",IF(X1047="","",IF(X1047-V1047&lt;0.01,"EMPATE TÉCNICO","")))))</f>
        <v/>
      </c>
      <c r="AG1047" s="16" t="s">
        <v>304</v>
      </c>
      <c r="AH1047" s="16" t="s">
        <v>3343</v>
      </c>
    </row>
    <row r="1048" customFormat="false" ht="15" hidden="false" customHeight="false" outlineLevel="0" collapsed="false">
      <c r="A1048" s="16" t="s">
        <v>3347</v>
      </c>
      <c r="B1048" s="17" t="s">
        <v>3348</v>
      </c>
      <c r="C1048" s="16" t="s">
        <v>3349</v>
      </c>
      <c r="D1048" s="16" t="s">
        <v>2129</v>
      </c>
      <c r="E1048" s="18" t="n">
        <v>1</v>
      </c>
      <c r="F1048" s="16" t="s">
        <v>43</v>
      </c>
      <c r="G1048" s="18" t="n">
        <v>1</v>
      </c>
      <c r="H1048" s="16" t="n">
        <v>0.4</v>
      </c>
      <c r="I1048" s="18" t="n">
        <v>1</v>
      </c>
      <c r="J1048" s="19" t="n">
        <v>13.13</v>
      </c>
      <c r="K1048" s="19" t="n">
        <v>13.13</v>
      </c>
      <c r="L1048" s="19" t="n">
        <v>13.13</v>
      </c>
      <c r="M1048" s="19" t="n">
        <f aca="false">IF(J1048&gt;0,J1048,K1048)*E1048</f>
        <v>13.13</v>
      </c>
      <c r="N1048" s="20"/>
      <c r="O1048" s="21" t="n">
        <f aca="false">IF(R1048="","",ROUND(R1048*(1-Premissas!$B$4),4))</f>
        <v>13.1955</v>
      </c>
      <c r="P1048" s="22"/>
      <c r="Q1048" s="22"/>
      <c r="R1048" s="23" t="n">
        <v>13.89</v>
      </c>
      <c r="S1048" s="24"/>
      <c r="T1048" s="24"/>
      <c r="U1048" s="25" t="n">
        <v>539</v>
      </c>
      <c r="V1048" s="19" t="n">
        <f aca="false">IF(COUNT(N1048:Q1048)=0,"",MIN(N1048:Q1048))</f>
        <v>13.1955</v>
      </c>
      <c r="W1048" s="16" t="str">
        <f aca="false">IF(V1048="","",INDEX($N$4:$Q$4,MATCH(V1048,N1048:Q1048,0)))</f>
        <v>MEDCENTRO</v>
      </c>
      <c r="X1048" s="19" t="str">
        <f aca="false">IF(COUNT(N1048:Q1048)&lt;2,"",SMALL(N1048:Q1048,2))</f>
        <v/>
      </c>
      <c r="Y1048" s="26" t="n">
        <f aca="false">IF(OR(V1048="",M1048=0),"",V1048/M1048-1)</f>
        <v>0.00498857578065493</v>
      </c>
      <c r="Z1048" s="26" t="n">
        <f aca="false">IF(OR(V1048="",L1048=""),"",V1048/(L1048*E1048)-1)</f>
        <v>0.00498857578065493</v>
      </c>
      <c r="AA1048" s="16" t="str">
        <f aca="false">IF(V1048="","SEM OFERTA",IF(OR(Y1048&gt;Premissas!$B$11,Y1048&lt;Premissas!$B$12),"VERIFICAR - UNIDADE/EMBALAGEM",IF(Y1048&gt;Premissas!$B$6,"NÃO COMPRAR - REAJUSTE &gt;5%","COMPRAR")))</f>
        <v>COMPRAR</v>
      </c>
      <c r="AB1048" s="18" t="n">
        <f aca="false">IF(W1048="DIMEC",S1048,IF(W1048="MEDCENTRO",U1048,""))</f>
        <v>539</v>
      </c>
      <c r="AC1048" s="18" t="n">
        <f aca="false">IF(AA1048&lt;&gt;"COMPRAR",0,IF(AB1048="",I1048,MIN(I1048,AB1048)))</f>
        <v>1</v>
      </c>
      <c r="AD1048" s="19" t="n">
        <f aca="false">IF(AC1048&gt;0,AC1048*V1048,0)</f>
        <v>13.1955</v>
      </c>
      <c r="AE1048" s="19" t="n">
        <f aca="false">IF(AC1048&gt;0,(M1048-V1048)*AC1048,0)</f>
        <v>-0.0654999999999983</v>
      </c>
      <c r="AF1048" s="16" t="str">
        <f aca="false">IF(AA1048&lt;&gt;"COMPRAR","",IF(AB1048="",IF(X1048="","",IF(X1048-V1048&lt;0.01,"EMPATE TÉCNICO","")),IF(AB1048&lt;I1048,"ESTOQUE INSUFICIENTE",IF(X1048="","",IF(X1048-V1048&lt;0.01,"EMPATE TÉCNICO","")))))</f>
        <v/>
      </c>
      <c r="AG1048" s="16" t="s">
        <v>139</v>
      </c>
      <c r="AH1048" s="16" t="s">
        <v>3343</v>
      </c>
    </row>
    <row r="1049" customFormat="false" ht="15" hidden="false" customHeight="false" outlineLevel="0" collapsed="false">
      <c r="A1049" s="16" t="s">
        <v>3350</v>
      </c>
      <c r="B1049" s="17" t="s">
        <v>3351</v>
      </c>
      <c r="C1049" s="16" t="s">
        <v>3352</v>
      </c>
      <c r="D1049" s="16" t="s">
        <v>2129</v>
      </c>
      <c r="E1049" s="18" t="n">
        <v>1</v>
      </c>
      <c r="F1049" s="16" t="s">
        <v>43</v>
      </c>
      <c r="G1049" s="18" t="n">
        <v>1</v>
      </c>
      <c r="H1049" s="16" t="n">
        <v>0.5</v>
      </c>
      <c r="I1049" s="18" t="n">
        <v>1</v>
      </c>
      <c r="J1049" s="19" t="n">
        <v>13.45</v>
      </c>
      <c r="K1049" s="19" t="n">
        <v>13.45</v>
      </c>
      <c r="L1049" s="19" t="n">
        <v>13.45</v>
      </c>
      <c r="M1049" s="19" t="n">
        <f aca="false">IF(J1049&gt;0,J1049,K1049)*E1049</f>
        <v>13.45</v>
      </c>
      <c r="N1049" s="20"/>
      <c r="O1049" s="21" t="n">
        <f aca="false">IF(R1049="","",ROUND(R1049*(1-Premissas!$B$4),4))</f>
        <v>13.5185</v>
      </c>
      <c r="P1049" s="22"/>
      <c r="Q1049" s="22"/>
      <c r="R1049" s="23" t="n">
        <v>14.23</v>
      </c>
      <c r="S1049" s="24"/>
      <c r="T1049" s="24"/>
      <c r="U1049" s="25" t="n">
        <v>554</v>
      </c>
      <c r="V1049" s="19" t="n">
        <f aca="false">IF(COUNT(N1049:Q1049)=0,"",MIN(N1049:Q1049))</f>
        <v>13.5185</v>
      </c>
      <c r="W1049" s="16" t="str">
        <f aca="false">IF(V1049="","",INDEX($N$4:$Q$4,MATCH(V1049,N1049:Q1049,0)))</f>
        <v>MEDCENTRO</v>
      </c>
      <c r="X1049" s="19" t="str">
        <f aca="false">IF(COUNT(N1049:Q1049)&lt;2,"",SMALL(N1049:Q1049,2))</f>
        <v/>
      </c>
      <c r="Y1049" s="26" t="n">
        <f aca="false">IF(OR(V1049="",M1049=0),"",V1049/M1049-1)</f>
        <v>0.00509293680297396</v>
      </c>
      <c r="Z1049" s="26" t="n">
        <f aca="false">IF(OR(V1049="",L1049=""),"",V1049/(L1049*E1049)-1)</f>
        <v>0.00509293680297396</v>
      </c>
      <c r="AA1049" s="16" t="str">
        <f aca="false">IF(V1049="","SEM OFERTA",IF(OR(Y1049&gt;Premissas!$B$11,Y1049&lt;Premissas!$B$12),"VERIFICAR - UNIDADE/EMBALAGEM",IF(Y1049&gt;Premissas!$B$6,"NÃO COMPRAR - REAJUSTE &gt;5%","COMPRAR")))</f>
        <v>COMPRAR</v>
      </c>
      <c r="AB1049" s="18" t="n">
        <f aca="false">IF(W1049="DIMEC",S1049,IF(W1049="MEDCENTRO",U1049,""))</f>
        <v>554</v>
      </c>
      <c r="AC1049" s="18" t="n">
        <f aca="false">IF(AA1049&lt;&gt;"COMPRAR",0,IF(AB1049="",I1049,MIN(I1049,AB1049)))</f>
        <v>1</v>
      </c>
      <c r="AD1049" s="19" t="n">
        <f aca="false">IF(AC1049&gt;0,AC1049*V1049,0)</f>
        <v>13.5185</v>
      </c>
      <c r="AE1049" s="19" t="n">
        <f aca="false">IF(AC1049&gt;0,(M1049-V1049)*AC1049,0)</f>
        <v>-0.0685000000000002</v>
      </c>
      <c r="AF1049" s="16" t="str">
        <f aca="false">IF(AA1049&lt;&gt;"COMPRAR","",IF(AB1049="",IF(X1049="","",IF(X1049-V1049&lt;0.01,"EMPATE TÉCNICO","")),IF(AB1049&lt;I1049,"ESTOQUE INSUFICIENTE",IF(X1049="","",IF(X1049-V1049&lt;0.01,"EMPATE TÉCNICO","")))))</f>
        <v/>
      </c>
      <c r="AG1049" s="16" t="s">
        <v>139</v>
      </c>
      <c r="AH1049" s="16" t="s">
        <v>3343</v>
      </c>
    </row>
    <row r="1050" customFormat="false" ht="15" hidden="false" customHeight="false" outlineLevel="0" collapsed="false">
      <c r="A1050" s="16" t="s">
        <v>3353</v>
      </c>
      <c r="B1050" s="17" t="s">
        <v>3354</v>
      </c>
      <c r="C1050" s="16" t="s">
        <v>3355</v>
      </c>
      <c r="D1050" s="16" t="s">
        <v>532</v>
      </c>
      <c r="E1050" s="18" t="n">
        <v>1</v>
      </c>
      <c r="F1050" s="16" t="s">
        <v>43</v>
      </c>
      <c r="G1050" s="18" t="n">
        <v>0</v>
      </c>
      <c r="H1050" s="16" t="n">
        <v>1.6</v>
      </c>
      <c r="I1050" s="18" t="n">
        <v>5</v>
      </c>
      <c r="J1050" s="19" t="n">
        <v>4.35</v>
      </c>
      <c r="K1050" s="19" t="n">
        <v>4.35</v>
      </c>
      <c r="L1050" s="19" t="n">
        <v>4.35</v>
      </c>
      <c r="M1050" s="19" t="n">
        <f aca="false">IF(J1050&gt;0,J1050,K1050)*E1050</f>
        <v>4.35</v>
      </c>
      <c r="N1050" s="20" t="n">
        <v>5.49</v>
      </c>
      <c r="O1050" s="21" t="n">
        <f aca="false">IF(R1050="","",ROUND(R1050*(1-Premissas!$B$4),4))</f>
        <v>5.586</v>
      </c>
      <c r="P1050" s="22"/>
      <c r="Q1050" s="22"/>
      <c r="R1050" s="23" t="n">
        <v>5.88</v>
      </c>
      <c r="S1050" s="24" t="n">
        <v>177</v>
      </c>
      <c r="T1050" s="24" t="n">
        <v>30</v>
      </c>
      <c r="U1050" s="25" t="n">
        <v>6</v>
      </c>
      <c r="V1050" s="19" t="n">
        <f aca="false">IF(COUNT(N1050:Q1050)=0,"",MIN(N1050:Q1050))</f>
        <v>5.49</v>
      </c>
      <c r="W1050" s="16" t="str">
        <f aca="false">IF(V1050="","",INDEX($N$4:$Q$4,MATCH(V1050,N1050:Q1050,0)))</f>
        <v>DIMEC</v>
      </c>
      <c r="X1050" s="19" t="n">
        <f aca="false">IF(COUNT(N1050:Q1050)&lt;2,"",SMALL(N1050:Q1050,2))</f>
        <v>5.586</v>
      </c>
      <c r="Y1050" s="26" t="n">
        <f aca="false">IF(OR(V1050="",M1050=0),"",V1050/M1050-1)</f>
        <v>0.262068965517241</v>
      </c>
      <c r="Z1050" s="26" t="n">
        <f aca="false">IF(OR(V1050="",L1050=""),"",V1050/(L1050*E1050)-1)</f>
        <v>0.262068965517241</v>
      </c>
      <c r="AA1050" s="16" t="str">
        <f aca="false">IF(V1050="","SEM OFERTA",IF(OR(Y1050&gt;Premissas!$B$11,Y1050&lt;Premissas!$B$12),"VERIFICAR - UNIDADE/EMBALAGEM",IF(Y1050&gt;Premissas!$B$6,"NÃO COMPRAR - REAJUSTE &gt;5%","COMPRAR")))</f>
        <v>NÃO COMPRAR - REAJUSTE &gt;5%</v>
      </c>
      <c r="AB1050" s="18" t="n">
        <f aca="false">IF(W1050="DIMEC",S1050,IF(W1050="MEDCENTRO",U1050,""))</f>
        <v>177</v>
      </c>
      <c r="AC1050" s="18" t="n">
        <f aca="false">IF(AA1050&lt;&gt;"COMPRAR",0,IF(AB1050="",I1050,MIN(I1050,AB1050)))</f>
        <v>0</v>
      </c>
      <c r="AD1050" s="19" t="n">
        <f aca="false">IF(AC1050&gt;0,AC1050*V1050,0)</f>
        <v>0</v>
      </c>
      <c r="AE1050" s="19" t="n">
        <f aca="false">IF(AC1050&gt;0,(M1050-V1050)*AC1050,0)</f>
        <v>0</v>
      </c>
      <c r="AF1050" s="16" t="str">
        <f aca="false">IF(AA1050&lt;&gt;"COMPRAR","",IF(AB1050="",IF(X1050="","",IF(X1050-V1050&lt;0.01,"EMPATE TÉCNICO","")),IF(AB1050&lt;I1050,"ESTOQUE INSUFICIENTE",IF(X1050="","",IF(X1050-V1050&lt;0.01,"EMPATE TÉCNICO","")))))</f>
        <v/>
      </c>
      <c r="AG1050" s="16" t="s">
        <v>304</v>
      </c>
      <c r="AH1050" s="16" t="s">
        <v>3343</v>
      </c>
    </row>
    <row r="1051" customFormat="false" ht="15" hidden="false" customHeight="false" outlineLevel="0" collapsed="false">
      <c r="A1051" s="16" t="s">
        <v>3356</v>
      </c>
      <c r="B1051" s="17" t="s">
        <v>3357</v>
      </c>
      <c r="C1051" s="16" t="s">
        <v>3358</v>
      </c>
      <c r="D1051" s="16" t="s">
        <v>532</v>
      </c>
      <c r="E1051" s="18" t="n">
        <v>1</v>
      </c>
      <c r="F1051" s="16" t="s">
        <v>43</v>
      </c>
      <c r="G1051" s="18" t="n">
        <v>3</v>
      </c>
      <c r="H1051" s="16" t="n">
        <v>1.2</v>
      </c>
      <c r="I1051" s="18" t="n">
        <v>1</v>
      </c>
      <c r="J1051" s="19" t="n">
        <v>5.29</v>
      </c>
      <c r="K1051" s="19" t="n">
        <v>5.29</v>
      </c>
      <c r="L1051" s="19" t="n">
        <v>5.29</v>
      </c>
      <c r="M1051" s="19" t="n">
        <f aca="false">IF(J1051&gt;0,J1051,K1051)*E1051</f>
        <v>5.29</v>
      </c>
      <c r="N1051" s="20" t="n">
        <v>5.49</v>
      </c>
      <c r="O1051" s="21" t="n">
        <f aca="false">IF(R1051="","",ROUND(R1051*(1-Premissas!$B$4),4))</f>
        <v>5.548</v>
      </c>
      <c r="P1051" s="22"/>
      <c r="Q1051" s="22"/>
      <c r="R1051" s="23" t="n">
        <v>5.84</v>
      </c>
      <c r="S1051" s="24" t="n">
        <v>130</v>
      </c>
      <c r="T1051" s="24" t="n">
        <v>30</v>
      </c>
      <c r="U1051" s="25" t="n">
        <v>42</v>
      </c>
      <c r="V1051" s="19" t="n">
        <f aca="false">IF(COUNT(N1051:Q1051)=0,"",MIN(N1051:Q1051))</f>
        <v>5.49</v>
      </c>
      <c r="W1051" s="16" t="str">
        <f aca="false">IF(V1051="","",INDEX($N$4:$Q$4,MATCH(V1051,N1051:Q1051,0)))</f>
        <v>DIMEC</v>
      </c>
      <c r="X1051" s="19" t="n">
        <f aca="false">IF(COUNT(N1051:Q1051)&lt;2,"",SMALL(N1051:Q1051,2))</f>
        <v>5.548</v>
      </c>
      <c r="Y1051" s="26" t="n">
        <f aca="false">IF(OR(V1051="",M1051=0),"",V1051/M1051-1)</f>
        <v>0.0378071833648395</v>
      </c>
      <c r="Z1051" s="26" t="n">
        <f aca="false">IF(OR(V1051="",L1051=""),"",V1051/(L1051*E1051)-1)</f>
        <v>0.0378071833648395</v>
      </c>
      <c r="AA1051" s="16" t="str">
        <f aca="false">IF(V1051="","SEM OFERTA",IF(OR(Y1051&gt;Premissas!$B$11,Y1051&lt;Premissas!$B$12),"VERIFICAR - UNIDADE/EMBALAGEM",IF(Y1051&gt;Premissas!$B$6,"NÃO COMPRAR - REAJUSTE &gt;5%","COMPRAR")))</f>
        <v>COMPRAR</v>
      </c>
      <c r="AB1051" s="18" t="n">
        <f aca="false">IF(W1051="DIMEC",S1051,IF(W1051="MEDCENTRO",U1051,""))</f>
        <v>130</v>
      </c>
      <c r="AC1051" s="18" t="n">
        <f aca="false">IF(AA1051&lt;&gt;"COMPRAR",0,IF(AB1051="",I1051,MIN(I1051,AB1051)))</f>
        <v>1</v>
      </c>
      <c r="AD1051" s="19" t="n">
        <f aca="false">IF(AC1051&gt;0,AC1051*V1051,0)</f>
        <v>5.49</v>
      </c>
      <c r="AE1051" s="19" t="n">
        <f aca="false">IF(AC1051&gt;0,(M1051-V1051)*AC1051,0)</f>
        <v>-0.2</v>
      </c>
      <c r="AF1051" s="16" t="str">
        <f aca="false">IF(AA1051&lt;&gt;"COMPRAR","",IF(AB1051="",IF(X1051="","",IF(X1051-V1051&lt;0.01,"EMPATE TÉCNICO","")),IF(AB1051&lt;I1051,"ESTOQUE INSUFICIENTE",IF(X1051="","",IF(X1051-V1051&lt;0.01,"EMPATE TÉCNICO","")))))</f>
        <v/>
      </c>
      <c r="AG1051" s="16" t="s">
        <v>304</v>
      </c>
      <c r="AH1051" s="16" t="s">
        <v>3343</v>
      </c>
    </row>
    <row r="1052" customFormat="false" ht="15" hidden="false" customHeight="false" outlineLevel="0" collapsed="false">
      <c r="A1052" s="16" t="s">
        <v>3359</v>
      </c>
      <c r="B1052" s="17" t="s">
        <v>3360</v>
      </c>
      <c r="C1052" s="16" t="s">
        <v>3361</v>
      </c>
      <c r="D1052" s="16" t="s">
        <v>2105</v>
      </c>
      <c r="E1052" s="18" t="n">
        <v>1</v>
      </c>
      <c r="F1052" s="16" t="s">
        <v>43</v>
      </c>
      <c r="G1052" s="18" t="n">
        <v>0</v>
      </c>
      <c r="H1052" s="16" t="n">
        <v>0.2</v>
      </c>
      <c r="I1052" s="18" t="n">
        <v>1</v>
      </c>
      <c r="J1052" s="19" t="n">
        <v>26.99</v>
      </c>
      <c r="K1052" s="19" t="n">
        <v>26.99</v>
      </c>
      <c r="L1052" s="19" t="n">
        <v>26.99</v>
      </c>
      <c r="M1052" s="19" t="n">
        <f aca="false">IF(J1052&gt;0,J1052,K1052)*E1052</f>
        <v>26.99</v>
      </c>
      <c r="N1052" s="20" t="n">
        <v>42.39</v>
      </c>
      <c r="O1052" s="21" t="str">
        <f aca="false">IF(R1052="","",ROUND(R1052*(1-Premissas!$B$4),4))</f>
        <v/>
      </c>
      <c r="P1052" s="22"/>
      <c r="Q1052" s="22"/>
      <c r="R1052" s="23"/>
      <c r="S1052" s="24" t="n">
        <v>43</v>
      </c>
      <c r="T1052" s="24" t="n">
        <v>38</v>
      </c>
      <c r="U1052" s="25"/>
      <c r="V1052" s="19" t="n">
        <f aca="false">IF(COUNT(N1052:Q1052)=0,"",MIN(N1052:Q1052))</f>
        <v>42.39</v>
      </c>
      <c r="W1052" s="16" t="str">
        <f aca="false">IF(V1052="","",INDEX($N$4:$Q$4,MATCH(V1052,N1052:Q1052,0)))</f>
        <v>DIMEC</v>
      </c>
      <c r="X1052" s="19" t="str">
        <f aca="false">IF(COUNT(N1052:Q1052)&lt;2,"",SMALL(N1052:Q1052,2))</f>
        <v/>
      </c>
      <c r="Y1052" s="26" t="n">
        <f aca="false">IF(OR(V1052="",M1052=0),"",V1052/M1052-1)</f>
        <v>0.570581696924787</v>
      </c>
      <c r="Z1052" s="26" t="n">
        <f aca="false">IF(OR(V1052="",L1052=""),"",V1052/(L1052*E1052)-1)</f>
        <v>0.570581696924787</v>
      </c>
      <c r="AA1052" s="16" t="str">
        <f aca="false">IF(V1052="","SEM OFERTA",IF(OR(Y1052&gt;Premissas!$B$11,Y1052&lt;Premissas!$B$12),"VERIFICAR - UNIDADE/EMBALAGEM",IF(Y1052&gt;Premissas!$B$6,"NÃO COMPRAR - REAJUSTE &gt;5%","COMPRAR")))</f>
        <v>NÃO COMPRAR - REAJUSTE &gt;5%</v>
      </c>
      <c r="AB1052" s="18" t="n">
        <f aca="false">IF(W1052="DIMEC",S1052,IF(W1052="MEDCENTRO",U1052,""))</f>
        <v>43</v>
      </c>
      <c r="AC1052" s="18" t="n">
        <f aca="false">IF(AA1052&lt;&gt;"COMPRAR",0,IF(AB1052="",I1052,MIN(I1052,AB1052)))</f>
        <v>0</v>
      </c>
      <c r="AD1052" s="19" t="n">
        <f aca="false">IF(AC1052&gt;0,AC1052*V1052,0)</f>
        <v>0</v>
      </c>
      <c r="AE1052" s="19" t="n">
        <f aca="false">IF(AC1052&gt;0,(M1052-V1052)*AC1052,0)</f>
        <v>0</v>
      </c>
      <c r="AF1052" s="16" t="str">
        <f aca="false">IF(AA1052&lt;&gt;"COMPRAR","",IF(AB1052="",IF(X1052="","",IF(X1052-V1052&lt;0.01,"EMPATE TÉCNICO","")),IF(AB1052&lt;I1052,"ESTOQUE INSUFICIENTE",IF(X1052="","",IF(X1052-V1052&lt;0.01,"EMPATE TÉCNICO","")))))</f>
        <v/>
      </c>
      <c r="AG1052" s="16" t="s">
        <v>304</v>
      </c>
      <c r="AH1052" s="16" t="s">
        <v>3343</v>
      </c>
    </row>
    <row r="1053" customFormat="false" ht="15" hidden="false" customHeight="false" outlineLevel="0" collapsed="false">
      <c r="A1053" s="16" t="s">
        <v>3362</v>
      </c>
      <c r="B1053" s="17" t="s">
        <v>3363</v>
      </c>
      <c r="C1053" s="16" t="s">
        <v>3364</v>
      </c>
      <c r="D1053" s="16" t="s">
        <v>1736</v>
      </c>
      <c r="E1053" s="18" t="n">
        <v>1</v>
      </c>
      <c r="F1053" s="16" t="s">
        <v>43</v>
      </c>
      <c r="G1053" s="18" t="n">
        <v>0</v>
      </c>
      <c r="H1053" s="16" t="n">
        <v>0.1</v>
      </c>
      <c r="I1053" s="18" t="n">
        <v>1</v>
      </c>
      <c r="J1053" s="19" t="n">
        <v>26.85</v>
      </c>
      <c r="K1053" s="19" t="n">
        <v>26.85</v>
      </c>
      <c r="L1053" s="19" t="n">
        <v>26.85</v>
      </c>
      <c r="M1053" s="19" t="n">
        <f aca="false">IF(J1053&gt;0,J1053,K1053)*E1053</f>
        <v>26.85</v>
      </c>
      <c r="N1053" s="20" t="n">
        <v>24.590207</v>
      </c>
      <c r="O1053" s="21" t="str">
        <f aca="false">IF(R1053="","",ROUND(R1053*(1-Premissas!$B$4),4))</f>
        <v/>
      </c>
      <c r="P1053" s="22"/>
      <c r="Q1053" s="22"/>
      <c r="R1053" s="23"/>
      <c r="S1053" s="24" t="n">
        <v>378</v>
      </c>
      <c r="T1053" s="24" t="n">
        <v>36</v>
      </c>
      <c r="U1053" s="25"/>
      <c r="V1053" s="19" t="n">
        <f aca="false">IF(COUNT(N1053:Q1053)=0,"",MIN(N1053:Q1053))</f>
        <v>24.590207</v>
      </c>
      <c r="W1053" s="16" t="str">
        <f aca="false">IF(V1053="","",INDEX($N$4:$Q$4,MATCH(V1053,N1053:Q1053,0)))</f>
        <v>DIMEC</v>
      </c>
      <c r="X1053" s="19" t="str">
        <f aca="false">IF(COUNT(N1053:Q1053)&lt;2,"",SMALL(N1053:Q1053,2))</f>
        <v/>
      </c>
      <c r="Y1053" s="26" t="n">
        <f aca="false">IF(OR(V1053="",M1053=0),"",V1053/M1053-1)</f>
        <v>-0.0841636126629424</v>
      </c>
      <c r="Z1053" s="26" t="n">
        <f aca="false">IF(OR(V1053="",L1053=""),"",V1053/(L1053*E1053)-1)</f>
        <v>-0.0841636126629424</v>
      </c>
      <c r="AA1053" s="16" t="str">
        <f aca="false">IF(V1053="","SEM OFERTA",IF(OR(Y1053&gt;Premissas!$B$11,Y1053&lt;Premissas!$B$12),"VERIFICAR - UNIDADE/EMBALAGEM",IF(Y1053&gt;Premissas!$B$6,"NÃO COMPRAR - REAJUSTE &gt;5%","COMPRAR")))</f>
        <v>COMPRAR</v>
      </c>
      <c r="AB1053" s="18" t="n">
        <f aca="false">IF(W1053="DIMEC",S1053,IF(W1053="MEDCENTRO",U1053,""))</f>
        <v>378</v>
      </c>
      <c r="AC1053" s="18" t="n">
        <f aca="false">IF(AA1053&lt;&gt;"COMPRAR",0,IF(AB1053="",I1053,MIN(I1053,AB1053)))</f>
        <v>1</v>
      </c>
      <c r="AD1053" s="19" t="n">
        <f aca="false">IF(AC1053&gt;0,AC1053*V1053,0)</f>
        <v>24.590207</v>
      </c>
      <c r="AE1053" s="19" t="n">
        <f aca="false">IF(AC1053&gt;0,(M1053-V1053)*AC1053,0)</f>
        <v>2.259793</v>
      </c>
      <c r="AF1053" s="16" t="str">
        <f aca="false">IF(AA1053&lt;&gt;"COMPRAR","",IF(AB1053="",IF(X1053="","",IF(X1053-V1053&lt;0.01,"EMPATE TÉCNICO","")),IF(AB1053&lt;I1053,"ESTOQUE INSUFICIENTE",IF(X1053="","",IF(X1053-V1053&lt;0.01,"EMPATE TÉCNICO","")))))</f>
        <v/>
      </c>
      <c r="AG1053" s="16" t="s">
        <v>892</v>
      </c>
      <c r="AH1053" s="16" t="s">
        <v>3343</v>
      </c>
    </row>
    <row r="1054" customFormat="false" ht="15" hidden="false" customHeight="false" outlineLevel="0" collapsed="false">
      <c r="A1054" s="16" t="s">
        <v>3365</v>
      </c>
      <c r="B1054" s="17" t="s">
        <v>3366</v>
      </c>
      <c r="C1054" s="16" t="s">
        <v>3367</v>
      </c>
      <c r="D1054" s="16"/>
      <c r="E1054" s="18" t="n">
        <v>1</v>
      </c>
      <c r="F1054" s="16" t="s">
        <v>42</v>
      </c>
      <c r="G1054" s="18" t="n">
        <v>6</v>
      </c>
      <c r="H1054" s="16" t="n">
        <v>5.4</v>
      </c>
      <c r="I1054" s="18" t="n">
        <v>8</v>
      </c>
      <c r="J1054" s="19" t="n">
        <v>9.18</v>
      </c>
      <c r="K1054" s="19" t="n">
        <v>9.18</v>
      </c>
      <c r="L1054" s="19" t="n">
        <v>9.18</v>
      </c>
      <c r="M1054" s="19" t="n">
        <f aca="false">IF(J1054&gt;0,J1054,K1054)*E1054</f>
        <v>9.18</v>
      </c>
      <c r="N1054" s="20" t="n">
        <v>9.14</v>
      </c>
      <c r="O1054" s="21" t="str">
        <f aca="false">IF(R1054="","",ROUND(R1054*(1-Premissas!$B$4),4))</f>
        <v/>
      </c>
      <c r="P1054" s="22"/>
      <c r="Q1054" s="22"/>
      <c r="R1054" s="23"/>
      <c r="S1054" s="24" t="n">
        <v>706</v>
      </c>
      <c r="T1054" s="24" t="n">
        <v>72</v>
      </c>
      <c r="U1054" s="25"/>
      <c r="V1054" s="19" t="n">
        <f aca="false">IF(COUNT(N1054:Q1054)=0,"",MIN(N1054:Q1054))</f>
        <v>9.14</v>
      </c>
      <c r="W1054" s="16" t="str">
        <f aca="false">IF(V1054="","",INDEX($N$4:$Q$4,MATCH(V1054,N1054:Q1054,0)))</f>
        <v>DIMEC</v>
      </c>
      <c r="X1054" s="19" t="str">
        <f aca="false">IF(COUNT(N1054:Q1054)&lt;2,"",SMALL(N1054:Q1054,2))</f>
        <v/>
      </c>
      <c r="Y1054" s="26" t="n">
        <f aca="false">IF(OR(V1054="",M1054=0),"",V1054/M1054-1)</f>
        <v>-0.00435729847494548</v>
      </c>
      <c r="Z1054" s="26" t="n">
        <f aca="false">IF(OR(V1054="",L1054=""),"",V1054/(L1054*E1054)-1)</f>
        <v>-0.00435729847494548</v>
      </c>
      <c r="AA1054" s="16" t="str">
        <f aca="false">IF(V1054="","SEM OFERTA",IF(OR(Y1054&gt;Premissas!$B$11,Y1054&lt;Premissas!$B$12),"VERIFICAR - UNIDADE/EMBALAGEM",IF(Y1054&gt;Premissas!$B$6,"NÃO COMPRAR - REAJUSTE &gt;5%","COMPRAR")))</f>
        <v>COMPRAR</v>
      </c>
      <c r="AB1054" s="18" t="n">
        <f aca="false">IF(W1054="DIMEC",S1054,IF(W1054="MEDCENTRO",U1054,""))</f>
        <v>706</v>
      </c>
      <c r="AC1054" s="18" t="n">
        <f aca="false">IF(AA1054&lt;&gt;"COMPRAR",0,IF(AB1054="",I1054,MIN(I1054,AB1054)))</f>
        <v>8</v>
      </c>
      <c r="AD1054" s="19" t="n">
        <f aca="false">IF(AC1054&gt;0,AC1054*V1054,0)</f>
        <v>73.12</v>
      </c>
      <c r="AE1054" s="19" t="n">
        <f aca="false">IF(AC1054&gt;0,(M1054-V1054)*AC1054,0)</f>
        <v>0.319999999999993</v>
      </c>
      <c r="AF1054" s="16" t="str">
        <f aca="false">IF(AA1054&lt;&gt;"COMPRAR","",IF(AB1054="",IF(X1054="","",IF(X1054-V1054&lt;0.01,"EMPATE TÉCNICO","")),IF(AB1054&lt;I1054,"ESTOQUE INSUFICIENTE",IF(X1054="","",IF(X1054-V1054&lt;0.01,"EMPATE TÉCNICO","")))))</f>
        <v/>
      </c>
      <c r="AG1054" s="16" t="s">
        <v>304</v>
      </c>
      <c r="AH1054" s="16" t="s">
        <v>3343</v>
      </c>
    </row>
    <row r="1055" customFormat="false" ht="15" hidden="false" customHeight="false" outlineLevel="0" collapsed="false">
      <c r="A1055" s="16" t="s">
        <v>3368</v>
      </c>
      <c r="B1055" s="17" t="s">
        <v>3369</v>
      </c>
      <c r="C1055" s="16" t="s">
        <v>3370</v>
      </c>
      <c r="D1055" s="16" t="s">
        <v>463</v>
      </c>
      <c r="E1055" s="18" t="n">
        <v>1</v>
      </c>
      <c r="F1055" s="16" t="s">
        <v>43</v>
      </c>
      <c r="G1055" s="18" t="n">
        <v>0</v>
      </c>
      <c r="H1055" s="16" t="n">
        <v>0.5</v>
      </c>
      <c r="I1055" s="18" t="n">
        <v>2</v>
      </c>
      <c r="J1055" s="19" t="n">
        <v>8.82</v>
      </c>
      <c r="K1055" s="19" t="n">
        <v>8.82</v>
      </c>
      <c r="L1055" s="19" t="n">
        <v>8.82</v>
      </c>
      <c r="M1055" s="19" t="n">
        <f aca="false">IF(J1055&gt;0,J1055,K1055)*E1055</f>
        <v>8.82</v>
      </c>
      <c r="N1055" s="20" t="n">
        <v>8.83</v>
      </c>
      <c r="O1055" s="21" t="n">
        <f aca="false">IF(R1055="","",ROUND(R1055*(1-Premissas!$B$4),4))</f>
        <v>8.968</v>
      </c>
      <c r="P1055" s="22"/>
      <c r="Q1055" s="22"/>
      <c r="R1055" s="23" t="n">
        <v>9.44</v>
      </c>
      <c r="S1055" s="24" t="n">
        <v>631</v>
      </c>
      <c r="T1055" s="24" t="n">
        <v>50</v>
      </c>
      <c r="U1055" s="25" t="n">
        <v>48</v>
      </c>
      <c r="V1055" s="19" t="n">
        <f aca="false">IF(COUNT(N1055:Q1055)=0,"",MIN(N1055:Q1055))</f>
        <v>8.83</v>
      </c>
      <c r="W1055" s="16" t="str">
        <f aca="false">IF(V1055="","",INDEX($N$4:$Q$4,MATCH(V1055,N1055:Q1055,0)))</f>
        <v>DIMEC</v>
      </c>
      <c r="X1055" s="19" t="n">
        <f aca="false">IF(COUNT(N1055:Q1055)&lt;2,"",SMALL(N1055:Q1055,2))</f>
        <v>8.968</v>
      </c>
      <c r="Y1055" s="26" t="n">
        <f aca="false">IF(OR(V1055="",M1055=0),"",V1055/M1055-1)</f>
        <v>0.00113378684807253</v>
      </c>
      <c r="Z1055" s="26" t="n">
        <f aca="false">IF(OR(V1055="",L1055=""),"",V1055/(L1055*E1055)-1)</f>
        <v>0.00113378684807253</v>
      </c>
      <c r="AA1055" s="16" t="str">
        <f aca="false">IF(V1055="","SEM OFERTA",IF(OR(Y1055&gt;Premissas!$B$11,Y1055&lt;Premissas!$B$12),"VERIFICAR - UNIDADE/EMBALAGEM",IF(Y1055&gt;Premissas!$B$6,"NÃO COMPRAR - REAJUSTE &gt;5%","COMPRAR")))</f>
        <v>COMPRAR</v>
      </c>
      <c r="AB1055" s="18" t="n">
        <f aca="false">IF(W1055="DIMEC",S1055,IF(W1055="MEDCENTRO",U1055,""))</f>
        <v>631</v>
      </c>
      <c r="AC1055" s="18" t="n">
        <f aca="false">IF(AA1055&lt;&gt;"COMPRAR",0,IF(AB1055="",I1055,MIN(I1055,AB1055)))</f>
        <v>2</v>
      </c>
      <c r="AD1055" s="19" t="n">
        <f aca="false">IF(AC1055&gt;0,AC1055*V1055,0)</f>
        <v>17.66</v>
      </c>
      <c r="AE1055" s="19" t="n">
        <f aca="false">IF(AC1055&gt;0,(M1055-V1055)*AC1055,0)</f>
        <v>-0.0199999999999996</v>
      </c>
      <c r="AF1055" s="16" t="str">
        <f aca="false">IF(AA1055&lt;&gt;"COMPRAR","",IF(AB1055="",IF(X1055="","",IF(X1055-V1055&lt;0.01,"EMPATE TÉCNICO","")),IF(AB1055&lt;I1055,"ESTOQUE INSUFICIENTE",IF(X1055="","",IF(X1055-V1055&lt;0.01,"EMPATE TÉCNICO","")))))</f>
        <v/>
      </c>
      <c r="AG1055" s="16" t="s">
        <v>304</v>
      </c>
      <c r="AH1055" s="16" t="s">
        <v>3343</v>
      </c>
    </row>
    <row r="1056" customFormat="false" ht="15" hidden="false" customHeight="false" outlineLevel="0" collapsed="false">
      <c r="A1056" s="16" t="s">
        <v>3371</v>
      </c>
      <c r="B1056" s="17" t="s">
        <v>3372</v>
      </c>
      <c r="C1056" s="16" t="s">
        <v>3373</v>
      </c>
      <c r="D1056" s="16" t="s">
        <v>3374</v>
      </c>
      <c r="E1056" s="18" t="n">
        <v>1</v>
      </c>
      <c r="F1056" s="16" t="s">
        <v>41</v>
      </c>
      <c r="G1056" s="18" t="n">
        <v>1</v>
      </c>
      <c r="H1056" s="16" t="n">
        <v>0.8</v>
      </c>
      <c r="I1056" s="18" t="n">
        <v>2</v>
      </c>
      <c r="J1056" s="19" t="n">
        <v>35.51</v>
      </c>
      <c r="K1056" s="19" t="n">
        <v>35.51</v>
      </c>
      <c r="L1056" s="19" t="n">
        <v>35.51</v>
      </c>
      <c r="M1056" s="19" t="n">
        <f aca="false">IF(J1056&gt;0,J1056,K1056)*E1056</f>
        <v>35.51</v>
      </c>
      <c r="N1056" s="20" t="n">
        <v>36.86</v>
      </c>
      <c r="O1056" s="21" t="n">
        <f aca="false">IF(R1056="","",ROUND(R1056*(1-Premissas!$B$4),4))</f>
        <v>37.4395</v>
      </c>
      <c r="P1056" s="22"/>
      <c r="Q1056" s="22"/>
      <c r="R1056" s="23" t="n">
        <v>39.41</v>
      </c>
      <c r="S1056" s="24" t="n">
        <v>63</v>
      </c>
      <c r="T1056" s="24" t="n">
        <v>12</v>
      </c>
      <c r="U1056" s="25" t="n">
        <v>106</v>
      </c>
      <c r="V1056" s="19" t="n">
        <f aca="false">IF(COUNT(N1056:Q1056)=0,"",MIN(N1056:Q1056))</f>
        <v>36.86</v>
      </c>
      <c r="W1056" s="16" t="str">
        <f aca="false">IF(V1056="","",INDEX($N$4:$Q$4,MATCH(V1056,N1056:Q1056,0)))</f>
        <v>DIMEC</v>
      </c>
      <c r="X1056" s="19" t="n">
        <f aca="false">IF(COUNT(N1056:Q1056)&lt;2,"",SMALL(N1056:Q1056,2))</f>
        <v>37.4395</v>
      </c>
      <c r="Y1056" s="26" t="n">
        <f aca="false">IF(OR(V1056="",M1056=0),"",V1056/M1056-1)</f>
        <v>0.038017459870459</v>
      </c>
      <c r="Z1056" s="26" t="n">
        <f aca="false">IF(OR(V1056="",L1056=""),"",V1056/(L1056*E1056)-1)</f>
        <v>0.038017459870459</v>
      </c>
      <c r="AA1056" s="16" t="str">
        <f aca="false">IF(V1056="","SEM OFERTA",IF(OR(Y1056&gt;Premissas!$B$11,Y1056&lt;Premissas!$B$12),"VERIFICAR - UNIDADE/EMBALAGEM",IF(Y1056&gt;Premissas!$B$6,"NÃO COMPRAR - REAJUSTE &gt;5%","COMPRAR")))</f>
        <v>COMPRAR</v>
      </c>
      <c r="AB1056" s="18" t="n">
        <f aca="false">IF(W1056="DIMEC",S1056,IF(W1056="MEDCENTRO",U1056,""))</f>
        <v>63</v>
      </c>
      <c r="AC1056" s="18" t="n">
        <f aca="false">IF(AA1056&lt;&gt;"COMPRAR",0,IF(AB1056="",I1056,MIN(I1056,AB1056)))</f>
        <v>2</v>
      </c>
      <c r="AD1056" s="19" t="n">
        <f aca="false">IF(AC1056&gt;0,AC1056*V1056,0)</f>
        <v>73.72</v>
      </c>
      <c r="AE1056" s="19" t="n">
        <f aca="false">IF(AC1056&gt;0,(M1056-V1056)*AC1056,0)</f>
        <v>-2.7</v>
      </c>
      <c r="AF1056" s="16" t="str">
        <f aca="false">IF(AA1056&lt;&gt;"COMPRAR","",IF(AB1056="",IF(X1056="","",IF(X1056-V1056&lt;0.01,"EMPATE TÉCNICO","")),IF(AB1056&lt;I1056,"ESTOQUE INSUFICIENTE",IF(X1056="","",IF(X1056-V1056&lt;0.01,"EMPATE TÉCNICO","")))))</f>
        <v/>
      </c>
      <c r="AG1056" s="16" t="s">
        <v>304</v>
      </c>
      <c r="AH1056" s="16" t="s">
        <v>3343</v>
      </c>
    </row>
    <row r="1057" customFormat="false" ht="15" hidden="false" customHeight="false" outlineLevel="0" collapsed="false">
      <c r="A1057" s="16" t="s">
        <v>3375</v>
      </c>
      <c r="B1057" s="17" t="s">
        <v>3376</v>
      </c>
      <c r="C1057" s="16" t="s">
        <v>3377</v>
      </c>
      <c r="D1057" s="16" t="s">
        <v>1714</v>
      </c>
      <c r="E1057" s="18" t="n">
        <v>1</v>
      </c>
      <c r="F1057" s="16" t="s">
        <v>42</v>
      </c>
      <c r="G1057" s="18" t="n">
        <v>1</v>
      </c>
      <c r="H1057" s="16" t="n">
        <v>0.8</v>
      </c>
      <c r="I1057" s="18" t="n">
        <v>2</v>
      </c>
      <c r="J1057" s="19" t="n">
        <v>15.32</v>
      </c>
      <c r="K1057" s="19" t="n">
        <v>15.32</v>
      </c>
      <c r="L1057" s="19" t="n">
        <v>15.32</v>
      </c>
      <c r="M1057" s="19" t="n">
        <f aca="false">IF(J1057&gt;0,J1057,K1057)*E1057</f>
        <v>15.32</v>
      </c>
      <c r="N1057" s="20" t="n">
        <v>14.64</v>
      </c>
      <c r="O1057" s="21" t="str">
        <f aca="false">IF(R1057="","",ROUND(R1057*(1-Premissas!$B$4),4))</f>
        <v/>
      </c>
      <c r="P1057" s="22"/>
      <c r="Q1057" s="22"/>
      <c r="R1057" s="23"/>
      <c r="S1057" s="24" t="n">
        <v>41</v>
      </c>
      <c r="T1057" s="24" t="n">
        <v>24</v>
      </c>
      <c r="U1057" s="25"/>
      <c r="V1057" s="19" t="n">
        <f aca="false">IF(COUNT(N1057:Q1057)=0,"",MIN(N1057:Q1057))</f>
        <v>14.64</v>
      </c>
      <c r="W1057" s="16" t="str">
        <f aca="false">IF(V1057="","",INDEX($N$4:$Q$4,MATCH(V1057,N1057:Q1057,0)))</f>
        <v>DIMEC</v>
      </c>
      <c r="X1057" s="19" t="str">
        <f aca="false">IF(COUNT(N1057:Q1057)&lt;2,"",SMALL(N1057:Q1057,2))</f>
        <v/>
      </c>
      <c r="Y1057" s="26" t="n">
        <f aca="false">IF(OR(V1057="",M1057=0),"",V1057/M1057-1)</f>
        <v>-0.0443864229765013</v>
      </c>
      <c r="Z1057" s="26" t="n">
        <f aca="false">IF(OR(V1057="",L1057=""),"",V1057/(L1057*E1057)-1)</f>
        <v>-0.0443864229765013</v>
      </c>
      <c r="AA1057" s="16" t="str">
        <f aca="false">IF(V1057="","SEM OFERTA",IF(OR(Y1057&gt;Premissas!$B$11,Y1057&lt;Premissas!$B$12),"VERIFICAR - UNIDADE/EMBALAGEM",IF(Y1057&gt;Premissas!$B$6,"NÃO COMPRAR - REAJUSTE &gt;5%","COMPRAR")))</f>
        <v>COMPRAR</v>
      </c>
      <c r="AB1057" s="18" t="n">
        <f aca="false">IF(W1057="DIMEC",S1057,IF(W1057="MEDCENTRO",U1057,""))</f>
        <v>41</v>
      </c>
      <c r="AC1057" s="18" t="n">
        <f aca="false">IF(AA1057&lt;&gt;"COMPRAR",0,IF(AB1057="",I1057,MIN(I1057,AB1057)))</f>
        <v>2</v>
      </c>
      <c r="AD1057" s="19" t="n">
        <f aca="false">IF(AC1057&gt;0,AC1057*V1057,0)</f>
        <v>29.28</v>
      </c>
      <c r="AE1057" s="19" t="n">
        <f aca="false">IF(AC1057&gt;0,(M1057-V1057)*AC1057,0)</f>
        <v>1.36</v>
      </c>
      <c r="AF1057" s="16" t="str">
        <f aca="false">IF(AA1057&lt;&gt;"COMPRAR","",IF(AB1057="",IF(X1057="","",IF(X1057-V1057&lt;0.01,"EMPATE TÉCNICO","")),IF(AB1057&lt;I1057,"ESTOQUE INSUFICIENTE",IF(X1057="","",IF(X1057-V1057&lt;0.01,"EMPATE TÉCNICO","")))))</f>
        <v/>
      </c>
      <c r="AG1057" s="16" t="s">
        <v>304</v>
      </c>
      <c r="AH1057" s="16" t="s">
        <v>3343</v>
      </c>
    </row>
    <row r="1058" customFormat="false" ht="15" hidden="false" customHeight="false" outlineLevel="0" collapsed="false">
      <c r="A1058" s="16" t="s">
        <v>3378</v>
      </c>
      <c r="B1058" s="17" t="s">
        <v>3379</v>
      </c>
      <c r="C1058" s="16" t="s">
        <v>3380</v>
      </c>
      <c r="D1058" s="16"/>
      <c r="E1058" s="18" t="n">
        <v>1</v>
      </c>
      <c r="F1058" s="16" t="s">
        <v>43</v>
      </c>
      <c r="G1058" s="18" t="n">
        <v>0</v>
      </c>
      <c r="H1058" s="16" t="n">
        <v>2.1</v>
      </c>
      <c r="I1058" s="18" t="n">
        <v>6</v>
      </c>
      <c r="J1058" s="19" t="n">
        <v>7.97</v>
      </c>
      <c r="K1058" s="19" t="n">
        <v>7.97</v>
      </c>
      <c r="L1058" s="19" t="n">
        <v>7.97</v>
      </c>
      <c r="M1058" s="19" t="n">
        <f aca="false">IF(J1058&gt;0,J1058,K1058)*E1058</f>
        <v>7.97</v>
      </c>
      <c r="N1058" s="20" t="n">
        <v>7.97</v>
      </c>
      <c r="O1058" s="21" t="str">
        <f aca="false">IF(R1058="","",ROUND(R1058*(1-Premissas!$B$4),4))</f>
        <v/>
      </c>
      <c r="P1058" s="22"/>
      <c r="Q1058" s="22"/>
      <c r="R1058" s="23"/>
      <c r="S1058" s="24" t="n">
        <v>214</v>
      </c>
      <c r="T1058" s="24" t="n">
        <v>120</v>
      </c>
      <c r="U1058" s="25"/>
      <c r="V1058" s="19" t="n">
        <f aca="false">IF(COUNT(N1058:Q1058)=0,"",MIN(N1058:Q1058))</f>
        <v>7.97</v>
      </c>
      <c r="W1058" s="16" t="str">
        <f aca="false">IF(V1058="","",INDEX($N$4:$Q$4,MATCH(V1058,N1058:Q1058,0)))</f>
        <v>DIMEC</v>
      </c>
      <c r="X1058" s="19" t="str">
        <f aca="false">IF(COUNT(N1058:Q1058)&lt;2,"",SMALL(N1058:Q1058,2))</f>
        <v/>
      </c>
      <c r="Y1058" s="26" t="n">
        <f aca="false">IF(OR(V1058="",M1058=0),"",V1058/M1058-1)</f>
        <v>0</v>
      </c>
      <c r="Z1058" s="26" t="n">
        <f aca="false">IF(OR(V1058="",L1058=""),"",V1058/(L1058*E1058)-1)</f>
        <v>0</v>
      </c>
      <c r="AA1058" s="16" t="str">
        <f aca="false">IF(V1058="","SEM OFERTA",IF(OR(Y1058&gt;Premissas!$B$11,Y1058&lt;Premissas!$B$12),"VERIFICAR - UNIDADE/EMBALAGEM",IF(Y1058&gt;Premissas!$B$6,"NÃO COMPRAR - REAJUSTE &gt;5%","COMPRAR")))</f>
        <v>COMPRAR</v>
      </c>
      <c r="AB1058" s="18" t="n">
        <f aca="false">IF(W1058="DIMEC",S1058,IF(W1058="MEDCENTRO",U1058,""))</f>
        <v>214</v>
      </c>
      <c r="AC1058" s="18" t="n">
        <f aca="false">IF(AA1058&lt;&gt;"COMPRAR",0,IF(AB1058="",I1058,MIN(I1058,AB1058)))</f>
        <v>6</v>
      </c>
      <c r="AD1058" s="19" t="n">
        <f aca="false">IF(AC1058&gt;0,AC1058*V1058,0)</f>
        <v>47.82</v>
      </c>
      <c r="AE1058" s="19" t="n">
        <f aca="false">IF(AC1058&gt;0,(M1058-V1058)*AC1058,0)</f>
        <v>0</v>
      </c>
      <c r="AF1058" s="16" t="str">
        <f aca="false">IF(AA1058&lt;&gt;"COMPRAR","",IF(AB1058="",IF(X1058="","",IF(X1058-V1058&lt;0.01,"EMPATE TÉCNICO","")),IF(AB1058&lt;I1058,"ESTOQUE INSUFICIENTE",IF(X1058="","",IF(X1058-V1058&lt;0.01,"EMPATE TÉCNICO","")))))</f>
        <v/>
      </c>
      <c r="AG1058" s="16" t="s">
        <v>304</v>
      </c>
      <c r="AH1058" s="16" t="s">
        <v>3343</v>
      </c>
    </row>
    <row r="1059" customFormat="false" ht="15" hidden="false" customHeight="false" outlineLevel="0" collapsed="false">
      <c r="A1059" s="16" t="s">
        <v>3381</v>
      </c>
      <c r="B1059" s="17" t="s">
        <v>3382</v>
      </c>
      <c r="C1059" s="16" t="s">
        <v>3383</v>
      </c>
      <c r="D1059" s="16" t="s">
        <v>463</v>
      </c>
      <c r="E1059" s="18" t="n">
        <v>1</v>
      </c>
      <c r="F1059" s="16" t="s">
        <v>42</v>
      </c>
      <c r="G1059" s="18" t="n">
        <v>1</v>
      </c>
      <c r="H1059" s="16" t="n">
        <v>0.6</v>
      </c>
      <c r="I1059" s="18" t="n">
        <v>1</v>
      </c>
      <c r="J1059" s="19" t="n">
        <v>32.84</v>
      </c>
      <c r="K1059" s="19" t="n">
        <v>32.84</v>
      </c>
      <c r="L1059" s="19" t="n">
        <v>32.84</v>
      </c>
      <c r="M1059" s="19" t="n">
        <f aca="false">IF(J1059&gt;0,J1059,K1059)*E1059</f>
        <v>32.84</v>
      </c>
      <c r="N1059" s="20" t="n">
        <v>31.71</v>
      </c>
      <c r="O1059" s="21" t="str">
        <f aca="false">IF(R1059="","",ROUND(R1059*(1-Premissas!$B$4),4))</f>
        <v/>
      </c>
      <c r="P1059" s="22"/>
      <c r="Q1059" s="22"/>
      <c r="R1059" s="23"/>
      <c r="S1059" s="24" t="n">
        <v>7</v>
      </c>
      <c r="T1059" s="24" t="n">
        <v>24</v>
      </c>
      <c r="U1059" s="25"/>
      <c r="V1059" s="19" t="n">
        <f aca="false">IF(COUNT(N1059:Q1059)=0,"",MIN(N1059:Q1059))</f>
        <v>31.71</v>
      </c>
      <c r="W1059" s="16" t="str">
        <f aca="false">IF(V1059="","",INDEX($N$4:$Q$4,MATCH(V1059,N1059:Q1059,0)))</f>
        <v>DIMEC</v>
      </c>
      <c r="X1059" s="19" t="str">
        <f aca="false">IF(COUNT(N1059:Q1059)&lt;2,"",SMALL(N1059:Q1059,2))</f>
        <v/>
      </c>
      <c r="Y1059" s="26" t="n">
        <f aca="false">IF(OR(V1059="",M1059=0),"",V1059/M1059-1)</f>
        <v>-0.0344092570036542</v>
      </c>
      <c r="Z1059" s="26" t="n">
        <f aca="false">IF(OR(V1059="",L1059=""),"",V1059/(L1059*E1059)-1)</f>
        <v>-0.0344092570036542</v>
      </c>
      <c r="AA1059" s="16" t="str">
        <f aca="false">IF(V1059="","SEM OFERTA",IF(OR(Y1059&gt;Premissas!$B$11,Y1059&lt;Premissas!$B$12),"VERIFICAR - UNIDADE/EMBALAGEM",IF(Y1059&gt;Premissas!$B$6,"NÃO COMPRAR - REAJUSTE &gt;5%","COMPRAR")))</f>
        <v>COMPRAR</v>
      </c>
      <c r="AB1059" s="18" t="n">
        <f aca="false">IF(W1059="DIMEC",S1059,IF(W1059="MEDCENTRO",U1059,""))</f>
        <v>7</v>
      </c>
      <c r="AC1059" s="18" t="n">
        <f aca="false">IF(AA1059&lt;&gt;"COMPRAR",0,IF(AB1059="",I1059,MIN(I1059,AB1059)))</f>
        <v>1</v>
      </c>
      <c r="AD1059" s="19" t="n">
        <f aca="false">IF(AC1059&gt;0,AC1059*V1059,0)</f>
        <v>31.71</v>
      </c>
      <c r="AE1059" s="19" t="n">
        <f aca="false">IF(AC1059&gt;0,(M1059-V1059)*AC1059,0)</f>
        <v>1.13</v>
      </c>
      <c r="AF1059" s="16" t="str">
        <f aca="false">IF(AA1059&lt;&gt;"COMPRAR","",IF(AB1059="",IF(X1059="","",IF(X1059-V1059&lt;0.01,"EMPATE TÉCNICO","")),IF(AB1059&lt;I1059,"ESTOQUE INSUFICIENTE",IF(X1059="","",IF(X1059-V1059&lt;0.01,"EMPATE TÉCNICO","")))))</f>
        <v/>
      </c>
      <c r="AG1059" s="16" t="s">
        <v>304</v>
      </c>
      <c r="AH1059" s="16" t="s">
        <v>3343</v>
      </c>
    </row>
    <row r="1060" customFormat="false" ht="15" hidden="false" customHeight="false" outlineLevel="0" collapsed="false">
      <c r="A1060" s="16" t="s">
        <v>3384</v>
      </c>
      <c r="B1060" s="17" t="s">
        <v>3385</v>
      </c>
      <c r="C1060" s="16" t="s">
        <v>3386</v>
      </c>
      <c r="D1060" s="16" t="s">
        <v>2129</v>
      </c>
      <c r="E1060" s="18" t="n">
        <v>1</v>
      </c>
      <c r="F1060" s="16" t="s">
        <v>43</v>
      </c>
      <c r="G1060" s="18" t="n">
        <v>0</v>
      </c>
      <c r="H1060" s="16" t="n">
        <v>0.4</v>
      </c>
      <c r="I1060" s="18" t="n">
        <v>2</v>
      </c>
      <c r="J1060" s="19" t="n">
        <v>11.8</v>
      </c>
      <c r="K1060" s="19" t="n">
        <v>11.8</v>
      </c>
      <c r="L1060" s="19" t="n">
        <v>11.21</v>
      </c>
      <c r="M1060" s="19" t="n">
        <f aca="false">IF(J1060&gt;0,J1060,K1060)*E1060</f>
        <v>11.8</v>
      </c>
      <c r="N1060" s="20"/>
      <c r="O1060" s="21" t="n">
        <f aca="false">IF(R1060="","",ROUND(R1060*(1-Premissas!$B$4),4))</f>
        <v>11.267</v>
      </c>
      <c r="P1060" s="22"/>
      <c r="Q1060" s="22"/>
      <c r="R1060" s="23" t="n">
        <v>11.86</v>
      </c>
      <c r="S1060" s="24"/>
      <c r="T1060" s="24"/>
      <c r="U1060" s="25" t="n">
        <v>199</v>
      </c>
      <c r="V1060" s="19" t="n">
        <f aca="false">IF(COUNT(N1060:Q1060)=0,"",MIN(N1060:Q1060))</f>
        <v>11.267</v>
      </c>
      <c r="W1060" s="16" t="str">
        <f aca="false">IF(V1060="","",INDEX($N$4:$Q$4,MATCH(V1060,N1060:Q1060,0)))</f>
        <v>MEDCENTRO</v>
      </c>
      <c r="X1060" s="19" t="str">
        <f aca="false">IF(COUNT(N1060:Q1060)&lt;2,"",SMALL(N1060:Q1060,2))</f>
        <v/>
      </c>
      <c r="Y1060" s="26" t="n">
        <f aca="false">IF(OR(V1060="",M1060=0),"",V1060/M1060-1)</f>
        <v>-0.0451694915254238</v>
      </c>
      <c r="Z1060" s="26" t="n">
        <f aca="false">IF(OR(V1060="",L1060=""),"",V1060/(L1060*E1060)-1)</f>
        <v>0.00508474576271167</v>
      </c>
      <c r="AA1060" s="16" t="str">
        <f aca="false">IF(V1060="","SEM OFERTA",IF(OR(Y1060&gt;Premissas!$B$11,Y1060&lt;Premissas!$B$12),"VERIFICAR - UNIDADE/EMBALAGEM",IF(Y1060&gt;Premissas!$B$6,"NÃO COMPRAR - REAJUSTE &gt;5%","COMPRAR")))</f>
        <v>COMPRAR</v>
      </c>
      <c r="AB1060" s="18" t="n">
        <f aca="false">IF(W1060="DIMEC",S1060,IF(W1060="MEDCENTRO",U1060,""))</f>
        <v>199</v>
      </c>
      <c r="AC1060" s="18" t="n">
        <f aca="false">IF(AA1060&lt;&gt;"COMPRAR",0,IF(AB1060="",I1060,MIN(I1060,AB1060)))</f>
        <v>2</v>
      </c>
      <c r="AD1060" s="19" t="n">
        <f aca="false">IF(AC1060&gt;0,AC1060*V1060,0)</f>
        <v>22.534</v>
      </c>
      <c r="AE1060" s="19" t="n">
        <f aca="false">IF(AC1060&gt;0,(M1060-V1060)*AC1060,0)</f>
        <v>1.066</v>
      </c>
      <c r="AF1060" s="16" t="str">
        <f aca="false">IF(AA1060&lt;&gt;"COMPRAR","",IF(AB1060="",IF(X1060="","",IF(X1060-V1060&lt;0.01,"EMPATE TÉCNICO","")),IF(AB1060&lt;I1060,"ESTOQUE INSUFICIENTE",IF(X1060="","",IF(X1060-V1060&lt;0.01,"EMPATE TÉCNICO","")))))</f>
        <v/>
      </c>
      <c r="AG1060" s="16" t="s">
        <v>139</v>
      </c>
      <c r="AH1060" s="16" t="s">
        <v>3343</v>
      </c>
    </row>
    <row r="1061" customFormat="false" ht="15" hidden="false" customHeight="false" outlineLevel="0" collapsed="false">
      <c r="A1061" s="16" t="s">
        <v>3387</v>
      </c>
      <c r="B1061" s="17" t="s">
        <v>3388</v>
      </c>
      <c r="C1061" s="16" t="s">
        <v>3389</v>
      </c>
      <c r="D1061" s="16" t="s">
        <v>3390</v>
      </c>
      <c r="E1061" s="18" t="n">
        <v>1</v>
      </c>
      <c r="F1061" s="16" t="s">
        <v>42</v>
      </c>
      <c r="G1061" s="18" t="n">
        <v>0</v>
      </c>
      <c r="H1061" s="16" t="n">
        <v>0.5</v>
      </c>
      <c r="I1061" s="18" t="n">
        <v>2</v>
      </c>
      <c r="J1061" s="19" t="n">
        <v>42.53</v>
      </c>
      <c r="K1061" s="19" t="n">
        <v>42.53</v>
      </c>
      <c r="L1061" s="19" t="n">
        <v>42.53</v>
      </c>
      <c r="M1061" s="19" t="n">
        <f aca="false">IF(J1061&gt;0,J1061,K1061)*E1061</f>
        <v>42.53</v>
      </c>
      <c r="N1061" s="20" t="n">
        <v>42.53</v>
      </c>
      <c r="O1061" s="21" t="n">
        <f aca="false">IF(R1061="","",ROUND(R1061*(1-Premissas!$B$4),4))</f>
        <v>43.1965</v>
      </c>
      <c r="P1061" s="22"/>
      <c r="Q1061" s="22"/>
      <c r="R1061" s="23" t="n">
        <v>45.47</v>
      </c>
      <c r="S1061" s="24" t="n">
        <v>15</v>
      </c>
      <c r="T1061" s="24" t="n">
        <v>12</v>
      </c>
      <c r="U1061" s="25" t="n">
        <v>28</v>
      </c>
      <c r="V1061" s="19" t="n">
        <f aca="false">IF(COUNT(N1061:Q1061)=0,"",MIN(N1061:Q1061))</f>
        <v>42.53</v>
      </c>
      <c r="W1061" s="16" t="str">
        <f aca="false">IF(V1061="","",INDEX($N$4:$Q$4,MATCH(V1061,N1061:Q1061,0)))</f>
        <v>DIMEC</v>
      </c>
      <c r="X1061" s="19" t="n">
        <f aca="false">IF(COUNT(N1061:Q1061)&lt;2,"",SMALL(N1061:Q1061,2))</f>
        <v>43.1965</v>
      </c>
      <c r="Y1061" s="26" t="n">
        <f aca="false">IF(OR(V1061="",M1061=0),"",V1061/M1061-1)</f>
        <v>0</v>
      </c>
      <c r="Z1061" s="26" t="n">
        <f aca="false">IF(OR(V1061="",L1061=""),"",V1061/(L1061*E1061)-1)</f>
        <v>0</v>
      </c>
      <c r="AA1061" s="16" t="str">
        <f aca="false">IF(V1061="","SEM OFERTA",IF(OR(Y1061&gt;Premissas!$B$11,Y1061&lt;Premissas!$B$12),"VERIFICAR - UNIDADE/EMBALAGEM",IF(Y1061&gt;Premissas!$B$6,"NÃO COMPRAR - REAJUSTE &gt;5%","COMPRAR")))</f>
        <v>COMPRAR</v>
      </c>
      <c r="AB1061" s="18" t="n">
        <f aca="false">IF(W1061="DIMEC",S1061,IF(W1061="MEDCENTRO",U1061,""))</f>
        <v>15</v>
      </c>
      <c r="AC1061" s="18" t="n">
        <f aca="false">IF(AA1061&lt;&gt;"COMPRAR",0,IF(AB1061="",I1061,MIN(I1061,AB1061)))</f>
        <v>2</v>
      </c>
      <c r="AD1061" s="19" t="n">
        <f aca="false">IF(AC1061&gt;0,AC1061*V1061,0)</f>
        <v>85.06</v>
      </c>
      <c r="AE1061" s="19" t="n">
        <f aca="false">IF(AC1061&gt;0,(M1061-V1061)*AC1061,0)</f>
        <v>0</v>
      </c>
      <c r="AF1061" s="16" t="str">
        <f aca="false">IF(AA1061&lt;&gt;"COMPRAR","",IF(AB1061="",IF(X1061="","",IF(X1061-V1061&lt;0.01,"EMPATE TÉCNICO","")),IF(AB1061&lt;I1061,"ESTOQUE INSUFICIENTE",IF(X1061="","",IF(X1061-V1061&lt;0.01,"EMPATE TÉCNICO","")))))</f>
        <v/>
      </c>
      <c r="AG1061" s="16" t="s">
        <v>304</v>
      </c>
      <c r="AH1061" s="16" t="s">
        <v>3343</v>
      </c>
    </row>
    <row r="1062" customFormat="false" ht="15" hidden="false" customHeight="false" outlineLevel="0" collapsed="false">
      <c r="A1062" s="16" t="s">
        <v>3391</v>
      </c>
      <c r="B1062" s="17" t="s">
        <v>3392</v>
      </c>
      <c r="C1062" s="16" t="s">
        <v>3393</v>
      </c>
      <c r="D1062" s="16" t="s">
        <v>571</v>
      </c>
      <c r="E1062" s="18" t="n">
        <v>1</v>
      </c>
      <c r="F1062" s="16" t="s">
        <v>41</v>
      </c>
      <c r="G1062" s="18" t="n">
        <v>27</v>
      </c>
      <c r="H1062" s="16" t="n">
        <v>26.9</v>
      </c>
      <c r="I1062" s="18" t="n">
        <v>42</v>
      </c>
      <c r="J1062" s="19" t="n">
        <v>4.76</v>
      </c>
      <c r="K1062" s="19" t="n">
        <v>4.76</v>
      </c>
      <c r="L1062" s="19" t="n">
        <v>4.76</v>
      </c>
      <c r="M1062" s="19" t="n">
        <f aca="false">IF(J1062&gt;0,J1062,K1062)*E1062</f>
        <v>4.76</v>
      </c>
      <c r="N1062" s="20" t="n">
        <v>3.84</v>
      </c>
      <c r="O1062" s="21" t="str">
        <f aca="false">IF(R1062="","",ROUND(R1062*(1-Premissas!$B$4),4))</f>
        <v/>
      </c>
      <c r="P1062" s="22"/>
      <c r="Q1062" s="22"/>
      <c r="R1062" s="23"/>
      <c r="S1062" s="24" t="n">
        <v>35520</v>
      </c>
      <c r="T1062" s="24" t="n">
        <v>50</v>
      </c>
      <c r="U1062" s="25"/>
      <c r="V1062" s="19" t="n">
        <f aca="false">IF(COUNT(N1062:Q1062)=0,"",MIN(N1062:Q1062))</f>
        <v>3.84</v>
      </c>
      <c r="W1062" s="16" t="str">
        <f aca="false">IF(V1062="","",INDEX($N$4:$Q$4,MATCH(V1062,N1062:Q1062,0)))</f>
        <v>DIMEC</v>
      </c>
      <c r="X1062" s="19" t="str">
        <f aca="false">IF(COUNT(N1062:Q1062)&lt;2,"",SMALL(N1062:Q1062,2))</f>
        <v/>
      </c>
      <c r="Y1062" s="26" t="n">
        <f aca="false">IF(OR(V1062="",M1062=0),"",V1062/M1062-1)</f>
        <v>-0.19327731092437</v>
      </c>
      <c r="Z1062" s="26" t="n">
        <f aca="false">IF(OR(V1062="",L1062=""),"",V1062/(L1062*E1062)-1)</f>
        <v>-0.19327731092437</v>
      </c>
      <c r="AA1062" s="16" t="str">
        <f aca="false">IF(V1062="","SEM OFERTA",IF(OR(Y1062&gt;Premissas!$B$11,Y1062&lt;Premissas!$B$12),"VERIFICAR - UNIDADE/EMBALAGEM",IF(Y1062&gt;Premissas!$B$6,"NÃO COMPRAR - REAJUSTE &gt;5%","COMPRAR")))</f>
        <v>COMPRAR</v>
      </c>
      <c r="AB1062" s="18" t="n">
        <f aca="false">IF(W1062="DIMEC",S1062,IF(W1062="MEDCENTRO",U1062,""))</f>
        <v>35520</v>
      </c>
      <c r="AC1062" s="18" t="n">
        <f aca="false">IF(AA1062&lt;&gt;"COMPRAR",0,IF(AB1062="",I1062,MIN(I1062,AB1062)))</f>
        <v>42</v>
      </c>
      <c r="AD1062" s="19" t="n">
        <f aca="false">IF(AC1062&gt;0,AC1062*V1062,0)</f>
        <v>161.28</v>
      </c>
      <c r="AE1062" s="19" t="n">
        <f aca="false">IF(AC1062&gt;0,(M1062-V1062)*AC1062,0)</f>
        <v>38.64</v>
      </c>
      <c r="AF1062" s="16" t="str">
        <f aca="false">IF(AA1062&lt;&gt;"COMPRAR","",IF(AB1062="",IF(X1062="","",IF(X1062-V1062&lt;0.01,"EMPATE TÉCNICO","")),IF(AB1062&lt;I1062,"ESTOQUE INSUFICIENTE",IF(X1062="","",IF(X1062-V1062&lt;0.01,"EMPATE TÉCNICO","")))))</f>
        <v/>
      </c>
      <c r="AG1062" s="16" t="s">
        <v>482</v>
      </c>
      <c r="AH1062" s="16" t="s">
        <v>3343</v>
      </c>
    </row>
    <row r="1063" customFormat="false" ht="15" hidden="false" customHeight="false" outlineLevel="0" collapsed="false">
      <c r="A1063" s="16" t="s">
        <v>3394</v>
      </c>
      <c r="B1063" s="17" t="s">
        <v>3395</v>
      </c>
      <c r="C1063" s="16" t="s">
        <v>3396</v>
      </c>
      <c r="D1063" s="16" t="s">
        <v>982</v>
      </c>
      <c r="E1063" s="18" t="n">
        <v>1</v>
      </c>
      <c r="F1063" s="16" t="s">
        <v>43</v>
      </c>
      <c r="G1063" s="18" t="n">
        <v>0</v>
      </c>
      <c r="H1063" s="16" t="n">
        <v>0.5</v>
      </c>
      <c r="I1063" s="18" t="n">
        <v>2</v>
      </c>
      <c r="J1063" s="19" t="n">
        <v>32.45625</v>
      </c>
      <c r="K1063" s="19" t="n">
        <v>32.45625</v>
      </c>
      <c r="L1063" s="19" t="n">
        <v>32.4562</v>
      </c>
      <c r="M1063" s="19" t="n">
        <f aca="false">IF(J1063&gt;0,J1063,K1063)*E1063</f>
        <v>32.45625</v>
      </c>
      <c r="N1063" s="20" t="n">
        <v>45.15</v>
      </c>
      <c r="O1063" s="21" t="str">
        <f aca="false">IF(R1063="","",ROUND(R1063*(1-Premissas!$B$4),4))</f>
        <v/>
      </c>
      <c r="P1063" s="22"/>
      <c r="Q1063" s="22"/>
      <c r="R1063" s="23"/>
      <c r="S1063" s="24" t="n">
        <v>20</v>
      </c>
      <c r="T1063" s="24" t="n">
        <v>28</v>
      </c>
      <c r="U1063" s="25"/>
      <c r="V1063" s="19" t="n">
        <f aca="false">IF(COUNT(N1063:Q1063)=0,"",MIN(N1063:Q1063))</f>
        <v>45.15</v>
      </c>
      <c r="W1063" s="16" t="str">
        <f aca="false">IF(V1063="","",INDEX($N$4:$Q$4,MATCH(V1063,N1063:Q1063,0)))</f>
        <v>DIMEC</v>
      </c>
      <c r="X1063" s="19" t="str">
        <f aca="false">IF(COUNT(N1063:Q1063)&lt;2,"",SMALL(N1063:Q1063,2))</f>
        <v/>
      </c>
      <c r="Y1063" s="26" t="n">
        <f aca="false">IF(OR(V1063="",M1063=0),"",V1063/M1063-1)</f>
        <v>0.391103408434431</v>
      </c>
      <c r="Z1063" s="26" t="n">
        <f aca="false">IF(OR(V1063="",L1063=""),"",V1063/(L1063*E1063)-1)</f>
        <v>0.391105551481689</v>
      </c>
      <c r="AA1063" s="16" t="str">
        <f aca="false">IF(V1063="","SEM OFERTA",IF(OR(Y1063&gt;Premissas!$B$11,Y1063&lt;Premissas!$B$12),"VERIFICAR - UNIDADE/EMBALAGEM",IF(Y1063&gt;Premissas!$B$6,"NÃO COMPRAR - REAJUSTE &gt;5%","COMPRAR")))</f>
        <v>NÃO COMPRAR - REAJUSTE &gt;5%</v>
      </c>
      <c r="AB1063" s="18" t="n">
        <f aca="false">IF(W1063="DIMEC",S1063,IF(W1063="MEDCENTRO",U1063,""))</f>
        <v>20</v>
      </c>
      <c r="AC1063" s="18" t="n">
        <f aca="false">IF(AA1063&lt;&gt;"COMPRAR",0,IF(AB1063="",I1063,MIN(I1063,AB1063)))</f>
        <v>0</v>
      </c>
      <c r="AD1063" s="19" t="n">
        <f aca="false">IF(AC1063&gt;0,AC1063*V1063,0)</f>
        <v>0</v>
      </c>
      <c r="AE1063" s="19" t="n">
        <f aca="false">IF(AC1063&gt;0,(M1063-V1063)*AC1063,0)</f>
        <v>0</v>
      </c>
      <c r="AF1063" s="16" t="str">
        <f aca="false">IF(AA1063&lt;&gt;"COMPRAR","",IF(AB1063="",IF(X1063="","",IF(X1063-V1063&lt;0.01,"EMPATE TÉCNICO","")),IF(AB1063&lt;I1063,"ESTOQUE INSUFICIENTE",IF(X1063="","",IF(X1063-V1063&lt;0.01,"EMPATE TÉCNICO","")))))</f>
        <v/>
      </c>
      <c r="AG1063" s="16" t="s">
        <v>2582</v>
      </c>
      <c r="AH1063" s="16" t="s">
        <v>3343</v>
      </c>
    </row>
    <row r="1064" customFormat="false" ht="15" hidden="false" customHeight="false" outlineLevel="0" collapsed="false">
      <c r="A1064" s="16" t="s">
        <v>3397</v>
      </c>
      <c r="B1064" s="17" t="s">
        <v>3398</v>
      </c>
      <c r="C1064" s="16" t="s">
        <v>3399</v>
      </c>
      <c r="D1064" s="16" t="s">
        <v>982</v>
      </c>
      <c r="E1064" s="18" t="n">
        <v>1</v>
      </c>
      <c r="F1064" s="16" t="s">
        <v>42</v>
      </c>
      <c r="G1064" s="18" t="n">
        <v>1</v>
      </c>
      <c r="H1064" s="16" t="n">
        <v>0.5</v>
      </c>
      <c r="I1064" s="18" t="n">
        <v>1</v>
      </c>
      <c r="J1064" s="19" t="n">
        <v>18.9925</v>
      </c>
      <c r="K1064" s="19" t="n">
        <v>18.9925</v>
      </c>
      <c r="L1064" s="19" t="n">
        <v>18.9925</v>
      </c>
      <c r="M1064" s="19" t="n">
        <f aca="false">IF(J1064&gt;0,J1064,K1064)*E1064</f>
        <v>18.9925</v>
      </c>
      <c r="N1064" s="20" t="n">
        <v>23.73</v>
      </c>
      <c r="O1064" s="21" t="str">
        <f aca="false">IF(R1064="","",ROUND(R1064*(1-Premissas!$B$4),4))</f>
        <v/>
      </c>
      <c r="P1064" s="22"/>
      <c r="Q1064" s="22"/>
      <c r="R1064" s="23"/>
      <c r="S1064" s="24" t="n">
        <v>20</v>
      </c>
      <c r="T1064" s="24" t="n">
        <v>49</v>
      </c>
      <c r="U1064" s="25"/>
      <c r="V1064" s="19" t="n">
        <f aca="false">IF(COUNT(N1064:Q1064)=0,"",MIN(N1064:Q1064))</f>
        <v>23.73</v>
      </c>
      <c r="W1064" s="16" t="str">
        <f aca="false">IF(V1064="","",INDEX($N$4:$Q$4,MATCH(V1064,N1064:Q1064,0)))</f>
        <v>DIMEC</v>
      </c>
      <c r="X1064" s="19" t="str">
        <f aca="false">IF(COUNT(N1064:Q1064)&lt;2,"",SMALL(N1064:Q1064,2))</f>
        <v/>
      </c>
      <c r="Y1064" s="26" t="n">
        <f aca="false">IF(OR(V1064="",M1064=0),"",V1064/M1064-1)</f>
        <v>0.249440568645518</v>
      </c>
      <c r="Z1064" s="26" t="n">
        <f aca="false">IF(OR(V1064="",L1064=""),"",V1064/(L1064*E1064)-1)</f>
        <v>0.249440568645518</v>
      </c>
      <c r="AA1064" s="16" t="str">
        <f aca="false">IF(V1064="","SEM OFERTA",IF(OR(Y1064&gt;Premissas!$B$11,Y1064&lt;Premissas!$B$12),"VERIFICAR - UNIDADE/EMBALAGEM",IF(Y1064&gt;Premissas!$B$6,"NÃO COMPRAR - REAJUSTE &gt;5%","COMPRAR")))</f>
        <v>NÃO COMPRAR - REAJUSTE &gt;5%</v>
      </c>
      <c r="AB1064" s="18" t="n">
        <f aca="false">IF(W1064="DIMEC",S1064,IF(W1064="MEDCENTRO",U1064,""))</f>
        <v>20</v>
      </c>
      <c r="AC1064" s="18" t="n">
        <f aca="false">IF(AA1064&lt;&gt;"COMPRAR",0,IF(AB1064="",I1064,MIN(I1064,AB1064)))</f>
        <v>0</v>
      </c>
      <c r="AD1064" s="19" t="n">
        <f aca="false">IF(AC1064&gt;0,AC1064*V1064,0)</f>
        <v>0</v>
      </c>
      <c r="AE1064" s="19" t="n">
        <f aca="false">IF(AC1064&gt;0,(M1064-V1064)*AC1064,0)</f>
        <v>0</v>
      </c>
      <c r="AF1064" s="16" t="str">
        <f aca="false">IF(AA1064&lt;&gt;"COMPRAR","",IF(AB1064="",IF(X1064="","",IF(X1064-V1064&lt;0.01,"EMPATE TÉCNICO","")),IF(AB1064&lt;I1064,"ESTOQUE INSUFICIENTE",IF(X1064="","",IF(X1064-V1064&lt;0.01,"EMPATE TÉCNICO","")))))</f>
        <v/>
      </c>
      <c r="AG1064" s="16" t="s">
        <v>2582</v>
      </c>
      <c r="AH1064" s="16" t="s">
        <v>3343</v>
      </c>
    </row>
    <row r="1065" customFormat="false" ht="15" hidden="false" customHeight="false" outlineLevel="0" collapsed="false">
      <c r="A1065" s="16" t="s">
        <v>3400</v>
      </c>
      <c r="B1065" s="17" t="s">
        <v>3401</v>
      </c>
      <c r="C1065" s="16" t="s">
        <v>3402</v>
      </c>
      <c r="D1065" s="16" t="s">
        <v>417</v>
      </c>
      <c r="E1065" s="18" t="n">
        <v>1</v>
      </c>
      <c r="F1065" s="16" t="s">
        <v>41</v>
      </c>
      <c r="G1065" s="18" t="n">
        <v>9</v>
      </c>
      <c r="H1065" s="16" t="n">
        <v>4.3</v>
      </c>
      <c r="I1065" s="18" t="n">
        <v>3</v>
      </c>
      <c r="J1065" s="19" t="n">
        <v>5.93</v>
      </c>
      <c r="K1065" s="19" t="n">
        <v>5.93</v>
      </c>
      <c r="L1065" s="19" t="n">
        <v>5.93</v>
      </c>
      <c r="M1065" s="19" t="n">
        <f aca="false">IF(J1065&gt;0,J1065,K1065)*E1065</f>
        <v>5.93</v>
      </c>
      <c r="N1065" s="20" t="n">
        <v>5.52</v>
      </c>
      <c r="O1065" s="21" t="str">
        <f aca="false">IF(R1065="","",ROUND(R1065*(1-Premissas!$B$4),4))</f>
        <v/>
      </c>
      <c r="P1065" s="22"/>
      <c r="Q1065" s="22"/>
      <c r="R1065" s="23"/>
      <c r="S1065" s="24" t="n">
        <v>110</v>
      </c>
      <c r="T1065" s="24" t="n">
        <v>198</v>
      </c>
      <c r="U1065" s="25"/>
      <c r="V1065" s="19" t="n">
        <f aca="false">IF(COUNT(N1065:Q1065)=0,"",MIN(N1065:Q1065))</f>
        <v>5.52</v>
      </c>
      <c r="W1065" s="16" t="str">
        <f aca="false">IF(V1065="","",INDEX($N$4:$Q$4,MATCH(V1065,N1065:Q1065,0)))</f>
        <v>DIMEC</v>
      </c>
      <c r="X1065" s="19" t="str">
        <f aca="false">IF(COUNT(N1065:Q1065)&lt;2,"",SMALL(N1065:Q1065,2))</f>
        <v/>
      </c>
      <c r="Y1065" s="26" t="n">
        <f aca="false">IF(OR(V1065="",M1065=0),"",V1065/M1065-1)</f>
        <v>-0.0691399662731872</v>
      </c>
      <c r="Z1065" s="26" t="n">
        <f aca="false">IF(OR(V1065="",L1065=""),"",V1065/(L1065*E1065)-1)</f>
        <v>-0.0691399662731872</v>
      </c>
      <c r="AA1065" s="16" t="str">
        <f aca="false">IF(V1065="","SEM OFERTA",IF(OR(Y1065&gt;Premissas!$B$11,Y1065&lt;Premissas!$B$12),"VERIFICAR - UNIDADE/EMBALAGEM",IF(Y1065&gt;Premissas!$B$6,"NÃO COMPRAR - REAJUSTE &gt;5%","COMPRAR")))</f>
        <v>COMPRAR</v>
      </c>
      <c r="AB1065" s="18" t="n">
        <f aca="false">IF(W1065="DIMEC",S1065,IF(W1065="MEDCENTRO",U1065,""))</f>
        <v>110</v>
      </c>
      <c r="AC1065" s="18" t="n">
        <f aca="false">IF(AA1065&lt;&gt;"COMPRAR",0,IF(AB1065="",I1065,MIN(I1065,AB1065)))</f>
        <v>3</v>
      </c>
      <c r="AD1065" s="19" t="n">
        <f aca="false">IF(AC1065&gt;0,AC1065*V1065,0)</f>
        <v>16.56</v>
      </c>
      <c r="AE1065" s="19" t="n">
        <f aca="false">IF(AC1065&gt;0,(M1065-V1065)*AC1065,0)</f>
        <v>1.23</v>
      </c>
      <c r="AF1065" s="16" t="str">
        <f aca="false">IF(AA1065&lt;&gt;"COMPRAR","",IF(AB1065="",IF(X1065="","",IF(X1065-V1065&lt;0.01,"EMPATE TÉCNICO","")),IF(AB1065&lt;I1065,"ESTOQUE INSUFICIENTE",IF(X1065="","",IF(X1065-V1065&lt;0.01,"EMPATE TÉCNICO","")))))</f>
        <v/>
      </c>
      <c r="AG1065" s="16" t="s">
        <v>418</v>
      </c>
      <c r="AH1065" s="16" t="s">
        <v>3343</v>
      </c>
    </row>
    <row r="1066" customFormat="false" ht="15" hidden="false" customHeight="false" outlineLevel="0" collapsed="false">
      <c r="A1066" s="16" t="s">
        <v>3403</v>
      </c>
      <c r="B1066" s="17" t="s">
        <v>3404</v>
      </c>
      <c r="C1066" s="16" t="s">
        <v>3405</v>
      </c>
      <c r="D1066" s="16"/>
      <c r="E1066" s="18" t="n">
        <v>1</v>
      </c>
      <c r="F1066" s="16" t="s">
        <v>41</v>
      </c>
      <c r="G1066" s="18" t="n">
        <v>2</v>
      </c>
      <c r="H1066" s="16" t="n">
        <v>0.8</v>
      </c>
      <c r="I1066" s="18" t="n">
        <v>1</v>
      </c>
      <c r="J1066" s="19" t="n">
        <v>51.71</v>
      </c>
      <c r="K1066" s="19" t="n">
        <v>51.71</v>
      </c>
      <c r="L1066" s="19" t="n">
        <v>51.71</v>
      </c>
      <c r="M1066" s="19" t="n">
        <f aca="false">IF(J1066&gt;0,J1066,K1066)*E1066</f>
        <v>51.71</v>
      </c>
      <c r="N1066" s="20"/>
      <c r="O1066" s="21" t="n">
        <f aca="false">IF(R1066="","",ROUND(R1066*(1-Premissas!$B$4),4))</f>
        <v>68.9985</v>
      </c>
      <c r="P1066" s="22"/>
      <c r="Q1066" s="22"/>
      <c r="R1066" s="23" t="n">
        <v>72.63</v>
      </c>
      <c r="S1066" s="24"/>
      <c r="T1066" s="24"/>
      <c r="U1066" s="25" t="n">
        <v>963</v>
      </c>
      <c r="V1066" s="19" t="n">
        <f aca="false">IF(COUNT(N1066:Q1066)=0,"",MIN(N1066:Q1066))</f>
        <v>68.9985</v>
      </c>
      <c r="W1066" s="16" t="str">
        <f aca="false">IF(V1066="","",INDEX($N$4:$Q$4,MATCH(V1066,N1066:Q1066,0)))</f>
        <v>MEDCENTRO</v>
      </c>
      <c r="X1066" s="19" t="str">
        <f aca="false">IF(COUNT(N1066:Q1066)&lt;2,"",SMALL(N1066:Q1066,2))</f>
        <v/>
      </c>
      <c r="Y1066" s="26" t="n">
        <f aca="false">IF(OR(V1066="",M1066=0),"",V1066/M1066-1)</f>
        <v>0.334335718429704</v>
      </c>
      <c r="Z1066" s="26" t="n">
        <f aca="false">IF(OR(V1066="",L1066=""),"",V1066/(L1066*E1066)-1)</f>
        <v>0.334335718429704</v>
      </c>
      <c r="AA1066" s="16" t="str">
        <f aca="false">IF(V1066="","SEM OFERTA",IF(OR(Y1066&gt;Premissas!$B$11,Y1066&lt;Premissas!$B$12),"VERIFICAR - UNIDADE/EMBALAGEM",IF(Y1066&gt;Premissas!$B$6,"NÃO COMPRAR - REAJUSTE &gt;5%","COMPRAR")))</f>
        <v>NÃO COMPRAR - REAJUSTE &gt;5%</v>
      </c>
      <c r="AB1066" s="18" t="n">
        <f aca="false">IF(W1066="DIMEC",S1066,IF(W1066="MEDCENTRO",U1066,""))</f>
        <v>963</v>
      </c>
      <c r="AC1066" s="18" t="n">
        <f aca="false">IF(AA1066&lt;&gt;"COMPRAR",0,IF(AB1066="",I1066,MIN(I1066,AB1066)))</f>
        <v>0</v>
      </c>
      <c r="AD1066" s="19" t="n">
        <f aca="false">IF(AC1066&gt;0,AC1066*V1066,0)</f>
        <v>0</v>
      </c>
      <c r="AE1066" s="19" t="n">
        <f aca="false">IF(AC1066&gt;0,(M1066-V1066)*AC1066,0)</f>
        <v>0</v>
      </c>
      <c r="AF1066" s="16" t="str">
        <f aca="false">IF(AA1066&lt;&gt;"COMPRAR","",IF(AB1066="",IF(X1066="","",IF(X1066-V1066&lt;0.01,"EMPATE TÉCNICO","")),IF(AB1066&lt;I1066,"ESTOQUE INSUFICIENTE",IF(X1066="","",IF(X1066-V1066&lt;0.01,"EMPATE TÉCNICO","")))))</f>
        <v/>
      </c>
      <c r="AG1066" s="16" t="s">
        <v>139</v>
      </c>
      <c r="AH1066" s="16" t="s">
        <v>3343</v>
      </c>
    </row>
    <row r="1067" customFormat="false" ht="15" hidden="false" customHeight="false" outlineLevel="0" collapsed="false">
      <c r="A1067" s="16" t="s">
        <v>3406</v>
      </c>
      <c r="B1067" s="17" t="s">
        <v>3407</v>
      </c>
      <c r="C1067" s="16" t="s">
        <v>3408</v>
      </c>
      <c r="D1067" s="16"/>
      <c r="E1067" s="18" t="n">
        <v>1</v>
      </c>
      <c r="F1067" s="16" t="s">
        <v>41</v>
      </c>
      <c r="G1067" s="18" t="n">
        <v>2</v>
      </c>
      <c r="H1067" s="16" t="n">
        <v>2.1</v>
      </c>
      <c r="I1067" s="18" t="n">
        <v>4</v>
      </c>
      <c r="J1067" s="19" t="n">
        <v>44.48</v>
      </c>
      <c r="K1067" s="19" t="n">
        <v>44.48</v>
      </c>
      <c r="L1067" s="19" t="n">
        <v>44.48</v>
      </c>
      <c r="M1067" s="19" t="n">
        <f aca="false">IF(J1067&gt;0,J1067,K1067)*E1067</f>
        <v>44.48</v>
      </c>
      <c r="N1067" s="20"/>
      <c r="O1067" s="21" t="n">
        <f aca="false">IF(R1067="","",ROUND(R1067*(1-Premissas!$B$4),4))</f>
        <v>63.118</v>
      </c>
      <c r="P1067" s="22"/>
      <c r="Q1067" s="22"/>
      <c r="R1067" s="23" t="n">
        <v>66.44</v>
      </c>
      <c r="S1067" s="24"/>
      <c r="T1067" s="24"/>
      <c r="U1067" s="25" t="n">
        <v>202</v>
      </c>
      <c r="V1067" s="19" t="n">
        <f aca="false">IF(COUNT(N1067:Q1067)=0,"",MIN(N1067:Q1067))</f>
        <v>63.118</v>
      </c>
      <c r="W1067" s="16" t="str">
        <f aca="false">IF(V1067="","",INDEX($N$4:$Q$4,MATCH(V1067,N1067:Q1067,0)))</f>
        <v>MEDCENTRO</v>
      </c>
      <c r="X1067" s="19" t="str">
        <f aca="false">IF(COUNT(N1067:Q1067)&lt;2,"",SMALL(N1067:Q1067,2))</f>
        <v/>
      </c>
      <c r="Y1067" s="26" t="n">
        <f aca="false">IF(OR(V1067="",M1067=0),"",V1067/M1067-1)</f>
        <v>0.419019784172662</v>
      </c>
      <c r="Z1067" s="26" t="n">
        <f aca="false">IF(OR(V1067="",L1067=""),"",V1067/(L1067*E1067)-1)</f>
        <v>0.419019784172662</v>
      </c>
      <c r="AA1067" s="16" t="str">
        <f aca="false">IF(V1067="","SEM OFERTA",IF(OR(Y1067&gt;Premissas!$B$11,Y1067&lt;Premissas!$B$12),"VERIFICAR - UNIDADE/EMBALAGEM",IF(Y1067&gt;Premissas!$B$6,"NÃO COMPRAR - REAJUSTE &gt;5%","COMPRAR")))</f>
        <v>NÃO COMPRAR - REAJUSTE &gt;5%</v>
      </c>
      <c r="AB1067" s="18" t="n">
        <f aca="false">IF(W1067="DIMEC",S1067,IF(W1067="MEDCENTRO",U1067,""))</f>
        <v>202</v>
      </c>
      <c r="AC1067" s="18" t="n">
        <f aca="false">IF(AA1067&lt;&gt;"COMPRAR",0,IF(AB1067="",I1067,MIN(I1067,AB1067)))</f>
        <v>0</v>
      </c>
      <c r="AD1067" s="19" t="n">
        <f aca="false">IF(AC1067&gt;0,AC1067*V1067,0)</f>
        <v>0</v>
      </c>
      <c r="AE1067" s="19" t="n">
        <f aca="false">IF(AC1067&gt;0,(M1067-V1067)*AC1067,0)</f>
        <v>0</v>
      </c>
      <c r="AF1067" s="16" t="str">
        <f aca="false">IF(AA1067&lt;&gt;"COMPRAR","",IF(AB1067="",IF(X1067="","",IF(X1067-V1067&lt;0.01,"EMPATE TÉCNICO","")),IF(AB1067&lt;I1067,"ESTOQUE INSUFICIENTE",IF(X1067="","",IF(X1067-V1067&lt;0.01,"EMPATE TÉCNICO","")))))</f>
        <v/>
      </c>
      <c r="AG1067" s="16" t="s">
        <v>139</v>
      </c>
      <c r="AH1067" s="16" t="s">
        <v>3343</v>
      </c>
    </row>
    <row r="1068" customFormat="false" ht="15" hidden="false" customHeight="false" outlineLevel="0" collapsed="false">
      <c r="A1068" s="16" t="s">
        <v>3409</v>
      </c>
      <c r="B1068" s="17" t="s">
        <v>3410</v>
      </c>
      <c r="C1068" s="16" t="s">
        <v>3411</v>
      </c>
      <c r="D1068" s="16" t="s">
        <v>1886</v>
      </c>
      <c r="E1068" s="18" t="n">
        <v>1</v>
      </c>
      <c r="F1068" s="16" t="s">
        <v>41</v>
      </c>
      <c r="G1068" s="18" t="n">
        <v>4</v>
      </c>
      <c r="H1068" s="16" t="n">
        <v>3.2</v>
      </c>
      <c r="I1068" s="18" t="n">
        <v>5</v>
      </c>
      <c r="J1068" s="19" t="n">
        <v>28.19</v>
      </c>
      <c r="K1068" s="19" t="n">
        <v>28.19</v>
      </c>
      <c r="L1068" s="19" t="n">
        <v>28.19</v>
      </c>
      <c r="M1068" s="19" t="n">
        <f aca="false">IF(J1068&gt;0,J1068,K1068)*E1068</f>
        <v>28.19</v>
      </c>
      <c r="N1068" s="20" t="n">
        <v>25.31</v>
      </c>
      <c r="O1068" s="21" t="str">
        <f aca="false">IF(R1068="","",ROUND(R1068*(1-Premissas!$B$4),4))</f>
        <v/>
      </c>
      <c r="P1068" s="22"/>
      <c r="Q1068" s="22"/>
      <c r="R1068" s="23"/>
      <c r="S1068" s="24" t="n">
        <v>149</v>
      </c>
      <c r="T1068" s="24" t="n">
        <v>100</v>
      </c>
      <c r="U1068" s="25"/>
      <c r="V1068" s="19" t="n">
        <f aca="false">IF(COUNT(N1068:Q1068)=0,"",MIN(N1068:Q1068))</f>
        <v>25.31</v>
      </c>
      <c r="W1068" s="16" t="str">
        <f aca="false">IF(V1068="","",INDEX($N$4:$Q$4,MATCH(V1068,N1068:Q1068,0)))</f>
        <v>DIMEC</v>
      </c>
      <c r="X1068" s="19" t="str">
        <f aca="false">IF(COUNT(N1068:Q1068)&lt;2,"",SMALL(N1068:Q1068,2))</f>
        <v/>
      </c>
      <c r="Y1068" s="26" t="n">
        <f aca="false">IF(OR(V1068="",M1068=0),"",V1068/M1068-1)</f>
        <v>-0.102163887903512</v>
      </c>
      <c r="Z1068" s="26" t="n">
        <f aca="false">IF(OR(V1068="",L1068=""),"",V1068/(L1068*E1068)-1)</f>
        <v>-0.102163887903512</v>
      </c>
      <c r="AA1068" s="16" t="str">
        <f aca="false">IF(V1068="","SEM OFERTA",IF(OR(Y1068&gt;Premissas!$B$11,Y1068&lt;Premissas!$B$12),"VERIFICAR - UNIDADE/EMBALAGEM",IF(Y1068&gt;Premissas!$B$6,"NÃO COMPRAR - REAJUSTE &gt;5%","COMPRAR")))</f>
        <v>COMPRAR</v>
      </c>
      <c r="AB1068" s="18" t="n">
        <f aca="false">IF(W1068="DIMEC",S1068,IF(W1068="MEDCENTRO",U1068,""))</f>
        <v>149</v>
      </c>
      <c r="AC1068" s="18" t="n">
        <f aca="false">IF(AA1068&lt;&gt;"COMPRAR",0,IF(AB1068="",I1068,MIN(I1068,AB1068)))</f>
        <v>5</v>
      </c>
      <c r="AD1068" s="19" t="n">
        <f aca="false">IF(AC1068&gt;0,AC1068*V1068,0)</f>
        <v>126.55</v>
      </c>
      <c r="AE1068" s="19" t="n">
        <f aca="false">IF(AC1068&gt;0,(M1068-V1068)*AC1068,0)</f>
        <v>14.4</v>
      </c>
      <c r="AF1068" s="16" t="str">
        <f aca="false">IF(AA1068&lt;&gt;"COMPRAR","",IF(AB1068="",IF(X1068="","",IF(X1068-V1068&lt;0.01,"EMPATE TÉCNICO","")),IF(AB1068&lt;I1068,"ESTOQUE INSUFICIENTE",IF(X1068="","",IF(X1068-V1068&lt;0.01,"EMPATE TÉCNICO","")))))</f>
        <v/>
      </c>
      <c r="AG1068" s="16" t="s">
        <v>763</v>
      </c>
      <c r="AH1068" s="16" t="s">
        <v>3343</v>
      </c>
    </row>
    <row r="1069" customFormat="false" ht="15" hidden="false" customHeight="false" outlineLevel="0" collapsed="false">
      <c r="A1069" s="16" t="s">
        <v>3412</v>
      </c>
      <c r="B1069" s="17" t="s">
        <v>3413</v>
      </c>
      <c r="C1069" s="16" t="s">
        <v>3414</v>
      </c>
      <c r="D1069" s="16" t="s">
        <v>1886</v>
      </c>
      <c r="E1069" s="18" t="n">
        <v>1</v>
      </c>
      <c r="F1069" s="16" t="s">
        <v>41</v>
      </c>
      <c r="G1069" s="18" t="n">
        <v>12</v>
      </c>
      <c r="H1069" s="16" t="n">
        <v>5.4</v>
      </c>
      <c r="I1069" s="18" t="n">
        <v>2</v>
      </c>
      <c r="J1069" s="19" t="n">
        <v>10.99</v>
      </c>
      <c r="K1069" s="19" t="n">
        <v>10.99</v>
      </c>
      <c r="L1069" s="19" t="n">
        <v>10.99</v>
      </c>
      <c r="M1069" s="19" t="n">
        <f aca="false">IF(J1069&gt;0,J1069,K1069)*E1069</f>
        <v>10.99</v>
      </c>
      <c r="N1069" s="20" t="n">
        <v>13.84</v>
      </c>
      <c r="O1069" s="21" t="str">
        <f aca="false">IF(R1069="","",ROUND(R1069*(1-Premissas!$B$4),4))</f>
        <v/>
      </c>
      <c r="P1069" s="22"/>
      <c r="Q1069" s="22"/>
      <c r="R1069" s="23"/>
      <c r="S1069" s="24" t="n">
        <v>319</v>
      </c>
      <c r="T1069" s="24" t="n">
        <v>30</v>
      </c>
      <c r="U1069" s="25"/>
      <c r="V1069" s="19" t="n">
        <f aca="false">IF(COUNT(N1069:Q1069)=0,"",MIN(N1069:Q1069))</f>
        <v>13.84</v>
      </c>
      <c r="W1069" s="16" t="str">
        <f aca="false">IF(V1069="","",INDEX($N$4:$Q$4,MATCH(V1069,N1069:Q1069,0)))</f>
        <v>DIMEC</v>
      </c>
      <c r="X1069" s="19" t="str">
        <f aca="false">IF(COUNT(N1069:Q1069)&lt;2,"",SMALL(N1069:Q1069,2))</f>
        <v/>
      </c>
      <c r="Y1069" s="26" t="n">
        <f aca="false">IF(OR(V1069="",M1069=0),"",V1069/M1069-1)</f>
        <v>0.259326660600546</v>
      </c>
      <c r="Z1069" s="26" t="n">
        <f aca="false">IF(OR(V1069="",L1069=""),"",V1069/(L1069*E1069)-1)</f>
        <v>0.259326660600546</v>
      </c>
      <c r="AA1069" s="16" t="str">
        <f aca="false">IF(V1069="","SEM OFERTA",IF(OR(Y1069&gt;Premissas!$B$11,Y1069&lt;Premissas!$B$12),"VERIFICAR - UNIDADE/EMBALAGEM",IF(Y1069&gt;Premissas!$B$6,"NÃO COMPRAR - REAJUSTE &gt;5%","COMPRAR")))</f>
        <v>NÃO COMPRAR - REAJUSTE &gt;5%</v>
      </c>
      <c r="AB1069" s="18" t="n">
        <f aca="false">IF(W1069="DIMEC",S1069,IF(W1069="MEDCENTRO",U1069,""))</f>
        <v>319</v>
      </c>
      <c r="AC1069" s="18" t="n">
        <f aca="false">IF(AA1069&lt;&gt;"COMPRAR",0,IF(AB1069="",I1069,MIN(I1069,AB1069)))</f>
        <v>0</v>
      </c>
      <c r="AD1069" s="19" t="n">
        <f aca="false">IF(AC1069&gt;0,AC1069*V1069,0)</f>
        <v>0</v>
      </c>
      <c r="AE1069" s="19" t="n">
        <f aca="false">IF(AC1069&gt;0,(M1069-V1069)*AC1069,0)</f>
        <v>0</v>
      </c>
      <c r="AF1069" s="16" t="str">
        <f aca="false">IF(AA1069&lt;&gt;"COMPRAR","",IF(AB1069="",IF(X1069="","",IF(X1069-V1069&lt;0.01,"EMPATE TÉCNICO","")),IF(AB1069&lt;I1069,"ESTOQUE INSUFICIENTE",IF(X1069="","",IF(X1069-V1069&lt;0.01,"EMPATE TÉCNICO","")))))</f>
        <v/>
      </c>
      <c r="AG1069" s="16" t="s">
        <v>763</v>
      </c>
      <c r="AH1069" s="16" t="s">
        <v>3343</v>
      </c>
    </row>
    <row r="1070" customFormat="false" ht="15" hidden="false" customHeight="false" outlineLevel="0" collapsed="false">
      <c r="A1070" s="16" t="s">
        <v>3415</v>
      </c>
      <c r="B1070" s="17" t="s">
        <v>3416</v>
      </c>
      <c r="C1070" s="16" t="s">
        <v>3417</v>
      </c>
      <c r="D1070" s="16" t="s">
        <v>1886</v>
      </c>
      <c r="E1070" s="18" t="n">
        <v>1</v>
      </c>
      <c r="F1070" s="16" t="s">
        <v>41</v>
      </c>
      <c r="G1070" s="18" t="n">
        <v>45</v>
      </c>
      <c r="H1070" s="16" t="n">
        <v>18.1</v>
      </c>
      <c r="I1070" s="18" t="n">
        <v>2</v>
      </c>
      <c r="J1070" s="19" t="n">
        <v>9.99</v>
      </c>
      <c r="K1070" s="19" t="n">
        <v>9.99</v>
      </c>
      <c r="L1070" s="19" t="n">
        <v>9.99</v>
      </c>
      <c r="M1070" s="19" t="n">
        <f aca="false">IF(J1070&gt;0,J1070,K1070)*E1070</f>
        <v>9.99</v>
      </c>
      <c r="N1070" s="20" t="n">
        <v>14.85</v>
      </c>
      <c r="O1070" s="21" t="str">
        <f aca="false">IF(R1070="","",ROUND(R1070*(1-Premissas!$B$4),4))</f>
        <v/>
      </c>
      <c r="P1070" s="22"/>
      <c r="Q1070" s="22"/>
      <c r="R1070" s="23"/>
      <c r="S1070" s="24" t="n">
        <v>1064</v>
      </c>
      <c r="T1070" s="24" t="n">
        <v>96</v>
      </c>
      <c r="U1070" s="25"/>
      <c r="V1070" s="19" t="n">
        <f aca="false">IF(COUNT(N1070:Q1070)=0,"",MIN(N1070:Q1070))</f>
        <v>14.85</v>
      </c>
      <c r="W1070" s="16" t="str">
        <f aca="false">IF(V1070="","",INDEX($N$4:$Q$4,MATCH(V1070,N1070:Q1070,0)))</f>
        <v>DIMEC</v>
      </c>
      <c r="X1070" s="19" t="str">
        <f aca="false">IF(COUNT(N1070:Q1070)&lt;2,"",SMALL(N1070:Q1070,2))</f>
        <v/>
      </c>
      <c r="Y1070" s="26" t="n">
        <f aca="false">IF(OR(V1070="",M1070=0),"",V1070/M1070-1)</f>
        <v>0.486486486486486</v>
      </c>
      <c r="Z1070" s="26" t="n">
        <f aca="false">IF(OR(V1070="",L1070=""),"",V1070/(L1070*E1070)-1)</f>
        <v>0.486486486486486</v>
      </c>
      <c r="AA1070" s="16" t="str">
        <f aca="false">IF(V1070="","SEM OFERTA",IF(OR(Y1070&gt;Premissas!$B$11,Y1070&lt;Premissas!$B$12),"VERIFICAR - UNIDADE/EMBALAGEM",IF(Y1070&gt;Premissas!$B$6,"NÃO COMPRAR - REAJUSTE &gt;5%","COMPRAR")))</f>
        <v>NÃO COMPRAR - REAJUSTE &gt;5%</v>
      </c>
      <c r="AB1070" s="18" t="n">
        <f aca="false">IF(W1070="DIMEC",S1070,IF(W1070="MEDCENTRO",U1070,""))</f>
        <v>1064</v>
      </c>
      <c r="AC1070" s="18" t="n">
        <f aca="false">IF(AA1070&lt;&gt;"COMPRAR",0,IF(AB1070="",I1070,MIN(I1070,AB1070)))</f>
        <v>0</v>
      </c>
      <c r="AD1070" s="19" t="n">
        <f aca="false">IF(AC1070&gt;0,AC1070*V1070,0)</f>
        <v>0</v>
      </c>
      <c r="AE1070" s="19" t="n">
        <f aca="false">IF(AC1070&gt;0,(M1070-V1070)*AC1070,0)</f>
        <v>0</v>
      </c>
      <c r="AF1070" s="16" t="str">
        <f aca="false">IF(AA1070&lt;&gt;"COMPRAR","",IF(AB1070="",IF(X1070="","",IF(X1070-V1070&lt;0.01,"EMPATE TÉCNICO","")),IF(AB1070&lt;I1070,"ESTOQUE INSUFICIENTE",IF(X1070="","",IF(X1070-V1070&lt;0.01,"EMPATE TÉCNICO","")))))</f>
        <v/>
      </c>
      <c r="AG1070" s="16" t="s">
        <v>763</v>
      </c>
      <c r="AH1070" s="16" t="s">
        <v>3343</v>
      </c>
    </row>
    <row r="1071" customFormat="false" ht="15" hidden="false" customHeight="false" outlineLevel="0" collapsed="false">
      <c r="A1071" s="16" t="s">
        <v>3418</v>
      </c>
      <c r="B1071" s="17" t="s">
        <v>3419</v>
      </c>
      <c r="C1071" s="16" t="s">
        <v>3420</v>
      </c>
      <c r="D1071" s="16" t="s">
        <v>1886</v>
      </c>
      <c r="E1071" s="18" t="n">
        <v>1</v>
      </c>
      <c r="F1071" s="16" t="s">
        <v>41</v>
      </c>
      <c r="G1071" s="18" t="n">
        <v>11</v>
      </c>
      <c r="H1071" s="16" t="n">
        <v>6.4</v>
      </c>
      <c r="I1071" s="18" t="n">
        <v>6</v>
      </c>
      <c r="J1071" s="19" t="n">
        <v>10.99</v>
      </c>
      <c r="K1071" s="19" t="n">
        <v>10.99</v>
      </c>
      <c r="L1071" s="19" t="n">
        <v>10.99</v>
      </c>
      <c r="M1071" s="19" t="n">
        <f aca="false">IF(J1071&gt;0,J1071,K1071)*E1071</f>
        <v>10.99</v>
      </c>
      <c r="N1071" s="20" t="n">
        <v>14.03</v>
      </c>
      <c r="O1071" s="21" t="str">
        <f aca="false">IF(R1071="","",ROUND(R1071*(1-Premissas!$B$4),4))</f>
        <v/>
      </c>
      <c r="P1071" s="22"/>
      <c r="Q1071" s="22"/>
      <c r="R1071" s="23"/>
      <c r="S1071" s="24" t="n">
        <v>385</v>
      </c>
      <c r="T1071" s="24" t="n">
        <v>30</v>
      </c>
      <c r="U1071" s="25"/>
      <c r="V1071" s="19" t="n">
        <f aca="false">IF(COUNT(N1071:Q1071)=0,"",MIN(N1071:Q1071))</f>
        <v>14.03</v>
      </c>
      <c r="W1071" s="16" t="str">
        <f aca="false">IF(V1071="","",INDEX($N$4:$Q$4,MATCH(V1071,N1071:Q1071,0)))</f>
        <v>DIMEC</v>
      </c>
      <c r="X1071" s="19" t="str">
        <f aca="false">IF(COUNT(N1071:Q1071)&lt;2,"",SMALL(N1071:Q1071,2))</f>
        <v/>
      </c>
      <c r="Y1071" s="26" t="n">
        <f aca="false">IF(OR(V1071="",M1071=0),"",V1071/M1071-1)</f>
        <v>0.276615104640582</v>
      </c>
      <c r="Z1071" s="26" t="n">
        <f aca="false">IF(OR(V1071="",L1071=""),"",V1071/(L1071*E1071)-1)</f>
        <v>0.276615104640582</v>
      </c>
      <c r="AA1071" s="16" t="str">
        <f aca="false">IF(V1071="","SEM OFERTA",IF(OR(Y1071&gt;Premissas!$B$11,Y1071&lt;Premissas!$B$12),"VERIFICAR - UNIDADE/EMBALAGEM",IF(Y1071&gt;Premissas!$B$6,"NÃO COMPRAR - REAJUSTE &gt;5%","COMPRAR")))</f>
        <v>NÃO COMPRAR - REAJUSTE &gt;5%</v>
      </c>
      <c r="AB1071" s="18" t="n">
        <f aca="false">IF(W1071="DIMEC",S1071,IF(W1071="MEDCENTRO",U1071,""))</f>
        <v>385</v>
      </c>
      <c r="AC1071" s="18" t="n">
        <f aca="false">IF(AA1071&lt;&gt;"COMPRAR",0,IF(AB1071="",I1071,MIN(I1071,AB1071)))</f>
        <v>0</v>
      </c>
      <c r="AD1071" s="19" t="n">
        <f aca="false">IF(AC1071&gt;0,AC1071*V1071,0)</f>
        <v>0</v>
      </c>
      <c r="AE1071" s="19" t="n">
        <f aca="false">IF(AC1071&gt;0,(M1071-V1071)*AC1071,0)</f>
        <v>0</v>
      </c>
      <c r="AF1071" s="16" t="str">
        <f aca="false">IF(AA1071&lt;&gt;"COMPRAR","",IF(AB1071="",IF(X1071="","",IF(X1071-V1071&lt;0.01,"EMPATE TÉCNICO","")),IF(AB1071&lt;I1071,"ESTOQUE INSUFICIENTE",IF(X1071="","",IF(X1071-V1071&lt;0.01,"EMPATE TÉCNICO","")))))</f>
        <v/>
      </c>
      <c r="AG1071" s="16" t="s">
        <v>763</v>
      </c>
      <c r="AH1071" s="16" t="s">
        <v>3343</v>
      </c>
    </row>
    <row r="1072" customFormat="false" ht="15" hidden="false" customHeight="false" outlineLevel="0" collapsed="false">
      <c r="A1072" s="16" t="s">
        <v>3421</v>
      </c>
      <c r="B1072" s="17" t="s">
        <v>3422</v>
      </c>
      <c r="C1072" s="16" t="s">
        <v>3423</v>
      </c>
      <c r="D1072" s="16" t="s">
        <v>463</v>
      </c>
      <c r="E1072" s="18" t="n">
        <v>1</v>
      </c>
      <c r="F1072" s="16" t="s">
        <v>42</v>
      </c>
      <c r="G1072" s="18" t="n">
        <v>2</v>
      </c>
      <c r="H1072" s="16" t="n">
        <v>1</v>
      </c>
      <c r="I1072" s="18" t="n">
        <v>1</v>
      </c>
      <c r="J1072" s="19" t="n">
        <v>25.93</v>
      </c>
      <c r="K1072" s="19" t="n">
        <v>25.93</v>
      </c>
      <c r="L1072" s="19" t="n">
        <v>25.93</v>
      </c>
      <c r="M1072" s="19" t="n">
        <f aca="false">IF(J1072&gt;0,J1072,K1072)*E1072</f>
        <v>25.93</v>
      </c>
      <c r="N1072" s="20" t="n">
        <v>27.17</v>
      </c>
      <c r="O1072" s="21" t="n">
        <f aca="false">IF(R1072="","",ROUND(R1072*(1-Premissas!$B$4),4))</f>
        <v>27.265</v>
      </c>
      <c r="P1072" s="22"/>
      <c r="Q1072" s="22"/>
      <c r="R1072" s="23" t="n">
        <v>28.7</v>
      </c>
      <c r="S1072" s="24" t="n">
        <v>435</v>
      </c>
      <c r="T1072" s="24" t="n">
        <v>50</v>
      </c>
      <c r="U1072" s="25" t="n">
        <v>205</v>
      </c>
      <c r="V1072" s="19" t="n">
        <f aca="false">IF(COUNT(N1072:Q1072)=0,"",MIN(N1072:Q1072))</f>
        <v>27.17</v>
      </c>
      <c r="W1072" s="16" t="str">
        <f aca="false">IF(V1072="","",INDEX($N$4:$Q$4,MATCH(V1072,N1072:Q1072,0)))</f>
        <v>DIMEC</v>
      </c>
      <c r="X1072" s="19" t="n">
        <f aca="false">IF(COUNT(N1072:Q1072)&lt;2,"",SMALL(N1072:Q1072,2))</f>
        <v>27.265</v>
      </c>
      <c r="Y1072" s="26" t="n">
        <f aca="false">IF(OR(V1072="",M1072=0),"",V1072/M1072-1)</f>
        <v>0.0478210566910915</v>
      </c>
      <c r="Z1072" s="26" t="n">
        <f aca="false">IF(OR(V1072="",L1072=""),"",V1072/(L1072*E1072)-1)</f>
        <v>0.0478210566910915</v>
      </c>
      <c r="AA1072" s="16" t="str">
        <f aca="false">IF(V1072="","SEM OFERTA",IF(OR(Y1072&gt;Premissas!$B$11,Y1072&lt;Premissas!$B$12),"VERIFICAR - UNIDADE/EMBALAGEM",IF(Y1072&gt;Premissas!$B$6,"NÃO COMPRAR - REAJUSTE &gt;5%","COMPRAR")))</f>
        <v>COMPRAR</v>
      </c>
      <c r="AB1072" s="18" t="n">
        <f aca="false">IF(W1072="DIMEC",S1072,IF(W1072="MEDCENTRO",U1072,""))</f>
        <v>435</v>
      </c>
      <c r="AC1072" s="18" t="n">
        <f aca="false">IF(AA1072&lt;&gt;"COMPRAR",0,IF(AB1072="",I1072,MIN(I1072,AB1072)))</f>
        <v>1</v>
      </c>
      <c r="AD1072" s="19" t="n">
        <f aca="false">IF(AC1072&gt;0,AC1072*V1072,0)</f>
        <v>27.17</v>
      </c>
      <c r="AE1072" s="19" t="n">
        <f aca="false">IF(AC1072&gt;0,(M1072-V1072)*AC1072,0)</f>
        <v>-1.24</v>
      </c>
      <c r="AF1072" s="16" t="str">
        <f aca="false">IF(AA1072&lt;&gt;"COMPRAR","",IF(AB1072="",IF(X1072="","",IF(X1072-V1072&lt;0.01,"EMPATE TÉCNICO","")),IF(AB1072&lt;I1072,"ESTOQUE INSUFICIENTE",IF(X1072="","",IF(X1072-V1072&lt;0.01,"EMPATE TÉCNICO","")))))</f>
        <v/>
      </c>
      <c r="AG1072" s="16" t="s">
        <v>304</v>
      </c>
      <c r="AH1072" s="16" t="s">
        <v>3343</v>
      </c>
    </row>
    <row r="1073" customFormat="false" ht="15" hidden="false" customHeight="false" outlineLevel="0" collapsed="false">
      <c r="A1073" s="16" t="s">
        <v>3424</v>
      </c>
      <c r="B1073" s="17" t="s">
        <v>3425</v>
      </c>
      <c r="C1073" s="16" t="s">
        <v>3426</v>
      </c>
      <c r="D1073" s="16" t="s">
        <v>2129</v>
      </c>
      <c r="E1073" s="18" t="n">
        <v>1</v>
      </c>
      <c r="F1073" s="16" t="s">
        <v>42</v>
      </c>
      <c r="G1073" s="18" t="n">
        <v>4</v>
      </c>
      <c r="H1073" s="16" t="n">
        <v>1.6</v>
      </c>
      <c r="I1073" s="18" t="n">
        <v>1</v>
      </c>
      <c r="J1073" s="19" t="n">
        <v>17.78</v>
      </c>
      <c r="K1073" s="19" t="n">
        <v>17.78</v>
      </c>
      <c r="L1073" s="19" t="n">
        <v>16.84</v>
      </c>
      <c r="M1073" s="19" t="n">
        <f aca="false">IF(J1073&gt;0,J1073,K1073)*E1073</f>
        <v>17.78</v>
      </c>
      <c r="N1073" s="20"/>
      <c r="O1073" s="21" t="n">
        <f aca="false">IF(R1073="","",ROUND(R1073*(1-Premissas!$B$4),4))</f>
        <v>17.0335</v>
      </c>
      <c r="P1073" s="22"/>
      <c r="Q1073" s="22"/>
      <c r="R1073" s="23" t="n">
        <v>17.93</v>
      </c>
      <c r="S1073" s="24"/>
      <c r="T1073" s="24"/>
      <c r="U1073" s="25" t="n">
        <v>627</v>
      </c>
      <c r="V1073" s="19" t="n">
        <f aca="false">IF(COUNT(N1073:Q1073)=0,"",MIN(N1073:Q1073))</f>
        <v>17.0335</v>
      </c>
      <c r="W1073" s="16" t="str">
        <f aca="false">IF(V1073="","",INDEX($N$4:$Q$4,MATCH(V1073,N1073:Q1073,0)))</f>
        <v>MEDCENTRO</v>
      </c>
      <c r="X1073" s="19" t="str">
        <f aca="false">IF(COUNT(N1073:Q1073)&lt;2,"",SMALL(N1073:Q1073,2))</f>
        <v/>
      </c>
      <c r="Y1073" s="26" t="n">
        <f aca="false">IF(OR(V1073="",M1073=0),"",V1073/M1073-1)</f>
        <v>-0.0419853768278966</v>
      </c>
      <c r="Z1073" s="26" t="n">
        <f aca="false">IF(OR(V1073="",L1073=""),"",V1073/(L1073*E1073)-1)</f>
        <v>0.0114904988123516</v>
      </c>
      <c r="AA1073" s="16" t="str">
        <f aca="false">IF(V1073="","SEM OFERTA",IF(OR(Y1073&gt;Premissas!$B$11,Y1073&lt;Premissas!$B$12),"VERIFICAR - UNIDADE/EMBALAGEM",IF(Y1073&gt;Premissas!$B$6,"NÃO COMPRAR - REAJUSTE &gt;5%","COMPRAR")))</f>
        <v>COMPRAR</v>
      </c>
      <c r="AB1073" s="18" t="n">
        <f aca="false">IF(W1073="DIMEC",S1073,IF(W1073="MEDCENTRO",U1073,""))</f>
        <v>627</v>
      </c>
      <c r="AC1073" s="18" t="n">
        <f aca="false">IF(AA1073&lt;&gt;"COMPRAR",0,IF(AB1073="",I1073,MIN(I1073,AB1073)))</f>
        <v>1</v>
      </c>
      <c r="AD1073" s="19" t="n">
        <f aca="false">IF(AC1073&gt;0,AC1073*V1073,0)</f>
        <v>17.0335</v>
      </c>
      <c r="AE1073" s="19" t="n">
        <f aca="false">IF(AC1073&gt;0,(M1073-V1073)*AC1073,0)</f>
        <v>0.746500000000001</v>
      </c>
      <c r="AF1073" s="16" t="str">
        <f aca="false">IF(AA1073&lt;&gt;"COMPRAR","",IF(AB1073="",IF(X1073="","",IF(X1073-V1073&lt;0.01,"EMPATE TÉCNICO","")),IF(AB1073&lt;I1073,"ESTOQUE INSUFICIENTE",IF(X1073="","",IF(X1073-V1073&lt;0.01,"EMPATE TÉCNICO","")))))</f>
        <v/>
      </c>
      <c r="AG1073" s="16" t="s">
        <v>139</v>
      </c>
      <c r="AH1073" s="16" t="s">
        <v>3343</v>
      </c>
    </row>
    <row r="1074" customFormat="false" ht="15" hidden="false" customHeight="false" outlineLevel="0" collapsed="false">
      <c r="A1074" s="16" t="s">
        <v>3427</v>
      </c>
      <c r="B1074" s="17" t="s">
        <v>3428</v>
      </c>
      <c r="C1074" s="16" t="s">
        <v>3429</v>
      </c>
      <c r="D1074" s="16" t="s">
        <v>2129</v>
      </c>
      <c r="E1074" s="18" t="n">
        <v>1</v>
      </c>
      <c r="F1074" s="16" t="s">
        <v>43</v>
      </c>
      <c r="G1074" s="18" t="n">
        <v>2</v>
      </c>
      <c r="H1074" s="16" t="n">
        <v>2.1</v>
      </c>
      <c r="I1074" s="18" t="n">
        <v>4</v>
      </c>
      <c r="J1074" s="19" t="n">
        <v>13.1</v>
      </c>
      <c r="K1074" s="19" t="n">
        <v>13.1</v>
      </c>
      <c r="L1074" s="19" t="n">
        <v>13.1</v>
      </c>
      <c r="M1074" s="19" t="n">
        <f aca="false">IF(J1074&gt;0,J1074,K1074)*E1074</f>
        <v>13.1</v>
      </c>
      <c r="N1074" s="20"/>
      <c r="O1074" s="21" t="n">
        <f aca="false">IF(R1074="","",ROUND(R1074*(1-Premissas!$B$4),4))</f>
        <v>13.167</v>
      </c>
      <c r="P1074" s="22"/>
      <c r="Q1074" s="22"/>
      <c r="R1074" s="23" t="n">
        <v>13.86</v>
      </c>
      <c r="S1074" s="24"/>
      <c r="T1074" s="24"/>
      <c r="U1074" s="25" t="n">
        <v>1158</v>
      </c>
      <c r="V1074" s="19" t="n">
        <f aca="false">IF(COUNT(N1074:Q1074)=0,"",MIN(N1074:Q1074))</f>
        <v>13.167</v>
      </c>
      <c r="W1074" s="16" t="str">
        <f aca="false">IF(V1074="","",INDEX($N$4:$Q$4,MATCH(V1074,N1074:Q1074,0)))</f>
        <v>MEDCENTRO</v>
      </c>
      <c r="X1074" s="19" t="str">
        <f aca="false">IF(COUNT(N1074:Q1074)&lt;2,"",SMALL(N1074:Q1074,2))</f>
        <v/>
      </c>
      <c r="Y1074" s="26" t="n">
        <f aca="false">IF(OR(V1074="",M1074=0),"",V1074/M1074-1)</f>
        <v>0.0051145038167939</v>
      </c>
      <c r="Z1074" s="26" t="n">
        <f aca="false">IF(OR(V1074="",L1074=""),"",V1074/(L1074*E1074)-1)</f>
        <v>0.0051145038167939</v>
      </c>
      <c r="AA1074" s="16" t="str">
        <f aca="false">IF(V1074="","SEM OFERTA",IF(OR(Y1074&gt;Premissas!$B$11,Y1074&lt;Premissas!$B$12),"VERIFICAR - UNIDADE/EMBALAGEM",IF(Y1074&gt;Premissas!$B$6,"NÃO COMPRAR - REAJUSTE &gt;5%","COMPRAR")))</f>
        <v>COMPRAR</v>
      </c>
      <c r="AB1074" s="18" t="n">
        <f aca="false">IF(W1074="DIMEC",S1074,IF(W1074="MEDCENTRO",U1074,""))</f>
        <v>1158</v>
      </c>
      <c r="AC1074" s="18" t="n">
        <f aca="false">IF(AA1074&lt;&gt;"COMPRAR",0,IF(AB1074="",I1074,MIN(I1074,AB1074)))</f>
        <v>4</v>
      </c>
      <c r="AD1074" s="19" t="n">
        <f aca="false">IF(AC1074&gt;0,AC1074*V1074,0)</f>
        <v>52.668</v>
      </c>
      <c r="AE1074" s="19" t="n">
        <f aca="false">IF(AC1074&gt;0,(M1074-V1074)*AC1074,0)</f>
        <v>-0.268000000000001</v>
      </c>
      <c r="AF1074" s="16" t="str">
        <f aca="false">IF(AA1074&lt;&gt;"COMPRAR","",IF(AB1074="",IF(X1074="","",IF(X1074-V1074&lt;0.01,"EMPATE TÉCNICO","")),IF(AB1074&lt;I1074,"ESTOQUE INSUFICIENTE",IF(X1074="","",IF(X1074-V1074&lt;0.01,"EMPATE TÉCNICO","")))))</f>
        <v/>
      </c>
      <c r="AG1074" s="16" t="s">
        <v>139</v>
      </c>
      <c r="AH1074" s="16" t="s">
        <v>3343</v>
      </c>
    </row>
    <row r="1075" customFormat="false" ht="15" hidden="false" customHeight="false" outlineLevel="0" collapsed="false">
      <c r="A1075" s="16" t="s">
        <v>3430</v>
      </c>
      <c r="B1075" s="17" t="s">
        <v>3431</v>
      </c>
      <c r="C1075" s="16" t="s">
        <v>3432</v>
      </c>
      <c r="D1075" s="16" t="s">
        <v>2129</v>
      </c>
      <c r="E1075" s="18" t="n">
        <v>1</v>
      </c>
      <c r="F1075" s="16" t="s">
        <v>43</v>
      </c>
      <c r="G1075" s="18" t="n">
        <v>0</v>
      </c>
      <c r="H1075" s="16" t="n">
        <v>0.8</v>
      </c>
      <c r="I1075" s="18" t="n">
        <v>3</v>
      </c>
      <c r="J1075" s="19" t="n">
        <v>20.09</v>
      </c>
      <c r="K1075" s="19" t="n">
        <v>20.09</v>
      </c>
      <c r="L1075" s="19" t="n">
        <v>20.09</v>
      </c>
      <c r="M1075" s="19" t="n">
        <f aca="false">IF(J1075&gt;0,J1075,K1075)*E1075</f>
        <v>20.09</v>
      </c>
      <c r="N1075" s="20"/>
      <c r="O1075" s="21" t="n">
        <f aca="false">IF(R1075="","",ROUND(R1075*(1-Premissas!$B$4),4))</f>
        <v>28.785</v>
      </c>
      <c r="P1075" s="22"/>
      <c r="Q1075" s="22"/>
      <c r="R1075" s="23" t="n">
        <v>30.3</v>
      </c>
      <c r="S1075" s="24"/>
      <c r="T1075" s="24"/>
      <c r="U1075" s="25" t="n">
        <v>1</v>
      </c>
      <c r="V1075" s="19" t="n">
        <f aca="false">IF(COUNT(N1075:Q1075)=0,"",MIN(N1075:Q1075))</f>
        <v>28.785</v>
      </c>
      <c r="W1075" s="16" t="str">
        <f aca="false">IF(V1075="","",INDEX($N$4:$Q$4,MATCH(V1075,N1075:Q1075,0)))</f>
        <v>MEDCENTRO</v>
      </c>
      <c r="X1075" s="19" t="str">
        <f aca="false">IF(COUNT(N1075:Q1075)&lt;2,"",SMALL(N1075:Q1075,2))</f>
        <v/>
      </c>
      <c r="Y1075" s="26" t="n">
        <f aca="false">IF(OR(V1075="",M1075=0),"",V1075/M1075-1)</f>
        <v>0.432802389248382</v>
      </c>
      <c r="Z1075" s="26" t="n">
        <f aca="false">IF(OR(V1075="",L1075=""),"",V1075/(L1075*E1075)-1)</f>
        <v>0.432802389248382</v>
      </c>
      <c r="AA1075" s="16" t="str">
        <f aca="false">IF(V1075="","SEM OFERTA",IF(OR(Y1075&gt;Premissas!$B$11,Y1075&lt;Premissas!$B$12),"VERIFICAR - UNIDADE/EMBALAGEM",IF(Y1075&gt;Premissas!$B$6,"NÃO COMPRAR - REAJUSTE &gt;5%","COMPRAR")))</f>
        <v>NÃO COMPRAR - REAJUSTE &gt;5%</v>
      </c>
      <c r="AB1075" s="18" t="n">
        <f aca="false">IF(W1075="DIMEC",S1075,IF(W1075="MEDCENTRO",U1075,""))</f>
        <v>1</v>
      </c>
      <c r="AC1075" s="18" t="n">
        <f aca="false">IF(AA1075&lt;&gt;"COMPRAR",0,IF(AB1075="",I1075,MIN(I1075,AB1075)))</f>
        <v>0</v>
      </c>
      <c r="AD1075" s="19" t="n">
        <f aca="false">IF(AC1075&gt;0,AC1075*V1075,0)</f>
        <v>0</v>
      </c>
      <c r="AE1075" s="19" t="n">
        <f aca="false">IF(AC1075&gt;0,(M1075-V1075)*AC1075,0)</f>
        <v>0</v>
      </c>
      <c r="AF1075" s="16" t="str">
        <f aca="false">IF(AA1075&lt;&gt;"COMPRAR","",IF(AB1075="",IF(X1075="","",IF(X1075-V1075&lt;0.01,"EMPATE TÉCNICO","")),IF(AB1075&lt;I1075,"ESTOQUE INSUFICIENTE",IF(X1075="","",IF(X1075-V1075&lt;0.01,"EMPATE TÉCNICO","")))))</f>
        <v/>
      </c>
      <c r="AG1075" s="16" t="s">
        <v>139</v>
      </c>
      <c r="AH1075" s="16" t="s">
        <v>3343</v>
      </c>
    </row>
    <row r="1076" customFormat="false" ht="15" hidden="false" customHeight="false" outlineLevel="0" collapsed="false">
      <c r="A1076" s="16" t="s">
        <v>3433</v>
      </c>
      <c r="B1076" s="17" t="s">
        <v>3434</v>
      </c>
      <c r="C1076" s="16" t="s">
        <v>3435</v>
      </c>
      <c r="D1076" s="16" t="s">
        <v>2129</v>
      </c>
      <c r="E1076" s="18" t="n">
        <v>1</v>
      </c>
      <c r="F1076" s="16" t="s">
        <v>42</v>
      </c>
      <c r="G1076" s="18" t="n">
        <v>0</v>
      </c>
      <c r="H1076" s="16" t="n">
        <v>0.4</v>
      </c>
      <c r="I1076" s="18" t="n">
        <v>1</v>
      </c>
      <c r="J1076" s="19" t="n">
        <v>60.52</v>
      </c>
      <c r="K1076" s="19" t="n">
        <v>60.52</v>
      </c>
      <c r="L1076" s="19" t="n">
        <v>60.52</v>
      </c>
      <c r="M1076" s="19" t="n">
        <f aca="false">IF(J1076&gt;0,J1076,K1076)*E1076</f>
        <v>60.52</v>
      </c>
      <c r="N1076" s="20"/>
      <c r="O1076" s="21" t="n">
        <f aca="false">IF(R1076="","",ROUND(R1076*(1-Premissas!$B$4),4))</f>
        <v>62.1585</v>
      </c>
      <c r="P1076" s="22"/>
      <c r="Q1076" s="22"/>
      <c r="R1076" s="23" t="n">
        <v>65.43</v>
      </c>
      <c r="S1076" s="24"/>
      <c r="T1076" s="24"/>
      <c r="U1076" s="25" t="n">
        <v>209</v>
      </c>
      <c r="V1076" s="19" t="n">
        <f aca="false">IF(COUNT(N1076:Q1076)=0,"",MIN(N1076:Q1076))</f>
        <v>62.1585</v>
      </c>
      <c r="W1076" s="16" t="str">
        <f aca="false">IF(V1076="","",INDEX($N$4:$Q$4,MATCH(V1076,N1076:Q1076,0)))</f>
        <v>MEDCENTRO</v>
      </c>
      <c r="X1076" s="19" t="str">
        <f aca="false">IF(COUNT(N1076:Q1076)&lt;2,"",SMALL(N1076:Q1076,2))</f>
        <v/>
      </c>
      <c r="Y1076" s="26" t="n">
        <f aca="false">IF(OR(V1076="",M1076=0),"",V1076/M1076-1)</f>
        <v>0.0270736946463979</v>
      </c>
      <c r="Z1076" s="26" t="n">
        <f aca="false">IF(OR(V1076="",L1076=""),"",V1076/(L1076*E1076)-1)</f>
        <v>0.0270736946463979</v>
      </c>
      <c r="AA1076" s="16" t="str">
        <f aca="false">IF(V1076="","SEM OFERTA",IF(OR(Y1076&gt;Premissas!$B$11,Y1076&lt;Premissas!$B$12),"VERIFICAR - UNIDADE/EMBALAGEM",IF(Y1076&gt;Premissas!$B$6,"NÃO COMPRAR - REAJUSTE &gt;5%","COMPRAR")))</f>
        <v>COMPRAR</v>
      </c>
      <c r="AB1076" s="18" t="n">
        <f aca="false">IF(W1076="DIMEC",S1076,IF(W1076="MEDCENTRO",U1076,""))</f>
        <v>209</v>
      </c>
      <c r="AC1076" s="18" t="n">
        <f aca="false">IF(AA1076&lt;&gt;"COMPRAR",0,IF(AB1076="",I1076,MIN(I1076,AB1076)))</f>
        <v>1</v>
      </c>
      <c r="AD1076" s="19" t="n">
        <f aca="false">IF(AC1076&gt;0,AC1076*V1076,0)</f>
        <v>62.1585</v>
      </c>
      <c r="AE1076" s="19" t="n">
        <f aca="false">IF(AC1076&gt;0,(M1076-V1076)*AC1076,0)</f>
        <v>-1.63849999999999</v>
      </c>
      <c r="AF1076" s="16" t="str">
        <f aca="false">IF(AA1076&lt;&gt;"COMPRAR","",IF(AB1076="",IF(X1076="","",IF(X1076-V1076&lt;0.01,"EMPATE TÉCNICO","")),IF(AB1076&lt;I1076,"ESTOQUE INSUFICIENTE",IF(X1076="","",IF(X1076-V1076&lt;0.01,"EMPATE TÉCNICO","")))))</f>
        <v/>
      </c>
      <c r="AG1076" s="16" t="s">
        <v>139</v>
      </c>
      <c r="AH1076" s="16" t="s">
        <v>3343</v>
      </c>
    </row>
    <row r="1077" customFormat="false" ht="15" hidden="false" customHeight="false" outlineLevel="0" collapsed="false">
      <c r="A1077" s="16" t="s">
        <v>3436</v>
      </c>
      <c r="B1077" s="17" t="s">
        <v>3437</v>
      </c>
      <c r="C1077" s="16" t="s">
        <v>3438</v>
      </c>
      <c r="D1077" s="16" t="s">
        <v>2129</v>
      </c>
      <c r="E1077" s="18" t="n">
        <v>1</v>
      </c>
      <c r="F1077" s="16" t="s">
        <v>43</v>
      </c>
      <c r="G1077" s="18" t="n">
        <v>1</v>
      </c>
      <c r="H1077" s="16" t="n">
        <v>0.6</v>
      </c>
      <c r="I1077" s="18" t="n">
        <v>1</v>
      </c>
      <c r="J1077" s="19" t="n">
        <v>23.94</v>
      </c>
      <c r="K1077" s="19" t="n">
        <v>23.94</v>
      </c>
      <c r="L1077" s="19" t="n">
        <v>23.94</v>
      </c>
      <c r="M1077" s="19" t="n">
        <f aca="false">IF(J1077&gt;0,J1077,K1077)*E1077</f>
        <v>23.94</v>
      </c>
      <c r="N1077" s="20"/>
      <c r="O1077" s="21" t="n">
        <f aca="false">IF(R1077="","",ROUND(R1077*(1-Premissas!$B$4),4))</f>
        <v>24.1015</v>
      </c>
      <c r="P1077" s="22"/>
      <c r="Q1077" s="22"/>
      <c r="R1077" s="23" t="n">
        <v>25.37</v>
      </c>
      <c r="S1077" s="24"/>
      <c r="T1077" s="24"/>
      <c r="U1077" s="25" t="n">
        <v>3741</v>
      </c>
      <c r="V1077" s="19" t="n">
        <f aca="false">IF(COUNT(N1077:Q1077)=0,"",MIN(N1077:Q1077))</f>
        <v>24.1015</v>
      </c>
      <c r="W1077" s="16" t="str">
        <f aca="false">IF(V1077="","",INDEX($N$4:$Q$4,MATCH(V1077,N1077:Q1077,0)))</f>
        <v>MEDCENTRO</v>
      </c>
      <c r="X1077" s="19" t="str">
        <f aca="false">IF(COUNT(N1077:Q1077)&lt;2,"",SMALL(N1077:Q1077,2))</f>
        <v/>
      </c>
      <c r="Y1077" s="26" t="n">
        <f aca="false">IF(OR(V1077="",M1077=0),"",V1077/M1077-1)</f>
        <v>0.00674603174603172</v>
      </c>
      <c r="Z1077" s="26" t="n">
        <f aca="false">IF(OR(V1077="",L1077=""),"",V1077/(L1077*E1077)-1)</f>
        <v>0.00674603174603172</v>
      </c>
      <c r="AA1077" s="16" t="str">
        <f aca="false">IF(V1077="","SEM OFERTA",IF(OR(Y1077&gt;Premissas!$B$11,Y1077&lt;Premissas!$B$12),"VERIFICAR - UNIDADE/EMBALAGEM",IF(Y1077&gt;Premissas!$B$6,"NÃO COMPRAR - REAJUSTE &gt;5%","COMPRAR")))</f>
        <v>COMPRAR</v>
      </c>
      <c r="AB1077" s="18" t="n">
        <f aca="false">IF(W1077="DIMEC",S1077,IF(W1077="MEDCENTRO",U1077,""))</f>
        <v>3741</v>
      </c>
      <c r="AC1077" s="18" t="n">
        <f aca="false">IF(AA1077&lt;&gt;"COMPRAR",0,IF(AB1077="",I1077,MIN(I1077,AB1077)))</f>
        <v>1</v>
      </c>
      <c r="AD1077" s="19" t="n">
        <f aca="false">IF(AC1077&gt;0,AC1077*V1077,0)</f>
        <v>24.1015</v>
      </c>
      <c r="AE1077" s="19" t="n">
        <f aca="false">IF(AC1077&gt;0,(M1077-V1077)*AC1077,0)</f>
        <v>-0.1615</v>
      </c>
      <c r="AF1077" s="16" t="str">
        <f aca="false">IF(AA1077&lt;&gt;"COMPRAR","",IF(AB1077="",IF(X1077="","",IF(X1077-V1077&lt;0.01,"EMPATE TÉCNICO","")),IF(AB1077&lt;I1077,"ESTOQUE INSUFICIENTE",IF(X1077="","",IF(X1077-V1077&lt;0.01,"EMPATE TÉCNICO","")))))</f>
        <v/>
      </c>
      <c r="AG1077" s="16" t="s">
        <v>139</v>
      </c>
      <c r="AH1077" s="16" t="s">
        <v>3343</v>
      </c>
    </row>
    <row r="1078" customFormat="false" ht="15" hidden="false" customHeight="false" outlineLevel="0" collapsed="false">
      <c r="A1078" s="16" t="s">
        <v>3439</v>
      </c>
      <c r="B1078" s="17" t="s">
        <v>3440</v>
      </c>
      <c r="C1078" s="16" t="s">
        <v>3441</v>
      </c>
      <c r="D1078" s="16" t="s">
        <v>1714</v>
      </c>
      <c r="E1078" s="18" t="n">
        <v>1</v>
      </c>
      <c r="F1078" s="16" t="s">
        <v>43</v>
      </c>
      <c r="G1078" s="18" t="n">
        <v>0</v>
      </c>
      <c r="H1078" s="16" t="n">
        <v>0.2</v>
      </c>
      <c r="I1078" s="18" t="n">
        <v>1</v>
      </c>
      <c r="J1078" s="19" t="n">
        <v>13.25</v>
      </c>
      <c r="K1078" s="19" t="n">
        <v>13.25</v>
      </c>
      <c r="L1078" s="19" t="n">
        <v>13.25</v>
      </c>
      <c r="M1078" s="19" t="n">
        <f aca="false">IF(J1078&gt;0,J1078,K1078)*E1078</f>
        <v>13.25</v>
      </c>
      <c r="N1078" s="20" t="n">
        <v>13.29</v>
      </c>
      <c r="O1078" s="21" t="str">
        <f aca="false">IF(R1078="","",ROUND(R1078*(1-Premissas!$B$4),4))</f>
        <v/>
      </c>
      <c r="P1078" s="22"/>
      <c r="Q1078" s="22"/>
      <c r="R1078" s="23"/>
      <c r="S1078" s="24" t="n">
        <v>41</v>
      </c>
      <c r="T1078" s="24" t="n">
        <v>24</v>
      </c>
      <c r="U1078" s="25"/>
      <c r="V1078" s="19" t="n">
        <f aca="false">IF(COUNT(N1078:Q1078)=0,"",MIN(N1078:Q1078))</f>
        <v>13.29</v>
      </c>
      <c r="W1078" s="16" t="str">
        <f aca="false">IF(V1078="","",INDEX($N$4:$Q$4,MATCH(V1078,N1078:Q1078,0)))</f>
        <v>DIMEC</v>
      </c>
      <c r="X1078" s="19" t="str">
        <f aca="false">IF(COUNT(N1078:Q1078)&lt;2,"",SMALL(N1078:Q1078,2))</f>
        <v/>
      </c>
      <c r="Y1078" s="26" t="n">
        <f aca="false">IF(OR(V1078="",M1078=0),"",V1078/M1078-1)</f>
        <v>0.00301886792452821</v>
      </c>
      <c r="Z1078" s="26" t="n">
        <f aca="false">IF(OR(V1078="",L1078=""),"",V1078/(L1078*E1078)-1)</f>
        <v>0.00301886792452821</v>
      </c>
      <c r="AA1078" s="16" t="str">
        <f aca="false">IF(V1078="","SEM OFERTA",IF(OR(Y1078&gt;Premissas!$B$11,Y1078&lt;Premissas!$B$12),"VERIFICAR - UNIDADE/EMBALAGEM",IF(Y1078&gt;Premissas!$B$6,"NÃO COMPRAR - REAJUSTE &gt;5%","COMPRAR")))</f>
        <v>COMPRAR</v>
      </c>
      <c r="AB1078" s="18" t="n">
        <f aca="false">IF(W1078="DIMEC",S1078,IF(W1078="MEDCENTRO",U1078,""))</f>
        <v>41</v>
      </c>
      <c r="AC1078" s="18" t="n">
        <f aca="false">IF(AA1078&lt;&gt;"COMPRAR",0,IF(AB1078="",I1078,MIN(I1078,AB1078)))</f>
        <v>1</v>
      </c>
      <c r="AD1078" s="19" t="n">
        <f aca="false">IF(AC1078&gt;0,AC1078*V1078,0)</f>
        <v>13.29</v>
      </c>
      <c r="AE1078" s="19" t="n">
        <f aca="false">IF(AC1078&gt;0,(M1078-V1078)*AC1078,0)</f>
        <v>-0.0399999999999992</v>
      </c>
      <c r="AF1078" s="16" t="str">
        <f aca="false">IF(AA1078&lt;&gt;"COMPRAR","",IF(AB1078="",IF(X1078="","",IF(X1078-V1078&lt;0.01,"EMPATE TÉCNICO","")),IF(AB1078&lt;I1078,"ESTOQUE INSUFICIENTE",IF(X1078="","",IF(X1078-V1078&lt;0.01,"EMPATE TÉCNICO","")))))</f>
        <v/>
      </c>
      <c r="AG1078" s="16" t="s">
        <v>304</v>
      </c>
      <c r="AH1078" s="16" t="s">
        <v>3343</v>
      </c>
    </row>
    <row r="1079" customFormat="false" ht="15" hidden="false" customHeight="false" outlineLevel="0" collapsed="false">
      <c r="A1079" s="16" t="s">
        <v>3442</v>
      </c>
      <c r="B1079" s="17" t="s">
        <v>3443</v>
      </c>
      <c r="C1079" s="16" t="s">
        <v>3444</v>
      </c>
      <c r="D1079" s="16" t="s">
        <v>2105</v>
      </c>
      <c r="E1079" s="18" t="n">
        <v>1</v>
      </c>
      <c r="F1079" s="16" t="s">
        <v>43</v>
      </c>
      <c r="G1079" s="18" t="n">
        <v>0</v>
      </c>
      <c r="H1079" s="16" t="n">
        <v>0.2</v>
      </c>
      <c r="I1079" s="18" t="n">
        <v>1</v>
      </c>
      <c r="J1079" s="19" t="n">
        <v>0</v>
      </c>
      <c r="K1079" s="19" t="n">
        <v>8.99</v>
      </c>
      <c r="L1079" s="19"/>
      <c r="M1079" s="19" t="n">
        <f aca="false">IF(J1079&gt;0,J1079,K1079)*E1079</f>
        <v>8.99</v>
      </c>
      <c r="N1079" s="20" t="n">
        <v>12.62</v>
      </c>
      <c r="O1079" s="21" t="str">
        <f aca="false">IF(R1079="","",ROUND(R1079*(1-Premissas!$B$4),4))</f>
        <v/>
      </c>
      <c r="P1079" s="22"/>
      <c r="Q1079" s="22"/>
      <c r="R1079" s="23"/>
      <c r="S1079" s="24" t="n">
        <v>9</v>
      </c>
      <c r="T1079" s="24" t="n">
        <v>38</v>
      </c>
      <c r="U1079" s="25"/>
      <c r="V1079" s="19" t="n">
        <f aca="false">IF(COUNT(N1079:Q1079)=0,"",MIN(N1079:Q1079))</f>
        <v>12.62</v>
      </c>
      <c r="W1079" s="16" t="str">
        <f aca="false">IF(V1079="","",INDEX($N$4:$Q$4,MATCH(V1079,N1079:Q1079,0)))</f>
        <v>DIMEC</v>
      </c>
      <c r="X1079" s="19" t="str">
        <f aca="false">IF(COUNT(N1079:Q1079)&lt;2,"",SMALL(N1079:Q1079,2))</f>
        <v/>
      </c>
      <c r="Y1079" s="26" t="n">
        <f aca="false">IF(OR(V1079="",M1079=0),"",V1079/M1079-1)</f>
        <v>0.403781979977753</v>
      </c>
      <c r="Z1079" s="26" t="str">
        <f aca="false">IF(OR(V1079="",L1079=""),"",V1079/(L1079*E1079)-1)</f>
        <v/>
      </c>
      <c r="AA1079" s="16" t="str">
        <f aca="false">IF(V1079="","SEM OFERTA",IF(OR(Y1079&gt;Premissas!$B$11,Y1079&lt;Premissas!$B$12),"VERIFICAR - UNIDADE/EMBALAGEM",IF(Y1079&gt;Premissas!$B$6,"NÃO COMPRAR - REAJUSTE &gt;5%","COMPRAR")))</f>
        <v>NÃO COMPRAR - REAJUSTE &gt;5%</v>
      </c>
      <c r="AB1079" s="18" t="n">
        <f aca="false">IF(W1079="DIMEC",S1079,IF(W1079="MEDCENTRO",U1079,""))</f>
        <v>9</v>
      </c>
      <c r="AC1079" s="18" t="n">
        <f aca="false">IF(AA1079&lt;&gt;"COMPRAR",0,IF(AB1079="",I1079,MIN(I1079,AB1079)))</f>
        <v>0</v>
      </c>
      <c r="AD1079" s="19" t="n">
        <f aca="false">IF(AC1079&gt;0,AC1079*V1079,0)</f>
        <v>0</v>
      </c>
      <c r="AE1079" s="19" t="n">
        <f aca="false">IF(AC1079&gt;0,(M1079-V1079)*AC1079,0)</f>
        <v>0</v>
      </c>
      <c r="AF1079" s="16" t="str">
        <f aca="false">IF(AA1079&lt;&gt;"COMPRAR","",IF(AB1079="",IF(X1079="","",IF(X1079-V1079&lt;0.01,"EMPATE TÉCNICO","")),IF(AB1079&lt;I1079,"ESTOQUE INSUFICIENTE",IF(X1079="","",IF(X1079-V1079&lt;0.01,"EMPATE TÉCNICO","")))))</f>
        <v/>
      </c>
      <c r="AG1079" s="16" t="s">
        <v>304</v>
      </c>
      <c r="AH1079" s="16" t="s">
        <v>3343</v>
      </c>
    </row>
    <row r="1080" customFormat="false" ht="15" hidden="false" customHeight="false" outlineLevel="0" collapsed="false">
      <c r="A1080" s="16" t="s">
        <v>3445</v>
      </c>
      <c r="B1080" s="17" t="s">
        <v>3446</v>
      </c>
      <c r="C1080" s="16" t="s">
        <v>3447</v>
      </c>
      <c r="D1080" s="16" t="s">
        <v>2129</v>
      </c>
      <c r="E1080" s="18" t="n">
        <v>1</v>
      </c>
      <c r="F1080" s="16" t="s">
        <v>41</v>
      </c>
      <c r="G1080" s="18" t="n">
        <v>0</v>
      </c>
      <c r="H1080" s="16" t="n">
        <v>0.2</v>
      </c>
      <c r="I1080" s="18" t="n">
        <v>1</v>
      </c>
      <c r="J1080" s="19" t="n">
        <v>106.29</v>
      </c>
      <c r="K1080" s="19" t="n">
        <v>106.29</v>
      </c>
      <c r="L1080" s="19" t="n">
        <v>106.29</v>
      </c>
      <c r="M1080" s="19" t="n">
        <f aca="false">IF(J1080&gt;0,J1080,K1080)*E1080</f>
        <v>106.29</v>
      </c>
      <c r="N1080" s="20"/>
      <c r="O1080" s="21" t="n">
        <f aca="false">IF(R1080="","",ROUND(R1080*(1-Premissas!$B$4),4))</f>
        <v>106.8275</v>
      </c>
      <c r="P1080" s="22"/>
      <c r="Q1080" s="22"/>
      <c r="R1080" s="23" t="n">
        <v>112.45</v>
      </c>
      <c r="S1080" s="24"/>
      <c r="T1080" s="24"/>
      <c r="U1080" s="25" t="n">
        <v>56</v>
      </c>
      <c r="V1080" s="19" t="n">
        <f aca="false">IF(COUNT(N1080:Q1080)=0,"",MIN(N1080:Q1080))</f>
        <v>106.8275</v>
      </c>
      <c r="W1080" s="16" t="str">
        <f aca="false">IF(V1080="","",INDEX($N$4:$Q$4,MATCH(V1080,N1080:Q1080,0)))</f>
        <v>MEDCENTRO</v>
      </c>
      <c r="X1080" s="19" t="str">
        <f aca="false">IF(COUNT(N1080:Q1080)&lt;2,"",SMALL(N1080:Q1080,2))</f>
        <v/>
      </c>
      <c r="Y1080" s="26" t="n">
        <f aca="false">IF(OR(V1080="",M1080=0),"",V1080/M1080-1)</f>
        <v>0.0050569197478596</v>
      </c>
      <c r="Z1080" s="26" t="n">
        <f aca="false">IF(OR(V1080="",L1080=""),"",V1080/(L1080*E1080)-1)</f>
        <v>0.0050569197478596</v>
      </c>
      <c r="AA1080" s="16" t="str">
        <f aca="false">IF(V1080="","SEM OFERTA",IF(OR(Y1080&gt;Premissas!$B$11,Y1080&lt;Premissas!$B$12),"VERIFICAR - UNIDADE/EMBALAGEM",IF(Y1080&gt;Premissas!$B$6,"NÃO COMPRAR - REAJUSTE &gt;5%","COMPRAR")))</f>
        <v>COMPRAR</v>
      </c>
      <c r="AB1080" s="18" t="n">
        <f aca="false">IF(W1080="DIMEC",S1080,IF(W1080="MEDCENTRO",U1080,""))</f>
        <v>56</v>
      </c>
      <c r="AC1080" s="18" t="n">
        <f aca="false">IF(AA1080&lt;&gt;"COMPRAR",0,IF(AB1080="",I1080,MIN(I1080,AB1080)))</f>
        <v>1</v>
      </c>
      <c r="AD1080" s="19" t="n">
        <f aca="false">IF(AC1080&gt;0,AC1080*V1080,0)</f>
        <v>106.8275</v>
      </c>
      <c r="AE1080" s="19" t="n">
        <f aca="false">IF(AC1080&gt;0,(M1080-V1080)*AC1080,0)</f>
        <v>-0.537499999999994</v>
      </c>
      <c r="AF1080" s="16" t="str">
        <f aca="false">IF(AA1080&lt;&gt;"COMPRAR","",IF(AB1080="",IF(X1080="","",IF(X1080-V1080&lt;0.01,"EMPATE TÉCNICO","")),IF(AB1080&lt;I1080,"ESTOQUE INSUFICIENTE",IF(X1080="","",IF(X1080-V1080&lt;0.01,"EMPATE TÉCNICO","")))))</f>
        <v/>
      </c>
      <c r="AG1080" s="16" t="s">
        <v>139</v>
      </c>
      <c r="AH1080" s="16" t="s">
        <v>3343</v>
      </c>
    </row>
    <row r="1081" customFormat="false" ht="15" hidden="false" customHeight="false" outlineLevel="0" collapsed="false">
      <c r="A1081" s="16" t="s">
        <v>3448</v>
      </c>
      <c r="B1081" s="17" t="s">
        <v>3449</v>
      </c>
      <c r="C1081" s="16" t="s">
        <v>3450</v>
      </c>
      <c r="D1081" s="16" t="s">
        <v>3451</v>
      </c>
      <c r="E1081" s="18" t="n">
        <v>1</v>
      </c>
      <c r="F1081" s="16" t="s">
        <v>43</v>
      </c>
      <c r="G1081" s="18" t="n">
        <v>0</v>
      </c>
      <c r="H1081" s="16" t="n">
        <v>0.2</v>
      </c>
      <c r="I1081" s="18" t="n">
        <v>1</v>
      </c>
      <c r="J1081" s="19" t="n">
        <v>20.61</v>
      </c>
      <c r="K1081" s="19" t="n">
        <v>20.61</v>
      </c>
      <c r="L1081" s="19" t="n">
        <v>20.61</v>
      </c>
      <c r="M1081" s="19" t="n">
        <f aca="false">IF(J1081&gt;0,J1081,K1081)*E1081</f>
        <v>20.61</v>
      </c>
      <c r="N1081" s="20" t="n">
        <v>20.61</v>
      </c>
      <c r="O1081" s="21" t="str">
        <f aca="false">IF(R1081="","",ROUND(R1081*(1-Premissas!$B$4),4))</f>
        <v/>
      </c>
      <c r="P1081" s="22"/>
      <c r="Q1081" s="22"/>
      <c r="R1081" s="23"/>
      <c r="S1081" s="24" t="n">
        <v>30</v>
      </c>
      <c r="T1081" s="24" t="n">
        <v>12</v>
      </c>
      <c r="U1081" s="25"/>
      <c r="V1081" s="19" t="n">
        <f aca="false">IF(COUNT(N1081:Q1081)=0,"",MIN(N1081:Q1081))</f>
        <v>20.61</v>
      </c>
      <c r="W1081" s="16" t="str">
        <f aca="false">IF(V1081="","",INDEX($N$4:$Q$4,MATCH(V1081,N1081:Q1081,0)))</f>
        <v>DIMEC</v>
      </c>
      <c r="X1081" s="19" t="str">
        <f aca="false">IF(COUNT(N1081:Q1081)&lt;2,"",SMALL(N1081:Q1081,2))</f>
        <v/>
      </c>
      <c r="Y1081" s="26" t="n">
        <f aca="false">IF(OR(V1081="",M1081=0),"",V1081/M1081-1)</f>
        <v>0</v>
      </c>
      <c r="Z1081" s="26" t="n">
        <f aca="false">IF(OR(V1081="",L1081=""),"",V1081/(L1081*E1081)-1)</f>
        <v>0</v>
      </c>
      <c r="AA1081" s="16" t="str">
        <f aca="false">IF(V1081="","SEM OFERTA",IF(OR(Y1081&gt;Premissas!$B$11,Y1081&lt;Premissas!$B$12),"VERIFICAR - UNIDADE/EMBALAGEM",IF(Y1081&gt;Premissas!$B$6,"NÃO COMPRAR - REAJUSTE &gt;5%","COMPRAR")))</f>
        <v>COMPRAR</v>
      </c>
      <c r="AB1081" s="18" t="n">
        <f aca="false">IF(W1081="DIMEC",S1081,IF(W1081="MEDCENTRO",U1081,""))</f>
        <v>30</v>
      </c>
      <c r="AC1081" s="18" t="n">
        <f aca="false">IF(AA1081&lt;&gt;"COMPRAR",0,IF(AB1081="",I1081,MIN(I1081,AB1081)))</f>
        <v>1</v>
      </c>
      <c r="AD1081" s="19" t="n">
        <f aca="false">IF(AC1081&gt;0,AC1081*V1081,0)</f>
        <v>20.61</v>
      </c>
      <c r="AE1081" s="19" t="n">
        <f aca="false">IF(AC1081&gt;0,(M1081-V1081)*AC1081,0)</f>
        <v>0</v>
      </c>
      <c r="AF1081" s="16" t="str">
        <f aca="false">IF(AA1081&lt;&gt;"COMPRAR","",IF(AB1081="",IF(X1081="","",IF(X1081-V1081&lt;0.01,"EMPATE TÉCNICO","")),IF(AB1081&lt;I1081,"ESTOQUE INSUFICIENTE",IF(X1081="","",IF(X1081-V1081&lt;0.01,"EMPATE TÉCNICO","")))))</f>
        <v/>
      </c>
      <c r="AG1081" s="16" t="s">
        <v>763</v>
      </c>
      <c r="AH1081" s="16" t="s">
        <v>3343</v>
      </c>
    </row>
    <row r="1082" customFormat="false" ht="15" hidden="false" customHeight="false" outlineLevel="0" collapsed="false">
      <c r="A1082" s="16" t="s">
        <v>3452</v>
      </c>
      <c r="B1082" s="17" t="s">
        <v>3453</v>
      </c>
      <c r="C1082" s="16" t="s">
        <v>3454</v>
      </c>
      <c r="D1082" s="16" t="s">
        <v>1714</v>
      </c>
      <c r="E1082" s="18" t="n">
        <v>1</v>
      </c>
      <c r="F1082" s="16" t="s">
        <v>43</v>
      </c>
      <c r="G1082" s="18" t="n">
        <v>0</v>
      </c>
      <c r="H1082" s="16" t="n">
        <v>0.2</v>
      </c>
      <c r="I1082" s="18" t="n">
        <v>1</v>
      </c>
      <c r="J1082" s="19" t="n">
        <v>26.53</v>
      </c>
      <c r="K1082" s="19" t="n">
        <v>26.53</v>
      </c>
      <c r="L1082" s="19" t="n">
        <v>26.53</v>
      </c>
      <c r="M1082" s="19" t="n">
        <f aca="false">IF(J1082&gt;0,J1082,K1082)*E1082</f>
        <v>26.53</v>
      </c>
      <c r="N1082" s="20" t="n">
        <v>26.53</v>
      </c>
      <c r="O1082" s="21" t="str">
        <f aca="false">IF(R1082="","",ROUND(R1082*(1-Premissas!$B$4),4))</f>
        <v/>
      </c>
      <c r="P1082" s="22"/>
      <c r="Q1082" s="22"/>
      <c r="R1082" s="23"/>
      <c r="S1082" s="24" t="n">
        <v>18</v>
      </c>
      <c r="T1082" s="24" t="n">
        <v>24</v>
      </c>
      <c r="U1082" s="25"/>
      <c r="V1082" s="19" t="n">
        <f aca="false">IF(COUNT(N1082:Q1082)=0,"",MIN(N1082:Q1082))</f>
        <v>26.53</v>
      </c>
      <c r="W1082" s="16" t="str">
        <f aca="false">IF(V1082="","",INDEX($N$4:$Q$4,MATCH(V1082,N1082:Q1082,0)))</f>
        <v>DIMEC</v>
      </c>
      <c r="X1082" s="19" t="str">
        <f aca="false">IF(COUNT(N1082:Q1082)&lt;2,"",SMALL(N1082:Q1082,2))</f>
        <v/>
      </c>
      <c r="Y1082" s="26" t="n">
        <f aca="false">IF(OR(V1082="",M1082=0),"",V1082/M1082-1)</f>
        <v>0</v>
      </c>
      <c r="Z1082" s="26" t="n">
        <f aca="false">IF(OR(V1082="",L1082=""),"",V1082/(L1082*E1082)-1)</f>
        <v>0</v>
      </c>
      <c r="AA1082" s="16" t="str">
        <f aca="false">IF(V1082="","SEM OFERTA",IF(OR(Y1082&gt;Premissas!$B$11,Y1082&lt;Premissas!$B$12),"VERIFICAR - UNIDADE/EMBALAGEM",IF(Y1082&gt;Premissas!$B$6,"NÃO COMPRAR - REAJUSTE &gt;5%","COMPRAR")))</f>
        <v>COMPRAR</v>
      </c>
      <c r="AB1082" s="18" t="n">
        <f aca="false">IF(W1082="DIMEC",S1082,IF(W1082="MEDCENTRO",U1082,""))</f>
        <v>18</v>
      </c>
      <c r="AC1082" s="18" t="n">
        <f aca="false">IF(AA1082&lt;&gt;"COMPRAR",0,IF(AB1082="",I1082,MIN(I1082,AB1082)))</f>
        <v>1</v>
      </c>
      <c r="AD1082" s="19" t="n">
        <f aca="false">IF(AC1082&gt;0,AC1082*V1082,0)</f>
        <v>26.53</v>
      </c>
      <c r="AE1082" s="19" t="n">
        <f aca="false">IF(AC1082&gt;0,(M1082-V1082)*AC1082,0)</f>
        <v>0</v>
      </c>
      <c r="AF1082" s="16" t="str">
        <f aca="false">IF(AA1082&lt;&gt;"COMPRAR","",IF(AB1082="",IF(X1082="","",IF(X1082-V1082&lt;0.01,"EMPATE TÉCNICO","")),IF(AB1082&lt;I1082,"ESTOQUE INSUFICIENTE",IF(X1082="","",IF(X1082-V1082&lt;0.01,"EMPATE TÉCNICO","")))))</f>
        <v/>
      </c>
      <c r="AG1082" s="16" t="s">
        <v>304</v>
      </c>
      <c r="AH1082" s="16" t="s">
        <v>3343</v>
      </c>
    </row>
    <row r="1083" customFormat="false" ht="15" hidden="false" customHeight="false" outlineLevel="0" collapsed="false">
      <c r="A1083" s="16" t="s">
        <v>3455</v>
      </c>
      <c r="B1083" s="17" t="s">
        <v>3456</v>
      </c>
      <c r="C1083" s="16" t="s">
        <v>3457</v>
      </c>
      <c r="D1083" s="16" t="s">
        <v>2038</v>
      </c>
      <c r="E1083" s="18" t="n">
        <v>1</v>
      </c>
      <c r="F1083" s="16" t="s">
        <v>43</v>
      </c>
      <c r="G1083" s="18" t="n">
        <v>0</v>
      </c>
      <c r="H1083" s="16" t="n">
        <v>0.1</v>
      </c>
      <c r="I1083" s="18" t="n">
        <v>1</v>
      </c>
      <c r="J1083" s="19" t="n">
        <v>24.6</v>
      </c>
      <c r="K1083" s="19" t="n">
        <v>24.6</v>
      </c>
      <c r="L1083" s="19" t="n">
        <v>24.6</v>
      </c>
      <c r="M1083" s="19" t="n">
        <f aca="false">IF(J1083&gt;0,J1083,K1083)*E1083</f>
        <v>24.6</v>
      </c>
      <c r="N1083" s="20"/>
      <c r="O1083" s="21" t="n">
        <f aca="false">IF(R1083="","",ROUND(R1083*(1-Premissas!$B$4),4))</f>
        <v>31.0175</v>
      </c>
      <c r="P1083" s="22"/>
      <c r="Q1083" s="22"/>
      <c r="R1083" s="23" t="n">
        <v>32.65</v>
      </c>
      <c r="S1083" s="24"/>
      <c r="T1083" s="24"/>
      <c r="U1083" s="25" t="n">
        <v>103</v>
      </c>
      <c r="V1083" s="19" t="n">
        <f aca="false">IF(COUNT(N1083:Q1083)=0,"",MIN(N1083:Q1083))</f>
        <v>31.0175</v>
      </c>
      <c r="W1083" s="16" t="str">
        <f aca="false">IF(V1083="","",INDEX($N$4:$Q$4,MATCH(V1083,N1083:Q1083,0)))</f>
        <v>MEDCENTRO</v>
      </c>
      <c r="X1083" s="19" t="str">
        <f aca="false">IF(COUNT(N1083:Q1083)&lt;2,"",SMALL(N1083:Q1083,2))</f>
        <v/>
      </c>
      <c r="Y1083" s="26" t="n">
        <f aca="false">IF(OR(V1083="",M1083=0),"",V1083/M1083-1)</f>
        <v>0.260873983739837</v>
      </c>
      <c r="Z1083" s="26" t="n">
        <f aca="false">IF(OR(V1083="",L1083=""),"",V1083/(L1083*E1083)-1)</f>
        <v>0.260873983739837</v>
      </c>
      <c r="AA1083" s="16" t="str">
        <f aca="false">IF(V1083="","SEM OFERTA",IF(OR(Y1083&gt;Premissas!$B$11,Y1083&lt;Premissas!$B$12),"VERIFICAR - UNIDADE/EMBALAGEM",IF(Y1083&gt;Premissas!$B$6,"NÃO COMPRAR - REAJUSTE &gt;5%","COMPRAR")))</f>
        <v>NÃO COMPRAR - REAJUSTE &gt;5%</v>
      </c>
      <c r="AB1083" s="18" t="n">
        <f aca="false">IF(W1083="DIMEC",S1083,IF(W1083="MEDCENTRO",U1083,""))</f>
        <v>103</v>
      </c>
      <c r="AC1083" s="18" t="n">
        <f aca="false">IF(AA1083&lt;&gt;"COMPRAR",0,IF(AB1083="",I1083,MIN(I1083,AB1083)))</f>
        <v>0</v>
      </c>
      <c r="AD1083" s="19" t="n">
        <f aca="false">IF(AC1083&gt;0,AC1083*V1083,0)</f>
        <v>0</v>
      </c>
      <c r="AE1083" s="19" t="n">
        <f aca="false">IF(AC1083&gt;0,(M1083-V1083)*AC1083,0)</f>
        <v>0</v>
      </c>
      <c r="AF1083" s="16" t="str">
        <f aca="false">IF(AA1083&lt;&gt;"COMPRAR","",IF(AB1083="",IF(X1083="","",IF(X1083-V1083&lt;0.01,"EMPATE TÉCNICO","")),IF(AB1083&lt;I1083,"ESTOQUE INSUFICIENTE",IF(X1083="","",IF(X1083-V1083&lt;0.01,"EMPATE TÉCNICO","")))))</f>
        <v/>
      </c>
      <c r="AG1083" s="16" t="s">
        <v>139</v>
      </c>
      <c r="AH1083" s="16" t="s">
        <v>3343</v>
      </c>
    </row>
    <row r="1084" customFormat="false" ht="15" hidden="false" customHeight="false" outlineLevel="0" collapsed="false">
      <c r="A1084" s="16" t="s">
        <v>3458</v>
      </c>
      <c r="B1084" s="17" t="s">
        <v>3459</v>
      </c>
      <c r="C1084" s="16" t="s">
        <v>3460</v>
      </c>
      <c r="D1084" s="16" t="s">
        <v>2105</v>
      </c>
      <c r="E1084" s="18" t="n">
        <v>1</v>
      </c>
      <c r="F1084" s="16" t="s">
        <v>43</v>
      </c>
      <c r="G1084" s="18" t="n">
        <v>0</v>
      </c>
      <c r="H1084" s="16" t="n">
        <v>0.2</v>
      </c>
      <c r="I1084" s="18" t="n">
        <v>1</v>
      </c>
      <c r="J1084" s="19" t="n">
        <v>8.07</v>
      </c>
      <c r="K1084" s="19" t="n">
        <v>8.07</v>
      </c>
      <c r="L1084" s="19" t="n">
        <v>8.07</v>
      </c>
      <c r="M1084" s="19" t="n">
        <f aca="false">IF(J1084&gt;0,J1084,K1084)*E1084</f>
        <v>8.07</v>
      </c>
      <c r="N1084" s="20" t="n">
        <v>8.76</v>
      </c>
      <c r="O1084" s="21" t="str">
        <f aca="false">IF(R1084="","",ROUND(R1084*(1-Premissas!$B$4),4))</f>
        <v/>
      </c>
      <c r="P1084" s="22"/>
      <c r="Q1084" s="22"/>
      <c r="R1084" s="23"/>
      <c r="S1084" s="24" t="n">
        <v>170</v>
      </c>
      <c r="T1084" s="24" t="n">
        <v>32</v>
      </c>
      <c r="U1084" s="25"/>
      <c r="V1084" s="19" t="n">
        <f aca="false">IF(COUNT(N1084:Q1084)=0,"",MIN(N1084:Q1084))</f>
        <v>8.76</v>
      </c>
      <c r="W1084" s="16" t="str">
        <f aca="false">IF(V1084="","",INDEX($N$4:$Q$4,MATCH(V1084,N1084:Q1084,0)))</f>
        <v>DIMEC</v>
      </c>
      <c r="X1084" s="19" t="str">
        <f aca="false">IF(COUNT(N1084:Q1084)&lt;2,"",SMALL(N1084:Q1084,2))</f>
        <v/>
      </c>
      <c r="Y1084" s="26" t="n">
        <f aca="false">IF(OR(V1084="",M1084=0),"",V1084/M1084-1)</f>
        <v>0.0855018587360594</v>
      </c>
      <c r="Z1084" s="26" t="n">
        <f aca="false">IF(OR(V1084="",L1084=""),"",V1084/(L1084*E1084)-1)</f>
        <v>0.0855018587360594</v>
      </c>
      <c r="AA1084" s="16" t="str">
        <f aca="false">IF(V1084="","SEM OFERTA",IF(OR(Y1084&gt;Premissas!$B$11,Y1084&lt;Premissas!$B$12),"VERIFICAR - UNIDADE/EMBALAGEM",IF(Y1084&gt;Premissas!$B$6,"NÃO COMPRAR - REAJUSTE &gt;5%","COMPRAR")))</f>
        <v>NÃO COMPRAR - REAJUSTE &gt;5%</v>
      </c>
      <c r="AB1084" s="18" t="n">
        <f aca="false">IF(W1084="DIMEC",S1084,IF(W1084="MEDCENTRO",U1084,""))</f>
        <v>170</v>
      </c>
      <c r="AC1084" s="18" t="n">
        <f aca="false">IF(AA1084&lt;&gt;"COMPRAR",0,IF(AB1084="",I1084,MIN(I1084,AB1084)))</f>
        <v>0</v>
      </c>
      <c r="AD1084" s="19" t="n">
        <f aca="false">IF(AC1084&gt;0,AC1084*V1084,0)</f>
        <v>0</v>
      </c>
      <c r="AE1084" s="19" t="n">
        <f aca="false">IF(AC1084&gt;0,(M1084-V1084)*AC1084,0)</f>
        <v>0</v>
      </c>
      <c r="AF1084" s="16" t="str">
        <f aca="false">IF(AA1084&lt;&gt;"COMPRAR","",IF(AB1084="",IF(X1084="","",IF(X1084-V1084&lt;0.01,"EMPATE TÉCNICO","")),IF(AB1084&lt;I1084,"ESTOQUE INSUFICIENTE",IF(X1084="","",IF(X1084-V1084&lt;0.01,"EMPATE TÉCNICO","")))))</f>
        <v/>
      </c>
      <c r="AG1084" s="16" t="s">
        <v>304</v>
      </c>
      <c r="AH1084" s="16" t="s">
        <v>3343</v>
      </c>
    </row>
    <row r="1085" customFormat="false" ht="15" hidden="false" customHeight="false" outlineLevel="0" collapsed="false">
      <c r="A1085" s="16" t="s">
        <v>3461</v>
      </c>
      <c r="B1085" s="17" t="s">
        <v>3462</v>
      </c>
      <c r="C1085" s="16" t="s">
        <v>3463</v>
      </c>
      <c r="D1085" s="16" t="s">
        <v>2105</v>
      </c>
      <c r="E1085" s="18" t="n">
        <v>1</v>
      </c>
      <c r="F1085" s="16" t="s">
        <v>43</v>
      </c>
      <c r="G1085" s="18" t="n">
        <v>0</v>
      </c>
      <c r="H1085" s="16" t="n">
        <v>0.2</v>
      </c>
      <c r="I1085" s="18" t="n">
        <v>1</v>
      </c>
      <c r="J1085" s="19" t="n">
        <v>8.07</v>
      </c>
      <c r="K1085" s="19" t="n">
        <v>8.07</v>
      </c>
      <c r="L1085" s="19" t="n">
        <v>8.07</v>
      </c>
      <c r="M1085" s="19" t="n">
        <f aca="false">IF(J1085&gt;0,J1085,K1085)*E1085</f>
        <v>8.07</v>
      </c>
      <c r="N1085" s="20" t="n">
        <v>8.76</v>
      </c>
      <c r="O1085" s="21" t="str">
        <f aca="false">IF(R1085="","",ROUND(R1085*(1-Premissas!$B$4),4))</f>
        <v/>
      </c>
      <c r="P1085" s="22"/>
      <c r="Q1085" s="22"/>
      <c r="R1085" s="23"/>
      <c r="S1085" s="24" t="n">
        <v>350</v>
      </c>
      <c r="T1085" s="24" t="n">
        <v>32</v>
      </c>
      <c r="U1085" s="25"/>
      <c r="V1085" s="19" t="n">
        <f aca="false">IF(COUNT(N1085:Q1085)=0,"",MIN(N1085:Q1085))</f>
        <v>8.76</v>
      </c>
      <c r="W1085" s="16" t="str">
        <f aca="false">IF(V1085="","",INDEX($N$4:$Q$4,MATCH(V1085,N1085:Q1085,0)))</f>
        <v>DIMEC</v>
      </c>
      <c r="X1085" s="19" t="str">
        <f aca="false">IF(COUNT(N1085:Q1085)&lt;2,"",SMALL(N1085:Q1085,2))</f>
        <v/>
      </c>
      <c r="Y1085" s="26" t="n">
        <f aca="false">IF(OR(V1085="",M1085=0),"",V1085/M1085-1)</f>
        <v>0.0855018587360594</v>
      </c>
      <c r="Z1085" s="26" t="n">
        <f aca="false">IF(OR(V1085="",L1085=""),"",V1085/(L1085*E1085)-1)</f>
        <v>0.0855018587360594</v>
      </c>
      <c r="AA1085" s="16" t="str">
        <f aca="false">IF(V1085="","SEM OFERTA",IF(OR(Y1085&gt;Premissas!$B$11,Y1085&lt;Premissas!$B$12),"VERIFICAR - UNIDADE/EMBALAGEM",IF(Y1085&gt;Premissas!$B$6,"NÃO COMPRAR - REAJUSTE &gt;5%","COMPRAR")))</f>
        <v>NÃO COMPRAR - REAJUSTE &gt;5%</v>
      </c>
      <c r="AB1085" s="18" t="n">
        <f aca="false">IF(W1085="DIMEC",S1085,IF(W1085="MEDCENTRO",U1085,""))</f>
        <v>350</v>
      </c>
      <c r="AC1085" s="18" t="n">
        <f aca="false">IF(AA1085&lt;&gt;"COMPRAR",0,IF(AB1085="",I1085,MIN(I1085,AB1085)))</f>
        <v>0</v>
      </c>
      <c r="AD1085" s="19" t="n">
        <f aca="false">IF(AC1085&gt;0,AC1085*V1085,0)</f>
        <v>0</v>
      </c>
      <c r="AE1085" s="19" t="n">
        <f aca="false">IF(AC1085&gt;0,(M1085-V1085)*AC1085,0)</f>
        <v>0</v>
      </c>
      <c r="AF1085" s="16" t="str">
        <f aca="false">IF(AA1085&lt;&gt;"COMPRAR","",IF(AB1085="",IF(X1085="","",IF(X1085-V1085&lt;0.01,"EMPATE TÉCNICO","")),IF(AB1085&lt;I1085,"ESTOQUE INSUFICIENTE",IF(X1085="","",IF(X1085-V1085&lt;0.01,"EMPATE TÉCNICO","")))))</f>
        <v/>
      </c>
      <c r="AG1085" s="16" t="s">
        <v>304</v>
      </c>
      <c r="AH1085" s="16" t="s">
        <v>3343</v>
      </c>
    </row>
    <row r="1086" customFormat="false" ht="15" hidden="false" customHeight="false" outlineLevel="0" collapsed="false">
      <c r="A1086" s="16" t="s">
        <v>3464</v>
      </c>
      <c r="B1086" s="17" t="s">
        <v>3465</v>
      </c>
      <c r="C1086" s="16" t="s">
        <v>3466</v>
      </c>
      <c r="D1086" s="16" t="s">
        <v>2105</v>
      </c>
      <c r="E1086" s="18" t="n">
        <v>1</v>
      </c>
      <c r="F1086" s="16" t="s">
        <v>43</v>
      </c>
      <c r="G1086" s="18" t="n">
        <v>0</v>
      </c>
      <c r="H1086" s="16" t="n">
        <v>0.3</v>
      </c>
      <c r="I1086" s="18" t="n">
        <v>1</v>
      </c>
      <c r="J1086" s="19" t="n">
        <v>8.07</v>
      </c>
      <c r="K1086" s="19" t="n">
        <v>8.07</v>
      </c>
      <c r="L1086" s="19" t="n">
        <v>8.07</v>
      </c>
      <c r="M1086" s="19" t="n">
        <f aca="false">IF(J1086&gt;0,J1086,K1086)*E1086</f>
        <v>8.07</v>
      </c>
      <c r="N1086" s="20" t="n">
        <v>8.76</v>
      </c>
      <c r="O1086" s="21" t="str">
        <f aca="false">IF(R1086="","",ROUND(R1086*(1-Premissas!$B$4),4))</f>
        <v/>
      </c>
      <c r="P1086" s="22"/>
      <c r="Q1086" s="22"/>
      <c r="R1086" s="23"/>
      <c r="S1086" s="24" t="n">
        <v>209</v>
      </c>
      <c r="T1086" s="24" t="n">
        <v>32</v>
      </c>
      <c r="U1086" s="25"/>
      <c r="V1086" s="19" t="n">
        <f aca="false">IF(COUNT(N1086:Q1086)=0,"",MIN(N1086:Q1086))</f>
        <v>8.76</v>
      </c>
      <c r="W1086" s="16" t="str">
        <f aca="false">IF(V1086="","",INDEX($N$4:$Q$4,MATCH(V1086,N1086:Q1086,0)))</f>
        <v>DIMEC</v>
      </c>
      <c r="X1086" s="19" t="str">
        <f aca="false">IF(COUNT(N1086:Q1086)&lt;2,"",SMALL(N1086:Q1086,2))</f>
        <v/>
      </c>
      <c r="Y1086" s="26" t="n">
        <f aca="false">IF(OR(V1086="",M1086=0),"",V1086/M1086-1)</f>
        <v>0.0855018587360594</v>
      </c>
      <c r="Z1086" s="26" t="n">
        <f aca="false">IF(OR(V1086="",L1086=""),"",V1086/(L1086*E1086)-1)</f>
        <v>0.0855018587360594</v>
      </c>
      <c r="AA1086" s="16" t="str">
        <f aca="false">IF(V1086="","SEM OFERTA",IF(OR(Y1086&gt;Premissas!$B$11,Y1086&lt;Premissas!$B$12),"VERIFICAR - UNIDADE/EMBALAGEM",IF(Y1086&gt;Premissas!$B$6,"NÃO COMPRAR - REAJUSTE &gt;5%","COMPRAR")))</f>
        <v>NÃO COMPRAR - REAJUSTE &gt;5%</v>
      </c>
      <c r="AB1086" s="18" t="n">
        <f aca="false">IF(W1086="DIMEC",S1086,IF(W1086="MEDCENTRO",U1086,""))</f>
        <v>209</v>
      </c>
      <c r="AC1086" s="18" t="n">
        <f aca="false">IF(AA1086&lt;&gt;"COMPRAR",0,IF(AB1086="",I1086,MIN(I1086,AB1086)))</f>
        <v>0</v>
      </c>
      <c r="AD1086" s="19" t="n">
        <f aca="false">IF(AC1086&gt;0,AC1086*V1086,0)</f>
        <v>0</v>
      </c>
      <c r="AE1086" s="19" t="n">
        <f aca="false">IF(AC1086&gt;0,(M1086-V1086)*AC1086,0)</f>
        <v>0</v>
      </c>
      <c r="AF1086" s="16" t="str">
        <f aca="false">IF(AA1086&lt;&gt;"COMPRAR","",IF(AB1086="",IF(X1086="","",IF(X1086-V1086&lt;0.01,"EMPATE TÉCNICO","")),IF(AB1086&lt;I1086,"ESTOQUE INSUFICIENTE",IF(X1086="","",IF(X1086-V1086&lt;0.01,"EMPATE TÉCNICO","")))))</f>
        <v/>
      </c>
      <c r="AG1086" s="16" t="s">
        <v>304</v>
      </c>
      <c r="AH1086" s="16" t="s">
        <v>3343</v>
      </c>
    </row>
    <row r="1087" customFormat="false" ht="15" hidden="false" customHeight="false" outlineLevel="0" collapsed="false">
      <c r="A1087" s="16" t="s">
        <v>3467</v>
      </c>
      <c r="B1087" s="17" t="s">
        <v>3468</v>
      </c>
      <c r="C1087" s="16" t="s">
        <v>3469</v>
      </c>
      <c r="D1087" s="16" t="s">
        <v>2105</v>
      </c>
      <c r="E1087" s="18" t="n">
        <v>1</v>
      </c>
      <c r="F1087" s="16" t="s">
        <v>43</v>
      </c>
      <c r="G1087" s="18" t="n">
        <v>0</v>
      </c>
      <c r="H1087" s="16" t="n">
        <v>0.1</v>
      </c>
      <c r="I1087" s="18" t="n">
        <v>1</v>
      </c>
      <c r="J1087" s="19" t="n">
        <v>8.04</v>
      </c>
      <c r="K1087" s="19" t="n">
        <v>8.04</v>
      </c>
      <c r="L1087" s="19" t="n">
        <v>8.04</v>
      </c>
      <c r="M1087" s="19" t="n">
        <f aca="false">IF(J1087&gt;0,J1087,K1087)*E1087</f>
        <v>8.04</v>
      </c>
      <c r="N1087" s="20" t="n">
        <v>8.76</v>
      </c>
      <c r="O1087" s="21" t="str">
        <f aca="false">IF(R1087="","",ROUND(R1087*(1-Premissas!$B$4),4))</f>
        <v/>
      </c>
      <c r="P1087" s="22"/>
      <c r="Q1087" s="22"/>
      <c r="R1087" s="23"/>
      <c r="S1087" s="24" t="n">
        <v>150</v>
      </c>
      <c r="T1087" s="24" t="n">
        <v>32</v>
      </c>
      <c r="U1087" s="25"/>
      <c r="V1087" s="19" t="n">
        <f aca="false">IF(COUNT(N1087:Q1087)=0,"",MIN(N1087:Q1087))</f>
        <v>8.76</v>
      </c>
      <c r="W1087" s="16" t="str">
        <f aca="false">IF(V1087="","",INDEX($N$4:$Q$4,MATCH(V1087,N1087:Q1087,0)))</f>
        <v>DIMEC</v>
      </c>
      <c r="X1087" s="19" t="str">
        <f aca="false">IF(COUNT(N1087:Q1087)&lt;2,"",SMALL(N1087:Q1087,2))</f>
        <v/>
      </c>
      <c r="Y1087" s="26" t="n">
        <f aca="false">IF(OR(V1087="",M1087=0),"",V1087/M1087-1)</f>
        <v>0.0895522388059702</v>
      </c>
      <c r="Z1087" s="26" t="n">
        <f aca="false">IF(OR(V1087="",L1087=""),"",V1087/(L1087*E1087)-1)</f>
        <v>0.0895522388059702</v>
      </c>
      <c r="AA1087" s="16" t="str">
        <f aca="false">IF(V1087="","SEM OFERTA",IF(OR(Y1087&gt;Premissas!$B$11,Y1087&lt;Premissas!$B$12),"VERIFICAR - UNIDADE/EMBALAGEM",IF(Y1087&gt;Premissas!$B$6,"NÃO COMPRAR - REAJUSTE &gt;5%","COMPRAR")))</f>
        <v>NÃO COMPRAR - REAJUSTE &gt;5%</v>
      </c>
      <c r="AB1087" s="18" t="n">
        <f aca="false">IF(W1087="DIMEC",S1087,IF(W1087="MEDCENTRO",U1087,""))</f>
        <v>150</v>
      </c>
      <c r="AC1087" s="18" t="n">
        <f aca="false">IF(AA1087&lt;&gt;"COMPRAR",0,IF(AB1087="",I1087,MIN(I1087,AB1087)))</f>
        <v>0</v>
      </c>
      <c r="AD1087" s="19" t="n">
        <f aca="false">IF(AC1087&gt;0,AC1087*V1087,0)</f>
        <v>0</v>
      </c>
      <c r="AE1087" s="19" t="n">
        <f aca="false">IF(AC1087&gt;0,(M1087-V1087)*AC1087,0)</f>
        <v>0</v>
      </c>
      <c r="AF1087" s="16" t="str">
        <f aca="false">IF(AA1087&lt;&gt;"COMPRAR","",IF(AB1087="",IF(X1087="","",IF(X1087-V1087&lt;0.01,"EMPATE TÉCNICO","")),IF(AB1087&lt;I1087,"ESTOQUE INSUFICIENTE",IF(X1087="","",IF(X1087-V1087&lt;0.01,"EMPATE TÉCNICO","")))))</f>
        <v/>
      </c>
      <c r="AG1087" s="16" t="s">
        <v>304</v>
      </c>
      <c r="AH1087" s="16" t="s">
        <v>3343</v>
      </c>
    </row>
    <row r="1088" customFormat="false" ht="15" hidden="false" customHeight="false" outlineLevel="0" collapsed="false">
      <c r="A1088" s="16" t="s">
        <v>3470</v>
      </c>
      <c r="B1088" s="17" t="s">
        <v>3471</v>
      </c>
      <c r="C1088" s="16" t="s">
        <v>3472</v>
      </c>
      <c r="D1088" s="16" t="s">
        <v>463</v>
      </c>
      <c r="E1088" s="18" t="n">
        <v>1</v>
      </c>
      <c r="F1088" s="16" t="s">
        <v>42</v>
      </c>
      <c r="G1088" s="18" t="n">
        <v>1</v>
      </c>
      <c r="H1088" s="16" t="n">
        <v>0.7</v>
      </c>
      <c r="I1088" s="18" t="n">
        <v>1</v>
      </c>
      <c r="J1088" s="19" t="n">
        <v>17.91</v>
      </c>
      <c r="K1088" s="19" t="n">
        <v>17.91</v>
      </c>
      <c r="L1088" s="19" t="n">
        <v>17.91</v>
      </c>
      <c r="M1088" s="19" t="n">
        <f aca="false">IF(J1088&gt;0,J1088,K1088)*E1088</f>
        <v>17.91</v>
      </c>
      <c r="N1088" s="20" t="n">
        <v>20.28</v>
      </c>
      <c r="O1088" s="21" t="n">
        <f aca="false">IF(R1088="","",ROUND(R1088*(1-Premissas!$B$4),4))</f>
        <v>18.81</v>
      </c>
      <c r="P1088" s="22"/>
      <c r="Q1088" s="22"/>
      <c r="R1088" s="23" t="n">
        <v>19.8</v>
      </c>
      <c r="S1088" s="24" t="n">
        <v>63</v>
      </c>
      <c r="T1088" s="24" t="n">
        <v>50</v>
      </c>
      <c r="U1088" s="25" t="n">
        <v>18</v>
      </c>
      <c r="V1088" s="19" t="n">
        <f aca="false">IF(COUNT(N1088:Q1088)=0,"",MIN(N1088:Q1088))</f>
        <v>18.81</v>
      </c>
      <c r="W1088" s="16" t="str">
        <f aca="false">IF(V1088="","",INDEX($N$4:$Q$4,MATCH(V1088,N1088:Q1088,0)))</f>
        <v>MEDCENTRO</v>
      </c>
      <c r="X1088" s="19" t="n">
        <f aca="false">IF(COUNT(N1088:Q1088)&lt;2,"",SMALL(N1088:Q1088,2))</f>
        <v>20.28</v>
      </c>
      <c r="Y1088" s="26" t="n">
        <f aca="false">IF(OR(V1088="",M1088=0),"",V1088/M1088-1)</f>
        <v>0.050251256281407</v>
      </c>
      <c r="Z1088" s="26" t="n">
        <f aca="false">IF(OR(V1088="",L1088=""),"",V1088/(L1088*E1088)-1)</f>
        <v>0.050251256281407</v>
      </c>
      <c r="AA1088" s="16" t="str">
        <f aca="false">IF(V1088="","SEM OFERTA",IF(OR(Y1088&gt;Premissas!$B$11,Y1088&lt;Premissas!$B$12),"VERIFICAR - UNIDADE/EMBALAGEM",IF(Y1088&gt;Premissas!$B$6,"NÃO COMPRAR - REAJUSTE &gt;5%","COMPRAR")))</f>
        <v>NÃO COMPRAR - REAJUSTE &gt;5%</v>
      </c>
      <c r="AB1088" s="18" t="n">
        <f aca="false">IF(W1088="DIMEC",S1088,IF(W1088="MEDCENTRO",U1088,""))</f>
        <v>18</v>
      </c>
      <c r="AC1088" s="18" t="n">
        <f aca="false">IF(AA1088&lt;&gt;"COMPRAR",0,IF(AB1088="",I1088,MIN(I1088,AB1088)))</f>
        <v>0</v>
      </c>
      <c r="AD1088" s="19" t="n">
        <f aca="false">IF(AC1088&gt;0,AC1088*V1088,0)</f>
        <v>0</v>
      </c>
      <c r="AE1088" s="19" t="n">
        <f aca="false">IF(AC1088&gt;0,(M1088-V1088)*AC1088,0)</f>
        <v>0</v>
      </c>
      <c r="AF1088" s="16" t="str">
        <f aca="false">IF(AA1088&lt;&gt;"COMPRAR","",IF(AB1088="",IF(X1088="","",IF(X1088-V1088&lt;0.01,"EMPATE TÉCNICO","")),IF(AB1088&lt;I1088,"ESTOQUE INSUFICIENTE",IF(X1088="","",IF(X1088-V1088&lt;0.01,"EMPATE TÉCNICO","")))))</f>
        <v/>
      </c>
      <c r="AG1088" s="16" t="s">
        <v>304</v>
      </c>
      <c r="AH1088" s="16" t="s">
        <v>3343</v>
      </c>
    </row>
    <row r="1089" customFormat="false" ht="15" hidden="false" customHeight="false" outlineLevel="0" collapsed="false">
      <c r="A1089" s="16" t="s">
        <v>3473</v>
      </c>
      <c r="B1089" s="17" t="s">
        <v>3474</v>
      </c>
      <c r="C1089" s="16" t="s">
        <v>3475</v>
      </c>
      <c r="D1089" s="16" t="s">
        <v>463</v>
      </c>
      <c r="E1089" s="18" t="n">
        <v>1</v>
      </c>
      <c r="F1089" s="16" t="s">
        <v>42</v>
      </c>
      <c r="G1089" s="18" t="n">
        <v>1</v>
      </c>
      <c r="H1089" s="16" t="n">
        <v>1.4</v>
      </c>
      <c r="I1089" s="18" t="n">
        <v>3</v>
      </c>
      <c r="J1089" s="19" t="n">
        <v>13.23</v>
      </c>
      <c r="K1089" s="19" t="n">
        <v>13.23</v>
      </c>
      <c r="L1089" s="19" t="n">
        <v>13.23</v>
      </c>
      <c r="M1089" s="19" t="n">
        <f aca="false">IF(J1089&gt;0,J1089,K1089)*E1089</f>
        <v>13.23</v>
      </c>
      <c r="N1089" s="20" t="n">
        <v>14.29</v>
      </c>
      <c r="O1089" s="21" t="n">
        <f aca="false">IF(R1089="","",ROUND(R1089*(1-Premissas!$B$4),4))</f>
        <v>14.1645</v>
      </c>
      <c r="P1089" s="22"/>
      <c r="Q1089" s="22"/>
      <c r="R1089" s="23" t="n">
        <v>14.91</v>
      </c>
      <c r="S1089" s="24" t="n">
        <v>1161</v>
      </c>
      <c r="T1089" s="24" t="n">
        <v>50</v>
      </c>
      <c r="U1089" s="25" t="n">
        <v>188</v>
      </c>
      <c r="V1089" s="19" t="n">
        <f aca="false">IF(COUNT(N1089:Q1089)=0,"",MIN(N1089:Q1089))</f>
        <v>14.1645</v>
      </c>
      <c r="W1089" s="16" t="str">
        <f aca="false">IF(V1089="","",INDEX($N$4:$Q$4,MATCH(V1089,N1089:Q1089,0)))</f>
        <v>MEDCENTRO</v>
      </c>
      <c r="X1089" s="19" t="n">
        <f aca="false">IF(COUNT(N1089:Q1089)&lt;2,"",SMALL(N1089:Q1089,2))</f>
        <v>14.29</v>
      </c>
      <c r="Y1089" s="26" t="n">
        <f aca="false">IF(OR(V1089="",M1089=0),"",V1089/M1089-1)</f>
        <v>0.0706349206349206</v>
      </c>
      <c r="Z1089" s="26" t="n">
        <f aca="false">IF(OR(V1089="",L1089=""),"",V1089/(L1089*E1089)-1)</f>
        <v>0.0706349206349206</v>
      </c>
      <c r="AA1089" s="16" t="str">
        <f aca="false">IF(V1089="","SEM OFERTA",IF(OR(Y1089&gt;Premissas!$B$11,Y1089&lt;Premissas!$B$12),"VERIFICAR - UNIDADE/EMBALAGEM",IF(Y1089&gt;Premissas!$B$6,"NÃO COMPRAR - REAJUSTE &gt;5%","COMPRAR")))</f>
        <v>NÃO COMPRAR - REAJUSTE &gt;5%</v>
      </c>
      <c r="AB1089" s="18" t="n">
        <f aca="false">IF(W1089="DIMEC",S1089,IF(W1089="MEDCENTRO",U1089,""))</f>
        <v>188</v>
      </c>
      <c r="AC1089" s="18" t="n">
        <f aca="false">IF(AA1089&lt;&gt;"COMPRAR",0,IF(AB1089="",I1089,MIN(I1089,AB1089)))</f>
        <v>0</v>
      </c>
      <c r="AD1089" s="19" t="n">
        <f aca="false">IF(AC1089&gt;0,AC1089*V1089,0)</f>
        <v>0</v>
      </c>
      <c r="AE1089" s="19" t="n">
        <f aca="false">IF(AC1089&gt;0,(M1089-V1089)*AC1089,0)</f>
        <v>0</v>
      </c>
      <c r="AF1089" s="16" t="str">
        <f aca="false">IF(AA1089&lt;&gt;"COMPRAR","",IF(AB1089="",IF(X1089="","",IF(X1089-V1089&lt;0.01,"EMPATE TÉCNICO","")),IF(AB1089&lt;I1089,"ESTOQUE INSUFICIENTE",IF(X1089="","",IF(X1089-V1089&lt;0.01,"EMPATE TÉCNICO","")))))</f>
        <v/>
      </c>
      <c r="AG1089" s="16" t="s">
        <v>304</v>
      </c>
      <c r="AH1089" s="16" t="s">
        <v>3343</v>
      </c>
    </row>
    <row r="1090" customFormat="false" ht="15" hidden="false" customHeight="false" outlineLevel="0" collapsed="false">
      <c r="A1090" s="16" t="s">
        <v>3476</v>
      </c>
      <c r="B1090" s="17" t="s">
        <v>3477</v>
      </c>
      <c r="C1090" s="16" t="s">
        <v>3478</v>
      </c>
      <c r="D1090" s="16" t="s">
        <v>1714</v>
      </c>
      <c r="E1090" s="18" t="n">
        <v>1</v>
      </c>
      <c r="F1090" s="16" t="s">
        <v>43</v>
      </c>
      <c r="G1090" s="18" t="n">
        <v>0</v>
      </c>
      <c r="H1090" s="16" t="n">
        <v>0.2</v>
      </c>
      <c r="I1090" s="18" t="n">
        <v>1</v>
      </c>
      <c r="J1090" s="19" t="n">
        <v>21.47</v>
      </c>
      <c r="K1090" s="19" t="n">
        <v>21.47</v>
      </c>
      <c r="L1090" s="19" t="n">
        <v>21.47</v>
      </c>
      <c r="M1090" s="19" t="n">
        <f aca="false">IF(J1090&gt;0,J1090,K1090)*E1090</f>
        <v>21.47</v>
      </c>
      <c r="N1090" s="20" t="n">
        <v>21.47</v>
      </c>
      <c r="O1090" s="21" t="str">
        <f aca="false">IF(R1090="","",ROUND(R1090*(1-Premissas!$B$4),4))</f>
        <v/>
      </c>
      <c r="P1090" s="22"/>
      <c r="Q1090" s="22"/>
      <c r="R1090" s="23"/>
      <c r="S1090" s="24" t="n">
        <v>9</v>
      </c>
      <c r="T1090" s="24" t="n">
        <v>24</v>
      </c>
      <c r="U1090" s="25"/>
      <c r="V1090" s="19" t="n">
        <f aca="false">IF(COUNT(N1090:Q1090)=0,"",MIN(N1090:Q1090))</f>
        <v>21.47</v>
      </c>
      <c r="W1090" s="16" t="str">
        <f aca="false">IF(V1090="","",INDEX($N$4:$Q$4,MATCH(V1090,N1090:Q1090,0)))</f>
        <v>DIMEC</v>
      </c>
      <c r="X1090" s="19" t="str">
        <f aca="false">IF(COUNT(N1090:Q1090)&lt;2,"",SMALL(N1090:Q1090,2))</f>
        <v/>
      </c>
      <c r="Y1090" s="26" t="n">
        <f aca="false">IF(OR(V1090="",M1090=0),"",V1090/M1090-1)</f>
        <v>0</v>
      </c>
      <c r="Z1090" s="26" t="n">
        <f aca="false">IF(OR(V1090="",L1090=""),"",V1090/(L1090*E1090)-1)</f>
        <v>0</v>
      </c>
      <c r="AA1090" s="16" t="str">
        <f aca="false">IF(V1090="","SEM OFERTA",IF(OR(Y1090&gt;Premissas!$B$11,Y1090&lt;Premissas!$B$12),"VERIFICAR - UNIDADE/EMBALAGEM",IF(Y1090&gt;Premissas!$B$6,"NÃO COMPRAR - REAJUSTE &gt;5%","COMPRAR")))</f>
        <v>COMPRAR</v>
      </c>
      <c r="AB1090" s="18" t="n">
        <f aca="false">IF(W1090="DIMEC",S1090,IF(W1090="MEDCENTRO",U1090,""))</f>
        <v>9</v>
      </c>
      <c r="AC1090" s="18" t="n">
        <f aca="false">IF(AA1090&lt;&gt;"COMPRAR",0,IF(AB1090="",I1090,MIN(I1090,AB1090)))</f>
        <v>1</v>
      </c>
      <c r="AD1090" s="19" t="n">
        <f aca="false">IF(AC1090&gt;0,AC1090*V1090,0)</f>
        <v>21.47</v>
      </c>
      <c r="AE1090" s="19" t="n">
        <f aca="false">IF(AC1090&gt;0,(M1090-V1090)*AC1090,0)</f>
        <v>0</v>
      </c>
      <c r="AF1090" s="16" t="str">
        <f aca="false">IF(AA1090&lt;&gt;"COMPRAR","",IF(AB1090="",IF(X1090="","",IF(X1090-V1090&lt;0.01,"EMPATE TÉCNICO","")),IF(AB1090&lt;I1090,"ESTOQUE INSUFICIENTE",IF(X1090="","",IF(X1090-V1090&lt;0.01,"EMPATE TÉCNICO","")))))</f>
        <v/>
      </c>
      <c r="AG1090" s="16" t="s">
        <v>304</v>
      </c>
      <c r="AH1090" s="16" t="s">
        <v>3343</v>
      </c>
    </row>
    <row r="1091" customFormat="false" ht="15" hidden="false" customHeight="false" outlineLevel="0" collapsed="false">
      <c r="A1091" s="16" t="s">
        <v>3479</v>
      </c>
      <c r="B1091" s="17" t="s">
        <v>3480</v>
      </c>
      <c r="C1091" s="16" t="s">
        <v>3481</v>
      </c>
      <c r="D1091" s="16" t="s">
        <v>380</v>
      </c>
      <c r="E1091" s="18" t="n">
        <v>1</v>
      </c>
      <c r="F1091" s="16" t="s">
        <v>41</v>
      </c>
      <c r="G1091" s="18" t="n">
        <v>0</v>
      </c>
      <c r="H1091" s="16" t="n">
        <v>5.4</v>
      </c>
      <c r="I1091" s="18" t="n">
        <v>14</v>
      </c>
      <c r="J1091" s="19" t="n">
        <v>22.27</v>
      </c>
      <c r="K1091" s="19" t="n">
        <v>22.27</v>
      </c>
      <c r="L1091" s="19" t="n">
        <v>22.27</v>
      </c>
      <c r="M1091" s="19" t="n">
        <f aca="false">IF(J1091&gt;0,J1091,K1091)*E1091</f>
        <v>22.27</v>
      </c>
      <c r="N1091" s="20" t="n">
        <v>18.58</v>
      </c>
      <c r="O1091" s="21" t="n">
        <f aca="false">IF(R1091="","",ROUND(R1091*(1-Premissas!$B$4),4))</f>
        <v>18.867</v>
      </c>
      <c r="P1091" s="22"/>
      <c r="Q1091" s="22"/>
      <c r="R1091" s="23" t="n">
        <v>19.86</v>
      </c>
      <c r="S1091" s="24" t="n">
        <v>4</v>
      </c>
      <c r="T1091" s="24" t="n">
        <v>12</v>
      </c>
      <c r="U1091" s="25" t="n">
        <v>23</v>
      </c>
      <c r="V1091" s="19" t="n">
        <f aca="false">IF(COUNT(N1091:Q1091)=0,"",MIN(N1091:Q1091))</f>
        <v>18.58</v>
      </c>
      <c r="W1091" s="16" t="str">
        <f aca="false">IF(V1091="","",INDEX($N$4:$Q$4,MATCH(V1091,N1091:Q1091,0)))</f>
        <v>DIMEC</v>
      </c>
      <c r="X1091" s="19" t="n">
        <f aca="false">IF(COUNT(N1091:Q1091)&lt;2,"",SMALL(N1091:Q1091,2))</f>
        <v>18.867</v>
      </c>
      <c r="Y1091" s="26" t="n">
        <f aca="false">IF(OR(V1091="",M1091=0),"",V1091/M1091-1)</f>
        <v>-0.165693758419398</v>
      </c>
      <c r="Z1091" s="26" t="n">
        <f aca="false">IF(OR(V1091="",L1091=""),"",V1091/(L1091*E1091)-1)</f>
        <v>-0.165693758419398</v>
      </c>
      <c r="AA1091" s="16" t="str">
        <f aca="false">IF(V1091="","SEM OFERTA",IF(OR(Y1091&gt;Premissas!$B$11,Y1091&lt;Premissas!$B$12),"VERIFICAR - UNIDADE/EMBALAGEM",IF(Y1091&gt;Premissas!$B$6,"NÃO COMPRAR - REAJUSTE &gt;5%","COMPRAR")))</f>
        <v>COMPRAR</v>
      </c>
      <c r="AB1091" s="18" t="n">
        <f aca="false">IF(W1091="DIMEC",S1091,IF(W1091="MEDCENTRO",U1091,""))</f>
        <v>4</v>
      </c>
      <c r="AC1091" s="18" t="n">
        <f aca="false">IF(AA1091&lt;&gt;"COMPRAR",0,IF(AB1091="",I1091,MIN(I1091,AB1091)))</f>
        <v>4</v>
      </c>
      <c r="AD1091" s="19" t="n">
        <f aca="false">IF(AC1091&gt;0,AC1091*V1091,0)</f>
        <v>74.32</v>
      </c>
      <c r="AE1091" s="19" t="n">
        <f aca="false">IF(AC1091&gt;0,(M1091-V1091)*AC1091,0)</f>
        <v>14.76</v>
      </c>
      <c r="AF1091" s="16" t="str">
        <f aca="false">IF(AA1091&lt;&gt;"COMPRAR","",IF(AB1091="",IF(X1091="","",IF(X1091-V1091&lt;0.01,"EMPATE TÉCNICO","")),IF(AB1091&lt;I1091,"ESTOQUE INSUFICIENTE",IF(X1091="","",IF(X1091-V1091&lt;0.01,"EMPATE TÉCNICO","")))))</f>
        <v>ESTOQUE INSUFICIENTE</v>
      </c>
      <c r="AG1091" s="16" t="s">
        <v>139</v>
      </c>
      <c r="AH1091" s="16" t="s">
        <v>3343</v>
      </c>
    </row>
    <row r="1092" customFormat="false" ht="15" hidden="false" customHeight="false" outlineLevel="0" collapsed="false">
      <c r="A1092" s="16" t="s">
        <v>3482</v>
      </c>
      <c r="B1092" s="17" t="s">
        <v>3483</v>
      </c>
      <c r="C1092" s="16" t="s">
        <v>3484</v>
      </c>
      <c r="D1092" s="16" t="s">
        <v>463</v>
      </c>
      <c r="E1092" s="18" t="n">
        <v>1</v>
      </c>
      <c r="F1092" s="16" t="s">
        <v>42</v>
      </c>
      <c r="G1092" s="18" t="n">
        <v>1</v>
      </c>
      <c r="H1092" s="16" t="n">
        <v>1</v>
      </c>
      <c r="I1092" s="18" t="n">
        <v>2</v>
      </c>
      <c r="J1092" s="19" t="n">
        <v>18.19</v>
      </c>
      <c r="K1092" s="19" t="n">
        <v>18.19</v>
      </c>
      <c r="L1092" s="19" t="n">
        <v>18.19</v>
      </c>
      <c r="M1092" s="19" t="n">
        <f aca="false">IF(J1092&gt;0,J1092,K1092)*E1092</f>
        <v>18.19</v>
      </c>
      <c r="N1092" s="20" t="n">
        <v>18.2</v>
      </c>
      <c r="O1092" s="21" t="str">
        <f aca="false">IF(R1092="","",ROUND(R1092*(1-Premissas!$B$4),4))</f>
        <v/>
      </c>
      <c r="P1092" s="22"/>
      <c r="Q1092" s="22"/>
      <c r="R1092" s="23"/>
      <c r="S1092" s="24" t="n">
        <v>88</v>
      </c>
      <c r="T1092" s="24" t="n">
        <v>48</v>
      </c>
      <c r="U1092" s="25"/>
      <c r="V1092" s="19" t="n">
        <f aca="false">IF(COUNT(N1092:Q1092)=0,"",MIN(N1092:Q1092))</f>
        <v>18.2</v>
      </c>
      <c r="W1092" s="16" t="str">
        <f aca="false">IF(V1092="","",INDEX($N$4:$Q$4,MATCH(V1092,N1092:Q1092,0)))</f>
        <v>DIMEC</v>
      </c>
      <c r="X1092" s="19" t="str">
        <f aca="false">IF(COUNT(N1092:Q1092)&lt;2,"",SMALL(N1092:Q1092,2))</f>
        <v/>
      </c>
      <c r="Y1092" s="26" t="n">
        <f aca="false">IF(OR(V1092="",M1092=0),"",V1092/M1092-1)</f>
        <v>0.000549752611324728</v>
      </c>
      <c r="Z1092" s="26" t="n">
        <f aca="false">IF(OR(V1092="",L1092=""),"",V1092/(L1092*E1092)-1)</f>
        <v>0.000549752611324728</v>
      </c>
      <c r="AA1092" s="16" t="str">
        <f aca="false">IF(V1092="","SEM OFERTA",IF(OR(Y1092&gt;Premissas!$B$11,Y1092&lt;Premissas!$B$12),"VERIFICAR - UNIDADE/EMBALAGEM",IF(Y1092&gt;Premissas!$B$6,"NÃO COMPRAR - REAJUSTE &gt;5%","COMPRAR")))</f>
        <v>COMPRAR</v>
      </c>
      <c r="AB1092" s="18" t="n">
        <f aca="false">IF(W1092="DIMEC",S1092,IF(W1092="MEDCENTRO",U1092,""))</f>
        <v>88</v>
      </c>
      <c r="AC1092" s="18" t="n">
        <f aca="false">IF(AA1092&lt;&gt;"COMPRAR",0,IF(AB1092="",I1092,MIN(I1092,AB1092)))</f>
        <v>2</v>
      </c>
      <c r="AD1092" s="19" t="n">
        <f aca="false">IF(AC1092&gt;0,AC1092*V1092,0)</f>
        <v>36.4</v>
      </c>
      <c r="AE1092" s="19" t="n">
        <f aca="false">IF(AC1092&gt;0,(M1092-V1092)*AC1092,0)</f>
        <v>-0.019999999999996</v>
      </c>
      <c r="AF1092" s="16" t="str">
        <f aca="false">IF(AA1092&lt;&gt;"COMPRAR","",IF(AB1092="",IF(X1092="","",IF(X1092-V1092&lt;0.01,"EMPATE TÉCNICO","")),IF(AB1092&lt;I1092,"ESTOQUE INSUFICIENTE",IF(X1092="","",IF(X1092-V1092&lt;0.01,"EMPATE TÉCNICO","")))))</f>
        <v/>
      </c>
      <c r="AG1092" s="16" t="s">
        <v>304</v>
      </c>
      <c r="AH1092" s="16" t="s">
        <v>3343</v>
      </c>
    </row>
    <row r="1093" customFormat="false" ht="15" hidden="false" customHeight="false" outlineLevel="0" collapsed="false">
      <c r="A1093" s="16" t="s">
        <v>3485</v>
      </c>
      <c r="B1093" s="17" t="s">
        <v>3486</v>
      </c>
      <c r="C1093" s="16" t="s">
        <v>3487</v>
      </c>
      <c r="D1093" s="16"/>
      <c r="E1093" s="18" t="n">
        <v>1</v>
      </c>
      <c r="F1093" s="16" t="s">
        <v>41</v>
      </c>
      <c r="G1093" s="18" t="n">
        <v>2</v>
      </c>
      <c r="H1093" s="16" t="n">
        <v>1</v>
      </c>
      <c r="I1093" s="18" t="n">
        <v>1</v>
      </c>
      <c r="J1093" s="19" t="n">
        <v>15.36</v>
      </c>
      <c r="K1093" s="19" t="n">
        <v>15.36</v>
      </c>
      <c r="L1093" s="19" t="n">
        <v>15.36</v>
      </c>
      <c r="M1093" s="19" t="n">
        <f aca="false">IF(J1093&gt;0,J1093,K1093)*E1093</f>
        <v>15.36</v>
      </c>
      <c r="N1093" s="20" t="n">
        <v>15.36</v>
      </c>
      <c r="O1093" s="21" t="str">
        <f aca="false">IF(R1093="","",ROUND(R1093*(1-Premissas!$B$4),4))</f>
        <v/>
      </c>
      <c r="P1093" s="22"/>
      <c r="Q1093" s="22"/>
      <c r="R1093" s="23"/>
      <c r="S1093" s="24" t="n">
        <v>241</v>
      </c>
      <c r="T1093" s="24" t="n">
        <v>24</v>
      </c>
      <c r="U1093" s="25"/>
      <c r="V1093" s="19" t="n">
        <f aca="false">IF(COUNT(N1093:Q1093)=0,"",MIN(N1093:Q1093))</f>
        <v>15.36</v>
      </c>
      <c r="W1093" s="16" t="str">
        <f aca="false">IF(V1093="","",INDEX($N$4:$Q$4,MATCH(V1093,N1093:Q1093,0)))</f>
        <v>DIMEC</v>
      </c>
      <c r="X1093" s="19" t="str">
        <f aca="false">IF(COUNT(N1093:Q1093)&lt;2,"",SMALL(N1093:Q1093,2))</f>
        <v/>
      </c>
      <c r="Y1093" s="26" t="n">
        <f aca="false">IF(OR(V1093="",M1093=0),"",V1093/M1093-1)</f>
        <v>0</v>
      </c>
      <c r="Z1093" s="26" t="n">
        <f aca="false">IF(OR(V1093="",L1093=""),"",V1093/(L1093*E1093)-1)</f>
        <v>0</v>
      </c>
      <c r="AA1093" s="16" t="str">
        <f aca="false">IF(V1093="","SEM OFERTA",IF(OR(Y1093&gt;Premissas!$B$11,Y1093&lt;Premissas!$B$12),"VERIFICAR - UNIDADE/EMBALAGEM",IF(Y1093&gt;Premissas!$B$6,"NÃO COMPRAR - REAJUSTE &gt;5%","COMPRAR")))</f>
        <v>COMPRAR</v>
      </c>
      <c r="AB1093" s="18" t="n">
        <f aca="false">IF(W1093="DIMEC",S1093,IF(W1093="MEDCENTRO",U1093,""))</f>
        <v>241</v>
      </c>
      <c r="AC1093" s="18" t="n">
        <f aca="false">IF(AA1093&lt;&gt;"COMPRAR",0,IF(AB1093="",I1093,MIN(I1093,AB1093)))</f>
        <v>1</v>
      </c>
      <c r="AD1093" s="19" t="n">
        <f aca="false">IF(AC1093&gt;0,AC1093*V1093,0)</f>
        <v>15.36</v>
      </c>
      <c r="AE1093" s="19" t="n">
        <f aca="false">IF(AC1093&gt;0,(M1093-V1093)*AC1093,0)</f>
        <v>0</v>
      </c>
      <c r="AF1093" s="16" t="str">
        <f aca="false">IF(AA1093&lt;&gt;"COMPRAR","",IF(AB1093="",IF(X1093="","",IF(X1093-V1093&lt;0.01,"EMPATE TÉCNICO","")),IF(AB1093&lt;I1093,"ESTOQUE INSUFICIENTE",IF(X1093="","",IF(X1093-V1093&lt;0.01,"EMPATE TÉCNICO","")))))</f>
        <v/>
      </c>
      <c r="AG1093" s="16" t="s">
        <v>304</v>
      </c>
      <c r="AH1093" s="16" t="s">
        <v>3343</v>
      </c>
    </row>
    <row r="1094" customFormat="false" ht="15" hidden="false" customHeight="false" outlineLevel="0" collapsed="false">
      <c r="A1094" s="16" t="s">
        <v>3488</v>
      </c>
      <c r="B1094" s="17" t="s">
        <v>3489</v>
      </c>
      <c r="C1094" s="16" t="s">
        <v>3490</v>
      </c>
      <c r="D1094" s="16" t="s">
        <v>463</v>
      </c>
      <c r="E1094" s="18" t="n">
        <v>1</v>
      </c>
      <c r="F1094" s="16" t="s">
        <v>42</v>
      </c>
      <c r="G1094" s="18" t="n">
        <v>0</v>
      </c>
      <c r="H1094" s="16" t="n">
        <v>1.6</v>
      </c>
      <c r="I1094" s="18" t="n">
        <v>5</v>
      </c>
      <c r="J1094" s="19" t="n">
        <v>16.41</v>
      </c>
      <c r="K1094" s="19" t="n">
        <v>16.41</v>
      </c>
      <c r="L1094" s="19" t="n">
        <v>16.41</v>
      </c>
      <c r="M1094" s="19" t="n">
        <f aca="false">IF(J1094&gt;0,J1094,K1094)*E1094</f>
        <v>16.41</v>
      </c>
      <c r="N1094" s="20" t="n">
        <v>15.82</v>
      </c>
      <c r="O1094" s="21" t="str">
        <f aca="false">IF(R1094="","",ROUND(R1094*(1-Premissas!$B$4),4))</f>
        <v/>
      </c>
      <c r="P1094" s="22"/>
      <c r="Q1094" s="22"/>
      <c r="R1094" s="23"/>
      <c r="S1094" s="24" t="n">
        <v>546</v>
      </c>
      <c r="T1094" s="24" t="n">
        <v>24</v>
      </c>
      <c r="U1094" s="25"/>
      <c r="V1094" s="19" t="n">
        <f aca="false">IF(COUNT(N1094:Q1094)=0,"",MIN(N1094:Q1094))</f>
        <v>15.82</v>
      </c>
      <c r="W1094" s="16" t="str">
        <f aca="false">IF(V1094="","",INDEX($N$4:$Q$4,MATCH(V1094,N1094:Q1094,0)))</f>
        <v>DIMEC</v>
      </c>
      <c r="X1094" s="19" t="str">
        <f aca="false">IF(COUNT(N1094:Q1094)&lt;2,"",SMALL(N1094:Q1094,2))</f>
        <v/>
      </c>
      <c r="Y1094" s="26" t="n">
        <f aca="false">IF(OR(V1094="",M1094=0),"",V1094/M1094-1)</f>
        <v>-0.0359536867763559</v>
      </c>
      <c r="Z1094" s="26" t="n">
        <f aca="false">IF(OR(V1094="",L1094=""),"",V1094/(L1094*E1094)-1)</f>
        <v>-0.0359536867763559</v>
      </c>
      <c r="AA1094" s="16" t="str">
        <f aca="false">IF(V1094="","SEM OFERTA",IF(OR(Y1094&gt;Premissas!$B$11,Y1094&lt;Premissas!$B$12),"VERIFICAR - UNIDADE/EMBALAGEM",IF(Y1094&gt;Premissas!$B$6,"NÃO COMPRAR - REAJUSTE &gt;5%","COMPRAR")))</f>
        <v>COMPRAR</v>
      </c>
      <c r="AB1094" s="18" t="n">
        <f aca="false">IF(W1094="DIMEC",S1094,IF(W1094="MEDCENTRO",U1094,""))</f>
        <v>546</v>
      </c>
      <c r="AC1094" s="18" t="n">
        <f aca="false">IF(AA1094&lt;&gt;"COMPRAR",0,IF(AB1094="",I1094,MIN(I1094,AB1094)))</f>
        <v>5</v>
      </c>
      <c r="AD1094" s="19" t="n">
        <f aca="false">IF(AC1094&gt;0,AC1094*V1094,0)</f>
        <v>79.1</v>
      </c>
      <c r="AE1094" s="19" t="n">
        <f aca="false">IF(AC1094&gt;0,(M1094-V1094)*AC1094,0)</f>
        <v>2.95</v>
      </c>
      <c r="AF1094" s="16" t="str">
        <f aca="false">IF(AA1094&lt;&gt;"COMPRAR","",IF(AB1094="",IF(X1094="","",IF(X1094-V1094&lt;0.01,"EMPATE TÉCNICO","")),IF(AB1094&lt;I1094,"ESTOQUE INSUFICIENTE",IF(X1094="","",IF(X1094-V1094&lt;0.01,"EMPATE TÉCNICO","")))))</f>
        <v/>
      </c>
      <c r="AG1094" s="16" t="s">
        <v>304</v>
      </c>
      <c r="AH1094" s="16" t="s">
        <v>3343</v>
      </c>
    </row>
    <row r="1095" customFormat="false" ht="15" hidden="false" customHeight="false" outlineLevel="0" collapsed="false">
      <c r="A1095" s="16" t="s">
        <v>3491</v>
      </c>
      <c r="B1095" s="17" t="s">
        <v>3492</v>
      </c>
      <c r="C1095" s="16" t="s">
        <v>3493</v>
      </c>
      <c r="D1095" s="16" t="s">
        <v>982</v>
      </c>
      <c r="E1095" s="18" t="n">
        <v>1</v>
      </c>
      <c r="F1095" s="16" t="s">
        <v>42</v>
      </c>
      <c r="G1095" s="18" t="n">
        <v>5</v>
      </c>
      <c r="H1095" s="16" t="n">
        <v>2.1</v>
      </c>
      <c r="I1095" s="18" t="n">
        <v>1</v>
      </c>
      <c r="J1095" s="19" t="n">
        <v>7.02857142857143</v>
      </c>
      <c r="K1095" s="19" t="n">
        <v>7.02857142857143</v>
      </c>
      <c r="L1095" s="19" t="n">
        <v>7.0286</v>
      </c>
      <c r="M1095" s="19" t="n">
        <f aca="false">IF(J1095&gt;0,J1095,K1095)*E1095</f>
        <v>7.02857142857143</v>
      </c>
      <c r="N1095" s="20" t="n">
        <v>10.54</v>
      </c>
      <c r="O1095" s="21" t="str">
        <f aca="false">IF(R1095="","",ROUND(R1095*(1-Premissas!$B$4),4))</f>
        <v/>
      </c>
      <c r="P1095" s="22"/>
      <c r="Q1095" s="22"/>
      <c r="R1095" s="23"/>
      <c r="S1095" s="24" t="n">
        <v>28</v>
      </c>
      <c r="T1095" s="24" t="n">
        <v>70</v>
      </c>
      <c r="U1095" s="25"/>
      <c r="V1095" s="19" t="n">
        <f aca="false">IF(COUNT(N1095:Q1095)=0,"",MIN(N1095:Q1095))</f>
        <v>10.54</v>
      </c>
      <c r="W1095" s="16" t="str">
        <f aca="false">IF(V1095="","",INDEX($N$4:$Q$4,MATCH(V1095,N1095:Q1095,0)))</f>
        <v>DIMEC</v>
      </c>
      <c r="X1095" s="19" t="str">
        <f aca="false">IF(COUNT(N1095:Q1095)&lt;2,"",SMALL(N1095:Q1095,2))</f>
        <v/>
      </c>
      <c r="Y1095" s="26" t="n">
        <f aca="false">IF(OR(V1095="",M1095=0),"",V1095/M1095-1)</f>
        <v>0.499593495934959</v>
      </c>
      <c r="Z1095" s="26" t="n">
        <f aca="false">IF(OR(V1095="",L1095=""),"",V1095/(L1095*E1095)-1)</f>
        <v>0.499587400051219</v>
      </c>
      <c r="AA1095" s="16" t="str">
        <f aca="false">IF(V1095="","SEM OFERTA",IF(OR(Y1095&gt;Premissas!$B$11,Y1095&lt;Premissas!$B$12),"VERIFICAR - UNIDADE/EMBALAGEM",IF(Y1095&gt;Premissas!$B$6,"NÃO COMPRAR - REAJUSTE &gt;5%","COMPRAR")))</f>
        <v>NÃO COMPRAR - REAJUSTE &gt;5%</v>
      </c>
      <c r="AB1095" s="18" t="n">
        <f aca="false">IF(W1095="DIMEC",S1095,IF(W1095="MEDCENTRO",U1095,""))</f>
        <v>28</v>
      </c>
      <c r="AC1095" s="18" t="n">
        <f aca="false">IF(AA1095&lt;&gt;"COMPRAR",0,IF(AB1095="",I1095,MIN(I1095,AB1095)))</f>
        <v>0</v>
      </c>
      <c r="AD1095" s="19" t="n">
        <f aca="false">IF(AC1095&gt;0,AC1095*V1095,0)</f>
        <v>0</v>
      </c>
      <c r="AE1095" s="19" t="n">
        <f aca="false">IF(AC1095&gt;0,(M1095-V1095)*AC1095,0)</f>
        <v>0</v>
      </c>
      <c r="AF1095" s="16" t="str">
        <f aca="false">IF(AA1095&lt;&gt;"COMPRAR","",IF(AB1095="",IF(X1095="","",IF(X1095-V1095&lt;0.01,"EMPATE TÉCNICO","")),IF(AB1095&lt;I1095,"ESTOQUE INSUFICIENTE",IF(X1095="","",IF(X1095-V1095&lt;0.01,"EMPATE TÉCNICO","")))))</f>
        <v/>
      </c>
      <c r="AG1095" s="16" t="s">
        <v>2582</v>
      </c>
      <c r="AH1095" s="16" t="s">
        <v>3343</v>
      </c>
    </row>
    <row r="1096" customFormat="false" ht="15" hidden="false" customHeight="false" outlineLevel="0" collapsed="false">
      <c r="A1096" s="16" t="s">
        <v>3494</v>
      </c>
      <c r="B1096" s="17" t="s">
        <v>3495</v>
      </c>
      <c r="C1096" s="16" t="s">
        <v>3496</v>
      </c>
      <c r="D1096" s="16" t="s">
        <v>1714</v>
      </c>
      <c r="E1096" s="18" t="n">
        <v>1</v>
      </c>
      <c r="F1096" s="16" t="s">
        <v>42</v>
      </c>
      <c r="G1096" s="18" t="n">
        <v>0</v>
      </c>
      <c r="H1096" s="16" t="n">
        <v>0.3</v>
      </c>
      <c r="I1096" s="18" t="n">
        <v>1</v>
      </c>
      <c r="J1096" s="19" t="n">
        <v>26.49</v>
      </c>
      <c r="K1096" s="19" t="n">
        <v>26.49</v>
      </c>
      <c r="L1096" s="19" t="n">
        <v>26.49</v>
      </c>
      <c r="M1096" s="19" t="n">
        <f aca="false">IF(J1096&gt;0,J1096,K1096)*E1096</f>
        <v>26.49</v>
      </c>
      <c r="N1096" s="20" t="n">
        <v>26.69</v>
      </c>
      <c r="O1096" s="21" t="str">
        <f aca="false">IF(R1096="","",ROUND(R1096*(1-Premissas!$B$4),4))</f>
        <v/>
      </c>
      <c r="P1096" s="22"/>
      <c r="Q1096" s="22"/>
      <c r="R1096" s="23"/>
      <c r="S1096" s="24" t="n">
        <v>63</v>
      </c>
      <c r="T1096" s="24" t="n">
        <v>24</v>
      </c>
      <c r="U1096" s="25"/>
      <c r="V1096" s="19" t="n">
        <f aca="false">IF(COUNT(N1096:Q1096)=0,"",MIN(N1096:Q1096))</f>
        <v>26.69</v>
      </c>
      <c r="W1096" s="16" t="str">
        <f aca="false">IF(V1096="","",INDEX($N$4:$Q$4,MATCH(V1096,N1096:Q1096,0)))</f>
        <v>DIMEC</v>
      </c>
      <c r="X1096" s="19" t="str">
        <f aca="false">IF(COUNT(N1096:Q1096)&lt;2,"",SMALL(N1096:Q1096,2))</f>
        <v/>
      </c>
      <c r="Y1096" s="26" t="n">
        <f aca="false">IF(OR(V1096="",M1096=0),"",V1096/M1096-1)</f>
        <v>0.00755001887504725</v>
      </c>
      <c r="Z1096" s="26" t="n">
        <f aca="false">IF(OR(V1096="",L1096=""),"",V1096/(L1096*E1096)-1)</f>
        <v>0.00755001887504725</v>
      </c>
      <c r="AA1096" s="16" t="str">
        <f aca="false">IF(V1096="","SEM OFERTA",IF(OR(Y1096&gt;Premissas!$B$11,Y1096&lt;Premissas!$B$12),"VERIFICAR - UNIDADE/EMBALAGEM",IF(Y1096&gt;Premissas!$B$6,"NÃO COMPRAR - REAJUSTE &gt;5%","COMPRAR")))</f>
        <v>COMPRAR</v>
      </c>
      <c r="AB1096" s="18" t="n">
        <f aca="false">IF(W1096="DIMEC",S1096,IF(W1096="MEDCENTRO",U1096,""))</f>
        <v>63</v>
      </c>
      <c r="AC1096" s="18" t="n">
        <f aca="false">IF(AA1096&lt;&gt;"COMPRAR",0,IF(AB1096="",I1096,MIN(I1096,AB1096)))</f>
        <v>1</v>
      </c>
      <c r="AD1096" s="19" t="n">
        <f aca="false">IF(AC1096&gt;0,AC1096*V1096,0)</f>
        <v>26.69</v>
      </c>
      <c r="AE1096" s="19" t="n">
        <f aca="false">IF(AC1096&gt;0,(M1096-V1096)*AC1096,0)</f>
        <v>-0.200000000000003</v>
      </c>
      <c r="AF1096" s="16" t="str">
        <f aca="false">IF(AA1096&lt;&gt;"COMPRAR","",IF(AB1096="",IF(X1096="","",IF(X1096-V1096&lt;0.01,"EMPATE TÉCNICO","")),IF(AB1096&lt;I1096,"ESTOQUE INSUFICIENTE",IF(X1096="","",IF(X1096-V1096&lt;0.01,"EMPATE TÉCNICO","")))))</f>
        <v/>
      </c>
      <c r="AG1096" s="16" t="s">
        <v>304</v>
      </c>
      <c r="AH1096" s="16" t="s">
        <v>3343</v>
      </c>
    </row>
    <row r="1097" customFormat="false" ht="15" hidden="false" customHeight="false" outlineLevel="0" collapsed="false">
      <c r="A1097" s="16" t="s">
        <v>3497</v>
      </c>
      <c r="B1097" s="17" t="s">
        <v>3498</v>
      </c>
      <c r="C1097" s="16" t="s">
        <v>3499</v>
      </c>
      <c r="D1097" s="16" t="s">
        <v>1055</v>
      </c>
      <c r="E1097" s="18" t="n">
        <v>1</v>
      </c>
      <c r="F1097" s="16" t="s">
        <v>41</v>
      </c>
      <c r="G1097" s="18" t="n">
        <v>433</v>
      </c>
      <c r="H1097" s="16" t="n">
        <v>294.4</v>
      </c>
      <c r="I1097" s="18" t="n">
        <v>323</v>
      </c>
      <c r="J1097" s="19" t="n">
        <v>3.79</v>
      </c>
      <c r="K1097" s="19" t="n">
        <v>3.79</v>
      </c>
      <c r="L1097" s="19" t="n">
        <v>3.6899</v>
      </c>
      <c r="M1097" s="19" t="n">
        <f aca="false">IF(J1097&gt;0,J1097,K1097)*E1097</f>
        <v>3.79</v>
      </c>
      <c r="N1097" s="20" t="n">
        <v>4.04</v>
      </c>
      <c r="O1097" s="21" t="n">
        <f aca="false">IF(R1097="","",ROUND(R1097*(1-Premissas!$B$4),4))</f>
        <v>4.104</v>
      </c>
      <c r="P1097" s="22"/>
      <c r="Q1097" s="22"/>
      <c r="R1097" s="23" t="n">
        <v>4.32</v>
      </c>
      <c r="S1097" s="24" t="n">
        <v>52665</v>
      </c>
      <c r="T1097" s="24" t="n">
        <v>120</v>
      </c>
      <c r="U1097" s="25" t="n">
        <v>9344</v>
      </c>
      <c r="V1097" s="19" t="n">
        <f aca="false">IF(COUNT(N1097:Q1097)=0,"",MIN(N1097:Q1097))</f>
        <v>4.04</v>
      </c>
      <c r="W1097" s="16" t="str">
        <f aca="false">IF(V1097="","",INDEX($N$4:$Q$4,MATCH(V1097,N1097:Q1097,0)))</f>
        <v>DIMEC</v>
      </c>
      <c r="X1097" s="19" t="n">
        <f aca="false">IF(COUNT(N1097:Q1097)&lt;2,"",SMALL(N1097:Q1097,2))</f>
        <v>4.104</v>
      </c>
      <c r="Y1097" s="26" t="n">
        <f aca="false">IF(OR(V1097="",M1097=0),"",V1097/M1097-1)</f>
        <v>0.0659630606860158</v>
      </c>
      <c r="Z1097" s="26" t="n">
        <f aca="false">IF(OR(V1097="",L1097=""),"",V1097/(L1097*E1097)-1)</f>
        <v>0.0948806200710046</v>
      </c>
      <c r="AA1097" s="16" t="str">
        <f aca="false">IF(V1097="","SEM OFERTA",IF(OR(Y1097&gt;Premissas!$B$11,Y1097&lt;Premissas!$B$12),"VERIFICAR - UNIDADE/EMBALAGEM",IF(Y1097&gt;Premissas!$B$6,"NÃO COMPRAR - REAJUSTE &gt;5%","COMPRAR")))</f>
        <v>NÃO COMPRAR - REAJUSTE &gt;5%</v>
      </c>
      <c r="AB1097" s="18" t="n">
        <f aca="false">IF(W1097="DIMEC",S1097,IF(W1097="MEDCENTRO",U1097,""))</f>
        <v>52665</v>
      </c>
      <c r="AC1097" s="18" t="n">
        <f aca="false">IF(AA1097&lt;&gt;"COMPRAR",0,IF(AB1097="",I1097,MIN(I1097,AB1097)))</f>
        <v>0</v>
      </c>
      <c r="AD1097" s="19" t="n">
        <f aca="false">IF(AC1097&gt;0,AC1097*V1097,0)</f>
        <v>0</v>
      </c>
      <c r="AE1097" s="19" t="n">
        <f aca="false">IF(AC1097&gt;0,(M1097-V1097)*AC1097,0)</f>
        <v>0</v>
      </c>
      <c r="AF1097" s="16" t="str">
        <f aca="false">IF(AA1097&lt;&gt;"COMPRAR","",IF(AB1097="",IF(X1097="","",IF(X1097-V1097&lt;0.01,"EMPATE TÉCNICO","")),IF(AB1097&lt;I1097,"ESTOQUE INSUFICIENTE",IF(X1097="","",IF(X1097-V1097&lt;0.01,"EMPATE TÉCNICO","")))))</f>
        <v/>
      </c>
      <c r="AG1097" s="16" t="s">
        <v>520</v>
      </c>
      <c r="AH1097" s="16" t="s">
        <v>3343</v>
      </c>
    </row>
    <row r="1098" customFormat="false" ht="15" hidden="false" customHeight="false" outlineLevel="0" collapsed="false">
      <c r="A1098" s="16" t="s">
        <v>3500</v>
      </c>
      <c r="B1098" s="17" t="s">
        <v>3501</v>
      </c>
      <c r="C1098" s="16" t="s">
        <v>3502</v>
      </c>
      <c r="D1098" s="16" t="s">
        <v>1055</v>
      </c>
      <c r="E1098" s="18" t="n">
        <v>1</v>
      </c>
      <c r="F1098" s="16" t="s">
        <v>43</v>
      </c>
      <c r="G1098" s="18" t="n">
        <v>0</v>
      </c>
      <c r="H1098" s="16" t="n">
        <v>2.1</v>
      </c>
      <c r="I1098" s="18" t="n">
        <v>6</v>
      </c>
      <c r="J1098" s="19" t="n">
        <v>6.09</v>
      </c>
      <c r="K1098" s="19" t="n">
        <v>6.09</v>
      </c>
      <c r="L1098" s="19" t="n">
        <v>6.09</v>
      </c>
      <c r="M1098" s="19" t="n">
        <f aca="false">IF(J1098&gt;0,J1098,K1098)*E1098</f>
        <v>6.09</v>
      </c>
      <c r="N1098" s="20" t="n">
        <v>7.16</v>
      </c>
      <c r="O1098" s="21" t="n">
        <f aca="false">IF(R1098="","",ROUND(R1098*(1-Premissas!$B$4),4))</f>
        <v>7.2675</v>
      </c>
      <c r="P1098" s="22"/>
      <c r="Q1098" s="22"/>
      <c r="R1098" s="23" t="n">
        <v>7.65</v>
      </c>
      <c r="S1098" s="24" t="n">
        <v>1055</v>
      </c>
      <c r="T1098" s="24" t="n">
        <v>48</v>
      </c>
      <c r="U1098" s="25" t="n">
        <v>106</v>
      </c>
      <c r="V1098" s="19" t="n">
        <f aca="false">IF(COUNT(N1098:Q1098)=0,"",MIN(N1098:Q1098))</f>
        <v>7.16</v>
      </c>
      <c r="W1098" s="16" t="str">
        <f aca="false">IF(V1098="","",INDEX($N$4:$Q$4,MATCH(V1098,N1098:Q1098,0)))</f>
        <v>DIMEC</v>
      </c>
      <c r="X1098" s="19" t="n">
        <f aca="false">IF(COUNT(N1098:Q1098)&lt;2,"",SMALL(N1098:Q1098,2))</f>
        <v>7.2675</v>
      </c>
      <c r="Y1098" s="26" t="n">
        <f aca="false">IF(OR(V1098="",M1098=0),"",V1098/M1098-1)</f>
        <v>0.175697865353038</v>
      </c>
      <c r="Z1098" s="26" t="n">
        <f aca="false">IF(OR(V1098="",L1098=""),"",V1098/(L1098*E1098)-1)</f>
        <v>0.175697865353038</v>
      </c>
      <c r="AA1098" s="16" t="str">
        <f aca="false">IF(V1098="","SEM OFERTA",IF(OR(Y1098&gt;Premissas!$B$11,Y1098&lt;Premissas!$B$12),"VERIFICAR - UNIDADE/EMBALAGEM",IF(Y1098&gt;Premissas!$B$6,"NÃO COMPRAR - REAJUSTE &gt;5%","COMPRAR")))</f>
        <v>NÃO COMPRAR - REAJUSTE &gt;5%</v>
      </c>
      <c r="AB1098" s="18" t="n">
        <f aca="false">IF(W1098="DIMEC",S1098,IF(W1098="MEDCENTRO",U1098,""))</f>
        <v>1055</v>
      </c>
      <c r="AC1098" s="18" t="n">
        <f aca="false">IF(AA1098&lt;&gt;"COMPRAR",0,IF(AB1098="",I1098,MIN(I1098,AB1098)))</f>
        <v>0</v>
      </c>
      <c r="AD1098" s="19" t="n">
        <f aca="false">IF(AC1098&gt;0,AC1098*V1098,0)</f>
        <v>0</v>
      </c>
      <c r="AE1098" s="19" t="n">
        <f aca="false">IF(AC1098&gt;0,(M1098-V1098)*AC1098,0)</f>
        <v>0</v>
      </c>
      <c r="AF1098" s="16" t="str">
        <f aca="false">IF(AA1098&lt;&gt;"COMPRAR","",IF(AB1098="",IF(X1098="","",IF(X1098-V1098&lt;0.01,"EMPATE TÉCNICO","")),IF(AB1098&lt;I1098,"ESTOQUE INSUFICIENTE",IF(X1098="","",IF(X1098-V1098&lt;0.01,"EMPATE TÉCNICO","")))))</f>
        <v/>
      </c>
      <c r="AG1098" s="16" t="s">
        <v>304</v>
      </c>
      <c r="AH1098" s="16" t="s">
        <v>3343</v>
      </c>
    </row>
    <row r="1099" customFormat="false" ht="15" hidden="false" customHeight="false" outlineLevel="0" collapsed="false">
      <c r="A1099" s="16" t="s">
        <v>3503</v>
      </c>
      <c r="B1099" s="17" t="s">
        <v>3504</v>
      </c>
      <c r="C1099" s="16" t="s">
        <v>3505</v>
      </c>
      <c r="D1099" s="16" t="s">
        <v>380</v>
      </c>
      <c r="E1099" s="18" t="n">
        <v>1</v>
      </c>
      <c r="F1099" s="16" t="s">
        <v>41</v>
      </c>
      <c r="G1099" s="18" t="n">
        <v>4</v>
      </c>
      <c r="H1099" s="16" t="n">
        <v>36.4</v>
      </c>
      <c r="I1099" s="18" t="n">
        <v>90</v>
      </c>
      <c r="J1099" s="19" t="n">
        <v>4.58</v>
      </c>
      <c r="K1099" s="19" t="n">
        <v>4.58</v>
      </c>
      <c r="L1099" s="19" t="n">
        <v>4.58</v>
      </c>
      <c r="M1099" s="19" t="n">
        <f aca="false">IF(J1099&gt;0,J1099,K1099)*E1099</f>
        <v>4.58</v>
      </c>
      <c r="N1099" s="20" t="n">
        <v>5.39</v>
      </c>
      <c r="O1099" s="21" t="n">
        <f aca="false">IF(R1099="","",ROUND(R1099*(1-Premissas!$B$4),4))</f>
        <v>5.6525</v>
      </c>
      <c r="P1099" s="22"/>
      <c r="Q1099" s="22"/>
      <c r="R1099" s="23" t="n">
        <v>5.95</v>
      </c>
      <c r="S1099" s="24" t="n">
        <v>20993</v>
      </c>
      <c r="T1099" s="24" t="n">
        <v>120</v>
      </c>
      <c r="U1099" s="25" t="n">
        <v>64</v>
      </c>
      <c r="V1099" s="19" t="n">
        <f aca="false">IF(COUNT(N1099:Q1099)=0,"",MIN(N1099:Q1099))</f>
        <v>5.39</v>
      </c>
      <c r="W1099" s="16" t="str">
        <f aca="false">IF(V1099="","",INDEX($N$4:$Q$4,MATCH(V1099,N1099:Q1099,0)))</f>
        <v>DIMEC</v>
      </c>
      <c r="X1099" s="19" t="n">
        <f aca="false">IF(COUNT(N1099:Q1099)&lt;2,"",SMALL(N1099:Q1099,2))</f>
        <v>5.6525</v>
      </c>
      <c r="Y1099" s="26" t="n">
        <f aca="false">IF(OR(V1099="",M1099=0),"",V1099/M1099-1)</f>
        <v>0.176855895196506</v>
      </c>
      <c r="Z1099" s="26" t="n">
        <f aca="false">IF(OR(V1099="",L1099=""),"",V1099/(L1099*E1099)-1)</f>
        <v>0.176855895196506</v>
      </c>
      <c r="AA1099" s="16" t="str">
        <f aca="false">IF(V1099="","SEM OFERTA",IF(OR(Y1099&gt;Premissas!$B$11,Y1099&lt;Premissas!$B$12),"VERIFICAR - UNIDADE/EMBALAGEM",IF(Y1099&gt;Premissas!$B$6,"NÃO COMPRAR - REAJUSTE &gt;5%","COMPRAR")))</f>
        <v>NÃO COMPRAR - REAJUSTE &gt;5%</v>
      </c>
      <c r="AB1099" s="18" t="n">
        <f aca="false">IF(W1099="DIMEC",S1099,IF(W1099="MEDCENTRO",U1099,""))</f>
        <v>20993</v>
      </c>
      <c r="AC1099" s="18" t="n">
        <f aca="false">IF(AA1099&lt;&gt;"COMPRAR",0,IF(AB1099="",I1099,MIN(I1099,AB1099)))</f>
        <v>0</v>
      </c>
      <c r="AD1099" s="19" t="n">
        <f aca="false">IF(AC1099&gt;0,AC1099*V1099,0)</f>
        <v>0</v>
      </c>
      <c r="AE1099" s="19" t="n">
        <f aca="false">IF(AC1099&gt;0,(M1099-V1099)*AC1099,0)</f>
        <v>0</v>
      </c>
      <c r="AF1099" s="16" t="str">
        <f aca="false">IF(AA1099&lt;&gt;"COMPRAR","",IF(AB1099="",IF(X1099="","",IF(X1099-V1099&lt;0.01,"EMPATE TÉCNICO","")),IF(AB1099&lt;I1099,"ESTOQUE INSUFICIENTE",IF(X1099="","",IF(X1099-V1099&lt;0.01,"EMPATE TÉCNICO","")))))</f>
        <v/>
      </c>
      <c r="AG1099" s="16" t="s">
        <v>304</v>
      </c>
      <c r="AH1099" s="16" t="s">
        <v>3343</v>
      </c>
    </row>
    <row r="1100" customFormat="false" ht="15" hidden="false" customHeight="false" outlineLevel="0" collapsed="false">
      <c r="A1100" s="16" t="s">
        <v>3506</v>
      </c>
      <c r="B1100" s="17" t="s">
        <v>3507</v>
      </c>
      <c r="C1100" s="16" t="s">
        <v>3508</v>
      </c>
      <c r="D1100" s="16" t="s">
        <v>463</v>
      </c>
      <c r="E1100" s="18" t="n">
        <v>1</v>
      </c>
      <c r="F1100" s="16" t="s">
        <v>43</v>
      </c>
      <c r="G1100" s="18" t="n">
        <v>1</v>
      </c>
      <c r="H1100" s="16" t="n">
        <v>5.2</v>
      </c>
      <c r="I1100" s="18" t="n">
        <v>13</v>
      </c>
      <c r="J1100" s="19" t="n">
        <v>2.88</v>
      </c>
      <c r="K1100" s="19" t="n">
        <v>2.88</v>
      </c>
      <c r="L1100" s="19" t="n">
        <v>2.88</v>
      </c>
      <c r="M1100" s="19" t="n">
        <f aca="false">IF(J1100&gt;0,J1100,K1100)*E1100</f>
        <v>2.88</v>
      </c>
      <c r="N1100" s="20" t="n">
        <v>3.11</v>
      </c>
      <c r="O1100" s="21" t="n">
        <f aca="false">IF(R1100="","",ROUND(R1100*(1-Premissas!$B$4),4))</f>
        <v>3.5625</v>
      </c>
      <c r="P1100" s="22"/>
      <c r="Q1100" s="22"/>
      <c r="R1100" s="23" t="n">
        <v>3.75</v>
      </c>
      <c r="S1100" s="24" t="n">
        <v>2867</v>
      </c>
      <c r="T1100" s="24" t="n">
        <v>100</v>
      </c>
      <c r="U1100" s="25" t="n">
        <v>7589</v>
      </c>
      <c r="V1100" s="19" t="n">
        <f aca="false">IF(COUNT(N1100:Q1100)=0,"",MIN(N1100:Q1100))</f>
        <v>3.11</v>
      </c>
      <c r="W1100" s="16" t="str">
        <f aca="false">IF(V1100="","",INDEX($N$4:$Q$4,MATCH(V1100,N1100:Q1100,0)))</f>
        <v>DIMEC</v>
      </c>
      <c r="X1100" s="19" t="n">
        <f aca="false">IF(COUNT(N1100:Q1100)&lt;2,"",SMALL(N1100:Q1100,2))</f>
        <v>3.5625</v>
      </c>
      <c r="Y1100" s="26" t="n">
        <f aca="false">IF(OR(V1100="",M1100=0),"",V1100/M1100-1)</f>
        <v>0.0798611111111112</v>
      </c>
      <c r="Z1100" s="26" t="n">
        <f aca="false">IF(OR(V1100="",L1100=""),"",V1100/(L1100*E1100)-1)</f>
        <v>0.0798611111111112</v>
      </c>
      <c r="AA1100" s="16" t="str">
        <f aca="false">IF(V1100="","SEM OFERTA",IF(OR(Y1100&gt;Premissas!$B$11,Y1100&lt;Premissas!$B$12),"VERIFICAR - UNIDADE/EMBALAGEM",IF(Y1100&gt;Premissas!$B$6,"NÃO COMPRAR - REAJUSTE &gt;5%","COMPRAR")))</f>
        <v>NÃO COMPRAR - REAJUSTE &gt;5%</v>
      </c>
      <c r="AB1100" s="18" t="n">
        <f aca="false">IF(W1100="DIMEC",S1100,IF(W1100="MEDCENTRO",U1100,""))</f>
        <v>2867</v>
      </c>
      <c r="AC1100" s="18" t="n">
        <f aca="false">IF(AA1100&lt;&gt;"COMPRAR",0,IF(AB1100="",I1100,MIN(I1100,AB1100)))</f>
        <v>0</v>
      </c>
      <c r="AD1100" s="19" t="n">
        <f aca="false">IF(AC1100&gt;0,AC1100*V1100,0)</f>
        <v>0</v>
      </c>
      <c r="AE1100" s="19" t="n">
        <f aca="false">IF(AC1100&gt;0,(M1100-V1100)*AC1100,0)</f>
        <v>0</v>
      </c>
      <c r="AF1100" s="16" t="str">
        <f aca="false">IF(AA1100&lt;&gt;"COMPRAR","",IF(AB1100="",IF(X1100="","",IF(X1100-V1100&lt;0.01,"EMPATE TÉCNICO","")),IF(AB1100&lt;I1100,"ESTOQUE INSUFICIENTE",IF(X1100="","",IF(X1100-V1100&lt;0.01,"EMPATE TÉCNICO","")))))</f>
        <v/>
      </c>
      <c r="AG1100" s="16" t="s">
        <v>304</v>
      </c>
      <c r="AH1100" s="16" t="s">
        <v>3343</v>
      </c>
    </row>
    <row r="1101" customFormat="false" ht="15" hidden="false" customHeight="false" outlineLevel="0" collapsed="false">
      <c r="A1101" s="16" t="s">
        <v>3509</v>
      </c>
      <c r="B1101" s="17" t="s">
        <v>3510</v>
      </c>
      <c r="C1101" s="16" t="s">
        <v>3511</v>
      </c>
      <c r="D1101" s="16" t="s">
        <v>463</v>
      </c>
      <c r="E1101" s="18" t="n">
        <v>1</v>
      </c>
      <c r="F1101" s="16" t="s">
        <v>43</v>
      </c>
      <c r="G1101" s="18" t="n">
        <v>0</v>
      </c>
      <c r="H1101" s="16" t="n">
        <v>1.3</v>
      </c>
      <c r="I1101" s="18" t="n">
        <v>4</v>
      </c>
      <c r="J1101" s="19" t="n">
        <v>6.04</v>
      </c>
      <c r="K1101" s="19" t="n">
        <v>6.04</v>
      </c>
      <c r="L1101" s="19" t="n">
        <v>6.04</v>
      </c>
      <c r="M1101" s="19" t="n">
        <f aca="false">IF(J1101&gt;0,J1101,K1101)*E1101</f>
        <v>6.04</v>
      </c>
      <c r="N1101" s="20" t="n">
        <v>6.04</v>
      </c>
      <c r="O1101" s="21" t="n">
        <f aca="false">IF(R1101="","",ROUND(R1101*(1-Premissas!$B$4),4))</f>
        <v>6.27</v>
      </c>
      <c r="P1101" s="22"/>
      <c r="Q1101" s="22"/>
      <c r="R1101" s="23" t="n">
        <v>6.6</v>
      </c>
      <c r="S1101" s="24" t="n">
        <v>2297</v>
      </c>
      <c r="T1101" s="24" t="n">
        <v>100</v>
      </c>
      <c r="U1101" s="25" t="n">
        <v>960</v>
      </c>
      <c r="V1101" s="19" t="n">
        <f aca="false">IF(COUNT(N1101:Q1101)=0,"",MIN(N1101:Q1101))</f>
        <v>6.04</v>
      </c>
      <c r="W1101" s="16" t="str">
        <f aca="false">IF(V1101="","",INDEX($N$4:$Q$4,MATCH(V1101,N1101:Q1101,0)))</f>
        <v>DIMEC</v>
      </c>
      <c r="X1101" s="19" t="n">
        <f aca="false">IF(COUNT(N1101:Q1101)&lt;2,"",SMALL(N1101:Q1101,2))</f>
        <v>6.27</v>
      </c>
      <c r="Y1101" s="26" t="n">
        <f aca="false">IF(OR(V1101="",M1101=0),"",V1101/M1101-1)</f>
        <v>0</v>
      </c>
      <c r="Z1101" s="26" t="n">
        <f aca="false">IF(OR(V1101="",L1101=""),"",V1101/(L1101*E1101)-1)</f>
        <v>0</v>
      </c>
      <c r="AA1101" s="16" t="str">
        <f aca="false">IF(V1101="","SEM OFERTA",IF(OR(Y1101&gt;Premissas!$B$11,Y1101&lt;Premissas!$B$12),"VERIFICAR - UNIDADE/EMBALAGEM",IF(Y1101&gt;Premissas!$B$6,"NÃO COMPRAR - REAJUSTE &gt;5%","COMPRAR")))</f>
        <v>COMPRAR</v>
      </c>
      <c r="AB1101" s="18" t="n">
        <f aca="false">IF(W1101="DIMEC",S1101,IF(W1101="MEDCENTRO",U1101,""))</f>
        <v>2297</v>
      </c>
      <c r="AC1101" s="18" t="n">
        <f aca="false">IF(AA1101&lt;&gt;"COMPRAR",0,IF(AB1101="",I1101,MIN(I1101,AB1101)))</f>
        <v>4</v>
      </c>
      <c r="AD1101" s="19" t="n">
        <f aca="false">IF(AC1101&gt;0,AC1101*V1101,0)</f>
        <v>24.16</v>
      </c>
      <c r="AE1101" s="19" t="n">
        <f aca="false">IF(AC1101&gt;0,(M1101-V1101)*AC1101,0)</f>
        <v>0</v>
      </c>
      <c r="AF1101" s="16" t="str">
        <f aca="false">IF(AA1101&lt;&gt;"COMPRAR","",IF(AB1101="",IF(X1101="","",IF(X1101-V1101&lt;0.01,"EMPATE TÉCNICO","")),IF(AB1101&lt;I1101,"ESTOQUE INSUFICIENTE",IF(X1101="","",IF(X1101-V1101&lt;0.01,"EMPATE TÉCNICO","")))))</f>
        <v/>
      </c>
      <c r="AG1101" s="16" t="s">
        <v>304</v>
      </c>
      <c r="AH1101" s="16" t="s">
        <v>3343</v>
      </c>
    </row>
    <row r="1102" customFormat="false" ht="15" hidden="false" customHeight="false" outlineLevel="0" collapsed="false">
      <c r="A1102" s="16" t="s">
        <v>3512</v>
      </c>
      <c r="B1102" s="17" t="s">
        <v>3513</v>
      </c>
      <c r="C1102" s="16" t="s">
        <v>3514</v>
      </c>
      <c r="D1102" s="16" t="s">
        <v>3515</v>
      </c>
      <c r="E1102" s="18" t="n">
        <v>1</v>
      </c>
      <c r="F1102" s="16" t="s">
        <v>43</v>
      </c>
      <c r="G1102" s="18" t="n">
        <v>3</v>
      </c>
      <c r="H1102" s="16" t="n">
        <v>1.3</v>
      </c>
      <c r="I1102" s="18" t="n">
        <v>1</v>
      </c>
      <c r="J1102" s="19" t="n">
        <v>10.9</v>
      </c>
      <c r="K1102" s="19" t="n">
        <v>10.9</v>
      </c>
      <c r="L1102" s="19" t="n">
        <v>10.9</v>
      </c>
      <c r="M1102" s="19" t="n">
        <f aca="false">IF(J1102&gt;0,J1102,K1102)*E1102</f>
        <v>10.9</v>
      </c>
      <c r="N1102" s="20"/>
      <c r="O1102" s="21" t="str">
        <f aca="false">IF(R1102="","",ROUND(R1102*(1-Premissas!$B$4),4))</f>
        <v/>
      </c>
      <c r="P1102" s="22"/>
      <c r="Q1102" s="22"/>
      <c r="R1102" s="23"/>
      <c r="S1102" s="24"/>
      <c r="T1102" s="24"/>
      <c r="U1102" s="25"/>
      <c r="V1102" s="19" t="str">
        <f aca="false">IF(COUNT(N1102:Q1102)=0,"",MIN(N1102:Q1102))</f>
        <v/>
      </c>
      <c r="W1102" s="16" t="str">
        <f aca="false">IF(V1102="","",INDEX($N$4:$Q$4,MATCH(V1102,N1102:Q1102,0)))</f>
        <v/>
      </c>
      <c r="X1102" s="19" t="str">
        <f aca="false">IF(COUNT(N1102:Q1102)&lt;2,"",SMALL(N1102:Q1102,2))</f>
        <v/>
      </c>
      <c r="Y1102" s="26" t="str">
        <f aca="false">IF(OR(V1102="",M1102=0),"",V1102/M1102-1)</f>
        <v/>
      </c>
      <c r="Z1102" s="26" t="str">
        <f aca="false">IF(OR(V1102="",L1102=""),"",V1102/(L1102*E1102)-1)</f>
        <v/>
      </c>
      <c r="AA1102" s="16" t="str">
        <f aca="false">IF(V1102="","SEM OFERTA",IF(OR(Y1102&gt;Premissas!$B$11,Y1102&lt;Premissas!$B$12),"VERIFICAR - UNIDADE/EMBALAGEM",IF(Y1102&gt;Premissas!$B$6,"NÃO COMPRAR - REAJUSTE &gt;5%","COMPRAR")))</f>
        <v>SEM OFERTA</v>
      </c>
      <c r="AB1102" s="18" t="str">
        <f aca="false">IF(W1102="DIMEC",S1102,IF(W1102="MEDCENTRO",U1102,""))</f>
        <v/>
      </c>
      <c r="AC1102" s="18" t="n">
        <f aca="false">IF(AA1102&lt;&gt;"COMPRAR",0,IF(AB1102="",I1102,MIN(I1102,AB1102)))</f>
        <v>0</v>
      </c>
      <c r="AD1102" s="19" t="n">
        <f aca="false">IF(AC1102&gt;0,AC1102*V1102,0)</f>
        <v>0</v>
      </c>
      <c r="AE1102" s="19" t="n">
        <f aca="false">IF(AC1102&gt;0,(M1102-V1102)*AC1102,0)</f>
        <v>0</v>
      </c>
      <c r="AF1102" s="16" t="str">
        <f aca="false">IF(AA1102&lt;&gt;"COMPRAR","",IF(AB1102="",IF(X1102="","",IF(X1102-V1102&lt;0.01,"EMPATE TÉCNICO","")),IF(AB1102&lt;I1102,"ESTOQUE INSUFICIENTE",IF(X1102="","",IF(X1102-V1102&lt;0.01,"EMPATE TÉCNICO","")))))</f>
        <v/>
      </c>
      <c r="AG1102" s="16" t="s">
        <v>360</v>
      </c>
      <c r="AH1102" s="16" t="s">
        <v>88</v>
      </c>
    </row>
    <row r="1103" customFormat="false" ht="15" hidden="false" customHeight="false" outlineLevel="0" collapsed="false">
      <c r="A1103" s="16" t="s">
        <v>3516</v>
      </c>
      <c r="B1103" s="17" t="s">
        <v>3517</v>
      </c>
      <c r="C1103" s="16" t="s">
        <v>3518</v>
      </c>
      <c r="D1103" s="16" t="s">
        <v>3515</v>
      </c>
      <c r="E1103" s="18" t="n">
        <v>1</v>
      </c>
      <c r="F1103" s="16" t="s">
        <v>42</v>
      </c>
      <c r="G1103" s="18" t="n">
        <v>8</v>
      </c>
      <c r="H1103" s="16" t="n">
        <v>4</v>
      </c>
      <c r="I1103" s="18" t="n">
        <v>3</v>
      </c>
      <c r="J1103" s="19" t="n">
        <v>8.59</v>
      </c>
      <c r="K1103" s="19" t="n">
        <v>8.59</v>
      </c>
      <c r="L1103" s="19" t="n">
        <v>8.59</v>
      </c>
      <c r="M1103" s="19" t="n">
        <f aca="false">IF(J1103&gt;0,J1103,K1103)*E1103</f>
        <v>8.59</v>
      </c>
      <c r="N1103" s="20"/>
      <c r="O1103" s="21" t="str">
        <f aca="false">IF(R1103="","",ROUND(R1103*(1-Premissas!$B$4),4))</f>
        <v/>
      </c>
      <c r="P1103" s="22"/>
      <c r="Q1103" s="22"/>
      <c r="R1103" s="23"/>
      <c r="S1103" s="24"/>
      <c r="T1103" s="24"/>
      <c r="U1103" s="25"/>
      <c r="V1103" s="19" t="str">
        <f aca="false">IF(COUNT(N1103:Q1103)=0,"",MIN(N1103:Q1103))</f>
        <v/>
      </c>
      <c r="W1103" s="16" t="str">
        <f aca="false">IF(V1103="","",INDEX($N$4:$Q$4,MATCH(V1103,N1103:Q1103,0)))</f>
        <v/>
      </c>
      <c r="X1103" s="19" t="str">
        <f aca="false">IF(COUNT(N1103:Q1103)&lt;2,"",SMALL(N1103:Q1103,2))</f>
        <v/>
      </c>
      <c r="Y1103" s="26" t="str">
        <f aca="false">IF(OR(V1103="",M1103=0),"",V1103/M1103-1)</f>
        <v/>
      </c>
      <c r="Z1103" s="26" t="str">
        <f aca="false">IF(OR(V1103="",L1103=""),"",V1103/(L1103*E1103)-1)</f>
        <v/>
      </c>
      <c r="AA1103" s="16" t="str">
        <f aca="false">IF(V1103="","SEM OFERTA",IF(OR(Y1103&gt;Premissas!$B$11,Y1103&lt;Premissas!$B$12),"VERIFICAR - UNIDADE/EMBALAGEM",IF(Y1103&gt;Premissas!$B$6,"NÃO COMPRAR - REAJUSTE &gt;5%","COMPRAR")))</f>
        <v>SEM OFERTA</v>
      </c>
      <c r="AB1103" s="18" t="str">
        <f aca="false">IF(W1103="DIMEC",S1103,IF(W1103="MEDCENTRO",U1103,""))</f>
        <v/>
      </c>
      <c r="AC1103" s="18" t="n">
        <f aca="false">IF(AA1103&lt;&gt;"COMPRAR",0,IF(AB1103="",I1103,MIN(I1103,AB1103)))</f>
        <v>0</v>
      </c>
      <c r="AD1103" s="19" t="n">
        <f aca="false">IF(AC1103&gt;0,AC1103*V1103,0)</f>
        <v>0</v>
      </c>
      <c r="AE1103" s="19" t="n">
        <f aca="false">IF(AC1103&gt;0,(M1103-V1103)*AC1103,0)</f>
        <v>0</v>
      </c>
      <c r="AF1103" s="16" t="str">
        <f aca="false">IF(AA1103&lt;&gt;"COMPRAR","",IF(AB1103="",IF(X1103="","",IF(X1103-V1103&lt;0.01,"EMPATE TÉCNICO","")),IF(AB1103&lt;I1103,"ESTOQUE INSUFICIENTE",IF(X1103="","",IF(X1103-V1103&lt;0.01,"EMPATE TÉCNICO","")))))</f>
        <v/>
      </c>
      <c r="AG1103" s="16" t="s">
        <v>360</v>
      </c>
      <c r="AH1103" s="16" t="s">
        <v>88</v>
      </c>
    </row>
    <row r="1104" customFormat="false" ht="15" hidden="false" customHeight="false" outlineLevel="0" collapsed="false">
      <c r="A1104" s="16" t="s">
        <v>3519</v>
      </c>
      <c r="B1104" s="17" t="s">
        <v>3520</v>
      </c>
      <c r="C1104" s="16" t="s">
        <v>3521</v>
      </c>
      <c r="D1104" s="16" t="s">
        <v>3515</v>
      </c>
      <c r="E1104" s="18" t="n">
        <v>1</v>
      </c>
      <c r="F1104" s="16" t="s">
        <v>43</v>
      </c>
      <c r="G1104" s="18" t="n">
        <v>8</v>
      </c>
      <c r="H1104" s="16" t="n">
        <v>6.4</v>
      </c>
      <c r="I1104" s="18" t="n">
        <v>9</v>
      </c>
      <c r="J1104" s="19" t="n">
        <v>2.79</v>
      </c>
      <c r="K1104" s="19" t="n">
        <v>2.79</v>
      </c>
      <c r="L1104" s="19" t="n">
        <v>2.79</v>
      </c>
      <c r="M1104" s="19" t="n">
        <f aca="false">IF(J1104&gt;0,J1104,K1104)*E1104</f>
        <v>2.79</v>
      </c>
      <c r="N1104" s="20"/>
      <c r="O1104" s="21" t="str">
        <f aca="false">IF(R1104="","",ROUND(R1104*(1-Premissas!$B$4),4))</f>
        <v/>
      </c>
      <c r="P1104" s="22"/>
      <c r="Q1104" s="22"/>
      <c r="R1104" s="23"/>
      <c r="S1104" s="24"/>
      <c r="T1104" s="24"/>
      <c r="U1104" s="25"/>
      <c r="V1104" s="19" t="str">
        <f aca="false">IF(COUNT(N1104:Q1104)=0,"",MIN(N1104:Q1104))</f>
        <v/>
      </c>
      <c r="W1104" s="16" t="str">
        <f aca="false">IF(V1104="","",INDEX($N$4:$Q$4,MATCH(V1104,N1104:Q1104,0)))</f>
        <v/>
      </c>
      <c r="X1104" s="19" t="str">
        <f aca="false">IF(COUNT(N1104:Q1104)&lt;2,"",SMALL(N1104:Q1104,2))</f>
        <v/>
      </c>
      <c r="Y1104" s="26" t="str">
        <f aca="false">IF(OR(V1104="",M1104=0),"",V1104/M1104-1)</f>
        <v/>
      </c>
      <c r="Z1104" s="26" t="str">
        <f aca="false">IF(OR(V1104="",L1104=""),"",V1104/(L1104*E1104)-1)</f>
        <v/>
      </c>
      <c r="AA1104" s="16" t="str">
        <f aca="false">IF(V1104="","SEM OFERTA",IF(OR(Y1104&gt;Premissas!$B$11,Y1104&lt;Premissas!$B$12),"VERIFICAR - UNIDADE/EMBALAGEM",IF(Y1104&gt;Premissas!$B$6,"NÃO COMPRAR - REAJUSTE &gt;5%","COMPRAR")))</f>
        <v>SEM OFERTA</v>
      </c>
      <c r="AB1104" s="18" t="str">
        <f aca="false">IF(W1104="DIMEC",S1104,IF(W1104="MEDCENTRO",U1104,""))</f>
        <v/>
      </c>
      <c r="AC1104" s="18" t="n">
        <f aca="false">IF(AA1104&lt;&gt;"COMPRAR",0,IF(AB1104="",I1104,MIN(I1104,AB1104)))</f>
        <v>0</v>
      </c>
      <c r="AD1104" s="19" t="n">
        <f aca="false">IF(AC1104&gt;0,AC1104*V1104,0)</f>
        <v>0</v>
      </c>
      <c r="AE1104" s="19" t="n">
        <f aca="false">IF(AC1104&gt;0,(M1104-V1104)*AC1104,0)</f>
        <v>0</v>
      </c>
      <c r="AF1104" s="16" t="str">
        <f aca="false">IF(AA1104&lt;&gt;"COMPRAR","",IF(AB1104="",IF(X1104="","",IF(X1104-V1104&lt;0.01,"EMPATE TÉCNICO","")),IF(AB1104&lt;I1104,"ESTOQUE INSUFICIENTE",IF(X1104="","",IF(X1104-V1104&lt;0.01,"EMPATE TÉCNICO","")))))</f>
        <v/>
      </c>
      <c r="AG1104" s="16" t="s">
        <v>1771</v>
      </c>
      <c r="AH1104" s="16" t="s">
        <v>88</v>
      </c>
    </row>
    <row r="1105" customFormat="false" ht="15" hidden="false" customHeight="false" outlineLevel="0" collapsed="false">
      <c r="A1105" s="16" t="s">
        <v>3522</v>
      </c>
      <c r="B1105" s="17" t="s">
        <v>3523</v>
      </c>
      <c r="C1105" s="16" t="s">
        <v>3524</v>
      </c>
      <c r="D1105" s="16" t="s">
        <v>3515</v>
      </c>
      <c r="E1105" s="18" t="n">
        <v>1</v>
      </c>
      <c r="F1105" s="16" t="s">
        <v>43</v>
      </c>
      <c r="G1105" s="18" t="n">
        <v>3</v>
      </c>
      <c r="H1105" s="16" t="n">
        <v>1.2</v>
      </c>
      <c r="I1105" s="18" t="n">
        <v>1</v>
      </c>
      <c r="J1105" s="19" t="n">
        <v>17.46</v>
      </c>
      <c r="K1105" s="19" t="n">
        <v>17.46</v>
      </c>
      <c r="L1105" s="19" t="n">
        <v>17.46</v>
      </c>
      <c r="M1105" s="19" t="n">
        <f aca="false">IF(J1105&gt;0,J1105,K1105)*E1105</f>
        <v>17.46</v>
      </c>
      <c r="N1105" s="20"/>
      <c r="O1105" s="21" t="str">
        <f aca="false">IF(R1105="","",ROUND(R1105*(1-Premissas!$B$4),4))</f>
        <v/>
      </c>
      <c r="P1105" s="22"/>
      <c r="Q1105" s="22"/>
      <c r="R1105" s="23"/>
      <c r="S1105" s="24"/>
      <c r="T1105" s="24"/>
      <c r="U1105" s="25"/>
      <c r="V1105" s="19" t="str">
        <f aca="false">IF(COUNT(N1105:Q1105)=0,"",MIN(N1105:Q1105))</f>
        <v/>
      </c>
      <c r="W1105" s="16" t="str">
        <f aca="false">IF(V1105="","",INDEX($N$4:$Q$4,MATCH(V1105,N1105:Q1105,0)))</f>
        <v/>
      </c>
      <c r="X1105" s="19" t="str">
        <f aca="false">IF(COUNT(N1105:Q1105)&lt;2,"",SMALL(N1105:Q1105,2))</f>
        <v/>
      </c>
      <c r="Y1105" s="26" t="str">
        <f aca="false">IF(OR(V1105="",M1105=0),"",V1105/M1105-1)</f>
        <v/>
      </c>
      <c r="Z1105" s="26" t="str">
        <f aca="false">IF(OR(V1105="",L1105=""),"",V1105/(L1105*E1105)-1)</f>
        <v/>
      </c>
      <c r="AA1105" s="16" t="str">
        <f aca="false">IF(V1105="","SEM OFERTA",IF(OR(Y1105&gt;Premissas!$B$11,Y1105&lt;Premissas!$B$12),"VERIFICAR - UNIDADE/EMBALAGEM",IF(Y1105&gt;Premissas!$B$6,"NÃO COMPRAR - REAJUSTE &gt;5%","COMPRAR")))</f>
        <v>SEM OFERTA</v>
      </c>
      <c r="AB1105" s="18" t="str">
        <f aca="false">IF(W1105="DIMEC",S1105,IF(W1105="MEDCENTRO",U1105,""))</f>
        <v/>
      </c>
      <c r="AC1105" s="18" t="n">
        <f aca="false">IF(AA1105&lt;&gt;"COMPRAR",0,IF(AB1105="",I1105,MIN(I1105,AB1105)))</f>
        <v>0</v>
      </c>
      <c r="AD1105" s="19" t="n">
        <f aca="false">IF(AC1105&gt;0,AC1105*V1105,0)</f>
        <v>0</v>
      </c>
      <c r="AE1105" s="19" t="n">
        <f aca="false">IF(AC1105&gt;0,(M1105-V1105)*AC1105,0)</f>
        <v>0</v>
      </c>
      <c r="AF1105" s="16" t="str">
        <f aca="false">IF(AA1105&lt;&gt;"COMPRAR","",IF(AB1105="",IF(X1105="","",IF(X1105-V1105&lt;0.01,"EMPATE TÉCNICO","")),IF(AB1105&lt;I1105,"ESTOQUE INSUFICIENTE",IF(X1105="","",IF(X1105-V1105&lt;0.01,"EMPATE TÉCNICO","")))))</f>
        <v/>
      </c>
      <c r="AG1105" s="16" t="s">
        <v>360</v>
      </c>
      <c r="AH1105" s="16" t="s">
        <v>88</v>
      </c>
    </row>
    <row r="1106" customFormat="false" ht="15" hidden="false" customHeight="false" outlineLevel="0" collapsed="false">
      <c r="A1106" s="16" t="s">
        <v>3525</v>
      </c>
      <c r="B1106" s="17" t="s">
        <v>3526</v>
      </c>
      <c r="C1106" s="16" t="s">
        <v>3527</v>
      </c>
      <c r="D1106" s="16" t="s">
        <v>3515</v>
      </c>
      <c r="E1106" s="18" t="n">
        <v>1</v>
      </c>
      <c r="F1106" s="16" t="s">
        <v>41</v>
      </c>
      <c r="G1106" s="18" t="n">
        <v>7</v>
      </c>
      <c r="H1106" s="16" t="n">
        <v>9.6</v>
      </c>
      <c r="I1106" s="18" t="n">
        <v>18</v>
      </c>
      <c r="J1106" s="19" t="n">
        <v>13.56</v>
      </c>
      <c r="K1106" s="19" t="n">
        <v>13.56</v>
      </c>
      <c r="L1106" s="19" t="n">
        <v>13.56</v>
      </c>
      <c r="M1106" s="19" t="n">
        <f aca="false">IF(J1106&gt;0,J1106,K1106)*E1106</f>
        <v>13.56</v>
      </c>
      <c r="N1106" s="20"/>
      <c r="O1106" s="21" t="str">
        <f aca="false">IF(R1106="","",ROUND(R1106*(1-Premissas!$B$4),4))</f>
        <v/>
      </c>
      <c r="P1106" s="22"/>
      <c r="Q1106" s="22"/>
      <c r="R1106" s="23"/>
      <c r="S1106" s="24"/>
      <c r="T1106" s="24"/>
      <c r="U1106" s="25"/>
      <c r="V1106" s="19" t="str">
        <f aca="false">IF(COUNT(N1106:Q1106)=0,"",MIN(N1106:Q1106))</f>
        <v/>
      </c>
      <c r="W1106" s="16" t="str">
        <f aca="false">IF(V1106="","",INDEX($N$4:$Q$4,MATCH(V1106,N1106:Q1106,0)))</f>
        <v/>
      </c>
      <c r="X1106" s="19" t="str">
        <f aca="false">IF(COUNT(N1106:Q1106)&lt;2,"",SMALL(N1106:Q1106,2))</f>
        <v/>
      </c>
      <c r="Y1106" s="26" t="str">
        <f aca="false">IF(OR(V1106="",M1106=0),"",V1106/M1106-1)</f>
        <v/>
      </c>
      <c r="Z1106" s="26" t="str">
        <f aca="false">IF(OR(V1106="",L1106=""),"",V1106/(L1106*E1106)-1)</f>
        <v/>
      </c>
      <c r="AA1106" s="16" t="str">
        <f aca="false">IF(V1106="","SEM OFERTA",IF(OR(Y1106&gt;Premissas!$B$11,Y1106&lt;Premissas!$B$12),"VERIFICAR - UNIDADE/EMBALAGEM",IF(Y1106&gt;Premissas!$B$6,"NÃO COMPRAR - REAJUSTE &gt;5%","COMPRAR")))</f>
        <v>SEM OFERTA</v>
      </c>
      <c r="AB1106" s="18" t="str">
        <f aca="false">IF(W1106="DIMEC",S1106,IF(W1106="MEDCENTRO",U1106,""))</f>
        <v/>
      </c>
      <c r="AC1106" s="18" t="n">
        <f aca="false">IF(AA1106&lt;&gt;"COMPRAR",0,IF(AB1106="",I1106,MIN(I1106,AB1106)))</f>
        <v>0</v>
      </c>
      <c r="AD1106" s="19" t="n">
        <f aca="false">IF(AC1106&gt;0,AC1106*V1106,0)</f>
        <v>0</v>
      </c>
      <c r="AE1106" s="19" t="n">
        <f aca="false">IF(AC1106&gt;0,(M1106-V1106)*AC1106,0)</f>
        <v>0</v>
      </c>
      <c r="AF1106" s="16" t="str">
        <f aca="false">IF(AA1106&lt;&gt;"COMPRAR","",IF(AB1106="",IF(X1106="","",IF(X1106-V1106&lt;0.01,"EMPATE TÉCNICO","")),IF(AB1106&lt;I1106,"ESTOQUE INSUFICIENTE",IF(X1106="","",IF(X1106-V1106&lt;0.01,"EMPATE TÉCNICO","")))))</f>
        <v/>
      </c>
      <c r="AG1106" s="16" t="s">
        <v>360</v>
      </c>
      <c r="AH1106" s="16" t="s">
        <v>88</v>
      </c>
    </row>
    <row r="1107" customFormat="false" ht="15" hidden="false" customHeight="false" outlineLevel="0" collapsed="false">
      <c r="A1107" s="16" t="s">
        <v>3528</v>
      </c>
      <c r="B1107" s="17" t="s">
        <v>3529</v>
      </c>
      <c r="C1107" s="16" t="s">
        <v>3530</v>
      </c>
      <c r="D1107" s="16" t="s">
        <v>3515</v>
      </c>
      <c r="E1107" s="18" t="n">
        <v>1</v>
      </c>
      <c r="F1107" s="16" t="s">
        <v>42</v>
      </c>
      <c r="G1107" s="18" t="n">
        <v>13</v>
      </c>
      <c r="H1107" s="16" t="n">
        <v>5.5</v>
      </c>
      <c r="I1107" s="18" t="n">
        <v>2</v>
      </c>
      <c r="J1107" s="19" t="n">
        <v>10.19</v>
      </c>
      <c r="K1107" s="19" t="n">
        <v>10.19</v>
      </c>
      <c r="L1107" s="19" t="n">
        <v>10.19</v>
      </c>
      <c r="M1107" s="19" t="n">
        <f aca="false">IF(J1107&gt;0,J1107,K1107)*E1107</f>
        <v>10.19</v>
      </c>
      <c r="N1107" s="20"/>
      <c r="O1107" s="21" t="str">
        <f aca="false">IF(R1107="","",ROUND(R1107*(1-Premissas!$B$4),4))</f>
        <v/>
      </c>
      <c r="P1107" s="22"/>
      <c r="Q1107" s="22"/>
      <c r="R1107" s="23"/>
      <c r="S1107" s="24"/>
      <c r="T1107" s="24"/>
      <c r="U1107" s="25"/>
      <c r="V1107" s="19" t="str">
        <f aca="false">IF(COUNT(N1107:Q1107)=0,"",MIN(N1107:Q1107))</f>
        <v/>
      </c>
      <c r="W1107" s="16" t="str">
        <f aca="false">IF(V1107="","",INDEX($N$4:$Q$4,MATCH(V1107,N1107:Q1107,0)))</f>
        <v/>
      </c>
      <c r="X1107" s="19" t="str">
        <f aca="false">IF(COUNT(N1107:Q1107)&lt;2,"",SMALL(N1107:Q1107,2))</f>
        <v/>
      </c>
      <c r="Y1107" s="26" t="str">
        <f aca="false">IF(OR(V1107="",M1107=0),"",V1107/M1107-1)</f>
        <v/>
      </c>
      <c r="Z1107" s="26" t="str">
        <f aca="false">IF(OR(V1107="",L1107=""),"",V1107/(L1107*E1107)-1)</f>
        <v/>
      </c>
      <c r="AA1107" s="16" t="str">
        <f aca="false">IF(V1107="","SEM OFERTA",IF(OR(Y1107&gt;Premissas!$B$11,Y1107&lt;Premissas!$B$12),"VERIFICAR - UNIDADE/EMBALAGEM",IF(Y1107&gt;Premissas!$B$6,"NÃO COMPRAR - REAJUSTE &gt;5%","COMPRAR")))</f>
        <v>SEM OFERTA</v>
      </c>
      <c r="AB1107" s="18" t="str">
        <f aca="false">IF(W1107="DIMEC",S1107,IF(W1107="MEDCENTRO",U1107,""))</f>
        <v/>
      </c>
      <c r="AC1107" s="18" t="n">
        <f aca="false">IF(AA1107&lt;&gt;"COMPRAR",0,IF(AB1107="",I1107,MIN(I1107,AB1107)))</f>
        <v>0</v>
      </c>
      <c r="AD1107" s="19" t="n">
        <f aca="false">IF(AC1107&gt;0,AC1107*V1107,0)</f>
        <v>0</v>
      </c>
      <c r="AE1107" s="19" t="n">
        <f aca="false">IF(AC1107&gt;0,(M1107-V1107)*AC1107,0)</f>
        <v>0</v>
      </c>
      <c r="AF1107" s="16" t="str">
        <f aca="false">IF(AA1107&lt;&gt;"COMPRAR","",IF(AB1107="",IF(X1107="","",IF(X1107-V1107&lt;0.01,"EMPATE TÉCNICO","")),IF(AB1107&lt;I1107,"ESTOQUE INSUFICIENTE",IF(X1107="","",IF(X1107-V1107&lt;0.01,"EMPATE TÉCNICO","")))))</f>
        <v/>
      </c>
      <c r="AG1107" s="16" t="s">
        <v>360</v>
      </c>
      <c r="AH1107" s="16" t="s">
        <v>88</v>
      </c>
    </row>
    <row r="1108" customFormat="false" ht="15" hidden="false" customHeight="false" outlineLevel="0" collapsed="false">
      <c r="A1108" s="16" t="s">
        <v>3531</v>
      </c>
      <c r="B1108" s="17" t="s">
        <v>3532</v>
      </c>
      <c r="C1108" s="16" t="s">
        <v>3533</v>
      </c>
      <c r="D1108" s="16" t="s">
        <v>3515</v>
      </c>
      <c r="E1108" s="18" t="n">
        <v>1</v>
      </c>
      <c r="F1108" s="16" t="s">
        <v>41</v>
      </c>
      <c r="G1108" s="18" t="n">
        <v>21</v>
      </c>
      <c r="H1108" s="16" t="n">
        <v>11.8</v>
      </c>
      <c r="I1108" s="18" t="n">
        <v>10</v>
      </c>
      <c r="J1108" s="19" t="n">
        <v>8.66</v>
      </c>
      <c r="K1108" s="19" t="n">
        <v>8.66</v>
      </c>
      <c r="L1108" s="19" t="n">
        <v>8.66</v>
      </c>
      <c r="M1108" s="19" t="n">
        <f aca="false">IF(J1108&gt;0,J1108,K1108)*E1108</f>
        <v>8.66</v>
      </c>
      <c r="N1108" s="20"/>
      <c r="O1108" s="21" t="str">
        <f aca="false">IF(R1108="","",ROUND(R1108*(1-Premissas!$B$4),4))</f>
        <v/>
      </c>
      <c r="P1108" s="22"/>
      <c r="Q1108" s="22"/>
      <c r="R1108" s="23"/>
      <c r="S1108" s="24"/>
      <c r="T1108" s="24"/>
      <c r="U1108" s="25"/>
      <c r="V1108" s="19" t="str">
        <f aca="false">IF(COUNT(N1108:Q1108)=0,"",MIN(N1108:Q1108))</f>
        <v/>
      </c>
      <c r="W1108" s="16" t="str">
        <f aca="false">IF(V1108="","",INDEX($N$4:$Q$4,MATCH(V1108,N1108:Q1108,0)))</f>
        <v/>
      </c>
      <c r="X1108" s="19" t="str">
        <f aca="false">IF(COUNT(N1108:Q1108)&lt;2,"",SMALL(N1108:Q1108,2))</f>
        <v/>
      </c>
      <c r="Y1108" s="26" t="str">
        <f aca="false">IF(OR(V1108="",M1108=0),"",V1108/M1108-1)</f>
        <v/>
      </c>
      <c r="Z1108" s="26" t="str">
        <f aca="false">IF(OR(V1108="",L1108=""),"",V1108/(L1108*E1108)-1)</f>
        <v/>
      </c>
      <c r="AA1108" s="16" t="str">
        <f aca="false">IF(V1108="","SEM OFERTA",IF(OR(Y1108&gt;Premissas!$B$11,Y1108&lt;Premissas!$B$12),"VERIFICAR - UNIDADE/EMBALAGEM",IF(Y1108&gt;Premissas!$B$6,"NÃO COMPRAR - REAJUSTE &gt;5%","COMPRAR")))</f>
        <v>SEM OFERTA</v>
      </c>
      <c r="AB1108" s="18" t="str">
        <f aca="false">IF(W1108="DIMEC",S1108,IF(W1108="MEDCENTRO",U1108,""))</f>
        <v/>
      </c>
      <c r="AC1108" s="18" t="n">
        <f aca="false">IF(AA1108&lt;&gt;"COMPRAR",0,IF(AB1108="",I1108,MIN(I1108,AB1108)))</f>
        <v>0</v>
      </c>
      <c r="AD1108" s="19" t="n">
        <f aca="false">IF(AC1108&gt;0,AC1108*V1108,0)</f>
        <v>0</v>
      </c>
      <c r="AE1108" s="19" t="n">
        <f aca="false">IF(AC1108&gt;0,(M1108-V1108)*AC1108,0)</f>
        <v>0</v>
      </c>
      <c r="AF1108" s="16" t="str">
        <f aca="false">IF(AA1108&lt;&gt;"COMPRAR","",IF(AB1108="",IF(X1108="","",IF(X1108-V1108&lt;0.01,"EMPATE TÉCNICO","")),IF(AB1108&lt;I1108,"ESTOQUE INSUFICIENTE",IF(X1108="","",IF(X1108-V1108&lt;0.01,"EMPATE TÉCNICO","")))))</f>
        <v/>
      </c>
      <c r="AG1108" s="16" t="s">
        <v>360</v>
      </c>
      <c r="AH1108" s="16" t="s">
        <v>88</v>
      </c>
    </row>
    <row r="1109" customFormat="false" ht="15" hidden="false" customHeight="false" outlineLevel="0" collapsed="false">
      <c r="A1109" s="16" t="s">
        <v>3534</v>
      </c>
      <c r="B1109" s="17" t="s">
        <v>3535</v>
      </c>
      <c r="C1109" s="16" t="s">
        <v>3536</v>
      </c>
      <c r="D1109" s="16" t="s">
        <v>3515</v>
      </c>
      <c r="E1109" s="18" t="n">
        <v>1</v>
      </c>
      <c r="F1109" s="16" t="s">
        <v>41</v>
      </c>
      <c r="G1109" s="18" t="n">
        <v>9</v>
      </c>
      <c r="H1109" s="16" t="n">
        <v>6.4</v>
      </c>
      <c r="I1109" s="18" t="n">
        <v>8</v>
      </c>
      <c r="J1109" s="19" t="n">
        <v>13.38</v>
      </c>
      <c r="K1109" s="19" t="n">
        <v>13.38</v>
      </c>
      <c r="L1109" s="19" t="n">
        <v>13.38</v>
      </c>
      <c r="M1109" s="19" t="n">
        <f aca="false">IF(J1109&gt;0,J1109,K1109)*E1109</f>
        <v>13.38</v>
      </c>
      <c r="N1109" s="20"/>
      <c r="O1109" s="21" t="str">
        <f aca="false">IF(R1109="","",ROUND(R1109*(1-Premissas!$B$4),4))</f>
        <v/>
      </c>
      <c r="P1109" s="22"/>
      <c r="Q1109" s="22"/>
      <c r="R1109" s="23"/>
      <c r="S1109" s="24"/>
      <c r="T1109" s="24"/>
      <c r="U1109" s="25"/>
      <c r="V1109" s="19" t="str">
        <f aca="false">IF(COUNT(N1109:Q1109)=0,"",MIN(N1109:Q1109))</f>
        <v/>
      </c>
      <c r="W1109" s="16" t="str">
        <f aca="false">IF(V1109="","",INDEX($N$4:$Q$4,MATCH(V1109,N1109:Q1109,0)))</f>
        <v/>
      </c>
      <c r="X1109" s="19" t="str">
        <f aca="false">IF(COUNT(N1109:Q1109)&lt;2,"",SMALL(N1109:Q1109,2))</f>
        <v/>
      </c>
      <c r="Y1109" s="26" t="str">
        <f aca="false">IF(OR(V1109="",M1109=0),"",V1109/M1109-1)</f>
        <v/>
      </c>
      <c r="Z1109" s="26" t="str">
        <f aca="false">IF(OR(V1109="",L1109=""),"",V1109/(L1109*E1109)-1)</f>
        <v/>
      </c>
      <c r="AA1109" s="16" t="str">
        <f aca="false">IF(V1109="","SEM OFERTA",IF(OR(Y1109&gt;Premissas!$B$11,Y1109&lt;Premissas!$B$12),"VERIFICAR - UNIDADE/EMBALAGEM",IF(Y1109&gt;Premissas!$B$6,"NÃO COMPRAR - REAJUSTE &gt;5%","COMPRAR")))</f>
        <v>SEM OFERTA</v>
      </c>
      <c r="AB1109" s="18" t="str">
        <f aca="false">IF(W1109="DIMEC",S1109,IF(W1109="MEDCENTRO",U1109,""))</f>
        <v/>
      </c>
      <c r="AC1109" s="18" t="n">
        <f aca="false">IF(AA1109&lt;&gt;"COMPRAR",0,IF(AB1109="",I1109,MIN(I1109,AB1109)))</f>
        <v>0</v>
      </c>
      <c r="AD1109" s="19" t="n">
        <f aca="false">IF(AC1109&gt;0,AC1109*V1109,0)</f>
        <v>0</v>
      </c>
      <c r="AE1109" s="19" t="n">
        <f aca="false">IF(AC1109&gt;0,(M1109-V1109)*AC1109,0)</f>
        <v>0</v>
      </c>
      <c r="AF1109" s="16" t="str">
        <f aca="false">IF(AA1109&lt;&gt;"COMPRAR","",IF(AB1109="",IF(X1109="","",IF(X1109-V1109&lt;0.01,"EMPATE TÉCNICO","")),IF(AB1109&lt;I1109,"ESTOQUE INSUFICIENTE",IF(X1109="","",IF(X1109-V1109&lt;0.01,"EMPATE TÉCNICO","")))))</f>
        <v/>
      </c>
      <c r="AG1109" s="16" t="s">
        <v>1771</v>
      </c>
      <c r="AH1109" s="16" t="s">
        <v>88</v>
      </c>
    </row>
    <row r="1110" customFormat="false" ht="15" hidden="false" customHeight="false" outlineLevel="0" collapsed="false">
      <c r="A1110" s="16" t="s">
        <v>3537</v>
      </c>
      <c r="B1110" s="17" t="s">
        <v>3538</v>
      </c>
      <c r="C1110" s="16" t="s">
        <v>3539</v>
      </c>
      <c r="D1110" s="16" t="s">
        <v>3540</v>
      </c>
      <c r="E1110" s="18" t="n">
        <v>1</v>
      </c>
      <c r="F1110" s="16" t="s">
        <v>43</v>
      </c>
      <c r="G1110" s="18" t="n">
        <v>2</v>
      </c>
      <c r="H1110" s="16" t="n">
        <v>2.1</v>
      </c>
      <c r="I1110" s="18" t="n">
        <v>4</v>
      </c>
      <c r="J1110" s="19" t="n">
        <v>18.15</v>
      </c>
      <c r="K1110" s="19" t="n">
        <v>18.15</v>
      </c>
      <c r="L1110" s="19" t="n">
        <v>18.15</v>
      </c>
      <c r="M1110" s="19" t="n">
        <f aca="false">IF(J1110&gt;0,J1110,K1110)*E1110</f>
        <v>18.15</v>
      </c>
      <c r="N1110" s="20"/>
      <c r="O1110" s="21" t="str">
        <f aca="false">IF(R1110="","",ROUND(R1110*(1-Premissas!$B$4),4))</f>
        <v/>
      </c>
      <c r="P1110" s="22"/>
      <c r="Q1110" s="22"/>
      <c r="R1110" s="23"/>
      <c r="S1110" s="24"/>
      <c r="T1110" s="24"/>
      <c r="U1110" s="25"/>
      <c r="V1110" s="19" t="str">
        <f aca="false">IF(COUNT(N1110:Q1110)=0,"",MIN(N1110:Q1110))</f>
        <v/>
      </c>
      <c r="W1110" s="16" t="str">
        <f aca="false">IF(V1110="","",INDEX($N$4:$Q$4,MATCH(V1110,N1110:Q1110,0)))</f>
        <v/>
      </c>
      <c r="X1110" s="19" t="str">
        <f aca="false">IF(COUNT(N1110:Q1110)&lt;2,"",SMALL(N1110:Q1110,2))</f>
        <v/>
      </c>
      <c r="Y1110" s="26" t="str">
        <f aca="false">IF(OR(V1110="",M1110=0),"",V1110/M1110-1)</f>
        <v/>
      </c>
      <c r="Z1110" s="26" t="str">
        <f aca="false">IF(OR(V1110="",L1110=""),"",V1110/(L1110*E1110)-1)</f>
        <v/>
      </c>
      <c r="AA1110" s="16" t="str">
        <f aca="false">IF(V1110="","SEM OFERTA",IF(OR(Y1110&gt;Premissas!$B$11,Y1110&lt;Premissas!$B$12),"VERIFICAR - UNIDADE/EMBALAGEM",IF(Y1110&gt;Premissas!$B$6,"NÃO COMPRAR - REAJUSTE &gt;5%","COMPRAR")))</f>
        <v>SEM OFERTA</v>
      </c>
      <c r="AB1110" s="18" t="str">
        <f aca="false">IF(W1110="DIMEC",S1110,IF(W1110="MEDCENTRO",U1110,""))</f>
        <v/>
      </c>
      <c r="AC1110" s="18" t="n">
        <f aca="false">IF(AA1110&lt;&gt;"COMPRAR",0,IF(AB1110="",I1110,MIN(I1110,AB1110)))</f>
        <v>0</v>
      </c>
      <c r="AD1110" s="19" t="n">
        <f aca="false">IF(AC1110&gt;0,AC1110*V1110,0)</f>
        <v>0</v>
      </c>
      <c r="AE1110" s="19" t="n">
        <f aca="false">IF(AC1110&gt;0,(M1110-V1110)*AC1110,0)</f>
        <v>0</v>
      </c>
      <c r="AF1110" s="16" t="str">
        <f aca="false">IF(AA1110&lt;&gt;"COMPRAR","",IF(AB1110="",IF(X1110="","",IF(X1110-V1110&lt;0.01,"EMPATE TÉCNICO","")),IF(AB1110&lt;I1110,"ESTOQUE INSUFICIENTE",IF(X1110="","",IF(X1110-V1110&lt;0.01,"EMPATE TÉCNICO","")))))</f>
        <v/>
      </c>
      <c r="AG1110" s="16" t="s">
        <v>1838</v>
      </c>
      <c r="AH1110" s="16" t="s">
        <v>88</v>
      </c>
    </row>
    <row r="1111" customFormat="false" ht="15" hidden="false" customHeight="false" outlineLevel="0" collapsed="false">
      <c r="A1111" s="16" t="s">
        <v>3541</v>
      </c>
      <c r="B1111" s="17" t="s">
        <v>3542</v>
      </c>
      <c r="C1111" s="16" t="s">
        <v>3543</v>
      </c>
      <c r="D1111" s="16" t="s">
        <v>3540</v>
      </c>
      <c r="E1111" s="18" t="n">
        <v>1</v>
      </c>
      <c r="F1111" s="16" t="s">
        <v>43</v>
      </c>
      <c r="G1111" s="18" t="n">
        <v>3</v>
      </c>
      <c r="H1111" s="16" t="n">
        <v>1.3</v>
      </c>
      <c r="I1111" s="18" t="n">
        <v>1</v>
      </c>
      <c r="J1111" s="19" t="n">
        <v>10.99</v>
      </c>
      <c r="K1111" s="19" t="n">
        <v>10.99</v>
      </c>
      <c r="L1111" s="19" t="n">
        <v>10.99</v>
      </c>
      <c r="M1111" s="19" t="n">
        <f aca="false">IF(J1111&gt;0,J1111,K1111)*E1111</f>
        <v>10.99</v>
      </c>
      <c r="N1111" s="20"/>
      <c r="O1111" s="21" t="str">
        <f aca="false">IF(R1111="","",ROUND(R1111*(1-Premissas!$B$4),4))</f>
        <v/>
      </c>
      <c r="P1111" s="22"/>
      <c r="Q1111" s="22"/>
      <c r="R1111" s="23"/>
      <c r="S1111" s="24"/>
      <c r="T1111" s="24"/>
      <c r="U1111" s="25"/>
      <c r="V1111" s="19" t="str">
        <f aca="false">IF(COUNT(N1111:Q1111)=0,"",MIN(N1111:Q1111))</f>
        <v/>
      </c>
      <c r="W1111" s="16" t="str">
        <f aca="false">IF(V1111="","",INDEX($N$4:$Q$4,MATCH(V1111,N1111:Q1111,0)))</f>
        <v/>
      </c>
      <c r="X1111" s="19" t="str">
        <f aca="false">IF(COUNT(N1111:Q1111)&lt;2,"",SMALL(N1111:Q1111,2))</f>
        <v/>
      </c>
      <c r="Y1111" s="26" t="str">
        <f aca="false">IF(OR(V1111="",M1111=0),"",V1111/M1111-1)</f>
        <v/>
      </c>
      <c r="Z1111" s="26" t="str">
        <f aca="false">IF(OR(V1111="",L1111=""),"",V1111/(L1111*E1111)-1)</f>
        <v/>
      </c>
      <c r="AA1111" s="16" t="str">
        <f aca="false">IF(V1111="","SEM OFERTA",IF(OR(Y1111&gt;Premissas!$B$11,Y1111&lt;Premissas!$B$12),"VERIFICAR - UNIDADE/EMBALAGEM",IF(Y1111&gt;Premissas!$B$6,"NÃO COMPRAR - REAJUSTE &gt;5%","COMPRAR")))</f>
        <v>SEM OFERTA</v>
      </c>
      <c r="AB1111" s="18" t="str">
        <f aca="false">IF(W1111="DIMEC",S1111,IF(W1111="MEDCENTRO",U1111,""))</f>
        <v/>
      </c>
      <c r="AC1111" s="18" t="n">
        <f aca="false">IF(AA1111&lt;&gt;"COMPRAR",0,IF(AB1111="",I1111,MIN(I1111,AB1111)))</f>
        <v>0</v>
      </c>
      <c r="AD1111" s="19" t="n">
        <f aca="false">IF(AC1111&gt;0,AC1111*V1111,0)</f>
        <v>0</v>
      </c>
      <c r="AE1111" s="19" t="n">
        <f aca="false">IF(AC1111&gt;0,(M1111-V1111)*AC1111,0)</f>
        <v>0</v>
      </c>
      <c r="AF1111" s="16" t="str">
        <f aca="false">IF(AA1111&lt;&gt;"COMPRAR","",IF(AB1111="",IF(X1111="","",IF(X1111-V1111&lt;0.01,"EMPATE TÉCNICO","")),IF(AB1111&lt;I1111,"ESTOQUE INSUFICIENTE",IF(X1111="","",IF(X1111-V1111&lt;0.01,"EMPATE TÉCNICO","")))))</f>
        <v/>
      </c>
      <c r="AG1111" s="16" t="s">
        <v>1838</v>
      </c>
      <c r="AH1111" s="16" t="s">
        <v>88</v>
      </c>
    </row>
    <row r="1112" customFormat="false" ht="15" hidden="false" customHeight="false" outlineLevel="0" collapsed="false">
      <c r="A1112" s="16" t="s">
        <v>3544</v>
      </c>
      <c r="B1112" s="17" t="s">
        <v>3545</v>
      </c>
      <c r="C1112" s="16" t="s">
        <v>3546</v>
      </c>
      <c r="D1112" s="16" t="s">
        <v>3540</v>
      </c>
      <c r="E1112" s="18" t="n">
        <v>1</v>
      </c>
      <c r="F1112" s="16" t="s">
        <v>43</v>
      </c>
      <c r="G1112" s="18" t="n">
        <v>0</v>
      </c>
      <c r="H1112" s="16" t="n">
        <v>2</v>
      </c>
      <c r="I1112" s="18" t="n">
        <v>6</v>
      </c>
      <c r="J1112" s="19" t="n">
        <v>2.97</v>
      </c>
      <c r="K1112" s="19" t="n">
        <v>2.97</v>
      </c>
      <c r="L1112" s="19" t="n">
        <v>2.97</v>
      </c>
      <c r="M1112" s="19" t="n">
        <f aca="false">IF(J1112&gt;0,J1112,K1112)*E1112</f>
        <v>2.97</v>
      </c>
      <c r="N1112" s="20"/>
      <c r="O1112" s="21" t="str">
        <f aca="false">IF(R1112="","",ROUND(R1112*(1-Premissas!$B$4),4))</f>
        <v/>
      </c>
      <c r="P1112" s="22"/>
      <c r="Q1112" s="22"/>
      <c r="R1112" s="23"/>
      <c r="S1112" s="24"/>
      <c r="T1112" s="24"/>
      <c r="U1112" s="25"/>
      <c r="V1112" s="19" t="str">
        <f aca="false">IF(COUNT(N1112:Q1112)=0,"",MIN(N1112:Q1112))</f>
        <v/>
      </c>
      <c r="W1112" s="16" t="str">
        <f aca="false">IF(V1112="","",INDEX($N$4:$Q$4,MATCH(V1112,N1112:Q1112,0)))</f>
        <v/>
      </c>
      <c r="X1112" s="19" t="str">
        <f aca="false">IF(COUNT(N1112:Q1112)&lt;2,"",SMALL(N1112:Q1112,2))</f>
        <v/>
      </c>
      <c r="Y1112" s="26" t="str">
        <f aca="false">IF(OR(V1112="",M1112=0),"",V1112/M1112-1)</f>
        <v/>
      </c>
      <c r="Z1112" s="26" t="str">
        <f aca="false">IF(OR(V1112="",L1112=""),"",V1112/(L1112*E1112)-1)</f>
        <v/>
      </c>
      <c r="AA1112" s="16" t="str">
        <f aca="false">IF(V1112="","SEM OFERTA",IF(OR(Y1112&gt;Premissas!$B$11,Y1112&lt;Premissas!$B$12),"VERIFICAR - UNIDADE/EMBALAGEM",IF(Y1112&gt;Premissas!$B$6,"NÃO COMPRAR - REAJUSTE &gt;5%","COMPRAR")))</f>
        <v>SEM OFERTA</v>
      </c>
      <c r="AB1112" s="18" t="str">
        <f aca="false">IF(W1112="DIMEC",S1112,IF(W1112="MEDCENTRO",U1112,""))</f>
        <v/>
      </c>
      <c r="AC1112" s="18" t="n">
        <f aca="false">IF(AA1112&lt;&gt;"COMPRAR",0,IF(AB1112="",I1112,MIN(I1112,AB1112)))</f>
        <v>0</v>
      </c>
      <c r="AD1112" s="19" t="n">
        <f aca="false">IF(AC1112&gt;0,AC1112*V1112,0)</f>
        <v>0</v>
      </c>
      <c r="AE1112" s="19" t="n">
        <f aca="false">IF(AC1112&gt;0,(M1112-V1112)*AC1112,0)</f>
        <v>0</v>
      </c>
      <c r="AF1112" s="16" t="str">
        <f aca="false">IF(AA1112&lt;&gt;"COMPRAR","",IF(AB1112="",IF(X1112="","",IF(X1112-V1112&lt;0.01,"EMPATE TÉCNICO","")),IF(AB1112&lt;I1112,"ESTOQUE INSUFICIENTE",IF(X1112="","",IF(X1112-V1112&lt;0.01,"EMPATE TÉCNICO","")))))</f>
        <v/>
      </c>
      <c r="AG1112" s="16" t="s">
        <v>1838</v>
      </c>
      <c r="AH1112" s="16" t="s">
        <v>88</v>
      </c>
    </row>
    <row r="1113" customFormat="false" ht="15" hidden="false" customHeight="false" outlineLevel="0" collapsed="false">
      <c r="A1113" s="16" t="s">
        <v>3547</v>
      </c>
      <c r="B1113" s="17" t="s">
        <v>3548</v>
      </c>
      <c r="C1113" s="16" t="s">
        <v>3549</v>
      </c>
      <c r="D1113" s="16" t="s">
        <v>3540</v>
      </c>
      <c r="E1113" s="18" t="n">
        <v>1</v>
      </c>
      <c r="F1113" s="16" t="s">
        <v>43</v>
      </c>
      <c r="G1113" s="18" t="n">
        <v>2</v>
      </c>
      <c r="H1113" s="16" t="n">
        <v>2.4</v>
      </c>
      <c r="I1113" s="18" t="n">
        <v>5</v>
      </c>
      <c r="J1113" s="19" t="n">
        <v>5.4</v>
      </c>
      <c r="K1113" s="19" t="n">
        <v>5.4</v>
      </c>
      <c r="L1113" s="19" t="n">
        <v>5.4</v>
      </c>
      <c r="M1113" s="19" t="n">
        <f aca="false">IF(J1113&gt;0,J1113,K1113)*E1113</f>
        <v>5.4</v>
      </c>
      <c r="N1113" s="20"/>
      <c r="O1113" s="21" t="str">
        <f aca="false">IF(R1113="","",ROUND(R1113*(1-Premissas!$B$4),4))</f>
        <v/>
      </c>
      <c r="P1113" s="22"/>
      <c r="Q1113" s="22"/>
      <c r="R1113" s="23"/>
      <c r="S1113" s="24"/>
      <c r="T1113" s="24"/>
      <c r="U1113" s="25"/>
      <c r="V1113" s="19" t="str">
        <f aca="false">IF(COUNT(N1113:Q1113)=0,"",MIN(N1113:Q1113))</f>
        <v/>
      </c>
      <c r="W1113" s="16" t="str">
        <f aca="false">IF(V1113="","",INDEX($N$4:$Q$4,MATCH(V1113,N1113:Q1113,0)))</f>
        <v/>
      </c>
      <c r="X1113" s="19" t="str">
        <f aca="false">IF(COUNT(N1113:Q1113)&lt;2,"",SMALL(N1113:Q1113,2))</f>
        <v/>
      </c>
      <c r="Y1113" s="26" t="str">
        <f aca="false">IF(OR(V1113="",M1113=0),"",V1113/M1113-1)</f>
        <v/>
      </c>
      <c r="Z1113" s="26" t="str">
        <f aca="false">IF(OR(V1113="",L1113=""),"",V1113/(L1113*E1113)-1)</f>
        <v/>
      </c>
      <c r="AA1113" s="16" t="str">
        <f aca="false">IF(V1113="","SEM OFERTA",IF(OR(Y1113&gt;Premissas!$B$11,Y1113&lt;Premissas!$B$12),"VERIFICAR - UNIDADE/EMBALAGEM",IF(Y1113&gt;Premissas!$B$6,"NÃO COMPRAR - REAJUSTE &gt;5%","COMPRAR")))</f>
        <v>SEM OFERTA</v>
      </c>
      <c r="AB1113" s="18" t="str">
        <f aca="false">IF(W1113="DIMEC",S1113,IF(W1113="MEDCENTRO",U1113,""))</f>
        <v/>
      </c>
      <c r="AC1113" s="18" t="n">
        <f aca="false">IF(AA1113&lt;&gt;"COMPRAR",0,IF(AB1113="",I1113,MIN(I1113,AB1113)))</f>
        <v>0</v>
      </c>
      <c r="AD1113" s="19" t="n">
        <f aca="false">IF(AC1113&gt;0,AC1113*V1113,0)</f>
        <v>0</v>
      </c>
      <c r="AE1113" s="19" t="n">
        <f aca="false">IF(AC1113&gt;0,(M1113-V1113)*AC1113,0)</f>
        <v>0</v>
      </c>
      <c r="AF1113" s="16" t="str">
        <f aca="false">IF(AA1113&lt;&gt;"COMPRAR","",IF(AB1113="",IF(X1113="","",IF(X1113-V1113&lt;0.01,"EMPATE TÉCNICO","")),IF(AB1113&lt;I1113,"ESTOQUE INSUFICIENTE",IF(X1113="","",IF(X1113-V1113&lt;0.01,"EMPATE TÉCNICO","")))))</f>
        <v/>
      </c>
      <c r="AG1113" s="16" t="s">
        <v>1838</v>
      </c>
      <c r="AH1113" s="16" t="s">
        <v>88</v>
      </c>
    </row>
    <row r="1114" customFormat="false" ht="15" hidden="false" customHeight="false" outlineLevel="0" collapsed="false">
      <c r="A1114" s="16" t="s">
        <v>3550</v>
      </c>
      <c r="B1114" s="17" t="s">
        <v>3551</v>
      </c>
      <c r="C1114" s="16" t="s">
        <v>3552</v>
      </c>
      <c r="D1114" s="16" t="s">
        <v>3540</v>
      </c>
      <c r="E1114" s="18" t="n">
        <v>1</v>
      </c>
      <c r="F1114" s="16" t="s">
        <v>43</v>
      </c>
      <c r="G1114" s="18" t="n">
        <v>1</v>
      </c>
      <c r="H1114" s="16" t="n">
        <v>5.9</v>
      </c>
      <c r="I1114" s="18" t="n">
        <v>15</v>
      </c>
      <c r="J1114" s="19" t="n">
        <v>5.04</v>
      </c>
      <c r="K1114" s="19" t="n">
        <v>5.04</v>
      </c>
      <c r="L1114" s="19" t="n">
        <v>5.04</v>
      </c>
      <c r="M1114" s="19" t="n">
        <f aca="false">IF(J1114&gt;0,J1114,K1114)*E1114</f>
        <v>5.04</v>
      </c>
      <c r="N1114" s="20"/>
      <c r="O1114" s="21" t="str">
        <f aca="false">IF(R1114="","",ROUND(R1114*(1-Premissas!$B$4),4))</f>
        <v/>
      </c>
      <c r="P1114" s="22"/>
      <c r="Q1114" s="22"/>
      <c r="R1114" s="23"/>
      <c r="S1114" s="24"/>
      <c r="T1114" s="24"/>
      <c r="U1114" s="25"/>
      <c r="V1114" s="19" t="str">
        <f aca="false">IF(COUNT(N1114:Q1114)=0,"",MIN(N1114:Q1114))</f>
        <v/>
      </c>
      <c r="W1114" s="16" t="str">
        <f aca="false">IF(V1114="","",INDEX($N$4:$Q$4,MATCH(V1114,N1114:Q1114,0)))</f>
        <v/>
      </c>
      <c r="X1114" s="19" t="str">
        <f aca="false">IF(COUNT(N1114:Q1114)&lt;2,"",SMALL(N1114:Q1114,2))</f>
        <v/>
      </c>
      <c r="Y1114" s="26" t="str">
        <f aca="false">IF(OR(V1114="",M1114=0),"",V1114/M1114-1)</f>
        <v/>
      </c>
      <c r="Z1114" s="26" t="str">
        <f aca="false">IF(OR(V1114="",L1114=""),"",V1114/(L1114*E1114)-1)</f>
        <v/>
      </c>
      <c r="AA1114" s="16" t="str">
        <f aca="false">IF(V1114="","SEM OFERTA",IF(OR(Y1114&gt;Premissas!$B$11,Y1114&lt;Premissas!$B$12),"VERIFICAR - UNIDADE/EMBALAGEM",IF(Y1114&gt;Premissas!$B$6,"NÃO COMPRAR - REAJUSTE &gt;5%","COMPRAR")))</f>
        <v>SEM OFERTA</v>
      </c>
      <c r="AB1114" s="18" t="str">
        <f aca="false">IF(W1114="DIMEC",S1114,IF(W1114="MEDCENTRO",U1114,""))</f>
        <v/>
      </c>
      <c r="AC1114" s="18" t="n">
        <f aca="false">IF(AA1114&lt;&gt;"COMPRAR",0,IF(AB1114="",I1114,MIN(I1114,AB1114)))</f>
        <v>0</v>
      </c>
      <c r="AD1114" s="19" t="n">
        <f aca="false">IF(AC1114&gt;0,AC1114*V1114,0)</f>
        <v>0</v>
      </c>
      <c r="AE1114" s="19" t="n">
        <f aca="false">IF(AC1114&gt;0,(M1114-V1114)*AC1114,0)</f>
        <v>0</v>
      </c>
      <c r="AF1114" s="16" t="str">
        <f aca="false">IF(AA1114&lt;&gt;"COMPRAR","",IF(AB1114="",IF(X1114="","",IF(X1114-V1114&lt;0.01,"EMPATE TÉCNICO","")),IF(AB1114&lt;I1114,"ESTOQUE INSUFICIENTE",IF(X1114="","",IF(X1114-V1114&lt;0.01,"EMPATE TÉCNICO","")))))</f>
        <v/>
      </c>
      <c r="AG1114" s="16" t="s">
        <v>1838</v>
      </c>
      <c r="AH1114" s="16" t="s">
        <v>88</v>
      </c>
    </row>
    <row r="1115" customFormat="false" ht="15" hidden="false" customHeight="false" outlineLevel="0" collapsed="false">
      <c r="A1115" s="16" t="s">
        <v>3553</v>
      </c>
      <c r="B1115" s="17" t="s">
        <v>3554</v>
      </c>
      <c r="C1115" s="16" t="s">
        <v>3555</v>
      </c>
      <c r="D1115" s="16" t="s">
        <v>1781</v>
      </c>
      <c r="E1115" s="18" t="n">
        <v>1</v>
      </c>
      <c r="F1115" s="16" t="s">
        <v>42</v>
      </c>
      <c r="G1115" s="18" t="n">
        <v>1</v>
      </c>
      <c r="H1115" s="16" t="n">
        <v>8.4</v>
      </c>
      <c r="I1115" s="18" t="n">
        <v>21</v>
      </c>
      <c r="J1115" s="19" t="n">
        <v>4.59</v>
      </c>
      <c r="K1115" s="19" t="n">
        <v>4.59</v>
      </c>
      <c r="L1115" s="19" t="n">
        <v>4.59</v>
      </c>
      <c r="M1115" s="19" t="n">
        <f aca="false">IF(J1115&gt;0,J1115,K1115)*E1115</f>
        <v>4.59</v>
      </c>
      <c r="N1115" s="20"/>
      <c r="O1115" s="21" t="str">
        <f aca="false">IF(R1115="","",ROUND(R1115*(1-Premissas!$B$4),4))</f>
        <v/>
      </c>
      <c r="P1115" s="22"/>
      <c r="Q1115" s="22"/>
      <c r="R1115" s="23"/>
      <c r="S1115" s="24"/>
      <c r="T1115" s="24"/>
      <c r="U1115" s="25"/>
      <c r="V1115" s="19" t="str">
        <f aca="false">IF(COUNT(N1115:Q1115)=0,"",MIN(N1115:Q1115))</f>
        <v/>
      </c>
      <c r="W1115" s="16" t="str">
        <f aca="false">IF(V1115="","",INDEX($N$4:$Q$4,MATCH(V1115,N1115:Q1115,0)))</f>
        <v/>
      </c>
      <c r="X1115" s="19" t="str">
        <f aca="false">IF(COUNT(N1115:Q1115)&lt;2,"",SMALL(N1115:Q1115,2))</f>
        <v/>
      </c>
      <c r="Y1115" s="26" t="str">
        <f aca="false">IF(OR(V1115="",M1115=0),"",V1115/M1115-1)</f>
        <v/>
      </c>
      <c r="Z1115" s="26" t="str">
        <f aca="false">IF(OR(V1115="",L1115=""),"",V1115/(L1115*E1115)-1)</f>
        <v/>
      </c>
      <c r="AA1115" s="16" t="str">
        <f aca="false">IF(V1115="","SEM OFERTA",IF(OR(Y1115&gt;Premissas!$B$11,Y1115&lt;Premissas!$B$12),"VERIFICAR - UNIDADE/EMBALAGEM",IF(Y1115&gt;Premissas!$B$6,"NÃO COMPRAR - REAJUSTE &gt;5%","COMPRAR")))</f>
        <v>SEM OFERTA</v>
      </c>
      <c r="AB1115" s="18" t="str">
        <f aca="false">IF(W1115="DIMEC",S1115,IF(W1115="MEDCENTRO",U1115,""))</f>
        <v/>
      </c>
      <c r="AC1115" s="18" t="n">
        <f aca="false">IF(AA1115&lt;&gt;"COMPRAR",0,IF(AB1115="",I1115,MIN(I1115,AB1115)))</f>
        <v>0</v>
      </c>
      <c r="AD1115" s="19" t="n">
        <f aca="false">IF(AC1115&gt;0,AC1115*V1115,0)</f>
        <v>0</v>
      </c>
      <c r="AE1115" s="19" t="n">
        <f aca="false">IF(AC1115&gt;0,(M1115-V1115)*AC1115,0)</f>
        <v>0</v>
      </c>
      <c r="AF1115" s="16" t="str">
        <f aca="false">IF(AA1115&lt;&gt;"COMPRAR","",IF(AB1115="",IF(X1115="","",IF(X1115-V1115&lt;0.01,"EMPATE TÉCNICO","")),IF(AB1115&lt;I1115,"ESTOQUE INSUFICIENTE",IF(X1115="","",IF(X1115-V1115&lt;0.01,"EMPATE TÉCNICO","")))))</f>
        <v/>
      </c>
      <c r="AG1115" s="16" t="s">
        <v>1897</v>
      </c>
      <c r="AH1115" s="16" t="s">
        <v>88</v>
      </c>
    </row>
    <row r="1116" customFormat="false" ht="15" hidden="false" customHeight="false" outlineLevel="0" collapsed="false">
      <c r="A1116" s="16" t="s">
        <v>3556</v>
      </c>
      <c r="B1116" s="17" t="s">
        <v>3557</v>
      </c>
      <c r="C1116" s="16" t="s">
        <v>3558</v>
      </c>
      <c r="D1116" s="16" t="s">
        <v>3559</v>
      </c>
      <c r="E1116" s="18" t="n">
        <v>1</v>
      </c>
      <c r="F1116" s="16" t="s">
        <v>43</v>
      </c>
      <c r="G1116" s="18" t="n">
        <v>0</v>
      </c>
      <c r="H1116" s="16" t="n">
        <v>1.2</v>
      </c>
      <c r="I1116" s="18" t="n">
        <v>4</v>
      </c>
      <c r="J1116" s="19" t="n">
        <v>4.035</v>
      </c>
      <c r="K1116" s="19" t="n">
        <v>4.035</v>
      </c>
      <c r="L1116" s="19" t="n">
        <v>4.035</v>
      </c>
      <c r="M1116" s="19" t="n">
        <f aca="false">IF(J1116&gt;0,J1116,K1116)*E1116</f>
        <v>4.035</v>
      </c>
      <c r="N1116" s="20"/>
      <c r="O1116" s="21" t="str">
        <f aca="false">IF(R1116="","",ROUND(R1116*(1-Premissas!$B$4),4))</f>
        <v/>
      </c>
      <c r="P1116" s="22"/>
      <c r="Q1116" s="22"/>
      <c r="R1116" s="23"/>
      <c r="S1116" s="24"/>
      <c r="T1116" s="24"/>
      <c r="U1116" s="25"/>
      <c r="V1116" s="19" t="str">
        <f aca="false">IF(COUNT(N1116:Q1116)=0,"",MIN(N1116:Q1116))</f>
        <v/>
      </c>
      <c r="W1116" s="16" t="str">
        <f aca="false">IF(V1116="","",INDEX($N$4:$Q$4,MATCH(V1116,N1116:Q1116,0)))</f>
        <v/>
      </c>
      <c r="X1116" s="19" t="str">
        <f aca="false">IF(COUNT(N1116:Q1116)&lt;2,"",SMALL(N1116:Q1116,2))</f>
        <v/>
      </c>
      <c r="Y1116" s="26" t="str">
        <f aca="false">IF(OR(V1116="",M1116=0),"",V1116/M1116-1)</f>
        <v/>
      </c>
      <c r="Z1116" s="26" t="str">
        <f aca="false">IF(OR(V1116="",L1116=""),"",V1116/(L1116*E1116)-1)</f>
        <v/>
      </c>
      <c r="AA1116" s="16" t="str">
        <f aca="false">IF(V1116="","SEM OFERTA",IF(OR(Y1116&gt;Premissas!$B$11,Y1116&lt;Premissas!$B$12),"VERIFICAR - UNIDADE/EMBALAGEM",IF(Y1116&gt;Premissas!$B$6,"NÃO COMPRAR - REAJUSTE &gt;5%","COMPRAR")))</f>
        <v>SEM OFERTA</v>
      </c>
      <c r="AB1116" s="18" t="str">
        <f aca="false">IF(W1116="DIMEC",S1116,IF(W1116="MEDCENTRO",U1116,""))</f>
        <v/>
      </c>
      <c r="AC1116" s="18" t="n">
        <f aca="false">IF(AA1116&lt;&gt;"COMPRAR",0,IF(AB1116="",I1116,MIN(I1116,AB1116)))</f>
        <v>0</v>
      </c>
      <c r="AD1116" s="19" t="n">
        <f aca="false">IF(AC1116&gt;0,AC1116*V1116,0)</f>
        <v>0</v>
      </c>
      <c r="AE1116" s="19" t="n">
        <f aca="false">IF(AC1116&gt;0,(M1116-V1116)*AC1116,0)</f>
        <v>0</v>
      </c>
      <c r="AF1116" s="16" t="str">
        <f aca="false">IF(AA1116&lt;&gt;"COMPRAR","",IF(AB1116="",IF(X1116="","",IF(X1116-V1116&lt;0.01,"EMPATE TÉCNICO","")),IF(AB1116&lt;I1116,"ESTOQUE INSUFICIENTE",IF(X1116="","",IF(X1116-V1116&lt;0.01,"EMPATE TÉCNICO","")))))</f>
        <v/>
      </c>
      <c r="AG1116" s="16" t="s">
        <v>328</v>
      </c>
      <c r="AH1116" s="16" t="s">
        <v>88</v>
      </c>
    </row>
    <row r="1117" customFormat="false" ht="15" hidden="false" customHeight="false" outlineLevel="0" collapsed="false">
      <c r="A1117" s="16" t="s">
        <v>3560</v>
      </c>
      <c r="B1117" s="17" t="s">
        <v>3561</v>
      </c>
      <c r="C1117" s="16" t="s">
        <v>3562</v>
      </c>
      <c r="D1117" s="16" t="s">
        <v>3559</v>
      </c>
      <c r="E1117" s="18" t="n">
        <v>1</v>
      </c>
      <c r="F1117" s="16" t="s">
        <v>43</v>
      </c>
      <c r="G1117" s="18" t="n">
        <v>0</v>
      </c>
      <c r="H1117" s="16" t="n">
        <v>0.6</v>
      </c>
      <c r="I1117" s="18" t="n">
        <v>2</v>
      </c>
      <c r="J1117" s="19" t="n">
        <v>11.3916666666667</v>
      </c>
      <c r="K1117" s="19" t="n">
        <v>11.3916666666667</v>
      </c>
      <c r="L1117" s="19" t="n">
        <v>11.3917</v>
      </c>
      <c r="M1117" s="19" t="n">
        <f aca="false">IF(J1117&gt;0,J1117,K1117)*E1117</f>
        <v>11.3916666666667</v>
      </c>
      <c r="N1117" s="20"/>
      <c r="O1117" s="21" t="str">
        <f aca="false">IF(R1117="","",ROUND(R1117*(1-Premissas!$B$4),4))</f>
        <v/>
      </c>
      <c r="P1117" s="22"/>
      <c r="Q1117" s="22"/>
      <c r="R1117" s="23"/>
      <c r="S1117" s="24"/>
      <c r="T1117" s="24"/>
      <c r="U1117" s="25"/>
      <c r="V1117" s="19" t="str">
        <f aca="false">IF(COUNT(N1117:Q1117)=0,"",MIN(N1117:Q1117))</f>
        <v/>
      </c>
      <c r="W1117" s="16" t="str">
        <f aca="false">IF(V1117="","",INDEX($N$4:$Q$4,MATCH(V1117,N1117:Q1117,0)))</f>
        <v/>
      </c>
      <c r="X1117" s="19" t="str">
        <f aca="false">IF(COUNT(N1117:Q1117)&lt;2,"",SMALL(N1117:Q1117,2))</f>
        <v/>
      </c>
      <c r="Y1117" s="26" t="str">
        <f aca="false">IF(OR(V1117="",M1117=0),"",V1117/M1117-1)</f>
        <v/>
      </c>
      <c r="Z1117" s="26" t="str">
        <f aca="false">IF(OR(V1117="",L1117=""),"",V1117/(L1117*E1117)-1)</f>
        <v/>
      </c>
      <c r="AA1117" s="16" t="str">
        <f aca="false">IF(V1117="","SEM OFERTA",IF(OR(Y1117&gt;Premissas!$B$11,Y1117&lt;Premissas!$B$12),"VERIFICAR - UNIDADE/EMBALAGEM",IF(Y1117&gt;Premissas!$B$6,"NÃO COMPRAR - REAJUSTE &gt;5%","COMPRAR")))</f>
        <v>SEM OFERTA</v>
      </c>
      <c r="AB1117" s="18" t="str">
        <f aca="false">IF(W1117="DIMEC",S1117,IF(W1117="MEDCENTRO",U1117,""))</f>
        <v/>
      </c>
      <c r="AC1117" s="18" t="n">
        <f aca="false">IF(AA1117&lt;&gt;"COMPRAR",0,IF(AB1117="",I1117,MIN(I1117,AB1117)))</f>
        <v>0</v>
      </c>
      <c r="AD1117" s="19" t="n">
        <f aca="false">IF(AC1117&gt;0,AC1117*V1117,0)</f>
        <v>0</v>
      </c>
      <c r="AE1117" s="19" t="n">
        <f aca="false">IF(AC1117&gt;0,(M1117-V1117)*AC1117,0)</f>
        <v>0</v>
      </c>
      <c r="AF1117" s="16" t="str">
        <f aca="false">IF(AA1117&lt;&gt;"COMPRAR","",IF(AB1117="",IF(X1117="","",IF(X1117-V1117&lt;0.01,"EMPATE TÉCNICO","")),IF(AB1117&lt;I1117,"ESTOQUE INSUFICIENTE",IF(X1117="","",IF(X1117-V1117&lt;0.01,"EMPATE TÉCNICO","")))))</f>
        <v/>
      </c>
      <c r="AG1117" s="16" t="s">
        <v>328</v>
      </c>
      <c r="AH1117" s="16" t="s">
        <v>88</v>
      </c>
    </row>
    <row r="1118" customFormat="false" ht="15" hidden="false" customHeight="false" outlineLevel="0" collapsed="false">
      <c r="A1118" s="16" t="s">
        <v>3563</v>
      </c>
      <c r="B1118" s="17" t="s">
        <v>3564</v>
      </c>
      <c r="C1118" s="16" t="s">
        <v>3565</v>
      </c>
      <c r="D1118" s="16" t="s">
        <v>3559</v>
      </c>
      <c r="E1118" s="18" t="n">
        <v>1</v>
      </c>
      <c r="F1118" s="16" t="s">
        <v>41</v>
      </c>
      <c r="G1118" s="18" t="n">
        <v>1</v>
      </c>
      <c r="H1118" s="16" t="n">
        <v>3.4</v>
      </c>
      <c r="I1118" s="18" t="n">
        <v>8</v>
      </c>
      <c r="J1118" s="19" t="n">
        <v>22.4544</v>
      </c>
      <c r="K1118" s="19" t="n">
        <v>22.4544</v>
      </c>
      <c r="L1118" s="19" t="n">
        <v>22.4544</v>
      </c>
      <c r="M1118" s="19" t="n">
        <f aca="false">IF(J1118&gt;0,J1118,K1118)*E1118</f>
        <v>22.4544</v>
      </c>
      <c r="N1118" s="20"/>
      <c r="O1118" s="21" t="str">
        <f aca="false">IF(R1118="","",ROUND(R1118*(1-Premissas!$B$4),4))</f>
        <v/>
      </c>
      <c r="P1118" s="22"/>
      <c r="Q1118" s="22"/>
      <c r="R1118" s="23"/>
      <c r="S1118" s="24"/>
      <c r="T1118" s="24"/>
      <c r="U1118" s="25"/>
      <c r="V1118" s="19" t="str">
        <f aca="false">IF(COUNT(N1118:Q1118)=0,"",MIN(N1118:Q1118))</f>
        <v/>
      </c>
      <c r="W1118" s="16" t="str">
        <f aca="false">IF(V1118="","",INDEX($N$4:$Q$4,MATCH(V1118,N1118:Q1118,0)))</f>
        <v/>
      </c>
      <c r="X1118" s="19" t="str">
        <f aca="false">IF(COUNT(N1118:Q1118)&lt;2,"",SMALL(N1118:Q1118,2))</f>
        <v/>
      </c>
      <c r="Y1118" s="26" t="str">
        <f aca="false">IF(OR(V1118="",M1118=0),"",V1118/M1118-1)</f>
        <v/>
      </c>
      <c r="Z1118" s="26" t="str">
        <f aca="false">IF(OR(V1118="",L1118=""),"",V1118/(L1118*E1118)-1)</f>
        <v/>
      </c>
      <c r="AA1118" s="16" t="str">
        <f aca="false">IF(V1118="","SEM OFERTA",IF(OR(Y1118&gt;Premissas!$B$11,Y1118&lt;Premissas!$B$12),"VERIFICAR - UNIDADE/EMBALAGEM",IF(Y1118&gt;Premissas!$B$6,"NÃO COMPRAR - REAJUSTE &gt;5%","COMPRAR")))</f>
        <v>SEM OFERTA</v>
      </c>
      <c r="AB1118" s="18" t="str">
        <f aca="false">IF(W1118="DIMEC",S1118,IF(W1118="MEDCENTRO",U1118,""))</f>
        <v/>
      </c>
      <c r="AC1118" s="18" t="n">
        <f aca="false">IF(AA1118&lt;&gt;"COMPRAR",0,IF(AB1118="",I1118,MIN(I1118,AB1118)))</f>
        <v>0</v>
      </c>
      <c r="AD1118" s="19" t="n">
        <f aca="false">IF(AC1118&gt;0,AC1118*V1118,0)</f>
        <v>0</v>
      </c>
      <c r="AE1118" s="19" t="n">
        <f aca="false">IF(AC1118&gt;0,(M1118-V1118)*AC1118,0)</f>
        <v>0</v>
      </c>
      <c r="AF1118" s="16" t="str">
        <f aca="false">IF(AA1118&lt;&gt;"COMPRAR","",IF(AB1118="",IF(X1118="","",IF(X1118-V1118&lt;0.01,"EMPATE TÉCNICO","")),IF(AB1118&lt;I1118,"ESTOQUE INSUFICIENTE",IF(X1118="","",IF(X1118-V1118&lt;0.01,"EMPATE TÉCNICO","")))))</f>
        <v/>
      </c>
      <c r="AG1118" s="16" t="s">
        <v>328</v>
      </c>
      <c r="AH1118" s="16" t="s">
        <v>88</v>
      </c>
    </row>
    <row r="1119" customFormat="false" ht="15" hidden="false" customHeight="false" outlineLevel="0" collapsed="false">
      <c r="A1119" s="16" t="s">
        <v>3566</v>
      </c>
      <c r="B1119" s="17" t="s">
        <v>3567</v>
      </c>
      <c r="C1119" s="16" t="s">
        <v>3568</v>
      </c>
      <c r="D1119" s="16" t="s">
        <v>3569</v>
      </c>
      <c r="E1119" s="18" t="n">
        <v>1</v>
      </c>
      <c r="F1119" s="16" t="s">
        <v>42</v>
      </c>
      <c r="G1119" s="18" t="n">
        <v>3</v>
      </c>
      <c r="H1119" s="16" t="n">
        <v>7.5</v>
      </c>
      <c r="I1119" s="18" t="n">
        <v>17</v>
      </c>
      <c r="J1119" s="19" t="n">
        <v>9.2</v>
      </c>
      <c r="K1119" s="19" t="n">
        <v>9.2</v>
      </c>
      <c r="L1119" s="19" t="n">
        <v>9.2</v>
      </c>
      <c r="M1119" s="19" t="n">
        <f aca="false">IF(J1119&gt;0,J1119,K1119)*E1119</f>
        <v>9.2</v>
      </c>
      <c r="N1119" s="20"/>
      <c r="O1119" s="21" t="str">
        <f aca="false">IF(R1119="","",ROUND(R1119*(1-Premissas!$B$4),4))</f>
        <v/>
      </c>
      <c r="P1119" s="22"/>
      <c r="Q1119" s="22"/>
      <c r="R1119" s="23"/>
      <c r="S1119" s="24"/>
      <c r="T1119" s="24"/>
      <c r="U1119" s="25"/>
      <c r="V1119" s="19" t="str">
        <f aca="false">IF(COUNT(N1119:Q1119)=0,"",MIN(N1119:Q1119))</f>
        <v/>
      </c>
      <c r="W1119" s="16" t="str">
        <f aca="false">IF(V1119="","",INDEX($N$4:$Q$4,MATCH(V1119,N1119:Q1119,0)))</f>
        <v/>
      </c>
      <c r="X1119" s="19" t="str">
        <f aca="false">IF(COUNT(N1119:Q1119)&lt;2,"",SMALL(N1119:Q1119,2))</f>
        <v/>
      </c>
      <c r="Y1119" s="26" t="str">
        <f aca="false">IF(OR(V1119="",M1119=0),"",V1119/M1119-1)</f>
        <v/>
      </c>
      <c r="Z1119" s="26" t="str">
        <f aca="false">IF(OR(V1119="",L1119=""),"",V1119/(L1119*E1119)-1)</f>
        <v/>
      </c>
      <c r="AA1119" s="16" t="str">
        <f aca="false">IF(V1119="","SEM OFERTA",IF(OR(Y1119&gt;Premissas!$B$11,Y1119&lt;Premissas!$B$12),"VERIFICAR - UNIDADE/EMBALAGEM",IF(Y1119&gt;Premissas!$B$6,"NÃO COMPRAR - REAJUSTE &gt;5%","COMPRAR")))</f>
        <v>SEM OFERTA</v>
      </c>
      <c r="AB1119" s="18" t="str">
        <f aca="false">IF(W1119="DIMEC",S1119,IF(W1119="MEDCENTRO",U1119,""))</f>
        <v/>
      </c>
      <c r="AC1119" s="18" t="n">
        <f aca="false">IF(AA1119&lt;&gt;"COMPRAR",0,IF(AB1119="",I1119,MIN(I1119,AB1119)))</f>
        <v>0</v>
      </c>
      <c r="AD1119" s="19" t="n">
        <f aca="false">IF(AC1119&gt;0,AC1119*V1119,0)</f>
        <v>0</v>
      </c>
      <c r="AE1119" s="19" t="n">
        <f aca="false">IF(AC1119&gt;0,(M1119-V1119)*AC1119,0)</f>
        <v>0</v>
      </c>
      <c r="AF1119" s="16" t="str">
        <f aca="false">IF(AA1119&lt;&gt;"COMPRAR","",IF(AB1119="",IF(X1119="","",IF(X1119-V1119&lt;0.01,"EMPATE TÉCNICO","")),IF(AB1119&lt;I1119,"ESTOQUE INSUFICIENTE",IF(X1119="","",IF(X1119-V1119&lt;0.01,"EMPATE TÉCNICO","")))))</f>
        <v/>
      </c>
      <c r="AG1119" s="16" t="s">
        <v>328</v>
      </c>
      <c r="AH1119" s="16" t="s">
        <v>88</v>
      </c>
    </row>
    <row r="1120" customFormat="false" ht="15" hidden="false" customHeight="false" outlineLevel="0" collapsed="false">
      <c r="A1120" s="16" t="s">
        <v>3570</v>
      </c>
      <c r="B1120" s="17" t="s">
        <v>3571</v>
      </c>
      <c r="C1120" s="16" t="s">
        <v>3572</v>
      </c>
      <c r="D1120" s="16" t="s">
        <v>3559</v>
      </c>
      <c r="E1120" s="18" t="n">
        <v>1</v>
      </c>
      <c r="F1120" s="16" t="s">
        <v>41</v>
      </c>
      <c r="G1120" s="18" t="n">
        <v>2</v>
      </c>
      <c r="H1120" s="16" t="n">
        <v>4.3</v>
      </c>
      <c r="I1120" s="18" t="n">
        <v>10</v>
      </c>
      <c r="J1120" s="19" t="n">
        <v>16.3633333333333</v>
      </c>
      <c r="K1120" s="19" t="n">
        <v>16.3633333333333</v>
      </c>
      <c r="L1120" s="19" t="n">
        <v>16.3633</v>
      </c>
      <c r="M1120" s="19" t="n">
        <f aca="false">IF(J1120&gt;0,J1120,K1120)*E1120</f>
        <v>16.3633333333333</v>
      </c>
      <c r="N1120" s="20"/>
      <c r="O1120" s="21" t="str">
        <f aca="false">IF(R1120="","",ROUND(R1120*(1-Premissas!$B$4),4))</f>
        <v/>
      </c>
      <c r="P1120" s="22"/>
      <c r="Q1120" s="22"/>
      <c r="R1120" s="23"/>
      <c r="S1120" s="24"/>
      <c r="T1120" s="24"/>
      <c r="U1120" s="25"/>
      <c r="V1120" s="19" t="str">
        <f aca="false">IF(COUNT(N1120:Q1120)=0,"",MIN(N1120:Q1120))</f>
        <v/>
      </c>
      <c r="W1120" s="16" t="str">
        <f aca="false">IF(V1120="","",INDEX($N$4:$Q$4,MATCH(V1120,N1120:Q1120,0)))</f>
        <v/>
      </c>
      <c r="X1120" s="19" t="str">
        <f aca="false">IF(COUNT(N1120:Q1120)&lt;2,"",SMALL(N1120:Q1120,2))</f>
        <v/>
      </c>
      <c r="Y1120" s="26" t="str">
        <f aca="false">IF(OR(V1120="",M1120=0),"",V1120/M1120-1)</f>
        <v/>
      </c>
      <c r="Z1120" s="26" t="str">
        <f aca="false">IF(OR(V1120="",L1120=""),"",V1120/(L1120*E1120)-1)</f>
        <v/>
      </c>
      <c r="AA1120" s="16" t="str">
        <f aca="false">IF(V1120="","SEM OFERTA",IF(OR(Y1120&gt;Premissas!$B$11,Y1120&lt;Premissas!$B$12),"VERIFICAR - UNIDADE/EMBALAGEM",IF(Y1120&gt;Premissas!$B$6,"NÃO COMPRAR - REAJUSTE &gt;5%","COMPRAR")))</f>
        <v>SEM OFERTA</v>
      </c>
      <c r="AB1120" s="18" t="str">
        <f aca="false">IF(W1120="DIMEC",S1120,IF(W1120="MEDCENTRO",U1120,""))</f>
        <v/>
      </c>
      <c r="AC1120" s="18" t="n">
        <f aca="false">IF(AA1120&lt;&gt;"COMPRAR",0,IF(AB1120="",I1120,MIN(I1120,AB1120)))</f>
        <v>0</v>
      </c>
      <c r="AD1120" s="19" t="n">
        <f aca="false">IF(AC1120&gt;0,AC1120*V1120,0)</f>
        <v>0</v>
      </c>
      <c r="AE1120" s="19" t="n">
        <f aca="false">IF(AC1120&gt;0,(M1120-V1120)*AC1120,0)</f>
        <v>0</v>
      </c>
      <c r="AF1120" s="16" t="str">
        <f aca="false">IF(AA1120&lt;&gt;"COMPRAR","",IF(AB1120="",IF(X1120="","",IF(X1120-V1120&lt;0.01,"EMPATE TÉCNICO","")),IF(AB1120&lt;I1120,"ESTOQUE INSUFICIENTE",IF(X1120="","",IF(X1120-V1120&lt;0.01,"EMPATE TÉCNICO","")))))</f>
        <v/>
      </c>
      <c r="AG1120" s="16" t="s">
        <v>328</v>
      </c>
      <c r="AH1120" s="16" t="s">
        <v>88</v>
      </c>
    </row>
    <row r="1121" customFormat="false" ht="15" hidden="false" customHeight="false" outlineLevel="0" collapsed="false">
      <c r="A1121" s="16" t="s">
        <v>3573</v>
      </c>
      <c r="B1121" s="17" t="s">
        <v>3574</v>
      </c>
      <c r="C1121" s="16" t="s">
        <v>3575</v>
      </c>
      <c r="D1121" s="16" t="s">
        <v>3559</v>
      </c>
      <c r="E1121" s="18" t="n">
        <v>12</v>
      </c>
      <c r="F1121" s="16" t="s">
        <v>42</v>
      </c>
      <c r="G1121" s="18" t="n">
        <v>8</v>
      </c>
      <c r="H1121" s="16" t="n">
        <v>7.5</v>
      </c>
      <c r="I1121" s="18" t="n">
        <v>1</v>
      </c>
      <c r="J1121" s="19" t="n">
        <v>4.06833333333333</v>
      </c>
      <c r="K1121" s="19" t="n">
        <v>4.06833333333333</v>
      </c>
      <c r="L1121" s="19" t="n">
        <v>4.0683</v>
      </c>
      <c r="M1121" s="19" t="n">
        <f aca="false">IF(J1121&gt;0,J1121,K1121)*E1121</f>
        <v>48.82</v>
      </c>
      <c r="N1121" s="20"/>
      <c r="O1121" s="21" t="str">
        <f aca="false">IF(R1121="","",ROUND(R1121*(1-Premissas!$B$4),4))</f>
        <v/>
      </c>
      <c r="P1121" s="22"/>
      <c r="Q1121" s="22"/>
      <c r="R1121" s="23"/>
      <c r="S1121" s="24"/>
      <c r="T1121" s="24"/>
      <c r="U1121" s="25"/>
      <c r="V1121" s="19" t="str">
        <f aca="false">IF(COUNT(N1121:Q1121)=0,"",MIN(N1121:Q1121))</f>
        <v/>
      </c>
      <c r="W1121" s="16" t="str">
        <f aca="false">IF(V1121="","",INDEX($N$4:$Q$4,MATCH(V1121,N1121:Q1121,0)))</f>
        <v/>
      </c>
      <c r="X1121" s="19" t="str">
        <f aca="false">IF(COUNT(N1121:Q1121)&lt;2,"",SMALL(N1121:Q1121,2))</f>
        <v/>
      </c>
      <c r="Y1121" s="26" t="str">
        <f aca="false">IF(OR(V1121="",M1121=0),"",V1121/M1121-1)</f>
        <v/>
      </c>
      <c r="Z1121" s="26" t="str">
        <f aca="false">IF(OR(V1121="",L1121=""),"",V1121/(L1121*E1121)-1)</f>
        <v/>
      </c>
      <c r="AA1121" s="16" t="str">
        <f aca="false">IF(V1121="","SEM OFERTA",IF(OR(Y1121&gt;Premissas!$B$11,Y1121&lt;Premissas!$B$12),"VERIFICAR - UNIDADE/EMBALAGEM",IF(Y1121&gt;Premissas!$B$6,"NÃO COMPRAR - REAJUSTE &gt;5%","COMPRAR")))</f>
        <v>SEM OFERTA</v>
      </c>
      <c r="AB1121" s="18" t="str">
        <f aca="false">IF(W1121="DIMEC",S1121,IF(W1121="MEDCENTRO",U1121,""))</f>
        <v/>
      </c>
      <c r="AC1121" s="18" t="n">
        <f aca="false">IF(AA1121&lt;&gt;"COMPRAR",0,IF(AB1121="",I1121,MIN(I1121,AB1121)))</f>
        <v>0</v>
      </c>
      <c r="AD1121" s="19" t="n">
        <f aca="false">IF(AC1121&gt;0,AC1121*V1121,0)</f>
        <v>0</v>
      </c>
      <c r="AE1121" s="19" t="n">
        <f aca="false">IF(AC1121&gt;0,(M1121-V1121)*AC1121,0)</f>
        <v>0</v>
      </c>
      <c r="AF1121" s="16" t="str">
        <f aca="false">IF(AA1121&lt;&gt;"COMPRAR","",IF(AB1121="",IF(X1121="","",IF(X1121-V1121&lt;0.01,"EMPATE TÉCNICO","")),IF(AB1121&lt;I1121,"ESTOQUE INSUFICIENTE",IF(X1121="","",IF(X1121-V1121&lt;0.01,"EMPATE TÉCNICO","")))))</f>
        <v/>
      </c>
      <c r="AG1121" s="16" t="s">
        <v>1798</v>
      </c>
      <c r="AH1121" s="16" t="s">
        <v>88</v>
      </c>
    </row>
    <row r="1122" customFormat="false" ht="15" hidden="false" customHeight="false" outlineLevel="0" collapsed="false">
      <c r="A1122" s="16" t="s">
        <v>3576</v>
      </c>
      <c r="B1122" s="17" t="s">
        <v>3577</v>
      </c>
      <c r="C1122" s="16" t="s">
        <v>3578</v>
      </c>
      <c r="D1122" s="16" t="s">
        <v>3559</v>
      </c>
      <c r="E1122" s="18" t="n">
        <v>1</v>
      </c>
      <c r="F1122" s="16" t="s">
        <v>41</v>
      </c>
      <c r="G1122" s="18" t="n">
        <v>0</v>
      </c>
      <c r="H1122" s="16" t="n">
        <v>4.9</v>
      </c>
      <c r="I1122" s="18" t="n">
        <v>13</v>
      </c>
      <c r="J1122" s="19" t="n">
        <v>14.27</v>
      </c>
      <c r="K1122" s="19" t="n">
        <v>14.27</v>
      </c>
      <c r="L1122" s="19" t="n">
        <v>14.27</v>
      </c>
      <c r="M1122" s="19" t="n">
        <f aca="false">IF(J1122&gt;0,J1122,K1122)*E1122</f>
        <v>14.27</v>
      </c>
      <c r="N1122" s="20"/>
      <c r="O1122" s="21" t="str">
        <f aca="false">IF(R1122="","",ROUND(R1122*(1-Premissas!$B$4),4))</f>
        <v/>
      </c>
      <c r="P1122" s="22"/>
      <c r="Q1122" s="22"/>
      <c r="R1122" s="23"/>
      <c r="S1122" s="24"/>
      <c r="T1122" s="24"/>
      <c r="U1122" s="25"/>
      <c r="V1122" s="19" t="str">
        <f aca="false">IF(COUNT(N1122:Q1122)=0,"",MIN(N1122:Q1122))</f>
        <v/>
      </c>
      <c r="W1122" s="16" t="str">
        <f aca="false">IF(V1122="","",INDEX($N$4:$Q$4,MATCH(V1122,N1122:Q1122,0)))</f>
        <v/>
      </c>
      <c r="X1122" s="19" t="str">
        <f aca="false">IF(COUNT(N1122:Q1122)&lt;2,"",SMALL(N1122:Q1122,2))</f>
        <v/>
      </c>
      <c r="Y1122" s="26" t="str">
        <f aca="false">IF(OR(V1122="",M1122=0),"",V1122/M1122-1)</f>
        <v/>
      </c>
      <c r="Z1122" s="26" t="str">
        <f aca="false">IF(OR(V1122="",L1122=""),"",V1122/(L1122*E1122)-1)</f>
        <v/>
      </c>
      <c r="AA1122" s="16" t="str">
        <f aca="false">IF(V1122="","SEM OFERTA",IF(OR(Y1122&gt;Premissas!$B$11,Y1122&lt;Premissas!$B$12),"VERIFICAR - UNIDADE/EMBALAGEM",IF(Y1122&gt;Premissas!$B$6,"NÃO COMPRAR - REAJUSTE &gt;5%","COMPRAR")))</f>
        <v>SEM OFERTA</v>
      </c>
      <c r="AB1122" s="18" t="str">
        <f aca="false">IF(W1122="DIMEC",S1122,IF(W1122="MEDCENTRO",U1122,""))</f>
        <v/>
      </c>
      <c r="AC1122" s="18" t="n">
        <f aca="false">IF(AA1122&lt;&gt;"COMPRAR",0,IF(AB1122="",I1122,MIN(I1122,AB1122)))</f>
        <v>0</v>
      </c>
      <c r="AD1122" s="19" t="n">
        <f aca="false">IF(AC1122&gt;0,AC1122*V1122,0)</f>
        <v>0</v>
      </c>
      <c r="AE1122" s="19" t="n">
        <f aca="false">IF(AC1122&gt;0,(M1122-V1122)*AC1122,0)</f>
        <v>0</v>
      </c>
      <c r="AF1122" s="16" t="str">
        <f aca="false">IF(AA1122&lt;&gt;"COMPRAR","",IF(AB1122="",IF(X1122="","",IF(X1122-V1122&lt;0.01,"EMPATE TÉCNICO","")),IF(AB1122&lt;I1122,"ESTOQUE INSUFICIENTE",IF(X1122="","",IF(X1122-V1122&lt;0.01,"EMPATE TÉCNICO","")))))</f>
        <v/>
      </c>
      <c r="AG1122" s="16" t="s">
        <v>203</v>
      </c>
      <c r="AH1122" s="16" t="s">
        <v>88</v>
      </c>
    </row>
    <row r="1123" customFormat="false" ht="15" hidden="false" customHeight="false" outlineLevel="0" collapsed="false">
      <c r="A1123" s="16" t="s">
        <v>3579</v>
      </c>
      <c r="B1123" s="17" t="s">
        <v>3580</v>
      </c>
      <c r="C1123" s="16" t="s">
        <v>3581</v>
      </c>
      <c r="D1123" s="16" t="s">
        <v>3559</v>
      </c>
      <c r="E1123" s="18" t="n">
        <v>1</v>
      </c>
      <c r="F1123" s="16" t="s">
        <v>41</v>
      </c>
      <c r="G1123" s="18" t="n">
        <v>29</v>
      </c>
      <c r="H1123" s="16" t="n">
        <v>13.5</v>
      </c>
      <c r="I1123" s="18" t="n">
        <v>6</v>
      </c>
      <c r="J1123" s="19" t="n">
        <v>7.36</v>
      </c>
      <c r="K1123" s="19" t="n">
        <v>7.36</v>
      </c>
      <c r="L1123" s="19" t="n">
        <v>7.36</v>
      </c>
      <c r="M1123" s="19" t="n">
        <f aca="false">IF(J1123&gt;0,J1123,K1123)*E1123</f>
        <v>7.36</v>
      </c>
      <c r="N1123" s="20"/>
      <c r="O1123" s="21" t="str">
        <f aca="false">IF(R1123="","",ROUND(R1123*(1-Premissas!$B$4),4))</f>
        <v/>
      </c>
      <c r="P1123" s="22"/>
      <c r="Q1123" s="22"/>
      <c r="R1123" s="23"/>
      <c r="S1123" s="24"/>
      <c r="T1123" s="24"/>
      <c r="U1123" s="25"/>
      <c r="V1123" s="19" t="str">
        <f aca="false">IF(COUNT(N1123:Q1123)=0,"",MIN(N1123:Q1123))</f>
        <v/>
      </c>
      <c r="W1123" s="16" t="str">
        <f aca="false">IF(V1123="","",INDEX($N$4:$Q$4,MATCH(V1123,N1123:Q1123,0)))</f>
        <v/>
      </c>
      <c r="X1123" s="19" t="str">
        <f aca="false">IF(COUNT(N1123:Q1123)&lt;2,"",SMALL(N1123:Q1123,2))</f>
        <v/>
      </c>
      <c r="Y1123" s="26" t="str">
        <f aca="false">IF(OR(V1123="",M1123=0),"",V1123/M1123-1)</f>
        <v/>
      </c>
      <c r="Z1123" s="26" t="str">
        <f aca="false">IF(OR(V1123="",L1123=""),"",V1123/(L1123*E1123)-1)</f>
        <v/>
      </c>
      <c r="AA1123" s="16" t="str">
        <f aca="false">IF(V1123="","SEM OFERTA",IF(OR(Y1123&gt;Premissas!$B$11,Y1123&lt;Premissas!$B$12),"VERIFICAR - UNIDADE/EMBALAGEM",IF(Y1123&gt;Premissas!$B$6,"NÃO COMPRAR - REAJUSTE &gt;5%","COMPRAR")))</f>
        <v>SEM OFERTA</v>
      </c>
      <c r="AB1123" s="18" t="str">
        <f aca="false">IF(W1123="DIMEC",S1123,IF(W1123="MEDCENTRO",U1123,""))</f>
        <v/>
      </c>
      <c r="AC1123" s="18" t="n">
        <f aca="false">IF(AA1123&lt;&gt;"COMPRAR",0,IF(AB1123="",I1123,MIN(I1123,AB1123)))</f>
        <v>0</v>
      </c>
      <c r="AD1123" s="19" t="n">
        <f aca="false">IF(AC1123&gt;0,AC1123*V1123,0)</f>
        <v>0</v>
      </c>
      <c r="AE1123" s="19" t="n">
        <f aca="false">IF(AC1123&gt;0,(M1123-V1123)*AC1123,0)</f>
        <v>0</v>
      </c>
      <c r="AF1123" s="16" t="str">
        <f aca="false">IF(AA1123&lt;&gt;"COMPRAR","",IF(AB1123="",IF(X1123="","",IF(X1123-V1123&lt;0.01,"EMPATE TÉCNICO","")),IF(AB1123&lt;I1123,"ESTOQUE INSUFICIENTE",IF(X1123="","",IF(X1123-V1123&lt;0.01,"EMPATE TÉCNICO","")))))</f>
        <v/>
      </c>
      <c r="AG1123" s="16" t="s">
        <v>203</v>
      </c>
      <c r="AH1123" s="16" t="s">
        <v>88</v>
      </c>
    </row>
    <row r="1124" customFormat="false" ht="15" hidden="false" customHeight="false" outlineLevel="0" collapsed="false">
      <c r="A1124" s="16" t="s">
        <v>3582</v>
      </c>
      <c r="B1124" s="17" t="s">
        <v>3583</v>
      </c>
      <c r="C1124" s="16" t="s">
        <v>3584</v>
      </c>
      <c r="D1124" s="16" t="s">
        <v>3585</v>
      </c>
      <c r="E1124" s="18" t="n">
        <v>1</v>
      </c>
      <c r="F1124" s="16" t="s">
        <v>42</v>
      </c>
      <c r="G1124" s="18" t="n">
        <v>0</v>
      </c>
      <c r="H1124" s="16" t="n">
        <v>4.4</v>
      </c>
      <c r="I1124" s="18" t="n">
        <v>12</v>
      </c>
      <c r="J1124" s="19" t="n">
        <v>4.65</v>
      </c>
      <c r="K1124" s="19" t="n">
        <v>4.65</v>
      </c>
      <c r="L1124" s="19" t="n">
        <v>4.65</v>
      </c>
      <c r="M1124" s="19" t="n">
        <f aca="false">IF(J1124&gt;0,J1124,K1124)*E1124</f>
        <v>4.65</v>
      </c>
      <c r="N1124" s="20"/>
      <c r="O1124" s="21" t="str">
        <f aca="false">IF(R1124="","",ROUND(R1124*(1-Premissas!$B$4),4))</f>
        <v/>
      </c>
      <c r="P1124" s="22"/>
      <c r="Q1124" s="22"/>
      <c r="R1124" s="23"/>
      <c r="S1124" s="24"/>
      <c r="T1124" s="24"/>
      <c r="U1124" s="25"/>
      <c r="V1124" s="19" t="str">
        <f aca="false">IF(COUNT(N1124:Q1124)=0,"",MIN(N1124:Q1124))</f>
        <v/>
      </c>
      <c r="W1124" s="16" t="str">
        <f aca="false">IF(V1124="","",INDEX($N$4:$Q$4,MATCH(V1124,N1124:Q1124,0)))</f>
        <v/>
      </c>
      <c r="X1124" s="19" t="str">
        <f aca="false">IF(COUNT(N1124:Q1124)&lt;2,"",SMALL(N1124:Q1124,2))</f>
        <v/>
      </c>
      <c r="Y1124" s="26" t="str">
        <f aca="false">IF(OR(V1124="",M1124=0),"",V1124/M1124-1)</f>
        <v/>
      </c>
      <c r="Z1124" s="26" t="str">
        <f aca="false">IF(OR(V1124="",L1124=""),"",V1124/(L1124*E1124)-1)</f>
        <v/>
      </c>
      <c r="AA1124" s="16" t="str">
        <f aca="false">IF(V1124="","SEM OFERTA",IF(OR(Y1124&gt;Premissas!$B$11,Y1124&lt;Premissas!$B$12),"VERIFICAR - UNIDADE/EMBALAGEM",IF(Y1124&gt;Premissas!$B$6,"NÃO COMPRAR - REAJUSTE &gt;5%","COMPRAR")))</f>
        <v>SEM OFERTA</v>
      </c>
      <c r="AB1124" s="18" t="str">
        <f aca="false">IF(W1124="DIMEC",S1124,IF(W1124="MEDCENTRO",U1124,""))</f>
        <v/>
      </c>
      <c r="AC1124" s="18" t="n">
        <f aca="false">IF(AA1124&lt;&gt;"COMPRAR",0,IF(AB1124="",I1124,MIN(I1124,AB1124)))</f>
        <v>0</v>
      </c>
      <c r="AD1124" s="19" t="n">
        <f aca="false">IF(AC1124&gt;0,AC1124*V1124,0)</f>
        <v>0</v>
      </c>
      <c r="AE1124" s="19" t="n">
        <f aca="false">IF(AC1124&gt;0,(M1124-V1124)*AC1124,0)</f>
        <v>0</v>
      </c>
      <c r="AF1124" s="16" t="str">
        <f aca="false">IF(AA1124&lt;&gt;"COMPRAR","",IF(AB1124="",IF(X1124="","",IF(X1124-V1124&lt;0.01,"EMPATE TÉCNICO","")),IF(AB1124&lt;I1124,"ESTOQUE INSUFICIENTE",IF(X1124="","",IF(X1124-V1124&lt;0.01,"EMPATE TÉCNICO","")))))</f>
        <v/>
      </c>
      <c r="AG1124" s="16" t="s">
        <v>203</v>
      </c>
      <c r="AH1124" s="16" t="s">
        <v>88</v>
      </c>
    </row>
    <row r="1125" customFormat="false" ht="15" hidden="false" customHeight="false" outlineLevel="0" collapsed="false">
      <c r="A1125" s="16" t="s">
        <v>3586</v>
      </c>
      <c r="B1125" s="17" t="s">
        <v>3587</v>
      </c>
      <c r="C1125" s="16" t="s">
        <v>3588</v>
      </c>
      <c r="D1125" s="16" t="s">
        <v>3585</v>
      </c>
      <c r="E1125" s="18" t="n">
        <v>1</v>
      </c>
      <c r="F1125" s="16" t="s">
        <v>41</v>
      </c>
      <c r="G1125" s="18" t="n">
        <v>5</v>
      </c>
      <c r="H1125" s="16" t="n">
        <v>7.5</v>
      </c>
      <c r="I1125" s="18" t="n">
        <v>15</v>
      </c>
      <c r="J1125" s="19" t="n">
        <v>6.15</v>
      </c>
      <c r="K1125" s="19" t="n">
        <v>6.15</v>
      </c>
      <c r="L1125" s="19" t="n">
        <v>6.15</v>
      </c>
      <c r="M1125" s="19" t="n">
        <f aca="false">IF(J1125&gt;0,J1125,K1125)*E1125</f>
        <v>6.15</v>
      </c>
      <c r="N1125" s="20"/>
      <c r="O1125" s="21" t="str">
        <f aca="false">IF(R1125="","",ROUND(R1125*(1-Premissas!$B$4),4))</f>
        <v/>
      </c>
      <c r="P1125" s="22"/>
      <c r="Q1125" s="22"/>
      <c r="R1125" s="23"/>
      <c r="S1125" s="24"/>
      <c r="T1125" s="24"/>
      <c r="U1125" s="25"/>
      <c r="V1125" s="19" t="str">
        <f aca="false">IF(COUNT(N1125:Q1125)=0,"",MIN(N1125:Q1125))</f>
        <v/>
      </c>
      <c r="W1125" s="16" t="str">
        <f aca="false">IF(V1125="","",INDEX($N$4:$Q$4,MATCH(V1125,N1125:Q1125,0)))</f>
        <v/>
      </c>
      <c r="X1125" s="19" t="str">
        <f aca="false">IF(COUNT(N1125:Q1125)&lt;2,"",SMALL(N1125:Q1125,2))</f>
        <v/>
      </c>
      <c r="Y1125" s="26" t="str">
        <f aca="false">IF(OR(V1125="",M1125=0),"",V1125/M1125-1)</f>
        <v/>
      </c>
      <c r="Z1125" s="26" t="str">
        <f aca="false">IF(OR(V1125="",L1125=""),"",V1125/(L1125*E1125)-1)</f>
        <v/>
      </c>
      <c r="AA1125" s="16" t="str">
        <f aca="false">IF(V1125="","SEM OFERTA",IF(OR(Y1125&gt;Premissas!$B$11,Y1125&lt;Premissas!$B$12),"VERIFICAR - UNIDADE/EMBALAGEM",IF(Y1125&gt;Premissas!$B$6,"NÃO COMPRAR - REAJUSTE &gt;5%","COMPRAR")))</f>
        <v>SEM OFERTA</v>
      </c>
      <c r="AB1125" s="18" t="str">
        <f aca="false">IF(W1125="DIMEC",S1125,IF(W1125="MEDCENTRO",U1125,""))</f>
        <v/>
      </c>
      <c r="AC1125" s="18" t="n">
        <f aca="false">IF(AA1125&lt;&gt;"COMPRAR",0,IF(AB1125="",I1125,MIN(I1125,AB1125)))</f>
        <v>0</v>
      </c>
      <c r="AD1125" s="19" t="n">
        <f aca="false">IF(AC1125&gt;0,AC1125*V1125,0)</f>
        <v>0</v>
      </c>
      <c r="AE1125" s="19" t="n">
        <f aca="false">IF(AC1125&gt;0,(M1125-V1125)*AC1125,0)</f>
        <v>0</v>
      </c>
      <c r="AF1125" s="16" t="str">
        <f aca="false">IF(AA1125&lt;&gt;"COMPRAR","",IF(AB1125="",IF(X1125="","",IF(X1125-V1125&lt;0.01,"EMPATE TÉCNICO","")),IF(AB1125&lt;I1125,"ESTOQUE INSUFICIENTE",IF(X1125="","",IF(X1125-V1125&lt;0.01,"EMPATE TÉCNICO","")))))</f>
        <v/>
      </c>
      <c r="AG1125" s="16" t="s">
        <v>1897</v>
      </c>
      <c r="AH1125" s="16" t="s">
        <v>88</v>
      </c>
    </row>
    <row r="1126" customFormat="false" ht="15" hidden="false" customHeight="false" outlineLevel="0" collapsed="false">
      <c r="A1126" s="16" t="s">
        <v>3589</v>
      </c>
      <c r="B1126" s="17" t="s">
        <v>3590</v>
      </c>
      <c r="C1126" s="16" t="s">
        <v>3591</v>
      </c>
      <c r="D1126" s="16" t="s">
        <v>3592</v>
      </c>
      <c r="E1126" s="18" t="n">
        <v>1</v>
      </c>
      <c r="F1126" s="16" t="s">
        <v>42</v>
      </c>
      <c r="G1126" s="18" t="n">
        <v>8</v>
      </c>
      <c r="H1126" s="16" t="n">
        <v>7.7</v>
      </c>
      <c r="I1126" s="18" t="n">
        <v>12</v>
      </c>
      <c r="J1126" s="19" t="n">
        <v>3.59</v>
      </c>
      <c r="K1126" s="19" t="n">
        <v>3.59</v>
      </c>
      <c r="L1126" s="19" t="n">
        <v>3.59</v>
      </c>
      <c r="M1126" s="19" t="n">
        <f aca="false">IF(J1126&gt;0,J1126,K1126)*E1126</f>
        <v>3.59</v>
      </c>
      <c r="N1126" s="20"/>
      <c r="O1126" s="21" t="str">
        <f aca="false">IF(R1126="","",ROUND(R1126*(1-Premissas!$B$4),4))</f>
        <v/>
      </c>
      <c r="P1126" s="22"/>
      <c r="Q1126" s="22"/>
      <c r="R1126" s="23"/>
      <c r="S1126" s="24"/>
      <c r="T1126" s="24"/>
      <c r="U1126" s="25"/>
      <c r="V1126" s="19" t="str">
        <f aca="false">IF(COUNT(N1126:Q1126)=0,"",MIN(N1126:Q1126))</f>
        <v/>
      </c>
      <c r="W1126" s="16" t="str">
        <f aca="false">IF(V1126="","",INDEX($N$4:$Q$4,MATCH(V1126,N1126:Q1126,0)))</f>
        <v/>
      </c>
      <c r="X1126" s="19" t="str">
        <f aca="false">IF(COUNT(N1126:Q1126)&lt;2,"",SMALL(N1126:Q1126,2))</f>
        <v/>
      </c>
      <c r="Y1126" s="26" t="str">
        <f aca="false">IF(OR(V1126="",M1126=0),"",V1126/M1126-1)</f>
        <v/>
      </c>
      <c r="Z1126" s="26" t="str">
        <f aca="false">IF(OR(V1126="",L1126=""),"",V1126/(L1126*E1126)-1)</f>
        <v/>
      </c>
      <c r="AA1126" s="16" t="str">
        <f aca="false">IF(V1126="","SEM OFERTA",IF(OR(Y1126&gt;Premissas!$B$11,Y1126&lt;Premissas!$B$12),"VERIFICAR - UNIDADE/EMBALAGEM",IF(Y1126&gt;Premissas!$B$6,"NÃO COMPRAR - REAJUSTE &gt;5%","COMPRAR")))</f>
        <v>SEM OFERTA</v>
      </c>
      <c r="AB1126" s="18" t="str">
        <f aca="false">IF(W1126="DIMEC",S1126,IF(W1126="MEDCENTRO",U1126,""))</f>
        <v/>
      </c>
      <c r="AC1126" s="18" t="n">
        <f aca="false">IF(AA1126&lt;&gt;"COMPRAR",0,IF(AB1126="",I1126,MIN(I1126,AB1126)))</f>
        <v>0</v>
      </c>
      <c r="AD1126" s="19" t="n">
        <f aca="false">IF(AC1126&gt;0,AC1126*V1126,0)</f>
        <v>0</v>
      </c>
      <c r="AE1126" s="19" t="n">
        <f aca="false">IF(AC1126&gt;0,(M1126-V1126)*AC1126,0)</f>
        <v>0</v>
      </c>
      <c r="AF1126" s="16" t="str">
        <f aca="false">IF(AA1126&lt;&gt;"COMPRAR","",IF(AB1126="",IF(X1126="","",IF(X1126-V1126&lt;0.01,"EMPATE TÉCNICO","")),IF(AB1126&lt;I1126,"ESTOQUE INSUFICIENTE",IF(X1126="","",IF(X1126-V1126&lt;0.01,"EMPATE TÉCNICO","")))))</f>
        <v/>
      </c>
      <c r="AG1126" s="16" t="s">
        <v>3593</v>
      </c>
      <c r="AH1126" s="16" t="s">
        <v>88</v>
      </c>
    </row>
    <row r="1127" customFormat="false" ht="15" hidden="false" customHeight="false" outlineLevel="0" collapsed="false">
      <c r="A1127" s="16" t="s">
        <v>3594</v>
      </c>
      <c r="B1127" s="17" t="s">
        <v>3595</v>
      </c>
      <c r="C1127" s="16" t="s">
        <v>3596</v>
      </c>
      <c r="D1127" s="16" t="s">
        <v>3592</v>
      </c>
      <c r="E1127" s="18" t="n">
        <v>1</v>
      </c>
      <c r="F1127" s="16" t="s">
        <v>43</v>
      </c>
      <c r="G1127" s="18" t="n">
        <v>0</v>
      </c>
      <c r="H1127" s="16" t="n">
        <v>5</v>
      </c>
      <c r="I1127" s="18" t="n">
        <v>13</v>
      </c>
      <c r="J1127" s="19" t="n">
        <v>3.46</v>
      </c>
      <c r="K1127" s="19" t="n">
        <v>3.46</v>
      </c>
      <c r="L1127" s="19" t="n">
        <v>3.46</v>
      </c>
      <c r="M1127" s="19" t="n">
        <f aca="false">IF(J1127&gt;0,J1127,K1127)*E1127</f>
        <v>3.46</v>
      </c>
      <c r="N1127" s="20"/>
      <c r="O1127" s="21" t="str">
        <f aca="false">IF(R1127="","",ROUND(R1127*(1-Premissas!$B$4),4))</f>
        <v/>
      </c>
      <c r="P1127" s="22"/>
      <c r="Q1127" s="22"/>
      <c r="R1127" s="23"/>
      <c r="S1127" s="24"/>
      <c r="T1127" s="24"/>
      <c r="U1127" s="25"/>
      <c r="V1127" s="19" t="str">
        <f aca="false">IF(COUNT(N1127:Q1127)=0,"",MIN(N1127:Q1127))</f>
        <v/>
      </c>
      <c r="W1127" s="16" t="str">
        <f aca="false">IF(V1127="","",INDEX($N$4:$Q$4,MATCH(V1127,N1127:Q1127,0)))</f>
        <v/>
      </c>
      <c r="X1127" s="19" t="str">
        <f aca="false">IF(COUNT(N1127:Q1127)&lt;2,"",SMALL(N1127:Q1127,2))</f>
        <v/>
      </c>
      <c r="Y1127" s="26" t="str">
        <f aca="false">IF(OR(V1127="",M1127=0),"",V1127/M1127-1)</f>
        <v/>
      </c>
      <c r="Z1127" s="26" t="str">
        <f aca="false">IF(OR(V1127="",L1127=""),"",V1127/(L1127*E1127)-1)</f>
        <v/>
      </c>
      <c r="AA1127" s="16" t="str">
        <f aca="false">IF(V1127="","SEM OFERTA",IF(OR(Y1127&gt;Premissas!$B$11,Y1127&lt;Premissas!$B$12),"VERIFICAR - UNIDADE/EMBALAGEM",IF(Y1127&gt;Premissas!$B$6,"NÃO COMPRAR - REAJUSTE &gt;5%","COMPRAR")))</f>
        <v>SEM OFERTA</v>
      </c>
      <c r="AB1127" s="18" t="str">
        <f aca="false">IF(W1127="DIMEC",S1127,IF(W1127="MEDCENTRO",U1127,""))</f>
        <v/>
      </c>
      <c r="AC1127" s="18" t="n">
        <f aca="false">IF(AA1127&lt;&gt;"COMPRAR",0,IF(AB1127="",I1127,MIN(I1127,AB1127)))</f>
        <v>0</v>
      </c>
      <c r="AD1127" s="19" t="n">
        <f aca="false">IF(AC1127&gt;0,AC1127*V1127,0)</f>
        <v>0</v>
      </c>
      <c r="AE1127" s="19" t="n">
        <f aca="false">IF(AC1127&gt;0,(M1127-V1127)*AC1127,0)</f>
        <v>0</v>
      </c>
      <c r="AF1127" s="16" t="str">
        <f aca="false">IF(AA1127&lt;&gt;"COMPRAR","",IF(AB1127="",IF(X1127="","",IF(X1127-V1127&lt;0.01,"EMPATE TÉCNICO","")),IF(AB1127&lt;I1127,"ESTOQUE INSUFICIENTE",IF(X1127="","",IF(X1127-V1127&lt;0.01,"EMPATE TÉCNICO","")))))</f>
        <v/>
      </c>
      <c r="AG1127" s="16" t="s">
        <v>3593</v>
      </c>
      <c r="AH1127" s="16" t="s">
        <v>88</v>
      </c>
    </row>
    <row r="1128" customFormat="false" ht="15" hidden="false" customHeight="false" outlineLevel="0" collapsed="false">
      <c r="A1128" s="16" t="s">
        <v>3597</v>
      </c>
      <c r="B1128" s="17" t="s">
        <v>3598</v>
      </c>
      <c r="C1128" s="16" t="s">
        <v>3599</v>
      </c>
      <c r="D1128" s="16" t="s">
        <v>3600</v>
      </c>
      <c r="E1128" s="18" t="n">
        <v>1</v>
      </c>
      <c r="F1128" s="16" t="s">
        <v>41</v>
      </c>
      <c r="G1128" s="18" t="n">
        <v>19</v>
      </c>
      <c r="H1128" s="16" t="n">
        <v>9.6</v>
      </c>
      <c r="I1128" s="18" t="n">
        <v>6</v>
      </c>
      <c r="J1128" s="19" t="n">
        <v>10.0591666666667</v>
      </c>
      <c r="K1128" s="19" t="n">
        <v>10.0591666666667</v>
      </c>
      <c r="L1128" s="19" t="n">
        <v>9.2</v>
      </c>
      <c r="M1128" s="19" t="n">
        <f aca="false">IF(J1128&gt;0,J1128,K1128)*E1128</f>
        <v>10.0591666666667</v>
      </c>
      <c r="N1128" s="20"/>
      <c r="O1128" s="21" t="str">
        <f aca="false">IF(R1128="","",ROUND(R1128*(1-Premissas!$B$4),4))</f>
        <v/>
      </c>
      <c r="P1128" s="22"/>
      <c r="Q1128" s="22"/>
      <c r="R1128" s="23"/>
      <c r="S1128" s="24"/>
      <c r="T1128" s="24"/>
      <c r="U1128" s="25"/>
      <c r="V1128" s="19" t="str">
        <f aca="false">IF(COUNT(N1128:Q1128)=0,"",MIN(N1128:Q1128))</f>
        <v/>
      </c>
      <c r="W1128" s="16" t="str">
        <f aca="false">IF(V1128="","",INDEX($N$4:$Q$4,MATCH(V1128,N1128:Q1128,0)))</f>
        <v/>
      </c>
      <c r="X1128" s="19" t="str">
        <f aca="false">IF(COUNT(N1128:Q1128)&lt;2,"",SMALL(N1128:Q1128,2))</f>
        <v/>
      </c>
      <c r="Y1128" s="26" t="str">
        <f aca="false">IF(OR(V1128="",M1128=0),"",V1128/M1128-1)</f>
        <v/>
      </c>
      <c r="Z1128" s="26" t="str">
        <f aca="false">IF(OR(V1128="",L1128=""),"",V1128/(L1128*E1128)-1)</f>
        <v/>
      </c>
      <c r="AA1128" s="16" t="str">
        <f aca="false">IF(V1128="","SEM OFERTA",IF(OR(Y1128&gt;Premissas!$B$11,Y1128&lt;Premissas!$B$12),"VERIFICAR - UNIDADE/EMBALAGEM",IF(Y1128&gt;Premissas!$B$6,"NÃO COMPRAR - REAJUSTE &gt;5%","COMPRAR")))</f>
        <v>SEM OFERTA</v>
      </c>
      <c r="AB1128" s="18" t="str">
        <f aca="false">IF(W1128="DIMEC",S1128,IF(W1128="MEDCENTRO",U1128,""))</f>
        <v/>
      </c>
      <c r="AC1128" s="18" t="n">
        <f aca="false">IF(AA1128&lt;&gt;"COMPRAR",0,IF(AB1128="",I1128,MIN(I1128,AB1128)))</f>
        <v>0</v>
      </c>
      <c r="AD1128" s="19" t="n">
        <f aca="false">IF(AC1128&gt;0,AC1128*V1128,0)</f>
        <v>0</v>
      </c>
      <c r="AE1128" s="19" t="n">
        <f aca="false">IF(AC1128&gt;0,(M1128-V1128)*AC1128,0)</f>
        <v>0</v>
      </c>
      <c r="AF1128" s="16" t="str">
        <f aca="false">IF(AA1128&lt;&gt;"COMPRAR","",IF(AB1128="",IF(X1128="","",IF(X1128-V1128&lt;0.01,"EMPATE TÉCNICO","")),IF(AB1128&lt;I1128,"ESTOQUE INSUFICIENTE",IF(X1128="","",IF(X1128-V1128&lt;0.01,"EMPATE TÉCNICO","")))))</f>
        <v/>
      </c>
      <c r="AG1128" s="16" t="s">
        <v>328</v>
      </c>
      <c r="AH1128" s="16" t="s">
        <v>88</v>
      </c>
    </row>
    <row r="1129" customFormat="false" ht="15" hidden="false" customHeight="false" outlineLevel="0" collapsed="false">
      <c r="A1129" s="16" t="s">
        <v>3601</v>
      </c>
      <c r="B1129" s="17" t="s">
        <v>3602</v>
      </c>
      <c r="C1129" s="16" t="s">
        <v>3603</v>
      </c>
      <c r="D1129" s="16" t="s">
        <v>3600</v>
      </c>
      <c r="E1129" s="18" t="n">
        <v>1</v>
      </c>
      <c r="F1129" s="16" t="s">
        <v>41</v>
      </c>
      <c r="G1129" s="18" t="n">
        <v>13</v>
      </c>
      <c r="H1129" s="16" t="n">
        <v>10.6</v>
      </c>
      <c r="I1129" s="18" t="n">
        <v>15</v>
      </c>
      <c r="J1129" s="19" t="n">
        <v>10.0591666666667</v>
      </c>
      <c r="K1129" s="19" t="n">
        <v>10.0591666666667</v>
      </c>
      <c r="L1129" s="19" t="n">
        <v>9.2</v>
      </c>
      <c r="M1129" s="19" t="n">
        <f aca="false">IF(J1129&gt;0,J1129,K1129)*E1129</f>
        <v>10.0591666666667</v>
      </c>
      <c r="N1129" s="20"/>
      <c r="O1129" s="21" t="str">
        <f aca="false">IF(R1129="","",ROUND(R1129*(1-Premissas!$B$4),4))</f>
        <v/>
      </c>
      <c r="P1129" s="22"/>
      <c r="Q1129" s="22"/>
      <c r="R1129" s="23"/>
      <c r="S1129" s="24"/>
      <c r="T1129" s="24"/>
      <c r="U1129" s="25"/>
      <c r="V1129" s="19" t="str">
        <f aca="false">IF(COUNT(N1129:Q1129)=0,"",MIN(N1129:Q1129))</f>
        <v/>
      </c>
      <c r="W1129" s="16" t="str">
        <f aca="false">IF(V1129="","",INDEX($N$4:$Q$4,MATCH(V1129,N1129:Q1129,0)))</f>
        <v/>
      </c>
      <c r="X1129" s="19" t="str">
        <f aca="false">IF(COUNT(N1129:Q1129)&lt;2,"",SMALL(N1129:Q1129,2))</f>
        <v/>
      </c>
      <c r="Y1129" s="26" t="str">
        <f aca="false">IF(OR(V1129="",M1129=0),"",V1129/M1129-1)</f>
        <v/>
      </c>
      <c r="Z1129" s="26" t="str">
        <f aca="false">IF(OR(V1129="",L1129=""),"",V1129/(L1129*E1129)-1)</f>
        <v/>
      </c>
      <c r="AA1129" s="16" t="str">
        <f aca="false">IF(V1129="","SEM OFERTA",IF(OR(Y1129&gt;Premissas!$B$11,Y1129&lt;Premissas!$B$12),"VERIFICAR - UNIDADE/EMBALAGEM",IF(Y1129&gt;Premissas!$B$6,"NÃO COMPRAR - REAJUSTE &gt;5%","COMPRAR")))</f>
        <v>SEM OFERTA</v>
      </c>
      <c r="AB1129" s="18" t="str">
        <f aca="false">IF(W1129="DIMEC",S1129,IF(W1129="MEDCENTRO",U1129,""))</f>
        <v/>
      </c>
      <c r="AC1129" s="18" t="n">
        <f aca="false">IF(AA1129&lt;&gt;"COMPRAR",0,IF(AB1129="",I1129,MIN(I1129,AB1129)))</f>
        <v>0</v>
      </c>
      <c r="AD1129" s="19" t="n">
        <f aca="false">IF(AC1129&gt;0,AC1129*V1129,0)</f>
        <v>0</v>
      </c>
      <c r="AE1129" s="19" t="n">
        <f aca="false">IF(AC1129&gt;0,(M1129-V1129)*AC1129,0)</f>
        <v>0</v>
      </c>
      <c r="AF1129" s="16" t="str">
        <f aca="false">IF(AA1129&lt;&gt;"COMPRAR","",IF(AB1129="",IF(X1129="","",IF(X1129-V1129&lt;0.01,"EMPATE TÉCNICO","")),IF(AB1129&lt;I1129,"ESTOQUE INSUFICIENTE",IF(X1129="","",IF(X1129-V1129&lt;0.01,"EMPATE TÉCNICO","")))))</f>
        <v/>
      </c>
      <c r="AG1129" s="16" t="s">
        <v>203</v>
      </c>
      <c r="AH1129" s="16" t="s">
        <v>88</v>
      </c>
    </row>
    <row r="1130" customFormat="false" ht="15" hidden="false" customHeight="false" outlineLevel="0" collapsed="false">
      <c r="A1130" s="16" t="s">
        <v>3604</v>
      </c>
      <c r="B1130" s="17" t="s">
        <v>3605</v>
      </c>
      <c r="C1130" s="16" t="s">
        <v>3606</v>
      </c>
      <c r="D1130" s="16" t="s">
        <v>3607</v>
      </c>
      <c r="E1130" s="18" t="n">
        <v>1</v>
      </c>
      <c r="F1130" s="16" t="s">
        <v>43</v>
      </c>
      <c r="G1130" s="18" t="n">
        <v>0</v>
      </c>
      <c r="H1130" s="16" t="n">
        <v>1</v>
      </c>
      <c r="I1130" s="18" t="n">
        <v>3</v>
      </c>
      <c r="J1130" s="19" t="n">
        <v>10.81</v>
      </c>
      <c r="K1130" s="19" t="n">
        <v>10.81</v>
      </c>
      <c r="L1130" s="19" t="n">
        <v>10.81</v>
      </c>
      <c r="M1130" s="19" t="n">
        <f aca="false">IF(J1130&gt;0,J1130,K1130)*E1130</f>
        <v>10.81</v>
      </c>
      <c r="N1130" s="20"/>
      <c r="O1130" s="21" t="str">
        <f aca="false">IF(R1130="","",ROUND(R1130*(1-Premissas!$B$4),4))</f>
        <v/>
      </c>
      <c r="P1130" s="22"/>
      <c r="Q1130" s="22"/>
      <c r="R1130" s="23"/>
      <c r="S1130" s="24"/>
      <c r="T1130" s="24"/>
      <c r="U1130" s="25"/>
      <c r="V1130" s="19" t="str">
        <f aca="false">IF(COUNT(N1130:Q1130)=0,"",MIN(N1130:Q1130))</f>
        <v/>
      </c>
      <c r="W1130" s="16" t="str">
        <f aca="false">IF(V1130="","",INDEX($N$4:$Q$4,MATCH(V1130,N1130:Q1130,0)))</f>
        <v/>
      </c>
      <c r="X1130" s="19" t="str">
        <f aca="false">IF(COUNT(N1130:Q1130)&lt;2,"",SMALL(N1130:Q1130,2))</f>
        <v/>
      </c>
      <c r="Y1130" s="26" t="str">
        <f aca="false">IF(OR(V1130="",M1130=0),"",V1130/M1130-1)</f>
        <v/>
      </c>
      <c r="Z1130" s="26" t="str">
        <f aca="false">IF(OR(V1130="",L1130=""),"",V1130/(L1130*E1130)-1)</f>
        <v/>
      </c>
      <c r="AA1130" s="16" t="str">
        <f aca="false">IF(V1130="","SEM OFERTA",IF(OR(Y1130&gt;Premissas!$B$11,Y1130&lt;Premissas!$B$12),"VERIFICAR - UNIDADE/EMBALAGEM",IF(Y1130&gt;Premissas!$B$6,"NÃO COMPRAR - REAJUSTE &gt;5%","COMPRAR")))</f>
        <v>SEM OFERTA</v>
      </c>
      <c r="AB1130" s="18" t="str">
        <f aca="false">IF(W1130="DIMEC",S1130,IF(W1130="MEDCENTRO",U1130,""))</f>
        <v/>
      </c>
      <c r="AC1130" s="18" t="n">
        <f aca="false">IF(AA1130&lt;&gt;"COMPRAR",0,IF(AB1130="",I1130,MIN(I1130,AB1130)))</f>
        <v>0</v>
      </c>
      <c r="AD1130" s="19" t="n">
        <f aca="false">IF(AC1130&gt;0,AC1130*V1130,0)</f>
        <v>0</v>
      </c>
      <c r="AE1130" s="19" t="n">
        <f aca="false">IF(AC1130&gt;0,(M1130-V1130)*AC1130,0)</f>
        <v>0</v>
      </c>
      <c r="AF1130" s="16" t="str">
        <f aca="false">IF(AA1130&lt;&gt;"COMPRAR","",IF(AB1130="",IF(X1130="","",IF(X1130-V1130&lt;0.01,"EMPATE TÉCNICO","")),IF(AB1130&lt;I1130,"ESTOQUE INSUFICIENTE",IF(X1130="","",IF(X1130-V1130&lt;0.01,"EMPATE TÉCNICO","")))))</f>
        <v/>
      </c>
      <c r="AG1130" s="16" t="s">
        <v>87</v>
      </c>
      <c r="AH1130" s="16" t="s">
        <v>88</v>
      </c>
    </row>
    <row r="1131" customFormat="false" ht="15" hidden="false" customHeight="false" outlineLevel="0" collapsed="false">
      <c r="A1131" s="16" t="s">
        <v>3608</v>
      </c>
      <c r="B1131" s="17" t="s">
        <v>3609</v>
      </c>
      <c r="C1131" s="16" t="s">
        <v>3610</v>
      </c>
      <c r="D1131" s="16" t="s">
        <v>3569</v>
      </c>
      <c r="E1131" s="18" t="n">
        <v>1</v>
      </c>
      <c r="F1131" s="16" t="s">
        <v>41</v>
      </c>
      <c r="G1131" s="18" t="n">
        <v>8</v>
      </c>
      <c r="H1131" s="16" t="n">
        <v>3.2</v>
      </c>
      <c r="I1131" s="18" t="n">
        <v>1</v>
      </c>
      <c r="J1131" s="19" t="n">
        <v>22</v>
      </c>
      <c r="K1131" s="19" t="n">
        <v>22</v>
      </c>
      <c r="L1131" s="19" t="n">
        <v>22</v>
      </c>
      <c r="M1131" s="19" t="n">
        <f aca="false">IF(J1131&gt;0,J1131,K1131)*E1131</f>
        <v>22</v>
      </c>
      <c r="N1131" s="20"/>
      <c r="O1131" s="21" t="str">
        <f aca="false">IF(R1131="","",ROUND(R1131*(1-Premissas!$B$4),4))</f>
        <v/>
      </c>
      <c r="P1131" s="22"/>
      <c r="Q1131" s="22"/>
      <c r="R1131" s="23"/>
      <c r="S1131" s="24"/>
      <c r="T1131" s="24"/>
      <c r="U1131" s="25"/>
      <c r="V1131" s="19" t="str">
        <f aca="false">IF(COUNT(N1131:Q1131)=0,"",MIN(N1131:Q1131))</f>
        <v/>
      </c>
      <c r="W1131" s="16" t="str">
        <f aca="false">IF(V1131="","",INDEX($N$4:$Q$4,MATCH(V1131,N1131:Q1131,0)))</f>
        <v/>
      </c>
      <c r="X1131" s="19" t="str">
        <f aca="false">IF(COUNT(N1131:Q1131)&lt;2,"",SMALL(N1131:Q1131,2))</f>
        <v/>
      </c>
      <c r="Y1131" s="26" t="str">
        <f aca="false">IF(OR(V1131="",M1131=0),"",V1131/M1131-1)</f>
        <v/>
      </c>
      <c r="Z1131" s="26" t="str">
        <f aca="false">IF(OR(V1131="",L1131=""),"",V1131/(L1131*E1131)-1)</f>
        <v/>
      </c>
      <c r="AA1131" s="16" t="str">
        <f aca="false">IF(V1131="","SEM OFERTA",IF(OR(Y1131&gt;Premissas!$B$11,Y1131&lt;Premissas!$B$12),"VERIFICAR - UNIDADE/EMBALAGEM",IF(Y1131&gt;Premissas!$B$6,"NÃO COMPRAR - REAJUSTE &gt;5%","COMPRAR")))</f>
        <v>SEM OFERTA</v>
      </c>
      <c r="AB1131" s="18" t="str">
        <f aca="false">IF(W1131="DIMEC",S1131,IF(W1131="MEDCENTRO",U1131,""))</f>
        <v/>
      </c>
      <c r="AC1131" s="18" t="n">
        <f aca="false">IF(AA1131&lt;&gt;"COMPRAR",0,IF(AB1131="",I1131,MIN(I1131,AB1131)))</f>
        <v>0</v>
      </c>
      <c r="AD1131" s="19" t="n">
        <f aca="false">IF(AC1131&gt;0,AC1131*V1131,0)</f>
        <v>0</v>
      </c>
      <c r="AE1131" s="19" t="n">
        <f aca="false">IF(AC1131&gt;0,(M1131-V1131)*AC1131,0)</f>
        <v>0</v>
      </c>
      <c r="AF1131" s="16" t="str">
        <f aca="false">IF(AA1131&lt;&gt;"COMPRAR","",IF(AB1131="",IF(X1131="","",IF(X1131-V1131&lt;0.01,"EMPATE TÉCNICO","")),IF(AB1131&lt;I1131,"ESTOQUE INSUFICIENTE",IF(X1131="","",IF(X1131-V1131&lt;0.01,"EMPATE TÉCNICO","")))))</f>
        <v/>
      </c>
      <c r="AG1131" s="16" t="s">
        <v>203</v>
      </c>
      <c r="AH1131" s="16" t="s">
        <v>88</v>
      </c>
    </row>
    <row r="1132" customFormat="false" ht="15" hidden="false" customHeight="false" outlineLevel="0" collapsed="false">
      <c r="A1132" s="16" t="s">
        <v>3611</v>
      </c>
      <c r="B1132" s="17" t="s">
        <v>3612</v>
      </c>
      <c r="C1132" s="16" t="s">
        <v>3613</v>
      </c>
      <c r="D1132" s="16" t="s">
        <v>3569</v>
      </c>
      <c r="E1132" s="18" t="n">
        <v>1</v>
      </c>
      <c r="F1132" s="16" t="s">
        <v>42</v>
      </c>
      <c r="G1132" s="18" t="n">
        <v>7</v>
      </c>
      <c r="H1132" s="16" t="n">
        <v>3.2</v>
      </c>
      <c r="I1132" s="18" t="n">
        <v>2</v>
      </c>
      <c r="J1132" s="19" t="n">
        <v>22</v>
      </c>
      <c r="K1132" s="19" t="n">
        <v>22</v>
      </c>
      <c r="L1132" s="19" t="n">
        <v>22</v>
      </c>
      <c r="M1132" s="19" t="n">
        <f aca="false">IF(J1132&gt;0,J1132,K1132)*E1132</f>
        <v>22</v>
      </c>
      <c r="N1132" s="20"/>
      <c r="O1132" s="21" t="str">
        <f aca="false">IF(R1132="","",ROUND(R1132*(1-Premissas!$B$4),4))</f>
        <v/>
      </c>
      <c r="P1132" s="22"/>
      <c r="Q1132" s="22"/>
      <c r="R1132" s="23"/>
      <c r="S1132" s="24"/>
      <c r="T1132" s="24"/>
      <c r="U1132" s="25"/>
      <c r="V1132" s="19" t="str">
        <f aca="false">IF(COUNT(N1132:Q1132)=0,"",MIN(N1132:Q1132))</f>
        <v/>
      </c>
      <c r="W1132" s="16" t="str">
        <f aca="false">IF(V1132="","",INDEX($N$4:$Q$4,MATCH(V1132,N1132:Q1132,0)))</f>
        <v/>
      </c>
      <c r="X1132" s="19" t="str">
        <f aca="false">IF(COUNT(N1132:Q1132)&lt;2,"",SMALL(N1132:Q1132,2))</f>
        <v/>
      </c>
      <c r="Y1132" s="26" t="str">
        <f aca="false">IF(OR(V1132="",M1132=0),"",V1132/M1132-1)</f>
        <v/>
      </c>
      <c r="Z1132" s="26" t="str">
        <f aca="false">IF(OR(V1132="",L1132=""),"",V1132/(L1132*E1132)-1)</f>
        <v/>
      </c>
      <c r="AA1132" s="16" t="str">
        <f aca="false">IF(V1132="","SEM OFERTA",IF(OR(Y1132&gt;Premissas!$B$11,Y1132&lt;Premissas!$B$12),"VERIFICAR - UNIDADE/EMBALAGEM",IF(Y1132&gt;Premissas!$B$6,"NÃO COMPRAR - REAJUSTE &gt;5%","COMPRAR")))</f>
        <v>SEM OFERTA</v>
      </c>
      <c r="AB1132" s="18" t="str">
        <f aca="false">IF(W1132="DIMEC",S1132,IF(W1132="MEDCENTRO",U1132,""))</f>
        <v/>
      </c>
      <c r="AC1132" s="18" t="n">
        <f aca="false">IF(AA1132&lt;&gt;"COMPRAR",0,IF(AB1132="",I1132,MIN(I1132,AB1132)))</f>
        <v>0</v>
      </c>
      <c r="AD1132" s="19" t="n">
        <f aca="false">IF(AC1132&gt;0,AC1132*V1132,0)</f>
        <v>0</v>
      </c>
      <c r="AE1132" s="19" t="n">
        <f aca="false">IF(AC1132&gt;0,(M1132-V1132)*AC1132,0)</f>
        <v>0</v>
      </c>
      <c r="AF1132" s="16" t="str">
        <f aca="false">IF(AA1132&lt;&gt;"COMPRAR","",IF(AB1132="",IF(X1132="","",IF(X1132-V1132&lt;0.01,"EMPATE TÉCNICO","")),IF(AB1132&lt;I1132,"ESTOQUE INSUFICIENTE",IF(X1132="","",IF(X1132-V1132&lt;0.01,"EMPATE TÉCNICO","")))))</f>
        <v/>
      </c>
      <c r="AG1132" s="16" t="s">
        <v>328</v>
      </c>
      <c r="AH1132" s="16" t="s">
        <v>88</v>
      </c>
    </row>
    <row r="1133" customFormat="false" ht="15" hidden="false" customHeight="false" outlineLevel="0" collapsed="false">
      <c r="A1133" s="16" t="s">
        <v>3614</v>
      </c>
      <c r="B1133" s="17" t="s">
        <v>3615</v>
      </c>
      <c r="C1133" s="16" t="s">
        <v>3616</v>
      </c>
      <c r="D1133" s="16" t="s">
        <v>3569</v>
      </c>
      <c r="E1133" s="18" t="n">
        <v>1</v>
      </c>
      <c r="F1133" s="16" t="s">
        <v>41</v>
      </c>
      <c r="G1133" s="18" t="n">
        <v>15</v>
      </c>
      <c r="H1133" s="16" t="n">
        <v>8.6</v>
      </c>
      <c r="I1133" s="18" t="n">
        <v>7</v>
      </c>
      <c r="J1133" s="19" t="n">
        <v>12.32</v>
      </c>
      <c r="K1133" s="19" t="n">
        <v>12.32</v>
      </c>
      <c r="L1133" s="19" t="n">
        <v>12.32</v>
      </c>
      <c r="M1133" s="19" t="n">
        <f aca="false">IF(J1133&gt;0,J1133,K1133)*E1133</f>
        <v>12.32</v>
      </c>
      <c r="N1133" s="20"/>
      <c r="O1133" s="21" t="str">
        <f aca="false">IF(R1133="","",ROUND(R1133*(1-Premissas!$B$4),4))</f>
        <v/>
      </c>
      <c r="P1133" s="22"/>
      <c r="Q1133" s="22"/>
      <c r="R1133" s="23"/>
      <c r="S1133" s="24"/>
      <c r="T1133" s="24"/>
      <c r="U1133" s="25"/>
      <c r="V1133" s="19" t="str">
        <f aca="false">IF(COUNT(N1133:Q1133)=0,"",MIN(N1133:Q1133))</f>
        <v/>
      </c>
      <c r="W1133" s="16" t="str">
        <f aca="false">IF(V1133="","",INDEX($N$4:$Q$4,MATCH(V1133,N1133:Q1133,0)))</f>
        <v/>
      </c>
      <c r="X1133" s="19" t="str">
        <f aca="false">IF(COUNT(N1133:Q1133)&lt;2,"",SMALL(N1133:Q1133,2))</f>
        <v/>
      </c>
      <c r="Y1133" s="26" t="str">
        <f aca="false">IF(OR(V1133="",M1133=0),"",V1133/M1133-1)</f>
        <v/>
      </c>
      <c r="Z1133" s="26" t="str">
        <f aca="false">IF(OR(V1133="",L1133=""),"",V1133/(L1133*E1133)-1)</f>
        <v/>
      </c>
      <c r="AA1133" s="16" t="str">
        <f aca="false">IF(V1133="","SEM OFERTA",IF(OR(Y1133&gt;Premissas!$B$11,Y1133&lt;Premissas!$B$12),"VERIFICAR - UNIDADE/EMBALAGEM",IF(Y1133&gt;Premissas!$B$6,"NÃO COMPRAR - REAJUSTE &gt;5%","COMPRAR")))</f>
        <v>SEM OFERTA</v>
      </c>
      <c r="AB1133" s="18" t="str">
        <f aca="false">IF(W1133="DIMEC",S1133,IF(W1133="MEDCENTRO",U1133,""))</f>
        <v/>
      </c>
      <c r="AC1133" s="18" t="n">
        <f aca="false">IF(AA1133&lt;&gt;"COMPRAR",0,IF(AB1133="",I1133,MIN(I1133,AB1133)))</f>
        <v>0</v>
      </c>
      <c r="AD1133" s="19" t="n">
        <f aca="false">IF(AC1133&gt;0,AC1133*V1133,0)</f>
        <v>0</v>
      </c>
      <c r="AE1133" s="19" t="n">
        <f aca="false">IF(AC1133&gt;0,(M1133-V1133)*AC1133,0)</f>
        <v>0</v>
      </c>
      <c r="AF1133" s="16" t="str">
        <f aca="false">IF(AA1133&lt;&gt;"COMPRAR","",IF(AB1133="",IF(X1133="","",IF(X1133-V1133&lt;0.01,"EMPATE TÉCNICO","")),IF(AB1133&lt;I1133,"ESTOQUE INSUFICIENTE",IF(X1133="","",IF(X1133-V1133&lt;0.01,"EMPATE TÉCNICO","")))))</f>
        <v/>
      </c>
      <c r="AG1133" s="16" t="s">
        <v>328</v>
      </c>
      <c r="AH1133" s="16" t="s">
        <v>88</v>
      </c>
    </row>
    <row r="1134" customFormat="false" ht="15" hidden="false" customHeight="false" outlineLevel="0" collapsed="false">
      <c r="A1134" s="16" t="s">
        <v>3617</v>
      </c>
      <c r="B1134" s="17" t="s">
        <v>3618</v>
      </c>
      <c r="C1134" s="16" t="s">
        <v>3619</v>
      </c>
      <c r="D1134" s="16" t="s">
        <v>3569</v>
      </c>
      <c r="E1134" s="18" t="n">
        <v>1</v>
      </c>
      <c r="F1134" s="16" t="s">
        <v>41</v>
      </c>
      <c r="G1134" s="18" t="n">
        <v>13</v>
      </c>
      <c r="H1134" s="16" t="n">
        <v>16.1</v>
      </c>
      <c r="I1134" s="18" t="n">
        <v>29</v>
      </c>
      <c r="J1134" s="19" t="n">
        <v>6.99</v>
      </c>
      <c r="K1134" s="19" t="n">
        <v>6.99</v>
      </c>
      <c r="L1134" s="19" t="n">
        <v>6.99</v>
      </c>
      <c r="M1134" s="19" t="n">
        <f aca="false">IF(J1134&gt;0,J1134,K1134)*E1134</f>
        <v>6.99</v>
      </c>
      <c r="N1134" s="20"/>
      <c r="O1134" s="21" t="str">
        <f aca="false">IF(R1134="","",ROUND(R1134*(1-Premissas!$B$4),4))</f>
        <v/>
      </c>
      <c r="P1134" s="22"/>
      <c r="Q1134" s="22"/>
      <c r="R1134" s="23"/>
      <c r="S1134" s="24"/>
      <c r="T1134" s="24"/>
      <c r="U1134" s="25"/>
      <c r="V1134" s="19" t="str">
        <f aca="false">IF(COUNT(N1134:Q1134)=0,"",MIN(N1134:Q1134))</f>
        <v/>
      </c>
      <c r="W1134" s="16" t="str">
        <f aca="false">IF(V1134="","",INDEX($N$4:$Q$4,MATCH(V1134,N1134:Q1134,0)))</f>
        <v/>
      </c>
      <c r="X1134" s="19" t="str">
        <f aca="false">IF(COUNT(N1134:Q1134)&lt;2,"",SMALL(N1134:Q1134,2))</f>
        <v/>
      </c>
      <c r="Y1134" s="26" t="str">
        <f aca="false">IF(OR(V1134="",M1134=0),"",V1134/M1134-1)</f>
        <v/>
      </c>
      <c r="Z1134" s="26" t="str">
        <f aca="false">IF(OR(V1134="",L1134=""),"",V1134/(L1134*E1134)-1)</f>
        <v/>
      </c>
      <c r="AA1134" s="16" t="str">
        <f aca="false">IF(V1134="","SEM OFERTA",IF(OR(Y1134&gt;Premissas!$B$11,Y1134&lt;Premissas!$B$12),"VERIFICAR - UNIDADE/EMBALAGEM",IF(Y1134&gt;Premissas!$B$6,"NÃO COMPRAR - REAJUSTE &gt;5%","COMPRAR")))</f>
        <v>SEM OFERTA</v>
      </c>
      <c r="AB1134" s="18" t="str">
        <f aca="false">IF(W1134="DIMEC",S1134,IF(W1134="MEDCENTRO",U1134,""))</f>
        <v/>
      </c>
      <c r="AC1134" s="18" t="n">
        <f aca="false">IF(AA1134&lt;&gt;"COMPRAR",0,IF(AB1134="",I1134,MIN(I1134,AB1134)))</f>
        <v>0</v>
      </c>
      <c r="AD1134" s="19" t="n">
        <f aca="false">IF(AC1134&gt;0,AC1134*V1134,0)</f>
        <v>0</v>
      </c>
      <c r="AE1134" s="19" t="n">
        <f aca="false">IF(AC1134&gt;0,(M1134-V1134)*AC1134,0)</f>
        <v>0</v>
      </c>
      <c r="AF1134" s="16" t="str">
        <f aca="false">IF(AA1134&lt;&gt;"COMPRAR","",IF(AB1134="",IF(X1134="","",IF(X1134-V1134&lt;0.01,"EMPATE TÉCNICO","")),IF(AB1134&lt;I1134,"ESTOQUE INSUFICIENTE",IF(X1134="","",IF(X1134-V1134&lt;0.01,"EMPATE TÉCNICO","")))))</f>
        <v/>
      </c>
      <c r="AG1134" s="16" t="s">
        <v>328</v>
      </c>
      <c r="AH1134" s="16" t="s">
        <v>88</v>
      </c>
    </row>
    <row r="1135" customFormat="false" ht="15" hidden="false" customHeight="false" outlineLevel="0" collapsed="false">
      <c r="A1135" s="16" t="s">
        <v>3620</v>
      </c>
      <c r="B1135" s="17" t="s">
        <v>3621</v>
      </c>
      <c r="C1135" s="16" t="s">
        <v>3622</v>
      </c>
      <c r="D1135" s="16" t="s">
        <v>3600</v>
      </c>
      <c r="E1135" s="18" t="n">
        <v>1</v>
      </c>
      <c r="F1135" s="16" t="s">
        <v>41</v>
      </c>
      <c r="G1135" s="18" t="n">
        <v>15</v>
      </c>
      <c r="H1135" s="16" t="n">
        <v>19.3</v>
      </c>
      <c r="I1135" s="18" t="n">
        <v>35</v>
      </c>
      <c r="J1135" s="19" t="n">
        <v>8.27166666666667</v>
      </c>
      <c r="K1135" s="19" t="n">
        <v>8.27166666666667</v>
      </c>
      <c r="L1135" s="19" t="n">
        <v>6.62</v>
      </c>
      <c r="M1135" s="19" t="n">
        <f aca="false">IF(J1135&gt;0,J1135,K1135)*E1135</f>
        <v>8.27166666666667</v>
      </c>
      <c r="N1135" s="20"/>
      <c r="O1135" s="21" t="str">
        <f aca="false">IF(R1135="","",ROUND(R1135*(1-Premissas!$B$4),4))</f>
        <v/>
      </c>
      <c r="P1135" s="22"/>
      <c r="Q1135" s="22"/>
      <c r="R1135" s="23"/>
      <c r="S1135" s="24"/>
      <c r="T1135" s="24"/>
      <c r="U1135" s="25"/>
      <c r="V1135" s="19" t="str">
        <f aca="false">IF(COUNT(N1135:Q1135)=0,"",MIN(N1135:Q1135))</f>
        <v/>
      </c>
      <c r="W1135" s="16" t="str">
        <f aca="false">IF(V1135="","",INDEX($N$4:$Q$4,MATCH(V1135,N1135:Q1135,0)))</f>
        <v/>
      </c>
      <c r="X1135" s="19" t="str">
        <f aca="false">IF(COUNT(N1135:Q1135)&lt;2,"",SMALL(N1135:Q1135,2))</f>
        <v/>
      </c>
      <c r="Y1135" s="26" t="str">
        <f aca="false">IF(OR(V1135="",M1135=0),"",V1135/M1135-1)</f>
        <v/>
      </c>
      <c r="Z1135" s="26" t="str">
        <f aca="false">IF(OR(V1135="",L1135=""),"",V1135/(L1135*E1135)-1)</f>
        <v/>
      </c>
      <c r="AA1135" s="16" t="str">
        <f aca="false">IF(V1135="","SEM OFERTA",IF(OR(Y1135&gt;Premissas!$B$11,Y1135&lt;Premissas!$B$12),"VERIFICAR - UNIDADE/EMBALAGEM",IF(Y1135&gt;Premissas!$B$6,"NÃO COMPRAR - REAJUSTE &gt;5%","COMPRAR")))</f>
        <v>SEM OFERTA</v>
      </c>
      <c r="AB1135" s="18" t="str">
        <f aca="false">IF(W1135="DIMEC",S1135,IF(W1135="MEDCENTRO",U1135,""))</f>
        <v/>
      </c>
      <c r="AC1135" s="18" t="n">
        <f aca="false">IF(AA1135&lt;&gt;"COMPRAR",0,IF(AB1135="",I1135,MIN(I1135,AB1135)))</f>
        <v>0</v>
      </c>
      <c r="AD1135" s="19" t="n">
        <f aca="false">IF(AC1135&gt;0,AC1135*V1135,0)</f>
        <v>0</v>
      </c>
      <c r="AE1135" s="19" t="n">
        <f aca="false">IF(AC1135&gt;0,(M1135-V1135)*AC1135,0)</f>
        <v>0</v>
      </c>
      <c r="AF1135" s="16" t="str">
        <f aca="false">IF(AA1135&lt;&gt;"COMPRAR","",IF(AB1135="",IF(X1135="","",IF(X1135-V1135&lt;0.01,"EMPATE TÉCNICO","")),IF(AB1135&lt;I1135,"ESTOQUE INSUFICIENTE",IF(X1135="","",IF(X1135-V1135&lt;0.01,"EMPATE TÉCNICO","")))))</f>
        <v/>
      </c>
      <c r="AG1135" s="16" t="s">
        <v>328</v>
      </c>
      <c r="AH1135" s="16" t="s">
        <v>88</v>
      </c>
    </row>
    <row r="1136" customFormat="false" ht="15" hidden="false" customHeight="false" outlineLevel="0" collapsed="false">
      <c r="A1136" s="16" t="s">
        <v>3623</v>
      </c>
      <c r="B1136" s="17" t="s">
        <v>3624</v>
      </c>
      <c r="C1136" s="16" t="s">
        <v>3625</v>
      </c>
      <c r="D1136" s="16" t="s">
        <v>3626</v>
      </c>
      <c r="E1136" s="18" t="n">
        <v>1</v>
      </c>
      <c r="F1136" s="16" t="s">
        <v>43</v>
      </c>
      <c r="G1136" s="18" t="n">
        <v>0</v>
      </c>
      <c r="H1136" s="16" t="n">
        <v>0.4</v>
      </c>
      <c r="I1136" s="18" t="n">
        <v>1</v>
      </c>
      <c r="J1136" s="19" t="n">
        <v>10.75</v>
      </c>
      <c r="K1136" s="19" t="n">
        <v>10.75</v>
      </c>
      <c r="L1136" s="19" t="n">
        <v>10.75</v>
      </c>
      <c r="M1136" s="19" t="n">
        <f aca="false">IF(J1136&gt;0,J1136,K1136)*E1136</f>
        <v>10.75</v>
      </c>
      <c r="N1136" s="20"/>
      <c r="O1136" s="21" t="str">
        <f aca="false">IF(R1136="","",ROUND(R1136*(1-Premissas!$B$4),4))</f>
        <v/>
      </c>
      <c r="P1136" s="22"/>
      <c r="Q1136" s="22"/>
      <c r="R1136" s="23"/>
      <c r="S1136" s="24"/>
      <c r="T1136" s="24"/>
      <c r="U1136" s="25"/>
      <c r="V1136" s="19" t="str">
        <f aca="false">IF(COUNT(N1136:Q1136)=0,"",MIN(N1136:Q1136))</f>
        <v/>
      </c>
      <c r="W1136" s="16" t="str">
        <f aca="false">IF(V1136="","",INDEX($N$4:$Q$4,MATCH(V1136,N1136:Q1136,0)))</f>
        <v/>
      </c>
      <c r="X1136" s="19" t="str">
        <f aca="false">IF(COUNT(N1136:Q1136)&lt;2,"",SMALL(N1136:Q1136,2))</f>
        <v/>
      </c>
      <c r="Y1136" s="26" t="str">
        <f aca="false">IF(OR(V1136="",M1136=0),"",V1136/M1136-1)</f>
        <v/>
      </c>
      <c r="Z1136" s="26" t="str">
        <f aca="false">IF(OR(V1136="",L1136=""),"",V1136/(L1136*E1136)-1)</f>
        <v/>
      </c>
      <c r="AA1136" s="16" t="str">
        <f aca="false">IF(V1136="","SEM OFERTA",IF(OR(Y1136&gt;Premissas!$B$11,Y1136&lt;Premissas!$B$12),"VERIFICAR - UNIDADE/EMBALAGEM",IF(Y1136&gt;Premissas!$B$6,"NÃO COMPRAR - REAJUSTE &gt;5%","COMPRAR")))</f>
        <v>SEM OFERTA</v>
      </c>
      <c r="AB1136" s="18" t="str">
        <f aca="false">IF(W1136="DIMEC",S1136,IF(W1136="MEDCENTRO",U1136,""))</f>
        <v/>
      </c>
      <c r="AC1136" s="18" t="n">
        <f aca="false">IF(AA1136&lt;&gt;"COMPRAR",0,IF(AB1136="",I1136,MIN(I1136,AB1136)))</f>
        <v>0</v>
      </c>
      <c r="AD1136" s="19" t="n">
        <f aca="false">IF(AC1136&gt;0,AC1136*V1136,0)</f>
        <v>0</v>
      </c>
      <c r="AE1136" s="19" t="n">
        <f aca="false">IF(AC1136&gt;0,(M1136-V1136)*AC1136,0)</f>
        <v>0</v>
      </c>
      <c r="AF1136" s="16" t="str">
        <f aca="false">IF(AA1136&lt;&gt;"COMPRAR","",IF(AB1136="",IF(X1136="","",IF(X1136-V1136&lt;0.01,"EMPATE TÉCNICO","")),IF(AB1136&lt;I1136,"ESTOQUE INSUFICIENTE",IF(X1136="","",IF(X1136-V1136&lt;0.01,"EMPATE TÉCNICO","")))))</f>
        <v/>
      </c>
      <c r="AG1136" s="16" t="s">
        <v>1838</v>
      </c>
      <c r="AH1136" s="16" t="s">
        <v>88</v>
      </c>
    </row>
    <row r="1137" customFormat="false" ht="15" hidden="false" customHeight="false" outlineLevel="0" collapsed="false">
      <c r="A1137" s="16" t="s">
        <v>3627</v>
      </c>
      <c r="B1137" s="17" t="s">
        <v>3628</v>
      </c>
      <c r="C1137" s="16" t="s">
        <v>3629</v>
      </c>
      <c r="D1137" s="16" t="s">
        <v>3559</v>
      </c>
      <c r="E1137" s="18" t="n">
        <v>1</v>
      </c>
      <c r="F1137" s="16" t="s">
        <v>41</v>
      </c>
      <c r="G1137" s="18" t="n">
        <v>11</v>
      </c>
      <c r="H1137" s="16" t="n">
        <v>4.3</v>
      </c>
      <c r="I1137" s="18" t="n">
        <v>1</v>
      </c>
      <c r="J1137" s="19" t="n">
        <v>15.52</v>
      </c>
      <c r="K1137" s="19" t="n">
        <v>15.52</v>
      </c>
      <c r="L1137" s="19" t="n">
        <v>15.52</v>
      </c>
      <c r="M1137" s="19" t="n">
        <f aca="false">IF(J1137&gt;0,J1137,K1137)*E1137</f>
        <v>15.52</v>
      </c>
      <c r="N1137" s="20"/>
      <c r="O1137" s="21" t="str">
        <f aca="false">IF(R1137="","",ROUND(R1137*(1-Premissas!$B$4),4))</f>
        <v/>
      </c>
      <c r="P1137" s="22"/>
      <c r="Q1137" s="22"/>
      <c r="R1137" s="23"/>
      <c r="S1137" s="24"/>
      <c r="T1137" s="24"/>
      <c r="U1137" s="25"/>
      <c r="V1137" s="19" t="str">
        <f aca="false">IF(COUNT(N1137:Q1137)=0,"",MIN(N1137:Q1137))</f>
        <v/>
      </c>
      <c r="W1137" s="16" t="str">
        <f aca="false">IF(V1137="","",INDEX($N$4:$Q$4,MATCH(V1137,N1137:Q1137,0)))</f>
        <v/>
      </c>
      <c r="X1137" s="19" t="str">
        <f aca="false">IF(COUNT(N1137:Q1137)&lt;2,"",SMALL(N1137:Q1137,2))</f>
        <v/>
      </c>
      <c r="Y1137" s="26" t="str">
        <f aca="false">IF(OR(V1137="",M1137=0),"",V1137/M1137-1)</f>
        <v/>
      </c>
      <c r="Z1137" s="26" t="str">
        <f aca="false">IF(OR(V1137="",L1137=""),"",V1137/(L1137*E1137)-1)</f>
        <v/>
      </c>
      <c r="AA1137" s="16" t="str">
        <f aca="false">IF(V1137="","SEM OFERTA",IF(OR(Y1137&gt;Premissas!$B$11,Y1137&lt;Premissas!$B$12),"VERIFICAR - UNIDADE/EMBALAGEM",IF(Y1137&gt;Premissas!$B$6,"NÃO COMPRAR - REAJUSTE &gt;5%","COMPRAR")))</f>
        <v>SEM OFERTA</v>
      </c>
      <c r="AB1137" s="18" t="str">
        <f aca="false">IF(W1137="DIMEC",S1137,IF(W1137="MEDCENTRO",U1137,""))</f>
        <v/>
      </c>
      <c r="AC1137" s="18" t="n">
        <f aca="false">IF(AA1137&lt;&gt;"COMPRAR",0,IF(AB1137="",I1137,MIN(I1137,AB1137)))</f>
        <v>0</v>
      </c>
      <c r="AD1137" s="19" t="n">
        <f aca="false">IF(AC1137&gt;0,AC1137*V1137,0)</f>
        <v>0</v>
      </c>
      <c r="AE1137" s="19" t="n">
        <f aca="false">IF(AC1137&gt;0,(M1137-V1137)*AC1137,0)</f>
        <v>0</v>
      </c>
      <c r="AF1137" s="16" t="str">
        <f aca="false">IF(AA1137&lt;&gt;"COMPRAR","",IF(AB1137="",IF(X1137="","",IF(X1137-V1137&lt;0.01,"EMPATE TÉCNICO","")),IF(AB1137&lt;I1137,"ESTOQUE INSUFICIENTE",IF(X1137="","",IF(X1137-V1137&lt;0.01,"EMPATE TÉCNICO","")))))</f>
        <v/>
      </c>
      <c r="AG1137" s="16" t="s">
        <v>328</v>
      </c>
      <c r="AH1137" s="16" t="s">
        <v>88</v>
      </c>
    </row>
    <row r="1138" customFormat="false" ht="15" hidden="false" customHeight="false" outlineLevel="0" collapsed="false">
      <c r="A1138" s="16" t="s">
        <v>3630</v>
      </c>
      <c r="B1138" s="17" t="s">
        <v>3631</v>
      </c>
      <c r="C1138" s="16" t="s">
        <v>3632</v>
      </c>
      <c r="D1138" s="16" t="s">
        <v>3559</v>
      </c>
      <c r="E1138" s="18" t="n">
        <v>1</v>
      </c>
      <c r="F1138" s="16" t="s">
        <v>41</v>
      </c>
      <c r="G1138" s="18" t="n">
        <v>2</v>
      </c>
      <c r="H1138" s="16" t="n">
        <v>5.2</v>
      </c>
      <c r="I1138" s="18" t="n">
        <v>12</v>
      </c>
      <c r="J1138" s="19" t="n">
        <v>10.14</v>
      </c>
      <c r="K1138" s="19" t="n">
        <v>10.14</v>
      </c>
      <c r="L1138" s="19" t="n">
        <v>10.14</v>
      </c>
      <c r="M1138" s="19" t="n">
        <f aca="false">IF(J1138&gt;0,J1138,K1138)*E1138</f>
        <v>10.14</v>
      </c>
      <c r="N1138" s="20"/>
      <c r="O1138" s="21" t="str">
        <f aca="false">IF(R1138="","",ROUND(R1138*(1-Premissas!$B$4),4))</f>
        <v/>
      </c>
      <c r="P1138" s="22"/>
      <c r="Q1138" s="22"/>
      <c r="R1138" s="23"/>
      <c r="S1138" s="24"/>
      <c r="T1138" s="24"/>
      <c r="U1138" s="25"/>
      <c r="V1138" s="19" t="str">
        <f aca="false">IF(COUNT(N1138:Q1138)=0,"",MIN(N1138:Q1138))</f>
        <v/>
      </c>
      <c r="W1138" s="16" t="str">
        <f aca="false">IF(V1138="","",INDEX($N$4:$Q$4,MATCH(V1138,N1138:Q1138,0)))</f>
        <v/>
      </c>
      <c r="X1138" s="19" t="str">
        <f aca="false">IF(COUNT(N1138:Q1138)&lt;2,"",SMALL(N1138:Q1138,2))</f>
        <v/>
      </c>
      <c r="Y1138" s="26" t="str">
        <f aca="false">IF(OR(V1138="",M1138=0),"",V1138/M1138-1)</f>
        <v/>
      </c>
      <c r="Z1138" s="26" t="str">
        <f aca="false">IF(OR(V1138="",L1138=""),"",V1138/(L1138*E1138)-1)</f>
        <v/>
      </c>
      <c r="AA1138" s="16" t="str">
        <f aca="false">IF(V1138="","SEM OFERTA",IF(OR(Y1138&gt;Premissas!$B$11,Y1138&lt;Premissas!$B$12),"VERIFICAR - UNIDADE/EMBALAGEM",IF(Y1138&gt;Premissas!$B$6,"NÃO COMPRAR - REAJUSTE &gt;5%","COMPRAR")))</f>
        <v>SEM OFERTA</v>
      </c>
      <c r="AB1138" s="18" t="str">
        <f aca="false">IF(W1138="DIMEC",S1138,IF(W1138="MEDCENTRO",U1138,""))</f>
        <v/>
      </c>
      <c r="AC1138" s="18" t="n">
        <f aca="false">IF(AA1138&lt;&gt;"COMPRAR",0,IF(AB1138="",I1138,MIN(I1138,AB1138)))</f>
        <v>0</v>
      </c>
      <c r="AD1138" s="19" t="n">
        <f aca="false">IF(AC1138&gt;0,AC1138*V1138,0)</f>
        <v>0</v>
      </c>
      <c r="AE1138" s="19" t="n">
        <f aca="false">IF(AC1138&gt;0,(M1138-V1138)*AC1138,0)</f>
        <v>0</v>
      </c>
      <c r="AF1138" s="16" t="str">
        <f aca="false">IF(AA1138&lt;&gt;"COMPRAR","",IF(AB1138="",IF(X1138="","",IF(X1138-V1138&lt;0.01,"EMPATE TÉCNICO","")),IF(AB1138&lt;I1138,"ESTOQUE INSUFICIENTE",IF(X1138="","",IF(X1138-V1138&lt;0.01,"EMPATE TÉCNICO","")))))</f>
        <v/>
      </c>
      <c r="AG1138" s="16" t="s">
        <v>328</v>
      </c>
      <c r="AH1138" s="16" t="s">
        <v>88</v>
      </c>
    </row>
    <row r="1139" customFormat="false" ht="15" hidden="false" customHeight="false" outlineLevel="0" collapsed="false">
      <c r="A1139" s="16" t="s">
        <v>3633</v>
      </c>
      <c r="B1139" s="17" t="s">
        <v>3634</v>
      </c>
      <c r="C1139" s="16" t="s">
        <v>3635</v>
      </c>
      <c r="D1139" s="16"/>
      <c r="E1139" s="18" t="n">
        <v>1</v>
      </c>
      <c r="F1139" s="16" t="s">
        <v>43</v>
      </c>
      <c r="G1139" s="18" t="n">
        <v>0</v>
      </c>
      <c r="H1139" s="16" t="n">
        <v>1.1</v>
      </c>
      <c r="I1139" s="18" t="n">
        <v>3</v>
      </c>
      <c r="J1139" s="19" t="n">
        <v>5.81333333333333</v>
      </c>
      <c r="K1139" s="19" t="n">
        <v>5.81333333333333</v>
      </c>
      <c r="L1139" s="19" t="n">
        <v>5.8133</v>
      </c>
      <c r="M1139" s="19" t="n">
        <f aca="false">IF(J1139&gt;0,J1139,K1139)*E1139</f>
        <v>5.81333333333333</v>
      </c>
      <c r="N1139" s="20"/>
      <c r="O1139" s="21" t="str">
        <f aca="false">IF(R1139="","",ROUND(R1139*(1-Premissas!$B$4),4))</f>
        <v/>
      </c>
      <c r="P1139" s="22"/>
      <c r="Q1139" s="22"/>
      <c r="R1139" s="23"/>
      <c r="S1139" s="24"/>
      <c r="T1139" s="24"/>
      <c r="U1139" s="25"/>
      <c r="V1139" s="19" t="str">
        <f aca="false">IF(COUNT(N1139:Q1139)=0,"",MIN(N1139:Q1139))</f>
        <v/>
      </c>
      <c r="W1139" s="16" t="str">
        <f aca="false">IF(V1139="","",INDEX($N$4:$Q$4,MATCH(V1139,N1139:Q1139,0)))</f>
        <v/>
      </c>
      <c r="X1139" s="19" t="str">
        <f aca="false">IF(COUNT(N1139:Q1139)&lt;2,"",SMALL(N1139:Q1139,2))</f>
        <v/>
      </c>
      <c r="Y1139" s="26" t="str">
        <f aca="false">IF(OR(V1139="",M1139=0),"",V1139/M1139-1)</f>
        <v/>
      </c>
      <c r="Z1139" s="26" t="str">
        <f aca="false">IF(OR(V1139="",L1139=""),"",V1139/(L1139*E1139)-1)</f>
        <v/>
      </c>
      <c r="AA1139" s="16" t="str">
        <f aca="false">IF(V1139="","SEM OFERTA",IF(OR(Y1139&gt;Premissas!$B$11,Y1139&lt;Premissas!$B$12),"VERIFICAR - UNIDADE/EMBALAGEM",IF(Y1139&gt;Premissas!$B$6,"NÃO COMPRAR - REAJUSTE &gt;5%","COMPRAR")))</f>
        <v>SEM OFERTA</v>
      </c>
      <c r="AB1139" s="18" t="str">
        <f aca="false">IF(W1139="DIMEC",S1139,IF(W1139="MEDCENTRO",U1139,""))</f>
        <v/>
      </c>
      <c r="AC1139" s="18" t="n">
        <f aca="false">IF(AA1139&lt;&gt;"COMPRAR",0,IF(AB1139="",I1139,MIN(I1139,AB1139)))</f>
        <v>0</v>
      </c>
      <c r="AD1139" s="19" t="n">
        <f aca="false">IF(AC1139&gt;0,AC1139*V1139,0)</f>
        <v>0</v>
      </c>
      <c r="AE1139" s="19" t="n">
        <f aca="false">IF(AC1139&gt;0,(M1139-V1139)*AC1139,0)</f>
        <v>0</v>
      </c>
      <c r="AF1139" s="16" t="str">
        <f aca="false">IF(AA1139&lt;&gt;"COMPRAR","",IF(AB1139="",IF(X1139="","",IF(X1139-V1139&lt;0.01,"EMPATE TÉCNICO","")),IF(AB1139&lt;I1139,"ESTOQUE INSUFICIENTE",IF(X1139="","",IF(X1139-V1139&lt;0.01,"EMPATE TÉCNICO","")))))</f>
        <v/>
      </c>
      <c r="AG1139" s="16" t="s">
        <v>328</v>
      </c>
      <c r="AH1139" s="16" t="s">
        <v>88</v>
      </c>
    </row>
    <row r="1140" customFormat="false" ht="15" hidden="false" customHeight="false" outlineLevel="0" collapsed="false">
      <c r="A1140" s="16" t="s">
        <v>3636</v>
      </c>
      <c r="B1140" s="17" t="s">
        <v>3637</v>
      </c>
      <c r="C1140" s="16" t="s">
        <v>3638</v>
      </c>
      <c r="D1140" s="16" t="s">
        <v>3639</v>
      </c>
      <c r="E1140" s="18" t="n">
        <v>1</v>
      </c>
      <c r="F1140" s="16" t="s">
        <v>43</v>
      </c>
      <c r="G1140" s="18" t="n">
        <v>0</v>
      </c>
      <c r="H1140" s="16" t="n">
        <v>0.5</v>
      </c>
      <c r="I1140" s="18" t="n">
        <v>2</v>
      </c>
      <c r="J1140" s="19" t="n">
        <v>1.86</v>
      </c>
      <c r="K1140" s="19" t="n">
        <v>1.86</v>
      </c>
      <c r="L1140" s="19" t="n">
        <v>1.86</v>
      </c>
      <c r="M1140" s="19" t="n">
        <f aca="false">IF(J1140&gt;0,J1140,K1140)*E1140</f>
        <v>1.86</v>
      </c>
      <c r="N1140" s="20"/>
      <c r="O1140" s="21" t="str">
        <f aca="false">IF(R1140="","",ROUND(R1140*(1-Premissas!$B$4),4))</f>
        <v/>
      </c>
      <c r="P1140" s="22"/>
      <c r="Q1140" s="22"/>
      <c r="R1140" s="23"/>
      <c r="S1140" s="24"/>
      <c r="T1140" s="24"/>
      <c r="U1140" s="25"/>
      <c r="V1140" s="19" t="str">
        <f aca="false">IF(COUNT(N1140:Q1140)=0,"",MIN(N1140:Q1140))</f>
        <v/>
      </c>
      <c r="W1140" s="16" t="str">
        <f aca="false">IF(V1140="","",INDEX($N$4:$Q$4,MATCH(V1140,N1140:Q1140,0)))</f>
        <v/>
      </c>
      <c r="X1140" s="19" t="str">
        <f aca="false">IF(COUNT(N1140:Q1140)&lt;2,"",SMALL(N1140:Q1140,2))</f>
        <v/>
      </c>
      <c r="Y1140" s="26" t="str">
        <f aca="false">IF(OR(V1140="",M1140=0),"",V1140/M1140-1)</f>
        <v/>
      </c>
      <c r="Z1140" s="26" t="str">
        <f aca="false">IF(OR(V1140="",L1140=""),"",V1140/(L1140*E1140)-1)</f>
        <v/>
      </c>
      <c r="AA1140" s="16" t="str">
        <f aca="false">IF(V1140="","SEM OFERTA",IF(OR(Y1140&gt;Premissas!$B$11,Y1140&lt;Premissas!$B$12),"VERIFICAR - UNIDADE/EMBALAGEM",IF(Y1140&gt;Premissas!$B$6,"NÃO COMPRAR - REAJUSTE &gt;5%","COMPRAR")))</f>
        <v>SEM OFERTA</v>
      </c>
      <c r="AB1140" s="18" t="str">
        <f aca="false">IF(W1140="DIMEC",S1140,IF(W1140="MEDCENTRO",U1140,""))</f>
        <v/>
      </c>
      <c r="AC1140" s="18" t="n">
        <f aca="false">IF(AA1140&lt;&gt;"COMPRAR",0,IF(AB1140="",I1140,MIN(I1140,AB1140)))</f>
        <v>0</v>
      </c>
      <c r="AD1140" s="19" t="n">
        <f aca="false">IF(AC1140&gt;0,AC1140*V1140,0)</f>
        <v>0</v>
      </c>
      <c r="AE1140" s="19" t="n">
        <f aca="false">IF(AC1140&gt;0,(M1140-V1140)*AC1140,0)</f>
        <v>0</v>
      </c>
      <c r="AF1140" s="16" t="str">
        <f aca="false">IF(AA1140&lt;&gt;"COMPRAR","",IF(AB1140="",IF(X1140="","",IF(X1140-V1140&lt;0.01,"EMPATE TÉCNICO","")),IF(AB1140&lt;I1140,"ESTOQUE INSUFICIENTE",IF(X1140="","",IF(X1140-V1140&lt;0.01,"EMPATE TÉCNICO","")))))</f>
        <v/>
      </c>
      <c r="AG1140" s="16" t="s">
        <v>203</v>
      </c>
      <c r="AH1140" s="16" t="s">
        <v>88</v>
      </c>
    </row>
    <row r="1141" customFormat="false" ht="15" hidden="false" customHeight="false" outlineLevel="0" collapsed="false">
      <c r="A1141" s="16" t="s">
        <v>3640</v>
      </c>
      <c r="B1141" s="17" t="s">
        <v>3641</v>
      </c>
      <c r="C1141" s="16" t="s">
        <v>3642</v>
      </c>
      <c r="D1141" s="16" t="s">
        <v>3639</v>
      </c>
      <c r="E1141" s="18" t="n">
        <v>1</v>
      </c>
      <c r="F1141" s="16" t="s">
        <v>43</v>
      </c>
      <c r="G1141" s="18" t="n">
        <v>0</v>
      </c>
      <c r="H1141" s="16" t="n">
        <v>2.7</v>
      </c>
      <c r="I1141" s="18" t="n">
        <v>7</v>
      </c>
      <c r="J1141" s="19" t="n">
        <v>6.89</v>
      </c>
      <c r="K1141" s="19" t="n">
        <v>6.89</v>
      </c>
      <c r="L1141" s="19" t="n">
        <v>6.89</v>
      </c>
      <c r="M1141" s="19" t="n">
        <f aca="false">IF(J1141&gt;0,J1141,K1141)*E1141</f>
        <v>6.89</v>
      </c>
      <c r="N1141" s="20"/>
      <c r="O1141" s="21" t="str">
        <f aca="false">IF(R1141="","",ROUND(R1141*(1-Premissas!$B$4),4))</f>
        <v/>
      </c>
      <c r="P1141" s="22"/>
      <c r="Q1141" s="22"/>
      <c r="R1141" s="23"/>
      <c r="S1141" s="24"/>
      <c r="T1141" s="24"/>
      <c r="U1141" s="25"/>
      <c r="V1141" s="19" t="str">
        <f aca="false">IF(COUNT(N1141:Q1141)=0,"",MIN(N1141:Q1141))</f>
        <v/>
      </c>
      <c r="W1141" s="16" t="str">
        <f aca="false">IF(V1141="","",INDEX($N$4:$Q$4,MATCH(V1141,N1141:Q1141,0)))</f>
        <v/>
      </c>
      <c r="X1141" s="19" t="str">
        <f aca="false">IF(COUNT(N1141:Q1141)&lt;2,"",SMALL(N1141:Q1141,2))</f>
        <v/>
      </c>
      <c r="Y1141" s="26" t="str">
        <f aca="false">IF(OR(V1141="",M1141=0),"",V1141/M1141-1)</f>
        <v/>
      </c>
      <c r="Z1141" s="26" t="str">
        <f aca="false">IF(OR(V1141="",L1141=""),"",V1141/(L1141*E1141)-1)</f>
        <v/>
      </c>
      <c r="AA1141" s="16" t="str">
        <f aca="false">IF(V1141="","SEM OFERTA",IF(OR(Y1141&gt;Premissas!$B$11,Y1141&lt;Premissas!$B$12),"VERIFICAR - UNIDADE/EMBALAGEM",IF(Y1141&gt;Premissas!$B$6,"NÃO COMPRAR - REAJUSTE &gt;5%","COMPRAR")))</f>
        <v>SEM OFERTA</v>
      </c>
      <c r="AB1141" s="18" t="str">
        <f aca="false">IF(W1141="DIMEC",S1141,IF(W1141="MEDCENTRO",U1141,""))</f>
        <v/>
      </c>
      <c r="AC1141" s="18" t="n">
        <f aca="false">IF(AA1141&lt;&gt;"COMPRAR",0,IF(AB1141="",I1141,MIN(I1141,AB1141)))</f>
        <v>0</v>
      </c>
      <c r="AD1141" s="19" t="n">
        <f aca="false">IF(AC1141&gt;0,AC1141*V1141,0)</f>
        <v>0</v>
      </c>
      <c r="AE1141" s="19" t="n">
        <f aca="false">IF(AC1141&gt;0,(M1141-V1141)*AC1141,0)</f>
        <v>0</v>
      </c>
      <c r="AF1141" s="16" t="str">
        <f aca="false">IF(AA1141&lt;&gt;"COMPRAR","",IF(AB1141="",IF(X1141="","",IF(X1141-V1141&lt;0.01,"EMPATE TÉCNICO","")),IF(AB1141&lt;I1141,"ESTOQUE INSUFICIENTE",IF(X1141="","",IF(X1141-V1141&lt;0.01,"EMPATE TÉCNICO","")))))</f>
        <v/>
      </c>
      <c r="AG1141" s="16" t="s">
        <v>203</v>
      </c>
      <c r="AH1141" s="16" t="s">
        <v>88</v>
      </c>
    </row>
    <row r="1142" customFormat="false" ht="15" hidden="false" customHeight="false" outlineLevel="0" collapsed="false">
      <c r="A1142" s="16" t="s">
        <v>3643</v>
      </c>
      <c r="B1142" s="17" t="s">
        <v>3644</v>
      </c>
      <c r="C1142" s="16" t="s">
        <v>3645</v>
      </c>
      <c r="D1142" s="16" t="s">
        <v>3585</v>
      </c>
      <c r="E1142" s="18" t="n">
        <v>1</v>
      </c>
      <c r="F1142" s="16" t="s">
        <v>42</v>
      </c>
      <c r="G1142" s="18" t="n">
        <v>1</v>
      </c>
      <c r="H1142" s="16" t="n">
        <v>3</v>
      </c>
      <c r="I1142" s="18" t="n">
        <v>7</v>
      </c>
      <c r="J1142" s="19" t="n">
        <v>4.45</v>
      </c>
      <c r="K1142" s="19" t="n">
        <v>4.45</v>
      </c>
      <c r="L1142" s="19" t="n">
        <v>4.45</v>
      </c>
      <c r="M1142" s="19" t="n">
        <f aca="false">IF(J1142&gt;0,J1142,K1142)*E1142</f>
        <v>4.45</v>
      </c>
      <c r="N1142" s="20"/>
      <c r="O1142" s="21" t="str">
        <f aca="false">IF(R1142="","",ROUND(R1142*(1-Premissas!$B$4),4))</f>
        <v/>
      </c>
      <c r="P1142" s="22"/>
      <c r="Q1142" s="22"/>
      <c r="R1142" s="23"/>
      <c r="S1142" s="24"/>
      <c r="T1142" s="24"/>
      <c r="U1142" s="25"/>
      <c r="V1142" s="19" t="str">
        <f aca="false">IF(COUNT(N1142:Q1142)=0,"",MIN(N1142:Q1142))</f>
        <v/>
      </c>
      <c r="W1142" s="16" t="str">
        <f aca="false">IF(V1142="","",INDEX($N$4:$Q$4,MATCH(V1142,N1142:Q1142,0)))</f>
        <v/>
      </c>
      <c r="X1142" s="19" t="str">
        <f aca="false">IF(COUNT(N1142:Q1142)&lt;2,"",SMALL(N1142:Q1142,2))</f>
        <v/>
      </c>
      <c r="Y1142" s="26" t="str">
        <f aca="false">IF(OR(V1142="",M1142=0),"",V1142/M1142-1)</f>
        <v/>
      </c>
      <c r="Z1142" s="26" t="str">
        <f aca="false">IF(OR(V1142="",L1142=""),"",V1142/(L1142*E1142)-1)</f>
        <v/>
      </c>
      <c r="AA1142" s="16" t="str">
        <f aca="false">IF(V1142="","SEM OFERTA",IF(OR(Y1142&gt;Premissas!$B$11,Y1142&lt;Premissas!$B$12),"VERIFICAR - UNIDADE/EMBALAGEM",IF(Y1142&gt;Premissas!$B$6,"NÃO COMPRAR - REAJUSTE &gt;5%","COMPRAR")))</f>
        <v>SEM OFERTA</v>
      </c>
      <c r="AB1142" s="18" t="str">
        <f aca="false">IF(W1142="DIMEC",S1142,IF(W1142="MEDCENTRO",U1142,""))</f>
        <v/>
      </c>
      <c r="AC1142" s="18" t="n">
        <f aca="false">IF(AA1142&lt;&gt;"COMPRAR",0,IF(AB1142="",I1142,MIN(I1142,AB1142)))</f>
        <v>0</v>
      </c>
      <c r="AD1142" s="19" t="n">
        <f aca="false">IF(AC1142&gt;0,AC1142*V1142,0)</f>
        <v>0</v>
      </c>
      <c r="AE1142" s="19" t="n">
        <f aca="false">IF(AC1142&gt;0,(M1142-V1142)*AC1142,0)</f>
        <v>0</v>
      </c>
      <c r="AF1142" s="16" t="str">
        <f aca="false">IF(AA1142&lt;&gt;"COMPRAR","",IF(AB1142="",IF(X1142="","",IF(X1142-V1142&lt;0.01,"EMPATE TÉCNICO","")),IF(AB1142&lt;I1142,"ESTOQUE INSUFICIENTE",IF(X1142="","",IF(X1142-V1142&lt;0.01,"EMPATE TÉCNICO","")))))</f>
        <v/>
      </c>
      <c r="AG1142" s="16" t="s">
        <v>203</v>
      </c>
      <c r="AH1142" s="16" t="s">
        <v>88</v>
      </c>
    </row>
    <row r="1143" customFormat="false" ht="15" hidden="false" customHeight="false" outlineLevel="0" collapsed="false">
      <c r="A1143" s="16" t="s">
        <v>3646</v>
      </c>
      <c r="B1143" s="17" t="s">
        <v>3647</v>
      </c>
      <c r="C1143" s="16" t="s">
        <v>3648</v>
      </c>
      <c r="D1143" s="16" t="s">
        <v>3585</v>
      </c>
      <c r="E1143" s="18" t="n">
        <v>1</v>
      </c>
      <c r="F1143" s="16" t="s">
        <v>42</v>
      </c>
      <c r="G1143" s="18" t="n">
        <v>0</v>
      </c>
      <c r="H1143" s="16" t="n">
        <v>3.4</v>
      </c>
      <c r="I1143" s="18" t="n">
        <v>9</v>
      </c>
      <c r="J1143" s="19" t="n">
        <v>5.6</v>
      </c>
      <c r="K1143" s="19" t="n">
        <v>5.6</v>
      </c>
      <c r="L1143" s="19" t="n">
        <v>5.6</v>
      </c>
      <c r="M1143" s="19" t="n">
        <f aca="false">IF(J1143&gt;0,J1143,K1143)*E1143</f>
        <v>5.6</v>
      </c>
      <c r="N1143" s="20"/>
      <c r="O1143" s="21" t="str">
        <f aca="false">IF(R1143="","",ROUND(R1143*(1-Premissas!$B$4),4))</f>
        <v/>
      </c>
      <c r="P1143" s="22"/>
      <c r="Q1143" s="22"/>
      <c r="R1143" s="23"/>
      <c r="S1143" s="24"/>
      <c r="T1143" s="24"/>
      <c r="U1143" s="25"/>
      <c r="V1143" s="19" t="str">
        <f aca="false">IF(COUNT(N1143:Q1143)=0,"",MIN(N1143:Q1143))</f>
        <v/>
      </c>
      <c r="W1143" s="16" t="str">
        <f aca="false">IF(V1143="","",INDEX($N$4:$Q$4,MATCH(V1143,N1143:Q1143,0)))</f>
        <v/>
      </c>
      <c r="X1143" s="19" t="str">
        <f aca="false">IF(COUNT(N1143:Q1143)&lt;2,"",SMALL(N1143:Q1143,2))</f>
        <v/>
      </c>
      <c r="Y1143" s="26" t="str">
        <f aca="false">IF(OR(V1143="",M1143=0),"",V1143/M1143-1)</f>
        <v/>
      </c>
      <c r="Z1143" s="26" t="str">
        <f aca="false">IF(OR(V1143="",L1143=""),"",V1143/(L1143*E1143)-1)</f>
        <v/>
      </c>
      <c r="AA1143" s="16" t="str">
        <f aca="false">IF(V1143="","SEM OFERTA",IF(OR(Y1143&gt;Premissas!$B$11,Y1143&lt;Premissas!$B$12),"VERIFICAR - UNIDADE/EMBALAGEM",IF(Y1143&gt;Premissas!$B$6,"NÃO COMPRAR - REAJUSTE &gt;5%","COMPRAR")))</f>
        <v>SEM OFERTA</v>
      </c>
      <c r="AB1143" s="18" t="str">
        <f aca="false">IF(W1143="DIMEC",S1143,IF(W1143="MEDCENTRO",U1143,""))</f>
        <v/>
      </c>
      <c r="AC1143" s="18" t="n">
        <f aca="false">IF(AA1143&lt;&gt;"COMPRAR",0,IF(AB1143="",I1143,MIN(I1143,AB1143)))</f>
        <v>0</v>
      </c>
      <c r="AD1143" s="19" t="n">
        <f aca="false">IF(AC1143&gt;0,AC1143*V1143,0)</f>
        <v>0</v>
      </c>
      <c r="AE1143" s="19" t="n">
        <f aca="false">IF(AC1143&gt;0,(M1143-V1143)*AC1143,0)</f>
        <v>0</v>
      </c>
      <c r="AF1143" s="16" t="str">
        <f aca="false">IF(AA1143&lt;&gt;"COMPRAR","",IF(AB1143="",IF(X1143="","",IF(X1143-V1143&lt;0.01,"EMPATE TÉCNICO","")),IF(AB1143&lt;I1143,"ESTOQUE INSUFICIENTE",IF(X1143="","",IF(X1143-V1143&lt;0.01,"EMPATE TÉCNICO","")))))</f>
        <v/>
      </c>
      <c r="AG1143" s="16" t="s">
        <v>203</v>
      </c>
      <c r="AH1143" s="16" t="s">
        <v>88</v>
      </c>
    </row>
    <row r="1144" customFormat="false" ht="15" hidden="false" customHeight="false" outlineLevel="0" collapsed="false">
      <c r="A1144" s="16" t="s">
        <v>3649</v>
      </c>
      <c r="B1144" s="17" t="s">
        <v>3650</v>
      </c>
      <c r="C1144" s="16" t="s">
        <v>3651</v>
      </c>
      <c r="D1144" s="16" t="s">
        <v>3585</v>
      </c>
      <c r="E1144" s="18" t="n">
        <v>1</v>
      </c>
      <c r="F1144" s="16" t="s">
        <v>41</v>
      </c>
      <c r="G1144" s="18" t="n">
        <v>5</v>
      </c>
      <c r="H1144" s="16" t="n">
        <v>9.6</v>
      </c>
      <c r="I1144" s="18" t="n">
        <v>20</v>
      </c>
      <c r="J1144" s="19" t="n">
        <v>6.95</v>
      </c>
      <c r="K1144" s="19" t="n">
        <v>6.95</v>
      </c>
      <c r="L1144" s="19" t="n">
        <v>6.95</v>
      </c>
      <c r="M1144" s="19" t="n">
        <f aca="false">IF(J1144&gt;0,J1144,K1144)*E1144</f>
        <v>6.95</v>
      </c>
      <c r="N1144" s="20"/>
      <c r="O1144" s="21" t="str">
        <f aca="false">IF(R1144="","",ROUND(R1144*(1-Premissas!$B$4),4))</f>
        <v/>
      </c>
      <c r="P1144" s="22"/>
      <c r="Q1144" s="22"/>
      <c r="R1144" s="23"/>
      <c r="S1144" s="24"/>
      <c r="T1144" s="24"/>
      <c r="U1144" s="25"/>
      <c r="V1144" s="19" t="str">
        <f aca="false">IF(COUNT(N1144:Q1144)=0,"",MIN(N1144:Q1144))</f>
        <v/>
      </c>
      <c r="W1144" s="16" t="str">
        <f aca="false">IF(V1144="","",INDEX($N$4:$Q$4,MATCH(V1144,N1144:Q1144,0)))</f>
        <v/>
      </c>
      <c r="X1144" s="19" t="str">
        <f aca="false">IF(COUNT(N1144:Q1144)&lt;2,"",SMALL(N1144:Q1144,2))</f>
        <v/>
      </c>
      <c r="Y1144" s="26" t="str">
        <f aca="false">IF(OR(V1144="",M1144=0),"",V1144/M1144-1)</f>
        <v/>
      </c>
      <c r="Z1144" s="26" t="str">
        <f aca="false">IF(OR(V1144="",L1144=""),"",V1144/(L1144*E1144)-1)</f>
        <v/>
      </c>
      <c r="AA1144" s="16" t="str">
        <f aca="false">IF(V1144="","SEM OFERTA",IF(OR(Y1144&gt;Premissas!$B$11,Y1144&lt;Premissas!$B$12),"VERIFICAR - UNIDADE/EMBALAGEM",IF(Y1144&gt;Premissas!$B$6,"NÃO COMPRAR - REAJUSTE &gt;5%","COMPRAR")))</f>
        <v>SEM OFERTA</v>
      </c>
      <c r="AB1144" s="18" t="str">
        <f aca="false">IF(W1144="DIMEC",S1144,IF(W1144="MEDCENTRO",U1144,""))</f>
        <v/>
      </c>
      <c r="AC1144" s="18" t="n">
        <f aca="false">IF(AA1144&lt;&gt;"COMPRAR",0,IF(AB1144="",I1144,MIN(I1144,AB1144)))</f>
        <v>0</v>
      </c>
      <c r="AD1144" s="19" t="n">
        <f aca="false">IF(AC1144&gt;0,AC1144*V1144,0)</f>
        <v>0</v>
      </c>
      <c r="AE1144" s="19" t="n">
        <f aca="false">IF(AC1144&gt;0,(M1144-V1144)*AC1144,0)</f>
        <v>0</v>
      </c>
      <c r="AF1144" s="16" t="str">
        <f aca="false">IF(AA1144&lt;&gt;"COMPRAR","",IF(AB1144="",IF(X1144="","",IF(X1144-V1144&lt;0.01,"EMPATE TÉCNICO","")),IF(AB1144&lt;I1144,"ESTOQUE INSUFICIENTE",IF(X1144="","",IF(X1144-V1144&lt;0.01,"EMPATE TÉCNICO","")))))</f>
        <v/>
      </c>
      <c r="AG1144" s="16" t="s">
        <v>203</v>
      </c>
      <c r="AH1144" s="16" t="s">
        <v>88</v>
      </c>
    </row>
    <row r="1145" customFormat="false" ht="15" hidden="false" customHeight="false" outlineLevel="0" collapsed="false">
      <c r="A1145" s="16" t="s">
        <v>3652</v>
      </c>
      <c r="B1145" s="17" t="s">
        <v>3653</v>
      </c>
      <c r="C1145" s="16" t="s">
        <v>3654</v>
      </c>
      <c r="D1145" s="16" t="s">
        <v>3569</v>
      </c>
      <c r="E1145" s="18" t="n">
        <v>1</v>
      </c>
      <c r="F1145" s="16" t="s">
        <v>41</v>
      </c>
      <c r="G1145" s="18" t="n">
        <v>12</v>
      </c>
      <c r="H1145" s="16" t="n">
        <v>11.8</v>
      </c>
      <c r="I1145" s="18" t="n">
        <v>19</v>
      </c>
      <c r="J1145" s="19" t="n">
        <v>7.15</v>
      </c>
      <c r="K1145" s="19" t="n">
        <v>7.15</v>
      </c>
      <c r="L1145" s="19" t="n">
        <v>7.15</v>
      </c>
      <c r="M1145" s="19" t="n">
        <f aca="false">IF(J1145&gt;0,J1145,K1145)*E1145</f>
        <v>7.15</v>
      </c>
      <c r="N1145" s="20"/>
      <c r="O1145" s="21" t="str">
        <f aca="false">IF(R1145="","",ROUND(R1145*(1-Premissas!$B$4),4))</f>
        <v/>
      </c>
      <c r="P1145" s="22"/>
      <c r="Q1145" s="22"/>
      <c r="R1145" s="23"/>
      <c r="S1145" s="24"/>
      <c r="T1145" s="24"/>
      <c r="U1145" s="25"/>
      <c r="V1145" s="19" t="str">
        <f aca="false">IF(COUNT(N1145:Q1145)=0,"",MIN(N1145:Q1145))</f>
        <v/>
      </c>
      <c r="W1145" s="16" t="str">
        <f aca="false">IF(V1145="","",INDEX($N$4:$Q$4,MATCH(V1145,N1145:Q1145,0)))</f>
        <v/>
      </c>
      <c r="X1145" s="19" t="str">
        <f aca="false">IF(COUNT(N1145:Q1145)&lt;2,"",SMALL(N1145:Q1145,2))</f>
        <v/>
      </c>
      <c r="Y1145" s="26" t="str">
        <f aca="false">IF(OR(V1145="",M1145=0),"",V1145/M1145-1)</f>
        <v/>
      </c>
      <c r="Z1145" s="26" t="str">
        <f aca="false">IF(OR(V1145="",L1145=""),"",V1145/(L1145*E1145)-1)</f>
        <v/>
      </c>
      <c r="AA1145" s="16" t="str">
        <f aca="false">IF(V1145="","SEM OFERTA",IF(OR(Y1145&gt;Premissas!$B$11,Y1145&lt;Premissas!$B$12),"VERIFICAR - UNIDADE/EMBALAGEM",IF(Y1145&gt;Premissas!$B$6,"NÃO COMPRAR - REAJUSTE &gt;5%","COMPRAR")))</f>
        <v>SEM OFERTA</v>
      </c>
      <c r="AB1145" s="18" t="str">
        <f aca="false">IF(W1145="DIMEC",S1145,IF(W1145="MEDCENTRO",U1145,""))</f>
        <v/>
      </c>
      <c r="AC1145" s="18" t="n">
        <f aca="false">IF(AA1145&lt;&gt;"COMPRAR",0,IF(AB1145="",I1145,MIN(I1145,AB1145)))</f>
        <v>0</v>
      </c>
      <c r="AD1145" s="19" t="n">
        <f aca="false">IF(AC1145&gt;0,AC1145*V1145,0)</f>
        <v>0</v>
      </c>
      <c r="AE1145" s="19" t="n">
        <f aca="false">IF(AC1145&gt;0,(M1145-V1145)*AC1145,0)</f>
        <v>0</v>
      </c>
      <c r="AF1145" s="16" t="str">
        <f aca="false">IF(AA1145&lt;&gt;"COMPRAR","",IF(AB1145="",IF(X1145="","",IF(X1145-V1145&lt;0.01,"EMPATE TÉCNICO","")),IF(AB1145&lt;I1145,"ESTOQUE INSUFICIENTE",IF(X1145="","",IF(X1145-V1145&lt;0.01,"EMPATE TÉCNICO","")))))</f>
        <v/>
      </c>
      <c r="AG1145" s="16" t="s">
        <v>547</v>
      </c>
      <c r="AH1145" s="16" t="s">
        <v>88</v>
      </c>
    </row>
    <row r="1146" customFormat="false" ht="15" hidden="false" customHeight="false" outlineLevel="0" collapsed="false">
      <c r="A1146" s="16" t="s">
        <v>3655</v>
      </c>
      <c r="B1146" s="17" t="s">
        <v>3656</v>
      </c>
      <c r="C1146" s="16" t="s">
        <v>3657</v>
      </c>
      <c r="D1146" s="16" t="s">
        <v>3658</v>
      </c>
      <c r="E1146" s="18" t="n">
        <v>1</v>
      </c>
      <c r="F1146" s="16" t="s">
        <v>43</v>
      </c>
      <c r="G1146" s="18" t="n">
        <v>0</v>
      </c>
      <c r="H1146" s="16" t="n">
        <v>1.2</v>
      </c>
      <c r="I1146" s="18" t="n">
        <v>4</v>
      </c>
      <c r="J1146" s="19" t="n">
        <v>5.81416666666667</v>
      </c>
      <c r="K1146" s="19" t="n">
        <v>5.81416666666667</v>
      </c>
      <c r="L1146" s="19" t="n">
        <v>5.8142</v>
      </c>
      <c r="M1146" s="19" t="n">
        <f aca="false">IF(J1146&gt;0,J1146,K1146)*E1146</f>
        <v>5.81416666666667</v>
      </c>
      <c r="N1146" s="20"/>
      <c r="O1146" s="21" t="str">
        <f aca="false">IF(R1146="","",ROUND(R1146*(1-Premissas!$B$4),4))</f>
        <v/>
      </c>
      <c r="P1146" s="22"/>
      <c r="Q1146" s="22"/>
      <c r="R1146" s="23"/>
      <c r="S1146" s="24"/>
      <c r="T1146" s="24"/>
      <c r="U1146" s="25"/>
      <c r="V1146" s="19" t="str">
        <f aca="false">IF(COUNT(N1146:Q1146)=0,"",MIN(N1146:Q1146))</f>
        <v/>
      </c>
      <c r="W1146" s="16" t="str">
        <f aca="false">IF(V1146="","",INDEX($N$4:$Q$4,MATCH(V1146,N1146:Q1146,0)))</f>
        <v/>
      </c>
      <c r="X1146" s="19" t="str">
        <f aca="false">IF(COUNT(N1146:Q1146)&lt;2,"",SMALL(N1146:Q1146,2))</f>
        <v/>
      </c>
      <c r="Y1146" s="26" t="str">
        <f aca="false">IF(OR(V1146="",M1146=0),"",V1146/M1146-1)</f>
        <v/>
      </c>
      <c r="Z1146" s="26" t="str">
        <f aca="false">IF(OR(V1146="",L1146=""),"",V1146/(L1146*E1146)-1)</f>
        <v/>
      </c>
      <c r="AA1146" s="16" t="str">
        <f aca="false">IF(V1146="","SEM OFERTA",IF(OR(Y1146&gt;Premissas!$B$11,Y1146&lt;Premissas!$B$12),"VERIFICAR - UNIDADE/EMBALAGEM",IF(Y1146&gt;Premissas!$B$6,"NÃO COMPRAR - REAJUSTE &gt;5%","COMPRAR")))</f>
        <v>SEM OFERTA</v>
      </c>
      <c r="AB1146" s="18" t="str">
        <f aca="false">IF(W1146="DIMEC",S1146,IF(W1146="MEDCENTRO",U1146,""))</f>
        <v/>
      </c>
      <c r="AC1146" s="18" t="n">
        <f aca="false">IF(AA1146&lt;&gt;"COMPRAR",0,IF(AB1146="",I1146,MIN(I1146,AB1146)))</f>
        <v>0</v>
      </c>
      <c r="AD1146" s="19" t="n">
        <f aca="false">IF(AC1146&gt;0,AC1146*V1146,0)</f>
        <v>0</v>
      </c>
      <c r="AE1146" s="19" t="n">
        <f aca="false">IF(AC1146&gt;0,(M1146-V1146)*AC1146,0)</f>
        <v>0</v>
      </c>
      <c r="AF1146" s="16" t="str">
        <f aca="false">IF(AA1146&lt;&gt;"COMPRAR","",IF(AB1146="",IF(X1146="","",IF(X1146-V1146&lt;0.01,"EMPATE TÉCNICO","")),IF(AB1146&lt;I1146,"ESTOQUE INSUFICIENTE",IF(X1146="","",IF(X1146-V1146&lt;0.01,"EMPATE TÉCNICO","")))))</f>
        <v/>
      </c>
      <c r="AG1146" s="16" t="s">
        <v>328</v>
      </c>
      <c r="AH1146" s="16" t="s">
        <v>88</v>
      </c>
    </row>
    <row r="1147" customFormat="false" ht="15" hidden="false" customHeight="false" outlineLevel="0" collapsed="false">
      <c r="A1147" s="16" t="s">
        <v>3659</v>
      </c>
      <c r="B1147" s="17" t="s">
        <v>3660</v>
      </c>
      <c r="C1147" s="16" t="s">
        <v>3661</v>
      </c>
      <c r="D1147" s="16" t="s">
        <v>1802</v>
      </c>
      <c r="E1147" s="18" t="n">
        <v>1</v>
      </c>
      <c r="F1147" s="16" t="s">
        <v>43</v>
      </c>
      <c r="G1147" s="18" t="n">
        <v>0</v>
      </c>
      <c r="H1147" s="16" t="n">
        <v>0.1</v>
      </c>
      <c r="I1147" s="18" t="n">
        <v>1</v>
      </c>
      <c r="J1147" s="19" t="n">
        <v>4.35</v>
      </c>
      <c r="K1147" s="19" t="n">
        <v>4.35</v>
      </c>
      <c r="L1147" s="19" t="n">
        <v>4.35</v>
      </c>
      <c r="M1147" s="19" t="n">
        <f aca="false">IF(J1147&gt;0,J1147,K1147)*E1147</f>
        <v>4.35</v>
      </c>
      <c r="N1147" s="20"/>
      <c r="O1147" s="21" t="str">
        <f aca="false">IF(R1147="","",ROUND(R1147*(1-Premissas!$B$4),4))</f>
        <v/>
      </c>
      <c r="P1147" s="22"/>
      <c r="Q1147" s="22"/>
      <c r="R1147" s="23"/>
      <c r="S1147" s="24"/>
      <c r="T1147" s="24"/>
      <c r="U1147" s="25"/>
      <c r="V1147" s="19" t="str">
        <f aca="false">IF(COUNT(N1147:Q1147)=0,"",MIN(N1147:Q1147))</f>
        <v/>
      </c>
      <c r="W1147" s="16" t="str">
        <f aca="false">IF(V1147="","",INDEX($N$4:$Q$4,MATCH(V1147,N1147:Q1147,0)))</f>
        <v/>
      </c>
      <c r="X1147" s="19" t="str">
        <f aca="false">IF(COUNT(N1147:Q1147)&lt;2,"",SMALL(N1147:Q1147,2))</f>
        <v/>
      </c>
      <c r="Y1147" s="26" t="str">
        <f aca="false">IF(OR(V1147="",M1147=0),"",V1147/M1147-1)</f>
        <v/>
      </c>
      <c r="Z1147" s="26" t="str">
        <f aca="false">IF(OR(V1147="",L1147=""),"",V1147/(L1147*E1147)-1)</f>
        <v/>
      </c>
      <c r="AA1147" s="16" t="str">
        <f aca="false">IF(V1147="","SEM OFERTA",IF(OR(Y1147&gt;Premissas!$B$11,Y1147&lt;Premissas!$B$12),"VERIFICAR - UNIDADE/EMBALAGEM",IF(Y1147&gt;Premissas!$B$6,"NÃO COMPRAR - REAJUSTE &gt;5%","COMPRAR")))</f>
        <v>SEM OFERTA</v>
      </c>
      <c r="AB1147" s="18" t="str">
        <f aca="false">IF(W1147="DIMEC",S1147,IF(W1147="MEDCENTRO",U1147,""))</f>
        <v/>
      </c>
      <c r="AC1147" s="18" t="n">
        <f aca="false">IF(AA1147&lt;&gt;"COMPRAR",0,IF(AB1147="",I1147,MIN(I1147,AB1147)))</f>
        <v>0</v>
      </c>
      <c r="AD1147" s="19" t="n">
        <f aca="false">IF(AC1147&gt;0,AC1147*V1147,0)</f>
        <v>0</v>
      </c>
      <c r="AE1147" s="19" t="n">
        <f aca="false">IF(AC1147&gt;0,(M1147-V1147)*AC1147,0)</f>
        <v>0</v>
      </c>
      <c r="AF1147" s="16" t="str">
        <f aca="false">IF(AA1147&lt;&gt;"COMPRAR","",IF(AB1147="",IF(X1147="","",IF(X1147-V1147&lt;0.01,"EMPATE TÉCNICO","")),IF(AB1147&lt;I1147,"ESTOQUE INSUFICIENTE",IF(X1147="","",IF(X1147-V1147&lt;0.01,"EMPATE TÉCNICO","")))))</f>
        <v/>
      </c>
      <c r="AG1147" s="16" t="s">
        <v>1897</v>
      </c>
      <c r="AH1147" s="16" t="s">
        <v>88</v>
      </c>
    </row>
    <row r="1148" customFormat="false" ht="15" hidden="false" customHeight="false" outlineLevel="0" collapsed="false">
      <c r="A1148" s="16" t="s">
        <v>3662</v>
      </c>
      <c r="B1148" s="17" t="s">
        <v>3663</v>
      </c>
      <c r="C1148" s="16" t="s">
        <v>3664</v>
      </c>
      <c r="D1148" s="16" t="s">
        <v>3559</v>
      </c>
      <c r="E1148" s="18" t="n">
        <v>1</v>
      </c>
      <c r="F1148" s="16" t="s">
        <v>41</v>
      </c>
      <c r="G1148" s="18" t="n">
        <v>21</v>
      </c>
      <c r="H1148" s="16" t="n">
        <v>9</v>
      </c>
      <c r="I1148" s="18" t="n">
        <v>3</v>
      </c>
      <c r="J1148" s="19" t="n">
        <v>10.355</v>
      </c>
      <c r="K1148" s="19" t="n">
        <v>10.355</v>
      </c>
      <c r="L1148" s="19" t="n">
        <v>7.87</v>
      </c>
      <c r="M1148" s="19" t="n">
        <f aca="false">IF(J1148&gt;0,J1148,K1148)*E1148</f>
        <v>10.355</v>
      </c>
      <c r="N1148" s="20"/>
      <c r="O1148" s="21" t="str">
        <f aca="false">IF(R1148="","",ROUND(R1148*(1-Premissas!$B$4),4))</f>
        <v/>
      </c>
      <c r="P1148" s="22"/>
      <c r="Q1148" s="22"/>
      <c r="R1148" s="23"/>
      <c r="S1148" s="24"/>
      <c r="T1148" s="24"/>
      <c r="U1148" s="25"/>
      <c r="V1148" s="19" t="str">
        <f aca="false">IF(COUNT(N1148:Q1148)=0,"",MIN(N1148:Q1148))</f>
        <v/>
      </c>
      <c r="W1148" s="16" t="str">
        <f aca="false">IF(V1148="","",INDEX($N$4:$Q$4,MATCH(V1148,N1148:Q1148,0)))</f>
        <v/>
      </c>
      <c r="X1148" s="19" t="str">
        <f aca="false">IF(COUNT(N1148:Q1148)&lt;2,"",SMALL(N1148:Q1148,2))</f>
        <v/>
      </c>
      <c r="Y1148" s="26" t="str">
        <f aca="false">IF(OR(V1148="",M1148=0),"",V1148/M1148-1)</f>
        <v/>
      </c>
      <c r="Z1148" s="26" t="str">
        <f aca="false">IF(OR(V1148="",L1148=""),"",V1148/(L1148*E1148)-1)</f>
        <v/>
      </c>
      <c r="AA1148" s="16" t="str">
        <f aca="false">IF(V1148="","SEM OFERTA",IF(OR(Y1148&gt;Premissas!$B$11,Y1148&lt;Premissas!$B$12),"VERIFICAR - UNIDADE/EMBALAGEM",IF(Y1148&gt;Premissas!$B$6,"NÃO COMPRAR - REAJUSTE &gt;5%","COMPRAR")))</f>
        <v>SEM OFERTA</v>
      </c>
      <c r="AB1148" s="18" t="str">
        <f aca="false">IF(W1148="DIMEC",S1148,IF(W1148="MEDCENTRO",U1148,""))</f>
        <v/>
      </c>
      <c r="AC1148" s="18" t="n">
        <f aca="false">IF(AA1148&lt;&gt;"COMPRAR",0,IF(AB1148="",I1148,MIN(I1148,AB1148)))</f>
        <v>0</v>
      </c>
      <c r="AD1148" s="19" t="n">
        <f aca="false">IF(AC1148&gt;0,AC1148*V1148,0)</f>
        <v>0</v>
      </c>
      <c r="AE1148" s="19" t="n">
        <f aca="false">IF(AC1148&gt;0,(M1148-V1148)*AC1148,0)</f>
        <v>0</v>
      </c>
      <c r="AF1148" s="16" t="str">
        <f aca="false">IF(AA1148&lt;&gt;"COMPRAR","",IF(AB1148="",IF(X1148="","",IF(X1148-V1148&lt;0.01,"EMPATE TÉCNICO","")),IF(AB1148&lt;I1148,"ESTOQUE INSUFICIENTE",IF(X1148="","",IF(X1148-V1148&lt;0.01,"EMPATE TÉCNICO","")))))</f>
        <v/>
      </c>
      <c r="AG1148" s="16" t="s">
        <v>328</v>
      </c>
      <c r="AH1148" s="16" t="s">
        <v>88</v>
      </c>
    </row>
    <row r="1149" customFormat="false" ht="15" hidden="false" customHeight="false" outlineLevel="0" collapsed="false">
      <c r="A1149" s="16" t="s">
        <v>3665</v>
      </c>
      <c r="B1149" s="17" t="s">
        <v>3666</v>
      </c>
      <c r="C1149" s="16" t="s">
        <v>3667</v>
      </c>
      <c r="D1149" s="16" t="s">
        <v>3569</v>
      </c>
      <c r="E1149" s="18" t="n">
        <v>1</v>
      </c>
      <c r="F1149" s="16" t="s">
        <v>41</v>
      </c>
      <c r="G1149" s="18" t="n">
        <v>5</v>
      </c>
      <c r="H1149" s="16" t="n">
        <v>7.5</v>
      </c>
      <c r="I1149" s="18" t="n">
        <v>15</v>
      </c>
      <c r="J1149" s="19" t="n">
        <v>9.2</v>
      </c>
      <c r="K1149" s="19" t="n">
        <v>9.2</v>
      </c>
      <c r="L1149" s="19" t="n">
        <v>9.2</v>
      </c>
      <c r="M1149" s="19" t="n">
        <f aca="false">IF(J1149&gt;0,J1149,K1149)*E1149</f>
        <v>9.2</v>
      </c>
      <c r="N1149" s="20"/>
      <c r="O1149" s="21" t="str">
        <f aca="false">IF(R1149="","",ROUND(R1149*(1-Premissas!$B$4),4))</f>
        <v/>
      </c>
      <c r="P1149" s="22"/>
      <c r="Q1149" s="22"/>
      <c r="R1149" s="23"/>
      <c r="S1149" s="24"/>
      <c r="T1149" s="24"/>
      <c r="U1149" s="25"/>
      <c r="V1149" s="19" t="str">
        <f aca="false">IF(COUNT(N1149:Q1149)=0,"",MIN(N1149:Q1149))</f>
        <v/>
      </c>
      <c r="W1149" s="16" t="str">
        <f aca="false">IF(V1149="","",INDEX($N$4:$Q$4,MATCH(V1149,N1149:Q1149,0)))</f>
        <v/>
      </c>
      <c r="X1149" s="19" t="str">
        <f aca="false">IF(COUNT(N1149:Q1149)&lt;2,"",SMALL(N1149:Q1149,2))</f>
        <v/>
      </c>
      <c r="Y1149" s="26" t="str">
        <f aca="false">IF(OR(V1149="",M1149=0),"",V1149/M1149-1)</f>
        <v/>
      </c>
      <c r="Z1149" s="26" t="str">
        <f aca="false">IF(OR(V1149="",L1149=""),"",V1149/(L1149*E1149)-1)</f>
        <v/>
      </c>
      <c r="AA1149" s="16" t="str">
        <f aca="false">IF(V1149="","SEM OFERTA",IF(OR(Y1149&gt;Premissas!$B$11,Y1149&lt;Premissas!$B$12),"VERIFICAR - UNIDADE/EMBALAGEM",IF(Y1149&gt;Premissas!$B$6,"NÃO COMPRAR - REAJUSTE &gt;5%","COMPRAR")))</f>
        <v>SEM OFERTA</v>
      </c>
      <c r="AB1149" s="18" t="str">
        <f aca="false">IF(W1149="DIMEC",S1149,IF(W1149="MEDCENTRO",U1149,""))</f>
        <v/>
      </c>
      <c r="AC1149" s="18" t="n">
        <f aca="false">IF(AA1149&lt;&gt;"COMPRAR",0,IF(AB1149="",I1149,MIN(I1149,AB1149)))</f>
        <v>0</v>
      </c>
      <c r="AD1149" s="19" t="n">
        <f aca="false">IF(AC1149&gt;0,AC1149*V1149,0)</f>
        <v>0</v>
      </c>
      <c r="AE1149" s="19" t="n">
        <f aca="false">IF(AC1149&gt;0,(M1149-V1149)*AC1149,0)</f>
        <v>0</v>
      </c>
      <c r="AF1149" s="16" t="str">
        <f aca="false">IF(AA1149&lt;&gt;"COMPRAR","",IF(AB1149="",IF(X1149="","",IF(X1149-V1149&lt;0.01,"EMPATE TÉCNICO","")),IF(AB1149&lt;I1149,"ESTOQUE INSUFICIENTE",IF(X1149="","",IF(X1149-V1149&lt;0.01,"EMPATE TÉCNICO","")))))</f>
        <v/>
      </c>
      <c r="AG1149" s="16" t="s">
        <v>203</v>
      </c>
      <c r="AH1149" s="16" t="s">
        <v>88</v>
      </c>
    </row>
    <row r="1150" customFormat="false" ht="15" hidden="false" customHeight="false" outlineLevel="0" collapsed="false">
      <c r="A1150" s="16" t="s">
        <v>3668</v>
      </c>
      <c r="B1150" s="17" t="s">
        <v>3669</v>
      </c>
      <c r="C1150" s="16" t="s">
        <v>3670</v>
      </c>
      <c r="D1150" s="16" t="s">
        <v>3559</v>
      </c>
      <c r="E1150" s="18" t="n">
        <v>1</v>
      </c>
      <c r="F1150" s="16" t="s">
        <v>43</v>
      </c>
      <c r="G1150" s="18" t="n">
        <v>0</v>
      </c>
      <c r="H1150" s="16" t="n">
        <v>0.1</v>
      </c>
      <c r="I1150" s="18" t="n">
        <v>1</v>
      </c>
      <c r="J1150" s="19" t="n">
        <v>0</v>
      </c>
      <c r="K1150" s="19" t="n">
        <v>8.05</v>
      </c>
      <c r="L1150" s="19"/>
      <c r="M1150" s="19" t="n">
        <f aca="false">IF(J1150&gt;0,J1150,K1150)*E1150</f>
        <v>8.05</v>
      </c>
      <c r="N1150" s="20"/>
      <c r="O1150" s="21" t="str">
        <f aca="false">IF(R1150="","",ROUND(R1150*(1-Premissas!$B$4),4))</f>
        <v/>
      </c>
      <c r="P1150" s="22"/>
      <c r="Q1150" s="22"/>
      <c r="R1150" s="23"/>
      <c r="S1150" s="24"/>
      <c r="T1150" s="24"/>
      <c r="U1150" s="25"/>
      <c r="V1150" s="19" t="str">
        <f aca="false">IF(COUNT(N1150:Q1150)=0,"",MIN(N1150:Q1150))</f>
        <v/>
      </c>
      <c r="W1150" s="16" t="str">
        <f aca="false">IF(V1150="","",INDEX($N$4:$Q$4,MATCH(V1150,N1150:Q1150,0)))</f>
        <v/>
      </c>
      <c r="X1150" s="19" t="str">
        <f aca="false">IF(COUNT(N1150:Q1150)&lt;2,"",SMALL(N1150:Q1150,2))</f>
        <v/>
      </c>
      <c r="Y1150" s="26" t="str">
        <f aca="false">IF(OR(V1150="",M1150=0),"",V1150/M1150-1)</f>
        <v/>
      </c>
      <c r="Z1150" s="26" t="str">
        <f aca="false">IF(OR(V1150="",L1150=""),"",V1150/(L1150*E1150)-1)</f>
        <v/>
      </c>
      <c r="AA1150" s="16" t="str">
        <f aca="false">IF(V1150="","SEM OFERTA",IF(OR(Y1150&gt;Premissas!$B$11,Y1150&lt;Premissas!$B$12),"VERIFICAR - UNIDADE/EMBALAGEM",IF(Y1150&gt;Premissas!$B$6,"NÃO COMPRAR - REAJUSTE &gt;5%","COMPRAR")))</f>
        <v>SEM OFERTA</v>
      </c>
      <c r="AB1150" s="18" t="str">
        <f aca="false">IF(W1150="DIMEC",S1150,IF(W1150="MEDCENTRO",U1150,""))</f>
        <v/>
      </c>
      <c r="AC1150" s="18" t="n">
        <f aca="false">IF(AA1150&lt;&gt;"COMPRAR",0,IF(AB1150="",I1150,MIN(I1150,AB1150)))</f>
        <v>0</v>
      </c>
      <c r="AD1150" s="19" t="n">
        <f aca="false">IF(AC1150&gt;0,AC1150*V1150,0)</f>
        <v>0</v>
      </c>
      <c r="AE1150" s="19" t="n">
        <f aca="false">IF(AC1150&gt;0,(M1150-V1150)*AC1150,0)</f>
        <v>0</v>
      </c>
      <c r="AF1150" s="16" t="str">
        <f aca="false">IF(AA1150&lt;&gt;"COMPRAR","",IF(AB1150="",IF(X1150="","",IF(X1150-V1150&lt;0.01,"EMPATE TÉCNICO","")),IF(AB1150&lt;I1150,"ESTOQUE INSUFICIENTE",IF(X1150="","",IF(X1150-V1150&lt;0.01,"EMPATE TÉCNICO","")))))</f>
        <v/>
      </c>
      <c r="AG1150" s="16" t="s">
        <v>328</v>
      </c>
      <c r="AH1150" s="16" t="s">
        <v>88</v>
      </c>
    </row>
    <row r="1151" customFormat="false" ht="15" hidden="false" customHeight="false" outlineLevel="0" collapsed="false">
      <c r="A1151" s="16" t="s">
        <v>3671</v>
      </c>
      <c r="B1151" s="17" t="s">
        <v>3672</v>
      </c>
      <c r="C1151" s="16" t="s">
        <v>3673</v>
      </c>
      <c r="D1151" s="16" t="s">
        <v>3559</v>
      </c>
      <c r="E1151" s="18" t="n">
        <v>1</v>
      </c>
      <c r="F1151" s="16" t="s">
        <v>41</v>
      </c>
      <c r="G1151" s="18" t="n">
        <v>1</v>
      </c>
      <c r="H1151" s="16" t="n">
        <v>2.2</v>
      </c>
      <c r="I1151" s="18" t="n">
        <v>5</v>
      </c>
      <c r="J1151" s="19" t="n">
        <v>14.27</v>
      </c>
      <c r="K1151" s="19" t="n">
        <v>14.27</v>
      </c>
      <c r="L1151" s="19" t="n">
        <v>14.27</v>
      </c>
      <c r="M1151" s="19" t="n">
        <f aca="false">IF(J1151&gt;0,J1151,K1151)*E1151</f>
        <v>14.27</v>
      </c>
      <c r="N1151" s="20"/>
      <c r="O1151" s="21" t="str">
        <f aca="false">IF(R1151="","",ROUND(R1151*(1-Premissas!$B$4),4))</f>
        <v/>
      </c>
      <c r="P1151" s="22"/>
      <c r="Q1151" s="22"/>
      <c r="R1151" s="23"/>
      <c r="S1151" s="24"/>
      <c r="T1151" s="24"/>
      <c r="U1151" s="25"/>
      <c r="V1151" s="19" t="str">
        <f aca="false">IF(COUNT(N1151:Q1151)=0,"",MIN(N1151:Q1151))</f>
        <v/>
      </c>
      <c r="W1151" s="16" t="str">
        <f aca="false">IF(V1151="","",INDEX($N$4:$Q$4,MATCH(V1151,N1151:Q1151,0)))</f>
        <v/>
      </c>
      <c r="X1151" s="19" t="str">
        <f aca="false">IF(COUNT(N1151:Q1151)&lt;2,"",SMALL(N1151:Q1151,2))</f>
        <v/>
      </c>
      <c r="Y1151" s="26" t="str">
        <f aca="false">IF(OR(V1151="",M1151=0),"",V1151/M1151-1)</f>
        <v/>
      </c>
      <c r="Z1151" s="26" t="str">
        <f aca="false">IF(OR(V1151="",L1151=""),"",V1151/(L1151*E1151)-1)</f>
        <v/>
      </c>
      <c r="AA1151" s="16" t="str">
        <f aca="false">IF(V1151="","SEM OFERTA",IF(OR(Y1151&gt;Premissas!$B$11,Y1151&lt;Premissas!$B$12),"VERIFICAR - UNIDADE/EMBALAGEM",IF(Y1151&gt;Premissas!$B$6,"NÃO COMPRAR - REAJUSTE &gt;5%","COMPRAR")))</f>
        <v>SEM OFERTA</v>
      </c>
      <c r="AB1151" s="18" t="str">
        <f aca="false">IF(W1151="DIMEC",S1151,IF(W1151="MEDCENTRO",U1151,""))</f>
        <v/>
      </c>
      <c r="AC1151" s="18" t="n">
        <f aca="false">IF(AA1151&lt;&gt;"COMPRAR",0,IF(AB1151="",I1151,MIN(I1151,AB1151)))</f>
        <v>0</v>
      </c>
      <c r="AD1151" s="19" t="n">
        <f aca="false">IF(AC1151&gt;0,AC1151*V1151,0)</f>
        <v>0</v>
      </c>
      <c r="AE1151" s="19" t="n">
        <f aca="false">IF(AC1151&gt;0,(M1151-V1151)*AC1151,0)</f>
        <v>0</v>
      </c>
      <c r="AF1151" s="16" t="str">
        <f aca="false">IF(AA1151&lt;&gt;"COMPRAR","",IF(AB1151="",IF(X1151="","",IF(X1151-V1151&lt;0.01,"EMPATE TÉCNICO","")),IF(AB1151&lt;I1151,"ESTOQUE INSUFICIENTE",IF(X1151="","",IF(X1151-V1151&lt;0.01,"EMPATE TÉCNICO","")))))</f>
        <v/>
      </c>
      <c r="AG1151" s="16" t="s">
        <v>2034</v>
      </c>
      <c r="AH1151" s="16" t="s">
        <v>88</v>
      </c>
    </row>
    <row r="1152" customFormat="false" ht="15" hidden="false" customHeight="false" outlineLevel="0" collapsed="false">
      <c r="A1152" s="16" t="s">
        <v>3674</v>
      </c>
      <c r="B1152" s="17" t="s">
        <v>3675</v>
      </c>
      <c r="C1152" s="16" t="s">
        <v>3676</v>
      </c>
      <c r="D1152" s="16" t="s">
        <v>3677</v>
      </c>
      <c r="E1152" s="18" t="n">
        <v>1</v>
      </c>
      <c r="F1152" s="16" t="s">
        <v>41</v>
      </c>
      <c r="G1152" s="18" t="n">
        <v>0</v>
      </c>
      <c r="H1152" s="16" t="n">
        <v>7.2</v>
      </c>
      <c r="I1152" s="18" t="n">
        <v>19</v>
      </c>
      <c r="J1152" s="19" t="n">
        <v>5.4</v>
      </c>
      <c r="K1152" s="19" t="n">
        <v>5.4</v>
      </c>
      <c r="L1152" s="19" t="n">
        <v>5.4</v>
      </c>
      <c r="M1152" s="19" t="n">
        <f aca="false">IF(J1152&gt;0,J1152,K1152)*E1152</f>
        <v>5.4</v>
      </c>
      <c r="N1152" s="20"/>
      <c r="O1152" s="21" t="str">
        <f aca="false">IF(R1152="","",ROUND(R1152*(1-Premissas!$B$4),4))</f>
        <v/>
      </c>
      <c r="P1152" s="22"/>
      <c r="Q1152" s="22"/>
      <c r="R1152" s="23"/>
      <c r="S1152" s="24"/>
      <c r="T1152" s="24"/>
      <c r="U1152" s="25"/>
      <c r="V1152" s="19" t="str">
        <f aca="false">IF(COUNT(N1152:Q1152)=0,"",MIN(N1152:Q1152))</f>
        <v/>
      </c>
      <c r="W1152" s="16" t="str">
        <f aca="false">IF(V1152="","",INDEX($N$4:$Q$4,MATCH(V1152,N1152:Q1152,0)))</f>
        <v/>
      </c>
      <c r="X1152" s="19" t="str">
        <f aca="false">IF(COUNT(N1152:Q1152)&lt;2,"",SMALL(N1152:Q1152,2))</f>
        <v/>
      </c>
      <c r="Y1152" s="26" t="str">
        <f aca="false">IF(OR(V1152="",M1152=0),"",V1152/M1152-1)</f>
        <v/>
      </c>
      <c r="Z1152" s="26" t="str">
        <f aca="false">IF(OR(V1152="",L1152=""),"",V1152/(L1152*E1152)-1)</f>
        <v/>
      </c>
      <c r="AA1152" s="16" t="str">
        <f aca="false">IF(V1152="","SEM OFERTA",IF(OR(Y1152&gt;Premissas!$B$11,Y1152&lt;Premissas!$B$12),"VERIFICAR - UNIDADE/EMBALAGEM",IF(Y1152&gt;Premissas!$B$6,"NÃO COMPRAR - REAJUSTE &gt;5%","COMPRAR")))</f>
        <v>SEM OFERTA</v>
      </c>
      <c r="AB1152" s="18" t="str">
        <f aca="false">IF(W1152="DIMEC",S1152,IF(W1152="MEDCENTRO",U1152,""))</f>
        <v/>
      </c>
      <c r="AC1152" s="18" t="n">
        <f aca="false">IF(AA1152&lt;&gt;"COMPRAR",0,IF(AB1152="",I1152,MIN(I1152,AB1152)))</f>
        <v>0</v>
      </c>
      <c r="AD1152" s="19" t="n">
        <f aca="false">IF(AC1152&gt;0,AC1152*V1152,0)</f>
        <v>0</v>
      </c>
      <c r="AE1152" s="19" t="n">
        <f aca="false">IF(AC1152&gt;0,(M1152-V1152)*AC1152,0)</f>
        <v>0</v>
      </c>
      <c r="AF1152" s="16" t="str">
        <f aca="false">IF(AA1152&lt;&gt;"COMPRAR","",IF(AB1152="",IF(X1152="","",IF(X1152-V1152&lt;0.01,"EMPATE TÉCNICO","")),IF(AB1152&lt;I1152,"ESTOQUE INSUFICIENTE",IF(X1152="","",IF(X1152-V1152&lt;0.01,"EMPATE TÉCNICO","")))))</f>
        <v/>
      </c>
      <c r="AG1152" s="16" t="s">
        <v>2034</v>
      </c>
      <c r="AH1152" s="16" t="s">
        <v>88</v>
      </c>
    </row>
    <row r="1153" customFormat="false" ht="15" hidden="false" customHeight="false" outlineLevel="0" collapsed="false">
      <c r="A1153" s="16" t="s">
        <v>3678</v>
      </c>
      <c r="B1153" s="17" t="s">
        <v>3679</v>
      </c>
      <c r="C1153" s="16" t="s">
        <v>3680</v>
      </c>
      <c r="D1153" s="16" t="s">
        <v>3677</v>
      </c>
      <c r="E1153" s="18" t="n">
        <v>1</v>
      </c>
      <c r="F1153" s="16" t="s">
        <v>41</v>
      </c>
      <c r="G1153" s="18" t="n">
        <v>3</v>
      </c>
      <c r="H1153" s="16" t="n">
        <v>5.1</v>
      </c>
      <c r="I1153" s="18" t="n">
        <v>11</v>
      </c>
      <c r="J1153" s="19" t="n">
        <v>5.4</v>
      </c>
      <c r="K1153" s="19" t="n">
        <v>5.4</v>
      </c>
      <c r="L1153" s="19" t="n">
        <v>5.4</v>
      </c>
      <c r="M1153" s="19" t="n">
        <f aca="false">IF(J1153&gt;0,J1153,K1153)*E1153</f>
        <v>5.4</v>
      </c>
      <c r="N1153" s="20"/>
      <c r="O1153" s="21" t="str">
        <f aca="false">IF(R1153="","",ROUND(R1153*(1-Premissas!$B$4),4))</f>
        <v/>
      </c>
      <c r="P1153" s="22"/>
      <c r="Q1153" s="22"/>
      <c r="R1153" s="23"/>
      <c r="S1153" s="24"/>
      <c r="T1153" s="24"/>
      <c r="U1153" s="25"/>
      <c r="V1153" s="19" t="str">
        <f aca="false">IF(COUNT(N1153:Q1153)=0,"",MIN(N1153:Q1153))</f>
        <v/>
      </c>
      <c r="W1153" s="16" t="str">
        <f aca="false">IF(V1153="","",INDEX($N$4:$Q$4,MATCH(V1153,N1153:Q1153,0)))</f>
        <v/>
      </c>
      <c r="X1153" s="19" t="str">
        <f aca="false">IF(COUNT(N1153:Q1153)&lt;2,"",SMALL(N1153:Q1153,2))</f>
        <v/>
      </c>
      <c r="Y1153" s="26" t="str">
        <f aca="false">IF(OR(V1153="",M1153=0),"",V1153/M1153-1)</f>
        <v/>
      </c>
      <c r="Z1153" s="26" t="str">
        <f aca="false">IF(OR(V1153="",L1153=""),"",V1153/(L1153*E1153)-1)</f>
        <v/>
      </c>
      <c r="AA1153" s="16" t="str">
        <f aca="false">IF(V1153="","SEM OFERTA",IF(OR(Y1153&gt;Premissas!$B$11,Y1153&lt;Premissas!$B$12),"VERIFICAR - UNIDADE/EMBALAGEM",IF(Y1153&gt;Premissas!$B$6,"NÃO COMPRAR - REAJUSTE &gt;5%","COMPRAR")))</f>
        <v>SEM OFERTA</v>
      </c>
      <c r="AB1153" s="18" t="str">
        <f aca="false">IF(W1153="DIMEC",S1153,IF(W1153="MEDCENTRO",U1153,""))</f>
        <v/>
      </c>
      <c r="AC1153" s="18" t="n">
        <f aca="false">IF(AA1153&lt;&gt;"COMPRAR",0,IF(AB1153="",I1153,MIN(I1153,AB1153)))</f>
        <v>0</v>
      </c>
      <c r="AD1153" s="19" t="n">
        <f aca="false">IF(AC1153&gt;0,AC1153*V1153,0)</f>
        <v>0</v>
      </c>
      <c r="AE1153" s="19" t="n">
        <f aca="false">IF(AC1153&gt;0,(M1153-V1153)*AC1153,0)</f>
        <v>0</v>
      </c>
      <c r="AF1153" s="16" t="str">
        <f aca="false">IF(AA1153&lt;&gt;"COMPRAR","",IF(AB1153="",IF(X1153="","",IF(X1153-V1153&lt;0.01,"EMPATE TÉCNICO","")),IF(AB1153&lt;I1153,"ESTOQUE INSUFICIENTE",IF(X1153="","",IF(X1153-V1153&lt;0.01,"EMPATE TÉCNICO","")))))</f>
        <v/>
      </c>
      <c r="AG1153" s="16" t="s">
        <v>2034</v>
      </c>
      <c r="AH1153" s="16" t="s">
        <v>88</v>
      </c>
    </row>
    <row r="1154" customFormat="false" ht="15" hidden="false" customHeight="false" outlineLevel="0" collapsed="false">
      <c r="A1154" s="16" t="s">
        <v>3681</v>
      </c>
      <c r="B1154" s="17" t="s">
        <v>3682</v>
      </c>
      <c r="C1154" s="16" t="s">
        <v>3683</v>
      </c>
      <c r="D1154" s="16" t="s">
        <v>3677</v>
      </c>
      <c r="E1154" s="18" t="n">
        <v>1</v>
      </c>
      <c r="F1154" s="16" t="s">
        <v>43</v>
      </c>
      <c r="G1154" s="18" t="n">
        <v>0</v>
      </c>
      <c r="H1154" s="16" t="n">
        <v>3.2</v>
      </c>
      <c r="I1154" s="18" t="n">
        <v>9</v>
      </c>
      <c r="J1154" s="19" t="n">
        <v>2.24</v>
      </c>
      <c r="K1154" s="19" t="n">
        <v>2.24</v>
      </c>
      <c r="L1154" s="19" t="n">
        <v>2.24</v>
      </c>
      <c r="M1154" s="19" t="n">
        <f aca="false">IF(J1154&gt;0,J1154,K1154)*E1154</f>
        <v>2.24</v>
      </c>
      <c r="N1154" s="20"/>
      <c r="O1154" s="21" t="str">
        <f aca="false">IF(R1154="","",ROUND(R1154*(1-Premissas!$B$4),4))</f>
        <v/>
      </c>
      <c r="P1154" s="22"/>
      <c r="Q1154" s="22"/>
      <c r="R1154" s="23"/>
      <c r="S1154" s="24"/>
      <c r="T1154" s="24"/>
      <c r="U1154" s="25"/>
      <c r="V1154" s="19" t="str">
        <f aca="false">IF(COUNT(N1154:Q1154)=0,"",MIN(N1154:Q1154))</f>
        <v/>
      </c>
      <c r="W1154" s="16" t="str">
        <f aca="false">IF(V1154="","",INDEX($N$4:$Q$4,MATCH(V1154,N1154:Q1154,0)))</f>
        <v/>
      </c>
      <c r="X1154" s="19" t="str">
        <f aca="false">IF(COUNT(N1154:Q1154)&lt;2,"",SMALL(N1154:Q1154,2))</f>
        <v/>
      </c>
      <c r="Y1154" s="26" t="str">
        <f aca="false">IF(OR(V1154="",M1154=0),"",V1154/M1154-1)</f>
        <v/>
      </c>
      <c r="Z1154" s="26" t="str">
        <f aca="false">IF(OR(V1154="",L1154=""),"",V1154/(L1154*E1154)-1)</f>
        <v/>
      </c>
      <c r="AA1154" s="16" t="str">
        <f aca="false">IF(V1154="","SEM OFERTA",IF(OR(Y1154&gt;Premissas!$B$11,Y1154&lt;Premissas!$B$12),"VERIFICAR - UNIDADE/EMBALAGEM",IF(Y1154&gt;Premissas!$B$6,"NÃO COMPRAR - REAJUSTE &gt;5%","COMPRAR")))</f>
        <v>SEM OFERTA</v>
      </c>
      <c r="AB1154" s="18" t="str">
        <f aca="false">IF(W1154="DIMEC",S1154,IF(W1154="MEDCENTRO",U1154,""))</f>
        <v/>
      </c>
      <c r="AC1154" s="18" t="n">
        <f aca="false">IF(AA1154&lt;&gt;"COMPRAR",0,IF(AB1154="",I1154,MIN(I1154,AB1154)))</f>
        <v>0</v>
      </c>
      <c r="AD1154" s="19" t="n">
        <f aca="false">IF(AC1154&gt;0,AC1154*V1154,0)</f>
        <v>0</v>
      </c>
      <c r="AE1154" s="19" t="n">
        <f aca="false">IF(AC1154&gt;0,(M1154-V1154)*AC1154,0)</f>
        <v>0</v>
      </c>
      <c r="AF1154" s="16" t="str">
        <f aca="false">IF(AA1154&lt;&gt;"COMPRAR","",IF(AB1154="",IF(X1154="","",IF(X1154-V1154&lt;0.01,"EMPATE TÉCNICO","")),IF(AB1154&lt;I1154,"ESTOQUE INSUFICIENTE",IF(X1154="","",IF(X1154-V1154&lt;0.01,"EMPATE TÉCNICO","")))))</f>
        <v/>
      </c>
      <c r="AG1154" s="16" t="s">
        <v>2034</v>
      </c>
      <c r="AH1154" s="16" t="s">
        <v>88</v>
      </c>
    </row>
    <row r="1155" customFormat="false" ht="15" hidden="false" customHeight="false" outlineLevel="0" collapsed="false">
      <c r="A1155" s="16" t="s">
        <v>3684</v>
      </c>
      <c r="B1155" s="17" t="s">
        <v>3685</v>
      </c>
      <c r="C1155" s="16" t="s">
        <v>3686</v>
      </c>
      <c r="D1155" s="16" t="s">
        <v>3687</v>
      </c>
      <c r="E1155" s="18" t="n">
        <v>1</v>
      </c>
      <c r="F1155" s="16" t="s">
        <v>43</v>
      </c>
      <c r="G1155" s="18" t="n">
        <v>1</v>
      </c>
      <c r="H1155" s="16" t="n">
        <v>1.2</v>
      </c>
      <c r="I1155" s="18" t="n">
        <v>3</v>
      </c>
      <c r="J1155" s="19" t="n">
        <v>14.38</v>
      </c>
      <c r="K1155" s="19" t="n">
        <v>14.38</v>
      </c>
      <c r="L1155" s="19" t="n">
        <v>14.38</v>
      </c>
      <c r="M1155" s="19" t="n">
        <f aca="false">IF(J1155&gt;0,J1155,K1155)*E1155</f>
        <v>14.38</v>
      </c>
      <c r="N1155" s="20"/>
      <c r="O1155" s="21" t="str">
        <f aca="false">IF(R1155="","",ROUND(R1155*(1-Premissas!$B$4),4))</f>
        <v/>
      </c>
      <c r="P1155" s="22"/>
      <c r="Q1155" s="22"/>
      <c r="R1155" s="23"/>
      <c r="S1155" s="24"/>
      <c r="T1155" s="24"/>
      <c r="U1155" s="25"/>
      <c r="V1155" s="19" t="str">
        <f aca="false">IF(COUNT(N1155:Q1155)=0,"",MIN(N1155:Q1155))</f>
        <v/>
      </c>
      <c r="W1155" s="16" t="str">
        <f aca="false">IF(V1155="","",INDEX($N$4:$Q$4,MATCH(V1155,N1155:Q1155,0)))</f>
        <v/>
      </c>
      <c r="X1155" s="19" t="str">
        <f aca="false">IF(COUNT(N1155:Q1155)&lt;2,"",SMALL(N1155:Q1155,2))</f>
        <v/>
      </c>
      <c r="Y1155" s="26" t="str">
        <f aca="false">IF(OR(V1155="",M1155=0),"",V1155/M1155-1)</f>
        <v/>
      </c>
      <c r="Z1155" s="26" t="str">
        <f aca="false">IF(OR(V1155="",L1155=""),"",V1155/(L1155*E1155)-1)</f>
        <v/>
      </c>
      <c r="AA1155" s="16" t="str">
        <f aca="false">IF(V1155="","SEM OFERTA",IF(OR(Y1155&gt;Premissas!$B$11,Y1155&lt;Premissas!$B$12),"VERIFICAR - UNIDADE/EMBALAGEM",IF(Y1155&gt;Premissas!$B$6,"NÃO COMPRAR - REAJUSTE &gt;5%","COMPRAR")))</f>
        <v>SEM OFERTA</v>
      </c>
      <c r="AB1155" s="18" t="str">
        <f aca="false">IF(W1155="DIMEC",S1155,IF(W1155="MEDCENTRO",U1155,""))</f>
        <v/>
      </c>
      <c r="AC1155" s="18" t="n">
        <f aca="false">IF(AA1155&lt;&gt;"COMPRAR",0,IF(AB1155="",I1155,MIN(I1155,AB1155)))</f>
        <v>0</v>
      </c>
      <c r="AD1155" s="19" t="n">
        <f aca="false">IF(AC1155&gt;0,AC1155*V1155,0)</f>
        <v>0</v>
      </c>
      <c r="AE1155" s="19" t="n">
        <f aca="false">IF(AC1155&gt;0,(M1155-V1155)*AC1155,0)</f>
        <v>0</v>
      </c>
      <c r="AF1155" s="16" t="str">
        <f aca="false">IF(AA1155&lt;&gt;"COMPRAR","",IF(AB1155="",IF(X1155="","",IF(X1155-V1155&lt;0.01,"EMPATE TÉCNICO","")),IF(AB1155&lt;I1155,"ESTOQUE INSUFICIENTE",IF(X1155="","",IF(X1155-V1155&lt;0.01,"EMPATE TÉCNICO","")))))</f>
        <v/>
      </c>
      <c r="AG1155" s="16" t="s">
        <v>93</v>
      </c>
      <c r="AH1155" s="16" t="s">
        <v>88</v>
      </c>
    </row>
    <row r="1156" customFormat="false" ht="15" hidden="false" customHeight="false" outlineLevel="0" collapsed="false">
      <c r="A1156" s="16" t="s">
        <v>3688</v>
      </c>
      <c r="B1156" s="17" t="s">
        <v>3689</v>
      </c>
      <c r="C1156" s="16" t="s">
        <v>3690</v>
      </c>
      <c r="D1156" s="16" t="s">
        <v>3569</v>
      </c>
      <c r="E1156" s="18" t="n">
        <v>1</v>
      </c>
      <c r="F1156" s="16" t="s">
        <v>41</v>
      </c>
      <c r="G1156" s="18" t="n">
        <v>45</v>
      </c>
      <c r="H1156" s="16" t="n">
        <v>25.3</v>
      </c>
      <c r="I1156" s="18" t="n">
        <v>20</v>
      </c>
      <c r="J1156" s="19" t="n">
        <v>4.326</v>
      </c>
      <c r="K1156" s="19" t="n">
        <v>4.326</v>
      </c>
      <c r="L1156" s="19" t="n">
        <v>3.08</v>
      </c>
      <c r="M1156" s="19" t="n">
        <f aca="false">IF(J1156&gt;0,J1156,K1156)*E1156</f>
        <v>4.326</v>
      </c>
      <c r="N1156" s="20"/>
      <c r="O1156" s="21" t="str">
        <f aca="false">IF(R1156="","",ROUND(R1156*(1-Premissas!$B$4),4))</f>
        <v/>
      </c>
      <c r="P1156" s="22"/>
      <c r="Q1156" s="22"/>
      <c r="R1156" s="23"/>
      <c r="S1156" s="24"/>
      <c r="T1156" s="24"/>
      <c r="U1156" s="25"/>
      <c r="V1156" s="19" t="str">
        <f aca="false">IF(COUNT(N1156:Q1156)=0,"",MIN(N1156:Q1156))</f>
        <v/>
      </c>
      <c r="W1156" s="16" t="str">
        <f aca="false">IF(V1156="","",INDEX($N$4:$Q$4,MATCH(V1156,N1156:Q1156,0)))</f>
        <v/>
      </c>
      <c r="X1156" s="19" t="str">
        <f aca="false">IF(COUNT(N1156:Q1156)&lt;2,"",SMALL(N1156:Q1156,2))</f>
        <v/>
      </c>
      <c r="Y1156" s="26" t="str">
        <f aca="false">IF(OR(V1156="",M1156=0),"",V1156/M1156-1)</f>
        <v/>
      </c>
      <c r="Z1156" s="26" t="str">
        <f aca="false">IF(OR(V1156="",L1156=""),"",V1156/(L1156*E1156)-1)</f>
        <v/>
      </c>
      <c r="AA1156" s="16" t="str">
        <f aca="false">IF(V1156="","SEM OFERTA",IF(OR(Y1156&gt;Premissas!$B$11,Y1156&lt;Premissas!$B$12),"VERIFICAR - UNIDADE/EMBALAGEM",IF(Y1156&gt;Premissas!$B$6,"NÃO COMPRAR - REAJUSTE &gt;5%","COMPRAR")))</f>
        <v>SEM OFERTA</v>
      </c>
      <c r="AB1156" s="18" t="str">
        <f aca="false">IF(W1156="DIMEC",S1156,IF(W1156="MEDCENTRO",U1156,""))</f>
        <v/>
      </c>
      <c r="AC1156" s="18" t="n">
        <f aca="false">IF(AA1156&lt;&gt;"COMPRAR",0,IF(AB1156="",I1156,MIN(I1156,AB1156)))</f>
        <v>0</v>
      </c>
      <c r="AD1156" s="19" t="n">
        <f aca="false">IF(AC1156&gt;0,AC1156*V1156,0)</f>
        <v>0</v>
      </c>
      <c r="AE1156" s="19" t="n">
        <f aca="false">IF(AC1156&gt;0,(M1156-V1156)*AC1156,0)</f>
        <v>0</v>
      </c>
      <c r="AF1156" s="16" t="str">
        <f aca="false">IF(AA1156&lt;&gt;"COMPRAR","",IF(AB1156="",IF(X1156="","",IF(X1156-V1156&lt;0.01,"EMPATE TÉCNICO","")),IF(AB1156&lt;I1156,"ESTOQUE INSUFICIENTE",IF(X1156="","",IF(X1156-V1156&lt;0.01,"EMPATE TÉCNICO","")))))</f>
        <v/>
      </c>
      <c r="AG1156" s="16" t="s">
        <v>1798</v>
      </c>
      <c r="AH1156" s="16" t="s">
        <v>88</v>
      </c>
    </row>
    <row r="1157" customFormat="false" ht="15" hidden="false" customHeight="false" outlineLevel="0" collapsed="false">
      <c r="A1157" s="16" t="s">
        <v>3691</v>
      </c>
      <c r="B1157" s="17" t="s">
        <v>3692</v>
      </c>
      <c r="C1157" s="16" t="s">
        <v>3693</v>
      </c>
      <c r="D1157" s="16" t="s">
        <v>3569</v>
      </c>
      <c r="E1157" s="18" t="n">
        <v>1</v>
      </c>
      <c r="F1157" s="16" t="s">
        <v>41</v>
      </c>
      <c r="G1157" s="18" t="n">
        <v>19</v>
      </c>
      <c r="H1157" s="16" t="n">
        <v>7.5</v>
      </c>
      <c r="I1157" s="18" t="n">
        <v>1</v>
      </c>
      <c r="J1157" s="19" t="n">
        <v>13.24</v>
      </c>
      <c r="K1157" s="19" t="n">
        <v>13.24</v>
      </c>
      <c r="L1157" s="19" t="n">
        <v>12.99</v>
      </c>
      <c r="M1157" s="19" t="n">
        <f aca="false">IF(J1157&gt;0,J1157,K1157)*E1157</f>
        <v>13.24</v>
      </c>
      <c r="N1157" s="20"/>
      <c r="O1157" s="21" t="str">
        <f aca="false">IF(R1157="","",ROUND(R1157*(1-Premissas!$B$4),4))</f>
        <v/>
      </c>
      <c r="P1157" s="22"/>
      <c r="Q1157" s="22"/>
      <c r="R1157" s="23"/>
      <c r="S1157" s="24"/>
      <c r="T1157" s="24"/>
      <c r="U1157" s="25"/>
      <c r="V1157" s="19" t="str">
        <f aca="false">IF(COUNT(N1157:Q1157)=0,"",MIN(N1157:Q1157))</f>
        <v/>
      </c>
      <c r="W1157" s="16" t="str">
        <f aca="false">IF(V1157="","",INDEX($N$4:$Q$4,MATCH(V1157,N1157:Q1157,0)))</f>
        <v/>
      </c>
      <c r="X1157" s="19" t="str">
        <f aca="false">IF(COUNT(N1157:Q1157)&lt;2,"",SMALL(N1157:Q1157,2))</f>
        <v/>
      </c>
      <c r="Y1157" s="26" t="str">
        <f aca="false">IF(OR(V1157="",M1157=0),"",V1157/M1157-1)</f>
        <v/>
      </c>
      <c r="Z1157" s="26" t="str">
        <f aca="false">IF(OR(V1157="",L1157=""),"",V1157/(L1157*E1157)-1)</f>
        <v/>
      </c>
      <c r="AA1157" s="16" t="str">
        <f aca="false">IF(V1157="","SEM OFERTA",IF(OR(Y1157&gt;Premissas!$B$11,Y1157&lt;Premissas!$B$12),"VERIFICAR - UNIDADE/EMBALAGEM",IF(Y1157&gt;Premissas!$B$6,"NÃO COMPRAR - REAJUSTE &gt;5%","COMPRAR")))</f>
        <v>SEM OFERTA</v>
      </c>
      <c r="AB1157" s="18" t="str">
        <f aca="false">IF(W1157="DIMEC",S1157,IF(W1157="MEDCENTRO",U1157,""))</f>
        <v/>
      </c>
      <c r="AC1157" s="18" t="n">
        <f aca="false">IF(AA1157&lt;&gt;"COMPRAR",0,IF(AB1157="",I1157,MIN(I1157,AB1157)))</f>
        <v>0</v>
      </c>
      <c r="AD1157" s="19" t="n">
        <f aca="false">IF(AC1157&gt;0,AC1157*V1157,0)</f>
        <v>0</v>
      </c>
      <c r="AE1157" s="19" t="n">
        <f aca="false">IF(AC1157&gt;0,(M1157-V1157)*AC1157,0)</f>
        <v>0</v>
      </c>
      <c r="AF1157" s="16" t="str">
        <f aca="false">IF(AA1157&lt;&gt;"COMPRAR","",IF(AB1157="",IF(X1157="","",IF(X1157-V1157&lt;0.01,"EMPATE TÉCNICO","")),IF(AB1157&lt;I1157,"ESTOQUE INSUFICIENTE",IF(X1157="","",IF(X1157-V1157&lt;0.01,"EMPATE TÉCNICO","")))))</f>
        <v/>
      </c>
      <c r="AG1157" s="16" t="s">
        <v>203</v>
      </c>
      <c r="AH1157" s="16" t="s">
        <v>88</v>
      </c>
    </row>
    <row r="1158" customFormat="false" ht="15" hidden="false" customHeight="false" outlineLevel="0" collapsed="false">
      <c r="A1158" s="16" t="s">
        <v>3694</v>
      </c>
      <c r="B1158" s="17" t="s">
        <v>3695</v>
      </c>
      <c r="C1158" s="16" t="s">
        <v>3696</v>
      </c>
      <c r="D1158" s="16" t="s">
        <v>3677</v>
      </c>
      <c r="E1158" s="18" t="n">
        <v>1</v>
      </c>
      <c r="F1158" s="16" t="s">
        <v>42</v>
      </c>
      <c r="G1158" s="18" t="n">
        <v>2</v>
      </c>
      <c r="H1158" s="16" t="n">
        <v>2.1</v>
      </c>
      <c r="I1158" s="18" t="n">
        <v>4</v>
      </c>
      <c r="J1158" s="19" t="n">
        <v>8.21</v>
      </c>
      <c r="K1158" s="19" t="n">
        <v>8.21</v>
      </c>
      <c r="L1158" s="19" t="n">
        <v>8.21</v>
      </c>
      <c r="M1158" s="19" t="n">
        <f aca="false">IF(J1158&gt;0,J1158,K1158)*E1158</f>
        <v>8.21</v>
      </c>
      <c r="N1158" s="20"/>
      <c r="O1158" s="21" t="str">
        <f aca="false">IF(R1158="","",ROUND(R1158*(1-Premissas!$B$4),4))</f>
        <v/>
      </c>
      <c r="P1158" s="22"/>
      <c r="Q1158" s="22"/>
      <c r="R1158" s="23"/>
      <c r="S1158" s="24"/>
      <c r="T1158" s="24"/>
      <c r="U1158" s="25"/>
      <c r="V1158" s="19" t="str">
        <f aca="false">IF(COUNT(N1158:Q1158)=0,"",MIN(N1158:Q1158))</f>
        <v/>
      </c>
      <c r="W1158" s="16" t="str">
        <f aca="false">IF(V1158="","",INDEX($N$4:$Q$4,MATCH(V1158,N1158:Q1158,0)))</f>
        <v/>
      </c>
      <c r="X1158" s="19" t="str">
        <f aca="false">IF(COUNT(N1158:Q1158)&lt;2,"",SMALL(N1158:Q1158,2))</f>
        <v/>
      </c>
      <c r="Y1158" s="26" t="str">
        <f aca="false">IF(OR(V1158="",M1158=0),"",V1158/M1158-1)</f>
        <v/>
      </c>
      <c r="Z1158" s="26" t="str">
        <f aca="false">IF(OR(V1158="",L1158=""),"",V1158/(L1158*E1158)-1)</f>
        <v/>
      </c>
      <c r="AA1158" s="16" t="str">
        <f aca="false">IF(V1158="","SEM OFERTA",IF(OR(Y1158&gt;Premissas!$B$11,Y1158&lt;Premissas!$B$12),"VERIFICAR - UNIDADE/EMBALAGEM",IF(Y1158&gt;Premissas!$B$6,"NÃO COMPRAR - REAJUSTE &gt;5%","COMPRAR")))</f>
        <v>SEM OFERTA</v>
      </c>
      <c r="AB1158" s="18" t="str">
        <f aca="false">IF(W1158="DIMEC",S1158,IF(W1158="MEDCENTRO",U1158,""))</f>
        <v/>
      </c>
      <c r="AC1158" s="18" t="n">
        <f aca="false">IF(AA1158&lt;&gt;"COMPRAR",0,IF(AB1158="",I1158,MIN(I1158,AB1158)))</f>
        <v>0</v>
      </c>
      <c r="AD1158" s="19" t="n">
        <f aca="false">IF(AC1158&gt;0,AC1158*V1158,0)</f>
        <v>0</v>
      </c>
      <c r="AE1158" s="19" t="n">
        <f aca="false">IF(AC1158&gt;0,(M1158-V1158)*AC1158,0)</f>
        <v>0</v>
      </c>
      <c r="AF1158" s="16" t="str">
        <f aca="false">IF(AA1158&lt;&gt;"COMPRAR","",IF(AB1158="",IF(X1158="","",IF(X1158-V1158&lt;0.01,"EMPATE TÉCNICO","")),IF(AB1158&lt;I1158,"ESTOQUE INSUFICIENTE",IF(X1158="","",IF(X1158-V1158&lt;0.01,"EMPATE TÉCNICO","")))))</f>
        <v/>
      </c>
      <c r="AG1158" s="16" t="s">
        <v>2034</v>
      </c>
      <c r="AH1158" s="16" t="s">
        <v>88</v>
      </c>
    </row>
    <row r="1159" customFormat="false" ht="15" hidden="false" customHeight="false" outlineLevel="0" collapsed="false">
      <c r="A1159" s="16" t="s">
        <v>3697</v>
      </c>
      <c r="B1159" s="17" t="s">
        <v>3698</v>
      </c>
      <c r="C1159" s="16" t="s">
        <v>3699</v>
      </c>
      <c r="D1159" s="16" t="s">
        <v>3559</v>
      </c>
      <c r="E1159" s="18" t="n">
        <v>1</v>
      </c>
      <c r="F1159" s="16" t="s">
        <v>43</v>
      </c>
      <c r="G1159" s="18" t="n">
        <v>0</v>
      </c>
      <c r="H1159" s="16" t="n">
        <v>0.1</v>
      </c>
      <c r="I1159" s="18" t="n">
        <v>1</v>
      </c>
      <c r="J1159" s="19" t="n">
        <v>25.4125</v>
      </c>
      <c r="K1159" s="19" t="n">
        <v>25.4125</v>
      </c>
      <c r="L1159" s="19" t="n">
        <v>25.4125</v>
      </c>
      <c r="M1159" s="19" t="n">
        <f aca="false">IF(J1159&gt;0,J1159,K1159)*E1159</f>
        <v>25.4125</v>
      </c>
      <c r="N1159" s="20"/>
      <c r="O1159" s="21" t="str">
        <f aca="false">IF(R1159="","",ROUND(R1159*(1-Premissas!$B$4),4))</f>
        <v/>
      </c>
      <c r="P1159" s="22"/>
      <c r="Q1159" s="22"/>
      <c r="R1159" s="23"/>
      <c r="S1159" s="24"/>
      <c r="T1159" s="24"/>
      <c r="U1159" s="25"/>
      <c r="V1159" s="19" t="str">
        <f aca="false">IF(COUNT(N1159:Q1159)=0,"",MIN(N1159:Q1159))</f>
        <v/>
      </c>
      <c r="W1159" s="16" t="str">
        <f aca="false">IF(V1159="","",INDEX($N$4:$Q$4,MATCH(V1159,N1159:Q1159,0)))</f>
        <v/>
      </c>
      <c r="X1159" s="19" t="str">
        <f aca="false">IF(COUNT(N1159:Q1159)&lt;2,"",SMALL(N1159:Q1159,2))</f>
        <v/>
      </c>
      <c r="Y1159" s="26" t="str">
        <f aca="false">IF(OR(V1159="",M1159=0),"",V1159/M1159-1)</f>
        <v/>
      </c>
      <c r="Z1159" s="26" t="str">
        <f aca="false">IF(OR(V1159="",L1159=""),"",V1159/(L1159*E1159)-1)</f>
        <v/>
      </c>
      <c r="AA1159" s="16" t="str">
        <f aca="false">IF(V1159="","SEM OFERTA",IF(OR(Y1159&gt;Premissas!$B$11,Y1159&lt;Premissas!$B$12),"VERIFICAR - UNIDADE/EMBALAGEM",IF(Y1159&gt;Premissas!$B$6,"NÃO COMPRAR - REAJUSTE &gt;5%","COMPRAR")))</f>
        <v>SEM OFERTA</v>
      </c>
      <c r="AB1159" s="18" t="str">
        <f aca="false">IF(W1159="DIMEC",S1159,IF(W1159="MEDCENTRO",U1159,""))</f>
        <v/>
      </c>
      <c r="AC1159" s="18" t="n">
        <f aca="false">IF(AA1159&lt;&gt;"COMPRAR",0,IF(AB1159="",I1159,MIN(I1159,AB1159)))</f>
        <v>0</v>
      </c>
      <c r="AD1159" s="19" t="n">
        <f aca="false">IF(AC1159&gt;0,AC1159*V1159,0)</f>
        <v>0</v>
      </c>
      <c r="AE1159" s="19" t="n">
        <f aca="false">IF(AC1159&gt;0,(M1159-V1159)*AC1159,0)</f>
        <v>0</v>
      </c>
      <c r="AF1159" s="16" t="str">
        <f aca="false">IF(AA1159&lt;&gt;"COMPRAR","",IF(AB1159="",IF(X1159="","",IF(X1159-V1159&lt;0.01,"EMPATE TÉCNICO","")),IF(AB1159&lt;I1159,"ESTOQUE INSUFICIENTE",IF(X1159="","",IF(X1159-V1159&lt;0.01,"EMPATE TÉCNICO","")))))</f>
        <v/>
      </c>
      <c r="AG1159" s="16" t="s">
        <v>328</v>
      </c>
      <c r="AH1159" s="16" t="s">
        <v>88</v>
      </c>
    </row>
    <row r="1160" customFormat="false" ht="15" hidden="false" customHeight="false" outlineLevel="0" collapsed="false">
      <c r="A1160" s="16" t="s">
        <v>3700</v>
      </c>
      <c r="B1160" s="17" t="s">
        <v>3701</v>
      </c>
      <c r="C1160" s="16" t="s">
        <v>3702</v>
      </c>
      <c r="D1160" s="16" t="s">
        <v>3559</v>
      </c>
      <c r="E1160" s="18" t="n">
        <v>1</v>
      </c>
      <c r="F1160" s="16" t="s">
        <v>43</v>
      </c>
      <c r="G1160" s="18" t="n">
        <v>0</v>
      </c>
      <c r="H1160" s="16" t="n">
        <v>0.2</v>
      </c>
      <c r="I1160" s="18" t="n">
        <v>1</v>
      </c>
      <c r="J1160" s="19" t="n">
        <v>16.255</v>
      </c>
      <c r="K1160" s="19" t="n">
        <v>16.255</v>
      </c>
      <c r="L1160" s="19" t="n">
        <v>16.255</v>
      </c>
      <c r="M1160" s="19" t="n">
        <f aca="false">IF(J1160&gt;0,J1160,K1160)*E1160</f>
        <v>16.255</v>
      </c>
      <c r="N1160" s="20"/>
      <c r="O1160" s="21" t="str">
        <f aca="false">IF(R1160="","",ROUND(R1160*(1-Premissas!$B$4),4))</f>
        <v/>
      </c>
      <c r="P1160" s="22"/>
      <c r="Q1160" s="22"/>
      <c r="R1160" s="23"/>
      <c r="S1160" s="24"/>
      <c r="T1160" s="24"/>
      <c r="U1160" s="25"/>
      <c r="V1160" s="19" t="str">
        <f aca="false">IF(COUNT(N1160:Q1160)=0,"",MIN(N1160:Q1160))</f>
        <v/>
      </c>
      <c r="W1160" s="16" t="str">
        <f aca="false">IF(V1160="","",INDEX($N$4:$Q$4,MATCH(V1160,N1160:Q1160,0)))</f>
        <v/>
      </c>
      <c r="X1160" s="19" t="str">
        <f aca="false">IF(COUNT(N1160:Q1160)&lt;2,"",SMALL(N1160:Q1160,2))</f>
        <v/>
      </c>
      <c r="Y1160" s="26" t="str">
        <f aca="false">IF(OR(V1160="",M1160=0),"",V1160/M1160-1)</f>
        <v/>
      </c>
      <c r="Z1160" s="26" t="str">
        <f aca="false">IF(OR(V1160="",L1160=""),"",V1160/(L1160*E1160)-1)</f>
        <v/>
      </c>
      <c r="AA1160" s="16" t="str">
        <f aca="false">IF(V1160="","SEM OFERTA",IF(OR(Y1160&gt;Premissas!$B$11,Y1160&lt;Premissas!$B$12),"VERIFICAR - UNIDADE/EMBALAGEM",IF(Y1160&gt;Premissas!$B$6,"NÃO COMPRAR - REAJUSTE &gt;5%","COMPRAR")))</f>
        <v>SEM OFERTA</v>
      </c>
      <c r="AB1160" s="18" t="str">
        <f aca="false">IF(W1160="DIMEC",S1160,IF(W1160="MEDCENTRO",U1160,""))</f>
        <v/>
      </c>
      <c r="AC1160" s="18" t="n">
        <f aca="false">IF(AA1160&lt;&gt;"COMPRAR",0,IF(AB1160="",I1160,MIN(I1160,AB1160)))</f>
        <v>0</v>
      </c>
      <c r="AD1160" s="19" t="n">
        <f aca="false">IF(AC1160&gt;0,AC1160*V1160,0)</f>
        <v>0</v>
      </c>
      <c r="AE1160" s="19" t="n">
        <f aca="false">IF(AC1160&gt;0,(M1160-V1160)*AC1160,0)</f>
        <v>0</v>
      </c>
      <c r="AF1160" s="16" t="str">
        <f aca="false">IF(AA1160&lt;&gt;"COMPRAR","",IF(AB1160="",IF(X1160="","",IF(X1160-V1160&lt;0.01,"EMPATE TÉCNICO","")),IF(AB1160&lt;I1160,"ESTOQUE INSUFICIENTE",IF(X1160="","",IF(X1160-V1160&lt;0.01,"EMPATE TÉCNICO","")))))</f>
        <v/>
      </c>
      <c r="AG1160" s="16" t="s">
        <v>328</v>
      </c>
      <c r="AH1160" s="16" t="s">
        <v>88</v>
      </c>
    </row>
    <row r="1161" customFormat="false" ht="15" hidden="false" customHeight="false" outlineLevel="0" collapsed="false">
      <c r="A1161" s="16" t="s">
        <v>3703</v>
      </c>
      <c r="B1161" s="17" t="s">
        <v>3704</v>
      </c>
      <c r="C1161" s="16" t="s">
        <v>3705</v>
      </c>
      <c r="D1161" s="16" t="s">
        <v>1781</v>
      </c>
      <c r="E1161" s="18" t="n">
        <v>1</v>
      </c>
      <c r="F1161" s="16" t="s">
        <v>42</v>
      </c>
      <c r="G1161" s="18" t="n">
        <v>4</v>
      </c>
      <c r="H1161" s="16" t="n">
        <v>3.2</v>
      </c>
      <c r="I1161" s="18" t="n">
        <v>5</v>
      </c>
      <c r="J1161" s="19" t="n">
        <v>6.89</v>
      </c>
      <c r="K1161" s="19" t="n">
        <v>6.89</v>
      </c>
      <c r="L1161" s="19" t="n">
        <v>6.89</v>
      </c>
      <c r="M1161" s="19" t="n">
        <f aca="false">IF(J1161&gt;0,J1161,K1161)*E1161</f>
        <v>6.89</v>
      </c>
      <c r="N1161" s="20"/>
      <c r="O1161" s="21" t="str">
        <f aca="false">IF(R1161="","",ROUND(R1161*(1-Premissas!$B$4),4))</f>
        <v/>
      </c>
      <c r="P1161" s="22"/>
      <c r="Q1161" s="22"/>
      <c r="R1161" s="23"/>
      <c r="S1161" s="24"/>
      <c r="T1161" s="24"/>
      <c r="U1161" s="25"/>
      <c r="V1161" s="19" t="str">
        <f aca="false">IF(COUNT(N1161:Q1161)=0,"",MIN(N1161:Q1161))</f>
        <v/>
      </c>
      <c r="W1161" s="16" t="str">
        <f aca="false">IF(V1161="","",INDEX($N$4:$Q$4,MATCH(V1161,N1161:Q1161,0)))</f>
        <v/>
      </c>
      <c r="X1161" s="19" t="str">
        <f aca="false">IF(COUNT(N1161:Q1161)&lt;2,"",SMALL(N1161:Q1161,2))</f>
        <v/>
      </c>
      <c r="Y1161" s="26" t="str">
        <f aca="false">IF(OR(V1161="",M1161=0),"",V1161/M1161-1)</f>
        <v/>
      </c>
      <c r="Z1161" s="26" t="str">
        <f aca="false">IF(OR(V1161="",L1161=""),"",V1161/(L1161*E1161)-1)</f>
        <v/>
      </c>
      <c r="AA1161" s="16" t="str">
        <f aca="false">IF(V1161="","SEM OFERTA",IF(OR(Y1161&gt;Premissas!$B$11,Y1161&lt;Premissas!$B$12),"VERIFICAR - UNIDADE/EMBALAGEM",IF(Y1161&gt;Premissas!$B$6,"NÃO COMPRAR - REAJUSTE &gt;5%","COMPRAR")))</f>
        <v>SEM OFERTA</v>
      </c>
      <c r="AB1161" s="18" t="str">
        <f aca="false">IF(W1161="DIMEC",S1161,IF(W1161="MEDCENTRO",U1161,""))</f>
        <v/>
      </c>
      <c r="AC1161" s="18" t="n">
        <f aca="false">IF(AA1161&lt;&gt;"COMPRAR",0,IF(AB1161="",I1161,MIN(I1161,AB1161)))</f>
        <v>0</v>
      </c>
      <c r="AD1161" s="19" t="n">
        <f aca="false">IF(AC1161&gt;0,AC1161*V1161,0)</f>
        <v>0</v>
      </c>
      <c r="AE1161" s="19" t="n">
        <f aca="false">IF(AC1161&gt;0,(M1161-V1161)*AC1161,0)</f>
        <v>0</v>
      </c>
      <c r="AF1161" s="16" t="str">
        <f aca="false">IF(AA1161&lt;&gt;"COMPRAR","",IF(AB1161="",IF(X1161="","",IF(X1161-V1161&lt;0.01,"EMPATE TÉCNICO","")),IF(AB1161&lt;I1161,"ESTOQUE INSUFICIENTE",IF(X1161="","",IF(X1161-V1161&lt;0.01,"EMPATE TÉCNICO","")))))</f>
        <v/>
      </c>
      <c r="AG1161" s="16" t="s">
        <v>1897</v>
      </c>
      <c r="AH1161" s="16" t="s">
        <v>88</v>
      </c>
    </row>
    <row r="1162" customFormat="false" ht="15" hidden="false" customHeight="false" outlineLevel="0" collapsed="false">
      <c r="A1162" s="16" t="s">
        <v>3706</v>
      </c>
      <c r="B1162" s="17" t="s">
        <v>3707</v>
      </c>
      <c r="C1162" s="16" t="s">
        <v>3708</v>
      </c>
      <c r="D1162" s="16" t="s">
        <v>3559</v>
      </c>
      <c r="E1162" s="18" t="n">
        <v>1</v>
      </c>
      <c r="F1162" s="16" t="s">
        <v>43</v>
      </c>
      <c r="G1162" s="18" t="n">
        <v>0</v>
      </c>
      <c r="H1162" s="16" t="n">
        <v>0</v>
      </c>
      <c r="I1162" s="18" t="n">
        <v>1</v>
      </c>
      <c r="J1162" s="19" t="n">
        <v>11.6</v>
      </c>
      <c r="K1162" s="19" t="n">
        <v>11.6</v>
      </c>
      <c r="L1162" s="19" t="n">
        <v>11.6</v>
      </c>
      <c r="M1162" s="19" t="n">
        <f aca="false">IF(J1162&gt;0,J1162,K1162)*E1162</f>
        <v>11.6</v>
      </c>
      <c r="N1162" s="20"/>
      <c r="O1162" s="21" t="str">
        <f aca="false">IF(R1162="","",ROUND(R1162*(1-Premissas!$B$4),4))</f>
        <v/>
      </c>
      <c r="P1162" s="22"/>
      <c r="Q1162" s="22"/>
      <c r="R1162" s="23"/>
      <c r="S1162" s="24"/>
      <c r="T1162" s="24"/>
      <c r="U1162" s="25"/>
      <c r="V1162" s="19" t="str">
        <f aca="false">IF(COUNT(N1162:Q1162)=0,"",MIN(N1162:Q1162))</f>
        <v/>
      </c>
      <c r="W1162" s="16" t="str">
        <f aca="false">IF(V1162="","",INDEX($N$4:$Q$4,MATCH(V1162,N1162:Q1162,0)))</f>
        <v/>
      </c>
      <c r="X1162" s="19" t="str">
        <f aca="false">IF(COUNT(N1162:Q1162)&lt;2,"",SMALL(N1162:Q1162,2))</f>
        <v/>
      </c>
      <c r="Y1162" s="26" t="str">
        <f aca="false">IF(OR(V1162="",M1162=0),"",V1162/M1162-1)</f>
        <v/>
      </c>
      <c r="Z1162" s="26" t="str">
        <f aca="false">IF(OR(V1162="",L1162=""),"",V1162/(L1162*E1162)-1)</f>
        <v/>
      </c>
      <c r="AA1162" s="16" t="str">
        <f aca="false">IF(V1162="","SEM OFERTA",IF(OR(Y1162&gt;Premissas!$B$11,Y1162&lt;Premissas!$B$12),"VERIFICAR - UNIDADE/EMBALAGEM",IF(Y1162&gt;Premissas!$B$6,"NÃO COMPRAR - REAJUSTE &gt;5%","COMPRAR")))</f>
        <v>SEM OFERTA</v>
      </c>
      <c r="AB1162" s="18" t="str">
        <f aca="false">IF(W1162="DIMEC",S1162,IF(W1162="MEDCENTRO",U1162,""))</f>
        <v/>
      </c>
      <c r="AC1162" s="18" t="n">
        <f aca="false">IF(AA1162&lt;&gt;"COMPRAR",0,IF(AB1162="",I1162,MIN(I1162,AB1162)))</f>
        <v>0</v>
      </c>
      <c r="AD1162" s="19" t="n">
        <f aca="false">IF(AC1162&gt;0,AC1162*V1162,0)</f>
        <v>0</v>
      </c>
      <c r="AE1162" s="19" t="n">
        <f aca="false">IF(AC1162&gt;0,(M1162-V1162)*AC1162,0)</f>
        <v>0</v>
      </c>
      <c r="AF1162" s="16" t="str">
        <f aca="false">IF(AA1162&lt;&gt;"COMPRAR","",IF(AB1162="",IF(X1162="","",IF(X1162-V1162&lt;0.01,"EMPATE TÉCNICO","")),IF(AB1162&lt;I1162,"ESTOQUE INSUFICIENTE",IF(X1162="","",IF(X1162-V1162&lt;0.01,"EMPATE TÉCNICO","")))))</f>
        <v/>
      </c>
      <c r="AG1162" s="16" t="s">
        <v>1798</v>
      </c>
      <c r="AH1162" s="16" t="s">
        <v>88</v>
      </c>
    </row>
    <row r="1163" customFormat="false" ht="15" hidden="false" customHeight="false" outlineLevel="0" collapsed="false">
      <c r="A1163" s="16" t="s">
        <v>3709</v>
      </c>
      <c r="B1163" s="17" t="s">
        <v>3710</v>
      </c>
      <c r="C1163" s="16" t="s">
        <v>3711</v>
      </c>
      <c r="D1163" s="16" t="s">
        <v>3592</v>
      </c>
      <c r="E1163" s="18" t="n">
        <v>1</v>
      </c>
      <c r="F1163" s="16" t="s">
        <v>42</v>
      </c>
      <c r="G1163" s="18" t="n">
        <v>9</v>
      </c>
      <c r="H1163" s="16" t="n">
        <v>5.2</v>
      </c>
      <c r="I1163" s="18" t="n">
        <v>5</v>
      </c>
      <c r="J1163" s="19" t="n">
        <v>4.21</v>
      </c>
      <c r="K1163" s="19" t="n">
        <v>4.21</v>
      </c>
      <c r="L1163" s="19" t="n">
        <v>4.21</v>
      </c>
      <c r="M1163" s="19" t="n">
        <f aca="false">IF(J1163&gt;0,J1163,K1163)*E1163</f>
        <v>4.21</v>
      </c>
      <c r="N1163" s="20"/>
      <c r="O1163" s="21" t="str">
        <f aca="false">IF(R1163="","",ROUND(R1163*(1-Premissas!$B$4),4))</f>
        <v/>
      </c>
      <c r="P1163" s="22"/>
      <c r="Q1163" s="22"/>
      <c r="R1163" s="23"/>
      <c r="S1163" s="24"/>
      <c r="T1163" s="24"/>
      <c r="U1163" s="25"/>
      <c r="V1163" s="19" t="str">
        <f aca="false">IF(COUNT(N1163:Q1163)=0,"",MIN(N1163:Q1163))</f>
        <v/>
      </c>
      <c r="W1163" s="16" t="str">
        <f aca="false">IF(V1163="","",INDEX($N$4:$Q$4,MATCH(V1163,N1163:Q1163,0)))</f>
        <v/>
      </c>
      <c r="X1163" s="19" t="str">
        <f aca="false">IF(COUNT(N1163:Q1163)&lt;2,"",SMALL(N1163:Q1163,2))</f>
        <v/>
      </c>
      <c r="Y1163" s="26" t="str">
        <f aca="false">IF(OR(V1163="",M1163=0),"",V1163/M1163-1)</f>
        <v/>
      </c>
      <c r="Z1163" s="26" t="str">
        <f aca="false">IF(OR(V1163="",L1163=""),"",V1163/(L1163*E1163)-1)</f>
        <v/>
      </c>
      <c r="AA1163" s="16" t="str">
        <f aca="false">IF(V1163="","SEM OFERTA",IF(OR(Y1163&gt;Premissas!$B$11,Y1163&lt;Premissas!$B$12),"VERIFICAR - UNIDADE/EMBALAGEM",IF(Y1163&gt;Premissas!$B$6,"NÃO COMPRAR - REAJUSTE &gt;5%","COMPRAR")))</f>
        <v>SEM OFERTA</v>
      </c>
      <c r="AB1163" s="18" t="str">
        <f aca="false">IF(W1163="DIMEC",S1163,IF(W1163="MEDCENTRO",U1163,""))</f>
        <v/>
      </c>
      <c r="AC1163" s="18" t="n">
        <f aca="false">IF(AA1163&lt;&gt;"COMPRAR",0,IF(AB1163="",I1163,MIN(I1163,AB1163)))</f>
        <v>0</v>
      </c>
      <c r="AD1163" s="19" t="n">
        <f aca="false">IF(AC1163&gt;0,AC1163*V1163,0)</f>
        <v>0</v>
      </c>
      <c r="AE1163" s="19" t="n">
        <f aca="false">IF(AC1163&gt;0,(M1163-V1163)*AC1163,0)</f>
        <v>0</v>
      </c>
      <c r="AF1163" s="16" t="str">
        <f aca="false">IF(AA1163&lt;&gt;"COMPRAR","",IF(AB1163="",IF(X1163="","",IF(X1163-V1163&lt;0.01,"EMPATE TÉCNICO","")),IF(AB1163&lt;I1163,"ESTOQUE INSUFICIENTE",IF(X1163="","",IF(X1163-V1163&lt;0.01,"EMPATE TÉCNICO","")))))</f>
        <v/>
      </c>
      <c r="AG1163" s="16" t="s">
        <v>87</v>
      </c>
      <c r="AH1163" s="16" t="s">
        <v>88</v>
      </c>
    </row>
    <row r="1164" customFormat="false" ht="15" hidden="false" customHeight="false" outlineLevel="0" collapsed="false">
      <c r="A1164" s="16" t="s">
        <v>3712</v>
      </c>
      <c r="B1164" s="17" t="s">
        <v>3713</v>
      </c>
      <c r="C1164" s="16" t="s">
        <v>3714</v>
      </c>
      <c r="D1164" s="16" t="s">
        <v>1781</v>
      </c>
      <c r="E1164" s="18" t="n">
        <v>1</v>
      </c>
      <c r="F1164" s="16" t="s">
        <v>41</v>
      </c>
      <c r="G1164" s="18" t="n">
        <v>7</v>
      </c>
      <c r="H1164" s="16" t="n">
        <v>11.6</v>
      </c>
      <c r="I1164" s="18" t="n">
        <v>23</v>
      </c>
      <c r="J1164" s="19" t="n">
        <v>2.91</v>
      </c>
      <c r="K1164" s="19" t="n">
        <v>2.91</v>
      </c>
      <c r="L1164" s="19" t="n">
        <v>2.91</v>
      </c>
      <c r="M1164" s="19" t="n">
        <f aca="false">IF(J1164&gt;0,J1164,K1164)*E1164</f>
        <v>2.91</v>
      </c>
      <c r="N1164" s="20"/>
      <c r="O1164" s="21" t="str">
        <f aca="false">IF(R1164="","",ROUND(R1164*(1-Premissas!$B$4),4))</f>
        <v/>
      </c>
      <c r="P1164" s="22"/>
      <c r="Q1164" s="22"/>
      <c r="R1164" s="23"/>
      <c r="S1164" s="24"/>
      <c r="T1164" s="24"/>
      <c r="U1164" s="25"/>
      <c r="V1164" s="19" t="str">
        <f aca="false">IF(COUNT(N1164:Q1164)=0,"",MIN(N1164:Q1164))</f>
        <v/>
      </c>
      <c r="W1164" s="16" t="str">
        <f aca="false">IF(V1164="","",INDEX($N$4:$Q$4,MATCH(V1164,N1164:Q1164,0)))</f>
        <v/>
      </c>
      <c r="X1164" s="19" t="str">
        <f aca="false">IF(COUNT(N1164:Q1164)&lt;2,"",SMALL(N1164:Q1164,2))</f>
        <v/>
      </c>
      <c r="Y1164" s="26" t="str">
        <f aca="false">IF(OR(V1164="",M1164=0),"",V1164/M1164-1)</f>
        <v/>
      </c>
      <c r="Z1164" s="26" t="str">
        <f aca="false">IF(OR(V1164="",L1164=""),"",V1164/(L1164*E1164)-1)</f>
        <v/>
      </c>
      <c r="AA1164" s="16" t="str">
        <f aca="false">IF(V1164="","SEM OFERTA",IF(OR(Y1164&gt;Premissas!$B$11,Y1164&lt;Premissas!$B$12),"VERIFICAR - UNIDADE/EMBALAGEM",IF(Y1164&gt;Premissas!$B$6,"NÃO COMPRAR - REAJUSTE &gt;5%","COMPRAR")))</f>
        <v>SEM OFERTA</v>
      </c>
      <c r="AB1164" s="18" t="str">
        <f aca="false">IF(W1164="DIMEC",S1164,IF(W1164="MEDCENTRO",U1164,""))</f>
        <v/>
      </c>
      <c r="AC1164" s="18" t="n">
        <f aca="false">IF(AA1164&lt;&gt;"COMPRAR",0,IF(AB1164="",I1164,MIN(I1164,AB1164)))</f>
        <v>0</v>
      </c>
      <c r="AD1164" s="19" t="n">
        <f aca="false">IF(AC1164&gt;0,AC1164*V1164,0)</f>
        <v>0</v>
      </c>
      <c r="AE1164" s="19" t="n">
        <f aca="false">IF(AC1164&gt;0,(M1164-V1164)*AC1164,0)</f>
        <v>0</v>
      </c>
      <c r="AF1164" s="16" t="str">
        <f aca="false">IF(AA1164&lt;&gt;"COMPRAR","",IF(AB1164="",IF(X1164="","",IF(X1164-V1164&lt;0.01,"EMPATE TÉCNICO","")),IF(AB1164&lt;I1164,"ESTOQUE INSUFICIENTE",IF(X1164="","",IF(X1164-V1164&lt;0.01,"EMPATE TÉCNICO","")))))</f>
        <v/>
      </c>
      <c r="AG1164" s="16" t="s">
        <v>87</v>
      </c>
      <c r="AH1164" s="16" t="s">
        <v>88</v>
      </c>
    </row>
    <row r="1165" customFormat="false" ht="15" hidden="false" customHeight="false" outlineLevel="0" collapsed="false">
      <c r="A1165" s="16" t="s">
        <v>3715</v>
      </c>
      <c r="B1165" s="17" t="s">
        <v>3716</v>
      </c>
      <c r="C1165" s="16" t="s">
        <v>3717</v>
      </c>
      <c r="D1165" s="16" t="s">
        <v>380</v>
      </c>
      <c r="E1165" s="18" t="n">
        <v>1</v>
      </c>
      <c r="F1165" s="16" t="s">
        <v>43</v>
      </c>
      <c r="G1165" s="18" t="n">
        <v>0</v>
      </c>
      <c r="H1165" s="16" t="n">
        <v>3.6</v>
      </c>
      <c r="I1165" s="18" t="n">
        <v>10</v>
      </c>
      <c r="J1165" s="19" t="n">
        <v>4.035</v>
      </c>
      <c r="K1165" s="19" t="n">
        <v>4.035</v>
      </c>
      <c r="L1165" s="19" t="n">
        <v>4.035</v>
      </c>
      <c r="M1165" s="19" t="n">
        <f aca="false">IF(J1165&gt;0,J1165,K1165)*E1165</f>
        <v>4.035</v>
      </c>
      <c r="N1165" s="20"/>
      <c r="O1165" s="21" t="str">
        <f aca="false">IF(R1165="","",ROUND(R1165*(1-Premissas!$B$4),4))</f>
        <v/>
      </c>
      <c r="P1165" s="22"/>
      <c r="Q1165" s="22"/>
      <c r="R1165" s="23"/>
      <c r="S1165" s="24"/>
      <c r="T1165" s="24"/>
      <c r="U1165" s="25"/>
      <c r="V1165" s="19" t="str">
        <f aca="false">IF(COUNT(N1165:Q1165)=0,"",MIN(N1165:Q1165))</f>
        <v/>
      </c>
      <c r="W1165" s="16" t="str">
        <f aca="false">IF(V1165="","",INDEX($N$4:$Q$4,MATCH(V1165,N1165:Q1165,0)))</f>
        <v/>
      </c>
      <c r="X1165" s="19" t="str">
        <f aca="false">IF(COUNT(N1165:Q1165)&lt;2,"",SMALL(N1165:Q1165,2))</f>
        <v/>
      </c>
      <c r="Y1165" s="26" t="str">
        <f aca="false">IF(OR(V1165="",M1165=0),"",V1165/M1165-1)</f>
        <v/>
      </c>
      <c r="Z1165" s="26" t="str">
        <f aca="false">IF(OR(V1165="",L1165=""),"",V1165/(L1165*E1165)-1)</f>
        <v/>
      </c>
      <c r="AA1165" s="16" t="str">
        <f aca="false">IF(V1165="","SEM OFERTA",IF(OR(Y1165&gt;Premissas!$B$11,Y1165&lt;Premissas!$B$12),"VERIFICAR - UNIDADE/EMBALAGEM",IF(Y1165&gt;Premissas!$B$6,"NÃO COMPRAR - REAJUSTE &gt;5%","COMPRAR")))</f>
        <v>SEM OFERTA</v>
      </c>
      <c r="AB1165" s="18" t="str">
        <f aca="false">IF(W1165="DIMEC",S1165,IF(W1165="MEDCENTRO",U1165,""))</f>
        <v/>
      </c>
      <c r="AC1165" s="18" t="n">
        <f aca="false">IF(AA1165&lt;&gt;"COMPRAR",0,IF(AB1165="",I1165,MIN(I1165,AB1165)))</f>
        <v>0</v>
      </c>
      <c r="AD1165" s="19" t="n">
        <f aca="false">IF(AC1165&gt;0,AC1165*V1165,0)</f>
        <v>0</v>
      </c>
      <c r="AE1165" s="19" t="n">
        <f aca="false">IF(AC1165&gt;0,(M1165-V1165)*AC1165,0)</f>
        <v>0</v>
      </c>
      <c r="AF1165" s="16" t="str">
        <f aca="false">IF(AA1165&lt;&gt;"COMPRAR","",IF(AB1165="",IF(X1165="","",IF(X1165-V1165&lt;0.01,"EMPATE TÉCNICO","")),IF(AB1165&lt;I1165,"ESTOQUE INSUFICIENTE",IF(X1165="","",IF(X1165-V1165&lt;0.01,"EMPATE TÉCNICO","")))))</f>
        <v/>
      </c>
      <c r="AG1165" s="16" t="s">
        <v>328</v>
      </c>
      <c r="AH1165" s="16" t="s">
        <v>88</v>
      </c>
    </row>
    <row r="1166" customFormat="false" ht="15" hidden="false" customHeight="false" outlineLevel="0" collapsed="false">
      <c r="A1166" s="16" t="s">
        <v>3718</v>
      </c>
      <c r="B1166" s="17" t="s">
        <v>3719</v>
      </c>
      <c r="C1166" s="16" t="s">
        <v>3720</v>
      </c>
      <c r="D1166" s="16" t="s">
        <v>1781</v>
      </c>
      <c r="E1166" s="18" t="n">
        <v>1</v>
      </c>
      <c r="F1166" s="16" t="s">
        <v>43</v>
      </c>
      <c r="G1166" s="18" t="n">
        <v>1</v>
      </c>
      <c r="H1166" s="16" t="n">
        <v>8.6</v>
      </c>
      <c r="I1166" s="18" t="n">
        <v>21</v>
      </c>
      <c r="J1166" s="19" t="n">
        <v>2.85</v>
      </c>
      <c r="K1166" s="19" t="n">
        <v>2.85</v>
      </c>
      <c r="L1166" s="19" t="n">
        <v>2.85</v>
      </c>
      <c r="M1166" s="19" t="n">
        <f aca="false">IF(J1166&gt;0,J1166,K1166)*E1166</f>
        <v>2.85</v>
      </c>
      <c r="N1166" s="20"/>
      <c r="O1166" s="21" t="str">
        <f aca="false">IF(R1166="","",ROUND(R1166*(1-Premissas!$B$4),4))</f>
        <v/>
      </c>
      <c r="P1166" s="22"/>
      <c r="Q1166" s="22"/>
      <c r="R1166" s="23"/>
      <c r="S1166" s="24"/>
      <c r="T1166" s="24"/>
      <c r="U1166" s="25"/>
      <c r="V1166" s="19" t="str">
        <f aca="false">IF(COUNT(N1166:Q1166)=0,"",MIN(N1166:Q1166))</f>
        <v/>
      </c>
      <c r="W1166" s="16" t="str">
        <f aca="false">IF(V1166="","",INDEX($N$4:$Q$4,MATCH(V1166,N1166:Q1166,0)))</f>
        <v/>
      </c>
      <c r="X1166" s="19" t="str">
        <f aca="false">IF(COUNT(N1166:Q1166)&lt;2,"",SMALL(N1166:Q1166,2))</f>
        <v/>
      </c>
      <c r="Y1166" s="26" t="str">
        <f aca="false">IF(OR(V1166="",M1166=0),"",V1166/M1166-1)</f>
        <v/>
      </c>
      <c r="Z1166" s="26" t="str">
        <f aca="false">IF(OR(V1166="",L1166=""),"",V1166/(L1166*E1166)-1)</f>
        <v/>
      </c>
      <c r="AA1166" s="16" t="str">
        <f aca="false">IF(V1166="","SEM OFERTA",IF(OR(Y1166&gt;Premissas!$B$11,Y1166&lt;Premissas!$B$12),"VERIFICAR - UNIDADE/EMBALAGEM",IF(Y1166&gt;Premissas!$B$6,"NÃO COMPRAR - REAJUSTE &gt;5%","COMPRAR")))</f>
        <v>SEM OFERTA</v>
      </c>
      <c r="AB1166" s="18" t="str">
        <f aca="false">IF(W1166="DIMEC",S1166,IF(W1166="MEDCENTRO",U1166,""))</f>
        <v/>
      </c>
      <c r="AC1166" s="18" t="n">
        <f aca="false">IF(AA1166&lt;&gt;"COMPRAR",0,IF(AB1166="",I1166,MIN(I1166,AB1166)))</f>
        <v>0</v>
      </c>
      <c r="AD1166" s="19" t="n">
        <f aca="false">IF(AC1166&gt;0,AC1166*V1166,0)</f>
        <v>0</v>
      </c>
      <c r="AE1166" s="19" t="n">
        <f aca="false">IF(AC1166&gt;0,(M1166-V1166)*AC1166,0)</f>
        <v>0</v>
      </c>
      <c r="AF1166" s="16" t="str">
        <f aca="false">IF(AA1166&lt;&gt;"COMPRAR","",IF(AB1166="",IF(X1166="","",IF(X1166-V1166&lt;0.01,"EMPATE TÉCNICO","")),IF(AB1166&lt;I1166,"ESTOQUE INSUFICIENTE",IF(X1166="","",IF(X1166-V1166&lt;0.01,"EMPATE TÉCNICO","")))))</f>
        <v/>
      </c>
      <c r="AG1166" s="16" t="s">
        <v>87</v>
      </c>
      <c r="AH1166" s="16" t="s">
        <v>88</v>
      </c>
    </row>
    <row r="1167" customFormat="false" ht="15" hidden="false" customHeight="false" outlineLevel="0" collapsed="false">
      <c r="A1167" s="16" t="s">
        <v>3721</v>
      </c>
      <c r="B1167" s="17" t="s">
        <v>3722</v>
      </c>
      <c r="C1167" s="16" t="s">
        <v>3723</v>
      </c>
      <c r="D1167" s="16" t="s">
        <v>1781</v>
      </c>
      <c r="E1167" s="18" t="n">
        <v>1</v>
      </c>
      <c r="F1167" s="16" t="s">
        <v>41</v>
      </c>
      <c r="G1167" s="18" t="n">
        <v>20</v>
      </c>
      <c r="H1167" s="16" t="n">
        <v>9.2</v>
      </c>
      <c r="I1167" s="18" t="n">
        <v>4</v>
      </c>
      <c r="J1167" s="19" t="n">
        <v>2.96</v>
      </c>
      <c r="K1167" s="19" t="n">
        <v>2.96</v>
      </c>
      <c r="L1167" s="19" t="n">
        <v>2.96</v>
      </c>
      <c r="M1167" s="19" t="n">
        <f aca="false">IF(J1167&gt;0,J1167,K1167)*E1167</f>
        <v>2.96</v>
      </c>
      <c r="N1167" s="20"/>
      <c r="O1167" s="21" t="str">
        <f aca="false">IF(R1167="","",ROUND(R1167*(1-Premissas!$B$4),4))</f>
        <v/>
      </c>
      <c r="P1167" s="22"/>
      <c r="Q1167" s="22"/>
      <c r="R1167" s="23"/>
      <c r="S1167" s="24"/>
      <c r="T1167" s="24"/>
      <c r="U1167" s="25"/>
      <c r="V1167" s="19" t="str">
        <f aca="false">IF(COUNT(N1167:Q1167)=0,"",MIN(N1167:Q1167))</f>
        <v/>
      </c>
      <c r="W1167" s="16" t="str">
        <f aca="false">IF(V1167="","",INDEX($N$4:$Q$4,MATCH(V1167,N1167:Q1167,0)))</f>
        <v/>
      </c>
      <c r="X1167" s="19" t="str">
        <f aca="false">IF(COUNT(N1167:Q1167)&lt;2,"",SMALL(N1167:Q1167,2))</f>
        <v/>
      </c>
      <c r="Y1167" s="26" t="str">
        <f aca="false">IF(OR(V1167="",M1167=0),"",V1167/M1167-1)</f>
        <v/>
      </c>
      <c r="Z1167" s="26" t="str">
        <f aca="false">IF(OR(V1167="",L1167=""),"",V1167/(L1167*E1167)-1)</f>
        <v/>
      </c>
      <c r="AA1167" s="16" t="str">
        <f aca="false">IF(V1167="","SEM OFERTA",IF(OR(Y1167&gt;Premissas!$B$11,Y1167&lt;Premissas!$B$12),"VERIFICAR - UNIDADE/EMBALAGEM",IF(Y1167&gt;Premissas!$B$6,"NÃO COMPRAR - REAJUSTE &gt;5%","COMPRAR")))</f>
        <v>SEM OFERTA</v>
      </c>
      <c r="AB1167" s="18" t="str">
        <f aca="false">IF(W1167="DIMEC",S1167,IF(W1167="MEDCENTRO",U1167,""))</f>
        <v/>
      </c>
      <c r="AC1167" s="18" t="n">
        <f aca="false">IF(AA1167&lt;&gt;"COMPRAR",0,IF(AB1167="",I1167,MIN(I1167,AB1167)))</f>
        <v>0</v>
      </c>
      <c r="AD1167" s="19" t="n">
        <f aca="false">IF(AC1167&gt;0,AC1167*V1167,0)</f>
        <v>0</v>
      </c>
      <c r="AE1167" s="19" t="n">
        <f aca="false">IF(AC1167&gt;0,(M1167-V1167)*AC1167,0)</f>
        <v>0</v>
      </c>
      <c r="AF1167" s="16" t="str">
        <f aca="false">IF(AA1167&lt;&gt;"COMPRAR","",IF(AB1167="",IF(X1167="","",IF(X1167-V1167&lt;0.01,"EMPATE TÉCNICO","")),IF(AB1167&lt;I1167,"ESTOQUE INSUFICIENTE",IF(X1167="","",IF(X1167-V1167&lt;0.01,"EMPATE TÉCNICO","")))))</f>
        <v/>
      </c>
      <c r="AG1167" s="16" t="s">
        <v>87</v>
      </c>
      <c r="AH1167" s="16" t="s">
        <v>88</v>
      </c>
    </row>
    <row r="1168" customFormat="false" ht="15" hidden="false" customHeight="false" outlineLevel="0" collapsed="false">
      <c r="A1168" s="16" t="s">
        <v>3724</v>
      </c>
      <c r="B1168" s="17" t="s">
        <v>3725</v>
      </c>
      <c r="C1168" s="16" t="s">
        <v>3726</v>
      </c>
      <c r="D1168" s="16" t="s">
        <v>380</v>
      </c>
      <c r="E1168" s="18" t="n">
        <v>1</v>
      </c>
      <c r="F1168" s="16" t="s">
        <v>41</v>
      </c>
      <c r="G1168" s="18" t="n">
        <v>0</v>
      </c>
      <c r="H1168" s="16" t="n">
        <v>2.3</v>
      </c>
      <c r="I1168" s="18" t="n">
        <v>6</v>
      </c>
      <c r="J1168" s="19" t="n">
        <v>0</v>
      </c>
      <c r="K1168" s="19" t="n">
        <v>16.43</v>
      </c>
      <c r="L1168" s="19"/>
      <c r="M1168" s="19" t="n">
        <f aca="false">IF(J1168&gt;0,J1168,K1168)*E1168</f>
        <v>16.43</v>
      </c>
      <c r="N1168" s="20"/>
      <c r="O1168" s="21" t="str">
        <f aca="false">IF(R1168="","",ROUND(R1168*(1-Premissas!$B$4),4))</f>
        <v/>
      </c>
      <c r="P1168" s="22"/>
      <c r="Q1168" s="22"/>
      <c r="R1168" s="23"/>
      <c r="S1168" s="24"/>
      <c r="T1168" s="24"/>
      <c r="U1168" s="25"/>
      <c r="V1168" s="19" t="str">
        <f aca="false">IF(COUNT(N1168:Q1168)=0,"",MIN(N1168:Q1168))</f>
        <v/>
      </c>
      <c r="W1168" s="16" t="str">
        <f aca="false">IF(V1168="","",INDEX($N$4:$Q$4,MATCH(V1168,N1168:Q1168,0)))</f>
        <v/>
      </c>
      <c r="X1168" s="19" t="str">
        <f aca="false">IF(COUNT(N1168:Q1168)&lt;2,"",SMALL(N1168:Q1168,2))</f>
        <v/>
      </c>
      <c r="Y1168" s="26" t="str">
        <f aca="false">IF(OR(V1168="",M1168=0),"",V1168/M1168-1)</f>
        <v/>
      </c>
      <c r="Z1168" s="26" t="str">
        <f aca="false">IF(OR(V1168="",L1168=""),"",V1168/(L1168*E1168)-1)</f>
        <v/>
      </c>
      <c r="AA1168" s="16" t="str">
        <f aca="false">IF(V1168="","SEM OFERTA",IF(OR(Y1168&gt;Premissas!$B$11,Y1168&lt;Premissas!$B$12),"VERIFICAR - UNIDADE/EMBALAGEM",IF(Y1168&gt;Premissas!$B$6,"NÃO COMPRAR - REAJUSTE &gt;5%","COMPRAR")))</f>
        <v>SEM OFERTA</v>
      </c>
      <c r="AB1168" s="18" t="str">
        <f aca="false">IF(W1168="DIMEC",S1168,IF(W1168="MEDCENTRO",U1168,""))</f>
        <v/>
      </c>
      <c r="AC1168" s="18" t="n">
        <f aca="false">IF(AA1168&lt;&gt;"COMPRAR",0,IF(AB1168="",I1168,MIN(I1168,AB1168)))</f>
        <v>0</v>
      </c>
      <c r="AD1168" s="19" t="n">
        <f aca="false">IF(AC1168&gt;0,AC1168*V1168,0)</f>
        <v>0</v>
      </c>
      <c r="AE1168" s="19" t="n">
        <f aca="false">IF(AC1168&gt;0,(M1168-V1168)*AC1168,0)</f>
        <v>0</v>
      </c>
      <c r="AF1168" s="16" t="str">
        <f aca="false">IF(AA1168&lt;&gt;"COMPRAR","",IF(AB1168="",IF(X1168="","",IF(X1168-V1168&lt;0.01,"EMPATE TÉCNICO","")),IF(AB1168&lt;I1168,"ESTOQUE INSUFICIENTE",IF(X1168="","",IF(X1168-V1168&lt;0.01,"EMPATE TÉCNICO","")))))</f>
        <v/>
      </c>
      <c r="AG1168" s="16"/>
      <c r="AH1168" s="16" t="s">
        <v>3727</v>
      </c>
    </row>
    <row r="1169" customFormat="false" ht="15" hidden="false" customHeight="false" outlineLevel="0" collapsed="false">
      <c r="A1169" s="16" t="s">
        <v>3728</v>
      </c>
      <c r="B1169" s="17" t="s">
        <v>3729</v>
      </c>
      <c r="C1169" s="16" t="s">
        <v>3730</v>
      </c>
      <c r="D1169" s="16" t="s">
        <v>3731</v>
      </c>
      <c r="E1169" s="18" t="n">
        <v>1</v>
      </c>
      <c r="F1169" s="16" t="s">
        <v>43</v>
      </c>
      <c r="G1169" s="18" t="n">
        <v>0</v>
      </c>
      <c r="H1169" s="16" t="n">
        <v>0</v>
      </c>
      <c r="I1169" s="18" t="n">
        <v>1</v>
      </c>
      <c r="J1169" s="19" t="n">
        <v>3.19</v>
      </c>
      <c r="K1169" s="19" t="n">
        <v>3.19</v>
      </c>
      <c r="L1169" s="19" t="n">
        <v>3.19</v>
      </c>
      <c r="M1169" s="19" t="n">
        <f aca="false">IF(J1169&gt;0,J1169,K1169)*E1169</f>
        <v>3.19</v>
      </c>
      <c r="N1169" s="20"/>
      <c r="O1169" s="21" t="str">
        <f aca="false">IF(R1169="","",ROUND(R1169*(1-Premissas!$B$4),4))</f>
        <v/>
      </c>
      <c r="P1169" s="22"/>
      <c r="Q1169" s="22"/>
      <c r="R1169" s="23"/>
      <c r="S1169" s="24"/>
      <c r="T1169" s="24"/>
      <c r="U1169" s="25"/>
      <c r="V1169" s="19" t="str">
        <f aca="false">IF(COUNT(N1169:Q1169)=0,"",MIN(N1169:Q1169))</f>
        <v/>
      </c>
      <c r="W1169" s="16" t="str">
        <f aca="false">IF(V1169="","",INDEX($N$4:$Q$4,MATCH(V1169,N1169:Q1169,0)))</f>
        <v/>
      </c>
      <c r="X1169" s="19" t="str">
        <f aca="false">IF(COUNT(N1169:Q1169)&lt;2,"",SMALL(N1169:Q1169,2))</f>
        <v/>
      </c>
      <c r="Y1169" s="26" t="str">
        <f aca="false">IF(OR(V1169="",M1169=0),"",V1169/M1169-1)</f>
        <v/>
      </c>
      <c r="Z1169" s="26" t="str">
        <f aca="false">IF(OR(V1169="",L1169=""),"",V1169/(L1169*E1169)-1)</f>
        <v/>
      </c>
      <c r="AA1169" s="16" t="str">
        <f aca="false">IF(V1169="","SEM OFERTA",IF(OR(Y1169&gt;Premissas!$B$11,Y1169&lt;Premissas!$B$12),"VERIFICAR - UNIDADE/EMBALAGEM",IF(Y1169&gt;Premissas!$B$6,"NÃO COMPRAR - REAJUSTE &gt;5%","COMPRAR")))</f>
        <v>SEM OFERTA</v>
      </c>
      <c r="AB1169" s="18" t="str">
        <f aca="false">IF(W1169="DIMEC",S1169,IF(W1169="MEDCENTRO",U1169,""))</f>
        <v/>
      </c>
      <c r="AC1169" s="18" t="n">
        <f aca="false">IF(AA1169&lt;&gt;"COMPRAR",0,IF(AB1169="",I1169,MIN(I1169,AB1169)))</f>
        <v>0</v>
      </c>
      <c r="AD1169" s="19" t="n">
        <f aca="false">IF(AC1169&gt;0,AC1169*V1169,0)</f>
        <v>0</v>
      </c>
      <c r="AE1169" s="19" t="n">
        <f aca="false">IF(AC1169&gt;0,(M1169-V1169)*AC1169,0)</f>
        <v>0</v>
      </c>
      <c r="AF1169" s="16" t="str">
        <f aca="false">IF(AA1169&lt;&gt;"COMPRAR","",IF(AB1169="",IF(X1169="","",IF(X1169-V1169&lt;0.01,"EMPATE TÉCNICO","")),IF(AB1169&lt;I1169,"ESTOQUE INSUFICIENTE",IF(X1169="","",IF(X1169-V1169&lt;0.01,"EMPATE TÉCNICO","")))))</f>
        <v/>
      </c>
      <c r="AG1169" s="16" t="s">
        <v>1771</v>
      </c>
      <c r="AH1169" s="16" t="s">
        <v>3732</v>
      </c>
    </row>
    <row r="1170" customFormat="false" ht="15" hidden="false" customHeight="false" outlineLevel="0" collapsed="false">
      <c r="A1170" s="16" t="s">
        <v>3733</v>
      </c>
      <c r="B1170" s="17" t="s">
        <v>3734</v>
      </c>
      <c r="C1170" s="16" t="s">
        <v>3735</v>
      </c>
      <c r="D1170" s="16" t="s">
        <v>3736</v>
      </c>
      <c r="E1170" s="18" t="n">
        <v>1</v>
      </c>
      <c r="F1170" s="16" t="s">
        <v>41</v>
      </c>
      <c r="G1170" s="18" t="n">
        <v>0</v>
      </c>
      <c r="H1170" s="16" t="n">
        <v>0.8</v>
      </c>
      <c r="I1170" s="18" t="n">
        <v>3</v>
      </c>
      <c r="J1170" s="19" t="n">
        <v>78.4975</v>
      </c>
      <c r="K1170" s="19" t="n">
        <v>78.4975</v>
      </c>
      <c r="L1170" s="19" t="n">
        <v>78.4975</v>
      </c>
      <c r="M1170" s="19" t="n">
        <f aca="false">IF(J1170&gt;0,J1170,K1170)*E1170</f>
        <v>78.4975</v>
      </c>
      <c r="N1170" s="20"/>
      <c r="O1170" s="21" t="str">
        <f aca="false">IF(R1170="","",ROUND(R1170*(1-Premissas!$B$4),4))</f>
        <v/>
      </c>
      <c r="P1170" s="22"/>
      <c r="Q1170" s="22"/>
      <c r="R1170" s="23"/>
      <c r="S1170" s="24"/>
      <c r="T1170" s="24"/>
      <c r="U1170" s="25"/>
      <c r="V1170" s="19" t="str">
        <f aca="false">IF(COUNT(N1170:Q1170)=0,"",MIN(N1170:Q1170))</f>
        <v/>
      </c>
      <c r="W1170" s="16" t="str">
        <f aca="false">IF(V1170="","",INDEX($N$4:$Q$4,MATCH(V1170,N1170:Q1170,0)))</f>
        <v/>
      </c>
      <c r="X1170" s="19" t="str">
        <f aca="false">IF(COUNT(N1170:Q1170)&lt;2,"",SMALL(N1170:Q1170,2))</f>
        <v/>
      </c>
      <c r="Y1170" s="26" t="str">
        <f aca="false">IF(OR(V1170="",M1170=0),"",V1170/M1170-1)</f>
        <v/>
      </c>
      <c r="Z1170" s="26" t="str">
        <f aca="false">IF(OR(V1170="",L1170=""),"",V1170/(L1170*E1170)-1)</f>
        <v/>
      </c>
      <c r="AA1170" s="16" t="str">
        <f aca="false">IF(V1170="","SEM OFERTA",IF(OR(Y1170&gt;Premissas!$B$11,Y1170&lt;Premissas!$B$12),"VERIFICAR - UNIDADE/EMBALAGEM",IF(Y1170&gt;Premissas!$B$6,"NÃO COMPRAR - REAJUSTE &gt;5%","COMPRAR")))</f>
        <v>SEM OFERTA</v>
      </c>
      <c r="AB1170" s="18" t="str">
        <f aca="false">IF(W1170="DIMEC",S1170,IF(W1170="MEDCENTRO",U1170,""))</f>
        <v/>
      </c>
      <c r="AC1170" s="18" t="n">
        <f aca="false">IF(AA1170&lt;&gt;"COMPRAR",0,IF(AB1170="",I1170,MIN(I1170,AB1170)))</f>
        <v>0</v>
      </c>
      <c r="AD1170" s="19" t="n">
        <f aca="false">IF(AC1170&gt;0,AC1170*V1170,0)</f>
        <v>0</v>
      </c>
      <c r="AE1170" s="19" t="n">
        <f aca="false">IF(AC1170&gt;0,(M1170-V1170)*AC1170,0)</f>
        <v>0</v>
      </c>
      <c r="AF1170" s="16" t="str">
        <f aca="false">IF(AA1170&lt;&gt;"COMPRAR","",IF(AB1170="",IF(X1170="","",IF(X1170-V1170&lt;0.01,"EMPATE TÉCNICO","")),IF(AB1170&lt;I1170,"ESTOQUE INSUFICIENTE",IF(X1170="","",IF(X1170-V1170&lt;0.01,"EMPATE TÉCNICO","")))))</f>
        <v/>
      </c>
      <c r="AG1170" s="16" t="s">
        <v>547</v>
      </c>
      <c r="AH1170" s="16" t="s">
        <v>3732</v>
      </c>
    </row>
    <row r="1171" customFormat="false" ht="15" hidden="false" customHeight="false" outlineLevel="0" collapsed="false">
      <c r="A1171" s="16" t="s">
        <v>3737</v>
      </c>
      <c r="B1171" s="17" t="s">
        <v>3738</v>
      </c>
      <c r="C1171" s="16" t="s">
        <v>3739</v>
      </c>
      <c r="D1171" s="16" t="s">
        <v>3736</v>
      </c>
      <c r="E1171" s="18" t="n">
        <v>1</v>
      </c>
      <c r="F1171" s="16" t="s">
        <v>42</v>
      </c>
      <c r="G1171" s="18" t="n">
        <v>0</v>
      </c>
      <c r="H1171" s="16" t="n">
        <v>0.5</v>
      </c>
      <c r="I1171" s="18" t="n">
        <v>2</v>
      </c>
      <c r="J1171" s="19" t="n">
        <v>50.285</v>
      </c>
      <c r="K1171" s="19" t="n">
        <v>50.285</v>
      </c>
      <c r="L1171" s="19" t="n">
        <v>50.285</v>
      </c>
      <c r="M1171" s="19" t="n">
        <f aca="false">IF(J1171&gt;0,J1171,K1171)*E1171</f>
        <v>50.285</v>
      </c>
      <c r="N1171" s="20"/>
      <c r="O1171" s="21" t="str">
        <f aca="false">IF(R1171="","",ROUND(R1171*(1-Premissas!$B$4),4))</f>
        <v/>
      </c>
      <c r="P1171" s="22"/>
      <c r="Q1171" s="22"/>
      <c r="R1171" s="23"/>
      <c r="S1171" s="24"/>
      <c r="T1171" s="24"/>
      <c r="U1171" s="25"/>
      <c r="V1171" s="19" t="str">
        <f aca="false">IF(COUNT(N1171:Q1171)=0,"",MIN(N1171:Q1171))</f>
        <v/>
      </c>
      <c r="W1171" s="16" t="str">
        <f aca="false">IF(V1171="","",INDEX($N$4:$Q$4,MATCH(V1171,N1171:Q1171,0)))</f>
        <v/>
      </c>
      <c r="X1171" s="19" t="str">
        <f aca="false">IF(COUNT(N1171:Q1171)&lt;2,"",SMALL(N1171:Q1171,2))</f>
        <v/>
      </c>
      <c r="Y1171" s="26" t="str">
        <f aca="false">IF(OR(V1171="",M1171=0),"",V1171/M1171-1)</f>
        <v/>
      </c>
      <c r="Z1171" s="26" t="str">
        <f aca="false">IF(OR(V1171="",L1171=""),"",V1171/(L1171*E1171)-1)</f>
        <v/>
      </c>
      <c r="AA1171" s="16" t="str">
        <f aca="false">IF(V1171="","SEM OFERTA",IF(OR(Y1171&gt;Premissas!$B$11,Y1171&lt;Premissas!$B$12),"VERIFICAR - UNIDADE/EMBALAGEM",IF(Y1171&gt;Premissas!$B$6,"NÃO COMPRAR - REAJUSTE &gt;5%","COMPRAR")))</f>
        <v>SEM OFERTA</v>
      </c>
      <c r="AB1171" s="18" t="str">
        <f aca="false">IF(W1171="DIMEC",S1171,IF(W1171="MEDCENTRO",U1171,""))</f>
        <v/>
      </c>
      <c r="AC1171" s="18" t="n">
        <f aca="false">IF(AA1171&lt;&gt;"COMPRAR",0,IF(AB1171="",I1171,MIN(I1171,AB1171)))</f>
        <v>0</v>
      </c>
      <c r="AD1171" s="19" t="n">
        <f aca="false">IF(AC1171&gt;0,AC1171*V1171,0)</f>
        <v>0</v>
      </c>
      <c r="AE1171" s="19" t="n">
        <f aca="false">IF(AC1171&gt;0,(M1171-V1171)*AC1171,0)</f>
        <v>0</v>
      </c>
      <c r="AF1171" s="16" t="str">
        <f aca="false">IF(AA1171&lt;&gt;"COMPRAR","",IF(AB1171="",IF(X1171="","",IF(X1171-V1171&lt;0.01,"EMPATE TÉCNICO","")),IF(AB1171&lt;I1171,"ESTOQUE INSUFICIENTE",IF(X1171="","",IF(X1171-V1171&lt;0.01,"EMPATE TÉCNICO","")))))</f>
        <v/>
      </c>
      <c r="AG1171" s="16" t="s">
        <v>328</v>
      </c>
      <c r="AH1171" s="16" t="s">
        <v>3732</v>
      </c>
    </row>
    <row r="1172" customFormat="false" ht="15" hidden="false" customHeight="false" outlineLevel="0" collapsed="false">
      <c r="A1172" s="16" t="s">
        <v>3740</v>
      </c>
      <c r="B1172" s="17" t="s">
        <v>3741</v>
      </c>
      <c r="C1172" s="16" t="s">
        <v>3742</v>
      </c>
      <c r="D1172" s="16" t="s">
        <v>3736</v>
      </c>
      <c r="E1172" s="18" t="n">
        <v>1</v>
      </c>
      <c r="F1172" s="16" t="s">
        <v>41</v>
      </c>
      <c r="G1172" s="18" t="n">
        <v>0</v>
      </c>
      <c r="H1172" s="16" t="n">
        <v>0.2</v>
      </c>
      <c r="I1172" s="18" t="n">
        <v>2</v>
      </c>
      <c r="J1172" s="19" t="n">
        <v>100.82</v>
      </c>
      <c r="K1172" s="19" t="n">
        <v>100.82</v>
      </c>
      <c r="L1172" s="19" t="n">
        <v>100.82</v>
      </c>
      <c r="M1172" s="19" t="n">
        <f aca="false">IF(J1172&gt;0,J1172,K1172)*E1172</f>
        <v>100.82</v>
      </c>
      <c r="N1172" s="20"/>
      <c r="O1172" s="21" t="str">
        <f aca="false">IF(R1172="","",ROUND(R1172*(1-Premissas!$B$4),4))</f>
        <v/>
      </c>
      <c r="P1172" s="22"/>
      <c r="Q1172" s="22"/>
      <c r="R1172" s="23"/>
      <c r="S1172" s="24"/>
      <c r="T1172" s="24"/>
      <c r="U1172" s="25"/>
      <c r="V1172" s="19" t="str">
        <f aca="false">IF(COUNT(N1172:Q1172)=0,"",MIN(N1172:Q1172))</f>
        <v/>
      </c>
      <c r="W1172" s="16" t="str">
        <f aca="false">IF(V1172="","",INDEX($N$4:$Q$4,MATCH(V1172,N1172:Q1172,0)))</f>
        <v/>
      </c>
      <c r="X1172" s="19" t="str">
        <f aca="false">IF(COUNT(N1172:Q1172)&lt;2,"",SMALL(N1172:Q1172,2))</f>
        <v/>
      </c>
      <c r="Y1172" s="26" t="str">
        <f aca="false">IF(OR(V1172="",M1172=0),"",V1172/M1172-1)</f>
        <v/>
      </c>
      <c r="Z1172" s="26" t="str">
        <f aca="false">IF(OR(V1172="",L1172=""),"",V1172/(L1172*E1172)-1)</f>
        <v/>
      </c>
      <c r="AA1172" s="16" t="str">
        <f aca="false">IF(V1172="","SEM OFERTA",IF(OR(Y1172&gt;Premissas!$B$11,Y1172&lt;Premissas!$B$12),"VERIFICAR - UNIDADE/EMBALAGEM",IF(Y1172&gt;Premissas!$B$6,"NÃO COMPRAR - REAJUSTE &gt;5%","COMPRAR")))</f>
        <v>SEM OFERTA</v>
      </c>
      <c r="AB1172" s="18" t="str">
        <f aca="false">IF(W1172="DIMEC",S1172,IF(W1172="MEDCENTRO",U1172,""))</f>
        <v/>
      </c>
      <c r="AC1172" s="18" t="n">
        <f aca="false">IF(AA1172&lt;&gt;"COMPRAR",0,IF(AB1172="",I1172,MIN(I1172,AB1172)))</f>
        <v>0</v>
      </c>
      <c r="AD1172" s="19" t="n">
        <f aca="false">IF(AC1172&gt;0,AC1172*V1172,0)</f>
        <v>0</v>
      </c>
      <c r="AE1172" s="19" t="n">
        <f aca="false">IF(AC1172&gt;0,(M1172-V1172)*AC1172,0)</f>
        <v>0</v>
      </c>
      <c r="AF1172" s="16" t="str">
        <f aca="false">IF(AA1172&lt;&gt;"COMPRAR","",IF(AB1172="",IF(X1172="","",IF(X1172-V1172&lt;0.01,"EMPATE TÉCNICO","")),IF(AB1172&lt;I1172,"ESTOQUE INSUFICIENTE",IF(X1172="","",IF(X1172-V1172&lt;0.01,"EMPATE TÉCNICO","")))))</f>
        <v/>
      </c>
      <c r="AG1172" s="16" t="s">
        <v>547</v>
      </c>
      <c r="AH1172" s="16" t="s">
        <v>3732</v>
      </c>
    </row>
    <row r="1173" customFormat="false" ht="15" hidden="false" customHeight="false" outlineLevel="0" collapsed="false">
      <c r="A1173" s="16" t="s">
        <v>3743</v>
      </c>
      <c r="B1173" s="17" t="s">
        <v>3744</v>
      </c>
      <c r="C1173" s="16" t="s">
        <v>3745</v>
      </c>
      <c r="D1173" s="16" t="s">
        <v>3736</v>
      </c>
      <c r="E1173" s="18" t="n">
        <v>1</v>
      </c>
      <c r="F1173" s="16" t="s">
        <v>43</v>
      </c>
      <c r="G1173" s="18" t="n">
        <v>0</v>
      </c>
      <c r="H1173" s="16" t="n">
        <v>0.1</v>
      </c>
      <c r="I1173" s="18" t="n">
        <v>1</v>
      </c>
      <c r="J1173" s="19" t="n">
        <v>90.58</v>
      </c>
      <c r="K1173" s="19" t="n">
        <v>90.58</v>
      </c>
      <c r="L1173" s="19" t="n">
        <v>90.58</v>
      </c>
      <c r="M1173" s="19" t="n">
        <f aca="false">IF(J1173&gt;0,J1173,K1173)*E1173</f>
        <v>90.58</v>
      </c>
      <c r="N1173" s="20"/>
      <c r="O1173" s="21" t="str">
        <f aca="false">IF(R1173="","",ROUND(R1173*(1-Premissas!$B$4),4))</f>
        <v/>
      </c>
      <c r="P1173" s="22"/>
      <c r="Q1173" s="22"/>
      <c r="R1173" s="23"/>
      <c r="S1173" s="24"/>
      <c r="T1173" s="24"/>
      <c r="U1173" s="25"/>
      <c r="V1173" s="19" t="str">
        <f aca="false">IF(COUNT(N1173:Q1173)=0,"",MIN(N1173:Q1173))</f>
        <v/>
      </c>
      <c r="W1173" s="16" t="str">
        <f aca="false">IF(V1173="","",INDEX($N$4:$Q$4,MATCH(V1173,N1173:Q1173,0)))</f>
        <v/>
      </c>
      <c r="X1173" s="19" t="str">
        <f aca="false">IF(COUNT(N1173:Q1173)&lt;2,"",SMALL(N1173:Q1173,2))</f>
        <v/>
      </c>
      <c r="Y1173" s="26" t="str">
        <f aca="false">IF(OR(V1173="",M1173=0),"",V1173/M1173-1)</f>
        <v/>
      </c>
      <c r="Z1173" s="26" t="str">
        <f aca="false">IF(OR(V1173="",L1173=""),"",V1173/(L1173*E1173)-1)</f>
        <v/>
      </c>
      <c r="AA1173" s="16" t="str">
        <f aca="false">IF(V1173="","SEM OFERTA",IF(OR(Y1173&gt;Premissas!$B$11,Y1173&lt;Premissas!$B$12),"VERIFICAR - UNIDADE/EMBALAGEM",IF(Y1173&gt;Premissas!$B$6,"NÃO COMPRAR - REAJUSTE &gt;5%","COMPRAR")))</f>
        <v>SEM OFERTA</v>
      </c>
      <c r="AB1173" s="18" t="str">
        <f aca="false">IF(W1173="DIMEC",S1173,IF(W1173="MEDCENTRO",U1173,""))</f>
        <v/>
      </c>
      <c r="AC1173" s="18" t="n">
        <f aca="false">IF(AA1173&lt;&gt;"COMPRAR",0,IF(AB1173="",I1173,MIN(I1173,AB1173)))</f>
        <v>0</v>
      </c>
      <c r="AD1173" s="19" t="n">
        <f aca="false">IF(AC1173&gt;0,AC1173*V1173,0)</f>
        <v>0</v>
      </c>
      <c r="AE1173" s="19" t="n">
        <f aca="false">IF(AC1173&gt;0,(M1173-V1173)*AC1173,0)</f>
        <v>0</v>
      </c>
      <c r="AF1173" s="16" t="str">
        <f aca="false">IF(AA1173&lt;&gt;"COMPRAR","",IF(AB1173="",IF(X1173="","",IF(X1173-V1173&lt;0.01,"EMPATE TÉCNICO","")),IF(AB1173&lt;I1173,"ESTOQUE INSUFICIENTE",IF(X1173="","",IF(X1173-V1173&lt;0.01,"EMPATE TÉCNICO","")))))</f>
        <v/>
      </c>
      <c r="AG1173" s="16" t="s">
        <v>328</v>
      </c>
      <c r="AH1173" s="16" t="s">
        <v>3732</v>
      </c>
    </row>
    <row r="1174" customFormat="false" ht="15" hidden="false" customHeight="false" outlineLevel="0" collapsed="false">
      <c r="A1174" s="16" t="s">
        <v>3746</v>
      </c>
      <c r="B1174" s="17" t="s">
        <v>3747</v>
      </c>
      <c r="C1174" s="16" t="s">
        <v>3748</v>
      </c>
      <c r="D1174" s="16" t="s">
        <v>3749</v>
      </c>
      <c r="E1174" s="18" t="n">
        <v>1</v>
      </c>
      <c r="F1174" s="16" t="s">
        <v>43</v>
      </c>
      <c r="G1174" s="18" t="n">
        <v>0</v>
      </c>
      <c r="H1174" s="16" t="n">
        <v>0</v>
      </c>
      <c r="I1174" s="18" t="n">
        <v>1</v>
      </c>
      <c r="J1174" s="19" t="n">
        <v>4.11</v>
      </c>
      <c r="K1174" s="19" t="n">
        <v>4.11</v>
      </c>
      <c r="L1174" s="19" t="n">
        <v>4.11</v>
      </c>
      <c r="M1174" s="19" t="n">
        <f aca="false">IF(J1174&gt;0,J1174,K1174)*E1174</f>
        <v>4.11</v>
      </c>
      <c r="N1174" s="20"/>
      <c r="O1174" s="21" t="str">
        <f aca="false">IF(R1174="","",ROUND(R1174*(1-Premissas!$B$4),4))</f>
        <v/>
      </c>
      <c r="P1174" s="22"/>
      <c r="Q1174" s="22"/>
      <c r="R1174" s="23"/>
      <c r="S1174" s="24"/>
      <c r="T1174" s="24"/>
      <c r="U1174" s="25"/>
      <c r="V1174" s="19" t="str">
        <f aca="false">IF(COUNT(N1174:Q1174)=0,"",MIN(N1174:Q1174))</f>
        <v/>
      </c>
      <c r="W1174" s="16" t="str">
        <f aca="false">IF(V1174="","",INDEX($N$4:$Q$4,MATCH(V1174,N1174:Q1174,0)))</f>
        <v/>
      </c>
      <c r="X1174" s="19" t="str">
        <f aca="false">IF(COUNT(N1174:Q1174)&lt;2,"",SMALL(N1174:Q1174,2))</f>
        <v/>
      </c>
      <c r="Y1174" s="26" t="str">
        <f aca="false">IF(OR(V1174="",M1174=0),"",V1174/M1174-1)</f>
        <v/>
      </c>
      <c r="Z1174" s="26" t="str">
        <f aca="false">IF(OR(V1174="",L1174=""),"",V1174/(L1174*E1174)-1)</f>
        <v/>
      </c>
      <c r="AA1174" s="16" t="str">
        <f aca="false">IF(V1174="","SEM OFERTA",IF(OR(Y1174&gt;Premissas!$B$11,Y1174&lt;Premissas!$B$12),"VERIFICAR - UNIDADE/EMBALAGEM",IF(Y1174&gt;Premissas!$B$6,"NÃO COMPRAR - REAJUSTE &gt;5%","COMPRAR")))</f>
        <v>SEM OFERTA</v>
      </c>
      <c r="AB1174" s="18" t="str">
        <f aca="false">IF(W1174="DIMEC",S1174,IF(W1174="MEDCENTRO",U1174,""))</f>
        <v/>
      </c>
      <c r="AC1174" s="18" t="n">
        <f aca="false">IF(AA1174&lt;&gt;"COMPRAR",0,IF(AB1174="",I1174,MIN(I1174,AB1174)))</f>
        <v>0</v>
      </c>
      <c r="AD1174" s="19" t="n">
        <f aca="false">IF(AC1174&gt;0,AC1174*V1174,0)</f>
        <v>0</v>
      </c>
      <c r="AE1174" s="19" t="n">
        <f aca="false">IF(AC1174&gt;0,(M1174-V1174)*AC1174,0)</f>
        <v>0</v>
      </c>
      <c r="AF1174" s="16" t="str">
        <f aca="false">IF(AA1174&lt;&gt;"COMPRAR","",IF(AB1174="",IF(X1174="","",IF(X1174-V1174&lt;0.01,"EMPATE TÉCNICO","")),IF(AB1174&lt;I1174,"ESTOQUE INSUFICIENTE",IF(X1174="","",IF(X1174-V1174&lt;0.01,"EMPATE TÉCNICO","")))))</f>
        <v/>
      </c>
      <c r="AG1174" s="16" t="s">
        <v>3750</v>
      </c>
      <c r="AH1174" s="16" t="s">
        <v>3732</v>
      </c>
    </row>
    <row r="1175" customFormat="false" ht="15" hidden="false" customHeight="false" outlineLevel="0" collapsed="false">
      <c r="A1175" s="16" t="s">
        <v>3751</v>
      </c>
      <c r="B1175" s="17" t="s">
        <v>3752</v>
      </c>
      <c r="C1175" s="16" t="s">
        <v>3753</v>
      </c>
      <c r="D1175" s="16" t="s">
        <v>3749</v>
      </c>
      <c r="E1175" s="18" t="n">
        <v>1</v>
      </c>
      <c r="F1175" s="16" t="s">
        <v>43</v>
      </c>
      <c r="G1175" s="18" t="n">
        <v>0</v>
      </c>
      <c r="H1175" s="16" t="n">
        <v>0</v>
      </c>
      <c r="I1175" s="18" t="n">
        <v>1</v>
      </c>
      <c r="J1175" s="19" t="n">
        <v>3.99</v>
      </c>
      <c r="K1175" s="19" t="n">
        <v>3.99</v>
      </c>
      <c r="L1175" s="19" t="n">
        <v>3.99</v>
      </c>
      <c r="M1175" s="19" t="n">
        <f aca="false">IF(J1175&gt;0,J1175,K1175)*E1175</f>
        <v>3.99</v>
      </c>
      <c r="N1175" s="20"/>
      <c r="O1175" s="21" t="str">
        <f aca="false">IF(R1175="","",ROUND(R1175*(1-Premissas!$B$4),4))</f>
        <v/>
      </c>
      <c r="P1175" s="22"/>
      <c r="Q1175" s="22"/>
      <c r="R1175" s="23"/>
      <c r="S1175" s="24"/>
      <c r="T1175" s="24"/>
      <c r="U1175" s="25"/>
      <c r="V1175" s="19" t="str">
        <f aca="false">IF(COUNT(N1175:Q1175)=0,"",MIN(N1175:Q1175))</f>
        <v/>
      </c>
      <c r="W1175" s="16" t="str">
        <f aca="false">IF(V1175="","",INDEX($N$4:$Q$4,MATCH(V1175,N1175:Q1175,0)))</f>
        <v/>
      </c>
      <c r="X1175" s="19" t="str">
        <f aca="false">IF(COUNT(N1175:Q1175)&lt;2,"",SMALL(N1175:Q1175,2))</f>
        <v/>
      </c>
      <c r="Y1175" s="26" t="str">
        <f aca="false">IF(OR(V1175="",M1175=0),"",V1175/M1175-1)</f>
        <v/>
      </c>
      <c r="Z1175" s="26" t="str">
        <f aca="false">IF(OR(V1175="",L1175=""),"",V1175/(L1175*E1175)-1)</f>
        <v/>
      </c>
      <c r="AA1175" s="16" t="str">
        <f aca="false">IF(V1175="","SEM OFERTA",IF(OR(Y1175&gt;Premissas!$B$11,Y1175&lt;Premissas!$B$12),"VERIFICAR - UNIDADE/EMBALAGEM",IF(Y1175&gt;Premissas!$B$6,"NÃO COMPRAR - REAJUSTE &gt;5%","COMPRAR")))</f>
        <v>SEM OFERTA</v>
      </c>
      <c r="AB1175" s="18" t="str">
        <f aca="false">IF(W1175="DIMEC",S1175,IF(W1175="MEDCENTRO",U1175,""))</f>
        <v/>
      </c>
      <c r="AC1175" s="18" t="n">
        <f aca="false">IF(AA1175&lt;&gt;"COMPRAR",0,IF(AB1175="",I1175,MIN(I1175,AB1175)))</f>
        <v>0</v>
      </c>
      <c r="AD1175" s="19" t="n">
        <f aca="false">IF(AC1175&gt;0,AC1175*V1175,0)</f>
        <v>0</v>
      </c>
      <c r="AE1175" s="19" t="n">
        <f aca="false">IF(AC1175&gt;0,(M1175-V1175)*AC1175,0)</f>
        <v>0</v>
      </c>
      <c r="AF1175" s="16" t="str">
        <f aca="false">IF(AA1175&lt;&gt;"COMPRAR","",IF(AB1175="",IF(X1175="","",IF(X1175-V1175&lt;0.01,"EMPATE TÉCNICO","")),IF(AB1175&lt;I1175,"ESTOQUE INSUFICIENTE",IF(X1175="","",IF(X1175-V1175&lt;0.01,"EMPATE TÉCNICO","")))))</f>
        <v/>
      </c>
      <c r="AG1175" s="16" t="s">
        <v>3750</v>
      </c>
      <c r="AH1175" s="16" t="s">
        <v>3732</v>
      </c>
    </row>
    <row r="1176" customFormat="false" ht="15" hidden="false" customHeight="false" outlineLevel="0" collapsed="false">
      <c r="A1176" s="16" t="s">
        <v>3754</v>
      </c>
      <c r="B1176" s="17" t="s">
        <v>3755</v>
      </c>
      <c r="C1176" s="16" t="s">
        <v>3756</v>
      </c>
      <c r="D1176" s="16" t="s">
        <v>3749</v>
      </c>
      <c r="E1176" s="18" t="n">
        <v>12</v>
      </c>
      <c r="F1176" s="16" t="s">
        <v>43</v>
      </c>
      <c r="G1176" s="18" t="n">
        <v>0</v>
      </c>
      <c r="H1176" s="16" t="n">
        <v>1.1</v>
      </c>
      <c r="I1176" s="18" t="n">
        <v>1</v>
      </c>
      <c r="J1176" s="19" t="n">
        <v>5.6725</v>
      </c>
      <c r="K1176" s="19" t="n">
        <v>5.6725</v>
      </c>
      <c r="L1176" s="19" t="n">
        <v>5.6725</v>
      </c>
      <c r="M1176" s="19" t="n">
        <f aca="false">IF(J1176&gt;0,J1176,K1176)*E1176</f>
        <v>68.07</v>
      </c>
      <c r="N1176" s="20"/>
      <c r="O1176" s="21" t="str">
        <f aca="false">IF(R1176="","",ROUND(R1176*(1-Premissas!$B$4),4))</f>
        <v/>
      </c>
      <c r="P1176" s="22"/>
      <c r="Q1176" s="22"/>
      <c r="R1176" s="23"/>
      <c r="S1176" s="24"/>
      <c r="T1176" s="24"/>
      <c r="U1176" s="25"/>
      <c r="V1176" s="19" t="str">
        <f aca="false">IF(COUNT(N1176:Q1176)=0,"",MIN(N1176:Q1176))</f>
        <v/>
      </c>
      <c r="W1176" s="16" t="str">
        <f aca="false">IF(V1176="","",INDEX($N$4:$Q$4,MATCH(V1176,N1176:Q1176,0)))</f>
        <v/>
      </c>
      <c r="X1176" s="19" t="str">
        <f aca="false">IF(COUNT(N1176:Q1176)&lt;2,"",SMALL(N1176:Q1176,2))</f>
        <v/>
      </c>
      <c r="Y1176" s="26" t="str">
        <f aca="false">IF(OR(V1176="",M1176=0),"",V1176/M1176-1)</f>
        <v/>
      </c>
      <c r="Z1176" s="26" t="str">
        <f aca="false">IF(OR(V1176="",L1176=""),"",V1176/(L1176*E1176)-1)</f>
        <v/>
      </c>
      <c r="AA1176" s="16" t="str">
        <f aca="false">IF(V1176="","SEM OFERTA",IF(OR(Y1176&gt;Premissas!$B$11,Y1176&lt;Premissas!$B$12),"VERIFICAR - UNIDADE/EMBALAGEM",IF(Y1176&gt;Premissas!$B$6,"NÃO COMPRAR - REAJUSTE &gt;5%","COMPRAR")))</f>
        <v>SEM OFERTA</v>
      </c>
      <c r="AB1176" s="18" t="str">
        <f aca="false">IF(W1176="DIMEC",S1176,IF(W1176="MEDCENTRO",U1176,""))</f>
        <v/>
      </c>
      <c r="AC1176" s="18" t="n">
        <f aca="false">IF(AA1176&lt;&gt;"COMPRAR",0,IF(AB1176="",I1176,MIN(I1176,AB1176)))</f>
        <v>0</v>
      </c>
      <c r="AD1176" s="19" t="n">
        <f aca="false">IF(AC1176&gt;0,AC1176*V1176,0)</f>
        <v>0</v>
      </c>
      <c r="AE1176" s="19" t="n">
        <f aca="false">IF(AC1176&gt;0,(M1176-V1176)*AC1176,0)</f>
        <v>0</v>
      </c>
      <c r="AF1176" s="16" t="str">
        <f aca="false">IF(AA1176&lt;&gt;"COMPRAR","",IF(AB1176="",IF(X1176="","",IF(X1176-V1176&lt;0.01,"EMPATE TÉCNICO","")),IF(AB1176&lt;I1176,"ESTOQUE INSUFICIENTE",IF(X1176="","",IF(X1176-V1176&lt;0.01,"EMPATE TÉCNICO","")))))</f>
        <v/>
      </c>
      <c r="AG1176" s="16" t="s">
        <v>3757</v>
      </c>
      <c r="AH1176" s="16" t="s">
        <v>3732</v>
      </c>
    </row>
    <row r="1177" customFormat="false" ht="15" hidden="false" customHeight="false" outlineLevel="0" collapsed="false">
      <c r="A1177" s="16" t="s">
        <v>3758</v>
      </c>
      <c r="B1177" s="17" t="s">
        <v>3759</v>
      </c>
      <c r="C1177" s="16" t="s">
        <v>3760</v>
      </c>
      <c r="D1177" s="16"/>
      <c r="E1177" s="18" t="n">
        <v>1</v>
      </c>
      <c r="F1177" s="16" t="s">
        <v>42</v>
      </c>
      <c r="G1177" s="18" t="n">
        <v>0</v>
      </c>
      <c r="H1177" s="16" t="n">
        <v>0.2</v>
      </c>
      <c r="I1177" s="18" t="n">
        <v>1</v>
      </c>
      <c r="J1177" s="19" t="n">
        <v>49.57</v>
      </c>
      <c r="K1177" s="19" t="n">
        <v>49.57</v>
      </c>
      <c r="L1177" s="19" t="n">
        <v>49.57</v>
      </c>
      <c r="M1177" s="19" t="n">
        <f aca="false">IF(J1177&gt;0,J1177,K1177)*E1177</f>
        <v>49.57</v>
      </c>
      <c r="N1177" s="20"/>
      <c r="O1177" s="21" t="str">
        <f aca="false">IF(R1177="","",ROUND(R1177*(1-Premissas!$B$4),4))</f>
        <v/>
      </c>
      <c r="P1177" s="22"/>
      <c r="Q1177" s="22"/>
      <c r="R1177" s="23"/>
      <c r="S1177" s="24"/>
      <c r="T1177" s="24"/>
      <c r="U1177" s="25"/>
      <c r="V1177" s="19" t="str">
        <f aca="false">IF(COUNT(N1177:Q1177)=0,"",MIN(N1177:Q1177))</f>
        <v/>
      </c>
      <c r="W1177" s="16" t="str">
        <f aca="false">IF(V1177="","",INDEX($N$4:$Q$4,MATCH(V1177,N1177:Q1177,0)))</f>
        <v/>
      </c>
      <c r="X1177" s="19" t="str">
        <f aca="false">IF(COUNT(N1177:Q1177)&lt;2,"",SMALL(N1177:Q1177,2))</f>
        <v/>
      </c>
      <c r="Y1177" s="26" t="str">
        <f aca="false">IF(OR(V1177="",M1177=0),"",V1177/M1177-1)</f>
        <v/>
      </c>
      <c r="Z1177" s="26" t="str">
        <f aca="false">IF(OR(V1177="",L1177=""),"",V1177/(L1177*E1177)-1)</f>
        <v/>
      </c>
      <c r="AA1177" s="16" t="str">
        <f aca="false">IF(V1177="","SEM OFERTA",IF(OR(Y1177&gt;Premissas!$B$11,Y1177&lt;Premissas!$B$12),"VERIFICAR - UNIDADE/EMBALAGEM",IF(Y1177&gt;Premissas!$B$6,"NÃO COMPRAR - REAJUSTE &gt;5%","COMPRAR")))</f>
        <v>SEM OFERTA</v>
      </c>
      <c r="AB1177" s="18" t="str">
        <f aca="false">IF(W1177="DIMEC",S1177,IF(W1177="MEDCENTRO",U1177,""))</f>
        <v/>
      </c>
      <c r="AC1177" s="18" t="n">
        <f aca="false">IF(AA1177&lt;&gt;"COMPRAR",0,IF(AB1177="",I1177,MIN(I1177,AB1177)))</f>
        <v>0</v>
      </c>
      <c r="AD1177" s="19" t="n">
        <f aca="false">IF(AC1177&gt;0,AC1177*V1177,0)</f>
        <v>0</v>
      </c>
      <c r="AE1177" s="19" t="n">
        <f aca="false">IF(AC1177&gt;0,(M1177-V1177)*AC1177,0)</f>
        <v>0</v>
      </c>
      <c r="AF1177" s="16" t="str">
        <f aca="false">IF(AA1177&lt;&gt;"COMPRAR","",IF(AB1177="",IF(X1177="","",IF(X1177-V1177&lt;0.01,"EMPATE TÉCNICO","")),IF(AB1177&lt;I1177,"ESTOQUE INSUFICIENTE",IF(X1177="","",IF(X1177-V1177&lt;0.01,"EMPATE TÉCNICO","")))))</f>
        <v/>
      </c>
      <c r="AG1177" s="16" t="s">
        <v>547</v>
      </c>
      <c r="AH1177" s="16" t="s">
        <v>3732</v>
      </c>
    </row>
    <row r="1178" customFormat="false" ht="15" hidden="false" customHeight="false" outlineLevel="0" collapsed="false">
      <c r="A1178" s="16" t="s">
        <v>3761</v>
      </c>
      <c r="B1178" s="17" t="s">
        <v>3762</v>
      </c>
      <c r="C1178" s="16" t="s">
        <v>3763</v>
      </c>
      <c r="D1178" s="16" t="s">
        <v>3736</v>
      </c>
      <c r="E1178" s="18" t="n">
        <v>1</v>
      </c>
      <c r="F1178" s="16" t="s">
        <v>41</v>
      </c>
      <c r="G1178" s="18" t="n">
        <v>5</v>
      </c>
      <c r="H1178" s="16" t="n">
        <v>2.1</v>
      </c>
      <c r="I1178" s="18" t="n">
        <v>1</v>
      </c>
      <c r="J1178" s="19" t="n">
        <v>42.0883333333333</v>
      </c>
      <c r="K1178" s="19" t="n">
        <v>42.0883333333333</v>
      </c>
      <c r="L1178" s="19" t="n">
        <v>35.37</v>
      </c>
      <c r="M1178" s="19" t="n">
        <f aca="false">IF(J1178&gt;0,J1178,K1178)*E1178</f>
        <v>42.0883333333333</v>
      </c>
      <c r="N1178" s="20"/>
      <c r="O1178" s="21" t="str">
        <f aca="false">IF(R1178="","",ROUND(R1178*(1-Premissas!$B$4),4))</f>
        <v/>
      </c>
      <c r="P1178" s="22"/>
      <c r="Q1178" s="22"/>
      <c r="R1178" s="23"/>
      <c r="S1178" s="24"/>
      <c r="T1178" s="24"/>
      <c r="U1178" s="25"/>
      <c r="V1178" s="19" t="str">
        <f aca="false">IF(COUNT(N1178:Q1178)=0,"",MIN(N1178:Q1178))</f>
        <v/>
      </c>
      <c r="W1178" s="16" t="str">
        <f aca="false">IF(V1178="","",INDEX($N$4:$Q$4,MATCH(V1178,N1178:Q1178,0)))</f>
        <v/>
      </c>
      <c r="X1178" s="19" t="str">
        <f aca="false">IF(COUNT(N1178:Q1178)&lt;2,"",SMALL(N1178:Q1178,2))</f>
        <v/>
      </c>
      <c r="Y1178" s="26" t="str">
        <f aca="false">IF(OR(V1178="",M1178=0),"",V1178/M1178-1)</f>
        <v/>
      </c>
      <c r="Z1178" s="26" t="str">
        <f aca="false">IF(OR(V1178="",L1178=""),"",V1178/(L1178*E1178)-1)</f>
        <v/>
      </c>
      <c r="AA1178" s="16" t="str">
        <f aca="false">IF(V1178="","SEM OFERTA",IF(OR(Y1178&gt;Premissas!$B$11,Y1178&lt;Premissas!$B$12),"VERIFICAR - UNIDADE/EMBALAGEM",IF(Y1178&gt;Premissas!$B$6,"NÃO COMPRAR - REAJUSTE &gt;5%","COMPRAR")))</f>
        <v>SEM OFERTA</v>
      </c>
      <c r="AB1178" s="18" t="str">
        <f aca="false">IF(W1178="DIMEC",S1178,IF(W1178="MEDCENTRO",U1178,""))</f>
        <v/>
      </c>
      <c r="AC1178" s="18" t="n">
        <f aca="false">IF(AA1178&lt;&gt;"COMPRAR",0,IF(AB1178="",I1178,MIN(I1178,AB1178)))</f>
        <v>0</v>
      </c>
      <c r="AD1178" s="19" t="n">
        <f aca="false">IF(AC1178&gt;0,AC1178*V1178,0)</f>
        <v>0</v>
      </c>
      <c r="AE1178" s="19" t="n">
        <f aca="false">IF(AC1178&gt;0,(M1178-V1178)*AC1178,0)</f>
        <v>0</v>
      </c>
      <c r="AF1178" s="16" t="str">
        <f aca="false">IF(AA1178&lt;&gt;"COMPRAR","",IF(AB1178="",IF(X1178="","",IF(X1178-V1178&lt;0.01,"EMPATE TÉCNICO","")),IF(AB1178&lt;I1178,"ESTOQUE INSUFICIENTE",IF(X1178="","",IF(X1178-V1178&lt;0.01,"EMPATE TÉCNICO","")))))</f>
        <v/>
      </c>
      <c r="AG1178" s="16" t="s">
        <v>547</v>
      </c>
      <c r="AH1178" s="16" t="s">
        <v>3732</v>
      </c>
    </row>
    <row r="1179" customFormat="false" ht="15" hidden="false" customHeight="false" outlineLevel="0" collapsed="false">
      <c r="A1179" s="16" t="s">
        <v>3764</v>
      </c>
      <c r="B1179" s="17" t="s">
        <v>3765</v>
      </c>
      <c r="C1179" s="16" t="s">
        <v>3766</v>
      </c>
      <c r="D1179" s="16" t="s">
        <v>3736</v>
      </c>
      <c r="E1179" s="18" t="n">
        <v>1</v>
      </c>
      <c r="F1179" s="16" t="s">
        <v>43</v>
      </c>
      <c r="G1179" s="18" t="n">
        <v>0</v>
      </c>
      <c r="H1179" s="16" t="n">
        <v>1.7</v>
      </c>
      <c r="I1179" s="18" t="n">
        <v>5</v>
      </c>
      <c r="J1179" s="19" t="n">
        <v>3.2775</v>
      </c>
      <c r="K1179" s="19" t="n">
        <v>3.2775</v>
      </c>
      <c r="L1179" s="19" t="n">
        <v>2.5567</v>
      </c>
      <c r="M1179" s="19" t="n">
        <f aca="false">IF(J1179&gt;0,J1179,K1179)*E1179</f>
        <v>3.2775</v>
      </c>
      <c r="N1179" s="20"/>
      <c r="O1179" s="21" t="str">
        <f aca="false">IF(R1179="","",ROUND(R1179*(1-Premissas!$B$4),4))</f>
        <v/>
      </c>
      <c r="P1179" s="22"/>
      <c r="Q1179" s="22"/>
      <c r="R1179" s="23"/>
      <c r="S1179" s="24"/>
      <c r="T1179" s="24"/>
      <c r="U1179" s="25"/>
      <c r="V1179" s="19" t="str">
        <f aca="false">IF(COUNT(N1179:Q1179)=0,"",MIN(N1179:Q1179))</f>
        <v/>
      </c>
      <c r="W1179" s="16" t="str">
        <f aca="false">IF(V1179="","",INDEX($N$4:$Q$4,MATCH(V1179,N1179:Q1179,0)))</f>
        <v/>
      </c>
      <c r="X1179" s="19" t="str">
        <f aca="false">IF(COUNT(N1179:Q1179)&lt;2,"",SMALL(N1179:Q1179,2))</f>
        <v/>
      </c>
      <c r="Y1179" s="26" t="str">
        <f aca="false">IF(OR(V1179="",M1179=0),"",V1179/M1179-1)</f>
        <v/>
      </c>
      <c r="Z1179" s="26" t="str">
        <f aca="false">IF(OR(V1179="",L1179=""),"",V1179/(L1179*E1179)-1)</f>
        <v/>
      </c>
      <c r="AA1179" s="16" t="str">
        <f aca="false">IF(V1179="","SEM OFERTA",IF(OR(Y1179&gt;Premissas!$B$11,Y1179&lt;Premissas!$B$12),"VERIFICAR - UNIDADE/EMBALAGEM",IF(Y1179&gt;Premissas!$B$6,"NÃO COMPRAR - REAJUSTE &gt;5%","COMPRAR")))</f>
        <v>SEM OFERTA</v>
      </c>
      <c r="AB1179" s="18" t="str">
        <f aca="false">IF(W1179="DIMEC",S1179,IF(W1179="MEDCENTRO",U1179,""))</f>
        <v/>
      </c>
      <c r="AC1179" s="18" t="n">
        <f aca="false">IF(AA1179&lt;&gt;"COMPRAR",0,IF(AB1179="",I1179,MIN(I1179,AB1179)))</f>
        <v>0</v>
      </c>
      <c r="AD1179" s="19" t="n">
        <f aca="false">IF(AC1179&gt;0,AC1179*V1179,0)</f>
        <v>0</v>
      </c>
      <c r="AE1179" s="19" t="n">
        <f aca="false">IF(AC1179&gt;0,(M1179-V1179)*AC1179,0)</f>
        <v>0</v>
      </c>
      <c r="AF1179" s="16" t="str">
        <f aca="false">IF(AA1179&lt;&gt;"COMPRAR","",IF(AB1179="",IF(X1179="","",IF(X1179-V1179&lt;0.01,"EMPATE TÉCNICO","")),IF(AB1179&lt;I1179,"ESTOQUE INSUFICIENTE",IF(X1179="","",IF(X1179-V1179&lt;0.01,"EMPATE TÉCNICO","")))))</f>
        <v/>
      </c>
      <c r="AG1179" s="16" t="s">
        <v>3767</v>
      </c>
      <c r="AH1179" s="16" t="s">
        <v>3732</v>
      </c>
    </row>
    <row r="1180" customFormat="false" ht="15" hidden="false" customHeight="false" outlineLevel="0" collapsed="false">
      <c r="A1180" s="16" t="s">
        <v>3768</v>
      </c>
      <c r="B1180" s="17" t="s">
        <v>3769</v>
      </c>
      <c r="C1180" s="16" t="s">
        <v>3770</v>
      </c>
      <c r="D1180" s="16" t="s">
        <v>3771</v>
      </c>
      <c r="E1180" s="18" t="n">
        <v>1</v>
      </c>
      <c r="F1180" s="16" t="s">
        <v>43</v>
      </c>
      <c r="G1180" s="18" t="n">
        <v>1</v>
      </c>
      <c r="H1180" s="16" t="n">
        <v>1.4</v>
      </c>
      <c r="I1180" s="18" t="n">
        <v>3</v>
      </c>
      <c r="J1180" s="19" t="n">
        <v>6.72</v>
      </c>
      <c r="K1180" s="19" t="n">
        <v>6.72</v>
      </c>
      <c r="L1180" s="19" t="n">
        <v>6.72</v>
      </c>
      <c r="M1180" s="19" t="n">
        <f aca="false">IF(J1180&gt;0,J1180,K1180)*E1180</f>
        <v>6.72</v>
      </c>
      <c r="N1180" s="20"/>
      <c r="O1180" s="21" t="str">
        <f aca="false">IF(R1180="","",ROUND(R1180*(1-Premissas!$B$4),4))</f>
        <v/>
      </c>
      <c r="P1180" s="22"/>
      <c r="Q1180" s="22"/>
      <c r="R1180" s="23"/>
      <c r="S1180" s="24"/>
      <c r="T1180" s="24"/>
      <c r="U1180" s="25"/>
      <c r="V1180" s="19" t="str">
        <f aca="false">IF(COUNT(N1180:Q1180)=0,"",MIN(N1180:Q1180))</f>
        <v/>
      </c>
      <c r="W1180" s="16" t="str">
        <f aca="false">IF(V1180="","",INDEX($N$4:$Q$4,MATCH(V1180,N1180:Q1180,0)))</f>
        <v/>
      </c>
      <c r="X1180" s="19" t="str">
        <f aca="false">IF(COUNT(N1180:Q1180)&lt;2,"",SMALL(N1180:Q1180,2))</f>
        <v/>
      </c>
      <c r="Y1180" s="26" t="str">
        <f aca="false">IF(OR(V1180="",M1180=0),"",V1180/M1180-1)</f>
        <v/>
      </c>
      <c r="Z1180" s="26" t="str">
        <f aca="false">IF(OR(V1180="",L1180=""),"",V1180/(L1180*E1180)-1)</f>
        <v/>
      </c>
      <c r="AA1180" s="16" t="str">
        <f aca="false">IF(V1180="","SEM OFERTA",IF(OR(Y1180&gt;Premissas!$B$11,Y1180&lt;Premissas!$B$12),"VERIFICAR - UNIDADE/EMBALAGEM",IF(Y1180&gt;Premissas!$B$6,"NÃO COMPRAR - REAJUSTE &gt;5%","COMPRAR")))</f>
        <v>SEM OFERTA</v>
      </c>
      <c r="AB1180" s="18" t="str">
        <f aca="false">IF(W1180="DIMEC",S1180,IF(W1180="MEDCENTRO",U1180,""))</f>
        <v/>
      </c>
      <c r="AC1180" s="18" t="n">
        <f aca="false">IF(AA1180&lt;&gt;"COMPRAR",0,IF(AB1180="",I1180,MIN(I1180,AB1180)))</f>
        <v>0</v>
      </c>
      <c r="AD1180" s="19" t="n">
        <f aca="false">IF(AC1180&gt;0,AC1180*V1180,0)</f>
        <v>0</v>
      </c>
      <c r="AE1180" s="19" t="n">
        <f aca="false">IF(AC1180&gt;0,(M1180-V1180)*AC1180,0)</f>
        <v>0</v>
      </c>
      <c r="AF1180" s="16" t="str">
        <f aca="false">IF(AA1180&lt;&gt;"COMPRAR","",IF(AB1180="",IF(X1180="","",IF(X1180-V1180&lt;0.01,"EMPATE TÉCNICO","")),IF(AB1180&lt;I1180,"ESTOQUE INSUFICIENTE",IF(X1180="","",IF(X1180-V1180&lt;0.01,"EMPATE TÉCNICO","")))))</f>
        <v/>
      </c>
      <c r="AG1180" s="16" t="s">
        <v>93</v>
      </c>
      <c r="AH1180" s="16" t="s">
        <v>3732</v>
      </c>
    </row>
    <row r="1181" customFormat="false" ht="15" hidden="false" customHeight="false" outlineLevel="0" collapsed="false">
      <c r="A1181" s="16" t="s">
        <v>3772</v>
      </c>
      <c r="B1181" s="17" t="s">
        <v>3773</v>
      </c>
      <c r="C1181" s="16" t="s">
        <v>3774</v>
      </c>
      <c r="D1181" s="16" t="s">
        <v>3749</v>
      </c>
      <c r="E1181" s="18" t="n">
        <v>1</v>
      </c>
      <c r="F1181" s="16" t="s">
        <v>43</v>
      </c>
      <c r="G1181" s="18" t="n">
        <v>0</v>
      </c>
      <c r="H1181" s="16" t="n">
        <v>0.1</v>
      </c>
      <c r="I1181" s="18" t="n">
        <v>1</v>
      </c>
      <c r="J1181" s="19" t="n">
        <v>8.59</v>
      </c>
      <c r="K1181" s="19" t="n">
        <v>8.59</v>
      </c>
      <c r="L1181" s="19" t="n">
        <v>8.59</v>
      </c>
      <c r="M1181" s="19" t="n">
        <f aca="false">IF(J1181&gt;0,J1181,K1181)*E1181</f>
        <v>8.59</v>
      </c>
      <c r="N1181" s="20"/>
      <c r="O1181" s="21" t="str">
        <f aca="false">IF(R1181="","",ROUND(R1181*(1-Premissas!$B$4),4))</f>
        <v/>
      </c>
      <c r="P1181" s="22"/>
      <c r="Q1181" s="22"/>
      <c r="R1181" s="23"/>
      <c r="S1181" s="24"/>
      <c r="T1181" s="24"/>
      <c r="U1181" s="25"/>
      <c r="V1181" s="19" t="str">
        <f aca="false">IF(COUNT(N1181:Q1181)=0,"",MIN(N1181:Q1181))</f>
        <v/>
      </c>
      <c r="W1181" s="16" t="str">
        <f aca="false">IF(V1181="","",INDEX($N$4:$Q$4,MATCH(V1181,N1181:Q1181,0)))</f>
        <v/>
      </c>
      <c r="X1181" s="19" t="str">
        <f aca="false">IF(COUNT(N1181:Q1181)&lt;2,"",SMALL(N1181:Q1181,2))</f>
        <v/>
      </c>
      <c r="Y1181" s="26" t="str">
        <f aca="false">IF(OR(V1181="",M1181=0),"",V1181/M1181-1)</f>
        <v/>
      </c>
      <c r="Z1181" s="26" t="str">
        <f aca="false">IF(OR(V1181="",L1181=""),"",V1181/(L1181*E1181)-1)</f>
        <v/>
      </c>
      <c r="AA1181" s="16" t="str">
        <f aca="false">IF(V1181="","SEM OFERTA",IF(OR(Y1181&gt;Premissas!$B$11,Y1181&lt;Premissas!$B$12),"VERIFICAR - UNIDADE/EMBALAGEM",IF(Y1181&gt;Premissas!$B$6,"NÃO COMPRAR - REAJUSTE &gt;5%","COMPRAR")))</f>
        <v>SEM OFERTA</v>
      </c>
      <c r="AB1181" s="18" t="str">
        <f aca="false">IF(W1181="DIMEC",S1181,IF(W1181="MEDCENTRO",U1181,""))</f>
        <v/>
      </c>
      <c r="AC1181" s="18" t="n">
        <f aca="false">IF(AA1181&lt;&gt;"COMPRAR",0,IF(AB1181="",I1181,MIN(I1181,AB1181)))</f>
        <v>0</v>
      </c>
      <c r="AD1181" s="19" t="n">
        <f aca="false">IF(AC1181&gt;0,AC1181*V1181,0)</f>
        <v>0</v>
      </c>
      <c r="AE1181" s="19" t="n">
        <f aca="false">IF(AC1181&gt;0,(M1181-V1181)*AC1181,0)</f>
        <v>0</v>
      </c>
      <c r="AF1181" s="16" t="str">
        <f aca="false">IF(AA1181&lt;&gt;"COMPRAR","",IF(AB1181="",IF(X1181="","",IF(X1181-V1181&lt;0.01,"EMPATE TÉCNICO","")),IF(AB1181&lt;I1181,"ESTOQUE INSUFICIENTE",IF(X1181="","",IF(X1181-V1181&lt;0.01,"EMPATE TÉCNICO","")))))</f>
        <v/>
      </c>
      <c r="AG1181" s="16" t="s">
        <v>1771</v>
      </c>
      <c r="AH1181" s="16" t="s">
        <v>3732</v>
      </c>
    </row>
    <row r="1182" customFormat="false" ht="15" hidden="false" customHeight="false" outlineLevel="0" collapsed="false">
      <c r="A1182" s="16" t="s">
        <v>3775</v>
      </c>
      <c r="B1182" s="17" t="s">
        <v>3776</v>
      </c>
      <c r="C1182" s="16" t="s">
        <v>3777</v>
      </c>
      <c r="D1182" s="16" t="s">
        <v>3749</v>
      </c>
      <c r="E1182" s="18" t="n">
        <v>1</v>
      </c>
      <c r="F1182" s="16" t="s">
        <v>43</v>
      </c>
      <c r="G1182" s="18" t="n">
        <v>0</v>
      </c>
      <c r="H1182" s="16" t="n">
        <v>0.1</v>
      </c>
      <c r="I1182" s="18" t="n">
        <v>1</v>
      </c>
      <c r="J1182" s="19" t="n">
        <v>8.59</v>
      </c>
      <c r="K1182" s="19" t="n">
        <v>8.59</v>
      </c>
      <c r="L1182" s="19" t="n">
        <v>8.59</v>
      </c>
      <c r="M1182" s="19" t="n">
        <f aca="false">IF(J1182&gt;0,J1182,K1182)*E1182</f>
        <v>8.59</v>
      </c>
      <c r="N1182" s="20"/>
      <c r="O1182" s="21" t="str">
        <f aca="false">IF(R1182="","",ROUND(R1182*(1-Premissas!$B$4),4))</f>
        <v/>
      </c>
      <c r="P1182" s="22"/>
      <c r="Q1182" s="22"/>
      <c r="R1182" s="23"/>
      <c r="S1182" s="24"/>
      <c r="T1182" s="24"/>
      <c r="U1182" s="25"/>
      <c r="V1182" s="19" t="str">
        <f aca="false">IF(COUNT(N1182:Q1182)=0,"",MIN(N1182:Q1182))</f>
        <v/>
      </c>
      <c r="W1182" s="16" t="str">
        <f aca="false">IF(V1182="","",INDEX($N$4:$Q$4,MATCH(V1182,N1182:Q1182,0)))</f>
        <v/>
      </c>
      <c r="X1182" s="19" t="str">
        <f aca="false">IF(COUNT(N1182:Q1182)&lt;2,"",SMALL(N1182:Q1182,2))</f>
        <v/>
      </c>
      <c r="Y1182" s="26" t="str">
        <f aca="false">IF(OR(V1182="",M1182=0),"",V1182/M1182-1)</f>
        <v/>
      </c>
      <c r="Z1182" s="26" t="str">
        <f aca="false">IF(OR(V1182="",L1182=""),"",V1182/(L1182*E1182)-1)</f>
        <v/>
      </c>
      <c r="AA1182" s="16" t="str">
        <f aca="false">IF(V1182="","SEM OFERTA",IF(OR(Y1182&gt;Premissas!$B$11,Y1182&lt;Premissas!$B$12),"VERIFICAR - UNIDADE/EMBALAGEM",IF(Y1182&gt;Premissas!$B$6,"NÃO COMPRAR - REAJUSTE &gt;5%","COMPRAR")))</f>
        <v>SEM OFERTA</v>
      </c>
      <c r="AB1182" s="18" t="str">
        <f aca="false">IF(W1182="DIMEC",S1182,IF(W1182="MEDCENTRO",U1182,""))</f>
        <v/>
      </c>
      <c r="AC1182" s="18" t="n">
        <f aca="false">IF(AA1182&lt;&gt;"COMPRAR",0,IF(AB1182="",I1182,MIN(I1182,AB1182)))</f>
        <v>0</v>
      </c>
      <c r="AD1182" s="19" t="n">
        <f aca="false">IF(AC1182&gt;0,AC1182*V1182,0)</f>
        <v>0</v>
      </c>
      <c r="AE1182" s="19" t="n">
        <f aca="false">IF(AC1182&gt;0,(M1182-V1182)*AC1182,0)</f>
        <v>0</v>
      </c>
      <c r="AF1182" s="16" t="str">
        <f aca="false">IF(AA1182&lt;&gt;"COMPRAR","",IF(AB1182="",IF(X1182="","",IF(X1182-V1182&lt;0.01,"EMPATE TÉCNICO","")),IF(AB1182&lt;I1182,"ESTOQUE INSUFICIENTE",IF(X1182="","",IF(X1182-V1182&lt;0.01,"EMPATE TÉCNICO","")))))</f>
        <v/>
      </c>
      <c r="AG1182" s="16" t="s">
        <v>1771</v>
      </c>
      <c r="AH1182" s="16" t="s">
        <v>3732</v>
      </c>
    </row>
    <row r="1183" customFormat="false" ht="15" hidden="false" customHeight="false" outlineLevel="0" collapsed="false">
      <c r="A1183" s="16" t="s">
        <v>3778</v>
      </c>
      <c r="B1183" s="17" t="s">
        <v>3779</v>
      </c>
      <c r="C1183" s="16" t="s">
        <v>3780</v>
      </c>
      <c r="D1183" s="16" t="s">
        <v>3749</v>
      </c>
      <c r="E1183" s="18" t="n">
        <v>1</v>
      </c>
      <c r="F1183" s="16" t="s">
        <v>43</v>
      </c>
      <c r="G1183" s="18" t="n">
        <v>0</v>
      </c>
      <c r="H1183" s="16" t="n">
        <v>0.1</v>
      </c>
      <c r="I1183" s="18" t="n">
        <v>1</v>
      </c>
      <c r="J1183" s="19" t="n">
        <v>8.59</v>
      </c>
      <c r="K1183" s="19" t="n">
        <v>8.59</v>
      </c>
      <c r="L1183" s="19" t="n">
        <v>8.59</v>
      </c>
      <c r="M1183" s="19" t="n">
        <f aca="false">IF(J1183&gt;0,J1183,K1183)*E1183</f>
        <v>8.59</v>
      </c>
      <c r="N1183" s="20"/>
      <c r="O1183" s="21" t="str">
        <f aca="false">IF(R1183="","",ROUND(R1183*(1-Premissas!$B$4),4))</f>
        <v/>
      </c>
      <c r="P1183" s="22"/>
      <c r="Q1183" s="22"/>
      <c r="R1183" s="23"/>
      <c r="S1183" s="24"/>
      <c r="T1183" s="24"/>
      <c r="U1183" s="25"/>
      <c r="V1183" s="19" t="str">
        <f aca="false">IF(COUNT(N1183:Q1183)=0,"",MIN(N1183:Q1183))</f>
        <v/>
      </c>
      <c r="W1183" s="16" t="str">
        <f aca="false">IF(V1183="","",INDEX($N$4:$Q$4,MATCH(V1183,N1183:Q1183,0)))</f>
        <v/>
      </c>
      <c r="X1183" s="19" t="str">
        <f aca="false">IF(COUNT(N1183:Q1183)&lt;2,"",SMALL(N1183:Q1183,2))</f>
        <v/>
      </c>
      <c r="Y1183" s="26" t="str">
        <f aca="false">IF(OR(V1183="",M1183=0),"",V1183/M1183-1)</f>
        <v/>
      </c>
      <c r="Z1183" s="26" t="str">
        <f aca="false">IF(OR(V1183="",L1183=""),"",V1183/(L1183*E1183)-1)</f>
        <v/>
      </c>
      <c r="AA1183" s="16" t="str">
        <f aca="false">IF(V1183="","SEM OFERTA",IF(OR(Y1183&gt;Premissas!$B$11,Y1183&lt;Premissas!$B$12),"VERIFICAR - UNIDADE/EMBALAGEM",IF(Y1183&gt;Premissas!$B$6,"NÃO COMPRAR - REAJUSTE &gt;5%","COMPRAR")))</f>
        <v>SEM OFERTA</v>
      </c>
      <c r="AB1183" s="18" t="str">
        <f aca="false">IF(W1183="DIMEC",S1183,IF(W1183="MEDCENTRO",U1183,""))</f>
        <v/>
      </c>
      <c r="AC1183" s="18" t="n">
        <f aca="false">IF(AA1183&lt;&gt;"COMPRAR",0,IF(AB1183="",I1183,MIN(I1183,AB1183)))</f>
        <v>0</v>
      </c>
      <c r="AD1183" s="19" t="n">
        <f aca="false">IF(AC1183&gt;0,AC1183*V1183,0)</f>
        <v>0</v>
      </c>
      <c r="AE1183" s="19" t="n">
        <f aca="false">IF(AC1183&gt;0,(M1183-V1183)*AC1183,0)</f>
        <v>0</v>
      </c>
      <c r="AF1183" s="16" t="str">
        <f aca="false">IF(AA1183&lt;&gt;"COMPRAR","",IF(AB1183="",IF(X1183="","",IF(X1183-V1183&lt;0.01,"EMPATE TÉCNICO","")),IF(AB1183&lt;I1183,"ESTOQUE INSUFICIENTE",IF(X1183="","",IF(X1183-V1183&lt;0.01,"EMPATE TÉCNICO","")))))</f>
        <v/>
      </c>
      <c r="AG1183" s="16" t="s">
        <v>1771</v>
      </c>
      <c r="AH1183" s="16" t="s">
        <v>3732</v>
      </c>
    </row>
    <row r="1184" customFormat="false" ht="15" hidden="false" customHeight="false" outlineLevel="0" collapsed="false">
      <c r="A1184" s="16" t="s">
        <v>3781</v>
      </c>
      <c r="B1184" s="17" t="s">
        <v>3782</v>
      </c>
      <c r="C1184" s="16" t="s">
        <v>3783</v>
      </c>
      <c r="D1184" s="16" t="s">
        <v>3749</v>
      </c>
      <c r="E1184" s="18" t="n">
        <v>1</v>
      </c>
      <c r="F1184" s="16" t="s">
        <v>43</v>
      </c>
      <c r="G1184" s="18" t="n">
        <v>0</v>
      </c>
      <c r="H1184" s="16" t="n">
        <v>0</v>
      </c>
      <c r="I1184" s="18" t="n">
        <v>1</v>
      </c>
      <c r="J1184" s="19" t="n">
        <v>26.99</v>
      </c>
      <c r="K1184" s="19" t="n">
        <v>26.99</v>
      </c>
      <c r="L1184" s="19" t="n">
        <v>26.99</v>
      </c>
      <c r="M1184" s="19" t="n">
        <f aca="false">IF(J1184&gt;0,J1184,K1184)*E1184</f>
        <v>26.99</v>
      </c>
      <c r="N1184" s="20"/>
      <c r="O1184" s="21" t="str">
        <f aca="false">IF(R1184="","",ROUND(R1184*(1-Premissas!$B$4),4))</f>
        <v/>
      </c>
      <c r="P1184" s="22"/>
      <c r="Q1184" s="22"/>
      <c r="R1184" s="23"/>
      <c r="S1184" s="24"/>
      <c r="T1184" s="24"/>
      <c r="U1184" s="25"/>
      <c r="V1184" s="19" t="str">
        <f aca="false">IF(COUNT(N1184:Q1184)=0,"",MIN(N1184:Q1184))</f>
        <v/>
      </c>
      <c r="W1184" s="16" t="str">
        <f aca="false">IF(V1184="","",INDEX($N$4:$Q$4,MATCH(V1184,N1184:Q1184,0)))</f>
        <v/>
      </c>
      <c r="X1184" s="19" t="str">
        <f aca="false">IF(COUNT(N1184:Q1184)&lt;2,"",SMALL(N1184:Q1184,2))</f>
        <v/>
      </c>
      <c r="Y1184" s="26" t="str">
        <f aca="false">IF(OR(V1184="",M1184=0),"",V1184/M1184-1)</f>
        <v/>
      </c>
      <c r="Z1184" s="26" t="str">
        <f aca="false">IF(OR(V1184="",L1184=""),"",V1184/(L1184*E1184)-1)</f>
        <v/>
      </c>
      <c r="AA1184" s="16" t="str">
        <f aca="false">IF(V1184="","SEM OFERTA",IF(OR(Y1184&gt;Premissas!$B$11,Y1184&lt;Premissas!$B$12),"VERIFICAR - UNIDADE/EMBALAGEM",IF(Y1184&gt;Premissas!$B$6,"NÃO COMPRAR - REAJUSTE &gt;5%","COMPRAR")))</f>
        <v>SEM OFERTA</v>
      </c>
      <c r="AB1184" s="18" t="str">
        <f aca="false">IF(W1184="DIMEC",S1184,IF(W1184="MEDCENTRO",U1184,""))</f>
        <v/>
      </c>
      <c r="AC1184" s="18" t="n">
        <f aca="false">IF(AA1184&lt;&gt;"COMPRAR",0,IF(AB1184="",I1184,MIN(I1184,AB1184)))</f>
        <v>0</v>
      </c>
      <c r="AD1184" s="19" t="n">
        <f aca="false">IF(AC1184&gt;0,AC1184*V1184,0)</f>
        <v>0</v>
      </c>
      <c r="AE1184" s="19" t="n">
        <f aca="false">IF(AC1184&gt;0,(M1184-V1184)*AC1184,0)</f>
        <v>0</v>
      </c>
      <c r="AF1184" s="16" t="str">
        <f aca="false">IF(AA1184&lt;&gt;"COMPRAR","",IF(AB1184="",IF(X1184="","",IF(X1184-V1184&lt;0.01,"EMPATE TÉCNICO","")),IF(AB1184&lt;I1184,"ESTOQUE INSUFICIENTE",IF(X1184="","",IF(X1184-V1184&lt;0.01,"EMPATE TÉCNICO","")))))</f>
        <v/>
      </c>
      <c r="AG1184" s="16" t="s">
        <v>1771</v>
      </c>
      <c r="AH1184" s="16" t="s">
        <v>3732</v>
      </c>
    </row>
    <row r="1185" customFormat="false" ht="15" hidden="false" customHeight="false" outlineLevel="0" collapsed="false">
      <c r="A1185" s="16" t="s">
        <v>3784</v>
      </c>
      <c r="B1185" s="17"/>
      <c r="C1185" s="16" t="s">
        <v>3785</v>
      </c>
      <c r="D1185" s="16" t="s">
        <v>3749</v>
      </c>
      <c r="E1185" s="18" t="n">
        <v>18</v>
      </c>
      <c r="F1185" s="16" t="s">
        <v>43</v>
      </c>
      <c r="G1185" s="18" t="n">
        <v>0</v>
      </c>
      <c r="H1185" s="16" t="n">
        <v>0.1</v>
      </c>
      <c r="I1185" s="18" t="n">
        <v>1</v>
      </c>
      <c r="J1185" s="19" t="n">
        <v>14.0027777777778</v>
      </c>
      <c r="K1185" s="19" t="n">
        <v>14.0027777777778</v>
      </c>
      <c r="L1185" s="19" t="n">
        <v>14.0028</v>
      </c>
      <c r="M1185" s="19" t="n">
        <f aca="false">IF(J1185&gt;0,J1185,K1185)*E1185</f>
        <v>252.05</v>
      </c>
      <c r="N1185" s="20"/>
      <c r="O1185" s="21" t="str">
        <f aca="false">IF(R1185="","",ROUND(R1185*(1-Premissas!$B$4),4))</f>
        <v/>
      </c>
      <c r="P1185" s="22"/>
      <c r="Q1185" s="22"/>
      <c r="R1185" s="23"/>
      <c r="S1185" s="24"/>
      <c r="T1185" s="24"/>
      <c r="U1185" s="25"/>
      <c r="V1185" s="19" t="str">
        <f aca="false">IF(COUNT(N1185:Q1185)=0,"",MIN(N1185:Q1185))</f>
        <v/>
      </c>
      <c r="W1185" s="16" t="str">
        <f aca="false">IF(V1185="","",INDEX($N$4:$Q$4,MATCH(V1185,N1185:Q1185,0)))</f>
        <v/>
      </c>
      <c r="X1185" s="19" t="str">
        <f aca="false">IF(COUNT(N1185:Q1185)&lt;2,"",SMALL(N1185:Q1185,2))</f>
        <v/>
      </c>
      <c r="Y1185" s="26" t="str">
        <f aca="false">IF(OR(V1185="",M1185=0),"",V1185/M1185-1)</f>
        <v/>
      </c>
      <c r="Z1185" s="26" t="str">
        <f aca="false">IF(OR(V1185="",L1185=""),"",V1185/(L1185*E1185)-1)</f>
        <v/>
      </c>
      <c r="AA1185" s="16" t="str">
        <f aca="false">IF(V1185="","SEM OFERTA",IF(OR(Y1185&gt;Premissas!$B$11,Y1185&lt;Premissas!$B$12),"VERIFICAR - UNIDADE/EMBALAGEM",IF(Y1185&gt;Premissas!$B$6,"NÃO COMPRAR - REAJUSTE &gt;5%","COMPRAR")))</f>
        <v>SEM OFERTA</v>
      </c>
      <c r="AB1185" s="18" t="str">
        <f aca="false">IF(W1185="DIMEC",S1185,IF(W1185="MEDCENTRO",U1185,""))</f>
        <v/>
      </c>
      <c r="AC1185" s="18" t="n">
        <f aca="false">IF(AA1185&lt;&gt;"COMPRAR",0,IF(AB1185="",I1185,MIN(I1185,AB1185)))</f>
        <v>0</v>
      </c>
      <c r="AD1185" s="19" t="n">
        <f aca="false">IF(AC1185&gt;0,AC1185*V1185,0)</f>
        <v>0</v>
      </c>
      <c r="AE1185" s="19" t="n">
        <f aca="false">IF(AC1185&gt;0,(M1185-V1185)*AC1185,0)</f>
        <v>0</v>
      </c>
      <c r="AF1185" s="16" t="str">
        <f aca="false">IF(AA1185&lt;&gt;"COMPRAR","",IF(AB1185="",IF(X1185="","",IF(X1185-V1185&lt;0.01,"EMPATE TÉCNICO","")),IF(AB1185&lt;I1185,"ESTOQUE INSUFICIENTE",IF(X1185="","",IF(X1185-V1185&lt;0.01,"EMPATE TÉCNICO","")))))</f>
        <v/>
      </c>
      <c r="AG1185" s="16" t="s">
        <v>3757</v>
      </c>
      <c r="AH1185" s="16" t="s">
        <v>3732</v>
      </c>
    </row>
    <row r="1186" customFormat="false" ht="15" hidden="false" customHeight="false" outlineLevel="0" collapsed="false">
      <c r="A1186" s="16" t="s">
        <v>3786</v>
      </c>
      <c r="B1186" s="17" t="s">
        <v>3787</v>
      </c>
      <c r="C1186" s="16" t="s">
        <v>3788</v>
      </c>
      <c r="D1186" s="16" t="s">
        <v>3749</v>
      </c>
      <c r="E1186" s="18" t="n">
        <v>12</v>
      </c>
      <c r="F1186" s="16" t="s">
        <v>42</v>
      </c>
      <c r="G1186" s="18" t="n">
        <v>8</v>
      </c>
      <c r="H1186" s="16" t="n">
        <v>4.7</v>
      </c>
      <c r="I1186" s="18" t="n">
        <v>1</v>
      </c>
      <c r="J1186" s="19" t="n">
        <v>6.74</v>
      </c>
      <c r="K1186" s="19" t="n">
        <v>6.74</v>
      </c>
      <c r="L1186" s="19" t="n">
        <v>6.2967</v>
      </c>
      <c r="M1186" s="19" t="n">
        <f aca="false">IF(J1186&gt;0,J1186,K1186)*E1186</f>
        <v>80.88</v>
      </c>
      <c r="N1186" s="20"/>
      <c r="O1186" s="21" t="str">
        <f aca="false">IF(R1186="","",ROUND(R1186*(1-Premissas!$B$4),4))</f>
        <v/>
      </c>
      <c r="P1186" s="22"/>
      <c r="Q1186" s="22"/>
      <c r="R1186" s="23"/>
      <c r="S1186" s="24"/>
      <c r="T1186" s="24"/>
      <c r="U1186" s="25"/>
      <c r="V1186" s="19" t="str">
        <f aca="false">IF(COUNT(N1186:Q1186)=0,"",MIN(N1186:Q1186))</f>
        <v/>
      </c>
      <c r="W1186" s="16" t="str">
        <f aca="false">IF(V1186="","",INDEX($N$4:$Q$4,MATCH(V1186,N1186:Q1186,0)))</f>
        <v/>
      </c>
      <c r="X1186" s="19" t="str">
        <f aca="false">IF(COUNT(N1186:Q1186)&lt;2,"",SMALL(N1186:Q1186,2))</f>
        <v/>
      </c>
      <c r="Y1186" s="26" t="str">
        <f aca="false">IF(OR(V1186="",M1186=0),"",V1186/M1186-1)</f>
        <v/>
      </c>
      <c r="Z1186" s="26" t="str">
        <f aca="false">IF(OR(V1186="",L1186=""),"",V1186/(L1186*E1186)-1)</f>
        <v/>
      </c>
      <c r="AA1186" s="16" t="str">
        <f aca="false">IF(V1186="","SEM OFERTA",IF(OR(Y1186&gt;Premissas!$B$11,Y1186&lt;Premissas!$B$12),"VERIFICAR - UNIDADE/EMBALAGEM",IF(Y1186&gt;Premissas!$B$6,"NÃO COMPRAR - REAJUSTE &gt;5%","COMPRAR")))</f>
        <v>SEM OFERTA</v>
      </c>
      <c r="AB1186" s="18" t="str">
        <f aca="false">IF(W1186="DIMEC",S1186,IF(W1186="MEDCENTRO",U1186,""))</f>
        <v/>
      </c>
      <c r="AC1186" s="18" t="n">
        <f aca="false">IF(AA1186&lt;&gt;"COMPRAR",0,IF(AB1186="",I1186,MIN(I1186,AB1186)))</f>
        <v>0</v>
      </c>
      <c r="AD1186" s="19" t="n">
        <f aca="false">IF(AC1186&gt;0,AC1186*V1186,0)</f>
        <v>0</v>
      </c>
      <c r="AE1186" s="19" t="n">
        <f aca="false">IF(AC1186&gt;0,(M1186-V1186)*AC1186,0)</f>
        <v>0</v>
      </c>
      <c r="AF1186" s="16" t="str">
        <f aca="false">IF(AA1186&lt;&gt;"COMPRAR","",IF(AB1186="",IF(X1186="","",IF(X1186-V1186&lt;0.01,"EMPATE TÉCNICO","")),IF(AB1186&lt;I1186,"ESTOQUE INSUFICIENTE",IF(X1186="","",IF(X1186-V1186&lt;0.01,"EMPATE TÉCNICO","")))))</f>
        <v/>
      </c>
      <c r="AG1186" s="16" t="s">
        <v>3757</v>
      </c>
      <c r="AH1186" s="16" t="s">
        <v>3732</v>
      </c>
    </row>
    <row r="1187" customFormat="false" ht="15" hidden="false" customHeight="false" outlineLevel="0" collapsed="false">
      <c r="A1187" s="16" t="s">
        <v>3789</v>
      </c>
      <c r="B1187" s="17" t="s">
        <v>3790</v>
      </c>
      <c r="C1187" s="16" t="s">
        <v>3791</v>
      </c>
      <c r="D1187" s="16" t="s">
        <v>3749</v>
      </c>
      <c r="E1187" s="18" t="n">
        <v>1</v>
      </c>
      <c r="F1187" s="16" t="s">
        <v>43</v>
      </c>
      <c r="G1187" s="18" t="n">
        <v>0</v>
      </c>
      <c r="H1187" s="16" t="n">
        <v>0.5</v>
      </c>
      <c r="I1187" s="18" t="n">
        <v>2</v>
      </c>
      <c r="J1187" s="19" t="n">
        <v>14.0716666666667</v>
      </c>
      <c r="K1187" s="19" t="n">
        <v>14.0716666666667</v>
      </c>
      <c r="L1187" s="19" t="n">
        <v>14.0717</v>
      </c>
      <c r="M1187" s="19" t="n">
        <f aca="false">IF(J1187&gt;0,J1187,K1187)*E1187</f>
        <v>14.0716666666667</v>
      </c>
      <c r="N1187" s="20"/>
      <c r="O1187" s="21" t="str">
        <f aca="false">IF(R1187="","",ROUND(R1187*(1-Premissas!$B$4),4))</f>
        <v/>
      </c>
      <c r="P1187" s="22"/>
      <c r="Q1187" s="22"/>
      <c r="R1187" s="23"/>
      <c r="S1187" s="24"/>
      <c r="T1187" s="24"/>
      <c r="U1187" s="25"/>
      <c r="V1187" s="19" t="str">
        <f aca="false">IF(COUNT(N1187:Q1187)=0,"",MIN(N1187:Q1187))</f>
        <v/>
      </c>
      <c r="W1187" s="16" t="str">
        <f aca="false">IF(V1187="","",INDEX($N$4:$Q$4,MATCH(V1187,N1187:Q1187,0)))</f>
        <v/>
      </c>
      <c r="X1187" s="19" t="str">
        <f aca="false">IF(COUNT(N1187:Q1187)&lt;2,"",SMALL(N1187:Q1187,2))</f>
        <v/>
      </c>
      <c r="Y1187" s="26" t="str">
        <f aca="false">IF(OR(V1187="",M1187=0),"",V1187/M1187-1)</f>
        <v/>
      </c>
      <c r="Z1187" s="26" t="str">
        <f aca="false">IF(OR(V1187="",L1187=""),"",V1187/(L1187*E1187)-1)</f>
        <v/>
      </c>
      <c r="AA1187" s="16" t="str">
        <f aca="false">IF(V1187="","SEM OFERTA",IF(OR(Y1187&gt;Premissas!$B$11,Y1187&lt;Premissas!$B$12),"VERIFICAR - UNIDADE/EMBALAGEM",IF(Y1187&gt;Premissas!$B$6,"NÃO COMPRAR - REAJUSTE &gt;5%","COMPRAR")))</f>
        <v>SEM OFERTA</v>
      </c>
      <c r="AB1187" s="18" t="str">
        <f aca="false">IF(W1187="DIMEC",S1187,IF(W1187="MEDCENTRO",U1187,""))</f>
        <v/>
      </c>
      <c r="AC1187" s="18" t="n">
        <f aca="false">IF(AA1187&lt;&gt;"COMPRAR",0,IF(AB1187="",I1187,MIN(I1187,AB1187)))</f>
        <v>0</v>
      </c>
      <c r="AD1187" s="19" t="n">
        <f aca="false">IF(AC1187&gt;0,AC1187*V1187,0)</f>
        <v>0</v>
      </c>
      <c r="AE1187" s="19" t="n">
        <f aca="false">IF(AC1187&gt;0,(M1187-V1187)*AC1187,0)</f>
        <v>0</v>
      </c>
      <c r="AF1187" s="16" t="str">
        <f aca="false">IF(AA1187&lt;&gt;"COMPRAR","",IF(AB1187="",IF(X1187="","",IF(X1187-V1187&lt;0.01,"EMPATE TÉCNICO","")),IF(AB1187&lt;I1187,"ESTOQUE INSUFICIENTE",IF(X1187="","",IF(X1187-V1187&lt;0.01,"EMPATE TÉCNICO","")))))</f>
        <v/>
      </c>
      <c r="AG1187" s="16" t="s">
        <v>3757</v>
      </c>
      <c r="AH1187" s="16" t="s">
        <v>3732</v>
      </c>
    </row>
    <row r="1188" customFormat="false" ht="15" hidden="false" customHeight="false" outlineLevel="0" collapsed="false">
      <c r="A1188" s="16" t="s">
        <v>3792</v>
      </c>
      <c r="B1188" s="17" t="s">
        <v>3793</v>
      </c>
      <c r="C1188" s="16" t="s">
        <v>3794</v>
      </c>
      <c r="D1188" s="16" t="s">
        <v>3749</v>
      </c>
      <c r="E1188" s="18" t="n">
        <v>9</v>
      </c>
      <c r="F1188" s="16" t="s">
        <v>43</v>
      </c>
      <c r="G1188" s="18" t="n">
        <v>0</v>
      </c>
      <c r="H1188" s="16" t="n">
        <v>0</v>
      </c>
      <c r="I1188" s="18" t="n">
        <v>1</v>
      </c>
      <c r="J1188" s="19" t="n">
        <v>10.7444444444444</v>
      </c>
      <c r="K1188" s="19" t="n">
        <v>10.7444444444444</v>
      </c>
      <c r="L1188" s="19" t="n">
        <v>10.7444</v>
      </c>
      <c r="M1188" s="19" t="n">
        <f aca="false">IF(J1188&gt;0,J1188,K1188)*E1188</f>
        <v>96.6999999999996</v>
      </c>
      <c r="N1188" s="20"/>
      <c r="O1188" s="21" t="str">
        <f aca="false">IF(R1188="","",ROUND(R1188*(1-Premissas!$B$4),4))</f>
        <v/>
      </c>
      <c r="P1188" s="22"/>
      <c r="Q1188" s="22"/>
      <c r="R1188" s="23"/>
      <c r="S1188" s="24"/>
      <c r="T1188" s="24"/>
      <c r="U1188" s="25"/>
      <c r="V1188" s="19" t="str">
        <f aca="false">IF(COUNT(N1188:Q1188)=0,"",MIN(N1188:Q1188))</f>
        <v/>
      </c>
      <c r="W1188" s="16" t="str">
        <f aca="false">IF(V1188="","",INDEX($N$4:$Q$4,MATCH(V1188,N1188:Q1188,0)))</f>
        <v/>
      </c>
      <c r="X1188" s="19" t="str">
        <f aca="false">IF(COUNT(N1188:Q1188)&lt;2,"",SMALL(N1188:Q1188,2))</f>
        <v/>
      </c>
      <c r="Y1188" s="26" t="str">
        <f aca="false">IF(OR(V1188="",M1188=0),"",V1188/M1188-1)</f>
        <v/>
      </c>
      <c r="Z1188" s="26" t="str">
        <f aca="false">IF(OR(V1188="",L1188=""),"",V1188/(L1188*E1188)-1)</f>
        <v/>
      </c>
      <c r="AA1188" s="16" t="str">
        <f aca="false">IF(V1188="","SEM OFERTA",IF(OR(Y1188&gt;Premissas!$B$11,Y1188&lt;Premissas!$B$12),"VERIFICAR - UNIDADE/EMBALAGEM",IF(Y1188&gt;Premissas!$B$6,"NÃO COMPRAR - REAJUSTE &gt;5%","COMPRAR")))</f>
        <v>SEM OFERTA</v>
      </c>
      <c r="AB1188" s="18" t="str">
        <f aca="false">IF(W1188="DIMEC",S1188,IF(W1188="MEDCENTRO",U1188,""))</f>
        <v/>
      </c>
      <c r="AC1188" s="18" t="n">
        <f aca="false">IF(AA1188&lt;&gt;"COMPRAR",0,IF(AB1188="",I1188,MIN(I1188,AB1188)))</f>
        <v>0</v>
      </c>
      <c r="AD1188" s="19" t="n">
        <f aca="false">IF(AC1188&gt;0,AC1188*V1188,0)</f>
        <v>0</v>
      </c>
      <c r="AE1188" s="19" t="n">
        <f aca="false">IF(AC1188&gt;0,(M1188-V1188)*AC1188,0)</f>
        <v>0</v>
      </c>
      <c r="AF1188" s="16" t="str">
        <f aca="false">IF(AA1188&lt;&gt;"COMPRAR","",IF(AB1188="",IF(X1188="","",IF(X1188-V1188&lt;0.01,"EMPATE TÉCNICO","")),IF(AB1188&lt;I1188,"ESTOQUE INSUFICIENTE",IF(X1188="","",IF(X1188-V1188&lt;0.01,"EMPATE TÉCNICO","")))))</f>
        <v/>
      </c>
      <c r="AG1188" s="16" t="s">
        <v>3757</v>
      </c>
      <c r="AH1188" s="16" t="s">
        <v>3732</v>
      </c>
    </row>
    <row r="1189" customFormat="false" ht="15" hidden="false" customHeight="false" outlineLevel="0" collapsed="false">
      <c r="A1189" s="16" t="s">
        <v>3795</v>
      </c>
      <c r="B1189" s="17" t="s">
        <v>3796</v>
      </c>
      <c r="C1189" s="16" t="s">
        <v>3797</v>
      </c>
      <c r="D1189" s="16" t="s">
        <v>3749</v>
      </c>
      <c r="E1189" s="18" t="n">
        <v>1</v>
      </c>
      <c r="F1189" s="16" t="s">
        <v>43</v>
      </c>
      <c r="G1189" s="18" t="n">
        <v>0</v>
      </c>
      <c r="H1189" s="16" t="n">
        <v>0.1</v>
      </c>
      <c r="I1189" s="18" t="n">
        <v>1</v>
      </c>
      <c r="J1189" s="19" t="n">
        <v>4.28</v>
      </c>
      <c r="K1189" s="19" t="n">
        <v>4.28</v>
      </c>
      <c r="L1189" s="19" t="n">
        <v>4.28</v>
      </c>
      <c r="M1189" s="19" t="n">
        <f aca="false">IF(J1189&gt;0,J1189,K1189)*E1189</f>
        <v>4.28</v>
      </c>
      <c r="N1189" s="20"/>
      <c r="O1189" s="21" t="str">
        <f aca="false">IF(R1189="","",ROUND(R1189*(1-Premissas!$B$4),4))</f>
        <v/>
      </c>
      <c r="P1189" s="22"/>
      <c r="Q1189" s="22"/>
      <c r="R1189" s="23"/>
      <c r="S1189" s="24"/>
      <c r="T1189" s="24"/>
      <c r="U1189" s="25"/>
      <c r="V1189" s="19" t="str">
        <f aca="false">IF(COUNT(N1189:Q1189)=0,"",MIN(N1189:Q1189))</f>
        <v/>
      </c>
      <c r="W1189" s="16" t="str">
        <f aca="false">IF(V1189="","",INDEX($N$4:$Q$4,MATCH(V1189,N1189:Q1189,0)))</f>
        <v/>
      </c>
      <c r="X1189" s="19" t="str">
        <f aca="false">IF(COUNT(N1189:Q1189)&lt;2,"",SMALL(N1189:Q1189,2))</f>
        <v/>
      </c>
      <c r="Y1189" s="26" t="str">
        <f aca="false">IF(OR(V1189="",M1189=0),"",V1189/M1189-1)</f>
        <v/>
      </c>
      <c r="Z1189" s="26" t="str">
        <f aca="false">IF(OR(V1189="",L1189=""),"",V1189/(L1189*E1189)-1)</f>
        <v/>
      </c>
      <c r="AA1189" s="16" t="str">
        <f aca="false">IF(V1189="","SEM OFERTA",IF(OR(Y1189&gt;Premissas!$B$11,Y1189&lt;Premissas!$B$12),"VERIFICAR - UNIDADE/EMBALAGEM",IF(Y1189&gt;Premissas!$B$6,"NÃO COMPRAR - REAJUSTE &gt;5%","COMPRAR")))</f>
        <v>SEM OFERTA</v>
      </c>
      <c r="AB1189" s="18" t="str">
        <f aca="false">IF(W1189="DIMEC",S1189,IF(W1189="MEDCENTRO",U1189,""))</f>
        <v/>
      </c>
      <c r="AC1189" s="18" t="n">
        <f aca="false">IF(AA1189&lt;&gt;"COMPRAR",0,IF(AB1189="",I1189,MIN(I1189,AB1189)))</f>
        <v>0</v>
      </c>
      <c r="AD1189" s="19" t="n">
        <f aca="false">IF(AC1189&gt;0,AC1189*V1189,0)</f>
        <v>0</v>
      </c>
      <c r="AE1189" s="19" t="n">
        <f aca="false">IF(AC1189&gt;0,(M1189-V1189)*AC1189,0)</f>
        <v>0</v>
      </c>
      <c r="AF1189" s="16" t="str">
        <f aca="false">IF(AA1189&lt;&gt;"COMPRAR","",IF(AB1189="",IF(X1189="","",IF(X1189-V1189&lt;0.01,"EMPATE TÉCNICO","")),IF(AB1189&lt;I1189,"ESTOQUE INSUFICIENTE",IF(X1189="","",IF(X1189-V1189&lt;0.01,"EMPATE TÉCNICO","")))))</f>
        <v/>
      </c>
      <c r="AG1189" s="16" t="s">
        <v>328</v>
      </c>
      <c r="AH1189" s="16" t="s">
        <v>3732</v>
      </c>
    </row>
    <row r="1190" customFormat="false" ht="15" hidden="false" customHeight="false" outlineLevel="0" collapsed="false">
      <c r="A1190" s="16" t="s">
        <v>3798</v>
      </c>
      <c r="B1190" s="17" t="s">
        <v>3799</v>
      </c>
      <c r="C1190" s="16" t="s">
        <v>3800</v>
      </c>
      <c r="D1190" s="16" t="s">
        <v>3749</v>
      </c>
      <c r="E1190" s="18" t="n">
        <v>15</v>
      </c>
      <c r="F1190" s="16" t="s">
        <v>43</v>
      </c>
      <c r="G1190" s="18" t="n">
        <v>0</v>
      </c>
      <c r="H1190" s="16" t="n">
        <v>1.2</v>
      </c>
      <c r="I1190" s="18" t="n">
        <v>1</v>
      </c>
      <c r="J1190" s="19" t="n">
        <v>3.92133333333333</v>
      </c>
      <c r="K1190" s="19" t="n">
        <v>3.92133333333333</v>
      </c>
      <c r="L1190" s="19" t="n">
        <v>3.9213</v>
      </c>
      <c r="M1190" s="19" t="n">
        <f aca="false">IF(J1190&gt;0,J1190,K1190)*E1190</f>
        <v>58.82</v>
      </c>
      <c r="N1190" s="20"/>
      <c r="O1190" s="21" t="str">
        <f aca="false">IF(R1190="","",ROUND(R1190*(1-Premissas!$B$4),4))</f>
        <v/>
      </c>
      <c r="P1190" s="22"/>
      <c r="Q1190" s="22"/>
      <c r="R1190" s="23"/>
      <c r="S1190" s="24"/>
      <c r="T1190" s="24"/>
      <c r="U1190" s="25"/>
      <c r="V1190" s="19" t="str">
        <f aca="false">IF(COUNT(N1190:Q1190)=0,"",MIN(N1190:Q1190))</f>
        <v/>
      </c>
      <c r="W1190" s="16" t="str">
        <f aca="false">IF(V1190="","",INDEX($N$4:$Q$4,MATCH(V1190,N1190:Q1190,0)))</f>
        <v/>
      </c>
      <c r="X1190" s="19" t="str">
        <f aca="false">IF(COUNT(N1190:Q1190)&lt;2,"",SMALL(N1190:Q1190,2))</f>
        <v/>
      </c>
      <c r="Y1190" s="26" t="str">
        <f aca="false">IF(OR(V1190="",M1190=0),"",V1190/M1190-1)</f>
        <v/>
      </c>
      <c r="Z1190" s="26" t="str">
        <f aca="false">IF(OR(V1190="",L1190=""),"",V1190/(L1190*E1190)-1)</f>
        <v/>
      </c>
      <c r="AA1190" s="16" t="str">
        <f aca="false">IF(V1190="","SEM OFERTA",IF(OR(Y1190&gt;Premissas!$B$11,Y1190&lt;Premissas!$B$12),"VERIFICAR - UNIDADE/EMBALAGEM",IF(Y1190&gt;Premissas!$B$6,"NÃO COMPRAR - REAJUSTE &gt;5%","COMPRAR")))</f>
        <v>SEM OFERTA</v>
      </c>
      <c r="AB1190" s="18" t="str">
        <f aca="false">IF(W1190="DIMEC",S1190,IF(W1190="MEDCENTRO",U1190,""))</f>
        <v/>
      </c>
      <c r="AC1190" s="18" t="n">
        <f aca="false">IF(AA1190&lt;&gt;"COMPRAR",0,IF(AB1190="",I1190,MIN(I1190,AB1190)))</f>
        <v>0</v>
      </c>
      <c r="AD1190" s="19" t="n">
        <f aca="false">IF(AC1190&gt;0,AC1190*V1190,0)</f>
        <v>0</v>
      </c>
      <c r="AE1190" s="19" t="n">
        <f aca="false">IF(AC1190&gt;0,(M1190-V1190)*AC1190,0)</f>
        <v>0</v>
      </c>
      <c r="AF1190" s="16" t="str">
        <f aca="false">IF(AA1190&lt;&gt;"COMPRAR","",IF(AB1190="",IF(X1190="","",IF(X1190-V1190&lt;0.01,"EMPATE TÉCNICO","")),IF(AB1190&lt;I1190,"ESTOQUE INSUFICIENTE",IF(X1190="","",IF(X1190-V1190&lt;0.01,"EMPATE TÉCNICO","")))))</f>
        <v/>
      </c>
      <c r="AG1190" s="16" t="s">
        <v>328</v>
      </c>
      <c r="AH1190" s="16" t="s">
        <v>3732</v>
      </c>
    </row>
    <row r="1191" customFormat="false" ht="15" hidden="false" customHeight="false" outlineLevel="0" collapsed="false">
      <c r="A1191" s="16" t="s">
        <v>3801</v>
      </c>
      <c r="B1191" s="17" t="s">
        <v>3802</v>
      </c>
      <c r="C1191" s="16" t="s">
        <v>3803</v>
      </c>
      <c r="D1191" s="16" t="s">
        <v>3749</v>
      </c>
      <c r="E1191" s="18" t="n">
        <v>15</v>
      </c>
      <c r="F1191" s="16" t="s">
        <v>43</v>
      </c>
      <c r="G1191" s="18" t="n">
        <v>8</v>
      </c>
      <c r="H1191" s="16" t="n">
        <v>7.5</v>
      </c>
      <c r="I1191" s="18" t="n">
        <v>1</v>
      </c>
      <c r="J1191" s="19" t="n">
        <v>4.758</v>
      </c>
      <c r="K1191" s="19" t="n">
        <v>4.758</v>
      </c>
      <c r="L1191" s="19" t="n">
        <v>4.758</v>
      </c>
      <c r="M1191" s="19" t="n">
        <f aca="false">IF(J1191&gt;0,J1191,K1191)*E1191</f>
        <v>71.37</v>
      </c>
      <c r="N1191" s="20"/>
      <c r="O1191" s="21" t="str">
        <f aca="false">IF(R1191="","",ROUND(R1191*(1-Premissas!$B$4),4))</f>
        <v/>
      </c>
      <c r="P1191" s="22"/>
      <c r="Q1191" s="22"/>
      <c r="R1191" s="23"/>
      <c r="S1191" s="24"/>
      <c r="T1191" s="24"/>
      <c r="U1191" s="25"/>
      <c r="V1191" s="19" t="str">
        <f aca="false">IF(COUNT(N1191:Q1191)=0,"",MIN(N1191:Q1191))</f>
        <v/>
      </c>
      <c r="W1191" s="16" t="str">
        <f aca="false">IF(V1191="","",INDEX($N$4:$Q$4,MATCH(V1191,N1191:Q1191,0)))</f>
        <v/>
      </c>
      <c r="X1191" s="19" t="str">
        <f aca="false">IF(COUNT(N1191:Q1191)&lt;2,"",SMALL(N1191:Q1191,2))</f>
        <v/>
      </c>
      <c r="Y1191" s="26" t="str">
        <f aca="false">IF(OR(V1191="",M1191=0),"",V1191/M1191-1)</f>
        <v/>
      </c>
      <c r="Z1191" s="26" t="str">
        <f aca="false">IF(OR(V1191="",L1191=""),"",V1191/(L1191*E1191)-1)</f>
        <v/>
      </c>
      <c r="AA1191" s="16" t="str">
        <f aca="false">IF(V1191="","SEM OFERTA",IF(OR(Y1191&gt;Premissas!$B$11,Y1191&lt;Premissas!$B$12),"VERIFICAR - UNIDADE/EMBALAGEM",IF(Y1191&gt;Premissas!$B$6,"NÃO COMPRAR - REAJUSTE &gt;5%","COMPRAR")))</f>
        <v>SEM OFERTA</v>
      </c>
      <c r="AB1191" s="18" t="str">
        <f aca="false">IF(W1191="DIMEC",S1191,IF(W1191="MEDCENTRO",U1191,""))</f>
        <v/>
      </c>
      <c r="AC1191" s="18" t="n">
        <f aca="false">IF(AA1191&lt;&gt;"COMPRAR",0,IF(AB1191="",I1191,MIN(I1191,AB1191)))</f>
        <v>0</v>
      </c>
      <c r="AD1191" s="19" t="n">
        <f aca="false">IF(AC1191&gt;0,AC1191*V1191,0)</f>
        <v>0</v>
      </c>
      <c r="AE1191" s="19" t="n">
        <f aca="false">IF(AC1191&gt;0,(M1191-V1191)*AC1191,0)</f>
        <v>0</v>
      </c>
      <c r="AF1191" s="16" t="str">
        <f aca="false">IF(AA1191&lt;&gt;"COMPRAR","",IF(AB1191="",IF(X1191="","",IF(X1191-V1191&lt;0.01,"EMPATE TÉCNICO","")),IF(AB1191&lt;I1191,"ESTOQUE INSUFICIENTE",IF(X1191="","",IF(X1191-V1191&lt;0.01,"EMPATE TÉCNICO","")))))</f>
        <v/>
      </c>
      <c r="AG1191" s="16" t="s">
        <v>3757</v>
      </c>
      <c r="AH1191" s="16" t="s">
        <v>3732</v>
      </c>
    </row>
    <row r="1192" customFormat="false" ht="15" hidden="false" customHeight="false" outlineLevel="0" collapsed="false">
      <c r="A1192" s="16" t="s">
        <v>3804</v>
      </c>
      <c r="B1192" s="17" t="s">
        <v>3805</v>
      </c>
      <c r="C1192" s="16" t="s">
        <v>3806</v>
      </c>
      <c r="D1192" s="16" t="s">
        <v>3749</v>
      </c>
      <c r="E1192" s="18" t="n">
        <v>12</v>
      </c>
      <c r="F1192" s="16" t="s">
        <v>42</v>
      </c>
      <c r="G1192" s="18" t="n">
        <v>11</v>
      </c>
      <c r="H1192" s="16" t="n">
        <v>5.1</v>
      </c>
      <c r="I1192" s="18" t="n">
        <v>1</v>
      </c>
      <c r="J1192" s="19" t="n">
        <v>6.29666666666667</v>
      </c>
      <c r="K1192" s="19" t="n">
        <v>6.29666666666667</v>
      </c>
      <c r="L1192" s="19" t="n">
        <v>5.95</v>
      </c>
      <c r="M1192" s="19" t="n">
        <f aca="false">IF(J1192&gt;0,J1192,K1192)*E1192</f>
        <v>75.56</v>
      </c>
      <c r="N1192" s="20"/>
      <c r="O1192" s="21" t="str">
        <f aca="false">IF(R1192="","",ROUND(R1192*(1-Premissas!$B$4),4))</f>
        <v/>
      </c>
      <c r="P1192" s="22"/>
      <c r="Q1192" s="22"/>
      <c r="R1192" s="23"/>
      <c r="S1192" s="24"/>
      <c r="T1192" s="24"/>
      <c r="U1192" s="25"/>
      <c r="V1192" s="19" t="str">
        <f aca="false">IF(COUNT(N1192:Q1192)=0,"",MIN(N1192:Q1192))</f>
        <v/>
      </c>
      <c r="W1192" s="16" t="str">
        <f aca="false">IF(V1192="","",INDEX($N$4:$Q$4,MATCH(V1192,N1192:Q1192,0)))</f>
        <v/>
      </c>
      <c r="X1192" s="19" t="str">
        <f aca="false">IF(COUNT(N1192:Q1192)&lt;2,"",SMALL(N1192:Q1192,2))</f>
        <v/>
      </c>
      <c r="Y1192" s="26" t="str">
        <f aca="false">IF(OR(V1192="",M1192=0),"",V1192/M1192-1)</f>
        <v/>
      </c>
      <c r="Z1192" s="26" t="str">
        <f aca="false">IF(OR(V1192="",L1192=""),"",V1192/(L1192*E1192)-1)</f>
        <v/>
      </c>
      <c r="AA1192" s="16" t="str">
        <f aca="false">IF(V1192="","SEM OFERTA",IF(OR(Y1192&gt;Premissas!$B$11,Y1192&lt;Premissas!$B$12),"VERIFICAR - UNIDADE/EMBALAGEM",IF(Y1192&gt;Premissas!$B$6,"NÃO COMPRAR - REAJUSTE &gt;5%","COMPRAR")))</f>
        <v>SEM OFERTA</v>
      </c>
      <c r="AB1192" s="18" t="str">
        <f aca="false">IF(W1192="DIMEC",S1192,IF(W1192="MEDCENTRO",U1192,""))</f>
        <v/>
      </c>
      <c r="AC1192" s="18" t="n">
        <f aca="false">IF(AA1192&lt;&gt;"COMPRAR",0,IF(AB1192="",I1192,MIN(I1192,AB1192)))</f>
        <v>0</v>
      </c>
      <c r="AD1192" s="19" t="n">
        <f aca="false">IF(AC1192&gt;0,AC1192*V1192,0)</f>
        <v>0</v>
      </c>
      <c r="AE1192" s="19" t="n">
        <f aca="false">IF(AC1192&gt;0,(M1192-V1192)*AC1192,0)</f>
        <v>0</v>
      </c>
      <c r="AF1192" s="16" t="str">
        <f aca="false">IF(AA1192&lt;&gt;"COMPRAR","",IF(AB1192="",IF(X1192="","",IF(X1192-V1192&lt;0.01,"EMPATE TÉCNICO","")),IF(AB1192&lt;I1192,"ESTOQUE INSUFICIENTE",IF(X1192="","",IF(X1192-V1192&lt;0.01,"EMPATE TÉCNICO","")))))</f>
        <v/>
      </c>
      <c r="AG1192" s="16" t="s">
        <v>3757</v>
      </c>
      <c r="AH1192" s="16" t="s">
        <v>3732</v>
      </c>
    </row>
    <row r="1193" customFormat="false" ht="15" hidden="false" customHeight="false" outlineLevel="0" collapsed="false">
      <c r="A1193" s="16" t="s">
        <v>3807</v>
      </c>
      <c r="B1193" s="17" t="s">
        <v>3808</v>
      </c>
      <c r="C1193" s="16" t="s">
        <v>3809</v>
      </c>
      <c r="D1193" s="16" t="s">
        <v>3749</v>
      </c>
      <c r="E1193" s="18" t="n">
        <v>1</v>
      </c>
      <c r="F1193" s="16" t="s">
        <v>42</v>
      </c>
      <c r="G1193" s="18" t="n">
        <v>0</v>
      </c>
      <c r="H1193" s="16" t="n">
        <v>1.3</v>
      </c>
      <c r="I1193" s="18" t="n">
        <v>4</v>
      </c>
      <c r="J1193" s="19" t="n">
        <v>67.945</v>
      </c>
      <c r="K1193" s="19" t="n">
        <v>67.945</v>
      </c>
      <c r="L1193" s="19" t="n">
        <v>67.945</v>
      </c>
      <c r="M1193" s="19" t="n">
        <f aca="false">IF(J1193&gt;0,J1193,K1193)*E1193</f>
        <v>67.945</v>
      </c>
      <c r="N1193" s="20"/>
      <c r="O1193" s="21" t="str">
        <f aca="false">IF(R1193="","",ROUND(R1193*(1-Premissas!$B$4),4))</f>
        <v/>
      </c>
      <c r="P1193" s="22"/>
      <c r="Q1193" s="22"/>
      <c r="R1193" s="23"/>
      <c r="S1193" s="24"/>
      <c r="T1193" s="24"/>
      <c r="U1193" s="25"/>
      <c r="V1193" s="19" t="str">
        <f aca="false">IF(COUNT(N1193:Q1193)=0,"",MIN(N1193:Q1193))</f>
        <v/>
      </c>
      <c r="W1193" s="16" t="str">
        <f aca="false">IF(V1193="","",INDEX($N$4:$Q$4,MATCH(V1193,N1193:Q1193,0)))</f>
        <v/>
      </c>
      <c r="X1193" s="19" t="str">
        <f aca="false">IF(COUNT(N1193:Q1193)&lt;2,"",SMALL(N1193:Q1193,2))</f>
        <v/>
      </c>
      <c r="Y1193" s="26" t="str">
        <f aca="false">IF(OR(V1193="",M1193=0),"",V1193/M1193-1)</f>
        <v/>
      </c>
      <c r="Z1193" s="26" t="str">
        <f aca="false">IF(OR(V1193="",L1193=""),"",V1193/(L1193*E1193)-1)</f>
        <v/>
      </c>
      <c r="AA1193" s="16" t="str">
        <f aca="false">IF(V1193="","SEM OFERTA",IF(OR(Y1193&gt;Premissas!$B$11,Y1193&lt;Premissas!$B$12),"VERIFICAR - UNIDADE/EMBALAGEM",IF(Y1193&gt;Premissas!$B$6,"NÃO COMPRAR - REAJUSTE &gt;5%","COMPRAR")))</f>
        <v>SEM OFERTA</v>
      </c>
      <c r="AB1193" s="18" t="str">
        <f aca="false">IF(W1193="DIMEC",S1193,IF(W1193="MEDCENTRO",U1193,""))</f>
        <v/>
      </c>
      <c r="AC1193" s="18" t="n">
        <f aca="false">IF(AA1193&lt;&gt;"COMPRAR",0,IF(AB1193="",I1193,MIN(I1193,AB1193)))</f>
        <v>0</v>
      </c>
      <c r="AD1193" s="19" t="n">
        <f aca="false">IF(AC1193&gt;0,AC1193*V1193,0)</f>
        <v>0</v>
      </c>
      <c r="AE1193" s="19" t="n">
        <f aca="false">IF(AC1193&gt;0,(M1193-V1193)*AC1193,0)</f>
        <v>0</v>
      </c>
      <c r="AF1193" s="16" t="str">
        <f aca="false">IF(AA1193&lt;&gt;"COMPRAR","",IF(AB1193="",IF(X1193="","",IF(X1193-V1193&lt;0.01,"EMPATE TÉCNICO","")),IF(AB1193&lt;I1193,"ESTOQUE INSUFICIENTE",IF(X1193="","",IF(X1193-V1193&lt;0.01,"EMPATE TÉCNICO","")))))</f>
        <v/>
      </c>
      <c r="AG1193" s="16" t="s">
        <v>3757</v>
      </c>
      <c r="AH1193" s="16" t="s">
        <v>3732</v>
      </c>
    </row>
    <row r="1194" customFormat="false" ht="15" hidden="false" customHeight="false" outlineLevel="0" collapsed="false">
      <c r="A1194" s="16" t="s">
        <v>3810</v>
      </c>
      <c r="B1194" s="17" t="s">
        <v>3811</v>
      </c>
      <c r="C1194" s="16" t="s">
        <v>3812</v>
      </c>
      <c r="D1194" s="16" t="s">
        <v>3736</v>
      </c>
      <c r="E1194" s="18" t="n">
        <v>12</v>
      </c>
      <c r="F1194" s="16" t="s">
        <v>41</v>
      </c>
      <c r="G1194" s="18" t="n">
        <v>0</v>
      </c>
      <c r="H1194" s="16" t="n">
        <v>4.4</v>
      </c>
      <c r="I1194" s="18" t="n">
        <v>1</v>
      </c>
      <c r="J1194" s="19" t="n">
        <v>42.0841666666667</v>
      </c>
      <c r="K1194" s="19" t="n">
        <v>42.0841666666667</v>
      </c>
      <c r="L1194" s="19" t="n">
        <v>42.0842</v>
      </c>
      <c r="M1194" s="19" t="n">
        <f aca="false">IF(J1194&gt;0,J1194,K1194)*E1194</f>
        <v>505.01</v>
      </c>
      <c r="N1194" s="20"/>
      <c r="O1194" s="21" t="str">
        <f aca="false">IF(R1194="","",ROUND(R1194*(1-Premissas!$B$4),4))</f>
        <v/>
      </c>
      <c r="P1194" s="22"/>
      <c r="Q1194" s="22"/>
      <c r="R1194" s="23"/>
      <c r="S1194" s="24"/>
      <c r="T1194" s="24"/>
      <c r="U1194" s="25"/>
      <c r="V1194" s="19" t="str">
        <f aca="false">IF(COUNT(N1194:Q1194)=0,"",MIN(N1194:Q1194))</f>
        <v/>
      </c>
      <c r="W1194" s="16" t="str">
        <f aca="false">IF(V1194="","",INDEX($N$4:$Q$4,MATCH(V1194,N1194:Q1194,0)))</f>
        <v/>
      </c>
      <c r="X1194" s="19" t="str">
        <f aca="false">IF(COUNT(N1194:Q1194)&lt;2,"",SMALL(N1194:Q1194,2))</f>
        <v/>
      </c>
      <c r="Y1194" s="26" t="str">
        <f aca="false">IF(OR(V1194="",M1194=0),"",V1194/M1194-1)</f>
        <v/>
      </c>
      <c r="Z1194" s="26" t="str">
        <f aca="false">IF(OR(V1194="",L1194=""),"",V1194/(L1194*E1194)-1)</f>
        <v/>
      </c>
      <c r="AA1194" s="16" t="str">
        <f aca="false">IF(V1194="","SEM OFERTA",IF(OR(Y1194&gt;Premissas!$B$11,Y1194&lt;Premissas!$B$12),"VERIFICAR - UNIDADE/EMBALAGEM",IF(Y1194&gt;Premissas!$B$6,"NÃO COMPRAR - REAJUSTE &gt;5%","COMPRAR")))</f>
        <v>SEM OFERTA</v>
      </c>
      <c r="AB1194" s="18" t="str">
        <f aca="false">IF(W1194="DIMEC",S1194,IF(W1194="MEDCENTRO",U1194,""))</f>
        <v/>
      </c>
      <c r="AC1194" s="18" t="n">
        <f aca="false">IF(AA1194&lt;&gt;"COMPRAR",0,IF(AB1194="",I1194,MIN(I1194,AB1194)))</f>
        <v>0</v>
      </c>
      <c r="AD1194" s="19" t="n">
        <f aca="false">IF(AC1194&gt;0,AC1194*V1194,0)</f>
        <v>0</v>
      </c>
      <c r="AE1194" s="19" t="n">
        <f aca="false">IF(AC1194&gt;0,(M1194-V1194)*AC1194,0)</f>
        <v>0</v>
      </c>
      <c r="AF1194" s="16" t="str">
        <f aca="false">IF(AA1194&lt;&gt;"COMPRAR","",IF(AB1194="",IF(X1194="","",IF(X1194-V1194&lt;0.01,"EMPATE TÉCNICO","")),IF(AB1194&lt;I1194,"ESTOQUE INSUFICIENTE",IF(X1194="","",IF(X1194-V1194&lt;0.01,"EMPATE TÉCNICO","")))))</f>
        <v/>
      </c>
      <c r="AG1194" s="16" t="s">
        <v>3757</v>
      </c>
      <c r="AH1194" s="16" t="s">
        <v>3732</v>
      </c>
    </row>
    <row r="1195" customFormat="false" ht="15" hidden="false" customHeight="false" outlineLevel="0" collapsed="false">
      <c r="A1195" s="16" t="s">
        <v>3813</v>
      </c>
      <c r="B1195" s="17"/>
      <c r="C1195" s="16" t="s">
        <v>3814</v>
      </c>
      <c r="D1195" s="16" t="s">
        <v>3749</v>
      </c>
      <c r="E1195" s="18" t="n">
        <v>1</v>
      </c>
      <c r="F1195" s="16" t="s">
        <v>43</v>
      </c>
      <c r="G1195" s="18" t="n">
        <v>0</v>
      </c>
      <c r="H1195" s="16" t="n">
        <v>0.4</v>
      </c>
      <c r="I1195" s="18" t="n">
        <v>1</v>
      </c>
      <c r="J1195" s="19" t="n">
        <v>68.3433333333333</v>
      </c>
      <c r="K1195" s="19" t="n">
        <v>68.3433333333333</v>
      </c>
      <c r="L1195" s="19" t="n">
        <v>68.3433</v>
      </c>
      <c r="M1195" s="19" t="n">
        <f aca="false">IF(J1195&gt;0,J1195,K1195)*E1195</f>
        <v>68.3433333333333</v>
      </c>
      <c r="N1195" s="20"/>
      <c r="O1195" s="21" t="str">
        <f aca="false">IF(R1195="","",ROUND(R1195*(1-Premissas!$B$4),4))</f>
        <v/>
      </c>
      <c r="P1195" s="22"/>
      <c r="Q1195" s="22"/>
      <c r="R1195" s="23"/>
      <c r="S1195" s="24"/>
      <c r="T1195" s="24"/>
      <c r="U1195" s="25"/>
      <c r="V1195" s="19" t="str">
        <f aca="false">IF(COUNT(N1195:Q1195)=0,"",MIN(N1195:Q1195))</f>
        <v/>
      </c>
      <c r="W1195" s="16" t="str">
        <f aca="false">IF(V1195="","",INDEX($N$4:$Q$4,MATCH(V1195,N1195:Q1195,0)))</f>
        <v/>
      </c>
      <c r="X1195" s="19" t="str">
        <f aca="false">IF(COUNT(N1195:Q1195)&lt;2,"",SMALL(N1195:Q1195,2))</f>
        <v/>
      </c>
      <c r="Y1195" s="26" t="str">
        <f aca="false">IF(OR(V1195="",M1195=0),"",V1195/M1195-1)</f>
        <v/>
      </c>
      <c r="Z1195" s="26" t="str">
        <f aca="false">IF(OR(V1195="",L1195=""),"",V1195/(L1195*E1195)-1)</f>
        <v/>
      </c>
      <c r="AA1195" s="16" t="str">
        <f aca="false">IF(V1195="","SEM OFERTA",IF(OR(Y1195&gt;Premissas!$B$11,Y1195&lt;Premissas!$B$12),"VERIFICAR - UNIDADE/EMBALAGEM",IF(Y1195&gt;Premissas!$B$6,"NÃO COMPRAR - REAJUSTE &gt;5%","COMPRAR")))</f>
        <v>SEM OFERTA</v>
      </c>
      <c r="AB1195" s="18" t="str">
        <f aca="false">IF(W1195="DIMEC",S1195,IF(W1195="MEDCENTRO",U1195,""))</f>
        <v/>
      </c>
      <c r="AC1195" s="18" t="n">
        <f aca="false">IF(AA1195&lt;&gt;"COMPRAR",0,IF(AB1195="",I1195,MIN(I1195,AB1195)))</f>
        <v>0</v>
      </c>
      <c r="AD1195" s="19" t="n">
        <f aca="false">IF(AC1195&gt;0,AC1195*V1195,0)</f>
        <v>0</v>
      </c>
      <c r="AE1195" s="19" t="n">
        <f aca="false">IF(AC1195&gt;0,(M1195-V1195)*AC1195,0)</f>
        <v>0</v>
      </c>
      <c r="AF1195" s="16" t="str">
        <f aca="false">IF(AA1195&lt;&gt;"COMPRAR","",IF(AB1195="",IF(X1195="","",IF(X1195-V1195&lt;0.01,"EMPATE TÉCNICO","")),IF(AB1195&lt;I1195,"ESTOQUE INSUFICIENTE",IF(X1195="","",IF(X1195-V1195&lt;0.01,"EMPATE TÉCNICO","")))))</f>
        <v/>
      </c>
      <c r="AG1195" s="16" t="s">
        <v>547</v>
      </c>
      <c r="AH1195" s="16" t="s">
        <v>3732</v>
      </c>
    </row>
    <row r="1196" customFormat="false" ht="15" hidden="false" customHeight="false" outlineLevel="0" collapsed="false">
      <c r="A1196" s="16" t="s">
        <v>3815</v>
      </c>
      <c r="B1196" s="17" t="s">
        <v>3816</v>
      </c>
      <c r="C1196" s="16" t="s">
        <v>3817</v>
      </c>
      <c r="D1196" s="16" t="s">
        <v>3749</v>
      </c>
      <c r="E1196" s="18" t="n">
        <v>1</v>
      </c>
      <c r="F1196" s="16" t="s">
        <v>41</v>
      </c>
      <c r="G1196" s="18" t="n">
        <v>6</v>
      </c>
      <c r="H1196" s="16" t="n">
        <v>2.9</v>
      </c>
      <c r="I1196" s="18" t="n">
        <v>2</v>
      </c>
      <c r="J1196" s="19" t="n">
        <v>76.7175</v>
      </c>
      <c r="K1196" s="19" t="n">
        <v>76.7175</v>
      </c>
      <c r="L1196" s="19" t="n">
        <v>73.84</v>
      </c>
      <c r="M1196" s="19" t="n">
        <f aca="false">IF(J1196&gt;0,J1196,K1196)*E1196</f>
        <v>76.7175</v>
      </c>
      <c r="N1196" s="20"/>
      <c r="O1196" s="21" t="str">
        <f aca="false">IF(R1196="","",ROUND(R1196*(1-Premissas!$B$4),4))</f>
        <v/>
      </c>
      <c r="P1196" s="22"/>
      <c r="Q1196" s="22"/>
      <c r="R1196" s="23"/>
      <c r="S1196" s="24"/>
      <c r="T1196" s="24"/>
      <c r="U1196" s="25"/>
      <c r="V1196" s="19" t="str">
        <f aca="false">IF(COUNT(N1196:Q1196)=0,"",MIN(N1196:Q1196))</f>
        <v/>
      </c>
      <c r="W1196" s="16" t="str">
        <f aca="false">IF(V1196="","",INDEX($N$4:$Q$4,MATCH(V1196,N1196:Q1196,0)))</f>
        <v/>
      </c>
      <c r="X1196" s="19" t="str">
        <f aca="false">IF(COUNT(N1196:Q1196)&lt;2,"",SMALL(N1196:Q1196,2))</f>
        <v/>
      </c>
      <c r="Y1196" s="26" t="str">
        <f aca="false">IF(OR(V1196="",M1196=0),"",V1196/M1196-1)</f>
        <v/>
      </c>
      <c r="Z1196" s="26" t="str">
        <f aca="false">IF(OR(V1196="",L1196=""),"",V1196/(L1196*E1196)-1)</f>
        <v/>
      </c>
      <c r="AA1196" s="16" t="str">
        <f aca="false">IF(V1196="","SEM OFERTA",IF(OR(Y1196&gt;Premissas!$B$11,Y1196&lt;Premissas!$B$12),"VERIFICAR - UNIDADE/EMBALAGEM",IF(Y1196&gt;Premissas!$B$6,"NÃO COMPRAR - REAJUSTE &gt;5%","COMPRAR")))</f>
        <v>SEM OFERTA</v>
      </c>
      <c r="AB1196" s="18" t="str">
        <f aca="false">IF(W1196="DIMEC",S1196,IF(W1196="MEDCENTRO",U1196,""))</f>
        <v/>
      </c>
      <c r="AC1196" s="18" t="n">
        <f aca="false">IF(AA1196&lt;&gt;"COMPRAR",0,IF(AB1196="",I1196,MIN(I1196,AB1196)))</f>
        <v>0</v>
      </c>
      <c r="AD1196" s="19" t="n">
        <f aca="false">IF(AC1196&gt;0,AC1196*V1196,0)</f>
        <v>0</v>
      </c>
      <c r="AE1196" s="19" t="n">
        <f aca="false">IF(AC1196&gt;0,(M1196-V1196)*AC1196,0)</f>
        <v>0</v>
      </c>
      <c r="AF1196" s="16" t="str">
        <f aca="false">IF(AA1196&lt;&gt;"COMPRAR","",IF(AB1196="",IF(X1196="","",IF(X1196-V1196&lt;0.01,"EMPATE TÉCNICO","")),IF(AB1196&lt;I1196,"ESTOQUE INSUFICIENTE",IF(X1196="","",IF(X1196-V1196&lt;0.01,"EMPATE TÉCNICO","")))))</f>
        <v/>
      </c>
      <c r="AG1196" s="16" t="s">
        <v>3757</v>
      </c>
      <c r="AH1196" s="16" t="s">
        <v>3732</v>
      </c>
    </row>
    <row r="1197" customFormat="false" ht="15" hidden="false" customHeight="false" outlineLevel="0" collapsed="false">
      <c r="A1197" s="16" t="s">
        <v>3818</v>
      </c>
      <c r="B1197" s="17" t="s">
        <v>3819</v>
      </c>
      <c r="C1197" s="16" t="s">
        <v>3820</v>
      </c>
      <c r="D1197" s="16" t="s">
        <v>3749</v>
      </c>
      <c r="E1197" s="18" t="n">
        <v>1</v>
      </c>
      <c r="F1197" s="16" t="s">
        <v>43</v>
      </c>
      <c r="G1197" s="18" t="n">
        <v>0</v>
      </c>
      <c r="H1197" s="16" t="n">
        <v>0.3</v>
      </c>
      <c r="I1197" s="18" t="n">
        <v>1</v>
      </c>
      <c r="J1197" s="19" t="n">
        <v>57.655</v>
      </c>
      <c r="K1197" s="19" t="n">
        <v>57.655</v>
      </c>
      <c r="L1197" s="19" t="n">
        <v>57.655</v>
      </c>
      <c r="M1197" s="19" t="n">
        <f aca="false">IF(J1197&gt;0,J1197,K1197)*E1197</f>
        <v>57.655</v>
      </c>
      <c r="N1197" s="20"/>
      <c r="O1197" s="21" t="str">
        <f aca="false">IF(R1197="","",ROUND(R1197*(1-Premissas!$B$4),4))</f>
        <v/>
      </c>
      <c r="P1197" s="22"/>
      <c r="Q1197" s="22"/>
      <c r="R1197" s="23"/>
      <c r="S1197" s="24"/>
      <c r="T1197" s="24"/>
      <c r="U1197" s="25"/>
      <c r="V1197" s="19" t="str">
        <f aca="false">IF(COUNT(N1197:Q1197)=0,"",MIN(N1197:Q1197))</f>
        <v/>
      </c>
      <c r="W1197" s="16" t="str">
        <f aca="false">IF(V1197="","",INDEX($N$4:$Q$4,MATCH(V1197,N1197:Q1197,0)))</f>
        <v/>
      </c>
      <c r="X1197" s="19" t="str">
        <f aca="false">IF(COUNT(N1197:Q1197)&lt;2,"",SMALL(N1197:Q1197,2))</f>
        <v/>
      </c>
      <c r="Y1197" s="26" t="str">
        <f aca="false">IF(OR(V1197="",M1197=0),"",V1197/M1197-1)</f>
        <v/>
      </c>
      <c r="Z1197" s="26" t="str">
        <f aca="false">IF(OR(V1197="",L1197=""),"",V1197/(L1197*E1197)-1)</f>
        <v/>
      </c>
      <c r="AA1197" s="16" t="str">
        <f aca="false">IF(V1197="","SEM OFERTA",IF(OR(Y1197&gt;Premissas!$B$11,Y1197&lt;Premissas!$B$12),"VERIFICAR - UNIDADE/EMBALAGEM",IF(Y1197&gt;Premissas!$B$6,"NÃO COMPRAR - REAJUSTE &gt;5%","COMPRAR")))</f>
        <v>SEM OFERTA</v>
      </c>
      <c r="AB1197" s="18" t="str">
        <f aca="false">IF(W1197="DIMEC",S1197,IF(W1197="MEDCENTRO",U1197,""))</f>
        <v/>
      </c>
      <c r="AC1197" s="18" t="n">
        <f aca="false">IF(AA1197&lt;&gt;"COMPRAR",0,IF(AB1197="",I1197,MIN(I1197,AB1197)))</f>
        <v>0</v>
      </c>
      <c r="AD1197" s="19" t="n">
        <f aca="false">IF(AC1197&gt;0,AC1197*V1197,0)</f>
        <v>0</v>
      </c>
      <c r="AE1197" s="19" t="n">
        <f aca="false">IF(AC1197&gt;0,(M1197-V1197)*AC1197,0)</f>
        <v>0</v>
      </c>
      <c r="AF1197" s="16" t="str">
        <f aca="false">IF(AA1197&lt;&gt;"COMPRAR","",IF(AB1197="",IF(X1197="","",IF(X1197-V1197&lt;0.01,"EMPATE TÉCNICO","")),IF(AB1197&lt;I1197,"ESTOQUE INSUFICIENTE",IF(X1197="","",IF(X1197-V1197&lt;0.01,"EMPATE TÉCNICO","")))))</f>
        <v/>
      </c>
      <c r="AG1197" s="16" t="s">
        <v>328</v>
      </c>
      <c r="AH1197" s="16" t="s">
        <v>3732</v>
      </c>
    </row>
    <row r="1198" customFormat="false" ht="15" hidden="false" customHeight="false" outlineLevel="0" collapsed="false">
      <c r="A1198" s="16" t="s">
        <v>3821</v>
      </c>
      <c r="B1198" s="17" t="s">
        <v>3822</v>
      </c>
      <c r="C1198" s="16" t="s">
        <v>3823</v>
      </c>
      <c r="D1198" s="16" t="s">
        <v>3749</v>
      </c>
      <c r="E1198" s="18" t="n">
        <v>1</v>
      </c>
      <c r="F1198" s="16" t="s">
        <v>42</v>
      </c>
      <c r="G1198" s="18" t="n">
        <v>2</v>
      </c>
      <c r="H1198" s="16" t="n">
        <v>2.9</v>
      </c>
      <c r="I1198" s="18" t="n">
        <v>6</v>
      </c>
      <c r="J1198" s="19" t="n">
        <v>6.84416666666667</v>
      </c>
      <c r="K1198" s="19" t="n">
        <v>6.84416666666667</v>
      </c>
      <c r="L1198" s="19" t="n">
        <v>6.8442</v>
      </c>
      <c r="M1198" s="19" t="n">
        <f aca="false">IF(J1198&gt;0,J1198,K1198)*E1198</f>
        <v>6.84416666666667</v>
      </c>
      <c r="N1198" s="20"/>
      <c r="O1198" s="21" t="str">
        <f aca="false">IF(R1198="","",ROUND(R1198*(1-Premissas!$B$4),4))</f>
        <v/>
      </c>
      <c r="P1198" s="22"/>
      <c r="Q1198" s="22"/>
      <c r="R1198" s="23"/>
      <c r="S1198" s="24"/>
      <c r="T1198" s="24"/>
      <c r="U1198" s="25"/>
      <c r="V1198" s="19" t="str">
        <f aca="false">IF(COUNT(N1198:Q1198)=0,"",MIN(N1198:Q1198))</f>
        <v/>
      </c>
      <c r="W1198" s="16" t="str">
        <f aca="false">IF(V1198="","",INDEX($N$4:$Q$4,MATCH(V1198,N1198:Q1198,0)))</f>
        <v/>
      </c>
      <c r="X1198" s="19" t="str">
        <f aca="false">IF(COUNT(N1198:Q1198)&lt;2,"",SMALL(N1198:Q1198,2))</f>
        <v/>
      </c>
      <c r="Y1198" s="26" t="str">
        <f aca="false">IF(OR(V1198="",M1198=0),"",V1198/M1198-1)</f>
        <v/>
      </c>
      <c r="Z1198" s="26" t="str">
        <f aca="false">IF(OR(V1198="",L1198=""),"",V1198/(L1198*E1198)-1)</f>
        <v/>
      </c>
      <c r="AA1198" s="16" t="str">
        <f aca="false">IF(V1198="","SEM OFERTA",IF(OR(Y1198&gt;Premissas!$B$11,Y1198&lt;Premissas!$B$12),"VERIFICAR - UNIDADE/EMBALAGEM",IF(Y1198&gt;Premissas!$B$6,"NÃO COMPRAR - REAJUSTE &gt;5%","COMPRAR")))</f>
        <v>SEM OFERTA</v>
      </c>
      <c r="AB1198" s="18" t="str">
        <f aca="false">IF(W1198="DIMEC",S1198,IF(W1198="MEDCENTRO",U1198,""))</f>
        <v/>
      </c>
      <c r="AC1198" s="18" t="n">
        <f aca="false">IF(AA1198&lt;&gt;"COMPRAR",0,IF(AB1198="",I1198,MIN(I1198,AB1198)))</f>
        <v>0</v>
      </c>
      <c r="AD1198" s="19" t="n">
        <f aca="false">IF(AC1198&gt;0,AC1198*V1198,0)</f>
        <v>0</v>
      </c>
      <c r="AE1198" s="19" t="n">
        <f aca="false">IF(AC1198&gt;0,(M1198-V1198)*AC1198,0)</f>
        <v>0</v>
      </c>
      <c r="AF1198" s="16" t="str">
        <f aca="false">IF(AA1198&lt;&gt;"COMPRAR","",IF(AB1198="",IF(X1198="","",IF(X1198-V1198&lt;0.01,"EMPATE TÉCNICO","")),IF(AB1198&lt;I1198,"ESTOQUE INSUFICIENTE",IF(X1198="","",IF(X1198-V1198&lt;0.01,"EMPATE TÉCNICO","")))))</f>
        <v/>
      </c>
      <c r="AG1198" s="16" t="s">
        <v>3757</v>
      </c>
      <c r="AH1198" s="16" t="s">
        <v>3732</v>
      </c>
    </row>
    <row r="1199" customFormat="false" ht="15" hidden="false" customHeight="false" outlineLevel="0" collapsed="false">
      <c r="A1199" s="16" t="s">
        <v>3824</v>
      </c>
      <c r="B1199" s="17" t="s">
        <v>3825</v>
      </c>
      <c r="C1199" s="16" t="s">
        <v>3826</v>
      </c>
      <c r="D1199" s="16" t="s">
        <v>3749</v>
      </c>
      <c r="E1199" s="18" t="n">
        <v>12</v>
      </c>
      <c r="F1199" s="16" t="s">
        <v>41</v>
      </c>
      <c r="G1199" s="18" t="n">
        <v>0</v>
      </c>
      <c r="H1199" s="16" t="n">
        <v>5.2</v>
      </c>
      <c r="I1199" s="18" t="n">
        <v>2</v>
      </c>
      <c r="J1199" s="19" t="n">
        <v>34.68</v>
      </c>
      <c r="K1199" s="19" t="n">
        <v>34.68</v>
      </c>
      <c r="L1199" s="19" t="n">
        <v>34.68</v>
      </c>
      <c r="M1199" s="19" t="n">
        <f aca="false">IF(J1199&gt;0,J1199,K1199)*E1199</f>
        <v>416.16</v>
      </c>
      <c r="N1199" s="20"/>
      <c r="O1199" s="21" t="str">
        <f aca="false">IF(R1199="","",ROUND(R1199*(1-Premissas!$B$4),4))</f>
        <v/>
      </c>
      <c r="P1199" s="22"/>
      <c r="Q1199" s="22"/>
      <c r="R1199" s="23"/>
      <c r="S1199" s="24"/>
      <c r="T1199" s="24"/>
      <c r="U1199" s="25"/>
      <c r="V1199" s="19" t="str">
        <f aca="false">IF(COUNT(N1199:Q1199)=0,"",MIN(N1199:Q1199))</f>
        <v/>
      </c>
      <c r="W1199" s="16" t="str">
        <f aca="false">IF(V1199="","",INDEX($N$4:$Q$4,MATCH(V1199,N1199:Q1199,0)))</f>
        <v/>
      </c>
      <c r="X1199" s="19" t="str">
        <f aca="false">IF(COUNT(N1199:Q1199)&lt;2,"",SMALL(N1199:Q1199,2))</f>
        <v/>
      </c>
      <c r="Y1199" s="26" t="str">
        <f aca="false">IF(OR(V1199="",M1199=0),"",V1199/M1199-1)</f>
        <v/>
      </c>
      <c r="Z1199" s="26" t="str">
        <f aca="false">IF(OR(V1199="",L1199=""),"",V1199/(L1199*E1199)-1)</f>
        <v/>
      </c>
      <c r="AA1199" s="16" t="str">
        <f aca="false">IF(V1199="","SEM OFERTA",IF(OR(Y1199&gt;Premissas!$B$11,Y1199&lt;Premissas!$B$12),"VERIFICAR - UNIDADE/EMBALAGEM",IF(Y1199&gt;Premissas!$B$6,"NÃO COMPRAR - REAJUSTE &gt;5%","COMPRAR")))</f>
        <v>SEM OFERTA</v>
      </c>
      <c r="AB1199" s="18" t="str">
        <f aca="false">IF(W1199="DIMEC",S1199,IF(W1199="MEDCENTRO",U1199,""))</f>
        <v/>
      </c>
      <c r="AC1199" s="18" t="n">
        <f aca="false">IF(AA1199&lt;&gt;"COMPRAR",0,IF(AB1199="",I1199,MIN(I1199,AB1199)))</f>
        <v>0</v>
      </c>
      <c r="AD1199" s="19" t="n">
        <f aca="false">IF(AC1199&gt;0,AC1199*V1199,0)</f>
        <v>0</v>
      </c>
      <c r="AE1199" s="19" t="n">
        <f aca="false">IF(AC1199&gt;0,(M1199-V1199)*AC1199,0)</f>
        <v>0</v>
      </c>
      <c r="AF1199" s="16" t="str">
        <f aca="false">IF(AA1199&lt;&gt;"COMPRAR","",IF(AB1199="",IF(X1199="","",IF(X1199-V1199&lt;0.01,"EMPATE TÉCNICO","")),IF(AB1199&lt;I1199,"ESTOQUE INSUFICIENTE",IF(X1199="","",IF(X1199-V1199&lt;0.01,"EMPATE TÉCNICO","")))))</f>
        <v/>
      </c>
      <c r="AG1199" s="16" t="s">
        <v>3757</v>
      </c>
      <c r="AH1199" s="16" t="s">
        <v>3732</v>
      </c>
    </row>
    <row r="1200" customFormat="false" ht="15" hidden="false" customHeight="false" outlineLevel="0" collapsed="false">
      <c r="A1200" s="16" t="s">
        <v>3827</v>
      </c>
      <c r="B1200" s="17" t="s">
        <v>3828</v>
      </c>
      <c r="C1200" s="16" t="s">
        <v>3829</v>
      </c>
      <c r="D1200" s="16" t="s">
        <v>3749</v>
      </c>
      <c r="E1200" s="18" t="n">
        <v>6</v>
      </c>
      <c r="F1200" s="16" t="s">
        <v>41</v>
      </c>
      <c r="G1200" s="18" t="n">
        <v>4</v>
      </c>
      <c r="H1200" s="16" t="n">
        <v>4.3</v>
      </c>
      <c r="I1200" s="18" t="n">
        <v>2</v>
      </c>
      <c r="J1200" s="19" t="n">
        <v>48.0866666666667</v>
      </c>
      <c r="K1200" s="19" t="n">
        <v>48.0866666666667</v>
      </c>
      <c r="L1200" s="19" t="n">
        <v>48.0867</v>
      </c>
      <c r="M1200" s="19" t="n">
        <f aca="false">IF(J1200&gt;0,J1200,K1200)*E1200</f>
        <v>288.52</v>
      </c>
      <c r="N1200" s="20"/>
      <c r="O1200" s="21" t="str">
        <f aca="false">IF(R1200="","",ROUND(R1200*(1-Premissas!$B$4),4))</f>
        <v/>
      </c>
      <c r="P1200" s="22"/>
      <c r="Q1200" s="22"/>
      <c r="R1200" s="23"/>
      <c r="S1200" s="24"/>
      <c r="T1200" s="24"/>
      <c r="U1200" s="25"/>
      <c r="V1200" s="19" t="str">
        <f aca="false">IF(COUNT(N1200:Q1200)=0,"",MIN(N1200:Q1200))</f>
        <v/>
      </c>
      <c r="W1200" s="16" t="str">
        <f aca="false">IF(V1200="","",INDEX($N$4:$Q$4,MATCH(V1200,N1200:Q1200,0)))</f>
        <v/>
      </c>
      <c r="X1200" s="19" t="str">
        <f aca="false">IF(COUNT(N1200:Q1200)&lt;2,"",SMALL(N1200:Q1200,2))</f>
        <v/>
      </c>
      <c r="Y1200" s="26" t="str">
        <f aca="false">IF(OR(V1200="",M1200=0),"",V1200/M1200-1)</f>
        <v/>
      </c>
      <c r="Z1200" s="26" t="str">
        <f aca="false">IF(OR(V1200="",L1200=""),"",V1200/(L1200*E1200)-1)</f>
        <v/>
      </c>
      <c r="AA1200" s="16" t="str">
        <f aca="false">IF(V1200="","SEM OFERTA",IF(OR(Y1200&gt;Premissas!$B$11,Y1200&lt;Premissas!$B$12),"VERIFICAR - UNIDADE/EMBALAGEM",IF(Y1200&gt;Premissas!$B$6,"NÃO COMPRAR - REAJUSTE &gt;5%","COMPRAR")))</f>
        <v>SEM OFERTA</v>
      </c>
      <c r="AB1200" s="18" t="str">
        <f aca="false">IF(W1200="DIMEC",S1200,IF(W1200="MEDCENTRO",U1200,""))</f>
        <v/>
      </c>
      <c r="AC1200" s="18" t="n">
        <f aca="false">IF(AA1200&lt;&gt;"COMPRAR",0,IF(AB1200="",I1200,MIN(I1200,AB1200)))</f>
        <v>0</v>
      </c>
      <c r="AD1200" s="19" t="n">
        <f aca="false">IF(AC1200&gt;0,AC1200*V1200,0)</f>
        <v>0</v>
      </c>
      <c r="AE1200" s="19" t="n">
        <f aca="false">IF(AC1200&gt;0,(M1200-V1200)*AC1200,0)</f>
        <v>0</v>
      </c>
      <c r="AF1200" s="16" t="str">
        <f aca="false">IF(AA1200&lt;&gt;"COMPRAR","",IF(AB1200="",IF(X1200="","",IF(X1200-V1200&lt;0.01,"EMPATE TÉCNICO","")),IF(AB1200&lt;I1200,"ESTOQUE INSUFICIENTE",IF(X1200="","",IF(X1200-V1200&lt;0.01,"EMPATE TÉCNICO","")))))</f>
        <v/>
      </c>
      <c r="AG1200" s="16" t="s">
        <v>203</v>
      </c>
      <c r="AH1200" s="16" t="s">
        <v>3732</v>
      </c>
    </row>
    <row r="1201" customFormat="false" ht="15" hidden="false" customHeight="false" outlineLevel="0" collapsed="false">
      <c r="A1201" s="16" t="s">
        <v>3830</v>
      </c>
      <c r="B1201" s="17" t="s">
        <v>3831</v>
      </c>
      <c r="C1201" s="16" t="s">
        <v>3832</v>
      </c>
      <c r="D1201" s="16" t="s">
        <v>3749</v>
      </c>
      <c r="E1201" s="18" t="n">
        <v>1</v>
      </c>
      <c r="F1201" s="16" t="s">
        <v>41</v>
      </c>
      <c r="G1201" s="18" t="n">
        <v>0</v>
      </c>
      <c r="H1201" s="16" t="n">
        <v>37.5</v>
      </c>
      <c r="I1201" s="18" t="n">
        <v>97</v>
      </c>
      <c r="J1201" s="19" t="n">
        <v>16.79</v>
      </c>
      <c r="K1201" s="19" t="n">
        <v>16.79</v>
      </c>
      <c r="L1201" s="19" t="n">
        <v>16.79</v>
      </c>
      <c r="M1201" s="19" t="n">
        <f aca="false">IF(J1201&gt;0,J1201,K1201)*E1201</f>
        <v>16.79</v>
      </c>
      <c r="N1201" s="20"/>
      <c r="O1201" s="21" t="str">
        <f aca="false">IF(R1201="","",ROUND(R1201*(1-Premissas!$B$4),4))</f>
        <v/>
      </c>
      <c r="P1201" s="22"/>
      <c r="Q1201" s="22"/>
      <c r="R1201" s="23"/>
      <c r="S1201" s="24"/>
      <c r="T1201" s="24"/>
      <c r="U1201" s="25"/>
      <c r="V1201" s="19" t="str">
        <f aca="false">IF(COUNT(N1201:Q1201)=0,"",MIN(N1201:Q1201))</f>
        <v/>
      </c>
      <c r="W1201" s="16" t="str">
        <f aca="false">IF(V1201="","",INDEX($N$4:$Q$4,MATCH(V1201,N1201:Q1201,0)))</f>
        <v/>
      </c>
      <c r="X1201" s="19" t="str">
        <f aca="false">IF(COUNT(N1201:Q1201)&lt;2,"",SMALL(N1201:Q1201,2))</f>
        <v/>
      </c>
      <c r="Y1201" s="26" t="str">
        <f aca="false">IF(OR(V1201="",M1201=0),"",V1201/M1201-1)</f>
        <v/>
      </c>
      <c r="Z1201" s="26" t="str">
        <f aca="false">IF(OR(V1201="",L1201=""),"",V1201/(L1201*E1201)-1)</f>
        <v/>
      </c>
      <c r="AA1201" s="16" t="str">
        <f aca="false">IF(V1201="","SEM OFERTA",IF(OR(Y1201&gt;Premissas!$B$11,Y1201&lt;Premissas!$B$12),"VERIFICAR - UNIDADE/EMBALAGEM",IF(Y1201&gt;Premissas!$B$6,"NÃO COMPRAR - REAJUSTE &gt;5%","COMPRAR")))</f>
        <v>SEM OFERTA</v>
      </c>
      <c r="AB1201" s="18" t="str">
        <f aca="false">IF(W1201="DIMEC",S1201,IF(W1201="MEDCENTRO",U1201,""))</f>
        <v/>
      </c>
      <c r="AC1201" s="18" t="n">
        <f aca="false">IF(AA1201&lt;&gt;"COMPRAR",0,IF(AB1201="",I1201,MIN(I1201,AB1201)))</f>
        <v>0</v>
      </c>
      <c r="AD1201" s="19" t="n">
        <f aca="false">IF(AC1201&gt;0,AC1201*V1201,0)</f>
        <v>0</v>
      </c>
      <c r="AE1201" s="19" t="n">
        <f aca="false">IF(AC1201&gt;0,(M1201-V1201)*AC1201,0)</f>
        <v>0</v>
      </c>
      <c r="AF1201" s="16" t="str">
        <f aca="false">IF(AA1201&lt;&gt;"COMPRAR","",IF(AB1201="",IF(X1201="","",IF(X1201-V1201&lt;0.01,"EMPATE TÉCNICO","")),IF(AB1201&lt;I1201,"ESTOQUE INSUFICIENTE",IF(X1201="","",IF(X1201-V1201&lt;0.01,"EMPATE TÉCNICO","")))))</f>
        <v/>
      </c>
      <c r="AG1201" s="16" t="s">
        <v>1771</v>
      </c>
      <c r="AH1201" s="16" t="s">
        <v>3732</v>
      </c>
    </row>
    <row r="1202" customFormat="false" ht="15" hidden="false" customHeight="false" outlineLevel="0" collapsed="false">
      <c r="A1202" s="16" t="s">
        <v>3833</v>
      </c>
      <c r="B1202" s="17" t="s">
        <v>3834</v>
      </c>
      <c r="C1202" s="16" t="s">
        <v>3835</v>
      </c>
      <c r="D1202" s="16" t="s">
        <v>3749</v>
      </c>
      <c r="E1202" s="18" t="n">
        <v>1</v>
      </c>
      <c r="F1202" s="16" t="s">
        <v>41</v>
      </c>
      <c r="G1202" s="18" t="n">
        <v>3</v>
      </c>
      <c r="H1202" s="16" t="n">
        <v>12.4</v>
      </c>
      <c r="I1202" s="18" t="n">
        <v>29</v>
      </c>
      <c r="J1202" s="19" t="n">
        <v>21.84</v>
      </c>
      <c r="K1202" s="19" t="n">
        <v>21.84</v>
      </c>
      <c r="L1202" s="19" t="n">
        <v>21.84</v>
      </c>
      <c r="M1202" s="19" t="n">
        <f aca="false">IF(J1202&gt;0,J1202,K1202)*E1202</f>
        <v>21.84</v>
      </c>
      <c r="N1202" s="20"/>
      <c r="O1202" s="21" t="str">
        <f aca="false">IF(R1202="","",ROUND(R1202*(1-Premissas!$B$4),4))</f>
        <v/>
      </c>
      <c r="P1202" s="22"/>
      <c r="Q1202" s="22"/>
      <c r="R1202" s="23"/>
      <c r="S1202" s="24"/>
      <c r="T1202" s="24"/>
      <c r="U1202" s="25"/>
      <c r="V1202" s="19" t="str">
        <f aca="false">IF(COUNT(N1202:Q1202)=0,"",MIN(N1202:Q1202))</f>
        <v/>
      </c>
      <c r="W1202" s="16" t="str">
        <f aca="false">IF(V1202="","",INDEX($N$4:$Q$4,MATCH(V1202,N1202:Q1202,0)))</f>
        <v/>
      </c>
      <c r="X1202" s="19" t="str">
        <f aca="false">IF(COUNT(N1202:Q1202)&lt;2,"",SMALL(N1202:Q1202,2))</f>
        <v/>
      </c>
      <c r="Y1202" s="26" t="str">
        <f aca="false">IF(OR(V1202="",M1202=0),"",V1202/M1202-1)</f>
        <v/>
      </c>
      <c r="Z1202" s="26" t="str">
        <f aca="false">IF(OR(V1202="",L1202=""),"",V1202/(L1202*E1202)-1)</f>
        <v/>
      </c>
      <c r="AA1202" s="16" t="str">
        <f aca="false">IF(V1202="","SEM OFERTA",IF(OR(Y1202&gt;Premissas!$B$11,Y1202&lt;Premissas!$B$12),"VERIFICAR - UNIDADE/EMBALAGEM",IF(Y1202&gt;Premissas!$B$6,"NÃO COMPRAR - REAJUSTE &gt;5%","COMPRAR")))</f>
        <v>SEM OFERTA</v>
      </c>
      <c r="AB1202" s="18" t="str">
        <f aca="false">IF(W1202="DIMEC",S1202,IF(W1202="MEDCENTRO",U1202,""))</f>
        <v/>
      </c>
      <c r="AC1202" s="18" t="n">
        <f aca="false">IF(AA1202&lt;&gt;"COMPRAR",0,IF(AB1202="",I1202,MIN(I1202,AB1202)))</f>
        <v>0</v>
      </c>
      <c r="AD1202" s="19" t="n">
        <f aca="false">IF(AC1202&gt;0,AC1202*V1202,0)</f>
        <v>0</v>
      </c>
      <c r="AE1202" s="19" t="n">
        <f aca="false">IF(AC1202&gt;0,(M1202-V1202)*AC1202,0)</f>
        <v>0</v>
      </c>
      <c r="AF1202" s="16" t="str">
        <f aca="false">IF(AA1202&lt;&gt;"COMPRAR","",IF(AB1202="",IF(X1202="","",IF(X1202-V1202&lt;0.01,"EMPATE TÉCNICO","")),IF(AB1202&lt;I1202,"ESTOQUE INSUFICIENTE",IF(X1202="","",IF(X1202-V1202&lt;0.01,"EMPATE TÉCNICO","")))))</f>
        <v/>
      </c>
      <c r="AG1202" s="16" t="s">
        <v>3757</v>
      </c>
      <c r="AH1202" s="16" t="s">
        <v>3732</v>
      </c>
    </row>
    <row r="1203" customFormat="false" ht="15" hidden="false" customHeight="false" outlineLevel="0" collapsed="false">
      <c r="A1203" s="16" t="s">
        <v>3836</v>
      </c>
      <c r="B1203" s="17" t="s">
        <v>3837</v>
      </c>
      <c r="C1203" s="16" t="s">
        <v>3838</v>
      </c>
      <c r="D1203" s="16" t="s">
        <v>3749</v>
      </c>
      <c r="E1203" s="18" t="n">
        <v>6</v>
      </c>
      <c r="F1203" s="16" t="s">
        <v>43</v>
      </c>
      <c r="G1203" s="18" t="n">
        <v>0</v>
      </c>
      <c r="H1203" s="16" t="n">
        <v>0.4</v>
      </c>
      <c r="I1203" s="18" t="n">
        <v>1</v>
      </c>
      <c r="J1203" s="19" t="n">
        <v>40.7683333333333</v>
      </c>
      <c r="K1203" s="19" t="n">
        <v>40.7683333333333</v>
      </c>
      <c r="L1203" s="19" t="n">
        <v>40.7683</v>
      </c>
      <c r="M1203" s="19" t="n">
        <f aca="false">IF(J1203&gt;0,J1203,K1203)*E1203</f>
        <v>244.61</v>
      </c>
      <c r="N1203" s="20"/>
      <c r="O1203" s="21" t="str">
        <f aca="false">IF(R1203="","",ROUND(R1203*(1-Premissas!$B$4),4))</f>
        <v/>
      </c>
      <c r="P1203" s="22"/>
      <c r="Q1203" s="22"/>
      <c r="R1203" s="23"/>
      <c r="S1203" s="24"/>
      <c r="T1203" s="24"/>
      <c r="U1203" s="25"/>
      <c r="V1203" s="19" t="str">
        <f aca="false">IF(COUNT(N1203:Q1203)=0,"",MIN(N1203:Q1203))</f>
        <v/>
      </c>
      <c r="W1203" s="16" t="str">
        <f aca="false">IF(V1203="","",INDEX($N$4:$Q$4,MATCH(V1203,N1203:Q1203,0)))</f>
        <v/>
      </c>
      <c r="X1203" s="19" t="str">
        <f aca="false">IF(COUNT(N1203:Q1203)&lt;2,"",SMALL(N1203:Q1203,2))</f>
        <v/>
      </c>
      <c r="Y1203" s="26" t="str">
        <f aca="false">IF(OR(V1203="",M1203=0),"",V1203/M1203-1)</f>
        <v/>
      </c>
      <c r="Z1203" s="26" t="str">
        <f aca="false">IF(OR(V1203="",L1203=""),"",V1203/(L1203*E1203)-1)</f>
        <v/>
      </c>
      <c r="AA1203" s="16" t="str">
        <f aca="false">IF(V1203="","SEM OFERTA",IF(OR(Y1203&gt;Premissas!$B$11,Y1203&lt;Premissas!$B$12),"VERIFICAR - UNIDADE/EMBALAGEM",IF(Y1203&gt;Premissas!$B$6,"NÃO COMPRAR - REAJUSTE &gt;5%","COMPRAR")))</f>
        <v>SEM OFERTA</v>
      </c>
      <c r="AB1203" s="18" t="str">
        <f aca="false">IF(W1203="DIMEC",S1203,IF(W1203="MEDCENTRO",U1203,""))</f>
        <v/>
      </c>
      <c r="AC1203" s="18" t="n">
        <f aca="false">IF(AA1203&lt;&gt;"COMPRAR",0,IF(AB1203="",I1203,MIN(I1203,AB1203)))</f>
        <v>0</v>
      </c>
      <c r="AD1203" s="19" t="n">
        <f aca="false">IF(AC1203&gt;0,AC1203*V1203,0)</f>
        <v>0</v>
      </c>
      <c r="AE1203" s="19" t="n">
        <f aca="false">IF(AC1203&gt;0,(M1203-V1203)*AC1203,0)</f>
        <v>0</v>
      </c>
      <c r="AF1203" s="16" t="str">
        <f aca="false">IF(AA1203&lt;&gt;"COMPRAR","",IF(AB1203="",IF(X1203="","",IF(X1203-V1203&lt;0.01,"EMPATE TÉCNICO","")),IF(AB1203&lt;I1203,"ESTOQUE INSUFICIENTE",IF(X1203="","",IF(X1203-V1203&lt;0.01,"EMPATE TÉCNICO","")))))</f>
        <v/>
      </c>
      <c r="AG1203" s="16" t="s">
        <v>3757</v>
      </c>
      <c r="AH1203" s="16" t="s">
        <v>3732</v>
      </c>
    </row>
    <row r="1204" customFormat="false" ht="15" hidden="false" customHeight="false" outlineLevel="0" collapsed="false">
      <c r="A1204" s="16" t="s">
        <v>3839</v>
      </c>
      <c r="B1204" s="17" t="s">
        <v>3840</v>
      </c>
      <c r="C1204" s="16" t="s">
        <v>3841</v>
      </c>
      <c r="D1204" s="16" t="s">
        <v>3749</v>
      </c>
      <c r="E1204" s="18" t="n">
        <v>12</v>
      </c>
      <c r="F1204" s="16" t="s">
        <v>43</v>
      </c>
      <c r="G1204" s="18" t="n">
        <v>0</v>
      </c>
      <c r="H1204" s="16" t="n">
        <v>0.1</v>
      </c>
      <c r="I1204" s="18" t="n">
        <v>1</v>
      </c>
      <c r="J1204" s="19" t="n">
        <v>19.5041666666667</v>
      </c>
      <c r="K1204" s="19" t="n">
        <v>19.5041666666667</v>
      </c>
      <c r="L1204" s="19" t="n">
        <v>19.5042</v>
      </c>
      <c r="M1204" s="19" t="n">
        <f aca="false">IF(J1204&gt;0,J1204,K1204)*E1204</f>
        <v>234.05</v>
      </c>
      <c r="N1204" s="20"/>
      <c r="O1204" s="21" t="str">
        <f aca="false">IF(R1204="","",ROUND(R1204*(1-Premissas!$B$4),4))</f>
        <v/>
      </c>
      <c r="P1204" s="22"/>
      <c r="Q1204" s="22"/>
      <c r="R1204" s="23"/>
      <c r="S1204" s="24"/>
      <c r="T1204" s="24"/>
      <c r="U1204" s="25"/>
      <c r="V1204" s="19" t="str">
        <f aca="false">IF(COUNT(N1204:Q1204)=0,"",MIN(N1204:Q1204))</f>
        <v/>
      </c>
      <c r="W1204" s="16" t="str">
        <f aca="false">IF(V1204="","",INDEX($N$4:$Q$4,MATCH(V1204,N1204:Q1204,0)))</f>
        <v/>
      </c>
      <c r="X1204" s="19" t="str">
        <f aca="false">IF(COUNT(N1204:Q1204)&lt;2,"",SMALL(N1204:Q1204,2))</f>
        <v/>
      </c>
      <c r="Y1204" s="26" t="str">
        <f aca="false">IF(OR(V1204="",M1204=0),"",V1204/M1204-1)</f>
        <v/>
      </c>
      <c r="Z1204" s="26" t="str">
        <f aca="false">IF(OR(V1204="",L1204=""),"",V1204/(L1204*E1204)-1)</f>
        <v/>
      </c>
      <c r="AA1204" s="16" t="str">
        <f aca="false">IF(V1204="","SEM OFERTA",IF(OR(Y1204&gt;Premissas!$B$11,Y1204&lt;Premissas!$B$12),"VERIFICAR - UNIDADE/EMBALAGEM",IF(Y1204&gt;Premissas!$B$6,"NÃO COMPRAR - REAJUSTE &gt;5%","COMPRAR")))</f>
        <v>SEM OFERTA</v>
      </c>
      <c r="AB1204" s="18" t="str">
        <f aca="false">IF(W1204="DIMEC",S1204,IF(W1204="MEDCENTRO",U1204,""))</f>
        <v/>
      </c>
      <c r="AC1204" s="18" t="n">
        <f aca="false">IF(AA1204&lt;&gt;"COMPRAR",0,IF(AB1204="",I1204,MIN(I1204,AB1204)))</f>
        <v>0</v>
      </c>
      <c r="AD1204" s="19" t="n">
        <f aca="false">IF(AC1204&gt;0,AC1204*V1204,0)</f>
        <v>0</v>
      </c>
      <c r="AE1204" s="19" t="n">
        <f aca="false">IF(AC1204&gt;0,(M1204-V1204)*AC1204,0)</f>
        <v>0</v>
      </c>
      <c r="AF1204" s="16" t="str">
        <f aca="false">IF(AA1204&lt;&gt;"COMPRAR","",IF(AB1204="",IF(X1204="","",IF(X1204-V1204&lt;0.01,"EMPATE TÉCNICO","")),IF(AB1204&lt;I1204,"ESTOQUE INSUFICIENTE",IF(X1204="","",IF(X1204-V1204&lt;0.01,"EMPATE TÉCNICO","")))))</f>
        <v/>
      </c>
      <c r="AG1204" s="16" t="s">
        <v>3757</v>
      </c>
      <c r="AH1204" s="16" t="s">
        <v>3732</v>
      </c>
    </row>
    <row r="1205" customFormat="false" ht="15" hidden="false" customHeight="false" outlineLevel="0" collapsed="false">
      <c r="A1205" s="16" t="s">
        <v>3842</v>
      </c>
      <c r="B1205" s="17" t="s">
        <v>3843</v>
      </c>
      <c r="C1205" s="16" t="s">
        <v>3844</v>
      </c>
      <c r="D1205" s="16" t="s">
        <v>3749</v>
      </c>
      <c r="E1205" s="18" t="n">
        <v>24</v>
      </c>
      <c r="F1205" s="16" t="s">
        <v>41</v>
      </c>
      <c r="G1205" s="18" t="n">
        <v>5</v>
      </c>
      <c r="H1205" s="16" t="n">
        <v>4.4</v>
      </c>
      <c r="I1205" s="18" t="n">
        <v>1</v>
      </c>
      <c r="J1205" s="19" t="n">
        <v>22.6408333333333</v>
      </c>
      <c r="K1205" s="19" t="n">
        <v>22.6408333333333</v>
      </c>
      <c r="L1205" s="19" t="n">
        <v>22.6408</v>
      </c>
      <c r="M1205" s="19" t="n">
        <f aca="false">IF(J1205&gt;0,J1205,K1205)*E1205</f>
        <v>543.379999999999</v>
      </c>
      <c r="N1205" s="20"/>
      <c r="O1205" s="21" t="str">
        <f aca="false">IF(R1205="","",ROUND(R1205*(1-Premissas!$B$4),4))</f>
        <v/>
      </c>
      <c r="P1205" s="22"/>
      <c r="Q1205" s="22"/>
      <c r="R1205" s="23"/>
      <c r="S1205" s="24"/>
      <c r="T1205" s="24"/>
      <c r="U1205" s="25"/>
      <c r="V1205" s="19" t="str">
        <f aca="false">IF(COUNT(N1205:Q1205)=0,"",MIN(N1205:Q1205))</f>
        <v/>
      </c>
      <c r="W1205" s="16" t="str">
        <f aca="false">IF(V1205="","",INDEX($N$4:$Q$4,MATCH(V1205,N1205:Q1205,0)))</f>
        <v/>
      </c>
      <c r="X1205" s="19" t="str">
        <f aca="false">IF(COUNT(N1205:Q1205)&lt;2,"",SMALL(N1205:Q1205,2))</f>
        <v/>
      </c>
      <c r="Y1205" s="26" t="str">
        <f aca="false">IF(OR(V1205="",M1205=0),"",V1205/M1205-1)</f>
        <v/>
      </c>
      <c r="Z1205" s="26" t="str">
        <f aca="false">IF(OR(V1205="",L1205=""),"",V1205/(L1205*E1205)-1)</f>
        <v/>
      </c>
      <c r="AA1205" s="16" t="str">
        <f aca="false">IF(V1205="","SEM OFERTA",IF(OR(Y1205&gt;Premissas!$B$11,Y1205&lt;Premissas!$B$12),"VERIFICAR - UNIDADE/EMBALAGEM",IF(Y1205&gt;Premissas!$B$6,"NÃO COMPRAR - REAJUSTE &gt;5%","COMPRAR")))</f>
        <v>SEM OFERTA</v>
      </c>
      <c r="AB1205" s="18" t="str">
        <f aca="false">IF(W1205="DIMEC",S1205,IF(W1205="MEDCENTRO",U1205,""))</f>
        <v/>
      </c>
      <c r="AC1205" s="18" t="n">
        <f aca="false">IF(AA1205&lt;&gt;"COMPRAR",0,IF(AB1205="",I1205,MIN(I1205,AB1205)))</f>
        <v>0</v>
      </c>
      <c r="AD1205" s="19" t="n">
        <f aca="false">IF(AC1205&gt;0,AC1205*V1205,0)</f>
        <v>0</v>
      </c>
      <c r="AE1205" s="19" t="n">
        <f aca="false">IF(AC1205&gt;0,(M1205-V1205)*AC1205,0)</f>
        <v>0</v>
      </c>
      <c r="AF1205" s="16" t="str">
        <f aca="false">IF(AA1205&lt;&gt;"COMPRAR","",IF(AB1205="",IF(X1205="","",IF(X1205-V1205&lt;0.01,"EMPATE TÉCNICO","")),IF(AB1205&lt;I1205,"ESTOQUE INSUFICIENTE",IF(X1205="","",IF(X1205-V1205&lt;0.01,"EMPATE TÉCNICO","")))))</f>
        <v/>
      </c>
      <c r="AG1205" s="16" t="s">
        <v>3757</v>
      </c>
      <c r="AH1205" s="16" t="s">
        <v>3732</v>
      </c>
    </row>
    <row r="1206" customFormat="false" ht="15" hidden="false" customHeight="false" outlineLevel="0" collapsed="false">
      <c r="A1206" s="16" t="s">
        <v>3845</v>
      </c>
      <c r="B1206" s="17" t="s">
        <v>3846</v>
      </c>
      <c r="C1206" s="16" t="s">
        <v>3847</v>
      </c>
      <c r="D1206" s="16" t="s">
        <v>3749</v>
      </c>
      <c r="E1206" s="18" t="n">
        <v>1</v>
      </c>
      <c r="F1206" s="16" t="s">
        <v>43</v>
      </c>
      <c r="G1206" s="18" t="n">
        <v>0</v>
      </c>
      <c r="H1206" s="16" t="n">
        <v>0.1</v>
      </c>
      <c r="I1206" s="18" t="n">
        <v>1</v>
      </c>
      <c r="J1206" s="19" t="n">
        <v>27.21</v>
      </c>
      <c r="K1206" s="19" t="n">
        <v>27.21</v>
      </c>
      <c r="L1206" s="19" t="n">
        <v>16.6</v>
      </c>
      <c r="M1206" s="19" t="n">
        <f aca="false">IF(J1206&gt;0,J1206,K1206)*E1206</f>
        <v>27.21</v>
      </c>
      <c r="N1206" s="20"/>
      <c r="O1206" s="21" t="str">
        <f aca="false">IF(R1206="","",ROUND(R1206*(1-Premissas!$B$4),4))</f>
        <v/>
      </c>
      <c r="P1206" s="22"/>
      <c r="Q1206" s="22"/>
      <c r="R1206" s="23"/>
      <c r="S1206" s="24"/>
      <c r="T1206" s="24"/>
      <c r="U1206" s="25"/>
      <c r="V1206" s="19" t="str">
        <f aca="false">IF(COUNT(N1206:Q1206)=0,"",MIN(N1206:Q1206))</f>
        <v/>
      </c>
      <c r="W1206" s="16" t="str">
        <f aca="false">IF(V1206="","",INDEX($N$4:$Q$4,MATCH(V1206,N1206:Q1206,0)))</f>
        <v/>
      </c>
      <c r="X1206" s="19" t="str">
        <f aca="false">IF(COUNT(N1206:Q1206)&lt;2,"",SMALL(N1206:Q1206,2))</f>
        <v/>
      </c>
      <c r="Y1206" s="26" t="str">
        <f aca="false">IF(OR(V1206="",M1206=0),"",V1206/M1206-1)</f>
        <v/>
      </c>
      <c r="Z1206" s="26" t="str">
        <f aca="false">IF(OR(V1206="",L1206=""),"",V1206/(L1206*E1206)-1)</f>
        <v/>
      </c>
      <c r="AA1206" s="16" t="str">
        <f aca="false">IF(V1206="","SEM OFERTA",IF(OR(Y1206&gt;Premissas!$B$11,Y1206&lt;Premissas!$B$12),"VERIFICAR - UNIDADE/EMBALAGEM",IF(Y1206&gt;Premissas!$B$6,"NÃO COMPRAR - REAJUSTE &gt;5%","COMPRAR")))</f>
        <v>SEM OFERTA</v>
      </c>
      <c r="AB1206" s="18" t="str">
        <f aca="false">IF(W1206="DIMEC",S1206,IF(W1206="MEDCENTRO",U1206,""))</f>
        <v/>
      </c>
      <c r="AC1206" s="18" t="n">
        <f aca="false">IF(AA1206&lt;&gt;"COMPRAR",0,IF(AB1206="",I1206,MIN(I1206,AB1206)))</f>
        <v>0</v>
      </c>
      <c r="AD1206" s="19" t="n">
        <f aca="false">IF(AC1206&gt;0,AC1206*V1206,0)</f>
        <v>0</v>
      </c>
      <c r="AE1206" s="19" t="n">
        <f aca="false">IF(AC1206&gt;0,(M1206-V1206)*AC1206,0)</f>
        <v>0</v>
      </c>
      <c r="AF1206" s="16" t="str">
        <f aca="false">IF(AA1206&lt;&gt;"COMPRAR","",IF(AB1206="",IF(X1206="","",IF(X1206-V1206&lt;0.01,"EMPATE TÉCNICO","")),IF(AB1206&lt;I1206,"ESTOQUE INSUFICIENTE",IF(X1206="","",IF(X1206-V1206&lt;0.01,"EMPATE TÉCNICO","")))))</f>
        <v/>
      </c>
      <c r="AG1206" s="16" t="s">
        <v>547</v>
      </c>
      <c r="AH1206" s="16" t="s">
        <v>3732</v>
      </c>
    </row>
    <row r="1207" customFormat="false" ht="15" hidden="false" customHeight="false" outlineLevel="0" collapsed="false">
      <c r="A1207" s="16" t="s">
        <v>3848</v>
      </c>
      <c r="B1207" s="17" t="s">
        <v>3849</v>
      </c>
      <c r="C1207" s="16" t="s">
        <v>3850</v>
      </c>
      <c r="D1207" s="16" t="s">
        <v>3749</v>
      </c>
      <c r="E1207" s="18" t="n">
        <v>1</v>
      </c>
      <c r="F1207" s="16" t="s">
        <v>43</v>
      </c>
      <c r="G1207" s="18" t="n">
        <v>0</v>
      </c>
      <c r="H1207" s="16" t="n">
        <v>0.3</v>
      </c>
      <c r="I1207" s="18" t="n">
        <v>1</v>
      </c>
      <c r="J1207" s="19" t="n">
        <v>77.842</v>
      </c>
      <c r="K1207" s="19" t="n">
        <v>77.842</v>
      </c>
      <c r="L1207" s="19" t="n">
        <v>77.842</v>
      </c>
      <c r="M1207" s="19" t="n">
        <f aca="false">IF(J1207&gt;0,J1207,K1207)*E1207</f>
        <v>77.842</v>
      </c>
      <c r="N1207" s="20"/>
      <c r="O1207" s="21" t="str">
        <f aca="false">IF(R1207="","",ROUND(R1207*(1-Premissas!$B$4),4))</f>
        <v/>
      </c>
      <c r="P1207" s="22"/>
      <c r="Q1207" s="22"/>
      <c r="R1207" s="23"/>
      <c r="S1207" s="24"/>
      <c r="T1207" s="24"/>
      <c r="U1207" s="25"/>
      <c r="V1207" s="19" t="str">
        <f aca="false">IF(COUNT(N1207:Q1207)=0,"",MIN(N1207:Q1207))</f>
        <v/>
      </c>
      <c r="W1207" s="16" t="str">
        <f aca="false">IF(V1207="","",INDEX($N$4:$Q$4,MATCH(V1207,N1207:Q1207,0)))</f>
        <v/>
      </c>
      <c r="X1207" s="19" t="str">
        <f aca="false">IF(COUNT(N1207:Q1207)&lt;2,"",SMALL(N1207:Q1207,2))</f>
        <v/>
      </c>
      <c r="Y1207" s="26" t="str">
        <f aca="false">IF(OR(V1207="",M1207=0),"",V1207/M1207-1)</f>
        <v/>
      </c>
      <c r="Z1207" s="26" t="str">
        <f aca="false">IF(OR(V1207="",L1207=""),"",V1207/(L1207*E1207)-1)</f>
        <v/>
      </c>
      <c r="AA1207" s="16" t="str">
        <f aca="false">IF(V1207="","SEM OFERTA",IF(OR(Y1207&gt;Premissas!$B$11,Y1207&lt;Premissas!$B$12),"VERIFICAR - UNIDADE/EMBALAGEM",IF(Y1207&gt;Premissas!$B$6,"NÃO COMPRAR - REAJUSTE &gt;5%","COMPRAR")))</f>
        <v>SEM OFERTA</v>
      </c>
      <c r="AB1207" s="18" t="str">
        <f aca="false">IF(W1207="DIMEC",S1207,IF(W1207="MEDCENTRO",U1207,""))</f>
        <v/>
      </c>
      <c r="AC1207" s="18" t="n">
        <f aca="false">IF(AA1207&lt;&gt;"COMPRAR",0,IF(AB1207="",I1207,MIN(I1207,AB1207)))</f>
        <v>0</v>
      </c>
      <c r="AD1207" s="19" t="n">
        <f aca="false">IF(AC1207&gt;0,AC1207*V1207,0)</f>
        <v>0</v>
      </c>
      <c r="AE1207" s="19" t="n">
        <f aca="false">IF(AC1207&gt;0,(M1207-V1207)*AC1207,0)</f>
        <v>0</v>
      </c>
      <c r="AF1207" s="16" t="str">
        <f aca="false">IF(AA1207&lt;&gt;"COMPRAR","",IF(AB1207="",IF(X1207="","",IF(X1207-V1207&lt;0.01,"EMPATE TÉCNICO","")),IF(AB1207&lt;I1207,"ESTOQUE INSUFICIENTE",IF(X1207="","",IF(X1207-V1207&lt;0.01,"EMPATE TÉCNICO","")))))</f>
        <v/>
      </c>
      <c r="AG1207" s="16" t="s">
        <v>547</v>
      </c>
      <c r="AH1207" s="16" t="s">
        <v>3732</v>
      </c>
    </row>
    <row r="1208" customFormat="false" ht="15" hidden="false" customHeight="false" outlineLevel="0" collapsed="false">
      <c r="A1208" s="16" t="s">
        <v>3851</v>
      </c>
      <c r="B1208" s="17" t="s">
        <v>3852</v>
      </c>
      <c r="C1208" s="16" t="s">
        <v>3853</v>
      </c>
      <c r="D1208" s="16" t="s">
        <v>3749</v>
      </c>
      <c r="E1208" s="18" t="n">
        <v>12</v>
      </c>
      <c r="F1208" s="16" t="s">
        <v>41</v>
      </c>
      <c r="G1208" s="18" t="n">
        <v>0</v>
      </c>
      <c r="H1208" s="16" t="n">
        <v>2.1</v>
      </c>
      <c r="I1208" s="18" t="n">
        <v>1</v>
      </c>
      <c r="J1208" s="19" t="n">
        <v>74.3008333333333</v>
      </c>
      <c r="K1208" s="19" t="n">
        <v>74.3008333333333</v>
      </c>
      <c r="L1208" s="19" t="n">
        <v>74.3008</v>
      </c>
      <c r="M1208" s="19" t="n">
        <f aca="false">IF(J1208&gt;0,J1208,K1208)*E1208</f>
        <v>891.61</v>
      </c>
      <c r="N1208" s="20"/>
      <c r="O1208" s="21" t="str">
        <f aca="false">IF(R1208="","",ROUND(R1208*(1-Premissas!$B$4),4))</f>
        <v/>
      </c>
      <c r="P1208" s="22"/>
      <c r="Q1208" s="22"/>
      <c r="R1208" s="23"/>
      <c r="S1208" s="24"/>
      <c r="T1208" s="24"/>
      <c r="U1208" s="25"/>
      <c r="V1208" s="19" t="str">
        <f aca="false">IF(COUNT(N1208:Q1208)=0,"",MIN(N1208:Q1208))</f>
        <v/>
      </c>
      <c r="W1208" s="16" t="str">
        <f aca="false">IF(V1208="","",INDEX($N$4:$Q$4,MATCH(V1208,N1208:Q1208,0)))</f>
        <v/>
      </c>
      <c r="X1208" s="19" t="str">
        <f aca="false">IF(COUNT(N1208:Q1208)&lt;2,"",SMALL(N1208:Q1208,2))</f>
        <v/>
      </c>
      <c r="Y1208" s="26" t="str">
        <f aca="false">IF(OR(V1208="",M1208=0),"",V1208/M1208-1)</f>
        <v/>
      </c>
      <c r="Z1208" s="26" t="str">
        <f aca="false">IF(OR(V1208="",L1208=""),"",V1208/(L1208*E1208)-1)</f>
        <v/>
      </c>
      <c r="AA1208" s="16" t="str">
        <f aca="false">IF(V1208="","SEM OFERTA",IF(OR(Y1208&gt;Premissas!$B$11,Y1208&lt;Premissas!$B$12),"VERIFICAR - UNIDADE/EMBALAGEM",IF(Y1208&gt;Premissas!$B$6,"NÃO COMPRAR - REAJUSTE &gt;5%","COMPRAR")))</f>
        <v>SEM OFERTA</v>
      </c>
      <c r="AB1208" s="18" t="str">
        <f aca="false">IF(W1208="DIMEC",S1208,IF(W1208="MEDCENTRO",U1208,""))</f>
        <v/>
      </c>
      <c r="AC1208" s="18" t="n">
        <f aca="false">IF(AA1208&lt;&gt;"COMPRAR",0,IF(AB1208="",I1208,MIN(I1208,AB1208)))</f>
        <v>0</v>
      </c>
      <c r="AD1208" s="19" t="n">
        <f aca="false">IF(AC1208&gt;0,AC1208*V1208,0)</f>
        <v>0</v>
      </c>
      <c r="AE1208" s="19" t="n">
        <f aca="false">IF(AC1208&gt;0,(M1208-V1208)*AC1208,0)</f>
        <v>0</v>
      </c>
      <c r="AF1208" s="16" t="str">
        <f aca="false">IF(AA1208&lt;&gt;"COMPRAR","",IF(AB1208="",IF(X1208="","",IF(X1208-V1208&lt;0.01,"EMPATE TÉCNICO","")),IF(AB1208&lt;I1208,"ESTOQUE INSUFICIENTE",IF(X1208="","",IF(X1208-V1208&lt;0.01,"EMPATE TÉCNICO","")))))</f>
        <v/>
      </c>
      <c r="AG1208" s="16" t="s">
        <v>3757</v>
      </c>
      <c r="AH1208" s="16" t="s">
        <v>3732</v>
      </c>
    </row>
    <row r="1209" customFormat="false" ht="15" hidden="false" customHeight="false" outlineLevel="0" collapsed="false">
      <c r="A1209" s="16" t="s">
        <v>3854</v>
      </c>
      <c r="B1209" s="17" t="s">
        <v>3855</v>
      </c>
      <c r="C1209" s="16" t="s">
        <v>3856</v>
      </c>
      <c r="D1209" s="16" t="s">
        <v>3749</v>
      </c>
      <c r="E1209" s="18" t="n">
        <v>1</v>
      </c>
      <c r="F1209" s="16" t="s">
        <v>43</v>
      </c>
      <c r="G1209" s="18" t="n">
        <v>0</v>
      </c>
      <c r="H1209" s="16" t="n">
        <v>0.4</v>
      </c>
      <c r="I1209" s="18" t="n">
        <v>2</v>
      </c>
      <c r="J1209" s="19" t="n">
        <v>12.2677777777778</v>
      </c>
      <c r="K1209" s="19" t="n">
        <v>12.2677777777778</v>
      </c>
      <c r="L1209" s="19" t="n">
        <v>12.2678</v>
      </c>
      <c r="M1209" s="19" t="n">
        <f aca="false">IF(J1209&gt;0,J1209,K1209)*E1209</f>
        <v>12.2677777777778</v>
      </c>
      <c r="N1209" s="20"/>
      <c r="O1209" s="21" t="str">
        <f aca="false">IF(R1209="","",ROUND(R1209*(1-Premissas!$B$4),4))</f>
        <v/>
      </c>
      <c r="P1209" s="22"/>
      <c r="Q1209" s="22"/>
      <c r="R1209" s="23"/>
      <c r="S1209" s="24"/>
      <c r="T1209" s="24"/>
      <c r="U1209" s="25"/>
      <c r="V1209" s="19" t="str">
        <f aca="false">IF(COUNT(N1209:Q1209)=0,"",MIN(N1209:Q1209))</f>
        <v/>
      </c>
      <c r="W1209" s="16" t="str">
        <f aca="false">IF(V1209="","",INDEX($N$4:$Q$4,MATCH(V1209,N1209:Q1209,0)))</f>
        <v/>
      </c>
      <c r="X1209" s="19" t="str">
        <f aca="false">IF(COUNT(N1209:Q1209)&lt;2,"",SMALL(N1209:Q1209,2))</f>
        <v/>
      </c>
      <c r="Y1209" s="26" t="str">
        <f aca="false">IF(OR(V1209="",M1209=0),"",V1209/M1209-1)</f>
        <v/>
      </c>
      <c r="Z1209" s="26" t="str">
        <f aca="false">IF(OR(V1209="",L1209=""),"",V1209/(L1209*E1209)-1)</f>
        <v/>
      </c>
      <c r="AA1209" s="16" t="str">
        <f aca="false">IF(V1209="","SEM OFERTA",IF(OR(Y1209&gt;Premissas!$B$11,Y1209&lt;Premissas!$B$12),"VERIFICAR - UNIDADE/EMBALAGEM",IF(Y1209&gt;Premissas!$B$6,"NÃO COMPRAR - REAJUSTE &gt;5%","COMPRAR")))</f>
        <v>SEM OFERTA</v>
      </c>
      <c r="AB1209" s="18" t="str">
        <f aca="false">IF(W1209="DIMEC",S1209,IF(W1209="MEDCENTRO",U1209,""))</f>
        <v/>
      </c>
      <c r="AC1209" s="18" t="n">
        <f aca="false">IF(AA1209&lt;&gt;"COMPRAR",0,IF(AB1209="",I1209,MIN(I1209,AB1209)))</f>
        <v>0</v>
      </c>
      <c r="AD1209" s="19" t="n">
        <f aca="false">IF(AC1209&gt;0,AC1209*V1209,0)</f>
        <v>0</v>
      </c>
      <c r="AE1209" s="19" t="n">
        <f aca="false">IF(AC1209&gt;0,(M1209-V1209)*AC1209,0)</f>
        <v>0</v>
      </c>
      <c r="AF1209" s="16" t="str">
        <f aca="false">IF(AA1209&lt;&gt;"COMPRAR","",IF(AB1209="",IF(X1209="","",IF(X1209-V1209&lt;0.01,"EMPATE TÉCNICO","")),IF(AB1209&lt;I1209,"ESTOQUE INSUFICIENTE",IF(X1209="","",IF(X1209-V1209&lt;0.01,"EMPATE TÉCNICO","")))))</f>
        <v/>
      </c>
      <c r="AG1209" s="16" t="s">
        <v>3757</v>
      </c>
      <c r="AH1209" s="16" t="s">
        <v>3732</v>
      </c>
    </row>
    <row r="1210" customFormat="false" ht="15" hidden="false" customHeight="false" outlineLevel="0" collapsed="false">
      <c r="A1210" s="16" t="s">
        <v>3857</v>
      </c>
      <c r="B1210" s="17" t="s">
        <v>3858</v>
      </c>
      <c r="C1210" s="16" t="s">
        <v>3859</v>
      </c>
      <c r="D1210" s="16" t="s">
        <v>3749</v>
      </c>
      <c r="E1210" s="18" t="n">
        <v>24</v>
      </c>
      <c r="F1210" s="16" t="s">
        <v>42</v>
      </c>
      <c r="G1210" s="18" t="n">
        <v>16</v>
      </c>
      <c r="H1210" s="16" t="n">
        <v>6.3</v>
      </c>
      <c r="I1210" s="18" t="n">
        <v>1</v>
      </c>
      <c r="J1210" s="19" t="n">
        <v>5.8675</v>
      </c>
      <c r="K1210" s="19" t="n">
        <v>5.8675</v>
      </c>
      <c r="L1210" s="19" t="n">
        <v>5.8675</v>
      </c>
      <c r="M1210" s="19" t="n">
        <f aca="false">IF(J1210&gt;0,J1210,K1210)*E1210</f>
        <v>140.82</v>
      </c>
      <c r="N1210" s="20"/>
      <c r="O1210" s="21" t="str">
        <f aca="false">IF(R1210="","",ROUND(R1210*(1-Premissas!$B$4),4))</f>
        <v/>
      </c>
      <c r="P1210" s="22"/>
      <c r="Q1210" s="22"/>
      <c r="R1210" s="23"/>
      <c r="S1210" s="24"/>
      <c r="T1210" s="24"/>
      <c r="U1210" s="25"/>
      <c r="V1210" s="19" t="str">
        <f aca="false">IF(COUNT(N1210:Q1210)=0,"",MIN(N1210:Q1210))</f>
        <v/>
      </c>
      <c r="W1210" s="16" t="str">
        <f aca="false">IF(V1210="","",INDEX($N$4:$Q$4,MATCH(V1210,N1210:Q1210,0)))</f>
        <v/>
      </c>
      <c r="X1210" s="19" t="str">
        <f aca="false">IF(COUNT(N1210:Q1210)&lt;2,"",SMALL(N1210:Q1210,2))</f>
        <v/>
      </c>
      <c r="Y1210" s="26" t="str">
        <f aca="false">IF(OR(V1210="",M1210=0),"",V1210/M1210-1)</f>
        <v/>
      </c>
      <c r="Z1210" s="26" t="str">
        <f aca="false">IF(OR(V1210="",L1210=""),"",V1210/(L1210*E1210)-1)</f>
        <v/>
      </c>
      <c r="AA1210" s="16" t="str">
        <f aca="false">IF(V1210="","SEM OFERTA",IF(OR(Y1210&gt;Premissas!$B$11,Y1210&lt;Premissas!$B$12),"VERIFICAR - UNIDADE/EMBALAGEM",IF(Y1210&gt;Premissas!$B$6,"NÃO COMPRAR - REAJUSTE &gt;5%","COMPRAR")))</f>
        <v>SEM OFERTA</v>
      </c>
      <c r="AB1210" s="18" t="str">
        <f aca="false">IF(W1210="DIMEC",S1210,IF(W1210="MEDCENTRO",U1210,""))</f>
        <v/>
      </c>
      <c r="AC1210" s="18" t="n">
        <f aca="false">IF(AA1210&lt;&gt;"COMPRAR",0,IF(AB1210="",I1210,MIN(I1210,AB1210)))</f>
        <v>0</v>
      </c>
      <c r="AD1210" s="19" t="n">
        <f aca="false">IF(AC1210&gt;0,AC1210*V1210,0)</f>
        <v>0</v>
      </c>
      <c r="AE1210" s="19" t="n">
        <f aca="false">IF(AC1210&gt;0,(M1210-V1210)*AC1210,0)</f>
        <v>0</v>
      </c>
      <c r="AF1210" s="16" t="str">
        <f aca="false">IF(AA1210&lt;&gt;"COMPRAR","",IF(AB1210="",IF(X1210="","",IF(X1210-V1210&lt;0.01,"EMPATE TÉCNICO","")),IF(AB1210&lt;I1210,"ESTOQUE INSUFICIENTE",IF(X1210="","",IF(X1210-V1210&lt;0.01,"EMPATE TÉCNICO","")))))</f>
        <v/>
      </c>
      <c r="AG1210" s="16" t="s">
        <v>3757</v>
      </c>
      <c r="AH1210" s="16" t="s">
        <v>3732</v>
      </c>
    </row>
    <row r="1211" customFormat="false" ht="15" hidden="false" customHeight="false" outlineLevel="0" collapsed="false">
      <c r="A1211" s="16" t="s">
        <v>3860</v>
      </c>
      <c r="B1211" s="17" t="s">
        <v>3861</v>
      </c>
      <c r="C1211" s="16" t="s">
        <v>3862</v>
      </c>
      <c r="D1211" s="16" t="s">
        <v>3749</v>
      </c>
      <c r="E1211" s="18" t="n">
        <v>1</v>
      </c>
      <c r="F1211" s="16" t="s">
        <v>42</v>
      </c>
      <c r="G1211" s="18" t="n">
        <v>0</v>
      </c>
      <c r="H1211" s="16" t="n">
        <v>0.6</v>
      </c>
      <c r="I1211" s="18" t="n">
        <v>2</v>
      </c>
      <c r="J1211" s="19" t="n">
        <v>80.25</v>
      </c>
      <c r="K1211" s="19" t="n">
        <v>80.25</v>
      </c>
      <c r="L1211" s="19" t="n">
        <v>80.25</v>
      </c>
      <c r="M1211" s="19" t="n">
        <f aca="false">IF(J1211&gt;0,J1211,K1211)*E1211</f>
        <v>80.25</v>
      </c>
      <c r="N1211" s="20"/>
      <c r="O1211" s="21" t="str">
        <f aca="false">IF(R1211="","",ROUND(R1211*(1-Premissas!$B$4),4))</f>
        <v/>
      </c>
      <c r="P1211" s="22"/>
      <c r="Q1211" s="22"/>
      <c r="R1211" s="23"/>
      <c r="S1211" s="24"/>
      <c r="T1211" s="24"/>
      <c r="U1211" s="25"/>
      <c r="V1211" s="19" t="str">
        <f aca="false">IF(COUNT(N1211:Q1211)=0,"",MIN(N1211:Q1211))</f>
        <v/>
      </c>
      <c r="W1211" s="16" t="str">
        <f aca="false">IF(V1211="","",INDEX($N$4:$Q$4,MATCH(V1211,N1211:Q1211,0)))</f>
        <v/>
      </c>
      <c r="X1211" s="19" t="str">
        <f aca="false">IF(COUNT(N1211:Q1211)&lt;2,"",SMALL(N1211:Q1211,2))</f>
        <v/>
      </c>
      <c r="Y1211" s="26" t="str">
        <f aca="false">IF(OR(V1211="",M1211=0),"",V1211/M1211-1)</f>
        <v/>
      </c>
      <c r="Z1211" s="26" t="str">
        <f aca="false">IF(OR(V1211="",L1211=""),"",V1211/(L1211*E1211)-1)</f>
        <v/>
      </c>
      <c r="AA1211" s="16" t="str">
        <f aca="false">IF(V1211="","SEM OFERTA",IF(OR(Y1211&gt;Premissas!$B$11,Y1211&lt;Premissas!$B$12),"VERIFICAR - UNIDADE/EMBALAGEM",IF(Y1211&gt;Premissas!$B$6,"NÃO COMPRAR - REAJUSTE &gt;5%","COMPRAR")))</f>
        <v>SEM OFERTA</v>
      </c>
      <c r="AB1211" s="18" t="str">
        <f aca="false">IF(W1211="DIMEC",S1211,IF(W1211="MEDCENTRO",U1211,""))</f>
        <v/>
      </c>
      <c r="AC1211" s="18" t="n">
        <f aca="false">IF(AA1211&lt;&gt;"COMPRAR",0,IF(AB1211="",I1211,MIN(I1211,AB1211)))</f>
        <v>0</v>
      </c>
      <c r="AD1211" s="19" t="n">
        <f aca="false">IF(AC1211&gt;0,AC1211*V1211,0)</f>
        <v>0</v>
      </c>
      <c r="AE1211" s="19" t="n">
        <f aca="false">IF(AC1211&gt;0,(M1211-V1211)*AC1211,0)</f>
        <v>0</v>
      </c>
      <c r="AF1211" s="16" t="str">
        <f aca="false">IF(AA1211&lt;&gt;"COMPRAR","",IF(AB1211="",IF(X1211="","",IF(X1211-V1211&lt;0.01,"EMPATE TÉCNICO","")),IF(AB1211&lt;I1211,"ESTOQUE INSUFICIENTE",IF(X1211="","",IF(X1211-V1211&lt;0.01,"EMPATE TÉCNICO","")))))</f>
        <v/>
      </c>
      <c r="AG1211" s="16" t="s">
        <v>328</v>
      </c>
      <c r="AH1211" s="16" t="s">
        <v>3732</v>
      </c>
    </row>
    <row r="1212" customFormat="false" ht="15" hidden="false" customHeight="false" outlineLevel="0" collapsed="false">
      <c r="A1212" s="16" t="s">
        <v>3863</v>
      </c>
      <c r="B1212" s="17" t="s">
        <v>3864</v>
      </c>
      <c r="C1212" s="16" t="s">
        <v>3865</v>
      </c>
      <c r="D1212" s="16" t="s">
        <v>3866</v>
      </c>
      <c r="E1212" s="18" t="n">
        <v>1</v>
      </c>
      <c r="F1212" s="16" t="s">
        <v>42</v>
      </c>
      <c r="G1212" s="18" t="n">
        <v>0</v>
      </c>
      <c r="H1212" s="16" t="n">
        <v>0.4</v>
      </c>
      <c r="I1212" s="18" t="n">
        <v>2</v>
      </c>
      <c r="J1212" s="19" t="n">
        <v>27.435</v>
      </c>
      <c r="K1212" s="19" t="n">
        <v>27.435</v>
      </c>
      <c r="L1212" s="19" t="n">
        <v>27.435</v>
      </c>
      <c r="M1212" s="19" t="n">
        <f aca="false">IF(J1212&gt;0,J1212,K1212)*E1212</f>
        <v>27.435</v>
      </c>
      <c r="N1212" s="20"/>
      <c r="O1212" s="21" t="str">
        <f aca="false">IF(R1212="","",ROUND(R1212*(1-Premissas!$B$4),4))</f>
        <v/>
      </c>
      <c r="P1212" s="22"/>
      <c r="Q1212" s="22"/>
      <c r="R1212" s="23"/>
      <c r="S1212" s="24"/>
      <c r="T1212" s="24"/>
      <c r="U1212" s="25"/>
      <c r="V1212" s="19" t="str">
        <f aca="false">IF(COUNT(N1212:Q1212)=0,"",MIN(N1212:Q1212))</f>
        <v/>
      </c>
      <c r="W1212" s="16" t="str">
        <f aca="false">IF(V1212="","",INDEX($N$4:$Q$4,MATCH(V1212,N1212:Q1212,0)))</f>
        <v/>
      </c>
      <c r="X1212" s="19" t="str">
        <f aca="false">IF(COUNT(N1212:Q1212)&lt;2,"",SMALL(N1212:Q1212,2))</f>
        <v/>
      </c>
      <c r="Y1212" s="26" t="str">
        <f aca="false">IF(OR(V1212="",M1212=0),"",V1212/M1212-1)</f>
        <v/>
      </c>
      <c r="Z1212" s="26" t="str">
        <f aca="false">IF(OR(V1212="",L1212=""),"",V1212/(L1212*E1212)-1)</f>
        <v/>
      </c>
      <c r="AA1212" s="16" t="str">
        <f aca="false">IF(V1212="","SEM OFERTA",IF(OR(Y1212&gt;Premissas!$B$11,Y1212&lt;Premissas!$B$12),"VERIFICAR - UNIDADE/EMBALAGEM",IF(Y1212&gt;Premissas!$B$6,"NÃO COMPRAR - REAJUSTE &gt;5%","COMPRAR")))</f>
        <v>SEM OFERTA</v>
      </c>
      <c r="AB1212" s="18" t="str">
        <f aca="false">IF(W1212="DIMEC",S1212,IF(W1212="MEDCENTRO",U1212,""))</f>
        <v/>
      </c>
      <c r="AC1212" s="18" t="n">
        <f aca="false">IF(AA1212&lt;&gt;"COMPRAR",0,IF(AB1212="",I1212,MIN(I1212,AB1212)))</f>
        <v>0</v>
      </c>
      <c r="AD1212" s="19" t="n">
        <f aca="false">IF(AC1212&gt;0,AC1212*V1212,0)</f>
        <v>0</v>
      </c>
      <c r="AE1212" s="19" t="n">
        <f aca="false">IF(AC1212&gt;0,(M1212-V1212)*AC1212,0)</f>
        <v>0</v>
      </c>
      <c r="AF1212" s="16" t="str">
        <f aca="false">IF(AA1212&lt;&gt;"COMPRAR","",IF(AB1212="",IF(X1212="","",IF(X1212-V1212&lt;0.01,"EMPATE TÉCNICO","")),IF(AB1212&lt;I1212,"ESTOQUE INSUFICIENTE",IF(X1212="","",IF(X1212-V1212&lt;0.01,"EMPATE TÉCNICO","")))))</f>
        <v/>
      </c>
      <c r="AG1212" s="16" t="s">
        <v>547</v>
      </c>
      <c r="AH1212" s="16" t="s">
        <v>3732</v>
      </c>
    </row>
    <row r="1213" customFormat="false" ht="15" hidden="false" customHeight="false" outlineLevel="0" collapsed="false">
      <c r="A1213" s="16" t="s">
        <v>3867</v>
      </c>
      <c r="B1213" s="17" t="s">
        <v>3868</v>
      </c>
      <c r="C1213" s="16" t="s">
        <v>3869</v>
      </c>
      <c r="D1213" s="16" t="s">
        <v>3731</v>
      </c>
      <c r="E1213" s="18" t="n">
        <v>1</v>
      </c>
      <c r="F1213" s="16" t="s">
        <v>43</v>
      </c>
      <c r="G1213" s="18" t="n">
        <v>0</v>
      </c>
      <c r="H1213" s="16" t="n">
        <v>0.4</v>
      </c>
      <c r="I1213" s="18" t="n">
        <v>2</v>
      </c>
      <c r="J1213" s="19" t="n">
        <v>4.27166666666667</v>
      </c>
      <c r="K1213" s="19" t="n">
        <v>4.27166666666667</v>
      </c>
      <c r="L1213" s="19" t="n">
        <v>4.2717</v>
      </c>
      <c r="M1213" s="19" t="n">
        <f aca="false">IF(J1213&gt;0,J1213,K1213)*E1213</f>
        <v>4.27166666666667</v>
      </c>
      <c r="N1213" s="20"/>
      <c r="O1213" s="21" t="str">
        <f aca="false">IF(R1213="","",ROUND(R1213*(1-Premissas!$B$4),4))</f>
        <v/>
      </c>
      <c r="P1213" s="22"/>
      <c r="Q1213" s="22"/>
      <c r="R1213" s="23"/>
      <c r="S1213" s="24"/>
      <c r="T1213" s="24"/>
      <c r="U1213" s="25"/>
      <c r="V1213" s="19" t="str">
        <f aca="false">IF(COUNT(N1213:Q1213)=0,"",MIN(N1213:Q1213))</f>
        <v/>
      </c>
      <c r="W1213" s="16" t="str">
        <f aca="false">IF(V1213="","",INDEX($N$4:$Q$4,MATCH(V1213,N1213:Q1213,0)))</f>
        <v/>
      </c>
      <c r="X1213" s="19" t="str">
        <f aca="false">IF(COUNT(N1213:Q1213)&lt;2,"",SMALL(N1213:Q1213,2))</f>
        <v/>
      </c>
      <c r="Y1213" s="26" t="str">
        <f aca="false">IF(OR(V1213="",M1213=0),"",V1213/M1213-1)</f>
        <v/>
      </c>
      <c r="Z1213" s="26" t="str">
        <f aca="false">IF(OR(V1213="",L1213=""),"",V1213/(L1213*E1213)-1)</f>
        <v/>
      </c>
      <c r="AA1213" s="16" t="str">
        <f aca="false">IF(V1213="","SEM OFERTA",IF(OR(Y1213&gt;Premissas!$B$11,Y1213&lt;Premissas!$B$12),"VERIFICAR - UNIDADE/EMBALAGEM",IF(Y1213&gt;Premissas!$B$6,"NÃO COMPRAR - REAJUSTE &gt;5%","COMPRAR")))</f>
        <v>SEM OFERTA</v>
      </c>
      <c r="AB1213" s="18" t="str">
        <f aca="false">IF(W1213="DIMEC",S1213,IF(W1213="MEDCENTRO",U1213,""))</f>
        <v/>
      </c>
      <c r="AC1213" s="18" t="n">
        <f aca="false">IF(AA1213&lt;&gt;"COMPRAR",0,IF(AB1213="",I1213,MIN(I1213,AB1213)))</f>
        <v>0</v>
      </c>
      <c r="AD1213" s="19" t="n">
        <f aca="false">IF(AC1213&gt;0,AC1213*V1213,0)</f>
        <v>0</v>
      </c>
      <c r="AE1213" s="19" t="n">
        <f aca="false">IF(AC1213&gt;0,(M1213-V1213)*AC1213,0)</f>
        <v>0</v>
      </c>
      <c r="AF1213" s="16" t="str">
        <f aca="false">IF(AA1213&lt;&gt;"COMPRAR","",IF(AB1213="",IF(X1213="","",IF(X1213-V1213&lt;0.01,"EMPATE TÉCNICO","")),IF(AB1213&lt;I1213,"ESTOQUE INSUFICIENTE",IF(X1213="","",IF(X1213-V1213&lt;0.01,"EMPATE TÉCNICO","")))))</f>
        <v/>
      </c>
      <c r="AG1213" s="16" t="s">
        <v>1771</v>
      </c>
      <c r="AH1213" s="16" t="s">
        <v>3732</v>
      </c>
    </row>
    <row r="1214" customFormat="false" ht="15" hidden="false" customHeight="false" outlineLevel="0" collapsed="false">
      <c r="A1214" s="16" t="s">
        <v>3870</v>
      </c>
      <c r="B1214" s="17" t="s">
        <v>3871</v>
      </c>
      <c r="C1214" s="16" t="s">
        <v>3872</v>
      </c>
      <c r="D1214" s="16" t="s">
        <v>3873</v>
      </c>
      <c r="E1214" s="18" t="n">
        <v>1</v>
      </c>
      <c r="F1214" s="16" t="s">
        <v>43</v>
      </c>
      <c r="G1214" s="18" t="n">
        <v>0</v>
      </c>
      <c r="H1214" s="16" t="n">
        <v>1.5</v>
      </c>
      <c r="I1214" s="18" t="n">
        <v>4</v>
      </c>
      <c r="J1214" s="19" t="n">
        <v>10.3883333333333</v>
      </c>
      <c r="K1214" s="19" t="n">
        <v>10.3883333333333</v>
      </c>
      <c r="L1214" s="19" t="n">
        <v>10.3883</v>
      </c>
      <c r="M1214" s="19" t="n">
        <f aca="false">IF(J1214&gt;0,J1214,K1214)*E1214</f>
        <v>10.3883333333333</v>
      </c>
      <c r="N1214" s="20"/>
      <c r="O1214" s="21" t="str">
        <f aca="false">IF(R1214="","",ROUND(R1214*(1-Premissas!$B$4),4))</f>
        <v/>
      </c>
      <c r="P1214" s="22"/>
      <c r="Q1214" s="22"/>
      <c r="R1214" s="23"/>
      <c r="S1214" s="24"/>
      <c r="T1214" s="24"/>
      <c r="U1214" s="25"/>
      <c r="V1214" s="19" t="str">
        <f aca="false">IF(COUNT(N1214:Q1214)=0,"",MIN(N1214:Q1214))</f>
        <v/>
      </c>
      <c r="W1214" s="16" t="str">
        <f aca="false">IF(V1214="","",INDEX($N$4:$Q$4,MATCH(V1214,N1214:Q1214,0)))</f>
        <v/>
      </c>
      <c r="X1214" s="19" t="str">
        <f aca="false">IF(COUNT(N1214:Q1214)&lt;2,"",SMALL(N1214:Q1214,2))</f>
        <v/>
      </c>
      <c r="Y1214" s="26" t="str">
        <f aca="false">IF(OR(V1214="",M1214=0),"",V1214/M1214-1)</f>
        <v/>
      </c>
      <c r="Z1214" s="26" t="str">
        <f aca="false">IF(OR(V1214="",L1214=""),"",V1214/(L1214*E1214)-1)</f>
        <v/>
      </c>
      <c r="AA1214" s="16" t="str">
        <f aca="false">IF(V1214="","SEM OFERTA",IF(OR(Y1214&gt;Premissas!$B$11,Y1214&lt;Premissas!$B$12),"VERIFICAR - UNIDADE/EMBALAGEM",IF(Y1214&gt;Premissas!$B$6,"NÃO COMPRAR - REAJUSTE &gt;5%","COMPRAR")))</f>
        <v>SEM OFERTA</v>
      </c>
      <c r="AB1214" s="18" t="str">
        <f aca="false">IF(W1214="DIMEC",S1214,IF(W1214="MEDCENTRO",U1214,""))</f>
        <v/>
      </c>
      <c r="AC1214" s="18" t="n">
        <f aca="false">IF(AA1214&lt;&gt;"COMPRAR",0,IF(AB1214="",I1214,MIN(I1214,AB1214)))</f>
        <v>0</v>
      </c>
      <c r="AD1214" s="19" t="n">
        <f aca="false">IF(AC1214&gt;0,AC1214*V1214,0)</f>
        <v>0</v>
      </c>
      <c r="AE1214" s="19" t="n">
        <f aca="false">IF(AC1214&gt;0,(M1214-V1214)*AC1214,0)</f>
        <v>0</v>
      </c>
      <c r="AF1214" s="16" t="str">
        <f aca="false">IF(AA1214&lt;&gt;"COMPRAR","",IF(AB1214="",IF(X1214="","",IF(X1214-V1214&lt;0.01,"EMPATE TÉCNICO","")),IF(AB1214&lt;I1214,"ESTOQUE INSUFICIENTE",IF(X1214="","",IF(X1214-V1214&lt;0.01,"EMPATE TÉCNICO","")))))</f>
        <v/>
      </c>
      <c r="AG1214" s="16" t="s">
        <v>328</v>
      </c>
      <c r="AH1214" s="16" t="s">
        <v>3874</v>
      </c>
    </row>
    <row r="1215" customFormat="false" ht="15" hidden="false" customHeight="false" outlineLevel="0" collapsed="false">
      <c r="A1215" s="16" t="s">
        <v>3875</v>
      </c>
      <c r="B1215" s="17" t="s">
        <v>3876</v>
      </c>
      <c r="C1215" s="16" t="s">
        <v>3877</v>
      </c>
      <c r="D1215" s="16" t="s">
        <v>3878</v>
      </c>
      <c r="E1215" s="18" t="n">
        <v>1</v>
      </c>
      <c r="F1215" s="16" t="s">
        <v>43</v>
      </c>
      <c r="G1215" s="18" t="n">
        <v>7</v>
      </c>
      <c r="H1215" s="16" t="n">
        <v>3</v>
      </c>
      <c r="I1215" s="18" t="n">
        <v>1</v>
      </c>
      <c r="J1215" s="19" t="n">
        <v>8.36</v>
      </c>
      <c r="K1215" s="19" t="n">
        <v>8.36</v>
      </c>
      <c r="L1215" s="19" t="n">
        <v>8.36</v>
      </c>
      <c r="M1215" s="19" t="n">
        <f aca="false">IF(J1215&gt;0,J1215,K1215)*E1215</f>
        <v>8.36</v>
      </c>
      <c r="N1215" s="20"/>
      <c r="O1215" s="21" t="str">
        <f aca="false">IF(R1215="","",ROUND(R1215*(1-Premissas!$B$4),4))</f>
        <v/>
      </c>
      <c r="P1215" s="22"/>
      <c r="Q1215" s="22"/>
      <c r="R1215" s="23"/>
      <c r="S1215" s="24"/>
      <c r="T1215" s="24"/>
      <c r="U1215" s="25"/>
      <c r="V1215" s="19" t="str">
        <f aca="false">IF(COUNT(N1215:Q1215)=0,"",MIN(N1215:Q1215))</f>
        <v/>
      </c>
      <c r="W1215" s="16" t="str">
        <f aca="false">IF(V1215="","",INDEX($N$4:$Q$4,MATCH(V1215,N1215:Q1215,0)))</f>
        <v/>
      </c>
      <c r="X1215" s="19" t="str">
        <f aca="false">IF(COUNT(N1215:Q1215)&lt;2,"",SMALL(N1215:Q1215,2))</f>
        <v/>
      </c>
      <c r="Y1215" s="26" t="str">
        <f aca="false">IF(OR(V1215="",M1215=0),"",V1215/M1215-1)</f>
        <v/>
      </c>
      <c r="Z1215" s="26" t="str">
        <f aca="false">IF(OR(V1215="",L1215=""),"",V1215/(L1215*E1215)-1)</f>
        <v/>
      </c>
      <c r="AA1215" s="16" t="str">
        <f aca="false">IF(V1215="","SEM OFERTA",IF(OR(Y1215&gt;Premissas!$B$11,Y1215&lt;Premissas!$B$12),"VERIFICAR - UNIDADE/EMBALAGEM",IF(Y1215&gt;Premissas!$B$6,"NÃO COMPRAR - REAJUSTE &gt;5%","COMPRAR")))</f>
        <v>SEM OFERTA</v>
      </c>
      <c r="AB1215" s="18" t="str">
        <f aca="false">IF(W1215="DIMEC",S1215,IF(W1215="MEDCENTRO",U1215,""))</f>
        <v/>
      </c>
      <c r="AC1215" s="18" t="n">
        <f aca="false">IF(AA1215&lt;&gt;"COMPRAR",0,IF(AB1215="",I1215,MIN(I1215,AB1215)))</f>
        <v>0</v>
      </c>
      <c r="AD1215" s="19" t="n">
        <f aca="false">IF(AC1215&gt;0,AC1215*V1215,0)</f>
        <v>0</v>
      </c>
      <c r="AE1215" s="19" t="n">
        <f aca="false">IF(AC1215&gt;0,(M1215-V1215)*AC1215,0)</f>
        <v>0</v>
      </c>
      <c r="AF1215" s="16" t="str">
        <f aca="false">IF(AA1215&lt;&gt;"COMPRAR","",IF(AB1215="",IF(X1215="","",IF(X1215-V1215&lt;0.01,"EMPATE TÉCNICO","")),IF(AB1215&lt;I1215,"ESTOQUE INSUFICIENTE",IF(X1215="","",IF(X1215-V1215&lt;0.01,"EMPATE TÉCNICO","")))))</f>
        <v/>
      </c>
      <c r="AG1215" s="16" t="s">
        <v>2034</v>
      </c>
      <c r="AH1215" s="16" t="s">
        <v>3874</v>
      </c>
    </row>
    <row r="1216" customFormat="false" ht="15" hidden="false" customHeight="false" outlineLevel="0" collapsed="false">
      <c r="A1216" s="16" t="s">
        <v>3879</v>
      </c>
      <c r="B1216" s="17" t="s">
        <v>3880</v>
      </c>
      <c r="C1216" s="16" t="s">
        <v>3881</v>
      </c>
      <c r="D1216" s="16" t="s">
        <v>3882</v>
      </c>
      <c r="E1216" s="18" t="n">
        <v>1</v>
      </c>
      <c r="F1216" s="16" t="s">
        <v>43</v>
      </c>
      <c r="G1216" s="18" t="n">
        <v>0</v>
      </c>
      <c r="H1216" s="16" t="n">
        <v>2.5</v>
      </c>
      <c r="I1216" s="18" t="n">
        <v>7</v>
      </c>
      <c r="J1216" s="19" t="n">
        <v>5.43833333333333</v>
      </c>
      <c r="K1216" s="19" t="n">
        <v>5.43833333333333</v>
      </c>
      <c r="L1216" s="19" t="n">
        <v>5.4383</v>
      </c>
      <c r="M1216" s="19" t="n">
        <f aca="false">IF(J1216&gt;0,J1216,K1216)*E1216</f>
        <v>5.43833333333333</v>
      </c>
      <c r="N1216" s="20"/>
      <c r="O1216" s="21" t="str">
        <f aca="false">IF(R1216="","",ROUND(R1216*(1-Premissas!$B$4),4))</f>
        <v/>
      </c>
      <c r="P1216" s="22"/>
      <c r="Q1216" s="22"/>
      <c r="R1216" s="23"/>
      <c r="S1216" s="24"/>
      <c r="T1216" s="24"/>
      <c r="U1216" s="25"/>
      <c r="V1216" s="19" t="str">
        <f aca="false">IF(COUNT(N1216:Q1216)=0,"",MIN(N1216:Q1216))</f>
        <v/>
      </c>
      <c r="W1216" s="16" t="str">
        <f aca="false">IF(V1216="","",INDEX($N$4:$Q$4,MATCH(V1216,N1216:Q1216,0)))</f>
        <v/>
      </c>
      <c r="X1216" s="19" t="str">
        <f aca="false">IF(COUNT(N1216:Q1216)&lt;2,"",SMALL(N1216:Q1216,2))</f>
        <v/>
      </c>
      <c r="Y1216" s="26" t="str">
        <f aca="false">IF(OR(V1216="",M1216=0),"",V1216/M1216-1)</f>
        <v/>
      </c>
      <c r="Z1216" s="26" t="str">
        <f aca="false">IF(OR(V1216="",L1216=""),"",V1216/(L1216*E1216)-1)</f>
        <v/>
      </c>
      <c r="AA1216" s="16" t="str">
        <f aca="false">IF(V1216="","SEM OFERTA",IF(OR(Y1216&gt;Premissas!$B$11,Y1216&lt;Premissas!$B$12),"VERIFICAR - UNIDADE/EMBALAGEM",IF(Y1216&gt;Premissas!$B$6,"NÃO COMPRAR - REAJUSTE &gt;5%","COMPRAR")))</f>
        <v>SEM OFERTA</v>
      </c>
      <c r="AB1216" s="18" t="str">
        <f aca="false">IF(W1216="DIMEC",S1216,IF(W1216="MEDCENTRO",U1216,""))</f>
        <v/>
      </c>
      <c r="AC1216" s="18" t="n">
        <f aca="false">IF(AA1216&lt;&gt;"COMPRAR",0,IF(AB1216="",I1216,MIN(I1216,AB1216)))</f>
        <v>0</v>
      </c>
      <c r="AD1216" s="19" t="n">
        <f aca="false">IF(AC1216&gt;0,AC1216*V1216,0)</f>
        <v>0</v>
      </c>
      <c r="AE1216" s="19" t="n">
        <f aca="false">IF(AC1216&gt;0,(M1216-V1216)*AC1216,0)</f>
        <v>0</v>
      </c>
      <c r="AF1216" s="16" t="str">
        <f aca="false">IF(AA1216&lt;&gt;"COMPRAR","",IF(AB1216="",IF(X1216="","",IF(X1216-V1216&lt;0.01,"EMPATE TÉCNICO","")),IF(AB1216&lt;I1216,"ESTOQUE INSUFICIENTE",IF(X1216="","",IF(X1216-V1216&lt;0.01,"EMPATE TÉCNICO","")))))</f>
        <v/>
      </c>
      <c r="AG1216" s="16" t="s">
        <v>328</v>
      </c>
      <c r="AH1216" s="16" t="s">
        <v>3874</v>
      </c>
    </row>
    <row r="1217" customFormat="false" ht="15" hidden="false" customHeight="false" outlineLevel="0" collapsed="false">
      <c r="A1217" s="16" t="s">
        <v>3883</v>
      </c>
      <c r="B1217" s="17" t="s">
        <v>3884</v>
      </c>
      <c r="C1217" s="16" t="s">
        <v>3885</v>
      </c>
      <c r="D1217" s="16" t="s">
        <v>3873</v>
      </c>
      <c r="E1217" s="18" t="n">
        <v>1</v>
      </c>
      <c r="F1217" s="16" t="s">
        <v>43</v>
      </c>
      <c r="G1217" s="18" t="n">
        <v>0</v>
      </c>
      <c r="H1217" s="16" t="n">
        <v>3.2</v>
      </c>
      <c r="I1217" s="18" t="n">
        <v>9</v>
      </c>
      <c r="J1217" s="19" t="n">
        <v>4.89</v>
      </c>
      <c r="K1217" s="19" t="n">
        <v>4.89</v>
      </c>
      <c r="L1217" s="19" t="n">
        <v>4.89</v>
      </c>
      <c r="M1217" s="19" t="n">
        <f aca="false">IF(J1217&gt;0,J1217,K1217)*E1217</f>
        <v>4.89</v>
      </c>
      <c r="N1217" s="20"/>
      <c r="O1217" s="21" t="str">
        <f aca="false">IF(R1217="","",ROUND(R1217*(1-Premissas!$B$4),4))</f>
        <v/>
      </c>
      <c r="P1217" s="22"/>
      <c r="Q1217" s="22"/>
      <c r="R1217" s="23"/>
      <c r="S1217" s="24"/>
      <c r="T1217" s="24"/>
      <c r="U1217" s="25"/>
      <c r="V1217" s="19" t="str">
        <f aca="false">IF(COUNT(N1217:Q1217)=0,"",MIN(N1217:Q1217))</f>
        <v/>
      </c>
      <c r="W1217" s="16" t="str">
        <f aca="false">IF(V1217="","",INDEX($N$4:$Q$4,MATCH(V1217,N1217:Q1217,0)))</f>
        <v/>
      </c>
      <c r="X1217" s="19" t="str">
        <f aca="false">IF(COUNT(N1217:Q1217)&lt;2,"",SMALL(N1217:Q1217,2))</f>
        <v/>
      </c>
      <c r="Y1217" s="26" t="str">
        <f aca="false">IF(OR(V1217="",M1217=0),"",V1217/M1217-1)</f>
        <v/>
      </c>
      <c r="Z1217" s="26" t="str">
        <f aca="false">IF(OR(V1217="",L1217=""),"",V1217/(L1217*E1217)-1)</f>
        <v/>
      </c>
      <c r="AA1217" s="16" t="str">
        <f aca="false">IF(V1217="","SEM OFERTA",IF(OR(Y1217&gt;Premissas!$B$11,Y1217&lt;Premissas!$B$12),"VERIFICAR - UNIDADE/EMBALAGEM",IF(Y1217&gt;Premissas!$B$6,"NÃO COMPRAR - REAJUSTE &gt;5%","COMPRAR")))</f>
        <v>SEM OFERTA</v>
      </c>
      <c r="AB1217" s="18" t="str">
        <f aca="false">IF(W1217="DIMEC",S1217,IF(W1217="MEDCENTRO",U1217,""))</f>
        <v/>
      </c>
      <c r="AC1217" s="18" t="n">
        <f aca="false">IF(AA1217&lt;&gt;"COMPRAR",0,IF(AB1217="",I1217,MIN(I1217,AB1217)))</f>
        <v>0</v>
      </c>
      <c r="AD1217" s="19" t="n">
        <f aca="false">IF(AC1217&gt;0,AC1217*V1217,0)</f>
        <v>0</v>
      </c>
      <c r="AE1217" s="19" t="n">
        <f aca="false">IF(AC1217&gt;0,(M1217-V1217)*AC1217,0)</f>
        <v>0</v>
      </c>
      <c r="AF1217" s="16" t="str">
        <f aca="false">IF(AA1217&lt;&gt;"COMPRAR","",IF(AB1217="",IF(X1217="","",IF(X1217-V1217&lt;0.01,"EMPATE TÉCNICO","")),IF(AB1217&lt;I1217,"ESTOQUE INSUFICIENTE",IF(X1217="","",IF(X1217-V1217&lt;0.01,"EMPATE TÉCNICO","")))))</f>
        <v/>
      </c>
      <c r="AG1217" s="16" t="s">
        <v>203</v>
      </c>
      <c r="AH1217" s="16" t="s">
        <v>3874</v>
      </c>
    </row>
    <row r="1218" customFormat="false" ht="15" hidden="false" customHeight="false" outlineLevel="0" collapsed="false">
      <c r="A1218" s="16" t="s">
        <v>3886</v>
      </c>
      <c r="B1218" s="17" t="s">
        <v>3887</v>
      </c>
      <c r="C1218" s="16" t="s">
        <v>3888</v>
      </c>
      <c r="D1218" s="16" t="s">
        <v>3873</v>
      </c>
      <c r="E1218" s="18" t="n">
        <v>1</v>
      </c>
      <c r="F1218" s="16" t="s">
        <v>42</v>
      </c>
      <c r="G1218" s="18" t="n">
        <v>2</v>
      </c>
      <c r="H1218" s="16" t="n">
        <v>3.5</v>
      </c>
      <c r="I1218" s="18" t="n">
        <v>7</v>
      </c>
      <c r="J1218" s="19" t="n">
        <v>4.81166666666667</v>
      </c>
      <c r="K1218" s="19" t="n">
        <v>4.81166666666667</v>
      </c>
      <c r="L1218" s="19" t="n">
        <v>4.8117</v>
      </c>
      <c r="M1218" s="19" t="n">
        <f aca="false">IF(J1218&gt;0,J1218,K1218)*E1218</f>
        <v>4.81166666666667</v>
      </c>
      <c r="N1218" s="20"/>
      <c r="O1218" s="21" t="str">
        <f aca="false">IF(R1218="","",ROUND(R1218*(1-Premissas!$B$4),4))</f>
        <v/>
      </c>
      <c r="P1218" s="22"/>
      <c r="Q1218" s="22"/>
      <c r="R1218" s="23"/>
      <c r="S1218" s="24"/>
      <c r="T1218" s="24"/>
      <c r="U1218" s="25"/>
      <c r="V1218" s="19" t="str">
        <f aca="false">IF(COUNT(N1218:Q1218)=0,"",MIN(N1218:Q1218))</f>
        <v/>
      </c>
      <c r="W1218" s="16" t="str">
        <f aca="false">IF(V1218="","",INDEX($N$4:$Q$4,MATCH(V1218,N1218:Q1218,0)))</f>
        <v/>
      </c>
      <c r="X1218" s="19" t="str">
        <f aca="false">IF(COUNT(N1218:Q1218)&lt;2,"",SMALL(N1218:Q1218,2))</f>
        <v/>
      </c>
      <c r="Y1218" s="26" t="str">
        <f aca="false">IF(OR(V1218="",M1218=0),"",V1218/M1218-1)</f>
        <v/>
      </c>
      <c r="Z1218" s="26" t="str">
        <f aca="false">IF(OR(V1218="",L1218=""),"",V1218/(L1218*E1218)-1)</f>
        <v/>
      </c>
      <c r="AA1218" s="16" t="str">
        <f aca="false">IF(V1218="","SEM OFERTA",IF(OR(Y1218&gt;Premissas!$B$11,Y1218&lt;Premissas!$B$12),"VERIFICAR - UNIDADE/EMBALAGEM",IF(Y1218&gt;Premissas!$B$6,"NÃO COMPRAR - REAJUSTE &gt;5%","COMPRAR")))</f>
        <v>SEM OFERTA</v>
      </c>
      <c r="AB1218" s="18" t="str">
        <f aca="false">IF(W1218="DIMEC",S1218,IF(W1218="MEDCENTRO",U1218,""))</f>
        <v/>
      </c>
      <c r="AC1218" s="18" t="n">
        <f aca="false">IF(AA1218&lt;&gt;"COMPRAR",0,IF(AB1218="",I1218,MIN(I1218,AB1218)))</f>
        <v>0</v>
      </c>
      <c r="AD1218" s="19" t="n">
        <f aca="false">IF(AC1218&gt;0,AC1218*V1218,0)</f>
        <v>0</v>
      </c>
      <c r="AE1218" s="19" t="n">
        <f aca="false">IF(AC1218&gt;0,(M1218-V1218)*AC1218,0)</f>
        <v>0</v>
      </c>
      <c r="AF1218" s="16" t="str">
        <f aca="false">IF(AA1218&lt;&gt;"COMPRAR","",IF(AB1218="",IF(X1218="","",IF(X1218-V1218&lt;0.01,"EMPATE TÉCNICO","")),IF(AB1218&lt;I1218,"ESTOQUE INSUFICIENTE",IF(X1218="","",IF(X1218-V1218&lt;0.01,"EMPATE TÉCNICO","")))))</f>
        <v/>
      </c>
      <c r="AG1218" s="16" t="s">
        <v>203</v>
      </c>
      <c r="AH1218" s="16" t="s">
        <v>3874</v>
      </c>
    </row>
    <row r="1219" customFormat="false" ht="15" hidden="false" customHeight="false" outlineLevel="0" collapsed="false">
      <c r="A1219" s="16" t="s">
        <v>3889</v>
      </c>
      <c r="B1219" s="17" t="s">
        <v>3890</v>
      </c>
      <c r="C1219" s="16" t="s">
        <v>3891</v>
      </c>
      <c r="D1219" s="16" t="s">
        <v>3882</v>
      </c>
      <c r="E1219" s="18" t="n">
        <v>1</v>
      </c>
      <c r="F1219" s="16" t="s">
        <v>41</v>
      </c>
      <c r="G1219" s="18" t="n">
        <v>9</v>
      </c>
      <c r="H1219" s="16" t="n">
        <v>9.6</v>
      </c>
      <c r="I1219" s="18" t="n">
        <v>16</v>
      </c>
      <c r="J1219" s="19" t="n">
        <v>11.8291666666667</v>
      </c>
      <c r="K1219" s="19" t="n">
        <v>11.8291666666667</v>
      </c>
      <c r="L1219" s="19" t="n">
        <v>11.8292</v>
      </c>
      <c r="M1219" s="19" t="n">
        <f aca="false">IF(J1219&gt;0,J1219,K1219)*E1219</f>
        <v>11.8291666666667</v>
      </c>
      <c r="N1219" s="20"/>
      <c r="O1219" s="21" t="str">
        <f aca="false">IF(R1219="","",ROUND(R1219*(1-Premissas!$B$4),4))</f>
        <v/>
      </c>
      <c r="P1219" s="22"/>
      <c r="Q1219" s="22"/>
      <c r="R1219" s="23"/>
      <c r="S1219" s="24"/>
      <c r="T1219" s="24"/>
      <c r="U1219" s="25"/>
      <c r="V1219" s="19" t="str">
        <f aca="false">IF(COUNT(N1219:Q1219)=0,"",MIN(N1219:Q1219))</f>
        <v/>
      </c>
      <c r="W1219" s="16" t="str">
        <f aca="false">IF(V1219="","",INDEX($N$4:$Q$4,MATCH(V1219,N1219:Q1219,0)))</f>
        <v/>
      </c>
      <c r="X1219" s="19" t="str">
        <f aca="false">IF(COUNT(N1219:Q1219)&lt;2,"",SMALL(N1219:Q1219,2))</f>
        <v/>
      </c>
      <c r="Y1219" s="26" t="str">
        <f aca="false">IF(OR(V1219="",M1219=0),"",V1219/M1219-1)</f>
        <v/>
      </c>
      <c r="Z1219" s="26" t="str">
        <f aca="false">IF(OR(V1219="",L1219=""),"",V1219/(L1219*E1219)-1)</f>
        <v/>
      </c>
      <c r="AA1219" s="16" t="str">
        <f aca="false">IF(V1219="","SEM OFERTA",IF(OR(Y1219&gt;Premissas!$B$11,Y1219&lt;Premissas!$B$12),"VERIFICAR - UNIDADE/EMBALAGEM",IF(Y1219&gt;Premissas!$B$6,"NÃO COMPRAR - REAJUSTE &gt;5%","COMPRAR")))</f>
        <v>SEM OFERTA</v>
      </c>
      <c r="AB1219" s="18" t="str">
        <f aca="false">IF(W1219="DIMEC",S1219,IF(W1219="MEDCENTRO",U1219,""))</f>
        <v/>
      </c>
      <c r="AC1219" s="18" t="n">
        <f aca="false">IF(AA1219&lt;&gt;"COMPRAR",0,IF(AB1219="",I1219,MIN(I1219,AB1219)))</f>
        <v>0</v>
      </c>
      <c r="AD1219" s="19" t="n">
        <f aca="false">IF(AC1219&gt;0,AC1219*V1219,0)</f>
        <v>0</v>
      </c>
      <c r="AE1219" s="19" t="n">
        <f aca="false">IF(AC1219&gt;0,(M1219-V1219)*AC1219,0)</f>
        <v>0</v>
      </c>
      <c r="AF1219" s="16" t="str">
        <f aca="false">IF(AA1219&lt;&gt;"COMPRAR","",IF(AB1219="",IF(X1219="","",IF(X1219-V1219&lt;0.01,"EMPATE TÉCNICO","")),IF(AB1219&lt;I1219,"ESTOQUE INSUFICIENTE",IF(X1219="","",IF(X1219-V1219&lt;0.01,"EMPATE TÉCNICO","")))))</f>
        <v/>
      </c>
      <c r="AG1219" s="16" t="s">
        <v>547</v>
      </c>
      <c r="AH1219" s="16" t="s">
        <v>3874</v>
      </c>
    </row>
    <row r="1220" customFormat="false" ht="15" hidden="false" customHeight="false" outlineLevel="0" collapsed="false">
      <c r="A1220" s="16" t="s">
        <v>3892</v>
      </c>
      <c r="B1220" s="17" t="s">
        <v>3893</v>
      </c>
      <c r="C1220" s="16" t="s">
        <v>3894</v>
      </c>
      <c r="D1220" s="16" t="s">
        <v>3882</v>
      </c>
      <c r="E1220" s="18" t="n">
        <v>1</v>
      </c>
      <c r="F1220" s="16" t="s">
        <v>41</v>
      </c>
      <c r="G1220" s="18" t="n">
        <v>18</v>
      </c>
      <c r="H1220" s="16" t="n">
        <v>11.8</v>
      </c>
      <c r="I1220" s="18" t="n">
        <v>13</v>
      </c>
      <c r="J1220" s="19" t="n">
        <v>11.8295833333333</v>
      </c>
      <c r="K1220" s="19" t="n">
        <v>11.8295833333333</v>
      </c>
      <c r="L1220" s="19" t="n">
        <v>11.8296</v>
      </c>
      <c r="M1220" s="19" t="n">
        <f aca="false">IF(J1220&gt;0,J1220,K1220)*E1220</f>
        <v>11.8295833333333</v>
      </c>
      <c r="N1220" s="20"/>
      <c r="O1220" s="21" t="str">
        <f aca="false">IF(R1220="","",ROUND(R1220*(1-Premissas!$B$4),4))</f>
        <v/>
      </c>
      <c r="P1220" s="22"/>
      <c r="Q1220" s="22"/>
      <c r="R1220" s="23"/>
      <c r="S1220" s="24"/>
      <c r="T1220" s="24"/>
      <c r="U1220" s="25"/>
      <c r="V1220" s="19" t="str">
        <f aca="false">IF(COUNT(N1220:Q1220)=0,"",MIN(N1220:Q1220))</f>
        <v/>
      </c>
      <c r="W1220" s="16" t="str">
        <f aca="false">IF(V1220="","",INDEX($N$4:$Q$4,MATCH(V1220,N1220:Q1220,0)))</f>
        <v/>
      </c>
      <c r="X1220" s="19" t="str">
        <f aca="false">IF(COUNT(N1220:Q1220)&lt;2,"",SMALL(N1220:Q1220,2))</f>
        <v/>
      </c>
      <c r="Y1220" s="26" t="str">
        <f aca="false">IF(OR(V1220="",M1220=0),"",V1220/M1220-1)</f>
        <v/>
      </c>
      <c r="Z1220" s="26" t="str">
        <f aca="false">IF(OR(V1220="",L1220=""),"",V1220/(L1220*E1220)-1)</f>
        <v/>
      </c>
      <c r="AA1220" s="16" t="str">
        <f aca="false">IF(V1220="","SEM OFERTA",IF(OR(Y1220&gt;Premissas!$B$11,Y1220&lt;Premissas!$B$12),"VERIFICAR - UNIDADE/EMBALAGEM",IF(Y1220&gt;Premissas!$B$6,"NÃO COMPRAR - REAJUSTE &gt;5%","COMPRAR")))</f>
        <v>SEM OFERTA</v>
      </c>
      <c r="AB1220" s="18" t="str">
        <f aca="false">IF(W1220="DIMEC",S1220,IF(W1220="MEDCENTRO",U1220,""))</f>
        <v/>
      </c>
      <c r="AC1220" s="18" t="n">
        <f aca="false">IF(AA1220&lt;&gt;"COMPRAR",0,IF(AB1220="",I1220,MIN(I1220,AB1220)))</f>
        <v>0</v>
      </c>
      <c r="AD1220" s="19" t="n">
        <f aca="false">IF(AC1220&gt;0,AC1220*V1220,0)</f>
        <v>0</v>
      </c>
      <c r="AE1220" s="19" t="n">
        <f aca="false">IF(AC1220&gt;0,(M1220-V1220)*AC1220,0)</f>
        <v>0</v>
      </c>
      <c r="AF1220" s="16" t="str">
        <f aca="false">IF(AA1220&lt;&gt;"COMPRAR","",IF(AB1220="",IF(X1220="","",IF(X1220-V1220&lt;0.01,"EMPATE TÉCNICO","")),IF(AB1220&lt;I1220,"ESTOQUE INSUFICIENTE",IF(X1220="","",IF(X1220-V1220&lt;0.01,"EMPATE TÉCNICO","")))))</f>
        <v/>
      </c>
      <c r="AG1220" s="16" t="s">
        <v>1838</v>
      </c>
      <c r="AH1220" s="16" t="s">
        <v>3874</v>
      </c>
    </row>
    <row r="1221" customFormat="false" ht="15" hidden="false" customHeight="false" outlineLevel="0" collapsed="false">
      <c r="A1221" s="16" t="s">
        <v>3895</v>
      </c>
      <c r="B1221" s="17" t="s">
        <v>3896</v>
      </c>
      <c r="C1221" s="16" t="s">
        <v>3897</v>
      </c>
      <c r="D1221" s="16" t="s">
        <v>3882</v>
      </c>
      <c r="E1221" s="18" t="n">
        <v>1</v>
      </c>
      <c r="F1221" s="16" t="s">
        <v>41</v>
      </c>
      <c r="G1221" s="18" t="n">
        <v>9</v>
      </c>
      <c r="H1221" s="16" t="n">
        <v>4.3</v>
      </c>
      <c r="I1221" s="18" t="n">
        <v>3</v>
      </c>
      <c r="J1221" s="19" t="n">
        <v>19.3316666666667</v>
      </c>
      <c r="K1221" s="19" t="n">
        <v>19.3316666666667</v>
      </c>
      <c r="L1221" s="19" t="n">
        <v>19.3317</v>
      </c>
      <c r="M1221" s="19" t="n">
        <f aca="false">IF(J1221&gt;0,J1221,K1221)*E1221</f>
        <v>19.3316666666667</v>
      </c>
      <c r="N1221" s="20"/>
      <c r="O1221" s="21" t="str">
        <f aca="false">IF(R1221="","",ROUND(R1221*(1-Premissas!$B$4),4))</f>
        <v/>
      </c>
      <c r="P1221" s="22"/>
      <c r="Q1221" s="22"/>
      <c r="R1221" s="23"/>
      <c r="S1221" s="24"/>
      <c r="T1221" s="24"/>
      <c r="U1221" s="25"/>
      <c r="V1221" s="19" t="str">
        <f aca="false">IF(COUNT(N1221:Q1221)=0,"",MIN(N1221:Q1221))</f>
        <v/>
      </c>
      <c r="W1221" s="16" t="str">
        <f aca="false">IF(V1221="","",INDEX($N$4:$Q$4,MATCH(V1221,N1221:Q1221,0)))</f>
        <v/>
      </c>
      <c r="X1221" s="19" t="str">
        <f aca="false">IF(COUNT(N1221:Q1221)&lt;2,"",SMALL(N1221:Q1221,2))</f>
        <v/>
      </c>
      <c r="Y1221" s="26" t="str">
        <f aca="false">IF(OR(V1221="",M1221=0),"",V1221/M1221-1)</f>
        <v/>
      </c>
      <c r="Z1221" s="26" t="str">
        <f aca="false">IF(OR(V1221="",L1221=""),"",V1221/(L1221*E1221)-1)</f>
        <v/>
      </c>
      <c r="AA1221" s="16" t="str">
        <f aca="false">IF(V1221="","SEM OFERTA",IF(OR(Y1221&gt;Premissas!$B$11,Y1221&lt;Premissas!$B$12),"VERIFICAR - UNIDADE/EMBALAGEM",IF(Y1221&gt;Premissas!$B$6,"NÃO COMPRAR - REAJUSTE &gt;5%","COMPRAR")))</f>
        <v>SEM OFERTA</v>
      </c>
      <c r="AB1221" s="18" t="str">
        <f aca="false">IF(W1221="DIMEC",S1221,IF(W1221="MEDCENTRO",U1221,""))</f>
        <v/>
      </c>
      <c r="AC1221" s="18" t="n">
        <f aca="false">IF(AA1221&lt;&gt;"COMPRAR",0,IF(AB1221="",I1221,MIN(I1221,AB1221)))</f>
        <v>0</v>
      </c>
      <c r="AD1221" s="19" t="n">
        <f aca="false">IF(AC1221&gt;0,AC1221*V1221,0)</f>
        <v>0</v>
      </c>
      <c r="AE1221" s="19" t="n">
        <f aca="false">IF(AC1221&gt;0,(M1221-V1221)*AC1221,0)</f>
        <v>0</v>
      </c>
      <c r="AF1221" s="16" t="str">
        <f aca="false">IF(AA1221&lt;&gt;"COMPRAR","",IF(AB1221="",IF(X1221="","",IF(X1221-V1221&lt;0.01,"EMPATE TÉCNICO","")),IF(AB1221&lt;I1221,"ESTOQUE INSUFICIENTE",IF(X1221="","",IF(X1221-V1221&lt;0.01,"EMPATE TÉCNICO","")))))</f>
        <v/>
      </c>
      <c r="AG1221" s="16" t="s">
        <v>328</v>
      </c>
      <c r="AH1221" s="16" t="s">
        <v>3874</v>
      </c>
    </row>
    <row r="1222" customFormat="false" ht="15" hidden="false" customHeight="false" outlineLevel="0" collapsed="false">
      <c r="A1222" s="16" t="s">
        <v>3898</v>
      </c>
      <c r="B1222" s="17" t="s">
        <v>3899</v>
      </c>
      <c r="C1222" s="16" t="s">
        <v>3900</v>
      </c>
      <c r="D1222" s="16" t="s">
        <v>3882</v>
      </c>
      <c r="E1222" s="18" t="n">
        <v>1</v>
      </c>
      <c r="F1222" s="16" t="s">
        <v>43</v>
      </c>
      <c r="G1222" s="18" t="n">
        <v>0</v>
      </c>
      <c r="H1222" s="16" t="n">
        <v>0.1</v>
      </c>
      <c r="I1222" s="18" t="n">
        <v>1</v>
      </c>
      <c r="J1222" s="19" t="n">
        <v>16.8741666666667</v>
      </c>
      <c r="K1222" s="19" t="n">
        <v>16.8741666666667</v>
      </c>
      <c r="L1222" s="19" t="n">
        <v>16.8742</v>
      </c>
      <c r="M1222" s="19" t="n">
        <f aca="false">IF(J1222&gt;0,J1222,K1222)*E1222</f>
        <v>16.8741666666667</v>
      </c>
      <c r="N1222" s="20"/>
      <c r="O1222" s="21" t="str">
        <f aca="false">IF(R1222="","",ROUND(R1222*(1-Premissas!$B$4),4))</f>
        <v/>
      </c>
      <c r="P1222" s="22"/>
      <c r="Q1222" s="22"/>
      <c r="R1222" s="23"/>
      <c r="S1222" s="24"/>
      <c r="T1222" s="24"/>
      <c r="U1222" s="25"/>
      <c r="V1222" s="19" t="str">
        <f aca="false">IF(COUNT(N1222:Q1222)=0,"",MIN(N1222:Q1222))</f>
        <v/>
      </c>
      <c r="W1222" s="16" t="str">
        <f aca="false">IF(V1222="","",INDEX($N$4:$Q$4,MATCH(V1222,N1222:Q1222,0)))</f>
        <v/>
      </c>
      <c r="X1222" s="19" t="str">
        <f aca="false">IF(COUNT(N1222:Q1222)&lt;2,"",SMALL(N1222:Q1222,2))</f>
        <v/>
      </c>
      <c r="Y1222" s="26" t="str">
        <f aca="false">IF(OR(V1222="",M1222=0),"",V1222/M1222-1)</f>
        <v/>
      </c>
      <c r="Z1222" s="26" t="str">
        <f aca="false">IF(OR(V1222="",L1222=""),"",V1222/(L1222*E1222)-1)</f>
        <v/>
      </c>
      <c r="AA1222" s="16" t="str">
        <f aca="false">IF(V1222="","SEM OFERTA",IF(OR(Y1222&gt;Premissas!$B$11,Y1222&lt;Premissas!$B$12),"VERIFICAR - UNIDADE/EMBALAGEM",IF(Y1222&gt;Premissas!$B$6,"NÃO COMPRAR - REAJUSTE &gt;5%","COMPRAR")))</f>
        <v>SEM OFERTA</v>
      </c>
      <c r="AB1222" s="18" t="str">
        <f aca="false">IF(W1222="DIMEC",S1222,IF(W1222="MEDCENTRO",U1222,""))</f>
        <v/>
      </c>
      <c r="AC1222" s="18" t="n">
        <f aca="false">IF(AA1222&lt;&gt;"COMPRAR",0,IF(AB1222="",I1222,MIN(I1222,AB1222)))</f>
        <v>0</v>
      </c>
      <c r="AD1222" s="19" t="n">
        <f aca="false">IF(AC1222&gt;0,AC1222*V1222,0)</f>
        <v>0</v>
      </c>
      <c r="AE1222" s="19" t="n">
        <f aca="false">IF(AC1222&gt;0,(M1222-V1222)*AC1222,0)</f>
        <v>0</v>
      </c>
      <c r="AF1222" s="16" t="str">
        <f aca="false">IF(AA1222&lt;&gt;"COMPRAR","",IF(AB1222="",IF(X1222="","",IF(X1222-V1222&lt;0.01,"EMPATE TÉCNICO","")),IF(AB1222&lt;I1222,"ESTOQUE INSUFICIENTE",IF(X1222="","",IF(X1222-V1222&lt;0.01,"EMPATE TÉCNICO","")))))</f>
        <v/>
      </c>
      <c r="AG1222" s="16" t="s">
        <v>328</v>
      </c>
      <c r="AH1222" s="16" t="s">
        <v>3874</v>
      </c>
    </row>
    <row r="1223" customFormat="false" ht="15" hidden="false" customHeight="false" outlineLevel="0" collapsed="false">
      <c r="A1223" s="16" t="s">
        <v>3901</v>
      </c>
      <c r="B1223" s="17" t="s">
        <v>3902</v>
      </c>
      <c r="C1223" s="16" t="s">
        <v>3903</v>
      </c>
      <c r="D1223" s="16" t="s">
        <v>3904</v>
      </c>
      <c r="E1223" s="18" t="n">
        <v>1</v>
      </c>
      <c r="F1223" s="16" t="s">
        <v>43</v>
      </c>
      <c r="G1223" s="18" t="n">
        <v>0</v>
      </c>
      <c r="H1223" s="16" t="n">
        <v>0.1</v>
      </c>
      <c r="I1223" s="18" t="n">
        <v>1</v>
      </c>
      <c r="J1223" s="19" t="n">
        <v>10.2508333333333</v>
      </c>
      <c r="K1223" s="19" t="n">
        <v>10.2508333333333</v>
      </c>
      <c r="L1223" s="19" t="n">
        <v>10.2508</v>
      </c>
      <c r="M1223" s="19" t="n">
        <f aca="false">IF(J1223&gt;0,J1223,K1223)*E1223</f>
        <v>10.2508333333333</v>
      </c>
      <c r="N1223" s="20"/>
      <c r="O1223" s="21" t="str">
        <f aca="false">IF(R1223="","",ROUND(R1223*(1-Premissas!$B$4),4))</f>
        <v/>
      </c>
      <c r="P1223" s="22"/>
      <c r="Q1223" s="22"/>
      <c r="R1223" s="23"/>
      <c r="S1223" s="24"/>
      <c r="T1223" s="24"/>
      <c r="U1223" s="25"/>
      <c r="V1223" s="19" t="str">
        <f aca="false">IF(COUNT(N1223:Q1223)=0,"",MIN(N1223:Q1223))</f>
        <v/>
      </c>
      <c r="W1223" s="16" t="str">
        <f aca="false">IF(V1223="","",INDEX($N$4:$Q$4,MATCH(V1223,N1223:Q1223,0)))</f>
        <v/>
      </c>
      <c r="X1223" s="19" t="str">
        <f aca="false">IF(COUNT(N1223:Q1223)&lt;2,"",SMALL(N1223:Q1223,2))</f>
        <v/>
      </c>
      <c r="Y1223" s="26" t="str">
        <f aca="false">IF(OR(V1223="",M1223=0),"",V1223/M1223-1)</f>
        <v/>
      </c>
      <c r="Z1223" s="26" t="str">
        <f aca="false">IF(OR(V1223="",L1223=""),"",V1223/(L1223*E1223)-1)</f>
        <v/>
      </c>
      <c r="AA1223" s="16" t="str">
        <f aca="false">IF(V1223="","SEM OFERTA",IF(OR(Y1223&gt;Premissas!$B$11,Y1223&lt;Premissas!$B$12),"VERIFICAR - UNIDADE/EMBALAGEM",IF(Y1223&gt;Premissas!$B$6,"NÃO COMPRAR - REAJUSTE &gt;5%","COMPRAR")))</f>
        <v>SEM OFERTA</v>
      </c>
      <c r="AB1223" s="18" t="str">
        <f aca="false">IF(W1223="DIMEC",S1223,IF(W1223="MEDCENTRO",U1223,""))</f>
        <v/>
      </c>
      <c r="AC1223" s="18" t="n">
        <f aca="false">IF(AA1223&lt;&gt;"COMPRAR",0,IF(AB1223="",I1223,MIN(I1223,AB1223)))</f>
        <v>0</v>
      </c>
      <c r="AD1223" s="19" t="n">
        <f aca="false">IF(AC1223&gt;0,AC1223*V1223,0)</f>
        <v>0</v>
      </c>
      <c r="AE1223" s="19" t="n">
        <f aca="false">IF(AC1223&gt;0,(M1223-V1223)*AC1223,0)</f>
        <v>0</v>
      </c>
      <c r="AF1223" s="16" t="str">
        <f aca="false">IF(AA1223&lt;&gt;"COMPRAR","",IF(AB1223="",IF(X1223="","",IF(X1223-V1223&lt;0.01,"EMPATE TÉCNICO","")),IF(AB1223&lt;I1223,"ESTOQUE INSUFICIENTE",IF(X1223="","",IF(X1223-V1223&lt;0.01,"EMPATE TÉCNICO","")))))</f>
        <v/>
      </c>
      <c r="AG1223" s="16" t="s">
        <v>328</v>
      </c>
      <c r="AH1223" s="16" t="s">
        <v>3874</v>
      </c>
    </row>
    <row r="1224" customFormat="false" ht="15" hidden="false" customHeight="false" outlineLevel="0" collapsed="false">
      <c r="A1224" s="16" t="s">
        <v>3905</v>
      </c>
      <c r="B1224" s="17" t="s">
        <v>3906</v>
      </c>
      <c r="C1224" s="16" t="s">
        <v>3907</v>
      </c>
      <c r="D1224" s="16" t="s">
        <v>3904</v>
      </c>
      <c r="E1224" s="18" t="n">
        <v>1</v>
      </c>
      <c r="F1224" s="16" t="s">
        <v>43</v>
      </c>
      <c r="G1224" s="18" t="n">
        <v>0</v>
      </c>
      <c r="H1224" s="16" t="n">
        <v>0.5</v>
      </c>
      <c r="I1224" s="18" t="n">
        <v>2</v>
      </c>
      <c r="J1224" s="19" t="n">
        <v>11.28</v>
      </c>
      <c r="K1224" s="19" t="n">
        <v>11.28</v>
      </c>
      <c r="L1224" s="19" t="n">
        <v>11.28</v>
      </c>
      <c r="M1224" s="19" t="n">
        <f aca="false">IF(J1224&gt;0,J1224,K1224)*E1224</f>
        <v>11.28</v>
      </c>
      <c r="N1224" s="20"/>
      <c r="O1224" s="21" t="str">
        <f aca="false">IF(R1224="","",ROUND(R1224*(1-Premissas!$B$4),4))</f>
        <v/>
      </c>
      <c r="P1224" s="22"/>
      <c r="Q1224" s="22"/>
      <c r="R1224" s="23"/>
      <c r="S1224" s="24"/>
      <c r="T1224" s="24"/>
      <c r="U1224" s="25"/>
      <c r="V1224" s="19" t="str">
        <f aca="false">IF(COUNT(N1224:Q1224)=0,"",MIN(N1224:Q1224))</f>
        <v/>
      </c>
      <c r="W1224" s="16" t="str">
        <f aca="false">IF(V1224="","",INDEX($N$4:$Q$4,MATCH(V1224,N1224:Q1224,0)))</f>
        <v/>
      </c>
      <c r="X1224" s="19" t="str">
        <f aca="false">IF(COUNT(N1224:Q1224)&lt;2,"",SMALL(N1224:Q1224,2))</f>
        <v/>
      </c>
      <c r="Y1224" s="26" t="str">
        <f aca="false">IF(OR(V1224="",M1224=0),"",V1224/M1224-1)</f>
        <v/>
      </c>
      <c r="Z1224" s="26" t="str">
        <f aca="false">IF(OR(V1224="",L1224=""),"",V1224/(L1224*E1224)-1)</f>
        <v/>
      </c>
      <c r="AA1224" s="16" t="str">
        <f aca="false">IF(V1224="","SEM OFERTA",IF(OR(Y1224&gt;Premissas!$B$11,Y1224&lt;Premissas!$B$12),"VERIFICAR - UNIDADE/EMBALAGEM",IF(Y1224&gt;Premissas!$B$6,"NÃO COMPRAR - REAJUSTE &gt;5%","COMPRAR")))</f>
        <v>SEM OFERTA</v>
      </c>
      <c r="AB1224" s="18" t="str">
        <f aca="false">IF(W1224="DIMEC",S1224,IF(W1224="MEDCENTRO",U1224,""))</f>
        <v/>
      </c>
      <c r="AC1224" s="18" t="n">
        <f aca="false">IF(AA1224&lt;&gt;"COMPRAR",0,IF(AB1224="",I1224,MIN(I1224,AB1224)))</f>
        <v>0</v>
      </c>
      <c r="AD1224" s="19" t="n">
        <f aca="false">IF(AC1224&gt;0,AC1224*V1224,0)</f>
        <v>0</v>
      </c>
      <c r="AE1224" s="19" t="n">
        <f aca="false">IF(AC1224&gt;0,(M1224-V1224)*AC1224,0)</f>
        <v>0</v>
      </c>
      <c r="AF1224" s="16" t="str">
        <f aca="false">IF(AA1224&lt;&gt;"COMPRAR","",IF(AB1224="",IF(X1224="","",IF(X1224-V1224&lt;0.01,"EMPATE TÉCNICO","")),IF(AB1224&lt;I1224,"ESTOQUE INSUFICIENTE",IF(X1224="","",IF(X1224-V1224&lt;0.01,"EMPATE TÉCNICO","")))))</f>
        <v/>
      </c>
      <c r="AG1224" s="16" t="s">
        <v>547</v>
      </c>
      <c r="AH1224" s="16" t="s">
        <v>3874</v>
      </c>
    </row>
    <row r="1225" customFormat="false" ht="15" hidden="false" customHeight="false" outlineLevel="0" collapsed="false">
      <c r="A1225" s="16" t="s">
        <v>3908</v>
      </c>
      <c r="B1225" s="17" t="s">
        <v>3909</v>
      </c>
      <c r="C1225" s="16" t="s">
        <v>3910</v>
      </c>
      <c r="D1225" s="16" t="s">
        <v>3904</v>
      </c>
      <c r="E1225" s="18" t="n">
        <v>1</v>
      </c>
      <c r="F1225" s="16" t="s">
        <v>43</v>
      </c>
      <c r="G1225" s="18" t="n">
        <v>3</v>
      </c>
      <c r="H1225" s="16" t="n">
        <v>1.6</v>
      </c>
      <c r="I1225" s="18" t="n">
        <v>2</v>
      </c>
      <c r="J1225" s="19" t="n">
        <v>10.865</v>
      </c>
      <c r="K1225" s="19" t="n">
        <v>10.865</v>
      </c>
      <c r="L1225" s="19" t="n">
        <v>10.865</v>
      </c>
      <c r="M1225" s="19" t="n">
        <f aca="false">IF(J1225&gt;0,J1225,K1225)*E1225</f>
        <v>10.865</v>
      </c>
      <c r="N1225" s="20"/>
      <c r="O1225" s="21" t="str">
        <f aca="false">IF(R1225="","",ROUND(R1225*(1-Premissas!$B$4),4))</f>
        <v/>
      </c>
      <c r="P1225" s="22"/>
      <c r="Q1225" s="22"/>
      <c r="R1225" s="23"/>
      <c r="S1225" s="24"/>
      <c r="T1225" s="24"/>
      <c r="U1225" s="25"/>
      <c r="V1225" s="19" t="str">
        <f aca="false">IF(COUNT(N1225:Q1225)=0,"",MIN(N1225:Q1225))</f>
        <v/>
      </c>
      <c r="W1225" s="16" t="str">
        <f aca="false">IF(V1225="","",INDEX($N$4:$Q$4,MATCH(V1225,N1225:Q1225,0)))</f>
        <v/>
      </c>
      <c r="X1225" s="19" t="str">
        <f aca="false">IF(COUNT(N1225:Q1225)&lt;2,"",SMALL(N1225:Q1225,2))</f>
        <v/>
      </c>
      <c r="Y1225" s="26" t="str">
        <f aca="false">IF(OR(V1225="",M1225=0),"",V1225/M1225-1)</f>
        <v/>
      </c>
      <c r="Z1225" s="26" t="str">
        <f aca="false">IF(OR(V1225="",L1225=""),"",V1225/(L1225*E1225)-1)</f>
        <v/>
      </c>
      <c r="AA1225" s="16" t="str">
        <f aca="false">IF(V1225="","SEM OFERTA",IF(OR(Y1225&gt;Premissas!$B$11,Y1225&lt;Premissas!$B$12),"VERIFICAR - UNIDADE/EMBALAGEM",IF(Y1225&gt;Premissas!$B$6,"NÃO COMPRAR - REAJUSTE &gt;5%","COMPRAR")))</f>
        <v>SEM OFERTA</v>
      </c>
      <c r="AB1225" s="18" t="str">
        <f aca="false">IF(W1225="DIMEC",S1225,IF(W1225="MEDCENTRO",U1225,""))</f>
        <v/>
      </c>
      <c r="AC1225" s="18" t="n">
        <f aca="false">IF(AA1225&lt;&gt;"COMPRAR",0,IF(AB1225="",I1225,MIN(I1225,AB1225)))</f>
        <v>0</v>
      </c>
      <c r="AD1225" s="19" t="n">
        <f aca="false">IF(AC1225&gt;0,AC1225*V1225,0)</f>
        <v>0</v>
      </c>
      <c r="AE1225" s="19" t="n">
        <f aca="false">IF(AC1225&gt;0,(M1225-V1225)*AC1225,0)</f>
        <v>0</v>
      </c>
      <c r="AF1225" s="16" t="str">
        <f aca="false">IF(AA1225&lt;&gt;"COMPRAR","",IF(AB1225="",IF(X1225="","",IF(X1225-V1225&lt;0.01,"EMPATE TÉCNICO","")),IF(AB1225&lt;I1225,"ESTOQUE INSUFICIENTE",IF(X1225="","",IF(X1225-V1225&lt;0.01,"EMPATE TÉCNICO","")))))</f>
        <v/>
      </c>
      <c r="AG1225" s="16" t="s">
        <v>547</v>
      </c>
      <c r="AH1225" s="16" t="s">
        <v>3874</v>
      </c>
    </row>
    <row r="1226" customFormat="false" ht="15" hidden="false" customHeight="false" outlineLevel="0" collapsed="false">
      <c r="A1226" s="16" t="s">
        <v>3911</v>
      </c>
      <c r="B1226" s="17" t="s">
        <v>3912</v>
      </c>
      <c r="C1226" s="16" t="s">
        <v>3913</v>
      </c>
      <c r="D1226" s="16" t="s">
        <v>3904</v>
      </c>
      <c r="E1226" s="18" t="n">
        <v>1</v>
      </c>
      <c r="F1226" s="16" t="s">
        <v>42</v>
      </c>
      <c r="G1226" s="18" t="n">
        <v>2</v>
      </c>
      <c r="H1226" s="16" t="n">
        <v>1.5</v>
      </c>
      <c r="I1226" s="18" t="n">
        <v>2</v>
      </c>
      <c r="J1226" s="19" t="n">
        <v>19.41</v>
      </c>
      <c r="K1226" s="19" t="n">
        <v>19.41</v>
      </c>
      <c r="L1226" s="19" t="n">
        <v>19.41</v>
      </c>
      <c r="M1226" s="19" t="n">
        <f aca="false">IF(J1226&gt;0,J1226,K1226)*E1226</f>
        <v>19.41</v>
      </c>
      <c r="N1226" s="20"/>
      <c r="O1226" s="21" t="str">
        <f aca="false">IF(R1226="","",ROUND(R1226*(1-Premissas!$B$4),4))</f>
        <v/>
      </c>
      <c r="P1226" s="22"/>
      <c r="Q1226" s="22"/>
      <c r="R1226" s="23"/>
      <c r="S1226" s="24"/>
      <c r="T1226" s="24"/>
      <c r="U1226" s="25"/>
      <c r="V1226" s="19" t="str">
        <f aca="false">IF(COUNT(N1226:Q1226)=0,"",MIN(N1226:Q1226))</f>
        <v/>
      </c>
      <c r="W1226" s="16" t="str">
        <f aca="false">IF(V1226="","",INDEX($N$4:$Q$4,MATCH(V1226,N1226:Q1226,0)))</f>
        <v/>
      </c>
      <c r="X1226" s="19" t="str">
        <f aca="false">IF(COUNT(N1226:Q1226)&lt;2,"",SMALL(N1226:Q1226,2))</f>
        <v/>
      </c>
      <c r="Y1226" s="26" t="str">
        <f aca="false">IF(OR(V1226="",M1226=0),"",V1226/M1226-1)</f>
        <v/>
      </c>
      <c r="Z1226" s="26" t="str">
        <f aca="false">IF(OR(V1226="",L1226=""),"",V1226/(L1226*E1226)-1)</f>
        <v/>
      </c>
      <c r="AA1226" s="16" t="str">
        <f aca="false">IF(V1226="","SEM OFERTA",IF(OR(Y1226&gt;Premissas!$B$11,Y1226&lt;Premissas!$B$12),"VERIFICAR - UNIDADE/EMBALAGEM",IF(Y1226&gt;Premissas!$B$6,"NÃO COMPRAR - REAJUSTE &gt;5%","COMPRAR")))</f>
        <v>SEM OFERTA</v>
      </c>
      <c r="AB1226" s="18" t="str">
        <f aca="false">IF(W1226="DIMEC",S1226,IF(W1226="MEDCENTRO",U1226,""))</f>
        <v/>
      </c>
      <c r="AC1226" s="18" t="n">
        <f aca="false">IF(AA1226&lt;&gt;"COMPRAR",0,IF(AB1226="",I1226,MIN(I1226,AB1226)))</f>
        <v>0</v>
      </c>
      <c r="AD1226" s="19" t="n">
        <f aca="false">IF(AC1226&gt;0,AC1226*V1226,0)</f>
        <v>0</v>
      </c>
      <c r="AE1226" s="19" t="n">
        <f aca="false">IF(AC1226&gt;0,(M1226-V1226)*AC1226,0)</f>
        <v>0</v>
      </c>
      <c r="AF1226" s="16" t="str">
        <f aca="false">IF(AA1226&lt;&gt;"COMPRAR","",IF(AB1226="",IF(X1226="","",IF(X1226-V1226&lt;0.01,"EMPATE TÉCNICO","")),IF(AB1226&lt;I1226,"ESTOQUE INSUFICIENTE",IF(X1226="","",IF(X1226-V1226&lt;0.01,"EMPATE TÉCNICO","")))))</f>
        <v/>
      </c>
      <c r="AG1226" s="16" t="s">
        <v>547</v>
      </c>
      <c r="AH1226" s="16" t="s">
        <v>3874</v>
      </c>
    </row>
    <row r="1227" customFormat="false" ht="15" hidden="false" customHeight="false" outlineLevel="0" collapsed="false">
      <c r="A1227" s="16" t="s">
        <v>3914</v>
      </c>
      <c r="B1227" s="17" t="s">
        <v>3915</v>
      </c>
      <c r="C1227" s="16" t="s">
        <v>3916</v>
      </c>
      <c r="D1227" s="16" t="s">
        <v>3904</v>
      </c>
      <c r="E1227" s="18" t="n">
        <v>1</v>
      </c>
      <c r="F1227" s="16" t="s">
        <v>43</v>
      </c>
      <c r="G1227" s="18" t="n">
        <v>0</v>
      </c>
      <c r="H1227" s="16" t="n">
        <v>0.3</v>
      </c>
      <c r="I1227" s="18" t="n">
        <v>2</v>
      </c>
      <c r="J1227" s="19" t="n">
        <v>12.3966666666667</v>
      </c>
      <c r="K1227" s="19" t="n">
        <v>12.3966666666667</v>
      </c>
      <c r="L1227" s="19" t="n">
        <v>12.3967</v>
      </c>
      <c r="M1227" s="19" t="n">
        <f aca="false">IF(J1227&gt;0,J1227,K1227)*E1227</f>
        <v>12.3966666666667</v>
      </c>
      <c r="N1227" s="20"/>
      <c r="O1227" s="21" t="str">
        <f aca="false">IF(R1227="","",ROUND(R1227*(1-Premissas!$B$4),4))</f>
        <v/>
      </c>
      <c r="P1227" s="22"/>
      <c r="Q1227" s="22"/>
      <c r="R1227" s="23"/>
      <c r="S1227" s="24"/>
      <c r="T1227" s="24"/>
      <c r="U1227" s="25"/>
      <c r="V1227" s="19" t="str">
        <f aca="false">IF(COUNT(N1227:Q1227)=0,"",MIN(N1227:Q1227))</f>
        <v/>
      </c>
      <c r="W1227" s="16" t="str">
        <f aca="false">IF(V1227="","",INDEX($N$4:$Q$4,MATCH(V1227,N1227:Q1227,0)))</f>
        <v/>
      </c>
      <c r="X1227" s="19" t="str">
        <f aca="false">IF(COUNT(N1227:Q1227)&lt;2,"",SMALL(N1227:Q1227,2))</f>
        <v/>
      </c>
      <c r="Y1227" s="26" t="str">
        <f aca="false">IF(OR(V1227="",M1227=0),"",V1227/M1227-1)</f>
        <v/>
      </c>
      <c r="Z1227" s="26" t="str">
        <f aca="false">IF(OR(V1227="",L1227=""),"",V1227/(L1227*E1227)-1)</f>
        <v/>
      </c>
      <c r="AA1227" s="16" t="str">
        <f aca="false">IF(V1227="","SEM OFERTA",IF(OR(Y1227&gt;Premissas!$B$11,Y1227&lt;Premissas!$B$12),"VERIFICAR - UNIDADE/EMBALAGEM",IF(Y1227&gt;Premissas!$B$6,"NÃO COMPRAR - REAJUSTE &gt;5%","COMPRAR")))</f>
        <v>SEM OFERTA</v>
      </c>
      <c r="AB1227" s="18" t="str">
        <f aca="false">IF(W1227="DIMEC",S1227,IF(W1227="MEDCENTRO",U1227,""))</f>
        <v/>
      </c>
      <c r="AC1227" s="18" t="n">
        <f aca="false">IF(AA1227&lt;&gt;"COMPRAR",0,IF(AB1227="",I1227,MIN(I1227,AB1227)))</f>
        <v>0</v>
      </c>
      <c r="AD1227" s="19" t="n">
        <f aca="false">IF(AC1227&gt;0,AC1227*V1227,0)</f>
        <v>0</v>
      </c>
      <c r="AE1227" s="19" t="n">
        <f aca="false">IF(AC1227&gt;0,(M1227-V1227)*AC1227,0)</f>
        <v>0</v>
      </c>
      <c r="AF1227" s="16" t="str">
        <f aca="false">IF(AA1227&lt;&gt;"COMPRAR","",IF(AB1227="",IF(X1227="","",IF(X1227-V1227&lt;0.01,"EMPATE TÉCNICO","")),IF(AB1227&lt;I1227,"ESTOQUE INSUFICIENTE",IF(X1227="","",IF(X1227-V1227&lt;0.01,"EMPATE TÉCNICO","")))))</f>
        <v/>
      </c>
      <c r="AG1227" s="16" t="s">
        <v>547</v>
      </c>
      <c r="AH1227" s="16" t="s">
        <v>3874</v>
      </c>
    </row>
    <row r="1228" customFormat="false" ht="15" hidden="false" customHeight="false" outlineLevel="0" collapsed="false">
      <c r="A1228" s="16" t="s">
        <v>3917</v>
      </c>
      <c r="B1228" s="17" t="s">
        <v>3918</v>
      </c>
      <c r="C1228" s="16" t="s">
        <v>3919</v>
      </c>
      <c r="D1228" s="16" t="s">
        <v>3920</v>
      </c>
      <c r="E1228" s="18" t="n">
        <v>1</v>
      </c>
      <c r="F1228" s="16" t="s">
        <v>43</v>
      </c>
      <c r="G1228" s="18" t="n">
        <v>0</v>
      </c>
      <c r="H1228" s="16" t="n">
        <v>0.1</v>
      </c>
      <c r="I1228" s="18" t="n">
        <v>1</v>
      </c>
      <c r="J1228" s="19" t="n">
        <v>12.82</v>
      </c>
      <c r="K1228" s="19" t="n">
        <v>12.82</v>
      </c>
      <c r="L1228" s="19" t="n">
        <v>12.82</v>
      </c>
      <c r="M1228" s="19" t="n">
        <f aca="false">IF(J1228&gt;0,J1228,K1228)*E1228</f>
        <v>12.82</v>
      </c>
      <c r="N1228" s="20"/>
      <c r="O1228" s="21" t="str">
        <f aca="false">IF(R1228="","",ROUND(R1228*(1-Premissas!$B$4),4))</f>
        <v/>
      </c>
      <c r="P1228" s="22"/>
      <c r="Q1228" s="22"/>
      <c r="R1228" s="23"/>
      <c r="S1228" s="24"/>
      <c r="T1228" s="24"/>
      <c r="U1228" s="25"/>
      <c r="V1228" s="19" t="str">
        <f aca="false">IF(COUNT(N1228:Q1228)=0,"",MIN(N1228:Q1228))</f>
        <v/>
      </c>
      <c r="W1228" s="16" t="str">
        <f aca="false">IF(V1228="","",INDEX($N$4:$Q$4,MATCH(V1228,N1228:Q1228,0)))</f>
        <v/>
      </c>
      <c r="X1228" s="19" t="str">
        <f aca="false">IF(COUNT(N1228:Q1228)&lt;2,"",SMALL(N1228:Q1228,2))</f>
        <v/>
      </c>
      <c r="Y1228" s="26" t="str">
        <f aca="false">IF(OR(V1228="",M1228=0),"",V1228/M1228-1)</f>
        <v/>
      </c>
      <c r="Z1228" s="26" t="str">
        <f aca="false">IF(OR(V1228="",L1228=""),"",V1228/(L1228*E1228)-1)</f>
        <v/>
      </c>
      <c r="AA1228" s="16" t="str">
        <f aca="false">IF(V1228="","SEM OFERTA",IF(OR(Y1228&gt;Premissas!$B$11,Y1228&lt;Premissas!$B$12),"VERIFICAR - UNIDADE/EMBALAGEM",IF(Y1228&gt;Premissas!$B$6,"NÃO COMPRAR - REAJUSTE &gt;5%","COMPRAR")))</f>
        <v>SEM OFERTA</v>
      </c>
      <c r="AB1228" s="18" t="str">
        <f aca="false">IF(W1228="DIMEC",S1228,IF(W1228="MEDCENTRO",U1228,""))</f>
        <v/>
      </c>
      <c r="AC1228" s="18" t="n">
        <f aca="false">IF(AA1228&lt;&gt;"COMPRAR",0,IF(AB1228="",I1228,MIN(I1228,AB1228)))</f>
        <v>0</v>
      </c>
      <c r="AD1228" s="19" t="n">
        <f aca="false">IF(AC1228&gt;0,AC1228*V1228,0)</f>
        <v>0</v>
      </c>
      <c r="AE1228" s="19" t="n">
        <f aca="false">IF(AC1228&gt;0,(M1228-V1228)*AC1228,0)</f>
        <v>0</v>
      </c>
      <c r="AF1228" s="16" t="str">
        <f aca="false">IF(AA1228&lt;&gt;"COMPRAR","",IF(AB1228="",IF(X1228="","",IF(X1228-V1228&lt;0.01,"EMPATE TÉCNICO","")),IF(AB1228&lt;I1228,"ESTOQUE INSUFICIENTE",IF(X1228="","",IF(X1228-V1228&lt;0.01,"EMPATE TÉCNICO","")))))</f>
        <v/>
      </c>
      <c r="AG1228" s="16" t="s">
        <v>360</v>
      </c>
      <c r="AH1228" s="16" t="s">
        <v>3874</v>
      </c>
    </row>
    <row r="1229" customFormat="false" ht="15" hidden="false" customHeight="false" outlineLevel="0" collapsed="false">
      <c r="A1229" s="16" t="s">
        <v>3921</v>
      </c>
      <c r="B1229" s="17" t="s">
        <v>3922</v>
      </c>
      <c r="C1229" s="16" t="s">
        <v>3923</v>
      </c>
      <c r="D1229" s="16" t="s">
        <v>3873</v>
      </c>
      <c r="E1229" s="18" t="n">
        <v>1</v>
      </c>
      <c r="F1229" s="16" t="s">
        <v>42</v>
      </c>
      <c r="G1229" s="18" t="n">
        <v>3</v>
      </c>
      <c r="H1229" s="16" t="n">
        <v>4.3</v>
      </c>
      <c r="I1229" s="18" t="n">
        <v>9</v>
      </c>
      <c r="J1229" s="19" t="n">
        <v>7.1125</v>
      </c>
      <c r="K1229" s="19" t="n">
        <v>7.1125</v>
      </c>
      <c r="L1229" s="19" t="n">
        <v>7.1125</v>
      </c>
      <c r="M1229" s="19" t="n">
        <f aca="false">IF(J1229&gt;0,J1229,K1229)*E1229</f>
        <v>7.1125</v>
      </c>
      <c r="N1229" s="20"/>
      <c r="O1229" s="21" t="str">
        <f aca="false">IF(R1229="","",ROUND(R1229*(1-Premissas!$B$4),4))</f>
        <v/>
      </c>
      <c r="P1229" s="22"/>
      <c r="Q1229" s="22"/>
      <c r="R1229" s="23"/>
      <c r="S1229" s="24"/>
      <c r="T1229" s="24"/>
      <c r="U1229" s="25"/>
      <c r="V1229" s="19" t="str">
        <f aca="false">IF(COUNT(N1229:Q1229)=0,"",MIN(N1229:Q1229))</f>
        <v/>
      </c>
      <c r="W1229" s="16" t="str">
        <f aca="false">IF(V1229="","",INDEX($N$4:$Q$4,MATCH(V1229,N1229:Q1229,0)))</f>
        <v/>
      </c>
      <c r="X1229" s="19" t="str">
        <f aca="false">IF(COUNT(N1229:Q1229)&lt;2,"",SMALL(N1229:Q1229,2))</f>
        <v/>
      </c>
      <c r="Y1229" s="26" t="str">
        <f aca="false">IF(OR(V1229="",M1229=0),"",V1229/M1229-1)</f>
        <v/>
      </c>
      <c r="Z1229" s="26" t="str">
        <f aca="false">IF(OR(V1229="",L1229=""),"",V1229/(L1229*E1229)-1)</f>
        <v/>
      </c>
      <c r="AA1229" s="16" t="str">
        <f aca="false">IF(V1229="","SEM OFERTA",IF(OR(Y1229&gt;Premissas!$B$11,Y1229&lt;Premissas!$B$12),"VERIFICAR - UNIDADE/EMBALAGEM",IF(Y1229&gt;Premissas!$B$6,"NÃO COMPRAR - REAJUSTE &gt;5%","COMPRAR")))</f>
        <v>SEM OFERTA</v>
      </c>
      <c r="AB1229" s="18" t="str">
        <f aca="false">IF(W1229="DIMEC",S1229,IF(W1229="MEDCENTRO",U1229,""))</f>
        <v/>
      </c>
      <c r="AC1229" s="18" t="n">
        <f aca="false">IF(AA1229&lt;&gt;"COMPRAR",0,IF(AB1229="",I1229,MIN(I1229,AB1229)))</f>
        <v>0</v>
      </c>
      <c r="AD1229" s="19" t="n">
        <f aca="false">IF(AC1229&gt;0,AC1229*V1229,0)</f>
        <v>0</v>
      </c>
      <c r="AE1229" s="19" t="n">
        <f aca="false">IF(AC1229&gt;0,(M1229-V1229)*AC1229,0)</f>
        <v>0</v>
      </c>
      <c r="AF1229" s="16" t="str">
        <f aca="false">IF(AA1229&lt;&gt;"COMPRAR","",IF(AB1229="",IF(X1229="","",IF(X1229-V1229&lt;0.01,"EMPATE TÉCNICO","")),IF(AB1229&lt;I1229,"ESTOQUE INSUFICIENTE",IF(X1229="","",IF(X1229-V1229&lt;0.01,"EMPATE TÉCNICO","")))))</f>
        <v/>
      </c>
      <c r="AG1229" s="16" t="s">
        <v>328</v>
      </c>
      <c r="AH1229" s="16" t="s">
        <v>3874</v>
      </c>
    </row>
    <row r="1230" customFormat="false" ht="15" hidden="false" customHeight="false" outlineLevel="0" collapsed="false">
      <c r="A1230" s="16" t="s">
        <v>3924</v>
      </c>
      <c r="B1230" s="17"/>
      <c r="C1230" s="16" t="s">
        <v>3925</v>
      </c>
      <c r="D1230" s="16" t="s">
        <v>3926</v>
      </c>
      <c r="E1230" s="18" t="n">
        <v>1</v>
      </c>
      <c r="F1230" s="16" t="s">
        <v>43</v>
      </c>
      <c r="G1230" s="18" t="n">
        <v>0</v>
      </c>
      <c r="H1230" s="16" t="n">
        <v>1.6</v>
      </c>
      <c r="I1230" s="18" t="n">
        <v>5</v>
      </c>
      <c r="J1230" s="19" t="n">
        <v>6.3825</v>
      </c>
      <c r="K1230" s="19" t="n">
        <v>6.3825</v>
      </c>
      <c r="L1230" s="19" t="n">
        <v>6.3825</v>
      </c>
      <c r="M1230" s="19" t="n">
        <f aca="false">IF(J1230&gt;0,J1230,K1230)*E1230</f>
        <v>6.3825</v>
      </c>
      <c r="N1230" s="20"/>
      <c r="O1230" s="21" t="str">
        <f aca="false">IF(R1230="","",ROUND(R1230*(1-Premissas!$B$4),4))</f>
        <v/>
      </c>
      <c r="P1230" s="22"/>
      <c r="Q1230" s="22"/>
      <c r="R1230" s="23"/>
      <c r="S1230" s="24"/>
      <c r="T1230" s="24"/>
      <c r="U1230" s="25"/>
      <c r="V1230" s="19" t="str">
        <f aca="false">IF(COUNT(N1230:Q1230)=0,"",MIN(N1230:Q1230))</f>
        <v/>
      </c>
      <c r="W1230" s="16" t="str">
        <f aca="false">IF(V1230="","",INDEX($N$4:$Q$4,MATCH(V1230,N1230:Q1230,0)))</f>
        <v/>
      </c>
      <c r="X1230" s="19" t="str">
        <f aca="false">IF(COUNT(N1230:Q1230)&lt;2,"",SMALL(N1230:Q1230,2))</f>
        <v/>
      </c>
      <c r="Y1230" s="26" t="str">
        <f aca="false">IF(OR(V1230="",M1230=0),"",V1230/M1230-1)</f>
        <v/>
      </c>
      <c r="Z1230" s="26" t="str">
        <f aca="false">IF(OR(V1230="",L1230=""),"",V1230/(L1230*E1230)-1)</f>
        <v/>
      </c>
      <c r="AA1230" s="16" t="str">
        <f aca="false">IF(V1230="","SEM OFERTA",IF(OR(Y1230&gt;Premissas!$B$11,Y1230&lt;Premissas!$B$12),"VERIFICAR - UNIDADE/EMBALAGEM",IF(Y1230&gt;Premissas!$B$6,"NÃO COMPRAR - REAJUSTE &gt;5%","COMPRAR")))</f>
        <v>SEM OFERTA</v>
      </c>
      <c r="AB1230" s="18" t="str">
        <f aca="false">IF(W1230="DIMEC",S1230,IF(W1230="MEDCENTRO",U1230,""))</f>
        <v/>
      </c>
      <c r="AC1230" s="18" t="n">
        <f aca="false">IF(AA1230&lt;&gt;"COMPRAR",0,IF(AB1230="",I1230,MIN(I1230,AB1230)))</f>
        <v>0</v>
      </c>
      <c r="AD1230" s="19" t="n">
        <f aca="false">IF(AC1230&gt;0,AC1230*V1230,0)</f>
        <v>0</v>
      </c>
      <c r="AE1230" s="19" t="n">
        <f aca="false">IF(AC1230&gt;0,(M1230-V1230)*AC1230,0)</f>
        <v>0</v>
      </c>
      <c r="AF1230" s="16" t="str">
        <f aca="false">IF(AA1230&lt;&gt;"COMPRAR","",IF(AB1230="",IF(X1230="","",IF(X1230-V1230&lt;0.01,"EMPATE TÉCNICO","")),IF(AB1230&lt;I1230,"ESTOQUE INSUFICIENTE",IF(X1230="","",IF(X1230-V1230&lt;0.01,"EMPATE TÉCNICO","")))))</f>
        <v/>
      </c>
      <c r="AG1230" s="16" t="s">
        <v>328</v>
      </c>
      <c r="AH1230" s="16" t="s">
        <v>3874</v>
      </c>
    </row>
    <row r="1231" customFormat="false" ht="15" hidden="false" customHeight="false" outlineLevel="0" collapsed="false">
      <c r="A1231" s="16" t="s">
        <v>3927</v>
      </c>
      <c r="B1231" s="17" t="s">
        <v>3928</v>
      </c>
      <c r="C1231" s="16" t="s">
        <v>3929</v>
      </c>
      <c r="D1231" s="16" t="s">
        <v>3873</v>
      </c>
      <c r="E1231" s="18" t="n">
        <v>1</v>
      </c>
      <c r="F1231" s="16" t="s">
        <v>41</v>
      </c>
      <c r="G1231" s="18" t="n">
        <v>9</v>
      </c>
      <c r="H1231" s="16" t="n">
        <v>4.4</v>
      </c>
      <c r="I1231" s="18" t="n">
        <v>3</v>
      </c>
      <c r="J1231" s="19" t="n">
        <v>12.2391666666667</v>
      </c>
      <c r="K1231" s="19" t="n">
        <v>12.2391666666667</v>
      </c>
      <c r="L1231" s="19" t="n">
        <v>12.2392</v>
      </c>
      <c r="M1231" s="19" t="n">
        <f aca="false">IF(J1231&gt;0,J1231,K1231)*E1231</f>
        <v>12.2391666666667</v>
      </c>
      <c r="N1231" s="20"/>
      <c r="O1231" s="21" t="str">
        <f aca="false">IF(R1231="","",ROUND(R1231*(1-Premissas!$B$4),4))</f>
        <v/>
      </c>
      <c r="P1231" s="22"/>
      <c r="Q1231" s="22"/>
      <c r="R1231" s="23"/>
      <c r="S1231" s="24"/>
      <c r="T1231" s="24"/>
      <c r="U1231" s="25"/>
      <c r="V1231" s="19" t="str">
        <f aca="false">IF(COUNT(N1231:Q1231)=0,"",MIN(N1231:Q1231))</f>
        <v/>
      </c>
      <c r="W1231" s="16" t="str">
        <f aca="false">IF(V1231="","",INDEX($N$4:$Q$4,MATCH(V1231,N1231:Q1231,0)))</f>
        <v/>
      </c>
      <c r="X1231" s="19" t="str">
        <f aca="false">IF(COUNT(N1231:Q1231)&lt;2,"",SMALL(N1231:Q1231,2))</f>
        <v/>
      </c>
      <c r="Y1231" s="26" t="str">
        <f aca="false">IF(OR(V1231="",M1231=0),"",V1231/M1231-1)</f>
        <v/>
      </c>
      <c r="Z1231" s="26" t="str">
        <f aca="false">IF(OR(V1231="",L1231=""),"",V1231/(L1231*E1231)-1)</f>
        <v/>
      </c>
      <c r="AA1231" s="16" t="str">
        <f aca="false">IF(V1231="","SEM OFERTA",IF(OR(Y1231&gt;Premissas!$B$11,Y1231&lt;Premissas!$B$12),"VERIFICAR - UNIDADE/EMBALAGEM",IF(Y1231&gt;Premissas!$B$6,"NÃO COMPRAR - REAJUSTE &gt;5%","COMPRAR")))</f>
        <v>SEM OFERTA</v>
      </c>
      <c r="AB1231" s="18" t="str">
        <f aca="false">IF(W1231="DIMEC",S1231,IF(W1231="MEDCENTRO",U1231,""))</f>
        <v/>
      </c>
      <c r="AC1231" s="18" t="n">
        <f aca="false">IF(AA1231&lt;&gt;"COMPRAR",0,IF(AB1231="",I1231,MIN(I1231,AB1231)))</f>
        <v>0</v>
      </c>
      <c r="AD1231" s="19" t="n">
        <f aca="false">IF(AC1231&gt;0,AC1231*V1231,0)</f>
        <v>0</v>
      </c>
      <c r="AE1231" s="19" t="n">
        <f aca="false">IF(AC1231&gt;0,(M1231-V1231)*AC1231,0)</f>
        <v>0</v>
      </c>
      <c r="AF1231" s="16" t="str">
        <f aca="false">IF(AA1231&lt;&gt;"COMPRAR","",IF(AB1231="",IF(X1231="","",IF(X1231-V1231&lt;0.01,"EMPATE TÉCNICO","")),IF(AB1231&lt;I1231,"ESTOQUE INSUFICIENTE",IF(X1231="","",IF(X1231-V1231&lt;0.01,"EMPATE TÉCNICO","")))))</f>
        <v/>
      </c>
      <c r="AG1231" s="16" t="s">
        <v>1838</v>
      </c>
      <c r="AH1231" s="16" t="s">
        <v>3874</v>
      </c>
    </row>
    <row r="1232" customFormat="false" ht="15" hidden="false" customHeight="false" outlineLevel="0" collapsed="false">
      <c r="A1232" s="16" t="s">
        <v>3930</v>
      </c>
      <c r="B1232" s="17" t="s">
        <v>3931</v>
      </c>
      <c r="C1232" s="16" t="s">
        <v>3932</v>
      </c>
      <c r="D1232" s="16" t="s">
        <v>3933</v>
      </c>
      <c r="E1232" s="18" t="n">
        <v>1</v>
      </c>
      <c r="F1232" s="16" t="s">
        <v>43</v>
      </c>
      <c r="G1232" s="18" t="n">
        <v>0</v>
      </c>
      <c r="H1232" s="16" t="n">
        <v>1.7</v>
      </c>
      <c r="I1232" s="18" t="n">
        <v>5</v>
      </c>
      <c r="J1232" s="19" t="n">
        <v>9.22</v>
      </c>
      <c r="K1232" s="19" t="n">
        <v>9.22</v>
      </c>
      <c r="L1232" s="19" t="n">
        <v>9.22</v>
      </c>
      <c r="M1232" s="19" t="n">
        <f aca="false">IF(J1232&gt;0,J1232,K1232)*E1232</f>
        <v>9.22</v>
      </c>
      <c r="N1232" s="20"/>
      <c r="O1232" s="21" t="str">
        <f aca="false">IF(R1232="","",ROUND(R1232*(1-Premissas!$B$4),4))</f>
        <v/>
      </c>
      <c r="P1232" s="22"/>
      <c r="Q1232" s="22"/>
      <c r="R1232" s="23"/>
      <c r="S1232" s="24"/>
      <c r="T1232" s="24"/>
      <c r="U1232" s="25"/>
      <c r="V1232" s="19" t="str">
        <f aca="false">IF(COUNT(N1232:Q1232)=0,"",MIN(N1232:Q1232))</f>
        <v/>
      </c>
      <c r="W1232" s="16" t="str">
        <f aca="false">IF(V1232="","",INDEX($N$4:$Q$4,MATCH(V1232,N1232:Q1232,0)))</f>
        <v/>
      </c>
      <c r="X1232" s="19" t="str">
        <f aca="false">IF(COUNT(N1232:Q1232)&lt;2,"",SMALL(N1232:Q1232,2))</f>
        <v/>
      </c>
      <c r="Y1232" s="26" t="str">
        <f aca="false">IF(OR(V1232="",M1232=0),"",V1232/M1232-1)</f>
        <v/>
      </c>
      <c r="Z1232" s="26" t="str">
        <f aca="false">IF(OR(V1232="",L1232=""),"",V1232/(L1232*E1232)-1)</f>
        <v/>
      </c>
      <c r="AA1232" s="16" t="str">
        <f aca="false">IF(V1232="","SEM OFERTA",IF(OR(Y1232&gt;Premissas!$B$11,Y1232&lt;Premissas!$B$12),"VERIFICAR - UNIDADE/EMBALAGEM",IF(Y1232&gt;Premissas!$B$6,"NÃO COMPRAR - REAJUSTE &gt;5%","COMPRAR")))</f>
        <v>SEM OFERTA</v>
      </c>
      <c r="AB1232" s="18" t="str">
        <f aca="false">IF(W1232="DIMEC",S1232,IF(W1232="MEDCENTRO",U1232,""))</f>
        <v/>
      </c>
      <c r="AC1232" s="18" t="n">
        <f aca="false">IF(AA1232&lt;&gt;"COMPRAR",0,IF(AB1232="",I1232,MIN(I1232,AB1232)))</f>
        <v>0</v>
      </c>
      <c r="AD1232" s="19" t="n">
        <f aca="false">IF(AC1232&gt;0,AC1232*V1232,0)</f>
        <v>0</v>
      </c>
      <c r="AE1232" s="19" t="n">
        <f aca="false">IF(AC1232&gt;0,(M1232-V1232)*AC1232,0)</f>
        <v>0</v>
      </c>
      <c r="AF1232" s="16" t="str">
        <f aca="false">IF(AA1232&lt;&gt;"COMPRAR","",IF(AB1232="",IF(X1232="","",IF(X1232-V1232&lt;0.01,"EMPATE TÉCNICO","")),IF(AB1232&lt;I1232,"ESTOQUE INSUFICIENTE",IF(X1232="","",IF(X1232-V1232&lt;0.01,"EMPATE TÉCNICO","")))))</f>
        <v/>
      </c>
      <c r="AG1232" s="16" t="s">
        <v>1771</v>
      </c>
      <c r="AH1232" s="16" t="s">
        <v>3874</v>
      </c>
    </row>
    <row r="1233" customFormat="false" ht="15" hidden="false" customHeight="false" outlineLevel="0" collapsed="false">
      <c r="A1233" s="16" t="s">
        <v>3934</v>
      </c>
      <c r="B1233" s="17" t="s">
        <v>3935</v>
      </c>
      <c r="C1233" s="16" t="s">
        <v>3936</v>
      </c>
      <c r="D1233" s="16" t="s">
        <v>3933</v>
      </c>
      <c r="E1233" s="18" t="n">
        <v>1</v>
      </c>
      <c r="F1233" s="16" t="s">
        <v>43</v>
      </c>
      <c r="G1233" s="18" t="n">
        <v>0</v>
      </c>
      <c r="H1233" s="16" t="n">
        <v>1.8</v>
      </c>
      <c r="I1233" s="18" t="n">
        <v>5</v>
      </c>
      <c r="J1233" s="19" t="n">
        <v>9.3</v>
      </c>
      <c r="K1233" s="19" t="n">
        <v>9.3</v>
      </c>
      <c r="L1233" s="19" t="n">
        <v>9.3</v>
      </c>
      <c r="M1233" s="19" t="n">
        <f aca="false">IF(J1233&gt;0,J1233,K1233)*E1233</f>
        <v>9.3</v>
      </c>
      <c r="N1233" s="20"/>
      <c r="O1233" s="21" t="str">
        <f aca="false">IF(R1233="","",ROUND(R1233*(1-Premissas!$B$4),4))</f>
        <v/>
      </c>
      <c r="P1233" s="22"/>
      <c r="Q1233" s="22"/>
      <c r="R1233" s="23"/>
      <c r="S1233" s="24"/>
      <c r="T1233" s="24"/>
      <c r="U1233" s="25"/>
      <c r="V1233" s="19" t="str">
        <f aca="false">IF(COUNT(N1233:Q1233)=0,"",MIN(N1233:Q1233))</f>
        <v/>
      </c>
      <c r="W1233" s="16" t="str">
        <f aca="false">IF(V1233="","",INDEX($N$4:$Q$4,MATCH(V1233,N1233:Q1233,0)))</f>
        <v/>
      </c>
      <c r="X1233" s="19" t="str">
        <f aca="false">IF(COUNT(N1233:Q1233)&lt;2,"",SMALL(N1233:Q1233,2))</f>
        <v/>
      </c>
      <c r="Y1233" s="26" t="str">
        <f aca="false">IF(OR(V1233="",M1233=0),"",V1233/M1233-1)</f>
        <v/>
      </c>
      <c r="Z1233" s="26" t="str">
        <f aca="false">IF(OR(V1233="",L1233=""),"",V1233/(L1233*E1233)-1)</f>
        <v/>
      </c>
      <c r="AA1233" s="16" t="str">
        <f aca="false">IF(V1233="","SEM OFERTA",IF(OR(Y1233&gt;Premissas!$B$11,Y1233&lt;Premissas!$B$12),"VERIFICAR - UNIDADE/EMBALAGEM",IF(Y1233&gt;Premissas!$B$6,"NÃO COMPRAR - REAJUSTE &gt;5%","COMPRAR")))</f>
        <v>SEM OFERTA</v>
      </c>
      <c r="AB1233" s="18" t="str">
        <f aca="false">IF(W1233="DIMEC",S1233,IF(W1233="MEDCENTRO",U1233,""))</f>
        <v/>
      </c>
      <c r="AC1233" s="18" t="n">
        <f aca="false">IF(AA1233&lt;&gt;"COMPRAR",0,IF(AB1233="",I1233,MIN(I1233,AB1233)))</f>
        <v>0</v>
      </c>
      <c r="AD1233" s="19" t="n">
        <f aca="false">IF(AC1233&gt;0,AC1233*V1233,0)</f>
        <v>0</v>
      </c>
      <c r="AE1233" s="19" t="n">
        <f aca="false">IF(AC1233&gt;0,(M1233-V1233)*AC1233,0)</f>
        <v>0</v>
      </c>
      <c r="AF1233" s="16" t="str">
        <f aca="false">IF(AA1233&lt;&gt;"COMPRAR","",IF(AB1233="",IF(X1233="","",IF(X1233-V1233&lt;0.01,"EMPATE TÉCNICO","")),IF(AB1233&lt;I1233,"ESTOQUE INSUFICIENTE",IF(X1233="","",IF(X1233-V1233&lt;0.01,"EMPATE TÉCNICO","")))))</f>
        <v/>
      </c>
      <c r="AG1233" s="16" t="s">
        <v>1771</v>
      </c>
      <c r="AH1233" s="16" t="s">
        <v>3874</v>
      </c>
    </row>
    <row r="1234" customFormat="false" ht="15" hidden="false" customHeight="false" outlineLevel="0" collapsed="false">
      <c r="A1234" s="16" t="s">
        <v>3937</v>
      </c>
      <c r="B1234" s="17" t="s">
        <v>3938</v>
      </c>
      <c r="C1234" s="16" t="s">
        <v>3939</v>
      </c>
      <c r="D1234" s="16" t="s">
        <v>3882</v>
      </c>
      <c r="E1234" s="18" t="n">
        <v>1</v>
      </c>
      <c r="F1234" s="16" t="s">
        <v>41</v>
      </c>
      <c r="G1234" s="18" t="n">
        <v>4</v>
      </c>
      <c r="H1234" s="16" t="n">
        <v>2.9</v>
      </c>
      <c r="I1234" s="18" t="n">
        <v>4</v>
      </c>
      <c r="J1234" s="19" t="n">
        <v>14.19</v>
      </c>
      <c r="K1234" s="19" t="n">
        <v>14.19</v>
      </c>
      <c r="L1234" s="19" t="n">
        <v>14.19</v>
      </c>
      <c r="M1234" s="19" t="n">
        <f aca="false">IF(J1234&gt;0,J1234,K1234)*E1234</f>
        <v>14.19</v>
      </c>
      <c r="N1234" s="20"/>
      <c r="O1234" s="21" t="str">
        <f aca="false">IF(R1234="","",ROUND(R1234*(1-Premissas!$B$4),4))</f>
        <v/>
      </c>
      <c r="P1234" s="22"/>
      <c r="Q1234" s="22"/>
      <c r="R1234" s="23"/>
      <c r="S1234" s="24"/>
      <c r="T1234" s="24"/>
      <c r="U1234" s="25"/>
      <c r="V1234" s="19" t="str">
        <f aca="false">IF(COUNT(N1234:Q1234)=0,"",MIN(N1234:Q1234))</f>
        <v/>
      </c>
      <c r="W1234" s="16" t="str">
        <f aca="false">IF(V1234="","",INDEX($N$4:$Q$4,MATCH(V1234,N1234:Q1234,0)))</f>
        <v/>
      </c>
      <c r="X1234" s="19" t="str">
        <f aca="false">IF(COUNT(N1234:Q1234)&lt;2,"",SMALL(N1234:Q1234,2))</f>
        <v/>
      </c>
      <c r="Y1234" s="26" t="str">
        <f aca="false">IF(OR(V1234="",M1234=0),"",V1234/M1234-1)</f>
        <v/>
      </c>
      <c r="Z1234" s="26" t="str">
        <f aca="false">IF(OR(V1234="",L1234=""),"",V1234/(L1234*E1234)-1)</f>
        <v/>
      </c>
      <c r="AA1234" s="16" t="str">
        <f aca="false">IF(V1234="","SEM OFERTA",IF(OR(Y1234&gt;Premissas!$B$11,Y1234&lt;Premissas!$B$12),"VERIFICAR - UNIDADE/EMBALAGEM",IF(Y1234&gt;Premissas!$B$6,"NÃO COMPRAR - REAJUSTE &gt;5%","COMPRAR")))</f>
        <v>SEM OFERTA</v>
      </c>
      <c r="AB1234" s="18" t="str">
        <f aca="false">IF(W1234="DIMEC",S1234,IF(W1234="MEDCENTRO",U1234,""))</f>
        <v/>
      </c>
      <c r="AC1234" s="18" t="n">
        <f aca="false">IF(AA1234&lt;&gt;"COMPRAR",0,IF(AB1234="",I1234,MIN(I1234,AB1234)))</f>
        <v>0</v>
      </c>
      <c r="AD1234" s="19" t="n">
        <f aca="false">IF(AC1234&gt;0,AC1234*V1234,0)</f>
        <v>0</v>
      </c>
      <c r="AE1234" s="19" t="n">
        <f aca="false">IF(AC1234&gt;0,(M1234-V1234)*AC1234,0)</f>
        <v>0</v>
      </c>
      <c r="AF1234" s="16" t="str">
        <f aca="false">IF(AA1234&lt;&gt;"COMPRAR","",IF(AB1234="",IF(X1234="","",IF(X1234-V1234&lt;0.01,"EMPATE TÉCNICO","")),IF(AB1234&lt;I1234,"ESTOQUE INSUFICIENTE",IF(X1234="","",IF(X1234-V1234&lt;0.01,"EMPATE TÉCNICO","")))))</f>
        <v/>
      </c>
      <c r="AG1234" s="16" t="s">
        <v>1771</v>
      </c>
      <c r="AH1234" s="16" t="s">
        <v>3874</v>
      </c>
    </row>
    <row r="1235" customFormat="false" ht="15" hidden="false" customHeight="false" outlineLevel="0" collapsed="false">
      <c r="A1235" s="16" t="s">
        <v>3940</v>
      </c>
      <c r="B1235" s="17" t="s">
        <v>3941</v>
      </c>
      <c r="C1235" s="16" t="s">
        <v>3942</v>
      </c>
      <c r="D1235" s="16" t="s">
        <v>3926</v>
      </c>
      <c r="E1235" s="18" t="n">
        <v>1</v>
      </c>
      <c r="F1235" s="16" t="s">
        <v>41</v>
      </c>
      <c r="G1235" s="18" t="n">
        <v>13</v>
      </c>
      <c r="H1235" s="16" t="n">
        <v>5.4</v>
      </c>
      <c r="I1235" s="18" t="n">
        <v>1</v>
      </c>
      <c r="J1235" s="19" t="n">
        <v>12.2391666666667</v>
      </c>
      <c r="K1235" s="19" t="n">
        <v>12.2391666666667</v>
      </c>
      <c r="L1235" s="19" t="n">
        <v>12.2392</v>
      </c>
      <c r="M1235" s="19" t="n">
        <f aca="false">IF(J1235&gt;0,J1235,K1235)*E1235</f>
        <v>12.2391666666667</v>
      </c>
      <c r="N1235" s="20"/>
      <c r="O1235" s="21" t="str">
        <f aca="false">IF(R1235="","",ROUND(R1235*(1-Premissas!$B$4),4))</f>
        <v/>
      </c>
      <c r="P1235" s="22"/>
      <c r="Q1235" s="22"/>
      <c r="R1235" s="23"/>
      <c r="S1235" s="24"/>
      <c r="T1235" s="24"/>
      <c r="U1235" s="25"/>
      <c r="V1235" s="19" t="str">
        <f aca="false">IF(COUNT(N1235:Q1235)=0,"",MIN(N1235:Q1235))</f>
        <v/>
      </c>
      <c r="W1235" s="16" t="str">
        <f aca="false">IF(V1235="","",INDEX($N$4:$Q$4,MATCH(V1235,N1235:Q1235,0)))</f>
        <v/>
      </c>
      <c r="X1235" s="19" t="str">
        <f aca="false">IF(COUNT(N1235:Q1235)&lt;2,"",SMALL(N1235:Q1235,2))</f>
        <v/>
      </c>
      <c r="Y1235" s="26" t="str">
        <f aca="false">IF(OR(V1235="",M1235=0),"",V1235/M1235-1)</f>
        <v/>
      </c>
      <c r="Z1235" s="26" t="str">
        <f aca="false">IF(OR(V1235="",L1235=""),"",V1235/(L1235*E1235)-1)</f>
        <v/>
      </c>
      <c r="AA1235" s="16" t="str">
        <f aca="false">IF(V1235="","SEM OFERTA",IF(OR(Y1235&gt;Premissas!$B$11,Y1235&lt;Premissas!$B$12),"VERIFICAR - UNIDADE/EMBALAGEM",IF(Y1235&gt;Premissas!$B$6,"NÃO COMPRAR - REAJUSTE &gt;5%","COMPRAR")))</f>
        <v>SEM OFERTA</v>
      </c>
      <c r="AB1235" s="18" t="str">
        <f aca="false">IF(W1235="DIMEC",S1235,IF(W1235="MEDCENTRO",U1235,""))</f>
        <v/>
      </c>
      <c r="AC1235" s="18" t="n">
        <f aca="false">IF(AA1235&lt;&gt;"COMPRAR",0,IF(AB1235="",I1235,MIN(I1235,AB1235)))</f>
        <v>0</v>
      </c>
      <c r="AD1235" s="19" t="n">
        <f aca="false">IF(AC1235&gt;0,AC1235*V1235,0)</f>
        <v>0</v>
      </c>
      <c r="AE1235" s="19" t="n">
        <f aca="false">IF(AC1235&gt;0,(M1235-V1235)*AC1235,0)</f>
        <v>0</v>
      </c>
      <c r="AF1235" s="16" t="str">
        <f aca="false">IF(AA1235&lt;&gt;"COMPRAR","",IF(AB1235="",IF(X1235="","",IF(X1235-V1235&lt;0.01,"EMPATE TÉCNICO","")),IF(AB1235&lt;I1235,"ESTOQUE INSUFICIENTE",IF(X1235="","",IF(X1235-V1235&lt;0.01,"EMPATE TÉCNICO","")))))</f>
        <v/>
      </c>
      <c r="AG1235" s="16" t="s">
        <v>328</v>
      </c>
      <c r="AH1235" s="16" t="s">
        <v>3874</v>
      </c>
    </row>
    <row r="1236" customFormat="false" ht="15" hidden="false" customHeight="false" outlineLevel="0" collapsed="false">
      <c r="A1236" s="16" t="s">
        <v>3943</v>
      </c>
      <c r="B1236" s="17" t="s">
        <v>3944</v>
      </c>
      <c r="C1236" s="16" t="s">
        <v>3945</v>
      </c>
      <c r="D1236" s="16" t="s">
        <v>3926</v>
      </c>
      <c r="E1236" s="18" t="n">
        <v>1</v>
      </c>
      <c r="F1236" s="16" t="s">
        <v>42</v>
      </c>
      <c r="G1236" s="18" t="n">
        <v>6</v>
      </c>
      <c r="H1236" s="16" t="n">
        <v>2.4</v>
      </c>
      <c r="I1236" s="18" t="n">
        <v>1</v>
      </c>
      <c r="J1236" s="19" t="n">
        <v>12.69</v>
      </c>
      <c r="K1236" s="19" t="n">
        <v>12.69</v>
      </c>
      <c r="L1236" s="19" t="n">
        <v>12.69</v>
      </c>
      <c r="M1236" s="19" t="n">
        <f aca="false">IF(J1236&gt;0,J1236,K1236)*E1236</f>
        <v>12.69</v>
      </c>
      <c r="N1236" s="20"/>
      <c r="O1236" s="21" t="str">
        <f aca="false">IF(R1236="","",ROUND(R1236*(1-Premissas!$B$4),4))</f>
        <v/>
      </c>
      <c r="P1236" s="22"/>
      <c r="Q1236" s="22"/>
      <c r="R1236" s="23"/>
      <c r="S1236" s="24"/>
      <c r="T1236" s="24"/>
      <c r="U1236" s="25"/>
      <c r="V1236" s="19" t="str">
        <f aca="false">IF(COUNT(N1236:Q1236)=0,"",MIN(N1236:Q1236))</f>
        <v/>
      </c>
      <c r="W1236" s="16" t="str">
        <f aca="false">IF(V1236="","",INDEX($N$4:$Q$4,MATCH(V1236,N1236:Q1236,0)))</f>
        <v/>
      </c>
      <c r="X1236" s="19" t="str">
        <f aca="false">IF(COUNT(N1236:Q1236)&lt;2,"",SMALL(N1236:Q1236,2))</f>
        <v/>
      </c>
      <c r="Y1236" s="26" t="str">
        <f aca="false">IF(OR(V1236="",M1236=0),"",V1236/M1236-1)</f>
        <v/>
      </c>
      <c r="Z1236" s="26" t="str">
        <f aca="false">IF(OR(V1236="",L1236=""),"",V1236/(L1236*E1236)-1)</f>
        <v/>
      </c>
      <c r="AA1236" s="16" t="str">
        <f aca="false">IF(V1236="","SEM OFERTA",IF(OR(Y1236&gt;Premissas!$B$11,Y1236&lt;Premissas!$B$12),"VERIFICAR - UNIDADE/EMBALAGEM",IF(Y1236&gt;Premissas!$B$6,"NÃO COMPRAR - REAJUSTE &gt;5%","COMPRAR")))</f>
        <v>SEM OFERTA</v>
      </c>
      <c r="AB1236" s="18" t="str">
        <f aca="false">IF(W1236="DIMEC",S1236,IF(W1236="MEDCENTRO",U1236,""))</f>
        <v/>
      </c>
      <c r="AC1236" s="18" t="n">
        <f aca="false">IF(AA1236&lt;&gt;"COMPRAR",0,IF(AB1236="",I1236,MIN(I1236,AB1236)))</f>
        <v>0</v>
      </c>
      <c r="AD1236" s="19" t="n">
        <f aca="false">IF(AC1236&gt;0,AC1236*V1236,0)</f>
        <v>0</v>
      </c>
      <c r="AE1236" s="19" t="n">
        <f aca="false">IF(AC1236&gt;0,(M1236-V1236)*AC1236,0)</f>
        <v>0</v>
      </c>
      <c r="AF1236" s="16" t="str">
        <f aca="false">IF(AA1236&lt;&gt;"COMPRAR","",IF(AB1236="",IF(X1236="","",IF(X1236-V1236&lt;0.01,"EMPATE TÉCNICO","")),IF(AB1236&lt;I1236,"ESTOQUE INSUFICIENTE",IF(X1236="","",IF(X1236-V1236&lt;0.01,"EMPATE TÉCNICO","")))))</f>
        <v/>
      </c>
      <c r="AG1236" s="16" t="s">
        <v>1897</v>
      </c>
      <c r="AH1236" s="16" t="s">
        <v>3874</v>
      </c>
    </row>
    <row r="1237" customFormat="false" ht="15" hidden="false" customHeight="false" outlineLevel="0" collapsed="false">
      <c r="A1237" s="16" t="s">
        <v>3946</v>
      </c>
      <c r="B1237" s="17" t="s">
        <v>3947</v>
      </c>
      <c r="C1237" s="16" t="s">
        <v>3948</v>
      </c>
      <c r="D1237" s="16" t="s">
        <v>3873</v>
      </c>
      <c r="E1237" s="18" t="n">
        <v>1</v>
      </c>
      <c r="F1237" s="16" t="s">
        <v>41</v>
      </c>
      <c r="G1237" s="18" t="n">
        <v>3</v>
      </c>
      <c r="H1237" s="16" t="n">
        <v>7.5</v>
      </c>
      <c r="I1237" s="18" t="n">
        <v>17</v>
      </c>
      <c r="J1237" s="19" t="n">
        <v>12.2391666666667</v>
      </c>
      <c r="K1237" s="19" t="n">
        <v>12.2391666666667</v>
      </c>
      <c r="L1237" s="19" t="n">
        <v>12.2392</v>
      </c>
      <c r="M1237" s="19" t="n">
        <f aca="false">IF(J1237&gt;0,J1237,K1237)*E1237</f>
        <v>12.2391666666667</v>
      </c>
      <c r="N1237" s="20"/>
      <c r="O1237" s="21" t="str">
        <f aca="false">IF(R1237="","",ROUND(R1237*(1-Premissas!$B$4),4))</f>
        <v/>
      </c>
      <c r="P1237" s="22"/>
      <c r="Q1237" s="22"/>
      <c r="R1237" s="23"/>
      <c r="S1237" s="24"/>
      <c r="T1237" s="24"/>
      <c r="U1237" s="25"/>
      <c r="V1237" s="19" t="str">
        <f aca="false">IF(COUNT(N1237:Q1237)=0,"",MIN(N1237:Q1237))</f>
        <v/>
      </c>
      <c r="W1237" s="16" t="str">
        <f aca="false">IF(V1237="","",INDEX($N$4:$Q$4,MATCH(V1237,N1237:Q1237,0)))</f>
        <v/>
      </c>
      <c r="X1237" s="19" t="str">
        <f aca="false">IF(COUNT(N1237:Q1237)&lt;2,"",SMALL(N1237:Q1237,2))</f>
        <v/>
      </c>
      <c r="Y1237" s="26" t="str">
        <f aca="false">IF(OR(V1237="",M1237=0),"",V1237/M1237-1)</f>
        <v/>
      </c>
      <c r="Z1237" s="26" t="str">
        <f aca="false">IF(OR(V1237="",L1237=""),"",V1237/(L1237*E1237)-1)</f>
        <v/>
      </c>
      <c r="AA1237" s="16" t="str">
        <f aca="false">IF(V1237="","SEM OFERTA",IF(OR(Y1237&gt;Premissas!$B$11,Y1237&lt;Premissas!$B$12),"VERIFICAR - UNIDADE/EMBALAGEM",IF(Y1237&gt;Premissas!$B$6,"NÃO COMPRAR - REAJUSTE &gt;5%","COMPRAR")))</f>
        <v>SEM OFERTA</v>
      </c>
      <c r="AB1237" s="18" t="str">
        <f aca="false">IF(W1237="DIMEC",S1237,IF(W1237="MEDCENTRO",U1237,""))</f>
        <v/>
      </c>
      <c r="AC1237" s="18" t="n">
        <f aca="false">IF(AA1237&lt;&gt;"COMPRAR",0,IF(AB1237="",I1237,MIN(I1237,AB1237)))</f>
        <v>0</v>
      </c>
      <c r="AD1237" s="19" t="n">
        <f aca="false">IF(AC1237&gt;0,AC1237*V1237,0)</f>
        <v>0</v>
      </c>
      <c r="AE1237" s="19" t="n">
        <f aca="false">IF(AC1237&gt;0,(M1237-V1237)*AC1237,0)</f>
        <v>0</v>
      </c>
      <c r="AF1237" s="16" t="str">
        <f aca="false">IF(AA1237&lt;&gt;"COMPRAR","",IF(AB1237="",IF(X1237="","",IF(X1237-V1237&lt;0.01,"EMPATE TÉCNICO","")),IF(AB1237&lt;I1237,"ESTOQUE INSUFICIENTE",IF(X1237="","",IF(X1237-V1237&lt;0.01,"EMPATE TÉCNICO","")))))</f>
        <v/>
      </c>
      <c r="AG1237" s="16" t="s">
        <v>328</v>
      </c>
      <c r="AH1237" s="16" t="s">
        <v>3874</v>
      </c>
    </row>
    <row r="1238" customFormat="false" ht="15" hidden="false" customHeight="false" outlineLevel="0" collapsed="false">
      <c r="A1238" s="16" t="s">
        <v>3949</v>
      </c>
      <c r="B1238" s="17" t="s">
        <v>3950</v>
      </c>
      <c r="C1238" s="16" t="s">
        <v>3951</v>
      </c>
      <c r="D1238" s="16" t="s">
        <v>3926</v>
      </c>
      <c r="E1238" s="18" t="n">
        <v>1</v>
      </c>
      <c r="F1238" s="16" t="s">
        <v>41</v>
      </c>
      <c r="G1238" s="18" t="n">
        <v>16</v>
      </c>
      <c r="H1238" s="16" t="n">
        <v>9.6</v>
      </c>
      <c r="I1238" s="18" t="n">
        <v>9</v>
      </c>
      <c r="J1238" s="19" t="n">
        <v>11.4491666666667</v>
      </c>
      <c r="K1238" s="19" t="n">
        <v>11.4491666666667</v>
      </c>
      <c r="L1238" s="19" t="n">
        <v>11.4492</v>
      </c>
      <c r="M1238" s="19" t="n">
        <f aca="false">IF(J1238&gt;0,J1238,K1238)*E1238</f>
        <v>11.4491666666667</v>
      </c>
      <c r="N1238" s="20"/>
      <c r="O1238" s="21" t="str">
        <f aca="false">IF(R1238="","",ROUND(R1238*(1-Premissas!$B$4),4))</f>
        <v/>
      </c>
      <c r="P1238" s="22"/>
      <c r="Q1238" s="22"/>
      <c r="R1238" s="23"/>
      <c r="S1238" s="24"/>
      <c r="T1238" s="24"/>
      <c r="U1238" s="25"/>
      <c r="V1238" s="19" t="str">
        <f aca="false">IF(COUNT(N1238:Q1238)=0,"",MIN(N1238:Q1238))</f>
        <v/>
      </c>
      <c r="W1238" s="16" t="str">
        <f aca="false">IF(V1238="","",INDEX($N$4:$Q$4,MATCH(V1238,N1238:Q1238,0)))</f>
        <v/>
      </c>
      <c r="X1238" s="19" t="str">
        <f aca="false">IF(COUNT(N1238:Q1238)&lt;2,"",SMALL(N1238:Q1238,2))</f>
        <v/>
      </c>
      <c r="Y1238" s="26" t="str">
        <f aca="false">IF(OR(V1238="",M1238=0),"",V1238/M1238-1)</f>
        <v/>
      </c>
      <c r="Z1238" s="26" t="str">
        <f aca="false">IF(OR(V1238="",L1238=""),"",V1238/(L1238*E1238)-1)</f>
        <v/>
      </c>
      <c r="AA1238" s="16" t="str">
        <f aca="false">IF(V1238="","SEM OFERTA",IF(OR(Y1238&gt;Premissas!$B$11,Y1238&lt;Premissas!$B$12),"VERIFICAR - UNIDADE/EMBALAGEM",IF(Y1238&gt;Premissas!$B$6,"NÃO COMPRAR - REAJUSTE &gt;5%","COMPRAR")))</f>
        <v>SEM OFERTA</v>
      </c>
      <c r="AB1238" s="18" t="str">
        <f aca="false">IF(W1238="DIMEC",S1238,IF(W1238="MEDCENTRO",U1238,""))</f>
        <v/>
      </c>
      <c r="AC1238" s="18" t="n">
        <f aca="false">IF(AA1238&lt;&gt;"COMPRAR",0,IF(AB1238="",I1238,MIN(I1238,AB1238)))</f>
        <v>0</v>
      </c>
      <c r="AD1238" s="19" t="n">
        <f aca="false">IF(AC1238&gt;0,AC1238*V1238,0)</f>
        <v>0</v>
      </c>
      <c r="AE1238" s="19" t="n">
        <f aca="false">IF(AC1238&gt;0,(M1238-V1238)*AC1238,0)</f>
        <v>0</v>
      </c>
      <c r="AF1238" s="16" t="str">
        <f aca="false">IF(AA1238&lt;&gt;"COMPRAR","",IF(AB1238="",IF(X1238="","",IF(X1238-V1238&lt;0.01,"EMPATE TÉCNICO","")),IF(AB1238&lt;I1238,"ESTOQUE INSUFICIENTE",IF(X1238="","",IF(X1238-V1238&lt;0.01,"EMPATE TÉCNICO","")))))</f>
        <v/>
      </c>
      <c r="AG1238" s="16" t="s">
        <v>328</v>
      </c>
      <c r="AH1238" s="16" t="s">
        <v>3874</v>
      </c>
    </row>
    <row r="1239" customFormat="false" ht="15" hidden="false" customHeight="false" outlineLevel="0" collapsed="false">
      <c r="A1239" s="16" t="s">
        <v>3952</v>
      </c>
      <c r="B1239" s="17" t="s">
        <v>3953</v>
      </c>
      <c r="C1239" s="16" t="s">
        <v>3954</v>
      </c>
      <c r="D1239" s="16" t="s">
        <v>3873</v>
      </c>
      <c r="E1239" s="18" t="n">
        <v>1</v>
      </c>
      <c r="F1239" s="16" t="s">
        <v>43</v>
      </c>
      <c r="G1239" s="18" t="n">
        <v>0</v>
      </c>
      <c r="H1239" s="16" t="n">
        <v>0.5</v>
      </c>
      <c r="I1239" s="18" t="n">
        <v>2</v>
      </c>
      <c r="J1239" s="19" t="n">
        <v>14.39</v>
      </c>
      <c r="K1239" s="19" t="n">
        <v>14.39</v>
      </c>
      <c r="L1239" s="19" t="n">
        <v>14.39</v>
      </c>
      <c r="M1239" s="19" t="n">
        <f aca="false">IF(J1239&gt;0,J1239,K1239)*E1239</f>
        <v>14.39</v>
      </c>
      <c r="N1239" s="20"/>
      <c r="O1239" s="21" t="str">
        <f aca="false">IF(R1239="","",ROUND(R1239*(1-Premissas!$B$4),4))</f>
        <v/>
      </c>
      <c r="P1239" s="22"/>
      <c r="Q1239" s="22"/>
      <c r="R1239" s="23"/>
      <c r="S1239" s="24"/>
      <c r="T1239" s="24"/>
      <c r="U1239" s="25"/>
      <c r="V1239" s="19" t="str">
        <f aca="false">IF(COUNT(N1239:Q1239)=0,"",MIN(N1239:Q1239))</f>
        <v/>
      </c>
      <c r="W1239" s="16" t="str">
        <f aca="false">IF(V1239="","",INDEX($N$4:$Q$4,MATCH(V1239,N1239:Q1239,0)))</f>
        <v/>
      </c>
      <c r="X1239" s="19" t="str">
        <f aca="false">IF(COUNT(N1239:Q1239)&lt;2,"",SMALL(N1239:Q1239,2))</f>
        <v/>
      </c>
      <c r="Y1239" s="26" t="str">
        <f aca="false">IF(OR(V1239="",M1239=0),"",V1239/M1239-1)</f>
        <v/>
      </c>
      <c r="Z1239" s="26" t="str">
        <f aca="false">IF(OR(V1239="",L1239=""),"",V1239/(L1239*E1239)-1)</f>
        <v/>
      </c>
      <c r="AA1239" s="16" t="str">
        <f aca="false">IF(V1239="","SEM OFERTA",IF(OR(Y1239&gt;Premissas!$B$11,Y1239&lt;Premissas!$B$12),"VERIFICAR - UNIDADE/EMBALAGEM",IF(Y1239&gt;Premissas!$B$6,"NÃO COMPRAR - REAJUSTE &gt;5%","COMPRAR")))</f>
        <v>SEM OFERTA</v>
      </c>
      <c r="AB1239" s="18" t="str">
        <f aca="false">IF(W1239="DIMEC",S1239,IF(W1239="MEDCENTRO",U1239,""))</f>
        <v/>
      </c>
      <c r="AC1239" s="18" t="n">
        <f aca="false">IF(AA1239&lt;&gt;"COMPRAR",0,IF(AB1239="",I1239,MIN(I1239,AB1239)))</f>
        <v>0</v>
      </c>
      <c r="AD1239" s="19" t="n">
        <f aca="false">IF(AC1239&gt;0,AC1239*V1239,0)</f>
        <v>0</v>
      </c>
      <c r="AE1239" s="19" t="n">
        <f aca="false">IF(AC1239&gt;0,(M1239-V1239)*AC1239,0)</f>
        <v>0</v>
      </c>
      <c r="AF1239" s="16" t="str">
        <f aca="false">IF(AA1239&lt;&gt;"COMPRAR","",IF(AB1239="",IF(X1239="","",IF(X1239-V1239&lt;0.01,"EMPATE TÉCNICO","")),IF(AB1239&lt;I1239,"ESTOQUE INSUFICIENTE",IF(X1239="","",IF(X1239-V1239&lt;0.01,"EMPATE TÉCNICO","")))))</f>
        <v/>
      </c>
      <c r="AG1239" s="16" t="s">
        <v>1771</v>
      </c>
      <c r="AH1239" s="16" t="s">
        <v>3874</v>
      </c>
    </row>
    <row r="1240" customFormat="false" ht="15" hidden="false" customHeight="false" outlineLevel="0" collapsed="false">
      <c r="A1240" s="16" t="s">
        <v>3955</v>
      </c>
      <c r="B1240" s="17" t="s">
        <v>3956</v>
      </c>
      <c r="C1240" s="16" t="s">
        <v>3957</v>
      </c>
      <c r="D1240" s="16" t="s">
        <v>3926</v>
      </c>
      <c r="E1240" s="18" t="n">
        <v>1</v>
      </c>
      <c r="F1240" s="16" t="s">
        <v>41</v>
      </c>
      <c r="G1240" s="18" t="n">
        <v>17</v>
      </c>
      <c r="H1240" s="16" t="n">
        <v>11.8</v>
      </c>
      <c r="I1240" s="18" t="n">
        <v>14</v>
      </c>
      <c r="J1240" s="19" t="n">
        <v>12.015</v>
      </c>
      <c r="K1240" s="19" t="n">
        <v>12.015</v>
      </c>
      <c r="L1240" s="19" t="n">
        <v>10.66</v>
      </c>
      <c r="M1240" s="19" t="n">
        <f aca="false">IF(J1240&gt;0,J1240,K1240)*E1240</f>
        <v>12.015</v>
      </c>
      <c r="N1240" s="20"/>
      <c r="O1240" s="21" t="str">
        <f aca="false">IF(R1240="","",ROUND(R1240*(1-Premissas!$B$4),4))</f>
        <v/>
      </c>
      <c r="P1240" s="22"/>
      <c r="Q1240" s="22"/>
      <c r="R1240" s="23"/>
      <c r="S1240" s="24"/>
      <c r="T1240" s="24"/>
      <c r="U1240" s="25"/>
      <c r="V1240" s="19" t="str">
        <f aca="false">IF(COUNT(N1240:Q1240)=0,"",MIN(N1240:Q1240))</f>
        <v/>
      </c>
      <c r="W1240" s="16" t="str">
        <f aca="false">IF(V1240="","",INDEX($N$4:$Q$4,MATCH(V1240,N1240:Q1240,0)))</f>
        <v/>
      </c>
      <c r="X1240" s="19" t="str">
        <f aca="false">IF(COUNT(N1240:Q1240)&lt;2,"",SMALL(N1240:Q1240,2))</f>
        <v/>
      </c>
      <c r="Y1240" s="26" t="str">
        <f aca="false">IF(OR(V1240="",M1240=0),"",V1240/M1240-1)</f>
        <v/>
      </c>
      <c r="Z1240" s="26" t="str">
        <f aca="false">IF(OR(V1240="",L1240=""),"",V1240/(L1240*E1240)-1)</f>
        <v/>
      </c>
      <c r="AA1240" s="16" t="str">
        <f aca="false">IF(V1240="","SEM OFERTA",IF(OR(Y1240&gt;Premissas!$B$11,Y1240&lt;Premissas!$B$12),"VERIFICAR - UNIDADE/EMBALAGEM",IF(Y1240&gt;Premissas!$B$6,"NÃO COMPRAR - REAJUSTE &gt;5%","COMPRAR")))</f>
        <v>SEM OFERTA</v>
      </c>
      <c r="AB1240" s="18" t="str">
        <f aca="false">IF(W1240="DIMEC",S1240,IF(W1240="MEDCENTRO",U1240,""))</f>
        <v/>
      </c>
      <c r="AC1240" s="18" t="n">
        <f aca="false">IF(AA1240&lt;&gt;"COMPRAR",0,IF(AB1240="",I1240,MIN(I1240,AB1240)))</f>
        <v>0</v>
      </c>
      <c r="AD1240" s="19" t="n">
        <f aca="false">IF(AC1240&gt;0,AC1240*V1240,0)</f>
        <v>0</v>
      </c>
      <c r="AE1240" s="19" t="n">
        <f aca="false">IF(AC1240&gt;0,(M1240-V1240)*AC1240,0)</f>
        <v>0</v>
      </c>
      <c r="AF1240" s="16" t="str">
        <f aca="false">IF(AA1240&lt;&gt;"COMPRAR","",IF(AB1240="",IF(X1240="","",IF(X1240-V1240&lt;0.01,"EMPATE TÉCNICO","")),IF(AB1240&lt;I1240,"ESTOQUE INSUFICIENTE",IF(X1240="","",IF(X1240-V1240&lt;0.01,"EMPATE TÉCNICO","")))))</f>
        <v/>
      </c>
      <c r="AG1240" s="16" t="s">
        <v>1771</v>
      </c>
      <c r="AH1240" s="16" t="s">
        <v>3874</v>
      </c>
    </row>
    <row r="1241" customFormat="false" ht="15" hidden="false" customHeight="false" outlineLevel="0" collapsed="false">
      <c r="A1241" s="16" t="s">
        <v>3958</v>
      </c>
      <c r="B1241" s="17" t="s">
        <v>3959</v>
      </c>
      <c r="C1241" s="16" t="s">
        <v>3960</v>
      </c>
      <c r="D1241" s="16" t="s">
        <v>3873</v>
      </c>
      <c r="E1241" s="18" t="n">
        <v>1</v>
      </c>
      <c r="F1241" s="16" t="s">
        <v>43</v>
      </c>
      <c r="G1241" s="18" t="n">
        <v>0</v>
      </c>
      <c r="H1241" s="16" t="n">
        <v>0.4</v>
      </c>
      <c r="I1241" s="18" t="n">
        <v>2</v>
      </c>
      <c r="J1241" s="19" t="n">
        <v>13.78</v>
      </c>
      <c r="K1241" s="19" t="n">
        <v>13.78</v>
      </c>
      <c r="L1241" s="19" t="n">
        <v>13.78</v>
      </c>
      <c r="M1241" s="19" t="n">
        <f aca="false">IF(J1241&gt;0,J1241,K1241)*E1241</f>
        <v>13.78</v>
      </c>
      <c r="N1241" s="20"/>
      <c r="O1241" s="21" t="str">
        <f aca="false">IF(R1241="","",ROUND(R1241*(1-Premissas!$B$4),4))</f>
        <v/>
      </c>
      <c r="P1241" s="22"/>
      <c r="Q1241" s="22"/>
      <c r="R1241" s="23"/>
      <c r="S1241" s="24"/>
      <c r="T1241" s="24"/>
      <c r="U1241" s="25"/>
      <c r="V1241" s="19" t="str">
        <f aca="false">IF(COUNT(N1241:Q1241)=0,"",MIN(N1241:Q1241))</f>
        <v/>
      </c>
      <c r="W1241" s="16" t="str">
        <f aca="false">IF(V1241="","",INDEX($N$4:$Q$4,MATCH(V1241,N1241:Q1241,0)))</f>
        <v/>
      </c>
      <c r="X1241" s="19" t="str">
        <f aca="false">IF(COUNT(N1241:Q1241)&lt;2,"",SMALL(N1241:Q1241,2))</f>
        <v/>
      </c>
      <c r="Y1241" s="26" t="str">
        <f aca="false">IF(OR(V1241="",M1241=0),"",V1241/M1241-1)</f>
        <v/>
      </c>
      <c r="Z1241" s="26" t="str">
        <f aca="false">IF(OR(V1241="",L1241=""),"",V1241/(L1241*E1241)-1)</f>
        <v/>
      </c>
      <c r="AA1241" s="16" t="str">
        <f aca="false">IF(V1241="","SEM OFERTA",IF(OR(Y1241&gt;Premissas!$B$11,Y1241&lt;Premissas!$B$12),"VERIFICAR - UNIDADE/EMBALAGEM",IF(Y1241&gt;Premissas!$B$6,"NÃO COMPRAR - REAJUSTE &gt;5%","COMPRAR")))</f>
        <v>SEM OFERTA</v>
      </c>
      <c r="AB1241" s="18" t="str">
        <f aca="false">IF(W1241="DIMEC",S1241,IF(W1241="MEDCENTRO",U1241,""))</f>
        <v/>
      </c>
      <c r="AC1241" s="18" t="n">
        <f aca="false">IF(AA1241&lt;&gt;"COMPRAR",0,IF(AB1241="",I1241,MIN(I1241,AB1241)))</f>
        <v>0</v>
      </c>
      <c r="AD1241" s="19" t="n">
        <f aca="false">IF(AC1241&gt;0,AC1241*V1241,0)</f>
        <v>0</v>
      </c>
      <c r="AE1241" s="19" t="n">
        <f aca="false">IF(AC1241&gt;0,(M1241-V1241)*AC1241,0)</f>
        <v>0</v>
      </c>
      <c r="AF1241" s="16" t="str">
        <f aca="false">IF(AA1241&lt;&gt;"COMPRAR","",IF(AB1241="",IF(X1241="","",IF(X1241-V1241&lt;0.01,"EMPATE TÉCNICO","")),IF(AB1241&lt;I1241,"ESTOQUE INSUFICIENTE",IF(X1241="","",IF(X1241-V1241&lt;0.01,"EMPATE TÉCNICO","")))))</f>
        <v/>
      </c>
      <c r="AG1241" s="16" t="s">
        <v>1771</v>
      </c>
      <c r="AH1241" s="16" t="s">
        <v>3874</v>
      </c>
    </row>
    <row r="1242" customFormat="false" ht="15" hidden="false" customHeight="false" outlineLevel="0" collapsed="false">
      <c r="A1242" s="16" t="s">
        <v>3961</v>
      </c>
      <c r="B1242" s="17" t="s">
        <v>3962</v>
      </c>
      <c r="C1242" s="16" t="s">
        <v>3963</v>
      </c>
      <c r="D1242" s="16" t="s">
        <v>3926</v>
      </c>
      <c r="E1242" s="18" t="n">
        <v>1</v>
      </c>
      <c r="F1242" s="16" t="s">
        <v>41</v>
      </c>
      <c r="G1242" s="18" t="n">
        <v>9</v>
      </c>
      <c r="H1242" s="16" t="n">
        <v>4.8</v>
      </c>
      <c r="I1242" s="18" t="n">
        <v>4</v>
      </c>
      <c r="J1242" s="19" t="n">
        <v>12.3783333333333</v>
      </c>
      <c r="K1242" s="19" t="n">
        <v>12.3783333333333</v>
      </c>
      <c r="L1242" s="19" t="n">
        <v>12.3783</v>
      </c>
      <c r="M1242" s="19" t="n">
        <f aca="false">IF(J1242&gt;0,J1242,K1242)*E1242</f>
        <v>12.3783333333333</v>
      </c>
      <c r="N1242" s="20"/>
      <c r="O1242" s="21" t="str">
        <f aca="false">IF(R1242="","",ROUND(R1242*(1-Premissas!$B$4),4))</f>
        <v/>
      </c>
      <c r="P1242" s="22"/>
      <c r="Q1242" s="22"/>
      <c r="R1242" s="23"/>
      <c r="S1242" s="24"/>
      <c r="T1242" s="24"/>
      <c r="U1242" s="25"/>
      <c r="V1242" s="19" t="str">
        <f aca="false">IF(COUNT(N1242:Q1242)=0,"",MIN(N1242:Q1242))</f>
        <v/>
      </c>
      <c r="W1242" s="16" t="str">
        <f aca="false">IF(V1242="","",INDEX($N$4:$Q$4,MATCH(V1242,N1242:Q1242,0)))</f>
        <v/>
      </c>
      <c r="X1242" s="19" t="str">
        <f aca="false">IF(COUNT(N1242:Q1242)&lt;2,"",SMALL(N1242:Q1242,2))</f>
        <v/>
      </c>
      <c r="Y1242" s="26" t="str">
        <f aca="false">IF(OR(V1242="",M1242=0),"",V1242/M1242-1)</f>
        <v/>
      </c>
      <c r="Z1242" s="26" t="str">
        <f aca="false">IF(OR(V1242="",L1242=""),"",V1242/(L1242*E1242)-1)</f>
        <v/>
      </c>
      <c r="AA1242" s="16" t="str">
        <f aca="false">IF(V1242="","SEM OFERTA",IF(OR(Y1242&gt;Premissas!$B$11,Y1242&lt;Premissas!$B$12),"VERIFICAR - UNIDADE/EMBALAGEM",IF(Y1242&gt;Premissas!$B$6,"NÃO COMPRAR - REAJUSTE &gt;5%","COMPRAR")))</f>
        <v>SEM OFERTA</v>
      </c>
      <c r="AB1242" s="18" t="str">
        <f aca="false">IF(W1242="DIMEC",S1242,IF(W1242="MEDCENTRO",U1242,""))</f>
        <v/>
      </c>
      <c r="AC1242" s="18" t="n">
        <f aca="false">IF(AA1242&lt;&gt;"COMPRAR",0,IF(AB1242="",I1242,MIN(I1242,AB1242)))</f>
        <v>0</v>
      </c>
      <c r="AD1242" s="19" t="n">
        <f aca="false">IF(AC1242&gt;0,AC1242*V1242,0)</f>
        <v>0</v>
      </c>
      <c r="AE1242" s="19" t="n">
        <f aca="false">IF(AC1242&gt;0,(M1242-V1242)*AC1242,0)</f>
        <v>0</v>
      </c>
      <c r="AF1242" s="16" t="str">
        <f aca="false">IF(AA1242&lt;&gt;"COMPRAR","",IF(AB1242="",IF(X1242="","",IF(X1242-V1242&lt;0.01,"EMPATE TÉCNICO","")),IF(AB1242&lt;I1242,"ESTOQUE INSUFICIENTE",IF(X1242="","",IF(X1242-V1242&lt;0.01,"EMPATE TÉCNICO","")))))</f>
        <v/>
      </c>
      <c r="AG1242" s="16" t="s">
        <v>328</v>
      </c>
      <c r="AH1242" s="16" t="s">
        <v>3874</v>
      </c>
    </row>
    <row r="1243" customFormat="false" ht="15" hidden="false" customHeight="false" outlineLevel="0" collapsed="false">
      <c r="A1243" s="16" t="s">
        <v>3964</v>
      </c>
      <c r="B1243" s="17" t="s">
        <v>3965</v>
      </c>
      <c r="C1243" s="16" t="s">
        <v>3966</v>
      </c>
      <c r="D1243" s="16" t="s">
        <v>3926</v>
      </c>
      <c r="E1243" s="18" t="n">
        <v>1</v>
      </c>
      <c r="F1243" s="16" t="s">
        <v>41</v>
      </c>
      <c r="G1243" s="18" t="n">
        <v>8</v>
      </c>
      <c r="H1243" s="16" t="n">
        <v>6.4</v>
      </c>
      <c r="I1243" s="18" t="n">
        <v>9</v>
      </c>
      <c r="J1243" s="19" t="n">
        <v>12.69</v>
      </c>
      <c r="K1243" s="19" t="n">
        <v>12.69</v>
      </c>
      <c r="L1243" s="19" t="n">
        <v>12.69</v>
      </c>
      <c r="M1243" s="19" t="n">
        <f aca="false">IF(J1243&gt;0,J1243,K1243)*E1243</f>
        <v>12.69</v>
      </c>
      <c r="N1243" s="20"/>
      <c r="O1243" s="21" t="str">
        <f aca="false">IF(R1243="","",ROUND(R1243*(1-Premissas!$B$4),4))</f>
        <v/>
      </c>
      <c r="P1243" s="22"/>
      <c r="Q1243" s="22"/>
      <c r="R1243" s="23"/>
      <c r="S1243" s="24"/>
      <c r="T1243" s="24"/>
      <c r="U1243" s="25"/>
      <c r="V1243" s="19" t="str">
        <f aca="false">IF(COUNT(N1243:Q1243)=0,"",MIN(N1243:Q1243))</f>
        <v/>
      </c>
      <c r="W1243" s="16" t="str">
        <f aca="false">IF(V1243="","",INDEX($N$4:$Q$4,MATCH(V1243,N1243:Q1243,0)))</f>
        <v/>
      </c>
      <c r="X1243" s="19" t="str">
        <f aca="false">IF(COUNT(N1243:Q1243)&lt;2,"",SMALL(N1243:Q1243,2))</f>
        <v/>
      </c>
      <c r="Y1243" s="26" t="str">
        <f aca="false">IF(OR(V1243="",M1243=0),"",V1243/M1243-1)</f>
        <v/>
      </c>
      <c r="Z1243" s="26" t="str">
        <f aca="false">IF(OR(V1243="",L1243=""),"",V1243/(L1243*E1243)-1)</f>
        <v/>
      </c>
      <c r="AA1243" s="16" t="str">
        <f aca="false">IF(V1243="","SEM OFERTA",IF(OR(Y1243&gt;Premissas!$B$11,Y1243&lt;Premissas!$B$12),"VERIFICAR - UNIDADE/EMBALAGEM",IF(Y1243&gt;Premissas!$B$6,"NÃO COMPRAR - REAJUSTE &gt;5%","COMPRAR")))</f>
        <v>SEM OFERTA</v>
      </c>
      <c r="AB1243" s="18" t="str">
        <f aca="false">IF(W1243="DIMEC",S1243,IF(W1243="MEDCENTRO",U1243,""))</f>
        <v/>
      </c>
      <c r="AC1243" s="18" t="n">
        <f aca="false">IF(AA1243&lt;&gt;"COMPRAR",0,IF(AB1243="",I1243,MIN(I1243,AB1243)))</f>
        <v>0</v>
      </c>
      <c r="AD1243" s="19" t="n">
        <f aca="false">IF(AC1243&gt;0,AC1243*V1243,0)</f>
        <v>0</v>
      </c>
      <c r="AE1243" s="19" t="n">
        <f aca="false">IF(AC1243&gt;0,(M1243-V1243)*AC1243,0)</f>
        <v>0</v>
      </c>
      <c r="AF1243" s="16" t="str">
        <f aca="false">IF(AA1243&lt;&gt;"COMPRAR","",IF(AB1243="",IF(X1243="","",IF(X1243-V1243&lt;0.01,"EMPATE TÉCNICO","")),IF(AB1243&lt;I1243,"ESTOQUE INSUFICIENTE",IF(X1243="","",IF(X1243-V1243&lt;0.01,"EMPATE TÉCNICO","")))))</f>
        <v/>
      </c>
      <c r="AG1243" s="16" t="s">
        <v>328</v>
      </c>
      <c r="AH1243" s="16" t="s">
        <v>3874</v>
      </c>
    </row>
    <row r="1244" customFormat="false" ht="15" hidden="false" customHeight="false" outlineLevel="0" collapsed="false">
      <c r="A1244" s="16" t="s">
        <v>3967</v>
      </c>
      <c r="B1244" s="17" t="s">
        <v>3968</v>
      </c>
      <c r="C1244" s="16" t="s">
        <v>3969</v>
      </c>
      <c r="D1244" s="16" t="s">
        <v>3873</v>
      </c>
      <c r="E1244" s="18" t="n">
        <v>1</v>
      </c>
      <c r="F1244" s="16" t="s">
        <v>41</v>
      </c>
      <c r="G1244" s="18" t="n">
        <v>4</v>
      </c>
      <c r="H1244" s="16" t="n">
        <v>3.2</v>
      </c>
      <c r="I1244" s="18" t="n">
        <v>5</v>
      </c>
      <c r="J1244" s="19" t="n">
        <v>14.29</v>
      </c>
      <c r="K1244" s="19" t="n">
        <v>14.29</v>
      </c>
      <c r="L1244" s="19" t="n">
        <v>14.29</v>
      </c>
      <c r="M1244" s="19" t="n">
        <f aca="false">IF(J1244&gt;0,J1244,K1244)*E1244</f>
        <v>14.29</v>
      </c>
      <c r="N1244" s="20"/>
      <c r="O1244" s="21" t="str">
        <f aca="false">IF(R1244="","",ROUND(R1244*(1-Premissas!$B$4),4))</f>
        <v/>
      </c>
      <c r="P1244" s="22"/>
      <c r="Q1244" s="22"/>
      <c r="R1244" s="23"/>
      <c r="S1244" s="24"/>
      <c r="T1244" s="24"/>
      <c r="U1244" s="25"/>
      <c r="V1244" s="19" t="str">
        <f aca="false">IF(COUNT(N1244:Q1244)=0,"",MIN(N1244:Q1244))</f>
        <v/>
      </c>
      <c r="W1244" s="16" t="str">
        <f aca="false">IF(V1244="","",INDEX($N$4:$Q$4,MATCH(V1244,N1244:Q1244,0)))</f>
        <v/>
      </c>
      <c r="X1244" s="19" t="str">
        <f aca="false">IF(COUNT(N1244:Q1244)&lt;2,"",SMALL(N1244:Q1244,2))</f>
        <v/>
      </c>
      <c r="Y1244" s="26" t="str">
        <f aca="false">IF(OR(V1244="",M1244=0),"",V1244/M1244-1)</f>
        <v/>
      </c>
      <c r="Z1244" s="26" t="str">
        <f aca="false">IF(OR(V1244="",L1244=""),"",V1244/(L1244*E1244)-1)</f>
        <v/>
      </c>
      <c r="AA1244" s="16" t="str">
        <f aca="false">IF(V1244="","SEM OFERTA",IF(OR(Y1244&gt;Premissas!$B$11,Y1244&lt;Premissas!$B$12),"VERIFICAR - UNIDADE/EMBALAGEM",IF(Y1244&gt;Premissas!$B$6,"NÃO COMPRAR - REAJUSTE &gt;5%","COMPRAR")))</f>
        <v>SEM OFERTA</v>
      </c>
      <c r="AB1244" s="18" t="str">
        <f aca="false">IF(W1244="DIMEC",S1244,IF(W1244="MEDCENTRO",U1244,""))</f>
        <v/>
      </c>
      <c r="AC1244" s="18" t="n">
        <f aca="false">IF(AA1244&lt;&gt;"COMPRAR",0,IF(AB1244="",I1244,MIN(I1244,AB1244)))</f>
        <v>0</v>
      </c>
      <c r="AD1244" s="19" t="n">
        <f aca="false">IF(AC1244&gt;0,AC1244*V1244,0)</f>
        <v>0</v>
      </c>
      <c r="AE1244" s="19" t="n">
        <f aca="false">IF(AC1244&gt;0,(M1244-V1244)*AC1244,0)</f>
        <v>0</v>
      </c>
      <c r="AF1244" s="16" t="str">
        <f aca="false">IF(AA1244&lt;&gt;"COMPRAR","",IF(AB1244="",IF(X1244="","",IF(X1244-V1244&lt;0.01,"EMPATE TÉCNICO","")),IF(AB1244&lt;I1244,"ESTOQUE INSUFICIENTE",IF(X1244="","",IF(X1244-V1244&lt;0.01,"EMPATE TÉCNICO","")))))</f>
        <v/>
      </c>
      <c r="AG1244" s="16" t="s">
        <v>1771</v>
      </c>
      <c r="AH1244" s="16" t="s">
        <v>3874</v>
      </c>
    </row>
    <row r="1245" customFormat="false" ht="15" hidden="false" customHeight="false" outlineLevel="0" collapsed="false">
      <c r="A1245" s="16" t="s">
        <v>3970</v>
      </c>
      <c r="B1245" s="17" t="s">
        <v>3971</v>
      </c>
      <c r="C1245" s="16" t="s">
        <v>3972</v>
      </c>
      <c r="D1245" s="16" t="s">
        <v>3926</v>
      </c>
      <c r="E1245" s="18" t="n">
        <v>1</v>
      </c>
      <c r="F1245" s="16" t="s">
        <v>41</v>
      </c>
      <c r="G1245" s="18" t="n">
        <v>11</v>
      </c>
      <c r="H1245" s="16" t="n">
        <v>4.8</v>
      </c>
      <c r="I1245" s="18" t="n">
        <v>2</v>
      </c>
      <c r="J1245" s="19" t="n">
        <v>12.2391666666667</v>
      </c>
      <c r="K1245" s="19" t="n">
        <v>12.2391666666667</v>
      </c>
      <c r="L1245" s="19" t="n">
        <v>12.202</v>
      </c>
      <c r="M1245" s="19" t="n">
        <f aca="false">IF(J1245&gt;0,J1245,K1245)*E1245</f>
        <v>12.2391666666667</v>
      </c>
      <c r="N1245" s="20"/>
      <c r="O1245" s="21" t="str">
        <f aca="false">IF(R1245="","",ROUND(R1245*(1-Premissas!$B$4),4))</f>
        <v/>
      </c>
      <c r="P1245" s="22"/>
      <c r="Q1245" s="22"/>
      <c r="R1245" s="23"/>
      <c r="S1245" s="24"/>
      <c r="T1245" s="24"/>
      <c r="U1245" s="25"/>
      <c r="V1245" s="19" t="str">
        <f aca="false">IF(COUNT(N1245:Q1245)=0,"",MIN(N1245:Q1245))</f>
        <v/>
      </c>
      <c r="W1245" s="16" t="str">
        <f aca="false">IF(V1245="","",INDEX($N$4:$Q$4,MATCH(V1245,N1245:Q1245,0)))</f>
        <v/>
      </c>
      <c r="X1245" s="19" t="str">
        <f aca="false">IF(COUNT(N1245:Q1245)&lt;2,"",SMALL(N1245:Q1245,2))</f>
        <v/>
      </c>
      <c r="Y1245" s="26" t="str">
        <f aca="false">IF(OR(V1245="",M1245=0),"",V1245/M1245-1)</f>
        <v/>
      </c>
      <c r="Z1245" s="26" t="str">
        <f aca="false">IF(OR(V1245="",L1245=""),"",V1245/(L1245*E1245)-1)</f>
        <v/>
      </c>
      <c r="AA1245" s="16" t="str">
        <f aca="false">IF(V1245="","SEM OFERTA",IF(OR(Y1245&gt;Premissas!$B$11,Y1245&lt;Premissas!$B$12),"VERIFICAR - UNIDADE/EMBALAGEM",IF(Y1245&gt;Premissas!$B$6,"NÃO COMPRAR - REAJUSTE &gt;5%","COMPRAR")))</f>
        <v>SEM OFERTA</v>
      </c>
      <c r="AB1245" s="18" t="str">
        <f aca="false">IF(W1245="DIMEC",S1245,IF(W1245="MEDCENTRO",U1245,""))</f>
        <v/>
      </c>
      <c r="AC1245" s="18" t="n">
        <f aca="false">IF(AA1245&lt;&gt;"COMPRAR",0,IF(AB1245="",I1245,MIN(I1245,AB1245)))</f>
        <v>0</v>
      </c>
      <c r="AD1245" s="19" t="n">
        <f aca="false">IF(AC1245&gt;0,AC1245*V1245,0)</f>
        <v>0</v>
      </c>
      <c r="AE1245" s="19" t="n">
        <f aca="false">IF(AC1245&gt;0,(M1245-V1245)*AC1245,0)</f>
        <v>0</v>
      </c>
      <c r="AF1245" s="16" t="str">
        <f aca="false">IF(AA1245&lt;&gt;"COMPRAR","",IF(AB1245="",IF(X1245="","",IF(X1245-V1245&lt;0.01,"EMPATE TÉCNICO","")),IF(AB1245&lt;I1245,"ESTOQUE INSUFICIENTE",IF(X1245="","",IF(X1245-V1245&lt;0.01,"EMPATE TÉCNICO","")))))</f>
        <v/>
      </c>
      <c r="AG1245" s="16" t="s">
        <v>328</v>
      </c>
      <c r="AH1245" s="16" t="s">
        <v>3874</v>
      </c>
    </row>
    <row r="1246" customFormat="false" ht="15" hidden="false" customHeight="false" outlineLevel="0" collapsed="false">
      <c r="A1246" s="16" t="s">
        <v>3973</v>
      </c>
      <c r="B1246" s="17" t="s">
        <v>3974</v>
      </c>
      <c r="C1246" s="16" t="s">
        <v>3975</v>
      </c>
      <c r="D1246" s="16" t="s">
        <v>3873</v>
      </c>
      <c r="E1246" s="18" t="n">
        <v>1</v>
      </c>
      <c r="F1246" s="16" t="s">
        <v>43</v>
      </c>
      <c r="G1246" s="18" t="n">
        <v>0</v>
      </c>
      <c r="H1246" s="16" t="n">
        <v>0.4</v>
      </c>
      <c r="I1246" s="18" t="n">
        <v>2</v>
      </c>
      <c r="J1246" s="19" t="n">
        <v>13.78</v>
      </c>
      <c r="K1246" s="19" t="n">
        <v>13.78</v>
      </c>
      <c r="L1246" s="19" t="n">
        <v>13.78</v>
      </c>
      <c r="M1246" s="19" t="n">
        <f aca="false">IF(J1246&gt;0,J1246,K1246)*E1246</f>
        <v>13.78</v>
      </c>
      <c r="N1246" s="20"/>
      <c r="O1246" s="21" t="str">
        <f aca="false">IF(R1246="","",ROUND(R1246*(1-Premissas!$B$4),4))</f>
        <v/>
      </c>
      <c r="P1246" s="22"/>
      <c r="Q1246" s="22"/>
      <c r="R1246" s="23"/>
      <c r="S1246" s="24"/>
      <c r="T1246" s="24"/>
      <c r="U1246" s="25"/>
      <c r="V1246" s="19" t="str">
        <f aca="false">IF(COUNT(N1246:Q1246)=0,"",MIN(N1246:Q1246))</f>
        <v/>
      </c>
      <c r="W1246" s="16" t="str">
        <f aca="false">IF(V1246="","",INDEX($N$4:$Q$4,MATCH(V1246,N1246:Q1246,0)))</f>
        <v/>
      </c>
      <c r="X1246" s="19" t="str">
        <f aca="false">IF(COUNT(N1246:Q1246)&lt;2,"",SMALL(N1246:Q1246,2))</f>
        <v/>
      </c>
      <c r="Y1246" s="26" t="str">
        <f aca="false">IF(OR(V1246="",M1246=0),"",V1246/M1246-1)</f>
        <v/>
      </c>
      <c r="Z1246" s="26" t="str">
        <f aca="false">IF(OR(V1246="",L1246=""),"",V1246/(L1246*E1246)-1)</f>
        <v/>
      </c>
      <c r="AA1246" s="16" t="str">
        <f aca="false">IF(V1246="","SEM OFERTA",IF(OR(Y1246&gt;Premissas!$B$11,Y1246&lt;Premissas!$B$12),"VERIFICAR - UNIDADE/EMBALAGEM",IF(Y1246&gt;Premissas!$B$6,"NÃO COMPRAR - REAJUSTE &gt;5%","COMPRAR")))</f>
        <v>SEM OFERTA</v>
      </c>
      <c r="AB1246" s="18" t="str">
        <f aca="false">IF(W1246="DIMEC",S1246,IF(W1246="MEDCENTRO",U1246,""))</f>
        <v/>
      </c>
      <c r="AC1246" s="18" t="n">
        <f aca="false">IF(AA1246&lt;&gt;"COMPRAR",0,IF(AB1246="",I1246,MIN(I1246,AB1246)))</f>
        <v>0</v>
      </c>
      <c r="AD1246" s="19" t="n">
        <f aca="false">IF(AC1246&gt;0,AC1246*V1246,0)</f>
        <v>0</v>
      </c>
      <c r="AE1246" s="19" t="n">
        <f aca="false">IF(AC1246&gt;0,(M1246-V1246)*AC1246,0)</f>
        <v>0</v>
      </c>
      <c r="AF1246" s="16" t="str">
        <f aca="false">IF(AA1246&lt;&gt;"COMPRAR","",IF(AB1246="",IF(X1246="","",IF(X1246-V1246&lt;0.01,"EMPATE TÉCNICO","")),IF(AB1246&lt;I1246,"ESTOQUE INSUFICIENTE",IF(X1246="","",IF(X1246-V1246&lt;0.01,"EMPATE TÉCNICO","")))))</f>
        <v/>
      </c>
      <c r="AG1246" s="16" t="s">
        <v>1771</v>
      </c>
      <c r="AH1246" s="16" t="s">
        <v>3874</v>
      </c>
    </row>
    <row r="1247" customFormat="false" ht="15" hidden="false" customHeight="false" outlineLevel="0" collapsed="false">
      <c r="A1247" s="16" t="s">
        <v>3976</v>
      </c>
      <c r="B1247" s="17" t="s">
        <v>3977</v>
      </c>
      <c r="C1247" s="16" t="s">
        <v>3978</v>
      </c>
      <c r="D1247" s="16" t="s">
        <v>3873</v>
      </c>
      <c r="E1247" s="18" t="n">
        <v>1</v>
      </c>
      <c r="F1247" s="16" t="s">
        <v>41</v>
      </c>
      <c r="G1247" s="18" t="n">
        <v>0</v>
      </c>
      <c r="H1247" s="16" t="n">
        <v>3.2</v>
      </c>
      <c r="I1247" s="18" t="n">
        <v>9</v>
      </c>
      <c r="J1247" s="19" t="n">
        <v>14.29</v>
      </c>
      <c r="K1247" s="19" t="n">
        <v>14.29</v>
      </c>
      <c r="L1247" s="19" t="n">
        <v>14.29</v>
      </c>
      <c r="M1247" s="19" t="n">
        <f aca="false">IF(J1247&gt;0,J1247,K1247)*E1247</f>
        <v>14.29</v>
      </c>
      <c r="N1247" s="20"/>
      <c r="O1247" s="21" t="str">
        <f aca="false">IF(R1247="","",ROUND(R1247*(1-Premissas!$B$4),4))</f>
        <v/>
      </c>
      <c r="P1247" s="22"/>
      <c r="Q1247" s="22"/>
      <c r="R1247" s="23"/>
      <c r="S1247" s="24"/>
      <c r="T1247" s="24"/>
      <c r="U1247" s="25"/>
      <c r="V1247" s="19" t="str">
        <f aca="false">IF(COUNT(N1247:Q1247)=0,"",MIN(N1247:Q1247))</f>
        <v/>
      </c>
      <c r="W1247" s="16" t="str">
        <f aca="false">IF(V1247="","",INDEX($N$4:$Q$4,MATCH(V1247,N1247:Q1247,0)))</f>
        <v/>
      </c>
      <c r="X1247" s="19" t="str">
        <f aca="false">IF(COUNT(N1247:Q1247)&lt;2,"",SMALL(N1247:Q1247,2))</f>
        <v/>
      </c>
      <c r="Y1247" s="26" t="str">
        <f aca="false">IF(OR(V1247="",M1247=0),"",V1247/M1247-1)</f>
        <v/>
      </c>
      <c r="Z1247" s="26" t="str">
        <f aca="false">IF(OR(V1247="",L1247=""),"",V1247/(L1247*E1247)-1)</f>
        <v/>
      </c>
      <c r="AA1247" s="16" t="str">
        <f aca="false">IF(V1247="","SEM OFERTA",IF(OR(Y1247&gt;Premissas!$B$11,Y1247&lt;Premissas!$B$12),"VERIFICAR - UNIDADE/EMBALAGEM",IF(Y1247&gt;Premissas!$B$6,"NÃO COMPRAR - REAJUSTE &gt;5%","COMPRAR")))</f>
        <v>SEM OFERTA</v>
      </c>
      <c r="AB1247" s="18" t="str">
        <f aca="false">IF(W1247="DIMEC",S1247,IF(W1247="MEDCENTRO",U1247,""))</f>
        <v/>
      </c>
      <c r="AC1247" s="18" t="n">
        <f aca="false">IF(AA1247&lt;&gt;"COMPRAR",0,IF(AB1247="",I1247,MIN(I1247,AB1247)))</f>
        <v>0</v>
      </c>
      <c r="AD1247" s="19" t="n">
        <f aca="false">IF(AC1247&gt;0,AC1247*V1247,0)</f>
        <v>0</v>
      </c>
      <c r="AE1247" s="19" t="n">
        <f aca="false">IF(AC1247&gt;0,(M1247-V1247)*AC1247,0)</f>
        <v>0</v>
      </c>
      <c r="AF1247" s="16" t="str">
        <f aca="false">IF(AA1247&lt;&gt;"COMPRAR","",IF(AB1247="",IF(X1247="","",IF(X1247-V1247&lt;0.01,"EMPATE TÉCNICO","")),IF(AB1247&lt;I1247,"ESTOQUE INSUFICIENTE",IF(X1247="","",IF(X1247-V1247&lt;0.01,"EMPATE TÉCNICO","")))))</f>
        <v/>
      </c>
      <c r="AG1247" s="16" t="s">
        <v>1771</v>
      </c>
      <c r="AH1247" s="16" t="s">
        <v>3874</v>
      </c>
    </row>
    <row r="1248" customFormat="false" ht="15" hidden="false" customHeight="false" outlineLevel="0" collapsed="false">
      <c r="A1248" s="16" t="s">
        <v>3979</v>
      </c>
      <c r="B1248" s="17" t="s">
        <v>3980</v>
      </c>
      <c r="C1248" s="16" t="s">
        <v>3981</v>
      </c>
      <c r="D1248" s="16" t="s">
        <v>3873</v>
      </c>
      <c r="E1248" s="18" t="n">
        <v>1</v>
      </c>
      <c r="F1248" s="16" t="s">
        <v>43</v>
      </c>
      <c r="G1248" s="18" t="n">
        <v>0</v>
      </c>
      <c r="H1248" s="16" t="n">
        <v>0.3</v>
      </c>
      <c r="I1248" s="18" t="n">
        <v>1</v>
      </c>
      <c r="J1248" s="19" t="n">
        <v>13.78</v>
      </c>
      <c r="K1248" s="19" t="n">
        <v>13.78</v>
      </c>
      <c r="L1248" s="19" t="n">
        <v>13.78</v>
      </c>
      <c r="M1248" s="19" t="n">
        <f aca="false">IF(J1248&gt;0,J1248,K1248)*E1248</f>
        <v>13.78</v>
      </c>
      <c r="N1248" s="20"/>
      <c r="O1248" s="21" t="str">
        <f aca="false">IF(R1248="","",ROUND(R1248*(1-Premissas!$B$4),4))</f>
        <v/>
      </c>
      <c r="P1248" s="22"/>
      <c r="Q1248" s="22"/>
      <c r="R1248" s="23"/>
      <c r="S1248" s="24"/>
      <c r="T1248" s="24"/>
      <c r="U1248" s="25"/>
      <c r="V1248" s="19" t="str">
        <f aca="false">IF(COUNT(N1248:Q1248)=0,"",MIN(N1248:Q1248))</f>
        <v/>
      </c>
      <c r="W1248" s="16" t="str">
        <f aca="false">IF(V1248="","",INDEX($N$4:$Q$4,MATCH(V1248,N1248:Q1248,0)))</f>
        <v/>
      </c>
      <c r="X1248" s="19" t="str">
        <f aca="false">IF(COUNT(N1248:Q1248)&lt;2,"",SMALL(N1248:Q1248,2))</f>
        <v/>
      </c>
      <c r="Y1248" s="26" t="str">
        <f aca="false">IF(OR(V1248="",M1248=0),"",V1248/M1248-1)</f>
        <v/>
      </c>
      <c r="Z1248" s="26" t="str">
        <f aca="false">IF(OR(V1248="",L1248=""),"",V1248/(L1248*E1248)-1)</f>
        <v/>
      </c>
      <c r="AA1248" s="16" t="str">
        <f aca="false">IF(V1248="","SEM OFERTA",IF(OR(Y1248&gt;Premissas!$B$11,Y1248&lt;Premissas!$B$12),"VERIFICAR - UNIDADE/EMBALAGEM",IF(Y1248&gt;Premissas!$B$6,"NÃO COMPRAR - REAJUSTE &gt;5%","COMPRAR")))</f>
        <v>SEM OFERTA</v>
      </c>
      <c r="AB1248" s="18" t="str">
        <f aca="false">IF(W1248="DIMEC",S1248,IF(W1248="MEDCENTRO",U1248,""))</f>
        <v/>
      </c>
      <c r="AC1248" s="18" t="n">
        <f aca="false">IF(AA1248&lt;&gt;"COMPRAR",0,IF(AB1248="",I1248,MIN(I1248,AB1248)))</f>
        <v>0</v>
      </c>
      <c r="AD1248" s="19" t="n">
        <f aca="false">IF(AC1248&gt;0,AC1248*V1248,0)</f>
        <v>0</v>
      </c>
      <c r="AE1248" s="19" t="n">
        <f aca="false">IF(AC1248&gt;0,(M1248-V1248)*AC1248,0)</f>
        <v>0</v>
      </c>
      <c r="AF1248" s="16" t="str">
        <f aca="false">IF(AA1248&lt;&gt;"COMPRAR","",IF(AB1248="",IF(X1248="","",IF(X1248-V1248&lt;0.01,"EMPATE TÉCNICO","")),IF(AB1248&lt;I1248,"ESTOQUE INSUFICIENTE",IF(X1248="","",IF(X1248-V1248&lt;0.01,"EMPATE TÉCNICO","")))))</f>
        <v/>
      </c>
      <c r="AG1248" s="16" t="s">
        <v>1771</v>
      </c>
      <c r="AH1248" s="16" t="s">
        <v>3874</v>
      </c>
    </row>
    <row r="1249" customFormat="false" ht="15" hidden="false" customHeight="false" outlineLevel="0" collapsed="false">
      <c r="A1249" s="16" t="s">
        <v>3982</v>
      </c>
      <c r="B1249" s="17" t="s">
        <v>3983</v>
      </c>
      <c r="C1249" s="16" t="s">
        <v>3984</v>
      </c>
      <c r="D1249" s="16" t="s">
        <v>3985</v>
      </c>
      <c r="E1249" s="18" t="n">
        <v>1</v>
      </c>
      <c r="F1249" s="16" t="s">
        <v>43</v>
      </c>
      <c r="G1249" s="18" t="n">
        <v>0</v>
      </c>
      <c r="H1249" s="16" t="n">
        <v>0</v>
      </c>
      <c r="I1249" s="18" t="n">
        <v>1</v>
      </c>
      <c r="J1249" s="19" t="n">
        <v>0</v>
      </c>
      <c r="K1249" s="19" t="n">
        <v>9.94</v>
      </c>
      <c r="L1249" s="19"/>
      <c r="M1249" s="19" t="n">
        <f aca="false">IF(J1249&gt;0,J1249,K1249)*E1249</f>
        <v>9.94</v>
      </c>
      <c r="N1249" s="20"/>
      <c r="O1249" s="21" t="str">
        <f aca="false">IF(R1249="","",ROUND(R1249*(1-Premissas!$B$4),4))</f>
        <v/>
      </c>
      <c r="P1249" s="22"/>
      <c r="Q1249" s="22"/>
      <c r="R1249" s="23"/>
      <c r="S1249" s="24"/>
      <c r="T1249" s="24"/>
      <c r="U1249" s="25"/>
      <c r="V1249" s="19" t="str">
        <f aca="false">IF(COUNT(N1249:Q1249)=0,"",MIN(N1249:Q1249))</f>
        <v/>
      </c>
      <c r="W1249" s="16" t="str">
        <f aca="false">IF(V1249="","",INDEX($N$4:$Q$4,MATCH(V1249,N1249:Q1249,0)))</f>
        <v/>
      </c>
      <c r="X1249" s="19" t="str">
        <f aca="false">IF(COUNT(N1249:Q1249)&lt;2,"",SMALL(N1249:Q1249,2))</f>
        <v/>
      </c>
      <c r="Y1249" s="26" t="str">
        <f aca="false">IF(OR(V1249="",M1249=0),"",V1249/M1249-1)</f>
        <v/>
      </c>
      <c r="Z1249" s="26" t="str">
        <f aca="false">IF(OR(V1249="",L1249=""),"",V1249/(L1249*E1249)-1)</f>
        <v/>
      </c>
      <c r="AA1249" s="16" t="str">
        <f aca="false">IF(V1249="","SEM OFERTA",IF(OR(Y1249&gt;Premissas!$B$11,Y1249&lt;Premissas!$B$12),"VERIFICAR - UNIDADE/EMBALAGEM",IF(Y1249&gt;Premissas!$B$6,"NÃO COMPRAR - REAJUSTE &gt;5%","COMPRAR")))</f>
        <v>SEM OFERTA</v>
      </c>
      <c r="AB1249" s="18" t="str">
        <f aca="false">IF(W1249="DIMEC",S1249,IF(W1249="MEDCENTRO",U1249,""))</f>
        <v/>
      </c>
      <c r="AC1249" s="18" t="n">
        <f aca="false">IF(AA1249&lt;&gt;"COMPRAR",0,IF(AB1249="",I1249,MIN(I1249,AB1249)))</f>
        <v>0</v>
      </c>
      <c r="AD1249" s="19" t="n">
        <f aca="false">IF(AC1249&gt;0,AC1249*V1249,0)</f>
        <v>0</v>
      </c>
      <c r="AE1249" s="19" t="n">
        <f aca="false">IF(AC1249&gt;0,(M1249-V1249)*AC1249,0)</f>
        <v>0</v>
      </c>
      <c r="AF1249" s="16" t="str">
        <f aca="false">IF(AA1249&lt;&gt;"COMPRAR","",IF(AB1249="",IF(X1249="","",IF(X1249-V1249&lt;0.01,"EMPATE TÉCNICO","")),IF(AB1249&lt;I1249,"ESTOQUE INSUFICIENTE",IF(X1249="","",IF(X1249-V1249&lt;0.01,"EMPATE TÉCNICO","")))))</f>
        <v/>
      </c>
      <c r="AG1249" s="16" t="s">
        <v>87</v>
      </c>
      <c r="AH1249" s="16" t="s">
        <v>3874</v>
      </c>
    </row>
    <row r="1250" customFormat="false" ht="15" hidden="false" customHeight="false" outlineLevel="0" collapsed="false">
      <c r="A1250" s="16" t="s">
        <v>3986</v>
      </c>
      <c r="B1250" s="17" t="s">
        <v>3987</v>
      </c>
      <c r="C1250" s="16" t="s">
        <v>3988</v>
      </c>
      <c r="D1250" s="16" t="s">
        <v>3882</v>
      </c>
      <c r="E1250" s="18" t="n">
        <v>1</v>
      </c>
      <c r="F1250" s="16" t="s">
        <v>43</v>
      </c>
      <c r="G1250" s="18" t="n">
        <v>0</v>
      </c>
      <c r="H1250" s="16" t="n">
        <v>0.3</v>
      </c>
      <c r="I1250" s="18" t="n">
        <v>1</v>
      </c>
      <c r="J1250" s="19" t="n">
        <v>13.03</v>
      </c>
      <c r="K1250" s="19" t="n">
        <v>13.03</v>
      </c>
      <c r="L1250" s="19" t="n">
        <v>13.03</v>
      </c>
      <c r="M1250" s="19" t="n">
        <f aca="false">IF(J1250&gt;0,J1250,K1250)*E1250</f>
        <v>13.03</v>
      </c>
      <c r="N1250" s="20"/>
      <c r="O1250" s="21" t="str">
        <f aca="false">IF(R1250="","",ROUND(R1250*(1-Premissas!$B$4),4))</f>
        <v/>
      </c>
      <c r="P1250" s="22"/>
      <c r="Q1250" s="22"/>
      <c r="R1250" s="23"/>
      <c r="S1250" s="24"/>
      <c r="T1250" s="24"/>
      <c r="U1250" s="25"/>
      <c r="V1250" s="19" t="str">
        <f aca="false">IF(COUNT(N1250:Q1250)=0,"",MIN(N1250:Q1250))</f>
        <v/>
      </c>
      <c r="W1250" s="16" t="str">
        <f aca="false">IF(V1250="","",INDEX($N$4:$Q$4,MATCH(V1250,N1250:Q1250,0)))</f>
        <v/>
      </c>
      <c r="X1250" s="19" t="str">
        <f aca="false">IF(COUNT(N1250:Q1250)&lt;2,"",SMALL(N1250:Q1250,2))</f>
        <v/>
      </c>
      <c r="Y1250" s="26" t="str">
        <f aca="false">IF(OR(V1250="",M1250=0),"",V1250/M1250-1)</f>
        <v/>
      </c>
      <c r="Z1250" s="26" t="str">
        <f aca="false">IF(OR(V1250="",L1250=""),"",V1250/(L1250*E1250)-1)</f>
        <v/>
      </c>
      <c r="AA1250" s="16" t="str">
        <f aca="false">IF(V1250="","SEM OFERTA",IF(OR(Y1250&gt;Premissas!$B$11,Y1250&lt;Premissas!$B$12),"VERIFICAR - UNIDADE/EMBALAGEM",IF(Y1250&gt;Premissas!$B$6,"NÃO COMPRAR - REAJUSTE &gt;5%","COMPRAR")))</f>
        <v>SEM OFERTA</v>
      </c>
      <c r="AB1250" s="18" t="str">
        <f aca="false">IF(W1250="DIMEC",S1250,IF(W1250="MEDCENTRO",U1250,""))</f>
        <v/>
      </c>
      <c r="AC1250" s="18" t="n">
        <f aca="false">IF(AA1250&lt;&gt;"COMPRAR",0,IF(AB1250="",I1250,MIN(I1250,AB1250)))</f>
        <v>0</v>
      </c>
      <c r="AD1250" s="19" t="n">
        <f aca="false">IF(AC1250&gt;0,AC1250*V1250,0)</f>
        <v>0</v>
      </c>
      <c r="AE1250" s="19" t="n">
        <f aca="false">IF(AC1250&gt;0,(M1250-V1250)*AC1250,0)</f>
        <v>0</v>
      </c>
      <c r="AF1250" s="16" t="str">
        <f aca="false">IF(AA1250&lt;&gt;"COMPRAR","",IF(AB1250="",IF(X1250="","",IF(X1250-V1250&lt;0.01,"EMPATE TÉCNICO","")),IF(AB1250&lt;I1250,"ESTOQUE INSUFICIENTE",IF(X1250="","",IF(X1250-V1250&lt;0.01,"EMPATE TÉCNICO","")))))</f>
        <v/>
      </c>
      <c r="AG1250" s="16" t="s">
        <v>203</v>
      </c>
      <c r="AH1250" s="16" t="s">
        <v>3874</v>
      </c>
    </row>
    <row r="1251" customFormat="false" ht="15" hidden="false" customHeight="false" outlineLevel="0" collapsed="false">
      <c r="A1251" s="16" t="s">
        <v>3989</v>
      </c>
      <c r="B1251" s="17" t="s">
        <v>3990</v>
      </c>
      <c r="C1251" s="16" t="s">
        <v>3991</v>
      </c>
      <c r="D1251" s="16" t="s">
        <v>3882</v>
      </c>
      <c r="E1251" s="18" t="n">
        <v>1</v>
      </c>
      <c r="F1251" s="16" t="s">
        <v>41</v>
      </c>
      <c r="G1251" s="18" t="n">
        <v>7</v>
      </c>
      <c r="H1251" s="16" t="n">
        <v>3.5</v>
      </c>
      <c r="I1251" s="18" t="n">
        <v>2</v>
      </c>
      <c r="J1251" s="19" t="n">
        <v>14.0136363636364</v>
      </c>
      <c r="K1251" s="19" t="n">
        <v>14.0136363636364</v>
      </c>
      <c r="L1251" s="19" t="n">
        <v>13.5592</v>
      </c>
      <c r="M1251" s="19" t="n">
        <f aca="false">IF(J1251&gt;0,J1251,K1251)*E1251</f>
        <v>14.0136363636364</v>
      </c>
      <c r="N1251" s="20"/>
      <c r="O1251" s="21" t="str">
        <f aca="false">IF(R1251="","",ROUND(R1251*(1-Premissas!$B$4),4))</f>
        <v/>
      </c>
      <c r="P1251" s="22"/>
      <c r="Q1251" s="22"/>
      <c r="R1251" s="23"/>
      <c r="S1251" s="24"/>
      <c r="T1251" s="24"/>
      <c r="U1251" s="25"/>
      <c r="V1251" s="19" t="str">
        <f aca="false">IF(COUNT(N1251:Q1251)=0,"",MIN(N1251:Q1251))</f>
        <v/>
      </c>
      <c r="W1251" s="16" t="str">
        <f aca="false">IF(V1251="","",INDEX($N$4:$Q$4,MATCH(V1251,N1251:Q1251,0)))</f>
        <v/>
      </c>
      <c r="X1251" s="19" t="str">
        <f aca="false">IF(COUNT(N1251:Q1251)&lt;2,"",SMALL(N1251:Q1251,2))</f>
        <v/>
      </c>
      <c r="Y1251" s="26" t="str">
        <f aca="false">IF(OR(V1251="",M1251=0),"",V1251/M1251-1)</f>
        <v/>
      </c>
      <c r="Z1251" s="26" t="str">
        <f aca="false">IF(OR(V1251="",L1251=""),"",V1251/(L1251*E1251)-1)</f>
        <v/>
      </c>
      <c r="AA1251" s="16" t="str">
        <f aca="false">IF(V1251="","SEM OFERTA",IF(OR(Y1251&gt;Premissas!$B$11,Y1251&lt;Premissas!$B$12),"VERIFICAR - UNIDADE/EMBALAGEM",IF(Y1251&gt;Premissas!$B$6,"NÃO COMPRAR - REAJUSTE &gt;5%","COMPRAR")))</f>
        <v>SEM OFERTA</v>
      </c>
      <c r="AB1251" s="18" t="str">
        <f aca="false">IF(W1251="DIMEC",S1251,IF(W1251="MEDCENTRO",U1251,""))</f>
        <v/>
      </c>
      <c r="AC1251" s="18" t="n">
        <f aca="false">IF(AA1251&lt;&gt;"COMPRAR",0,IF(AB1251="",I1251,MIN(I1251,AB1251)))</f>
        <v>0</v>
      </c>
      <c r="AD1251" s="19" t="n">
        <f aca="false">IF(AC1251&gt;0,AC1251*V1251,0)</f>
        <v>0</v>
      </c>
      <c r="AE1251" s="19" t="n">
        <f aca="false">IF(AC1251&gt;0,(M1251-V1251)*AC1251,0)</f>
        <v>0</v>
      </c>
      <c r="AF1251" s="16" t="str">
        <f aca="false">IF(AA1251&lt;&gt;"COMPRAR","",IF(AB1251="",IF(X1251="","",IF(X1251-V1251&lt;0.01,"EMPATE TÉCNICO","")),IF(AB1251&lt;I1251,"ESTOQUE INSUFICIENTE",IF(X1251="","",IF(X1251-V1251&lt;0.01,"EMPATE TÉCNICO","")))))</f>
        <v/>
      </c>
      <c r="AG1251" s="16" t="s">
        <v>328</v>
      </c>
      <c r="AH1251" s="16" t="s">
        <v>3874</v>
      </c>
    </row>
    <row r="1252" customFormat="false" ht="15" hidden="false" customHeight="false" outlineLevel="0" collapsed="false">
      <c r="A1252" s="16" t="s">
        <v>3992</v>
      </c>
      <c r="B1252" s="17" t="s">
        <v>3993</v>
      </c>
      <c r="C1252" s="16" t="s">
        <v>3994</v>
      </c>
      <c r="D1252" s="16" t="s">
        <v>3882</v>
      </c>
      <c r="E1252" s="18" t="n">
        <v>1</v>
      </c>
      <c r="F1252" s="16" t="s">
        <v>41</v>
      </c>
      <c r="G1252" s="18" t="n">
        <v>4</v>
      </c>
      <c r="H1252" s="16" t="n">
        <v>4.1</v>
      </c>
      <c r="I1252" s="18" t="n">
        <v>7</v>
      </c>
      <c r="J1252" s="19" t="n">
        <v>14.19</v>
      </c>
      <c r="K1252" s="19" t="n">
        <v>14.19</v>
      </c>
      <c r="L1252" s="19" t="n">
        <v>14.19</v>
      </c>
      <c r="M1252" s="19" t="n">
        <f aca="false">IF(J1252&gt;0,J1252,K1252)*E1252</f>
        <v>14.19</v>
      </c>
      <c r="N1252" s="20"/>
      <c r="O1252" s="21" t="str">
        <f aca="false">IF(R1252="","",ROUND(R1252*(1-Premissas!$B$4),4))</f>
        <v/>
      </c>
      <c r="P1252" s="22"/>
      <c r="Q1252" s="22"/>
      <c r="R1252" s="23"/>
      <c r="S1252" s="24"/>
      <c r="T1252" s="24"/>
      <c r="U1252" s="25"/>
      <c r="V1252" s="19" t="str">
        <f aca="false">IF(COUNT(N1252:Q1252)=0,"",MIN(N1252:Q1252))</f>
        <v/>
      </c>
      <c r="W1252" s="16" t="str">
        <f aca="false">IF(V1252="","",INDEX($N$4:$Q$4,MATCH(V1252,N1252:Q1252,0)))</f>
        <v/>
      </c>
      <c r="X1252" s="19" t="str">
        <f aca="false">IF(COUNT(N1252:Q1252)&lt;2,"",SMALL(N1252:Q1252,2))</f>
        <v/>
      </c>
      <c r="Y1252" s="26" t="str">
        <f aca="false">IF(OR(V1252="",M1252=0),"",V1252/M1252-1)</f>
        <v/>
      </c>
      <c r="Z1252" s="26" t="str">
        <f aca="false">IF(OR(V1252="",L1252=""),"",V1252/(L1252*E1252)-1)</f>
        <v/>
      </c>
      <c r="AA1252" s="16" t="str">
        <f aca="false">IF(V1252="","SEM OFERTA",IF(OR(Y1252&gt;Premissas!$B$11,Y1252&lt;Premissas!$B$12),"VERIFICAR - UNIDADE/EMBALAGEM",IF(Y1252&gt;Premissas!$B$6,"NÃO COMPRAR - REAJUSTE &gt;5%","COMPRAR")))</f>
        <v>SEM OFERTA</v>
      </c>
      <c r="AB1252" s="18" t="str">
        <f aca="false">IF(W1252="DIMEC",S1252,IF(W1252="MEDCENTRO",U1252,""))</f>
        <v/>
      </c>
      <c r="AC1252" s="18" t="n">
        <f aca="false">IF(AA1252&lt;&gt;"COMPRAR",0,IF(AB1252="",I1252,MIN(I1252,AB1252)))</f>
        <v>0</v>
      </c>
      <c r="AD1252" s="19" t="n">
        <f aca="false">IF(AC1252&gt;0,AC1252*V1252,0)</f>
        <v>0</v>
      </c>
      <c r="AE1252" s="19" t="n">
        <f aca="false">IF(AC1252&gt;0,(M1252-V1252)*AC1252,0)</f>
        <v>0</v>
      </c>
      <c r="AF1252" s="16" t="str">
        <f aca="false">IF(AA1252&lt;&gt;"COMPRAR","",IF(AB1252="",IF(X1252="","",IF(X1252-V1252&lt;0.01,"EMPATE TÉCNICO","")),IF(AB1252&lt;I1252,"ESTOQUE INSUFICIENTE",IF(X1252="","",IF(X1252-V1252&lt;0.01,"EMPATE TÉCNICO","")))))</f>
        <v/>
      </c>
      <c r="AG1252" s="16" t="s">
        <v>547</v>
      </c>
      <c r="AH1252" s="16" t="s">
        <v>3874</v>
      </c>
    </row>
    <row r="1253" customFormat="false" ht="15" hidden="false" customHeight="false" outlineLevel="0" collapsed="false">
      <c r="A1253" s="16" t="s">
        <v>3995</v>
      </c>
      <c r="B1253" s="17" t="s">
        <v>3996</v>
      </c>
      <c r="C1253" s="16" t="s">
        <v>3997</v>
      </c>
      <c r="D1253" s="16" t="s">
        <v>3882</v>
      </c>
      <c r="E1253" s="18" t="n">
        <v>1</v>
      </c>
      <c r="F1253" s="16" t="s">
        <v>41</v>
      </c>
      <c r="G1253" s="18" t="n">
        <v>7</v>
      </c>
      <c r="H1253" s="16" t="n">
        <v>3.8</v>
      </c>
      <c r="I1253" s="18" t="n">
        <v>3</v>
      </c>
      <c r="J1253" s="19" t="n">
        <v>13.95</v>
      </c>
      <c r="K1253" s="19" t="n">
        <v>13.95</v>
      </c>
      <c r="L1253" s="19" t="n">
        <v>13.95</v>
      </c>
      <c r="M1253" s="19" t="n">
        <f aca="false">IF(J1253&gt;0,J1253,K1253)*E1253</f>
        <v>13.95</v>
      </c>
      <c r="N1253" s="20"/>
      <c r="O1253" s="21" t="str">
        <f aca="false">IF(R1253="","",ROUND(R1253*(1-Premissas!$B$4),4))</f>
        <v/>
      </c>
      <c r="P1253" s="22"/>
      <c r="Q1253" s="22"/>
      <c r="R1253" s="23"/>
      <c r="S1253" s="24"/>
      <c r="T1253" s="24"/>
      <c r="U1253" s="25"/>
      <c r="V1253" s="19" t="str">
        <f aca="false">IF(COUNT(N1253:Q1253)=0,"",MIN(N1253:Q1253))</f>
        <v/>
      </c>
      <c r="W1253" s="16" t="str">
        <f aca="false">IF(V1253="","",INDEX($N$4:$Q$4,MATCH(V1253,N1253:Q1253,0)))</f>
        <v/>
      </c>
      <c r="X1253" s="19" t="str">
        <f aca="false">IF(COUNT(N1253:Q1253)&lt;2,"",SMALL(N1253:Q1253,2))</f>
        <v/>
      </c>
      <c r="Y1253" s="26" t="str">
        <f aca="false">IF(OR(V1253="",M1253=0),"",V1253/M1253-1)</f>
        <v/>
      </c>
      <c r="Z1253" s="26" t="str">
        <f aca="false">IF(OR(V1253="",L1253=""),"",V1253/(L1253*E1253)-1)</f>
        <v/>
      </c>
      <c r="AA1253" s="16" t="str">
        <f aca="false">IF(V1253="","SEM OFERTA",IF(OR(Y1253&gt;Premissas!$B$11,Y1253&lt;Premissas!$B$12),"VERIFICAR - UNIDADE/EMBALAGEM",IF(Y1253&gt;Premissas!$B$6,"NÃO COMPRAR - REAJUSTE &gt;5%","COMPRAR")))</f>
        <v>SEM OFERTA</v>
      </c>
      <c r="AB1253" s="18" t="str">
        <f aca="false">IF(W1253="DIMEC",S1253,IF(W1253="MEDCENTRO",U1253,""))</f>
        <v/>
      </c>
      <c r="AC1253" s="18" t="n">
        <f aca="false">IF(AA1253&lt;&gt;"COMPRAR",0,IF(AB1253="",I1253,MIN(I1253,AB1253)))</f>
        <v>0</v>
      </c>
      <c r="AD1253" s="19" t="n">
        <f aca="false">IF(AC1253&gt;0,AC1253*V1253,0)</f>
        <v>0</v>
      </c>
      <c r="AE1253" s="19" t="n">
        <f aca="false">IF(AC1253&gt;0,(M1253-V1253)*AC1253,0)</f>
        <v>0</v>
      </c>
      <c r="AF1253" s="16" t="str">
        <f aca="false">IF(AA1253&lt;&gt;"COMPRAR","",IF(AB1253="",IF(X1253="","",IF(X1253-V1253&lt;0.01,"EMPATE TÉCNICO","")),IF(AB1253&lt;I1253,"ESTOQUE INSUFICIENTE",IF(X1253="","",IF(X1253-V1253&lt;0.01,"EMPATE TÉCNICO","")))))</f>
        <v/>
      </c>
      <c r="AG1253" s="16" t="s">
        <v>328</v>
      </c>
      <c r="AH1253" s="16" t="s">
        <v>3874</v>
      </c>
    </row>
    <row r="1254" customFormat="false" ht="15" hidden="false" customHeight="false" outlineLevel="0" collapsed="false">
      <c r="A1254" s="16" t="s">
        <v>3998</v>
      </c>
      <c r="B1254" s="17" t="s">
        <v>3999</v>
      </c>
      <c r="C1254" s="16" t="s">
        <v>4000</v>
      </c>
      <c r="D1254" s="16" t="s">
        <v>3882</v>
      </c>
      <c r="E1254" s="18" t="n">
        <v>1</v>
      </c>
      <c r="F1254" s="16" t="s">
        <v>41</v>
      </c>
      <c r="G1254" s="18" t="n">
        <v>12</v>
      </c>
      <c r="H1254" s="16" t="n">
        <v>5.4</v>
      </c>
      <c r="I1254" s="18" t="n">
        <v>2</v>
      </c>
      <c r="J1254" s="19" t="n">
        <v>12.8325</v>
      </c>
      <c r="K1254" s="19" t="n">
        <v>12.8325</v>
      </c>
      <c r="L1254" s="19" t="n">
        <v>12.8325</v>
      </c>
      <c r="M1254" s="19" t="n">
        <f aca="false">IF(J1254&gt;0,J1254,K1254)*E1254</f>
        <v>12.8325</v>
      </c>
      <c r="N1254" s="20"/>
      <c r="O1254" s="21" t="str">
        <f aca="false">IF(R1254="","",ROUND(R1254*(1-Premissas!$B$4),4))</f>
        <v/>
      </c>
      <c r="P1254" s="22"/>
      <c r="Q1254" s="22"/>
      <c r="R1254" s="23"/>
      <c r="S1254" s="24"/>
      <c r="T1254" s="24"/>
      <c r="U1254" s="25"/>
      <c r="V1254" s="19" t="str">
        <f aca="false">IF(COUNT(N1254:Q1254)=0,"",MIN(N1254:Q1254))</f>
        <v/>
      </c>
      <c r="W1254" s="16" t="str">
        <f aca="false">IF(V1254="","",INDEX($N$4:$Q$4,MATCH(V1254,N1254:Q1254,0)))</f>
        <v/>
      </c>
      <c r="X1254" s="19" t="str">
        <f aca="false">IF(COUNT(N1254:Q1254)&lt;2,"",SMALL(N1254:Q1254,2))</f>
        <v/>
      </c>
      <c r="Y1254" s="26" t="str">
        <f aca="false">IF(OR(V1254="",M1254=0),"",V1254/M1254-1)</f>
        <v/>
      </c>
      <c r="Z1254" s="26" t="str">
        <f aca="false">IF(OR(V1254="",L1254=""),"",V1254/(L1254*E1254)-1)</f>
        <v/>
      </c>
      <c r="AA1254" s="16" t="str">
        <f aca="false">IF(V1254="","SEM OFERTA",IF(OR(Y1254&gt;Premissas!$B$11,Y1254&lt;Premissas!$B$12),"VERIFICAR - UNIDADE/EMBALAGEM",IF(Y1254&gt;Premissas!$B$6,"NÃO COMPRAR - REAJUSTE &gt;5%","COMPRAR")))</f>
        <v>SEM OFERTA</v>
      </c>
      <c r="AB1254" s="18" t="str">
        <f aca="false">IF(W1254="DIMEC",S1254,IF(W1254="MEDCENTRO",U1254,""))</f>
        <v/>
      </c>
      <c r="AC1254" s="18" t="n">
        <f aca="false">IF(AA1254&lt;&gt;"COMPRAR",0,IF(AB1254="",I1254,MIN(I1254,AB1254)))</f>
        <v>0</v>
      </c>
      <c r="AD1254" s="19" t="n">
        <f aca="false">IF(AC1254&gt;0,AC1254*V1254,0)</f>
        <v>0</v>
      </c>
      <c r="AE1254" s="19" t="n">
        <f aca="false">IF(AC1254&gt;0,(M1254-V1254)*AC1254,0)</f>
        <v>0</v>
      </c>
      <c r="AF1254" s="16" t="str">
        <f aca="false">IF(AA1254&lt;&gt;"COMPRAR","",IF(AB1254="",IF(X1254="","",IF(X1254-V1254&lt;0.01,"EMPATE TÉCNICO","")),IF(AB1254&lt;I1254,"ESTOQUE INSUFICIENTE",IF(X1254="","",IF(X1254-V1254&lt;0.01,"EMPATE TÉCNICO","")))))</f>
        <v/>
      </c>
      <c r="AG1254" s="16" t="s">
        <v>547</v>
      </c>
      <c r="AH1254" s="16" t="s">
        <v>3874</v>
      </c>
    </row>
    <row r="1255" customFormat="false" ht="15" hidden="false" customHeight="false" outlineLevel="0" collapsed="false">
      <c r="A1255" s="16" t="s">
        <v>4001</v>
      </c>
      <c r="B1255" s="17" t="s">
        <v>4002</v>
      </c>
      <c r="C1255" s="16" t="s">
        <v>4003</v>
      </c>
      <c r="D1255" s="16" t="s">
        <v>3882</v>
      </c>
      <c r="E1255" s="18" t="n">
        <v>1</v>
      </c>
      <c r="F1255" s="16" t="s">
        <v>41</v>
      </c>
      <c r="G1255" s="18" t="n">
        <v>4</v>
      </c>
      <c r="H1255" s="16" t="n">
        <v>3.2</v>
      </c>
      <c r="I1255" s="18" t="n">
        <v>5</v>
      </c>
      <c r="J1255" s="19" t="n">
        <v>19.2666666666667</v>
      </c>
      <c r="K1255" s="19" t="n">
        <v>19.2666666666667</v>
      </c>
      <c r="L1255" s="19" t="n">
        <v>19.2667</v>
      </c>
      <c r="M1255" s="19" t="n">
        <f aca="false">IF(J1255&gt;0,J1255,K1255)*E1255</f>
        <v>19.2666666666667</v>
      </c>
      <c r="N1255" s="20"/>
      <c r="O1255" s="21" t="str">
        <f aca="false">IF(R1255="","",ROUND(R1255*(1-Premissas!$B$4),4))</f>
        <v/>
      </c>
      <c r="P1255" s="22"/>
      <c r="Q1255" s="22"/>
      <c r="R1255" s="23"/>
      <c r="S1255" s="24"/>
      <c r="T1255" s="24"/>
      <c r="U1255" s="25"/>
      <c r="V1255" s="19" t="str">
        <f aca="false">IF(COUNT(N1255:Q1255)=0,"",MIN(N1255:Q1255))</f>
        <v/>
      </c>
      <c r="W1255" s="16" t="str">
        <f aca="false">IF(V1255="","",INDEX($N$4:$Q$4,MATCH(V1255,N1255:Q1255,0)))</f>
        <v/>
      </c>
      <c r="X1255" s="19" t="str">
        <f aca="false">IF(COUNT(N1255:Q1255)&lt;2,"",SMALL(N1255:Q1255,2))</f>
        <v/>
      </c>
      <c r="Y1255" s="26" t="str">
        <f aca="false">IF(OR(V1255="",M1255=0),"",V1255/M1255-1)</f>
        <v/>
      </c>
      <c r="Z1255" s="26" t="str">
        <f aca="false">IF(OR(V1255="",L1255=""),"",V1255/(L1255*E1255)-1)</f>
        <v/>
      </c>
      <c r="AA1255" s="16" t="str">
        <f aca="false">IF(V1255="","SEM OFERTA",IF(OR(Y1255&gt;Premissas!$B$11,Y1255&lt;Premissas!$B$12),"VERIFICAR - UNIDADE/EMBALAGEM",IF(Y1255&gt;Premissas!$B$6,"NÃO COMPRAR - REAJUSTE &gt;5%","COMPRAR")))</f>
        <v>SEM OFERTA</v>
      </c>
      <c r="AB1255" s="18" t="str">
        <f aca="false">IF(W1255="DIMEC",S1255,IF(W1255="MEDCENTRO",U1255,""))</f>
        <v/>
      </c>
      <c r="AC1255" s="18" t="n">
        <f aca="false">IF(AA1255&lt;&gt;"COMPRAR",0,IF(AB1255="",I1255,MIN(I1255,AB1255)))</f>
        <v>0</v>
      </c>
      <c r="AD1255" s="19" t="n">
        <f aca="false">IF(AC1255&gt;0,AC1255*V1255,0)</f>
        <v>0</v>
      </c>
      <c r="AE1255" s="19" t="n">
        <f aca="false">IF(AC1255&gt;0,(M1255-V1255)*AC1255,0)</f>
        <v>0</v>
      </c>
      <c r="AF1255" s="16" t="str">
        <f aca="false">IF(AA1255&lt;&gt;"COMPRAR","",IF(AB1255="",IF(X1255="","",IF(X1255-V1255&lt;0.01,"EMPATE TÉCNICO","")),IF(AB1255&lt;I1255,"ESTOQUE INSUFICIENTE",IF(X1255="","",IF(X1255-V1255&lt;0.01,"EMPATE TÉCNICO","")))))</f>
        <v/>
      </c>
      <c r="AG1255" s="16" t="s">
        <v>328</v>
      </c>
      <c r="AH1255" s="16" t="s">
        <v>3874</v>
      </c>
    </row>
    <row r="1256" customFormat="false" ht="15" hidden="false" customHeight="false" outlineLevel="0" collapsed="false">
      <c r="A1256" s="16" t="s">
        <v>4004</v>
      </c>
      <c r="B1256" s="17" t="s">
        <v>4005</v>
      </c>
      <c r="C1256" s="16" t="s">
        <v>4006</v>
      </c>
      <c r="D1256" s="16" t="s">
        <v>3882</v>
      </c>
      <c r="E1256" s="18" t="n">
        <v>1</v>
      </c>
      <c r="F1256" s="16" t="s">
        <v>42</v>
      </c>
      <c r="G1256" s="18" t="n">
        <v>8</v>
      </c>
      <c r="H1256" s="16" t="n">
        <v>4.3</v>
      </c>
      <c r="I1256" s="18" t="n">
        <v>4</v>
      </c>
      <c r="J1256" s="19" t="n">
        <v>7.99</v>
      </c>
      <c r="K1256" s="19" t="n">
        <v>7.99</v>
      </c>
      <c r="L1256" s="19" t="n">
        <v>7.99</v>
      </c>
      <c r="M1256" s="19" t="n">
        <f aca="false">IF(J1256&gt;0,J1256,K1256)*E1256</f>
        <v>7.99</v>
      </c>
      <c r="N1256" s="20"/>
      <c r="O1256" s="21" t="str">
        <f aca="false">IF(R1256="","",ROUND(R1256*(1-Premissas!$B$4),4))</f>
        <v/>
      </c>
      <c r="P1256" s="22"/>
      <c r="Q1256" s="22"/>
      <c r="R1256" s="23"/>
      <c r="S1256" s="24"/>
      <c r="T1256" s="24"/>
      <c r="U1256" s="25"/>
      <c r="V1256" s="19" t="str">
        <f aca="false">IF(COUNT(N1256:Q1256)=0,"",MIN(N1256:Q1256))</f>
        <v/>
      </c>
      <c r="W1256" s="16" t="str">
        <f aca="false">IF(V1256="","",INDEX($N$4:$Q$4,MATCH(V1256,N1256:Q1256,0)))</f>
        <v/>
      </c>
      <c r="X1256" s="19" t="str">
        <f aca="false">IF(COUNT(N1256:Q1256)&lt;2,"",SMALL(N1256:Q1256,2))</f>
        <v/>
      </c>
      <c r="Y1256" s="26" t="str">
        <f aca="false">IF(OR(V1256="",M1256=0),"",V1256/M1256-1)</f>
        <v/>
      </c>
      <c r="Z1256" s="26" t="str">
        <f aca="false">IF(OR(V1256="",L1256=""),"",V1256/(L1256*E1256)-1)</f>
        <v/>
      </c>
      <c r="AA1256" s="16" t="str">
        <f aca="false">IF(V1256="","SEM OFERTA",IF(OR(Y1256&gt;Premissas!$B$11,Y1256&lt;Premissas!$B$12),"VERIFICAR - UNIDADE/EMBALAGEM",IF(Y1256&gt;Premissas!$B$6,"NÃO COMPRAR - REAJUSTE &gt;5%","COMPRAR")))</f>
        <v>SEM OFERTA</v>
      </c>
      <c r="AB1256" s="18" t="str">
        <f aca="false">IF(W1256="DIMEC",S1256,IF(W1256="MEDCENTRO",U1256,""))</f>
        <v/>
      </c>
      <c r="AC1256" s="18" t="n">
        <f aca="false">IF(AA1256&lt;&gt;"COMPRAR",0,IF(AB1256="",I1256,MIN(I1256,AB1256)))</f>
        <v>0</v>
      </c>
      <c r="AD1256" s="19" t="n">
        <f aca="false">IF(AC1256&gt;0,AC1256*V1256,0)</f>
        <v>0</v>
      </c>
      <c r="AE1256" s="19" t="n">
        <f aca="false">IF(AC1256&gt;0,(M1256-V1256)*AC1256,0)</f>
        <v>0</v>
      </c>
      <c r="AF1256" s="16" t="str">
        <f aca="false">IF(AA1256&lt;&gt;"COMPRAR","",IF(AB1256="",IF(X1256="","",IF(X1256-V1256&lt;0.01,"EMPATE TÉCNICO","")),IF(AB1256&lt;I1256,"ESTOQUE INSUFICIENTE",IF(X1256="","",IF(X1256-V1256&lt;0.01,"EMPATE TÉCNICO","")))))</f>
        <v/>
      </c>
      <c r="AG1256" s="16" t="s">
        <v>203</v>
      </c>
      <c r="AH1256" s="16" t="s">
        <v>3874</v>
      </c>
    </row>
    <row r="1257" customFormat="false" ht="15" hidden="false" customHeight="false" outlineLevel="0" collapsed="false">
      <c r="A1257" s="16" t="s">
        <v>4007</v>
      </c>
      <c r="B1257" s="17" t="s">
        <v>4008</v>
      </c>
      <c r="C1257" s="16" t="s">
        <v>4009</v>
      </c>
      <c r="D1257" s="16" t="s">
        <v>4010</v>
      </c>
      <c r="E1257" s="18" t="n">
        <v>1</v>
      </c>
      <c r="F1257" s="16" t="s">
        <v>41</v>
      </c>
      <c r="G1257" s="18" t="n">
        <v>8</v>
      </c>
      <c r="H1257" s="16" t="n">
        <v>11.8</v>
      </c>
      <c r="I1257" s="18" t="n">
        <v>23</v>
      </c>
      <c r="J1257" s="19" t="n">
        <v>4.26</v>
      </c>
      <c r="K1257" s="19" t="n">
        <v>4.26</v>
      </c>
      <c r="L1257" s="19" t="n">
        <v>4.26</v>
      </c>
      <c r="M1257" s="19" t="n">
        <f aca="false">IF(J1257&gt;0,J1257,K1257)*E1257</f>
        <v>4.26</v>
      </c>
      <c r="N1257" s="20"/>
      <c r="O1257" s="21" t="str">
        <f aca="false">IF(R1257="","",ROUND(R1257*(1-Premissas!$B$4),4))</f>
        <v/>
      </c>
      <c r="P1257" s="22"/>
      <c r="Q1257" s="22"/>
      <c r="R1257" s="23"/>
      <c r="S1257" s="24"/>
      <c r="T1257" s="24"/>
      <c r="U1257" s="25"/>
      <c r="V1257" s="19" t="str">
        <f aca="false">IF(COUNT(N1257:Q1257)=0,"",MIN(N1257:Q1257))</f>
        <v/>
      </c>
      <c r="W1257" s="16" t="str">
        <f aca="false">IF(V1257="","",INDEX($N$4:$Q$4,MATCH(V1257,N1257:Q1257,0)))</f>
        <v/>
      </c>
      <c r="X1257" s="19" t="str">
        <f aca="false">IF(COUNT(N1257:Q1257)&lt;2,"",SMALL(N1257:Q1257,2))</f>
        <v/>
      </c>
      <c r="Y1257" s="26" t="str">
        <f aca="false">IF(OR(V1257="",M1257=0),"",V1257/M1257-1)</f>
        <v/>
      </c>
      <c r="Z1257" s="26" t="str">
        <f aca="false">IF(OR(V1257="",L1257=""),"",V1257/(L1257*E1257)-1)</f>
        <v/>
      </c>
      <c r="AA1257" s="16" t="str">
        <f aca="false">IF(V1257="","SEM OFERTA",IF(OR(Y1257&gt;Premissas!$B$11,Y1257&lt;Premissas!$B$12),"VERIFICAR - UNIDADE/EMBALAGEM",IF(Y1257&gt;Premissas!$B$6,"NÃO COMPRAR - REAJUSTE &gt;5%","COMPRAR")))</f>
        <v>SEM OFERTA</v>
      </c>
      <c r="AB1257" s="18" t="str">
        <f aca="false">IF(W1257="DIMEC",S1257,IF(W1257="MEDCENTRO",U1257,""))</f>
        <v/>
      </c>
      <c r="AC1257" s="18" t="n">
        <f aca="false">IF(AA1257&lt;&gt;"COMPRAR",0,IF(AB1257="",I1257,MIN(I1257,AB1257)))</f>
        <v>0</v>
      </c>
      <c r="AD1257" s="19" t="n">
        <f aca="false">IF(AC1257&gt;0,AC1257*V1257,0)</f>
        <v>0</v>
      </c>
      <c r="AE1257" s="19" t="n">
        <f aca="false">IF(AC1257&gt;0,(M1257-V1257)*AC1257,0)</f>
        <v>0</v>
      </c>
      <c r="AF1257" s="16" t="str">
        <f aca="false">IF(AA1257&lt;&gt;"COMPRAR","",IF(AB1257="",IF(X1257="","",IF(X1257-V1257&lt;0.01,"EMPATE TÉCNICO","")),IF(AB1257&lt;I1257,"ESTOQUE INSUFICIENTE",IF(X1257="","",IF(X1257-V1257&lt;0.01,"EMPATE TÉCNICO","")))))</f>
        <v/>
      </c>
      <c r="AG1257" s="16" t="s">
        <v>203</v>
      </c>
      <c r="AH1257" s="16" t="s">
        <v>3874</v>
      </c>
    </row>
    <row r="1258" customFormat="false" ht="15" hidden="false" customHeight="false" outlineLevel="0" collapsed="false">
      <c r="A1258" s="16" t="s">
        <v>4011</v>
      </c>
      <c r="B1258" s="17" t="s">
        <v>4012</v>
      </c>
      <c r="C1258" s="16" t="s">
        <v>4013</v>
      </c>
      <c r="D1258" s="16" t="s">
        <v>3926</v>
      </c>
      <c r="E1258" s="18" t="n">
        <v>1</v>
      </c>
      <c r="F1258" s="16" t="s">
        <v>43</v>
      </c>
      <c r="G1258" s="18" t="n">
        <v>0</v>
      </c>
      <c r="H1258" s="16" t="n">
        <v>0.5</v>
      </c>
      <c r="I1258" s="18" t="n">
        <v>2</v>
      </c>
      <c r="J1258" s="19" t="n">
        <v>5.48</v>
      </c>
      <c r="K1258" s="19" t="n">
        <v>5.48</v>
      </c>
      <c r="L1258" s="19" t="n">
        <v>5.48</v>
      </c>
      <c r="M1258" s="19" t="n">
        <f aca="false">IF(J1258&gt;0,J1258,K1258)*E1258</f>
        <v>5.48</v>
      </c>
      <c r="N1258" s="20"/>
      <c r="O1258" s="21" t="str">
        <f aca="false">IF(R1258="","",ROUND(R1258*(1-Premissas!$B$4),4))</f>
        <v/>
      </c>
      <c r="P1258" s="22"/>
      <c r="Q1258" s="22"/>
      <c r="R1258" s="23"/>
      <c r="S1258" s="24"/>
      <c r="T1258" s="24"/>
      <c r="U1258" s="25"/>
      <c r="V1258" s="19" t="str">
        <f aca="false">IF(COUNT(N1258:Q1258)=0,"",MIN(N1258:Q1258))</f>
        <v/>
      </c>
      <c r="W1258" s="16" t="str">
        <f aca="false">IF(V1258="","",INDEX($N$4:$Q$4,MATCH(V1258,N1258:Q1258,0)))</f>
        <v/>
      </c>
      <c r="X1258" s="19" t="str">
        <f aca="false">IF(COUNT(N1258:Q1258)&lt;2,"",SMALL(N1258:Q1258,2))</f>
        <v/>
      </c>
      <c r="Y1258" s="26" t="str">
        <f aca="false">IF(OR(V1258="",M1258=0),"",V1258/M1258-1)</f>
        <v/>
      </c>
      <c r="Z1258" s="26" t="str">
        <f aca="false">IF(OR(V1258="",L1258=""),"",V1258/(L1258*E1258)-1)</f>
        <v/>
      </c>
      <c r="AA1258" s="16" t="str">
        <f aca="false">IF(V1258="","SEM OFERTA",IF(OR(Y1258&gt;Premissas!$B$11,Y1258&lt;Premissas!$B$12),"VERIFICAR - UNIDADE/EMBALAGEM",IF(Y1258&gt;Premissas!$B$6,"NÃO COMPRAR - REAJUSTE &gt;5%","COMPRAR")))</f>
        <v>SEM OFERTA</v>
      </c>
      <c r="AB1258" s="18" t="str">
        <f aca="false">IF(W1258="DIMEC",S1258,IF(W1258="MEDCENTRO",U1258,""))</f>
        <v/>
      </c>
      <c r="AC1258" s="18" t="n">
        <f aca="false">IF(AA1258&lt;&gt;"COMPRAR",0,IF(AB1258="",I1258,MIN(I1258,AB1258)))</f>
        <v>0</v>
      </c>
      <c r="AD1258" s="19" t="n">
        <f aca="false">IF(AC1258&gt;0,AC1258*V1258,0)</f>
        <v>0</v>
      </c>
      <c r="AE1258" s="19" t="n">
        <f aca="false">IF(AC1258&gt;0,(M1258-V1258)*AC1258,0)</f>
        <v>0</v>
      </c>
      <c r="AF1258" s="16" t="str">
        <f aca="false">IF(AA1258&lt;&gt;"COMPRAR","",IF(AB1258="",IF(X1258="","",IF(X1258-V1258&lt;0.01,"EMPATE TÉCNICO","")),IF(AB1258&lt;I1258,"ESTOQUE INSUFICIENTE",IF(X1258="","",IF(X1258-V1258&lt;0.01,"EMPATE TÉCNICO","")))))</f>
        <v/>
      </c>
      <c r="AG1258" s="16" t="s">
        <v>203</v>
      </c>
      <c r="AH1258" s="16" t="s">
        <v>3874</v>
      </c>
    </row>
    <row r="1259" customFormat="false" ht="15" hidden="false" customHeight="false" outlineLevel="0" collapsed="false">
      <c r="A1259" s="16" t="s">
        <v>4014</v>
      </c>
      <c r="B1259" s="17" t="s">
        <v>4015</v>
      </c>
      <c r="C1259" s="16" t="s">
        <v>4016</v>
      </c>
      <c r="D1259" s="16" t="s">
        <v>3926</v>
      </c>
      <c r="E1259" s="18" t="n">
        <v>1</v>
      </c>
      <c r="F1259" s="16" t="s">
        <v>41</v>
      </c>
      <c r="G1259" s="18" t="n">
        <v>0</v>
      </c>
      <c r="H1259" s="16" t="n">
        <v>2.2</v>
      </c>
      <c r="I1259" s="18" t="n">
        <v>6</v>
      </c>
      <c r="J1259" s="19" t="n">
        <v>7.60875</v>
      </c>
      <c r="K1259" s="19" t="n">
        <v>7.60875</v>
      </c>
      <c r="L1259" s="19" t="n">
        <v>7.6088</v>
      </c>
      <c r="M1259" s="19" t="n">
        <f aca="false">IF(J1259&gt;0,J1259,K1259)*E1259</f>
        <v>7.60875</v>
      </c>
      <c r="N1259" s="20"/>
      <c r="O1259" s="21" t="str">
        <f aca="false">IF(R1259="","",ROUND(R1259*(1-Premissas!$B$4),4))</f>
        <v/>
      </c>
      <c r="P1259" s="22"/>
      <c r="Q1259" s="22"/>
      <c r="R1259" s="23"/>
      <c r="S1259" s="24"/>
      <c r="T1259" s="24"/>
      <c r="U1259" s="25"/>
      <c r="V1259" s="19" t="str">
        <f aca="false">IF(COUNT(N1259:Q1259)=0,"",MIN(N1259:Q1259))</f>
        <v/>
      </c>
      <c r="W1259" s="16" t="str">
        <f aca="false">IF(V1259="","",INDEX($N$4:$Q$4,MATCH(V1259,N1259:Q1259,0)))</f>
        <v/>
      </c>
      <c r="X1259" s="19" t="str">
        <f aca="false">IF(COUNT(N1259:Q1259)&lt;2,"",SMALL(N1259:Q1259,2))</f>
        <v/>
      </c>
      <c r="Y1259" s="26" t="str">
        <f aca="false">IF(OR(V1259="",M1259=0),"",V1259/M1259-1)</f>
        <v/>
      </c>
      <c r="Z1259" s="26" t="str">
        <f aca="false">IF(OR(V1259="",L1259=""),"",V1259/(L1259*E1259)-1)</f>
        <v/>
      </c>
      <c r="AA1259" s="16" t="str">
        <f aca="false">IF(V1259="","SEM OFERTA",IF(OR(Y1259&gt;Premissas!$B$11,Y1259&lt;Premissas!$B$12),"VERIFICAR - UNIDADE/EMBALAGEM",IF(Y1259&gt;Premissas!$B$6,"NÃO COMPRAR - REAJUSTE &gt;5%","COMPRAR")))</f>
        <v>SEM OFERTA</v>
      </c>
      <c r="AB1259" s="18" t="str">
        <f aca="false">IF(W1259="DIMEC",S1259,IF(W1259="MEDCENTRO",U1259,""))</f>
        <v/>
      </c>
      <c r="AC1259" s="18" t="n">
        <f aca="false">IF(AA1259&lt;&gt;"COMPRAR",0,IF(AB1259="",I1259,MIN(I1259,AB1259)))</f>
        <v>0</v>
      </c>
      <c r="AD1259" s="19" t="n">
        <f aca="false">IF(AC1259&gt;0,AC1259*V1259,0)</f>
        <v>0</v>
      </c>
      <c r="AE1259" s="19" t="n">
        <f aca="false">IF(AC1259&gt;0,(M1259-V1259)*AC1259,0)</f>
        <v>0</v>
      </c>
      <c r="AF1259" s="16" t="str">
        <f aca="false">IF(AA1259&lt;&gt;"COMPRAR","",IF(AB1259="",IF(X1259="","",IF(X1259-V1259&lt;0.01,"EMPATE TÉCNICO","")),IF(AB1259&lt;I1259,"ESTOQUE INSUFICIENTE",IF(X1259="","",IF(X1259-V1259&lt;0.01,"EMPATE TÉCNICO","")))))</f>
        <v/>
      </c>
      <c r="AG1259" s="16" t="s">
        <v>328</v>
      </c>
      <c r="AH1259" s="16" t="s">
        <v>3874</v>
      </c>
    </row>
    <row r="1260" customFormat="false" ht="15" hidden="false" customHeight="false" outlineLevel="0" collapsed="false">
      <c r="A1260" s="16" t="s">
        <v>4017</v>
      </c>
      <c r="B1260" s="17" t="s">
        <v>4018</v>
      </c>
      <c r="C1260" s="16" t="s">
        <v>4019</v>
      </c>
      <c r="D1260" s="16" t="s">
        <v>3926</v>
      </c>
      <c r="E1260" s="18" t="n">
        <v>1</v>
      </c>
      <c r="F1260" s="16" t="s">
        <v>42</v>
      </c>
      <c r="G1260" s="18" t="n">
        <v>0</v>
      </c>
      <c r="H1260" s="16" t="n">
        <v>4.3</v>
      </c>
      <c r="I1260" s="18" t="n">
        <v>12</v>
      </c>
      <c r="J1260" s="19" t="n">
        <v>14.29</v>
      </c>
      <c r="K1260" s="19" t="n">
        <v>14.29</v>
      </c>
      <c r="L1260" s="19" t="n">
        <v>14.29</v>
      </c>
      <c r="M1260" s="19" t="n">
        <f aca="false">IF(J1260&gt;0,J1260,K1260)*E1260</f>
        <v>14.29</v>
      </c>
      <c r="N1260" s="20"/>
      <c r="O1260" s="21" t="str">
        <f aca="false">IF(R1260="","",ROUND(R1260*(1-Premissas!$B$4),4))</f>
        <v/>
      </c>
      <c r="P1260" s="22"/>
      <c r="Q1260" s="22"/>
      <c r="R1260" s="23"/>
      <c r="S1260" s="24"/>
      <c r="T1260" s="24"/>
      <c r="U1260" s="25"/>
      <c r="V1260" s="19" t="str">
        <f aca="false">IF(COUNT(N1260:Q1260)=0,"",MIN(N1260:Q1260))</f>
        <v/>
      </c>
      <c r="W1260" s="16" t="str">
        <f aca="false">IF(V1260="","",INDEX($N$4:$Q$4,MATCH(V1260,N1260:Q1260,0)))</f>
        <v/>
      </c>
      <c r="X1260" s="19" t="str">
        <f aca="false">IF(COUNT(N1260:Q1260)&lt;2,"",SMALL(N1260:Q1260,2))</f>
        <v/>
      </c>
      <c r="Y1260" s="26" t="str">
        <f aca="false">IF(OR(V1260="",M1260=0),"",V1260/M1260-1)</f>
        <v/>
      </c>
      <c r="Z1260" s="26" t="str">
        <f aca="false">IF(OR(V1260="",L1260=""),"",V1260/(L1260*E1260)-1)</f>
        <v/>
      </c>
      <c r="AA1260" s="16" t="str">
        <f aca="false">IF(V1260="","SEM OFERTA",IF(OR(Y1260&gt;Premissas!$B$11,Y1260&lt;Premissas!$B$12),"VERIFICAR - UNIDADE/EMBALAGEM",IF(Y1260&gt;Premissas!$B$6,"NÃO COMPRAR - REAJUSTE &gt;5%","COMPRAR")))</f>
        <v>SEM OFERTA</v>
      </c>
      <c r="AB1260" s="18" t="str">
        <f aca="false">IF(W1260="DIMEC",S1260,IF(W1260="MEDCENTRO",U1260,""))</f>
        <v/>
      </c>
      <c r="AC1260" s="18" t="n">
        <f aca="false">IF(AA1260&lt;&gt;"COMPRAR",0,IF(AB1260="",I1260,MIN(I1260,AB1260)))</f>
        <v>0</v>
      </c>
      <c r="AD1260" s="19" t="n">
        <f aca="false">IF(AC1260&gt;0,AC1260*V1260,0)</f>
        <v>0</v>
      </c>
      <c r="AE1260" s="19" t="n">
        <f aca="false">IF(AC1260&gt;0,(M1260-V1260)*AC1260,0)</f>
        <v>0</v>
      </c>
      <c r="AF1260" s="16" t="str">
        <f aca="false">IF(AA1260&lt;&gt;"COMPRAR","",IF(AB1260="",IF(X1260="","",IF(X1260-V1260&lt;0.01,"EMPATE TÉCNICO","")),IF(AB1260&lt;I1260,"ESTOQUE INSUFICIENTE",IF(X1260="","",IF(X1260-V1260&lt;0.01,"EMPATE TÉCNICO","")))))</f>
        <v/>
      </c>
      <c r="AG1260" s="16" t="s">
        <v>4020</v>
      </c>
      <c r="AH1260" s="16" t="s">
        <v>3874</v>
      </c>
    </row>
    <row r="1261" customFormat="false" ht="15" hidden="false" customHeight="false" outlineLevel="0" collapsed="false">
      <c r="A1261" s="16" t="s">
        <v>4021</v>
      </c>
      <c r="B1261" s="17" t="s">
        <v>4022</v>
      </c>
      <c r="C1261" s="16" t="s">
        <v>4023</v>
      </c>
      <c r="D1261" s="16" t="s">
        <v>3926</v>
      </c>
      <c r="E1261" s="18" t="n">
        <v>1</v>
      </c>
      <c r="F1261" s="16" t="s">
        <v>41</v>
      </c>
      <c r="G1261" s="18" t="n">
        <v>5</v>
      </c>
      <c r="H1261" s="16" t="n">
        <v>3.2</v>
      </c>
      <c r="I1261" s="18" t="n">
        <v>4</v>
      </c>
      <c r="J1261" s="19" t="n">
        <v>14.29</v>
      </c>
      <c r="K1261" s="19" t="n">
        <v>14.29</v>
      </c>
      <c r="L1261" s="19" t="n">
        <v>14.29</v>
      </c>
      <c r="M1261" s="19" t="n">
        <f aca="false">IF(J1261&gt;0,J1261,K1261)*E1261</f>
        <v>14.29</v>
      </c>
      <c r="N1261" s="20"/>
      <c r="O1261" s="21" t="str">
        <f aca="false">IF(R1261="","",ROUND(R1261*(1-Premissas!$B$4),4))</f>
        <v/>
      </c>
      <c r="P1261" s="22"/>
      <c r="Q1261" s="22"/>
      <c r="R1261" s="23"/>
      <c r="S1261" s="24"/>
      <c r="T1261" s="24"/>
      <c r="U1261" s="25"/>
      <c r="V1261" s="19" t="str">
        <f aca="false">IF(COUNT(N1261:Q1261)=0,"",MIN(N1261:Q1261))</f>
        <v/>
      </c>
      <c r="W1261" s="16" t="str">
        <f aca="false">IF(V1261="","",INDEX($N$4:$Q$4,MATCH(V1261,N1261:Q1261,0)))</f>
        <v/>
      </c>
      <c r="X1261" s="19" t="str">
        <f aca="false">IF(COUNT(N1261:Q1261)&lt;2,"",SMALL(N1261:Q1261,2))</f>
        <v/>
      </c>
      <c r="Y1261" s="26" t="str">
        <f aca="false">IF(OR(V1261="",M1261=0),"",V1261/M1261-1)</f>
        <v/>
      </c>
      <c r="Z1261" s="26" t="str">
        <f aca="false">IF(OR(V1261="",L1261=""),"",V1261/(L1261*E1261)-1)</f>
        <v/>
      </c>
      <c r="AA1261" s="16" t="str">
        <f aca="false">IF(V1261="","SEM OFERTA",IF(OR(Y1261&gt;Premissas!$B$11,Y1261&lt;Premissas!$B$12),"VERIFICAR - UNIDADE/EMBALAGEM",IF(Y1261&gt;Premissas!$B$6,"NÃO COMPRAR - REAJUSTE &gt;5%","COMPRAR")))</f>
        <v>SEM OFERTA</v>
      </c>
      <c r="AB1261" s="18" t="str">
        <f aca="false">IF(W1261="DIMEC",S1261,IF(W1261="MEDCENTRO",U1261,""))</f>
        <v/>
      </c>
      <c r="AC1261" s="18" t="n">
        <f aca="false">IF(AA1261&lt;&gt;"COMPRAR",0,IF(AB1261="",I1261,MIN(I1261,AB1261)))</f>
        <v>0</v>
      </c>
      <c r="AD1261" s="19" t="n">
        <f aca="false">IF(AC1261&gt;0,AC1261*V1261,0)</f>
        <v>0</v>
      </c>
      <c r="AE1261" s="19" t="n">
        <f aca="false">IF(AC1261&gt;0,(M1261-V1261)*AC1261,0)</f>
        <v>0</v>
      </c>
      <c r="AF1261" s="16" t="str">
        <f aca="false">IF(AA1261&lt;&gt;"COMPRAR","",IF(AB1261="",IF(X1261="","",IF(X1261-V1261&lt;0.01,"EMPATE TÉCNICO","")),IF(AB1261&lt;I1261,"ESTOQUE INSUFICIENTE",IF(X1261="","",IF(X1261-V1261&lt;0.01,"EMPATE TÉCNICO","")))))</f>
        <v/>
      </c>
      <c r="AG1261" s="16" t="s">
        <v>4020</v>
      </c>
      <c r="AH1261" s="16" t="s">
        <v>3874</v>
      </c>
    </row>
    <row r="1262" customFormat="false" ht="15" hidden="false" customHeight="false" outlineLevel="0" collapsed="false">
      <c r="A1262" s="16" t="s">
        <v>4024</v>
      </c>
      <c r="B1262" s="17" t="s">
        <v>4025</v>
      </c>
      <c r="C1262" s="16" t="s">
        <v>4026</v>
      </c>
      <c r="D1262" s="16" t="s">
        <v>3926</v>
      </c>
      <c r="E1262" s="18" t="n">
        <v>1</v>
      </c>
      <c r="F1262" s="16" t="s">
        <v>41</v>
      </c>
      <c r="G1262" s="18" t="n">
        <v>1</v>
      </c>
      <c r="H1262" s="16" t="n">
        <v>2.1</v>
      </c>
      <c r="I1262" s="18" t="n">
        <v>5</v>
      </c>
      <c r="J1262" s="19" t="n">
        <v>14.29</v>
      </c>
      <c r="K1262" s="19" t="n">
        <v>14.29</v>
      </c>
      <c r="L1262" s="19" t="n">
        <v>14.29</v>
      </c>
      <c r="M1262" s="19" t="n">
        <f aca="false">IF(J1262&gt;0,J1262,K1262)*E1262</f>
        <v>14.29</v>
      </c>
      <c r="N1262" s="20"/>
      <c r="O1262" s="21" t="str">
        <f aca="false">IF(R1262="","",ROUND(R1262*(1-Premissas!$B$4),4))</f>
        <v/>
      </c>
      <c r="P1262" s="22"/>
      <c r="Q1262" s="22"/>
      <c r="R1262" s="23"/>
      <c r="S1262" s="24"/>
      <c r="T1262" s="24"/>
      <c r="U1262" s="25"/>
      <c r="V1262" s="19" t="str">
        <f aca="false">IF(COUNT(N1262:Q1262)=0,"",MIN(N1262:Q1262))</f>
        <v/>
      </c>
      <c r="W1262" s="16" t="str">
        <f aca="false">IF(V1262="","",INDEX($N$4:$Q$4,MATCH(V1262,N1262:Q1262,0)))</f>
        <v/>
      </c>
      <c r="X1262" s="19" t="str">
        <f aca="false">IF(COUNT(N1262:Q1262)&lt;2,"",SMALL(N1262:Q1262,2))</f>
        <v/>
      </c>
      <c r="Y1262" s="26" t="str">
        <f aca="false">IF(OR(V1262="",M1262=0),"",V1262/M1262-1)</f>
        <v/>
      </c>
      <c r="Z1262" s="26" t="str">
        <f aca="false">IF(OR(V1262="",L1262=""),"",V1262/(L1262*E1262)-1)</f>
        <v/>
      </c>
      <c r="AA1262" s="16" t="str">
        <f aca="false">IF(V1262="","SEM OFERTA",IF(OR(Y1262&gt;Premissas!$B$11,Y1262&lt;Premissas!$B$12),"VERIFICAR - UNIDADE/EMBALAGEM",IF(Y1262&gt;Premissas!$B$6,"NÃO COMPRAR - REAJUSTE &gt;5%","COMPRAR")))</f>
        <v>SEM OFERTA</v>
      </c>
      <c r="AB1262" s="18" t="str">
        <f aca="false">IF(W1262="DIMEC",S1262,IF(W1262="MEDCENTRO",U1262,""))</f>
        <v/>
      </c>
      <c r="AC1262" s="18" t="n">
        <f aca="false">IF(AA1262&lt;&gt;"COMPRAR",0,IF(AB1262="",I1262,MIN(I1262,AB1262)))</f>
        <v>0</v>
      </c>
      <c r="AD1262" s="19" t="n">
        <f aca="false">IF(AC1262&gt;0,AC1262*V1262,0)</f>
        <v>0</v>
      </c>
      <c r="AE1262" s="19" t="n">
        <f aca="false">IF(AC1262&gt;0,(M1262-V1262)*AC1262,0)</f>
        <v>0</v>
      </c>
      <c r="AF1262" s="16" t="str">
        <f aca="false">IF(AA1262&lt;&gt;"COMPRAR","",IF(AB1262="",IF(X1262="","",IF(X1262-V1262&lt;0.01,"EMPATE TÉCNICO","")),IF(AB1262&lt;I1262,"ESTOQUE INSUFICIENTE",IF(X1262="","",IF(X1262-V1262&lt;0.01,"EMPATE TÉCNICO","")))))</f>
        <v/>
      </c>
      <c r="AG1262" s="16" t="s">
        <v>1771</v>
      </c>
      <c r="AH1262" s="16" t="s">
        <v>3874</v>
      </c>
    </row>
    <row r="1263" customFormat="false" ht="15" hidden="false" customHeight="false" outlineLevel="0" collapsed="false">
      <c r="A1263" s="16" t="s">
        <v>4027</v>
      </c>
      <c r="B1263" s="17" t="s">
        <v>4028</v>
      </c>
      <c r="C1263" s="16" t="s">
        <v>4029</v>
      </c>
      <c r="D1263" s="16" t="s">
        <v>380</v>
      </c>
      <c r="E1263" s="18" t="n">
        <v>1</v>
      </c>
      <c r="F1263" s="16" t="s">
        <v>43</v>
      </c>
      <c r="G1263" s="18" t="n">
        <v>1</v>
      </c>
      <c r="H1263" s="16" t="n">
        <v>2</v>
      </c>
      <c r="I1263" s="18" t="n">
        <v>5</v>
      </c>
      <c r="J1263" s="19" t="n">
        <v>4.09</v>
      </c>
      <c r="K1263" s="19" t="n">
        <v>4.09</v>
      </c>
      <c r="L1263" s="19" t="n">
        <v>4.09</v>
      </c>
      <c r="M1263" s="19" t="n">
        <f aca="false">IF(J1263&gt;0,J1263,K1263)*E1263</f>
        <v>4.09</v>
      </c>
      <c r="N1263" s="20"/>
      <c r="O1263" s="21" t="str">
        <f aca="false">IF(R1263="","",ROUND(R1263*(1-Premissas!$B$4),4))</f>
        <v/>
      </c>
      <c r="P1263" s="22"/>
      <c r="Q1263" s="22"/>
      <c r="R1263" s="23"/>
      <c r="S1263" s="24"/>
      <c r="T1263" s="24"/>
      <c r="U1263" s="25"/>
      <c r="V1263" s="19" t="str">
        <f aca="false">IF(COUNT(N1263:Q1263)=0,"",MIN(N1263:Q1263))</f>
        <v/>
      </c>
      <c r="W1263" s="16" t="str">
        <f aca="false">IF(V1263="","",INDEX($N$4:$Q$4,MATCH(V1263,N1263:Q1263,0)))</f>
        <v/>
      </c>
      <c r="X1263" s="19" t="str">
        <f aca="false">IF(COUNT(N1263:Q1263)&lt;2,"",SMALL(N1263:Q1263,2))</f>
        <v/>
      </c>
      <c r="Y1263" s="26" t="str">
        <f aca="false">IF(OR(V1263="",M1263=0),"",V1263/M1263-1)</f>
        <v/>
      </c>
      <c r="Z1263" s="26" t="str">
        <f aca="false">IF(OR(V1263="",L1263=""),"",V1263/(L1263*E1263)-1)</f>
        <v/>
      </c>
      <c r="AA1263" s="16" t="str">
        <f aca="false">IF(V1263="","SEM OFERTA",IF(OR(Y1263&gt;Premissas!$B$11,Y1263&lt;Premissas!$B$12),"VERIFICAR - UNIDADE/EMBALAGEM",IF(Y1263&gt;Premissas!$B$6,"NÃO COMPRAR - REAJUSTE &gt;5%","COMPRAR")))</f>
        <v>SEM OFERTA</v>
      </c>
      <c r="AB1263" s="18" t="str">
        <f aca="false">IF(W1263="DIMEC",S1263,IF(W1263="MEDCENTRO",U1263,""))</f>
        <v/>
      </c>
      <c r="AC1263" s="18" t="n">
        <f aca="false">IF(AA1263&lt;&gt;"COMPRAR",0,IF(AB1263="",I1263,MIN(I1263,AB1263)))</f>
        <v>0</v>
      </c>
      <c r="AD1263" s="19" t="n">
        <f aca="false">IF(AC1263&gt;0,AC1263*V1263,0)</f>
        <v>0</v>
      </c>
      <c r="AE1263" s="19" t="n">
        <f aca="false">IF(AC1263&gt;0,(M1263-V1263)*AC1263,0)</f>
        <v>0</v>
      </c>
      <c r="AF1263" s="16" t="str">
        <f aca="false">IF(AA1263&lt;&gt;"COMPRAR","",IF(AB1263="",IF(X1263="","",IF(X1263-V1263&lt;0.01,"EMPATE TÉCNICO","")),IF(AB1263&lt;I1263,"ESTOQUE INSUFICIENTE",IF(X1263="","",IF(X1263-V1263&lt;0.01,"EMPATE TÉCNICO","")))))</f>
        <v/>
      </c>
      <c r="AG1263" s="16" t="s">
        <v>3593</v>
      </c>
      <c r="AH1263" s="16" t="s">
        <v>3874</v>
      </c>
    </row>
    <row r="1264" customFormat="false" ht="15" hidden="false" customHeight="false" outlineLevel="0" collapsed="false">
      <c r="A1264" s="16" t="s">
        <v>4030</v>
      </c>
      <c r="B1264" s="17" t="s">
        <v>4031</v>
      </c>
      <c r="C1264" s="16" t="s">
        <v>4032</v>
      </c>
      <c r="D1264" s="16" t="s">
        <v>4010</v>
      </c>
      <c r="E1264" s="18" t="n">
        <v>1</v>
      </c>
      <c r="F1264" s="16" t="s">
        <v>43</v>
      </c>
      <c r="G1264" s="18" t="n">
        <v>0</v>
      </c>
      <c r="H1264" s="16" t="n">
        <v>0.5</v>
      </c>
      <c r="I1264" s="18" t="n">
        <v>2</v>
      </c>
      <c r="J1264" s="19" t="n">
        <v>4.75</v>
      </c>
      <c r="K1264" s="19" t="n">
        <v>4.75</v>
      </c>
      <c r="L1264" s="19" t="n">
        <v>4.75</v>
      </c>
      <c r="M1264" s="19" t="n">
        <f aca="false">IF(J1264&gt;0,J1264,K1264)*E1264</f>
        <v>4.75</v>
      </c>
      <c r="N1264" s="20"/>
      <c r="O1264" s="21" t="str">
        <f aca="false">IF(R1264="","",ROUND(R1264*(1-Premissas!$B$4),4))</f>
        <v/>
      </c>
      <c r="P1264" s="22"/>
      <c r="Q1264" s="22"/>
      <c r="R1264" s="23"/>
      <c r="S1264" s="24"/>
      <c r="T1264" s="24"/>
      <c r="U1264" s="25"/>
      <c r="V1264" s="19" t="str">
        <f aca="false">IF(COUNT(N1264:Q1264)=0,"",MIN(N1264:Q1264))</f>
        <v/>
      </c>
      <c r="W1264" s="16" t="str">
        <f aca="false">IF(V1264="","",INDEX($N$4:$Q$4,MATCH(V1264,N1264:Q1264,0)))</f>
        <v/>
      </c>
      <c r="X1264" s="19" t="str">
        <f aca="false">IF(COUNT(N1264:Q1264)&lt;2,"",SMALL(N1264:Q1264,2))</f>
        <v/>
      </c>
      <c r="Y1264" s="26" t="str">
        <f aca="false">IF(OR(V1264="",M1264=0),"",V1264/M1264-1)</f>
        <v/>
      </c>
      <c r="Z1264" s="26" t="str">
        <f aca="false">IF(OR(V1264="",L1264=""),"",V1264/(L1264*E1264)-1)</f>
        <v/>
      </c>
      <c r="AA1264" s="16" t="str">
        <f aca="false">IF(V1264="","SEM OFERTA",IF(OR(Y1264&gt;Premissas!$B$11,Y1264&lt;Premissas!$B$12),"VERIFICAR - UNIDADE/EMBALAGEM",IF(Y1264&gt;Premissas!$B$6,"NÃO COMPRAR - REAJUSTE &gt;5%","COMPRAR")))</f>
        <v>SEM OFERTA</v>
      </c>
      <c r="AB1264" s="18" t="str">
        <f aca="false">IF(W1264="DIMEC",S1264,IF(W1264="MEDCENTRO",U1264,""))</f>
        <v/>
      </c>
      <c r="AC1264" s="18" t="n">
        <f aca="false">IF(AA1264&lt;&gt;"COMPRAR",0,IF(AB1264="",I1264,MIN(I1264,AB1264)))</f>
        <v>0</v>
      </c>
      <c r="AD1264" s="19" t="n">
        <f aca="false">IF(AC1264&gt;0,AC1264*V1264,0)</f>
        <v>0</v>
      </c>
      <c r="AE1264" s="19" t="n">
        <f aca="false">IF(AC1264&gt;0,(M1264-V1264)*AC1264,0)</f>
        <v>0</v>
      </c>
      <c r="AF1264" s="16" t="str">
        <f aca="false">IF(AA1264&lt;&gt;"COMPRAR","",IF(AB1264="",IF(X1264="","",IF(X1264-V1264&lt;0.01,"EMPATE TÉCNICO","")),IF(AB1264&lt;I1264,"ESTOQUE INSUFICIENTE",IF(X1264="","",IF(X1264-V1264&lt;0.01,"EMPATE TÉCNICO","")))))</f>
        <v/>
      </c>
      <c r="AG1264" s="16" t="s">
        <v>1798</v>
      </c>
      <c r="AH1264" s="16" t="s">
        <v>3874</v>
      </c>
    </row>
    <row r="1265" customFormat="false" ht="15" hidden="false" customHeight="false" outlineLevel="0" collapsed="false">
      <c r="A1265" s="16" t="s">
        <v>4033</v>
      </c>
      <c r="B1265" s="17" t="s">
        <v>4034</v>
      </c>
      <c r="C1265" s="16" t="s">
        <v>4035</v>
      </c>
      <c r="D1265" s="16" t="s">
        <v>4010</v>
      </c>
      <c r="E1265" s="18" t="n">
        <v>1</v>
      </c>
      <c r="F1265" s="16" t="s">
        <v>43</v>
      </c>
      <c r="G1265" s="18" t="n">
        <v>0</v>
      </c>
      <c r="H1265" s="16" t="n">
        <v>0.4</v>
      </c>
      <c r="I1265" s="18" t="n">
        <v>1</v>
      </c>
      <c r="J1265" s="19" t="n">
        <v>9.23</v>
      </c>
      <c r="K1265" s="19" t="n">
        <v>9.23</v>
      </c>
      <c r="L1265" s="19" t="n">
        <v>9.23</v>
      </c>
      <c r="M1265" s="19" t="n">
        <f aca="false">IF(J1265&gt;0,J1265,K1265)*E1265</f>
        <v>9.23</v>
      </c>
      <c r="N1265" s="20"/>
      <c r="O1265" s="21" t="str">
        <f aca="false">IF(R1265="","",ROUND(R1265*(1-Premissas!$B$4),4))</f>
        <v/>
      </c>
      <c r="P1265" s="22"/>
      <c r="Q1265" s="22"/>
      <c r="R1265" s="23"/>
      <c r="S1265" s="24"/>
      <c r="T1265" s="24"/>
      <c r="U1265" s="25"/>
      <c r="V1265" s="19" t="str">
        <f aca="false">IF(COUNT(N1265:Q1265)=0,"",MIN(N1265:Q1265))</f>
        <v/>
      </c>
      <c r="W1265" s="16" t="str">
        <f aca="false">IF(V1265="","",INDEX($N$4:$Q$4,MATCH(V1265,N1265:Q1265,0)))</f>
        <v/>
      </c>
      <c r="X1265" s="19" t="str">
        <f aca="false">IF(COUNT(N1265:Q1265)&lt;2,"",SMALL(N1265:Q1265,2))</f>
        <v/>
      </c>
      <c r="Y1265" s="26" t="str">
        <f aca="false">IF(OR(V1265="",M1265=0),"",V1265/M1265-1)</f>
        <v/>
      </c>
      <c r="Z1265" s="26" t="str">
        <f aca="false">IF(OR(V1265="",L1265=""),"",V1265/(L1265*E1265)-1)</f>
        <v/>
      </c>
      <c r="AA1265" s="16" t="str">
        <f aca="false">IF(V1265="","SEM OFERTA",IF(OR(Y1265&gt;Premissas!$B$11,Y1265&lt;Premissas!$B$12),"VERIFICAR - UNIDADE/EMBALAGEM",IF(Y1265&gt;Premissas!$B$6,"NÃO COMPRAR - REAJUSTE &gt;5%","COMPRAR")))</f>
        <v>SEM OFERTA</v>
      </c>
      <c r="AB1265" s="18" t="str">
        <f aca="false">IF(W1265="DIMEC",S1265,IF(W1265="MEDCENTRO",U1265,""))</f>
        <v/>
      </c>
      <c r="AC1265" s="18" t="n">
        <f aca="false">IF(AA1265&lt;&gt;"COMPRAR",0,IF(AB1265="",I1265,MIN(I1265,AB1265)))</f>
        <v>0</v>
      </c>
      <c r="AD1265" s="19" t="n">
        <f aca="false">IF(AC1265&gt;0,AC1265*V1265,0)</f>
        <v>0</v>
      </c>
      <c r="AE1265" s="19" t="n">
        <f aca="false">IF(AC1265&gt;0,(M1265-V1265)*AC1265,0)</f>
        <v>0</v>
      </c>
      <c r="AF1265" s="16" t="str">
        <f aca="false">IF(AA1265&lt;&gt;"COMPRAR","",IF(AB1265="",IF(X1265="","",IF(X1265-V1265&lt;0.01,"EMPATE TÉCNICO","")),IF(AB1265&lt;I1265,"ESTOQUE INSUFICIENTE",IF(X1265="","",IF(X1265-V1265&lt;0.01,"EMPATE TÉCNICO","")))))</f>
        <v/>
      </c>
      <c r="AG1265" s="16" t="s">
        <v>203</v>
      </c>
      <c r="AH1265" s="16" t="s">
        <v>3874</v>
      </c>
    </row>
    <row r="1266" customFormat="false" ht="15" hidden="false" customHeight="false" outlineLevel="0" collapsed="false">
      <c r="A1266" s="16" t="s">
        <v>4036</v>
      </c>
      <c r="B1266" s="17" t="s">
        <v>4037</v>
      </c>
      <c r="C1266" s="16" t="s">
        <v>4038</v>
      </c>
      <c r="D1266" s="16" t="s">
        <v>4010</v>
      </c>
      <c r="E1266" s="18" t="n">
        <v>1</v>
      </c>
      <c r="F1266" s="16" t="s">
        <v>43</v>
      </c>
      <c r="G1266" s="18" t="n">
        <v>0</v>
      </c>
      <c r="H1266" s="16" t="n">
        <v>1.8</v>
      </c>
      <c r="I1266" s="18" t="n">
        <v>5</v>
      </c>
      <c r="J1266" s="19" t="n">
        <v>9.23</v>
      </c>
      <c r="K1266" s="19" t="n">
        <v>9.23</v>
      </c>
      <c r="L1266" s="19" t="n">
        <v>6.17</v>
      </c>
      <c r="M1266" s="19" t="n">
        <f aca="false">IF(J1266&gt;0,J1266,K1266)*E1266</f>
        <v>9.23</v>
      </c>
      <c r="N1266" s="20"/>
      <c r="O1266" s="21" t="str">
        <f aca="false">IF(R1266="","",ROUND(R1266*(1-Premissas!$B$4),4))</f>
        <v/>
      </c>
      <c r="P1266" s="22"/>
      <c r="Q1266" s="22"/>
      <c r="R1266" s="23"/>
      <c r="S1266" s="24"/>
      <c r="T1266" s="24"/>
      <c r="U1266" s="25"/>
      <c r="V1266" s="19" t="str">
        <f aca="false">IF(COUNT(N1266:Q1266)=0,"",MIN(N1266:Q1266))</f>
        <v/>
      </c>
      <c r="W1266" s="16" t="str">
        <f aca="false">IF(V1266="","",INDEX($N$4:$Q$4,MATCH(V1266,N1266:Q1266,0)))</f>
        <v/>
      </c>
      <c r="X1266" s="19" t="str">
        <f aca="false">IF(COUNT(N1266:Q1266)&lt;2,"",SMALL(N1266:Q1266,2))</f>
        <v/>
      </c>
      <c r="Y1266" s="26" t="str">
        <f aca="false">IF(OR(V1266="",M1266=0),"",V1266/M1266-1)</f>
        <v/>
      </c>
      <c r="Z1266" s="26" t="str">
        <f aca="false">IF(OR(V1266="",L1266=""),"",V1266/(L1266*E1266)-1)</f>
        <v/>
      </c>
      <c r="AA1266" s="16" t="str">
        <f aca="false">IF(V1266="","SEM OFERTA",IF(OR(Y1266&gt;Premissas!$B$11,Y1266&lt;Premissas!$B$12),"VERIFICAR - UNIDADE/EMBALAGEM",IF(Y1266&gt;Premissas!$B$6,"NÃO COMPRAR - REAJUSTE &gt;5%","COMPRAR")))</f>
        <v>SEM OFERTA</v>
      </c>
      <c r="AB1266" s="18" t="str">
        <f aca="false">IF(W1266="DIMEC",S1266,IF(W1266="MEDCENTRO",U1266,""))</f>
        <v/>
      </c>
      <c r="AC1266" s="18" t="n">
        <f aca="false">IF(AA1266&lt;&gt;"COMPRAR",0,IF(AB1266="",I1266,MIN(I1266,AB1266)))</f>
        <v>0</v>
      </c>
      <c r="AD1266" s="19" t="n">
        <f aca="false">IF(AC1266&gt;0,AC1266*V1266,0)</f>
        <v>0</v>
      </c>
      <c r="AE1266" s="19" t="n">
        <f aca="false">IF(AC1266&gt;0,(M1266-V1266)*AC1266,0)</f>
        <v>0</v>
      </c>
      <c r="AF1266" s="16" t="str">
        <f aca="false">IF(AA1266&lt;&gt;"COMPRAR","",IF(AB1266="",IF(X1266="","",IF(X1266-V1266&lt;0.01,"EMPATE TÉCNICO","")),IF(AB1266&lt;I1266,"ESTOQUE INSUFICIENTE",IF(X1266="","",IF(X1266-V1266&lt;0.01,"EMPATE TÉCNICO","")))))</f>
        <v/>
      </c>
      <c r="AG1266" s="16" t="s">
        <v>3593</v>
      </c>
      <c r="AH1266" s="16" t="s">
        <v>3874</v>
      </c>
    </row>
    <row r="1267" customFormat="false" ht="15" hidden="false" customHeight="false" outlineLevel="0" collapsed="false">
      <c r="A1267" s="16" t="s">
        <v>4039</v>
      </c>
      <c r="B1267" s="17" t="s">
        <v>4040</v>
      </c>
      <c r="C1267" s="16" t="s">
        <v>4041</v>
      </c>
      <c r="D1267" s="16" t="s">
        <v>4010</v>
      </c>
      <c r="E1267" s="18" t="n">
        <v>1</v>
      </c>
      <c r="F1267" s="16" t="s">
        <v>43</v>
      </c>
      <c r="G1267" s="18" t="n">
        <v>0</v>
      </c>
      <c r="H1267" s="16" t="n">
        <v>0.9</v>
      </c>
      <c r="I1267" s="18" t="n">
        <v>3</v>
      </c>
      <c r="J1267" s="19" t="n">
        <v>6.17</v>
      </c>
      <c r="K1267" s="19" t="n">
        <v>6.17</v>
      </c>
      <c r="L1267" s="19" t="n">
        <v>6.17</v>
      </c>
      <c r="M1267" s="19" t="n">
        <f aca="false">IF(J1267&gt;0,J1267,K1267)*E1267</f>
        <v>6.17</v>
      </c>
      <c r="N1267" s="20"/>
      <c r="O1267" s="21" t="str">
        <f aca="false">IF(R1267="","",ROUND(R1267*(1-Premissas!$B$4),4))</f>
        <v/>
      </c>
      <c r="P1267" s="22"/>
      <c r="Q1267" s="22"/>
      <c r="R1267" s="23"/>
      <c r="S1267" s="24"/>
      <c r="T1267" s="24"/>
      <c r="U1267" s="25"/>
      <c r="V1267" s="19" t="str">
        <f aca="false">IF(COUNT(N1267:Q1267)=0,"",MIN(N1267:Q1267))</f>
        <v/>
      </c>
      <c r="W1267" s="16" t="str">
        <f aca="false">IF(V1267="","",INDEX($N$4:$Q$4,MATCH(V1267,N1267:Q1267,0)))</f>
        <v/>
      </c>
      <c r="X1267" s="19" t="str">
        <f aca="false">IF(COUNT(N1267:Q1267)&lt;2,"",SMALL(N1267:Q1267,2))</f>
        <v/>
      </c>
      <c r="Y1267" s="26" t="str">
        <f aca="false">IF(OR(V1267="",M1267=0),"",V1267/M1267-1)</f>
        <v/>
      </c>
      <c r="Z1267" s="26" t="str">
        <f aca="false">IF(OR(V1267="",L1267=""),"",V1267/(L1267*E1267)-1)</f>
        <v/>
      </c>
      <c r="AA1267" s="16" t="str">
        <f aca="false">IF(V1267="","SEM OFERTA",IF(OR(Y1267&gt;Premissas!$B$11,Y1267&lt;Premissas!$B$12),"VERIFICAR - UNIDADE/EMBALAGEM",IF(Y1267&gt;Premissas!$B$6,"NÃO COMPRAR - REAJUSTE &gt;5%","COMPRAR")))</f>
        <v>SEM OFERTA</v>
      </c>
      <c r="AB1267" s="18" t="str">
        <f aca="false">IF(W1267="DIMEC",S1267,IF(W1267="MEDCENTRO",U1267,""))</f>
        <v/>
      </c>
      <c r="AC1267" s="18" t="n">
        <f aca="false">IF(AA1267&lt;&gt;"COMPRAR",0,IF(AB1267="",I1267,MIN(I1267,AB1267)))</f>
        <v>0</v>
      </c>
      <c r="AD1267" s="19" t="n">
        <f aca="false">IF(AC1267&gt;0,AC1267*V1267,0)</f>
        <v>0</v>
      </c>
      <c r="AE1267" s="19" t="n">
        <f aca="false">IF(AC1267&gt;0,(M1267-V1267)*AC1267,0)</f>
        <v>0</v>
      </c>
      <c r="AF1267" s="16" t="str">
        <f aca="false">IF(AA1267&lt;&gt;"COMPRAR","",IF(AB1267="",IF(X1267="","",IF(X1267-V1267&lt;0.01,"EMPATE TÉCNICO","")),IF(AB1267&lt;I1267,"ESTOQUE INSUFICIENTE",IF(X1267="","",IF(X1267-V1267&lt;0.01,"EMPATE TÉCNICO","")))))</f>
        <v/>
      </c>
      <c r="AG1267" s="16" t="s">
        <v>1798</v>
      </c>
      <c r="AH1267" s="16" t="s">
        <v>3874</v>
      </c>
    </row>
    <row r="1268" customFormat="false" ht="15" hidden="false" customHeight="false" outlineLevel="0" collapsed="false">
      <c r="A1268" s="16" t="s">
        <v>4042</v>
      </c>
      <c r="B1268" s="17" t="s">
        <v>4043</v>
      </c>
      <c r="C1268" s="16" t="s">
        <v>4044</v>
      </c>
      <c r="D1268" s="16" t="s">
        <v>4010</v>
      </c>
      <c r="E1268" s="18" t="n">
        <v>1</v>
      </c>
      <c r="F1268" s="16" t="s">
        <v>43</v>
      </c>
      <c r="G1268" s="18" t="n">
        <v>0</v>
      </c>
      <c r="H1268" s="16" t="n">
        <v>0.2</v>
      </c>
      <c r="I1268" s="18" t="n">
        <v>1</v>
      </c>
      <c r="J1268" s="19" t="n">
        <v>7.1</v>
      </c>
      <c r="K1268" s="19" t="n">
        <v>7.1</v>
      </c>
      <c r="L1268" s="19" t="n">
        <v>7.1</v>
      </c>
      <c r="M1268" s="19" t="n">
        <f aca="false">IF(J1268&gt;0,J1268,K1268)*E1268</f>
        <v>7.1</v>
      </c>
      <c r="N1268" s="20"/>
      <c r="O1268" s="21" t="str">
        <f aca="false">IF(R1268="","",ROUND(R1268*(1-Premissas!$B$4),4))</f>
        <v/>
      </c>
      <c r="P1268" s="22"/>
      <c r="Q1268" s="22"/>
      <c r="R1268" s="23"/>
      <c r="S1268" s="24"/>
      <c r="T1268" s="24"/>
      <c r="U1268" s="25"/>
      <c r="V1268" s="19" t="str">
        <f aca="false">IF(COUNT(N1268:Q1268)=0,"",MIN(N1268:Q1268))</f>
        <v/>
      </c>
      <c r="W1268" s="16" t="str">
        <f aca="false">IF(V1268="","",INDEX($N$4:$Q$4,MATCH(V1268,N1268:Q1268,0)))</f>
        <v/>
      </c>
      <c r="X1268" s="19" t="str">
        <f aca="false">IF(COUNT(N1268:Q1268)&lt;2,"",SMALL(N1268:Q1268,2))</f>
        <v/>
      </c>
      <c r="Y1268" s="26" t="str">
        <f aca="false">IF(OR(V1268="",M1268=0),"",V1268/M1268-1)</f>
        <v/>
      </c>
      <c r="Z1268" s="26" t="str">
        <f aca="false">IF(OR(V1268="",L1268=""),"",V1268/(L1268*E1268)-1)</f>
        <v/>
      </c>
      <c r="AA1268" s="16" t="str">
        <f aca="false">IF(V1268="","SEM OFERTA",IF(OR(Y1268&gt;Premissas!$B$11,Y1268&lt;Premissas!$B$12),"VERIFICAR - UNIDADE/EMBALAGEM",IF(Y1268&gt;Premissas!$B$6,"NÃO COMPRAR - REAJUSTE &gt;5%","COMPRAR")))</f>
        <v>SEM OFERTA</v>
      </c>
      <c r="AB1268" s="18" t="str">
        <f aca="false">IF(W1268="DIMEC",S1268,IF(W1268="MEDCENTRO",U1268,""))</f>
        <v/>
      </c>
      <c r="AC1268" s="18" t="n">
        <f aca="false">IF(AA1268&lt;&gt;"COMPRAR",0,IF(AB1268="",I1268,MIN(I1268,AB1268)))</f>
        <v>0</v>
      </c>
      <c r="AD1268" s="19" t="n">
        <f aca="false">IF(AC1268&gt;0,AC1268*V1268,0)</f>
        <v>0</v>
      </c>
      <c r="AE1268" s="19" t="n">
        <f aca="false">IF(AC1268&gt;0,(M1268-V1268)*AC1268,0)</f>
        <v>0</v>
      </c>
      <c r="AF1268" s="16" t="str">
        <f aca="false">IF(AA1268&lt;&gt;"COMPRAR","",IF(AB1268="",IF(X1268="","",IF(X1268-V1268&lt;0.01,"EMPATE TÉCNICO","")),IF(AB1268&lt;I1268,"ESTOQUE INSUFICIENTE",IF(X1268="","",IF(X1268-V1268&lt;0.01,"EMPATE TÉCNICO","")))))</f>
        <v/>
      </c>
      <c r="AG1268" s="16" t="s">
        <v>203</v>
      </c>
      <c r="AH1268" s="16" t="s">
        <v>3874</v>
      </c>
    </row>
    <row r="1269" customFormat="false" ht="15" hidden="false" customHeight="false" outlineLevel="0" collapsed="false">
      <c r="A1269" s="16" t="s">
        <v>4045</v>
      </c>
      <c r="B1269" s="17" t="s">
        <v>4046</v>
      </c>
      <c r="C1269" s="16" t="s">
        <v>4047</v>
      </c>
      <c r="D1269" s="16" t="s">
        <v>4010</v>
      </c>
      <c r="E1269" s="18" t="n">
        <v>1</v>
      </c>
      <c r="F1269" s="16" t="s">
        <v>43</v>
      </c>
      <c r="G1269" s="18" t="n">
        <v>0</v>
      </c>
      <c r="H1269" s="16" t="n">
        <v>0.6</v>
      </c>
      <c r="I1269" s="18" t="n">
        <v>2</v>
      </c>
      <c r="J1269" s="19" t="n">
        <v>9.23</v>
      </c>
      <c r="K1269" s="19" t="n">
        <v>9.23</v>
      </c>
      <c r="L1269" s="19" t="n">
        <v>9.23</v>
      </c>
      <c r="M1269" s="19" t="n">
        <f aca="false">IF(J1269&gt;0,J1269,K1269)*E1269</f>
        <v>9.23</v>
      </c>
      <c r="N1269" s="20"/>
      <c r="O1269" s="21" t="str">
        <f aca="false">IF(R1269="","",ROUND(R1269*(1-Premissas!$B$4),4))</f>
        <v/>
      </c>
      <c r="P1269" s="22"/>
      <c r="Q1269" s="22"/>
      <c r="R1269" s="23"/>
      <c r="S1269" s="24"/>
      <c r="T1269" s="24"/>
      <c r="U1269" s="25"/>
      <c r="V1269" s="19" t="str">
        <f aca="false">IF(COUNT(N1269:Q1269)=0,"",MIN(N1269:Q1269))</f>
        <v/>
      </c>
      <c r="W1269" s="16" t="str">
        <f aca="false">IF(V1269="","",INDEX($N$4:$Q$4,MATCH(V1269,N1269:Q1269,0)))</f>
        <v/>
      </c>
      <c r="X1269" s="19" t="str">
        <f aca="false">IF(COUNT(N1269:Q1269)&lt;2,"",SMALL(N1269:Q1269,2))</f>
        <v/>
      </c>
      <c r="Y1269" s="26" t="str">
        <f aca="false">IF(OR(V1269="",M1269=0),"",V1269/M1269-1)</f>
        <v/>
      </c>
      <c r="Z1269" s="26" t="str">
        <f aca="false">IF(OR(V1269="",L1269=""),"",V1269/(L1269*E1269)-1)</f>
        <v/>
      </c>
      <c r="AA1269" s="16" t="str">
        <f aca="false">IF(V1269="","SEM OFERTA",IF(OR(Y1269&gt;Premissas!$B$11,Y1269&lt;Premissas!$B$12),"VERIFICAR - UNIDADE/EMBALAGEM",IF(Y1269&gt;Premissas!$B$6,"NÃO COMPRAR - REAJUSTE &gt;5%","COMPRAR")))</f>
        <v>SEM OFERTA</v>
      </c>
      <c r="AB1269" s="18" t="str">
        <f aca="false">IF(W1269="DIMEC",S1269,IF(W1269="MEDCENTRO",U1269,""))</f>
        <v/>
      </c>
      <c r="AC1269" s="18" t="n">
        <f aca="false">IF(AA1269&lt;&gt;"COMPRAR",0,IF(AB1269="",I1269,MIN(I1269,AB1269)))</f>
        <v>0</v>
      </c>
      <c r="AD1269" s="19" t="n">
        <f aca="false">IF(AC1269&gt;0,AC1269*V1269,0)</f>
        <v>0</v>
      </c>
      <c r="AE1269" s="19" t="n">
        <f aca="false">IF(AC1269&gt;0,(M1269-V1269)*AC1269,0)</f>
        <v>0</v>
      </c>
      <c r="AF1269" s="16" t="str">
        <f aca="false">IF(AA1269&lt;&gt;"COMPRAR","",IF(AB1269="",IF(X1269="","",IF(X1269-V1269&lt;0.01,"EMPATE TÉCNICO","")),IF(AB1269&lt;I1269,"ESTOQUE INSUFICIENTE",IF(X1269="","",IF(X1269-V1269&lt;0.01,"EMPATE TÉCNICO","")))))</f>
        <v/>
      </c>
      <c r="AG1269" s="16" t="s">
        <v>1798</v>
      </c>
      <c r="AH1269" s="16" t="s">
        <v>3874</v>
      </c>
    </row>
    <row r="1270" customFormat="false" ht="15" hidden="false" customHeight="false" outlineLevel="0" collapsed="false">
      <c r="A1270" s="16" t="s">
        <v>4048</v>
      </c>
      <c r="B1270" s="17" t="s">
        <v>4049</v>
      </c>
      <c r="C1270" s="16" t="s">
        <v>4050</v>
      </c>
      <c r="D1270" s="16" t="s">
        <v>4010</v>
      </c>
      <c r="E1270" s="18" t="n">
        <v>1</v>
      </c>
      <c r="F1270" s="16" t="s">
        <v>43</v>
      </c>
      <c r="G1270" s="18" t="n">
        <v>0</v>
      </c>
      <c r="H1270" s="16" t="n">
        <v>1</v>
      </c>
      <c r="I1270" s="18" t="n">
        <v>3</v>
      </c>
      <c r="J1270" s="19" t="n">
        <v>9.23</v>
      </c>
      <c r="K1270" s="19" t="n">
        <v>9.23</v>
      </c>
      <c r="L1270" s="19" t="n">
        <v>9.23</v>
      </c>
      <c r="M1270" s="19" t="n">
        <f aca="false">IF(J1270&gt;0,J1270,K1270)*E1270</f>
        <v>9.23</v>
      </c>
      <c r="N1270" s="20"/>
      <c r="O1270" s="21" t="str">
        <f aca="false">IF(R1270="","",ROUND(R1270*(1-Premissas!$B$4),4))</f>
        <v/>
      </c>
      <c r="P1270" s="22"/>
      <c r="Q1270" s="22"/>
      <c r="R1270" s="23"/>
      <c r="S1270" s="24"/>
      <c r="T1270" s="24"/>
      <c r="U1270" s="25"/>
      <c r="V1270" s="19" t="str">
        <f aca="false">IF(COUNT(N1270:Q1270)=0,"",MIN(N1270:Q1270))</f>
        <v/>
      </c>
      <c r="W1270" s="16" t="str">
        <f aca="false">IF(V1270="","",INDEX($N$4:$Q$4,MATCH(V1270,N1270:Q1270,0)))</f>
        <v/>
      </c>
      <c r="X1270" s="19" t="str">
        <f aca="false">IF(COUNT(N1270:Q1270)&lt;2,"",SMALL(N1270:Q1270,2))</f>
        <v/>
      </c>
      <c r="Y1270" s="26" t="str">
        <f aca="false">IF(OR(V1270="",M1270=0),"",V1270/M1270-1)</f>
        <v/>
      </c>
      <c r="Z1270" s="26" t="str">
        <f aca="false">IF(OR(V1270="",L1270=""),"",V1270/(L1270*E1270)-1)</f>
        <v/>
      </c>
      <c r="AA1270" s="16" t="str">
        <f aca="false">IF(V1270="","SEM OFERTA",IF(OR(Y1270&gt;Premissas!$B$11,Y1270&lt;Premissas!$B$12),"VERIFICAR - UNIDADE/EMBALAGEM",IF(Y1270&gt;Premissas!$B$6,"NÃO COMPRAR - REAJUSTE &gt;5%","COMPRAR")))</f>
        <v>SEM OFERTA</v>
      </c>
      <c r="AB1270" s="18" t="str">
        <f aca="false">IF(W1270="DIMEC",S1270,IF(W1270="MEDCENTRO",U1270,""))</f>
        <v/>
      </c>
      <c r="AC1270" s="18" t="n">
        <f aca="false">IF(AA1270&lt;&gt;"COMPRAR",0,IF(AB1270="",I1270,MIN(I1270,AB1270)))</f>
        <v>0</v>
      </c>
      <c r="AD1270" s="19" t="n">
        <f aca="false">IF(AC1270&gt;0,AC1270*V1270,0)</f>
        <v>0</v>
      </c>
      <c r="AE1270" s="19" t="n">
        <f aca="false">IF(AC1270&gt;0,(M1270-V1270)*AC1270,0)</f>
        <v>0</v>
      </c>
      <c r="AF1270" s="16" t="str">
        <f aca="false">IF(AA1270&lt;&gt;"COMPRAR","",IF(AB1270="",IF(X1270="","",IF(X1270-V1270&lt;0.01,"EMPATE TÉCNICO","")),IF(AB1270&lt;I1270,"ESTOQUE INSUFICIENTE",IF(X1270="","",IF(X1270-V1270&lt;0.01,"EMPATE TÉCNICO","")))))</f>
        <v/>
      </c>
      <c r="AG1270" s="16" t="s">
        <v>203</v>
      </c>
      <c r="AH1270" s="16" t="s">
        <v>3874</v>
      </c>
    </row>
    <row r="1271" customFormat="false" ht="15" hidden="false" customHeight="false" outlineLevel="0" collapsed="false">
      <c r="A1271" s="16" t="s">
        <v>4051</v>
      </c>
      <c r="B1271" s="17" t="s">
        <v>4052</v>
      </c>
      <c r="C1271" s="16" t="s">
        <v>4053</v>
      </c>
      <c r="D1271" s="16" t="s">
        <v>4010</v>
      </c>
      <c r="E1271" s="18" t="n">
        <v>1</v>
      </c>
      <c r="F1271" s="16" t="s">
        <v>43</v>
      </c>
      <c r="G1271" s="18" t="n">
        <v>0</v>
      </c>
      <c r="H1271" s="16" t="n">
        <v>0.2</v>
      </c>
      <c r="I1271" s="18" t="n">
        <v>1</v>
      </c>
      <c r="J1271" s="19" t="n">
        <v>9.23</v>
      </c>
      <c r="K1271" s="19" t="n">
        <v>9.23</v>
      </c>
      <c r="L1271" s="19" t="n">
        <v>9.23</v>
      </c>
      <c r="M1271" s="19" t="n">
        <f aca="false">IF(J1271&gt;0,J1271,K1271)*E1271</f>
        <v>9.23</v>
      </c>
      <c r="N1271" s="20"/>
      <c r="O1271" s="21" t="str">
        <f aca="false">IF(R1271="","",ROUND(R1271*(1-Premissas!$B$4),4))</f>
        <v/>
      </c>
      <c r="P1271" s="22"/>
      <c r="Q1271" s="22"/>
      <c r="R1271" s="23"/>
      <c r="S1271" s="24"/>
      <c r="T1271" s="24"/>
      <c r="U1271" s="25"/>
      <c r="V1271" s="19" t="str">
        <f aca="false">IF(COUNT(N1271:Q1271)=0,"",MIN(N1271:Q1271))</f>
        <v/>
      </c>
      <c r="W1271" s="16" t="str">
        <f aca="false">IF(V1271="","",INDEX($N$4:$Q$4,MATCH(V1271,N1271:Q1271,0)))</f>
        <v/>
      </c>
      <c r="X1271" s="19" t="str">
        <f aca="false">IF(COUNT(N1271:Q1271)&lt;2,"",SMALL(N1271:Q1271,2))</f>
        <v/>
      </c>
      <c r="Y1271" s="26" t="str">
        <f aca="false">IF(OR(V1271="",M1271=0),"",V1271/M1271-1)</f>
        <v/>
      </c>
      <c r="Z1271" s="26" t="str">
        <f aca="false">IF(OR(V1271="",L1271=""),"",V1271/(L1271*E1271)-1)</f>
        <v/>
      </c>
      <c r="AA1271" s="16" t="str">
        <f aca="false">IF(V1271="","SEM OFERTA",IF(OR(Y1271&gt;Premissas!$B$11,Y1271&lt;Premissas!$B$12),"VERIFICAR - UNIDADE/EMBALAGEM",IF(Y1271&gt;Premissas!$B$6,"NÃO COMPRAR - REAJUSTE &gt;5%","COMPRAR")))</f>
        <v>SEM OFERTA</v>
      </c>
      <c r="AB1271" s="18" t="str">
        <f aca="false">IF(W1271="DIMEC",S1271,IF(W1271="MEDCENTRO",U1271,""))</f>
        <v/>
      </c>
      <c r="AC1271" s="18" t="n">
        <f aca="false">IF(AA1271&lt;&gt;"COMPRAR",0,IF(AB1271="",I1271,MIN(I1271,AB1271)))</f>
        <v>0</v>
      </c>
      <c r="AD1271" s="19" t="n">
        <f aca="false">IF(AC1271&gt;0,AC1271*V1271,0)</f>
        <v>0</v>
      </c>
      <c r="AE1271" s="19" t="n">
        <f aca="false">IF(AC1271&gt;0,(M1271-V1271)*AC1271,0)</f>
        <v>0</v>
      </c>
      <c r="AF1271" s="16" t="str">
        <f aca="false">IF(AA1271&lt;&gt;"COMPRAR","",IF(AB1271="",IF(X1271="","",IF(X1271-V1271&lt;0.01,"EMPATE TÉCNICO","")),IF(AB1271&lt;I1271,"ESTOQUE INSUFICIENTE",IF(X1271="","",IF(X1271-V1271&lt;0.01,"EMPATE TÉCNICO","")))))</f>
        <v/>
      </c>
      <c r="AG1271" s="16" t="s">
        <v>1798</v>
      </c>
      <c r="AH1271" s="16" t="s">
        <v>3874</v>
      </c>
    </row>
    <row r="1272" customFormat="false" ht="15" hidden="false" customHeight="false" outlineLevel="0" collapsed="false">
      <c r="A1272" s="16" t="s">
        <v>4054</v>
      </c>
      <c r="B1272" s="17" t="s">
        <v>4055</v>
      </c>
      <c r="C1272" s="16" t="s">
        <v>4056</v>
      </c>
      <c r="D1272" s="16" t="s">
        <v>4010</v>
      </c>
      <c r="E1272" s="18" t="n">
        <v>1</v>
      </c>
      <c r="F1272" s="16" t="s">
        <v>43</v>
      </c>
      <c r="G1272" s="18" t="n">
        <v>0</v>
      </c>
      <c r="H1272" s="16" t="n">
        <v>2</v>
      </c>
      <c r="I1272" s="18" t="n">
        <v>6</v>
      </c>
      <c r="J1272" s="19" t="n">
        <v>3.2</v>
      </c>
      <c r="K1272" s="19" t="n">
        <v>3.2</v>
      </c>
      <c r="L1272" s="19" t="n">
        <v>3.2</v>
      </c>
      <c r="M1272" s="19" t="n">
        <f aca="false">IF(J1272&gt;0,J1272,K1272)*E1272</f>
        <v>3.2</v>
      </c>
      <c r="N1272" s="20"/>
      <c r="O1272" s="21" t="str">
        <f aca="false">IF(R1272="","",ROUND(R1272*(1-Premissas!$B$4),4))</f>
        <v/>
      </c>
      <c r="P1272" s="22"/>
      <c r="Q1272" s="22"/>
      <c r="R1272" s="23"/>
      <c r="S1272" s="24"/>
      <c r="T1272" s="24"/>
      <c r="U1272" s="25"/>
      <c r="V1272" s="19" t="str">
        <f aca="false">IF(COUNT(N1272:Q1272)=0,"",MIN(N1272:Q1272))</f>
        <v/>
      </c>
      <c r="W1272" s="16" t="str">
        <f aca="false">IF(V1272="","",INDEX($N$4:$Q$4,MATCH(V1272,N1272:Q1272,0)))</f>
        <v/>
      </c>
      <c r="X1272" s="19" t="str">
        <f aca="false">IF(COUNT(N1272:Q1272)&lt;2,"",SMALL(N1272:Q1272,2))</f>
        <v/>
      </c>
      <c r="Y1272" s="26" t="str">
        <f aca="false">IF(OR(V1272="",M1272=0),"",V1272/M1272-1)</f>
        <v/>
      </c>
      <c r="Z1272" s="26" t="str">
        <f aca="false">IF(OR(V1272="",L1272=""),"",V1272/(L1272*E1272)-1)</f>
        <v/>
      </c>
      <c r="AA1272" s="16" t="str">
        <f aca="false">IF(V1272="","SEM OFERTA",IF(OR(Y1272&gt;Premissas!$B$11,Y1272&lt;Premissas!$B$12),"VERIFICAR - UNIDADE/EMBALAGEM",IF(Y1272&gt;Premissas!$B$6,"NÃO COMPRAR - REAJUSTE &gt;5%","COMPRAR")))</f>
        <v>SEM OFERTA</v>
      </c>
      <c r="AB1272" s="18" t="str">
        <f aca="false">IF(W1272="DIMEC",S1272,IF(W1272="MEDCENTRO",U1272,""))</f>
        <v/>
      </c>
      <c r="AC1272" s="18" t="n">
        <f aca="false">IF(AA1272&lt;&gt;"COMPRAR",0,IF(AB1272="",I1272,MIN(I1272,AB1272)))</f>
        <v>0</v>
      </c>
      <c r="AD1272" s="19" t="n">
        <f aca="false">IF(AC1272&gt;0,AC1272*V1272,0)</f>
        <v>0</v>
      </c>
      <c r="AE1272" s="19" t="n">
        <f aca="false">IF(AC1272&gt;0,(M1272-V1272)*AC1272,0)</f>
        <v>0</v>
      </c>
      <c r="AF1272" s="16" t="str">
        <f aca="false">IF(AA1272&lt;&gt;"COMPRAR","",IF(AB1272="",IF(X1272="","",IF(X1272-V1272&lt;0.01,"EMPATE TÉCNICO","")),IF(AB1272&lt;I1272,"ESTOQUE INSUFICIENTE",IF(X1272="","",IF(X1272-V1272&lt;0.01,"EMPATE TÉCNICO","")))))</f>
        <v/>
      </c>
      <c r="AG1272" s="16" t="s">
        <v>203</v>
      </c>
      <c r="AH1272" s="16" t="s">
        <v>3874</v>
      </c>
    </row>
    <row r="1273" customFormat="false" ht="15" hidden="false" customHeight="false" outlineLevel="0" collapsed="false">
      <c r="A1273" s="16" t="s">
        <v>4057</v>
      </c>
      <c r="B1273" s="17" t="s">
        <v>4058</v>
      </c>
      <c r="C1273" s="16" t="s">
        <v>4059</v>
      </c>
      <c r="D1273" s="16" t="s">
        <v>3904</v>
      </c>
      <c r="E1273" s="18" t="n">
        <v>1</v>
      </c>
      <c r="F1273" s="16" t="s">
        <v>42</v>
      </c>
      <c r="G1273" s="18" t="n">
        <v>3</v>
      </c>
      <c r="H1273" s="16" t="n">
        <v>4.3</v>
      </c>
      <c r="I1273" s="18" t="n">
        <v>9</v>
      </c>
      <c r="J1273" s="19" t="n">
        <v>9.4675</v>
      </c>
      <c r="K1273" s="19" t="n">
        <v>9.4675</v>
      </c>
      <c r="L1273" s="19" t="n">
        <v>7.07</v>
      </c>
      <c r="M1273" s="19" t="n">
        <f aca="false">IF(J1273&gt;0,J1273,K1273)*E1273</f>
        <v>9.4675</v>
      </c>
      <c r="N1273" s="20"/>
      <c r="O1273" s="21" t="str">
        <f aca="false">IF(R1273="","",ROUND(R1273*(1-Premissas!$B$4),4))</f>
        <v/>
      </c>
      <c r="P1273" s="22"/>
      <c r="Q1273" s="22"/>
      <c r="R1273" s="23"/>
      <c r="S1273" s="24"/>
      <c r="T1273" s="24"/>
      <c r="U1273" s="25"/>
      <c r="V1273" s="19" t="str">
        <f aca="false">IF(COUNT(N1273:Q1273)=0,"",MIN(N1273:Q1273))</f>
        <v/>
      </c>
      <c r="W1273" s="16" t="str">
        <f aca="false">IF(V1273="","",INDEX($N$4:$Q$4,MATCH(V1273,N1273:Q1273,0)))</f>
        <v/>
      </c>
      <c r="X1273" s="19" t="str">
        <f aca="false">IF(COUNT(N1273:Q1273)&lt;2,"",SMALL(N1273:Q1273,2))</f>
        <v/>
      </c>
      <c r="Y1273" s="26" t="str">
        <f aca="false">IF(OR(V1273="",M1273=0),"",V1273/M1273-1)</f>
        <v/>
      </c>
      <c r="Z1273" s="26" t="str">
        <f aca="false">IF(OR(V1273="",L1273=""),"",V1273/(L1273*E1273)-1)</f>
        <v/>
      </c>
      <c r="AA1273" s="16" t="str">
        <f aca="false">IF(V1273="","SEM OFERTA",IF(OR(Y1273&gt;Premissas!$B$11,Y1273&lt;Premissas!$B$12),"VERIFICAR - UNIDADE/EMBALAGEM",IF(Y1273&gt;Premissas!$B$6,"NÃO COMPRAR - REAJUSTE &gt;5%","COMPRAR")))</f>
        <v>SEM OFERTA</v>
      </c>
      <c r="AB1273" s="18" t="str">
        <f aca="false">IF(W1273="DIMEC",S1273,IF(W1273="MEDCENTRO",U1273,""))</f>
        <v/>
      </c>
      <c r="AC1273" s="18" t="n">
        <f aca="false">IF(AA1273&lt;&gt;"COMPRAR",0,IF(AB1273="",I1273,MIN(I1273,AB1273)))</f>
        <v>0</v>
      </c>
      <c r="AD1273" s="19" t="n">
        <f aca="false">IF(AC1273&gt;0,AC1273*V1273,0)</f>
        <v>0</v>
      </c>
      <c r="AE1273" s="19" t="n">
        <f aca="false">IF(AC1273&gt;0,(M1273-V1273)*AC1273,0)</f>
        <v>0</v>
      </c>
      <c r="AF1273" s="16" t="str">
        <f aca="false">IF(AA1273&lt;&gt;"COMPRAR","",IF(AB1273="",IF(X1273="","",IF(X1273-V1273&lt;0.01,"EMPATE TÉCNICO","")),IF(AB1273&lt;I1273,"ESTOQUE INSUFICIENTE",IF(X1273="","",IF(X1273-V1273&lt;0.01,"EMPATE TÉCNICO","")))))</f>
        <v/>
      </c>
      <c r="AG1273" s="16" t="s">
        <v>547</v>
      </c>
      <c r="AH1273" s="16" t="s">
        <v>3874</v>
      </c>
    </row>
    <row r="1274" customFormat="false" ht="15" hidden="false" customHeight="false" outlineLevel="0" collapsed="false">
      <c r="A1274" s="16" t="s">
        <v>4060</v>
      </c>
      <c r="B1274" s="17" t="s">
        <v>4061</v>
      </c>
      <c r="C1274" s="16" t="s">
        <v>4062</v>
      </c>
      <c r="D1274" s="16" t="s">
        <v>3904</v>
      </c>
      <c r="E1274" s="18" t="n">
        <v>1</v>
      </c>
      <c r="F1274" s="16" t="s">
        <v>42</v>
      </c>
      <c r="G1274" s="18" t="n">
        <v>1</v>
      </c>
      <c r="H1274" s="16" t="n">
        <v>1.9</v>
      </c>
      <c r="I1274" s="18" t="n">
        <v>4</v>
      </c>
      <c r="J1274" s="19" t="n">
        <v>7.91</v>
      </c>
      <c r="K1274" s="19" t="n">
        <v>7.91</v>
      </c>
      <c r="L1274" s="19" t="n">
        <v>7.91</v>
      </c>
      <c r="M1274" s="19" t="n">
        <f aca="false">IF(J1274&gt;0,J1274,K1274)*E1274</f>
        <v>7.91</v>
      </c>
      <c r="N1274" s="20"/>
      <c r="O1274" s="21" t="str">
        <f aca="false">IF(R1274="","",ROUND(R1274*(1-Premissas!$B$4),4))</f>
        <v/>
      </c>
      <c r="P1274" s="22"/>
      <c r="Q1274" s="22"/>
      <c r="R1274" s="23"/>
      <c r="S1274" s="24"/>
      <c r="T1274" s="24"/>
      <c r="U1274" s="25"/>
      <c r="V1274" s="19" t="str">
        <f aca="false">IF(COUNT(N1274:Q1274)=0,"",MIN(N1274:Q1274))</f>
        <v/>
      </c>
      <c r="W1274" s="16" t="str">
        <f aca="false">IF(V1274="","",INDEX($N$4:$Q$4,MATCH(V1274,N1274:Q1274,0)))</f>
        <v/>
      </c>
      <c r="X1274" s="19" t="str">
        <f aca="false">IF(COUNT(N1274:Q1274)&lt;2,"",SMALL(N1274:Q1274,2))</f>
        <v/>
      </c>
      <c r="Y1274" s="26" t="str">
        <f aca="false">IF(OR(V1274="",M1274=0),"",V1274/M1274-1)</f>
        <v/>
      </c>
      <c r="Z1274" s="26" t="str">
        <f aca="false">IF(OR(V1274="",L1274=""),"",V1274/(L1274*E1274)-1)</f>
        <v/>
      </c>
      <c r="AA1274" s="16" t="str">
        <f aca="false">IF(V1274="","SEM OFERTA",IF(OR(Y1274&gt;Premissas!$B$11,Y1274&lt;Premissas!$B$12),"VERIFICAR - UNIDADE/EMBALAGEM",IF(Y1274&gt;Premissas!$B$6,"NÃO COMPRAR - REAJUSTE &gt;5%","COMPRAR")))</f>
        <v>SEM OFERTA</v>
      </c>
      <c r="AB1274" s="18" t="str">
        <f aca="false">IF(W1274="DIMEC",S1274,IF(W1274="MEDCENTRO",U1274,""))</f>
        <v/>
      </c>
      <c r="AC1274" s="18" t="n">
        <f aca="false">IF(AA1274&lt;&gt;"COMPRAR",0,IF(AB1274="",I1274,MIN(I1274,AB1274)))</f>
        <v>0</v>
      </c>
      <c r="AD1274" s="19" t="n">
        <f aca="false">IF(AC1274&gt;0,AC1274*V1274,0)</f>
        <v>0</v>
      </c>
      <c r="AE1274" s="19" t="n">
        <f aca="false">IF(AC1274&gt;0,(M1274-V1274)*AC1274,0)</f>
        <v>0</v>
      </c>
      <c r="AF1274" s="16" t="str">
        <f aca="false">IF(AA1274&lt;&gt;"COMPRAR","",IF(AB1274="",IF(X1274="","",IF(X1274-V1274&lt;0.01,"EMPATE TÉCNICO","")),IF(AB1274&lt;I1274,"ESTOQUE INSUFICIENTE",IF(X1274="","",IF(X1274-V1274&lt;0.01,"EMPATE TÉCNICO","")))))</f>
        <v/>
      </c>
      <c r="AG1274" s="16" t="s">
        <v>547</v>
      </c>
      <c r="AH1274" s="16" t="s">
        <v>3874</v>
      </c>
    </row>
    <row r="1275" customFormat="false" ht="15" hidden="false" customHeight="false" outlineLevel="0" collapsed="false">
      <c r="A1275" s="16" t="s">
        <v>4063</v>
      </c>
      <c r="B1275" s="17" t="s">
        <v>4064</v>
      </c>
      <c r="C1275" s="16" t="s">
        <v>4065</v>
      </c>
      <c r="D1275" s="16" t="s">
        <v>3882</v>
      </c>
      <c r="E1275" s="18" t="n">
        <v>1</v>
      </c>
      <c r="F1275" s="16" t="s">
        <v>41</v>
      </c>
      <c r="G1275" s="18" t="n">
        <v>22</v>
      </c>
      <c r="H1275" s="16" t="n">
        <v>11.8</v>
      </c>
      <c r="I1275" s="18" t="n">
        <v>9</v>
      </c>
      <c r="J1275" s="19" t="n">
        <v>9.10416666666667</v>
      </c>
      <c r="K1275" s="19" t="n">
        <v>9.10416666666667</v>
      </c>
      <c r="L1275" s="19" t="n">
        <v>7.99</v>
      </c>
      <c r="M1275" s="19" t="n">
        <f aca="false">IF(J1275&gt;0,J1275,K1275)*E1275</f>
        <v>9.10416666666667</v>
      </c>
      <c r="N1275" s="20"/>
      <c r="O1275" s="21" t="str">
        <f aca="false">IF(R1275="","",ROUND(R1275*(1-Premissas!$B$4),4))</f>
        <v/>
      </c>
      <c r="P1275" s="22"/>
      <c r="Q1275" s="22"/>
      <c r="R1275" s="23"/>
      <c r="S1275" s="24"/>
      <c r="T1275" s="24"/>
      <c r="U1275" s="25"/>
      <c r="V1275" s="19" t="str">
        <f aca="false">IF(COUNT(N1275:Q1275)=0,"",MIN(N1275:Q1275))</f>
        <v/>
      </c>
      <c r="W1275" s="16" t="str">
        <f aca="false">IF(V1275="","",INDEX($N$4:$Q$4,MATCH(V1275,N1275:Q1275,0)))</f>
        <v/>
      </c>
      <c r="X1275" s="19" t="str">
        <f aca="false">IF(COUNT(N1275:Q1275)&lt;2,"",SMALL(N1275:Q1275,2))</f>
        <v/>
      </c>
      <c r="Y1275" s="26" t="str">
        <f aca="false">IF(OR(V1275="",M1275=0),"",V1275/M1275-1)</f>
        <v/>
      </c>
      <c r="Z1275" s="26" t="str">
        <f aca="false">IF(OR(V1275="",L1275=""),"",V1275/(L1275*E1275)-1)</f>
        <v/>
      </c>
      <c r="AA1275" s="16" t="str">
        <f aca="false">IF(V1275="","SEM OFERTA",IF(OR(Y1275&gt;Premissas!$B$11,Y1275&lt;Premissas!$B$12),"VERIFICAR - UNIDADE/EMBALAGEM",IF(Y1275&gt;Premissas!$B$6,"NÃO COMPRAR - REAJUSTE &gt;5%","COMPRAR")))</f>
        <v>SEM OFERTA</v>
      </c>
      <c r="AB1275" s="18" t="str">
        <f aca="false">IF(W1275="DIMEC",S1275,IF(W1275="MEDCENTRO",U1275,""))</f>
        <v/>
      </c>
      <c r="AC1275" s="18" t="n">
        <f aca="false">IF(AA1275&lt;&gt;"COMPRAR",0,IF(AB1275="",I1275,MIN(I1275,AB1275)))</f>
        <v>0</v>
      </c>
      <c r="AD1275" s="19" t="n">
        <f aca="false">IF(AC1275&gt;0,AC1275*V1275,0)</f>
        <v>0</v>
      </c>
      <c r="AE1275" s="19" t="n">
        <f aca="false">IF(AC1275&gt;0,(M1275-V1275)*AC1275,0)</f>
        <v>0</v>
      </c>
      <c r="AF1275" s="16" t="str">
        <f aca="false">IF(AA1275&lt;&gt;"COMPRAR","",IF(AB1275="",IF(X1275="","",IF(X1275-V1275&lt;0.01,"EMPATE TÉCNICO","")),IF(AB1275&lt;I1275,"ESTOQUE INSUFICIENTE",IF(X1275="","",IF(X1275-V1275&lt;0.01,"EMPATE TÉCNICO","")))))</f>
        <v/>
      </c>
      <c r="AG1275" s="16" t="s">
        <v>203</v>
      </c>
      <c r="AH1275" s="16" t="s">
        <v>3874</v>
      </c>
    </row>
    <row r="1276" customFormat="false" ht="15" hidden="false" customHeight="false" outlineLevel="0" collapsed="false">
      <c r="A1276" s="16" t="s">
        <v>4066</v>
      </c>
      <c r="B1276" s="17" t="s">
        <v>4067</v>
      </c>
      <c r="C1276" s="16" t="s">
        <v>4068</v>
      </c>
      <c r="D1276" s="16" t="s">
        <v>3873</v>
      </c>
      <c r="E1276" s="18" t="n">
        <v>1</v>
      </c>
      <c r="F1276" s="16" t="s">
        <v>43</v>
      </c>
      <c r="G1276" s="18" t="n">
        <v>0</v>
      </c>
      <c r="H1276" s="16" t="n">
        <v>0</v>
      </c>
      <c r="I1276" s="18" t="n">
        <v>1</v>
      </c>
      <c r="J1276" s="19" t="n">
        <v>0</v>
      </c>
      <c r="K1276" s="19" t="n">
        <v>21.9</v>
      </c>
      <c r="L1276" s="19"/>
      <c r="M1276" s="19" t="n">
        <f aca="false">IF(J1276&gt;0,J1276,K1276)*E1276</f>
        <v>21.9</v>
      </c>
      <c r="N1276" s="20"/>
      <c r="O1276" s="21" t="str">
        <f aca="false">IF(R1276="","",ROUND(R1276*(1-Premissas!$B$4),4))</f>
        <v/>
      </c>
      <c r="P1276" s="22"/>
      <c r="Q1276" s="22"/>
      <c r="R1276" s="23"/>
      <c r="S1276" s="24"/>
      <c r="T1276" s="24"/>
      <c r="U1276" s="25"/>
      <c r="V1276" s="19" t="str">
        <f aca="false">IF(COUNT(N1276:Q1276)=0,"",MIN(N1276:Q1276))</f>
        <v/>
      </c>
      <c r="W1276" s="16" t="str">
        <f aca="false">IF(V1276="","",INDEX($N$4:$Q$4,MATCH(V1276,N1276:Q1276,0)))</f>
        <v/>
      </c>
      <c r="X1276" s="19" t="str">
        <f aca="false">IF(COUNT(N1276:Q1276)&lt;2,"",SMALL(N1276:Q1276,2))</f>
        <v/>
      </c>
      <c r="Y1276" s="26" t="str">
        <f aca="false">IF(OR(V1276="",M1276=0),"",V1276/M1276-1)</f>
        <v/>
      </c>
      <c r="Z1276" s="26" t="str">
        <f aca="false">IF(OR(V1276="",L1276=""),"",V1276/(L1276*E1276)-1)</f>
        <v/>
      </c>
      <c r="AA1276" s="16" t="str">
        <f aca="false">IF(V1276="","SEM OFERTA",IF(OR(Y1276&gt;Premissas!$B$11,Y1276&lt;Premissas!$B$12),"VERIFICAR - UNIDADE/EMBALAGEM",IF(Y1276&gt;Premissas!$B$6,"NÃO COMPRAR - REAJUSTE &gt;5%","COMPRAR")))</f>
        <v>SEM OFERTA</v>
      </c>
      <c r="AB1276" s="18" t="str">
        <f aca="false">IF(W1276="DIMEC",S1276,IF(W1276="MEDCENTRO",U1276,""))</f>
        <v/>
      </c>
      <c r="AC1276" s="18" t="n">
        <f aca="false">IF(AA1276&lt;&gt;"COMPRAR",0,IF(AB1276="",I1276,MIN(I1276,AB1276)))</f>
        <v>0</v>
      </c>
      <c r="AD1276" s="19" t="n">
        <f aca="false">IF(AC1276&gt;0,AC1276*V1276,0)</f>
        <v>0</v>
      </c>
      <c r="AE1276" s="19" t="n">
        <f aca="false">IF(AC1276&gt;0,(M1276-V1276)*AC1276,0)</f>
        <v>0</v>
      </c>
      <c r="AF1276" s="16" t="str">
        <f aca="false">IF(AA1276&lt;&gt;"COMPRAR","",IF(AB1276="",IF(X1276="","",IF(X1276-V1276&lt;0.01,"EMPATE TÉCNICO","")),IF(AB1276&lt;I1276,"ESTOQUE INSUFICIENTE",IF(X1276="","",IF(X1276-V1276&lt;0.01,"EMPATE TÉCNICO","")))))</f>
        <v/>
      </c>
      <c r="AG1276" s="16"/>
      <c r="AH1276" s="16" t="s">
        <v>3874</v>
      </c>
    </row>
    <row r="1277" customFormat="false" ht="15" hidden="false" customHeight="false" outlineLevel="0" collapsed="false">
      <c r="A1277" s="16" t="s">
        <v>4069</v>
      </c>
      <c r="B1277" s="17" t="s">
        <v>4070</v>
      </c>
      <c r="C1277" s="16" t="s">
        <v>4071</v>
      </c>
      <c r="D1277" s="16" t="s">
        <v>4072</v>
      </c>
      <c r="E1277" s="18" t="n">
        <v>1</v>
      </c>
      <c r="F1277" s="16" t="s">
        <v>43</v>
      </c>
      <c r="G1277" s="18" t="n">
        <v>0</v>
      </c>
      <c r="H1277" s="16" t="n">
        <v>0</v>
      </c>
      <c r="I1277" s="18" t="n">
        <v>1</v>
      </c>
      <c r="J1277" s="19" t="n">
        <v>7.98</v>
      </c>
      <c r="K1277" s="19" t="n">
        <v>7.98</v>
      </c>
      <c r="L1277" s="19" t="n">
        <v>7.98</v>
      </c>
      <c r="M1277" s="19" t="n">
        <f aca="false">IF(J1277&gt;0,J1277,K1277)*E1277</f>
        <v>7.98</v>
      </c>
      <c r="N1277" s="20"/>
      <c r="O1277" s="21" t="str">
        <f aca="false">IF(R1277="","",ROUND(R1277*(1-Premissas!$B$4),4))</f>
        <v/>
      </c>
      <c r="P1277" s="22"/>
      <c r="Q1277" s="22"/>
      <c r="R1277" s="23"/>
      <c r="S1277" s="24"/>
      <c r="T1277" s="24"/>
      <c r="U1277" s="25"/>
      <c r="V1277" s="19" t="str">
        <f aca="false">IF(COUNT(N1277:Q1277)=0,"",MIN(N1277:Q1277))</f>
        <v/>
      </c>
      <c r="W1277" s="16" t="str">
        <f aca="false">IF(V1277="","",INDEX($N$4:$Q$4,MATCH(V1277,N1277:Q1277,0)))</f>
        <v/>
      </c>
      <c r="X1277" s="19" t="str">
        <f aca="false">IF(COUNT(N1277:Q1277)&lt;2,"",SMALL(N1277:Q1277,2))</f>
        <v/>
      </c>
      <c r="Y1277" s="26" t="str">
        <f aca="false">IF(OR(V1277="",M1277=0),"",V1277/M1277-1)</f>
        <v/>
      </c>
      <c r="Z1277" s="26" t="str">
        <f aca="false">IF(OR(V1277="",L1277=""),"",V1277/(L1277*E1277)-1)</f>
        <v/>
      </c>
      <c r="AA1277" s="16" t="str">
        <f aca="false">IF(V1277="","SEM OFERTA",IF(OR(Y1277&gt;Premissas!$B$11,Y1277&lt;Premissas!$B$12),"VERIFICAR - UNIDADE/EMBALAGEM",IF(Y1277&gt;Premissas!$B$6,"NÃO COMPRAR - REAJUSTE &gt;5%","COMPRAR")))</f>
        <v>SEM OFERTA</v>
      </c>
      <c r="AB1277" s="18" t="str">
        <f aca="false">IF(W1277="DIMEC",S1277,IF(W1277="MEDCENTRO",U1277,""))</f>
        <v/>
      </c>
      <c r="AC1277" s="18" t="n">
        <f aca="false">IF(AA1277&lt;&gt;"COMPRAR",0,IF(AB1277="",I1277,MIN(I1277,AB1277)))</f>
        <v>0</v>
      </c>
      <c r="AD1277" s="19" t="n">
        <f aca="false">IF(AC1277&gt;0,AC1277*V1277,0)</f>
        <v>0</v>
      </c>
      <c r="AE1277" s="19" t="n">
        <f aca="false">IF(AC1277&gt;0,(M1277-V1277)*AC1277,0)</f>
        <v>0</v>
      </c>
      <c r="AF1277" s="16" t="str">
        <f aca="false">IF(AA1277&lt;&gt;"COMPRAR","",IF(AB1277="",IF(X1277="","",IF(X1277-V1277&lt;0.01,"EMPATE TÉCNICO","")),IF(AB1277&lt;I1277,"ESTOQUE INSUFICIENTE",IF(X1277="","",IF(X1277-V1277&lt;0.01,"EMPATE TÉCNICO","")))))</f>
        <v/>
      </c>
      <c r="AG1277" s="16" t="s">
        <v>1803</v>
      </c>
      <c r="AH1277" s="16" t="s">
        <v>3874</v>
      </c>
    </row>
    <row r="1278" customFormat="false" ht="15" hidden="false" customHeight="false" outlineLevel="0" collapsed="false">
      <c r="A1278" s="16" t="s">
        <v>4073</v>
      </c>
      <c r="B1278" s="17" t="s">
        <v>4074</v>
      </c>
      <c r="C1278" s="16" t="s">
        <v>4075</v>
      </c>
      <c r="D1278" s="16" t="s">
        <v>4072</v>
      </c>
      <c r="E1278" s="18" t="n">
        <v>1</v>
      </c>
      <c r="F1278" s="16" t="s">
        <v>43</v>
      </c>
      <c r="G1278" s="18" t="n">
        <v>0</v>
      </c>
      <c r="H1278" s="16" t="n">
        <v>0</v>
      </c>
      <c r="I1278" s="18" t="n">
        <v>1</v>
      </c>
      <c r="J1278" s="19" t="n">
        <v>7.98</v>
      </c>
      <c r="K1278" s="19" t="n">
        <v>7.98</v>
      </c>
      <c r="L1278" s="19" t="n">
        <v>7.98</v>
      </c>
      <c r="M1278" s="19" t="n">
        <f aca="false">IF(J1278&gt;0,J1278,K1278)*E1278</f>
        <v>7.98</v>
      </c>
      <c r="N1278" s="20"/>
      <c r="O1278" s="21" t="str">
        <f aca="false">IF(R1278="","",ROUND(R1278*(1-Premissas!$B$4),4))</f>
        <v/>
      </c>
      <c r="P1278" s="22"/>
      <c r="Q1278" s="22"/>
      <c r="R1278" s="23"/>
      <c r="S1278" s="24"/>
      <c r="T1278" s="24"/>
      <c r="U1278" s="25"/>
      <c r="V1278" s="19" t="str">
        <f aca="false">IF(COUNT(N1278:Q1278)=0,"",MIN(N1278:Q1278))</f>
        <v/>
      </c>
      <c r="W1278" s="16" t="str">
        <f aca="false">IF(V1278="","",INDEX($N$4:$Q$4,MATCH(V1278,N1278:Q1278,0)))</f>
        <v/>
      </c>
      <c r="X1278" s="19" t="str">
        <f aca="false">IF(COUNT(N1278:Q1278)&lt;2,"",SMALL(N1278:Q1278,2))</f>
        <v/>
      </c>
      <c r="Y1278" s="26" t="str">
        <f aca="false">IF(OR(V1278="",M1278=0),"",V1278/M1278-1)</f>
        <v/>
      </c>
      <c r="Z1278" s="26" t="str">
        <f aca="false">IF(OR(V1278="",L1278=""),"",V1278/(L1278*E1278)-1)</f>
        <v/>
      </c>
      <c r="AA1278" s="16" t="str">
        <f aca="false">IF(V1278="","SEM OFERTA",IF(OR(Y1278&gt;Premissas!$B$11,Y1278&lt;Premissas!$B$12),"VERIFICAR - UNIDADE/EMBALAGEM",IF(Y1278&gt;Premissas!$B$6,"NÃO COMPRAR - REAJUSTE &gt;5%","COMPRAR")))</f>
        <v>SEM OFERTA</v>
      </c>
      <c r="AB1278" s="18" t="str">
        <f aca="false">IF(W1278="DIMEC",S1278,IF(W1278="MEDCENTRO",U1278,""))</f>
        <v/>
      </c>
      <c r="AC1278" s="18" t="n">
        <f aca="false">IF(AA1278&lt;&gt;"COMPRAR",0,IF(AB1278="",I1278,MIN(I1278,AB1278)))</f>
        <v>0</v>
      </c>
      <c r="AD1278" s="19" t="n">
        <f aca="false">IF(AC1278&gt;0,AC1278*V1278,0)</f>
        <v>0</v>
      </c>
      <c r="AE1278" s="19" t="n">
        <f aca="false">IF(AC1278&gt;0,(M1278-V1278)*AC1278,0)</f>
        <v>0</v>
      </c>
      <c r="AF1278" s="16" t="str">
        <f aca="false">IF(AA1278&lt;&gt;"COMPRAR","",IF(AB1278="",IF(X1278="","",IF(X1278-V1278&lt;0.01,"EMPATE TÉCNICO","")),IF(AB1278&lt;I1278,"ESTOQUE INSUFICIENTE",IF(X1278="","",IF(X1278-V1278&lt;0.01,"EMPATE TÉCNICO","")))))</f>
        <v/>
      </c>
      <c r="AG1278" s="16" t="s">
        <v>1803</v>
      </c>
      <c r="AH1278" s="16" t="s">
        <v>3874</v>
      </c>
    </row>
    <row r="1279" customFormat="false" ht="15" hidden="false" customHeight="false" outlineLevel="0" collapsed="false">
      <c r="A1279" s="16" t="s">
        <v>4076</v>
      </c>
      <c r="B1279" s="17" t="s">
        <v>4077</v>
      </c>
      <c r="C1279" s="16" t="s">
        <v>4078</v>
      </c>
      <c r="D1279" s="16" t="s">
        <v>380</v>
      </c>
      <c r="E1279" s="18" t="n">
        <v>1</v>
      </c>
      <c r="F1279" s="16" t="s">
        <v>43</v>
      </c>
      <c r="G1279" s="18" t="n">
        <v>0</v>
      </c>
      <c r="H1279" s="16" t="n">
        <v>1.2</v>
      </c>
      <c r="I1279" s="18" t="n">
        <v>3</v>
      </c>
      <c r="J1279" s="19" t="n">
        <v>8.36</v>
      </c>
      <c r="K1279" s="19" t="n">
        <v>8.36</v>
      </c>
      <c r="L1279" s="19" t="n">
        <v>8.36</v>
      </c>
      <c r="M1279" s="19" t="n">
        <f aca="false">IF(J1279&gt;0,J1279,K1279)*E1279</f>
        <v>8.36</v>
      </c>
      <c r="N1279" s="20"/>
      <c r="O1279" s="21" t="str">
        <f aca="false">IF(R1279="","",ROUND(R1279*(1-Premissas!$B$4),4))</f>
        <v/>
      </c>
      <c r="P1279" s="22"/>
      <c r="Q1279" s="22"/>
      <c r="R1279" s="23"/>
      <c r="S1279" s="24"/>
      <c r="T1279" s="24"/>
      <c r="U1279" s="25"/>
      <c r="V1279" s="19" t="str">
        <f aca="false">IF(COUNT(N1279:Q1279)=0,"",MIN(N1279:Q1279))</f>
        <v/>
      </c>
      <c r="W1279" s="16" t="str">
        <f aca="false">IF(V1279="","",INDEX($N$4:$Q$4,MATCH(V1279,N1279:Q1279,0)))</f>
        <v/>
      </c>
      <c r="X1279" s="19" t="str">
        <f aca="false">IF(COUNT(N1279:Q1279)&lt;2,"",SMALL(N1279:Q1279,2))</f>
        <v/>
      </c>
      <c r="Y1279" s="26" t="str">
        <f aca="false">IF(OR(V1279="",M1279=0),"",V1279/M1279-1)</f>
        <v/>
      </c>
      <c r="Z1279" s="26" t="str">
        <f aca="false">IF(OR(V1279="",L1279=""),"",V1279/(L1279*E1279)-1)</f>
        <v/>
      </c>
      <c r="AA1279" s="16" t="str">
        <f aca="false">IF(V1279="","SEM OFERTA",IF(OR(Y1279&gt;Premissas!$B$11,Y1279&lt;Premissas!$B$12),"VERIFICAR - UNIDADE/EMBALAGEM",IF(Y1279&gt;Premissas!$B$6,"NÃO COMPRAR - REAJUSTE &gt;5%","COMPRAR")))</f>
        <v>SEM OFERTA</v>
      </c>
      <c r="AB1279" s="18" t="str">
        <f aca="false">IF(W1279="DIMEC",S1279,IF(W1279="MEDCENTRO",U1279,""))</f>
        <v/>
      </c>
      <c r="AC1279" s="18" t="n">
        <f aca="false">IF(AA1279&lt;&gt;"COMPRAR",0,IF(AB1279="",I1279,MIN(I1279,AB1279)))</f>
        <v>0</v>
      </c>
      <c r="AD1279" s="19" t="n">
        <f aca="false">IF(AC1279&gt;0,AC1279*V1279,0)</f>
        <v>0</v>
      </c>
      <c r="AE1279" s="19" t="n">
        <f aca="false">IF(AC1279&gt;0,(M1279-V1279)*AC1279,0)</f>
        <v>0</v>
      </c>
      <c r="AF1279" s="16" t="str">
        <f aca="false">IF(AA1279&lt;&gt;"COMPRAR","",IF(AB1279="",IF(X1279="","",IF(X1279-V1279&lt;0.01,"EMPATE TÉCNICO","")),IF(AB1279&lt;I1279,"ESTOQUE INSUFICIENTE",IF(X1279="","",IF(X1279-V1279&lt;0.01,"EMPATE TÉCNICO","")))))</f>
        <v/>
      </c>
      <c r="AG1279" s="16" t="s">
        <v>203</v>
      </c>
      <c r="AH1279" s="16" t="s">
        <v>3874</v>
      </c>
    </row>
    <row r="1280" customFormat="false" ht="15" hidden="false" customHeight="false" outlineLevel="0" collapsed="false">
      <c r="A1280" s="16" t="s">
        <v>4079</v>
      </c>
      <c r="B1280" s="17" t="s">
        <v>4080</v>
      </c>
      <c r="C1280" s="16" t="s">
        <v>4081</v>
      </c>
      <c r="D1280" s="16" t="s">
        <v>4082</v>
      </c>
      <c r="E1280" s="18" t="n">
        <v>1</v>
      </c>
      <c r="F1280" s="16" t="s">
        <v>42</v>
      </c>
      <c r="G1280" s="18" t="n">
        <v>6</v>
      </c>
      <c r="H1280" s="16" t="n">
        <v>4.4</v>
      </c>
      <c r="I1280" s="18" t="n">
        <v>6</v>
      </c>
      <c r="J1280" s="19" t="n">
        <v>7.15</v>
      </c>
      <c r="K1280" s="19" t="n">
        <v>7.15</v>
      </c>
      <c r="L1280" s="19" t="n">
        <v>7.15</v>
      </c>
      <c r="M1280" s="19" t="n">
        <f aca="false">IF(J1280&gt;0,J1280,K1280)*E1280</f>
        <v>7.15</v>
      </c>
      <c r="N1280" s="20"/>
      <c r="O1280" s="21" t="str">
        <f aca="false">IF(R1280="","",ROUND(R1280*(1-Premissas!$B$4),4))</f>
        <v/>
      </c>
      <c r="P1280" s="22"/>
      <c r="Q1280" s="22"/>
      <c r="R1280" s="23"/>
      <c r="S1280" s="24"/>
      <c r="T1280" s="24"/>
      <c r="U1280" s="25"/>
      <c r="V1280" s="19" t="str">
        <f aca="false">IF(COUNT(N1280:Q1280)=0,"",MIN(N1280:Q1280))</f>
        <v/>
      </c>
      <c r="W1280" s="16" t="str">
        <f aca="false">IF(V1280="","",INDEX($N$4:$Q$4,MATCH(V1280,N1280:Q1280,0)))</f>
        <v/>
      </c>
      <c r="X1280" s="19" t="str">
        <f aca="false">IF(COUNT(N1280:Q1280)&lt;2,"",SMALL(N1280:Q1280,2))</f>
        <v/>
      </c>
      <c r="Y1280" s="26" t="str">
        <f aca="false">IF(OR(V1280="",M1280=0),"",V1280/M1280-1)</f>
        <v/>
      </c>
      <c r="Z1280" s="26" t="str">
        <f aca="false">IF(OR(V1280="",L1280=""),"",V1280/(L1280*E1280)-1)</f>
        <v/>
      </c>
      <c r="AA1280" s="16" t="str">
        <f aca="false">IF(V1280="","SEM OFERTA",IF(OR(Y1280&gt;Premissas!$B$11,Y1280&lt;Premissas!$B$12),"VERIFICAR - UNIDADE/EMBALAGEM",IF(Y1280&gt;Premissas!$B$6,"NÃO COMPRAR - REAJUSTE &gt;5%","COMPRAR")))</f>
        <v>SEM OFERTA</v>
      </c>
      <c r="AB1280" s="18" t="str">
        <f aca="false">IF(W1280="DIMEC",S1280,IF(W1280="MEDCENTRO",U1280,""))</f>
        <v/>
      </c>
      <c r="AC1280" s="18" t="n">
        <f aca="false">IF(AA1280&lt;&gt;"COMPRAR",0,IF(AB1280="",I1280,MIN(I1280,AB1280)))</f>
        <v>0</v>
      </c>
      <c r="AD1280" s="19" t="n">
        <f aca="false">IF(AC1280&gt;0,AC1280*V1280,0)</f>
        <v>0</v>
      </c>
      <c r="AE1280" s="19" t="n">
        <f aca="false">IF(AC1280&gt;0,(M1280-V1280)*AC1280,0)</f>
        <v>0</v>
      </c>
      <c r="AF1280" s="16" t="str">
        <f aca="false">IF(AA1280&lt;&gt;"COMPRAR","",IF(AB1280="",IF(X1280="","",IF(X1280-V1280&lt;0.01,"EMPATE TÉCNICO","")),IF(AB1280&lt;I1280,"ESTOQUE INSUFICIENTE",IF(X1280="","",IF(X1280-V1280&lt;0.01,"EMPATE TÉCNICO","")))))</f>
        <v/>
      </c>
      <c r="AG1280" s="16" t="s">
        <v>203</v>
      </c>
      <c r="AH1280" s="16" t="s">
        <v>3874</v>
      </c>
    </row>
    <row r="1281" customFormat="false" ht="15" hidden="false" customHeight="false" outlineLevel="0" collapsed="false">
      <c r="A1281" s="16" t="s">
        <v>4083</v>
      </c>
      <c r="B1281" s="17" t="s">
        <v>4084</v>
      </c>
      <c r="C1281" s="16" t="s">
        <v>4085</v>
      </c>
      <c r="D1281" s="16" t="s">
        <v>4082</v>
      </c>
      <c r="E1281" s="18" t="n">
        <v>1</v>
      </c>
      <c r="F1281" s="16" t="s">
        <v>41</v>
      </c>
      <c r="G1281" s="18" t="n">
        <v>4</v>
      </c>
      <c r="H1281" s="16" t="n">
        <v>6.4</v>
      </c>
      <c r="I1281" s="18" t="n">
        <v>13</v>
      </c>
      <c r="J1281" s="19" t="n">
        <v>7.15</v>
      </c>
      <c r="K1281" s="19" t="n">
        <v>7.15</v>
      </c>
      <c r="L1281" s="19" t="n">
        <v>7.15</v>
      </c>
      <c r="M1281" s="19" t="n">
        <f aca="false">IF(J1281&gt;0,J1281,K1281)*E1281</f>
        <v>7.15</v>
      </c>
      <c r="N1281" s="20"/>
      <c r="O1281" s="21" t="str">
        <f aca="false">IF(R1281="","",ROUND(R1281*(1-Premissas!$B$4),4))</f>
        <v/>
      </c>
      <c r="P1281" s="22"/>
      <c r="Q1281" s="22"/>
      <c r="R1281" s="23"/>
      <c r="S1281" s="24"/>
      <c r="T1281" s="24"/>
      <c r="U1281" s="25"/>
      <c r="V1281" s="19" t="str">
        <f aca="false">IF(COUNT(N1281:Q1281)=0,"",MIN(N1281:Q1281))</f>
        <v/>
      </c>
      <c r="W1281" s="16" t="str">
        <f aca="false">IF(V1281="","",INDEX($N$4:$Q$4,MATCH(V1281,N1281:Q1281,0)))</f>
        <v/>
      </c>
      <c r="X1281" s="19" t="str">
        <f aca="false">IF(COUNT(N1281:Q1281)&lt;2,"",SMALL(N1281:Q1281,2))</f>
        <v/>
      </c>
      <c r="Y1281" s="26" t="str">
        <f aca="false">IF(OR(V1281="",M1281=0),"",V1281/M1281-1)</f>
        <v/>
      </c>
      <c r="Z1281" s="26" t="str">
        <f aca="false">IF(OR(V1281="",L1281=""),"",V1281/(L1281*E1281)-1)</f>
        <v/>
      </c>
      <c r="AA1281" s="16" t="str">
        <f aca="false">IF(V1281="","SEM OFERTA",IF(OR(Y1281&gt;Premissas!$B$11,Y1281&lt;Premissas!$B$12),"VERIFICAR - UNIDADE/EMBALAGEM",IF(Y1281&gt;Premissas!$B$6,"NÃO COMPRAR - REAJUSTE &gt;5%","COMPRAR")))</f>
        <v>SEM OFERTA</v>
      </c>
      <c r="AB1281" s="18" t="str">
        <f aca="false">IF(W1281="DIMEC",S1281,IF(W1281="MEDCENTRO",U1281,""))</f>
        <v/>
      </c>
      <c r="AC1281" s="18" t="n">
        <f aca="false">IF(AA1281&lt;&gt;"COMPRAR",0,IF(AB1281="",I1281,MIN(I1281,AB1281)))</f>
        <v>0</v>
      </c>
      <c r="AD1281" s="19" t="n">
        <f aca="false">IF(AC1281&gt;0,AC1281*V1281,0)</f>
        <v>0</v>
      </c>
      <c r="AE1281" s="19" t="n">
        <f aca="false">IF(AC1281&gt;0,(M1281-V1281)*AC1281,0)</f>
        <v>0</v>
      </c>
      <c r="AF1281" s="16" t="str">
        <f aca="false">IF(AA1281&lt;&gt;"COMPRAR","",IF(AB1281="",IF(X1281="","",IF(X1281-V1281&lt;0.01,"EMPATE TÉCNICO","")),IF(AB1281&lt;I1281,"ESTOQUE INSUFICIENTE",IF(X1281="","",IF(X1281-V1281&lt;0.01,"EMPATE TÉCNICO","")))))</f>
        <v/>
      </c>
      <c r="AG1281" s="16" t="s">
        <v>203</v>
      </c>
      <c r="AH1281" s="16" t="s">
        <v>3874</v>
      </c>
    </row>
    <row r="1282" customFormat="false" ht="15" hidden="false" customHeight="false" outlineLevel="0" collapsed="false">
      <c r="A1282" s="16" t="s">
        <v>4086</v>
      </c>
      <c r="B1282" s="17" t="s">
        <v>4087</v>
      </c>
      <c r="C1282" s="16" t="s">
        <v>4088</v>
      </c>
      <c r="D1282" s="16" t="s">
        <v>380</v>
      </c>
      <c r="E1282" s="18" t="n">
        <v>1</v>
      </c>
      <c r="F1282" s="16" t="s">
        <v>42</v>
      </c>
      <c r="G1282" s="18" t="n">
        <v>5</v>
      </c>
      <c r="H1282" s="16" t="n">
        <v>4.3</v>
      </c>
      <c r="I1282" s="18" t="n">
        <v>7</v>
      </c>
      <c r="J1282" s="19" t="n">
        <v>7.15</v>
      </c>
      <c r="K1282" s="19" t="n">
        <v>7.15</v>
      </c>
      <c r="L1282" s="19" t="n">
        <v>7.15</v>
      </c>
      <c r="M1282" s="19" t="n">
        <f aca="false">IF(J1282&gt;0,J1282,K1282)*E1282</f>
        <v>7.15</v>
      </c>
      <c r="N1282" s="20"/>
      <c r="O1282" s="21" t="str">
        <f aca="false">IF(R1282="","",ROUND(R1282*(1-Premissas!$B$4),4))</f>
        <v/>
      </c>
      <c r="P1282" s="22"/>
      <c r="Q1282" s="22"/>
      <c r="R1282" s="23"/>
      <c r="S1282" s="24"/>
      <c r="T1282" s="24"/>
      <c r="U1282" s="25"/>
      <c r="V1282" s="19" t="str">
        <f aca="false">IF(COUNT(N1282:Q1282)=0,"",MIN(N1282:Q1282))</f>
        <v/>
      </c>
      <c r="W1282" s="16" t="str">
        <f aca="false">IF(V1282="","",INDEX($N$4:$Q$4,MATCH(V1282,N1282:Q1282,0)))</f>
        <v/>
      </c>
      <c r="X1282" s="19" t="str">
        <f aca="false">IF(COUNT(N1282:Q1282)&lt;2,"",SMALL(N1282:Q1282,2))</f>
        <v/>
      </c>
      <c r="Y1282" s="26" t="str">
        <f aca="false">IF(OR(V1282="",M1282=0),"",V1282/M1282-1)</f>
        <v/>
      </c>
      <c r="Z1282" s="26" t="str">
        <f aca="false">IF(OR(V1282="",L1282=""),"",V1282/(L1282*E1282)-1)</f>
        <v/>
      </c>
      <c r="AA1282" s="16" t="str">
        <f aca="false">IF(V1282="","SEM OFERTA",IF(OR(Y1282&gt;Premissas!$B$11,Y1282&lt;Premissas!$B$12),"VERIFICAR - UNIDADE/EMBALAGEM",IF(Y1282&gt;Premissas!$B$6,"NÃO COMPRAR - REAJUSTE &gt;5%","COMPRAR")))</f>
        <v>SEM OFERTA</v>
      </c>
      <c r="AB1282" s="18" t="str">
        <f aca="false">IF(W1282="DIMEC",S1282,IF(W1282="MEDCENTRO",U1282,""))</f>
        <v/>
      </c>
      <c r="AC1282" s="18" t="n">
        <f aca="false">IF(AA1282&lt;&gt;"COMPRAR",0,IF(AB1282="",I1282,MIN(I1282,AB1282)))</f>
        <v>0</v>
      </c>
      <c r="AD1282" s="19" t="n">
        <f aca="false">IF(AC1282&gt;0,AC1282*V1282,0)</f>
        <v>0</v>
      </c>
      <c r="AE1282" s="19" t="n">
        <f aca="false">IF(AC1282&gt;0,(M1282-V1282)*AC1282,0)</f>
        <v>0</v>
      </c>
      <c r="AF1282" s="16" t="str">
        <f aca="false">IF(AA1282&lt;&gt;"COMPRAR","",IF(AB1282="",IF(X1282="","",IF(X1282-V1282&lt;0.01,"EMPATE TÉCNICO","")),IF(AB1282&lt;I1282,"ESTOQUE INSUFICIENTE",IF(X1282="","",IF(X1282-V1282&lt;0.01,"EMPATE TÉCNICO","")))))</f>
        <v/>
      </c>
      <c r="AG1282" s="16" t="s">
        <v>203</v>
      </c>
      <c r="AH1282" s="16" t="s">
        <v>3874</v>
      </c>
    </row>
    <row r="1283" customFormat="false" ht="15" hidden="false" customHeight="false" outlineLevel="0" collapsed="false">
      <c r="A1283" s="16" t="s">
        <v>4089</v>
      </c>
      <c r="B1283" s="17" t="s">
        <v>4090</v>
      </c>
      <c r="C1283" s="16" t="s">
        <v>4091</v>
      </c>
      <c r="D1283" s="16" t="s">
        <v>4082</v>
      </c>
      <c r="E1283" s="18" t="n">
        <v>1</v>
      </c>
      <c r="F1283" s="16" t="s">
        <v>42</v>
      </c>
      <c r="G1283" s="18" t="n">
        <v>6</v>
      </c>
      <c r="H1283" s="16" t="n">
        <v>3.9</v>
      </c>
      <c r="I1283" s="18" t="n">
        <v>4</v>
      </c>
      <c r="J1283" s="19" t="n">
        <v>8.36</v>
      </c>
      <c r="K1283" s="19" t="n">
        <v>8.36</v>
      </c>
      <c r="L1283" s="19" t="n">
        <v>8.36</v>
      </c>
      <c r="M1283" s="19" t="n">
        <f aca="false">IF(J1283&gt;0,J1283,K1283)*E1283</f>
        <v>8.36</v>
      </c>
      <c r="N1283" s="20"/>
      <c r="O1283" s="21" t="str">
        <f aca="false">IF(R1283="","",ROUND(R1283*(1-Premissas!$B$4),4))</f>
        <v/>
      </c>
      <c r="P1283" s="22"/>
      <c r="Q1283" s="22"/>
      <c r="R1283" s="23"/>
      <c r="S1283" s="24"/>
      <c r="T1283" s="24"/>
      <c r="U1283" s="25"/>
      <c r="V1283" s="19" t="str">
        <f aca="false">IF(COUNT(N1283:Q1283)=0,"",MIN(N1283:Q1283))</f>
        <v/>
      </c>
      <c r="W1283" s="16" t="str">
        <f aca="false">IF(V1283="","",INDEX($N$4:$Q$4,MATCH(V1283,N1283:Q1283,0)))</f>
        <v/>
      </c>
      <c r="X1283" s="19" t="str">
        <f aca="false">IF(COUNT(N1283:Q1283)&lt;2,"",SMALL(N1283:Q1283,2))</f>
        <v/>
      </c>
      <c r="Y1283" s="26" t="str">
        <f aca="false">IF(OR(V1283="",M1283=0),"",V1283/M1283-1)</f>
        <v/>
      </c>
      <c r="Z1283" s="26" t="str">
        <f aca="false">IF(OR(V1283="",L1283=""),"",V1283/(L1283*E1283)-1)</f>
        <v/>
      </c>
      <c r="AA1283" s="16" t="str">
        <f aca="false">IF(V1283="","SEM OFERTA",IF(OR(Y1283&gt;Premissas!$B$11,Y1283&lt;Premissas!$B$12),"VERIFICAR - UNIDADE/EMBALAGEM",IF(Y1283&gt;Premissas!$B$6,"NÃO COMPRAR - REAJUSTE &gt;5%","COMPRAR")))</f>
        <v>SEM OFERTA</v>
      </c>
      <c r="AB1283" s="18" t="str">
        <f aca="false">IF(W1283="DIMEC",S1283,IF(W1283="MEDCENTRO",U1283,""))</f>
        <v/>
      </c>
      <c r="AC1283" s="18" t="n">
        <f aca="false">IF(AA1283&lt;&gt;"COMPRAR",0,IF(AB1283="",I1283,MIN(I1283,AB1283)))</f>
        <v>0</v>
      </c>
      <c r="AD1283" s="19" t="n">
        <f aca="false">IF(AC1283&gt;0,AC1283*V1283,0)</f>
        <v>0</v>
      </c>
      <c r="AE1283" s="19" t="n">
        <f aca="false">IF(AC1283&gt;0,(M1283-V1283)*AC1283,0)</f>
        <v>0</v>
      </c>
      <c r="AF1283" s="16" t="str">
        <f aca="false">IF(AA1283&lt;&gt;"COMPRAR","",IF(AB1283="",IF(X1283="","",IF(X1283-V1283&lt;0.01,"EMPATE TÉCNICO","")),IF(AB1283&lt;I1283,"ESTOQUE INSUFICIENTE",IF(X1283="","",IF(X1283-V1283&lt;0.01,"EMPATE TÉCNICO","")))))</f>
        <v/>
      </c>
      <c r="AG1283" s="16" t="s">
        <v>203</v>
      </c>
      <c r="AH1283" s="16" t="s">
        <v>3874</v>
      </c>
    </row>
    <row r="1284" customFormat="false" ht="15" hidden="false" customHeight="false" outlineLevel="0" collapsed="false">
      <c r="A1284" s="16" t="s">
        <v>4092</v>
      </c>
      <c r="B1284" s="17" t="s">
        <v>4093</v>
      </c>
      <c r="C1284" s="16" t="s">
        <v>4094</v>
      </c>
      <c r="D1284" s="16" t="s">
        <v>4095</v>
      </c>
      <c r="E1284" s="18" t="n">
        <v>1</v>
      </c>
      <c r="F1284" s="16" t="s">
        <v>43</v>
      </c>
      <c r="G1284" s="18" t="n">
        <v>0</v>
      </c>
      <c r="H1284" s="16" t="n">
        <v>0.1</v>
      </c>
      <c r="I1284" s="18" t="n">
        <v>1</v>
      </c>
      <c r="J1284" s="19" t="n">
        <v>8</v>
      </c>
      <c r="K1284" s="19" t="n">
        <v>8</v>
      </c>
      <c r="L1284" s="19" t="n">
        <v>8</v>
      </c>
      <c r="M1284" s="19" t="n">
        <f aca="false">IF(J1284&gt;0,J1284,K1284)*E1284</f>
        <v>8</v>
      </c>
      <c r="N1284" s="20"/>
      <c r="O1284" s="21" t="str">
        <f aca="false">IF(R1284="","",ROUND(R1284*(1-Premissas!$B$4),4))</f>
        <v/>
      </c>
      <c r="P1284" s="22"/>
      <c r="Q1284" s="22"/>
      <c r="R1284" s="23"/>
      <c r="S1284" s="24"/>
      <c r="T1284" s="24"/>
      <c r="U1284" s="25"/>
      <c r="V1284" s="19" t="str">
        <f aca="false">IF(COUNT(N1284:Q1284)=0,"",MIN(N1284:Q1284))</f>
        <v/>
      </c>
      <c r="W1284" s="16" t="str">
        <f aca="false">IF(V1284="","",INDEX($N$4:$Q$4,MATCH(V1284,N1284:Q1284,0)))</f>
        <v/>
      </c>
      <c r="X1284" s="19" t="str">
        <f aca="false">IF(COUNT(N1284:Q1284)&lt;2,"",SMALL(N1284:Q1284,2))</f>
        <v/>
      </c>
      <c r="Y1284" s="26" t="str">
        <f aca="false">IF(OR(V1284="",M1284=0),"",V1284/M1284-1)</f>
        <v/>
      </c>
      <c r="Z1284" s="26" t="str">
        <f aca="false">IF(OR(V1284="",L1284=""),"",V1284/(L1284*E1284)-1)</f>
        <v/>
      </c>
      <c r="AA1284" s="16" t="str">
        <f aca="false">IF(V1284="","SEM OFERTA",IF(OR(Y1284&gt;Premissas!$B$11,Y1284&lt;Premissas!$B$12),"VERIFICAR - UNIDADE/EMBALAGEM",IF(Y1284&gt;Premissas!$B$6,"NÃO COMPRAR - REAJUSTE &gt;5%","COMPRAR")))</f>
        <v>SEM OFERTA</v>
      </c>
      <c r="AB1284" s="18" t="str">
        <f aca="false">IF(W1284="DIMEC",S1284,IF(W1284="MEDCENTRO",U1284,""))</f>
        <v/>
      </c>
      <c r="AC1284" s="18" t="n">
        <f aca="false">IF(AA1284&lt;&gt;"COMPRAR",0,IF(AB1284="",I1284,MIN(I1284,AB1284)))</f>
        <v>0</v>
      </c>
      <c r="AD1284" s="19" t="n">
        <f aca="false">IF(AC1284&gt;0,AC1284*V1284,0)</f>
        <v>0</v>
      </c>
      <c r="AE1284" s="19" t="n">
        <f aca="false">IF(AC1284&gt;0,(M1284-V1284)*AC1284,0)</f>
        <v>0</v>
      </c>
      <c r="AF1284" s="16" t="str">
        <f aca="false">IF(AA1284&lt;&gt;"COMPRAR","",IF(AB1284="",IF(X1284="","",IF(X1284-V1284&lt;0.01,"EMPATE TÉCNICO","")),IF(AB1284&lt;I1284,"ESTOQUE INSUFICIENTE",IF(X1284="","",IF(X1284-V1284&lt;0.01,"EMPATE TÉCNICO","")))))</f>
        <v/>
      </c>
      <c r="AG1284" s="16" t="s">
        <v>1798</v>
      </c>
      <c r="AH1284" s="16" t="s">
        <v>3874</v>
      </c>
    </row>
    <row r="1285" customFormat="false" ht="15" hidden="false" customHeight="false" outlineLevel="0" collapsed="false">
      <c r="A1285" s="16" t="s">
        <v>4096</v>
      </c>
      <c r="B1285" s="17" t="s">
        <v>4097</v>
      </c>
      <c r="C1285" s="16" t="s">
        <v>4098</v>
      </c>
      <c r="D1285" s="16" t="s">
        <v>4095</v>
      </c>
      <c r="E1285" s="18" t="n">
        <v>1</v>
      </c>
      <c r="F1285" s="16" t="s">
        <v>43</v>
      </c>
      <c r="G1285" s="18" t="n">
        <v>0</v>
      </c>
      <c r="H1285" s="16" t="n">
        <v>0</v>
      </c>
      <c r="I1285" s="18" t="n">
        <v>1</v>
      </c>
      <c r="J1285" s="19" t="n">
        <v>6.85</v>
      </c>
      <c r="K1285" s="19" t="n">
        <v>6.85</v>
      </c>
      <c r="L1285" s="19" t="n">
        <v>6.85</v>
      </c>
      <c r="M1285" s="19" t="n">
        <f aca="false">IF(J1285&gt;0,J1285,K1285)*E1285</f>
        <v>6.85</v>
      </c>
      <c r="N1285" s="20"/>
      <c r="O1285" s="21" t="str">
        <f aca="false">IF(R1285="","",ROUND(R1285*(1-Premissas!$B$4),4))</f>
        <v/>
      </c>
      <c r="P1285" s="22"/>
      <c r="Q1285" s="22"/>
      <c r="R1285" s="23"/>
      <c r="S1285" s="24"/>
      <c r="T1285" s="24"/>
      <c r="U1285" s="25"/>
      <c r="V1285" s="19" t="str">
        <f aca="false">IF(COUNT(N1285:Q1285)=0,"",MIN(N1285:Q1285))</f>
        <v/>
      </c>
      <c r="W1285" s="16" t="str">
        <f aca="false">IF(V1285="","",INDEX($N$4:$Q$4,MATCH(V1285,N1285:Q1285,0)))</f>
        <v/>
      </c>
      <c r="X1285" s="19" t="str">
        <f aca="false">IF(COUNT(N1285:Q1285)&lt;2,"",SMALL(N1285:Q1285,2))</f>
        <v/>
      </c>
      <c r="Y1285" s="26" t="str">
        <f aca="false">IF(OR(V1285="",M1285=0),"",V1285/M1285-1)</f>
        <v/>
      </c>
      <c r="Z1285" s="26" t="str">
        <f aca="false">IF(OR(V1285="",L1285=""),"",V1285/(L1285*E1285)-1)</f>
        <v/>
      </c>
      <c r="AA1285" s="16" t="str">
        <f aca="false">IF(V1285="","SEM OFERTA",IF(OR(Y1285&gt;Premissas!$B$11,Y1285&lt;Premissas!$B$12),"VERIFICAR - UNIDADE/EMBALAGEM",IF(Y1285&gt;Premissas!$B$6,"NÃO COMPRAR - REAJUSTE &gt;5%","COMPRAR")))</f>
        <v>SEM OFERTA</v>
      </c>
      <c r="AB1285" s="18" t="str">
        <f aca="false">IF(W1285="DIMEC",S1285,IF(W1285="MEDCENTRO",U1285,""))</f>
        <v/>
      </c>
      <c r="AC1285" s="18" t="n">
        <f aca="false">IF(AA1285&lt;&gt;"COMPRAR",0,IF(AB1285="",I1285,MIN(I1285,AB1285)))</f>
        <v>0</v>
      </c>
      <c r="AD1285" s="19" t="n">
        <f aca="false">IF(AC1285&gt;0,AC1285*V1285,0)</f>
        <v>0</v>
      </c>
      <c r="AE1285" s="19" t="n">
        <f aca="false">IF(AC1285&gt;0,(M1285-V1285)*AC1285,0)</f>
        <v>0</v>
      </c>
      <c r="AF1285" s="16" t="str">
        <f aca="false">IF(AA1285&lt;&gt;"COMPRAR","",IF(AB1285="",IF(X1285="","",IF(X1285-V1285&lt;0.01,"EMPATE TÉCNICO","")),IF(AB1285&lt;I1285,"ESTOQUE INSUFICIENTE",IF(X1285="","",IF(X1285-V1285&lt;0.01,"EMPATE TÉCNICO","")))))</f>
        <v/>
      </c>
      <c r="AG1285" s="16" t="s">
        <v>203</v>
      </c>
      <c r="AH1285" s="16" t="s">
        <v>3874</v>
      </c>
    </row>
    <row r="1286" customFormat="false" ht="15" hidden="false" customHeight="false" outlineLevel="0" collapsed="false">
      <c r="A1286" s="16" t="s">
        <v>4099</v>
      </c>
      <c r="B1286" s="17" t="s">
        <v>4100</v>
      </c>
      <c r="C1286" s="16" t="s">
        <v>4101</v>
      </c>
      <c r="D1286" s="16" t="s">
        <v>3882</v>
      </c>
      <c r="E1286" s="18" t="n">
        <v>1</v>
      </c>
      <c r="F1286" s="16" t="s">
        <v>43</v>
      </c>
      <c r="G1286" s="18" t="n">
        <v>0</v>
      </c>
      <c r="H1286" s="16" t="n">
        <v>0.6</v>
      </c>
      <c r="I1286" s="18" t="n">
        <v>2</v>
      </c>
      <c r="J1286" s="19" t="n">
        <v>12.9866666666667</v>
      </c>
      <c r="K1286" s="19" t="n">
        <v>12.9866666666667</v>
      </c>
      <c r="L1286" s="19" t="n">
        <v>12.9867</v>
      </c>
      <c r="M1286" s="19" t="n">
        <f aca="false">IF(J1286&gt;0,J1286,K1286)*E1286</f>
        <v>12.9866666666667</v>
      </c>
      <c r="N1286" s="20"/>
      <c r="O1286" s="21" t="str">
        <f aca="false">IF(R1286="","",ROUND(R1286*(1-Premissas!$B$4),4))</f>
        <v/>
      </c>
      <c r="P1286" s="22"/>
      <c r="Q1286" s="22"/>
      <c r="R1286" s="23"/>
      <c r="S1286" s="24"/>
      <c r="T1286" s="24"/>
      <c r="U1286" s="25"/>
      <c r="V1286" s="19" t="str">
        <f aca="false">IF(COUNT(N1286:Q1286)=0,"",MIN(N1286:Q1286))</f>
        <v/>
      </c>
      <c r="W1286" s="16" t="str">
        <f aca="false">IF(V1286="","",INDEX($N$4:$Q$4,MATCH(V1286,N1286:Q1286,0)))</f>
        <v/>
      </c>
      <c r="X1286" s="19" t="str">
        <f aca="false">IF(COUNT(N1286:Q1286)&lt;2,"",SMALL(N1286:Q1286,2))</f>
        <v/>
      </c>
      <c r="Y1286" s="26" t="str">
        <f aca="false">IF(OR(V1286="",M1286=0),"",V1286/M1286-1)</f>
        <v/>
      </c>
      <c r="Z1286" s="26" t="str">
        <f aca="false">IF(OR(V1286="",L1286=""),"",V1286/(L1286*E1286)-1)</f>
        <v/>
      </c>
      <c r="AA1286" s="16" t="str">
        <f aca="false">IF(V1286="","SEM OFERTA",IF(OR(Y1286&gt;Premissas!$B$11,Y1286&lt;Premissas!$B$12),"VERIFICAR - UNIDADE/EMBALAGEM",IF(Y1286&gt;Premissas!$B$6,"NÃO COMPRAR - REAJUSTE &gt;5%","COMPRAR")))</f>
        <v>SEM OFERTA</v>
      </c>
      <c r="AB1286" s="18" t="str">
        <f aca="false">IF(W1286="DIMEC",S1286,IF(W1286="MEDCENTRO",U1286,""))</f>
        <v/>
      </c>
      <c r="AC1286" s="18" t="n">
        <f aca="false">IF(AA1286&lt;&gt;"COMPRAR",0,IF(AB1286="",I1286,MIN(I1286,AB1286)))</f>
        <v>0</v>
      </c>
      <c r="AD1286" s="19" t="n">
        <f aca="false">IF(AC1286&gt;0,AC1286*V1286,0)</f>
        <v>0</v>
      </c>
      <c r="AE1286" s="19" t="n">
        <f aca="false">IF(AC1286&gt;0,(M1286-V1286)*AC1286,0)</f>
        <v>0</v>
      </c>
      <c r="AF1286" s="16" t="str">
        <f aca="false">IF(AA1286&lt;&gt;"COMPRAR","",IF(AB1286="",IF(X1286="","",IF(X1286-V1286&lt;0.01,"EMPATE TÉCNICO","")),IF(AB1286&lt;I1286,"ESTOQUE INSUFICIENTE",IF(X1286="","",IF(X1286-V1286&lt;0.01,"EMPATE TÉCNICO","")))))</f>
        <v/>
      </c>
      <c r="AG1286" s="16" t="s">
        <v>1771</v>
      </c>
      <c r="AH1286" s="16" t="s">
        <v>3874</v>
      </c>
    </row>
    <row r="1287" customFormat="false" ht="15" hidden="false" customHeight="false" outlineLevel="0" collapsed="false">
      <c r="A1287" s="16" t="s">
        <v>4102</v>
      </c>
      <c r="B1287" s="17" t="s">
        <v>4103</v>
      </c>
      <c r="C1287" s="16" t="s">
        <v>4104</v>
      </c>
      <c r="D1287" s="16" t="s">
        <v>3882</v>
      </c>
      <c r="E1287" s="18" t="n">
        <v>1</v>
      </c>
      <c r="F1287" s="16" t="s">
        <v>43</v>
      </c>
      <c r="G1287" s="18" t="n">
        <v>0</v>
      </c>
      <c r="H1287" s="16" t="n">
        <v>0.6</v>
      </c>
      <c r="I1287" s="18" t="n">
        <v>2</v>
      </c>
      <c r="J1287" s="19" t="n">
        <v>11.5516666666667</v>
      </c>
      <c r="K1287" s="19" t="n">
        <v>11.5516666666667</v>
      </c>
      <c r="L1287" s="19" t="n">
        <v>11.5517</v>
      </c>
      <c r="M1287" s="19" t="n">
        <f aca="false">IF(J1287&gt;0,J1287,K1287)*E1287</f>
        <v>11.5516666666667</v>
      </c>
      <c r="N1287" s="20"/>
      <c r="O1287" s="21" t="str">
        <f aca="false">IF(R1287="","",ROUND(R1287*(1-Premissas!$B$4),4))</f>
        <v/>
      </c>
      <c r="P1287" s="22"/>
      <c r="Q1287" s="22"/>
      <c r="R1287" s="23"/>
      <c r="S1287" s="24"/>
      <c r="T1287" s="24"/>
      <c r="U1287" s="25"/>
      <c r="V1287" s="19" t="str">
        <f aca="false">IF(COUNT(N1287:Q1287)=0,"",MIN(N1287:Q1287))</f>
        <v/>
      </c>
      <c r="W1287" s="16" t="str">
        <f aca="false">IF(V1287="","",INDEX($N$4:$Q$4,MATCH(V1287,N1287:Q1287,0)))</f>
        <v/>
      </c>
      <c r="X1287" s="19" t="str">
        <f aca="false">IF(COUNT(N1287:Q1287)&lt;2,"",SMALL(N1287:Q1287,2))</f>
        <v/>
      </c>
      <c r="Y1287" s="26" t="str">
        <f aca="false">IF(OR(V1287="",M1287=0),"",V1287/M1287-1)</f>
        <v/>
      </c>
      <c r="Z1287" s="26" t="str">
        <f aca="false">IF(OR(V1287="",L1287=""),"",V1287/(L1287*E1287)-1)</f>
        <v/>
      </c>
      <c r="AA1287" s="16" t="str">
        <f aca="false">IF(V1287="","SEM OFERTA",IF(OR(Y1287&gt;Premissas!$B$11,Y1287&lt;Premissas!$B$12),"VERIFICAR - UNIDADE/EMBALAGEM",IF(Y1287&gt;Premissas!$B$6,"NÃO COMPRAR - REAJUSTE &gt;5%","COMPRAR")))</f>
        <v>SEM OFERTA</v>
      </c>
      <c r="AB1287" s="18" t="str">
        <f aca="false">IF(W1287="DIMEC",S1287,IF(W1287="MEDCENTRO",U1287,""))</f>
        <v/>
      </c>
      <c r="AC1287" s="18" t="n">
        <f aca="false">IF(AA1287&lt;&gt;"COMPRAR",0,IF(AB1287="",I1287,MIN(I1287,AB1287)))</f>
        <v>0</v>
      </c>
      <c r="AD1287" s="19" t="n">
        <f aca="false">IF(AC1287&gt;0,AC1287*V1287,0)</f>
        <v>0</v>
      </c>
      <c r="AE1287" s="19" t="n">
        <f aca="false">IF(AC1287&gt;0,(M1287-V1287)*AC1287,0)</f>
        <v>0</v>
      </c>
      <c r="AF1287" s="16" t="str">
        <f aca="false">IF(AA1287&lt;&gt;"COMPRAR","",IF(AB1287="",IF(X1287="","",IF(X1287-V1287&lt;0.01,"EMPATE TÉCNICO","")),IF(AB1287&lt;I1287,"ESTOQUE INSUFICIENTE",IF(X1287="","",IF(X1287-V1287&lt;0.01,"EMPATE TÉCNICO","")))))</f>
        <v/>
      </c>
      <c r="AG1287" s="16" t="s">
        <v>328</v>
      </c>
      <c r="AH1287" s="16" t="s">
        <v>3874</v>
      </c>
    </row>
    <row r="1288" customFormat="false" ht="15" hidden="false" customHeight="false" outlineLevel="0" collapsed="false">
      <c r="A1288" s="16" t="s">
        <v>4105</v>
      </c>
      <c r="B1288" s="17" t="s">
        <v>4106</v>
      </c>
      <c r="C1288" s="16" t="s">
        <v>4107</v>
      </c>
      <c r="D1288" s="16" t="s">
        <v>4010</v>
      </c>
      <c r="E1288" s="18" t="n">
        <v>1</v>
      </c>
      <c r="F1288" s="16" t="s">
        <v>43</v>
      </c>
      <c r="G1288" s="18" t="n">
        <v>0</v>
      </c>
      <c r="H1288" s="16" t="n">
        <v>0.8</v>
      </c>
      <c r="I1288" s="18" t="n">
        <v>2</v>
      </c>
      <c r="J1288" s="19" t="n">
        <v>10.15</v>
      </c>
      <c r="K1288" s="19" t="n">
        <v>10.15</v>
      </c>
      <c r="L1288" s="19" t="n">
        <v>10.15</v>
      </c>
      <c r="M1288" s="19" t="n">
        <f aca="false">IF(J1288&gt;0,J1288,K1288)*E1288</f>
        <v>10.15</v>
      </c>
      <c r="N1288" s="20"/>
      <c r="O1288" s="21" t="str">
        <f aca="false">IF(R1288="","",ROUND(R1288*(1-Premissas!$B$4),4))</f>
        <v/>
      </c>
      <c r="P1288" s="22"/>
      <c r="Q1288" s="22"/>
      <c r="R1288" s="23"/>
      <c r="S1288" s="24"/>
      <c r="T1288" s="24"/>
      <c r="U1288" s="25"/>
      <c r="V1288" s="19" t="str">
        <f aca="false">IF(COUNT(N1288:Q1288)=0,"",MIN(N1288:Q1288))</f>
        <v/>
      </c>
      <c r="W1288" s="16" t="str">
        <f aca="false">IF(V1288="","",INDEX($N$4:$Q$4,MATCH(V1288,N1288:Q1288,0)))</f>
        <v/>
      </c>
      <c r="X1288" s="19" t="str">
        <f aca="false">IF(COUNT(N1288:Q1288)&lt;2,"",SMALL(N1288:Q1288,2))</f>
        <v/>
      </c>
      <c r="Y1288" s="26" t="str">
        <f aca="false">IF(OR(V1288="",M1288=0),"",V1288/M1288-1)</f>
        <v/>
      </c>
      <c r="Z1288" s="26" t="str">
        <f aca="false">IF(OR(V1288="",L1288=""),"",V1288/(L1288*E1288)-1)</f>
        <v/>
      </c>
      <c r="AA1288" s="16" t="str">
        <f aca="false">IF(V1288="","SEM OFERTA",IF(OR(Y1288&gt;Premissas!$B$11,Y1288&lt;Premissas!$B$12),"VERIFICAR - UNIDADE/EMBALAGEM",IF(Y1288&gt;Premissas!$B$6,"NÃO COMPRAR - REAJUSTE &gt;5%","COMPRAR")))</f>
        <v>SEM OFERTA</v>
      </c>
      <c r="AB1288" s="18" t="str">
        <f aca="false">IF(W1288="DIMEC",S1288,IF(W1288="MEDCENTRO",U1288,""))</f>
        <v/>
      </c>
      <c r="AC1288" s="18" t="n">
        <f aca="false">IF(AA1288&lt;&gt;"COMPRAR",0,IF(AB1288="",I1288,MIN(I1288,AB1288)))</f>
        <v>0</v>
      </c>
      <c r="AD1288" s="19" t="n">
        <f aca="false">IF(AC1288&gt;0,AC1288*V1288,0)</f>
        <v>0</v>
      </c>
      <c r="AE1288" s="19" t="n">
        <f aca="false">IF(AC1288&gt;0,(M1288-V1288)*AC1288,0)</f>
        <v>0</v>
      </c>
      <c r="AF1288" s="16" t="str">
        <f aca="false">IF(AA1288&lt;&gt;"COMPRAR","",IF(AB1288="",IF(X1288="","",IF(X1288-V1288&lt;0.01,"EMPATE TÉCNICO","")),IF(AB1288&lt;I1288,"ESTOQUE INSUFICIENTE",IF(X1288="","",IF(X1288-V1288&lt;0.01,"EMPATE TÉCNICO","")))))</f>
        <v/>
      </c>
      <c r="AG1288" s="16" t="s">
        <v>1798</v>
      </c>
      <c r="AH1288" s="16" t="s">
        <v>3874</v>
      </c>
    </row>
    <row r="1289" customFormat="false" ht="15" hidden="false" customHeight="false" outlineLevel="0" collapsed="false">
      <c r="A1289" s="16" t="s">
        <v>4108</v>
      </c>
      <c r="B1289" s="17" t="s">
        <v>4109</v>
      </c>
      <c r="C1289" s="16" t="s">
        <v>4110</v>
      </c>
      <c r="D1289" s="16" t="s">
        <v>4010</v>
      </c>
      <c r="E1289" s="18" t="n">
        <v>1</v>
      </c>
      <c r="F1289" s="16" t="s">
        <v>43</v>
      </c>
      <c r="G1289" s="18" t="n">
        <v>0</v>
      </c>
      <c r="H1289" s="16" t="n">
        <v>0.3</v>
      </c>
      <c r="I1289" s="18" t="n">
        <v>1</v>
      </c>
      <c r="J1289" s="19" t="n">
        <v>0</v>
      </c>
      <c r="K1289" s="19" t="n">
        <v>7.5</v>
      </c>
      <c r="L1289" s="19"/>
      <c r="M1289" s="19" t="n">
        <f aca="false">IF(J1289&gt;0,J1289,K1289)*E1289</f>
        <v>7.5</v>
      </c>
      <c r="N1289" s="20"/>
      <c r="O1289" s="21" t="str">
        <f aca="false">IF(R1289="","",ROUND(R1289*(1-Premissas!$B$4),4))</f>
        <v/>
      </c>
      <c r="P1289" s="22"/>
      <c r="Q1289" s="22"/>
      <c r="R1289" s="23"/>
      <c r="S1289" s="24"/>
      <c r="T1289" s="24"/>
      <c r="U1289" s="25"/>
      <c r="V1289" s="19" t="str">
        <f aca="false">IF(COUNT(N1289:Q1289)=0,"",MIN(N1289:Q1289))</f>
        <v/>
      </c>
      <c r="W1289" s="16" t="str">
        <f aca="false">IF(V1289="","",INDEX($N$4:$Q$4,MATCH(V1289,N1289:Q1289,0)))</f>
        <v/>
      </c>
      <c r="X1289" s="19" t="str">
        <f aca="false">IF(COUNT(N1289:Q1289)&lt;2,"",SMALL(N1289:Q1289,2))</f>
        <v/>
      </c>
      <c r="Y1289" s="26" t="str">
        <f aca="false">IF(OR(V1289="",M1289=0),"",V1289/M1289-1)</f>
        <v/>
      </c>
      <c r="Z1289" s="26" t="str">
        <f aca="false">IF(OR(V1289="",L1289=""),"",V1289/(L1289*E1289)-1)</f>
        <v/>
      </c>
      <c r="AA1289" s="16" t="str">
        <f aca="false">IF(V1289="","SEM OFERTA",IF(OR(Y1289&gt;Premissas!$B$11,Y1289&lt;Premissas!$B$12),"VERIFICAR - UNIDADE/EMBALAGEM",IF(Y1289&gt;Premissas!$B$6,"NÃO COMPRAR - REAJUSTE &gt;5%","COMPRAR")))</f>
        <v>SEM OFERTA</v>
      </c>
      <c r="AB1289" s="18" t="str">
        <f aca="false">IF(W1289="DIMEC",S1289,IF(W1289="MEDCENTRO",U1289,""))</f>
        <v/>
      </c>
      <c r="AC1289" s="18" t="n">
        <f aca="false">IF(AA1289&lt;&gt;"COMPRAR",0,IF(AB1289="",I1289,MIN(I1289,AB1289)))</f>
        <v>0</v>
      </c>
      <c r="AD1289" s="19" t="n">
        <f aca="false">IF(AC1289&gt;0,AC1289*V1289,0)</f>
        <v>0</v>
      </c>
      <c r="AE1289" s="19" t="n">
        <f aca="false">IF(AC1289&gt;0,(M1289-V1289)*AC1289,0)</f>
        <v>0</v>
      </c>
      <c r="AF1289" s="16" t="str">
        <f aca="false">IF(AA1289&lt;&gt;"COMPRAR","",IF(AB1289="",IF(X1289="","",IF(X1289-V1289&lt;0.01,"EMPATE TÉCNICO","")),IF(AB1289&lt;I1289,"ESTOQUE INSUFICIENTE",IF(X1289="","",IF(X1289-V1289&lt;0.01,"EMPATE TÉCNICO","")))))</f>
        <v/>
      </c>
      <c r="AG1289" s="16" t="s">
        <v>1798</v>
      </c>
      <c r="AH1289" s="16" t="s">
        <v>3874</v>
      </c>
    </row>
    <row r="1290" customFormat="false" ht="15" hidden="false" customHeight="false" outlineLevel="0" collapsed="false">
      <c r="A1290" s="16" t="s">
        <v>4111</v>
      </c>
      <c r="B1290" s="17" t="s">
        <v>4112</v>
      </c>
      <c r="C1290" s="16" t="s">
        <v>4113</v>
      </c>
      <c r="D1290" s="16" t="s">
        <v>4010</v>
      </c>
      <c r="E1290" s="18" t="n">
        <v>1</v>
      </c>
      <c r="F1290" s="16" t="s">
        <v>43</v>
      </c>
      <c r="G1290" s="18" t="n">
        <v>0</v>
      </c>
      <c r="H1290" s="16" t="n">
        <v>0.1</v>
      </c>
      <c r="I1290" s="18" t="n">
        <v>1</v>
      </c>
      <c r="J1290" s="19" t="n">
        <v>0</v>
      </c>
      <c r="K1290" s="19" t="n">
        <v>7.5</v>
      </c>
      <c r="L1290" s="19"/>
      <c r="M1290" s="19" t="n">
        <f aca="false">IF(J1290&gt;0,J1290,K1290)*E1290</f>
        <v>7.5</v>
      </c>
      <c r="N1290" s="20"/>
      <c r="O1290" s="21" t="str">
        <f aca="false">IF(R1290="","",ROUND(R1290*(1-Premissas!$B$4),4))</f>
        <v/>
      </c>
      <c r="P1290" s="22"/>
      <c r="Q1290" s="22"/>
      <c r="R1290" s="23"/>
      <c r="S1290" s="24"/>
      <c r="T1290" s="24"/>
      <c r="U1290" s="25"/>
      <c r="V1290" s="19" t="str">
        <f aca="false">IF(COUNT(N1290:Q1290)=0,"",MIN(N1290:Q1290))</f>
        <v/>
      </c>
      <c r="W1290" s="16" t="str">
        <f aca="false">IF(V1290="","",INDEX($N$4:$Q$4,MATCH(V1290,N1290:Q1290,0)))</f>
        <v/>
      </c>
      <c r="X1290" s="19" t="str">
        <f aca="false">IF(COUNT(N1290:Q1290)&lt;2,"",SMALL(N1290:Q1290,2))</f>
        <v/>
      </c>
      <c r="Y1290" s="26" t="str">
        <f aca="false">IF(OR(V1290="",M1290=0),"",V1290/M1290-1)</f>
        <v/>
      </c>
      <c r="Z1290" s="26" t="str">
        <f aca="false">IF(OR(V1290="",L1290=""),"",V1290/(L1290*E1290)-1)</f>
        <v/>
      </c>
      <c r="AA1290" s="16" t="str">
        <f aca="false">IF(V1290="","SEM OFERTA",IF(OR(Y1290&gt;Premissas!$B$11,Y1290&lt;Premissas!$B$12),"VERIFICAR - UNIDADE/EMBALAGEM",IF(Y1290&gt;Premissas!$B$6,"NÃO COMPRAR - REAJUSTE &gt;5%","COMPRAR")))</f>
        <v>SEM OFERTA</v>
      </c>
      <c r="AB1290" s="18" t="str">
        <f aca="false">IF(W1290="DIMEC",S1290,IF(W1290="MEDCENTRO",U1290,""))</f>
        <v/>
      </c>
      <c r="AC1290" s="18" t="n">
        <f aca="false">IF(AA1290&lt;&gt;"COMPRAR",0,IF(AB1290="",I1290,MIN(I1290,AB1290)))</f>
        <v>0</v>
      </c>
      <c r="AD1290" s="19" t="n">
        <f aca="false">IF(AC1290&gt;0,AC1290*V1290,0)</f>
        <v>0</v>
      </c>
      <c r="AE1290" s="19" t="n">
        <f aca="false">IF(AC1290&gt;0,(M1290-V1290)*AC1290,0)</f>
        <v>0</v>
      </c>
      <c r="AF1290" s="16" t="str">
        <f aca="false">IF(AA1290&lt;&gt;"COMPRAR","",IF(AB1290="",IF(X1290="","",IF(X1290-V1290&lt;0.01,"EMPATE TÉCNICO","")),IF(AB1290&lt;I1290,"ESTOQUE INSUFICIENTE",IF(X1290="","",IF(X1290-V1290&lt;0.01,"EMPATE TÉCNICO","")))))</f>
        <v/>
      </c>
      <c r="AG1290" s="16" t="s">
        <v>1798</v>
      </c>
      <c r="AH1290" s="16" t="s">
        <v>3874</v>
      </c>
    </row>
    <row r="1291" customFormat="false" ht="15" hidden="false" customHeight="false" outlineLevel="0" collapsed="false">
      <c r="A1291" s="16" t="s">
        <v>4114</v>
      </c>
      <c r="B1291" s="17" t="s">
        <v>4115</v>
      </c>
      <c r="C1291" s="16" t="s">
        <v>4116</v>
      </c>
      <c r="D1291" s="16" t="s">
        <v>4010</v>
      </c>
      <c r="E1291" s="18" t="n">
        <v>1</v>
      </c>
      <c r="F1291" s="16" t="s">
        <v>43</v>
      </c>
      <c r="G1291" s="18" t="n">
        <v>0</v>
      </c>
      <c r="H1291" s="16" t="n">
        <v>2.3</v>
      </c>
      <c r="I1291" s="18" t="n">
        <v>6</v>
      </c>
      <c r="J1291" s="19" t="n">
        <v>4.75</v>
      </c>
      <c r="K1291" s="19" t="n">
        <v>4.75</v>
      </c>
      <c r="L1291" s="19" t="n">
        <v>4.75</v>
      </c>
      <c r="M1291" s="19" t="n">
        <f aca="false">IF(J1291&gt;0,J1291,K1291)*E1291</f>
        <v>4.75</v>
      </c>
      <c r="N1291" s="20"/>
      <c r="O1291" s="21" t="str">
        <f aca="false">IF(R1291="","",ROUND(R1291*(1-Premissas!$B$4),4))</f>
        <v/>
      </c>
      <c r="P1291" s="22"/>
      <c r="Q1291" s="22"/>
      <c r="R1291" s="23"/>
      <c r="S1291" s="24"/>
      <c r="T1291" s="24"/>
      <c r="U1291" s="25"/>
      <c r="V1291" s="19" t="str">
        <f aca="false">IF(COUNT(N1291:Q1291)=0,"",MIN(N1291:Q1291))</f>
        <v/>
      </c>
      <c r="W1291" s="16" t="str">
        <f aca="false">IF(V1291="","",INDEX($N$4:$Q$4,MATCH(V1291,N1291:Q1291,0)))</f>
        <v/>
      </c>
      <c r="X1291" s="19" t="str">
        <f aca="false">IF(COUNT(N1291:Q1291)&lt;2,"",SMALL(N1291:Q1291,2))</f>
        <v/>
      </c>
      <c r="Y1291" s="26" t="str">
        <f aca="false">IF(OR(V1291="",M1291=0),"",V1291/M1291-1)</f>
        <v/>
      </c>
      <c r="Z1291" s="26" t="str">
        <f aca="false">IF(OR(V1291="",L1291=""),"",V1291/(L1291*E1291)-1)</f>
        <v/>
      </c>
      <c r="AA1291" s="16" t="str">
        <f aca="false">IF(V1291="","SEM OFERTA",IF(OR(Y1291&gt;Premissas!$B$11,Y1291&lt;Premissas!$B$12),"VERIFICAR - UNIDADE/EMBALAGEM",IF(Y1291&gt;Premissas!$B$6,"NÃO COMPRAR - REAJUSTE &gt;5%","COMPRAR")))</f>
        <v>SEM OFERTA</v>
      </c>
      <c r="AB1291" s="18" t="str">
        <f aca="false">IF(W1291="DIMEC",S1291,IF(W1291="MEDCENTRO",U1291,""))</f>
        <v/>
      </c>
      <c r="AC1291" s="18" t="n">
        <f aca="false">IF(AA1291&lt;&gt;"COMPRAR",0,IF(AB1291="",I1291,MIN(I1291,AB1291)))</f>
        <v>0</v>
      </c>
      <c r="AD1291" s="19" t="n">
        <f aca="false">IF(AC1291&gt;0,AC1291*V1291,0)</f>
        <v>0</v>
      </c>
      <c r="AE1291" s="19" t="n">
        <f aca="false">IF(AC1291&gt;0,(M1291-V1291)*AC1291,0)</f>
        <v>0</v>
      </c>
      <c r="AF1291" s="16" t="str">
        <f aca="false">IF(AA1291&lt;&gt;"COMPRAR","",IF(AB1291="",IF(X1291="","",IF(X1291-V1291&lt;0.01,"EMPATE TÉCNICO","")),IF(AB1291&lt;I1291,"ESTOQUE INSUFICIENTE",IF(X1291="","",IF(X1291-V1291&lt;0.01,"EMPATE TÉCNICO","")))))</f>
        <v/>
      </c>
      <c r="AG1291" s="16" t="s">
        <v>3593</v>
      </c>
      <c r="AH1291" s="16" t="s">
        <v>3874</v>
      </c>
    </row>
    <row r="1292" customFormat="false" ht="15" hidden="false" customHeight="false" outlineLevel="0" collapsed="false">
      <c r="A1292" s="16" t="s">
        <v>4117</v>
      </c>
      <c r="B1292" s="17" t="s">
        <v>4118</v>
      </c>
      <c r="C1292" s="16" t="s">
        <v>4119</v>
      </c>
      <c r="D1292" s="16" t="s">
        <v>4010</v>
      </c>
      <c r="E1292" s="18" t="n">
        <v>1</v>
      </c>
      <c r="F1292" s="16" t="s">
        <v>43</v>
      </c>
      <c r="G1292" s="18" t="n">
        <v>0</v>
      </c>
      <c r="H1292" s="16" t="n">
        <v>0.8</v>
      </c>
      <c r="I1292" s="18" t="n">
        <v>3</v>
      </c>
      <c r="J1292" s="19" t="n">
        <v>4.75</v>
      </c>
      <c r="K1292" s="19" t="n">
        <v>4.75</v>
      </c>
      <c r="L1292" s="19" t="n">
        <v>4.75</v>
      </c>
      <c r="M1292" s="19" t="n">
        <f aca="false">IF(J1292&gt;0,J1292,K1292)*E1292</f>
        <v>4.75</v>
      </c>
      <c r="N1292" s="20"/>
      <c r="O1292" s="21" t="str">
        <f aca="false">IF(R1292="","",ROUND(R1292*(1-Premissas!$B$4),4))</f>
        <v/>
      </c>
      <c r="P1292" s="22"/>
      <c r="Q1292" s="22"/>
      <c r="R1292" s="23"/>
      <c r="S1292" s="24"/>
      <c r="T1292" s="24"/>
      <c r="U1292" s="25"/>
      <c r="V1292" s="19" t="str">
        <f aca="false">IF(COUNT(N1292:Q1292)=0,"",MIN(N1292:Q1292))</f>
        <v/>
      </c>
      <c r="W1292" s="16" t="str">
        <f aca="false">IF(V1292="","",INDEX($N$4:$Q$4,MATCH(V1292,N1292:Q1292,0)))</f>
        <v/>
      </c>
      <c r="X1292" s="19" t="str">
        <f aca="false">IF(COUNT(N1292:Q1292)&lt;2,"",SMALL(N1292:Q1292,2))</f>
        <v/>
      </c>
      <c r="Y1292" s="26" t="str">
        <f aca="false">IF(OR(V1292="",M1292=0),"",V1292/M1292-1)</f>
        <v/>
      </c>
      <c r="Z1292" s="26" t="str">
        <f aca="false">IF(OR(V1292="",L1292=""),"",V1292/(L1292*E1292)-1)</f>
        <v/>
      </c>
      <c r="AA1292" s="16" t="str">
        <f aca="false">IF(V1292="","SEM OFERTA",IF(OR(Y1292&gt;Premissas!$B$11,Y1292&lt;Premissas!$B$12),"VERIFICAR - UNIDADE/EMBALAGEM",IF(Y1292&gt;Premissas!$B$6,"NÃO COMPRAR - REAJUSTE &gt;5%","COMPRAR")))</f>
        <v>SEM OFERTA</v>
      </c>
      <c r="AB1292" s="18" t="str">
        <f aca="false">IF(W1292="DIMEC",S1292,IF(W1292="MEDCENTRO",U1292,""))</f>
        <v/>
      </c>
      <c r="AC1292" s="18" t="n">
        <f aca="false">IF(AA1292&lt;&gt;"COMPRAR",0,IF(AB1292="",I1292,MIN(I1292,AB1292)))</f>
        <v>0</v>
      </c>
      <c r="AD1292" s="19" t="n">
        <f aca="false">IF(AC1292&gt;0,AC1292*V1292,0)</f>
        <v>0</v>
      </c>
      <c r="AE1292" s="19" t="n">
        <f aca="false">IF(AC1292&gt;0,(M1292-V1292)*AC1292,0)</f>
        <v>0</v>
      </c>
      <c r="AF1292" s="16" t="str">
        <f aca="false">IF(AA1292&lt;&gt;"COMPRAR","",IF(AB1292="",IF(X1292="","",IF(X1292-V1292&lt;0.01,"EMPATE TÉCNICO","")),IF(AB1292&lt;I1292,"ESTOQUE INSUFICIENTE",IF(X1292="","",IF(X1292-V1292&lt;0.01,"EMPATE TÉCNICO","")))))</f>
        <v/>
      </c>
      <c r="AG1292" s="16" t="s">
        <v>1798</v>
      </c>
      <c r="AH1292" s="16" t="s">
        <v>3874</v>
      </c>
    </row>
    <row r="1293" customFormat="false" ht="15" hidden="false" customHeight="false" outlineLevel="0" collapsed="false">
      <c r="A1293" s="16" t="s">
        <v>4120</v>
      </c>
      <c r="B1293" s="17" t="s">
        <v>4121</v>
      </c>
      <c r="C1293" s="16" t="s">
        <v>4122</v>
      </c>
      <c r="D1293" s="16" t="s">
        <v>4010</v>
      </c>
      <c r="E1293" s="18" t="n">
        <v>1</v>
      </c>
      <c r="F1293" s="16" t="s">
        <v>43</v>
      </c>
      <c r="G1293" s="18" t="n">
        <v>0</v>
      </c>
      <c r="H1293" s="16" t="n">
        <v>0.4</v>
      </c>
      <c r="I1293" s="18" t="n">
        <v>1</v>
      </c>
      <c r="J1293" s="19" t="n">
        <v>9.41</v>
      </c>
      <c r="K1293" s="19" t="n">
        <v>9.41</v>
      </c>
      <c r="L1293" s="19" t="n">
        <v>9.41</v>
      </c>
      <c r="M1293" s="19" t="n">
        <f aca="false">IF(J1293&gt;0,J1293,K1293)*E1293</f>
        <v>9.41</v>
      </c>
      <c r="N1293" s="20"/>
      <c r="O1293" s="21" t="str">
        <f aca="false">IF(R1293="","",ROUND(R1293*(1-Premissas!$B$4),4))</f>
        <v/>
      </c>
      <c r="P1293" s="22"/>
      <c r="Q1293" s="22"/>
      <c r="R1293" s="23"/>
      <c r="S1293" s="24"/>
      <c r="T1293" s="24"/>
      <c r="U1293" s="25"/>
      <c r="V1293" s="19" t="str">
        <f aca="false">IF(COUNT(N1293:Q1293)=0,"",MIN(N1293:Q1293))</f>
        <v/>
      </c>
      <c r="W1293" s="16" t="str">
        <f aca="false">IF(V1293="","",INDEX($N$4:$Q$4,MATCH(V1293,N1293:Q1293,0)))</f>
        <v/>
      </c>
      <c r="X1293" s="19" t="str">
        <f aca="false">IF(COUNT(N1293:Q1293)&lt;2,"",SMALL(N1293:Q1293,2))</f>
        <v/>
      </c>
      <c r="Y1293" s="26" t="str">
        <f aca="false">IF(OR(V1293="",M1293=0),"",V1293/M1293-1)</f>
        <v/>
      </c>
      <c r="Z1293" s="26" t="str">
        <f aca="false">IF(OR(V1293="",L1293=""),"",V1293/(L1293*E1293)-1)</f>
        <v/>
      </c>
      <c r="AA1293" s="16" t="str">
        <f aca="false">IF(V1293="","SEM OFERTA",IF(OR(Y1293&gt;Premissas!$B$11,Y1293&lt;Premissas!$B$12),"VERIFICAR - UNIDADE/EMBALAGEM",IF(Y1293&gt;Premissas!$B$6,"NÃO COMPRAR - REAJUSTE &gt;5%","COMPRAR")))</f>
        <v>SEM OFERTA</v>
      </c>
      <c r="AB1293" s="18" t="str">
        <f aca="false">IF(W1293="DIMEC",S1293,IF(W1293="MEDCENTRO",U1293,""))</f>
        <v/>
      </c>
      <c r="AC1293" s="18" t="n">
        <f aca="false">IF(AA1293&lt;&gt;"COMPRAR",0,IF(AB1293="",I1293,MIN(I1293,AB1293)))</f>
        <v>0</v>
      </c>
      <c r="AD1293" s="19" t="n">
        <f aca="false">IF(AC1293&gt;0,AC1293*V1293,0)</f>
        <v>0</v>
      </c>
      <c r="AE1293" s="19" t="n">
        <f aca="false">IF(AC1293&gt;0,(M1293-V1293)*AC1293,0)</f>
        <v>0</v>
      </c>
      <c r="AF1293" s="16" t="str">
        <f aca="false">IF(AA1293&lt;&gt;"COMPRAR","",IF(AB1293="",IF(X1293="","",IF(X1293-V1293&lt;0.01,"EMPATE TÉCNICO","")),IF(AB1293&lt;I1293,"ESTOQUE INSUFICIENTE",IF(X1293="","",IF(X1293-V1293&lt;0.01,"EMPATE TÉCNICO","")))))</f>
        <v/>
      </c>
      <c r="AG1293" s="16" t="s">
        <v>1798</v>
      </c>
      <c r="AH1293" s="16" t="s">
        <v>3874</v>
      </c>
    </row>
    <row r="1294" customFormat="false" ht="15" hidden="false" customHeight="false" outlineLevel="0" collapsed="false">
      <c r="A1294" s="16" t="s">
        <v>4123</v>
      </c>
      <c r="B1294" s="17" t="s">
        <v>4124</v>
      </c>
      <c r="C1294" s="16" t="s">
        <v>4125</v>
      </c>
      <c r="D1294" s="16" t="s">
        <v>4010</v>
      </c>
      <c r="E1294" s="18" t="n">
        <v>1</v>
      </c>
      <c r="F1294" s="16" t="s">
        <v>43</v>
      </c>
      <c r="G1294" s="18" t="n">
        <v>0</v>
      </c>
      <c r="H1294" s="16" t="n">
        <v>0.4</v>
      </c>
      <c r="I1294" s="18" t="n">
        <v>2</v>
      </c>
      <c r="J1294" s="19" t="n">
        <v>9.41</v>
      </c>
      <c r="K1294" s="19" t="n">
        <v>9.41</v>
      </c>
      <c r="L1294" s="19" t="n">
        <v>9.41</v>
      </c>
      <c r="M1294" s="19" t="n">
        <f aca="false">IF(J1294&gt;0,J1294,K1294)*E1294</f>
        <v>9.41</v>
      </c>
      <c r="N1294" s="20"/>
      <c r="O1294" s="21" t="str">
        <f aca="false">IF(R1294="","",ROUND(R1294*(1-Premissas!$B$4),4))</f>
        <v/>
      </c>
      <c r="P1294" s="22"/>
      <c r="Q1294" s="22"/>
      <c r="R1294" s="23"/>
      <c r="S1294" s="24"/>
      <c r="T1294" s="24"/>
      <c r="U1294" s="25"/>
      <c r="V1294" s="19" t="str">
        <f aca="false">IF(COUNT(N1294:Q1294)=0,"",MIN(N1294:Q1294))</f>
        <v/>
      </c>
      <c r="W1294" s="16" t="str">
        <f aca="false">IF(V1294="","",INDEX($N$4:$Q$4,MATCH(V1294,N1294:Q1294,0)))</f>
        <v/>
      </c>
      <c r="X1294" s="19" t="str">
        <f aca="false">IF(COUNT(N1294:Q1294)&lt;2,"",SMALL(N1294:Q1294,2))</f>
        <v/>
      </c>
      <c r="Y1294" s="26" t="str">
        <f aca="false">IF(OR(V1294="",M1294=0),"",V1294/M1294-1)</f>
        <v/>
      </c>
      <c r="Z1294" s="26" t="str">
        <f aca="false">IF(OR(V1294="",L1294=""),"",V1294/(L1294*E1294)-1)</f>
        <v/>
      </c>
      <c r="AA1294" s="16" t="str">
        <f aca="false">IF(V1294="","SEM OFERTA",IF(OR(Y1294&gt;Premissas!$B$11,Y1294&lt;Premissas!$B$12),"VERIFICAR - UNIDADE/EMBALAGEM",IF(Y1294&gt;Premissas!$B$6,"NÃO COMPRAR - REAJUSTE &gt;5%","COMPRAR")))</f>
        <v>SEM OFERTA</v>
      </c>
      <c r="AB1294" s="18" t="str">
        <f aca="false">IF(W1294="DIMEC",S1294,IF(W1294="MEDCENTRO",U1294,""))</f>
        <v/>
      </c>
      <c r="AC1294" s="18" t="n">
        <f aca="false">IF(AA1294&lt;&gt;"COMPRAR",0,IF(AB1294="",I1294,MIN(I1294,AB1294)))</f>
        <v>0</v>
      </c>
      <c r="AD1294" s="19" t="n">
        <f aca="false">IF(AC1294&gt;0,AC1294*V1294,0)</f>
        <v>0</v>
      </c>
      <c r="AE1294" s="19" t="n">
        <f aca="false">IF(AC1294&gt;0,(M1294-V1294)*AC1294,0)</f>
        <v>0</v>
      </c>
      <c r="AF1294" s="16" t="str">
        <f aca="false">IF(AA1294&lt;&gt;"COMPRAR","",IF(AB1294="",IF(X1294="","",IF(X1294-V1294&lt;0.01,"EMPATE TÉCNICO","")),IF(AB1294&lt;I1294,"ESTOQUE INSUFICIENTE",IF(X1294="","",IF(X1294-V1294&lt;0.01,"EMPATE TÉCNICO","")))))</f>
        <v/>
      </c>
      <c r="AG1294" s="16" t="s">
        <v>1798</v>
      </c>
      <c r="AH1294" s="16" t="s">
        <v>3874</v>
      </c>
    </row>
    <row r="1295" customFormat="false" ht="15" hidden="false" customHeight="false" outlineLevel="0" collapsed="false">
      <c r="A1295" s="16" t="s">
        <v>4126</v>
      </c>
      <c r="B1295" s="17" t="s">
        <v>4127</v>
      </c>
      <c r="C1295" s="16" t="s">
        <v>4128</v>
      </c>
      <c r="D1295" s="16" t="s">
        <v>4010</v>
      </c>
      <c r="E1295" s="18" t="n">
        <v>1</v>
      </c>
      <c r="F1295" s="16" t="s">
        <v>43</v>
      </c>
      <c r="G1295" s="18" t="n">
        <v>0</v>
      </c>
      <c r="H1295" s="16" t="n">
        <v>0.7</v>
      </c>
      <c r="I1295" s="18" t="n">
        <v>2</v>
      </c>
      <c r="J1295" s="19" t="n">
        <v>6.43</v>
      </c>
      <c r="K1295" s="19" t="n">
        <v>6.43</v>
      </c>
      <c r="L1295" s="19" t="n">
        <v>6.43</v>
      </c>
      <c r="M1295" s="19" t="n">
        <f aca="false">IF(J1295&gt;0,J1295,K1295)*E1295</f>
        <v>6.43</v>
      </c>
      <c r="N1295" s="20"/>
      <c r="O1295" s="21" t="str">
        <f aca="false">IF(R1295="","",ROUND(R1295*(1-Premissas!$B$4),4))</f>
        <v/>
      </c>
      <c r="P1295" s="22"/>
      <c r="Q1295" s="22"/>
      <c r="R1295" s="23"/>
      <c r="S1295" s="24"/>
      <c r="T1295" s="24"/>
      <c r="U1295" s="25"/>
      <c r="V1295" s="19" t="str">
        <f aca="false">IF(COUNT(N1295:Q1295)=0,"",MIN(N1295:Q1295))</f>
        <v/>
      </c>
      <c r="W1295" s="16" t="str">
        <f aca="false">IF(V1295="","",INDEX($N$4:$Q$4,MATCH(V1295,N1295:Q1295,0)))</f>
        <v/>
      </c>
      <c r="X1295" s="19" t="str">
        <f aca="false">IF(COUNT(N1295:Q1295)&lt;2,"",SMALL(N1295:Q1295,2))</f>
        <v/>
      </c>
      <c r="Y1295" s="26" t="str">
        <f aca="false">IF(OR(V1295="",M1295=0),"",V1295/M1295-1)</f>
        <v/>
      </c>
      <c r="Z1295" s="26" t="str">
        <f aca="false">IF(OR(V1295="",L1295=""),"",V1295/(L1295*E1295)-1)</f>
        <v/>
      </c>
      <c r="AA1295" s="16" t="str">
        <f aca="false">IF(V1295="","SEM OFERTA",IF(OR(Y1295&gt;Premissas!$B$11,Y1295&lt;Premissas!$B$12),"VERIFICAR - UNIDADE/EMBALAGEM",IF(Y1295&gt;Premissas!$B$6,"NÃO COMPRAR - REAJUSTE &gt;5%","COMPRAR")))</f>
        <v>SEM OFERTA</v>
      </c>
      <c r="AB1295" s="18" t="str">
        <f aca="false">IF(W1295="DIMEC",S1295,IF(W1295="MEDCENTRO",U1295,""))</f>
        <v/>
      </c>
      <c r="AC1295" s="18" t="n">
        <f aca="false">IF(AA1295&lt;&gt;"COMPRAR",0,IF(AB1295="",I1295,MIN(I1295,AB1295)))</f>
        <v>0</v>
      </c>
      <c r="AD1295" s="19" t="n">
        <f aca="false">IF(AC1295&gt;0,AC1295*V1295,0)</f>
        <v>0</v>
      </c>
      <c r="AE1295" s="19" t="n">
        <f aca="false">IF(AC1295&gt;0,(M1295-V1295)*AC1295,0)</f>
        <v>0</v>
      </c>
      <c r="AF1295" s="16" t="str">
        <f aca="false">IF(AA1295&lt;&gt;"COMPRAR","",IF(AB1295="",IF(X1295="","",IF(X1295-V1295&lt;0.01,"EMPATE TÉCNICO","")),IF(AB1295&lt;I1295,"ESTOQUE INSUFICIENTE",IF(X1295="","",IF(X1295-V1295&lt;0.01,"EMPATE TÉCNICO","")))))</f>
        <v/>
      </c>
      <c r="AG1295" s="16" t="s">
        <v>1798</v>
      </c>
      <c r="AH1295" s="16" t="s">
        <v>3874</v>
      </c>
    </row>
    <row r="1296" customFormat="false" ht="15" hidden="false" customHeight="false" outlineLevel="0" collapsed="false">
      <c r="A1296" s="16" t="s">
        <v>4129</v>
      </c>
      <c r="B1296" s="17" t="s">
        <v>4130</v>
      </c>
      <c r="C1296" s="16" t="s">
        <v>4131</v>
      </c>
      <c r="D1296" s="16" t="s">
        <v>4010</v>
      </c>
      <c r="E1296" s="18" t="n">
        <v>1</v>
      </c>
      <c r="F1296" s="16" t="s">
        <v>42</v>
      </c>
      <c r="G1296" s="18" t="n">
        <v>1</v>
      </c>
      <c r="H1296" s="16" t="n">
        <v>3.6</v>
      </c>
      <c r="I1296" s="18" t="n">
        <v>9</v>
      </c>
      <c r="J1296" s="19" t="n">
        <v>7.72</v>
      </c>
      <c r="K1296" s="19" t="n">
        <v>7.72</v>
      </c>
      <c r="L1296" s="19" t="n">
        <v>7.72</v>
      </c>
      <c r="M1296" s="19" t="n">
        <f aca="false">IF(J1296&gt;0,J1296,K1296)*E1296</f>
        <v>7.72</v>
      </c>
      <c r="N1296" s="20"/>
      <c r="O1296" s="21" t="str">
        <f aca="false">IF(R1296="","",ROUND(R1296*(1-Premissas!$B$4),4))</f>
        <v/>
      </c>
      <c r="P1296" s="22"/>
      <c r="Q1296" s="22"/>
      <c r="R1296" s="23"/>
      <c r="S1296" s="24"/>
      <c r="T1296" s="24"/>
      <c r="U1296" s="25"/>
      <c r="V1296" s="19" t="str">
        <f aca="false">IF(COUNT(N1296:Q1296)=0,"",MIN(N1296:Q1296))</f>
        <v/>
      </c>
      <c r="W1296" s="16" t="str">
        <f aca="false">IF(V1296="","",INDEX($N$4:$Q$4,MATCH(V1296,N1296:Q1296,0)))</f>
        <v/>
      </c>
      <c r="X1296" s="19" t="str">
        <f aca="false">IF(COUNT(N1296:Q1296)&lt;2,"",SMALL(N1296:Q1296,2))</f>
        <v/>
      </c>
      <c r="Y1296" s="26" t="str">
        <f aca="false">IF(OR(V1296="",M1296=0),"",V1296/M1296-1)</f>
        <v/>
      </c>
      <c r="Z1296" s="26" t="str">
        <f aca="false">IF(OR(V1296="",L1296=""),"",V1296/(L1296*E1296)-1)</f>
        <v/>
      </c>
      <c r="AA1296" s="16" t="str">
        <f aca="false">IF(V1296="","SEM OFERTA",IF(OR(Y1296&gt;Premissas!$B$11,Y1296&lt;Premissas!$B$12),"VERIFICAR - UNIDADE/EMBALAGEM",IF(Y1296&gt;Premissas!$B$6,"NÃO COMPRAR - REAJUSTE &gt;5%","COMPRAR")))</f>
        <v>SEM OFERTA</v>
      </c>
      <c r="AB1296" s="18" t="str">
        <f aca="false">IF(W1296="DIMEC",S1296,IF(W1296="MEDCENTRO",U1296,""))</f>
        <v/>
      </c>
      <c r="AC1296" s="18" t="n">
        <f aca="false">IF(AA1296&lt;&gt;"COMPRAR",0,IF(AB1296="",I1296,MIN(I1296,AB1296)))</f>
        <v>0</v>
      </c>
      <c r="AD1296" s="19" t="n">
        <f aca="false">IF(AC1296&gt;0,AC1296*V1296,0)</f>
        <v>0</v>
      </c>
      <c r="AE1296" s="19" t="n">
        <f aca="false">IF(AC1296&gt;0,(M1296-V1296)*AC1296,0)</f>
        <v>0</v>
      </c>
      <c r="AF1296" s="16" t="str">
        <f aca="false">IF(AA1296&lt;&gt;"COMPRAR","",IF(AB1296="",IF(X1296="","",IF(X1296-V1296&lt;0.01,"EMPATE TÉCNICO","")),IF(AB1296&lt;I1296,"ESTOQUE INSUFICIENTE",IF(X1296="","",IF(X1296-V1296&lt;0.01,"EMPATE TÉCNICO","")))))</f>
        <v/>
      </c>
      <c r="AG1296" s="16" t="s">
        <v>203</v>
      </c>
      <c r="AH1296" s="16" t="s">
        <v>3874</v>
      </c>
    </row>
    <row r="1297" customFormat="false" ht="15" hidden="false" customHeight="false" outlineLevel="0" collapsed="false">
      <c r="A1297" s="16" t="s">
        <v>4132</v>
      </c>
      <c r="B1297" s="17" t="s">
        <v>4133</v>
      </c>
      <c r="C1297" s="16" t="s">
        <v>4134</v>
      </c>
      <c r="D1297" s="16" t="s">
        <v>4010</v>
      </c>
      <c r="E1297" s="18" t="n">
        <v>1</v>
      </c>
      <c r="F1297" s="16" t="s">
        <v>43</v>
      </c>
      <c r="G1297" s="18" t="n">
        <v>0</v>
      </c>
      <c r="H1297" s="16" t="n">
        <v>1.9</v>
      </c>
      <c r="I1297" s="18" t="n">
        <v>5</v>
      </c>
      <c r="J1297" s="19" t="n">
        <v>4.75</v>
      </c>
      <c r="K1297" s="19" t="n">
        <v>4.75</v>
      </c>
      <c r="L1297" s="19" t="n">
        <v>4.75</v>
      </c>
      <c r="M1297" s="19" t="n">
        <f aca="false">IF(J1297&gt;0,J1297,K1297)*E1297</f>
        <v>4.75</v>
      </c>
      <c r="N1297" s="20"/>
      <c r="O1297" s="21" t="str">
        <f aca="false">IF(R1297="","",ROUND(R1297*(1-Premissas!$B$4),4))</f>
        <v/>
      </c>
      <c r="P1297" s="22"/>
      <c r="Q1297" s="22"/>
      <c r="R1297" s="23"/>
      <c r="S1297" s="24"/>
      <c r="T1297" s="24"/>
      <c r="U1297" s="25"/>
      <c r="V1297" s="19" t="str">
        <f aca="false">IF(COUNT(N1297:Q1297)=0,"",MIN(N1297:Q1297))</f>
        <v/>
      </c>
      <c r="W1297" s="16" t="str">
        <f aca="false">IF(V1297="","",INDEX($N$4:$Q$4,MATCH(V1297,N1297:Q1297,0)))</f>
        <v/>
      </c>
      <c r="X1297" s="19" t="str">
        <f aca="false">IF(COUNT(N1297:Q1297)&lt;2,"",SMALL(N1297:Q1297,2))</f>
        <v/>
      </c>
      <c r="Y1297" s="26" t="str">
        <f aca="false">IF(OR(V1297="",M1297=0),"",V1297/M1297-1)</f>
        <v/>
      </c>
      <c r="Z1297" s="26" t="str">
        <f aca="false">IF(OR(V1297="",L1297=""),"",V1297/(L1297*E1297)-1)</f>
        <v/>
      </c>
      <c r="AA1297" s="16" t="str">
        <f aca="false">IF(V1297="","SEM OFERTA",IF(OR(Y1297&gt;Premissas!$B$11,Y1297&lt;Premissas!$B$12),"VERIFICAR - UNIDADE/EMBALAGEM",IF(Y1297&gt;Premissas!$B$6,"NÃO COMPRAR - REAJUSTE &gt;5%","COMPRAR")))</f>
        <v>SEM OFERTA</v>
      </c>
      <c r="AB1297" s="18" t="str">
        <f aca="false">IF(W1297="DIMEC",S1297,IF(W1297="MEDCENTRO",U1297,""))</f>
        <v/>
      </c>
      <c r="AC1297" s="18" t="n">
        <f aca="false">IF(AA1297&lt;&gt;"COMPRAR",0,IF(AB1297="",I1297,MIN(I1297,AB1297)))</f>
        <v>0</v>
      </c>
      <c r="AD1297" s="19" t="n">
        <f aca="false">IF(AC1297&gt;0,AC1297*V1297,0)</f>
        <v>0</v>
      </c>
      <c r="AE1297" s="19" t="n">
        <f aca="false">IF(AC1297&gt;0,(M1297-V1297)*AC1297,0)</f>
        <v>0</v>
      </c>
      <c r="AF1297" s="16" t="str">
        <f aca="false">IF(AA1297&lt;&gt;"COMPRAR","",IF(AB1297="",IF(X1297="","",IF(X1297-V1297&lt;0.01,"EMPATE TÉCNICO","")),IF(AB1297&lt;I1297,"ESTOQUE INSUFICIENTE",IF(X1297="","",IF(X1297-V1297&lt;0.01,"EMPATE TÉCNICO","")))))</f>
        <v/>
      </c>
      <c r="AG1297" s="16" t="s">
        <v>3593</v>
      </c>
      <c r="AH1297" s="16" t="s">
        <v>3874</v>
      </c>
    </row>
    <row r="1298" customFormat="false" ht="15" hidden="false" customHeight="false" outlineLevel="0" collapsed="false">
      <c r="A1298" s="16" t="s">
        <v>4135</v>
      </c>
      <c r="B1298" s="17" t="s">
        <v>4136</v>
      </c>
      <c r="C1298" s="16" t="s">
        <v>4137</v>
      </c>
      <c r="D1298" s="16" t="s">
        <v>3882</v>
      </c>
      <c r="E1298" s="18" t="n">
        <v>1</v>
      </c>
      <c r="F1298" s="16" t="s">
        <v>43</v>
      </c>
      <c r="G1298" s="18" t="n">
        <v>0</v>
      </c>
      <c r="H1298" s="16" t="n">
        <v>0.9</v>
      </c>
      <c r="I1298" s="18" t="n">
        <v>3</v>
      </c>
      <c r="J1298" s="19" t="n">
        <v>18.7033333333333</v>
      </c>
      <c r="K1298" s="19" t="n">
        <v>18.7033333333333</v>
      </c>
      <c r="L1298" s="19" t="n">
        <v>18.7033</v>
      </c>
      <c r="M1298" s="19" t="n">
        <f aca="false">IF(J1298&gt;0,J1298,K1298)*E1298</f>
        <v>18.7033333333333</v>
      </c>
      <c r="N1298" s="20"/>
      <c r="O1298" s="21" t="str">
        <f aca="false">IF(R1298="","",ROUND(R1298*(1-Premissas!$B$4),4))</f>
        <v/>
      </c>
      <c r="P1298" s="22"/>
      <c r="Q1298" s="22"/>
      <c r="R1298" s="23"/>
      <c r="S1298" s="24"/>
      <c r="T1298" s="24"/>
      <c r="U1298" s="25"/>
      <c r="V1298" s="19" t="str">
        <f aca="false">IF(COUNT(N1298:Q1298)=0,"",MIN(N1298:Q1298))</f>
        <v/>
      </c>
      <c r="W1298" s="16" t="str">
        <f aca="false">IF(V1298="","",INDEX($N$4:$Q$4,MATCH(V1298,N1298:Q1298,0)))</f>
        <v/>
      </c>
      <c r="X1298" s="19" t="str">
        <f aca="false">IF(COUNT(N1298:Q1298)&lt;2,"",SMALL(N1298:Q1298,2))</f>
        <v/>
      </c>
      <c r="Y1298" s="26" t="str">
        <f aca="false">IF(OR(V1298="",M1298=0),"",V1298/M1298-1)</f>
        <v/>
      </c>
      <c r="Z1298" s="26" t="str">
        <f aca="false">IF(OR(V1298="",L1298=""),"",V1298/(L1298*E1298)-1)</f>
        <v/>
      </c>
      <c r="AA1298" s="16" t="str">
        <f aca="false">IF(V1298="","SEM OFERTA",IF(OR(Y1298&gt;Premissas!$B$11,Y1298&lt;Premissas!$B$12),"VERIFICAR - UNIDADE/EMBALAGEM",IF(Y1298&gt;Premissas!$B$6,"NÃO COMPRAR - REAJUSTE &gt;5%","COMPRAR")))</f>
        <v>SEM OFERTA</v>
      </c>
      <c r="AB1298" s="18" t="str">
        <f aca="false">IF(W1298="DIMEC",S1298,IF(W1298="MEDCENTRO",U1298,""))</f>
        <v/>
      </c>
      <c r="AC1298" s="18" t="n">
        <f aca="false">IF(AA1298&lt;&gt;"COMPRAR",0,IF(AB1298="",I1298,MIN(I1298,AB1298)))</f>
        <v>0</v>
      </c>
      <c r="AD1298" s="19" t="n">
        <f aca="false">IF(AC1298&gt;0,AC1298*V1298,0)</f>
        <v>0</v>
      </c>
      <c r="AE1298" s="19" t="n">
        <f aca="false">IF(AC1298&gt;0,(M1298-V1298)*AC1298,0)</f>
        <v>0</v>
      </c>
      <c r="AF1298" s="16" t="str">
        <f aca="false">IF(AA1298&lt;&gt;"COMPRAR","",IF(AB1298="",IF(X1298="","",IF(X1298-V1298&lt;0.01,"EMPATE TÉCNICO","")),IF(AB1298&lt;I1298,"ESTOQUE INSUFICIENTE",IF(X1298="","",IF(X1298-V1298&lt;0.01,"EMPATE TÉCNICO","")))))</f>
        <v/>
      </c>
      <c r="AG1298" s="16" t="s">
        <v>328</v>
      </c>
      <c r="AH1298" s="16" t="s">
        <v>3874</v>
      </c>
    </row>
    <row r="1299" customFormat="false" ht="15" hidden="false" customHeight="false" outlineLevel="0" collapsed="false">
      <c r="A1299" s="16" t="s">
        <v>4138</v>
      </c>
      <c r="B1299" s="17" t="s">
        <v>4139</v>
      </c>
      <c r="C1299" s="16" t="s">
        <v>4140</v>
      </c>
      <c r="D1299" s="16" t="s">
        <v>3882</v>
      </c>
      <c r="E1299" s="18" t="n">
        <v>1</v>
      </c>
      <c r="F1299" s="16" t="s">
        <v>42</v>
      </c>
      <c r="G1299" s="18" t="n">
        <v>7</v>
      </c>
      <c r="H1299" s="16" t="n">
        <v>5.4</v>
      </c>
      <c r="I1299" s="18" t="n">
        <v>7</v>
      </c>
      <c r="J1299" s="19" t="n">
        <v>19.6508333333333</v>
      </c>
      <c r="K1299" s="19" t="n">
        <v>19.6508333333333</v>
      </c>
      <c r="L1299" s="19" t="n">
        <v>19.6508</v>
      </c>
      <c r="M1299" s="19" t="n">
        <f aca="false">IF(J1299&gt;0,J1299,K1299)*E1299</f>
        <v>19.6508333333333</v>
      </c>
      <c r="N1299" s="20"/>
      <c r="O1299" s="21" t="str">
        <f aca="false">IF(R1299="","",ROUND(R1299*(1-Premissas!$B$4),4))</f>
        <v/>
      </c>
      <c r="P1299" s="22"/>
      <c r="Q1299" s="22"/>
      <c r="R1299" s="23"/>
      <c r="S1299" s="24"/>
      <c r="T1299" s="24"/>
      <c r="U1299" s="25"/>
      <c r="V1299" s="19" t="str">
        <f aca="false">IF(COUNT(N1299:Q1299)=0,"",MIN(N1299:Q1299))</f>
        <v/>
      </c>
      <c r="W1299" s="16" t="str">
        <f aca="false">IF(V1299="","",INDEX($N$4:$Q$4,MATCH(V1299,N1299:Q1299,0)))</f>
        <v/>
      </c>
      <c r="X1299" s="19" t="str">
        <f aca="false">IF(COUNT(N1299:Q1299)&lt;2,"",SMALL(N1299:Q1299,2))</f>
        <v/>
      </c>
      <c r="Y1299" s="26" t="str">
        <f aca="false">IF(OR(V1299="",M1299=0),"",V1299/M1299-1)</f>
        <v/>
      </c>
      <c r="Z1299" s="26" t="str">
        <f aca="false">IF(OR(V1299="",L1299=""),"",V1299/(L1299*E1299)-1)</f>
        <v/>
      </c>
      <c r="AA1299" s="16" t="str">
        <f aca="false">IF(V1299="","SEM OFERTA",IF(OR(Y1299&gt;Premissas!$B$11,Y1299&lt;Premissas!$B$12),"VERIFICAR - UNIDADE/EMBALAGEM",IF(Y1299&gt;Premissas!$B$6,"NÃO COMPRAR - REAJUSTE &gt;5%","COMPRAR")))</f>
        <v>SEM OFERTA</v>
      </c>
      <c r="AB1299" s="18" t="str">
        <f aca="false">IF(W1299="DIMEC",S1299,IF(W1299="MEDCENTRO",U1299,""))</f>
        <v/>
      </c>
      <c r="AC1299" s="18" t="n">
        <f aca="false">IF(AA1299&lt;&gt;"COMPRAR",0,IF(AB1299="",I1299,MIN(I1299,AB1299)))</f>
        <v>0</v>
      </c>
      <c r="AD1299" s="19" t="n">
        <f aca="false">IF(AC1299&gt;0,AC1299*V1299,0)</f>
        <v>0</v>
      </c>
      <c r="AE1299" s="19" t="n">
        <f aca="false">IF(AC1299&gt;0,(M1299-V1299)*AC1299,0)</f>
        <v>0</v>
      </c>
      <c r="AF1299" s="16" t="str">
        <f aca="false">IF(AA1299&lt;&gt;"COMPRAR","",IF(AB1299="",IF(X1299="","",IF(X1299-V1299&lt;0.01,"EMPATE TÉCNICO","")),IF(AB1299&lt;I1299,"ESTOQUE INSUFICIENTE",IF(X1299="","",IF(X1299-V1299&lt;0.01,"EMPATE TÉCNICO","")))))</f>
        <v/>
      </c>
      <c r="AG1299" s="16" t="s">
        <v>328</v>
      </c>
      <c r="AH1299" s="16" t="s">
        <v>3874</v>
      </c>
    </row>
    <row r="1300" customFormat="false" ht="15" hidden="false" customHeight="false" outlineLevel="0" collapsed="false">
      <c r="A1300" s="16" t="s">
        <v>4141</v>
      </c>
      <c r="B1300" s="17" t="s">
        <v>4142</v>
      </c>
      <c r="C1300" s="16" t="s">
        <v>4143</v>
      </c>
      <c r="D1300" s="16" t="s">
        <v>3882</v>
      </c>
      <c r="E1300" s="18" t="n">
        <v>1</v>
      </c>
      <c r="F1300" s="16" t="s">
        <v>43</v>
      </c>
      <c r="G1300" s="18" t="n">
        <v>0</v>
      </c>
      <c r="H1300" s="16" t="n">
        <v>0.1</v>
      </c>
      <c r="I1300" s="18" t="n">
        <v>1</v>
      </c>
      <c r="J1300" s="19" t="n">
        <v>18.15</v>
      </c>
      <c r="K1300" s="19" t="n">
        <v>18.15</v>
      </c>
      <c r="L1300" s="19" t="n">
        <v>18.15</v>
      </c>
      <c r="M1300" s="19" t="n">
        <f aca="false">IF(J1300&gt;0,J1300,K1300)*E1300</f>
        <v>18.15</v>
      </c>
      <c r="N1300" s="20"/>
      <c r="O1300" s="21" t="str">
        <f aca="false">IF(R1300="","",ROUND(R1300*(1-Premissas!$B$4),4))</f>
        <v/>
      </c>
      <c r="P1300" s="22"/>
      <c r="Q1300" s="22"/>
      <c r="R1300" s="23"/>
      <c r="S1300" s="24"/>
      <c r="T1300" s="24"/>
      <c r="U1300" s="25"/>
      <c r="V1300" s="19" t="str">
        <f aca="false">IF(COUNT(N1300:Q1300)=0,"",MIN(N1300:Q1300))</f>
        <v/>
      </c>
      <c r="W1300" s="16" t="str">
        <f aca="false">IF(V1300="","",INDEX($N$4:$Q$4,MATCH(V1300,N1300:Q1300,0)))</f>
        <v/>
      </c>
      <c r="X1300" s="19" t="str">
        <f aca="false">IF(COUNT(N1300:Q1300)&lt;2,"",SMALL(N1300:Q1300,2))</f>
        <v/>
      </c>
      <c r="Y1300" s="26" t="str">
        <f aca="false">IF(OR(V1300="",M1300=0),"",V1300/M1300-1)</f>
        <v/>
      </c>
      <c r="Z1300" s="26" t="str">
        <f aca="false">IF(OR(V1300="",L1300=""),"",V1300/(L1300*E1300)-1)</f>
        <v/>
      </c>
      <c r="AA1300" s="16" t="str">
        <f aca="false">IF(V1300="","SEM OFERTA",IF(OR(Y1300&gt;Premissas!$B$11,Y1300&lt;Premissas!$B$12),"VERIFICAR - UNIDADE/EMBALAGEM",IF(Y1300&gt;Premissas!$B$6,"NÃO COMPRAR - REAJUSTE &gt;5%","COMPRAR")))</f>
        <v>SEM OFERTA</v>
      </c>
      <c r="AB1300" s="18" t="str">
        <f aca="false">IF(W1300="DIMEC",S1300,IF(W1300="MEDCENTRO",U1300,""))</f>
        <v/>
      </c>
      <c r="AC1300" s="18" t="n">
        <f aca="false">IF(AA1300&lt;&gt;"COMPRAR",0,IF(AB1300="",I1300,MIN(I1300,AB1300)))</f>
        <v>0</v>
      </c>
      <c r="AD1300" s="19" t="n">
        <f aca="false">IF(AC1300&gt;0,AC1300*V1300,0)</f>
        <v>0</v>
      </c>
      <c r="AE1300" s="19" t="n">
        <f aca="false">IF(AC1300&gt;0,(M1300-V1300)*AC1300,0)</f>
        <v>0</v>
      </c>
      <c r="AF1300" s="16" t="str">
        <f aca="false">IF(AA1300&lt;&gt;"COMPRAR","",IF(AB1300="",IF(X1300="","",IF(X1300-V1300&lt;0.01,"EMPATE TÉCNICO","")),IF(AB1300&lt;I1300,"ESTOQUE INSUFICIENTE",IF(X1300="","",IF(X1300-V1300&lt;0.01,"EMPATE TÉCNICO","")))))</f>
        <v/>
      </c>
      <c r="AG1300" s="16" t="s">
        <v>1838</v>
      </c>
      <c r="AH1300" s="16" t="s">
        <v>3874</v>
      </c>
    </row>
    <row r="1301" customFormat="false" ht="15" hidden="false" customHeight="false" outlineLevel="0" collapsed="false">
      <c r="A1301" s="16" t="s">
        <v>4144</v>
      </c>
      <c r="B1301" s="17" t="s">
        <v>4145</v>
      </c>
      <c r="C1301" s="16" t="s">
        <v>4146</v>
      </c>
      <c r="D1301" s="16" t="s">
        <v>3882</v>
      </c>
      <c r="E1301" s="18" t="n">
        <v>1</v>
      </c>
      <c r="F1301" s="16" t="s">
        <v>43</v>
      </c>
      <c r="G1301" s="18" t="n">
        <v>0</v>
      </c>
      <c r="H1301" s="16" t="n">
        <v>0.4</v>
      </c>
      <c r="I1301" s="18" t="n">
        <v>2</v>
      </c>
      <c r="J1301" s="19" t="n">
        <v>16.8741666666667</v>
      </c>
      <c r="K1301" s="19" t="n">
        <v>16.8741666666667</v>
      </c>
      <c r="L1301" s="19" t="n">
        <v>16.8742</v>
      </c>
      <c r="M1301" s="19" t="n">
        <f aca="false">IF(J1301&gt;0,J1301,K1301)*E1301</f>
        <v>16.8741666666667</v>
      </c>
      <c r="N1301" s="20"/>
      <c r="O1301" s="21" t="str">
        <f aca="false">IF(R1301="","",ROUND(R1301*(1-Premissas!$B$4),4))</f>
        <v/>
      </c>
      <c r="P1301" s="22"/>
      <c r="Q1301" s="22"/>
      <c r="R1301" s="23"/>
      <c r="S1301" s="24"/>
      <c r="T1301" s="24"/>
      <c r="U1301" s="25"/>
      <c r="V1301" s="19" t="str">
        <f aca="false">IF(COUNT(N1301:Q1301)=0,"",MIN(N1301:Q1301))</f>
        <v/>
      </c>
      <c r="W1301" s="16" t="str">
        <f aca="false">IF(V1301="","",INDEX($N$4:$Q$4,MATCH(V1301,N1301:Q1301,0)))</f>
        <v/>
      </c>
      <c r="X1301" s="19" t="str">
        <f aca="false">IF(COUNT(N1301:Q1301)&lt;2,"",SMALL(N1301:Q1301,2))</f>
        <v/>
      </c>
      <c r="Y1301" s="26" t="str">
        <f aca="false">IF(OR(V1301="",M1301=0),"",V1301/M1301-1)</f>
        <v/>
      </c>
      <c r="Z1301" s="26" t="str">
        <f aca="false">IF(OR(V1301="",L1301=""),"",V1301/(L1301*E1301)-1)</f>
        <v/>
      </c>
      <c r="AA1301" s="16" t="str">
        <f aca="false">IF(V1301="","SEM OFERTA",IF(OR(Y1301&gt;Premissas!$B$11,Y1301&lt;Premissas!$B$12),"VERIFICAR - UNIDADE/EMBALAGEM",IF(Y1301&gt;Premissas!$B$6,"NÃO COMPRAR - REAJUSTE &gt;5%","COMPRAR")))</f>
        <v>SEM OFERTA</v>
      </c>
      <c r="AB1301" s="18" t="str">
        <f aca="false">IF(W1301="DIMEC",S1301,IF(W1301="MEDCENTRO",U1301,""))</f>
        <v/>
      </c>
      <c r="AC1301" s="18" t="n">
        <f aca="false">IF(AA1301&lt;&gt;"COMPRAR",0,IF(AB1301="",I1301,MIN(I1301,AB1301)))</f>
        <v>0</v>
      </c>
      <c r="AD1301" s="19" t="n">
        <f aca="false">IF(AC1301&gt;0,AC1301*V1301,0)</f>
        <v>0</v>
      </c>
      <c r="AE1301" s="19" t="n">
        <f aca="false">IF(AC1301&gt;0,(M1301-V1301)*AC1301,0)</f>
        <v>0</v>
      </c>
      <c r="AF1301" s="16" t="str">
        <f aca="false">IF(AA1301&lt;&gt;"COMPRAR","",IF(AB1301="",IF(X1301="","",IF(X1301-V1301&lt;0.01,"EMPATE TÉCNICO","")),IF(AB1301&lt;I1301,"ESTOQUE INSUFICIENTE",IF(X1301="","",IF(X1301-V1301&lt;0.01,"EMPATE TÉCNICO","")))))</f>
        <v/>
      </c>
      <c r="AG1301" s="16" t="s">
        <v>328</v>
      </c>
      <c r="AH1301" s="16" t="s">
        <v>3874</v>
      </c>
    </row>
    <row r="1302" customFormat="false" ht="15" hidden="false" customHeight="false" outlineLevel="0" collapsed="false">
      <c r="A1302" s="16" t="s">
        <v>4147</v>
      </c>
      <c r="B1302" s="17" t="s">
        <v>3899</v>
      </c>
      <c r="C1302" s="16" t="s">
        <v>4148</v>
      </c>
      <c r="D1302" s="16" t="s">
        <v>3882</v>
      </c>
      <c r="E1302" s="18" t="n">
        <v>1</v>
      </c>
      <c r="F1302" s="16" t="s">
        <v>43</v>
      </c>
      <c r="G1302" s="18" t="n">
        <v>0</v>
      </c>
      <c r="H1302" s="16" t="n">
        <v>1.1</v>
      </c>
      <c r="I1302" s="18" t="n">
        <v>3</v>
      </c>
      <c r="J1302" s="19" t="n">
        <v>18.89</v>
      </c>
      <c r="K1302" s="19" t="n">
        <v>18.89</v>
      </c>
      <c r="L1302" s="19" t="n">
        <v>18.89</v>
      </c>
      <c r="M1302" s="19" t="n">
        <f aca="false">IF(J1302&gt;0,J1302,K1302)*E1302</f>
        <v>18.89</v>
      </c>
      <c r="N1302" s="20"/>
      <c r="O1302" s="21" t="str">
        <f aca="false">IF(R1302="","",ROUND(R1302*(1-Premissas!$B$4),4))</f>
        <v/>
      </c>
      <c r="P1302" s="22"/>
      <c r="Q1302" s="22"/>
      <c r="R1302" s="23"/>
      <c r="S1302" s="24"/>
      <c r="T1302" s="24"/>
      <c r="U1302" s="25"/>
      <c r="V1302" s="19" t="str">
        <f aca="false">IF(COUNT(N1302:Q1302)=0,"",MIN(N1302:Q1302))</f>
        <v/>
      </c>
      <c r="W1302" s="16" t="str">
        <f aca="false">IF(V1302="","",INDEX($N$4:$Q$4,MATCH(V1302,N1302:Q1302,0)))</f>
        <v/>
      </c>
      <c r="X1302" s="19" t="str">
        <f aca="false">IF(COUNT(N1302:Q1302)&lt;2,"",SMALL(N1302:Q1302,2))</f>
        <v/>
      </c>
      <c r="Y1302" s="26" t="str">
        <f aca="false">IF(OR(V1302="",M1302=0),"",V1302/M1302-1)</f>
        <v/>
      </c>
      <c r="Z1302" s="26" t="str">
        <f aca="false">IF(OR(V1302="",L1302=""),"",V1302/(L1302*E1302)-1)</f>
        <v/>
      </c>
      <c r="AA1302" s="16" t="str">
        <f aca="false">IF(V1302="","SEM OFERTA",IF(OR(Y1302&gt;Premissas!$B$11,Y1302&lt;Premissas!$B$12),"VERIFICAR - UNIDADE/EMBALAGEM",IF(Y1302&gt;Premissas!$B$6,"NÃO COMPRAR - REAJUSTE &gt;5%","COMPRAR")))</f>
        <v>SEM OFERTA</v>
      </c>
      <c r="AB1302" s="18" t="str">
        <f aca="false">IF(W1302="DIMEC",S1302,IF(W1302="MEDCENTRO",U1302,""))</f>
        <v/>
      </c>
      <c r="AC1302" s="18" t="n">
        <f aca="false">IF(AA1302&lt;&gt;"COMPRAR",0,IF(AB1302="",I1302,MIN(I1302,AB1302)))</f>
        <v>0</v>
      </c>
      <c r="AD1302" s="19" t="n">
        <f aca="false">IF(AC1302&gt;0,AC1302*V1302,0)</f>
        <v>0</v>
      </c>
      <c r="AE1302" s="19" t="n">
        <f aca="false">IF(AC1302&gt;0,(M1302-V1302)*AC1302,0)</f>
        <v>0</v>
      </c>
      <c r="AF1302" s="16" t="str">
        <f aca="false">IF(AA1302&lt;&gt;"COMPRAR","",IF(AB1302="",IF(X1302="","",IF(X1302-V1302&lt;0.01,"EMPATE TÉCNICO","")),IF(AB1302&lt;I1302,"ESTOQUE INSUFICIENTE",IF(X1302="","",IF(X1302-V1302&lt;0.01,"EMPATE TÉCNICO","")))))</f>
        <v/>
      </c>
      <c r="AG1302" s="16" t="s">
        <v>1838</v>
      </c>
      <c r="AH1302" s="16" t="s">
        <v>3874</v>
      </c>
    </row>
    <row r="1303" customFormat="false" ht="15" hidden="false" customHeight="false" outlineLevel="0" collapsed="false">
      <c r="A1303" s="16" t="s">
        <v>4149</v>
      </c>
      <c r="B1303" s="17" t="s">
        <v>4150</v>
      </c>
      <c r="C1303" s="16" t="s">
        <v>4151</v>
      </c>
      <c r="D1303" s="16" t="s">
        <v>4152</v>
      </c>
      <c r="E1303" s="18" t="n">
        <v>1</v>
      </c>
      <c r="F1303" s="16" t="s">
        <v>43</v>
      </c>
      <c r="G1303" s="18" t="n">
        <v>0</v>
      </c>
      <c r="H1303" s="16" t="n">
        <v>0.2</v>
      </c>
      <c r="I1303" s="18" t="n">
        <v>1</v>
      </c>
      <c r="J1303" s="19" t="n">
        <v>5.55</v>
      </c>
      <c r="K1303" s="19" t="n">
        <v>5.55</v>
      </c>
      <c r="L1303" s="19" t="n">
        <v>5.55</v>
      </c>
      <c r="M1303" s="19" t="n">
        <f aca="false">IF(J1303&gt;0,J1303,K1303)*E1303</f>
        <v>5.55</v>
      </c>
      <c r="N1303" s="20"/>
      <c r="O1303" s="21" t="str">
        <f aca="false">IF(R1303="","",ROUND(R1303*(1-Premissas!$B$4),4))</f>
        <v/>
      </c>
      <c r="P1303" s="22"/>
      <c r="Q1303" s="22"/>
      <c r="R1303" s="23"/>
      <c r="S1303" s="24"/>
      <c r="T1303" s="24"/>
      <c r="U1303" s="25"/>
      <c r="V1303" s="19" t="str">
        <f aca="false">IF(COUNT(N1303:Q1303)=0,"",MIN(N1303:Q1303))</f>
        <v/>
      </c>
      <c r="W1303" s="16" t="str">
        <f aca="false">IF(V1303="","",INDEX($N$4:$Q$4,MATCH(V1303,N1303:Q1303,0)))</f>
        <v/>
      </c>
      <c r="X1303" s="19" t="str">
        <f aca="false">IF(COUNT(N1303:Q1303)&lt;2,"",SMALL(N1303:Q1303,2))</f>
        <v/>
      </c>
      <c r="Y1303" s="26" t="str">
        <f aca="false">IF(OR(V1303="",M1303=0),"",V1303/M1303-1)</f>
        <v/>
      </c>
      <c r="Z1303" s="26" t="str">
        <f aca="false">IF(OR(V1303="",L1303=""),"",V1303/(L1303*E1303)-1)</f>
        <v/>
      </c>
      <c r="AA1303" s="16" t="str">
        <f aca="false">IF(V1303="","SEM OFERTA",IF(OR(Y1303&gt;Premissas!$B$11,Y1303&lt;Premissas!$B$12),"VERIFICAR - UNIDADE/EMBALAGEM",IF(Y1303&gt;Premissas!$B$6,"NÃO COMPRAR - REAJUSTE &gt;5%","COMPRAR")))</f>
        <v>SEM OFERTA</v>
      </c>
      <c r="AB1303" s="18" t="str">
        <f aca="false">IF(W1303="DIMEC",S1303,IF(W1303="MEDCENTRO",U1303,""))</f>
        <v/>
      </c>
      <c r="AC1303" s="18" t="n">
        <f aca="false">IF(AA1303&lt;&gt;"COMPRAR",0,IF(AB1303="",I1303,MIN(I1303,AB1303)))</f>
        <v>0</v>
      </c>
      <c r="AD1303" s="19" t="n">
        <f aca="false">IF(AC1303&gt;0,AC1303*V1303,0)</f>
        <v>0</v>
      </c>
      <c r="AE1303" s="19" t="n">
        <f aca="false">IF(AC1303&gt;0,(M1303-V1303)*AC1303,0)</f>
        <v>0</v>
      </c>
      <c r="AF1303" s="16" t="str">
        <f aca="false">IF(AA1303&lt;&gt;"COMPRAR","",IF(AB1303="",IF(X1303="","",IF(X1303-V1303&lt;0.01,"EMPATE TÉCNICO","")),IF(AB1303&lt;I1303,"ESTOQUE INSUFICIENTE",IF(X1303="","",IF(X1303-V1303&lt;0.01,"EMPATE TÉCNICO","")))))</f>
        <v/>
      </c>
      <c r="AG1303" s="16" t="s">
        <v>2034</v>
      </c>
      <c r="AH1303" s="16" t="s">
        <v>3874</v>
      </c>
    </row>
    <row r="1304" customFormat="false" ht="15" hidden="false" customHeight="false" outlineLevel="0" collapsed="false">
      <c r="A1304" s="16" t="s">
        <v>4153</v>
      </c>
      <c r="B1304" s="17" t="s">
        <v>4154</v>
      </c>
      <c r="C1304" s="16" t="s">
        <v>4155</v>
      </c>
      <c r="D1304" s="16" t="s">
        <v>4152</v>
      </c>
      <c r="E1304" s="18" t="n">
        <v>1</v>
      </c>
      <c r="F1304" s="16" t="s">
        <v>43</v>
      </c>
      <c r="G1304" s="18" t="n">
        <v>0</v>
      </c>
      <c r="H1304" s="16" t="n">
        <v>0.5</v>
      </c>
      <c r="I1304" s="18" t="n">
        <v>2</v>
      </c>
      <c r="J1304" s="19" t="n">
        <v>5.55</v>
      </c>
      <c r="K1304" s="19" t="n">
        <v>5.55</v>
      </c>
      <c r="L1304" s="19" t="n">
        <v>5.55</v>
      </c>
      <c r="M1304" s="19" t="n">
        <f aca="false">IF(J1304&gt;0,J1304,K1304)*E1304</f>
        <v>5.55</v>
      </c>
      <c r="N1304" s="20"/>
      <c r="O1304" s="21" t="str">
        <f aca="false">IF(R1304="","",ROUND(R1304*(1-Premissas!$B$4),4))</f>
        <v/>
      </c>
      <c r="P1304" s="22"/>
      <c r="Q1304" s="22"/>
      <c r="R1304" s="23"/>
      <c r="S1304" s="24"/>
      <c r="T1304" s="24"/>
      <c r="U1304" s="25"/>
      <c r="V1304" s="19" t="str">
        <f aca="false">IF(COUNT(N1304:Q1304)=0,"",MIN(N1304:Q1304))</f>
        <v/>
      </c>
      <c r="W1304" s="16" t="str">
        <f aca="false">IF(V1304="","",INDEX($N$4:$Q$4,MATCH(V1304,N1304:Q1304,0)))</f>
        <v/>
      </c>
      <c r="X1304" s="19" t="str">
        <f aca="false">IF(COUNT(N1304:Q1304)&lt;2,"",SMALL(N1304:Q1304,2))</f>
        <v/>
      </c>
      <c r="Y1304" s="26" t="str">
        <f aca="false">IF(OR(V1304="",M1304=0),"",V1304/M1304-1)</f>
        <v/>
      </c>
      <c r="Z1304" s="26" t="str">
        <f aca="false">IF(OR(V1304="",L1304=""),"",V1304/(L1304*E1304)-1)</f>
        <v/>
      </c>
      <c r="AA1304" s="16" t="str">
        <f aca="false">IF(V1304="","SEM OFERTA",IF(OR(Y1304&gt;Premissas!$B$11,Y1304&lt;Premissas!$B$12),"VERIFICAR - UNIDADE/EMBALAGEM",IF(Y1304&gt;Premissas!$B$6,"NÃO COMPRAR - REAJUSTE &gt;5%","COMPRAR")))</f>
        <v>SEM OFERTA</v>
      </c>
      <c r="AB1304" s="18" t="str">
        <f aca="false">IF(W1304="DIMEC",S1304,IF(W1304="MEDCENTRO",U1304,""))</f>
        <v/>
      </c>
      <c r="AC1304" s="18" t="n">
        <f aca="false">IF(AA1304&lt;&gt;"COMPRAR",0,IF(AB1304="",I1304,MIN(I1304,AB1304)))</f>
        <v>0</v>
      </c>
      <c r="AD1304" s="19" t="n">
        <f aca="false">IF(AC1304&gt;0,AC1304*V1304,0)</f>
        <v>0</v>
      </c>
      <c r="AE1304" s="19" t="n">
        <f aca="false">IF(AC1304&gt;0,(M1304-V1304)*AC1304,0)</f>
        <v>0</v>
      </c>
      <c r="AF1304" s="16" t="str">
        <f aca="false">IF(AA1304&lt;&gt;"COMPRAR","",IF(AB1304="",IF(X1304="","",IF(X1304-V1304&lt;0.01,"EMPATE TÉCNICO","")),IF(AB1304&lt;I1304,"ESTOQUE INSUFICIENTE",IF(X1304="","",IF(X1304-V1304&lt;0.01,"EMPATE TÉCNICO","")))))</f>
        <v/>
      </c>
      <c r="AG1304" s="16" t="s">
        <v>2034</v>
      </c>
      <c r="AH1304" s="16" t="s">
        <v>3874</v>
      </c>
    </row>
    <row r="1305" customFormat="false" ht="15" hidden="false" customHeight="false" outlineLevel="0" collapsed="false">
      <c r="A1305" s="16" t="s">
        <v>4156</v>
      </c>
      <c r="B1305" s="17" t="s">
        <v>4157</v>
      </c>
      <c r="C1305" s="16" t="s">
        <v>4158</v>
      </c>
      <c r="D1305" s="16" t="s">
        <v>4152</v>
      </c>
      <c r="E1305" s="18" t="n">
        <v>1</v>
      </c>
      <c r="F1305" s="16" t="s">
        <v>43</v>
      </c>
      <c r="G1305" s="18" t="n">
        <v>0</v>
      </c>
      <c r="H1305" s="16" t="n">
        <v>0.3</v>
      </c>
      <c r="I1305" s="18" t="n">
        <v>1</v>
      </c>
      <c r="J1305" s="19" t="n">
        <v>5.55</v>
      </c>
      <c r="K1305" s="19" t="n">
        <v>5.55</v>
      </c>
      <c r="L1305" s="19" t="n">
        <v>5.55</v>
      </c>
      <c r="M1305" s="19" t="n">
        <f aca="false">IF(J1305&gt;0,J1305,K1305)*E1305</f>
        <v>5.55</v>
      </c>
      <c r="N1305" s="20"/>
      <c r="O1305" s="21" t="str">
        <f aca="false">IF(R1305="","",ROUND(R1305*(1-Premissas!$B$4),4))</f>
        <v/>
      </c>
      <c r="P1305" s="22"/>
      <c r="Q1305" s="22"/>
      <c r="R1305" s="23"/>
      <c r="S1305" s="24"/>
      <c r="T1305" s="24"/>
      <c r="U1305" s="25"/>
      <c r="V1305" s="19" t="str">
        <f aca="false">IF(COUNT(N1305:Q1305)=0,"",MIN(N1305:Q1305))</f>
        <v/>
      </c>
      <c r="W1305" s="16" t="str">
        <f aca="false">IF(V1305="","",INDEX($N$4:$Q$4,MATCH(V1305,N1305:Q1305,0)))</f>
        <v/>
      </c>
      <c r="X1305" s="19" t="str">
        <f aca="false">IF(COUNT(N1305:Q1305)&lt;2,"",SMALL(N1305:Q1305,2))</f>
        <v/>
      </c>
      <c r="Y1305" s="26" t="str">
        <f aca="false">IF(OR(V1305="",M1305=0),"",V1305/M1305-1)</f>
        <v/>
      </c>
      <c r="Z1305" s="26" t="str">
        <f aca="false">IF(OR(V1305="",L1305=""),"",V1305/(L1305*E1305)-1)</f>
        <v/>
      </c>
      <c r="AA1305" s="16" t="str">
        <f aca="false">IF(V1305="","SEM OFERTA",IF(OR(Y1305&gt;Premissas!$B$11,Y1305&lt;Premissas!$B$12),"VERIFICAR - UNIDADE/EMBALAGEM",IF(Y1305&gt;Premissas!$B$6,"NÃO COMPRAR - REAJUSTE &gt;5%","COMPRAR")))</f>
        <v>SEM OFERTA</v>
      </c>
      <c r="AB1305" s="18" t="str">
        <f aca="false">IF(W1305="DIMEC",S1305,IF(W1305="MEDCENTRO",U1305,""))</f>
        <v/>
      </c>
      <c r="AC1305" s="18" t="n">
        <f aca="false">IF(AA1305&lt;&gt;"COMPRAR",0,IF(AB1305="",I1305,MIN(I1305,AB1305)))</f>
        <v>0</v>
      </c>
      <c r="AD1305" s="19" t="n">
        <f aca="false">IF(AC1305&gt;0,AC1305*V1305,0)</f>
        <v>0</v>
      </c>
      <c r="AE1305" s="19" t="n">
        <f aca="false">IF(AC1305&gt;0,(M1305-V1305)*AC1305,0)</f>
        <v>0</v>
      </c>
      <c r="AF1305" s="16" t="str">
        <f aca="false">IF(AA1305&lt;&gt;"COMPRAR","",IF(AB1305="",IF(X1305="","",IF(X1305-V1305&lt;0.01,"EMPATE TÉCNICO","")),IF(AB1305&lt;I1305,"ESTOQUE INSUFICIENTE",IF(X1305="","",IF(X1305-V1305&lt;0.01,"EMPATE TÉCNICO","")))))</f>
        <v/>
      </c>
      <c r="AG1305" s="16" t="s">
        <v>2034</v>
      </c>
      <c r="AH1305" s="16" t="s">
        <v>3874</v>
      </c>
    </row>
    <row r="1306" customFormat="false" ht="15" hidden="false" customHeight="false" outlineLevel="0" collapsed="false">
      <c r="A1306" s="16" t="s">
        <v>4159</v>
      </c>
      <c r="B1306" s="17" t="s">
        <v>4160</v>
      </c>
      <c r="C1306" s="16" t="s">
        <v>4161</v>
      </c>
      <c r="D1306" s="16" t="s">
        <v>4152</v>
      </c>
      <c r="E1306" s="18" t="n">
        <v>1</v>
      </c>
      <c r="F1306" s="16" t="s">
        <v>43</v>
      </c>
      <c r="G1306" s="18" t="n">
        <v>0</v>
      </c>
      <c r="H1306" s="16" t="n">
        <v>0.3</v>
      </c>
      <c r="I1306" s="18" t="n">
        <v>1</v>
      </c>
      <c r="J1306" s="19" t="n">
        <v>5.55</v>
      </c>
      <c r="K1306" s="19" t="n">
        <v>5.55</v>
      </c>
      <c r="L1306" s="19" t="n">
        <v>5.55</v>
      </c>
      <c r="M1306" s="19" t="n">
        <f aca="false">IF(J1306&gt;0,J1306,K1306)*E1306</f>
        <v>5.55</v>
      </c>
      <c r="N1306" s="20"/>
      <c r="O1306" s="21" t="str">
        <f aca="false">IF(R1306="","",ROUND(R1306*(1-Premissas!$B$4),4))</f>
        <v/>
      </c>
      <c r="P1306" s="22"/>
      <c r="Q1306" s="22"/>
      <c r="R1306" s="23"/>
      <c r="S1306" s="24"/>
      <c r="T1306" s="24"/>
      <c r="U1306" s="25"/>
      <c r="V1306" s="19" t="str">
        <f aca="false">IF(COUNT(N1306:Q1306)=0,"",MIN(N1306:Q1306))</f>
        <v/>
      </c>
      <c r="W1306" s="16" t="str">
        <f aca="false">IF(V1306="","",INDEX($N$4:$Q$4,MATCH(V1306,N1306:Q1306,0)))</f>
        <v/>
      </c>
      <c r="X1306" s="19" t="str">
        <f aca="false">IF(COUNT(N1306:Q1306)&lt;2,"",SMALL(N1306:Q1306,2))</f>
        <v/>
      </c>
      <c r="Y1306" s="26" t="str">
        <f aca="false">IF(OR(V1306="",M1306=0),"",V1306/M1306-1)</f>
        <v/>
      </c>
      <c r="Z1306" s="26" t="str">
        <f aca="false">IF(OR(V1306="",L1306=""),"",V1306/(L1306*E1306)-1)</f>
        <v/>
      </c>
      <c r="AA1306" s="16" t="str">
        <f aca="false">IF(V1306="","SEM OFERTA",IF(OR(Y1306&gt;Premissas!$B$11,Y1306&lt;Premissas!$B$12),"VERIFICAR - UNIDADE/EMBALAGEM",IF(Y1306&gt;Premissas!$B$6,"NÃO COMPRAR - REAJUSTE &gt;5%","COMPRAR")))</f>
        <v>SEM OFERTA</v>
      </c>
      <c r="AB1306" s="18" t="str">
        <f aca="false">IF(W1306="DIMEC",S1306,IF(W1306="MEDCENTRO",U1306,""))</f>
        <v/>
      </c>
      <c r="AC1306" s="18" t="n">
        <f aca="false">IF(AA1306&lt;&gt;"COMPRAR",0,IF(AB1306="",I1306,MIN(I1306,AB1306)))</f>
        <v>0</v>
      </c>
      <c r="AD1306" s="19" t="n">
        <f aca="false">IF(AC1306&gt;0,AC1306*V1306,0)</f>
        <v>0</v>
      </c>
      <c r="AE1306" s="19" t="n">
        <f aca="false">IF(AC1306&gt;0,(M1306-V1306)*AC1306,0)</f>
        <v>0</v>
      </c>
      <c r="AF1306" s="16" t="str">
        <f aca="false">IF(AA1306&lt;&gt;"COMPRAR","",IF(AB1306="",IF(X1306="","",IF(X1306-V1306&lt;0.01,"EMPATE TÉCNICO","")),IF(AB1306&lt;I1306,"ESTOQUE INSUFICIENTE",IF(X1306="","",IF(X1306-V1306&lt;0.01,"EMPATE TÉCNICO","")))))</f>
        <v/>
      </c>
      <c r="AG1306" s="16" t="s">
        <v>2034</v>
      </c>
      <c r="AH1306" s="16" t="s">
        <v>3874</v>
      </c>
    </row>
    <row r="1307" customFormat="false" ht="15" hidden="false" customHeight="false" outlineLevel="0" collapsed="false">
      <c r="A1307" s="16" t="s">
        <v>4162</v>
      </c>
      <c r="B1307" s="17" t="s">
        <v>4163</v>
      </c>
      <c r="C1307" s="16" t="s">
        <v>4164</v>
      </c>
      <c r="D1307" s="16" t="s">
        <v>4072</v>
      </c>
      <c r="E1307" s="18" t="n">
        <v>1</v>
      </c>
      <c r="F1307" s="16" t="s">
        <v>43</v>
      </c>
      <c r="G1307" s="18" t="n">
        <v>0</v>
      </c>
      <c r="H1307" s="16" t="n">
        <v>0.2</v>
      </c>
      <c r="I1307" s="18" t="n">
        <v>1</v>
      </c>
      <c r="J1307" s="19" t="n">
        <v>7.98</v>
      </c>
      <c r="K1307" s="19" t="n">
        <v>7.98</v>
      </c>
      <c r="L1307" s="19" t="n">
        <v>7.98</v>
      </c>
      <c r="M1307" s="19" t="n">
        <f aca="false">IF(J1307&gt;0,J1307,K1307)*E1307</f>
        <v>7.98</v>
      </c>
      <c r="N1307" s="20"/>
      <c r="O1307" s="21" t="str">
        <f aca="false">IF(R1307="","",ROUND(R1307*(1-Premissas!$B$4),4))</f>
        <v/>
      </c>
      <c r="P1307" s="22"/>
      <c r="Q1307" s="22"/>
      <c r="R1307" s="23"/>
      <c r="S1307" s="24"/>
      <c r="T1307" s="24"/>
      <c r="U1307" s="25"/>
      <c r="V1307" s="19" t="str">
        <f aca="false">IF(COUNT(N1307:Q1307)=0,"",MIN(N1307:Q1307))</f>
        <v/>
      </c>
      <c r="W1307" s="16" t="str">
        <f aca="false">IF(V1307="","",INDEX($N$4:$Q$4,MATCH(V1307,N1307:Q1307,0)))</f>
        <v/>
      </c>
      <c r="X1307" s="19" t="str">
        <f aca="false">IF(COUNT(N1307:Q1307)&lt;2,"",SMALL(N1307:Q1307,2))</f>
        <v/>
      </c>
      <c r="Y1307" s="26" t="str">
        <f aca="false">IF(OR(V1307="",M1307=0),"",V1307/M1307-1)</f>
        <v/>
      </c>
      <c r="Z1307" s="26" t="str">
        <f aca="false">IF(OR(V1307="",L1307=""),"",V1307/(L1307*E1307)-1)</f>
        <v/>
      </c>
      <c r="AA1307" s="16" t="str">
        <f aca="false">IF(V1307="","SEM OFERTA",IF(OR(Y1307&gt;Premissas!$B$11,Y1307&lt;Premissas!$B$12),"VERIFICAR - UNIDADE/EMBALAGEM",IF(Y1307&gt;Premissas!$B$6,"NÃO COMPRAR - REAJUSTE &gt;5%","COMPRAR")))</f>
        <v>SEM OFERTA</v>
      </c>
      <c r="AB1307" s="18" t="str">
        <f aca="false">IF(W1307="DIMEC",S1307,IF(W1307="MEDCENTRO",U1307,""))</f>
        <v/>
      </c>
      <c r="AC1307" s="18" t="n">
        <f aca="false">IF(AA1307&lt;&gt;"COMPRAR",0,IF(AB1307="",I1307,MIN(I1307,AB1307)))</f>
        <v>0</v>
      </c>
      <c r="AD1307" s="19" t="n">
        <f aca="false">IF(AC1307&gt;0,AC1307*V1307,0)</f>
        <v>0</v>
      </c>
      <c r="AE1307" s="19" t="n">
        <f aca="false">IF(AC1307&gt;0,(M1307-V1307)*AC1307,0)</f>
        <v>0</v>
      </c>
      <c r="AF1307" s="16" t="str">
        <f aca="false">IF(AA1307&lt;&gt;"COMPRAR","",IF(AB1307="",IF(X1307="","",IF(X1307-V1307&lt;0.01,"EMPATE TÉCNICO","")),IF(AB1307&lt;I1307,"ESTOQUE INSUFICIENTE",IF(X1307="","",IF(X1307-V1307&lt;0.01,"EMPATE TÉCNICO","")))))</f>
        <v/>
      </c>
      <c r="AG1307" s="16" t="s">
        <v>1803</v>
      </c>
      <c r="AH1307" s="16" t="s">
        <v>3874</v>
      </c>
    </row>
    <row r="1308" customFormat="false" ht="15" hidden="false" customHeight="false" outlineLevel="0" collapsed="false">
      <c r="A1308" s="16" t="s">
        <v>4165</v>
      </c>
      <c r="B1308" s="17" t="s">
        <v>4166</v>
      </c>
      <c r="C1308" s="16" t="s">
        <v>4167</v>
      </c>
      <c r="D1308" s="16" t="s">
        <v>4072</v>
      </c>
      <c r="E1308" s="18" t="n">
        <v>1</v>
      </c>
      <c r="F1308" s="16" t="s">
        <v>43</v>
      </c>
      <c r="G1308" s="18" t="n">
        <v>0</v>
      </c>
      <c r="H1308" s="16" t="n">
        <v>0.2</v>
      </c>
      <c r="I1308" s="18" t="n">
        <v>1</v>
      </c>
      <c r="J1308" s="19" t="n">
        <v>7.98</v>
      </c>
      <c r="K1308" s="19" t="n">
        <v>7.98</v>
      </c>
      <c r="L1308" s="19" t="n">
        <v>7.98</v>
      </c>
      <c r="M1308" s="19" t="n">
        <f aca="false">IF(J1308&gt;0,J1308,K1308)*E1308</f>
        <v>7.98</v>
      </c>
      <c r="N1308" s="20"/>
      <c r="O1308" s="21" t="str">
        <f aca="false">IF(R1308="","",ROUND(R1308*(1-Premissas!$B$4),4))</f>
        <v/>
      </c>
      <c r="P1308" s="22"/>
      <c r="Q1308" s="22"/>
      <c r="R1308" s="23"/>
      <c r="S1308" s="24"/>
      <c r="T1308" s="24"/>
      <c r="U1308" s="25"/>
      <c r="V1308" s="19" t="str">
        <f aca="false">IF(COUNT(N1308:Q1308)=0,"",MIN(N1308:Q1308))</f>
        <v/>
      </c>
      <c r="W1308" s="16" t="str">
        <f aca="false">IF(V1308="","",INDEX($N$4:$Q$4,MATCH(V1308,N1308:Q1308,0)))</f>
        <v/>
      </c>
      <c r="X1308" s="19" t="str">
        <f aca="false">IF(COUNT(N1308:Q1308)&lt;2,"",SMALL(N1308:Q1308,2))</f>
        <v/>
      </c>
      <c r="Y1308" s="26" t="str">
        <f aca="false">IF(OR(V1308="",M1308=0),"",V1308/M1308-1)</f>
        <v/>
      </c>
      <c r="Z1308" s="26" t="str">
        <f aca="false">IF(OR(V1308="",L1308=""),"",V1308/(L1308*E1308)-1)</f>
        <v/>
      </c>
      <c r="AA1308" s="16" t="str">
        <f aca="false">IF(V1308="","SEM OFERTA",IF(OR(Y1308&gt;Premissas!$B$11,Y1308&lt;Premissas!$B$12),"VERIFICAR - UNIDADE/EMBALAGEM",IF(Y1308&gt;Premissas!$B$6,"NÃO COMPRAR - REAJUSTE &gt;5%","COMPRAR")))</f>
        <v>SEM OFERTA</v>
      </c>
      <c r="AB1308" s="18" t="str">
        <f aca="false">IF(W1308="DIMEC",S1308,IF(W1308="MEDCENTRO",U1308,""))</f>
        <v/>
      </c>
      <c r="AC1308" s="18" t="n">
        <f aca="false">IF(AA1308&lt;&gt;"COMPRAR",0,IF(AB1308="",I1308,MIN(I1308,AB1308)))</f>
        <v>0</v>
      </c>
      <c r="AD1308" s="19" t="n">
        <f aca="false">IF(AC1308&gt;0,AC1308*V1308,0)</f>
        <v>0</v>
      </c>
      <c r="AE1308" s="19" t="n">
        <f aca="false">IF(AC1308&gt;0,(M1308-V1308)*AC1308,0)</f>
        <v>0</v>
      </c>
      <c r="AF1308" s="16" t="str">
        <f aca="false">IF(AA1308&lt;&gt;"COMPRAR","",IF(AB1308="",IF(X1308="","",IF(X1308-V1308&lt;0.01,"EMPATE TÉCNICO","")),IF(AB1308&lt;I1308,"ESTOQUE INSUFICIENTE",IF(X1308="","",IF(X1308-V1308&lt;0.01,"EMPATE TÉCNICO","")))))</f>
        <v/>
      </c>
      <c r="AG1308" s="16" t="s">
        <v>1803</v>
      </c>
      <c r="AH1308" s="16" t="s">
        <v>3874</v>
      </c>
    </row>
    <row r="1309" customFormat="false" ht="15" hidden="false" customHeight="false" outlineLevel="0" collapsed="false">
      <c r="A1309" s="16" t="s">
        <v>4168</v>
      </c>
      <c r="B1309" s="17" t="s">
        <v>4169</v>
      </c>
      <c r="C1309" s="16" t="s">
        <v>4170</v>
      </c>
      <c r="D1309" s="16" t="s">
        <v>4072</v>
      </c>
      <c r="E1309" s="18" t="n">
        <v>1</v>
      </c>
      <c r="F1309" s="16" t="s">
        <v>43</v>
      </c>
      <c r="G1309" s="18" t="n">
        <v>0</v>
      </c>
      <c r="H1309" s="16" t="n">
        <v>0</v>
      </c>
      <c r="I1309" s="18" t="n">
        <v>1</v>
      </c>
      <c r="J1309" s="19" t="n">
        <v>5.58</v>
      </c>
      <c r="K1309" s="19" t="n">
        <v>5.58</v>
      </c>
      <c r="L1309" s="19" t="n">
        <v>5.58</v>
      </c>
      <c r="M1309" s="19" t="n">
        <f aca="false">IF(J1309&gt;0,J1309,K1309)*E1309</f>
        <v>5.58</v>
      </c>
      <c r="N1309" s="20"/>
      <c r="O1309" s="21" t="str">
        <f aca="false">IF(R1309="","",ROUND(R1309*(1-Premissas!$B$4),4))</f>
        <v/>
      </c>
      <c r="P1309" s="22"/>
      <c r="Q1309" s="22"/>
      <c r="R1309" s="23"/>
      <c r="S1309" s="24"/>
      <c r="T1309" s="24"/>
      <c r="U1309" s="25"/>
      <c r="V1309" s="19" t="str">
        <f aca="false">IF(COUNT(N1309:Q1309)=0,"",MIN(N1309:Q1309))</f>
        <v/>
      </c>
      <c r="W1309" s="16" t="str">
        <f aca="false">IF(V1309="","",INDEX($N$4:$Q$4,MATCH(V1309,N1309:Q1309,0)))</f>
        <v/>
      </c>
      <c r="X1309" s="19" t="str">
        <f aca="false">IF(COUNT(N1309:Q1309)&lt;2,"",SMALL(N1309:Q1309,2))</f>
        <v/>
      </c>
      <c r="Y1309" s="26" t="str">
        <f aca="false">IF(OR(V1309="",M1309=0),"",V1309/M1309-1)</f>
        <v/>
      </c>
      <c r="Z1309" s="26" t="str">
        <f aca="false">IF(OR(V1309="",L1309=""),"",V1309/(L1309*E1309)-1)</f>
        <v/>
      </c>
      <c r="AA1309" s="16" t="str">
        <f aca="false">IF(V1309="","SEM OFERTA",IF(OR(Y1309&gt;Premissas!$B$11,Y1309&lt;Premissas!$B$12),"VERIFICAR - UNIDADE/EMBALAGEM",IF(Y1309&gt;Premissas!$B$6,"NÃO COMPRAR - REAJUSTE &gt;5%","COMPRAR")))</f>
        <v>SEM OFERTA</v>
      </c>
      <c r="AB1309" s="18" t="str">
        <f aca="false">IF(W1309="DIMEC",S1309,IF(W1309="MEDCENTRO",U1309,""))</f>
        <v/>
      </c>
      <c r="AC1309" s="18" t="n">
        <f aca="false">IF(AA1309&lt;&gt;"COMPRAR",0,IF(AB1309="",I1309,MIN(I1309,AB1309)))</f>
        <v>0</v>
      </c>
      <c r="AD1309" s="19" t="n">
        <f aca="false">IF(AC1309&gt;0,AC1309*V1309,0)</f>
        <v>0</v>
      </c>
      <c r="AE1309" s="19" t="n">
        <f aca="false">IF(AC1309&gt;0,(M1309-V1309)*AC1309,0)</f>
        <v>0</v>
      </c>
      <c r="AF1309" s="16" t="str">
        <f aca="false">IF(AA1309&lt;&gt;"COMPRAR","",IF(AB1309="",IF(X1309="","",IF(X1309-V1309&lt;0.01,"EMPATE TÉCNICO","")),IF(AB1309&lt;I1309,"ESTOQUE INSUFICIENTE",IF(X1309="","",IF(X1309-V1309&lt;0.01,"EMPATE TÉCNICO","")))))</f>
        <v/>
      </c>
      <c r="AG1309" s="16" t="s">
        <v>203</v>
      </c>
      <c r="AH1309" s="16" t="s">
        <v>3874</v>
      </c>
    </row>
    <row r="1310" customFormat="false" ht="15" hidden="false" customHeight="false" outlineLevel="0" collapsed="false">
      <c r="A1310" s="16" t="s">
        <v>4171</v>
      </c>
      <c r="B1310" s="17" t="s">
        <v>4172</v>
      </c>
      <c r="C1310" s="16" t="s">
        <v>4173</v>
      </c>
      <c r="D1310" s="16" t="s">
        <v>4010</v>
      </c>
      <c r="E1310" s="18" t="n">
        <v>1</v>
      </c>
      <c r="F1310" s="16" t="s">
        <v>43</v>
      </c>
      <c r="G1310" s="18" t="n">
        <v>0</v>
      </c>
      <c r="H1310" s="16" t="n">
        <v>0.6</v>
      </c>
      <c r="I1310" s="18" t="n">
        <v>2</v>
      </c>
      <c r="J1310" s="19" t="n">
        <v>6.37</v>
      </c>
      <c r="K1310" s="19" t="n">
        <v>6.37</v>
      </c>
      <c r="L1310" s="19" t="n">
        <v>6.37</v>
      </c>
      <c r="M1310" s="19" t="n">
        <f aca="false">IF(J1310&gt;0,J1310,K1310)*E1310</f>
        <v>6.37</v>
      </c>
      <c r="N1310" s="20"/>
      <c r="O1310" s="21" t="str">
        <f aca="false">IF(R1310="","",ROUND(R1310*(1-Premissas!$B$4),4))</f>
        <v/>
      </c>
      <c r="P1310" s="22"/>
      <c r="Q1310" s="22"/>
      <c r="R1310" s="23"/>
      <c r="S1310" s="24"/>
      <c r="T1310" s="24"/>
      <c r="U1310" s="25"/>
      <c r="V1310" s="19" t="str">
        <f aca="false">IF(COUNT(N1310:Q1310)=0,"",MIN(N1310:Q1310))</f>
        <v/>
      </c>
      <c r="W1310" s="16" t="str">
        <f aca="false">IF(V1310="","",INDEX($N$4:$Q$4,MATCH(V1310,N1310:Q1310,0)))</f>
        <v/>
      </c>
      <c r="X1310" s="19" t="str">
        <f aca="false">IF(COUNT(N1310:Q1310)&lt;2,"",SMALL(N1310:Q1310,2))</f>
        <v/>
      </c>
      <c r="Y1310" s="26" t="str">
        <f aca="false">IF(OR(V1310="",M1310=0),"",V1310/M1310-1)</f>
        <v/>
      </c>
      <c r="Z1310" s="26" t="str">
        <f aca="false">IF(OR(V1310="",L1310=""),"",V1310/(L1310*E1310)-1)</f>
        <v/>
      </c>
      <c r="AA1310" s="16" t="str">
        <f aca="false">IF(V1310="","SEM OFERTA",IF(OR(Y1310&gt;Premissas!$B$11,Y1310&lt;Premissas!$B$12),"VERIFICAR - UNIDADE/EMBALAGEM",IF(Y1310&gt;Premissas!$B$6,"NÃO COMPRAR - REAJUSTE &gt;5%","COMPRAR")))</f>
        <v>SEM OFERTA</v>
      </c>
      <c r="AB1310" s="18" t="str">
        <f aca="false">IF(W1310="DIMEC",S1310,IF(W1310="MEDCENTRO",U1310,""))</f>
        <v/>
      </c>
      <c r="AC1310" s="18" t="n">
        <f aca="false">IF(AA1310&lt;&gt;"COMPRAR",0,IF(AB1310="",I1310,MIN(I1310,AB1310)))</f>
        <v>0</v>
      </c>
      <c r="AD1310" s="19" t="n">
        <f aca="false">IF(AC1310&gt;0,AC1310*V1310,0)</f>
        <v>0</v>
      </c>
      <c r="AE1310" s="19" t="n">
        <f aca="false">IF(AC1310&gt;0,(M1310-V1310)*AC1310,0)</f>
        <v>0</v>
      </c>
      <c r="AF1310" s="16" t="str">
        <f aca="false">IF(AA1310&lt;&gt;"COMPRAR","",IF(AB1310="",IF(X1310="","",IF(X1310-V1310&lt;0.01,"EMPATE TÉCNICO","")),IF(AB1310&lt;I1310,"ESTOQUE INSUFICIENTE",IF(X1310="","",IF(X1310-V1310&lt;0.01,"EMPATE TÉCNICO","")))))</f>
        <v/>
      </c>
      <c r="AG1310" s="16" t="s">
        <v>203</v>
      </c>
      <c r="AH1310" s="16" t="s">
        <v>3874</v>
      </c>
    </row>
    <row r="1311" customFormat="false" ht="15" hidden="false" customHeight="false" outlineLevel="0" collapsed="false">
      <c r="A1311" s="16" t="s">
        <v>4174</v>
      </c>
      <c r="B1311" s="17" t="s">
        <v>4175</v>
      </c>
      <c r="C1311" s="16" t="s">
        <v>4176</v>
      </c>
      <c r="D1311" s="16" t="s">
        <v>4072</v>
      </c>
      <c r="E1311" s="18" t="n">
        <v>1</v>
      </c>
      <c r="F1311" s="16" t="s">
        <v>43</v>
      </c>
      <c r="G1311" s="18" t="n">
        <v>0</v>
      </c>
      <c r="H1311" s="16" t="n">
        <v>0</v>
      </c>
      <c r="I1311" s="18" t="n">
        <v>1</v>
      </c>
      <c r="J1311" s="19" t="n">
        <v>7.98</v>
      </c>
      <c r="K1311" s="19" t="n">
        <v>7.98</v>
      </c>
      <c r="L1311" s="19" t="n">
        <v>7.98</v>
      </c>
      <c r="M1311" s="19" t="n">
        <f aca="false">IF(J1311&gt;0,J1311,K1311)*E1311</f>
        <v>7.98</v>
      </c>
      <c r="N1311" s="20"/>
      <c r="O1311" s="21" t="str">
        <f aca="false">IF(R1311="","",ROUND(R1311*(1-Premissas!$B$4),4))</f>
        <v/>
      </c>
      <c r="P1311" s="22"/>
      <c r="Q1311" s="22"/>
      <c r="R1311" s="23"/>
      <c r="S1311" s="24"/>
      <c r="T1311" s="24"/>
      <c r="U1311" s="25"/>
      <c r="V1311" s="19" t="str">
        <f aca="false">IF(COUNT(N1311:Q1311)=0,"",MIN(N1311:Q1311))</f>
        <v/>
      </c>
      <c r="W1311" s="16" t="str">
        <f aca="false">IF(V1311="","",INDEX($N$4:$Q$4,MATCH(V1311,N1311:Q1311,0)))</f>
        <v/>
      </c>
      <c r="X1311" s="19" t="str">
        <f aca="false">IF(COUNT(N1311:Q1311)&lt;2,"",SMALL(N1311:Q1311,2))</f>
        <v/>
      </c>
      <c r="Y1311" s="26" t="str">
        <f aca="false">IF(OR(V1311="",M1311=0),"",V1311/M1311-1)</f>
        <v/>
      </c>
      <c r="Z1311" s="26" t="str">
        <f aca="false">IF(OR(V1311="",L1311=""),"",V1311/(L1311*E1311)-1)</f>
        <v/>
      </c>
      <c r="AA1311" s="16" t="str">
        <f aca="false">IF(V1311="","SEM OFERTA",IF(OR(Y1311&gt;Premissas!$B$11,Y1311&lt;Premissas!$B$12),"VERIFICAR - UNIDADE/EMBALAGEM",IF(Y1311&gt;Premissas!$B$6,"NÃO COMPRAR - REAJUSTE &gt;5%","COMPRAR")))</f>
        <v>SEM OFERTA</v>
      </c>
      <c r="AB1311" s="18" t="str">
        <f aca="false">IF(W1311="DIMEC",S1311,IF(W1311="MEDCENTRO",U1311,""))</f>
        <v/>
      </c>
      <c r="AC1311" s="18" t="n">
        <f aca="false">IF(AA1311&lt;&gt;"COMPRAR",0,IF(AB1311="",I1311,MIN(I1311,AB1311)))</f>
        <v>0</v>
      </c>
      <c r="AD1311" s="19" t="n">
        <f aca="false">IF(AC1311&gt;0,AC1311*V1311,0)</f>
        <v>0</v>
      </c>
      <c r="AE1311" s="19" t="n">
        <f aca="false">IF(AC1311&gt;0,(M1311-V1311)*AC1311,0)</f>
        <v>0</v>
      </c>
      <c r="AF1311" s="16" t="str">
        <f aca="false">IF(AA1311&lt;&gt;"COMPRAR","",IF(AB1311="",IF(X1311="","",IF(X1311-V1311&lt;0.01,"EMPATE TÉCNICO","")),IF(AB1311&lt;I1311,"ESTOQUE INSUFICIENTE",IF(X1311="","",IF(X1311-V1311&lt;0.01,"EMPATE TÉCNICO","")))))</f>
        <v/>
      </c>
      <c r="AG1311" s="16" t="s">
        <v>1803</v>
      </c>
      <c r="AH1311" s="16" t="s">
        <v>3874</v>
      </c>
    </row>
    <row r="1312" customFormat="false" ht="15" hidden="false" customHeight="false" outlineLevel="0" collapsed="false">
      <c r="A1312" s="16" t="s">
        <v>4177</v>
      </c>
      <c r="B1312" s="17" t="s">
        <v>4178</v>
      </c>
      <c r="C1312" s="16" t="s">
        <v>4179</v>
      </c>
      <c r="D1312" s="16" t="s">
        <v>4072</v>
      </c>
      <c r="E1312" s="18" t="n">
        <v>1</v>
      </c>
      <c r="F1312" s="16" t="s">
        <v>43</v>
      </c>
      <c r="G1312" s="18" t="n">
        <v>0</v>
      </c>
      <c r="H1312" s="16" t="n">
        <v>0.1</v>
      </c>
      <c r="I1312" s="18" t="n">
        <v>1</v>
      </c>
      <c r="J1312" s="19" t="n">
        <v>7.98</v>
      </c>
      <c r="K1312" s="19" t="n">
        <v>7.98</v>
      </c>
      <c r="L1312" s="19" t="n">
        <v>7.98</v>
      </c>
      <c r="M1312" s="19" t="n">
        <f aca="false">IF(J1312&gt;0,J1312,K1312)*E1312</f>
        <v>7.98</v>
      </c>
      <c r="N1312" s="20"/>
      <c r="O1312" s="21" t="str">
        <f aca="false">IF(R1312="","",ROUND(R1312*(1-Premissas!$B$4),4))</f>
        <v/>
      </c>
      <c r="P1312" s="22"/>
      <c r="Q1312" s="22"/>
      <c r="R1312" s="23"/>
      <c r="S1312" s="24"/>
      <c r="T1312" s="24"/>
      <c r="U1312" s="25"/>
      <c r="V1312" s="19" t="str">
        <f aca="false">IF(COUNT(N1312:Q1312)=0,"",MIN(N1312:Q1312))</f>
        <v/>
      </c>
      <c r="W1312" s="16" t="str">
        <f aca="false">IF(V1312="","",INDEX($N$4:$Q$4,MATCH(V1312,N1312:Q1312,0)))</f>
        <v/>
      </c>
      <c r="X1312" s="19" t="str">
        <f aca="false">IF(COUNT(N1312:Q1312)&lt;2,"",SMALL(N1312:Q1312,2))</f>
        <v/>
      </c>
      <c r="Y1312" s="26" t="str">
        <f aca="false">IF(OR(V1312="",M1312=0),"",V1312/M1312-1)</f>
        <v/>
      </c>
      <c r="Z1312" s="26" t="str">
        <f aca="false">IF(OR(V1312="",L1312=""),"",V1312/(L1312*E1312)-1)</f>
        <v/>
      </c>
      <c r="AA1312" s="16" t="str">
        <f aca="false">IF(V1312="","SEM OFERTA",IF(OR(Y1312&gt;Premissas!$B$11,Y1312&lt;Premissas!$B$12),"VERIFICAR - UNIDADE/EMBALAGEM",IF(Y1312&gt;Premissas!$B$6,"NÃO COMPRAR - REAJUSTE &gt;5%","COMPRAR")))</f>
        <v>SEM OFERTA</v>
      </c>
      <c r="AB1312" s="18" t="str">
        <f aca="false">IF(W1312="DIMEC",S1312,IF(W1312="MEDCENTRO",U1312,""))</f>
        <v/>
      </c>
      <c r="AC1312" s="18" t="n">
        <f aca="false">IF(AA1312&lt;&gt;"COMPRAR",0,IF(AB1312="",I1312,MIN(I1312,AB1312)))</f>
        <v>0</v>
      </c>
      <c r="AD1312" s="19" t="n">
        <f aca="false">IF(AC1312&gt;0,AC1312*V1312,0)</f>
        <v>0</v>
      </c>
      <c r="AE1312" s="19" t="n">
        <f aca="false">IF(AC1312&gt;0,(M1312-V1312)*AC1312,0)</f>
        <v>0</v>
      </c>
      <c r="AF1312" s="16" t="str">
        <f aca="false">IF(AA1312&lt;&gt;"COMPRAR","",IF(AB1312="",IF(X1312="","",IF(X1312-V1312&lt;0.01,"EMPATE TÉCNICO","")),IF(AB1312&lt;I1312,"ESTOQUE INSUFICIENTE",IF(X1312="","",IF(X1312-V1312&lt;0.01,"EMPATE TÉCNICO","")))))</f>
        <v/>
      </c>
      <c r="AG1312" s="16" t="s">
        <v>1803</v>
      </c>
      <c r="AH1312" s="16" t="s">
        <v>3874</v>
      </c>
    </row>
    <row r="1313" customFormat="false" ht="15" hidden="false" customHeight="false" outlineLevel="0" collapsed="false">
      <c r="A1313" s="16" t="s">
        <v>4180</v>
      </c>
      <c r="B1313" s="17" t="s">
        <v>4181</v>
      </c>
      <c r="C1313" s="16" t="s">
        <v>4182</v>
      </c>
      <c r="D1313" s="16" t="s">
        <v>4072</v>
      </c>
      <c r="E1313" s="18" t="n">
        <v>1</v>
      </c>
      <c r="F1313" s="16" t="s">
        <v>43</v>
      </c>
      <c r="G1313" s="18" t="n">
        <v>0</v>
      </c>
      <c r="H1313" s="16" t="n">
        <v>0.1</v>
      </c>
      <c r="I1313" s="18" t="n">
        <v>1</v>
      </c>
      <c r="J1313" s="19" t="n">
        <v>7.98</v>
      </c>
      <c r="K1313" s="19" t="n">
        <v>7.98</v>
      </c>
      <c r="L1313" s="19" t="n">
        <v>7.98</v>
      </c>
      <c r="M1313" s="19" t="n">
        <f aca="false">IF(J1313&gt;0,J1313,K1313)*E1313</f>
        <v>7.98</v>
      </c>
      <c r="N1313" s="20"/>
      <c r="O1313" s="21" t="str">
        <f aca="false">IF(R1313="","",ROUND(R1313*(1-Premissas!$B$4),4))</f>
        <v/>
      </c>
      <c r="P1313" s="22"/>
      <c r="Q1313" s="22"/>
      <c r="R1313" s="23"/>
      <c r="S1313" s="24"/>
      <c r="T1313" s="24"/>
      <c r="U1313" s="25"/>
      <c r="V1313" s="19" t="str">
        <f aca="false">IF(COUNT(N1313:Q1313)=0,"",MIN(N1313:Q1313))</f>
        <v/>
      </c>
      <c r="W1313" s="16" t="str">
        <f aca="false">IF(V1313="","",INDEX($N$4:$Q$4,MATCH(V1313,N1313:Q1313,0)))</f>
        <v/>
      </c>
      <c r="X1313" s="19" t="str">
        <f aca="false">IF(COUNT(N1313:Q1313)&lt;2,"",SMALL(N1313:Q1313,2))</f>
        <v/>
      </c>
      <c r="Y1313" s="26" t="str">
        <f aca="false">IF(OR(V1313="",M1313=0),"",V1313/M1313-1)</f>
        <v/>
      </c>
      <c r="Z1313" s="26" t="str">
        <f aca="false">IF(OR(V1313="",L1313=""),"",V1313/(L1313*E1313)-1)</f>
        <v/>
      </c>
      <c r="AA1313" s="16" t="str">
        <f aca="false">IF(V1313="","SEM OFERTA",IF(OR(Y1313&gt;Premissas!$B$11,Y1313&lt;Premissas!$B$12),"VERIFICAR - UNIDADE/EMBALAGEM",IF(Y1313&gt;Premissas!$B$6,"NÃO COMPRAR - REAJUSTE &gt;5%","COMPRAR")))</f>
        <v>SEM OFERTA</v>
      </c>
      <c r="AB1313" s="18" t="str">
        <f aca="false">IF(W1313="DIMEC",S1313,IF(W1313="MEDCENTRO",U1313,""))</f>
        <v/>
      </c>
      <c r="AC1313" s="18" t="n">
        <f aca="false">IF(AA1313&lt;&gt;"COMPRAR",0,IF(AB1313="",I1313,MIN(I1313,AB1313)))</f>
        <v>0</v>
      </c>
      <c r="AD1313" s="19" t="n">
        <f aca="false">IF(AC1313&gt;0,AC1313*V1313,0)</f>
        <v>0</v>
      </c>
      <c r="AE1313" s="19" t="n">
        <f aca="false">IF(AC1313&gt;0,(M1313-V1313)*AC1313,0)</f>
        <v>0</v>
      </c>
      <c r="AF1313" s="16" t="str">
        <f aca="false">IF(AA1313&lt;&gt;"COMPRAR","",IF(AB1313="",IF(X1313="","",IF(X1313-V1313&lt;0.01,"EMPATE TÉCNICO","")),IF(AB1313&lt;I1313,"ESTOQUE INSUFICIENTE",IF(X1313="","",IF(X1313-V1313&lt;0.01,"EMPATE TÉCNICO","")))))</f>
        <v/>
      </c>
      <c r="AG1313" s="16" t="s">
        <v>1803</v>
      </c>
      <c r="AH1313" s="16" t="s">
        <v>3874</v>
      </c>
    </row>
    <row r="1314" customFormat="false" ht="15" hidden="false" customHeight="false" outlineLevel="0" collapsed="false">
      <c r="A1314" s="16" t="s">
        <v>4183</v>
      </c>
      <c r="B1314" s="17" t="s">
        <v>4184</v>
      </c>
      <c r="C1314" s="16" t="s">
        <v>4185</v>
      </c>
      <c r="D1314" s="16" t="s">
        <v>4072</v>
      </c>
      <c r="E1314" s="18" t="n">
        <v>1</v>
      </c>
      <c r="F1314" s="16" t="s">
        <v>43</v>
      </c>
      <c r="G1314" s="18" t="n">
        <v>0</v>
      </c>
      <c r="H1314" s="16" t="n">
        <v>0.1</v>
      </c>
      <c r="I1314" s="18" t="n">
        <v>1</v>
      </c>
      <c r="J1314" s="19" t="n">
        <v>7.98</v>
      </c>
      <c r="K1314" s="19" t="n">
        <v>7.98</v>
      </c>
      <c r="L1314" s="19" t="n">
        <v>7.98</v>
      </c>
      <c r="M1314" s="19" t="n">
        <f aca="false">IF(J1314&gt;0,J1314,K1314)*E1314</f>
        <v>7.98</v>
      </c>
      <c r="N1314" s="20"/>
      <c r="O1314" s="21" t="str">
        <f aca="false">IF(R1314="","",ROUND(R1314*(1-Premissas!$B$4),4))</f>
        <v/>
      </c>
      <c r="P1314" s="22"/>
      <c r="Q1314" s="22"/>
      <c r="R1314" s="23"/>
      <c r="S1314" s="24"/>
      <c r="T1314" s="24"/>
      <c r="U1314" s="25"/>
      <c r="V1314" s="19" t="str">
        <f aca="false">IF(COUNT(N1314:Q1314)=0,"",MIN(N1314:Q1314))</f>
        <v/>
      </c>
      <c r="W1314" s="16" t="str">
        <f aca="false">IF(V1314="","",INDEX($N$4:$Q$4,MATCH(V1314,N1314:Q1314,0)))</f>
        <v/>
      </c>
      <c r="X1314" s="19" t="str">
        <f aca="false">IF(COUNT(N1314:Q1314)&lt;2,"",SMALL(N1314:Q1314,2))</f>
        <v/>
      </c>
      <c r="Y1314" s="26" t="str">
        <f aca="false">IF(OR(V1314="",M1314=0),"",V1314/M1314-1)</f>
        <v/>
      </c>
      <c r="Z1314" s="26" t="str">
        <f aca="false">IF(OR(V1314="",L1314=""),"",V1314/(L1314*E1314)-1)</f>
        <v/>
      </c>
      <c r="AA1314" s="16" t="str">
        <f aca="false">IF(V1314="","SEM OFERTA",IF(OR(Y1314&gt;Premissas!$B$11,Y1314&lt;Premissas!$B$12),"VERIFICAR - UNIDADE/EMBALAGEM",IF(Y1314&gt;Premissas!$B$6,"NÃO COMPRAR - REAJUSTE &gt;5%","COMPRAR")))</f>
        <v>SEM OFERTA</v>
      </c>
      <c r="AB1314" s="18" t="str">
        <f aca="false">IF(W1314="DIMEC",S1314,IF(W1314="MEDCENTRO",U1314,""))</f>
        <v/>
      </c>
      <c r="AC1314" s="18" t="n">
        <f aca="false">IF(AA1314&lt;&gt;"COMPRAR",0,IF(AB1314="",I1314,MIN(I1314,AB1314)))</f>
        <v>0</v>
      </c>
      <c r="AD1314" s="19" t="n">
        <f aca="false">IF(AC1314&gt;0,AC1314*V1314,0)</f>
        <v>0</v>
      </c>
      <c r="AE1314" s="19" t="n">
        <f aca="false">IF(AC1314&gt;0,(M1314-V1314)*AC1314,0)</f>
        <v>0</v>
      </c>
      <c r="AF1314" s="16" t="str">
        <f aca="false">IF(AA1314&lt;&gt;"COMPRAR","",IF(AB1314="",IF(X1314="","",IF(X1314-V1314&lt;0.01,"EMPATE TÉCNICO","")),IF(AB1314&lt;I1314,"ESTOQUE INSUFICIENTE",IF(X1314="","",IF(X1314-V1314&lt;0.01,"EMPATE TÉCNICO","")))))</f>
        <v/>
      </c>
      <c r="AG1314" s="16" t="s">
        <v>1803</v>
      </c>
      <c r="AH1314" s="16" t="s">
        <v>3874</v>
      </c>
    </row>
    <row r="1315" customFormat="false" ht="15" hidden="false" customHeight="false" outlineLevel="0" collapsed="false">
      <c r="A1315" s="16" t="s">
        <v>4186</v>
      </c>
      <c r="B1315" s="17" t="s">
        <v>4187</v>
      </c>
      <c r="C1315" s="16" t="s">
        <v>4188</v>
      </c>
      <c r="D1315" s="16" t="s">
        <v>4072</v>
      </c>
      <c r="E1315" s="18" t="n">
        <v>1</v>
      </c>
      <c r="F1315" s="16" t="s">
        <v>43</v>
      </c>
      <c r="G1315" s="18" t="n">
        <v>0</v>
      </c>
      <c r="H1315" s="16" t="n">
        <v>0.1</v>
      </c>
      <c r="I1315" s="18" t="n">
        <v>1</v>
      </c>
      <c r="J1315" s="19" t="n">
        <v>7.98</v>
      </c>
      <c r="K1315" s="19" t="n">
        <v>7.98</v>
      </c>
      <c r="L1315" s="19" t="n">
        <v>7.98</v>
      </c>
      <c r="M1315" s="19" t="n">
        <f aca="false">IF(J1315&gt;0,J1315,K1315)*E1315</f>
        <v>7.98</v>
      </c>
      <c r="N1315" s="20"/>
      <c r="O1315" s="21" t="str">
        <f aca="false">IF(R1315="","",ROUND(R1315*(1-Premissas!$B$4),4))</f>
        <v/>
      </c>
      <c r="P1315" s="22"/>
      <c r="Q1315" s="22"/>
      <c r="R1315" s="23"/>
      <c r="S1315" s="24"/>
      <c r="T1315" s="24"/>
      <c r="U1315" s="25"/>
      <c r="V1315" s="19" t="str">
        <f aca="false">IF(COUNT(N1315:Q1315)=0,"",MIN(N1315:Q1315))</f>
        <v/>
      </c>
      <c r="W1315" s="16" t="str">
        <f aca="false">IF(V1315="","",INDEX($N$4:$Q$4,MATCH(V1315,N1315:Q1315,0)))</f>
        <v/>
      </c>
      <c r="X1315" s="19" t="str">
        <f aca="false">IF(COUNT(N1315:Q1315)&lt;2,"",SMALL(N1315:Q1315,2))</f>
        <v/>
      </c>
      <c r="Y1315" s="26" t="str">
        <f aca="false">IF(OR(V1315="",M1315=0),"",V1315/M1315-1)</f>
        <v/>
      </c>
      <c r="Z1315" s="26" t="str">
        <f aca="false">IF(OR(V1315="",L1315=""),"",V1315/(L1315*E1315)-1)</f>
        <v/>
      </c>
      <c r="AA1315" s="16" t="str">
        <f aca="false">IF(V1315="","SEM OFERTA",IF(OR(Y1315&gt;Premissas!$B$11,Y1315&lt;Premissas!$B$12),"VERIFICAR - UNIDADE/EMBALAGEM",IF(Y1315&gt;Premissas!$B$6,"NÃO COMPRAR - REAJUSTE &gt;5%","COMPRAR")))</f>
        <v>SEM OFERTA</v>
      </c>
      <c r="AB1315" s="18" t="str">
        <f aca="false">IF(W1315="DIMEC",S1315,IF(W1315="MEDCENTRO",U1315,""))</f>
        <v/>
      </c>
      <c r="AC1315" s="18" t="n">
        <f aca="false">IF(AA1315&lt;&gt;"COMPRAR",0,IF(AB1315="",I1315,MIN(I1315,AB1315)))</f>
        <v>0</v>
      </c>
      <c r="AD1315" s="19" t="n">
        <f aca="false">IF(AC1315&gt;0,AC1315*V1315,0)</f>
        <v>0</v>
      </c>
      <c r="AE1315" s="19" t="n">
        <f aca="false">IF(AC1315&gt;0,(M1315-V1315)*AC1315,0)</f>
        <v>0</v>
      </c>
      <c r="AF1315" s="16" t="str">
        <f aca="false">IF(AA1315&lt;&gt;"COMPRAR","",IF(AB1315="",IF(X1315="","",IF(X1315-V1315&lt;0.01,"EMPATE TÉCNICO","")),IF(AB1315&lt;I1315,"ESTOQUE INSUFICIENTE",IF(X1315="","",IF(X1315-V1315&lt;0.01,"EMPATE TÉCNICO","")))))</f>
        <v/>
      </c>
      <c r="AG1315" s="16" t="s">
        <v>1803</v>
      </c>
      <c r="AH1315" s="16" t="s">
        <v>3874</v>
      </c>
    </row>
    <row r="1316" customFormat="false" ht="15" hidden="false" customHeight="false" outlineLevel="0" collapsed="false">
      <c r="A1316" s="16" t="s">
        <v>4189</v>
      </c>
      <c r="B1316" s="17" t="s">
        <v>4190</v>
      </c>
      <c r="C1316" s="16" t="s">
        <v>4191</v>
      </c>
      <c r="D1316" s="16" t="s">
        <v>4072</v>
      </c>
      <c r="E1316" s="18" t="n">
        <v>1</v>
      </c>
      <c r="F1316" s="16" t="s">
        <v>43</v>
      </c>
      <c r="G1316" s="18" t="n">
        <v>0</v>
      </c>
      <c r="H1316" s="16" t="n">
        <v>0.2</v>
      </c>
      <c r="I1316" s="18" t="n">
        <v>1</v>
      </c>
      <c r="J1316" s="19" t="n">
        <v>7.98</v>
      </c>
      <c r="K1316" s="19" t="n">
        <v>7.98</v>
      </c>
      <c r="L1316" s="19" t="n">
        <v>7.98</v>
      </c>
      <c r="M1316" s="19" t="n">
        <f aca="false">IF(J1316&gt;0,J1316,K1316)*E1316</f>
        <v>7.98</v>
      </c>
      <c r="N1316" s="20"/>
      <c r="O1316" s="21" t="str">
        <f aca="false">IF(R1316="","",ROUND(R1316*(1-Premissas!$B$4),4))</f>
        <v/>
      </c>
      <c r="P1316" s="22"/>
      <c r="Q1316" s="22"/>
      <c r="R1316" s="23"/>
      <c r="S1316" s="24"/>
      <c r="T1316" s="24"/>
      <c r="U1316" s="25"/>
      <c r="V1316" s="19" t="str">
        <f aca="false">IF(COUNT(N1316:Q1316)=0,"",MIN(N1316:Q1316))</f>
        <v/>
      </c>
      <c r="W1316" s="16" t="str">
        <f aca="false">IF(V1316="","",INDEX($N$4:$Q$4,MATCH(V1316,N1316:Q1316,0)))</f>
        <v/>
      </c>
      <c r="X1316" s="19" t="str">
        <f aca="false">IF(COUNT(N1316:Q1316)&lt;2,"",SMALL(N1316:Q1316,2))</f>
        <v/>
      </c>
      <c r="Y1316" s="26" t="str">
        <f aca="false">IF(OR(V1316="",M1316=0),"",V1316/M1316-1)</f>
        <v/>
      </c>
      <c r="Z1316" s="26" t="str">
        <f aca="false">IF(OR(V1316="",L1316=""),"",V1316/(L1316*E1316)-1)</f>
        <v/>
      </c>
      <c r="AA1316" s="16" t="str">
        <f aca="false">IF(V1316="","SEM OFERTA",IF(OR(Y1316&gt;Premissas!$B$11,Y1316&lt;Premissas!$B$12),"VERIFICAR - UNIDADE/EMBALAGEM",IF(Y1316&gt;Premissas!$B$6,"NÃO COMPRAR - REAJUSTE &gt;5%","COMPRAR")))</f>
        <v>SEM OFERTA</v>
      </c>
      <c r="AB1316" s="18" t="str">
        <f aca="false">IF(W1316="DIMEC",S1316,IF(W1316="MEDCENTRO",U1316,""))</f>
        <v/>
      </c>
      <c r="AC1316" s="18" t="n">
        <f aca="false">IF(AA1316&lt;&gt;"COMPRAR",0,IF(AB1316="",I1316,MIN(I1316,AB1316)))</f>
        <v>0</v>
      </c>
      <c r="AD1316" s="19" t="n">
        <f aca="false">IF(AC1316&gt;0,AC1316*V1316,0)</f>
        <v>0</v>
      </c>
      <c r="AE1316" s="19" t="n">
        <f aca="false">IF(AC1316&gt;0,(M1316-V1316)*AC1316,0)</f>
        <v>0</v>
      </c>
      <c r="AF1316" s="16" t="str">
        <f aca="false">IF(AA1316&lt;&gt;"COMPRAR","",IF(AB1316="",IF(X1316="","",IF(X1316-V1316&lt;0.01,"EMPATE TÉCNICO","")),IF(AB1316&lt;I1316,"ESTOQUE INSUFICIENTE",IF(X1316="","",IF(X1316-V1316&lt;0.01,"EMPATE TÉCNICO","")))))</f>
        <v/>
      </c>
      <c r="AG1316" s="16" t="s">
        <v>1803</v>
      </c>
      <c r="AH1316" s="16" t="s">
        <v>3874</v>
      </c>
    </row>
    <row r="1317" customFormat="false" ht="15" hidden="false" customHeight="false" outlineLevel="0" collapsed="false">
      <c r="A1317" s="16" t="s">
        <v>4192</v>
      </c>
      <c r="B1317" s="17" t="s">
        <v>4193</v>
      </c>
      <c r="C1317" s="16" t="s">
        <v>4194</v>
      </c>
      <c r="D1317" s="16" t="s">
        <v>4072</v>
      </c>
      <c r="E1317" s="18" t="n">
        <v>1</v>
      </c>
      <c r="F1317" s="16" t="s">
        <v>43</v>
      </c>
      <c r="G1317" s="18" t="n">
        <v>0</v>
      </c>
      <c r="H1317" s="16" t="n">
        <v>0.2</v>
      </c>
      <c r="I1317" s="18" t="n">
        <v>1</v>
      </c>
      <c r="J1317" s="19" t="n">
        <v>7.98</v>
      </c>
      <c r="K1317" s="19" t="n">
        <v>7.98</v>
      </c>
      <c r="L1317" s="19" t="n">
        <v>7.98</v>
      </c>
      <c r="M1317" s="19" t="n">
        <f aca="false">IF(J1317&gt;0,J1317,K1317)*E1317</f>
        <v>7.98</v>
      </c>
      <c r="N1317" s="20"/>
      <c r="O1317" s="21" t="str">
        <f aca="false">IF(R1317="","",ROUND(R1317*(1-Premissas!$B$4),4))</f>
        <v/>
      </c>
      <c r="P1317" s="22"/>
      <c r="Q1317" s="22"/>
      <c r="R1317" s="23"/>
      <c r="S1317" s="24"/>
      <c r="T1317" s="24"/>
      <c r="U1317" s="25"/>
      <c r="V1317" s="19" t="str">
        <f aca="false">IF(COUNT(N1317:Q1317)=0,"",MIN(N1317:Q1317))</f>
        <v/>
      </c>
      <c r="W1317" s="16" t="str">
        <f aca="false">IF(V1317="","",INDEX($N$4:$Q$4,MATCH(V1317,N1317:Q1317,0)))</f>
        <v/>
      </c>
      <c r="X1317" s="19" t="str">
        <f aca="false">IF(COUNT(N1317:Q1317)&lt;2,"",SMALL(N1317:Q1317,2))</f>
        <v/>
      </c>
      <c r="Y1317" s="26" t="str">
        <f aca="false">IF(OR(V1317="",M1317=0),"",V1317/M1317-1)</f>
        <v/>
      </c>
      <c r="Z1317" s="26" t="str">
        <f aca="false">IF(OR(V1317="",L1317=""),"",V1317/(L1317*E1317)-1)</f>
        <v/>
      </c>
      <c r="AA1317" s="16" t="str">
        <f aca="false">IF(V1317="","SEM OFERTA",IF(OR(Y1317&gt;Premissas!$B$11,Y1317&lt;Premissas!$B$12),"VERIFICAR - UNIDADE/EMBALAGEM",IF(Y1317&gt;Premissas!$B$6,"NÃO COMPRAR - REAJUSTE &gt;5%","COMPRAR")))</f>
        <v>SEM OFERTA</v>
      </c>
      <c r="AB1317" s="18" t="str">
        <f aca="false">IF(W1317="DIMEC",S1317,IF(W1317="MEDCENTRO",U1317,""))</f>
        <v/>
      </c>
      <c r="AC1317" s="18" t="n">
        <f aca="false">IF(AA1317&lt;&gt;"COMPRAR",0,IF(AB1317="",I1317,MIN(I1317,AB1317)))</f>
        <v>0</v>
      </c>
      <c r="AD1317" s="19" t="n">
        <f aca="false">IF(AC1317&gt;0,AC1317*V1317,0)</f>
        <v>0</v>
      </c>
      <c r="AE1317" s="19" t="n">
        <f aca="false">IF(AC1317&gt;0,(M1317-V1317)*AC1317,0)</f>
        <v>0</v>
      </c>
      <c r="AF1317" s="16" t="str">
        <f aca="false">IF(AA1317&lt;&gt;"COMPRAR","",IF(AB1317="",IF(X1317="","",IF(X1317-V1317&lt;0.01,"EMPATE TÉCNICO","")),IF(AB1317&lt;I1317,"ESTOQUE INSUFICIENTE",IF(X1317="","",IF(X1317-V1317&lt;0.01,"EMPATE TÉCNICO","")))))</f>
        <v/>
      </c>
      <c r="AG1317" s="16" t="s">
        <v>1803</v>
      </c>
      <c r="AH1317" s="16" t="s">
        <v>3874</v>
      </c>
    </row>
    <row r="1318" customFormat="false" ht="15" hidden="false" customHeight="false" outlineLevel="0" collapsed="false">
      <c r="A1318" s="16" t="s">
        <v>4195</v>
      </c>
      <c r="B1318" s="17" t="s">
        <v>4196</v>
      </c>
      <c r="C1318" s="16" t="s">
        <v>4197</v>
      </c>
      <c r="D1318" s="16" t="s">
        <v>4072</v>
      </c>
      <c r="E1318" s="18" t="n">
        <v>1</v>
      </c>
      <c r="F1318" s="16" t="s">
        <v>43</v>
      </c>
      <c r="G1318" s="18" t="n">
        <v>0</v>
      </c>
      <c r="H1318" s="16" t="n">
        <v>0.3</v>
      </c>
      <c r="I1318" s="18" t="n">
        <v>1</v>
      </c>
      <c r="J1318" s="19" t="n">
        <v>7.98</v>
      </c>
      <c r="K1318" s="19" t="n">
        <v>7.98</v>
      </c>
      <c r="L1318" s="19" t="n">
        <v>7.98</v>
      </c>
      <c r="M1318" s="19" t="n">
        <f aca="false">IF(J1318&gt;0,J1318,K1318)*E1318</f>
        <v>7.98</v>
      </c>
      <c r="N1318" s="20"/>
      <c r="O1318" s="21" t="str">
        <f aca="false">IF(R1318="","",ROUND(R1318*(1-Premissas!$B$4),4))</f>
        <v/>
      </c>
      <c r="P1318" s="22"/>
      <c r="Q1318" s="22"/>
      <c r="R1318" s="23"/>
      <c r="S1318" s="24"/>
      <c r="T1318" s="24"/>
      <c r="U1318" s="25"/>
      <c r="V1318" s="19" t="str">
        <f aca="false">IF(COUNT(N1318:Q1318)=0,"",MIN(N1318:Q1318))</f>
        <v/>
      </c>
      <c r="W1318" s="16" t="str">
        <f aca="false">IF(V1318="","",INDEX($N$4:$Q$4,MATCH(V1318,N1318:Q1318,0)))</f>
        <v/>
      </c>
      <c r="X1318" s="19" t="str">
        <f aca="false">IF(COUNT(N1318:Q1318)&lt;2,"",SMALL(N1318:Q1318,2))</f>
        <v/>
      </c>
      <c r="Y1318" s="26" t="str">
        <f aca="false">IF(OR(V1318="",M1318=0),"",V1318/M1318-1)</f>
        <v/>
      </c>
      <c r="Z1318" s="26" t="str">
        <f aca="false">IF(OR(V1318="",L1318=""),"",V1318/(L1318*E1318)-1)</f>
        <v/>
      </c>
      <c r="AA1318" s="16" t="str">
        <f aca="false">IF(V1318="","SEM OFERTA",IF(OR(Y1318&gt;Premissas!$B$11,Y1318&lt;Premissas!$B$12),"VERIFICAR - UNIDADE/EMBALAGEM",IF(Y1318&gt;Premissas!$B$6,"NÃO COMPRAR - REAJUSTE &gt;5%","COMPRAR")))</f>
        <v>SEM OFERTA</v>
      </c>
      <c r="AB1318" s="18" t="str">
        <f aca="false">IF(W1318="DIMEC",S1318,IF(W1318="MEDCENTRO",U1318,""))</f>
        <v/>
      </c>
      <c r="AC1318" s="18" t="n">
        <f aca="false">IF(AA1318&lt;&gt;"COMPRAR",0,IF(AB1318="",I1318,MIN(I1318,AB1318)))</f>
        <v>0</v>
      </c>
      <c r="AD1318" s="19" t="n">
        <f aca="false">IF(AC1318&gt;0,AC1318*V1318,0)</f>
        <v>0</v>
      </c>
      <c r="AE1318" s="19" t="n">
        <f aca="false">IF(AC1318&gt;0,(M1318-V1318)*AC1318,0)</f>
        <v>0</v>
      </c>
      <c r="AF1318" s="16" t="str">
        <f aca="false">IF(AA1318&lt;&gt;"COMPRAR","",IF(AB1318="",IF(X1318="","",IF(X1318-V1318&lt;0.01,"EMPATE TÉCNICO","")),IF(AB1318&lt;I1318,"ESTOQUE INSUFICIENTE",IF(X1318="","",IF(X1318-V1318&lt;0.01,"EMPATE TÉCNICO","")))))</f>
        <v/>
      </c>
      <c r="AG1318" s="16" t="s">
        <v>1803</v>
      </c>
      <c r="AH1318" s="16" t="s">
        <v>3874</v>
      </c>
    </row>
    <row r="1319" customFormat="false" ht="15" hidden="false" customHeight="false" outlineLevel="0" collapsed="false">
      <c r="A1319" s="16" t="s">
        <v>4198</v>
      </c>
      <c r="B1319" s="17" t="s">
        <v>4199</v>
      </c>
      <c r="C1319" s="16" t="s">
        <v>4200</v>
      </c>
      <c r="D1319" s="16" t="s">
        <v>4072</v>
      </c>
      <c r="E1319" s="18" t="n">
        <v>1</v>
      </c>
      <c r="F1319" s="16" t="s">
        <v>43</v>
      </c>
      <c r="G1319" s="18" t="n">
        <v>0</v>
      </c>
      <c r="H1319" s="16" t="n">
        <v>0.2</v>
      </c>
      <c r="I1319" s="18" t="n">
        <v>1</v>
      </c>
      <c r="J1319" s="19" t="n">
        <v>7.98</v>
      </c>
      <c r="K1319" s="19" t="n">
        <v>7.98</v>
      </c>
      <c r="L1319" s="19" t="n">
        <v>7.98</v>
      </c>
      <c r="M1319" s="19" t="n">
        <f aca="false">IF(J1319&gt;0,J1319,K1319)*E1319</f>
        <v>7.98</v>
      </c>
      <c r="N1319" s="20"/>
      <c r="O1319" s="21" t="str">
        <f aca="false">IF(R1319="","",ROUND(R1319*(1-Premissas!$B$4),4))</f>
        <v/>
      </c>
      <c r="P1319" s="22"/>
      <c r="Q1319" s="22"/>
      <c r="R1319" s="23"/>
      <c r="S1319" s="24"/>
      <c r="T1319" s="24"/>
      <c r="U1319" s="25"/>
      <c r="V1319" s="19" t="str">
        <f aca="false">IF(COUNT(N1319:Q1319)=0,"",MIN(N1319:Q1319))</f>
        <v/>
      </c>
      <c r="W1319" s="16" t="str">
        <f aca="false">IF(V1319="","",INDEX($N$4:$Q$4,MATCH(V1319,N1319:Q1319,0)))</f>
        <v/>
      </c>
      <c r="X1319" s="19" t="str">
        <f aca="false">IF(COUNT(N1319:Q1319)&lt;2,"",SMALL(N1319:Q1319,2))</f>
        <v/>
      </c>
      <c r="Y1319" s="26" t="str">
        <f aca="false">IF(OR(V1319="",M1319=0),"",V1319/M1319-1)</f>
        <v/>
      </c>
      <c r="Z1319" s="26" t="str">
        <f aca="false">IF(OR(V1319="",L1319=""),"",V1319/(L1319*E1319)-1)</f>
        <v/>
      </c>
      <c r="AA1319" s="16" t="str">
        <f aca="false">IF(V1319="","SEM OFERTA",IF(OR(Y1319&gt;Premissas!$B$11,Y1319&lt;Premissas!$B$12),"VERIFICAR - UNIDADE/EMBALAGEM",IF(Y1319&gt;Premissas!$B$6,"NÃO COMPRAR - REAJUSTE &gt;5%","COMPRAR")))</f>
        <v>SEM OFERTA</v>
      </c>
      <c r="AB1319" s="18" t="str">
        <f aca="false">IF(W1319="DIMEC",S1319,IF(W1319="MEDCENTRO",U1319,""))</f>
        <v/>
      </c>
      <c r="AC1319" s="18" t="n">
        <f aca="false">IF(AA1319&lt;&gt;"COMPRAR",0,IF(AB1319="",I1319,MIN(I1319,AB1319)))</f>
        <v>0</v>
      </c>
      <c r="AD1319" s="19" t="n">
        <f aca="false">IF(AC1319&gt;0,AC1319*V1319,0)</f>
        <v>0</v>
      </c>
      <c r="AE1319" s="19" t="n">
        <f aca="false">IF(AC1319&gt;0,(M1319-V1319)*AC1319,0)</f>
        <v>0</v>
      </c>
      <c r="AF1319" s="16" t="str">
        <f aca="false">IF(AA1319&lt;&gt;"COMPRAR","",IF(AB1319="",IF(X1319="","",IF(X1319-V1319&lt;0.01,"EMPATE TÉCNICO","")),IF(AB1319&lt;I1319,"ESTOQUE INSUFICIENTE",IF(X1319="","",IF(X1319-V1319&lt;0.01,"EMPATE TÉCNICO","")))))</f>
        <v/>
      </c>
      <c r="AG1319" s="16" t="s">
        <v>1803</v>
      </c>
      <c r="AH1319" s="16" t="s">
        <v>3874</v>
      </c>
    </row>
    <row r="1320" customFormat="false" ht="15" hidden="false" customHeight="false" outlineLevel="0" collapsed="false">
      <c r="A1320" s="16" t="s">
        <v>4201</v>
      </c>
      <c r="B1320" s="17" t="s">
        <v>4202</v>
      </c>
      <c r="C1320" s="16" t="s">
        <v>4203</v>
      </c>
      <c r="D1320" s="16" t="s">
        <v>4072</v>
      </c>
      <c r="E1320" s="18" t="n">
        <v>1</v>
      </c>
      <c r="F1320" s="16" t="s">
        <v>42</v>
      </c>
      <c r="G1320" s="18" t="n">
        <v>6</v>
      </c>
      <c r="H1320" s="16" t="n">
        <v>4.3</v>
      </c>
      <c r="I1320" s="18" t="n">
        <v>6</v>
      </c>
      <c r="J1320" s="19" t="n">
        <v>5.29</v>
      </c>
      <c r="K1320" s="19" t="n">
        <v>5.29</v>
      </c>
      <c r="L1320" s="19" t="n">
        <v>5.29</v>
      </c>
      <c r="M1320" s="19" t="n">
        <f aca="false">IF(J1320&gt;0,J1320,K1320)*E1320</f>
        <v>5.29</v>
      </c>
      <c r="N1320" s="20"/>
      <c r="O1320" s="21" t="str">
        <f aca="false">IF(R1320="","",ROUND(R1320*(1-Premissas!$B$4),4))</f>
        <v/>
      </c>
      <c r="P1320" s="22"/>
      <c r="Q1320" s="22"/>
      <c r="R1320" s="23"/>
      <c r="S1320" s="24"/>
      <c r="T1320" s="24"/>
      <c r="U1320" s="25"/>
      <c r="V1320" s="19" t="str">
        <f aca="false">IF(COUNT(N1320:Q1320)=0,"",MIN(N1320:Q1320))</f>
        <v/>
      </c>
      <c r="W1320" s="16" t="str">
        <f aca="false">IF(V1320="","",INDEX($N$4:$Q$4,MATCH(V1320,N1320:Q1320,0)))</f>
        <v/>
      </c>
      <c r="X1320" s="19" t="str">
        <f aca="false">IF(COUNT(N1320:Q1320)&lt;2,"",SMALL(N1320:Q1320,2))</f>
        <v/>
      </c>
      <c r="Y1320" s="26" t="str">
        <f aca="false">IF(OR(V1320="",M1320=0),"",V1320/M1320-1)</f>
        <v/>
      </c>
      <c r="Z1320" s="26" t="str">
        <f aca="false">IF(OR(V1320="",L1320=""),"",V1320/(L1320*E1320)-1)</f>
        <v/>
      </c>
      <c r="AA1320" s="16" t="str">
        <f aca="false">IF(V1320="","SEM OFERTA",IF(OR(Y1320&gt;Premissas!$B$11,Y1320&lt;Premissas!$B$12),"VERIFICAR - UNIDADE/EMBALAGEM",IF(Y1320&gt;Premissas!$B$6,"NÃO COMPRAR - REAJUSTE &gt;5%","COMPRAR")))</f>
        <v>SEM OFERTA</v>
      </c>
      <c r="AB1320" s="18" t="str">
        <f aca="false">IF(W1320="DIMEC",S1320,IF(W1320="MEDCENTRO",U1320,""))</f>
        <v/>
      </c>
      <c r="AC1320" s="18" t="n">
        <f aca="false">IF(AA1320&lt;&gt;"COMPRAR",0,IF(AB1320="",I1320,MIN(I1320,AB1320)))</f>
        <v>0</v>
      </c>
      <c r="AD1320" s="19" t="n">
        <f aca="false">IF(AC1320&gt;0,AC1320*V1320,0)</f>
        <v>0</v>
      </c>
      <c r="AE1320" s="19" t="n">
        <f aca="false">IF(AC1320&gt;0,(M1320-V1320)*AC1320,0)</f>
        <v>0</v>
      </c>
      <c r="AF1320" s="16" t="str">
        <f aca="false">IF(AA1320&lt;&gt;"COMPRAR","",IF(AB1320="",IF(X1320="","",IF(X1320-V1320&lt;0.01,"EMPATE TÉCNICO","")),IF(AB1320&lt;I1320,"ESTOQUE INSUFICIENTE",IF(X1320="","",IF(X1320-V1320&lt;0.01,"EMPATE TÉCNICO","")))))</f>
        <v/>
      </c>
      <c r="AG1320" s="16" t="s">
        <v>203</v>
      </c>
      <c r="AH1320" s="16" t="s">
        <v>3874</v>
      </c>
    </row>
    <row r="1321" customFormat="false" ht="15" hidden="false" customHeight="false" outlineLevel="0" collapsed="false">
      <c r="A1321" s="16" t="s">
        <v>4204</v>
      </c>
      <c r="B1321" s="17" t="s">
        <v>4205</v>
      </c>
      <c r="C1321" s="16" t="s">
        <v>4206</v>
      </c>
      <c r="D1321" s="16" t="s">
        <v>4152</v>
      </c>
      <c r="E1321" s="18" t="n">
        <v>1</v>
      </c>
      <c r="F1321" s="16" t="s">
        <v>43</v>
      </c>
      <c r="G1321" s="18" t="n">
        <v>0</v>
      </c>
      <c r="H1321" s="16" t="n">
        <v>0.6</v>
      </c>
      <c r="I1321" s="18" t="n">
        <v>2</v>
      </c>
      <c r="J1321" s="19" t="n">
        <v>5.55</v>
      </c>
      <c r="K1321" s="19" t="n">
        <v>5.55</v>
      </c>
      <c r="L1321" s="19" t="n">
        <v>5.55</v>
      </c>
      <c r="M1321" s="19" t="n">
        <f aca="false">IF(J1321&gt;0,J1321,K1321)*E1321</f>
        <v>5.55</v>
      </c>
      <c r="N1321" s="20"/>
      <c r="O1321" s="21" t="str">
        <f aca="false">IF(R1321="","",ROUND(R1321*(1-Premissas!$B$4),4))</f>
        <v/>
      </c>
      <c r="P1321" s="22"/>
      <c r="Q1321" s="22"/>
      <c r="R1321" s="23"/>
      <c r="S1321" s="24"/>
      <c r="T1321" s="24"/>
      <c r="U1321" s="25"/>
      <c r="V1321" s="19" t="str">
        <f aca="false">IF(COUNT(N1321:Q1321)=0,"",MIN(N1321:Q1321))</f>
        <v/>
      </c>
      <c r="W1321" s="16" t="str">
        <f aca="false">IF(V1321="","",INDEX($N$4:$Q$4,MATCH(V1321,N1321:Q1321,0)))</f>
        <v/>
      </c>
      <c r="X1321" s="19" t="str">
        <f aca="false">IF(COUNT(N1321:Q1321)&lt;2,"",SMALL(N1321:Q1321,2))</f>
        <v/>
      </c>
      <c r="Y1321" s="26" t="str">
        <f aca="false">IF(OR(V1321="",M1321=0),"",V1321/M1321-1)</f>
        <v/>
      </c>
      <c r="Z1321" s="26" t="str">
        <f aca="false">IF(OR(V1321="",L1321=""),"",V1321/(L1321*E1321)-1)</f>
        <v/>
      </c>
      <c r="AA1321" s="16" t="str">
        <f aca="false">IF(V1321="","SEM OFERTA",IF(OR(Y1321&gt;Premissas!$B$11,Y1321&lt;Premissas!$B$12),"VERIFICAR - UNIDADE/EMBALAGEM",IF(Y1321&gt;Premissas!$B$6,"NÃO COMPRAR - REAJUSTE &gt;5%","COMPRAR")))</f>
        <v>SEM OFERTA</v>
      </c>
      <c r="AB1321" s="18" t="str">
        <f aca="false">IF(W1321="DIMEC",S1321,IF(W1321="MEDCENTRO",U1321,""))</f>
        <v/>
      </c>
      <c r="AC1321" s="18" t="n">
        <f aca="false">IF(AA1321&lt;&gt;"COMPRAR",0,IF(AB1321="",I1321,MIN(I1321,AB1321)))</f>
        <v>0</v>
      </c>
      <c r="AD1321" s="19" t="n">
        <f aca="false">IF(AC1321&gt;0,AC1321*V1321,0)</f>
        <v>0</v>
      </c>
      <c r="AE1321" s="19" t="n">
        <f aca="false">IF(AC1321&gt;0,(M1321-V1321)*AC1321,0)</f>
        <v>0</v>
      </c>
      <c r="AF1321" s="16" t="str">
        <f aca="false">IF(AA1321&lt;&gt;"COMPRAR","",IF(AB1321="",IF(X1321="","",IF(X1321-V1321&lt;0.01,"EMPATE TÉCNICO","")),IF(AB1321&lt;I1321,"ESTOQUE INSUFICIENTE",IF(X1321="","",IF(X1321-V1321&lt;0.01,"EMPATE TÉCNICO","")))))</f>
        <v/>
      </c>
      <c r="AG1321" s="16" t="s">
        <v>2034</v>
      </c>
      <c r="AH1321" s="16" t="s">
        <v>3874</v>
      </c>
    </row>
    <row r="1322" customFormat="false" ht="15" hidden="false" customHeight="false" outlineLevel="0" collapsed="false">
      <c r="A1322" s="16" t="s">
        <v>4207</v>
      </c>
      <c r="B1322" s="17" t="s">
        <v>4208</v>
      </c>
      <c r="C1322" s="16" t="s">
        <v>4209</v>
      </c>
      <c r="D1322" s="16" t="s">
        <v>762</v>
      </c>
      <c r="E1322" s="18" t="n">
        <v>1</v>
      </c>
      <c r="F1322" s="16" t="s">
        <v>43</v>
      </c>
      <c r="G1322" s="18" t="n">
        <v>2</v>
      </c>
      <c r="H1322" s="16" t="n">
        <v>1.4</v>
      </c>
      <c r="I1322" s="18" t="n">
        <v>2</v>
      </c>
      <c r="J1322" s="19" t="n">
        <v>0</v>
      </c>
      <c r="K1322" s="19" t="n">
        <v>13.12</v>
      </c>
      <c r="L1322" s="19"/>
      <c r="M1322" s="19" t="n">
        <f aca="false">IF(J1322&gt;0,J1322,K1322)*E1322</f>
        <v>13.12</v>
      </c>
      <c r="N1322" s="20"/>
      <c r="O1322" s="21" t="str">
        <f aca="false">IF(R1322="","",ROUND(R1322*(1-Premissas!$B$4),4))</f>
        <v/>
      </c>
      <c r="P1322" s="22"/>
      <c r="Q1322" s="22"/>
      <c r="R1322" s="23"/>
      <c r="S1322" s="24"/>
      <c r="T1322" s="24"/>
      <c r="U1322" s="25"/>
      <c r="V1322" s="19" t="str">
        <f aca="false">IF(COUNT(N1322:Q1322)=0,"",MIN(N1322:Q1322))</f>
        <v/>
      </c>
      <c r="W1322" s="16" t="str">
        <f aca="false">IF(V1322="","",INDEX($N$4:$Q$4,MATCH(V1322,N1322:Q1322,0)))</f>
        <v/>
      </c>
      <c r="X1322" s="19" t="str">
        <f aca="false">IF(COUNT(N1322:Q1322)&lt;2,"",SMALL(N1322:Q1322,2))</f>
        <v/>
      </c>
      <c r="Y1322" s="26" t="str">
        <f aca="false">IF(OR(V1322="",M1322=0),"",V1322/M1322-1)</f>
        <v/>
      </c>
      <c r="Z1322" s="26" t="str">
        <f aca="false">IF(OR(V1322="",L1322=""),"",V1322/(L1322*E1322)-1)</f>
        <v/>
      </c>
      <c r="AA1322" s="16" t="str">
        <f aca="false">IF(V1322="","SEM OFERTA",IF(OR(Y1322&gt;Premissas!$B$11,Y1322&lt;Premissas!$B$12),"VERIFICAR - UNIDADE/EMBALAGEM",IF(Y1322&gt;Premissas!$B$6,"NÃO COMPRAR - REAJUSTE &gt;5%","COMPRAR")))</f>
        <v>SEM OFERTA</v>
      </c>
      <c r="AB1322" s="18" t="str">
        <f aca="false">IF(W1322="DIMEC",S1322,IF(W1322="MEDCENTRO",U1322,""))</f>
        <v/>
      </c>
      <c r="AC1322" s="18" t="n">
        <f aca="false">IF(AA1322&lt;&gt;"COMPRAR",0,IF(AB1322="",I1322,MIN(I1322,AB1322)))</f>
        <v>0</v>
      </c>
      <c r="AD1322" s="19" t="n">
        <f aca="false">IF(AC1322&gt;0,AC1322*V1322,0)</f>
        <v>0</v>
      </c>
      <c r="AE1322" s="19" t="n">
        <f aca="false">IF(AC1322&gt;0,(M1322-V1322)*AC1322,0)</f>
        <v>0</v>
      </c>
      <c r="AF1322" s="16" t="str">
        <f aca="false">IF(AA1322&lt;&gt;"COMPRAR","",IF(AB1322="",IF(X1322="","",IF(X1322-V1322&lt;0.01,"EMPATE TÉCNICO","")),IF(AB1322&lt;I1322,"ESTOQUE INSUFICIENTE",IF(X1322="","",IF(X1322-V1322&lt;0.01,"EMPATE TÉCNICO","")))))</f>
        <v/>
      </c>
      <c r="AG1322" s="16" t="s">
        <v>763</v>
      </c>
      <c r="AH1322" s="16" t="s">
        <v>3874</v>
      </c>
    </row>
    <row r="1323" customFormat="false" ht="15" hidden="false" customHeight="false" outlineLevel="0" collapsed="false">
      <c r="A1323" s="16" t="s">
        <v>4210</v>
      </c>
      <c r="B1323" s="17" t="s">
        <v>4211</v>
      </c>
      <c r="C1323" s="16" t="s">
        <v>4212</v>
      </c>
      <c r="D1323" s="16" t="s">
        <v>4213</v>
      </c>
      <c r="E1323" s="18" t="n">
        <v>1</v>
      </c>
      <c r="F1323" s="16" t="s">
        <v>43</v>
      </c>
      <c r="G1323" s="18" t="n">
        <v>0</v>
      </c>
      <c r="H1323" s="16" t="n">
        <v>0.1</v>
      </c>
      <c r="I1323" s="18" t="n">
        <v>1</v>
      </c>
      <c r="J1323" s="19" t="n">
        <v>11.1866666666667</v>
      </c>
      <c r="K1323" s="19" t="n">
        <v>11.1866666666667</v>
      </c>
      <c r="L1323" s="19" t="n">
        <v>11.1867</v>
      </c>
      <c r="M1323" s="19" t="n">
        <f aca="false">IF(J1323&gt;0,J1323,K1323)*E1323</f>
        <v>11.1866666666667</v>
      </c>
      <c r="N1323" s="20"/>
      <c r="O1323" s="21" t="str">
        <f aca="false">IF(R1323="","",ROUND(R1323*(1-Premissas!$B$4),4))</f>
        <v/>
      </c>
      <c r="P1323" s="22"/>
      <c r="Q1323" s="22"/>
      <c r="R1323" s="23"/>
      <c r="S1323" s="24"/>
      <c r="T1323" s="24"/>
      <c r="U1323" s="25"/>
      <c r="V1323" s="19" t="str">
        <f aca="false">IF(COUNT(N1323:Q1323)=0,"",MIN(N1323:Q1323))</f>
        <v/>
      </c>
      <c r="W1323" s="16" t="str">
        <f aca="false">IF(V1323="","",INDEX($N$4:$Q$4,MATCH(V1323,N1323:Q1323,0)))</f>
        <v/>
      </c>
      <c r="X1323" s="19" t="str">
        <f aca="false">IF(COUNT(N1323:Q1323)&lt;2,"",SMALL(N1323:Q1323,2))</f>
        <v/>
      </c>
      <c r="Y1323" s="26" t="str">
        <f aca="false">IF(OR(V1323="",M1323=0),"",V1323/M1323-1)</f>
        <v/>
      </c>
      <c r="Z1323" s="26" t="str">
        <f aca="false">IF(OR(V1323="",L1323=""),"",V1323/(L1323*E1323)-1)</f>
        <v/>
      </c>
      <c r="AA1323" s="16" t="str">
        <f aca="false">IF(V1323="","SEM OFERTA",IF(OR(Y1323&gt;Premissas!$B$11,Y1323&lt;Premissas!$B$12),"VERIFICAR - UNIDADE/EMBALAGEM",IF(Y1323&gt;Premissas!$B$6,"NÃO COMPRAR - REAJUSTE &gt;5%","COMPRAR")))</f>
        <v>SEM OFERTA</v>
      </c>
      <c r="AB1323" s="18" t="str">
        <f aca="false">IF(W1323="DIMEC",S1323,IF(W1323="MEDCENTRO",U1323,""))</f>
        <v/>
      </c>
      <c r="AC1323" s="18" t="n">
        <f aca="false">IF(AA1323&lt;&gt;"COMPRAR",0,IF(AB1323="",I1323,MIN(I1323,AB1323)))</f>
        <v>0</v>
      </c>
      <c r="AD1323" s="19" t="n">
        <f aca="false">IF(AC1323&gt;0,AC1323*V1323,0)</f>
        <v>0</v>
      </c>
      <c r="AE1323" s="19" t="n">
        <f aca="false">IF(AC1323&gt;0,(M1323-V1323)*AC1323,0)</f>
        <v>0</v>
      </c>
      <c r="AF1323" s="16" t="str">
        <f aca="false">IF(AA1323&lt;&gt;"COMPRAR","",IF(AB1323="",IF(X1323="","",IF(X1323-V1323&lt;0.01,"EMPATE TÉCNICO","")),IF(AB1323&lt;I1323,"ESTOQUE INSUFICIENTE",IF(X1323="","",IF(X1323-V1323&lt;0.01,"EMPATE TÉCNICO","")))))</f>
        <v/>
      </c>
      <c r="AG1323" s="16" t="s">
        <v>328</v>
      </c>
      <c r="AH1323" s="16" t="s">
        <v>94</v>
      </c>
    </row>
    <row r="1324" customFormat="false" ht="15" hidden="false" customHeight="false" outlineLevel="0" collapsed="false">
      <c r="A1324" s="16" t="s">
        <v>4214</v>
      </c>
      <c r="B1324" s="17" t="s">
        <v>4215</v>
      </c>
      <c r="C1324" s="16" t="s">
        <v>4216</v>
      </c>
      <c r="D1324" s="16" t="s">
        <v>4217</v>
      </c>
      <c r="E1324" s="18" t="n">
        <v>1</v>
      </c>
      <c r="F1324" s="16" t="s">
        <v>43</v>
      </c>
      <c r="G1324" s="18" t="n">
        <v>0</v>
      </c>
      <c r="H1324" s="16" t="n">
        <v>0</v>
      </c>
      <c r="I1324" s="18" t="n">
        <v>1</v>
      </c>
      <c r="J1324" s="19" t="n">
        <v>14.12</v>
      </c>
      <c r="K1324" s="19" t="n">
        <v>14.12</v>
      </c>
      <c r="L1324" s="19" t="n">
        <v>14.12</v>
      </c>
      <c r="M1324" s="19" t="n">
        <f aca="false">IF(J1324&gt;0,J1324,K1324)*E1324</f>
        <v>14.12</v>
      </c>
      <c r="N1324" s="20"/>
      <c r="O1324" s="21" t="str">
        <f aca="false">IF(R1324="","",ROUND(R1324*(1-Premissas!$B$4),4))</f>
        <v/>
      </c>
      <c r="P1324" s="22"/>
      <c r="Q1324" s="22"/>
      <c r="R1324" s="23"/>
      <c r="S1324" s="24"/>
      <c r="T1324" s="24"/>
      <c r="U1324" s="25"/>
      <c r="V1324" s="19" t="str">
        <f aca="false">IF(COUNT(N1324:Q1324)=0,"",MIN(N1324:Q1324))</f>
        <v/>
      </c>
      <c r="W1324" s="16" t="str">
        <f aca="false">IF(V1324="","",INDEX($N$4:$Q$4,MATCH(V1324,N1324:Q1324,0)))</f>
        <v/>
      </c>
      <c r="X1324" s="19" t="str">
        <f aca="false">IF(COUNT(N1324:Q1324)&lt;2,"",SMALL(N1324:Q1324,2))</f>
        <v/>
      </c>
      <c r="Y1324" s="26" t="str">
        <f aca="false">IF(OR(V1324="",M1324=0),"",V1324/M1324-1)</f>
        <v/>
      </c>
      <c r="Z1324" s="26" t="str">
        <f aca="false">IF(OR(V1324="",L1324=""),"",V1324/(L1324*E1324)-1)</f>
        <v/>
      </c>
      <c r="AA1324" s="16" t="str">
        <f aca="false">IF(V1324="","SEM OFERTA",IF(OR(Y1324&gt;Premissas!$B$11,Y1324&lt;Premissas!$B$12),"VERIFICAR - UNIDADE/EMBALAGEM",IF(Y1324&gt;Premissas!$B$6,"NÃO COMPRAR - REAJUSTE &gt;5%","COMPRAR")))</f>
        <v>SEM OFERTA</v>
      </c>
      <c r="AB1324" s="18" t="str">
        <f aca="false">IF(W1324="DIMEC",S1324,IF(W1324="MEDCENTRO",U1324,""))</f>
        <v/>
      </c>
      <c r="AC1324" s="18" t="n">
        <f aca="false">IF(AA1324&lt;&gt;"COMPRAR",0,IF(AB1324="",I1324,MIN(I1324,AB1324)))</f>
        <v>0</v>
      </c>
      <c r="AD1324" s="19" t="n">
        <f aca="false">IF(AC1324&gt;0,AC1324*V1324,0)</f>
        <v>0</v>
      </c>
      <c r="AE1324" s="19" t="n">
        <f aca="false">IF(AC1324&gt;0,(M1324-V1324)*AC1324,0)</f>
        <v>0</v>
      </c>
      <c r="AF1324" s="16" t="str">
        <f aca="false">IF(AA1324&lt;&gt;"COMPRAR","",IF(AB1324="",IF(X1324="","",IF(X1324-V1324&lt;0.01,"EMPATE TÉCNICO","")),IF(AB1324&lt;I1324,"ESTOQUE INSUFICIENTE",IF(X1324="","",IF(X1324-V1324&lt;0.01,"EMPATE TÉCNICO","")))))</f>
        <v/>
      </c>
      <c r="AG1324" s="16" t="s">
        <v>1771</v>
      </c>
      <c r="AH1324" s="16" t="s">
        <v>94</v>
      </c>
    </row>
    <row r="1325" customFormat="false" ht="15" hidden="false" customHeight="false" outlineLevel="0" collapsed="false">
      <c r="A1325" s="16" t="s">
        <v>4218</v>
      </c>
      <c r="B1325" s="17" t="s">
        <v>4219</v>
      </c>
      <c r="C1325" s="16" t="s">
        <v>4220</v>
      </c>
      <c r="D1325" s="16" t="s">
        <v>4221</v>
      </c>
      <c r="E1325" s="18" t="n">
        <v>1</v>
      </c>
      <c r="F1325" s="16" t="s">
        <v>43</v>
      </c>
      <c r="G1325" s="18" t="n">
        <v>0</v>
      </c>
      <c r="H1325" s="16" t="n">
        <v>0.1</v>
      </c>
      <c r="I1325" s="18" t="n">
        <v>1</v>
      </c>
      <c r="J1325" s="19" t="n">
        <v>16.45</v>
      </c>
      <c r="K1325" s="19" t="n">
        <v>16.45</v>
      </c>
      <c r="L1325" s="19" t="n">
        <v>16.45</v>
      </c>
      <c r="M1325" s="19" t="n">
        <f aca="false">IF(J1325&gt;0,J1325,K1325)*E1325</f>
        <v>16.45</v>
      </c>
      <c r="N1325" s="20"/>
      <c r="O1325" s="21" t="str">
        <f aca="false">IF(R1325="","",ROUND(R1325*(1-Premissas!$B$4),4))</f>
        <v/>
      </c>
      <c r="P1325" s="22"/>
      <c r="Q1325" s="22"/>
      <c r="R1325" s="23"/>
      <c r="S1325" s="24"/>
      <c r="T1325" s="24"/>
      <c r="U1325" s="25"/>
      <c r="V1325" s="19" t="str">
        <f aca="false">IF(COUNT(N1325:Q1325)=0,"",MIN(N1325:Q1325))</f>
        <v/>
      </c>
      <c r="W1325" s="16" t="str">
        <f aca="false">IF(V1325="","",INDEX($N$4:$Q$4,MATCH(V1325,N1325:Q1325,0)))</f>
        <v/>
      </c>
      <c r="X1325" s="19" t="str">
        <f aca="false">IF(COUNT(N1325:Q1325)&lt;2,"",SMALL(N1325:Q1325,2))</f>
        <v/>
      </c>
      <c r="Y1325" s="26" t="str">
        <f aca="false">IF(OR(V1325="",M1325=0),"",V1325/M1325-1)</f>
        <v/>
      </c>
      <c r="Z1325" s="26" t="str">
        <f aca="false">IF(OR(V1325="",L1325=""),"",V1325/(L1325*E1325)-1)</f>
        <v/>
      </c>
      <c r="AA1325" s="16" t="str">
        <f aca="false">IF(V1325="","SEM OFERTA",IF(OR(Y1325&gt;Premissas!$B$11,Y1325&lt;Premissas!$B$12),"VERIFICAR - UNIDADE/EMBALAGEM",IF(Y1325&gt;Premissas!$B$6,"NÃO COMPRAR - REAJUSTE &gt;5%","COMPRAR")))</f>
        <v>SEM OFERTA</v>
      </c>
      <c r="AB1325" s="18" t="str">
        <f aca="false">IF(W1325="DIMEC",S1325,IF(W1325="MEDCENTRO",U1325,""))</f>
        <v/>
      </c>
      <c r="AC1325" s="18" t="n">
        <f aca="false">IF(AA1325&lt;&gt;"COMPRAR",0,IF(AB1325="",I1325,MIN(I1325,AB1325)))</f>
        <v>0</v>
      </c>
      <c r="AD1325" s="19" t="n">
        <f aca="false">IF(AC1325&gt;0,AC1325*V1325,0)</f>
        <v>0</v>
      </c>
      <c r="AE1325" s="19" t="n">
        <f aca="false">IF(AC1325&gt;0,(M1325-V1325)*AC1325,0)</f>
        <v>0</v>
      </c>
      <c r="AF1325" s="16" t="str">
        <f aca="false">IF(AA1325&lt;&gt;"COMPRAR","",IF(AB1325="",IF(X1325="","",IF(X1325-V1325&lt;0.01,"EMPATE TÉCNICO","")),IF(AB1325&lt;I1325,"ESTOQUE INSUFICIENTE",IF(X1325="","",IF(X1325-V1325&lt;0.01,"EMPATE TÉCNICO","")))))</f>
        <v/>
      </c>
      <c r="AG1325" s="16" t="s">
        <v>4222</v>
      </c>
      <c r="AH1325" s="16" t="s">
        <v>94</v>
      </c>
    </row>
    <row r="1326" customFormat="false" ht="15" hidden="false" customHeight="false" outlineLevel="0" collapsed="false">
      <c r="A1326" s="16" t="s">
        <v>4223</v>
      </c>
      <c r="B1326" s="17" t="s">
        <v>4224</v>
      </c>
      <c r="C1326" s="16" t="s">
        <v>4225</v>
      </c>
      <c r="D1326" s="16" t="s">
        <v>92</v>
      </c>
      <c r="E1326" s="18" t="n">
        <v>1</v>
      </c>
      <c r="F1326" s="16" t="s">
        <v>43</v>
      </c>
      <c r="G1326" s="18" t="n">
        <v>0</v>
      </c>
      <c r="H1326" s="16" t="n">
        <v>0.1</v>
      </c>
      <c r="I1326" s="18" t="n">
        <v>1</v>
      </c>
      <c r="J1326" s="19" t="n">
        <v>18.96</v>
      </c>
      <c r="K1326" s="19" t="n">
        <v>18.96</v>
      </c>
      <c r="L1326" s="19" t="n">
        <v>18.96</v>
      </c>
      <c r="M1326" s="19" t="n">
        <f aca="false">IF(J1326&gt;0,J1326,K1326)*E1326</f>
        <v>18.96</v>
      </c>
      <c r="N1326" s="20"/>
      <c r="O1326" s="21" t="str">
        <f aca="false">IF(R1326="","",ROUND(R1326*(1-Premissas!$B$4),4))</f>
        <v/>
      </c>
      <c r="P1326" s="22"/>
      <c r="Q1326" s="22"/>
      <c r="R1326" s="23"/>
      <c r="S1326" s="24"/>
      <c r="T1326" s="24"/>
      <c r="U1326" s="25"/>
      <c r="V1326" s="19" t="str">
        <f aca="false">IF(COUNT(N1326:Q1326)=0,"",MIN(N1326:Q1326))</f>
        <v/>
      </c>
      <c r="W1326" s="16" t="str">
        <f aca="false">IF(V1326="","",INDEX($N$4:$Q$4,MATCH(V1326,N1326:Q1326,0)))</f>
        <v/>
      </c>
      <c r="X1326" s="19" t="str">
        <f aca="false">IF(COUNT(N1326:Q1326)&lt;2,"",SMALL(N1326:Q1326,2))</f>
        <v/>
      </c>
      <c r="Y1326" s="26" t="str">
        <f aca="false">IF(OR(V1326="",M1326=0),"",V1326/M1326-1)</f>
        <v/>
      </c>
      <c r="Z1326" s="26" t="str">
        <f aca="false">IF(OR(V1326="",L1326=""),"",V1326/(L1326*E1326)-1)</f>
        <v/>
      </c>
      <c r="AA1326" s="16" t="str">
        <f aca="false">IF(V1326="","SEM OFERTA",IF(OR(Y1326&gt;Premissas!$B$11,Y1326&lt;Premissas!$B$12),"VERIFICAR - UNIDADE/EMBALAGEM",IF(Y1326&gt;Premissas!$B$6,"NÃO COMPRAR - REAJUSTE &gt;5%","COMPRAR")))</f>
        <v>SEM OFERTA</v>
      </c>
      <c r="AB1326" s="18" t="str">
        <f aca="false">IF(W1326="DIMEC",S1326,IF(W1326="MEDCENTRO",U1326,""))</f>
        <v/>
      </c>
      <c r="AC1326" s="18" t="n">
        <f aca="false">IF(AA1326&lt;&gt;"COMPRAR",0,IF(AB1326="",I1326,MIN(I1326,AB1326)))</f>
        <v>0</v>
      </c>
      <c r="AD1326" s="19" t="n">
        <f aca="false">IF(AC1326&gt;0,AC1326*V1326,0)</f>
        <v>0</v>
      </c>
      <c r="AE1326" s="19" t="n">
        <f aca="false">IF(AC1326&gt;0,(M1326-V1326)*AC1326,0)</f>
        <v>0</v>
      </c>
      <c r="AF1326" s="16" t="str">
        <f aca="false">IF(AA1326&lt;&gt;"COMPRAR","",IF(AB1326="",IF(X1326="","",IF(X1326-V1326&lt;0.01,"EMPATE TÉCNICO","")),IF(AB1326&lt;I1326,"ESTOQUE INSUFICIENTE",IF(X1326="","",IF(X1326-V1326&lt;0.01,"EMPATE TÉCNICO","")))))</f>
        <v/>
      </c>
      <c r="AG1326" s="16" t="s">
        <v>93</v>
      </c>
      <c r="AH1326" s="16" t="s">
        <v>94</v>
      </c>
    </row>
    <row r="1327" customFormat="false" ht="15" hidden="false" customHeight="false" outlineLevel="0" collapsed="false">
      <c r="A1327" s="16" t="s">
        <v>4226</v>
      </c>
      <c r="B1327" s="17" t="s">
        <v>4227</v>
      </c>
      <c r="C1327" s="16" t="s">
        <v>4228</v>
      </c>
      <c r="D1327" s="16" t="s">
        <v>4229</v>
      </c>
      <c r="E1327" s="18" t="n">
        <v>1</v>
      </c>
      <c r="F1327" s="16" t="s">
        <v>43</v>
      </c>
      <c r="G1327" s="18" t="n">
        <v>0</v>
      </c>
      <c r="H1327" s="16" t="n">
        <v>0.1</v>
      </c>
      <c r="I1327" s="18" t="n">
        <v>1</v>
      </c>
      <c r="J1327" s="19" t="n">
        <v>0</v>
      </c>
      <c r="K1327" s="19" t="n">
        <v>17.99</v>
      </c>
      <c r="L1327" s="19"/>
      <c r="M1327" s="19" t="n">
        <f aca="false">IF(J1327&gt;0,J1327,K1327)*E1327</f>
        <v>17.99</v>
      </c>
      <c r="N1327" s="20"/>
      <c r="O1327" s="21" t="str">
        <f aca="false">IF(R1327="","",ROUND(R1327*(1-Premissas!$B$4),4))</f>
        <v/>
      </c>
      <c r="P1327" s="22"/>
      <c r="Q1327" s="22"/>
      <c r="R1327" s="23"/>
      <c r="S1327" s="24"/>
      <c r="T1327" s="24"/>
      <c r="U1327" s="25"/>
      <c r="V1327" s="19" t="str">
        <f aca="false">IF(COUNT(N1327:Q1327)=0,"",MIN(N1327:Q1327))</f>
        <v/>
      </c>
      <c r="W1327" s="16" t="str">
        <f aca="false">IF(V1327="","",INDEX($N$4:$Q$4,MATCH(V1327,N1327:Q1327,0)))</f>
        <v/>
      </c>
      <c r="X1327" s="19" t="str">
        <f aca="false">IF(COUNT(N1327:Q1327)&lt;2,"",SMALL(N1327:Q1327,2))</f>
        <v/>
      </c>
      <c r="Y1327" s="26" t="str">
        <f aca="false">IF(OR(V1327="",M1327=0),"",V1327/M1327-1)</f>
        <v/>
      </c>
      <c r="Z1327" s="26" t="str">
        <f aca="false">IF(OR(V1327="",L1327=""),"",V1327/(L1327*E1327)-1)</f>
        <v/>
      </c>
      <c r="AA1327" s="16" t="str">
        <f aca="false">IF(V1327="","SEM OFERTA",IF(OR(Y1327&gt;Premissas!$B$11,Y1327&lt;Premissas!$B$12),"VERIFICAR - UNIDADE/EMBALAGEM",IF(Y1327&gt;Premissas!$B$6,"NÃO COMPRAR - REAJUSTE &gt;5%","COMPRAR")))</f>
        <v>SEM OFERTA</v>
      </c>
      <c r="AB1327" s="18" t="str">
        <f aca="false">IF(W1327="DIMEC",S1327,IF(W1327="MEDCENTRO",U1327,""))</f>
        <v/>
      </c>
      <c r="AC1327" s="18" t="n">
        <f aca="false">IF(AA1327&lt;&gt;"COMPRAR",0,IF(AB1327="",I1327,MIN(I1327,AB1327)))</f>
        <v>0</v>
      </c>
      <c r="AD1327" s="19" t="n">
        <f aca="false">IF(AC1327&gt;0,AC1327*V1327,0)</f>
        <v>0</v>
      </c>
      <c r="AE1327" s="19" t="n">
        <f aca="false">IF(AC1327&gt;0,(M1327-V1327)*AC1327,0)</f>
        <v>0</v>
      </c>
      <c r="AF1327" s="16" t="str">
        <f aca="false">IF(AA1327&lt;&gt;"COMPRAR","",IF(AB1327="",IF(X1327="","",IF(X1327-V1327&lt;0.01,"EMPATE TÉCNICO","")),IF(AB1327&lt;I1327,"ESTOQUE INSUFICIENTE",IF(X1327="","",IF(X1327-V1327&lt;0.01,"EMPATE TÉCNICO","")))))</f>
        <v/>
      </c>
      <c r="AG1327" s="16"/>
      <c r="AH1327" s="16" t="s">
        <v>94</v>
      </c>
    </row>
    <row r="1328" customFormat="false" ht="15" hidden="false" customHeight="false" outlineLevel="0" collapsed="false">
      <c r="A1328" s="16" t="s">
        <v>4230</v>
      </c>
      <c r="B1328" s="17" t="s">
        <v>4231</v>
      </c>
      <c r="C1328" s="16" t="s">
        <v>4232</v>
      </c>
      <c r="D1328" s="16" t="s">
        <v>4233</v>
      </c>
      <c r="E1328" s="18" t="n">
        <v>1</v>
      </c>
      <c r="F1328" s="16" t="s">
        <v>42</v>
      </c>
      <c r="G1328" s="18" t="n">
        <v>3</v>
      </c>
      <c r="H1328" s="16" t="n">
        <v>3.2</v>
      </c>
      <c r="I1328" s="18" t="n">
        <v>6</v>
      </c>
      <c r="J1328" s="19" t="n">
        <v>9.99</v>
      </c>
      <c r="K1328" s="19" t="n">
        <v>9.99</v>
      </c>
      <c r="L1328" s="19" t="n">
        <v>9.99</v>
      </c>
      <c r="M1328" s="19" t="n">
        <f aca="false">IF(J1328&gt;0,J1328,K1328)*E1328</f>
        <v>9.99</v>
      </c>
      <c r="N1328" s="20"/>
      <c r="O1328" s="21" t="str">
        <f aca="false">IF(R1328="","",ROUND(R1328*(1-Premissas!$B$4),4))</f>
        <v/>
      </c>
      <c r="P1328" s="22"/>
      <c r="Q1328" s="22"/>
      <c r="R1328" s="23"/>
      <c r="S1328" s="24"/>
      <c r="T1328" s="24"/>
      <c r="U1328" s="25"/>
      <c r="V1328" s="19" t="str">
        <f aca="false">IF(COUNT(N1328:Q1328)=0,"",MIN(N1328:Q1328))</f>
        <v/>
      </c>
      <c r="W1328" s="16" t="str">
        <f aca="false">IF(V1328="","",INDEX($N$4:$Q$4,MATCH(V1328,N1328:Q1328,0)))</f>
        <v/>
      </c>
      <c r="X1328" s="19" t="str">
        <f aca="false">IF(COUNT(N1328:Q1328)&lt;2,"",SMALL(N1328:Q1328,2))</f>
        <v/>
      </c>
      <c r="Y1328" s="26" t="str">
        <f aca="false">IF(OR(V1328="",M1328=0),"",V1328/M1328-1)</f>
        <v/>
      </c>
      <c r="Z1328" s="26" t="str">
        <f aca="false">IF(OR(V1328="",L1328=""),"",V1328/(L1328*E1328)-1)</f>
        <v/>
      </c>
      <c r="AA1328" s="16" t="str">
        <f aca="false">IF(V1328="","SEM OFERTA",IF(OR(Y1328&gt;Premissas!$B$11,Y1328&lt;Premissas!$B$12),"VERIFICAR - UNIDADE/EMBALAGEM",IF(Y1328&gt;Premissas!$B$6,"NÃO COMPRAR - REAJUSTE &gt;5%","COMPRAR")))</f>
        <v>SEM OFERTA</v>
      </c>
      <c r="AB1328" s="18" t="str">
        <f aca="false">IF(W1328="DIMEC",S1328,IF(W1328="MEDCENTRO",U1328,""))</f>
        <v/>
      </c>
      <c r="AC1328" s="18" t="n">
        <f aca="false">IF(AA1328&lt;&gt;"COMPRAR",0,IF(AB1328="",I1328,MIN(I1328,AB1328)))</f>
        <v>0</v>
      </c>
      <c r="AD1328" s="19" t="n">
        <f aca="false">IF(AC1328&gt;0,AC1328*V1328,0)</f>
        <v>0</v>
      </c>
      <c r="AE1328" s="19" t="n">
        <f aca="false">IF(AC1328&gt;0,(M1328-V1328)*AC1328,0)</f>
        <v>0</v>
      </c>
      <c r="AF1328" s="16" t="str">
        <f aca="false">IF(AA1328&lt;&gt;"COMPRAR","",IF(AB1328="",IF(X1328="","",IF(X1328-V1328&lt;0.01,"EMPATE TÉCNICO","")),IF(AB1328&lt;I1328,"ESTOQUE INSUFICIENTE",IF(X1328="","",IF(X1328-V1328&lt;0.01,"EMPATE TÉCNICO","")))))</f>
        <v/>
      </c>
      <c r="AG1328" s="16" t="s">
        <v>139</v>
      </c>
      <c r="AH1328" s="16" t="s">
        <v>94</v>
      </c>
    </row>
    <row r="1329" customFormat="false" ht="15" hidden="false" customHeight="false" outlineLevel="0" collapsed="false">
      <c r="A1329" s="16" t="s">
        <v>4234</v>
      </c>
      <c r="B1329" s="17" t="s">
        <v>4235</v>
      </c>
      <c r="C1329" s="16" t="s">
        <v>4236</v>
      </c>
      <c r="D1329" s="16" t="s">
        <v>4237</v>
      </c>
      <c r="E1329" s="18" t="n">
        <v>1</v>
      </c>
      <c r="F1329" s="16" t="s">
        <v>43</v>
      </c>
      <c r="G1329" s="18" t="n">
        <v>0</v>
      </c>
      <c r="H1329" s="16" t="n">
        <v>0.9</v>
      </c>
      <c r="I1329" s="18" t="n">
        <v>3</v>
      </c>
      <c r="J1329" s="19" t="n">
        <v>7.81</v>
      </c>
      <c r="K1329" s="19" t="n">
        <v>7.81</v>
      </c>
      <c r="L1329" s="19" t="n">
        <v>7.81</v>
      </c>
      <c r="M1329" s="19" t="n">
        <f aca="false">IF(J1329&gt;0,J1329,K1329)*E1329</f>
        <v>7.81</v>
      </c>
      <c r="N1329" s="20"/>
      <c r="O1329" s="21" t="str">
        <f aca="false">IF(R1329="","",ROUND(R1329*(1-Premissas!$B$4),4))</f>
        <v/>
      </c>
      <c r="P1329" s="22"/>
      <c r="Q1329" s="22"/>
      <c r="R1329" s="23"/>
      <c r="S1329" s="24"/>
      <c r="T1329" s="24"/>
      <c r="U1329" s="25"/>
      <c r="V1329" s="19" t="str">
        <f aca="false">IF(COUNT(N1329:Q1329)=0,"",MIN(N1329:Q1329))</f>
        <v/>
      </c>
      <c r="W1329" s="16" t="str">
        <f aca="false">IF(V1329="","",INDEX($N$4:$Q$4,MATCH(V1329,N1329:Q1329,0)))</f>
        <v/>
      </c>
      <c r="X1329" s="19" t="str">
        <f aca="false">IF(COUNT(N1329:Q1329)&lt;2,"",SMALL(N1329:Q1329,2))</f>
        <v/>
      </c>
      <c r="Y1329" s="26" t="str">
        <f aca="false">IF(OR(V1329="",M1329=0),"",V1329/M1329-1)</f>
        <v/>
      </c>
      <c r="Z1329" s="26" t="str">
        <f aca="false">IF(OR(V1329="",L1329=""),"",V1329/(L1329*E1329)-1)</f>
        <v/>
      </c>
      <c r="AA1329" s="16" t="str">
        <f aca="false">IF(V1329="","SEM OFERTA",IF(OR(Y1329&gt;Premissas!$B$11,Y1329&lt;Premissas!$B$12),"VERIFICAR - UNIDADE/EMBALAGEM",IF(Y1329&gt;Premissas!$B$6,"NÃO COMPRAR - REAJUSTE &gt;5%","COMPRAR")))</f>
        <v>SEM OFERTA</v>
      </c>
      <c r="AB1329" s="18" t="str">
        <f aca="false">IF(W1329="DIMEC",S1329,IF(W1329="MEDCENTRO",U1329,""))</f>
        <v/>
      </c>
      <c r="AC1329" s="18" t="n">
        <f aca="false">IF(AA1329&lt;&gt;"COMPRAR",0,IF(AB1329="",I1329,MIN(I1329,AB1329)))</f>
        <v>0</v>
      </c>
      <c r="AD1329" s="19" t="n">
        <f aca="false">IF(AC1329&gt;0,AC1329*V1329,0)</f>
        <v>0</v>
      </c>
      <c r="AE1329" s="19" t="n">
        <f aca="false">IF(AC1329&gt;0,(M1329-V1329)*AC1329,0)</f>
        <v>0</v>
      </c>
      <c r="AF1329" s="16" t="str">
        <f aca="false">IF(AA1329&lt;&gt;"COMPRAR","",IF(AB1329="",IF(X1329="","",IF(X1329-V1329&lt;0.01,"EMPATE TÉCNICO","")),IF(AB1329&lt;I1329,"ESTOQUE INSUFICIENTE",IF(X1329="","",IF(X1329-V1329&lt;0.01,"EMPATE TÉCNICO","")))))</f>
        <v/>
      </c>
      <c r="AG1329" s="16" t="s">
        <v>93</v>
      </c>
      <c r="AH1329" s="16" t="s">
        <v>94</v>
      </c>
    </row>
    <row r="1330" customFormat="false" ht="15" hidden="false" customHeight="false" outlineLevel="0" collapsed="false">
      <c r="A1330" s="16" t="s">
        <v>4238</v>
      </c>
      <c r="B1330" s="17" t="s">
        <v>4239</v>
      </c>
      <c r="C1330" s="16" t="s">
        <v>4240</v>
      </c>
      <c r="D1330" s="16" t="s">
        <v>4241</v>
      </c>
      <c r="E1330" s="18" t="n">
        <v>1</v>
      </c>
      <c r="F1330" s="16" t="s">
        <v>42</v>
      </c>
      <c r="G1330" s="18" t="n">
        <v>2</v>
      </c>
      <c r="H1330" s="16" t="n">
        <v>0.9</v>
      </c>
      <c r="I1330" s="18" t="n">
        <v>1</v>
      </c>
      <c r="J1330" s="19" t="n">
        <v>19.65</v>
      </c>
      <c r="K1330" s="19" t="n">
        <v>19.65</v>
      </c>
      <c r="L1330" s="19" t="n">
        <v>19.65</v>
      </c>
      <c r="M1330" s="19" t="n">
        <f aca="false">IF(J1330&gt;0,J1330,K1330)*E1330</f>
        <v>19.65</v>
      </c>
      <c r="N1330" s="20"/>
      <c r="O1330" s="21" t="str">
        <f aca="false">IF(R1330="","",ROUND(R1330*(1-Premissas!$B$4),4))</f>
        <v/>
      </c>
      <c r="P1330" s="22"/>
      <c r="Q1330" s="22"/>
      <c r="R1330" s="23"/>
      <c r="S1330" s="24"/>
      <c r="T1330" s="24"/>
      <c r="U1330" s="25"/>
      <c r="V1330" s="19" t="str">
        <f aca="false">IF(COUNT(N1330:Q1330)=0,"",MIN(N1330:Q1330))</f>
        <v/>
      </c>
      <c r="W1330" s="16" t="str">
        <f aca="false">IF(V1330="","",INDEX($N$4:$Q$4,MATCH(V1330,N1330:Q1330,0)))</f>
        <v/>
      </c>
      <c r="X1330" s="19" t="str">
        <f aca="false">IF(COUNT(N1330:Q1330)&lt;2,"",SMALL(N1330:Q1330,2))</f>
        <v/>
      </c>
      <c r="Y1330" s="26" t="str">
        <f aca="false">IF(OR(V1330="",M1330=0),"",V1330/M1330-1)</f>
        <v/>
      </c>
      <c r="Z1330" s="26" t="str">
        <f aca="false">IF(OR(V1330="",L1330=""),"",V1330/(L1330*E1330)-1)</f>
        <v/>
      </c>
      <c r="AA1330" s="16" t="str">
        <f aca="false">IF(V1330="","SEM OFERTA",IF(OR(Y1330&gt;Premissas!$B$11,Y1330&lt;Premissas!$B$12),"VERIFICAR - UNIDADE/EMBALAGEM",IF(Y1330&gt;Premissas!$B$6,"NÃO COMPRAR - REAJUSTE &gt;5%","COMPRAR")))</f>
        <v>SEM OFERTA</v>
      </c>
      <c r="AB1330" s="18" t="str">
        <f aca="false">IF(W1330="DIMEC",S1330,IF(W1330="MEDCENTRO",U1330,""))</f>
        <v/>
      </c>
      <c r="AC1330" s="18" t="n">
        <f aca="false">IF(AA1330&lt;&gt;"COMPRAR",0,IF(AB1330="",I1330,MIN(I1330,AB1330)))</f>
        <v>0</v>
      </c>
      <c r="AD1330" s="19" t="n">
        <f aca="false">IF(AC1330&gt;0,AC1330*V1330,0)</f>
        <v>0</v>
      </c>
      <c r="AE1330" s="19" t="n">
        <f aca="false">IF(AC1330&gt;0,(M1330-V1330)*AC1330,0)</f>
        <v>0</v>
      </c>
      <c r="AF1330" s="16" t="str">
        <f aca="false">IF(AA1330&lt;&gt;"COMPRAR","",IF(AB1330="",IF(X1330="","",IF(X1330-V1330&lt;0.01,"EMPATE TÉCNICO","")),IF(AB1330&lt;I1330,"ESTOQUE INSUFICIENTE",IF(X1330="","",IF(X1330-V1330&lt;0.01,"EMPATE TÉCNICO","")))))</f>
        <v/>
      </c>
      <c r="AG1330" s="16" t="s">
        <v>1771</v>
      </c>
      <c r="AH1330" s="16" t="s">
        <v>94</v>
      </c>
    </row>
    <row r="1331" customFormat="false" ht="15" hidden="false" customHeight="false" outlineLevel="0" collapsed="false">
      <c r="A1331" s="16" t="s">
        <v>4242</v>
      </c>
      <c r="B1331" s="17" t="s">
        <v>4243</v>
      </c>
      <c r="C1331" s="16" t="s">
        <v>4244</v>
      </c>
      <c r="D1331" s="16" t="s">
        <v>4241</v>
      </c>
      <c r="E1331" s="18" t="n">
        <v>1</v>
      </c>
      <c r="F1331" s="16" t="s">
        <v>42</v>
      </c>
      <c r="G1331" s="18" t="n">
        <v>0</v>
      </c>
      <c r="H1331" s="16" t="n">
        <v>0.3</v>
      </c>
      <c r="I1331" s="18" t="n">
        <v>2</v>
      </c>
      <c r="J1331" s="19" t="n">
        <v>24.54</v>
      </c>
      <c r="K1331" s="19" t="n">
        <v>24.54</v>
      </c>
      <c r="L1331" s="19" t="n">
        <v>24.54</v>
      </c>
      <c r="M1331" s="19" t="n">
        <f aca="false">IF(J1331&gt;0,J1331,K1331)*E1331</f>
        <v>24.54</v>
      </c>
      <c r="N1331" s="20"/>
      <c r="O1331" s="21" t="str">
        <f aca="false">IF(R1331="","",ROUND(R1331*(1-Premissas!$B$4),4))</f>
        <v/>
      </c>
      <c r="P1331" s="22"/>
      <c r="Q1331" s="22"/>
      <c r="R1331" s="23"/>
      <c r="S1331" s="24"/>
      <c r="T1331" s="24"/>
      <c r="U1331" s="25"/>
      <c r="V1331" s="19" t="str">
        <f aca="false">IF(COUNT(N1331:Q1331)=0,"",MIN(N1331:Q1331))</f>
        <v/>
      </c>
      <c r="W1331" s="16" t="str">
        <f aca="false">IF(V1331="","",INDEX($N$4:$Q$4,MATCH(V1331,N1331:Q1331,0)))</f>
        <v/>
      </c>
      <c r="X1331" s="19" t="str">
        <f aca="false">IF(COUNT(N1331:Q1331)&lt;2,"",SMALL(N1331:Q1331,2))</f>
        <v/>
      </c>
      <c r="Y1331" s="26" t="str">
        <f aca="false">IF(OR(V1331="",M1331=0),"",V1331/M1331-1)</f>
        <v/>
      </c>
      <c r="Z1331" s="26" t="str">
        <f aca="false">IF(OR(V1331="",L1331=""),"",V1331/(L1331*E1331)-1)</f>
        <v/>
      </c>
      <c r="AA1331" s="16" t="str">
        <f aca="false">IF(V1331="","SEM OFERTA",IF(OR(Y1331&gt;Premissas!$B$11,Y1331&lt;Premissas!$B$12),"VERIFICAR - UNIDADE/EMBALAGEM",IF(Y1331&gt;Premissas!$B$6,"NÃO COMPRAR - REAJUSTE &gt;5%","COMPRAR")))</f>
        <v>SEM OFERTA</v>
      </c>
      <c r="AB1331" s="18" t="str">
        <f aca="false">IF(W1331="DIMEC",S1331,IF(W1331="MEDCENTRO",U1331,""))</f>
        <v/>
      </c>
      <c r="AC1331" s="18" t="n">
        <f aca="false">IF(AA1331&lt;&gt;"COMPRAR",0,IF(AB1331="",I1331,MIN(I1331,AB1331)))</f>
        <v>0</v>
      </c>
      <c r="AD1331" s="19" t="n">
        <f aca="false">IF(AC1331&gt;0,AC1331*V1331,0)</f>
        <v>0</v>
      </c>
      <c r="AE1331" s="19" t="n">
        <f aca="false">IF(AC1331&gt;0,(M1331-V1331)*AC1331,0)</f>
        <v>0</v>
      </c>
      <c r="AF1331" s="16" t="str">
        <f aca="false">IF(AA1331&lt;&gt;"COMPRAR","",IF(AB1331="",IF(X1331="","",IF(X1331-V1331&lt;0.01,"EMPATE TÉCNICO","")),IF(AB1331&lt;I1331,"ESTOQUE INSUFICIENTE",IF(X1331="","",IF(X1331-V1331&lt;0.01,"EMPATE TÉCNICO","")))))</f>
        <v/>
      </c>
      <c r="AG1331" s="16" t="s">
        <v>1771</v>
      </c>
      <c r="AH1331" s="16" t="s">
        <v>94</v>
      </c>
    </row>
    <row r="1332" customFormat="false" ht="15" hidden="false" customHeight="false" outlineLevel="0" collapsed="false">
      <c r="A1332" s="16" t="s">
        <v>4245</v>
      </c>
      <c r="B1332" s="17" t="s">
        <v>4246</v>
      </c>
      <c r="C1332" s="16" t="s">
        <v>4247</v>
      </c>
      <c r="D1332" s="16" t="s">
        <v>4241</v>
      </c>
      <c r="E1332" s="18" t="n">
        <v>1</v>
      </c>
      <c r="F1332" s="16" t="s">
        <v>43</v>
      </c>
      <c r="G1332" s="18" t="n">
        <v>0</v>
      </c>
      <c r="H1332" s="16" t="n">
        <v>0.2</v>
      </c>
      <c r="I1332" s="18" t="n">
        <v>1</v>
      </c>
      <c r="J1332" s="19" t="n">
        <v>24.72</v>
      </c>
      <c r="K1332" s="19" t="n">
        <v>24.72</v>
      </c>
      <c r="L1332" s="19" t="n">
        <v>24.72</v>
      </c>
      <c r="M1332" s="19" t="n">
        <f aca="false">IF(J1332&gt;0,J1332,K1332)*E1332</f>
        <v>24.72</v>
      </c>
      <c r="N1332" s="20"/>
      <c r="O1332" s="21" t="str">
        <f aca="false">IF(R1332="","",ROUND(R1332*(1-Premissas!$B$4),4))</f>
        <v/>
      </c>
      <c r="P1332" s="22"/>
      <c r="Q1332" s="22"/>
      <c r="R1332" s="23"/>
      <c r="S1332" s="24"/>
      <c r="T1332" s="24"/>
      <c r="U1332" s="25"/>
      <c r="V1332" s="19" t="str">
        <f aca="false">IF(COUNT(N1332:Q1332)=0,"",MIN(N1332:Q1332))</f>
        <v/>
      </c>
      <c r="W1332" s="16" t="str">
        <f aca="false">IF(V1332="","",INDEX($N$4:$Q$4,MATCH(V1332,N1332:Q1332,0)))</f>
        <v/>
      </c>
      <c r="X1332" s="19" t="str">
        <f aca="false">IF(COUNT(N1332:Q1332)&lt;2,"",SMALL(N1332:Q1332,2))</f>
        <v/>
      </c>
      <c r="Y1332" s="26" t="str">
        <f aca="false">IF(OR(V1332="",M1332=0),"",V1332/M1332-1)</f>
        <v/>
      </c>
      <c r="Z1332" s="26" t="str">
        <f aca="false">IF(OR(V1332="",L1332=""),"",V1332/(L1332*E1332)-1)</f>
        <v/>
      </c>
      <c r="AA1332" s="16" t="str">
        <f aca="false">IF(V1332="","SEM OFERTA",IF(OR(Y1332&gt;Premissas!$B$11,Y1332&lt;Premissas!$B$12),"VERIFICAR - UNIDADE/EMBALAGEM",IF(Y1332&gt;Premissas!$B$6,"NÃO COMPRAR - REAJUSTE &gt;5%","COMPRAR")))</f>
        <v>SEM OFERTA</v>
      </c>
      <c r="AB1332" s="18" t="str">
        <f aca="false">IF(W1332="DIMEC",S1332,IF(W1332="MEDCENTRO",U1332,""))</f>
        <v/>
      </c>
      <c r="AC1332" s="18" t="n">
        <f aca="false">IF(AA1332&lt;&gt;"COMPRAR",0,IF(AB1332="",I1332,MIN(I1332,AB1332)))</f>
        <v>0</v>
      </c>
      <c r="AD1332" s="19" t="n">
        <f aca="false">IF(AC1332&gt;0,AC1332*V1332,0)</f>
        <v>0</v>
      </c>
      <c r="AE1332" s="19" t="n">
        <f aca="false">IF(AC1332&gt;0,(M1332-V1332)*AC1332,0)</f>
        <v>0</v>
      </c>
      <c r="AF1332" s="16" t="str">
        <f aca="false">IF(AA1332&lt;&gt;"COMPRAR","",IF(AB1332="",IF(X1332="","",IF(X1332-V1332&lt;0.01,"EMPATE TÉCNICO","")),IF(AB1332&lt;I1332,"ESTOQUE INSUFICIENTE",IF(X1332="","",IF(X1332-V1332&lt;0.01,"EMPATE TÉCNICO","")))))</f>
        <v/>
      </c>
      <c r="AG1332" s="16" t="s">
        <v>1771</v>
      </c>
      <c r="AH1332" s="16" t="s">
        <v>94</v>
      </c>
    </row>
    <row r="1333" customFormat="false" ht="15" hidden="false" customHeight="false" outlineLevel="0" collapsed="false">
      <c r="A1333" s="16" t="s">
        <v>4248</v>
      </c>
      <c r="B1333" s="17" t="s">
        <v>4249</v>
      </c>
      <c r="C1333" s="16" t="s">
        <v>4250</v>
      </c>
      <c r="D1333" s="16" t="s">
        <v>4237</v>
      </c>
      <c r="E1333" s="18" t="n">
        <v>1</v>
      </c>
      <c r="F1333" s="16" t="s">
        <v>43</v>
      </c>
      <c r="G1333" s="18" t="n">
        <v>3</v>
      </c>
      <c r="H1333" s="16" t="n">
        <v>1.6</v>
      </c>
      <c r="I1333" s="18" t="n">
        <v>1</v>
      </c>
      <c r="J1333" s="19" t="n">
        <v>8.05</v>
      </c>
      <c r="K1333" s="19" t="n">
        <v>8.05</v>
      </c>
      <c r="L1333" s="19" t="n">
        <v>8.05</v>
      </c>
      <c r="M1333" s="19" t="n">
        <f aca="false">IF(J1333&gt;0,J1333,K1333)*E1333</f>
        <v>8.05</v>
      </c>
      <c r="N1333" s="20"/>
      <c r="O1333" s="21" t="str">
        <f aca="false">IF(R1333="","",ROUND(R1333*(1-Premissas!$B$4),4))</f>
        <v/>
      </c>
      <c r="P1333" s="22"/>
      <c r="Q1333" s="22"/>
      <c r="R1333" s="23"/>
      <c r="S1333" s="24"/>
      <c r="T1333" s="24"/>
      <c r="U1333" s="25"/>
      <c r="V1333" s="19" t="str">
        <f aca="false">IF(COUNT(N1333:Q1333)=0,"",MIN(N1333:Q1333))</f>
        <v/>
      </c>
      <c r="W1333" s="16" t="str">
        <f aca="false">IF(V1333="","",INDEX($N$4:$Q$4,MATCH(V1333,N1333:Q1333,0)))</f>
        <v/>
      </c>
      <c r="X1333" s="19" t="str">
        <f aca="false">IF(COUNT(N1333:Q1333)&lt;2,"",SMALL(N1333:Q1333,2))</f>
        <v/>
      </c>
      <c r="Y1333" s="26" t="str">
        <f aca="false">IF(OR(V1333="",M1333=0),"",V1333/M1333-1)</f>
        <v/>
      </c>
      <c r="Z1333" s="26" t="str">
        <f aca="false">IF(OR(V1333="",L1333=""),"",V1333/(L1333*E1333)-1)</f>
        <v/>
      </c>
      <c r="AA1333" s="16" t="str">
        <f aca="false">IF(V1333="","SEM OFERTA",IF(OR(Y1333&gt;Premissas!$B$11,Y1333&lt;Premissas!$B$12),"VERIFICAR - UNIDADE/EMBALAGEM",IF(Y1333&gt;Premissas!$B$6,"NÃO COMPRAR - REAJUSTE &gt;5%","COMPRAR")))</f>
        <v>SEM OFERTA</v>
      </c>
      <c r="AB1333" s="18" t="str">
        <f aca="false">IF(W1333="DIMEC",S1333,IF(W1333="MEDCENTRO",U1333,""))</f>
        <v/>
      </c>
      <c r="AC1333" s="18" t="n">
        <f aca="false">IF(AA1333&lt;&gt;"COMPRAR",0,IF(AB1333="",I1333,MIN(I1333,AB1333)))</f>
        <v>0</v>
      </c>
      <c r="AD1333" s="19" t="n">
        <f aca="false">IF(AC1333&gt;0,AC1333*V1333,0)</f>
        <v>0</v>
      </c>
      <c r="AE1333" s="19" t="n">
        <f aca="false">IF(AC1333&gt;0,(M1333-V1333)*AC1333,0)</f>
        <v>0</v>
      </c>
      <c r="AF1333" s="16" t="str">
        <f aca="false">IF(AA1333&lt;&gt;"COMPRAR","",IF(AB1333="",IF(X1333="","",IF(X1333-V1333&lt;0.01,"EMPATE TÉCNICO","")),IF(AB1333&lt;I1333,"ESTOQUE INSUFICIENTE",IF(X1333="","",IF(X1333-V1333&lt;0.01,"EMPATE TÉCNICO","")))))</f>
        <v/>
      </c>
      <c r="AG1333" s="16" t="s">
        <v>93</v>
      </c>
      <c r="AH1333" s="16" t="s">
        <v>94</v>
      </c>
    </row>
    <row r="1334" customFormat="false" ht="15" hidden="false" customHeight="false" outlineLevel="0" collapsed="false">
      <c r="A1334" s="16" t="s">
        <v>4251</v>
      </c>
      <c r="B1334" s="17" t="s">
        <v>4252</v>
      </c>
      <c r="C1334" s="16" t="s">
        <v>4253</v>
      </c>
      <c r="D1334" s="16" t="s">
        <v>4237</v>
      </c>
      <c r="E1334" s="18" t="n">
        <v>1</v>
      </c>
      <c r="F1334" s="16" t="s">
        <v>43</v>
      </c>
      <c r="G1334" s="18" t="n">
        <v>2</v>
      </c>
      <c r="H1334" s="16" t="n">
        <v>2.1</v>
      </c>
      <c r="I1334" s="18" t="n">
        <v>4</v>
      </c>
      <c r="J1334" s="19" t="n">
        <v>8.05</v>
      </c>
      <c r="K1334" s="19" t="n">
        <v>8.05</v>
      </c>
      <c r="L1334" s="19" t="n">
        <v>8.05</v>
      </c>
      <c r="M1334" s="19" t="n">
        <f aca="false">IF(J1334&gt;0,J1334,K1334)*E1334</f>
        <v>8.05</v>
      </c>
      <c r="N1334" s="20"/>
      <c r="O1334" s="21" t="str">
        <f aca="false">IF(R1334="","",ROUND(R1334*(1-Premissas!$B$4),4))</f>
        <v/>
      </c>
      <c r="P1334" s="22"/>
      <c r="Q1334" s="22"/>
      <c r="R1334" s="23"/>
      <c r="S1334" s="24"/>
      <c r="T1334" s="24"/>
      <c r="U1334" s="25"/>
      <c r="V1334" s="19" t="str">
        <f aca="false">IF(COUNT(N1334:Q1334)=0,"",MIN(N1334:Q1334))</f>
        <v/>
      </c>
      <c r="W1334" s="16" t="str">
        <f aca="false">IF(V1334="","",INDEX($N$4:$Q$4,MATCH(V1334,N1334:Q1334,0)))</f>
        <v/>
      </c>
      <c r="X1334" s="19" t="str">
        <f aca="false">IF(COUNT(N1334:Q1334)&lt;2,"",SMALL(N1334:Q1334,2))</f>
        <v/>
      </c>
      <c r="Y1334" s="26" t="str">
        <f aca="false">IF(OR(V1334="",M1334=0),"",V1334/M1334-1)</f>
        <v/>
      </c>
      <c r="Z1334" s="26" t="str">
        <f aca="false">IF(OR(V1334="",L1334=""),"",V1334/(L1334*E1334)-1)</f>
        <v/>
      </c>
      <c r="AA1334" s="16" t="str">
        <f aca="false">IF(V1334="","SEM OFERTA",IF(OR(Y1334&gt;Premissas!$B$11,Y1334&lt;Premissas!$B$12),"VERIFICAR - UNIDADE/EMBALAGEM",IF(Y1334&gt;Premissas!$B$6,"NÃO COMPRAR - REAJUSTE &gt;5%","COMPRAR")))</f>
        <v>SEM OFERTA</v>
      </c>
      <c r="AB1334" s="18" t="str">
        <f aca="false">IF(W1334="DIMEC",S1334,IF(W1334="MEDCENTRO",U1334,""))</f>
        <v/>
      </c>
      <c r="AC1334" s="18" t="n">
        <f aca="false">IF(AA1334&lt;&gt;"COMPRAR",0,IF(AB1334="",I1334,MIN(I1334,AB1334)))</f>
        <v>0</v>
      </c>
      <c r="AD1334" s="19" t="n">
        <f aca="false">IF(AC1334&gt;0,AC1334*V1334,0)</f>
        <v>0</v>
      </c>
      <c r="AE1334" s="19" t="n">
        <f aca="false">IF(AC1334&gt;0,(M1334-V1334)*AC1334,0)</f>
        <v>0</v>
      </c>
      <c r="AF1334" s="16" t="str">
        <f aca="false">IF(AA1334&lt;&gt;"COMPRAR","",IF(AB1334="",IF(X1334="","",IF(X1334-V1334&lt;0.01,"EMPATE TÉCNICO","")),IF(AB1334&lt;I1334,"ESTOQUE INSUFICIENTE",IF(X1334="","",IF(X1334-V1334&lt;0.01,"EMPATE TÉCNICO","")))))</f>
        <v/>
      </c>
      <c r="AG1334" s="16" t="s">
        <v>93</v>
      </c>
      <c r="AH1334" s="16" t="s">
        <v>94</v>
      </c>
    </row>
    <row r="1335" customFormat="false" ht="15" hidden="false" customHeight="false" outlineLevel="0" collapsed="false">
      <c r="A1335" s="16" t="s">
        <v>4254</v>
      </c>
      <c r="B1335" s="17" t="s">
        <v>4255</v>
      </c>
      <c r="C1335" s="16" t="s">
        <v>4256</v>
      </c>
      <c r="D1335" s="16" t="s">
        <v>4257</v>
      </c>
      <c r="E1335" s="18" t="n">
        <v>1</v>
      </c>
      <c r="F1335" s="16" t="s">
        <v>43</v>
      </c>
      <c r="G1335" s="18" t="n">
        <v>2</v>
      </c>
      <c r="H1335" s="16" t="n">
        <v>0.9</v>
      </c>
      <c r="I1335" s="18" t="n">
        <v>1</v>
      </c>
      <c r="J1335" s="19" t="n">
        <v>0</v>
      </c>
      <c r="K1335" s="19" t="n">
        <v>12.9</v>
      </c>
      <c r="L1335" s="19"/>
      <c r="M1335" s="19" t="n">
        <f aca="false">IF(J1335&gt;0,J1335,K1335)*E1335</f>
        <v>12.9</v>
      </c>
      <c r="N1335" s="20"/>
      <c r="O1335" s="21" t="str">
        <f aca="false">IF(R1335="","",ROUND(R1335*(1-Premissas!$B$4),4))</f>
        <v/>
      </c>
      <c r="P1335" s="22"/>
      <c r="Q1335" s="22"/>
      <c r="R1335" s="23"/>
      <c r="S1335" s="24"/>
      <c r="T1335" s="24"/>
      <c r="U1335" s="25"/>
      <c r="V1335" s="19" t="str">
        <f aca="false">IF(COUNT(N1335:Q1335)=0,"",MIN(N1335:Q1335))</f>
        <v/>
      </c>
      <c r="W1335" s="16" t="str">
        <f aca="false">IF(V1335="","",INDEX($N$4:$Q$4,MATCH(V1335,N1335:Q1335,0)))</f>
        <v/>
      </c>
      <c r="X1335" s="19" t="str">
        <f aca="false">IF(COUNT(N1335:Q1335)&lt;2,"",SMALL(N1335:Q1335,2))</f>
        <v/>
      </c>
      <c r="Y1335" s="26" t="str">
        <f aca="false">IF(OR(V1335="",M1335=0),"",V1335/M1335-1)</f>
        <v/>
      </c>
      <c r="Z1335" s="26" t="str">
        <f aca="false">IF(OR(V1335="",L1335=""),"",V1335/(L1335*E1335)-1)</f>
        <v/>
      </c>
      <c r="AA1335" s="16" t="str">
        <f aca="false">IF(V1335="","SEM OFERTA",IF(OR(Y1335&gt;Premissas!$B$11,Y1335&lt;Premissas!$B$12),"VERIFICAR - UNIDADE/EMBALAGEM",IF(Y1335&gt;Premissas!$B$6,"NÃO COMPRAR - REAJUSTE &gt;5%","COMPRAR")))</f>
        <v>SEM OFERTA</v>
      </c>
      <c r="AB1335" s="18" t="str">
        <f aca="false">IF(W1335="DIMEC",S1335,IF(W1335="MEDCENTRO",U1335,""))</f>
        <v/>
      </c>
      <c r="AC1335" s="18" t="n">
        <f aca="false">IF(AA1335&lt;&gt;"COMPRAR",0,IF(AB1335="",I1335,MIN(I1335,AB1335)))</f>
        <v>0</v>
      </c>
      <c r="AD1335" s="19" t="n">
        <f aca="false">IF(AC1335&gt;0,AC1335*V1335,0)</f>
        <v>0</v>
      </c>
      <c r="AE1335" s="19" t="n">
        <f aca="false">IF(AC1335&gt;0,(M1335-V1335)*AC1335,0)</f>
        <v>0</v>
      </c>
      <c r="AF1335" s="16" t="str">
        <f aca="false">IF(AA1335&lt;&gt;"COMPRAR","",IF(AB1335="",IF(X1335="","",IF(X1335-V1335&lt;0.01,"EMPATE TÉCNICO","")),IF(AB1335&lt;I1335,"ESTOQUE INSUFICIENTE",IF(X1335="","",IF(X1335-V1335&lt;0.01,"EMPATE TÉCNICO","")))))</f>
        <v/>
      </c>
      <c r="AG1335" s="16" t="s">
        <v>3593</v>
      </c>
      <c r="AH1335" s="16" t="s">
        <v>94</v>
      </c>
    </row>
    <row r="1336" customFormat="false" ht="15" hidden="false" customHeight="false" outlineLevel="0" collapsed="false">
      <c r="A1336" s="16" t="s">
        <v>4258</v>
      </c>
      <c r="B1336" s="17" t="s">
        <v>4259</v>
      </c>
      <c r="C1336" s="16" t="s">
        <v>4260</v>
      </c>
      <c r="D1336" s="16" t="s">
        <v>4257</v>
      </c>
      <c r="E1336" s="18" t="n">
        <v>1</v>
      </c>
      <c r="F1336" s="16" t="s">
        <v>42</v>
      </c>
      <c r="G1336" s="18" t="n">
        <v>1</v>
      </c>
      <c r="H1336" s="16" t="n">
        <v>0.8</v>
      </c>
      <c r="I1336" s="18" t="n">
        <v>2</v>
      </c>
      <c r="J1336" s="19" t="n">
        <v>0</v>
      </c>
      <c r="K1336" s="19" t="n">
        <v>12.9</v>
      </c>
      <c r="L1336" s="19"/>
      <c r="M1336" s="19" t="n">
        <f aca="false">IF(J1336&gt;0,J1336,K1336)*E1336</f>
        <v>12.9</v>
      </c>
      <c r="N1336" s="20"/>
      <c r="O1336" s="21" t="str">
        <f aca="false">IF(R1336="","",ROUND(R1336*(1-Premissas!$B$4),4))</f>
        <v/>
      </c>
      <c r="P1336" s="22"/>
      <c r="Q1336" s="22"/>
      <c r="R1336" s="23"/>
      <c r="S1336" s="24"/>
      <c r="T1336" s="24"/>
      <c r="U1336" s="25"/>
      <c r="V1336" s="19" t="str">
        <f aca="false">IF(COUNT(N1336:Q1336)=0,"",MIN(N1336:Q1336))</f>
        <v/>
      </c>
      <c r="W1336" s="16" t="str">
        <f aca="false">IF(V1336="","",INDEX($N$4:$Q$4,MATCH(V1336,N1336:Q1336,0)))</f>
        <v/>
      </c>
      <c r="X1336" s="19" t="str">
        <f aca="false">IF(COUNT(N1336:Q1336)&lt;2,"",SMALL(N1336:Q1336,2))</f>
        <v/>
      </c>
      <c r="Y1336" s="26" t="str">
        <f aca="false">IF(OR(V1336="",M1336=0),"",V1336/M1336-1)</f>
        <v/>
      </c>
      <c r="Z1336" s="26" t="str">
        <f aca="false">IF(OR(V1336="",L1336=""),"",V1336/(L1336*E1336)-1)</f>
        <v/>
      </c>
      <c r="AA1336" s="16" t="str">
        <f aca="false">IF(V1336="","SEM OFERTA",IF(OR(Y1336&gt;Premissas!$B$11,Y1336&lt;Premissas!$B$12),"VERIFICAR - UNIDADE/EMBALAGEM",IF(Y1336&gt;Premissas!$B$6,"NÃO COMPRAR - REAJUSTE &gt;5%","COMPRAR")))</f>
        <v>SEM OFERTA</v>
      </c>
      <c r="AB1336" s="18" t="str">
        <f aca="false">IF(W1336="DIMEC",S1336,IF(W1336="MEDCENTRO",U1336,""))</f>
        <v/>
      </c>
      <c r="AC1336" s="18" t="n">
        <f aca="false">IF(AA1336&lt;&gt;"COMPRAR",0,IF(AB1336="",I1336,MIN(I1336,AB1336)))</f>
        <v>0</v>
      </c>
      <c r="AD1336" s="19" t="n">
        <f aca="false">IF(AC1336&gt;0,AC1336*V1336,0)</f>
        <v>0</v>
      </c>
      <c r="AE1336" s="19" t="n">
        <f aca="false">IF(AC1336&gt;0,(M1336-V1336)*AC1336,0)</f>
        <v>0</v>
      </c>
      <c r="AF1336" s="16" t="str">
        <f aca="false">IF(AA1336&lt;&gt;"COMPRAR","",IF(AB1336="",IF(X1336="","",IF(X1336-V1336&lt;0.01,"EMPATE TÉCNICO","")),IF(AB1336&lt;I1336,"ESTOQUE INSUFICIENTE",IF(X1336="","",IF(X1336-V1336&lt;0.01,"EMPATE TÉCNICO","")))))</f>
        <v/>
      </c>
      <c r="AG1336" s="16" t="s">
        <v>3593</v>
      </c>
      <c r="AH1336" s="16" t="s">
        <v>94</v>
      </c>
    </row>
    <row r="1337" customFormat="false" ht="15" hidden="false" customHeight="false" outlineLevel="0" collapsed="false">
      <c r="A1337" s="16" t="s">
        <v>4261</v>
      </c>
      <c r="B1337" s="17" t="s">
        <v>4262</v>
      </c>
      <c r="C1337" s="16" t="s">
        <v>4263</v>
      </c>
      <c r="D1337" s="16" t="s">
        <v>3658</v>
      </c>
      <c r="E1337" s="18" t="n">
        <v>1</v>
      </c>
      <c r="F1337" s="16" t="s">
        <v>42</v>
      </c>
      <c r="G1337" s="18" t="n">
        <v>5</v>
      </c>
      <c r="H1337" s="16" t="n">
        <v>3</v>
      </c>
      <c r="I1337" s="18" t="n">
        <v>3</v>
      </c>
      <c r="J1337" s="19" t="n">
        <v>10.3</v>
      </c>
      <c r="K1337" s="19" t="n">
        <v>10.3</v>
      </c>
      <c r="L1337" s="19" t="n">
        <v>10.3</v>
      </c>
      <c r="M1337" s="19" t="n">
        <f aca="false">IF(J1337&gt;0,J1337,K1337)*E1337</f>
        <v>10.3</v>
      </c>
      <c r="N1337" s="20"/>
      <c r="O1337" s="21" t="str">
        <f aca="false">IF(R1337="","",ROUND(R1337*(1-Premissas!$B$4),4))</f>
        <v/>
      </c>
      <c r="P1337" s="22"/>
      <c r="Q1337" s="22"/>
      <c r="R1337" s="23"/>
      <c r="S1337" s="24"/>
      <c r="T1337" s="24"/>
      <c r="U1337" s="25"/>
      <c r="V1337" s="19" t="str">
        <f aca="false">IF(COUNT(N1337:Q1337)=0,"",MIN(N1337:Q1337))</f>
        <v/>
      </c>
      <c r="W1337" s="16" t="str">
        <f aca="false">IF(V1337="","",INDEX($N$4:$Q$4,MATCH(V1337,N1337:Q1337,0)))</f>
        <v/>
      </c>
      <c r="X1337" s="19" t="str">
        <f aca="false">IF(COUNT(N1337:Q1337)&lt;2,"",SMALL(N1337:Q1337,2))</f>
        <v/>
      </c>
      <c r="Y1337" s="26" t="str">
        <f aca="false">IF(OR(V1337="",M1337=0),"",V1337/M1337-1)</f>
        <v/>
      </c>
      <c r="Z1337" s="26" t="str">
        <f aca="false">IF(OR(V1337="",L1337=""),"",V1337/(L1337*E1337)-1)</f>
        <v/>
      </c>
      <c r="AA1337" s="16" t="str">
        <f aca="false">IF(V1337="","SEM OFERTA",IF(OR(Y1337&gt;Premissas!$B$11,Y1337&lt;Premissas!$B$12),"VERIFICAR - UNIDADE/EMBALAGEM",IF(Y1337&gt;Premissas!$B$6,"NÃO COMPRAR - REAJUSTE &gt;5%","COMPRAR")))</f>
        <v>SEM OFERTA</v>
      </c>
      <c r="AB1337" s="18" t="str">
        <f aca="false">IF(W1337="DIMEC",S1337,IF(W1337="MEDCENTRO",U1337,""))</f>
        <v/>
      </c>
      <c r="AC1337" s="18" t="n">
        <f aca="false">IF(AA1337&lt;&gt;"COMPRAR",0,IF(AB1337="",I1337,MIN(I1337,AB1337)))</f>
        <v>0</v>
      </c>
      <c r="AD1337" s="19" t="n">
        <f aca="false">IF(AC1337&gt;0,AC1337*V1337,0)</f>
        <v>0</v>
      </c>
      <c r="AE1337" s="19" t="n">
        <f aca="false">IF(AC1337&gt;0,(M1337-V1337)*AC1337,0)</f>
        <v>0</v>
      </c>
      <c r="AF1337" s="16" t="str">
        <f aca="false">IF(AA1337&lt;&gt;"COMPRAR","",IF(AB1337="",IF(X1337="","",IF(X1337-V1337&lt;0.01,"EMPATE TÉCNICO","")),IF(AB1337&lt;I1337,"ESTOQUE INSUFICIENTE",IF(X1337="","",IF(X1337-V1337&lt;0.01,"EMPATE TÉCNICO","")))))</f>
        <v/>
      </c>
      <c r="AG1337" s="16" t="s">
        <v>203</v>
      </c>
      <c r="AH1337" s="16" t="s">
        <v>94</v>
      </c>
    </row>
    <row r="1338" customFormat="false" ht="15" hidden="false" customHeight="false" outlineLevel="0" collapsed="false">
      <c r="A1338" s="16" t="s">
        <v>4264</v>
      </c>
      <c r="B1338" s="17" t="s">
        <v>4265</v>
      </c>
      <c r="C1338" s="16" t="s">
        <v>4266</v>
      </c>
      <c r="D1338" s="16" t="s">
        <v>4267</v>
      </c>
      <c r="E1338" s="18" t="n">
        <v>1</v>
      </c>
      <c r="F1338" s="16" t="s">
        <v>43</v>
      </c>
      <c r="G1338" s="18" t="n">
        <v>0</v>
      </c>
      <c r="H1338" s="16" t="n">
        <v>1.2</v>
      </c>
      <c r="I1338" s="18" t="n">
        <v>3</v>
      </c>
      <c r="J1338" s="19" t="n">
        <v>9.23</v>
      </c>
      <c r="K1338" s="19" t="n">
        <v>9.23</v>
      </c>
      <c r="L1338" s="19" t="n">
        <v>9.23</v>
      </c>
      <c r="M1338" s="19" t="n">
        <f aca="false">IF(J1338&gt;0,J1338,K1338)*E1338</f>
        <v>9.23</v>
      </c>
      <c r="N1338" s="20"/>
      <c r="O1338" s="21" t="str">
        <f aca="false">IF(R1338="","",ROUND(R1338*(1-Premissas!$B$4),4))</f>
        <v/>
      </c>
      <c r="P1338" s="22"/>
      <c r="Q1338" s="22"/>
      <c r="R1338" s="23"/>
      <c r="S1338" s="24"/>
      <c r="T1338" s="24"/>
      <c r="U1338" s="25"/>
      <c r="V1338" s="19" t="str">
        <f aca="false">IF(COUNT(N1338:Q1338)=0,"",MIN(N1338:Q1338))</f>
        <v/>
      </c>
      <c r="W1338" s="16" t="str">
        <f aca="false">IF(V1338="","",INDEX($N$4:$Q$4,MATCH(V1338,N1338:Q1338,0)))</f>
        <v/>
      </c>
      <c r="X1338" s="19" t="str">
        <f aca="false">IF(COUNT(N1338:Q1338)&lt;2,"",SMALL(N1338:Q1338,2))</f>
        <v/>
      </c>
      <c r="Y1338" s="26" t="str">
        <f aca="false">IF(OR(V1338="",M1338=0),"",V1338/M1338-1)</f>
        <v/>
      </c>
      <c r="Z1338" s="26" t="str">
        <f aca="false">IF(OR(V1338="",L1338=""),"",V1338/(L1338*E1338)-1)</f>
        <v/>
      </c>
      <c r="AA1338" s="16" t="str">
        <f aca="false">IF(V1338="","SEM OFERTA",IF(OR(Y1338&gt;Premissas!$B$11,Y1338&lt;Premissas!$B$12),"VERIFICAR - UNIDADE/EMBALAGEM",IF(Y1338&gt;Premissas!$B$6,"NÃO COMPRAR - REAJUSTE &gt;5%","COMPRAR")))</f>
        <v>SEM OFERTA</v>
      </c>
      <c r="AB1338" s="18" t="str">
        <f aca="false">IF(W1338="DIMEC",S1338,IF(W1338="MEDCENTRO",U1338,""))</f>
        <v/>
      </c>
      <c r="AC1338" s="18" t="n">
        <f aca="false">IF(AA1338&lt;&gt;"COMPRAR",0,IF(AB1338="",I1338,MIN(I1338,AB1338)))</f>
        <v>0</v>
      </c>
      <c r="AD1338" s="19" t="n">
        <f aca="false">IF(AC1338&gt;0,AC1338*V1338,0)</f>
        <v>0</v>
      </c>
      <c r="AE1338" s="19" t="n">
        <f aca="false">IF(AC1338&gt;0,(M1338-V1338)*AC1338,0)</f>
        <v>0</v>
      </c>
      <c r="AF1338" s="16" t="str">
        <f aca="false">IF(AA1338&lt;&gt;"COMPRAR","",IF(AB1338="",IF(X1338="","",IF(X1338-V1338&lt;0.01,"EMPATE TÉCNICO","")),IF(AB1338&lt;I1338,"ESTOQUE INSUFICIENTE",IF(X1338="","",IF(X1338-V1338&lt;0.01,"EMPATE TÉCNICO","")))))</f>
        <v/>
      </c>
      <c r="AG1338" s="16" t="s">
        <v>87</v>
      </c>
      <c r="AH1338" s="16" t="s">
        <v>94</v>
      </c>
    </row>
    <row r="1339" customFormat="false" ht="15" hidden="false" customHeight="false" outlineLevel="0" collapsed="false">
      <c r="A1339" s="16" t="s">
        <v>4268</v>
      </c>
      <c r="B1339" s="17" t="s">
        <v>4269</v>
      </c>
      <c r="C1339" s="16" t="s">
        <v>4270</v>
      </c>
      <c r="D1339" s="16" t="s">
        <v>4271</v>
      </c>
      <c r="E1339" s="18" t="n">
        <v>1</v>
      </c>
      <c r="F1339" s="16" t="s">
        <v>43</v>
      </c>
      <c r="G1339" s="18" t="n">
        <v>0</v>
      </c>
      <c r="H1339" s="16" t="n">
        <v>1.5</v>
      </c>
      <c r="I1339" s="18" t="n">
        <v>4</v>
      </c>
      <c r="J1339" s="19" t="n">
        <v>16.7</v>
      </c>
      <c r="K1339" s="19" t="n">
        <v>16.7</v>
      </c>
      <c r="L1339" s="19" t="n">
        <v>16.27</v>
      </c>
      <c r="M1339" s="19" t="n">
        <f aca="false">IF(J1339&gt;0,J1339,K1339)*E1339</f>
        <v>16.7</v>
      </c>
      <c r="N1339" s="20"/>
      <c r="O1339" s="21" t="str">
        <f aca="false">IF(R1339="","",ROUND(R1339*(1-Premissas!$B$4),4))</f>
        <v/>
      </c>
      <c r="P1339" s="22"/>
      <c r="Q1339" s="22"/>
      <c r="R1339" s="23"/>
      <c r="S1339" s="24"/>
      <c r="T1339" s="24"/>
      <c r="U1339" s="25"/>
      <c r="V1339" s="19" t="str">
        <f aca="false">IF(COUNT(N1339:Q1339)=0,"",MIN(N1339:Q1339))</f>
        <v/>
      </c>
      <c r="W1339" s="16" t="str">
        <f aca="false">IF(V1339="","",INDEX($N$4:$Q$4,MATCH(V1339,N1339:Q1339,0)))</f>
        <v/>
      </c>
      <c r="X1339" s="19" t="str">
        <f aca="false">IF(COUNT(N1339:Q1339)&lt;2,"",SMALL(N1339:Q1339,2))</f>
        <v/>
      </c>
      <c r="Y1339" s="26" t="str">
        <f aca="false">IF(OR(V1339="",M1339=0),"",V1339/M1339-1)</f>
        <v/>
      </c>
      <c r="Z1339" s="26" t="str">
        <f aca="false">IF(OR(V1339="",L1339=""),"",V1339/(L1339*E1339)-1)</f>
        <v/>
      </c>
      <c r="AA1339" s="16" t="str">
        <f aca="false">IF(V1339="","SEM OFERTA",IF(OR(Y1339&gt;Premissas!$B$11,Y1339&lt;Premissas!$B$12),"VERIFICAR - UNIDADE/EMBALAGEM",IF(Y1339&gt;Premissas!$B$6,"NÃO COMPRAR - REAJUSTE &gt;5%","COMPRAR")))</f>
        <v>SEM OFERTA</v>
      </c>
      <c r="AB1339" s="18" t="str">
        <f aca="false">IF(W1339="DIMEC",S1339,IF(W1339="MEDCENTRO",U1339,""))</f>
        <v/>
      </c>
      <c r="AC1339" s="18" t="n">
        <f aca="false">IF(AA1339&lt;&gt;"COMPRAR",0,IF(AB1339="",I1339,MIN(I1339,AB1339)))</f>
        <v>0</v>
      </c>
      <c r="AD1339" s="19" t="n">
        <f aca="false">IF(AC1339&gt;0,AC1339*V1339,0)</f>
        <v>0</v>
      </c>
      <c r="AE1339" s="19" t="n">
        <f aca="false">IF(AC1339&gt;0,(M1339-V1339)*AC1339,0)</f>
        <v>0</v>
      </c>
      <c r="AF1339" s="16" t="str">
        <f aca="false">IF(AA1339&lt;&gt;"COMPRAR","",IF(AB1339="",IF(X1339="","",IF(X1339-V1339&lt;0.01,"EMPATE TÉCNICO","")),IF(AB1339&lt;I1339,"ESTOQUE INSUFICIENTE",IF(X1339="","",IF(X1339-V1339&lt;0.01,"EMPATE TÉCNICO","")))))</f>
        <v/>
      </c>
      <c r="AG1339" s="16" t="s">
        <v>1838</v>
      </c>
      <c r="AH1339" s="16" t="s">
        <v>94</v>
      </c>
    </row>
    <row r="1340" customFormat="false" ht="15" hidden="false" customHeight="false" outlineLevel="0" collapsed="false">
      <c r="A1340" s="16" t="s">
        <v>4272</v>
      </c>
      <c r="B1340" s="17" t="s">
        <v>4273</v>
      </c>
      <c r="C1340" s="16" t="s">
        <v>4274</v>
      </c>
      <c r="D1340" s="16" t="s">
        <v>3882</v>
      </c>
      <c r="E1340" s="18" t="n">
        <v>1</v>
      </c>
      <c r="F1340" s="16" t="s">
        <v>43</v>
      </c>
      <c r="G1340" s="18" t="n">
        <v>0</v>
      </c>
      <c r="H1340" s="16" t="n">
        <v>0.3</v>
      </c>
      <c r="I1340" s="18" t="n">
        <v>1</v>
      </c>
      <c r="J1340" s="19" t="n">
        <v>14.17</v>
      </c>
      <c r="K1340" s="19" t="n">
        <v>14.17</v>
      </c>
      <c r="L1340" s="19" t="n">
        <v>14.17</v>
      </c>
      <c r="M1340" s="19" t="n">
        <f aca="false">IF(J1340&gt;0,J1340,K1340)*E1340</f>
        <v>14.17</v>
      </c>
      <c r="N1340" s="20"/>
      <c r="O1340" s="21" t="str">
        <f aca="false">IF(R1340="","",ROUND(R1340*(1-Premissas!$B$4),4))</f>
        <v/>
      </c>
      <c r="P1340" s="22"/>
      <c r="Q1340" s="22"/>
      <c r="R1340" s="23"/>
      <c r="S1340" s="24"/>
      <c r="T1340" s="24"/>
      <c r="U1340" s="25"/>
      <c r="V1340" s="19" t="str">
        <f aca="false">IF(COUNT(N1340:Q1340)=0,"",MIN(N1340:Q1340))</f>
        <v/>
      </c>
      <c r="W1340" s="16" t="str">
        <f aca="false">IF(V1340="","",INDEX($N$4:$Q$4,MATCH(V1340,N1340:Q1340,0)))</f>
        <v/>
      </c>
      <c r="X1340" s="19" t="str">
        <f aca="false">IF(COUNT(N1340:Q1340)&lt;2,"",SMALL(N1340:Q1340,2))</f>
        <v/>
      </c>
      <c r="Y1340" s="26" t="str">
        <f aca="false">IF(OR(V1340="",M1340=0),"",V1340/M1340-1)</f>
        <v/>
      </c>
      <c r="Z1340" s="26" t="str">
        <f aca="false">IF(OR(V1340="",L1340=""),"",V1340/(L1340*E1340)-1)</f>
        <v/>
      </c>
      <c r="AA1340" s="16" t="str">
        <f aca="false">IF(V1340="","SEM OFERTA",IF(OR(Y1340&gt;Premissas!$B$11,Y1340&lt;Premissas!$B$12),"VERIFICAR - UNIDADE/EMBALAGEM",IF(Y1340&gt;Premissas!$B$6,"NÃO COMPRAR - REAJUSTE &gt;5%","COMPRAR")))</f>
        <v>SEM OFERTA</v>
      </c>
      <c r="AB1340" s="18" t="str">
        <f aca="false">IF(W1340="DIMEC",S1340,IF(W1340="MEDCENTRO",U1340,""))</f>
        <v/>
      </c>
      <c r="AC1340" s="18" t="n">
        <f aca="false">IF(AA1340&lt;&gt;"COMPRAR",0,IF(AB1340="",I1340,MIN(I1340,AB1340)))</f>
        <v>0</v>
      </c>
      <c r="AD1340" s="19" t="n">
        <f aca="false">IF(AC1340&gt;0,AC1340*V1340,0)</f>
        <v>0</v>
      </c>
      <c r="AE1340" s="19" t="n">
        <f aca="false">IF(AC1340&gt;0,(M1340-V1340)*AC1340,0)</f>
        <v>0</v>
      </c>
      <c r="AF1340" s="16" t="str">
        <f aca="false">IF(AA1340&lt;&gt;"COMPRAR","",IF(AB1340="",IF(X1340="","",IF(X1340-V1340&lt;0.01,"EMPATE TÉCNICO","")),IF(AB1340&lt;I1340,"ESTOQUE INSUFICIENTE",IF(X1340="","",IF(X1340-V1340&lt;0.01,"EMPATE TÉCNICO","")))))</f>
        <v/>
      </c>
      <c r="AG1340" s="16" t="s">
        <v>1897</v>
      </c>
      <c r="AH1340" s="16" t="s">
        <v>94</v>
      </c>
    </row>
    <row r="1341" customFormat="false" ht="15" hidden="false" customHeight="false" outlineLevel="0" collapsed="false">
      <c r="A1341" s="16" t="s">
        <v>4275</v>
      </c>
      <c r="B1341" s="17" t="s">
        <v>4276</v>
      </c>
      <c r="C1341" s="16" t="s">
        <v>4277</v>
      </c>
      <c r="D1341" s="16" t="s">
        <v>3658</v>
      </c>
      <c r="E1341" s="18" t="n">
        <v>1</v>
      </c>
      <c r="F1341" s="16" t="s">
        <v>43</v>
      </c>
      <c r="G1341" s="18" t="n">
        <v>0</v>
      </c>
      <c r="H1341" s="16" t="n">
        <v>0.2</v>
      </c>
      <c r="I1341" s="18" t="n">
        <v>1</v>
      </c>
      <c r="J1341" s="19" t="n">
        <v>9.56</v>
      </c>
      <c r="K1341" s="19" t="n">
        <v>9.56</v>
      </c>
      <c r="L1341" s="19" t="n">
        <v>9.56</v>
      </c>
      <c r="M1341" s="19" t="n">
        <f aca="false">IF(J1341&gt;0,J1341,K1341)*E1341</f>
        <v>9.56</v>
      </c>
      <c r="N1341" s="20"/>
      <c r="O1341" s="21" t="str">
        <f aca="false">IF(R1341="","",ROUND(R1341*(1-Premissas!$B$4),4))</f>
        <v/>
      </c>
      <c r="P1341" s="22"/>
      <c r="Q1341" s="22"/>
      <c r="R1341" s="23"/>
      <c r="S1341" s="24"/>
      <c r="T1341" s="24"/>
      <c r="U1341" s="25"/>
      <c r="V1341" s="19" t="str">
        <f aca="false">IF(COUNT(N1341:Q1341)=0,"",MIN(N1341:Q1341))</f>
        <v/>
      </c>
      <c r="W1341" s="16" t="str">
        <f aca="false">IF(V1341="","",INDEX($N$4:$Q$4,MATCH(V1341,N1341:Q1341,0)))</f>
        <v/>
      </c>
      <c r="X1341" s="19" t="str">
        <f aca="false">IF(COUNT(N1341:Q1341)&lt;2,"",SMALL(N1341:Q1341,2))</f>
        <v/>
      </c>
      <c r="Y1341" s="26" t="str">
        <f aca="false">IF(OR(V1341="",M1341=0),"",V1341/M1341-1)</f>
        <v/>
      </c>
      <c r="Z1341" s="26" t="str">
        <f aca="false">IF(OR(V1341="",L1341=""),"",V1341/(L1341*E1341)-1)</f>
        <v/>
      </c>
      <c r="AA1341" s="16" t="str">
        <f aca="false">IF(V1341="","SEM OFERTA",IF(OR(Y1341&gt;Premissas!$B$11,Y1341&lt;Premissas!$B$12),"VERIFICAR - UNIDADE/EMBALAGEM",IF(Y1341&gt;Premissas!$B$6,"NÃO COMPRAR - REAJUSTE &gt;5%","COMPRAR")))</f>
        <v>SEM OFERTA</v>
      </c>
      <c r="AB1341" s="18" t="str">
        <f aca="false">IF(W1341="DIMEC",S1341,IF(W1341="MEDCENTRO",U1341,""))</f>
        <v/>
      </c>
      <c r="AC1341" s="18" t="n">
        <f aca="false">IF(AA1341&lt;&gt;"COMPRAR",0,IF(AB1341="",I1341,MIN(I1341,AB1341)))</f>
        <v>0</v>
      </c>
      <c r="AD1341" s="19" t="n">
        <f aca="false">IF(AC1341&gt;0,AC1341*V1341,0)</f>
        <v>0</v>
      </c>
      <c r="AE1341" s="19" t="n">
        <f aca="false">IF(AC1341&gt;0,(M1341-V1341)*AC1341,0)</f>
        <v>0</v>
      </c>
      <c r="AF1341" s="16" t="str">
        <f aca="false">IF(AA1341&lt;&gt;"COMPRAR","",IF(AB1341="",IF(X1341="","",IF(X1341-V1341&lt;0.01,"EMPATE TÉCNICO","")),IF(AB1341&lt;I1341,"ESTOQUE INSUFICIENTE",IF(X1341="","",IF(X1341-V1341&lt;0.01,"EMPATE TÉCNICO","")))))</f>
        <v/>
      </c>
      <c r="AG1341" s="16" t="s">
        <v>203</v>
      </c>
      <c r="AH1341" s="16" t="s">
        <v>94</v>
      </c>
    </row>
    <row r="1342" customFormat="false" ht="15" hidden="false" customHeight="false" outlineLevel="0" collapsed="false">
      <c r="A1342" s="16" t="s">
        <v>4278</v>
      </c>
      <c r="B1342" s="17" t="s">
        <v>4279</v>
      </c>
      <c r="C1342" s="16" t="s">
        <v>4280</v>
      </c>
      <c r="D1342" s="16" t="s">
        <v>4217</v>
      </c>
      <c r="E1342" s="18" t="n">
        <v>1</v>
      </c>
      <c r="F1342" s="16" t="s">
        <v>43</v>
      </c>
      <c r="G1342" s="18" t="n">
        <v>0</v>
      </c>
      <c r="H1342" s="16" t="n">
        <v>0</v>
      </c>
      <c r="I1342" s="18" t="n">
        <v>1</v>
      </c>
      <c r="J1342" s="19" t="n">
        <v>15.6</v>
      </c>
      <c r="K1342" s="19" t="n">
        <v>15.6</v>
      </c>
      <c r="L1342" s="19" t="n">
        <v>15.6</v>
      </c>
      <c r="M1342" s="19" t="n">
        <f aca="false">IF(J1342&gt;0,J1342,K1342)*E1342</f>
        <v>15.6</v>
      </c>
      <c r="N1342" s="20"/>
      <c r="O1342" s="21" t="str">
        <f aca="false">IF(R1342="","",ROUND(R1342*(1-Premissas!$B$4),4))</f>
        <v/>
      </c>
      <c r="P1342" s="22"/>
      <c r="Q1342" s="22"/>
      <c r="R1342" s="23"/>
      <c r="S1342" s="24"/>
      <c r="T1342" s="24"/>
      <c r="U1342" s="25"/>
      <c r="V1342" s="19" t="str">
        <f aca="false">IF(COUNT(N1342:Q1342)=0,"",MIN(N1342:Q1342))</f>
        <v/>
      </c>
      <c r="W1342" s="16" t="str">
        <f aca="false">IF(V1342="","",INDEX($N$4:$Q$4,MATCH(V1342,N1342:Q1342,0)))</f>
        <v/>
      </c>
      <c r="X1342" s="19" t="str">
        <f aca="false">IF(COUNT(N1342:Q1342)&lt;2,"",SMALL(N1342:Q1342,2))</f>
        <v/>
      </c>
      <c r="Y1342" s="26" t="str">
        <f aca="false">IF(OR(V1342="",M1342=0),"",V1342/M1342-1)</f>
        <v/>
      </c>
      <c r="Z1342" s="26" t="str">
        <f aca="false">IF(OR(V1342="",L1342=""),"",V1342/(L1342*E1342)-1)</f>
        <v/>
      </c>
      <c r="AA1342" s="16" t="str">
        <f aca="false">IF(V1342="","SEM OFERTA",IF(OR(Y1342&gt;Premissas!$B$11,Y1342&lt;Premissas!$B$12),"VERIFICAR - UNIDADE/EMBALAGEM",IF(Y1342&gt;Premissas!$B$6,"NÃO COMPRAR - REAJUSTE &gt;5%","COMPRAR")))</f>
        <v>SEM OFERTA</v>
      </c>
      <c r="AB1342" s="18" t="str">
        <f aca="false">IF(W1342="DIMEC",S1342,IF(W1342="MEDCENTRO",U1342,""))</f>
        <v/>
      </c>
      <c r="AC1342" s="18" t="n">
        <f aca="false">IF(AA1342&lt;&gt;"COMPRAR",0,IF(AB1342="",I1342,MIN(I1342,AB1342)))</f>
        <v>0</v>
      </c>
      <c r="AD1342" s="19" t="n">
        <f aca="false">IF(AC1342&gt;0,AC1342*V1342,0)</f>
        <v>0</v>
      </c>
      <c r="AE1342" s="19" t="n">
        <f aca="false">IF(AC1342&gt;0,(M1342-V1342)*AC1342,0)</f>
        <v>0</v>
      </c>
      <c r="AF1342" s="16" t="str">
        <f aca="false">IF(AA1342&lt;&gt;"COMPRAR","",IF(AB1342="",IF(X1342="","",IF(X1342-V1342&lt;0.01,"EMPATE TÉCNICO","")),IF(AB1342&lt;I1342,"ESTOQUE INSUFICIENTE",IF(X1342="","",IF(X1342-V1342&lt;0.01,"EMPATE TÉCNICO","")))))</f>
        <v/>
      </c>
      <c r="AG1342" s="16" t="s">
        <v>1771</v>
      </c>
      <c r="AH1342" s="16" t="s">
        <v>94</v>
      </c>
    </row>
    <row r="1343" customFormat="false" ht="15" hidden="false" customHeight="false" outlineLevel="0" collapsed="false">
      <c r="A1343" s="16" t="s">
        <v>4281</v>
      </c>
      <c r="B1343" s="17" t="s">
        <v>4282</v>
      </c>
      <c r="C1343" s="16" t="s">
        <v>4283</v>
      </c>
      <c r="D1343" s="16" t="s">
        <v>4284</v>
      </c>
      <c r="E1343" s="18" t="n">
        <v>1</v>
      </c>
      <c r="F1343" s="16" t="s">
        <v>43</v>
      </c>
      <c r="G1343" s="18" t="n">
        <v>0</v>
      </c>
      <c r="H1343" s="16" t="n">
        <v>0.4</v>
      </c>
      <c r="I1343" s="18" t="n">
        <v>2</v>
      </c>
      <c r="J1343" s="19" t="n">
        <v>14.23</v>
      </c>
      <c r="K1343" s="19" t="n">
        <v>14.23</v>
      </c>
      <c r="L1343" s="19" t="n">
        <v>14.23</v>
      </c>
      <c r="M1343" s="19" t="n">
        <f aca="false">IF(J1343&gt;0,J1343,K1343)*E1343</f>
        <v>14.23</v>
      </c>
      <c r="N1343" s="20"/>
      <c r="O1343" s="21" t="str">
        <f aca="false">IF(R1343="","",ROUND(R1343*(1-Premissas!$B$4),4))</f>
        <v/>
      </c>
      <c r="P1343" s="22"/>
      <c r="Q1343" s="22"/>
      <c r="R1343" s="23"/>
      <c r="S1343" s="24"/>
      <c r="T1343" s="24"/>
      <c r="U1343" s="25"/>
      <c r="V1343" s="19" t="str">
        <f aca="false">IF(COUNT(N1343:Q1343)=0,"",MIN(N1343:Q1343))</f>
        <v/>
      </c>
      <c r="W1343" s="16" t="str">
        <f aca="false">IF(V1343="","",INDEX($N$4:$Q$4,MATCH(V1343,N1343:Q1343,0)))</f>
        <v/>
      </c>
      <c r="X1343" s="19" t="str">
        <f aca="false">IF(COUNT(N1343:Q1343)&lt;2,"",SMALL(N1343:Q1343,2))</f>
        <v/>
      </c>
      <c r="Y1343" s="26" t="str">
        <f aca="false">IF(OR(V1343="",M1343=0),"",V1343/M1343-1)</f>
        <v/>
      </c>
      <c r="Z1343" s="26" t="str">
        <f aca="false">IF(OR(V1343="",L1343=""),"",V1343/(L1343*E1343)-1)</f>
        <v/>
      </c>
      <c r="AA1343" s="16" t="str">
        <f aca="false">IF(V1343="","SEM OFERTA",IF(OR(Y1343&gt;Premissas!$B$11,Y1343&lt;Premissas!$B$12),"VERIFICAR - UNIDADE/EMBALAGEM",IF(Y1343&gt;Premissas!$B$6,"NÃO COMPRAR - REAJUSTE &gt;5%","COMPRAR")))</f>
        <v>SEM OFERTA</v>
      </c>
      <c r="AB1343" s="18" t="str">
        <f aca="false">IF(W1343="DIMEC",S1343,IF(W1343="MEDCENTRO",U1343,""))</f>
        <v/>
      </c>
      <c r="AC1343" s="18" t="n">
        <f aca="false">IF(AA1343&lt;&gt;"COMPRAR",0,IF(AB1343="",I1343,MIN(I1343,AB1343)))</f>
        <v>0</v>
      </c>
      <c r="AD1343" s="19" t="n">
        <f aca="false">IF(AC1343&gt;0,AC1343*V1343,0)</f>
        <v>0</v>
      </c>
      <c r="AE1343" s="19" t="n">
        <f aca="false">IF(AC1343&gt;0,(M1343-V1343)*AC1343,0)</f>
        <v>0</v>
      </c>
      <c r="AF1343" s="16" t="str">
        <f aca="false">IF(AA1343&lt;&gt;"COMPRAR","",IF(AB1343="",IF(X1343="","",IF(X1343-V1343&lt;0.01,"EMPATE TÉCNICO","")),IF(AB1343&lt;I1343,"ESTOQUE INSUFICIENTE",IF(X1343="","",IF(X1343-V1343&lt;0.01,"EMPATE TÉCNICO","")))))</f>
        <v/>
      </c>
      <c r="AG1343" s="16" t="s">
        <v>87</v>
      </c>
      <c r="AH1343" s="16" t="s">
        <v>94</v>
      </c>
    </row>
    <row r="1344" customFormat="false" ht="15" hidden="false" customHeight="false" outlineLevel="0" collapsed="false">
      <c r="A1344" s="16" t="s">
        <v>4285</v>
      </c>
      <c r="B1344" s="17" t="s">
        <v>4286</v>
      </c>
      <c r="C1344" s="16" t="s">
        <v>4287</v>
      </c>
      <c r="D1344" s="16" t="s">
        <v>4288</v>
      </c>
      <c r="E1344" s="18" t="n">
        <v>1</v>
      </c>
      <c r="F1344" s="16" t="s">
        <v>43</v>
      </c>
      <c r="G1344" s="18" t="n">
        <v>0</v>
      </c>
      <c r="H1344" s="16" t="n">
        <v>1</v>
      </c>
      <c r="I1344" s="18" t="n">
        <v>3</v>
      </c>
      <c r="J1344" s="19" t="n">
        <v>8.3</v>
      </c>
      <c r="K1344" s="19" t="n">
        <v>8.3</v>
      </c>
      <c r="L1344" s="19" t="n">
        <v>8.3</v>
      </c>
      <c r="M1344" s="19" t="n">
        <f aca="false">IF(J1344&gt;0,J1344,K1344)*E1344</f>
        <v>8.3</v>
      </c>
      <c r="N1344" s="20"/>
      <c r="O1344" s="21" t="str">
        <f aca="false">IF(R1344="","",ROUND(R1344*(1-Premissas!$B$4),4))</f>
        <v/>
      </c>
      <c r="P1344" s="22"/>
      <c r="Q1344" s="22"/>
      <c r="R1344" s="23"/>
      <c r="S1344" s="24"/>
      <c r="T1344" s="24"/>
      <c r="U1344" s="25"/>
      <c r="V1344" s="19" t="str">
        <f aca="false">IF(COUNT(N1344:Q1344)=0,"",MIN(N1344:Q1344))</f>
        <v/>
      </c>
      <c r="W1344" s="16" t="str">
        <f aca="false">IF(V1344="","",INDEX($N$4:$Q$4,MATCH(V1344,N1344:Q1344,0)))</f>
        <v/>
      </c>
      <c r="X1344" s="19" t="str">
        <f aca="false">IF(COUNT(N1344:Q1344)&lt;2,"",SMALL(N1344:Q1344,2))</f>
        <v/>
      </c>
      <c r="Y1344" s="26" t="str">
        <f aca="false">IF(OR(V1344="",M1344=0),"",V1344/M1344-1)</f>
        <v/>
      </c>
      <c r="Z1344" s="26" t="str">
        <f aca="false">IF(OR(V1344="",L1344=""),"",V1344/(L1344*E1344)-1)</f>
        <v/>
      </c>
      <c r="AA1344" s="16" t="str">
        <f aca="false">IF(V1344="","SEM OFERTA",IF(OR(Y1344&gt;Premissas!$B$11,Y1344&lt;Premissas!$B$12),"VERIFICAR - UNIDADE/EMBALAGEM",IF(Y1344&gt;Premissas!$B$6,"NÃO COMPRAR - REAJUSTE &gt;5%","COMPRAR")))</f>
        <v>SEM OFERTA</v>
      </c>
      <c r="AB1344" s="18" t="str">
        <f aca="false">IF(W1344="DIMEC",S1344,IF(W1344="MEDCENTRO",U1344,""))</f>
        <v/>
      </c>
      <c r="AC1344" s="18" t="n">
        <f aca="false">IF(AA1344&lt;&gt;"COMPRAR",0,IF(AB1344="",I1344,MIN(I1344,AB1344)))</f>
        <v>0</v>
      </c>
      <c r="AD1344" s="19" t="n">
        <f aca="false">IF(AC1344&gt;0,AC1344*V1344,0)</f>
        <v>0</v>
      </c>
      <c r="AE1344" s="19" t="n">
        <f aca="false">IF(AC1344&gt;0,(M1344-V1344)*AC1344,0)</f>
        <v>0</v>
      </c>
      <c r="AF1344" s="16" t="str">
        <f aca="false">IF(AA1344&lt;&gt;"COMPRAR","",IF(AB1344="",IF(X1344="","",IF(X1344-V1344&lt;0.01,"EMPATE TÉCNICO","")),IF(AB1344&lt;I1344,"ESTOQUE INSUFICIENTE",IF(X1344="","",IF(X1344-V1344&lt;0.01,"EMPATE TÉCNICO","")))))</f>
        <v/>
      </c>
      <c r="AG1344" s="16" t="s">
        <v>203</v>
      </c>
      <c r="AH1344" s="16" t="s">
        <v>94</v>
      </c>
    </row>
    <row r="1345" customFormat="false" ht="15" hidden="false" customHeight="false" outlineLevel="0" collapsed="false">
      <c r="A1345" s="16" t="s">
        <v>4289</v>
      </c>
      <c r="B1345" s="17" t="s">
        <v>4290</v>
      </c>
      <c r="C1345" s="16" t="s">
        <v>4291</v>
      </c>
      <c r="D1345" s="16" t="s">
        <v>3882</v>
      </c>
      <c r="E1345" s="18" t="n">
        <v>1</v>
      </c>
      <c r="F1345" s="16" t="s">
        <v>43</v>
      </c>
      <c r="G1345" s="18" t="n">
        <v>0</v>
      </c>
      <c r="H1345" s="16" t="n">
        <v>0.6</v>
      </c>
      <c r="I1345" s="18" t="n">
        <v>2</v>
      </c>
      <c r="J1345" s="19" t="n">
        <v>11.1958333333333</v>
      </c>
      <c r="K1345" s="19" t="n">
        <v>11.1958333333333</v>
      </c>
      <c r="L1345" s="19" t="n">
        <v>11.1958</v>
      </c>
      <c r="M1345" s="19" t="n">
        <f aca="false">IF(J1345&gt;0,J1345,K1345)*E1345</f>
        <v>11.1958333333333</v>
      </c>
      <c r="N1345" s="20"/>
      <c r="O1345" s="21" t="str">
        <f aca="false">IF(R1345="","",ROUND(R1345*(1-Premissas!$B$4),4))</f>
        <v/>
      </c>
      <c r="P1345" s="22"/>
      <c r="Q1345" s="22"/>
      <c r="R1345" s="23"/>
      <c r="S1345" s="24"/>
      <c r="T1345" s="24"/>
      <c r="U1345" s="25"/>
      <c r="V1345" s="19" t="str">
        <f aca="false">IF(COUNT(N1345:Q1345)=0,"",MIN(N1345:Q1345))</f>
        <v/>
      </c>
      <c r="W1345" s="16" t="str">
        <f aca="false">IF(V1345="","",INDEX($N$4:$Q$4,MATCH(V1345,N1345:Q1345,0)))</f>
        <v/>
      </c>
      <c r="X1345" s="19" t="str">
        <f aca="false">IF(COUNT(N1345:Q1345)&lt;2,"",SMALL(N1345:Q1345,2))</f>
        <v/>
      </c>
      <c r="Y1345" s="26" t="str">
        <f aca="false">IF(OR(V1345="",M1345=0),"",V1345/M1345-1)</f>
        <v/>
      </c>
      <c r="Z1345" s="26" t="str">
        <f aca="false">IF(OR(V1345="",L1345=""),"",V1345/(L1345*E1345)-1)</f>
        <v/>
      </c>
      <c r="AA1345" s="16" t="str">
        <f aca="false">IF(V1345="","SEM OFERTA",IF(OR(Y1345&gt;Premissas!$B$11,Y1345&lt;Premissas!$B$12),"VERIFICAR - UNIDADE/EMBALAGEM",IF(Y1345&gt;Premissas!$B$6,"NÃO COMPRAR - REAJUSTE &gt;5%","COMPRAR")))</f>
        <v>SEM OFERTA</v>
      </c>
      <c r="AB1345" s="18" t="str">
        <f aca="false">IF(W1345="DIMEC",S1345,IF(W1345="MEDCENTRO",U1345,""))</f>
        <v/>
      </c>
      <c r="AC1345" s="18" t="n">
        <f aca="false">IF(AA1345&lt;&gt;"COMPRAR",0,IF(AB1345="",I1345,MIN(I1345,AB1345)))</f>
        <v>0</v>
      </c>
      <c r="AD1345" s="19" t="n">
        <f aca="false">IF(AC1345&gt;0,AC1345*V1345,0)</f>
        <v>0</v>
      </c>
      <c r="AE1345" s="19" t="n">
        <f aca="false">IF(AC1345&gt;0,(M1345-V1345)*AC1345,0)</f>
        <v>0</v>
      </c>
      <c r="AF1345" s="16" t="str">
        <f aca="false">IF(AA1345&lt;&gt;"COMPRAR","",IF(AB1345="",IF(X1345="","",IF(X1345-V1345&lt;0.01,"EMPATE TÉCNICO","")),IF(AB1345&lt;I1345,"ESTOQUE INSUFICIENTE",IF(X1345="","",IF(X1345-V1345&lt;0.01,"EMPATE TÉCNICO","")))))</f>
        <v/>
      </c>
      <c r="AG1345" s="16" t="s">
        <v>328</v>
      </c>
      <c r="AH1345" s="16" t="s">
        <v>94</v>
      </c>
    </row>
    <row r="1346" customFormat="false" ht="15" hidden="false" customHeight="false" outlineLevel="0" collapsed="false">
      <c r="A1346" s="16" t="s">
        <v>4292</v>
      </c>
      <c r="B1346" s="17" t="s">
        <v>4293</v>
      </c>
      <c r="C1346" s="16" t="s">
        <v>4294</v>
      </c>
      <c r="D1346" s="16" t="s">
        <v>4295</v>
      </c>
      <c r="E1346" s="18" t="n">
        <v>1</v>
      </c>
      <c r="F1346" s="16" t="s">
        <v>43</v>
      </c>
      <c r="G1346" s="18" t="n">
        <v>0</v>
      </c>
      <c r="H1346" s="16" t="n">
        <v>0.1</v>
      </c>
      <c r="I1346" s="18" t="n">
        <v>1</v>
      </c>
      <c r="J1346" s="19" t="n">
        <v>12.37</v>
      </c>
      <c r="K1346" s="19" t="n">
        <v>12.37</v>
      </c>
      <c r="L1346" s="19" t="n">
        <v>12.37</v>
      </c>
      <c r="M1346" s="19" t="n">
        <f aca="false">IF(J1346&gt;0,J1346,K1346)*E1346</f>
        <v>12.37</v>
      </c>
      <c r="N1346" s="20"/>
      <c r="O1346" s="21" t="str">
        <f aca="false">IF(R1346="","",ROUND(R1346*(1-Premissas!$B$4),4))</f>
        <v/>
      </c>
      <c r="P1346" s="22"/>
      <c r="Q1346" s="22"/>
      <c r="R1346" s="23"/>
      <c r="S1346" s="24"/>
      <c r="T1346" s="24"/>
      <c r="U1346" s="25"/>
      <c r="V1346" s="19" t="str">
        <f aca="false">IF(COUNT(N1346:Q1346)=0,"",MIN(N1346:Q1346))</f>
        <v/>
      </c>
      <c r="W1346" s="16" t="str">
        <f aca="false">IF(V1346="","",INDEX($N$4:$Q$4,MATCH(V1346,N1346:Q1346,0)))</f>
        <v/>
      </c>
      <c r="X1346" s="19" t="str">
        <f aca="false">IF(COUNT(N1346:Q1346)&lt;2,"",SMALL(N1346:Q1346,2))</f>
        <v/>
      </c>
      <c r="Y1346" s="26" t="str">
        <f aca="false">IF(OR(V1346="",M1346=0),"",V1346/M1346-1)</f>
        <v/>
      </c>
      <c r="Z1346" s="26" t="str">
        <f aca="false">IF(OR(V1346="",L1346=""),"",V1346/(L1346*E1346)-1)</f>
        <v/>
      </c>
      <c r="AA1346" s="16" t="str">
        <f aca="false">IF(V1346="","SEM OFERTA",IF(OR(Y1346&gt;Premissas!$B$11,Y1346&lt;Premissas!$B$12),"VERIFICAR - UNIDADE/EMBALAGEM",IF(Y1346&gt;Premissas!$B$6,"NÃO COMPRAR - REAJUSTE &gt;5%","COMPRAR")))</f>
        <v>SEM OFERTA</v>
      </c>
      <c r="AB1346" s="18" t="str">
        <f aca="false">IF(W1346="DIMEC",S1346,IF(W1346="MEDCENTRO",U1346,""))</f>
        <v/>
      </c>
      <c r="AC1346" s="18" t="n">
        <f aca="false">IF(AA1346&lt;&gt;"COMPRAR",0,IF(AB1346="",I1346,MIN(I1346,AB1346)))</f>
        <v>0</v>
      </c>
      <c r="AD1346" s="19" t="n">
        <f aca="false">IF(AC1346&gt;0,AC1346*V1346,0)</f>
        <v>0</v>
      </c>
      <c r="AE1346" s="19" t="n">
        <f aca="false">IF(AC1346&gt;0,(M1346-V1346)*AC1346,0)</f>
        <v>0</v>
      </c>
      <c r="AF1346" s="16" t="str">
        <f aca="false">IF(AA1346&lt;&gt;"COMPRAR","",IF(AB1346="",IF(X1346="","",IF(X1346-V1346&lt;0.01,"EMPATE TÉCNICO","")),IF(AB1346&lt;I1346,"ESTOQUE INSUFICIENTE",IF(X1346="","",IF(X1346-V1346&lt;0.01,"EMPATE TÉCNICO","")))))</f>
        <v/>
      </c>
      <c r="AG1346" s="16" t="s">
        <v>1838</v>
      </c>
      <c r="AH1346" s="16" t="s">
        <v>94</v>
      </c>
    </row>
    <row r="1347" customFormat="false" ht="15" hidden="false" customHeight="false" outlineLevel="0" collapsed="false">
      <c r="A1347" s="16" t="s">
        <v>4296</v>
      </c>
      <c r="B1347" s="17" t="s">
        <v>4297</v>
      </c>
      <c r="C1347" s="16" t="s">
        <v>4298</v>
      </c>
      <c r="D1347" s="16" t="s">
        <v>4267</v>
      </c>
      <c r="E1347" s="18" t="n">
        <v>1</v>
      </c>
      <c r="F1347" s="16" t="s">
        <v>43</v>
      </c>
      <c r="G1347" s="18" t="n">
        <v>0</v>
      </c>
      <c r="H1347" s="16" t="n">
        <v>0.3</v>
      </c>
      <c r="I1347" s="18" t="n">
        <v>1</v>
      </c>
      <c r="J1347" s="19" t="n">
        <v>11.07</v>
      </c>
      <c r="K1347" s="19" t="n">
        <v>11.07</v>
      </c>
      <c r="L1347" s="19" t="n">
        <v>11.07</v>
      </c>
      <c r="M1347" s="19" t="n">
        <f aca="false">IF(J1347&gt;0,J1347,K1347)*E1347</f>
        <v>11.07</v>
      </c>
      <c r="N1347" s="20"/>
      <c r="O1347" s="21" t="str">
        <f aca="false">IF(R1347="","",ROUND(R1347*(1-Premissas!$B$4),4))</f>
        <v/>
      </c>
      <c r="P1347" s="22"/>
      <c r="Q1347" s="22"/>
      <c r="R1347" s="23"/>
      <c r="S1347" s="24"/>
      <c r="T1347" s="24"/>
      <c r="U1347" s="25"/>
      <c r="V1347" s="19" t="str">
        <f aca="false">IF(COUNT(N1347:Q1347)=0,"",MIN(N1347:Q1347))</f>
        <v/>
      </c>
      <c r="W1347" s="16" t="str">
        <f aca="false">IF(V1347="","",INDEX($N$4:$Q$4,MATCH(V1347,N1347:Q1347,0)))</f>
        <v/>
      </c>
      <c r="X1347" s="19" t="str">
        <f aca="false">IF(COUNT(N1347:Q1347)&lt;2,"",SMALL(N1347:Q1347,2))</f>
        <v/>
      </c>
      <c r="Y1347" s="26" t="str">
        <f aca="false">IF(OR(V1347="",M1347=0),"",V1347/M1347-1)</f>
        <v/>
      </c>
      <c r="Z1347" s="26" t="str">
        <f aca="false">IF(OR(V1347="",L1347=""),"",V1347/(L1347*E1347)-1)</f>
        <v/>
      </c>
      <c r="AA1347" s="16" t="str">
        <f aca="false">IF(V1347="","SEM OFERTA",IF(OR(Y1347&gt;Premissas!$B$11,Y1347&lt;Premissas!$B$12),"VERIFICAR - UNIDADE/EMBALAGEM",IF(Y1347&gt;Premissas!$B$6,"NÃO COMPRAR - REAJUSTE &gt;5%","COMPRAR")))</f>
        <v>SEM OFERTA</v>
      </c>
      <c r="AB1347" s="18" t="str">
        <f aca="false">IF(W1347="DIMEC",S1347,IF(W1347="MEDCENTRO",U1347,""))</f>
        <v/>
      </c>
      <c r="AC1347" s="18" t="n">
        <f aca="false">IF(AA1347&lt;&gt;"COMPRAR",0,IF(AB1347="",I1347,MIN(I1347,AB1347)))</f>
        <v>0</v>
      </c>
      <c r="AD1347" s="19" t="n">
        <f aca="false">IF(AC1347&gt;0,AC1347*V1347,0)</f>
        <v>0</v>
      </c>
      <c r="AE1347" s="19" t="n">
        <f aca="false">IF(AC1347&gt;0,(M1347-V1347)*AC1347,0)</f>
        <v>0</v>
      </c>
      <c r="AF1347" s="16" t="str">
        <f aca="false">IF(AA1347&lt;&gt;"COMPRAR","",IF(AB1347="",IF(X1347="","",IF(X1347-V1347&lt;0.01,"EMPATE TÉCNICO","")),IF(AB1347&lt;I1347,"ESTOQUE INSUFICIENTE",IF(X1347="","",IF(X1347-V1347&lt;0.01,"EMPATE TÉCNICO","")))))</f>
        <v/>
      </c>
      <c r="AG1347" s="16" t="s">
        <v>1798</v>
      </c>
      <c r="AH1347" s="16" t="s">
        <v>94</v>
      </c>
    </row>
    <row r="1348" customFormat="false" ht="15" hidden="false" customHeight="false" outlineLevel="0" collapsed="false">
      <c r="A1348" s="16" t="s">
        <v>4299</v>
      </c>
      <c r="B1348" s="17" t="s">
        <v>4300</v>
      </c>
      <c r="C1348" s="16" t="s">
        <v>4301</v>
      </c>
      <c r="D1348" s="16" t="s">
        <v>4213</v>
      </c>
      <c r="E1348" s="18" t="n">
        <v>1</v>
      </c>
      <c r="F1348" s="16" t="s">
        <v>43</v>
      </c>
      <c r="G1348" s="18" t="n">
        <v>0</v>
      </c>
      <c r="H1348" s="16" t="n">
        <v>0.5</v>
      </c>
      <c r="I1348" s="18" t="n">
        <v>2</v>
      </c>
      <c r="J1348" s="19" t="n">
        <v>25.2541666666667</v>
      </c>
      <c r="K1348" s="19" t="n">
        <v>25.2541666666667</v>
      </c>
      <c r="L1348" s="19" t="n">
        <v>25.2542</v>
      </c>
      <c r="M1348" s="19" t="n">
        <f aca="false">IF(J1348&gt;0,J1348,K1348)*E1348</f>
        <v>25.2541666666667</v>
      </c>
      <c r="N1348" s="20"/>
      <c r="O1348" s="21" t="str">
        <f aca="false">IF(R1348="","",ROUND(R1348*(1-Premissas!$B$4),4))</f>
        <v/>
      </c>
      <c r="P1348" s="22"/>
      <c r="Q1348" s="22"/>
      <c r="R1348" s="23"/>
      <c r="S1348" s="24"/>
      <c r="T1348" s="24"/>
      <c r="U1348" s="25"/>
      <c r="V1348" s="19" t="str">
        <f aca="false">IF(COUNT(N1348:Q1348)=0,"",MIN(N1348:Q1348))</f>
        <v/>
      </c>
      <c r="W1348" s="16" t="str">
        <f aca="false">IF(V1348="","",INDEX($N$4:$Q$4,MATCH(V1348,N1348:Q1348,0)))</f>
        <v/>
      </c>
      <c r="X1348" s="19" t="str">
        <f aca="false">IF(COUNT(N1348:Q1348)&lt;2,"",SMALL(N1348:Q1348,2))</f>
        <v/>
      </c>
      <c r="Y1348" s="26" t="str">
        <f aca="false">IF(OR(V1348="",M1348=0),"",V1348/M1348-1)</f>
        <v/>
      </c>
      <c r="Z1348" s="26" t="str">
        <f aca="false">IF(OR(V1348="",L1348=""),"",V1348/(L1348*E1348)-1)</f>
        <v/>
      </c>
      <c r="AA1348" s="16" t="str">
        <f aca="false">IF(V1348="","SEM OFERTA",IF(OR(Y1348&gt;Premissas!$B$11,Y1348&lt;Premissas!$B$12),"VERIFICAR - UNIDADE/EMBALAGEM",IF(Y1348&gt;Premissas!$B$6,"NÃO COMPRAR - REAJUSTE &gt;5%","COMPRAR")))</f>
        <v>SEM OFERTA</v>
      </c>
      <c r="AB1348" s="18" t="str">
        <f aca="false">IF(W1348="DIMEC",S1348,IF(W1348="MEDCENTRO",U1348,""))</f>
        <v/>
      </c>
      <c r="AC1348" s="18" t="n">
        <f aca="false">IF(AA1348&lt;&gt;"COMPRAR",0,IF(AB1348="",I1348,MIN(I1348,AB1348)))</f>
        <v>0</v>
      </c>
      <c r="AD1348" s="19" t="n">
        <f aca="false">IF(AC1348&gt;0,AC1348*V1348,0)</f>
        <v>0</v>
      </c>
      <c r="AE1348" s="19" t="n">
        <f aca="false">IF(AC1348&gt;0,(M1348-V1348)*AC1348,0)</f>
        <v>0</v>
      </c>
      <c r="AF1348" s="16" t="str">
        <f aca="false">IF(AA1348&lt;&gt;"COMPRAR","",IF(AB1348="",IF(X1348="","",IF(X1348-V1348&lt;0.01,"EMPATE TÉCNICO","")),IF(AB1348&lt;I1348,"ESTOQUE INSUFICIENTE",IF(X1348="","",IF(X1348-V1348&lt;0.01,"EMPATE TÉCNICO","")))))</f>
        <v/>
      </c>
      <c r="AG1348" s="16" t="s">
        <v>328</v>
      </c>
      <c r="AH1348" s="16" t="s">
        <v>94</v>
      </c>
    </row>
    <row r="1349" customFormat="false" ht="15" hidden="false" customHeight="false" outlineLevel="0" collapsed="false">
      <c r="A1349" s="16" t="s">
        <v>4302</v>
      </c>
      <c r="B1349" s="17" t="s">
        <v>4303</v>
      </c>
      <c r="C1349" s="16" t="s">
        <v>4304</v>
      </c>
      <c r="D1349" s="16" t="s">
        <v>380</v>
      </c>
      <c r="E1349" s="18" t="n">
        <v>1</v>
      </c>
      <c r="F1349" s="16" t="s">
        <v>42</v>
      </c>
      <c r="G1349" s="18" t="n">
        <v>3</v>
      </c>
      <c r="H1349" s="16" t="n">
        <v>2.7</v>
      </c>
      <c r="I1349" s="18" t="n">
        <v>4</v>
      </c>
      <c r="J1349" s="19" t="n">
        <v>7.32291666666667</v>
      </c>
      <c r="K1349" s="19" t="n">
        <v>7.32291666666667</v>
      </c>
      <c r="L1349" s="19" t="n">
        <v>7.3229</v>
      </c>
      <c r="M1349" s="19" t="n">
        <f aca="false">IF(J1349&gt;0,J1349,K1349)*E1349</f>
        <v>7.32291666666667</v>
      </c>
      <c r="N1349" s="20"/>
      <c r="O1349" s="21" t="str">
        <f aca="false">IF(R1349="","",ROUND(R1349*(1-Premissas!$B$4),4))</f>
        <v/>
      </c>
      <c r="P1349" s="22"/>
      <c r="Q1349" s="22"/>
      <c r="R1349" s="23"/>
      <c r="S1349" s="24"/>
      <c r="T1349" s="24"/>
      <c r="U1349" s="25"/>
      <c r="V1349" s="19" t="str">
        <f aca="false">IF(COUNT(N1349:Q1349)=0,"",MIN(N1349:Q1349))</f>
        <v/>
      </c>
      <c r="W1349" s="16" t="str">
        <f aca="false">IF(V1349="","",INDEX($N$4:$Q$4,MATCH(V1349,N1349:Q1349,0)))</f>
        <v/>
      </c>
      <c r="X1349" s="19" t="str">
        <f aca="false">IF(COUNT(N1349:Q1349)&lt;2,"",SMALL(N1349:Q1349,2))</f>
        <v/>
      </c>
      <c r="Y1349" s="26" t="str">
        <f aca="false">IF(OR(V1349="",M1349=0),"",V1349/M1349-1)</f>
        <v/>
      </c>
      <c r="Z1349" s="26" t="str">
        <f aca="false">IF(OR(V1349="",L1349=""),"",V1349/(L1349*E1349)-1)</f>
        <v/>
      </c>
      <c r="AA1349" s="16" t="str">
        <f aca="false">IF(V1349="","SEM OFERTA",IF(OR(Y1349&gt;Premissas!$B$11,Y1349&lt;Premissas!$B$12),"VERIFICAR - UNIDADE/EMBALAGEM",IF(Y1349&gt;Premissas!$B$6,"NÃO COMPRAR - REAJUSTE &gt;5%","COMPRAR")))</f>
        <v>SEM OFERTA</v>
      </c>
      <c r="AB1349" s="18" t="str">
        <f aca="false">IF(W1349="DIMEC",S1349,IF(W1349="MEDCENTRO",U1349,""))</f>
        <v/>
      </c>
      <c r="AC1349" s="18" t="n">
        <f aca="false">IF(AA1349&lt;&gt;"COMPRAR",0,IF(AB1349="",I1349,MIN(I1349,AB1349)))</f>
        <v>0</v>
      </c>
      <c r="AD1349" s="19" t="n">
        <f aca="false">IF(AC1349&gt;0,AC1349*V1349,0)</f>
        <v>0</v>
      </c>
      <c r="AE1349" s="19" t="n">
        <f aca="false">IF(AC1349&gt;0,(M1349-V1349)*AC1349,0)</f>
        <v>0</v>
      </c>
      <c r="AF1349" s="16" t="str">
        <f aca="false">IF(AA1349&lt;&gt;"COMPRAR","",IF(AB1349="",IF(X1349="","",IF(X1349-V1349&lt;0.01,"EMPATE TÉCNICO","")),IF(AB1349&lt;I1349,"ESTOQUE INSUFICIENTE",IF(X1349="","",IF(X1349-V1349&lt;0.01,"EMPATE TÉCNICO","")))))</f>
        <v/>
      </c>
      <c r="AG1349" s="16" t="s">
        <v>547</v>
      </c>
      <c r="AH1349" s="16" t="s">
        <v>94</v>
      </c>
    </row>
    <row r="1350" customFormat="false" ht="15" hidden="false" customHeight="false" outlineLevel="0" collapsed="false">
      <c r="A1350" s="16" t="s">
        <v>4305</v>
      </c>
      <c r="B1350" s="17" t="s">
        <v>4306</v>
      </c>
      <c r="C1350" s="16" t="s">
        <v>4307</v>
      </c>
      <c r="D1350" s="16" t="s">
        <v>4308</v>
      </c>
      <c r="E1350" s="18" t="n">
        <v>1</v>
      </c>
      <c r="F1350" s="16" t="s">
        <v>42</v>
      </c>
      <c r="G1350" s="18" t="n">
        <v>1</v>
      </c>
      <c r="H1350" s="16" t="n">
        <v>0.7</v>
      </c>
      <c r="I1350" s="18" t="n">
        <v>1</v>
      </c>
      <c r="J1350" s="19" t="n">
        <v>22.7</v>
      </c>
      <c r="K1350" s="19" t="n">
        <v>22.7</v>
      </c>
      <c r="L1350" s="19" t="n">
        <v>22.7</v>
      </c>
      <c r="M1350" s="19" t="n">
        <f aca="false">IF(J1350&gt;0,J1350,K1350)*E1350</f>
        <v>22.7</v>
      </c>
      <c r="N1350" s="20"/>
      <c r="O1350" s="21" t="str">
        <f aca="false">IF(R1350="","",ROUND(R1350*(1-Premissas!$B$4),4))</f>
        <v/>
      </c>
      <c r="P1350" s="22"/>
      <c r="Q1350" s="22"/>
      <c r="R1350" s="23"/>
      <c r="S1350" s="24"/>
      <c r="T1350" s="24"/>
      <c r="U1350" s="25"/>
      <c r="V1350" s="19" t="str">
        <f aca="false">IF(COUNT(N1350:Q1350)=0,"",MIN(N1350:Q1350))</f>
        <v/>
      </c>
      <c r="W1350" s="16" t="str">
        <f aca="false">IF(V1350="","",INDEX($N$4:$Q$4,MATCH(V1350,N1350:Q1350,0)))</f>
        <v/>
      </c>
      <c r="X1350" s="19" t="str">
        <f aca="false">IF(COUNT(N1350:Q1350)&lt;2,"",SMALL(N1350:Q1350,2))</f>
        <v/>
      </c>
      <c r="Y1350" s="26" t="str">
        <f aca="false">IF(OR(V1350="",M1350=0),"",V1350/M1350-1)</f>
        <v/>
      </c>
      <c r="Z1350" s="26" t="str">
        <f aca="false">IF(OR(V1350="",L1350=""),"",V1350/(L1350*E1350)-1)</f>
        <v/>
      </c>
      <c r="AA1350" s="16" t="str">
        <f aca="false">IF(V1350="","SEM OFERTA",IF(OR(Y1350&gt;Premissas!$B$11,Y1350&lt;Premissas!$B$12),"VERIFICAR - UNIDADE/EMBALAGEM",IF(Y1350&gt;Premissas!$B$6,"NÃO COMPRAR - REAJUSTE &gt;5%","COMPRAR")))</f>
        <v>SEM OFERTA</v>
      </c>
      <c r="AB1350" s="18" t="str">
        <f aca="false">IF(W1350="DIMEC",S1350,IF(W1350="MEDCENTRO",U1350,""))</f>
        <v/>
      </c>
      <c r="AC1350" s="18" t="n">
        <f aca="false">IF(AA1350&lt;&gt;"COMPRAR",0,IF(AB1350="",I1350,MIN(I1350,AB1350)))</f>
        <v>0</v>
      </c>
      <c r="AD1350" s="19" t="n">
        <f aca="false">IF(AC1350&gt;0,AC1350*V1350,0)</f>
        <v>0</v>
      </c>
      <c r="AE1350" s="19" t="n">
        <f aca="false">IF(AC1350&gt;0,(M1350-V1350)*AC1350,0)</f>
        <v>0</v>
      </c>
      <c r="AF1350" s="16" t="str">
        <f aca="false">IF(AA1350&lt;&gt;"COMPRAR","",IF(AB1350="",IF(X1350="","",IF(X1350-V1350&lt;0.01,"EMPATE TÉCNICO","")),IF(AB1350&lt;I1350,"ESTOQUE INSUFICIENTE",IF(X1350="","",IF(X1350-V1350&lt;0.01,"EMPATE TÉCNICO","")))))</f>
        <v/>
      </c>
      <c r="AG1350" s="16" t="s">
        <v>1771</v>
      </c>
      <c r="AH1350" s="16" t="s">
        <v>94</v>
      </c>
    </row>
    <row r="1351" customFormat="false" ht="15" hidden="false" customHeight="false" outlineLevel="0" collapsed="false">
      <c r="A1351" s="16" t="s">
        <v>4309</v>
      </c>
      <c r="B1351" s="17" t="s">
        <v>4310</v>
      </c>
      <c r="C1351" s="16" t="s">
        <v>4311</v>
      </c>
      <c r="D1351" s="16"/>
      <c r="E1351" s="18" t="n">
        <v>1</v>
      </c>
      <c r="F1351" s="16" t="s">
        <v>43</v>
      </c>
      <c r="G1351" s="18" t="n">
        <v>0</v>
      </c>
      <c r="H1351" s="16" t="n">
        <v>0.4</v>
      </c>
      <c r="I1351" s="18" t="n">
        <v>2</v>
      </c>
      <c r="J1351" s="19" t="n">
        <v>28.08</v>
      </c>
      <c r="K1351" s="19" t="n">
        <v>28.08</v>
      </c>
      <c r="L1351" s="19" t="n">
        <v>28.08</v>
      </c>
      <c r="M1351" s="19" t="n">
        <f aca="false">IF(J1351&gt;0,J1351,K1351)*E1351</f>
        <v>28.08</v>
      </c>
      <c r="N1351" s="20"/>
      <c r="O1351" s="21" t="str">
        <f aca="false">IF(R1351="","",ROUND(R1351*(1-Premissas!$B$4),4))</f>
        <v/>
      </c>
      <c r="P1351" s="22"/>
      <c r="Q1351" s="22"/>
      <c r="R1351" s="23"/>
      <c r="S1351" s="24"/>
      <c r="T1351" s="24"/>
      <c r="U1351" s="25"/>
      <c r="V1351" s="19" t="str">
        <f aca="false">IF(COUNT(N1351:Q1351)=0,"",MIN(N1351:Q1351))</f>
        <v/>
      </c>
      <c r="W1351" s="16" t="str">
        <f aca="false">IF(V1351="","",INDEX($N$4:$Q$4,MATCH(V1351,N1351:Q1351,0)))</f>
        <v/>
      </c>
      <c r="X1351" s="19" t="str">
        <f aca="false">IF(COUNT(N1351:Q1351)&lt;2,"",SMALL(N1351:Q1351,2))</f>
        <v/>
      </c>
      <c r="Y1351" s="26" t="str">
        <f aca="false">IF(OR(V1351="",M1351=0),"",V1351/M1351-1)</f>
        <v/>
      </c>
      <c r="Z1351" s="26" t="str">
        <f aca="false">IF(OR(V1351="",L1351=""),"",V1351/(L1351*E1351)-1)</f>
        <v/>
      </c>
      <c r="AA1351" s="16" t="str">
        <f aca="false">IF(V1351="","SEM OFERTA",IF(OR(Y1351&gt;Premissas!$B$11,Y1351&lt;Premissas!$B$12),"VERIFICAR - UNIDADE/EMBALAGEM",IF(Y1351&gt;Premissas!$B$6,"NÃO COMPRAR - REAJUSTE &gt;5%","COMPRAR")))</f>
        <v>SEM OFERTA</v>
      </c>
      <c r="AB1351" s="18" t="str">
        <f aca="false">IF(W1351="DIMEC",S1351,IF(W1351="MEDCENTRO",U1351,""))</f>
        <v/>
      </c>
      <c r="AC1351" s="18" t="n">
        <f aca="false">IF(AA1351&lt;&gt;"COMPRAR",0,IF(AB1351="",I1351,MIN(I1351,AB1351)))</f>
        <v>0</v>
      </c>
      <c r="AD1351" s="19" t="n">
        <f aca="false">IF(AC1351&gt;0,AC1351*V1351,0)</f>
        <v>0</v>
      </c>
      <c r="AE1351" s="19" t="n">
        <f aca="false">IF(AC1351&gt;0,(M1351-V1351)*AC1351,0)</f>
        <v>0</v>
      </c>
      <c r="AF1351" s="16" t="str">
        <f aca="false">IF(AA1351&lt;&gt;"COMPRAR","",IF(AB1351="",IF(X1351="","",IF(X1351-V1351&lt;0.01,"EMPATE TÉCNICO","")),IF(AB1351&lt;I1351,"ESTOQUE INSUFICIENTE",IF(X1351="","",IF(X1351-V1351&lt;0.01,"EMPATE TÉCNICO","")))))</f>
        <v/>
      </c>
      <c r="AG1351" s="16" t="s">
        <v>1771</v>
      </c>
      <c r="AH1351" s="16" t="s">
        <v>94</v>
      </c>
    </row>
    <row r="1352" customFormat="false" ht="15" hidden="false" customHeight="false" outlineLevel="0" collapsed="false">
      <c r="A1352" s="16" t="s">
        <v>4312</v>
      </c>
      <c r="B1352" s="17" t="s">
        <v>4313</v>
      </c>
      <c r="C1352" s="16" t="s">
        <v>4314</v>
      </c>
      <c r="D1352" s="16" t="s">
        <v>4315</v>
      </c>
      <c r="E1352" s="18" t="n">
        <v>1</v>
      </c>
      <c r="F1352" s="16" t="s">
        <v>42</v>
      </c>
      <c r="G1352" s="18" t="n">
        <v>0</v>
      </c>
      <c r="H1352" s="16" t="n">
        <v>1.6</v>
      </c>
      <c r="I1352" s="18" t="n">
        <v>5</v>
      </c>
      <c r="J1352" s="19" t="n">
        <v>23.95</v>
      </c>
      <c r="K1352" s="19" t="n">
        <v>23.95</v>
      </c>
      <c r="L1352" s="19" t="n">
        <v>23.48</v>
      </c>
      <c r="M1352" s="19" t="n">
        <f aca="false">IF(J1352&gt;0,J1352,K1352)*E1352</f>
        <v>23.95</v>
      </c>
      <c r="N1352" s="20"/>
      <c r="O1352" s="21" t="str">
        <f aca="false">IF(R1352="","",ROUND(R1352*(1-Premissas!$B$4),4))</f>
        <v/>
      </c>
      <c r="P1352" s="22"/>
      <c r="Q1352" s="22"/>
      <c r="R1352" s="23"/>
      <c r="S1352" s="24"/>
      <c r="T1352" s="24"/>
      <c r="U1352" s="25"/>
      <c r="V1352" s="19" t="str">
        <f aca="false">IF(COUNT(N1352:Q1352)=0,"",MIN(N1352:Q1352))</f>
        <v/>
      </c>
      <c r="W1352" s="16" t="str">
        <f aca="false">IF(V1352="","",INDEX($N$4:$Q$4,MATCH(V1352,N1352:Q1352,0)))</f>
        <v/>
      </c>
      <c r="X1352" s="19" t="str">
        <f aca="false">IF(COUNT(N1352:Q1352)&lt;2,"",SMALL(N1352:Q1352,2))</f>
        <v/>
      </c>
      <c r="Y1352" s="26" t="str">
        <f aca="false">IF(OR(V1352="",M1352=0),"",V1352/M1352-1)</f>
        <v/>
      </c>
      <c r="Z1352" s="26" t="str">
        <f aca="false">IF(OR(V1352="",L1352=""),"",V1352/(L1352*E1352)-1)</f>
        <v/>
      </c>
      <c r="AA1352" s="16" t="str">
        <f aca="false">IF(V1352="","SEM OFERTA",IF(OR(Y1352&gt;Premissas!$B$11,Y1352&lt;Premissas!$B$12),"VERIFICAR - UNIDADE/EMBALAGEM",IF(Y1352&gt;Premissas!$B$6,"NÃO COMPRAR - REAJUSTE &gt;5%","COMPRAR")))</f>
        <v>SEM OFERTA</v>
      </c>
      <c r="AB1352" s="18" t="str">
        <f aca="false">IF(W1352="DIMEC",S1352,IF(W1352="MEDCENTRO",U1352,""))</f>
        <v/>
      </c>
      <c r="AC1352" s="18" t="n">
        <f aca="false">IF(AA1352&lt;&gt;"COMPRAR",0,IF(AB1352="",I1352,MIN(I1352,AB1352)))</f>
        <v>0</v>
      </c>
      <c r="AD1352" s="19" t="n">
        <f aca="false">IF(AC1352&gt;0,AC1352*V1352,0)</f>
        <v>0</v>
      </c>
      <c r="AE1352" s="19" t="n">
        <f aca="false">IF(AC1352&gt;0,(M1352-V1352)*AC1352,0)</f>
        <v>0</v>
      </c>
      <c r="AF1352" s="16" t="str">
        <f aca="false">IF(AA1352&lt;&gt;"COMPRAR","",IF(AB1352="",IF(X1352="","",IF(X1352-V1352&lt;0.01,"EMPATE TÉCNICO","")),IF(AB1352&lt;I1352,"ESTOQUE INSUFICIENTE",IF(X1352="","",IF(X1352-V1352&lt;0.01,"EMPATE TÉCNICO","")))))</f>
        <v/>
      </c>
      <c r="AG1352" s="16" t="s">
        <v>203</v>
      </c>
      <c r="AH1352" s="16" t="s">
        <v>94</v>
      </c>
    </row>
    <row r="1353" customFormat="false" ht="15" hidden="false" customHeight="false" outlineLevel="0" collapsed="false">
      <c r="A1353" s="16" t="s">
        <v>4316</v>
      </c>
      <c r="B1353" s="17" t="s">
        <v>4317</v>
      </c>
      <c r="C1353" s="16" t="s">
        <v>4318</v>
      </c>
      <c r="D1353" s="16" t="s">
        <v>4315</v>
      </c>
      <c r="E1353" s="18" t="n">
        <v>1</v>
      </c>
      <c r="F1353" s="16" t="s">
        <v>42</v>
      </c>
      <c r="G1353" s="18" t="n">
        <v>1</v>
      </c>
      <c r="H1353" s="16" t="n">
        <v>0.9</v>
      </c>
      <c r="I1353" s="18" t="n">
        <v>2</v>
      </c>
      <c r="J1353" s="19" t="n">
        <v>28.86</v>
      </c>
      <c r="K1353" s="19" t="n">
        <v>28.86</v>
      </c>
      <c r="L1353" s="19" t="n">
        <v>28.86</v>
      </c>
      <c r="M1353" s="19" t="n">
        <f aca="false">IF(J1353&gt;0,J1353,K1353)*E1353</f>
        <v>28.86</v>
      </c>
      <c r="N1353" s="20"/>
      <c r="O1353" s="21" t="str">
        <f aca="false">IF(R1353="","",ROUND(R1353*(1-Premissas!$B$4),4))</f>
        <v/>
      </c>
      <c r="P1353" s="22"/>
      <c r="Q1353" s="22"/>
      <c r="R1353" s="23"/>
      <c r="S1353" s="24"/>
      <c r="T1353" s="24"/>
      <c r="U1353" s="25"/>
      <c r="V1353" s="19" t="str">
        <f aca="false">IF(COUNT(N1353:Q1353)=0,"",MIN(N1353:Q1353))</f>
        <v/>
      </c>
      <c r="W1353" s="16" t="str">
        <f aca="false">IF(V1353="","",INDEX($N$4:$Q$4,MATCH(V1353,N1353:Q1353,0)))</f>
        <v/>
      </c>
      <c r="X1353" s="19" t="str">
        <f aca="false">IF(COUNT(N1353:Q1353)&lt;2,"",SMALL(N1353:Q1353,2))</f>
        <v/>
      </c>
      <c r="Y1353" s="26" t="str">
        <f aca="false">IF(OR(V1353="",M1353=0),"",V1353/M1353-1)</f>
        <v/>
      </c>
      <c r="Z1353" s="26" t="str">
        <f aca="false">IF(OR(V1353="",L1353=""),"",V1353/(L1353*E1353)-1)</f>
        <v/>
      </c>
      <c r="AA1353" s="16" t="str">
        <f aca="false">IF(V1353="","SEM OFERTA",IF(OR(Y1353&gt;Premissas!$B$11,Y1353&lt;Premissas!$B$12),"VERIFICAR - UNIDADE/EMBALAGEM",IF(Y1353&gt;Premissas!$B$6,"NÃO COMPRAR - REAJUSTE &gt;5%","COMPRAR")))</f>
        <v>SEM OFERTA</v>
      </c>
      <c r="AB1353" s="18" t="str">
        <f aca="false">IF(W1353="DIMEC",S1353,IF(W1353="MEDCENTRO",U1353,""))</f>
        <v/>
      </c>
      <c r="AC1353" s="18" t="n">
        <f aca="false">IF(AA1353&lt;&gt;"COMPRAR",0,IF(AB1353="",I1353,MIN(I1353,AB1353)))</f>
        <v>0</v>
      </c>
      <c r="AD1353" s="19" t="n">
        <f aca="false">IF(AC1353&gt;0,AC1353*V1353,0)</f>
        <v>0</v>
      </c>
      <c r="AE1353" s="19" t="n">
        <f aca="false">IF(AC1353&gt;0,(M1353-V1353)*AC1353,0)</f>
        <v>0</v>
      </c>
      <c r="AF1353" s="16" t="str">
        <f aca="false">IF(AA1353&lt;&gt;"COMPRAR","",IF(AB1353="",IF(X1353="","",IF(X1353-V1353&lt;0.01,"EMPATE TÉCNICO","")),IF(AB1353&lt;I1353,"ESTOQUE INSUFICIENTE",IF(X1353="","",IF(X1353-V1353&lt;0.01,"EMPATE TÉCNICO","")))))</f>
        <v/>
      </c>
      <c r="AG1353" s="16" t="s">
        <v>1771</v>
      </c>
      <c r="AH1353" s="16" t="s">
        <v>94</v>
      </c>
    </row>
    <row r="1354" customFormat="false" ht="15" hidden="false" customHeight="false" outlineLevel="0" collapsed="false">
      <c r="A1354" s="16" t="s">
        <v>4319</v>
      </c>
      <c r="B1354" s="17" t="s">
        <v>4320</v>
      </c>
      <c r="C1354" s="16" t="s">
        <v>4321</v>
      </c>
      <c r="D1354" s="16" t="s">
        <v>4322</v>
      </c>
      <c r="E1354" s="18" t="n">
        <v>1</v>
      </c>
      <c r="F1354" s="16" t="s">
        <v>43</v>
      </c>
      <c r="G1354" s="18" t="n">
        <v>0</v>
      </c>
      <c r="H1354" s="16" t="n">
        <v>0.5</v>
      </c>
      <c r="I1354" s="18" t="n">
        <v>2</v>
      </c>
      <c r="J1354" s="19" t="n">
        <v>13.29</v>
      </c>
      <c r="K1354" s="19" t="n">
        <v>13.29</v>
      </c>
      <c r="L1354" s="19" t="n">
        <v>13.29</v>
      </c>
      <c r="M1354" s="19" t="n">
        <f aca="false">IF(J1354&gt;0,J1354,K1354)*E1354</f>
        <v>13.29</v>
      </c>
      <c r="N1354" s="20"/>
      <c r="O1354" s="21" t="str">
        <f aca="false">IF(R1354="","",ROUND(R1354*(1-Premissas!$B$4),4))</f>
        <v/>
      </c>
      <c r="P1354" s="22"/>
      <c r="Q1354" s="22"/>
      <c r="R1354" s="23"/>
      <c r="S1354" s="24"/>
      <c r="T1354" s="24"/>
      <c r="U1354" s="25"/>
      <c r="V1354" s="19" t="str">
        <f aca="false">IF(COUNT(N1354:Q1354)=0,"",MIN(N1354:Q1354))</f>
        <v/>
      </c>
      <c r="W1354" s="16" t="str">
        <f aca="false">IF(V1354="","",INDEX($N$4:$Q$4,MATCH(V1354,N1354:Q1354,0)))</f>
        <v/>
      </c>
      <c r="X1354" s="19" t="str">
        <f aca="false">IF(COUNT(N1354:Q1354)&lt;2,"",SMALL(N1354:Q1354,2))</f>
        <v/>
      </c>
      <c r="Y1354" s="26" t="str">
        <f aca="false">IF(OR(V1354="",M1354=0),"",V1354/M1354-1)</f>
        <v/>
      </c>
      <c r="Z1354" s="26" t="str">
        <f aca="false">IF(OR(V1354="",L1354=""),"",V1354/(L1354*E1354)-1)</f>
        <v/>
      </c>
      <c r="AA1354" s="16" t="str">
        <f aca="false">IF(V1354="","SEM OFERTA",IF(OR(Y1354&gt;Premissas!$B$11,Y1354&lt;Premissas!$B$12),"VERIFICAR - UNIDADE/EMBALAGEM",IF(Y1354&gt;Premissas!$B$6,"NÃO COMPRAR - REAJUSTE &gt;5%","COMPRAR")))</f>
        <v>SEM OFERTA</v>
      </c>
      <c r="AB1354" s="18" t="str">
        <f aca="false">IF(W1354="DIMEC",S1354,IF(W1354="MEDCENTRO",U1354,""))</f>
        <v/>
      </c>
      <c r="AC1354" s="18" t="n">
        <f aca="false">IF(AA1354&lt;&gt;"COMPRAR",0,IF(AB1354="",I1354,MIN(I1354,AB1354)))</f>
        <v>0</v>
      </c>
      <c r="AD1354" s="19" t="n">
        <f aca="false">IF(AC1354&gt;0,AC1354*V1354,0)</f>
        <v>0</v>
      </c>
      <c r="AE1354" s="19" t="n">
        <f aca="false">IF(AC1354&gt;0,(M1354-V1354)*AC1354,0)</f>
        <v>0</v>
      </c>
      <c r="AF1354" s="16" t="str">
        <f aca="false">IF(AA1354&lt;&gt;"COMPRAR","",IF(AB1354="",IF(X1354="","",IF(X1354-V1354&lt;0.01,"EMPATE TÉCNICO","")),IF(AB1354&lt;I1354,"ESTOQUE INSUFICIENTE",IF(X1354="","",IF(X1354-V1354&lt;0.01,"EMPATE TÉCNICO","")))))</f>
        <v/>
      </c>
      <c r="AG1354" s="16" t="s">
        <v>1798</v>
      </c>
      <c r="AH1354" s="16" t="s">
        <v>94</v>
      </c>
    </row>
    <row r="1355" customFormat="false" ht="15" hidden="false" customHeight="false" outlineLevel="0" collapsed="false">
      <c r="A1355" s="16" t="s">
        <v>4323</v>
      </c>
      <c r="B1355" s="17" t="s">
        <v>4324</v>
      </c>
      <c r="C1355" s="16" t="s">
        <v>4325</v>
      </c>
      <c r="D1355" s="16" t="s">
        <v>4315</v>
      </c>
      <c r="E1355" s="18" t="n">
        <v>1</v>
      </c>
      <c r="F1355" s="16" t="s">
        <v>43</v>
      </c>
      <c r="G1355" s="18" t="n">
        <v>1</v>
      </c>
      <c r="H1355" s="16" t="n">
        <v>0.6</v>
      </c>
      <c r="I1355" s="18" t="n">
        <v>1</v>
      </c>
      <c r="J1355" s="19" t="n">
        <v>23.48</v>
      </c>
      <c r="K1355" s="19" t="n">
        <v>23.48</v>
      </c>
      <c r="L1355" s="19" t="n">
        <v>23.48</v>
      </c>
      <c r="M1355" s="19" t="n">
        <f aca="false">IF(J1355&gt;0,J1355,K1355)*E1355</f>
        <v>23.48</v>
      </c>
      <c r="N1355" s="20"/>
      <c r="O1355" s="21" t="str">
        <f aca="false">IF(R1355="","",ROUND(R1355*(1-Premissas!$B$4),4))</f>
        <v/>
      </c>
      <c r="P1355" s="22"/>
      <c r="Q1355" s="22"/>
      <c r="R1355" s="23"/>
      <c r="S1355" s="24"/>
      <c r="T1355" s="24"/>
      <c r="U1355" s="25"/>
      <c r="V1355" s="19" t="str">
        <f aca="false">IF(COUNT(N1355:Q1355)=0,"",MIN(N1355:Q1355))</f>
        <v/>
      </c>
      <c r="W1355" s="16" t="str">
        <f aca="false">IF(V1355="","",INDEX($N$4:$Q$4,MATCH(V1355,N1355:Q1355,0)))</f>
        <v/>
      </c>
      <c r="X1355" s="19" t="str">
        <f aca="false">IF(COUNT(N1355:Q1355)&lt;2,"",SMALL(N1355:Q1355,2))</f>
        <v/>
      </c>
      <c r="Y1355" s="26" t="str">
        <f aca="false">IF(OR(V1355="",M1355=0),"",V1355/M1355-1)</f>
        <v/>
      </c>
      <c r="Z1355" s="26" t="str">
        <f aca="false">IF(OR(V1355="",L1355=""),"",V1355/(L1355*E1355)-1)</f>
        <v/>
      </c>
      <c r="AA1355" s="16" t="str">
        <f aca="false">IF(V1355="","SEM OFERTA",IF(OR(Y1355&gt;Premissas!$B$11,Y1355&lt;Premissas!$B$12),"VERIFICAR - UNIDADE/EMBALAGEM",IF(Y1355&gt;Premissas!$B$6,"NÃO COMPRAR - REAJUSTE &gt;5%","COMPRAR")))</f>
        <v>SEM OFERTA</v>
      </c>
      <c r="AB1355" s="18" t="str">
        <f aca="false">IF(W1355="DIMEC",S1355,IF(W1355="MEDCENTRO",U1355,""))</f>
        <v/>
      </c>
      <c r="AC1355" s="18" t="n">
        <f aca="false">IF(AA1355&lt;&gt;"COMPRAR",0,IF(AB1355="",I1355,MIN(I1355,AB1355)))</f>
        <v>0</v>
      </c>
      <c r="AD1355" s="19" t="n">
        <f aca="false">IF(AC1355&gt;0,AC1355*V1355,0)</f>
        <v>0</v>
      </c>
      <c r="AE1355" s="19" t="n">
        <f aca="false">IF(AC1355&gt;0,(M1355-V1355)*AC1355,0)</f>
        <v>0</v>
      </c>
      <c r="AF1355" s="16" t="str">
        <f aca="false">IF(AA1355&lt;&gt;"COMPRAR","",IF(AB1355="",IF(X1355="","",IF(X1355-V1355&lt;0.01,"EMPATE TÉCNICO","")),IF(AB1355&lt;I1355,"ESTOQUE INSUFICIENTE",IF(X1355="","",IF(X1355-V1355&lt;0.01,"EMPATE TÉCNICO","")))))</f>
        <v/>
      </c>
      <c r="AG1355" s="16" t="s">
        <v>203</v>
      </c>
      <c r="AH1355" s="16" t="s">
        <v>94</v>
      </c>
    </row>
    <row r="1356" customFormat="false" ht="15" hidden="false" customHeight="false" outlineLevel="0" collapsed="false">
      <c r="A1356" s="16" t="s">
        <v>4326</v>
      </c>
      <c r="B1356" s="17" t="s">
        <v>4327</v>
      </c>
      <c r="C1356" s="16" t="s">
        <v>4328</v>
      </c>
      <c r="D1356" s="16" t="s">
        <v>4315</v>
      </c>
      <c r="E1356" s="18" t="n">
        <v>1</v>
      </c>
      <c r="F1356" s="16" t="s">
        <v>43</v>
      </c>
      <c r="G1356" s="18" t="n">
        <v>0</v>
      </c>
      <c r="H1356" s="16" t="n">
        <v>0.7</v>
      </c>
      <c r="I1356" s="18" t="n">
        <v>2</v>
      </c>
      <c r="J1356" s="19" t="n">
        <v>23.48</v>
      </c>
      <c r="K1356" s="19" t="n">
        <v>23.48</v>
      </c>
      <c r="L1356" s="19" t="n">
        <v>23.48</v>
      </c>
      <c r="M1356" s="19" t="n">
        <f aca="false">IF(J1356&gt;0,J1356,K1356)*E1356</f>
        <v>23.48</v>
      </c>
      <c r="N1356" s="20"/>
      <c r="O1356" s="21" t="str">
        <f aca="false">IF(R1356="","",ROUND(R1356*(1-Premissas!$B$4),4))</f>
        <v/>
      </c>
      <c r="P1356" s="22"/>
      <c r="Q1356" s="22"/>
      <c r="R1356" s="23"/>
      <c r="S1356" s="24"/>
      <c r="T1356" s="24"/>
      <c r="U1356" s="25"/>
      <c r="V1356" s="19" t="str">
        <f aca="false">IF(COUNT(N1356:Q1356)=0,"",MIN(N1356:Q1356))</f>
        <v/>
      </c>
      <c r="W1356" s="16" t="str">
        <f aca="false">IF(V1356="","",INDEX($N$4:$Q$4,MATCH(V1356,N1356:Q1356,0)))</f>
        <v/>
      </c>
      <c r="X1356" s="19" t="str">
        <f aca="false">IF(COUNT(N1356:Q1356)&lt;2,"",SMALL(N1356:Q1356,2))</f>
        <v/>
      </c>
      <c r="Y1356" s="26" t="str">
        <f aca="false">IF(OR(V1356="",M1356=0),"",V1356/M1356-1)</f>
        <v/>
      </c>
      <c r="Z1356" s="26" t="str">
        <f aca="false">IF(OR(V1356="",L1356=""),"",V1356/(L1356*E1356)-1)</f>
        <v/>
      </c>
      <c r="AA1356" s="16" t="str">
        <f aca="false">IF(V1356="","SEM OFERTA",IF(OR(Y1356&gt;Premissas!$B$11,Y1356&lt;Premissas!$B$12),"VERIFICAR - UNIDADE/EMBALAGEM",IF(Y1356&gt;Premissas!$B$6,"NÃO COMPRAR - REAJUSTE &gt;5%","COMPRAR")))</f>
        <v>SEM OFERTA</v>
      </c>
      <c r="AB1356" s="18" t="str">
        <f aca="false">IF(W1356="DIMEC",S1356,IF(W1356="MEDCENTRO",U1356,""))</f>
        <v/>
      </c>
      <c r="AC1356" s="18" t="n">
        <f aca="false">IF(AA1356&lt;&gt;"COMPRAR",0,IF(AB1356="",I1356,MIN(I1356,AB1356)))</f>
        <v>0</v>
      </c>
      <c r="AD1356" s="19" t="n">
        <f aca="false">IF(AC1356&gt;0,AC1356*V1356,0)</f>
        <v>0</v>
      </c>
      <c r="AE1356" s="19" t="n">
        <f aca="false">IF(AC1356&gt;0,(M1356-V1356)*AC1356,0)</f>
        <v>0</v>
      </c>
      <c r="AF1356" s="16" t="str">
        <f aca="false">IF(AA1356&lt;&gt;"COMPRAR","",IF(AB1356="",IF(X1356="","",IF(X1356-V1356&lt;0.01,"EMPATE TÉCNICO","")),IF(AB1356&lt;I1356,"ESTOQUE INSUFICIENTE",IF(X1356="","",IF(X1356-V1356&lt;0.01,"EMPATE TÉCNICO","")))))</f>
        <v/>
      </c>
      <c r="AG1356" s="16" t="s">
        <v>203</v>
      </c>
      <c r="AH1356" s="16" t="s">
        <v>94</v>
      </c>
    </row>
    <row r="1357" customFormat="false" ht="15" hidden="false" customHeight="false" outlineLevel="0" collapsed="false">
      <c r="A1357" s="16" t="s">
        <v>4329</v>
      </c>
      <c r="B1357" s="17" t="s">
        <v>4330</v>
      </c>
      <c r="C1357" s="16" t="s">
        <v>4331</v>
      </c>
      <c r="D1357" s="16" t="s">
        <v>4332</v>
      </c>
      <c r="E1357" s="18" t="n">
        <v>1</v>
      </c>
      <c r="F1357" s="16" t="s">
        <v>42</v>
      </c>
      <c r="G1357" s="18" t="n">
        <v>3</v>
      </c>
      <c r="H1357" s="16" t="n">
        <v>2.1</v>
      </c>
      <c r="I1357" s="18" t="n">
        <v>3</v>
      </c>
      <c r="J1357" s="19" t="n">
        <v>9.45</v>
      </c>
      <c r="K1357" s="19" t="n">
        <v>9.45</v>
      </c>
      <c r="L1357" s="19" t="n">
        <v>9.45</v>
      </c>
      <c r="M1357" s="19" t="n">
        <f aca="false">IF(J1357&gt;0,J1357,K1357)*E1357</f>
        <v>9.45</v>
      </c>
      <c r="N1357" s="20"/>
      <c r="O1357" s="21" t="str">
        <f aca="false">IF(R1357="","",ROUND(R1357*(1-Premissas!$B$4),4))</f>
        <v/>
      </c>
      <c r="P1357" s="22"/>
      <c r="Q1357" s="22"/>
      <c r="R1357" s="23"/>
      <c r="S1357" s="24"/>
      <c r="T1357" s="24"/>
      <c r="U1357" s="25"/>
      <c r="V1357" s="19" t="str">
        <f aca="false">IF(COUNT(N1357:Q1357)=0,"",MIN(N1357:Q1357))</f>
        <v/>
      </c>
      <c r="W1357" s="16" t="str">
        <f aca="false">IF(V1357="","",INDEX($N$4:$Q$4,MATCH(V1357,N1357:Q1357,0)))</f>
        <v/>
      </c>
      <c r="X1357" s="19" t="str">
        <f aca="false">IF(COUNT(N1357:Q1357)&lt;2,"",SMALL(N1357:Q1357,2))</f>
        <v/>
      </c>
      <c r="Y1357" s="26" t="str">
        <f aca="false">IF(OR(V1357="",M1357=0),"",V1357/M1357-1)</f>
        <v/>
      </c>
      <c r="Z1357" s="26" t="str">
        <f aca="false">IF(OR(V1357="",L1357=""),"",V1357/(L1357*E1357)-1)</f>
        <v/>
      </c>
      <c r="AA1357" s="16" t="str">
        <f aca="false">IF(V1357="","SEM OFERTA",IF(OR(Y1357&gt;Premissas!$B$11,Y1357&lt;Premissas!$B$12),"VERIFICAR - UNIDADE/EMBALAGEM",IF(Y1357&gt;Premissas!$B$6,"NÃO COMPRAR - REAJUSTE &gt;5%","COMPRAR")))</f>
        <v>SEM OFERTA</v>
      </c>
      <c r="AB1357" s="18" t="str">
        <f aca="false">IF(W1357="DIMEC",S1357,IF(W1357="MEDCENTRO",U1357,""))</f>
        <v/>
      </c>
      <c r="AC1357" s="18" t="n">
        <f aca="false">IF(AA1357&lt;&gt;"COMPRAR",0,IF(AB1357="",I1357,MIN(I1357,AB1357)))</f>
        <v>0</v>
      </c>
      <c r="AD1357" s="19" t="n">
        <f aca="false">IF(AC1357&gt;0,AC1357*V1357,0)</f>
        <v>0</v>
      </c>
      <c r="AE1357" s="19" t="n">
        <f aca="false">IF(AC1357&gt;0,(M1357-V1357)*AC1357,0)</f>
        <v>0</v>
      </c>
      <c r="AF1357" s="16" t="str">
        <f aca="false">IF(AA1357&lt;&gt;"COMPRAR","",IF(AB1357="",IF(X1357="","",IF(X1357-V1357&lt;0.01,"EMPATE TÉCNICO","")),IF(AB1357&lt;I1357,"ESTOQUE INSUFICIENTE",IF(X1357="","",IF(X1357-V1357&lt;0.01,"EMPATE TÉCNICO","")))))</f>
        <v/>
      </c>
      <c r="AG1357" s="16" t="s">
        <v>93</v>
      </c>
      <c r="AH1357" s="16" t="s">
        <v>94</v>
      </c>
    </row>
    <row r="1358" customFormat="false" ht="15" hidden="false" customHeight="false" outlineLevel="0" collapsed="false">
      <c r="A1358" s="16" t="s">
        <v>4333</v>
      </c>
      <c r="B1358" s="17" t="s">
        <v>4334</v>
      </c>
      <c r="C1358" s="16" t="s">
        <v>4335</v>
      </c>
      <c r="D1358" s="16" t="s">
        <v>4237</v>
      </c>
      <c r="E1358" s="18" t="n">
        <v>1</v>
      </c>
      <c r="F1358" s="16" t="s">
        <v>43</v>
      </c>
      <c r="G1358" s="18" t="n">
        <v>2</v>
      </c>
      <c r="H1358" s="16" t="n">
        <v>1.2</v>
      </c>
      <c r="I1358" s="18" t="n">
        <v>2</v>
      </c>
      <c r="J1358" s="19" t="n">
        <v>9.05</v>
      </c>
      <c r="K1358" s="19" t="n">
        <v>9.05</v>
      </c>
      <c r="L1358" s="19" t="n">
        <v>9.05</v>
      </c>
      <c r="M1358" s="19" t="n">
        <f aca="false">IF(J1358&gt;0,J1358,K1358)*E1358</f>
        <v>9.05</v>
      </c>
      <c r="N1358" s="20"/>
      <c r="O1358" s="21" t="str">
        <f aca="false">IF(R1358="","",ROUND(R1358*(1-Premissas!$B$4),4))</f>
        <v/>
      </c>
      <c r="P1358" s="22"/>
      <c r="Q1358" s="22"/>
      <c r="R1358" s="23"/>
      <c r="S1358" s="24"/>
      <c r="T1358" s="24"/>
      <c r="U1358" s="25"/>
      <c r="V1358" s="19" t="str">
        <f aca="false">IF(COUNT(N1358:Q1358)=0,"",MIN(N1358:Q1358))</f>
        <v/>
      </c>
      <c r="W1358" s="16" t="str">
        <f aca="false">IF(V1358="","",INDEX($N$4:$Q$4,MATCH(V1358,N1358:Q1358,0)))</f>
        <v/>
      </c>
      <c r="X1358" s="19" t="str">
        <f aca="false">IF(COUNT(N1358:Q1358)&lt;2,"",SMALL(N1358:Q1358,2))</f>
        <v/>
      </c>
      <c r="Y1358" s="26" t="str">
        <f aca="false">IF(OR(V1358="",M1358=0),"",V1358/M1358-1)</f>
        <v/>
      </c>
      <c r="Z1358" s="26" t="str">
        <f aca="false">IF(OR(V1358="",L1358=""),"",V1358/(L1358*E1358)-1)</f>
        <v/>
      </c>
      <c r="AA1358" s="16" t="str">
        <f aca="false">IF(V1358="","SEM OFERTA",IF(OR(Y1358&gt;Premissas!$B$11,Y1358&lt;Premissas!$B$12),"VERIFICAR - UNIDADE/EMBALAGEM",IF(Y1358&gt;Premissas!$B$6,"NÃO COMPRAR - REAJUSTE &gt;5%","COMPRAR")))</f>
        <v>SEM OFERTA</v>
      </c>
      <c r="AB1358" s="18" t="str">
        <f aca="false">IF(W1358="DIMEC",S1358,IF(W1358="MEDCENTRO",U1358,""))</f>
        <v/>
      </c>
      <c r="AC1358" s="18" t="n">
        <f aca="false">IF(AA1358&lt;&gt;"COMPRAR",0,IF(AB1358="",I1358,MIN(I1358,AB1358)))</f>
        <v>0</v>
      </c>
      <c r="AD1358" s="19" t="n">
        <f aca="false">IF(AC1358&gt;0,AC1358*V1358,0)</f>
        <v>0</v>
      </c>
      <c r="AE1358" s="19" t="n">
        <f aca="false">IF(AC1358&gt;0,(M1358-V1358)*AC1358,0)</f>
        <v>0</v>
      </c>
      <c r="AF1358" s="16" t="str">
        <f aca="false">IF(AA1358&lt;&gt;"COMPRAR","",IF(AB1358="",IF(X1358="","",IF(X1358-V1358&lt;0.01,"EMPATE TÉCNICO","")),IF(AB1358&lt;I1358,"ESTOQUE INSUFICIENTE",IF(X1358="","",IF(X1358-V1358&lt;0.01,"EMPATE TÉCNICO","")))))</f>
        <v/>
      </c>
      <c r="AG1358" s="16" t="s">
        <v>93</v>
      </c>
      <c r="AH1358" s="16" t="s">
        <v>94</v>
      </c>
    </row>
    <row r="1359" customFormat="false" ht="15" hidden="false" customHeight="false" outlineLevel="0" collapsed="false">
      <c r="A1359" s="16" t="s">
        <v>4336</v>
      </c>
      <c r="B1359" s="17" t="s">
        <v>4337</v>
      </c>
      <c r="C1359" s="16" t="s">
        <v>4338</v>
      </c>
      <c r="D1359" s="16" t="s">
        <v>3882</v>
      </c>
      <c r="E1359" s="18" t="n">
        <v>1</v>
      </c>
      <c r="F1359" s="16" t="s">
        <v>43</v>
      </c>
      <c r="G1359" s="18" t="n">
        <v>0</v>
      </c>
      <c r="H1359" s="16" t="n">
        <v>0.1</v>
      </c>
      <c r="I1359" s="18" t="n">
        <v>1</v>
      </c>
      <c r="J1359" s="19" t="n">
        <v>23.14</v>
      </c>
      <c r="K1359" s="19" t="n">
        <v>23.14</v>
      </c>
      <c r="L1359" s="19" t="n">
        <v>23.14</v>
      </c>
      <c r="M1359" s="19" t="n">
        <f aca="false">IF(J1359&gt;0,J1359,K1359)*E1359</f>
        <v>23.14</v>
      </c>
      <c r="N1359" s="20"/>
      <c r="O1359" s="21" t="str">
        <f aca="false">IF(R1359="","",ROUND(R1359*(1-Premissas!$B$4),4))</f>
        <v/>
      </c>
      <c r="P1359" s="22"/>
      <c r="Q1359" s="22"/>
      <c r="R1359" s="23"/>
      <c r="S1359" s="24"/>
      <c r="T1359" s="24"/>
      <c r="U1359" s="25"/>
      <c r="V1359" s="19" t="str">
        <f aca="false">IF(COUNT(N1359:Q1359)=0,"",MIN(N1359:Q1359))</f>
        <v/>
      </c>
      <c r="W1359" s="16" t="str">
        <f aca="false">IF(V1359="","",INDEX($N$4:$Q$4,MATCH(V1359,N1359:Q1359,0)))</f>
        <v/>
      </c>
      <c r="X1359" s="19" t="str">
        <f aca="false">IF(COUNT(N1359:Q1359)&lt;2,"",SMALL(N1359:Q1359,2))</f>
        <v/>
      </c>
      <c r="Y1359" s="26" t="str">
        <f aca="false">IF(OR(V1359="",M1359=0),"",V1359/M1359-1)</f>
        <v/>
      </c>
      <c r="Z1359" s="26" t="str">
        <f aca="false">IF(OR(V1359="",L1359=""),"",V1359/(L1359*E1359)-1)</f>
        <v/>
      </c>
      <c r="AA1359" s="16" t="str">
        <f aca="false">IF(V1359="","SEM OFERTA",IF(OR(Y1359&gt;Premissas!$B$11,Y1359&lt;Premissas!$B$12),"VERIFICAR - UNIDADE/EMBALAGEM",IF(Y1359&gt;Premissas!$B$6,"NÃO COMPRAR - REAJUSTE &gt;5%","COMPRAR")))</f>
        <v>SEM OFERTA</v>
      </c>
      <c r="AB1359" s="18" t="str">
        <f aca="false">IF(W1359="DIMEC",S1359,IF(W1359="MEDCENTRO",U1359,""))</f>
        <v/>
      </c>
      <c r="AC1359" s="18" t="n">
        <f aca="false">IF(AA1359&lt;&gt;"COMPRAR",0,IF(AB1359="",I1359,MIN(I1359,AB1359)))</f>
        <v>0</v>
      </c>
      <c r="AD1359" s="19" t="n">
        <f aca="false">IF(AC1359&gt;0,AC1359*V1359,0)</f>
        <v>0</v>
      </c>
      <c r="AE1359" s="19" t="n">
        <f aca="false">IF(AC1359&gt;0,(M1359-V1359)*AC1359,0)</f>
        <v>0</v>
      </c>
      <c r="AF1359" s="16" t="str">
        <f aca="false">IF(AA1359&lt;&gt;"COMPRAR","",IF(AB1359="",IF(X1359="","",IF(X1359-V1359&lt;0.01,"EMPATE TÉCNICO","")),IF(AB1359&lt;I1359,"ESTOQUE INSUFICIENTE",IF(X1359="","",IF(X1359-V1359&lt;0.01,"EMPATE TÉCNICO","")))))</f>
        <v/>
      </c>
      <c r="AG1359" s="16" t="s">
        <v>1838</v>
      </c>
      <c r="AH1359" s="16" t="s">
        <v>94</v>
      </c>
    </row>
    <row r="1360" customFormat="false" ht="15" hidden="false" customHeight="false" outlineLevel="0" collapsed="false">
      <c r="A1360" s="16" t="s">
        <v>4339</v>
      </c>
      <c r="B1360" s="17" t="s">
        <v>4340</v>
      </c>
      <c r="C1360" s="16" t="s">
        <v>4341</v>
      </c>
      <c r="D1360" s="16" t="s">
        <v>3882</v>
      </c>
      <c r="E1360" s="18" t="n">
        <v>1</v>
      </c>
      <c r="F1360" s="16" t="s">
        <v>42</v>
      </c>
      <c r="G1360" s="18" t="n">
        <v>10</v>
      </c>
      <c r="H1360" s="16" t="n">
        <v>6.4</v>
      </c>
      <c r="I1360" s="18" t="n">
        <v>7</v>
      </c>
      <c r="J1360" s="19" t="n">
        <v>4.08833333333333</v>
      </c>
      <c r="K1360" s="19" t="n">
        <v>4.08833333333333</v>
      </c>
      <c r="L1360" s="19" t="n">
        <v>4.0883</v>
      </c>
      <c r="M1360" s="19" t="n">
        <f aca="false">IF(J1360&gt;0,J1360,K1360)*E1360</f>
        <v>4.08833333333333</v>
      </c>
      <c r="N1360" s="20"/>
      <c r="O1360" s="21" t="str">
        <f aca="false">IF(R1360="","",ROUND(R1360*(1-Premissas!$B$4),4))</f>
        <v/>
      </c>
      <c r="P1360" s="22"/>
      <c r="Q1360" s="22"/>
      <c r="R1360" s="23"/>
      <c r="S1360" s="24"/>
      <c r="T1360" s="24"/>
      <c r="U1360" s="25"/>
      <c r="V1360" s="19" t="str">
        <f aca="false">IF(COUNT(N1360:Q1360)=0,"",MIN(N1360:Q1360))</f>
        <v/>
      </c>
      <c r="W1360" s="16" t="str">
        <f aca="false">IF(V1360="","",INDEX($N$4:$Q$4,MATCH(V1360,N1360:Q1360,0)))</f>
        <v/>
      </c>
      <c r="X1360" s="19" t="str">
        <f aca="false">IF(COUNT(N1360:Q1360)&lt;2,"",SMALL(N1360:Q1360,2))</f>
        <v/>
      </c>
      <c r="Y1360" s="26" t="str">
        <f aca="false">IF(OR(V1360="",M1360=0),"",V1360/M1360-1)</f>
        <v/>
      </c>
      <c r="Z1360" s="26" t="str">
        <f aca="false">IF(OR(V1360="",L1360=""),"",V1360/(L1360*E1360)-1)</f>
        <v/>
      </c>
      <c r="AA1360" s="16" t="str">
        <f aca="false">IF(V1360="","SEM OFERTA",IF(OR(Y1360&gt;Premissas!$B$11,Y1360&lt;Premissas!$B$12),"VERIFICAR - UNIDADE/EMBALAGEM",IF(Y1360&gt;Premissas!$B$6,"NÃO COMPRAR - REAJUSTE &gt;5%","COMPRAR")))</f>
        <v>SEM OFERTA</v>
      </c>
      <c r="AB1360" s="18" t="str">
        <f aca="false">IF(W1360="DIMEC",S1360,IF(W1360="MEDCENTRO",U1360,""))</f>
        <v/>
      </c>
      <c r="AC1360" s="18" t="n">
        <f aca="false">IF(AA1360&lt;&gt;"COMPRAR",0,IF(AB1360="",I1360,MIN(I1360,AB1360)))</f>
        <v>0</v>
      </c>
      <c r="AD1360" s="19" t="n">
        <f aca="false">IF(AC1360&gt;0,AC1360*V1360,0)</f>
        <v>0</v>
      </c>
      <c r="AE1360" s="19" t="n">
        <f aca="false">IF(AC1360&gt;0,(M1360-V1360)*AC1360,0)</f>
        <v>0</v>
      </c>
      <c r="AF1360" s="16" t="str">
        <f aca="false">IF(AA1360&lt;&gt;"COMPRAR","",IF(AB1360="",IF(X1360="","",IF(X1360-V1360&lt;0.01,"EMPATE TÉCNICO","")),IF(AB1360&lt;I1360,"ESTOQUE INSUFICIENTE",IF(X1360="","",IF(X1360-V1360&lt;0.01,"EMPATE TÉCNICO","")))))</f>
        <v/>
      </c>
      <c r="AG1360" s="16" t="s">
        <v>328</v>
      </c>
      <c r="AH1360" s="16" t="s">
        <v>94</v>
      </c>
    </row>
    <row r="1361" customFormat="false" ht="15" hidden="false" customHeight="false" outlineLevel="0" collapsed="false">
      <c r="A1361" s="16" t="s">
        <v>4342</v>
      </c>
      <c r="B1361" s="17" t="s">
        <v>4343</v>
      </c>
      <c r="C1361" s="16" t="s">
        <v>4344</v>
      </c>
      <c r="D1361" s="16" t="s">
        <v>3882</v>
      </c>
      <c r="E1361" s="18" t="n">
        <v>1</v>
      </c>
      <c r="F1361" s="16" t="s">
        <v>43</v>
      </c>
      <c r="G1361" s="18" t="n">
        <v>0</v>
      </c>
      <c r="H1361" s="16" t="n">
        <v>0.8</v>
      </c>
      <c r="I1361" s="18" t="n">
        <v>3</v>
      </c>
      <c r="J1361" s="19" t="n">
        <v>10.035</v>
      </c>
      <c r="K1361" s="19" t="n">
        <v>10.035</v>
      </c>
      <c r="L1361" s="19" t="n">
        <v>10.035</v>
      </c>
      <c r="M1361" s="19" t="n">
        <f aca="false">IF(J1361&gt;0,J1361,K1361)*E1361</f>
        <v>10.035</v>
      </c>
      <c r="N1361" s="20"/>
      <c r="O1361" s="21" t="str">
        <f aca="false">IF(R1361="","",ROUND(R1361*(1-Premissas!$B$4),4))</f>
        <v/>
      </c>
      <c r="P1361" s="22"/>
      <c r="Q1361" s="22"/>
      <c r="R1361" s="23"/>
      <c r="S1361" s="24"/>
      <c r="T1361" s="24"/>
      <c r="U1361" s="25"/>
      <c r="V1361" s="19" t="str">
        <f aca="false">IF(COUNT(N1361:Q1361)=0,"",MIN(N1361:Q1361))</f>
        <v/>
      </c>
      <c r="W1361" s="16" t="str">
        <f aca="false">IF(V1361="","",INDEX($N$4:$Q$4,MATCH(V1361,N1361:Q1361,0)))</f>
        <v/>
      </c>
      <c r="X1361" s="19" t="str">
        <f aca="false">IF(COUNT(N1361:Q1361)&lt;2,"",SMALL(N1361:Q1361,2))</f>
        <v/>
      </c>
      <c r="Y1361" s="26" t="str">
        <f aca="false">IF(OR(V1361="",M1361=0),"",V1361/M1361-1)</f>
        <v/>
      </c>
      <c r="Z1361" s="26" t="str">
        <f aca="false">IF(OR(V1361="",L1361=""),"",V1361/(L1361*E1361)-1)</f>
        <v/>
      </c>
      <c r="AA1361" s="16" t="str">
        <f aca="false">IF(V1361="","SEM OFERTA",IF(OR(Y1361&gt;Premissas!$B$11,Y1361&lt;Premissas!$B$12),"VERIFICAR - UNIDADE/EMBALAGEM",IF(Y1361&gt;Premissas!$B$6,"NÃO COMPRAR - REAJUSTE &gt;5%","COMPRAR")))</f>
        <v>SEM OFERTA</v>
      </c>
      <c r="AB1361" s="18" t="str">
        <f aca="false">IF(W1361="DIMEC",S1361,IF(W1361="MEDCENTRO",U1361,""))</f>
        <v/>
      </c>
      <c r="AC1361" s="18" t="n">
        <f aca="false">IF(AA1361&lt;&gt;"COMPRAR",0,IF(AB1361="",I1361,MIN(I1361,AB1361)))</f>
        <v>0</v>
      </c>
      <c r="AD1361" s="19" t="n">
        <f aca="false">IF(AC1361&gt;0,AC1361*V1361,0)</f>
        <v>0</v>
      </c>
      <c r="AE1361" s="19" t="n">
        <f aca="false">IF(AC1361&gt;0,(M1361-V1361)*AC1361,0)</f>
        <v>0</v>
      </c>
      <c r="AF1361" s="16" t="str">
        <f aca="false">IF(AA1361&lt;&gt;"COMPRAR","",IF(AB1361="",IF(X1361="","",IF(X1361-V1361&lt;0.01,"EMPATE TÉCNICO","")),IF(AB1361&lt;I1361,"ESTOQUE INSUFICIENTE",IF(X1361="","",IF(X1361-V1361&lt;0.01,"EMPATE TÉCNICO","")))))</f>
        <v/>
      </c>
      <c r="AG1361" s="16" t="s">
        <v>328</v>
      </c>
      <c r="AH1361" s="16" t="s">
        <v>94</v>
      </c>
    </row>
    <row r="1362" customFormat="false" ht="15" hidden="false" customHeight="false" outlineLevel="0" collapsed="false">
      <c r="A1362" s="16" t="s">
        <v>4345</v>
      </c>
      <c r="B1362" s="17" t="s">
        <v>4346</v>
      </c>
      <c r="C1362" s="16" t="s">
        <v>4347</v>
      </c>
      <c r="D1362" s="16" t="s">
        <v>762</v>
      </c>
      <c r="E1362" s="18" t="n">
        <v>1</v>
      </c>
      <c r="F1362" s="16" t="s">
        <v>43</v>
      </c>
      <c r="G1362" s="18" t="n">
        <v>1</v>
      </c>
      <c r="H1362" s="16" t="n">
        <v>1</v>
      </c>
      <c r="I1362" s="18" t="n">
        <v>2</v>
      </c>
      <c r="J1362" s="19" t="n">
        <v>5.49</v>
      </c>
      <c r="K1362" s="19" t="n">
        <v>5.49</v>
      </c>
      <c r="L1362" s="19" t="n">
        <v>5.49</v>
      </c>
      <c r="M1362" s="19" t="n">
        <f aca="false">IF(J1362&gt;0,J1362,K1362)*E1362</f>
        <v>5.49</v>
      </c>
      <c r="N1362" s="20"/>
      <c r="O1362" s="21" t="str">
        <f aca="false">IF(R1362="","",ROUND(R1362*(1-Premissas!$B$4),4))</f>
        <v/>
      </c>
      <c r="P1362" s="22"/>
      <c r="Q1362" s="22"/>
      <c r="R1362" s="23"/>
      <c r="S1362" s="24"/>
      <c r="T1362" s="24"/>
      <c r="U1362" s="25"/>
      <c r="V1362" s="19" t="str">
        <f aca="false">IF(COUNT(N1362:Q1362)=0,"",MIN(N1362:Q1362))</f>
        <v/>
      </c>
      <c r="W1362" s="16" t="str">
        <f aca="false">IF(V1362="","",INDEX($N$4:$Q$4,MATCH(V1362,N1362:Q1362,0)))</f>
        <v/>
      </c>
      <c r="X1362" s="19" t="str">
        <f aca="false">IF(COUNT(N1362:Q1362)&lt;2,"",SMALL(N1362:Q1362,2))</f>
        <v/>
      </c>
      <c r="Y1362" s="26" t="str">
        <f aca="false">IF(OR(V1362="",M1362=0),"",V1362/M1362-1)</f>
        <v/>
      </c>
      <c r="Z1362" s="26" t="str">
        <f aca="false">IF(OR(V1362="",L1362=""),"",V1362/(L1362*E1362)-1)</f>
        <v/>
      </c>
      <c r="AA1362" s="16" t="str">
        <f aca="false">IF(V1362="","SEM OFERTA",IF(OR(Y1362&gt;Premissas!$B$11,Y1362&lt;Premissas!$B$12),"VERIFICAR - UNIDADE/EMBALAGEM",IF(Y1362&gt;Premissas!$B$6,"NÃO COMPRAR - REAJUSTE &gt;5%","COMPRAR")))</f>
        <v>SEM OFERTA</v>
      </c>
      <c r="AB1362" s="18" t="str">
        <f aca="false">IF(W1362="DIMEC",S1362,IF(W1362="MEDCENTRO",U1362,""))</f>
        <v/>
      </c>
      <c r="AC1362" s="18" t="n">
        <f aca="false">IF(AA1362&lt;&gt;"COMPRAR",0,IF(AB1362="",I1362,MIN(I1362,AB1362)))</f>
        <v>0</v>
      </c>
      <c r="AD1362" s="19" t="n">
        <f aca="false">IF(AC1362&gt;0,AC1362*V1362,0)</f>
        <v>0</v>
      </c>
      <c r="AE1362" s="19" t="n">
        <f aca="false">IF(AC1362&gt;0,(M1362-V1362)*AC1362,0)</f>
        <v>0</v>
      </c>
      <c r="AF1362" s="16" t="str">
        <f aca="false">IF(AA1362&lt;&gt;"COMPRAR","",IF(AB1362="",IF(X1362="","",IF(X1362-V1362&lt;0.01,"EMPATE TÉCNICO","")),IF(AB1362&lt;I1362,"ESTOQUE INSUFICIENTE",IF(X1362="","",IF(X1362-V1362&lt;0.01,"EMPATE TÉCNICO","")))))</f>
        <v/>
      </c>
      <c r="AG1362" s="16" t="s">
        <v>763</v>
      </c>
      <c r="AH1362" s="16" t="s">
        <v>94</v>
      </c>
    </row>
    <row r="1363" customFormat="false" ht="15" hidden="false" customHeight="false" outlineLevel="0" collapsed="false">
      <c r="A1363" s="16" t="s">
        <v>4348</v>
      </c>
      <c r="B1363" s="17" t="s">
        <v>4349</v>
      </c>
      <c r="C1363" s="16" t="s">
        <v>4350</v>
      </c>
      <c r="D1363" s="16" t="s">
        <v>3920</v>
      </c>
      <c r="E1363" s="18" t="n">
        <v>1</v>
      </c>
      <c r="F1363" s="16" t="s">
        <v>43</v>
      </c>
      <c r="G1363" s="18" t="n">
        <v>2</v>
      </c>
      <c r="H1363" s="16" t="n">
        <v>2.2</v>
      </c>
      <c r="I1363" s="18" t="n">
        <v>4</v>
      </c>
      <c r="J1363" s="19" t="n">
        <v>8.21</v>
      </c>
      <c r="K1363" s="19" t="n">
        <v>8.21</v>
      </c>
      <c r="L1363" s="19" t="n">
        <v>8.21</v>
      </c>
      <c r="M1363" s="19" t="n">
        <f aca="false">IF(J1363&gt;0,J1363,K1363)*E1363</f>
        <v>8.21</v>
      </c>
      <c r="N1363" s="20"/>
      <c r="O1363" s="21" t="str">
        <f aca="false">IF(R1363="","",ROUND(R1363*(1-Premissas!$B$4),4))</f>
        <v/>
      </c>
      <c r="P1363" s="22"/>
      <c r="Q1363" s="22"/>
      <c r="R1363" s="23"/>
      <c r="S1363" s="24"/>
      <c r="T1363" s="24"/>
      <c r="U1363" s="25"/>
      <c r="V1363" s="19" t="str">
        <f aca="false">IF(COUNT(N1363:Q1363)=0,"",MIN(N1363:Q1363))</f>
        <v/>
      </c>
      <c r="W1363" s="16" t="str">
        <f aca="false">IF(V1363="","",INDEX($N$4:$Q$4,MATCH(V1363,N1363:Q1363,0)))</f>
        <v/>
      </c>
      <c r="X1363" s="19" t="str">
        <f aca="false">IF(COUNT(N1363:Q1363)&lt;2,"",SMALL(N1363:Q1363,2))</f>
        <v/>
      </c>
      <c r="Y1363" s="26" t="str">
        <f aca="false">IF(OR(V1363="",M1363=0),"",V1363/M1363-1)</f>
        <v/>
      </c>
      <c r="Z1363" s="26" t="str">
        <f aca="false">IF(OR(V1363="",L1363=""),"",V1363/(L1363*E1363)-1)</f>
        <v/>
      </c>
      <c r="AA1363" s="16" t="str">
        <f aca="false">IF(V1363="","SEM OFERTA",IF(OR(Y1363&gt;Premissas!$B$11,Y1363&lt;Premissas!$B$12),"VERIFICAR - UNIDADE/EMBALAGEM",IF(Y1363&gt;Premissas!$B$6,"NÃO COMPRAR - REAJUSTE &gt;5%","COMPRAR")))</f>
        <v>SEM OFERTA</v>
      </c>
      <c r="AB1363" s="18" t="str">
        <f aca="false">IF(W1363="DIMEC",S1363,IF(W1363="MEDCENTRO",U1363,""))</f>
        <v/>
      </c>
      <c r="AC1363" s="18" t="n">
        <f aca="false">IF(AA1363&lt;&gt;"COMPRAR",0,IF(AB1363="",I1363,MIN(I1363,AB1363)))</f>
        <v>0</v>
      </c>
      <c r="AD1363" s="19" t="n">
        <f aca="false">IF(AC1363&gt;0,AC1363*V1363,0)</f>
        <v>0</v>
      </c>
      <c r="AE1363" s="19" t="n">
        <f aca="false">IF(AC1363&gt;0,(M1363-V1363)*AC1363,0)</f>
        <v>0</v>
      </c>
      <c r="AF1363" s="16" t="str">
        <f aca="false">IF(AA1363&lt;&gt;"COMPRAR","",IF(AB1363="",IF(X1363="","",IF(X1363-V1363&lt;0.01,"EMPATE TÉCNICO","")),IF(AB1363&lt;I1363,"ESTOQUE INSUFICIENTE",IF(X1363="","",IF(X1363-V1363&lt;0.01,"EMPATE TÉCNICO","")))))</f>
        <v/>
      </c>
      <c r="AG1363" s="16" t="s">
        <v>360</v>
      </c>
      <c r="AH1363" s="16" t="s">
        <v>94</v>
      </c>
    </row>
    <row r="1364" customFormat="false" ht="15" hidden="false" customHeight="false" outlineLevel="0" collapsed="false">
      <c r="A1364" s="16" t="s">
        <v>4351</v>
      </c>
      <c r="B1364" s="17" t="s">
        <v>4352</v>
      </c>
      <c r="C1364" s="16" t="s">
        <v>4353</v>
      </c>
      <c r="D1364" s="16" t="s">
        <v>183</v>
      </c>
      <c r="E1364" s="18" t="n">
        <v>1</v>
      </c>
      <c r="F1364" s="16" t="s">
        <v>43</v>
      </c>
      <c r="G1364" s="18" t="n">
        <v>0</v>
      </c>
      <c r="H1364" s="16" t="n">
        <v>0.2</v>
      </c>
      <c r="I1364" s="18" t="n">
        <v>1</v>
      </c>
      <c r="J1364" s="19" t="n">
        <v>14.51</v>
      </c>
      <c r="K1364" s="19" t="n">
        <v>14.51</v>
      </c>
      <c r="L1364" s="19" t="n">
        <v>14.51</v>
      </c>
      <c r="M1364" s="19" t="n">
        <f aca="false">IF(J1364&gt;0,J1364,K1364)*E1364</f>
        <v>14.51</v>
      </c>
      <c r="N1364" s="20"/>
      <c r="O1364" s="21" t="str">
        <f aca="false">IF(R1364="","",ROUND(R1364*(1-Premissas!$B$4),4))</f>
        <v/>
      </c>
      <c r="P1364" s="22"/>
      <c r="Q1364" s="22"/>
      <c r="R1364" s="23"/>
      <c r="S1364" s="24"/>
      <c r="T1364" s="24"/>
      <c r="U1364" s="25"/>
      <c r="V1364" s="19" t="str">
        <f aca="false">IF(COUNT(N1364:Q1364)=0,"",MIN(N1364:Q1364))</f>
        <v/>
      </c>
      <c r="W1364" s="16" t="str">
        <f aca="false">IF(V1364="","",INDEX($N$4:$Q$4,MATCH(V1364,N1364:Q1364,0)))</f>
        <v/>
      </c>
      <c r="X1364" s="19" t="str">
        <f aca="false">IF(COUNT(N1364:Q1364)&lt;2,"",SMALL(N1364:Q1364,2))</f>
        <v/>
      </c>
      <c r="Y1364" s="26" t="str">
        <f aca="false">IF(OR(V1364="",M1364=0),"",V1364/M1364-1)</f>
        <v/>
      </c>
      <c r="Z1364" s="26" t="str">
        <f aca="false">IF(OR(V1364="",L1364=""),"",V1364/(L1364*E1364)-1)</f>
        <v/>
      </c>
      <c r="AA1364" s="16" t="str">
        <f aca="false">IF(V1364="","SEM OFERTA",IF(OR(Y1364&gt;Premissas!$B$11,Y1364&lt;Premissas!$B$12),"VERIFICAR - UNIDADE/EMBALAGEM",IF(Y1364&gt;Premissas!$B$6,"NÃO COMPRAR - REAJUSTE &gt;5%","COMPRAR")))</f>
        <v>SEM OFERTA</v>
      </c>
      <c r="AB1364" s="18" t="str">
        <f aca="false">IF(W1364="DIMEC",S1364,IF(W1364="MEDCENTRO",U1364,""))</f>
        <v/>
      </c>
      <c r="AC1364" s="18" t="n">
        <f aca="false">IF(AA1364&lt;&gt;"COMPRAR",0,IF(AB1364="",I1364,MIN(I1364,AB1364)))</f>
        <v>0</v>
      </c>
      <c r="AD1364" s="19" t="n">
        <f aca="false">IF(AC1364&gt;0,AC1364*V1364,0)</f>
        <v>0</v>
      </c>
      <c r="AE1364" s="19" t="n">
        <f aca="false">IF(AC1364&gt;0,(M1364-V1364)*AC1364,0)</f>
        <v>0</v>
      </c>
      <c r="AF1364" s="16" t="str">
        <f aca="false">IF(AA1364&lt;&gt;"COMPRAR","",IF(AB1364="",IF(X1364="","",IF(X1364-V1364&lt;0.01,"EMPATE TÉCNICO","")),IF(AB1364&lt;I1364,"ESTOQUE INSUFICIENTE",IF(X1364="","",IF(X1364-V1364&lt;0.01,"EMPATE TÉCNICO","")))))</f>
        <v/>
      </c>
      <c r="AG1364" s="16" t="s">
        <v>184</v>
      </c>
      <c r="AH1364" s="16" t="s">
        <v>94</v>
      </c>
    </row>
    <row r="1365" customFormat="false" ht="15" hidden="false" customHeight="false" outlineLevel="0" collapsed="false">
      <c r="A1365" s="16" t="s">
        <v>4354</v>
      </c>
      <c r="B1365" s="17" t="s">
        <v>4355</v>
      </c>
      <c r="C1365" s="16" t="s">
        <v>4356</v>
      </c>
      <c r="D1365" s="16" t="s">
        <v>183</v>
      </c>
      <c r="E1365" s="18" t="n">
        <v>1</v>
      </c>
      <c r="F1365" s="16" t="s">
        <v>43</v>
      </c>
      <c r="G1365" s="18" t="n">
        <v>0</v>
      </c>
      <c r="H1365" s="16" t="n">
        <v>0.1</v>
      </c>
      <c r="I1365" s="18" t="n">
        <v>1</v>
      </c>
      <c r="J1365" s="19" t="n">
        <v>15.65</v>
      </c>
      <c r="K1365" s="19" t="n">
        <v>15.65</v>
      </c>
      <c r="L1365" s="19" t="n">
        <v>15.65</v>
      </c>
      <c r="M1365" s="19" t="n">
        <f aca="false">IF(J1365&gt;0,J1365,K1365)*E1365</f>
        <v>15.65</v>
      </c>
      <c r="N1365" s="20"/>
      <c r="O1365" s="21" t="str">
        <f aca="false">IF(R1365="","",ROUND(R1365*(1-Premissas!$B$4),4))</f>
        <v/>
      </c>
      <c r="P1365" s="22"/>
      <c r="Q1365" s="22"/>
      <c r="R1365" s="23"/>
      <c r="S1365" s="24"/>
      <c r="T1365" s="24"/>
      <c r="U1365" s="25"/>
      <c r="V1365" s="19" t="str">
        <f aca="false">IF(COUNT(N1365:Q1365)=0,"",MIN(N1365:Q1365))</f>
        <v/>
      </c>
      <c r="W1365" s="16" t="str">
        <f aca="false">IF(V1365="","",INDEX($N$4:$Q$4,MATCH(V1365,N1365:Q1365,0)))</f>
        <v/>
      </c>
      <c r="X1365" s="19" t="str">
        <f aca="false">IF(COUNT(N1365:Q1365)&lt;2,"",SMALL(N1365:Q1365,2))</f>
        <v/>
      </c>
      <c r="Y1365" s="26" t="str">
        <f aca="false">IF(OR(V1365="",M1365=0),"",V1365/M1365-1)</f>
        <v/>
      </c>
      <c r="Z1365" s="26" t="str">
        <f aca="false">IF(OR(V1365="",L1365=""),"",V1365/(L1365*E1365)-1)</f>
        <v/>
      </c>
      <c r="AA1365" s="16" t="str">
        <f aca="false">IF(V1365="","SEM OFERTA",IF(OR(Y1365&gt;Premissas!$B$11,Y1365&lt;Premissas!$B$12),"VERIFICAR - UNIDADE/EMBALAGEM",IF(Y1365&gt;Premissas!$B$6,"NÃO COMPRAR - REAJUSTE &gt;5%","COMPRAR")))</f>
        <v>SEM OFERTA</v>
      </c>
      <c r="AB1365" s="18" t="str">
        <f aca="false">IF(W1365="DIMEC",S1365,IF(W1365="MEDCENTRO",U1365,""))</f>
        <v/>
      </c>
      <c r="AC1365" s="18" t="n">
        <f aca="false">IF(AA1365&lt;&gt;"COMPRAR",0,IF(AB1365="",I1365,MIN(I1365,AB1365)))</f>
        <v>0</v>
      </c>
      <c r="AD1365" s="19" t="n">
        <f aca="false">IF(AC1365&gt;0,AC1365*V1365,0)</f>
        <v>0</v>
      </c>
      <c r="AE1365" s="19" t="n">
        <f aca="false">IF(AC1365&gt;0,(M1365-V1365)*AC1365,0)</f>
        <v>0</v>
      </c>
      <c r="AF1365" s="16" t="str">
        <f aca="false">IF(AA1365&lt;&gt;"COMPRAR","",IF(AB1365="",IF(X1365="","",IF(X1365-V1365&lt;0.01,"EMPATE TÉCNICO","")),IF(AB1365&lt;I1365,"ESTOQUE INSUFICIENTE",IF(X1365="","",IF(X1365-V1365&lt;0.01,"EMPATE TÉCNICO","")))))</f>
        <v/>
      </c>
      <c r="AG1365" s="16" t="s">
        <v>184</v>
      </c>
      <c r="AH1365" s="16" t="s">
        <v>94</v>
      </c>
    </row>
    <row r="1366" customFormat="false" ht="15" hidden="false" customHeight="false" outlineLevel="0" collapsed="false">
      <c r="A1366" s="16" t="s">
        <v>4357</v>
      </c>
      <c r="B1366" s="17" t="s">
        <v>4358</v>
      </c>
      <c r="C1366" s="16" t="s">
        <v>4359</v>
      </c>
      <c r="D1366" s="16" t="s">
        <v>4360</v>
      </c>
      <c r="E1366" s="18" t="n">
        <v>1</v>
      </c>
      <c r="F1366" s="16" t="s">
        <v>43</v>
      </c>
      <c r="G1366" s="18" t="n">
        <v>0</v>
      </c>
      <c r="H1366" s="16" t="n">
        <v>0</v>
      </c>
      <c r="I1366" s="18" t="n">
        <v>1</v>
      </c>
      <c r="J1366" s="19" t="n">
        <v>15.49</v>
      </c>
      <c r="K1366" s="19" t="n">
        <v>15.49</v>
      </c>
      <c r="L1366" s="19" t="n">
        <v>15.49</v>
      </c>
      <c r="M1366" s="19" t="n">
        <f aca="false">IF(J1366&gt;0,J1366,K1366)*E1366</f>
        <v>15.49</v>
      </c>
      <c r="N1366" s="20"/>
      <c r="O1366" s="21" t="str">
        <f aca="false">IF(R1366="","",ROUND(R1366*(1-Premissas!$B$4),4))</f>
        <v/>
      </c>
      <c r="P1366" s="22"/>
      <c r="Q1366" s="22"/>
      <c r="R1366" s="23"/>
      <c r="S1366" s="24"/>
      <c r="T1366" s="24"/>
      <c r="U1366" s="25"/>
      <c r="V1366" s="19" t="str">
        <f aca="false">IF(COUNT(N1366:Q1366)=0,"",MIN(N1366:Q1366))</f>
        <v/>
      </c>
      <c r="W1366" s="16" t="str">
        <f aca="false">IF(V1366="","",INDEX($N$4:$Q$4,MATCH(V1366,N1366:Q1366,0)))</f>
        <v/>
      </c>
      <c r="X1366" s="19" t="str">
        <f aca="false">IF(COUNT(N1366:Q1366)&lt;2,"",SMALL(N1366:Q1366,2))</f>
        <v/>
      </c>
      <c r="Y1366" s="26" t="str">
        <f aca="false">IF(OR(V1366="",M1366=0),"",V1366/M1366-1)</f>
        <v/>
      </c>
      <c r="Z1366" s="26" t="str">
        <f aca="false">IF(OR(V1366="",L1366=""),"",V1366/(L1366*E1366)-1)</f>
        <v/>
      </c>
      <c r="AA1366" s="16" t="str">
        <f aca="false">IF(V1366="","SEM OFERTA",IF(OR(Y1366&gt;Premissas!$B$11,Y1366&lt;Premissas!$B$12),"VERIFICAR - UNIDADE/EMBALAGEM",IF(Y1366&gt;Premissas!$B$6,"NÃO COMPRAR - REAJUSTE &gt;5%","COMPRAR")))</f>
        <v>SEM OFERTA</v>
      </c>
      <c r="AB1366" s="18" t="str">
        <f aca="false">IF(W1366="DIMEC",S1366,IF(W1366="MEDCENTRO",U1366,""))</f>
        <v/>
      </c>
      <c r="AC1366" s="18" t="n">
        <f aca="false">IF(AA1366&lt;&gt;"COMPRAR",0,IF(AB1366="",I1366,MIN(I1366,AB1366)))</f>
        <v>0</v>
      </c>
      <c r="AD1366" s="19" t="n">
        <f aca="false">IF(AC1366&gt;0,AC1366*V1366,0)</f>
        <v>0</v>
      </c>
      <c r="AE1366" s="19" t="n">
        <f aca="false">IF(AC1366&gt;0,(M1366-V1366)*AC1366,0)</f>
        <v>0</v>
      </c>
      <c r="AF1366" s="16" t="str">
        <f aca="false">IF(AA1366&lt;&gt;"COMPRAR","",IF(AB1366="",IF(X1366="","",IF(X1366-V1366&lt;0.01,"EMPATE TÉCNICO","")),IF(AB1366&lt;I1366,"ESTOQUE INSUFICIENTE",IF(X1366="","",IF(X1366-V1366&lt;0.01,"EMPATE TÉCNICO","")))))</f>
        <v/>
      </c>
      <c r="AG1366" s="16" t="s">
        <v>4361</v>
      </c>
      <c r="AH1366" s="16" t="s">
        <v>94</v>
      </c>
    </row>
    <row r="1367" customFormat="false" ht="15" hidden="false" customHeight="false" outlineLevel="0" collapsed="false">
      <c r="A1367" s="16" t="s">
        <v>4362</v>
      </c>
      <c r="B1367" s="17" t="s">
        <v>4363</v>
      </c>
      <c r="C1367" s="16" t="s">
        <v>4364</v>
      </c>
      <c r="D1367" s="16" t="s">
        <v>4360</v>
      </c>
      <c r="E1367" s="18" t="n">
        <v>1</v>
      </c>
      <c r="F1367" s="16" t="s">
        <v>43</v>
      </c>
      <c r="G1367" s="18" t="n">
        <v>0</v>
      </c>
      <c r="H1367" s="16" t="n">
        <v>0.2</v>
      </c>
      <c r="I1367" s="18" t="n">
        <v>1</v>
      </c>
      <c r="J1367" s="19" t="n">
        <v>18.37</v>
      </c>
      <c r="K1367" s="19" t="n">
        <v>18.37</v>
      </c>
      <c r="L1367" s="19" t="n">
        <v>18.37</v>
      </c>
      <c r="M1367" s="19" t="n">
        <f aca="false">IF(J1367&gt;0,J1367,K1367)*E1367</f>
        <v>18.37</v>
      </c>
      <c r="N1367" s="20"/>
      <c r="O1367" s="21" t="str">
        <f aca="false">IF(R1367="","",ROUND(R1367*(1-Premissas!$B$4),4))</f>
        <v/>
      </c>
      <c r="P1367" s="22"/>
      <c r="Q1367" s="22"/>
      <c r="R1367" s="23"/>
      <c r="S1367" s="24"/>
      <c r="T1367" s="24"/>
      <c r="U1367" s="25"/>
      <c r="V1367" s="19" t="str">
        <f aca="false">IF(COUNT(N1367:Q1367)=0,"",MIN(N1367:Q1367))</f>
        <v/>
      </c>
      <c r="W1367" s="16" t="str">
        <f aca="false">IF(V1367="","",INDEX($N$4:$Q$4,MATCH(V1367,N1367:Q1367,0)))</f>
        <v/>
      </c>
      <c r="X1367" s="19" t="str">
        <f aca="false">IF(COUNT(N1367:Q1367)&lt;2,"",SMALL(N1367:Q1367,2))</f>
        <v/>
      </c>
      <c r="Y1367" s="26" t="str">
        <f aca="false">IF(OR(V1367="",M1367=0),"",V1367/M1367-1)</f>
        <v/>
      </c>
      <c r="Z1367" s="26" t="str">
        <f aca="false">IF(OR(V1367="",L1367=""),"",V1367/(L1367*E1367)-1)</f>
        <v/>
      </c>
      <c r="AA1367" s="16" t="str">
        <f aca="false">IF(V1367="","SEM OFERTA",IF(OR(Y1367&gt;Premissas!$B$11,Y1367&lt;Premissas!$B$12),"VERIFICAR - UNIDADE/EMBALAGEM",IF(Y1367&gt;Premissas!$B$6,"NÃO COMPRAR - REAJUSTE &gt;5%","COMPRAR")))</f>
        <v>SEM OFERTA</v>
      </c>
      <c r="AB1367" s="18" t="str">
        <f aca="false">IF(W1367="DIMEC",S1367,IF(W1367="MEDCENTRO",U1367,""))</f>
        <v/>
      </c>
      <c r="AC1367" s="18" t="n">
        <f aca="false">IF(AA1367&lt;&gt;"COMPRAR",0,IF(AB1367="",I1367,MIN(I1367,AB1367)))</f>
        <v>0</v>
      </c>
      <c r="AD1367" s="19" t="n">
        <f aca="false">IF(AC1367&gt;0,AC1367*V1367,0)</f>
        <v>0</v>
      </c>
      <c r="AE1367" s="19" t="n">
        <f aca="false">IF(AC1367&gt;0,(M1367-V1367)*AC1367,0)</f>
        <v>0</v>
      </c>
      <c r="AF1367" s="16" t="str">
        <f aca="false">IF(AA1367&lt;&gt;"COMPRAR","",IF(AB1367="",IF(X1367="","",IF(X1367-V1367&lt;0.01,"EMPATE TÉCNICO","")),IF(AB1367&lt;I1367,"ESTOQUE INSUFICIENTE",IF(X1367="","",IF(X1367-V1367&lt;0.01,"EMPATE TÉCNICO","")))))</f>
        <v/>
      </c>
      <c r="AG1367" s="16" t="s">
        <v>4361</v>
      </c>
      <c r="AH1367" s="16" t="s">
        <v>94</v>
      </c>
    </row>
    <row r="1368" customFormat="false" ht="15" hidden="false" customHeight="false" outlineLevel="0" collapsed="false">
      <c r="A1368" s="16" t="s">
        <v>4365</v>
      </c>
      <c r="B1368" s="17" t="s">
        <v>4366</v>
      </c>
      <c r="C1368" s="16" t="s">
        <v>4367</v>
      </c>
      <c r="D1368" s="16" t="s">
        <v>4322</v>
      </c>
      <c r="E1368" s="18" t="n">
        <v>1</v>
      </c>
      <c r="F1368" s="16" t="s">
        <v>43</v>
      </c>
      <c r="G1368" s="18" t="n">
        <v>1</v>
      </c>
      <c r="H1368" s="16" t="n">
        <v>0.3</v>
      </c>
      <c r="I1368" s="18" t="n">
        <v>1</v>
      </c>
      <c r="J1368" s="19" t="n">
        <v>15.97</v>
      </c>
      <c r="K1368" s="19" t="n">
        <v>15.97</v>
      </c>
      <c r="L1368" s="19" t="n">
        <v>15.97</v>
      </c>
      <c r="M1368" s="19" t="n">
        <f aca="false">IF(J1368&gt;0,J1368,K1368)*E1368</f>
        <v>15.97</v>
      </c>
      <c r="N1368" s="20"/>
      <c r="O1368" s="21" t="str">
        <f aca="false">IF(R1368="","",ROUND(R1368*(1-Premissas!$B$4),4))</f>
        <v/>
      </c>
      <c r="P1368" s="22"/>
      <c r="Q1368" s="22"/>
      <c r="R1368" s="23"/>
      <c r="S1368" s="24"/>
      <c r="T1368" s="24"/>
      <c r="U1368" s="25"/>
      <c r="V1368" s="19" t="str">
        <f aca="false">IF(COUNT(N1368:Q1368)=0,"",MIN(N1368:Q1368))</f>
        <v/>
      </c>
      <c r="W1368" s="16" t="str">
        <f aca="false">IF(V1368="","",INDEX($N$4:$Q$4,MATCH(V1368,N1368:Q1368,0)))</f>
        <v/>
      </c>
      <c r="X1368" s="19" t="str">
        <f aca="false">IF(COUNT(N1368:Q1368)&lt;2,"",SMALL(N1368:Q1368,2))</f>
        <v/>
      </c>
      <c r="Y1368" s="26" t="str">
        <f aca="false">IF(OR(V1368="",M1368=0),"",V1368/M1368-1)</f>
        <v/>
      </c>
      <c r="Z1368" s="26" t="str">
        <f aca="false">IF(OR(V1368="",L1368=""),"",V1368/(L1368*E1368)-1)</f>
        <v/>
      </c>
      <c r="AA1368" s="16" t="str">
        <f aca="false">IF(V1368="","SEM OFERTA",IF(OR(Y1368&gt;Premissas!$B$11,Y1368&lt;Premissas!$B$12),"VERIFICAR - UNIDADE/EMBALAGEM",IF(Y1368&gt;Premissas!$B$6,"NÃO COMPRAR - REAJUSTE &gt;5%","COMPRAR")))</f>
        <v>SEM OFERTA</v>
      </c>
      <c r="AB1368" s="18" t="str">
        <f aca="false">IF(W1368="DIMEC",S1368,IF(W1368="MEDCENTRO",U1368,""))</f>
        <v/>
      </c>
      <c r="AC1368" s="18" t="n">
        <f aca="false">IF(AA1368&lt;&gt;"COMPRAR",0,IF(AB1368="",I1368,MIN(I1368,AB1368)))</f>
        <v>0</v>
      </c>
      <c r="AD1368" s="19" t="n">
        <f aca="false">IF(AC1368&gt;0,AC1368*V1368,0)</f>
        <v>0</v>
      </c>
      <c r="AE1368" s="19" t="n">
        <f aca="false">IF(AC1368&gt;0,(M1368-V1368)*AC1368,0)</f>
        <v>0</v>
      </c>
      <c r="AF1368" s="16" t="str">
        <f aca="false">IF(AA1368&lt;&gt;"COMPRAR","",IF(AB1368="",IF(X1368="","",IF(X1368-V1368&lt;0.01,"EMPATE TÉCNICO","")),IF(AB1368&lt;I1368,"ESTOQUE INSUFICIENTE",IF(X1368="","",IF(X1368-V1368&lt;0.01,"EMPATE TÉCNICO","")))))</f>
        <v/>
      </c>
      <c r="AG1368" s="16" t="s">
        <v>1798</v>
      </c>
      <c r="AH1368" s="16" t="s">
        <v>94</v>
      </c>
    </row>
    <row r="1369" customFormat="false" ht="15" hidden="false" customHeight="false" outlineLevel="0" collapsed="false">
      <c r="A1369" s="16" t="s">
        <v>4368</v>
      </c>
      <c r="B1369" s="17" t="s">
        <v>4369</v>
      </c>
      <c r="C1369" s="16" t="s">
        <v>4370</v>
      </c>
      <c r="D1369" s="16" t="s">
        <v>4371</v>
      </c>
      <c r="E1369" s="18" t="n">
        <v>1</v>
      </c>
      <c r="F1369" s="16" t="s">
        <v>41</v>
      </c>
      <c r="G1369" s="18" t="n">
        <v>1</v>
      </c>
      <c r="H1369" s="16" t="n">
        <v>4.3</v>
      </c>
      <c r="I1369" s="18" t="n">
        <v>11</v>
      </c>
      <c r="J1369" s="19" t="n">
        <v>12.2266666666667</v>
      </c>
      <c r="K1369" s="19" t="n">
        <v>12.2266666666667</v>
      </c>
      <c r="L1369" s="19" t="n">
        <v>10.375</v>
      </c>
      <c r="M1369" s="19" t="n">
        <f aca="false">IF(J1369&gt;0,J1369,K1369)*E1369</f>
        <v>12.2266666666667</v>
      </c>
      <c r="N1369" s="20"/>
      <c r="O1369" s="21" t="str">
        <f aca="false">IF(R1369="","",ROUND(R1369*(1-Premissas!$B$4),4))</f>
        <v/>
      </c>
      <c r="P1369" s="22"/>
      <c r="Q1369" s="22"/>
      <c r="R1369" s="23"/>
      <c r="S1369" s="24"/>
      <c r="T1369" s="24"/>
      <c r="U1369" s="25"/>
      <c r="V1369" s="19" t="str">
        <f aca="false">IF(COUNT(N1369:Q1369)=0,"",MIN(N1369:Q1369))</f>
        <v/>
      </c>
      <c r="W1369" s="16" t="str">
        <f aca="false">IF(V1369="","",INDEX($N$4:$Q$4,MATCH(V1369,N1369:Q1369,0)))</f>
        <v/>
      </c>
      <c r="X1369" s="19" t="str">
        <f aca="false">IF(COUNT(N1369:Q1369)&lt;2,"",SMALL(N1369:Q1369,2))</f>
        <v/>
      </c>
      <c r="Y1369" s="26" t="str">
        <f aca="false">IF(OR(V1369="",M1369=0),"",V1369/M1369-1)</f>
        <v/>
      </c>
      <c r="Z1369" s="26" t="str">
        <f aca="false">IF(OR(V1369="",L1369=""),"",V1369/(L1369*E1369)-1)</f>
        <v/>
      </c>
      <c r="AA1369" s="16" t="str">
        <f aca="false">IF(V1369="","SEM OFERTA",IF(OR(Y1369&gt;Premissas!$B$11,Y1369&lt;Premissas!$B$12),"VERIFICAR - UNIDADE/EMBALAGEM",IF(Y1369&gt;Premissas!$B$6,"NÃO COMPRAR - REAJUSTE &gt;5%","COMPRAR")))</f>
        <v>SEM OFERTA</v>
      </c>
      <c r="AB1369" s="18" t="str">
        <f aca="false">IF(W1369="DIMEC",S1369,IF(W1369="MEDCENTRO",U1369,""))</f>
        <v/>
      </c>
      <c r="AC1369" s="18" t="n">
        <f aca="false">IF(AA1369&lt;&gt;"COMPRAR",0,IF(AB1369="",I1369,MIN(I1369,AB1369)))</f>
        <v>0</v>
      </c>
      <c r="AD1369" s="19" t="n">
        <f aca="false">IF(AC1369&gt;0,AC1369*V1369,0)</f>
        <v>0</v>
      </c>
      <c r="AE1369" s="19" t="n">
        <f aca="false">IF(AC1369&gt;0,(M1369-V1369)*AC1369,0)</f>
        <v>0</v>
      </c>
      <c r="AF1369" s="16" t="str">
        <f aca="false">IF(AA1369&lt;&gt;"COMPRAR","",IF(AB1369="",IF(X1369="","",IF(X1369-V1369&lt;0.01,"EMPATE TÉCNICO","")),IF(AB1369&lt;I1369,"ESTOQUE INSUFICIENTE",IF(X1369="","",IF(X1369-V1369&lt;0.01,"EMPATE TÉCNICO","")))))</f>
        <v/>
      </c>
      <c r="AG1369" s="16" t="s">
        <v>547</v>
      </c>
      <c r="AH1369" s="16" t="s">
        <v>94</v>
      </c>
    </row>
    <row r="1370" customFormat="false" ht="15" hidden="false" customHeight="false" outlineLevel="0" collapsed="false">
      <c r="A1370" s="16" t="s">
        <v>4372</v>
      </c>
      <c r="B1370" s="17" t="s">
        <v>4373</v>
      </c>
      <c r="C1370" s="16" t="s">
        <v>4374</v>
      </c>
      <c r="D1370" s="16" t="s">
        <v>4371</v>
      </c>
      <c r="E1370" s="18" t="n">
        <v>1</v>
      </c>
      <c r="F1370" s="16" t="s">
        <v>43</v>
      </c>
      <c r="G1370" s="18" t="n">
        <v>0</v>
      </c>
      <c r="H1370" s="16" t="n">
        <v>0.2</v>
      </c>
      <c r="I1370" s="18" t="n">
        <v>1</v>
      </c>
      <c r="J1370" s="19" t="n">
        <v>20.25</v>
      </c>
      <c r="K1370" s="19" t="n">
        <v>20.25</v>
      </c>
      <c r="L1370" s="19" t="n">
        <v>20.25</v>
      </c>
      <c r="M1370" s="19" t="n">
        <f aca="false">IF(J1370&gt;0,J1370,K1370)*E1370</f>
        <v>20.25</v>
      </c>
      <c r="N1370" s="20"/>
      <c r="O1370" s="21" t="str">
        <f aca="false">IF(R1370="","",ROUND(R1370*(1-Premissas!$B$4),4))</f>
        <v/>
      </c>
      <c r="P1370" s="22"/>
      <c r="Q1370" s="22"/>
      <c r="R1370" s="23"/>
      <c r="S1370" s="24"/>
      <c r="T1370" s="24"/>
      <c r="U1370" s="25"/>
      <c r="V1370" s="19" t="str">
        <f aca="false">IF(COUNT(N1370:Q1370)=0,"",MIN(N1370:Q1370))</f>
        <v/>
      </c>
      <c r="W1370" s="16" t="str">
        <f aca="false">IF(V1370="","",INDEX($N$4:$Q$4,MATCH(V1370,N1370:Q1370,0)))</f>
        <v/>
      </c>
      <c r="X1370" s="19" t="str">
        <f aca="false">IF(COUNT(N1370:Q1370)&lt;2,"",SMALL(N1370:Q1370,2))</f>
        <v/>
      </c>
      <c r="Y1370" s="26" t="str">
        <f aca="false">IF(OR(V1370="",M1370=0),"",V1370/M1370-1)</f>
        <v/>
      </c>
      <c r="Z1370" s="26" t="str">
        <f aca="false">IF(OR(V1370="",L1370=""),"",V1370/(L1370*E1370)-1)</f>
        <v/>
      </c>
      <c r="AA1370" s="16" t="str">
        <f aca="false">IF(V1370="","SEM OFERTA",IF(OR(Y1370&gt;Premissas!$B$11,Y1370&lt;Premissas!$B$12),"VERIFICAR - UNIDADE/EMBALAGEM",IF(Y1370&gt;Premissas!$B$6,"NÃO COMPRAR - REAJUSTE &gt;5%","COMPRAR")))</f>
        <v>SEM OFERTA</v>
      </c>
      <c r="AB1370" s="18" t="str">
        <f aca="false">IF(W1370="DIMEC",S1370,IF(W1370="MEDCENTRO",U1370,""))</f>
        <v/>
      </c>
      <c r="AC1370" s="18" t="n">
        <f aca="false">IF(AA1370&lt;&gt;"COMPRAR",0,IF(AB1370="",I1370,MIN(I1370,AB1370)))</f>
        <v>0</v>
      </c>
      <c r="AD1370" s="19" t="n">
        <f aca="false">IF(AC1370&gt;0,AC1370*V1370,0)</f>
        <v>0</v>
      </c>
      <c r="AE1370" s="19" t="n">
        <f aca="false">IF(AC1370&gt;0,(M1370-V1370)*AC1370,0)</f>
        <v>0</v>
      </c>
      <c r="AF1370" s="16" t="str">
        <f aca="false">IF(AA1370&lt;&gt;"COMPRAR","",IF(AB1370="",IF(X1370="","",IF(X1370-V1370&lt;0.01,"EMPATE TÉCNICO","")),IF(AB1370&lt;I1370,"ESTOQUE INSUFICIENTE",IF(X1370="","",IF(X1370-V1370&lt;0.01,"EMPATE TÉCNICO","")))))</f>
        <v/>
      </c>
      <c r="AG1370" s="16" t="s">
        <v>1798</v>
      </c>
      <c r="AH1370" s="16" t="s">
        <v>94</v>
      </c>
    </row>
    <row r="1371" customFormat="false" ht="15" hidden="false" customHeight="false" outlineLevel="0" collapsed="false">
      <c r="A1371" s="16" t="s">
        <v>4375</v>
      </c>
      <c r="B1371" s="17" t="s">
        <v>4376</v>
      </c>
      <c r="C1371" s="16" t="s">
        <v>4377</v>
      </c>
      <c r="D1371" s="16" t="s">
        <v>3658</v>
      </c>
      <c r="E1371" s="18" t="n">
        <v>1</v>
      </c>
      <c r="F1371" s="16" t="s">
        <v>43</v>
      </c>
      <c r="G1371" s="18" t="n">
        <v>0</v>
      </c>
      <c r="H1371" s="16" t="n">
        <v>0.8</v>
      </c>
      <c r="I1371" s="18" t="n">
        <v>2</v>
      </c>
      <c r="J1371" s="19" t="n">
        <v>10.9441666666667</v>
      </c>
      <c r="K1371" s="19" t="n">
        <v>10.9441666666667</v>
      </c>
      <c r="L1371" s="19" t="n">
        <v>10.9442</v>
      </c>
      <c r="M1371" s="19" t="n">
        <f aca="false">IF(J1371&gt;0,J1371,K1371)*E1371</f>
        <v>10.9441666666667</v>
      </c>
      <c r="N1371" s="20"/>
      <c r="O1371" s="21" t="str">
        <f aca="false">IF(R1371="","",ROUND(R1371*(1-Premissas!$B$4),4))</f>
        <v/>
      </c>
      <c r="P1371" s="22"/>
      <c r="Q1371" s="22"/>
      <c r="R1371" s="23"/>
      <c r="S1371" s="24"/>
      <c r="T1371" s="24"/>
      <c r="U1371" s="25"/>
      <c r="V1371" s="19" t="str">
        <f aca="false">IF(COUNT(N1371:Q1371)=0,"",MIN(N1371:Q1371))</f>
        <v/>
      </c>
      <c r="W1371" s="16" t="str">
        <f aca="false">IF(V1371="","",INDEX($N$4:$Q$4,MATCH(V1371,N1371:Q1371,0)))</f>
        <v/>
      </c>
      <c r="X1371" s="19" t="str">
        <f aca="false">IF(COUNT(N1371:Q1371)&lt;2,"",SMALL(N1371:Q1371,2))</f>
        <v/>
      </c>
      <c r="Y1371" s="26" t="str">
        <f aca="false">IF(OR(V1371="",M1371=0),"",V1371/M1371-1)</f>
        <v/>
      </c>
      <c r="Z1371" s="26" t="str">
        <f aca="false">IF(OR(V1371="",L1371=""),"",V1371/(L1371*E1371)-1)</f>
        <v/>
      </c>
      <c r="AA1371" s="16" t="str">
        <f aca="false">IF(V1371="","SEM OFERTA",IF(OR(Y1371&gt;Premissas!$B$11,Y1371&lt;Premissas!$B$12),"VERIFICAR - UNIDADE/EMBALAGEM",IF(Y1371&gt;Premissas!$B$6,"NÃO COMPRAR - REAJUSTE &gt;5%","COMPRAR")))</f>
        <v>SEM OFERTA</v>
      </c>
      <c r="AB1371" s="18" t="str">
        <f aca="false">IF(W1371="DIMEC",S1371,IF(W1371="MEDCENTRO",U1371,""))</f>
        <v/>
      </c>
      <c r="AC1371" s="18" t="n">
        <f aca="false">IF(AA1371&lt;&gt;"COMPRAR",0,IF(AB1371="",I1371,MIN(I1371,AB1371)))</f>
        <v>0</v>
      </c>
      <c r="AD1371" s="19" t="n">
        <f aca="false">IF(AC1371&gt;0,AC1371*V1371,0)</f>
        <v>0</v>
      </c>
      <c r="AE1371" s="19" t="n">
        <f aca="false">IF(AC1371&gt;0,(M1371-V1371)*AC1371,0)</f>
        <v>0</v>
      </c>
      <c r="AF1371" s="16" t="str">
        <f aca="false">IF(AA1371&lt;&gt;"COMPRAR","",IF(AB1371="",IF(X1371="","",IF(X1371-V1371&lt;0.01,"EMPATE TÉCNICO","")),IF(AB1371&lt;I1371,"ESTOQUE INSUFICIENTE",IF(X1371="","",IF(X1371-V1371&lt;0.01,"EMPATE TÉCNICO","")))))</f>
        <v/>
      </c>
      <c r="AG1371" s="16" t="s">
        <v>328</v>
      </c>
      <c r="AH1371" s="16" t="s">
        <v>94</v>
      </c>
    </row>
    <row r="1372" customFormat="false" ht="15" hidden="false" customHeight="false" outlineLevel="0" collapsed="false">
      <c r="A1372" s="16" t="s">
        <v>4378</v>
      </c>
      <c r="B1372" s="17" t="s">
        <v>4379</v>
      </c>
      <c r="C1372" s="16" t="s">
        <v>4380</v>
      </c>
      <c r="D1372" s="16" t="s">
        <v>3677</v>
      </c>
      <c r="E1372" s="18" t="n">
        <v>1</v>
      </c>
      <c r="F1372" s="16" t="s">
        <v>42</v>
      </c>
      <c r="G1372" s="18" t="n">
        <v>3</v>
      </c>
      <c r="H1372" s="16" t="n">
        <v>2.1</v>
      </c>
      <c r="I1372" s="18" t="n">
        <v>3</v>
      </c>
      <c r="J1372" s="19" t="n">
        <v>14.81</v>
      </c>
      <c r="K1372" s="19" t="n">
        <v>14.81</v>
      </c>
      <c r="L1372" s="19" t="n">
        <v>14.81</v>
      </c>
      <c r="M1372" s="19" t="n">
        <f aca="false">IF(J1372&gt;0,J1372,K1372)*E1372</f>
        <v>14.81</v>
      </c>
      <c r="N1372" s="20"/>
      <c r="O1372" s="21" t="str">
        <f aca="false">IF(R1372="","",ROUND(R1372*(1-Premissas!$B$4),4))</f>
        <v/>
      </c>
      <c r="P1372" s="22"/>
      <c r="Q1372" s="22"/>
      <c r="R1372" s="23"/>
      <c r="S1372" s="24"/>
      <c r="T1372" s="24"/>
      <c r="U1372" s="25"/>
      <c r="V1372" s="19" t="str">
        <f aca="false">IF(COUNT(N1372:Q1372)=0,"",MIN(N1372:Q1372))</f>
        <v/>
      </c>
      <c r="W1372" s="16" t="str">
        <f aca="false">IF(V1372="","",INDEX($N$4:$Q$4,MATCH(V1372,N1372:Q1372,0)))</f>
        <v/>
      </c>
      <c r="X1372" s="19" t="str">
        <f aca="false">IF(COUNT(N1372:Q1372)&lt;2,"",SMALL(N1372:Q1372,2))</f>
        <v/>
      </c>
      <c r="Y1372" s="26" t="str">
        <f aca="false">IF(OR(V1372="",M1372=0),"",V1372/M1372-1)</f>
        <v/>
      </c>
      <c r="Z1372" s="26" t="str">
        <f aca="false">IF(OR(V1372="",L1372=""),"",V1372/(L1372*E1372)-1)</f>
        <v/>
      </c>
      <c r="AA1372" s="16" t="str">
        <f aca="false">IF(V1372="","SEM OFERTA",IF(OR(Y1372&gt;Premissas!$B$11,Y1372&lt;Premissas!$B$12),"VERIFICAR - UNIDADE/EMBALAGEM",IF(Y1372&gt;Premissas!$B$6,"NÃO COMPRAR - REAJUSTE &gt;5%","COMPRAR")))</f>
        <v>SEM OFERTA</v>
      </c>
      <c r="AB1372" s="18" t="str">
        <f aca="false">IF(W1372="DIMEC",S1372,IF(W1372="MEDCENTRO",U1372,""))</f>
        <v/>
      </c>
      <c r="AC1372" s="18" t="n">
        <f aca="false">IF(AA1372&lt;&gt;"COMPRAR",0,IF(AB1372="",I1372,MIN(I1372,AB1372)))</f>
        <v>0</v>
      </c>
      <c r="AD1372" s="19" t="n">
        <f aca="false">IF(AC1372&gt;0,AC1372*V1372,0)</f>
        <v>0</v>
      </c>
      <c r="AE1372" s="19" t="n">
        <f aca="false">IF(AC1372&gt;0,(M1372-V1372)*AC1372,0)</f>
        <v>0</v>
      </c>
      <c r="AF1372" s="16" t="str">
        <f aca="false">IF(AA1372&lt;&gt;"COMPRAR","",IF(AB1372="",IF(X1372="","",IF(X1372-V1372&lt;0.01,"EMPATE TÉCNICO","")),IF(AB1372&lt;I1372,"ESTOQUE INSUFICIENTE",IF(X1372="","",IF(X1372-V1372&lt;0.01,"EMPATE TÉCNICO","")))))</f>
        <v/>
      </c>
      <c r="AG1372" s="16" t="s">
        <v>2034</v>
      </c>
      <c r="AH1372" s="16" t="s">
        <v>94</v>
      </c>
    </row>
    <row r="1373" customFormat="false" ht="15" hidden="false" customHeight="false" outlineLevel="0" collapsed="false">
      <c r="A1373" s="16" t="s">
        <v>4381</v>
      </c>
      <c r="B1373" s="17" t="s">
        <v>4382</v>
      </c>
      <c r="C1373" s="16" t="s">
        <v>4383</v>
      </c>
      <c r="D1373" s="16" t="s">
        <v>762</v>
      </c>
      <c r="E1373" s="18" t="n">
        <v>1</v>
      </c>
      <c r="F1373" s="16" t="s">
        <v>42</v>
      </c>
      <c r="G1373" s="18" t="n">
        <v>3</v>
      </c>
      <c r="H1373" s="16" t="n">
        <v>2.8</v>
      </c>
      <c r="I1373" s="18" t="n">
        <v>5</v>
      </c>
      <c r="J1373" s="19" t="n">
        <v>8.65</v>
      </c>
      <c r="K1373" s="19" t="n">
        <v>8.65</v>
      </c>
      <c r="L1373" s="19" t="n">
        <v>8.65</v>
      </c>
      <c r="M1373" s="19" t="n">
        <f aca="false">IF(J1373&gt;0,J1373,K1373)*E1373</f>
        <v>8.65</v>
      </c>
      <c r="N1373" s="20"/>
      <c r="O1373" s="21" t="str">
        <f aca="false">IF(R1373="","",ROUND(R1373*(1-Premissas!$B$4),4))</f>
        <v/>
      </c>
      <c r="P1373" s="22"/>
      <c r="Q1373" s="22"/>
      <c r="R1373" s="23"/>
      <c r="S1373" s="24"/>
      <c r="T1373" s="24"/>
      <c r="U1373" s="25"/>
      <c r="V1373" s="19" t="str">
        <f aca="false">IF(COUNT(N1373:Q1373)=0,"",MIN(N1373:Q1373))</f>
        <v/>
      </c>
      <c r="W1373" s="16" t="str">
        <f aca="false">IF(V1373="","",INDEX($N$4:$Q$4,MATCH(V1373,N1373:Q1373,0)))</f>
        <v/>
      </c>
      <c r="X1373" s="19" t="str">
        <f aca="false">IF(COUNT(N1373:Q1373)&lt;2,"",SMALL(N1373:Q1373,2))</f>
        <v/>
      </c>
      <c r="Y1373" s="26" t="str">
        <f aca="false">IF(OR(V1373="",M1373=0),"",V1373/M1373-1)</f>
        <v/>
      </c>
      <c r="Z1373" s="26" t="str">
        <f aca="false">IF(OR(V1373="",L1373=""),"",V1373/(L1373*E1373)-1)</f>
        <v/>
      </c>
      <c r="AA1373" s="16" t="str">
        <f aca="false">IF(V1373="","SEM OFERTA",IF(OR(Y1373&gt;Premissas!$B$11,Y1373&lt;Premissas!$B$12),"VERIFICAR - UNIDADE/EMBALAGEM",IF(Y1373&gt;Premissas!$B$6,"NÃO COMPRAR - REAJUSTE &gt;5%","COMPRAR")))</f>
        <v>SEM OFERTA</v>
      </c>
      <c r="AB1373" s="18" t="str">
        <f aca="false">IF(W1373="DIMEC",S1373,IF(W1373="MEDCENTRO",U1373,""))</f>
        <v/>
      </c>
      <c r="AC1373" s="18" t="n">
        <f aca="false">IF(AA1373&lt;&gt;"COMPRAR",0,IF(AB1373="",I1373,MIN(I1373,AB1373)))</f>
        <v>0</v>
      </c>
      <c r="AD1373" s="19" t="n">
        <f aca="false">IF(AC1373&gt;0,AC1373*V1373,0)</f>
        <v>0</v>
      </c>
      <c r="AE1373" s="19" t="n">
        <f aca="false">IF(AC1373&gt;0,(M1373-V1373)*AC1373,0)</f>
        <v>0</v>
      </c>
      <c r="AF1373" s="16" t="str">
        <f aca="false">IF(AA1373&lt;&gt;"COMPRAR","",IF(AB1373="",IF(X1373="","",IF(X1373-V1373&lt;0.01,"EMPATE TÉCNICO","")),IF(AB1373&lt;I1373,"ESTOQUE INSUFICIENTE",IF(X1373="","",IF(X1373-V1373&lt;0.01,"EMPATE TÉCNICO","")))))</f>
        <v/>
      </c>
      <c r="AG1373" s="16" t="s">
        <v>763</v>
      </c>
      <c r="AH1373" s="16" t="s">
        <v>94</v>
      </c>
    </row>
    <row r="1374" customFormat="false" ht="15" hidden="false" customHeight="false" outlineLevel="0" collapsed="false">
      <c r="A1374" s="16" t="s">
        <v>4384</v>
      </c>
      <c r="B1374" s="17" t="s">
        <v>4385</v>
      </c>
      <c r="C1374" s="16" t="s">
        <v>4386</v>
      </c>
      <c r="D1374" s="16" t="s">
        <v>762</v>
      </c>
      <c r="E1374" s="18" t="n">
        <v>1</v>
      </c>
      <c r="F1374" s="16" t="s">
        <v>43</v>
      </c>
      <c r="G1374" s="18" t="n">
        <v>1</v>
      </c>
      <c r="H1374" s="16" t="n">
        <v>2.1</v>
      </c>
      <c r="I1374" s="18" t="n">
        <v>5</v>
      </c>
      <c r="J1374" s="19" t="n">
        <v>13.83</v>
      </c>
      <c r="K1374" s="19" t="n">
        <v>13.83</v>
      </c>
      <c r="L1374" s="19" t="n">
        <v>13.83</v>
      </c>
      <c r="M1374" s="19" t="n">
        <f aca="false">IF(J1374&gt;0,J1374,K1374)*E1374</f>
        <v>13.83</v>
      </c>
      <c r="N1374" s="20"/>
      <c r="O1374" s="21" t="str">
        <f aca="false">IF(R1374="","",ROUND(R1374*(1-Premissas!$B$4),4))</f>
        <v/>
      </c>
      <c r="P1374" s="22"/>
      <c r="Q1374" s="22"/>
      <c r="R1374" s="23"/>
      <c r="S1374" s="24"/>
      <c r="T1374" s="24"/>
      <c r="U1374" s="25"/>
      <c r="V1374" s="19" t="str">
        <f aca="false">IF(COUNT(N1374:Q1374)=0,"",MIN(N1374:Q1374))</f>
        <v/>
      </c>
      <c r="W1374" s="16" t="str">
        <f aca="false">IF(V1374="","",INDEX($N$4:$Q$4,MATCH(V1374,N1374:Q1374,0)))</f>
        <v/>
      </c>
      <c r="X1374" s="19" t="str">
        <f aca="false">IF(COUNT(N1374:Q1374)&lt;2,"",SMALL(N1374:Q1374,2))</f>
        <v/>
      </c>
      <c r="Y1374" s="26" t="str">
        <f aca="false">IF(OR(V1374="",M1374=0),"",V1374/M1374-1)</f>
        <v/>
      </c>
      <c r="Z1374" s="26" t="str">
        <f aca="false">IF(OR(V1374="",L1374=""),"",V1374/(L1374*E1374)-1)</f>
        <v/>
      </c>
      <c r="AA1374" s="16" t="str">
        <f aca="false">IF(V1374="","SEM OFERTA",IF(OR(Y1374&gt;Premissas!$B$11,Y1374&lt;Premissas!$B$12),"VERIFICAR - UNIDADE/EMBALAGEM",IF(Y1374&gt;Premissas!$B$6,"NÃO COMPRAR - REAJUSTE &gt;5%","COMPRAR")))</f>
        <v>SEM OFERTA</v>
      </c>
      <c r="AB1374" s="18" t="str">
        <f aca="false">IF(W1374="DIMEC",S1374,IF(W1374="MEDCENTRO",U1374,""))</f>
        <v/>
      </c>
      <c r="AC1374" s="18" t="n">
        <f aca="false">IF(AA1374&lt;&gt;"COMPRAR",0,IF(AB1374="",I1374,MIN(I1374,AB1374)))</f>
        <v>0</v>
      </c>
      <c r="AD1374" s="19" t="n">
        <f aca="false">IF(AC1374&gt;0,AC1374*V1374,0)</f>
        <v>0</v>
      </c>
      <c r="AE1374" s="19" t="n">
        <f aca="false">IF(AC1374&gt;0,(M1374-V1374)*AC1374,0)</f>
        <v>0</v>
      </c>
      <c r="AF1374" s="16" t="str">
        <f aca="false">IF(AA1374&lt;&gt;"COMPRAR","",IF(AB1374="",IF(X1374="","",IF(X1374-V1374&lt;0.01,"EMPATE TÉCNICO","")),IF(AB1374&lt;I1374,"ESTOQUE INSUFICIENTE",IF(X1374="","",IF(X1374-V1374&lt;0.01,"EMPATE TÉCNICO","")))))</f>
        <v/>
      </c>
      <c r="AG1374" s="16" t="s">
        <v>763</v>
      </c>
      <c r="AH1374" s="16" t="s">
        <v>94</v>
      </c>
    </row>
    <row r="1375" customFormat="false" ht="15" hidden="false" customHeight="false" outlineLevel="0" collapsed="false">
      <c r="A1375" s="16" t="s">
        <v>4387</v>
      </c>
      <c r="B1375" s="17" t="s">
        <v>4388</v>
      </c>
      <c r="C1375" s="16" t="s">
        <v>4389</v>
      </c>
      <c r="D1375" s="16" t="s">
        <v>4390</v>
      </c>
      <c r="E1375" s="18" t="n">
        <v>1</v>
      </c>
      <c r="F1375" s="16" t="s">
        <v>43</v>
      </c>
      <c r="G1375" s="18" t="n">
        <v>0</v>
      </c>
      <c r="H1375" s="16" t="n">
        <v>0.1</v>
      </c>
      <c r="I1375" s="18" t="n">
        <v>1</v>
      </c>
      <c r="J1375" s="19" t="n">
        <v>21.9</v>
      </c>
      <c r="K1375" s="19" t="n">
        <v>21.9</v>
      </c>
      <c r="L1375" s="19" t="n">
        <v>21.9</v>
      </c>
      <c r="M1375" s="19" t="n">
        <f aca="false">IF(J1375&gt;0,J1375,K1375)*E1375</f>
        <v>21.9</v>
      </c>
      <c r="N1375" s="20"/>
      <c r="O1375" s="21" t="str">
        <f aca="false">IF(R1375="","",ROUND(R1375*(1-Premissas!$B$4),4))</f>
        <v/>
      </c>
      <c r="P1375" s="22"/>
      <c r="Q1375" s="22"/>
      <c r="R1375" s="23"/>
      <c r="S1375" s="24"/>
      <c r="T1375" s="24"/>
      <c r="U1375" s="25"/>
      <c r="V1375" s="19" t="str">
        <f aca="false">IF(COUNT(N1375:Q1375)=0,"",MIN(N1375:Q1375))</f>
        <v/>
      </c>
      <c r="W1375" s="16" t="str">
        <f aca="false">IF(V1375="","",INDEX($N$4:$Q$4,MATCH(V1375,N1375:Q1375,0)))</f>
        <v/>
      </c>
      <c r="X1375" s="19" t="str">
        <f aca="false">IF(COUNT(N1375:Q1375)&lt;2,"",SMALL(N1375:Q1375,2))</f>
        <v/>
      </c>
      <c r="Y1375" s="26" t="str">
        <f aca="false">IF(OR(V1375="",M1375=0),"",V1375/M1375-1)</f>
        <v/>
      </c>
      <c r="Z1375" s="26" t="str">
        <f aca="false">IF(OR(V1375="",L1375=""),"",V1375/(L1375*E1375)-1)</f>
        <v/>
      </c>
      <c r="AA1375" s="16" t="str">
        <f aca="false">IF(V1375="","SEM OFERTA",IF(OR(Y1375&gt;Premissas!$B$11,Y1375&lt;Premissas!$B$12),"VERIFICAR - UNIDADE/EMBALAGEM",IF(Y1375&gt;Premissas!$B$6,"NÃO COMPRAR - REAJUSTE &gt;5%","COMPRAR")))</f>
        <v>SEM OFERTA</v>
      </c>
      <c r="AB1375" s="18" t="str">
        <f aca="false">IF(W1375="DIMEC",S1375,IF(W1375="MEDCENTRO",U1375,""))</f>
        <v/>
      </c>
      <c r="AC1375" s="18" t="n">
        <f aca="false">IF(AA1375&lt;&gt;"COMPRAR",0,IF(AB1375="",I1375,MIN(I1375,AB1375)))</f>
        <v>0</v>
      </c>
      <c r="AD1375" s="19" t="n">
        <f aca="false">IF(AC1375&gt;0,AC1375*V1375,0)</f>
        <v>0</v>
      </c>
      <c r="AE1375" s="19" t="n">
        <f aca="false">IF(AC1375&gt;0,(M1375-V1375)*AC1375,0)</f>
        <v>0</v>
      </c>
      <c r="AF1375" s="16" t="str">
        <f aca="false">IF(AA1375&lt;&gt;"COMPRAR","",IF(AB1375="",IF(X1375="","",IF(X1375-V1375&lt;0.01,"EMPATE TÉCNICO","")),IF(AB1375&lt;I1375,"ESTOQUE INSUFICIENTE",IF(X1375="","",IF(X1375-V1375&lt;0.01,"EMPATE TÉCNICO","")))))</f>
        <v/>
      </c>
      <c r="AG1375" s="16" t="s">
        <v>1803</v>
      </c>
      <c r="AH1375" s="16" t="s">
        <v>94</v>
      </c>
    </row>
    <row r="1376" customFormat="false" ht="15" hidden="false" customHeight="false" outlineLevel="0" collapsed="false">
      <c r="A1376" s="16" t="s">
        <v>4391</v>
      </c>
      <c r="B1376" s="17" t="s">
        <v>4392</v>
      </c>
      <c r="C1376" s="16" t="s">
        <v>4393</v>
      </c>
      <c r="D1376" s="16" t="s">
        <v>4390</v>
      </c>
      <c r="E1376" s="18" t="n">
        <v>1</v>
      </c>
      <c r="F1376" s="16" t="s">
        <v>43</v>
      </c>
      <c r="G1376" s="18" t="n">
        <v>0</v>
      </c>
      <c r="H1376" s="16" t="n">
        <v>0</v>
      </c>
      <c r="I1376" s="18" t="n">
        <v>1</v>
      </c>
      <c r="J1376" s="19" t="n">
        <v>21.9</v>
      </c>
      <c r="K1376" s="19" t="n">
        <v>21.9</v>
      </c>
      <c r="L1376" s="19" t="n">
        <v>21.9</v>
      </c>
      <c r="M1376" s="19" t="n">
        <f aca="false">IF(J1376&gt;0,J1376,K1376)*E1376</f>
        <v>21.9</v>
      </c>
      <c r="N1376" s="20"/>
      <c r="O1376" s="21" t="str">
        <f aca="false">IF(R1376="","",ROUND(R1376*(1-Premissas!$B$4),4))</f>
        <v/>
      </c>
      <c r="P1376" s="22"/>
      <c r="Q1376" s="22"/>
      <c r="R1376" s="23"/>
      <c r="S1376" s="24"/>
      <c r="T1376" s="24"/>
      <c r="U1376" s="25"/>
      <c r="V1376" s="19" t="str">
        <f aca="false">IF(COUNT(N1376:Q1376)=0,"",MIN(N1376:Q1376))</f>
        <v/>
      </c>
      <c r="W1376" s="16" t="str">
        <f aca="false">IF(V1376="","",INDEX($N$4:$Q$4,MATCH(V1376,N1376:Q1376,0)))</f>
        <v/>
      </c>
      <c r="X1376" s="19" t="str">
        <f aca="false">IF(COUNT(N1376:Q1376)&lt;2,"",SMALL(N1376:Q1376,2))</f>
        <v/>
      </c>
      <c r="Y1376" s="26" t="str">
        <f aca="false">IF(OR(V1376="",M1376=0),"",V1376/M1376-1)</f>
        <v/>
      </c>
      <c r="Z1376" s="26" t="str">
        <f aca="false">IF(OR(V1376="",L1376=""),"",V1376/(L1376*E1376)-1)</f>
        <v/>
      </c>
      <c r="AA1376" s="16" t="str">
        <f aca="false">IF(V1376="","SEM OFERTA",IF(OR(Y1376&gt;Premissas!$B$11,Y1376&lt;Premissas!$B$12),"VERIFICAR - UNIDADE/EMBALAGEM",IF(Y1376&gt;Premissas!$B$6,"NÃO COMPRAR - REAJUSTE &gt;5%","COMPRAR")))</f>
        <v>SEM OFERTA</v>
      </c>
      <c r="AB1376" s="18" t="str">
        <f aca="false">IF(W1376="DIMEC",S1376,IF(W1376="MEDCENTRO",U1376,""))</f>
        <v/>
      </c>
      <c r="AC1376" s="18" t="n">
        <f aca="false">IF(AA1376&lt;&gt;"COMPRAR",0,IF(AB1376="",I1376,MIN(I1376,AB1376)))</f>
        <v>0</v>
      </c>
      <c r="AD1376" s="19" t="n">
        <f aca="false">IF(AC1376&gt;0,AC1376*V1376,0)</f>
        <v>0</v>
      </c>
      <c r="AE1376" s="19" t="n">
        <f aca="false">IF(AC1376&gt;0,(M1376-V1376)*AC1376,0)</f>
        <v>0</v>
      </c>
      <c r="AF1376" s="16" t="str">
        <f aca="false">IF(AA1376&lt;&gt;"COMPRAR","",IF(AB1376="",IF(X1376="","",IF(X1376-V1376&lt;0.01,"EMPATE TÉCNICO","")),IF(AB1376&lt;I1376,"ESTOQUE INSUFICIENTE",IF(X1376="","",IF(X1376-V1376&lt;0.01,"EMPATE TÉCNICO","")))))</f>
        <v/>
      </c>
      <c r="AG1376" s="16" t="s">
        <v>1803</v>
      </c>
      <c r="AH1376" s="16" t="s">
        <v>94</v>
      </c>
    </row>
    <row r="1377" customFormat="false" ht="15" hidden="false" customHeight="false" outlineLevel="0" collapsed="false">
      <c r="A1377" s="16" t="s">
        <v>4394</v>
      </c>
      <c r="B1377" s="17" t="s">
        <v>4395</v>
      </c>
      <c r="C1377" s="16" t="s">
        <v>4396</v>
      </c>
      <c r="D1377" s="16" t="s">
        <v>4390</v>
      </c>
      <c r="E1377" s="18" t="n">
        <v>1</v>
      </c>
      <c r="F1377" s="16" t="s">
        <v>43</v>
      </c>
      <c r="G1377" s="18" t="n">
        <v>0</v>
      </c>
      <c r="H1377" s="16" t="n">
        <v>0</v>
      </c>
      <c r="I1377" s="18" t="n">
        <v>1</v>
      </c>
      <c r="J1377" s="19" t="n">
        <v>17.75</v>
      </c>
      <c r="K1377" s="19" t="n">
        <v>17.75</v>
      </c>
      <c r="L1377" s="19" t="n">
        <v>17.75</v>
      </c>
      <c r="M1377" s="19" t="n">
        <f aca="false">IF(J1377&gt;0,J1377,K1377)*E1377</f>
        <v>17.75</v>
      </c>
      <c r="N1377" s="20"/>
      <c r="O1377" s="21" t="str">
        <f aca="false">IF(R1377="","",ROUND(R1377*(1-Premissas!$B$4),4))</f>
        <v/>
      </c>
      <c r="P1377" s="22"/>
      <c r="Q1377" s="22"/>
      <c r="R1377" s="23"/>
      <c r="S1377" s="24"/>
      <c r="T1377" s="24"/>
      <c r="U1377" s="25"/>
      <c r="V1377" s="19" t="str">
        <f aca="false">IF(COUNT(N1377:Q1377)=0,"",MIN(N1377:Q1377))</f>
        <v/>
      </c>
      <c r="W1377" s="16" t="str">
        <f aca="false">IF(V1377="","",INDEX($N$4:$Q$4,MATCH(V1377,N1377:Q1377,0)))</f>
        <v/>
      </c>
      <c r="X1377" s="19" t="str">
        <f aca="false">IF(COUNT(N1377:Q1377)&lt;2,"",SMALL(N1377:Q1377,2))</f>
        <v/>
      </c>
      <c r="Y1377" s="26" t="str">
        <f aca="false">IF(OR(V1377="",M1377=0),"",V1377/M1377-1)</f>
        <v/>
      </c>
      <c r="Z1377" s="26" t="str">
        <f aca="false">IF(OR(V1377="",L1377=""),"",V1377/(L1377*E1377)-1)</f>
        <v/>
      </c>
      <c r="AA1377" s="16" t="str">
        <f aca="false">IF(V1377="","SEM OFERTA",IF(OR(Y1377&gt;Premissas!$B$11,Y1377&lt;Premissas!$B$12),"VERIFICAR - UNIDADE/EMBALAGEM",IF(Y1377&gt;Premissas!$B$6,"NÃO COMPRAR - REAJUSTE &gt;5%","COMPRAR")))</f>
        <v>SEM OFERTA</v>
      </c>
      <c r="AB1377" s="18" t="str">
        <f aca="false">IF(W1377="DIMEC",S1377,IF(W1377="MEDCENTRO",U1377,""))</f>
        <v/>
      </c>
      <c r="AC1377" s="18" t="n">
        <f aca="false">IF(AA1377&lt;&gt;"COMPRAR",0,IF(AB1377="",I1377,MIN(I1377,AB1377)))</f>
        <v>0</v>
      </c>
      <c r="AD1377" s="19" t="n">
        <f aca="false">IF(AC1377&gt;0,AC1377*V1377,0)</f>
        <v>0</v>
      </c>
      <c r="AE1377" s="19" t="n">
        <f aca="false">IF(AC1377&gt;0,(M1377-V1377)*AC1377,0)</f>
        <v>0</v>
      </c>
      <c r="AF1377" s="16" t="str">
        <f aca="false">IF(AA1377&lt;&gt;"COMPRAR","",IF(AB1377="",IF(X1377="","",IF(X1377-V1377&lt;0.01,"EMPATE TÉCNICO","")),IF(AB1377&lt;I1377,"ESTOQUE INSUFICIENTE",IF(X1377="","",IF(X1377-V1377&lt;0.01,"EMPATE TÉCNICO","")))))</f>
        <v/>
      </c>
      <c r="AG1377" s="16" t="s">
        <v>1803</v>
      </c>
      <c r="AH1377" s="16" t="s">
        <v>94</v>
      </c>
    </row>
    <row r="1378" customFormat="false" ht="15" hidden="false" customHeight="false" outlineLevel="0" collapsed="false">
      <c r="A1378" s="16" t="s">
        <v>4397</v>
      </c>
      <c r="B1378" s="17" t="s">
        <v>4398</v>
      </c>
      <c r="C1378" s="16" t="s">
        <v>4399</v>
      </c>
      <c r="D1378" s="16" t="s">
        <v>3639</v>
      </c>
      <c r="E1378" s="18" t="n">
        <v>1</v>
      </c>
      <c r="F1378" s="16" t="s">
        <v>42</v>
      </c>
      <c r="G1378" s="18" t="n">
        <v>0</v>
      </c>
      <c r="H1378" s="16" t="n">
        <v>1.3</v>
      </c>
      <c r="I1378" s="18" t="n">
        <v>4</v>
      </c>
      <c r="J1378" s="19" t="n">
        <v>15.16</v>
      </c>
      <c r="K1378" s="19" t="n">
        <v>15.16</v>
      </c>
      <c r="L1378" s="19" t="n">
        <v>15.16</v>
      </c>
      <c r="M1378" s="19" t="n">
        <f aca="false">IF(J1378&gt;0,J1378,K1378)*E1378</f>
        <v>15.16</v>
      </c>
      <c r="N1378" s="20"/>
      <c r="O1378" s="21" t="str">
        <f aca="false">IF(R1378="","",ROUND(R1378*(1-Premissas!$B$4),4))</f>
        <v/>
      </c>
      <c r="P1378" s="22"/>
      <c r="Q1378" s="22"/>
      <c r="R1378" s="23"/>
      <c r="S1378" s="24"/>
      <c r="T1378" s="24"/>
      <c r="U1378" s="25"/>
      <c r="V1378" s="19" t="str">
        <f aca="false">IF(COUNT(N1378:Q1378)=0,"",MIN(N1378:Q1378))</f>
        <v/>
      </c>
      <c r="W1378" s="16" t="str">
        <f aca="false">IF(V1378="","",INDEX($N$4:$Q$4,MATCH(V1378,N1378:Q1378,0)))</f>
        <v/>
      </c>
      <c r="X1378" s="19" t="str">
        <f aca="false">IF(COUNT(N1378:Q1378)&lt;2,"",SMALL(N1378:Q1378,2))</f>
        <v/>
      </c>
      <c r="Y1378" s="26" t="str">
        <f aca="false">IF(OR(V1378="",M1378=0),"",V1378/M1378-1)</f>
        <v/>
      </c>
      <c r="Z1378" s="26" t="str">
        <f aca="false">IF(OR(V1378="",L1378=""),"",V1378/(L1378*E1378)-1)</f>
        <v/>
      </c>
      <c r="AA1378" s="16" t="str">
        <f aca="false">IF(V1378="","SEM OFERTA",IF(OR(Y1378&gt;Premissas!$B$11,Y1378&lt;Premissas!$B$12),"VERIFICAR - UNIDADE/EMBALAGEM",IF(Y1378&gt;Premissas!$B$6,"NÃO COMPRAR - REAJUSTE &gt;5%","COMPRAR")))</f>
        <v>SEM OFERTA</v>
      </c>
      <c r="AB1378" s="18" t="str">
        <f aca="false">IF(W1378="DIMEC",S1378,IF(W1378="MEDCENTRO",U1378,""))</f>
        <v/>
      </c>
      <c r="AC1378" s="18" t="n">
        <f aca="false">IF(AA1378&lt;&gt;"COMPRAR",0,IF(AB1378="",I1378,MIN(I1378,AB1378)))</f>
        <v>0</v>
      </c>
      <c r="AD1378" s="19" t="n">
        <f aca="false">IF(AC1378&gt;0,AC1378*V1378,0)</f>
        <v>0</v>
      </c>
      <c r="AE1378" s="19" t="n">
        <f aca="false">IF(AC1378&gt;0,(M1378-V1378)*AC1378,0)</f>
        <v>0</v>
      </c>
      <c r="AF1378" s="16" t="str">
        <f aca="false">IF(AA1378&lt;&gt;"COMPRAR","",IF(AB1378="",IF(X1378="","",IF(X1378-V1378&lt;0.01,"EMPATE TÉCNICO","")),IF(AB1378&lt;I1378,"ESTOQUE INSUFICIENTE",IF(X1378="","",IF(X1378-V1378&lt;0.01,"EMPATE TÉCNICO","")))))</f>
        <v/>
      </c>
      <c r="AG1378" s="16" t="s">
        <v>203</v>
      </c>
      <c r="AH1378" s="16" t="s">
        <v>94</v>
      </c>
    </row>
    <row r="1379" customFormat="false" ht="15" hidden="false" customHeight="false" outlineLevel="0" collapsed="false">
      <c r="A1379" s="16" t="s">
        <v>4400</v>
      </c>
      <c r="B1379" s="17" t="s">
        <v>4401</v>
      </c>
      <c r="C1379" s="16" t="s">
        <v>4402</v>
      </c>
      <c r="D1379" s="16" t="s">
        <v>4229</v>
      </c>
      <c r="E1379" s="18" t="n">
        <v>1</v>
      </c>
      <c r="F1379" s="16" t="s">
        <v>43</v>
      </c>
      <c r="G1379" s="18" t="n">
        <v>0</v>
      </c>
      <c r="H1379" s="16" t="n">
        <v>0.1</v>
      </c>
      <c r="I1379" s="18" t="n">
        <v>1</v>
      </c>
      <c r="J1379" s="19" t="n">
        <v>0</v>
      </c>
      <c r="K1379" s="19" t="n">
        <v>26.5</v>
      </c>
      <c r="L1379" s="19"/>
      <c r="M1379" s="19" t="n">
        <f aca="false">IF(J1379&gt;0,J1379,K1379)*E1379</f>
        <v>26.5</v>
      </c>
      <c r="N1379" s="20"/>
      <c r="O1379" s="21" t="str">
        <f aca="false">IF(R1379="","",ROUND(R1379*(1-Premissas!$B$4),4))</f>
        <v/>
      </c>
      <c r="P1379" s="22"/>
      <c r="Q1379" s="22"/>
      <c r="R1379" s="23"/>
      <c r="S1379" s="24"/>
      <c r="T1379" s="24"/>
      <c r="U1379" s="25"/>
      <c r="V1379" s="19" t="str">
        <f aca="false">IF(COUNT(N1379:Q1379)=0,"",MIN(N1379:Q1379))</f>
        <v/>
      </c>
      <c r="W1379" s="16" t="str">
        <f aca="false">IF(V1379="","",INDEX($N$4:$Q$4,MATCH(V1379,N1379:Q1379,0)))</f>
        <v/>
      </c>
      <c r="X1379" s="19" t="str">
        <f aca="false">IF(COUNT(N1379:Q1379)&lt;2,"",SMALL(N1379:Q1379,2))</f>
        <v/>
      </c>
      <c r="Y1379" s="26" t="str">
        <f aca="false">IF(OR(V1379="",M1379=0),"",V1379/M1379-1)</f>
        <v/>
      </c>
      <c r="Z1379" s="26" t="str">
        <f aca="false">IF(OR(V1379="",L1379=""),"",V1379/(L1379*E1379)-1)</f>
        <v/>
      </c>
      <c r="AA1379" s="16" t="str">
        <f aca="false">IF(V1379="","SEM OFERTA",IF(OR(Y1379&gt;Premissas!$B$11,Y1379&lt;Premissas!$B$12),"VERIFICAR - UNIDADE/EMBALAGEM",IF(Y1379&gt;Premissas!$B$6,"NÃO COMPRAR - REAJUSTE &gt;5%","COMPRAR")))</f>
        <v>SEM OFERTA</v>
      </c>
      <c r="AB1379" s="18" t="str">
        <f aca="false">IF(W1379="DIMEC",S1379,IF(W1379="MEDCENTRO",U1379,""))</f>
        <v/>
      </c>
      <c r="AC1379" s="18" t="n">
        <f aca="false">IF(AA1379&lt;&gt;"COMPRAR",0,IF(AB1379="",I1379,MIN(I1379,AB1379)))</f>
        <v>0</v>
      </c>
      <c r="AD1379" s="19" t="n">
        <f aca="false">IF(AC1379&gt;0,AC1379*V1379,0)</f>
        <v>0</v>
      </c>
      <c r="AE1379" s="19" t="n">
        <f aca="false">IF(AC1379&gt;0,(M1379-V1379)*AC1379,0)</f>
        <v>0</v>
      </c>
      <c r="AF1379" s="16" t="str">
        <f aca="false">IF(AA1379&lt;&gt;"COMPRAR","",IF(AB1379="",IF(X1379="","",IF(X1379-V1379&lt;0.01,"EMPATE TÉCNICO","")),IF(AB1379&lt;I1379,"ESTOQUE INSUFICIENTE",IF(X1379="","",IF(X1379-V1379&lt;0.01,"EMPATE TÉCNICO","")))))</f>
        <v/>
      </c>
      <c r="AG1379" s="16"/>
      <c r="AH1379" s="16" t="s">
        <v>94</v>
      </c>
    </row>
    <row r="1380" customFormat="false" ht="15" hidden="false" customHeight="false" outlineLevel="0" collapsed="false">
      <c r="A1380" s="16" t="s">
        <v>4403</v>
      </c>
      <c r="B1380" s="17" t="s">
        <v>4404</v>
      </c>
      <c r="C1380" s="16" t="s">
        <v>4405</v>
      </c>
      <c r="D1380" s="16" t="s">
        <v>4229</v>
      </c>
      <c r="E1380" s="18" t="n">
        <v>1</v>
      </c>
      <c r="F1380" s="16" t="s">
        <v>43</v>
      </c>
      <c r="G1380" s="18" t="n">
        <v>0</v>
      </c>
      <c r="H1380" s="16" t="n">
        <v>0.1</v>
      </c>
      <c r="I1380" s="18" t="n">
        <v>1</v>
      </c>
      <c r="J1380" s="19" t="n">
        <v>0</v>
      </c>
      <c r="K1380" s="19" t="n">
        <v>26.5</v>
      </c>
      <c r="L1380" s="19"/>
      <c r="M1380" s="19" t="n">
        <f aca="false">IF(J1380&gt;0,J1380,K1380)*E1380</f>
        <v>26.5</v>
      </c>
      <c r="N1380" s="20"/>
      <c r="O1380" s="21" t="str">
        <f aca="false">IF(R1380="","",ROUND(R1380*(1-Premissas!$B$4),4))</f>
        <v/>
      </c>
      <c r="P1380" s="22"/>
      <c r="Q1380" s="22"/>
      <c r="R1380" s="23"/>
      <c r="S1380" s="24"/>
      <c r="T1380" s="24"/>
      <c r="U1380" s="25"/>
      <c r="V1380" s="19" t="str">
        <f aca="false">IF(COUNT(N1380:Q1380)=0,"",MIN(N1380:Q1380))</f>
        <v/>
      </c>
      <c r="W1380" s="16" t="str">
        <f aca="false">IF(V1380="","",INDEX($N$4:$Q$4,MATCH(V1380,N1380:Q1380,0)))</f>
        <v/>
      </c>
      <c r="X1380" s="19" t="str">
        <f aca="false">IF(COUNT(N1380:Q1380)&lt;2,"",SMALL(N1380:Q1380,2))</f>
        <v/>
      </c>
      <c r="Y1380" s="26" t="str">
        <f aca="false">IF(OR(V1380="",M1380=0),"",V1380/M1380-1)</f>
        <v/>
      </c>
      <c r="Z1380" s="26" t="str">
        <f aca="false">IF(OR(V1380="",L1380=""),"",V1380/(L1380*E1380)-1)</f>
        <v/>
      </c>
      <c r="AA1380" s="16" t="str">
        <f aca="false">IF(V1380="","SEM OFERTA",IF(OR(Y1380&gt;Premissas!$B$11,Y1380&lt;Premissas!$B$12),"VERIFICAR - UNIDADE/EMBALAGEM",IF(Y1380&gt;Premissas!$B$6,"NÃO COMPRAR - REAJUSTE &gt;5%","COMPRAR")))</f>
        <v>SEM OFERTA</v>
      </c>
      <c r="AB1380" s="18" t="str">
        <f aca="false">IF(W1380="DIMEC",S1380,IF(W1380="MEDCENTRO",U1380,""))</f>
        <v/>
      </c>
      <c r="AC1380" s="18" t="n">
        <f aca="false">IF(AA1380&lt;&gt;"COMPRAR",0,IF(AB1380="",I1380,MIN(I1380,AB1380)))</f>
        <v>0</v>
      </c>
      <c r="AD1380" s="19" t="n">
        <f aca="false">IF(AC1380&gt;0,AC1380*V1380,0)</f>
        <v>0</v>
      </c>
      <c r="AE1380" s="19" t="n">
        <f aca="false">IF(AC1380&gt;0,(M1380-V1380)*AC1380,0)</f>
        <v>0</v>
      </c>
      <c r="AF1380" s="16" t="str">
        <f aca="false">IF(AA1380&lt;&gt;"COMPRAR","",IF(AB1380="",IF(X1380="","",IF(X1380-V1380&lt;0.01,"EMPATE TÉCNICO","")),IF(AB1380&lt;I1380,"ESTOQUE INSUFICIENTE",IF(X1380="","",IF(X1380-V1380&lt;0.01,"EMPATE TÉCNICO","")))))</f>
        <v/>
      </c>
      <c r="AG1380" s="16"/>
      <c r="AH1380" s="16" t="s">
        <v>94</v>
      </c>
    </row>
    <row r="1381" customFormat="false" ht="15" hidden="false" customHeight="false" outlineLevel="0" collapsed="false">
      <c r="A1381" s="16" t="s">
        <v>4406</v>
      </c>
      <c r="B1381" s="17" t="s">
        <v>4407</v>
      </c>
      <c r="C1381" s="16" t="s">
        <v>4408</v>
      </c>
      <c r="D1381" s="16" t="s">
        <v>4371</v>
      </c>
      <c r="E1381" s="18" t="n">
        <v>1</v>
      </c>
      <c r="F1381" s="16" t="s">
        <v>41</v>
      </c>
      <c r="G1381" s="18" t="n">
        <v>0</v>
      </c>
      <c r="H1381" s="16" t="n">
        <v>2.7</v>
      </c>
      <c r="I1381" s="18" t="n">
        <v>7</v>
      </c>
      <c r="J1381" s="19" t="n">
        <v>40.68</v>
      </c>
      <c r="K1381" s="19" t="n">
        <v>40.68</v>
      </c>
      <c r="L1381" s="19" t="n">
        <v>40.68</v>
      </c>
      <c r="M1381" s="19" t="n">
        <f aca="false">IF(J1381&gt;0,J1381,K1381)*E1381</f>
        <v>40.68</v>
      </c>
      <c r="N1381" s="20"/>
      <c r="O1381" s="21" t="str">
        <f aca="false">IF(R1381="","",ROUND(R1381*(1-Premissas!$B$4),4))</f>
        <v/>
      </c>
      <c r="P1381" s="22"/>
      <c r="Q1381" s="22"/>
      <c r="R1381" s="23"/>
      <c r="S1381" s="24"/>
      <c r="T1381" s="24"/>
      <c r="U1381" s="25"/>
      <c r="V1381" s="19" t="str">
        <f aca="false">IF(COUNT(N1381:Q1381)=0,"",MIN(N1381:Q1381))</f>
        <v/>
      </c>
      <c r="W1381" s="16" t="str">
        <f aca="false">IF(V1381="","",INDEX($N$4:$Q$4,MATCH(V1381,N1381:Q1381,0)))</f>
        <v/>
      </c>
      <c r="X1381" s="19" t="str">
        <f aca="false">IF(COUNT(N1381:Q1381)&lt;2,"",SMALL(N1381:Q1381,2))</f>
        <v/>
      </c>
      <c r="Y1381" s="26" t="str">
        <f aca="false">IF(OR(V1381="",M1381=0),"",V1381/M1381-1)</f>
        <v/>
      </c>
      <c r="Z1381" s="26" t="str">
        <f aca="false">IF(OR(V1381="",L1381=""),"",V1381/(L1381*E1381)-1)</f>
        <v/>
      </c>
      <c r="AA1381" s="16" t="str">
        <f aca="false">IF(V1381="","SEM OFERTA",IF(OR(Y1381&gt;Premissas!$B$11,Y1381&lt;Premissas!$B$12),"VERIFICAR - UNIDADE/EMBALAGEM",IF(Y1381&gt;Premissas!$B$6,"NÃO COMPRAR - REAJUSTE &gt;5%","COMPRAR")))</f>
        <v>SEM OFERTA</v>
      </c>
      <c r="AB1381" s="18" t="str">
        <f aca="false">IF(W1381="DIMEC",S1381,IF(W1381="MEDCENTRO",U1381,""))</f>
        <v/>
      </c>
      <c r="AC1381" s="18" t="n">
        <f aca="false">IF(AA1381&lt;&gt;"COMPRAR",0,IF(AB1381="",I1381,MIN(I1381,AB1381)))</f>
        <v>0</v>
      </c>
      <c r="AD1381" s="19" t="n">
        <f aca="false">IF(AC1381&gt;0,AC1381*V1381,0)</f>
        <v>0</v>
      </c>
      <c r="AE1381" s="19" t="n">
        <f aca="false">IF(AC1381&gt;0,(M1381-V1381)*AC1381,0)</f>
        <v>0</v>
      </c>
      <c r="AF1381" s="16" t="str">
        <f aca="false">IF(AA1381&lt;&gt;"COMPRAR","",IF(AB1381="",IF(X1381="","",IF(X1381-V1381&lt;0.01,"EMPATE TÉCNICO","")),IF(AB1381&lt;I1381,"ESTOQUE INSUFICIENTE",IF(X1381="","",IF(X1381-V1381&lt;0.01,"EMPATE TÉCNICO","")))))</f>
        <v/>
      </c>
      <c r="AG1381" s="16" t="s">
        <v>1771</v>
      </c>
      <c r="AH1381" s="16" t="s">
        <v>94</v>
      </c>
    </row>
    <row r="1382" customFormat="false" ht="15" hidden="false" customHeight="false" outlineLevel="0" collapsed="false">
      <c r="A1382" s="16" t="s">
        <v>4409</v>
      </c>
      <c r="B1382" s="17" t="s">
        <v>4410</v>
      </c>
      <c r="C1382" s="16" t="s">
        <v>4411</v>
      </c>
      <c r="D1382" s="16" t="s">
        <v>4315</v>
      </c>
      <c r="E1382" s="18" t="n">
        <v>1</v>
      </c>
      <c r="F1382" s="16" t="s">
        <v>42</v>
      </c>
      <c r="G1382" s="18" t="n">
        <v>0</v>
      </c>
      <c r="H1382" s="16" t="n">
        <v>2.1</v>
      </c>
      <c r="I1382" s="18" t="n">
        <v>6</v>
      </c>
      <c r="J1382" s="19" t="n">
        <v>12.07</v>
      </c>
      <c r="K1382" s="19" t="n">
        <v>12.07</v>
      </c>
      <c r="L1382" s="19" t="n">
        <v>12.07</v>
      </c>
      <c r="M1382" s="19" t="n">
        <f aca="false">IF(J1382&gt;0,J1382,K1382)*E1382</f>
        <v>12.07</v>
      </c>
      <c r="N1382" s="20"/>
      <c r="O1382" s="21" t="str">
        <f aca="false">IF(R1382="","",ROUND(R1382*(1-Premissas!$B$4),4))</f>
        <v/>
      </c>
      <c r="P1382" s="22"/>
      <c r="Q1382" s="22"/>
      <c r="R1382" s="23"/>
      <c r="S1382" s="24"/>
      <c r="T1382" s="24"/>
      <c r="U1382" s="25"/>
      <c r="V1382" s="19" t="str">
        <f aca="false">IF(COUNT(N1382:Q1382)=0,"",MIN(N1382:Q1382))</f>
        <v/>
      </c>
      <c r="W1382" s="16" t="str">
        <f aca="false">IF(V1382="","",INDEX($N$4:$Q$4,MATCH(V1382,N1382:Q1382,0)))</f>
        <v/>
      </c>
      <c r="X1382" s="19" t="str">
        <f aca="false">IF(COUNT(N1382:Q1382)&lt;2,"",SMALL(N1382:Q1382,2))</f>
        <v/>
      </c>
      <c r="Y1382" s="26" t="str">
        <f aca="false">IF(OR(V1382="",M1382=0),"",V1382/M1382-1)</f>
        <v/>
      </c>
      <c r="Z1382" s="26" t="str">
        <f aca="false">IF(OR(V1382="",L1382=""),"",V1382/(L1382*E1382)-1)</f>
        <v/>
      </c>
      <c r="AA1382" s="16" t="str">
        <f aca="false">IF(V1382="","SEM OFERTA",IF(OR(Y1382&gt;Premissas!$B$11,Y1382&lt;Premissas!$B$12),"VERIFICAR - UNIDADE/EMBALAGEM",IF(Y1382&gt;Premissas!$B$6,"NÃO COMPRAR - REAJUSTE &gt;5%","COMPRAR")))</f>
        <v>SEM OFERTA</v>
      </c>
      <c r="AB1382" s="18" t="str">
        <f aca="false">IF(W1382="DIMEC",S1382,IF(W1382="MEDCENTRO",U1382,""))</f>
        <v/>
      </c>
      <c r="AC1382" s="18" t="n">
        <f aca="false">IF(AA1382&lt;&gt;"COMPRAR",0,IF(AB1382="",I1382,MIN(I1382,AB1382)))</f>
        <v>0</v>
      </c>
      <c r="AD1382" s="19" t="n">
        <f aca="false">IF(AC1382&gt;0,AC1382*V1382,0)</f>
        <v>0</v>
      </c>
      <c r="AE1382" s="19" t="n">
        <f aca="false">IF(AC1382&gt;0,(M1382-V1382)*AC1382,0)</f>
        <v>0</v>
      </c>
      <c r="AF1382" s="16" t="str">
        <f aca="false">IF(AA1382&lt;&gt;"COMPRAR","",IF(AB1382="",IF(X1382="","",IF(X1382-V1382&lt;0.01,"EMPATE TÉCNICO","")),IF(AB1382&lt;I1382,"ESTOQUE INSUFICIENTE",IF(X1382="","",IF(X1382-V1382&lt;0.01,"EMPATE TÉCNICO","")))))</f>
        <v/>
      </c>
      <c r="AG1382" s="16" t="s">
        <v>203</v>
      </c>
      <c r="AH1382" s="16" t="s">
        <v>94</v>
      </c>
    </row>
    <row r="1383" customFormat="false" ht="15" hidden="false" customHeight="false" outlineLevel="0" collapsed="false">
      <c r="A1383" s="16" t="s">
        <v>4412</v>
      </c>
      <c r="B1383" s="17" t="s">
        <v>4413</v>
      </c>
      <c r="C1383" s="16" t="s">
        <v>4414</v>
      </c>
      <c r="D1383" s="16" t="s">
        <v>4315</v>
      </c>
      <c r="E1383" s="18" t="n">
        <v>1</v>
      </c>
      <c r="F1383" s="16" t="s">
        <v>43</v>
      </c>
      <c r="G1383" s="18" t="n">
        <v>0</v>
      </c>
      <c r="H1383" s="16" t="n">
        <v>0.1</v>
      </c>
      <c r="I1383" s="18" t="n">
        <v>1</v>
      </c>
      <c r="J1383" s="19" t="n">
        <v>20.29</v>
      </c>
      <c r="K1383" s="19" t="n">
        <v>20.29</v>
      </c>
      <c r="L1383" s="19" t="n">
        <v>20.29</v>
      </c>
      <c r="M1383" s="19" t="n">
        <f aca="false">IF(J1383&gt;0,J1383,K1383)*E1383</f>
        <v>20.29</v>
      </c>
      <c r="N1383" s="20"/>
      <c r="O1383" s="21" t="str">
        <f aca="false">IF(R1383="","",ROUND(R1383*(1-Premissas!$B$4),4))</f>
        <v/>
      </c>
      <c r="P1383" s="22"/>
      <c r="Q1383" s="22"/>
      <c r="R1383" s="23"/>
      <c r="S1383" s="24"/>
      <c r="T1383" s="24"/>
      <c r="U1383" s="25"/>
      <c r="V1383" s="19" t="str">
        <f aca="false">IF(COUNT(N1383:Q1383)=0,"",MIN(N1383:Q1383))</f>
        <v/>
      </c>
      <c r="W1383" s="16" t="str">
        <f aca="false">IF(V1383="","",INDEX($N$4:$Q$4,MATCH(V1383,N1383:Q1383,0)))</f>
        <v/>
      </c>
      <c r="X1383" s="19" t="str">
        <f aca="false">IF(COUNT(N1383:Q1383)&lt;2,"",SMALL(N1383:Q1383,2))</f>
        <v/>
      </c>
      <c r="Y1383" s="26" t="str">
        <f aca="false">IF(OR(V1383="",M1383=0),"",V1383/M1383-1)</f>
        <v/>
      </c>
      <c r="Z1383" s="26" t="str">
        <f aca="false">IF(OR(V1383="",L1383=""),"",V1383/(L1383*E1383)-1)</f>
        <v/>
      </c>
      <c r="AA1383" s="16" t="str">
        <f aca="false">IF(V1383="","SEM OFERTA",IF(OR(Y1383&gt;Premissas!$B$11,Y1383&lt;Premissas!$B$12),"VERIFICAR - UNIDADE/EMBALAGEM",IF(Y1383&gt;Premissas!$B$6,"NÃO COMPRAR - REAJUSTE &gt;5%","COMPRAR")))</f>
        <v>SEM OFERTA</v>
      </c>
      <c r="AB1383" s="18" t="str">
        <f aca="false">IF(W1383="DIMEC",S1383,IF(W1383="MEDCENTRO",U1383,""))</f>
        <v/>
      </c>
      <c r="AC1383" s="18" t="n">
        <f aca="false">IF(AA1383&lt;&gt;"COMPRAR",0,IF(AB1383="",I1383,MIN(I1383,AB1383)))</f>
        <v>0</v>
      </c>
      <c r="AD1383" s="19" t="n">
        <f aca="false">IF(AC1383&gt;0,AC1383*V1383,0)</f>
        <v>0</v>
      </c>
      <c r="AE1383" s="19" t="n">
        <f aca="false">IF(AC1383&gt;0,(M1383-V1383)*AC1383,0)</f>
        <v>0</v>
      </c>
      <c r="AF1383" s="16" t="str">
        <f aca="false">IF(AA1383&lt;&gt;"COMPRAR","",IF(AB1383="",IF(X1383="","",IF(X1383-V1383&lt;0.01,"EMPATE TÉCNICO","")),IF(AB1383&lt;I1383,"ESTOQUE INSUFICIENTE",IF(X1383="","",IF(X1383-V1383&lt;0.01,"EMPATE TÉCNICO","")))))</f>
        <v/>
      </c>
      <c r="AG1383" s="16" t="s">
        <v>1771</v>
      </c>
      <c r="AH1383" s="16" t="s">
        <v>94</v>
      </c>
    </row>
    <row r="1384" customFormat="false" ht="15" hidden="false" customHeight="false" outlineLevel="0" collapsed="false">
      <c r="A1384" s="16" t="s">
        <v>4415</v>
      </c>
      <c r="B1384" s="17" t="s">
        <v>4416</v>
      </c>
      <c r="C1384" s="16" t="s">
        <v>4417</v>
      </c>
      <c r="D1384" s="16" t="s">
        <v>4315</v>
      </c>
      <c r="E1384" s="18" t="n">
        <v>1</v>
      </c>
      <c r="F1384" s="16" t="s">
        <v>43</v>
      </c>
      <c r="G1384" s="18" t="n">
        <v>0</v>
      </c>
      <c r="H1384" s="16" t="n">
        <v>0.1</v>
      </c>
      <c r="I1384" s="18" t="n">
        <v>1</v>
      </c>
      <c r="J1384" s="19" t="n">
        <v>20.29</v>
      </c>
      <c r="K1384" s="19" t="n">
        <v>20.29</v>
      </c>
      <c r="L1384" s="19" t="n">
        <v>20.29</v>
      </c>
      <c r="M1384" s="19" t="n">
        <f aca="false">IF(J1384&gt;0,J1384,K1384)*E1384</f>
        <v>20.29</v>
      </c>
      <c r="N1384" s="20"/>
      <c r="O1384" s="21" t="str">
        <f aca="false">IF(R1384="","",ROUND(R1384*(1-Premissas!$B$4),4))</f>
        <v/>
      </c>
      <c r="P1384" s="22"/>
      <c r="Q1384" s="22"/>
      <c r="R1384" s="23"/>
      <c r="S1384" s="24"/>
      <c r="T1384" s="24"/>
      <c r="U1384" s="25"/>
      <c r="V1384" s="19" t="str">
        <f aca="false">IF(COUNT(N1384:Q1384)=0,"",MIN(N1384:Q1384))</f>
        <v/>
      </c>
      <c r="W1384" s="16" t="str">
        <f aca="false">IF(V1384="","",INDEX($N$4:$Q$4,MATCH(V1384,N1384:Q1384,0)))</f>
        <v/>
      </c>
      <c r="X1384" s="19" t="str">
        <f aca="false">IF(COUNT(N1384:Q1384)&lt;2,"",SMALL(N1384:Q1384,2))</f>
        <v/>
      </c>
      <c r="Y1384" s="26" t="str">
        <f aca="false">IF(OR(V1384="",M1384=0),"",V1384/M1384-1)</f>
        <v/>
      </c>
      <c r="Z1384" s="26" t="str">
        <f aca="false">IF(OR(V1384="",L1384=""),"",V1384/(L1384*E1384)-1)</f>
        <v/>
      </c>
      <c r="AA1384" s="16" t="str">
        <f aca="false">IF(V1384="","SEM OFERTA",IF(OR(Y1384&gt;Premissas!$B$11,Y1384&lt;Premissas!$B$12),"VERIFICAR - UNIDADE/EMBALAGEM",IF(Y1384&gt;Premissas!$B$6,"NÃO COMPRAR - REAJUSTE &gt;5%","COMPRAR")))</f>
        <v>SEM OFERTA</v>
      </c>
      <c r="AB1384" s="18" t="str">
        <f aca="false">IF(W1384="DIMEC",S1384,IF(W1384="MEDCENTRO",U1384,""))</f>
        <v/>
      </c>
      <c r="AC1384" s="18" t="n">
        <f aca="false">IF(AA1384&lt;&gt;"COMPRAR",0,IF(AB1384="",I1384,MIN(I1384,AB1384)))</f>
        <v>0</v>
      </c>
      <c r="AD1384" s="19" t="n">
        <f aca="false">IF(AC1384&gt;0,AC1384*V1384,0)</f>
        <v>0</v>
      </c>
      <c r="AE1384" s="19" t="n">
        <f aca="false">IF(AC1384&gt;0,(M1384-V1384)*AC1384,0)</f>
        <v>0</v>
      </c>
      <c r="AF1384" s="16" t="str">
        <f aca="false">IF(AA1384&lt;&gt;"COMPRAR","",IF(AB1384="",IF(X1384="","",IF(X1384-V1384&lt;0.01,"EMPATE TÉCNICO","")),IF(AB1384&lt;I1384,"ESTOQUE INSUFICIENTE",IF(X1384="","",IF(X1384-V1384&lt;0.01,"EMPATE TÉCNICO","")))))</f>
        <v/>
      </c>
      <c r="AG1384" s="16" t="s">
        <v>1771</v>
      </c>
      <c r="AH1384" s="16" t="s">
        <v>94</v>
      </c>
    </row>
    <row r="1385" customFormat="false" ht="15" hidden="false" customHeight="false" outlineLevel="0" collapsed="false">
      <c r="A1385" s="16" t="s">
        <v>4418</v>
      </c>
      <c r="B1385" s="17" t="s">
        <v>4419</v>
      </c>
      <c r="C1385" s="16" t="s">
        <v>4420</v>
      </c>
      <c r="D1385" s="16" t="s">
        <v>4315</v>
      </c>
      <c r="E1385" s="18" t="n">
        <v>1</v>
      </c>
      <c r="F1385" s="16" t="s">
        <v>42</v>
      </c>
      <c r="G1385" s="18" t="n">
        <v>1</v>
      </c>
      <c r="H1385" s="16" t="n">
        <v>0.6</v>
      </c>
      <c r="I1385" s="18" t="n">
        <v>1</v>
      </c>
      <c r="J1385" s="19" t="n">
        <v>21.64</v>
      </c>
      <c r="K1385" s="19" t="n">
        <v>21.64</v>
      </c>
      <c r="L1385" s="19" t="n">
        <v>21.64</v>
      </c>
      <c r="M1385" s="19" t="n">
        <f aca="false">IF(J1385&gt;0,J1385,K1385)*E1385</f>
        <v>21.64</v>
      </c>
      <c r="N1385" s="20"/>
      <c r="O1385" s="21" t="str">
        <f aca="false">IF(R1385="","",ROUND(R1385*(1-Premissas!$B$4),4))</f>
        <v/>
      </c>
      <c r="P1385" s="22"/>
      <c r="Q1385" s="22"/>
      <c r="R1385" s="23"/>
      <c r="S1385" s="24"/>
      <c r="T1385" s="24"/>
      <c r="U1385" s="25"/>
      <c r="V1385" s="19" t="str">
        <f aca="false">IF(COUNT(N1385:Q1385)=0,"",MIN(N1385:Q1385))</f>
        <v/>
      </c>
      <c r="W1385" s="16" t="str">
        <f aca="false">IF(V1385="","",INDEX($N$4:$Q$4,MATCH(V1385,N1385:Q1385,0)))</f>
        <v/>
      </c>
      <c r="X1385" s="19" t="str">
        <f aca="false">IF(COUNT(N1385:Q1385)&lt;2,"",SMALL(N1385:Q1385,2))</f>
        <v/>
      </c>
      <c r="Y1385" s="26" t="str">
        <f aca="false">IF(OR(V1385="",M1385=0),"",V1385/M1385-1)</f>
        <v/>
      </c>
      <c r="Z1385" s="26" t="str">
        <f aca="false">IF(OR(V1385="",L1385=""),"",V1385/(L1385*E1385)-1)</f>
        <v/>
      </c>
      <c r="AA1385" s="16" t="str">
        <f aca="false">IF(V1385="","SEM OFERTA",IF(OR(Y1385&gt;Premissas!$B$11,Y1385&lt;Premissas!$B$12),"VERIFICAR - UNIDADE/EMBALAGEM",IF(Y1385&gt;Premissas!$B$6,"NÃO COMPRAR - REAJUSTE &gt;5%","COMPRAR")))</f>
        <v>SEM OFERTA</v>
      </c>
      <c r="AB1385" s="18" t="str">
        <f aca="false">IF(W1385="DIMEC",S1385,IF(W1385="MEDCENTRO",U1385,""))</f>
        <v/>
      </c>
      <c r="AC1385" s="18" t="n">
        <f aca="false">IF(AA1385&lt;&gt;"COMPRAR",0,IF(AB1385="",I1385,MIN(I1385,AB1385)))</f>
        <v>0</v>
      </c>
      <c r="AD1385" s="19" t="n">
        <f aca="false">IF(AC1385&gt;0,AC1385*V1385,0)</f>
        <v>0</v>
      </c>
      <c r="AE1385" s="19" t="n">
        <f aca="false">IF(AC1385&gt;0,(M1385-V1385)*AC1385,0)</f>
        <v>0</v>
      </c>
      <c r="AF1385" s="16" t="str">
        <f aca="false">IF(AA1385&lt;&gt;"COMPRAR","",IF(AB1385="",IF(X1385="","",IF(X1385-V1385&lt;0.01,"EMPATE TÉCNICO","")),IF(AB1385&lt;I1385,"ESTOQUE INSUFICIENTE",IF(X1385="","",IF(X1385-V1385&lt;0.01,"EMPATE TÉCNICO","")))))</f>
        <v/>
      </c>
      <c r="AG1385" s="16" t="s">
        <v>1771</v>
      </c>
      <c r="AH1385" s="16" t="s">
        <v>94</v>
      </c>
    </row>
    <row r="1386" customFormat="false" ht="15" hidden="false" customHeight="false" outlineLevel="0" collapsed="false">
      <c r="A1386" s="16" t="s">
        <v>4421</v>
      </c>
      <c r="B1386" s="17" t="s">
        <v>4422</v>
      </c>
      <c r="C1386" s="16" t="s">
        <v>4423</v>
      </c>
      <c r="D1386" s="16" t="s">
        <v>4315</v>
      </c>
      <c r="E1386" s="18" t="n">
        <v>1</v>
      </c>
      <c r="F1386" s="16" t="s">
        <v>43</v>
      </c>
      <c r="G1386" s="18" t="n">
        <v>0</v>
      </c>
      <c r="H1386" s="16" t="n">
        <v>0.1</v>
      </c>
      <c r="I1386" s="18" t="n">
        <v>1</v>
      </c>
      <c r="J1386" s="19" t="n">
        <v>20.29</v>
      </c>
      <c r="K1386" s="19" t="n">
        <v>20.29</v>
      </c>
      <c r="L1386" s="19" t="n">
        <v>20.29</v>
      </c>
      <c r="M1386" s="19" t="n">
        <f aca="false">IF(J1386&gt;0,J1386,K1386)*E1386</f>
        <v>20.29</v>
      </c>
      <c r="N1386" s="20"/>
      <c r="O1386" s="21" t="str">
        <f aca="false">IF(R1386="","",ROUND(R1386*(1-Premissas!$B$4),4))</f>
        <v/>
      </c>
      <c r="P1386" s="22"/>
      <c r="Q1386" s="22"/>
      <c r="R1386" s="23"/>
      <c r="S1386" s="24"/>
      <c r="T1386" s="24"/>
      <c r="U1386" s="25"/>
      <c r="V1386" s="19" t="str">
        <f aca="false">IF(COUNT(N1386:Q1386)=0,"",MIN(N1386:Q1386))</f>
        <v/>
      </c>
      <c r="W1386" s="16" t="str">
        <f aca="false">IF(V1386="","",INDEX($N$4:$Q$4,MATCH(V1386,N1386:Q1386,0)))</f>
        <v/>
      </c>
      <c r="X1386" s="19" t="str">
        <f aca="false">IF(COUNT(N1386:Q1386)&lt;2,"",SMALL(N1386:Q1386,2))</f>
        <v/>
      </c>
      <c r="Y1386" s="26" t="str">
        <f aca="false">IF(OR(V1386="",M1386=0),"",V1386/M1386-1)</f>
        <v/>
      </c>
      <c r="Z1386" s="26" t="str">
        <f aca="false">IF(OR(V1386="",L1386=""),"",V1386/(L1386*E1386)-1)</f>
        <v/>
      </c>
      <c r="AA1386" s="16" t="str">
        <f aca="false">IF(V1386="","SEM OFERTA",IF(OR(Y1386&gt;Premissas!$B$11,Y1386&lt;Premissas!$B$12),"VERIFICAR - UNIDADE/EMBALAGEM",IF(Y1386&gt;Premissas!$B$6,"NÃO COMPRAR - REAJUSTE &gt;5%","COMPRAR")))</f>
        <v>SEM OFERTA</v>
      </c>
      <c r="AB1386" s="18" t="str">
        <f aca="false">IF(W1386="DIMEC",S1386,IF(W1386="MEDCENTRO",U1386,""))</f>
        <v/>
      </c>
      <c r="AC1386" s="18" t="n">
        <f aca="false">IF(AA1386&lt;&gt;"COMPRAR",0,IF(AB1386="",I1386,MIN(I1386,AB1386)))</f>
        <v>0</v>
      </c>
      <c r="AD1386" s="19" t="n">
        <f aca="false">IF(AC1386&gt;0,AC1386*V1386,0)</f>
        <v>0</v>
      </c>
      <c r="AE1386" s="19" t="n">
        <f aca="false">IF(AC1386&gt;0,(M1386-V1386)*AC1386,0)</f>
        <v>0</v>
      </c>
      <c r="AF1386" s="16" t="str">
        <f aca="false">IF(AA1386&lt;&gt;"COMPRAR","",IF(AB1386="",IF(X1386="","",IF(X1386-V1386&lt;0.01,"EMPATE TÉCNICO","")),IF(AB1386&lt;I1386,"ESTOQUE INSUFICIENTE",IF(X1386="","",IF(X1386-V1386&lt;0.01,"EMPATE TÉCNICO","")))))</f>
        <v/>
      </c>
      <c r="AG1386" s="16" t="s">
        <v>1771</v>
      </c>
      <c r="AH1386" s="16" t="s">
        <v>94</v>
      </c>
    </row>
    <row r="1387" customFormat="false" ht="15" hidden="false" customHeight="false" outlineLevel="0" collapsed="false">
      <c r="A1387" s="16" t="s">
        <v>4424</v>
      </c>
      <c r="B1387" s="17" t="s">
        <v>4425</v>
      </c>
      <c r="C1387" s="16" t="s">
        <v>4426</v>
      </c>
      <c r="D1387" s="16" t="s">
        <v>3600</v>
      </c>
      <c r="E1387" s="18" t="n">
        <v>1</v>
      </c>
      <c r="F1387" s="16" t="s">
        <v>42</v>
      </c>
      <c r="G1387" s="18" t="n">
        <v>2</v>
      </c>
      <c r="H1387" s="16" t="n">
        <v>1.1</v>
      </c>
      <c r="I1387" s="18" t="n">
        <v>1</v>
      </c>
      <c r="J1387" s="19" t="n">
        <v>15.74</v>
      </c>
      <c r="K1387" s="19" t="n">
        <v>15.74</v>
      </c>
      <c r="L1387" s="19" t="n">
        <v>15.74</v>
      </c>
      <c r="M1387" s="19" t="n">
        <f aca="false">IF(J1387&gt;0,J1387,K1387)*E1387</f>
        <v>15.74</v>
      </c>
      <c r="N1387" s="20"/>
      <c r="O1387" s="21" t="str">
        <f aca="false">IF(R1387="","",ROUND(R1387*(1-Premissas!$B$4),4))</f>
        <v/>
      </c>
      <c r="P1387" s="22"/>
      <c r="Q1387" s="22"/>
      <c r="R1387" s="23"/>
      <c r="S1387" s="24"/>
      <c r="T1387" s="24"/>
      <c r="U1387" s="25"/>
      <c r="V1387" s="19" t="str">
        <f aca="false">IF(COUNT(N1387:Q1387)=0,"",MIN(N1387:Q1387))</f>
        <v/>
      </c>
      <c r="W1387" s="16" t="str">
        <f aca="false">IF(V1387="","",INDEX($N$4:$Q$4,MATCH(V1387,N1387:Q1387,0)))</f>
        <v/>
      </c>
      <c r="X1387" s="19" t="str">
        <f aca="false">IF(COUNT(N1387:Q1387)&lt;2,"",SMALL(N1387:Q1387,2))</f>
        <v/>
      </c>
      <c r="Y1387" s="26" t="str">
        <f aca="false">IF(OR(V1387="",M1387=0),"",V1387/M1387-1)</f>
        <v/>
      </c>
      <c r="Z1387" s="26" t="str">
        <f aca="false">IF(OR(V1387="",L1387=""),"",V1387/(L1387*E1387)-1)</f>
        <v/>
      </c>
      <c r="AA1387" s="16" t="str">
        <f aca="false">IF(V1387="","SEM OFERTA",IF(OR(Y1387&gt;Premissas!$B$11,Y1387&lt;Premissas!$B$12),"VERIFICAR - UNIDADE/EMBALAGEM",IF(Y1387&gt;Premissas!$B$6,"NÃO COMPRAR - REAJUSTE &gt;5%","COMPRAR")))</f>
        <v>SEM OFERTA</v>
      </c>
      <c r="AB1387" s="18" t="str">
        <f aca="false">IF(W1387="DIMEC",S1387,IF(W1387="MEDCENTRO",U1387,""))</f>
        <v/>
      </c>
      <c r="AC1387" s="18" t="n">
        <f aca="false">IF(AA1387&lt;&gt;"COMPRAR",0,IF(AB1387="",I1387,MIN(I1387,AB1387)))</f>
        <v>0</v>
      </c>
      <c r="AD1387" s="19" t="n">
        <f aca="false">IF(AC1387&gt;0,AC1387*V1387,0)</f>
        <v>0</v>
      </c>
      <c r="AE1387" s="19" t="n">
        <f aca="false">IF(AC1387&gt;0,(M1387-V1387)*AC1387,0)</f>
        <v>0</v>
      </c>
      <c r="AF1387" s="16" t="str">
        <f aca="false">IF(AA1387&lt;&gt;"COMPRAR","",IF(AB1387="",IF(X1387="","",IF(X1387-V1387&lt;0.01,"EMPATE TÉCNICO","")),IF(AB1387&lt;I1387,"ESTOQUE INSUFICIENTE",IF(X1387="","",IF(X1387-V1387&lt;0.01,"EMPATE TÉCNICO","")))))</f>
        <v/>
      </c>
      <c r="AG1387" s="16" t="s">
        <v>328</v>
      </c>
      <c r="AH1387" s="16" t="s">
        <v>94</v>
      </c>
    </row>
    <row r="1388" customFormat="false" ht="15" hidden="false" customHeight="false" outlineLevel="0" collapsed="false">
      <c r="A1388" s="16" t="s">
        <v>4427</v>
      </c>
      <c r="B1388" s="17" t="s">
        <v>4428</v>
      </c>
      <c r="C1388" s="16" t="s">
        <v>4429</v>
      </c>
      <c r="D1388" s="16" t="s">
        <v>4430</v>
      </c>
      <c r="E1388" s="18" t="n">
        <v>1</v>
      </c>
      <c r="F1388" s="16" t="s">
        <v>43</v>
      </c>
      <c r="G1388" s="18" t="n">
        <v>1</v>
      </c>
      <c r="H1388" s="16" t="n">
        <v>0.9</v>
      </c>
      <c r="I1388" s="18" t="n">
        <v>2</v>
      </c>
      <c r="J1388" s="19" t="n">
        <v>16.6941666666667</v>
      </c>
      <c r="K1388" s="19" t="n">
        <v>16.6941666666667</v>
      </c>
      <c r="L1388" s="19" t="n">
        <v>16.6942</v>
      </c>
      <c r="M1388" s="19" t="n">
        <f aca="false">IF(J1388&gt;0,J1388,K1388)*E1388</f>
        <v>16.6941666666667</v>
      </c>
      <c r="N1388" s="20"/>
      <c r="O1388" s="21" t="str">
        <f aca="false">IF(R1388="","",ROUND(R1388*(1-Premissas!$B$4),4))</f>
        <v/>
      </c>
      <c r="P1388" s="22"/>
      <c r="Q1388" s="22"/>
      <c r="R1388" s="23"/>
      <c r="S1388" s="24"/>
      <c r="T1388" s="24"/>
      <c r="U1388" s="25"/>
      <c r="V1388" s="19" t="str">
        <f aca="false">IF(COUNT(N1388:Q1388)=0,"",MIN(N1388:Q1388))</f>
        <v/>
      </c>
      <c r="W1388" s="16" t="str">
        <f aca="false">IF(V1388="","",INDEX($N$4:$Q$4,MATCH(V1388,N1388:Q1388,0)))</f>
        <v/>
      </c>
      <c r="X1388" s="19" t="str">
        <f aca="false">IF(COUNT(N1388:Q1388)&lt;2,"",SMALL(N1388:Q1388,2))</f>
        <v/>
      </c>
      <c r="Y1388" s="26" t="str">
        <f aca="false">IF(OR(V1388="",M1388=0),"",V1388/M1388-1)</f>
        <v/>
      </c>
      <c r="Z1388" s="26" t="str">
        <f aca="false">IF(OR(V1388="",L1388=""),"",V1388/(L1388*E1388)-1)</f>
        <v/>
      </c>
      <c r="AA1388" s="16" t="str">
        <f aca="false">IF(V1388="","SEM OFERTA",IF(OR(Y1388&gt;Premissas!$B$11,Y1388&lt;Premissas!$B$12),"VERIFICAR - UNIDADE/EMBALAGEM",IF(Y1388&gt;Premissas!$B$6,"NÃO COMPRAR - REAJUSTE &gt;5%","COMPRAR")))</f>
        <v>SEM OFERTA</v>
      </c>
      <c r="AB1388" s="18" t="str">
        <f aca="false">IF(W1388="DIMEC",S1388,IF(W1388="MEDCENTRO",U1388,""))</f>
        <v/>
      </c>
      <c r="AC1388" s="18" t="n">
        <f aca="false">IF(AA1388&lt;&gt;"COMPRAR",0,IF(AB1388="",I1388,MIN(I1388,AB1388)))</f>
        <v>0</v>
      </c>
      <c r="AD1388" s="19" t="n">
        <f aca="false">IF(AC1388&gt;0,AC1388*V1388,0)</f>
        <v>0</v>
      </c>
      <c r="AE1388" s="19" t="n">
        <f aca="false">IF(AC1388&gt;0,(M1388-V1388)*AC1388,0)</f>
        <v>0</v>
      </c>
      <c r="AF1388" s="16" t="str">
        <f aca="false">IF(AA1388&lt;&gt;"COMPRAR","",IF(AB1388="",IF(X1388="","",IF(X1388-V1388&lt;0.01,"EMPATE TÉCNICO","")),IF(AB1388&lt;I1388,"ESTOQUE INSUFICIENTE",IF(X1388="","",IF(X1388-V1388&lt;0.01,"EMPATE TÉCNICO","")))))</f>
        <v/>
      </c>
      <c r="AG1388" s="16" t="s">
        <v>328</v>
      </c>
      <c r="AH1388" s="16" t="s">
        <v>94</v>
      </c>
    </row>
    <row r="1389" customFormat="false" ht="15" hidden="false" customHeight="false" outlineLevel="0" collapsed="false">
      <c r="A1389" s="16" t="s">
        <v>4431</v>
      </c>
      <c r="B1389" s="17" t="s">
        <v>4432</v>
      </c>
      <c r="C1389" s="16" t="s">
        <v>4433</v>
      </c>
      <c r="D1389" s="16" t="s">
        <v>202</v>
      </c>
      <c r="E1389" s="18" t="n">
        <v>1</v>
      </c>
      <c r="F1389" s="16" t="s">
        <v>42</v>
      </c>
      <c r="G1389" s="18" t="n">
        <v>0</v>
      </c>
      <c r="H1389" s="16" t="n">
        <v>5.4</v>
      </c>
      <c r="I1389" s="18" t="n">
        <v>14</v>
      </c>
      <c r="J1389" s="19" t="n">
        <v>6.29</v>
      </c>
      <c r="K1389" s="19" t="n">
        <v>6.29</v>
      </c>
      <c r="L1389" s="19" t="n">
        <v>6.29</v>
      </c>
      <c r="M1389" s="19" t="n">
        <f aca="false">IF(J1389&gt;0,J1389,K1389)*E1389</f>
        <v>6.29</v>
      </c>
      <c r="N1389" s="20"/>
      <c r="O1389" s="21" t="str">
        <f aca="false">IF(R1389="","",ROUND(R1389*(1-Premissas!$B$4),4))</f>
        <v/>
      </c>
      <c r="P1389" s="22"/>
      <c r="Q1389" s="22"/>
      <c r="R1389" s="23"/>
      <c r="S1389" s="24"/>
      <c r="T1389" s="24"/>
      <c r="U1389" s="25"/>
      <c r="V1389" s="19" t="str">
        <f aca="false">IF(COUNT(N1389:Q1389)=0,"",MIN(N1389:Q1389))</f>
        <v/>
      </c>
      <c r="W1389" s="16" t="str">
        <f aca="false">IF(V1389="","",INDEX($N$4:$Q$4,MATCH(V1389,N1389:Q1389,0)))</f>
        <v/>
      </c>
      <c r="X1389" s="19" t="str">
        <f aca="false">IF(COUNT(N1389:Q1389)&lt;2,"",SMALL(N1389:Q1389,2))</f>
        <v/>
      </c>
      <c r="Y1389" s="26" t="str">
        <f aca="false">IF(OR(V1389="",M1389=0),"",V1389/M1389-1)</f>
        <v/>
      </c>
      <c r="Z1389" s="26" t="str">
        <f aca="false">IF(OR(V1389="",L1389=""),"",V1389/(L1389*E1389)-1)</f>
        <v/>
      </c>
      <c r="AA1389" s="16" t="str">
        <f aca="false">IF(V1389="","SEM OFERTA",IF(OR(Y1389&gt;Premissas!$B$11,Y1389&lt;Premissas!$B$12),"VERIFICAR - UNIDADE/EMBALAGEM",IF(Y1389&gt;Premissas!$B$6,"NÃO COMPRAR - REAJUSTE &gt;5%","COMPRAR")))</f>
        <v>SEM OFERTA</v>
      </c>
      <c r="AB1389" s="18" t="str">
        <f aca="false">IF(W1389="DIMEC",S1389,IF(W1389="MEDCENTRO",U1389,""))</f>
        <v/>
      </c>
      <c r="AC1389" s="18" t="n">
        <f aca="false">IF(AA1389&lt;&gt;"COMPRAR",0,IF(AB1389="",I1389,MIN(I1389,AB1389)))</f>
        <v>0</v>
      </c>
      <c r="AD1389" s="19" t="n">
        <f aca="false">IF(AC1389&gt;0,AC1389*V1389,0)</f>
        <v>0</v>
      </c>
      <c r="AE1389" s="19" t="n">
        <f aca="false">IF(AC1389&gt;0,(M1389-V1389)*AC1389,0)</f>
        <v>0</v>
      </c>
      <c r="AF1389" s="16" t="str">
        <f aca="false">IF(AA1389&lt;&gt;"COMPRAR","",IF(AB1389="",IF(X1389="","",IF(X1389-V1389&lt;0.01,"EMPATE TÉCNICO","")),IF(AB1389&lt;I1389,"ESTOQUE INSUFICIENTE",IF(X1389="","",IF(X1389-V1389&lt;0.01,"EMPATE TÉCNICO","")))))</f>
        <v/>
      </c>
      <c r="AG1389" s="16" t="s">
        <v>203</v>
      </c>
      <c r="AH1389" s="16" t="s">
        <v>94</v>
      </c>
    </row>
    <row r="1390" customFormat="false" ht="15" hidden="false" customHeight="false" outlineLevel="0" collapsed="false">
      <c r="A1390" s="16" t="s">
        <v>4434</v>
      </c>
      <c r="B1390" s="17" t="s">
        <v>4435</v>
      </c>
      <c r="C1390" s="16" t="s">
        <v>4436</v>
      </c>
      <c r="D1390" s="16" t="s">
        <v>3600</v>
      </c>
      <c r="E1390" s="18" t="n">
        <v>1</v>
      </c>
      <c r="F1390" s="16" t="s">
        <v>43</v>
      </c>
      <c r="G1390" s="18" t="n">
        <v>0</v>
      </c>
      <c r="H1390" s="16" t="n">
        <v>0.1</v>
      </c>
      <c r="I1390" s="18" t="n">
        <v>1</v>
      </c>
      <c r="J1390" s="19" t="n">
        <v>28.7366666666667</v>
      </c>
      <c r="K1390" s="19" t="n">
        <v>28.7366666666667</v>
      </c>
      <c r="L1390" s="19" t="n">
        <v>28.7367</v>
      </c>
      <c r="M1390" s="19" t="n">
        <f aca="false">IF(J1390&gt;0,J1390,K1390)*E1390</f>
        <v>28.7366666666667</v>
      </c>
      <c r="N1390" s="20"/>
      <c r="O1390" s="21" t="str">
        <f aca="false">IF(R1390="","",ROUND(R1390*(1-Premissas!$B$4),4))</f>
        <v/>
      </c>
      <c r="P1390" s="22"/>
      <c r="Q1390" s="22"/>
      <c r="R1390" s="23"/>
      <c r="S1390" s="24"/>
      <c r="T1390" s="24"/>
      <c r="U1390" s="25"/>
      <c r="V1390" s="19" t="str">
        <f aca="false">IF(COUNT(N1390:Q1390)=0,"",MIN(N1390:Q1390))</f>
        <v/>
      </c>
      <c r="W1390" s="16" t="str">
        <f aca="false">IF(V1390="","",INDEX($N$4:$Q$4,MATCH(V1390,N1390:Q1390,0)))</f>
        <v/>
      </c>
      <c r="X1390" s="19" t="str">
        <f aca="false">IF(COUNT(N1390:Q1390)&lt;2,"",SMALL(N1390:Q1390,2))</f>
        <v/>
      </c>
      <c r="Y1390" s="26" t="str">
        <f aca="false">IF(OR(V1390="",M1390=0),"",V1390/M1390-1)</f>
        <v/>
      </c>
      <c r="Z1390" s="26" t="str">
        <f aca="false">IF(OR(V1390="",L1390=""),"",V1390/(L1390*E1390)-1)</f>
        <v/>
      </c>
      <c r="AA1390" s="16" t="str">
        <f aca="false">IF(V1390="","SEM OFERTA",IF(OR(Y1390&gt;Premissas!$B$11,Y1390&lt;Premissas!$B$12),"VERIFICAR - UNIDADE/EMBALAGEM",IF(Y1390&gt;Premissas!$B$6,"NÃO COMPRAR - REAJUSTE &gt;5%","COMPRAR")))</f>
        <v>SEM OFERTA</v>
      </c>
      <c r="AB1390" s="18" t="str">
        <f aca="false">IF(W1390="DIMEC",S1390,IF(W1390="MEDCENTRO",U1390,""))</f>
        <v/>
      </c>
      <c r="AC1390" s="18" t="n">
        <f aca="false">IF(AA1390&lt;&gt;"COMPRAR",0,IF(AB1390="",I1390,MIN(I1390,AB1390)))</f>
        <v>0</v>
      </c>
      <c r="AD1390" s="19" t="n">
        <f aca="false">IF(AC1390&gt;0,AC1390*V1390,0)</f>
        <v>0</v>
      </c>
      <c r="AE1390" s="19" t="n">
        <f aca="false">IF(AC1390&gt;0,(M1390-V1390)*AC1390,0)</f>
        <v>0</v>
      </c>
      <c r="AF1390" s="16" t="str">
        <f aca="false">IF(AA1390&lt;&gt;"COMPRAR","",IF(AB1390="",IF(X1390="","",IF(X1390-V1390&lt;0.01,"EMPATE TÉCNICO","")),IF(AB1390&lt;I1390,"ESTOQUE INSUFICIENTE",IF(X1390="","",IF(X1390-V1390&lt;0.01,"EMPATE TÉCNICO","")))))</f>
        <v/>
      </c>
      <c r="AG1390" s="16" t="s">
        <v>328</v>
      </c>
      <c r="AH1390" s="16" t="s">
        <v>94</v>
      </c>
    </row>
    <row r="1391" customFormat="false" ht="15" hidden="false" customHeight="false" outlineLevel="0" collapsed="false">
      <c r="A1391" s="16" t="s">
        <v>4437</v>
      </c>
      <c r="B1391" s="17" t="s">
        <v>4438</v>
      </c>
      <c r="C1391" s="16" t="s">
        <v>4439</v>
      </c>
      <c r="D1391" s="16" t="s">
        <v>4440</v>
      </c>
      <c r="E1391" s="18" t="n">
        <v>1</v>
      </c>
      <c r="F1391" s="16" t="s">
        <v>43</v>
      </c>
      <c r="G1391" s="18" t="n">
        <v>0</v>
      </c>
      <c r="H1391" s="16" t="n">
        <v>0.1</v>
      </c>
      <c r="I1391" s="18" t="n">
        <v>1</v>
      </c>
      <c r="J1391" s="19" t="n">
        <v>0</v>
      </c>
      <c r="K1391" s="19" t="n">
        <v>13.92</v>
      </c>
      <c r="L1391" s="19"/>
      <c r="M1391" s="19" t="n">
        <f aca="false">IF(J1391&gt;0,J1391,K1391)*E1391</f>
        <v>13.92</v>
      </c>
      <c r="N1391" s="20"/>
      <c r="O1391" s="21" t="str">
        <f aca="false">IF(R1391="","",ROUND(R1391*(1-Premissas!$B$4),4))</f>
        <v/>
      </c>
      <c r="P1391" s="22"/>
      <c r="Q1391" s="22"/>
      <c r="R1391" s="23"/>
      <c r="S1391" s="24"/>
      <c r="T1391" s="24"/>
      <c r="U1391" s="25"/>
      <c r="V1391" s="19" t="str">
        <f aca="false">IF(COUNT(N1391:Q1391)=0,"",MIN(N1391:Q1391))</f>
        <v/>
      </c>
      <c r="W1391" s="16" t="str">
        <f aca="false">IF(V1391="","",INDEX($N$4:$Q$4,MATCH(V1391,N1391:Q1391,0)))</f>
        <v/>
      </c>
      <c r="X1391" s="19" t="str">
        <f aca="false">IF(COUNT(N1391:Q1391)&lt;2,"",SMALL(N1391:Q1391,2))</f>
        <v/>
      </c>
      <c r="Y1391" s="26" t="str">
        <f aca="false">IF(OR(V1391="",M1391=0),"",V1391/M1391-1)</f>
        <v/>
      </c>
      <c r="Z1391" s="26" t="str">
        <f aca="false">IF(OR(V1391="",L1391=""),"",V1391/(L1391*E1391)-1)</f>
        <v/>
      </c>
      <c r="AA1391" s="16" t="str">
        <f aca="false">IF(V1391="","SEM OFERTA",IF(OR(Y1391&gt;Premissas!$B$11,Y1391&lt;Premissas!$B$12),"VERIFICAR - UNIDADE/EMBALAGEM",IF(Y1391&gt;Premissas!$B$6,"NÃO COMPRAR - REAJUSTE &gt;5%","COMPRAR")))</f>
        <v>SEM OFERTA</v>
      </c>
      <c r="AB1391" s="18" t="str">
        <f aca="false">IF(W1391="DIMEC",S1391,IF(W1391="MEDCENTRO",U1391,""))</f>
        <v/>
      </c>
      <c r="AC1391" s="18" t="n">
        <f aca="false">IF(AA1391&lt;&gt;"COMPRAR",0,IF(AB1391="",I1391,MIN(I1391,AB1391)))</f>
        <v>0</v>
      </c>
      <c r="AD1391" s="19" t="n">
        <f aca="false">IF(AC1391&gt;0,AC1391*V1391,0)</f>
        <v>0</v>
      </c>
      <c r="AE1391" s="19" t="n">
        <f aca="false">IF(AC1391&gt;0,(M1391-V1391)*AC1391,0)</f>
        <v>0</v>
      </c>
      <c r="AF1391" s="16" t="str">
        <f aca="false">IF(AA1391&lt;&gt;"COMPRAR","",IF(AB1391="",IF(X1391="","",IF(X1391-V1391&lt;0.01,"EMPATE TÉCNICO","")),IF(AB1391&lt;I1391,"ESTOQUE INSUFICIENTE",IF(X1391="","",IF(X1391-V1391&lt;0.01,"EMPATE TÉCNICO","")))))</f>
        <v/>
      </c>
      <c r="AG1391" s="16" t="s">
        <v>1897</v>
      </c>
      <c r="AH1391" s="16" t="s">
        <v>94</v>
      </c>
    </row>
    <row r="1392" customFormat="false" ht="15" hidden="false" customHeight="false" outlineLevel="0" collapsed="false">
      <c r="A1392" s="16" t="s">
        <v>4441</v>
      </c>
      <c r="B1392" s="17" t="s">
        <v>4442</v>
      </c>
      <c r="C1392" s="16" t="s">
        <v>4443</v>
      </c>
      <c r="D1392" s="16" t="s">
        <v>4440</v>
      </c>
      <c r="E1392" s="18" t="n">
        <v>1</v>
      </c>
      <c r="F1392" s="16" t="s">
        <v>43</v>
      </c>
      <c r="G1392" s="18" t="n">
        <v>0</v>
      </c>
      <c r="H1392" s="16" t="n">
        <v>0.1</v>
      </c>
      <c r="I1392" s="18" t="n">
        <v>1</v>
      </c>
      <c r="J1392" s="19" t="n">
        <v>0</v>
      </c>
      <c r="K1392" s="19" t="n">
        <v>12.74</v>
      </c>
      <c r="L1392" s="19"/>
      <c r="M1392" s="19" t="n">
        <f aca="false">IF(J1392&gt;0,J1392,K1392)*E1392</f>
        <v>12.74</v>
      </c>
      <c r="N1392" s="20"/>
      <c r="O1392" s="21" t="str">
        <f aca="false">IF(R1392="","",ROUND(R1392*(1-Premissas!$B$4),4))</f>
        <v/>
      </c>
      <c r="P1392" s="22"/>
      <c r="Q1392" s="22"/>
      <c r="R1392" s="23"/>
      <c r="S1392" s="24"/>
      <c r="T1392" s="24"/>
      <c r="U1392" s="25"/>
      <c r="V1392" s="19" t="str">
        <f aca="false">IF(COUNT(N1392:Q1392)=0,"",MIN(N1392:Q1392))</f>
        <v/>
      </c>
      <c r="W1392" s="16" t="str">
        <f aca="false">IF(V1392="","",INDEX($N$4:$Q$4,MATCH(V1392,N1392:Q1392,0)))</f>
        <v/>
      </c>
      <c r="X1392" s="19" t="str">
        <f aca="false">IF(COUNT(N1392:Q1392)&lt;2,"",SMALL(N1392:Q1392,2))</f>
        <v/>
      </c>
      <c r="Y1392" s="26" t="str">
        <f aca="false">IF(OR(V1392="",M1392=0),"",V1392/M1392-1)</f>
        <v/>
      </c>
      <c r="Z1392" s="26" t="str">
        <f aca="false">IF(OR(V1392="",L1392=""),"",V1392/(L1392*E1392)-1)</f>
        <v/>
      </c>
      <c r="AA1392" s="16" t="str">
        <f aca="false">IF(V1392="","SEM OFERTA",IF(OR(Y1392&gt;Premissas!$B$11,Y1392&lt;Premissas!$B$12),"VERIFICAR - UNIDADE/EMBALAGEM",IF(Y1392&gt;Premissas!$B$6,"NÃO COMPRAR - REAJUSTE &gt;5%","COMPRAR")))</f>
        <v>SEM OFERTA</v>
      </c>
      <c r="AB1392" s="18" t="str">
        <f aca="false">IF(W1392="DIMEC",S1392,IF(W1392="MEDCENTRO",U1392,""))</f>
        <v/>
      </c>
      <c r="AC1392" s="18" t="n">
        <f aca="false">IF(AA1392&lt;&gt;"COMPRAR",0,IF(AB1392="",I1392,MIN(I1392,AB1392)))</f>
        <v>0</v>
      </c>
      <c r="AD1392" s="19" t="n">
        <f aca="false">IF(AC1392&gt;0,AC1392*V1392,0)</f>
        <v>0</v>
      </c>
      <c r="AE1392" s="19" t="n">
        <f aca="false">IF(AC1392&gt;0,(M1392-V1392)*AC1392,0)</f>
        <v>0</v>
      </c>
      <c r="AF1392" s="16" t="str">
        <f aca="false">IF(AA1392&lt;&gt;"COMPRAR","",IF(AB1392="",IF(X1392="","",IF(X1392-V1392&lt;0.01,"EMPATE TÉCNICO","")),IF(AB1392&lt;I1392,"ESTOQUE INSUFICIENTE",IF(X1392="","",IF(X1392-V1392&lt;0.01,"EMPATE TÉCNICO","")))))</f>
        <v/>
      </c>
      <c r="AG1392" s="16" t="s">
        <v>1897</v>
      </c>
      <c r="AH1392" s="16" t="s">
        <v>94</v>
      </c>
    </row>
    <row r="1393" customFormat="false" ht="15" hidden="false" customHeight="false" outlineLevel="0" collapsed="false">
      <c r="A1393" s="16" t="s">
        <v>4444</v>
      </c>
      <c r="B1393" s="17" t="s">
        <v>4445</v>
      </c>
      <c r="C1393" s="16" t="s">
        <v>4446</v>
      </c>
      <c r="D1393" s="16" t="s">
        <v>4440</v>
      </c>
      <c r="E1393" s="18" t="n">
        <v>1</v>
      </c>
      <c r="F1393" s="16" t="s">
        <v>43</v>
      </c>
      <c r="G1393" s="18" t="n">
        <v>0</v>
      </c>
      <c r="H1393" s="16" t="n">
        <v>0.1</v>
      </c>
      <c r="I1393" s="18" t="n">
        <v>1</v>
      </c>
      <c r="J1393" s="19" t="n">
        <v>0</v>
      </c>
      <c r="K1393" s="19" t="n">
        <v>13.28</v>
      </c>
      <c r="L1393" s="19"/>
      <c r="M1393" s="19" t="n">
        <f aca="false">IF(J1393&gt;0,J1393,K1393)*E1393</f>
        <v>13.28</v>
      </c>
      <c r="N1393" s="20"/>
      <c r="O1393" s="21" t="str">
        <f aca="false">IF(R1393="","",ROUND(R1393*(1-Premissas!$B$4),4))</f>
        <v/>
      </c>
      <c r="P1393" s="22"/>
      <c r="Q1393" s="22"/>
      <c r="R1393" s="23"/>
      <c r="S1393" s="24"/>
      <c r="T1393" s="24"/>
      <c r="U1393" s="25"/>
      <c r="V1393" s="19" t="str">
        <f aca="false">IF(COUNT(N1393:Q1393)=0,"",MIN(N1393:Q1393))</f>
        <v/>
      </c>
      <c r="W1393" s="16" t="str">
        <f aca="false">IF(V1393="","",INDEX($N$4:$Q$4,MATCH(V1393,N1393:Q1393,0)))</f>
        <v/>
      </c>
      <c r="X1393" s="19" t="str">
        <f aca="false">IF(COUNT(N1393:Q1393)&lt;2,"",SMALL(N1393:Q1393,2))</f>
        <v/>
      </c>
      <c r="Y1393" s="26" t="str">
        <f aca="false">IF(OR(V1393="",M1393=0),"",V1393/M1393-1)</f>
        <v/>
      </c>
      <c r="Z1393" s="26" t="str">
        <f aca="false">IF(OR(V1393="",L1393=""),"",V1393/(L1393*E1393)-1)</f>
        <v/>
      </c>
      <c r="AA1393" s="16" t="str">
        <f aca="false">IF(V1393="","SEM OFERTA",IF(OR(Y1393&gt;Premissas!$B$11,Y1393&lt;Premissas!$B$12),"VERIFICAR - UNIDADE/EMBALAGEM",IF(Y1393&gt;Premissas!$B$6,"NÃO COMPRAR - REAJUSTE &gt;5%","COMPRAR")))</f>
        <v>SEM OFERTA</v>
      </c>
      <c r="AB1393" s="18" t="str">
        <f aca="false">IF(W1393="DIMEC",S1393,IF(W1393="MEDCENTRO",U1393,""))</f>
        <v/>
      </c>
      <c r="AC1393" s="18" t="n">
        <f aca="false">IF(AA1393&lt;&gt;"COMPRAR",0,IF(AB1393="",I1393,MIN(I1393,AB1393)))</f>
        <v>0</v>
      </c>
      <c r="AD1393" s="19" t="n">
        <f aca="false">IF(AC1393&gt;0,AC1393*V1393,0)</f>
        <v>0</v>
      </c>
      <c r="AE1393" s="19" t="n">
        <f aca="false">IF(AC1393&gt;0,(M1393-V1393)*AC1393,0)</f>
        <v>0</v>
      </c>
      <c r="AF1393" s="16" t="str">
        <f aca="false">IF(AA1393&lt;&gt;"COMPRAR","",IF(AB1393="",IF(X1393="","",IF(X1393-V1393&lt;0.01,"EMPATE TÉCNICO","")),IF(AB1393&lt;I1393,"ESTOQUE INSUFICIENTE",IF(X1393="","",IF(X1393-V1393&lt;0.01,"EMPATE TÉCNICO","")))))</f>
        <v/>
      </c>
      <c r="AG1393" s="16" t="s">
        <v>1897</v>
      </c>
      <c r="AH1393" s="16" t="s">
        <v>94</v>
      </c>
    </row>
    <row r="1394" customFormat="false" ht="15" hidden="false" customHeight="false" outlineLevel="0" collapsed="false">
      <c r="A1394" s="16" t="s">
        <v>4447</v>
      </c>
      <c r="B1394" s="17" t="s">
        <v>4448</v>
      </c>
      <c r="C1394" s="16" t="s">
        <v>4449</v>
      </c>
      <c r="D1394" s="16" t="s">
        <v>92</v>
      </c>
      <c r="E1394" s="18" t="n">
        <v>1</v>
      </c>
      <c r="F1394" s="16" t="s">
        <v>43</v>
      </c>
      <c r="G1394" s="18" t="n">
        <v>0</v>
      </c>
      <c r="H1394" s="16" t="n">
        <v>0.2</v>
      </c>
      <c r="I1394" s="18" t="n">
        <v>1</v>
      </c>
      <c r="J1394" s="19" t="n">
        <v>27.73</v>
      </c>
      <c r="K1394" s="19" t="n">
        <v>27.73</v>
      </c>
      <c r="L1394" s="19" t="n">
        <v>27.73</v>
      </c>
      <c r="M1394" s="19" t="n">
        <f aca="false">IF(J1394&gt;0,J1394,K1394)*E1394</f>
        <v>27.73</v>
      </c>
      <c r="N1394" s="20"/>
      <c r="O1394" s="21" t="str">
        <f aca="false">IF(R1394="","",ROUND(R1394*(1-Premissas!$B$4),4))</f>
        <v/>
      </c>
      <c r="P1394" s="22"/>
      <c r="Q1394" s="22"/>
      <c r="R1394" s="23"/>
      <c r="S1394" s="24"/>
      <c r="T1394" s="24"/>
      <c r="U1394" s="25"/>
      <c r="V1394" s="19" t="str">
        <f aca="false">IF(COUNT(N1394:Q1394)=0,"",MIN(N1394:Q1394))</f>
        <v/>
      </c>
      <c r="W1394" s="16" t="str">
        <f aca="false">IF(V1394="","",INDEX($N$4:$Q$4,MATCH(V1394,N1394:Q1394,0)))</f>
        <v/>
      </c>
      <c r="X1394" s="19" t="str">
        <f aca="false">IF(COUNT(N1394:Q1394)&lt;2,"",SMALL(N1394:Q1394,2))</f>
        <v/>
      </c>
      <c r="Y1394" s="26" t="str">
        <f aca="false">IF(OR(V1394="",M1394=0),"",V1394/M1394-1)</f>
        <v/>
      </c>
      <c r="Z1394" s="26" t="str">
        <f aca="false">IF(OR(V1394="",L1394=""),"",V1394/(L1394*E1394)-1)</f>
        <v/>
      </c>
      <c r="AA1394" s="16" t="str">
        <f aca="false">IF(V1394="","SEM OFERTA",IF(OR(Y1394&gt;Premissas!$B$11,Y1394&lt;Premissas!$B$12),"VERIFICAR - UNIDADE/EMBALAGEM",IF(Y1394&gt;Premissas!$B$6,"NÃO COMPRAR - REAJUSTE &gt;5%","COMPRAR")))</f>
        <v>SEM OFERTA</v>
      </c>
      <c r="AB1394" s="18" t="str">
        <f aca="false">IF(W1394="DIMEC",S1394,IF(W1394="MEDCENTRO",U1394,""))</f>
        <v/>
      </c>
      <c r="AC1394" s="18" t="n">
        <f aca="false">IF(AA1394&lt;&gt;"COMPRAR",0,IF(AB1394="",I1394,MIN(I1394,AB1394)))</f>
        <v>0</v>
      </c>
      <c r="AD1394" s="19" t="n">
        <f aca="false">IF(AC1394&gt;0,AC1394*V1394,0)</f>
        <v>0</v>
      </c>
      <c r="AE1394" s="19" t="n">
        <f aca="false">IF(AC1394&gt;0,(M1394-V1394)*AC1394,0)</f>
        <v>0</v>
      </c>
      <c r="AF1394" s="16" t="str">
        <f aca="false">IF(AA1394&lt;&gt;"COMPRAR","",IF(AB1394="",IF(X1394="","",IF(X1394-V1394&lt;0.01,"EMPATE TÉCNICO","")),IF(AB1394&lt;I1394,"ESTOQUE INSUFICIENTE",IF(X1394="","",IF(X1394-V1394&lt;0.01,"EMPATE TÉCNICO","")))))</f>
        <v/>
      </c>
      <c r="AG1394" s="16" t="s">
        <v>139</v>
      </c>
      <c r="AH1394" s="16" t="s">
        <v>94</v>
      </c>
    </row>
    <row r="1395" customFormat="false" ht="15" hidden="false" customHeight="false" outlineLevel="0" collapsed="false">
      <c r="A1395" s="16" t="s">
        <v>4450</v>
      </c>
      <c r="B1395" s="17" t="s">
        <v>4451</v>
      </c>
      <c r="C1395" s="16" t="s">
        <v>4452</v>
      </c>
      <c r="D1395" s="16" t="s">
        <v>183</v>
      </c>
      <c r="E1395" s="18" t="n">
        <v>1</v>
      </c>
      <c r="F1395" s="16" t="s">
        <v>43</v>
      </c>
      <c r="G1395" s="18" t="n">
        <v>0</v>
      </c>
      <c r="H1395" s="16" t="n">
        <v>0</v>
      </c>
      <c r="I1395" s="18" t="n">
        <v>1</v>
      </c>
      <c r="J1395" s="19" t="n">
        <v>14.42</v>
      </c>
      <c r="K1395" s="19" t="n">
        <v>14.42</v>
      </c>
      <c r="L1395" s="19" t="n">
        <v>14.42</v>
      </c>
      <c r="M1395" s="19" t="n">
        <f aca="false">IF(J1395&gt;0,J1395,K1395)*E1395</f>
        <v>14.42</v>
      </c>
      <c r="N1395" s="20"/>
      <c r="O1395" s="21" t="str">
        <f aca="false">IF(R1395="","",ROUND(R1395*(1-Premissas!$B$4),4))</f>
        <v/>
      </c>
      <c r="P1395" s="22"/>
      <c r="Q1395" s="22"/>
      <c r="R1395" s="23"/>
      <c r="S1395" s="24"/>
      <c r="T1395" s="24"/>
      <c r="U1395" s="25"/>
      <c r="V1395" s="19" t="str">
        <f aca="false">IF(COUNT(N1395:Q1395)=0,"",MIN(N1395:Q1395))</f>
        <v/>
      </c>
      <c r="W1395" s="16" t="str">
        <f aca="false">IF(V1395="","",INDEX($N$4:$Q$4,MATCH(V1395,N1395:Q1395,0)))</f>
        <v/>
      </c>
      <c r="X1395" s="19" t="str">
        <f aca="false">IF(COUNT(N1395:Q1395)&lt;2,"",SMALL(N1395:Q1395,2))</f>
        <v/>
      </c>
      <c r="Y1395" s="26" t="str">
        <f aca="false">IF(OR(V1395="",M1395=0),"",V1395/M1395-1)</f>
        <v/>
      </c>
      <c r="Z1395" s="26" t="str">
        <f aca="false">IF(OR(V1395="",L1395=""),"",V1395/(L1395*E1395)-1)</f>
        <v/>
      </c>
      <c r="AA1395" s="16" t="str">
        <f aca="false">IF(V1395="","SEM OFERTA",IF(OR(Y1395&gt;Premissas!$B$11,Y1395&lt;Premissas!$B$12),"VERIFICAR - UNIDADE/EMBALAGEM",IF(Y1395&gt;Premissas!$B$6,"NÃO COMPRAR - REAJUSTE &gt;5%","COMPRAR")))</f>
        <v>SEM OFERTA</v>
      </c>
      <c r="AB1395" s="18" t="str">
        <f aca="false">IF(W1395="DIMEC",S1395,IF(W1395="MEDCENTRO",U1395,""))</f>
        <v/>
      </c>
      <c r="AC1395" s="18" t="n">
        <f aca="false">IF(AA1395&lt;&gt;"COMPRAR",0,IF(AB1395="",I1395,MIN(I1395,AB1395)))</f>
        <v>0</v>
      </c>
      <c r="AD1395" s="19" t="n">
        <f aca="false">IF(AC1395&gt;0,AC1395*V1395,0)</f>
        <v>0</v>
      </c>
      <c r="AE1395" s="19" t="n">
        <f aca="false">IF(AC1395&gt;0,(M1395-V1395)*AC1395,0)</f>
        <v>0</v>
      </c>
      <c r="AF1395" s="16" t="str">
        <f aca="false">IF(AA1395&lt;&gt;"COMPRAR","",IF(AB1395="",IF(X1395="","",IF(X1395-V1395&lt;0.01,"EMPATE TÉCNICO","")),IF(AB1395&lt;I1395,"ESTOQUE INSUFICIENTE",IF(X1395="","",IF(X1395-V1395&lt;0.01,"EMPATE TÉCNICO","")))))</f>
        <v/>
      </c>
      <c r="AG1395" s="16" t="s">
        <v>184</v>
      </c>
      <c r="AH1395" s="16" t="s">
        <v>94</v>
      </c>
    </row>
    <row r="1396" customFormat="false" ht="15" hidden="false" customHeight="false" outlineLevel="0" collapsed="false">
      <c r="A1396" s="16" t="s">
        <v>4453</v>
      </c>
      <c r="B1396" s="17" t="s">
        <v>4454</v>
      </c>
      <c r="C1396" s="16" t="s">
        <v>4455</v>
      </c>
      <c r="D1396" s="16" t="s">
        <v>4217</v>
      </c>
      <c r="E1396" s="18" t="n">
        <v>1</v>
      </c>
      <c r="F1396" s="16" t="s">
        <v>43</v>
      </c>
      <c r="G1396" s="18" t="n">
        <v>0</v>
      </c>
      <c r="H1396" s="16" t="n">
        <v>0.2</v>
      </c>
      <c r="I1396" s="18" t="n">
        <v>1</v>
      </c>
      <c r="J1396" s="19" t="n">
        <v>13.69</v>
      </c>
      <c r="K1396" s="19" t="n">
        <v>13.69</v>
      </c>
      <c r="L1396" s="19" t="n">
        <v>13.69</v>
      </c>
      <c r="M1396" s="19" t="n">
        <f aca="false">IF(J1396&gt;0,J1396,K1396)*E1396</f>
        <v>13.69</v>
      </c>
      <c r="N1396" s="20"/>
      <c r="O1396" s="21" t="str">
        <f aca="false">IF(R1396="","",ROUND(R1396*(1-Premissas!$B$4),4))</f>
        <v/>
      </c>
      <c r="P1396" s="22"/>
      <c r="Q1396" s="22"/>
      <c r="R1396" s="23"/>
      <c r="S1396" s="24"/>
      <c r="T1396" s="24"/>
      <c r="U1396" s="25"/>
      <c r="V1396" s="19" t="str">
        <f aca="false">IF(COUNT(N1396:Q1396)=0,"",MIN(N1396:Q1396))</f>
        <v/>
      </c>
      <c r="W1396" s="16" t="str">
        <f aca="false">IF(V1396="","",INDEX($N$4:$Q$4,MATCH(V1396,N1396:Q1396,0)))</f>
        <v/>
      </c>
      <c r="X1396" s="19" t="str">
        <f aca="false">IF(COUNT(N1396:Q1396)&lt;2,"",SMALL(N1396:Q1396,2))</f>
        <v/>
      </c>
      <c r="Y1396" s="26" t="str">
        <f aca="false">IF(OR(V1396="",M1396=0),"",V1396/M1396-1)</f>
        <v/>
      </c>
      <c r="Z1396" s="26" t="str">
        <f aca="false">IF(OR(V1396="",L1396=""),"",V1396/(L1396*E1396)-1)</f>
        <v/>
      </c>
      <c r="AA1396" s="16" t="str">
        <f aca="false">IF(V1396="","SEM OFERTA",IF(OR(Y1396&gt;Premissas!$B$11,Y1396&lt;Premissas!$B$12),"VERIFICAR - UNIDADE/EMBALAGEM",IF(Y1396&gt;Premissas!$B$6,"NÃO COMPRAR - REAJUSTE &gt;5%","COMPRAR")))</f>
        <v>SEM OFERTA</v>
      </c>
      <c r="AB1396" s="18" t="str">
        <f aca="false">IF(W1396="DIMEC",S1396,IF(W1396="MEDCENTRO",U1396,""))</f>
        <v/>
      </c>
      <c r="AC1396" s="18" t="n">
        <f aca="false">IF(AA1396&lt;&gt;"COMPRAR",0,IF(AB1396="",I1396,MIN(I1396,AB1396)))</f>
        <v>0</v>
      </c>
      <c r="AD1396" s="19" t="n">
        <f aca="false">IF(AC1396&gt;0,AC1396*V1396,0)</f>
        <v>0</v>
      </c>
      <c r="AE1396" s="19" t="n">
        <f aca="false">IF(AC1396&gt;0,(M1396-V1396)*AC1396,0)</f>
        <v>0</v>
      </c>
      <c r="AF1396" s="16" t="str">
        <f aca="false">IF(AA1396&lt;&gt;"COMPRAR","",IF(AB1396="",IF(X1396="","",IF(X1396-V1396&lt;0.01,"EMPATE TÉCNICO","")),IF(AB1396&lt;I1396,"ESTOQUE INSUFICIENTE",IF(X1396="","",IF(X1396-V1396&lt;0.01,"EMPATE TÉCNICO","")))))</f>
        <v/>
      </c>
      <c r="AG1396" s="16" t="s">
        <v>4456</v>
      </c>
      <c r="AH1396" s="16" t="s">
        <v>94</v>
      </c>
    </row>
    <row r="1397" customFormat="false" ht="15" hidden="false" customHeight="false" outlineLevel="0" collapsed="false">
      <c r="A1397" s="16" t="s">
        <v>4457</v>
      </c>
      <c r="B1397" s="17" t="s">
        <v>4458</v>
      </c>
      <c r="C1397" s="16" t="s">
        <v>4459</v>
      </c>
      <c r="D1397" s="16" t="s">
        <v>4217</v>
      </c>
      <c r="E1397" s="18" t="n">
        <v>1</v>
      </c>
      <c r="F1397" s="16" t="s">
        <v>43</v>
      </c>
      <c r="G1397" s="18" t="n">
        <v>0</v>
      </c>
      <c r="H1397" s="16" t="n">
        <v>0</v>
      </c>
      <c r="I1397" s="18" t="n">
        <v>1</v>
      </c>
      <c r="J1397" s="19" t="n">
        <v>13.69</v>
      </c>
      <c r="K1397" s="19" t="n">
        <v>13.69</v>
      </c>
      <c r="L1397" s="19" t="n">
        <v>13.69</v>
      </c>
      <c r="M1397" s="19" t="n">
        <f aca="false">IF(J1397&gt;0,J1397,K1397)*E1397</f>
        <v>13.69</v>
      </c>
      <c r="N1397" s="20"/>
      <c r="O1397" s="21" t="str">
        <f aca="false">IF(R1397="","",ROUND(R1397*(1-Premissas!$B$4),4))</f>
        <v/>
      </c>
      <c r="P1397" s="22"/>
      <c r="Q1397" s="22"/>
      <c r="R1397" s="23"/>
      <c r="S1397" s="24"/>
      <c r="T1397" s="24"/>
      <c r="U1397" s="25"/>
      <c r="V1397" s="19" t="str">
        <f aca="false">IF(COUNT(N1397:Q1397)=0,"",MIN(N1397:Q1397))</f>
        <v/>
      </c>
      <c r="W1397" s="16" t="str">
        <f aca="false">IF(V1397="","",INDEX($N$4:$Q$4,MATCH(V1397,N1397:Q1397,0)))</f>
        <v/>
      </c>
      <c r="X1397" s="19" t="str">
        <f aca="false">IF(COUNT(N1397:Q1397)&lt;2,"",SMALL(N1397:Q1397,2))</f>
        <v/>
      </c>
      <c r="Y1397" s="26" t="str">
        <f aca="false">IF(OR(V1397="",M1397=0),"",V1397/M1397-1)</f>
        <v/>
      </c>
      <c r="Z1397" s="26" t="str">
        <f aca="false">IF(OR(V1397="",L1397=""),"",V1397/(L1397*E1397)-1)</f>
        <v/>
      </c>
      <c r="AA1397" s="16" t="str">
        <f aca="false">IF(V1397="","SEM OFERTA",IF(OR(Y1397&gt;Premissas!$B$11,Y1397&lt;Premissas!$B$12),"VERIFICAR - UNIDADE/EMBALAGEM",IF(Y1397&gt;Premissas!$B$6,"NÃO COMPRAR - REAJUSTE &gt;5%","COMPRAR")))</f>
        <v>SEM OFERTA</v>
      </c>
      <c r="AB1397" s="18" t="str">
        <f aca="false">IF(W1397="DIMEC",S1397,IF(W1397="MEDCENTRO",U1397,""))</f>
        <v/>
      </c>
      <c r="AC1397" s="18" t="n">
        <f aca="false">IF(AA1397&lt;&gt;"COMPRAR",0,IF(AB1397="",I1397,MIN(I1397,AB1397)))</f>
        <v>0</v>
      </c>
      <c r="AD1397" s="19" t="n">
        <f aca="false">IF(AC1397&gt;0,AC1397*V1397,0)</f>
        <v>0</v>
      </c>
      <c r="AE1397" s="19" t="n">
        <f aca="false">IF(AC1397&gt;0,(M1397-V1397)*AC1397,0)</f>
        <v>0</v>
      </c>
      <c r="AF1397" s="16" t="str">
        <f aca="false">IF(AA1397&lt;&gt;"COMPRAR","",IF(AB1397="",IF(X1397="","",IF(X1397-V1397&lt;0.01,"EMPATE TÉCNICO","")),IF(AB1397&lt;I1397,"ESTOQUE INSUFICIENTE",IF(X1397="","",IF(X1397-V1397&lt;0.01,"EMPATE TÉCNICO","")))))</f>
        <v/>
      </c>
      <c r="AG1397" s="16" t="s">
        <v>4456</v>
      </c>
      <c r="AH1397" s="16" t="s">
        <v>94</v>
      </c>
    </row>
    <row r="1398" customFormat="false" ht="15" hidden="false" customHeight="false" outlineLevel="0" collapsed="false">
      <c r="A1398" s="16" t="s">
        <v>4460</v>
      </c>
      <c r="B1398" s="17" t="s">
        <v>4461</v>
      </c>
      <c r="C1398" s="16" t="s">
        <v>4462</v>
      </c>
      <c r="D1398" s="16" t="s">
        <v>4217</v>
      </c>
      <c r="E1398" s="18" t="n">
        <v>1</v>
      </c>
      <c r="F1398" s="16" t="s">
        <v>43</v>
      </c>
      <c r="G1398" s="18" t="n">
        <v>0</v>
      </c>
      <c r="H1398" s="16" t="n">
        <v>0</v>
      </c>
      <c r="I1398" s="18" t="n">
        <v>1</v>
      </c>
      <c r="J1398" s="19" t="n">
        <v>10.25</v>
      </c>
      <c r="K1398" s="19" t="n">
        <v>10.25</v>
      </c>
      <c r="L1398" s="19" t="n">
        <v>10.25</v>
      </c>
      <c r="M1398" s="19" t="n">
        <f aca="false">IF(J1398&gt;0,J1398,K1398)*E1398</f>
        <v>10.25</v>
      </c>
      <c r="N1398" s="20"/>
      <c r="O1398" s="21" t="str">
        <f aca="false">IF(R1398="","",ROUND(R1398*(1-Premissas!$B$4),4))</f>
        <v/>
      </c>
      <c r="P1398" s="22"/>
      <c r="Q1398" s="22"/>
      <c r="R1398" s="23"/>
      <c r="S1398" s="24"/>
      <c r="T1398" s="24"/>
      <c r="U1398" s="25"/>
      <c r="V1398" s="19" t="str">
        <f aca="false">IF(COUNT(N1398:Q1398)=0,"",MIN(N1398:Q1398))</f>
        <v/>
      </c>
      <c r="W1398" s="16" t="str">
        <f aca="false">IF(V1398="","",INDEX($N$4:$Q$4,MATCH(V1398,N1398:Q1398,0)))</f>
        <v/>
      </c>
      <c r="X1398" s="19" t="str">
        <f aca="false">IF(COUNT(N1398:Q1398)&lt;2,"",SMALL(N1398:Q1398,2))</f>
        <v/>
      </c>
      <c r="Y1398" s="26" t="str">
        <f aca="false">IF(OR(V1398="",M1398=0),"",V1398/M1398-1)</f>
        <v/>
      </c>
      <c r="Z1398" s="26" t="str">
        <f aca="false">IF(OR(V1398="",L1398=""),"",V1398/(L1398*E1398)-1)</f>
        <v/>
      </c>
      <c r="AA1398" s="16" t="str">
        <f aca="false">IF(V1398="","SEM OFERTA",IF(OR(Y1398&gt;Premissas!$B$11,Y1398&lt;Premissas!$B$12),"VERIFICAR - UNIDADE/EMBALAGEM",IF(Y1398&gt;Premissas!$B$6,"NÃO COMPRAR - REAJUSTE &gt;5%","COMPRAR")))</f>
        <v>SEM OFERTA</v>
      </c>
      <c r="AB1398" s="18" t="str">
        <f aca="false">IF(W1398="DIMEC",S1398,IF(W1398="MEDCENTRO",U1398,""))</f>
        <v/>
      </c>
      <c r="AC1398" s="18" t="n">
        <f aca="false">IF(AA1398&lt;&gt;"COMPRAR",0,IF(AB1398="",I1398,MIN(I1398,AB1398)))</f>
        <v>0</v>
      </c>
      <c r="AD1398" s="19" t="n">
        <f aca="false">IF(AC1398&gt;0,AC1398*V1398,0)</f>
        <v>0</v>
      </c>
      <c r="AE1398" s="19" t="n">
        <f aca="false">IF(AC1398&gt;0,(M1398-V1398)*AC1398,0)</f>
        <v>0</v>
      </c>
      <c r="AF1398" s="16" t="str">
        <f aca="false">IF(AA1398&lt;&gt;"COMPRAR","",IF(AB1398="",IF(X1398="","",IF(X1398-V1398&lt;0.01,"EMPATE TÉCNICO","")),IF(AB1398&lt;I1398,"ESTOQUE INSUFICIENTE",IF(X1398="","",IF(X1398-V1398&lt;0.01,"EMPATE TÉCNICO","")))))</f>
        <v/>
      </c>
      <c r="AG1398" s="16" t="s">
        <v>4456</v>
      </c>
      <c r="AH1398" s="16" t="s">
        <v>94</v>
      </c>
    </row>
    <row r="1399" customFormat="false" ht="15" hidden="false" customHeight="false" outlineLevel="0" collapsed="false">
      <c r="A1399" s="16" t="s">
        <v>4463</v>
      </c>
      <c r="B1399" s="17" t="s">
        <v>4464</v>
      </c>
      <c r="C1399" s="16" t="s">
        <v>4465</v>
      </c>
      <c r="D1399" s="16" t="s">
        <v>4217</v>
      </c>
      <c r="E1399" s="18" t="n">
        <v>1</v>
      </c>
      <c r="F1399" s="16" t="s">
        <v>43</v>
      </c>
      <c r="G1399" s="18" t="n">
        <v>0</v>
      </c>
      <c r="H1399" s="16" t="n">
        <v>0.1</v>
      </c>
      <c r="I1399" s="18" t="n">
        <v>1</v>
      </c>
      <c r="J1399" s="19" t="n">
        <v>9.49</v>
      </c>
      <c r="K1399" s="19" t="n">
        <v>9.49</v>
      </c>
      <c r="L1399" s="19" t="n">
        <v>9.49</v>
      </c>
      <c r="M1399" s="19" t="n">
        <f aca="false">IF(J1399&gt;0,J1399,K1399)*E1399</f>
        <v>9.49</v>
      </c>
      <c r="N1399" s="20"/>
      <c r="O1399" s="21" t="str">
        <f aca="false">IF(R1399="","",ROUND(R1399*(1-Premissas!$B$4),4))</f>
        <v/>
      </c>
      <c r="P1399" s="22"/>
      <c r="Q1399" s="22"/>
      <c r="R1399" s="23"/>
      <c r="S1399" s="24"/>
      <c r="T1399" s="24"/>
      <c r="U1399" s="25"/>
      <c r="V1399" s="19" t="str">
        <f aca="false">IF(COUNT(N1399:Q1399)=0,"",MIN(N1399:Q1399))</f>
        <v/>
      </c>
      <c r="W1399" s="16" t="str">
        <f aca="false">IF(V1399="","",INDEX($N$4:$Q$4,MATCH(V1399,N1399:Q1399,0)))</f>
        <v/>
      </c>
      <c r="X1399" s="19" t="str">
        <f aca="false">IF(COUNT(N1399:Q1399)&lt;2,"",SMALL(N1399:Q1399,2))</f>
        <v/>
      </c>
      <c r="Y1399" s="26" t="str">
        <f aca="false">IF(OR(V1399="",M1399=0),"",V1399/M1399-1)</f>
        <v/>
      </c>
      <c r="Z1399" s="26" t="str">
        <f aca="false">IF(OR(V1399="",L1399=""),"",V1399/(L1399*E1399)-1)</f>
        <v/>
      </c>
      <c r="AA1399" s="16" t="str">
        <f aca="false">IF(V1399="","SEM OFERTA",IF(OR(Y1399&gt;Premissas!$B$11,Y1399&lt;Premissas!$B$12),"VERIFICAR - UNIDADE/EMBALAGEM",IF(Y1399&gt;Premissas!$B$6,"NÃO COMPRAR - REAJUSTE &gt;5%","COMPRAR")))</f>
        <v>SEM OFERTA</v>
      </c>
      <c r="AB1399" s="18" t="str">
        <f aca="false">IF(W1399="DIMEC",S1399,IF(W1399="MEDCENTRO",U1399,""))</f>
        <v/>
      </c>
      <c r="AC1399" s="18" t="n">
        <f aca="false">IF(AA1399&lt;&gt;"COMPRAR",0,IF(AB1399="",I1399,MIN(I1399,AB1399)))</f>
        <v>0</v>
      </c>
      <c r="AD1399" s="19" t="n">
        <f aca="false">IF(AC1399&gt;0,AC1399*V1399,0)</f>
        <v>0</v>
      </c>
      <c r="AE1399" s="19" t="n">
        <f aca="false">IF(AC1399&gt;0,(M1399-V1399)*AC1399,0)</f>
        <v>0</v>
      </c>
      <c r="AF1399" s="16" t="str">
        <f aca="false">IF(AA1399&lt;&gt;"COMPRAR","",IF(AB1399="",IF(X1399="","",IF(X1399-V1399&lt;0.01,"EMPATE TÉCNICO","")),IF(AB1399&lt;I1399,"ESTOQUE INSUFICIENTE",IF(X1399="","",IF(X1399-V1399&lt;0.01,"EMPATE TÉCNICO","")))))</f>
        <v/>
      </c>
      <c r="AG1399" s="16" t="s">
        <v>1838</v>
      </c>
      <c r="AH1399" s="16" t="s">
        <v>94</v>
      </c>
    </row>
    <row r="1400" customFormat="false" ht="15" hidden="false" customHeight="false" outlineLevel="0" collapsed="false">
      <c r="A1400" s="16" t="s">
        <v>4466</v>
      </c>
      <c r="B1400" s="17" t="s">
        <v>4467</v>
      </c>
      <c r="C1400" s="16" t="s">
        <v>4468</v>
      </c>
      <c r="D1400" s="16" t="s">
        <v>641</v>
      </c>
      <c r="E1400" s="18" t="n">
        <v>1</v>
      </c>
      <c r="F1400" s="16" t="s">
        <v>43</v>
      </c>
      <c r="G1400" s="18" t="n">
        <v>0</v>
      </c>
      <c r="H1400" s="16" t="n">
        <v>0.3</v>
      </c>
      <c r="I1400" s="18" t="n">
        <v>1</v>
      </c>
      <c r="J1400" s="19" t="n">
        <v>22.31</v>
      </c>
      <c r="K1400" s="19" t="n">
        <v>22.31</v>
      </c>
      <c r="L1400" s="19" t="n">
        <v>22.31</v>
      </c>
      <c r="M1400" s="19" t="n">
        <f aca="false">IF(J1400&gt;0,J1400,K1400)*E1400</f>
        <v>22.31</v>
      </c>
      <c r="N1400" s="20"/>
      <c r="O1400" s="21" t="str">
        <f aca="false">IF(R1400="","",ROUND(R1400*(1-Premissas!$B$4),4))</f>
        <v/>
      </c>
      <c r="P1400" s="22"/>
      <c r="Q1400" s="22"/>
      <c r="R1400" s="23"/>
      <c r="S1400" s="24"/>
      <c r="T1400" s="24"/>
      <c r="U1400" s="25"/>
      <c r="V1400" s="19" t="str">
        <f aca="false">IF(COUNT(N1400:Q1400)=0,"",MIN(N1400:Q1400))</f>
        <v/>
      </c>
      <c r="W1400" s="16" t="str">
        <f aca="false">IF(V1400="","",INDEX($N$4:$Q$4,MATCH(V1400,N1400:Q1400,0)))</f>
        <v/>
      </c>
      <c r="X1400" s="19" t="str">
        <f aca="false">IF(COUNT(N1400:Q1400)&lt;2,"",SMALL(N1400:Q1400,2))</f>
        <v/>
      </c>
      <c r="Y1400" s="26" t="str">
        <f aca="false">IF(OR(V1400="",M1400=0),"",V1400/M1400-1)</f>
        <v/>
      </c>
      <c r="Z1400" s="26" t="str">
        <f aca="false">IF(OR(V1400="",L1400=""),"",V1400/(L1400*E1400)-1)</f>
        <v/>
      </c>
      <c r="AA1400" s="16" t="str">
        <f aca="false">IF(V1400="","SEM OFERTA",IF(OR(Y1400&gt;Premissas!$B$11,Y1400&lt;Premissas!$B$12),"VERIFICAR - UNIDADE/EMBALAGEM",IF(Y1400&gt;Premissas!$B$6,"NÃO COMPRAR - REAJUSTE &gt;5%","COMPRAR")))</f>
        <v>SEM OFERTA</v>
      </c>
      <c r="AB1400" s="18" t="str">
        <f aca="false">IF(W1400="DIMEC",S1400,IF(W1400="MEDCENTRO",U1400,""))</f>
        <v/>
      </c>
      <c r="AC1400" s="18" t="n">
        <f aca="false">IF(AA1400&lt;&gt;"COMPRAR",0,IF(AB1400="",I1400,MIN(I1400,AB1400)))</f>
        <v>0</v>
      </c>
      <c r="AD1400" s="19" t="n">
        <f aca="false">IF(AC1400&gt;0,AC1400*V1400,0)</f>
        <v>0</v>
      </c>
      <c r="AE1400" s="19" t="n">
        <f aca="false">IF(AC1400&gt;0,(M1400-V1400)*AC1400,0)</f>
        <v>0</v>
      </c>
      <c r="AF1400" s="16" t="str">
        <f aca="false">IF(AA1400&lt;&gt;"COMPRAR","",IF(AB1400="",IF(X1400="","",IF(X1400-V1400&lt;0.01,"EMPATE TÉCNICO","")),IF(AB1400&lt;I1400,"ESTOQUE INSUFICIENTE",IF(X1400="","",IF(X1400-V1400&lt;0.01,"EMPATE TÉCNICO","")))))</f>
        <v/>
      </c>
      <c r="AG1400" s="16" t="s">
        <v>547</v>
      </c>
      <c r="AH1400" s="16" t="s">
        <v>94</v>
      </c>
    </row>
    <row r="1401" customFormat="false" ht="15" hidden="false" customHeight="false" outlineLevel="0" collapsed="false">
      <c r="A1401" s="16" t="s">
        <v>4469</v>
      </c>
      <c r="B1401" s="17" t="s">
        <v>4470</v>
      </c>
      <c r="C1401" s="16" t="s">
        <v>4471</v>
      </c>
      <c r="D1401" s="16" t="s">
        <v>4217</v>
      </c>
      <c r="E1401" s="18" t="n">
        <v>1</v>
      </c>
      <c r="F1401" s="16" t="s">
        <v>43</v>
      </c>
      <c r="G1401" s="18" t="n">
        <v>0</v>
      </c>
      <c r="H1401" s="16" t="n">
        <v>0</v>
      </c>
      <c r="I1401" s="18" t="n">
        <v>1</v>
      </c>
      <c r="J1401" s="19" t="n">
        <v>10.45</v>
      </c>
      <c r="K1401" s="19" t="n">
        <v>10.45</v>
      </c>
      <c r="L1401" s="19" t="n">
        <v>10.45</v>
      </c>
      <c r="M1401" s="19" t="n">
        <f aca="false">IF(J1401&gt;0,J1401,K1401)*E1401</f>
        <v>10.45</v>
      </c>
      <c r="N1401" s="20"/>
      <c r="O1401" s="21" t="str">
        <f aca="false">IF(R1401="","",ROUND(R1401*(1-Premissas!$B$4),4))</f>
        <v/>
      </c>
      <c r="P1401" s="22"/>
      <c r="Q1401" s="22"/>
      <c r="R1401" s="23"/>
      <c r="S1401" s="24"/>
      <c r="T1401" s="24"/>
      <c r="U1401" s="25"/>
      <c r="V1401" s="19" t="str">
        <f aca="false">IF(COUNT(N1401:Q1401)=0,"",MIN(N1401:Q1401))</f>
        <v/>
      </c>
      <c r="W1401" s="16" t="str">
        <f aca="false">IF(V1401="","",INDEX($N$4:$Q$4,MATCH(V1401,N1401:Q1401,0)))</f>
        <v/>
      </c>
      <c r="X1401" s="19" t="str">
        <f aca="false">IF(COUNT(N1401:Q1401)&lt;2,"",SMALL(N1401:Q1401,2))</f>
        <v/>
      </c>
      <c r="Y1401" s="26" t="str">
        <f aca="false">IF(OR(V1401="",M1401=0),"",V1401/M1401-1)</f>
        <v/>
      </c>
      <c r="Z1401" s="26" t="str">
        <f aca="false">IF(OR(V1401="",L1401=""),"",V1401/(L1401*E1401)-1)</f>
        <v/>
      </c>
      <c r="AA1401" s="16" t="str">
        <f aca="false">IF(V1401="","SEM OFERTA",IF(OR(Y1401&gt;Premissas!$B$11,Y1401&lt;Premissas!$B$12),"VERIFICAR - UNIDADE/EMBALAGEM",IF(Y1401&gt;Premissas!$B$6,"NÃO COMPRAR - REAJUSTE &gt;5%","COMPRAR")))</f>
        <v>SEM OFERTA</v>
      </c>
      <c r="AB1401" s="18" t="str">
        <f aca="false">IF(W1401="DIMEC",S1401,IF(W1401="MEDCENTRO",U1401,""))</f>
        <v/>
      </c>
      <c r="AC1401" s="18" t="n">
        <f aca="false">IF(AA1401&lt;&gt;"COMPRAR",0,IF(AB1401="",I1401,MIN(I1401,AB1401)))</f>
        <v>0</v>
      </c>
      <c r="AD1401" s="19" t="n">
        <f aca="false">IF(AC1401&gt;0,AC1401*V1401,0)</f>
        <v>0</v>
      </c>
      <c r="AE1401" s="19" t="n">
        <f aca="false">IF(AC1401&gt;0,(M1401-V1401)*AC1401,0)</f>
        <v>0</v>
      </c>
      <c r="AF1401" s="16" t="str">
        <f aca="false">IF(AA1401&lt;&gt;"COMPRAR","",IF(AB1401="",IF(X1401="","",IF(X1401-V1401&lt;0.01,"EMPATE TÉCNICO","")),IF(AB1401&lt;I1401,"ESTOQUE INSUFICIENTE",IF(X1401="","",IF(X1401-V1401&lt;0.01,"EMPATE TÉCNICO","")))))</f>
        <v/>
      </c>
      <c r="AG1401" s="16" t="s">
        <v>1838</v>
      </c>
      <c r="AH1401" s="16" t="s">
        <v>94</v>
      </c>
    </row>
    <row r="1402" customFormat="false" ht="15" hidden="false" customHeight="false" outlineLevel="0" collapsed="false">
      <c r="A1402" s="16" t="s">
        <v>4472</v>
      </c>
      <c r="B1402" s="17" t="s">
        <v>4473</v>
      </c>
      <c r="C1402" s="16" t="s">
        <v>4474</v>
      </c>
      <c r="D1402" s="16" t="s">
        <v>4475</v>
      </c>
      <c r="E1402" s="18" t="n">
        <v>1</v>
      </c>
      <c r="F1402" s="16" t="s">
        <v>43</v>
      </c>
      <c r="G1402" s="18" t="n">
        <v>0</v>
      </c>
      <c r="H1402" s="16" t="n">
        <v>0.3</v>
      </c>
      <c r="I1402" s="18" t="n">
        <v>1</v>
      </c>
      <c r="J1402" s="19" t="n">
        <v>32.44</v>
      </c>
      <c r="K1402" s="19" t="n">
        <v>32.44</v>
      </c>
      <c r="L1402" s="19" t="n">
        <v>32.44</v>
      </c>
      <c r="M1402" s="19" t="n">
        <f aca="false">IF(J1402&gt;0,J1402,K1402)*E1402</f>
        <v>32.44</v>
      </c>
      <c r="N1402" s="20"/>
      <c r="O1402" s="21" t="str">
        <f aca="false">IF(R1402="","",ROUND(R1402*(1-Premissas!$B$4),4))</f>
        <v/>
      </c>
      <c r="P1402" s="22"/>
      <c r="Q1402" s="22"/>
      <c r="R1402" s="23"/>
      <c r="S1402" s="24"/>
      <c r="T1402" s="24"/>
      <c r="U1402" s="25"/>
      <c r="V1402" s="19" t="str">
        <f aca="false">IF(COUNT(N1402:Q1402)=0,"",MIN(N1402:Q1402))</f>
        <v/>
      </c>
      <c r="W1402" s="16" t="str">
        <f aca="false">IF(V1402="","",INDEX($N$4:$Q$4,MATCH(V1402,N1402:Q1402,0)))</f>
        <v/>
      </c>
      <c r="X1402" s="19" t="str">
        <f aca="false">IF(COUNT(N1402:Q1402)&lt;2,"",SMALL(N1402:Q1402,2))</f>
        <v/>
      </c>
      <c r="Y1402" s="26" t="str">
        <f aca="false">IF(OR(V1402="",M1402=0),"",V1402/M1402-1)</f>
        <v/>
      </c>
      <c r="Z1402" s="26" t="str">
        <f aca="false">IF(OR(V1402="",L1402=""),"",V1402/(L1402*E1402)-1)</f>
        <v/>
      </c>
      <c r="AA1402" s="16" t="str">
        <f aca="false">IF(V1402="","SEM OFERTA",IF(OR(Y1402&gt;Premissas!$B$11,Y1402&lt;Premissas!$B$12),"VERIFICAR - UNIDADE/EMBALAGEM",IF(Y1402&gt;Premissas!$B$6,"NÃO COMPRAR - REAJUSTE &gt;5%","COMPRAR")))</f>
        <v>SEM OFERTA</v>
      </c>
      <c r="AB1402" s="18" t="str">
        <f aca="false">IF(W1402="DIMEC",S1402,IF(W1402="MEDCENTRO",U1402,""))</f>
        <v/>
      </c>
      <c r="AC1402" s="18" t="n">
        <f aca="false">IF(AA1402&lt;&gt;"COMPRAR",0,IF(AB1402="",I1402,MIN(I1402,AB1402)))</f>
        <v>0</v>
      </c>
      <c r="AD1402" s="19" t="n">
        <f aca="false">IF(AC1402&gt;0,AC1402*V1402,0)</f>
        <v>0</v>
      </c>
      <c r="AE1402" s="19" t="n">
        <f aca="false">IF(AC1402&gt;0,(M1402-V1402)*AC1402,0)</f>
        <v>0</v>
      </c>
      <c r="AF1402" s="16" t="str">
        <f aca="false">IF(AA1402&lt;&gt;"COMPRAR","",IF(AB1402="",IF(X1402="","",IF(X1402-V1402&lt;0.01,"EMPATE TÉCNICO","")),IF(AB1402&lt;I1402,"ESTOQUE INSUFICIENTE",IF(X1402="","",IF(X1402-V1402&lt;0.01,"EMPATE TÉCNICO","")))))</f>
        <v/>
      </c>
      <c r="AG1402" s="16" t="s">
        <v>1838</v>
      </c>
      <c r="AH1402" s="16" t="s">
        <v>94</v>
      </c>
    </row>
    <row r="1403" customFormat="false" ht="15" hidden="false" customHeight="false" outlineLevel="0" collapsed="false">
      <c r="A1403" s="16" t="s">
        <v>4476</v>
      </c>
      <c r="B1403" s="17" t="s">
        <v>4477</v>
      </c>
      <c r="C1403" s="16" t="s">
        <v>4478</v>
      </c>
      <c r="D1403" s="16" t="s">
        <v>4475</v>
      </c>
      <c r="E1403" s="18" t="n">
        <v>1</v>
      </c>
      <c r="F1403" s="16" t="s">
        <v>43</v>
      </c>
      <c r="G1403" s="18" t="n">
        <v>0</v>
      </c>
      <c r="H1403" s="16" t="n">
        <v>0.1</v>
      </c>
      <c r="I1403" s="18" t="n">
        <v>1</v>
      </c>
      <c r="J1403" s="19" t="n">
        <v>18.91</v>
      </c>
      <c r="K1403" s="19" t="n">
        <v>18.91</v>
      </c>
      <c r="L1403" s="19" t="n">
        <v>18.91</v>
      </c>
      <c r="M1403" s="19" t="n">
        <f aca="false">IF(J1403&gt;0,J1403,K1403)*E1403</f>
        <v>18.91</v>
      </c>
      <c r="N1403" s="20"/>
      <c r="O1403" s="21" t="str">
        <f aca="false">IF(R1403="","",ROUND(R1403*(1-Premissas!$B$4),4))</f>
        <v/>
      </c>
      <c r="P1403" s="22"/>
      <c r="Q1403" s="22"/>
      <c r="R1403" s="23"/>
      <c r="S1403" s="24"/>
      <c r="T1403" s="24"/>
      <c r="U1403" s="25"/>
      <c r="V1403" s="19" t="str">
        <f aca="false">IF(COUNT(N1403:Q1403)=0,"",MIN(N1403:Q1403))</f>
        <v/>
      </c>
      <c r="W1403" s="16" t="str">
        <f aca="false">IF(V1403="","",INDEX($N$4:$Q$4,MATCH(V1403,N1403:Q1403,0)))</f>
        <v/>
      </c>
      <c r="X1403" s="19" t="str">
        <f aca="false">IF(COUNT(N1403:Q1403)&lt;2,"",SMALL(N1403:Q1403,2))</f>
        <v/>
      </c>
      <c r="Y1403" s="26" t="str">
        <f aca="false">IF(OR(V1403="",M1403=0),"",V1403/M1403-1)</f>
        <v/>
      </c>
      <c r="Z1403" s="26" t="str">
        <f aca="false">IF(OR(V1403="",L1403=""),"",V1403/(L1403*E1403)-1)</f>
        <v/>
      </c>
      <c r="AA1403" s="16" t="str">
        <f aca="false">IF(V1403="","SEM OFERTA",IF(OR(Y1403&gt;Premissas!$B$11,Y1403&lt;Premissas!$B$12),"VERIFICAR - UNIDADE/EMBALAGEM",IF(Y1403&gt;Premissas!$B$6,"NÃO COMPRAR - REAJUSTE &gt;5%","COMPRAR")))</f>
        <v>SEM OFERTA</v>
      </c>
      <c r="AB1403" s="18" t="str">
        <f aca="false">IF(W1403="DIMEC",S1403,IF(W1403="MEDCENTRO",U1403,""))</f>
        <v/>
      </c>
      <c r="AC1403" s="18" t="n">
        <f aca="false">IF(AA1403&lt;&gt;"COMPRAR",0,IF(AB1403="",I1403,MIN(I1403,AB1403)))</f>
        <v>0</v>
      </c>
      <c r="AD1403" s="19" t="n">
        <f aca="false">IF(AC1403&gt;0,AC1403*V1403,0)</f>
        <v>0</v>
      </c>
      <c r="AE1403" s="19" t="n">
        <f aca="false">IF(AC1403&gt;0,(M1403-V1403)*AC1403,0)</f>
        <v>0</v>
      </c>
      <c r="AF1403" s="16" t="str">
        <f aca="false">IF(AA1403&lt;&gt;"COMPRAR","",IF(AB1403="",IF(X1403="","",IF(X1403-V1403&lt;0.01,"EMPATE TÉCNICO","")),IF(AB1403&lt;I1403,"ESTOQUE INSUFICIENTE",IF(X1403="","",IF(X1403-V1403&lt;0.01,"EMPATE TÉCNICO","")))))</f>
        <v/>
      </c>
      <c r="AG1403" s="16" t="s">
        <v>1838</v>
      </c>
      <c r="AH1403" s="16" t="s">
        <v>94</v>
      </c>
    </row>
    <row r="1404" customFormat="false" ht="15" hidden="false" customHeight="false" outlineLevel="0" collapsed="false">
      <c r="A1404" s="16" t="s">
        <v>4479</v>
      </c>
      <c r="B1404" s="17" t="s">
        <v>4480</v>
      </c>
      <c r="C1404" s="16" t="s">
        <v>4481</v>
      </c>
      <c r="D1404" s="16" t="s">
        <v>4482</v>
      </c>
      <c r="E1404" s="18" t="n">
        <v>1</v>
      </c>
      <c r="F1404" s="16" t="s">
        <v>41</v>
      </c>
      <c r="G1404" s="18" t="n">
        <v>12</v>
      </c>
      <c r="H1404" s="16" t="n">
        <v>11.8</v>
      </c>
      <c r="I1404" s="18" t="n">
        <v>19</v>
      </c>
      <c r="J1404" s="19" t="n">
        <v>8.59</v>
      </c>
      <c r="K1404" s="19" t="n">
        <v>8.59</v>
      </c>
      <c r="L1404" s="19" t="n">
        <v>8.59</v>
      </c>
      <c r="M1404" s="19" t="n">
        <f aca="false">IF(J1404&gt;0,J1404,K1404)*E1404</f>
        <v>8.59</v>
      </c>
      <c r="N1404" s="20"/>
      <c r="O1404" s="21" t="str">
        <f aca="false">IF(R1404="","",ROUND(R1404*(1-Premissas!$B$4),4))</f>
        <v/>
      </c>
      <c r="P1404" s="22"/>
      <c r="Q1404" s="22"/>
      <c r="R1404" s="23"/>
      <c r="S1404" s="24"/>
      <c r="T1404" s="24"/>
      <c r="U1404" s="25"/>
      <c r="V1404" s="19" t="str">
        <f aca="false">IF(COUNT(N1404:Q1404)=0,"",MIN(N1404:Q1404))</f>
        <v/>
      </c>
      <c r="W1404" s="16" t="str">
        <f aca="false">IF(V1404="","",INDEX($N$4:$Q$4,MATCH(V1404,N1404:Q1404,0)))</f>
        <v/>
      </c>
      <c r="X1404" s="19" t="str">
        <f aca="false">IF(COUNT(N1404:Q1404)&lt;2,"",SMALL(N1404:Q1404,2))</f>
        <v/>
      </c>
      <c r="Y1404" s="26" t="str">
        <f aca="false">IF(OR(V1404="",M1404=0),"",V1404/M1404-1)</f>
        <v/>
      </c>
      <c r="Z1404" s="26" t="str">
        <f aca="false">IF(OR(V1404="",L1404=""),"",V1404/(L1404*E1404)-1)</f>
        <v/>
      </c>
      <c r="AA1404" s="16" t="str">
        <f aca="false">IF(V1404="","SEM OFERTA",IF(OR(Y1404&gt;Premissas!$B$11,Y1404&lt;Premissas!$B$12),"VERIFICAR - UNIDADE/EMBALAGEM",IF(Y1404&gt;Premissas!$B$6,"NÃO COMPRAR - REAJUSTE &gt;5%","COMPRAR")))</f>
        <v>SEM OFERTA</v>
      </c>
      <c r="AB1404" s="18" t="str">
        <f aca="false">IF(W1404="DIMEC",S1404,IF(W1404="MEDCENTRO",U1404,""))</f>
        <v/>
      </c>
      <c r="AC1404" s="18" t="n">
        <f aca="false">IF(AA1404&lt;&gt;"COMPRAR",0,IF(AB1404="",I1404,MIN(I1404,AB1404)))</f>
        <v>0</v>
      </c>
      <c r="AD1404" s="19" t="n">
        <f aca="false">IF(AC1404&gt;0,AC1404*V1404,0)</f>
        <v>0</v>
      </c>
      <c r="AE1404" s="19" t="n">
        <f aca="false">IF(AC1404&gt;0,(M1404-V1404)*AC1404,0)</f>
        <v>0</v>
      </c>
      <c r="AF1404" s="16" t="str">
        <f aca="false">IF(AA1404&lt;&gt;"COMPRAR","",IF(AB1404="",IF(X1404="","",IF(X1404-V1404&lt;0.01,"EMPATE TÉCNICO","")),IF(AB1404&lt;I1404,"ESTOQUE INSUFICIENTE",IF(X1404="","",IF(X1404-V1404&lt;0.01,"EMPATE TÉCNICO","")))))</f>
        <v/>
      </c>
      <c r="AG1404" s="16" t="s">
        <v>328</v>
      </c>
      <c r="AH1404" s="16" t="s">
        <v>94</v>
      </c>
    </row>
    <row r="1405" customFormat="false" ht="15" hidden="false" customHeight="false" outlineLevel="0" collapsed="false">
      <c r="A1405" s="16" t="s">
        <v>4483</v>
      </c>
      <c r="B1405" s="17" t="s">
        <v>4484</v>
      </c>
      <c r="C1405" s="16" t="s">
        <v>4485</v>
      </c>
      <c r="D1405" s="16" t="s">
        <v>4482</v>
      </c>
      <c r="E1405" s="18" t="n">
        <v>1</v>
      </c>
      <c r="F1405" s="16" t="s">
        <v>43</v>
      </c>
      <c r="G1405" s="18" t="n">
        <v>0</v>
      </c>
      <c r="H1405" s="16" t="n">
        <v>6.7</v>
      </c>
      <c r="I1405" s="18" t="n">
        <v>18</v>
      </c>
      <c r="J1405" s="19" t="n">
        <v>4.25</v>
      </c>
      <c r="K1405" s="19" t="n">
        <v>4.25</v>
      </c>
      <c r="L1405" s="19" t="n">
        <v>4.18</v>
      </c>
      <c r="M1405" s="19" t="n">
        <f aca="false">IF(J1405&gt;0,J1405,K1405)*E1405</f>
        <v>4.25</v>
      </c>
      <c r="N1405" s="20"/>
      <c r="O1405" s="21" t="str">
        <f aca="false">IF(R1405="","",ROUND(R1405*(1-Premissas!$B$4),4))</f>
        <v/>
      </c>
      <c r="P1405" s="22"/>
      <c r="Q1405" s="22"/>
      <c r="R1405" s="23"/>
      <c r="S1405" s="24"/>
      <c r="T1405" s="24"/>
      <c r="U1405" s="25"/>
      <c r="V1405" s="19" t="str">
        <f aca="false">IF(COUNT(N1405:Q1405)=0,"",MIN(N1405:Q1405))</f>
        <v/>
      </c>
      <c r="W1405" s="16" t="str">
        <f aca="false">IF(V1405="","",INDEX($N$4:$Q$4,MATCH(V1405,N1405:Q1405,0)))</f>
        <v/>
      </c>
      <c r="X1405" s="19" t="str">
        <f aca="false">IF(COUNT(N1405:Q1405)&lt;2,"",SMALL(N1405:Q1405,2))</f>
        <v/>
      </c>
      <c r="Y1405" s="26" t="str">
        <f aca="false">IF(OR(V1405="",M1405=0),"",V1405/M1405-1)</f>
        <v/>
      </c>
      <c r="Z1405" s="26" t="str">
        <f aca="false">IF(OR(V1405="",L1405=""),"",V1405/(L1405*E1405)-1)</f>
        <v/>
      </c>
      <c r="AA1405" s="16" t="str">
        <f aca="false">IF(V1405="","SEM OFERTA",IF(OR(Y1405&gt;Premissas!$B$11,Y1405&lt;Premissas!$B$12),"VERIFICAR - UNIDADE/EMBALAGEM",IF(Y1405&gt;Premissas!$B$6,"NÃO COMPRAR - REAJUSTE &gt;5%","COMPRAR")))</f>
        <v>SEM OFERTA</v>
      </c>
      <c r="AB1405" s="18" t="str">
        <f aca="false">IF(W1405="DIMEC",S1405,IF(W1405="MEDCENTRO",U1405,""))</f>
        <v/>
      </c>
      <c r="AC1405" s="18" t="n">
        <f aca="false">IF(AA1405&lt;&gt;"COMPRAR",0,IF(AB1405="",I1405,MIN(I1405,AB1405)))</f>
        <v>0</v>
      </c>
      <c r="AD1405" s="19" t="n">
        <f aca="false">IF(AC1405&gt;0,AC1405*V1405,0)</f>
        <v>0</v>
      </c>
      <c r="AE1405" s="19" t="n">
        <f aca="false">IF(AC1405&gt;0,(M1405-V1405)*AC1405,0)</f>
        <v>0</v>
      </c>
      <c r="AF1405" s="16" t="str">
        <f aca="false">IF(AA1405&lt;&gt;"COMPRAR","",IF(AB1405="",IF(X1405="","",IF(X1405-V1405&lt;0.01,"EMPATE TÉCNICO","")),IF(AB1405&lt;I1405,"ESTOQUE INSUFICIENTE",IF(X1405="","",IF(X1405-V1405&lt;0.01,"EMPATE TÉCNICO","")))))</f>
        <v/>
      </c>
      <c r="AG1405" s="16" t="s">
        <v>203</v>
      </c>
      <c r="AH1405" s="16" t="s">
        <v>94</v>
      </c>
    </row>
    <row r="1406" customFormat="false" ht="15" hidden="false" customHeight="false" outlineLevel="0" collapsed="false">
      <c r="A1406" s="16" t="s">
        <v>4486</v>
      </c>
      <c r="B1406" s="17" t="s">
        <v>4487</v>
      </c>
      <c r="C1406" s="16" t="s">
        <v>4488</v>
      </c>
      <c r="D1406" s="16" t="s">
        <v>4288</v>
      </c>
      <c r="E1406" s="18" t="n">
        <v>1</v>
      </c>
      <c r="F1406" s="16" t="s">
        <v>43</v>
      </c>
      <c r="G1406" s="18" t="n">
        <v>2</v>
      </c>
      <c r="H1406" s="16" t="n">
        <v>1.2</v>
      </c>
      <c r="I1406" s="18" t="n">
        <v>2</v>
      </c>
      <c r="J1406" s="19" t="n">
        <v>10.11</v>
      </c>
      <c r="K1406" s="19" t="n">
        <v>10.11</v>
      </c>
      <c r="L1406" s="19" t="n">
        <v>10.11</v>
      </c>
      <c r="M1406" s="19" t="n">
        <f aca="false">IF(J1406&gt;0,J1406,K1406)*E1406</f>
        <v>10.11</v>
      </c>
      <c r="N1406" s="20"/>
      <c r="O1406" s="21" t="str">
        <f aca="false">IF(R1406="","",ROUND(R1406*(1-Premissas!$B$4),4))</f>
        <v/>
      </c>
      <c r="P1406" s="22"/>
      <c r="Q1406" s="22"/>
      <c r="R1406" s="23"/>
      <c r="S1406" s="24"/>
      <c r="T1406" s="24"/>
      <c r="U1406" s="25"/>
      <c r="V1406" s="19" t="str">
        <f aca="false">IF(COUNT(N1406:Q1406)=0,"",MIN(N1406:Q1406))</f>
        <v/>
      </c>
      <c r="W1406" s="16" t="str">
        <f aca="false">IF(V1406="","",INDEX($N$4:$Q$4,MATCH(V1406,N1406:Q1406,0)))</f>
        <v/>
      </c>
      <c r="X1406" s="19" t="str">
        <f aca="false">IF(COUNT(N1406:Q1406)&lt;2,"",SMALL(N1406:Q1406,2))</f>
        <v/>
      </c>
      <c r="Y1406" s="26" t="str">
        <f aca="false">IF(OR(V1406="",M1406=0),"",V1406/M1406-1)</f>
        <v/>
      </c>
      <c r="Z1406" s="26" t="str">
        <f aca="false">IF(OR(V1406="",L1406=""),"",V1406/(L1406*E1406)-1)</f>
        <v/>
      </c>
      <c r="AA1406" s="16" t="str">
        <f aca="false">IF(V1406="","SEM OFERTA",IF(OR(Y1406&gt;Premissas!$B$11,Y1406&lt;Premissas!$B$12),"VERIFICAR - UNIDADE/EMBALAGEM",IF(Y1406&gt;Premissas!$B$6,"NÃO COMPRAR - REAJUSTE &gt;5%","COMPRAR")))</f>
        <v>SEM OFERTA</v>
      </c>
      <c r="AB1406" s="18" t="str">
        <f aca="false">IF(W1406="DIMEC",S1406,IF(W1406="MEDCENTRO",U1406,""))</f>
        <v/>
      </c>
      <c r="AC1406" s="18" t="n">
        <f aca="false">IF(AA1406&lt;&gt;"COMPRAR",0,IF(AB1406="",I1406,MIN(I1406,AB1406)))</f>
        <v>0</v>
      </c>
      <c r="AD1406" s="19" t="n">
        <f aca="false">IF(AC1406&gt;0,AC1406*V1406,0)</f>
        <v>0</v>
      </c>
      <c r="AE1406" s="19" t="n">
        <f aca="false">IF(AC1406&gt;0,(M1406-V1406)*AC1406,0)</f>
        <v>0</v>
      </c>
      <c r="AF1406" s="16" t="str">
        <f aca="false">IF(AA1406&lt;&gt;"COMPRAR","",IF(AB1406="",IF(X1406="","",IF(X1406-V1406&lt;0.01,"EMPATE TÉCNICO","")),IF(AB1406&lt;I1406,"ESTOQUE INSUFICIENTE",IF(X1406="","",IF(X1406-V1406&lt;0.01,"EMPATE TÉCNICO","")))))</f>
        <v/>
      </c>
      <c r="AG1406" s="16" t="s">
        <v>203</v>
      </c>
      <c r="AH1406" s="16" t="s">
        <v>94</v>
      </c>
    </row>
    <row r="1407" customFormat="false" ht="15" hidden="false" customHeight="false" outlineLevel="0" collapsed="false">
      <c r="A1407" s="16" t="s">
        <v>4489</v>
      </c>
      <c r="B1407" s="17" t="s">
        <v>4490</v>
      </c>
      <c r="C1407" s="16" t="s">
        <v>4491</v>
      </c>
      <c r="D1407" s="16" t="s">
        <v>4492</v>
      </c>
      <c r="E1407" s="18" t="n">
        <v>1</v>
      </c>
      <c r="F1407" s="16" t="s">
        <v>41</v>
      </c>
      <c r="G1407" s="18" t="n">
        <v>2</v>
      </c>
      <c r="H1407" s="16" t="n">
        <v>5.9</v>
      </c>
      <c r="I1407" s="18" t="n">
        <v>14</v>
      </c>
      <c r="J1407" s="19" t="n">
        <v>11.0733333333333</v>
      </c>
      <c r="K1407" s="19" t="n">
        <v>11.0733333333333</v>
      </c>
      <c r="L1407" s="19" t="n">
        <v>5.78</v>
      </c>
      <c r="M1407" s="19" t="n">
        <f aca="false">IF(J1407&gt;0,J1407,K1407)*E1407</f>
        <v>11.0733333333333</v>
      </c>
      <c r="N1407" s="20"/>
      <c r="O1407" s="21" t="str">
        <f aca="false">IF(R1407="","",ROUND(R1407*(1-Premissas!$B$4),4))</f>
        <v/>
      </c>
      <c r="P1407" s="22"/>
      <c r="Q1407" s="22"/>
      <c r="R1407" s="23"/>
      <c r="S1407" s="24"/>
      <c r="T1407" s="24"/>
      <c r="U1407" s="25"/>
      <c r="V1407" s="19" t="str">
        <f aca="false">IF(COUNT(N1407:Q1407)=0,"",MIN(N1407:Q1407))</f>
        <v/>
      </c>
      <c r="W1407" s="16" t="str">
        <f aca="false">IF(V1407="","",INDEX($N$4:$Q$4,MATCH(V1407,N1407:Q1407,0)))</f>
        <v/>
      </c>
      <c r="X1407" s="19" t="str">
        <f aca="false">IF(COUNT(N1407:Q1407)&lt;2,"",SMALL(N1407:Q1407,2))</f>
        <v/>
      </c>
      <c r="Y1407" s="26" t="str">
        <f aca="false">IF(OR(V1407="",M1407=0),"",V1407/M1407-1)</f>
        <v/>
      </c>
      <c r="Z1407" s="26" t="str">
        <f aca="false">IF(OR(V1407="",L1407=""),"",V1407/(L1407*E1407)-1)</f>
        <v/>
      </c>
      <c r="AA1407" s="16" t="str">
        <f aca="false">IF(V1407="","SEM OFERTA",IF(OR(Y1407&gt;Premissas!$B$11,Y1407&lt;Premissas!$B$12),"VERIFICAR - UNIDADE/EMBALAGEM",IF(Y1407&gt;Premissas!$B$6,"NÃO COMPRAR - REAJUSTE &gt;5%","COMPRAR")))</f>
        <v>SEM OFERTA</v>
      </c>
      <c r="AB1407" s="18" t="str">
        <f aca="false">IF(W1407="DIMEC",S1407,IF(W1407="MEDCENTRO",U1407,""))</f>
        <v/>
      </c>
      <c r="AC1407" s="18" t="n">
        <f aca="false">IF(AA1407&lt;&gt;"COMPRAR",0,IF(AB1407="",I1407,MIN(I1407,AB1407)))</f>
        <v>0</v>
      </c>
      <c r="AD1407" s="19" t="n">
        <f aca="false">IF(AC1407&gt;0,AC1407*V1407,0)</f>
        <v>0</v>
      </c>
      <c r="AE1407" s="19" t="n">
        <f aca="false">IF(AC1407&gt;0,(M1407-V1407)*AC1407,0)</f>
        <v>0</v>
      </c>
      <c r="AF1407" s="16" t="str">
        <f aca="false">IF(AA1407&lt;&gt;"COMPRAR","",IF(AB1407="",IF(X1407="","",IF(X1407-V1407&lt;0.01,"EMPATE TÉCNICO","")),IF(AB1407&lt;I1407,"ESTOQUE INSUFICIENTE",IF(X1407="","",IF(X1407-V1407&lt;0.01,"EMPATE TÉCNICO","")))))</f>
        <v/>
      </c>
      <c r="AG1407" s="16" t="s">
        <v>328</v>
      </c>
      <c r="AH1407" s="16" t="s">
        <v>94</v>
      </c>
    </row>
    <row r="1408" customFormat="false" ht="15" hidden="false" customHeight="false" outlineLevel="0" collapsed="false">
      <c r="A1408" s="16" t="s">
        <v>4493</v>
      </c>
      <c r="B1408" s="17" t="s">
        <v>4494</v>
      </c>
      <c r="C1408" s="16" t="s">
        <v>4495</v>
      </c>
      <c r="D1408" s="16" t="s">
        <v>4267</v>
      </c>
      <c r="E1408" s="18" t="n">
        <v>1</v>
      </c>
      <c r="F1408" s="16" t="s">
        <v>43</v>
      </c>
      <c r="G1408" s="18" t="n">
        <v>0</v>
      </c>
      <c r="H1408" s="16" t="n">
        <v>1.6</v>
      </c>
      <c r="I1408" s="18" t="n">
        <v>5</v>
      </c>
      <c r="J1408" s="19" t="n">
        <v>7.99</v>
      </c>
      <c r="K1408" s="19" t="n">
        <v>7.99</v>
      </c>
      <c r="L1408" s="19" t="n">
        <v>7.99</v>
      </c>
      <c r="M1408" s="19" t="n">
        <f aca="false">IF(J1408&gt;0,J1408,K1408)*E1408</f>
        <v>7.99</v>
      </c>
      <c r="N1408" s="20"/>
      <c r="O1408" s="21" t="str">
        <f aca="false">IF(R1408="","",ROUND(R1408*(1-Premissas!$B$4),4))</f>
        <v/>
      </c>
      <c r="P1408" s="22"/>
      <c r="Q1408" s="22"/>
      <c r="R1408" s="23"/>
      <c r="S1408" s="24"/>
      <c r="T1408" s="24"/>
      <c r="U1408" s="25"/>
      <c r="V1408" s="19" t="str">
        <f aca="false">IF(COUNT(N1408:Q1408)=0,"",MIN(N1408:Q1408))</f>
        <v/>
      </c>
      <c r="W1408" s="16" t="str">
        <f aca="false">IF(V1408="","",INDEX($N$4:$Q$4,MATCH(V1408,N1408:Q1408,0)))</f>
        <v/>
      </c>
      <c r="X1408" s="19" t="str">
        <f aca="false">IF(COUNT(N1408:Q1408)&lt;2,"",SMALL(N1408:Q1408,2))</f>
        <v/>
      </c>
      <c r="Y1408" s="26" t="str">
        <f aca="false">IF(OR(V1408="",M1408=0),"",V1408/M1408-1)</f>
        <v/>
      </c>
      <c r="Z1408" s="26" t="str">
        <f aca="false">IF(OR(V1408="",L1408=""),"",V1408/(L1408*E1408)-1)</f>
        <v/>
      </c>
      <c r="AA1408" s="16" t="str">
        <f aca="false">IF(V1408="","SEM OFERTA",IF(OR(Y1408&gt;Premissas!$B$11,Y1408&lt;Premissas!$B$12),"VERIFICAR - UNIDADE/EMBALAGEM",IF(Y1408&gt;Premissas!$B$6,"NÃO COMPRAR - REAJUSTE &gt;5%","COMPRAR")))</f>
        <v>SEM OFERTA</v>
      </c>
      <c r="AB1408" s="18" t="str">
        <f aca="false">IF(W1408="DIMEC",S1408,IF(W1408="MEDCENTRO",U1408,""))</f>
        <v/>
      </c>
      <c r="AC1408" s="18" t="n">
        <f aca="false">IF(AA1408&lt;&gt;"COMPRAR",0,IF(AB1408="",I1408,MIN(I1408,AB1408)))</f>
        <v>0</v>
      </c>
      <c r="AD1408" s="19" t="n">
        <f aca="false">IF(AC1408&gt;0,AC1408*V1408,0)</f>
        <v>0</v>
      </c>
      <c r="AE1408" s="19" t="n">
        <f aca="false">IF(AC1408&gt;0,(M1408-V1408)*AC1408,0)</f>
        <v>0</v>
      </c>
      <c r="AF1408" s="16" t="str">
        <f aca="false">IF(AA1408&lt;&gt;"COMPRAR","",IF(AB1408="",IF(X1408="","",IF(X1408-V1408&lt;0.01,"EMPATE TÉCNICO","")),IF(AB1408&lt;I1408,"ESTOQUE INSUFICIENTE",IF(X1408="","",IF(X1408-V1408&lt;0.01,"EMPATE TÉCNICO","")))))</f>
        <v/>
      </c>
      <c r="AG1408" s="16" t="s">
        <v>87</v>
      </c>
      <c r="AH1408" s="16" t="s">
        <v>94</v>
      </c>
    </row>
    <row r="1409" customFormat="false" ht="15" hidden="false" customHeight="false" outlineLevel="0" collapsed="false">
      <c r="A1409" s="16" t="s">
        <v>4496</v>
      </c>
      <c r="B1409" s="17" t="s">
        <v>4497</v>
      </c>
      <c r="C1409" s="16" t="s">
        <v>4498</v>
      </c>
      <c r="D1409" s="16" t="s">
        <v>4267</v>
      </c>
      <c r="E1409" s="18" t="n">
        <v>1</v>
      </c>
      <c r="F1409" s="16" t="s">
        <v>43</v>
      </c>
      <c r="G1409" s="18" t="n">
        <v>0</v>
      </c>
      <c r="H1409" s="16" t="n">
        <v>0.3</v>
      </c>
      <c r="I1409" s="18" t="n">
        <v>1</v>
      </c>
      <c r="J1409" s="19" t="n">
        <v>10.39</v>
      </c>
      <c r="K1409" s="19" t="n">
        <v>10.39</v>
      </c>
      <c r="L1409" s="19" t="n">
        <v>10.39</v>
      </c>
      <c r="M1409" s="19" t="n">
        <f aca="false">IF(J1409&gt;0,J1409,K1409)*E1409</f>
        <v>10.39</v>
      </c>
      <c r="N1409" s="20"/>
      <c r="O1409" s="21" t="str">
        <f aca="false">IF(R1409="","",ROUND(R1409*(1-Premissas!$B$4),4))</f>
        <v/>
      </c>
      <c r="P1409" s="22"/>
      <c r="Q1409" s="22"/>
      <c r="R1409" s="23"/>
      <c r="S1409" s="24"/>
      <c r="T1409" s="24"/>
      <c r="U1409" s="25"/>
      <c r="V1409" s="19" t="str">
        <f aca="false">IF(COUNT(N1409:Q1409)=0,"",MIN(N1409:Q1409))</f>
        <v/>
      </c>
      <c r="W1409" s="16" t="str">
        <f aca="false">IF(V1409="","",INDEX($N$4:$Q$4,MATCH(V1409,N1409:Q1409,0)))</f>
        <v/>
      </c>
      <c r="X1409" s="19" t="str">
        <f aca="false">IF(COUNT(N1409:Q1409)&lt;2,"",SMALL(N1409:Q1409,2))</f>
        <v/>
      </c>
      <c r="Y1409" s="26" t="str">
        <f aca="false">IF(OR(V1409="",M1409=0),"",V1409/M1409-1)</f>
        <v/>
      </c>
      <c r="Z1409" s="26" t="str">
        <f aca="false">IF(OR(V1409="",L1409=""),"",V1409/(L1409*E1409)-1)</f>
        <v/>
      </c>
      <c r="AA1409" s="16" t="str">
        <f aca="false">IF(V1409="","SEM OFERTA",IF(OR(Y1409&gt;Premissas!$B$11,Y1409&lt;Premissas!$B$12),"VERIFICAR - UNIDADE/EMBALAGEM",IF(Y1409&gt;Premissas!$B$6,"NÃO COMPRAR - REAJUSTE &gt;5%","COMPRAR")))</f>
        <v>SEM OFERTA</v>
      </c>
      <c r="AB1409" s="18" t="str">
        <f aca="false">IF(W1409="DIMEC",S1409,IF(W1409="MEDCENTRO",U1409,""))</f>
        <v/>
      </c>
      <c r="AC1409" s="18" t="n">
        <f aca="false">IF(AA1409&lt;&gt;"COMPRAR",0,IF(AB1409="",I1409,MIN(I1409,AB1409)))</f>
        <v>0</v>
      </c>
      <c r="AD1409" s="19" t="n">
        <f aca="false">IF(AC1409&gt;0,AC1409*V1409,0)</f>
        <v>0</v>
      </c>
      <c r="AE1409" s="19" t="n">
        <f aca="false">IF(AC1409&gt;0,(M1409-V1409)*AC1409,0)</f>
        <v>0</v>
      </c>
      <c r="AF1409" s="16" t="str">
        <f aca="false">IF(AA1409&lt;&gt;"COMPRAR","",IF(AB1409="",IF(X1409="","",IF(X1409-V1409&lt;0.01,"EMPATE TÉCNICO","")),IF(AB1409&lt;I1409,"ESTOQUE INSUFICIENTE",IF(X1409="","",IF(X1409-V1409&lt;0.01,"EMPATE TÉCNICO","")))))</f>
        <v/>
      </c>
      <c r="AG1409" s="16" t="s">
        <v>1798</v>
      </c>
      <c r="AH1409" s="16" t="s">
        <v>94</v>
      </c>
    </row>
    <row r="1410" customFormat="false" ht="15" hidden="false" customHeight="false" outlineLevel="0" collapsed="false">
      <c r="A1410" s="16" t="s">
        <v>4499</v>
      </c>
      <c r="B1410" s="17" t="s">
        <v>4500</v>
      </c>
      <c r="C1410" s="16" t="s">
        <v>4501</v>
      </c>
      <c r="D1410" s="16" t="s">
        <v>3920</v>
      </c>
      <c r="E1410" s="18" t="n">
        <v>1</v>
      </c>
      <c r="F1410" s="16" t="s">
        <v>42</v>
      </c>
      <c r="G1410" s="18" t="n">
        <v>4</v>
      </c>
      <c r="H1410" s="16" t="n">
        <v>2.1</v>
      </c>
      <c r="I1410" s="18" t="n">
        <v>2</v>
      </c>
      <c r="J1410" s="19" t="n">
        <v>8.53</v>
      </c>
      <c r="K1410" s="19" t="n">
        <v>8.53</v>
      </c>
      <c r="L1410" s="19" t="n">
        <v>8.53</v>
      </c>
      <c r="M1410" s="19" t="n">
        <f aca="false">IF(J1410&gt;0,J1410,K1410)*E1410</f>
        <v>8.53</v>
      </c>
      <c r="N1410" s="20"/>
      <c r="O1410" s="21" t="str">
        <f aca="false">IF(R1410="","",ROUND(R1410*(1-Premissas!$B$4),4))</f>
        <v/>
      </c>
      <c r="P1410" s="22"/>
      <c r="Q1410" s="22"/>
      <c r="R1410" s="23"/>
      <c r="S1410" s="24"/>
      <c r="T1410" s="24"/>
      <c r="U1410" s="25"/>
      <c r="V1410" s="19" t="str">
        <f aca="false">IF(COUNT(N1410:Q1410)=0,"",MIN(N1410:Q1410))</f>
        <v/>
      </c>
      <c r="W1410" s="16" t="str">
        <f aca="false">IF(V1410="","",INDEX($N$4:$Q$4,MATCH(V1410,N1410:Q1410,0)))</f>
        <v/>
      </c>
      <c r="X1410" s="19" t="str">
        <f aca="false">IF(COUNT(N1410:Q1410)&lt;2,"",SMALL(N1410:Q1410,2))</f>
        <v/>
      </c>
      <c r="Y1410" s="26" t="str">
        <f aca="false">IF(OR(V1410="",M1410=0),"",V1410/M1410-1)</f>
        <v/>
      </c>
      <c r="Z1410" s="26" t="str">
        <f aca="false">IF(OR(V1410="",L1410=""),"",V1410/(L1410*E1410)-1)</f>
        <v/>
      </c>
      <c r="AA1410" s="16" t="str">
        <f aca="false">IF(V1410="","SEM OFERTA",IF(OR(Y1410&gt;Premissas!$B$11,Y1410&lt;Premissas!$B$12),"VERIFICAR - UNIDADE/EMBALAGEM",IF(Y1410&gt;Premissas!$B$6,"NÃO COMPRAR - REAJUSTE &gt;5%","COMPRAR")))</f>
        <v>SEM OFERTA</v>
      </c>
      <c r="AB1410" s="18" t="str">
        <f aca="false">IF(W1410="DIMEC",S1410,IF(W1410="MEDCENTRO",U1410,""))</f>
        <v/>
      </c>
      <c r="AC1410" s="18" t="n">
        <f aca="false">IF(AA1410&lt;&gt;"COMPRAR",0,IF(AB1410="",I1410,MIN(I1410,AB1410)))</f>
        <v>0</v>
      </c>
      <c r="AD1410" s="19" t="n">
        <f aca="false">IF(AC1410&gt;0,AC1410*V1410,0)</f>
        <v>0</v>
      </c>
      <c r="AE1410" s="19" t="n">
        <f aca="false">IF(AC1410&gt;0,(M1410-V1410)*AC1410,0)</f>
        <v>0</v>
      </c>
      <c r="AF1410" s="16" t="str">
        <f aca="false">IF(AA1410&lt;&gt;"COMPRAR","",IF(AB1410="",IF(X1410="","",IF(X1410-V1410&lt;0.01,"EMPATE TÉCNICO","")),IF(AB1410&lt;I1410,"ESTOQUE INSUFICIENTE",IF(X1410="","",IF(X1410-V1410&lt;0.01,"EMPATE TÉCNICO","")))))</f>
        <v/>
      </c>
      <c r="AG1410" s="16" t="s">
        <v>360</v>
      </c>
      <c r="AH1410" s="16" t="s">
        <v>94</v>
      </c>
    </row>
    <row r="1411" customFormat="false" ht="15" hidden="false" customHeight="false" outlineLevel="0" collapsed="false">
      <c r="A1411" s="16" t="s">
        <v>4502</v>
      </c>
      <c r="B1411" s="17" t="s">
        <v>4503</v>
      </c>
      <c r="C1411" s="16" t="s">
        <v>4504</v>
      </c>
      <c r="D1411" s="16" t="s">
        <v>4505</v>
      </c>
      <c r="E1411" s="18" t="n">
        <v>1</v>
      </c>
      <c r="F1411" s="16" t="s">
        <v>43</v>
      </c>
      <c r="G1411" s="18" t="n">
        <v>0</v>
      </c>
      <c r="H1411" s="16" t="n">
        <v>0.4</v>
      </c>
      <c r="I1411" s="18" t="n">
        <v>2</v>
      </c>
      <c r="J1411" s="19" t="n">
        <v>11.0966666666667</v>
      </c>
      <c r="K1411" s="19" t="n">
        <v>11.0966666666667</v>
      </c>
      <c r="L1411" s="19" t="n">
        <v>11.0967</v>
      </c>
      <c r="M1411" s="19" t="n">
        <f aca="false">IF(J1411&gt;0,J1411,K1411)*E1411</f>
        <v>11.0966666666667</v>
      </c>
      <c r="N1411" s="20"/>
      <c r="O1411" s="21" t="str">
        <f aca="false">IF(R1411="","",ROUND(R1411*(1-Premissas!$B$4),4))</f>
        <v/>
      </c>
      <c r="P1411" s="22"/>
      <c r="Q1411" s="22"/>
      <c r="R1411" s="23"/>
      <c r="S1411" s="24"/>
      <c r="T1411" s="24"/>
      <c r="U1411" s="25"/>
      <c r="V1411" s="19" t="str">
        <f aca="false">IF(COUNT(N1411:Q1411)=0,"",MIN(N1411:Q1411))</f>
        <v/>
      </c>
      <c r="W1411" s="16" t="str">
        <f aca="false">IF(V1411="","",INDEX($N$4:$Q$4,MATCH(V1411,N1411:Q1411,0)))</f>
        <v/>
      </c>
      <c r="X1411" s="19" t="str">
        <f aca="false">IF(COUNT(N1411:Q1411)&lt;2,"",SMALL(N1411:Q1411,2))</f>
        <v/>
      </c>
      <c r="Y1411" s="26" t="str">
        <f aca="false">IF(OR(V1411="",M1411=0),"",V1411/M1411-1)</f>
        <v/>
      </c>
      <c r="Z1411" s="26" t="str">
        <f aca="false">IF(OR(V1411="",L1411=""),"",V1411/(L1411*E1411)-1)</f>
        <v/>
      </c>
      <c r="AA1411" s="16" t="str">
        <f aca="false">IF(V1411="","SEM OFERTA",IF(OR(Y1411&gt;Premissas!$B$11,Y1411&lt;Premissas!$B$12),"VERIFICAR - UNIDADE/EMBALAGEM",IF(Y1411&gt;Premissas!$B$6,"NÃO COMPRAR - REAJUSTE &gt;5%","COMPRAR")))</f>
        <v>SEM OFERTA</v>
      </c>
      <c r="AB1411" s="18" t="str">
        <f aca="false">IF(W1411="DIMEC",S1411,IF(W1411="MEDCENTRO",U1411,""))</f>
        <v/>
      </c>
      <c r="AC1411" s="18" t="n">
        <f aca="false">IF(AA1411&lt;&gt;"COMPRAR",0,IF(AB1411="",I1411,MIN(I1411,AB1411)))</f>
        <v>0</v>
      </c>
      <c r="AD1411" s="19" t="n">
        <f aca="false">IF(AC1411&gt;0,AC1411*V1411,0)</f>
        <v>0</v>
      </c>
      <c r="AE1411" s="19" t="n">
        <f aca="false">IF(AC1411&gt;0,(M1411-V1411)*AC1411,0)</f>
        <v>0</v>
      </c>
      <c r="AF1411" s="16" t="str">
        <f aca="false">IF(AA1411&lt;&gt;"COMPRAR","",IF(AB1411="",IF(X1411="","",IF(X1411-V1411&lt;0.01,"EMPATE TÉCNICO","")),IF(AB1411&lt;I1411,"ESTOQUE INSUFICIENTE",IF(X1411="","",IF(X1411-V1411&lt;0.01,"EMPATE TÉCNICO","")))))</f>
        <v/>
      </c>
      <c r="AG1411" s="16" t="s">
        <v>328</v>
      </c>
      <c r="AH1411" s="16" t="s">
        <v>94</v>
      </c>
    </row>
    <row r="1412" customFormat="false" ht="15" hidden="false" customHeight="false" outlineLevel="0" collapsed="false">
      <c r="A1412" s="16" t="s">
        <v>4506</v>
      </c>
      <c r="B1412" s="17" t="s">
        <v>4507</v>
      </c>
      <c r="C1412" s="16" t="s">
        <v>4508</v>
      </c>
      <c r="D1412" s="16" t="s">
        <v>4288</v>
      </c>
      <c r="E1412" s="18" t="n">
        <v>12</v>
      </c>
      <c r="F1412" s="16" t="s">
        <v>43</v>
      </c>
      <c r="G1412" s="18" t="n">
        <v>3</v>
      </c>
      <c r="H1412" s="16" t="n">
        <v>3.8</v>
      </c>
      <c r="I1412" s="18" t="n">
        <v>1</v>
      </c>
      <c r="J1412" s="19" t="n">
        <v>2.44583333333333</v>
      </c>
      <c r="K1412" s="19" t="n">
        <v>2.44583333333333</v>
      </c>
      <c r="L1412" s="19" t="n">
        <v>2.4458</v>
      </c>
      <c r="M1412" s="19" t="n">
        <f aca="false">IF(J1412&gt;0,J1412,K1412)*E1412</f>
        <v>29.35</v>
      </c>
      <c r="N1412" s="20"/>
      <c r="O1412" s="21" t="str">
        <f aca="false">IF(R1412="","",ROUND(R1412*(1-Premissas!$B$4),4))</f>
        <v/>
      </c>
      <c r="P1412" s="22"/>
      <c r="Q1412" s="22"/>
      <c r="R1412" s="23"/>
      <c r="S1412" s="24"/>
      <c r="T1412" s="24"/>
      <c r="U1412" s="25"/>
      <c r="V1412" s="19" t="str">
        <f aca="false">IF(COUNT(N1412:Q1412)=0,"",MIN(N1412:Q1412))</f>
        <v/>
      </c>
      <c r="W1412" s="16" t="str">
        <f aca="false">IF(V1412="","",INDEX($N$4:$Q$4,MATCH(V1412,N1412:Q1412,0)))</f>
        <v/>
      </c>
      <c r="X1412" s="19" t="str">
        <f aca="false">IF(COUNT(N1412:Q1412)&lt;2,"",SMALL(N1412:Q1412,2))</f>
        <v/>
      </c>
      <c r="Y1412" s="26" t="str">
        <f aca="false">IF(OR(V1412="",M1412=0),"",V1412/M1412-1)</f>
        <v/>
      </c>
      <c r="Z1412" s="26" t="str">
        <f aca="false">IF(OR(V1412="",L1412=""),"",V1412/(L1412*E1412)-1)</f>
        <v/>
      </c>
      <c r="AA1412" s="16" t="str">
        <f aca="false">IF(V1412="","SEM OFERTA",IF(OR(Y1412&gt;Premissas!$B$11,Y1412&lt;Premissas!$B$12),"VERIFICAR - UNIDADE/EMBALAGEM",IF(Y1412&gt;Premissas!$B$6,"NÃO COMPRAR - REAJUSTE &gt;5%","COMPRAR")))</f>
        <v>SEM OFERTA</v>
      </c>
      <c r="AB1412" s="18" t="str">
        <f aca="false">IF(W1412="DIMEC",S1412,IF(W1412="MEDCENTRO",U1412,""))</f>
        <v/>
      </c>
      <c r="AC1412" s="18" t="n">
        <f aca="false">IF(AA1412&lt;&gt;"COMPRAR",0,IF(AB1412="",I1412,MIN(I1412,AB1412)))</f>
        <v>0</v>
      </c>
      <c r="AD1412" s="19" t="n">
        <f aca="false">IF(AC1412&gt;0,AC1412*V1412,0)</f>
        <v>0</v>
      </c>
      <c r="AE1412" s="19" t="n">
        <f aca="false">IF(AC1412&gt;0,(M1412-V1412)*AC1412,0)</f>
        <v>0</v>
      </c>
      <c r="AF1412" s="16" t="str">
        <f aca="false">IF(AA1412&lt;&gt;"COMPRAR","",IF(AB1412="",IF(X1412="","",IF(X1412-V1412&lt;0.01,"EMPATE TÉCNICO","")),IF(AB1412&lt;I1412,"ESTOQUE INSUFICIENTE",IF(X1412="","",IF(X1412-V1412&lt;0.01,"EMPATE TÉCNICO","")))))</f>
        <v/>
      </c>
      <c r="AG1412" s="16" t="s">
        <v>203</v>
      </c>
      <c r="AH1412" s="16" t="s">
        <v>94</v>
      </c>
    </row>
    <row r="1413" customFormat="false" ht="15" hidden="false" customHeight="false" outlineLevel="0" collapsed="false">
      <c r="A1413" s="16" t="s">
        <v>4509</v>
      </c>
      <c r="B1413" s="17" t="s">
        <v>4510</v>
      </c>
      <c r="C1413" s="16" t="s">
        <v>4511</v>
      </c>
      <c r="D1413" s="16" t="s">
        <v>4288</v>
      </c>
      <c r="E1413" s="18" t="n">
        <v>1</v>
      </c>
      <c r="F1413" s="16" t="s">
        <v>42</v>
      </c>
      <c r="G1413" s="18" t="n">
        <v>0</v>
      </c>
      <c r="H1413" s="16" t="n">
        <v>8.6</v>
      </c>
      <c r="I1413" s="18" t="n">
        <v>22</v>
      </c>
      <c r="J1413" s="19" t="n">
        <v>2.9</v>
      </c>
      <c r="K1413" s="19" t="n">
        <v>2.9</v>
      </c>
      <c r="L1413" s="19" t="n">
        <v>2.9</v>
      </c>
      <c r="M1413" s="19" t="n">
        <f aca="false">IF(J1413&gt;0,J1413,K1413)*E1413</f>
        <v>2.9</v>
      </c>
      <c r="N1413" s="20"/>
      <c r="O1413" s="21" t="str">
        <f aca="false">IF(R1413="","",ROUND(R1413*(1-Premissas!$B$4),4))</f>
        <v/>
      </c>
      <c r="P1413" s="22"/>
      <c r="Q1413" s="22"/>
      <c r="R1413" s="23"/>
      <c r="S1413" s="24"/>
      <c r="T1413" s="24"/>
      <c r="U1413" s="25"/>
      <c r="V1413" s="19" t="str">
        <f aca="false">IF(COUNT(N1413:Q1413)=0,"",MIN(N1413:Q1413))</f>
        <v/>
      </c>
      <c r="W1413" s="16" t="str">
        <f aca="false">IF(V1413="","",INDEX($N$4:$Q$4,MATCH(V1413,N1413:Q1413,0)))</f>
        <v/>
      </c>
      <c r="X1413" s="19" t="str">
        <f aca="false">IF(COUNT(N1413:Q1413)&lt;2,"",SMALL(N1413:Q1413,2))</f>
        <v/>
      </c>
      <c r="Y1413" s="26" t="str">
        <f aca="false">IF(OR(V1413="",M1413=0),"",V1413/M1413-1)</f>
        <v/>
      </c>
      <c r="Z1413" s="26" t="str">
        <f aca="false">IF(OR(V1413="",L1413=""),"",V1413/(L1413*E1413)-1)</f>
        <v/>
      </c>
      <c r="AA1413" s="16" t="str">
        <f aca="false">IF(V1413="","SEM OFERTA",IF(OR(Y1413&gt;Premissas!$B$11,Y1413&lt;Premissas!$B$12),"VERIFICAR - UNIDADE/EMBALAGEM",IF(Y1413&gt;Premissas!$B$6,"NÃO COMPRAR - REAJUSTE &gt;5%","COMPRAR")))</f>
        <v>SEM OFERTA</v>
      </c>
      <c r="AB1413" s="18" t="str">
        <f aca="false">IF(W1413="DIMEC",S1413,IF(W1413="MEDCENTRO",U1413,""))</f>
        <v/>
      </c>
      <c r="AC1413" s="18" t="n">
        <f aca="false">IF(AA1413&lt;&gt;"COMPRAR",0,IF(AB1413="",I1413,MIN(I1413,AB1413)))</f>
        <v>0</v>
      </c>
      <c r="AD1413" s="19" t="n">
        <f aca="false">IF(AC1413&gt;0,AC1413*V1413,0)</f>
        <v>0</v>
      </c>
      <c r="AE1413" s="19" t="n">
        <f aca="false">IF(AC1413&gt;0,(M1413-V1413)*AC1413,0)</f>
        <v>0</v>
      </c>
      <c r="AF1413" s="16" t="str">
        <f aca="false">IF(AA1413&lt;&gt;"COMPRAR","",IF(AB1413="",IF(X1413="","",IF(X1413-V1413&lt;0.01,"EMPATE TÉCNICO","")),IF(AB1413&lt;I1413,"ESTOQUE INSUFICIENTE",IF(X1413="","",IF(X1413-V1413&lt;0.01,"EMPATE TÉCNICO","")))))</f>
        <v/>
      </c>
      <c r="AG1413" s="16" t="s">
        <v>203</v>
      </c>
      <c r="AH1413" s="16" t="s">
        <v>94</v>
      </c>
    </row>
    <row r="1414" customFormat="false" ht="15" hidden="false" customHeight="false" outlineLevel="0" collapsed="false">
      <c r="A1414" s="16" t="s">
        <v>4512</v>
      </c>
      <c r="B1414" s="17" t="s">
        <v>4513</v>
      </c>
      <c r="C1414" s="16" t="s">
        <v>4514</v>
      </c>
      <c r="D1414" s="16" t="s">
        <v>4288</v>
      </c>
      <c r="E1414" s="18" t="n">
        <v>1</v>
      </c>
      <c r="F1414" s="16" t="s">
        <v>43</v>
      </c>
      <c r="G1414" s="18" t="n">
        <v>0</v>
      </c>
      <c r="H1414" s="16" t="n">
        <v>0.6</v>
      </c>
      <c r="I1414" s="18" t="n">
        <v>2</v>
      </c>
      <c r="J1414" s="19" t="n">
        <v>6.92</v>
      </c>
      <c r="K1414" s="19" t="n">
        <v>6.92</v>
      </c>
      <c r="L1414" s="19" t="n">
        <v>6.92</v>
      </c>
      <c r="M1414" s="19" t="n">
        <f aca="false">IF(J1414&gt;0,J1414,K1414)*E1414</f>
        <v>6.92</v>
      </c>
      <c r="N1414" s="20"/>
      <c r="O1414" s="21" t="str">
        <f aca="false">IF(R1414="","",ROUND(R1414*(1-Premissas!$B$4),4))</f>
        <v/>
      </c>
      <c r="P1414" s="22"/>
      <c r="Q1414" s="22"/>
      <c r="R1414" s="23"/>
      <c r="S1414" s="24"/>
      <c r="T1414" s="24"/>
      <c r="U1414" s="25"/>
      <c r="V1414" s="19" t="str">
        <f aca="false">IF(COUNT(N1414:Q1414)=0,"",MIN(N1414:Q1414))</f>
        <v/>
      </c>
      <c r="W1414" s="16" t="str">
        <f aca="false">IF(V1414="","",INDEX($N$4:$Q$4,MATCH(V1414,N1414:Q1414,0)))</f>
        <v/>
      </c>
      <c r="X1414" s="19" t="str">
        <f aca="false">IF(COUNT(N1414:Q1414)&lt;2,"",SMALL(N1414:Q1414,2))</f>
        <v/>
      </c>
      <c r="Y1414" s="26" t="str">
        <f aca="false">IF(OR(V1414="",M1414=0),"",V1414/M1414-1)</f>
        <v/>
      </c>
      <c r="Z1414" s="26" t="str">
        <f aca="false">IF(OR(V1414="",L1414=""),"",V1414/(L1414*E1414)-1)</f>
        <v/>
      </c>
      <c r="AA1414" s="16" t="str">
        <f aca="false">IF(V1414="","SEM OFERTA",IF(OR(Y1414&gt;Premissas!$B$11,Y1414&lt;Premissas!$B$12),"VERIFICAR - UNIDADE/EMBALAGEM",IF(Y1414&gt;Premissas!$B$6,"NÃO COMPRAR - REAJUSTE &gt;5%","COMPRAR")))</f>
        <v>SEM OFERTA</v>
      </c>
      <c r="AB1414" s="18" t="str">
        <f aca="false">IF(W1414="DIMEC",S1414,IF(W1414="MEDCENTRO",U1414,""))</f>
        <v/>
      </c>
      <c r="AC1414" s="18" t="n">
        <f aca="false">IF(AA1414&lt;&gt;"COMPRAR",0,IF(AB1414="",I1414,MIN(I1414,AB1414)))</f>
        <v>0</v>
      </c>
      <c r="AD1414" s="19" t="n">
        <f aca="false">IF(AC1414&gt;0,AC1414*V1414,0)</f>
        <v>0</v>
      </c>
      <c r="AE1414" s="19" t="n">
        <f aca="false">IF(AC1414&gt;0,(M1414-V1414)*AC1414,0)</f>
        <v>0</v>
      </c>
      <c r="AF1414" s="16" t="str">
        <f aca="false">IF(AA1414&lt;&gt;"COMPRAR","",IF(AB1414="",IF(X1414="","",IF(X1414-V1414&lt;0.01,"EMPATE TÉCNICO","")),IF(AB1414&lt;I1414,"ESTOQUE INSUFICIENTE",IF(X1414="","",IF(X1414-V1414&lt;0.01,"EMPATE TÉCNICO","")))))</f>
        <v/>
      </c>
      <c r="AG1414" s="16" t="s">
        <v>203</v>
      </c>
      <c r="AH1414" s="16" t="s">
        <v>94</v>
      </c>
    </row>
    <row r="1415" customFormat="false" ht="15" hidden="false" customHeight="false" outlineLevel="0" collapsed="false">
      <c r="A1415" s="16" t="s">
        <v>4515</v>
      </c>
      <c r="B1415" s="17" t="s">
        <v>4516</v>
      </c>
      <c r="C1415" s="16" t="s">
        <v>4517</v>
      </c>
      <c r="D1415" s="16" t="s">
        <v>3882</v>
      </c>
      <c r="E1415" s="18" t="n">
        <v>1</v>
      </c>
      <c r="F1415" s="16" t="s">
        <v>43</v>
      </c>
      <c r="G1415" s="18" t="n">
        <v>0</v>
      </c>
      <c r="H1415" s="16" t="n">
        <v>0.3</v>
      </c>
      <c r="I1415" s="18" t="n">
        <v>1</v>
      </c>
      <c r="J1415" s="19" t="n">
        <v>15.38</v>
      </c>
      <c r="K1415" s="19" t="n">
        <v>15.38</v>
      </c>
      <c r="L1415" s="19" t="n">
        <v>15.38</v>
      </c>
      <c r="M1415" s="19" t="n">
        <f aca="false">IF(J1415&gt;0,J1415,K1415)*E1415</f>
        <v>15.38</v>
      </c>
      <c r="N1415" s="20"/>
      <c r="O1415" s="21" t="str">
        <f aca="false">IF(R1415="","",ROUND(R1415*(1-Premissas!$B$4),4))</f>
        <v/>
      </c>
      <c r="P1415" s="22"/>
      <c r="Q1415" s="22"/>
      <c r="R1415" s="23"/>
      <c r="S1415" s="24"/>
      <c r="T1415" s="24"/>
      <c r="U1415" s="25"/>
      <c r="V1415" s="19" t="str">
        <f aca="false">IF(COUNT(N1415:Q1415)=0,"",MIN(N1415:Q1415))</f>
        <v/>
      </c>
      <c r="W1415" s="16" t="str">
        <f aca="false">IF(V1415="","",INDEX($N$4:$Q$4,MATCH(V1415,N1415:Q1415,0)))</f>
        <v/>
      </c>
      <c r="X1415" s="19" t="str">
        <f aca="false">IF(COUNT(N1415:Q1415)&lt;2,"",SMALL(N1415:Q1415,2))</f>
        <v/>
      </c>
      <c r="Y1415" s="26" t="str">
        <f aca="false">IF(OR(V1415="",M1415=0),"",V1415/M1415-1)</f>
        <v/>
      </c>
      <c r="Z1415" s="26" t="str">
        <f aca="false">IF(OR(V1415="",L1415=""),"",V1415/(L1415*E1415)-1)</f>
        <v/>
      </c>
      <c r="AA1415" s="16" t="str">
        <f aca="false">IF(V1415="","SEM OFERTA",IF(OR(Y1415&gt;Premissas!$B$11,Y1415&lt;Premissas!$B$12),"VERIFICAR - UNIDADE/EMBALAGEM",IF(Y1415&gt;Premissas!$B$6,"NÃO COMPRAR - REAJUSTE &gt;5%","COMPRAR")))</f>
        <v>SEM OFERTA</v>
      </c>
      <c r="AB1415" s="18" t="str">
        <f aca="false">IF(W1415="DIMEC",S1415,IF(W1415="MEDCENTRO",U1415,""))</f>
        <v/>
      </c>
      <c r="AC1415" s="18" t="n">
        <f aca="false">IF(AA1415&lt;&gt;"COMPRAR",0,IF(AB1415="",I1415,MIN(I1415,AB1415)))</f>
        <v>0</v>
      </c>
      <c r="AD1415" s="19" t="n">
        <f aca="false">IF(AC1415&gt;0,AC1415*V1415,0)</f>
        <v>0</v>
      </c>
      <c r="AE1415" s="19" t="n">
        <f aca="false">IF(AC1415&gt;0,(M1415-V1415)*AC1415,0)</f>
        <v>0</v>
      </c>
      <c r="AF1415" s="16" t="str">
        <f aca="false">IF(AA1415&lt;&gt;"COMPRAR","",IF(AB1415="",IF(X1415="","",IF(X1415-V1415&lt;0.01,"EMPATE TÉCNICO","")),IF(AB1415&lt;I1415,"ESTOQUE INSUFICIENTE",IF(X1415="","",IF(X1415-V1415&lt;0.01,"EMPATE TÉCNICO","")))))</f>
        <v/>
      </c>
      <c r="AG1415" s="16" t="s">
        <v>328</v>
      </c>
      <c r="AH1415" s="16" t="s">
        <v>94</v>
      </c>
    </row>
    <row r="1416" customFormat="false" ht="15" hidden="false" customHeight="false" outlineLevel="0" collapsed="false">
      <c r="A1416" s="16" t="s">
        <v>4518</v>
      </c>
      <c r="B1416" s="17" t="s">
        <v>4519</v>
      </c>
      <c r="C1416" s="16" t="s">
        <v>4520</v>
      </c>
      <c r="D1416" s="16" t="s">
        <v>4213</v>
      </c>
      <c r="E1416" s="18" t="n">
        <v>1</v>
      </c>
      <c r="F1416" s="16" t="s">
        <v>41</v>
      </c>
      <c r="G1416" s="18" t="n">
        <v>11</v>
      </c>
      <c r="H1416" s="16" t="n">
        <v>4.3</v>
      </c>
      <c r="I1416" s="18" t="n">
        <v>1</v>
      </c>
      <c r="J1416" s="19" t="n">
        <v>19.9316666666667</v>
      </c>
      <c r="K1416" s="19" t="n">
        <v>19.9316666666667</v>
      </c>
      <c r="L1416" s="19" t="n">
        <v>18.98</v>
      </c>
      <c r="M1416" s="19" t="n">
        <f aca="false">IF(J1416&gt;0,J1416,K1416)*E1416</f>
        <v>19.9316666666667</v>
      </c>
      <c r="N1416" s="20"/>
      <c r="O1416" s="21" t="str">
        <f aca="false">IF(R1416="","",ROUND(R1416*(1-Premissas!$B$4),4))</f>
        <v/>
      </c>
      <c r="P1416" s="22"/>
      <c r="Q1416" s="22"/>
      <c r="R1416" s="23"/>
      <c r="S1416" s="24"/>
      <c r="T1416" s="24"/>
      <c r="U1416" s="25"/>
      <c r="V1416" s="19" t="str">
        <f aca="false">IF(COUNT(N1416:Q1416)=0,"",MIN(N1416:Q1416))</f>
        <v/>
      </c>
      <c r="W1416" s="16" t="str">
        <f aca="false">IF(V1416="","",INDEX($N$4:$Q$4,MATCH(V1416,N1416:Q1416,0)))</f>
        <v/>
      </c>
      <c r="X1416" s="19" t="str">
        <f aca="false">IF(COUNT(N1416:Q1416)&lt;2,"",SMALL(N1416:Q1416,2))</f>
        <v/>
      </c>
      <c r="Y1416" s="26" t="str">
        <f aca="false">IF(OR(V1416="",M1416=0),"",V1416/M1416-1)</f>
        <v/>
      </c>
      <c r="Z1416" s="26" t="str">
        <f aca="false">IF(OR(V1416="",L1416=""),"",V1416/(L1416*E1416)-1)</f>
        <v/>
      </c>
      <c r="AA1416" s="16" t="str">
        <f aca="false">IF(V1416="","SEM OFERTA",IF(OR(Y1416&gt;Premissas!$B$11,Y1416&lt;Premissas!$B$12),"VERIFICAR - UNIDADE/EMBALAGEM",IF(Y1416&gt;Premissas!$B$6,"NÃO COMPRAR - REAJUSTE &gt;5%","COMPRAR")))</f>
        <v>SEM OFERTA</v>
      </c>
      <c r="AB1416" s="18" t="str">
        <f aca="false">IF(W1416="DIMEC",S1416,IF(W1416="MEDCENTRO",U1416,""))</f>
        <v/>
      </c>
      <c r="AC1416" s="18" t="n">
        <f aca="false">IF(AA1416&lt;&gt;"COMPRAR",0,IF(AB1416="",I1416,MIN(I1416,AB1416)))</f>
        <v>0</v>
      </c>
      <c r="AD1416" s="19" t="n">
        <f aca="false">IF(AC1416&gt;0,AC1416*V1416,0)</f>
        <v>0</v>
      </c>
      <c r="AE1416" s="19" t="n">
        <f aca="false">IF(AC1416&gt;0,(M1416-V1416)*AC1416,0)</f>
        <v>0</v>
      </c>
      <c r="AF1416" s="16" t="str">
        <f aca="false">IF(AA1416&lt;&gt;"COMPRAR","",IF(AB1416="",IF(X1416="","",IF(X1416-V1416&lt;0.01,"EMPATE TÉCNICO","")),IF(AB1416&lt;I1416,"ESTOQUE INSUFICIENTE",IF(X1416="","",IF(X1416-V1416&lt;0.01,"EMPATE TÉCNICO","")))))</f>
        <v/>
      </c>
      <c r="AG1416" s="16" t="s">
        <v>203</v>
      </c>
      <c r="AH1416" s="16" t="s">
        <v>94</v>
      </c>
    </row>
    <row r="1417" customFormat="false" ht="15" hidden="false" customHeight="false" outlineLevel="0" collapsed="false">
      <c r="A1417" s="16" t="s">
        <v>4521</v>
      </c>
      <c r="B1417" s="17" t="s">
        <v>4522</v>
      </c>
      <c r="C1417" s="16" t="s">
        <v>4523</v>
      </c>
      <c r="D1417" s="16" t="s">
        <v>4267</v>
      </c>
      <c r="E1417" s="18" t="n">
        <v>1</v>
      </c>
      <c r="F1417" s="16" t="s">
        <v>43</v>
      </c>
      <c r="G1417" s="18" t="n">
        <v>0</v>
      </c>
      <c r="H1417" s="16" t="n">
        <v>0.3</v>
      </c>
      <c r="I1417" s="18" t="n">
        <v>1</v>
      </c>
      <c r="J1417" s="19" t="n">
        <v>12.82</v>
      </c>
      <c r="K1417" s="19" t="n">
        <v>12.82</v>
      </c>
      <c r="L1417" s="19" t="n">
        <v>12.82</v>
      </c>
      <c r="M1417" s="19" t="n">
        <f aca="false">IF(J1417&gt;0,J1417,K1417)*E1417</f>
        <v>12.82</v>
      </c>
      <c r="N1417" s="20"/>
      <c r="O1417" s="21" t="str">
        <f aca="false">IF(R1417="","",ROUND(R1417*(1-Premissas!$B$4),4))</f>
        <v/>
      </c>
      <c r="P1417" s="22"/>
      <c r="Q1417" s="22"/>
      <c r="R1417" s="23"/>
      <c r="S1417" s="24"/>
      <c r="T1417" s="24"/>
      <c r="U1417" s="25"/>
      <c r="V1417" s="19" t="str">
        <f aca="false">IF(COUNT(N1417:Q1417)=0,"",MIN(N1417:Q1417))</f>
        <v/>
      </c>
      <c r="W1417" s="16" t="str">
        <f aca="false">IF(V1417="","",INDEX($N$4:$Q$4,MATCH(V1417,N1417:Q1417,0)))</f>
        <v/>
      </c>
      <c r="X1417" s="19" t="str">
        <f aca="false">IF(COUNT(N1417:Q1417)&lt;2,"",SMALL(N1417:Q1417,2))</f>
        <v/>
      </c>
      <c r="Y1417" s="26" t="str">
        <f aca="false">IF(OR(V1417="",M1417=0),"",V1417/M1417-1)</f>
        <v/>
      </c>
      <c r="Z1417" s="26" t="str">
        <f aca="false">IF(OR(V1417="",L1417=""),"",V1417/(L1417*E1417)-1)</f>
        <v/>
      </c>
      <c r="AA1417" s="16" t="str">
        <f aca="false">IF(V1417="","SEM OFERTA",IF(OR(Y1417&gt;Premissas!$B$11,Y1417&lt;Premissas!$B$12),"VERIFICAR - UNIDADE/EMBALAGEM",IF(Y1417&gt;Premissas!$B$6,"NÃO COMPRAR - REAJUSTE &gt;5%","COMPRAR")))</f>
        <v>SEM OFERTA</v>
      </c>
      <c r="AB1417" s="18" t="str">
        <f aca="false">IF(W1417="DIMEC",S1417,IF(W1417="MEDCENTRO",U1417,""))</f>
        <v/>
      </c>
      <c r="AC1417" s="18" t="n">
        <f aca="false">IF(AA1417&lt;&gt;"COMPRAR",0,IF(AB1417="",I1417,MIN(I1417,AB1417)))</f>
        <v>0</v>
      </c>
      <c r="AD1417" s="19" t="n">
        <f aca="false">IF(AC1417&gt;0,AC1417*V1417,0)</f>
        <v>0</v>
      </c>
      <c r="AE1417" s="19" t="n">
        <f aca="false">IF(AC1417&gt;0,(M1417-V1417)*AC1417,0)</f>
        <v>0</v>
      </c>
      <c r="AF1417" s="16" t="str">
        <f aca="false">IF(AA1417&lt;&gt;"COMPRAR","",IF(AB1417="",IF(X1417="","",IF(X1417-V1417&lt;0.01,"EMPATE TÉCNICO","")),IF(AB1417&lt;I1417,"ESTOQUE INSUFICIENTE",IF(X1417="","",IF(X1417-V1417&lt;0.01,"EMPATE TÉCNICO","")))))</f>
        <v/>
      </c>
      <c r="AG1417" s="16" t="s">
        <v>1798</v>
      </c>
      <c r="AH1417" s="16" t="s">
        <v>94</v>
      </c>
    </row>
    <row r="1418" customFormat="false" ht="15" hidden="false" customHeight="false" outlineLevel="0" collapsed="false">
      <c r="A1418" s="16" t="s">
        <v>4524</v>
      </c>
      <c r="B1418" s="17" t="s">
        <v>4525</v>
      </c>
      <c r="C1418" s="16" t="s">
        <v>4526</v>
      </c>
      <c r="D1418" s="16" t="s">
        <v>4267</v>
      </c>
      <c r="E1418" s="18" t="n">
        <v>1</v>
      </c>
      <c r="F1418" s="16" t="s">
        <v>43</v>
      </c>
      <c r="G1418" s="18" t="n">
        <v>0</v>
      </c>
      <c r="H1418" s="16" t="n">
        <v>0.2</v>
      </c>
      <c r="I1418" s="18" t="n">
        <v>1</v>
      </c>
      <c r="J1418" s="19" t="n">
        <v>12.82</v>
      </c>
      <c r="K1418" s="19" t="n">
        <v>12.82</v>
      </c>
      <c r="L1418" s="19" t="n">
        <v>12.82</v>
      </c>
      <c r="M1418" s="19" t="n">
        <f aca="false">IF(J1418&gt;0,J1418,K1418)*E1418</f>
        <v>12.82</v>
      </c>
      <c r="N1418" s="20"/>
      <c r="O1418" s="21" t="str">
        <f aca="false">IF(R1418="","",ROUND(R1418*(1-Premissas!$B$4),4))</f>
        <v/>
      </c>
      <c r="P1418" s="22"/>
      <c r="Q1418" s="22"/>
      <c r="R1418" s="23"/>
      <c r="S1418" s="24"/>
      <c r="T1418" s="24"/>
      <c r="U1418" s="25"/>
      <c r="V1418" s="19" t="str">
        <f aca="false">IF(COUNT(N1418:Q1418)=0,"",MIN(N1418:Q1418))</f>
        <v/>
      </c>
      <c r="W1418" s="16" t="str">
        <f aca="false">IF(V1418="","",INDEX($N$4:$Q$4,MATCH(V1418,N1418:Q1418,0)))</f>
        <v/>
      </c>
      <c r="X1418" s="19" t="str">
        <f aca="false">IF(COUNT(N1418:Q1418)&lt;2,"",SMALL(N1418:Q1418,2))</f>
        <v/>
      </c>
      <c r="Y1418" s="26" t="str">
        <f aca="false">IF(OR(V1418="",M1418=0),"",V1418/M1418-1)</f>
        <v/>
      </c>
      <c r="Z1418" s="26" t="str">
        <f aca="false">IF(OR(V1418="",L1418=""),"",V1418/(L1418*E1418)-1)</f>
        <v/>
      </c>
      <c r="AA1418" s="16" t="str">
        <f aca="false">IF(V1418="","SEM OFERTA",IF(OR(Y1418&gt;Premissas!$B$11,Y1418&lt;Premissas!$B$12),"VERIFICAR - UNIDADE/EMBALAGEM",IF(Y1418&gt;Premissas!$B$6,"NÃO COMPRAR - REAJUSTE &gt;5%","COMPRAR")))</f>
        <v>SEM OFERTA</v>
      </c>
      <c r="AB1418" s="18" t="str">
        <f aca="false">IF(W1418="DIMEC",S1418,IF(W1418="MEDCENTRO",U1418,""))</f>
        <v/>
      </c>
      <c r="AC1418" s="18" t="n">
        <f aca="false">IF(AA1418&lt;&gt;"COMPRAR",0,IF(AB1418="",I1418,MIN(I1418,AB1418)))</f>
        <v>0</v>
      </c>
      <c r="AD1418" s="19" t="n">
        <f aca="false">IF(AC1418&gt;0,AC1418*V1418,0)</f>
        <v>0</v>
      </c>
      <c r="AE1418" s="19" t="n">
        <f aca="false">IF(AC1418&gt;0,(M1418-V1418)*AC1418,0)</f>
        <v>0</v>
      </c>
      <c r="AF1418" s="16" t="str">
        <f aca="false">IF(AA1418&lt;&gt;"COMPRAR","",IF(AB1418="",IF(X1418="","",IF(X1418-V1418&lt;0.01,"EMPATE TÉCNICO","")),IF(AB1418&lt;I1418,"ESTOQUE INSUFICIENTE",IF(X1418="","",IF(X1418-V1418&lt;0.01,"EMPATE TÉCNICO","")))))</f>
        <v/>
      </c>
      <c r="AG1418" s="16" t="s">
        <v>1798</v>
      </c>
      <c r="AH1418" s="16" t="s">
        <v>94</v>
      </c>
    </row>
    <row r="1419" customFormat="false" ht="15" hidden="false" customHeight="false" outlineLevel="0" collapsed="false">
      <c r="A1419" s="16" t="s">
        <v>4527</v>
      </c>
      <c r="B1419" s="17" t="s">
        <v>4528</v>
      </c>
      <c r="C1419" s="16" t="s">
        <v>4529</v>
      </c>
      <c r="D1419" s="16" t="s">
        <v>4267</v>
      </c>
      <c r="E1419" s="18" t="n">
        <v>1</v>
      </c>
      <c r="F1419" s="16" t="s">
        <v>42</v>
      </c>
      <c r="G1419" s="18" t="n">
        <v>1</v>
      </c>
      <c r="H1419" s="16" t="n">
        <v>1.6</v>
      </c>
      <c r="I1419" s="18" t="n">
        <v>4</v>
      </c>
      <c r="J1419" s="19" t="n">
        <v>7.99</v>
      </c>
      <c r="K1419" s="19" t="n">
        <v>7.99</v>
      </c>
      <c r="L1419" s="19" t="n">
        <v>7.99</v>
      </c>
      <c r="M1419" s="19" t="n">
        <f aca="false">IF(J1419&gt;0,J1419,K1419)*E1419</f>
        <v>7.99</v>
      </c>
      <c r="N1419" s="20"/>
      <c r="O1419" s="21" t="str">
        <f aca="false">IF(R1419="","",ROUND(R1419*(1-Premissas!$B$4),4))</f>
        <v/>
      </c>
      <c r="P1419" s="22"/>
      <c r="Q1419" s="22"/>
      <c r="R1419" s="23"/>
      <c r="S1419" s="24"/>
      <c r="T1419" s="24"/>
      <c r="U1419" s="25"/>
      <c r="V1419" s="19" t="str">
        <f aca="false">IF(COUNT(N1419:Q1419)=0,"",MIN(N1419:Q1419))</f>
        <v/>
      </c>
      <c r="W1419" s="16" t="str">
        <f aca="false">IF(V1419="","",INDEX($N$4:$Q$4,MATCH(V1419,N1419:Q1419,0)))</f>
        <v/>
      </c>
      <c r="X1419" s="19" t="str">
        <f aca="false">IF(COUNT(N1419:Q1419)&lt;2,"",SMALL(N1419:Q1419,2))</f>
        <v/>
      </c>
      <c r="Y1419" s="26" t="str">
        <f aca="false">IF(OR(V1419="",M1419=0),"",V1419/M1419-1)</f>
        <v/>
      </c>
      <c r="Z1419" s="26" t="str">
        <f aca="false">IF(OR(V1419="",L1419=""),"",V1419/(L1419*E1419)-1)</f>
        <v/>
      </c>
      <c r="AA1419" s="16" t="str">
        <f aca="false">IF(V1419="","SEM OFERTA",IF(OR(Y1419&gt;Premissas!$B$11,Y1419&lt;Premissas!$B$12),"VERIFICAR - UNIDADE/EMBALAGEM",IF(Y1419&gt;Premissas!$B$6,"NÃO COMPRAR - REAJUSTE &gt;5%","COMPRAR")))</f>
        <v>SEM OFERTA</v>
      </c>
      <c r="AB1419" s="18" t="str">
        <f aca="false">IF(W1419="DIMEC",S1419,IF(W1419="MEDCENTRO",U1419,""))</f>
        <v/>
      </c>
      <c r="AC1419" s="18" t="n">
        <f aca="false">IF(AA1419&lt;&gt;"COMPRAR",0,IF(AB1419="",I1419,MIN(I1419,AB1419)))</f>
        <v>0</v>
      </c>
      <c r="AD1419" s="19" t="n">
        <f aca="false">IF(AC1419&gt;0,AC1419*V1419,0)</f>
        <v>0</v>
      </c>
      <c r="AE1419" s="19" t="n">
        <f aca="false">IF(AC1419&gt;0,(M1419-V1419)*AC1419,0)</f>
        <v>0</v>
      </c>
      <c r="AF1419" s="16" t="str">
        <f aca="false">IF(AA1419&lt;&gt;"COMPRAR","",IF(AB1419="",IF(X1419="","",IF(X1419-V1419&lt;0.01,"EMPATE TÉCNICO","")),IF(AB1419&lt;I1419,"ESTOQUE INSUFICIENTE",IF(X1419="","",IF(X1419-V1419&lt;0.01,"EMPATE TÉCNICO","")))))</f>
        <v/>
      </c>
      <c r="AG1419" s="16" t="s">
        <v>87</v>
      </c>
      <c r="AH1419" s="16" t="s">
        <v>94</v>
      </c>
    </row>
    <row r="1420" customFormat="false" ht="15" hidden="false" customHeight="false" outlineLevel="0" collapsed="false">
      <c r="A1420" s="16" t="s">
        <v>4530</v>
      </c>
      <c r="B1420" s="17" t="s">
        <v>4531</v>
      </c>
      <c r="C1420" s="16" t="s">
        <v>4532</v>
      </c>
      <c r="D1420" s="16" t="s">
        <v>4267</v>
      </c>
      <c r="E1420" s="18" t="n">
        <v>1</v>
      </c>
      <c r="F1420" s="16" t="s">
        <v>43</v>
      </c>
      <c r="G1420" s="18" t="n">
        <v>0</v>
      </c>
      <c r="H1420" s="16" t="n">
        <v>1.6</v>
      </c>
      <c r="I1420" s="18" t="n">
        <v>5</v>
      </c>
      <c r="J1420" s="19" t="n">
        <v>7.99</v>
      </c>
      <c r="K1420" s="19" t="n">
        <v>7.99</v>
      </c>
      <c r="L1420" s="19" t="n">
        <v>7.99</v>
      </c>
      <c r="M1420" s="19" t="n">
        <f aca="false">IF(J1420&gt;0,J1420,K1420)*E1420</f>
        <v>7.99</v>
      </c>
      <c r="N1420" s="20"/>
      <c r="O1420" s="21" t="str">
        <f aca="false">IF(R1420="","",ROUND(R1420*(1-Premissas!$B$4),4))</f>
        <v/>
      </c>
      <c r="P1420" s="22"/>
      <c r="Q1420" s="22"/>
      <c r="R1420" s="23"/>
      <c r="S1420" s="24"/>
      <c r="T1420" s="24"/>
      <c r="U1420" s="25"/>
      <c r="V1420" s="19" t="str">
        <f aca="false">IF(COUNT(N1420:Q1420)=0,"",MIN(N1420:Q1420))</f>
        <v/>
      </c>
      <c r="W1420" s="16" t="str">
        <f aca="false">IF(V1420="","",INDEX($N$4:$Q$4,MATCH(V1420,N1420:Q1420,0)))</f>
        <v/>
      </c>
      <c r="X1420" s="19" t="str">
        <f aca="false">IF(COUNT(N1420:Q1420)&lt;2,"",SMALL(N1420:Q1420,2))</f>
        <v/>
      </c>
      <c r="Y1420" s="26" t="str">
        <f aca="false">IF(OR(V1420="",M1420=0),"",V1420/M1420-1)</f>
        <v/>
      </c>
      <c r="Z1420" s="26" t="str">
        <f aca="false">IF(OR(V1420="",L1420=""),"",V1420/(L1420*E1420)-1)</f>
        <v/>
      </c>
      <c r="AA1420" s="16" t="str">
        <f aca="false">IF(V1420="","SEM OFERTA",IF(OR(Y1420&gt;Premissas!$B$11,Y1420&lt;Premissas!$B$12),"VERIFICAR - UNIDADE/EMBALAGEM",IF(Y1420&gt;Premissas!$B$6,"NÃO COMPRAR - REAJUSTE &gt;5%","COMPRAR")))</f>
        <v>SEM OFERTA</v>
      </c>
      <c r="AB1420" s="18" t="str">
        <f aca="false">IF(W1420="DIMEC",S1420,IF(W1420="MEDCENTRO",U1420,""))</f>
        <v/>
      </c>
      <c r="AC1420" s="18" t="n">
        <f aca="false">IF(AA1420&lt;&gt;"COMPRAR",0,IF(AB1420="",I1420,MIN(I1420,AB1420)))</f>
        <v>0</v>
      </c>
      <c r="AD1420" s="19" t="n">
        <f aca="false">IF(AC1420&gt;0,AC1420*V1420,0)</f>
        <v>0</v>
      </c>
      <c r="AE1420" s="19" t="n">
        <f aca="false">IF(AC1420&gt;0,(M1420-V1420)*AC1420,0)</f>
        <v>0</v>
      </c>
      <c r="AF1420" s="16" t="str">
        <f aca="false">IF(AA1420&lt;&gt;"COMPRAR","",IF(AB1420="",IF(X1420="","",IF(X1420-V1420&lt;0.01,"EMPATE TÉCNICO","")),IF(AB1420&lt;I1420,"ESTOQUE INSUFICIENTE",IF(X1420="","",IF(X1420-V1420&lt;0.01,"EMPATE TÉCNICO","")))))</f>
        <v/>
      </c>
      <c r="AG1420" s="16" t="s">
        <v>87</v>
      </c>
      <c r="AH1420" s="16" t="s">
        <v>94</v>
      </c>
    </row>
    <row r="1421" customFormat="false" ht="15" hidden="false" customHeight="false" outlineLevel="0" collapsed="false">
      <c r="A1421" s="16" t="s">
        <v>4533</v>
      </c>
      <c r="B1421" s="17" t="s">
        <v>4534</v>
      </c>
      <c r="C1421" s="16" t="s">
        <v>4535</v>
      </c>
      <c r="D1421" s="16" t="s">
        <v>4267</v>
      </c>
      <c r="E1421" s="18" t="n">
        <v>1</v>
      </c>
      <c r="F1421" s="16" t="s">
        <v>43</v>
      </c>
      <c r="G1421" s="18" t="n">
        <v>0</v>
      </c>
      <c r="H1421" s="16" t="n">
        <v>0.6</v>
      </c>
      <c r="I1421" s="18" t="n">
        <v>2</v>
      </c>
      <c r="J1421" s="19" t="n">
        <v>7.99</v>
      </c>
      <c r="K1421" s="19" t="n">
        <v>7.99</v>
      </c>
      <c r="L1421" s="19" t="n">
        <v>7.99</v>
      </c>
      <c r="M1421" s="19" t="n">
        <f aca="false">IF(J1421&gt;0,J1421,K1421)*E1421</f>
        <v>7.99</v>
      </c>
      <c r="N1421" s="20"/>
      <c r="O1421" s="21" t="str">
        <f aca="false">IF(R1421="","",ROUND(R1421*(1-Premissas!$B$4),4))</f>
        <v/>
      </c>
      <c r="P1421" s="22"/>
      <c r="Q1421" s="22"/>
      <c r="R1421" s="23"/>
      <c r="S1421" s="24"/>
      <c r="T1421" s="24"/>
      <c r="U1421" s="25"/>
      <c r="V1421" s="19" t="str">
        <f aca="false">IF(COUNT(N1421:Q1421)=0,"",MIN(N1421:Q1421))</f>
        <v/>
      </c>
      <c r="W1421" s="16" t="str">
        <f aca="false">IF(V1421="","",INDEX($N$4:$Q$4,MATCH(V1421,N1421:Q1421,0)))</f>
        <v/>
      </c>
      <c r="X1421" s="19" t="str">
        <f aca="false">IF(COUNT(N1421:Q1421)&lt;2,"",SMALL(N1421:Q1421,2))</f>
        <v/>
      </c>
      <c r="Y1421" s="26" t="str">
        <f aca="false">IF(OR(V1421="",M1421=0),"",V1421/M1421-1)</f>
        <v/>
      </c>
      <c r="Z1421" s="26" t="str">
        <f aca="false">IF(OR(V1421="",L1421=""),"",V1421/(L1421*E1421)-1)</f>
        <v/>
      </c>
      <c r="AA1421" s="16" t="str">
        <f aca="false">IF(V1421="","SEM OFERTA",IF(OR(Y1421&gt;Premissas!$B$11,Y1421&lt;Premissas!$B$12),"VERIFICAR - UNIDADE/EMBALAGEM",IF(Y1421&gt;Premissas!$B$6,"NÃO COMPRAR - REAJUSTE &gt;5%","COMPRAR")))</f>
        <v>SEM OFERTA</v>
      </c>
      <c r="AB1421" s="18" t="str">
        <f aca="false">IF(W1421="DIMEC",S1421,IF(W1421="MEDCENTRO",U1421,""))</f>
        <v/>
      </c>
      <c r="AC1421" s="18" t="n">
        <f aca="false">IF(AA1421&lt;&gt;"COMPRAR",0,IF(AB1421="",I1421,MIN(I1421,AB1421)))</f>
        <v>0</v>
      </c>
      <c r="AD1421" s="19" t="n">
        <f aca="false">IF(AC1421&gt;0,AC1421*V1421,0)</f>
        <v>0</v>
      </c>
      <c r="AE1421" s="19" t="n">
        <f aca="false">IF(AC1421&gt;0,(M1421-V1421)*AC1421,0)</f>
        <v>0</v>
      </c>
      <c r="AF1421" s="16" t="str">
        <f aca="false">IF(AA1421&lt;&gt;"COMPRAR","",IF(AB1421="",IF(X1421="","",IF(X1421-V1421&lt;0.01,"EMPATE TÉCNICO","")),IF(AB1421&lt;I1421,"ESTOQUE INSUFICIENTE",IF(X1421="","",IF(X1421-V1421&lt;0.01,"EMPATE TÉCNICO","")))))</f>
        <v/>
      </c>
      <c r="AG1421" s="16" t="s">
        <v>87</v>
      </c>
      <c r="AH1421" s="16" t="s">
        <v>94</v>
      </c>
    </row>
    <row r="1422" customFormat="false" ht="15" hidden="false" customHeight="false" outlineLevel="0" collapsed="false">
      <c r="A1422" s="16" t="s">
        <v>4536</v>
      </c>
      <c r="B1422" s="17" t="s">
        <v>4537</v>
      </c>
      <c r="C1422" s="16" t="s">
        <v>4538</v>
      </c>
      <c r="D1422" s="16" t="s">
        <v>3600</v>
      </c>
      <c r="E1422" s="18" t="n">
        <v>1</v>
      </c>
      <c r="F1422" s="16" t="s">
        <v>43</v>
      </c>
      <c r="G1422" s="18" t="n">
        <v>3</v>
      </c>
      <c r="H1422" s="16" t="n">
        <v>1.3</v>
      </c>
      <c r="I1422" s="18" t="n">
        <v>1</v>
      </c>
      <c r="J1422" s="19" t="n">
        <v>5.63</v>
      </c>
      <c r="K1422" s="19" t="n">
        <v>5.63</v>
      </c>
      <c r="L1422" s="19" t="n">
        <v>5.63</v>
      </c>
      <c r="M1422" s="19" t="n">
        <f aca="false">IF(J1422&gt;0,J1422,K1422)*E1422</f>
        <v>5.63</v>
      </c>
      <c r="N1422" s="20"/>
      <c r="O1422" s="21" t="str">
        <f aca="false">IF(R1422="","",ROUND(R1422*(1-Premissas!$B$4),4))</f>
        <v/>
      </c>
      <c r="P1422" s="22"/>
      <c r="Q1422" s="22"/>
      <c r="R1422" s="23"/>
      <c r="S1422" s="24"/>
      <c r="T1422" s="24"/>
      <c r="U1422" s="25"/>
      <c r="V1422" s="19" t="str">
        <f aca="false">IF(COUNT(N1422:Q1422)=0,"",MIN(N1422:Q1422))</f>
        <v/>
      </c>
      <c r="W1422" s="16" t="str">
        <f aca="false">IF(V1422="","",INDEX($N$4:$Q$4,MATCH(V1422,N1422:Q1422,0)))</f>
        <v/>
      </c>
      <c r="X1422" s="19" t="str">
        <f aca="false">IF(COUNT(N1422:Q1422)&lt;2,"",SMALL(N1422:Q1422,2))</f>
        <v/>
      </c>
      <c r="Y1422" s="26" t="str">
        <f aca="false">IF(OR(V1422="",M1422=0),"",V1422/M1422-1)</f>
        <v/>
      </c>
      <c r="Z1422" s="26" t="str">
        <f aca="false">IF(OR(V1422="",L1422=""),"",V1422/(L1422*E1422)-1)</f>
        <v/>
      </c>
      <c r="AA1422" s="16" t="str">
        <f aca="false">IF(V1422="","SEM OFERTA",IF(OR(Y1422&gt;Premissas!$B$11,Y1422&lt;Premissas!$B$12),"VERIFICAR - UNIDADE/EMBALAGEM",IF(Y1422&gt;Premissas!$B$6,"NÃO COMPRAR - REAJUSTE &gt;5%","COMPRAR")))</f>
        <v>SEM OFERTA</v>
      </c>
      <c r="AB1422" s="18" t="str">
        <f aca="false">IF(W1422="DIMEC",S1422,IF(W1422="MEDCENTRO",U1422,""))</f>
        <v/>
      </c>
      <c r="AC1422" s="18" t="n">
        <f aca="false">IF(AA1422&lt;&gt;"COMPRAR",0,IF(AB1422="",I1422,MIN(I1422,AB1422)))</f>
        <v>0</v>
      </c>
      <c r="AD1422" s="19" t="n">
        <f aca="false">IF(AC1422&gt;0,AC1422*V1422,0)</f>
        <v>0</v>
      </c>
      <c r="AE1422" s="19" t="n">
        <f aca="false">IF(AC1422&gt;0,(M1422-V1422)*AC1422,0)</f>
        <v>0</v>
      </c>
      <c r="AF1422" s="16" t="str">
        <f aca="false">IF(AA1422&lt;&gt;"COMPRAR","",IF(AB1422="",IF(X1422="","",IF(X1422-V1422&lt;0.01,"EMPATE TÉCNICO","")),IF(AB1422&lt;I1422,"ESTOQUE INSUFICIENTE",IF(X1422="","",IF(X1422-V1422&lt;0.01,"EMPATE TÉCNICO","")))))</f>
        <v/>
      </c>
      <c r="AG1422" s="16" t="s">
        <v>1798</v>
      </c>
      <c r="AH1422" s="16" t="s">
        <v>94</v>
      </c>
    </row>
    <row r="1423" customFormat="false" ht="15" hidden="false" customHeight="false" outlineLevel="0" collapsed="false">
      <c r="A1423" s="16" t="s">
        <v>4539</v>
      </c>
      <c r="B1423" s="17" t="s">
        <v>4540</v>
      </c>
      <c r="C1423" s="16" t="s">
        <v>4541</v>
      </c>
      <c r="D1423" s="16" t="s">
        <v>3600</v>
      </c>
      <c r="E1423" s="18" t="n">
        <v>1</v>
      </c>
      <c r="F1423" s="16" t="s">
        <v>42</v>
      </c>
      <c r="G1423" s="18" t="n">
        <v>4</v>
      </c>
      <c r="H1423" s="16" t="n">
        <v>1.7</v>
      </c>
      <c r="I1423" s="18" t="n">
        <v>1</v>
      </c>
      <c r="J1423" s="19" t="n">
        <v>17.6633333333333</v>
      </c>
      <c r="K1423" s="19" t="n">
        <v>17.6633333333333</v>
      </c>
      <c r="L1423" s="19" t="n">
        <v>17.6633</v>
      </c>
      <c r="M1423" s="19" t="n">
        <f aca="false">IF(J1423&gt;0,J1423,K1423)*E1423</f>
        <v>17.6633333333333</v>
      </c>
      <c r="N1423" s="20"/>
      <c r="O1423" s="21" t="str">
        <f aca="false">IF(R1423="","",ROUND(R1423*(1-Premissas!$B$4),4))</f>
        <v/>
      </c>
      <c r="P1423" s="22"/>
      <c r="Q1423" s="22"/>
      <c r="R1423" s="23"/>
      <c r="S1423" s="24"/>
      <c r="T1423" s="24"/>
      <c r="U1423" s="25"/>
      <c r="V1423" s="19" t="str">
        <f aca="false">IF(COUNT(N1423:Q1423)=0,"",MIN(N1423:Q1423))</f>
        <v/>
      </c>
      <c r="W1423" s="16" t="str">
        <f aca="false">IF(V1423="","",INDEX($N$4:$Q$4,MATCH(V1423,N1423:Q1423,0)))</f>
        <v/>
      </c>
      <c r="X1423" s="19" t="str">
        <f aca="false">IF(COUNT(N1423:Q1423)&lt;2,"",SMALL(N1423:Q1423,2))</f>
        <v/>
      </c>
      <c r="Y1423" s="26" t="str">
        <f aca="false">IF(OR(V1423="",M1423=0),"",V1423/M1423-1)</f>
        <v/>
      </c>
      <c r="Z1423" s="26" t="str">
        <f aca="false">IF(OR(V1423="",L1423=""),"",V1423/(L1423*E1423)-1)</f>
        <v/>
      </c>
      <c r="AA1423" s="16" t="str">
        <f aca="false">IF(V1423="","SEM OFERTA",IF(OR(Y1423&gt;Premissas!$B$11,Y1423&lt;Premissas!$B$12),"VERIFICAR - UNIDADE/EMBALAGEM",IF(Y1423&gt;Premissas!$B$6,"NÃO COMPRAR - REAJUSTE &gt;5%","COMPRAR")))</f>
        <v>SEM OFERTA</v>
      </c>
      <c r="AB1423" s="18" t="str">
        <f aca="false">IF(W1423="DIMEC",S1423,IF(W1423="MEDCENTRO",U1423,""))</f>
        <v/>
      </c>
      <c r="AC1423" s="18" t="n">
        <f aca="false">IF(AA1423&lt;&gt;"COMPRAR",0,IF(AB1423="",I1423,MIN(I1423,AB1423)))</f>
        <v>0</v>
      </c>
      <c r="AD1423" s="19" t="n">
        <f aca="false">IF(AC1423&gt;0,AC1423*V1423,0)</f>
        <v>0</v>
      </c>
      <c r="AE1423" s="19" t="n">
        <f aca="false">IF(AC1423&gt;0,(M1423-V1423)*AC1423,0)</f>
        <v>0</v>
      </c>
      <c r="AF1423" s="16" t="str">
        <f aca="false">IF(AA1423&lt;&gt;"COMPRAR","",IF(AB1423="",IF(X1423="","",IF(X1423-V1423&lt;0.01,"EMPATE TÉCNICO","")),IF(AB1423&lt;I1423,"ESTOQUE INSUFICIENTE",IF(X1423="","",IF(X1423-V1423&lt;0.01,"EMPATE TÉCNICO","")))))</f>
        <v/>
      </c>
      <c r="AG1423" s="16" t="s">
        <v>328</v>
      </c>
      <c r="AH1423" s="16" t="s">
        <v>94</v>
      </c>
    </row>
    <row r="1424" customFormat="false" ht="15" hidden="false" customHeight="false" outlineLevel="0" collapsed="false">
      <c r="A1424" s="16" t="s">
        <v>4542</v>
      </c>
      <c r="B1424" s="17" t="s">
        <v>4543</v>
      </c>
      <c r="C1424" s="16" t="s">
        <v>4544</v>
      </c>
      <c r="D1424" s="16" t="s">
        <v>3600</v>
      </c>
      <c r="E1424" s="18" t="n">
        <v>1</v>
      </c>
      <c r="F1424" s="16" t="s">
        <v>43</v>
      </c>
      <c r="G1424" s="18" t="n">
        <v>1</v>
      </c>
      <c r="H1424" s="16" t="n">
        <v>0.5</v>
      </c>
      <c r="I1424" s="18" t="n">
        <v>1</v>
      </c>
      <c r="J1424" s="19" t="n">
        <v>17.6816666666667</v>
      </c>
      <c r="K1424" s="19" t="n">
        <v>17.6816666666667</v>
      </c>
      <c r="L1424" s="19" t="n">
        <v>17.6817</v>
      </c>
      <c r="M1424" s="19" t="n">
        <f aca="false">IF(J1424&gt;0,J1424,K1424)*E1424</f>
        <v>17.6816666666667</v>
      </c>
      <c r="N1424" s="20"/>
      <c r="O1424" s="21" t="str">
        <f aca="false">IF(R1424="","",ROUND(R1424*(1-Premissas!$B$4),4))</f>
        <v/>
      </c>
      <c r="P1424" s="22"/>
      <c r="Q1424" s="22"/>
      <c r="R1424" s="23"/>
      <c r="S1424" s="24"/>
      <c r="T1424" s="24"/>
      <c r="U1424" s="25"/>
      <c r="V1424" s="19" t="str">
        <f aca="false">IF(COUNT(N1424:Q1424)=0,"",MIN(N1424:Q1424))</f>
        <v/>
      </c>
      <c r="W1424" s="16" t="str">
        <f aca="false">IF(V1424="","",INDEX($N$4:$Q$4,MATCH(V1424,N1424:Q1424,0)))</f>
        <v/>
      </c>
      <c r="X1424" s="19" t="str">
        <f aca="false">IF(COUNT(N1424:Q1424)&lt;2,"",SMALL(N1424:Q1424,2))</f>
        <v/>
      </c>
      <c r="Y1424" s="26" t="str">
        <f aca="false">IF(OR(V1424="",M1424=0),"",V1424/M1424-1)</f>
        <v/>
      </c>
      <c r="Z1424" s="26" t="str">
        <f aca="false">IF(OR(V1424="",L1424=""),"",V1424/(L1424*E1424)-1)</f>
        <v/>
      </c>
      <c r="AA1424" s="16" t="str">
        <f aca="false">IF(V1424="","SEM OFERTA",IF(OR(Y1424&gt;Premissas!$B$11,Y1424&lt;Premissas!$B$12),"VERIFICAR - UNIDADE/EMBALAGEM",IF(Y1424&gt;Premissas!$B$6,"NÃO COMPRAR - REAJUSTE &gt;5%","COMPRAR")))</f>
        <v>SEM OFERTA</v>
      </c>
      <c r="AB1424" s="18" t="str">
        <f aca="false">IF(W1424="DIMEC",S1424,IF(W1424="MEDCENTRO",U1424,""))</f>
        <v/>
      </c>
      <c r="AC1424" s="18" t="n">
        <f aca="false">IF(AA1424&lt;&gt;"COMPRAR",0,IF(AB1424="",I1424,MIN(I1424,AB1424)))</f>
        <v>0</v>
      </c>
      <c r="AD1424" s="19" t="n">
        <f aca="false">IF(AC1424&gt;0,AC1424*V1424,0)</f>
        <v>0</v>
      </c>
      <c r="AE1424" s="19" t="n">
        <f aca="false">IF(AC1424&gt;0,(M1424-V1424)*AC1424,0)</f>
        <v>0</v>
      </c>
      <c r="AF1424" s="16" t="str">
        <f aca="false">IF(AA1424&lt;&gt;"COMPRAR","",IF(AB1424="",IF(X1424="","",IF(X1424-V1424&lt;0.01,"EMPATE TÉCNICO","")),IF(AB1424&lt;I1424,"ESTOQUE INSUFICIENTE",IF(X1424="","",IF(X1424-V1424&lt;0.01,"EMPATE TÉCNICO","")))))</f>
        <v/>
      </c>
      <c r="AG1424" s="16" t="s">
        <v>328</v>
      </c>
      <c r="AH1424" s="16" t="s">
        <v>94</v>
      </c>
    </row>
    <row r="1425" customFormat="false" ht="15" hidden="false" customHeight="false" outlineLevel="0" collapsed="false">
      <c r="A1425" s="16" t="s">
        <v>4545</v>
      </c>
      <c r="B1425" s="17" t="s">
        <v>4546</v>
      </c>
      <c r="C1425" s="16" t="s">
        <v>4547</v>
      </c>
      <c r="D1425" s="16" t="s">
        <v>4548</v>
      </c>
      <c r="E1425" s="18" t="n">
        <v>1</v>
      </c>
      <c r="F1425" s="16" t="s">
        <v>43</v>
      </c>
      <c r="G1425" s="18" t="n">
        <v>4</v>
      </c>
      <c r="H1425" s="16" t="n">
        <v>2.1</v>
      </c>
      <c r="I1425" s="18" t="n">
        <v>2</v>
      </c>
      <c r="J1425" s="19" t="n">
        <v>2.54</v>
      </c>
      <c r="K1425" s="19" t="n">
        <v>2.54</v>
      </c>
      <c r="L1425" s="19" t="n">
        <v>2.54</v>
      </c>
      <c r="M1425" s="19" t="n">
        <f aca="false">IF(J1425&gt;0,J1425,K1425)*E1425</f>
        <v>2.54</v>
      </c>
      <c r="N1425" s="20"/>
      <c r="O1425" s="21" t="str">
        <f aca="false">IF(R1425="","",ROUND(R1425*(1-Premissas!$B$4),4))</f>
        <v/>
      </c>
      <c r="P1425" s="22"/>
      <c r="Q1425" s="22"/>
      <c r="R1425" s="23"/>
      <c r="S1425" s="24"/>
      <c r="T1425" s="24"/>
      <c r="U1425" s="25"/>
      <c r="V1425" s="19" t="str">
        <f aca="false">IF(COUNT(N1425:Q1425)=0,"",MIN(N1425:Q1425))</f>
        <v/>
      </c>
      <c r="W1425" s="16" t="str">
        <f aca="false">IF(V1425="","",INDEX($N$4:$Q$4,MATCH(V1425,N1425:Q1425,0)))</f>
        <v/>
      </c>
      <c r="X1425" s="19" t="str">
        <f aca="false">IF(COUNT(N1425:Q1425)&lt;2,"",SMALL(N1425:Q1425,2))</f>
        <v/>
      </c>
      <c r="Y1425" s="26" t="str">
        <f aca="false">IF(OR(V1425="",M1425=0),"",V1425/M1425-1)</f>
        <v/>
      </c>
      <c r="Z1425" s="26" t="str">
        <f aca="false">IF(OR(V1425="",L1425=""),"",V1425/(L1425*E1425)-1)</f>
        <v/>
      </c>
      <c r="AA1425" s="16" t="str">
        <f aca="false">IF(V1425="","SEM OFERTA",IF(OR(Y1425&gt;Premissas!$B$11,Y1425&lt;Premissas!$B$12),"VERIFICAR - UNIDADE/EMBALAGEM",IF(Y1425&gt;Premissas!$B$6,"NÃO COMPRAR - REAJUSTE &gt;5%","COMPRAR")))</f>
        <v>SEM OFERTA</v>
      </c>
      <c r="AB1425" s="18" t="str">
        <f aca="false">IF(W1425="DIMEC",S1425,IF(W1425="MEDCENTRO",U1425,""))</f>
        <v/>
      </c>
      <c r="AC1425" s="18" t="n">
        <f aca="false">IF(AA1425&lt;&gt;"COMPRAR",0,IF(AB1425="",I1425,MIN(I1425,AB1425)))</f>
        <v>0</v>
      </c>
      <c r="AD1425" s="19" t="n">
        <f aca="false">IF(AC1425&gt;0,AC1425*V1425,0)</f>
        <v>0</v>
      </c>
      <c r="AE1425" s="19" t="n">
        <f aca="false">IF(AC1425&gt;0,(M1425-V1425)*AC1425,0)</f>
        <v>0</v>
      </c>
      <c r="AF1425" s="16" t="str">
        <f aca="false">IF(AA1425&lt;&gt;"COMPRAR","",IF(AB1425="",IF(X1425="","",IF(X1425-V1425&lt;0.01,"EMPATE TÉCNICO","")),IF(AB1425&lt;I1425,"ESTOQUE INSUFICIENTE",IF(X1425="","",IF(X1425-V1425&lt;0.01,"EMPATE TÉCNICO","")))))</f>
        <v/>
      </c>
      <c r="AG1425" s="16" t="s">
        <v>1798</v>
      </c>
      <c r="AH1425" s="16" t="s">
        <v>94</v>
      </c>
    </row>
    <row r="1426" customFormat="false" ht="15" hidden="false" customHeight="false" outlineLevel="0" collapsed="false">
      <c r="A1426" s="16" t="s">
        <v>4549</v>
      </c>
      <c r="B1426" s="17" t="s">
        <v>4550</v>
      </c>
      <c r="C1426" s="16" t="s">
        <v>4551</v>
      </c>
      <c r="D1426" s="16" t="s">
        <v>4548</v>
      </c>
      <c r="E1426" s="18" t="n">
        <v>1</v>
      </c>
      <c r="F1426" s="16" t="s">
        <v>43</v>
      </c>
      <c r="G1426" s="18" t="n">
        <v>3</v>
      </c>
      <c r="H1426" s="16" t="n">
        <v>1.8</v>
      </c>
      <c r="I1426" s="18" t="n">
        <v>2</v>
      </c>
      <c r="J1426" s="19" t="n">
        <v>2.54</v>
      </c>
      <c r="K1426" s="19" t="n">
        <v>2.54</v>
      </c>
      <c r="L1426" s="19" t="n">
        <v>2.54</v>
      </c>
      <c r="M1426" s="19" t="n">
        <f aca="false">IF(J1426&gt;0,J1426,K1426)*E1426</f>
        <v>2.54</v>
      </c>
      <c r="N1426" s="20"/>
      <c r="O1426" s="21" t="str">
        <f aca="false">IF(R1426="","",ROUND(R1426*(1-Premissas!$B$4),4))</f>
        <v/>
      </c>
      <c r="P1426" s="22"/>
      <c r="Q1426" s="22"/>
      <c r="R1426" s="23"/>
      <c r="S1426" s="24"/>
      <c r="T1426" s="24"/>
      <c r="U1426" s="25"/>
      <c r="V1426" s="19" t="str">
        <f aca="false">IF(COUNT(N1426:Q1426)=0,"",MIN(N1426:Q1426))</f>
        <v/>
      </c>
      <c r="W1426" s="16" t="str">
        <f aca="false">IF(V1426="","",INDEX($N$4:$Q$4,MATCH(V1426,N1426:Q1426,0)))</f>
        <v/>
      </c>
      <c r="X1426" s="19" t="str">
        <f aca="false">IF(COUNT(N1426:Q1426)&lt;2,"",SMALL(N1426:Q1426,2))</f>
        <v/>
      </c>
      <c r="Y1426" s="26" t="str">
        <f aca="false">IF(OR(V1426="",M1426=0),"",V1426/M1426-1)</f>
        <v/>
      </c>
      <c r="Z1426" s="26" t="str">
        <f aca="false">IF(OR(V1426="",L1426=""),"",V1426/(L1426*E1426)-1)</f>
        <v/>
      </c>
      <c r="AA1426" s="16" t="str">
        <f aca="false">IF(V1426="","SEM OFERTA",IF(OR(Y1426&gt;Premissas!$B$11,Y1426&lt;Premissas!$B$12),"VERIFICAR - UNIDADE/EMBALAGEM",IF(Y1426&gt;Premissas!$B$6,"NÃO COMPRAR - REAJUSTE &gt;5%","COMPRAR")))</f>
        <v>SEM OFERTA</v>
      </c>
      <c r="AB1426" s="18" t="str">
        <f aca="false">IF(W1426="DIMEC",S1426,IF(W1426="MEDCENTRO",U1426,""))</f>
        <v/>
      </c>
      <c r="AC1426" s="18" t="n">
        <f aca="false">IF(AA1426&lt;&gt;"COMPRAR",0,IF(AB1426="",I1426,MIN(I1426,AB1426)))</f>
        <v>0</v>
      </c>
      <c r="AD1426" s="19" t="n">
        <f aca="false">IF(AC1426&gt;0,AC1426*V1426,0)</f>
        <v>0</v>
      </c>
      <c r="AE1426" s="19" t="n">
        <f aca="false">IF(AC1426&gt;0,(M1426-V1426)*AC1426,0)</f>
        <v>0</v>
      </c>
      <c r="AF1426" s="16" t="str">
        <f aca="false">IF(AA1426&lt;&gt;"COMPRAR","",IF(AB1426="",IF(X1426="","",IF(X1426-V1426&lt;0.01,"EMPATE TÉCNICO","")),IF(AB1426&lt;I1426,"ESTOQUE INSUFICIENTE",IF(X1426="","",IF(X1426-V1426&lt;0.01,"EMPATE TÉCNICO","")))))</f>
        <v/>
      </c>
      <c r="AG1426" s="16" t="s">
        <v>1798</v>
      </c>
      <c r="AH1426" s="16" t="s">
        <v>94</v>
      </c>
    </row>
    <row r="1427" customFormat="false" ht="15" hidden="false" customHeight="false" outlineLevel="0" collapsed="false">
      <c r="A1427" s="16" t="s">
        <v>4552</v>
      </c>
      <c r="B1427" s="17" t="s">
        <v>4553</v>
      </c>
      <c r="C1427" s="16" t="s">
        <v>4554</v>
      </c>
      <c r="D1427" s="16" t="s">
        <v>4213</v>
      </c>
      <c r="E1427" s="18" t="n">
        <v>1</v>
      </c>
      <c r="F1427" s="16" t="s">
        <v>41</v>
      </c>
      <c r="G1427" s="18" t="n">
        <v>3</v>
      </c>
      <c r="H1427" s="16" t="n">
        <v>1.4</v>
      </c>
      <c r="I1427" s="18" t="n">
        <v>1</v>
      </c>
      <c r="J1427" s="19" t="n">
        <v>30.2583333333333</v>
      </c>
      <c r="K1427" s="19" t="n">
        <v>30.2583333333333</v>
      </c>
      <c r="L1427" s="19" t="n">
        <v>30.2583</v>
      </c>
      <c r="M1427" s="19" t="n">
        <f aca="false">IF(J1427&gt;0,J1427,K1427)*E1427</f>
        <v>30.2583333333333</v>
      </c>
      <c r="N1427" s="20"/>
      <c r="O1427" s="21" t="str">
        <f aca="false">IF(R1427="","",ROUND(R1427*(1-Premissas!$B$4),4))</f>
        <v/>
      </c>
      <c r="P1427" s="22"/>
      <c r="Q1427" s="22"/>
      <c r="R1427" s="23"/>
      <c r="S1427" s="24"/>
      <c r="T1427" s="24"/>
      <c r="U1427" s="25"/>
      <c r="V1427" s="19" t="str">
        <f aca="false">IF(COUNT(N1427:Q1427)=0,"",MIN(N1427:Q1427))</f>
        <v/>
      </c>
      <c r="W1427" s="16" t="str">
        <f aca="false">IF(V1427="","",INDEX($N$4:$Q$4,MATCH(V1427,N1427:Q1427,0)))</f>
        <v/>
      </c>
      <c r="X1427" s="19" t="str">
        <f aca="false">IF(COUNT(N1427:Q1427)&lt;2,"",SMALL(N1427:Q1427,2))</f>
        <v/>
      </c>
      <c r="Y1427" s="26" t="str">
        <f aca="false">IF(OR(V1427="",M1427=0),"",V1427/M1427-1)</f>
        <v/>
      </c>
      <c r="Z1427" s="26" t="str">
        <f aca="false">IF(OR(V1427="",L1427=""),"",V1427/(L1427*E1427)-1)</f>
        <v/>
      </c>
      <c r="AA1427" s="16" t="str">
        <f aca="false">IF(V1427="","SEM OFERTA",IF(OR(Y1427&gt;Premissas!$B$11,Y1427&lt;Premissas!$B$12),"VERIFICAR - UNIDADE/EMBALAGEM",IF(Y1427&gt;Premissas!$B$6,"NÃO COMPRAR - REAJUSTE &gt;5%","COMPRAR")))</f>
        <v>SEM OFERTA</v>
      </c>
      <c r="AB1427" s="18" t="str">
        <f aca="false">IF(W1427="DIMEC",S1427,IF(W1427="MEDCENTRO",U1427,""))</f>
        <v/>
      </c>
      <c r="AC1427" s="18" t="n">
        <f aca="false">IF(AA1427&lt;&gt;"COMPRAR",0,IF(AB1427="",I1427,MIN(I1427,AB1427)))</f>
        <v>0</v>
      </c>
      <c r="AD1427" s="19" t="n">
        <f aca="false">IF(AC1427&gt;0,AC1427*V1427,0)</f>
        <v>0</v>
      </c>
      <c r="AE1427" s="19" t="n">
        <f aca="false">IF(AC1427&gt;0,(M1427-V1427)*AC1427,0)</f>
        <v>0</v>
      </c>
      <c r="AF1427" s="16" t="str">
        <f aca="false">IF(AA1427&lt;&gt;"COMPRAR","",IF(AB1427="",IF(X1427="","",IF(X1427-V1427&lt;0.01,"EMPATE TÉCNICO","")),IF(AB1427&lt;I1427,"ESTOQUE INSUFICIENTE",IF(X1427="","",IF(X1427-V1427&lt;0.01,"EMPATE TÉCNICO","")))))</f>
        <v/>
      </c>
      <c r="AG1427" s="16" t="s">
        <v>547</v>
      </c>
      <c r="AH1427" s="16" t="s">
        <v>94</v>
      </c>
    </row>
    <row r="1428" customFormat="false" ht="15" hidden="false" customHeight="false" outlineLevel="0" collapsed="false">
      <c r="A1428" s="16" t="s">
        <v>4555</v>
      </c>
      <c r="B1428" s="17" t="s">
        <v>4556</v>
      </c>
      <c r="C1428" s="16" t="s">
        <v>4557</v>
      </c>
      <c r="D1428" s="16" t="s">
        <v>4213</v>
      </c>
      <c r="E1428" s="18" t="n">
        <v>1</v>
      </c>
      <c r="F1428" s="16" t="s">
        <v>43</v>
      </c>
      <c r="G1428" s="18" t="n">
        <v>0</v>
      </c>
      <c r="H1428" s="16" t="n">
        <v>0.8</v>
      </c>
      <c r="I1428" s="18" t="n">
        <v>3</v>
      </c>
      <c r="J1428" s="19" t="n">
        <v>28.35</v>
      </c>
      <c r="K1428" s="19" t="n">
        <v>28.35</v>
      </c>
      <c r="L1428" s="19" t="n">
        <v>28.35</v>
      </c>
      <c r="M1428" s="19" t="n">
        <f aca="false">IF(J1428&gt;0,J1428,K1428)*E1428</f>
        <v>28.35</v>
      </c>
      <c r="N1428" s="20"/>
      <c r="O1428" s="21" t="str">
        <f aca="false">IF(R1428="","",ROUND(R1428*(1-Premissas!$B$4),4))</f>
        <v/>
      </c>
      <c r="P1428" s="22"/>
      <c r="Q1428" s="22"/>
      <c r="R1428" s="23"/>
      <c r="S1428" s="24"/>
      <c r="T1428" s="24"/>
      <c r="U1428" s="25"/>
      <c r="V1428" s="19" t="str">
        <f aca="false">IF(COUNT(N1428:Q1428)=0,"",MIN(N1428:Q1428))</f>
        <v/>
      </c>
      <c r="W1428" s="16" t="str">
        <f aca="false">IF(V1428="","",INDEX($N$4:$Q$4,MATCH(V1428,N1428:Q1428,0)))</f>
        <v/>
      </c>
      <c r="X1428" s="19" t="str">
        <f aca="false">IF(COUNT(N1428:Q1428)&lt;2,"",SMALL(N1428:Q1428,2))</f>
        <v/>
      </c>
      <c r="Y1428" s="26" t="str">
        <f aca="false">IF(OR(V1428="",M1428=0),"",V1428/M1428-1)</f>
        <v/>
      </c>
      <c r="Z1428" s="26" t="str">
        <f aca="false">IF(OR(V1428="",L1428=""),"",V1428/(L1428*E1428)-1)</f>
        <v/>
      </c>
      <c r="AA1428" s="16" t="str">
        <f aca="false">IF(V1428="","SEM OFERTA",IF(OR(Y1428&gt;Premissas!$B$11,Y1428&lt;Premissas!$B$12),"VERIFICAR - UNIDADE/EMBALAGEM",IF(Y1428&gt;Premissas!$B$6,"NÃO COMPRAR - REAJUSTE &gt;5%","COMPRAR")))</f>
        <v>SEM OFERTA</v>
      </c>
      <c r="AB1428" s="18" t="str">
        <f aca="false">IF(W1428="DIMEC",S1428,IF(W1428="MEDCENTRO",U1428,""))</f>
        <v/>
      </c>
      <c r="AC1428" s="18" t="n">
        <f aca="false">IF(AA1428&lt;&gt;"COMPRAR",0,IF(AB1428="",I1428,MIN(I1428,AB1428)))</f>
        <v>0</v>
      </c>
      <c r="AD1428" s="19" t="n">
        <f aca="false">IF(AC1428&gt;0,AC1428*V1428,0)</f>
        <v>0</v>
      </c>
      <c r="AE1428" s="19" t="n">
        <f aca="false">IF(AC1428&gt;0,(M1428-V1428)*AC1428,0)</f>
        <v>0</v>
      </c>
      <c r="AF1428" s="16" t="str">
        <f aca="false">IF(AA1428&lt;&gt;"COMPRAR","",IF(AB1428="",IF(X1428="","",IF(X1428-V1428&lt;0.01,"EMPATE TÉCNICO","")),IF(AB1428&lt;I1428,"ESTOQUE INSUFICIENTE",IF(X1428="","",IF(X1428-V1428&lt;0.01,"EMPATE TÉCNICO","")))))</f>
        <v/>
      </c>
      <c r="AG1428" s="16" t="s">
        <v>203</v>
      </c>
      <c r="AH1428" s="16" t="s">
        <v>94</v>
      </c>
    </row>
    <row r="1429" customFormat="false" ht="15" hidden="false" customHeight="false" outlineLevel="0" collapsed="false">
      <c r="A1429" s="16" t="s">
        <v>4558</v>
      </c>
      <c r="B1429" s="17" t="s">
        <v>4559</v>
      </c>
      <c r="C1429" s="16" t="s">
        <v>4560</v>
      </c>
      <c r="D1429" s="16" t="s">
        <v>4213</v>
      </c>
      <c r="E1429" s="18" t="n">
        <v>1</v>
      </c>
      <c r="F1429" s="16" t="s">
        <v>42</v>
      </c>
      <c r="G1429" s="18" t="n">
        <v>5</v>
      </c>
      <c r="H1429" s="16" t="n">
        <v>4.1</v>
      </c>
      <c r="I1429" s="18" t="n">
        <v>6</v>
      </c>
      <c r="J1429" s="19" t="n">
        <v>12.5766666666667</v>
      </c>
      <c r="K1429" s="19" t="n">
        <v>12.5766666666667</v>
      </c>
      <c r="L1429" s="19" t="n">
        <v>12.5767</v>
      </c>
      <c r="M1429" s="19" t="n">
        <f aca="false">IF(J1429&gt;0,J1429,K1429)*E1429</f>
        <v>12.5766666666667</v>
      </c>
      <c r="N1429" s="20"/>
      <c r="O1429" s="21" t="str">
        <f aca="false">IF(R1429="","",ROUND(R1429*(1-Premissas!$B$4),4))</f>
        <v/>
      </c>
      <c r="P1429" s="22"/>
      <c r="Q1429" s="22"/>
      <c r="R1429" s="23"/>
      <c r="S1429" s="24"/>
      <c r="T1429" s="24"/>
      <c r="U1429" s="25"/>
      <c r="V1429" s="19" t="str">
        <f aca="false">IF(COUNT(N1429:Q1429)=0,"",MIN(N1429:Q1429))</f>
        <v/>
      </c>
      <c r="W1429" s="16" t="str">
        <f aca="false">IF(V1429="","",INDEX($N$4:$Q$4,MATCH(V1429,N1429:Q1429,0)))</f>
        <v/>
      </c>
      <c r="X1429" s="19" t="str">
        <f aca="false">IF(COUNT(N1429:Q1429)&lt;2,"",SMALL(N1429:Q1429,2))</f>
        <v/>
      </c>
      <c r="Y1429" s="26" t="str">
        <f aca="false">IF(OR(V1429="",M1429=0),"",V1429/M1429-1)</f>
        <v/>
      </c>
      <c r="Z1429" s="26" t="str">
        <f aca="false">IF(OR(V1429="",L1429=""),"",V1429/(L1429*E1429)-1)</f>
        <v/>
      </c>
      <c r="AA1429" s="16" t="str">
        <f aca="false">IF(V1429="","SEM OFERTA",IF(OR(Y1429&gt;Premissas!$B$11,Y1429&lt;Premissas!$B$12),"VERIFICAR - UNIDADE/EMBALAGEM",IF(Y1429&gt;Premissas!$B$6,"NÃO COMPRAR - REAJUSTE &gt;5%","COMPRAR")))</f>
        <v>SEM OFERTA</v>
      </c>
      <c r="AB1429" s="18" t="str">
        <f aca="false">IF(W1429="DIMEC",S1429,IF(W1429="MEDCENTRO",U1429,""))</f>
        <v/>
      </c>
      <c r="AC1429" s="18" t="n">
        <f aca="false">IF(AA1429&lt;&gt;"COMPRAR",0,IF(AB1429="",I1429,MIN(I1429,AB1429)))</f>
        <v>0</v>
      </c>
      <c r="AD1429" s="19" t="n">
        <f aca="false">IF(AC1429&gt;0,AC1429*V1429,0)</f>
        <v>0</v>
      </c>
      <c r="AE1429" s="19" t="n">
        <f aca="false">IF(AC1429&gt;0,(M1429-V1429)*AC1429,0)</f>
        <v>0</v>
      </c>
      <c r="AF1429" s="16" t="str">
        <f aca="false">IF(AA1429&lt;&gt;"COMPRAR","",IF(AB1429="",IF(X1429="","",IF(X1429-V1429&lt;0.01,"EMPATE TÉCNICO","")),IF(AB1429&lt;I1429,"ESTOQUE INSUFICIENTE",IF(X1429="","",IF(X1429-V1429&lt;0.01,"EMPATE TÉCNICO","")))))</f>
        <v/>
      </c>
      <c r="AG1429" s="16" t="s">
        <v>203</v>
      </c>
      <c r="AH1429" s="16" t="s">
        <v>94</v>
      </c>
    </row>
    <row r="1430" customFormat="false" ht="15" hidden="false" customHeight="false" outlineLevel="0" collapsed="false">
      <c r="A1430" s="16" t="s">
        <v>4561</v>
      </c>
      <c r="B1430" s="17" t="s">
        <v>4562</v>
      </c>
      <c r="C1430" s="16" t="s">
        <v>4563</v>
      </c>
      <c r="D1430" s="16" t="s">
        <v>4548</v>
      </c>
      <c r="E1430" s="18" t="n">
        <v>1</v>
      </c>
      <c r="F1430" s="16" t="s">
        <v>43</v>
      </c>
      <c r="G1430" s="18" t="n">
        <v>1</v>
      </c>
      <c r="H1430" s="16" t="n">
        <v>0.8</v>
      </c>
      <c r="I1430" s="18" t="n">
        <v>2</v>
      </c>
      <c r="J1430" s="19" t="n">
        <v>12.5733333333333</v>
      </c>
      <c r="K1430" s="19" t="n">
        <v>12.5733333333333</v>
      </c>
      <c r="L1430" s="19" t="n">
        <v>12.5733</v>
      </c>
      <c r="M1430" s="19" t="n">
        <f aca="false">IF(J1430&gt;0,J1430,K1430)*E1430</f>
        <v>12.5733333333333</v>
      </c>
      <c r="N1430" s="20"/>
      <c r="O1430" s="21" t="str">
        <f aca="false">IF(R1430="","",ROUND(R1430*(1-Premissas!$B$4),4))</f>
        <v/>
      </c>
      <c r="P1430" s="22"/>
      <c r="Q1430" s="22"/>
      <c r="R1430" s="23"/>
      <c r="S1430" s="24"/>
      <c r="T1430" s="24"/>
      <c r="U1430" s="25"/>
      <c r="V1430" s="19" t="str">
        <f aca="false">IF(COUNT(N1430:Q1430)=0,"",MIN(N1430:Q1430))</f>
        <v/>
      </c>
      <c r="W1430" s="16" t="str">
        <f aca="false">IF(V1430="","",INDEX($N$4:$Q$4,MATCH(V1430,N1430:Q1430,0)))</f>
        <v/>
      </c>
      <c r="X1430" s="19" t="str">
        <f aca="false">IF(COUNT(N1430:Q1430)&lt;2,"",SMALL(N1430:Q1430,2))</f>
        <v/>
      </c>
      <c r="Y1430" s="26" t="str">
        <f aca="false">IF(OR(V1430="",M1430=0),"",V1430/M1430-1)</f>
        <v/>
      </c>
      <c r="Z1430" s="26" t="str">
        <f aca="false">IF(OR(V1430="",L1430=""),"",V1430/(L1430*E1430)-1)</f>
        <v/>
      </c>
      <c r="AA1430" s="16" t="str">
        <f aca="false">IF(V1430="","SEM OFERTA",IF(OR(Y1430&gt;Premissas!$B$11,Y1430&lt;Premissas!$B$12),"VERIFICAR - UNIDADE/EMBALAGEM",IF(Y1430&gt;Premissas!$B$6,"NÃO COMPRAR - REAJUSTE &gt;5%","COMPRAR")))</f>
        <v>SEM OFERTA</v>
      </c>
      <c r="AB1430" s="18" t="str">
        <f aca="false">IF(W1430="DIMEC",S1430,IF(W1430="MEDCENTRO",U1430,""))</f>
        <v/>
      </c>
      <c r="AC1430" s="18" t="n">
        <f aca="false">IF(AA1430&lt;&gt;"COMPRAR",0,IF(AB1430="",I1430,MIN(I1430,AB1430)))</f>
        <v>0</v>
      </c>
      <c r="AD1430" s="19" t="n">
        <f aca="false">IF(AC1430&gt;0,AC1430*V1430,0)</f>
        <v>0</v>
      </c>
      <c r="AE1430" s="19" t="n">
        <f aca="false">IF(AC1430&gt;0,(M1430-V1430)*AC1430,0)</f>
        <v>0</v>
      </c>
      <c r="AF1430" s="16" t="str">
        <f aca="false">IF(AA1430&lt;&gt;"COMPRAR","",IF(AB1430="",IF(X1430="","",IF(X1430-V1430&lt;0.01,"EMPATE TÉCNICO","")),IF(AB1430&lt;I1430,"ESTOQUE INSUFICIENTE",IF(X1430="","",IF(X1430-V1430&lt;0.01,"EMPATE TÉCNICO","")))))</f>
        <v/>
      </c>
      <c r="AG1430" s="16" t="s">
        <v>1798</v>
      </c>
      <c r="AH1430" s="16" t="s">
        <v>94</v>
      </c>
    </row>
    <row r="1431" customFormat="false" ht="15" hidden="false" customHeight="false" outlineLevel="0" collapsed="false">
      <c r="A1431" s="16" t="s">
        <v>4564</v>
      </c>
      <c r="B1431" s="17" t="s">
        <v>4565</v>
      </c>
      <c r="C1431" s="16" t="s">
        <v>4566</v>
      </c>
      <c r="D1431" s="16" t="s">
        <v>359</v>
      </c>
      <c r="E1431" s="18" t="n">
        <v>1</v>
      </c>
      <c r="F1431" s="16" t="s">
        <v>42</v>
      </c>
      <c r="G1431" s="18" t="n">
        <v>1</v>
      </c>
      <c r="H1431" s="16" t="n">
        <v>3.1</v>
      </c>
      <c r="I1431" s="18" t="n">
        <v>8</v>
      </c>
      <c r="J1431" s="19" t="n">
        <v>13.38</v>
      </c>
      <c r="K1431" s="19" t="n">
        <v>13.38</v>
      </c>
      <c r="L1431" s="19" t="n">
        <v>13.38</v>
      </c>
      <c r="M1431" s="19" t="n">
        <f aca="false">IF(J1431&gt;0,J1431,K1431)*E1431</f>
        <v>13.38</v>
      </c>
      <c r="N1431" s="20"/>
      <c r="O1431" s="21" t="str">
        <f aca="false">IF(R1431="","",ROUND(R1431*(1-Premissas!$B$4),4))</f>
        <v/>
      </c>
      <c r="P1431" s="22"/>
      <c r="Q1431" s="22"/>
      <c r="R1431" s="23"/>
      <c r="S1431" s="24"/>
      <c r="T1431" s="24"/>
      <c r="U1431" s="25"/>
      <c r="V1431" s="19" t="str">
        <f aca="false">IF(COUNT(N1431:Q1431)=0,"",MIN(N1431:Q1431))</f>
        <v/>
      </c>
      <c r="W1431" s="16" t="str">
        <f aca="false">IF(V1431="","",INDEX($N$4:$Q$4,MATCH(V1431,N1431:Q1431,0)))</f>
        <v/>
      </c>
      <c r="X1431" s="19" t="str">
        <f aca="false">IF(COUNT(N1431:Q1431)&lt;2,"",SMALL(N1431:Q1431,2))</f>
        <v/>
      </c>
      <c r="Y1431" s="26" t="str">
        <f aca="false">IF(OR(V1431="",M1431=0),"",V1431/M1431-1)</f>
        <v/>
      </c>
      <c r="Z1431" s="26" t="str">
        <f aca="false">IF(OR(V1431="",L1431=""),"",V1431/(L1431*E1431)-1)</f>
        <v/>
      </c>
      <c r="AA1431" s="16" t="str">
        <f aca="false">IF(V1431="","SEM OFERTA",IF(OR(Y1431&gt;Premissas!$B$11,Y1431&lt;Premissas!$B$12),"VERIFICAR - UNIDADE/EMBALAGEM",IF(Y1431&gt;Premissas!$B$6,"NÃO COMPRAR - REAJUSTE &gt;5%","COMPRAR")))</f>
        <v>SEM OFERTA</v>
      </c>
      <c r="AB1431" s="18" t="str">
        <f aca="false">IF(W1431="DIMEC",S1431,IF(W1431="MEDCENTRO",U1431,""))</f>
        <v/>
      </c>
      <c r="AC1431" s="18" t="n">
        <f aca="false">IF(AA1431&lt;&gt;"COMPRAR",0,IF(AB1431="",I1431,MIN(I1431,AB1431)))</f>
        <v>0</v>
      </c>
      <c r="AD1431" s="19" t="n">
        <f aca="false">IF(AC1431&gt;0,AC1431*V1431,0)</f>
        <v>0</v>
      </c>
      <c r="AE1431" s="19" t="n">
        <f aca="false">IF(AC1431&gt;0,(M1431-V1431)*AC1431,0)</f>
        <v>0</v>
      </c>
      <c r="AF1431" s="16" t="str">
        <f aca="false">IF(AA1431&lt;&gt;"COMPRAR","",IF(AB1431="",IF(X1431="","",IF(X1431-V1431&lt;0.01,"EMPATE TÉCNICO","")),IF(AB1431&lt;I1431,"ESTOQUE INSUFICIENTE",IF(X1431="","",IF(X1431-V1431&lt;0.01,"EMPATE TÉCNICO","")))))</f>
        <v/>
      </c>
      <c r="AG1431" s="16" t="s">
        <v>4567</v>
      </c>
      <c r="AH1431" s="16" t="s">
        <v>94</v>
      </c>
    </row>
    <row r="1432" customFormat="false" ht="15" hidden="false" customHeight="false" outlineLevel="0" collapsed="false">
      <c r="A1432" s="16" t="s">
        <v>4568</v>
      </c>
      <c r="B1432" s="17" t="s">
        <v>4569</v>
      </c>
      <c r="C1432" s="16" t="s">
        <v>4570</v>
      </c>
      <c r="D1432" s="16" t="s">
        <v>359</v>
      </c>
      <c r="E1432" s="18" t="n">
        <v>1</v>
      </c>
      <c r="F1432" s="16" t="s">
        <v>42</v>
      </c>
      <c r="G1432" s="18" t="n">
        <v>4</v>
      </c>
      <c r="H1432" s="16" t="n">
        <v>4.3</v>
      </c>
      <c r="I1432" s="18" t="n">
        <v>8</v>
      </c>
      <c r="J1432" s="19" t="n">
        <v>13.38</v>
      </c>
      <c r="K1432" s="19" t="n">
        <v>13.38</v>
      </c>
      <c r="L1432" s="19" t="n">
        <v>13.38</v>
      </c>
      <c r="M1432" s="19" t="n">
        <f aca="false">IF(J1432&gt;0,J1432,K1432)*E1432</f>
        <v>13.38</v>
      </c>
      <c r="N1432" s="20"/>
      <c r="O1432" s="21" t="str">
        <f aca="false">IF(R1432="","",ROUND(R1432*(1-Premissas!$B$4),4))</f>
        <v/>
      </c>
      <c r="P1432" s="22"/>
      <c r="Q1432" s="22"/>
      <c r="R1432" s="23"/>
      <c r="S1432" s="24"/>
      <c r="T1432" s="24"/>
      <c r="U1432" s="25"/>
      <c r="V1432" s="19" t="str">
        <f aca="false">IF(COUNT(N1432:Q1432)=0,"",MIN(N1432:Q1432))</f>
        <v/>
      </c>
      <c r="W1432" s="16" t="str">
        <f aca="false">IF(V1432="","",INDEX($N$4:$Q$4,MATCH(V1432,N1432:Q1432,0)))</f>
        <v/>
      </c>
      <c r="X1432" s="19" t="str">
        <f aca="false">IF(COUNT(N1432:Q1432)&lt;2,"",SMALL(N1432:Q1432,2))</f>
        <v/>
      </c>
      <c r="Y1432" s="26" t="str">
        <f aca="false">IF(OR(V1432="",M1432=0),"",V1432/M1432-1)</f>
        <v/>
      </c>
      <c r="Z1432" s="26" t="str">
        <f aca="false">IF(OR(V1432="",L1432=""),"",V1432/(L1432*E1432)-1)</f>
        <v/>
      </c>
      <c r="AA1432" s="16" t="str">
        <f aca="false">IF(V1432="","SEM OFERTA",IF(OR(Y1432&gt;Premissas!$B$11,Y1432&lt;Premissas!$B$12),"VERIFICAR - UNIDADE/EMBALAGEM",IF(Y1432&gt;Premissas!$B$6,"NÃO COMPRAR - REAJUSTE &gt;5%","COMPRAR")))</f>
        <v>SEM OFERTA</v>
      </c>
      <c r="AB1432" s="18" t="str">
        <f aca="false">IF(W1432="DIMEC",S1432,IF(W1432="MEDCENTRO",U1432,""))</f>
        <v/>
      </c>
      <c r="AC1432" s="18" t="n">
        <f aca="false">IF(AA1432&lt;&gt;"COMPRAR",0,IF(AB1432="",I1432,MIN(I1432,AB1432)))</f>
        <v>0</v>
      </c>
      <c r="AD1432" s="19" t="n">
        <f aca="false">IF(AC1432&gt;0,AC1432*V1432,0)</f>
        <v>0</v>
      </c>
      <c r="AE1432" s="19" t="n">
        <f aca="false">IF(AC1432&gt;0,(M1432-V1432)*AC1432,0)</f>
        <v>0</v>
      </c>
      <c r="AF1432" s="16" t="str">
        <f aca="false">IF(AA1432&lt;&gt;"COMPRAR","",IF(AB1432="",IF(X1432="","",IF(X1432-V1432&lt;0.01,"EMPATE TÉCNICO","")),IF(AB1432&lt;I1432,"ESTOQUE INSUFICIENTE",IF(X1432="","",IF(X1432-V1432&lt;0.01,"EMPATE TÉCNICO","")))))</f>
        <v/>
      </c>
      <c r="AG1432" s="16" t="s">
        <v>4567</v>
      </c>
      <c r="AH1432" s="16" t="s">
        <v>94</v>
      </c>
    </row>
    <row r="1433" customFormat="false" ht="15" hidden="false" customHeight="false" outlineLevel="0" collapsed="false">
      <c r="A1433" s="16" t="s">
        <v>4571</v>
      </c>
      <c r="B1433" s="17" t="s">
        <v>4572</v>
      </c>
      <c r="C1433" s="16" t="s">
        <v>4573</v>
      </c>
      <c r="D1433" s="16" t="s">
        <v>4574</v>
      </c>
      <c r="E1433" s="18" t="n">
        <v>1</v>
      </c>
      <c r="F1433" s="16" t="s">
        <v>42</v>
      </c>
      <c r="G1433" s="18" t="n">
        <v>4</v>
      </c>
      <c r="H1433" s="16" t="n">
        <v>2.1</v>
      </c>
      <c r="I1433" s="18" t="n">
        <v>2</v>
      </c>
      <c r="J1433" s="19" t="n">
        <v>21.52</v>
      </c>
      <c r="K1433" s="19" t="n">
        <v>21.52</v>
      </c>
      <c r="L1433" s="19" t="n">
        <v>21.52</v>
      </c>
      <c r="M1433" s="19" t="n">
        <f aca="false">IF(J1433&gt;0,J1433,K1433)*E1433</f>
        <v>21.52</v>
      </c>
      <c r="N1433" s="20"/>
      <c r="O1433" s="21" t="str">
        <f aca="false">IF(R1433="","",ROUND(R1433*(1-Premissas!$B$4),4))</f>
        <v/>
      </c>
      <c r="P1433" s="22"/>
      <c r="Q1433" s="22"/>
      <c r="R1433" s="23"/>
      <c r="S1433" s="24"/>
      <c r="T1433" s="24"/>
      <c r="U1433" s="25"/>
      <c r="V1433" s="19" t="str">
        <f aca="false">IF(COUNT(N1433:Q1433)=0,"",MIN(N1433:Q1433))</f>
        <v/>
      </c>
      <c r="W1433" s="16" t="str">
        <f aca="false">IF(V1433="","",INDEX($N$4:$Q$4,MATCH(V1433,N1433:Q1433,0)))</f>
        <v/>
      </c>
      <c r="X1433" s="19" t="str">
        <f aca="false">IF(COUNT(N1433:Q1433)&lt;2,"",SMALL(N1433:Q1433,2))</f>
        <v/>
      </c>
      <c r="Y1433" s="26" t="str">
        <f aca="false">IF(OR(V1433="",M1433=0),"",V1433/M1433-1)</f>
        <v/>
      </c>
      <c r="Z1433" s="26" t="str">
        <f aca="false">IF(OR(V1433="",L1433=""),"",V1433/(L1433*E1433)-1)</f>
        <v/>
      </c>
      <c r="AA1433" s="16" t="str">
        <f aca="false">IF(V1433="","SEM OFERTA",IF(OR(Y1433&gt;Premissas!$B$11,Y1433&lt;Premissas!$B$12),"VERIFICAR - UNIDADE/EMBALAGEM",IF(Y1433&gt;Premissas!$B$6,"NÃO COMPRAR - REAJUSTE &gt;5%","COMPRAR")))</f>
        <v>SEM OFERTA</v>
      </c>
      <c r="AB1433" s="18" t="str">
        <f aca="false">IF(W1433="DIMEC",S1433,IF(W1433="MEDCENTRO",U1433,""))</f>
        <v/>
      </c>
      <c r="AC1433" s="18" t="n">
        <f aca="false">IF(AA1433&lt;&gt;"COMPRAR",0,IF(AB1433="",I1433,MIN(I1433,AB1433)))</f>
        <v>0</v>
      </c>
      <c r="AD1433" s="19" t="n">
        <f aca="false">IF(AC1433&gt;0,AC1433*V1433,0)</f>
        <v>0</v>
      </c>
      <c r="AE1433" s="19" t="n">
        <f aca="false">IF(AC1433&gt;0,(M1433-V1433)*AC1433,0)</f>
        <v>0</v>
      </c>
      <c r="AF1433" s="16" t="str">
        <f aca="false">IF(AA1433&lt;&gt;"COMPRAR","",IF(AB1433="",IF(X1433="","",IF(X1433-V1433&lt;0.01,"EMPATE TÉCNICO","")),IF(AB1433&lt;I1433,"ESTOQUE INSUFICIENTE",IF(X1433="","",IF(X1433-V1433&lt;0.01,"EMPATE TÉCNICO","")))))</f>
        <v/>
      </c>
      <c r="AG1433" s="16" t="s">
        <v>328</v>
      </c>
      <c r="AH1433" s="16" t="s">
        <v>94</v>
      </c>
    </row>
    <row r="1434" customFormat="false" ht="15" hidden="false" customHeight="false" outlineLevel="0" collapsed="false">
      <c r="A1434" s="16" t="s">
        <v>4575</v>
      </c>
      <c r="B1434" s="17" t="s">
        <v>4576</v>
      </c>
      <c r="C1434" s="16" t="s">
        <v>4577</v>
      </c>
      <c r="D1434" s="16" t="s">
        <v>4371</v>
      </c>
      <c r="E1434" s="18" t="n">
        <v>1</v>
      </c>
      <c r="F1434" s="16" t="s">
        <v>41</v>
      </c>
      <c r="G1434" s="18" t="n">
        <v>8</v>
      </c>
      <c r="H1434" s="16" t="n">
        <v>6.4</v>
      </c>
      <c r="I1434" s="18" t="n">
        <v>9</v>
      </c>
      <c r="J1434" s="19" t="n">
        <v>14.8716666666667</v>
      </c>
      <c r="K1434" s="19" t="n">
        <v>14.8716666666667</v>
      </c>
      <c r="L1434" s="19" t="n">
        <v>14.8717</v>
      </c>
      <c r="M1434" s="19" t="n">
        <f aca="false">IF(J1434&gt;0,J1434,K1434)*E1434</f>
        <v>14.8716666666667</v>
      </c>
      <c r="N1434" s="20"/>
      <c r="O1434" s="21" t="str">
        <f aca="false">IF(R1434="","",ROUND(R1434*(1-Premissas!$B$4),4))</f>
        <v/>
      </c>
      <c r="P1434" s="22"/>
      <c r="Q1434" s="22"/>
      <c r="R1434" s="23"/>
      <c r="S1434" s="24"/>
      <c r="T1434" s="24"/>
      <c r="U1434" s="25"/>
      <c r="V1434" s="19" t="str">
        <f aca="false">IF(COUNT(N1434:Q1434)=0,"",MIN(N1434:Q1434))</f>
        <v/>
      </c>
      <c r="W1434" s="16" t="str">
        <f aca="false">IF(V1434="","",INDEX($N$4:$Q$4,MATCH(V1434,N1434:Q1434,0)))</f>
        <v/>
      </c>
      <c r="X1434" s="19" t="str">
        <f aca="false">IF(COUNT(N1434:Q1434)&lt;2,"",SMALL(N1434:Q1434,2))</f>
        <v/>
      </c>
      <c r="Y1434" s="26" t="str">
        <f aca="false">IF(OR(V1434="",M1434=0),"",V1434/M1434-1)</f>
        <v/>
      </c>
      <c r="Z1434" s="26" t="str">
        <f aca="false">IF(OR(V1434="",L1434=""),"",V1434/(L1434*E1434)-1)</f>
        <v/>
      </c>
      <c r="AA1434" s="16" t="str">
        <f aca="false">IF(V1434="","SEM OFERTA",IF(OR(Y1434&gt;Premissas!$B$11,Y1434&lt;Premissas!$B$12),"VERIFICAR - UNIDADE/EMBALAGEM",IF(Y1434&gt;Premissas!$B$6,"NÃO COMPRAR - REAJUSTE &gt;5%","COMPRAR")))</f>
        <v>SEM OFERTA</v>
      </c>
      <c r="AB1434" s="18" t="str">
        <f aca="false">IF(W1434="DIMEC",S1434,IF(W1434="MEDCENTRO",U1434,""))</f>
        <v/>
      </c>
      <c r="AC1434" s="18" t="n">
        <f aca="false">IF(AA1434&lt;&gt;"COMPRAR",0,IF(AB1434="",I1434,MIN(I1434,AB1434)))</f>
        <v>0</v>
      </c>
      <c r="AD1434" s="19" t="n">
        <f aca="false">IF(AC1434&gt;0,AC1434*V1434,0)</f>
        <v>0</v>
      </c>
      <c r="AE1434" s="19" t="n">
        <f aca="false">IF(AC1434&gt;0,(M1434-V1434)*AC1434,0)</f>
        <v>0</v>
      </c>
      <c r="AF1434" s="16" t="str">
        <f aca="false">IF(AA1434&lt;&gt;"COMPRAR","",IF(AB1434="",IF(X1434="","",IF(X1434-V1434&lt;0.01,"EMPATE TÉCNICO","")),IF(AB1434&lt;I1434,"ESTOQUE INSUFICIENTE",IF(X1434="","",IF(X1434-V1434&lt;0.01,"EMPATE TÉCNICO","")))))</f>
        <v/>
      </c>
      <c r="AG1434" s="16" t="s">
        <v>328</v>
      </c>
      <c r="AH1434" s="16" t="s">
        <v>94</v>
      </c>
    </row>
    <row r="1435" customFormat="false" ht="15" hidden="false" customHeight="false" outlineLevel="0" collapsed="false">
      <c r="A1435" s="16" t="s">
        <v>4578</v>
      </c>
      <c r="B1435" s="17" t="s">
        <v>4579</v>
      </c>
      <c r="C1435" s="16" t="s">
        <v>4580</v>
      </c>
      <c r="D1435" s="16" t="s">
        <v>3882</v>
      </c>
      <c r="E1435" s="18" t="n">
        <v>1</v>
      </c>
      <c r="F1435" s="16" t="s">
        <v>41</v>
      </c>
      <c r="G1435" s="18" t="n">
        <v>0</v>
      </c>
      <c r="H1435" s="16" t="n">
        <v>3.2</v>
      </c>
      <c r="I1435" s="18" t="n">
        <v>9</v>
      </c>
      <c r="J1435" s="19" t="n">
        <v>9.4775</v>
      </c>
      <c r="K1435" s="19" t="n">
        <v>9.4775</v>
      </c>
      <c r="L1435" s="19" t="n">
        <v>9.4775</v>
      </c>
      <c r="M1435" s="19" t="n">
        <f aca="false">IF(J1435&gt;0,J1435,K1435)*E1435</f>
        <v>9.4775</v>
      </c>
      <c r="N1435" s="20"/>
      <c r="O1435" s="21" t="str">
        <f aca="false">IF(R1435="","",ROUND(R1435*(1-Premissas!$B$4),4))</f>
        <v/>
      </c>
      <c r="P1435" s="22"/>
      <c r="Q1435" s="22"/>
      <c r="R1435" s="23"/>
      <c r="S1435" s="24"/>
      <c r="T1435" s="24"/>
      <c r="U1435" s="25"/>
      <c r="V1435" s="19" t="str">
        <f aca="false">IF(COUNT(N1435:Q1435)=0,"",MIN(N1435:Q1435))</f>
        <v/>
      </c>
      <c r="W1435" s="16" t="str">
        <f aca="false">IF(V1435="","",INDEX($N$4:$Q$4,MATCH(V1435,N1435:Q1435,0)))</f>
        <v/>
      </c>
      <c r="X1435" s="19" t="str">
        <f aca="false">IF(COUNT(N1435:Q1435)&lt;2,"",SMALL(N1435:Q1435,2))</f>
        <v/>
      </c>
      <c r="Y1435" s="26" t="str">
        <f aca="false">IF(OR(V1435="",M1435=0),"",V1435/M1435-1)</f>
        <v/>
      </c>
      <c r="Z1435" s="26" t="str">
        <f aca="false">IF(OR(V1435="",L1435=""),"",V1435/(L1435*E1435)-1)</f>
        <v/>
      </c>
      <c r="AA1435" s="16" t="str">
        <f aca="false">IF(V1435="","SEM OFERTA",IF(OR(Y1435&gt;Premissas!$B$11,Y1435&lt;Premissas!$B$12),"VERIFICAR - UNIDADE/EMBALAGEM",IF(Y1435&gt;Premissas!$B$6,"NÃO COMPRAR - REAJUSTE &gt;5%","COMPRAR")))</f>
        <v>SEM OFERTA</v>
      </c>
      <c r="AB1435" s="18" t="str">
        <f aca="false">IF(W1435="DIMEC",S1435,IF(W1435="MEDCENTRO",U1435,""))</f>
        <v/>
      </c>
      <c r="AC1435" s="18" t="n">
        <f aca="false">IF(AA1435&lt;&gt;"COMPRAR",0,IF(AB1435="",I1435,MIN(I1435,AB1435)))</f>
        <v>0</v>
      </c>
      <c r="AD1435" s="19" t="n">
        <f aca="false">IF(AC1435&gt;0,AC1435*V1435,0)</f>
        <v>0</v>
      </c>
      <c r="AE1435" s="19" t="n">
        <f aca="false">IF(AC1435&gt;0,(M1435-V1435)*AC1435,0)</f>
        <v>0</v>
      </c>
      <c r="AF1435" s="16" t="str">
        <f aca="false">IF(AA1435&lt;&gt;"COMPRAR","",IF(AB1435="",IF(X1435="","",IF(X1435-V1435&lt;0.01,"EMPATE TÉCNICO","")),IF(AB1435&lt;I1435,"ESTOQUE INSUFICIENTE",IF(X1435="","",IF(X1435-V1435&lt;0.01,"EMPATE TÉCNICO","")))))</f>
        <v/>
      </c>
      <c r="AG1435" s="16" t="s">
        <v>328</v>
      </c>
      <c r="AH1435" s="16" t="s">
        <v>94</v>
      </c>
    </row>
    <row r="1436" customFormat="false" ht="15" hidden="false" customHeight="false" outlineLevel="0" collapsed="false">
      <c r="A1436" s="16" t="s">
        <v>4581</v>
      </c>
      <c r="B1436" s="17" t="s">
        <v>4582</v>
      </c>
      <c r="C1436" s="16" t="s">
        <v>4583</v>
      </c>
      <c r="D1436" s="16" t="s">
        <v>4371</v>
      </c>
      <c r="E1436" s="18" t="n">
        <v>1</v>
      </c>
      <c r="F1436" s="16" t="s">
        <v>41</v>
      </c>
      <c r="G1436" s="18" t="n">
        <v>8</v>
      </c>
      <c r="H1436" s="16" t="n">
        <v>19.3</v>
      </c>
      <c r="I1436" s="18" t="n">
        <v>42</v>
      </c>
      <c r="J1436" s="19" t="n">
        <v>15.72</v>
      </c>
      <c r="K1436" s="19" t="n">
        <v>15.72</v>
      </c>
      <c r="L1436" s="19" t="n">
        <v>14.8717</v>
      </c>
      <c r="M1436" s="19" t="n">
        <f aca="false">IF(J1436&gt;0,J1436,K1436)*E1436</f>
        <v>15.72</v>
      </c>
      <c r="N1436" s="20"/>
      <c r="O1436" s="21" t="str">
        <f aca="false">IF(R1436="","",ROUND(R1436*(1-Premissas!$B$4),4))</f>
        <v/>
      </c>
      <c r="P1436" s="22"/>
      <c r="Q1436" s="22"/>
      <c r="R1436" s="23"/>
      <c r="S1436" s="24"/>
      <c r="T1436" s="24"/>
      <c r="U1436" s="25"/>
      <c r="V1436" s="19" t="str">
        <f aca="false">IF(COUNT(N1436:Q1436)=0,"",MIN(N1436:Q1436))</f>
        <v/>
      </c>
      <c r="W1436" s="16" t="str">
        <f aca="false">IF(V1436="","",INDEX($N$4:$Q$4,MATCH(V1436,N1436:Q1436,0)))</f>
        <v/>
      </c>
      <c r="X1436" s="19" t="str">
        <f aca="false">IF(COUNT(N1436:Q1436)&lt;2,"",SMALL(N1436:Q1436,2))</f>
        <v/>
      </c>
      <c r="Y1436" s="26" t="str">
        <f aca="false">IF(OR(V1436="",M1436=0),"",V1436/M1436-1)</f>
        <v/>
      </c>
      <c r="Z1436" s="26" t="str">
        <f aca="false">IF(OR(V1436="",L1436=""),"",V1436/(L1436*E1436)-1)</f>
        <v/>
      </c>
      <c r="AA1436" s="16" t="str">
        <f aca="false">IF(V1436="","SEM OFERTA",IF(OR(Y1436&gt;Premissas!$B$11,Y1436&lt;Premissas!$B$12),"VERIFICAR - UNIDADE/EMBALAGEM",IF(Y1436&gt;Premissas!$B$6,"NÃO COMPRAR - REAJUSTE &gt;5%","COMPRAR")))</f>
        <v>SEM OFERTA</v>
      </c>
      <c r="AB1436" s="18" t="str">
        <f aca="false">IF(W1436="DIMEC",S1436,IF(W1436="MEDCENTRO",U1436,""))</f>
        <v/>
      </c>
      <c r="AC1436" s="18" t="n">
        <f aca="false">IF(AA1436&lt;&gt;"COMPRAR",0,IF(AB1436="",I1436,MIN(I1436,AB1436)))</f>
        <v>0</v>
      </c>
      <c r="AD1436" s="19" t="n">
        <f aca="false">IF(AC1436&gt;0,AC1436*V1436,0)</f>
        <v>0</v>
      </c>
      <c r="AE1436" s="19" t="n">
        <f aca="false">IF(AC1436&gt;0,(M1436-V1436)*AC1436,0)</f>
        <v>0</v>
      </c>
      <c r="AF1436" s="16" t="str">
        <f aca="false">IF(AA1436&lt;&gt;"COMPRAR","",IF(AB1436="",IF(X1436="","",IF(X1436-V1436&lt;0.01,"EMPATE TÉCNICO","")),IF(AB1436&lt;I1436,"ESTOQUE INSUFICIENTE",IF(X1436="","",IF(X1436-V1436&lt;0.01,"EMPATE TÉCNICO","")))))</f>
        <v/>
      </c>
      <c r="AG1436" s="16" t="s">
        <v>203</v>
      </c>
      <c r="AH1436" s="16" t="s">
        <v>94</v>
      </c>
    </row>
    <row r="1437" customFormat="false" ht="15" hidden="false" customHeight="false" outlineLevel="0" collapsed="false">
      <c r="A1437" s="16" t="s">
        <v>4584</v>
      </c>
      <c r="B1437" s="17" t="s">
        <v>4585</v>
      </c>
      <c r="C1437" s="16" t="s">
        <v>4586</v>
      </c>
      <c r="D1437" s="16" t="s">
        <v>3882</v>
      </c>
      <c r="E1437" s="18" t="n">
        <v>1</v>
      </c>
      <c r="F1437" s="16" t="s">
        <v>41</v>
      </c>
      <c r="G1437" s="18" t="n">
        <v>4</v>
      </c>
      <c r="H1437" s="16" t="n">
        <v>5.4</v>
      </c>
      <c r="I1437" s="18" t="n">
        <v>10</v>
      </c>
      <c r="J1437" s="19" t="n">
        <v>9.4775</v>
      </c>
      <c r="K1437" s="19" t="n">
        <v>9.4775</v>
      </c>
      <c r="L1437" s="19" t="n">
        <v>9.27</v>
      </c>
      <c r="M1437" s="19" t="n">
        <f aca="false">IF(J1437&gt;0,J1437,K1437)*E1437</f>
        <v>9.4775</v>
      </c>
      <c r="N1437" s="20"/>
      <c r="O1437" s="21" t="str">
        <f aca="false">IF(R1437="","",ROUND(R1437*(1-Premissas!$B$4),4))</f>
        <v/>
      </c>
      <c r="P1437" s="22"/>
      <c r="Q1437" s="22"/>
      <c r="R1437" s="23"/>
      <c r="S1437" s="24"/>
      <c r="T1437" s="24"/>
      <c r="U1437" s="25"/>
      <c r="V1437" s="19" t="str">
        <f aca="false">IF(COUNT(N1437:Q1437)=0,"",MIN(N1437:Q1437))</f>
        <v/>
      </c>
      <c r="W1437" s="16" t="str">
        <f aca="false">IF(V1437="","",INDEX($N$4:$Q$4,MATCH(V1437,N1437:Q1437,0)))</f>
        <v/>
      </c>
      <c r="X1437" s="19" t="str">
        <f aca="false">IF(COUNT(N1437:Q1437)&lt;2,"",SMALL(N1437:Q1437,2))</f>
        <v/>
      </c>
      <c r="Y1437" s="26" t="str">
        <f aca="false">IF(OR(V1437="",M1437=0),"",V1437/M1437-1)</f>
        <v/>
      </c>
      <c r="Z1437" s="26" t="str">
        <f aca="false">IF(OR(V1437="",L1437=""),"",V1437/(L1437*E1437)-1)</f>
        <v/>
      </c>
      <c r="AA1437" s="16" t="str">
        <f aca="false">IF(V1437="","SEM OFERTA",IF(OR(Y1437&gt;Premissas!$B$11,Y1437&lt;Premissas!$B$12),"VERIFICAR - UNIDADE/EMBALAGEM",IF(Y1437&gt;Premissas!$B$6,"NÃO COMPRAR - REAJUSTE &gt;5%","COMPRAR")))</f>
        <v>SEM OFERTA</v>
      </c>
      <c r="AB1437" s="18" t="str">
        <f aca="false">IF(W1437="DIMEC",S1437,IF(W1437="MEDCENTRO",U1437,""))</f>
        <v/>
      </c>
      <c r="AC1437" s="18" t="n">
        <f aca="false">IF(AA1437&lt;&gt;"COMPRAR",0,IF(AB1437="",I1437,MIN(I1437,AB1437)))</f>
        <v>0</v>
      </c>
      <c r="AD1437" s="19" t="n">
        <f aca="false">IF(AC1437&gt;0,AC1437*V1437,0)</f>
        <v>0</v>
      </c>
      <c r="AE1437" s="19" t="n">
        <f aca="false">IF(AC1437&gt;0,(M1437-V1437)*AC1437,0)</f>
        <v>0</v>
      </c>
      <c r="AF1437" s="16" t="str">
        <f aca="false">IF(AA1437&lt;&gt;"COMPRAR","",IF(AB1437="",IF(X1437="","",IF(X1437-V1437&lt;0.01,"EMPATE TÉCNICO","")),IF(AB1437&lt;I1437,"ESTOQUE INSUFICIENTE",IF(X1437="","",IF(X1437-V1437&lt;0.01,"EMPATE TÉCNICO","")))))</f>
        <v/>
      </c>
      <c r="AG1437" s="16" t="s">
        <v>203</v>
      </c>
      <c r="AH1437" s="16" t="s">
        <v>94</v>
      </c>
    </row>
    <row r="1438" customFormat="false" ht="15" hidden="false" customHeight="false" outlineLevel="0" collapsed="false">
      <c r="A1438" s="16" t="s">
        <v>4587</v>
      </c>
      <c r="B1438" s="17" t="s">
        <v>4588</v>
      </c>
      <c r="C1438" s="16" t="s">
        <v>4589</v>
      </c>
      <c r="D1438" s="16" t="s">
        <v>4271</v>
      </c>
      <c r="E1438" s="18" t="n">
        <v>1</v>
      </c>
      <c r="F1438" s="16" t="s">
        <v>42</v>
      </c>
      <c r="G1438" s="18" t="n">
        <v>3</v>
      </c>
      <c r="H1438" s="16" t="n">
        <v>2.1</v>
      </c>
      <c r="I1438" s="18" t="n">
        <v>3</v>
      </c>
      <c r="J1438" s="19" t="n">
        <v>21.4766666666667</v>
      </c>
      <c r="K1438" s="19" t="n">
        <v>21.4766666666667</v>
      </c>
      <c r="L1438" s="19" t="n">
        <v>21.4767</v>
      </c>
      <c r="M1438" s="19" t="n">
        <f aca="false">IF(J1438&gt;0,J1438,K1438)*E1438</f>
        <v>21.4766666666667</v>
      </c>
      <c r="N1438" s="20"/>
      <c r="O1438" s="21" t="str">
        <f aca="false">IF(R1438="","",ROUND(R1438*(1-Premissas!$B$4),4))</f>
        <v/>
      </c>
      <c r="P1438" s="22"/>
      <c r="Q1438" s="22"/>
      <c r="R1438" s="23"/>
      <c r="S1438" s="24"/>
      <c r="T1438" s="24"/>
      <c r="U1438" s="25"/>
      <c r="V1438" s="19" t="str">
        <f aca="false">IF(COUNT(N1438:Q1438)=0,"",MIN(N1438:Q1438))</f>
        <v/>
      </c>
      <c r="W1438" s="16" t="str">
        <f aca="false">IF(V1438="","",INDEX($N$4:$Q$4,MATCH(V1438,N1438:Q1438,0)))</f>
        <v/>
      </c>
      <c r="X1438" s="19" t="str">
        <f aca="false">IF(COUNT(N1438:Q1438)&lt;2,"",SMALL(N1438:Q1438,2))</f>
        <v/>
      </c>
      <c r="Y1438" s="26" t="str">
        <f aca="false">IF(OR(V1438="",M1438=0),"",V1438/M1438-1)</f>
        <v/>
      </c>
      <c r="Z1438" s="26" t="str">
        <f aca="false">IF(OR(V1438="",L1438=""),"",V1438/(L1438*E1438)-1)</f>
        <v/>
      </c>
      <c r="AA1438" s="16" t="str">
        <f aca="false">IF(V1438="","SEM OFERTA",IF(OR(Y1438&gt;Premissas!$B$11,Y1438&lt;Premissas!$B$12),"VERIFICAR - UNIDADE/EMBALAGEM",IF(Y1438&gt;Premissas!$B$6,"NÃO COMPRAR - REAJUSTE &gt;5%","COMPRAR")))</f>
        <v>SEM OFERTA</v>
      </c>
      <c r="AB1438" s="18" t="str">
        <f aca="false">IF(W1438="DIMEC",S1438,IF(W1438="MEDCENTRO",U1438,""))</f>
        <v/>
      </c>
      <c r="AC1438" s="18" t="n">
        <f aca="false">IF(AA1438&lt;&gt;"COMPRAR",0,IF(AB1438="",I1438,MIN(I1438,AB1438)))</f>
        <v>0</v>
      </c>
      <c r="AD1438" s="19" t="n">
        <f aca="false">IF(AC1438&gt;0,AC1438*V1438,0)</f>
        <v>0</v>
      </c>
      <c r="AE1438" s="19" t="n">
        <f aca="false">IF(AC1438&gt;0,(M1438-V1438)*AC1438,0)</f>
        <v>0</v>
      </c>
      <c r="AF1438" s="16" t="str">
        <f aca="false">IF(AA1438&lt;&gt;"COMPRAR","",IF(AB1438="",IF(X1438="","",IF(X1438-V1438&lt;0.01,"EMPATE TÉCNICO","")),IF(AB1438&lt;I1438,"ESTOQUE INSUFICIENTE",IF(X1438="","",IF(X1438-V1438&lt;0.01,"EMPATE TÉCNICO","")))))</f>
        <v/>
      </c>
      <c r="AG1438" s="16" t="s">
        <v>1838</v>
      </c>
      <c r="AH1438" s="16" t="s">
        <v>94</v>
      </c>
    </row>
    <row r="1439" customFormat="false" ht="15" hidden="false" customHeight="false" outlineLevel="0" collapsed="false">
      <c r="A1439" s="16" t="s">
        <v>4590</v>
      </c>
      <c r="B1439" s="17" t="s">
        <v>4591</v>
      </c>
      <c r="C1439" s="16" t="s">
        <v>4592</v>
      </c>
      <c r="D1439" s="16" t="s">
        <v>4271</v>
      </c>
      <c r="E1439" s="18" t="n">
        <v>1</v>
      </c>
      <c r="F1439" s="16" t="s">
        <v>42</v>
      </c>
      <c r="G1439" s="18" t="n">
        <v>3</v>
      </c>
      <c r="H1439" s="16" t="n">
        <v>1.8</v>
      </c>
      <c r="I1439" s="18" t="n">
        <v>2</v>
      </c>
      <c r="J1439" s="19" t="n">
        <v>13.9558333333333</v>
      </c>
      <c r="K1439" s="19" t="n">
        <v>13.9558333333333</v>
      </c>
      <c r="L1439" s="19" t="n">
        <v>13.9558</v>
      </c>
      <c r="M1439" s="19" t="n">
        <f aca="false">IF(J1439&gt;0,J1439,K1439)*E1439</f>
        <v>13.9558333333333</v>
      </c>
      <c r="N1439" s="20"/>
      <c r="O1439" s="21" t="str">
        <f aca="false">IF(R1439="","",ROUND(R1439*(1-Premissas!$B$4),4))</f>
        <v/>
      </c>
      <c r="P1439" s="22"/>
      <c r="Q1439" s="22"/>
      <c r="R1439" s="23"/>
      <c r="S1439" s="24"/>
      <c r="T1439" s="24"/>
      <c r="U1439" s="25"/>
      <c r="V1439" s="19" t="str">
        <f aca="false">IF(COUNT(N1439:Q1439)=0,"",MIN(N1439:Q1439))</f>
        <v/>
      </c>
      <c r="W1439" s="16" t="str">
        <f aca="false">IF(V1439="","",INDEX($N$4:$Q$4,MATCH(V1439,N1439:Q1439,0)))</f>
        <v/>
      </c>
      <c r="X1439" s="19" t="str">
        <f aca="false">IF(COUNT(N1439:Q1439)&lt;2,"",SMALL(N1439:Q1439,2))</f>
        <v/>
      </c>
      <c r="Y1439" s="26" t="str">
        <f aca="false">IF(OR(V1439="",M1439=0),"",V1439/M1439-1)</f>
        <v/>
      </c>
      <c r="Z1439" s="26" t="str">
        <f aca="false">IF(OR(V1439="",L1439=""),"",V1439/(L1439*E1439)-1)</f>
        <v/>
      </c>
      <c r="AA1439" s="16" t="str">
        <f aca="false">IF(V1439="","SEM OFERTA",IF(OR(Y1439&gt;Premissas!$B$11,Y1439&lt;Premissas!$B$12),"VERIFICAR - UNIDADE/EMBALAGEM",IF(Y1439&gt;Premissas!$B$6,"NÃO COMPRAR - REAJUSTE &gt;5%","COMPRAR")))</f>
        <v>SEM OFERTA</v>
      </c>
      <c r="AB1439" s="18" t="str">
        <f aca="false">IF(W1439="DIMEC",S1439,IF(W1439="MEDCENTRO",U1439,""))</f>
        <v/>
      </c>
      <c r="AC1439" s="18" t="n">
        <f aca="false">IF(AA1439&lt;&gt;"COMPRAR",0,IF(AB1439="",I1439,MIN(I1439,AB1439)))</f>
        <v>0</v>
      </c>
      <c r="AD1439" s="19" t="n">
        <f aca="false">IF(AC1439&gt;0,AC1439*V1439,0)</f>
        <v>0</v>
      </c>
      <c r="AE1439" s="19" t="n">
        <f aca="false">IF(AC1439&gt;0,(M1439-V1439)*AC1439,0)</f>
        <v>0</v>
      </c>
      <c r="AF1439" s="16" t="str">
        <f aca="false">IF(AA1439&lt;&gt;"COMPRAR","",IF(AB1439="",IF(X1439="","",IF(X1439-V1439&lt;0.01,"EMPATE TÉCNICO","")),IF(AB1439&lt;I1439,"ESTOQUE INSUFICIENTE",IF(X1439="","",IF(X1439-V1439&lt;0.01,"EMPATE TÉCNICO","")))))</f>
        <v/>
      </c>
      <c r="AG1439" s="16" t="s">
        <v>1838</v>
      </c>
      <c r="AH1439" s="16" t="s">
        <v>94</v>
      </c>
    </row>
    <row r="1440" customFormat="false" ht="15" hidden="false" customHeight="false" outlineLevel="0" collapsed="false">
      <c r="A1440" s="16" t="s">
        <v>4593</v>
      </c>
      <c r="B1440" s="17" t="s">
        <v>4594</v>
      </c>
      <c r="C1440" s="16" t="s">
        <v>4595</v>
      </c>
      <c r="D1440" s="16" t="s">
        <v>3658</v>
      </c>
      <c r="E1440" s="18" t="n">
        <v>1</v>
      </c>
      <c r="F1440" s="16" t="s">
        <v>43</v>
      </c>
      <c r="G1440" s="18" t="n">
        <v>5</v>
      </c>
      <c r="H1440" s="16" t="n">
        <v>2</v>
      </c>
      <c r="I1440" s="18" t="n">
        <v>1</v>
      </c>
      <c r="J1440" s="19" t="n">
        <v>4.55</v>
      </c>
      <c r="K1440" s="19" t="n">
        <v>4.55</v>
      </c>
      <c r="L1440" s="19" t="n">
        <v>4.55</v>
      </c>
      <c r="M1440" s="19" t="n">
        <f aca="false">IF(J1440&gt;0,J1440,K1440)*E1440</f>
        <v>4.55</v>
      </c>
      <c r="N1440" s="20"/>
      <c r="O1440" s="21" t="str">
        <f aca="false">IF(R1440="","",ROUND(R1440*(1-Premissas!$B$4),4))</f>
        <v/>
      </c>
      <c r="P1440" s="22"/>
      <c r="Q1440" s="22"/>
      <c r="R1440" s="23"/>
      <c r="S1440" s="24"/>
      <c r="T1440" s="24"/>
      <c r="U1440" s="25"/>
      <c r="V1440" s="19" t="str">
        <f aca="false">IF(COUNT(N1440:Q1440)=0,"",MIN(N1440:Q1440))</f>
        <v/>
      </c>
      <c r="W1440" s="16" t="str">
        <f aca="false">IF(V1440="","",INDEX($N$4:$Q$4,MATCH(V1440,N1440:Q1440,0)))</f>
        <v/>
      </c>
      <c r="X1440" s="19" t="str">
        <f aca="false">IF(COUNT(N1440:Q1440)&lt;2,"",SMALL(N1440:Q1440,2))</f>
        <v/>
      </c>
      <c r="Y1440" s="26" t="str">
        <f aca="false">IF(OR(V1440="",M1440=0),"",V1440/M1440-1)</f>
        <v/>
      </c>
      <c r="Z1440" s="26" t="str">
        <f aca="false">IF(OR(V1440="",L1440=""),"",V1440/(L1440*E1440)-1)</f>
        <v/>
      </c>
      <c r="AA1440" s="16" t="str">
        <f aca="false">IF(V1440="","SEM OFERTA",IF(OR(Y1440&gt;Premissas!$B$11,Y1440&lt;Premissas!$B$12),"VERIFICAR - UNIDADE/EMBALAGEM",IF(Y1440&gt;Premissas!$B$6,"NÃO COMPRAR - REAJUSTE &gt;5%","COMPRAR")))</f>
        <v>SEM OFERTA</v>
      </c>
      <c r="AB1440" s="18" t="str">
        <f aca="false">IF(W1440="DIMEC",S1440,IF(W1440="MEDCENTRO",U1440,""))</f>
        <v/>
      </c>
      <c r="AC1440" s="18" t="n">
        <f aca="false">IF(AA1440&lt;&gt;"COMPRAR",0,IF(AB1440="",I1440,MIN(I1440,AB1440)))</f>
        <v>0</v>
      </c>
      <c r="AD1440" s="19" t="n">
        <f aca="false">IF(AC1440&gt;0,AC1440*V1440,0)</f>
        <v>0</v>
      </c>
      <c r="AE1440" s="19" t="n">
        <f aca="false">IF(AC1440&gt;0,(M1440-V1440)*AC1440,0)</f>
        <v>0</v>
      </c>
      <c r="AF1440" s="16" t="str">
        <f aca="false">IF(AA1440&lt;&gt;"COMPRAR","",IF(AB1440="",IF(X1440="","",IF(X1440-V1440&lt;0.01,"EMPATE TÉCNICO","")),IF(AB1440&lt;I1440,"ESTOQUE INSUFICIENTE",IF(X1440="","",IF(X1440-V1440&lt;0.01,"EMPATE TÉCNICO","")))))</f>
        <v/>
      </c>
      <c r="AG1440" s="16" t="s">
        <v>328</v>
      </c>
      <c r="AH1440" s="16" t="s">
        <v>94</v>
      </c>
    </row>
    <row r="1441" customFormat="false" ht="15" hidden="false" customHeight="false" outlineLevel="0" collapsed="false">
      <c r="A1441" s="16" t="s">
        <v>4596</v>
      </c>
      <c r="B1441" s="17" t="s">
        <v>4597</v>
      </c>
      <c r="C1441" s="16" t="s">
        <v>4598</v>
      </c>
      <c r="D1441" s="16" t="s">
        <v>3658</v>
      </c>
      <c r="E1441" s="18" t="n">
        <v>1</v>
      </c>
      <c r="F1441" s="16" t="s">
        <v>43</v>
      </c>
      <c r="G1441" s="18" t="n">
        <v>0</v>
      </c>
      <c r="H1441" s="16" t="n">
        <v>17.1</v>
      </c>
      <c r="I1441" s="18" t="n">
        <v>41</v>
      </c>
      <c r="J1441" s="19" t="n">
        <v>2.8842</v>
      </c>
      <c r="K1441" s="19" t="n">
        <v>2.8842</v>
      </c>
      <c r="L1441" s="19" t="n">
        <v>2.8842</v>
      </c>
      <c r="M1441" s="19" t="n">
        <f aca="false">IF(J1441&gt;0,J1441,K1441)*E1441</f>
        <v>2.8842</v>
      </c>
      <c r="N1441" s="20"/>
      <c r="O1441" s="21" t="str">
        <f aca="false">IF(R1441="","",ROUND(R1441*(1-Premissas!$B$4),4))</f>
        <v/>
      </c>
      <c r="P1441" s="22"/>
      <c r="Q1441" s="22"/>
      <c r="R1441" s="23"/>
      <c r="S1441" s="24"/>
      <c r="T1441" s="24"/>
      <c r="U1441" s="25"/>
      <c r="V1441" s="19" t="str">
        <f aca="false">IF(COUNT(N1441:Q1441)=0,"",MIN(N1441:Q1441))</f>
        <v/>
      </c>
      <c r="W1441" s="16" t="str">
        <f aca="false">IF(V1441="","",INDEX($N$4:$Q$4,MATCH(V1441,N1441:Q1441,0)))</f>
        <v/>
      </c>
      <c r="X1441" s="19" t="str">
        <f aca="false">IF(COUNT(N1441:Q1441)&lt;2,"",SMALL(N1441:Q1441,2))</f>
        <v/>
      </c>
      <c r="Y1441" s="26" t="str">
        <f aca="false">IF(OR(V1441="",M1441=0),"",V1441/M1441-1)</f>
        <v/>
      </c>
      <c r="Z1441" s="26" t="str">
        <f aca="false">IF(OR(V1441="",L1441=""),"",V1441/(L1441*E1441)-1)</f>
        <v/>
      </c>
      <c r="AA1441" s="16" t="str">
        <f aca="false">IF(V1441="","SEM OFERTA",IF(OR(Y1441&gt;Premissas!$B$11,Y1441&lt;Premissas!$B$12),"VERIFICAR - UNIDADE/EMBALAGEM",IF(Y1441&gt;Premissas!$B$6,"NÃO COMPRAR - REAJUSTE &gt;5%","COMPRAR")))</f>
        <v>SEM OFERTA</v>
      </c>
      <c r="AB1441" s="18" t="str">
        <f aca="false">IF(W1441="DIMEC",S1441,IF(W1441="MEDCENTRO",U1441,""))</f>
        <v/>
      </c>
      <c r="AC1441" s="18" t="n">
        <f aca="false">IF(AA1441&lt;&gt;"COMPRAR",0,IF(AB1441="",I1441,MIN(I1441,AB1441)))</f>
        <v>0</v>
      </c>
      <c r="AD1441" s="19" t="n">
        <f aca="false">IF(AC1441&gt;0,AC1441*V1441,0)</f>
        <v>0</v>
      </c>
      <c r="AE1441" s="19" t="n">
        <f aca="false">IF(AC1441&gt;0,(M1441-V1441)*AC1441,0)</f>
        <v>0</v>
      </c>
      <c r="AF1441" s="16" t="str">
        <f aca="false">IF(AA1441&lt;&gt;"COMPRAR","",IF(AB1441="",IF(X1441="","",IF(X1441-V1441&lt;0.01,"EMPATE TÉCNICO","")),IF(AB1441&lt;I1441,"ESTOQUE INSUFICIENTE",IF(X1441="","",IF(X1441-V1441&lt;0.01,"EMPATE TÉCNICO","")))))</f>
        <v/>
      </c>
      <c r="AG1441" s="16" t="s">
        <v>328</v>
      </c>
      <c r="AH1441" s="16" t="s">
        <v>94</v>
      </c>
    </row>
    <row r="1442" customFormat="false" ht="15" hidden="false" customHeight="false" outlineLevel="0" collapsed="false">
      <c r="A1442" s="16" t="s">
        <v>4599</v>
      </c>
      <c r="B1442" s="17" t="s">
        <v>4600</v>
      </c>
      <c r="C1442" s="16" t="s">
        <v>4601</v>
      </c>
      <c r="D1442" s="16" t="s">
        <v>4315</v>
      </c>
      <c r="E1442" s="18" t="n">
        <v>1</v>
      </c>
      <c r="F1442" s="16" t="s">
        <v>42</v>
      </c>
      <c r="G1442" s="18" t="n">
        <v>3</v>
      </c>
      <c r="H1442" s="16" t="n">
        <v>1.6</v>
      </c>
      <c r="I1442" s="18" t="n">
        <v>2</v>
      </c>
      <c r="J1442" s="19" t="n">
        <v>13</v>
      </c>
      <c r="K1442" s="19" t="n">
        <v>13</v>
      </c>
      <c r="L1442" s="19" t="n">
        <v>12.66</v>
      </c>
      <c r="M1442" s="19" t="n">
        <f aca="false">IF(J1442&gt;0,J1442,K1442)*E1442</f>
        <v>13</v>
      </c>
      <c r="N1442" s="20"/>
      <c r="O1442" s="21" t="str">
        <f aca="false">IF(R1442="","",ROUND(R1442*(1-Premissas!$B$4),4))</f>
        <v/>
      </c>
      <c r="P1442" s="22"/>
      <c r="Q1442" s="22"/>
      <c r="R1442" s="23"/>
      <c r="S1442" s="24"/>
      <c r="T1442" s="24"/>
      <c r="U1442" s="25"/>
      <c r="V1442" s="19" t="str">
        <f aca="false">IF(COUNT(N1442:Q1442)=0,"",MIN(N1442:Q1442))</f>
        <v/>
      </c>
      <c r="W1442" s="16" t="str">
        <f aca="false">IF(V1442="","",INDEX($N$4:$Q$4,MATCH(V1442,N1442:Q1442,0)))</f>
        <v/>
      </c>
      <c r="X1442" s="19" t="str">
        <f aca="false">IF(COUNT(N1442:Q1442)&lt;2,"",SMALL(N1442:Q1442,2))</f>
        <v/>
      </c>
      <c r="Y1442" s="26" t="str">
        <f aca="false">IF(OR(V1442="",M1442=0),"",V1442/M1442-1)</f>
        <v/>
      </c>
      <c r="Z1442" s="26" t="str">
        <f aca="false">IF(OR(V1442="",L1442=""),"",V1442/(L1442*E1442)-1)</f>
        <v/>
      </c>
      <c r="AA1442" s="16" t="str">
        <f aca="false">IF(V1442="","SEM OFERTA",IF(OR(Y1442&gt;Premissas!$B$11,Y1442&lt;Premissas!$B$12),"VERIFICAR - UNIDADE/EMBALAGEM",IF(Y1442&gt;Premissas!$B$6,"NÃO COMPRAR - REAJUSTE &gt;5%","COMPRAR")))</f>
        <v>SEM OFERTA</v>
      </c>
      <c r="AB1442" s="18" t="str">
        <f aca="false">IF(W1442="DIMEC",S1442,IF(W1442="MEDCENTRO",U1442,""))</f>
        <v/>
      </c>
      <c r="AC1442" s="18" t="n">
        <f aca="false">IF(AA1442&lt;&gt;"COMPRAR",0,IF(AB1442="",I1442,MIN(I1442,AB1442)))</f>
        <v>0</v>
      </c>
      <c r="AD1442" s="19" t="n">
        <f aca="false">IF(AC1442&gt;0,AC1442*V1442,0)</f>
        <v>0</v>
      </c>
      <c r="AE1442" s="19" t="n">
        <f aca="false">IF(AC1442&gt;0,(M1442-V1442)*AC1442,0)</f>
        <v>0</v>
      </c>
      <c r="AF1442" s="16" t="str">
        <f aca="false">IF(AA1442&lt;&gt;"COMPRAR","",IF(AB1442="",IF(X1442="","",IF(X1442-V1442&lt;0.01,"EMPATE TÉCNICO","")),IF(AB1442&lt;I1442,"ESTOQUE INSUFICIENTE",IF(X1442="","",IF(X1442-V1442&lt;0.01,"EMPATE TÉCNICO","")))))</f>
        <v/>
      </c>
      <c r="AG1442" s="16" t="s">
        <v>1771</v>
      </c>
      <c r="AH1442" s="16" t="s">
        <v>94</v>
      </c>
    </row>
    <row r="1443" customFormat="false" ht="15" hidden="false" customHeight="false" outlineLevel="0" collapsed="false">
      <c r="A1443" s="16" t="s">
        <v>4602</v>
      </c>
      <c r="B1443" s="17" t="s">
        <v>4603</v>
      </c>
      <c r="C1443" s="16" t="s">
        <v>4604</v>
      </c>
      <c r="D1443" s="16" t="s">
        <v>4315</v>
      </c>
      <c r="E1443" s="18" t="n">
        <v>1</v>
      </c>
      <c r="F1443" s="16" t="s">
        <v>43</v>
      </c>
      <c r="G1443" s="18" t="n">
        <v>3</v>
      </c>
      <c r="H1443" s="16" t="n">
        <v>1.5</v>
      </c>
      <c r="I1443" s="18" t="n">
        <v>1</v>
      </c>
      <c r="J1443" s="19" t="n">
        <v>17.77</v>
      </c>
      <c r="K1443" s="19" t="n">
        <v>17.77</v>
      </c>
      <c r="L1443" s="19" t="n">
        <v>17.42</v>
      </c>
      <c r="M1443" s="19" t="n">
        <f aca="false">IF(J1443&gt;0,J1443,K1443)*E1443</f>
        <v>17.77</v>
      </c>
      <c r="N1443" s="20"/>
      <c r="O1443" s="21" t="str">
        <f aca="false">IF(R1443="","",ROUND(R1443*(1-Premissas!$B$4),4))</f>
        <v/>
      </c>
      <c r="P1443" s="22"/>
      <c r="Q1443" s="22"/>
      <c r="R1443" s="23"/>
      <c r="S1443" s="24"/>
      <c r="T1443" s="24"/>
      <c r="U1443" s="25"/>
      <c r="V1443" s="19" t="str">
        <f aca="false">IF(COUNT(N1443:Q1443)=0,"",MIN(N1443:Q1443))</f>
        <v/>
      </c>
      <c r="W1443" s="16" t="str">
        <f aca="false">IF(V1443="","",INDEX($N$4:$Q$4,MATCH(V1443,N1443:Q1443,0)))</f>
        <v/>
      </c>
      <c r="X1443" s="19" t="str">
        <f aca="false">IF(COUNT(N1443:Q1443)&lt;2,"",SMALL(N1443:Q1443,2))</f>
        <v/>
      </c>
      <c r="Y1443" s="26" t="str">
        <f aca="false">IF(OR(V1443="",M1443=0),"",V1443/M1443-1)</f>
        <v/>
      </c>
      <c r="Z1443" s="26" t="str">
        <f aca="false">IF(OR(V1443="",L1443=""),"",V1443/(L1443*E1443)-1)</f>
        <v/>
      </c>
      <c r="AA1443" s="16" t="str">
        <f aca="false">IF(V1443="","SEM OFERTA",IF(OR(Y1443&gt;Premissas!$B$11,Y1443&lt;Premissas!$B$12),"VERIFICAR - UNIDADE/EMBALAGEM",IF(Y1443&gt;Premissas!$B$6,"NÃO COMPRAR - REAJUSTE &gt;5%","COMPRAR")))</f>
        <v>SEM OFERTA</v>
      </c>
      <c r="AB1443" s="18" t="str">
        <f aca="false">IF(W1443="DIMEC",S1443,IF(W1443="MEDCENTRO",U1443,""))</f>
        <v/>
      </c>
      <c r="AC1443" s="18" t="n">
        <f aca="false">IF(AA1443&lt;&gt;"COMPRAR",0,IF(AB1443="",I1443,MIN(I1443,AB1443)))</f>
        <v>0</v>
      </c>
      <c r="AD1443" s="19" t="n">
        <f aca="false">IF(AC1443&gt;0,AC1443*V1443,0)</f>
        <v>0</v>
      </c>
      <c r="AE1443" s="19" t="n">
        <f aca="false">IF(AC1443&gt;0,(M1443-V1443)*AC1443,0)</f>
        <v>0</v>
      </c>
      <c r="AF1443" s="16" t="str">
        <f aca="false">IF(AA1443&lt;&gt;"COMPRAR","",IF(AB1443="",IF(X1443="","",IF(X1443-V1443&lt;0.01,"EMPATE TÉCNICO","")),IF(AB1443&lt;I1443,"ESTOQUE INSUFICIENTE",IF(X1443="","",IF(X1443-V1443&lt;0.01,"EMPATE TÉCNICO","")))))</f>
        <v/>
      </c>
      <c r="AG1443" s="16" t="s">
        <v>203</v>
      </c>
      <c r="AH1443" s="16" t="s">
        <v>94</v>
      </c>
    </row>
    <row r="1444" customFormat="false" ht="15" hidden="false" customHeight="false" outlineLevel="0" collapsed="false">
      <c r="A1444" s="16" t="s">
        <v>4605</v>
      </c>
      <c r="B1444" s="17" t="s">
        <v>4606</v>
      </c>
      <c r="C1444" s="16" t="s">
        <v>4607</v>
      </c>
      <c r="D1444" s="16" t="s">
        <v>4315</v>
      </c>
      <c r="E1444" s="18" t="n">
        <v>1</v>
      </c>
      <c r="F1444" s="16" t="s">
        <v>41</v>
      </c>
      <c r="G1444" s="18" t="n">
        <v>0</v>
      </c>
      <c r="H1444" s="16" t="n">
        <v>3.3</v>
      </c>
      <c r="I1444" s="18" t="n">
        <v>9</v>
      </c>
      <c r="J1444" s="19" t="n">
        <v>15.21</v>
      </c>
      <c r="K1444" s="19" t="n">
        <v>15.21</v>
      </c>
      <c r="L1444" s="19" t="n">
        <v>15.21</v>
      </c>
      <c r="M1444" s="19" t="n">
        <f aca="false">IF(J1444&gt;0,J1444,K1444)*E1444</f>
        <v>15.21</v>
      </c>
      <c r="N1444" s="20"/>
      <c r="O1444" s="21" t="str">
        <f aca="false">IF(R1444="","",ROUND(R1444*(1-Premissas!$B$4),4))</f>
        <v/>
      </c>
      <c r="P1444" s="22"/>
      <c r="Q1444" s="22"/>
      <c r="R1444" s="23"/>
      <c r="S1444" s="24"/>
      <c r="T1444" s="24"/>
      <c r="U1444" s="25"/>
      <c r="V1444" s="19" t="str">
        <f aca="false">IF(COUNT(N1444:Q1444)=0,"",MIN(N1444:Q1444))</f>
        <v/>
      </c>
      <c r="W1444" s="16" t="str">
        <f aca="false">IF(V1444="","",INDEX($N$4:$Q$4,MATCH(V1444,N1444:Q1444,0)))</f>
        <v/>
      </c>
      <c r="X1444" s="19" t="str">
        <f aca="false">IF(COUNT(N1444:Q1444)&lt;2,"",SMALL(N1444:Q1444,2))</f>
        <v/>
      </c>
      <c r="Y1444" s="26" t="str">
        <f aca="false">IF(OR(V1444="",M1444=0),"",V1444/M1444-1)</f>
        <v/>
      </c>
      <c r="Z1444" s="26" t="str">
        <f aca="false">IF(OR(V1444="",L1444=""),"",V1444/(L1444*E1444)-1)</f>
        <v/>
      </c>
      <c r="AA1444" s="16" t="str">
        <f aca="false">IF(V1444="","SEM OFERTA",IF(OR(Y1444&gt;Premissas!$B$11,Y1444&lt;Premissas!$B$12),"VERIFICAR - UNIDADE/EMBALAGEM",IF(Y1444&gt;Premissas!$B$6,"NÃO COMPRAR - REAJUSTE &gt;5%","COMPRAR")))</f>
        <v>SEM OFERTA</v>
      </c>
      <c r="AB1444" s="18" t="str">
        <f aca="false">IF(W1444="DIMEC",S1444,IF(W1444="MEDCENTRO",U1444,""))</f>
        <v/>
      </c>
      <c r="AC1444" s="18" t="n">
        <f aca="false">IF(AA1444&lt;&gt;"COMPRAR",0,IF(AB1444="",I1444,MIN(I1444,AB1444)))</f>
        <v>0</v>
      </c>
      <c r="AD1444" s="19" t="n">
        <f aca="false">IF(AC1444&gt;0,AC1444*V1444,0)</f>
        <v>0</v>
      </c>
      <c r="AE1444" s="19" t="n">
        <f aca="false">IF(AC1444&gt;0,(M1444-V1444)*AC1444,0)</f>
        <v>0</v>
      </c>
      <c r="AF1444" s="16" t="str">
        <f aca="false">IF(AA1444&lt;&gt;"COMPRAR","",IF(AB1444="",IF(X1444="","",IF(X1444-V1444&lt;0.01,"EMPATE TÉCNICO","")),IF(AB1444&lt;I1444,"ESTOQUE INSUFICIENTE",IF(X1444="","",IF(X1444-V1444&lt;0.01,"EMPATE TÉCNICO","")))))</f>
        <v/>
      </c>
      <c r="AG1444" s="16" t="s">
        <v>1771</v>
      </c>
      <c r="AH1444" s="16" t="s">
        <v>94</v>
      </c>
    </row>
    <row r="1445" customFormat="false" ht="15" hidden="false" customHeight="false" outlineLevel="0" collapsed="false">
      <c r="A1445" s="16" t="s">
        <v>4608</v>
      </c>
      <c r="B1445" s="17" t="s">
        <v>4609</v>
      </c>
      <c r="C1445" s="16" t="s">
        <v>4610</v>
      </c>
      <c r="D1445" s="16" t="s">
        <v>4574</v>
      </c>
      <c r="E1445" s="18" t="n">
        <v>1</v>
      </c>
      <c r="F1445" s="16" t="s">
        <v>43</v>
      </c>
      <c r="G1445" s="18" t="n">
        <v>10</v>
      </c>
      <c r="H1445" s="16" t="n">
        <v>4.3</v>
      </c>
      <c r="I1445" s="18" t="n">
        <v>2</v>
      </c>
      <c r="J1445" s="19" t="n">
        <v>3.76</v>
      </c>
      <c r="K1445" s="19" t="n">
        <v>3.76</v>
      </c>
      <c r="L1445" s="19" t="n">
        <v>3.76</v>
      </c>
      <c r="M1445" s="19" t="n">
        <f aca="false">IF(J1445&gt;0,J1445,K1445)*E1445</f>
        <v>3.76</v>
      </c>
      <c r="N1445" s="20"/>
      <c r="O1445" s="21" t="str">
        <f aca="false">IF(R1445="","",ROUND(R1445*(1-Premissas!$B$4),4))</f>
        <v/>
      </c>
      <c r="P1445" s="22"/>
      <c r="Q1445" s="22"/>
      <c r="R1445" s="23"/>
      <c r="S1445" s="24"/>
      <c r="T1445" s="24"/>
      <c r="U1445" s="25"/>
      <c r="V1445" s="19" t="str">
        <f aca="false">IF(COUNT(N1445:Q1445)=0,"",MIN(N1445:Q1445))</f>
        <v/>
      </c>
      <c r="W1445" s="16" t="str">
        <f aca="false">IF(V1445="","",INDEX($N$4:$Q$4,MATCH(V1445,N1445:Q1445,0)))</f>
        <v/>
      </c>
      <c r="X1445" s="19" t="str">
        <f aca="false">IF(COUNT(N1445:Q1445)&lt;2,"",SMALL(N1445:Q1445,2))</f>
        <v/>
      </c>
      <c r="Y1445" s="26" t="str">
        <f aca="false">IF(OR(V1445="",M1445=0),"",V1445/M1445-1)</f>
        <v/>
      </c>
      <c r="Z1445" s="26" t="str">
        <f aca="false">IF(OR(V1445="",L1445=""),"",V1445/(L1445*E1445)-1)</f>
        <v/>
      </c>
      <c r="AA1445" s="16" t="str">
        <f aca="false">IF(V1445="","SEM OFERTA",IF(OR(Y1445&gt;Premissas!$B$11,Y1445&lt;Premissas!$B$12),"VERIFICAR - UNIDADE/EMBALAGEM",IF(Y1445&gt;Premissas!$B$6,"NÃO COMPRAR - REAJUSTE &gt;5%","COMPRAR")))</f>
        <v>SEM OFERTA</v>
      </c>
      <c r="AB1445" s="18" t="str">
        <f aca="false">IF(W1445="DIMEC",S1445,IF(W1445="MEDCENTRO",U1445,""))</f>
        <v/>
      </c>
      <c r="AC1445" s="18" t="n">
        <f aca="false">IF(AA1445&lt;&gt;"COMPRAR",0,IF(AB1445="",I1445,MIN(I1445,AB1445)))</f>
        <v>0</v>
      </c>
      <c r="AD1445" s="19" t="n">
        <f aca="false">IF(AC1445&gt;0,AC1445*V1445,0)</f>
        <v>0</v>
      </c>
      <c r="AE1445" s="19" t="n">
        <f aca="false">IF(AC1445&gt;0,(M1445-V1445)*AC1445,0)</f>
        <v>0</v>
      </c>
      <c r="AF1445" s="16" t="str">
        <f aca="false">IF(AA1445&lt;&gt;"COMPRAR","",IF(AB1445="",IF(X1445="","",IF(X1445-V1445&lt;0.01,"EMPATE TÉCNICO","")),IF(AB1445&lt;I1445,"ESTOQUE INSUFICIENTE",IF(X1445="","",IF(X1445-V1445&lt;0.01,"EMPATE TÉCNICO","")))))</f>
        <v/>
      </c>
      <c r="AG1445" s="16" t="s">
        <v>328</v>
      </c>
      <c r="AH1445" s="16" t="s">
        <v>94</v>
      </c>
    </row>
    <row r="1446" customFormat="false" ht="15" hidden="false" customHeight="false" outlineLevel="0" collapsed="false">
      <c r="A1446" s="16" t="s">
        <v>4611</v>
      </c>
      <c r="B1446" s="17" t="s">
        <v>4612</v>
      </c>
      <c r="C1446" s="16" t="s">
        <v>4613</v>
      </c>
      <c r="D1446" s="16" t="s">
        <v>4614</v>
      </c>
      <c r="E1446" s="18" t="n">
        <v>1</v>
      </c>
      <c r="F1446" s="16" t="s">
        <v>41</v>
      </c>
      <c r="G1446" s="18" t="n">
        <v>1</v>
      </c>
      <c r="H1446" s="16" t="n">
        <v>0.5</v>
      </c>
      <c r="I1446" s="18" t="n">
        <v>1</v>
      </c>
      <c r="J1446" s="19" t="n">
        <v>35.33</v>
      </c>
      <c r="K1446" s="19" t="n">
        <v>35.33</v>
      </c>
      <c r="L1446" s="19" t="n">
        <v>35.33</v>
      </c>
      <c r="M1446" s="19" t="n">
        <f aca="false">IF(J1446&gt;0,J1446,K1446)*E1446</f>
        <v>35.33</v>
      </c>
      <c r="N1446" s="20"/>
      <c r="O1446" s="21" t="str">
        <f aca="false">IF(R1446="","",ROUND(R1446*(1-Premissas!$B$4),4))</f>
        <v/>
      </c>
      <c r="P1446" s="22"/>
      <c r="Q1446" s="22"/>
      <c r="R1446" s="23"/>
      <c r="S1446" s="24"/>
      <c r="T1446" s="24"/>
      <c r="U1446" s="25"/>
      <c r="V1446" s="19" t="str">
        <f aca="false">IF(COUNT(N1446:Q1446)=0,"",MIN(N1446:Q1446))</f>
        <v/>
      </c>
      <c r="W1446" s="16" t="str">
        <f aca="false">IF(V1446="","",INDEX($N$4:$Q$4,MATCH(V1446,N1446:Q1446,0)))</f>
        <v/>
      </c>
      <c r="X1446" s="19" t="str">
        <f aca="false">IF(COUNT(N1446:Q1446)&lt;2,"",SMALL(N1446:Q1446,2))</f>
        <v/>
      </c>
      <c r="Y1446" s="26" t="str">
        <f aca="false">IF(OR(V1446="",M1446=0),"",V1446/M1446-1)</f>
        <v/>
      </c>
      <c r="Z1446" s="26" t="str">
        <f aca="false">IF(OR(V1446="",L1446=""),"",V1446/(L1446*E1446)-1)</f>
        <v/>
      </c>
      <c r="AA1446" s="16" t="str">
        <f aca="false">IF(V1446="","SEM OFERTA",IF(OR(Y1446&gt;Premissas!$B$11,Y1446&lt;Premissas!$B$12),"VERIFICAR - UNIDADE/EMBALAGEM",IF(Y1446&gt;Premissas!$B$6,"NÃO COMPRAR - REAJUSTE &gt;5%","COMPRAR")))</f>
        <v>SEM OFERTA</v>
      </c>
      <c r="AB1446" s="18" t="str">
        <f aca="false">IF(W1446="DIMEC",S1446,IF(W1446="MEDCENTRO",U1446,""))</f>
        <v/>
      </c>
      <c r="AC1446" s="18" t="n">
        <f aca="false">IF(AA1446&lt;&gt;"COMPRAR",0,IF(AB1446="",I1446,MIN(I1446,AB1446)))</f>
        <v>0</v>
      </c>
      <c r="AD1446" s="19" t="n">
        <f aca="false">IF(AC1446&gt;0,AC1446*V1446,0)</f>
        <v>0</v>
      </c>
      <c r="AE1446" s="19" t="n">
        <f aca="false">IF(AC1446&gt;0,(M1446-V1446)*AC1446,0)</f>
        <v>0</v>
      </c>
      <c r="AF1446" s="16" t="str">
        <f aca="false">IF(AA1446&lt;&gt;"COMPRAR","",IF(AB1446="",IF(X1446="","",IF(X1446-V1446&lt;0.01,"EMPATE TÉCNICO","")),IF(AB1446&lt;I1446,"ESTOQUE INSUFICIENTE",IF(X1446="","",IF(X1446-V1446&lt;0.01,"EMPATE TÉCNICO","")))))</f>
        <v/>
      </c>
      <c r="AG1446" s="16" t="s">
        <v>547</v>
      </c>
      <c r="AH1446" s="16" t="s">
        <v>94</v>
      </c>
    </row>
    <row r="1447" customFormat="false" ht="15" hidden="false" customHeight="false" outlineLevel="0" collapsed="false">
      <c r="A1447" s="16" t="s">
        <v>4615</v>
      </c>
      <c r="B1447" s="17" t="s">
        <v>4616</v>
      </c>
      <c r="C1447" s="16" t="s">
        <v>4617</v>
      </c>
      <c r="D1447" s="16" t="s">
        <v>4548</v>
      </c>
      <c r="E1447" s="18" t="n">
        <v>1</v>
      </c>
      <c r="F1447" s="16" t="s">
        <v>43</v>
      </c>
      <c r="G1447" s="18" t="n">
        <v>0</v>
      </c>
      <c r="H1447" s="16" t="n">
        <v>0.3</v>
      </c>
      <c r="I1447" s="18" t="n">
        <v>1</v>
      </c>
      <c r="J1447" s="19" t="n">
        <v>13.44</v>
      </c>
      <c r="K1447" s="19" t="n">
        <v>13.44</v>
      </c>
      <c r="L1447" s="19" t="n">
        <v>13.44</v>
      </c>
      <c r="M1447" s="19" t="n">
        <f aca="false">IF(J1447&gt;0,J1447,K1447)*E1447</f>
        <v>13.44</v>
      </c>
      <c r="N1447" s="20"/>
      <c r="O1447" s="21" t="str">
        <f aca="false">IF(R1447="","",ROUND(R1447*(1-Premissas!$B$4),4))</f>
        <v/>
      </c>
      <c r="P1447" s="22"/>
      <c r="Q1447" s="22"/>
      <c r="R1447" s="23"/>
      <c r="S1447" s="24"/>
      <c r="T1447" s="24"/>
      <c r="U1447" s="25"/>
      <c r="V1447" s="19" t="str">
        <f aca="false">IF(COUNT(N1447:Q1447)=0,"",MIN(N1447:Q1447))</f>
        <v/>
      </c>
      <c r="W1447" s="16" t="str">
        <f aca="false">IF(V1447="","",INDEX($N$4:$Q$4,MATCH(V1447,N1447:Q1447,0)))</f>
        <v/>
      </c>
      <c r="X1447" s="19" t="str">
        <f aca="false">IF(COUNT(N1447:Q1447)&lt;2,"",SMALL(N1447:Q1447,2))</f>
        <v/>
      </c>
      <c r="Y1447" s="26" t="str">
        <f aca="false">IF(OR(V1447="",M1447=0),"",V1447/M1447-1)</f>
        <v/>
      </c>
      <c r="Z1447" s="26" t="str">
        <f aca="false">IF(OR(V1447="",L1447=""),"",V1447/(L1447*E1447)-1)</f>
        <v/>
      </c>
      <c r="AA1447" s="16" t="str">
        <f aca="false">IF(V1447="","SEM OFERTA",IF(OR(Y1447&gt;Premissas!$B$11,Y1447&lt;Premissas!$B$12),"VERIFICAR - UNIDADE/EMBALAGEM",IF(Y1447&gt;Premissas!$B$6,"NÃO COMPRAR - REAJUSTE &gt;5%","COMPRAR")))</f>
        <v>SEM OFERTA</v>
      </c>
      <c r="AB1447" s="18" t="str">
        <f aca="false">IF(W1447="DIMEC",S1447,IF(W1447="MEDCENTRO",U1447,""))</f>
        <v/>
      </c>
      <c r="AC1447" s="18" t="n">
        <f aca="false">IF(AA1447&lt;&gt;"COMPRAR",0,IF(AB1447="",I1447,MIN(I1447,AB1447)))</f>
        <v>0</v>
      </c>
      <c r="AD1447" s="19" t="n">
        <f aca="false">IF(AC1447&gt;0,AC1447*V1447,0)</f>
        <v>0</v>
      </c>
      <c r="AE1447" s="19" t="n">
        <f aca="false">IF(AC1447&gt;0,(M1447-V1447)*AC1447,0)</f>
        <v>0</v>
      </c>
      <c r="AF1447" s="16" t="str">
        <f aca="false">IF(AA1447&lt;&gt;"COMPRAR","",IF(AB1447="",IF(X1447="","",IF(X1447-V1447&lt;0.01,"EMPATE TÉCNICO","")),IF(AB1447&lt;I1447,"ESTOQUE INSUFICIENTE",IF(X1447="","",IF(X1447-V1447&lt;0.01,"EMPATE TÉCNICO","")))))</f>
        <v/>
      </c>
      <c r="AG1447" s="16" t="s">
        <v>1798</v>
      </c>
      <c r="AH1447" s="16" t="s">
        <v>94</v>
      </c>
    </row>
    <row r="1448" customFormat="false" ht="15" hidden="false" customHeight="false" outlineLevel="0" collapsed="false">
      <c r="A1448" s="16" t="s">
        <v>4618</v>
      </c>
      <c r="B1448" s="17" t="s">
        <v>4619</v>
      </c>
      <c r="C1448" s="16" t="s">
        <v>4620</v>
      </c>
      <c r="D1448" s="16" t="s">
        <v>4267</v>
      </c>
      <c r="E1448" s="18" t="n">
        <v>1</v>
      </c>
      <c r="F1448" s="16" t="s">
        <v>43</v>
      </c>
      <c r="G1448" s="18" t="n">
        <v>0</v>
      </c>
      <c r="H1448" s="16" t="n">
        <v>0.1</v>
      </c>
      <c r="I1448" s="18" t="n">
        <v>1</v>
      </c>
      <c r="J1448" s="19" t="n">
        <v>10.34</v>
      </c>
      <c r="K1448" s="19" t="n">
        <v>10.34</v>
      </c>
      <c r="L1448" s="19" t="n">
        <v>10.34</v>
      </c>
      <c r="M1448" s="19" t="n">
        <f aca="false">IF(J1448&gt;0,J1448,K1448)*E1448</f>
        <v>10.34</v>
      </c>
      <c r="N1448" s="20"/>
      <c r="O1448" s="21" t="str">
        <f aca="false">IF(R1448="","",ROUND(R1448*(1-Premissas!$B$4),4))</f>
        <v/>
      </c>
      <c r="P1448" s="22"/>
      <c r="Q1448" s="22"/>
      <c r="R1448" s="23"/>
      <c r="S1448" s="24"/>
      <c r="T1448" s="24"/>
      <c r="U1448" s="25"/>
      <c r="V1448" s="19" t="str">
        <f aca="false">IF(COUNT(N1448:Q1448)=0,"",MIN(N1448:Q1448))</f>
        <v/>
      </c>
      <c r="W1448" s="16" t="str">
        <f aca="false">IF(V1448="","",INDEX($N$4:$Q$4,MATCH(V1448,N1448:Q1448,0)))</f>
        <v/>
      </c>
      <c r="X1448" s="19" t="str">
        <f aca="false">IF(COUNT(N1448:Q1448)&lt;2,"",SMALL(N1448:Q1448,2))</f>
        <v/>
      </c>
      <c r="Y1448" s="26" t="str">
        <f aca="false">IF(OR(V1448="",M1448=0),"",V1448/M1448-1)</f>
        <v/>
      </c>
      <c r="Z1448" s="26" t="str">
        <f aca="false">IF(OR(V1448="",L1448=""),"",V1448/(L1448*E1448)-1)</f>
        <v/>
      </c>
      <c r="AA1448" s="16" t="str">
        <f aca="false">IF(V1448="","SEM OFERTA",IF(OR(Y1448&gt;Premissas!$B$11,Y1448&lt;Premissas!$B$12),"VERIFICAR - UNIDADE/EMBALAGEM",IF(Y1448&gt;Premissas!$B$6,"NÃO COMPRAR - REAJUSTE &gt;5%","COMPRAR")))</f>
        <v>SEM OFERTA</v>
      </c>
      <c r="AB1448" s="18" t="str">
        <f aca="false">IF(W1448="DIMEC",S1448,IF(W1448="MEDCENTRO",U1448,""))</f>
        <v/>
      </c>
      <c r="AC1448" s="18" t="n">
        <f aca="false">IF(AA1448&lt;&gt;"COMPRAR",0,IF(AB1448="",I1448,MIN(I1448,AB1448)))</f>
        <v>0</v>
      </c>
      <c r="AD1448" s="19" t="n">
        <f aca="false">IF(AC1448&gt;0,AC1448*V1448,0)</f>
        <v>0</v>
      </c>
      <c r="AE1448" s="19" t="n">
        <f aca="false">IF(AC1448&gt;0,(M1448-V1448)*AC1448,0)</f>
        <v>0</v>
      </c>
      <c r="AF1448" s="16" t="str">
        <f aca="false">IF(AA1448&lt;&gt;"COMPRAR","",IF(AB1448="",IF(X1448="","",IF(X1448-V1448&lt;0.01,"EMPATE TÉCNICO","")),IF(AB1448&lt;I1448,"ESTOQUE INSUFICIENTE",IF(X1448="","",IF(X1448-V1448&lt;0.01,"EMPATE TÉCNICO","")))))</f>
        <v/>
      </c>
      <c r="AG1448" s="16" t="s">
        <v>1798</v>
      </c>
      <c r="AH1448" s="16" t="s">
        <v>94</v>
      </c>
    </row>
    <row r="1449" customFormat="false" ht="15" hidden="false" customHeight="false" outlineLevel="0" collapsed="false">
      <c r="A1449" s="16" t="s">
        <v>4621</v>
      </c>
      <c r="B1449" s="17" t="s">
        <v>4622</v>
      </c>
      <c r="C1449" s="16" t="s">
        <v>4623</v>
      </c>
      <c r="D1449" s="16" t="s">
        <v>4624</v>
      </c>
      <c r="E1449" s="18" t="n">
        <v>1</v>
      </c>
      <c r="F1449" s="16" t="s">
        <v>42</v>
      </c>
      <c r="G1449" s="18" t="n">
        <v>1</v>
      </c>
      <c r="H1449" s="16" t="n">
        <v>1.3</v>
      </c>
      <c r="I1449" s="18" t="n">
        <v>3</v>
      </c>
      <c r="J1449" s="19" t="n">
        <v>12.58</v>
      </c>
      <c r="K1449" s="19" t="n">
        <v>12.58</v>
      </c>
      <c r="L1449" s="19" t="n">
        <v>12.01</v>
      </c>
      <c r="M1449" s="19" t="n">
        <f aca="false">IF(J1449&gt;0,J1449,K1449)*E1449</f>
        <v>12.58</v>
      </c>
      <c r="N1449" s="20"/>
      <c r="O1449" s="21" t="str">
        <f aca="false">IF(R1449="","",ROUND(R1449*(1-Premissas!$B$4),4))</f>
        <v/>
      </c>
      <c r="P1449" s="22"/>
      <c r="Q1449" s="22"/>
      <c r="R1449" s="23"/>
      <c r="S1449" s="24"/>
      <c r="T1449" s="24"/>
      <c r="U1449" s="25"/>
      <c r="V1449" s="19" t="str">
        <f aca="false">IF(COUNT(N1449:Q1449)=0,"",MIN(N1449:Q1449))</f>
        <v/>
      </c>
      <c r="W1449" s="16" t="str">
        <f aca="false">IF(V1449="","",INDEX($N$4:$Q$4,MATCH(V1449,N1449:Q1449,0)))</f>
        <v/>
      </c>
      <c r="X1449" s="19" t="str">
        <f aca="false">IF(COUNT(N1449:Q1449)&lt;2,"",SMALL(N1449:Q1449,2))</f>
        <v/>
      </c>
      <c r="Y1449" s="26" t="str">
        <f aca="false">IF(OR(V1449="",M1449=0),"",V1449/M1449-1)</f>
        <v/>
      </c>
      <c r="Z1449" s="26" t="str">
        <f aca="false">IF(OR(V1449="",L1449=""),"",V1449/(L1449*E1449)-1)</f>
        <v/>
      </c>
      <c r="AA1449" s="16" t="str">
        <f aca="false">IF(V1449="","SEM OFERTA",IF(OR(Y1449&gt;Premissas!$B$11,Y1449&lt;Premissas!$B$12),"VERIFICAR - UNIDADE/EMBALAGEM",IF(Y1449&gt;Premissas!$B$6,"NÃO COMPRAR - REAJUSTE &gt;5%","COMPRAR")))</f>
        <v>SEM OFERTA</v>
      </c>
      <c r="AB1449" s="18" t="str">
        <f aca="false">IF(W1449="DIMEC",S1449,IF(W1449="MEDCENTRO",U1449,""))</f>
        <v/>
      </c>
      <c r="AC1449" s="18" t="n">
        <f aca="false">IF(AA1449&lt;&gt;"COMPRAR",0,IF(AB1449="",I1449,MIN(I1449,AB1449)))</f>
        <v>0</v>
      </c>
      <c r="AD1449" s="19" t="n">
        <f aca="false">IF(AC1449&gt;0,AC1449*V1449,0)</f>
        <v>0</v>
      </c>
      <c r="AE1449" s="19" t="n">
        <f aca="false">IF(AC1449&gt;0,(M1449-V1449)*AC1449,0)</f>
        <v>0</v>
      </c>
      <c r="AF1449" s="16" t="str">
        <f aca="false">IF(AA1449&lt;&gt;"COMPRAR","",IF(AB1449="",IF(X1449="","",IF(X1449-V1449&lt;0.01,"EMPATE TÉCNICO","")),IF(AB1449&lt;I1449,"ESTOQUE INSUFICIENTE",IF(X1449="","",IF(X1449-V1449&lt;0.01,"EMPATE TÉCNICO","")))))</f>
        <v/>
      </c>
      <c r="AG1449" s="16" t="s">
        <v>203</v>
      </c>
      <c r="AH1449" s="16" t="s">
        <v>94</v>
      </c>
    </row>
    <row r="1450" customFormat="false" ht="15" hidden="false" customHeight="false" outlineLevel="0" collapsed="false">
      <c r="A1450" s="16" t="s">
        <v>4625</v>
      </c>
      <c r="B1450" s="17" t="s">
        <v>4626</v>
      </c>
      <c r="C1450" s="16" t="s">
        <v>4627</v>
      </c>
      <c r="D1450" s="16" t="s">
        <v>3600</v>
      </c>
      <c r="E1450" s="18" t="n">
        <v>1</v>
      </c>
      <c r="F1450" s="16" t="s">
        <v>43</v>
      </c>
      <c r="G1450" s="18" t="n">
        <v>2</v>
      </c>
      <c r="H1450" s="16" t="n">
        <v>0.9</v>
      </c>
      <c r="I1450" s="18" t="n">
        <v>1</v>
      </c>
      <c r="J1450" s="19" t="n">
        <v>17.04</v>
      </c>
      <c r="K1450" s="19" t="n">
        <v>17.04</v>
      </c>
      <c r="L1450" s="19" t="n">
        <v>17.04</v>
      </c>
      <c r="M1450" s="19" t="n">
        <f aca="false">IF(J1450&gt;0,J1450,K1450)*E1450</f>
        <v>17.04</v>
      </c>
      <c r="N1450" s="20"/>
      <c r="O1450" s="21" t="str">
        <f aca="false">IF(R1450="","",ROUND(R1450*(1-Premissas!$B$4),4))</f>
        <v/>
      </c>
      <c r="P1450" s="22"/>
      <c r="Q1450" s="22"/>
      <c r="R1450" s="23"/>
      <c r="S1450" s="24"/>
      <c r="T1450" s="24"/>
      <c r="U1450" s="25"/>
      <c r="V1450" s="19" t="str">
        <f aca="false">IF(COUNT(N1450:Q1450)=0,"",MIN(N1450:Q1450))</f>
        <v/>
      </c>
      <c r="W1450" s="16" t="str">
        <f aca="false">IF(V1450="","",INDEX($N$4:$Q$4,MATCH(V1450,N1450:Q1450,0)))</f>
        <v/>
      </c>
      <c r="X1450" s="19" t="str">
        <f aca="false">IF(COUNT(N1450:Q1450)&lt;2,"",SMALL(N1450:Q1450,2))</f>
        <v/>
      </c>
      <c r="Y1450" s="26" t="str">
        <f aca="false">IF(OR(V1450="",M1450=0),"",V1450/M1450-1)</f>
        <v/>
      </c>
      <c r="Z1450" s="26" t="str">
        <f aca="false">IF(OR(V1450="",L1450=""),"",V1450/(L1450*E1450)-1)</f>
        <v/>
      </c>
      <c r="AA1450" s="16" t="str">
        <f aca="false">IF(V1450="","SEM OFERTA",IF(OR(Y1450&gt;Premissas!$B$11,Y1450&lt;Premissas!$B$12),"VERIFICAR - UNIDADE/EMBALAGEM",IF(Y1450&gt;Premissas!$B$6,"NÃO COMPRAR - REAJUSTE &gt;5%","COMPRAR")))</f>
        <v>SEM OFERTA</v>
      </c>
      <c r="AB1450" s="18" t="str">
        <f aca="false">IF(W1450="DIMEC",S1450,IF(W1450="MEDCENTRO",U1450,""))</f>
        <v/>
      </c>
      <c r="AC1450" s="18" t="n">
        <f aca="false">IF(AA1450&lt;&gt;"COMPRAR",0,IF(AB1450="",I1450,MIN(I1450,AB1450)))</f>
        <v>0</v>
      </c>
      <c r="AD1450" s="19" t="n">
        <f aca="false">IF(AC1450&gt;0,AC1450*V1450,0)</f>
        <v>0</v>
      </c>
      <c r="AE1450" s="19" t="n">
        <f aca="false">IF(AC1450&gt;0,(M1450-V1450)*AC1450,0)</f>
        <v>0</v>
      </c>
      <c r="AF1450" s="16" t="str">
        <f aca="false">IF(AA1450&lt;&gt;"COMPRAR","",IF(AB1450="",IF(X1450="","",IF(X1450-V1450&lt;0.01,"EMPATE TÉCNICO","")),IF(AB1450&lt;I1450,"ESTOQUE INSUFICIENTE",IF(X1450="","",IF(X1450-V1450&lt;0.01,"EMPATE TÉCNICO","")))))</f>
        <v/>
      </c>
      <c r="AG1450" s="16" t="s">
        <v>328</v>
      </c>
      <c r="AH1450" s="16" t="s">
        <v>94</v>
      </c>
    </row>
    <row r="1451" customFormat="false" ht="15" hidden="false" customHeight="false" outlineLevel="0" collapsed="false">
      <c r="A1451" s="16" t="s">
        <v>4628</v>
      </c>
      <c r="B1451" s="17" t="s">
        <v>4629</v>
      </c>
      <c r="C1451" s="16" t="s">
        <v>4630</v>
      </c>
      <c r="D1451" s="16" t="s">
        <v>4315</v>
      </c>
      <c r="E1451" s="18" t="n">
        <v>1</v>
      </c>
      <c r="F1451" s="16" t="s">
        <v>43</v>
      </c>
      <c r="G1451" s="18" t="n">
        <v>0</v>
      </c>
      <c r="H1451" s="16" t="n">
        <v>0.3</v>
      </c>
      <c r="I1451" s="18" t="n">
        <v>1</v>
      </c>
      <c r="J1451" s="19" t="n">
        <v>18.48</v>
      </c>
      <c r="K1451" s="19" t="n">
        <v>18.48</v>
      </c>
      <c r="L1451" s="19" t="n">
        <v>18.48</v>
      </c>
      <c r="M1451" s="19" t="n">
        <f aca="false">IF(J1451&gt;0,J1451,K1451)*E1451</f>
        <v>18.48</v>
      </c>
      <c r="N1451" s="20"/>
      <c r="O1451" s="21" t="str">
        <f aca="false">IF(R1451="","",ROUND(R1451*(1-Premissas!$B$4),4))</f>
        <v/>
      </c>
      <c r="P1451" s="22"/>
      <c r="Q1451" s="22"/>
      <c r="R1451" s="23"/>
      <c r="S1451" s="24"/>
      <c r="T1451" s="24"/>
      <c r="U1451" s="25"/>
      <c r="V1451" s="19" t="str">
        <f aca="false">IF(COUNT(N1451:Q1451)=0,"",MIN(N1451:Q1451))</f>
        <v/>
      </c>
      <c r="W1451" s="16" t="str">
        <f aca="false">IF(V1451="","",INDEX($N$4:$Q$4,MATCH(V1451,N1451:Q1451,0)))</f>
        <v/>
      </c>
      <c r="X1451" s="19" t="str">
        <f aca="false">IF(COUNT(N1451:Q1451)&lt;2,"",SMALL(N1451:Q1451,2))</f>
        <v/>
      </c>
      <c r="Y1451" s="26" t="str">
        <f aca="false">IF(OR(V1451="",M1451=0),"",V1451/M1451-1)</f>
        <v/>
      </c>
      <c r="Z1451" s="26" t="str">
        <f aca="false">IF(OR(V1451="",L1451=""),"",V1451/(L1451*E1451)-1)</f>
        <v/>
      </c>
      <c r="AA1451" s="16" t="str">
        <f aca="false">IF(V1451="","SEM OFERTA",IF(OR(Y1451&gt;Premissas!$B$11,Y1451&lt;Premissas!$B$12),"VERIFICAR - UNIDADE/EMBALAGEM",IF(Y1451&gt;Premissas!$B$6,"NÃO COMPRAR - REAJUSTE &gt;5%","COMPRAR")))</f>
        <v>SEM OFERTA</v>
      </c>
      <c r="AB1451" s="18" t="str">
        <f aca="false">IF(W1451="DIMEC",S1451,IF(W1451="MEDCENTRO",U1451,""))</f>
        <v/>
      </c>
      <c r="AC1451" s="18" t="n">
        <f aca="false">IF(AA1451&lt;&gt;"COMPRAR",0,IF(AB1451="",I1451,MIN(I1451,AB1451)))</f>
        <v>0</v>
      </c>
      <c r="AD1451" s="19" t="n">
        <f aca="false">IF(AC1451&gt;0,AC1451*V1451,0)</f>
        <v>0</v>
      </c>
      <c r="AE1451" s="19" t="n">
        <f aca="false">IF(AC1451&gt;0,(M1451-V1451)*AC1451,0)</f>
        <v>0</v>
      </c>
      <c r="AF1451" s="16" t="str">
        <f aca="false">IF(AA1451&lt;&gt;"COMPRAR","",IF(AB1451="",IF(X1451="","",IF(X1451-V1451&lt;0.01,"EMPATE TÉCNICO","")),IF(AB1451&lt;I1451,"ESTOQUE INSUFICIENTE",IF(X1451="","",IF(X1451-V1451&lt;0.01,"EMPATE TÉCNICO","")))))</f>
        <v/>
      </c>
      <c r="AG1451" s="16" t="s">
        <v>203</v>
      </c>
      <c r="AH1451" s="16" t="s">
        <v>94</v>
      </c>
    </row>
    <row r="1452" customFormat="false" ht="15" hidden="false" customHeight="false" outlineLevel="0" collapsed="false">
      <c r="A1452" s="16" t="s">
        <v>4631</v>
      </c>
      <c r="B1452" s="17" t="s">
        <v>4632</v>
      </c>
      <c r="C1452" s="16" t="s">
        <v>4633</v>
      </c>
      <c r="D1452" s="16" t="s">
        <v>4371</v>
      </c>
      <c r="E1452" s="18" t="n">
        <v>1</v>
      </c>
      <c r="F1452" s="16" t="s">
        <v>41</v>
      </c>
      <c r="G1452" s="18" t="n">
        <v>6</v>
      </c>
      <c r="H1452" s="16" t="n">
        <v>3.2</v>
      </c>
      <c r="I1452" s="18" t="n">
        <v>3</v>
      </c>
      <c r="J1452" s="19" t="n">
        <v>14.63</v>
      </c>
      <c r="K1452" s="19" t="n">
        <v>14.63</v>
      </c>
      <c r="L1452" s="19" t="n">
        <v>14.63</v>
      </c>
      <c r="M1452" s="19" t="n">
        <f aca="false">IF(J1452&gt;0,J1452,K1452)*E1452</f>
        <v>14.63</v>
      </c>
      <c r="N1452" s="20"/>
      <c r="O1452" s="21" t="str">
        <f aca="false">IF(R1452="","",ROUND(R1452*(1-Premissas!$B$4),4))</f>
        <v/>
      </c>
      <c r="P1452" s="22"/>
      <c r="Q1452" s="22"/>
      <c r="R1452" s="23"/>
      <c r="S1452" s="24"/>
      <c r="T1452" s="24"/>
      <c r="U1452" s="25"/>
      <c r="V1452" s="19" t="str">
        <f aca="false">IF(COUNT(N1452:Q1452)=0,"",MIN(N1452:Q1452))</f>
        <v/>
      </c>
      <c r="W1452" s="16" t="str">
        <f aca="false">IF(V1452="","",INDEX($N$4:$Q$4,MATCH(V1452,N1452:Q1452,0)))</f>
        <v/>
      </c>
      <c r="X1452" s="19" t="str">
        <f aca="false">IF(COUNT(N1452:Q1452)&lt;2,"",SMALL(N1452:Q1452,2))</f>
        <v/>
      </c>
      <c r="Y1452" s="26" t="str">
        <f aca="false">IF(OR(V1452="",M1452=0),"",V1452/M1452-1)</f>
        <v/>
      </c>
      <c r="Z1452" s="26" t="str">
        <f aca="false">IF(OR(V1452="",L1452=""),"",V1452/(L1452*E1452)-1)</f>
        <v/>
      </c>
      <c r="AA1452" s="16" t="str">
        <f aca="false">IF(V1452="","SEM OFERTA",IF(OR(Y1452&gt;Premissas!$B$11,Y1452&lt;Premissas!$B$12),"VERIFICAR - UNIDADE/EMBALAGEM",IF(Y1452&gt;Premissas!$B$6,"NÃO COMPRAR - REAJUSTE &gt;5%","COMPRAR")))</f>
        <v>SEM OFERTA</v>
      </c>
      <c r="AB1452" s="18" t="str">
        <f aca="false">IF(W1452="DIMEC",S1452,IF(W1452="MEDCENTRO",U1452,""))</f>
        <v/>
      </c>
      <c r="AC1452" s="18" t="n">
        <f aca="false">IF(AA1452&lt;&gt;"COMPRAR",0,IF(AB1452="",I1452,MIN(I1452,AB1452)))</f>
        <v>0</v>
      </c>
      <c r="AD1452" s="19" t="n">
        <f aca="false">IF(AC1452&gt;0,AC1452*V1452,0)</f>
        <v>0</v>
      </c>
      <c r="AE1452" s="19" t="n">
        <f aca="false">IF(AC1452&gt;0,(M1452-V1452)*AC1452,0)</f>
        <v>0</v>
      </c>
      <c r="AF1452" s="16" t="str">
        <f aca="false">IF(AA1452&lt;&gt;"COMPRAR","",IF(AB1452="",IF(X1452="","",IF(X1452-V1452&lt;0.01,"EMPATE TÉCNICO","")),IF(AB1452&lt;I1452,"ESTOQUE INSUFICIENTE",IF(X1452="","",IF(X1452-V1452&lt;0.01,"EMPATE TÉCNICO","")))))</f>
        <v/>
      </c>
      <c r="AG1452" s="16" t="s">
        <v>203</v>
      </c>
      <c r="AH1452" s="16" t="s">
        <v>94</v>
      </c>
    </row>
    <row r="1453" customFormat="false" ht="15" hidden="false" customHeight="false" outlineLevel="0" collapsed="false">
      <c r="A1453" s="16" t="s">
        <v>4634</v>
      </c>
      <c r="B1453" s="17" t="s">
        <v>4635</v>
      </c>
      <c r="C1453" s="16" t="s">
        <v>4636</v>
      </c>
      <c r="D1453" s="16" t="s">
        <v>3882</v>
      </c>
      <c r="E1453" s="18" t="n">
        <v>1</v>
      </c>
      <c r="F1453" s="16" t="s">
        <v>43</v>
      </c>
      <c r="G1453" s="18" t="n">
        <v>0</v>
      </c>
      <c r="H1453" s="16" t="n">
        <v>0.5</v>
      </c>
      <c r="I1453" s="18" t="n">
        <v>2</v>
      </c>
      <c r="J1453" s="19" t="n">
        <v>9.54916666666667</v>
      </c>
      <c r="K1453" s="19" t="n">
        <v>9.54916666666667</v>
      </c>
      <c r="L1453" s="19" t="n">
        <v>9.5492</v>
      </c>
      <c r="M1453" s="19" t="n">
        <f aca="false">IF(J1453&gt;0,J1453,K1453)*E1453</f>
        <v>9.54916666666667</v>
      </c>
      <c r="N1453" s="20"/>
      <c r="O1453" s="21" t="str">
        <f aca="false">IF(R1453="","",ROUND(R1453*(1-Premissas!$B$4),4))</f>
        <v/>
      </c>
      <c r="P1453" s="22"/>
      <c r="Q1453" s="22"/>
      <c r="R1453" s="23"/>
      <c r="S1453" s="24"/>
      <c r="T1453" s="24"/>
      <c r="U1453" s="25"/>
      <c r="V1453" s="19" t="str">
        <f aca="false">IF(COUNT(N1453:Q1453)=0,"",MIN(N1453:Q1453))</f>
        <v/>
      </c>
      <c r="W1453" s="16" t="str">
        <f aca="false">IF(V1453="","",INDEX($N$4:$Q$4,MATCH(V1453,N1453:Q1453,0)))</f>
        <v/>
      </c>
      <c r="X1453" s="19" t="str">
        <f aca="false">IF(COUNT(N1453:Q1453)&lt;2,"",SMALL(N1453:Q1453,2))</f>
        <v/>
      </c>
      <c r="Y1453" s="26" t="str">
        <f aca="false">IF(OR(V1453="",M1453=0),"",V1453/M1453-1)</f>
        <v/>
      </c>
      <c r="Z1453" s="26" t="str">
        <f aca="false">IF(OR(V1453="",L1453=""),"",V1453/(L1453*E1453)-1)</f>
        <v/>
      </c>
      <c r="AA1453" s="16" t="str">
        <f aca="false">IF(V1453="","SEM OFERTA",IF(OR(Y1453&gt;Premissas!$B$11,Y1453&lt;Premissas!$B$12),"VERIFICAR - UNIDADE/EMBALAGEM",IF(Y1453&gt;Premissas!$B$6,"NÃO COMPRAR - REAJUSTE &gt;5%","COMPRAR")))</f>
        <v>SEM OFERTA</v>
      </c>
      <c r="AB1453" s="18" t="str">
        <f aca="false">IF(W1453="DIMEC",S1453,IF(W1453="MEDCENTRO",U1453,""))</f>
        <v/>
      </c>
      <c r="AC1453" s="18" t="n">
        <f aca="false">IF(AA1453&lt;&gt;"COMPRAR",0,IF(AB1453="",I1453,MIN(I1453,AB1453)))</f>
        <v>0</v>
      </c>
      <c r="AD1453" s="19" t="n">
        <f aca="false">IF(AC1453&gt;0,AC1453*V1453,0)</f>
        <v>0</v>
      </c>
      <c r="AE1453" s="19" t="n">
        <f aca="false">IF(AC1453&gt;0,(M1453-V1453)*AC1453,0)</f>
        <v>0</v>
      </c>
      <c r="AF1453" s="16" t="str">
        <f aca="false">IF(AA1453&lt;&gt;"COMPRAR","",IF(AB1453="",IF(X1453="","",IF(X1453-V1453&lt;0.01,"EMPATE TÉCNICO","")),IF(AB1453&lt;I1453,"ESTOQUE INSUFICIENTE",IF(X1453="","",IF(X1453-V1453&lt;0.01,"EMPATE TÉCNICO","")))))</f>
        <v/>
      </c>
      <c r="AG1453" s="16" t="s">
        <v>328</v>
      </c>
      <c r="AH1453" s="16" t="s">
        <v>94</v>
      </c>
    </row>
    <row r="1454" customFormat="false" ht="15" hidden="false" customHeight="false" outlineLevel="0" collapsed="false">
      <c r="A1454" s="16" t="s">
        <v>4637</v>
      </c>
      <c r="B1454" s="17" t="s">
        <v>4638</v>
      </c>
      <c r="C1454" s="16" t="s">
        <v>4639</v>
      </c>
      <c r="D1454" s="16" t="s">
        <v>4360</v>
      </c>
      <c r="E1454" s="18" t="n">
        <v>1</v>
      </c>
      <c r="F1454" s="16" t="s">
        <v>43</v>
      </c>
      <c r="G1454" s="18" t="n">
        <v>0</v>
      </c>
      <c r="H1454" s="16" t="n">
        <v>0.1</v>
      </c>
      <c r="I1454" s="18" t="n">
        <v>1</v>
      </c>
      <c r="J1454" s="19" t="n">
        <v>19.4</v>
      </c>
      <c r="K1454" s="19" t="n">
        <v>19.4</v>
      </c>
      <c r="L1454" s="19" t="n">
        <v>19.4</v>
      </c>
      <c r="M1454" s="19" t="n">
        <f aca="false">IF(J1454&gt;0,J1454,K1454)*E1454</f>
        <v>19.4</v>
      </c>
      <c r="N1454" s="20"/>
      <c r="O1454" s="21" t="str">
        <f aca="false">IF(R1454="","",ROUND(R1454*(1-Premissas!$B$4),4))</f>
        <v/>
      </c>
      <c r="P1454" s="22"/>
      <c r="Q1454" s="22"/>
      <c r="R1454" s="23"/>
      <c r="S1454" s="24"/>
      <c r="T1454" s="24"/>
      <c r="U1454" s="25"/>
      <c r="V1454" s="19" t="str">
        <f aca="false">IF(COUNT(N1454:Q1454)=0,"",MIN(N1454:Q1454))</f>
        <v/>
      </c>
      <c r="W1454" s="16" t="str">
        <f aca="false">IF(V1454="","",INDEX($N$4:$Q$4,MATCH(V1454,N1454:Q1454,0)))</f>
        <v/>
      </c>
      <c r="X1454" s="19" t="str">
        <f aca="false">IF(COUNT(N1454:Q1454)&lt;2,"",SMALL(N1454:Q1454,2))</f>
        <v/>
      </c>
      <c r="Y1454" s="26" t="str">
        <f aca="false">IF(OR(V1454="",M1454=0),"",V1454/M1454-1)</f>
        <v/>
      </c>
      <c r="Z1454" s="26" t="str">
        <f aca="false">IF(OR(V1454="",L1454=""),"",V1454/(L1454*E1454)-1)</f>
        <v/>
      </c>
      <c r="AA1454" s="16" t="str">
        <f aca="false">IF(V1454="","SEM OFERTA",IF(OR(Y1454&gt;Premissas!$B$11,Y1454&lt;Premissas!$B$12),"VERIFICAR - UNIDADE/EMBALAGEM",IF(Y1454&gt;Premissas!$B$6,"NÃO COMPRAR - REAJUSTE &gt;5%","COMPRAR")))</f>
        <v>SEM OFERTA</v>
      </c>
      <c r="AB1454" s="18" t="str">
        <f aca="false">IF(W1454="DIMEC",S1454,IF(W1454="MEDCENTRO",U1454,""))</f>
        <v/>
      </c>
      <c r="AC1454" s="18" t="n">
        <f aca="false">IF(AA1454&lt;&gt;"COMPRAR",0,IF(AB1454="",I1454,MIN(I1454,AB1454)))</f>
        <v>0</v>
      </c>
      <c r="AD1454" s="19" t="n">
        <f aca="false">IF(AC1454&gt;0,AC1454*V1454,0)</f>
        <v>0</v>
      </c>
      <c r="AE1454" s="19" t="n">
        <f aca="false">IF(AC1454&gt;0,(M1454-V1454)*AC1454,0)</f>
        <v>0</v>
      </c>
      <c r="AF1454" s="16" t="str">
        <f aca="false">IF(AA1454&lt;&gt;"COMPRAR","",IF(AB1454="",IF(X1454="","",IF(X1454-V1454&lt;0.01,"EMPATE TÉCNICO","")),IF(AB1454&lt;I1454,"ESTOQUE INSUFICIENTE",IF(X1454="","",IF(X1454-V1454&lt;0.01,"EMPATE TÉCNICO","")))))</f>
        <v/>
      </c>
      <c r="AG1454" s="16" t="s">
        <v>4361</v>
      </c>
      <c r="AH1454" s="16" t="s">
        <v>94</v>
      </c>
    </row>
    <row r="1455" customFormat="false" ht="15" hidden="false" customHeight="false" outlineLevel="0" collapsed="false">
      <c r="A1455" s="16" t="s">
        <v>4640</v>
      </c>
      <c r="B1455" s="17" t="s">
        <v>4641</v>
      </c>
      <c r="C1455" s="16" t="s">
        <v>4642</v>
      </c>
      <c r="D1455" s="16" t="s">
        <v>4271</v>
      </c>
      <c r="E1455" s="18" t="n">
        <v>1</v>
      </c>
      <c r="F1455" s="16" t="s">
        <v>43</v>
      </c>
      <c r="G1455" s="18" t="n">
        <v>1</v>
      </c>
      <c r="H1455" s="16" t="n">
        <v>0.6</v>
      </c>
      <c r="I1455" s="18" t="n">
        <v>1</v>
      </c>
      <c r="J1455" s="19" t="n">
        <v>6.44</v>
      </c>
      <c r="K1455" s="19" t="n">
        <v>6.44</v>
      </c>
      <c r="L1455" s="19" t="n">
        <v>6.44</v>
      </c>
      <c r="M1455" s="19" t="n">
        <f aca="false">IF(J1455&gt;0,J1455,K1455)*E1455</f>
        <v>6.44</v>
      </c>
      <c r="N1455" s="20"/>
      <c r="O1455" s="21" t="str">
        <f aca="false">IF(R1455="","",ROUND(R1455*(1-Premissas!$B$4),4))</f>
        <v/>
      </c>
      <c r="P1455" s="22"/>
      <c r="Q1455" s="22"/>
      <c r="R1455" s="23"/>
      <c r="S1455" s="24"/>
      <c r="T1455" s="24"/>
      <c r="U1455" s="25"/>
      <c r="V1455" s="19" t="str">
        <f aca="false">IF(COUNT(N1455:Q1455)=0,"",MIN(N1455:Q1455))</f>
        <v/>
      </c>
      <c r="W1455" s="16" t="str">
        <f aca="false">IF(V1455="","",INDEX($N$4:$Q$4,MATCH(V1455,N1455:Q1455,0)))</f>
        <v/>
      </c>
      <c r="X1455" s="19" t="str">
        <f aca="false">IF(COUNT(N1455:Q1455)&lt;2,"",SMALL(N1455:Q1455,2))</f>
        <v/>
      </c>
      <c r="Y1455" s="26" t="str">
        <f aca="false">IF(OR(V1455="",M1455=0),"",V1455/M1455-1)</f>
        <v/>
      </c>
      <c r="Z1455" s="26" t="str">
        <f aca="false">IF(OR(V1455="",L1455=""),"",V1455/(L1455*E1455)-1)</f>
        <v/>
      </c>
      <c r="AA1455" s="16" t="str">
        <f aca="false">IF(V1455="","SEM OFERTA",IF(OR(Y1455&gt;Premissas!$B$11,Y1455&lt;Premissas!$B$12),"VERIFICAR - UNIDADE/EMBALAGEM",IF(Y1455&gt;Premissas!$B$6,"NÃO COMPRAR - REAJUSTE &gt;5%","COMPRAR")))</f>
        <v>SEM OFERTA</v>
      </c>
      <c r="AB1455" s="18" t="str">
        <f aca="false">IF(W1455="DIMEC",S1455,IF(W1455="MEDCENTRO",U1455,""))</f>
        <v/>
      </c>
      <c r="AC1455" s="18" t="n">
        <f aca="false">IF(AA1455&lt;&gt;"COMPRAR",0,IF(AB1455="",I1455,MIN(I1455,AB1455)))</f>
        <v>0</v>
      </c>
      <c r="AD1455" s="19" t="n">
        <f aca="false">IF(AC1455&gt;0,AC1455*V1455,0)</f>
        <v>0</v>
      </c>
      <c r="AE1455" s="19" t="n">
        <f aca="false">IF(AC1455&gt;0,(M1455-V1455)*AC1455,0)</f>
        <v>0</v>
      </c>
      <c r="AF1455" s="16" t="str">
        <f aca="false">IF(AA1455&lt;&gt;"COMPRAR","",IF(AB1455="",IF(X1455="","",IF(X1455-V1455&lt;0.01,"EMPATE TÉCNICO","")),IF(AB1455&lt;I1455,"ESTOQUE INSUFICIENTE",IF(X1455="","",IF(X1455-V1455&lt;0.01,"EMPATE TÉCNICO","")))))</f>
        <v/>
      </c>
      <c r="AG1455" s="16" t="s">
        <v>1838</v>
      </c>
      <c r="AH1455" s="16" t="s">
        <v>94</v>
      </c>
    </row>
    <row r="1456" customFormat="false" ht="15" hidden="false" customHeight="false" outlineLevel="0" collapsed="false">
      <c r="A1456" s="16" t="s">
        <v>4643</v>
      </c>
      <c r="B1456" s="17" t="s">
        <v>4644</v>
      </c>
      <c r="C1456" s="16" t="s">
        <v>4645</v>
      </c>
      <c r="D1456" s="16" t="s">
        <v>4271</v>
      </c>
      <c r="E1456" s="18" t="n">
        <v>1</v>
      </c>
      <c r="F1456" s="16" t="s">
        <v>43</v>
      </c>
      <c r="G1456" s="18" t="n">
        <v>0</v>
      </c>
      <c r="H1456" s="16" t="n">
        <v>0.8</v>
      </c>
      <c r="I1456" s="18" t="n">
        <v>3</v>
      </c>
      <c r="J1456" s="19" t="n">
        <v>6.94</v>
      </c>
      <c r="K1456" s="19" t="n">
        <v>6.94</v>
      </c>
      <c r="L1456" s="19" t="n">
        <v>6.94</v>
      </c>
      <c r="M1456" s="19" t="n">
        <f aca="false">IF(J1456&gt;0,J1456,K1456)*E1456</f>
        <v>6.94</v>
      </c>
      <c r="N1456" s="20"/>
      <c r="O1456" s="21" t="str">
        <f aca="false">IF(R1456="","",ROUND(R1456*(1-Premissas!$B$4),4))</f>
        <v/>
      </c>
      <c r="P1456" s="22"/>
      <c r="Q1456" s="22"/>
      <c r="R1456" s="23"/>
      <c r="S1456" s="24"/>
      <c r="T1456" s="24"/>
      <c r="U1456" s="25"/>
      <c r="V1456" s="19" t="str">
        <f aca="false">IF(COUNT(N1456:Q1456)=0,"",MIN(N1456:Q1456))</f>
        <v/>
      </c>
      <c r="W1456" s="16" t="str">
        <f aca="false">IF(V1456="","",INDEX($N$4:$Q$4,MATCH(V1456,N1456:Q1456,0)))</f>
        <v/>
      </c>
      <c r="X1456" s="19" t="str">
        <f aca="false">IF(COUNT(N1456:Q1456)&lt;2,"",SMALL(N1456:Q1456,2))</f>
        <v/>
      </c>
      <c r="Y1456" s="26" t="str">
        <f aca="false">IF(OR(V1456="",M1456=0),"",V1456/M1456-1)</f>
        <v/>
      </c>
      <c r="Z1456" s="26" t="str">
        <f aca="false">IF(OR(V1456="",L1456=""),"",V1456/(L1456*E1456)-1)</f>
        <v/>
      </c>
      <c r="AA1456" s="16" t="str">
        <f aca="false">IF(V1456="","SEM OFERTA",IF(OR(Y1456&gt;Premissas!$B$11,Y1456&lt;Premissas!$B$12),"VERIFICAR - UNIDADE/EMBALAGEM",IF(Y1456&gt;Premissas!$B$6,"NÃO COMPRAR - REAJUSTE &gt;5%","COMPRAR")))</f>
        <v>SEM OFERTA</v>
      </c>
      <c r="AB1456" s="18" t="str">
        <f aca="false">IF(W1456="DIMEC",S1456,IF(W1456="MEDCENTRO",U1456,""))</f>
        <v/>
      </c>
      <c r="AC1456" s="18" t="n">
        <f aca="false">IF(AA1456&lt;&gt;"COMPRAR",0,IF(AB1456="",I1456,MIN(I1456,AB1456)))</f>
        <v>0</v>
      </c>
      <c r="AD1456" s="19" t="n">
        <f aca="false">IF(AC1456&gt;0,AC1456*V1456,0)</f>
        <v>0</v>
      </c>
      <c r="AE1456" s="19" t="n">
        <f aca="false">IF(AC1456&gt;0,(M1456-V1456)*AC1456,0)</f>
        <v>0</v>
      </c>
      <c r="AF1456" s="16" t="str">
        <f aca="false">IF(AA1456&lt;&gt;"COMPRAR","",IF(AB1456="",IF(X1456="","",IF(X1456-V1456&lt;0.01,"EMPATE TÉCNICO","")),IF(AB1456&lt;I1456,"ESTOQUE INSUFICIENTE",IF(X1456="","",IF(X1456-V1456&lt;0.01,"EMPATE TÉCNICO","")))))</f>
        <v/>
      </c>
      <c r="AG1456" s="16" t="s">
        <v>1838</v>
      </c>
      <c r="AH1456" s="16" t="s">
        <v>94</v>
      </c>
    </row>
    <row r="1457" customFormat="false" ht="15" hidden="false" customHeight="false" outlineLevel="0" collapsed="false">
      <c r="A1457" s="16" t="s">
        <v>4646</v>
      </c>
      <c r="B1457" s="17" t="s">
        <v>4647</v>
      </c>
      <c r="C1457" s="16" t="s">
        <v>4648</v>
      </c>
      <c r="D1457" s="16" t="s">
        <v>4271</v>
      </c>
      <c r="E1457" s="18" t="n">
        <v>1</v>
      </c>
      <c r="F1457" s="16" t="s">
        <v>42</v>
      </c>
      <c r="G1457" s="18" t="n">
        <v>1</v>
      </c>
      <c r="H1457" s="16" t="n">
        <v>1.7</v>
      </c>
      <c r="I1457" s="18" t="n">
        <v>4</v>
      </c>
      <c r="J1457" s="19" t="n">
        <v>6.94</v>
      </c>
      <c r="K1457" s="19" t="n">
        <v>6.94</v>
      </c>
      <c r="L1457" s="19" t="n">
        <v>6.94</v>
      </c>
      <c r="M1457" s="19" t="n">
        <f aca="false">IF(J1457&gt;0,J1457,K1457)*E1457</f>
        <v>6.94</v>
      </c>
      <c r="N1457" s="20"/>
      <c r="O1457" s="21" t="str">
        <f aca="false">IF(R1457="","",ROUND(R1457*(1-Premissas!$B$4),4))</f>
        <v/>
      </c>
      <c r="P1457" s="22"/>
      <c r="Q1457" s="22"/>
      <c r="R1457" s="23"/>
      <c r="S1457" s="24"/>
      <c r="T1457" s="24"/>
      <c r="U1457" s="25"/>
      <c r="V1457" s="19" t="str">
        <f aca="false">IF(COUNT(N1457:Q1457)=0,"",MIN(N1457:Q1457))</f>
        <v/>
      </c>
      <c r="W1457" s="16" t="str">
        <f aca="false">IF(V1457="","",INDEX($N$4:$Q$4,MATCH(V1457,N1457:Q1457,0)))</f>
        <v/>
      </c>
      <c r="X1457" s="19" t="str">
        <f aca="false">IF(COUNT(N1457:Q1457)&lt;2,"",SMALL(N1457:Q1457,2))</f>
        <v/>
      </c>
      <c r="Y1457" s="26" t="str">
        <f aca="false">IF(OR(V1457="",M1457=0),"",V1457/M1457-1)</f>
        <v/>
      </c>
      <c r="Z1457" s="26" t="str">
        <f aca="false">IF(OR(V1457="",L1457=""),"",V1457/(L1457*E1457)-1)</f>
        <v/>
      </c>
      <c r="AA1457" s="16" t="str">
        <f aca="false">IF(V1457="","SEM OFERTA",IF(OR(Y1457&gt;Premissas!$B$11,Y1457&lt;Premissas!$B$12),"VERIFICAR - UNIDADE/EMBALAGEM",IF(Y1457&gt;Premissas!$B$6,"NÃO COMPRAR - REAJUSTE &gt;5%","COMPRAR")))</f>
        <v>SEM OFERTA</v>
      </c>
      <c r="AB1457" s="18" t="str">
        <f aca="false">IF(W1457="DIMEC",S1457,IF(W1457="MEDCENTRO",U1457,""))</f>
        <v/>
      </c>
      <c r="AC1457" s="18" t="n">
        <f aca="false">IF(AA1457&lt;&gt;"COMPRAR",0,IF(AB1457="",I1457,MIN(I1457,AB1457)))</f>
        <v>0</v>
      </c>
      <c r="AD1457" s="19" t="n">
        <f aca="false">IF(AC1457&gt;0,AC1457*V1457,0)</f>
        <v>0</v>
      </c>
      <c r="AE1457" s="19" t="n">
        <f aca="false">IF(AC1457&gt;0,(M1457-V1457)*AC1457,0)</f>
        <v>0</v>
      </c>
      <c r="AF1457" s="16" t="str">
        <f aca="false">IF(AA1457&lt;&gt;"COMPRAR","",IF(AB1457="",IF(X1457="","",IF(X1457-V1457&lt;0.01,"EMPATE TÉCNICO","")),IF(AB1457&lt;I1457,"ESTOQUE INSUFICIENTE",IF(X1457="","",IF(X1457-V1457&lt;0.01,"EMPATE TÉCNICO","")))))</f>
        <v/>
      </c>
      <c r="AG1457" s="16" t="s">
        <v>1838</v>
      </c>
      <c r="AH1457" s="16" t="s">
        <v>94</v>
      </c>
    </row>
    <row r="1458" customFormat="false" ht="15" hidden="false" customHeight="false" outlineLevel="0" collapsed="false">
      <c r="A1458" s="16" t="s">
        <v>4649</v>
      </c>
      <c r="B1458" s="17" t="s">
        <v>4650</v>
      </c>
      <c r="C1458" s="16" t="s">
        <v>4651</v>
      </c>
      <c r="D1458" s="16" t="s">
        <v>3600</v>
      </c>
      <c r="E1458" s="18" t="n">
        <v>1</v>
      </c>
      <c r="F1458" s="16" t="s">
        <v>43</v>
      </c>
      <c r="G1458" s="18" t="n">
        <v>1</v>
      </c>
      <c r="H1458" s="16" t="n">
        <v>0.5</v>
      </c>
      <c r="I1458" s="18" t="n">
        <v>1</v>
      </c>
      <c r="J1458" s="19" t="n">
        <v>17.850625</v>
      </c>
      <c r="K1458" s="19" t="n">
        <v>17.850625</v>
      </c>
      <c r="L1458" s="19" t="n">
        <v>17.8506</v>
      </c>
      <c r="M1458" s="19" t="n">
        <f aca="false">IF(J1458&gt;0,J1458,K1458)*E1458</f>
        <v>17.850625</v>
      </c>
      <c r="N1458" s="20"/>
      <c r="O1458" s="21" t="str">
        <f aca="false">IF(R1458="","",ROUND(R1458*(1-Premissas!$B$4),4))</f>
        <v/>
      </c>
      <c r="P1458" s="22"/>
      <c r="Q1458" s="22"/>
      <c r="R1458" s="23"/>
      <c r="S1458" s="24"/>
      <c r="T1458" s="24"/>
      <c r="U1458" s="25"/>
      <c r="V1458" s="19" t="str">
        <f aca="false">IF(COUNT(N1458:Q1458)=0,"",MIN(N1458:Q1458))</f>
        <v/>
      </c>
      <c r="W1458" s="16" t="str">
        <f aca="false">IF(V1458="","",INDEX($N$4:$Q$4,MATCH(V1458,N1458:Q1458,0)))</f>
        <v/>
      </c>
      <c r="X1458" s="19" t="str">
        <f aca="false">IF(COUNT(N1458:Q1458)&lt;2,"",SMALL(N1458:Q1458,2))</f>
        <v/>
      </c>
      <c r="Y1458" s="26" t="str">
        <f aca="false">IF(OR(V1458="",M1458=0),"",V1458/M1458-1)</f>
        <v/>
      </c>
      <c r="Z1458" s="26" t="str">
        <f aca="false">IF(OR(V1458="",L1458=""),"",V1458/(L1458*E1458)-1)</f>
        <v/>
      </c>
      <c r="AA1458" s="16" t="str">
        <f aca="false">IF(V1458="","SEM OFERTA",IF(OR(Y1458&gt;Premissas!$B$11,Y1458&lt;Premissas!$B$12),"VERIFICAR - UNIDADE/EMBALAGEM",IF(Y1458&gt;Premissas!$B$6,"NÃO COMPRAR - REAJUSTE &gt;5%","COMPRAR")))</f>
        <v>SEM OFERTA</v>
      </c>
      <c r="AB1458" s="18" t="str">
        <f aca="false">IF(W1458="DIMEC",S1458,IF(W1458="MEDCENTRO",U1458,""))</f>
        <v/>
      </c>
      <c r="AC1458" s="18" t="n">
        <f aca="false">IF(AA1458&lt;&gt;"COMPRAR",0,IF(AB1458="",I1458,MIN(I1458,AB1458)))</f>
        <v>0</v>
      </c>
      <c r="AD1458" s="19" t="n">
        <f aca="false">IF(AC1458&gt;0,AC1458*V1458,0)</f>
        <v>0</v>
      </c>
      <c r="AE1458" s="19" t="n">
        <f aca="false">IF(AC1458&gt;0,(M1458-V1458)*AC1458,0)</f>
        <v>0</v>
      </c>
      <c r="AF1458" s="16" t="str">
        <f aca="false">IF(AA1458&lt;&gt;"COMPRAR","",IF(AB1458="",IF(X1458="","",IF(X1458-V1458&lt;0.01,"EMPATE TÉCNICO","")),IF(AB1458&lt;I1458,"ESTOQUE INSUFICIENTE",IF(X1458="","",IF(X1458-V1458&lt;0.01,"EMPATE TÉCNICO","")))))</f>
        <v/>
      </c>
      <c r="AG1458" s="16" t="s">
        <v>328</v>
      </c>
      <c r="AH1458" s="16" t="s">
        <v>94</v>
      </c>
    </row>
    <row r="1459" customFormat="false" ht="15" hidden="false" customHeight="false" outlineLevel="0" collapsed="false">
      <c r="A1459" s="16" t="s">
        <v>4652</v>
      </c>
      <c r="B1459" s="17" t="s">
        <v>4653</v>
      </c>
      <c r="C1459" s="16" t="s">
        <v>4654</v>
      </c>
      <c r="D1459" s="16" t="s">
        <v>3600</v>
      </c>
      <c r="E1459" s="18" t="n">
        <v>1</v>
      </c>
      <c r="F1459" s="16" t="s">
        <v>42</v>
      </c>
      <c r="G1459" s="18" t="n">
        <v>4</v>
      </c>
      <c r="H1459" s="16" t="n">
        <v>2.1</v>
      </c>
      <c r="I1459" s="18" t="n">
        <v>2</v>
      </c>
      <c r="J1459" s="19" t="n">
        <v>16.68</v>
      </c>
      <c r="K1459" s="19" t="n">
        <v>16.68</v>
      </c>
      <c r="L1459" s="19" t="n">
        <v>16.68</v>
      </c>
      <c r="M1459" s="19" t="n">
        <f aca="false">IF(J1459&gt;0,J1459,K1459)*E1459</f>
        <v>16.68</v>
      </c>
      <c r="N1459" s="20"/>
      <c r="O1459" s="21" t="str">
        <f aca="false">IF(R1459="","",ROUND(R1459*(1-Premissas!$B$4),4))</f>
        <v/>
      </c>
      <c r="P1459" s="22"/>
      <c r="Q1459" s="22"/>
      <c r="R1459" s="23"/>
      <c r="S1459" s="24"/>
      <c r="T1459" s="24"/>
      <c r="U1459" s="25"/>
      <c r="V1459" s="19" t="str">
        <f aca="false">IF(COUNT(N1459:Q1459)=0,"",MIN(N1459:Q1459))</f>
        <v/>
      </c>
      <c r="W1459" s="16" t="str">
        <f aca="false">IF(V1459="","",INDEX($N$4:$Q$4,MATCH(V1459,N1459:Q1459,0)))</f>
        <v/>
      </c>
      <c r="X1459" s="19" t="str">
        <f aca="false">IF(COUNT(N1459:Q1459)&lt;2,"",SMALL(N1459:Q1459,2))</f>
        <v/>
      </c>
      <c r="Y1459" s="26" t="str">
        <f aca="false">IF(OR(V1459="",M1459=0),"",V1459/M1459-1)</f>
        <v/>
      </c>
      <c r="Z1459" s="26" t="str">
        <f aca="false">IF(OR(V1459="",L1459=""),"",V1459/(L1459*E1459)-1)</f>
        <v/>
      </c>
      <c r="AA1459" s="16" t="str">
        <f aca="false">IF(V1459="","SEM OFERTA",IF(OR(Y1459&gt;Premissas!$B$11,Y1459&lt;Premissas!$B$12),"VERIFICAR - UNIDADE/EMBALAGEM",IF(Y1459&gt;Premissas!$B$6,"NÃO COMPRAR - REAJUSTE &gt;5%","COMPRAR")))</f>
        <v>SEM OFERTA</v>
      </c>
      <c r="AB1459" s="18" t="str">
        <f aca="false">IF(W1459="DIMEC",S1459,IF(W1459="MEDCENTRO",U1459,""))</f>
        <v/>
      </c>
      <c r="AC1459" s="18" t="n">
        <f aca="false">IF(AA1459&lt;&gt;"COMPRAR",0,IF(AB1459="",I1459,MIN(I1459,AB1459)))</f>
        <v>0</v>
      </c>
      <c r="AD1459" s="19" t="n">
        <f aca="false">IF(AC1459&gt;0,AC1459*V1459,0)</f>
        <v>0</v>
      </c>
      <c r="AE1459" s="19" t="n">
        <f aca="false">IF(AC1459&gt;0,(M1459-V1459)*AC1459,0)</f>
        <v>0</v>
      </c>
      <c r="AF1459" s="16" t="str">
        <f aca="false">IF(AA1459&lt;&gt;"COMPRAR","",IF(AB1459="",IF(X1459="","",IF(X1459-V1459&lt;0.01,"EMPATE TÉCNICO","")),IF(AB1459&lt;I1459,"ESTOQUE INSUFICIENTE",IF(X1459="","",IF(X1459-V1459&lt;0.01,"EMPATE TÉCNICO","")))))</f>
        <v/>
      </c>
      <c r="AG1459" s="16" t="s">
        <v>328</v>
      </c>
      <c r="AH1459" s="16" t="s">
        <v>94</v>
      </c>
    </row>
    <row r="1460" customFormat="false" ht="15" hidden="false" customHeight="false" outlineLevel="0" collapsed="false">
      <c r="A1460" s="16" t="s">
        <v>4655</v>
      </c>
      <c r="B1460" s="17" t="s">
        <v>4656</v>
      </c>
      <c r="C1460" s="16" t="s">
        <v>4657</v>
      </c>
      <c r="D1460" s="16" t="s">
        <v>4430</v>
      </c>
      <c r="E1460" s="18" t="n">
        <v>1</v>
      </c>
      <c r="F1460" s="16" t="s">
        <v>42</v>
      </c>
      <c r="G1460" s="18" t="n">
        <v>0</v>
      </c>
      <c r="H1460" s="16" t="n">
        <v>4.3</v>
      </c>
      <c r="I1460" s="18" t="n">
        <v>11</v>
      </c>
      <c r="J1460" s="19" t="n">
        <v>17.850625</v>
      </c>
      <c r="K1460" s="19" t="n">
        <v>17.850625</v>
      </c>
      <c r="L1460" s="19" t="n">
        <v>17.8506</v>
      </c>
      <c r="M1460" s="19" t="n">
        <f aca="false">IF(J1460&gt;0,J1460,K1460)*E1460</f>
        <v>17.850625</v>
      </c>
      <c r="N1460" s="20"/>
      <c r="O1460" s="21" t="str">
        <f aca="false">IF(R1460="","",ROUND(R1460*(1-Premissas!$B$4),4))</f>
        <v/>
      </c>
      <c r="P1460" s="22"/>
      <c r="Q1460" s="22"/>
      <c r="R1460" s="23"/>
      <c r="S1460" s="24"/>
      <c r="T1460" s="24"/>
      <c r="U1460" s="25"/>
      <c r="V1460" s="19" t="str">
        <f aca="false">IF(COUNT(N1460:Q1460)=0,"",MIN(N1460:Q1460))</f>
        <v/>
      </c>
      <c r="W1460" s="16" t="str">
        <f aca="false">IF(V1460="","",INDEX($N$4:$Q$4,MATCH(V1460,N1460:Q1460,0)))</f>
        <v/>
      </c>
      <c r="X1460" s="19" t="str">
        <f aca="false">IF(COUNT(N1460:Q1460)&lt;2,"",SMALL(N1460:Q1460,2))</f>
        <v/>
      </c>
      <c r="Y1460" s="26" t="str">
        <f aca="false">IF(OR(V1460="",M1460=0),"",V1460/M1460-1)</f>
        <v/>
      </c>
      <c r="Z1460" s="26" t="str">
        <f aca="false">IF(OR(V1460="",L1460=""),"",V1460/(L1460*E1460)-1)</f>
        <v/>
      </c>
      <c r="AA1460" s="16" t="str">
        <f aca="false">IF(V1460="","SEM OFERTA",IF(OR(Y1460&gt;Premissas!$B$11,Y1460&lt;Premissas!$B$12),"VERIFICAR - UNIDADE/EMBALAGEM",IF(Y1460&gt;Premissas!$B$6,"NÃO COMPRAR - REAJUSTE &gt;5%","COMPRAR")))</f>
        <v>SEM OFERTA</v>
      </c>
      <c r="AB1460" s="18" t="str">
        <f aca="false">IF(W1460="DIMEC",S1460,IF(W1460="MEDCENTRO",U1460,""))</f>
        <v/>
      </c>
      <c r="AC1460" s="18" t="n">
        <f aca="false">IF(AA1460&lt;&gt;"COMPRAR",0,IF(AB1460="",I1460,MIN(I1460,AB1460)))</f>
        <v>0</v>
      </c>
      <c r="AD1460" s="19" t="n">
        <f aca="false">IF(AC1460&gt;0,AC1460*V1460,0)</f>
        <v>0</v>
      </c>
      <c r="AE1460" s="19" t="n">
        <f aca="false">IF(AC1460&gt;0,(M1460-V1460)*AC1460,0)</f>
        <v>0</v>
      </c>
      <c r="AF1460" s="16" t="str">
        <f aca="false">IF(AA1460&lt;&gt;"COMPRAR","",IF(AB1460="",IF(X1460="","",IF(X1460-V1460&lt;0.01,"EMPATE TÉCNICO","")),IF(AB1460&lt;I1460,"ESTOQUE INSUFICIENTE",IF(X1460="","",IF(X1460-V1460&lt;0.01,"EMPATE TÉCNICO","")))))</f>
        <v/>
      </c>
      <c r="AG1460" s="16" t="s">
        <v>328</v>
      </c>
      <c r="AH1460" s="16" t="s">
        <v>94</v>
      </c>
    </row>
    <row r="1461" customFormat="false" ht="15" hidden="false" customHeight="false" outlineLevel="0" collapsed="false">
      <c r="A1461" s="16" t="s">
        <v>4658</v>
      </c>
      <c r="B1461" s="17" t="s">
        <v>4659</v>
      </c>
      <c r="C1461" s="16" t="s">
        <v>4660</v>
      </c>
      <c r="D1461" s="16" t="s">
        <v>4271</v>
      </c>
      <c r="E1461" s="18" t="n">
        <v>1</v>
      </c>
      <c r="F1461" s="16" t="s">
        <v>42</v>
      </c>
      <c r="G1461" s="18" t="n">
        <v>2</v>
      </c>
      <c r="H1461" s="16" t="n">
        <v>2.8</v>
      </c>
      <c r="I1461" s="18" t="n">
        <v>6</v>
      </c>
      <c r="J1461" s="19" t="n">
        <v>9.70416666666667</v>
      </c>
      <c r="K1461" s="19" t="n">
        <v>9.70416666666667</v>
      </c>
      <c r="L1461" s="19" t="n">
        <v>9.7042</v>
      </c>
      <c r="M1461" s="19" t="n">
        <f aca="false">IF(J1461&gt;0,J1461,K1461)*E1461</f>
        <v>9.70416666666667</v>
      </c>
      <c r="N1461" s="20"/>
      <c r="O1461" s="21" t="str">
        <f aca="false">IF(R1461="","",ROUND(R1461*(1-Premissas!$B$4),4))</f>
        <v/>
      </c>
      <c r="P1461" s="22"/>
      <c r="Q1461" s="22"/>
      <c r="R1461" s="23"/>
      <c r="S1461" s="24"/>
      <c r="T1461" s="24"/>
      <c r="U1461" s="25"/>
      <c r="V1461" s="19" t="str">
        <f aca="false">IF(COUNT(N1461:Q1461)=0,"",MIN(N1461:Q1461))</f>
        <v/>
      </c>
      <c r="W1461" s="16" t="str">
        <f aca="false">IF(V1461="","",INDEX($N$4:$Q$4,MATCH(V1461,N1461:Q1461,0)))</f>
        <v/>
      </c>
      <c r="X1461" s="19" t="str">
        <f aca="false">IF(COUNT(N1461:Q1461)&lt;2,"",SMALL(N1461:Q1461,2))</f>
        <v/>
      </c>
      <c r="Y1461" s="26" t="str">
        <f aca="false">IF(OR(V1461="",M1461=0),"",V1461/M1461-1)</f>
        <v/>
      </c>
      <c r="Z1461" s="26" t="str">
        <f aca="false">IF(OR(V1461="",L1461=""),"",V1461/(L1461*E1461)-1)</f>
        <v/>
      </c>
      <c r="AA1461" s="16" t="str">
        <f aca="false">IF(V1461="","SEM OFERTA",IF(OR(Y1461&gt;Premissas!$B$11,Y1461&lt;Premissas!$B$12),"VERIFICAR - UNIDADE/EMBALAGEM",IF(Y1461&gt;Premissas!$B$6,"NÃO COMPRAR - REAJUSTE &gt;5%","COMPRAR")))</f>
        <v>SEM OFERTA</v>
      </c>
      <c r="AB1461" s="18" t="str">
        <f aca="false">IF(W1461="DIMEC",S1461,IF(W1461="MEDCENTRO",U1461,""))</f>
        <v/>
      </c>
      <c r="AC1461" s="18" t="n">
        <f aca="false">IF(AA1461&lt;&gt;"COMPRAR",0,IF(AB1461="",I1461,MIN(I1461,AB1461)))</f>
        <v>0</v>
      </c>
      <c r="AD1461" s="19" t="n">
        <f aca="false">IF(AC1461&gt;0,AC1461*V1461,0)</f>
        <v>0</v>
      </c>
      <c r="AE1461" s="19" t="n">
        <f aca="false">IF(AC1461&gt;0,(M1461-V1461)*AC1461,0)</f>
        <v>0</v>
      </c>
      <c r="AF1461" s="16" t="str">
        <f aca="false">IF(AA1461&lt;&gt;"COMPRAR","",IF(AB1461="",IF(X1461="","",IF(X1461-V1461&lt;0.01,"EMPATE TÉCNICO","")),IF(AB1461&lt;I1461,"ESTOQUE INSUFICIENTE",IF(X1461="","",IF(X1461-V1461&lt;0.01,"EMPATE TÉCNICO","")))))</f>
        <v/>
      </c>
      <c r="AG1461" s="16" t="s">
        <v>1897</v>
      </c>
      <c r="AH1461" s="16" t="s">
        <v>94</v>
      </c>
    </row>
    <row r="1462" customFormat="false" ht="15" hidden="false" customHeight="false" outlineLevel="0" collapsed="false">
      <c r="A1462" s="16" t="s">
        <v>4661</v>
      </c>
      <c r="B1462" s="17" t="s">
        <v>4662</v>
      </c>
      <c r="C1462" s="16" t="s">
        <v>4663</v>
      </c>
      <c r="D1462" s="16" t="s">
        <v>4271</v>
      </c>
      <c r="E1462" s="18" t="n">
        <v>1</v>
      </c>
      <c r="F1462" s="16" t="s">
        <v>43</v>
      </c>
      <c r="G1462" s="18" t="n">
        <v>1</v>
      </c>
      <c r="H1462" s="16" t="n">
        <v>2.4</v>
      </c>
      <c r="I1462" s="18" t="n">
        <v>6</v>
      </c>
      <c r="J1462" s="19" t="n">
        <v>9.70416666666667</v>
      </c>
      <c r="K1462" s="19" t="n">
        <v>9.70416666666667</v>
      </c>
      <c r="L1462" s="19" t="n">
        <v>9.7042</v>
      </c>
      <c r="M1462" s="19" t="n">
        <f aca="false">IF(J1462&gt;0,J1462,K1462)*E1462</f>
        <v>9.70416666666667</v>
      </c>
      <c r="N1462" s="20"/>
      <c r="O1462" s="21" t="str">
        <f aca="false">IF(R1462="","",ROUND(R1462*(1-Premissas!$B$4),4))</f>
        <v/>
      </c>
      <c r="P1462" s="22"/>
      <c r="Q1462" s="22"/>
      <c r="R1462" s="23"/>
      <c r="S1462" s="24"/>
      <c r="T1462" s="24"/>
      <c r="U1462" s="25"/>
      <c r="V1462" s="19" t="str">
        <f aca="false">IF(COUNT(N1462:Q1462)=0,"",MIN(N1462:Q1462))</f>
        <v/>
      </c>
      <c r="W1462" s="16" t="str">
        <f aca="false">IF(V1462="","",INDEX($N$4:$Q$4,MATCH(V1462,N1462:Q1462,0)))</f>
        <v/>
      </c>
      <c r="X1462" s="19" t="str">
        <f aca="false">IF(COUNT(N1462:Q1462)&lt;2,"",SMALL(N1462:Q1462,2))</f>
        <v/>
      </c>
      <c r="Y1462" s="26" t="str">
        <f aca="false">IF(OR(V1462="",M1462=0),"",V1462/M1462-1)</f>
        <v/>
      </c>
      <c r="Z1462" s="26" t="str">
        <f aca="false">IF(OR(V1462="",L1462=""),"",V1462/(L1462*E1462)-1)</f>
        <v/>
      </c>
      <c r="AA1462" s="16" t="str">
        <f aca="false">IF(V1462="","SEM OFERTA",IF(OR(Y1462&gt;Premissas!$B$11,Y1462&lt;Premissas!$B$12),"VERIFICAR - UNIDADE/EMBALAGEM",IF(Y1462&gt;Premissas!$B$6,"NÃO COMPRAR - REAJUSTE &gt;5%","COMPRAR")))</f>
        <v>SEM OFERTA</v>
      </c>
      <c r="AB1462" s="18" t="str">
        <f aca="false">IF(W1462="DIMEC",S1462,IF(W1462="MEDCENTRO",U1462,""))</f>
        <v/>
      </c>
      <c r="AC1462" s="18" t="n">
        <f aca="false">IF(AA1462&lt;&gt;"COMPRAR",0,IF(AB1462="",I1462,MIN(I1462,AB1462)))</f>
        <v>0</v>
      </c>
      <c r="AD1462" s="19" t="n">
        <f aca="false">IF(AC1462&gt;0,AC1462*V1462,0)</f>
        <v>0</v>
      </c>
      <c r="AE1462" s="19" t="n">
        <f aca="false">IF(AC1462&gt;0,(M1462-V1462)*AC1462,0)</f>
        <v>0</v>
      </c>
      <c r="AF1462" s="16" t="str">
        <f aca="false">IF(AA1462&lt;&gt;"COMPRAR","",IF(AB1462="",IF(X1462="","",IF(X1462-V1462&lt;0.01,"EMPATE TÉCNICO","")),IF(AB1462&lt;I1462,"ESTOQUE INSUFICIENTE",IF(X1462="","",IF(X1462-V1462&lt;0.01,"EMPATE TÉCNICO","")))))</f>
        <v/>
      </c>
      <c r="AG1462" s="16" t="s">
        <v>1838</v>
      </c>
      <c r="AH1462" s="16" t="s">
        <v>94</v>
      </c>
    </row>
    <row r="1463" customFormat="false" ht="15" hidden="false" customHeight="false" outlineLevel="0" collapsed="false">
      <c r="A1463" s="16" t="s">
        <v>4664</v>
      </c>
      <c r="B1463" s="17" t="s">
        <v>4665</v>
      </c>
      <c r="C1463" s="16" t="s">
        <v>4666</v>
      </c>
      <c r="D1463" s="16" t="s">
        <v>4271</v>
      </c>
      <c r="E1463" s="18" t="n">
        <v>1</v>
      </c>
      <c r="F1463" s="16" t="s">
        <v>43</v>
      </c>
      <c r="G1463" s="18" t="n">
        <v>1</v>
      </c>
      <c r="H1463" s="16" t="n">
        <v>2.2</v>
      </c>
      <c r="I1463" s="18" t="n">
        <v>5</v>
      </c>
      <c r="J1463" s="19" t="n">
        <v>9.70416666666667</v>
      </c>
      <c r="K1463" s="19" t="n">
        <v>9.70416666666667</v>
      </c>
      <c r="L1463" s="19" t="n">
        <v>9.7042</v>
      </c>
      <c r="M1463" s="19" t="n">
        <f aca="false">IF(J1463&gt;0,J1463,K1463)*E1463</f>
        <v>9.70416666666667</v>
      </c>
      <c r="N1463" s="20"/>
      <c r="O1463" s="21" t="str">
        <f aca="false">IF(R1463="","",ROUND(R1463*(1-Premissas!$B$4),4))</f>
        <v/>
      </c>
      <c r="P1463" s="22"/>
      <c r="Q1463" s="22"/>
      <c r="R1463" s="23"/>
      <c r="S1463" s="24"/>
      <c r="T1463" s="24"/>
      <c r="U1463" s="25"/>
      <c r="V1463" s="19" t="str">
        <f aca="false">IF(COUNT(N1463:Q1463)=0,"",MIN(N1463:Q1463))</f>
        <v/>
      </c>
      <c r="W1463" s="16" t="str">
        <f aca="false">IF(V1463="","",INDEX($N$4:$Q$4,MATCH(V1463,N1463:Q1463,0)))</f>
        <v/>
      </c>
      <c r="X1463" s="19" t="str">
        <f aca="false">IF(COUNT(N1463:Q1463)&lt;2,"",SMALL(N1463:Q1463,2))</f>
        <v/>
      </c>
      <c r="Y1463" s="26" t="str">
        <f aca="false">IF(OR(V1463="",M1463=0),"",V1463/M1463-1)</f>
        <v/>
      </c>
      <c r="Z1463" s="26" t="str">
        <f aca="false">IF(OR(V1463="",L1463=""),"",V1463/(L1463*E1463)-1)</f>
        <v/>
      </c>
      <c r="AA1463" s="16" t="str">
        <f aca="false">IF(V1463="","SEM OFERTA",IF(OR(Y1463&gt;Premissas!$B$11,Y1463&lt;Premissas!$B$12),"VERIFICAR - UNIDADE/EMBALAGEM",IF(Y1463&gt;Premissas!$B$6,"NÃO COMPRAR - REAJUSTE &gt;5%","COMPRAR")))</f>
        <v>SEM OFERTA</v>
      </c>
      <c r="AB1463" s="18" t="str">
        <f aca="false">IF(W1463="DIMEC",S1463,IF(W1463="MEDCENTRO",U1463,""))</f>
        <v/>
      </c>
      <c r="AC1463" s="18" t="n">
        <f aca="false">IF(AA1463&lt;&gt;"COMPRAR",0,IF(AB1463="",I1463,MIN(I1463,AB1463)))</f>
        <v>0</v>
      </c>
      <c r="AD1463" s="19" t="n">
        <f aca="false">IF(AC1463&gt;0,AC1463*V1463,0)</f>
        <v>0</v>
      </c>
      <c r="AE1463" s="19" t="n">
        <f aca="false">IF(AC1463&gt;0,(M1463-V1463)*AC1463,0)</f>
        <v>0</v>
      </c>
      <c r="AF1463" s="16" t="str">
        <f aca="false">IF(AA1463&lt;&gt;"COMPRAR","",IF(AB1463="",IF(X1463="","",IF(X1463-V1463&lt;0.01,"EMPATE TÉCNICO","")),IF(AB1463&lt;I1463,"ESTOQUE INSUFICIENTE",IF(X1463="","",IF(X1463-V1463&lt;0.01,"EMPATE TÉCNICO","")))))</f>
        <v/>
      </c>
      <c r="AG1463" s="16" t="s">
        <v>1838</v>
      </c>
      <c r="AH1463" s="16" t="s">
        <v>94</v>
      </c>
    </row>
    <row r="1464" customFormat="false" ht="15" hidden="false" customHeight="false" outlineLevel="0" collapsed="false">
      <c r="A1464" s="16" t="s">
        <v>4667</v>
      </c>
      <c r="B1464" s="17" t="s">
        <v>4668</v>
      </c>
      <c r="C1464" s="16" t="s">
        <v>4669</v>
      </c>
      <c r="D1464" s="16" t="s">
        <v>4217</v>
      </c>
      <c r="E1464" s="18" t="n">
        <v>1</v>
      </c>
      <c r="F1464" s="16" t="s">
        <v>43</v>
      </c>
      <c r="G1464" s="18" t="n">
        <v>0</v>
      </c>
      <c r="H1464" s="16" t="n">
        <v>0</v>
      </c>
      <c r="I1464" s="18" t="n">
        <v>1</v>
      </c>
      <c r="J1464" s="19" t="n">
        <v>0</v>
      </c>
      <c r="K1464" s="19" t="n">
        <v>15.89</v>
      </c>
      <c r="L1464" s="19"/>
      <c r="M1464" s="19" t="n">
        <f aca="false">IF(J1464&gt;0,J1464,K1464)*E1464</f>
        <v>15.89</v>
      </c>
      <c r="N1464" s="20"/>
      <c r="O1464" s="21" t="str">
        <f aca="false">IF(R1464="","",ROUND(R1464*(1-Premissas!$B$4),4))</f>
        <v/>
      </c>
      <c r="P1464" s="22"/>
      <c r="Q1464" s="22"/>
      <c r="R1464" s="23"/>
      <c r="S1464" s="24"/>
      <c r="T1464" s="24"/>
      <c r="U1464" s="25"/>
      <c r="V1464" s="19" t="str">
        <f aca="false">IF(COUNT(N1464:Q1464)=0,"",MIN(N1464:Q1464))</f>
        <v/>
      </c>
      <c r="W1464" s="16" t="str">
        <f aca="false">IF(V1464="","",INDEX($N$4:$Q$4,MATCH(V1464,N1464:Q1464,0)))</f>
        <v/>
      </c>
      <c r="X1464" s="19" t="str">
        <f aca="false">IF(COUNT(N1464:Q1464)&lt;2,"",SMALL(N1464:Q1464,2))</f>
        <v/>
      </c>
      <c r="Y1464" s="26" t="str">
        <f aca="false">IF(OR(V1464="",M1464=0),"",V1464/M1464-1)</f>
        <v/>
      </c>
      <c r="Z1464" s="26" t="str">
        <f aca="false">IF(OR(V1464="",L1464=""),"",V1464/(L1464*E1464)-1)</f>
        <v/>
      </c>
      <c r="AA1464" s="16" t="str">
        <f aca="false">IF(V1464="","SEM OFERTA",IF(OR(Y1464&gt;Premissas!$B$11,Y1464&lt;Premissas!$B$12),"VERIFICAR - UNIDADE/EMBALAGEM",IF(Y1464&gt;Premissas!$B$6,"NÃO COMPRAR - REAJUSTE &gt;5%","COMPRAR")))</f>
        <v>SEM OFERTA</v>
      </c>
      <c r="AB1464" s="18" t="str">
        <f aca="false">IF(W1464="DIMEC",S1464,IF(W1464="MEDCENTRO",U1464,""))</f>
        <v/>
      </c>
      <c r="AC1464" s="18" t="n">
        <f aca="false">IF(AA1464&lt;&gt;"COMPRAR",0,IF(AB1464="",I1464,MIN(I1464,AB1464)))</f>
        <v>0</v>
      </c>
      <c r="AD1464" s="19" t="n">
        <f aca="false">IF(AC1464&gt;0,AC1464*V1464,0)</f>
        <v>0</v>
      </c>
      <c r="AE1464" s="19" t="n">
        <f aca="false">IF(AC1464&gt;0,(M1464-V1464)*AC1464,0)</f>
        <v>0</v>
      </c>
      <c r="AF1464" s="16" t="str">
        <f aca="false">IF(AA1464&lt;&gt;"COMPRAR","",IF(AB1464="",IF(X1464="","",IF(X1464-V1464&lt;0.01,"EMPATE TÉCNICO","")),IF(AB1464&lt;I1464,"ESTOQUE INSUFICIENTE",IF(X1464="","",IF(X1464-V1464&lt;0.01,"EMPATE TÉCNICO","")))))</f>
        <v/>
      </c>
      <c r="AG1464" s="16" t="s">
        <v>134</v>
      </c>
      <c r="AH1464" s="16" t="s">
        <v>94</v>
      </c>
    </row>
    <row r="1465" customFormat="false" ht="15" hidden="false" customHeight="false" outlineLevel="0" collapsed="false">
      <c r="A1465" s="16" t="s">
        <v>4670</v>
      </c>
      <c r="B1465" s="17" t="s">
        <v>4671</v>
      </c>
      <c r="C1465" s="16" t="s">
        <v>4672</v>
      </c>
      <c r="D1465" s="16" t="s">
        <v>4271</v>
      </c>
      <c r="E1465" s="18" t="n">
        <v>1</v>
      </c>
      <c r="F1465" s="16" t="s">
        <v>43</v>
      </c>
      <c r="G1465" s="18" t="n">
        <v>0</v>
      </c>
      <c r="H1465" s="16" t="n">
        <v>1.8</v>
      </c>
      <c r="I1465" s="18" t="n">
        <v>5</v>
      </c>
      <c r="J1465" s="19" t="n">
        <v>10.59</v>
      </c>
      <c r="K1465" s="19" t="n">
        <v>10.59</v>
      </c>
      <c r="L1465" s="19" t="n">
        <v>10.5</v>
      </c>
      <c r="M1465" s="19" t="n">
        <f aca="false">IF(J1465&gt;0,J1465,K1465)*E1465</f>
        <v>10.59</v>
      </c>
      <c r="N1465" s="20"/>
      <c r="O1465" s="21" t="str">
        <f aca="false">IF(R1465="","",ROUND(R1465*(1-Premissas!$B$4),4))</f>
        <v/>
      </c>
      <c r="P1465" s="22"/>
      <c r="Q1465" s="22"/>
      <c r="R1465" s="23"/>
      <c r="S1465" s="24"/>
      <c r="T1465" s="24"/>
      <c r="U1465" s="25"/>
      <c r="V1465" s="19" t="str">
        <f aca="false">IF(COUNT(N1465:Q1465)=0,"",MIN(N1465:Q1465))</f>
        <v/>
      </c>
      <c r="W1465" s="16" t="str">
        <f aca="false">IF(V1465="","",INDEX($N$4:$Q$4,MATCH(V1465,N1465:Q1465,0)))</f>
        <v/>
      </c>
      <c r="X1465" s="19" t="str">
        <f aca="false">IF(COUNT(N1465:Q1465)&lt;2,"",SMALL(N1465:Q1465,2))</f>
        <v/>
      </c>
      <c r="Y1465" s="26" t="str">
        <f aca="false">IF(OR(V1465="",M1465=0),"",V1465/M1465-1)</f>
        <v/>
      </c>
      <c r="Z1465" s="26" t="str">
        <f aca="false">IF(OR(V1465="",L1465=""),"",V1465/(L1465*E1465)-1)</f>
        <v/>
      </c>
      <c r="AA1465" s="16" t="str">
        <f aca="false">IF(V1465="","SEM OFERTA",IF(OR(Y1465&gt;Premissas!$B$11,Y1465&lt;Premissas!$B$12),"VERIFICAR - UNIDADE/EMBALAGEM",IF(Y1465&gt;Premissas!$B$6,"NÃO COMPRAR - REAJUSTE &gt;5%","COMPRAR")))</f>
        <v>SEM OFERTA</v>
      </c>
      <c r="AB1465" s="18" t="str">
        <f aca="false">IF(W1465="DIMEC",S1465,IF(W1465="MEDCENTRO",U1465,""))</f>
        <v/>
      </c>
      <c r="AC1465" s="18" t="n">
        <f aca="false">IF(AA1465&lt;&gt;"COMPRAR",0,IF(AB1465="",I1465,MIN(I1465,AB1465)))</f>
        <v>0</v>
      </c>
      <c r="AD1465" s="19" t="n">
        <f aca="false">IF(AC1465&gt;0,AC1465*V1465,0)</f>
        <v>0</v>
      </c>
      <c r="AE1465" s="19" t="n">
        <f aca="false">IF(AC1465&gt;0,(M1465-V1465)*AC1465,0)</f>
        <v>0</v>
      </c>
      <c r="AF1465" s="16" t="str">
        <f aca="false">IF(AA1465&lt;&gt;"COMPRAR","",IF(AB1465="",IF(X1465="","",IF(X1465-V1465&lt;0.01,"EMPATE TÉCNICO","")),IF(AB1465&lt;I1465,"ESTOQUE INSUFICIENTE",IF(X1465="","",IF(X1465-V1465&lt;0.01,"EMPATE TÉCNICO","")))))</f>
        <v/>
      </c>
      <c r="AG1465" s="16" t="s">
        <v>1838</v>
      </c>
      <c r="AH1465" s="16" t="s">
        <v>94</v>
      </c>
    </row>
    <row r="1466" customFormat="false" ht="15" hidden="false" customHeight="false" outlineLevel="0" collapsed="false">
      <c r="A1466" s="16" t="s">
        <v>4673</v>
      </c>
      <c r="B1466" s="17" t="s">
        <v>4674</v>
      </c>
      <c r="C1466" s="16" t="s">
        <v>4675</v>
      </c>
      <c r="D1466" s="16" t="s">
        <v>380</v>
      </c>
      <c r="E1466" s="18" t="n">
        <v>1</v>
      </c>
      <c r="F1466" s="16" t="s">
        <v>43</v>
      </c>
      <c r="G1466" s="18" t="n">
        <v>0</v>
      </c>
      <c r="H1466" s="16" t="n">
        <v>0.5</v>
      </c>
      <c r="I1466" s="18" t="n">
        <v>2</v>
      </c>
      <c r="J1466" s="19" t="n">
        <v>8.19</v>
      </c>
      <c r="K1466" s="19" t="n">
        <v>8.19</v>
      </c>
      <c r="L1466" s="19" t="n">
        <v>8.19</v>
      </c>
      <c r="M1466" s="19" t="n">
        <f aca="false">IF(J1466&gt;0,J1466,K1466)*E1466</f>
        <v>8.19</v>
      </c>
      <c r="N1466" s="20"/>
      <c r="O1466" s="21" t="str">
        <f aca="false">IF(R1466="","",ROUND(R1466*(1-Premissas!$B$4),4))</f>
        <v/>
      </c>
      <c r="P1466" s="22"/>
      <c r="Q1466" s="22"/>
      <c r="R1466" s="23"/>
      <c r="S1466" s="24"/>
      <c r="T1466" s="24"/>
      <c r="U1466" s="25"/>
      <c r="V1466" s="19" t="str">
        <f aca="false">IF(COUNT(N1466:Q1466)=0,"",MIN(N1466:Q1466))</f>
        <v/>
      </c>
      <c r="W1466" s="16" t="str">
        <f aca="false">IF(V1466="","",INDEX($N$4:$Q$4,MATCH(V1466,N1466:Q1466,0)))</f>
        <v/>
      </c>
      <c r="X1466" s="19" t="str">
        <f aca="false">IF(COUNT(N1466:Q1466)&lt;2,"",SMALL(N1466:Q1466,2))</f>
        <v/>
      </c>
      <c r="Y1466" s="26" t="str">
        <f aca="false">IF(OR(V1466="",M1466=0),"",V1466/M1466-1)</f>
        <v/>
      </c>
      <c r="Z1466" s="26" t="str">
        <f aca="false">IF(OR(V1466="",L1466=""),"",V1466/(L1466*E1466)-1)</f>
        <v/>
      </c>
      <c r="AA1466" s="16" t="str">
        <f aca="false">IF(V1466="","SEM OFERTA",IF(OR(Y1466&gt;Premissas!$B$11,Y1466&lt;Premissas!$B$12),"VERIFICAR - UNIDADE/EMBALAGEM",IF(Y1466&gt;Premissas!$B$6,"NÃO COMPRAR - REAJUSTE &gt;5%","COMPRAR")))</f>
        <v>SEM OFERTA</v>
      </c>
      <c r="AB1466" s="18" t="str">
        <f aca="false">IF(W1466="DIMEC",S1466,IF(W1466="MEDCENTRO",U1466,""))</f>
        <v/>
      </c>
      <c r="AC1466" s="18" t="n">
        <f aca="false">IF(AA1466&lt;&gt;"COMPRAR",0,IF(AB1466="",I1466,MIN(I1466,AB1466)))</f>
        <v>0</v>
      </c>
      <c r="AD1466" s="19" t="n">
        <f aca="false">IF(AC1466&gt;0,AC1466*V1466,0)</f>
        <v>0</v>
      </c>
      <c r="AE1466" s="19" t="n">
        <f aca="false">IF(AC1466&gt;0,(M1466-V1466)*AC1466,0)</f>
        <v>0</v>
      </c>
      <c r="AF1466" s="16" t="str">
        <f aca="false">IF(AA1466&lt;&gt;"COMPRAR","",IF(AB1466="",IF(X1466="","",IF(X1466-V1466&lt;0.01,"EMPATE TÉCNICO","")),IF(AB1466&lt;I1466,"ESTOQUE INSUFICIENTE",IF(X1466="","",IF(X1466-V1466&lt;0.01,"EMPATE TÉCNICO","")))))</f>
        <v/>
      </c>
      <c r="AG1466" s="16" t="s">
        <v>139</v>
      </c>
      <c r="AH1466" s="16" t="s">
        <v>94</v>
      </c>
    </row>
    <row r="1467" customFormat="false" ht="15" hidden="false" customHeight="false" outlineLevel="0" collapsed="false">
      <c r="A1467" s="16" t="s">
        <v>4676</v>
      </c>
      <c r="B1467" s="17" t="s">
        <v>4677</v>
      </c>
      <c r="C1467" s="16" t="s">
        <v>4678</v>
      </c>
      <c r="D1467" s="16" t="s">
        <v>4213</v>
      </c>
      <c r="E1467" s="18" t="n">
        <v>1</v>
      </c>
      <c r="F1467" s="16" t="s">
        <v>43</v>
      </c>
      <c r="G1467" s="18" t="n">
        <v>0</v>
      </c>
      <c r="H1467" s="16" t="n">
        <v>0.2</v>
      </c>
      <c r="I1467" s="18" t="n">
        <v>1</v>
      </c>
      <c r="J1467" s="19" t="n">
        <v>16.1916666666667</v>
      </c>
      <c r="K1467" s="19" t="n">
        <v>16.1916666666667</v>
      </c>
      <c r="L1467" s="19" t="n">
        <v>16.1917</v>
      </c>
      <c r="M1467" s="19" t="n">
        <f aca="false">IF(J1467&gt;0,J1467,K1467)*E1467</f>
        <v>16.1916666666667</v>
      </c>
      <c r="N1467" s="20"/>
      <c r="O1467" s="21" t="str">
        <f aca="false">IF(R1467="","",ROUND(R1467*(1-Premissas!$B$4),4))</f>
        <v/>
      </c>
      <c r="P1467" s="22"/>
      <c r="Q1467" s="22"/>
      <c r="R1467" s="23"/>
      <c r="S1467" s="24"/>
      <c r="T1467" s="24"/>
      <c r="U1467" s="25"/>
      <c r="V1467" s="19" t="str">
        <f aca="false">IF(COUNT(N1467:Q1467)=0,"",MIN(N1467:Q1467))</f>
        <v/>
      </c>
      <c r="W1467" s="16" t="str">
        <f aca="false">IF(V1467="","",INDEX($N$4:$Q$4,MATCH(V1467,N1467:Q1467,0)))</f>
        <v/>
      </c>
      <c r="X1467" s="19" t="str">
        <f aca="false">IF(COUNT(N1467:Q1467)&lt;2,"",SMALL(N1467:Q1467,2))</f>
        <v/>
      </c>
      <c r="Y1467" s="26" t="str">
        <f aca="false">IF(OR(V1467="",M1467=0),"",V1467/M1467-1)</f>
        <v/>
      </c>
      <c r="Z1467" s="26" t="str">
        <f aca="false">IF(OR(V1467="",L1467=""),"",V1467/(L1467*E1467)-1)</f>
        <v/>
      </c>
      <c r="AA1467" s="16" t="str">
        <f aca="false">IF(V1467="","SEM OFERTA",IF(OR(Y1467&gt;Premissas!$B$11,Y1467&lt;Premissas!$B$12),"VERIFICAR - UNIDADE/EMBALAGEM",IF(Y1467&gt;Premissas!$B$6,"NÃO COMPRAR - REAJUSTE &gt;5%","COMPRAR")))</f>
        <v>SEM OFERTA</v>
      </c>
      <c r="AB1467" s="18" t="str">
        <f aca="false">IF(W1467="DIMEC",S1467,IF(W1467="MEDCENTRO",U1467,""))</f>
        <v/>
      </c>
      <c r="AC1467" s="18" t="n">
        <f aca="false">IF(AA1467&lt;&gt;"COMPRAR",0,IF(AB1467="",I1467,MIN(I1467,AB1467)))</f>
        <v>0</v>
      </c>
      <c r="AD1467" s="19" t="n">
        <f aca="false">IF(AC1467&gt;0,AC1467*V1467,0)</f>
        <v>0</v>
      </c>
      <c r="AE1467" s="19" t="n">
        <f aca="false">IF(AC1467&gt;0,(M1467-V1467)*AC1467,0)</f>
        <v>0</v>
      </c>
      <c r="AF1467" s="16" t="str">
        <f aca="false">IF(AA1467&lt;&gt;"COMPRAR","",IF(AB1467="",IF(X1467="","",IF(X1467-V1467&lt;0.01,"EMPATE TÉCNICO","")),IF(AB1467&lt;I1467,"ESTOQUE INSUFICIENTE",IF(X1467="","",IF(X1467-V1467&lt;0.01,"EMPATE TÉCNICO","")))))</f>
        <v/>
      </c>
      <c r="AG1467" s="16" t="s">
        <v>328</v>
      </c>
      <c r="AH1467" s="16" t="s">
        <v>94</v>
      </c>
    </row>
    <row r="1468" customFormat="false" ht="15" hidden="false" customHeight="false" outlineLevel="0" collapsed="false">
      <c r="A1468" s="16" t="s">
        <v>4679</v>
      </c>
      <c r="B1468" s="17" t="s">
        <v>4680</v>
      </c>
      <c r="C1468" s="16" t="s">
        <v>4681</v>
      </c>
      <c r="D1468" s="16" t="s">
        <v>4371</v>
      </c>
      <c r="E1468" s="18" t="n">
        <v>1</v>
      </c>
      <c r="F1468" s="16" t="s">
        <v>41</v>
      </c>
      <c r="G1468" s="18" t="n">
        <v>2</v>
      </c>
      <c r="H1468" s="16" t="n">
        <v>9.4</v>
      </c>
      <c r="I1468" s="18" t="n">
        <v>23</v>
      </c>
      <c r="J1468" s="19" t="n">
        <v>13.7083333333333</v>
      </c>
      <c r="K1468" s="19" t="n">
        <v>13.7083333333333</v>
      </c>
      <c r="L1468" s="19" t="n">
        <v>10.8358</v>
      </c>
      <c r="M1468" s="19" t="n">
        <f aca="false">IF(J1468&gt;0,J1468,K1468)*E1468</f>
        <v>13.7083333333333</v>
      </c>
      <c r="N1468" s="20"/>
      <c r="O1468" s="21" t="str">
        <f aca="false">IF(R1468="","",ROUND(R1468*(1-Premissas!$B$4),4))</f>
        <v/>
      </c>
      <c r="P1468" s="22"/>
      <c r="Q1468" s="22"/>
      <c r="R1468" s="23"/>
      <c r="S1468" s="24"/>
      <c r="T1468" s="24"/>
      <c r="U1468" s="25"/>
      <c r="V1468" s="19" t="str">
        <f aca="false">IF(COUNT(N1468:Q1468)=0,"",MIN(N1468:Q1468))</f>
        <v/>
      </c>
      <c r="W1468" s="16" t="str">
        <f aca="false">IF(V1468="","",INDEX($N$4:$Q$4,MATCH(V1468,N1468:Q1468,0)))</f>
        <v/>
      </c>
      <c r="X1468" s="19" t="str">
        <f aca="false">IF(COUNT(N1468:Q1468)&lt;2,"",SMALL(N1468:Q1468,2))</f>
        <v/>
      </c>
      <c r="Y1468" s="26" t="str">
        <f aca="false">IF(OR(V1468="",M1468=0),"",V1468/M1468-1)</f>
        <v/>
      </c>
      <c r="Z1468" s="26" t="str">
        <f aca="false">IF(OR(V1468="",L1468=""),"",V1468/(L1468*E1468)-1)</f>
        <v/>
      </c>
      <c r="AA1468" s="16" t="str">
        <f aca="false">IF(V1468="","SEM OFERTA",IF(OR(Y1468&gt;Premissas!$B$11,Y1468&lt;Premissas!$B$12),"VERIFICAR - UNIDADE/EMBALAGEM",IF(Y1468&gt;Premissas!$B$6,"NÃO COMPRAR - REAJUSTE &gt;5%","COMPRAR")))</f>
        <v>SEM OFERTA</v>
      </c>
      <c r="AB1468" s="18" t="str">
        <f aca="false">IF(W1468="DIMEC",S1468,IF(W1468="MEDCENTRO",U1468,""))</f>
        <v/>
      </c>
      <c r="AC1468" s="18" t="n">
        <f aca="false">IF(AA1468&lt;&gt;"COMPRAR",0,IF(AB1468="",I1468,MIN(I1468,AB1468)))</f>
        <v>0</v>
      </c>
      <c r="AD1468" s="19" t="n">
        <f aca="false">IF(AC1468&gt;0,AC1468*V1468,0)</f>
        <v>0</v>
      </c>
      <c r="AE1468" s="19" t="n">
        <f aca="false">IF(AC1468&gt;0,(M1468-V1468)*AC1468,0)</f>
        <v>0</v>
      </c>
      <c r="AF1468" s="16" t="str">
        <f aca="false">IF(AA1468&lt;&gt;"COMPRAR","",IF(AB1468="",IF(X1468="","",IF(X1468-V1468&lt;0.01,"EMPATE TÉCNICO","")),IF(AB1468&lt;I1468,"ESTOQUE INSUFICIENTE",IF(X1468="","",IF(X1468-V1468&lt;0.01,"EMPATE TÉCNICO","")))))</f>
        <v/>
      </c>
      <c r="AG1468" s="16" t="s">
        <v>547</v>
      </c>
      <c r="AH1468" s="16" t="s">
        <v>94</v>
      </c>
    </row>
    <row r="1469" customFormat="false" ht="15" hidden="false" customHeight="false" outlineLevel="0" collapsed="false">
      <c r="A1469" s="16" t="s">
        <v>4682</v>
      </c>
      <c r="B1469" s="17" t="s">
        <v>4683</v>
      </c>
      <c r="C1469" s="16" t="s">
        <v>4684</v>
      </c>
      <c r="D1469" s="16" t="s">
        <v>4237</v>
      </c>
      <c r="E1469" s="18" t="n">
        <v>1</v>
      </c>
      <c r="F1469" s="16" t="s">
        <v>42</v>
      </c>
      <c r="G1469" s="18" t="n">
        <v>2</v>
      </c>
      <c r="H1469" s="16" t="n">
        <v>3.2</v>
      </c>
      <c r="I1469" s="18" t="n">
        <v>7</v>
      </c>
      <c r="J1469" s="19" t="n">
        <v>10.04</v>
      </c>
      <c r="K1469" s="19" t="n">
        <v>10.04</v>
      </c>
      <c r="L1469" s="19" t="n">
        <v>10.04</v>
      </c>
      <c r="M1469" s="19" t="n">
        <f aca="false">IF(J1469&gt;0,J1469,K1469)*E1469</f>
        <v>10.04</v>
      </c>
      <c r="N1469" s="20"/>
      <c r="O1469" s="21" t="str">
        <f aca="false">IF(R1469="","",ROUND(R1469*(1-Premissas!$B$4),4))</f>
        <v/>
      </c>
      <c r="P1469" s="22"/>
      <c r="Q1469" s="22"/>
      <c r="R1469" s="23"/>
      <c r="S1469" s="24"/>
      <c r="T1469" s="24"/>
      <c r="U1469" s="25"/>
      <c r="V1469" s="19" t="str">
        <f aca="false">IF(COUNT(N1469:Q1469)=0,"",MIN(N1469:Q1469))</f>
        <v/>
      </c>
      <c r="W1469" s="16" t="str">
        <f aca="false">IF(V1469="","",INDEX($N$4:$Q$4,MATCH(V1469,N1469:Q1469,0)))</f>
        <v/>
      </c>
      <c r="X1469" s="19" t="str">
        <f aca="false">IF(COUNT(N1469:Q1469)&lt;2,"",SMALL(N1469:Q1469,2))</f>
        <v/>
      </c>
      <c r="Y1469" s="26" t="str">
        <f aca="false">IF(OR(V1469="",M1469=0),"",V1469/M1469-1)</f>
        <v/>
      </c>
      <c r="Z1469" s="26" t="str">
        <f aca="false">IF(OR(V1469="",L1469=""),"",V1469/(L1469*E1469)-1)</f>
        <v/>
      </c>
      <c r="AA1469" s="16" t="str">
        <f aca="false">IF(V1469="","SEM OFERTA",IF(OR(Y1469&gt;Premissas!$B$11,Y1469&lt;Premissas!$B$12),"VERIFICAR - UNIDADE/EMBALAGEM",IF(Y1469&gt;Premissas!$B$6,"NÃO COMPRAR - REAJUSTE &gt;5%","COMPRAR")))</f>
        <v>SEM OFERTA</v>
      </c>
      <c r="AB1469" s="18" t="str">
        <f aca="false">IF(W1469="DIMEC",S1469,IF(W1469="MEDCENTRO",U1469,""))</f>
        <v/>
      </c>
      <c r="AC1469" s="18" t="n">
        <f aca="false">IF(AA1469&lt;&gt;"COMPRAR",0,IF(AB1469="",I1469,MIN(I1469,AB1469)))</f>
        <v>0</v>
      </c>
      <c r="AD1469" s="19" t="n">
        <f aca="false">IF(AC1469&gt;0,AC1469*V1469,0)</f>
        <v>0</v>
      </c>
      <c r="AE1469" s="19" t="n">
        <f aca="false">IF(AC1469&gt;0,(M1469-V1469)*AC1469,0)</f>
        <v>0</v>
      </c>
      <c r="AF1469" s="16" t="str">
        <f aca="false">IF(AA1469&lt;&gt;"COMPRAR","",IF(AB1469="",IF(X1469="","",IF(X1469-V1469&lt;0.01,"EMPATE TÉCNICO","")),IF(AB1469&lt;I1469,"ESTOQUE INSUFICIENTE",IF(X1469="","",IF(X1469-V1469&lt;0.01,"EMPATE TÉCNICO","")))))</f>
        <v/>
      </c>
      <c r="AG1469" s="16" t="s">
        <v>93</v>
      </c>
      <c r="AH1469" s="16" t="s">
        <v>94</v>
      </c>
    </row>
    <row r="1470" customFormat="false" ht="15" hidden="false" customHeight="false" outlineLevel="0" collapsed="false">
      <c r="A1470" s="16" t="s">
        <v>4685</v>
      </c>
      <c r="B1470" s="17" t="s">
        <v>4686</v>
      </c>
      <c r="C1470" s="16" t="s">
        <v>4687</v>
      </c>
      <c r="D1470" s="16" t="s">
        <v>4237</v>
      </c>
      <c r="E1470" s="18" t="n">
        <v>1</v>
      </c>
      <c r="F1470" s="16" t="s">
        <v>43</v>
      </c>
      <c r="G1470" s="18" t="n">
        <v>1</v>
      </c>
      <c r="H1470" s="16" t="n">
        <v>0.7</v>
      </c>
      <c r="I1470" s="18" t="n">
        <v>1</v>
      </c>
      <c r="J1470" s="19" t="n">
        <v>10.04</v>
      </c>
      <c r="K1470" s="19" t="n">
        <v>10.04</v>
      </c>
      <c r="L1470" s="19" t="n">
        <v>10.04</v>
      </c>
      <c r="M1470" s="19" t="n">
        <f aca="false">IF(J1470&gt;0,J1470,K1470)*E1470</f>
        <v>10.04</v>
      </c>
      <c r="N1470" s="20"/>
      <c r="O1470" s="21" t="str">
        <f aca="false">IF(R1470="","",ROUND(R1470*(1-Premissas!$B$4),4))</f>
        <v/>
      </c>
      <c r="P1470" s="22"/>
      <c r="Q1470" s="22"/>
      <c r="R1470" s="23"/>
      <c r="S1470" s="24"/>
      <c r="T1470" s="24"/>
      <c r="U1470" s="25"/>
      <c r="V1470" s="19" t="str">
        <f aca="false">IF(COUNT(N1470:Q1470)=0,"",MIN(N1470:Q1470))</f>
        <v/>
      </c>
      <c r="W1470" s="16" t="str">
        <f aca="false">IF(V1470="","",INDEX($N$4:$Q$4,MATCH(V1470,N1470:Q1470,0)))</f>
        <v/>
      </c>
      <c r="X1470" s="19" t="str">
        <f aca="false">IF(COUNT(N1470:Q1470)&lt;2,"",SMALL(N1470:Q1470,2))</f>
        <v/>
      </c>
      <c r="Y1470" s="26" t="str">
        <f aca="false">IF(OR(V1470="",M1470=0),"",V1470/M1470-1)</f>
        <v/>
      </c>
      <c r="Z1470" s="26" t="str">
        <f aca="false">IF(OR(V1470="",L1470=""),"",V1470/(L1470*E1470)-1)</f>
        <v/>
      </c>
      <c r="AA1470" s="16" t="str">
        <f aca="false">IF(V1470="","SEM OFERTA",IF(OR(Y1470&gt;Premissas!$B$11,Y1470&lt;Premissas!$B$12),"VERIFICAR - UNIDADE/EMBALAGEM",IF(Y1470&gt;Premissas!$B$6,"NÃO COMPRAR - REAJUSTE &gt;5%","COMPRAR")))</f>
        <v>SEM OFERTA</v>
      </c>
      <c r="AB1470" s="18" t="str">
        <f aca="false">IF(W1470="DIMEC",S1470,IF(W1470="MEDCENTRO",U1470,""))</f>
        <v/>
      </c>
      <c r="AC1470" s="18" t="n">
        <f aca="false">IF(AA1470&lt;&gt;"COMPRAR",0,IF(AB1470="",I1470,MIN(I1470,AB1470)))</f>
        <v>0</v>
      </c>
      <c r="AD1470" s="19" t="n">
        <f aca="false">IF(AC1470&gt;0,AC1470*V1470,0)</f>
        <v>0</v>
      </c>
      <c r="AE1470" s="19" t="n">
        <f aca="false">IF(AC1470&gt;0,(M1470-V1470)*AC1470,0)</f>
        <v>0</v>
      </c>
      <c r="AF1470" s="16" t="str">
        <f aca="false">IF(AA1470&lt;&gt;"COMPRAR","",IF(AB1470="",IF(X1470="","",IF(X1470-V1470&lt;0.01,"EMPATE TÉCNICO","")),IF(AB1470&lt;I1470,"ESTOQUE INSUFICIENTE",IF(X1470="","",IF(X1470-V1470&lt;0.01,"EMPATE TÉCNICO","")))))</f>
        <v/>
      </c>
      <c r="AG1470" s="16" t="s">
        <v>93</v>
      </c>
      <c r="AH1470" s="16" t="s">
        <v>94</v>
      </c>
    </row>
    <row r="1471" customFormat="false" ht="15" hidden="false" customHeight="false" outlineLevel="0" collapsed="false">
      <c r="A1471" s="16" t="s">
        <v>4688</v>
      </c>
      <c r="B1471" s="17" t="s">
        <v>4689</v>
      </c>
      <c r="C1471" s="16" t="s">
        <v>4690</v>
      </c>
      <c r="D1471" s="16" t="s">
        <v>4288</v>
      </c>
      <c r="E1471" s="18" t="n">
        <v>1</v>
      </c>
      <c r="F1471" s="16" t="s">
        <v>41</v>
      </c>
      <c r="G1471" s="18" t="n">
        <v>3</v>
      </c>
      <c r="H1471" s="16" t="n">
        <v>5.4</v>
      </c>
      <c r="I1471" s="18" t="n">
        <v>11</v>
      </c>
      <c r="J1471" s="19" t="n">
        <v>12.91</v>
      </c>
      <c r="K1471" s="19" t="n">
        <v>12.91</v>
      </c>
      <c r="L1471" s="19" t="n">
        <v>12.91</v>
      </c>
      <c r="M1471" s="19" t="n">
        <f aca="false">IF(J1471&gt;0,J1471,K1471)*E1471</f>
        <v>12.91</v>
      </c>
      <c r="N1471" s="20"/>
      <c r="O1471" s="21" t="str">
        <f aca="false">IF(R1471="","",ROUND(R1471*(1-Premissas!$B$4),4))</f>
        <v/>
      </c>
      <c r="P1471" s="22"/>
      <c r="Q1471" s="22"/>
      <c r="R1471" s="23"/>
      <c r="S1471" s="24"/>
      <c r="T1471" s="24"/>
      <c r="U1471" s="25"/>
      <c r="V1471" s="19" t="str">
        <f aca="false">IF(COUNT(N1471:Q1471)=0,"",MIN(N1471:Q1471))</f>
        <v/>
      </c>
      <c r="W1471" s="16" t="str">
        <f aca="false">IF(V1471="","",INDEX($N$4:$Q$4,MATCH(V1471,N1471:Q1471,0)))</f>
        <v/>
      </c>
      <c r="X1471" s="19" t="str">
        <f aca="false">IF(COUNT(N1471:Q1471)&lt;2,"",SMALL(N1471:Q1471,2))</f>
        <v/>
      </c>
      <c r="Y1471" s="26" t="str">
        <f aca="false">IF(OR(V1471="",M1471=0),"",V1471/M1471-1)</f>
        <v/>
      </c>
      <c r="Z1471" s="26" t="str">
        <f aca="false">IF(OR(V1471="",L1471=""),"",V1471/(L1471*E1471)-1)</f>
        <v/>
      </c>
      <c r="AA1471" s="16" t="str">
        <f aca="false">IF(V1471="","SEM OFERTA",IF(OR(Y1471&gt;Premissas!$B$11,Y1471&lt;Premissas!$B$12),"VERIFICAR - UNIDADE/EMBALAGEM",IF(Y1471&gt;Premissas!$B$6,"NÃO COMPRAR - REAJUSTE &gt;5%","COMPRAR")))</f>
        <v>SEM OFERTA</v>
      </c>
      <c r="AB1471" s="18" t="str">
        <f aca="false">IF(W1471="DIMEC",S1471,IF(W1471="MEDCENTRO",U1471,""))</f>
        <v/>
      </c>
      <c r="AC1471" s="18" t="n">
        <f aca="false">IF(AA1471&lt;&gt;"COMPRAR",0,IF(AB1471="",I1471,MIN(I1471,AB1471)))</f>
        <v>0</v>
      </c>
      <c r="AD1471" s="19" t="n">
        <f aca="false">IF(AC1471&gt;0,AC1471*V1471,0)</f>
        <v>0</v>
      </c>
      <c r="AE1471" s="19" t="n">
        <f aca="false">IF(AC1471&gt;0,(M1471-V1471)*AC1471,0)</f>
        <v>0</v>
      </c>
      <c r="AF1471" s="16" t="str">
        <f aca="false">IF(AA1471&lt;&gt;"COMPRAR","",IF(AB1471="",IF(X1471="","",IF(X1471-V1471&lt;0.01,"EMPATE TÉCNICO","")),IF(AB1471&lt;I1471,"ESTOQUE INSUFICIENTE",IF(X1471="","",IF(X1471-V1471&lt;0.01,"EMPATE TÉCNICO","")))))</f>
        <v/>
      </c>
      <c r="AG1471" s="16" t="s">
        <v>203</v>
      </c>
      <c r="AH1471" s="16" t="s">
        <v>94</v>
      </c>
    </row>
    <row r="1472" customFormat="false" ht="15" hidden="false" customHeight="false" outlineLevel="0" collapsed="false">
      <c r="A1472" s="16" t="s">
        <v>4691</v>
      </c>
      <c r="B1472" s="17" t="s">
        <v>4692</v>
      </c>
      <c r="C1472" s="16" t="s">
        <v>4693</v>
      </c>
      <c r="D1472" s="16" t="s">
        <v>762</v>
      </c>
      <c r="E1472" s="18" t="n">
        <v>1</v>
      </c>
      <c r="F1472" s="16" t="s">
        <v>41</v>
      </c>
      <c r="G1472" s="18" t="n">
        <v>5</v>
      </c>
      <c r="H1472" s="16" t="n">
        <v>31.9</v>
      </c>
      <c r="I1472" s="18" t="n">
        <v>77</v>
      </c>
      <c r="J1472" s="19" t="n">
        <v>7.09</v>
      </c>
      <c r="K1472" s="19" t="n">
        <v>7.09</v>
      </c>
      <c r="L1472" s="19" t="n">
        <v>6.12</v>
      </c>
      <c r="M1472" s="19" t="n">
        <f aca="false">IF(J1472&gt;0,J1472,K1472)*E1472</f>
        <v>7.09</v>
      </c>
      <c r="N1472" s="20"/>
      <c r="O1472" s="21" t="str">
        <f aca="false">IF(R1472="","",ROUND(R1472*(1-Premissas!$B$4),4))</f>
        <v/>
      </c>
      <c r="P1472" s="22"/>
      <c r="Q1472" s="22"/>
      <c r="R1472" s="23"/>
      <c r="S1472" s="24"/>
      <c r="T1472" s="24"/>
      <c r="U1472" s="25"/>
      <c r="V1472" s="19" t="str">
        <f aca="false">IF(COUNT(N1472:Q1472)=0,"",MIN(N1472:Q1472))</f>
        <v/>
      </c>
      <c r="W1472" s="16" t="str">
        <f aca="false">IF(V1472="","",INDEX($N$4:$Q$4,MATCH(V1472,N1472:Q1472,0)))</f>
        <v/>
      </c>
      <c r="X1472" s="19" t="str">
        <f aca="false">IF(COUNT(N1472:Q1472)&lt;2,"",SMALL(N1472:Q1472,2))</f>
        <v/>
      </c>
      <c r="Y1472" s="26" t="str">
        <f aca="false">IF(OR(V1472="",M1472=0),"",V1472/M1472-1)</f>
        <v/>
      </c>
      <c r="Z1472" s="26" t="str">
        <f aca="false">IF(OR(V1472="",L1472=""),"",V1472/(L1472*E1472)-1)</f>
        <v/>
      </c>
      <c r="AA1472" s="16" t="str">
        <f aca="false">IF(V1472="","SEM OFERTA",IF(OR(Y1472&gt;Premissas!$B$11,Y1472&lt;Premissas!$B$12),"VERIFICAR - UNIDADE/EMBALAGEM",IF(Y1472&gt;Premissas!$B$6,"NÃO COMPRAR - REAJUSTE &gt;5%","COMPRAR")))</f>
        <v>SEM OFERTA</v>
      </c>
      <c r="AB1472" s="18" t="str">
        <f aca="false">IF(W1472="DIMEC",S1472,IF(W1472="MEDCENTRO",U1472,""))</f>
        <v/>
      </c>
      <c r="AC1472" s="18" t="n">
        <f aca="false">IF(AA1472&lt;&gt;"COMPRAR",0,IF(AB1472="",I1472,MIN(I1472,AB1472)))</f>
        <v>0</v>
      </c>
      <c r="AD1472" s="19" t="n">
        <f aca="false">IF(AC1472&gt;0,AC1472*V1472,0)</f>
        <v>0</v>
      </c>
      <c r="AE1472" s="19" t="n">
        <f aca="false">IF(AC1472&gt;0,(M1472-V1472)*AC1472,0)</f>
        <v>0</v>
      </c>
      <c r="AF1472" s="16" t="str">
        <f aca="false">IF(AA1472&lt;&gt;"COMPRAR","",IF(AB1472="",IF(X1472="","",IF(X1472-V1472&lt;0.01,"EMPATE TÉCNICO","")),IF(AB1472&lt;I1472,"ESTOQUE INSUFICIENTE",IF(X1472="","",IF(X1472-V1472&lt;0.01,"EMPATE TÉCNICO","")))))</f>
        <v/>
      </c>
      <c r="AG1472" s="16" t="s">
        <v>763</v>
      </c>
      <c r="AH1472" s="16" t="s">
        <v>94</v>
      </c>
    </row>
    <row r="1473" customFormat="false" ht="15" hidden="false" customHeight="false" outlineLevel="0" collapsed="false">
      <c r="A1473" s="16" t="s">
        <v>4694</v>
      </c>
      <c r="B1473" s="17" t="s">
        <v>4695</v>
      </c>
      <c r="C1473" s="16" t="s">
        <v>4696</v>
      </c>
      <c r="D1473" s="16" t="s">
        <v>4697</v>
      </c>
      <c r="E1473" s="18" t="n">
        <v>1</v>
      </c>
      <c r="F1473" s="16" t="s">
        <v>43</v>
      </c>
      <c r="G1473" s="18" t="n">
        <v>0</v>
      </c>
      <c r="H1473" s="16" t="n">
        <v>5</v>
      </c>
      <c r="I1473" s="18" t="n">
        <v>13</v>
      </c>
      <c r="J1473" s="19" t="n">
        <v>2.79</v>
      </c>
      <c r="K1473" s="19" t="n">
        <v>2.79</v>
      </c>
      <c r="L1473" s="19" t="n">
        <v>2.79</v>
      </c>
      <c r="M1473" s="19" t="n">
        <f aca="false">IF(J1473&gt;0,J1473,K1473)*E1473</f>
        <v>2.79</v>
      </c>
      <c r="N1473" s="20"/>
      <c r="O1473" s="21" t="str">
        <f aca="false">IF(R1473="","",ROUND(R1473*(1-Premissas!$B$4),4))</f>
        <v/>
      </c>
      <c r="P1473" s="22"/>
      <c r="Q1473" s="22"/>
      <c r="R1473" s="23"/>
      <c r="S1473" s="24"/>
      <c r="T1473" s="24"/>
      <c r="U1473" s="25"/>
      <c r="V1473" s="19" t="str">
        <f aca="false">IF(COUNT(N1473:Q1473)=0,"",MIN(N1473:Q1473))</f>
        <v/>
      </c>
      <c r="W1473" s="16" t="str">
        <f aca="false">IF(V1473="","",INDEX($N$4:$Q$4,MATCH(V1473,N1473:Q1473,0)))</f>
        <v/>
      </c>
      <c r="X1473" s="19" t="str">
        <f aca="false">IF(COUNT(N1473:Q1473)&lt;2,"",SMALL(N1473:Q1473,2))</f>
        <v/>
      </c>
      <c r="Y1473" s="26" t="str">
        <f aca="false">IF(OR(V1473="",M1473=0),"",V1473/M1473-1)</f>
        <v/>
      </c>
      <c r="Z1473" s="26" t="str">
        <f aca="false">IF(OR(V1473="",L1473=""),"",V1473/(L1473*E1473)-1)</f>
        <v/>
      </c>
      <c r="AA1473" s="16" t="str">
        <f aca="false">IF(V1473="","SEM OFERTA",IF(OR(Y1473&gt;Premissas!$B$11,Y1473&lt;Premissas!$B$12),"VERIFICAR - UNIDADE/EMBALAGEM",IF(Y1473&gt;Premissas!$B$6,"NÃO COMPRAR - REAJUSTE &gt;5%","COMPRAR")))</f>
        <v>SEM OFERTA</v>
      </c>
      <c r="AB1473" s="18" t="str">
        <f aca="false">IF(W1473="DIMEC",S1473,IF(W1473="MEDCENTRO",U1473,""))</f>
        <v/>
      </c>
      <c r="AC1473" s="18" t="n">
        <f aca="false">IF(AA1473&lt;&gt;"COMPRAR",0,IF(AB1473="",I1473,MIN(I1473,AB1473)))</f>
        <v>0</v>
      </c>
      <c r="AD1473" s="19" t="n">
        <f aca="false">IF(AC1473&gt;0,AC1473*V1473,0)</f>
        <v>0</v>
      </c>
      <c r="AE1473" s="19" t="n">
        <f aca="false">IF(AC1473&gt;0,(M1473-V1473)*AC1473,0)</f>
        <v>0</v>
      </c>
      <c r="AF1473" s="16" t="str">
        <f aca="false">IF(AA1473&lt;&gt;"COMPRAR","",IF(AB1473="",IF(X1473="","",IF(X1473-V1473&lt;0.01,"EMPATE TÉCNICO","")),IF(AB1473&lt;I1473,"ESTOQUE INSUFICIENTE",IF(X1473="","",IF(X1473-V1473&lt;0.01,"EMPATE TÉCNICO","")))))</f>
        <v/>
      </c>
      <c r="AG1473" s="16" t="s">
        <v>763</v>
      </c>
      <c r="AH1473" s="16" t="s">
        <v>94</v>
      </c>
    </row>
    <row r="1474" customFormat="false" ht="15" hidden="false" customHeight="false" outlineLevel="0" collapsed="false">
      <c r="A1474" s="16" t="s">
        <v>4698</v>
      </c>
      <c r="B1474" s="17" t="s">
        <v>4699</v>
      </c>
      <c r="C1474" s="16" t="s">
        <v>4700</v>
      </c>
      <c r="D1474" s="16"/>
      <c r="E1474" s="18" t="n">
        <v>1</v>
      </c>
      <c r="F1474" s="16" t="s">
        <v>43</v>
      </c>
      <c r="G1474" s="18" t="n">
        <v>3</v>
      </c>
      <c r="H1474" s="16" t="n">
        <v>4.9</v>
      </c>
      <c r="I1474" s="18" t="n">
        <v>10</v>
      </c>
      <c r="J1474" s="19" t="n">
        <v>5.27</v>
      </c>
      <c r="K1474" s="19" t="n">
        <v>5.27</v>
      </c>
      <c r="L1474" s="19" t="n">
        <v>5.27</v>
      </c>
      <c r="M1474" s="19" t="n">
        <f aca="false">IF(J1474&gt;0,J1474,K1474)*E1474</f>
        <v>5.27</v>
      </c>
      <c r="N1474" s="20"/>
      <c r="O1474" s="21" t="str">
        <f aca="false">IF(R1474="","",ROUND(R1474*(1-Premissas!$B$4),4))</f>
        <v/>
      </c>
      <c r="P1474" s="22"/>
      <c r="Q1474" s="22"/>
      <c r="R1474" s="23"/>
      <c r="S1474" s="24"/>
      <c r="T1474" s="24"/>
      <c r="U1474" s="25"/>
      <c r="V1474" s="19" t="str">
        <f aca="false">IF(COUNT(N1474:Q1474)=0,"",MIN(N1474:Q1474))</f>
        <v/>
      </c>
      <c r="W1474" s="16" t="str">
        <f aca="false">IF(V1474="","",INDEX($N$4:$Q$4,MATCH(V1474,N1474:Q1474,0)))</f>
        <v/>
      </c>
      <c r="X1474" s="19" t="str">
        <f aca="false">IF(COUNT(N1474:Q1474)&lt;2,"",SMALL(N1474:Q1474,2))</f>
        <v/>
      </c>
      <c r="Y1474" s="26" t="str">
        <f aca="false">IF(OR(V1474="",M1474=0),"",V1474/M1474-1)</f>
        <v/>
      </c>
      <c r="Z1474" s="26" t="str">
        <f aca="false">IF(OR(V1474="",L1474=""),"",V1474/(L1474*E1474)-1)</f>
        <v/>
      </c>
      <c r="AA1474" s="16" t="str">
        <f aca="false">IF(V1474="","SEM OFERTA",IF(OR(Y1474&gt;Premissas!$B$11,Y1474&lt;Premissas!$B$12),"VERIFICAR - UNIDADE/EMBALAGEM",IF(Y1474&gt;Premissas!$B$6,"NÃO COMPRAR - REAJUSTE &gt;5%","COMPRAR")))</f>
        <v>SEM OFERTA</v>
      </c>
      <c r="AB1474" s="18" t="str">
        <f aca="false">IF(W1474="DIMEC",S1474,IF(W1474="MEDCENTRO",U1474,""))</f>
        <v/>
      </c>
      <c r="AC1474" s="18" t="n">
        <f aca="false">IF(AA1474&lt;&gt;"COMPRAR",0,IF(AB1474="",I1474,MIN(I1474,AB1474)))</f>
        <v>0</v>
      </c>
      <c r="AD1474" s="19" t="n">
        <f aca="false">IF(AC1474&gt;0,AC1474*V1474,0)</f>
        <v>0</v>
      </c>
      <c r="AE1474" s="19" t="n">
        <f aca="false">IF(AC1474&gt;0,(M1474-V1474)*AC1474,0)</f>
        <v>0</v>
      </c>
      <c r="AF1474" s="16" t="str">
        <f aca="false">IF(AA1474&lt;&gt;"COMPRAR","",IF(AB1474="",IF(X1474="","",IF(X1474-V1474&lt;0.01,"EMPATE TÉCNICO","")),IF(AB1474&lt;I1474,"ESTOQUE INSUFICIENTE",IF(X1474="","",IF(X1474-V1474&lt;0.01,"EMPATE TÉCNICO","")))))</f>
        <v/>
      </c>
      <c r="AG1474" s="16" t="s">
        <v>763</v>
      </c>
      <c r="AH1474" s="16" t="s">
        <v>94</v>
      </c>
    </row>
    <row r="1475" customFormat="false" ht="15" hidden="false" customHeight="false" outlineLevel="0" collapsed="false">
      <c r="A1475" s="16" t="s">
        <v>4701</v>
      </c>
      <c r="B1475" s="17" t="s">
        <v>4702</v>
      </c>
      <c r="C1475" s="16" t="s">
        <v>4703</v>
      </c>
      <c r="D1475" s="16" t="s">
        <v>4704</v>
      </c>
      <c r="E1475" s="18" t="n">
        <v>1</v>
      </c>
      <c r="F1475" s="16" t="s">
        <v>43</v>
      </c>
      <c r="G1475" s="18" t="n">
        <v>0</v>
      </c>
      <c r="H1475" s="16" t="n">
        <v>0</v>
      </c>
      <c r="I1475" s="18" t="n">
        <v>1</v>
      </c>
      <c r="J1475" s="19" t="n">
        <v>32.61</v>
      </c>
      <c r="K1475" s="19" t="n">
        <v>32.61</v>
      </c>
      <c r="L1475" s="19" t="n">
        <v>32.61</v>
      </c>
      <c r="M1475" s="19" t="n">
        <f aca="false">IF(J1475&gt;0,J1475,K1475)*E1475</f>
        <v>32.61</v>
      </c>
      <c r="N1475" s="20"/>
      <c r="O1475" s="21" t="str">
        <f aca="false">IF(R1475="","",ROUND(R1475*(1-Premissas!$B$4),4))</f>
        <v/>
      </c>
      <c r="P1475" s="22"/>
      <c r="Q1475" s="22"/>
      <c r="R1475" s="23"/>
      <c r="S1475" s="24"/>
      <c r="T1475" s="24"/>
      <c r="U1475" s="25"/>
      <c r="V1475" s="19" t="str">
        <f aca="false">IF(COUNT(N1475:Q1475)=0,"",MIN(N1475:Q1475))</f>
        <v/>
      </c>
      <c r="W1475" s="16" t="str">
        <f aca="false">IF(V1475="","",INDEX($N$4:$Q$4,MATCH(V1475,N1475:Q1475,0)))</f>
        <v/>
      </c>
      <c r="X1475" s="19" t="str">
        <f aca="false">IF(COUNT(N1475:Q1475)&lt;2,"",SMALL(N1475:Q1475,2))</f>
        <v/>
      </c>
      <c r="Y1475" s="26" t="str">
        <f aca="false">IF(OR(V1475="",M1475=0),"",V1475/M1475-1)</f>
        <v/>
      </c>
      <c r="Z1475" s="26" t="str">
        <f aca="false">IF(OR(V1475="",L1475=""),"",V1475/(L1475*E1475)-1)</f>
        <v/>
      </c>
      <c r="AA1475" s="16" t="str">
        <f aca="false">IF(V1475="","SEM OFERTA",IF(OR(Y1475&gt;Premissas!$B$11,Y1475&lt;Premissas!$B$12),"VERIFICAR - UNIDADE/EMBALAGEM",IF(Y1475&gt;Premissas!$B$6,"NÃO COMPRAR - REAJUSTE &gt;5%","COMPRAR")))</f>
        <v>SEM OFERTA</v>
      </c>
      <c r="AB1475" s="18" t="str">
        <f aca="false">IF(W1475="DIMEC",S1475,IF(W1475="MEDCENTRO",U1475,""))</f>
        <v/>
      </c>
      <c r="AC1475" s="18" t="n">
        <f aca="false">IF(AA1475&lt;&gt;"COMPRAR",0,IF(AB1475="",I1475,MIN(I1475,AB1475)))</f>
        <v>0</v>
      </c>
      <c r="AD1475" s="19" t="n">
        <f aca="false">IF(AC1475&gt;0,AC1475*V1475,0)</f>
        <v>0</v>
      </c>
      <c r="AE1475" s="19" t="n">
        <f aca="false">IF(AC1475&gt;0,(M1475-V1475)*AC1475,0)</f>
        <v>0</v>
      </c>
      <c r="AF1475" s="16" t="str">
        <f aca="false">IF(AA1475&lt;&gt;"COMPRAR","",IF(AB1475="",IF(X1475="","",IF(X1475-V1475&lt;0.01,"EMPATE TÉCNICO","")),IF(AB1475&lt;I1475,"ESTOQUE INSUFICIENTE",IF(X1475="","",IF(X1475-V1475&lt;0.01,"EMPATE TÉCNICO","")))))</f>
        <v/>
      </c>
      <c r="AG1475" s="16" t="s">
        <v>1838</v>
      </c>
      <c r="AH1475" s="16" t="s">
        <v>94</v>
      </c>
    </row>
    <row r="1476" customFormat="false" ht="15" hidden="false" customHeight="false" outlineLevel="0" collapsed="false">
      <c r="A1476" s="16" t="s">
        <v>4705</v>
      </c>
      <c r="B1476" s="17" t="s">
        <v>4706</v>
      </c>
      <c r="C1476" s="16" t="s">
        <v>4707</v>
      </c>
      <c r="D1476" s="16" t="s">
        <v>1781</v>
      </c>
      <c r="E1476" s="18" t="n">
        <v>1</v>
      </c>
      <c r="F1476" s="16" t="s">
        <v>43</v>
      </c>
      <c r="G1476" s="18" t="n">
        <v>0</v>
      </c>
      <c r="H1476" s="16" t="n">
        <v>0.5</v>
      </c>
      <c r="I1476" s="18" t="n">
        <v>2</v>
      </c>
      <c r="J1476" s="19" t="n">
        <v>5.91</v>
      </c>
      <c r="K1476" s="19" t="n">
        <v>5.91</v>
      </c>
      <c r="L1476" s="19" t="n">
        <v>5.91</v>
      </c>
      <c r="M1476" s="19" t="n">
        <f aca="false">IF(J1476&gt;0,J1476,K1476)*E1476</f>
        <v>5.91</v>
      </c>
      <c r="N1476" s="20"/>
      <c r="O1476" s="21" t="str">
        <f aca="false">IF(R1476="","",ROUND(R1476*(1-Premissas!$B$4),4))</f>
        <v/>
      </c>
      <c r="P1476" s="22"/>
      <c r="Q1476" s="22"/>
      <c r="R1476" s="23"/>
      <c r="S1476" s="24"/>
      <c r="T1476" s="24"/>
      <c r="U1476" s="25"/>
      <c r="V1476" s="19" t="str">
        <f aca="false">IF(COUNT(N1476:Q1476)=0,"",MIN(N1476:Q1476))</f>
        <v/>
      </c>
      <c r="W1476" s="16" t="str">
        <f aca="false">IF(V1476="","",INDEX($N$4:$Q$4,MATCH(V1476,N1476:Q1476,0)))</f>
        <v/>
      </c>
      <c r="X1476" s="19" t="str">
        <f aca="false">IF(COUNT(N1476:Q1476)&lt;2,"",SMALL(N1476:Q1476,2))</f>
        <v/>
      </c>
      <c r="Y1476" s="26" t="str">
        <f aca="false">IF(OR(V1476="",M1476=0),"",V1476/M1476-1)</f>
        <v/>
      </c>
      <c r="Z1476" s="26" t="str">
        <f aca="false">IF(OR(V1476="",L1476=""),"",V1476/(L1476*E1476)-1)</f>
        <v/>
      </c>
      <c r="AA1476" s="16" t="str">
        <f aca="false">IF(V1476="","SEM OFERTA",IF(OR(Y1476&gt;Premissas!$B$11,Y1476&lt;Premissas!$B$12),"VERIFICAR - UNIDADE/EMBALAGEM",IF(Y1476&gt;Premissas!$B$6,"NÃO COMPRAR - REAJUSTE &gt;5%","COMPRAR")))</f>
        <v>SEM OFERTA</v>
      </c>
      <c r="AB1476" s="18" t="str">
        <f aca="false">IF(W1476="DIMEC",S1476,IF(W1476="MEDCENTRO",U1476,""))</f>
        <v/>
      </c>
      <c r="AC1476" s="18" t="n">
        <f aca="false">IF(AA1476&lt;&gt;"COMPRAR",0,IF(AB1476="",I1476,MIN(I1476,AB1476)))</f>
        <v>0</v>
      </c>
      <c r="AD1476" s="19" t="n">
        <f aca="false">IF(AC1476&gt;0,AC1476*V1476,0)</f>
        <v>0</v>
      </c>
      <c r="AE1476" s="19" t="n">
        <f aca="false">IF(AC1476&gt;0,(M1476-V1476)*AC1476,0)</f>
        <v>0</v>
      </c>
      <c r="AF1476" s="16" t="str">
        <f aca="false">IF(AA1476&lt;&gt;"COMPRAR","",IF(AB1476="",IF(X1476="","",IF(X1476-V1476&lt;0.01,"EMPATE TÉCNICO","")),IF(AB1476&lt;I1476,"ESTOQUE INSUFICIENTE",IF(X1476="","",IF(X1476-V1476&lt;0.01,"EMPATE TÉCNICO","")))))</f>
        <v/>
      </c>
      <c r="AG1476" s="16" t="s">
        <v>87</v>
      </c>
      <c r="AH1476" s="16" t="s">
        <v>94</v>
      </c>
    </row>
    <row r="1477" customFormat="false" ht="15" hidden="false" customHeight="false" outlineLevel="0" collapsed="false">
      <c r="A1477" s="16" t="s">
        <v>4708</v>
      </c>
      <c r="B1477" s="17" t="s">
        <v>4709</v>
      </c>
      <c r="C1477" s="16" t="s">
        <v>4710</v>
      </c>
      <c r="D1477" s="16" t="s">
        <v>3658</v>
      </c>
      <c r="E1477" s="18" t="n">
        <v>1</v>
      </c>
      <c r="F1477" s="16" t="s">
        <v>43</v>
      </c>
      <c r="G1477" s="18" t="n">
        <v>0</v>
      </c>
      <c r="H1477" s="16" t="n">
        <v>1.3</v>
      </c>
      <c r="I1477" s="18" t="n">
        <v>4</v>
      </c>
      <c r="J1477" s="19" t="n">
        <v>9.01125</v>
      </c>
      <c r="K1477" s="19" t="n">
        <v>9.01125</v>
      </c>
      <c r="L1477" s="19" t="n">
        <v>9.0112</v>
      </c>
      <c r="M1477" s="19" t="n">
        <f aca="false">IF(J1477&gt;0,J1477,K1477)*E1477</f>
        <v>9.01125</v>
      </c>
      <c r="N1477" s="20"/>
      <c r="O1477" s="21" t="str">
        <f aca="false">IF(R1477="","",ROUND(R1477*(1-Premissas!$B$4),4))</f>
        <v/>
      </c>
      <c r="P1477" s="22"/>
      <c r="Q1477" s="22"/>
      <c r="R1477" s="23"/>
      <c r="S1477" s="24"/>
      <c r="T1477" s="24"/>
      <c r="U1477" s="25"/>
      <c r="V1477" s="19" t="str">
        <f aca="false">IF(COUNT(N1477:Q1477)=0,"",MIN(N1477:Q1477))</f>
        <v/>
      </c>
      <c r="W1477" s="16" t="str">
        <f aca="false">IF(V1477="","",INDEX($N$4:$Q$4,MATCH(V1477,N1477:Q1477,0)))</f>
        <v/>
      </c>
      <c r="X1477" s="19" t="str">
        <f aca="false">IF(COUNT(N1477:Q1477)&lt;2,"",SMALL(N1477:Q1477,2))</f>
        <v/>
      </c>
      <c r="Y1477" s="26" t="str">
        <f aca="false">IF(OR(V1477="",M1477=0),"",V1477/M1477-1)</f>
        <v/>
      </c>
      <c r="Z1477" s="26" t="str">
        <f aca="false">IF(OR(V1477="",L1477=""),"",V1477/(L1477*E1477)-1)</f>
        <v/>
      </c>
      <c r="AA1477" s="16" t="str">
        <f aca="false">IF(V1477="","SEM OFERTA",IF(OR(Y1477&gt;Premissas!$B$11,Y1477&lt;Premissas!$B$12),"VERIFICAR - UNIDADE/EMBALAGEM",IF(Y1477&gt;Premissas!$B$6,"NÃO COMPRAR - REAJUSTE &gt;5%","COMPRAR")))</f>
        <v>SEM OFERTA</v>
      </c>
      <c r="AB1477" s="18" t="str">
        <f aca="false">IF(W1477="DIMEC",S1477,IF(W1477="MEDCENTRO",U1477,""))</f>
        <v/>
      </c>
      <c r="AC1477" s="18" t="n">
        <f aca="false">IF(AA1477&lt;&gt;"COMPRAR",0,IF(AB1477="",I1477,MIN(I1477,AB1477)))</f>
        <v>0</v>
      </c>
      <c r="AD1477" s="19" t="n">
        <f aca="false">IF(AC1477&gt;0,AC1477*V1477,0)</f>
        <v>0</v>
      </c>
      <c r="AE1477" s="19" t="n">
        <f aca="false">IF(AC1477&gt;0,(M1477-V1477)*AC1477,0)</f>
        <v>0</v>
      </c>
      <c r="AF1477" s="16" t="str">
        <f aca="false">IF(AA1477&lt;&gt;"COMPRAR","",IF(AB1477="",IF(X1477="","",IF(X1477-V1477&lt;0.01,"EMPATE TÉCNICO","")),IF(AB1477&lt;I1477,"ESTOQUE INSUFICIENTE",IF(X1477="","",IF(X1477-V1477&lt;0.01,"EMPATE TÉCNICO","")))))</f>
        <v/>
      </c>
      <c r="AG1477" s="16" t="s">
        <v>328</v>
      </c>
      <c r="AH1477" s="16" t="s">
        <v>94</v>
      </c>
    </row>
    <row r="1478" customFormat="false" ht="15" hidden="false" customHeight="false" outlineLevel="0" collapsed="false">
      <c r="A1478" s="16" t="s">
        <v>4711</v>
      </c>
      <c r="B1478" s="17" t="s">
        <v>4712</v>
      </c>
      <c r="C1478" s="16" t="s">
        <v>4713</v>
      </c>
      <c r="D1478" s="16" t="s">
        <v>380</v>
      </c>
      <c r="E1478" s="18" t="n">
        <v>6</v>
      </c>
      <c r="F1478" s="16" t="s">
        <v>43</v>
      </c>
      <c r="G1478" s="18" t="n">
        <v>0</v>
      </c>
      <c r="H1478" s="16" t="n">
        <v>0.3</v>
      </c>
      <c r="I1478" s="18" t="n">
        <v>1</v>
      </c>
      <c r="J1478" s="19" t="n">
        <v>13.9</v>
      </c>
      <c r="K1478" s="19" t="n">
        <v>13.9</v>
      </c>
      <c r="L1478" s="19" t="n">
        <v>13.9</v>
      </c>
      <c r="M1478" s="19" t="n">
        <f aca="false">IF(J1478&gt;0,J1478,K1478)*E1478</f>
        <v>83.4</v>
      </c>
      <c r="N1478" s="20"/>
      <c r="O1478" s="21" t="str">
        <f aca="false">IF(R1478="","",ROUND(R1478*(1-Premissas!$B$4),4))</f>
        <v/>
      </c>
      <c r="P1478" s="22"/>
      <c r="Q1478" s="22"/>
      <c r="R1478" s="23"/>
      <c r="S1478" s="24"/>
      <c r="T1478" s="24"/>
      <c r="U1478" s="25"/>
      <c r="V1478" s="19" t="str">
        <f aca="false">IF(COUNT(N1478:Q1478)=0,"",MIN(N1478:Q1478))</f>
        <v/>
      </c>
      <c r="W1478" s="16" t="str">
        <f aca="false">IF(V1478="","",INDEX($N$4:$Q$4,MATCH(V1478,N1478:Q1478,0)))</f>
        <v/>
      </c>
      <c r="X1478" s="19" t="str">
        <f aca="false">IF(COUNT(N1478:Q1478)&lt;2,"",SMALL(N1478:Q1478,2))</f>
        <v/>
      </c>
      <c r="Y1478" s="26" t="str">
        <f aca="false">IF(OR(V1478="",M1478=0),"",V1478/M1478-1)</f>
        <v/>
      </c>
      <c r="Z1478" s="26" t="str">
        <f aca="false">IF(OR(V1478="",L1478=""),"",V1478/(L1478*E1478)-1)</f>
        <v/>
      </c>
      <c r="AA1478" s="16" t="str">
        <f aca="false">IF(V1478="","SEM OFERTA",IF(OR(Y1478&gt;Premissas!$B$11,Y1478&lt;Premissas!$B$12),"VERIFICAR - UNIDADE/EMBALAGEM",IF(Y1478&gt;Premissas!$B$6,"NÃO COMPRAR - REAJUSTE &gt;5%","COMPRAR")))</f>
        <v>SEM OFERTA</v>
      </c>
      <c r="AB1478" s="18" t="str">
        <f aca="false">IF(W1478="DIMEC",S1478,IF(W1478="MEDCENTRO",U1478,""))</f>
        <v/>
      </c>
      <c r="AC1478" s="18" t="n">
        <f aca="false">IF(AA1478&lt;&gt;"COMPRAR",0,IF(AB1478="",I1478,MIN(I1478,AB1478)))</f>
        <v>0</v>
      </c>
      <c r="AD1478" s="19" t="n">
        <f aca="false">IF(AC1478&gt;0,AC1478*V1478,0)</f>
        <v>0</v>
      </c>
      <c r="AE1478" s="19" t="n">
        <f aca="false">IF(AC1478&gt;0,(M1478-V1478)*AC1478,0)</f>
        <v>0</v>
      </c>
      <c r="AF1478" s="16" t="str">
        <f aca="false">IF(AA1478&lt;&gt;"COMPRAR","",IF(AB1478="",IF(X1478="","",IF(X1478-V1478&lt;0.01,"EMPATE TÉCNICO","")),IF(AB1478&lt;I1478,"ESTOQUE INSUFICIENTE",IF(X1478="","",IF(X1478-V1478&lt;0.01,"EMPATE TÉCNICO","")))))</f>
        <v/>
      </c>
      <c r="AG1478" s="16" t="s">
        <v>360</v>
      </c>
      <c r="AH1478" s="16" t="s">
        <v>94</v>
      </c>
    </row>
    <row r="1479" customFormat="false" ht="15" hidden="false" customHeight="false" outlineLevel="0" collapsed="false">
      <c r="A1479" s="16" t="s">
        <v>4714</v>
      </c>
      <c r="B1479" s="17" t="s">
        <v>4715</v>
      </c>
      <c r="C1479" s="16" t="s">
        <v>4716</v>
      </c>
      <c r="D1479" s="16" t="s">
        <v>4482</v>
      </c>
      <c r="E1479" s="18" t="n">
        <v>1</v>
      </c>
      <c r="F1479" s="16" t="s">
        <v>43</v>
      </c>
      <c r="G1479" s="18" t="n">
        <v>2</v>
      </c>
      <c r="H1479" s="16" t="n">
        <v>4.1</v>
      </c>
      <c r="I1479" s="18" t="n">
        <v>9</v>
      </c>
      <c r="J1479" s="19" t="n">
        <v>3.98444444444444</v>
      </c>
      <c r="K1479" s="19" t="n">
        <v>3.98444444444444</v>
      </c>
      <c r="L1479" s="19" t="n">
        <v>3.9844</v>
      </c>
      <c r="M1479" s="19" t="n">
        <f aca="false">IF(J1479&gt;0,J1479,K1479)*E1479</f>
        <v>3.98444444444444</v>
      </c>
      <c r="N1479" s="20"/>
      <c r="O1479" s="21" t="str">
        <f aca="false">IF(R1479="","",ROUND(R1479*(1-Premissas!$B$4),4))</f>
        <v/>
      </c>
      <c r="P1479" s="22"/>
      <c r="Q1479" s="22"/>
      <c r="R1479" s="23"/>
      <c r="S1479" s="24"/>
      <c r="T1479" s="24"/>
      <c r="U1479" s="25"/>
      <c r="V1479" s="19" t="str">
        <f aca="false">IF(COUNT(N1479:Q1479)=0,"",MIN(N1479:Q1479))</f>
        <v/>
      </c>
      <c r="W1479" s="16" t="str">
        <f aca="false">IF(V1479="","",INDEX($N$4:$Q$4,MATCH(V1479,N1479:Q1479,0)))</f>
        <v/>
      </c>
      <c r="X1479" s="19" t="str">
        <f aca="false">IF(COUNT(N1479:Q1479)&lt;2,"",SMALL(N1479:Q1479,2))</f>
        <v/>
      </c>
      <c r="Y1479" s="26" t="str">
        <f aca="false">IF(OR(V1479="",M1479=0),"",V1479/M1479-1)</f>
        <v/>
      </c>
      <c r="Z1479" s="26" t="str">
        <f aca="false">IF(OR(V1479="",L1479=""),"",V1479/(L1479*E1479)-1)</f>
        <v/>
      </c>
      <c r="AA1479" s="16" t="str">
        <f aca="false">IF(V1479="","SEM OFERTA",IF(OR(Y1479&gt;Premissas!$B$11,Y1479&lt;Premissas!$B$12),"VERIFICAR - UNIDADE/EMBALAGEM",IF(Y1479&gt;Premissas!$B$6,"NÃO COMPRAR - REAJUSTE &gt;5%","COMPRAR")))</f>
        <v>SEM OFERTA</v>
      </c>
      <c r="AB1479" s="18" t="str">
        <f aca="false">IF(W1479="DIMEC",S1479,IF(W1479="MEDCENTRO",U1479,""))</f>
        <v/>
      </c>
      <c r="AC1479" s="18" t="n">
        <f aca="false">IF(AA1479&lt;&gt;"COMPRAR",0,IF(AB1479="",I1479,MIN(I1479,AB1479)))</f>
        <v>0</v>
      </c>
      <c r="AD1479" s="19" t="n">
        <f aca="false">IF(AC1479&gt;0,AC1479*V1479,0)</f>
        <v>0</v>
      </c>
      <c r="AE1479" s="19" t="n">
        <f aca="false">IF(AC1479&gt;0,(M1479-V1479)*AC1479,0)</f>
        <v>0</v>
      </c>
      <c r="AF1479" s="16" t="str">
        <f aca="false">IF(AA1479&lt;&gt;"COMPRAR","",IF(AB1479="",IF(X1479="","",IF(X1479-V1479&lt;0.01,"EMPATE TÉCNICO","")),IF(AB1479&lt;I1479,"ESTOQUE INSUFICIENTE",IF(X1479="","",IF(X1479-V1479&lt;0.01,"EMPATE TÉCNICO","")))))</f>
        <v/>
      </c>
      <c r="AG1479" s="16" t="s">
        <v>1771</v>
      </c>
      <c r="AH1479" s="16" t="s">
        <v>94</v>
      </c>
    </row>
    <row r="1480" customFormat="false" ht="15" hidden="false" customHeight="false" outlineLevel="0" collapsed="false">
      <c r="A1480" s="16" t="s">
        <v>4717</v>
      </c>
      <c r="B1480" s="17" t="s">
        <v>4718</v>
      </c>
      <c r="C1480" s="16" t="s">
        <v>4719</v>
      </c>
      <c r="D1480" s="16" t="s">
        <v>4217</v>
      </c>
      <c r="E1480" s="18" t="n">
        <v>1</v>
      </c>
      <c r="F1480" s="16" t="s">
        <v>43</v>
      </c>
      <c r="G1480" s="18" t="n">
        <v>0</v>
      </c>
      <c r="H1480" s="16" t="n">
        <v>0</v>
      </c>
      <c r="I1480" s="18" t="n">
        <v>1</v>
      </c>
      <c r="J1480" s="19" t="n">
        <v>7.54</v>
      </c>
      <c r="K1480" s="19" t="n">
        <v>7.54</v>
      </c>
      <c r="L1480" s="19" t="n">
        <v>7.54</v>
      </c>
      <c r="M1480" s="19" t="n">
        <f aca="false">IF(J1480&gt;0,J1480,K1480)*E1480</f>
        <v>7.54</v>
      </c>
      <c r="N1480" s="20"/>
      <c r="O1480" s="21" t="str">
        <f aca="false">IF(R1480="","",ROUND(R1480*(1-Premissas!$B$4),4))</f>
        <v/>
      </c>
      <c r="P1480" s="22"/>
      <c r="Q1480" s="22"/>
      <c r="R1480" s="23"/>
      <c r="S1480" s="24"/>
      <c r="T1480" s="24"/>
      <c r="U1480" s="25"/>
      <c r="V1480" s="19" t="str">
        <f aca="false">IF(COUNT(N1480:Q1480)=0,"",MIN(N1480:Q1480))</f>
        <v/>
      </c>
      <c r="W1480" s="16" t="str">
        <f aca="false">IF(V1480="","",INDEX($N$4:$Q$4,MATCH(V1480,N1480:Q1480,0)))</f>
        <v/>
      </c>
      <c r="X1480" s="19" t="str">
        <f aca="false">IF(COUNT(N1480:Q1480)&lt;2,"",SMALL(N1480:Q1480,2))</f>
        <v/>
      </c>
      <c r="Y1480" s="26" t="str">
        <f aca="false">IF(OR(V1480="",M1480=0),"",V1480/M1480-1)</f>
        <v/>
      </c>
      <c r="Z1480" s="26" t="str">
        <f aca="false">IF(OR(V1480="",L1480=""),"",V1480/(L1480*E1480)-1)</f>
        <v/>
      </c>
      <c r="AA1480" s="16" t="str">
        <f aca="false">IF(V1480="","SEM OFERTA",IF(OR(Y1480&gt;Premissas!$B$11,Y1480&lt;Premissas!$B$12),"VERIFICAR - UNIDADE/EMBALAGEM",IF(Y1480&gt;Premissas!$B$6,"NÃO COMPRAR - REAJUSTE &gt;5%","COMPRAR")))</f>
        <v>SEM OFERTA</v>
      </c>
      <c r="AB1480" s="18" t="str">
        <f aca="false">IF(W1480="DIMEC",S1480,IF(W1480="MEDCENTRO",U1480,""))</f>
        <v/>
      </c>
      <c r="AC1480" s="18" t="n">
        <f aca="false">IF(AA1480&lt;&gt;"COMPRAR",0,IF(AB1480="",I1480,MIN(I1480,AB1480)))</f>
        <v>0</v>
      </c>
      <c r="AD1480" s="19" t="n">
        <f aca="false">IF(AC1480&gt;0,AC1480*V1480,0)</f>
        <v>0</v>
      </c>
      <c r="AE1480" s="19" t="n">
        <f aca="false">IF(AC1480&gt;0,(M1480-V1480)*AC1480,0)</f>
        <v>0</v>
      </c>
      <c r="AF1480" s="16" t="str">
        <f aca="false">IF(AA1480&lt;&gt;"COMPRAR","",IF(AB1480="",IF(X1480="","",IF(X1480-V1480&lt;0.01,"EMPATE TÉCNICO","")),IF(AB1480&lt;I1480,"ESTOQUE INSUFICIENTE",IF(X1480="","",IF(X1480-V1480&lt;0.01,"EMPATE TÉCNICO","")))))</f>
        <v/>
      </c>
      <c r="AG1480" s="16" t="s">
        <v>1838</v>
      </c>
      <c r="AH1480" s="16" t="s">
        <v>94</v>
      </c>
    </row>
    <row r="1481" customFormat="false" ht="15" hidden="false" customHeight="false" outlineLevel="0" collapsed="false">
      <c r="A1481" s="16" t="s">
        <v>4720</v>
      </c>
      <c r="B1481" s="17" t="s">
        <v>4721</v>
      </c>
      <c r="C1481" s="16" t="s">
        <v>4722</v>
      </c>
      <c r="D1481" s="16" t="s">
        <v>4217</v>
      </c>
      <c r="E1481" s="18" t="n">
        <v>1</v>
      </c>
      <c r="F1481" s="16" t="s">
        <v>43</v>
      </c>
      <c r="G1481" s="18" t="n">
        <v>0</v>
      </c>
      <c r="H1481" s="16" t="n">
        <v>0</v>
      </c>
      <c r="I1481" s="18" t="n">
        <v>1</v>
      </c>
      <c r="J1481" s="19" t="n">
        <v>7.37</v>
      </c>
      <c r="K1481" s="19" t="n">
        <v>7.37</v>
      </c>
      <c r="L1481" s="19" t="n">
        <v>7.37</v>
      </c>
      <c r="M1481" s="19" t="n">
        <f aca="false">IF(J1481&gt;0,J1481,K1481)*E1481</f>
        <v>7.37</v>
      </c>
      <c r="N1481" s="20"/>
      <c r="O1481" s="21" t="str">
        <f aca="false">IF(R1481="","",ROUND(R1481*(1-Premissas!$B$4),4))</f>
        <v/>
      </c>
      <c r="P1481" s="22"/>
      <c r="Q1481" s="22"/>
      <c r="R1481" s="23"/>
      <c r="S1481" s="24"/>
      <c r="T1481" s="24"/>
      <c r="U1481" s="25"/>
      <c r="V1481" s="19" t="str">
        <f aca="false">IF(COUNT(N1481:Q1481)=0,"",MIN(N1481:Q1481))</f>
        <v/>
      </c>
      <c r="W1481" s="16" t="str">
        <f aca="false">IF(V1481="","",INDEX($N$4:$Q$4,MATCH(V1481,N1481:Q1481,0)))</f>
        <v/>
      </c>
      <c r="X1481" s="19" t="str">
        <f aca="false">IF(COUNT(N1481:Q1481)&lt;2,"",SMALL(N1481:Q1481,2))</f>
        <v/>
      </c>
      <c r="Y1481" s="26" t="str">
        <f aca="false">IF(OR(V1481="",M1481=0),"",V1481/M1481-1)</f>
        <v/>
      </c>
      <c r="Z1481" s="26" t="str">
        <f aca="false">IF(OR(V1481="",L1481=""),"",V1481/(L1481*E1481)-1)</f>
        <v/>
      </c>
      <c r="AA1481" s="16" t="str">
        <f aca="false">IF(V1481="","SEM OFERTA",IF(OR(Y1481&gt;Premissas!$B$11,Y1481&lt;Premissas!$B$12),"VERIFICAR - UNIDADE/EMBALAGEM",IF(Y1481&gt;Premissas!$B$6,"NÃO COMPRAR - REAJUSTE &gt;5%","COMPRAR")))</f>
        <v>SEM OFERTA</v>
      </c>
      <c r="AB1481" s="18" t="str">
        <f aca="false">IF(W1481="DIMEC",S1481,IF(W1481="MEDCENTRO",U1481,""))</f>
        <v/>
      </c>
      <c r="AC1481" s="18" t="n">
        <f aca="false">IF(AA1481&lt;&gt;"COMPRAR",0,IF(AB1481="",I1481,MIN(I1481,AB1481)))</f>
        <v>0</v>
      </c>
      <c r="AD1481" s="19" t="n">
        <f aca="false">IF(AC1481&gt;0,AC1481*V1481,0)</f>
        <v>0</v>
      </c>
      <c r="AE1481" s="19" t="n">
        <f aca="false">IF(AC1481&gt;0,(M1481-V1481)*AC1481,0)</f>
        <v>0</v>
      </c>
      <c r="AF1481" s="16" t="str">
        <f aca="false">IF(AA1481&lt;&gt;"COMPRAR","",IF(AB1481="",IF(X1481="","",IF(X1481-V1481&lt;0.01,"EMPATE TÉCNICO","")),IF(AB1481&lt;I1481,"ESTOQUE INSUFICIENTE",IF(X1481="","",IF(X1481-V1481&lt;0.01,"EMPATE TÉCNICO","")))))</f>
        <v/>
      </c>
      <c r="AG1481" s="16" t="s">
        <v>1838</v>
      </c>
      <c r="AH1481" s="16" t="s">
        <v>94</v>
      </c>
    </row>
    <row r="1482" customFormat="false" ht="15" hidden="false" customHeight="false" outlineLevel="0" collapsed="false">
      <c r="A1482" s="16" t="s">
        <v>4723</v>
      </c>
      <c r="B1482" s="17" t="s">
        <v>4724</v>
      </c>
      <c r="C1482" s="16" t="s">
        <v>4725</v>
      </c>
      <c r="D1482" s="16" t="s">
        <v>4726</v>
      </c>
      <c r="E1482" s="18" t="n">
        <v>12</v>
      </c>
      <c r="F1482" s="16" t="s">
        <v>43</v>
      </c>
      <c r="G1482" s="18" t="n">
        <v>0</v>
      </c>
      <c r="H1482" s="16" t="n">
        <v>0.2</v>
      </c>
      <c r="I1482" s="18" t="n">
        <v>1</v>
      </c>
      <c r="J1482" s="19" t="n">
        <v>4.505</v>
      </c>
      <c r="K1482" s="19" t="n">
        <v>4.505</v>
      </c>
      <c r="L1482" s="19" t="n">
        <v>4.505</v>
      </c>
      <c r="M1482" s="19" t="n">
        <f aca="false">IF(J1482&gt;0,J1482,K1482)*E1482</f>
        <v>54.06</v>
      </c>
      <c r="N1482" s="20"/>
      <c r="O1482" s="21" t="str">
        <f aca="false">IF(R1482="","",ROUND(R1482*(1-Premissas!$B$4),4))</f>
        <v/>
      </c>
      <c r="P1482" s="22"/>
      <c r="Q1482" s="22"/>
      <c r="R1482" s="23"/>
      <c r="S1482" s="24"/>
      <c r="T1482" s="24"/>
      <c r="U1482" s="25"/>
      <c r="V1482" s="19" t="str">
        <f aca="false">IF(COUNT(N1482:Q1482)=0,"",MIN(N1482:Q1482))</f>
        <v/>
      </c>
      <c r="W1482" s="16" t="str">
        <f aca="false">IF(V1482="","",INDEX($N$4:$Q$4,MATCH(V1482,N1482:Q1482,0)))</f>
        <v/>
      </c>
      <c r="X1482" s="19" t="str">
        <f aca="false">IF(COUNT(N1482:Q1482)&lt;2,"",SMALL(N1482:Q1482,2))</f>
        <v/>
      </c>
      <c r="Y1482" s="26" t="str">
        <f aca="false">IF(OR(V1482="",M1482=0),"",V1482/M1482-1)</f>
        <v/>
      </c>
      <c r="Z1482" s="26" t="str">
        <f aca="false">IF(OR(V1482="",L1482=""),"",V1482/(L1482*E1482)-1)</f>
        <v/>
      </c>
      <c r="AA1482" s="16" t="str">
        <f aca="false">IF(V1482="","SEM OFERTA",IF(OR(Y1482&gt;Premissas!$B$11,Y1482&lt;Premissas!$B$12),"VERIFICAR - UNIDADE/EMBALAGEM",IF(Y1482&gt;Premissas!$B$6,"NÃO COMPRAR - REAJUSTE &gt;5%","COMPRAR")))</f>
        <v>SEM OFERTA</v>
      </c>
      <c r="AB1482" s="18" t="str">
        <f aca="false">IF(W1482="DIMEC",S1482,IF(W1482="MEDCENTRO",U1482,""))</f>
        <v/>
      </c>
      <c r="AC1482" s="18" t="n">
        <f aca="false">IF(AA1482&lt;&gt;"COMPRAR",0,IF(AB1482="",I1482,MIN(I1482,AB1482)))</f>
        <v>0</v>
      </c>
      <c r="AD1482" s="19" t="n">
        <f aca="false">IF(AC1482&gt;0,AC1482*V1482,0)</f>
        <v>0</v>
      </c>
      <c r="AE1482" s="19" t="n">
        <f aca="false">IF(AC1482&gt;0,(M1482-V1482)*AC1482,0)</f>
        <v>0</v>
      </c>
      <c r="AF1482" s="16" t="str">
        <f aca="false">IF(AA1482&lt;&gt;"COMPRAR","",IF(AB1482="",IF(X1482="","",IF(X1482-V1482&lt;0.01,"EMPATE TÉCNICO","")),IF(AB1482&lt;I1482,"ESTOQUE INSUFICIENTE",IF(X1482="","",IF(X1482-V1482&lt;0.01,"EMPATE TÉCNICO","")))))</f>
        <v/>
      </c>
      <c r="AG1482" s="16" t="s">
        <v>1798</v>
      </c>
      <c r="AH1482" s="16" t="s">
        <v>4727</v>
      </c>
    </row>
    <row r="1483" customFormat="false" ht="15" hidden="false" customHeight="false" outlineLevel="0" collapsed="false">
      <c r="A1483" s="16" t="s">
        <v>4728</v>
      </c>
      <c r="B1483" s="17" t="s">
        <v>4729</v>
      </c>
      <c r="C1483" s="16" t="s">
        <v>4730</v>
      </c>
      <c r="D1483" s="16" t="s">
        <v>4726</v>
      </c>
      <c r="E1483" s="18" t="n">
        <v>12</v>
      </c>
      <c r="F1483" s="16" t="s">
        <v>43</v>
      </c>
      <c r="G1483" s="18" t="n">
        <v>0</v>
      </c>
      <c r="H1483" s="16" t="n">
        <v>0.1</v>
      </c>
      <c r="I1483" s="18" t="n">
        <v>1</v>
      </c>
      <c r="J1483" s="19" t="n">
        <v>5.61333333333333</v>
      </c>
      <c r="K1483" s="19" t="n">
        <v>5.61333333333333</v>
      </c>
      <c r="L1483" s="19" t="n">
        <v>5.6133</v>
      </c>
      <c r="M1483" s="19" t="n">
        <f aca="false">IF(J1483&gt;0,J1483,K1483)*E1483</f>
        <v>67.36</v>
      </c>
      <c r="N1483" s="20"/>
      <c r="O1483" s="21" t="str">
        <f aca="false">IF(R1483="","",ROUND(R1483*(1-Premissas!$B$4),4))</f>
        <v/>
      </c>
      <c r="P1483" s="22"/>
      <c r="Q1483" s="22"/>
      <c r="R1483" s="23"/>
      <c r="S1483" s="24"/>
      <c r="T1483" s="24"/>
      <c r="U1483" s="25"/>
      <c r="V1483" s="19" t="str">
        <f aca="false">IF(COUNT(N1483:Q1483)=0,"",MIN(N1483:Q1483))</f>
        <v/>
      </c>
      <c r="W1483" s="16" t="str">
        <f aca="false">IF(V1483="","",INDEX($N$4:$Q$4,MATCH(V1483,N1483:Q1483,0)))</f>
        <v/>
      </c>
      <c r="X1483" s="19" t="str">
        <f aca="false">IF(COUNT(N1483:Q1483)&lt;2,"",SMALL(N1483:Q1483,2))</f>
        <v/>
      </c>
      <c r="Y1483" s="26" t="str">
        <f aca="false">IF(OR(V1483="",M1483=0),"",V1483/M1483-1)</f>
        <v/>
      </c>
      <c r="Z1483" s="26" t="str">
        <f aca="false">IF(OR(V1483="",L1483=""),"",V1483/(L1483*E1483)-1)</f>
        <v/>
      </c>
      <c r="AA1483" s="16" t="str">
        <f aca="false">IF(V1483="","SEM OFERTA",IF(OR(Y1483&gt;Premissas!$B$11,Y1483&lt;Premissas!$B$12),"VERIFICAR - UNIDADE/EMBALAGEM",IF(Y1483&gt;Premissas!$B$6,"NÃO COMPRAR - REAJUSTE &gt;5%","COMPRAR")))</f>
        <v>SEM OFERTA</v>
      </c>
      <c r="AB1483" s="18" t="str">
        <f aca="false">IF(W1483="DIMEC",S1483,IF(W1483="MEDCENTRO",U1483,""))</f>
        <v/>
      </c>
      <c r="AC1483" s="18" t="n">
        <f aca="false">IF(AA1483&lt;&gt;"COMPRAR",0,IF(AB1483="",I1483,MIN(I1483,AB1483)))</f>
        <v>0</v>
      </c>
      <c r="AD1483" s="19" t="n">
        <f aca="false">IF(AC1483&gt;0,AC1483*V1483,0)</f>
        <v>0</v>
      </c>
      <c r="AE1483" s="19" t="n">
        <f aca="false">IF(AC1483&gt;0,(M1483-V1483)*AC1483,0)</f>
        <v>0</v>
      </c>
      <c r="AF1483" s="16" t="str">
        <f aca="false">IF(AA1483&lt;&gt;"COMPRAR","",IF(AB1483="",IF(X1483="","",IF(X1483-V1483&lt;0.01,"EMPATE TÉCNICO","")),IF(AB1483&lt;I1483,"ESTOQUE INSUFICIENTE",IF(X1483="","",IF(X1483-V1483&lt;0.01,"EMPATE TÉCNICO","")))))</f>
        <v/>
      </c>
      <c r="AG1483" s="16" t="s">
        <v>1798</v>
      </c>
      <c r="AH1483" s="16" t="s">
        <v>4727</v>
      </c>
    </row>
    <row r="1484" customFormat="false" ht="15" hidden="false" customHeight="false" outlineLevel="0" collapsed="false">
      <c r="A1484" s="16" t="s">
        <v>4731</v>
      </c>
      <c r="B1484" s="17" t="s">
        <v>4732</v>
      </c>
      <c r="C1484" s="16" t="s">
        <v>4733</v>
      </c>
      <c r="D1484" s="16" t="s">
        <v>4726</v>
      </c>
      <c r="E1484" s="18" t="n">
        <v>1</v>
      </c>
      <c r="F1484" s="16" t="s">
        <v>43</v>
      </c>
      <c r="G1484" s="18" t="n">
        <v>0</v>
      </c>
      <c r="H1484" s="16" t="n">
        <v>0.2</v>
      </c>
      <c r="I1484" s="18" t="n">
        <v>1</v>
      </c>
      <c r="J1484" s="19" t="n">
        <v>9.67</v>
      </c>
      <c r="K1484" s="19" t="n">
        <v>9.67</v>
      </c>
      <c r="L1484" s="19" t="n">
        <v>9.67</v>
      </c>
      <c r="M1484" s="19" t="n">
        <f aca="false">IF(J1484&gt;0,J1484,K1484)*E1484</f>
        <v>9.67</v>
      </c>
      <c r="N1484" s="20"/>
      <c r="O1484" s="21" t="str">
        <f aca="false">IF(R1484="","",ROUND(R1484*(1-Premissas!$B$4),4))</f>
        <v/>
      </c>
      <c r="P1484" s="22"/>
      <c r="Q1484" s="22"/>
      <c r="R1484" s="23"/>
      <c r="S1484" s="24"/>
      <c r="T1484" s="24"/>
      <c r="U1484" s="25"/>
      <c r="V1484" s="19" t="str">
        <f aca="false">IF(COUNT(N1484:Q1484)=0,"",MIN(N1484:Q1484))</f>
        <v/>
      </c>
      <c r="W1484" s="16" t="str">
        <f aca="false">IF(V1484="","",INDEX($N$4:$Q$4,MATCH(V1484,N1484:Q1484,0)))</f>
        <v/>
      </c>
      <c r="X1484" s="19" t="str">
        <f aca="false">IF(COUNT(N1484:Q1484)&lt;2,"",SMALL(N1484:Q1484,2))</f>
        <v/>
      </c>
      <c r="Y1484" s="26" t="str">
        <f aca="false">IF(OR(V1484="",M1484=0),"",V1484/M1484-1)</f>
        <v/>
      </c>
      <c r="Z1484" s="26" t="str">
        <f aca="false">IF(OR(V1484="",L1484=""),"",V1484/(L1484*E1484)-1)</f>
        <v/>
      </c>
      <c r="AA1484" s="16" t="str">
        <f aca="false">IF(V1484="","SEM OFERTA",IF(OR(Y1484&gt;Premissas!$B$11,Y1484&lt;Premissas!$B$12),"VERIFICAR - UNIDADE/EMBALAGEM",IF(Y1484&gt;Premissas!$B$6,"NÃO COMPRAR - REAJUSTE &gt;5%","COMPRAR")))</f>
        <v>SEM OFERTA</v>
      </c>
      <c r="AB1484" s="18" t="str">
        <f aca="false">IF(W1484="DIMEC",S1484,IF(W1484="MEDCENTRO",U1484,""))</f>
        <v/>
      </c>
      <c r="AC1484" s="18" t="n">
        <f aca="false">IF(AA1484&lt;&gt;"COMPRAR",0,IF(AB1484="",I1484,MIN(I1484,AB1484)))</f>
        <v>0</v>
      </c>
      <c r="AD1484" s="19" t="n">
        <f aca="false">IF(AC1484&gt;0,AC1484*V1484,0)</f>
        <v>0</v>
      </c>
      <c r="AE1484" s="19" t="n">
        <f aca="false">IF(AC1484&gt;0,(M1484-V1484)*AC1484,0)</f>
        <v>0</v>
      </c>
      <c r="AF1484" s="16" t="str">
        <f aca="false">IF(AA1484&lt;&gt;"COMPRAR","",IF(AB1484="",IF(X1484="","",IF(X1484-V1484&lt;0.01,"EMPATE TÉCNICO","")),IF(AB1484&lt;I1484,"ESTOQUE INSUFICIENTE",IF(X1484="","",IF(X1484-V1484&lt;0.01,"EMPATE TÉCNICO","")))))</f>
        <v/>
      </c>
      <c r="AG1484" s="16" t="s">
        <v>1798</v>
      </c>
      <c r="AH1484" s="16" t="s">
        <v>4727</v>
      </c>
    </row>
    <row r="1485" customFormat="false" ht="15" hidden="false" customHeight="false" outlineLevel="0" collapsed="false">
      <c r="A1485" s="16" t="s">
        <v>4734</v>
      </c>
      <c r="B1485" s="17" t="s">
        <v>4735</v>
      </c>
      <c r="C1485" s="16" t="s">
        <v>4736</v>
      </c>
      <c r="D1485" s="16" t="s">
        <v>4726</v>
      </c>
      <c r="E1485" s="18" t="n">
        <v>1</v>
      </c>
      <c r="F1485" s="16" t="s">
        <v>43</v>
      </c>
      <c r="G1485" s="18" t="n">
        <v>0</v>
      </c>
      <c r="H1485" s="16" t="n">
        <v>0.3</v>
      </c>
      <c r="I1485" s="18" t="n">
        <v>1</v>
      </c>
      <c r="J1485" s="19" t="n">
        <v>5.86</v>
      </c>
      <c r="K1485" s="19" t="n">
        <v>5.86</v>
      </c>
      <c r="L1485" s="19" t="n">
        <v>5.86</v>
      </c>
      <c r="M1485" s="19" t="n">
        <f aca="false">IF(J1485&gt;0,J1485,K1485)*E1485</f>
        <v>5.86</v>
      </c>
      <c r="N1485" s="20"/>
      <c r="O1485" s="21" t="str">
        <f aca="false">IF(R1485="","",ROUND(R1485*(1-Premissas!$B$4),4))</f>
        <v/>
      </c>
      <c r="P1485" s="22"/>
      <c r="Q1485" s="22"/>
      <c r="R1485" s="23"/>
      <c r="S1485" s="24"/>
      <c r="T1485" s="24"/>
      <c r="U1485" s="25"/>
      <c r="V1485" s="19" t="str">
        <f aca="false">IF(COUNT(N1485:Q1485)=0,"",MIN(N1485:Q1485))</f>
        <v/>
      </c>
      <c r="W1485" s="16" t="str">
        <f aca="false">IF(V1485="","",INDEX($N$4:$Q$4,MATCH(V1485,N1485:Q1485,0)))</f>
        <v/>
      </c>
      <c r="X1485" s="19" t="str">
        <f aca="false">IF(COUNT(N1485:Q1485)&lt;2,"",SMALL(N1485:Q1485,2))</f>
        <v/>
      </c>
      <c r="Y1485" s="26" t="str">
        <f aca="false">IF(OR(V1485="",M1485=0),"",V1485/M1485-1)</f>
        <v/>
      </c>
      <c r="Z1485" s="26" t="str">
        <f aca="false">IF(OR(V1485="",L1485=""),"",V1485/(L1485*E1485)-1)</f>
        <v/>
      </c>
      <c r="AA1485" s="16" t="str">
        <f aca="false">IF(V1485="","SEM OFERTA",IF(OR(Y1485&gt;Premissas!$B$11,Y1485&lt;Premissas!$B$12),"VERIFICAR - UNIDADE/EMBALAGEM",IF(Y1485&gt;Premissas!$B$6,"NÃO COMPRAR - REAJUSTE &gt;5%","COMPRAR")))</f>
        <v>SEM OFERTA</v>
      </c>
      <c r="AB1485" s="18" t="str">
        <f aca="false">IF(W1485="DIMEC",S1485,IF(W1485="MEDCENTRO",U1485,""))</f>
        <v/>
      </c>
      <c r="AC1485" s="18" t="n">
        <f aca="false">IF(AA1485&lt;&gt;"COMPRAR",0,IF(AB1485="",I1485,MIN(I1485,AB1485)))</f>
        <v>0</v>
      </c>
      <c r="AD1485" s="19" t="n">
        <f aca="false">IF(AC1485&gt;0,AC1485*V1485,0)</f>
        <v>0</v>
      </c>
      <c r="AE1485" s="19" t="n">
        <f aca="false">IF(AC1485&gt;0,(M1485-V1485)*AC1485,0)</f>
        <v>0</v>
      </c>
      <c r="AF1485" s="16" t="str">
        <f aca="false">IF(AA1485&lt;&gt;"COMPRAR","",IF(AB1485="",IF(X1485="","",IF(X1485-V1485&lt;0.01,"EMPATE TÉCNICO","")),IF(AB1485&lt;I1485,"ESTOQUE INSUFICIENTE",IF(X1485="","",IF(X1485-V1485&lt;0.01,"EMPATE TÉCNICO","")))))</f>
        <v/>
      </c>
      <c r="AG1485" s="16" t="s">
        <v>1798</v>
      </c>
      <c r="AH1485" s="16" t="s">
        <v>4727</v>
      </c>
    </row>
    <row r="1486" customFormat="false" ht="15" hidden="false" customHeight="false" outlineLevel="0" collapsed="false">
      <c r="A1486" s="16" t="s">
        <v>4737</v>
      </c>
      <c r="B1486" s="17" t="s">
        <v>4738</v>
      </c>
      <c r="C1486" s="16" t="s">
        <v>4739</v>
      </c>
      <c r="D1486" s="16" t="s">
        <v>4740</v>
      </c>
      <c r="E1486" s="18" t="n">
        <v>12</v>
      </c>
      <c r="F1486" s="16" t="s">
        <v>43</v>
      </c>
      <c r="G1486" s="18" t="n">
        <v>3</v>
      </c>
      <c r="H1486" s="16" t="n">
        <v>2.1</v>
      </c>
      <c r="I1486" s="18" t="n">
        <v>1</v>
      </c>
      <c r="J1486" s="19" t="n">
        <v>2.48166666666667</v>
      </c>
      <c r="K1486" s="19" t="n">
        <v>2.48166666666667</v>
      </c>
      <c r="L1486" s="19" t="n">
        <v>2.4817</v>
      </c>
      <c r="M1486" s="19" t="n">
        <f aca="false">IF(J1486&gt;0,J1486,K1486)*E1486</f>
        <v>29.78</v>
      </c>
      <c r="N1486" s="20"/>
      <c r="O1486" s="21" t="str">
        <f aca="false">IF(R1486="","",ROUND(R1486*(1-Premissas!$B$4),4))</f>
        <v/>
      </c>
      <c r="P1486" s="22"/>
      <c r="Q1486" s="22"/>
      <c r="R1486" s="23"/>
      <c r="S1486" s="24"/>
      <c r="T1486" s="24"/>
      <c r="U1486" s="25"/>
      <c r="V1486" s="19" t="str">
        <f aca="false">IF(COUNT(N1486:Q1486)=0,"",MIN(N1486:Q1486))</f>
        <v/>
      </c>
      <c r="W1486" s="16" t="str">
        <f aca="false">IF(V1486="","",INDEX($N$4:$Q$4,MATCH(V1486,N1486:Q1486,0)))</f>
        <v/>
      </c>
      <c r="X1486" s="19" t="str">
        <f aca="false">IF(COUNT(N1486:Q1486)&lt;2,"",SMALL(N1486:Q1486,2))</f>
        <v/>
      </c>
      <c r="Y1486" s="26" t="str">
        <f aca="false">IF(OR(V1486="",M1486=0),"",V1486/M1486-1)</f>
        <v/>
      </c>
      <c r="Z1486" s="26" t="str">
        <f aca="false">IF(OR(V1486="",L1486=""),"",V1486/(L1486*E1486)-1)</f>
        <v/>
      </c>
      <c r="AA1486" s="16" t="str">
        <f aca="false">IF(V1486="","SEM OFERTA",IF(OR(Y1486&gt;Premissas!$B$11,Y1486&lt;Premissas!$B$12),"VERIFICAR - UNIDADE/EMBALAGEM",IF(Y1486&gt;Premissas!$B$6,"NÃO COMPRAR - REAJUSTE &gt;5%","COMPRAR")))</f>
        <v>SEM OFERTA</v>
      </c>
      <c r="AB1486" s="18" t="str">
        <f aca="false">IF(W1486="DIMEC",S1486,IF(W1486="MEDCENTRO",U1486,""))</f>
        <v/>
      </c>
      <c r="AC1486" s="18" t="n">
        <f aca="false">IF(AA1486&lt;&gt;"COMPRAR",0,IF(AB1486="",I1486,MIN(I1486,AB1486)))</f>
        <v>0</v>
      </c>
      <c r="AD1486" s="19" t="n">
        <f aca="false">IF(AC1486&gt;0,AC1486*V1486,0)</f>
        <v>0</v>
      </c>
      <c r="AE1486" s="19" t="n">
        <f aca="false">IF(AC1486&gt;0,(M1486-V1486)*AC1486,0)</f>
        <v>0</v>
      </c>
      <c r="AF1486" s="16" t="str">
        <f aca="false">IF(AA1486&lt;&gt;"COMPRAR","",IF(AB1486="",IF(X1486="","",IF(X1486-V1486&lt;0.01,"EMPATE TÉCNICO","")),IF(AB1486&lt;I1486,"ESTOQUE INSUFICIENTE",IF(X1486="","",IF(X1486-V1486&lt;0.01,"EMPATE TÉCNICO","")))))</f>
        <v/>
      </c>
      <c r="AG1486" s="16" t="s">
        <v>2034</v>
      </c>
      <c r="AH1486" s="16" t="s">
        <v>4727</v>
      </c>
    </row>
    <row r="1487" customFormat="false" ht="15" hidden="false" customHeight="false" outlineLevel="0" collapsed="false">
      <c r="A1487" s="16" t="s">
        <v>4741</v>
      </c>
      <c r="B1487" s="17" t="s">
        <v>4742</v>
      </c>
      <c r="C1487" s="16" t="s">
        <v>4743</v>
      </c>
      <c r="D1487" s="16" t="s">
        <v>4740</v>
      </c>
      <c r="E1487" s="18" t="n">
        <v>12</v>
      </c>
      <c r="F1487" s="16" t="s">
        <v>43</v>
      </c>
      <c r="G1487" s="18" t="n">
        <v>1</v>
      </c>
      <c r="H1487" s="16" t="n">
        <v>2</v>
      </c>
      <c r="I1487" s="18" t="n">
        <v>1</v>
      </c>
      <c r="J1487" s="19" t="n">
        <v>2.08083333333333</v>
      </c>
      <c r="K1487" s="19" t="n">
        <v>2.08083333333333</v>
      </c>
      <c r="L1487" s="19" t="n">
        <v>2.0808</v>
      </c>
      <c r="M1487" s="19" t="n">
        <f aca="false">IF(J1487&gt;0,J1487,K1487)*E1487</f>
        <v>24.97</v>
      </c>
      <c r="N1487" s="20"/>
      <c r="O1487" s="21" t="str">
        <f aca="false">IF(R1487="","",ROUND(R1487*(1-Premissas!$B$4),4))</f>
        <v/>
      </c>
      <c r="P1487" s="22"/>
      <c r="Q1487" s="22"/>
      <c r="R1487" s="23"/>
      <c r="S1487" s="24"/>
      <c r="T1487" s="24"/>
      <c r="U1487" s="25"/>
      <c r="V1487" s="19" t="str">
        <f aca="false">IF(COUNT(N1487:Q1487)=0,"",MIN(N1487:Q1487))</f>
        <v/>
      </c>
      <c r="W1487" s="16" t="str">
        <f aca="false">IF(V1487="","",INDEX($N$4:$Q$4,MATCH(V1487,N1487:Q1487,0)))</f>
        <v/>
      </c>
      <c r="X1487" s="19" t="str">
        <f aca="false">IF(COUNT(N1487:Q1487)&lt;2,"",SMALL(N1487:Q1487,2))</f>
        <v/>
      </c>
      <c r="Y1487" s="26" t="str">
        <f aca="false">IF(OR(V1487="",M1487=0),"",V1487/M1487-1)</f>
        <v/>
      </c>
      <c r="Z1487" s="26" t="str">
        <f aca="false">IF(OR(V1487="",L1487=""),"",V1487/(L1487*E1487)-1)</f>
        <v/>
      </c>
      <c r="AA1487" s="16" t="str">
        <f aca="false">IF(V1487="","SEM OFERTA",IF(OR(Y1487&gt;Premissas!$B$11,Y1487&lt;Premissas!$B$12),"VERIFICAR - UNIDADE/EMBALAGEM",IF(Y1487&gt;Premissas!$B$6,"NÃO COMPRAR - REAJUSTE &gt;5%","COMPRAR")))</f>
        <v>SEM OFERTA</v>
      </c>
      <c r="AB1487" s="18" t="str">
        <f aca="false">IF(W1487="DIMEC",S1487,IF(W1487="MEDCENTRO",U1487,""))</f>
        <v/>
      </c>
      <c r="AC1487" s="18" t="n">
        <f aca="false">IF(AA1487&lt;&gt;"COMPRAR",0,IF(AB1487="",I1487,MIN(I1487,AB1487)))</f>
        <v>0</v>
      </c>
      <c r="AD1487" s="19" t="n">
        <f aca="false">IF(AC1487&gt;0,AC1487*V1487,0)</f>
        <v>0</v>
      </c>
      <c r="AE1487" s="19" t="n">
        <f aca="false">IF(AC1487&gt;0,(M1487-V1487)*AC1487,0)</f>
        <v>0</v>
      </c>
      <c r="AF1487" s="16" t="str">
        <f aca="false">IF(AA1487&lt;&gt;"COMPRAR","",IF(AB1487="",IF(X1487="","",IF(X1487-V1487&lt;0.01,"EMPATE TÉCNICO","")),IF(AB1487&lt;I1487,"ESTOQUE INSUFICIENTE",IF(X1487="","",IF(X1487-V1487&lt;0.01,"EMPATE TÉCNICO","")))))</f>
        <v/>
      </c>
      <c r="AG1487" s="16" t="s">
        <v>2034</v>
      </c>
      <c r="AH1487" s="16" t="s">
        <v>4727</v>
      </c>
    </row>
    <row r="1488" customFormat="false" ht="15" hidden="false" customHeight="false" outlineLevel="0" collapsed="false">
      <c r="A1488" s="16" t="s">
        <v>4744</v>
      </c>
      <c r="B1488" s="17" t="s">
        <v>4745</v>
      </c>
      <c r="C1488" s="16" t="s">
        <v>4746</v>
      </c>
      <c r="D1488" s="16" t="s">
        <v>4747</v>
      </c>
      <c r="E1488" s="18" t="n">
        <v>12</v>
      </c>
      <c r="F1488" s="16" t="s">
        <v>41</v>
      </c>
      <c r="G1488" s="18" t="n">
        <v>12</v>
      </c>
      <c r="H1488" s="16" t="n">
        <v>18.2</v>
      </c>
      <c r="I1488" s="18" t="n">
        <v>3</v>
      </c>
      <c r="J1488" s="19" t="n">
        <v>3.70166666666667</v>
      </c>
      <c r="K1488" s="19" t="n">
        <v>3.70166666666667</v>
      </c>
      <c r="L1488" s="19" t="n">
        <v>3.7017</v>
      </c>
      <c r="M1488" s="19" t="n">
        <f aca="false">IF(J1488&gt;0,J1488,K1488)*E1488</f>
        <v>44.42</v>
      </c>
      <c r="N1488" s="20"/>
      <c r="O1488" s="21" t="str">
        <f aca="false">IF(R1488="","",ROUND(R1488*(1-Premissas!$B$4),4))</f>
        <v/>
      </c>
      <c r="P1488" s="22"/>
      <c r="Q1488" s="22"/>
      <c r="R1488" s="23"/>
      <c r="S1488" s="24"/>
      <c r="T1488" s="24"/>
      <c r="U1488" s="25"/>
      <c r="V1488" s="19" t="str">
        <f aca="false">IF(COUNT(N1488:Q1488)=0,"",MIN(N1488:Q1488))</f>
        <v/>
      </c>
      <c r="W1488" s="16" t="str">
        <f aca="false">IF(V1488="","",INDEX($N$4:$Q$4,MATCH(V1488,N1488:Q1488,0)))</f>
        <v/>
      </c>
      <c r="X1488" s="19" t="str">
        <f aca="false">IF(COUNT(N1488:Q1488)&lt;2,"",SMALL(N1488:Q1488,2))</f>
        <v/>
      </c>
      <c r="Y1488" s="26" t="str">
        <f aca="false">IF(OR(V1488="",M1488=0),"",V1488/M1488-1)</f>
        <v/>
      </c>
      <c r="Z1488" s="26" t="str">
        <f aca="false">IF(OR(V1488="",L1488=""),"",V1488/(L1488*E1488)-1)</f>
        <v/>
      </c>
      <c r="AA1488" s="16" t="str">
        <f aca="false">IF(V1488="","SEM OFERTA",IF(OR(Y1488&gt;Premissas!$B$11,Y1488&lt;Premissas!$B$12),"VERIFICAR - UNIDADE/EMBALAGEM",IF(Y1488&gt;Premissas!$B$6,"NÃO COMPRAR - REAJUSTE &gt;5%","COMPRAR")))</f>
        <v>SEM OFERTA</v>
      </c>
      <c r="AB1488" s="18" t="str">
        <f aca="false">IF(W1488="DIMEC",S1488,IF(W1488="MEDCENTRO",U1488,""))</f>
        <v/>
      </c>
      <c r="AC1488" s="18" t="n">
        <f aca="false">IF(AA1488&lt;&gt;"COMPRAR",0,IF(AB1488="",I1488,MIN(I1488,AB1488)))</f>
        <v>0</v>
      </c>
      <c r="AD1488" s="19" t="n">
        <f aca="false">IF(AC1488&gt;0,AC1488*V1488,0)</f>
        <v>0</v>
      </c>
      <c r="AE1488" s="19" t="n">
        <f aca="false">IF(AC1488&gt;0,(M1488-V1488)*AC1488,0)</f>
        <v>0</v>
      </c>
      <c r="AF1488" s="16" t="str">
        <f aca="false">IF(AA1488&lt;&gt;"COMPRAR","",IF(AB1488="",IF(X1488="","",IF(X1488-V1488&lt;0.01,"EMPATE TÉCNICO","")),IF(AB1488&lt;I1488,"ESTOQUE INSUFICIENTE",IF(X1488="","",IF(X1488-V1488&lt;0.01,"EMPATE TÉCNICO","")))))</f>
        <v/>
      </c>
      <c r="AG1488" s="16" t="s">
        <v>360</v>
      </c>
      <c r="AH1488" s="16" t="s">
        <v>4727</v>
      </c>
    </row>
    <row r="1489" customFormat="false" ht="15" hidden="false" customHeight="false" outlineLevel="0" collapsed="false">
      <c r="A1489" s="16" t="s">
        <v>4748</v>
      </c>
      <c r="B1489" s="17" t="s">
        <v>4749</v>
      </c>
      <c r="C1489" s="16" t="s">
        <v>4750</v>
      </c>
      <c r="D1489" s="16" t="s">
        <v>4747</v>
      </c>
      <c r="E1489" s="18" t="n">
        <v>1</v>
      </c>
      <c r="F1489" s="16" t="s">
        <v>43</v>
      </c>
      <c r="G1489" s="18" t="n">
        <v>0</v>
      </c>
      <c r="H1489" s="16" t="n">
        <v>1.1</v>
      </c>
      <c r="I1489" s="18" t="n">
        <v>3</v>
      </c>
      <c r="J1489" s="19" t="n">
        <v>3.33</v>
      </c>
      <c r="K1489" s="19" t="n">
        <v>3.33</v>
      </c>
      <c r="L1489" s="19" t="n">
        <v>3.33</v>
      </c>
      <c r="M1489" s="19" t="n">
        <f aca="false">IF(J1489&gt;0,J1489,K1489)*E1489</f>
        <v>3.33</v>
      </c>
      <c r="N1489" s="20"/>
      <c r="O1489" s="21" t="str">
        <f aca="false">IF(R1489="","",ROUND(R1489*(1-Premissas!$B$4),4))</f>
        <v/>
      </c>
      <c r="P1489" s="22"/>
      <c r="Q1489" s="22"/>
      <c r="R1489" s="23"/>
      <c r="S1489" s="24"/>
      <c r="T1489" s="24"/>
      <c r="U1489" s="25"/>
      <c r="V1489" s="19" t="str">
        <f aca="false">IF(COUNT(N1489:Q1489)=0,"",MIN(N1489:Q1489))</f>
        <v/>
      </c>
      <c r="W1489" s="16" t="str">
        <f aca="false">IF(V1489="","",INDEX($N$4:$Q$4,MATCH(V1489,N1489:Q1489,0)))</f>
        <v/>
      </c>
      <c r="X1489" s="19" t="str">
        <f aca="false">IF(COUNT(N1489:Q1489)&lt;2,"",SMALL(N1489:Q1489,2))</f>
        <v/>
      </c>
      <c r="Y1489" s="26" t="str">
        <f aca="false">IF(OR(V1489="",M1489=0),"",V1489/M1489-1)</f>
        <v/>
      </c>
      <c r="Z1489" s="26" t="str">
        <f aca="false">IF(OR(V1489="",L1489=""),"",V1489/(L1489*E1489)-1)</f>
        <v/>
      </c>
      <c r="AA1489" s="16" t="str">
        <f aca="false">IF(V1489="","SEM OFERTA",IF(OR(Y1489&gt;Premissas!$B$11,Y1489&lt;Premissas!$B$12),"VERIFICAR - UNIDADE/EMBALAGEM",IF(Y1489&gt;Premissas!$B$6,"NÃO COMPRAR - REAJUSTE &gt;5%","COMPRAR")))</f>
        <v>SEM OFERTA</v>
      </c>
      <c r="AB1489" s="18" t="str">
        <f aca="false">IF(W1489="DIMEC",S1489,IF(W1489="MEDCENTRO",U1489,""))</f>
        <v/>
      </c>
      <c r="AC1489" s="18" t="n">
        <f aca="false">IF(AA1489&lt;&gt;"COMPRAR",0,IF(AB1489="",I1489,MIN(I1489,AB1489)))</f>
        <v>0</v>
      </c>
      <c r="AD1489" s="19" t="n">
        <f aca="false">IF(AC1489&gt;0,AC1489*V1489,0)</f>
        <v>0</v>
      </c>
      <c r="AE1489" s="19" t="n">
        <f aca="false">IF(AC1489&gt;0,(M1489-V1489)*AC1489,0)</f>
        <v>0</v>
      </c>
      <c r="AF1489" s="16" t="str">
        <f aca="false">IF(AA1489&lt;&gt;"COMPRAR","",IF(AB1489="",IF(X1489="","",IF(X1489-V1489&lt;0.01,"EMPATE TÉCNICO","")),IF(AB1489&lt;I1489,"ESTOQUE INSUFICIENTE",IF(X1489="","",IF(X1489-V1489&lt;0.01,"EMPATE TÉCNICO","")))))</f>
        <v/>
      </c>
      <c r="AG1489" s="16" t="s">
        <v>360</v>
      </c>
      <c r="AH1489" s="16" t="s">
        <v>4727</v>
      </c>
    </row>
    <row r="1490" customFormat="false" ht="15" hidden="false" customHeight="false" outlineLevel="0" collapsed="false">
      <c r="A1490" s="16" t="s">
        <v>4751</v>
      </c>
      <c r="B1490" s="17" t="s">
        <v>4752</v>
      </c>
      <c r="C1490" s="16" t="s">
        <v>4753</v>
      </c>
      <c r="D1490" s="16" t="s">
        <v>4747</v>
      </c>
      <c r="E1490" s="18" t="n">
        <v>1</v>
      </c>
      <c r="F1490" s="16" t="s">
        <v>43</v>
      </c>
      <c r="G1490" s="18" t="n">
        <v>0</v>
      </c>
      <c r="H1490" s="16" t="n">
        <v>1</v>
      </c>
      <c r="I1490" s="18" t="n">
        <v>3</v>
      </c>
      <c r="J1490" s="19" t="n">
        <v>16.13</v>
      </c>
      <c r="K1490" s="19" t="n">
        <v>16.13</v>
      </c>
      <c r="L1490" s="19" t="n">
        <v>16</v>
      </c>
      <c r="M1490" s="19" t="n">
        <f aca="false">IF(J1490&gt;0,J1490,K1490)*E1490</f>
        <v>16.13</v>
      </c>
      <c r="N1490" s="20"/>
      <c r="O1490" s="21" t="str">
        <f aca="false">IF(R1490="","",ROUND(R1490*(1-Premissas!$B$4),4))</f>
        <v/>
      </c>
      <c r="P1490" s="22"/>
      <c r="Q1490" s="22"/>
      <c r="R1490" s="23"/>
      <c r="S1490" s="24"/>
      <c r="T1490" s="24"/>
      <c r="U1490" s="25"/>
      <c r="V1490" s="19" t="str">
        <f aca="false">IF(COUNT(N1490:Q1490)=0,"",MIN(N1490:Q1490))</f>
        <v/>
      </c>
      <c r="W1490" s="16" t="str">
        <f aca="false">IF(V1490="","",INDEX($N$4:$Q$4,MATCH(V1490,N1490:Q1490,0)))</f>
        <v/>
      </c>
      <c r="X1490" s="19" t="str">
        <f aca="false">IF(COUNT(N1490:Q1490)&lt;2,"",SMALL(N1490:Q1490,2))</f>
        <v/>
      </c>
      <c r="Y1490" s="26" t="str">
        <f aca="false">IF(OR(V1490="",M1490=0),"",V1490/M1490-1)</f>
        <v/>
      </c>
      <c r="Z1490" s="26" t="str">
        <f aca="false">IF(OR(V1490="",L1490=""),"",V1490/(L1490*E1490)-1)</f>
        <v/>
      </c>
      <c r="AA1490" s="16" t="str">
        <f aca="false">IF(V1490="","SEM OFERTA",IF(OR(Y1490&gt;Premissas!$B$11,Y1490&lt;Premissas!$B$12),"VERIFICAR - UNIDADE/EMBALAGEM",IF(Y1490&gt;Premissas!$B$6,"NÃO COMPRAR - REAJUSTE &gt;5%","COMPRAR")))</f>
        <v>SEM OFERTA</v>
      </c>
      <c r="AB1490" s="18" t="str">
        <f aca="false">IF(W1490="DIMEC",S1490,IF(W1490="MEDCENTRO",U1490,""))</f>
        <v/>
      </c>
      <c r="AC1490" s="18" t="n">
        <f aca="false">IF(AA1490&lt;&gt;"COMPRAR",0,IF(AB1490="",I1490,MIN(I1490,AB1490)))</f>
        <v>0</v>
      </c>
      <c r="AD1490" s="19" t="n">
        <f aca="false">IF(AC1490&gt;0,AC1490*V1490,0)</f>
        <v>0</v>
      </c>
      <c r="AE1490" s="19" t="n">
        <f aca="false">IF(AC1490&gt;0,(M1490-V1490)*AC1490,0)</f>
        <v>0</v>
      </c>
      <c r="AF1490" s="16" t="str">
        <f aca="false">IF(AA1490&lt;&gt;"COMPRAR","",IF(AB1490="",IF(X1490="","",IF(X1490-V1490&lt;0.01,"EMPATE TÉCNICO","")),IF(AB1490&lt;I1490,"ESTOQUE INSUFICIENTE",IF(X1490="","",IF(X1490-V1490&lt;0.01,"EMPATE TÉCNICO","")))))</f>
        <v/>
      </c>
      <c r="AG1490" s="16" t="s">
        <v>360</v>
      </c>
      <c r="AH1490" s="16" t="s">
        <v>4727</v>
      </c>
    </row>
    <row r="1491" customFormat="false" ht="15" hidden="false" customHeight="false" outlineLevel="0" collapsed="false">
      <c r="A1491" s="16" t="s">
        <v>4754</v>
      </c>
      <c r="B1491" s="17" t="s">
        <v>4755</v>
      </c>
      <c r="C1491" s="16" t="s">
        <v>4756</v>
      </c>
      <c r="D1491" s="16" t="s">
        <v>4747</v>
      </c>
      <c r="E1491" s="18" t="n">
        <v>1</v>
      </c>
      <c r="F1491" s="16" t="s">
        <v>42</v>
      </c>
      <c r="G1491" s="18" t="n">
        <v>5</v>
      </c>
      <c r="H1491" s="16" t="n">
        <v>2.1</v>
      </c>
      <c r="I1491" s="18" t="n">
        <v>1</v>
      </c>
      <c r="J1491" s="19" t="n">
        <v>23.66</v>
      </c>
      <c r="K1491" s="19" t="n">
        <v>23.66</v>
      </c>
      <c r="L1491" s="19" t="n">
        <v>23.66</v>
      </c>
      <c r="M1491" s="19" t="n">
        <f aca="false">IF(J1491&gt;0,J1491,K1491)*E1491</f>
        <v>23.66</v>
      </c>
      <c r="N1491" s="20"/>
      <c r="O1491" s="21" t="str">
        <f aca="false">IF(R1491="","",ROUND(R1491*(1-Premissas!$B$4),4))</f>
        <v/>
      </c>
      <c r="P1491" s="22"/>
      <c r="Q1491" s="22"/>
      <c r="R1491" s="23"/>
      <c r="S1491" s="24"/>
      <c r="T1491" s="24"/>
      <c r="U1491" s="25"/>
      <c r="V1491" s="19" t="str">
        <f aca="false">IF(COUNT(N1491:Q1491)=0,"",MIN(N1491:Q1491))</f>
        <v/>
      </c>
      <c r="W1491" s="16" t="str">
        <f aca="false">IF(V1491="","",INDEX($N$4:$Q$4,MATCH(V1491,N1491:Q1491,0)))</f>
        <v/>
      </c>
      <c r="X1491" s="19" t="str">
        <f aca="false">IF(COUNT(N1491:Q1491)&lt;2,"",SMALL(N1491:Q1491,2))</f>
        <v/>
      </c>
      <c r="Y1491" s="26" t="str">
        <f aca="false">IF(OR(V1491="",M1491=0),"",V1491/M1491-1)</f>
        <v/>
      </c>
      <c r="Z1491" s="26" t="str">
        <f aca="false">IF(OR(V1491="",L1491=""),"",V1491/(L1491*E1491)-1)</f>
        <v/>
      </c>
      <c r="AA1491" s="16" t="str">
        <f aca="false">IF(V1491="","SEM OFERTA",IF(OR(Y1491&gt;Premissas!$B$11,Y1491&lt;Premissas!$B$12),"VERIFICAR - UNIDADE/EMBALAGEM",IF(Y1491&gt;Premissas!$B$6,"NÃO COMPRAR - REAJUSTE &gt;5%","COMPRAR")))</f>
        <v>SEM OFERTA</v>
      </c>
      <c r="AB1491" s="18" t="str">
        <f aca="false">IF(W1491="DIMEC",S1491,IF(W1491="MEDCENTRO",U1491,""))</f>
        <v/>
      </c>
      <c r="AC1491" s="18" t="n">
        <f aca="false">IF(AA1491&lt;&gt;"COMPRAR",0,IF(AB1491="",I1491,MIN(I1491,AB1491)))</f>
        <v>0</v>
      </c>
      <c r="AD1491" s="19" t="n">
        <f aca="false">IF(AC1491&gt;0,AC1491*V1491,0)</f>
        <v>0</v>
      </c>
      <c r="AE1491" s="19" t="n">
        <f aca="false">IF(AC1491&gt;0,(M1491-V1491)*AC1491,0)</f>
        <v>0</v>
      </c>
      <c r="AF1491" s="16" t="str">
        <f aca="false">IF(AA1491&lt;&gt;"COMPRAR","",IF(AB1491="",IF(X1491="","",IF(X1491-V1491&lt;0.01,"EMPATE TÉCNICO","")),IF(AB1491&lt;I1491,"ESTOQUE INSUFICIENTE",IF(X1491="","",IF(X1491-V1491&lt;0.01,"EMPATE TÉCNICO","")))))</f>
        <v/>
      </c>
      <c r="AG1491" s="16" t="s">
        <v>360</v>
      </c>
      <c r="AH1491" s="16" t="s">
        <v>4727</v>
      </c>
    </row>
    <row r="1492" customFormat="false" ht="15" hidden="false" customHeight="false" outlineLevel="0" collapsed="false">
      <c r="A1492" s="16" t="s">
        <v>4757</v>
      </c>
      <c r="B1492" s="17" t="s">
        <v>4758</v>
      </c>
      <c r="C1492" s="16" t="s">
        <v>4759</v>
      </c>
      <c r="D1492" s="16" t="s">
        <v>4726</v>
      </c>
      <c r="E1492" s="18" t="n">
        <v>12</v>
      </c>
      <c r="F1492" s="16" t="s">
        <v>43</v>
      </c>
      <c r="G1492" s="18" t="n">
        <v>5</v>
      </c>
      <c r="H1492" s="16" t="n">
        <v>2.9</v>
      </c>
      <c r="I1492" s="18" t="n">
        <v>1</v>
      </c>
      <c r="J1492" s="19" t="n">
        <v>3.62666666666667</v>
      </c>
      <c r="K1492" s="19" t="n">
        <v>3.62666666666667</v>
      </c>
      <c r="L1492" s="19" t="n">
        <v>3.6267</v>
      </c>
      <c r="M1492" s="19" t="n">
        <f aca="false">IF(J1492&gt;0,J1492,K1492)*E1492</f>
        <v>43.52</v>
      </c>
      <c r="N1492" s="20"/>
      <c r="O1492" s="21" t="str">
        <f aca="false">IF(R1492="","",ROUND(R1492*(1-Premissas!$B$4),4))</f>
        <v/>
      </c>
      <c r="P1492" s="22"/>
      <c r="Q1492" s="22"/>
      <c r="R1492" s="23"/>
      <c r="S1492" s="24"/>
      <c r="T1492" s="24"/>
      <c r="U1492" s="25"/>
      <c r="V1492" s="19" t="str">
        <f aca="false">IF(COUNT(N1492:Q1492)=0,"",MIN(N1492:Q1492))</f>
        <v/>
      </c>
      <c r="W1492" s="16" t="str">
        <f aca="false">IF(V1492="","",INDEX($N$4:$Q$4,MATCH(V1492,N1492:Q1492,0)))</f>
        <v/>
      </c>
      <c r="X1492" s="19" t="str">
        <f aca="false">IF(COUNT(N1492:Q1492)&lt;2,"",SMALL(N1492:Q1492,2))</f>
        <v/>
      </c>
      <c r="Y1492" s="26" t="str">
        <f aca="false">IF(OR(V1492="",M1492=0),"",V1492/M1492-1)</f>
        <v/>
      </c>
      <c r="Z1492" s="26" t="str">
        <f aca="false">IF(OR(V1492="",L1492=""),"",V1492/(L1492*E1492)-1)</f>
        <v/>
      </c>
      <c r="AA1492" s="16" t="str">
        <f aca="false">IF(V1492="","SEM OFERTA",IF(OR(Y1492&gt;Premissas!$B$11,Y1492&lt;Premissas!$B$12),"VERIFICAR - UNIDADE/EMBALAGEM",IF(Y1492&gt;Premissas!$B$6,"NÃO COMPRAR - REAJUSTE &gt;5%","COMPRAR")))</f>
        <v>SEM OFERTA</v>
      </c>
      <c r="AB1492" s="18" t="str">
        <f aca="false">IF(W1492="DIMEC",S1492,IF(W1492="MEDCENTRO",U1492,""))</f>
        <v/>
      </c>
      <c r="AC1492" s="18" t="n">
        <f aca="false">IF(AA1492&lt;&gt;"COMPRAR",0,IF(AB1492="",I1492,MIN(I1492,AB1492)))</f>
        <v>0</v>
      </c>
      <c r="AD1492" s="19" t="n">
        <f aca="false">IF(AC1492&gt;0,AC1492*V1492,0)</f>
        <v>0</v>
      </c>
      <c r="AE1492" s="19" t="n">
        <f aca="false">IF(AC1492&gt;0,(M1492-V1492)*AC1492,0)</f>
        <v>0</v>
      </c>
      <c r="AF1492" s="16" t="str">
        <f aca="false">IF(AA1492&lt;&gt;"COMPRAR","",IF(AB1492="",IF(X1492="","",IF(X1492-V1492&lt;0.01,"EMPATE TÉCNICO","")),IF(AB1492&lt;I1492,"ESTOQUE INSUFICIENTE",IF(X1492="","",IF(X1492-V1492&lt;0.01,"EMPATE TÉCNICO","")))))</f>
        <v/>
      </c>
      <c r="AG1492" s="16" t="s">
        <v>203</v>
      </c>
      <c r="AH1492" s="16" t="s">
        <v>4727</v>
      </c>
    </row>
    <row r="1493" customFormat="false" ht="15" hidden="false" customHeight="false" outlineLevel="0" collapsed="false">
      <c r="A1493" s="16" t="s">
        <v>4760</v>
      </c>
      <c r="B1493" s="17" t="s">
        <v>4761</v>
      </c>
      <c r="C1493" s="16" t="s">
        <v>4762</v>
      </c>
      <c r="D1493" s="16" t="s">
        <v>3904</v>
      </c>
      <c r="E1493" s="18" t="n">
        <v>1</v>
      </c>
      <c r="F1493" s="16" t="s">
        <v>43</v>
      </c>
      <c r="G1493" s="18" t="n">
        <v>1</v>
      </c>
      <c r="H1493" s="16" t="n">
        <v>0.3</v>
      </c>
      <c r="I1493" s="18" t="n">
        <v>1</v>
      </c>
      <c r="J1493" s="19" t="n">
        <v>36.7</v>
      </c>
      <c r="K1493" s="19" t="n">
        <v>36.7</v>
      </c>
      <c r="L1493" s="19" t="n">
        <v>36.7</v>
      </c>
      <c r="M1493" s="19" t="n">
        <f aca="false">IF(J1493&gt;0,J1493,K1493)*E1493</f>
        <v>36.7</v>
      </c>
      <c r="N1493" s="20"/>
      <c r="O1493" s="21" t="str">
        <f aca="false">IF(R1493="","",ROUND(R1493*(1-Premissas!$B$4),4))</f>
        <v/>
      </c>
      <c r="P1493" s="22"/>
      <c r="Q1493" s="22"/>
      <c r="R1493" s="23"/>
      <c r="S1493" s="24"/>
      <c r="T1493" s="24"/>
      <c r="U1493" s="25"/>
      <c r="V1493" s="19" t="str">
        <f aca="false">IF(COUNT(N1493:Q1493)=0,"",MIN(N1493:Q1493))</f>
        <v/>
      </c>
      <c r="W1493" s="16" t="str">
        <f aca="false">IF(V1493="","",INDEX($N$4:$Q$4,MATCH(V1493,N1493:Q1493,0)))</f>
        <v/>
      </c>
      <c r="X1493" s="19" t="str">
        <f aca="false">IF(COUNT(N1493:Q1493)&lt;2,"",SMALL(N1493:Q1493,2))</f>
        <v/>
      </c>
      <c r="Y1493" s="26" t="str">
        <f aca="false">IF(OR(V1493="",M1493=0),"",V1493/M1493-1)</f>
        <v/>
      </c>
      <c r="Z1493" s="26" t="str">
        <f aca="false">IF(OR(V1493="",L1493=""),"",V1493/(L1493*E1493)-1)</f>
        <v/>
      </c>
      <c r="AA1493" s="16" t="str">
        <f aca="false">IF(V1493="","SEM OFERTA",IF(OR(Y1493&gt;Premissas!$B$11,Y1493&lt;Premissas!$B$12),"VERIFICAR - UNIDADE/EMBALAGEM",IF(Y1493&gt;Premissas!$B$6,"NÃO COMPRAR - REAJUSTE &gt;5%","COMPRAR")))</f>
        <v>SEM OFERTA</v>
      </c>
      <c r="AB1493" s="18" t="str">
        <f aca="false">IF(W1493="DIMEC",S1493,IF(W1493="MEDCENTRO",U1493,""))</f>
        <v/>
      </c>
      <c r="AC1493" s="18" t="n">
        <f aca="false">IF(AA1493&lt;&gt;"COMPRAR",0,IF(AB1493="",I1493,MIN(I1493,AB1493)))</f>
        <v>0</v>
      </c>
      <c r="AD1493" s="19" t="n">
        <f aca="false">IF(AC1493&gt;0,AC1493*V1493,0)</f>
        <v>0</v>
      </c>
      <c r="AE1493" s="19" t="n">
        <f aca="false">IF(AC1493&gt;0,(M1493-V1493)*AC1493,0)</f>
        <v>0</v>
      </c>
      <c r="AF1493" s="16" t="str">
        <f aca="false">IF(AA1493&lt;&gt;"COMPRAR","",IF(AB1493="",IF(X1493="","",IF(X1493-V1493&lt;0.01,"EMPATE TÉCNICO","")),IF(AB1493&lt;I1493,"ESTOQUE INSUFICIENTE",IF(X1493="","",IF(X1493-V1493&lt;0.01,"EMPATE TÉCNICO","")))))</f>
        <v/>
      </c>
      <c r="AG1493" s="16" t="s">
        <v>547</v>
      </c>
      <c r="AH1493" s="16" t="s">
        <v>4727</v>
      </c>
    </row>
    <row r="1494" customFormat="false" ht="15" hidden="false" customHeight="false" outlineLevel="0" collapsed="false">
      <c r="A1494" s="16" t="s">
        <v>4763</v>
      </c>
      <c r="B1494" s="17" t="s">
        <v>4764</v>
      </c>
      <c r="C1494" s="16" t="s">
        <v>4765</v>
      </c>
      <c r="D1494" s="16"/>
      <c r="E1494" s="18" t="n">
        <v>1</v>
      </c>
      <c r="F1494" s="16" t="s">
        <v>43</v>
      </c>
      <c r="G1494" s="18" t="n">
        <v>0</v>
      </c>
      <c r="H1494" s="16" t="n">
        <v>0.9</v>
      </c>
      <c r="I1494" s="18" t="n">
        <v>3</v>
      </c>
      <c r="J1494" s="19" t="n">
        <v>12.8</v>
      </c>
      <c r="K1494" s="19" t="n">
        <v>12.8</v>
      </c>
      <c r="L1494" s="19" t="n">
        <v>12.8</v>
      </c>
      <c r="M1494" s="19" t="n">
        <f aca="false">IF(J1494&gt;0,J1494,K1494)*E1494</f>
        <v>12.8</v>
      </c>
      <c r="N1494" s="20"/>
      <c r="O1494" s="21" t="str">
        <f aca="false">IF(R1494="","",ROUND(R1494*(1-Premissas!$B$4),4))</f>
        <v/>
      </c>
      <c r="P1494" s="22"/>
      <c r="Q1494" s="22"/>
      <c r="R1494" s="23"/>
      <c r="S1494" s="24"/>
      <c r="T1494" s="24"/>
      <c r="U1494" s="25"/>
      <c r="V1494" s="19" t="str">
        <f aca="false">IF(COUNT(N1494:Q1494)=0,"",MIN(N1494:Q1494))</f>
        <v/>
      </c>
      <c r="W1494" s="16" t="str">
        <f aca="false">IF(V1494="","",INDEX($N$4:$Q$4,MATCH(V1494,N1494:Q1494,0)))</f>
        <v/>
      </c>
      <c r="X1494" s="19" t="str">
        <f aca="false">IF(COUNT(N1494:Q1494)&lt;2,"",SMALL(N1494:Q1494,2))</f>
        <v/>
      </c>
      <c r="Y1494" s="26" t="str">
        <f aca="false">IF(OR(V1494="",M1494=0),"",V1494/M1494-1)</f>
        <v/>
      </c>
      <c r="Z1494" s="26" t="str">
        <f aca="false">IF(OR(V1494="",L1494=""),"",V1494/(L1494*E1494)-1)</f>
        <v/>
      </c>
      <c r="AA1494" s="16" t="str">
        <f aca="false">IF(V1494="","SEM OFERTA",IF(OR(Y1494&gt;Premissas!$B$11,Y1494&lt;Premissas!$B$12),"VERIFICAR - UNIDADE/EMBALAGEM",IF(Y1494&gt;Premissas!$B$6,"NÃO COMPRAR - REAJUSTE &gt;5%","COMPRAR")))</f>
        <v>SEM OFERTA</v>
      </c>
      <c r="AB1494" s="18" t="str">
        <f aca="false">IF(W1494="DIMEC",S1494,IF(W1494="MEDCENTRO",U1494,""))</f>
        <v/>
      </c>
      <c r="AC1494" s="18" t="n">
        <f aca="false">IF(AA1494&lt;&gt;"COMPRAR",0,IF(AB1494="",I1494,MIN(I1494,AB1494)))</f>
        <v>0</v>
      </c>
      <c r="AD1494" s="19" t="n">
        <f aca="false">IF(AC1494&gt;0,AC1494*V1494,0)</f>
        <v>0</v>
      </c>
      <c r="AE1494" s="19" t="n">
        <f aca="false">IF(AC1494&gt;0,(M1494-V1494)*AC1494,0)</f>
        <v>0</v>
      </c>
      <c r="AF1494" s="16" t="str">
        <f aca="false">IF(AA1494&lt;&gt;"COMPRAR","",IF(AB1494="",IF(X1494="","",IF(X1494-V1494&lt;0.01,"EMPATE TÉCNICO","")),IF(AB1494&lt;I1494,"ESTOQUE INSUFICIENTE",IF(X1494="","",IF(X1494-V1494&lt;0.01,"EMPATE TÉCNICO","")))))</f>
        <v/>
      </c>
      <c r="AG1494" s="16" t="s">
        <v>4766</v>
      </c>
      <c r="AH1494" s="16" t="s">
        <v>4767</v>
      </c>
    </row>
    <row r="1495" customFormat="false" ht="15" hidden="false" customHeight="false" outlineLevel="0" collapsed="false">
      <c r="A1495" s="16" t="s">
        <v>4768</v>
      </c>
      <c r="B1495" s="17" t="s">
        <v>4769</v>
      </c>
      <c r="C1495" s="16" t="s">
        <v>4770</v>
      </c>
      <c r="D1495" s="16"/>
      <c r="E1495" s="18" t="n">
        <v>1</v>
      </c>
      <c r="F1495" s="16" t="s">
        <v>41</v>
      </c>
      <c r="G1495" s="18" t="n">
        <v>28</v>
      </c>
      <c r="H1495" s="16" t="n">
        <v>13.7</v>
      </c>
      <c r="I1495" s="18" t="n">
        <v>8</v>
      </c>
      <c r="J1495" s="19" t="n">
        <v>4.8</v>
      </c>
      <c r="K1495" s="19" t="n">
        <v>4.8</v>
      </c>
      <c r="L1495" s="19" t="n">
        <v>4.8</v>
      </c>
      <c r="M1495" s="19" t="n">
        <f aca="false">IF(J1495&gt;0,J1495,K1495)*E1495</f>
        <v>4.8</v>
      </c>
      <c r="N1495" s="20"/>
      <c r="O1495" s="21" t="str">
        <f aca="false">IF(R1495="","",ROUND(R1495*(1-Premissas!$B$4),4))</f>
        <v/>
      </c>
      <c r="P1495" s="22"/>
      <c r="Q1495" s="22"/>
      <c r="R1495" s="23"/>
      <c r="S1495" s="24"/>
      <c r="T1495" s="24"/>
      <c r="U1495" s="25"/>
      <c r="V1495" s="19" t="str">
        <f aca="false">IF(COUNT(N1495:Q1495)=0,"",MIN(N1495:Q1495))</f>
        <v/>
      </c>
      <c r="W1495" s="16" t="str">
        <f aca="false">IF(V1495="","",INDEX($N$4:$Q$4,MATCH(V1495,N1495:Q1495,0)))</f>
        <v/>
      </c>
      <c r="X1495" s="19" t="str">
        <f aca="false">IF(COUNT(N1495:Q1495)&lt;2,"",SMALL(N1495:Q1495,2))</f>
        <v/>
      </c>
      <c r="Y1495" s="26" t="str">
        <f aca="false">IF(OR(V1495="",M1495=0),"",V1495/M1495-1)</f>
        <v/>
      </c>
      <c r="Z1495" s="26" t="str">
        <f aca="false">IF(OR(V1495="",L1495=""),"",V1495/(L1495*E1495)-1)</f>
        <v/>
      </c>
      <c r="AA1495" s="16" t="str">
        <f aca="false">IF(V1495="","SEM OFERTA",IF(OR(Y1495&gt;Premissas!$B$11,Y1495&lt;Premissas!$B$12),"VERIFICAR - UNIDADE/EMBALAGEM",IF(Y1495&gt;Premissas!$B$6,"NÃO COMPRAR - REAJUSTE &gt;5%","COMPRAR")))</f>
        <v>SEM OFERTA</v>
      </c>
      <c r="AB1495" s="18" t="str">
        <f aca="false">IF(W1495="DIMEC",S1495,IF(W1495="MEDCENTRO",U1495,""))</f>
        <v/>
      </c>
      <c r="AC1495" s="18" t="n">
        <f aca="false">IF(AA1495&lt;&gt;"COMPRAR",0,IF(AB1495="",I1495,MIN(I1495,AB1495)))</f>
        <v>0</v>
      </c>
      <c r="AD1495" s="19" t="n">
        <f aca="false">IF(AC1495&gt;0,AC1495*V1495,0)</f>
        <v>0</v>
      </c>
      <c r="AE1495" s="19" t="n">
        <f aca="false">IF(AC1495&gt;0,(M1495-V1495)*AC1495,0)</f>
        <v>0</v>
      </c>
      <c r="AF1495" s="16" t="str">
        <f aca="false">IF(AA1495&lt;&gt;"COMPRAR","",IF(AB1495="",IF(X1495="","",IF(X1495-V1495&lt;0.01,"EMPATE TÉCNICO","")),IF(AB1495&lt;I1495,"ESTOQUE INSUFICIENTE",IF(X1495="","",IF(X1495-V1495&lt;0.01,"EMPATE TÉCNICO","")))))</f>
        <v/>
      </c>
      <c r="AG1495" s="16" t="s">
        <v>4766</v>
      </c>
      <c r="AH1495" s="16" t="s">
        <v>4767</v>
      </c>
    </row>
    <row r="1496" customFormat="false" ht="15" hidden="false" customHeight="false" outlineLevel="0" collapsed="false">
      <c r="A1496" s="16" t="s">
        <v>4771</v>
      </c>
      <c r="B1496" s="17" t="s">
        <v>4772</v>
      </c>
      <c r="C1496" s="16" t="s">
        <v>4773</v>
      </c>
      <c r="D1496" s="16" t="s">
        <v>380</v>
      </c>
      <c r="E1496" s="18" t="n">
        <v>1</v>
      </c>
      <c r="F1496" s="16" t="s">
        <v>43</v>
      </c>
      <c r="G1496" s="18" t="n">
        <v>0</v>
      </c>
      <c r="H1496" s="16" t="n">
        <v>10.6</v>
      </c>
      <c r="I1496" s="18" t="n">
        <v>28</v>
      </c>
      <c r="J1496" s="19" t="n">
        <v>0</v>
      </c>
      <c r="K1496" s="19" t="n">
        <v>0.65</v>
      </c>
      <c r="L1496" s="19"/>
      <c r="M1496" s="19" t="n">
        <f aca="false">IF(J1496&gt;0,J1496,K1496)*E1496</f>
        <v>0.65</v>
      </c>
      <c r="N1496" s="20"/>
      <c r="O1496" s="21" t="str">
        <f aca="false">IF(R1496="","",ROUND(R1496*(1-Premissas!$B$4),4))</f>
        <v/>
      </c>
      <c r="P1496" s="22"/>
      <c r="Q1496" s="22"/>
      <c r="R1496" s="23"/>
      <c r="S1496" s="24"/>
      <c r="T1496" s="24"/>
      <c r="U1496" s="25"/>
      <c r="V1496" s="19" t="str">
        <f aca="false">IF(COUNT(N1496:Q1496)=0,"",MIN(N1496:Q1496))</f>
        <v/>
      </c>
      <c r="W1496" s="16" t="str">
        <f aca="false">IF(V1496="","",INDEX($N$4:$Q$4,MATCH(V1496,N1496:Q1496,0)))</f>
        <v/>
      </c>
      <c r="X1496" s="19" t="str">
        <f aca="false">IF(COUNT(N1496:Q1496)&lt;2,"",SMALL(N1496:Q1496,2))</f>
        <v/>
      </c>
      <c r="Y1496" s="26" t="str">
        <f aca="false">IF(OR(V1496="",M1496=0),"",V1496/M1496-1)</f>
        <v/>
      </c>
      <c r="Z1496" s="26" t="str">
        <f aca="false">IF(OR(V1496="",L1496=""),"",V1496/(L1496*E1496)-1)</f>
        <v/>
      </c>
      <c r="AA1496" s="16" t="str">
        <f aca="false">IF(V1496="","SEM OFERTA",IF(OR(Y1496&gt;Premissas!$B$11,Y1496&lt;Premissas!$B$12),"VERIFICAR - UNIDADE/EMBALAGEM",IF(Y1496&gt;Premissas!$B$6,"NÃO COMPRAR - REAJUSTE &gt;5%","COMPRAR")))</f>
        <v>SEM OFERTA</v>
      </c>
      <c r="AB1496" s="18" t="str">
        <f aca="false">IF(W1496="DIMEC",S1496,IF(W1496="MEDCENTRO",U1496,""))</f>
        <v/>
      </c>
      <c r="AC1496" s="18" t="n">
        <f aca="false">IF(AA1496&lt;&gt;"COMPRAR",0,IF(AB1496="",I1496,MIN(I1496,AB1496)))</f>
        <v>0</v>
      </c>
      <c r="AD1496" s="19" t="n">
        <f aca="false">IF(AC1496&gt;0,AC1496*V1496,0)</f>
        <v>0</v>
      </c>
      <c r="AE1496" s="19" t="n">
        <f aca="false">IF(AC1496&gt;0,(M1496-V1496)*AC1496,0)</f>
        <v>0</v>
      </c>
      <c r="AF1496" s="16" t="str">
        <f aca="false">IF(AA1496&lt;&gt;"COMPRAR","",IF(AB1496="",IF(X1496="","",IF(X1496-V1496&lt;0.01,"EMPATE TÉCNICO","")),IF(AB1496&lt;I1496,"ESTOQUE INSUFICIENTE",IF(X1496="","",IF(X1496-V1496&lt;0.01,"EMPATE TÉCNICO","")))))</f>
        <v/>
      </c>
      <c r="AG1496" s="16" t="s">
        <v>4774</v>
      </c>
      <c r="AH1496" s="16" t="s">
        <v>4767</v>
      </c>
    </row>
    <row r="1497" customFormat="false" ht="15" hidden="false" customHeight="false" outlineLevel="0" collapsed="false">
      <c r="A1497" s="16" t="s">
        <v>4775</v>
      </c>
      <c r="B1497" s="17" t="s">
        <v>4776</v>
      </c>
      <c r="C1497" s="16" t="s">
        <v>4777</v>
      </c>
      <c r="D1497" s="16"/>
      <c r="E1497" s="18" t="n">
        <v>1</v>
      </c>
      <c r="F1497" s="16" t="s">
        <v>43</v>
      </c>
      <c r="G1497" s="18" t="n">
        <v>0</v>
      </c>
      <c r="H1497" s="16" t="n">
        <v>7.1</v>
      </c>
      <c r="I1497" s="18" t="n">
        <v>19</v>
      </c>
      <c r="J1497" s="19" t="n">
        <v>1.31</v>
      </c>
      <c r="K1497" s="19" t="n">
        <v>1.31</v>
      </c>
      <c r="L1497" s="19" t="n">
        <v>1.24</v>
      </c>
      <c r="M1497" s="19" t="n">
        <f aca="false">IF(J1497&gt;0,J1497,K1497)*E1497</f>
        <v>1.31</v>
      </c>
      <c r="N1497" s="20"/>
      <c r="O1497" s="21" t="str">
        <f aca="false">IF(R1497="","",ROUND(R1497*(1-Premissas!$B$4),4))</f>
        <v/>
      </c>
      <c r="P1497" s="22"/>
      <c r="Q1497" s="22"/>
      <c r="R1497" s="23"/>
      <c r="S1497" s="24"/>
      <c r="T1497" s="24"/>
      <c r="U1497" s="25"/>
      <c r="V1497" s="19" t="str">
        <f aca="false">IF(COUNT(N1497:Q1497)=0,"",MIN(N1497:Q1497))</f>
        <v/>
      </c>
      <c r="W1497" s="16" t="str">
        <f aca="false">IF(V1497="","",INDEX($N$4:$Q$4,MATCH(V1497,N1497:Q1497,0)))</f>
        <v/>
      </c>
      <c r="X1497" s="19" t="str">
        <f aca="false">IF(COUNT(N1497:Q1497)&lt;2,"",SMALL(N1497:Q1497,2))</f>
        <v/>
      </c>
      <c r="Y1497" s="26" t="str">
        <f aca="false">IF(OR(V1497="",M1497=0),"",V1497/M1497-1)</f>
        <v/>
      </c>
      <c r="Z1497" s="26" t="str">
        <f aca="false">IF(OR(V1497="",L1497=""),"",V1497/(L1497*E1497)-1)</f>
        <v/>
      </c>
      <c r="AA1497" s="16" t="str">
        <f aca="false">IF(V1497="","SEM OFERTA",IF(OR(Y1497&gt;Premissas!$B$11,Y1497&lt;Premissas!$B$12),"VERIFICAR - UNIDADE/EMBALAGEM",IF(Y1497&gt;Premissas!$B$6,"NÃO COMPRAR - REAJUSTE &gt;5%","COMPRAR")))</f>
        <v>SEM OFERTA</v>
      </c>
      <c r="AB1497" s="18" t="str">
        <f aca="false">IF(W1497="DIMEC",S1497,IF(W1497="MEDCENTRO",U1497,""))</f>
        <v/>
      </c>
      <c r="AC1497" s="18" t="n">
        <f aca="false">IF(AA1497&lt;&gt;"COMPRAR",0,IF(AB1497="",I1497,MIN(I1497,AB1497)))</f>
        <v>0</v>
      </c>
      <c r="AD1497" s="19" t="n">
        <f aca="false">IF(AC1497&gt;0,AC1497*V1497,0)</f>
        <v>0</v>
      </c>
      <c r="AE1497" s="19" t="n">
        <f aca="false">IF(AC1497&gt;0,(M1497-V1497)*AC1497,0)</f>
        <v>0</v>
      </c>
      <c r="AF1497" s="16" t="str">
        <f aca="false">IF(AA1497&lt;&gt;"COMPRAR","",IF(AB1497="",IF(X1497="","",IF(X1497-V1497&lt;0.01,"EMPATE TÉCNICO","")),IF(AB1497&lt;I1497,"ESTOQUE INSUFICIENTE",IF(X1497="","",IF(X1497-V1497&lt;0.01,"EMPATE TÉCNICO","")))))</f>
        <v/>
      </c>
      <c r="AG1497" s="16" t="s">
        <v>4778</v>
      </c>
      <c r="AH1497" s="16" t="s">
        <v>4767</v>
      </c>
    </row>
    <row r="1498" customFormat="false" ht="15" hidden="false" customHeight="false" outlineLevel="0" collapsed="false">
      <c r="A1498" s="16" t="s">
        <v>4779</v>
      </c>
      <c r="B1498" s="17" t="s">
        <v>4780</v>
      </c>
      <c r="C1498" s="16" t="s">
        <v>4781</v>
      </c>
      <c r="D1498" s="16" t="s">
        <v>380</v>
      </c>
      <c r="E1498" s="18" t="n">
        <v>1</v>
      </c>
      <c r="F1498" s="16" t="s">
        <v>43</v>
      </c>
      <c r="G1498" s="18" t="n">
        <v>0</v>
      </c>
      <c r="H1498" s="16" t="n">
        <v>0.1</v>
      </c>
      <c r="I1498" s="18" t="n">
        <v>1</v>
      </c>
      <c r="J1498" s="19" t="n">
        <v>1.33333333333333</v>
      </c>
      <c r="K1498" s="19" t="n">
        <v>1.33333333333333</v>
      </c>
      <c r="L1498" s="19" t="n">
        <v>1.3333</v>
      </c>
      <c r="M1498" s="19" t="n">
        <f aca="false">IF(J1498&gt;0,J1498,K1498)*E1498</f>
        <v>1.33333333333333</v>
      </c>
      <c r="N1498" s="20"/>
      <c r="O1498" s="21" t="str">
        <f aca="false">IF(R1498="","",ROUND(R1498*(1-Premissas!$B$4),4))</f>
        <v/>
      </c>
      <c r="P1498" s="22"/>
      <c r="Q1498" s="22"/>
      <c r="R1498" s="23"/>
      <c r="S1498" s="24"/>
      <c r="T1498" s="24"/>
      <c r="U1498" s="25"/>
      <c r="V1498" s="19" t="str">
        <f aca="false">IF(COUNT(N1498:Q1498)=0,"",MIN(N1498:Q1498))</f>
        <v/>
      </c>
      <c r="W1498" s="16" t="str">
        <f aca="false">IF(V1498="","",INDEX($N$4:$Q$4,MATCH(V1498,N1498:Q1498,0)))</f>
        <v/>
      </c>
      <c r="X1498" s="19" t="str">
        <f aca="false">IF(COUNT(N1498:Q1498)&lt;2,"",SMALL(N1498:Q1498,2))</f>
        <v/>
      </c>
      <c r="Y1498" s="26" t="str">
        <f aca="false">IF(OR(V1498="",M1498=0),"",V1498/M1498-1)</f>
        <v/>
      </c>
      <c r="Z1498" s="26" t="str">
        <f aca="false">IF(OR(V1498="",L1498=""),"",V1498/(L1498*E1498)-1)</f>
        <v/>
      </c>
      <c r="AA1498" s="16" t="str">
        <f aca="false">IF(V1498="","SEM OFERTA",IF(OR(Y1498&gt;Premissas!$B$11,Y1498&lt;Premissas!$B$12),"VERIFICAR - UNIDADE/EMBALAGEM",IF(Y1498&gt;Premissas!$B$6,"NÃO COMPRAR - REAJUSTE &gt;5%","COMPRAR")))</f>
        <v>SEM OFERTA</v>
      </c>
      <c r="AB1498" s="18" t="str">
        <f aca="false">IF(W1498="DIMEC",S1498,IF(W1498="MEDCENTRO",U1498,""))</f>
        <v/>
      </c>
      <c r="AC1498" s="18" t="n">
        <f aca="false">IF(AA1498&lt;&gt;"COMPRAR",0,IF(AB1498="",I1498,MIN(I1498,AB1498)))</f>
        <v>0</v>
      </c>
      <c r="AD1498" s="19" t="n">
        <f aca="false">IF(AC1498&gt;0,AC1498*V1498,0)</f>
        <v>0</v>
      </c>
      <c r="AE1498" s="19" t="n">
        <f aca="false">IF(AC1498&gt;0,(M1498-V1498)*AC1498,0)</f>
        <v>0</v>
      </c>
      <c r="AF1498" s="16" t="str">
        <f aca="false">IF(AA1498&lt;&gt;"COMPRAR","",IF(AB1498="",IF(X1498="","",IF(X1498-V1498&lt;0.01,"EMPATE TÉCNICO","")),IF(AB1498&lt;I1498,"ESTOQUE INSUFICIENTE",IF(X1498="","",IF(X1498-V1498&lt;0.01,"EMPATE TÉCNICO","")))))</f>
        <v/>
      </c>
      <c r="AG1498" s="16" t="s">
        <v>4020</v>
      </c>
      <c r="AH1498" s="16" t="s">
        <v>4767</v>
      </c>
    </row>
    <row r="1499" customFormat="false" ht="15" hidden="false" customHeight="false" outlineLevel="0" collapsed="false">
      <c r="A1499" s="16" t="s">
        <v>4782</v>
      </c>
      <c r="B1499" s="17" t="s">
        <v>4783</v>
      </c>
      <c r="C1499" s="16" t="s">
        <v>4784</v>
      </c>
      <c r="D1499" s="16" t="s">
        <v>380</v>
      </c>
      <c r="E1499" s="18" t="n">
        <v>1</v>
      </c>
      <c r="F1499" s="16" t="s">
        <v>41</v>
      </c>
      <c r="G1499" s="18" t="n">
        <v>37</v>
      </c>
      <c r="H1499" s="16" t="n">
        <v>30</v>
      </c>
      <c r="I1499" s="18" t="n">
        <v>40</v>
      </c>
      <c r="J1499" s="19" t="n">
        <v>1.24</v>
      </c>
      <c r="K1499" s="19" t="n">
        <v>1.24</v>
      </c>
      <c r="L1499" s="19" t="n">
        <v>1.24</v>
      </c>
      <c r="M1499" s="19" t="n">
        <f aca="false">IF(J1499&gt;0,J1499,K1499)*E1499</f>
        <v>1.24</v>
      </c>
      <c r="N1499" s="20"/>
      <c r="O1499" s="21" t="str">
        <f aca="false">IF(R1499="","",ROUND(R1499*(1-Premissas!$B$4),4))</f>
        <v/>
      </c>
      <c r="P1499" s="22"/>
      <c r="Q1499" s="22"/>
      <c r="R1499" s="23"/>
      <c r="S1499" s="24"/>
      <c r="T1499" s="24"/>
      <c r="U1499" s="25"/>
      <c r="V1499" s="19" t="str">
        <f aca="false">IF(COUNT(N1499:Q1499)=0,"",MIN(N1499:Q1499))</f>
        <v/>
      </c>
      <c r="W1499" s="16" t="str">
        <f aca="false">IF(V1499="","",INDEX($N$4:$Q$4,MATCH(V1499,N1499:Q1499,0)))</f>
        <v/>
      </c>
      <c r="X1499" s="19" t="str">
        <f aca="false">IF(COUNT(N1499:Q1499)&lt;2,"",SMALL(N1499:Q1499,2))</f>
        <v/>
      </c>
      <c r="Y1499" s="26" t="str">
        <f aca="false">IF(OR(V1499="",M1499=0),"",V1499/M1499-1)</f>
        <v/>
      </c>
      <c r="Z1499" s="26" t="str">
        <f aca="false">IF(OR(V1499="",L1499=""),"",V1499/(L1499*E1499)-1)</f>
        <v/>
      </c>
      <c r="AA1499" s="16" t="str">
        <f aca="false">IF(V1499="","SEM OFERTA",IF(OR(Y1499&gt;Premissas!$B$11,Y1499&lt;Premissas!$B$12),"VERIFICAR - UNIDADE/EMBALAGEM",IF(Y1499&gt;Premissas!$B$6,"NÃO COMPRAR - REAJUSTE &gt;5%","COMPRAR")))</f>
        <v>SEM OFERTA</v>
      </c>
      <c r="AB1499" s="18" t="str">
        <f aca="false">IF(W1499="DIMEC",S1499,IF(W1499="MEDCENTRO",U1499,""))</f>
        <v/>
      </c>
      <c r="AC1499" s="18" t="n">
        <f aca="false">IF(AA1499&lt;&gt;"COMPRAR",0,IF(AB1499="",I1499,MIN(I1499,AB1499)))</f>
        <v>0</v>
      </c>
      <c r="AD1499" s="19" t="n">
        <f aca="false">IF(AC1499&gt;0,AC1499*V1499,0)</f>
        <v>0</v>
      </c>
      <c r="AE1499" s="19" t="n">
        <f aca="false">IF(AC1499&gt;0,(M1499-V1499)*AC1499,0)</f>
        <v>0</v>
      </c>
      <c r="AF1499" s="16" t="str">
        <f aca="false">IF(AA1499&lt;&gt;"COMPRAR","",IF(AB1499="",IF(X1499="","",IF(X1499-V1499&lt;0.01,"EMPATE TÉCNICO","")),IF(AB1499&lt;I1499,"ESTOQUE INSUFICIENTE",IF(X1499="","",IF(X1499-V1499&lt;0.01,"EMPATE TÉCNICO","")))))</f>
        <v/>
      </c>
      <c r="AG1499" s="16" t="s">
        <v>4774</v>
      </c>
      <c r="AH1499" s="16" t="s">
        <v>4767</v>
      </c>
    </row>
    <row r="1500" customFormat="false" ht="15" hidden="false" customHeight="false" outlineLevel="0" collapsed="false">
      <c r="A1500" s="16" t="s">
        <v>4785</v>
      </c>
      <c r="B1500" s="17" t="s">
        <v>4786</v>
      </c>
      <c r="C1500" s="16" t="s">
        <v>4787</v>
      </c>
      <c r="D1500" s="16"/>
      <c r="E1500" s="18" t="n">
        <v>1</v>
      </c>
      <c r="F1500" s="16" t="s">
        <v>43</v>
      </c>
      <c r="G1500" s="18" t="n">
        <v>0</v>
      </c>
      <c r="H1500" s="16" t="n">
        <v>0</v>
      </c>
      <c r="I1500" s="18" t="n">
        <v>1</v>
      </c>
      <c r="J1500" s="19" t="n">
        <v>0</v>
      </c>
      <c r="K1500" s="19" t="n">
        <v>1</v>
      </c>
      <c r="L1500" s="19"/>
      <c r="M1500" s="19" t="n">
        <f aca="false">IF(J1500&gt;0,J1500,K1500)*E1500</f>
        <v>1</v>
      </c>
      <c r="N1500" s="20"/>
      <c r="O1500" s="21" t="str">
        <f aca="false">IF(R1500="","",ROUND(R1500*(1-Premissas!$B$4),4))</f>
        <v/>
      </c>
      <c r="P1500" s="22"/>
      <c r="Q1500" s="22"/>
      <c r="R1500" s="23"/>
      <c r="S1500" s="24"/>
      <c r="T1500" s="24"/>
      <c r="U1500" s="25"/>
      <c r="V1500" s="19" t="str">
        <f aca="false">IF(COUNT(N1500:Q1500)=0,"",MIN(N1500:Q1500))</f>
        <v/>
      </c>
      <c r="W1500" s="16" t="str">
        <f aca="false">IF(V1500="","",INDEX($N$4:$Q$4,MATCH(V1500,N1500:Q1500,0)))</f>
        <v/>
      </c>
      <c r="X1500" s="19" t="str">
        <f aca="false">IF(COUNT(N1500:Q1500)&lt;2,"",SMALL(N1500:Q1500,2))</f>
        <v/>
      </c>
      <c r="Y1500" s="26" t="str">
        <f aca="false">IF(OR(V1500="",M1500=0),"",V1500/M1500-1)</f>
        <v/>
      </c>
      <c r="Z1500" s="26" t="str">
        <f aca="false">IF(OR(V1500="",L1500=""),"",V1500/(L1500*E1500)-1)</f>
        <v/>
      </c>
      <c r="AA1500" s="16" t="str">
        <f aca="false">IF(V1500="","SEM OFERTA",IF(OR(Y1500&gt;Premissas!$B$11,Y1500&lt;Premissas!$B$12),"VERIFICAR - UNIDADE/EMBALAGEM",IF(Y1500&gt;Premissas!$B$6,"NÃO COMPRAR - REAJUSTE &gt;5%","COMPRAR")))</f>
        <v>SEM OFERTA</v>
      </c>
      <c r="AB1500" s="18" t="str">
        <f aca="false">IF(W1500="DIMEC",S1500,IF(W1500="MEDCENTRO",U1500,""))</f>
        <v/>
      </c>
      <c r="AC1500" s="18" t="n">
        <f aca="false">IF(AA1500&lt;&gt;"COMPRAR",0,IF(AB1500="",I1500,MIN(I1500,AB1500)))</f>
        <v>0</v>
      </c>
      <c r="AD1500" s="19" t="n">
        <f aca="false">IF(AC1500&gt;0,AC1500*V1500,0)</f>
        <v>0</v>
      </c>
      <c r="AE1500" s="19" t="n">
        <f aca="false">IF(AC1500&gt;0,(M1500-V1500)*AC1500,0)</f>
        <v>0</v>
      </c>
      <c r="AF1500" s="16" t="str">
        <f aca="false">IF(AA1500&lt;&gt;"COMPRAR","",IF(AB1500="",IF(X1500="","",IF(X1500-V1500&lt;0.01,"EMPATE TÉCNICO","")),IF(AB1500&lt;I1500,"ESTOQUE INSUFICIENTE",IF(X1500="","",IF(X1500-V1500&lt;0.01,"EMPATE TÉCNICO","")))))</f>
        <v/>
      </c>
      <c r="AG1500" s="16" t="s">
        <v>4778</v>
      </c>
      <c r="AH1500" s="16" t="s">
        <v>4767</v>
      </c>
    </row>
    <row r="1501" customFormat="false" ht="15" hidden="false" customHeight="false" outlineLevel="0" collapsed="false">
      <c r="A1501" s="16" t="s">
        <v>4788</v>
      </c>
      <c r="B1501" s="17" t="s">
        <v>4789</v>
      </c>
      <c r="C1501" s="16" t="s">
        <v>4790</v>
      </c>
      <c r="D1501" s="16"/>
      <c r="E1501" s="18" t="n">
        <v>1</v>
      </c>
      <c r="F1501" s="16" t="s">
        <v>41</v>
      </c>
      <c r="G1501" s="18" t="n">
        <v>0</v>
      </c>
      <c r="H1501" s="16" t="n">
        <v>4.9</v>
      </c>
      <c r="I1501" s="18" t="n">
        <v>13</v>
      </c>
      <c r="J1501" s="19" t="n">
        <v>1.59</v>
      </c>
      <c r="K1501" s="19" t="n">
        <v>1.59</v>
      </c>
      <c r="L1501" s="19" t="n">
        <v>1.59</v>
      </c>
      <c r="M1501" s="19" t="n">
        <f aca="false">IF(J1501&gt;0,J1501,K1501)*E1501</f>
        <v>1.59</v>
      </c>
      <c r="N1501" s="20"/>
      <c r="O1501" s="21" t="str">
        <f aca="false">IF(R1501="","",ROUND(R1501*(1-Premissas!$B$4),4))</f>
        <v/>
      </c>
      <c r="P1501" s="22"/>
      <c r="Q1501" s="22"/>
      <c r="R1501" s="23"/>
      <c r="S1501" s="24"/>
      <c r="T1501" s="24"/>
      <c r="U1501" s="25"/>
      <c r="V1501" s="19" t="str">
        <f aca="false">IF(COUNT(N1501:Q1501)=0,"",MIN(N1501:Q1501))</f>
        <v/>
      </c>
      <c r="W1501" s="16" t="str">
        <f aca="false">IF(V1501="","",INDEX($N$4:$Q$4,MATCH(V1501,N1501:Q1501,0)))</f>
        <v/>
      </c>
      <c r="X1501" s="19" t="str">
        <f aca="false">IF(COUNT(N1501:Q1501)&lt;2,"",SMALL(N1501:Q1501,2))</f>
        <v/>
      </c>
      <c r="Y1501" s="26" t="str">
        <f aca="false">IF(OR(V1501="",M1501=0),"",V1501/M1501-1)</f>
        <v/>
      </c>
      <c r="Z1501" s="26" t="str">
        <f aca="false">IF(OR(V1501="",L1501=""),"",V1501/(L1501*E1501)-1)</f>
        <v/>
      </c>
      <c r="AA1501" s="16" t="str">
        <f aca="false">IF(V1501="","SEM OFERTA",IF(OR(Y1501&gt;Premissas!$B$11,Y1501&lt;Premissas!$B$12),"VERIFICAR - UNIDADE/EMBALAGEM",IF(Y1501&gt;Premissas!$B$6,"NÃO COMPRAR - REAJUSTE &gt;5%","COMPRAR")))</f>
        <v>SEM OFERTA</v>
      </c>
      <c r="AB1501" s="18" t="str">
        <f aca="false">IF(W1501="DIMEC",S1501,IF(W1501="MEDCENTRO",U1501,""))</f>
        <v/>
      </c>
      <c r="AC1501" s="18" t="n">
        <f aca="false">IF(AA1501&lt;&gt;"COMPRAR",0,IF(AB1501="",I1501,MIN(I1501,AB1501)))</f>
        <v>0</v>
      </c>
      <c r="AD1501" s="19" t="n">
        <f aca="false">IF(AC1501&gt;0,AC1501*V1501,0)</f>
        <v>0</v>
      </c>
      <c r="AE1501" s="19" t="n">
        <f aca="false">IF(AC1501&gt;0,(M1501-V1501)*AC1501,0)</f>
        <v>0</v>
      </c>
      <c r="AF1501" s="16" t="str">
        <f aca="false">IF(AA1501&lt;&gt;"COMPRAR","",IF(AB1501="",IF(X1501="","",IF(X1501-V1501&lt;0.01,"EMPATE TÉCNICO","")),IF(AB1501&lt;I1501,"ESTOQUE INSUFICIENTE",IF(X1501="","",IF(X1501-V1501&lt;0.01,"EMPATE TÉCNICO","")))))</f>
        <v/>
      </c>
      <c r="AG1501" s="16" t="s">
        <v>4020</v>
      </c>
      <c r="AH1501" s="16" t="s">
        <v>4767</v>
      </c>
    </row>
    <row r="1502" customFormat="false" ht="15" hidden="false" customHeight="false" outlineLevel="0" collapsed="false">
      <c r="A1502" s="16" t="s">
        <v>4791</v>
      </c>
      <c r="B1502" s="17" t="s">
        <v>4792</v>
      </c>
      <c r="C1502" s="16" t="s">
        <v>4793</v>
      </c>
      <c r="D1502" s="16"/>
      <c r="E1502" s="18" t="n">
        <v>1</v>
      </c>
      <c r="F1502" s="16" t="s">
        <v>43</v>
      </c>
      <c r="G1502" s="18" t="n">
        <v>0</v>
      </c>
      <c r="H1502" s="16" t="n">
        <v>0</v>
      </c>
      <c r="I1502" s="18" t="n">
        <v>1</v>
      </c>
      <c r="J1502" s="19" t="n">
        <v>0.0306791666666667</v>
      </c>
      <c r="K1502" s="19" t="n">
        <v>0.0306791666666667</v>
      </c>
      <c r="L1502" s="19" t="n">
        <v>0.0307</v>
      </c>
      <c r="M1502" s="19" t="n">
        <f aca="false">IF(J1502&gt;0,J1502,K1502)*E1502</f>
        <v>0.0306791666666667</v>
      </c>
      <c r="N1502" s="20"/>
      <c r="O1502" s="21" t="str">
        <f aca="false">IF(R1502="","",ROUND(R1502*(1-Premissas!$B$4),4))</f>
        <v/>
      </c>
      <c r="P1502" s="22"/>
      <c r="Q1502" s="22"/>
      <c r="R1502" s="23"/>
      <c r="S1502" s="24"/>
      <c r="T1502" s="24"/>
      <c r="U1502" s="25"/>
      <c r="V1502" s="19" t="str">
        <f aca="false">IF(COUNT(N1502:Q1502)=0,"",MIN(N1502:Q1502))</f>
        <v/>
      </c>
      <c r="W1502" s="16" t="str">
        <f aca="false">IF(V1502="","",INDEX($N$4:$Q$4,MATCH(V1502,N1502:Q1502,0)))</f>
        <v/>
      </c>
      <c r="X1502" s="19" t="str">
        <f aca="false">IF(COUNT(N1502:Q1502)&lt;2,"",SMALL(N1502:Q1502,2))</f>
        <v/>
      </c>
      <c r="Y1502" s="26" t="str">
        <f aca="false">IF(OR(V1502="",M1502=0),"",V1502/M1502-1)</f>
        <v/>
      </c>
      <c r="Z1502" s="26" t="str">
        <f aca="false">IF(OR(V1502="",L1502=""),"",V1502/(L1502*E1502)-1)</f>
        <v/>
      </c>
      <c r="AA1502" s="16" t="str">
        <f aca="false">IF(V1502="","SEM OFERTA",IF(OR(Y1502&gt;Premissas!$B$11,Y1502&lt;Premissas!$B$12),"VERIFICAR - UNIDADE/EMBALAGEM",IF(Y1502&gt;Premissas!$B$6,"NÃO COMPRAR - REAJUSTE &gt;5%","COMPRAR")))</f>
        <v>SEM OFERTA</v>
      </c>
      <c r="AB1502" s="18" t="str">
        <f aca="false">IF(W1502="DIMEC",S1502,IF(W1502="MEDCENTRO",U1502,""))</f>
        <v/>
      </c>
      <c r="AC1502" s="18" t="n">
        <f aca="false">IF(AA1502&lt;&gt;"COMPRAR",0,IF(AB1502="",I1502,MIN(I1502,AB1502)))</f>
        <v>0</v>
      </c>
      <c r="AD1502" s="19" t="n">
        <f aca="false">IF(AC1502&gt;0,AC1502*V1502,0)</f>
        <v>0</v>
      </c>
      <c r="AE1502" s="19" t="n">
        <f aca="false">IF(AC1502&gt;0,(M1502-V1502)*AC1502,0)</f>
        <v>0</v>
      </c>
      <c r="AF1502" s="16" t="str">
        <f aca="false">IF(AA1502&lt;&gt;"COMPRAR","",IF(AB1502="",IF(X1502="","",IF(X1502-V1502&lt;0.01,"EMPATE TÉCNICO","")),IF(AB1502&lt;I1502,"ESTOQUE INSUFICIENTE",IF(X1502="","",IF(X1502-V1502&lt;0.01,"EMPATE TÉCNICO","")))))</f>
        <v/>
      </c>
      <c r="AG1502" s="16" t="s">
        <v>4794</v>
      </c>
      <c r="AH1502" s="16" t="s">
        <v>4767</v>
      </c>
    </row>
    <row r="1503" customFormat="false" ht="15" hidden="false" customHeight="false" outlineLevel="0" collapsed="false">
      <c r="A1503" s="16" t="s">
        <v>4795</v>
      </c>
      <c r="B1503" s="17" t="s">
        <v>4796</v>
      </c>
      <c r="C1503" s="16" t="s">
        <v>4797</v>
      </c>
      <c r="D1503" s="16" t="s">
        <v>380</v>
      </c>
      <c r="E1503" s="18" t="n">
        <v>1</v>
      </c>
      <c r="F1503" s="16" t="s">
        <v>41</v>
      </c>
      <c r="G1503" s="18" t="n">
        <v>1</v>
      </c>
      <c r="H1503" s="16" t="n">
        <v>51.8</v>
      </c>
      <c r="I1503" s="18" t="n">
        <v>132</v>
      </c>
      <c r="J1503" s="19" t="n">
        <v>11.88</v>
      </c>
      <c r="K1503" s="19" t="n">
        <v>11.88</v>
      </c>
      <c r="L1503" s="19" t="n">
        <v>11.88</v>
      </c>
      <c r="M1503" s="19" t="n">
        <f aca="false">IF(J1503&gt;0,J1503,K1503)*E1503</f>
        <v>11.88</v>
      </c>
      <c r="N1503" s="20"/>
      <c r="O1503" s="21" t="str">
        <f aca="false">IF(R1503="","",ROUND(R1503*(1-Premissas!$B$4),4))</f>
        <v/>
      </c>
      <c r="P1503" s="22"/>
      <c r="Q1503" s="22"/>
      <c r="R1503" s="23"/>
      <c r="S1503" s="24"/>
      <c r="T1503" s="24"/>
      <c r="U1503" s="25"/>
      <c r="V1503" s="19" t="str">
        <f aca="false">IF(COUNT(N1503:Q1503)=0,"",MIN(N1503:Q1503))</f>
        <v/>
      </c>
      <c r="W1503" s="16" t="str">
        <f aca="false">IF(V1503="","",INDEX($N$4:$Q$4,MATCH(V1503,N1503:Q1503,0)))</f>
        <v/>
      </c>
      <c r="X1503" s="19" t="str">
        <f aca="false">IF(COUNT(N1503:Q1503)&lt;2,"",SMALL(N1503:Q1503,2))</f>
        <v/>
      </c>
      <c r="Y1503" s="26" t="str">
        <f aca="false">IF(OR(V1503="",M1503=0),"",V1503/M1503-1)</f>
        <v/>
      </c>
      <c r="Z1503" s="26" t="str">
        <f aca="false">IF(OR(V1503="",L1503=""),"",V1503/(L1503*E1503)-1)</f>
        <v/>
      </c>
      <c r="AA1503" s="16" t="str">
        <f aca="false">IF(V1503="","SEM OFERTA",IF(OR(Y1503&gt;Premissas!$B$11,Y1503&lt;Premissas!$B$12),"VERIFICAR - UNIDADE/EMBALAGEM",IF(Y1503&gt;Premissas!$B$6,"NÃO COMPRAR - REAJUSTE &gt;5%","COMPRAR")))</f>
        <v>SEM OFERTA</v>
      </c>
      <c r="AB1503" s="18" t="str">
        <f aca="false">IF(W1503="DIMEC",S1503,IF(W1503="MEDCENTRO",U1503,""))</f>
        <v/>
      </c>
      <c r="AC1503" s="18" t="n">
        <f aca="false">IF(AA1503&lt;&gt;"COMPRAR",0,IF(AB1503="",I1503,MIN(I1503,AB1503)))</f>
        <v>0</v>
      </c>
      <c r="AD1503" s="19" t="n">
        <f aca="false">IF(AC1503&gt;0,AC1503*V1503,0)</f>
        <v>0</v>
      </c>
      <c r="AE1503" s="19" t="n">
        <f aca="false">IF(AC1503&gt;0,(M1503-V1503)*AC1503,0)</f>
        <v>0</v>
      </c>
      <c r="AF1503" s="16" t="str">
        <f aca="false">IF(AA1503&lt;&gt;"COMPRAR","",IF(AB1503="",IF(X1503="","",IF(X1503-V1503&lt;0.01,"EMPATE TÉCNICO","")),IF(AB1503&lt;I1503,"ESTOQUE INSUFICIENTE",IF(X1503="","",IF(X1503-V1503&lt;0.01,"EMPATE TÉCNICO","")))))</f>
        <v/>
      </c>
      <c r="AG1503" s="16" t="s">
        <v>4020</v>
      </c>
      <c r="AH1503" s="16" t="s">
        <v>4767</v>
      </c>
    </row>
    <row r="1504" customFormat="false" ht="15" hidden="false" customHeight="false" outlineLevel="0" collapsed="false">
      <c r="A1504" s="16" t="s">
        <v>4798</v>
      </c>
      <c r="B1504" s="17" t="s">
        <v>4799</v>
      </c>
      <c r="C1504" s="16" t="s">
        <v>4800</v>
      </c>
      <c r="D1504" s="16"/>
      <c r="E1504" s="18" t="n">
        <v>1</v>
      </c>
      <c r="F1504" s="16" t="s">
        <v>43</v>
      </c>
      <c r="G1504" s="18" t="n">
        <v>0</v>
      </c>
      <c r="H1504" s="16" t="n">
        <v>0</v>
      </c>
      <c r="I1504" s="18" t="n">
        <v>1</v>
      </c>
      <c r="J1504" s="19" t="n">
        <v>0</v>
      </c>
      <c r="K1504" s="19" t="n">
        <v>1</v>
      </c>
      <c r="L1504" s="19"/>
      <c r="M1504" s="19" t="n">
        <f aca="false">IF(J1504&gt;0,J1504,K1504)*E1504</f>
        <v>1</v>
      </c>
      <c r="N1504" s="20"/>
      <c r="O1504" s="21" t="str">
        <f aca="false">IF(R1504="","",ROUND(R1504*(1-Premissas!$B$4),4))</f>
        <v/>
      </c>
      <c r="P1504" s="22"/>
      <c r="Q1504" s="22"/>
      <c r="R1504" s="23"/>
      <c r="S1504" s="24"/>
      <c r="T1504" s="24"/>
      <c r="U1504" s="25"/>
      <c r="V1504" s="19" t="str">
        <f aca="false">IF(COUNT(N1504:Q1504)=0,"",MIN(N1504:Q1504))</f>
        <v/>
      </c>
      <c r="W1504" s="16" t="str">
        <f aca="false">IF(V1504="","",INDEX($N$4:$Q$4,MATCH(V1504,N1504:Q1504,0)))</f>
        <v/>
      </c>
      <c r="X1504" s="19" t="str">
        <f aca="false">IF(COUNT(N1504:Q1504)&lt;2,"",SMALL(N1504:Q1504,2))</f>
        <v/>
      </c>
      <c r="Y1504" s="26" t="str">
        <f aca="false">IF(OR(V1504="",M1504=0),"",V1504/M1504-1)</f>
        <v/>
      </c>
      <c r="Z1504" s="26" t="str">
        <f aca="false">IF(OR(V1504="",L1504=""),"",V1504/(L1504*E1504)-1)</f>
        <v/>
      </c>
      <c r="AA1504" s="16" t="str">
        <f aca="false">IF(V1504="","SEM OFERTA",IF(OR(Y1504&gt;Premissas!$B$11,Y1504&lt;Premissas!$B$12),"VERIFICAR - UNIDADE/EMBALAGEM",IF(Y1504&gt;Premissas!$B$6,"NÃO COMPRAR - REAJUSTE &gt;5%","COMPRAR")))</f>
        <v>SEM OFERTA</v>
      </c>
      <c r="AB1504" s="18" t="str">
        <f aca="false">IF(W1504="DIMEC",S1504,IF(W1504="MEDCENTRO",U1504,""))</f>
        <v/>
      </c>
      <c r="AC1504" s="18" t="n">
        <f aca="false">IF(AA1504&lt;&gt;"COMPRAR",0,IF(AB1504="",I1504,MIN(I1504,AB1504)))</f>
        <v>0</v>
      </c>
      <c r="AD1504" s="19" t="n">
        <f aca="false">IF(AC1504&gt;0,AC1504*V1504,0)</f>
        <v>0</v>
      </c>
      <c r="AE1504" s="19" t="n">
        <f aca="false">IF(AC1504&gt;0,(M1504-V1504)*AC1504,0)</f>
        <v>0</v>
      </c>
      <c r="AF1504" s="16" t="str">
        <f aca="false">IF(AA1504&lt;&gt;"COMPRAR","",IF(AB1504="",IF(X1504="","",IF(X1504-V1504&lt;0.01,"EMPATE TÉCNICO","")),IF(AB1504&lt;I1504,"ESTOQUE INSUFICIENTE",IF(X1504="","",IF(X1504-V1504&lt;0.01,"EMPATE TÉCNICO","")))))</f>
        <v/>
      </c>
      <c r="AG1504" s="16" t="s">
        <v>4778</v>
      </c>
      <c r="AH1504" s="16" t="s">
        <v>4767</v>
      </c>
    </row>
    <row r="1505" customFormat="false" ht="15" hidden="false" customHeight="false" outlineLevel="0" collapsed="false">
      <c r="A1505" s="16" t="s">
        <v>4801</v>
      </c>
      <c r="B1505" s="17" t="s">
        <v>4802</v>
      </c>
      <c r="C1505" s="16" t="s">
        <v>4803</v>
      </c>
      <c r="D1505" s="16" t="s">
        <v>380</v>
      </c>
      <c r="E1505" s="18" t="n">
        <v>6</v>
      </c>
      <c r="F1505" s="16" t="s">
        <v>41</v>
      </c>
      <c r="G1505" s="18" t="n">
        <v>4</v>
      </c>
      <c r="H1505" s="16" t="n">
        <v>34.3</v>
      </c>
      <c r="I1505" s="18" t="n">
        <v>14</v>
      </c>
      <c r="J1505" s="19" t="n">
        <v>1.9</v>
      </c>
      <c r="K1505" s="19" t="n">
        <v>1.9</v>
      </c>
      <c r="L1505" s="19" t="n">
        <v>1.9</v>
      </c>
      <c r="M1505" s="19" t="n">
        <f aca="false">IF(J1505&gt;0,J1505,K1505)*E1505</f>
        <v>11.4</v>
      </c>
      <c r="N1505" s="20"/>
      <c r="O1505" s="21" t="str">
        <f aca="false">IF(R1505="","",ROUND(R1505*(1-Premissas!$B$4),4))</f>
        <v/>
      </c>
      <c r="P1505" s="22"/>
      <c r="Q1505" s="22"/>
      <c r="R1505" s="23"/>
      <c r="S1505" s="24"/>
      <c r="T1505" s="24"/>
      <c r="U1505" s="25"/>
      <c r="V1505" s="19" t="str">
        <f aca="false">IF(COUNT(N1505:Q1505)=0,"",MIN(N1505:Q1505))</f>
        <v/>
      </c>
      <c r="W1505" s="16" t="str">
        <f aca="false">IF(V1505="","",INDEX($N$4:$Q$4,MATCH(V1505,N1505:Q1505,0)))</f>
        <v/>
      </c>
      <c r="X1505" s="19" t="str">
        <f aca="false">IF(COUNT(N1505:Q1505)&lt;2,"",SMALL(N1505:Q1505,2))</f>
        <v/>
      </c>
      <c r="Y1505" s="26" t="str">
        <f aca="false">IF(OR(V1505="",M1505=0),"",V1505/M1505-1)</f>
        <v/>
      </c>
      <c r="Z1505" s="26" t="str">
        <f aca="false">IF(OR(V1505="",L1505=""),"",V1505/(L1505*E1505)-1)</f>
        <v/>
      </c>
      <c r="AA1505" s="16" t="str">
        <f aca="false">IF(V1505="","SEM OFERTA",IF(OR(Y1505&gt;Premissas!$B$11,Y1505&lt;Premissas!$B$12),"VERIFICAR - UNIDADE/EMBALAGEM",IF(Y1505&gt;Premissas!$B$6,"NÃO COMPRAR - REAJUSTE &gt;5%","COMPRAR")))</f>
        <v>SEM OFERTA</v>
      </c>
      <c r="AB1505" s="18" t="str">
        <f aca="false">IF(W1505="DIMEC",S1505,IF(W1505="MEDCENTRO",U1505,""))</f>
        <v/>
      </c>
      <c r="AC1505" s="18" t="n">
        <f aca="false">IF(AA1505&lt;&gt;"COMPRAR",0,IF(AB1505="",I1505,MIN(I1505,AB1505)))</f>
        <v>0</v>
      </c>
      <c r="AD1505" s="19" t="n">
        <f aca="false">IF(AC1505&gt;0,AC1505*V1505,0)</f>
        <v>0</v>
      </c>
      <c r="AE1505" s="19" t="n">
        <f aca="false">IF(AC1505&gt;0,(M1505-V1505)*AC1505,0)</f>
        <v>0</v>
      </c>
      <c r="AF1505" s="16" t="str">
        <f aca="false">IF(AA1505&lt;&gt;"COMPRAR","",IF(AB1505="",IF(X1505="","",IF(X1505-V1505&lt;0.01,"EMPATE TÉCNICO","")),IF(AB1505&lt;I1505,"ESTOQUE INSUFICIENTE",IF(X1505="","",IF(X1505-V1505&lt;0.01,"EMPATE TÉCNICO","")))))</f>
        <v/>
      </c>
      <c r="AG1505" s="16" t="s">
        <v>4020</v>
      </c>
      <c r="AH1505" s="16" t="s">
        <v>4767</v>
      </c>
    </row>
    <row r="1506" customFormat="false" ht="15" hidden="false" customHeight="false" outlineLevel="0" collapsed="false">
      <c r="A1506" s="16" t="s">
        <v>4804</v>
      </c>
      <c r="B1506" s="17" t="s">
        <v>4805</v>
      </c>
      <c r="C1506" s="16" t="s">
        <v>4806</v>
      </c>
      <c r="D1506" s="16" t="s">
        <v>380</v>
      </c>
      <c r="E1506" s="18" t="n">
        <v>12</v>
      </c>
      <c r="F1506" s="16" t="s">
        <v>41</v>
      </c>
      <c r="G1506" s="18" t="n">
        <v>5</v>
      </c>
      <c r="H1506" s="16" t="n">
        <v>118.9</v>
      </c>
      <c r="I1506" s="18" t="n">
        <v>26</v>
      </c>
      <c r="J1506" s="19" t="n">
        <v>0.98</v>
      </c>
      <c r="K1506" s="19" t="n">
        <v>0.98</v>
      </c>
      <c r="L1506" s="19" t="n">
        <v>0.98</v>
      </c>
      <c r="M1506" s="19" t="n">
        <f aca="false">IF(J1506&gt;0,J1506,K1506)*E1506</f>
        <v>11.76</v>
      </c>
      <c r="N1506" s="20"/>
      <c r="O1506" s="21" t="str">
        <f aca="false">IF(R1506="","",ROUND(R1506*(1-Premissas!$B$4),4))</f>
        <v/>
      </c>
      <c r="P1506" s="22"/>
      <c r="Q1506" s="22"/>
      <c r="R1506" s="23"/>
      <c r="S1506" s="24"/>
      <c r="T1506" s="24"/>
      <c r="U1506" s="25"/>
      <c r="V1506" s="19" t="str">
        <f aca="false">IF(COUNT(N1506:Q1506)=0,"",MIN(N1506:Q1506))</f>
        <v/>
      </c>
      <c r="W1506" s="16" t="str">
        <f aca="false">IF(V1506="","",INDEX($N$4:$Q$4,MATCH(V1506,N1506:Q1506,0)))</f>
        <v/>
      </c>
      <c r="X1506" s="19" t="str">
        <f aca="false">IF(COUNT(N1506:Q1506)&lt;2,"",SMALL(N1506:Q1506,2))</f>
        <v/>
      </c>
      <c r="Y1506" s="26" t="str">
        <f aca="false">IF(OR(V1506="",M1506=0),"",V1506/M1506-1)</f>
        <v/>
      </c>
      <c r="Z1506" s="26" t="str">
        <f aca="false">IF(OR(V1506="",L1506=""),"",V1506/(L1506*E1506)-1)</f>
        <v/>
      </c>
      <c r="AA1506" s="16" t="str">
        <f aca="false">IF(V1506="","SEM OFERTA",IF(OR(Y1506&gt;Premissas!$B$11,Y1506&lt;Premissas!$B$12),"VERIFICAR - UNIDADE/EMBALAGEM",IF(Y1506&gt;Premissas!$B$6,"NÃO COMPRAR - REAJUSTE &gt;5%","COMPRAR")))</f>
        <v>SEM OFERTA</v>
      </c>
      <c r="AB1506" s="18" t="str">
        <f aca="false">IF(W1506="DIMEC",S1506,IF(W1506="MEDCENTRO",U1506,""))</f>
        <v/>
      </c>
      <c r="AC1506" s="18" t="n">
        <f aca="false">IF(AA1506&lt;&gt;"COMPRAR",0,IF(AB1506="",I1506,MIN(I1506,AB1506)))</f>
        <v>0</v>
      </c>
      <c r="AD1506" s="19" t="n">
        <f aca="false">IF(AC1506&gt;0,AC1506*V1506,0)</f>
        <v>0</v>
      </c>
      <c r="AE1506" s="19" t="n">
        <f aca="false">IF(AC1506&gt;0,(M1506-V1506)*AC1506,0)</f>
        <v>0</v>
      </c>
      <c r="AF1506" s="16" t="str">
        <f aca="false">IF(AA1506&lt;&gt;"COMPRAR","",IF(AB1506="",IF(X1506="","",IF(X1506-V1506&lt;0.01,"EMPATE TÉCNICO","")),IF(AB1506&lt;I1506,"ESTOQUE INSUFICIENTE",IF(X1506="","",IF(X1506-V1506&lt;0.01,"EMPATE TÉCNICO","")))))</f>
        <v/>
      </c>
      <c r="AG1506" s="16" t="s">
        <v>4020</v>
      </c>
      <c r="AH1506" s="16" t="s">
        <v>4767</v>
      </c>
    </row>
    <row r="1507" customFormat="false" ht="15" hidden="false" customHeight="false" outlineLevel="0" collapsed="false">
      <c r="A1507" s="16" t="s">
        <v>4807</v>
      </c>
      <c r="B1507" s="17" t="s">
        <v>4808</v>
      </c>
      <c r="C1507" s="16" t="s">
        <v>4809</v>
      </c>
      <c r="D1507" s="16" t="s">
        <v>4810</v>
      </c>
      <c r="E1507" s="18" t="n">
        <v>1</v>
      </c>
      <c r="F1507" s="16" t="s">
        <v>43</v>
      </c>
      <c r="G1507" s="18" t="n">
        <v>0</v>
      </c>
      <c r="H1507" s="16" t="n">
        <v>0.4</v>
      </c>
      <c r="I1507" s="18" t="n">
        <v>2</v>
      </c>
      <c r="J1507" s="19" t="n">
        <v>1.65</v>
      </c>
      <c r="K1507" s="19" t="n">
        <v>1.65</v>
      </c>
      <c r="L1507" s="19" t="n">
        <v>1.65</v>
      </c>
      <c r="M1507" s="19" t="n">
        <f aca="false">IF(J1507&gt;0,J1507,K1507)*E1507</f>
        <v>1.65</v>
      </c>
      <c r="N1507" s="20"/>
      <c r="O1507" s="21" t="str">
        <f aca="false">IF(R1507="","",ROUND(R1507*(1-Premissas!$B$4),4))</f>
        <v/>
      </c>
      <c r="P1507" s="22"/>
      <c r="Q1507" s="22"/>
      <c r="R1507" s="23"/>
      <c r="S1507" s="24"/>
      <c r="T1507" s="24"/>
      <c r="U1507" s="25"/>
      <c r="V1507" s="19" t="str">
        <f aca="false">IF(COUNT(N1507:Q1507)=0,"",MIN(N1507:Q1507))</f>
        <v/>
      </c>
      <c r="W1507" s="16" t="str">
        <f aca="false">IF(V1507="","",INDEX($N$4:$Q$4,MATCH(V1507,N1507:Q1507,0)))</f>
        <v/>
      </c>
      <c r="X1507" s="19" t="str">
        <f aca="false">IF(COUNT(N1507:Q1507)&lt;2,"",SMALL(N1507:Q1507,2))</f>
        <v/>
      </c>
      <c r="Y1507" s="26" t="str">
        <f aca="false">IF(OR(V1507="",M1507=0),"",V1507/M1507-1)</f>
        <v/>
      </c>
      <c r="Z1507" s="26" t="str">
        <f aca="false">IF(OR(V1507="",L1507=""),"",V1507/(L1507*E1507)-1)</f>
        <v/>
      </c>
      <c r="AA1507" s="16" t="str">
        <f aca="false">IF(V1507="","SEM OFERTA",IF(OR(Y1507&gt;Premissas!$B$11,Y1507&lt;Premissas!$B$12),"VERIFICAR - UNIDADE/EMBALAGEM",IF(Y1507&gt;Premissas!$B$6,"NÃO COMPRAR - REAJUSTE &gt;5%","COMPRAR")))</f>
        <v>SEM OFERTA</v>
      </c>
      <c r="AB1507" s="18" t="str">
        <f aca="false">IF(W1507="DIMEC",S1507,IF(W1507="MEDCENTRO",U1507,""))</f>
        <v/>
      </c>
      <c r="AC1507" s="18" t="n">
        <f aca="false">IF(AA1507&lt;&gt;"COMPRAR",0,IF(AB1507="",I1507,MIN(I1507,AB1507)))</f>
        <v>0</v>
      </c>
      <c r="AD1507" s="19" t="n">
        <f aca="false">IF(AC1507&gt;0,AC1507*V1507,0)</f>
        <v>0</v>
      </c>
      <c r="AE1507" s="19" t="n">
        <f aca="false">IF(AC1507&gt;0,(M1507-V1507)*AC1507,0)</f>
        <v>0</v>
      </c>
      <c r="AF1507" s="16" t="str">
        <f aca="false">IF(AA1507&lt;&gt;"COMPRAR","",IF(AB1507="",IF(X1507="","",IF(X1507-V1507&lt;0.01,"EMPATE TÉCNICO","")),IF(AB1507&lt;I1507,"ESTOQUE INSUFICIENTE",IF(X1507="","",IF(X1507-V1507&lt;0.01,"EMPATE TÉCNICO","")))))</f>
        <v/>
      </c>
      <c r="AG1507" s="16"/>
      <c r="AH1507" s="16" t="s">
        <v>4767</v>
      </c>
    </row>
    <row r="1508" customFormat="false" ht="15" hidden="false" customHeight="false" outlineLevel="0" collapsed="false">
      <c r="A1508" s="16" t="s">
        <v>4811</v>
      </c>
      <c r="B1508" s="17" t="s">
        <v>4812</v>
      </c>
      <c r="C1508" s="16" t="s">
        <v>4813</v>
      </c>
      <c r="D1508" s="16"/>
      <c r="E1508" s="18" t="n">
        <v>12</v>
      </c>
      <c r="F1508" s="16" t="s">
        <v>43</v>
      </c>
      <c r="G1508" s="18" t="n">
        <v>0</v>
      </c>
      <c r="H1508" s="16" t="n">
        <v>13.5</v>
      </c>
      <c r="I1508" s="18" t="n">
        <v>3</v>
      </c>
      <c r="J1508" s="19" t="n">
        <v>0.8</v>
      </c>
      <c r="K1508" s="19" t="n">
        <v>0.8</v>
      </c>
      <c r="L1508" s="19" t="n">
        <v>0.8</v>
      </c>
      <c r="M1508" s="19" t="n">
        <f aca="false">IF(J1508&gt;0,J1508,K1508)*E1508</f>
        <v>9.6</v>
      </c>
      <c r="N1508" s="20"/>
      <c r="O1508" s="21" t="str">
        <f aca="false">IF(R1508="","",ROUND(R1508*(1-Premissas!$B$4),4))</f>
        <v/>
      </c>
      <c r="P1508" s="22"/>
      <c r="Q1508" s="22"/>
      <c r="R1508" s="23"/>
      <c r="S1508" s="24"/>
      <c r="T1508" s="24"/>
      <c r="U1508" s="25"/>
      <c r="V1508" s="19" t="str">
        <f aca="false">IF(COUNT(N1508:Q1508)=0,"",MIN(N1508:Q1508))</f>
        <v/>
      </c>
      <c r="W1508" s="16" t="str">
        <f aca="false">IF(V1508="","",INDEX($N$4:$Q$4,MATCH(V1508,N1508:Q1508,0)))</f>
        <v/>
      </c>
      <c r="X1508" s="19" t="str">
        <f aca="false">IF(COUNT(N1508:Q1508)&lt;2,"",SMALL(N1508:Q1508,2))</f>
        <v/>
      </c>
      <c r="Y1508" s="26" t="str">
        <f aca="false">IF(OR(V1508="",M1508=0),"",V1508/M1508-1)</f>
        <v/>
      </c>
      <c r="Z1508" s="26" t="str">
        <f aca="false">IF(OR(V1508="",L1508=""),"",V1508/(L1508*E1508)-1)</f>
        <v/>
      </c>
      <c r="AA1508" s="16" t="str">
        <f aca="false">IF(V1508="","SEM OFERTA",IF(OR(Y1508&gt;Premissas!$B$11,Y1508&lt;Premissas!$B$12),"VERIFICAR - UNIDADE/EMBALAGEM",IF(Y1508&gt;Premissas!$B$6,"NÃO COMPRAR - REAJUSTE &gt;5%","COMPRAR")))</f>
        <v>SEM OFERTA</v>
      </c>
      <c r="AB1508" s="18" t="str">
        <f aca="false">IF(W1508="DIMEC",S1508,IF(W1508="MEDCENTRO",U1508,""))</f>
        <v/>
      </c>
      <c r="AC1508" s="18" t="n">
        <f aca="false">IF(AA1508&lt;&gt;"COMPRAR",0,IF(AB1508="",I1508,MIN(I1508,AB1508)))</f>
        <v>0</v>
      </c>
      <c r="AD1508" s="19" t="n">
        <f aca="false">IF(AC1508&gt;0,AC1508*V1508,0)</f>
        <v>0</v>
      </c>
      <c r="AE1508" s="19" t="n">
        <f aca="false">IF(AC1508&gt;0,(M1508-V1508)*AC1508,0)</f>
        <v>0</v>
      </c>
      <c r="AF1508" s="16" t="str">
        <f aca="false">IF(AA1508&lt;&gt;"COMPRAR","",IF(AB1508="",IF(X1508="","",IF(X1508-V1508&lt;0.01,"EMPATE TÉCNICO","")),IF(AB1508&lt;I1508,"ESTOQUE INSUFICIENTE",IF(X1508="","",IF(X1508-V1508&lt;0.01,"EMPATE TÉCNICO","")))))</f>
        <v/>
      </c>
      <c r="AG1508" s="16" t="s">
        <v>4020</v>
      </c>
      <c r="AH1508" s="16" t="s">
        <v>4767</v>
      </c>
    </row>
    <row r="1509" customFormat="false" ht="15" hidden="false" customHeight="false" outlineLevel="0" collapsed="false">
      <c r="A1509" s="16" t="s">
        <v>4814</v>
      </c>
      <c r="B1509" s="17" t="s">
        <v>4815</v>
      </c>
      <c r="C1509" s="16" t="s">
        <v>4816</v>
      </c>
      <c r="D1509" s="16" t="s">
        <v>3749</v>
      </c>
      <c r="E1509" s="18" t="n">
        <v>1</v>
      </c>
      <c r="F1509" s="16" t="s">
        <v>42</v>
      </c>
      <c r="G1509" s="18" t="n">
        <v>2</v>
      </c>
      <c r="H1509" s="16" t="n">
        <v>3.3</v>
      </c>
      <c r="I1509" s="18" t="n">
        <v>7</v>
      </c>
      <c r="J1509" s="19" t="n">
        <v>6.14416666666667</v>
      </c>
      <c r="K1509" s="19" t="n">
        <v>6.14416666666667</v>
      </c>
      <c r="L1509" s="19" t="n">
        <v>6.1442</v>
      </c>
      <c r="M1509" s="19" t="n">
        <f aca="false">IF(J1509&gt;0,J1509,K1509)*E1509</f>
        <v>6.14416666666667</v>
      </c>
      <c r="N1509" s="20"/>
      <c r="O1509" s="21" t="str">
        <f aca="false">IF(R1509="","",ROUND(R1509*(1-Premissas!$B$4),4))</f>
        <v/>
      </c>
      <c r="P1509" s="22"/>
      <c r="Q1509" s="22"/>
      <c r="R1509" s="23"/>
      <c r="S1509" s="24"/>
      <c r="T1509" s="24"/>
      <c r="U1509" s="25"/>
      <c r="V1509" s="19" t="str">
        <f aca="false">IF(COUNT(N1509:Q1509)=0,"",MIN(N1509:Q1509))</f>
        <v/>
      </c>
      <c r="W1509" s="16" t="str">
        <f aca="false">IF(V1509="","",INDEX($N$4:$Q$4,MATCH(V1509,N1509:Q1509,0)))</f>
        <v/>
      </c>
      <c r="X1509" s="19" t="str">
        <f aca="false">IF(COUNT(N1509:Q1509)&lt;2,"",SMALL(N1509:Q1509,2))</f>
        <v/>
      </c>
      <c r="Y1509" s="26" t="str">
        <f aca="false">IF(OR(V1509="",M1509=0),"",V1509/M1509-1)</f>
        <v/>
      </c>
      <c r="Z1509" s="26" t="str">
        <f aca="false">IF(OR(V1509="",L1509=""),"",V1509/(L1509*E1509)-1)</f>
        <v/>
      </c>
      <c r="AA1509" s="16" t="str">
        <f aca="false">IF(V1509="","SEM OFERTA",IF(OR(Y1509&gt;Premissas!$B$11,Y1509&lt;Premissas!$B$12),"VERIFICAR - UNIDADE/EMBALAGEM",IF(Y1509&gt;Premissas!$B$6,"NÃO COMPRAR - REAJUSTE &gt;5%","COMPRAR")))</f>
        <v>SEM OFERTA</v>
      </c>
      <c r="AB1509" s="18" t="str">
        <f aca="false">IF(W1509="DIMEC",S1509,IF(W1509="MEDCENTRO",U1509,""))</f>
        <v/>
      </c>
      <c r="AC1509" s="18" t="n">
        <f aca="false">IF(AA1509&lt;&gt;"COMPRAR",0,IF(AB1509="",I1509,MIN(I1509,AB1509)))</f>
        <v>0</v>
      </c>
      <c r="AD1509" s="19" t="n">
        <f aca="false">IF(AC1509&gt;0,AC1509*V1509,0)</f>
        <v>0</v>
      </c>
      <c r="AE1509" s="19" t="n">
        <f aca="false">IF(AC1509&gt;0,(M1509-V1509)*AC1509,0)</f>
        <v>0</v>
      </c>
      <c r="AF1509" s="16" t="str">
        <f aca="false">IF(AA1509&lt;&gt;"COMPRAR","",IF(AB1509="",IF(X1509="","",IF(X1509-V1509&lt;0.01,"EMPATE TÉCNICO","")),IF(AB1509&lt;I1509,"ESTOQUE INSUFICIENTE",IF(X1509="","",IF(X1509-V1509&lt;0.01,"EMPATE TÉCNICO","")))))</f>
        <v/>
      </c>
      <c r="AG1509" s="16" t="s">
        <v>3757</v>
      </c>
      <c r="AH1509" s="16" t="s">
        <v>4767</v>
      </c>
    </row>
    <row r="1510" customFormat="false" ht="15" hidden="false" customHeight="false" outlineLevel="0" collapsed="false">
      <c r="A1510" s="16" t="s">
        <v>4817</v>
      </c>
      <c r="B1510" s="17" t="s">
        <v>4818</v>
      </c>
      <c r="C1510" s="16" t="s">
        <v>4819</v>
      </c>
      <c r="D1510" s="16" t="s">
        <v>4820</v>
      </c>
      <c r="E1510" s="18" t="n">
        <v>1</v>
      </c>
      <c r="F1510" s="16" t="s">
        <v>43</v>
      </c>
      <c r="G1510" s="18" t="n">
        <v>0</v>
      </c>
      <c r="H1510" s="16" t="n">
        <v>0.3</v>
      </c>
      <c r="I1510" s="18" t="n">
        <v>1</v>
      </c>
      <c r="J1510" s="19" t="n">
        <v>1.77</v>
      </c>
      <c r="K1510" s="19" t="n">
        <v>1.77</v>
      </c>
      <c r="L1510" s="19" t="n">
        <v>1.77</v>
      </c>
      <c r="M1510" s="19" t="n">
        <f aca="false">IF(J1510&gt;0,J1510,K1510)*E1510</f>
        <v>1.77</v>
      </c>
      <c r="N1510" s="20"/>
      <c r="O1510" s="21" t="str">
        <f aca="false">IF(R1510="","",ROUND(R1510*(1-Premissas!$B$4),4))</f>
        <v/>
      </c>
      <c r="P1510" s="22"/>
      <c r="Q1510" s="22"/>
      <c r="R1510" s="23"/>
      <c r="S1510" s="24"/>
      <c r="T1510" s="24"/>
      <c r="U1510" s="25"/>
      <c r="V1510" s="19" t="str">
        <f aca="false">IF(COUNT(N1510:Q1510)=0,"",MIN(N1510:Q1510))</f>
        <v/>
      </c>
      <c r="W1510" s="16" t="str">
        <f aca="false">IF(V1510="","",INDEX($N$4:$Q$4,MATCH(V1510,N1510:Q1510,0)))</f>
        <v/>
      </c>
      <c r="X1510" s="19" t="str">
        <f aca="false">IF(COUNT(N1510:Q1510)&lt;2,"",SMALL(N1510:Q1510,2))</f>
        <v/>
      </c>
      <c r="Y1510" s="26" t="str">
        <f aca="false">IF(OR(V1510="",M1510=0),"",V1510/M1510-1)</f>
        <v/>
      </c>
      <c r="Z1510" s="26" t="str">
        <f aca="false">IF(OR(V1510="",L1510=""),"",V1510/(L1510*E1510)-1)</f>
        <v/>
      </c>
      <c r="AA1510" s="16" t="str">
        <f aca="false">IF(V1510="","SEM OFERTA",IF(OR(Y1510&gt;Premissas!$B$11,Y1510&lt;Premissas!$B$12),"VERIFICAR - UNIDADE/EMBALAGEM",IF(Y1510&gt;Premissas!$B$6,"NÃO COMPRAR - REAJUSTE &gt;5%","COMPRAR")))</f>
        <v>SEM OFERTA</v>
      </c>
      <c r="AB1510" s="18" t="str">
        <f aca="false">IF(W1510="DIMEC",S1510,IF(W1510="MEDCENTRO",U1510,""))</f>
        <v/>
      </c>
      <c r="AC1510" s="18" t="n">
        <f aca="false">IF(AA1510&lt;&gt;"COMPRAR",0,IF(AB1510="",I1510,MIN(I1510,AB1510)))</f>
        <v>0</v>
      </c>
      <c r="AD1510" s="19" t="n">
        <f aca="false">IF(AC1510&gt;0,AC1510*V1510,0)</f>
        <v>0</v>
      </c>
      <c r="AE1510" s="19" t="n">
        <f aca="false">IF(AC1510&gt;0,(M1510-V1510)*AC1510,0)</f>
        <v>0</v>
      </c>
      <c r="AF1510" s="16" t="str">
        <f aca="false">IF(AA1510&lt;&gt;"COMPRAR","",IF(AB1510="",IF(X1510="","",IF(X1510-V1510&lt;0.01,"EMPATE TÉCNICO","")),IF(AB1510&lt;I1510,"ESTOQUE INSUFICIENTE",IF(X1510="","",IF(X1510-V1510&lt;0.01,"EMPATE TÉCNICO","")))))</f>
        <v/>
      </c>
      <c r="AG1510" s="16" t="s">
        <v>4821</v>
      </c>
      <c r="AH1510" s="16" t="s">
        <v>4767</v>
      </c>
    </row>
    <row r="1511" customFormat="false" ht="15" hidden="false" customHeight="false" outlineLevel="0" collapsed="false">
      <c r="A1511" s="16" t="s">
        <v>4822</v>
      </c>
      <c r="B1511" s="17" t="s">
        <v>4823</v>
      </c>
      <c r="C1511" s="16" t="s">
        <v>4824</v>
      </c>
      <c r="D1511" s="16" t="s">
        <v>3749</v>
      </c>
      <c r="E1511" s="18" t="n">
        <v>1</v>
      </c>
      <c r="F1511" s="16" t="s">
        <v>41</v>
      </c>
      <c r="G1511" s="18" t="n">
        <v>36</v>
      </c>
      <c r="H1511" s="16" t="n">
        <v>29.4</v>
      </c>
      <c r="I1511" s="18" t="n">
        <v>40</v>
      </c>
      <c r="J1511" s="19" t="n">
        <v>2.76666666666667</v>
      </c>
      <c r="K1511" s="19" t="n">
        <v>2.76666666666667</v>
      </c>
      <c r="L1511" s="19" t="n">
        <v>2.7667</v>
      </c>
      <c r="M1511" s="19" t="n">
        <f aca="false">IF(J1511&gt;0,J1511,K1511)*E1511</f>
        <v>2.76666666666667</v>
      </c>
      <c r="N1511" s="20"/>
      <c r="O1511" s="21" t="str">
        <f aca="false">IF(R1511="","",ROUND(R1511*(1-Premissas!$B$4),4))</f>
        <v/>
      </c>
      <c r="P1511" s="22"/>
      <c r="Q1511" s="22"/>
      <c r="R1511" s="23"/>
      <c r="S1511" s="24"/>
      <c r="T1511" s="24"/>
      <c r="U1511" s="25"/>
      <c r="V1511" s="19" t="str">
        <f aca="false">IF(COUNT(N1511:Q1511)=0,"",MIN(N1511:Q1511))</f>
        <v/>
      </c>
      <c r="W1511" s="16" t="str">
        <f aca="false">IF(V1511="","",INDEX($N$4:$Q$4,MATCH(V1511,N1511:Q1511,0)))</f>
        <v/>
      </c>
      <c r="X1511" s="19" t="str">
        <f aca="false">IF(COUNT(N1511:Q1511)&lt;2,"",SMALL(N1511:Q1511,2))</f>
        <v/>
      </c>
      <c r="Y1511" s="26" t="str">
        <f aca="false">IF(OR(V1511="",M1511=0),"",V1511/M1511-1)</f>
        <v/>
      </c>
      <c r="Z1511" s="26" t="str">
        <f aca="false">IF(OR(V1511="",L1511=""),"",V1511/(L1511*E1511)-1)</f>
        <v/>
      </c>
      <c r="AA1511" s="16" t="str">
        <f aca="false">IF(V1511="","SEM OFERTA",IF(OR(Y1511&gt;Premissas!$B$11,Y1511&lt;Premissas!$B$12),"VERIFICAR - UNIDADE/EMBALAGEM",IF(Y1511&gt;Premissas!$B$6,"NÃO COMPRAR - REAJUSTE &gt;5%","COMPRAR")))</f>
        <v>SEM OFERTA</v>
      </c>
      <c r="AB1511" s="18" t="str">
        <f aca="false">IF(W1511="DIMEC",S1511,IF(W1511="MEDCENTRO",U1511,""))</f>
        <v/>
      </c>
      <c r="AC1511" s="18" t="n">
        <f aca="false">IF(AA1511&lt;&gt;"COMPRAR",0,IF(AB1511="",I1511,MIN(I1511,AB1511)))</f>
        <v>0</v>
      </c>
      <c r="AD1511" s="19" t="n">
        <f aca="false">IF(AC1511&gt;0,AC1511*V1511,0)</f>
        <v>0</v>
      </c>
      <c r="AE1511" s="19" t="n">
        <f aca="false">IF(AC1511&gt;0,(M1511-V1511)*AC1511,0)</f>
        <v>0</v>
      </c>
      <c r="AF1511" s="16" t="str">
        <f aca="false">IF(AA1511&lt;&gt;"COMPRAR","",IF(AB1511="",IF(X1511="","",IF(X1511-V1511&lt;0.01,"EMPATE TÉCNICO","")),IF(AB1511&lt;I1511,"ESTOQUE INSUFICIENTE",IF(X1511="","",IF(X1511-V1511&lt;0.01,"EMPATE TÉCNICO","")))))</f>
        <v/>
      </c>
      <c r="AG1511" s="16" t="s">
        <v>3750</v>
      </c>
      <c r="AH1511" s="16" t="s">
        <v>4767</v>
      </c>
    </row>
    <row r="1512" customFormat="false" ht="15" hidden="false" customHeight="false" outlineLevel="0" collapsed="false">
      <c r="A1512" s="16" t="s">
        <v>4825</v>
      </c>
      <c r="B1512" s="17" t="s">
        <v>4826</v>
      </c>
      <c r="C1512" s="16" t="s">
        <v>4827</v>
      </c>
      <c r="D1512" s="16" t="s">
        <v>3749</v>
      </c>
      <c r="E1512" s="18" t="n">
        <v>1</v>
      </c>
      <c r="F1512" s="16" t="s">
        <v>43</v>
      </c>
      <c r="G1512" s="18" t="n">
        <v>0</v>
      </c>
      <c r="H1512" s="16" t="n">
        <v>7.9</v>
      </c>
      <c r="I1512" s="18" t="n">
        <v>21</v>
      </c>
      <c r="J1512" s="19" t="n">
        <v>2.045</v>
      </c>
      <c r="K1512" s="19" t="n">
        <v>2.045</v>
      </c>
      <c r="L1512" s="19" t="n">
        <v>2.045</v>
      </c>
      <c r="M1512" s="19" t="n">
        <f aca="false">IF(J1512&gt;0,J1512,K1512)*E1512</f>
        <v>2.045</v>
      </c>
      <c r="N1512" s="20"/>
      <c r="O1512" s="21" t="str">
        <f aca="false">IF(R1512="","",ROUND(R1512*(1-Premissas!$B$4),4))</f>
        <v/>
      </c>
      <c r="P1512" s="22"/>
      <c r="Q1512" s="22"/>
      <c r="R1512" s="23"/>
      <c r="S1512" s="24"/>
      <c r="T1512" s="24"/>
      <c r="U1512" s="25"/>
      <c r="V1512" s="19" t="str">
        <f aca="false">IF(COUNT(N1512:Q1512)=0,"",MIN(N1512:Q1512))</f>
        <v/>
      </c>
      <c r="W1512" s="16" t="str">
        <f aca="false">IF(V1512="","",INDEX($N$4:$Q$4,MATCH(V1512,N1512:Q1512,0)))</f>
        <v/>
      </c>
      <c r="X1512" s="19" t="str">
        <f aca="false">IF(COUNT(N1512:Q1512)&lt;2,"",SMALL(N1512:Q1512,2))</f>
        <v/>
      </c>
      <c r="Y1512" s="26" t="str">
        <f aca="false">IF(OR(V1512="",M1512=0),"",V1512/M1512-1)</f>
        <v/>
      </c>
      <c r="Z1512" s="26" t="str">
        <f aca="false">IF(OR(V1512="",L1512=""),"",V1512/(L1512*E1512)-1)</f>
        <v/>
      </c>
      <c r="AA1512" s="16" t="str">
        <f aca="false">IF(V1512="","SEM OFERTA",IF(OR(Y1512&gt;Premissas!$B$11,Y1512&lt;Premissas!$B$12),"VERIFICAR - UNIDADE/EMBALAGEM",IF(Y1512&gt;Premissas!$B$6,"NÃO COMPRAR - REAJUSTE &gt;5%","COMPRAR")))</f>
        <v>SEM OFERTA</v>
      </c>
      <c r="AB1512" s="18" t="str">
        <f aca="false">IF(W1512="DIMEC",S1512,IF(W1512="MEDCENTRO",U1512,""))</f>
        <v/>
      </c>
      <c r="AC1512" s="18" t="n">
        <f aca="false">IF(AA1512&lt;&gt;"COMPRAR",0,IF(AB1512="",I1512,MIN(I1512,AB1512)))</f>
        <v>0</v>
      </c>
      <c r="AD1512" s="19" t="n">
        <f aca="false">IF(AC1512&gt;0,AC1512*V1512,0)</f>
        <v>0</v>
      </c>
      <c r="AE1512" s="19" t="n">
        <f aca="false">IF(AC1512&gt;0,(M1512-V1512)*AC1512,0)</f>
        <v>0</v>
      </c>
      <c r="AF1512" s="16" t="str">
        <f aca="false">IF(AA1512&lt;&gt;"COMPRAR","",IF(AB1512="",IF(X1512="","",IF(X1512-V1512&lt;0.01,"EMPATE TÉCNICO","")),IF(AB1512&lt;I1512,"ESTOQUE INSUFICIENTE",IF(X1512="","",IF(X1512-V1512&lt;0.01,"EMPATE TÉCNICO","")))))</f>
        <v/>
      </c>
      <c r="AG1512" s="16" t="s">
        <v>3757</v>
      </c>
      <c r="AH1512" s="16" t="s">
        <v>4767</v>
      </c>
    </row>
    <row r="1513" customFormat="false" ht="15" hidden="false" customHeight="false" outlineLevel="0" collapsed="false">
      <c r="A1513" s="16" t="s">
        <v>4828</v>
      </c>
      <c r="B1513" s="17" t="s">
        <v>4829</v>
      </c>
      <c r="C1513" s="16" t="s">
        <v>4830</v>
      </c>
      <c r="D1513" s="16" t="s">
        <v>4820</v>
      </c>
      <c r="E1513" s="18" t="n">
        <v>1</v>
      </c>
      <c r="F1513" s="16" t="s">
        <v>41</v>
      </c>
      <c r="G1513" s="18" t="n">
        <v>4</v>
      </c>
      <c r="H1513" s="16" t="n">
        <v>8.3</v>
      </c>
      <c r="I1513" s="18" t="n">
        <v>18</v>
      </c>
      <c r="J1513" s="19" t="n">
        <v>4.19472222222222</v>
      </c>
      <c r="K1513" s="19" t="n">
        <v>4.19472222222222</v>
      </c>
      <c r="L1513" s="19" t="n">
        <v>4.1947</v>
      </c>
      <c r="M1513" s="19" t="n">
        <f aca="false">IF(J1513&gt;0,J1513,K1513)*E1513</f>
        <v>4.19472222222222</v>
      </c>
      <c r="N1513" s="20"/>
      <c r="O1513" s="21" t="str">
        <f aca="false">IF(R1513="","",ROUND(R1513*(1-Premissas!$B$4),4))</f>
        <v/>
      </c>
      <c r="P1513" s="22"/>
      <c r="Q1513" s="22"/>
      <c r="R1513" s="23"/>
      <c r="S1513" s="24"/>
      <c r="T1513" s="24"/>
      <c r="U1513" s="25"/>
      <c r="V1513" s="19" t="str">
        <f aca="false">IF(COUNT(N1513:Q1513)=0,"",MIN(N1513:Q1513))</f>
        <v/>
      </c>
      <c r="W1513" s="16" t="str">
        <f aca="false">IF(V1513="","",INDEX($N$4:$Q$4,MATCH(V1513,N1513:Q1513,0)))</f>
        <v/>
      </c>
      <c r="X1513" s="19" t="str">
        <f aca="false">IF(COUNT(N1513:Q1513)&lt;2,"",SMALL(N1513:Q1513,2))</f>
        <v/>
      </c>
      <c r="Y1513" s="26" t="str">
        <f aca="false">IF(OR(V1513="",M1513=0),"",V1513/M1513-1)</f>
        <v/>
      </c>
      <c r="Z1513" s="26" t="str">
        <f aca="false">IF(OR(V1513="",L1513=""),"",V1513/(L1513*E1513)-1)</f>
        <v/>
      </c>
      <c r="AA1513" s="16" t="str">
        <f aca="false">IF(V1513="","SEM OFERTA",IF(OR(Y1513&gt;Premissas!$B$11,Y1513&lt;Premissas!$B$12),"VERIFICAR - UNIDADE/EMBALAGEM",IF(Y1513&gt;Premissas!$B$6,"NÃO COMPRAR - REAJUSTE &gt;5%","COMPRAR")))</f>
        <v>SEM OFERTA</v>
      </c>
      <c r="AB1513" s="18" t="str">
        <f aca="false">IF(W1513="DIMEC",S1513,IF(W1513="MEDCENTRO",U1513,""))</f>
        <v/>
      </c>
      <c r="AC1513" s="18" t="n">
        <f aca="false">IF(AA1513&lt;&gt;"COMPRAR",0,IF(AB1513="",I1513,MIN(I1513,AB1513)))</f>
        <v>0</v>
      </c>
      <c r="AD1513" s="19" t="n">
        <f aca="false">IF(AC1513&gt;0,AC1513*V1513,0)</f>
        <v>0</v>
      </c>
      <c r="AE1513" s="19" t="n">
        <f aca="false">IF(AC1513&gt;0,(M1513-V1513)*AC1513,0)</f>
        <v>0</v>
      </c>
      <c r="AF1513" s="16" t="str">
        <f aca="false">IF(AA1513&lt;&gt;"COMPRAR","",IF(AB1513="",IF(X1513="","",IF(X1513-V1513&lt;0.01,"EMPATE TÉCNICO","")),IF(AB1513&lt;I1513,"ESTOQUE INSUFICIENTE",IF(X1513="","",IF(X1513-V1513&lt;0.01,"EMPATE TÉCNICO","")))))</f>
        <v/>
      </c>
      <c r="AG1513" s="16"/>
      <c r="AH1513" s="16" t="s">
        <v>4767</v>
      </c>
    </row>
    <row r="1514" customFormat="false" ht="15" hidden="false" customHeight="false" outlineLevel="0" collapsed="false">
      <c r="A1514" s="16" t="s">
        <v>4831</v>
      </c>
      <c r="B1514" s="17" t="s">
        <v>4832</v>
      </c>
      <c r="C1514" s="16" t="s">
        <v>4833</v>
      </c>
      <c r="D1514" s="16" t="s">
        <v>4820</v>
      </c>
      <c r="E1514" s="18" t="n">
        <v>4</v>
      </c>
      <c r="F1514" s="16" t="s">
        <v>43</v>
      </c>
      <c r="G1514" s="18" t="n">
        <v>0</v>
      </c>
      <c r="H1514" s="16" t="n">
        <v>0</v>
      </c>
      <c r="I1514" s="18" t="n">
        <v>1</v>
      </c>
      <c r="J1514" s="19" t="n">
        <v>0.57</v>
      </c>
      <c r="K1514" s="19" t="n">
        <v>0.57</v>
      </c>
      <c r="L1514" s="19" t="n">
        <v>0.57</v>
      </c>
      <c r="M1514" s="19" t="n">
        <f aca="false">IF(J1514&gt;0,J1514,K1514)*E1514</f>
        <v>2.28</v>
      </c>
      <c r="N1514" s="20"/>
      <c r="O1514" s="21" t="str">
        <f aca="false">IF(R1514="","",ROUND(R1514*(1-Premissas!$B$4),4))</f>
        <v/>
      </c>
      <c r="P1514" s="22"/>
      <c r="Q1514" s="22"/>
      <c r="R1514" s="23"/>
      <c r="S1514" s="24"/>
      <c r="T1514" s="24"/>
      <c r="U1514" s="25"/>
      <c r="V1514" s="19" t="str">
        <f aca="false">IF(COUNT(N1514:Q1514)=0,"",MIN(N1514:Q1514))</f>
        <v/>
      </c>
      <c r="W1514" s="16" t="str">
        <f aca="false">IF(V1514="","",INDEX($N$4:$Q$4,MATCH(V1514,N1514:Q1514,0)))</f>
        <v/>
      </c>
      <c r="X1514" s="19" t="str">
        <f aca="false">IF(COUNT(N1514:Q1514)&lt;2,"",SMALL(N1514:Q1514,2))</f>
        <v/>
      </c>
      <c r="Y1514" s="26" t="str">
        <f aca="false">IF(OR(V1514="",M1514=0),"",V1514/M1514-1)</f>
        <v/>
      </c>
      <c r="Z1514" s="26" t="str">
        <f aca="false">IF(OR(V1514="",L1514=""),"",V1514/(L1514*E1514)-1)</f>
        <v/>
      </c>
      <c r="AA1514" s="16" t="str">
        <f aca="false">IF(V1514="","SEM OFERTA",IF(OR(Y1514&gt;Premissas!$B$11,Y1514&lt;Premissas!$B$12),"VERIFICAR - UNIDADE/EMBALAGEM",IF(Y1514&gt;Premissas!$B$6,"NÃO COMPRAR - REAJUSTE &gt;5%","COMPRAR")))</f>
        <v>SEM OFERTA</v>
      </c>
      <c r="AB1514" s="18" t="str">
        <f aca="false">IF(W1514="DIMEC",S1514,IF(W1514="MEDCENTRO",U1514,""))</f>
        <v/>
      </c>
      <c r="AC1514" s="18" t="n">
        <f aca="false">IF(AA1514&lt;&gt;"COMPRAR",0,IF(AB1514="",I1514,MIN(I1514,AB1514)))</f>
        <v>0</v>
      </c>
      <c r="AD1514" s="19" t="n">
        <f aca="false">IF(AC1514&gt;0,AC1514*V1514,0)</f>
        <v>0</v>
      </c>
      <c r="AE1514" s="19" t="n">
        <f aca="false">IF(AC1514&gt;0,(M1514-V1514)*AC1514,0)</f>
        <v>0</v>
      </c>
      <c r="AF1514" s="16" t="str">
        <f aca="false">IF(AA1514&lt;&gt;"COMPRAR","",IF(AB1514="",IF(X1514="","",IF(X1514-V1514&lt;0.01,"EMPATE TÉCNICO","")),IF(AB1514&lt;I1514,"ESTOQUE INSUFICIENTE",IF(X1514="","",IF(X1514-V1514&lt;0.01,"EMPATE TÉCNICO","")))))</f>
        <v/>
      </c>
      <c r="AG1514" s="16" t="s">
        <v>4778</v>
      </c>
      <c r="AH1514" s="16" t="s">
        <v>4767</v>
      </c>
    </row>
    <row r="1515" customFormat="false" ht="15" hidden="false" customHeight="false" outlineLevel="0" collapsed="false">
      <c r="A1515" s="16" t="s">
        <v>4834</v>
      </c>
      <c r="B1515" s="17" t="s">
        <v>4835</v>
      </c>
      <c r="C1515" s="16" t="s">
        <v>4836</v>
      </c>
      <c r="D1515" s="16" t="s">
        <v>4820</v>
      </c>
      <c r="E1515" s="18" t="n">
        <v>1</v>
      </c>
      <c r="F1515" s="16" t="s">
        <v>41</v>
      </c>
      <c r="G1515" s="18" t="n">
        <v>56</v>
      </c>
      <c r="H1515" s="16" t="n">
        <v>69.8</v>
      </c>
      <c r="I1515" s="18" t="n">
        <v>124</v>
      </c>
      <c r="J1515" s="19" t="n">
        <v>3.1</v>
      </c>
      <c r="K1515" s="19" t="n">
        <v>3.1</v>
      </c>
      <c r="L1515" s="19" t="n">
        <v>3.0117</v>
      </c>
      <c r="M1515" s="19" t="n">
        <f aca="false">IF(J1515&gt;0,J1515,K1515)*E1515</f>
        <v>3.1</v>
      </c>
      <c r="N1515" s="20"/>
      <c r="O1515" s="21" t="str">
        <f aca="false">IF(R1515="","",ROUND(R1515*(1-Premissas!$B$4),4))</f>
        <v/>
      </c>
      <c r="P1515" s="22"/>
      <c r="Q1515" s="22"/>
      <c r="R1515" s="23"/>
      <c r="S1515" s="24"/>
      <c r="T1515" s="24"/>
      <c r="U1515" s="25"/>
      <c r="V1515" s="19" t="str">
        <f aca="false">IF(COUNT(N1515:Q1515)=0,"",MIN(N1515:Q1515))</f>
        <v/>
      </c>
      <c r="W1515" s="16" t="str">
        <f aca="false">IF(V1515="","",INDEX($N$4:$Q$4,MATCH(V1515,N1515:Q1515,0)))</f>
        <v/>
      </c>
      <c r="X1515" s="19" t="str">
        <f aca="false">IF(COUNT(N1515:Q1515)&lt;2,"",SMALL(N1515:Q1515,2))</f>
        <v/>
      </c>
      <c r="Y1515" s="26" t="str">
        <f aca="false">IF(OR(V1515="",M1515=0),"",V1515/M1515-1)</f>
        <v/>
      </c>
      <c r="Z1515" s="26" t="str">
        <f aca="false">IF(OR(V1515="",L1515=""),"",V1515/(L1515*E1515)-1)</f>
        <v/>
      </c>
      <c r="AA1515" s="16" t="str">
        <f aca="false">IF(V1515="","SEM OFERTA",IF(OR(Y1515&gt;Premissas!$B$11,Y1515&lt;Premissas!$B$12),"VERIFICAR - UNIDADE/EMBALAGEM",IF(Y1515&gt;Premissas!$B$6,"NÃO COMPRAR - REAJUSTE &gt;5%","COMPRAR")))</f>
        <v>SEM OFERTA</v>
      </c>
      <c r="AB1515" s="18" t="str">
        <f aca="false">IF(W1515="DIMEC",S1515,IF(W1515="MEDCENTRO",U1515,""))</f>
        <v/>
      </c>
      <c r="AC1515" s="18" t="n">
        <f aca="false">IF(AA1515&lt;&gt;"COMPRAR",0,IF(AB1515="",I1515,MIN(I1515,AB1515)))</f>
        <v>0</v>
      </c>
      <c r="AD1515" s="19" t="n">
        <f aca="false">IF(AC1515&gt;0,AC1515*V1515,0)</f>
        <v>0</v>
      </c>
      <c r="AE1515" s="19" t="n">
        <f aca="false">IF(AC1515&gt;0,(M1515-V1515)*AC1515,0)</f>
        <v>0</v>
      </c>
      <c r="AF1515" s="16" t="str">
        <f aca="false">IF(AA1515&lt;&gt;"COMPRAR","",IF(AB1515="",IF(X1515="","",IF(X1515-V1515&lt;0.01,"EMPATE TÉCNICO","")),IF(AB1515&lt;I1515,"ESTOQUE INSUFICIENTE",IF(X1515="","",IF(X1515-V1515&lt;0.01,"EMPATE TÉCNICO","")))))</f>
        <v/>
      </c>
      <c r="AG1515" s="16" t="s">
        <v>4020</v>
      </c>
      <c r="AH1515" s="16" t="s">
        <v>4767</v>
      </c>
    </row>
    <row r="1516" customFormat="false" ht="15" hidden="false" customHeight="false" outlineLevel="0" collapsed="false">
      <c r="A1516" s="16" t="s">
        <v>4837</v>
      </c>
      <c r="B1516" s="17" t="s">
        <v>4838</v>
      </c>
      <c r="C1516" s="16" t="s">
        <v>4839</v>
      </c>
      <c r="D1516" s="16" t="s">
        <v>4820</v>
      </c>
      <c r="E1516" s="18" t="n">
        <v>4</v>
      </c>
      <c r="F1516" s="16" t="s">
        <v>43</v>
      </c>
      <c r="G1516" s="18" t="n">
        <v>0</v>
      </c>
      <c r="H1516" s="16" t="n">
        <v>0.2</v>
      </c>
      <c r="I1516" s="18" t="n">
        <v>1</v>
      </c>
      <c r="J1516" s="19" t="n">
        <v>0</v>
      </c>
      <c r="K1516" s="19" t="n">
        <v>2.91</v>
      </c>
      <c r="L1516" s="19"/>
      <c r="M1516" s="19" t="n">
        <f aca="false">IF(J1516&gt;0,J1516,K1516)*E1516</f>
        <v>11.64</v>
      </c>
      <c r="N1516" s="20"/>
      <c r="O1516" s="21" t="str">
        <f aca="false">IF(R1516="","",ROUND(R1516*(1-Premissas!$B$4),4))</f>
        <v/>
      </c>
      <c r="P1516" s="22"/>
      <c r="Q1516" s="22"/>
      <c r="R1516" s="23"/>
      <c r="S1516" s="24"/>
      <c r="T1516" s="24"/>
      <c r="U1516" s="25"/>
      <c r="V1516" s="19" t="str">
        <f aca="false">IF(COUNT(N1516:Q1516)=0,"",MIN(N1516:Q1516))</f>
        <v/>
      </c>
      <c r="W1516" s="16" t="str">
        <f aca="false">IF(V1516="","",INDEX($N$4:$Q$4,MATCH(V1516,N1516:Q1516,0)))</f>
        <v/>
      </c>
      <c r="X1516" s="19" t="str">
        <f aca="false">IF(COUNT(N1516:Q1516)&lt;2,"",SMALL(N1516:Q1516,2))</f>
        <v/>
      </c>
      <c r="Y1516" s="26" t="str">
        <f aca="false">IF(OR(V1516="",M1516=0),"",V1516/M1516-1)</f>
        <v/>
      </c>
      <c r="Z1516" s="26" t="str">
        <f aca="false">IF(OR(V1516="",L1516=""),"",V1516/(L1516*E1516)-1)</f>
        <v/>
      </c>
      <c r="AA1516" s="16" t="str">
        <f aca="false">IF(V1516="","SEM OFERTA",IF(OR(Y1516&gt;Premissas!$B$11,Y1516&lt;Premissas!$B$12),"VERIFICAR - UNIDADE/EMBALAGEM",IF(Y1516&gt;Premissas!$B$6,"NÃO COMPRAR - REAJUSTE &gt;5%","COMPRAR")))</f>
        <v>SEM OFERTA</v>
      </c>
      <c r="AB1516" s="18" t="str">
        <f aca="false">IF(W1516="DIMEC",S1516,IF(W1516="MEDCENTRO",U1516,""))</f>
        <v/>
      </c>
      <c r="AC1516" s="18" t="n">
        <f aca="false">IF(AA1516&lt;&gt;"COMPRAR",0,IF(AB1516="",I1516,MIN(I1516,AB1516)))</f>
        <v>0</v>
      </c>
      <c r="AD1516" s="19" t="n">
        <f aca="false">IF(AC1516&gt;0,AC1516*V1516,0)</f>
        <v>0</v>
      </c>
      <c r="AE1516" s="19" t="n">
        <f aca="false">IF(AC1516&gt;0,(M1516-V1516)*AC1516,0)</f>
        <v>0</v>
      </c>
      <c r="AF1516" s="16" t="str">
        <f aca="false">IF(AA1516&lt;&gt;"COMPRAR","",IF(AB1516="",IF(X1516="","",IF(X1516-V1516&lt;0.01,"EMPATE TÉCNICO","")),IF(AB1516&lt;I1516,"ESTOQUE INSUFICIENTE",IF(X1516="","",IF(X1516-V1516&lt;0.01,"EMPATE TÉCNICO","")))))</f>
        <v/>
      </c>
      <c r="AG1516" s="16" t="s">
        <v>4020</v>
      </c>
      <c r="AH1516" s="16" t="s">
        <v>4767</v>
      </c>
    </row>
    <row r="1517" customFormat="false" ht="15" hidden="false" customHeight="false" outlineLevel="0" collapsed="false">
      <c r="A1517" s="16" t="s">
        <v>4840</v>
      </c>
      <c r="B1517" s="17" t="s">
        <v>4841</v>
      </c>
      <c r="C1517" s="16" t="s">
        <v>4842</v>
      </c>
      <c r="D1517" s="16" t="s">
        <v>4820</v>
      </c>
      <c r="E1517" s="18" t="n">
        <v>4</v>
      </c>
      <c r="F1517" s="16" t="s">
        <v>41</v>
      </c>
      <c r="G1517" s="18" t="n">
        <v>67</v>
      </c>
      <c r="H1517" s="16" t="n">
        <v>43.8</v>
      </c>
      <c r="I1517" s="18" t="n">
        <v>12</v>
      </c>
      <c r="J1517" s="19" t="n">
        <v>2.91166666666667</v>
      </c>
      <c r="K1517" s="19" t="n">
        <v>2.91166666666667</v>
      </c>
      <c r="L1517" s="19" t="n">
        <v>2.9117</v>
      </c>
      <c r="M1517" s="19" t="n">
        <f aca="false">IF(J1517&gt;0,J1517,K1517)*E1517</f>
        <v>11.6466666666667</v>
      </c>
      <c r="N1517" s="20"/>
      <c r="O1517" s="21" t="str">
        <f aca="false">IF(R1517="","",ROUND(R1517*(1-Premissas!$B$4),4))</f>
        <v/>
      </c>
      <c r="P1517" s="22"/>
      <c r="Q1517" s="22"/>
      <c r="R1517" s="23"/>
      <c r="S1517" s="24"/>
      <c r="T1517" s="24"/>
      <c r="U1517" s="25"/>
      <c r="V1517" s="19" t="str">
        <f aca="false">IF(COUNT(N1517:Q1517)=0,"",MIN(N1517:Q1517))</f>
        <v/>
      </c>
      <c r="W1517" s="16" t="str">
        <f aca="false">IF(V1517="","",INDEX($N$4:$Q$4,MATCH(V1517,N1517:Q1517,0)))</f>
        <v/>
      </c>
      <c r="X1517" s="19" t="str">
        <f aca="false">IF(COUNT(N1517:Q1517)&lt;2,"",SMALL(N1517:Q1517,2))</f>
        <v/>
      </c>
      <c r="Y1517" s="26" t="str">
        <f aca="false">IF(OR(V1517="",M1517=0),"",V1517/M1517-1)</f>
        <v/>
      </c>
      <c r="Z1517" s="26" t="str">
        <f aca="false">IF(OR(V1517="",L1517=""),"",V1517/(L1517*E1517)-1)</f>
        <v/>
      </c>
      <c r="AA1517" s="16" t="str">
        <f aca="false">IF(V1517="","SEM OFERTA",IF(OR(Y1517&gt;Premissas!$B$11,Y1517&lt;Premissas!$B$12),"VERIFICAR - UNIDADE/EMBALAGEM",IF(Y1517&gt;Premissas!$B$6,"NÃO COMPRAR - REAJUSTE &gt;5%","COMPRAR")))</f>
        <v>SEM OFERTA</v>
      </c>
      <c r="AB1517" s="18" t="str">
        <f aca="false">IF(W1517="DIMEC",S1517,IF(W1517="MEDCENTRO",U1517,""))</f>
        <v/>
      </c>
      <c r="AC1517" s="18" t="n">
        <f aca="false">IF(AA1517&lt;&gt;"COMPRAR",0,IF(AB1517="",I1517,MIN(I1517,AB1517)))</f>
        <v>0</v>
      </c>
      <c r="AD1517" s="19" t="n">
        <f aca="false">IF(AC1517&gt;0,AC1517*V1517,0)</f>
        <v>0</v>
      </c>
      <c r="AE1517" s="19" t="n">
        <f aca="false">IF(AC1517&gt;0,(M1517-V1517)*AC1517,0)</f>
        <v>0</v>
      </c>
      <c r="AF1517" s="16" t="str">
        <f aca="false">IF(AA1517&lt;&gt;"COMPRAR","",IF(AB1517="",IF(X1517="","",IF(X1517-V1517&lt;0.01,"EMPATE TÉCNICO","")),IF(AB1517&lt;I1517,"ESTOQUE INSUFICIENTE",IF(X1517="","",IF(X1517-V1517&lt;0.01,"EMPATE TÉCNICO","")))))</f>
        <v/>
      </c>
      <c r="AG1517" s="16" t="s">
        <v>4020</v>
      </c>
      <c r="AH1517" s="16" t="s">
        <v>4767</v>
      </c>
    </row>
    <row r="1518" customFormat="false" ht="15" hidden="false" customHeight="false" outlineLevel="0" collapsed="false">
      <c r="A1518" s="16" t="s">
        <v>4843</v>
      </c>
      <c r="B1518" s="17" t="s">
        <v>4844</v>
      </c>
      <c r="C1518" s="16" t="s">
        <v>4845</v>
      </c>
      <c r="D1518" s="16" t="s">
        <v>4820</v>
      </c>
      <c r="E1518" s="18" t="n">
        <v>1</v>
      </c>
      <c r="F1518" s="16" t="s">
        <v>43</v>
      </c>
      <c r="G1518" s="18" t="n">
        <v>0</v>
      </c>
      <c r="H1518" s="16" t="n">
        <v>1.4</v>
      </c>
      <c r="I1518" s="18" t="n">
        <v>4</v>
      </c>
      <c r="J1518" s="19" t="n">
        <v>6.1</v>
      </c>
      <c r="K1518" s="19" t="n">
        <v>6.1</v>
      </c>
      <c r="L1518" s="19" t="n">
        <v>6.1</v>
      </c>
      <c r="M1518" s="19" t="n">
        <f aca="false">IF(J1518&gt;0,J1518,K1518)*E1518</f>
        <v>6.1</v>
      </c>
      <c r="N1518" s="20"/>
      <c r="O1518" s="21" t="str">
        <f aca="false">IF(R1518="","",ROUND(R1518*(1-Premissas!$B$4),4))</f>
        <v/>
      </c>
      <c r="P1518" s="22"/>
      <c r="Q1518" s="22"/>
      <c r="R1518" s="23"/>
      <c r="S1518" s="24"/>
      <c r="T1518" s="24"/>
      <c r="U1518" s="25"/>
      <c r="V1518" s="19" t="str">
        <f aca="false">IF(COUNT(N1518:Q1518)=0,"",MIN(N1518:Q1518))</f>
        <v/>
      </c>
      <c r="W1518" s="16" t="str">
        <f aca="false">IF(V1518="","",INDEX($N$4:$Q$4,MATCH(V1518,N1518:Q1518,0)))</f>
        <v/>
      </c>
      <c r="X1518" s="19" t="str">
        <f aca="false">IF(COUNT(N1518:Q1518)&lt;2,"",SMALL(N1518:Q1518,2))</f>
        <v/>
      </c>
      <c r="Y1518" s="26" t="str">
        <f aca="false">IF(OR(V1518="",M1518=0),"",V1518/M1518-1)</f>
        <v/>
      </c>
      <c r="Z1518" s="26" t="str">
        <f aca="false">IF(OR(V1518="",L1518=""),"",V1518/(L1518*E1518)-1)</f>
        <v/>
      </c>
      <c r="AA1518" s="16" t="str">
        <f aca="false">IF(V1518="","SEM OFERTA",IF(OR(Y1518&gt;Premissas!$B$11,Y1518&lt;Premissas!$B$12),"VERIFICAR - UNIDADE/EMBALAGEM",IF(Y1518&gt;Premissas!$B$6,"NÃO COMPRAR - REAJUSTE &gt;5%","COMPRAR")))</f>
        <v>SEM OFERTA</v>
      </c>
      <c r="AB1518" s="18" t="str">
        <f aca="false">IF(W1518="DIMEC",S1518,IF(W1518="MEDCENTRO",U1518,""))</f>
        <v/>
      </c>
      <c r="AC1518" s="18" t="n">
        <f aca="false">IF(AA1518&lt;&gt;"COMPRAR",0,IF(AB1518="",I1518,MIN(I1518,AB1518)))</f>
        <v>0</v>
      </c>
      <c r="AD1518" s="19" t="n">
        <f aca="false">IF(AC1518&gt;0,AC1518*V1518,0)</f>
        <v>0</v>
      </c>
      <c r="AE1518" s="19" t="n">
        <f aca="false">IF(AC1518&gt;0,(M1518-V1518)*AC1518,0)</f>
        <v>0</v>
      </c>
      <c r="AF1518" s="16" t="str">
        <f aca="false">IF(AA1518&lt;&gt;"COMPRAR","",IF(AB1518="",IF(X1518="","",IF(X1518-V1518&lt;0.01,"EMPATE TÉCNICO","")),IF(AB1518&lt;I1518,"ESTOQUE INSUFICIENTE",IF(X1518="","",IF(X1518-V1518&lt;0.01,"EMPATE TÉCNICO","")))))</f>
        <v/>
      </c>
      <c r="AG1518" s="16" t="s">
        <v>4821</v>
      </c>
      <c r="AH1518" s="16" t="s">
        <v>4767</v>
      </c>
    </row>
    <row r="1519" customFormat="false" ht="15" hidden="false" customHeight="false" outlineLevel="0" collapsed="false">
      <c r="A1519" s="16" t="s">
        <v>4846</v>
      </c>
      <c r="B1519" s="17" t="s">
        <v>4847</v>
      </c>
      <c r="C1519" s="16" t="s">
        <v>4848</v>
      </c>
      <c r="D1519" s="16" t="s">
        <v>3736</v>
      </c>
      <c r="E1519" s="18" t="n">
        <v>1</v>
      </c>
      <c r="F1519" s="16" t="s">
        <v>43</v>
      </c>
      <c r="G1519" s="18" t="n">
        <v>0</v>
      </c>
      <c r="H1519" s="16" t="n">
        <v>2.4</v>
      </c>
      <c r="I1519" s="18" t="n">
        <v>7</v>
      </c>
      <c r="J1519" s="19" t="n">
        <v>3.335</v>
      </c>
      <c r="K1519" s="19" t="n">
        <v>3.335</v>
      </c>
      <c r="L1519" s="19" t="n">
        <v>3.2383</v>
      </c>
      <c r="M1519" s="19" t="n">
        <f aca="false">IF(J1519&gt;0,J1519,K1519)*E1519</f>
        <v>3.335</v>
      </c>
      <c r="N1519" s="20"/>
      <c r="O1519" s="21" t="str">
        <f aca="false">IF(R1519="","",ROUND(R1519*(1-Premissas!$B$4),4))</f>
        <v/>
      </c>
      <c r="P1519" s="22"/>
      <c r="Q1519" s="22"/>
      <c r="R1519" s="23"/>
      <c r="S1519" s="24"/>
      <c r="T1519" s="24"/>
      <c r="U1519" s="25"/>
      <c r="V1519" s="19" t="str">
        <f aca="false">IF(COUNT(N1519:Q1519)=0,"",MIN(N1519:Q1519))</f>
        <v/>
      </c>
      <c r="W1519" s="16" t="str">
        <f aca="false">IF(V1519="","",INDEX($N$4:$Q$4,MATCH(V1519,N1519:Q1519,0)))</f>
        <v/>
      </c>
      <c r="X1519" s="19" t="str">
        <f aca="false">IF(COUNT(N1519:Q1519)&lt;2,"",SMALL(N1519:Q1519,2))</f>
        <v/>
      </c>
      <c r="Y1519" s="26" t="str">
        <f aca="false">IF(OR(V1519="",M1519=0),"",V1519/M1519-1)</f>
        <v/>
      </c>
      <c r="Z1519" s="26" t="str">
        <f aca="false">IF(OR(V1519="",L1519=""),"",V1519/(L1519*E1519)-1)</f>
        <v/>
      </c>
      <c r="AA1519" s="16" t="str">
        <f aca="false">IF(V1519="","SEM OFERTA",IF(OR(Y1519&gt;Premissas!$B$11,Y1519&lt;Premissas!$B$12),"VERIFICAR - UNIDADE/EMBALAGEM",IF(Y1519&gt;Premissas!$B$6,"NÃO COMPRAR - REAJUSTE &gt;5%","COMPRAR")))</f>
        <v>SEM OFERTA</v>
      </c>
      <c r="AB1519" s="18" t="str">
        <f aca="false">IF(W1519="DIMEC",S1519,IF(W1519="MEDCENTRO",U1519,""))</f>
        <v/>
      </c>
      <c r="AC1519" s="18" t="n">
        <f aca="false">IF(AA1519&lt;&gt;"COMPRAR",0,IF(AB1519="",I1519,MIN(I1519,AB1519)))</f>
        <v>0</v>
      </c>
      <c r="AD1519" s="19" t="n">
        <f aca="false">IF(AC1519&gt;0,AC1519*V1519,0)</f>
        <v>0</v>
      </c>
      <c r="AE1519" s="19" t="n">
        <f aca="false">IF(AC1519&gt;0,(M1519-V1519)*AC1519,0)</f>
        <v>0</v>
      </c>
      <c r="AF1519" s="16" t="str">
        <f aca="false">IF(AA1519&lt;&gt;"COMPRAR","",IF(AB1519="",IF(X1519="","",IF(X1519-V1519&lt;0.01,"EMPATE TÉCNICO","")),IF(AB1519&lt;I1519,"ESTOQUE INSUFICIENTE",IF(X1519="","",IF(X1519-V1519&lt;0.01,"EMPATE TÉCNICO","")))))</f>
        <v/>
      </c>
      <c r="AG1519" s="16" t="s">
        <v>3767</v>
      </c>
      <c r="AH1519" s="16" t="s">
        <v>4767</v>
      </c>
    </row>
    <row r="1520" customFormat="false" ht="15" hidden="false" customHeight="false" outlineLevel="0" collapsed="false">
      <c r="A1520" s="16" t="s">
        <v>4849</v>
      </c>
      <c r="B1520" s="17" t="s">
        <v>4850</v>
      </c>
      <c r="C1520" s="16" t="s">
        <v>4851</v>
      </c>
      <c r="D1520" s="16" t="s">
        <v>3736</v>
      </c>
      <c r="E1520" s="18" t="n">
        <v>1</v>
      </c>
      <c r="F1520" s="16" t="s">
        <v>43</v>
      </c>
      <c r="G1520" s="18" t="n">
        <v>0</v>
      </c>
      <c r="H1520" s="16" t="n">
        <v>2.2</v>
      </c>
      <c r="I1520" s="18" t="n">
        <v>6</v>
      </c>
      <c r="J1520" s="19" t="n">
        <v>3.66083333333333</v>
      </c>
      <c r="K1520" s="19" t="n">
        <v>3.66083333333333</v>
      </c>
      <c r="L1520" s="19" t="n">
        <v>2.859</v>
      </c>
      <c r="M1520" s="19" t="n">
        <f aca="false">IF(J1520&gt;0,J1520,K1520)*E1520</f>
        <v>3.66083333333333</v>
      </c>
      <c r="N1520" s="20"/>
      <c r="O1520" s="21" t="str">
        <f aca="false">IF(R1520="","",ROUND(R1520*(1-Premissas!$B$4),4))</f>
        <v/>
      </c>
      <c r="P1520" s="22"/>
      <c r="Q1520" s="22"/>
      <c r="R1520" s="23"/>
      <c r="S1520" s="24"/>
      <c r="T1520" s="24"/>
      <c r="U1520" s="25"/>
      <c r="V1520" s="19" t="str">
        <f aca="false">IF(COUNT(N1520:Q1520)=0,"",MIN(N1520:Q1520))</f>
        <v/>
      </c>
      <c r="W1520" s="16" t="str">
        <f aca="false">IF(V1520="","",INDEX($N$4:$Q$4,MATCH(V1520,N1520:Q1520,0)))</f>
        <v/>
      </c>
      <c r="X1520" s="19" t="str">
        <f aca="false">IF(COUNT(N1520:Q1520)&lt;2,"",SMALL(N1520:Q1520,2))</f>
        <v/>
      </c>
      <c r="Y1520" s="26" t="str">
        <f aca="false">IF(OR(V1520="",M1520=0),"",V1520/M1520-1)</f>
        <v/>
      </c>
      <c r="Z1520" s="26" t="str">
        <f aca="false">IF(OR(V1520="",L1520=""),"",V1520/(L1520*E1520)-1)</f>
        <v/>
      </c>
      <c r="AA1520" s="16" t="str">
        <f aca="false">IF(V1520="","SEM OFERTA",IF(OR(Y1520&gt;Premissas!$B$11,Y1520&lt;Premissas!$B$12),"VERIFICAR - UNIDADE/EMBALAGEM",IF(Y1520&gt;Premissas!$B$6,"NÃO COMPRAR - REAJUSTE &gt;5%","COMPRAR")))</f>
        <v>SEM OFERTA</v>
      </c>
      <c r="AB1520" s="18" t="str">
        <f aca="false">IF(W1520="DIMEC",S1520,IF(W1520="MEDCENTRO",U1520,""))</f>
        <v/>
      </c>
      <c r="AC1520" s="18" t="n">
        <f aca="false">IF(AA1520&lt;&gt;"COMPRAR",0,IF(AB1520="",I1520,MIN(I1520,AB1520)))</f>
        <v>0</v>
      </c>
      <c r="AD1520" s="19" t="n">
        <f aca="false">IF(AC1520&gt;0,AC1520*V1520,0)</f>
        <v>0</v>
      </c>
      <c r="AE1520" s="19" t="n">
        <f aca="false">IF(AC1520&gt;0,(M1520-V1520)*AC1520,0)</f>
        <v>0</v>
      </c>
      <c r="AF1520" s="16" t="str">
        <f aca="false">IF(AA1520&lt;&gt;"COMPRAR","",IF(AB1520="",IF(X1520="","",IF(X1520-V1520&lt;0.01,"EMPATE TÉCNICO","")),IF(AB1520&lt;I1520,"ESTOQUE INSUFICIENTE",IF(X1520="","",IF(X1520-V1520&lt;0.01,"EMPATE TÉCNICO","")))))</f>
        <v/>
      </c>
      <c r="AG1520" s="16" t="s">
        <v>3767</v>
      </c>
      <c r="AH1520" s="16" t="s">
        <v>4767</v>
      </c>
    </row>
    <row r="1521" customFormat="false" ht="15" hidden="false" customHeight="false" outlineLevel="0" collapsed="false">
      <c r="A1521" s="16" t="s">
        <v>4852</v>
      </c>
      <c r="B1521" s="17" t="s">
        <v>4853</v>
      </c>
      <c r="C1521" s="16" t="s">
        <v>4854</v>
      </c>
      <c r="D1521" s="16" t="s">
        <v>3736</v>
      </c>
      <c r="E1521" s="18" t="n">
        <v>1</v>
      </c>
      <c r="F1521" s="16" t="s">
        <v>43</v>
      </c>
      <c r="G1521" s="18" t="n">
        <v>0</v>
      </c>
      <c r="H1521" s="16" t="n">
        <v>0.3</v>
      </c>
      <c r="I1521" s="18" t="n">
        <v>1</v>
      </c>
      <c r="J1521" s="19" t="n">
        <v>2.99</v>
      </c>
      <c r="K1521" s="19" t="n">
        <v>2.99</v>
      </c>
      <c r="L1521" s="19" t="n">
        <v>2.99</v>
      </c>
      <c r="M1521" s="19" t="n">
        <f aca="false">IF(J1521&gt;0,J1521,K1521)*E1521</f>
        <v>2.99</v>
      </c>
      <c r="N1521" s="20"/>
      <c r="O1521" s="21" t="str">
        <f aca="false">IF(R1521="","",ROUND(R1521*(1-Premissas!$B$4),4))</f>
        <v/>
      </c>
      <c r="P1521" s="22"/>
      <c r="Q1521" s="22"/>
      <c r="R1521" s="23"/>
      <c r="S1521" s="24"/>
      <c r="T1521" s="24"/>
      <c r="U1521" s="25"/>
      <c r="V1521" s="19" t="str">
        <f aca="false">IF(COUNT(N1521:Q1521)=0,"",MIN(N1521:Q1521))</f>
        <v/>
      </c>
      <c r="W1521" s="16" t="str">
        <f aca="false">IF(V1521="","",INDEX($N$4:$Q$4,MATCH(V1521,N1521:Q1521,0)))</f>
        <v/>
      </c>
      <c r="X1521" s="19" t="str">
        <f aca="false">IF(COUNT(N1521:Q1521)&lt;2,"",SMALL(N1521:Q1521,2))</f>
        <v/>
      </c>
      <c r="Y1521" s="26" t="str">
        <f aca="false">IF(OR(V1521="",M1521=0),"",V1521/M1521-1)</f>
        <v/>
      </c>
      <c r="Z1521" s="26" t="str">
        <f aca="false">IF(OR(V1521="",L1521=""),"",V1521/(L1521*E1521)-1)</f>
        <v/>
      </c>
      <c r="AA1521" s="16" t="str">
        <f aca="false">IF(V1521="","SEM OFERTA",IF(OR(Y1521&gt;Premissas!$B$11,Y1521&lt;Premissas!$B$12),"VERIFICAR - UNIDADE/EMBALAGEM",IF(Y1521&gt;Premissas!$B$6,"NÃO COMPRAR - REAJUSTE &gt;5%","COMPRAR")))</f>
        <v>SEM OFERTA</v>
      </c>
      <c r="AB1521" s="18" t="str">
        <f aca="false">IF(W1521="DIMEC",S1521,IF(W1521="MEDCENTRO",U1521,""))</f>
        <v/>
      </c>
      <c r="AC1521" s="18" t="n">
        <f aca="false">IF(AA1521&lt;&gt;"COMPRAR",0,IF(AB1521="",I1521,MIN(I1521,AB1521)))</f>
        <v>0</v>
      </c>
      <c r="AD1521" s="19" t="n">
        <f aca="false">IF(AC1521&gt;0,AC1521*V1521,0)</f>
        <v>0</v>
      </c>
      <c r="AE1521" s="19" t="n">
        <f aca="false">IF(AC1521&gt;0,(M1521-V1521)*AC1521,0)</f>
        <v>0</v>
      </c>
      <c r="AF1521" s="16" t="str">
        <f aca="false">IF(AA1521&lt;&gt;"COMPRAR","",IF(AB1521="",IF(X1521="","",IF(X1521-V1521&lt;0.01,"EMPATE TÉCNICO","")),IF(AB1521&lt;I1521,"ESTOQUE INSUFICIENTE",IF(X1521="","",IF(X1521-V1521&lt;0.01,"EMPATE TÉCNICO","")))))</f>
        <v/>
      </c>
      <c r="AG1521" s="16" t="s">
        <v>3767</v>
      </c>
      <c r="AH1521" s="16" t="s">
        <v>4767</v>
      </c>
    </row>
    <row r="1522" customFormat="false" ht="15" hidden="false" customHeight="false" outlineLevel="0" collapsed="false">
      <c r="A1522" s="16" t="s">
        <v>4855</v>
      </c>
      <c r="B1522" s="17" t="s">
        <v>4856</v>
      </c>
      <c r="C1522" s="16" t="s">
        <v>4857</v>
      </c>
      <c r="D1522" s="16" t="s">
        <v>4820</v>
      </c>
      <c r="E1522" s="18" t="n">
        <v>1</v>
      </c>
      <c r="F1522" s="16" t="s">
        <v>43</v>
      </c>
      <c r="G1522" s="18" t="n">
        <v>0</v>
      </c>
      <c r="H1522" s="16" t="n">
        <v>0</v>
      </c>
      <c r="I1522" s="18" t="n">
        <v>1</v>
      </c>
      <c r="J1522" s="19" t="n">
        <v>5.07666666666667</v>
      </c>
      <c r="K1522" s="19" t="n">
        <v>5.07666666666667</v>
      </c>
      <c r="L1522" s="19" t="n">
        <v>5.0767</v>
      </c>
      <c r="M1522" s="19" t="n">
        <f aca="false">IF(J1522&gt;0,J1522,K1522)*E1522</f>
        <v>5.07666666666667</v>
      </c>
      <c r="N1522" s="20"/>
      <c r="O1522" s="21" t="str">
        <f aca="false">IF(R1522="","",ROUND(R1522*(1-Premissas!$B$4),4))</f>
        <v/>
      </c>
      <c r="P1522" s="22"/>
      <c r="Q1522" s="22"/>
      <c r="R1522" s="23"/>
      <c r="S1522" s="24"/>
      <c r="T1522" s="24"/>
      <c r="U1522" s="25"/>
      <c r="V1522" s="19" t="str">
        <f aca="false">IF(COUNT(N1522:Q1522)=0,"",MIN(N1522:Q1522))</f>
        <v/>
      </c>
      <c r="W1522" s="16" t="str">
        <f aca="false">IF(V1522="","",INDEX($N$4:$Q$4,MATCH(V1522,N1522:Q1522,0)))</f>
        <v/>
      </c>
      <c r="X1522" s="19" t="str">
        <f aca="false">IF(COUNT(N1522:Q1522)&lt;2,"",SMALL(N1522:Q1522,2))</f>
        <v/>
      </c>
      <c r="Y1522" s="26" t="str">
        <f aca="false">IF(OR(V1522="",M1522=0),"",V1522/M1522-1)</f>
        <v/>
      </c>
      <c r="Z1522" s="26" t="str">
        <f aca="false">IF(OR(V1522="",L1522=""),"",V1522/(L1522*E1522)-1)</f>
        <v/>
      </c>
      <c r="AA1522" s="16" t="str">
        <f aca="false">IF(V1522="","SEM OFERTA",IF(OR(Y1522&gt;Premissas!$B$11,Y1522&lt;Premissas!$B$12),"VERIFICAR - UNIDADE/EMBALAGEM",IF(Y1522&gt;Premissas!$B$6,"NÃO COMPRAR - REAJUSTE &gt;5%","COMPRAR")))</f>
        <v>SEM OFERTA</v>
      </c>
      <c r="AB1522" s="18" t="str">
        <f aca="false">IF(W1522="DIMEC",S1522,IF(W1522="MEDCENTRO",U1522,""))</f>
        <v/>
      </c>
      <c r="AC1522" s="18" t="n">
        <f aca="false">IF(AA1522&lt;&gt;"COMPRAR",0,IF(AB1522="",I1522,MIN(I1522,AB1522)))</f>
        <v>0</v>
      </c>
      <c r="AD1522" s="19" t="n">
        <f aca="false">IF(AC1522&gt;0,AC1522*V1522,0)</f>
        <v>0</v>
      </c>
      <c r="AE1522" s="19" t="n">
        <f aca="false">IF(AC1522&gt;0,(M1522-V1522)*AC1522,0)</f>
        <v>0</v>
      </c>
      <c r="AF1522" s="16" t="str">
        <f aca="false">IF(AA1522&lt;&gt;"COMPRAR","",IF(AB1522="",IF(X1522="","",IF(X1522-V1522&lt;0.01,"EMPATE TÉCNICO","")),IF(AB1522&lt;I1522,"ESTOQUE INSUFICIENTE",IF(X1522="","",IF(X1522-V1522&lt;0.01,"EMPATE TÉCNICO","")))))</f>
        <v/>
      </c>
      <c r="AG1522" s="16" t="s">
        <v>4821</v>
      </c>
      <c r="AH1522" s="16" t="s">
        <v>4767</v>
      </c>
    </row>
    <row r="1523" customFormat="false" ht="15" hidden="false" customHeight="false" outlineLevel="0" collapsed="false">
      <c r="A1523" s="16" t="s">
        <v>4858</v>
      </c>
      <c r="B1523" s="17" t="s">
        <v>4859</v>
      </c>
      <c r="C1523" s="16" t="s">
        <v>4860</v>
      </c>
      <c r="D1523" s="16" t="s">
        <v>4820</v>
      </c>
      <c r="E1523" s="18" t="n">
        <v>1</v>
      </c>
      <c r="F1523" s="16" t="s">
        <v>43</v>
      </c>
      <c r="G1523" s="18" t="n">
        <v>0</v>
      </c>
      <c r="H1523" s="16" t="n">
        <v>0.8</v>
      </c>
      <c r="I1523" s="18" t="n">
        <v>2</v>
      </c>
      <c r="J1523" s="19" t="n">
        <v>4.06888888888889</v>
      </c>
      <c r="K1523" s="19" t="n">
        <v>4.06888888888889</v>
      </c>
      <c r="L1523" s="19" t="n">
        <v>4.0689</v>
      </c>
      <c r="M1523" s="19" t="n">
        <f aca="false">IF(J1523&gt;0,J1523,K1523)*E1523</f>
        <v>4.06888888888889</v>
      </c>
      <c r="N1523" s="20"/>
      <c r="O1523" s="21" t="str">
        <f aca="false">IF(R1523="","",ROUND(R1523*(1-Premissas!$B$4),4))</f>
        <v/>
      </c>
      <c r="P1523" s="22"/>
      <c r="Q1523" s="22"/>
      <c r="R1523" s="23"/>
      <c r="S1523" s="24"/>
      <c r="T1523" s="24"/>
      <c r="U1523" s="25"/>
      <c r="V1523" s="19" t="str">
        <f aca="false">IF(COUNT(N1523:Q1523)=0,"",MIN(N1523:Q1523))</f>
        <v/>
      </c>
      <c r="W1523" s="16" t="str">
        <f aca="false">IF(V1523="","",INDEX($N$4:$Q$4,MATCH(V1523,N1523:Q1523,0)))</f>
        <v/>
      </c>
      <c r="X1523" s="19" t="str">
        <f aca="false">IF(COUNT(N1523:Q1523)&lt;2,"",SMALL(N1523:Q1523,2))</f>
        <v/>
      </c>
      <c r="Y1523" s="26" t="str">
        <f aca="false">IF(OR(V1523="",M1523=0),"",V1523/M1523-1)</f>
        <v/>
      </c>
      <c r="Z1523" s="26" t="str">
        <f aca="false">IF(OR(V1523="",L1523=""),"",V1523/(L1523*E1523)-1)</f>
        <v/>
      </c>
      <c r="AA1523" s="16" t="str">
        <f aca="false">IF(V1523="","SEM OFERTA",IF(OR(Y1523&gt;Premissas!$B$11,Y1523&lt;Premissas!$B$12),"VERIFICAR - UNIDADE/EMBALAGEM",IF(Y1523&gt;Premissas!$B$6,"NÃO COMPRAR - REAJUSTE &gt;5%","COMPRAR")))</f>
        <v>SEM OFERTA</v>
      </c>
      <c r="AB1523" s="18" t="str">
        <f aca="false">IF(W1523="DIMEC",S1523,IF(W1523="MEDCENTRO",U1523,""))</f>
        <v/>
      </c>
      <c r="AC1523" s="18" t="n">
        <f aca="false">IF(AA1523&lt;&gt;"COMPRAR",0,IF(AB1523="",I1523,MIN(I1523,AB1523)))</f>
        <v>0</v>
      </c>
      <c r="AD1523" s="19" t="n">
        <f aca="false">IF(AC1523&gt;0,AC1523*V1523,0)</f>
        <v>0</v>
      </c>
      <c r="AE1523" s="19" t="n">
        <f aca="false">IF(AC1523&gt;0,(M1523-V1523)*AC1523,0)</f>
        <v>0</v>
      </c>
      <c r="AF1523" s="16" t="str">
        <f aca="false">IF(AA1523&lt;&gt;"COMPRAR","",IF(AB1523="",IF(X1523="","",IF(X1523-V1523&lt;0.01,"EMPATE TÉCNICO","")),IF(AB1523&lt;I1523,"ESTOQUE INSUFICIENTE",IF(X1523="","",IF(X1523-V1523&lt;0.01,"EMPATE TÉCNICO","")))))</f>
        <v/>
      </c>
      <c r="AG1523" s="16" t="s">
        <v>4821</v>
      </c>
      <c r="AH1523" s="16" t="s">
        <v>4767</v>
      </c>
    </row>
    <row r="1524" customFormat="false" ht="15" hidden="false" customHeight="false" outlineLevel="0" collapsed="false">
      <c r="A1524" s="16" t="s">
        <v>4861</v>
      </c>
      <c r="B1524" s="17" t="s">
        <v>4862</v>
      </c>
      <c r="C1524" s="16" t="s">
        <v>4863</v>
      </c>
      <c r="D1524" s="16" t="s">
        <v>4820</v>
      </c>
      <c r="E1524" s="18" t="n">
        <v>1</v>
      </c>
      <c r="F1524" s="16" t="s">
        <v>43</v>
      </c>
      <c r="G1524" s="18" t="n">
        <v>0</v>
      </c>
      <c r="H1524" s="16" t="n">
        <v>0.1</v>
      </c>
      <c r="I1524" s="18" t="n">
        <v>1</v>
      </c>
      <c r="J1524" s="19" t="n">
        <v>4.98666666666667</v>
      </c>
      <c r="K1524" s="19" t="n">
        <v>4.98666666666667</v>
      </c>
      <c r="L1524" s="19" t="n">
        <v>4.9867</v>
      </c>
      <c r="M1524" s="19" t="n">
        <f aca="false">IF(J1524&gt;0,J1524,K1524)*E1524</f>
        <v>4.98666666666667</v>
      </c>
      <c r="N1524" s="20"/>
      <c r="O1524" s="21" t="str">
        <f aca="false">IF(R1524="","",ROUND(R1524*(1-Premissas!$B$4),4))</f>
        <v/>
      </c>
      <c r="P1524" s="22"/>
      <c r="Q1524" s="22"/>
      <c r="R1524" s="23"/>
      <c r="S1524" s="24"/>
      <c r="T1524" s="24"/>
      <c r="U1524" s="25"/>
      <c r="V1524" s="19" t="str">
        <f aca="false">IF(COUNT(N1524:Q1524)=0,"",MIN(N1524:Q1524))</f>
        <v/>
      </c>
      <c r="W1524" s="16" t="str">
        <f aca="false">IF(V1524="","",INDEX($N$4:$Q$4,MATCH(V1524,N1524:Q1524,0)))</f>
        <v/>
      </c>
      <c r="X1524" s="19" t="str">
        <f aca="false">IF(COUNT(N1524:Q1524)&lt;2,"",SMALL(N1524:Q1524,2))</f>
        <v/>
      </c>
      <c r="Y1524" s="26" t="str">
        <f aca="false">IF(OR(V1524="",M1524=0),"",V1524/M1524-1)</f>
        <v/>
      </c>
      <c r="Z1524" s="26" t="str">
        <f aca="false">IF(OR(V1524="",L1524=""),"",V1524/(L1524*E1524)-1)</f>
        <v/>
      </c>
      <c r="AA1524" s="16" t="str">
        <f aca="false">IF(V1524="","SEM OFERTA",IF(OR(Y1524&gt;Premissas!$B$11,Y1524&lt;Premissas!$B$12),"VERIFICAR - UNIDADE/EMBALAGEM",IF(Y1524&gt;Premissas!$B$6,"NÃO COMPRAR - REAJUSTE &gt;5%","COMPRAR")))</f>
        <v>SEM OFERTA</v>
      </c>
      <c r="AB1524" s="18" t="str">
        <f aca="false">IF(W1524="DIMEC",S1524,IF(W1524="MEDCENTRO",U1524,""))</f>
        <v/>
      </c>
      <c r="AC1524" s="18" t="n">
        <f aca="false">IF(AA1524&lt;&gt;"COMPRAR",0,IF(AB1524="",I1524,MIN(I1524,AB1524)))</f>
        <v>0</v>
      </c>
      <c r="AD1524" s="19" t="n">
        <f aca="false">IF(AC1524&gt;0,AC1524*V1524,0)</f>
        <v>0</v>
      </c>
      <c r="AE1524" s="19" t="n">
        <f aca="false">IF(AC1524&gt;0,(M1524-V1524)*AC1524,0)</f>
        <v>0</v>
      </c>
      <c r="AF1524" s="16" t="str">
        <f aca="false">IF(AA1524&lt;&gt;"COMPRAR","",IF(AB1524="",IF(X1524="","",IF(X1524-V1524&lt;0.01,"EMPATE TÉCNICO","")),IF(AB1524&lt;I1524,"ESTOQUE INSUFICIENTE",IF(X1524="","",IF(X1524-V1524&lt;0.01,"EMPATE TÉCNICO","")))))</f>
        <v/>
      </c>
      <c r="AG1524" s="16" t="s">
        <v>4821</v>
      </c>
      <c r="AH1524" s="16" t="s">
        <v>4767</v>
      </c>
    </row>
    <row r="1525" customFormat="false" ht="15" hidden="false" customHeight="false" outlineLevel="0" collapsed="false">
      <c r="A1525" s="16" t="s">
        <v>4864</v>
      </c>
      <c r="B1525" s="17" t="s">
        <v>4865</v>
      </c>
      <c r="C1525" s="16" t="s">
        <v>4866</v>
      </c>
      <c r="D1525" s="16" t="s">
        <v>4820</v>
      </c>
      <c r="E1525" s="18" t="n">
        <v>6</v>
      </c>
      <c r="F1525" s="16" t="s">
        <v>43</v>
      </c>
      <c r="G1525" s="18" t="n">
        <v>0</v>
      </c>
      <c r="H1525" s="16" t="n">
        <v>0</v>
      </c>
      <c r="I1525" s="18" t="n">
        <v>1</v>
      </c>
      <c r="J1525" s="19" t="n">
        <v>0</v>
      </c>
      <c r="K1525" s="19" t="n">
        <v>7.5</v>
      </c>
      <c r="L1525" s="19"/>
      <c r="M1525" s="19" t="n">
        <f aca="false">IF(J1525&gt;0,J1525,K1525)*E1525</f>
        <v>45</v>
      </c>
      <c r="N1525" s="20"/>
      <c r="O1525" s="21" t="str">
        <f aca="false">IF(R1525="","",ROUND(R1525*(1-Premissas!$B$4),4))</f>
        <v/>
      </c>
      <c r="P1525" s="22"/>
      <c r="Q1525" s="22"/>
      <c r="R1525" s="23"/>
      <c r="S1525" s="24"/>
      <c r="T1525" s="24"/>
      <c r="U1525" s="25"/>
      <c r="V1525" s="19" t="str">
        <f aca="false">IF(COUNT(N1525:Q1525)=0,"",MIN(N1525:Q1525))</f>
        <v/>
      </c>
      <c r="W1525" s="16" t="str">
        <f aca="false">IF(V1525="","",INDEX($N$4:$Q$4,MATCH(V1525,N1525:Q1525,0)))</f>
        <v/>
      </c>
      <c r="X1525" s="19" t="str">
        <f aca="false">IF(COUNT(N1525:Q1525)&lt;2,"",SMALL(N1525:Q1525,2))</f>
        <v/>
      </c>
      <c r="Y1525" s="26" t="str">
        <f aca="false">IF(OR(V1525="",M1525=0),"",V1525/M1525-1)</f>
        <v/>
      </c>
      <c r="Z1525" s="26" t="str">
        <f aca="false">IF(OR(V1525="",L1525=""),"",V1525/(L1525*E1525)-1)</f>
        <v/>
      </c>
      <c r="AA1525" s="16" t="str">
        <f aca="false">IF(V1525="","SEM OFERTA",IF(OR(Y1525&gt;Premissas!$B$11,Y1525&lt;Premissas!$B$12),"VERIFICAR - UNIDADE/EMBALAGEM",IF(Y1525&gt;Premissas!$B$6,"NÃO COMPRAR - REAJUSTE &gt;5%","COMPRAR")))</f>
        <v>SEM OFERTA</v>
      </c>
      <c r="AB1525" s="18" t="str">
        <f aca="false">IF(W1525="DIMEC",S1525,IF(W1525="MEDCENTRO",U1525,""))</f>
        <v/>
      </c>
      <c r="AC1525" s="18" t="n">
        <f aca="false">IF(AA1525&lt;&gt;"COMPRAR",0,IF(AB1525="",I1525,MIN(I1525,AB1525)))</f>
        <v>0</v>
      </c>
      <c r="AD1525" s="19" t="n">
        <f aca="false">IF(AC1525&gt;0,AC1525*V1525,0)</f>
        <v>0</v>
      </c>
      <c r="AE1525" s="19" t="n">
        <f aca="false">IF(AC1525&gt;0,(M1525-V1525)*AC1525,0)</f>
        <v>0</v>
      </c>
      <c r="AF1525" s="16" t="str">
        <f aca="false">IF(AA1525&lt;&gt;"COMPRAR","",IF(AB1525="",IF(X1525="","",IF(X1525-V1525&lt;0.01,"EMPATE TÉCNICO","")),IF(AB1525&lt;I1525,"ESTOQUE INSUFICIENTE",IF(X1525="","",IF(X1525-V1525&lt;0.01,"EMPATE TÉCNICO","")))))</f>
        <v/>
      </c>
      <c r="AG1525" s="16" t="s">
        <v>4020</v>
      </c>
      <c r="AH1525" s="16" t="s">
        <v>4767</v>
      </c>
    </row>
    <row r="1526" customFormat="false" ht="15" hidden="false" customHeight="false" outlineLevel="0" collapsed="false">
      <c r="A1526" s="16" t="s">
        <v>4867</v>
      </c>
      <c r="B1526" s="17" t="s">
        <v>4868</v>
      </c>
      <c r="C1526" s="16" t="s">
        <v>4869</v>
      </c>
      <c r="D1526" s="16"/>
      <c r="E1526" s="18" t="n">
        <v>1</v>
      </c>
      <c r="F1526" s="16" t="s">
        <v>43</v>
      </c>
      <c r="G1526" s="18" t="n">
        <v>0</v>
      </c>
      <c r="H1526" s="16" t="n">
        <v>0</v>
      </c>
      <c r="I1526" s="18" t="n">
        <v>1</v>
      </c>
      <c r="J1526" s="19" t="n">
        <v>7.59</v>
      </c>
      <c r="K1526" s="19" t="n">
        <v>7.59</v>
      </c>
      <c r="L1526" s="19" t="n">
        <v>7.59</v>
      </c>
      <c r="M1526" s="19" t="n">
        <f aca="false">IF(J1526&gt;0,J1526,K1526)*E1526</f>
        <v>7.59</v>
      </c>
      <c r="N1526" s="20"/>
      <c r="O1526" s="21" t="str">
        <f aca="false">IF(R1526="","",ROUND(R1526*(1-Premissas!$B$4),4))</f>
        <v/>
      </c>
      <c r="P1526" s="22"/>
      <c r="Q1526" s="22"/>
      <c r="R1526" s="23"/>
      <c r="S1526" s="24"/>
      <c r="T1526" s="24"/>
      <c r="U1526" s="25"/>
      <c r="V1526" s="19" t="str">
        <f aca="false">IF(COUNT(N1526:Q1526)=0,"",MIN(N1526:Q1526))</f>
        <v/>
      </c>
      <c r="W1526" s="16" t="str">
        <f aca="false">IF(V1526="","",INDEX($N$4:$Q$4,MATCH(V1526,N1526:Q1526,0)))</f>
        <v/>
      </c>
      <c r="X1526" s="19" t="str">
        <f aca="false">IF(COUNT(N1526:Q1526)&lt;2,"",SMALL(N1526:Q1526,2))</f>
        <v/>
      </c>
      <c r="Y1526" s="26" t="str">
        <f aca="false">IF(OR(V1526="",M1526=0),"",V1526/M1526-1)</f>
        <v/>
      </c>
      <c r="Z1526" s="26" t="str">
        <f aca="false">IF(OR(V1526="",L1526=""),"",V1526/(L1526*E1526)-1)</f>
        <v/>
      </c>
      <c r="AA1526" s="16" t="str">
        <f aca="false">IF(V1526="","SEM OFERTA",IF(OR(Y1526&gt;Premissas!$B$11,Y1526&lt;Premissas!$B$12),"VERIFICAR - UNIDADE/EMBALAGEM",IF(Y1526&gt;Premissas!$B$6,"NÃO COMPRAR - REAJUSTE &gt;5%","COMPRAR")))</f>
        <v>SEM OFERTA</v>
      </c>
      <c r="AB1526" s="18" t="str">
        <f aca="false">IF(W1526="DIMEC",S1526,IF(W1526="MEDCENTRO",U1526,""))</f>
        <v/>
      </c>
      <c r="AC1526" s="18" t="n">
        <f aca="false">IF(AA1526&lt;&gt;"COMPRAR",0,IF(AB1526="",I1526,MIN(I1526,AB1526)))</f>
        <v>0</v>
      </c>
      <c r="AD1526" s="19" t="n">
        <f aca="false">IF(AC1526&gt;0,AC1526*V1526,0)</f>
        <v>0</v>
      </c>
      <c r="AE1526" s="19" t="n">
        <f aca="false">IF(AC1526&gt;0,(M1526-V1526)*AC1526,0)</f>
        <v>0</v>
      </c>
      <c r="AF1526" s="16" t="str">
        <f aca="false">IF(AA1526&lt;&gt;"COMPRAR","",IF(AB1526="",IF(X1526="","",IF(X1526-V1526&lt;0.01,"EMPATE TÉCNICO","")),IF(AB1526&lt;I1526,"ESTOQUE INSUFICIENTE",IF(X1526="","",IF(X1526-V1526&lt;0.01,"EMPATE TÉCNICO","")))))</f>
        <v/>
      </c>
      <c r="AG1526" s="16" t="s">
        <v>4020</v>
      </c>
      <c r="AH1526" s="16" t="s">
        <v>4767</v>
      </c>
    </row>
    <row r="1527" customFormat="false" ht="15" hidden="false" customHeight="false" outlineLevel="0" collapsed="false">
      <c r="A1527" s="16" t="s">
        <v>4870</v>
      </c>
      <c r="B1527" s="17" t="s">
        <v>4871</v>
      </c>
      <c r="C1527" s="16" t="s">
        <v>4872</v>
      </c>
      <c r="D1527" s="16" t="s">
        <v>762</v>
      </c>
      <c r="E1527" s="18" t="n">
        <v>1</v>
      </c>
      <c r="F1527" s="16" t="s">
        <v>43</v>
      </c>
      <c r="G1527" s="18" t="n">
        <v>0</v>
      </c>
      <c r="H1527" s="16" t="n">
        <v>0.6</v>
      </c>
      <c r="I1527" s="18" t="n">
        <v>2</v>
      </c>
      <c r="J1527" s="19" t="n">
        <v>5.13</v>
      </c>
      <c r="K1527" s="19" t="n">
        <v>5.13</v>
      </c>
      <c r="L1527" s="19" t="n">
        <v>5.13</v>
      </c>
      <c r="M1527" s="19" t="n">
        <f aca="false">IF(J1527&gt;0,J1527,K1527)*E1527</f>
        <v>5.13</v>
      </c>
      <c r="N1527" s="20"/>
      <c r="O1527" s="21" t="str">
        <f aca="false">IF(R1527="","",ROUND(R1527*(1-Premissas!$B$4),4))</f>
        <v/>
      </c>
      <c r="P1527" s="22"/>
      <c r="Q1527" s="22"/>
      <c r="R1527" s="23"/>
      <c r="S1527" s="24"/>
      <c r="T1527" s="24"/>
      <c r="U1527" s="25"/>
      <c r="V1527" s="19" t="str">
        <f aca="false">IF(COUNT(N1527:Q1527)=0,"",MIN(N1527:Q1527))</f>
        <v/>
      </c>
      <c r="W1527" s="16" t="str">
        <f aca="false">IF(V1527="","",INDEX($N$4:$Q$4,MATCH(V1527,N1527:Q1527,0)))</f>
        <v/>
      </c>
      <c r="X1527" s="19" t="str">
        <f aca="false">IF(COUNT(N1527:Q1527)&lt;2,"",SMALL(N1527:Q1527,2))</f>
        <v/>
      </c>
      <c r="Y1527" s="26" t="str">
        <f aca="false">IF(OR(V1527="",M1527=0),"",V1527/M1527-1)</f>
        <v/>
      </c>
      <c r="Z1527" s="26" t="str">
        <f aca="false">IF(OR(V1527="",L1527=""),"",V1527/(L1527*E1527)-1)</f>
        <v/>
      </c>
      <c r="AA1527" s="16" t="str">
        <f aca="false">IF(V1527="","SEM OFERTA",IF(OR(Y1527&gt;Premissas!$B$11,Y1527&lt;Premissas!$B$12),"VERIFICAR - UNIDADE/EMBALAGEM",IF(Y1527&gt;Premissas!$B$6,"NÃO COMPRAR - REAJUSTE &gt;5%","COMPRAR")))</f>
        <v>SEM OFERTA</v>
      </c>
      <c r="AB1527" s="18" t="str">
        <f aca="false">IF(W1527="DIMEC",S1527,IF(W1527="MEDCENTRO",U1527,""))</f>
        <v/>
      </c>
      <c r="AC1527" s="18" t="n">
        <f aca="false">IF(AA1527&lt;&gt;"COMPRAR",0,IF(AB1527="",I1527,MIN(I1527,AB1527)))</f>
        <v>0</v>
      </c>
      <c r="AD1527" s="19" t="n">
        <f aca="false">IF(AC1527&gt;0,AC1527*V1527,0)</f>
        <v>0</v>
      </c>
      <c r="AE1527" s="19" t="n">
        <f aca="false">IF(AC1527&gt;0,(M1527-V1527)*AC1527,0)</f>
        <v>0</v>
      </c>
      <c r="AF1527" s="16" t="str">
        <f aca="false">IF(AA1527&lt;&gt;"COMPRAR","",IF(AB1527="",IF(X1527="","",IF(X1527-V1527&lt;0.01,"EMPATE TÉCNICO","")),IF(AB1527&lt;I1527,"ESTOQUE INSUFICIENTE",IF(X1527="","",IF(X1527-V1527&lt;0.01,"EMPATE TÉCNICO","")))))</f>
        <v/>
      </c>
      <c r="AG1527" s="16" t="s">
        <v>763</v>
      </c>
      <c r="AH1527" s="16" t="s">
        <v>4767</v>
      </c>
    </row>
    <row r="1528" customFormat="false" ht="15" hidden="false" customHeight="false" outlineLevel="0" collapsed="false">
      <c r="A1528" s="16" t="s">
        <v>4873</v>
      </c>
      <c r="B1528" s="17" t="s">
        <v>4874</v>
      </c>
      <c r="C1528" s="16" t="s">
        <v>4875</v>
      </c>
      <c r="D1528" s="16" t="s">
        <v>762</v>
      </c>
      <c r="E1528" s="18" t="n">
        <v>1</v>
      </c>
      <c r="F1528" s="16" t="s">
        <v>43</v>
      </c>
      <c r="G1528" s="18" t="n">
        <v>0</v>
      </c>
      <c r="H1528" s="16" t="n">
        <v>0</v>
      </c>
      <c r="I1528" s="18" t="n">
        <v>1</v>
      </c>
      <c r="J1528" s="19" t="n">
        <v>4.2</v>
      </c>
      <c r="K1528" s="19" t="n">
        <v>4.2</v>
      </c>
      <c r="L1528" s="19" t="n">
        <v>4.2</v>
      </c>
      <c r="M1528" s="19" t="n">
        <f aca="false">IF(J1528&gt;0,J1528,K1528)*E1528</f>
        <v>4.2</v>
      </c>
      <c r="N1528" s="20"/>
      <c r="O1528" s="21" t="str">
        <f aca="false">IF(R1528="","",ROUND(R1528*(1-Premissas!$B$4),4))</f>
        <v/>
      </c>
      <c r="P1528" s="22"/>
      <c r="Q1528" s="22"/>
      <c r="R1528" s="23"/>
      <c r="S1528" s="24"/>
      <c r="T1528" s="24"/>
      <c r="U1528" s="25"/>
      <c r="V1528" s="19" t="str">
        <f aca="false">IF(COUNT(N1528:Q1528)=0,"",MIN(N1528:Q1528))</f>
        <v/>
      </c>
      <c r="W1528" s="16" t="str">
        <f aca="false">IF(V1528="","",INDEX($N$4:$Q$4,MATCH(V1528,N1528:Q1528,0)))</f>
        <v/>
      </c>
      <c r="X1528" s="19" t="str">
        <f aca="false">IF(COUNT(N1528:Q1528)&lt;2,"",SMALL(N1528:Q1528,2))</f>
        <v/>
      </c>
      <c r="Y1528" s="26" t="str">
        <f aca="false">IF(OR(V1528="",M1528=0),"",V1528/M1528-1)</f>
        <v/>
      </c>
      <c r="Z1528" s="26" t="str">
        <f aca="false">IF(OR(V1528="",L1528=""),"",V1528/(L1528*E1528)-1)</f>
        <v/>
      </c>
      <c r="AA1528" s="16" t="str">
        <f aca="false">IF(V1528="","SEM OFERTA",IF(OR(Y1528&gt;Premissas!$B$11,Y1528&lt;Premissas!$B$12),"VERIFICAR - UNIDADE/EMBALAGEM",IF(Y1528&gt;Premissas!$B$6,"NÃO COMPRAR - REAJUSTE &gt;5%","COMPRAR")))</f>
        <v>SEM OFERTA</v>
      </c>
      <c r="AB1528" s="18" t="str">
        <f aca="false">IF(W1528="DIMEC",S1528,IF(W1528="MEDCENTRO",U1528,""))</f>
        <v/>
      </c>
      <c r="AC1528" s="18" t="n">
        <f aca="false">IF(AA1528&lt;&gt;"COMPRAR",0,IF(AB1528="",I1528,MIN(I1528,AB1528)))</f>
        <v>0</v>
      </c>
      <c r="AD1528" s="19" t="n">
        <f aca="false">IF(AC1528&gt;0,AC1528*V1528,0)</f>
        <v>0</v>
      </c>
      <c r="AE1528" s="19" t="n">
        <f aca="false">IF(AC1528&gt;0,(M1528-V1528)*AC1528,0)</f>
        <v>0</v>
      </c>
      <c r="AF1528" s="16" t="str">
        <f aca="false">IF(AA1528&lt;&gt;"COMPRAR","",IF(AB1528="",IF(X1528="","",IF(X1528-V1528&lt;0.01,"EMPATE TÉCNICO","")),IF(AB1528&lt;I1528,"ESTOQUE INSUFICIENTE",IF(X1528="","",IF(X1528-V1528&lt;0.01,"EMPATE TÉCNICO","")))))</f>
        <v/>
      </c>
      <c r="AG1528" s="16" t="s">
        <v>763</v>
      </c>
      <c r="AH1528" s="16" t="s">
        <v>4767</v>
      </c>
    </row>
    <row r="1529" customFormat="false" ht="15" hidden="false" customHeight="false" outlineLevel="0" collapsed="false">
      <c r="A1529" s="16" t="s">
        <v>4876</v>
      </c>
      <c r="B1529" s="17" t="s">
        <v>4877</v>
      </c>
      <c r="C1529" s="16" t="s">
        <v>4878</v>
      </c>
      <c r="D1529" s="16" t="s">
        <v>4879</v>
      </c>
      <c r="E1529" s="18" t="n">
        <v>1</v>
      </c>
      <c r="F1529" s="16" t="s">
        <v>43</v>
      </c>
      <c r="G1529" s="18" t="n">
        <v>0</v>
      </c>
      <c r="H1529" s="16" t="n">
        <v>0.1</v>
      </c>
      <c r="I1529" s="18" t="n">
        <v>1</v>
      </c>
      <c r="J1529" s="19" t="n">
        <v>5.35</v>
      </c>
      <c r="K1529" s="19" t="n">
        <v>5.35</v>
      </c>
      <c r="L1529" s="19" t="n">
        <v>5.35</v>
      </c>
      <c r="M1529" s="19" t="n">
        <f aca="false">IF(J1529&gt;0,J1529,K1529)*E1529</f>
        <v>5.35</v>
      </c>
      <c r="N1529" s="20"/>
      <c r="O1529" s="21" t="str">
        <f aca="false">IF(R1529="","",ROUND(R1529*(1-Premissas!$B$4),4))</f>
        <v/>
      </c>
      <c r="P1529" s="22"/>
      <c r="Q1529" s="22"/>
      <c r="R1529" s="23"/>
      <c r="S1529" s="24"/>
      <c r="T1529" s="24"/>
      <c r="U1529" s="25"/>
      <c r="V1529" s="19" t="str">
        <f aca="false">IF(COUNT(N1529:Q1529)=0,"",MIN(N1529:Q1529))</f>
        <v/>
      </c>
      <c r="W1529" s="16" t="str">
        <f aca="false">IF(V1529="","",INDEX($N$4:$Q$4,MATCH(V1529,N1529:Q1529,0)))</f>
        <v/>
      </c>
      <c r="X1529" s="19" t="str">
        <f aca="false">IF(COUNT(N1529:Q1529)&lt;2,"",SMALL(N1529:Q1529,2))</f>
        <v/>
      </c>
      <c r="Y1529" s="26" t="str">
        <f aca="false">IF(OR(V1529="",M1529=0),"",V1529/M1529-1)</f>
        <v/>
      </c>
      <c r="Z1529" s="26" t="str">
        <f aca="false">IF(OR(V1529="",L1529=""),"",V1529/(L1529*E1529)-1)</f>
        <v/>
      </c>
      <c r="AA1529" s="16" t="str">
        <f aca="false">IF(V1529="","SEM OFERTA",IF(OR(Y1529&gt;Premissas!$B$11,Y1529&lt;Premissas!$B$12),"VERIFICAR - UNIDADE/EMBALAGEM",IF(Y1529&gt;Premissas!$B$6,"NÃO COMPRAR - REAJUSTE &gt;5%","COMPRAR")))</f>
        <v>SEM OFERTA</v>
      </c>
      <c r="AB1529" s="18" t="str">
        <f aca="false">IF(W1529="DIMEC",S1529,IF(W1529="MEDCENTRO",U1529,""))</f>
        <v/>
      </c>
      <c r="AC1529" s="18" t="n">
        <f aca="false">IF(AA1529&lt;&gt;"COMPRAR",0,IF(AB1529="",I1529,MIN(I1529,AB1529)))</f>
        <v>0</v>
      </c>
      <c r="AD1529" s="19" t="n">
        <f aca="false">IF(AC1529&gt;0,AC1529*V1529,0)</f>
        <v>0</v>
      </c>
      <c r="AE1529" s="19" t="n">
        <f aca="false">IF(AC1529&gt;0,(M1529-V1529)*AC1529,0)</f>
        <v>0</v>
      </c>
      <c r="AF1529" s="16" t="str">
        <f aca="false">IF(AA1529&lt;&gt;"COMPRAR","",IF(AB1529="",IF(X1529="","",IF(X1529-V1529&lt;0.01,"EMPATE TÉCNICO","")),IF(AB1529&lt;I1529,"ESTOQUE INSUFICIENTE",IF(X1529="","",IF(X1529-V1529&lt;0.01,"EMPATE TÉCNICO","")))))</f>
        <v/>
      </c>
      <c r="AG1529" s="16" t="s">
        <v>4880</v>
      </c>
      <c r="AH1529" s="16" t="s">
        <v>4767</v>
      </c>
    </row>
    <row r="1530" customFormat="false" ht="15" hidden="false" customHeight="false" outlineLevel="0" collapsed="false">
      <c r="A1530" s="16" t="s">
        <v>4881</v>
      </c>
      <c r="B1530" s="17" t="s">
        <v>4882</v>
      </c>
      <c r="C1530" s="16" t="s">
        <v>4883</v>
      </c>
      <c r="D1530" s="16" t="s">
        <v>4879</v>
      </c>
      <c r="E1530" s="18" t="n">
        <v>1</v>
      </c>
      <c r="F1530" s="16" t="s">
        <v>43</v>
      </c>
      <c r="G1530" s="18" t="n">
        <v>0</v>
      </c>
      <c r="H1530" s="16" t="n">
        <v>0</v>
      </c>
      <c r="I1530" s="18" t="n">
        <v>1</v>
      </c>
      <c r="J1530" s="19" t="n">
        <v>4.69</v>
      </c>
      <c r="K1530" s="19" t="n">
        <v>4.69</v>
      </c>
      <c r="L1530" s="19" t="n">
        <v>4.69</v>
      </c>
      <c r="M1530" s="19" t="n">
        <f aca="false">IF(J1530&gt;0,J1530,K1530)*E1530</f>
        <v>4.69</v>
      </c>
      <c r="N1530" s="20"/>
      <c r="O1530" s="21" t="str">
        <f aca="false">IF(R1530="","",ROUND(R1530*(1-Premissas!$B$4),4))</f>
        <v/>
      </c>
      <c r="P1530" s="22"/>
      <c r="Q1530" s="22"/>
      <c r="R1530" s="23"/>
      <c r="S1530" s="24"/>
      <c r="T1530" s="24"/>
      <c r="U1530" s="25"/>
      <c r="V1530" s="19" t="str">
        <f aca="false">IF(COUNT(N1530:Q1530)=0,"",MIN(N1530:Q1530))</f>
        <v/>
      </c>
      <c r="W1530" s="16" t="str">
        <f aca="false">IF(V1530="","",INDEX($N$4:$Q$4,MATCH(V1530,N1530:Q1530,0)))</f>
        <v/>
      </c>
      <c r="X1530" s="19" t="str">
        <f aca="false">IF(COUNT(N1530:Q1530)&lt;2,"",SMALL(N1530:Q1530,2))</f>
        <v/>
      </c>
      <c r="Y1530" s="26" t="str">
        <f aca="false">IF(OR(V1530="",M1530=0),"",V1530/M1530-1)</f>
        <v/>
      </c>
      <c r="Z1530" s="26" t="str">
        <f aca="false">IF(OR(V1530="",L1530=""),"",V1530/(L1530*E1530)-1)</f>
        <v/>
      </c>
      <c r="AA1530" s="16" t="str">
        <f aca="false">IF(V1530="","SEM OFERTA",IF(OR(Y1530&gt;Premissas!$B$11,Y1530&lt;Premissas!$B$12),"VERIFICAR - UNIDADE/EMBALAGEM",IF(Y1530&gt;Premissas!$B$6,"NÃO COMPRAR - REAJUSTE &gt;5%","COMPRAR")))</f>
        <v>SEM OFERTA</v>
      </c>
      <c r="AB1530" s="18" t="str">
        <f aca="false">IF(W1530="DIMEC",S1530,IF(W1530="MEDCENTRO",U1530,""))</f>
        <v/>
      </c>
      <c r="AC1530" s="18" t="n">
        <f aca="false">IF(AA1530&lt;&gt;"COMPRAR",0,IF(AB1530="",I1530,MIN(I1530,AB1530)))</f>
        <v>0</v>
      </c>
      <c r="AD1530" s="19" t="n">
        <f aca="false">IF(AC1530&gt;0,AC1530*V1530,0)</f>
        <v>0</v>
      </c>
      <c r="AE1530" s="19" t="n">
        <f aca="false">IF(AC1530&gt;0,(M1530-V1530)*AC1530,0)</f>
        <v>0</v>
      </c>
      <c r="AF1530" s="16" t="str">
        <f aca="false">IF(AA1530&lt;&gt;"COMPRAR","",IF(AB1530="",IF(X1530="","",IF(X1530-V1530&lt;0.01,"EMPATE TÉCNICO","")),IF(AB1530&lt;I1530,"ESTOQUE INSUFICIENTE",IF(X1530="","",IF(X1530-V1530&lt;0.01,"EMPATE TÉCNICO","")))))</f>
        <v/>
      </c>
      <c r="AG1530" s="16" t="s">
        <v>4880</v>
      </c>
      <c r="AH1530" s="16" t="s">
        <v>4767</v>
      </c>
    </row>
    <row r="1531" customFormat="false" ht="15" hidden="false" customHeight="false" outlineLevel="0" collapsed="false">
      <c r="A1531" s="16" t="s">
        <v>4884</v>
      </c>
      <c r="B1531" s="17" t="s">
        <v>4885</v>
      </c>
      <c r="C1531" s="16" t="s">
        <v>4886</v>
      </c>
      <c r="D1531" s="16" t="s">
        <v>4879</v>
      </c>
      <c r="E1531" s="18" t="n">
        <v>1</v>
      </c>
      <c r="F1531" s="16" t="s">
        <v>43</v>
      </c>
      <c r="G1531" s="18" t="n">
        <v>0</v>
      </c>
      <c r="H1531" s="16" t="n">
        <v>0.1</v>
      </c>
      <c r="I1531" s="18" t="n">
        <v>1</v>
      </c>
      <c r="J1531" s="19" t="n">
        <v>4.69</v>
      </c>
      <c r="K1531" s="19" t="n">
        <v>4.69</v>
      </c>
      <c r="L1531" s="19" t="n">
        <v>4.69</v>
      </c>
      <c r="M1531" s="19" t="n">
        <f aca="false">IF(J1531&gt;0,J1531,K1531)*E1531</f>
        <v>4.69</v>
      </c>
      <c r="N1531" s="20"/>
      <c r="O1531" s="21" t="str">
        <f aca="false">IF(R1531="","",ROUND(R1531*(1-Premissas!$B$4),4))</f>
        <v/>
      </c>
      <c r="P1531" s="22"/>
      <c r="Q1531" s="22"/>
      <c r="R1531" s="23"/>
      <c r="S1531" s="24"/>
      <c r="T1531" s="24"/>
      <c r="U1531" s="25"/>
      <c r="V1531" s="19" t="str">
        <f aca="false">IF(COUNT(N1531:Q1531)=0,"",MIN(N1531:Q1531))</f>
        <v/>
      </c>
      <c r="W1531" s="16" t="str">
        <f aca="false">IF(V1531="","",INDEX($N$4:$Q$4,MATCH(V1531,N1531:Q1531,0)))</f>
        <v/>
      </c>
      <c r="X1531" s="19" t="str">
        <f aca="false">IF(COUNT(N1531:Q1531)&lt;2,"",SMALL(N1531:Q1531,2))</f>
        <v/>
      </c>
      <c r="Y1531" s="26" t="str">
        <f aca="false">IF(OR(V1531="",M1531=0),"",V1531/M1531-1)</f>
        <v/>
      </c>
      <c r="Z1531" s="26" t="str">
        <f aca="false">IF(OR(V1531="",L1531=""),"",V1531/(L1531*E1531)-1)</f>
        <v/>
      </c>
      <c r="AA1531" s="16" t="str">
        <f aca="false">IF(V1531="","SEM OFERTA",IF(OR(Y1531&gt;Premissas!$B$11,Y1531&lt;Premissas!$B$12),"VERIFICAR - UNIDADE/EMBALAGEM",IF(Y1531&gt;Premissas!$B$6,"NÃO COMPRAR - REAJUSTE &gt;5%","COMPRAR")))</f>
        <v>SEM OFERTA</v>
      </c>
      <c r="AB1531" s="18" t="str">
        <f aca="false">IF(W1531="DIMEC",S1531,IF(W1531="MEDCENTRO",U1531,""))</f>
        <v/>
      </c>
      <c r="AC1531" s="18" t="n">
        <f aca="false">IF(AA1531&lt;&gt;"COMPRAR",0,IF(AB1531="",I1531,MIN(I1531,AB1531)))</f>
        <v>0</v>
      </c>
      <c r="AD1531" s="19" t="n">
        <f aca="false">IF(AC1531&gt;0,AC1531*V1531,0)</f>
        <v>0</v>
      </c>
      <c r="AE1531" s="19" t="n">
        <f aca="false">IF(AC1531&gt;0,(M1531-V1531)*AC1531,0)</f>
        <v>0</v>
      </c>
      <c r="AF1531" s="16" t="str">
        <f aca="false">IF(AA1531&lt;&gt;"COMPRAR","",IF(AB1531="",IF(X1531="","",IF(X1531-V1531&lt;0.01,"EMPATE TÉCNICO","")),IF(AB1531&lt;I1531,"ESTOQUE INSUFICIENTE",IF(X1531="","",IF(X1531-V1531&lt;0.01,"EMPATE TÉCNICO","")))))</f>
        <v/>
      </c>
      <c r="AG1531" s="16" t="s">
        <v>4880</v>
      </c>
      <c r="AH1531" s="16" t="s">
        <v>4767</v>
      </c>
    </row>
    <row r="1532" customFormat="false" ht="15" hidden="false" customHeight="false" outlineLevel="0" collapsed="false">
      <c r="A1532" s="16" t="s">
        <v>4887</v>
      </c>
      <c r="B1532" s="17" t="s">
        <v>4888</v>
      </c>
      <c r="C1532" s="16" t="s">
        <v>4889</v>
      </c>
      <c r="D1532" s="16" t="s">
        <v>4879</v>
      </c>
      <c r="E1532" s="18" t="n">
        <v>1</v>
      </c>
      <c r="F1532" s="16" t="s">
        <v>43</v>
      </c>
      <c r="G1532" s="18" t="n">
        <v>0</v>
      </c>
      <c r="H1532" s="16" t="n">
        <v>0.1</v>
      </c>
      <c r="I1532" s="18" t="n">
        <v>1</v>
      </c>
      <c r="J1532" s="19" t="n">
        <v>6.29</v>
      </c>
      <c r="K1532" s="19" t="n">
        <v>6.29</v>
      </c>
      <c r="L1532" s="19" t="n">
        <v>6.29</v>
      </c>
      <c r="M1532" s="19" t="n">
        <f aca="false">IF(J1532&gt;0,J1532,K1532)*E1532</f>
        <v>6.29</v>
      </c>
      <c r="N1532" s="20"/>
      <c r="O1532" s="21" t="str">
        <f aca="false">IF(R1532="","",ROUND(R1532*(1-Premissas!$B$4),4))</f>
        <v/>
      </c>
      <c r="P1532" s="22"/>
      <c r="Q1532" s="22"/>
      <c r="R1532" s="23"/>
      <c r="S1532" s="24"/>
      <c r="T1532" s="24"/>
      <c r="U1532" s="25"/>
      <c r="V1532" s="19" t="str">
        <f aca="false">IF(COUNT(N1532:Q1532)=0,"",MIN(N1532:Q1532))</f>
        <v/>
      </c>
      <c r="W1532" s="16" t="str">
        <f aca="false">IF(V1532="","",INDEX($N$4:$Q$4,MATCH(V1532,N1532:Q1532,0)))</f>
        <v/>
      </c>
      <c r="X1532" s="19" t="str">
        <f aca="false">IF(COUNT(N1532:Q1532)&lt;2,"",SMALL(N1532:Q1532,2))</f>
        <v/>
      </c>
      <c r="Y1532" s="26" t="str">
        <f aca="false">IF(OR(V1532="",M1532=0),"",V1532/M1532-1)</f>
        <v/>
      </c>
      <c r="Z1532" s="26" t="str">
        <f aca="false">IF(OR(V1532="",L1532=""),"",V1532/(L1532*E1532)-1)</f>
        <v/>
      </c>
      <c r="AA1532" s="16" t="str">
        <f aca="false">IF(V1532="","SEM OFERTA",IF(OR(Y1532&gt;Premissas!$B$11,Y1532&lt;Premissas!$B$12),"VERIFICAR - UNIDADE/EMBALAGEM",IF(Y1532&gt;Premissas!$B$6,"NÃO COMPRAR - REAJUSTE &gt;5%","COMPRAR")))</f>
        <v>SEM OFERTA</v>
      </c>
      <c r="AB1532" s="18" t="str">
        <f aca="false">IF(W1532="DIMEC",S1532,IF(W1532="MEDCENTRO",U1532,""))</f>
        <v/>
      </c>
      <c r="AC1532" s="18" t="n">
        <f aca="false">IF(AA1532&lt;&gt;"COMPRAR",0,IF(AB1532="",I1532,MIN(I1532,AB1532)))</f>
        <v>0</v>
      </c>
      <c r="AD1532" s="19" t="n">
        <f aca="false">IF(AC1532&gt;0,AC1532*V1532,0)</f>
        <v>0</v>
      </c>
      <c r="AE1532" s="19" t="n">
        <f aca="false">IF(AC1532&gt;0,(M1532-V1532)*AC1532,0)</f>
        <v>0</v>
      </c>
      <c r="AF1532" s="16" t="str">
        <f aca="false">IF(AA1532&lt;&gt;"COMPRAR","",IF(AB1532="",IF(X1532="","",IF(X1532-V1532&lt;0.01,"EMPATE TÉCNICO","")),IF(AB1532&lt;I1532,"ESTOQUE INSUFICIENTE",IF(X1532="","",IF(X1532-V1532&lt;0.01,"EMPATE TÉCNICO","")))))</f>
        <v/>
      </c>
      <c r="AG1532" s="16" t="s">
        <v>4880</v>
      </c>
      <c r="AH1532" s="16" t="s">
        <v>4767</v>
      </c>
    </row>
    <row r="1533" customFormat="false" ht="15" hidden="false" customHeight="false" outlineLevel="0" collapsed="false">
      <c r="A1533" s="16" t="s">
        <v>4890</v>
      </c>
      <c r="B1533" s="17" t="s">
        <v>4891</v>
      </c>
      <c r="C1533" s="16" t="s">
        <v>4892</v>
      </c>
      <c r="D1533" s="16" t="s">
        <v>4879</v>
      </c>
      <c r="E1533" s="18" t="n">
        <v>1</v>
      </c>
      <c r="F1533" s="16" t="s">
        <v>43</v>
      </c>
      <c r="G1533" s="18" t="n">
        <v>0</v>
      </c>
      <c r="H1533" s="16" t="n">
        <v>0.1</v>
      </c>
      <c r="I1533" s="18" t="n">
        <v>1</v>
      </c>
      <c r="J1533" s="19" t="n">
        <v>6.29</v>
      </c>
      <c r="K1533" s="19" t="n">
        <v>6.29</v>
      </c>
      <c r="L1533" s="19" t="n">
        <v>6.29</v>
      </c>
      <c r="M1533" s="19" t="n">
        <f aca="false">IF(J1533&gt;0,J1533,K1533)*E1533</f>
        <v>6.29</v>
      </c>
      <c r="N1533" s="20"/>
      <c r="O1533" s="21" t="str">
        <f aca="false">IF(R1533="","",ROUND(R1533*(1-Premissas!$B$4),4))</f>
        <v/>
      </c>
      <c r="P1533" s="22"/>
      <c r="Q1533" s="22"/>
      <c r="R1533" s="23"/>
      <c r="S1533" s="24"/>
      <c r="T1533" s="24"/>
      <c r="U1533" s="25"/>
      <c r="V1533" s="19" t="str">
        <f aca="false">IF(COUNT(N1533:Q1533)=0,"",MIN(N1533:Q1533))</f>
        <v/>
      </c>
      <c r="W1533" s="16" t="str">
        <f aca="false">IF(V1533="","",INDEX($N$4:$Q$4,MATCH(V1533,N1533:Q1533,0)))</f>
        <v/>
      </c>
      <c r="X1533" s="19" t="str">
        <f aca="false">IF(COUNT(N1533:Q1533)&lt;2,"",SMALL(N1533:Q1533,2))</f>
        <v/>
      </c>
      <c r="Y1533" s="26" t="str">
        <f aca="false">IF(OR(V1533="",M1533=0),"",V1533/M1533-1)</f>
        <v/>
      </c>
      <c r="Z1533" s="26" t="str">
        <f aca="false">IF(OR(V1533="",L1533=""),"",V1533/(L1533*E1533)-1)</f>
        <v/>
      </c>
      <c r="AA1533" s="16" t="str">
        <f aca="false">IF(V1533="","SEM OFERTA",IF(OR(Y1533&gt;Premissas!$B$11,Y1533&lt;Premissas!$B$12),"VERIFICAR - UNIDADE/EMBALAGEM",IF(Y1533&gt;Premissas!$B$6,"NÃO COMPRAR - REAJUSTE &gt;5%","COMPRAR")))</f>
        <v>SEM OFERTA</v>
      </c>
      <c r="AB1533" s="18" t="str">
        <f aca="false">IF(W1533="DIMEC",S1533,IF(W1533="MEDCENTRO",U1533,""))</f>
        <v/>
      </c>
      <c r="AC1533" s="18" t="n">
        <f aca="false">IF(AA1533&lt;&gt;"COMPRAR",0,IF(AB1533="",I1533,MIN(I1533,AB1533)))</f>
        <v>0</v>
      </c>
      <c r="AD1533" s="19" t="n">
        <f aca="false">IF(AC1533&gt;0,AC1533*V1533,0)</f>
        <v>0</v>
      </c>
      <c r="AE1533" s="19" t="n">
        <f aca="false">IF(AC1533&gt;0,(M1533-V1533)*AC1533,0)</f>
        <v>0</v>
      </c>
      <c r="AF1533" s="16" t="str">
        <f aca="false">IF(AA1533&lt;&gt;"COMPRAR","",IF(AB1533="",IF(X1533="","",IF(X1533-V1533&lt;0.01,"EMPATE TÉCNICO","")),IF(AB1533&lt;I1533,"ESTOQUE INSUFICIENTE",IF(X1533="","",IF(X1533-V1533&lt;0.01,"EMPATE TÉCNICO","")))))</f>
        <v/>
      </c>
      <c r="AG1533" s="16" t="s">
        <v>4880</v>
      </c>
      <c r="AH1533" s="16" t="s">
        <v>4767</v>
      </c>
    </row>
    <row r="1534" customFormat="false" ht="15" hidden="false" customHeight="false" outlineLevel="0" collapsed="false">
      <c r="A1534" s="16" t="s">
        <v>4893</v>
      </c>
      <c r="B1534" s="17" t="s">
        <v>4894</v>
      </c>
      <c r="C1534" s="16" t="s">
        <v>4895</v>
      </c>
      <c r="D1534" s="16" t="s">
        <v>4879</v>
      </c>
      <c r="E1534" s="18" t="n">
        <v>1</v>
      </c>
      <c r="F1534" s="16" t="s">
        <v>43</v>
      </c>
      <c r="G1534" s="18" t="n">
        <v>0</v>
      </c>
      <c r="H1534" s="16" t="n">
        <v>0.1</v>
      </c>
      <c r="I1534" s="18" t="n">
        <v>1</v>
      </c>
      <c r="J1534" s="19" t="n">
        <v>6.29</v>
      </c>
      <c r="K1534" s="19" t="n">
        <v>6.29</v>
      </c>
      <c r="L1534" s="19" t="n">
        <v>6.29</v>
      </c>
      <c r="M1534" s="19" t="n">
        <f aca="false">IF(J1534&gt;0,J1534,K1534)*E1534</f>
        <v>6.29</v>
      </c>
      <c r="N1534" s="20"/>
      <c r="O1534" s="21" t="str">
        <f aca="false">IF(R1534="","",ROUND(R1534*(1-Premissas!$B$4),4))</f>
        <v/>
      </c>
      <c r="P1534" s="22"/>
      <c r="Q1534" s="22"/>
      <c r="R1534" s="23"/>
      <c r="S1534" s="24"/>
      <c r="T1534" s="24"/>
      <c r="U1534" s="25"/>
      <c r="V1534" s="19" t="str">
        <f aca="false">IF(COUNT(N1534:Q1534)=0,"",MIN(N1534:Q1534))</f>
        <v/>
      </c>
      <c r="W1534" s="16" t="str">
        <f aca="false">IF(V1534="","",INDEX($N$4:$Q$4,MATCH(V1534,N1534:Q1534,0)))</f>
        <v/>
      </c>
      <c r="X1534" s="19" t="str">
        <f aca="false">IF(COUNT(N1534:Q1534)&lt;2,"",SMALL(N1534:Q1534,2))</f>
        <v/>
      </c>
      <c r="Y1534" s="26" t="str">
        <f aca="false">IF(OR(V1534="",M1534=0),"",V1534/M1534-1)</f>
        <v/>
      </c>
      <c r="Z1534" s="26" t="str">
        <f aca="false">IF(OR(V1534="",L1534=""),"",V1534/(L1534*E1534)-1)</f>
        <v/>
      </c>
      <c r="AA1534" s="16" t="str">
        <f aca="false">IF(V1534="","SEM OFERTA",IF(OR(Y1534&gt;Premissas!$B$11,Y1534&lt;Premissas!$B$12),"VERIFICAR - UNIDADE/EMBALAGEM",IF(Y1534&gt;Premissas!$B$6,"NÃO COMPRAR - REAJUSTE &gt;5%","COMPRAR")))</f>
        <v>SEM OFERTA</v>
      </c>
      <c r="AB1534" s="18" t="str">
        <f aca="false">IF(W1534="DIMEC",S1534,IF(W1534="MEDCENTRO",U1534,""))</f>
        <v/>
      </c>
      <c r="AC1534" s="18" t="n">
        <f aca="false">IF(AA1534&lt;&gt;"COMPRAR",0,IF(AB1534="",I1534,MIN(I1534,AB1534)))</f>
        <v>0</v>
      </c>
      <c r="AD1534" s="19" t="n">
        <f aca="false">IF(AC1534&gt;0,AC1534*V1534,0)</f>
        <v>0</v>
      </c>
      <c r="AE1534" s="19" t="n">
        <f aca="false">IF(AC1534&gt;0,(M1534-V1534)*AC1534,0)</f>
        <v>0</v>
      </c>
      <c r="AF1534" s="16" t="str">
        <f aca="false">IF(AA1534&lt;&gt;"COMPRAR","",IF(AB1534="",IF(X1534="","",IF(X1534-V1534&lt;0.01,"EMPATE TÉCNICO","")),IF(AB1534&lt;I1534,"ESTOQUE INSUFICIENTE",IF(X1534="","",IF(X1534-V1534&lt;0.01,"EMPATE TÉCNICO","")))))</f>
        <v/>
      </c>
      <c r="AG1534" s="16" t="s">
        <v>4880</v>
      </c>
      <c r="AH1534" s="16" t="s">
        <v>4767</v>
      </c>
    </row>
    <row r="1535" customFormat="false" ht="15" hidden="false" customHeight="false" outlineLevel="0" collapsed="false">
      <c r="A1535" s="16" t="s">
        <v>4896</v>
      </c>
      <c r="B1535" s="17" t="s">
        <v>4897</v>
      </c>
      <c r="C1535" s="16" t="s">
        <v>4898</v>
      </c>
      <c r="D1535" s="16" t="s">
        <v>4879</v>
      </c>
      <c r="E1535" s="18" t="n">
        <v>1</v>
      </c>
      <c r="F1535" s="16" t="s">
        <v>43</v>
      </c>
      <c r="G1535" s="18" t="n">
        <v>0</v>
      </c>
      <c r="H1535" s="16" t="n">
        <v>0.1</v>
      </c>
      <c r="I1535" s="18" t="n">
        <v>1</v>
      </c>
      <c r="J1535" s="19" t="n">
        <v>6.29</v>
      </c>
      <c r="K1535" s="19" t="n">
        <v>6.29</v>
      </c>
      <c r="L1535" s="19" t="n">
        <v>6.29</v>
      </c>
      <c r="M1535" s="19" t="n">
        <f aca="false">IF(J1535&gt;0,J1535,K1535)*E1535</f>
        <v>6.29</v>
      </c>
      <c r="N1535" s="20"/>
      <c r="O1535" s="21" t="str">
        <f aca="false">IF(R1535="","",ROUND(R1535*(1-Premissas!$B$4),4))</f>
        <v/>
      </c>
      <c r="P1535" s="22"/>
      <c r="Q1535" s="22"/>
      <c r="R1535" s="23"/>
      <c r="S1535" s="24"/>
      <c r="T1535" s="24"/>
      <c r="U1535" s="25"/>
      <c r="V1535" s="19" t="str">
        <f aca="false">IF(COUNT(N1535:Q1535)=0,"",MIN(N1535:Q1535))</f>
        <v/>
      </c>
      <c r="W1535" s="16" t="str">
        <f aca="false">IF(V1535="","",INDEX($N$4:$Q$4,MATCH(V1535,N1535:Q1535,0)))</f>
        <v/>
      </c>
      <c r="X1535" s="19" t="str">
        <f aca="false">IF(COUNT(N1535:Q1535)&lt;2,"",SMALL(N1535:Q1535,2))</f>
        <v/>
      </c>
      <c r="Y1535" s="26" t="str">
        <f aca="false">IF(OR(V1535="",M1535=0),"",V1535/M1535-1)</f>
        <v/>
      </c>
      <c r="Z1535" s="26" t="str">
        <f aca="false">IF(OR(V1535="",L1535=""),"",V1535/(L1535*E1535)-1)</f>
        <v/>
      </c>
      <c r="AA1535" s="16" t="str">
        <f aca="false">IF(V1535="","SEM OFERTA",IF(OR(Y1535&gt;Premissas!$B$11,Y1535&lt;Premissas!$B$12),"VERIFICAR - UNIDADE/EMBALAGEM",IF(Y1535&gt;Premissas!$B$6,"NÃO COMPRAR - REAJUSTE &gt;5%","COMPRAR")))</f>
        <v>SEM OFERTA</v>
      </c>
      <c r="AB1535" s="18" t="str">
        <f aca="false">IF(W1535="DIMEC",S1535,IF(W1535="MEDCENTRO",U1535,""))</f>
        <v/>
      </c>
      <c r="AC1535" s="18" t="n">
        <f aca="false">IF(AA1535&lt;&gt;"COMPRAR",0,IF(AB1535="",I1535,MIN(I1535,AB1535)))</f>
        <v>0</v>
      </c>
      <c r="AD1535" s="19" t="n">
        <f aca="false">IF(AC1535&gt;0,AC1535*V1535,0)</f>
        <v>0</v>
      </c>
      <c r="AE1535" s="19" t="n">
        <f aca="false">IF(AC1535&gt;0,(M1535-V1535)*AC1535,0)</f>
        <v>0</v>
      </c>
      <c r="AF1535" s="16" t="str">
        <f aca="false">IF(AA1535&lt;&gt;"COMPRAR","",IF(AB1535="",IF(X1535="","",IF(X1535-V1535&lt;0.01,"EMPATE TÉCNICO","")),IF(AB1535&lt;I1535,"ESTOQUE INSUFICIENTE",IF(X1535="","",IF(X1535-V1535&lt;0.01,"EMPATE TÉCNICO","")))))</f>
        <v/>
      </c>
      <c r="AG1535" s="16" t="s">
        <v>4880</v>
      </c>
      <c r="AH1535" s="16" t="s">
        <v>4767</v>
      </c>
    </row>
    <row r="1536" customFormat="false" ht="15" hidden="false" customHeight="false" outlineLevel="0" collapsed="false">
      <c r="A1536" s="16" t="s">
        <v>4899</v>
      </c>
      <c r="B1536" s="17" t="s">
        <v>4900</v>
      </c>
      <c r="C1536" s="16" t="s">
        <v>4901</v>
      </c>
      <c r="D1536" s="16" t="s">
        <v>4879</v>
      </c>
      <c r="E1536" s="18" t="n">
        <v>1</v>
      </c>
      <c r="F1536" s="16" t="s">
        <v>43</v>
      </c>
      <c r="G1536" s="18" t="n">
        <v>0</v>
      </c>
      <c r="H1536" s="16" t="n">
        <v>0.1</v>
      </c>
      <c r="I1536" s="18" t="n">
        <v>1</v>
      </c>
      <c r="J1536" s="19" t="n">
        <v>6.29</v>
      </c>
      <c r="K1536" s="19" t="n">
        <v>6.29</v>
      </c>
      <c r="L1536" s="19" t="n">
        <v>6.29</v>
      </c>
      <c r="M1536" s="19" t="n">
        <f aca="false">IF(J1536&gt;0,J1536,K1536)*E1536</f>
        <v>6.29</v>
      </c>
      <c r="N1536" s="20"/>
      <c r="O1536" s="21" t="str">
        <f aca="false">IF(R1536="","",ROUND(R1536*(1-Premissas!$B$4),4))</f>
        <v/>
      </c>
      <c r="P1536" s="22"/>
      <c r="Q1536" s="22"/>
      <c r="R1536" s="23"/>
      <c r="S1536" s="24"/>
      <c r="T1536" s="24"/>
      <c r="U1536" s="25"/>
      <c r="V1536" s="19" t="str">
        <f aca="false">IF(COUNT(N1536:Q1536)=0,"",MIN(N1536:Q1536))</f>
        <v/>
      </c>
      <c r="W1536" s="16" t="str">
        <f aca="false">IF(V1536="","",INDEX($N$4:$Q$4,MATCH(V1536,N1536:Q1536,0)))</f>
        <v/>
      </c>
      <c r="X1536" s="19" t="str">
        <f aca="false">IF(COUNT(N1536:Q1536)&lt;2,"",SMALL(N1536:Q1536,2))</f>
        <v/>
      </c>
      <c r="Y1536" s="26" t="str">
        <f aca="false">IF(OR(V1536="",M1536=0),"",V1536/M1536-1)</f>
        <v/>
      </c>
      <c r="Z1536" s="26" t="str">
        <f aca="false">IF(OR(V1536="",L1536=""),"",V1536/(L1536*E1536)-1)</f>
        <v/>
      </c>
      <c r="AA1536" s="16" t="str">
        <f aca="false">IF(V1536="","SEM OFERTA",IF(OR(Y1536&gt;Premissas!$B$11,Y1536&lt;Premissas!$B$12),"VERIFICAR - UNIDADE/EMBALAGEM",IF(Y1536&gt;Premissas!$B$6,"NÃO COMPRAR - REAJUSTE &gt;5%","COMPRAR")))</f>
        <v>SEM OFERTA</v>
      </c>
      <c r="AB1536" s="18" t="str">
        <f aca="false">IF(W1536="DIMEC",S1536,IF(W1536="MEDCENTRO",U1536,""))</f>
        <v/>
      </c>
      <c r="AC1536" s="18" t="n">
        <f aca="false">IF(AA1536&lt;&gt;"COMPRAR",0,IF(AB1536="",I1536,MIN(I1536,AB1536)))</f>
        <v>0</v>
      </c>
      <c r="AD1536" s="19" t="n">
        <f aca="false">IF(AC1536&gt;0,AC1536*V1536,0)</f>
        <v>0</v>
      </c>
      <c r="AE1536" s="19" t="n">
        <f aca="false">IF(AC1536&gt;0,(M1536-V1536)*AC1536,0)</f>
        <v>0</v>
      </c>
      <c r="AF1536" s="16" t="str">
        <f aca="false">IF(AA1536&lt;&gt;"COMPRAR","",IF(AB1536="",IF(X1536="","",IF(X1536-V1536&lt;0.01,"EMPATE TÉCNICO","")),IF(AB1536&lt;I1536,"ESTOQUE INSUFICIENTE",IF(X1536="","",IF(X1536-V1536&lt;0.01,"EMPATE TÉCNICO","")))))</f>
        <v/>
      </c>
      <c r="AG1536" s="16" t="s">
        <v>4880</v>
      </c>
      <c r="AH1536" s="16" t="s">
        <v>4767</v>
      </c>
    </row>
    <row r="1537" customFormat="false" ht="15" hidden="false" customHeight="false" outlineLevel="0" collapsed="false">
      <c r="A1537" s="16" t="s">
        <v>4902</v>
      </c>
      <c r="B1537" s="17" t="s">
        <v>4903</v>
      </c>
      <c r="C1537" s="16" t="s">
        <v>4904</v>
      </c>
      <c r="D1537" s="16" t="s">
        <v>762</v>
      </c>
      <c r="E1537" s="18" t="n">
        <v>1</v>
      </c>
      <c r="F1537" s="16" t="s">
        <v>43</v>
      </c>
      <c r="G1537" s="18" t="n">
        <v>0</v>
      </c>
      <c r="H1537" s="16" t="n">
        <v>0.1</v>
      </c>
      <c r="I1537" s="18" t="n">
        <v>1</v>
      </c>
      <c r="J1537" s="19" t="n">
        <v>0</v>
      </c>
      <c r="K1537" s="19" t="n">
        <v>5.16</v>
      </c>
      <c r="L1537" s="19"/>
      <c r="M1537" s="19" t="n">
        <f aca="false">IF(J1537&gt;0,J1537,K1537)*E1537</f>
        <v>5.16</v>
      </c>
      <c r="N1537" s="20"/>
      <c r="O1537" s="21" t="str">
        <f aca="false">IF(R1537="","",ROUND(R1537*(1-Premissas!$B$4),4))</f>
        <v/>
      </c>
      <c r="P1537" s="22"/>
      <c r="Q1537" s="22"/>
      <c r="R1537" s="23"/>
      <c r="S1537" s="24"/>
      <c r="T1537" s="24"/>
      <c r="U1537" s="25"/>
      <c r="V1537" s="19" t="str">
        <f aca="false">IF(COUNT(N1537:Q1537)=0,"",MIN(N1537:Q1537))</f>
        <v/>
      </c>
      <c r="W1537" s="16" t="str">
        <f aca="false">IF(V1537="","",INDEX($N$4:$Q$4,MATCH(V1537,N1537:Q1537,0)))</f>
        <v/>
      </c>
      <c r="X1537" s="19" t="str">
        <f aca="false">IF(COUNT(N1537:Q1537)&lt;2,"",SMALL(N1537:Q1537,2))</f>
        <v/>
      </c>
      <c r="Y1537" s="26" t="str">
        <f aca="false">IF(OR(V1537="",M1537=0),"",V1537/M1537-1)</f>
        <v/>
      </c>
      <c r="Z1537" s="26" t="str">
        <f aca="false">IF(OR(V1537="",L1537=""),"",V1537/(L1537*E1537)-1)</f>
        <v/>
      </c>
      <c r="AA1537" s="16" t="str">
        <f aca="false">IF(V1537="","SEM OFERTA",IF(OR(Y1537&gt;Premissas!$B$11,Y1537&lt;Premissas!$B$12),"VERIFICAR - UNIDADE/EMBALAGEM",IF(Y1537&gt;Premissas!$B$6,"NÃO COMPRAR - REAJUSTE &gt;5%","COMPRAR")))</f>
        <v>SEM OFERTA</v>
      </c>
      <c r="AB1537" s="18" t="str">
        <f aca="false">IF(W1537="DIMEC",S1537,IF(W1537="MEDCENTRO",U1537,""))</f>
        <v/>
      </c>
      <c r="AC1537" s="18" t="n">
        <f aca="false">IF(AA1537&lt;&gt;"COMPRAR",0,IF(AB1537="",I1537,MIN(I1537,AB1537)))</f>
        <v>0</v>
      </c>
      <c r="AD1537" s="19" t="n">
        <f aca="false">IF(AC1537&gt;0,AC1537*V1537,0)</f>
        <v>0</v>
      </c>
      <c r="AE1537" s="19" t="n">
        <f aca="false">IF(AC1537&gt;0,(M1537-V1537)*AC1537,0)</f>
        <v>0</v>
      </c>
      <c r="AF1537" s="16" t="str">
        <f aca="false">IF(AA1537&lt;&gt;"COMPRAR","",IF(AB1537="",IF(X1537="","",IF(X1537-V1537&lt;0.01,"EMPATE TÉCNICO","")),IF(AB1537&lt;I1537,"ESTOQUE INSUFICIENTE",IF(X1537="","",IF(X1537-V1537&lt;0.01,"EMPATE TÉCNICO","")))))</f>
        <v/>
      </c>
      <c r="AG1537" s="16" t="s">
        <v>763</v>
      </c>
      <c r="AH1537" s="16" t="s">
        <v>4767</v>
      </c>
    </row>
    <row r="1538" customFormat="false" ht="15" hidden="false" customHeight="false" outlineLevel="0" collapsed="false">
      <c r="A1538" s="16" t="s">
        <v>4905</v>
      </c>
      <c r="B1538" s="17" t="s">
        <v>4906</v>
      </c>
      <c r="C1538" s="16" t="s">
        <v>4907</v>
      </c>
      <c r="D1538" s="16" t="s">
        <v>762</v>
      </c>
      <c r="E1538" s="18" t="n">
        <v>1</v>
      </c>
      <c r="F1538" s="16" t="s">
        <v>43</v>
      </c>
      <c r="G1538" s="18" t="n">
        <v>0</v>
      </c>
      <c r="H1538" s="16" t="n">
        <v>0.2</v>
      </c>
      <c r="I1538" s="18" t="n">
        <v>1</v>
      </c>
      <c r="J1538" s="19" t="n">
        <v>4.69</v>
      </c>
      <c r="K1538" s="19" t="n">
        <v>4.69</v>
      </c>
      <c r="L1538" s="19" t="n">
        <v>4.69</v>
      </c>
      <c r="M1538" s="19" t="n">
        <f aca="false">IF(J1538&gt;0,J1538,K1538)*E1538</f>
        <v>4.69</v>
      </c>
      <c r="N1538" s="20"/>
      <c r="O1538" s="21" t="str">
        <f aca="false">IF(R1538="","",ROUND(R1538*(1-Premissas!$B$4),4))</f>
        <v/>
      </c>
      <c r="P1538" s="22"/>
      <c r="Q1538" s="22"/>
      <c r="R1538" s="23"/>
      <c r="S1538" s="24"/>
      <c r="T1538" s="24"/>
      <c r="U1538" s="25"/>
      <c r="V1538" s="19" t="str">
        <f aca="false">IF(COUNT(N1538:Q1538)=0,"",MIN(N1538:Q1538))</f>
        <v/>
      </c>
      <c r="W1538" s="16" t="str">
        <f aca="false">IF(V1538="","",INDEX($N$4:$Q$4,MATCH(V1538,N1538:Q1538,0)))</f>
        <v/>
      </c>
      <c r="X1538" s="19" t="str">
        <f aca="false">IF(COUNT(N1538:Q1538)&lt;2,"",SMALL(N1538:Q1538,2))</f>
        <v/>
      </c>
      <c r="Y1538" s="26" t="str">
        <f aca="false">IF(OR(V1538="",M1538=0),"",V1538/M1538-1)</f>
        <v/>
      </c>
      <c r="Z1538" s="26" t="str">
        <f aca="false">IF(OR(V1538="",L1538=""),"",V1538/(L1538*E1538)-1)</f>
        <v/>
      </c>
      <c r="AA1538" s="16" t="str">
        <f aca="false">IF(V1538="","SEM OFERTA",IF(OR(Y1538&gt;Premissas!$B$11,Y1538&lt;Premissas!$B$12),"VERIFICAR - UNIDADE/EMBALAGEM",IF(Y1538&gt;Premissas!$B$6,"NÃO COMPRAR - REAJUSTE &gt;5%","COMPRAR")))</f>
        <v>SEM OFERTA</v>
      </c>
      <c r="AB1538" s="18" t="str">
        <f aca="false">IF(W1538="DIMEC",S1538,IF(W1538="MEDCENTRO",U1538,""))</f>
        <v/>
      </c>
      <c r="AC1538" s="18" t="n">
        <f aca="false">IF(AA1538&lt;&gt;"COMPRAR",0,IF(AB1538="",I1538,MIN(I1538,AB1538)))</f>
        <v>0</v>
      </c>
      <c r="AD1538" s="19" t="n">
        <f aca="false">IF(AC1538&gt;0,AC1538*V1538,0)</f>
        <v>0</v>
      </c>
      <c r="AE1538" s="19" t="n">
        <f aca="false">IF(AC1538&gt;0,(M1538-V1538)*AC1538,0)</f>
        <v>0</v>
      </c>
      <c r="AF1538" s="16" t="str">
        <f aca="false">IF(AA1538&lt;&gt;"COMPRAR","",IF(AB1538="",IF(X1538="","",IF(X1538-V1538&lt;0.01,"EMPATE TÉCNICO","")),IF(AB1538&lt;I1538,"ESTOQUE INSUFICIENTE",IF(X1538="","",IF(X1538-V1538&lt;0.01,"EMPATE TÉCNICO","")))))</f>
        <v/>
      </c>
      <c r="AG1538" s="16" t="s">
        <v>763</v>
      </c>
      <c r="AH1538" s="16" t="s">
        <v>4767</v>
      </c>
    </row>
    <row r="1539" customFormat="false" ht="15" hidden="false" customHeight="false" outlineLevel="0" collapsed="false">
      <c r="A1539" s="16" t="s">
        <v>4908</v>
      </c>
      <c r="B1539" s="17" t="s">
        <v>4909</v>
      </c>
      <c r="C1539" s="16" t="s">
        <v>4910</v>
      </c>
      <c r="D1539" s="16" t="s">
        <v>4820</v>
      </c>
      <c r="E1539" s="18" t="n">
        <v>1</v>
      </c>
      <c r="F1539" s="16" t="s">
        <v>43</v>
      </c>
      <c r="G1539" s="18" t="n">
        <v>0</v>
      </c>
      <c r="H1539" s="16" t="n">
        <v>2.1</v>
      </c>
      <c r="I1539" s="18" t="n">
        <v>6</v>
      </c>
      <c r="J1539" s="19" t="n">
        <v>7.97416666666667</v>
      </c>
      <c r="K1539" s="19" t="n">
        <v>7.97416666666667</v>
      </c>
      <c r="L1539" s="19" t="n">
        <v>1.5968</v>
      </c>
      <c r="M1539" s="19" t="n">
        <f aca="false">IF(J1539&gt;0,J1539,K1539)*E1539</f>
        <v>7.97416666666667</v>
      </c>
      <c r="N1539" s="20"/>
      <c r="O1539" s="21" t="str">
        <f aca="false">IF(R1539="","",ROUND(R1539*(1-Premissas!$B$4),4))</f>
        <v/>
      </c>
      <c r="P1539" s="22"/>
      <c r="Q1539" s="22"/>
      <c r="R1539" s="23"/>
      <c r="S1539" s="24"/>
      <c r="T1539" s="24"/>
      <c r="U1539" s="25"/>
      <c r="V1539" s="19" t="str">
        <f aca="false">IF(COUNT(N1539:Q1539)=0,"",MIN(N1539:Q1539))</f>
        <v/>
      </c>
      <c r="W1539" s="16" t="str">
        <f aca="false">IF(V1539="","",INDEX($N$4:$Q$4,MATCH(V1539,N1539:Q1539,0)))</f>
        <v/>
      </c>
      <c r="X1539" s="19" t="str">
        <f aca="false">IF(COUNT(N1539:Q1539)&lt;2,"",SMALL(N1539:Q1539,2))</f>
        <v/>
      </c>
      <c r="Y1539" s="26" t="str">
        <f aca="false">IF(OR(V1539="",M1539=0),"",V1539/M1539-1)</f>
        <v/>
      </c>
      <c r="Z1539" s="26" t="str">
        <f aca="false">IF(OR(V1539="",L1539=""),"",V1539/(L1539*E1539)-1)</f>
        <v/>
      </c>
      <c r="AA1539" s="16" t="str">
        <f aca="false">IF(V1539="","SEM OFERTA",IF(OR(Y1539&gt;Premissas!$B$11,Y1539&lt;Premissas!$B$12),"VERIFICAR - UNIDADE/EMBALAGEM",IF(Y1539&gt;Premissas!$B$6,"NÃO COMPRAR - REAJUSTE &gt;5%","COMPRAR")))</f>
        <v>SEM OFERTA</v>
      </c>
      <c r="AB1539" s="18" t="str">
        <f aca="false">IF(W1539="DIMEC",S1539,IF(W1539="MEDCENTRO",U1539,""))</f>
        <v/>
      </c>
      <c r="AC1539" s="18" t="n">
        <f aca="false">IF(AA1539&lt;&gt;"COMPRAR",0,IF(AB1539="",I1539,MIN(I1539,AB1539)))</f>
        <v>0</v>
      </c>
      <c r="AD1539" s="19" t="n">
        <f aca="false">IF(AC1539&gt;0,AC1539*V1539,0)</f>
        <v>0</v>
      </c>
      <c r="AE1539" s="19" t="n">
        <f aca="false">IF(AC1539&gt;0,(M1539-V1539)*AC1539,0)</f>
        <v>0</v>
      </c>
      <c r="AF1539" s="16" t="str">
        <f aca="false">IF(AA1539&lt;&gt;"COMPRAR","",IF(AB1539="",IF(X1539="","",IF(X1539-V1539&lt;0.01,"EMPATE TÉCNICO","")),IF(AB1539&lt;I1539,"ESTOQUE INSUFICIENTE",IF(X1539="","",IF(X1539-V1539&lt;0.01,"EMPATE TÉCNICO","")))))</f>
        <v/>
      </c>
      <c r="AG1539" s="16" t="s">
        <v>4020</v>
      </c>
      <c r="AH1539" s="16" t="s">
        <v>4767</v>
      </c>
    </row>
    <row r="1540" customFormat="false" ht="15" hidden="false" customHeight="false" outlineLevel="0" collapsed="false">
      <c r="A1540" s="16" t="s">
        <v>4911</v>
      </c>
      <c r="B1540" s="17" t="s">
        <v>4912</v>
      </c>
      <c r="C1540" s="16" t="s">
        <v>4913</v>
      </c>
      <c r="D1540" s="16" t="s">
        <v>4914</v>
      </c>
      <c r="E1540" s="18" t="n">
        <v>1</v>
      </c>
      <c r="F1540" s="16" t="s">
        <v>41</v>
      </c>
      <c r="G1540" s="18" t="n">
        <v>18</v>
      </c>
      <c r="H1540" s="16" t="n">
        <v>7</v>
      </c>
      <c r="I1540" s="18" t="n">
        <v>1</v>
      </c>
      <c r="J1540" s="19" t="n">
        <v>6.27181818181818</v>
      </c>
      <c r="K1540" s="19" t="n">
        <v>6.27181818181818</v>
      </c>
      <c r="L1540" s="19" t="n">
        <v>6.2718</v>
      </c>
      <c r="M1540" s="19" t="n">
        <f aca="false">IF(J1540&gt;0,J1540,K1540)*E1540</f>
        <v>6.27181818181818</v>
      </c>
      <c r="N1540" s="20"/>
      <c r="O1540" s="21" t="str">
        <f aca="false">IF(R1540="","",ROUND(R1540*(1-Premissas!$B$4),4))</f>
        <v/>
      </c>
      <c r="P1540" s="22"/>
      <c r="Q1540" s="22"/>
      <c r="R1540" s="23"/>
      <c r="S1540" s="24"/>
      <c r="T1540" s="24"/>
      <c r="U1540" s="25"/>
      <c r="V1540" s="19" t="str">
        <f aca="false">IF(COUNT(N1540:Q1540)=0,"",MIN(N1540:Q1540))</f>
        <v/>
      </c>
      <c r="W1540" s="16" t="str">
        <f aca="false">IF(V1540="","",INDEX($N$4:$Q$4,MATCH(V1540,N1540:Q1540,0)))</f>
        <v/>
      </c>
      <c r="X1540" s="19" t="str">
        <f aca="false">IF(COUNT(N1540:Q1540)&lt;2,"",SMALL(N1540:Q1540,2))</f>
        <v/>
      </c>
      <c r="Y1540" s="26" t="str">
        <f aca="false">IF(OR(V1540="",M1540=0),"",V1540/M1540-1)</f>
        <v/>
      </c>
      <c r="Z1540" s="26" t="str">
        <f aca="false">IF(OR(V1540="",L1540=""),"",V1540/(L1540*E1540)-1)</f>
        <v/>
      </c>
      <c r="AA1540" s="16" t="str">
        <f aca="false">IF(V1540="","SEM OFERTA",IF(OR(Y1540&gt;Premissas!$B$11,Y1540&lt;Premissas!$B$12),"VERIFICAR - UNIDADE/EMBALAGEM",IF(Y1540&gt;Premissas!$B$6,"NÃO COMPRAR - REAJUSTE &gt;5%","COMPRAR")))</f>
        <v>SEM OFERTA</v>
      </c>
      <c r="AB1540" s="18" t="str">
        <f aca="false">IF(W1540="DIMEC",S1540,IF(W1540="MEDCENTRO",U1540,""))</f>
        <v/>
      </c>
      <c r="AC1540" s="18" t="n">
        <f aca="false">IF(AA1540&lt;&gt;"COMPRAR",0,IF(AB1540="",I1540,MIN(I1540,AB1540)))</f>
        <v>0</v>
      </c>
      <c r="AD1540" s="19" t="n">
        <f aca="false">IF(AC1540&gt;0,AC1540*V1540,0)</f>
        <v>0</v>
      </c>
      <c r="AE1540" s="19" t="n">
        <f aca="false">IF(AC1540&gt;0,(M1540-V1540)*AC1540,0)</f>
        <v>0</v>
      </c>
      <c r="AF1540" s="16" t="str">
        <f aca="false">IF(AA1540&lt;&gt;"COMPRAR","",IF(AB1540="",IF(X1540="","",IF(X1540-V1540&lt;0.01,"EMPATE TÉCNICO","")),IF(AB1540&lt;I1540,"ESTOQUE INSUFICIENTE",IF(X1540="","",IF(X1540-V1540&lt;0.01,"EMPATE TÉCNICO","")))))</f>
        <v/>
      </c>
      <c r="AG1540" s="16" t="s">
        <v>547</v>
      </c>
      <c r="AH1540" s="16" t="s">
        <v>4767</v>
      </c>
    </row>
    <row r="1541" customFormat="false" ht="15" hidden="false" customHeight="false" outlineLevel="0" collapsed="false">
      <c r="A1541" s="16" t="s">
        <v>4915</v>
      </c>
      <c r="B1541" s="17" t="s">
        <v>4916</v>
      </c>
      <c r="C1541" s="16" t="s">
        <v>4917</v>
      </c>
      <c r="D1541" s="16" t="s">
        <v>380</v>
      </c>
      <c r="E1541" s="18" t="n">
        <v>1</v>
      </c>
      <c r="F1541" s="16" t="s">
        <v>43</v>
      </c>
      <c r="G1541" s="18" t="n">
        <v>0</v>
      </c>
      <c r="H1541" s="16" t="n">
        <v>0.1</v>
      </c>
      <c r="I1541" s="18" t="n">
        <v>1</v>
      </c>
      <c r="J1541" s="19" t="n">
        <v>0</v>
      </c>
      <c r="K1541" s="19" t="n">
        <v>2.48</v>
      </c>
      <c r="L1541" s="19"/>
      <c r="M1541" s="19" t="n">
        <f aca="false">IF(J1541&gt;0,J1541,K1541)*E1541</f>
        <v>2.48</v>
      </c>
      <c r="N1541" s="20"/>
      <c r="O1541" s="21" t="str">
        <f aca="false">IF(R1541="","",ROUND(R1541*(1-Premissas!$B$4),4))</f>
        <v/>
      </c>
      <c r="P1541" s="22"/>
      <c r="Q1541" s="22"/>
      <c r="R1541" s="23"/>
      <c r="S1541" s="24"/>
      <c r="T1541" s="24"/>
      <c r="U1541" s="25"/>
      <c r="V1541" s="19" t="str">
        <f aca="false">IF(COUNT(N1541:Q1541)=0,"",MIN(N1541:Q1541))</f>
        <v/>
      </c>
      <c r="W1541" s="16" t="str">
        <f aca="false">IF(V1541="","",INDEX($N$4:$Q$4,MATCH(V1541,N1541:Q1541,0)))</f>
        <v/>
      </c>
      <c r="X1541" s="19" t="str">
        <f aca="false">IF(COUNT(N1541:Q1541)&lt;2,"",SMALL(N1541:Q1541,2))</f>
        <v/>
      </c>
      <c r="Y1541" s="26" t="str">
        <f aca="false">IF(OR(V1541="",M1541=0),"",V1541/M1541-1)</f>
        <v/>
      </c>
      <c r="Z1541" s="26" t="str">
        <f aca="false">IF(OR(V1541="",L1541=""),"",V1541/(L1541*E1541)-1)</f>
        <v/>
      </c>
      <c r="AA1541" s="16" t="str">
        <f aca="false">IF(V1541="","SEM OFERTA",IF(OR(Y1541&gt;Premissas!$B$11,Y1541&lt;Premissas!$B$12),"VERIFICAR - UNIDADE/EMBALAGEM",IF(Y1541&gt;Premissas!$B$6,"NÃO COMPRAR - REAJUSTE &gt;5%","COMPRAR")))</f>
        <v>SEM OFERTA</v>
      </c>
      <c r="AB1541" s="18" t="str">
        <f aca="false">IF(W1541="DIMEC",S1541,IF(W1541="MEDCENTRO",U1541,""))</f>
        <v/>
      </c>
      <c r="AC1541" s="18" t="n">
        <f aca="false">IF(AA1541&lt;&gt;"COMPRAR",0,IF(AB1541="",I1541,MIN(I1541,AB1541)))</f>
        <v>0</v>
      </c>
      <c r="AD1541" s="19" t="n">
        <f aca="false">IF(AC1541&gt;0,AC1541*V1541,0)</f>
        <v>0</v>
      </c>
      <c r="AE1541" s="19" t="n">
        <f aca="false">IF(AC1541&gt;0,(M1541-V1541)*AC1541,0)</f>
        <v>0</v>
      </c>
      <c r="AF1541" s="16" t="str">
        <f aca="false">IF(AA1541&lt;&gt;"COMPRAR","",IF(AB1541="",IF(X1541="","",IF(X1541-V1541&lt;0.01,"EMPATE TÉCNICO","")),IF(AB1541&lt;I1541,"ESTOQUE INSUFICIENTE",IF(X1541="","",IF(X1541-V1541&lt;0.01,"EMPATE TÉCNICO","")))))</f>
        <v/>
      </c>
      <c r="AG1541" s="16"/>
      <c r="AH1541" s="16" t="s">
        <v>4767</v>
      </c>
    </row>
    <row r="1542" customFormat="false" ht="15" hidden="false" customHeight="false" outlineLevel="0" collapsed="false">
      <c r="A1542" s="16" t="s">
        <v>4918</v>
      </c>
      <c r="B1542" s="17" t="s">
        <v>4919</v>
      </c>
      <c r="C1542" s="16" t="s">
        <v>4920</v>
      </c>
      <c r="D1542" s="16" t="s">
        <v>4820</v>
      </c>
      <c r="E1542" s="18" t="n">
        <v>1</v>
      </c>
      <c r="F1542" s="16" t="s">
        <v>41</v>
      </c>
      <c r="G1542" s="18" t="n">
        <v>33</v>
      </c>
      <c r="H1542" s="16" t="n">
        <v>18.9</v>
      </c>
      <c r="I1542" s="18" t="n">
        <v>16</v>
      </c>
      <c r="J1542" s="19" t="n">
        <v>2.50583333333333</v>
      </c>
      <c r="K1542" s="19" t="n">
        <v>2.50583333333333</v>
      </c>
      <c r="L1542" s="19" t="n">
        <v>2.5058</v>
      </c>
      <c r="M1542" s="19" t="n">
        <f aca="false">IF(J1542&gt;0,J1542,K1542)*E1542</f>
        <v>2.50583333333333</v>
      </c>
      <c r="N1542" s="20"/>
      <c r="O1542" s="21" t="str">
        <f aca="false">IF(R1542="","",ROUND(R1542*(1-Premissas!$B$4),4))</f>
        <v/>
      </c>
      <c r="P1542" s="22"/>
      <c r="Q1542" s="22"/>
      <c r="R1542" s="23"/>
      <c r="S1542" s="24"/>
      <c r="T1542" s="24"/>
      <c r="U1542" s="25"/>
      <c r="V1542" s="19" t="str">
        <f aca="false">IF(COUNT(N1542:Q1542)=0,"",MIN(N1542:Q1542))</f>
        <v/>
      </c>
      <c r="W1542" s="16" t="str">
        <f aca="false">IF(V1542="","",INDEX($N$4:$Q$4,MATCH(V1542,N1542:Q1542,0)))</f>
        <v/>
      </c>
      <c r="X1542" s="19" t="str">
        <f aca="false">IF(COUNT(N1542:Q1542)&lt;2,"",SMALL(N1542:Q1542,2))</f>
        <v/>
      </c>
      <c r="Y1542" s="26" t="str">
        <f aca="false">IF(OR(V1542="",M1542=0),"",V1542/M1542-1)</f>
        <v/>
      </c>
      <c r="Z1542" s="26" t="str">
        <f aca="false">IF(OR(V1542="",L1542=""),"",V1542/(L1542*E1542)-1)</f>
        <v/>
      </c>
      <c r="AA1542" s="16" t="str">
        <f aca="false">IF(V1542="","SEM OFERTA",IF(OR(Y1542&gt;Premissas!$B$11,Y1542&lt;Premissas!$B$12),"VERIFICAR - UNIDADE/EMBALAGEM",IF(Y1542&gt;Premissas!$B$6,"NÃO COMPRAR - REAJUSTE &gt;5%","COMPRAR")))</f>
        <v>SEM OFERTA</v>
      </c>
      <c r="AB1542" s="18" t="str">
        <f aca="false">IF(W1542="DIMEC",S1542,IF(W1542="MEDCENTRO",U1542,""))</f>
        <v/>
      </c>
      <c r="AC1542" s="18" t="n">
        <f aca="false">IF(AA1542&lt;&gt;"COMPRAR",0,IF(AB1542="",I1542,MIN(I1542,AB1542)))</f>
        <v>0</v>
      </c>
      <c r="AD1542" s="19" t="n">
        <f aca="false">IF(AC1542&gt;0,AC1542*V1542,0)</f>
        <v>0</v>
      </c>
      <c r="AE1542" s="19" t="n">
        <f aca="false">IF(AC1542&gt;0,(M1542-V1542)*AC1542,0)</f>
        <v>0</v>
      </c>
      <c r="AF1542" s="16" t="str">
        <f aca="false">IF(AA1542&lt;&gt;"COMPRAR","",IF(AB1542="",IF(X1542="","",IF(X1542-V1542&lt;0.01,"EMPATE TÉCNICO","")),IF(AB1542&lt;I1542,"ESTOQUE INSUFICIENTE",IF(X1542="","",IF(X1542-V1542&lt;0.01,"EMPATE TÉCNICO","")))))</f>
        <v/>
      </c>
      <c r="AG1542" s="16" t="s">
        <v>4020</v>
      </c>
      <c r="AH1542" s="16" t="s">
        <v>4767</v>
      </c>
    </row>
    <row r="1543" customFormat="false" ht="15" hidden="false" customHeight="false" outlineLevel="0" collapsed="false">
      <c r="A1543" s="16" t="s">
        <v>4921</v>
      </c>
      <c r="B1543" s="17" t="s">
        <v>4922</v>
      </c>
      <c r="C1543" s="16" t="s">
        <v>4923</v>
      </c>
      <c r="D1543" s="16" t="s">
        <v>4820</v>
      </c>
      <c r="E1543" s="18" t="n">
        <v>1</v>
      </c>
      <c r="F1543" s="16" t="s">
        <v>43</v>
      </c>
      <c r="G1543" s="18" t="n">
        <v>0</v>
      </c>
      <c r="H1543" s="16" t="n">
        <v>0</v>
      </c>
      <c r="I1543" s="18" t="n">
        <v>1</v>
      </c>
      <c r="J1543" s="19" t="n">
        <v>2.25444444444444</v>
      </c>
      <c r="K1543" s="19" t="n">
        <v>2.25444444444444</v>
      </c>
      <c r="L1543" s="19" t="n">
        <v>2.2544</v>
      </c>
      <c r="M1543" s="19" t="n">
        <f aca="false">IF(J1543&gt;0,J1543,K1543)*E1543</f>
        <v>2.25444444444444</v>
      </c>
      <c r="N1543" s="20"/>
      <c r="O1543" s="21" t="str">
        <f aca="false">IF(R1543="","",ROUND(R1543*(1-Premissas!$B$4),4))</f>
        <v/>
      </c>
      <c r="P1543" s="22"/>
      <c r="Q1543" s="22"/>
      <c r="R1543" s="23"/>
      <c r="S1543" s="24"/>
      <c r="T1543" s="24"/>
      <c r="U1543" s="25"/>
      <c r="V1543" s="19" t="str">
        <f aca="false">IF(COUNT(N1543:Q1543)=0,"",MIN(N1543:Q1543))</f>
        <v/>
      </c>
      <c r="W1543" s="16" t="str">
        <f aca="false">IF(V1543="","",INDEX($N$4:$Q$4,MATCH(V1543,N1543:Q1543,0)))</f>
        <v/>
      </c>
      <c r="X1543" s="19" t="str">
        <f aca="false">IF(COUNT(N1543:Q1543)&lt;2,"",SMALL(N1543:Q1543,2))</f>
        <v/>
      </c>
      <c r="Y1543" s="26" t="str">
        <f aca="false">IF(OR(V1543="",M1543=0),"",V1543/M1543-1)</f>
        <v/>
      </c>
      <c r="Z1543" s="26" t="str">
        <f aca="false">IF(OR(V1543="",L1543=""),"",V1543/(L1543*E1543)-1)</f>
        <v/>
      </c>
      <c r="AA1543" s="16" t="str">
        <f aca="false">IF(V1543="","SEM OFERTA",IF(OR(Y1543&gt;Premissas!$B$11,Y1543&lt;Premissas!$B$12),"VERIFICAR - UNIDADE/EMBALAGEM",IF(Y1543&gt;Premissas!$B$6,"NÃO COMPRAR - REAJUSTE &gt;5%","COMPRAR")))</f>
        <v>SEM OFERTA</v>
      </c>
      <c r="AB1543" s="18" t="str">
        <f aca="false">IF(W1543="DIMEC",S1543,IF(W1543="MEDCENTRO",U1543,""))</f>
        <v/>
      </c>
      <c r="AC1543" s="18" t="n">
        <f aca="false">IF(AA1543&lt;&gt;"COMPRAR",0,IF(AB1543="",I1543,MIN(I1543,AB1543)))</f>
        <v>0</v>
      </c>
      <c r="AD1543" s="19" t="n">
        <f aca="false">IF(AC1543&gt;0,AC1543*V1543,0)</f>
        <v>0</v>
      </c>
      <c r="AE1543" s="19" t="n">
        <f aca="false">IF(AC1543&gt;0,(M1543-V1543)*AC1543,0)</f>
        <v>0</v>
      </c>
      <c r="AF1543" s="16" t="str">
        <f aca="false">IF(AA1543&lt;&gt;"COMPRAR","",IF(AB1543="",IF(X1543="","",IF(X1543-V1543&lt;0.01,"EMPATE TÉCNICO","")),IF(AB1543&lt;I1543,"ESTOQUE INSUFICIENTE",IF(X1543="","",IF(X1543-V1543&lt;0.01,"EMPATE TÉCNICO","")))))</f>
        <v/>
      </c>
      <c r="AG1543" s="16" t="s">
        <v>4821</v>
      </c>
      <c r="AH1543" s="16" t="s">
        <v>4767</v>
      </c>
    </row>
    <row r="1544" customFormat="false" ht="15" hidden="false" customHeight="false" outlineLevel="0" collapsed="false">
      <c r="A1544" s="16" t="s">
        <v>4924</v>
      </c>
      <c r="B1544" s="17" t="s">
        <v>4925</v>
      </c>
      <c r="C1544" s="16" t="s">
        <v>4926</v>
      </c>
      <c r="D1544" s="16" t="s">
        <v>4820</v>
      </c>
      <c r="E1544" s="18" t="n">
        <v>1</v>
      </c>
      <c r="F1544" s="16" t="s">
        <v>41</v>
      </c>
      <c r="G1544" s="18" t="n">
        <v>28</v>
      </c>
      <c r="H1544" s="16" t="n">
        <v>15.3</v>
      </c>
      <c r="I1544" s="18" t="n">
        <v>12</v>
      </c>
      <c r="J1544" s="19" t="n">
        <v>2.50583333333333</v>
      </c>
      <c r="K1544" s="19" t="n">
        <v>2.50583333333333</v>
      </c>
      <c r="L1544" s="19" t="n">
        <v>2.5058</v>
      </c>
      <c r="M1544" s="19" t="n">
        <f aca="false">IF(J1544&gt;0,J1544,K1544)*E1544</f>
        <v>2.50583333333333</v>
      </c>
      <c r="N1544" s="20"/>
      <c r="O1544" s="21" t="str">
        <f aca="false">IF(R1544="","",ROUND(R1544*(1-Premissas!$B$4),4))</f>
        <v/>
      </c>
      <c r="P1544" s="22"/>
      <c r="Q1544" s="22"/>
      <c r="R1544" s="23"/>
      <c r="S1544" s="24"/>
      <c r="T1544" s="24"/>
      <c r="U1544" s="25"/>
      <c r="V1544" s="19" t="str">
        <f aca="false">IF(COUNT(N1544:Q1544)=0,"",MIN(N1544:Q1544))</f>
        <v/>
      </c>
      <c r="W1544" s="16" t="str">
        <f aca="false">IF(V1544="","",INDEX($N$4:$Q$4,MATCH(V1544,N1544:Q1544,0)))</f>
        <v/>
      </c>
      <c r="X1544" s="19" t="str">
        <f aca="false">IF(COUNT(N1544:Q1544)&lt;2,"",SMALL(N1544:Q1544,2))</f>
        <v/>
      </c>
      <c r="Y1544" s="26" t="str">
        <f aca="false">IF(OR(V1544="",M1544=0),"",V1544/M1544-1)</f>
        <v/>
      </c>
      <c r="Z1544" s="26" t="str">
        <f aca="false">IF(OR(V1544="",L1544=""),"",V1544/(L1544*E1544)-1)</f>
        <v/>
      </c>
      <c r="AA1544" s="16" t="str">
        <f aca="false">IF(V1544="","SEM OFERTA",IF(OR(Y1544&gt;Premissas!$B$11,Y1544&lt;Premissas!$B$12),"VERIFICAR - UNIDADE/EMBALAGEM",IF(Y1544&gt;Premissas!$B$6,"NÃO COMPRAR - REAJUSTE &gt;5%","COMPRAR")))</f>
        <v>SEM OFERTA</v>
      </c>
      <c r="AB1544" s="18" t="str">
        <f aca="false">IF(W1544="DIMEC",S1544,IF(W1544="MEDCENTRO",U1544,""))</f>
        <v/>
      </c>
      <c r="AC1544" s="18" t="n">
        <f aca="false">IF(AA1544&lt;&gt;"COMPRAR",0,IF(AB1544="",I1544,MIN(I1544,AB1544)))</f>
        <v>0</v>
      </c>
      <c r="AD1544" s="19" t="n">
        <f aca="false">IF(AC1544&gt;0,AC1544*V1544,0)</f>
        <v>0</v>
      </c>
      <c r="AE1544" s="19" t="n">
        <f aca="false">IF(AC1544&gt;0,(M1544-V1544)*AC1544,0)</f>
        <v>0</v>
      </c>
      <c r="AF1544" s="16" t="str">
        <f aca="false">IF(AA1544&lt;&gt;"COMPRAR","",IF(AB1544="",IF(X1544="","",IF(X1544-V1544&lt;0.01,"EMPATE TÉCNICO","")),IF(AB1544&lt;I1544,"ESTOQUE INSUFICIENTE",IF(X1544="","",IF(X1544-V1544&lt;0.01,"EMPATE TÉCNICO","")))))</f>
        <v/>
      </c>
      <c r="AG1544" s="16" t="s">
        <v>4020</v>
      </c>
      <c r="AH1544" s="16" t="s">
        <v>4767</v>
      </c>
    </row>
    <row r="1545" customFormat="false" ht="15" hidden="false" customHeight="false" outlineLevel="0" collapsed="false">
      <c r="A1545" s="16" t="s">
        <v>4927</v>
      </c>
      <c r="B1545" s="17" t="s">
        <v>4928</v>
      </c>
      <c r="C1545" s="16" t="s">
        <v>4929</v>
      </c>
      <c r="D1545" s="16" t="s">
        <v>4930</v>
      </c>
      <c r="E1545" s="18" t="n">
        <v>1</v>
      </c>
      <c r="F1545" s="16" t="s">
        <v>43</v>
      </c>
      <c r="G1545" s="18" t="n">
        <v>0</v>
      </c>
      <c r="H1545" s="16" t="n">
        <v>0.1</v>
      </c>
      <c r="I1545" s="18" t="n">
        <v>1</v>
      </c>
      <c r="J1545" s="19" t="n">
        <v>0</v>
      </c>
      <c r="K1545" s="19" t="n">
        <v>7.99</v>
      </c>
      <c r="L1545" s="19"/>
      <c r="M1545" s="19" t="n">
        <f aca="false">IF(J1545&gt;0,J1545,K1545)*E1545</f>
        <v>7.99</v>
      </c>
      <c r="N1545" s="20"/>
      <c r="O1545" s="21" t="str">
        <f aca="false">IF(R1545="","",ROUND(R1545*(1-Premissas!$B$4),4))</f>
        <v/>
      </c>
      <c r="P1545" s="22"/>
      <c r="Q1545" s="22"/>
      <c r="R1545" s="23"/>
      <c r="S1545" s="24"/>
      <c r="T1545" s="24"/>
      <c r="U1545" s="25"/>
      <c r="V1545" s="19" t="str">
        <f aca="false">IF(COUNT(N1545:Q1545)=0,"",MIN(N1545:Q1545))</f>
        <v/>
      </c>
      <c r="W1545" s="16" t="str">
        <f aca="false">IF(V1545="","",INDEX($N$4:$Q$4,MATCH(V1545,N1545:Q1545,0)))</f>
        <v/>
      </c>
      <c r="X1545" s="19" t="str">
        <f aca="false">IF(COUNT(N1545:Q1545)&lt;2,"",SMALL(N1545:Q1545,2))</f>
        <v/>
      </c>
      <c r="Y1545" s="26" t="str">
        <f aca="false">IF(OR(V1545="",M1545=0),"",V1545/M1545-1)</f>
        <v/>
      </c>
      <c r="Z1545" s="26" t="str">
        <f aca="false">IF(OR(V1545="",L1545=""),"",V1545/(L1545*E1545)-1)</f>
        <v/>
      </c>
      <c r="AA1545" s="16" t="str">
        <f aca="false">IF(V1545="","SEM OFERTA",IF(OR(Y1545&gt;Premissas!$B$11,Y1545&lt;Premissas!$B$12),"VERIFICAR - UNIDADE/EMBALAGEM",IF(Y1545&gt;Premissas!$B$6,"NÃO COMPRAR - REAJUSTE &gt;5%","COMPRAR")))</f>
        <v>SEM OFERTA</v>
      </c>
      <c r="AB1545" s="18" t="str">
        <f aca="false">IF(W1545="DIMEC",S1545,IF(W1545="MEDCENTRO",U1545,""))</f>
        <v/>
      </c>
      <c r="AC1545" s="18" t="n">
        <f aca="false">IF(AA1545&lt;&gt;"COMPRAR",0,IF(AB1545="",I1545,MIN(I1545,AB1545)))</f>
        <v>0</v>
      </c>
      <c r="AD1545" s="19" t="n">
        <f aca="false">IF(AC1545&gt;0,AC1545*V1545,0)</f>
        <v>0</v>
      </c>
      <c r="AE1545" s="19" t="n">
        <f aca="false">IF(AC1545&gt;0,(M1545-V1545)*AC1545,0)</f>
        <v>0</v>
      </c>
      <c r="AF1545" s="16" t="str">
        <f aca="false">IF(AA1545&lt;&gt;"COMPRAR","",IF(AB1545="",IF(X1545="","",IF(X1545-V1545&lt;0.01,"EMPATE TÉCNICO","")),IF(AB1545&lt;I1545,"ESTOQUE INSUFICIENTE",IF(X1545="","",IF(X1545-V1545&lt;0.01,"EMPATE TÉCNICO","")))))</f>
        <v/>
      </c>
      <c r="AG1545" s="16" t="s">
        <v>4020</v>
      </c>
      <c r="AH1545" s="16" t="s">
        <v>4767</v>
      </c>
    </row>
    <row r="1546" customFormat="false" ht="15" hidden="false" customHeight="false" outlineLevel="0" collapsed="false">
      <c r="A1546" s="16" t="s">
        <v>4931</v>
      </c>
      <c r="B1546" s="17" t="s">
        <v>4932</v>
      </c>
      <c r="C1546" s="16" t="s">
        <v>4933</v>
      </c>
      <c r="D1546" s="16" t="s">
        <v>4930</v>
      </c>
      <c r="E1546" s="18" t="n">
        <v>1</v>
      </c>
      <c r="F1546" s="16" t="s">
        <v>43</v>
      </c>
      <c r="G1546" s="18" t="n">
        <v>0</v>
      </c>
      <c r="H1546" s="16" t="n">
        <v>0</v>
      </c>
      <c r="I1546" s="18" t="n">
        <v>1</v>
      </c>
      <c r="J1546" s="19" t="n">
        <v>5.49</v>
      </c>
      <c r="K1546" s="19" t="n">
        <v>5.49</v>
      </c>
      <c r="L1546" s="19" t="n">
        <v>5.49</v>
      </c>
      <c r="M1546" s="19" t="n">
        <f aca="false">IF(J1546&gt;0,J1546,K1546)*E1546</f>
        <v>5.49</v>
      </c>
      <c r="N1546" s="20"/>
      <c r="O1546" s="21" t="str">
        <f aca="false">IF(R1546="","",ROUND(R1546*(1-Premissas!$B$4),4))</f>
        <v/>
      </c>
      <c r="P1546" s="22"/>
      <c r="Q1546" s="22"/>
      <c r="R1546" s="23"/>
      <c r="S1546" s="24"/>
      <c r="T1546" s="24"/>
      <c r="U1546" s="25"/>
      <c r="V1546" s="19" t="str">
        <f aca="false">IF(COUNT(N1546:Q1546)=0,"",MIN(N1546:Q1546))</f>
        <v/>
      </c>
      <c r="W1546" s="16" t="str">
        <f aca="false">IF(V1546="","",INDEX($N$4:$Q$4,MATCH(V1546,N1546:Q1546,0)))</f>
        <v/>
      </c>
      <c r="X1546" s="19" t="str">
        <f aca="false">IF(COUNT(N1546:Q1546)&lt;2,"",SMALL(N1546:Q1546,2))</f>
        <v/>
      </c>
      <c r="Y1546" s="26" t="str">
        <f aca="false">IF(OR(V1546="",M1546=0),"",V1546/M1546-1)</f>
        <v/>
      </c>
      <c r="Z1546" s="26" t="str">
        <f aca="false">IF(OR(V1546="",L1546=""),"",V1546/(L1546*E1546)-1)</f>
        <v/>
      </c>
      <c r="AA1546" s="16" t="str">
        <f aca="false">IF(V1546="","SEM OFERTA",IF(OR(Y1546&gt;Premissas!$B$11,Y1546&lt;Premissas!$B$12),"VERIFICAR - UNIDADE/EMBALAGEM",IF(Y1546&gt;Premissas!$B$6,"NÃO COMPRAR - REAJUSTE &gt;5%","COMPRAR")))</f>
        <v>SEM OFERTA</v>
      </c>
      <c r="AB1546" s="18" t="str">
        <f aca="false">IF(W1546="DIMEC",S1546,IF(W1546="MEDCENTRO",U1546,""))</f>
        <v/>
      </c>
      <c r="AC1546" s="18" t="n">
        <f aca="false">IF(AA1546&lt;&gt;"COMPRAR",0,IF(AB1546="",I1546,MIN(I1546,AB1546)))</f>
        <v>0</v>
      </c>
      <c r="AD1546" s="19" t="n">
        <f aca="false">IF(AC1546&gt;0,AC1546*V1546,0)</f>
        <v>0</v>
      </c>
      <c r="AE1546" s="19" t="n">
        <f aca="false">IF(AC1546&gt;0,(M1546-V1546)*AC1546,0)</f>
        <v>0</v>
      </c>
      <c r="AF1546" s="16" t="str">
        <f aca="false">IF(AA1546&lt;&gt;"COMPRAR","",IF(AB1546="",IF(X1546="","",IF(X1546-V1546&lt;0.01,"EMPATE TÉCNICO","")),IF(AB1546&lt;I1546,"ESTOQUE INSUFICIENTE",IF(X1546="","",IF(X1546-V1546&lt;0.01,"EMPATE TÉCNICO","")))))</f>
        <v/>
      </c>
      <c r="AG1546" s="16" t="s">
        <v>4020</v>
      </c>
      <c r="AH1546" s="16" t="s">
        <v>4767</v>
      </c>
    </row>
    <row r="1547" customFormat="false" ht="15" hidden="false" customHeight="false" outlineLevel="0" collapsed="false">
      <c r="A1547" s="16" t="s">
        <v>4934</v>
      </c>
      <c r="B1547" s="17" t="s">
        <v>4935</v>
      </c>
      <c r="C1547" s="16" t="s">
        <v>4936</v>
      </c>
      <c r="D1547" s="16" t="s">
        <v>4930</v>
      </c>
      <c r="E1547" s="18" t="n">
        <v>6</v>
      </c>
      <c r="F1547" s="16" t="s">
        <v>42</v>
      </c>
      <c r="G1547" s="18" t="n">
        <v>1</v>
      </c>
      <c r="H1547" s="16" t="n">
        <v>2.1</v>
      </c>
      <c r="I1547" s="18" t="n">
        <v>1</v>
      </c>
      <c r="J1547" s="19" t="n">
        <v>5.29666666666667</v>
      </c>
      <c r="K1547" s="19" t="n">
        <v>5.29666666666667</v>
      </c>
      <c r="L1547" s="19" t="n">
        <v>5.2967</v>
      </c>
      <c r="M1547" s="19" t="n">
        <f aca="false">IF(J1547&gt;0,J1547,K1547)*E1547</f>
        <v>31.78</v>
      </c>
      <c r="N1547" s="20"/>
      <c r="O1547" s="21" t="str">
        <f aca="false">IF(R1547="","",ROUND(R1547*(1-Premissas!$B$4),4))</f>
        <v/>
      </c>
      <c r="P1547" s="22"/>
      <c r="Q1547" s="22"/>
      <c r="R1547" s="23"/>
      <c r="S1547" s="24"/>
      <c r="T1547" s="24"/>
      <c r="U1547" s="25"/>
      <c r="V1547" s="19" t="str">
        <f aca="false">IF(COUNT(N1547:Q1547)=0,"",MIN(N1547:Q1547))</f>
        <v/>
      </c>
      <c r="W1547" s="16" t="str">
        <f aca="false">IF(V1547="","",INDEX($N$4:$Q$4,MATCH(V1547,N1547:Q1547,0)))</f>
        <v/>
      </c>
      <c r="X1547" s="19" t="str">
        <f aca="false">IF(COUNT(N1547:Q1547)&lt;2,"",SMALL(N1547:Q1547,2))</f>
        <v/>
      </c>
      <c r="Y1547" s="26" t="str">
        <f aca="false">IF(OR(V1547="",M1547=0),"",V1547/M1547-1)</f>
        <v/>
      </c>
      <c r="Z1547" s="26" t="str">
        <f aca="false">IF(OR(V1547="",L1547=""),"",V1547/(L1547*E1547)-1)</f>
        <v/>
      </c>
      <c r="AA1547" s="16" t="str">
        <f aca="false">IF(V1547="","SEM OFERTA",IF(OR(Y1547&gt;Premissas!$B$11,Y1547&lt;Premissas!$B$12),"VERIFICAR - UNIDADE/EMBALAGEM",IF(Y1547&gt;Premissas!$B$6,"NÃO COMPRAR - REAJUSTE &gt;5%","COMPRAR")))</f>
        <v>SEM OFERTA</v>
      </c>
      <c r="AB1547" s="18" t="str">
        <f aca="false">IF(W1547="DIMEC",S1547,IF(W1547="MEDCENTRO",U1547,""))</f>
        <v/>
      </c>
      <c r="AC1547" s="18" t="n">
        <f aca="false">IF(AA1547&lt;&gt;"COMPRAR",0,IF(AB1547="",I1547,MIN(I1547,AB1547)))</f>
        <v>0</v>
      </c>
      <c r="AD1547" s="19" t="n">
        <f aca="false">IF(AC1547&gt;0,AC1547*V1547,0)</f>
        <v>0</v>
      </c>
      <c r="AE1547" s="19" t="n">
        <f aca="false">IF(AC1547&gt;0,(M1547-V1547)*AC1547,0)</f>
        <v>0</v>
      </c>
      <c r="AF1547" s="16" t="str">
        <f aca="false">IF(AA1547&lt;&gt;"COMPRAR","",IF(AB1547="",IF(X1547="","",IF(X1547-V1547&lt;0.01,"EMPATE TÉCNICO","")),IF(AB1547&lt;I1547,"ESTOQUE INSUFICIENTE",IF(X1547="","",IF(X1547-V1547&lt;0.01,"EMPATE TÉCNICO","")))))</f>
        <v/>
      </c>
      <c r="AG1547" s="16" t="s">
        <v>4020</v>
      </c>
      <c r="AH1547" s="16" t="s">
        <v>4767</v>
      </c>
    </row>
    <row r="1548" customFormat="false" ht="15" hidden="false" customHeight="false" outlineLevel="0" collapsed="false">
      <c r="A1548" s="16" t="s">
        <v>4937</v>
      </c>
      <c r="B1548" s="17" t="s">
        <v>4938</v>
      </c>
      <c r="C1548" s="16" t="s">
        <v>4939</v>
      </c>
      <c r="D1548" s="16" t="s">
        <v>4930</v>
      </c>
      <c r="E1548" s="18" t="n">
        <v>6</v>
      </c>
      <c r="F1548" s="16" t="s">
        <v>43</v>
      </c>
      <c r="G1548" s="18" t="n">
        <v>0</v>
      </c>
      <c r="H1548" s="16" t="n">
        <v>0.6</v>
      </c>
      <c r="I1548" s="18" t="n">
        <v>1</v>
      </c>
      <c r="J1548" s="19" t="n">
        <v>5.29671666666667</v>
      </c>
      <c r="K1548" s="19" t="n">
        <v>5.29671666666667</v>
      </c>
      <c r="L1548" s="19" t="n">
        <v>5.2967</v>
      </c>
      <c r="M1548" s="19" t="n">
        <f aca="false">IF(J1548&gt;0,J1548,K1548)*E1548</f>
        <v>31.7803</v>
      </c>
      <c r="N1548" s="20"/>
      <c r="O1548" s="21" t="str">
        <f aca="false">IF(R1548="","",ROUND(R1548*(1-Premissas!$B$4),4))</f>
        <v/>
      </c>
      <c r="P1548" s="22"/>
      <c r="Q1548" s="22"/>
      <c r="R1548" s="23"/>
      <c r="S1548" s="24"/>
      <c r="T1548" s="24"/>
      <c r="U1548" s="25"/>
      <c r="V1548" s="19" t="str">
        <f aca="false">IF(COUNT(N1548:Q1548)=0,"",MIN(N1548:Q1548))</f>
        <v/>
      </c>
      <c r="W1548" s="16" t="str">
        <f aca="false">IF(V1548="","",INDEX($N$4:$Q$4,MATCH(V1548,N1548:Q1548,0)))</f>
        <v/>
      </c>
      <c r="X1548" s="19" t="str">
        <f aca="false">IF(COUNT(N1548:Q1548)&lt;2,"",SMALL(N1548:Q1548,2))</f>
        <v/>
      </c>
      <c r="Y1548" s="26" t="str">
        <f aca="false">IF(OR(V1548="",M1548=0),"",V1548/M1548-1)</f>
        <v/>
      </c>
      <c r="Z1548" s="26" t="str">
        <f aca="false">IF(OR(V1548="",L1548=""),"",V1548/(L1548*E1548)-1)</f>
        <v/>
      </c>
      <c r="AA1548" s="16" t="str">
        <f aca="false">IF(V1548="","SEM OFERTA",IF(OR(Y1548&gt;Premissas!$B$11,Y1548&lt;Premissas!$B$12),"VERIFICAR - UNIDADE/EMBALAGEM",IF(Y1548&gt;Premissas!$B$6,"NÃO COMPRAR - REAJUSTE &gt;5%","COMPRAR")))</f>
        <v>SEM OFERTA</v>
      </c>
      <c r="AB1548" s="18" t="str">
        <f aca="false">IF(W1548="DIMEC",S1548,IF(W1548="MEDCENTRO",U1548,""))</f>
        <v/>
      </c>
      <c r="AC1548" s="18" t="n">
        <f aca="false">IF(AA1548&lt;&gt;"COMPRAR",0,IF(AB1548="",I1548,MIN(I1548,AB1548)))</f>
        <v>0</v>
      </c>
      <c r="AD1548" s="19" t="n">
        <f aca="false">IF(AC1548&gt;0,AC1548*V1548,0)</f>
        <v>0</v>
      </c>
      <c r="AE1548" s="19" t="n">
        <f aca="false">IF(AC1548&gt;0,(M1548-V1548)*AC1548,0)</f>
        <v>0</v>
      </c>
      <c r="AF1548" s="16" t="str">
        <f aca="false">IF(AA1548&lt;&gt;"COMPRAR","",IF(AB1548="",IF(X1548="","",IF(X1548-V1548&lt;0.01,"EMPATE TÉCNICO","")),IF(AB1548&lt;I1548,"ESTOQUE INSUFICIENTE",IF(X1548="","",IF(X1548-V1548&lt;0.01,"EMPATE TÉCNICO","")))))</f>
        <v/>
      </c>
      <c r="AG1548" s="16" t="s">
        <v>4020</v>
      </c>
      <c r="AH1548" s="16" t="s">
        <v>4767</v>
      </c>
    </row>
    <row r="1549" customFormat="false" ht="15" hidden="false" customHeight="false" outlineLevel="0" collapsed="false">
      <c r="A1549" s="16" t="s">
        <v>4940</v>
      </c>
      <c r="B1549" s="17" t="s">
        <v>4941</v>
      </c>
      <c r="C1549" s="16" t="s">
        <v>4942</v>
      </c>
      <c r="D1549" s="16" t="s">
        <v>4930</v>
      </c>
      <c r="E1549" s="18" t="n">
        <v>6</v>
      </c>
      <c r="F1549" s="16" t="s">
        <v>43</v>
      </c>
      <c r="G1549" s="18" t="n">
        <v>0</v>
      </c>
      <c r="H1549" s="16" t="n">
        <v>2.1</v>
      </c>
      <c r="I1549" s="18" t="n">
        <v>1</v>
      </c>
      <c r="J1549" s="19" t="n">
        <v>5.29671666666667</v>
      </c>
      <c r="K1549" s="19" t="n">
        <v>5.29671666666667</v>
      </c>
      <c r="L1549" s="19" t="n">
        <v>5.2967</v>
      </c>
      <c r="M1549" s="19" t="n">
        <f aca="false">IF(J1549&gt;0,J1549,K1549)*E1549</f>
        <v>31.7803</v>
      </c>
      <c r="N1549" s="20"/>
      <c r="O1549" s="21" t="str">
        <f aca="false">IF(R1549="","",ROUND(R1549*(1-Premissas!$B$4),4))</f>
        <v/>
      </c>
      <c r="P1549" s="22"/>
      <c r="Q1549" s="22"/>
      <c r="R1549" s="23"/>
      <c r="S1549" s="24"/>
      <c r="T1549" s="24"/>
      <c r="U1549" s="25"/>
      <c r="V1549" s="19" t="str">
        <f aca="false">IF(COUNT(N1549:Q1549)=0,"",MIN(N1549:Q1549))</f>
        <v/>
      </c>
      <c r="W1549" s="16" t="str">
        <f aca="false">IF(V1549="","",INDEX($N$4:$Q$4,MATCH(V1549,N1549:Q1549,0)))</f>
        <v/>
      </c>
      <c r="X1549" s="19" t="str">
        <f aca="false">IF(COUNT(N1549:Q1549)&lt;2,"",SMALL(N1549:Q1549,2))</f>
        <v/>
      </c>
      <c r="Y1549" s="26" t="str">
        <f aca="false">IF(OR(V1549="",M1549=0),"",V1549/M1549-1)</f>
        <v/>
      </c>
      <c r="Z1549" s="26" t="str">
        <f aca="false">IF(OR(V1549="",L1549=""),"",V1549/(L1549*E1549)-1)</f>
        <v/>
      </c>
      <c r="AA1549" s="16" t="str">
        <f aca="false">IF(V1549="","SEM OFERTA",IF(OR(Y1549&gt;Premissas!$B$11,Y1549&lt;Premissas!$B$12),"VERIFICAR - UNIDADE/EMBALAGEM",IF(Y1549&gt;Premissas!$B$6,"NÃO COMPRAR - REAJUSTE &gt;5%","COMPRAR")))</f>
        <v>SEM OFERTA</v>
      </c>
      <c r="AB1549" s="18" t="str">
        <f aca="false">IF(W1549="DIMEC",S1549,IF(W1549="MEDCENTRO",U1549,""))</f>
        <v/>
      </c>
      <c r="AC1549" s="18" t="n">
        <f aca="false">IF(AA1549&lt;&gt;"COMPRAR",0,IF(AB1549="",I1549,MIN(I1549,AB1549)))</f>
        <v>0</v>
      </c>
      <c r="AD1549" s="19" t="n">
        <f aca="false">IF(AC1549&gt;0,AC1549*V1549,0)</f>
        <v>0</v>
      </c>
      <c r="AE1549" s="19" t="n">
        <f aca="false">IF(AC1549&gt;0,(M1549-V1549)*AC1549,0)</f>
        <v>0</v>
      </c>
      <c r="AF1549" s="16" t="str">
        <f aca="false">IF(AA1549&lt;&gt;"COMPRAR","",IF(AB1549="",IF(X1549="","",IF(X1549-V1549&lt;0.01,"EMPATE TÉCNICO","")),IF(AB1549&lt;I1549,"ESTOQUE INSUFICIENTE",IF(X1549="","",IF(X1549-V1549&lt;0.01,"EMPATE TÉCNICO","")))))</f>
        <v/>
      </c>
      <c r="AG1549" s="16" t="s">
        <v>4020</v>
      </c>
      <c r="AH1549" s="16" t="s">
        <v>4767</v>
      </c>
    </row>
    <row r="1550" customFormat="false" ht="15" hidden="false" customHeight="false" outlineLevel="0" collapsed="false">
      <c r="A1550" s="16" t="s">
        <v>4943</v>
      </c>
      <c r="B1550" s="17" t="s">
        <v>4944</v>
      </c>
      <c r="C1550" s="16" t="s">
        <v>4945</v>
      </c>
      <c r="D1550" s="16"/>
      <c r="E1550" s="18" t="n">
        <v>1</v>
      </c>
      <c r="F1550" s="16" t="s">
        <v>43</v>
      </c>
      <c r="G1550" s="18" t="n">
        <v>0</v>
      </c>
      <c r="H1550" s="16" t="n">
        <v>0.1</v>
      </c>
      <c r="I1550" s="18" t="n">
        <v>1</v>
      </c>
      <c r="J1550" s="19" t="n">
        <v>14.855</v>
      </c>
      <c r="K1550" s="19" t="n">
        <v>14.855</v>
      </c>
      <c r="L1550" s="19" t="n">
        <v>14.855</v>
      </c>
      <c r="M1550" s="19" t="n">
        <f aca="false">IF(J1550&gt;0,J1550,K1550)*E1550</f>
        <v>14.855</v>
      </c>
      <c r="N1550" s="20"/>
      <c r="O1550" s="21" t="str">
        <f aca="false">IF(R1550="","",ROUND(R1550*(1-Premissas!$B$4),4))</f>
        <v/>
      </c>
      <c r="P1550" s="22"/>
      <c r="Q1550" s="22"/>
      <c r="R1550" s="23"/>
      <c r="S1550" s="24"/>
      <c r="T1550" s="24"/>
      <c r="U1550" s="25"/>
      <c r="V1550" s="19" t="str">
        <f aca="false">IF(COUNT(N1550:Q1550)=0,"",MIN(N1550:Q1550))</f>
        <v/>
      </c>
      <c r="W1550" s="16" t="str">
        <f aca="false">IF(V1550="","",INDEX($N$4:$Q$4,MATCH(V1550,N1550:Q1550,0)))</f>
        <v/>
      </c>
      <c r="X1550" s="19" t="str">
        <f aca="false">IF(COUNT(N1550:Q1550)&lt;2,"",SMALL(N1550:Q1550,2))</f>
        <v/>
      </c>
      <c r="Y1550" s="26" t="str">
        <f aca="false">IF(OR(V1550="",M1550=0),"",V1550/M1550-1)</f>
        <v/>
      </c>
      <c r="Z1550" s="26" t="str">
        <f aca="false">IF(OR(V1550="",L1550=""),"",V1550/(L1550*E1550)-1)</f>
        <v/>
      </c>
      <c r="AA1550" s="16" t="str">
        <f aca="false">IF(V1550="","SEM OFERTA",IF(OR(Y1550&gt;Premissas!$B$11,Y1550&lt;Premissas!$B$12),"VERIFICAR - UNIDADE/EMBALAGEM",IF(Y1550&gt;Premissas!$B$6,"NÃO COMPRAR - REAJUSTE &gt;5%","COMPRAR")))</f>
        <v>SEM OFERTA</v>
      </c>
      <c r="AB1550" s="18" t="str">
        <f aca="false">IF(W1550="DIMEC",S1550,IF(W1550="MEDCENTRO",U1550,""))</f>
        <v/>
      </c>
      <c r="AC1550" s="18" t="n">
        <f aca="false">IF(AA1550&lt;&gt;"COMPRAR",0,IF(AB1550="",I1550,MIN(I1550,AB1550)))</f>
        <v>0</v>
      </c>
      <c r="AD1550" s="19" t="n">
        <f aca="false">IF(AC1550&gt;0,AC1550*V1550,0)</f>
        <v>0</v>
      </c>
      <c r="AE1550" s="19" t="n">
        <f aca="false">IF(AC1550&gt;0,(M1550-V1550)*AC1550,0)</f>
        <v>0</v>
      </c>
      <c r="AF1550" s="16" t="str">
        <f aca="false">IF(AA1550&lt;&gt;"COMPRAR","",IF(AB1550="",IF(X1550="","",IF(X1550-V1550&lt;0.01,"EMPATE TÉCNICO","")),IF(AB1550&lt;I1550,"ESTOQUE INSUFICIENTE",IF(X1550="","",IF(X1550-V1550&lt;0.01,"EMPATE TÉCNICO","")))))</f>
        <v/>
      </c>
      <c r="AG1550" s="16" t="s">
        <v>547</v>
      </c>
      <c r="AH1550" s="16" t="s">
        <v>4767</v>
      </c>
    </row>
    <row r="1551" customFormat="false" ht="15" hidden="false" customHeight="false" outlineLevel="0" collapsed="false">
      <c r="A1551" s="16" t="s">
        <v>4946</v>
      </c>
      <c r="B1551" s="17" t="s">
        <v>4947</v>
      </c>
      <c r="C1551" s="16" t="s">
        <v>4948</v>
      </c>
      <c r="D1551" s="16" t="s">
        <v>4930</v>
      </c>
      <c r="E1551" s="18" t="n">
        <v>12</v>
      </c>
      <c r="F1551" s="16" t="s">
        <v>43</v>
      </c>
      <c r="G1551" s="18" t="n">
        <v>0</v>
      </c>
      <c r="H1551" s="16" t="n">
        <v>0.7</v>
      </c>
      <c r="I1551" s="18" t="n">
        <v>1</v>
      </c>
      <c r="J1551" s="19" t="n">
        <v>3.21833333333333</v>
      </c>
      <c r="K1551" s="19" t="n">
        <v>3.21833333333333</v>
      </c>
      <c r="L1551" s="19" t="n">
        <v>3.2183</v>
      </c>
      <c r="M1551" s="19" t="n">
        <f aca="false">IF(J1551&gt;0,J1551,K1551)*E1551</f>
        <v>38.62</v>
      </c>
      <c r="N1551" s="20"/>
      <c r="O1551" s="21" t="str">
        <f aca="false">IF(R1551="","",ROUND(R1551*(1-Premissas!$B$4),4))</f>
        <v/>
      </c>
      <c r="P1551" s="22"/>
      <c r="Q1551" s="22"/>
      <c r="R1551" s="23"/>
      <c r="S1551" s="24"/>
      <c r="T1551" s="24"/>
      <c r="U1551" s="25"/>
      <c r="V1551" s="19" t="str">
        <f aca="false">IF(COUNT(N1551:Q1551)=0,"",MIN(N1551:Q1551))</f>
        <v/>
      </c>
      <c r="W1551" s="16" t="str">
        <f aca="false">IF(V1551="","",INDEX($N$4:$Q$4,MATCH(V1551,N1551:Q1551,0)))</f>
        <v/>
      </c>
      <c r="X1551" s="19" t="str">
        <f aca="false">IF(COUNT(N1551:Q1551)&lt;2,"",SMALL(N1551:Q1551,2))</f>
        <v/>
      </c>
      <c r="Y1551" s="26" t="str">
        <f aca="false">IF(OR(V1551="",M1551=0),"",V1551/M1551-1)</f>
        <v/>
      </c>
      <c r="Z1551" s="26" t="str">
        <f aca="false">IF(OR(V1551="",L1551=""),"",V1551/(L1551*E1551)-1)</f>
        <v/>
      </c>
      <c r="AA1551" s="16" t="str">
        <f aca="false">IF(V1551="","SEM OFERTA",IF(OR(Y1551&gt;Premissas!$B$11,Y1551&lt;Premissas!$B$12),"VERIFICAR - UNIDADE/EMBALAGEM",IF(Y1551&gt;Premissas!$B$6,"NÃO COMPRAR - REAJUSTE &gt;5%","COMPRAR")))</f>
        <v>SEM OFERTA</v>
      </c>
      <c r="AB1551" s="18" t="str">
        <f aca="false">IF(W1551="DIMEC",S1551,IF(W1551="MEDCENTRO",U1551,""))</f>
        <v/>
      </c>
      <c r="AC1551" s="18" t="n">
        <f aca="false">IF(AA1551&lt;&gt;"COMPRAR",0,IF(AB1551="",I1551,MIN(I1551,AB1551)))</f>
        <v>0</v>
      </c>
      <c r="AD1551" s="19" t="n">
        <f aca="false">IF(AC1551&gt;0,AC1551*V1551,0)</f>
        <v>0</v>
      </c>
      <c r="AE1551" s="19" t="n">
        <f aca="false">IF(AC1551&gt;0,(M1551-V1551)*AC1551,0)</f>
        <v>0</v>
      </c>
      <c r="AF1551" s="16" t="str">
        <f aca="false">IF(AA1551&lt;&gt;"COMPRAR","",IF(AB1551="",IF(X1551="","",IF(X1551-V1551&lt;0.01,"EMPATE TÉCNICO","")),IF(AB1551&lt;I1551,"ESTOQUE INSUFICIENTE",IF(X1551="","",IF(X1551-V1551&lt;0.01,"EMPATE TÉCNICO","")))))</f>
        <v/>
      </c>
      <c r="AG1551" s="16" t="s">
        <v>4949</v>
      </c>
      <c r="AH1551" s="16" t="s">
        <v>4767</v>
      </c>
    </row>
    <row r="1552" customFormat="false" ht="15" hidden="false" customHeight="false" outlineLevel="0" collapsed="false">
      <c r="A1552" s="16" t="s">
        <v>4950</v>
      </c>
      <c r="B1552" s="17" t="s">
        <v>4951</v>
      </c>
      <c r="C1552" s="16" t="s">
        <v>4952</v>
      </c>
      <c r="D1552" s="16" t="s">
        <v>380</v>
      </c>
      <c r="E1552" s="18" t="n">
        <v>12</v>
      </c>
      <c r="F1552" s="16" t="s">
        <v>42</v>
      </c>
      <c r="G1552" s="18" t="n">
        <v>14</v>
      </c>
      <c r="H1552" s="16" t="n">
        <v>8.6</v>
      </c>
      <c r="I1552" s="18" t="n">
        <v>1</v>
      </c>
      <c r="J1552" s="19" t="n">
        <v>2.90156666666667</v>
      </c>
      <c r="K1552" s="19" t="n">
        <v>2.90156666666667</v>
      </c>
      <c r="L1552" s="19" t="n">
        <v>2.9016</v>
      </c>
      <c r="M1552" s="19" t="n">
        <f aca="false">IF(J1552&gt;0,J1552,K1552)*E1552</f>
        <v>34.8188</v>
      </c>
      <c r="N1552" s="20"/>
      <c r="O1552" s="21" t="str">
        <f aca="false">IF(R1552="","",ROUND(R1552*(1-Premissas!$B$4),4))</f>
        <v/>
      </c>
      <c r="P1552" s="22"/>
      <c r="Q1552" s="22"/>
      <c r="R1552" s="23"/>
      <c r="S1552" s="24"/>
      <c r="T1552" s="24"/>
      <c r="U1552" s="25"/>
      <c r="V1552" s="19" t="str">
        <f aca="false">IF(COUNT(N1552:Q1552)=0,"",MIN(N1552:Q1552))</f>
        <v/>
      </c>
      <c r="W1552" s="16" t="str">
        <f aca="false">IF(V1552="","",INDEX($N$4:$Q$4,MATCH(V1552,N1552:Q1552,0)))</f>
        <v/>
      </c>
      <c r="X1552" s="19" t="str">
        <f aca="false">IF(COUNT(N1552:Q1552)&lt;2,"",SMALL(N1552:Q1552,2))</f>
        <v/>
      </c>
      <c r="Y1552" s="26" t="str">
        <f aca="false">IF(OR(V1552="",M1552=0),"",V1552/M1552-1)</f>
        <v/>
      </c>
      <c r="Z1552" s="26" t="str">
        <f aca="false">IF(OR(V1552="",L1552=""),"",V1552/(L1552*E1552)-1)</f>
        <v/>
      </c>
      <c r="AA1552" s="16" t="str">
        <f aca="false">IF(V1552="","SEM OFERTA",IF(OR(Y1552&gt;Premissas!$B$11,Y1552&lt;Premissas!$B$12),"VERIFICAR - UNIDADE/EMBALAGEM",IF(Y1552&gt;Premissas!$B$6,"NÃO COMPRAR - REAJUSTE &gt;5%","COMPRAR")))</f>
        <v>SEM OFERTA</v>
      </c>
      <c r="AB1552" s="18" t="str">
        <f aca="false">IF(W1552="DIMEC",S1552,IF(W1552="MEDCENTRO",U1552,""))</f>
        <v/>
      </c>
      <c r="AC1552" s="18" t="n">
        <f aca="false">IF(AA1552&lt;&gt;"COMPRAR",0,IF(AB1552="",I1552,MIN(I1552,AB1552)))</f>
        <v>0</v>
      </c>
      <c r="AD1552" s="19" t="n">
        <f aca="false">IF(AC1552&gt;0,AC1552*V1552,0)</f>
        <v>0</v>
      </c>
      <c r="AE1552" s="19" t="n">
        <f aca="false">IF(AC1552&gt;0,(M1552-V1552)*AC1552,0)</f>
        <v>0</v>
      </c>
      <c r="AF1552" s="16" t="str">
        <f aca="false">IF(AA1552&lt;&gt;"COMPRAR","",IF(AB1552="",IF(X1552="","",IF(X1552-V1552&lt;0.01,"EMPATE TÉCNICO","")),IF(AB1552&lt;I1552,"ESTOQUE INSUFICIENTE",IF(X1552="","",IF(X1552-V1552&lt;0.01,"EMPATE TÉCNICO","")))))</f>
        <v/>
      </c>
      <c r="AG1552" s="16" t="s">
        <v>4778</v>
      </c>
      <c r="AH1552" s="16" t="s">
        <v>4767</v>
      </c>
    </row>
    <row r="1553" customFormat="false" ht="15" hidden="false" customHeight="false" outlineLevel="0" collapsed="false">
      <c r="A1553" s="16" t="s">
        <v>4953</v>
      </c>
      <c r="B1553" s="17" t="s">
        <v>4954</v>
      </c>
      <c r="C1553" s="16" t="s">
        <v>4955</v>
      </c>
      <c r="D1553" s="16" t="s">
        <v>4930</v>
      </c>
      <c r="E1553" s="18" t="n">
        <v>6</v>
      </c>
      <c r="F1553" s="16" t="s">
        <v>42</v>
      </c>
      <c r="G1553" s="18" t="n">
        <v>0</v>
      </c>
      <c r="H1553" s="16" t="n">
        <v>6.1</v>
      </c>
      <c r="I1553" s="18" t="n">
        <v>3</v>
      </c>
      <c r="J1553" s="19" t="n">
        <v>7.95166666666667</v>
      </c>
      <c r="K1553" s="19" t="n">
        <v>7.95166666666667</v>
      </c>
      <c r="L1553" s="19" t="n">
        <v>7.9517</v>
      </c>
      <c r="M1553" s="19" t="n">
        <f aca="false">IF(J1553&gt;0,J1553,K1553)*E1553</f>
        <v>47.71</v>
      </c>
      <c r="N1553" s="20"/>
      <c r="O1553" s="21" t="str">
        <f aca="false">IF(R1553="","",ROUND(R1553*(1-Premissas!$B$4),4))</f>
        <v/>
      </c>
      <c r="P1553" s="22"/>
      <c r="Q1553" s="22"/>
      <c r="R1553" s="23"/>
      <c r="S1553" s="24"/>
      <c r="T1553" s="24"/>
      <c r="U1553" s="25"/>
      <c r="V1553" s="19" t="str">
        <f aca="false">IF(COUNT(N1553:Q1553)=0,"",MIN(N1553:Q1553))</f>
        <v/>
      </c>
      <c r="W1553" s="16" t="str">
        <f aca="false">IF(V1553="","",INDEX($N$4:$Q$4,MATCH(V1553,N1553:Q1553,0)))</f>
        <v/>
      </c>
      <c r="X1553" s="19" t="str">
        <f aca="false">IF(COUNT(N1553:Q1553)&lt;2,"",SMALL(N1553:Q1553,2))</f>
        <v/>
      </c>
      <c r="Y1553" s="26" t="str">
        <f aca="false">IF(OR(V1553="",M1553=0),"",V1553/M1553-1)</f>
        <v/>
      </c>
      <c r="Z1553" s="26" t="str">
        <f aca="false">IF(OR(V1553="",L1553=""),"",V1553/(L1553*E1553)-1)</f>
        <v/>
      </c>
      <c r="AA1553" s="16" t="str">
        <f aca="false">IF(V1553="","SEM OFERTA",IF(OR(Y1553&gt;Premissas!$B$11,Y1553&lt;Premissas!$B$12),"VERIFICAR - UNIDADE/EMBALAGEM",IF(Y1553&gt;Premissas!$B$6,"NÃO COMPRAR - REAJUSTE &gt;5%","COMPRAR")))</f>
        <v>SEM OFERTA</v>
      </c>
      <c r="AB1553" s="18" t="str">
        <f aca="false">IF(W1553="DIMEC",S1553,IF(W1553="MEDCENTRO",U1553,""))</f>
        <v/>
      </c>
      <c r="AC1553" s="18" t="n">
        <f aca="false">IF(AA1553&lt;&gt;"COMPRAR",0,IF(AB1553="",I1553,MIN(I1553,AB1553)))</f>
        <v>0</v>
      </c>
      <c r="AD1553" s="19" t="n">
        <f aca="false">IF(AC1553&gt;0,AC1553*V1553,0)</f>
        <v>0</v>
      </c>
      <c r="AE1553" s="19" t="n">
        <f aca="false">IF(AC1553&gt;0,(M1553-V1553)*AC1553,0)</f>
        <v>0</v>
      </c>
      <c r="AF1553" s="16" t="str">
        <f aca="false">IF(AA1553&lt;&gt;"COMPRAR","",IF(AB1553="",IF(X1553="","",IF(X1553-V1553&lt;0.01,"EMPATE TÉCNICO","")),IF(AB1553&lt;I1553,"ESTOQUE INSUFICIENTE",IF(X1553="","",IF(X1553-V1553&lt;0.01,"EMPATE TÉCNICO","")))))</f>
        <v/>
      </c>
      <c r="AG1553" s="16" t="s">
        <v>4949</v>
      </c>
      <c r="AH1553" s="16" t="s">
        <v>4767</v>
      </c>
    </row>
    <row r="1554" customFormat="false" ht="15" hidden="false" customHeight="false" outlineLevel="0" collapsed="false">
      <c r="A1554" s="16" t="s">
        <v>4956</v>
      </c>
      <c r="B1554" s="17" t="s">
        <v>4957</v>
      </c>
      <c r="C1554" s="16" t="s">
        <v>4958</v>
      </c>
      <c r="D1554" s="16"/>
      <c r="E1554" s="18" t="n">
        <v>6</v>
      </c>
      <c r="F1554" s="16" t="s">
        <v>42</v>
      </c>
      <c r="G1554" s="18" t="n">
        <v>8</v>
      </c>
      <c r="H1554" s="16" t="n">
        <v>9.4</v>
      </c>
      <c r="I1554" s="18" t="n">
        <v>3</v>
      </c>
      <c r="J1554" s="19" t="n">
        <v>7.95166666666667</v>
      </c>
      <c r="K1554" s="19" t="n">
        <v>7.95166666666667</v>
      </c>
      <c r="L1554" s="19" t="n">
        <v>7.9517</v>
      </c>
      <c r="M1554" s="19" t="n">
        <f aca="false">IF(J1554&gt;0,J1554,K1554)*E1554</f>
        <v>47.71</v>
      </c>
      <c r="N1554" s="20"/>
      <c r="O1554" s="21" t="str">
        <f aca="false">IF(R1554="","",ROUND(R1554*(1-Premissas!$B$4),4))</f>
        <v/>
      </c>
      <c r="P1554" s="22"/>
      <c r="Q1554" s="22"/>
      <c r="R1554" s="23"/>
      <c r="S1554" s="24"/>
      <c r="T1554" s="24"/>
      <c r="U1554" s="25"/>
      <c r="V1554" s="19" t="str">
        <f aca="false">IF(COUNT(N1554:Q1554)=0,"",MIN(N1554:Q1554))</f>
        <v/>
      </c>
      <c r="W1554" s="16" t="str">
        <f aca="false">IF(V1554="","",INDEX($N$4:$Q$4,MATCH(V1554,N1554:Q1554,0)))</f>
        <v/>
      </c>
      <c r="X1554" s="19" t="str">
        <f aca="false">IF(COUNT(N1554:Q1554)&lt;2,"",SMALL(N1554:Q1554,2))</f>
        <v/>
      </c>
      <c r="Y1554" s="26" t="str">
        <f aca="false">IF(OR(V1554="",M1554=0),"",V1554/M1554-1)</f>
        <v/>
      </c>
      <c r="Z1554" s="26" t="str">
        <f aca="false">IF(OR(V1554="",L1554=""),"",V1554/(L1554*E1554)-1)</f>
        <v/>
      </c>
      <c r="AA1554" s="16" t="str">
        <f aca="false">IF(V1554="","SEM OFERTA",IF(OR(Y1554&gt;Premissas!$B$11,Y1554&lt;Premissas!$B$12),"VERIFICAR - UNIDADE/EMBALAGEM",IF(Y1554&gt;Premissas!$B$6,"NÃO COMPRAR - REAJUSTE &gt;5%","COMPRAR")))</f>
        <v>SEM OFERTA</v>
      </c>
      <c r="AB1554" s="18" t="str">
        <f aca="false">IF(W1554="DIMEC",S1554,IF(W1554="MEDCENTRO",U1554,""))</f>
        <v/>
      </c>
      <c r="AC1554" s="18" t="n">
        <f aca="false">IF(AA1554&lt;&gt;"COMPRAR",0,IF(AB1554="",I1554,MIN(I1554,AB1554)))</f>
        <v>0</v>
      </c>
      <c r="AD1554" s="19" t="n">
        <f aca="false">IF(AC1554&gt;0,AC1554*V1554,0)</f>
        <v>0</v>
      </c>
      <c r="AE1554" s="19" t="n">
        <f aca="false">IF(AC1554&gt;0,(M1554-V1554)*AC1554,0)</f>
        <v>0</v>
      </c>
      <c r="AF1554" s="16" t="str">
        <f aca="false">IF(AA1554&lt;&gt;"COMPRAR","",IF(AB1554="",IF(X1554="","",IF(X1554-V1554&lt;0.01,"EMPATE TÉCNICO","")),IF(AB1554&lt;I1554,"ESTOQUE INSUFICIENTE",IF(X1554="","",IF(X1554-V1554&lt;0.01,"EMPATE TÉCNICO","")))))</f>
        <v/>
      </c>
      <c r="AG1554" s="16" t="s">
        <v>4949</v>
      </c>
      <c r="AH1554" s="16" t="s">
        <v>4767</v>
      </c>
    </row>
    <row r="1555" customFormat="false" ht="15" hidden="false" customHeight="false" outlineLevel="0" collapsed="false">
      <c r="A1555" s="16" t="s">
        <v>4959</v>
      </c>
      <c r="B1555" s="17" t="s">
        <v>4960</v>
      </c>
      <c r="C1555" s="16" t="s">
        <v>4961</v>
      </c>
      <c r="D1555" s="16" t="s">
        <v>4820</v>
      </c>
      <c r="E1555" s="18" t="n">
        <v>1</v>
      </c>
      <c r="F1555" s="16" t="s">
        <v>43</v>
      </c>
      <c r="G1555" s="18" t="n">
        <v>0</v>
      </c>
      <c r="H1555" s="16" t="n">
        <v>0</v>
      </c>
      <c r="I1555" s="18" t="n">
        <v>1</v>
      </c>
      <c r="J1555" s="19" t="n">
        <v>3.09166666666667</v>
      </c>
      <c r="K1555" s="19" t="n">
        <v>3.09166666666667</v>
      </c>
      <c r="L1555" s="19" t="n">
        <v>3.0917</v>
      </c>
      <c r="M1555" s="19" t="n">
        <f aca="false">IF(J1555&gt;0,J1555,K1555)*E1555</f>
        <v>3.09166666666667</v>
      </c>
      <c r="N1555" s="20"/>
      <c r="O1555" s="21" t="str">
        <f aca="false">IF(R1555="","",ROUND(R1555*(1-Premissas!$B$4),4))</f>
        <v/>
      </c>
      <c r="P1555" s="22"/>
      <c r="Q1555" s="22"/>
      <c r="R1555" s="23"/>
      <c r="S1555" s="24"/>
      <c r="T1555" s="24"/>
      <c r="U1555" s="25"/>
      <c r="V1555" s="19" t="str">
        <f aca="false">IF(COUNT(N1555:Q1555)=0,"",MIN(N1555:Q1555))</f>
        <v/>
      </c>
      <c r="W1555" s="16" t="str">
        <f aca="false">IF(V1555="","",INDEX($N$4:$Q$4,MATCH(V1555,N1555:Q1555,0)))</f>
        <v/>
      </c>
      <c r="X1555" s="19" t="str">
        <f aca="false">IF(COUNT(N1555:Q1555)&lt;2,"",SMALL(N1555:Q1555,2))</f>
        <v/>
      </c>
      <c r="Y1555" s="26" t="str">
        <f aca="false">IF(OR(V1555="",M1555=0),"",V1555/M1555-1)</f>
        <v/>
      </c>
      <c r="Z1555" s="26" t="str">
        <f aca="false">IF(OR(V1555="",L1555=""),"",V1555/(L1555*E1555)-1)</f>
        <v/>
      </c>
      <c r="AA1555" s="16" t="str">
        <f aca="false">IF(V1555="","SEM OFERTA",IF(OR(Y1555&gt;Premissas!$B$11,Y1555&lt;Premissas!$B$12),"VERIFICAR - UNIDADE/EMBALAGEM",IF(Y1555&gt;Premissas!$B$6,"NÃO COMPRAR - REAJUSTE &gt;5%","COMPRAR")))</f>
        <v>SEM OFERTA</v>
      </c>
      <c r="AB1555" s="18" t="str">
        <f aca="false">IF(W1555="DIMEC",S1555,IF(W1555="MEDCENTRO",U1555,""))</f>
        <v/>
      </c>
      <c r="AC1555" s="18" t="n">
        <f aca="false">IF(AA1555&lt;&gt;"COMPRAR",0,IF(AB1555="",I1555,MIN(I1555,AB1555)))</f>
        <v>0</v>
      </c>
      <c r="AD1555" s="19" t="n">
        <f aca="false">IF(AC1555&gt;0,AC1555*V1555,0)</f>
        <v>0</v>
      </c>
      <c r="AE1555" s="19" t="n">
        <f aca="false">IF(AC1555&gt;0,(M1555-V1555)*AC1555,0)</f>
        <v>0</v>
      </c>
      <c r="AF1555" s="16" t="str">
        <f aca="false">IF(AA1555&lt;&gt;"COMPRAR","",IF(AB1555="",IF(X1555="","",IF(X1555-V1555&lt;0.01,"EMPATE TÉCNICO","")),IF(AB1555&lt;I1555,"ESTOQUE INSUFICIENTE",IF(X1555="","",IF(X1555-V1555&lt;0.01,"EMPATE TÉCNICO","")))))</f>
        <v/>
      </c>
      <c r="AG1555" s="16" t="s">
        <v>4020</v>
      </c>
      <c r="AH1555" s="16" t="s">
        <v>4767</v>
      </c>
    </row>
    <row r="1556" customFormat="false" ht="15" hidden="false" customHeight="false" outlineLevel="0" collapsed="false">
      <c r="A1556" s="16" t="s">
        <v>4962</v>
      </c>
      <c r="B1556" s="17" t="s">
        <v>4963</v>
      </c>
      <c r="C1556" s="16" t="s">
        <v>4964</v>
      </c>
      <c r="D1556" s="16" t="s">
        <v>380</v>
      </c>
      <c r="E1556" s="18" t="n">
        <v>12</v>
      </c>
      <c r="F1556" s="16" t="s">
        <v>41</v>
      </c>
      <c r="G1556" s="18" t="n">
        <v>22</v>
      </c>
      <c r="H1556" s="16" t="n">
        <v>16.1</v>
      </c>
      <c r="I1556" s="18" t="n">
        <v>2</v>
      </c>
      <c r="J1556" s="19" t="n">
        <v>2.90156666666667</v>
      </c>
      <c r="K1556" s="19" t="n">
        <v>2.90156666666667</v>
      </c>
      <c r="L1556" s="19" t="n">
        <v>2.9016</v>
      </c>
      <c r="M1556" s="19" t="n">
        <f aca="false">IF(J1556&gt;0,J1556,K1556)*E1556</f>
        <v>34.8188</v>
      </c>
      <c r="N1556" s="20"/>
      <c r="O1556" s="21" t="str">
        <f aca="false">IF(R1556="","",ROUND(R1556*(1-Premissas!$B$4),4))</f>
        <v/>
      </c>
      <c r="P1556" s="22"/>
      <c r="Q1556" s="22"/>
      <c r="R1556" s="23"/>
      <c r="S1556" s="24"/>
      <c r="T1556" s="24"/>
      <c r="U1556" s="25"/>
      <c r="V1556" s="19" t="str">
        <f aca="false">IF(COUNT(N1556:Q1556)=0,"",MIN(N1556:Q1556))</f>
        <v/>
      </c>
      <c r="W1556" s="16" t="str">
        <f aca="false">IF(V1556="","",INDEX($N$4:$Q$4,MATCH(V1556,N1556:Q1556,0)))</f>
        <v/>
      </c>
      <c r="X1556" s="19" t="str">
        <f aca="false">IF(COUNT(N1556:Q1556)&lt;2,"",SMALL(N1556:Q1556,2))</f>
        <v/>
      </c>
      <c r="Y1556" s="26" t="str">
        <f aca="false">IF(OR(V1556="",M1556=0),"",V1556/M1556-1)</f>
        <v/>
      </c>
      <c r="Z1556" s="26" t="str">
        <f aca="false">IF(OR(V1556="",L1556=""),"",V1556/(L1556*E1556)-1)</f>
        <v/>
      </c>
      <c r="AA1556" s="16" t="str">
        <f aca="false">IF(V1556="","SEM OFERTA",IF(OR(Y1556&gt;Premissas!$B$11,Y1556&lt;Premissas!$B$12),"VERIFICAR - UNIDADE/EMBALAGEM",IF(Y1556&gt;Premissas!$B$6,"NÃO COMPRAR - REAJUSTE &gt;5%","COMPRAR")))</f>
        <v>SEM OFERTA</v>
      </c>
      <c r="AB1556" s="18" t="str">
        <f aca="false">IF(W1556="DIMEC",S1556,IF(W1556="MEDCENTRO",U1556,""))</f>
        <v/>
      </c>
      <c r="AC1556" s="18" t="n">
        <f aca="false">IF(AA1556&lt;&gt;"COMPRAR",0,IF(AB1556="",I1556,MIN(I1556,AB1556)))</f>
        <v>0</v>
      </c>
      <c r="AD1556" s="19" t="n">
        <f aca="false">IF(AC1556&gt;0,AC1556*V1556,0)</f>
        <v>0</v>
      </c>
      <c r="AE1556" s="19" t="n">
        <f aca="false">IF(AC1556&gt;0,(M1556-V1556)*AC1556,0)</f>
        <v>0</v>
      </c>
      <c r="AF1556" s="16" t="str">
        <f aca="false">IF(AA1556&lt;&gt;"COMPRAR","",IF(AB1556="",IF(X1556="","",IF(X1556-V1556&lt;0.01,"EMPATE TÉCNICO","")),IF(AB1556&lt;I1556,"ESTOQUE INSUFICIENTE",IF(X1556="","",IF(X1556-V1556&lt;0.01,"EMPATE TÉCNICO","")))))</f>
        <v/>
      </c>
      <c r="AG1556" s="16" t="s">
        <v>4778</v>
      </c>
      <c r="AH1556" s="16" t="s">
        <v>4767</v>
      </c>
    </row>
    <row r="1557" customFormat="false" ht="15" hidden="false" customHeight="false" outlineLevel="0" collapsed="false">
      <c r="A1557" s="16" t="s">
        <v>4965</v>
      </c>
      <c r="B1557" s="17" t="s">
        <v>4966</v>
      </c>
      <c r="C1557" s="16" t="s">
        <v>4967</v>
      </c>
      <c r="D1557" s="16" t="s">
        <v>4820</v>
      </c>
      <c r="E1557" s="18" t="n">
        <v>1</v>
      </c>
      <c r="F1557" s="16" t="s">
        <v>43</v>
      </c>
      <c r="G1557" s="18" t="n">
        <v>0</v>
      </c>
      <c r="H1557" s="16" t="n">
        <v>2.1</v>
      </c>
      <c r="I1557" s="18" t="n">
        <v>6</v>
      </c>
      <c r="J1557" s="19" t="n">
        <v>5.565</v>
      </c>
      <c r="K1557" s="19" t="n">
        <v>5.565</v>
      </c>
      <c r="L1557" s="19" t="n">
        <v>5.565</v>
      </c>
      <c r="M1557" s="19" t="n">
        <f aca="false">IF(J1557&gt;0,J1557,K1557)*E1557</f>
        <v>5.565</v>
      </c>
      <c r="N1557" s="20"/>
      <c r="O1557" s="21" t="str">
        <f aca="false">IF(R1557="","",ROUND(R1557*(1-Premissas!$B$4),4))</f>
        <v/>
      </c>
      <c r="P1557" s="22"/>
      <c r="Q1557" s="22"/>
      <c r="R1557" s="23"/>
      <c r="S1557" s="24"/>
      <c r="T1557" s="24"/>
      <c r="U1557" s="25"/>
      <c r="V1557" s="19" t="str">
        <f aca="false">IF(COUNT(N1557:Q1557)=0,"",MIN(N1557:Q1557))</f>
        <v/>
      </c>
      <c r="W1557" s="16" t="str">
        <f aca="false">IF(V1557="","",INDEX($N$4:$Q$4,MATCH(V1557,N1557:Q1557,0)))</f>
        <v/>
      </c>
      <c r="X1557" s="19" t="str">
        <f aca="false">IF(COUNT(N1557:Q1557)&lt;2,"",SMALL(N1557:Q1557,2))</f>
        <v/>
      </c>
      <c r="Y1557" s="26" t="str">
        <f aca="false">IF(OR(V1557="",M1557=0),"",V1557/M1557-1)</f>
        <v/>
      </c>
      <c r="Z1557" s="26" t="str">
        <f aca="false">IF(OR(V1557="",L1557=""),"",V1557/(L1557*E1557)-1)</f>
        <v/>
      </c>
      <c r="AA1557" s="16" t="str">
        <f aca="false">IF(V1557="","SEM OFERTA",IF(OR(Y1557&gt;Premissas!$B$11,Y1557&lt;Premissas!$B$12),"VERIFICAR - UNIDADE/EMBALAGEM",IF(Y1557&gt;Premissas!$B$6,"NÃO COMPRAR - REAJUSTE &gt;5%","COMPRAR")))</f>
        <v>SEM OFERTA</v>
      </c>
      <c r="AB1557" s="18" t="str">
        <f aca="false">IF(W1557="DIMEC",S1557,IF(W1557="MEDCENTRO",U1557,""))</f>
        <v/>
      </c>
      <c r="AC1557" s="18" t="n">
        <f aca="false">IF(AA1557&lt;&gt;"COMPRAR",0,IF(AB1557="",I1557,MIN(I1557,AB1557)))</f>
        <v>0</v>
      </c>
      <c r="AD1557" s="19" t="n">
        <f aca="false">IF(AC1557&gt;0,AC1557*V1557,0)</f>
        <v>0</v>
      </c>
      <c r="AE1557" s="19" t="n">
        <f aca="false">IF(AC1557&gt;0,(M1557-V1557)*AC1557,0)</f>
        <v>0</v>
      </c>
      <c r="AF1557" s="16" t="str">
        <f aca="false">IF(AA1557&lt;&gt;"COMPRAR","",IF(AB1557="",IF(X1557="","",IF(X1557-V1557&lt;0.01,"EMPATE TÉCNICO","")),IF(AB1557&lt;I1557,"ESTOQUE INSUFICIENTE",IF(X1557="","",IF(X1557-V1557&lt;0.01,"EMPATE TÉCNICO","")))))</f>
        <v/>
      </c>
      <c r="AG1557" s="16"/>
      <c r="AH1557" s="16" t="s">
        <v>4767</v>
      </c>
    </row>
    <row r="1558" customFormat="false" ht="15" hidden="false" customHeight="false" outlineLevel="0" collapsed="false">
      <c r="A1558" s="16" t="s">
        <v>4968</v>
      </c>
      <c r="B1558" s="17" t="s">
        <v>4969</v>
      </c>
      <c r="C1558" s="16" t="s">
        <v>4970</v>
      </c>
      <c r="D1558" s="16" t="s">
        <v>4820</v>
      </c>
      <c r="E1558" s="18" t="n">
        <v>1</v>
      </c>
      <c r="F1558" s="16" t="s">
        <v>43</v>
      </c>
      <c r="G1558" s="18" t="n">
        <v>0</v>
      </c>
      <c r="H1558" s="16" t="n">
        <v>1</v>
      </c>
      <c r="I1558" s="18" t="n">
        <v>3</v>
      </c>
      <c r="J1558" s="19" t="n">
        <v>2.17083333333333</v>
      </c>
      <c r="K1558" s="19" t="n">
        <v>2.17083333333333</v>
      </c>
      <c r="L1558" s="19" t="n">
        <v>2.1708</v>
      </c>
      <c r="M1558" s="19" t="n">
        <f aca="false">IF(J1558&gt;0,J1558,K1558)*E1558</f>
        <v>2.17083333333333</v>
      </c>
      <c r="N1558" s="20"/>
      <c r="O1558" s="21" t="str">
        <f aca="false">IF(R1558="","",ROUND(R1558*(1-Premissas!$B$4),4))</f>
        <v/>
      </c>
      <c r="P1558" s="22"/>
      <c r="Q1558" s="22"/>
      <c r="R1558" s="23"/>
      <c r="S1558" s="24"/>
      <c r="T1558" s="24"/>
      <c r="U1558" s="25"/>
      <c r="V1558" s="19" t="str">
        <f aca="false">IF(COUNT(N1558:Q1558)=0,"",MIN(N1558:Q1558))</f>
        <v/>
      </c>
      <c r="W1558" s="16" t="str">
        <f aca="false">IF(V1558="","",INDEX($N$4:$Q$4,MATCH(V1558,N1558:Q1558,0)))</f>
        <v/>
      </c>
      <c r="X1558" s="19" t="str">
        <f aca="false">IF(COUNT(N1558:Q1558)&lt;2,"",SMALL(N1558:Q1558,2))</f>
        <v/>
      </c>
      <c r="Y1558" s="26" t="str">
        <f aca="false">IF(OR(V1558="",M1558=0),"",V1558/M1558-1)</f>
        <v/>
      </c>
      <c r="Z1558" s="26" t="str">
        <f aca="false">IF(OR(V1558="",L1558=""),"",V1558/(L1558*E1558)-1)</f>
        <v/>
      </c>
      <c r="AA1558" s="16" t="str">
        <f aca="false">IF(V1558="","SEM OFERTA",IF(OR(Y1558&gt;Premissas!$B$11,Y1558&lt;Premissas!$B$12),"VERIFICAR - UNIDADE/EMBALAGEM",IF(Y1558&gt;Premissas!$B$6,"NÃO COMPRAR - REAJUSTE &gt;5%","COMPRAR")))</f>
        <v>SEM OFERTA</v>
      </c>
      <c r="AB1558" s="18" t="str">
        <f aca="false">IF(W1558="DIMEC",S1558,IF(W1558="MEDCENTRO",U1558,""))</f>
        <v/>
      </c>
      <c r="AC1558" s="18" t="n">
        <f aca="false">IF(AA1558&lt;&gt;"COMPRAR",0,IF(AB1558="",I1558,MIN(I1558,AB1558)))</f>
        <v>0</v>
      </c>
      <c r="AD1558" s="19" t="n">
        <f aca="false">IF(AC1558&gt;0,AC1558*V1558,0)</f>
        <v>0</v>
      </c>
      <c r="AE1558" s="19" t="n">
        <f aca="false">IF(AC1558&gt;0,(M1558-V1558)*AC1558,0)</f>
        <v>0</v>
      </c>
      <c r="AF1558" s="16" t="str">
        <f aca="false">IF(AA1558&lt;&gt;"COMPRAR","",IF(AB1558="",IF(X1558="","",IF(X1558-V1558&lt;0.01,"EMPATE TÉCNICO","")),IF(AB1558&lt;I1558,"ESTOQUE INSUFICIENTE",IF(X1558="","",IF(X1558-V1558&lt;0.01,"EMPATE TÉCNICO","")))))</f>
        <v/>
      </c>
      <c r="AG1558" s="16"/>
      <c r="AH1558" s="16" t="s">
        <v>4767</v>
      </c>
    </row>
    <row r="1559" customFormat="false" ht="15" hidden="false" customHeight="false" outlineLevel="0" collapsed="false">
      <c r="A1559" s="16" t="s">
        <v>4971</v>
      </c>
      <c r="B1559" s="17" t="s">
        <v>4972</v>
      </c>
      <c r="C1559" s="16" t="s">
        <v>4973</v>
      </c>
      <c r="D1559" s="16" t="s">
        <v>380</v>
      </c>
      <c r="E1559" s="18" t="n">
        <v>12</v>
      </c>
      <c r="F1559" s="16" t="s">
        <v>42</v>
      </c>
      <c r="G1559" s="18" t="n">
        <v>12</v>
      </c>
      <c r="H1559" s="16" t="n">
        <v>12.9</v>
      </c>
      <c r="I1559" s="18" t="n">
        <v>2</v>
      </c>
      <c r="J1559" s="19" t="n">
        <v>4.16912916666667</v>
      </c>
      <c r="K1559" s="19" t="n">
        <v>4.16912916666667</v>
      </c>
      <c r="L1559" s="19" t="n">
        <v>4.1691</v>
      </c>
      <c r="M1559" s="19" t="n">
        <f aca="false">IF(J1559&gt;0,J1559,K1559)*E1559</f>
        <v>50.02955</v>
      </c>
      <c r="N1559" s="20"/>
      <c r="O1559" s="21" t="str">
        <f aca="false">IF(R1559="","",ROUND(R1559*(1-Premissas!$B$4),4))</f>
        <v/>
      </c>
      <c r="P1559" s="22"/>
      <c r="Q1559" s="22"/>
      <c r="R1559" s="23"/>
      <c r="S1559" s="24"/>
      <c r="T1559" s="24"/>
      <c r="U1559" s="25"/>
      <c r="V1559" s="19" t="str">
        <f aca="false">IF(COUNT(N1559:Q1559)=0,"",MIN(N1559:Q1559))</f>
        <v/>
      </c>
      <c r="W1559" s="16" t="str">
        <f aca="false">IF(V1559="","",INDEX($N$4:$Q$4,MATCH(V1559,N1559:Q1559,0)))</f>
        <v/>
      </c>
      <c r="X1559" s="19" t="str">
        <f aca="false">IF(COUNT(N1559:Q1559)&lt;2,"",SMALL(N1559:Q1559,2))</f>
        <v/>
      </c>
      <c r="Y1559" s="26" t="str">
        <f aca="false">IF(OR(V1559="",M1559=0),"",V1559/M1559-1)</f>
        <v/>
      </c>
      <c r="Z1559" s="26" t="str">
        <f aca="false">IF(OR(V1559="",L1559=""),"",V1559/(L1559*E1559)-1)</f>
        <v/>
      </c>
      <c r="AA1559" s="16" t="str">
        <f aca="false">IF(V1559="","SEM OFERTA",IF(OR(Y1559&gt;Premissas!$B$11,Y1559&lt;Premissas!$B$12),"VERIFICAR - UNIDADE/EMBALAGEM",IF(Y1559&gt;Premissas!$B$6,"NÃO COMPRAR - REAJUSTE &gt;5%","COMPRAR")))</f>
        <v>SEM OFERTA</v>
      </c>
      <c r="AB1559" s="18" t="str">
        <f aca="false">IF(W1559="DIMEC",S1559,IF(W1559="MEDCENTRO",U1559,""))</f>
        <v/>
      </c>
      <c r="AC1559" s="18" t="n">
        <f aca="false">IF(AA1559&lt;&gt;"COMPRAR",0,IF(AB1559="",I1559,MIN(I1559,AB1559)))</f>
        <v>0</v>
      </c>
      <c r="AD1559" s="19" t="n">
        <f aca="false">IF(AC1559&gt;0,AC1559*V1559,0)</f>
        <v>0</v>
      </c>
      <c r="AE1559" s="19" t="n">
        <f aca="false">IF(AC1559&gt;0,(M1559-V1559)*AC1559,0)</f>
        <v>0</v>
      </c>
      <c r="AF1559" s="16" t="str">
        <f aca="false">IF(AA1559&lt;&gt;"COMPRAR","",IF(AB1559="",IF(X1559="","",IF(X1559-V1559&lt;0.01,"EMPATE TÉCNICO","")),IF(AB1559&lt;I1559,"ESTOQUE INSUFICIENTE",IF(X1559="","",IF(X1559-V1559&lt;0.01,"EMPATE TÉCNICO","")))))</f>
        <v/>
      </c>
      <c r="AG1559" s="16" t="s">
        <v>4020</v>
      </c>
      <c r="AH1559" s="16" t="s">
        <v>4767</v>
      </c>
    </row>
    <row r="1560" customFormat="false" ht="15" hidden="false" customHeight="false" outlineLevel="0" collapsed="false">
      <c r="A1560" s="16" t="s">
        <v>4974</v>
      </c>
      <c r="B1560" s="17" t="s">
        <v>4975</v>
      </c>
      <c r="C1560" s="16" t="s">
        <v>4976</v>
      </c>
      <c r="D1560" s="16" t="s">
        <v>4930</v>
      </c>
      <c r="E1560" s="18" t="n">
        <v>12</v>
      </c>
      <c r="F1560" s="16" t="s">
        <v>42</v>
      </c>
      <c r="G1560" s="18" t="n">
        <v>2</v>
      </c>
      <c r="H1560" s="16" t="n">
        <v>6.4</v>
      </c>
      <c r="I1560" s="18" t="n">
        <v>2</v>
      </c>
      <c r="J1560" s="19" t="n">
        <v>4.16916666666667</v>
      </c>
      <c r="K1560" s="19" t="n">
        <v>4.16916666666667</v>
      </c>
      <c r="L1560" s="19" t="n">
        <v>4.1692</v>
      </c>
      <c r="M1560" s="19" t="n">
        <f aca="false">IF(J1560&gt;0,J1560,K1560)*E1560</f>
        <v>50.03</v>
      </c>
      <c r="N1560" s="20"/>
      <c r="O1560" s="21" t="str">
        <f aca="false">IF(R1560="","",ROUND(R1560*(1-Premissas!$B$4),4))</f>
        <v/>
      </c>
      <c r="P1560" s="22"/>
      <c r="Q1560" s="22"/>
      <c r="R1560" s="23"/>
      <c r="S1560" s="24"/>
      <c r="T1560" s="24"/>
      <c r="U1560" s="25"/>
      <c r="V1560" s="19" t="str">
        <f aca="false">IF(COUNT(N1560:Q1560)=0,"",MIN(N1560:Q1560))</f>
        <v/>
      </c>
      <c r="W1560" s="16" t="str">
        <f aca="false">IF(V1560="","",INDEX($N$4:$Q$4,MATCH(V1560,N1560:Q1560,0)))</f>
        <v/>
      </c>
      <c r="X1560" s="19" t="str">
        <f aca="false">IF(COUNT(N1560:Q1560)&lt;2,"",SMALL(N1560:Q1560,2))</f>
        <v/>
      </c>
      <c r="Y1560" s="26" t="str">
        <f aca="false">IF(OR(V1560="",M1560=0),"",V1560/M1560-1)</f>
        <v/>
      </c>
      <c r="Z1560" s="26" t="str">
        <f aca="false">IF(OR(V1560="",L1560=""),"",V1560/(L1560*E1560)-1)</f>
        <v/>
      </c>
      <c r="AA1560" s="16" t="str">
        <f aca="false">IF(V1560="","SEM OFERTA",IF(OR(Y1560&gt;Premissas!$B$11,Y1560&lt;Premissas!$B$12),"VERIFICAR - UNIDADE/EMBALAGEM",IF(Y1560&gt;Premissas!$B$6,"NÃO COMPRAR - REAJUSTE &gt;5%","COMPRAR")))</f>
        <v>SEM OFERTA</v>
      </c>
      <c r="AB1560" s="18" t="str">
        <f aca="false">IF(W1560="DIMEC",S1560,IF(W1560="MEDCENTRO",U1560,""))</f>
        <v/>
      </c>
      <c r="AC1560" s="18" t="n">
        <f aca="false">IF(AA1560&lt;&gt;"COMPRAR",0,IF(AB1560="",I1560,MIN(I1560,AB1560)))</f>
        <v>0</v>
      </c>
      <c r="AD1560" s="19" t="n">
        <f aca="false">IF(AC1560&gt;0,AC1560*V1560,0)</f>
        <v>0</v>
      </c>
      <c r="AE1560" s="19" t="n">
        <f aca="false">IF(AC1560&gt;0,(M1560-V1560)*AC1560,0)</f>
        <v>0</v>
      </c>
      <c r="AF1560" s="16" t="str">
        <f aca="false">IF(AA1560&lt;&gt;"COMPRAR","",IF(AB1560="",IF(X1560="","",IF(X1560-V1560&lt;0.01,"EMPATE TÉCNICO","")),IF(AB1560&lt;I1560,"ESTOQUE INSUFICIENTE",IF(X1560="","",IF(X1560-V1560&lt;0.01,"EMPATE TÉCNICO","")))))</f>
        <v/>
      </c>
      <c r="AG1560" s="16" t="s">
        <v>4778</v>
      </c>
      <c r="AH1560" s="16" t="s">
        <v>4767</v>
      </c>
    </row>
    <row r="1561" customFormat="false" ht="15" hidden="false" customHeight="false" outlineLevel="0" collapsed="false">
      <c r="A1561" s="16" t="s">
        <v>4977</v>
      </c>
      <c r="B1561" s="17" t="s">
        <v>4978</v>
      </c>
      <c r="C1561" s="16" t="s">
        <v>4979</v>
      </c>
      <c r="D1561" s="16" t="s">
        <v>4930</v>
      </c>
      <c r="E1561" s="18" t="n">
        <v>12</v>
      </c>
      <c r="F1561" s="16" t="s">
        <v>42</v>
      </c>
      <c r="G1561" s="18" t="n">
        <v>10</v>
      </c>
      <c r="H1561" s="16" t="n">
        <v>15</v>
      </c>
      <c r="I1561" s="18" t="n">
        <v>3</v>
      </c>
      <c r="J1561" s="19" t="n">
        <v>2.99708333333333</v>
      </c>
      <c r="K1561" s="19" t="n">
        <v>2.99708333333333</v>
      </c>
      <c r="L1561" s="19" t="n">
        <v>2.9971</v>
      </c>
      <c r="M1561" s="19" t="n">
        <f aca="false">IF(J1561&gt;0,J1561,K1561)*E1561</f>
        <v>35.965</v>
      </c>
      <c r="N1561" s="20"/>
      <c r="O1561" s="21" t="str">
        <f aca="false">IF(R1561="","",ROUND(R1561*(1-Premissas!$B$4),4))</f>
        <v/>
      </c>
      <c r="P1561" s="22"/>
      <c r="Q1561" s="22"/>
      <c r="R1561" s="23"/>
      <c r="S1561" s="24"/>
      <c r="T1561" s="24"/>
      <c r="U1561" s="25"/>
      <c r="V1561" s="19" t="str">
        <f aca="false">IF(COUNT(N1561:Q1561)=0,"",MIN(N1561:Q1561))</f>
        <v/>
      </c>
      <c r="W1561" s="16" t="str">
        <f aca="false">IF(V1561="","",INDEX($N$4:$Q$4,MATCH(V1561,N1561:Q1561,0)))</f>
        <v/>
      </c>
      <c r="X1561" s="19" t="str">
        <f aca="false">IF(COUNT(N1561:Q1561)&lt;2,"",SMALL(N1561:Q1561,2))</f>
        <v/>
      </c>
      <c r="Y1561" s="26" t="str">
        <f aca="false">IF(OR(V1561="",M1561=0),"",V1561/M1561-1)</f>
        <v/>
      </c>
      <c r="Z1561" s="26" t="str">
        <f aca="false">IF(OR(V1561="",L1561=""),"",V1561/(L1561*E1561)-1)</f>
        <v/>
      </c>
      <c r="AA1561" s="16" t="str">
        <f aca="false">IF(V1561="","SEM OFERTA",IF(OR(Y1561&gt;Premissas!$B$11,Y1561&lt;Premissas!$B$12),"VERIFICAR - UNIDADE/EMBALAGEM",IF(Y1561&gt;Premissas!$B$6,"NÃO COMPRAR - REAJUSTE &gt;5%","COMPRAR")))</f>
        <v>SEM OFERTA</v>
      </c>
      <c r="AB1561" s="18" t="str">
        <f aca="false">IF(W1561="DIMEC",S1561,IF(W1561="MEDCENTRO",U1561,""))</f>
        <v/>
      </c>
      <c r="AC1561" s="18" t="n">
        <f aca="false">IF(AA1561&lt;&gt;"COMPRAR",0,IF(AB1561="",I1561,MIN(I1561,AB1561)))</f>
        <v>0</v>
      </c>
      <c r="AD1561" s="19" t="n">
        <f aca="false">IF(AC1561&gt;0,AC1561*V1561,0)</f>
        <v>0</v>
      </c>
      <c r="AE1561" s="19" t="n">
        <f aca="false">IF(AC1561&gt;0,(M1561-V1561)*AC1561,0)</f>
        <v>0</v>
      </c>
      <c r="AF1561" s="16" t="str">
        <f aca="false">IF(AA1561&lt;&gt;"COMPRAR","",IF(AB1561="",IF(X1561="","",IF(X1561-V1561&lt;0.01,"EMPATE TÉCNICO","")),IF(AB1561&lt;I1561,"ESTOQUE INSUFICIENTE",IF(X1561="","",IF(X1561-V1561&lt;0.01,"EMPATE TÉCNICO","")))))</f>
        <v/>
      </c>
      <c r="AG1561" s="16" t="s">
        <v>4949</v>
      </c>
      <c r="AH1561" s="16" t="s">
        <v>4767</v>
      </c>
    </row>
    <row r="1562" customFormat="false" ht="15" hidden="false" customHeight="false" outlineLevel="0" collapsed="false">
      <c r="A1562" s="16" t="s">
        <v>4980</v>
      </c>
      <c r="B1562" s="17" t="s">
        <v>4981</v>
      </c>
      <c r="C1562" s="16" t="s">
        <v>4982</v>
      </c>
      <c r="D1562" s="16"/>
      <c r="E1562" s="18" t="n">
        <v>6</v>
      </c>
      <c r="F1562" s="16" t="s">
        <v>43</v>
      </c>
      <c r="G1562" s="18" t="n">
        <v>0</v>
      </c>
      <c r="H1562" s="16" t="n">
        <v>4.3</v>
      </c>
      <c r="I1562" s="18" t="n">
        <v>2</v>
      </c>
      <c r="J1562" s="19" t="n">
        <v>5.29671666666667</v>
      </c>
      <c r="K1562" s="19" t="n">
        <v>5.29671666666667</v>
      </c>
      <c r="L1562" s="19" t="n">
        <v>5.2967</v>
      </c>
      <c r="M1562" s="19" t="n">
        <f aca="false">IF(J1562&gt;0,J1562,K1562)*E1562</f>
        <v>31.7803</v>
      </c>
      <c r="N1562" s="20"/>
      <c r="O1562" s="21" t="str">
        <f aca="false">IF(R1562="","",ROUND(R1562*(1-Premissas!$B$4),4))</f>
        <v/>
      </c>
      <c r="P1562" s="22"/>
      <c r="Q1562" s="22"/>
      <c r="R1562" s="23"/>
      <c r="S1562" s="24"/>
      <c r="T1562" s="24"/>
      <c r="U1562" s="25"/>
      <c r="V1562" s="19" t="str">
        <f aca="false">IF(COUNT(N1562:Q1562)=0,"",MIN(N1562:Q1562))</f>
        <v/>
      </c>
      <c r="W1562" s="16" t="str">
        <f aca="false">IF(V1562="","",INDEX($N$4:$Q$4,MATCH(V1562,N1562:Q1562,0)))</f>
        <v/>
      </c>
      <c r="X1562" s="19" t="str">
        <f aca="false">IF(COUNT(N1562:Q1562)&lt;2,"",SMALL(N1562:Q1562,2))</f>
        <v/>
      </c>
      <c r="Y1562" s="26" t="str">
        <f aca="false">IF(OR(V1562="",M1562=0),"",V1562/M1562-1)</f>
        <v/>
      </c>
      <c r="Z1562" s="26" t="str">
        <f aca="false">IF(OR(V1562="",L1562=""),"",V1562/(L1562*E1562)-1)</f>
        <v/>
      </c>
      <c r="AA1562" s="16" t="str">
        <f aca="false">IF(V1562="","SEM OFERTA",IF(OR(Y1562&gt;Premissas!$B$11,Y1562&lt;Premissas!$B$12),"VERIFICAR - UNIDADE/EMBALAGEM",IF(Y1562&gt;Premissas!$B$6,"NÃO COMPRAR - REAJUSTE &gt;5%","COMPRAR")))</f>
        <v>SEM OFERTA</v>
      </c>
      <c r="AB1562" s="18" t="str">
        <f aca="false">IF(W1562="DIMEC",S1562,IF(W1562="MEDCENTRO",U1562,""))</f>
        <v/>
      </c>
      <c r="AC1562" s="18" t="n">
        <f aca="false">IF(AA1562&lt;&gt;"COMPRAR",0,IF(AB1562="",I1562,MIN(I1562,AB1562)))</f>
        <v>0</v>
      </c>
      <c r="AD1562" s="19" t="n">
        <f aca="false">IF(AC1562&gt;0,AC1562*V1562,0)</f>
        <v>0</v>
      </c>
      <c r="AE1562" s="19" t="n">
        <f aca="false">IF(AC1562&gt;0,(M1562-V1562)*AC1562,0)</f>
        <v>0</v>
      </c>
      <c r="AF1562" s="16" t="str">
        <f aca="false">IF(AA1562&lt;&gt;"COMPRAR","",IF(AB1562="",IF(X1562="","",IF(X1562-V1562&lt;0.01,"EMPATE TÉCNICO","")),IF(AB1562&lt;I1562,"ESTOQUE INSUFICIENTE",IF(X1562="","",IF(X1562-V1562&lt;0.01,"EMPATE TÉCNICO","")))))</f>
        <v/>
      </c>
      <c r="AG1562" s="16" t="s">
        <v>4020</v>
      </c>
      <c r="AH1562" s="16" t="s">
        <v>4767</v>
      </c>
    </row>
    <row r="1563" customFormat="false" ht="15" hidden="false" customHeight="false" outlineLevel="0" collapsed="false">
      <c r="A1563" s="16" t="s">
        <v>4983</v>
      </c>
      <c r="B1563" s="17" t="s">
        <v>4984</v>
      </c>
      <c r="C1563" s="16" t="s">
        <v>4985</v>
      </c>
      <c r="D1563" s="16" t="s">
        <v>380</v>
      </c>
      <c r="E1563" s="18" t="n">
        <v>1</v>
      </c>
      <c r="F1563" s="16" t="s">
        <v>43</v>
      </c>
      <c r="G1563" s="18" t="n">
        <v>0</v>
      </c>
      <c r="H1563" s="16" t="n">
        <v>0</v>
      </c>
      <c r="I1563" s="18" t="n">
        <v>1</v>
      </c>
      <c r="J1563" s="19" t="n">
        <v>2.19</v>
      </c>
      <c r="K1563" s="19" t="n">
        <v>2.19</v>
      </c>
      <c r="L1563" s="19" t="n">
        <v>2.19</v>
      </c>
      <c r="M1563" s="19" t="n">
        <f aca="false">IF(J1563&gt;0,J1563,K1563)*E1563</f>
        <v>2.19</v>
      </c>
      <c r="N1563" s="20"/>
      <c r="O1563" s="21" t="str">
        <f aca="false">IF(R1563="","",ROUND(R1563*(1-Premissas!$B$4),4))</f>
        <v/>
      </c>
      <c r="P1563" s="22"/>
      <c r="Q1563" s="22"/>
      <c r="R1563" s="23"/>
      <c r="S1563" s="24"/>
      <c r="T1563" s="24"/>
      <c r="U1563" s="25"/>
      <c r="V1563" s="19" t="str">
        <f aca="false">IF(COUNT(N1563:Q1563)=0,"",MIN(N1563:Q1563))</f>
        <v/>
      </c>
      <c r="W1563" s="16" t="str">
        <f aca="false">IF(V1563="","",INDEX($N$4:$Q$4,MATCH(V1563,N1563:Q1563,0)))</f>
        <v/>
      </c>
      <c r="X1563" s="19" t="str">
        <f aca="false">IF(COUNT(N1563:Q1563)&lt;2,"",SMALL(N1563:Q1563,2))</f>
        <v/>
      </c>
      <c r="Y1563" s="26" t="str">
        <f aca="false">IF(OR(V1563="",M1563=0),"",V1563/M1563-1)</f>
        <v/>
      </c>
      <c r="Z1563" s="26" t="str">
        <f aca="false">IF(OR(V1563="",L1563=""),"",V1563/(L1563*E1563)-1)</f>
        <v/>
      </c>
      <c r="AA1563" s="16" t="str">
        <f aca="false">IF(V1563="","SEM OFERTA",IF(OR(Y1563&gt;Premissas!$B$11,Y1563&lt;Premissas!$B$12),"VERIFICAR - UNIDADE/EMBALAGEM",IF(Y1563&gt;Premissas!$B$6,"NÃO COMPRAR - REAJUSTE &gt;5%","COMPRAR")))</f>
        <v>SEM OFERTA</v>
      </c>
      <c r="AB1563" s="18" t="str">
        <f aca="false">IF(W1563="DIMEC",S1563,IF(W1563="MEDCENTRO",U1563,""))</f>
        <v/>
      </c>
      <c r="AC1563" s="18" t="n">
        <f aca="false">IF(AA1563&lt;&gt;"COMPRAR",0,IF(AB1563="",I1563,MIN(I1563,AB1563)))</f>
        <v>0</v>
      </c>
      <c r="AD1563" s="19" t="n">
        <f aca="false">IF(AC1563&gt;0,AC1563*V1563,0)</f>
        <v>0</v>
      </c>
      <c r="AE1563" s="19" t="n">
        <f aca="false">IF(AC1563&gt;0,(M1563-V1563)*AC1563,0)</f>
        <v>0</v>
      </c>
      <c r="AF1563" s="16" t="str">
        <f aca="false">IF(AA1563&lt;&gt;"COMPRAR","",IF(AB1563="",IF(X1563="","",IF(X1563-V1563&lt;0.01,"EMPATE TÉCNICO","")),IF(AB1563&lt;I1563,"ESTOQUE INSUFICIENTE",IF(X1563="","",IF(X1563-V1563&lt;0.01,"EMPATE TÉCNICO","")))))</f>
        <v/>
      </c>
      <c r="AG1563" s="16" t="s">
        <v>4020</v>
      </c>
      <c r="AH1563" s="16" t="s">
        <v>4767</v>
      </c>
    </row>
    <row r="1564" customFormat="false" ht="15" hidden="false" customHeight="false" outlineLevel="0" collapsed="false">
      <c r="A1564" s="16" t="s">
        <v>4986</v>
      </c>
      <c r="B1564" s="17" t="s">
        <v>4987</v>
      </c>
      <c r="C1564" s="16" t="s">
        <v>4988</v>
      </c>
      <c r="D1564" s="16" t="s">
        <v>4820</v>
      </c>
      <c r="E1564" s="18" t="n">
        <v>1</v>
      </c>
      <c r="F1564" s="16" t="s">
        <v>43</v>
      </c>
      <c r="G1564" s="18" t="n">
        <v>0</v>
      </c>
      <c r="H1564" s="16" t="n">
        <v>0</v>
      </c>
      <c r="I1564" s="18" t="n">
        <v>1</v>
      </c>
      <c r="J1564" s="19" t="n">
        <v>2.335</v>
      </c>
      <c r="K1564" s="19" t="n">
        <v>2.335</v>
      </c>
      <c r="L1564" s="19" t="n">
        <v>2.335</v>
      </c>
      <c r="M1564" s="19" t="n">
        <f aca="false">IF(J1564&gt;0,J1564,K1564)*E1564</f>
        <v>2.335</v>
      </c>
      <c r="N1564" s="20"/>
      <c r="O1564" s="21" t="str">
        <f aca="false">IF(R1564="","",ROUND(R1564*(1-Premissas!$B$4),4))</f>
        <v/>
      </c>
      <c r="P1564" s="22"/>
      <c r="Q1564" s="22"/>
      <c r="R1564" s="23"/>
      <c r="S1564" s="24"/>
      <c r="T1564" s="24"/>
      <c r="U1564" s="25"/>
      <c r="V1564" s="19" t="str">
        <f aca="false">IF(COUNT(N1564:Q1564)=0,"",MIN(N1564:Q1564))</f>
        <v/>
      </c>
      <c r="W1564" s="16" t="str">
        <f aca="false">IF(V1564="","",INDEX($N$4:$Q$4,MATCH(V1564,N1564:Q1564,0)))</f>
        <v/>
      </c>
      <c r="X1564" s="19" t="str">
        <f aca="false">IF(COUNT(N1564:Q1564)&lt;2,"",SMALL(N1564:Q1564,2))</f>
        <v/>
      </c>
      <c r="Y1564" s="26" t="str">
        <f aca="false">IF(OR(V1564="",M1564=0),"",V1564/M1564-1)</f>
        <v/>
      </c>
      <c r="Z1564" s="26" t="str">
        <f aca="false">IF(OR(V1564="",L1564=""),"",V1564/(L1564*E1564)-1)</f>
        <v/>
      </c>
      <c r="AA1564" s="16" t="str">
        <f aca="false">IF(V1564="","SEM OFERTA",IF(OR(Y1564&gt;Premissas!$B$11,Y1564&lt;Premissas!$B$12),"VERIFICAR - UNIDADE/EMBALAGEM",IF(Y1564&gt;Premissas!$B$6,"NÃO COMPRAR - REAJUSTE &gt;5%","COMPRAR")))</f>
        <v>SEM OFERTA</v>
      </c>
      <c r="AB1564" s="18" t="str">
        <f aca="false">IF(W1564="DIMEC",S1564,IF(W1564="MEDCENTRO",U1564,""))</f>
        <v/>
      </c>
      <c r="AC1564" s="18" t="n">
        <f aca="false">IF(AA1564&lt;&gt;"COMPRAR",0,IF(AB1564="",I1564,MIN(I1564,AB1564)))</f>
        <v>0</v>
      </c>
      <c r="AD1564" s="19" t="n">
        <f aca="false">IF(AC1564&gt;0,AC1564*V1564,0)</f>
        <v>0</v>
      </c>
      <c r="AE1564" s="19" t="n">
        <f aca="false">IF(AC1564&gt;0,(M1564-V1564)*AC1564,0)</f>
        <v>0</v>
      </c>
      <c r="AF1564" s="16" t="str">
        <f aca="false">IF(AA1564&lt;&gt;"COMPRAR","",IF(AB1564="",IF(X1564="","",IF(X1564-V1564&lt;0.01,"EMPATE TÉCNICO","")),IF(AB1564&lt;I1564,"ESTOQUE INSUFICIENTE",IF(X1564="","",IF(X1564-V1564&lt;0.01,"EMPATE TÉCNICO","")))))</f>
        <v/>
      </c>
      <c r="AG1564" s="16" t="s">
        <v>4821</v>
      </c>
      <c r="AH1564" s="16" t="s">
        <v>4767</v>
      </c>
    </row>
    <row r="1565" customFormat="false" ht="15" hidden="false" customHeight="false" outlineLevel="0" collapsed="false">
      <c r="A1565" s="16" t="s">
        <v>4989</v>
      </c>
      <c r="B1565" s="17" t="s">
        <v>4990</v>
      </c>
      <c r="C1565" s="16" t="s">
        <v>4991</v>
      </c>
      <c r="D1565" s="16" t="s">
        <v>4820</v>
      </c>
      <c r="E1565" s="18" t="n">
        <v>24</v>
      </c>
      <c r="F1565" s="16" t="s">
        <v>43</v>
      </c>
      <c r="G1565" s="18" t="n">
        <v>0</v>
      </c>
      <c r="H1565" s="16" t="n">
        <v>0</v>
      </c>
      <c r="I1565" s="18" t="n">
        <v>1</v>
      </c>
      <c r="J1565" s="19" t="n">
        <v>2.08</v>
      </c>
      <c r="K1565" s="19" t="n">
        <v>2.08</v>
      </c>
      <c r="L1565" s="19" t="n">
        <v>2.08</v>
      </c>
      <c r="M1565" s="19" t="n">
        <f aca="false">IF(J1565&gt;0,J1565,K1565)*E1565</f>
        <v>49.92</v>
      </c>
      <c r="N1565" s="20"/>
      <c r="O1565" s="21" t="str">
        <f aca="false">IF(R1565="","",ROUND(R1565*(1-Premissas!$B$4),4))</f>
        <v/>
      </c>
      <c r="P1565" s="22"/>
      <c r="Q1565" s="22"/>
      <c r="R1565" s="23"/>
      <c r="S1565" s="24"/>
      <c r="T1565" s="24"/>
      <c r="U1565" s="25"/>
      <c r="V1565" s="19" t="str">
        <f aca="false">IF(COUNT(N1565:Q1565)=0,"",MIN(N1565:Q1565))</f>
        <v/>
      </c>
      <c r="W1565" s="16" t="str">
        <f aca="false">IF(V1565="","",INDEX($N$4:$Q$4,MATCH(V1565,N1565:Q1565,0)))</f>
        <v/>
      </c>
      <c r="X1565" s="19" t="str">
        <f aca="false">IF(COUNT(N1565:Q1565)&lt;2,"",SMALL(N1565:Q1565,2))</f>
        <v/>
      </c>
      <c r="Y1565" s="26" t="str">
        <f aca="false">IF(OR(V1565="",M1565=0),"",V1565/M1565-1)</f>
        <v/>
      </c>
      <c r="Z1565" s="26" t="str">
        <f aca="false">IF(OR(V1565="",L1565=""),"",V1565/(L1565*E1565)-1)</f>
        <v/>
      </c>
      <c r="AA1565" s="16" t="str">
        <f aca="false">IF(V1565="","SEM OFERTA",IF(OR(Y1565&gt;Premissas!$B$11,Y1565&lt;Premissas!$B$12),"VERIFICAR - UNIDADE/EMBALAGEM",IF(Y1565&gt;Premissas!$B$6,"NÃO COMPRAR - REAJUSTE &gt;5%","COMPRAR")))</f>
        <v>SEM OFERTA</v>
      </c>
      <c r="AB1565" s="18" t="str">
        <f aca="false">IF(W1565="DIMEC",S1565,IF(W1565="MEDCENTRO",U1565,""))</f>
        <v/>
      </c>
      <c r="AC1565" s="18" t="n">
        <f aca="false">IF(AA1565&lt;&gt;"COMPRAR",0,IF(AB1565="",I1565,MIN(I1565,AB1565)))</f>
        <v>0</v>
      </c>
      <c r="AD1565" s="19" t="n">
        <f aca="false">IF(AC1565&gt;0,AC1565*V1565,0)</f>
        <v>0</v>
      </c>
      <c r="AE1565" s="19" t="n">
        <f aca="false">IF(AC1565&gt;0,(M1565-V1565)*AC1565,0)</f>
        <v>0</v>
      </c>
      <c r="AF1565" s="16" t="str">
        <f aca="false">IF(AA1565&lt;&gt;"COMPRAR","",IF(AB1565="",IF(X1565="","",IF(X1565-V1565&lt;0.01,"EMPATE TÉCNICO","")),IF(AB1565&lt;I1565,"ESTOQUE INSUFICIENTE",IF(X1565="","",IF(X1565-V1565&lt;0.01,"EMPATE TÉCNICO","")))))</f>
        <v/>
      </c>
      <c r="AG1565" s="16" t="s">
        <v>4020</v>
      </c>
      <c r="AH1565" s="16" t="s">
        <v>4767</v>
      </c>
    </row>
    <row r="1566" customFormat="false" ht="15" hidden="false" customHeight="false" outlineLevel="0" collapsed="false">
      <c r="A1566" s="16" t="s">
        <v>4992</v>
      </c>
      <c r="B1566" s="17" t="s">
        <v>4993</v>
      </c>
      <c r="C1566" s="16" t="s">
        <v>4994</v>
      </c>
      <c r="D1566" s="16" t="s">
        <v>4930</v>
      </c>
      <c r="E1566" s="18" t="n">
        <v>12</v>
      </c>
      <c r="F1566" s="16" t="s">
        <v>41</v>
      </c>
      <c r="G1566" s="18" t="n">
        <v>9</v>
      </c>
      <c r="H1566" s="16" t="n">
        <v>45</v>
      </c>
      <c r="I1566" s="18" t="n">
        <v>9</v>
      </c>
      <c r="J1566" s="19" t="n">
        <v>1.16</v>
      </c>
      <c r="K1566" s="19" t="n">
        <v>1.16</v>
      </c>
      <c r="L1566" s="19" t="n">
        <v>1.0967</v>
      </c>
      <c r="M1566" s="19" t="n">
        <f aca="false">IF(J1566&gt;0,J1566,K1566)*E1566</f>
        <v>13.92</v>
      </c>
      <c r="N1566" s="20"/>
      <c r="O1566" s="21" t="str">
        <f aca="false">IF(R1566="","",ROUND(R1566*(1-Premissas!$B$4),4))</f>
        <v/>
      </c>
      <c r="P1566" s="22"/>
      <c r="Q1566" s="22"/>
      <c r="R1566" s="23"/>
      <c r="S1566" s="24"/>
      <c r="T1566" s="24"/>
      <c r="U1566" s="25"/>
      <c r="V1566" s="19" t="str">
        <f aca="false">IF(COUNT(N1566:Q1566)=0,"",MIN(N1566:Q1566))</f>
        <v/>
      </c>
      <c r="W1566" s="16" t="str">
        <f aca="false">IF(V1566="","",INDEX($N$4:$Q$4,MATCH(V1566,N1566:Q1566,0)))</f>
        <v/>
      </c>
      <c r="X1566" s="19" t="str">
        <f aca="false">IF(COUNT(N1566:Q1566)&lt;2,"",SMALL(N1566:Q1566,2))</f>
        <v/>
      </c>
      <c r="Y1566" s="26" t="str">
        <f aca="false">IF(OR(V1566="",M1566=0),"",V1566/M1566-1)</f>
        <v/>
      </c>
      <c r="Z1566" s="26" t="str">
        <f aca="false">IF(OR(V1566="",L1566=""),"",V1566/(L1566*E1566)-1)</f>
        <v/>
      </c>
      <c r="AA1566" s="16" t="str">
        <f aca="false">IF(V1566="","SEM OFERTA",IF(OR(Y1566&gt;Premissas!$B$11,Y1566&lt;Premissas!$B$12),"VERIFICAR - UNIDADE/EMBALAGEM",IF(Y1566&gt;Premissas!$B$6,"NÃO COMPRAR - REAJUSTE &gt;5%","COMPRAR")))</f>
        <v>SEM OFERTA</v>
      </c>
      <c r="AB1566" s="18" t="str">
        <f aca="false">IF(W1566="DIMEC",S1566,IF(W1566="MEDCENTRO",U1566,""))</f>
        <v/>
      </c>
      <c r="AC1566" s="18" t="n">
        <f aca="false">IF(AA1566&lt;&gt;"COMPRAR",0,IF(AB1566="",I1566,MIN(I1566,AB1566)))</f>
        <v>0</v>
      </c>
      <c r="AD1566" s="19" t="n">
        <f aca="false">IF(AC1566&gt;0,AC1566*V1566,0)</f>
        <v>0</v>
      </c>
      <c r="AE1566" s="19" t="n">
        <f aca="false">IF(AC1566&gt;0,(M1566-V1566)*AC1566,0)</f>
        <v>0</v>
      </c>
      <c r="AF1566" s="16" t="str">
        <f aca="false">IF(AA1566&lt;&gt;"COMPRAR","",IF(AB1566="",IF(X1566="","",IF(X1566-V1566&lt;0.01,"EMPATE TÉCNICO","")),IF(AB1566&lt;I1566,"ESTOQUE INSUFICIENTE",IF(X1566="","",IF(X1566-V1566&lt;0.01,"EMPATE TÉCNICO","")))))</f>
        <v/>
      </c>
      <c r="AG1566" s="16" t="s">
        <v>4949</v>
      </c>
      <c r="AH1566" s="16" t="s">
        <v>4767</v>
      </c>
    </row>
    <row r="1567" customFormat="false" ht="15" hidden="false" customHeight="false" outlineLevel="0" collapsed="false">
      <c r="A1567" s="16" t="s">
        <v>4995</v>
      </c>
      <c r="B1567" s="17" t="s">
        <v>4996</v>
      </c>
      <c r="C1567" s="16" t="s">
        <v>4997</v>
      </c>
      <c r="D1567" s="16" t="s">
        <v>4820</v>
      </c>
      <c r="E1567" s="18" t="n">
        <v>1</v>
      </c>
      <c r="F1567" s="16" t="s">
        <v>43</v>
      </c>
      <c r="G1567" s="18" t="n">
        <v>0</v>
      </c>
      <c r="H1567" s="16" t="n">
        <v>0.1</v>
      </c>
      <c r="I1567" s="18" t="n">
        <v>1</v>
      </c>
      <c r="J1567" s="19" t="n">
        <v>9.58</v>
      </c>
      <c r="K1567" s="19" t="n">
        <v>9.58</v>
      </c>
      <c r="L1567" s="19" t="n">
        <v>9.58</v>
      </c>
      <c r="M1567" s="19" t="n">
        <f aca="false">IF(J1567&gt;0,J1567,K1567)*E1567</f>
        <v>9.58</v>
      </c>
      <c r="N1567" s="20"/>
      <c r="O1567" s="21" t="str">
        <f aca="false">IF(R1567="","",ROUND(R1567*(1-Premissas!$B$4),4))</f>
        <v/>
      </c>
      <c r="P1567" s="22"/>
      <c r="Q1567" s="22"/>
      <c r="R1567" s="23"/>
      <c r="S1567" s="24"/>
      <c r="T1567" s="24"/>
      <c r="U1567" s="25"/>
      <c r="V1567" s="19" t="str">
        <f aca="false">IF(COUNT(N1567:Q1567)=0,"",MIN(N1567:Q1567))</f>
        <v/>
      </c>
      <c r="W1567" s="16" t="str">
        <f aca="false">IF(V1567="","",INDEX($N$4:$Q$4,MATCH(V1567,N1567:Q1567,0)))</f>
        <v/>
      </c>
      <c r="X1567" s="19" t="str">
        <f aca="false">IF(COUNT(N1567:Q1567)&lt;2,"",SMALL(N1567:Q1567,2))</f>
        <v/>
      </c>
      <c r="Y1567" s="26" t="str">
        <f aca="false">IF(OR(V1567="",M1567=0),"",V1567/M1567-1)</f>
        <v/>
      </c>
      <c r="Z1567" s="26" t="str">
        <f aca="false">IF(OR(V1567="",L1567=""),"",V1567/(L1567*E1567)-1)</f>
        <v/>
      </c>
      <c r="AA1567" s="16" t="str">
        <f aca="false">IF(V1567="","SEM OFERTA",IF(OR(Y1567&gt;Premissas!$B$11,Y1567&lt;Premissas!$B$12),"VERIFICAR - UNIDADE/EMBALAGEM",IF(Y1567&gt;Premissas!$B$6,"NÃO COMPRAR - REAJUSTE &gt;5%","COMPRAR")))</f>
        <v>SEM OFERTA</v>
      </c>
      <c r="AB1567" s="18" t="str">
        <f aca="false">IF(W1567="DIMEC",S1567,IF(W1567="MEDCENTRO",U1567,""))</f>
        <v/>
      </c>
      <c r="AC1567" s="18" t="n">
        <f aca="false">IF(AA1567&lt;&gt;"COMPRAR",0,IF(AB1567="",I1567,MIN(I1567,AB1567)))</f>
        <v>0</v>
      </c>
      <c r="AD1567" s="19" t="n">
        <f aca="false">IF(AC1567&gt;0,AC1567*V1567,0)</f>
        <v>0</v>
      </c>
      <c r="AE1567" s="19" t="n">
        <f aca="false">IF(AC1567&gt;0,(M1567-V1567)*AC1567,0)</f>
        <v>0</v>
      </c>
      <c r="AF1567" s="16" t="str">
        <f aca="false">IF(AA1567&lt;&gt;"COMPRAR","",IF(AB1567="",IF(X1567="","",IF(X1567-V1567&lt;0.01,"EMPATE TÉCNICO","")),IF(AB1567&lt;I1567,"ESTOQUE INSUFICIENTE",IF(X1567="","",IF(X1567-V1567&lt;0.01,"EMPATE TÉCNICO","")))))</f>
        <v/>
      </c>
      <c r="AG1567" s="16" t="s">
        <v>4821</v>
      </c>
      <c r="AH1567" s="16" t="s">
        <v>4767</v>
      </c>
    </row>
    <row r="1568" customFormat="false" ht="15" hidden="false" customHeight="false" outlineLevel="0" collapsed="false">
      <c r="A1568" s="16" t="s">
        <v>4998</v>
      </c>
      <c r="B1568" s="17" t="s">
        <v>4999</v>
      </c>
      <c r="C1568" s="16" t="s">
        <v>5000</v>
      </c>
      <c r="D1568" s="16" t="s">
        <v>4820</v>
      </c>
      <c r="E1568" s="18" t="n">
        <v>1</v>
      </c>
      <c r="F1568" s="16" t="s">
        <v>43</v>
      </c>
      <c r="G1568" s="18" t="n">
        <v>0</v>
      </c>
      <c r="H1568" s="16" t="n">
        <v>0</v>
      </c>
      <c r="I1568" s="18" t="n">
        <v>1</v>
      </c>
      <c r="J1568" s="19" t="n">
        <v>9.58055555555556</v>
      </c>
      <c r="K1568" s="19" t="n">
        <v>9.58055555555556</v>
      </c>
      <c r="L1568" s="19" t="n">
        <v>9.5806</v>
      </c>
      <c r="M1568" s="19" t="n">
        <f aca="false">IF(J1568&gt;0,J1568,K1568)*E1568</f>
        <v>9.58055555555556</v>
      </c>
      <c r="N1568" s="20"/>
      <c r="O1568" s="21" t="str">
        <f aca="false">IF(R1568="","",ROUND(R1568*(1-Premissas!$B$4),4))</f>
        <v/>
      </c>
      <c r="P1568" s="22"/>
      <c r="Q1568" s="22"/>
      <c r="R1568" s="23"/>
      <c r="S1568" s="24"/>
      <c r="T1568" s="24"/>
      <c r="U1568" s="25"/>
      <c r="V1568" s="19" t="str">
        <f aca="false">IF(COUNT(N1568:Q1568)=0,"",MIN(N1568:Q1568))</f>
        <v/>
      </c>
      <c r="W1568" s="16" t="str">
        <f aca="false">IF(V1568="","",INDEX($N$4:$Q$4,MATCH(V1568,N1568:Q1568,0)))</f>
        <v/>
      </c>
      <c r="X1568" s="19" t="str">
        <f aca="false">IF(COUNT(N1568:Q1568)&lt;2,"",SMALL(N1568:Q1568,2))</f>
        <v/>
      </c>
      <c r="Y1568" s="26" t="str">
        <f aca="false">IF(OR(V1568="",M1568=0),"",V1568/M1568-1)</f>
        <v/>
      </c>
      <c r="Z1568" s="26" t="str">
        <f aca="false">IF(OR(V1568="",L1568=""),"",V1568/(L1568*E1568)-1)</f>
        <v/>
      </c>
      <c r="AA1568" s="16" t="str">
        <f aca="false">IF(V1568="","SEM OFERTA",IF(OR(Y1568&gt;Premissas!$B$11,Y1568&lt;Premissas!$B$12),"VERIFICAR - UNIDADE/EMBALAGEM",IF(Y1568&gt;Premissas!$B$6,"NÃO COMPRAR - REAJUSTE &gt;5%","COMPRAR")))</f>
        <v>SEM OFERTA</v>
      </c>
      <c r="AB1568" s="18" t="str">
        <f aca="false">IF(W1568="DIMEC",S1568,IF(W1568="MEDCENTRO",U1568,""))</f>
        <v/>
      </c>
      <c r="AC1568" s="18" t="n">
        <f aca="false">IF(AA1568&lt;&gt;"COMPRAR",0,IF(AB1568="",I1568,MIN(I1568,AB1568)))</f>
        <v>0</v>
      </c>
      <c r="AD1568" s="19" t="n">
        <f aca="false">IF(AC1568&gt;0,AC1568*V1568,0)</f>
        <v>0</v>
      </c>
      <c r="AE1568" s="19" t="n">
        <f aca="false">IF(AC1568&gt;0,(M1568-V1568)*AC1568,0)</f>
        <v>0</v>
      </c>
      <c r="AF1568" s="16" t="str">
        <f aca="false">IF(AA1568&lt;&gt;"COMPRAR","",IF(AB1568="",IF(X1568="","",IF(X1568-V1568&lt;0.01,"EMPATE TÉCNICO","")),IF(AB1568&lt;I1568,"ESTOQUE INSUFICIENTE",IF(X1568="","",IF(X1568-V1568&lt;0.01,"EMPATE TÉCNICO","")))))</f>
        <v/>
      </c>
      <c r="AG1568" s="16" t="s">
        <v>4821</v>
      </c>
      <c r="AH1568" s="16" t="s">
        <v>4767</v>
      </c>
    </row>
    <row r="1569" customFormat="false" ht="15" hidden="false" customHeight="false" outlineLevel="0" collapsed="false">
      <c r="A1569" s="16" t="s">
        <v>5001</v>
      </c>
      <c r="B1569" s="17" t="s">
        <v>5002</v>
      </c>
      <c r="C1569" s="16" t="s">
        <v>5003</v>
      </c>
      <c r="D1569" s="16" t="s">
        <v>4820</v>
      </c>
      <c r="E1569" s="18" t="n">
        <v>1</v>
      </c>
      <c r="F1569" s="16" t="s">
        <v>43</v>
      </c>
      <c r="G1569" s="18" t="n">
        <v>0</v>
      </c>
      <c r="H1569" s="16" t="n">
        <v>0.1</v>
      </c>
      <c r="I1569" s="18" t="n">
        <v>1</v>
      </c>
      <c r="J1569" s="19" t="n">
        <v>0</v>
      </c>
      <c r="K1569" s="19" t="n">
        <v>9.29</v>
      </c>
      <c r="L1569" s="19"/>
      <c r="M1569" s="19" t="n">
        <f aca="false">IF(J1569&gt;0,J1569,K1569)*E1569</f>
        <v>9.29</v>
      </c>
      <c r="N1569" s="20"/>
      <c r="O1569" s="21" t="str">
        <f aca="false">IF(R1569="","",ROUND(R1569*(1-Premissas!$B$4),4))</f>
        <v/>
      </c>
      <c r="P1569" s="22"/>
      <c r="Q1569" s="22"/>
      <c r="R1569" s="23"/>
      <c r="S1569" s="24"/>
      <c r="T1569" s="24"/>
      <c r="U1569" s="25"/>
      <c r="V1569" s="19" t="str">
        <f aca="false">IF(COUNT(N1569:Q1569)=0,"",MIN(N1569:Q1569))</f>
        <v/>
      </c>
      <c r="W1569" s="16" t="str">
        <f aca="false">IF(V1569="","",INDEX($N$4:$Q$4,MATCH(V1569,N1569:Q1569,0)))</f>
        <v/>
      </c>
      <c r="X1569" s="19" t="str">
        <f aca="false">IF(COUNT(N1569:Q1569)&lt;2,"",SMALL(N1569:Q1569,2))</f>
        <v/>
      </c>
      <c r="Y1569" s="26" t="str">
        <f aca="false">IF(OR(V1569="",M1569=0),"",V1569/M1569-1)</f>
        <v/>
      </c>
      <c r="Z1569" s="26" t="str">
        <f aca="false">IF(OR(V1569="",L1569=""),"",V1569/(L1569*E1569)-1)</f>
        <v/>
      </c>
      <c r="AA1569" s="16" t="str">
        <f aca="false">IF(V1569="","SEM OFERTA",IF(OR(Y1569&gt;Premissas!$B$11,Y1569&lt;Premissas!$B$12),"VERIFICAR - UNIDADE/EMBALAGEM",IF(Y1569&gt;Premissas!$B$6,"NÃO COMPRAR - REAJUSTE &gt;5%","COMPRAR")))</f>
        <v>SEM OFERTA</v>
      </c>
      <c r="AB1569" s="18" t="str">
        <f aca="false">IF(W1569="DIMEC",S1569,IF(W1569="MEDCENTRO",U1569,""))</f>
        <v/>
      </c>
      <c r="AC1569" s="18" t="n">
        <f aca="false">IF(AA1569&lt;&gt;"COMPRAR",0,IF(AB1569="",I1569,MIN(I1569,AB1569)))</f>
        <v>0</v>
      </c>
      <c r="AD1569" s="19" t="n">
        <f aca="false">IF(AC1569&gt;0,AC1569*V1569,0)</f>
        <v>0</v>
      </c>
      <c r="AE1569" s="19" t="n">
        <f aca="false">IF(AC1569&gt;0,(M1569-V1569)*AC1569,0)</f>
        <v>0</v>
      </c>
      <c r="AF1569" s="16" t="str">
        <f aca="false">IF(AA1569&lt;&gt;"COMPRAR","",IF(AB1569="",IF(X1569="","",IF(X1569-V1569&lt;0.01,"EMPATE TÉCNICO","")),IF(AB1569&lt;I1569,"ESTOQUE INSUFICIENTE",IF(X1569="","",IF(X1569-V1569&lt;0.01,"EMPATE TÉCNICO","")))))</f>
        <v/>
      </c>
      <c r="AG1569" s="16"/>
      <c r="AH1569" s="16" t="s">
        <v>4767</v>
      </c>
    </row>
    <row r="1570" customFormat="false" ht="15" hidden="false" customHeight="false" outlineLevel="0" collapsed="false">
      <c r="A1570" s="16" t="s">
        <v>5004</v>
      </c>
      <c r="B1570" s="17" t="s">
        <v>5005</v>
      </c>
      <c r="C1570" s="16" t="s">
        <v>5006</v>
      </c>
      <c r="D1570" s="16" t="s">
        <v>4820</v>
      </c>
      <c r="E1570" s="18" t="n">
        <v>1</v>
      </c>
      <c r="F1570" s="16" t="s">
        <v>41</v>
      </c>
      <c r="G1570" s="18" t="n">
        <v>27</v>
      </c>
      <c r="H1570" s="16" t="n">
        <v>21.5</v>
      </c>
      <c r="I1570" s="18" t="n">
        <v>29</v>
      </c>
      <c r="J1570" s="19" t="n">
        <v>8.28833333333333</v>
      </c>
      <c r="K1570" s="19" t="n">
        <v>8.28833333333333</v>
      </c>
      <c r="L1570" s="19" t="n">
        <v>8.2883</v>
      </c>
      <c r="M1570" s="19" t="n">
        <f aca="false">IF(J1570&gt;0,J1570,K1570)*E1570</f>
        <v>8.28833333333333</v>
      </c>
      <c r="N1570" s="20"/>
      <c r="O1570" s="21" t="str">
        <f aca="false">IF(R1570="","",ROUND(R1570*(1-Premissas!$B$4),4))</f>
        <v/>
      </c>
      <c r="P1570" s="22"/>
      <c r="Q1570" s="22"/>
      <c r="R1570" s="23"/>
      <c r="S1570" s="24"/>
      <c r="T1570" s="24"/>
      <c r="U1570" s="25"/>
      <c r="V1570" s="19" t="str">
        <f aca="false">IF(COUNT(N1570:Q1570)=0,"",MIN(N1570:Q1570))</f>
        <v/>
      </c>
      <c r="W1570" s="16" t="str">
        <f aca="false">IF(V1570="","",INDEX($N$4:$Q$4,MATCH(V1570,N1570:Q1570,0)))</f>
        <v/>
      </c>
      <c r="X1570" s="19" t="str">
        <f aca="false">IF(COUNT(N1570:Q1570)&lt;2,"",SMALL(N1570:Q1570,2))</f>
        <v/>
      </c>
      <c r="Y1570" s="26" t="str">
        <f aca="false">IF(OR(V1570="",M1570=0),"",V1570/M1570-1)</f>
        <v/>
      </c>
      <c r="Z1570" s="26" t="str">
        <f aca="false">IF(OR(V1570="",L1570=""),"",V1570/(L1570*E1570)-1)</f>
        <v/>
      </c>
      <c r="AA1570" s="16" t="str">
        <f aca="false">IF(V1570="","SEM OFERTA",IF(OR(Y1570&gt;Premissas!$B$11,Y1570&lt;Premissas!$B$12),"VERIFICAR - UNIDADE/EMBALAGEM",IF(Y1570&gt;Premissas!$B$6,"NÃO COMPRAR - REAJUSTE &gt;5%","COMPRAR")))</f>
        <v>SEM OFERTA</v>
      </c>
      <c r="AB1570" s="18" t="str">
        <f aca="false">IF(W1570="DIMEC",S1570,IF(W1570="MEDCENTRO",U1570,""))</f>
        <v/>
      </c>
      <c r="AC1570" s="18" t="n">
        <f aca="false">IF(AA1570&lt;&gt;"COMPRAR",0,IF(AB1570="",I1570,MIN(I1570,AB1570)))</f>
        <v>0</v>
      </c>
      <c r="AD1570" s="19" t="n">
        <f aca="false">IF(AC1570&gt;0,AC1570*V1570,0)</f>
        <v>0</v>
      </c>
      <c r="AE1570" s="19" t="n">
        <f aca="false">IF(AC1570&gt;0,(M1570-V1570)*AC1570,0)</f>
        <v>0</v>
      </c>
      <c r="AF1570" s="16" t="str">
        <f aca="false">IF(AA1570&lt;&gt;"COMPRAR","",IF(AB1570="",IF(X1570="","",IF(X1570-V1570&lt;0.01,"EMPATE TÉCNICO","")),IF(AB1570&lt;I1570,"ESTOQUE INSUFICIENTE",IF(X1570="","",IF(X1570-V1570&lt;0.01,"EMPATE TÉCNICO","")))))</f>
        <v/>
      </c>
      <c r="AG1570" s="16" t="s">
        <v>4020</v>
      </c>
      <c r="AH1570" s="16" t="s">
        <v>4767</v>
      </c>
    </row>
    <row r="1571" customFormat="false" ht="15" hidden="false" customHeight="false" outlineLevel="0" collapsed="false">
      <c r="A1571" s="16" t="s">
        <v>5007</v>
      </c>
      <c r="B1571" s="17" t="s">
        <v>5008</v>
      </c>
      <c r="C1571" s="16" t="s">
        <v>5009</v>
      </c>
      <c r="D1571" s="16" t="s">
        <v>4820</v>
      </c>
      <c r="E1571" s="18" t="n">
        <v>1</v>
      </c>
      <c r="F1571" s="16" t="s">
        <v>41</v>
      </c>
      <c r="G1571" s="18" t="n">
        <v>3</v>
      </c>
      <c r="H1571" s="16" t="n">
        <v>16.1</v>
      </c>
      <c r="I1571" s="18" t="n">
        <v>39</v>
      </c>
      <c r="J1571" s="19" t="n">
        <v>8.28833333333333</v>
      </c>
      <c r="K1571" s="19" t="n">
        <v>8.28833333333333</v>
      </c>
      <c r="L1571" s="19" t="n">
        <v>8.2883</v>
      </c>
      <c r="M1571" s="19" t="n">
        <f aca="false">IF(J1571&gt;0,J1571,K1571)*E1571</f>
        <v>8.28833333333333</v>
      </c>
      <c r="N1571" s="20"/>
      <c r="O1571" s="21" t="str">
        <f aca="false">IF(R1571="","",ROUND(R1571*(1-Premissas!$B$4),4))</f>
        <v/>
      </c>
      <c r="P1571" s="22"/>
      <c r="Q1571" s="22"/>
      <c r="R1571" s="23"/>
      <c r="S1571" s="24"/>
      <c r="T1571" s="24"/>
      <c r="U1571" s="25"/>
      <c r="V1571" s="19" t="str">
        <f aca="false">IF(COUNT(N1571:Q1571)=0,"",MIN(N1571:Q1571))</f>
        <v/>
      </c>
      <c r="W1571" s="16" t="str">
        <f aca="false">IF(V1571="","",INDEX($N$4:$Q$4,MATCH(V1571,N1571:Q1571,0)))</f>
        <v/>
      </c>
      <c r="X1571" s="19" t="str">
        <f aca="false">IF(COUNT(N1571:Q1571)&lt;2,"",SMALL(N1571:Q1571,2))</f>
        <v/>
      </c>
      <c r="Y1571" s="26" t="str">
        <f aca="false">IF(OR(V1571="",M1571=0),"",V1571/M1571-1)</f>
        <v/>
      </c>
      <c r="Z1571" s="26" t="str">
        <f aca="false">IF(OR(V1571="",L1571=""),"",V1571/(L1571*E1571)-1)</f>
        <v/>
      </c>
      <c r="AA1571" s="16" t="str">
        <f aca="false">IF(V1571="","SEM OFERTA",IF(OR(Y1571&gt;Premissas!$B$11,Y1571&lt;Premissas!$B$12),"VERIFICAR - UNIDADE/EMBALAGEM",IF(Y1571&gt;Premissas!$B$6,"NÃO COMPRAR - REAJUSTE &gt;5%","COMPRAR")))</f>
        <v>SEM OFERTA</v>
      </c>
      <c r="AB1571" s="18" t="str">
        <f aca="false">IF(W1571="DIMEC",S1571,IF(W1571="MEDCENTRO",U1571,""))</f>
        <v/>
      </c>
      <c r="AC1571" s="18" t="n">
        <f aca="false">IF(AA1571&lt;&gt;"COMPRAR",0,IF(AB1571="",I1571,MIN(I1571,AB1571)))</f>
        <v>0</v>
      </c>
      <c r="AD1571" s="19" t="n">
        <f aca="false">IF(AC1571&gt;0,AC1571*V1571,0)</f>
        <v>0</v>
      </c>
      <c r="AE1571" s="19" t="n">
        <f aca="false">IF(AC1571&gt;0,(M1571-V1571)*AC1571,0)</f>
        <v>0</v>
      </c>
      <c r="AF1571" s="16" t="str">
        <f aca="false">IF(AA1571&lt;&gt;"COMPRAR","",IF(AB1571="",IF(X1571="","",IF(X1571-V1571&lt;0.01,"EMPATE TÉCNICO","")),IF(AB1571&lt;I1571,"ESTOQUE INSUFICIENTE",IF(X1571="","",IF(X1571-V1571&lt;0.01,"EMPATE TÉCNICO","")))))</f>
        <v/>
      </c>
      <c r="AG1571" s="16" t="s">
        <v>4020</v>
      </c>
      <c r="AH1571" s="16" t="s">
        <v>4767</v>
      </c>
    </row>
    <row r="1572" customFormat="false" ht="15" hidden="false" customHeight="false" outlineLevel="0" collapsed="false">
      <c r="A1572" s="16" t="s">
        <v>5010</v>
      </c>
      <c r="B1572" s="17" t="s">
        <v>5011</v>
      </c>
      <c r="C1572" s="16" t="s">
        <v>5012</v>
      </c>
      <c r="D1572" s="16" t="s">
        <v>4820</v>
      </c>
      <c r="E1572" s="18" t="n">
        <v>1</v>
      </c>
      <c r="F1572" s="16" t="s">
        <v>41</v>
      </c>
      <c r="G1572" s="18" t="n">
        <v>0</v>
      </c>
      <c r="H1572" s="16" t="n">
        <v>8.4</v>
      </c>
      <c r="I1572" s="18" t="n">
        <v>22</v>
      </c>
      <c r="J1572" s="19" t="n">
        <v>8.28833333333333</v>
      </c>
      <c r="K1572" s="19" t="n">
        <v>8.28833333333333</v>
      </c>
      <c r="L1572" s="19" t="n">
        <v>8.2883</v>
      </c>
      <c r="M1572" s="19" t="n">
        <f aca="false">IF(J1572&gt;0,J1572,K1572)*E1572</f>
        <v>8.28833333333333</v>
      </c>
      <c r="N1572" s="20"/>
      <c r="O1572" s="21" t="str">
        <f aca="false">IF(R1572="","",ROUND(R1572*(1-Premissas!$B$4),4))</f>
        <v/>
      </c>
      <c r="P1572" s="22"/>
      <c r="Q1572" s="22"/>
      <c r="R1572" s="23"/>
      <c r="S1572" s="24"/>
      <c r="T1572" s="24"/>
      <c r="U1572" s="25"/>
      <c r="V1572" s="19" t="str">
        <f aca="false">IF(COUNT(N1572:Q1572)=0,"",MIN(N1572:Q1572))</f>
        <v/>
      </c>
      <c r="W1572" s="16" t="str">
        <f aca="false">IF(V1572="","",INDEX($N$4:$Q$4,MATCH(V1572,N1572:Q1572,0)))</f>
        <v/>
      </c>
      <c r="X1572" s="19" t="str">
        <f aca="false">IF(COUNT(N1572:Q1572)&lt;2,"",SMALL(N1572:Q1572,2))</f>
        <v/>
      </c>
      <c r="Y1572" s="26" t="str">
        <f aca="false">IF(OR(V1572="",M1572=0),"",V1572/M1572-1)</f>
        <v/>
      </c>
      <c r="Z1572" s="26" t="str">
        <f aca="false">IF(OR(V1572="",L1572=""),"",V1572/(L1572*E1572)-1)</f>
        <v/>
      </c>
      <c r="AA1572" s="16" t="str">
        <f aca="false">IF(V1572="","SEM OFERTA",IF(OR(Y1572&gt;Premissas!$B$11,Y1572&lt;Premissas!$B$12),"VERIFICAR - UNIDADE/EMBALAGEM",IF(Y1572&gt;Premissas!$B$6,"NÃO COMPRAR - REAJUSTE &gt;5%","COMPRAR")))</f>
        <v>SEM OFERTA</v>
      </c>
      <c r="AB1572" s="18" t="str">
        <f aca="false">IF(W1572="DIMEC",S1572,IF(W1572="MEDCENTRO",U1572,""))</f>
        <v/>
      </c>
      <c r="AC1572" s="18" t="n">
        <f aca="false">IF(AA1572&lt;&gt;"COMPRAR",0,IF(AB1572="",I1572,MIN(I1572,AB1572)))</f>
        <v>0</v>
      </c>
      <c r="AD1572" s="19" t="n">
        <f aca="false">IF(AC1572&gt;0,AC1572*V1572,0)</f>
        <v>0</v>
      </c>
      <c r="AE1572" s="19" t="n">
        <f aca="false">IF(AC1572&gt;0,(M1572-V1572)*AC1572,0)</f>
        <v>0</v>
      </c>
      <c r="AF1572" s="16" t="str">
        <f aca="false">IF(AA1572&lt;&gt;"COMPRAR","",IF(AB1572="",IF(X1572="","",IF(X1572-V1572&lt;0.01,"EMPATE TÉCNICO","")),IF(AB1572&lt;I1572,"ESTOQUE INSUFICIENTE",IF(X1572="","",IF(X1572-V1572&lt;0.01,"EMPATE TÉCNICO","")))))</f>
        <v/>
      </c>
      <c r="AG1572" s="16" t="s">
        <v>4020</v>
      </c>
      <c r="AH1572" s="16" t="s">
        <v>4767</v>
      </c>
    </row>
    <row r="1573" customFormat="false" ht="15" hidden="false" customHeight="false" outlineLevel="0" collapsed="false">
      <c r="A1573" s="16" t="s">
        <v>5013</v>
      </c>
      <c r="B1573" s="17" t="s">
        <v>5014</v>
      </c>
      <c r="C1573" s="16" t="s">
        <v>5015</v>
      </c>
      <c r="D1573" s="16"/>
      <c r="E1573" s="18" t="n">
        <v>1</v>
      </c>
      <c r="F1573" s="16" t="s">
        <v>43</v>
      </c>
      <c r="G1573" s="18" t="n">
        <v>0</v>
      </c>
      <c r="H1573" s="16" t="n">
        <v>0</v>
      </c>
      <c r="I1573" s="18" t="n">
        <v>1</v>
      </c>
      <c r="J1573" s="19" t="n">
        <v>7.59</v>
      </c>
      <c r="K1573" s="19" t="n">
        <v>7.59</v>
      </c>
      <c r="L1573" s="19" t="n">
        <v>7.59</v>
      </c>
      <c r="M1573" s="19" t="n">
        <f aca="false">IF(J1573&gt;0,J1573,K1573)*E1573</f>
        <v>7.59</v>
      </c>
      <c r="N1573" s="20"/>
      <c r="O1573" s="21" t="str">
        <f aca="false">IF(R1573="","",ROUND(R1573*(1-Premissas!$B$4),4))</f>
        <v/>
      </c>
      <c r="P1573" s="22"/>
      <c r="Q1573" s="22"/>
      <c r="R1573" s="23"/>
      <c r="S1573" s="24"/>
      <c r="T1573" s="24"/>
      <c r="U1573" s="25"/>
      <c r="V1573" s="19" t="str">
        <f aca="false">IF(COUNT(N1573:Q1573)=0,"",MIN(N1573:Q1573))</f>
        <v/>
      </c>
      <c r="W1573" s="16" t="str">
        <f aca="false">IF(V1573="","",INDEX($N$4:$Q$4,MATCH(V1573,N1573:Q1573,0)))</f>
        <v/>
      </c>
      <c r="X1573" s="19" t="str">
        <f aca="false">IF(COUNT(N1573:Q1573)&lt;2,"",SMALL(N1573:Q1573,2))</f>
        <v/>
      </c>
      <c r="Y1573" s="26" t="str">
        <f aca="false">IF(OR(V1573="",M1573=0),"",V1573/M1573-1)</f>
        <v/>
      </c>
      <c r="Z1573" s="26" t="str">
        <f aca="false">IF(OR(V1573="",L1573=""),"",V1573/(L1573*E1573)-1)</f>
        <v/>
      </c>
      <c r="AA1573" s="16" t="str">
        <f aca="false">IF(V1573="","SEM OFERTA",IF(OR(Y1573&gt;Premissas!$B$11,Y1573&lt;Premissas!$B$12),"VERIFICAR - UNIDADE/EMBALAGEM",IF(Y1573&gt;Premissas!$B$6,"NÃO COMPRAR - REAJUSTE &gt;5%","COMPRAR")))</f>
        <v>SEM OFERTA</v>
      </c>
      <c r="AB1573" s="18" t="str">
        <f aca="false">IF(W1573="DIMEC",S1573,IF(W1573="MEDCENTRO",U1573,""))</f>
        <v/>
      </c>
      <c r="AC1573" s="18" t="n">
        <f aca="false">IF(AA1573&lt;&gt;"COMPRAR",0,IF(AB1573="",I1573,MIN(I1573,AB1573)))</f>
        <v>0</v>
      </c>
      <c r="AD1573" s="19" t="n">
        <f aca="false">IF(AC1573&gt;0,AC1573*V1573,0)</f>
        <v>0</v>
      </c>
      <c r="AE1573" s="19" t="n">
        <f aca="false">IF(AC1573&gt;0,(M1573-V1573)*AC1573,0)</f>
        <v>0</v>
      </c>
      <c r="AF1573" s="16" t="str">
        <f aca="false">IF(AA1573&lt;&gt;"COMPRAR","",IF(AB1573="",IF(X1573="","",IF(X1573-V1573&lt;0.01,"EMPATE TÉCNICO","")),IF(AB1573&lt;I1573,"ESTOQUE INSUFICIENTE",IF(X1573="","",IF(X1573-V1573&lt;0.01,"EMPATE TÉCNICO","")))))</f>
        <v/>
      </c>
      <c r="AG1573" s="16" t="s">
        <v>4020</v>
      </c>
      <c r="AH1573" s="16" t="s">
        <v>4767</v>
      </c>
    </row>
    <row r="1574" customFormat="false" ht="15" hidden="false" customHeight="false" outlineLevel="0" collapsed="false">
      <c r="A1574" s="16" t="s">
        <v>5016</v>
      </c>
      <c r="B1574" s="17" t="s">
        <v>5017</v>
      </c>
      <c r="C1574" s="16" t="s">
        <v>5018</v>
      </c>
      <c r="D1574" s="16" t="s">
        <v>4820</v>
      </c>
      <c r="E1574" s="18" t="n">
        <v>1</v>
      </c>
      <c r="F1574" s="16" t="s">
        <v>43</v>
      </c>
      <c r="G1574" s="18" t="n">
        <v>0</v>
      </c>
      <c r="H1574" s="16" t="n">
        <v>0.2</v>
      </c>
      <c r="I1574" s="18" t="n">
        <v>1</v>
      </c>
      <c r="J1574" s="19" t="n">
        <v>0</v>
      </c>
      <c r="K1574" s="19" t="n">
        <v>9.29</v>
      </c>
      <c r="L1574" s="19"/>
      <c r="M1574" s="19" t="n">
        <f aca="false">IF(J1574&gt;0,J1574,K1574)*E1574</f>
        <v>9.29</v>
      </c>
      <c r="N1574" s="20"/>
      <c r="O1574" s="21" t="str">
        <f aca="false">IF(R1574="","",ROUND(R1574*(1-Premissas!$B$4),4))</f>
        <v/>
      </c>
      <c r="P1574" s="22"/>
      <c r="Q1574" s="22"/>
      <c r="R1574" s="23"/>
      <c r="S1574" s="24"/>
      <c r="T1574" s="24"/>
      <c r="U1574" s="25"/>
      <c r="V1574" s="19" t="str">
        <f aca="false">IF(COUNT(N1574:Q1574)=0,"",MIN(N1574:Q1574))</f>
        <v/>
      </c>
      <c r="W1574" s="16" t="str">
        <f aca="false">IF(V1574="","",INDEX($N$4:$Q$4,MATCH(V1574,N1574:Q1574,0)))</f>
        <v/>
      </c>
      <c r="X1574" s="19" t="str">
        <f aca="false">IF(COUNT(N1574:Q1574)&lt;2,"",SMALL(N1574:Q1574,2))</f>
        <v/>
      </c>
      <c r="Y1574" s="26" t="str">
        <f aca="false">IF(OR(V1574="",M1574=0),"",V1574/M1574-1)</f>
        <v/>
      </c>
      <c r="Z1574" s="26" t="str">
        <f aca="false">IF(OR(V1574="",L1574=""),"",V1574/(L1574*E1574)-1)</f>
        <v/>
      </c>
      <c r="AA1574" s="16" t="str">
        <f aca="false">IF(V1574="","SEM OFERTA",IF(OR(Y1574&gt;Premissas!$B$11,Y1574&lt;Premissas!$B$12),"VERIFICAR - UNIDADE/EMBALAGEM",IF(Y1574&gt;Premissas!$B$6,"NÃO COMPRAR - REAJUSTE &gt;5%","COMPRAR")))</f>
        <v>SEM OFERTA</v>
      </c>
      <c r="AB1574" s="18" t="str">
        <f aca="false">IF(W1574="DIMEC",S1574,IF(W1574="MEDCENTRO",U1574,""))</f>
        <v/>
      </c>
      <c r="AC1574" s="18" t="n">
        <f aca="false">IF(AA1574&lt;&gt;"COMPRAR",0,IF(AB1574="",I1574,MIN(I1574,AB1574)))</f>
        <v>0</v>
      </c>
      <c r="AD1574" s="19" t="n">
        <f aca="false">IF(AC1574&gt;0,AC1574*V1574,0)</f>
        <v>0</v>
      </c>
      <c r="AE1574" s="19" t="n">
        <f aca="false">IF(AC1574&gt;0,(M1574-V1574)*AC1574,0)</f>
        <v>0</v>
      </c>
      <c r="AF1574" s="16" t="str">
        <f aca="false">IF(AA1574&lt;&gt;"COMPRAR","",IF(AB1574="",IF(X1574="","",IF(X1574-V1574&lt;0.01,"EMPATE TÉCNICO","")),IF(AB1574&lt;I1574,"ESTOQUE INSUFICIENTE",IF(X1574="","",IF(X1574-V1574&lt;0.01,"EMPATE TÉCNICO","")))))</f>
        <v/>
      </c>
      <c r="AG1574" s="16"/>
      <c r="AH1574" s="16" t="s">
        <v>4767</v>
      </c>
    </row>
    <row r="1575" customFormat="false" ht="15" hidden="false" customHeight="false" outlineLevel="0" collapsed="false">
      <c r="A1575" s="16" t="s">
        <v>5019</v>
      </c>
      <c r="B1575" s="17" t="s">
        <v>5020</v>
      </c>
      <c r="C1575" s="16" t="s">
        <v>5021</v>
      </c>
      <c r="D1575" s="16" t="s">
        <v>4820</v>
      </c>
      <c r="E1575" s="18" t="n">
        <v>1</v>
      </c>
      <c r="F1575" s="16" t="s">
        <v>41</v>
      </c>
      <c r="G1575" s="18" t="n">
        <v>4</v>
      </c>
      <c r="H1575" s="16" t="n">
        <v>15</v>
      </c>
      <c r="I1575" s="18" t="n">
        <v>35</v>
      </c>
      <c r="J1575" s="19" t="n">
        <v>8.28833333333333</v>
      </c>
      <c r="K1575" s="19" t="n">
        <v>8.28833333333333</v>
      </c>
      <c r="L1575" s="19" t="n">
        <v>8.2883</v>
      </c>
      <c r="M1575" s="19" t="n">
        <f aca="false">IF(J1575&gt;0,J1575,K1575)*E1575</f>
        <v>8.28833333333333</v>
      </c>
      <c r="N1575" s="20"/>
      <c r="O1575" s="21" t="str">
        <f aca="false">IF(R1575="","",ROUND(R1575*(1-Premissas!$B$4),4))</f>
        <v/>
      </c>
      <c r="P1575" s="22"/>
      <c r="Q1575" s="22"/>
      <c r="R1575" s="23"/>
      <c r="S1575" s="24"/>
      <c r="T1575" s="24"/>
      <c r="U1575" s="25"/>
      <c r="V1575" s="19" t="str">
        <f aca="false">IF(COUNT(N1575:Q1575)=0,"",MIN(N1575:Q1575))</f>
        <v/>
      </c>
      <c r="W1575" s="16" t="str">
        <f aca="false">IF(V1575="","",INDEX($N$4:$Q$4,MATCH(V1575,N1575:Q1575,0)))</f>
        <v/>
      </c>
      <c r="X1575" s="19" t="str">
        <f aca="false">IF(COUNT(N1575:Q1575)&lt;2,"",SMALL(N1575:Q1575,2))</f>
        <v/>
      </c>
      <c r="Y1575" s="26" t="str">
        <f aca="false">IF(OR(V1575="",M1575=0),"",V1575/M1575-1)</f>
        <v/>
      </c>
      <c r="Z1575" s="26" t="str">
        <f aca="false">IF(OR(V1575="",L1575=""),"",V1575/(L1575*E1575)-1)</f>
        <v/>
      </c>
      <c r="AA1575" s="16" t="str">
        <f aca="false">IF(V1575="","SEM OFERTA",IF(OR(Y1575&gt;Premissas!$B$11,Y1575&lt;Premissas!$B$12),"VERIFICAR - UNIDADE/EMBALAGEM",IF(Y1575&gt;Premissas!$B$6,"NÃO COMPRAR - REAJUSTE &gt;5%","COMPRAR")))</f>
        <v>SEM OFERTA</v>
      </c>
      <c r="AB1575" s="18" t="str">
        <f aca="false">IF(W1575="DIMEC",S1575,IF(W1575="MEDCENTRO",U1575,""))</f>
        <v/>
      </c>
      <c r="AC1575" s="18" t="n">
        <f aca="false">IF(AA1575&lt;&gt;"COMPRAR",0,IF(AB1575="",I1575,MIN(I1575,AB1575)))</f>
        <v>0</v>
      </c>
      <c r="AD1575" s="19" t="n">
        <f aca="false">IF(AC1575&gt;0,AC1575*V1575,0)</f>
        <v>0</v>
      </c>
      <c r="AE1575" s="19" t="n">
        <f aca="false">IF(AC1575&gt;0,(M1575-V1575)*AC1575,0)</f>
        <v>0</v>
      </c>
      <c r="AF1575" s="16" t="str">
        <f aca="false">IF(AA1575&lt;&gt;"COMPRAR","",IF(AB1575="",IF(X1575="","",IF(X1575-V1575&lt;0.01,"EMPATE TÉCNICO","")),IF(AB1575&lt;I1575,"ESTOQUE INSUFICIENTE",IF(X1575="","",IF(X1575-V1575&lt;0.01,"EMPATE TÉCNICO","")))))</f>
        <v/>
      </c>
      <c r="AG1575" s="16" t="s">
        <v>4020</v>
      </c>
      <c r="AH1575" s="16" t="s">
        <v>4767</v>
      </c>
    </row>
    <row r="1576" customFormat="false" ht="15" hidden="false" customHeight="false" outlineLevel="0" collapsed="false">
      <c r="A1576" s="16" t="s">
        <v>5022</v>
      </c>
      <c r="B1576" s="17" t="s">
        <v>5023</v>
      </c>
      <c r="C1576" s="16" t="s">
        <v>5024</v>
      </c>
      <c r="D1576" s="16" t="s">
        <v>4820</v>
      </c>
      <c r="E1576" s="18" t="n">
        <v>6</v>
      </c>
      <c r="F1576" s="16" t="s">
        <v>43</v>
      </c>
      <c r="G1576" s="18" t="n">
        <v>0</v>
      </c>
      <c r="H1576" s="16" t="n">
        <v>0</v>
      </c>
      <c r="I1576" s="18" t="n">
        <v>1</v>
      </c>
      <c r="J1576" s="19" t="n">
        <v>7.59</v>
      </c>
      <c r="K1576" s="19" t="n">
        <v>7.59</v>
      </c>
      <c r="L1576" s="19" t="n">
        <v>7.59</v>
      </c>
      <c r="M1576" s="19" t="n">
        <f aca="false">IF(J1576&gt;0,J1576,K1576)*E1576</f>
        <v>45.54</v>
      </c>
      <c r="N1576" s="20"/>
      <c r="O1576" s="21" t="str">
        <f aca="false">IF(R1576="","",ROUND(R1576*(1-Premissas!$B$4),4))</f>
        <v/>
      </c>
      <c r="P1576" s="22"/>
      <c r="Q1576" s="22"/>
      <c r="R1576" s="23"/>
      <c r="S1576" s="24"/>
      <c r="T1576" s="24"/>
      <c r="U1576" s="25"/>
      <c r="V1576" s="19" t="str">
        <f aca="false">IF(COUNT(N1576:Q1576)=0,"",MIN(N1576:Q1576))</f>
        <v/>
      </c>
      <c r="W1576" s="16" t="str">
        <f aca="false">IF(V1576="","",INDEX($N$4:$Q$4,MATCH(V1576,N1576:Q1576,0)))</f>
        <v/>
      </c>
      <c r="X1576" s="19" t="str">
        <f aca="false">IF(COUNT(N1576:Q1576)&lt;2,"",SMALL(N1576:Q1576,2))</f>
        <v/>
      </c>
      <c r="Y1576" s="26" t="str">
        <f aca="false">IF(OR(V1576="",M1576=0),"",V1576/M1576-1)</f>
        <v/>
      </c>
      <c r="Z1576" s="26" t="str">
        <f aca="false">IF(OR(V1576="",L1576=""),"",V1576/(L1576*E1576)-1)</f>
        <v/>
      </c>
      <c r="AA1576" s="16" t="str">
        <f aca="false">IF(V1576="","SEM OFERTA",IF(OR(Y1576&gt;Premissas!$B$11,Y1576&lt;Premissas!$B$12),"VERIFICAR - UNIDADE/EMBALAGEM",IF(Y1576&gt;Premissas!$B$6,"NÃO COMPRAR - REAJUSTE &gt;5%","COMPRAR")))</f>
        <v>SEM OFERTA</v>
      </c>
      <c r="AB1576" s="18" t="str">
        <f aca="false">IF(W1576="DIMEC",S1576,IF(W1576="MEDCENTRO",U1576,""))</f>
        <v/>
      </c>
      <c r="AC1576" s="18" t="n">
        <f aca="false">IF(AA1576&lt;&gt;"COMPRAR",0,IF(AB1576="",I1576,MIN(I1576,AB1576)))</f>
        <v>0</v>
      </c>
      <c r="AD1576" s="19" t="n">
        <f aca="false">IF(AC1576&gt;0,AC1576*V1576,0)</f>
        <v>0</v>
      </c>
      <c r="AE1576" s="19" t="n">
        <f aca="false">IF(AC1576&gt;0,(M1576-V1576)*AC1576,0)</f>
        <v>0</v>
      </c>
      <c r="AF1576" s="16" t="str">
        <f aca="false">IF(AA1576&lt;&gt;"COMPRAR","",IF(AB1576="",IF(X1576="","",IF(X1576-V1576&lt;0.01,"EMPATE TÉCNICO","")),IF(AB1576&lt;I1576,"ESTOQUE INSUFICIENTE",IF(X1576="","",IF(X1576-V1576&lt;0.01,"EMPATE TÉCNICO","")))))</f>
        <v/>
      </c>
      <c r="AG1576" s="16" t="s">
        <v>4020</v>
      </c>
      <c r="AH1576" s="16" t="s">
        <v>4767</v>
      </c>
    </row>
    <row r="1577" customFormat="false" ht="15" hidden="false" customHeight="false" outlineLevel="0" collapsed="false">
      <c r="A1577" s="16" t="s">
        <v>5025</v>
      </c>
      <c r="B1577" s="17" t="s">
        <v>5026</v>
      </c>
      <c r="C1577" s="16" t="s">
        <v>5027</v>
      </c>
      <c r="D1577" s="16" t="s">
        <v>3749</v>
      </c>
      <c r="E1577" s="18" t="n">
        <v>1</v>
      </c>
      <c r="F1577" s="16" t="s">
        <v>43</v>
      </c>
      <c r="G1577" s="18" t="n">
        <v>0</v>
      </c>
      <c r="H1577" s="16" t="n">
        <v>0</v>
      </c>
      <c r="I1577" s="18" t="n">
        <v>1</v>
      </c>
      <c r="J1577" s="19" t="n">
        <v>5.82166666666667</v>
      </c>
      <c r="K1577" s="19" t="n">
        <v>5.82166666666667</v>
      </c>
      <c r="L1577" s="19" t="n">
        <v>5.8217</v>
      </c>
      <c r="M1577" s="19" t="n">
        <f aca="false">IF(J1577&gt;0,J1577,K1577)*E1577</f>
        <v>5.82166666666667</v>
      </c>
      <c r="N1577" s="20"/>
      <c r="O1577" s="21" t="str">
        <f aca="false">IF(R1577="","",ROUND(R1577*(1-Premissas!$B$4),4))</f>
        <v/>
      </c>
      <c r="P1577" s="22"/>
      <c r="Q1577" s="22"/>
      <c r="R1577" s="23"/>
      <c r="S1577" s="24"/>
      <c r="T1577" s="24"/>
      <c r="U1577" s="25"/>
      <c r="V1577" s="19" t="str">
        <f aca="false">IF(COUNT(N1577:Q1577)=0,"",MIN(N1577:Q1577))</f>
        <v/>
      </c>
      <c r="W1577" s="16" t="str">
        <f aca="false">IF(V1577="","",INDEX($N$4:$Q$4,MATCH(V1577,N1577:Q1577,0)))</f>
        <v/>
      </c>
      <c r="X1577" s="19" t="str">
        <f aca="false">IF(COUNT(N1577:Q1577)&lt;2,"",SMALL(N1577:Q1577,2))</f>
        <v/>
      </c>
      <c r="Y1577" s="26" t="str">
        <f aca="false">IF(OR(V1577="",M1577=0),"",V1577/M1577-1)</f>
        <v/>
      </c>
      <c r="Z1577" s="26" t="str">
        <f aca="false">IF(OR(V1577="",L1577=""),"",V1577/(L1577*E1577)-1)</f>
        <v/>
      </c>
      <c r="AA1577" s="16" t="str">
        <f aca="false">IF(V1577="","SEM OFERTA",IF(OR(Y1577&gt;Premissas!$B$11,Y1577&lt;Premissas!$B$12),"VERIFICAR - UNIDADE/EMBALAGEM",IF(Y1577&gt;Premissas!$B$6,"NÃO COMPRAR - REAJUSTE &gt;5%","COMPRAR")))</f>
        <v>SEM OFERTA</v>
      </c>
      <c r="AB1577" s="18" t="str">
        <f aca="false">IF(W1577="DIMEC",S1577,IF(W1577="MEDCENTRO",U1577,""))</f>
        <v/>
      </c>
      <c r="AC1577" s="18" t="n">
        <f aca="false">IF(AA1577&lt;&gt;"COMPRAR",0,IF(AB1577="",I1577,MIN(I1577,AB1577)))</f>
        <v>0</v>
      </c>
      <c r="AD1577" s="19" t="n">
        <f aca="false">IF(AC1577&gt;0,AC1577*V1577,0)</f>
        <v>0</v>
      </c>
      <c r="AE1577" s="19" t="n">
        <f aca="false">IF(AC1577&gt;0,(M1577-V1577)*AC1577,0)</f>
        <v>0</v>
      </c>
      <c r="AF1577" s="16" t="str">
        <f aca="false">IF(AA1577&lt;&gt;"COMPRAR","",IF(AB1577="",IF(X1577="","",IF(X1577-V1577&lt;0.01,"EMPATE TÉCNICO","")),IF(AB1577&lt;I1577,"ESTOQUE INSUFICIENTE",IF(X1577="","",IF(X1577-V1577&lt;0.01,"EMPATE TÉCNICO","")))))</f>
        <v/>
      </c>
      <c r="AG1577" s="16" t="s">
        <v>3757</v>
      </c>
      <c r="AH1577" s="16" t="s">
        <v>4767</v>
      </c>
    </row>
    <row r="1578" customFormat="false" ht="15" hidden="false" customHeight="false" outlineLevel="0" collapsed="false">
      <c r="A1578" s="16" t="s">
        <v>5028</v>
      </c>
      <c r="B1578" s="17" t="s">
        <v>5029</v>
      </c>
      <c r="C1578" s="16" t="s">
        <v>5030</v>
      </c>
      <c r="D1578" s="16" t="s">
        <v>3749</v>
      </c>
      <c r="E1578" s="18" t="n">
        <v>4</v>
      </c>
      <c r="F1578" s="16" t="s">
        <v>43</v>
      </c>
      <c r="G1578" s="18" t="n">
        <v>0</v>
      </c>
      <c r="H1578" s="16" t="n">
        <v>0.9</v>
      </c>
      <c r="I1578" s="18" t="n">
        <v>1</v>
      </c>
      <c r="J1578" s="19" t="n">
        <v>5.68583333333333</v>
      </c>
      <c r="K1578" s="19" t="n">
        <v>5.68583333333333</v>
      </c>
      <c r="L1578" s="19" t="n">
        <v>5.6858</v>
      </c>
      <c r="M1578" s="19" t="n">
        <f aca="false">IF(J1578&gt;0,J1578,K1578)*E1578</f>
        <v>22.7433333333333</v>
      </c>
      <c r="N1578" s="20"/>
      <c r="O1578" s="21" t="str">
        <f aca="false">IF(R1578="","",ROUND(R1578*(1-Premissas!$B$4),4))</f>
        <v/>
      </c>
      <c r="P1578" s="22"/>
      <c r="Q1578" s="22"/>
      <c r="R1578" s="23"/>
      <c r="S1578" s="24"/>
      <c r="T1578" s="24"/>
      <c r="U1578" s="25"/>
      <c r="V1578" s="19" t="str">
        <f aca="false">IF(COUNT(N1578:Q1578)=0,"",MIN(N1578:Q1578))</f>
        <v/>
      </c>
      <c r="W1578" s="16" t="str">
        <f aca="false">IF(V1578="","",INDEX($N$4:$Q$4,MATCH(V1578,N1578:Q1578,0)))</f>
        <v/>
      </c>
      <c r="X1578" s="19" t="str">
        <f aca="false">IF(COUNT(N1578:Q1578)&lt;2,"",SMALL(N1578:Q1578,2))</f>
        <v/>
      </c>
      <c r="Y1578" s="26" t="str">
        <f aca="false">IF(OR(V1578="",M1578=0),"",V1578/M1578-1)</f>
        <v/>
      </c>
      <c r="Z1578" s="26" t="str">
        <f aca="false">IF(OR(V1578="",L1578=""),"",V1578/(L1578*E1578)-1)</f>
        <v/>
      </c>
      <c r="AA1578" s="16" t="str">
        <f aca="false">IF(V1578="","SEM OFERTA",IF(OR(Y1578&gt;Premissas!$B$11,Y1578&lt;Premissas!$B$12),"VERIFICAR - UNIDADE/EMBALAGEM",IF(Y1578&gt;Premissas!$B$6,"NÃO COMPRAR - REAJUSTE &gt;5%","COMPRAR")))</f>
        <v>SEM OFERTA</v>
      </c>
      <c r="AB1578" s="18" t="str">
        <f aca="false">IF(W1578="DIMEC",S1578,IF(W1578="MEDCENTRO",U1578,""))</f>
        <v/>
      </c>
      <c r="AC1578" s="18" t="n">
        <f aca="false">IF(AA1578&lt;&gt;"COMPRAR",0,IF(AB1578="",I1578,MIN(I1578,AB1578)))</f>
        <v>0</v>
      </c>
      <c r="AD1578" s="19" t="n">
        <f aca="false">IF(AC1578&gt;0,AC1578*V1578,0)</f>
        <v>0</v>
      </c>
      <c r="AE1578" s="19" t="n">
        <f aca="false">IF(AC1578&gt;0,(M1578-V1578)*AC1578,0)</f>
        <v>0</v>
      </c>
      <c r="AF1578" s="16" t="str">
        <f aca="false">IF(AA1578&lt;&gt;"COMPRAR","",IF(AB1578="",IF(X1578="","",IF(X1578-V1578&lt;0.01,"EMPATE TÉCNICO","")),IF(AB1578&lt;I1578,"ESTOQUE INSUFICIENTE",IF(X1578="","",IF(X1578-V1578&lt;0.01,"EMPATE TÉCNICO","")))))</f>
        <v/>
      </c>
      <c r="AG1578" s="16" t="s">
        <v>3757</v>
      </c>
      <c r="AH1578" s="16" t="s">
        <v>4767</v>
      </c>
    </row>
    <row r="1579" customFormat="false" ht="15" hidden="false" customHeight="false" outlineLevel="0" collapsed="false">
      <c r="A1579" s="16" t="s">
        <v>5031</v>
      </c>
      <c r="B1579" s="17" t="s">
        <v>5032</v>
      </c>
      <c r="C1579" s="16" t="s">
        <v>5033</v>
      </c>
      <c r="D1579" s="16" t="s">
        <v>3749</v>
      </c>
      <c r="E1579" s="18" t="n">
        <v>1</v>
      </c>
      <c r="F1579" s="16" t="s">
        <v>42</v>
      </c>
      <c r="G1579" s="18" t="n">
        <v>4</v>
      </c>
      <c r="H1579" s="16" t="n">
        <v>2</v>
      </c>
      <c r="I1579" s="18" t="n">
        <v>2</v>
      </c>
      <c r="J1579" s="19" t="n">
        <v>8.04416666666667</v>
      </c>
      <c r="K1579" s="19" t="n">
        <v>8.04416666666667</v>
      </c>
      <c r="L1579" s="19" t="n">
        <v>8.0442</v>
      </c>
      <c r="M1579" s="19" t="n">
        <f aca="false">IF(J1579&gt;0,J1579,K1579)*E1579</f>
        <v>8.04416666666667</v>
      </c>
      <c r="N1579" s="20"/>
      <c r="O1579" s="21" t="str">
        <f aca="false">IF(R1579="","",ROUND(R1579*(1-Premissas!$B$4),4))</f>
        <v/>
      </c>
      <c r="P1579" s="22"/>
      <c r="Q1579" s="22"/>
      <c r="R1579" s="23"/>
      <c r="S1579" s="24"/>
      <c r="T1579" s="24"/>
      <c r="U1579" s="25"/>
      <c r="V1579" s="19" t="str">
        <f aca="false">IF(COUNT(N1579:Q1579)=0,"",MIN(N1579:Q1579))</f>
        <v/>
      </c>
      <c r="W1579" s="16" t="str">
        <f aca="false">IF(V1579="","",INDEX($N$4:$Q$4,MATCH(V1579,N1579:Q1579,0)))</f>
        <v/>
      </c>
      <c r="X1579" s="19" t="str">
        <f aca="false">IF(COUNT(N1579:Q1579)&lt;2,"",SMALL(N1579:Q1579,2))</f>
        <v/>
      </c>
      <c r="Y1579" s="26" t="str">
        <f aca="false">IF(OR(V1579="",M1579=0),"",V1579/M1579-1)</f>
        <v/>
      </c>
      <c r="Z1579" s="26" t="str">
        <f aca="false">IF(OR(V1579="",L1579=""),"",V1579/(L1579*E1579)-1)</f>
        <v/>
      </c>
      <c r="AA1579" s="16" t="str">
        <f aca="false">IF(V1579="","SEM OFERTA",IF(OR(Y1579&gt;Premissas!$B$11,Y1579&lt;Premissas!$B$12),"VERIFICAR - UNIDADE/EMBALAGEM",IF(Y1579&gt;Premissas!$B$6,"NÃO COMPRAR - REAJUSTE &gt;5%","COMPRAR")))</f>
        <v>SEM OFERTA</v>
      </c>
      <c r="AB1579" s="18" t="str">
        <f aca="false">IF(W1579="DIMEC",S1579,IF(W1579="MEDCENTRO",U1579,""))</f>
        <v/>
      </c>
      <c r="AC1579" s="18" t="n">
        <f aca="false">IF(AA1579&lt;&gt;"COMPRAR",0,IF(AB1579="",I1579,MIN(I1579,AB1579)))</f>
        <v>0</v>
      </c>
      <c r="AD1579" s="19" t="n">
        <f aca="false">IF(AC1579&gt;0,AC1579*V1579,0)</f>
        <v>0</v>
      </c>
      <c r="AE1579" s="19" t="n">
        <f aca="false">IF(AC1579&gt;0,(M1579-V1579)*AC1579,0)</f>
        <v>0</v>
      </c>
      <c r="AF1579" s="16" t="str">
        <f aca="false">IF(AA1579&lt;&gt;"COMPRAR","",IF(AB1579="",IF(X1579="","",IF(X1579-V1579&lt;0.01,"EMPATE TÉCNICO","")),IF(AB1579&lt;I1579,"ESTOQUE INSUFICIENTE",IF(X1579="","",IF(X1579-V1579&lt;0.01,"EMPATE TÉCNICO","")))))</f>
        <v/>
      </c>
      <c r="AG1579" s="16" t="s">
        <v>3757</v>
      </c>
      <c r="AH1579" s="16" t="s">
        <v>4767</v>
      </c>
    </row>
    <row r="1580" customFormat="false" ht="15" hidden="false" customHeight="false" outlineLevel="0" collapsed="false">
      <c r="A1580" s="16" t="s">
        <v>5034</v>
      </c>
      <c r="B1580" s="17" t="s">
        <v>5035</v>
      </c>
      <c r="C1580" s="16" t="s">
        <v>5036</v>
      </c>
      <c r="D1580" s="16" t="s">
        <v>3749</v>
      </c>
      <c r="E1580" s="18" t="n">
        <v>1</v>
      </c>
      <c r="F1580" s="16" t="s">
        <v>43</v>
      </c>
      <c r="G1580" s="18" t="n">
        <v>0</v>
      </c>
      <c r="H1580" s="16" t="n">
        <v>3.2</v>
      </c>
      <c r="I1580" s="18" t="n">
        <v>9</v>
      </c>
      <c r="J1580" s="19" t="n">
        <v>2.46333333333333</v>
      </c>
      <c r="K1580" s="19" t="n">
        <v>2.46333333333333</v>
      </c>
      <c r="L1580" s="19" t="n">
        <v>2.4633</v>
      </c>
      <c r="M1580" s="19" t="n">
        <f aca="false">IF(J1580&gt;0,J1580,K1580)*E1580</f>
        <v>2.46333333333333</v>
      </c>
      <c r="N1580" s="20"/>
      <c r="O1580" s="21" t="str">
        <f aca="false">IF(R1580="","",ROUND(R1580*(1-Premissas!$B$4),4))</f>
        <v/>
      </c>
      <c r="P1580" s="22"/>
      <c r="Q1580" s="22"/>
      <c r="R1580" s="23"/>
      <c r="S1580" s="24"/>
      <c r="T1580" s="24"/>
      <c r="U1580" s="25"/>
      <c r="V1580" s="19" t="str">
        <f aca="false">IF(COUNT(N1580:Q1580)=0,"",MIN(N1580:Q1580))</f>
        <v/>
      </c>
      <c r="W1580" s="16" t="str">
        <f aca="false">IF(V1580="","",INDEX($N$4:$Q$4,MATCH(V1580,N1580:Q1580,0)))</f>
        <v/>
      </c>
      <c r="X1580" s="19" t="str">
        <f aca="false">IF(COUNT(N1580:Q1580)&lt;2,"",SMALL(N1580:Q1580,2))</f>
        <v/>
      </c>
      <c r="Y1580" s="26" t="str">
        <f aca="false">IF(OR(V1580="",M1580=0),"",V1580/M1580-1)</f>
        <v/>
      </c>
      <c r="Z1580" s="26" t="str">
        <f aca="false">IF(OR(V1580="",L1580=""),"",V1580/(L1580*E1580)-1)</f>
        <v/>
      </c>
      <c r="AA1580" s="16" t="str">
        <f aca="false">IF(V1580="","SEM OFERTA",IF(OR(Y1580&gt;Premissas!$B$11,Y1580&lt;Premissas!$B$12),"VERIFICAR - UNIDADE/EMBALAGEM",IF(Y1580&gt;Premissas!$B$6,"NÃO COMPRAR - REAJUSTE &gt;5%","COMPRAR")))</f>
        <v>SEM OFERTA</v>
      </c>
      <c r="AB1580" s="18" t="str">
        <f aca="false">IF(W1580="DIMEC",S1580,IF(W1580="MEDCENTRO",U1580,""))</f>
        <v/>
      </c>
      <c r="AC1580" s="18" t="n">
        <f aca="false">IF(AA1580&lt;&gt;"COMPRAR",0,IF(AB1580="",I1580,MIN(I1580,AB1580)))</f>
        <v>0</v>
      </c>
      <c r="AD1580" s="19" t="n">
        <f aca="false">IF(AC1580&gt;0,AC1580*V1580,0)</f>
        <v>0</v>
      </c>
      <c r="AE1580" s="19" t="n">
        <f aca="false">IF(AC1580&gt;0,(M1580-V1580)*AC1580,0)</f>
        <v>0</v>
      </c>
      <c r="AF1580" s="16" t="str">
        <f aca="false">IF(AA1580&lt;&gt;"COMPRAR","",IF(AB1580="",IF(X1580="","",IF(X1580-V1580&lt;0.01,"EMPATE TÉCNICO","")),IF(AB1580&lt;I1580,"ESTOQUE INSUFICIENTE",IF(X1580="","",IF(X1580-V1580&lt;0.01,"EMPATE TÉCNICO","")))))</f>
        <v/>
      </c>
      <c r="AG1580" s="16" t="s">
        <v>3757</v>
      </c>
      <c r="AH1580" s="16" t="s">
        <v>4767</v>
      </c>
    </row>
    <row r="1581" customFormat="false" ht="15" hidden="false" customHeight="false" outlineLevel="0" collapsed="false">
      <c r="A1581" s="16" t="s">
        <v>5037</v>
      </c>
      <c r="B1581" s="17" t="s">
        <v>5038</v>
      </c>
      <c r="C1581" s="16" t="s">
        <v>5039</v>
      </c>
      <c r="D1581" s="16" t="s">
        <v>3749</v>
      </c>
      <c r="E1581" s="18" t="n">
        <v>1</v>
      </c>
      <c r="F1581" s="16" t="s">
        <v>43</v>
      </c>
      <c r="G1581" s="18" t="n">
        <v>0</v>
      </c>
      <c r="H1581" s="16" t="n">
        <v>2.4</v>
      </c>
      <c r="I1581" s="18" t="n">
        <v>7</v>
      </c>
      <c r="J1581" s="19" t="n">
        <v>5.68583333333333</v>
      </c>
      <c r="K1581" s="19" t="n">
        <v>5.68583333333333</v>
      </c>
      <c r="L1581" s="19" t="n">
        <v>5.6858</v>
      </c>
      <c r="M1581" s="19" t="n">
        <f aca="false">IF(J1581&gt;0,J1581,K1581)*E1581</f>
        <v>5.68583333333333</v>
      </c>
      <c r="N1581" s="20"/>
      <c r="O1581" s="21" t="str">
        <f aca="false">IF(R1581="","",ROUND(R1581*(1-Premissas!$B$4),4))</f>
        <v/>
      </c>
      <c r="P1581" s="22"/>
      <c r="Q1581" s="22"/>
      <c r="R1581" s="23"/>
      <c r="S1581" s="24"/>
      <c r="T1581" s="24"/>
      <c r="U1581" s="25"/>
      <c r="V1581" s="19" t="str">
        <f aca="false">IF(COUNT(N1581:Q1581)=0,"",MIN(N1581:Q1581))</f>
        <v/>
      </c>
      <c r="W1581" s="16" t="str">
        <f aca="false">IF(V1581="","",INDEX($N$4:$Q$4,MATCH(V1581,N1581:Q1581,0)))</f>
        <v/>
      </c>
      <c r="X1581" s="19" t="str">
        <f aca="false">IF(COUNT(N1581:Q1581)&lt;2,"",SMALL(N1581:Q1581,2))</f>
        <v/>
      </c>
      <c r="Y1581" s="26" t="str">
        <f aca="false">IF(OR(V1581="",M1581=0),"",V1581/M1581-1)</f>
        <v/>
      </c>
      <c r="Z1581" s="26" t="str">
        <f aca="false">IF(OR(V1581="",L1581=""),"",V1581/(L1581*E1581)-1)</f>
        <v/>
      </c>
      <c r="AA1581" s="16" t="str">
        <f aca="false">IF(V1581="","SEM OFERTA",IF(OR(Y1581&gt;Premissas!$B$11,Y1581&lt;Premissas!$B$12),"VERIFICAR - UNIDADE/EMBALAGEM",IF(Y1581&gt;Premissas!$B$6,"NÃO COMPRAR - REAJUSTE &gt;5%","COMPRAR")))</f>
        <v>SEM OFERTA</v>
      </c>
      <c r="AB1581" s="18" t="str">
        <f aca="false">IF(W1581="DIMEC",S1581,IF(W1581="MEDCENTRO",U1581,""))</f>
        <v/>
      </c>
      <c r="AC1581" s="18" t="n">
        <f aca="false">IF(AA1581&lt;&gt;"COMPRAR",0,IF(AB1581="",I1581,MIN(I1581,AB1581)))</f>
        <v>0</v>
      </c>
      <c r="AD1581" s="19" t="n">
        <f aca="false">IF(AC1581&gt;0,AC1581*V1581,0)</f>
        <v>0</v>
      </c>
      <c r="AE1581" s="19" t="n">
        <f aca="false">IF(AC1581&gt;0,(M1581-V1581)*AC1581,0)</f>
        <v>0</v>
      </c>
      <c r="AF1581" s="16" t="str">
        <f aca="false">IF(AA1581&lt;&gt;"COMPRAR","",IF(AB1581="",IF(X1581="","",IF(X1581-V1581&lt;0.01,"EMPATE TÉCNICO","")),IF(AB1581&lt;I1581,"ESTOQUE INSUFICIENTE",IF(X1581="","",IF(X1581-V1581&lt;0.01,"EMPATE TÉCNICO","")))))</f>
        <v/>
      </c>
      <c r="AG1581" s="16" t="s">
        <v>3757</v>
      </c>
      <c r="AH1581" s="16" t="s">
        <v>4767</v>
      </c>
    </row>
    <row r="1582" customFormat="false" ht="15" hidden="false" customHeight="false" outlineLevel="0" collapsed="false">
      <c r="A1582" s="16" t="s">
        <v>5040</v>
      </c>
      <c r="B1582" s="17" t="s">
        <v>5041</v>
      </c>
      <c r="C1582" s="16" t="s">
        <v>5042</v>
      </c>
      <c r="D1582" s="16" t="s">
        <v>3749</v>
      </c>
      <c r="E1582" s="18" t="n">
        <v>1</v>
      </c>
      <c r="F1582" s="16" t="s">
        <v>42</v>
      </c>
      <c r="G1582" s="18" t="n">
        <v>1</v>
      </c>
      <c r="H1582" s="16" t="n">
        <v>2.3</v>
      </c>
      <c r="I1582" s="18" t="n">
        <v>5</v>
      </c>
      <c r="J1582" s="19" t="n">
        <v>6.67333333333333</v>
      </c>
      <c r="K1582" s="19" t="n">
        <v>6.67333333333333</v>
      </c>
      <c r="L1582" s="19" t="n">
        <v>6.6733</v>
      </c>
      <c r="M1582" s="19" t="n">
        <f aca="false">IF(J1582&gt;0,J1582,K1582)*E1582</f>
        <v>6.67333333333333</v>
      </c>
      <c r="N1582" s="20"/>
      <c r="O1582" s="21" t="str">
        <f aca="false">IF(R1582="","",ROUND(R1582*(1-Premissas!$B$4),4))</f>
        <v/>
      </c>
      <c r="P1582" s="22"/>
      <c r="Q1582" s="22"/>
      <c r="R1582" s="23"/>
      <c r="S1582" s="24"/>
      <c r="T1582" s="24"/>
      <c r="U1582" s="25"/>
      <c r="V1582" s="19" t="str">
        <f aca="false">IF(COUNT(N1582:Q1582)=0,"",MIN(N1582:Q1582))</f>
        <v/>
      </c>
      <c r="W1582" s="16" t="str">
        <f aca="false">IF(V1582="","",INDEX($N$4:$Q$4,MATCH(V1582,N1582:Q1582,0)))</f>
        <v/>
      </c>
      <c r="X1582" s="19" t="str">
        <f aca="false">IF(COUNT(N1582:Q1582)&lt;2,"",SMALL(N1582:Q1582,2))</f>
        <v/>
      </c>
      <c r="Y1582" s="26" t="str">
        <f aca="false">IF(OR(V1582="",M1582=0),"",V1582/M1582-1)</f>
        <v/>
      </c>
      <c r="Z1582" s="26" t="str">
        <f aca="false">IF(OR(V1582="",L1582=""),"",V1582/(L1582*E1582)-1)</f>
        <v/>
      </c>
      <c r="AA1582" s="16" t="str">
        <f aca="false">IF(V1582="","SEM OFERTA",IF(OR(Y1582&gt;Premissas!$B$11,Y1582&lt;Premissas!$B$12),"VERIFICAR - UNIDADE/EMBALAGEM",IF(Y1582&gt;Premissas!$B$6,"NÃO COMPRAR - REAJUSTE &gt;5%","COMPRAR")))</f>
        <v>SEM OFERTA</v>
      </c>
      <c r="AB1582" s="18" t="str">
        <f aca="false">IF(W1582="DIMEC",S1582,IF(W1582="MEDCENTRO",U1582,""))</f>
        <v/>
      </c>
      <c r="AC1582" s="18" t="n">
        <f aca="false">IF(AA1582&lt;&gt;"COMPRAR",0,IF(AB1582="",I1582,MIN(I1582,AB1582)))</f>
        <v>0</v>
      </c>
      <c r="AD1582" s="19" t="n">
        <f aca="false">IF(AC1582&gt;0,AC1582*V1582,0)</f>
        <v>0</v>
      </c>
      <c r="AE1582" s="19" t="n">
        <f aca="false">IF(AC1582&gt;0,(M1582-V1582)*AC1582,0)</f>
        <v>0</v>
      </c>
      <c r="AF1582" s="16" t="str">
        <f aca="false">IF(AA1582&lt;&gt;"COMPRAR","",IF(AB1582="",IF(X1582="","",IF(X1582-V1582&lt;0.01,"EMPATE TÉCNICO","")),IF(AB1582&lt;I1582,"ESTOQUE INSUFICIENTE",IF(X1582="","",IF(X1582-V1582&lt;0.01,"EMPATE TÉCNICO","")))))</f>
        <v/>
      </c>
      <c r="AG1582" s="16" t="s">
        <v>3757</v>
      </c>
      <c r="AH1582" s="16" t="s">
        <v>4767</v>
      </c>
    </row>
    <row r="1583" customFormat="false" ht="15" hidden="false" customHeight="false" outlineLevel="0" collapsed="false">
      <c r="A1583" s="16" t="s">
        <v>5043</v>
      </c>
      <c r="B1583" s="17" t="s">
        <v>5044</v>
      </c>
      <c r="C1583" s="16" t="s">
        <v>5045</v>
      </c>
      <c r="D1583" s="16" t="s">
        <v>3749</v>
      </c>
      <c r="E1583" s="18" t="n">
        <v>1</v>
      </c>
      <c r="F1583" s="16" t="s">
        <v>43</v>
      </c>
      <c r="G1583" s="18" t="n">
        <v>0</v>
      </c>
      <c r="H1583" s="16" t="n">
        <v>3</v>
      </c>
      <c r="I1583" s="18" t="n">
        <v>8</v>
      </c>
      <c r="J1583" s="19" t="n">
        <v>2.515</v>
      </c>
      <c r="K1583" s="19" t="n">
        <v>2.515</v>
      </c>
      <c r="L1583" s="19" t="n">
        <v>2.515</v>
      </c>
      <c r="M1583" s="19" t="n">
        <f aca="false">IF(J1583&gt;0,J1583,K1583)*E1583</f>
        <v>2.515</v>
      </c>
      <c r="N1583" s="20"/>
      <c r="O1583" s="21" t="str">
        <f aca="false">IF(R1583="","",ROUND(R1583*(1-Premissas!$B$4),4))</f>
        <v/>
      </c>
      <c r="P1583" s="22"/>
      <c r="Q1583" s="22"/>
      <c r="R1583" s="23"/>
      <c r="S1583" s="24"/>
      <c r="T1583" s="24"/>
      <c r="U1583" s="25"/>
      <c r="V1583" s="19" t="str">
        <f aca="false">IF(COUNT(N1583:Q1583)=0,"",MIN(N1583:Q1583))</f>
        <v/>
      </c>
      <c r="W1583" s="16" t="str">
        <f aca="false">IF(V1583="","",INDEX($N$4:$Q$4,MATCH(V1583,N1583:Q1583,0)))</f>
        <v/>
      </c>
      <c r="X1583" s="19" t="str">
        <f aca="false">IF(COUNT(N1583:Q1583)&lt;2,"",SMALL(N1583:Q1583,2))</f>
        <v/>
      </c>
      <c r="Y1583" s="26" t="str">
        <f aca="false">IF(OR(V1583="",M1583=0),"",V1583/M1583-1)</f>
        <v/>
      </c>
      <c r="Z1583" s="26" t="str">
        <f aca="false">IF(OR(V1583="",L1583=""),"",V1583/(L1583*E1583)-1)</f>
        <v/>
      </c>
      <c r="AA1583" s="16" t="str">
        <f aca="false">IF(V1583="","SEM OFERTA",IF(OR(Y1583&gt;Premissas!$B$11,Y1583&lt;Premissas!$B$12),"VERIFICAR - UNIDADE/EMBALAGEM",IF(Y1583&gt;Premissas!$B$6,"NÃO COMPRAR - REAJUSTE &gt;5%","COMPRAR")))</f>
        <v>SEM OFERTA</v>
      </c>
      <c r="AB1583" s="18" t="str">
        <f aca="false">IF(W1583="DIMEC",S1583,IF(W1583="MEDCENTRO",U1583,""))</f>
        <v/>
      </c>
      <c r="AC1583" s="18" t="n">
        <f aca="false">IF(AA1583&lt;&gt;"COMPRAR",0,IF(AB1583="",I1583,MIN(I1583,AB1583)))</f>
        <v>0</v>
      </c>
      <c r="AD1583" s="19" t="n">
        <f aca="false">IF(AC1583&gt;0,AC1583*V1583,0)</f>
        <v>0</v>
      </c>
      <c r="AE1583" s="19" t="n">
        <f aca="false">IF(AC1583&gt;0,(M1583-V1583)*AC1583,0)</f>
        <v>0</v>
      </c>
      <c r="AF1583" s="16" t="str">
        <f aca="false">IF(AA1583&lt;&gt;"COMPRAR","",IF(AB1583="",IF(X1583="","",IF(X1583-V1583&lt;0.01,"EMPATE TÉCNICO","")),IF(AB1583&lt;I1583,"ESTOQUE INSUFICIENTE",IF(X1583="","",IF(X1583-V1583&lt;0.01,"EMPATE TÉCNICO","")))))</f>
        <v/>
      </c>
      <c r="AG1583" s="16" t="s">
        <v>3757</v>
      </c>
      <c r="AH1583" s="16" t="s">
        <v>4767</v>
      </c>
    </row>
    <row r="1584" customFormat="false" ht="15" hidden="false" customHeight="false" outlineLevel="0" collapsed="false">
      <c r="A1584" s="16" t="s">
        <v>5046</v>
      </c>
      <c r="B1584" s="17" t="s">
        <v>5047</v>
      </c>
      <c r="C1584" s="16" t="s">
        <v>5048</v>
      </c>
      <c r="D1584" s="16" t="s">
        <v>3749</v>
      </c>
      <c r="E1584" s="18" t="n">
        <v>1</v>
      </c>
      <c r="F1584" s="16" t="s">
        <v>43</v>
      </c>
      <c r="G1584" s="18" t="n">
        <v>0</v>
      </c>
      <c r="H1584" s="16" t="n">
        <v>1.4</v>
      </c>
      <c r="I1584" s="18" t="n">
        <v>4</v>
      </c>
      <c r="J1584" s="19" t="n">
        <v>5.51666666666667</v>
      </c>
      <c r="K1584" s="19" t="n">
        <v>5.51666666666667</v>
      </c>
      <c r="L1584" s="19" t="n">
        <v>5.5167</v>
      </c>
      <c r="M1584" s="19" t="n">
        <f aca="false">IF(J1584&gt;0,J1584,K1584)*E1584</f>
        <v>5.51666666666667</v>
      </c>
      <c r="N1584" s="20"/>
      <c r="O1584" s="21" t="str">
        <f aca="false">IF(R1584="","",ROUND(R1584*(1-Premissas!$B$4),4))</f>
        <v/>
      </c>
      <c r="P1584" s="22"/>
      <c r="Q1584" s="22"/>
      <c r="R1584" s="23"/>
      <c r="S1584" s="24"/>
      <c r="T1584" s="24"/>
      <c r="U1584" s="25"/>
      <c r="V1584" s="19" t="str">
        <f aca="false">IF(COUNT(N1584:Q1584)=0,"",MIN(N1584:Q1584))</f>
        <v/>
      </c>
      <c r="W1584" s="16" t="str">
        <f aca="false">IF(V1584="","",INDEX($N$4:$Q$4,MATCH(V1584,N1584:Q1584,0)))</f>
        <v/>
      </c>
      <c r="X1584" s="19" t="str">
        <f aca="false">IF(COUNT(N1584:Q1584)&lt;2,"",SMALL(N1584:Q1584,2))</f>
        <v/>
      </c>
      <c r="Y1584" s="26" t="str">
        <f aca="false">IF(OR(V1584="",M1584=0),"",V1584/M1584-1)</f>
        <v/>
      </c>
      <c r="Z1584" s="26" t="str">
        <f aca="false">IF(OR(V1584="",L1584=""),"",V1584/(L1584*E1584)-1)</f>
        <v/>
      </c>
      <c r="AA1584" s="16" t="str">
        <f aca="false">IF(V1584="","SEM OFERTA",IF(OR(Y1584&gt;Premissas!$B$11,Y1584&lt;Premissas!$B$12),"VERIFICAR - UNIDADE/EMBALAGEM",IF(Y1584&gt;Premissas!$B$6,"NÃO COMPRAR - REAJUSTE &gt;5%","COMPRAR")))</f>
        <v>SEM OFERTA</v>
      </c>
      <c r="AB1584" s="18" t="str">
        <f aca="false">IF(W1584="DIMEC",S1584,IF(W1584="MEDCENTRO",U1584,""))</f>
        <v/>
      </c>
      <c r="AC1584" s="18" t="n">
        <f aca="false">IF(AA1584&lt;&gt;"COMPRAR",0,IF(AB1584="",I1584,MIN(I1584,AB1584)))</f>
        <v>0</v>
      </c>
      <c r="AD1584" s="19" t="n">
        <f aca="false">IF(AC1584&gt;0,AC1584*V1584,0)</f>
        <v>0</v>
      </c>
      <c r="AE1584" s="19" t="n">
        <f aca="false">IF(AC1584&gt;0,(M1584-V1584)*AC1584,0)</f>
        <v>0</v>
      </c>
      <c r="AF1584" s="16" t="str">
        <f aca="false">IF(AA1584&lt;&gt;"COMPRAR","",IF(AB1584="",IF(X1584="","",IF(X1584-V1584&lt;0.01,"EMPATE TÉCNICO","")),IF(AB1584&lt;I1584,"ESTOQUE INSUFICIENTE",IF(X1584="","",IF(X1584-V1584&lt;0.01,"EMPATE TÉCNICO","")))))</f>
        <v/>
      </c>
      <c r="AG1584" s="16" t="s">
        <v>3757</v>
      </c>
      <c r="AH1584" s="16" t="s">
        <v>4767</v>
      </c>
    </row>
    <row r="1585" customFormat="false" ht="15" hidden="false" customHeight="false" outlineLevel="0" collapsed="false">
      <c r="A1585" s="16" t="s">
        <v>5049</v>
      </c>
      <c r="B1585" s="17" t="s">
        <v>5050</v>
      </c>
      <c r="C1585" s="16" t="s">
        <v>5051</v>
      </c>
      <c r="D1585" s="16" t="s">
        <v>4820</v>
      </c>
      <c r="E1585" s="18" t="n">
        <v>12</v>
      </c>
      <c r="F1585" s="16" t="s">
        <v>42</v>
      </c>
      <c r="G1585" s="18" t="n">
        <v>9</v>
      </c>
      <c r="H1585" s="16" t="n">
        <v>18.2</v>
      </c>
      <c r="I1585" s="18" t="n">
        <v>3</v>
      </c>
      <c r="J1585" s="19" t="n">
        <v>2.6975</v>
      </c>
      <c r="K1585" s="19" t="n">
        <v>2.6975</v>
      </c>
      <c r="L1585" s="19" t="n">
        <v>2.6974</v>
      </c>
      <c r="M1585" s="19" t="n">
        <f aca="false">IF(J1585&gt;0,J1585,K1585)*E1585</f>
        <v>32.37</v>
      </c>
      <c r="N1585" s="20"/>
      <c r="O1585" s="21" t="str">
        <f aca="false">IF(R1585="","",ROUND(R1585*(1-Premissas!$B$4),4))</f>
        <v/>
      </c>
      <c r="P1585" s="22"/>
      <c r="Q1585" s="22"/>
      <c r="R1585" s="23"/>
      <c r="S1585" s="24"/>
      <c r="T1585" s="24"/>
      <c r="U1585" s="25"/>
      <c r="V1585" s="19" t="str">
        <f aca="false">IF(COUNT(N1585:Q1585)=0,"",MIN(N1585:Q1585))</f>
        <v/>
      </c>
      <c r="W1585" s="16" t="str">
        <f aca="false">IF(V1585="","",INDEX($N$4:$Q$4,MATCH(V1585,N1585:Q1585,0)))</f>
        <v/>
      </c>
      <c r="X1585" s="19" t="str">
        <f aca="false">IF(COUNT(N1585:Q1585)&lt;2,"",SMALL(N1585:Q1585,2))</f>
        <v/>
      </c>
      <c r="Y1585" s="26" t="str">
        <f aca="false">IF(OR(V1585="",M1585=0),"",V1585/M1585-1)</f>
        <v/>
      </c>
      <c r="Z1585" s="26" t="str">
        <f aca="false">IF(OR(V1585="",L1585=""),"",V1585/(L1585*E1585)-1)</f>
        <v/>
      </c>
      <c r="AA1585" s="16" t="str">
        <f aca="false">IF(V1585="","SEM OFERTA",IF(OR(Y1585&gt;Premissas!$B$11,Y1585&lt;Premissas!$B$12),"VERIFICAR - UNIDADE/EMBALAGEM",IF(Y1585&gt;Premissas!$B$6,"NÃO COMPRAR - REAJUSTE &gt;5%","COMPRAR")))</f>
        <v>SEM OFERTA</v>
      </c>
      <c r="AB1585" s="18" t="str">
        <f aca="false">IF(W1585="DIMEC",S1585,IF(W1585="MEDCENTRO",U1585,""))</f>
        <v/>
      </c>
      <c r="AC1585" s="18" t="n">
        <f aca="false">IF(AA1585&lt;&gt;"COMPRAR",0,IF(AB1585="",I1585,MIN(I1585,AB1585)))</f>
        <v>0</v>
      </c>
      <c r="AD1585" s="19" t="n">
        <f aca="false">IF(AC1585&gt;0,AC1585*V1585,0)</f>
        <v>0</v>
      </c>
      <c r="AE1585" s="19" t="n">
        <f aca="false">IF(AC1585&gt;0,(M1585-V1585)*AC1585,0)</f>
        <v>0</v>
      </c>
      <c r="AF1585" s="16" t="str">
        <f aca="false">IF(AA1585&lt;&gt;"COMPRAR","",IF(AB1585="",IF(X1585="","",IF(X1585-V1585&lt;0.01,"EMPATE TÉCNICO","")),IF(AB1585&lt;I1585,"ESTOQUE INSUFICIENTE",IF(X1585="","",IF(X1585-V1585&lt;0.01,"EMPATE TÉCNICO","")))))</f>
        <v/>
      </c>
      <c r="AG1585" s="16" t="s">
        <v>4020</v>
      </c>
      <c r="AH1585" s="16" t="s">
        <v>4767</v>
      </c>
    </row>
    <row r="1586" customFormat="false" ht="15" hidden="false" customHeight="false" outlineLevel="0" collapsed="false">
      <c r="A1586" s="16" t="s">
        <v>5052</v>
      </c>
      <c r="B1586" s="17" t="s">
        <v>5053</v>
      </c>
      <c r="C1586" s="16" t="s">
        <v>5054</v>
      </c>
      <c r="D1586" s="16" t="s">
        <v>4820</v>
      </c>
      <c r="E1586" s="18" t="n">
        <v>1</v>
      </c>
      <c r="F1586" s="16" t="s">
        <v>43</v>
      </c>
      <c r="G1586" s="18" t="n">
        <v>1</v>
      </c>
      <c r="H1586" s="16" t="n">
        <v>3.4</v>
      </c>
      <c r="I1586" s="18" t="n">
        <v>8</v>
      </c>
      <c r="J1586" s="19" t="n">
        <v>6.16</v>
      </c>
      <c r="K1586" s="19" t="n">
        <v>6.16</v>
      </c>
      <c r="L1586" s="19" t="n">
        <v>6.16</v>
      </c>
      <c r="M1586" s="19" t="n">
        <f aca="false">IF(J1586&gt;0,J1586,K1586)*E1586</f>
        <v>6.16</v>
      </c>
      <c r="N1586" s="20"/>
      <c r="O1586" s="21" t="str">
        <f aca="false">IF(R1586="","",ROUND(R1586*(1-Premissas!$B$4),4))</f>
        <v/>
      </c>
      <c r="P1586" s="22"/>
      <c r="Q1586" s="22"/>
      <c r="R1586" s="23"/>
      <c r="S1586" s="24"/>
      <c r="T1586" s="24"/>
      <c r="U1586" s="25"/>
      <c r="V1586" s="19" t="str">
        <f aca="false">IF(COUNT(N1586:Q1586)=0,"",MIN(N1586:Q1586))</f>
        <v/>
      </c>
      <c r="W1586" s="16" t="str">
        <f aca="false">IF(V1586="","",INDEX($N$4:$Q$4,MATCH(V1586,N1586:Q1586,0)))</f>
        <v/>
      </c>
      <c r="X1586" s="19" t="str">
        <f aca="false">IF(COUNT(N1586:Q1586)&lt;2,"",SMALL(N1586:Q1586,2))</f>
        <v/>
      </c>
      <c r="Y1586" s="26" t="str">
        <f aca="false">IF(OR(V1586="",M1586=0),"",V1586/M1586-1)</f>
        <v/>
      </c>
      <c r="Z1586" s="26" t="str">
        <f aca="false">IF(OR(V1586="",L1586=""),"",V1586/(L1586*E1586)-1)</f>
        <v/>
      </c>
      <c r="AA1586" s="16" t="str">
        <f aca="false">IF(V1586="","SEM OFERTA",IF(OR(Y1586&gt;Premissas!$B$11,Y1586&lt;Premissas!$B$12),"VERIFICAR - UNIDADE/EMBALAGEM",IF(Y1586&gt;Premissas!$B$6,"NÃO COMPRAR - REAJUSTE &gt;5%","COMPRAR")))</f>
        <v>SEM OFERTA</v>
      </c>
      <c r="AB1586" s="18" t="str">
        <f aca="false">IF(W1586="DIMEC",S1586,IF(W1586="MEDCENTRO",U1586,""))</f>
        <v/>
      </c>
      <c r="AC1586" s="18" t="n">
        <f aca="false">IF(AA1586&lt;&gt;"COMPRAR",0,IF(AB1586="",I1586,MIN(I1586,AB1586)))</f>
        <v>0</v>
      </c>
      <c r="AD1586" s="19" t="n">
        <f aca="false">IF(AC1586&gt;0,AC1586*V1586,0)</f>
        <v>0</v>
      </c>
      <c r="AE1586" s="19" t="n">
        <f aca="false">IF(AC1586&gt;0,(M1586-V1586)*AC1586,0)</f>
        <v>0</v>
      </c>
      <c r="AF1586" s="16" t="str">
        <f aca="false">IF(AA1586&lt;&gt;"COMPRAR","",IF(AB1586="",IF(X1586="","",IF(X1586-V1586&lt;0.01,"EMPATE TÉCNICO","")),IF(AB1586&lt;I1586,"ESTOQUE INSUFICIENTE",IF(X1586="","",IF(X1586-V1586&lt;0.01,"EMPATE TÉCNICO","")))))</f>
        <v/>
      </c>
      <c r="AG1586" s="16" t="s">
        <v>4821</v>
      </c>
      <c r="AH1586" s="16" t="s">
        <v>4767</v>
      </c>
    </row>
    <row r="1587" customFormat="false" ht="15" hidden="false" customHeight="false" outlineLevel="0" collapsed="false">
      <c r="A1587" s="16" t="s">
        <v>5055</v>
      </c>
      <c r="B1587" s="17" t="s">
        <v>5056</v>
      </c>
      <c r="C1587" s="16" t="s">
        <v>5057</v>
      </c>
      <c r="D1587" s="16" t="s">
        <v>4820</v>
      </c>
      <c r="E1587" s="18" t="n">
        <v>1</v>
      </c>
      <c r="F1587" s="16" t="s">
        <v>43</v>
      </c>
      <c r="G1587" s="18" t="n">
        <v>1</v>
      </c>
      <c r="H1587" s="16" t="n">
        <v>3.8</v>
      </c>
      <c r="I1587" s="18" t="n">
        <v>9</v>
      </c>
      <c r="J1587" s="19" t="n">
        <v>6.16</v>
      </c>
      <c r="K1587" s="19" t="n">
        <v>6.16</v>
      </c>
      <c r="L1587" s="19" t="n">
        <v>6.16</v>
      </c>
      <c r="M1587" s="19" t="n">
        <f aca="false">IF(J1587&gt;0,J1587,K1587)*E1587</f>
        <v>6.16</v>
      </c>
      <c r="N1587" s="20"/>
      <c r="O1587" s="21" t="str">
        <f aca="false">IF(R1587="","",ROUND(R1587*(1-Premissas!$B$4),4))</f>
        <v/>
      </c>
      <c r="P1587" s="22"/>
      <c r="Q1587" s="22"/>
      <c r="R1587" s="23"/>
      <c r="S1587" s="24"/>
      <c r="T1587" s="24"/>
      <c r="U1587" s="25"/>
      <c r="V1587" s="19" t="str">
        <f aca="false">IF(COUNT(N1587:Q1587)=0,"",MIN(N1587:Q1587))</f>
        <v/>
      </c>
      <c r="W1587" s="16" t="str">
        <f aca="false">IF(V1587="","",INDEX($N$4:$Q$4,MATCH(V1587,N1587:Q1587,0)))</f>
        <v/>
      </c>
      <c r="X1587" s="19" t="str">
        <f aca="false">IF(COUNT(N1587:Q1587)&lt;2,"",SMALL(N1587:Q1587,2))</f>
        <v/>
      </c>
      <c r="Y1587" s="26" t="str">
        <f aca="false">IF(OR(V1587="",M1587=0),"",V1587/M1587-1)</f>
        <v/>
      </c>
      <c r="Z1587" s="26" t="str">
        <f aca="false">IF(OR(V1587="",L1587=""),"",V1587/(L1587*E1587)-1)</f>
        <v/>
      </c>
      <c r="AA1587" s="16" t="str">
        <f aca="false">IF(V1587="","SEM OFERTA",IF(OR(Y1587&gt;Premissas!$B$11,Y1587&lt;Premissas!$B$12),"VERIFICAR - UNIDADE/EMBALAGEM",IF(Y1587&gt;Premissas!$B$6,"NÃO COMPRAR - REAJUSTE &gt;5%","COMPRAR")))</f>
        <v>SEM OFERTA</v>
      </c>
      <c r="AB1587" s="18" t="str">
        <f aca="false">IF(W1587="DIMEC",S1587,IF(W1587="MEDCENTRO",U1587,""))</f>
        <v/>
      </c>
      <c r="AC1587" s="18" t="n">
        <f aca="false">IF(AA1587&lt;&gt;"COMPRAR",0,IF(AB1587="",I1587,MIN(I1587,AB1587)))</f>
        <v>0</v>
      </c>
      <c r="AD1587" s="19" t="n">
        <f aca="false">IF(AC1587&gt;0,AC1587*V1587,0)</f>
        <v>0</v>
      </c>
      <c r="AE1587" s="19" t="n">
        <f aca="false">IF(AC1587&gt;0,(M1587-V1587)*AC1587,0)</f>
        <v>0</v>
      </c>
      <c r="AF1587" s="16" t="str">
        <f aca="false">IF(AA1587&lt;&gt;"COMPRAR","",IF(AB1587="",IF(X1587="","",IF(X1587-V1587&lt;0.01,"EMPATE TÉCNICO","")),IF(AB1587&lt;I1587,"ESTOQUE INSUFICIENTE",IF(X1587="","",IF(X1587-V1587&lt;0.01,"EMPATE TÉCNICO","")))))</f>
        <v/>
      </c>
      <c r="AG1587" s="16" t="s">
        <v>4821</v>
      </c>
      <c r="AH1587" s="16" t="s">
        <v>4767</v>
      </c>
    </row>
    <row r="1588" customFormat="false" ht="15" hidden="false" customHeight="false" outlineLevel="0" collapsed="false">
      <c r="A1588" s="16" t="s">
        <v>5058</v>
      </c>
      <c r="B1588" s="17" t="s">
        <v>5059</v>
      </c>
      <c r="C1588" s="16" t="s">
        <v>5060</v>
      </c>
      <c r="D1588" s="16" t="s">
        <v>3749</v>
      </c>
      <c r="E1588" s="18" t="n">
        <v>1</v>
      </c>
      <c r="F1588" s="16" t="s">
        <v>43</v>
      </c>
      <c r="G1588" s="18" t="n">
        <v>0</v>
      </c>
      <c r="H1588" s="16" t="n">
        <v>0.9</v>
      </c>
      <c r="I1588" s="18" t="n">
        <v>3</v>
      </c>
      <c r="J1588" s="19" t="n">
        <v>5.51916666666667</v>
      </c>
      <c r="K1588" s="19" t="n">
        <v>5.51916666666667</v>
      </c>
      <c r="L1588" s="19" t="n">
        <v>5.5192</v>
      </c>
      <c r="M1588" s="19" t="n">
        <f aca="false">IF(J1588&gt;0,J1588,K1588)*E1588</f>
        <v>5.51916666666667</v>
      </c>
      <c r="N1588" s="20"/>
      <c r="O1588" s="21" t="str">
        <f aca="false">IF(R1588="","",ROUND(R1588*(1-Premissas!$B$4),4))</f>
        <v/>
      </c>
      <c r="P1588" s="22"/>
      <c r="Q1588" s="22"/>
      <c r="R1588" s="23"/>
      <c r="S1588" s="24"/>
      <c r="T1588" s="24"/>
      <c r="U1588" s="25"/>
      <c r="V1588" s="19" t="str">
        <f aca="false">IF(COUNT(N1588:Q1588)=0,"",MIN(N1588:Q1588))</f>
        <v/>
      </c>
      <c r="W1588" s="16" t="str">
        <f aca="false">IF(V1588="","",INDEX($N$4:$Q$4,MATCH(V1588,N1588:Q1588,0)))</f>
        <v/>
      </c>
      <c r="X1588" s="19" t="str">
        <f aca="false">IF(COUNT(N1588:Q1588)&lt;2,"",SMALL(N1588:Q1588,2))</f>
        <v/>
      </c>
      <c r="Y1588" s="26" t="str">
        <f aca="false">IF(OR(V1588="",M1588=0),"",V1588/M1588-1)</f>
        <v/>
      </c>
      <c r="Z1588" s="26" t="str">
        <f aca="false">IF(OR(V1588="",L1588=""),"",V1588/(L1588*E1588)-1)</f>
        <v/>
      </c>
      <c r="AA1588" s="16" t="str">
        <f aca="false">IF(V1588="","SEM OFERTA",IF(OR(Y1588&gt;Premissas!$B$11,Y1588&lt;Premissas!$B$12),"VERIFICAR - UNIDADE/EMBALAGEM",IF(Y1588&gt;Premissas!$B$6,"NÃO COMPRAR - REAJUSTE &gt;5%","COMPRAR")))</f>
        <v>SEM OFERTA</v>
      </c>
      <c r="AB1588" s="18" t="str">
        <f aca="false">IF(W1588="DIMEC",S1588,IF(W1588="MEDCENTRO",U1588,""))</f>
        <v/>
      </c>
      <c r="AC1588" s="18" t="n">
        <f aca="false">IF(AA1588&lt;&gt;"COMPRAR",0,IF(AB1588="",I1588,MIN(I1588,AB1588)))</f>
        <v>0</v>
      </c>
      <c r="AD1588" s="19" t="n">
        <f aca="false">IF(AC1588&gt;0,AC1588*V1588,0)</f>
        <v>0</v>
      </c>
      <c r="AE1588" s="19" t="n">
        <f aca="false">IF(AC1588&gt;0,(M1588-V1588)*AC1588,0)</f>
        <v>0</v>
      </c>
      <c r="AF1588" s="16" t="str">
        <f aca="false">IF(AA1588&lt;&gt;"COMPRAR","",IF(AB1588="",IF(X1588="","",IF(X1588-V1588&lt;0.01,"EMPATE TÉCNICO","")),IF(AB1588&lt;I1588,"ESTOQUE INSUFICIENTE",IF(X1588="","",IF(X1588-V1588&lt;0.01,"EMPATE TÉCNICO","")))))</f>
        <v/>
      </c>
      <c r="AG1588" s="16" t="s">
        <v>3757</v>
      </c>
      <c r="AH1588" s="16" t="s">
        <v>4767</v>
      </c>
    </row>
    <row r="1589" customFormat="false" ht="15" hidden="false" customHeight="false" outlineLevel="0" collapsed="false">
      <c r="A1589" s="16" t="s">
        <v>5061</v>
      </c>
      <c r="B1589" s="17" t="s">
        <v>5062</v>
      </c>
      <c r="C1589" s="16" t="s">
        <v>5063</v>
      </c>
      <c r="D1589" s="16"/>
      <c r="E1589" s="18" t="n">
        <v>1</v>
      </c>
      <c r="F1589" s="16" t="s">
        <v>43</v>
      </c>
      <c r="G1589" s="18" t="n">
        <v>0</v>
      </c>
      <c r="H1589" s="16" t="n">
        <v>1.2</v>
      </c>
      <c r="I1589" s="18" t="n">
        <v>4</v>
      </c>
      <c r="J1589" s="19" t="n">
        <v>6.58166666666667</v>
      </c>
      <c r="K1589" s="19" t="n">
        <v>6.58166666666667</v>
      </c>
      <c r="L1589" s="19" t="n">
        <v>6.5817</v>
      </c>
      <c r="M1589" s="19" t="n">
        <f aca="false">IF(J1589&gt;0,J1589,K1589)*E1589</f>
        <v>6.58166666666667</v>
      </c>
      <c r="N1589" s="20"/>
      <c r="O1589" s="21" t="str">
        <f aca="false">IF(R1589="","",ROUND(R1589*(1-Premissas!$B$4),4))</f>
        <v/>
      </c>
      <c r="P1589" s="22"/>
      <c r="Q1589" s="22"/>
      <c r="R1589" s="23"/>
      <c r="S1589" s="24"/>
      <c r="T1589" s="24"/>
      <c r="U1589" s="25"/>
      <c r="V1589" s="19" t="str">
        <f aca="false">IF(COUNT(N1589:Q1589)=0,"",MIN(N1589:Q1589))</f>
        <v/>
      </c>
      <c r="W1589" s="16" t="str">
        <f aca="false">IF(V1589="","",INDEX($N$4:$Q$4,MATCH(V1589,N1589:Q1589,0)))</f>
        <v/>
      </c>
      <c r="X1589" s="19" t="str">
        <f aca="false">IF(COUNT(N1589:Q1589)&lt;2,"",SMALL(N1589:Q1589,2))</f>
        <v/>
      </c>
      <c r="Y1589" s="26" t="str">
        <f aca="false">IF(OR(V1589="",M1589=0),"",V1589/M1589-1)</f>
        <v/>
      </c>
      <c r="Z1589" s="26" t="str">
        <f aca="false">IF(OR(V1589="",L1589=""),"",V1589/(L1589*E1589)-1)</f>
        <v/>
      </c>
      <c r="AA1589" s="16" t="str">
        <f aca="false">IF(V1589="","SEM OFERTA",IF(OR(Y1589&gt;Premissas!$B$11,Y1589&lt;Premissas!$B$12),"VERIFICAR - UNIDADE/EMBALAGEM",IF(Y1589&gt;Premissas!$B$6,"NÃO COMPRAR - REAJUSTE &gt;5%","COMPRAR")))</f>
        <v>SEM OFERTA</v>
      </c>
      <c r="AB1589" s="18" t="str">
        <f aca="false">IF(W1589="DIMEC",S1589,IF(W1589="MEDCENTRO",U1589,""))</f>
        <v/>
      </c>
      <c r="AC1589" s="18" t="n">
        <f aca="false">IF(AA1589&lt;&gt;"COMPRAR",0,IF(AB1589="",I1589,MIN(I1589,AB1589)))</f>
        <v>0</v>
      </c>
      <c r="AD1589" s="19" t="n">
        <f aca="false">IF(AC1589&gt;0,AC1589*V1589,0)</f>
        <v>0</v>
      </c>
      <c r="AE1589" s="19" t="n">
        <f aca="false">IF(AC1589&gt;0,(M1589-V1589)*AC1589,0)</f>
        <v>0</v>
      </c>
      <c r="AF1589" s="16" t="str">
        <f aca="false">IF(AA1589&lt;&gt;"COMPRAR","",IF(AB1589="",IF(X1589="","",IF(X1589-V1589&lt;0.01,"EMPATE TÉCNICO","")),IF(AB1589&lt;I1589,"ESTOQUE INSUFICIENTE",IF(X1589="","",IF(X1589-V1589&lt;0.01,"EMPATE TÉCNICO","")))))</f>
        <v/>
      </c>
      <c r="AG1589" s="16" t="s">
        <v>3767</v>
      </c>
      <c r="AH1589" s="16" t="s">
        <v>4767</v>
      </c>
    </row>
    <row r="1590" customFormat="false" ht="15" hidden="false" customHeight="false" outlineLevel="0" collapsed="false">
      <c r="A1590" s="16" t="s">
        <v>5064</v>
      </c>
      <c r="B1590" s="17" t="s">
        <v>5065</v>
      </c>
      <c r="C1590" s="16" t="s">
        <v>5066</v>
      </c>
      <c r="D1590" s="16" t="s">
        <v>5067</v>
      </c>
      <c r="E1590" s="18" t="n">
        <v>1</v>
      </c>
      <c r="F1590" s="16" t="s">
        <v>43</v>
      </c>
      <c r="G1590" s="18" t="n">
        <v>0</v>
      </c>
      <c r="H1590" s="16" t="n">
        <v>0.5</v>
      </c>
      <c r="I1590" s="18" t="n">
        <v>2</v>
      </c>
      <c r="J1590" s="19" t="n">
        <v>10</v>
      </c>
      <c r="K1590" s="19" t="n">
        <v>10</v>
      </c>
      <c r="L1590" s="19" t="n">
        <v>10</v>
      </c>
      <c r="M1590" s="19" t="n">
        <f aca="false">IF(J1590&gt;0,J1590,K1590)*E1590</f>
        <v>10</v>
      </c>
      <c r="N1590" s="20"/>
      <c r="O1590" s="21" t="str">
        <f aca="false">IF(R1590="","",ROUND(R1590*(1-Premissas!$B$4),4))</f>
        <v/>
      </c>
      <c r="P1590" s="22"/>
      <c r="Q1590" s="22"/>
      <c r="R1590" s="23"/>
      <c r="S1590" s="24"/>
      <c r="T1590" s="24"/>
      <c r="U1590" s="25"/>
      <c r="V1590" s="19" t="str">
        <f aca="false">IF(COUNT(N1590:Q1590)=0,"",MIN(N1590:Q1590))</f>
        <v/>
      </c>
      <c r="W1590" s="16" t="str">
        <f aca="false">IF(V1590="","",INDEX($N$4:$Q$4,MATCH(V1590,N1590:Q1590,0)))</f>
        <v/>
      </c>
      <c r="X1590" s="19" t="str">
        <f aca="false">IF(COUNT(N1590:Q1590)&lt;2,"",SMALL(N1590:Q1590,2))</f>
        <v/>
      </c>
      <c r="Y1590" s="26" t="str">
        <f aca="false">IF(OR(V1590="",M1590=0),"",V1590/M1590-1)</f>
        <v/>
      </c>
      <c r="Z1590" s="26" t="str">
        <f aca="false">IF(OR(V1590="",L1590=""),"",V1590/(L1590*E1590)-1)</f>
        <v/>
      </c>
      <c r="AA1590" s="16" t="str">
        <f aca="false">IF(V1590="","SEM OFERTA",IF(OR(Y1590&gt;Premissas!$B$11,Y1590&lt;Premissas!$B$12),"VERIFICAR - UNIDADE/EMBALAGEM",IF(Y1590&gt;Premissas!$B$6,"NÃO COMPRAR - REAJUSTE &gt;5%","COMPRAR")))</f>
        <v>SEM OFERTA</v>
      </c>
      <c r="AB1590" s="18" t="str">
        <f aca="false">IF(W1590="DIMEC",S1590,IF(W1590="MEDCENTRO",U1590,""))</f>
        <v/>
      </c>
      <c r="AC1590" s="18" t="n">
        <f aca="false">IF(AA1590&lt;&gt;"COMPRAR",0,IF(AB1590="",I1590,MIN(I1590,AB1590)))</f>
        <v>0</v>
      </c>
      <c r="AD1590" s="19" t="n">
        <f aca="false">IF(AC1590&gt;0,AC1590*V1590,0)</f>
        <v>0</v>
      </c>
      <c r="AE1590" s="19" t="n">
        <f aca="false">IF(AC1590&gt;0,(M1590-V1590)*AC1590,0)</f>
        <v>0</v>
      </c>
      <c r="AF1590" s="16" t="str">
        <f aca="false">IF(AA1590&lt;&gt;"COMPRAR","",IF(AB1590="",IF(X1590="","",IF(X1590-V1590&lt;0.01,"EMPATE TÉCNICO","")),IF(AB1590&lt;I1590,"ESTOQUE INSUFICIENTE",IF(X1590="","",IF(X1590-V1590&lt;0.01,"EMPATE TÉCNICO","")))))</f>
        <v/>
      </c>
      <c r="AG1590" s="16"/>
      <c r="AH1590" s="16" t="s">
        <v>4767</v>
      </c>
    </row>
    <row r="1591" customFormat="false" ht="15" hidden="false" customHeight="false" outlineLevel="0" collapsed="false">
      <c r="A1591" s="16" t="s">
        <v>5068</v>
      </c>
      <c r="B1591" s="17" t="s">
        <v>5069</v>
      </c>
      <c r="C1591" s="16" t="s">
        <v>5070</v>
      </c>
      <c r="D1591" s="16" t="s">
        <v>5067</v>
      </c>
      <c r="E1591" s="18" t="n">
        <v>1</v>
      </c>
      <c r="F1591" s="16" t="s">
        <v>41</v>
      </c>
      <c r="G1591" s="18" t="n">
        <v>8</v>
      </c>
      <c r="H1591" s="16" t="n">
        <v>7.5</v>
      </c>
      <c r="I1591" s="18" t="n">
        <v>12</v>
      </c>
      <c r="J1591" s="19" t="n">
        <v>11.99</v>
      </c>
      <c r="K1591" s="19" t="n">
        <v>11.99</v>
      </c>
      <c r="L1591" s="19" t="n">
        <v>11.99</v>
      </c>
      <c r="M1591" s="19" t="n">
        <f aca="false">IF(J1591&gt;0,J1591,K1591)*E1591</f>
        <v>11.99</v>
      </c>
      <c r="N1591" s="20"/>
      <c r="O1591" s="21" t="str">
        <f aca="false">IF(R1591="","",ROUND(R1591*(1-Premissas!$B$4),4))</f>
        <v/>
      </c>
      <c r="P1591" s="22"/>
      <c r="Q1591" s="22"/>
      <c r="R1591" s="23"/>
      <c r="S1591" s="24"/>
      <c r="T1591" s="24"/>
      <c r="U1591" s="25"/>
      <c r="V1591" s="19" t="str">
        <f aca="false">IF(COUNT(N1591:Q1591)=0,"",MIN(N1591:Q1591))</f>
        <v/>
      </c>
      <c r="W1591" s="16" t="str">
        <f aca="false">IF(V1591="","",INDEX($N$4:$Q$4,MATCH(V1591,N1591:Q1591,0)))</f>
        <v/>
      </c>
      <c r="X1591" s="19" t="str">
        <f aca="false">IF(COUNT(N1591:Q1591)&lt;2,"",SMALL(N1591:Q1591,2))</f>
        <v/>
      </c>
      <c r="Y1591" s="26" t="str">
        <f aca="false">IF(OR(V1591="",M1591=0),"",V1591/M1591-1)</f>
        <v/>
      </c>
      <c r="Z1591" s="26" t="str">
        <f aca="false">IF(OR(V1591="",L1591=""),"",V1591/(L1591*E1591)-1)</f>
        <v/>
      </c>
      <c r="AA1591" s="16" t="str">
        <f aca="false">IF(V1591="","SEM OFERTA",IF(OR(Y1591&gt;Premissas!$B$11,Y1591&lt;Premissas!$B$12),"VERIFICAR - UNIDADE/EMBALAGEM",IF(Y1591&gt;Premissas!$B$6,"NÃO COMPRAR - REAJUSTE &gt;5%","COMPRAR")))</f>
        <v>SEM OFERTA</v>
      </c>
      <c r="AB1591" s="18" t="str">
        <f aca="false">IF(W1591="DIMEC",S1591,IF(W1591="MEDCENTRO",U1591,""))</f>
        <v/>
      </c>
      <c r="AC1591" s="18" t="n">
        <f aca="false">IF(AA1591&lt;&gt;"COMPRAR",0,IF(AB1591="",I1591,MIN(I1591,AB1591)))</f>
        <v>0</v>
      </c>
      <c r="AD1591" s="19" t="n">
        <f aca="false">IF(AC1591&gt;0,AC1591*V1591,0)</f>
        <v>0</v>
      </c>
      <c r="AE1591" s="19" t="n">
        <f aca="false">IF(AC1591&gt;0,(M1591-V1591)*AC1591,0)</f>
        <v>0</v>
      </c>
      <c r="AF1591" s="16" t="str">
        <f aca="false">IF(AA1591&lt;&gt;"COMPRAR","",IF(AB1591="",IF(X1591="","",IF(X1591-V1591&lt;0.01,"EMPATE TÉCNICO","")),IF(AB1591&lt;I1591,"ESTOQUE INSUFICIENTE",IF(X1591="","",IF(X1591-V1591&lt;0.01,"EMPATE TÉCNICO","")))))</f>
        <v/>
      </c>
      <c r="AG1591" s="16" t="s">
        <v>3750</v>
      </c>
      <c r="AH1591" s="16" t="s">
        <v>4767</v>
      </c>
    </row>
    <row r="1592" customFormat="false" ht="15" hidden="false" customHeight="false" outlineLevel="0" collapsed="false">
      <c r="A1592" s="16" t="s">
        <v>5071</v>
      </c>
      <c r="B1592" s="17" t="s">
        <v>5072</v>
      </c>
      <c r="C1592" s="16" t="s">
        <v>5073</v>
      </c>
      <c r="D1592" s="16" t="s">
        <v>5067</v>
      </c>
      <c r="E1592" s="18" t="n">
        <v>1</v>
      </c>
      <c r="F1592" s="16" t="s">
        <v>41</v>
      </c>
      <c r="G1592" s="18" t="n">
        <v>23</v>
      </c>
      <c r="H1592" s="16" t="n">
        <v>25.7</v>
      </c>
      <c r="I1592" s="18" t="n">
        <v>43</v>
      </c>
      <c r="J1592" s="19" t="n">
        <v>7.89</v>
      </c>
      <c r="K1592" s="19" t="n">
        <v>7.89</v>
      </c>
      <c r="L1592" s="19" t="n">
        <v>7.89</v>
      </c>
      <c r="M1592" s="19" t="n">
        <f aca="false">IF(J1592&gt;0,J1592,K1592)*E1592</f>
        <v>7.89</v>
      </c>
      <c r="N1592" s="20"/>
      <c r="O1592" s="21" t="str">
        <f aca="false">IF(R1592="","",ROUND(R1592*(1-Premissas!$B$4),4))</f>
        <v/>
      </c>
      <c r="P1592" s="22"/>
      <c r="Q1592" s="22"/>
      <c r="R1592" s="23"/>
      <c r="S1592" s="24"/>
      <c r="T1592" s="24"/>
      <c r="U1592" s="25"/>
      <c r="V1592" s="19" t="str">
        <f aca="false">IF(COUNT(N1592:Q1592)=0,"",MIN(N1592:Q1592))</f>
        <v/>
      </c>
      <c r="W1592" s="16" t="str">
        <f aca="false">IF(V1592="","",INDEX($N$4:$Q$4,MATCH(V1592,N1592:Q1592,0)))</f>
        <v/>
      </c>
      <c r="X1592" s="19" t="str">
        <f aca="false">IF(COUNT(N1592:Q1592)&lt;2,"",SMALL(N1592:Q1592,2))</f>
        <v/>
      </c>
      <c r="Y1592" s="26" t="str">
        <f aca="false">IF(OR(V1592="",M1592=0),"",V1592/M1592-1)</f>
        <v/>
      </c>
      <c r="Z1592" s="26" t="str">
        <f aca="false">IF(OR(V1592="",L1592=""),"",V1592/(L1592*E1592)-1)</f>
        <v/>
      </c>
      <c r="AA1592" s="16" t="str">
        <f aca="false">IF(V1592="","SEM OFERTA",IF(OR(Y1592&gt;Premissas!$B$11,Y1592&lt;Premissas!$B$12),"VERIFICAR - UNIDADE/EMBALAGEM",IF(Y1592&gt;Premissas!$B$6,"NÃO COMPRAR - REAJUSTE &gt;5%","COMPRAR")))</f>
        <v>SEM OFERTA</v>
      </c>
      <c r="AB1592" s="18" t="str">
        <f aca="false">IF(W1592="DIMEC",S1592,IF(W1592="MEDCENTRO",U1592,""))</f>
        <v/>
      </c>
      <c r="AC1592" s="18" t="n">
        <f aca="false">IF(AA1592&lt;&gt;"COMPRAR",0,IF(AB1592="",I1592,MIN(I1592,AB1592)))</f>
        <v>0</v>
      </c>
      <c r="AD1592" s="19" t="n">
        <f aca="false">IF(AC1592&gt;0,AC1592*V1592,0)</f>
        <v>0</v>
      </c>
      <c r="AE1592" s="19" t="n">
        <f aca="false">IF(AC1592&gt;0,(M1592-V1592)*AC1592,0)</f>
        <v>0</v>
      </c>
      <c r="AF1592" s="16" t="str">
        <f aca="false">IF(AA1592&lt;&gt;"COMPRAR","",IF(AB1592="",IF(X1592="","",IF(X1592-V1592&lt;0.01,"EMPATE TÉCNICO","")),IF(AB1592&lt;I1592,"ESTOQUE INSUFICIENTE",IF(X1592="","",IF(X1592-V1592&lt;0.01,"EMPATE TÉCNICO","")))))</f>
        <v/>
      </c>
      <c r="AG1592" s="16" t="s">
        <v>3750</v>
      </c>
      <c r="AH1592" s="16" t="s">
        <v>4767</v>
      </c>
    </row>
    <row r="1593" customFormat="false" ht="15" hidden="false" customHeight="false" outlineLevel="0" collapsed="false">
      <c r="A1593" s="16" t="s">
        <v>5074</v>
      </c>
      <c r="B1593" s="17" t="s">
        <v>5075</v>
      </c>
      <c r="C1593" s="16" t="s">
        <v>5076</v>
      </c>
      <c r="D1593" s="16" t="s">
        <v>5077</v>
      </c>
      <c r="E1593" s="18" t="n">
        <v>4</v>
      </c>
      <c r="F1593" s="16" t="s">
        <v>41</v>
      </c>
      <c r="G1593" s="18" t="n">
        <v>9</v>
      </c>
      <c r="H1593" s="16" t="n">
        <v>5.4</v>
      </c>
      <c r="I1593" s="18" t="n">
        <v>2</v>
      </c>
      <c r="J1593" s="19" t="n">
        <v>7.95</v>
      </c>
      <c r="K1593" s="19" t="n">
        <v>7.95</v>
      </c>
      <c r="L1593" s="19" t="n">
        <v>7.95</v>
      </c>
      <c r="M1593" s="19" t="n">
        <f aca="false">IF(J1593&gt;0,J1593,K1593)*E1593</f>
        <v>31.8</v>
      </c>
      <c r="N1593" s="20"/>
      <c r="O1593" s="21" t="str">
        <f aca="false">IF(R1593="","",ROUND(R1593*(1-Premissas!$B$4),4))</f>
        <v/>
      </c>
      <c r="P1593" s="22"/>
      <c r="Q1593" s="22"/>
      <c r="R1593" s="23"/>
      <c r="S1593" s="24"/>
      <c r="T1593" s="24"/>
      <c r="U1593" s="25"/>
      <c r="V1593" s="19" t="str">
        <f aca="false">IF(COUNT(N1593:Q1593)=0,"",MIN(N1593:Q1593))</f>
        <v/>
      </c>
      <c r="W1593" s="16" t="str">
        <f aca="false">IF(V1593="","",INDEX($N$4:$Q$4,MATCH(V1593,N1593:Q1593,0)))</f>
        <v/>
      </c>
      <c r="X1593" s="19" t="str">
        <f aca="false">IF(COUNT(N1593:Q1593)&lt;2,"",SMALL(N1593:Q1593,2))</f>
        <v/>
      </c>
      <c r="Y1593" s="26" t="str">
        <f aca="false">IF(OR(V1593="",M1593=0),"",V1593/M1593-1)</f>
        <v/>
      </c>
      <c r="Z1593" s="26" t="str">
        <f aca="false">IF(OR(V1593="",L1593=""),"",V1593/(L1593*E1593)-1)</f>
        <v/>
      </c>
      <c r="AA1593" s="16" t="str">
        <f aca="false">IF(V1593="","SEM OFERTA",IF(OR(Y1593&gt;Premissas!$B$11,Y1593&lt;Premissas!$B$12),"VERIFICAR - UNIDADE/EMBALAGEM",IF(Y1593&gt;Premissas!$B$6,"NÃO COMPRAR - REAJUSTE &gt;5%","COMPRAR")))</f>
        <v>SEM OFERTA</v>
      </c>
      <c r="AB1593" s="18" t="str">
        <f aca="false">IF(W1593="DIMEC",S1593,IF(W1593="MEDCENTRO",U1593,""))</f>
        <v/>
      </c>
      <c r="AC1593" s="18" t="n">
        <f aca="false">IF(AA1593&lt;&gt;"COMPRAR",0,IF(AB1593="",I1593,MIN(I1593,AB1593)))</f>
        <v>0</v>
      </c>
      <c r="AD1593" s="19" t="n">
        <f aca="false">IF(AC1593&gt;0,AC1593*V1593,0)</f>
        <v>0</v>
      </c>
      <c r="AE1593" s="19" t="n">
        <f aca="false">IF(AC1593&gt;0,(M1593-V1593)*AC1593,0)</f>
        <v>0</v>
      </c>
      <c r="AF1593" s="16" t="str">
        <f aca="false">IF(AA1593&lt;&gt;"COMPRAR","",IF(AB1593="",IF(X1593="","",IF(X1593-V1593&lt;0.01,"EMPATE TÉCNICO","")),IF(AB1593&lt;I1593,"ESTOQUE INSUFICIENTE",IF(X1593="","",IF(X1593-V1593&lt;0.01,"EMPATE TÉCNICO","")))))</f>
        <v/>
      </c>
      <c r="AG1593" s="16"/>
      <c r="AH1593" s="16" t="s">
        <v>4767</v>
      </c>
    </row>
    <row r="1594" customFormat="false" ht="15" hidden="false" customHeight="false" outlineLevel="0" collapsed="false">
      <c r="A1594" s="16" t="s">
        <v>5078</v>
      </c>
      <c r="B1594" s="17" t="s">
        <v>5079</v>
      </c>
      <c r="C1594" s="16" t="s">
        <v>5080</v>
      </c>
      <c r="D1594" s="16" t="s">
        <v>5067</v>
      </c>
      <c r="E1594" s="18" t="n">
        <v>4</v>
      </c>
      <c r="F1594" s="16" t="s">
        <v>43</v>
      </c>
      <c r="G1594" s="18" t="n">
        <v>0</v>
      </c>
      <c r="H1594" s="16" t="n">
        <v>0.3</v>
      </c>
      <c r="I1594" s="18" t="n">
        <v>1</v>
      </c>
      <c r="J1594" s="19" t="n">
        <v>7.59</v>
      </c>
      <c r="K1594" s="19" t="n">
        <v>7.59</v>
      </c>
      <c r="L1594" s="19" t="n">
        <v>7.59</v>
      </c>
      <c r="M1594" s="19" t="n">
        <f aca="false">IF(J1594&gt;0,J1594,K1594)*E1594</f>
        <v>30.36</v>
      </c>
      <c r="N1594" s="20"/>
      <c r="O1594" s="21" t="str">
        <f aca="false">IF(R1594="","",ROUND(R1594*(1-Premissas!$B$4),4))</f>
        <v/>
      </c>
      <c r="P1594" s="22"/>
      <c r="Q1594" s="22"/>
      <c r="R1594" s="23"/>
      <c r="S1594" s="24"/>
      <c r="T1594" s="24"/>
      <c r="U1594" s="25"/>
      <c r="V1594" s="19" t="str">
        <f aca="false">IF(COUNT(N1594:Q1594)=0,"",MIN(N1594:Q1594))</f>
        <v/>
      </c>
      <c r="W1594" s="16" t="str">
        <f aca="false">IF(V1594="","",INDEX($N$4:$Q$4,MATCH(V1594,N1594:Q1594,0)))</f>
        <v/>
      </c>
      <c r="X1594" s="19" t="str">
        <f aca="false">IF(COUNT(N1594:Q1594)&lt;2,"",SMALL(N1594:Q1594,2))</f>
        <v/>
      </c>
      <c r="Y1594" s="26" t="str">
        <f aca="false">IF(OR(V1594="",M1594=0),"",V1594/M1594-1)</f>
        <v/>
      </c>
      <c r="Z1594" s="26" t="str">
        <f aca="false">IF(OR(V1594="",L1594=""),"",V1594/(L1594*E1594)-1)</f>
        <v/>
      </c>
      <c r="AA1594" s="16" t="str">
        <f aca="false">IF(V1594="","SEM OFERTA",IF(OR(Y1594&gt;Premissas!$B$11,Y1594&lt;Premissas!$B$12),"VERIFICAR - UNIDADE/EMBALAGEM",IF(Y1594&gt;Premissas!$B$6,"NÃO COMPRAR - REAJUSTE &gt;5%","COMPRAR")))</f>
        <v>SEM OFERTA</v>
      </c>
      <c r="AB1594" s="18" t="str">
        <f aca="false">IF(W1594="DIMEC",S1594,IF(W1594="MEDCENTRO",U1594,""))</f>
        <v/>
      </c>
      <c r="AC1594" s="18" t="n">
        <f aca="false">IF(AA1594&lt;&gt;"COMPRAR",0,IF(AB1594="",I1594,MIN(I1594,AB1594)))</f>
        <v>0</v>
      </c>
      <c r="AD1594" s="19" t="n">
        <f aca="false">IF(AC1594&gt;0,AC1594*V1594,0)</f>
        <v>0</v>
      </c>
      <c r="AE1594" s="19" t="n">
        <f aca="false">IF(AC1594&gt;0,(M1594-V1594)*AC1594,0)</f>
        <v>0</v>
      </c>
      <c r="AF1594" s="16" t="str">
        <f aca="false">IF(AA1594&lt;&gt;"COMPRAR","",IF(AB1594="",IF(X1594="","",IF(X1594-V1594&lt;0.01,"EMPATE TÉCNICO","")),IF(AB1594&lt;I1594,"ESTOQUE INSUFICIENTE",IF(X1594="","",IF(X1594-V1594&lt;0.01,"EMPATE TÉCNICO","")))))</f>
        <v/>
      </c>
      <c r="AG1594" s="16" t="s">
        <v>3750</v>
      </c>
      <c r="AH1594" s="16" t="s">
        <v>4767</v>
      </c>
    </row>
    <row r="1595" customFormat="false" ht="15" hidden="false" customHeight="false" outlineLevel="0" collapsed="false">
      <c r="A1595" s="16" t="s">
        <v>5081</v>
      </c>
      <c r="B1595" s="17" t="s">
        <v>5082</v>
      </c>
      <c r="C1595" s="16" t="s">
        <v>5083</v>
      </c>
      <c r="D1595" s="16" t="s">
        <v>5067</v>
      </c>
      <c r="E1595" s="18" t="n">
        <v>4</v>
      </c>
      <c r="F1595" s="16" t="s">
        <v>41</v>
      </c>
      <c r="G1595" s="18" t="n">
        <v>20</v>
      </c>
      <c r="H1595" s="16" t="n">
        <v>10.7</v>
      </c>
      <c r="I1595" s="18" t="n">
        <v>2</v>
      </c>
      <c r="J1595" s="19" t="n">
        <v>7.95</v>
      </c>
      <c r="K1595" s="19" t="n">
        <v>7.95</v>
      </c>
      <c r="L1595" s="19" t="n">
        <v>7.95</v>
      </c>
      <c r="M1595" s="19" t="n">
        <f aca="false">IF(J1595&gt;0,J1595,K1595)*E1595</f>
        <v>31.8</v>
      </c>
      <c r="N1595" s="20"/>
      <c r="O1595" s="21" t="str">
        <f aca="false">IF(R1595="","",ROUND(R1595*(1-Premissas!$B$4),4))</f>
        <v/>
      </c>
      <c r="P1595" s="22"/>
      <c r="Q1595" s="22"/>
      <c r="R1595" s="23"/>
      <c r="S1595" s="24"/>
      <c r="T1595" s="24"/>
      <c r="U1595" s="25"/>
      <c r="V1595" s="19" t="str">
        <f aca="false">IF(COUNT(N1595:Q1595)=0,"",MIN(N1595:Q1595))</f>
        <v/>
      </c>
      <c r="W1595" s="16" t="str">
        <f aca="false">IF(V1595="","",INDEX($N$4:$Q$4,MATCH(V1595,N1595:Q1595,0)))</f>
        <v/>
      </c>
      <c r="X1595" s="19" t="str">
        <f aca="false">IF(COUNT(N1595:Q1595)&lt;2,"",SMALL(N1595:Q1595,2))</f>
        <v/>
      </c>
      <c r="Y1595" s="26" t="str">
        <f aca="false">IF(OR(V1595="",M1595=0),"",V1595/M1595-1)</f>
        <v/>
      </c>
      <c r="Z1595" s="26" t="str">
        <f aca="false">IF(OR(V1595="",L1595=""),"",V1595/(L1595*E1595)-1)</f>
        <v/>
      </c>
      <c r="AA1595" s="16" t="str">
        <f aca="false">IF(V1595="","SEM OFERTA",IF(OR(Y1595&gt;Premissas!$B$11,Y1595&lt;Premissas!$B$12),"VERIFICAR - UNIDADE/EMBALAGEM",IF(Y1595&gt;Premissas!$B$6,"NÃO COMPRAR - REAJUSTE &gt;5%","COMPRAR")))</f>
        <v>SEM OFERTA</v>
      </c>
      <c r="AB1595" s="18" t="str">
        <f aca="false">IF(W1595="DIMEC",S1595,IF(W1595="MEDCENTRO",U1595,""))</f>
        <v/>
      </c>
      <c r="AC1595" s="18" t="n">
        <f aca="false">IF(AA1595&lt;&gt;"COMPRAR",0,IF(AB1595="",I1595,MIN(I1595,AB1595)))</f>
        <v>0</v>
      </c>
      <c r="AD1595" s="19" t="n">
        <f aca="false">IF(AC1595&gt;0,AC1595*V1595,0)</f>
        <v>0</v>
      </c>
      <c r="AE1595" s="19" t="n">
        <f aca="false">IF(AC1595&gt;0,(M1595-V1595)*AC1595,0)</f>
        <v>0</v>
      </c>
      <c r="AF1595" s="16" t="str">
        <f aca="false">IF(AA1595&lt;&gt;"COMPRAR","",IF(AB1595="",IF(X1595="","",IF(X1595-V1595&lt;0.01,"EMPATE TÉCNICO","")),IF(AB1595&lt;I1595,"ESTOQUE INSUFICIENTE",IF(X1595="","",IF(X1595-V1595&lt;0.01,"EMPATE TÉCNICO","")))))</f>
        <v/>
      </c>
      <c r="AG1595" s="16" t="s">
        <v>3750</v>
      </c>
      <c r="AH1595" s="16" t="s">
        <v>4767</v>
      </c>
    </row>
    <row r="1596" customFormat="false" ht="15" hidden="false" customHeight="false" outlineLevel="0" collapsed="false">
      <c r="A1596" s="16" t="s">
        <v>5084</v>
      </c>
      <c r="B1596" s="17" t="s">
        <v>5085</v>
      </c>
      <c r="C1596" s="16" t="s">
        <v>5086</v>
      </c>
      <c r="D1596" s="16" t="s">
        <v>5067</v>
      </c>
      <c r="E1596" s="18" t="n">
        <v>4</v>
      </c>
      <c r="F1596" s="16" t="s">
        <v>43</v>
      </c>
      <c r="G1596" s="18" t="n">
        <v>0</v>
      </c>
      <c r="H1596" s="16" t="n">
        <v>1.9</v>
      </c>
      <c r="I1596" s="18" t="n">
        <v>2</v>
      </c>
      <c r="J1596" s="19" t="n">
        <v>7.95</v>
      </c>
      <c r="K1596" s="19" t="n">
        <v>7.95</v>
      </c>
      <c r="L1596" s="19" t="n">
        <v>7.95</v>
      </c>
      <c r="M1596" s="19" t="n">
        <f aca="false">IF(J1596&gt;0,J1596,K1596)*E1596</f>
        <v>31.8</v>
      </c>
      <c r="N1596" s="20"/>
      <c r="O1596" s="21" t="str">
        <f aca="false">IF(R1596="","",ROUND(R1596*(1-Premissas!$B$4),4))</f>
        <v/>
      </c>
      <c r="P1596" s="22"/>
      <c r="Q1596" s="22"/>
      <c r="R1596" s="23"/>
      <c r="S1596" s="24"/>
      <c r="T1596" s="24"/>
      <c r="U1596" s="25"/>
      <c r="V1596" s="19" t="str">
        <f aca="false">IF(COUNT(N1596:Q1596)=0,"",MIN(N1596:Q1596))</f>
        <v/>
      </c>
      <c r="W1596" s="16" t="str">
        <f aca="false">IF(V1596="","",INDEX($N$4:$Q$4,MATCH(V1596,N1596:Q1596,0)))</f>
        <v/>
      </c>
      <c r="X1596" s="19" t="str">
        <f aca="false">IF(COUNT(N1596:Q1596)&lt;2,"",SMALL(N1596:Q1596,2))</f>
        <v/>
      </c>
      <c r="Y1596" s="26" t="str">
        <f aca="false">IF(OR(V1596="",M1596=0),"",V1596/M1596-1)</f>
        <v/>
      </c>
      <c r="Z1596" s="26" t="str">
        <f aca="false">IF(OR(V1596="",L1596=""),"",V1596/(L1596*E1596)-1)</f>
        <v/>
      </c>
      <c r="AA1596" s="16" t="str">
        <f aca="false">IF(V1596="","SEM OFERTA",IF(OR(Y1596&gt;Premissas!$B$11,Y1596&lt;Premissas!$B$12),"VERIFICAR - UNIDADE/EMBALAGEM",IF(Y1596&gt;Premissas!$B$6,"NÃO COMPRAR - REAJUSTE &gt;5%","COMPRAR")))</f>
        <v>SEM OFERTA</v>
      </c>
      <c r="AB1596" s="18" t="str">
        <f aca="false">IF(W1596="DIMEC",S1596,IF(W1596="MEDCENTRO",U1596,""))</f>
        <v/>
      </c>
      <c r="AC1596" s="18" t="n">
        <f aca="false">IF(AA1596&lt;&gt;"COMPRAR",0,IF(AB1596="",I1596,MIN(I1596,AB1596)))</f>
        <v>0</v>
      </c>
      <c r="AD1596" s="19" t="n">
        <f aca="false">IF(AC1596&gt;0,AC1596*V1596,0)</f>
        <v>0</v>
      </c>
      <c r="AE1596" s="19" t="n">
        <f aca="false">IF(AC1596&gt;0,(M1596-V1596)*AC1596,0)</f>
        <v>0</v>
      </c>
      <c r="AF1596" s="16" t="str">
        <f aca="false">IF(AA1596&lt;&gt;"COMPRAR","",IF(AB1596="",IF(X1596="","",IF(X1596-V1596&lt;0.01,"EMPATE TÉCNICO","")),IF(AB1596&lt;I1596,"ESTOQUE INSUFICIENTE",IF(X1596="","",IF(X1596-V1596&lt;0.01,"EMPATE TÉCNICO","")))))</f>
        <v/>
      </c>
      <c r="AG1596" s="16" t="s">
        <v>3750</v>
      </c>
      <c r="AH1596" s="16" t="s">
        <v>4767</v>
      </c>
    </row>
    <row r="1597" customFormat="false" ht="15" hidden="false" customHeight="false" outlineLevel="0" collapsed="false">
      <c r="A1597" s="16" t="s">
        <v>5087</v>
      </c>
      <c r="B1597" s="17" t="s">
        <v>5088</v>
      </c>
      <c r="C1597" s="16" t="s">
        <v>5089</v>
      </c>
      <c r="D1597" s="16" t="s">
        <v>4820</v>
      </c>
      <c r="E1597" s="18" t="n">
        <v>1</v>
      </c>
      <c r="F1597" s="16" t="s">
        <v>41</v>
      </c>
      <c r="G1597" s="18" t="n">
        <v>7</v>
      </c>
      <c r="H1597" s="16" t="n">
        <v>13.1</v>
      </c>
      <c r="I1597" s="18" t="n">
        <v>27</v>
      </c>
      <c r="J1597" s="19" t="n">
        <v>9.22833333333333</v>
      </c>
      <c r="K1597" s="19" t="n">
        <v>9.22833333333333</v>
      </c>
      <c r="L1597" s="19" t="n">
        <v>9.2283</v>
      </c>
      <c r="M1597" s="19" t="n">
        <f aca="false">IF(J1597&gt;0,J1597,K1597)*E1597</f>
        <v>9.22833333333333</v>
      </c>
      <c r="N1597" s="20"/>
      <c r="O1597" s="21" t="str">
        <f aca="false">IF(R1597="","",ROUND(R1597*(1-Premissas!$B$4),4))</f>
        <v/>
      </c>
      <c r="P1597" s="22"/>
      <c r="Q1597" s="22"/>
      <c r="R1597" s="23"/>
      <c r="S1597" s="24"/>
      <c r="T1597" s="24"/>
      <c r="U1597" s="25"/>
      <c r="V1597" s="19" t="str">
        <f aca="false">IF(COUNT(N1597:Q1597)=0,"",MIN(N1597:Q1597))</f>
        <v/>
      </c>
      <c r="W1597" s="16" t="str">
        <f aca="false">IF(V1597="","",INDEX($N$4:$Q$4,MATCH(V1597,N1597:Q1597,0)))</f>
        <v/>
      </c>
      <c r="X1597" s="19" t="str">
        <f aca="false">IF(COUNT(N1597:Q1597)&lt;2,"",SMALL(N1597:Q1597,2))</f>
        <v/>
      </c>
      <c r="Y1597" s="26" t="str">
        <f aca="false">IF(OR(V1597="",M1597=0),"",V1597/M1597-1)</f>
        <v/>
      </c>
      <c r="Z1597" s="26" t="str">
        <f aca="false">IF(OR(V1597="",L1597=""),"",V1597/(L1597*E1597)-1)</f>
        <v/>
      </c>
      <c r="AA1597" s="16" t="str">
        <f aca="false">IF(V1597="","SEM OFERTA",IF(OR(Y1597&gt;Premissas!$B$11,Y1597&lt;Premissas!$B$12),"VERIFICAR - UNIDADE/EMBALAGEM",IF(Y1597&gt;Premissas!$B$6,"NÃO COMPRAR - REAJUSTE &gt;5%","COMPRAR")))</f>
        <v>SEM OFERTA</v>
      </c>
      <c r="AB1597" s="18" t="str">
        <f aca="false">IF(W1597="DIMEC",S1597,IF(W1597="MEDCENTRO",U1597,""))</f>
        <v/>
      </c>
      <c r="AC1597" s="18" t="n">
        <f aca="false">IF(AA1597&lt;&gt;"COMPRAR",0,IF(AB1597="",I1597,MIN(I1597,AB1597)))</f>
        <v>0</v>
      </c>
      <c r="AD1597" s="19" t="n">
        <f aca="false">IF(AC1597&gt;0,AC1597*V1597,0)</f>
        <v>0</v>
      </c>
      <c r="AE1597" s="19" t="n">
        <f aca="false">IF(AC1597&gt;0,(M1597-V1597)*AC1597,0)</f>
        <v>0</v>
      </c>
      <c r="AF1597" s="16" t="str">
        <f aca="false">IF(AA1597&lt;&gt;"COMPRAR","",IF(AB1597="",IF(X1597="","",IF(X1597-V1597&lt;0.01,"EMPATE TÉCNICO","")),IF(AB1597&lt;I1597,"ESTOQUE INSUFICIENTE",IF(X1597="","",IF(X1597-V1597&lt;0.01,"EMPATE TÉCNICO","")))))</f>
        <v/>
      </c>
      <c r="AG1597" s="16" t="s">
        <v>4020</v>
      </c>
      <c r="AH1597" s="16" t="s">
        <v>4767</v>
      </c>
    </row>
    <row r="1598" customFormat="false" ht="15" hidden="false" customHeight="false" outlineLevel="0" collapsed="false">
      <c r="A1598" s="16" t="s">
        <v>5090</v>
      </c>
      <c r="B1598" s="17" t="s">
        <v>5091</v>
      </c>
      <c r="C1598" s="16" t="s">
        <v>5092</v>
      </c>
      <c r="D1598" s="16" t="s">
        <v>4820</v>
      </c>
      <c r="E1598" s="18" t="n">
        <v>1</v>
      </c>
      <c r="F1598" s="16" t="s">
        <v>41</v>
      </c>
      <c r="G1598" s="18" t="n">
        <v>6</v>
      </c>
      <c r="H1598" s="16" t="n">
        <v>5.3</v>
      </c>
      <c r="I1598" s="18" t="n">
        <v>8</v>
      </c>
      <c r="J1598" s="19" t="n">
        <v>8.88833333333333</v>
      </c>
      <c r="K1598" s="19" t="n">
        <v>8.88833333333333</v>
      </c>
      <c r="L1598" s="19" t="n">
        <v>8.8883</v>
      </c>
      <c r="M1598" s="19" t="n">
        <f aca="false">IF(J1598&gt;0,J1598,K1598)*E1598</f>
        <v>8.88833333333333</v>
      </c>
      <c r="N1598" s="20"/>
      <c r="O1598" s="21" t="str">
        <f aca="false">IF(R1598="","",ROUND(R1598*(1-Premissas!$B$4),4))</f>
        <v/>
      </c>
      <c r="P1598" s="22"/>
      <c r="Q1598" s="22"/>
      <c r="R1598" s="23"/>
      <c r="S1598" s="24"/>
      <c r="T1598" s="24"/>
      <c r="U1598" s="25"/>
      <c r="V1598" s="19" t="str">
        <f aca="false">IF(COUNT(N1598:Q1598)=0,"",MIN(N1598:Q1598))</f>
        <v/>
      </c>
      <c r="W1598" s="16" t="str">
        <f aca="false">IF(V1598="","",INDEX($N$4:$Q$4,MATCH(V1598,N1598:Q1598,0)))</f>
        <v/>
      </c>
      <c r="X1598" s="19" t="str">
        <f aca="false">IF(COUNT(N1598:Q1598)&lt;2,"",SMALL(N1598:Q1598,2))</f>
        <v/>
      </c>
      <c r="Y1598" s="26" t="str">
        <f aca="false">IF(OR(V1598="",M1598=0),"",V1598/M1598-1)</f>
        <v/>
      </c>
      <c r="Z1598" s="26" t="str">
        <f aca="false">IF(OR(V1598="",L1598=""),"",V1598/(L1598*E1598)-1)</f>
        <v/>
      </c>
      <c r="AA1598" s="16" t="str">
        <f aca="false">IF(V1598="","SEM OFERTA",IF(OR(Y1598&gt;Premissas!$B$11,Y1598&lt;Premissas!$B$12),"VERIFICAR - UNIDADE/EMBALAGEM",IF(Y1598&gt;Premissas!$B$6,"NÃO COMPRAR - REAJUSTE &gt;5%","COMPRAR")))</f>
        <v>SEM OFERTA</v>
      </c>
      <c r="AB1598" s="18" t="str">
        <f aca="false">IF(W1598="DIMEC",S1598,IF(W1598="MEDCENTRO",U1598,""))</f>
        <v/>
      </c>
      <c r="AC1598" s="18" t="n">
        <f aca="false">IF(AA1598&lt;&gt;"COMPRAR",0,IF(AB1598="",I1598,MIN(I1598,AB1598)))</f>
        <v>0</v>
      </c>
      <c r="AD1598" s="19" t="n">
        <f aca="false">IF(AC1598&gt;0,AC1598*V1598,0)</f>
        <v>0</v>
      </c>
      <c r="AE1598" s="19" t="n">
        <f aca="false">IF(AC1598&gt;0,(M1598-V1598)*AC1598,0)</f>
        <v>0</v>
      </c>
      <c r="AF1598" s="16" t="str">
        <f aca="false">IF(AA1598&lt;&gt;"COMPRAR","",IF(AB1598="",IF(X1598="","",IF(X1598-V1598&lt;0.01,"EMPATE TÉCNICO","")),IF(AB1598&lt;I1598,"ESTOQUE INSUFICIENTE",IF(X1598="","",IF(X1598-V1598&lt;0.01,"EMPATE TÉCNICO","")))))</f>
        <v/>
      </c>
      <c r="AG1598" s="16"/>
      <c r="AH1598" s="16" t="s">
        <v>4767</v>
      </c>
    </row>
    <row r="1599" customFormat="false" ht="15" hidden="false" customHeight="false" outlineLevel="0" collapsed="false">
      <c r="A1599" s="16" t="s">
        <v>5093</v>
      </c>
      <c r="B1599" s="17" t="s">
        <v>5094</v>
      </c>
      <c r="C1599" s="16" t="s">
        <v>5095</v>
      </c>
      <c r="D1599" s="16" t="s">
        <v>4820</v>
      </c>
      <c r="E1599" s="18" t="n">
        <v>1</v>
      </c>
      <c r="F1599" s="16" t="s">
        <v>41</v>
      </c>
      <c r="G1599" s="18" t="n">
        <v>30</v>
      </c>
      <c r="H1599" s="16" t="n">
        <v>11.9</v>
      </c>
      <c r="I1599" s="18" t="n">
        <v>1</v>
      </c>
      <c r="J1599" s="19" t="n">
        <v>4.10916666666667</v>
      </c>
      <c r="K1599" s="19" t="n">
        <v>4.10916666666667</v>
      </c>
      <c r="L1599" s="19" t="n">
        <v>4.1586</v>
      </c>
      <c r="M1599" s="19" t="n">
        <f aca="false">IF(J1599&gt;0,J1599,K1599)*E1599</f>
        <v>4.10916666666667</v>
      </c>
      <c r="N1599" s="20"/>
      <c r="O1599" s="21" t="str">
        <f aca="false">IF(R1599="","",ROUND(R1599*(1-Premissas!$B$4),4))</f>
        <v/>
      </c>
      <c r="P1599" s="22"/>
      <c r="Q1599" s="22"/>
      <c r="R1599" s="23"/>
      <c r="S1599" s="24"/>
      <c r="T1599" s="24"/>
      <c r="U1599" s="25"/>
      <c r="V1599" s="19" t="str">
        <f aca="false">IF(COUNT(N1599:Q1599)=0,"",MIN(N1599:Q1599))</f>
        <v/>
      </c>
      <c r="W1599" s="16" t="str">
        <f aca="false">IF(V1599="","",INDEX($N$4:$Q$4,MATCH(V1599,N1599:Q1599,0)))</f>
        <v/>
      </c>
      <c r="X1599" s="19" t="str">
        <f aca="false">IF(COUNT(N1599:Q1599)&lt;2,"",SMALL(N1599:Q1599,2))</f>
        <v/>
      </c>
      <c r="Y1599" s="26" t="str">
        <f aca="false">IF(OR(V1599="",M1599=0),"",V1599/M1599-1)</f>
        <v/>
      </c>
      <c r="Z1599" s="26" t="str">
        <f aca="false">IF(OR(V1599="",L1599=""),"",V1599/(L1599*E1599)-1)</f>
        <v/>
      </c>
      <c r="AA1599" s="16" t="str">
        <f aca="false">IF(V1599="","SEM OFERTA",IF(OR(Y1599&gt;Premissas!$B$11,Y1599&lt;Premissas!$B$12),"VERIFICAR - UNIDADE/EMBALAGEM",IF(Y1599&gt;Premissas!$B$6,"NÃO COMPRAR - REAJUSTE &gt;5%","COMPRAR")))</f>
        <v>SEM OFERTA</v>
      </c>
      <c r="AB1599" s="18" t="str">
        <f aca="false">IF(W1599="DIMEC",S1599,IF(W1599="MEDCENTRO",U1599,""))</f>
        <v/>
      </c>
      <c r="AC1599" s="18" t="n">
        <f aca="false">IF(AA1599&lt;&gt;"COMPRAR",0,IF(AB1599="",I1599,MIN(I1599,AB1599)))</f>
        <v>0</v>
      </c>
      <c r="AD1599" s="19" t="n">
        <f aca="false">IF(AC1599&gt;0,AC1599*V1599,0)</f>
        <v>0</v>
      </c>
      <c r="AE1599" s="19" t="n">
        <f aca="false">IF(AC1599&gt;0,(M1599-V1599)*AC1599,0)</f>
        <v>0</v>
      </c>
      <c r="AF1599" s="16" t="str">
        <f aca="false">IF(AA1599&lt;&gt;"COMPRAR","",IF(AB1599="",IF(X1599="","",IF(X1599-V1599&lt;0.01,"EMPATE TÉCNICO","")),IF(AB1599&lt;I1599,"ESTOQUE INSUFICIENTE",IF(X1599="","",IF(X1599-V1599&lt;0.01,"EMPATE TÉCNICO","")))))</f>
        <v/>
      </c>
      <c r="AG1599" s="16"/>
      <c r="AH1599" s="16" t="s">
        <v>4767</v>
      </c>
    </row>
    <row r="1600" customFormat="false" ht="15" hidden="false" customHeight="false" outlineLevel="0" collapsed="false">
      <c r="A1600" s="16" t="s">
        <v>5096</v>
      </c>
      <c r="B1600" s="17" t="s">
        <v>5097</v>
      </c>
      <c r="C1600" s="16" t="s">
        <v>5098</v>
      </c>
      <c r="D1600" s="16" t="s">
        <v>4820</v>
      </c>
      <c r="E1600" s="18" t="n">
        <v>1</v>
      </c>
      <c r="F1600" s="16" t="s">
        <v>41</v>
      </c>
      <c r="G1600" s="18" t="n">
        <v>13</v>
      </c>
      <c r="H1600" s="16" t="n">
        <v>6.4</v>
      </c>
      <c r="I1600" s="18" t="n">
        <v>4</v>
      </c>
      <c r="J1600" s="19" t="n">
        <v>7.48166666666667</v>
      </c>
      <c r="K1600" s="19" t="n">
        <v>7.48166666666667</v>
      </c>
      <c r="L1600" s="19" t="n">
        <v>7.4817</v>
      </c>
      <c r="M1600" s="19" t="n">
        <f aca="false">IF(J1600&gt;0,J1600,K1600)*E1600</f>
        <v>7.48166666666667</v>
      </c>
      <c r="N1600" s="20"/>
      <c r="O1600" s="21" t="str">
        <f aca="false">IF(R1600="","",ROUND(R1600*(1-Premissas!$B$4),4))</f>
        <v/>
      </c>
      <c r="P1600" s="22"/>
      <c r="Q1600" s="22"/>
      <c r="R1600" s="23"/>
      <c r="S1600" s="24"/>
      <c r="T1600" s="24"/>
      <c r="U1600" s="25"/>
      <c r="V1600" s="19" t="str">
        <f aca="false">IF(COUNT(N1600:Q1600)=0,"",MIN(N1600:Q1600))</f>
        <v/>
      </c>
      <c r="W1600" s="16" t="str">
        <f aca="false">IF(V1600="","",INDEX($N$4:$Q$4,MATCH(V1600,N1600:Q1600,0)))</f>
        <v/>
      </c>
      <c r="X1600" s="19" t="str">
        <f aca="false">IF(COUNT(N1600:Q1600)&lt;2,"",SMALL(N1600:Q1600,2))</f>
        <v/>
      </c>
      <c r="Y1600" s="26" t="str">
        <f aca="false">IF(OR(V1600="",M1600=0),"",V1600/M1600-1)</f>
        <v/>
      </c>
      <c r="Z1600" s="26" t="str">
        <f aca="false">IF(OR(V1600="",L1600=""),"",V1600/(L1600*E1600)-1)</f>
        <v/>
      </c>
      <c r="AA1600" s="16" t="str">
        <f aca="false">IF(V1600="","SEM OFERTA",IF(OR(Y1600&gt;Premissas!$B$11,Y1600&lt;Premissas!$B$12),"VERIFICAR - UNIDADE/EMBALAGEM",IF(Y1600&gt;Premissas!$B$6,"NÃO COMPRAR - REAJUSTE &gt;5%","COMPRAR")))</f>
        <v>SEM OFERTA</v>
      </c>
      <c r="AB1600" s="18" t="str">
        <f aca="false">IF(W1600="DIMEC",S1600,IF(W1600="MEDCENTRO",U1600,""))</f>
        <v/>
      </c>
      <c r="AC1600" s="18" t="n">
        <f aca="false">IF(AA1600&lt;&gt;"COMPRAR",0,IF(AB1600="",I1600,MIN(I1600,AB1600)))</f>
        <v>0</v>
      </c>
      <c r="AD1600" s="19" t="n">
        <f aca="false">IF(AC1600&gt;0,AC1600*V1600,0)</f>
        <v>0</v>
      </c>
      <c r="AE1600" s="19" t="n">
        <f aca="false">IF(AC1600&gt;0,(M1600-V1600)*AC1600,0)</f>
        <v>0</v>
      </c>
      <c r="AF1600" s="16" t="str">
        <f aca="false">IF(AA1600&lt;&gt;"COMPRAR","",IF(AB1600="",IF(X1600="","",IF(X1600-V1600&lt;0.01,"EMPATE TÉCNICO","")),IF(AB1600&lt;I1600,"ESTOQUE INSUFICIENTE",IF(X1600="","",IF(X1600-V1600&lt;0.01,"EMPATE TÉCNICO","")))))</f>
        <v/>
      </c>
      <c r="AG1600" s="16" t="s">
        <v>4020</v>
      </c>
      <c r="AH1600" s="16" t="s">
        <v>4767</v>
      </c>
    </row>
    <row r="1601" customFormat="false" ht="15" hidden="false" customHeight="false" outlineLevel="0" collapsed="false">
      <c r="A1601" s="16" t="s">
        <v>5099</v>
      </c>
      <c r="B1601" s="17" t="s">
        <v>5100</v>
      </c>
      <c r="C1601" s="16" t="s">
        <v>5101</v>
      </c>
      <c r="D1601" s="16" t="s">
        <v>4820</v>
      </c>
      <c r="E1601" s="18" t="n">
        <v>1</v>
      </c>
      <c r="F1601" s="16" t="s">
        <v>42</v>
      </c>
      <c r="G1601" s="18" t="n">
        <v>7</v>
      </c>
      <c r="H1601" s="16" t="n">
        <v>3.5</v>
      </c>
      <c r="I1601" s="18" t="n">
        <v>2</v>
      </c>
      <c r="J1601" s="19" t="n">
        <v>7.48166666666667</v>
      </c>
      <c r="K1601" s="19" t="n">
        <v>7.48166666666667</v>
      </c>
      <c r="L1601" s="19" t="n">
        <v>7.625</v>
      </c>
      <c r="M1601" s="19" t="n">
        <f aca="false">IF(J1601&gt;0,J1601,K1601)*E1601</f>
        <v>7.48166666666667</v>
      </c>
      <c r="N1601" s="20"/>
      <c r="O1601" s="21" t="str">
        <f aca="false">IF(R1601="","",ROUND(R1601*(1-Premissas!$B$4),4))</f>
        <v/>
      </c>
      <c r="P1601" s="22"/>
      <c r="Q1601" s="22"/>
      <c r="R1601" s="23"/>
      <c r="S1601" s="24"/>
      <c r="T1601" s="24"/>
      <c r="U1601" s="25"/>
      <c r="V1601" s="19" t="str">
        <f aca="false">IF(COUNT(N1601:Q1601)=0,"",MIN(N1601:Q1601))</f>
        <v/>
      </c>
      <c r="W1601" s="16" t="str">
        <f aca="false">IF(V1601="","",INDEX($N$4:$Q$4,MATCH(V1601,N1601:Q1601,0)))</f>
        <v/>
      </c>
      <c r="X1601" s="19" t="str">
        <f aca="false">IF(COUNT(N1601:Q1601)&lt;2,"",SMALL(N1601:Q1601,2))</f>
        <v/>
      </c>
      <c r="Y1601" s="26" t="str">
        <f aca="false">IF(OR(V1601="",M1601=0),"",V1601/M1601-1)</f>
        <v/>
      </c>
      <c r="Z1601" s="26" t="str">
        <f aca="false">IF(OR(V1601="",L1601=""),"",V1601/(L1601*E1601)-1)</f>
        <v/>
      </c>
      <c r="AA1601" s="16" t="str">
        <f aca="false">IF(V1601="","SEM OFERTA",IF(OR(Y1601&gt;Premissas!$B$11,Y1601&lt;Premissas!$B$12),"VERIFICAR - UNIDADE/EMBALAGEM",IF(Y1601&gt;Premissas!$B$6,"NÃO COMPRAR - REAJUSTE &gt;5%","COMPRAR")))</f>
        <v>SEM OFERTA</v>
      </c>
      <c r="AB1601" s="18" t="str">
        <f aca="false">IF(W1601="DIMEC",S1601,IF(W1601="MEDCENTRO",U1601,""))</f>
        <v/>
      </c>
      <c r="AC1601" s="18" t="n">
        <f aca="false">IF(AA1601&lt;&gt;"COMPRAR",0,IF(AB1601="",I1601,MIN(I1601,AB1601)))</f>
        <v>0</v>
      </c>
      <c r="AD1601" s="19" t="n">
        <f aca="false">IF(AC1601&gt;0,AC1601*V1601,0)</f>
        <v>0</v>
      </c>
      <c r="AE1601" s="19" t="n">
        <f aca="false">IF(AC1601&gt;0,(M1601-V1601)*AC1601,0)</f>
        <v>0</v>
      </c>
      <c r="AF1601" s="16" t="str">
        <f aca="false">IF(AA1601&lt;&gt;"COMPRAR","",IF(AB1601="",IF(X1601="","",IF(X1601-V1601&lt;0.01,"EMPATE TÉCNICO","")),IF(AB1601&lt;I1601,"ESTOQUE INSUFICIENTE",IF(X1601="","",IF(X1601-V1601&lt;0.01,"EMPATE TÉCNICO","")))))</f>
        <v/>
      </c>
      <c r="AG1601" s="16" t="s">
        <v>4020</v>
      </c>
      <c r="AH1601" s="16" t="s">
        <v>4767</v>
      </c>
    </row>
    <row r="1602" customFormat="false" ht="15" hidden="false" customHeight="false" outlineLevel="0" collapsed="false">
      <c r="A1602" s="16" t="s">
        <v>5102</v>
      </c>
      <c r="B1602" s="17" t="s">
        <v>5103</v>
      </c>
      <c r="C1602" s="16" t="s">
        <v>5104</v>
      </c>
      <c r="D1602" s="16" t="s">
        <v>5077</v>
      </c>
      <c r="E1602" s="18" t="n">
        <v>4</v>
      </c>
      <c r="F1602" s="16" t="s">
        <v>43</v>
      </c>
      <c r="G1602" s="18" t="n">
        <v>0</v>
      </c>
      <c r="H1602" s="16" t="n">
        <v>0.1</v>
      </c>
      <c r="I1602" s="18" t="n">
        <v>1</v>
      </c>
      <c r="J1602" s="19" t="n">
        <v>0.5575</v>
      </c>
      <c r="K1602" s="19" t="n">
        <v>0.5575</v>
      </c>
      <c r="L1602" s="19" t="n">
        <v>0.5575</v>
      </c>
      <c r="M1602" s="19" t="n">
        <f aca="false">IF(J1602&gt;0,J1602,K1602)*E1602</f>
        <v>2.23</v>
      </c>
      <c r="N1602" s="20"/>
      <c r="O1602" s="21" t="str">
        <f aca="false">IF(R1602="","",ROUND(R1602*(1-Premissas!$B$4),4))</f>
        <v/>
      </c>
      <c r="P1602" s="22"/>
      <c r="Q1602" s="22"/>
      <c r="R1602" s="23"/>
      <c r="S1602" s="24"/>
      <c r="T1602" s="24"/>
      <c r="U1602" s="25"/>
      <c r="V1602" s="19" t="str">
        <f aca="false">IF(COUNT(N1602:Q1602)=0,"",MIN(N1602:Q1602))</f>
        <v/>
      </c>
      <c r="W1602" s="16" t="str">
        <f aca="false">IF(V1602="","",INDEX($N$4:$Q$4,MATCH(V1602,N1602:Q1602,0)))</f>
        <v/>
      </c>
      <c r="X1602" s="19" t="str">
        <f aca="false">IF(COUNT(N1602:Q1602)&lt;2,"",SMALL(N1602:Q1602,2))</f>
        <v/>
      </c>
      <c r="Y1602" s="26" t="str">
        <f aca="false">IF(OR(V1602="",M1602=0),"",V1602/M1602-1)</f>
        <v/>
      </c>
      <c r="Z1602" s="26" t="str">
        <f aca="false">IF(OR(V1602="",L1602=""),"",V1602/(L1602*E1602)-1)</f>
        <v/>
      </c>
      <c r="AA1602" s="16" t="str">
        <f aca="false">IF(V1602="","SEM OFERTA",IF(OR(Y1602&gt;Premissas!$B$11,Y1602&lt;Premissas!$B$12),"VERIFICAR - UNIDADE/EMBALAGEM",IF(Y1602&gt;Premissas!$B$6,"NÃO COMPRAR - REAJUSTE &gt;5%","COMPRAR")))</f>
        <v>SEM OFERTA</v>
      </c>
      <c r="AB1602" s="18" t="str">
        <f aca="false">IF(W1602="DIMEC",S1602,IF(W1602="MEDCENTRO",U1602,""))</f>
        <v/>
      </c>
      <c r="AC1602" s="18" t="n">
        <f aca="false">IF(AA1602&lt;&gt;"COMPRAR",0,IF(AB1602="",I1602,MIN(I1602,AB1602)))</f>
        <v>0</v>
      </c>
      <c r="AD1602" s="19" t="n">
        <f aca="false">IF(AC1602&gt;0,AC1602*V1602,0)</f>
        <v>0</v>
      </c>
      <c r="AE1602" s="19" t="n">
        <f aca="false">IF(AC1602&gt;0,(M1602-V1602)*AC1602,0)</f>
        <v>0</v>
      </c>
      <c r="AF1602" s="16" t="str">
        <f aca="false">IF(AA1602&lt;&gt;"COMPRAR","",IF(AB1602="",IF(X1602="","",IF(X1602-V1602&lt;0.01,"EMPATE TÉCNICO","")),IF(AB1602&lt;I1602,"ESTOQUE INSUFICIENTE",IF(X1602="","",IF(X1602-V1602&lt;0.01,"EMPATE TÉCNICO","")))))</f>
        <v/>
      </c>
      <c r="AG1602" s="16" t="s">
        <v>5105</v>
      </c>
      <c r="AH1602" s="16" t="s">
        <v>4767</v>
      </c>
    </row>
    <row r="1603" customFormat="false" ht="15" hidden="false" customHeight="false" outlineLevel="0" collapsed="false">
      <c r="A1603" s="16" t="s">
        <v>5106</v>
      </c>
      <c r="B1603" s="17" t="s">
        <v>5107</v>
      </c>
      <c r="C1603" s="16" t="s">
        <v>5108</v>
      </c>
      <c r="D1603" s="16" t="s">
        <v>5109</v>
      </c>
      <c r="E1603" s="18" t="n">
        <v>1</v>
      </c>
      <c r="F1603" s="16" t="s">
        <v>42</v>
      </c>
      <c r="G1603" s="18" t="n">
        <v>0</v>
      </c>
      <c r="H1603" s="16" t="n">
        <v>1.4</v>
      </c>
      <c r="I1603" s="18" t="n">
        <v>4</v>
      </c>
      <c r="J1603" s="19" t="n">
        <v>6.57666666666667</v>
      </c>
      <c r="K1603" s="19" t="n">
        <v>6.57666666666667</v>
      </c>
      <c r="L1603" s="19" t="n">
        <v>6.5767</v>
      </c>
      <c r="M1603" s="19" t="n">
        <f aca="false">IF(J1603&gt;0,J1603,K1603)*E1603</f>
        <v>6.57666666666667</v>
      </c>
      <c r="N1603" s="20"/>
      <c r="O1603" s="21" t="str">
        <f aca="false">IF(R1603="","",ROUND(R1603*(1-Premissas!$B$4),4))</f>
        <v/>
      </c>
      <c r="P1603" s="22"/>
      <c r="Q1603" s="22"/>
      <c r="R1603" s="23"/>
      <c r="S1603" s="24"/>
      <c r="T1603" s="24"/>
      <c r="U1603" s="25"/>
      <c r="V1603" s="19" t="str">
        <f aca="false">IF(COUNT(N1603:Q1603)=0,"",MIN(N1603:Q1603))</f>
        <v/>
      </c>
      <c r="W1603" s="16" t="str">
        <f aca="false">IF(V1603="","",INDEX($N$4:$Q$4,MATCH(V1603,N1603:Q1603,0)))</f>
        <v/>
      </c>
      <c r="X1603" s="19" t="str">
        <f aca="false">IF(COUNT(N1603:Q1603)&lt;2,"",SMALL(N1603:Q1603,2))</f>
        <v/>
      </c>
      <c r="Y1603" s="26" t="str">
        <f aca="false">IF(OR(V1603="",M1603=0),"",V1603/M1603-1)</f>
        <v/>
      </c>
      <c r="Z1603" s="26" t="str">
        <f aca="false">IF(OR(V1603="",L1603=""),"",V1603/(L1603*E1603)-1)</f>
        <v/>
      </c>
      <c r="AA1603" s="16" t="str">
        <f aca="false">IF(V1603="","SEM OFERTA",IF(OR(Y1603&gt;Premissas!$B$11,Y1603&lt;Premissas!$B$12),"VERIFICAR - UNIDADE/EMBALAGEM",IF(Y1603&gt;Premissas!$B$6,"NÃO COMPRAR - REAJUSTE &gt;5%","COMPRAR")))</f>
        <v>SEM OFERTA</v>
      </c>
      <c r="AB1603" s="18" t="str">
        <f aca="false">IF(W1603="DIMEC",S1603,IF(W1603="MEDCENTRO",U1603,""))</f>
        <v/>
      </c>
      <c r="AC1603" s="18" t="n">
        <f aca="false">IF(AA1603&lt;&gt;"COMPRAR",0,IF(AB1603="",I1603,MIN(I1603,AB1603)))</f>
        <v>0</v>
      </c>
      <c r="AD1603" s="19" t="n">
        <f aca="false">IF(AC1603&gt;0,AC1603*V1603,0)</f>
        <v>0</v>
      </c>
      <c r="AE1603" s="19" t="n">
        <f aca="false">IF(AC1603&gt;0,(M1603-V1603)*AC1603,0)</f>
        <v>0</v>
      </c>
      <c r="AF1603" s="16" t="str">
        <f aca="false">IF(AA1603&lt;&gt;"COMPRAR","",IF(AB1603="",IF(X1603="","",IF(X1603-V1603&lt;0.01,"EMPATE TÉCNICO","")),IF(AB1603&lt;I1603,"ESTOQUE INSUFICIENTE",IF(X1603="","",IF(X1603-V1603&lt;0.01,"EMPATE TÉCNICO","")))))</f>
        <v/>
      </c>
      <c r="AG1603" s="16" t="s">
        <v>328</v>
      </c>
      <c r="AH1603" s="16" t="s">
        <v>4767</v>
      </c>
    </row>
    <row r="1604" customFormat="false" ht="15" hidden="false" customHeight="false" outlineLevel="0" collapsed="false">
      <c r="A1604" s="16" t="s">
        <v>5110</v>
      </c>
      <c r="B1604" s="17" t="s">
        <v>5111</v>
      </c>
      <c r="C1604" s="16" t="s">
        <v>5112</v>
      </c>
      <c r="D1604" s="16" t="s">
        <v>5113</v>
      </c>
      <c r="E1604" s="18" t="n">
        <v>1</v>
      </c>
      <c r="F1604" s="16" t="s">
        <v>43</v>
      </c>
      <c r="G1604" s="18" t="n">
        <v>0</v>
      </c>
      <c r="H1604" s="16" t="n">
        <v>0.9</v>
      </c>
      <c r="I1604" s="18" t="n">
        <v>3</v>
      </c>
      <c r="J1604" s="19" t="n">
        <v>6.57666666666667</v>
      </c>
      <c r="K1604" s="19" t="n">
        <v>6.57666666666667</v>
      </c>
      <c r="L1604" s="19" t="n">
        <v>6.5767</v>
      </c>
      <c r="M1604" s="19" t="n">
        <f aca="false">IF(J1604&gt;0,J1604,K1604)*E1604</f>
        <v>6.57666666666667</v>
      </c>
      <c r="N1604" s="20"/>
      <c r="O1604" s="21" t="str">
        <f aca="false">IF(R1604="","",ROUND(R1604*(1-Premissas!$B$4),4))</f>
        <v/>
      </c>
      <c r="P1604" s="22"/>
      <c r="Q1604" s="22"/>
      <c r="R1604" s="23"/>
      <c r="S1604" s="24"/>
      <c r="T1604" s="24"/>
      <c r="U1604" s="25"/>
      <c r="V1604" s="19" t="str">
        <f aca="false">IF(COUNT(N1604:Q1604)=0,"",MIN(N1604:Q1604))</f>
        <v/>
      </c>
      <c r="W1604" s="16" t="str">
        <f aca="false">IF(V1604="","",INDEX($N$4:$Q$4,MATCH(V1604,N1604:Q1604,0)))</f>
        <v/>
      </c>
      <c r="X1604" s="19" t="str">
        <f aca="false">IF(COUNT(N1604:Q1604)&lt;2,"",SMALL(N1604:Q1604,2))</f>
        <v/>
      </c>
      <c r="Y1604" s="26" t="str">
        <f aca="false">IF(OR(V1604="",M1604=0),"",V1604/M1604-1)</f>
        <v/>
      </c>
      <c r="Z1604" s="26" t="str">
        <f aca="false">IF(OR(V1604="",L1604=""),"",V1604/(L1604*E1604)-1)</f>
        <v/>
      </c>
      <c r="AA1604" s="16" t="str">
        <f aca="false">IF(V1604="","SEM OFERTA",IF(OR(Y1604&gt;Premissas!$B$11,Y1604&lt;Premissas!$B$12),"VERIFICAR - UNIDADE/EMBALAGEM",IF(Y1604&gt;Premissas!$B$6,"NÃO COMPRAR - REAJUSTE &gt;5%","COMPRAR")))</f>
        <v>SEM OFERTA</v>
      </c>
      <c r="AB1604" s="18" t="str">
        <f aca="false">IF(W1604="DIMEC",S1604,IF(W1604="MEDCENTRO",U1604,""))</f>
        <v/>
      </c>
      <c r="AC1604" s="18" t="n">
        <f aca="false">IF(AA1604&lt;&gt;"COMPRAR",0,IF(AB1604="",I1604,MIN(I1604,AB1604)))</f>
        <v>0</v>
      </c>
      <c r="AD1604" s="19" t="n">
        <f aca="false">IF(AC1604&gt;0,AC1604*V1604,0)</f>
        <v>0</v>
      </c>
      <c r="AE1604" s="19" t="n">
        <f aca="false">IF(AC1604&gt;0,(M1604-V1604)*AC1604,0)</f>
        <v>0</v>
      </c>
      <c r="AF1604" s="16" t="str">
        <f aca="false">IF(AA1604&lt;&gt;"COMPRAR","",IF(AB1604="",IF(X1604="","",IF(X1604-V1604&lt;0.01,"EMPATE TÉCNICO","")),IF(AB1604&lt;I1604,"ESTOQUE INSUFICIENTE",IF(X1604="","",IF(X1604-V1604&lt;0.01,"EMPATE TÉCNICO","")))))</f>
        <v/>
      </c>
      <c r="AG1604" s="16" t="s">
        <v>328</v>
      </c>
      <c r="AH1604" s="16" t="s">
        <v>4767</v>
      </c>
    </row>
    <row r="1605" customFormat="false" ht="15" hidden="false" customHeight="false" outlineLevel="0" collapsed="false">
      <c r="A1605" s="16" t="s">
        <v>5114</v>
      </c>
      <c r="B1605" s="17" t="s">
        <v>5115</v>
      </c>
      <c r="C1605" s="16" t="s">
        <v>5116</v>
      </c>
      <c r="D1605" s="16" t="s">
        <v>5109</v>
      </c>
      <c r="E1605" s="18" t="n">
        <v>1</v>
      </c>
      <c r="F1605" s="16" t="s">
        <v>43</v>
      </c>
      <c r="G1605" s="18" t="n">
        <v>0</v>
      </c>
      <c r="H1605" s="16" t="n">
        <v>1.8</v>
      </c>
      <c r="I1605" s="18" t="n">
        <v>5</v>
      </c>
      <c r="J1605" s="19" t="n">
        <v>6.57666666666667</v>
      </c>
      <c r="K1605" s="19" t="n">
        <v>6.57666666666667</v>
      </c>
      <c r="L1605" s="19" t="n">
        <v>6.5767</v>
      </c>
      <c r="M1605" s="19" t="n">
        <f aca="false">IF(J1605&gt;0,J1605,K1605)*E1605</f>
        <v>6.57666666666667</v>
      </c>
      <c r="N1605" s="20"/>
      <c r="O1605" s="21" t="str">
        <f aca="false">IF(R1605="","",ROUND(R1605*(1-Premissas!$B$4),4))</f>
        <v/>
      </c>
      <c r="P1605" s="22"/>
      <c r="Q1605" s="22"/>
      <c r="R1605" s="23"/>
      <c r="S1605" s="24"/>
      <c r="T1605" s="24"/>
      <c r="U1605" s="25"/>
      <c r="V1605" s="19" t="str">
        <f aca="false">IF(COUNT(N1605:Q1605)=0,"",MIN(N1605:Q1605))</f>
        <v/>
      </c>
      <c r="W1605" s="16" t="str">
        <f aca="false">IF(V1605="","",INDEX($N$4:$Q$4,MATCH(V1605,N1605:Q1605,0)))</f>
        <v/>
      </c>
      <c r="X1605" s="19" t="str">
        <f aca="false">IF(COUNT(N1605:Q1605)&lt;2,"",SMALL(N1605:Q1605,2))</f>
        <v/>
      </c>
      <c r="Y1605" s="26" t="str">
        <f aca="false">IF(OR(V1605="",M1605=0),"",V1605/M1605-1)</f>
        <v/>
      </c>
      <c r="Z1605" s="26" t="str">
        <f aca="false">IF(OR(V1605="",L1605=""),"",V1605/(L1605*E1605)-1)</f>
        <v/>
      </c>
      <c r="AA1605" s="16" t="str">
        <f aca="false">IF(V1605="","SEM OFERTA",IF(OR(Y1605&gt;Premissas!$B$11,Y1605&lt;Premissas!$B$12),"VERIFICAR - UNIDADE/EMBALAGEM",IF(Y1605&gt;Premissas!$B$6,"NÃO COMPRAR - REAJUSTE &gt;5%","COMPRAR")))</f>
        <v>SEM OFERTA</v>
      </c>
      <c r="AB1605" s="18" t="str">
        <f aca="false">IF(W1605="DIMEC",S1605,IF(W1605="MEDCENTRO",U1605,""))</f>
        <v/>
      </c>
      <c r="AC1605" s="18" t="n">
        <f aca="false">IF(AA1605&lt;&gt;"COMPRAR",0,IF(AB1605="",I1605,MIN(I1605,AB1605)))</f>
        <v>0</v>
      </c>
      <c r="AD1605" s="19" t="n">
        <f aca="false">IF(AC1605&gt;0,AC1605*V1605,0)</f>
        <v>0</v>
      </c>
      <c r="AE1605" s="19" t="n">
        <f aca="false">IF(AC1605&gt;0,(M1605-V1605)*AC1605,0)</f>
        <v>0</v>
      </c>
      <c r="AF1605" s="16" t="str">
        <f aca="false">IF(AA1605&lt;&gt;"COMPRAR","",IF(AB1605="",IF(X1605="","",IF(X1605-V1605&lt;0.01,"EMPATE TÉCNICO","")),IF(AB1605&lt;I1605,"ESTOQUE INSUFICIENTE",IF(X1605="","",IF(X1605-V1605&lt;0.01,"EMPATE TÉCNICO","")))))</f>
        <v/>
      </c>
      <c r="AG1605" s="16" t="s">
        <v>328</v>
      </c>
      <c r="AH1605" s="16" t="s">
        <v>4767</v>
      </c>
    </row>
    <row r="1606" customFormat="false" ht="15" hidden="false" customHeight="false" outlineLevel="0" collapsed="false">
      <c r="A1606" s="16" t="s">
        <v>5117</v>
      </c>
      <c r="B1606" s="17" t="s">
        <v>5118</v>
      </c>
      <c r="C1606" s="16" t="s">
        <v>5119</v>
      </c>
      <c r="D1606" s="16" t="s">
        <v>5109</v>
      </c>
      <c r="E1606" s="18" t="n">
        <v>1</v>
      </c>
      <c r="F1606" s="16" t="s">
        <v>43</v>
      </c>
      <c r="G1606" s="18" t="n">
        <v>0</v>
      </c>
      <c r="H1606" s="16" t="n">
        <v>1</v>
      </c>
      <c r="I1606" s="18" t="n">
        <v>3</v>
      </c>
      <c r="J1606" s="19" t="n">
        <v>6.57666666666667</v>
      </c>
      <c r="K1606" s="19" t="n">
        <v>6.57666666666667</v>
      </c>
      <c r="L1606" s="19" t="n">
        <v>6.5767</v>
      </c>
      <c r="M1606" s="19" t="n">
        <f aca="false">IF(J1606&gt;0,J1606,K1606)*E1606</f>
        <v>6.57666666666667</v>
      </c>
      <c r="N1606" s="20"/>
      <c r="O1606" s="21" t="str">
        <f aca="false">IF(R1606="","",ROUND(R1606*(1-Premissas!$B$4),4))</f>
        <v/>
      </c>
      <c r="P1606" s="22"/>
      <c r="Q1606" s="22"/>
      <c r="R1606" s="23"/>
      <c r="S1606" s="24"/>
      <c r="T1606" s="24"/>
      <c r="U1606" s="25"/>
      <c r="V1606" s="19" t="str">
        <f aca="false">IF(COUNT(N1606:Q1606)=0,"",MIN(N1606:Q1606))</f>
        <v/>
      </c>
      <c r="W1606" s="16" t="str">
        <f aca="false">IF(V1606="","",INDEX($N$4:$Q$4,MATCH(V1606,N1606:Q1606,0)))</f>
        <v/>
      </c>
      <c r="X1606" s="19" t="str">
        <f aca="false">IF(COUNT(N1606:Q1606)&lt;2,"",SMALL(N1606:Q1606,2))</f>
        <v/>
      </c>
      <c r="Y1606" s="26" t="str">
        <f aca="false">IF(OR(V1606="",M1606=0),"",V1606/M1606-1)</f>
        <v/>
      </c>
      <c r="Z1606" s="26" t="str">
        <f aca="false">IF(OR(V1606="",L1606=""),"",V1606/(L1606*E1606)-1)</f>
        <v/>
      </c>
      <c r="AA1606" s="16" t="str">
        <f aca="false">IF(V1606="","SEM OFERTA",IF(OR(Y1606&gt;Premissas!$B$11,Y1606&lt;Premissas!$B$12),"VERIFICAR - UNIDADE/EMBALAGEM",IF(Y1606&gt;Premissas!$B$6,"NÃO COMPRAR - REAJUSTE &gt;5%","COMPRAR")))</f>
        <v>SEM OFERTA</v>
      </c>
      <c r="AB1606" s="18" t="str">
        <f aca="false">IF(W1606="DIMEC",S1606,IF(W1606="MEDCENTRO",U1606,""))</f>
        <v/>
      </c>
      <c r="AC1606" s="18" t="n">
        <f aca="false">IF(AA1606&lt;&gt;"COMPRAR",0,IF(AB1606="",I1606,MIN(I1606,AB1606)))</f>
        <v>0</v>
      </c>
      <c r="AD1606" s="19" t="n">
        <f aca="false">IF(AC1606&gt;0,AC1606*V1606,0)</f>
        <v>0</v>
      </c>
      <c r="AE1606" s="19" t="n">
        <f aca="false">IF(AC1606&gt;0,(M1606-V1606)*AC1606,0)</f>
        <v>0</v>
      </c>
      <c r="AF1606" s="16" t="str">
        <f aca="false">IF(AA1606&lt;&gt;"COMPRAR","",IF(AB1606="",IF(X1606="","",IF(X1606-V1606&lt;0.01,"EMPATE TÉCNICO","")),IF(AB1606&lt;I1606,"ESTOQUE INSUFICIENTE",IF(X1606="","",IF(X1606-V1606&lt;0.01,"EMPATE TÉCNICO","")))))</f>
        <v/>
      </c>
      <c r="AG1606" s="16" t="s">
        <v>547</v>
      </c>
      <c r="AH1606" s="16" t="s">
        <v>4767</v>
      </c>
    </row>
    <row r="1607" customFormat="false" ht="15" hidden="false" customHeight="false" outlineLevel="0" collapsed="false">
      <c r="A1607" s="16" t="s">
        <v>5120</v>
      </c>
      <c r="B1607" s="17" t="s">
        <v>5121</v>
      </c>
      <c r="C1607" s="16" t="s">
        <v>5122</v>
      </c>
      <c r="D1607" s="16" t="s">
        <v>5109</v>
      </c>
      <c r="E1607" s="18" t="n">
        <v>1</v>
      </c>
      <c r="F1607" s="16" t="s">
        <v>43</v>
      </c>
      <c r="G1607" s="18" t="n">
        <v>0</v>
      </c>
      <c r="H1607" s="16" t="n">
        <v>0.4</v>
      </c>
      <c r="I1607" s="18" t="n">
        <v>2</v>
      </c>
      <c r="J1607" s="19" t="n">
        <v>7.235</v>
      </c>
      <c r="K1607" s="19" t="n">
        <v>7.235</v>
      </c>
      <c r="L1607" s="19" t="n">
        <v>6.5767</v>
      </c>
      <c r="M1607" s="19" t="n">
        <f aca="false">IF(J1607&gt;0,J1607,K1607)*E1607</f>
        <v>7.235</v>
      </c>
      <c r="N1607" s="20"/>
      <c r="O1607" s="21" t="str">
        <f aca="false">IF(R1607="","",ROUND(R1607*(1-Premissas!$B$4),4))</f>
        <v/>
      </c>
      <c r="P1607" s="22"/>
      <c r="Q1607" s="22"/>
      <c r="R1607" s="23"/>
      <c r="S1607" s="24"/>
      <c r="T1607" s="24"/>
      <c r="U1607" s="25"/>
      <c r="V1607" s="19" t="str">
        <f aca="false">IF(COUNT(N1607:Q1607)=0,"",MIN(N1607:Q1607))</f>
        <v/>
      </c>
      <c r="W1607" s="16" t="str">
        <f aca="false">IF(V1607="","",INDEX($N$4:$Q$4,MATCH(V1607,N1607:Q1607,0)))</f>
        <v/>
      </c>
      <c r="X1607" s="19" t="str">
        <f aca="false">IF(COUNT(N1607:Q1607)&lt;2,"",SMALL(N1607:Q1607,2))</f>
        <v/>
      </c>
      <c r="Y1607" s="26" t="str">
        <f aca="false">IF(OR(V1607="",M1607=0),"",V1607/M1607-1)</f>
        <v/>
      </c>
      <c r="Z1607" s="26" t="str">
        <f aca="false">IF(OR(V1607="",L1607=""),"",V1607/(L1607*E1607)-1)</f>
        <v/>
      </c>
      <c r="AA1607" s="16" t="str">
        <f aca="false">IF(V1607="","SEM OFERTA",IF(OR(Y1607&gt;Premissas!$B$11,Y1607&lt;Premissas!$B$12),"VERIFICAR - UNIDADE/EMBALAGEM",IF(Y1607&gt;Premissas!$B$6,"NÃO COMPRAR - REAJUSTE &gt;5%","COMPRAR")))</f>
        <v>SEM OFERTA</v>
      </c>
      <c r="AB1607" s="18" t="str">
        <f aca="false">IF(W1607="DIMEC",S1607,IF(W1607="MEDCENTRO",U1607,""))</f>
        <v/>
      </c>
      <c r="AC1607" s="18" t="n">
        <f aca="false">IF(AA1607&lt;&gt;"COMPRAR",0,IF(AB1607="",I1607,MIN(I1607,AB1607)))</f>
        <v>0</v>
      </c>
      <c r="AD1607" s="19" t="n">
        <f aca="false">IF(AC1607&gt;0,AC1607*V1607,0)</f>
        <v>0</v>
      </c>
      <c r="AE1607" s="19" t="n">
        <f aca="false">IF(AC1607&gt;0,(M1607-V1607)*AC1607,0)</f>
        <v>0</v>
      </c>
      <c r="AF1607" s="16" t="str">
        <f aca="false">IF(AA1607&lt;&gt;"COMPRAR","",IF(AB1607="",IF(X1607="","",IF(X1607-V1607&lt;0.01,"EMPATE TÉCNICO","")),IF(AB1607&lt;I1607,"ESTOQUE INSUFICIENTE",IF(X1607="","",IF(X1607-V1607&lt;0.01,"EMPATE TÉCNICO","")))))</f>
        <v/>
      </c>
      <c r="AG1607" s="16" t="s">
        <v>328</v>
      </c>
      <c r="AH1607" s="16" t="s">
        <v>4767</v>
      </c>
    </row>
    <row r="1608" customFormat="false" ht="15" hidden="false" customHeight="false" outlineLevel="0" collapsed="false">
      <c r="A1608" s="16" t="s">
        <v>5123</v>
      </c>
      <c r="B1608" s="17" t="s">
        <v>5124</v>
      </c>
      <c r="C1608" s="16" t="s">
        <v>5125</v>
      </c>
      <c r="D1608" s="16" t="s">
        <v>5109</v>
      </c>
      <c r="E1608" s="18" t="n">
        <v>1</v>
      </c>
      <c r="F1608" s="16" t="s">
        <v>42</v>
      </c>
      <c r="G1608" s="18" t="n">
        <v>0</v>
      </c>
      <c r="H1608" s="16" t="n">
        <v>1.6</v>
      </c>
      <c r="I1608" s="18" t="n">
        <v>5</v>
      </c>
      <c r="J1608" s="19" t="n">
        <v>6.57666666666667</v>
      </c>
      <c r="K1608" s="19" t="n">
        <v>6.57666666666667</v>
      </c>
      <c r="L1608" s="19" t="n">
        <v>6.5767</v>
      </c>
      <c r="M1608" s="19" t="n">
        <f aca="false">IF(J1608&gt;0,J1608,K1608)*E1608</f>
        <v>6.57666666666667</v>
      </c>
      <c r="N1608" s="20"/>
      <c r="O1608" s="21" t="str">
        <f aca="false">IF(R1608="","",ROUND(R1608*(1-Premissas!$B$4),4))</f>
        <v/>
      </c>
      <c r="P1608" s="22"/>
      <c r="Q1608" s="22"/>
      <c r="R1608" s="23"/>
      <c r="S1608" s="24"/>
      <c r="T1608" s="24"/>
      <c r="U1608" s="25"/>
      <c r="V1608" s="19" t="str">
        <f aca="false">IF(COUNT(N1608:Q1608)=0,"",MIN(N1608:Q1608))</f>
        <v/>
      </c>
      <c r="W1608" s="16" t="str">
        <f aca="false">IF(V1608="","",INDEX($N$4:$Q$4,MATCH(V1608,N1608:Q1608,0)))</f>
        <v/>
      </c>
      <c r="X1608" s="19" t="str">
        <f aca="false">IF(COUNT(N1608:Q1608)&lt;2,"",SMALL(N1608:Q1608,2))</f>
        <v/>
      </c>
      <c r="Y1608" s="26" t="str">
        <f aca="false">IF(OR(V1608="",M1608=0),"",V1608/M1608-1)</f>
        <v/>
      </c>
      <c r="Z1608" s="26" t="str">
        <f aca="false">IF(OR(V1608="",L1608=""),"",V1608/(L1608*E1608)-1)</f>
        <v/>
      </c>
      <c r="AA1608" s="16" t="str">
        <f aca="false">IF(V1608="","SEM OFERTA",IF(OR(Y1608&gt;Premissas!$B$11,Y1608&lt;Premissas!$B$12),"VERIFICAR - UNIDADE/EMBALAGEM",IF(Y1608&gt;Premissas!$B$6,"NÃO COMPRAR - REAJUSTE &gt;5%","COMPRAR")))</f>
        <v>SEM OFERTA</v>
      </c>
      <c r="AB1608" s="18" t="str">
        <f aca="false">IF(W1608="DIMEC",S1608,IF(W1608="MEDCENTRO",U1608,""))</f>
        <v/>
      </c>
      <c r="AC1608" s="18" t="n">
        <f aca="false">IF(AA1608&lt;&gt;"COMPRAR",0,IF(AB1608="",I1608,MIN(I1608,AB1608)))</f>
        <v>0</v>
      </c>
      <c r="AD1608" s="19" t="n">
        <f aca="false">IF(AC1608&gt;0,AC1608*V1608,0)</f>
        <v>0</v>
      </c>
      <c r="AE1608" s="19" t="n">
        <f aca="false">IF(AC1608&gt;0,(M1608-V1608)*AC1608,0)</f>
        <v>0</v>
      </c>
      <c r="AF1608" s="16" t="str">
        <f aca="false">IF(AA1608&lt;&gt;"COMPRAR","",IF(AB1608="",IF(X1608="","",IF(X1608-V1608&lt;0.01,"EMPATE TÉCNICO","")),IF(AB1608&lt;I1608,"ESTOQUE INSUFICIENTE",IF(X1608="","",IF(X1608-V1608&lt;0.01,"EMPATE TÉCNICO","")))))</f>
        <v/>
      </c>
      <c r="AG1608" s="16" t="s">
        <v>328</v>
      </c>
      <c r="AH1608" s="16" t="s">
        <v>4767</v>
      </c>
    </row>
    <row r="1609" customFormat="false" ht="15" hidden="false" customHeight="false" outlineLevel="0" collapsed="false">
      <c r="A1609" s="16" t="s">
        <v>5126</v>
      </c>
      <c r="B1609" s="17" t="s">
        <v>5127</v>
      </c>
      <c r="C1609" s="16" t="s">
        <v>5128</v>
      </c>
      <c r="D1609" s="16" t="s">
        <v>5109</v>
      </c>
      <c r="E1609" s="18" t="n">
        <v>1</v>
      </c>
      <c r="F1609" s="16" t="s">
        <v>43</v>
      </c>
      <c r="G1609" s="18" t="n">
        <v>0</v>
      </c>
      <c r="H1609" s="16" t="n">
        <v>1.9</v>
      </c>
      <c r="I1609" s="18" t="n">
        <v>5</v>
      </c>
      <c r="J1609" s="19" t="n">
        <v>6.57666666666667</v>
      </c>
      <c r="K1609" s="19" t="n">
        <v>6.57666666666667</v>
      </c>
      <c r="L1609" s="19" t="n">
        <v>6.5767</v>
      </c>
      <c r="M1609" s="19" t="n">
        <f aca="false">IF(J1609&gt;0,J1609,K1609)*E1609</f>
        <v>6.57666666666667</v>
      </c>
      <c r="N1609" s="20"/>
      <c r="O1609" s="21" t="str">
        <f aca="false">IF(R1609="","",ROUND(R1609*(1-Premissas!$B$4),4))</f>
        <v/>
      </c>
      <c r="P1609" s="22"/>
      <c r="Q1609" s="22"/>
      <c r="R1609" s="23"/>
      <c r="S1609" s="24"/>
      <c r="T1609" s="24"/>
      <c r="U1609" s="25"/>
      <c r="V1609" s="19" t="str">
        <f aca="false">IF(COUNT(N1609:Q1609)=0,"",MIN(N1609:Q1609))</f>
        <v/>
      </c>
      <c r="W1609" s="16" t="str">
        <f aca="false">IF(V1609="","",INDEX($N$4:$Q$4,MATCH(V1609,N1609:Q1609,0)))</f>
        <v/>
      </c>
      <c r="X1609" s="19" t="str">
        <f aca="false">IF(COUNT(N1609:Q1609)&lt;2,"",SMALL(N1609:Q1609,2))</f>
        <v/>
      </c>
      <c r="Y1609" s="26" t="str">
        <f aca="false">IF(OR(V1609="",M1609=0),"",V1609/M1609-1)</f>
        <v/>
      </c>
      <c r="Z1609" s="26" t="str">
        <f aca="false">IF(OR(V1609="",L1609=""),"",V1609/(L1609*E1609)-1)</f>
        <v/>
      </c>
      <c r="AA1609" s="16" t="str">
        <f aca="false">IF(V1609="","SEM OFERTA",IF(OR(Y1609&gt;Premissas!$B$11,Y1609&lt;Premissas!$B$12),"VERIFICAR - UNIDADE/EMBALAGEM",IF(Y1609&gt;Premissas!$B$6,"NÃO COMPRAR - REAJUSTE &gt;5%","COMPRAR")))</f>
        <v>SEM OFERTA</v>
      </c>
      <c r="AB1609" s="18" t="str">
        <f aca="false">IF(W1609="DIMEC",S1609,IF(W1609="MEDCENTRO",U1609,""))</f>
        <v/>
      </c>
      <c r="AC1609" s="18" t="n">
        <f aca="false">IF(AA1609&lt;&gt;"COMPRAR",0,IF(AB1609="",I1609,MIN(I1609,AB1609)))</f>
        <v>0</v>
      </c>
      <c r="AD1609" s="19" t="n">
        <f aca="false">IF(AC1609&gt;0,AC1609*V1609,0)</f>
        <v>0</v>
      </c>
      <c r="AE1609" s="19" t="n">
        <f aca="false">IF(AC1609&gt;0,(M1609-V1609)*AC1609,0)</f>
        <v>0</v>
      </c>
      <c r="AF1609" s="16" t="str">
        <f aca="false">IF(AA1609&lt;&gt;"COMPRAR","",IF(AB1609="",IF(X1609="","",IF(X1609-V1609&lt;0.01,"EMPATE TÉCNICO","")),IF(AB1609&lt;I1609,"ESTOQUE INSUFICIENTE",IF(X1609="","",IF(X1609-V1609&lt;0.01,"EMPATE TÉCNICO","")))))</f>
        <v/>
      </c>
      <c r="AG1609" s="16" t="s">
        <v>328</v>
      </c>
      <c r="AH1609" s="16" t="s">
        <v>4767</v>
      </c>
    </row>
    <row r="1610" customFormat="false" ht="15" hidden="false" customHeight="false" outlineLevel="0" collapsed="false">
      <c r="A1610" s="16" t="s">
        <v>5129</v>
      </c>
      <c r="B1610" s="17" t="s">
        <v>5130</v>
      </c>
      <c r="C1610" s="16" t="s">
        <v>5131</v>
      </c>
      <c r="D1610" s="16" t="s">
        <v>5077</v>
      </c>
      <c r="E1610" s="18" t="n">
        <v>4</v>
      </c>
      <c r="F1610" s="16" t="s">
        <v>43</v>
      </c>
      <c r="G1610" s="18" t="n">
        <v>0</v>
      </c>
      <c r="H1610" s="16" t="n">
        <v>6</v>
      </c>
      <c r="I1610" s="18" t="n">
        <v>4</v>
      </c>
      <c r="J1610" s="19" t="n">
        <v>2.48888888888889</v>
      </c>
      <c r="K1610" s="19" t="n">
        <v>2.48888888888889</v>
      </c>
      <c r="L1610" s="19" t="n">
        <v>2.4889</v>
      </c>
      <c r="M1610" s="19" t="n">
        <f aca="false">IF(J1610&gt;0,J1610,K1610)*E1610</f>
        <v>9.95555555555556</v>
      </c>
      <c r="N1610" s="20"/>
      <c r="O1610" s="21" t="str">
        <f aca="false">IF(R1610="","",ROUND(R1610*(1-Premissas!$B$4),4))</f>
        <v/>
      </c>
      <c r="P1610" s="22"/>
      <c r="Q1610" s="22"/>
      <c r="R1610" s="23"/>
      <c r="S1610" s="24"/>
      <c r="T1610" s="24"/>
      <c r="U1610" s="25"/>
      <c r="V1610" s="19" t="str">
        <f aca="false">IF(COUNT(N1610:Q1610)=0,"",MIN(N1610:Q1610))</f>
        <v/>
      </c>
      <c r="W1610" s="16" t="str">
        <f aca="false">IF(V1610="","",INDEX($N$4:$Q$4,MATCH(V1610,N1610:Q1610,0)))</f>
        <v/>
      </c>
      <c r="X1610" s="19" t="str">
        <f aca="false">IF(COUNT(N1610:Q1610)&lt;2,"",SMALL(N1610:Q1610,2))</f>
        <v/>
      </c>
      <c r="Y1610" s="26" t="str">
        <f aca="false">IF(OR(V1610="",M1610=0),"",V1610/M1610-1)</f>
        <v/>
      </c>
      <c r="Z1610" s="26" t="str">
        <f aca="false">IF(OR(V1610="",L1610=""),"",V1610/(L1610*E1610)-1)</f>
        <v/>
      </c>
      <c r="AA1610" s="16" t="str">
        <f aca="false">IF(V1610="","SEM OFERTA",IF(OR(Y1610&gt;Premissas!$B$11,Y1610&lt;Premissas!$B$12),"VERIFICAR - UNIDADE/EMBALAGEM",IF(Y1610&gt;Premissas!$B$6,"NÃO COMPRAR - REAJUSTE &gt;5%","COMPRAR")))</f>
        <v>SEM OFERTA</v>
      </c>
      <c r="AB1610" s="18" t="str">
        <f aca="false">IF(W1610="DIMEC",S1610,IF(W1610="MEDCENTRO",U1610,""))</f>
        <v/>
      </c>
      <c r="AC1610" s="18" t="n">
        <f aca="false">IF(AA1610&lt;&gt;"COMPRAR",0,IF(AB1610="",I1610,MIN(I1610,AB1610)))</f>
        <v>0</v>
      </c>
      <c r="AD1610" s="19" t="n">
        <f aca="false">IF(AC1610&gt;0,AC1610*V1610,0)</f>
        <v>0</v>
      </c>
      <c r="AE1610" s="19" t="n">
        <f aca="false">IF(AC1610&gt;0,(M1610-V1610)*AC1610,0)</f>
        <v>0</v>
      </c>
      <c r="AF1610" s="16" t="str">
        <f aca="false">IF(AA1610&lt;&gt;"COMPRAR","",IF(AB1610="",IF(X1610="","",IF(X1610-V1610&lt;0.01,"EMPATE TÉCNICO","")),IF(AB1610&lt;I1610,"ESTOQUE INSUFICIENTE",IF(X1610="","",IF(X1610-V1610&lt;0.01,"EMPATE TÉCNICO","")))))</f>
        <v/>
      </c>
      <c r="AG1610" s="16" t="s">
        <v>5105</v>
      </c>
      <c r="AH1610" s="16" t="s">
        <v>4767</v>
      </c>
    </row>
    <row r="1611" customFormat="false" ht="15" hidden="false" customHeight="false" outlineLevel="0" collapsed="false">
      <c r="A1611" s="16" t="s">
        <v>5132</v>
      </c>
      <c r="B1611" s="17" t="s">
        <v>5133</v>
      </c>
      <c r="C1611" s="16" t="s">
        <v>5134</v>
      </c>
      <c r="D1611" s="16" t="s">
        <v>4820</v>
      </c>
      <c r="E1611" s="18" t="n">
        <v>1</v>
      </c>
      <c r="F1611" s="16" t="s">
        <v>43</v>
      </c>
      <c r="G1611" s="18" t="n">
        <v>0</v>
      </c>
      <c r="H1611" s="16" t="n">
        <v>0.2</v>
      </c>
      <c r="I1611" s="18" t="n">
        <v>1</v>
      </c>
      <c r="J1611" s="19" t="n">
        <v>2.4</v>
      </c>
      <c r="K1611" s="19" t="n">
        <v>2.4</v>
      </c>
      <c r="L1611" s="19" t="n">
        <v>2.4</v>
      </c>
      <c r="M1611" s="19" t="n">
        <f aca="false">IF(J1611&gt;0,J1611,K1611)*E1611</f>
        <v>2.4</v>
      </c>
      <c r="N1611" s="20"/>
      <c r="O1611" s="21" t="str">
        <f aca="false">IF(R1611="","",ROUND(R1611*(1-Premissas!$B$4),4))</f>
        <v/>
      </c>
      <c r="P1611" s="22"/>
      <c r="Q1611" s="22"/>
      <c r="R1611" s="23"/>
      <c r="S1611" s="24"/>
      <c r="T1611" s="24"/>
      <c r="U1611" s="25"/>
      <c r="V1611" s="19" t="str">
        <f aca="false">IF(COUNT(N1611:Q1611)=0,"",MIN(N1611:Q1611))</f>
        <v/>
      </c>
      <c r="W1611" s="16" t="str">
        <f aca="false">IF(V1611="","",INDEX($N$4:$Q$4,MATCH(V1611,N1611:Q1611,0)))</f>
        <v/>
      </c>
      <c r="X1611" s="19" t="str">
        <f aca="false">IF(COUNT(N1611:Q1611)&lt;2,"",SMALL(N1611:Q1611,2))</f>
        <v/>
      </c>
      <c r="Y1611" s="26" t="str">
        <f aca="false">IF(OR(V1611="",M1611=0),"",V1611/M1611-1)</f>
        <v/>
      </c>
      <c r="Z1611" s="26" t="str">
        <f aca="false">IF(OR(V1611="",L1611=""),"",V1611/(L1611*E1611)-1)</f>
        <v/>
      </c>
      <c r="AA1611" s="16" t="str">
        <f aca="false">IF(V1611="","SEM OFERTA",IF(OR(Y1611&gt;Premissas!$B$11,Y1611&lt;Premissas!$B$12),"VERIFICAR - UNIDADE/EMBALAGEM",IF(Y1611&gt;Premissas!$B$6,"NÃO COMPRAR - REAJUSTE &gt;5%","COMPRAR")))</f>
        <v>SEM OFERTA</v>
      </c>
      <c r="AB1611" s="18" t="str">
        <f aca="false">IF(W1611="DIMEC",S1611,IF(W1611="MEDCENTRO",U1611,""))</f>
        <v/>
      </c>
      <c r="AC1611" s="18" t="n">
        <f aca="false">IF(AA1611&lt;&gt;"COMPRAR",0,IF(AB1611="",I1611,MIN(I1611,AB1611)))</f>
        <v>0</v>
      </c>
      <c r="AD1611" s="19" t="n">
        <f aca="false">IF(AC1611&gt;0,AC1611*V1611,0)</f>
        <v>0</v>
      </c>
      <c r="AE1611" s="19" t="n">
        <f aca="false">IF(AC1611&gt;0,(M1611-V1611)*AC1611,0)</f>
        <v>0</v>
      </c>
      <c r="AF1611" s="16" t="str">
        <f aca="false">IF(AA1611&lt;&gt;"COMPRAR","",IF(AB1611="",IF(X1611="","",IF(X1611-V1611&lt;0.01,"EMPATE TÉCNICO","")),IF(AB1611&lt;I1611,"ESTOQUE INSUFICIENTE",IF(X1611="","",IF(X1611-V1611&lt;0.01,"EMPATE TÉCNICO","")))))</f>
        <v/>
      </c>
      <c r="AG1611" s="16" t="s">
        <v>4821</v>
      </c>
      <c r="AH1611" s="16" t="s">
        <v>4767</v>
      </c>
    </row>
    <row r="1612" customFormat="false" ht="15" hidden="false" customHeight="false" outlineLevel="0" collapsed="false">
      <c r="A1612" s="16" t="s">
        <v>5135</v>
      </c>
      <c r="B1612" s="17" t="s">
        <v>5136</v>
      </c>
      <c r="C1612" s="16" t="s">
        <v>5137</v>
      </c>
      <c r="D1612" s="16"/>
      <c r="E1612" s="18" t="n">
        <v>1</v>
      </c>
      <c r="F1612" s="16" t="s">
        <v>43</v>
      </c>
      <c r="G1612" s="18" t="n">
        <v>0</v>
      </c>
      <c r="H1612" s="16" t="n">
        <v>0</v>
      </c>
      <c r="I1612" s="18" t="n">
        <v>1</v>
      </c>
      <c r="J1612" s="19" t="n">
        <v>2.21277777777778</v>
      </c>
      <c r="K1612" s="19" t="n">
        <v>2.21277777777778</v>
      </c>
      <c r="L1612" s="19" t="n">
        <v>2.2128</v>
      </c>
      <c r="M1612" s="19" t="n">
        <f aca="false">IF(J1612&gt;0,J1612,K1612)*E1612</f>
        <v>2.21277777777778</v>
      </c>
      <c r="N1612" s="20"/>
      <c r="O1612" s="21" t="str">
        <f aca="false">IF(R1612="","",ROUND(R1612*(1-Premissas!$B$4),4))</f>
        <v/>
      </c>
      <c r="P1612" s="22"/>
      <c r="Q1612" s="22"/>
      <c r="R1612" s="23"/>
      <c r="S1612" s="24"/>
      <c r="T1612" s="24"/>
      <c r="U1612" s="25"/>
      <c r="V1612" s="19" t="str">
        <f aca="false">IF(COUNT(N1612:Q1612)=0,"",MIN(N1612:Q1612))</f>
        <v/>
      </c>
      <c r="W1612" s="16" t="str">
        <f aca="false">IF(V1612="","",INDEX($N$4:$Q$4,MATCH(V1612,N1612:Q1612,0)))</f>
        <v/>
      </c>
      <c r="X1612" s="19" t="str">
        <f aca="false">IF(COUNT(N1612:Q1612)&lt;2,"",SMALL(N1612:Q1612,2))</f>
        <v/>
      </c>
      <c r="Y1612" s="26" t="str">
        <f aca="false">IF(OR(V1612="",M1612=0),"",V1612/M1612-1)</f>
        <v/>
      </c>
      <c r="Z1612" s="26" t="str">
        <f aca="false">IF(OR(V1612="",L1612=""),"",V1612/(L1612*E1612)-1)</f>
        <v/>
      </c>
      <c r="AA1612" s="16" t="str">
        <f aca="false">IF(V1612="","SEM OFERTA",IF(OR(Y1612&gt;Premissas!$B$11,Y1612&lt;Premissas!$B$12),"VERIFICAR - UNIDADE/EMBALAGEM",IF(Y1612&gt;Premissas!$B$6,"NÃO COMPRAR - REAJUSTE &gt;5%","COMPRAR")))</f>
        <v>SEM OFERTA</v>
      </c>
      <c r="AB1612" s="18" t="str">
        <f aca="false">IF(W1612="DIMEC",S1612,IF(W1612="MEDCENTRO",U1612,""))</f>
        <v/>
      </c>
      <c r="AC1612" s="18" t="n">
        <f aca="false">IF(AA1612&lt;&gt;"COMPRAR",0,IF(AB1612="",I1612,MIN(I1612,AB1612)))</f>
        <v>0</v>
      </c>
      <c r="AD1612" s="19" t="n">
        <f aca="false">IF(AC1612&gt;0,AC1612*V1612,0)</f>
        <v>0</v>
      </c>
      <c r="AE1612" s="19" t="n">
        <f aca="false">IF(AC1612&gt;0,(M1612-V1612)*AC1612,0)</f>
        <v>0</v>
      </c>
      <c r="AF1612" s="16" t="str">
        <f aca="false">IF(AA1612&lt;&gt;"COMPRAR","",IF(AB1612="",IF(X1612="","",IF(X1612-V1612&lt;0.01,"EMPATE TÉCNICO","")),IF(AB1612&lt;I1612,"ESTOQUE INSUFICIENTE",IF(X1612="","",IF(X1612-V1612&lt;0.01,"EMPATE TÉCNICO","")))))</f>
        <v/>
      </c>
      <c r="AG1612" s="16" t="s">
        <v>4821</v>
      </c>
      <c r="AH1612" s="16" t="s">
        <v>4767</v>
      </c>
    </row>
    <row r="1613" customFormat="false" ht="15" hidden="false" customHeight="false" outlineLevel="0" collapsed="false">
      <c r="A1613" s="16" t="s">
        <v>5138</v>
      </c>
      <c r="B1613" s="17" t="s">
        <v>5139</v>
      </c>
      <c r="C1613" s="16" t="s">
        <v>5140</v>
      </c>
      <c r="D1613" s="16" t="s">
        <v>4820</v>
      </c>
      <c r="E1613" s="18" t="n">
        <v>1</v>
      </c>
      <c r="F1613" s="16" t="s">
        <v>43</v>
      </c>
      <c r="G1613" s="18" t="n">
        <v>0</v>
      </c>
      <c r="H1613" s="16" t="n">
        <v>0</v>
      </c>
      <c r="I1613" s="18" t="n">
        <v>1</v>
      </c>
      <c r="J1613" s="19" t="n">
        <v>2.65</v>
      </c>
      <c r="K1613" s="19" t="n">
        <v>2.65</v>
      </c>
      <c r="L1613" s="19" t="n">
        <v>2.65</v>
      </c>
      <c r="M1613" s="19" t="n">
        <f aca="false">IF(J1613&gt;0,J1613,K1613)*E1613</f>
        <v>2.65</v>
      </c>
      <c r="N1613" s="20"/>
      <c r="O1613" s="21" t="str">
        <f aca="false">IF(R1613="","",ROUND(R1613*(1-Premissas!$B$4),4))</f>
        <v/>
      </c>
      <c r="P1613" s="22"/>
      <c r="Q1613" s="22"/>
      <c r="R1613" s="23"/>
      <c r="S1613" s="24"/>
      <c r="T1613" s="24"/>
      <c r="U1613" s="25"/>
      <c r="V1613" s="19" t="str">
        <f aca="false">IF(COUNT(N1613:Q1613)=0,"",MIN(N1613:Q1613))</f>
        <v/>
      </c>
      <c r="W1613" s="16" t="str">
        <f aca="false">IF(V1613="","",INDEX($N$4:$Q$4,MATCH(V1613,N1613:Q1613,0)))</f>
        <v/>
      </c>
      <c r="X1613" s="19" t="str">
        <f aca="false">IF(COUNT(N1613:Q1613)&lt;2,"",SMALL(N1613:Q1613,2))</f>
        <v/>
      </c>
      <c r="Y1613" s="26" t="str">
        <f aca="false">IF(OR(V1613="",M1613=0),"",V1613/M1613-1)</f>
        <v/>
      </c>
      <c r="Z1613" s="26" t="str">
        <f aca="false">IF(OR(V1613="",L1613=""),"",V1613/(L1613*E1613)-1)</f>
        <v/>
      </c>
      <c r="AA1613" s="16" t="str">
        <f aca="false">IF(V1613="","SEM OFERTA",IF(OR(Y1613&gt;Premissas!$B$11,Y1613&lt;Premissas!$B$12),"VERIFICAR - UNIDADE/EMBALAGEM",IF(Y1613&gt;Premissas!$B$6,"NÃO COMPRAR - REAJUSTE &gt;5%","COMPRAR")))</f>
        <v>SEM OFERTA</v>
      </c>
      <c r="AB1613" s="18" t="str">
        <f aca="false">IF(W1613="DIMEC",S1613,IF(W1613="MEDCENTRO",U1613,""))</f>
        <v/>
      </c>
      <c r="AC1613" s="18" t="n">
        <f aca="false">IF(AA1613&lt;&gt;"COMPRAR",0,IF(AB1613="",I1613,MIN(I1613,AB1613)))</f>
        <v>0</v>
      </c>
      <c r="AD1613" s="19" t="n">
        <f aca="false">IF(AC1613&gt;0,AC1613*V1613,0)</f>
        <v>0</v>
      </c>
      <c r="AE1613" s="19" t="n">
        <f aca="false">IF(AC1613&gt;0,(M1613-V1613)*AC1613,0)</f>
        <v>0</v>
      </c>
      <c r="AF1613" s="16" t="str">
        <f aca="false">IF(AA1613&lt;&gt;"COMPRAR","",IF(AB1613="",IF(X1613="","",IF(X1613-V1613&lt;0.01,"EMPATE TÉCNICO","")),IF(AB1613&lt;I1613,"ESTOQUE INSUFICIENTE",IF(X1613="","",IF(X1613-V1613&lt;0.01,"EMPATE TÉCNICO","")))))</f>
        <v/>
      </c>
      <c r="AG1613" s="16" t="s">
        <v>4020</v>
      </c>
      <c r="AH1613" s="16" t="s">
        <v>4767</v>
      </c>
    </row>
    <row r="1614" customFormat="false" ht="15" hidden="false" customHeight="false" outlineLevel="0" collapsed="false">
      <c r="A1614" s="16" t="s">
        <v>5141</v>
      </c>
      <c r="B1614" s="17" t="s">
        <v>5142</v>
      </c>
      <c r="C1614" s="16" t="s">
        <v>5143</v>
      </c>
      <c r="D1614" s="16" t="s">
        <v>4820</v>
      </c>
      <c r="E1614" s="18" t="n">
        <v>1</v>
      </c>
      <c r="F1614" s="16" t="s">
        <v>41</v>
      </c>
      <c r="G1614" s="18" t="n">
        <v>11</v>
      </c>
      <c r="H1614" s="16" t="n">
        <v>24.9</v>
      </c>
      <c r="I1614" s="18" t="n">
        <v>54</v>
      </c>
      <c r="J1614" s="19" t="n">
        <v>2.26333333333333</v>
      </c>
      <c r="K1614" s="19" t="n">
        <v>2.26333333333333</v>
      </c>
      <c r="L1614" s="19" t="n">
        <v>2.2633</v>
      </c>
      <c r="M1614" s="19" t="n">
        <f aca="false">IF(J1614&gt;0,J1614,K1614)*E1614</f>
        <v>2.26333333333333</v>
      </c>
      <c r="N1614" s="20"/>
      <c r="O1614" s="21" t="str">
        <f aca="false">IF(R1614="","",ROUND(R1614*(1-Premissas!$B$4),4))</f>
        <v/>
      </c>
      <c r="P1614" s="22"/>
      <c r="Q1614" s="22"/>
      <c r="R1614" s="23"/>
      <c r="S1614" s="24"/>
      <c r="T1614" s="24"/>
      <c r="U1614" s="25"/>
      <c r="V1614" s="19" t="str">
        <f aca="false">IF(COUNT(N1614:Q1614)=0,"",MIN(N1614:Q1614))</f>
        <v/>
      </c>
      <c r="W1614" s="16" t="str">
        <f aca="false">IF(V1614="","",INDEX($N$4:$Q$4,MATCH(V1614,N1614:Q1614,0)))</f>
        <v/>
      </c>
      <c r="X1614" s="19" t="str">
        <f aca="false">IF(COUNT(N1614:Q1614)&lt;2,"",SMALL(N1614:Q1614,2))</f>
        <v/>
      </c>
      <c r="Y1614" s="26" t="str">
        <f aca="false">IF(OR(V1614="",M1614=0),"",V1614/M1614-1)</f>
        <v/>
      </c>
      <c r="Z1614" s="26" t="str">
        <f aca="false">IF(OR(V1614="",L1614=""),"",V1614/(L1614*E1614)-1)</f>
        <v/>
      </c>
      <c r="AA1614" s="16" t="str">
        <f aca="false">IF(V1614="","SEM OFERTA",IF(OR(Y1614&gt;Premissas!$B$11,Y1614&lt;Premissas!$B$12),"VERIFICAR - UNIDADE/EMBALAGEM",IF(Y1614&gt;Premissas!$B$6,"NÃO COMPRAR - REAJUSTE &gt;5%","COMPRAR")))</f>
        <v>SEM OFERTA</v>
      </c>
      <c r="AB1614" s="18" t="str">
        <f aca="false">IF(W1614="DIMEC",S1614,IF(W1614="MEDCENTRO",U1614,""))</f>
        <v/>
      </c>
      <c r="AC1614" s="18" t="n">
        <f aca="false">IF(AA1614&lt;&gt;"COMPRAR",0,IF(AB1614="",I1614,MIN(I1614,AB1614)))</f>
        <v>0</v>
      </c>
      <c r="AD1614" s="19" t="n">
        <f aca="false">IF(AC1614&gt;0,AC1614*V1614,0)</f>
        <v>0</v>
      </c>
      <c r="AE1614" s="19" t="n">
        <f aca="false">IF(AC1614&gt;0,(M1614-V1614)*AC1614,0)</f>
        <v>0</v>
      </c>
      <c r="AF1614" s="16" t="str">
        <f aca="false">IF(AA1614&lt;&gt;"COMPRAR","",IF(AB1614="",IF(X1614="","",IF(X1614-V1614&lt;0.01,"EMPATE TÉCNICO","")),IF(AB1614&lt;I1614,"ESTOQUE INSUFICIENTE",IF(X1614="","",IF(X1614-V1614&lt;0.01,"EMPATE TÉCNICO","")))))</f>
        <v/>
      </c>
      <c r="AG1614" s="16" t="s">
        <v>4020</v>
      </c>
      <c r="AH1614" s="16" t="s">
        <v>4767</v>
      </c>
    </row>
    <row r="1615" customFormat="false" ht="15" hidden="false" customHeight="false" outlineLevel="0" collapsed="false">
      <c r="A1615" s="16" t="s">
        <v>5144</v>
      </c>
      <c r="B1615" s="17" t="s">
        <v>5145</v>
      </c>
      <c r="C1615" s="16" t="s">
        <v>5146</v>
      </c>
      <c r="D1615" s="16" t="s">
        <v>4820</v>
      </c>
      <c r="E1615" s="18" t="n">
        <v>1</v>
      </c>
      <c r="F1615" s="16" t="s">
        <v>43</v>
      </c>
      <c r="G1615" s="18" t="n">
        <v>0</v>
      </c>
      <c r="H1615" s="16" t="n">
        <v>0</v>
      </c>
      <c r="I1615" s="18" t="n">
        <v>1</v>
      </c>
      <c r="J1615" s="19" t="n">
        <v>2.37916666666667</v>
      </c>
      <c r="K1615" s="19" t="n">
        <v>2.37916666666667</v>
      </c>
      <c r="L1615" s="19" t="n">
        <v>2.3792</v>
      </c>
      <c r="M1615" s="19" t="n">
        <f aca="false">IF(J1615&gt;0,J1615,K1615)*E1615</f>
        <v>2.37916666666667</v>
      </c>
      <c r="N1615" s="20"/>
      <c r="O1615" s="21" t="str">
        <f aca="false">IF(R1615="","",ROUND(R1615*(1-Premissas!$B$4),4))</f>
        <v/>
      </c>
      <c r="P1615" s="22"/>
      <c r="Q1615" s="22"/>
      <c r="R1615" s="23"/>
      <c r="S1615" s="24"/>
      <c r="T1615" s="24"/>
      <c r="U1615" s="25"/>
      <c r="V1615" s="19" t="str">
        <f aca="false">IF(COUNT(N1615:Q1615)=0,"",MIN(N1615:Q1615))</f>
        <v/>
      </c>
      <c r="W1615" s="16" t="str">
        <f aca="false">IF(V1615="","",INDEX($N$4:$Q$4,MATCH(V1615,N1615:Q1615,0)))</f>
        <v/>
      </c>
      <c r="X1615" s="19" t="str">
        <f aca="false">IF(COUNT(N1615:Q1615)&lt;2,"",SMALL(N1615:Q1615,2))</f>
        <v/>
      </c>
      <c r="Y1615" s="26" t="str">
        <f aca="false">IF(OR(V1615="",M1615=0),"",V1615/M1615-1)</f>
        <v/>
      </c>
      <c r="Z1615" s="26" t="str">
        <f aca="false">IF(OR(V1615="",L1615=""),"",V1615/(L1615*E1615)-1)</f>
        <v/>
      </c>
      <c r="AA1615" s="16" t="str">
        <f aca="false">IF(V1615="","SEM OFERTA",IF(OR(Y1615&gt;Premissas!$B$11,Y1615&lt;Premissas!$B$12),"VERIFICAR - UNIDADE/EMBALAGEM",IF(Y1615&gt;Premissas!$B$6,"NÃO COMPRAR - REAJUSTE &gt;5%","COMPRAR")))</f>
        <v>SEM OFERTA</v>
      </c>
      <c r="AB1615" s="18" t="str">
        <f aca="false">IF(W1615="DIMEC",S1615,IF(W1615="MEDCENTRO",U1615,""))</f>
        <v/>
      </c>
      <c r="AC1615" s="18" t="n">
        <f aca="false">IF(AA1615&lt;&gt;"COMPRAR",0,IF(AB1615="",I1615,MIN(I1615,AB1615)))</f>
        <v>0</v>
      </c>
      <c r="AD1615" s="19" t="n">
        <f aca="false">IF(AC1615&gt;0,AC1615*V1615,0)</f>
        <v>0</v>
      </c>
      <c r="AE1615" s="19" t="n">
        <f aca="false">IF(AC1615&gt;0,(M1615-V1615)*AC1615,0)</f>
        <v>0</v>
      </c>
      <c r="AF1615" s="16" t="str">
        <f aca="false">IF(AA1615&lt;&gt;"COMPRAR","",IF(AB1615="",IF(X1615="","",IF(X1615-V1615&lt;0.01,"EMPATE TÉCNICO","")),IF(AB1615&lt;I1615,"ESTOQUE INSUFICIENTE",IF(X1615="","",IF(X1615-V1615&lt;0.01,"EMPATE TÉCNICO","")))))</f>
        <v/>
      </c>
      <c r="AG1615" s="16" t="s">
        <v>4821</v>
      </c>
      <c r="AH1615" s="16" t="s">
        <v>4767</v>
      </c>
    </row>
    <row r="1616" customFormat="false" ht="15" hidden="false" customHeight="false" outlineLevel="0" collapsed="false">
      <c r="A1616" s="16" t="s">
        <v>5147</v>
      </c>
      <c r="B1616" s="17" t="s">
        <v>5148</v>
      </c>
      <c r="C1616" s="16" t="s">
        <v>5149</v>
      </c>
      <c r="D1616" s="16" t="s">
        <v>4820</v>
      </c>
      <c r="E1616" s="18" t="n">
        <v>1</v>
      </c>
      <c r="F1616" s="16" t="s">
        <v>43</v>
      </c>
      <c r="G1616" s="18" t="n">
        <v>0</v>
      </c>
      <c r="H1616" s="16" t="n">
        <v>11.6</v>
      </c>
      <c r="I1616" s="18" t="n">
        <v>30</v>
      </c>
      <c r="J1616" s="19" t="n">
        <v>0.885333333333333</v>
      </c>
      <c r="K1616" s="19" t="n">
        <v>0.885333333333333</v>
      </c>
      <c r="L1616" s="19" t="n">
        <v>0.8853</v>
      </c>
      <c r="M1616" s="19" t="n">
        <f aca="false">IF(J1616&gt;0,J1616,K1616)*E1616</f>
        <v>0.885333333333333</v>
      </c>
      <c r="N1616" s="20"/>
      <c r="O1616" s="21" t="str">
        <f aca="false">IF(R1616="","",ROUND(R1616*(1-Premissas!$B$4),4))</f>
        <v/>
      </c>
      <c r="P1616" s="22"/>
      <c r="Q1616" s="22"/>
      <c r="R1616" s="23"/>
      <c r="S1616" s="24"/>
      <c r="T1616" s="24"/>
      <c r="U1616" s="25"/>
      <c r="V1616" s="19" t="str">
        <f aca="false">IF(COUNT(N1616:Q1616)=0,"",MIN(N1616:Q1616))</f>
        <v/>
      </c>
      <c r="W1616" s="16" t="str">
        <f aca="false">IF(V1616="","",INDEX($N$4:$Q$4,MATCH(V1616,N1616:Q1616,0)))</f>
        <v/>
      </c>
      <c r="X1616" s="19" t="str">
        <f aca="false">IF(COUNT(N1616:Q1616)&lt;2,"",SMALL(N1616:Q1616,2))</f>
        <v/>
      </c>
      <c r="Y1616" s="26" t="str">
        <f aca="false">IF(OR(V1616="",M1616=0),"",V1616/M1616-1)</f>
        <v/>
      </c>
      <c r="Z1616" s="26" t="str">
        <f aca="false">IF(OR(V1616="",L1616=""),"",V1616/(L1616*E1616)-1)</f>
        <v/>
      </c>
      <c r="AA1616" s="16" t="str">
        <f aca="false">IF(V1616="","SEM OFERTA",IF(OR(Y1616&gt;Premissas!$B$11,Y1616&lt;Premissas!$B$12),"VERIFICAR - UNIDADE/EMBALAGEM",IF(Y1616&gt;Premissas!$B$6,"NÃO COMPRAR - REAJUSTE &gt;5%","COMPRAR")))</f>
        <v>SEM OFERTA</v>
      </c>
      <c r="AB1616" s="18" t="str">
        <f aca="false">IF(W1616="DIMEC",S1616,IF(W1616="MEDCENTRO",U1616,""))</f>
        <v/>
      </c>
      <c r="AC1616" s="18" t="n">
        <f aca="false">IF(AA1616&lt;&gt;"COMPRAR",0,IF(AB1616="",I1616,MIN(I1616,AB1616)))</f>
        <v>0</v>
      </c>
      <c r="AD1616" s="19" t="n">
        <f aca="false">IF(AC1616&gt;0,AC1616*V1616,0)</f>
        <v>0</v>
      </c>
      <c r="AE1616" s="19" t="n">
        <f aca="false">IF(AC1616&gt;0,(M1616-V1616)*AC1616,0)</f>
        <v>0</v>
      </c>
      <c r="AF1616" s="16" t="str">
        <f aca="false">IF(AA1616&lt;&gt;"COMPRAR","",IF(AB1616="",IF(X1616="","",IF(X1616-V1616&lt;0.01,"EMPATE TÉCNICO","")),IF(AB1616&lt;I1616,"ESTOQUE INSUFICIENTE",IF(X1616="","",IF(X1616-V1616&lt;0.01,"EMPATE TÉCNICO","")))))</f>
        <v/>
      </c>
      <c r="AG1616" s="16" t="s">
        <v>4821</v>
      </c>
      <c r="AH1616" s="16" t="s">
        <v>4767</v>
      </c>
    </row>
    <row r="1617" customFormat="false" ht="15" hidden="false" customHeight="false" outlineLevel="0" collapsed="false">
      <c r="A1617" s="16" t="s">
        <v>5150</v>
      </c>
      <c r="B1617" s="17" t="s">
        <v>5151</v>
      </c>
      <c r="C1617" s="16" t="s">
        <v>5152</v>
      </c>
      <c r="D1617" s="16" t="s">
        <v>5153</v>
      </c>
      <c r="E1617" s="18" t="n">
        <v>1</v>
      </c>
      <c r="F1617" s="16" t="s">
        <v>43</v>
      </c>
      <c r="G1617" s="18" t="n">
        <v>0</v>
      </c>
      <c r="H1617" s="16" t="n">
        <v>0.3</v>
      </c>
      <c r="I1617" s="18" t="n">
        <v>1</v>
      </c>
      <c r="J1617" s="19" t="n">
        <v>7.59</v>
      </c>
      <c r="K1617" s="19" t="n">
        <v>7.59</v>
      </c>
      <c r="L1617" s="19" t="n">
        <v>7.59</v>
      </c>
      <c r="M1617" s="19" t="n">
        <f aca="false">IF(J1617&gt;0,J1617,K1617)*E1617</f>
        <v>7.59</v>
      </c>
      <c r="N1617" s="20"/>
      <c r="O1617" s="21" t="str">
        <f aca="false">IF(R1617="","",ROUND(R1617*(1-Premissas!$B$4),4))</f>
        <v/>
      </c>
      <c r="P1617" s="22"/>
      <c r="Q1617" s="22"/>
      <c r="R1617" s="23"/>
      <c r="S1617" s="24"/>
      <c r="T1617" s="24"/>
      <c r="U1617" s="25"/>
      <c r="V1617" s="19" t="str">
        <f aca="false">IF(COUNT(N1617:Q1617)=0,"",MIN(N1617:Q1617))</f>
        <v/>
      </c>
      <c r="W1617" s="16" t="str">
        <f aca="false">IF(V1617="","",INDEX($N$4:$Q$4,MATCH(V1617,N1617:Q1617,0)))</f>
        <v/>
      </c>
      <c r="X1617" s="19" t="str">
        <f aca="false">IF(COUNT(N1617:Q1617)&lt;2,"",SMALL(N1617:Q1617,2))</f>
        <v/>
      </c>
      <c r="Y1617" s="26" t="str">
        <f aca="false">IF(OR(V1617="",M1617=0),"",V1617/M1617-1)</f>
        <v/>
      </c>
      <c r="Z1617" s="26" t="str">
        <f aca="false">IF(OR(V1617="",L1617=""),"",V1617/(L1617*E1617)-1)</f>
        <v/>
      </c>
      <c r="AA1617" s="16" t="str">
        <f aca="false">IF(V1617="","SEM OFERTA",IF(OR(Y1617&gt;Premissas!$B$11,Y1617&lt;Premissas!$B$12),"VERIFICAR - UNIDADE/EMBALAGEM",IF(Y1617&gt;Premissas!$B$6,"NÃO COMPRAR - REAJUSTE &gt;5%","COMPRAR")))</f>
        <v>SEM OFERTA</v>
      </c>
      <c r="AB1617" s="18" t="str">
        <f aca="false">IF(W1617="DIMEC",S1617,IF(W1617="MEDCENTRO",U1617,""))</f>
        <v/>
      </c>
      <c r="AC1617" s="18" t="n">
        <f aca="false">IF(AA1617&lt;&gt;"COMPRAR",0,IF(AB1617="",I1617,MIN(I1617,AB1617)))</f>
        <v>0</v>
      </c>
      <c r="AD1617" s="19" t="n">
        <f aca="false">IF(AC1617&gt;0,AC1617*V1617,0)</f>
        <v>0</v>
      </c>
      <c r="AE1617" s="19" t="n">
        <f aca="false">IF(AC1617&gt;0,(M1617-V1617)*AC1617,0)</f>
        <v>0</v>
      </c>
      <c r="AF1617" s="16" t="str">
        <f aca="false">IF(AA1617&lt;&gt;"COMPRAR","",IF(AB1617="",IF(X1617="","",IF(X1617-V1617&lt;0.01,"EMPATE TÉCNICO","")),IF(AB1617&lt;I1617,"ESTOQUE INSUFICIENTE",IF(X1617="","",IF(X1617-V1617&lt;0.01,"EMPATE TÉCNICO","")))))</f>
        <v/>
      </c>
      <c r="AG1617" s="16" t="s">
        <v>3078</v>
      </c>
      <c r="AH1617" s="16" t="s">
        <v>4767</v>
      </c>
    </row>
    <row r="1618" customFormat="false" ht="15" hidden="false" customHeight="false" outlineLevel="0" collapsed="false">
      <c r="A1618" s="16" t="s">
        <v>5154</v>
      </c>
      <c r="B1618" s="17" t="s">
        <v>5155</v>
      </c>
      <c r="C1618" s="16" t="s">
        <v>5156</v>
      </c>
      <c r="D1618" s="16" t="s">
        <v>417</v>
      </c>
      <c r="E1618" s="18" t="n">
        <v>1</v>
      </c>
      <c r="F1618" s="16" t="s">
        <v>42</v>
      </c>
      <c r="G1618" s="18" t="n">
        <v>2</v>
      </c>
      <c r="H1618" s="16" t="n">
        <v>1.6</v>
      </c>
      <c r="I1618" s="18" t="n">
        <v>3</v>
      </c>
      <c r="J1618" s="19" t="n">
        <v>7.37</v>
      </c>
      <c r="K1618" s="19" t="n">
        <v>7.37</v>
      </c>
      <c r="L1618" s="19" t="n">
        <v>7.37</v>
      </c>
      <c r="M1618" s="19" t="n">
        <f aca="false">IF(J1618&gt;0,J1618,K1618)*E1618</f>
        <v>7.37</v>
      </c>
      <c r="N1618" s="20"/>
      <c r="O1618" s="21" t="str">
        <f aca="false">IF(R1618="","",ROUND(R1618*(1-Premissas!$B$4),4))</f>
        <v/>
      </c>
      <c r="P1618" s="22"/>
      <c r="Q1618" s="22"/>
      <c r="R1618" s="23"/>
      <c r="S1618" s="24"/>
      <c r="T1618" s="24"/>
      <c r="U1618" s="25"/>
      <c r="V1618" s="19" t="str">
        <f aca="false">IF(COUNT(N1618:Q1618)=0,"",MIN(N1618:Q1618))</f>
        <v/>
      </c>
      <c r="W1618" s="16" t="str">
        <f aca="false">IF(V1618="","",INDEX($N$4:$Q$4,MATCH(V1618,N1618:Q1618,0)))</f>
        <v/>
      </c>
      <c r="X1618" s="19" t="str">
        <f aca="false">IF(COUNT(N1618:Q1618)&lt;2,"",SMALL(N1618:Q1618,2))</f>
        <v/>
      </c>
      <c r="Y1618" s="26" t="str">
        <f aca="false">IF(OR(V1618="",M1618=0),"",V1618/M1618-1)</f>
        <v/>
      </c>
      <c r="Z1618" s="26" t="str">
        <f aca="false">IF(OR(V1618="",L1618=""),"",V1618/(L1618*E1618)-1)</f>
        <v/>
      </c>
      <c r="AA1618" s="16" t="str">
        <f aca="false">IF(V1618="","SEM OFERTA",IF(OR(Y1618&gt;Premissas!$B$11,Y1618&lt;Premissas!$B$12),"VERIFICAR - UNIDADE/EMBALAGEM",IF(Y1618&gt;Premissas!$B$6,"NÃO COMPRAR - REAJUSTE &gt;5%","COMPRAR")))</f>
        <v>SEM OFERTA</v>
      </c>
      <c r="AB1618" s="18" t="str">
        <f aca="false">IF(W1618="DIMEC",S1618,IF(W1618="MEDCENTRO",U1618,""))</f>
        <v/>
      </c>
      <c r="AC1618" s="18" t="n">
        <f aca="false">IF(AA1618&lt;&gt;"COMPRAR",0,IF(AB1618="",I1618,MIN(I1618,AB1618)))</f>
        <v>0</v>
      </c>
      <c r="AD1618" s="19" t="n">
        <f aca="false">IF(AC1618&gt;0,AC1618*V1618,0)</f>
        <v>0</v>
      </c>
      <c r="AE1618" s="19" t="n">
        <f aca="false">IF(AC1618&gt;0,(M1618-V1618)*AC1618,0)</f>
        <v>0</v>
      </c>
      <c r="AF1618" s="16" t="str">
        <f aca="false">IF(AA1618&lt;&gt;"COMPRAR","",IF(AB1618="",IF(X1618="","",IF(X1618-V1618&lt;0.01,"EMPATE TÉCNICO","")),IF(AB1618&lt;I1618,"ESTOQUE INSUFICIENTE",IF(X1618="","",IF(X1618-V1618&lt;0.01,"EMPATE TÉCNICO","")))))</f>
        <v/>
      </c>
      <c r="AG1618" s="16" t="s">
        <v>418</v>
      </c>
      <c r="AH1618" s="16" t="s">
        <v>4767</v>
      </c>
    </row>
    <row r="1619" customFormat="false" ht="15" hidden="false" customHeight="false" outlineLevel="0" collapsed="false">
      <c r="A1619" s="16" t="s">
        <v>5157</v>
      </c>
      <c r="B1619" s="17" t="s">
        <v>5158</v>
      </c>
      <c r="C1619" s="16" t="s">
        <v>5159</v>
      </c>
      <c r="D1619" s="16" t="s">
        <v>417</v>
      </c>
      <c r="E1619" s="18" t="n">
        <v>1</v>
      </c>
      <c r="F1619" s="16" t="s">
        <v>42</v>
      </c>
      <c r="G1619" s="18" t="n">
        <v>1</v>
      </c>
      <c r="H1619" s="16" t="n">
        <v>1.1</v>
      </c>
      <c r="I1619" s="18" t="n">
        <v>2</v>
      </c>
      <c r="J1619" s="19" t="n">
        <v>7.37</v>
      </c>
      <c r="K1619" s="19" t="n">
        <v>7.37</v>
      </c>
      <c r="L1619" s="19" t="n">
        <v>7.37</v>
      </c>
      <c r="M1619" s="19" t="n">
        <f aca="false">IF(J1619&gt;0,J1619,K1619)*E1619</f>
        <v>7.37</v>
      </c>
      <c r="N1619" s="20"/>
      <c r="O1619" s="21" t="str">
        <f aca="false">IF(R1619="","",ROUND(R1619*(1-Premissas!$B$4),4))</f>
        <v/>
      </c>
      <c r="P1619" s="22"/>
      <c r="Q1619" s="22"/>
      <c r="R1619" s="23"/>
      <c r="S1619" s="24"/>
      <c r="T1619" s="24"/>
      <c r="U1619" s="25"/>
      <c r="V1619" s="19" t="str">
        <f aca="false">IF(COUNT(N1619:Q1619)=0,"",MIN(N1619:Q1619))</f>
        <v/>
      </c>
      <c r="W1619" s="16" t="str">
        <f aca="false">IF(V1619="","",INDEX($N$4:$Q$4,MATCH(V1619,N1619:Q1619,0)))</f>
        <v/>
      </c>
      <c r="X1619" s="19" t="str">
        <f aca="false">IF(COUNT(N1619:Q1619)&lt;2,"",SMALL(N1619:Q1619,2))</f>
        <v/>
      </c>
      <c r="Y1619" s="26" t="str">
        <f aca="false">IF(OR(V1619="",M1619=0),"",V1619/M1619-1)</f>
        <v/>
      </c>
      <c r="Z1619" s="26" t="str">
        <f aca="false">IF(OR(V1619="",L1619=""),"",V1619/(L1619*E1619)-1)</f>
        <v/>
      </c>
      <c r="AA1619" s="16" t="str">
        <f aca="false">IF(V1619="","SEM OFERTA",IF(OR(Y1619&gt;Premissas!$B$11,Y1619&lt;Premissas!$B$12),"VERIFICAR - UNIDADE/EMBALAGEM",IF(Y1619&gt;Premissas!$B$6,"NÃO COMPRAR - REAJUSTE &gt;5%","COMPRAR")))</f>
        <v>SEM OFERTA</v>
      </c>
      <c r="AB1619" s="18" t="str">
        <f aca="false">IF(W1619="DIMEC",S1619,IF(W1619="MEDCENTRO",U1619,""))</f>
        <v/>
      </c>
      <c r="AC1619" s="18" t="n">
        <f aca="false">IF(AA1619&lt;&gt;"COMPRAR",0,IF(AB1619="",I1619,MIN(I1619,AB1619)))</f>
        <v>0</v>
      </c>
      <c r="AD1619" s="19" t="n">
        <f aca="false">IF(AC1619&gt;0,AC1619*V1619,0)</f>
        <v>0</v>
      </c>
      <c r="AE1619" s="19" t="n">
        <f aca="false">IF(AC1619&gt;0,(M1619-V1619)*AC1619,0)</f>
        <v>0</v>
      </c>
      <c r="AF1619" s="16" t="str">
        <f aca="false">IF(AA1619&lt;&gt;"COMPRAR","",IF(AB1619="",IF(X1619="","",IF(X1619-V1619&lt;0.01,"EMPATE TÉCNICO","")),IF(AB1619&lt;I1619,"ESTOQUE INSUFICIENTE",IF(X1619="","",IF(X1619-V1619&lt;0.01,"EMPATE TÉCNICO","")))))</f>
        <v/>
      </c>
      <c r="AG1619" s="16" t="s">
        <v>418</v>
      </c>
      <c r="AH1619" s="16" t="s">
        <v>4767</v>
      </c>
    </row>
    <row r="1620" customFormat="false" ht="15" hidden="false" customHeight="false" outlineLevel="0" collapsed="false">
      <c r="A1620" s="16" t="s">
        <v>5160</v>
      </c>
      <c r="B1620" s="17" t="s">
        <v>5161</v>
      </c>
      <c r="C1620" s="16" t="s">
        <v>5162</v>
      </c>
      <c r="D1620" s="16" t="s">
        <v>3736</v>
      </c>
      <c r="E1620" s="18" t="n">
        <v>1</v>
      </c>
      <c r="F1620" s="16" t="s">
        <v>43</v>
      </c>
      <c r="G1620" s="18" t="n">
        <v>0</v>
      </c>
      <c r="H1620" s="16" t="n">
        <v>0.9</v>
      </c>
      <c r="I1620" s="18" t="n">
        <v>3</v>
      </c>
      <c r="J1620" s="19" t="n">
        <v>6.58166666666667</v>
      </c>
      <c r="K1620" s="19" t="n">
        <v>6.58166666666667</v>
      </c>
      <c r="L1620" s="19" t="n">
        <v>6.5817</v>
      </c>
      <c r="M1620" s="19" t="n">
        <f aca="false">IF(J1620&gt;0,J1620,K1620)*E1620</f>
        <v>6.58166666666667</v>
      </c>
      <c r="N1620" s="20"/>
      <c r="O1620" s="21" t="str">
        <f aca="false">IF(R1620="","",ROUND(R1620*(1-Premissas!$B$4),4))</f>
        <v/>
      </c>
      <c r="P1620" s="22"/>
      <c r="Q1620" s="22"/>
      <c r="R1620" s="23"/>
      <c r="S1620" s="24"/>
      <c r="T1620" s="24"/>
      <c r="U1620" s="25"/>
      <c r="V1620" s="19" t="str">
        <f aca="false">IF(COUNT(N1620:Q1620)=0,"",MIN(N1620:Q1620))</f>
        <v/>
      </c>
      <c r="W1620" s="16" t="str">
        <f aca="false">IF(V1620="","",INDEX($N$4:$Q$4,MATCH(V1620,N1620:Q1620,0)))</f>
        <v/>
      </c>
      <c r="X1620" s="19" t="str">
        <f aca="false">IF(COUNT(N1620:Q1620)&lt;2,"",SMALL(N1620:Q1620,2))</f>
        <v/>
      </c>
      <c r="Y1620" s="26" t="str">
        <f aca="false">IF(OR(V1620="",M1620=0),"",V1620/M1620-1)</f>
        <v/>
      </c>
      <c r="Z1620" s="26" t="str">
        <f aca="false">IF(OR(V1620="",L1620=""),"",V1620/(L1620*E1620)-1)</f>
        <v/>
      </c>
      <c r="AA1620" s="16" t="str">
        <f aca="false">IF(V1620="","SEM OFERTA",IF(OR(Y1620&gt;Premissas!$B$11,Y1620&lt;Premissas!$B$12),"VERIFICAR - UNIDADE/EMBALAGEM",IF(Y1620&gt;Premissas!$B$6,"NÃO COMPRAR - REAJUSTE &gt;5%","COMPRAR")))</f>
        <v>SEM OFERTA</v>
      </c>
      <c r="AB1620" s="18" t="str">
        <f aca="false">IF(W1620="DIMEC",S1620,IF(W1620="MEDCENTRO",U1620,""))</f>
        <v/>
      </c>
      <c r="AC1620" s="18" t="n">
        <f aca="false">IF(AA1620&lt;&gt;"COMPRAR",0,IF(AB1620="",I1620,MIN(I1620,AB1620)))</f>
        <v>0</v>
      </c>
      <c r="AD1620" s="19" t="n">
        <f aca="false">IF(AC1620&gt;0,AC1620*V1620,0)</f>
        <v>0</v>
      </c>
      <c r="AE1620" s="19" t="n">
        <f aca="false">IF(AC1620&gt;0,(M1620-V1620)*AC1620,0)</f>
        <v>0</v>
      </c>
      <c r="AF1620" s="16" t="str">
        <f aca="false">IF(AA1620&lt;&gt;"COMPRAR","",IF(AB1620="",IF(X1620="","",IF(X1620-V1620&lt;0.01,"EMPATE TÉCNICO","")),IF(AB1620&lt;I1620,"ESTOQUE INSUFICIENTE",IF(X1620="","",IF(X1620-V1620&lt;0.01,"EMPATE TÉCNICO","")))))</f>
        <v/>
      </c>
      <c r="AG1620" s="16" t="s">
        <v>3767</v>
      </c>
      <c r="AH1620" s="16" t="s">
        <v>4767</v>
      </c>
    </row>
    <row r="1621" customFormat="false" ht="15" hidden="false" customHeight="false" outlineLevel="0" collapsed="false">
      <c r="A1621" s="16" t="s">
        <v>5163</v>
      </c>
      <c r="B1621" s="17" t="s">
        <v>5164</v>
      </c>
      <c r="C1621" s="16" t="s">
        <v>5165</v>
      </c>
      <c r="D1621" s="16" t="s">
        <v>3736</v>
      </c>
      <c r="E1621" s="18" t="n">
        <v>1</v>
      </c>
      <c r="F1621" s="16" t="s">
        <v>43</v>
      </c>
      <c r="G1621" s="18" t="n">
        <v>0</v>
      </c>
      <c r="H1621" s="16" t="n">
        <v>2.6</v>
      </c>
      <c r="I1621" s="18" t="n">
        <v>7</v>
      </c>
      <c r="J1621" s="19" t="n">
        <v>6.58166666666667</v>
      </c>
      <c r="K1621" s="19" t="n">
        <v>6.58166666666667</v>
      </c>
      <c r="L1621" s="19" t="n">
        <v>6.5817</v>
      </c>
      <c r="M1621" s="19" t="n">
        <f aca="false">IF(J1621&gt;0,J1621,K1621)*E1621</f>
        <v>6.58166666666667</v>
      </c>
      <c r="N1621" s="20"/>
      <c r="O1621" s="21" t="str">
        <f aca="false">IF(R1621="","",ROUND(R1621*(1-Premissas!$B$4),4))</f>
        <v/>
      </c>
      <c r="P1621" s="22"/>
      <c r="Q1621" s="22"/>
      <c r="R1621" s="23"/>
      <c r="S1621" s="24"/>
      <c r="T1621" s="24"/>
      <c r="U1621" s="25"/>
      <c r="V1621" s="19" t="str">
        <f aca="false">IF(COUNT(N1621:Q1621)=0,"",MIN(N1621:Q1621))</f>
        <v/>
      </c>
      <c r="W1621" s="16" t="str">
        <f aca="false">IF(V1621="","",INDEX($N$4:$Q$4,MATCH(V1621,N1621:Q1621,0)))</f>
        <v/>
      </c>
      <c r="X1621" s="19" t="str">
        <f aca="false">IF(COUNT(N1621:Q1621)&lt;2,"",SMALL(N1621:Q1621,2))</f>
        <v/>
      </c>
      <c r="Y1621" s="26" t="str">
        <f aca="false">IF(OR(V1621="",M1621=0),"",V1621/M1621-1)</f>
        <v/>
      </c>
      <c r="Z1621" s="26" t="str">
        <f aca="false">IF(OR(V1621="",L1621=""),"",V1621/(L1621*E1621)-1)</f>
        <v/>
      </c>
      <c r="AA1621" s="16" t="str">
        <f aca="false">IF(V1621="","SEM OFERTA",IF(OR(Y1621&gt;Premissas!$B$11,Y1621&lt;Premissas!$B$12),"VERIFICAR - UNIDADE/EMBALAGEM",IF(Y1621&gt;Premissas!$B$6,"NÃO COMPRAR - REAJUSTE &gt;5%","COMPRAR")))</f>
        <v>SEM OFERTA</v>
      </c>
      <c r="AB1621" s="18" t="str">
        <f aca="false">IF(W1621="DIMEC",S1621,IF(W1621="MEDCENTRO",U1621,""))</f>
        <v/>
      </c>
      <c r="AC1621" s="18" t="n">
        <f aca="false">IF(AA1621&lt;&gt;"COMPRAR",0,IF(AB1621="",I1621,MIN(I1621,AB1621)))</f>
        <v>0</v>
      </c>
      <c r="AD1621" s="19" t="n">
        <f aca="false">IF(AC1621&gt;0,AC1621*V1621,0)</f>
        <v>0</v>
      </c>
      <c r="AE1621" s="19" t="n">
        <f aca="false">IF(AC1621&gt;0,(M1621-V1621)*AC1621,0)</f>
        <v>0</v>
      </c>
      <c r="AF1621" s="16" t="str">
        <f aca="false">IF(AA1621&lt;&gt;"COMPRAR","",IF(AB1621="",IF(X1621="","",IF(X1621-V1621&lt;0.01,"EMPATE TÉCNICO","")),IF(AB1621&lt;I1621,"ESTOQUE INSUFICIENTE",IF(X1621="","",IF(X1621-V1621&lt;0.01,"EMPATE TÉCNICO","")))))</f>
        <v/>
      </c>
      <c r="AG1621" s="16" t="s">
        <v>3767</v>
      </c>
      <c r="AH1621" s="16" t="s">
        <v>4767</v>
      </c>
    </row>
    <row r="1622" customFormat="false" ht="15" hidden="false" customHeight="false" outlineLevel="0" collapsed="false">
      <c r="A1622" s="16" t="s">
        <v>5166</v>
      </c>
      <c r="B1622" s="17" t="s">
        <v>5167</v>
      </c>
      <c r="C1622" s="16" t="s">
        <v>5168</v>
      </c>
      <c r="D1622" s="16" t="s">
        <v>3749</v>
      </c>
      <c r="E1622" s="18" t="n">
        <v>1</v>
      </c>
      <c r="F1622" s="16" t="s">
        <v>43</v>
      </c>
      <c r="G1622" s="18" t="n">
        <v>8</v>
      </c>
      <c r="H1622" s="16" t="n">
        <v>4.4</v>
      </c>
      <c r="I1622" s="18" t="n">
        <v>4</v>
      </c>
      <c r="J1622" s="19" t="n">
        <v>3.68125</v>
      </c>
      <c r="K1622" s="19" t="n">
        <v>3.68125</v>
      </c>
      <c r="L1622" s="19" t="n">
        <v>3.6117</v>
      </c>
      <c r="M1622" s="19" t="n">
        <f aca="false">IF(J1622&gt;0,J1622,K1622)*E1622</f>
        <v>3.68125</v>
      </c>
      <c r="N1622" s="20"/>
      <c r="O1622" s="21" t="str">
        <f aca="false">IF(R1622="","",ROUND(R1622*(1-Premissas!$B$4),4))</f>
        <v/>
      </c>
      <c r="P1622" s="22"/>
      <c r="Q1622" s="22"/>
      <c r="R1622" s="23"/>
      <c r="S1622" s="24"/>
      <c r="T1622" s="24"/>
      <c r="U1622" s="25"/>
      <c r="V1622" s="19" t="str">
        <f aca="false">IF(COUNT(N1622:Q1622)=0,"",MIN(N1622:Q1622))</f>
        <v/>
      </c>
      <c r="W1622" s="16" t="str">
        <f aca="false">IF(V1622="","",INDEX($N$4:$Q$4,MATCH(V1622,N1622:Q1622,0)))</f>
        <v/>
      </c>
      <c r="X1622" s="19" t="str">
        <f aca="false">IF(COUNT(N1622:Q1622)&lt;2,"",SMALL(N1622:Q1622,2))</f>
        <v/>
      </c>
      <c r="Y1622" s="26" t="str">
        <f aca="false">IF(OR(V1622="",M1622=0),"",V1622/M1622-1)</f>
        <v/>
      </c>
      <c r="Z1622" s="26" t="str">
        <f aca="false">IF(OR(V1622="",L1622=""),"",V1622/(L1622*E1622)-1)</f>
        <v/>
      </c>
      <c r="AA1622" s="16" t="str">
        <f aca="false">IF(V1622="","SEM OFERTA",IF(OR(Y1622&gt;Premissas!$B$11,Y1622&lt;Premissas!$B$12),"VERIFICAR - UNIDADE/EMBALAGEM",IF(Y1622&gt;Premissas!$B$6,"NÃO COMPRAR - REAJUSTE &gt;5%","COMPRAR")))</f>
        <v>SEM OFERTA</v>
      </c>
      <c r="AB1622" s="18" t="str">
        <f aca="false">IF(W1622="DIMEC",S1622,IF(W1622="MEDCENTRO",U1622,""))</f>
        <v/>
      </c>
      <c r="AC1622" s="18" t="n">
        <f aca="false">IF(AA1622&lt;&gt;"COMPRAR",0,IF(AB1622="",I1622,MIN(I1622,AB1622)))</f>
        <v>0</v>
      </c>
      <c r="AD1622" s="19" t="n">
        <f aca="false">IF(AC1622&gt;0,AC1622*V1622,0)</f>
        <v>0</v>
      </c>
      <c r="AE1622" s="19" t="n">
        <f aca="false">IF(AC1622&gt;0,(M1622-V1622)*AC1622,0)</f>
        <v>0</v>
      </c>
      <c r="AF1622" s="16" t="str">
        <f aca="false">IF(AA1622&lt;&gt;"COMPRAR","",IF(AB1622="",IF(X1622="","",IF(X1622-V1622&lt;0.01,"EMPATE TÉCNICO","")),IF(AB1622&lt;I1622,"ESTOQUE INSUFICIENTE",IF(X1622="","",IF(X1622-V1622&lt;0.01,"EMPATE TÉCNICO","")))))</f>
        <v/>
      </c>
      <c r="AG1622" s="16" t="s">
        <v>3757</v>
      </c>
      <c r="AH1622" s="16" t="s">
        <v>5169</v>
      </c>
    </row>
    <row r="1623" customFormat="false" ht="15" hidden="false" customHeight="false" outlineLevel="0" collapsed="false">
      <c r="A1623" s="16" t="s">
        <v>5170</v>
      </c>
      <c r="B1623" s="17" t="s">
        <v>5171</v>
      </c>
      <c r="C1623" s="16" t="s">
        <v>5172</v>
      </c>
      <c r="D1623" s="16" t="s">
        <v>5173</v>
      </c>
      <c r="E1623" s="18" t="n">
        <v>1</v>
      </c>
      <c r="F1623" s="16" t="s">
        <v>41</v>
      </c>
      <c r="G1623" s="18" t="n">
        <v>0</v>
      </c>
      <c r="H1623" s="16" t="n">
        <v>6</v>
      </c>
      <c r="I1623" s="18" t="n">
        <v>16</v>
      </c>
      <c r="J1623" s="19" t="n">
        <v>6.91583333333333</v>
      </c>
      <c r="K1623" s="19" t="n">
        <v>6.91583333333333</v>
      </c>
      <c r="L1623" s="19" t="n">
        <v>6.9158</v>
      </c>
      <c r="M1623" s="19" t="n">
        <f aca="false">IF(J1623&gt;0,J1623,K1623)*E1623</f>
        <v>6.91583333333333</v>
      </c>
      <c r="N1623" s="20"/>
      <c r="O1623" s="21" t="str">
        <f aca="false">IF(R1623="","",ROUND(R1623*(1-Premissas!$B$4),4))</f>
        <v/>
      </c>
      <c r="P1623" s="22"/>
      <c r="Q1623" s="22"/>
      <c r="R1623" s="23"/>
      <c r="S1623" s="24"/>
      <c r="T1623" s="24"/>
      <c r="U1623" s="25"/>
      <c r="V1623" s="19" t="str">
        <f aca="false">IF(COUNT(N1623:Q1623)=0,"",MIN(N1623:Q1623))</f>
        <v/>
      </c>
      <c r="W1623" s="16" t="str">
        <f aca="false">IF(V1623="","",INDEX($N$4:$Q$4,MATCH(V1623,N1623:Q1623,0)))</f>
        <v/>
      </c>
      <c r="X1623" s="19" t="str">
        <f aca="false">IF(COUNT(N1623:Q1623)&lt;2,"",SMALL(N1623:Q1623,2))</f>
        <v/>
      </c>
      <c r="Y1623" s="26" t="str">
        <f aca="false">IF(OR(V1623="",M1623=0),"",V1623/M1623-1)</f>
        <v/>
      </c>
      <c r="Z1623" s="26" t="str">
        <f aca="false">IF(OR(V1623="",L1623=""),"",V1623/(L1623*E1623)-1)</f>
        <v/>
      </c>
      <c r="AA1623" s="16" t="str">
        <f aca="false">IF(V1623="","SEM OFERTA",IF(OR(Y1623&gt;Premissas!$B$11,Y1623&lt;Premissas!$B$12),"VERIFICAR - UNIDADE/EMBALAGEM",IF(Y1623&gt;Premissas!$B$6,"NÃO COMPRAR - REAJUSTE &gt;5%","COMPRAR")))</f>
        <v>SEM OFERTA</v>
      </c>
      <c r="AB1623" s="18" t="str">
        <f aca="false">IF(W1623="DIMEC",S1623,IF(W1623="MEDCENTRO",U1623,""))</f>
        <v/>
      </c>
      <c r="AC1623" s="18" t="n">
        <f aca="false">IF(AA1623&lt;&gt;"COMPRAR",0,IF(AB1623="",I1623,MIN(I1623,AB1623)))</f>
        <v>0</v>
      </c>
      <c r="AD1623" s="19" t="n">
        <f aca="false">IF(AC1623&gt;0,AC1623*V1623,0)</f>
        <v>0</v>
      </c>
      <c r="AE1623" s="19" t="n">
        <f aca="false">IF(AC1623&gt;0,(M1623-V1623)*AC1623,0)</f>
        <v>0</v>
      </c>
      <c r="AF1623" s="16" t="str">
        <f aca="false">IF(AA1623&lt;&gt;"COMPRAR","",IF(AB1623="",IF(X1623="","",IF(X1623-V1623&lt;0.01,"EMPATE TÉCNICO","")),IF(AB1623&lt;I1623,"ESTOQUE INSUFICIENTE",IF(X1623="","",IF(X1623-V1623&lt;0.01,"EMPATE TÉCNICO","")))))</f>
        <v/>
      </c>
      <c r="AG1623" s="16" t="s">
        <v>5174</v>
      </c>
      <c r="AH1623" s="16" t="s">
        <v>5169</v>
      </c>
    </row>
    <row r="1624" customFormat="false" ht="15" hidden="false" customHeight="false" outlineLevel="0" collapsed="false">
      <c r="A1624" s="16" t="s">
        <v>5175</v>
      </c>
      <c r="B1624" s="17" t="s">
        <v>5176</v>
      </c>
      <c r="C1624" s="16" t="s">
        <v>5177</v>
      </c>
      <c r="D1624" s="16" t="s">
        <v>5173</v>
      </c>
      <c r="E1624" s="18" t="n">
        <v>1</v>
      </c>
      <c r="F1624" s="16" t="s">
        <v>43</v>
      </c>
      <c r="G1624" s="18" t="n">
        <v>7</v>
      </c>
      <c r="H1624" s="16" t="n">
        <v>4.3</v>
      </c>
      <c r="I1624" s="18" t="n">
        <v>4</v>
      </c>
      <c r="J1624" s="19" t="n">
        <v>2.77166666666667</v>
      </c>
      <c r="K1624" s="19" t="n">
        <v>2.77166666666667</v>
      </c>
      <c r="L1624" s="19" t="n">
        <v>2.7717</v>
      </c>
      <c r="M1624" s="19" t="n">
        <f aca="false">IF(J1624&gt;0,J1624,K1624)*E1624</f>
        <v>2.77166666666667</v>
      </c>
      <c r="N1624" s="20"/>
      <c r="O1624" s="21" t="str">
        <f aca="false">IF(R1624="","",ROUND(R1624*(1-Premissas!$B$4),4))</f>
        <v/>
      </c>
      <c r="P1624" s="22"/>
      <c r="Q1624" s="22"/>
      <c r="R1624" s="23"/>
      <c r="S1624" s="24"/>
      <c r="T1624" s="24"/>
      <c r="U1624" s="25"/>
      <c r="V1624" s="19" t="str">
        <f aca="false">IF(COUNT(N1624:Q1624)=0,"",MIN(N1624:Q1624))</f>
        <v/>
      </c>
      <c r="W1624" s="16" t="str">
        <f aca="false">IF(V1624="","",INDEX($N$4:$Q$4,MATCH(V1624,N1624:Q1624,0)))</f>
        <v/>
      </c>
      <c r="X1624" s="19" t="str">
        <f aca="false">IF(COUNT(N1624:Q1624)&lt;2,"",SMALL(N1624:Q1624,2))</f>
        <v/>
      </c>
      <c r="Y1624" s="26" t="str">
        <f aca="false">IF(OR(V1624="",M1624=0),"",V1624/M1624-1)</f>
        <v/>
      </c>
      <c r="Z1624" s="26" t="str">
        <f aca="false">IF(OR(V1624="",L1624=""),"",V1624/(L1624*E1624)-1)</f>
        <v/>
      </c>
      <c r="AA1624" s="16" t="str">
        <f aca="false">IF(V1624="","SEM OFERTA",IF(OR(Y1624&gt;Premissas!$B$11,Y1624&lt;Premissas!$B$12),"VERIFICAR - UNIDADE/EMBALAGEM",IF(Y1624&gt;Premissas!$B$6,"NÃO COMPRAR - REAJUSTE &gt;5%","COMPRAR")))</f>
        <v>SEM OFERTA</v>
      </c>
      <c r="AB1624" s="18" t="str">
        <f aca="false">IF(W1624="DIMEC",S1624,IF(W1624="MEDCENTRO",U1624,""))</f>
        <v/>
      </c>
      <c r="AC1624" s="18" t="n">
        <f aca="false">IF(AA1624&lt;&gt;"COMPRAR",0,IF(AB1624="",I1624,MIN(I1624,AB1624)))</f>
        <v>0</v>
      </c>
      <c r="AD1624" s="19" t="n">
        <f aca="false">IF(AC1624&gt;0,AC1624*V1624,0)</f>
        <v>0</v>
      </c>
      <c r="AE1624" s="19" t="n">
        <f aca="false">IF(AC1624&gt;0,(M1624-V1624)*AC1624,0)</f>
        <v>0</v>
      </c>
      <c r="AF1624" s="16" t="str">
        <f aca="false">IF(AA1624&lt;&gt;"COMPRAR","",IF(AB1624="",IF(X1624="","",IF(X1624-V1624&lt;0.01,"EMPATE TÉCNICO","")),IF(AB1624&lt;I1624,"ESTOQUE INSUFICIENTE",IF(X1624="","",IF(X1624-V1624&lt;0.01,"EMPATE TÉCNICO","")))))</f>
        <v/>
      </c>
      <c r="AG1624" s="16" t="s">
        <v>5174</v>
      </c>
      <c r="AH1624" s="16" t="s">
        <v>5169</v>
      </c>
    </row>
    <row r="1625" customFormat="false" ht="15" hidden="false" customHeight="false" outlineLevel="0" collapsed="false">
      <c r="A1625" s="16" t="s">
        <v>5178</v>
      </c>
      <c r="B1625" s="17" t="s">
        <v>5179</v>
      </c>
      <c r="C1625" s="16" t="s">
        <v>5180</v>
      </c>
      <c r="D1625" s="16" t="s">
        <v>5181</v>
      </c>
      <c r="E1625" s="18" t="n">
        <v>1</v>
      </c>
      <c r="F1625" s="16" t="s">
        <v>43</v>
      </c>
      <c r="G1625" s="18" t="n">
        <v>2</v>
      </c>
      <c r="H1625" s="16" t="n">
        <v>1</v>
      </c>
      <c r="I1625" s="18" t="n">
        <v>1</v>
      </c>
      <c r="J1625" s="19" t="n">
        <v>4.85</v>
      </c>
      <c r="K1625" s="19" t="n">
        <v>4.85</v>
      </c>
      <c r="L1625" s="19" t="n">
        <v>4.85</v>
      </c>
      <c r="M1625" s="19" t="n">
        <f aca="false">IF(J1625&gt;0,J1625,K1625)*E1625</f>
        <v>4.85</v>
      </c>
      <c r="N1625" s="20"/>
      <c r="O1625" s="21" t="str">
        <f aca="false">IF(R1625="","",ROUND(R1625*(1-Premissas!$B$4),4))</f>
        <v/>
      </c>
      <c r="P1625" s="22"/>
      <c r="Q1625" s="22"/>
      <c r="R1625" s="23"/>
      <c r="S1625" s="24"/>
      <c r="T1625" s="24"/>
      <c r="U1625" s="25"/>
      <c r="V1625" s="19" t="str">
        <f aca="false">IF(COUNT(N1625:Q1625)=0,"",MIN(N1625:Q1625))</f>
        <v/>
      </c>
      <c r="W1625" s="16" t="str">
        <f aca="false">IF(V1625="","",INDEX($N$4:$Q$4,MATCH(V1625,N1625:Q1625,0)))</f>
        <v/>
      </c>
      <c r="X1625" s="19" t="str">
        <f aca="false">IF(COUNT(N1625:Q1625)&lt;2,"",SMALL(N1625:Q1625,2))</f>
        <v/>
      </c>
      <c r="Y1625" s="26" t="str">
        <f aca="false">IF(OR(V1625="",M1625=0),"",V1625/M1625-1)</f>
        <v/>
      </c>
      <c r="Z1625" s="26" t="str">
        <f aca="false">IF(OR(V1625="",L1625=""),"",V1625/(L1625*E1625)-1)</f>
        <v/>
      </c>
      <c r="AA1625" s="16" t="str">
        <f aca="false">IF(V1625="","SEM OFERTA",IF(OR(Y1625&gt;Premissas!$B$11,Y1625&lt;Premissas!$B$12),"VERIFICAR - UNIDADE/EMBALAGEM",IF(Y1625&gt;Premissas!$B$6,"NÃO COMPRAR - REAJUSTE &gt;5%","COMPRAR")))</f>
        <v>SEM OFERTA</v>
      </c>
      <c r="AB1625" s="18" t="str">
        <f aca="false">IF(W1625="DIMEC",S1625,IF(W1625="MEDCENTRO",U1625,""))</f>
        <v/>
      </c>
      <c r="AC1625" s="18" t="n">
        <f aca="false">IF(AA1625&lt;&gt;"COMPRAR",0,IF(AB1625="",I1625,MIN(I1625,AB1625)))</f>
        <v>0</v>
      </c>
      <c r="AD1625" s="19" t="n">
        <f aca="false">IF(AC1625&gt;0,AC1625*V1625,0)</f>
        <v>0</v>
      </c>
      <c r="AE1625" s="19" t="n">
        <f aca="false">IF(AC1625&gt;0,(M1625-V1625)*AC1625,0)</f>
        <v>0</v>
      </c>
      <c r="AF1625" s="16" t="str">
        <f aca="false">IF(AA1625&lt;&gt;"COMPRAR","",IF(AB1625="",IF(X1625="","",IF(X1625-V1625&lt;0.01,"EMPATE TÉCNICO","")),IF(AB1625&lt;I1625,"ESTOQUE INSUFICIENTE",IF(X1625="","",IF(X1625-V1625&lt;0.01,"EMPATE TÉCNICO","")))))</f>
        <v/>
      </c>
      <c r="AG1625" s="16" t="s">
        <v>5182</v>
      </c>
      <c r="AH1625" s="16" t="s">
        <v>5169</v>
      </c>
    </row>
    <row r="1626" customFormat="false" ht="15" hidden="false" customHeight="false" outlineLevel="0" collapsed="false">
      <c r="A1626" s="16" t="s">
        <v>5183</v>
      </c>
      <c r="B1626" s="17" t="s">
        <v>5184</v>
      </c>
      <c r="C1626" s="16" t="s">
        <v>5185</v>
      </c>
      <c r="D1626" s="16" t="s">
        <v>5186</v>
      </c>
      <c r="E1626" s="18" t="n">
        <v>1</v>
      </c>
      <c r="F1626" s="16" t="s">
        <v>43</v>
      </c>
      <c r="G1626" s="18" t="n">
        <v>8</v>
      </c>
      <c r="H1626" s="16" t="n">
        <v>4.3</v>
      </c>
      <c r="I1626" s="18" t="n">
        <v>4</v>
      </c>
      <c r="J1626" s="19" t="n">
        <v>4.85</v>
      </c>
      <c r="K1626" s="19" t="n">
        <v>4.85</v>
      </c>
      <c r="L1626" s="19" t="n">
        <v>4.85</v>
      </c>
      <c r="M1626" s="19" t="n">
        <f aca="false">IF(J1626&gt;0,J1626,K1626)*E1626</f>
        <v>4.85</v>
      </c>
      <c r="N1626" s="20"/>
      <c r="O1626" s="21" t="str">
        <f aca="false">IF(R1626="","",ROUND(R1626*(1-Premissas!$B$4),4))</f>
        <v/>
      </c>
      <c r="P1626" s="22"/>
      <c r="Q1626" s="22"/>
      <c r="R1626" s="23"/>
      <c r="S1626" s="24"/>
      <c r="T1626" s="24"/>
      <c r="U1626" s="25"/>
      <c r="V1626" s="19" t="str">
        <f aca="false">IF(COUNT(N1626:Q1626)=0,"",MIN(N1626:Q1626))</f>
        <v/>
      </c>
      <c r="W1626" s="16" t="str">
        <f aca="false">IF(V1626="","",INDEX($N$4:$Q$4,MATCH(V1626,N1626:Q1626,0)))</f>
        <v/>
      </c>
      <c r="X1626" s="19" t="str">
        <f aca="false">IF(COUNT(N1626:Q1626)&lt;2,"",SMALL(N1626:Q1626,2))</f>
        <v/>
      </c>
      <c r="Y1626" s="26" t="str">
        <f aca="false">IF(OR(V1626="",M1626=0),"",V1626/M1626-1)</f>
        <v/>
      </c>
      <c r="Z1626" s="26" t="str">
        <f aca="false">IF(OR(V1626="",L1626=""),"",V1626/(L1626*E1626)-1)</f>
        <v/>
      </c>
      <c r="AA1626" s="16" t="str">
        <f aca="false">IF(V1626="","SEM OFERTA",IF(OR(Y1626&gt;Premissas!$B$11,Y1626&lt;Premissas!$B$12),"VERIFICAR - UNIDADE/EMBALAGEM",IF(Y1626&gt;Premissas!$B$6,"NÃO COMPRAR - REAJUSTE &gt;5%","COMPRAR")))</f>
        <v>SEM OFERTA</v>
      </c>
      <c r="AB1626" s="18" t="str">
        <f aca="false">IF(W1626="DIMEC",S1626,IF(W1626="MEDCENTRO",U1626,""))</f>
        <v/>
      </c>
      <c r="AC1626" s="18" t="n">
        <f aca="false">IF(AA1626&lt;&gt;"COMPRAR",0,IF(AB1626="",I1626,MIN(I1626,AB1626)))</f>
        <v>0</v>
      </c>
      <c r="AD1626" s="19" t="n">
        <f aca="false">IF(AC1626&gt;0,AC1626*V1626,0)</f>
        <v>0</v>
      </c>
      <c r="AE1626" s="19" t="n">
        <f aca="false">IF(AC1626&gt;0,(M1626-V1626)*AC1626,0)</f>
        <v>0</v>
      </c>
      <c r="AF1626" s="16" t="str">
        <f aca="false">IF(AA1626&lt;&gt;"COMPRAR","",IF(AB1626="",IF(X1626="","",IF(X1626-V1626&lt;0.01,"EMPATE TÉCNICO","")),IF(AB1626&lt;I1626,"ESTOQUE INSUFICIENTE",IF(X1626="","",IF(X1626-V1626&lt;0.01,"EMPATE TÉCNICO","")))))</f>
        <v/>
      </c>
      <c r="AG1626" s="16" t="s">
        <v>5182</v>
      </c>
      <c r="AH1626" s="16" t="s">
        <v>5169</v>
      </c>
    </row>
    <row r="1627" customFormat="false" ht="15" hidden="false" customHeight="false" outlineLevel="0" collapsed="false">
      <c r="A1627" s="16" t="s">
        <v>5187</v>
      </c>
      <c r="B1627" s="17" t="s">
        <v>5188</v>
      </c>
      <c r="C1627" s="16" t="s">
        <v>5189</v>
      </c>
      <c r="D1627" s="16"/>
      <c r="E1627" s="18" t="n">
        <v>1</v>
      </c>
      <c r="F1627" s="16" t="s">
        <v>42</v>
      </c>
      <c r="G1627" s="18" t="n">
        <v>6</v>
      </c>
      <c r="H1627" s="16" t="n">
        <v>4.6</v>
      </c>
      <c r="I1627" s="18" t="n">
        <v>6</v>
      </c>
      <c r="J1627" s="19" t="n">
        <v>2.75</v>
      </c>
      <c r="K1627" s="19" t="n">
        <v>2.75</v>
      </c>
      <c r="L1627" s="19" t="n">
        <v>2.75</v>
      </c>
      <c r="M1627" s="19" t="n">
        <f aca="false">IF(J1627&gt;0,J1627,K1627)*E1627</f>
        <v>2.75</v>
      </c>
      <c r="N1627" s="20"/>
      <c r="O1627" s="21" t="str">
        <f aca="false">IF(R1627="","",ROUND(R1627*(1-Premissas!$B$4),4))</f>
        <v/>
      </c>
      <c r="P1627" s="22"/>
      <c r="Q1627" s="22"/>
      <c r="R1627" s="23"/>
      <c r="S1627" s="24"/>
      <c r="T1627" s="24"/>
      <c r="U1627" s="25"/>
      <c r="V1627" s="19" t="str">
        <f aca="false">IF(COUNT(N1627:Q1627)=0,"",MIN(N1627:Q1627))</f>
        <v/>
      </c>
      <c r="W1627" s="16" t="str">
        <f aca="false">IF(V1627="","",INDEX($N$4:$Q$4,MATCH(V1627,N1627:Q1627,0)))</f>
        <v/>
      </c>
      <c r="X1627" s="19" t="str">
        <f aca="false">IF(COUNT(N1627:Q1627)&lt;2,"",SMALL(N1627:Q1627,2))</f>
        <v/>
      </c>
      <c r="Y1627" s="26" t="str">
        <f aca="false">IF(OR(V1627="",M1627=0),"",V1627/M1627-1)</f>
        <v/>
      </c>
      <c r="Z1627" s="26" t="str">
        <f aca="false">IF(OR(V1627="",L1627=""),"",V1627/(L1627*E1627)-1)</f>
        <v/>
      </c>
      <c r="AA1627" s="16" t="str">
        <f aca="false">IF(V1627="","SEM OFERTA",IF(OR(Y1627&gt;Premissas!$B$11,Y1627&lt;Premissas!$B$12),"VERIFICAR - UNIDADE/EMBALAGEM",IF(Y1627&gt;Premissas!$B$6,"NÃO COMPRAR - REAJUSTE &gt;5%","COMPRAR")))</f>
        <v>SEM OFERTA</v>
      </c>
      <c r="AB1627" s="18" t="str">
        <f aca="false">IF(W1627="DIMEC",S1627,IF(W1627="MEDCENTRO",U1627,""))</f>
        <v/>
      </c>
      <c r="AC1627" s="18" t="n">
        <f aca="false">IF(AA1627&lt;&gt;"COMPRAR",0,IF(AB1627="",I1627,MIN(I1627,AB1627)))</f>
        <v>0</v>
      </c>
      <c r="AD1627" s="19" t="n">
        <f aca="false">IF(AC1627&gt;0,AC1627*V1627,0)</f>
        <v>0</v>
      </c>
      <c r="AE1627" s="19" t="n">
        <f aca="false">IF(AC1627&gt;0,(M1627-V1627)*AC1627,0)</f>
        <v>0</v>
      </c>
      <c r="AF1627" s="16" t="str">
        <f aca="false">IF(AA1627&lt;&gt;"COMPRAR","",IF(AB1627="",IF(X1627="","",IF(X1627-V1627&lt;0.01,"EMPATE TÉCNICO","")),IF(AB1627&lt;I1627,"ESTOQUE INSUFICIENTE",IF(X1627="","",IF(X1627-V1627&lt;0.01,"EMPATE TÉCNICO","")))))</f>
        <v/>
      </c>
      <c r="AG1627" s="16" t="s">
        <v>5182</v>
      </c>
      <c r="AH1627" s="16" t="s">
        <v>5169</v>
      </c>
    </row>
    <row r="1628" customFormat="false" ht="15" hidden="false" customHeight="false" outlineLevel="0" collapsed="false">
      <c r="A1628" s="16" t="s">
        <v>5190</v>
      </c>
      <c r="B1628" s="17" t="s">
        <v>5191</v>
      </c>
      <c r="C1628" s="16" t="s">
        <v>5192</v>
      </c>
      <c r="D1628" s="16" t="s">
        <v>3749</v>
      </c>
      <c r="E1628" s="18" t="n">
        <v>16</v>
      </c>
      <c r="F1628" s="16" t="s">
        <v>43</v>
      </c>
      <c r="G1628" s="18" t="n">
        <v>0</v>
      </c>
      <c r="H1628" s="16" t="n">
        <v>4.2</v>
      </c>
      <c r="I1628" s="18" t="n">
        <v>1</v>
      </c>
      <c r="J1628" s="19" t="n">
        <v>0.585</v>
      </c>
      <c r="K1628" s="19" t="n">
        <v>0.585</v>
      </c>
      <c r="L1628" s="19" t="n">
        <v>0.585</v>
      </c>
      <c r="M1628" s="19" t="n">
        <f aca="false">IF(J1628&gt;0,J1628,K1628)*E1628</f>
        <v>9.36</v>
      </c>
      <c r="N1628" s="20"/>
      <c r="O1628" s="21" t="str">
        <f aca="false">IF(R1628="","",ROUND(R1628*(1-Premissas!$B$4),4))</f>
        <v/>
      </c>
      <c r="P1628" s="22"/>
      <c r="Q1628" s="22"/>
      <c r="R1628" s="23"/>
      <c r="S1628" s="24"/>
      <c r="T1628" s="24"/>
      <c r="U1628" s="25"/>
      <c r="V1628" s="19" t="str">
        <f aca="false">IF(COUNT(N1628:Q1628)=0,"",MIN(N1628:Q1628))</f>
        <v/>
      </c>
      <c r="W1628" s="16" t="str">
        <f aca="false">IF(V1628="","",INDEX($N$4:$Q$4,MATCH(V1628,N1628:Q1628,0)))</f>
        <v/>
      </c>
      <c r="X1628" s="19" t="str">
        <f aca="false">IF(COUNT(N1628:Q1628)&lt;2,"",SMALL(N1628:Q1628,2))</f>
        <v/>
      </c>
      <c r="Y1628" s="26" t="str">
        <f aca="false">IF(OR(V1628="",M1628=0),"",V1628/M1628-1)</f>
        <v/>
      </c>
      <c r="Z1628" s="26" t="str">
        <f aca="false">IF(OR(V1628="",L1628=""),"",V1628/(L1628*E1628)-1)</f>
        <v/>
      </c>
      <c r="AA1628" s="16" t="str">
        <f aca="false">IF(V1628="","SEM OFERTA",IF(OR(Y1628&gt;Premissas!$B$11,Y1628&lt;Premissas!$B$12),"VERIFICAR - UNIDADE/EMBALAGEM",IF(Y1628&gt;Premissas!$B$6,"NÃO COMPRAR - REAJUSTE &gt;5%","COMPRAR")))</f>
        <v>SEM OFERTA</v>
      </c>
      <c r="AB1628" s="18" t="str">
        <f aca="false">IF(W1628="DIMEC",S1628,IF(W1628="MEDCENTRO",U1628,""))</f>
        <v/>
      </c>
      <c r="AC1628" s="18" t="n">
        <f aca="false">IF(AA1628&lt;&gt;"COMPRAR",0,IF(AB1628="",I1628,MIN(I1628,AB1628)))</f>
        <v>0</v>
      </c>
      <c r="AD1628" s="19" t="n">
        <f aca="false">IF(AC1628&gt;0,AC1628*V1628,0)</f>
        <v>0</v>
      </c>
      <c r="AE1628" s="19" t="n">
        <f aca="false">IF(AC1628&gt;0,(M1628-V1628)*AC1628,0)</f>
        <v>0</v>
      </c>
      <c r="AF1628" s="16" t="str">
        <f aca="false">IF(AA1628&lt;&gt;"COMPRAR","",IF(AB1628="",IF(X1628="","",IF(X1628-V1628&lt;0.01,"EMPATE TÉCNICO","")),IF(AB1628&lt;I1628,"ESTOQUE INSUFICIENTE",IF(X1628="","",IF(X1628-V1628&lt;0.01,"EMPATE TÉCNICO","")))))</f>
        <v/>
      </c>
      <c r="AG1628" s="16" t="s">
        <v>203</v>
      </c>
      <c r="AH1628" s="16" t="s">
        <v>5169</v>
      </c>
    </row>
    <row r="1629" customFormat="false" ht="15" hidden="false" customHeight="false" outlineLevel="0" collapsed="false">
      <c r="A1629" s="16" t="s">
        <v>5193</v>
      </c>
      <c r="B1629" s="17" t="s">
        <v>5194</v>
      </c>
      <c r="C1629" s="16" t="s">
        <v>5195</v>
      </c>
      <c r="D1629" s="16"/>
      <c r="E1629" s="18" t="n">
        <v>1</v>
      </c>
      <c r="F1629" s="16" t="s">
        <v>43</v>
      </c>
      <c r="G1629" s="18" t="n">
        <v>0</v>
      </c>
      <c r="H1629" s="16" t="n">
        <v>0.7</v>
      </c>
      <c r="I1629" s="18" t="n">
        <v>2</v>
      </c>
      <c r="J1629" s="19" t="n">
        <v>5.56</v>
      </c>
      <c r="K1629" s="19" t="n">
        <v>5.56</v>
      </c>
      <c r="L1629" s="19" t="n">
        <v>5.56</v>
      </c>
      <c r="M1629" s="19" t="n">
        <f aca="false">IF(J1629&gt;0,J1629,K1629)*E1629</f>
        <v>5.56</v>
      </c>
      <c r="N1629" s="20"/>
      <c r="O1629" s="21" t="str">
        <f aca="false">IF(R1629="","",ROUND(R1629*(1-Premissas!$B$4),4))</f>
        <v/>
      </c>
      <c r="P1629" s="22"/>
      <c r="Q1629" s="22"/>
      <c r="R1629" s="23"/>
      <c r="S1629" s="24"/>
      <c r="T1629" s="24"/>
      <c r="U1629" s="25"/>
      <c r="V1629" s="19" t="str">
        <f aca="false">IF(COUNT(N1629:Q1629)=0,"",MIN(N1629:Q1629))</f>
        <v/>
      </c>
      <c r="W1629" s="16" t="str">
        <f aca="false">IF(V1629="","",INDEX($N$4:$Q$4,MATCH(V1629,N1629:Q1629,0)))</f>
        <v/>
      </c>
      <c r="X1629" s="19" t="str">
        <f aca="false">IF(COUNT(N1629:Q1629)&lt;2,"",SMALL(N1629:Q1629,2))</f>
        <v/>
      </c>
      <c r="Y1629" s="26" t="str">
        <f aca="false">IF(OR(V1629="",M1629=0),"",V1629/M1629-1)</f>
        <v/>
      </c>
      <c r="Z1629" s="26" t="str">
        <f aca="false">IF(OR(V1629="",L1629=""),"",V1629/(L1629*E1629)-1)</f>
        <v/>
      </c>
      <c r="AA1629" s="16" t="str">
        <f aca="false">IF(V1629="","SEM OFERTA",IF(OR(Y1629&gt;Premissas!$B$11,Y1629&lt;Premissas!$B$12),"VERIFICAR - UNIDADE/EMBALAGEM",IF(Y1629&gt;Premissas!$B$6,"NÃO COMPRAR - REAJUSTE &gt;5%","COMPRAR")))</f>
        <v>SEM OFERTA</v>
      </c>
      <c r="AB1629" s="18" t="str">
        <f aca="false">IF(W1629="DIMEC",S1629,IF(W1629="MEDCENTRO",U1629,""))</f>
        <v/>
      </c>
      <c r="AC1629" s="18" t="n">
        <f aca="false">IF(AA1629&lt;&gt;"COMPRAR",0,IF(AB1629="",I1629,MIN(I1629,AB1629)))</f>
        <v>0</v>
      </c>
      <c r="AD1629" s="19" t="n">
        <f aca="false">IF(AC1629&gt;0,AC1629*V1629,0)</f>
        <v>0</v>
      </c>
      <c r="AE1629" s="19" t="n">
        <f aca="false">IF(AC1629&gt;0,(M1629-V1629)*AC1629,0)</f>
        <v>0</v>
      </c>
      <c r="AF1629" s="16" t="str">
        <f aca="false">IF(AA1629&lt;&gt;"COMPRAR","",IF(AB1629="",IF(X1629="","",IF(X1629-V1629&lt;0.01,"EMPATE TÉCNICO","")),IF(AB1629&lt;I1629,"ESTOQUE INSUFICIENTE",IF(X1629="","",IF(X1629-V1629&lt;0.01,"EMPATE TÉCNICO","")))))</f>
        <v/>
      </c>
      <c r="AG1629" s="16" t="s">
        <v>5196</v>
      </c>
      <c r="AH1629" s="16" t="s">
        <v>5169</v>
      </c>
    </row>
    <row r="1630" customFormat="false" ht="15" hidden="false" customHeight="false" outlineLevel="0" collapsed="false">
      <c r="A1630" s="16" t="s">
        <v>5197</v>
      </c>
      <c r="B1630" s="17" t="s">
        <v>5198</v>
      </c>
      <c r="C1630" s="16" t="s">
        <v>5199</v>
      </c>
      <c r="D1630" s="16" t="s">
        <v>5173</v>
      </c>
      <c r="E1630" s="18" t="n">
        <v>1</v>
      </c>
      <c r="F1630" s="16" t="s">
        <v>43</v>
      </c>
      <c r="G1630" s="18" t="n">
        <v>0</v>
      </c>
      <c r="H1630" s="16" t="n">
        <v>3.2</v>
      </c>
      <c r="I1630" s="18" t="n">
        <v>9</v>
      </c>
      <c r="J1630" s="19" t="n">
        <v>5.08</v>
      </c>
      <c r="K1630" s="19" t="n">
        <v>5.08</v>
      </c>
      <c r="L1630" s="19" t="n">
        <v>4.99</v>
      </c>
      <c r="M1630" s="19" t="n">
        <f aca="false">IF(J1630&gt;0,J1630,K1630)*E1630</f>
        <v>5.08</v>
      </c>
      <c r="N1630" s="20"/>
      <c r="O1630" s="21" t="str">
        <f aca="false">IF(R1630="","",ROUND(R1630*(1-Premissas!$B$4),4))</f>
        <v/>
      </c>
      <c r="P1630" s="22"/>
      <c r="Q1630" s="22"/>
      <c r="R1630" s="23"/>
      <c r="S1630" s="24"/>
      <c r="T1630" s="24"/>
      <c r="U1630" s="25"/>
      <c r="V1630" s="19" t="str">
        <f aca="false">IF(COUNT(N1630:Q1630)=0,"",MIN(N1630:Q1630))</f>
        <v/>
      </c>
      <c r="W1630" s="16" t="str">
        <f aca="false">IF(V1630="","",INDEX($N$4:$Q$4,MATCH(V1630,N1630:Q1630,0)))</f>
        <v/>
      </c>
      <c r="X1630" s="19" t="str">
        <f aca="false">IF(COUNT(N1630:Q1630)&lt;2,"",SMALL(N1630:Q1630,2))</f>
        <v/>
      </c>
      <c r="Y1630" s="26" t="str">
        <f aca="false">IF(OR(V1630="",M1630=0),"",V1630/M1630-1)</f>
        <v/>
      </c>
      <c r="Z1630" s="26" t="str">
        <f aca="false">IF(OR(V1630="",L1630=""),"",V1630/(L1630*E1630)-1)</f>
        <v/>
      </c>
      <c r="AA1630" s="16" t="str">
        <f aca="false">IF(V1630="","SEM OFERTA",IF(OR(Y1630&gt;Premissas!$B$11,Y1630&lt;Premissas!$B$12),"VERIFICAR - UNIDADE/EMBALAGEM",IF(Y1630&gt;Premissas!$B$6,"NÃO COMPRAR - REAJUSTE &gt;5%","COMPRAR")))</f>
        <v>SEM OFERTA</v>
      </c>
      <c r="AB1630" s="18" t="str">
        <f aca="false">IF(W1630="DIMEC",S1630,IF(W1630="MEDCENTRO",U1630,""))</f>
        <v/>
      </c>
      <c r="AC1630" s="18" t="n">
        <f aca="false">IF(AA1630&lt;&gt;"COMPRAR",0,IF(AB1630="",I1630,MIN(I1630,AB1630)))</f>
        <v>0</v>
      </c>
      <c r="AD1630" s="19" t="n">
        <f aca="false">IF(AC1630&gt;0,AC1630*V1630,0)</f>
        <v>0</v>
      </c>
      <c r="AE1630" s="19" t="n">
        <f aca="false">IF(AC1630&gt;0,(M1630-V1630)*AC1630,0)</f>
        <v>0</v>
      </c>
      <c r="AF1630" s="16" t="str">
        <f aca="false">IF(AA1630&lt;&gt;"COMPRAR","",IF(AB1630="",IF(X1630="","",IF(X1630-V1630&lt;0.01,"EMPATE TÉCNICO","")),IF(AB1630&lt;I1630,"ESTOQUE INSUFICIENTE",IF(X1630="","",IF(X1630-V1630&lt;0.01,"EMPATE TÉCNICO","")))))</f>
        <v/>
      </c>
      <c r="AG1630" s="16" t="s">
        <v>5174</v>
      </c>
      <c r="AH1630" s="16" t="s">
        <v>5169</v>
      </c>
    </row>
    <row r="1631" customFormat="false" ht="15" hidden="false" customHeight="false" outlineLevel="0" collapsed="false">
      <c r="A1631" s="16" t="s">
        <v>5200</v>
      </c>
      <c r="B1631" s="17" t="s">
        <v>5201</v>
      </c>
      <c r="C1631" s="16" t="s">
        <v>5202</v>
      </c>
      <c r="D1631" s="16" t="s">
        <v>3749</v>
      </c>
      <c r="E1631" s="18" t="n">
        <v>1</v>
      </c>
      <c r="F1631" s="16" t="s">
        <v>42</v>
      </c>
      <c r="G1631" s="18" t="n">
        <v>17</v>
      </c>
      <c r="H1631" s="16" t="n">
        <v>9.6</v>
      </c>
      <c r="I1631" s="18" t="n">
        <v>8</v>
      </c>
      <c r="J1631" s="19" t="n">
        <v>3.21833333333333</v>
      </c>
      <c r="K1631" s="19" t="n">
        <v>3.21833333333333</v>
      </c>
      <c r="L1631" s="19" t="n">
        <v>3.2183</v>
      </c>
      <c r="M1631" s="19" t="n">
        <f aca="false">IF(J1631&gt;0,J1631,K1631)*E1631</f>
        <v>3.21833333333333</v>
      </c>
      <c r="N1631" s="20"/>
      <c r="O1631" s="21" t="str">
        <f aca="false">IF(R1631="","",ROUND(R1631*(1-Premissas!$B$4),4))</f>
        <v/>
      </c>
      <c r="P1631" s="22"/>
      <c r="Q1631" s="22"/>
      <c r="R1631" s="23"/>
      <c r="S1631" s="24"/>
      <c r="T1631" s="24"/>
      <c r="U1631" s="25"/>
      <c r="V1631" s="19" t="str">
        <f aca="false">IF(COUNT(N1631:Q1631)=0,"",MIN(N1631:Q1631))</f>
        <v/>
      </c>
      <c r="W1631" s="16" t="str">
        <f aca="false">IF(V1631="","",INDEX($N$4:$Q$4,MATCH(V1631,N1631:Q1631,0)))</f>
        <v/>
      </c>
      <c r="X1631" s="19" t="str">
        <f aca="false">IF(COUNT(N1631:Q1631)&lt;2,"",SMALL(N1631:Q1631,2))</f>
        <v/>
      </c>
      <c r="Y1631" s="26" t="str">
        <f aca="false">IF(OR(V1631="",M1631=0),"",V1631/M1631-1)</f>
        <v/>
      </c>
      <c r="Z1631" s="26" t="str">
        <f aca="false">IF(OR(V1631="",L1631=""),"",V1631/(L1631*E1631)-1)</f>
        <v/>
      </c>
      <c r="AA1631" s="16" t="str">
        <f aca="false">IF(V1631="","SEM OFERTA",IF(OR(Y1631&gt;Premissas!$B$11,Y1631&lt;Premissas!$B$12),"VERIFICAR - UNIDADE/EMBALAGEM",IF(Y1631&gt;Premissas!$B$6,"NÃO COMPRAR - REAJUSTE &gt;5%","COMPRAR")))</f>
        <v>SEM OFERTA</v>
      </c>
      <c r="AB1631" s="18" t="str">
        <f aca="false">IF(W1631="DIMEC",S1631,IF(W1631="MEDCENTRO",U1631,""))</f>
        <v/>
      </c>
      <c r="AC1631" s="18" t="n">
        <f aca="false">IF(AA1631&lt;&gt;"COMPRAR",0,IF(AB1631="",I1631,MIN(I1631,AB1631)))</f>
        <v>0</v>
      </c>
      <c r="AD1631" s="19" t="n">
        <f aca="false">IF(AC1631&gt;0,AC1631*V1631,0)</f>
        <v>0</v>
      </c>
      <c r="AE1631" s="19" t="n">
        <f aca="false">IF(AC1631&gt;0,(M1631-V1631)*AC1631,0)</f>
        <v>0</v>
      </c>
      <c r="AF1631" s="16" t="str">
        <f aca="false">IF(AA1631&lt;&gt;"COMPRAR","",IF(AB1631="",IF(X1631="","",IF(X1631-V1631&lt;0.01,"EMPATE TÉCNICO","")),IF(AB1631&lt;I1631,"ESTOQUE INSUFICIENTE",IF(X1631="","",IF(X1631-V1631&lt;0.01,"EMPATE TÉCNICO","")))))</f>
        <v/>
      </c>
      <c r="AG1631" s="16" t="s">
        <v>3757</v>
      </c>
      <c r="AH1631" s="16" t="s">
        <v>5169</v>
      </c>
    </row>
    <row r="1632" customFormat="false" ht="15" hidden="false" customHeight="false" outlineLevel="0" collapsed="false">
      <c r="A1632" s="16" t="s">
        <v>5203</v>
      </c>
      <c r="B1632" s="17" t="s">
        <v>5204</v>
      </c>
      <c r="C1632" s="16" t="s">
        <v>5205</v>
      </c>
      <c r="D1632" s="16" t="s">
        <v>3749</v>
      </c>
      <c r="E1632" s="18" t="n">
        <v>1</v>
      </c>
      <c r="F1632" s="16" t="s">
        <v>43</v>
      </c>
      <c r="G1632" s="18" t="n">
        <v>4</v>
      </c>
      <c r="H1632" s="16" t="n">
        <v>3.2</v>
      </c>
      <c r="I1632" s="18" t="n">
        <v>5</v>
      </c>
      <c r="J1632" s="19" t="n">
        <v>2.33933333333333</v>
      </c>
      <c r="K1632" s="19" t="n">
        <v>2.33933333333333</v>
      </c>
      <c r="L1632" s="19" t="n">
        <v>2.3393</v>
      </c>
      <c r="M1632" s="19" t="n">
        <f aca="false">IF(J1632&gt;0,J1632,K1632)*E1632</f>
        <v>2.33933333333333</v>
      </c>
      <c r="N1632" s="20"/>
      <c r="O1632" s="21" t="str">
        <f aca="false">IF(R1632="","",ROUND(R1632*(1-Premissas!$B$4),4))</f>
        <v/>
      </c>
      <c r="P1632" s="22"/>
      <c r="Q1632" s="22"/>
      <c r="R1632" s="23"/>
      <c r="S1632" s="24"/>
      <c r="T1632" s="24"/>
      <c r="U1632" s="25"/>
      <c r="V1632" s="19" t="str">
        <f aca="false">IF(COUNT(N1632:Q1632)=0,"",MIN(N1632:Q1632))</f>
        <v/>
      </c>
      <c r="W1632" s="16" t="str">
        <f aca="false">IF(V1632="","",INDEX($N$4:$Q$4,MATCH(V1632,N1632:Q1632,0)))</f>
        <v/>
      </c>
      <c r="X1632" s="19" t="str">
        <f aca="false">IF(COUNT(N1632:Q1632)&lt;2,"",SMALL(N1632:Q1632,2))</f>
        <v/>
      </c>
      <c r="Y1632" s="26" t="str">
        <f aca="false">IF(OR(V1632="",M1632=0),"",V1632/M1632-1)</f>
        <v/>
      </c>
      <c r="Z1632" s="26" t="str">
        <f aca="false">IF(OR(V1632="",L1632=""),"",V1632/(L1632*E1632)-1)</f>
        <v/>
      </c>
      <c r="AA1632" s="16" t="str">
        <f aca="false">IF(V1632="","SEM OFERTA",IF(OR(Y1632&gt;Premissas!$B$11,Y1632&lt;Premissas!$B$12),"VERIFICAR - UNIDADE/EMBALAGEM",IF(Y1632&gt;Premissas!$B$6,"NÃO COMPRAR - REAJUSTE &gt;5%","COMPRAR")))</f>
        <v>SEM OFERTA</v>
      </c>
      <c r="AB1632" s="18" t="str">
        <f aca="false">IF(W1632="DIMEC",S1632,IF(W1632="MEDCENTRO",U1632,""))</f>
        <v/>
      </c>
      <c r="AC1632" s="18" t="n">
        <f aca="false">IF(AA1632&lt;&gt;"COMPRAR",0,IF(AB1632="",I1632,MIN(I1632,AB1632)))</f>
        <v>0</v>
      </c>
      <c r="AD1632" s="19" t="n">
        <f aca="false">IF(AC1632&gt;0,AC1632*V1632,0)</f>
        <v>0</v>
      </c>
      <c r="AE1632" s="19" t="n">
        <f aca="false">IF(AC1632&gt;0,(M1632-V1632)*AC1632,0)</f>
        <v>0</v>
      </c>
      <c r="AF1632" s="16" t="str">
        <f aca="false">IF(AA1632&lt;&gt;"COMPRAR","",IF(AB1632="",IF(X1632="","",IF(X1632-V1632&lt;0.01,"EMPATE TÉCNICO","")),IF(AB1632&lt;I1632,"ESTOQUE INSUFICIENTE",IF(X1632="","",IF(X1632-V1632&lt;0.01,"EMPATE TÉCNICO","")))))</f>
        <v/>
      </c>
      <c r="AG1632" s="16" t="s">
        <v>3757</v>
      </c>
      <c r="AH1632" s="16" t="s">
        <v>5169</v>
      </c>
    </row>
    <row r="1633" customFormat="false" ht="15" hidden="false" customHeight="false" outlineLevel="0" collapsed="false">
      <c r="A1633" s="16" t="s">
        <v>5206</v>
      </c>
      <c r="B1633" s="17" t="s">
        <v>5207</v>
      </c>
      <c r="C1633" s="16" t="s">
        <v>5208</v>
      </c>
      <c r="D1633" s="16" t="s">
        <v>5173</v>
      </c>
      <c r="E1633" s="18" t="n">
        <v>1</v>
      </c>
      <c r="F1633" s="16" t="s">
        <v>43</v>
      </c>
      <c r="G1633" s="18" t="n">
        <v>0</v>
      </c>
      <c r="H1633" s="16" t="n">
        <v>0</v>
      </c>
      <c r="I1633" s="18" t="n">
        <v>1</v>
      </c>
      <c r="J1633" s="19" t="n">
        <v>5.68666666666667</v>
      </c>
      <c r="K1633" s="19" t="n">
        <v>5.68666666666667</v>
      </c>
      <c r="L1633" s="19" t="n">
        <v>5.6867</v>
      </c>
      <c r="M1633" s="19" t="n">
        <f aca="false">IF(J1633&gt;0,J1633,K1633)*E1633</f>
        <v>5.68666666666667</v>
      </c>
      <c r="N1633" s="20"/>
      <c r="O1633" s="21" t="str">
        <f aca="false">IF(R1633="","",ROUND(R1633*(1-Premissas!$B$4),4))</f>
        <v/>
      </c>
      <c r="P1633" s="22"/>
      <c r="Q1633" s="22"/>
      <c r="R1633" s="23"/>
      <c r="S1633" s="24"/>
      <c r="T1633" s="24"/>
      <c r="U1633" s="25"/>
      <c r="V1633" s="19" t="str">
        <f aca="false">IF(COUNT(N1633:Q1633)=0,"",MIN(N1633:Q1633))</f>
        <v/>
      </c>
      <c r="W1633" s="16" t="str">
        <f aca="false">IF(V1633="","",INDEX($N$4:$Q$4,MATCH(V1633,N1633:Q1633,0)))</f>
        <v/>
      </c>
      <c r="X1633" s="19" t="str">
        <f aca="false">IF(COUNT(N1633:Q1633)&lt;2,"",SMALL(N1633:Q1633,2))</f>
        <v/>
      </c>
      <c r="Y1633" s="26" t="str">
        <f aca="false">IF(OR(V1633="",M1633=0),"",V1633/M1633-1)</f>
        <v/>
      </c>
      <c r="Z1633" s="26" t="str">
        <f aca="false">IF(OR(V1633="",L1633=""),"",V1633/(L1633*E1633)-1)</f>
        <v/>
      </c>
      <c r="AA1633" s="16" t="str">
        <f aca="false">IF(V1633="","SEM OFERTA",IF(OR(Y1633&gt;Premissas!$B$11,Y1633&lt;Premissas!$B$12),"VERIFICAR - UNIDADE/EMBALAGEM",IF(Y1633&gt;Premissas!$B$6,"NÃO COMPRAR - REAJUSTE &gt;5%","COMPRAR")))</f>
        <v>SEM OFERTA</v>
      </c>
      <c r="AB1633" s="18" t="str">
        <f aca="false">IF(W1633="DIMEC",S1633,IF(W1633="MEDCENTRO",U1633,""))</f>
        <v/>
      </c>
      <c r="AC1633" s="18" t="n">
        <f aca="false">IF(AA1633&lt;&gt;"COMPRAR",0,IF(AB1633="",I1633,MIN(I1633,AB1633)))</f>
        <v>0</v>
      </c>
      <c r="AD1633" s="19" t="n">
        <f aca="false">IF(AC1633&gt;0,AC1633*V1633,0)</f>
        <v>0</v>
      </c>
      <c r="AE1633" s="19" t="n">
        <f aca="false">IF(AC1633&gt;0,(M1633-V1633)*AC1633,0)</f>
        <v>0</v>
      </c>
      <c r="AF1633" s="16" t="str">
        <f aca="false">IF(AA1633&lt;&gt;"COMPRAR","",IF(AB1633="",IF(X1633="","",IF(X1633-V1633&lt;0.01,"EMPATE TÉCNICO","")),IF(AB1633&lt;I1633,"ESTOQUE INSUFICIENTE",IF(X1633="","",IF(X1633-V1633&lt;0.01,"EMPATE TÉCNICO","")))))</f>
        <v/>
      </c>
      <c r="AG1633" s="16" t="s">
        <v>5174</v>
      </c>
      <c r="AH1633" s="16" t="s">
        <v>5169</v>
      </c>
    </row>
    <row r="1634" customFormat="false" ht="15" hidden="false" customHeight="false" outlineLevel="0" collapsed="false">
      <c r="A1634" s="16" t="s">
        <v>5209</v>
      </c>
      <c r="B1634" s="17" t="s">
        <v>5210</v>
      </c>
      <c r="C1634" s="16" t="s">
        <v>5211</v>
      </c>
      <c r="D1634" s="16" t="s">
        <v>5212</v>
      </c>
      <c r="E1634" s="18" t="n">
        <v>1</v>
      </c>
      <c r="F1634" s="16" t="s">
        <v>43</v>
      </c>
      <c r="G1634" s="18" t="n">
        <v>0</v>
      </c>
      <c r="H1634" s="16" t="n">
        <v>0</v>
      </c>
      <c r="I1634" s="18" t="n">
        <v>1</v>
      </c>
      <c r="J1634" s="19" t="n">
        <v>9.72</v>
      </c>
      <c r="K1634" s="19" t="n">
        <v>9.72</v>
      </c>
      <c r="L1634" s="19" t="n">
        <v>9.72</v>
      </c>
      <c r="M1634" s="19" t="n">
        <f aca="false">IF(J1634&gt;0,J1634,K1634)*E1634</f>
        <v>9.72</v>
      </c>
      <c r="N1634" s="20"/>
      <c r="O1634" s="21" t="str">
        <f aca="false">IF(R1634="","",ROUND(R1634*(1-Premissas!$B$4),4))</f>
        <v/>
      </c>
      <c r="P1634" s="22"/>
      <c r="Q1634" s="22"/>
      <c r="R1634" s="23"/>
      <c r="S1634" s="24"/>
      <c r="T1634" s="24"/>
      <c r="U1634" s="25"/>
      <c r="V1634" s="19" t="str">
        <f aca="false">IF(COUNT(N1634:Q1634)=0,"",MIN(N1634:Q1634))</f>
        <v/>
      </c>
      <c r="W1634" s="16" t="str">
        <f aca="false">IF(V1634="","",INDEX($N$4:$Q$4,MATCH(V1634,N1634:Q1634,0)))</f>
        <v/>
      </c>
      <c r="X1634" s="19" t="str">
        <f aca="false">IF(COUNT(N1634:Q1634)&lt;2,"",SMALL(N1634:Q1634,2))</f>
        <v/>
      </c>
      <c r="Y1634" s="26" t="str">
        <f aca="false">IF(OR(V1634="",M1634=0),"",V1634/M1634-1)</f>
        <v/>
      </c>
      <c r="Z1634" s="26" t="str">
        <f aca="false">IF(OR(V1634="",L1634=""),"",V1634/(L1634*E1634)-1)</f>
        <v/>
      </c>
      <c r="AA1634" s="16" t="str">
        <f aca="false">IF(V1634="","SEM OFERTA",IF(OR(Y1634&gt;Premissas!$B$11,Y1634&lt;Premissas!$B$12),"VERIFICAR - UNIDADE/EMBALAGEM",IF(Y1634&gt;Premissas!$B$6,"NÃO COMPRAR - REAJUSTE &gt;5%","COMPRAR")))</f>
        <v>SEM OFERTA</v>
      </c>
      <c r="AB1634" s="18" t="str">
        <f aca="false">IF(W1634="DIMEC",S1634,IF(W1634="MEDCENTRO",U1634,""))</f>
        <v/>
      </c>
      <c r="AC1634" s="18" t="n">
        <f aca="false">IF(AA1634&lt;&gt;"COMPRAR",0,IF(AB1634="",I1634,MIN(I1634,AB1634)))</f>
        <v>0</v>
      </c>
      <c r="AD1634" s="19" t="n">
        <f aca="false">IF(AC1634&gt;0,AC1634*V1634,0)</f>
        <v>0</v>
      </c>
      <c r="AE1634" s="19" t="n">
        <f aca="false">IF(AC1634&gt;0,(M1634-V1634)*AC1634,0)</f>
        <v>0</v>
      </c>
      <c r="AF1634" s="16" t="str">
        <f aca="false">IF(AA1634&lt;&gt;"COMPRAR","",IF(AB1634="",IF(X1634="","",IF(X1634-V1634&lt;0.01,"EMPATE TÉCNICO","")),IF(AB1634&lt;I1634,"ESTOQUE INSUFICIENTE",IF(X1634="","",IF(X1634-V1634&lt;0.01,"EMPATE TÉCNICO","")))))</f>
        <v/>
      </c>
      <c r="AG1634" s="16" t="s">
        <v>3750</v>
      </c>
      <c r="AH1634" s="16" t="s">
        <v>5169</v>
      </c>
    </row>
    <row r="1635" customFormat="false" ht="15" hidden="false" customHeight="false" outlineLevel="0" collapsed="false">
      <c r="A1635" s="16" t="s">
        <v>5213</v>
      </c>
      <c r="B1635" s="17" t="s">
        <v>5214</v>
      </c>
      <c r="C1635" s="16" t="s">
        <v>5215</v>
      </c>
      <c r="D1635" s="16" t="s">
        <v>5212</v>
      </c>
      <c r="E1635" s="18" t="n">
        <v>1</v>
      </c>
      <c r="F1635" s="16" t="s">
        <v>43</v>
      </c>
      <c r="G1635" s="18" t="n">
        <v>0</v>
      </c>
      <c r="H1635" s="16" t="n">
        <v>3.2</v>
      </c>
      <c r="I1635" s="18" t="n">
        <v>9</v>
      </c>
      <c r="J1635" s="19" t="n">
        <v>5.81</v>
      </c>
      <c r="K1635" s="19" t="n">
        <v>5.81</v>
      </c>
      <c r="L1635" s="19" t="n">
        <v>5.81</v>
      </c>
      <c r="M1635" s="19" t="n">
        <f aca="false">IF(J1635&gt;0,J1635,K1635)*E1635</f>
        <v>5.81</v>
      </c>
      <c r="N1635" s="20"/>
      <c r="O1635" s="21" t="str">
        <f aca="false">IF(R1635="","",ROUND(R1635*(1-Premissas!$B$4),4))</f>
        <v/>
      </c>
      <c r="P1635" s="22"/>
      <c r="Q1635" s="22"/>
      <c r="R1635" s="23"/>
      <c r="S1635" s="24"/>
      <c r="T1635" s="24"/>
      <c r="U1635" s="25"/>
      <c r="V1635" s="19" t="str">
        <f aca="false">IF(COUNT(N1635:Q1635)=0,"",MIN(N1635:Q1635))</f>
        <v/>
      </c>
      <c r="W1635" s="16" t="str">
        <f aca="false">IF(V1635="","",INDEX($N$4:$Q$4,MATCH(V1635,N1635:Q1635,0)))</f>
        <v/>
      </c>
      <c r="X1635" s="19" t="str">
        <f aca="false">IF(COUNT(N1635:Q1635)&lt;2,"",SMALL(N1635:Q1635,2))</f>
        <v/>
      </c>
      <c r="Y1635" s="26" t="str">
        <f aca="false">IF(OR(V1635="",M1635=0),"",V1635/M1635-1)</f>
        <v/>
      </c>
      <c r="Z1635" s="26" t="str">
        <f aca="false">IF(OR(V1635="",L1635=""),"",V1635/(L1635*E1635)-1)</f>
        <v/>
      </c>
      <c r="AA1635" s="16" t="str">
        <f aca="false">IF(V1635="","SEM OFERTA",IF(OR(Y1635&gt;Premissas!$B$11,Y1635&lt;Premissas!$B$12),"VERIFICAR - UNIDADE/EMBALAGEM",IF(Y1635&gt;Premissas!$B$6,"NÃO COMPRAR - REAJUSTE &gt;5%","COMPRAR")))</f>
        <v>SEM OFERTA</v>
      </c>
      <c r="AB1635" s="18" t="str">
        <f aca="false">IF(W1635="DIMEC",S1635,IF(W1635="MEDCENTRO",U1635,""))</f>
        <v/>
      </c>
      <c r="AC1635" s="18" t="n">
        <f aca="false">IF(AA1635&lt;&gt;"COMPRAR",0,IF(AB1635="",I1635,MIN(I1635,AB1635)))</f>
        <v>0</v>
      </c>
      <c r="AD1635" s="19" t="n">
        <f aca="false">IF(AC1635&gt;0,AC1635*V1635,0)</f>
        <v>0</v>
      </c>
      <c r="AE1635" s="19" t="n">
        <f aca="false">IF(AC1635&gt;0,(M1635-V1635)*AC1635,0)</f>
        <v>0</v>
      </c>
      <c r="AF1635" s="16" t="str">
        <f aca="false">IF(AA1635&lt;&gt;"COMPRAR","",IF(AB1635="",IF(X1635="","",IF(X1635-V1635&lt;0.01,"EMPATE TÉCNICO","")),IF(AB1635&lt;I1635,"ESTOQUE INSUFICIENTE",IF(X1635="","",IF(X1635-V1635&lt;0.01,"EMPATE TÉCNICO","")))))</f>
        <v/>
      </c>
      <c r="AG1635" s="16" t="s">
        <v>3750</v>
      </c>
      <c r="AH1635" s="16" t="s">
        <v>5169</v>
      </c>
    </row>
    <row r="1636" customFormat="false" ht="15" hidden="false" customHeight="false" outlineLevel="0" collapsed="false">
      <c r="A1636" s="16" t="s">
        <v>5216</v>
      </c>
      <c r="B1636" s="17" t="s">
        <v>5217</v>
      </c>
      <c r="C1636" s="16" t="s">
        <v>5218</v>
      </c>
      <c r="D1636" s="16" t="s">
        <v>5212</v>
      </c>
      <c r="E1636" s="18" t="n">
        <v>1</v>
      </c>
      <c r="F1636" s="16" t="s">
        <v>43</v>
      </c>
      <c r="G1636" s="18" t="n">
        <v>0</v>
      </c>
      <c r="H1636" s="16" t="n">
        <v>1.5</v>
      </c>
      <c r="I1636" s="18" t="n">
        <v>4</v>
      </c>
      <c r="J1636" s="19" t="n">
        <v>2.24</v>
      </c>
      <c r="K1636" s="19" t="n">
        <v>2.24</v>
      </c>
      <c r="L1636" s="19" t="n">
        <v>2.24</v>
      </c>
      <c r="M1636" s="19" t="n">
        <f aca="false">IF(J1636&gt;0,J1636,K1636)*E1636</f>
        <v>2.24</v>
      </c>
      <c r="N1636" s="20"/>
      <c r="O1636" s="21" t="str">
        <f aca="false">IF(R1636="","",ROUND(R1636*(1-Premissas!$B$4),4))</f>
        <v/>
      </c>
      <c r="P1636" s="22"/>
      <c r="Q1636" s="22"/>
      <c r="R1636" s="23"/>
      <c r="S1636" s="24"/>
      <c r="T1636" s="24"/>
      <c r="U1636" s="25"/>
      <c r="V1636" s="19" t="str">
        <f aca="false">IF(COUNT(N1636:Q1636)=0,"",MIN(N1636:Q1636))</f>
        <v/>
      </c>
      <c r="W1636" s="16" t="str">
        <f aca="false">IF(V1636="","",INDEX($N$4:$Q$4,MATCH(V1636,N1636:Q1636,0)))</f>
        <v/>
      </c>
      <c r="X1636" s="19" t="str">
        <f aca="false">IF(COUNT(N1636:Q1636)&lt;2,"",SMALL(N1636:Q1636,2))</f>
        <v/>
      </c>
      <c r="Y1636" s="26" t="str">
        <f aca="false">IF(OR(V1636="",M1636=0),"",V1636/M1636-1)</f>
        <v/>
      </c>
      <c r="Z1636" s="26" t="str">
        <f aca="false">IF(OR(V1636="",L1636=""),"",V1636/(L1636*E1636)-1)</f>
        <v/>
      </c>
      <c r="AA1636" s="16" t="str">
        <f aca="false">IF(V1636="","SEM OFERTA",IF(OR(Y1636&gt;Premissas!$B$11,Y1636&lt;Premissas!$B$12),"VERIFICAR - UNIDADE/EMBALAGEM",IF(Y1636&gt;Premissas!$B$6,"NÃO COMPRAR - REAJUSTE &gt;5%","COMPRAR")))</f>
        <v>SEM OFERTA</v>
      </c>
      <c r="AB1636" s="18" t="str">
        <f aca="false">IF(W1636="DIMEC",S1636,IF(W1636="MEDCENTRO",U1636,""))</f>
        <v/>
      </c>
      <c r="AC1636" s="18" t="n">
        <f aca="false">IF(AA1636&lt;&gt;"COMPRAR",0,IF(AB1636="",I1636,MIN(I1636,AB1636)))</f>
        <v>0</v>
      </c>
      <c r="AD1636" s="19" t="n">
        <f aca="false">IF(AC1636&gt;0,AC1636*V1636,0)</f>
        <v>0</v>
      </c>
      <c r="AE1636" s="19" t="n">
        <f aca="false">IF(AC1636&gt;0,(M1636-V1636)*AC1636,0)</f>
        <v>0</v>
      </c>
      <c r="AF1636" s="16" t="str">
        <f aca="false">IF(AA1636&lt;&gt;"COMPRAR","",IF(AB1636="",IF(X1636="","",IF(X1636-V1636&lt;0.01,"EMPATE TÉCNICO","")),IF(AB1636&lt;I1636,"ESTOQUE INSUFICIENTE",IF(X1636="","",IF(X1636-V1636&lt;0.01,"EMPATE TÉCNICO","")))))</f>
        <v/>
      </c>
      <c r="AG1636" s="16" t="s">
        <v>3750</v>
      </c>
      <c r="AH1636" s="16" t="s">
        <v>5169</v>
      </c>
    </row>
    <row r="1637" customFormat="false" ht="15" hidden="false" customHeight="false" outlineLevel="0" collapsed="false">
      <c r="A1637" s="16" t="s">
        <v>5219</v>
      </c>
      <c r="B1637" s="17" t="s">
        <v>5220</v>
      </c>
      <c r="C1637" s="16" t="s">
        <v>5221</v>
      </c>
      <c r="D1637" s="16" t="s">
        <v>5212</v>
      </c>
      <c r="E1637" s="18" t="n">
        <v>1</v>
      </c>
      <c r="F1637" s="16" t="s">
        <v>43</v>
      </c>
      <c r="G1637" s="18" t="n">
        <v>0</v>
      </c>
      <c r="H1637" s="16" t="n">
        <v>3.1</v>
      </c>
      <c r="I1637" s="18" t="n">
        <v>8</v>
      </c>
      <c r="J1637" s="19" t="n">
        <v>12.19</v>
      </c>
      <c r="K1637" s="19" t="n">
        <v>12.19</v>
      </c>
      <c r="L1637" s="19" t="n">
        <v>12.19</v>
      </c>
      <c r="M1637" s="19" t="n">
        <f aca="false">IF(J1637&gt;0,J1637,K1637)*E1637</f>
        <v>12.19</v>
      </c>
      <c r="N1637" s="20"/>
      <c r="O1637" s="21" t="str">
        <f aca="false">IF(R1637="","",ROUND(R1637*(1-Premissas!$B$4),4))</f>
        <v/>
      </c>
      <c r="P1637" s="22"/>
      <c r="Q1637" s="22"/>
      <c r="R1637" s="23"/>
      <c r="S1637" s="24"/>
      <c r="T1637" s="24"/>
      <c r="U1637" s="25"/>
      <c r="V1637" s="19" t="str">
        <f aca="false">IF(COUNT(N1637:Q1637)=0,"",MIN(N1637:Q1637))</f>
        <v/>
      </c>
      <c r="W1637" s="16" t="str">
        <f aca="false">IF(V1637="","",INDEX($N$4:$Q$4,MATCH(V1637,N1637:Q1637,0)))</f>
        <v/>
      </c>
      <c r="X1637" s="19" t="str">
        <f aca="false">IF(COUNT(N1637:Q1637)&lt;2,"",SMALL(N1637:Q1637,2))</f>
        <v/>
      </c>
      <c r="Y1637" s="26" t="str">
        <f aca="false">IF(OR(V1637="",M1637=0),"",V1637/M1637-1)</f>
        <v/>
      </c>
      <c r="Z1637" s="26" t="str">
        <f aca="false">IF(OR(V1637="",L1637=""),"",V1637/(L1637*E1637)-1)</f>
        <v/>
      </c>
      <c r="AA1637" s="16" t="str">
        <f aca="false">IF(V1637="","SEM OFERTA",IF(OR(Y1637&gt;Premissas!$B$11,Y1637&lt;Premissas!$B$12),"VERIFICAR - UNIDADE/EMBALAGEM",IF(Y1637&gt;Premissas!$B$6,"NÃO COMPRAR - REAJUSTE &gt;5%","COMPRAR")))</f>
        <v>SEM OFERTA</v>
      </c>
      <c r="AB1637" s="18" t="str">
        <f aca="false">IF(W1637="DIMEC",S1637,IF(W1637="MEDCENTRO",U1637,""))</f>
        <v/>
      </c>
      <c r="AC1637" s="18" t="n">
        <f aca="false">IF(AA1637&lt;&gt;"COMPRAR",0,IF(AB1637="",I1637,MIN(I1637,AB1637)))</f>
        <v>0</v>
      </c>
      <c r="AD1637" s="19" t="n">
        <f aca="false">IF(AC1637&gt;0,AC1637*V1637,0)</f>
        <v>0</v>
      </c>
      <c r="AE1637" s="19" t="n">
        <f aca="false">IF(AC1637&gt;0,(M1637-V1637)*AC1637,0)</f>
        <v>0</v>
      </c>
      <c r="AF1637" s="16" t="str">
        <f aca="false">IF(AA1637&lt;&gt;"COMPRAR","",IF(AB1637="",IF(X1637="","",IF(X1637-V1637&lt;0.01,"EMPATE TÉCNICO","")),IF(AB1637&lt;I1637,"ESTOQUE INSUFICIENTE",IF(X1637="","",IF(X1637-V1637&lt;0.01,"EMPATE TÉCNICO","")))))</f>
        <v/>
      </c>
      <c r="AG1637" s="16" t="s">
        <v>3750</v>
      </c>
      <c r="AH1637" s="16" t="s">
        <v>5169</v>
      </c>
    </row>
    <row r="1638" customFormat="false" ht="15" hidden="false" customHeight="false" outlineLevel="0" collapsed="false">
      <c r="A1638" s="16" t="s">
        <v>5222</v>
      </c>
      <c r="B1638" s="17" t="s">
        <v>5223</v>
      </c>
      <c r="C1638" s="16" t="s">
        <v>5224</v>
      </c>
      <c r="D1638" s="16" t="s">
        <v>5212</v>
      </c>
      <c r="E1638" s="18" t="n">
        <v>1</v>
      </c>
      <c r="F1638" s="16" t="s">
        <v>43</v>
      </c>
      <c r="G1638" s="18" t="n">
        <v>0</v>
      </c>
      <c r="H1638" s="16" t="n">
        <v>0</v>
      </c>
      <c r="I1638" s="18" t="n">
        <v>1</v>
      </c>
      <c r="J1638" s="19" t="n">
        <v>3.41</v>
      </c>
      <c r="K1638" s="19" t="n">
        <v>3.41</v>
      </c>
      <c r="L1638" s="19" t="n">
        <v>3.41</v>
      </c>
      <c r="M1638" s="19" t="n">
        <f aca="false">IF(J1638&gt;0,J1638,K1638)*E1638</f>
        <v>3.41</v>
      </c>
      <c r="N1638" s="20"/>
      <c r="O1638" s="21" t="str">
        <f aca="false">IF(R1638="","",ROUND(R1638*(1-Premissas!$B$4),4))</f>
        <v/>
      </c>
      <c r="P1638" s="22"/>
      <c r="Q1638" s="22"/>
      <c r="R1638" s="23"/>
      <c r="S1638" s="24"/>
      <c r="T1638" s="24"/>
      <c r="U1638" s="25"/>
      <c r="V1638" s="19" t="str">
        <f aca="false">IF(COUNT(N1638:Q1638)=0,"",MIN(N1638:Q1638))</f>
        <v/>
      </c>
      <c r="W1638" s="16" t="str">
        <f aca="false">IF(V1638="","",INDEX($N$4:$Q$4,MATCH(V1638,N1638:Q1638,0)))</f>
        <v/>
      </c>
      <c r="X1638" s="19" t="str">
        <f aca="false">IF(COUNT(N1638:Q1638)&lt;2,"",SMALL(N1638:Q1638,2))</f>
        <v/>
      </c>
      <c r="Y1638" s="26" t="str">
        <f aca="false">IF(OR(V1638="",M1638=0),"",V1638/M1638-1)</f>
        <v/>
      </c>
      <c r="Z1638" s="26" t="str">
        <f aca="false">IF(OR(V1638="",L1638=""),"",V1638/(L1638*E1638)-1)</f>
        <v/>
      </c>
      <c r="AA1638" s="16" t="str">
        <f aca="false">IF(V1638="","SEM OFERTA",IF(OR(Y1638&gt;Premissas!$B$11,Y1638&lt;Premissas!$B$12),"VERIFICAR - UNIDADE/EMBALAGEM",IF(Y1638&gt;Premissas!$B$6,"NÃO COMPRAR - REAJUSTE &gt;5%","COMPRAR")))</f>
        <v>SEM OFERTA</v>
      </c>
      <c r="AB1638" s="18" t="str">
        <f aca="false">IF(W1638="DIMEC",S1638,IF(W1638="MEDCENTRO",U1638,""))</f>
        <v/>
      </c>
      <c r="AC1638" s="18" t="n">
        <f aca="false">IF(AA1638&lt;&gt;"COMPRAR",0,IF(AB1638="",I1638,MIN(I1638,AB1638)))</f>
        <v>0</v>
      </c>
      <c r="AD1638" s="19" t="n">
        <f aca="false">IF(AC1638&gt;0,AC1638*V1638,0)</f>
        <v>0</v>
      </c>
      <c r="AE1638" s="19" t="n">
        <f aca="false">IF(AC1638&gt;0,(M1638-V1638)*AC1638,0)</f>
        <v>0</v>
      </c>
      <c r="AF1638" s="16" t="str">
        <f aca="false">IF(AA1638&lt;&gt;"COMPRAR","",IF(AB1638="",IF(X1638="","",IF(X1638-V1638&lt;0.01,"EMPATE TÉCNICO","")),IF(AB1638&lt;I1638,"ESTOQUE INSUFICIENTE",IF(X1638="","",IF(X1638-V1638&lt;0.01,"EMPATE TÉCNICO","")))))</f>
        <v/>
      </c>
      <c r="AG1638" s="16" t="s">
        <v>3750</v>
      </c>
      <c r="AH1638" s="16" t="s">
        <v>5169</v>
      </c>
    </row>
    <row r="1639" customFormat="false" ht="15" hidden="false" customHeight="false" outlineLevel="0" collapsed="false">
      <c r="A1639" s="16" t="s">
        <v>5225</v>
      </c>
      <c r="B1639" s="17" t="s">
        <v>5226</v>
      </c>
      <c r="C1639" s="16" t="s">
        <v>5227</v>
      </c>
      <c r="D1639" s="16" t="s">
        <v>5212</v>
      </c>
      <c r="E1639" s="18" t="n">
        <v>1</v>
      </c>
      <c r="F1639" s="16" t="s">
        <v>43</v>
      </c>
      <c r="G1639" s="18" t="n">
        <v>0</v>
      </c>
      <c r="H1639" s="16" t="n">
        <v>0.1</v>
      </c>
      <c r="I1639" s="18" t="n">
        <v>1</v>
      </c>
      <c r="J1639" s="19" t="n">
        <v>14.09</v>
      </c>
      <c r="K1639" s="19" t="n">
        <v>14.09</v>
      </c>
      <c r="L1639" s="19" t="n">
        <v>14.09</v>
      </c>
      <c r="M1639" s="19" t="n">
        <f aca="false">IF(J1639&gt;0,J1639,K1639)*E1639</f>
        <v>14.09</v>
      </c>
      <c r="N1639" s="20"/>
      <c r="O1639" s="21" t="str">
        <f aca="false">IF(R1639="","",ROUND(R1639*(1-Premissas!$B$4),4))</f>
        <v/>
      </c>
      <c r="P1639" s="22"/>
      <c r="Q1639" s="22"/>
      <c r="R1639" s="23"/>
      <c r="S1639" s="24"/>
      <c r="T1639" s="24"/>
      <c r="U1639" s="25"/>
      <c r="V1639" s="19" t="str">
        <f aca="false">IF(COUNT(N1639:Q1639)=0,"",MIN(N1639:Q1639))</f>
        <v/>
      </c>
      <c r="W1639" s="16" t="str">
        <f aca="false">IF(V1639="","",INDEX($N$4:$Q$4,MATCH(V1639,N1639:Q1639,0)))</f>
        <v/>
      </c>
      <c r="X1639" s="19" t="str">
        <f aca="false">IF(COUNT(N1639:Q1639)&lt;2,"",SMALL(N1639:Q1639,2))</f>
        <v/>
      </c>
      <c r="Y1639" s="26" t="str">
        <f aca="false">IF(OR(V1639="",M1639=0),"",V1639/M1639-1)</f>
        <v/>
      </c>
      <c r="Z1639" s="26" t="str">
        <f aca="false">IF(OR(V1639="",L1639=""),"",V1639/(L1639*E1639)-1)</f>
        <v/>
      </c>
      <c r="AA1639" s="16" t="str">
        <f aca="false">IF(V1639="","SEM OFERTA",IF(OR(Y1639&gt;Premissas!$B$11,Y1639&lt;Premissas!$B$12),"VERIFICAR - UNIDADE/EMBALAGEM",IF(Y1639&gt;Premissas!$B$6,"NÃO COMPRAR - REAJUSTE &gt;5%","COMPRAR")))</f>
        <v>SEM OFERTA</v>
      </c>
      <c r="AB1639" s="18" t="str">
        <f aca="false">IF(W1639="DIMEC",S1639,IF(W1639="MEDCENTRO",U1639,""))</f>
        <v/>
      </c>
      <c r="AC1639" s="18" t="n">
        <f aca="false">IF(AA1639&lt;&gt;"COMPRAR",0,IF(AB1639="",I1639,MIN(I1639,AB1639)))</f>
        <v>0</v>
      </c>
      <c r="AD1639" s="19" t="n">
        <f aca="false">IF(AC1639&gt;0,AC1639*V1639,0)</f>
        <v>0</v>
      </c>
      <c r="AE1639" s="19" t="n">
        <f aca="false">IF(AC1639&gt;0,(M1639-V1639)*AC1639,0)</f>
        <v>0</v>
      </c>
      <c r="AF1639" s="16" t="str">
        <f aca="false">IF(AA1639&lt;&gt;"COMPRAR","",IF(AB1639="",IF(X1639="","",IF(X1639-V1639&lt;0.01,"EMPATE TÉCNICO","")),IF(AB1639&lt;I1639,"ESTOQUE INSUFICIENTE",IF(X1639="","",IF(X1639-V1639&lt;0.01,"EMPATE TÉCNICO","")))))</f>
        <v/>
      </c>
      <c r="AG1639" s="16" t="s">
        <v>3750</v>
      </c>
      <c r="AH1639" s="16" t="s">
        <v>5169</v>
      </c>
    </row>
    <row r="1640" customFormat="false" ht="15" hidden="false" customHeight="false" outlineLevel="0" collapsed="false">
      <c r="A1640" s="16" t="s">
        <v>5228</v>
      </c>
      <c r="B1640" s="17" t="s">
        <v>5229</v>
      </c>
      <c r="C1640" s="16" t="s">
        <v>5230</v>
      </c>
      <c r="D1640" s="16" t="s">
        <v>5212</v>
      </c>
      <c r="E1640" s="18" t="n">
        <v>1</v>
      </c>
      <c r="F1640" s="16" t="s">
        <v>42</v>
      </c>
      <c r="G1640" s="18" t="n">
        <v>12</v>
      </c>
      <c r="H1640" s="16" t="n">
        <v>6.4</v>
      </c>
      <c r="I1640" s="18" t="n">
        <v>5</v>
      </c>
      <c r="J1640" s="19" t="n">
        <v>5.36</v>
      </c>
      <c r="K1640" s="19" t="n">
        <v>5.36</v>
      </c>
      <c r="L1640" s="19" t="n">
        <v>5.36</v>
      </c>
      <c r="M1640" s="19" t="n">
        <f aca="false">IF(J1640&gt;0,J1640,K1640)*E1640</f>
        <v>5.36</v>
      </c>
      <c r="N1640" s="20"/>
      <c r="O1640" s="21" t="str">
        <f aca="false">IF(R1640="","",ROUND(R1640*(1-Premissas!$B$4),4))</f>
        <v/>
      </c>
      <c r="P1640" s="22"/>
      <c r="Q1640" s="22"/>
      <c r="R1640" s="23"/>
      <c r="S1640" s="24"/>
      <c r="T1640" s="24"/>
      <c r="U1640" s="25"/>
      <c r="V1640" s="19" t="str">
        <f aca="false">IF(COUNT(N1640:Q1640)=0,"",MIN(N1640:Q1640))</f>
        <v/>
      </c>
      <c r="W1640" s="16" t="str">
        <f aca="false">IF(V1640="","",INDEX($N$4:$Q$4,MATCH(V1640,N1640:Q1640,0)))</f>
        <v/>
      </c>
      <c r="X1640" s="19" t="str">
        <f aca="false">IF(COUNT(N1640:Q1640)&lt;2,"",SMALL(N1640:Q1640,2))</f>
        <v/>
      </c>
      <c r="Y1640" s="26" t="str">
        <f aca="false">IF(OR(V1640="",M1640=0),"",V1640/M1640-1)</f>
        <v/>
      </c>
      <c r="Z1640" s="26" t="str">
        <f aca="false">IF(OR(V1640="",L1640=""),"",V1640/(L1640*E1640)-1)</f>
        <v/>
      </c>
      <c r="AA1640" s="16" t="str">
        <f aca="false">IF(V1640="","SEM OFERTA",IF(OR(Y1640&gt;Premissas!$B$11,Y1640&lt;Premissas!$B$12),"VERIFICAR - UNIDADE/EMBALAGEM",IF(Y1640&gt;Premissas!$B$6,"NÃO COMPRAR - REAJUSTE &gt;5%","COMPRAR")))</f>
        <v>SEM OFERTA</v>
      </c>
      <c r="AB1640" s="18" t="str">
        <f aca="false">IF(W1640="DIMEC",S1640,IF(W1640="MEDCENTRO",U1640,""))</f>
        <v/>
      </c>
      <c r="AC1640" s="18" t="n">
        <f aca="false">IF(AA1640&lt;&gt;"COMPRAR",0,IF(AB1640="",I1640,MIN(I1640,AB1640)))</f>
        <v>0</v>
      </c>
      <c r="AD1640" s="19" t="n">
        <f aca="false">IF(AC1640&gt;0,AC1640*V1640,0)</f>
        <v>0</v>
      </c>
      <c r="AE1640" s="19" t="n">
        <f aca="false">IF(AC1640&gt;0,(M1640-V1640)*AC1640,0)</f>
        <v>0</v>
      </c>
      <c r="AF1640" s="16" t="str">
        <f aca="false">IF(AA1640&lt;&gt;"COMPRAR","",IF(AB1640="",IF(X1640="","",IF(X1640-V1640&lt;0.01,"EMPATE TÉCNICO","")),IF(AB1640&lt;I1640,"ESTOQUE INSUFICIENTE",IF(X1640="","",IF(X1640-V1640&lt;0.01,"EMPATE TÉCNICO","")))))</f>
        <v/>
      </c>
      <c r="AG1640" s="16" t="s">
        <v>3750</v>
      </c>
      <c r="AH1640" s="16" t="s">
        <v>5169</v>
      </c>
    </row>
    <row r="1641" customFormat="false" ht="15" hidden="false" customHeight="false" outlineLevel="0" collapsed="false">
      <c r="A1641" s="16" t="s">
        <v>5231</v>
      </c>
      <c r="B1641" s="17" t="s">
        <v>5232</v>
      </c>
      <c r="C1641" s="16" t="s">
        <v>5233</v>
      </c>
      <c r="D1641" s="16" t="s">
        <v>5212</v>
      </c>
      <c r="E1641" s="18" t="n">
        <v>1</v>
      </c>
      <c r="F1641" s="16" t="s">
        <v>43</v>
      </c>
      <c r="G1641" s="18" t="n">
        <v>0</v>
      </c>
      <c r="H1641" s="16" t="n">
        <v>0.1</v>
      </c>
      <c r="I1641" s="18" t="n">
        <v>1</v>
      </c>
      <c r="J1641" s="19" t="n">
        <v>14.09</v>
      </c>
      <c r="K1641" s="19" t="n">
        <v>14.09</v>
      </c>
      <c r="L1641" s="19" t="n">
        <v>14.09</v>
      </c>
      <c r="M1641" s="19" t="n">
        <f aca="false">IF(J1641&gt;0,J1641,K1641)*E1641</f>
        <v>14.09</v>
      </c>
      <c r="N1641" s="20"/>
      <c r="O1641" s="21" t="str">
        <f aca="false">IF(R1641="","",ROUND(R1641*(1-Premissas!$B$4),4))</f>
        <v/>
      </c>
      <c r="P1641" s="22"/>
      <c r="Q1641" s="22"/>
      <c r="R1641" s="23"/>
      <c r="S1641" s="24"/>
      <c r="T1641" s="24"/>
      <c r="U1641" s="25"/>
      <c r="V1641" s="19" t="str">
        <f aca="false">IF(COUNT(N1641:Q1641)=0,"",MIN(N1641:Q1641))</f>
        <v/>
      </c>
      <c r="W1641" s="16" t="str">
        <f aca="false">IF(V1641="","",INDEX($N$4:$Q$4,MATCH(V1641,N1641:Q1641,0)))</f>
        <v/>
      </c>
      <c r="X1641" s="19" t="str">
        <f aca="false">IF(COUNT(N1641:Q1641)&lt;2,"",SMALL(N1641:Q1641,2))</f>
        <v/>
      </c>
      <c r="Y1641" s="26" t="str">
        <f aca="false">IF(OR(V1641="",M1641=0),"",V1641/M1641-1)</f>
        <v/>
      </c>
      <c r="Z1641" s="26" t="str">
        <f aca="false">IF(OR(V1641="",L1641=""),"",V1641/(L1641*E1641)-1)</f>
        <v/>
      </c>
      <c r="AA1641" s="16" t="str">
        <f aca="false">IF(V1641="","SEM OFERTA",IF(OR(Y1641&gt;Premissas!$B$11,Y1641&lt;Premissas!$B$12),"VERIFICAR - UNIDADE/EMBALAGEM",IF(Y1641&gt;Premissas!$B$6,"NÃO COMPRAR - REAJUSTE &gt;5%","COMPRAR")))</f>
        <v>SEM OFERTA</v>
      </c>
      <c r="AB1641" s="18" t="str">
        <f aca="false">IF(W1641="DIMEC",S1641,IF(W1641="MEDCENTRO",U1641,""))</f>
        <v/>
      </c>
      <c r="AC1641" s="18" t="n">
        <f aca="false">IF(AA1641&lt;&gt;"COMPRAR",0,IF(AB1641="",I1641,MIN(I1641,AB1641)))</f>
        <v>0</v>
      </c>
      <c r="AD1641" s="19" t="n">
        <f aca="false">IF(AC1641&gt;0,AC1641*V1641,0)</f>
        <v>0</v>
      </c>
      <c r="AE1641" s="19" t="n">
        <f aca="false">IF(AC1641&gt;0,(M1641-V1641)*AC1641,0)</f>
        <v>0</v>
      </c>
      <c r="AF1641" s="16" t="str">
        <f aca="false">IF(AA1641&lt;&gt;"COMPRAR","",IF(AB1641="",IF(X1641="","",IF(X1641-V1641&lt;0.01,"EMPATE TÉCNICO","")),IF(AB1641&lt;I1641,"ESTOQUE INSUFICIENTE",IF(X1641="","",IF(X1641-V1641&lt;0.01,"EMPATE TÉCNICO","")))))</f>
        <v/>
      </c>
      <c r="AG1641" s="16" t="s">
        <v>3750</v>
      </c>
      <c r="AH1641" s="16" t="s">
        <v>5169</v>
      </c>
    </row>
    <row r="1642" customFormat="false" ht="15" hidden="false" customHeight="false" outlineLevel="0" collapsed="false">
      <c r="A1642" s="16" t="s">
        <v>5234</v>
      </c>
      <c r="B1642" s="17" t="s">
        <v>5235</v>
      </c>
      <c r="C1642" s="16" t="s">
        <v>5236</v>
      </c>
      <c r="D1642" s="16" t="s">
        <v>5212</v>
      </c>
      <c r="E1642" s="18" t="n">
        <v>1</v>
      </c>
      <c r="F1642" s="16" t="s">
        <v>43</v>
      </c>
      <c r="G1642" s="18" t="n">
        <v>0</v>
      </c>
      <c r="H1642" s="16" t="n">
        <v>0.6</v>
      </c>
      <c r="I1642" s="18" t="n">
        <v>2</v>
      </c>
      <c r="J1642" s="19" t="n">
        <v>1.82</v>
      </c>
      <c r="K1642" s="19" t="n">
        <v>1.82</v>
      </c>
      <c r="L1642" s="19" t="n">
        <v>1.82</v>
      </c>
      <c r="M1642" s="19" t="n">
        <f aca="false">IF(J1642&gt;0,J1642,K1642)*E1642</f>
        <v>1.82</v>
      </c>
      <c r="N1642" s="20"/>
      <c r="O1642" s="21" t="str">
        <f aca="false">IF(R1642="","",ROUND(R1642*(1-Premissas!$B$4),4))</f>
        <v/>
      </c>
      <c r="P1642" s="22"/>
      <c r="Q1642" s="22"/>
      <c r="R1642" s="23"/>
      <c r="S1642" s="24"/>
      <c r="T1642" s="24"/>
      <c r="U1642" s="25"/>
      <c r="V1642" s="19" t="str">
        <f aca="false">IF(COUNT(N1642:Q1642)=0,"",MIN(N1642:Q1642))</f>
        <v/>
      </c>
      <c r="W1642" s="16" t="str">
        <f aca="false">IF(V1642="","",INDEX($N$4:$Q$4,MATCH(V1642,N1642:Q1642,0)))</f>
        <v/>
      </c>
      <c r="X1642" s="19" t="str">
        <f aca="false">IF(COUNT(N1642:Q1642)&lt;2,"",SMALL(N1642:Q1642,2))</f>
        <v/>
      </c>
      <c r="Y1642" s="26" t="str">
        <f aca="false">IF(OR(V1642="",M1642=0),"",V1642/M1642-1)</f>
        <v/>
      </c>
      <c r="Z1642" s="26" t="str">
        <f aca="false">IF(OR(V1642="",L1642=""),"",V1642/(L1642*E1642)-1)</f>
        <v/>
      </c>
      <c r="AA1642" s="16" t="str">
        <f aca="false">IF(V1642="","SEM OFERTA",IF(OR(Y1642&gt;Premissas!$B$11,Y1642&lt;Premissas!$B$12),"VERIFICAR - UNIDADE/EMBALAGEM",IF(Y1642&gt;Premissas!$B$6,"NÃO COMPRAR - REAJUSTE &gt;5%","COMPRAR")))</f>
        <v>SEM OFERTA</v>
      </c>
      <c r="AB1642" s="18" t="str">
        <f aca="false">IF(W1642="DIMEC",S1642,IF(W1642="MEDCENTRO",U1642,""))</f>
        <v/>
      </c>
      <c r="AC1642" s="18" t="n">
        <f aca="false">IF(AA1642&lt;&gt;"COMPRAR",0,IF(AB1642="",I1642,MIN(I1642,AB1642)))</f>
        <v>0</v>
      </c>
      <c r="AD1642" s="19" t="n">
        <f aca="false">IF(AC1642&gt;0,AC1642*V1642,0)</f>
        <v>0</v>
      </c>
      <c r="AE1642" s="19" t="n">
        <f aca="false">IF(AC1642&gt;0,(M1642-V1642)*AC1642,0)</f>
        <v>0</v>
      </c>
      <c r="AF1642" s="16" t="str">
        <f aca="false">IF(AA1642&lt;&gt;"COMPRAR","",IF(AB1642="",IF(X1642="","",IF(X1642-V1642&lt;0.01,"EMPATE TÉCNICO","")),IF(AB1642&lt;I1642,"ESTOQUE INSUFICIENTE",IF(X1642="","",IF(X1642-V1642&lt;0.01,"EMPATE TÉCNICO","")))))</f>
        <v/>
      </c>
      <c r="AG1642" s="16" t="s">
        <v>3750</v>
      </c>
      <c r="AH1642" s="16" t="s">
        <v>5169</v>
      </c>
    </row>
    <row r="1643" customFormat="false" ht="15" hidden="false" customHeight="false" outlineLevel="0" collapsed="false">
      <c r="A1643" s="16" t="s">
        <v>5237</v>
      </c>
      <c r="B1643" s="17" t="s">
        <v>5238</v>
      </c>
      <c r="C1643" s="16" t="s">
        <v>5239</v>
      </c>
      <c r="D1643" s="16" t="s">
        <v>5212</v>
      </c>
      <c r="E1643" s="18" t="n">
        <v>1</v>
      </c>
      <c r="F1643" s="16" t="s">
        <v>43</v>
      </c>
      <c r="G1643" s="18" t="n">
        <v>0</v>
      </c>
      <c r="H1643" s="16" t="n">
        <v>0.1</v>
      </c>
      <c r="I1643" s="18" t="n">
        <v>1</v>
      </c>
      <c r="J1643" s="19" t="n">
        <v>4.71</v>
      </c>
      <c r="K1643" s="19" t="n">
        <v>4.71</v>
      </c>
      <c r="L1643" s="19" t="n">
        <v>4.71</v>
      </c>
      <c r="M1643" s="19" t="n">
        <f aca="false">IF(J1643&gt;0,J1643,K1643)*E1643</f>
        <v>4.71</v>
      </c>
      <c r="N1643" s="20"/>
      <c r="O1643" s="21" t="str">
        <f aca="false">IF(R1643="","",ROUND(R1643*(1-Premissas!$B$4),4))</f>
        <v/>
      </c>
      <c r="P1643" s="22"/>
      <c r="Q1643" s="22"/>
      <c r="R1643" s="23"/>
      <c r="S1643" s="24"/>
      <c r="T1643" s="24"/>
      <c r="U1643" s="25"/>
      <c r="V1643" s="19" t="str">
        <f aca="false">IF(COUNT(N1643:Q1643)=0,"",MIN(N1643:Q1643))</f>
        <v/>
      </c>
      <c r="W1643" s="16" t="str">
        <f aca="false">IF(V1643="","",INDEX($N$4:$Q$4,MATCH(V1643,N1643:Q1643,0)))</f>
        <v/>
      </c>
      <c r="X1643" s="19" t="str">
        <f aca="false">IF(COUNT(N1643:Q1643)&lt;2,"",SMALL(N1643:Q1643,2))</f>
        <v/>
      </c>
      <c r="Y1643" s="26" t="str">
        <f aca="false">IF(OR(V1643="",M1643=0),"",V1643/M1643-1)</f>
        <v/>
      </c>
      <c r="Z1643" s="26" t="str">
        <f aca="false">IF(OR(V1643="",L1643=""),"",V1643/(L1643*E1643)-1)</f>
        <v/>
      </c>
      <c r="AA1643" s="16" t="str">
        <f aca="false">IF(V1643="","SEM OFERTA",IF(OR(Y1643&gt;Premissas!$B$11,Y1643&lt;Premissas!$B$12),"VERIFICAR - UNIDADE/EMBALAGEM",IF(Y1643&gt;Premissas!$B$6,"NÃO COMPRAR - REAJUSTE &gt;5%","COMPRAR")))</f>
        <v>SEM OFERTA</v>
      </c>
      <c r="AB1643" s="18" t="str">
        <f aca="false">IF(W1643="DIMEC",S1643,IF(W1643="MEDCENTRO",U1643,""))</f>
        <v/>
      </c>
      <c r="AC1643" s="18" t="n">
        <f aca="false">IF(AA1643&lt;&gt;"COMPRAR",0,IF(AB1643="",I1643,MIN(I1643,AB1643)))</f>
        <v>0</v>
      </c>
      <c r="AD1643" s="19" t="n">
        <f aca="false">IF(AC1643&gt;0,AC1643*V1643,0)</f>
        <v>0</v>
      </c>
      <c r="AE1643" s="19" t="n">
        <f aca="false">IF(AC1643&gt;0,(M1643-V1643)*AC1643,0)</f>
        <v>0</v>
      </c>
      <c r="AF1643" s="16" t="str">
        <f aca="false">IF(AA1643&lt;&gt;"COMPRAR","",IF(AB1643="",IF(X1643="","",IF(X1643-V1643&lt;0.01,"EMPATE TÉCNICO","")),IF(AB1643&lt;I1643,"ESTOQUE INSUFICIENTE",IF(X1643="","",IF(X1643-V1643&lt;0.01,"EMPATE TÉCNICO","")))))</f>
        <v/>
      </c>
      <c r="AG1643" s="16" t="s">
        <v>3750</v>
      </c>
      <c r="AH1643" s="16" t="s">
        <v>5169</v>
      </c>
    </row>
    <row r="1644" customFormat="false" ht="15" hidden="false" customHeight="false" outlineLevel="0" collapsed="false">
      <c r="A1644" s="16" t="s">
        <v>5240</v>
      </c>
      <c r="B1644" s="17" t="s">
        <v>5241</v>
      </c>
      <c r="C1644" s="16" t="s">
        <v>5242</v>
      </c>
      <c r="D1644" s="16" t="s">
        <v>5212</v>
      </c>
      <c r="E1644" s="18" t="n">
        <v>1</v>
      </c>
      <c r="F1644" s="16" t="s">
        <v>43</v>
      </c>
      <c r="G1644" s="18" t="n">
        <v>0</v>
      </c>
      <c r="H1644" s="16" t="n">
        <v>0</v>
      </c>
      <c r="I1644" s="18" t="n">
        <v>1</v>
      </c>
      <c r="J1644" s="19" t="n">
        <v>8.76</v>
      </c>
      <c r="K1644" s="19" t="n">
        <v>8.76</v>
      </c>
      <c r="L1644" s="19" t="n">
        <v>8.76</v>
      </c>
      <c r="M1644" s="19" t="n">
        <f aca="false">IF(J1644&gt;0,J1644,K1644)*E1644</f>
        <v>8.76</v>
      </c>
      <c r="N1644" s="20"/>
      <c r="O1644" s="21" t="str">
        <f aca="false">IF(R1644="","",ROUND(R1644*(1-Premissas!$B$4),4))</f>
        <v/>
      </c>
      <c r="P1644" s="22"/>
      <c r="Q1644" s="22"/>
      <c r="R1644" s="23"/>
      <c r="S1644" s="24"/>
      <c r="T1644" s="24"/>
      <c r="U1644" s="25"/>
      <c r="V1644" s="19" t="str">
        <f aca="false">IF(COUNT(N1644:Q1644)=0,"",MIN(N1644:Q1644))</f>
        <v/>
      </c>
      <c r="W1644" s="16" t="str">
        <f aca="false">IF(V1644="","",INDEX($N$4:$Q$4,MATCH(V1644,N1644:Q1644,0)))</f>
        <v/>
      </c>
      <c r="X1644" s="19" t="str">
        <f aca="false">IF(COUNT(N1644:Q1644)&lt;2,"",SMALL(N1644:Q1644,2))</f>
        <v/>
      </c>
      <c r="Y1644" s="26" t="str">
        <f aca="false">IF(OR(V1644="",M1644=0),"",V1644/M1644-1)</f>
        <v/>
      </c>
      <c r="Z1644" s="26" t="str">
        <f aca="false">IF(OR(V1644="",L1644=""),"",V1644/(L1644*E1644)-1)</f>
        <v/>
      </c>
      <c r="AA1644" s="16" t="str">
        <f aca="false">IF(V1644="","SEM OFERTA",IF(OR(Y1644&gt;Premissas!$B$11,Y1644&lt;Premissas!$B$12),"VERIFICAR - UNIDADE/EMBALAGEM",IF(Y1644&gt;Premissas!$B$6,"NÃO COMPRAR - REAJUSTE &gt;5%","COMPRAR")))</f>
        <v>SEM OFERTA</v>
      </c>
      <c r="AB1644" s="18" t="str">
        <f aca="false">IF(W1644="DIMEC",S1644,IF(W1644="MEDCENTRO",U1644,""))</f>
        <v/>
      </c>
      <c r="AC1644" s="18" t="n">
        <f aca="false">IF(AA1644&lt;&gt;"COMPRAR",0,IF(AB1644="",I1644,MIN(I1644,AB1644)))</f>
        <v>0</v>
      </c>
      <c r="AD1644" s="19" t="n">
        <f aca="false">IF(AC1644&gt;0,AC1644*V1644,0)</f>
        <v>0</v>
      </c>
      <c r="AE1644" s="19" t="n">
        <f aca="false">IF(AC1644&gt;0,(M1644-V1644)*AC1644,0)</f>
        <v>0</v>
      </c>
      <c r="AF1644" s="16" t="str">
        <f aca="false">IF(AA1644&lt;&gt;"COMPRAR","",IF(AB1644="",IF(X1644="","",IF(X1644-V1644&lt;0.01,"EMPATE TÉCNICO","")),IF(AB1644&lt;I1644,"ESTOQUE INSUFICIENTE",IF(X1644="","",IF(X1644-V1644&lt;0.01,"EMPATE TÉCNICO","")))))</f>
        <v/>
      </c>
      <c r="AG1644" s="16" t="s">
        <v>3750</v>
      </c>
      <c r="AH1644" s="16" t="s">
        <v>5169</v>
      </c>
    </row>
    <row r="1645" customFormat="false" ht="15" hidden="false" customHeight="false" outlineLevel="0" collapsed="false">
      <c r="A1645" s="16" t="s">
        <v>5243</v>
      </c>
      <c r="B1645" s="17" t="s">
        <v>5244</v>
      </c>
      <c r="C1645" s="16" t="s">
        <v>5245</v>
      </c>
      <c r="D1645" s="16" t="s">
        <v>5212</v>
      </c>
      <c r="E1645" s="18" t="n">
        <v>1</v>
      </c>
      <c r="F1645" s="16" t="s">
        <v>43</v>
      </c>
      <c r="G1645" s="18" t="n">
        <v>1</v>
      </c>
      <c r="H1645" s="16" t="n">
        <v>2.5</v>
      </c>
      <c r="I1645" s="18" t="n">
        <v>6</v>
      </c>
      <c r="J1645" s="19" t="n">
        <v>2.24</v>
      </c>
      <c r="K1645" s="19" t="n">
        <v>2.24</v>
      </c>
      <c r="L1645" s="19" t="n">
        <v>2.24</v>
      </c>
      <c r="M1645" s="19" t="n">
        <f aca="false">IF(J1645&gt;0,J1645,K1645)*E1645</f>
        <v>2.24</v>
      </c>
      <c r="N1645" s="20"/>
      <c r="O1645" s="21" t="str">
        <f aca="false">IF(R1645="","",ROUND(R1645*(1-Premissas!$B$4),4))</f>
        <v/>
      </c>
      <c r="P1645" s="22"/>
      <c r="Q1645" s="22"/>
      <c r="R1645" s="23"/>
      <c r="S1645" s="24"/>
      <c r="T1645" s="24"/>
      <c r="U1645" s="25"/>
      <c r="V1645" s="19" t="str">
        <f aca="false">IF(COUNT(N1645:Q1645)=0,"",MIN(N1645:Q1645))</f>
        <v/>
      </c>
      <c r="W1645" s="16" t="str">
        <f aca="false">IF(V1645="","",INDEX($N$4:$Q$4,MATCH(V1645,N1645:Q1645,0)))</f>
        <v/>
      </c>
      <c r="X1645" s="19" t="str">
        <f aca="false">IF(COUNT(N1645:Q1645)&lt;2,"",SMALL(N1645:Q1645,2))</f>
        <v/>
      </c>
      <c r="Y1645" s="26" t="str">
        <f aca="false">IF(OR(V1645="",M1645=0),"",V1645/M1645-1)</f>
        <v/>
      </c>
      <c r="Z1645" s="26" t="str">
        <f aca="false">IF(OR(V1645="",L1645=""),"",V1645/(L1645*E1645)-1)</f>
        <v/>
      </c>
      <c r="AA1645" s="16" t="str">
        <f aca="false">IF(V1645="","SEM OFERTA",IF(OR(Y1645&gt;Premissas!$B$11,Y1645&lt;Premissas!$B$12),"VERIFICAR - UNIDADE/EMBALAGEM",IF(Y1645&gt;Premissas!$B$6,"NÃO COMPRAR - REAJUSTE &gt;5%","COMPRAR")))</f>
        <v>SEM OFERTA</v>
      </c>
      <c r="AB1645" s="18" t="str">
        <f aca="false">IF(W1645="DIMEC",S1645,IF(W1645="MEDCENTRO",U1645,""))</f>
        <v/>
      </c>
      <c r="AC1645" s="18" t="n">
        <f aca="false">IF(AA1645&lt;&gt;"COMPRAR",0,IF(AB1645="",I1645,MIN(I1645,AB1645)))</f>
        <v>0</v>
      </c>
      <c r="AD1645" s="19" t="n">
        <f aca="false">IF(AC1645&gt;0,AC1645*V1645,0)</f>
        <v>0</v>
      </c>
      <c r="AE1645" s="19" t="n">
        <f aca="false">IF(AC1645&gt;0,(M1645-V1645)*AC1645,0)</f>
        <v>0</v>
      </c>
      <c r="AF1645" s="16" t="str">
        <f aca="false">IF(AA1645&lt;&gt;"COMPRAR","",IF(AB1645="",IF(X1645="","",IF(X1645-V1645&lt;0.01,"EMPATE TÉCNICO","")),IF(AB1645&lt;I1645,"ESTOQUE INSUFICIENTE",IF(X1645="","",IF(X1645-V1645&lt;0.01,"EMPATE TÉCNICO","")))))</f>
        <v/>
      </c>
      <c r="AG1645" s="16" t="s">
        <v>3750</v>
      </c>
      <c r="AH1645" s="16" t="s">
        <v>5169</v>
      </c>
    </row>
    <row r="1646" customFormat="false" ht="15" hidden="false" customHeight="false" outlineLevel="0" collapsed="false">
      <c r="A1646" s="16" t="s">
        <v>5246</v>
      </c>
      <c r="B1646" s="17" t="s">
        <v>5247</v>
      </c>
      <c r="C1646" s="16" t="s">
        <v>5248</v>
      </c>
      <c r="D1646" s="16" t="s">
        <v>5212</v>
      </c>
      <c r="E1646" s="18" t="n">
        <v>1</v>
      </c>
      <c r="F1646" s="16" t="s">
        <v>43</v>
      </c>
      <c r="G1646" s="18" t="n">
        <v>0</v>
      </c>
      <c r="H1646" s="16" t="n">
        <v>0</v>
      </c>
      <c r="I1646" s="18" t="n">
        <v>1</v>
      </c>
      <c r="J1646" s="19" t="n">
        <v>11.65</v>
      </c>
      <c r="K1646" s="19" t="n">
        <v>11.65</v>
      </c>
      <c r="L1646" s="19" t="n">
        <v>11.65</v>
      </c>
      <c r="M1646" s="19" t="n">
        <f aca="false">IF(J1646&gt;0,J1646,K1646)*E1646</f>
        <v>11.65</v>
      </c>
      <c r="N1646" s="20"/>
      <c r="O1646" s="21" t="str">
        <f aca="false">IF(R1646="","",ROUND(R1646*(1-Premissas!$B$4),4))</f>
        <v/>
      </c>
      <c r="P1646" s="22"/>
      <c r="Q1646" s="22"/>
      <c r="R1646" s="23"/>
      <c r="S1646" s="24"/>
      <c r="T1646" s="24"/>
      <c r="U1646" s="25"/>
      <c r="V1646" s="19" t="str">
        <f aca="false">IF(COUNT(N1646:Q1646)=0,"",MIN(N1646:Q1646))</f>
        <v/>
      </c>
      <c r="W1646" s="16" t="str">
        <f aca="false">IF(V1646="","",INDEX($N$4:$Q$4,MATCH(V1646,N1646:Q1646,0)))</f>
        <v/>
      </c>
      <c r="X1646" s="19" t="str">
        <f aca="false">IF(COUNT(N1646:Q1646)&lt;2,"",SMALL(N1646:Q1646,2))</f>
        <v/>
      </c>
      <c r="Y1646" s="26" t="str">
        <f aca="false">IF(OR(V1646="",M1646=0),"",V1646/M1646-1)</f>
        <v/>
      </c>
      <c r="Z1646" s="26" t="str">
        <f aca="false">IF(OR(V1646="",L1646=""),"",V1646/(L1646*E1646)-1)</f>
        <v/>
      </c>
      <c r="AA1646" s="16" t="str">
        <f aca="false">IF(V1646="","SEM OFERTA",IF(OR(Y1646&gt;Premissas!$B$11,Y1646&lt;Premissas!$B$12),"VERIFICAR - UNIDADE/EMBALAGEM",IF(Y1646&gt;Premissas!$B$6,"NÃO COMPRAR - REAJUSTE &gt;5%","COMPRAR")))</f>
        <v>SEM OFERTA</v>
      </c>
      <c r="AB1646" s="18" t="str">
        <f aca="false">IF(W1646="DIMEC",S1646,IF(W1646="MEDCENTRO",U1646,""))</f>
        <v/>
      </c>
      <c r="AC1646" s="18" t="n">
        <f aca="false">IF(AA1646&lt;&gt;"COMPRAR",0,IF(AB1646="",I1646,MIN(I1646,AB1646)))</f>
        <v>0</v>
      </c>
      <c r="AD1646" s="19" t="n">
        <f aca="false">IF(AC1646&gt;0,AC1646*V1646,0)</f>
        <v>0</v>
      </c>
      <c r="AE1646" s="19" t="n">
        <f aca="false">IF(AC1646&gt;0,(M1646-V1646)*AC1646,0)</f>
        <v>0</v>
      </c>
      <c r="AF1646" s="16" t="str">
        <f aca="false">IF(AA1646&lt;&gt;"COMPRAR","",IF(AB1646="",IF(X1646="","",IF(X1646-V1646&lt;0.01,"EMPATE TÉCNICO","")),IF(AB1646&lt;I1646,"ESTOQUE INSUFICIENTE",IF(X1646="","",IF(X1646-V1646&lt;0.01,"EMPATE TÉCNICO","")))))</f>
        <v/>
      </c>
      <c r="AG1646" s="16" t="s">
        <v>3750</v>
      </c>
      <c r="AH1646" s="16" t="s">
        <v>5169</v>
      </c>
    </row>
    <row r="1647" customFormat="false" ht="15" hidden="false" customHeight="false" outlineLevel="0" collapsed="false">
      <c r="A1647" s="16" t="s">
        <v>5249</v>
      </c>
      <c r="B1647" s="17" t="s">
        <v>5250</v>
      </c>
      <c r="C1647" s="16" t="s">
        <v>5251</v>
      </c>
      <c r="D1647" s="16" t="s">
        <v>5212</v>
      </c>
      <c r="E1647" s="18" t="n">
        <v>1</v>
      </c>
      <c r="F1647" s="16" t="s">
        <v>43</v>
      </c>
      <c r="G1647" s="18" t="n">
        <v>0</v>
      </c>
      <c r="H1647" s="16" t="n">
        <v>1.1</v>
      </c>
      <c r="I1647" s="18" t="n">
        <v>3</v>
      </c>
      <c r="J1647" s="19" t="n">
        <v>12.19</v>
      </c>
      <c r="K1647" s="19" t="n">
        <v>12.19</v>
      </c>
      <c r="L1647" s="19" t="n">
        <v>12.19</v>
      </c>
      <c r="M1647" s="19" t="n">
        <f aca="false">IF(J1647&gt;0,J1647,K1647)*E1647</f>
        <v>12.19</v>
      </c>
      <c r="N1647" s="20"/>
      <c r="O1647" s="21" t="str">
        <f aca="false">IF(R1647="","",ROUND(R1647*(1-Premissas!$B$4),4))</f>
        <v/>
      </c>
      <c r="P1647" s="22"/>
      <c r="Q1647" s="22"/>
      <c r="R1647" s="23"/>
      <c r="S1647" s="24"/>
      <c r="T1647" s="24"/>
      <c r="U1647" s="25"/>
      <c r="V1647" s="19" t="str">
        <f aca="false">IF(COUNT(N1647:Q1647)=0,"",MIN(N1647:Q1647))</f>
        <v/>
      </c>
      <c r="W1647" s="16" t="str">
        <f aca="false">IF(V1647="","",INDEX($N$4:$Q$4,MATCH(V1647,N1647:Q1647,0)))</f>
        <v/>
      </c>
      <c r="X1647" s="19" t="str">
        <f aca="false">IF(COUNT(N1647:Q1647)&lt;2,"",SMALL(N1647:Q1647,2))</f>
        <v/>
      </c>
      <c r="Y1647" s="26" t="str">
        <f aca="false">IF(OR(V1647="",M1647=0),"",V1647/M1647-1)</f>
        <v/>
      </c>
      <c r="Z1647" s="26" t="str">
        <f aca="false">IF(OR(V1647="",L1647=""),"",V1647/(L1647*E1647)-1)</f>
        <v/>
      </c>
      <c r="AA1647" s="16" t="str">
        <f aca="false">IF(V1647="","SEM OFERTA",IF(OR(Y1647&gt;Premissas!$B$11,Y1647&lt;Premissas!$B$12),"VERIFICAR - UNIDADE/EMBALAGEM",IF(Y1647&gt;Premissas!$B$6,"NÃO COMPRAR - REAJUSTE &gt;5%","COMPRAR")))</f>
        <v>SEM OFERTA</v>
      </c>
      <c r="AB1647" s="18" t="str">
        <f aca="false">IF(W1647="DIMEC",S1647,IF(W1647="MEDCENTRO",U1647,""))</f>
        <v/>
      </c>
      <c r="AC1647" s="18" t="n">
        <f aca="false">IF(AA1647&lt;&gt;"COMPRAR",0,IF(AB1647="",I1647,MIN(I1647,AB1647)))</f>
        <v>0</v>
      </c>
      <c r="AD1647" s="19" t="n">
        <f aca="false">IF(AC1647&gt;0,AC1647*V1647,0)</f>
        <v>0</v>
      </c>
      <c r="AE1647" s="19" t="n">
        <f aca="false">IF(AC1647&gt;0,(M1647-V1647)*AC1647,0)</f>
        <v>0</v>
      </c>
      <c r="AF1647" s="16" t="str">
        <f aca="false">IF(AA1647&lt;&gt;"COMPRAR","",IF(AB1647="",IF(X1647="","",IF(X1647-V1647&lt;0.01,"EMPATE TÉCNICO","")),IF(AB1647&lt;I1647,"ESTOQUE INSUFICIENTE",IF(X1647="","",IF(X1647-V1647&lt;0.01,"EMPATE TÉCNICO","")))))</f>
        <v/>
      </c>
      <c r="AG1647" s="16" t="s">
        <v>3750</v>
      </c>
      <c r="AH1647" s="16" t="s">
        <v>5169</v>
      </c>
    </row>
    <row r="1648" customFormat="false" ht="15" hidden="false" customHeight="false" outlineLevel="0" collapsed="false">
      <c r="A1648" s="16" t="s">
        <v>5252</v>
      </c>
      <c r="B1648" s="17" t="s">
        <v>5253</v>
      </c>
      <c r="C1648" s="16" t="s">
        <v>5254</v>
      </c>
      <c r="D1648" s="16" t="s">
        <v>5212</v>
      </c>
      <c r="E1648" s="18" t="n">
        <v>1</v>
      </c>
      <c r="F1648" s="16" t="s">
        <v>43</v>
      </c>
      <c r="G1648" s="18" t="n">
        <v>0</v>
      </c>
      <c r="H1648" s="16" t="n">
        <v>0.1</v>
      </c>
      <c r="I1648" s="18" t="n">
        <v>1</v>
      </c>
      <c r="J1648" s="19" t="n">
        <v>8.88</v>
      </c>
      <c r="K1648" s="19" t="n">
        <v>8.88</v>
      </c>
      <c r="L1648" s="19" t="n">
        <v>8.88</v>
      </c>
      <c r="M1648" s="19" t="n">
        <f aca="false">IF(J1648&gt;0,J1648,K1648)*E1648</f>
        <v>8.88</v>
      </c>
      <c r="N1648" s="20"/>
      <c r="O1648" s="21" t="str">
        <f aca="false">IF(R1648="","",ROUND(R1648*(1-Premissas!$B$4),4))</f>
        <v/>
      </c>
      <c r="P1648" s="22"/>
      <c r="Q1648" s="22"/>
      <c r="R1648" s="23"/>
      <c r="S1648" s="24"/>
      <c r="T1648" s="24"/>
      <c r="U1648" s="25"/>
      <c r="V1648" s="19" t="str">
        <f aca="false">IF(COUNT(N1648:Q1648)=0,"",MIN(N1648:Q1648))</f>
        <v/>
      </c>
      <c r="W1648" s="16" t="str">
        <f aca="false">IF(V1648="","",INDEX($N$4:$Q$4,MATCH(V1648,N1648:Q1648,0)))</f>
        <v/>
      </c>
      <c r="X1648" s="19" t="str">
        <f aca="false">IF(COUNT(N1648:Q1648)&lt;2,"",SMALL(N1648:Q1648,2))</f>
        <v/>
      </c>
      <c r="Y1648" s="26" t="str">
        <f aca="false">IF(OR(V1648="",M1648=0),"",V1648/M1648-1)</f>
        <v/>
      </c>
      <c r="Z1648" s="26" t="str">
        <f aca="false">IF(OR(V1648="",L1648=""),"",V1648/(L1648*E1648)-1)</f>
        <v/>
      </c>
      <c r="AA1648" s="16" t="str">
        <f aca="false">IF(V1648="","SEM OFERTA",IF(OR(Y1648&gt;Premissas!$B$11,Y1648&lt;Premissas!$B$12),"VERIFICAR - UNIDADE/EMBALAGEM",IF(Y1648&gt;Premissas!$B$6,"NÃO COMPRAR - REAJUSTE &gt;5%","COMPRAR")))</f>
        <v>SEM OFERTA</v>
      </c>
      <c r="AB1648" s="18" t="str">
        <f aca="false">IF(W1648="DIMEC",S1648,IF(W1648="MEDCENTRO",U1648,""))</f>
        <v/>
      </c>
      <c r="AC1648" s="18" t="n">
        <f aca="false">IF(AA1648&lt;&gt;"COMPRAR",0,IF(AB1648="",I1648,MIN(I1648,AB1648)))</f>
        <v>0</v>
      </c>
      <c r="AD1648" s="19" t="n">
        <f aca="false">IF(AC1648&gt;0,AC1648*V1648,0)</f>
        <v>0</v>
      </c>
      <c r="AE1648" s="19" t="n">
        <f aca="false">IF(AC1648&gt;0,(M1648-V1648)*AC1648,0)</f>
        <v>0</v>
      </c>
      <c r="AF1648" s="16" t="str">
        <f aca="false">IF(AA1648&lt;&gt;"COMPRAR","",IF(AB1648="",IF(X1648="","",IF(X1648-V1648&lt;0.01,"EMPATE TÉCNICO","")),IF(AB1648&lt;I1648,"ESTOQUE INSUFICIENTE",IF(X1648="","",IF(X1648-V1648&lt;0.01,"EMPATE TÉCNICO","")))))</f>
        <v/>
      </c>
      <c r="AG1648" s="16" t="s">
        <v>3750</v>
      </c>
      <c r="AH1648" s="16" t="s">
        <v>5169</v>
      </c>
    </row>
    <row r="1649" customFormat="false" ht="15" hidden="false" customHeight="false" outlineLevel="0" collapsed="false">
      <c r="A1649" s="16" t="s">
        <v>5255</v>
      </c>
      <c r="B1649" s="17" t="s">
        <v>5256</v>
      </c>
      <c r="C1649" s="16" t="s">
        <v>5257</v>
      </c>
      <c r="D1649" s="16" t="s">
        <v>5258</v>
      </c>
      <c r="E1649" s="18" t="n">
        <v>1</v>
      </c>
      <c r="F1649" s="16" t="s">
        <v>43</v>
      </c>
      <c r="G1649" s="18" t="n">
        <v>0</v>
      </c>
      <c r="H1649" s="16" t="n">
        <v>0.4</v>
      </c>
      <c r="I1649" s="18" t="n">
        <v>2</v>
      </c>
      <c r="J1649" s="19" t="n">
        <v>3.79</v>
      </c>
      <c r="K1649" s="19" t="n">
        <v>3.79</v>
      </c>
      <c r="L1649" s="19" t="n">
        <v>3.79</v>
      </c>
      <c r="M1649" s="19" t="n">
        <f aca="false">IF(J1649&gt;0,J1649,K1649)*E1649</f>
        <v>3.79</v>
      </c>
      <c r="N1649" s="20"/>
      <c r="O1649" s="21" t="str">
        <f aca="false">IF(R1649="","",ROUND(R1649*(1-Premissas!$B$4),4))</f>
        <v/>
      </c>
      <c r="P1649" s="22"/>
      <c r="Q1649" s="22"/>
      <c r="R1649" s="23"/>
      <c r="S1649" s="24"/>
      <c r="T1649" s="24"/>
      <c r="U1649" s="25"/>
      <c r="V1649" s="19" t="str">
        <f aca="false">IF(COUNT(N1649:Q1649)=0,"",MIN(N1649:Q1649))</f>
        <v/>
      </c>
      <c r="W1649" s="16" t="str">
        <f aca="false">IF(V1649="","",INDEX($N$4:$Q$4,MATCH(V1649,N1649:Q1649,0)))</f>
        <v/>
      </c>
      <c r="X1649" s="19" t="str">
        <f aca="false">IF(COUNT(N1649:Q1649)&lt;2,"",SMALL(N1649:Q1649,2))</f>
        <v/>
      </c>
      <c r="Y1649" s="26" t="str">
        <f aca="false">IF(OR(V1649="",M1649=0),"",V1649/M1649-1)</f>
        <v/>
      </c>
      <c r="Z1649" s="26" t="str">
        <f aca="false">IF(OR(V1649="",L1649=""),"",V1649/(L1649*E1649)-1)</f>
        <v/>
      </c>
      <c r="AA1649" s="16" t="str">
        <f aca="false">IF(V1649="","SEM OFERTA",IF(OR(Y1649&gt;Premissas!$B$11,Y1649&lt;Premissas!$B$12),"VERIFICAR - UNIDADE/EMBALAGEM",IF(Y1649&gt;Premissas!$B$6,"NÃO COMPRAR - REAJUSTE &gt;5%","COMPRAR")))</f>
        <v>SEM OFERTA</v>
      </c>
      <c r="AB1649" s="18" t="str">
        <f aca="false">IF(W1649="DIMEC",S1649,IF(W1649="MEDCENTRO",U1649,""))</f>
        <v/>
      </c>
      <c r="AC1649" s="18" t="n">
        <f aca="false">IF(AA1649&lt;&gt;"COMPRAR",0,IF(AB1649="",I1649,MIN(I1649,AB1649)))</f>
        <v>0</v>
      </c>
      <c r="AD1649" s="19" t="n">
        <f aca="false">IF(AC1649&gt;0,AC1649*V1649,0)</f>
        <v>0</v>
      </c>
      <c r="AE1649" s="19" t="n">
        <f aca="false">IF(AC1649&gt;0,(M1649-V1649)*AC1649,0)</f>
        <v>0</v>
      </c>
      <c r="AF1649" s="16" t="str">
        <f aca="false">IF(AA1649&lt;&gt;"COMPRAR","",IF(AB1649="",IF(X1649="","",IF(X1649-V1649&lt;0.01,"EMPATE TÉCNICO","")),IF(AB1649&lt;I1649,"ESTOQUE INSUFICIENTE",IF(X1649="","",IF(X1649-V1649&lt;0.01,"EMPATE TÉCNICO","")))))</f>
        <v/>
      </c>
      <c r="AG1649" s="16" t="s">
        <v>5196</v>
      </c>
      <c r="AH1649" s="16" t="s">
        <v>5169</v>
      </c>
    </row>
    <row r="1650" customFormat="false" ht="15" hidden="false" customHeight="false" outlineLevel="0" collapsed="false">
      <c r="A1650" s="16" t="s">
        <v>5259</v>
      </c>
      <c r="B1650" s="17" t="s">
        <v>5260</v>
      </c>
      <c r="C1650" s="16" t="s">
        <v>5261</v>
      </c>
      <c r="D1650" s="16" t="s">
        <v>5262</v>
      </c>
      <c r="E1650" s="18" t="n">
        <v>1</v>
      </c>
      <c r="F1650" s="16" t="s">
        <v>42</v>
      </c>
      <c r="G1650" s="18" t="n">
        <v>0</v>
      </c>
      <c r="H1650" s="16" t="n">
        <v>11.8</v>
      </c>
      <c r="I1650" s="18" t="n">
        <v>31</v>
      </c>
      <c r="J1650" s="19" t="n">
        <v>4.143</v>
      </c>
      <c r="K1650" s="19" t="n">
        <v>4.143</v>
      </c>
      <c r="L1650" s="19" t="n">
        <v>4.143</v>
      </c>
      <c r="M1650" s="19" t="n">
        <f aca="false">IF(J1650&gt;0,J1650,K1650)*E1650</f>
        <v>4.143</v>
      </c>
      <c r="N1650" s="20"/>
      <c r="O1650" s="21" t="str">
        <f aca="false">IF(R1650="","",ROUND(R1650*(1-Premissas!$B$4),4))</f>
        <v/>
      </c>
      <c r="P1650" s="22"/>
      <c r="Q1650" s="22"/>
      <c r="R1650" s="23"/>
      <c r="S1650" s="24"/>
      <c r="T1650" s="24"/>
      <c r="U1650" s="25"/>
      <c r="V1650" s="19" t="str">
        <f aca="false">IF(COUNT(N1650:Q1650)=0,"",MIN(N1650:Q1650))</f>
        <v/>
      </c>
      <c r="W1650" s="16" t="str">
        <f aca="false">IF(V1650="","",INDEX($N$4:$Q$4,MATCH(V1650,N1650:Q1650,0)))</f>
        <v/>
      </c>
      <c r="X1650" s="19" t="str">
        <f aca="false">IF(COUNT(N1650:Q1650)&lt;2,"",SMALL(N1650:Q1650,2))</f>
        <v/>
      </c>
      <c r="Y1650" s="26" t="str">
        <f aca="false">IF(OR(V1650="",M1650=0),"",V1650/M1650-1)</f>
        <v/>
      </c>
      <c r="Z1650" s="26" t="str">
        <f aca="false">IF(OR(V1650="",L1650=""),"",V1650/(L1650*E1650)-1)</f>
        <v/>
      </c>
      <c r="AA1650" s="16" t="str">
        <f aca="false">IF(V1650="","SEM OFERTA",IF(OR(Y1650&gt;Premissas!$B$11,Y1650&lt;Premissas!$B$12),"VERIFICAR - UNIDADE/EMBALAGEM",IF(Y1650&gt;Premissas!$B$6,"NÃO COMPRAR - REAJUSTE &gt;5%","COMPRAR")))</f>
        <v>SEM OFERTA</v>
      </c>
      <c r="AB1650" s="18" t="str">
        <f aca="false">IF(W1650="DIMEC",S1650,IF(W1650="MEDCENTRO",U1650,""))</f>
        <v/>
      </c>
      <c r="AC1650" s="18" t="n">
        <f aca="false">IF(AA1650&lt;&gt;"COMPRAR",0,IF(AB1650="",I1650,MIN(I1650,AB1650)))</f>
        <v>0</v>
      </c>
      <c r="AD1650" s="19" t="n">
        <f aca="false">IF(AC1650&gt;0,AC1650*V1650,0)</f>
        <v>0</v>
      </c>
      <c r="AE1650" s="19" t="n">
        <f aca="false">IF(AC1650&gt;0,(M1650-V1650)*AC1650,0)</f>
        <v>0</v>
      </c>
      <c r="AF1650" s="16" t="str">
        <f aca="false">IF(AA1650&lt;&gt;"COMPRAR","",IF(AB1650="",IF(X1650="","",IF(X1650-V1650&lt;0.01,"EMPATE TÉCNICO","")),IF(AB1650&lt;I1650,"ESTOQUE INSUFICIENTE",IF(X1650="","",IF(X1650-V1650&lt;0.01,"EMPATE TÉCNICO","")))))</f>
        <v/>
      </c>
      <c r="AG1650" s="16" t="s">
        <v>3767</v>
      </c>
      <c r="AH1650" s="16" t="s">
        <v>5169</v>
      </c>
    </row>
    <row r="1651" customFormat="false" ht="15" hidden="false" customHeight="false" outlineLevel="0" collapsed="false">
      <c r="A1651" s="16" t="s">
        <v>5263</v>
      </c>
      <c r="B1651" s="17" t="s">
        <v>5264</v>
      </c>
      <c r="C1651" s="16" t="s">
        <v>5265</v>
      </c>
      <c r="D1651" s="16" t="s">
        <v>5262</v>
      </c>
      <c r="E1651" s="18" t="n">
        <v>1</v>
      </c>
      <c r="F1651" s="16" t="s">
        <v>43</v>
      </c>
      <c r="G1651" s="18" t="n">
        <v>1</v>
      </c>
      <c r="H1651" s="16" t="n">
        <v>1.5</v>
      </c>
      <c r="I1651" s="18" t="n">
        <v>3</v>
      </c>
      <c r="J1651" s="19" t="n">
        <v>2.995</v>
      </c>
      <c r="K1651" s="19" t="n">
        <v>2.995</v>
      </c>
      <c r="L1651" s="19" t="n">
        <v>2.995</v>
      </c>
      <c r="M1651" s="19" t="n">
        <f aca="false">IF(J1651&gt;0,J1651,K1651)*E1651</f>
        <v>2.995</v>
      </c>
      <c r="N1651" s="20"/>
      <c r="O1651" s="21" t="str">
        <f aca="false">IF(R1651="","",ROUND(R1651*(1-Premissas!$B$4),4))</f>
        <v/>
      </c>
      <c r="P1651" s="22"/>
      <c r="Q1651" s="22"/>
      <c r="R1651" s="23"/>
      <c r="S1651" s="24"/>
      <c r="T1651" s="24"/>
      <c r="U1651" s="25"/>
      <c r="V1651" s="19" t="str">
        <f aca="false">IF(COUNT(N1651:Q1651)=0,"",MIN(N1651:Q1651))</f>
        <v/>
      </c>
      <c r="W1651" s="16" t="str">
        <f aca="false">IF(V1651="","",INDEX($N$4:$Q$4,MATCH(V1651,N1651:Q1651,0)))</f>
        <v/>
      </c>
      <c r="X1651" s="19" t="str">
        <f aca="false">IF(COUNT(N1651:Q1651)&lt;2,"",SMALL(N1651:Q1651,2))</f>
        <v/>
      </c>
      <c r="Y1651" s="26" t="str">
        <f aca="false">IF(OR(V1651="",M1651=0),"",V1651/M1651-1)</f>
        <v/>
      </c>
      <c r="Z1651" s="26" t="str">
        <f aca="false">IF(OR(V1651="",L1651=""),"",V1651/(L1651*E1651)-1)</f>
        <v/>
      </c>
      <c r="AA1651" s="16" t="str">
        <f aca="false">IF(V1651="","SEM OFERTA",IF(OR(Y1651&gt;Premissas!$B$11,Y1651&lt;Premissas!$B$12),"VERIFICAR - UNIDADE/EMBALAGEM",IF(Y1651&gt;Premissas!$B$6,"NÃO COMPRAR - REAJUSTE &gt;5%","COMPRAR")))</f>
        <v>SEM OFERTA</v>
      </c>
      <c r="AB1651" s="18" t="str">
        <f aca="false">IF(W1651="DIMEC",S1651,IF(W1651="MEDCENTRO",U1651,""))</f>
        <v/>
      </c>
      <c r="AC1651" s="18" t="n">
        <f aca="false">IF(AA1651&lt;&gt;"COMPRAR",0,IF(AB1651="",I1651,MIN(I1651,AB1651)))</f>
        <v>0</v>
      </c>
      <c r="AD1651" s="19" t="n">
        <f aca="false">IF(AC1651&gt;0,AC1651*V1651,0)</f>
        <v>0</v>
      </c>
      <c r="AE1651" s="19" t="n">
        <f aca="false">IF(AC1651&gt;0,(M1651-V1651)*AC1651,0)</f>
        <v>0</v>
      </c>
      <c r="AF1651" s="16" t="str">
        <f aca="false">IF(AA1651&lt;&gt;"COMPRAR","",IF(AB1651="",IF(X1651="","",IF(X1651-V1651&lt;0.01,"EMPATE TÉCNICO","")),IF(AB1651&lt;I1651,"ESTOQUE INSUFICIENTE",IF(X1651="","",IF(X1651-V1651&lt;0.01,"EMPATE TÉCNICO","")))))</f>
        <v/>
      </c>
      <c r="AG1651" s="16" t="s">
        <v>3767</v>
      </c>
      <c r="AH1651" s="16" t="s">
        <v>5169</v>
      </c>
    </row>
    <row r="1652" customFormat="false" ht="15" hidden="false" customHeight="false" outlineLevel="0" collapsed="false">
      <c r="A1652" s="16" t="s">
        <v>5266</v>
      </c>
      <c r="B1652" s="17" t="s">
        <v>5267</v>
      </c>
      <c r="C1652" s="16" t="s">
        <v>5268</v>
      </c>
      <c r="D1652" s="16" t="s">
        <v>5262</v>
      </c>
      <c r="E1652" s="18" t="n">
        <v>1</v>
      </c>
      <c r="F1652" s="16" t="s">
        <v>43</v>
      </c>
      <c r="G1652" s="18" t="n">
        <v>1</v>
      </c>
      <c r="H1652" s="16" t="n">
        <v>1.5</v>
      </c>
      <c r="I1652" s="18" t="n">
        <v>3</v>
      </c>
      <c r="J1652" s="19" t="n">
        <v>2.995</v>
      </c>
      <c r="K1652" s="19" t="n">
        <v>2.995</v>
      </c>
      <c r="L1652" s="19" t="n">
        <v>2.995</v>
      </c>
      <c r="M1652" s="19" t="n">
        <f aca="false">IF(J1652&gt;0,J1652,K1652)*E1652</f>
        <v>2.995</v>
      </c>
      <c r="N1652" s="20"/>
      <c r="O1652" s="21" t="str">
        <f aca="false">IF(R1652="","",ROUND(R1652*(1-Premissas!$B$4),4))</f>
        <v/>
      </c>
      <c r="P1652" s="22"/>
      <c r="Q1652" s="22"/>
      <c r="R1652" s="23"/>
      <c r="S1652" s="24"/>
      <c r="T1652" s="24"/>
      <c r="U1652" s="25"/>
      <c r="V1652" s="19" t="str">
        <f aca="false">IF(COUNT(N1652:Q1652)=0,"",MIN(N1652:Q1652))</f>
        <v/>
      </c>
      <c r="W1652" s="16" t="str">
        <f aca="false">IF(V1652="","",INDEX($N$4:$Q$4,MATCH(V1652,N1652:Q1652,0)))</f>
        <v/>
      </c>
      <c r="X1652" s="19" t="str">
        <f aca="false">IF(COUNT(N1652:Q1652)&lt;2,"",SMALL(N1652:Q1652,2))</f>
        <v/>
      </c>
      <c r="Y1652" s="26" t="str">
        <f aca="false">IF(OR(V1652="",M1652=0),"",V1652/M1652-1)</f>
        <v/>
      </c>
      <c r="Z1652" s="26" t="str">
        <f aca="false">IF(OR(V1652="",L1652=""),"",V1652/(L1652*E1652)-1)</f>
        <v/>
      </c>
      <c r="AA1652" s="16" t="str">
        <f aca="false">IF(V1652="","SEM OFERTA",IF(OR(Y1652&gt;Premissas!$B$11,Y1652&lt;Premissas!$B$12),"VERIFICAR - UNIDADE/EMBALAGEM",IF(Y1652&gt;Premissas!$B$6,"NÃO COMPRAR - REAJUSTE &gt;5%","COMPRAR")))</f>
        <v>SEM OFERTA</v>
      </c>
      <c r="AB1652" s="18" t="str">
        <f aca="false">IF(W1652="DIMEC",S1652,IF(W1652="MEDCENTRO",U1652,""))</f>
        <v/>
      </c>
      <c r="AC1652" s="18" t="n">
        <f aca="false">IF(AA1652&lt;&gt;"COMPRAR",0,IF(AB1652="",I1652,MIN(I1652,AB1652)))</f>
        <v>0</v>
      </c>
      <c r="AD1652" s="19" t="n">
        <f aca="false">IF(AC1652&gt;0,AC1652*V1652,0)</f>
        <v>0</v>
      </c>
      <c r="AE1652" s="19" t="n">
        <f aca="false">IF(AC1652&gt;0,(M1652-V1652)*AC1652,0)</f>
        <v>0</v>
      </c>
      <c r="AF1652" s="16" t="str">
        <f aca="false">IF(AA1652&lt;&gt;"COMPRAR","",IF(AB1652="",IF(X1652="","",IF(X1652-V1652&lt;0.01,"EMPATE TÉCNICO","")),IF(AB1652&lt;I1652,"ESTOQUE INSUFICIENTE",IF(X1652="","",IF(X1652-V1652&lt;0.01,"EMPATE TÉCNICO","")))))</f>
        <v/>
      </c>
      <c r="AG1652" s="16" t="s">
        <v>3767</v>
      </c>
      <c r="AH1652" s="16" t="s">
        <v>5169</v>
      </c>
    </row>
    <row r="1653" customFormat="false" ht="15" hidden="false" customHeight="false" outlineLevel="0" collapsed="false">
      <c r="A1653" s="16" t="s">
        <v>5269</v>
      </c>
      <c r="B1653" s="17" t="s">
        <v>5270</v>
      </c>
      <c r="C1653" s="16" t="s">
        <v>5271</v>
      </c>
      <c r="D1653" s="16"/>
      <c r="E1653" s="18" t="n">
        <v>1</v>
      </c>
      <c r="F1653" s="16" t="s">
        <v>43</v>
      </c>
      <c r="G1653" s="18" t="n">
        <v>0</v>
      </c>
      <c r="H1653" s="16" t="n">
        <v>1.2</v>
      </c>
      <c r="I1653" s="18" t="n">
        <v>3</v>
      </c>
      <c r="J1653" s="19" t="n">
        <v>2.87</v>
      </c>
      <c r="K1653" s="19" t="n">
        <v>2.87</v>
      </c>
      <c r="L1653" s="19" t="n">
        <v>2.87</v>
      </c>
      <c r="M1653" s="19" t="n">
        <f aca="false">IF(J1653&gt;0,J1653,K1653)*E1653</f>
        <v>2.87</v>
      </c>
      <c r="N1653" s="20"/>
      <c r="O1653" s="21" t="str">
        <f aca="false">IF(R1653="","",ROUND(R1653*(1-Premissas!$B$4),4))</f>
        <v/>
      </c>
      <c r="P1653" s="22"/>
      <c r="Q1653" s="22"/>
      <c r="R1653" s="23"/>
      <c r="S1653" s="24"/>
      <c r="T1653" s="24"/>
      <c r="U1653" s="25"/>
      <c r="V1653" s="19" t="str">
        <f aca="false">IF(COUNT(N1653:Q1653)=0,"",MIN(N1653:Q1653))</f>
        <v/>
      </c>
      <c r="W1653" s="16" t="str">
        <f aca="false">IF(V1653="","",INDEX($N$4:$Q$4,MATCH(V1653,N1653:Q1653,0)))</f>
        <v/>
      </c>
      <c r="X1653" s="19" t="str">
        <f aca="false">IF(COUNT(N1653:Q1653)&lt;2,"",SMALL(N1653:Q1653,2))</f>
        <v/>
      </c>
      <c r="Y1653" s="26" t="str">
        <f aca="false">IF(OR(V1653="",M1653=0),"",V1653/M1653-1)</f>
        <v/>
      </c>
      <c r="Z1653" s="26" t="str">
        <f aca="false">IF(OR(V1653="",L1653=""),"",V1653/(L1653*E1653)-1)</f>
        <v/>
      </c>
      <c r="AA1653" s="16" t="str">
        <f aca="false">IF(V1653="","SEM OFERTA",IF(OR(Y1653&gt;Premissas!$B$11,Y1653&lt;Premissas!$B$12),"VERIFICAR - UNIDADE/EMBALAGEM",IF(Y1653&gt;Premissas!$B$6,"NÃO COMPRAR - REAJUSTE &gt;5%","COMPRAR")))</f>
        <v>SEM OFERTA</v>
      </c>
      <c r="AB1653" s="18" t="str">
        <f aca="false">IF(W1653="DIMEC",S1653,IF(W1653="MEDCENTRO",U1653,""))</f>
        <v/>
      </c>
      <c r="AC1653" s="18" t="n">
        <f aca="false">IF(AA1653&lt;&gt;"COMPRAR",0,IF(AB1653="",I1653,MIN(I1653,AB1653)))</f>
        <v>0</v>
      </c>
      <c r="AD1653" s="19" t="n">
        <f aca="false">IF(AC1653&gt;0,AC1653*V1653,0)</f>
        <v>0</v>
      </c>
      <c r="AE1653" s="19" t="n">
        <f aca="false">IF(AC1653&gt;0,(M1653-V1653)*AC1653,0)</f>
        <v>0</v>
      </c>
      <c r="AF1653" s="16" t="str">
        <f aca="false">IF(AA1653&lt;&gt;"COMPRAR","",IF(AB1653="",IF(X1653="","",IF(X1653-V1653&lt;0.01,"EMPATE TÉCNICO","")),IF(AB1653&lt;I1653,"ESTOQUE INSUFICIENTE",IF(X1653="","",IF(X1653-V1653&lt;0.01,"EMPATE TÉCNICO","")))))</f>
        <v/>
      </c>
      <c r="AG1653" s="16" t="s">
        <v>3750</v>
      </c>
      <c r="AH1653" s="16" t="s">
        <v>5169</v>
      </c>
    </row>
    <row r="1654" customFormat="false" ht="15" hidden="false" customHeight="false" outlineLevel="0" collapsed="false">
      <c r="A1654" s="16" t="s">
        <v>5272</v>
      </c>
      <c r="B1654" s="17" t="s">
        <v>5273</v>
      </c>
      <c r="C1654" s="16" t="s">
        <v>5274</v>
      </c>
      <c r="D1654" s="16" t="s">
        <v>5186</v>
      </c>
      <c r="E1654" s="18" t="n">
        <v>1</v>
      </c>
      <c r="F1654" s="16" t="s">
        <v>43</v>
      </c>
      <c r="G1654" s="18" t="n">
        <v>8</v>
      </c>
      <c r="H1654" s="16" t="n">
        <v>3.3</v>
      </c>
      <c r="I1654" s="18" t="n">
        <v>1</v>
      </c>
      <c r="J1654" s="19" t="n">
        <v>4.85</v>
      </c>
      <c r="K1654" s="19" t="n">
        <v>4.85</v>
      </c>
      <c r="L1654" s="19" t="n">
        <v>4.85</v>
      </c>
      <c r="M1654" s="19" t="n">
        <f aca="false">IF(J1654&gt;0,J1654,K1654)*E1654</f>
        <v>4.85</v>
      </c>
      <c r="N1654" s="20"/>
      <c r="O1654" s="21" t="str">
        <f aca="false">IF(R1654="","",ROUND(R1654*(1-Premissas!$B$4),4))</f>
        <v/>
      </c>
      <c r="P1654" s="22"/>
      <c r="Q1654" s="22"/>
      <c r="R1654" s="23"/>
      <c r="S1654" s="24"/>
      <c r="T1654" s="24"/>
      <c r="U1654" s="25"/>
      <c r="V1654" s="19" t="str">
        <f aca="false">IF(COUNT(N1654:Q1654)=0,"",MIN(N1654:Q1654))</f>
        <v/>
      </c>
      <c r="W1654" s="16" t="str">
        <f aca="false">IF(V1654="","",INDEX($N$4:$Q$4,MATCH(V1654,N1654:Q1654,0)))</f>
        <v/>
      </c>
      <c r="X1654" s="19" t="str">
        <f aca="false">IF(COUNT(N1654:Q1654)&lt;2,"",SMALL(N1654:Q1654,2))</f>
        <v/>
      </c>
      <c r="Y1654" s="26" t="str">
        <f aca="false">IF(OR(V1654="",M1654=0),"",V1654/M1654-1)</f>
        <v/>
      </c>
      <c r="Z1654" s="26" t="str">
        <f aca="false">IF(OR(V1654="",L1654=""),"",V1654/(L1654*E1654)-1)</f>
        <v/>
      </c>
      <c r="AA1654" s="16" t="str">
        <f aca="false">IF(V1654="","SEM OFERTA",IF(OR(Y1654&gt;Premissas!$B$11,Y1654&lt;Premissas!$B$12),"VERIFICAR - UNIDADE/EMBALAGEM",IF(Y1654&gt;Premissas!$B$6,"NÃO COMPRAR - REAJUSTE &gt;5%","COMPRAR")))</f>
        <v>SEM OFERTA</v>
      </c>
      <c r="AB1654" s="18" t="str">
        <f aca="false">IF(W1654="DIMEC",S1654,IF(W1654="MEDCENTRO",U1654,""))</f>
        <v/>
      </c>
      <c r="AC1654" s="18" t="n">
        <f aca="false">IF(AA1654&lt;&gt;"COMPRAR",0,IF(AB1654="",I1654,MIN(I1654,AB1654)))</f>
        <v>0</v>
      </c>
      <c r="AD1654" s="19" t="n">
        <f aca="false">IF(AC1654&gt;0,AC1654*V1654,0)</f>
        <v>0</v>
      </c>
      <c r="AE1654" s="19" t="n">
        <f aca="false">IF(AC1654&gt;0,(M1654-V1654)*AC1654,0)</f>
        <v>0</v>
      </c>
      <c r="AF1654" s="16" t="str">
        <f aca="false">IF(AA1654&lt;&gt;"COMPRAR","",IF(AB1654="",IF(X1654="","",IF(X1654-V1654&lt;0.01,"EMPATE TÉCNICO","")),IF(AB1654&lt;I1654,"ESTOQUE INSUFICIENTE",IF(X1654="","",IF(X1654-V1654&lt;0.01,"EMPATE TÉCNICO","")))))</f>
        <v/>
      </c>
      <c r="AG1654" s="16" t="s">
        <v>5182</v>
      </c>
      <c r="AH1654" s="16" t="s">
        <v>5169</v>
      </c>
    </row>
    <row r="1655" customFormat="false" ht="15" hidden="false" customHeight="false" outlineLevel="0" collapsed="false">
      <c r="A1655" s="16" t="s">
        <v>5275</v>
      </c>
      <c r="B1655" s="17" t="s">
        <v>5276</v>
      </c>
      <c r="C1655" s="16" t="s">
        <v>5277</v>
      </c>
      <c r="D1655" s="16" t="s">
        <v>3749</v>
      </c>
      <c r="E1655" s="18" t="n">
        <v>16</v>
      </c>
      <c r="F1655" s="16" t="s">
        <v>41</v>
      </c>
      <c r="G1655" s="18" t="n">
        <v>51</v>
      </c>
      <c r="H1655" s="16" t="n">
        <v>31.1</v>
      </c>
      <c r="I1655" s="18" t="n">
        <v>2</v>
      </c>
      <c r="J1655" s="19" t="n">
        <v>7.0696875</v>
      </c>
      <c r="K1655" s="19" t="n">
        <v>7.0696875</v>
      </c>
      <c r="L1655" s="19" t="n">
        <v>7.0694</v>
      </c>
      <c r="M1655" s="19" t="n">
        <f aca="false">IF(J1655&gt;0,J1655,K1655)*E1655</f>
        <v>113.115</v>
      </c>
      <c r="N1655" s="20"/>
      <c r="O1655" s="21" t="str">
        <f aca="false">IF(R1655="","",ROUND(R1655*(1-Premissas!$B$4),4))</f>
        <v/>
      </c>
      <c r="P1655" s="22"/>
      <c r="Q1655" s="22"/>
      <c r="R1655" s="23"/>
      <c r="S1655" s="24"/>
      <c r="T1655" s="24"/>
      <c r="U1655" s="25"/>
      <c r="V1655" s="19" t="str">
        <f aca="false">IF(COUNT(N1655:Q1655)=0,"",MIN(N1655:Q1655))</f>
        <v/>
      </c>
      <c r="W1655" s="16" t="str">
        <f aca="false">IF(V1655="","",INDEX($N$4:$Q$4,MATCH(V1655,N1655:Q1655,0)))</f>
        <v/>
      </c>
      <c r="X1655" s="19" t="str">
        <f aca="false">IF(COUNT(N1655:Q1655)&lt;2,"",SMALL(N1655:Q1655,2))</f>
        <v/>
      </c>
      <c r="Y1655" s="26" t="str">
        <f aca="false">IF(OR(V1655="",M1655=0),"",V1655/M1655-1)</f>
        <v/>
      </c>
      <c r="Z1655" s="26" t="str">
        <f aca="false">IF(OR(V1655="",L1655=""),"",V1655/(L1655*E1655)-1)</f>
        <v/>
      </c>
      <c r="AA1655" s="16" t="str">
        <f aca="false">IF(V1655="","SEM OFERTA",IF(OR(Y1655&gt;Premissas!$B$11,Y1655&lt;Premissas!$B$12),"VERIFICAR - UNIDADE/EMBALAGEM",IF(Y1655&gt;Premissas!$B$6,"NÃO COMPRAR - REAJUSTE &gt;5%","COMPRAR")))</f>
        <v>SEM OFERTA</v>
      </c>
      <c r="AB1655" s="18" t="str">
        <f aca="false">IF(W1655="DIMEC",S1655,IF(W1655="MEDCENTRO",U1655,""))</f>
        <v/>
      </c>
      <c r="AC1655" s="18" t="n">
        <f aca="false">IF(AA1655&lt;&gt;"COMPRAR",0,IF(AB1655="",I1655,MIN(I1655,AB1655)))</f>
        <v>0</v>
      </c>
      <c r="AD1655" s="19" t="n">
        <f aca="false">IF(AC1655&gt;0,AC1655*V1655,0)</f>
        <v>0</v>
      </c>
      <c r="AE1655" s="19" t="n">
        <f aca="false">IF(AC1655&gt;0,(M1655-V1655)*AC1655,0)</f>
        <v>0</v>
      </c>
      <c r="AF1655" s="16" t="str">
        <f aca="false">IF(AA1655&lt;&gt;"COMPRAR","",IF(AB1655="",IF(X1655="","",IF(X1655-V1655&lt;0.01,"EMPATE TÉCNICO","")),IF(AB1655&lt;I1655,"ESTOQUE INSUFICIENTE",IF(X1655="","",IF(X1655-V1655&lt;0.01,"EMPATE TÉCNICO","")))))</f>
        <v/>
      </c>
      <c r="AG1655" s="16" t="s">
        <v>3757</v>
      </c>
      <c r="AH1655" s="16" t="s">
        <v>5278</v>
      </c>
    </row>
    <row r="1656" customFormat="false" ht="15" hidden="false" customHeight="false" outlineLevel="0" collapsed="false">
      <c r="A1656" s="16" t="s">
        <v>5279</v>
      </c>
      <c r="B1656" s="17" t="s">
        <v>5280</v>
      </c>
      <c r="C1656" s="16" t="s">
        <v>5281</v>
      </c>
      <c r="D1656" s="16" t="s">
        <v>5282</v>
      </c>
      <c r="E1656" s="18" t="n">
        <v>30</v>
      </c>
      <c r="F1656" s="16" t="s">
        <v>42</v>
      </c>
      <c r="G1656" s="18" t="n">
        <v>72</v>
      </c>
      <c r="H1656" s="16" t="n">
        <v>29.8</v>
      </c>
      <c r="I1656" s="18" t="n">
        <v>1</v>
      </c>
      <c r="J1656" s="19" t="n">
        <v>1.47577777777778</v>
      </c>
      <c r="K1656" s="19" t="n">
        <v>1.47577777777778</v>
      </c>
      <c r="L1656" s="19" t="n">
        <v>1.4758</v>
      </c>
      <c r="M1656" s="19" t="n">
        <f aca="false">IF(J1656&gt;0,J1656,K1656)*E1656</f>
        <v>44.2733333333334</v>
      </c>
      <c r="N1656" s="20"/>
      <c r="O1656" s="21" t="str">
        <f aca="false">IF(R1656="","",ROUND(R1656*(1-Premissas!$B$4),4))</f>
        <v/>
      </c>
      <c r="P1656" s="22"/>
      <c r="Q1656" s="22"/>
      <c r="R1656" s="23"/>
      <c r="S1656" s="24"/>
      <c r="T1656" s="24"/>
      <c r="U1656" s="25"/>
      <c r="V1656" s="19" t="str">
        <f aca="false">IF(COUNT(N1656:Q1656)=0,"",MIN(N1656:Q1656))</f>
        <v/>
      </c>
      <c r="W1656" s="16" t="str">
        <f aca="false">IF(V1656="","",INDEX($N$4:$Q$4,MATCH(V1656,N1656:Q1656,0)))</f>
        <v/>
      </c>
      <c r="X1656" s="19" t="str">
        <f aca="false">IF(COUNT(N1656:Q1656)&lt;2,"",SMALL(N1656:Q1656,2))</f>
        <v/>
      </c>
      <c r="Y1656" s="26" t="str">
        <f aca="false">IF(OR(V1656="",M1656=0),"",V1656/M1656-1)</f>
        <v/>
      </c>
      <c r="Z1656" s="26" t="str">
        <f aca="false">IF(OR(V1656="",L1656=""),"",V1656/(L1656*E1656)-1)</f>
        <v/>
      </c>
      <c r="AA1656" s="16" t="str">
        <f aca="false">IF(V1656="","SEM OFERTA",IF(OR(Y1656&gt;Premissas!$B$11,Y1656&lt;Premissas!$B$12),"VERIFICAR - UNIDADE/EMBALAGEM",IF(Y1656&gt;Premissas!$B$6,"NÃO COMPRAR - REAJUSTE &gt;5%","COMPRAR")))</f>
        <v>SEM OFERTA</v>
      </c>
      <c r="AB1656" s="18" t="str">
        <f aca="false">IF(W1656="DIMEC",S1656,IF(W1656="MEDCENTRO",U1656,""))</f>
        <v/>
      </c>
      <c r="AC1656" s="18" t="n">
        <f aca="false">IF(AA1656&lt;&gt;"COMPRAR",0,IF(AB1656="",I1656,MIN(I1656,AB1656)))</f>
        <v>0</v>
      </c>
      <c r="AD1656" s="19" t="n">
        <f aca="false">IF(AC1656&gt;0,AC1656*V1656,0)</f>
        <v>0</v>
      </c>
      <c r="AE1656" s="19" t="n">
        <f aca="false">IF(AC1656&gt;0,(M1656-V1656)*AC1656,0)</f>
        <v>0</v>
      </c>
      <c r="AF1656" s="16" t="str">
        <f aca="false">IF(AA1656&lt;&gt;"COMPRAR","",IF(AB1656="",IF(X1656="","",IF(X1656-V1656&lt;0.01,"EMPATE TÉCNICO","")),IF(AB1656&lt;I1656,"ESTOQUE INSUFICIENTE",IF(X1656="","",IF(X1656-V1656&lt;0.01,"EMPATE TÉCNICO","")))))</f>
        <v/>
      </c>
      <c r="AG1656" s="16" t="s">
        <v>3757</v>
      </c>
      <c r="AH1656" s="16" t="s">
        <v>5278</v>
      </c>
    </row>
    <row r="1657" customFormat="false" ht="15" hidden="false" customHeight="false" outlineLevel="0" collapsed="false">
      <c r="A1657" s="16" t="s">
        <v>5283</v>
      </c>
      <c r="B1657" s="17" t="s">
        <v>5284</v>
      </c>
      <c r="C1657" s="16" t="s">
        <v>5285</v>
      </c>
      <c r="D1657" s="16" t="s">
        <v>5282</v>
      </c>
      <c r="E1657" s="18" t="n">
        <v>30</v>
      </c>
      <c r="F1657" s="16" t="s">
        <v>42</v>
      </c>
      <c r="G1657" s="18" t="n">
        <v>59</v>
      </c>
      <c r="H1657" s="16" t="n">
        <v>33.2</v>
      </c>
      <c r="I1657" s="18" t="n">
        <v>1</v>
      </c>
      <c r="J1657" s="19" t="n">
        <v>1.47577777777778</v>
      </c>
      <c r="K1657" s="19" t="n">
        <v>1.47577777777778</v>
      </c>
      <c r="L1657" s="19" t="n">
        <v>1.4758</v>
      </c>
      <c r="M1657" s="19" t="n">
        <f aca="false">IF(J1657&gt;0,J1657,K1657)*E1657</f>
        <v>44.2733333333334</v>
      </c>
      <c r="N1657" s="20"/>
      <c r="O1657" s="21" t="str">
        <f aca="false">IF(R1657="","",ROUND(R1657*(1-Premissas!$B$4),4))</f>
        <v/>
      </c>
      <c r="P1657" s="22"/>
      <c r="Q1657" s="22"/>
      <c r="R1657" s="23"/>
      <c r="S1657" s="24"/>
      <c r="T1657" s="24"/>
      <c r="U1657" s="25"/>
      <c r="V1657" s="19" t="str">
        <f aca="false">IF(COUNT(N1657:Q1657)=0,"",MIN(N1657:Q1657))</f>
        <v/>
      </c>
      <c r="W1657" s="16" t="str">
        <f aca="false">IF(V1657="","",INDEX($N$4:$Q$4,MATCH(V1657,N1657:Q1657,0)))</f>
        <v/>
      </c>
      <c r="X1657" s="19" t="str">
        <f aca="false">IF(COUNT(N1657:Q1657)&lt;2,"",SMALL(N1657:Q1657,2))</f>
        <v/>
      </c>
      <c r="Y1657" s="26" t="str">
        <f aca="false">IF(OR(V1657="",M1657=0),"",V1657/M1657-1)</f>
        <v/>
      </c>
      <c r="Z1657" s="26" t="str">
        <f aca="false">IF(OR(V1657="",L1657=""),"",V1657/(L1657*E1657)-1)</f>
        <v/>
      </c>
      <c r="AA1657" s="16" t="str">
        <f aca="false">IF(V1657="","SEM OFERTA",IF(OR(Y1657&gt;Premissas!$B$11,Y1657&lt;Premissas!$B$12),"VERIFICAR - UNIDADE/EMBALAGEM",IF(Y1657&gt;Premissas!$B$6,"NÃO COMPRAR - REAJUSTE &gt;5%","COMPRAR")))</f>
        <v>SEM OFERTA</v>
      </c>
      <c r="AB1657" s="18" t="str">
        <f aca="false">IF(W1657="DIMEC",S1657,IF(W1657="MEDCENTRO",U1657,""))</f>
        <v/>
      </c>
      <c r="AC1657" s="18" t="n">
        <f aca="false">IF(AA1657&lt;&gt;"COMPRAR",0,IF(AB1657="",I1657,MIN(I1657,AB1657)))</f>
        <v>0</v>
      </c>
      <c r="AD1657" s="19" t="n">
        <f aca="false">IF(AC1657&gt;0,AC1657*V1657,0)</f>
        <v>0</v>
      </c>
      <c r="AE1657" s="19" t="n">
        <f aca="false">IF(AC1657&gt;0,(M1657-V1657)*AC1657,0)</f>
        <v>0</v>
      </c>
      <c r="AF1657" s="16" t="str">
        <f aca="false">IF(AA1657&lt;&gt;"COMPRAR","",IF(AB1657="",IF(X1657="","",IF(X1657-V1657&lt;0.01,"EMPATE TÉCNICO","")),IF(AB1657&lt;I1657,"ESTOQUE INSUFICIENTE",IF(X1657="","",IF(X1657-V1657&lt;0.01,"EMPATE TÉCNICO","")))))</f>
        <v/>
      </c>
      <c r="AG1657" s="16" t="s">
        <v>3757</v>
      </c>
      <c r="AH1657" s="16" t="s">
        <v>5278</v>
      </c>
    </row>
    <row r="1658" customFormat="false" ht="15" hidden="false" customHeight="false" outlineLevel="0" collapsed="false">
      <c r="A1658" s="16" t="s">
        <v>5286</v>
      </c>
      <c r="B1658" s="17" t="s">
        <v>5287</v>
      </c>
      <c r="C1658" s="16" t="s">
        <v>5288</v>
      </c>
      <c r="D1658" s="16" t="s">
        <v>5289</v>
      </c>
      <c r="E1658" s="18" t="n">
        <v>1</v>
      </c>
      <c r="F1658" s="16" t="s">
        <v>42</v>
      </c>
      <c r="G1658" s="18" t="n">
        <v>18</v>
      </c>
      <c r="H1658" s="16" t="n">
        <v>9.5</v>
      </c>
      <c r="I1658" s="18" t="n">
        <v>7</v>
      </c>
      <c r="J1658" s="19" t="n">
        <v>3.89</v>
      </c>
      <c r="K1658" s="19" t="n">
        <v>3.89</v>
      </c>
      <c r="L1658" s="19" t="n">
        <v>3.89</v>
      </c>
      <c r="M1658" s="19" t="n">
        <f aca="false">IF(J1658&gt;0,J1658,K1658)*E1658</f>
        <v>3.89</v>
      </c>
      <c r="N1658" s="20"/>
      <c r="O1658" s="21" t="str">
        <f aca="false">IF(R1658="","",ROUND(R1658*(1-Premissas!$B$4),4))</f>
        <v/>
      </c>
      <c r="P1658" s="22"/>
      <c r="Q1658" s="22"/>
      <c r="R1658" s="23"/>
      <c r="S1658" s="24"/>
      <c r="T1658" s="24"/>
      <c r="U1658" s="25"/>
      <c r="V1658" s="19" t="str">
        <f aca="false">IF(COUNT(N1658:Q1658)=0,"",MIN(N1658:Q1658))</f>
        <v/>
      </c>
      <c r="W1658" s="16" t="str">
        <f aca="false">IF(V1658="","",INDEX($N$4:$Q$4,MATCH(V1658,N1658:Q1658,0)))</f>
        <v/>
      </c>
      <c r="X1658" s="19" t="str">
        <f aca="false">IF(COUNT(N1658:Q1658)&lt;2,"",SMALL(N1658:Q1658,2))</f>
        <v/>
      </c>
      <c r="Y1658" s="26" t="str">
        <f aca="false">IF(OR(V1658="",M1658=0),"",V1658/M1658-1)</f>
        <v/>
      </c>
      <c r="Z1658" s="26" t="str">
        <f aca="false">IF(OR(V1658="",L1658=""),"",V1658/(L1658*E1658)-1)</f>
        <v/>
      </c>
      <c r="AA1658" s="16" t="str">
        <f aca="false">IF(V1658="","SEM OFERTA",IF(OR(Y1658&gt;Premissas!$B$11,Y1658&lt;Premissas!$B$12),"VERIFICAR - UNIDADE/EMBALAGEM",IF(Y1658&gt;Premissas!$B$6,"NÃO COMPRAR - REAJUSTE &gt;5%","COMPRAR")))</f>
        <v>SEM OFERTA</v>
      </c>
      <c r="AB1658" s="18" t="str">
        <f aca="false">IF(W1658="DIMEC",S1658,IF(W1658="MEDCENTRO",U1658,""))</f>
        <v/>
      </c>
      <c r="AC1658" s="18" t="n">
        <f aca="false">IF(AA1658&lt;&gt;"COMPRAR",0,IF(AB1658="",I1658,MIN(I1658,AB1658)))</f>
        <v>0</v>
      </c>
      <c r="AD1658" s="19" t="n">
        <f aca="false">IF(AC1658&gt;0,AC1658*V1658,0)</f>
        <v>0</v>
      </c>
      <c r="AE1658" s="19" t="n">
        <f aca="false">IF(AC1658&gt;0,(M1658-V1658)*AC1658,0)</f>
        <v>0</v>
      </c>
      <c r="AF1658" s="16" t="str">
        <f aca="false">IF(AA1658&lt;&gt;"COMPRAR","",IF(AB1658="",IF(X1658="","",IF(X1658-V1658&lt;0.01,"EMPATE TÉCNICO","")),IF(AB1658&lt;I1658,"ESTOQUE INSUFICIENTE",IF(X1658="","",IF(X1658-V1658&lt;0.01,"EMPATE TÉCNICO","")))))</f>
        <v/>
      </c>
      <c r="AG1658" s="16" t="s">
        <v>5182</v>
      </c>
      <c r="AH1658" s="16" t="s">
        <v>5278</v>
      </c>
    </row>
    <row r="1659" customFormat="false" ht="15" hidden="false" customHeight="false" outlineLevel="0" collapsed="false">
      <c r="A1659" s="16" t="s">
        <v>5290</v>
      </c>
      <c r="B1659" s="17" t="s">
        <v>5291</v>
      </c>
      <c r="C1659" s="16" t="s">
        <v>5292</v>
      </c>
      <c r="D1659" s="16" t="s">
        <v>5289</v>
      </c>
      <c r="E1659" s="18" t="n">
        <v>1</v>
      </c>
      <c r="F1659" s="16" t="s">
        <v>43</v>
      </c>
      <c r="G1659" s="18" t="n">
        <v>13</v>
      </c>
      <c r="H1659" s="16" t="n">
        <v>5.8</v>
      </c>
      <c r="I1659" s="18" t="n">
        <v>2</v>
      </c>
      <c r="J1659" s="19" t="n">
        <v>3.49</v>
      </c>
      <c r="K1659" s="19" t="n">
        <v>3.49</v>
      </c>
      <c r="L1659" s="19" t="n">
        <v>3.49</v>
      </c>
      <c r="M1659" s="19" t="n">
        <f aca="false">IF(J1659&gt;0,J1659,K1659)*E1659</f>
        <v>3.49</v>
      </c>
      <c r="N1659" s="20"/>
      <c r="O1659" s="21" t="str">
        <f aca="false">IF(R1659="","",ROUND(R1659*(1-Premissas!$B$4),4))</f>
        <v/>
      </c>
      <c r="P1659" s="22"/>
      <c r="Q1659" s="22"/>
      <c r="R1659" s="23"/>
      <c r="S1659" s="24"/>
      <c r="T1659" s="24"/>
      <c r="U1659" s="25"/>
      <c r="V1659" s="19" t="str">
        <f aca="false">IF(COUNT(N1659:Q1659)=0,"",MIN(N1659:Q1659))</f>
        <v/>
      </c>
      <c r="W1659" s="16" t="str">
        <f aca="false">IF(V1659="","",INDEX($N$4:$Q$4,MATCH(V1659,N1659:Q1659,0)))</f>
        <v/>
      </c>
      <c r="X1659" s="19" t="str">
        <f aca="false">IF(COUNT(N1659:Q1659)&lt;2,"",SMALL(N1659:Q1659,2))</f>
        <v/>
      </c>
      <c r="Y1659" s="26" t="str">
        <f aca="false">IF(OR(V1659="",M1659=0),"",V1659/M1659-1)</f>
        <v/>
      </c>
      <c r="Z1659" s="26" t="str">
        <f aca="false">IF(OR(V1659="",L1659=""),"",V1659/(L1659*E1659)-1)</f>
        <v/>
      </c>
      <c r="AA1659" s="16" t="str">
        <f aca="false">IF(V1659="","SEM OFERTA",IF(OR(Y1659&gt;Premissas!$B$11,Y1659&lt;Premissas!$B$12),"VERIFICAR - UNIDADE/EMBALAGEM",IF(Y1659&gt;Premissas!$B$6,"NÃO COMPRAR - REAJUSTE &gt;5%","COMPRAR")))</f>
        <v>SEM OFERTA</v>
      </c>
      <c r="AB1659" s="18" t="str">
        <f aca="false">IF(W1659="DIMEC",S1659,IF(W1659="MEDCENTRO",U1659,""))</f>
        <v/>
      </c>
      <c r="AC1659" s="18" t="n">
        <f aca="false">IF(AA1659&lt;&gt;"COMPRAR",0,IF(AB1659="",I1659,MIN(I1659,AB1659)))</f>
        <v>0</v>
      </c>
      <c r="AD1659" s="19" t="n">
        <f aca="false">IF(AC1659&gt;0,AC1659*V1659,0)</f>
        <v>0</v>
      </c>
      <c r="AE1659" s="19" t="n">
        <f aca="false">IF(AC1659&gt;0,(M1659-V1659)*AC1659,0)</f>
        <v>0</v>
      </c>
      <c r="AF1659" s="16" t="str">
        <f aca="false">IF(AA1659&lt;&gt;"COMPRAR","",IF(AB1659="",IF(X1659="","",IF(X1659-V1659&lt;0.01,"EMPATE TÉCNICO","")),IF(AB1659&lt;I1659,"ESTOQUE INSUFICIENTE",IF(X1659="","",IF(X1659-V1659&lt;0.01,"EMPATE TÉCNICO","")))))</f>
        <v/>
      </c>
      <c r="AG1659" s="16" t="s">
        <v>5182</v>
      </c>
      <c r="AH1659" s="16" t="s">
        <v>5278</v>
      </c>
    </row>
    <row r="1660" customFormat="false" ht="15" hidden="false" customHeight="false" outlineLevel="0" collapsed="false">
      <c r="A1660" s="16" t="s">
        <v>5293</v>
      </c>
      <c r="B1660" s="17" t="s">
        <v>5294</v>
      </c>
      <c r="C1660" s="16" t="s">
        <v>5295</v>
      </c>
      <c r="D1660" s="16" t="s">
        <v>5282</v>
      </c>
      <c r="E1660" s="18" t="n">
        <v>30</v>
      </c>
      <c r="F1660" s="16" t="s">
        <v>43</v>
      </c>
      <c r="G1660" s="18" t="n">
        <v>1</v>
      </c>
      <c r="H1660" s="16" t="n">
        <v>10.6</v>
      </c>
      <c r="I1660" s="18" t="n">
        <v>1</v>
      </c>
      <c r="J1660" s="19" t="n">
        <v>2.63166666666667</v>
      </c>
      <c r="K1660" s="19" t="n">
        <v>2.63166666666667</v>
      </c>
      <c r="L1660" s="19" t="n">
        <v>2.6317</v>
      </c>
      <c r="M1660" s="19" t="n">
        <f aca="false">IF(J1660&gt;0,J1660,K1660)*E1660</f>
        <v>78.9500000000001</v>
      </c>
      <c r="N1660" s="20"/>
      <c r="O1660" s="21" t="str">
        <f aca="false">IF(R1660="","",ROUND(R1660*(1-Premissas!$B$4),4))</f>
        <v/>
      </c>
      <c r="P1660" s="22"/>
      <c r="Q1660" s="22"/>
      <c r="R1660" s="23"/>
      <c r="S1660" s="24"/>
      <c r="T1660" s="24"/>
      <c r="U1660" s="25"/>
      <c r="V1660" s="19" t="str">
        <f aca="false">IF(COUNT(N1660:Q1660)=0,"",MIN(N1660:Q1660))</f>
        <v/>
      </c>
      <c r="W1660" s="16" t="str">
        <f aca="false">IF(V1660="","",INDEX($N$4:$Q$4,MATCH(V1660,N1660:Q1660,0)))</f>
        <v/>
      </c>
      <c r="X1660" s="19" t="str">
        <f aca="false">IF(COUNT(N1660:Q1660)&lt;2,"",SMALL(N1660:Q1660,2))</f>
        <v/>
      </c>
      <c r="Y1660" s="26" t="str">
        <f aca="false">IF(OR(V1660="",M1660=0),"",V1660/M1660-1)</f>
        <v/>
      </c>
      <c r="Z1660" s="26" t="str">
        <f aca="false">IF(OR(V1660="",L1660=""),"",V1660/(L1660*E1660)-1)</f>
        <v/>
      </c>
      <c r="AA1660" s="16" t="str">
        <f aca="false">IF(V1660="","SEM OFERTA",IF(OR(Y1660&gt;Premissas!$B$11,Y1660&lt;Premissas!$B$12),"VERIFICAR - UNIDADE/EMBALAGEM",IF(Y1660&gt;Premissas!$B$6,"NÃO COMPRAR - REAJUSTE &gt;5%","COMPRAR")))</f>
        <v>SEM OFERTA</v>
      </c>
      <c r="AB1660" s="18" t="str">
        <f aca="false">IF(W1660="DIMEC",S1660,IF(W1660="MEDCENTRO",U1660,""))</f>
        <v/>
      </c>
      <c r="AC1660" s="18" t="n">
        <f aca="false">IF(AA1660&lt;&gt;"COMPRAR",0,IF(AB1660="",I1660,MIN(I1660,AB1660)))</f>
        <v>0</v>
      </c>
      <c r="AD1660" s="19" t="n">
        <f aca="false">IF(AC1660&gt;0,AC1660*V1660,0)</f>
        <v>0</v>
      </c>
      <c r="AE1660" s="19" t="n">
        <f aca="false">IF(AC1660&gt;0,(M1660-V1660)*AC1660,0)</f>
        <v>0</v>
      </c>
      <c r="AF1660" s="16" t="str">
        <f aca="false">IF(AA1660&lt;&gt;"COMPRAR","",IF(AB1660="",IF(X1660="","",IF(X1660-V1660&lt;0.01,"EMPATE TÉCNICO","")),IF(AB1660&lt;I1660,"ESTOQUE INSUFICIENTE",IF(X1660="","",IF(X1660-V1660&lt;0.01,"EMPATE TÉCNICO","")))))</f>
        <v/>
      </c>
      <c r="AG1660" s="16" t="s">
        <v>203</v>
      </c>
      <c r="AH1660" s="16" t="s">
        <v>5278</v>
      </c>
    </row>
    <row r="1661" customFormat="false" ht="15" hidden="false" customHeight="false" outlineLevel="0" collapsed="false">
      <c r="A1661" s="16" t="s">
        <v>5296</v>
      </c>
      <c r="B1661" s="17" t="s">
        <v>5297</v>
      </c>
      <c r="C1661" s="16" t="s">
        <v>5298</v>
      </c>
      <c r="D1661" s="16" t="s">
        <v>5282</v>
      </c>
      <c r="E1661" s="18" t="n">
        <v>30</v>
      </c>
      <c r="F1661" s="16" t="s">
        <v>43</v>
      </c>
      <c r="G1661" s="18" t="n">
        <v>0</v>
      </c>
      <c r="H1661" s="16" t="n">
        <v>10.6</v>
      </c>
      <c r="I1661" s="18" t="n">
        <v>1</v>
      </c>
      <c r="J1661" s="19" t="n">
        <v>13.3991111111111</v>
      </c>
      <c r="K1661" s="19" t="n">
        <v>13.3991111111111</v>
      </c>
      <c r="L1661" s="19" t="n">
        <v>12.17</v>
      </c>
      <c r="M1661" s="19" t="n">
        <f aca="false">IF(J1661&gt;0,J1661,K1661)*E1661</f>
        <v>401.973333333333</v>
      </c>
      <c r="N1661" s="20"/>
      <c r="O1661" s="21" t="str">
        <f aca="false">IF(R1661="","",ROUND(R1661*(1-Premissas!$B$4),4))</f>
        <v/>
      </c>
      <c r="P1661" s="22"/>
      <c r="Q1661" s="22"/>
      <c r="R1661" s="23"/>
      <c r="S1661" s="24"/>
      <c r="T1661" s="24"/>
      <c r="U1661" s="25"/>
      <c r="V1661" s="19" t="str">
        <f aca="false">IF(COUNT(N1661:Q1661)=0,"",MIN(N1661:Q1661))</f>
        <v/>
      </c>
      <c r="W1661" s="16" t="str">
        <f aca="false">IF(V1661="","",INDEX($N$4:$Q$4,MATCH(V1661,N1661:Q1661,0)))</f>
        <v/>
      </c>
      <c r="X1661" s="19" t="str">
        <f aca="false">IF(COUNT(N1661:Q1661)&lt;2,"",SMALL(N1661:Q1661,2))</f>
        <v/>
      </c>
      <c r="Y1661" s="26" t="str">
        <f aca="false">IF(OR(V1661="",M1661=0),"",V1661/M1661-1)</f>
        <v/>
      </c>
      <c r="Z1661" s="26" t="str">
        <f aca="false">IF(OR(V1661="",L1661=""),"",V1661/(L1661*E1661)-1)</f>
        <v/>
      </c>
      <c r="AA1661" s="16" t="str">
        <f aca="false">IF(V1661="","SEM OFERTA",IF(OR(Y1661&gt;Premissas!$B$11,Y1661&lt;Premissas!$B$12),"VERIFICAR - UNIDADE/EMBALAGEM",IF(Y1661&gt;Premissas!$B$6,"NÃO COMPRAR - REAJUSTE &gt;5%","COMPRAR")))</f>
        <v>SEM OFERTA</v>
      </c>
      <c r="AB1661" s="18" t="str">
        <f aca="false">IF(W1661="DIMEC",S1661,IF(W1661="MEDCENTRO",U1661,""))</f>
        <v/>
      </c>
      <c r="AC1661" s="18" t="n">
        <f aca="false">IF(AA1661&lt;&gt;"COMPRAR",0,IF(AB1661="",I1661,MIN(I1661,AB1661)))</f>
        <v>0</v>
      </c>
      <c r="AD1661" s="19" t="n">
        <f aca="false">IF(AC1661&gt;0,AC1661*V1661,0)</f>
        <v>0</v>
      </c>
      <c r="AE1661" s="19" t="n">
        <f aca="false">IF(AC1661&gt;0,(M1661-V1661)*AC1661,0)</f>
        <v>0</v>
      </c>
      <c r="AF1661" s="16" t="str">
        <f aca="false">IF(AA1661&lt;&gt;"COMPRAR","",IF(AB1661="",IF(X1661="","",IF(X1661-V1661&lt;0.01,"EMPATE TÉCNICO","")),IF(AB1661&lt;I1661,"ESTOQUE INSUFICIENTE",IF(X1661="","",IF(X1661-V1661&lt;0.01,"EMPATE TÉCNICO","")))))</f>
        <v/>
      </c>
      <c r="AG1661" s="16" t="s">
        <v>3757</v>
      </c>
      <c r="AH1661" s="16" t="s">
        <v>5278</v>
      </c>
    </row>
    <row r="1662" customFormat="false" ht="15" hidden="false" customHeight="false" outlineLevel="0" collapsed="false">
      <c r="A1662" s="16" t="s">
        <v>5299</v>
      </c>
      <c r="B1662" s="17" t="s">
        <v>5300</v>
      </c>
      <c r="C1662" s="16" t="s">
        <v>5301</v>
      </c>
      <c r="D1662" s="16" t="s">
        <v>3749</v>
      </c>
      <c r="E1662" s="18" t="n">
        <v>12</v>
      </c>
      <c r="F1662" s="16" t="s">
        <v>42</v>
      </c>
      <c r="G1662" s="18" t="n">
        <v>7</v>
      </c>
      <c r="H1662" s="16" t="n">
        <v>24.6</v>
      </c>
      <c r="I1662" s="18" t="n">
        <v>5</v>
      </c>
      <c r="J1662" s="19" t="n">
        <v>2.0075</v>
      </c>
      <c r="K1662" s="19" t="n">
        <v>2.0075</v>
      </c>
      <c r="L1662" s="19" t="n">
        <v>2.0075</v>
      </c>
      <c r="M1662" s="19" t="n">
        <f aca="false">IF(J1662&gt;0,J1662,K1662)*E1662</f>
        <v>24.09</v>
      </c>
      <c r="N1662" s="20"/>
      <c r="O1662" s="21" t="str">
        <f aca="false">IF(R1662="","",ROUND(R1662*(1-Premissas!$B$4),4))</f>
        <v/>
      </c>
      <c r="P1662" s="22"/>
      <c r="Q1662" s="22"/>
      <c r="R1662" s="23"/>
      <c r="S1662" s="24"/>
      <c r="T1662" s="24"/>
      <c r="U1662" s="25"/>
      <c r="V1662" s="19" t="str">
        <f aca="false">IF(COUNT(N1662:Q1662)=0,"",MIN(N1662:Q1662))</f>
        <v/>
      </c>
      <c r="W1662" s="16" t="str">
        <f aca="false">IF(V1662="","",INDEX($N$4:$Q$4,MATCH(V1662,N1662:Q1662,0)))</f>
        <v/>
      </c>
      <c r="X1662" s="19" t="str">
        <f aca="false">IF(COUNT(N1662:Q1662)&lt;2,"",SMALL(N1662:Q1662,2))</f>
        <v/>
      </c>
      <c r="Y1662" s="26" t="str">
        <f aca="false">IF(OR(V1662="",M1662=0),"",V1662/M1662-1)</f>
        <v/>
      </c>
      <c r="Z1662" s="26" t="str">
        <f aca="false">IF(OR(V1662="",L1662=""),"",V1662/(L1662*E1662)-1)</f>
        <v/>
      </c>
      <c r="AA1662" s="16" t="str">
        <f aca="false">IF(V1662="","SEM OFERTA",IF(OR(Y1662&gt;Premissas!$B$11,Y1662&lt;Premissas!$B$12),"VERIFICAR - UNIDADE/EMBALAGEM",IF(Y1662&gt;Premissas!$B$6,"NÃO COMPRAR - REAJUSTE &gt;5%","COMPRAR")))</f>
        <v>SEM OFERTA</v>
      </c>
      <c r="AB1662" s="18" t="str">
        <f aca="false">IF(W1662="DIMEC",S1662,IF(W1662="MEDCENTRO",U1662,""))</f>
        <v/>
      </c>
      <c r="AC1662" s="18" t="n">
        <f aca="false">IF(AA1662&lt;&gt;"COMPRAR",0,IF(AB1662="",I1662,MIN(I1662,AB1662)))</f>
        <v>0</v>
      </c>
      <c r="AD1662" s="19" t="n">
        <f aca="false">IF(AC1662&gt;0,AC1662*V1662,0)</f>
        <v>0</v>
      </c>
      <c r="AE1662" s="19" t="n">
        <f aca="false">IF(AC1662&gt;0,(M1662-V1662)*AC1662,0)</f>
        <v>0</v>
      </c>
      <c r="AF1662" s="16" t="str">
        <f aca="false">IF(AA1662&lt;&gt;"COMPRAR","",IF(AB1662="",IF(X1662="","",IF(X1662-V1662&lt;0.01,"EMPATE TÉCNICO","")),IF(AB1662&lt;I1662,"ESTOQUE INSUFICIENTE",IF(X1662="","",IF(X1662-V1662&lt;0.01,"EMPATE TÉCNICO","")))))</f>
        <v/>
      </c>
      <c r="AG1662" s="16" t="s">
        <v>3757</v>
      </c>
      <c r="AH1662" s="16" t="s">
        <v>5278</v>
      </c>
    </row>
    <row r="1663" customFormat="false" ht="15" hidden="false" customHeight="false" outlineLevel="0" collapsed="false">
      <c r="A1663" s="16" t="s">
        <v>5302</v>
      </c>
      <c r="B1663" s="17" t="s">
        <v>5303</v>
      </c>
      <c r="C1663" s="16" t="s">
        <v>5304</v>
      </c>
      <c r="D1663" s="16" t="s">
        <v>3749</v>
      </c>
      <c r="E1663" s="18" t="n">
        <v>12</v>
      </c>
      <c r="F1663" s="16" t="s">
        <v>43</v>
      </c>
      <c r="G1663" s="18" t="n">
        <v>14</v>
      </c>
      <c r="H1663" s="16" t="n">
        <v>5.9</v>
      </c>
      <c r="I1663" s="18" t="n">
        <v>1</v>
      </c>
      <c r="J1663" s="19" t="n">
        <v>2.0075</v>
      </c>
      <c r="K1663" s="19" t="n">
        <v>2.0075</v>
      </c>
      <c r="L1663" s="19" t="n">
        <v>2.0075</v>
      </c>
      <c r="M1663" s="19" t="n">
        <f aca="false">IF(J1663&gt;0,J1663,K1663)*E1663</f>
        <v>24.09</v>
      </c>
      <c r="N1663" s="20"/>
      <c r="O1663" s="21" t="str">
        <f aca="false">IF(R1663="","",ROUND(R1663*(1-Premissas!$B$4),4))</f>
        <v/>
      </c>
      <c r="P1663" s="22"/>
      <c r="Q1663" s="22"/>
      <c r="R1663" s="23"/>
      <c r="S1663" s="24"/>
      <c r="T1663" s="24"/>
      <c r="U1663" s="25"/>
      <c r="V1663" s="19" t="str">
        <f aca="false">IF(COUNT(N1663:Q1663)=0,"",MIN(N1663:Q1663))</f>
        <v/>
      </c>
      <c r="W1663" s="16" t="str">
        <f aca="false">IF(V1663="","",INDEX($N$4:$Q$4,MATCH(V1663,N1663:Q1663,0)))</f>
        <v/>
      </c>
      <c r="X1663" s="19" t="str">
        <f aca="false">IF(COUNT(N1663:Q1663)&lt;2,"",SMALL(N1663:Q1663,2))</f>
        <v/>
      </c>
      <c r="Y1663" s="26" t="str">
        <f aca="false">IF(OR(V1663="",M1663=0),"",V1663/M1663-1)</f>
        <v/>
      </c>
      <c r="Z1663" s="26" t="str">
        <f aca="false">IF(OR(V1663="",L1663=""),"",V1663/(L1663*E1663)-1)</f>
        <v/>
      </c>
      <c r="AA1663" s="16" t="str">
        <f aca="false">IF(V1663="","SEM OFERTA",IF(OR(Y1663&gt;Premissas!$B$11,Y1663&lt;Premissas!$B$12),"VERIFICAR - UNIDADE/EMBALAGEM",IF(Y1663&gt;Premissas!$B$6,"NÃO COMPRAR - REAJUSTE &gt;5%","COMPRAR")))</f>
        <v>SEM OFERTA</v>
      </c>
      <c r="AB1663" s="18" t="str">
        <f aca="false">IF(W1663="DIMEC",S1663,IF(W1663="MEDCENTRO",U1663,""))</f>
        <v/>
      </c>
      <c r="AC1663" s="18" t="n">
        <f aca="false">IF(AA1663&lt;&gt;"COMPRAR",0,IF(AB1663="",I1663,MIN(I1663,AB1663)))</f>
        <v>0</v>
      </c>
      <c r="AD1663" s="19" t="n">
        <f aca="false">IF(AC1663&gt;0,AC1663*V1663,0)</f>
        <v>0</v>
      </c>
      <c r="AE1663" s="19" t="n">
        <f aca="false">IF(AC1663&gt;0,(M1663-V1663)*AC1663,0)</f>
        <v>0</v>
      </c>
      <c r="AF1663" s="16" t="str">
        <f aca="false">IF(AA1663&lt;&gt;"COMPRAR","",IF(AB1663="",IF(X1663="","",IF(X1663-V1663&lt;0.01,"EMPATE TÉCNICO","")),IF(AB1663&lt;I1663,"ESTOQUE INSUFICIENTE",IF(X1663="","",IF(X1663-V1663&lt;0.01,"EMPATE TÉCNICO","")))))</f>
        <v/>
      </c>
      <c r="AG1663" s="16" t="s">
        <v>3757</v>
      </c>
      <c r="AH1663" s="16" t="s">
        <v>5278</v>
      </c>
    </row>
    <row r="1664" customFormat="false" ht="15" hidden="false" customHeight="false" outlineLevel="0" collapsed="false">
      <c r="A1664" s="16" t="s">
        <v>5305</v>
      </c>
      <c r="B1664" s="17" t="s">
        <v>5306</v>
      </c>
      <c r="C1664" s="16" t="s">
        <v>5307</v>
      </c>
      <c r="D1664" s="16" t="s">
        <v>3749</v>
      </c>
      <c r="E1664" s="18" t="n">
        <v>12</v>
      </c>
      <c r="F1664" s="16" t="s">
        <v>42</v>
      </c>
      <c r="G1664" s="18" t="n">
        <v>7</v>
      </c>
      <c r="H1664" s="16" t="n">
        <v>7.8</v>
      </c>
      <c r="I1664" s="18" t="n">
        <v>2</v>
      </c>
      <c r="J1664" s="19" t="n">
        <v>2.0075</v>
      </c>
      <c r="K1664" s="19" t="n">
        <v>2.0075</v>
      </c>
      <c r="L1664" s="19" t="n">
        <v>2.0075</v>
      </c>
      <c r="M1664" s="19" t="n">
        <f aca="false">IF(J1664&gt;0,J1664,K1664)*E1664</f>
        <v>24.09</v>
      </c>
      <c r="N1664" s="20"/>
      <c r="O1664" s="21" t="str">
        <f aca="false">IF(R1664="","",ROUND(R1664*(1-Premissas!$B$4),4))</f>
        <v/>
      </c>
      <c r="P1664" s="22"/>
      <c r="Q1664" s="22"/>
      <c r="R1664" s="23"/>
      <c r="S1664" s="24"/>
      <c r="T1664" s="24"/>
      <c r="U1664" s="25"/>
      <c r="V1664" s="19" t="str">
        <f aca="false">IF(COUNT(N1664:Q1664)=0,"",MIN(N1664:Q1664))</f>
        <v/>
      </c>
      <c r="W1664" s="16" t="str">
        <f aca="false">IF(V1664="","",INDEX($N$4:$Q$4,MATCH(V1664,N1664:Q1664,0)))</f>
        <v/>
      </c>
      <c r="X1664" s="19" t="str">
        <f aca="false">IF(COUNT(N1664:Q1664)&lt;2,"",SMALL(N1664:Q1664,2))</f>
        <v/>
      </c>
      <c r="Y1664" s="26" t="str">
        <f aca="false">IF(OR(V1664="",M1664=0),"",V1664/M1664-1)</f>
        <v/>
      </c>
      <c r="Z1664" s="26" t="str">
        <f aca="false">IF(OR(V1664="",L1664=""),"",V1664/(L1664*E1664)-1)</f>
        <v/>
      </c>
      <c r="AA1664" s="16" t="str">
        <f aca="false">IF(V1664="","SEM OFERTA",IF(OR(Y1664&gt;Premissas!$B$11,Y1664&lt;Premissas!$B$12),"VERIFICAR - UNIDADE/EMBALAGEM",IF(Y1664&gt;Premissas!$B$6,"NÃO COMPRAR - REAJUSTE &gt;5%","COMPRAR")))</f>
        <v>SEM OFERTA</v>
      </c>
      <c r="AB1664" s="18" t="str">
        <f aca="false">IF(W1664="DIMEC",S1664,IF(W1664="MEDCENTRO",U1664,""))</f>
        <v/>
      </c>
      <c r="AC1664" s="18" t="n">
        <f aca="false">IF(AA1664&lt;&gt;"COMPRAR",0,IF(AB1664="",I1664,MIN(I1664,AB1664)))</f>
        <v>0</v>
      </c>
      <c r="AD1664" s="19" t="n">
        <f aca="false">IF(AC1664&gt;0,AC1664*V1664,0)</f>
        <v>0</v>
      </c>
      <c r="AE1664" s="19" t="n">
        <f aca="false">IF(AC1664&gt;0,(M1664-V1664)*AC1664,0)</f>
        <v>0</v>
      </c>
      <c r="AF1664" s="16" t="str">
        <f aca="false">IF(AA1664&lt;&gt;"COMPRAR","",IF(AB1664="",IF(X1664="","",IF(X1664-V1664&lt;0.01,"EMPATE TÉCNICO","")),IF(AB1664&lt;I1664,"ESTOQUE INSUFICIENTE",IF(X1664="","",IF(X1664-V1664&lt;0.01,"EMPATE TÉCNICO","")))))</f>
        <v/>
      </c>
      <c r="AG1664" s="16" t="s">
        <v>3757</v>
      </c>
      <c r="AH1664" s="16" t="s">
        <v>5278</v>
      </c>
    </row>
    <row r="1665" customFormat="false" ht="15" hidden="false" customHeight="false" outlineLevel="0" collapsed="false">
      <c r="A1665" s="16" t="s">
        <v>5308</v>
      </c>
      <c r="B1665" s="17" t="s">
        <v>5309</v>
      </c>
      <c r="C1665" s="16" t="s">
        <v>5310</v>
      </c>
      <c r="D1665" s="16" t="s">
        <v>5282</v>
      </c>
      <c r="E1665" s="18" t="n">
        <v>30</v>
      </c>
      <c r="F1665" s="16" t="s">
        <v>42</v>
      </c>
      <c r="G1665" s="18" t="n">
        <v>18</v>
      </c>
      <c r="H1665" s="16" t="n">
        <v>67.5</v>
      </c>
      <c r="I1665" s="18" t="n">
        <v>6</v>
      </c>
      <c r="J1665" s="19" t="n">
        <v>1.47577777777778</v>
      </c>
      <c r="K1665" s="19" t="n">
        <v>1.47577777777778</v>
      </c>
      <c r="L1665" s="19" t="n">
        <v>1.4758</v>
      </c>
      <c r="M1665" s="19" t="n">
        <f aca="false">IF(J1665&gt;0,J1665,K1665)*E1665</f>
        <v>44.2733333333334</v>
      </c>
      <c r="N1665" s="20"/>
      <c r="O1665" s="21" t="str">
        <f aca="false">IF(R1665="","",ROUND(R1665*(1-Premissas!$B$4),4))</f>
        <v/>
      </c>
      <c r="P1665" s="22"/>
      <c r="Q1665" s="22"/>
      <c r="R1665" s="23"/>
      <c r="S1665" s="24"/>
      <c r="T1665" s="24"/>
      <c r="U1665" s="25"/>
      <c r="V1665" s="19" t="str">
        <f aca="false">IF(COUNT(N1665:Q1665)=0,"",MIN(N1665:Q1665))</f>
        <v/>
      </c>
      <c r="W1665" s="16" t="str">
        <f aca="false">IF(V1665="","",INDEX($N$4:$Q$4,MATCH(V1665,N1665:Q1665,0)))</f>
        <v/>
      </c>
      <c r="X1665" s="19" t="str">
        <f aca="false">IF(COUNT(N1665:Q1665)&lt;2,"",SMALL(N1665:Q1665,2))</f>
        <v/>
      </c>
      <c r="Y1665" s="26" t="str">
        <f aca="false">IF(OR(V1665="",M1665=0),"",V1665/M1665-1)</f>
        <v/>
      </c>
      <c r="Z1665" s="26" t="str">
        <f aca="false">IF(OR(V1665="",L1665=""),"",V1665/(L1665*E1665)-1)</f>
        <v/>
      </c>
      <c r="AA1665" s="16" t="str">
        <f aca="false">IF(V1665="","SEM OFERTA",IF(OR(Y1665&gt;Premissas!$B$11,Y1665&lt;Premissas!$B$12),"VERIFICAR - UNIDADE/EMBALAGEM",IF(Y1665&gt;Premissas!$B$6,"NÃO COMPRAR - REAJUSTE &gt;5%","COMPRAR")))</f>
        <v>SEM OFERTA</v>
      </c>
      <c r="AB1665" s="18" t="str">
        <f aca="false">IF(W1665="DIMEC",S1665,IF(W1665="MEDCENTRO",U1665,""))</f>
        <v/>
      </c>
      <c r="AC1665" s="18" t="n">
        <f aca="false">IF(AA1665&lt;&gt;"COMPRAR",0,IF(AB1665="",I1665,MIN(I1665,AB1665)))</f>
        <v>0</v>
      </c>
      <c r="AD1665" s="19" t="n">
        <f aca="false">IF(AC1665&gt;0,AC1665*V1665,0)</f>
        <v>0</v>
      </c>
      <c r="AE1665" s="19" t="n">
        <f aca="false">IF(AC1665&gt;0,(M1665-V1665)*AC1665,0)</f>
        <v>0</v>
      </c>
      <c r="AF1665" s="16" t="str">
        <f aca="false">IF(AA1665&lt;&gt;"COMPRAR","",IF(AB1665="",IF(X1665="","",IF(X1665-V1665&lt;0.01,"EMPATE TÉCNICO","")),IF(AB1665&lt;I1665,"ESTOQUE INSUFICIENTE",IF(X1665="","",IF(X1665-V1665&lt;0.01,"EMPATE TÉCNICO","")))))</f>
        <v/>
      </c>
      <c r="AG1665" s="16" t="s">
        <v>3757</v>
      </c>
      <c r="AH1665" s="16" t="s">
        <v>5278</v>
      </c>
    </row>
    <row r="1666" customFormat="false" ht="15" hidden="false" customHeight="false" outlineLevel="0" collapsed="false">
      <c r="A1666" s="16" t="s">
        <v>5311</v>
      </c>
      <c r="B1666" s="17" t="s">
        <v>5312</v>
      </c>
      <c r="C1666" s="16" t="s">
        <v>5313</v>
      </c>
      <c r="D1666" s="16" t="s">
        <v>5289</v>
      </c>
      <c r="E1666" s="18" t="n">
        <v>1</v>
      </c>
      <c r="F1666" s="16" t="s">
        <v>41</v>
      </c>
      <c r="G1666" s="18" t="n">
        <v>25</v>
      </c>
      <c r="H1666" s="16" t="n">
        <v>13</v>
      </c>
      <c r="I1666" s="18" t="n">
        <v>9</v>
      </c>
      <c r="J1666" s="19" t="n">
        <v>3.49</v>
      </c>
      <c r="K1666" s="19" t="n">
        <v>3.49</v>
      </c>
      <c r="L1666" s="19" t="n">
        <v>3.49</v>
      </c>
      <c r="M1666" s="19" t="n">
        <f aca="false">IF(J1666&gt;0,J1666,K1666)*E1666</f>
        <v>3.49</v>
      </c>
      <c r="N1666" s="20"/>
      <c r="O1666" s="21" t="str">
        <f aca="false">IF(R1666="","",ROUND(R1666*(1-Premissas!$B$4),4))</f>
        <v/>
      </c>
      <c r="P1666" s="22"/>
      <c r="Q1666" s="22"/>
      <c r="R1666" s="23"/>
      <c r="S1666" s="24"/>
      <c r="T1666" s="24"/>
      <c r="U1666" s="25"/>
      <c r="V1666" s="19" t="str">
        <f aca="false">IF(COUNT(N1666:Q1666)=0,"",MIN(N1666:Q1666))</f>
        <v/>
      </c>
      <c r="W1666" s="16" t="str">
        <f aca="false">IF(V1666="","",INDEX($N$4:$Q$4,MATCH(V1666,N1666:Q1666,0)))</f>
        <v/>
      </c>
      <c r="X1666" s="19" t="str">
        <f aca="false">IF(COUNT(N1666:Q1666)&lt;2,"",SMALL(N1666:Q1666,2))</f>
        <v/>
      </c>
      <c r="Y1666" s="26" t="str">
        <f aca="false">IF(OR(V1666="",M1666=0),"",V1666/M1666-1)</f>
        <v/>
      </c>
      <c r="Z1666" s="26" t="str">
        <f aca="false">IF(OR(V1666="",L1666=""),"",V1666/(L1666*E1666)-1)</f>
        <v/>
      </c>
      <c r="AA1666" s="16" t="str">
        <f aca="false">IF(V1666="","SEM OFERTA",IF(OR(Y1666&gt;Premissas!$B$11,Y1666&lt;Premissas!$B$12),"VERIFICAR - UNIDADE/EMBALAGEM",IF(Y1666&gt;Premissas!$B$6,"NÃO COMPRAR - REAJUSTE &gt;5%","COMPRAR")))</f>
        <v>SEM OFERTA</v>
      </c>
      <c r="AB1666" s="18" t="str">
        <f aca="false">IF(W1666="DIMEC",S1666,IF(W1666="MEDCENTRO",U1666,""))</f>
        <v/>
      </c>
      <c r="AC1666" s="18" t="n">
        <f aca="false">IF(AA1666&lt;&gt;"COMPRAR",0,IF(AB1666="",I1666,MIN(I1666,AB1666)))</f>
        <v>0</v>
      </c>
      <c r="AD1666" s="19" t="n">
        <f aca="false">IF(AC1666&gt;0,AC1666*V1666,0)</f>
        <v>0</v>
      </c>
      <c r="AE1666" s="19" t="n">
        <f aca="false">IF(AC1666&gt;0,(M1666-V1666)*AC1666,0)</f>
        <v>0</v>
      </c>
      <c r="AF1666" s="16" t="str">
        <f aca="false">IF(AA1666&lt;&gt;"COMPRAR","",IF(AB1666="",IF(X1666="","",IF(X1666-V1666&lt;0.01,"EMPATE TÉCNICO","")),IF(AB1666&lt;I1666,"ESTOQUE INSUFICIENTE",IF(X1666="","",IF(X1666-V1666&lt;0.01,"EMPATE TÉCNICO","")))))</f>
        <v/>
      </c>
      <c r="AG1666" s="16" t="s">
        <v>5182</v>
      </c>
      <c r="AH1666" s="16" t="s">
        <v>5278</v>
      </c>
    </row>
    <row r="1667" customFormat="false" ht="15" hidden="false" customHeight="false" outlineLevel="0" collapsed="false">
      <c r="A1667" s="16" t="s">
        <v>5314</v>
      </c>
      <c r="B1667" s="17" t="s">
        <v>5315</v>
      </c>
      <c r="C1667" s="16" t="s">
        <v>5316</v>
      </c>
      <c r="D1667" s="16" t="s">
        <v>5289</v>
      </c>
      <c r="E1667" s="18" t="n">
        <v>1</v>
      </c>
      <c r="F1667" s="16" t="s">
        <v>43</v>
      </c>
      <c r="G1667" s="18" t="n">
        <v>3</v>
      </c>
      <c r="H1667" s="16" t="n">
        <v>9.6</v>
      </c>
      <c r="I1667" s="18" t="n">
        <v>22</v>
      </c>
      <c r="J1667" s="19" t="n">
        <v>3.4</v>
      </c>
      <c r="K1667" s="19" t="n">
        <v>3.4</v>
      </c>
      <c r="L1667" s="19" t="n">
        <v>3.4</v>
      </c>
      <c r="M1667" s="19" t="n">
        <f aca="false">IF(J1667&gt;0,J1667,K1667)*E1667</f>
        <v>3.4</v>
      </c>
      <c r="N1667" s="20"/>
      <c r="O1667" s="21" t="str">
        <f aca="false">IF(R1667="","",ROUND(R1667*(1-Premissas!$B$4),4))</f>
        <v/>
      </c>
      <c r="P1667" s="22"/>
      <c r="Q1667" s="22"/>
      <c r="R1667" s="23"/>
      <c r="S1667" s="24"/>
      <c r="T1667" s="24"/>
      <c r="U1667" s="25"/>
      <c r="V1667" s="19" t="str">
        <f aca="false">IF(COUNT(N1667:Q1667)=0,"",MIN(N1667:Q1667))</f>
        <v/>
      </c>
      <c r="W1667" s="16" t="str">
        <f aca="false">IF(V1667="","",INDEX($N$4:$Q$4,MATCH(V1667,N1667:Q1667,0)))</f>
        <v/>
      </c>
      <c r="X1667" s="19" t="str">
        <f aca="false">IF(COUNT(N1667:Q1667)&lt;2,"",SMALL(N1667:Q1667,2))</f>
        <v/>
      </c>
      <c r="Y1667" s="26" t="str">
        <f aca="false">IF(OR(V1667="",M1667=0),"",V1667/M1667-1)</f>
        <v/>
      </c>
      <c r="Z1667" s="26" t="str">
        <f aca="false">IF(OR(V1667="",L1667=""),"",V1667/(L1667*E1667)-1)</f>
        <v/>
      </c>
      <c r="AA1667" s="16" t="str">
        <f aca="false">IF(V1667="","SEM OFERTA",IF(OR(Y1667&gt;Premissas!$B$11,Y1667&lt;Premissas!$B$12),"VERIFICAR - UNIDADE/EMBALAGEM",IF(Y1667&gt;Premissas!$B$6,"NÃO COMPRAR - REAJUSTE &gt;5%","COMPRAR")))</f>
        <v>SEM OFERTA</v>
      </c>
      <c r="AB1667" s="18" t="str">
        <f aca="false">IF(W1667="DIMEC",S1667,IF(W1667="MEDCENTRO",U1667,""))</f>
        <v/>
      </c>
      <c r="AC1667" s="18" t="n">
        <f aca="false">IF(AA1667&lt;&gt;"COMPRAR",0,IF(AB1667="",I1667,MIN(I1667,AB1667)))</f>
        <v>0</v>
      </c>
      <c r="AD1667" s="19" t="n">
        <f aca="false">IF(AC1667&gt;0,AC1667*V1667,0)</f>
        <v>0</v>
      </c>
      <c r="AE1667" s="19" t="n">
        <f aca="false">IF(AC1667&gt;0,(M1667-V1667)*AC1667,0)</f>
        <v>0</v>
      </c>
      <c r="AF1667" s="16" t="str">
        <f aca="false">IF(AA1667&lt;&gt;"COMPRAR","",IF(AB1667="",IF(X1667="","",IF(X1667-V1667&lt;0.01,"EMPATE TÉCNICO","")),IF(AB1667&lt;I1667,"ESTOQUE INSUFICIENTE",IF(X1667="","",IF(X1667-V1667&lt;0.01,"EMPATE TÉCNICO","")))))</f>
        <v/>
      </c>
      <c r="AG1667" s="16" t="s">
        <v>5182</v>
      </c>
      <c r="AH1667" s="16" t="s">
        <v>5278</v>
      </c>
    </row>
    <row r="1668" customFormat="false" ht="15" hidden="false" customHeight="false" outlineLevel="0" collapsed="false">
      <c r="A1668" s="16" t="s">
        <v>5317</v>
      </c>
      <c r="B1668" s="17" t="s">
        <v>5318</v>
      </c>
      <c r="C1668" s="16" t="s">
        <v>5319</v>
      </c>
      <c r="D1668" s="16" t="s">
        <v>5289</v>
      </c>
      <c r="E1668" s="18" t="n">
        <v>1</v>
      </c>
      <c r="F1668" s="16" t="s">
        <v>42</v>
      </c>
      <c r="G1668" s="18" t="n">
        <v>10</v>
      </c>
      <c r="H1668" s="16" t="n">
        <v>6</v>
      </c>
      <c r="I1668" s="18" t="n">
        <v>6</v>
      </c>
      <c r="J1668" s="19" t="n">
        <v>3.4</v>
      </c>
      <c r="K1668" s="19" t="n">
        <v>3.4</v>
      </c>
      <c r="L1668" s="19" t="n">
        <v>3.4</v>
      </c>
      <c r="M1668" s="19" t="n">
        <f aca="false">IF(J1668&gt;0,J1668,K1668)*E1668</f>
        <v>3.4</v>
      </c>
      <c r="N1668" s="20"/>
      <c r="O1668" s="21" t="str">
        <f aca="false">IF(R1668="","",ROUND(R1668*(1-Premissas!$B$4),4))</f>
        <v/>
      </c>
      <c r="P1668" s="22"/>
      <c r="Q1668" s="22"/>
      <c r="R1668" s="23"/>
      <c r="S1668" s="24"/>
      <c r="T1668" s="24"/>
      <c r="U1668" s="25"/>
      <c r="V1668" s="19" t="str">
        <f aca="false">IF(COUNT(N1668:Q1668)=0,"",MIN(N1668:Q1668))</f>
        <v/>
      </c>
      <c r="W1668" s="16" t="str">
        <f aca="false">IF(V1668="","",INDEX($N$4:$Q$4,MATCH(V1668,N1668:Q1668,0)))</f>
        <v/>
      </c>
      <c r="X1668" s="19" t="str">
        <f aca="false">IF(COUNT(N1668:Q1668)&lt;2,"",SMALL(N1668:Q1668,2))</f>
        <v/>
      </c>
      <c r="Y1668" s="26" t="str">
        <f aca="false">IF(OR(V1668="",M1668=0),"",V1668/M1668-1)</f>
        <v/>
      </c>
      <c r="Z1668" s="26" t="str">
        <f aca="false">IF(OR(V1668="",L1668=""),"",V1668/(L1668*E1668)-1)</f>
        <v/>
      </c>
      <c r="AA1668" s="16" t="str">
        <f aca="false">IF(V1668="","SEM OFERTA",IF(OR(Y1668&gt;Premissas!$B$11,Y1668&lt;Premissas!$B$12),"VERIFICAR - UNIDADE/EMBALAGEM",IF(Y1668&gt;Premissas!$B$6,"NÃO COMPRAR - REAJUSTE &gt;5%","COMPRAR")))</f>
        <v>SEM OFERTA</v>
      </c>
      <c r="AB1668" s="18" t="str">
        <f aca="false">IF(W1668="DIMEC",S1668,IF(W1668="MEDCENTRO",U1668,""))</f>
        <v/>
      </c>
      <c r="AC1668" s="18" t="n">
        <f aca="false">IF(AA1668&lt;&gt;"COMPRAR",0,IF(AB1668="",I1668,MIN(I1668,AB1668)))</f>
        <v>0</v>
      </c>
      <c r="AD1668" s="19" t="n">
        <f aca="false">IF(AC1668&gt;0,AC1668*V1668,0)</f>
        <v>0</v>
      </c>
      <c r="AE1668" s="19" t="n">
        <f aca="false">IF(AC1668&gt;0,(M1668-V1668)*AC1668,0)</f>
        <v>0</v>
      </c>
      <c r="AF1668" s="16" t="str">
        <f aca="false">IF(AA1668&lt;&gt;"COMPRAR","",IF(AB1668="",IF(X1668="","",IF(X1668-V1668&lt;0.01,"EMPATE TÉCNICO","")),IF(AB1668&lt;I1668,"ESTOQUE INSUFICIENTE",IF(X1668="","",IF(X1668-V1668&lt;0.01,"EMPATE TÉCNICO","")))))</f>
        <v/>
      </c>
      <c r="AG1668" s="16" t="s">
        <v>5182</v>
      </c>
      <c r="AH1668" s="16" t="s">
        <v>5278</v>
      </c>
    </row>
    <row r="1669" customFormat="false" ht="15" hidden="false" customHeight="false" outlineLevel="0" collapsed="false">
      <c r="A1669" s="16" t="s">
        <v>5320</v>
      </c>
      <c r="B1669" s="17" t="s">
        <v>5321</v>
      </c>
      <c r="C1669" s="16" t="s">
        <v>5322</v>
      </c>
      <c r="D1669" s="16" t="s">
        <v>5289</v>
      </c>
      <c r="E1669" s="18" t="n">
        <v>12</v>
      </c>
      <c r="F1669" s="16" t="s">
        <v>43</v>
      </c>
      <c r="G1669" s="18" t="n">
        <v>0</v>
      </c>
      <c r="H1669" s="16" t="n">
        <v>0</v>
      </c>
      <c r="I1669" s="18" t="n">
        <v>1</v>
      </c>
      <c r="J1669" s="19" t="n">
        <v>2.99083333333333</v>
      </c>
      <c r="K1669" s="19" t="n">
        <v>2.99083333333333</v>
      </c>
      <c r="L1669" s="19" t="n">
        <v>2.9908</v>
      </c>
      <c r="M1669" s="19" t="n">
        <f aca="false">IF(J1669&gt;0,J1669,K1669)*E1669</f>
        <v>35.89</v>
      </c>
      <c r="N1669" s="20"/>
      <c r="O1669" s="21" t="str">
        <f aca="false">IF(R1669="","",ROUND(R1669*(1-Premissas!$B$4),4))</f>
        <v/>
      </c>
      <c r="P1669" s="22"/>
      <c r="Q1669" s="22"/>
      <c r="R1669" s="23"/>
      <c r="S1669" s="24"/>
      <c r="T1669" s="24"/>
      <c r="U1669" s="25"/>
      <c r="V1669" s="19" t="str">
        <f aca="false">IF(COUNT(N1669:Q1669)=0,"",MIN(N1669:Q1669))</f>
        <v/>
      </c>
      <c r="W1669" s="16" t="str">
        <f aca="false">IF(V1669="","",INDEX($N$4:$Q$4,MATCH(V1669,N1669:Q1669,0)))</f>
        <v/>
      </c>
      <c r="X1669" s="19" t="str">
        <f aca="false">IF(COUNT(N1669:Q1669)&lt;2,"",SMALL(N1669:Q1669,2))</f>
        <v/>
      </c>
      <c r="Y1669" s="26" t="str">
        <f aca="false">IF(OR(V1669="",M1669=0),"",V1669/M1669-1)</f>
        <v/>
      </c>
      <c r="Z1669" s="26" t="str">
        <f aca="false">IF(OR(V1669="",L1669=""),"",V1669/(L1669*E1669)-1)</f>
        <v/>
      </c>
      <c r="AA1669" s="16" t="str">
        <f aca="false">IF(V1669="","SEM OFERTA",IF(OR(Y1669&gt;Premissas!$B$11,Y1669&lt;Premissas!$B$12),"VERIFICAR - UNIDADE/EMBALAGEM",IF(Y1669&gt;Premissas!$B$6,"NÃO COMPRAR - REAJUSTE &gt;5%","COMPRAR")))</f>
        <v>SEM OFERTA</v>
      </c>
      <c r="AB1669" s="18" t="str">
        <f aca="false">IF(W1669="DIMEC",S1669,IF(W1669="MEDCENTRO",U1669,""))</f>
        <v/>
      </c>
      <c r="AC1669" s="18" t="n">
        <f aca="false">IF(AA1669&lt;&gt;"COMPRAR",0,IF(AB1669="",I1669,MIN(I1669,AB1669)))</f>
        <v>0</v>
      </c>
      <c r="AD1669" s="19" t="n">
        <f aca="false">IF(AC1669&gt;0,AC1669*V1669,0)</f>
        <v>0</v>
      </c>
      <c r="AE1669" s="19" t="n">
        <f aca="false">IF(AC1669&gt;0,(M1669-V1669)*AC1669,0)</f>
        <v>0</v>
      </c>
      <c r="AF1669" s="16" t="str">
        <f aca="false">IF(AA1669&lt;&gt;"COMPRAR","",IF(AB1669="",IF(X1669="","",IF(X1669-V1669&lt;0.01,"EMPATE TÉCNICO","")),IF(AB1669&lt;I1669,"ESTOQUE INSUFICIENTE",IF(X1669="","",IF(X1669-V1669&lt;0.01,"EMPATE TÉCNICO","")))))</f>
        <v/>
      </c>
      <c r="AG1669" s="16" t="s">
        <v>5182</v>
      </c>
      <c r="AH1669" s="16" t="s">
        <v>5278</v>
      </c>
    </row>
    <row r="1670" customFormat="false" ht="15" hidden="false" customHeight="false" outlineLevel="0" collapsed="false">
      <c r="A1670" s="16" t="s">
        <v>5323</v>
      </c>
      <c r="B1670" s="17" t="s">
        <v>5324</v>
      </c>
      <c r="C1670" s="16" t="s">
        <v>5325</v>
      </c>
      <c r="D1670" s="16" t="s">
        <v>5289</v>
      </c>
      <c r="E1670" s="18" t="n">
        <v>1</v>
      </c>
      <c r="F1670" s="16" t="s">
        <v>42</v>
      </c>
      <c r="G1670" s="18" t="n">
        <v>36</v>
      </c>
      <c r="H1670" s="16" t="n">
        <v>35.4</v>
      </c>
      <c r="I1670" s="18" t="n">
        <v>55</v>
      </c>
      <c r="J1670" s="19" t="n">
        <v>1.09</v>
      </c>
      <c r="K1670" s="19" t="n">
        <v>1.09</v>
      </c>
      <c r="L1670" s="19" t="n">
        <v>1.09</v>
      </c>
      <c r="M1670" s="19" t="n">
        <f aca="false">IF(J1670&gt;0,J1670,K1670)*E1670</f>
        <v>1.09</v>
      </c>
      <c r="N1670" s="20"/>
      <c r="O1670" s="21" t="str">
        <f aca="false">IF(R1670="","",ROUND(R1670*(1-Premissas!$B$4),4))</f>
        <v/>
      </c>
      <c r="P1670" s="22"/>
      <c r="Q1670" s="22"/>
      <c r="R1670" s="23"/>
      <c r="S1670" s="24"/>
      <c r="T1670" s="24"/>
      <c r="U1670" s="25"/>
      <c r="V1670" s="19" t="str">
        <f aca="false">IF(COUNT(N1670:Q1670)=0,"",MIN(N1670:Q1670))</f>
        <v/>
      </c>
      <c r="W1670" s="16" t="str">
        <f aca="false">IF(V1670="","",INDEX($N$4:$Q$4,MATCH(V1670,N1670:Q1670,0)))</f>
        <v/>
      </c>
      <c r="X1670" s="19" t="str">
        <f aca="false">IF(COUNT(N1670:Q1670)&lt;2,"",SMALL(N1670:Q1670,2))</f>
        <v/>
      </c>
      <c r="Y1670" s="26" t="str">
        <f aca="false">IF(OR(V1670="",M1670=0),"",V1670/M1670-1)</f>
        <v/>
      </c>
      <c r="Z1670" s="26" t="str">
        <f aca="false">IF(OR(V1670="",L1670=""),"",V1670/(L1670*E1670)-1)</f>
        <v/>
      </c>
      <c r="AA1670" s="16" t="str">
        <f aca="false">IF(V1670="","SEM OFERTA",IF(OR(Y1670&gt;Premissas!$B$11,Y1670&lt;Premissas!$B$12),"VERIFICAR - UNIDADE/EMBALAGEM",IF(Y1670&gt;Premissas!$B$6,"NÃO COMPRAR - REAJUSTE &gt;5%","COMPRAR")))</f>
        <v>SEM OFERTA</v>
      </c>
      <c r="AB1670" s="18" t="str">
        <f aca="false">IF(W1670="DIMEC",S1670,IF(W1670="MEDCENTRO",U1670,""))</f>
        <v/>
      </c>
      <c r="AC1670" s="18" t="n">
        <f aca="false">IF(AA1670&lt;&gt;"COMPRAR",0,IF(AB1670="",I1670,MIN(I1670,AB1670)))</f>
        <v>0</v>
      </c>
      <c r="AD1670" s="19" t="n">
        <f aca="false">IF(AC1670&gt;0,AC1670*V1670,0)</f>
        <v>0</v>
      </c>
      <c r="AE1670" s="19" t="n">
        <f aca="false">IF(AC1670&gt;0,(M1670-V1670)*AC1670,0)</f>
        <v>0</v>
      </c>
      <c r="AF1670" s="16" t="str">
        <f aca="false">IF(AA1670&lt;&gt;"COMPRAR","",IF(AB1670="",IF(X1670="","",IF(X1670-V1670&lt;0.01,"EMPATE TÉCNICO","")),IF(AB1670&lt;I1670,"ESTOQUE INSUFICIENTE",IF(X1670="","",IF(X1670-V1670&lt;0.01,"EMPATE TÉCNICO","")))))</f>
        <v/>
      </c>
      <c r="AG1670" s="16" t="s">
        <v>5182</v>
      </c>
      <c r="AH1670" s="16" t="s">
        <v>5278</v>
      </c>
    </row>
    <row r="1671" customFormat="false" ht="15" hidden="false" customHeight="false" outlineLevel="0" collapsed="false">
      <c r="A1671" s="16" t="s">
        <v>5326</v>
      </c>
      <c r="B1671" s="17" t="s">
        <v>5327</v>
      </c>
      <c r="C1671" s="16" t="s">
        <v>5328</v>
      </c>
      <c r="D1671" s="16" t="s">
        <v>3749</v>
      </c>
      <c r="E1671" s="18" t="n">
        <v>12</v>
      </c>
      <c r="F1671" s="16" t="s">
        <v>42</v>
      </c>
      <c r="G1671" s="18" t="n">
        <v>3</v>
      </c>
      <c r="H1671" s="16" t="n">
        <v>9.9</v>
      </c>
      <c r="I1671" s="18" t="n">
        <v>2</v>
      </c>
      <c r="J1671" s="19" t="n">
        <v>2.0075</v>
      </c>
      <c r="K1671" s="19" t="n">
        <v>2.0075</v>
      </c>
      <c r="L1671" s="19" t="n">
        <v>2.0075</v>
      </c>
      <c r="M1671" s="19" t="n">
        <f aca="false">IF(J1671&gt;0,J1671,K1671)*E1671</f>
        <v>24.09</v>
      </c>
      <c r="N1671" s="20"/>
      <c r="O1671" s="21" t="str">
        <f aca="false">IF(R1671="","",ROUND(R1671*(1-Premissas!$B$4),4))</f>
        <v/>
      </c>
      <c r="P1671" s="22"/>
      <c r="Q1671" s="22"/>
      <c r="R1671" s="23"/>
      <c r="S1671" s="24"/>
      <c r="T1671" s="24"/>
      <c r="U1671" s="25"/>
      <c r="V1671" s="19" t="str">
        <f aca="false">IF(COUNT(N1671:Q1671)=0,"",MIN(N1671:Q1671))</f>
        <v/>
      </c>
      <c r="W1671" s="16" t="str">
        <f aca="false">IF(V1671="","",INDEX($N$4:$Q$4,MATCH(V1671,N1671:Q1671,0)))</f>
        <v/>
      </c>
      <c r="X1671" s="19" t="str">
        <f aca="false">IF(COUNT(N1671:Q1671)&lt;2,"",SMALL(N1671:Q1671,2))</f>
        <v/>
      </c>
      <c r="Y1671" s="26" t="str">
        <f aca="false">IF(OR(V1671="",M1671=0),"",V1671/M1671-1)</f>
        <v/>
      </c>
      <c r="Z1671" s="26" t="str">
        <f aca="false">IF(OR(V1671="",L1671=""),"",V1671/(L1671*E1671)-1)</f>
        <v/>
      </c>
      <c r="AA1671" s="16" t="str">
        <f aca="false">IF(V1671="","SEM OFERTA",IF(OR(Y1671&gt;Premissas!$B$11,Y1671&lt;Premissas!$B$12),"VERIFICAR - UNIDADE/EMBALAGEM",IF(Y1671&gt;Premissas!$B$6,"NÃO COMPRAR - REAJUSTE &gt;5%","COMPRAR")))</f>
        <v>SEM OFERTA</v>
      </c>
      <c r="AB1671" s="18" t="str">
        <f aca="false">IF(W1671="DIMEC",S1671,IF(W1671="MEDCENTRO",U1671,""))</f>
        <v/>
      </c>
      <c r="AC1671" s="18" t="n">
        <f aca="false">IF(AA1671&lt;&gt;"COMPRAR",0,IF(AB1671="",I1671,MIN(I1671,AB1671)))</f>
        <v>0</v>
      </c>
      <c r="AD1671" s="19" t="n">
        <f aca="false">IF(AC1671&gt;0,AC1671*V1671,0)</f>
        <v>0</v>
      </c>
      <c r="AE1671" s="19" t="n">
        <f aca="false">IF(AC1671&gt;0,(M1671-V1671)*AC1671,0)</f>
        <v>0</v>
      </c>
      <c r="AF1671" s="16" t="str">
        <f aca="false">IF(AA1671&lt;&gt;"COMPRAR","",IF(AB1671="",IF(X1671="","",IF(X1671-V1671&lt;0.01,"EMPATE TÉCNICO","")),IF(AB1671&lt;I1671,"ESTOQUE INSUFICIENTE",IF(X1671="","",IF(X1671-V1671&lt;0.01,"EMPATE TÉCNICO","")))))</f>
        <v/>
      </c>
      <c r="AG1671" s="16" t="s">
        <v>3757</v>
      </c>
      <c r="AH1671" s="16" t="s">
        <v>5278</v>
      </c>
    </row>
    <row r="1672" customFormat="false" ht="15" hidden="false" customHeight="false" outlineLevel="0" collapsed="false">
      <c r="A1672" s="16" t="s">
        <v>5329</v>
      </c>
      <c r="B1672" s="17" t="s">
        <v>5330</v>
      </c>
      <c r="C1672" s="16" t="s">
        <v>5331</v>
      </c>
      <c r="D1672" s="16" t="s">
        <v>5289</v>
      </c>
      <c r="E1672" s="18" t="n">
        <v>1</v>
      </c>
      <c r="F1672" s="16" t="s">
        <v>41</v>
      </c>
      <c r="G1672" s="18" t="n">
        <v>41</v>
      </c>
      <c r="H1672" s="16" t="n">
        <v>19.3</v>
      </c>
      <c r="I1672" s="18" t="n">
        <v>9</v>
      </c>
      <c r="J1672" s="19" t="n">
        <v>7.99</v>
      </c>
      <c r="K1672" s="19" t="n">
        <v>7.99</v>
      </c>
      <c r="L1672" s="19" t="n">
        <v>7.99</v>
      </c>
      <c r="M1672" s="19" t="n">
        <f aca="false">IF(J1672&gt;0,J1672,K1672)*E1672</f>
        <v>7.99</v>
      </c>
      <c r="N1672" s="20"/>
      <c r="O1672" s="21" t="str">
        <f aca="false">IF(R1672="","",ROUND(R1672*(1-Premissas!$B$4),4))</f>
        <v/>
      </c>
      <c r="P1672" s="22"/>
      <c r="Q1672" s="22"/>
      <c r="R1672" s="23"/>
      <c r="S1672" s="24"/>
      <c r="T1672" s="24"/>
      <c r="U1672" s="25"/>
      <c r="V1672" s="19" t="str">
        <f aca="false">IF(COUNT(N1672:Q1672)=0,"",MIN(N1672:Q1672))</f>
        <v/>
      </c>
      <c r="W1672" s="16" t="str">
        <f aca="false">IF(V1672="","",INDEX($N$4:$Q$4,MATCH(V1672,N1672:Q1672,0)))</f>
        <v/>
      </c>
      <c r="X1672" s="19" t="str">
        <f aca="false">IF(COUNT(N1672:Q1672)&lt;2,"",SMALL(N1672:Q1672,2))</f>
        <v/>
      </c>
      <c r="Y1672" s="26" t="str">
        <f aca="false">IF(OR(V1672="",M1672=0),"",V1672/M1672-1)</f>
        <v/>
      </c>
      <c r="Z1672" s="26" t="str">
        <f aca="false">IF(OR(V1672="",L1672=""),"",V1672/(L1672*E1672)-1)</f>
        <v/>
      </c>
      <c r="AA1672" s="16" t="str">
        <f aca="false">IF(V1672="","SEM OFERTA",IF(OR(Y1672&gt;Premissas!$B$11,Y1672&lt;Premissas!$B$12),"VERIFICAR - UNIDADE/EMBALAGEM",IF(Y1672&gt;Premissas!$B$6,"NÃO COMPRAR - REAJUSTE &gt;5%","COMPRAR")))</f>
        <v>SEM OFERTA</v>
      </c>
      <c r="AB1672" s="18" t="str">
        <f aca="false">IF(W1672="DIMEC",S1672,IF(W1672="MEDCENTRO",U1672,""))</f>
        <v/>
      </c>
      <c r="AC1672" s="18" t="n">
        <f aca="false">IF(AA1672&lt;&gt;"COMPRAR",0,IF(AB1672="",I1672,MIN(I1672,AB1672)))</f>
        <v>0</v>
      </c>
      <c r="AD1672" s="19" t="n">
        <f aca="false">IF(AC1672&gt;0,AC1672*V1672,0)</f>
        <v>0</v>
      </c>
      <c r="AE1672" s="19" t="n">
        <f aca="false">IF(AC1672&gt;0,(M1672-V1672)*AC1672,0)</f>
        <v>0</v>
      </c>
      <c r="AF1672" s="16" t="str">
        <f aca="false">IF(AA1672&lt;&gt;"COMPRAR","",IF(AB1672="",IF(X1672="","",IF(X1672-V1672&lt;0.01,"EMPATE TÉCNICO","")),IF(AB1672&lt;I1672,"ESTOQUE INSUFICIENTE",IF(X1672="","",IF(X1672-V1672&lt;0.01,"EMPATE TÉCNICO","")))))</f>
        <v/>
      </c>
      <c r="AG1672" s="16" t="s">
        <v>203</v>
      </c>
      <c r="AH1672" s="16" t="s">
        <v>5278</v>
      </c>
    </row>
    <row r="1673" customFormat="false" ht="15" hidden="false" customHeight="false" outlineLevel="0" collapsed="false">
      <c r="A1673" s="16" t="s">
        <v>5332</v>
      </c>
      <c r="B1673" s="17" t="s">
        <v>5333</v>
      </c>
      <c r="C1673" s="16" t="s">
        <v>5334</v>
      </c>
      <c r="D1673" s="16" t="s">
        <v>5289</v>
      </c>
      <c r="E1673" s="18" t="n">
        <v>20</v>
      </c>
      <c r="F1673" s="16" t="s">
        <v>43</v>
      </c>
      <c r="G1673" s="18" t="n">
        <v>0</v>
      </c>
      <c r="H1673" s="16" t="n">
        <v>1</v>
      </c>
      <c r="I1673" s="18" t="n">
        <v>1</v>
      </c>
      <c r="J1673" s="19" t="n">
        <v>1.6215</v>
      </c>
      <c r="K1673" s="19" t="n">
        <v>1.6215</v>
      </c>
      <c r="L1673" s="19" t="n">
        <v>1.6215</v>
      </c>
      <c r="M1673" s="19" t="n">
        <f aca="false">IF(J1673&gt;0,J1673,K1673)*E1673</f>
        <v>32.43</v>
      </c>
      <c r="N1673" s="20"/>
      <c r="O1673" s="21" t="str">
        <f aca="false">IF(R1673="","",ROUND(R1673*(1-Premissas!$B$4),4))</f>
        <v/>
      </c>
      <c r="P1673" s="22"/>
      <c r="Q1673" s="22"/>
      <c r="R1673" s="23"/>
      <c r="S1673" s="24"/>
      <c r="T1673" s="24"/>
      <c r="U1673" s="25"/>
      <c r="V1673" s="19" t="str">
        <f aca="false">IF(COUNT(N1673:Q1673)=0,"",MIN(N1673:Q1673))</f>
        <v/>
      </c>
      <c r="W1673" s="16" t="str">
        <f aca="false">IF(V1673="","",INDEX($N$4:$Q$4,MATCH(V1673,N1673:Q1673,0)))</f>
        <v/>
      </c>
      <c r="X1673" s="19" t="str">
        <f aca="false">IF(COUNT(N1673:Q1673)&lt;2,"",SMALL(N1673:Q1673,2))</f>
        <v/>
      </c>
      <c r="Y1673" s="26" t="str">
        <f aca="false">IF(OR(V1673="",M1673=0),"",V1673/M1673-1)</f>
        <v/>
      </c>
      <c r="Z1673" s="26" t="str">
        <f aca="false">IF(OR(V1673="",L1673=""),"",V1673/(L1673*E1673)-1)</f>
        <v/>
      </c>
      <c r="AA1673" s="16" t="str">
        <f aca="false">IF(V1673="","SEM OFERTA",IF(OR(Y1673&gt;Premissas!$B$11,Y1673&lt;Premissas!$B$12),"VERIFICAR - UNIDADE/EMBALAGEM",IF(Y1673&gt;Premissas!$B$6,"NÃO COMPRAR - REAJUSTE &gt;5%","COMPRAR")))</f>
        <v>SEM OFERTA</v>
      </c>
      <c r="AB1673" s="18" t="str">
        <f aca="false">IF(W1673="DIMEC",S1673,IF(W1673="MEDCENTRO",U1673,""))</f>
        <v/>
      </c>
      <c r="AC1673" s="18" t="n">
        <f aca="false">IF(AA1673&lt;&gt;"COMPRAR",0,IF(AB1673="",I1673,MIN(I1673,AB1673)))</f>
        <v>0</v>
      </c>
      <c r="AD1673" s="19" t="n">
        <f aca="false">IF(AC1673&gt;0,AC1673*V1673,0)</f>
        <v>0</v>
      </c>
      <c r="AE1673" s="19" t="n">
        <f aca="false">IF(AC1673&gt;0,(M1673-V1673)*AC1673,0)</f>
        <v>0</v>
      </c>
      <c r="AF1673" s="16" t="str">
        <f aca="false">IF(AA1673&lt;&gt;"COMPRAR","",IF(AB1673="",IF(X1673="","",IF(X1673-V1673&lt;0.01,"EMPATE TÉCNICO","")),IF(AB1673&lt;I1673,"ESTOQUE INSUFICIENTE",IF(X1673="","",IF(X1673-V1673&lt;0.01,"EMPATE TÉCNICO","")))))</f>
        <v/>
      </c>
      <c r="AG1673" s="16" t="s">
        <v>203</v>
      </c>
      <c r="AH1673" s="16" t="s">
        <v>5278</v>
      </c>
    </row>
    <row r="1674" customFormat="false" ht="15" hidden="false" customHeight="false" outlineLevel="0" collapsed="false">
      <c r="A1674" s="16" t="s">
        <v>5335</v>
      </c>
      <c r="B1674" s="17" t="s">
        <v>5336</v>
      </c>
      <c r="C1674" s="16" t="s">
        <v>5337</v>
      </c>
      <c r="D1674" s="16" t="s">
        <v>5282</v>
      </c>
      <c r="E1674" s="18" t="n">
        <v>16</v>
      </c>
      <c r="F1674" s="16" t="s">
        <v>41</v>
      </c>
      <c r="G1674" s="18" t="n">
        <v>13</v>
      </c>
      <c r="H1674" s="16" t="n">
        <v>7.8</v>
      </c>
      <c r="I1674" s="18" t="n">
        <v>1</v>
      </c>
      <c r="J1674" s="19" t="n">
        <v>6.695</v>
      </c>
      <c r="K1674" s="19" t="n">
        <v>6.695</v>
      </c>
      <c r="L1674" s="19" t="n">
        <v>6.695</v>
      </c>
      <c r="M1674" s="19" t="n">
        <f aca="false">IF(J1674&gt;0,J1674,K1674)*E1674</f>
        <v>107.12</v>
      </c>
      <c r="N1674" s="20"/>
      <c r="O1674" s="21" t="str">
        <f aca="false">IF(R1674="","",ROUND(R1674*(1-Premissas!$B$4),4))</f>
        <v/>
      </c>
      <c r="P1674" s="22"/>
      <c r="Q1674" s="22"/>
      <c r="R1674" s="23"/>
      <c r="S1674" s="24"/>
      <c r="T1674" s="24"/>
      <c r="U1674" s="25"/>
      <c r="V1674" s="19" t="str">
        <f aca="false">IF(COUNT(N1674:Q1674)=0,"",MIN(N1674:Q1674))</f>
        <v/>
      </c>
      <c r="W1674" s="16" t="str">
        <f aca="false">IF(V1674="","",INDEX($N$4:$Q$4,MATCH(V1674,N1674:Q1674,0)))</f>
        <v/>
      </c>
      <c r="X1674" s="19" t="str">
        <f aca="false">IF(COUNT(N1674:Q1674)&lt;2,"",SMALL(N1674:Q1674,2))</f>
        <v/>
      </c>
      <c r="Y1674" s="26" t="str">
        <f aca="false">IF(OR(V1674="",M1674=0),"",V1674/M1674-1)</f>
        <v/>
      </c>
      <c r="Z1674" s="26" t="str">
        <f aca="false">IF(OR(V1674="",L1674=""),"",V1674/(L1674*E1674)-1)</f>
        <v/>
      </c>
      <c r="AA1674" s="16" t="str">
        <f aca="false">IF(V1674="","SEM OFERTA",IF(OR(Y1674&gt;Premissas!$B$11,Y1674&lt;Premissas!$B$12),"VERIFICAR - UNIDADE/EMBALAGEM",IF(Y1674&gt;Premissas!$B$6,"NÃO COMPRAR - REAJUSTE &gt;5%","COMPRAR")))</f>
        <v>SEM OFERTA</v>
      </c>
      <c r="AB1674" s="18" t="str">
        <f aca="false">IF(W1674="DIMEC",S1674,IF(W1674="MEDCENTRO",U1674,""))</f>
        <v/>
      </c>
      <c r="AC1674" s="18" t="n">
        <f aca="false">IF(AA1674&lt;&gt;"COMPRAR",0,IF(AB1674="",I1674,MIN(I1674,AB1674)))</f>
        <v>0</v>
      </c>
      <c r="AD1674" s="19" t="n">
        <f aca="false">IF(AC1674&gt;0,AC1674*V1674,0)</f>
        <v>0</v>
      </c>
      <c r="AE1674" s="19" t="n">
        <f aca="false">IF(AC1674&gt;0,(M1674-V1674)*AC1674,0)</f>
        <v>0</v>
      </c>
      <c r="AF1674" s="16" t="str">
        <f aca="false">IF(AA1674&lt;&gt;"COMPRAR","",IF(AB1674="",IF(X1674="","",IF(X1674-V1674&lt;0.01,"EMPATE TÉCNICO","")),IF(AB1674&lt;I1674,"ESTOQUE INSUFICIENTE",IF(X1674="","",IF(X1674-V1674&lt;0.01,"EMPATE TÉCNICO","")))))</f>
        <v/>
      </c>
      <c r="AG1674" s="16" t="s">
        <v>3757</v>
      </c>
      <c r="AH1674" s="16" t="s">
        <v>5278</v>
      </c>
    </row>
    <row r="1675" customFormat="false" ht="15" hidden="false" customHeight="false" outlineLevel="0" collapsed="false">
      <c r="A1675" s="16" t="s">
        <v>5338</v>
      </c>
      <c r="B1675" s="17" t="s">
        <v>5339</v>
      </c>
      <c r="C1675" s="16" t="s">
        <v>5340</v>
      </c>
      <c r="D1675" s="16" t="s">
        <v>3749</v>
      </c>
      <c r="E1675" s="18" t="n">
        <v>2</v>
      </c>
      <c r="F1675" s="16" t="s">
        <v>43</v>
      </c>
      <c r="G1675" s="18" t="n">
        <v>0</v>
      </c>
      <c r="H1675" s="16" t="n">
        <v>1.6</v>
      </c>
      <c r="I1675" s="18" t="n">
        <v>3</v>
      </c>
      <c r="J1675" s="19" t="n">
        <v>8.34083333333333</v>
      </c>
      <c r="K1675" s="19" t="n">
        <v>8.34083333333333</v>
      </c>
      <c r="L1675" s="19" t="n">
        <v>8.3408</v>
      </c>
      <c r="M1675" s="19" t="n">
        <f aca="false">IF(J1675&gt;0,J1675,K1675)*E1675</f>
        <v>16.6816666666667</v>
      </c>
      <c r="N1675" s="20"/>
      <c r="O1675" s="21" t="str">
        <f aca="false">IF(R1675="","",ROUND(R1675*(1-Premissas!$B$4),4))</f>
        <v/>
      </c>
      <c r="P1675" s="22"/>
      <c r="Q1675" s="22"/>
      <c r="R1675" s="23"/>
      <c r="S1675" s="24"/>
      <c r="T1675" s="24"/>
      <c r="U1675" s="25"/>
      <c r="V1675" s="19" t="str">
        <f aca="false">IF(COUNT(N1675:Q1675)=0,"",MIN(N1675:Q1675))</f>
        <v/>
      </c>
      <c r="W1675" s="16" t="str">
        <f aca="false">IF(V1675="","",INDEX($N$4:$Q$4,MATCH(V1675,N1675:Q1675,0)))</f>
        <v/>
      </c>
      <c r="X1675" s="19" t="str">
        <f aca="false">IF(COUNT(N1675:Q1675)&lt;2,"",SMALL(N1675:Q1675,2))</f>
        <v/>
      </c>
      <c r="Y1675" s="26" t="str">
        <f aca="false">IF(OR(V1675="",M1675=0),"",V1675/M1675-1)</f>
        <v/>
      </c>
      <c r="Z1675" s="26" t="str">
        <f aca="false">IF(OR(V1675="",L1675=""),"",V1675/(L1675*E1675)-1)</f>
        <v/>
      </c>
      <c r="AA1675" s="16" t="str">
        <f aca="false">IF(V1675="","SEM OFERTA",IF(OR(Y1675&gt;Premissas!$B$11,Y1675&lt;Premissas!$B$12),"VERIFICAR - UNIDADE/EMBALAGEM",IF(Y1675&gt;Premissas!$B$6,"NÃO COMPRAR - REAJUSTE &gt;5%","COMPRAR")))</f>
        <v>SEM OFERTA</v>
      </c>
      <c r="AB1675" s="18" t="str">
        <f aca="false">IF(W1675="DIMEC",S1675,IF(W1675="MEDCENTRO",U1675,""))</f>
        <v/>
      </c>
      <c r="AC1675" s="18" t="n">
        <f aca="false">IF(AA1675&lt;&gt;"COMPRAR",0,IF(AB1675="",I1675,MIN(I1675,AB1675)))</f>
        <v>0</v>
      </c>
      <c r="AD1675" s="19" t="n">
        <f aca="false">IF(AC1675&gt;0,AC1675*V1675,0)</f>
        <v>0</v>
      </c>
      <c r="AE1675" s="19" t="n">
        <f aca="false">IF(AC1675&gt;0,(M1675-V1675)*AC1675,0)</f>
        <v>0</v>
      </c>
      <c r="AF1675" s="16" t="str">
        <f aca="false">IF(AA1675&lt;&gt;"COMPRAR","",IF(AB1675="",IF(X1675="","",IF(X1675-V1675&lt;0.01,"EMPATE TÉCNICO","")),IF(AB1675&lt;I1675,"ESTOQUE INSUFICIENTE",IF(X1675="","",IF(X1675-V1675&lt;0.01,"EMPATE TÉCNICO","")))))</f>
        <v/>
      </c>
      <c r="AG1675" s="16" t="s">
        <v>203</v>
      </c>
      <c r="AH1675" s="16" t="s">
        <v>5278</v>
      </c>
    </row>
    <row r="1676" customFormat="false" ht="15" hidden="false" customHeight="false" outlineLevel="0" collapsed="false">
      <c r="A1676" s="16" t="s">
        <v>5341</v>
      </c>
      <c r="B1676" s="17" t="s">
        <v>5342</v>
      </c>
      <c r="C1676" s="16" t="s">
        <v>5343</v>
      </c>
      <c r="D1676" s="16" t="s">
        <v>3749</v>
      </c>
      <c r="E1676" s="18" t="n">
        <v>16</v>
      </c>
      <c r="F1676" s="16" t="s">
        <v>43</v>
      </c>
      <c r="G1676" s="18" t="n">
        <v>0</v>
      </c>
      <c r="H1676" s="16" t="n">
        <v>1.8</v>
      </c>
      <c r="I1676" s="18" t="n">
        <v>1</v>
      </c>
      <c r="J1676" s="19" t="n">
        <v>6.499375</v>
      </c>
      <c r="K1676" s="19" t="n">
        <v>6.499375</v>
      </c>
      <c r="L1676" s="19" t="n">
        <v>6.4994</v>
      </c>
      <c r="M1676" s="19" t="n">
        <f aca="false">IF(J1676&gt;0,J1676,K1676)*E1676</f>
        <v>103.99</v>
      </c>
      <c r="N1676" s="20"/>
      <c r="O1676" s="21" t="str">
        <f aca="false">IF(R1676="","",ROUND(R1676*(1-Premissas!$B$4),4))</f>
        <v/>
      </c>
      <c r="P1676" s="22"/>
      <c r="Q1676" s="22"/>
      <c r="R1676" s="23"/>
      <c r="S1676" s="24"/>
      <c r="T1676" s="24"/>
      <c r="U1676" s="25"/>
      <c r="V1676" s="19" t="str">
        <f aca="false">IF(COUNT(N1676:Q1676)=0,"",MIN(N1676:Q1676))</f>
        <v/>
      </c>
      <c r="W1676" s="16" t="str">
        <f aca="false">IF(V1676="","",INDEX($N$4:$Q$4,MATCH(V1676,N1676:Q1676,0)))</f>
        <v/>
      </c>
      <c r="X1676" s="19" t="str">
        <f aca="false">IF(COUNT(N1676:Q1676)&lt;2,"",SMALL(N1676:Q1676,2))</f>
        <v/>
      </c>
      <c r="Y1676" s="26" t="str">
        <f aca="false">IF(OR(V1676="",M1676=0),"",V1676/M1676-1)</f>
        <v/>
      </c>
      <c r="Z1676" s="26" t="str">
        <f aca="false">IF(OR(V1676="",L1676=""),"",V1676/(L1676*E1676)-1)</f>
        <v/>
      </c>
      <c r="AA1676" s="16" t="str">
        <f aca="false">IF(V1676="","SEM OFERTA",IF(OR(Y1676&gt;Premissas!$B$11,Y1676&lt;Premissas!$B$12),"VERIFICAR - UNIDADE/EMBALAGEM",IF(Y1676&gt;Premissas!$B$6,"NÃO COMPRAR - REAJUSTE &gt;5%","COMPRAR")))</f>
        <v>SEM OFERTA</v>
      </c>
      <c r="AB1676" s="18" t="str">
        <f aca="false">IF(W1676="DIMEC",S1676,IF(W1676="MEDCENTRO",U1676,""))</f>
        <v/>
      </c>
      <c r="AC1676" s="18" t="n">
        <f aca="false">IF(AA1676&lt;&gt;"COMPRAR",0,IF(AB1676="",I1676,MIN(I1676,AB1676)))</f>
        <v>0</v>
      </c>
      <c r="AD1676" s="19" t="n">
        <f aca="false">IF(AC1676&gt;0,AC1676*V1676,0)</f>
        <v>0</v>
      </c>
      <c r="AE1676" s="19" t="n">
        <f aca="false">IF(AC1676&gt;0,(M1676-V1676)*AC1676,0)</f>
        <v>0</v>
      </c>
      <c r="AF1676" s="16" t="str">
        <f aca="false">IF(AA1676&lt;&gt;"COMPRAR","",IF(AB1676="",IF(X1676="","",IF(X1676-V1676&lt;0.01,"EMPATE TÉCNICO","")),IF(AB1676&lt;I1676,"ESTOQUE INSUFICIENTE",IF(X1676="","",IF(X1676-V1676&lt;0.01,"EMPATE TÉCNICO","")))))</f>
        <v/>
      </c>
      <c r="AG1676" s="16" t="s">
        <v>203</v>
      </c>
      <c r="AH1676" s="16" t="s">
        <v>5278</v>
      </c>
    </row>
    <row r="1677" customFormat="false" ht="15" hidden="false" customHeight="false" outlineLevel="0" collapsed="false">
      <c r="A1677" s="16" t="s">
        <v>5344</v>
      </c>
      <c r="B1677" s="17" t="s">
        <v>5345</v>
      </c>
      <c r="C1677" s="16" t="s">
        <v>5346</v>
      </c>
      <c r="D1677" s="16" t="s">
        <v>3749</v>
      </c>
      <c r="E1677" s="18" t="n">
        <v>1</v>
      </c>
      <c r="F1677" s="16" t="s">
        <v>43</v>
      </c>
      <c r="G1677" s="18" t="n">
        <v>0</v>
      </c>
      <c r="H1677" s="16" t="n">
        <v>2</v>
      </c>
      <c r="I1677" s="18" t="n">
        <v>6</v>
      </c>
      <c r="J1677" s="19" t="n">
        <v>10.21</v>
      </c>
      <c r="K1677" s="19" t="n">
        <v>10.21</v>
      </c>
      <c r="L1677" s="19" t="n">
        <v>10.21</v>
      </c>
      <c r="M1677" s="19" t="n">
        <f aca="false">IF(J1677&gt;0,J1677,K1677)*E1677</f>
        <v>10.21</v>
      </c>
      <c r="N1677" s="20"/>
      <c r="O1677" s="21" t="str">
        <f aca="false">IF(R1677="","",ROUND(R1677*(1-Premissas!$B$4),4))</f>
        <v/>
      </c>
      <c r="P1677" s="22"/>
      <c r="Q1677" s="22"/>
      <c r="R1677" s="23"/>
      <c r="S1677" s="24"/>
      <c r="T1677" s="24"/>
      <c r="U1677" s="25"/>
      <c r="V1677" s="19" t="str">
        <f aca="false">IF(COUNT(N1677:Q1677)=0,"",MIN(N1677:Q1677))</f>
        <v/>
      </c>
      <c r="W1677" s="16" t="str">
        <f aca="false">IF(V1677="","",INDEX($N$4:$Q$4,MATCH(V1677,N1677:Q1677,0)))</f>
        <v/>
      </c>
      <c r="X1677" s="19" t="str">
        <f aca="false">IF(COUNT(N1677:Q1677)&lt;2,"",SMALL(N1677:Q1677,2))</f>
        <v/>
      </c>
      <c r="Y1677" s="26" t="str">
        <f aca="false">IF(OR(V1677="",M1677=0),"",V1677/M1677-1)</f>
        <v/>
      </c>
      <c r="Z1677" s="26" t="str">
        <f aca="false">IF(OR(V1677="",L1677=""),"",V1677/(L1677*E1677)-1)</f>
        <v/>
      </c>
      <c r="AA1677" s="16" t="str">
        <f aca="false">IF(V1677="","SEM OFERTA",IF(OR(Y1677&gt;Premissas!$B$11,Y1677&lt;Premissas!$B$12),"VERIFICAR - UNIDADE/EMBALAGEM",IF(Y1677&gt;Premissas!$B$6,"NÃO COMPRAR - REAJUSTE &gt;5%","COMPRAR")))</f>
        <v>SEM OFERTA</v>
      </c>
      <c r="AB1677" s="18" t="str">
        <f aca="false">IF(W1677="DIMEC",S1677,IF(W1677="MEDCENTRO",U1677,""))</f>
        <v/>
      </c>
      <c r="AC1677" s="18" t="n">
        <f aca="false">IF(AA1677&lt;&gt;"COMPRAR",0,IF(AB1677="",I1677,MIN(I1677,AB1677)))</f>
        <v>0</v>
      </c>
      <c r="AD1677" s="19" t="n">
        <f aca="false">IF(AC1677&gt;0,AC1677*V1677,0)</f>
        <v>0</v>
      </c>
      <c r="AE1677" s="19" t="n">
        <f aca="false">IF(AC1677&gt;0,(M1677-V1677)*AC1677,0)</f>
        <v>0</v>
      </c>
      <c r="AF1677" s="16" t="str">
        <f aca="false">IF(AA1677&lt;&gt;"COMPRAR","",IF(AB1677="",IF(X1677="","",IF(X1677-V1677&lt;0.01,"EMPATE TÉCNICO","")),IF(AB1677&lt;I1677,"ESTOQUE INSUFICIENTE",IF(X1677="","",IF(X1677-V1677&lt;0.01,"EMPATE TÉCNICO","")))))</f>
        <v/>
      </c>
      <c r="AG1677" s="16" t="s">
        <v>3757</v>
      </c>
      <c r="AH1677" s="16" t="s">
        <v>5278</v>
      </c>
    </row>
    <row r="1678" customFormat="false" ht="15" hidden="false" customHeight="false" outlineLevel="0" collapsed="false">
      <c r="A1678" s="16" t="s">
        <v>5347</v>
      </c>
      <c r="B1678" s="17" t="s">
        <v>5348</v>
      </c>
      <c r="C1678" s="16" t="s">
        <v>5349</v>
      </c>
      <c r="D1678" s="16" t="s">
        <v>5282</v>
      </c>
      <c r="E1678" s="18" t="n">
        <v>1</v>
      </c>
      <c r="F1678" s="16" t="s">
        <v>43</v>
      </c>
      <c r="G1678" s="18" t="n">
        <v>0</v>
      </c>
      <c r="H1678" s="16" t="n">
        <v>2.5</v>
      </c>
      <c r="I1678" s="18" t="n">
        <v>7</v>
      </c>
      <c r="J1678" s="19" t="n">
        <v>17.52</v>
      </c>
      <c r="K1678" s="19" t="n">
        <v>17.52</v>
      </c>
      <c r="L1678" s="19" t="n">
        <v>17.52</v>
      </c>
      <c r="M1678" s="19" t="n">
        <f aca="false">IF(J1678&gt;0,J1678,K1678)*E1678</f>
        <v>17.52</v>
      </c>
      <c r="N1678" s="20"/>
      <c r="O1678" s="21" t="str">
        <f aca="false">IF(R1678="","",ROUND(R1678*(1-Premissas!$B$4),4))</f>
        <v/>
      </c>
      <c r="P1678" s="22"/>
      <c r="Q1678" s="22"/>
      <c r="R1678" s="23"/>
      <c r="S1678" s="24"/>
      <c r="T1678" s="24"/>
      <c r="U1678" s="25"/>
      <c r="V1678" s="19" t="str">
        <f aca="false">IF(COUNT(N1678:Q1678)=0,"",MIN(N1678:Q1678))</f>
        <v/>
      </c>
      <c r="W1678" s="16" t="str">
        <f aca="false">IF(V1678="","",INDEX($N$4:$Q$4,MATCH(V1678,N1678:Q1678,0)))</f>
        <v/>
      </c>
      <c r="X1678" s="19" t="str">
        <f aca="false">IF(COUNT(N1678:Q1678)&lt;2,"",SMALL(N1678:Q1678,2))</f>
        <v/>
      </c>
      <c r="Y1678" s="26" t="str">
        <f aca="false">IF(OR(V1678="",M1678=0),"",V1678/M1678-1)</f>
        <v/>
      </c>
      <c r="Z1678" s="26" t="str">
        <f aca="false">IF(OR(V1678="",L1678=""),"",V1678/(L1678*E1678)-1)</f>
        <v/>
      </c>
      <c r="AA1678" s="16" t="str">
        <f aca="false">IF(V1678="","SEM OFERTA",IF(OR(Y1678&gt;Premissas!$B$11,Y1678&lt;Premissas!$B$12),"VERIFICAR - UNIDADE/EMBALAGEM",IF(Y1678&gt;Premissas!$B$6,"NÃO COMPRAR - REAJUSTE &gt;5%","COMPRAR")))</f>
        <v>SEM OFERTA</v>
      </c>
      <c r="AB1678" s="18" t="str">
        <f aca="false">IF(W1678="DIMEC",S1678,IF(W1678="MEDCENTRO",U1678,""))</f>
        <v/>
      </c>
      <c r="AC1678" s="18" t="n">
        <f aca="false">IF(AA1678&lt;&gt;"COMPRAR",0,IF(AB1678="",I1678,MIN(I1678,AB1678)))</f>
        <v>0</v>
      </c>
      <c r="AD1678" s="19" t="n">
        <f aca="false">IF(AC1678&gt;0,AC1678*V1678,0)</f>
        <v>0</v>
      </c>
      <c r="AE1678" s="19" t="n">
        <f aca="false">IF(AC1678&gt;0,(M1678-V1678)*AC1678,0)</f>
        <v>0</v>
      </c>
      <c r="AF1678" s="16" t="str">
        <f aca="false">IF(AA1678&lt;&gt;"COMPRAR","",IF(AB1678="",IF(X1678="","",IF(X1678-V1678&lt;0.01,"EMPATE TÉCNICO","")),IF(AB1678&lt;I1678,"ESTOQUE INSUFICIENTE",IF(X1678="","",IF(X1678-V1678&lt;0.01,"EMPATE TÉCNICO","")))))</f>
        <v/>
      </c>
      <c r="AG1678" s="16" t="s">
        <v>203</v>
      </c>
      <c r="AH1678" s="16" t="s">
        <v>5278</v>
      </c>
    </row>
    <row r="1679" customFormat="false" ht="15" hidden="false" customHeight="false" outlineLevel="0" collapsed="false">
      <c r="A1679" s="16" t="s">
        <v>5350</v>
      </c>
      <c r="B1679" s="17" t="s">
        <v>5351</v>
      </c>
      <c r="C1679" s="16" t="s">
        <v>5352</v>
      </c>
      <c r="D1679" s="16" t="s">
        <v>5282</v>
      </c>
      <c r="E1679" s="18" t="n">
        <v>1</v>
      </c>
      <c r="F1679" s="16" t="s">
        <v>42</v>
      </c>
      <c r="G1679" s="18" t="n">
        <v>6</v>
      </c>
      <c r="H1679" s="16" t="n">
        <v>5</v>
      </c>
      <c r="I1679" s="18" t="n">
        <v>7</v>
      </c>
      <c r="J1679" s="19" t="n">
        <v>5.47625</v>
      </c>
      <c r="K1679" s="19" t="n">
        <v>5.47625</v>
      </c>
      <c r="L1679" s="19" t="n">
        <v>5.4762</v>
      </c>
      <c r="M1679" s="19" t="n">
        <f aca="false">IF(J1679&gt;0,J1679,K1679)*E1679</f>
        <v>5.47625</v>
      </c>
      <c r="N1679" s="20"/>
      <c r="O1679" s="21" t="str">
        <f aca="false">IF(R1679="","",ROUND(R1679*(1-Premissas!$B$4),4))</f>
        <v/>
      </c>
      <c r="P1679" s="22"/>
      <c r="Q1679" s="22"/>
      <c r="R1679" s="23"/>
      <c r="S1679" s="24"/>
      <c r="T1679" s="24"/>
      <c r="U1679" s="25"/>
      <c r="V1679" s="19" t="str">
        <f aca="false">IF(COUNT(N1679:Q1679)=0,"",MIN(N1679:Q1679))</f>
        <v/>
      </c>
      <c r="W1679" s="16" t="str">
        <f aca="false">IF(V1679="","",INDEX($N$4:$Q$4,MATCH(V1679,N1679:Q1679,0)))</f>
        <v/>
      </c>
      <c r="X1679" s="19" t="str">
        <f aca="false">IF(COUNT(N1679:Q1679)&lt;2,"",SMALL(N1679:Q1679,2))</f>
        <v/>
      </c>
      <c r="Y1679" s="26" t="str">
        <f aca="false">IF(OR(V1679="",M1679=0),"",V1679/M1679-1)</f>
        <v/>
      </c>
      <c r="Z1679" s="26" t="str">
        <f aca="false">IF(OR(V1679="",L1679=""),"",V1679/(L1679*E1679)-1)</f>
        <v/>
      </c>
      <c r="AA1679" s="16" t="str">
        <f aca="false">IF(V1679="","SEM OFERTA",IF(OR(Y1679&gt;Premissas!$B$11,Y1679&lt;Premissas!$B$12),"VERIFICAR - UNIDADE/EMBALAGEM",IF(Y1679&gt;Premissas!$B$6,"NÃO COMPRAR - REAJUSTE &gt;5%","COMPRAR")))</f>
        <v>SEM OFERTA</v>
      </c>
      <c r="AB1679" s="18" t="str">
        <f aca="false">IF(W1679="DIMEC",S1679,IF(W1679="MEDCENTRO",U1679,""))</f>
        <v/>
      </c>
      <c r="AC1679" s="18" t="n">
        <f aca="false">IF(AA1679&lt;&gt;"COMPRAR",0,IF(AB1679="",I1679,MIN(I1679,AB1679)))</f>
        <v>0</v>
      </c>
      <c r="AD1679" s="19" t="n">
        <f aca="false">IF(AC1679&gt;0,AC1679*V1679,0)</f>
        <v>0</v>
      </c>
      <c r="AE1679" s="19" t="n">
        <f aca="false">IF(AC1679&gt;0,(M1679-V1679)*AC1679,0)</f>
        <v>0</v>
      </c>
      <c r="AF1679" s="16" t="str">
        <f aca="false">IF(AA1679&lt;&gt;"COMPRAR","",IF(AB1679="",IF(X1679="","",IF(X1679-V1679&lt;0.01,"EMPATE TÉCNICO","")),IF(AB1679&lt;I1679,"ESTOQUE INSUFICIENTE",IF(X1679="","",IF(X1679-V1679&lt;0.01,"EMPATE TÉCNICO","")))))</f>
        <v/>
      </c>
      <c r="AG1679" s="16" t="s">
        <v>3757</v>
      </c>
      <c r="AH1679" s="16" t="s">
        <v>5278</v>
      </c>
    </row>
    <row r="1680" customFormat="false" ht="15" hidden="false" customHeight="false" outlineLevel="0" collapsed="false">
      <c r="A1680" s="16" t="s">
        <v>5353</v>
      </c>
      <c r="B1680" s="17" t="s">
        <v>5354</v>
      </c>
      <c r="C1680" s="16" t="s">
        <v>5355</v>
      </c>
      <c r="D1680" s="16" t="s">
        <v>5282</v>
      </c>
      <c r="E1680" s="18" t="n">
        <v>22</v>
      </c>
      <c r="F1680" s="16" t="s">
        <v>41</v>
      </c>
      <c r="G1680" s="18" t="n">
        <v>12</v>
      </c>
      <c r="H1680" s="16" t="n">
        <v>8.6</v>
      </c>
      <c r="I1680" s="18" t="n">
        <v>1</v>
      </c>
      <c r="J1680" s="19" t="n">
        <v>11.0640909090909</v>
      </c>
      <c r="K1680" s="19" t="n">
        <v>11.0640909090909</v>
      </c>
      <c r="L1680" s="19" t="n">
        <v>11.0641</v>
      </c>
      <c r="M1680" s="19" t="n">
        <f aca="false">IF(J1680&gt;0,J1680,K1680)*E1680</f>
        <v>243.41</v>
      </c>
      <c r="N1680" s="20"/>
      <c r="O1680" s="21" t="str">
        <f aca="false">IF(R1680="","",ROUND(R1680*(1-Premissas!$B$4),4))</f>
        <v/>
      </c>
      <c r="P1680" s="22"/>
      <c r="Q1680" s="22"/>
      <c r="R1680" s="23"/>
      <c r="S1680" s="24"/>
      <c r="T1680" s="24"/>
      <c r="U1680" s="25"/>
      <c r="V1680" s="19" t="str">
        <f aca="false">IF(COUNT(N1680:Q1680)=0,"",MIN(N1680:Q1680))</f>
        <v/>
      </c>
      <c r="W1680" s="16" t="str">
        <f aca="false">IF(V1680="","",INDEX($N$4:$Q$4,MATCH(V1680,N1680:Q1680,0)))</f>
        <v/>
      </c>
      <c r="X1680" s="19" t="str">
        <f aca="false">IF(COUNT(N1680:Q1680)&lt;2,"",SMALL(N1680:Q1680,2))</f>
        <v/>
      </c>
      <c r="Y1680" s="26" t="str">
        <f aca="false">IF(OR(V1680="",M1680=0),"",V1680/M1680-1)</f>
        <v/>
      </c>
      <c r="Z1680" s="26" t="str">
        <f aca="false">IF(OR(V1680="",L1680=""),"",V1680/(L1680*E1680)-1)</f>
        <v/>
      </c>
      <c r="AA1680" s="16" t="str">
        <f aca="false">IF(V1680="","SEM OFERTA",IF(OR(Y1680&gt;Premissas!$B$11,Y1680&lt;Premissas!$B$12),"VERIFICAR - UNIDADE/EMBALAGEM",IF(Y1680&gt;Premissas!$B$6,"NÃO COMPRAR - REAJUSTE &gt;5%","COMPRAR")))</f>
        <v>SEM OFERTA</v>
      </c>
      <c r="AB1680" s="18" t="str">
        <f aca="false">IF(W1680="DIMEC",S1680,IF(W1680="MEDCENTRO",U1680,""))</f>
        <v/>
      </c>
      <c r="AC1680" s="18" t="n">
        <f aca="false">IF(AA1680&lt;&gt;"COMPRAR",0,IF(AB1680="",I1680,MIN(I1680,AB1680)))</f>
        <v>0</v>
      </c>
      <c r="AD1680" s="19" t="n">
        <f aca="false">IF(AC1680&gt;0,AC1680*V1680,0)</f>
        <v>0</v>
      </c>
      <c r="AE1680" s="19" t="n">
        <f aca="false">IF(AC1680&gt;0,(M1680-V1680)*AC1680,0)</f>
        <v>0</v>
      </c>
      <c r="AF1680" s="16" t="str">
        <f aca="false">IF(AA1680&lt;&gt;"COMPRAR","",IF(AB1680="",IF(X1680="","",IF(X1680-V1680&lt;0.01,"EMPATE TÉCNICO","")),IF(AB1680&lt;I1680,"ESTOQUE INSUFICIENTE",IF(X1680="","",IF(X1680-V1680&lt;0.01,"EMPATE TÉCNICO","")))))</f>
        <v/>
      </c>
      <c r="AG1680" s="16" t="s">
        <v>3757</v>
      </c>
      <c r="AH1680" s="16" t="s">
        <v>5278</v>
      </c>
    </row>
    <row r="1681" customFormat="false" ht="15" hidden="false" customHeight="false" outlineLevel="0" collapsed="false">
      <c r="A1681" s="16" t="s">
        <v>5356</v>
      </c>
      <c r="B1681" s="17" t="s">
        <v>5357</v>
      </c>
      <c r="C1681" s="16" t="s">
        <v>5358</v>
      </c>
      <c r="D1681" s="16" t="s">
        <v>3749</v>
      </c>
      <c r="E1681" s="18" t="n">
        <v>16</v>
      </c>
      <c r="F1681" s="16" t="s">
        <v>42</v>
      </c>
      <c r="G1681" s="18" t="n">
        <v>3</v>
      </c>
      <c r="H1681" s="16" t="n">
        <v>3</v>
      </c>
      <c r="I1681" s="18" t="n">
        <v>1</v>
      </c>
      <c r="J1681" s="19" t="n">
        <v>6.415</v>
      </c>
      <c r="K1681" s="19" t="n">
        <v>6.415</v>
      </c>
      <c r="L1681" s="19" t="n">
        <v>6.415</v>
      </c>
      <c r="M1681" s="19" t="n">
        <f aca="false">IF(J1681&gt;0,J1681,K1681)*E1681</f>
        <v>102.64</v>
      </c>
      <c r="N1681" s="20"/>
      <c r="O1681" s="21" t="str">
        <f aca="false">IF(R1681="","",ROUND(R1681*(1-Premissas!$B$4),4))</f>
        <v/>
      </c>
      <c r="P1681" s="22"/>
      <c r="Q1681" s="22"/>
      <c r="R1681" s="23"/>
      <c r="S1681" s="24"/>
      <c r="T1681" s="24"/>
      <c r="U1681" s="25"/>
      <c r="V1681" s="19" t="str">
        <f aca="false">IF(COUNT(N1681:Q1681)=0,"",MIN(N1681:Q1681))</f>
        <v/>
      </c>
      <c r="W1681" s="16" t="str">
        <f aca="false">IF(V1681="","",INDEX($N$4:$Q$4,MATCH(V1681,N1681:Q1681,0)))</f>
        <v/>
      </c>
      <c r="X1681" s="19" t="str">
        <f aca="false">IF(COUNT(N1681:Q1681)&lt;2,"",SMALL(N1681:Q1681,2))</f>
        <v/>
      </c>
      <c r="Y1681" s="26" t="str">
        <f aca="false">IF(OR(V1681="",M1681=0),"",V1681/M1681-1)</f>
        <v/>
      </c>
      <c r="Z1681" s="26" t="str">
        <f aca="false">IF(OR(V1681="",L1681=""),"",V1681/(L1681*E1681)-1)</f>
        <v/>
      </c>
      <c r="AA1681" s="16" t="str">
        <f aca="false">IF(V1681="","SEM OFERTA",IF(OR(Y1681&gt;Premissas!$B$11,Y1681&lt;Premissas!$B$12),"VERIFICAR - UNIDADE/EMBALAGEM",IF(Y1681&gt;Premissas!$B$6,"NÃO COMPRAR - REAJUSTE &gt;5%","COMPRAR")))</f>
        <v>SEM OFERTA</v>
      </c>
      <c r="AB1681" s="18" t="str">
        <f aca="false">IF(W1681="DIMEC",S1681,IF(W1681="MEDCENTRO",U1681,""))</f>
        <v/>
      </c>
      <c r="AC1681" s="18" t="n">
        <f aca="false">IF(AA1681&lt;&gt;"COMPRAR",0,IF(AB1681="",I1681,MIN(I1681,AB1681)))</f>
        <v>0</v>
      </c>
      <c r="AD1681" s="19" t="n">
        <f aca="false">IF(AC1681&gt;0,AC1681*V1681,0)</f>
        <v>0</v>
      </c>
      <c r="AE1681" s="19" t="n">
        <f aca="false">IF(AC1681&gt;0,(M1681-V1681)*AC1681,0)</f>
        <v>0</v>
      </c>
      <c r="AF1681" s="16" t="str">
        <f aca="false">IF(AA1681&lt;&gt;"COMPRAR","",IF(AB1681="",IF(X1681="","",IF(X1681-V1681&lt;0.01,"EMPATE TÉCNICO","")),IF(AB1681&lt;I1681,"ESTOQUE INSUFICIENTE",IF(X1681="","",IF(X1681-V1681&lt;0.01,"EMPATE TÉCNICO","")))))</f>
        <v/>
      </c>
      <c r="AG1681" s="16" t="s">
        <v>3757</v>
      </c>
      <c r="AH1681" s="16" t="s">
        <v>5278</v>
      </c>
    </row>
    <row r="1682" customFormat="false" ht="15" hidden="false" customHeight="false" outlineLevel="0" collapsed="false">
      <c r="A1682" s="16" t="s">
        <v>5359</v>
      </c>
      <c r="B1682" s="17" t="s">
        <v>5360</v>
      </c>
      <c r="C1682" s="16" t="s">
        <v>5361</v>
      </c>
      <c r="D1682" s="16" t="s">
        <v>3749</v>
      </c>
      <c r="E1682" s="18" t="n">
        <v>24</v>
      </c>
      <c r="F1682" s="16" t="s">
        <v>41</v>
      </c>
      <c r="G1682" s="18" t="n">
        <v>33</v>
      </c>
      <c r="H1682" s="16" t="n">
        <v>22.4</v>
      </c>
      <c r="I1682" s="18" t="n">
        <v>2</v>
      </c>
      <c r="J1682" s="19" t="n">
        <v>3.45270833333333</v>
      </c>
      <c r="K1682" s="19" t="n">
        <v>3.45270833333333</v>
      </c>
      <c r="L1682" s="19" t="n">
        <v>3.4527</v>
      </c>
      <c r="M1682" s="19" t="n">
        <f aca="false">IF(J1682&gt;0,J1682,K1682)*E1682</f>
        <v>82.8649999999999</v>
      </c>
      <c r="N1682" s="20"/>
      <c r="O1682" s="21" t="str">
        <f aca="false">IF(R1682="","",ROUND(R1682*(1-Premissas!$B$4),4))</f>
        <v/>
      </c>
      <c r="P1682" s="22"/>
      <c r="Q1682" s="22"/>
      <c r="R1682" s="23"/>
      <c r="S1682" s="24"/>
      <c r="T1682" s="24"/>
      <c r="U1682" s="25"/>
      <c r="V1682" s="19" t="str">
        <f aca="false">IF(COUNT(N1682:Q1682)=0,"",MIN(N1682:Q1682))</f>
        <v/>
      </c>
      <c r="W1682" s="16" t="str">
        <f aca="false">IF(V1682="","",INDEX($N$4:$Q$4,MATCH(V1682,N1682:Q1682,0)))</f>
        <v/>
      </c>
      <c r="X1682" s="19" t="str">
        <f aca="false">IF(COUNT(N1682:Q1682)&lt;2,"",SMALL(N1682:Q1682,2))</f>
        <v/>
      </c>
      <c r="Y1682" s="26" t="str">
        <f aca="false">IF(OR(V1682="",M1682=0),"",V1682/M1682-1)</f>
        <v/>
      </c>
      <c r="Z1682" s="26" t="str">
        <f aca="false">IF(OR(V1682="",L1682=""),"",V1682/(L1682*E1682)-1)</f>
        <v/>
      </c>
      <c r="AA1682" s="16" t="str">
        <f aca="false">IF(V1682="","SEM OFERTA",IF(OR(Y1682&gt;Premissas!$B$11,Y1682&lt;Premissas!$B$12),"VERIFICAR - UNIDADE/EMBALAGEM",IF(Y1682&gt;Premissas!$B$6,"NÃO COMPRAR - REAJUSTE &gt;5%","COMPRAR")))</f>
        <v>SEM OFERTA</v>
      </c>
      <c r="AB1682" s="18" t="str">
        <f aca="false">IF(W1682="DIMEC",S1682,IF(W1682="MEDCENTRO",U1682,""))</f>
        <v/>
      </c>
      <c r="AC1682" s="18" t="n">
        <f aca="false">IF(AA1682&lt;&gt;"COMPRAR",0,IF(AB1682="",I1682,MIN(I1682,AB1682)))</f>
        <v>0</v>
      </c>
      <c r="AD1682" s="19" t="n">
        <f aca="false">IF(AC1682&gt;0,AC1682*V1682,0)</f>
        <v>0</v>
      </c>
      <c r="AE1682" s="19" t="n">
        <f aca="false">IF(AC1682&gt;0,(M1682-V1682)*AC1682,0)</f>
        <v>0</v>
      </c>
      <c r="AF1682" s="16" t="str">
        <f aca="false">IF(AA1682&lt;&gt;"COMPRAR","",IF(AB1682="",IF(X1682="","",IF(X1682-V1682&lt;0.01,"EMPATE TÉCNICO","")),IF(AB1682&lt;I1682,"ESTOQUE INSUFICIENTE",IF(X1682="","",IF(X1682-V1682&lt;0.01,"EMPATE TÉCNICO","")))))</f>
        <v/>
      </c>
      <c r="AG1682" s="16" t="s">
        <v>3757</v>
      </c>
      <c r="AH1682" s="16" t="s">
        <v>5278</v>
      </c>
    </row>
    <row r="1683" customFormat="false" ht="15" hidden="false" customHeight="false" outlineLevel="0" collapsed="false">
      <c r="A1683" s="16" t="s">
        <v>5362</v>
      </c>
      <c r="B1683" s="17" t="s">
        <v>5363</v>
      </c>
      <c r="C1683" s="16" t="s">
        <v>5364</v>
      </c>
      <c r="D1683" s="16" t="s">
        <v>3749</v>
      </c>
      <c r="E1683" s="18" t="n">
        <v>24</v>
      </c>
      <c r="F1683" s="16" t="s">
        <v>41</v>
      </c>
      <c r="G1683" s="18" t="n">
        <v>6</v>
      </c>
      <c r="H1683" s="16" t="n">
        <v>45</v>
      </c>
      <c r="I1683" s="18" t="n">
        <v>5</v>
      </c>
      <c r="J1683" s="19" t="n">
        <v>3.45270833333333</v>
      </c>
      <c r="K1683" s="19" t="n">
        <v>3.45270833333333</v>
      </c>
      <c r="L1683" s="19" t="n">
        <v>3.4527</v>
      </c>
      <c r="M1683" s="19" t="n">
        <f aca="false">IF(J1683&gt;0,J1683,K1683)*E1683</f>
        <v>82.8649999999999</v>
      </c>
      <c r="N1683" s="20"/>
      <c r="O1683" s="21" t="str">
        <f aca="false">IF(R1683="","",ROUND(R1683*(1-Premissas!$B$4),4))</f>
        <v/>
      </c>
      <c r="P1683" s="22"/>
      <c r="Q1683" s="22"/>
      <c r="R1683" s="23"/>
      <c r="S1683" s="24"/>
      <c r="T1683" s="24"/>
      <c r="U1683" s="25"/>
      <c r="V1683" s="19" t="str">
        <f aca="false">IF(COUNT(N1683:Q1683)=0,"",MIN(N1683:Q1683))</f>
        <v/>
      </c>
      <c r="W1683" s="16" t="str">
        <f aca="false">IF(V1683="","",INDEX($N$4:$Q$4,MATCH(V1683,N1683:Q1683,0)))</f>
        <v/>
      </c>
      <c r="X1683" s="19" t="str">
        <f aca="false">IF(COUNT(N1683:Q1683)&lt;2,"",SMALL(N1683:Q1683,2))</f>
        <v/>
      </c>
      <c r="Y1683" s="26" t="str">
        <f aca="false">IF(OR(V1683="",M1683=0),"",V1683/M1683-1)</f>
        <v/>
      </c>
      <c r="Z1683" s="26" t="str">
        <f aca="false">IF(OR(V1683="",L1683=""),"",V1683/(L1683*E1683)-1)</f>
        <v/>
      </c>
      <c r="AA1683" s="16" t="str">
        <f aca="false">IF(V1683="","SEM OFERTA",IF(OR(Y1683&gt;Premissas!$B$11,Y1683&lt;Premissas!$B$12),"VERIFICAR - UNIDADE/EMBALAGEM",IF(Y1683&gt;Premissas!$B$6,"NÃO COMPRAR - REAJUSTE &gt;5%","COMPRAR")))</f>
        <v>SEM OFERTA</v>
      </c>
      <c r="AB1683" s="18" t="str">
        <f aca="false">IF(W1683="DIMEC",S1683,IF(W1683="MEDCENTRO",U1683,""))</f>
        <v/>
      </c>
      <c r="AC1683" s="18" t="n">
        <f aca="false">IF(AA1683&lt;&gt;"COMPRAR",0,IF(AB1683="",I1683,MIN(I1683,AB1683)))</f>
        <v>0</v>
      </c>
      <c r="AD1683" s="19" t="n">
        <f aca="false">IF(AC1683&gt;0,AC1683*V1683,0)</f>
        <v>0</v>
      </c>
      <c r="AE1683" s="19" t="n">
        <f aca="false">IF(AC1683&gt;0,(M1683-V1683)*AC1683,0)</f>
        <v>0</v>
      </c>
      <c r="AF1683" s="16" t="str">
        <f aca="false">IF(AA1683&lt;&gt;"COMPRAR","",IF(AB1683="",IF(X1683="","",IF(X1683-V1683&lt;0.01,"EMPATE TÉCNICO","")),IF(AB1683&lt;I1683,"ESTOQUE INSUFICIENTE",IF(X1683="","",IF(X1683-V1683&lt;0.01,"EMPATE TÉCNICO","")))))</f>
        <v/>
      </c>
      <c r="AG1683" s="16" t="s">
        <v>3757</v>
      </c>
      <c r="AH1683" s="16" t="s">
        <v>5278</v>
      </c>
    </row>
    <row r="1684" customFormat="false" ht="15" hidden="false" customHeight="false" outlineLevel="0" collapsed="false">
      <c r="A1684" s="16" t="s">
        <v>5365</v>
      </c>
      <c r="B1684" s="17" t="s">
        <v>5366</v>
      </c>
      <c r="C1684" s="16" t="s">
        <v>5367</v>
      </c>
      <c r="D1684" s="16" t="s">
        <v>3749</v>
      </c>
      <c r="E1684" s="18" t="n">
        <v>30</v>
      </c>
      <c r="F1684" s="16" t="s">
        <v>43</v>
      </c>
      <c r="G1684" s="18" t="n">
        <v>0</v>
      </c>
      <c r="H1684" s="16" t="n">
        <v>4.2</v>
      </c>
      <c r="I1684" s="18" t="n">
        <v>1</v>
      </c>
      <c r="J1684" s="19" t="n">
        <v>10.7356666666667</v>
      </c>
      <c r="K1684" s="19" t="n">
        <v>10.7356666666667</v>
      </c>
      <c r="L1684" s="19" t="n">
        <v>10.7357</v>
      </c>
      <c r="M1684" s="19" t="n">
        <f aca="false">IF(J1684&gt;0,J1684,K1684)*E1684</f>
        <v>322.070000000001</v>
      </c>
      <c r="N1684" s="20"/>
      <c r="O1684" s="21" t="str">
        <f aca="false">IF(R1684="","",ROUND(R1684*(1-Premissas!$B$4),4))</f>
        <v/>
      </c>
      <c r="P1684" s="22"/>
      <c r="Q1684" s="22"/>
      <c r="R1684" s="23"/>
      <c r="S1684" s="24"/>
      <c r="T1684" s="24"/>
      <c r="U1684" s="25"/>
      <c r="V1684" s="19" t="str">
        <f aca="false">IF(COUNT(N1684:Q1684)=0,"",MIN(N1684:Q1684))</f>
        <v/>
      </c>
      <c r="W1684" s="16" t="str">
        <f aca="false">IF(V1684="","",INDEX($N$4:$Q$4,MATCH(V1684,N1684:Q1684,0)))</f>
        <v/>
      </c>
      <c r="X1684" s="19" t="str">
        <f aca="false">IF(COUNT(N1684:Q1684)&lt;2,"",SMALL(N1684:Q1684,2))</f>
        <v/>
      </c>
      <c r="Y1684" s="26" t="str">
        <f aca="false">IF(OR(V1684="",M1684=0),"",V1684/M1684-1)</f>
        <v/>
      </c>
      <c r="Z1684" s="26" t="str">
        <f aca="false">IF(OR(V1684="",L1684=""),"",V1684/(L1684*E1684)-1)</f>
        <v/>
      </c>
      <c r="AA1684" s="16" t="str">
        <f aca="false">IF(V1684="","SEM OFERTA",IF(OR(Y1684&gt;Premissas!$B$11,Y1684&lt;Premissas!$B$12),"VERIFICAR - UNIDADE/EMBALAGEM",IF(Y1684&gt;Premissas!$B$6,"NÃO COMPRAR - REAJUSTE &gt;5%","COMPRAR")))</f>
        <v>SEM OFERTA</v>
      </c>
      <c r="AB1684" s="18" t="str">
        <f aca="false">IF(W1684="DIMEC",S1684,IF(W1684="MEDCENTRO",U1684,""))</f>
        <v/>
      </c>
      <c r="AC1684" s="18" t="n">
        <f aca="false">IF(AA1684&lt;&gt;"COMPRAR",0,IF(AB1684="",I1684,MIN(I1684,AB1684)))</f>
        <v>0</v>
      </c>
      <c r="AD1684" s="19" t="n">
        <f aca="false">IF(AC1684&gt;0,AC1684*V1684,0)</f>
        <v>0</v>
      </c>
      <c r="AE1684" s="19" t="n">
        <f aca="false">IF(AC1684&gt;0,(M1684-V1684)*AC1684,0)</f>
        <v>0</v>
      </c>
      <c r="AF1684" s="16" t="str">
        <f aca="false">IF(AA1684&lt;&gt;"COMPRAR","",IF(AB1684="",IF(X1684="","",IF(X1684-V1684&lt;0.01,"EMPATE TÉCNICO","")),IF(AB1684&lt;I1684,"ESTOQUE INSUFICIENTE",IF(X1684="","",IF(X1684-V1684&lt;0.01,"EMPATE TÉCNICO","")))))</f>
        <v/>
      </c>
      <c r="AG1684" s="16" t="s">
        <v>3757</v>
      </c>
      <c r="AH1684" s="16" t="s">
        <v>5278</v>
      </c>
    </row>
    <row r="1685" customFormat="false" ht="15" hidden="false" customHeight="false" outlineLevel="0" collapsed="false">
      <c r="A1685" s="16" t="s">
        <v>5368</v>
      </c>
      <c r="B1685" s="17" t="s">
        <v>5369</v>
      </c>
      <c r="C1685" s="16" t="s">
        <v>5370</v>
      </c>
      <c r="D1685" s="16" t="s">
        <v>3749</v>
      </c>
      <c r="E1685" s="18" t="n">
        <v>12</v>
      </c>
      <c r="F1685" s="16" t="s">
        <v>42</v>
      </c>
      <c r="G1685" s="18" t="n">
        <v>5</v>
      </c>
      <c r="H1685" s="16" t="n">
        <v>12.9</v>
      </c>
      <c r="I1685" s="18" t="n">
        <v>3</v>
      </c>
      <c r="J1685" s="19" t="n">
        <v>2.0075</v>
      </c>
      <c r="K1685" s="19" t="n">
        <v>2.0075</v>
      </c>
      <c r="L1685" s="19" t="n">
        <v>2.0075</v>
      </c>
      <c r="M1685" s="19" t="n">
        <f aca="false">IF(J1685&gt;0,J1685,K1685)*E1685</f>
        <v>24.09</v>
      </c>
      <c r="N1685" s="20"/>
      <c r="O1685" s="21" t="str">
        <f aca="false">IF(R1685="","",ROUND(R1685*(1-Premissas!$B$4),4))</f>
        <v/>
      </c>
      <c r="P1685" s="22"/>
      <c r="Q1685" s="22"/>
      <c r="R1685" s="23"/>
      <c r="S1685" s="24"/>
      <c r="T1685" s="24"/>
      <c r="U1685" s="25"/>
      <c r="V1685" s="19" t="str">
        <f aca="false">IF(COUNT(N1685:Q1685)=0,"",MIN(N1685:Q1685))</f>
        <v/>
      </c>
      <c r="W1685" s="16" t="str">
        <f aca="false">IF(V1685="","",INDEX($N$4:$Q$4,MATCH(V1685,N1685:Q1685,0)))</f>
        <v/>
      </c>
      <c r="X1685" s="19" t="str">
        <f aca="false">IF(COUNT(N1685:Q1685)&lt;2,"",SMALL(N1685:Q1685,2))</f>
        <v/>
      </c>
      <c r="Y1685" s="26" t="str">
        <f aca="false">IF(OR(V1685="",M1685=0),"",V1685/M1685-1)</f>
        <v/>
      </c>
      <c r="Z1685" s="26" t="str">
        <f aca="false">IF(OR(V1685="",L1685=""),"",V1685/(L1685*E1685)-1)</f>
        <v/>
      </c>
      <c r="AA1685" s="16" t="str">
        <f aca="false">IF(V1685="","SEM OFERTA",IF(OR(Y1685&gt;Premissas!$B$11,Y1685&lt;Premissas!$B$12),"VERIFICAR - UNIDADE/EMBALAGEM",IF(Y1685&gt;Premissas!$B$6,"NÃO COMPRAR - REAJUSTE &gt;5%","COMPRAR")))</f>
        <v>SEM OFERTA</v>
      </c>
      <c r="AB1685" s="18" t="str">
        <f aca="false">IF(W1685="DIMEC",S1685,IF(W1685="MEDCENTRO",U1685,""))</f>
        <v/>
      </c>
      <c r="AC1685" s="18" t="n">
        <f aca="false">IF(AA1685&lt;&gt;"COMPRAR",0,IF(AB1685="",I1685,MIN(I1685,AB1685)))</f>
        <v>0</v>
      </c>
      <c r="AD1685" s="19" t="n">
        <f aca="false">IF(AC1685&gt;0,AC1685*V1685,0)</f>
        <v>0</v>
      </c>
      <c r="AE1685" s="19" t="n">
        <f aca="false">IF(AC1685&gt;0,(M1685-V1685)*AC1685,0)</f>
        <v>0</v>
      </c>
      <c r="AF1685" s="16" t="str">
        <f aca="false">IF(AA1685&lt;&gt;"COMPRAR","",IF(AB1685="",IF(X1685="","",IF(X1685-V1685&lt;0.01,"EMPATE TÉCNICO","")),IF(AB1685&lt;I1685,"ESTOQUE INSUFICIENTE",IF(X1685="","",IF(X1685-V1685&lt;0.01,"EMPATE TÉCNICO","")))))</f>
        <v/>
      </c>
      <c r="AG1685" s="16" t="s">
        <v>3757</v>
      </c>
      <c r="AH1685" s="16" t="s">
        <v>5278</v>
      </c>
    </row>
    <row r="1686" customFormat="false" ht="15" hidden="false" customHeight="false" outlineLevel="0" collapsed="false">
      <c r="A1686" s="16" t="s">
        <v>5371</v>
      </c>
      <c r="B1686" s="17" t="s">
        <v>5372</v>
      </c>
      <c r="C1686" s="16" t="s">
        <v>5373</v>
      </c>
      <c r="D1686" s="16" t="s">
        <v>3749</v>
      </c>
      <c r="E1686" s="18" t="n">
        <v>1</v>
      </c>
      <c r="F1686" s="16" t="s">
        <v>42</v>
      </c>
      <c r="G1686" s="18" t="n">
        <v>18</v>
      </c>
      <c r="H1686" s="16" t="n">
        <v>7.5</v>
      </c>
      <c r="I1686" s="18" t="n">
        <v>2</v>
      </c>
      <c r="J1686" s="19" t="n">
        <v>6.078</v>
      </c>
      <c r="K1686" s="19" t="n">
        <v>6.078</v>
      </c>
      <c r="L1686" s="19" t="n">
        <v>6.078</v>
      </c>
      <c r="M1686" s="19" t="n">
        <f aca="false">IF(J1686&gt;0,J1686,K1686)*E1686</f>
        <v>6.078</v>
      </c>
      <c r="N1686" s="20"/>
      <c r="O1686" s="21" t="str">
        <f aca="false">IF(R1686="","",ROUND(R1686*(1-Premissas!$B$4),4))</f>
        <v/>
      </c>
      <c r="P1686" s="22"/>
      <c r="Q1686" s="22"/>
      <c r="R1686" s="23"/>
      <c r="S1686" s="24"/>
      <c r="T1686" s="24"/>
      <c r="U1686" s="25"/>
      <c r="V1686" s="19" t="str">
        <f aca="false">IF(COUNT(N1686:Q1686)=0,"",MIN(N1686:Q1686))</f>
        <v/>
      </c>
      <c r="W1686" s="16" t="str">
        <f aca="false">IF(V1686="","",INDEX($N$4:$Q$4,MATCH(V1686,N1686:Q1686,0)))</f>
        <v/>
      </c>
      <c r="X1686" s="19" t="str">
        <f aca="false">IF(COUNT(N1686:Q1686)&lt;2,"",SMALL(N1686:Q1686,2))</f>
        <v/>
      </c>
      <c r="Y1686" s="26" t="str">
        <f aca="false">IF(OR(V1686="",M1686=0),"",V1686/M1686-1)</f>
        <v/>
      </c>
      <c r="Z1686" s="26" t="str">
        <f aca="false">IF(OR(V1686="",L1686=""),"",V1686/(L1686*E1686)-1)</f>
        <v/>
      </c>
      <c r="AA1686" s="16" t="str">
        <f aca="false">IF(V1686="","SEM OFERTA",IF(OR(Y1686&gt;Premissas!$B$11,Y1686&lt;Premissas!$B$12),"VERIFICAR - UNIDADE/EMBALAGEM",IF(Y1686&gt;Premissas!$B$6,"NÃO COMPRAR - REAJUSTE &gt;5%","COMPRAR")))</f>
        <v>SEM OFERTA</v>
      </c>
      <c r="AB1686" s="18" t="str">
        <f aca="false">IF(W1686="DIMEC",S1686,IF(W1686="MEDCENTRO",U1686,""))</f>
        <v/>
      </c>
      <c r="AC1686" s="18" t="n">
        <f aca="false">IF(AA1686&lt;&gt;"COMPRAR",0,IF(AB1686="",I1686,MIN(I1686,AB1686)))</f>
        <v>0</v>
      </c>
      <c r="AD1686" s="19" t="n">
        <f aca="false">IF(AC1686&gt;0,AC1686*V1686,0)</f>
        <v>0</v>
      </c>
      <c r="AE1686" s="19" t="n">
        <f aca="false">IF(AC1686&gt;0,(M1686-V1686)*AC1686,0)</f>
        <v>0</v>
      </c>
      <c r="AF1686" s="16" t="str">
        <f aca="false">IF(AA1686&lt;&gt;"COMPRAR","",IF(AB1686="",IF(X1686="","",IF(X1686-V1686&lt;0.01,"EMPATE TÉCNICO","")),IF(AB1686&lt;I1686,"ESTOQUE INSUFICIENTE",IF(X1686="","",IF(X1686-V1686&lt;0.01,"EMPATE TÉCNICO","")))))</f>
        <v/>
      </c>
      <c r="AG1686" s="16" t="s">
        <v>3757</v>
      </c>
      <c r="AH1686" s="16" t="s">
        <v>5278</v>
      </c>
    </row>
    <row r="1687" customFormat="false" ht="15" hidden="false" customHeight="false" outlineLevel="0" collapsed="false">
      <c r="A1687" s="16" t="s">
        <v>5374</v>
      </c>
      <c r="B1687" s="17" t="s">
        <v>5375</v>
      </c>
      <c r="C1687" s="16" t="s">
        <v>5376</v>
      </c>
      <c r="D1687" s="16" t="s">
        <v>3749</v>
      </c>
      <c r="E1687" s="18" t="n">
        <v>18</v>
      </c>
      <c r="F1687" s="16" t="s">
        <v>43</v>
      </c>
      <c r="G1687" s="18" t="n">
        <v>0</v>
      </c>
      <c r="H1687" s="16" t="n">
        <v>1.7</v>
      </c>
      <c r="I1687" s="18" t="n">
        <v>1</v>
      </c>
      <c r="J1687" s="19" t="n">
        <v>3.98018518518519</v>
      </c>
      <c r="K1687" s="19" t="n">
        <v>3.98018518518519</v>
      </c>
      <c r="L1687" s="19" t="n">
        <v>3.9802</v>
      </c>
      <c r="M1687" s="19" t="n">
        <f aca="false">IF(J1687&gt;0,J1687,K1687)*E1687</f>
        <v>71.6433333333334</v>
      </c>
      <c r="N1687" s="20"/>
      <c r="O1687" s="21" t="str">
        <f aca="false">IF(R1687="","",ROUND(R1687*(1-Premissas!$B$4),4))</f>
        <v/>
      </c>
      <c r="P1687" s="22"/>
      <c r="Q1687" s="22"/>
      <c r="R1687" s="23"/>
      <c r="S1687" s="24"/>
      <c r="T1687" s="24"/>
      <c r="U1687" s="25"/>
      <c r="V1687" s="19" t="str">
        <f aca="false">IF(COUNT(N1687:Q1687)=0,"",MIN(N1687:Q1687))</f>
        <v/>
      </c>
      <c r="W1687" s="16" t="str">
        <f aca="false">IF(V1687="","",INDEX($N$4:$Q$4,MATCH(V1687,N1687:Q1687,0)))</f>
        <v/>
      </c>
      <c r="X1687" s="19" t="str">
        <f aca="false">IF(COUNT(N1687:Q1687)&lt;2,"",SMALL(N1687:Q1687,2))</f>
        <v/>
      </c>
      <c r="Y1687" s="26" t="str">
        <f aca="false">IF(OR(V1687="",M1687=0),"",V1687/M1687-1)</f>
        <v/>
      </c>
      <c r="Z1687" s="26" t="str">
        <f aca="false">IF(OR(V1687="",L1687=""),"",V1687/(L1687*E1687)-1)</f>
        <v/>
      </c>
      <c r="AA1687" s="16" t="str">
        <f aca="false">IF(V1687="","SEM OFERTA",IF(OR(Y1687&gt;Premissas!$B$11,Y1687&lt;Premissas!$B$12),"VERIFICAR - UNIDADE/EMBALAGEM",IF(Y1687&gt;Premissas!$B$6,"NÃO COMPRAR - REAJUSTE &gt;5%","COMPRAR")))</f>
        <v>SEM OFERTA</v>
      </c>
      <c r="AB1687" s="18" t="str">
        <f aca="false">IF(W1687="DIMEC",S1687,IF(W1687="MEDCENTRO",U1687,""))</f>
        <v/>
      </c>
      <c r="AC1687" s="18" t="n">
        <f aca="false">IF(AA1687&lt;&gt;"COMPRAR",0,IF(AB1687="",I1687,MIN(I1687,AB1687)))</f>
        <v>0</v>
      </c>
      <c r="AD1687" s="19" t="n">
        <f aca="false">IF(AC1687&gt;0,AC1687*V1687,0)</f>
        <v>0</v>
      </c>
      <c r="AE1687" s="19" t="n">
        <f aca="false">IF(AC1687&gt;0,(M1687-V1687)*AC1687,0)</f>
        <v>0</v>
      </c>
      <c r="AF1687" s="16" t="str">
        <f aca="false">IF(AA1687&lt;&gt;"COMPRAR","",IF(AB1687="",IF(X1687="","",IF(X1687-V1687&lt;0.01,"EMPATE TÉCNICO","")),IF(AB1687&lt;I1687,"ESTOQUE INSUFICIENTE",IF(X1687="","",IF(X1687-V1687&lt;0.01,"EMPATE TÉCNICO","")))))</f>
        <v/>
      </c>
      <c r="AG1687" s="16" t="s">
        <v>3757</v>
      </c>
      <c r="AH1687" s="16" t="s">
        <v>5278</v>
      </c>
    </row>
    <row r="1688" customFormat="false" ht="15" hidden="false" customHeight="false" outlineLevel="0" collapsed="false">
      <c r="A1688" s="16" t="s">
        <v>5377</v>
      </c>
      <c r="B1688" s="17" t="s">
        <v>5378</v>
      </c>
      <c r="C1688" s="16" t="s">
        <v>5379</v>
      </c>
      <c r="D1688" s="16" t="s">
        <v>5289</v>
      </c>
      <c r="E1688" s="18" t="n">
        <v>1</v>
      </c>
      <c r="F1688" s="16" t="s">
        <v>42</v>
      </c>
      <c r="G1688" s="18" t="n">
        <v>3</v>
      </c>
      <c r="H1688" s="16" t="n">
        <v>4.2</v>
      </c>
      <c r="I1688" s="18" t="n">
        <v>8</v>
      </c>
      <c r="J1688" s="19" t="n">
        <v>8.89</v>
      </c>
      <c r="K1688" s="19" t="n">
        <v>8.89</v>
      </c>
      <c r="L1688" s="19" t="n">
        <v>8.89</v>
      </c>
      <c r="M1688" s="19" t="n">
        <f aca="false">IF(J1688&gt;0,J1688,K1688)*E1688</f>
        <v>8.89</v>
      </c>
      <c r="N1688" s="20"/>
      <c r="O1688" s="21" t="str">
        <f aca="false">IF(R1688="","",ROUND(R1688*(1-Premissas!$B$4),4))</f>
        <v/>
      </c>
      <c r="P1688" s="22"/>
      <c r="Q1688" s="22"/>
      <c r="R1688" s="23"/>
      <c r="S1688" s="24"/>
      <c r="T1688" s="24"/>
      <c r="U1688" s="25"/>
      <c r="V1688" s="19" t="str">
        <f aca="false">IF(COUNT(N1688:Q1688)=0,"",MIN(N1688:Q1688))</f>
        <v/>
      </c>
      <c r="W1688" s="16" t="str">
        <f aca="false">IF(V1688="","",INDEX($N$4:$Q$4,MATCH(V1688,N1688:Q1688,0)))</f>
        <v/>
      </c>
      <c r="X1688" s="19" t="str">
        <f aca="false">IF(COUNT(N1688:Q1688)&lt;2,"",SMALL(N1688:Q1688,2))</f>
        <v/>
      </c>
      <c r="Y1688" s="26" t="str">
        <f aca="false">IF(OR(V1688="",M1688=0),"",V1688/M1688-1)</f>
        <v/>
      </c>
      <c r="Z1688" s="26" t="str">
        <f aca="false">IF(OR(V1688="",L1688=""),"",V1688/(L1688*E1688)-1)</f>
        <v/>
      </c>
      <c r="AA1688" s="16" t="str">
        <f aca="false">IF(V1688="","SEM OFERTA",IF(OR(Y1688&gt;Premissas!$B$11,Y1688&lt;Premissas!$B$12),"VERIFICAR - UNIDADE/EMBALAGEM",IF(Y1688&gt;Premissas!$B$6,"NÃO COMPRAR - REAJUSTE &gt;5%","COMPRAR")))</f>
        <v>SEM OFERTA</v>
      </c>
      <c r="AB1688" s="18" t="str">
        <f aca="false">IF(W1688="DIMEC",S1688,IF(W1688="MEDCENTRO",U1688,""))</f>
        <v/>
      </c>
      <c r="AC1688" s="18" t="n">
        <f aca="false">IF(AA1688&lt;&gt;"COMPRAR",0,IF(AB1688="",I1688,MIN(I1688,AB1688)))</f>
        <v>0</v>
      </c>
      <c r="AD1688" s="19" t="n">
        <f aca="false">IF(AC1688&gt;0,AC1688*V1688,0)</f>
        <v>0</v>
      </c>
      <c r="AE1688" s="19" t="n">
        <f aca="false">IF(AC1688&gt;0,(M1688-V1688)*AC1688,0)</f>
        <v>0</v>
      </c>
      <c r="AF1688" s="16" t="str">
        <f aca="false">IF(AA1688&lt;&gt;"COMPRAR","",IF(AB1688="",IF(X1688="","",IF(X1688-V1688&lt;0.01,"EMPATE TÉCNICO","")),IF(AB1688&lt;I1688,"ESTOQUE INSUFICIENTE",IF(X1688="","",IF(X1688-V1688&lt;0.01,"EMPATE TÉCNICO","")))))</f>
        <v/>
      </c>
      <c r="AG1688" s="16" t="s">
        <v>5182</v>
      </c>
      <c r="AH1688" s="16" t="s">
        <v>5278</v>
      </c>
    </row>
    <row r="1689" customFormat="false" ht="15" hidden="false" customHeight="false" outlineLevel="0" collapsed="false">
      <c r="A1689" s="16" t="s">
        <v>5380</v>
      </c>
      <c r="B1689" s="17" t="s">
        <v>5381</v>
      </c>
      <c r="C1689" s="16" t="s">
        <v>5382</v>
      </c>
      <c r="D1689" s="16" t="s">
        <v>3749</v>
      </c>
      <c r="E1689" s="18" t="n">
        <v>14</v>
      </c>
      <c r="F1689" s="16" t="s">
        <v>41</v>
      </c>
      <c r="G1689" s="18" t="n">
        <v>1</v>
      </c>
      <c r="H1689" s="16" t="n">
        <v>3.7</v>
      </c>
      <c r="I1689" s="18" t="n">
        <v>1</v>
      </c>
      <c r="J1689" s="19" t="n">
        <v>7.23285714285714</v>
      </c>
      <c r="K1689" s="19" t="n">
        <v>7.23285714285714</v>
      </c>
      <c r="L1689" s="19" t="n">
        <v>7.2329</v>
      </c>
      <c r="M1689" s="19" t="n">
        <f aca="false">IF(J1689&gt;0,J1689,K1689)*E1689</f>
        <v>101.26</v>
      </c>
      <c r="N1689" s="20"/>
      <c r="O1689" s="21" t="str">
        <f aca="false">IF(R1689="","",ROUND(R1689*(1-Premissas!$B$4),4))</f>
        <v/>
      </c>
      <c r="P1689" s="22"/>
      <c r="Q1689" s="22"/>
      <c r="R1689" s="23"/>
      <c r="S1689" s="24"/>
      <c r="T1689" s="24"/>
      <c r="U1689" s="25"/>
      <c r="V1689" s="19" t="str">
        <f aca="false">IF(COUNT(N1689:Q1689)=0,"",MIN(N1689:Q1689))</f>
        <v/>
      </c>
      <c r="W1689" s="16" t="str">
        <f aca="false">IF(V1689="","",INDEX($N$4:$Q$4,MATCH(V1689,N1689:Q1689,0)))</f>
        <v/>
      </c>
      <c r="X1689" s="19" t="str">
        <f aca="false">IF(COUNT(N1689:Q1689)&lt;2,"",SMALL(N1689:Q1689,2))</f>
        <v/>
      </c>
      <c r="Y1689" s="26" t="str">
        <f aca="false">IF(OR(V1689="",M1689=0),"",V1689/M1689-1)</f>
        <v/>
      </c>
      <c r="Z1689" s="26" t="str">
        <f aca="false">IF(OR(V1689="",L1689=""),"",V1689/(L1689*E1689)-1)</f>
        <v/>
      </c>
      <c r="AA1689" s="16" t="str">
        <f aca="false">IF(V1689="","SEM OFERTA",IF(OR(Y1689&gt;Premissas!$B$11,Y1689&lt;Premissas!$B$12),"VERIFICAR - UNIDADE/EMBALAGEM",IF(Y1689&gt;Premissas!$B$6,"NÃO COMPRAR - REAJUSTE &gt;5%","COMPRAR")))</f>
        <v>SEM OFERTA</v>
      </c>
      <c r="AB1689" s="18" t="str">
        <f aca="false">IF(W1689="DIMEC",S1689,IF(W1689="MEDCENTRO",U1689,""))</f>
        <v/>
      </c>
      <c r="AC1689" s="18" t="n">
        <f aca="false">IF(AA1689&lt;&gt;"COMPRAR",0,IF(AB1689="",I1689,MIN(I1689,AB1689)))</f>
        <v>0</v>
      </c>
      <c r="AD1689" s="19" t="n">
        <f aca="false">IF(AC1689&gt;0,AC1689*V1689,0)</f>
        <v>0</v>
      </c>
      <c r="AE1689" s="19" t="n">
        <f aca="false">IF(AC1689&gt;0,(M1689-V1689)*AC1689,0)</f>
        <v>0</v>
      </c>
      <c r="AF1689" s="16" t="str">
        <f aca="false">IF(AA1689&lt;&gt;"COMPRAR","",IF(AB1689="",IF(X1689="","",IF(X1689-V1689&lt;0.01,"EMPATE TÉCNICO","")),IF(AB1689&lt;I1689,"ESTOQUE INSUFICIENTE",IF(X1689="","",IF(X1689-V1689&lt;0.01,"EMPATE TÉCNICO","")))))</f>
        <v/>
      </c>
      <c r="AG1689" s="16" t="s">
        <v>203</v>
      </c>
      <c r="AH1689" s="16" t="s">
        <v>5278</v>
      </c>
    </row>
    <row r="1690" customFormat="false" ht="15" hidden="false" customHeight="false" outlineLevel="0" collapsed="false">
      <c r="A1690" s="16" t="s">
        <v>5383</v>
      </c>
      <c r="B1690" s="17" t="s">
        <v>5384</v>
      </c>
      <c r="C1690" s="16" t="s">
        <v>5385</v>
      </c>
      <c r="D1690" s="16" t="s">
        <v>5289</v>
      </c>
      <c r="E1690" s="18" t="n">
        <v>1</v>
      </c>
      <c r="F1690" s="16" t="s">
        <v>43</v>
      </c>
      <c r="G1690" s="18" t="n">
        <v>0</v>
      </c>
      <c r="H1690" s="16" t="n">
        <v>0.5</v>
      </c>
      <c r="I1690" s="18" t="n">
        <v>2</v>
      </c>
      <c r="J1690" s="19" t="n">
        <v>13.79</v>
      </c>
      <c r="K1690" s="19" t="n">
        <v>13.79</v>
      </c>
      <c r="L1690" s="19" t="n">
        <v>13.79</v>
      </c>
      <c r="M1690" s="19" t="n">
        <f aca="false">IF(J1690&gt;0,J1690,K1690)*E1690</f>
        <v>13.79</v>
      </c>
      <c r="N1690" s="20"/>
      <c r="O1690" s="21" t="str">
        <f aca="false">IF(R1690="","",ROUND(R1690*(1-Premissas!$B$4),4))</f>
        <v/>
      </c>
      <c r="P1690" s="22"/>
      <c r="Q1690" s="22"/>
      <c r="R1690" s="23"/>
      <c r="S1690" s="24"/>
      <c r="T1690" s="24"/>
      <c r="U1690" s="25"/>
      <c r="V1690" s="19" t="str">
        <f aca="false">IF(COUNT(N1690:Q1690)=0,"",MIN(N1690:Q1690))</f>
        <v/>
      </c>
      <c r="W1690" s="16" t="str">
        <f aca="false">IF(V1690="","",INDEX($N$4:$Q$4,MATCH(V1690,N1690:Q1690,0)))</f>
        <v/>
      </c>
      <c r="X1690" s="19" t="str">
        <f aca="false">IF(COUNT(N1690:Q1690)&lt;2,"",SMALL(N1690:Q1690,2))</f>
        <v/>
      </c>
      <c r="Y1690" s="26" t="str">
        <f aca="false">IF(OR(V1690="",M1690=0),"",V1690/M1690-1)</f>
        <v/>
      </c>
      <c r="Z1690" s="26" t="str">
        <f aca="false">IF(OR(V1690="",L1690=""),"",V1690/(L1690*E1690)-1)</f>
        <v/>
      </c>
      <c r="AA1690" s="16" t="str">
        <f aca="false">IF(V1690="","SEM OFERTA",IF(OR(Y1690&gt;Premissas!$B$11,Y1690&lt;Premissas!$B$12),"VERIFICAR - UNIDADE/EMBALAGEM",IF(Y1690&gt;Premissas!$B$6,"NÃO COMPRAR - REAJUSTE &gt;5%","COMPRAR")))</f>
        <v>SEM OFERTA</v>
      </c>
      <c r="AB1690" s="18" t="str">
        <f aca="false">IF(W1690="DIMEC",S1690,IF(W1690="MEDCENTRO",U1690,""))</f>
        <v/>
      </c>
      <c r="AC1690" s="18" t="n">
        <f aca="false">IF(AA1690&lt;&gt;"COMPRAR",0,IF(AB1690="",I1690,MIN(I1690,AB1690)))</f>
        <v>0</v>
      </c>
      <c r="AD1690" s="19" t="n">
        <f aca="false">IF(AC1690&gt;0,AC1690*V1690,0)</f>
        <v>0</v>
      </c>
      <c r="AE1690" s="19" t="n">
        <f aca="false">IF(AC1690&gt;0,(M1690-V1690)*AC1690,0)</f>
        <v>0</v>
      </c>
      <c r="AF1690" s="16" t="str">
        <f aca="false">IF(AA1690&lt;&gt;"COMPRAR","",IF(AB1690="",IF(X1690="","",IF(X1690-V1690&lt;0.01,"EMPATE TÉCNICO","")),IF(AB1690&lt;I1690,"ESTOQUE INSUFICIENTE",IF(X1690="","",IF(X1690-V1690&lt;0.01,"EMPATE TÉCNICO","")))))</f>
        <v/>
      </c>
      <c r="AG1690" s="16" t="s">
        <v>5182</v>
      </c>
      <c r="AH1690" s="16" t="s">
        <v>5278</v>
      </c>
    </row>
    <row r="1691" customFormat="false" ht="15" hidden="false" customHeight="false" outlineLevel="0" collapsed="false">
      <c r="A1691" s="16" t="s">
        <v>5386</v>
      </c>
      <c r="B1691" s="17" t="s">
        <v>5387</v>
      </c>
      <c r="C1691" s="16" t="s">
        <v>5388</v>
      </c>
      <c r="D1691" s="16" t="s">
        <v>5282</v>
      </c>
      <c r="E1691" s="18" t="n">
        <v>1</v>
      </c>
      <c r="F1691" s="16" t="s">
        <v>43</v>
      </c>
      <c r="G1691" s="18" t="n">
        <v>0</v>
      </c>
      <c r="H1691" s="16" t="n">
        <v>4.4</v>
      </c>
      <c r="I1691" s="18" t="n">
        <v>12</v>
      </c>
      <c r="J1691" s="19" t="n">
        <v>5.99466666666667</v>
      </c>
      <c r="K1691" s="19" t="n">
        <v>5.99466666666667</v>
      </c>
      <c r="L1691" s="19" t="n">
        <v>5.9947</v>
      </c>
      <c r="M1691" s="19" t="n">
        <f aca="false">IF(J1691&gt;0,J1691,K1691)*E1691</f>
        <v>5.99466666666667</v>
      </c>
      <c r="N1691" s="20"/>
      <c r="O1691" s="21" t="str">
        <f aca="false">IF(R1691="","",ROUND(R1691*(1-Premissas!$B$4),4))</f>
        <v/>
      </c>
      <c r="P1691" s="22"/>
      <c r="Q1691" s="22"/>
      <c r="R1691" s="23"/>
      <c r="S1691" s="24"/>
      <c r="T1691" s="24"/>
      <c r="U1691" s="25"/>
      <c r="V1691" s="19" t="str">
        <f aca="false">IF(COUNT(N1691:Q1691)=0,"",MIN(N1691:Q1691))</f>
        <v/>
      </c>
      <c r="W1691" s="16" t="str">
        <f aca="false">IF(V1691="","",INDEX($N$4:$Q$4,MATCH(V1691,N1691:Q1691,0)))</f>
        <v/>
      </c>
      <c r="X1691" s="19" t="str">
        <f aca="false">IF(COUNT(N1691:Q1691)&lt;2,"",SMALL(N1691:Q1691,2))</f>
        <v/>
      </c>
      <c r="Y1691" s="26" t="str">
        <f aca="false">IF(OR(V1691="",M1691=0),"",V1691/M1691-1)</f>
        <v/>
      </c>
      <c r="Z1691" s="26" t="str">
        <f aca="false">IF(OR(V1691="",L1691=""),"",V1691/(L1691*E1691)-1)</f>
        <v/>
      </c>
      <c r="AA1691" s="16" t="str">
        <f aca="false">IF(V1691="","SEM OFERTA",IF(OR(Y1691&gt;Premissas!$B$11,Y1691&lt;Premissas!$B$12),"VERIFICAR - UNIDADE/EMBALAGEM",IF(Y1691&gt;Premissas!$B$6,"NÃO COMPRAR - REAJUSTE &gt;5%","COMPRAR")))</f>
        <v>SEM OFERTA</v>
      </c>
      <c r="AB1691" s="18" t="str">
        <f aca="false">IF(W1691="DIMEC",S1691,IF(W1691="MEDCENTRO",U1691,""))</f>
        <v/>
      </c>
      <c r="AC1691" s="18" t="n">
        <f aca="false">IF(AA1691&lt;&gt;"COMPRAR",0,IF(AB1691="",I1691,MIN(I1691,AB1691)))</f>
        <v>0</v>
      </c>
      <c r="AD1691" s="19" t="n">
        <f aca="false">IF(AC1691&gt;0,AC1691*V1691,0)</f>
        <v>0</v>
      </c>
      <c r="AE1691" s="19" t="n">
        <f aca="false">IF(AC1691&gt;0,(M1691-V1691)*AC1691,0)</f>
        <v>0</v>
      </c>
      <c r="AF1691" s="16" t="str">
        <f aca="false">IF(AA1691&lt;&gt;"COMPRAR","",IF(AB1691="",IF(X1691="","",IF(X1691-V1691&lt;0.01,"EMPATE TÉCNICO","")),IF(AB1691&lt;I1691,"ESTOQUE INSUFICIENTE",IF(X1691="","",IF(X1691-V1691&lt;0.01,"EMPATE TÉCNICO","")))))</f>
        <v/>
      </c>
      <c r="AG1691" s="16" t="s">
        <v>3757</v>
      </c>
      <c r="AH1691" s="16" t="s">
        <v>5278</v>
      </c>
    </row>
    <row r="1692" customFormat="false" ht="15" hidden="false" customHeight="false" outlineLevel="0" collapsed="false">
      <c r="A1692" s="16" t="s">
        <v>5389</v>
      </c>
      <c r="B1692" s="17" t="s">
        <v>5390</v>
      </c>
      <c r="C1692" s="16" t="s">
        <v>5391</v>
      </c>
      <c r="D1692" s="16" t="s">
        <v>5282</v>
      </c>
      <c r="E1692" s="18" t="n">
        <v>52</v>
      </c>
      <c r="F1692" s="16" t="s">
        <v>42</v>
      </c>
      <c r="G1692" s="18" t="n">
        <v>0</v>
      </c>
      <c r="H1692" s="16" t="n">
        <v>7.2</v>
      </c>
      <c r="I1692" s="18" t="n">
        <v>1</v>
      </c>
      <c r="J1692" s="19" t="n">
        <v>2.53487179487179</v>
      </c>
      <c r="K1692" s="19" t="n">
        <v>2.53487179487179</v>
      </c>
      <c r="L1692" s="19" t="n">
        <v>2.5349</v>
      </c>
      <c r="M1692" s="19" t="n">
        <f aca="false">IF(J1692&gt;0,J1692,K1692)*E1692</f>
        <v>131.813333333333</v>
      </c>
      <c r="N1692" s="20"/>
      <c r="O1692" s="21" t="str">
        <f aca="false">IF(R1692="","",ROUND(R1692*(1-Premissas!$B$4),4))</f>
        <v/>
      </c>
      <c r="P1692" s="22"/>
      <c r="Q1692" s="22"/>
      <c r="R1692" s="23"/>
      <c r="S1692" s="24"/>
      <c r="T1692" s="24"/>
      <c r="U1692" s="25"/>
      <c r="V1692" s="19" t="str">
        <f aca="false">IF(COUNT(N1692:Q1692)=0,"",MIN(N1692:Q1692))</f>
        <v/>
      </c>
      <c r="W1692" s="16" t="str">
        <f aca="false">IF(V1692="","",INDEX($N$4:$Q$4,MATCH(V1692,N1692:Q1692,0)))</f>
        <v/>
      </c>
      <c r="X1692" s="19" t="str">
        <f aca="false">IF(COUNT(N1692:Q1692)&lt;2,"",SMALL(N1692:Q1692,2))</f>
        <v/>
      </c>
      <c r="Y1692" s="26" t="str">
        <f aca="false">IF(OR(V1692="",M1692=0),"",V1692/M1692-1)</f>
        <v/>
      </c>
      <c r="Z1692" s="26" t="str">
        <f aca="false">IF(OR(V1692="",L1692=""),"",V1692/(L1692*E1692)-1)</f>
        <v/>
      </c>
      <c r="AA1692" s="16" t="str">
        <f aca="false">IF(V1692="","SEM OFERTA",IF(OR(Y1692&gt;Premissas!$B$11,Y1692&lt;Premissas!$B$12),"VERIFICAR - UNIDADE/EMBALAGEM",IF(Y1692&gt;Premissas!$B$6,"NÃO COMPRAR - REAJUSTE &gt;5%","COMPRAR")))</f>
        <v>SEM OFERTA</v>
      </c>
      <c r="AB1692" s="18" t="str">
        <f aca="false">IF(W1692="DIMEC",S1692,IF(W1692="MEDCENTRO",U1692,""))</f>
        <v/>
      </c>
      <c r="AC1692" s="18" t="n">
        <f aca="false">IF(AA1692&lt;&gt;"COMPRAR",0,IF(AB1692="",I1692,MIN(I1692,AB1692)))</f>
        <v>0</v>
      </c>
      <c r="AD1692" s="19" t="n">
        <f aca="false">IF(AC1692&gt;0,AC1692*V1692,0)</f>
        <v>0</v>
      </c>
      <c r="AE1692" s="19" t="n">
        <f aca="false">IF(AC1692&gt;0,(M1692-V1692)*AC1692,0)</f>
        <v>0</v>
      </c>
      <c r="AF1692" s="16" t="str">
        <f aca="false">IF(AA1692&lt;&gt;"COMPRAR","",IF(AB1692="",IF(X1692="","",IF(X1692-V1692&lt;0.01,"EMPATE TÉCNICO","")),IF(AB1692&lt;I1692,"ESTOQUE INSUFICIENTE",IF(X1692="","",IF(X1692-V1692&lt;0.01,"EMPATE TÉCNICO","")))))</f>
        <v/>
      </c>
      <c r="AG1692" s="16" t="s">
        <v>3757</v>
      </c>
      <c r="AH1692" s="16" t="s">
        <v>5278</v>
      </c>
    </row>
    <row r="1693" customFormat="false" ht="15" hidden="false" customHeight="false" outlineLevel="0" collapsed="false">
      <c r="A1693" s="16" t="s">
        <v>5392</v>
      </c>
      <c r="B1693" s="17" t="s">
        <v>5393</v>
      </c>
      <c r="C1693" s="16" t="s">
        <v>5394</v>
      </c>
      <c r="D1693" s="16" t="s">
        <v>3749</v>
      </c>
      <c r="E1693" s="18" t="n">
        <v>12</v>
      </c>
      <c r="F1693" s="16" t="s">
        <v>42</v>
      </c>
      <c r="G1693" s="18" t="n">
        <v>0</v>
      </c>
      <c r="H1693" s="16" t="n">
        <v>0.8</v>
      </c>
      <c r="I1693" s="18" t="n">
        <v>1</v>
      </c>
      <c r="J1693" s="19" t="n">
        <v>6.92083333333333</v>
      </c>
      <c r="K1693" s="19" t="n">
        <v>6.92083333333333</v>
      </c>
      <c r="L1693" s="19" t="n">
        <v>6.9208</v>
      </c>
      <c r="M1693" s="19" t="n">
        <f aca="false">IF(J1693&gt;0,J1693,K1693)*E1693</f>
        <v>83.05</v>
      </c>
      <c r="N1693" s="20"/>
      <c r="O1693" s="21" t="str">
        <f aca="false">IF(R1693="","",ROUND(R1693*(1-Premissas!$B$4),4))</f>
        <v/>
      </c>
      <c r="P1693" s="22"/>
      <c r="Q1693" s="22"/>
      <c r="R1693" s="23"/>
      <c r="S1693" s="24"/>
      <c r="T1693" s="24"/>
      <c r="U1693" s="25"/>
      <c r="V1693" s="19" t="str">
        <f aca="false">IF(COUNT(N1693:Q1693)=0,"",MIN(N1693:Q1693))</f>
        <v/>
      </c>
      <c r="W1693" s="16" t="str">
        <f aca="false">IF(V1693="","",INDEX($N$4:$Q$4,MATCH(V1693,N1693:Q1693,0)))</f>
        <v/>
      </c>
      <c r="X1693" s="19" t="str">
        <f aca="false">IF(COUNT(N1693:Q1693)&lt;2,"",SMALL(N1693:Q1693,2))</f>
        <v/>
      </c>
      <c r="Y1693" s="26" t="str">
        <f aca="false">IF(OR(V1693="",M1693=0),"",V1693/M1693-1)</f>
        <v/>
      </c>
      <c r="Z1693" s="26" t="str">
        <f aca="false">IF(OR(V1693="",L1693=""),"",V1693/(L1693*E1693)-1)</f>
        <v/>
      </c>
      <c r="AA1693" s="16" t="str">
        <f aca="false">IF(V1693="","SEM OFERTA",IF(OR(Y1693&gt;Premissas!$B$11,Y1693&lt;Premissas!$B$12),"VERIFICAR - UNIDADE/EMBALAGEM",IF(Y1693&gt;Premissas!$B$6,"NÃO COMPRAR - REAJUSTE &gt;5%","COMPRAR")))</f>
        <v>SEM OFERTA</v>
      </c>
      <c r="AB1693" s="18" t="str">
        <f aca="false">IF(W1693="DIMEC",S1693,IF(W1693="MEDCENTRO",U1693,""))</f>
        <v/>
      </c>
      <c r="AC1693" s="18" t="n">
        <f aca="false">IF(AA1693&lt;&gt;"COMPRAR",0,IF(AB1693="",I1693,MIN(I1693,AB1693)))</f>
        <v>0</v>
      </c>
      <c r="AD1693" s="19" t="n">
        <f aca="false">IF(AC1693&gt;0,AC1693*V1693,0)</f>
        <v>0</v>
      </c>
      <c r="AE1693" s="19" t="n">
        <f aca="false">IF(AC1693&gt;0,(M1693-V1693)*AC1693,0)</f>
        <v>0</v>
      </c>
      <c r="AF1693" s="16" t="str">
        <f aca="false">IF(AA1693&lt;&gt;"COMPRAR","",IF(AB1693="",IF(X1693="","",IF(X1693-V1693&lt;0.01,"EMPATE TÉCNICO","")),IF(AB1693&lt;I1693,"ESTOQUE INSUFICIENTE",IF(X1693="","",IF(X1693-V1693&lt;0.01,"EMPATE TÉCNICO","")))))</f>
        <v/>
      </c>
      <c r="AG1693" s="16" t="s">
        <v>3757</v>
      </c>
      <c r="AH1693" s="16" t="s">
        <v>5278</v>
      </c>
    </row>
    <row r="1694" customFormat="false" ht="15" hidden="false" customHeight="false" outlineLevel="0" collapsed="false">
      <c r="A1694" s="16" t="s">
        <v>5395</v>
      </c>
      <c r="B1694" s="17" t="s">
        <v>5396</v>
      </c>
      <c r="C1694" s="16" t="s">
        <v>5397</v>
      </c>
      <c r="D1694" s="16" t="s">
        <v>5282</v>
      </c>
      <c r="E1694" s="18" t="n">
        <v>1</v>
      </c>
      <c r="F1694" s="16" t="s">
        <v>43</v>
      </c>
      <c r="G1694" s="18" t="n">
        <v>0</v>
      </c>
      <c r="H1694" s="16" t="n">
        <v>3.3</v>
      </c>
      <c r="I1694" s="18" t="n">
        <v>9</v>
      </c>
      <c r="J1694" s="19" t="n">
        <v>14.64</v>
      </c>
      <c r="K1694" s="19" t="n">
        <v>14.64</v>
      </c>
      <c r="L1694" s="19" t="n">
        <v>14.64</v>
      </c>
      <c r="M1694" s="19" t="n">
        <f aca="false">IF(J1694&gt;0,J1694,K1694)*E1694</f>
        <v>14.64</v>
      </c>
      <c r="N1694" s="20"/>
      <c r="O1694" s="21" t="str">
        <f aca="false">IF(R1694="","",ROUND(R1694*(1-Premissas!$B$4),4))</f>
        <v/>
      </c>
      <c r="P1694" s="22"/>
      <c r="Q1694" s="22"/>
      <c r="R1694" s="23"/>
      <c r="S1694" s="24"/>
      <c r="T1694" s="24"/>
      <c r="U1694" s="25"/>
      <c r="V1694" s="19" t="str">
        <f aca="false">IF(COUNT(N1694:Q1694)=0,"",MIN(N1694:Q1694))</f>
        <v/>
      </c>
      <c r="W1694" s="16" t="str">
        <f aca="false">IF(V1694="","",INDEX($N$4:$Q$4,MATCH(V1694,N1694:Q1694,0)))</f>
        <v/>
      </c>
      <c r="X1694" s="19" t="str">
        <f aca="false">IF(COUNT(N1694:Q1694)&lt;2,"",SMALL(N1694:Q1694,2))</f>
        <v/>
      </c>
      <c r="Y1694" s="26" t="str">
        <f aca="false">IF(OR(V1694="",M1694=0),"",V1694/M1694-1)</f>
        <v/>
      </c>
      <c r="Z1694" s="26" t="str">
        <f aca="false">IF(OR(V1694="",L1694=""),"",V1694/(L1694*E1694)-1)</f>
        <v/>
      </c>
      <c r="AA1694" s="16" t="str">
        <f aca="false">IF(V1694="","SEM OFERTA",IF(OR(Y1694&gt;Premissas!$B$11,Y1694&lt;Premissas!$B$12),"VERIFICAR - UNIDADE/EMBALAGEM",IF(Y1694&gt;Premissas!$B$6,"NÃO COMPRAR - REAJUSTE &gt;5%","COMPRAR")))</f>
        <v>SEM OFERTA</v>
      </c>
      <c r="AB1694" s="18" t="str">
        <f aca="false">IF(W1694="DIMEC",S1694,IF(W1694="MEDCENTRO",U1694,""))</f>
        <v/>
      </c>
      <c r="AC1694" s="18" t="n">
        <f aca="false">IF(AA1694&lt;&gt;"COMPRAR",0,IF(AB1694="",I1694,MIN(I1694,AB1694)))</f>
        <v>0</v>
      </c>
      <c r="AD1694" s="19" t="n">
        <f aca="false">IF(AC1694&gt;0,AC1694*V1694,0)</f>
        <v>0</v>
      </c>
      <c r="AE1694" s="19" t="n">
        <f aca="false">IF(AC1694&gt;0,(M1694-V1694)*AC1694,0)</f>
        <v>0</v>
      </c>
      <c r="AF1694" s="16" t="str">
        <f aca="false">IF(AA1694&lt;&gt;"COMPRAR","",IF(AB1694="",IF(X1694="","",IF(X1694-V1694&lt;0.01,"EMPATE TÉCNICO","")),IF(AB1694&lt;I1694,"ESTOQUE INSUFICIENTE",IF(X1694="","",IF(X1694-V1694&lt;0.01,"EMPATE TÉCNICO","")))))</f>
        <v/>
      </c>
      <c r="AG1694" s="16" t="s">
        <v>203</v>
      </c>
      <c r="AH1694" s="16" t="s">
        <v>5278</v>
      </c>
    </row>
    <row r="1695" customFormat="false" ht="15" hidden="false" customHeight="false" outlineLevel="0" collapsed="false">
      <c r="A1695" s="16" t="s">
        <v>5398</v>
      </c>
      <c r="B1695" s="17" t="s">
        <v>5399</v>
      </c>
      <c r="C1695" s="16" t="s">
        <v>5400</v>
      </c>
      <c r="D1695" s="16" t="s">
        <v>5262</v>
      </c>
      <c r="E1695" s="18" t="n">
        <v>1</v>
      </c>
      <c r="F1695" s="16" t="s">
        <v>42</v>
      </c>
      <c r="G1695" s="18" t="n">
        <v>3</v>
      </c>
      <c r="H1695" s="16" t="n">
        <v>1.2</v>
      </c>
      <c r="I1695" s="18" t="n">
        <v>1</v>
      </c>
      <c r="J1695" s="19" t="n">
        <v>7.61583333333333</v>
      </c>
      <c r="K1695" s="19" t="n">
        <v>7.61583333333333</v>
      </c>
      <c r="L1695" s="19" t="n">
        <v>7.6158</v>
      </c>
      <c r="M1695" s="19" t="n">
        <f aca="false">IF(J1695&gt;0,J1695,K1695)*E1695</f>
        <v>7.61583333333333</v>
      </c>
      <c r="N1695" s="20"/>
      <c r="O1695" s="21" t="str">
        <f aca="false">IF(R1695="","",ROUND(R1695*(1-Premissas!$B$4),4))</f>
        <v/>
      </c>
      <c r="P1695" s="22"/>
      <c r="Q1695" s="22"/>
      <c r="R1695" s="23"/>
      <c r="S1695" s="24"/>
      <c r="T1695" s="24"/>
      <c r="U1695" s="25"/>
      <c r="V1695" s="19" t="str">
        <f aca="false">IF(COUNT(N1695:Q1695)=0,"",MIN(N1695:Q1695))</f>
        <v/>
      </c>
      <c r="W1695" s="16" t="str">
        <f aca="false">IF(V1695="","",INDEX($N$4:$Q$4,MATCH(V1695,N1695:Q1695,0)))</f>
        <v/>
      </c>
      <c r="X1695" s="19" t="str">
        <f aca="false">IF(COUNT(N1695:Q1695)&lt;2,"",SMALL(N1695:Q1695,2))</f>
        <v/>
      </c>
      <c r="Y1695" s="26" t="str">
        <f aca="false">IF(OR(V1695="",M1695=0),"",V1695/M1695-1)</f>
        <v/>
      </c>
      <c r="Z1695" s="26" t="str">
        <f aca="false">IF(OR(V1695="",L1695=""),"",V1695/(L1695*E1695)-1)</f>
        <v/>
      </c>
      <c r="AA1695" s="16" t="str">
        <f aca="false">IF(V1695="","SEM OFERTA",IF(OR(Y1695&gt;Premissas!$B$11,Y1695&lt;Premissas!$B$12),"VERIFICAR - UNIDADE/EMBALAGEM",IF(Y1695&gt;Premissas!$B$6,"NÃO COMPRAR - REAJUSTE &gt;5%","COMPRAR")))</f>
        <v>SEM OFERTA</v>
      </c>
      <c r="AB1695" s="18" t="str">
        <f aca="false">IF(W1695="DIMEC",S1695,IF(W1695="MEDCENTRO",U1695,""))</f>
        <v/>
      </c>
      <c r="AC1695" s="18" t="n">
        <f aca="false">IF(AA1695&lt;&gt;"COMPRAR",0,IF(AB1695="",I1695,MIN(I1695,AB1695)))</f>
        <v>0</v>
      </c>
      <c r="AD1695" s="19" t="n">
        <f aca="false">IF(AC1695&gt;0,AC1695*V1695,0)</f>
        <v>0</v>
      </c>
      <c r="AE1695" s="19" t="n">
        <f aca="false">IF(AC1695&gt;0,(M1695-V1695)*AC1695,0)</f>
        <v>0</v>
      </c>
      <c r="AF1695" s="16" t="str">
        <f aca="false">IF(AA1695&lt;&gt;"COMPRAR","",IF(AB1695="",IF(X1695="","",IF(X1695-V1695&lt;0.01,"EMPATE TÉCNICO","")),IF(AB1695&lt;I1695,"ESTOQUE INSUFICIENTE",IF(X1695="","",IF(X1695-V1695&lt;0.01,"EMPATE TÉCNICO","")))))</f>
        <v/>
      </c>
      <c r="AG1695" s="16" t="s">
        <v>3767</v>
      </c>
      <c r="AH1695" s="16" t="s">
        <v>5278</v>
      </c>
    </row>
    <row r="1696" customFormat="false" ht="15" hidden="false" customHeight="false" outlineLevel="0" collapsed="false">
      <c r="A1696" s="16" t="s">
        <v>5401</v>
      </c>
      <c r="B1696" s="17" t="s">
        <v>5402</v>
      </c>
      <c r="C1696" s="16" t="s">
        <v>5403</v>
      </c>
      <c r="D1696" s="16" t="s">
        <v>3749</v>
      </c>
      <c r="E1696" s="18" t="n">
        <v>12</v>
      </c>
      <c r="F1696" s="16" t="s">
        <v>41</v>
      </c>
      <c r="G1696" s="18" t="n">
        <v>6</v>
      </c>
      <c r="H1696" s="16" t="n">
        <v>6.3</v>
      </c>
      <c r="I1696" s="18" t="n">
        <v>1</v>
      </c>
      <c r="J1696" s="19" t="n">
        <v>7.7375</v>
      </c>
      <c r="K1696" s="19" t="n">
        <v>7.7375</v>
      </c>
      <c r="L1696" s="19" t="n">
        <v>7.5858</v>
      </c>
      <c r="M1696" s="19" t="n">
        <f aca="false">IF(J1696&gt;0,J1696,K1696)*E1696</f>
        <v>92.85</v>
      </c>
      <c r="N1696" s="20"/>
      <c r="O1696" s="21" t="str">
        <f aca="false">IF(R1696="","",ROUND(R1696*(1-Premissas!$B$4),4))</f>
        <v/>
      </c>
      <c r="P1696" s="22"/>
      <c r="Q1696" s="22"/>
      <c r="R1696" s="23"/>
      <c r="S1696" s="24"/>
      <c r="T1696" s="24"/>
      <c r="U1696" s="25"/>
      <c r="V1696" s="19" t="str">
        <f aca="false">IF(COUNT(N1696:Q1696)=0,"",MIN(N1696:Q1696))</f>
        <v/>
      </c>
      <c r="W1696" s="16" t="str">
        <f aca="false">IF(V1696="","",INDEX($N$4:$Q$4,MATCH(V1696,N1696:Q1696,0)))</f>
        <v/>
      </c>
      <c r="X1696" s="19" t="str">
        <f aca="false">IF(COUNT(N1696:Q1696)&lt;2,"",SMALL(N1696:Q1696,2))</f>
        <v/>
      </c>
      <c r="Y1696" s="26" t="str">
        <f aca="false">IF(OR(V1696="",M1696=0),"",V1696/M1696-1)</f>
        <v/>
      </c>
      <c r="Z1696" s="26" t="str">
        <f aca="false">IF(OR(V1696="",L1696=""),"",V1696/(L1696*E1696)-1)</f>
        <v/>
      </c>
      <c r="AA1696" s="16" t="str">
        <f aca="false">IF(V1696="","SEM OFERTA",IF(OR(Y1696&gt;Premissas!$B$11,Y1696&lt;Premissas!$B$12),"VERIFICAR - UNIDADE/EMBALAGEM",IF(Y1696&gt;Premissas!$B$6,"NÃO COMPRAR - REAJUSTE &gt;5%","COMPRAR")))</f>
        <v>SEM OFERTA</v>
      </c>
      <c r="AB1696" s="18" t="str">
        <f aca="false">IF(W1696="DIMEC",S1696,IF(W1696="MEDCENTRO",U1696,""))</f>
        <v/>
      </c>
      <c r="AC1696" s="18" t="n">
        <f aca="false">IF(AA1696&lt;&gt;"COMPRAR",0,IF(AB1696="",I1696,MIN(I1696,AB1696)))</f>
        <v>0</v>
      </c>
      <c r="AD1696" s="19" t="n">
        <f aca="false">IF(AC1696&gt;0,AC1696*V1696,0)</f>
        <v>0</v>
      </c>
      <c r="AE1696" s="19" t="n">
        <f aca="false">IF(AC1696&gt;0,(M1696-V1696)*AC1696,0)</f>
        <v>0</v>
      </c>
      <c r="AF1696" s="16" t="str">
        <f aca="false">IF(AA1696&lt;&gt;"COMPRAR","",IF(AB1696="",IF(X1696="","",IF(X1696-V1696&lt;0.01,"EMPATE TÉCNICO","")),IF(AB1696&lt;I1696,"ESTOQUE INSUFICIENTE",IF(X1696="","",IF(X1696-V1696&lt;0.01,"EMPATE TÉCNICO","")))))</f>
        <v/>
      </c>
      <c r="AG1696" s="16" t="s">
        <v>3757</v>
      </c>
      <c r="AH1696" s="16" t="s">
        <v>5278</v>
      </c>
    </row>
    <row r="1697" customFormat="false" ht="15" hidden="false" customHeight="false" outlineLevel="0" collapsed="false">
      <c r="A1697" s="16" t="s">
        <v>5404</v>
      </c>
      <c r="B1697" s="17" t="s">
        <v>5405</v>
      </c>
      <c r="C1697" s="16" t="s">
        <v>5406</v>
      </c>
      <c r="D1697" s="16" t="s">
        <v>5262</v>
      </c>
      <c r="E1697" s="18" t="n">
        <v>24</v>
      </c>
      <c r="F1697" s="16" t="s">
        <v>42</v>
      </c>
      <c r="G1697" s="18" t="n">
        <v>14</v>
      </c>
      <c r="H1697" s="16" t="n">
        <v>9.5</v>
      </c>
      <c r="I1697" s="18" t="n">
        <v>1</v>
      </c>
      <c r="J1697" s="19" t="n">
        <v>1.63902777777778</v>
      </c>
      <c r="K1697" s="19" t="n">
        <v>1.63902777777778</v>
      </c>
      <c r="L1697" s="19" t="n">
        <v>1.639</v>
      </c>
      <c r="M1697" s="19" t="n">
        <f aca="false">IF(J1697&gt;0,J1697,K1697)*E1697</f>
        <v>39.3366666666667</v>
      </c>
      <c r="N1697" s="20"/>
      <c r="O1697" s="21" t="str">
        <f aca="false">IF(R1697="","",ROUND(R1697*(1-Premissas!$B$4),4))</f>
        <v/>
      </c>
      <c r="P1697" s="22"/>
      <c r="Q1697" s="22"/>
      <c r="R1697" s="23"/>
      <c r="S1697" s="24"/>
      <c r="T1697" s="24"/>
      <c r="U1697" s="25"/>
      <c r="V1697" s="19" t="str">
        <f aca="false">IF(COUNT(N1697:Q1697)=0,"",MIN(N1697:Q1697))</f>
        <v/>
      </c>
      <c r="W1697" s="16" t="str">
        <f aca="false">IF(V1697="","",INDEX($N$4:$Q$4,MATCH(V1697,N1697:Q1697,0)))</f>
        <v/>
      </c>
      <c r="X1697" s="19" t="str">
        <f aca="false">IF(COUNT(N1697:Q1697)&lt;2,"",SMALL(N1697:Q1697,2))</f>
        <v/>
      </c>
      <c r="Y1697" s="26" t="str">
        <f aca="false">IF(OR(V1697="",M1697=0),"",V1697/M1697-1)</f>
        <v/>
      </c>
      <c r="Z1697" s="26" t="str">
        <f aca="false">IF(OR(V1697="",L1697=""),"",V1697/(L1697*E1697)-1)</f>
        <v/>
      </c>
      <c r="AA1697" s="16" t="str">
        <f aca="false">IF(V1697="","SEM OFERTA",IF(OR(Y1697&gt;Premissas!$B$11,Y1697&lt;Premissas!$B$12),"VERIFICAR - UNIDADE/EMBALAGEM",IF(Y1697&gt;Premissas!$B$6,"NÃO COMPRAR - REAJUSTE &gt;5%","COMPRAR")))</f>
        <v>SEM OFERTA</v>
      </c>
      <c r="AB1697" s="18" t="str">
        <f aca="false">IF(W1697="DIMEC",S1697,IF(W1697="MEDCENTRO",U1697,""))</f>
        <v/>
      </c>
      <c r="AC1697" s="18" t="n">
        <f aca="false">IF(AA1697&lt;&gt;"COMPRAR",0,IF(AB1697="",I1697,MIN(I1697,AB1697)))</f>
        <v>0</v>
      </c>
      <c r="AD1697" s="19" t="n">
        <f aca="false">IF(AC1697&gt;0,AC1697*V1697,0)</f>
        <v>0</v>
      </c>
      <c r="AE1697" s="19" t="n">
        <f aca="false">IF(AC1697&gt;0,(M1697-V1697)*AC1697,0)</f>
        <v>0</v>
      </c>
      <c r="AF1697" s="16" t="str">
        <f aca="false">IF(AA1697&lt;&gt;"COMPRAR","",IF(AB1697="",IF(X1697="","",IF(X1697-V1697&lt;0.01,"EMPATE TÉCNICO","")),IF(AB1697&lt;I1697,"ESTOQUE INSUFICIENTE",IF(X1697="","",IF(X1697-V1697&lt;0.01,"EMPATE TÉCNICO","")))))</f>
        <v/>
      </c>
      <c r="AG1697" s="16" t="s">
        <v>3767</v>
      </c>
      <c r="AH1697" s="16" t="s">
        <v>5278</v>
      </c>
    </row>
    <row r="1698" customFormat="false" ht="15" hidden="false" customHeight="false" outlineLevel="0" collapsed="false">
      <c r="A1698" s="16" t="s">
        <v>5407</v>
      </c>
      <c r="B1698" s="17" t="s">
        <v>5408</v>
      </c>
      <c r="C1698" s="16" t="s">
        <v>5409</v>
      </c>
      <c r="D1698" s="16" t="s">
        <v>5262</v>
      </c>
      <c r="E1698" s="18" t="n">
        <v>12</v>
      </c>
      <c r="F1698" s="16" t="s">
        <v>42</v>
      </c>
      <c r="G1698" s="18" t="n">
        <v>10</v>
      </c>
      <c r="H1698" s="16" t="n">
        <v>5.8</v>
      </c>
      <c r="I1698" s="18" t="n">
        <v>1</v>
      </c>
      <c r="J1698" s="19" t="n">
        <v>3.38166666666667</v>
      </c>
      <c r="K1698" s="19" t="n">
        <v>3.38166666666667</v>
      </c>
      <c r="L1698" s="19" t="n">
        <v>3.3814</v>
      </c>
      <c r="M1698" s="19" t="n">
        <f aca="false">IF(J1698&gt;0,J1698,K1698)*E1698</f>
        <v>40.58</v>
      </c>
      <c r="N1698" s="20"/>
      <c r="O1698" s="21" t="str">
        <f aca="false">IF(R1698="","",ROUND(R1698*(1-Premissas!$B$4),4))</f>
        <v/>
      </c>
      <c r="P1698" s="22"/>
      <c r="Q1698" s="22"/>
      <c r="R1698" s="23"/>
      <c r="S1698" s="24"/>
      <c r="T1698" s="24"/>
      <c r="U1698" s="25"/>
      <c r="V1698" s="19" t="str">
        <f aca="false">IF(COUNT(N1698:Q1698)=0,"",MIN(N1698:Q1698))</f>
        <v/>
      </c>
      <c r="W1698" s="16" t="str">
        <f aca="false">IF(V1698="","",INDEX($N$4:$Q$4,MATCH(V1698,N1698:Q1698,0)))</f>
        <v/>
      </c>
      <c r="X1698" s="19" t="str">
        <f aca="false">IF(COUNT(N1698:Q1698)&lt;2,"",SMALL(N1698:Q1698,2))</f>
        <v/>
      </c>
      <c r="Y1698" s="26" t="str">
        <f aca="false">IF(OR(V1698="",M1698=0),"",V1698/M1698-1)</f>
        <v/>
      </c>
      <c r="Z1698" s="26" t="str">
        <f aca="false">IF(OR(V1698="",L1698=""),"",V1698/(L1698*E1698)-1)</f>
        <v/>
      </c>
      <c r="AA1698" s="16" t="str">
        <f aca="false">IF(V1698="","SEM OFERTA",IF(OR(Y1698&gt;Premissas!$B$11,Y1698&lt;Premissas!$B$12),"VERIFICAR - UNIDADE/EMBALAGEM",IF(Y1698&gt;Premissas!$B$6,"NÃO COMPRAR - REAJUSTE &gt;5%","COMPRAR")))</f>
        <v>SEM OFERTA</v>
      </c>
      <c r="AB1698" s="18" t="str">
        <f aca="false">IF(W1698="DIMEC",S1698,IF(W1698="MEDCENTRO",U1698,""))</f>
        <v/>
      </c>
      <c r="AC1698" s="18" t="n">
        <f aca="false">IF(AA1698&lt;&gt;"COMPRAR",0,IF(AB1698="",I1698,MIN(I1698,AB1698)))</f>
        <v>0</v>
      </c>
      <c r="AD1698" s="19" t="n">
        <f aca="false">IF(AC1698&gt;0,AC1698*V1698,0)</f>
        <v>0</v>
      </c>
      <c r="AE1698" s="19" t="n">
        <f aca="false">IF(AC1698&gt;0,(M1698-V1698)*AC1698,0)</f>
        <v>0</v>
      </c>
      <c r="AF1698" s="16" t="str">
        <f aca="false">IF(AA1698&lt;&gt;"COMPRAR","",IF(AB1698="",IF(X1698="","",IF(X1698-V1698&lt;0.01,"EMPATE TÉCNICO","")),IF(AB1698&lt;I1698,"ESTOQUE INSUFICIENTE",IF(X1698="","",IF(X1698-V1698&lt;0.01,"EMPATE TÉCNICO","")))))</f>
        <v/>
      </c>
      <c r="AG1698" s="16" t="s">
        <v>3767</v>
      </c>
      <c r="AH1698" s="16" t="s">
        <v>5278</v>
      </c>
    </row>
    <row r="1699" customFormat="false" ht="15" hidden="false" customHeight="false" outlineLevel="0" collapsed="false">
      <c r="A1699" s="16" t="s">
        <v>5410</v>
      </c>
      <c r="B1699" s="17" t="s">
        <v>5411</v>
      </c>
      <c r="C1699" s="16" t="s">
        <v>5412</v>
      </c>
      <c r="D1699" s="16" t="s">
        <v>4624</v>
      </c>
      <c r="E1699" s="18" t="n">
        <v>1</v>
      </c>
      <c r="F1699" s="16" t="s">
        <v>43</v>
      </c>
      <c r="G1699" s="18" t="n">
        <v>0</v>
      </c>
      <c r="H1699" s="16" t="n">
        <v>0.2</v>
      </c>
      <c r="I1699" s="18" t="n">
        <v>1</v>
      </c>
      <c r="J1699" s="19" t="n">
        <v>8.02</v>
      </c>
      <c r="K1699" s="19" t="n">
        <v>8.02</v>
      </c>
      <c r="L1699" s="19" t="n">
        <v>8.02</v>
      </c>
      <c r="M1699" s="19" t="n">
        <f aca="false">IF(J1699&gt;0,J1699,K1699)*E1699</f>
        <v>8.02</v>
      </c>
      <c r="N1699" s="20"/>
      <c r="O1699" s="21" t="str">
        <f aca="false">IF(R1699="","",ROUND(R1699*(1-Premissas!$B$4),4))</f>
        <v/>
      </c>
      <c r="P1699" s="22"/>
      <c r="Q1699" s="22"/>
      <c r="R1699" s="23"/>
      <c r="S1699" s="24"/>
      <c r="T1699" s="24"/>
      <c r="U1699" s="25"/>
      <c r="V1699" s="19" t="str">
        <f aca="false">IF(COUNT(N1699:Q1699)=0,"",MIN(N1699:Q1699))</f>
        <v/>
      </c>
      <c r="W1699" s="16" t="str">
        <f aca="false">IF(V1699="","",INDEX($N$4:$Q$4,MATCH(V1699,N1699:Q1699,0)))</f>
        <v/>
      </c>
      <c r="X1699" s="19" t="str">
        <f aca="false">IF(COUNT(N1699:Q1699)&lt;2,"",SMALL(N1699:Q1699,2))</f>
        <v/>
      </c>
      <c r="Y1699" s="26" t="str">
        <f aca="false">IF(OR(V1699="",M1699=0),"",V1699/M1699-1)</f>
        <v/>
      </c>
      <c r="Z1699" s="26" t="str">
        <f aca="false">IF(OR(V1699="",L1699=""),"",V1699/(L1699*E1699)-1)</f>
        <v/>
      </c>
      <c r="AA1699" s="16" t="str">
        <f aca="false">IF(V1699="","SEM OFERTA",IF(OR(Y1699&gt;Premissas!$B$11,Y1699&lt;Premissas!$B$12),"VERIFICAR - UNIDADE/EMBALAGEM",IF(Y1699&gt;Premissas!$B$6,"NÃO COMPRAR - REAJUSTE &gt;5%","COMPRAR")))</f>
        <v>SEM OFERTA</v>
      </c>
      <c r="AB1699" s="18" t="str">
        <f aca="false">IF(W1699="DIMEC",S1699,IF(W1699="MEDCENTRO",U1699,""))</f>
        <v/>
      </c>
      <c r="AC1699" s="18" t="n">
        <f aca="false">IF(AA1699&lt;&gt;"COMPRAR",0,IF(AB1699="",I1699,MIN(I1699,AB1699)))</f>
        <v>0</v>
      </c>
      <c r="AD1699" s="19" t="n">
        <f aca="false">IF(AC1699&gt;0,AC1699*V1699,0)</f>
        <v>0</v>
      </c>
      <c r="AE1699" s="19" t="n">
        <f aca="false">IF(AC1699&gt;0,(M1699-V1699)*AC1699,0)</f>
        <v>0</v>
      </c>
      <c r="AF1699" s="16" t="str">
        <f aca="false">IF(AA1699&lt;&gt;"COMPRAR","",IF(AB1699="",IF(X1699="","",IF(X1699-V1699&lt;0.01,"EMPATE TÉCNICO","")),IF(AB1699&lt;I1699,"ESTOQUE INSUFICIENTE",IF(X1699="","",IF(X1699-V1699&lt;0.01,"EMPATE TÉCNICO","")))))</f>
        <v/>
      </c>
      <c r="AG1699" s="16" t="s">
        <v>203</v>
      </c>
      <c r="AH1699" s="16" t="s">
        <v>5413</v>
      </c>
    </row>
    <row r="1700" customFormat="false" ht="15" hidden="false" customHeight="false" outlineLevel="0" collapsed="false">
      <c r="A1700" s="16" t="s">
        <v>5414</v>
      </c>
      <c r="B1700" s="17" t="s">
        <v>5415</v>
      </c>
      <c r="C1700" s="16" t="s">
        <v>5416</v>
      </c>
      <c r="D1700" s="16" t="s">
        <v>4315</v>
      </c>
      <c r="E1700" s="18" t="n">
        <v>1</v>
      </c>
      <c r="F1700" s="16" t="s">
        <v>42</v>
      </c>
      <c r="G1700" s="18" t="n">
        <v>0</v>
      </c>
      <c r="H1700" s="16" t="n">
        <v>0.5</v>
      </c>
      <c r="I1700" s="18" t="n">
        <v>2</v>
      </c>
      <c r="J1700" s="19" t="n">
        <v>28.37</v>
      </c>
      <c r="K1700" s="19" t="n">
        <v>28.37</v>
      </c>
      <c r="L1700" s="19" t="n">
        <v>28.37</v>
      </c>
      <c r="M1700" s="19" t="n">
        <f aca="false">IF(J1700&gt;0,J1700,K1700)*E1700</f>
        <v>28.37</v>
      </c>
      <c r="N1700" s="20"/>
      <c r="O1700" s="21" t="str">
        <f aca="false">IF(R1700="","",ROUND(R1700*(1-Premissas!$B$4),4))</f>
        <v/>
      </c>
      <c r="P1700" s="22"/>
      <c r="Q1700" s="22"/>
      <c r="R1700" s="23"/>
      <c r="S1700" s="24"/>
      <c r="T1700" s="24"/>
      <c r="U1700" s="25"/>
      <c r="V1700" s="19" t="str">
        <f aca="false">IF(COUNT(N1700:Q1700)=0,"",MIN(N1700:Q1700))</f>
        <v/>
      </c>
      <c r="W1700" s="16" t="str">
        <f aca="false">IF(V1700="","",INDEX($N$4:$Q$4,MATCH(V1700,N1700:Q1700,0)))</f>
        <v/>
      </c>
      <c r="X1700" s="19" t="str">
        <f aca="false">IF(COUNT(N1700:Q1700)&lt;2,"",SMALL(N1700:Q1700,2))</f>
        <v/>
      </c>
      <c r="Y1700" s="26" t="str">
        <f aca="false">IF(OR(V1700="",M1700=0),"",V1700/M1700-1)</f>
        <v/>
      </c>
      <c r="Z1700" s="26" t="str">
        <f aca="false">IF(OR(V1700="",L1700=""),"",V1700/(L1700*E1700)-1)</f>
        <v/>
      </c>
      <c r="AA1700" s="16" t="str">
        <f aca="false">IF(V1700="","SEM OFERTA",IF(OR(Y1700&gt;Premissas!$B$11,Y1700&lt;Premissas!$B$12),"VERIFICAR - UNIDADE/EMBALAGEM",IF(Y1700&gt;Premissas!$B$6,"NÃO COMPRAR - REAJUSTE &gt;5%","COMPRAR")))</f>
        <v>SEM OFERTA</v>
      </c>
      <c r="AB1700" s="18" t="str">
        <f aca="false">IF(W1700="DIMEC",S1700,IF(W1700="MEDCENTRO",U1700,""))</f>
        <v/>
      </c>
      <c r="AC1700" s="18" t="n">
        <f aca="false">IF(AA1700&lt;&gt;"COMPRAR",0,IF(AB1700="",I1700,MIN(I1700,AB1700)))</f>
        <v>0</v>
      </c>
      <c r="AD1700" s="19" t="n">
        <f aca="false">IF(AC1700&gt;0,AC1700*V1700,0)</f>
        <v>0</v>
      </c>
      <c r="AE1700" s="19" t="n">
        <f aca="false">IF(AC1700&gt;0,(M1700-V1700)*AC1700,0)</f>
        <v>0</v>
      </c>
      <c r="AF1700" s="16" t="str">
        <f aca="false">IF(AA1700&lt;&gt;"COMPRAR","",IF(AB1700="",IF(X1700="","",IF(X1700-V1700&lt;0.01,"EMPATE TÉCNICO","")),IF(AB1700&lt;I1700,"ESTOQUE INSUFICIENTE",IF(X1700="","",IF(X1700-V1700&lt;0.01,"EMPATE TÉCNICO","")))))</f>
        <v/>
      </c>
      <c r="AG1700" s="16" t="s">
        <v>203</v>
      </c>
      <c r="AH1700" s="16" t="s">
        <v>5413</v>
      </c>
    </row>
    <row r="1701" customFormat="false" ht="15" hidden="false" customHeight="false" outlineLevel="0" collapsed="false">
      <c r="A1701" s="16" t="s">
        <v>5417</v>
      </c>
      <c r="B1701" s="17" t="s">
        <v>5418</v>
      </c>
      <c r="C1701" s="16" t="s">
        <v>5419</v>
      </c>
      <c r="D1701" s="16" t="s">
        <v>4315</v>
      </c>
      <c r="E1701" s="18" t="n">
        <v>1</v>
      </c>
      <c r="F1701" s="16" t="s">
        <v>42</v>
      </c>
      <c r="G1701" s="18" t="n">
        <v>0</v>
      </c>
      <c r="H1701" s="16" t="n">
        <v>0.9</v>
      </c>
      <c r="I1701" s="18" t="n">
        <v>3</v>
      </c>
      <c r="J1701" s="19" t="n">
        <v>23.48</v>
      </c>
      <c r="K1701" s="19" t="n">
        <v>23.48</v>
      </c>
      <c r="L1701" s="19" t="n">
        <v>23.48</v>
      </c>
      <c r="M1701" s="19" t="n">
        <f aca="false">IF(J1701&gt;0,J1701,K1701)*E1701</f>
        <v>23.48</v>
      </c>
      <c r="N1701" s="20"/>
      <c r="O1701" s="21" t="str">
        <f aca="false">IF(R1701="","",ROUND(R1701*(1-Premissas!$B$4),4))</f>
        <v/>
      </c>
      <c r="P1701" s="22"/>
      <c r="Q1701" s="22"/>
      <c r="R1701" s="23"/>
      <c r="S1701" s="24"/>
      <c r="T1701" s="24"/>
      <c r="U1701" s="25"/>
      <c r="V1701" s="19" t="str">
        <f aca="false">IF(COUNT(N1701:Q1701)=0,"",MIN(N1701:Q1701))</f>
        <v/>
      </c>
      <c r="W1701" s="16" t="str">
        <f aca="false">IF(V1701="","",INDEX($N$4:$Q$4,MATCH(V1701,N1701:Q1701,0)))</f>
        <v/>
      </c>
      <c r="X1701" s="19" t="str">
        <f aca="false">IF(COUNT(N1701:Q1701)&lt;2,"",SMALL(N1701:Q1701,2))</f>
        <v/>
      </c>
      <c r="Y1701" s="26" t="str">
        <f aca="false">IF(OR(V1701="",M1701=0),"",V1701/M1701-1)</f>
        <v/>
      </c>
      <c r="Z1701" s="26" t="str">
        <f aca="false">IF(OR(V1701="",L1701=""),"",V1701/(L1701*E1701)-1)</f>
        <v/>
      </c>
      <c r="AA1701" s="16" t="str">
        <f aca="false">IF(V1701="","SEM OFERTA",IF(OR(Y1701&gt;Premissas!$B$11,Y1701&lt;Premissas!$B$12),"VERIFICAR - UNIDADE/EMBALAGEM",IF(Y1701&gt;Premissas!$B$6,"NÃO COMPRAR - REAJUSTE &gt;5%","COMPRAR")))</f>
        <v>SEM OFERTA</v>
      </c>
      <c r="AB1701" s="18" t="str">
        <f aca="false">IF(W1701="DIMEC",S1701,IF(W1701="MEDCENTRO",U1701,""))</f>
        <v/>
      </c>
      <c r="AC1701" s="18" t="n">
        <f aca="false">IF(AA1701&lt;&gt;"COMPRAR",0,IF(AB1701="",I1701,MIN(I1701,AB1701)))</f>
        <v>0</v>
      </c>
      <c r="AD1701" s="19" t="n">
        <f aca="false">IF(AC1701&gt;0,AC1701*V1701,0)</f>
        <v>0</v>
      </c>
      <c r="AE1701" s="19" t="n">
        <f aca="false">IF(AC1701&gt;0,(M1701-V1701)*AC1701,0)</f>
        <v>0</v>
      </c>
      <c r="AF1701" s="16" t="str">
        <f aca="false">IF(AA1701&lt;&gt;"COMPRAR","",IF(AB1701="",IF(X1701="","",IF(X1701-V1701&lt;0.01,"EMPATE TÉCNICO","")),IF(AB1701&lt;I1701,"ESTOQUE INSUFICIENTE",IF(X1701="","",IF(X1701-V1701&lt;0.01,"EMPATE TÉCNICO","")))))</f>
        <v/>
      </c>
      <c r="AG1701" s="16" t="s">
        <v>203</v>
      </c>
      <c r="AH1701" s="16" t="s">
        <v>5413</v>
      </c>
    </row>
    <row r="1702" customFormat="false" ht="15" hidden="false" customHeight="false" outlineLevel="0" collapsed="false">
      <c r="A1702" s="16" t="s">
        <v>5420</v>
      </c>
      <c r="B1702" s="17" t="s">
        <v>5421</v>
      </c>
      <c r="C1702" s="16" t="s">
        <v>5422</v>
      </c>
      <c r="D1702" s="16" t="s">
        <v>3882</v>
      </c>
      <c r="E1702" s="18" t="n">
        <v>1</v>
      </c>
      <c r="F1702" s="16" t="s">
        <v>43</v>
      </c>
      <c r="G1702" s="18" t="n">
        <v>0</v>
      </c>
      <c r="H1702" s="16" t="n">
        <v>0</v>
      </c>
      <c r="I1702" s="18" t="n">
        <v>1</v>
      </c>
      <c r="J1702" s="19" t="n">
        <v>13.9</v>
      </c>
      <c r="K1702" s="19" t="n">
        <v>13.9</v>
      </c>
      <c r="L1702" s="19" t="n">
        <v>13.9</v>
      </c>
      <c r="M1702" s="19" t="n">
        <f aca="false">IF(J1702&gt;0,J1702,K1702)*E1702</f>
        <v>13.9</v>
      </c>
      <c r="N1702" s="20"/>
      <c r="O1702" s="21" t="str">
        <f aca="false">IF(R1702="","",ROUND(R1702*(1-Premissas!$B$4),4))</f>
        <v/>
      </c>
      <c r="P1702" s="22"/>
      <c r="Q1702" s="22"/>
      <c r="R1702" s="23"/>
      <c r="S1702" s="24"/>
      <c r="T1702" s="24"/>
      <c r="U1702" s="25"/>
      <c r="V1702" s="19" t="str">
        <f aca="false">IF(COUNT(N1702:Q1702)=0,"",MIN(N1702:Q1702))</f>
        <v/>
      </c>
      <c r="W1702" s="16" t="str">
        <f aca="false">IF(V1702="","",INDEX($N$4:$Q$4,MATCH(V1702,N1702:Q1702,0)))</f>
        <v/>
      </c>
      <c r="X1702" s="19" t="str">
        <f aca="false">IF(COUNT(N1702:Q1702)&lt;2,"",SMALL(N1702:Q1702,2))</f>
        <v/>
      </c>
      <c r="Y1702" s="26" t="str">
        <f aca="false">IF(OR(V1702="",M1702=0),"",V1702/M1702-1)</f>
        <v/>
      </c>
      <c r="Z1702" s="26" t="str">
        <f aca="false">IF(OR(V1702="",L1702=""),"",V1702/(L1702*E1702)-1)</f>
        <v/>
      </c>
      <c r="AA1702" s="16" t="str">
        <f aca="false">IF(V1702="","SEM OFERTA",IF(OR(Y1702&gt;Premissas!$B$11,Y1702&lt;Premissas!$B$12),"VERIFICAR - UNIDADE/EMBALAGEM",IF(Y1702&gt;Premissas!$B$6,"NÃO COMPRAR - REAJUSTE &gt;5%","COMPRAR")))</f>
        <v>SEM OFERTA</v>
      </c>
      <c r="AB1702" s="18" t="str">
        <f aca="false">IF(W1702="DIMEC",S1702,IF(W1702="MEDCENTRO",U1702,""))</f>
        <v/>
      </c>
      <c r="AC1702" s="18" t="n">
        <f aca="false">IF(AA1702&lt;&gt;"COMPRAR",0,IF(AB1702="",I1702,MIN(I1702,AB1702)))</f>
        <v>0</v>
      </c>
      <c r="AD1702" s="19" t="n">
        <f aca="false">IF(AC1702&gt;0,AC1702*V1702,0)</f>
        <v>0</v>
      </c>
      <c r="AE1702" s="19" t="n">
        <f aca="false">IF(AC1702&gt;0,(M1702-V1702)*AC1702,0)</f>
        <v>0</v>
      </c>
      <c r="AF1702" s="16" t="str">
        <f aca="false">IF(AA1702&lt;&gt;"COMPRAR","",IF(AB1702="",IF(X1702="","",IF(X1702-V1702&lt;0.01,"EMPATE TÉCNICO","")),IF(AB1702&lt;I1702,"ESTOQUE INSUFICIENTE",IF(X1702="","",IF(X1702-V1702&lt;0.01,"EMPATE TÉCNICO","")))))</f>
        <v/>
      </c>
      <c r="AG1702" s="16" t="s">
        <v>328</v>
      </c>
      <c r="AH1702" s="16" t="s">
        <v>5413</v>
      </c>
    </row>
    <row r="1703" customFormat="false" ht="15" hidden="false" customHeight="false" outlineLevel="0" collapsed="false">
      <c r="A1703" s="16" t="s">
        <v>5423</v>
      </c>
      <c r="B1703" s="17" t="s">
        <v>5424</v>
      </c>
      <c r="C1703" s="16" t="s">
        <v>5425</v>
      </c>
      <c r="D1703" s="16" t="s">
        <v>3882</v>
      </c>
      <c r="E1703" s="18" t="n">
        <v>1</v>
      </c>
      <c r="F1703" s="16" t="s">
        <v>43</v>
      </c>
      <c r="G1703" s="18" t="n">
        <v>0</v>
      </c>
      <c r="H1703" s="16" t="n">
        <v>0</v>
      </c>
      <c r="I1703" s="18" t="n">
        <v>1</v>
      </c>
      <c r="J1703" s="19" t="n">
        <v>30.64</v>
      </c>
      <c r="K1703" s="19" t="n">
        <v>30.64</v>
      </c>
      <c r="L1703" s="19" t="n">
        <v>30.64</v>
      </c>
      <c r="M1703" s="19" t="n">
        <f aca="false">IF(J1703&gt;0,J1703,K1703)*E1703</f>
        <v>30.64</v>
      </c>
      <c r="N1703" s="20"/>
      <c r="O1703" s="21" t="str">
        <f aca="false">IF(R1703="","",ROUND(R1703*(1-Premissas!$B$4),4))</f>
        <v/>
      </c>
      <c r="P1703" s="22"/>
      <c r="Q1703" s="22"/>
      <c r="R1703" s="23"/>
      <c r="S1703" s="24"/>
      <c r="T1703" s="24"/>
      <c r="U1703" s="25"/>
      <c r="V1703" s="19" t="str">
        <f aca="false">IF(COUNT(N1703:Q1703)=0,"",MIN(N1703:Q1703))</f>
        <v/>
      </c>
      <c r="W1703" s="16" t="str">
        <f aca="false">IF(V1703="","",INDEX($N$4:$Q$4,MATCH(V1703,N1703:Q1703,0)))</f>
        <v/>
      </c>
      <c r="X1703" s="19" t="str">
        <f aca="false">IF(COUNT(N1703:Q1703)&lt;2,"",SMALL(N1703:Q1703,2))</f>
        <v/>
      </c>
      <c r="Y1703" s="26" t="str">
        <f aca="false">IF(OR(V1703="",M1703=0),"",V1703/M1703-1)</f>
        <v/>
      </c>
      <c r="Z1703" s="26" t="str">
        <f aca="false">IF(OR(V1703="",L1703=""),"",V1703/(L1703*E1703)-1)</f>
        <v/>
      </c>
      <c r="AA1703" s="16" t="str">
        <f aca="false">IF(V1703="","SEM OFERTA",IF(OR(Y1703&gt;Premissas!$B$11,Y1703&lt;Premissas!$B$12),"VERIFICAR - UNIDADE/EMBALAGEM",IF(Y1703&gt;Premissas!$B$6,"NÃO COMPRAR - REAJUSTE &gt;5%","COMPRAR")))</f>
        <v>SEM OFERTA</v>
      </c>
      <c r="AB1703" s="18" t="str">
        <f aca="false">IF(W1703="DIMEC",S1703,IF(W1703="MEDCENTRO",U1703,""))</f>
        <v/>
      </c>
      <c r="AC1703" s="18" t="n">
        <f aca="false">IF(AA1703&lt;&gt;"COMPRAR",0,IF(AB1703="",I1703,MIN(I1703,AB1703)))</f>
        <v>0</v>
      </c>
      <c r="AD1703" s="19" t="n">
        <f aca="false">IF(AC1703&gt;0,AC1703*V1703,0)</f>
        <v>0</v>
      </c>
      <c r="AE1703" s="19" t="n">
        <f aca="false">IF(AC1703&gt;0,(M1703-V1703)*AC1703,0)</f>
        <v>0</v>
      </c>
      <c r="AF1703" s="16" t="str">
        <f aca="false">IF(AA1703&lt;&gt;"COMPRAR","",IF(AB1703="",IF(X1703="","",IF(X1703-V1703&lt;0.01,"EMPATE TÉCNICO","")),IF(AB1703&lt;I1703,"ESTOQUE INSUFICIENTE",IF(X1703="","",IF(X1703-V1703&lt;0.01,"EMPATE TÉCNICO","")))))</f>
        <v/>
      </c>
      <c r="AG1703" s="16" t="s">
        <v>328</v>
      </c>
      <c r="AH1703" s="16" t="s">
        <v>5413</v>
      </c>
    </row>
    <row r="1704" customFormat="false" ht="15" hidden="false" customHeight="false" outlineLevel="0" collapsed="false">
      <c r="A1704" s="16" t="s">
        <v>5426</v>
      </c>
      <c r="B1704" s="17" t="s">
        <v>5427</v>
      </c>
      <c r="C1704" s="16" t="s">
        <v>5428</v>
      </c>
      <c r="D1704" s="16" t="s">
        <v>5429</v>
      </c>
      <c r="E1704" s="18" t="n">
        <v>1</v>
      </c>
      <c r="F1704" s="16" t="s">
        <v>43</v>
      </c>
      <c r="G1704" s="18" t="n">
        <v>0</v>
      </c>
      <c r="H1704" s="16" t="n">
        <v>0.1</v>
      </c>
      <c r="I1704" s="18" t="n">
        <v>1</v>
      </c>
      <c r="J1704" s="19" t="n">
        <v>13.22</v>
      </c>
      <c r="K1704" s="19" t="n">
        <v>13.22</v>
      </c>
      <c r="L1704" s="19" t="n">
        <v>13.22</v>
      </c>
      <c r="M1704" s="19" t="n">
        <f aca="false">IF(J1704&gt;0,J1704,K1704)*E1704</f>
        <v>13.22</v>
      </c>
      <c r="N1704" s="20"/>
      <c r="O1704" s="21" t="str">
        <f aca="false">IF(R1704="","",ROUND(R1704*(1-Premissas!$B$4),4))</f>
        <v/>
      </c>
      <c r="P1704" s="22"/>
      <c r="Q1704" s="22"/>
      <c r="R1704" s="23"/>
      <c r="S1704" s="24"/>
      <c r="T1704" s="24"/>
      <c r="U1704" s="25"/>
      <c r="V1704" s="19" t="str">
        <f aca="false">IF(COUNT(N1704:Q1704)=0,"",MIN(N1704:Q1704))</f>
        <v/>
      </c>
      <c r="W1704" s="16" t="str">
        <f aca="false">IF(V1704="","",INDEX($N$4:$Q$4,MATCH(V1704,N1704:Q1704,0)))</f>
        <v/>
      </c>
      <c r="X1704" s="19" t="str">
        <f aca="false">IF(COUNT(N1704:Q1704)&lt;2,"",SMALL(N1704:Q1704,2))</f>
        <v/>
      </c>
      <c r="Y1704" s="26" t="str">
        <f aca="false">IF(OR(V1704="",M1704=0),"",V1704/M1704-1)</f>
        <v/>
      </c>
      <c r="Z1704" s="26" t="str">
        <f aca="false">IF(OR(V1704="",L1704=""),"",V1704/(L1704*E1704)-1)</f>
        <v/>
      </c>
      <c r="AA1704" s="16" t="str">
        <f aca="false">IF(V1704="","SEM OFERTA",IF(OR(Y1704&gt;Premissas!$B$11,Y1704&lt;Premissas!$B$12),"VERIFICAR - UNIDADE/EMBALAGEM",IF(Y1704&gt;Premissas!$B$6,"NÃO COMPRAR - REAJUSTE &gt;5%","COMPRAR")))</f>
        <v>SEM OFERTA</v>
      </c>
      <c r="AB1704" s="18" t="str">
        <f aca="false">IF(W1704="DIMEC",S1704,IF(W1704="MEDCENTRO",U1704,""))</f>
        <v/>
      </c>
      <c r="AC1704" s="18" t="n">
        <f aca="false">IF(AA1704&lt;&gt;"COMPRAR",0,IF(AB1704="",I1704,MIN(I1704,AB1704)))</f>
        <v>0</v>
      </c>
      <c r="AD1704" s="19" t="n">
        <f aca="false">IF(AC1704&gt;0,AC1704*V1704,0)</f>
        <v>0</v>
      </c>
      <c r="AE1704" s="19" t="n">
        <f aca="false">IF(AC1704&gt;0,(M1704-V1704)*AC1704,0)</f>
        <v>0</v>
      </c>
      <c r="AF1704" s="16" t="str">
        <f aca="false">IF(AA1704&lt;&gt;"COMPRAR","",IF(AB1704="",IF(X1704="","",IF(X1704-V1704&lt;0.01,"EMPATE TÉCNICO","")),IF(AB1704&lt;I1704,"ESTOQUE INSUFICIENTE",IF(X1704="","",IF(X1704-V1704&lt;0.01,"EMPATE TÉCNICO","")))))</f>
        <v/>
      </c>
      <c r="AG1704" s="16" t="s">
        <v>328</v>
      </c>
      <c r="AH1704" s="16" t="s">
        <v>5413</v>
      </c>
    </row>
    <row r="1705" customFormat="false" ht="15" hidden="false" customHeight="false" outlineLevel="0" collapsed="false">
      <c r="A1705" s="16" t="s">
        <v>5430</v>
      </c>
      <c r="B1705" s="17" t="s">
        <v>5431</v>
      </c>
      <c r="C1705" s="16" t="s">
        <v>5432</v>
      </c>
      <c r="D1705" s="16" t="s">
        <v>3882</v>
      </c>
      <c r="E1705" s="18" t="n">
        <v>1</v>
      </c>
      <c r="F1705" s="16" t="s">
        <v>43</v>
      </c>
      <c r="G1705" s="18" t="n">
        <v>0</v>
      </c>
      <c r="H1705" s="16" t="n">
        <v>0</v>
      </c>
      <c r="I1705" s="18" t="n">
        <v>1</v>
      </c>
      <c r="J1705" s="19" t="n">
        <v>25.56</v>
      </c>
      <c r="K1705" s="19" t="n">
        <v>25.56</v>
      </c>
      <c r="L1705" s="19" t="n">
        <v>25.56</v>
      </c>
      <c r="M1705" s="19" t="n">
        <f aca="false">IF(J1705&gt;0,J1705,K1705)*E1705</f>
        <v>25.56</v>
      </c>
      <c r="N1705" s="20"/>
      <c r="O1705" s="21" t="str">
        <f aca="false">IF(R1705="","",ROUND(R1705*(1-Premissas!$B$4),4))</f>
        <v/>
      </c>
      <c r="P1705" s="22"/>
      <c r="Q1705" s="22"/>
      <c r="R1705" s="23"/>
      <c r="S1705" s="24"/>
      <c r="T1705" s="24"/>
      <c r="U1705" s="25"/>
      <c r="V1705" s="19" t="str">
        <f aca="false">IF(COUNT(N1705:Q1705)=0,"",MIN(N1705:Q1705))</f>
        <v/>
      </c>
      <c r="W1705" s="16" t="str">
        <f aca="false">IF(V1705="","",INDEX($N$4:$Q$4,MATCH(V1705,N1705:Q1705,0)))</f>
        <v/>
      </c>
      <c r="X1705" s="19" t="str">
        <f aca="false">IF(COUNT(N1705:Q1705)&lt;2,"",SMALL(N1705:Q1705,2))</f>
        <v/>
      </c>
      <c r="Y1705" s="26" t="str">
        <f aca="false">IF(OR(V1705="",M1705=0),"",V1705/M1705-1)</f>
        <v/>
      </c>
      <c r="Z1705" s="26" t="str">
        <f aca="false">IF(OR(V1705="",L1705=""),"",V1705/(L1705*E1705)-1)</f>
        <v/>
      </c>
      <c r="AA1705" s="16" t="str">
        <f aca="false">IF(V1705="","SEM OFERTA",IF(OR(Y1705&gt;Premissas!$B$11,Y1705&lt;Premissas!$B$12),"VERIFICAR - UNIDADE/EMBALAGEM",IF(Y1705&gt;Premissas!$B$6,"NÃO COMPRAR - REAJUSTE &gt;5%","COMPRAR")))</f>
        <v>SEM OFERTA</v>
      </c>
      <c r="AB1705" s="18" t="str">
        <f aca="false">IF(W1705="DIMEC",S1705,IF(W1705="MEDCENTRO",U1705,""))</f>
        <v/>
      </c>
      <c r="AC1705" s="18" t="n">
        <f aca="false">IF(AA1705&lt;&gt;"COMPRAR",0,IF(AB1705="",I1705,MIN(I1705,AB1705)))</f>
        <v>0</v>
      </c>
      <c r="AD1705" s="19" t="n">
        <f aca="false">IF(AC1705&gt;0,AC1705*V1705,0)</f>
        <v>0</v>
      </c>
      <c r="AE1705" s="19" t="n">
        <f aca="false">IF(AC1705&gt;0,(M1705-V1705)*AC1705,0)</f>
        <v>0</v>
      </c>
      <c r="AF1705" s="16" t="str">
        <f aca="false">IF(AA1705&lt;&gt;"COMPRAR","",IF(AB1705="",IF(X1705="","",IF(X1705-V1705&lt;0.01,"EMPATE TÉCNICO","")),IF(AB1705&lt;I1705,"ESTOQUE INSUFICIENTE",IF(X1705="","",IF(X1705-V1705&lt;0.01,"EMPATE TÉCNICO","")))))</f>
        <v/>
      </c>
      <c r="AG1705" s="16" t="s">
        <v>328</v>
      </c>
      <c r="AH1705" s="16" t="s">
        <v>5413</v>
      </c>
    </row>
    <row r="1706" customFormat="false" ht="15" hidden="false" customHeight="false" outlineLevel="0" collapsed="false">
      <c r="A1706" s="16" t="s">
        <v>5433</v>
      </c>
      <c r="B1706" s="17" t="s">
        <v>5434</v>
      </c>
      <c r="C1706" s="16" t="s">
        <v>5435</v>
      </c>
      <c r="D1706" s="16" t="s">
        <v>5436</v>
      </c>
      <c r="E1706" s="18" t="n">
        <v>12</v>
      </c>
      <c r="F1706" s="16" t="s">
        <v>43</v>
      </c>
      <c r="G1706" s="18" t="n">
        <v>0</v>
      </c>
      <c r="H1706" s="16" t="n">
        <v>0.1</v>
      </c>
      <c r="I1706" s="18" t="n">
        <v>1</v>
      </c>
      <c r="J1706" s="19" t="n">
        <v>4.93083333333333</v>
      </c>
      <c r="K1706" s="19" t="n">
        <v>4.93083333333333</v>
      </c>
      <c r="L1706" s="19" t="n">
        <v>4.9308</v>
      </c>
      <c r="M1706" s="19" t="n">
        <f aca="false">IF(J1706&gt;0,J1706,K1706)*E1706</f>
        <v>59.17</v>
      </c>
      <c r="N1706" s="20"/>
      <c r="O1706" s="21" t="str">
        <f aca="false">IF(R1706="","",ROUND(R1706*(1-Premissas!$B$4),4))</f>
        <v/>
      </c>
      <c r="P1706" s="22"/>
      <c r="Q1706" s="22"/>
      <c r="R1706" s="23"/>
      <c r="S1706" s="24"/>
      <c r="T1706" s="24"/>
      <c r="U1706" s="25"/>
      <c r="V1706" s="19" t="str">
        <f aca="false">IF(COUNT(N1706:Q1706)=0,"",MIN(N1706:Q1706))</f>
        <v/>
      </c>
      <c r="W1706" s="16" t="str">
        <f aca="false">IF(V1706="","",INDEX($N$4:$Q$4,MATCH(V1706,N1706:Q1706,0)))</f>
        <v/>
      </c>
      <c r="X1706" s="19" t="str">
        <f aca="false">IF(COUNT(N1706:Q1706)&lt;2,"",SMALL(N1706:Q1706,2))</f>
        <v/>
      </c>
      <c r="Y1706" s="26" t="str">
        <f aca="false">IF(OR(V1706="",M1706=0),"",V1706/M1706-1)</f>
        <v/>
      </c>
      <c r="Z1706" s="26" t="str">
        <f aca="false">IF(OR(V1706="",L1706=""),"",V1706/(L1706*E1706)-1)</f>
        <v/>
      </c>
      <c r="AA1706" s="16" t="str">
        <f aca="false">IF(V1706="","SEM OFERTA",IF(OR(Y1706&gt;Premissas!$B$11,Y1706&lt;Premissas!$B$12),"VERIFICAR - UNIDADE/EMBALAGEM",IF(Y1706&gt;Premissas!$B$6,"NÃO COMPRAR - REAJUSTE &gt;5%","COMPRAR")))</f>
        <v>SEM OFERTA</v>
      </c>
      <c r="AB1706" s="18" t="str">
        <f aca="false">IF(W1706="DIMEC",S1706,IF(W1706="MEDCENTRO",U1706,""))</f>
        <v/>
      </c>
      <c r="AC1706" s="18" t="n">
        <f aca="false">IF(AA1706&lt;&gt;"COMPRAR",0,IF(AB1706="",I1706,MIN(I1706,AB1706)))</f>
        <v>0</v>
      </c>
      <c r="AD1706" s="19" t="n">
        <f aca="false">IF(AC1706&gt;0,AC1706*V1706,0)</f>
        <v>0</v>
      </c>
      <c r="AE1706" s="19" t="n">
        <f aca="false">IF(AC1706&gt;0,(M1706-V1706)*AC1706,0)</f>
        <v>0</v>
      </c>
      <c r="AF1706" s="16" t="str">
        <f aca="false">IF(AA1706&lt;&gt;"COMPRAR","",IF(AB1706="",IF(X1706="","",IF(X1706-V1706&lt;0.01,"EMPATE TÉCNICO","")),IF(AB1706&lt;I1706,"ESTOQUE INSUFICIENTE",IF(X1706="","",IF(X1706-V1706&lt;0.01,"EMPATE TÉCNICO","")))))</f>
        <v/>
      </c>
      <c r="AG1706" s="16" t="s">
        <v>1798</v>
      </c>
      <c r="AH1706" s="16" t="s">
        <v>5413</v>
      </c>
    </row>
    <row r="1707" customFormat="false" ht="15" hidden="false" customHeight="false" outlineLevel="0" collapsed="false">
      <c r="A1707" s="16" t="s">
        <v>5437</v>
      </c>
      <c r="B1707" s="17" t="s">
        <v>5438</v>
      </c>
      <c r="C1707" s="16" t="s">
        <v>5439</v>
      </c>
      <c r="D1707" s="16" t="s">
        <v>4360</v>
      </c>
      <c r="E1707" s="18" t="n">
        <v>1</v>
      </c>
      <c r="F1707" s="16" t="s">
        <v>43</v>
      </c>
      <c r="G1707" s="18" t="n">
        <v>0</v>
      </c>
      <c r="H1707" s="16" t="n">
        <v>0.4</v>
      </c>
      <c r="I1707" s="18" t="n">
        <v>1</v>
      </c>
      <c r="J1707" s="19" t="n">
        <v>23.38</v>
      </c>
      <c r="K1707" s="19" t="n">
        <v>23.38</v>
      </c>
      <c r="L1707" s="19" t="n">
        <v>23.38</v>
      </c>
      <c r="M1707" s="19" t="n">
        <f aca="false">IF(J1707&gt;0,J1707,K1707)*E1707</f>
        <v>23.38</v>
      </c>
      <c r="N1707" s="20"/>
      <c r="O1707" s="21" t="str">
        <f aca="false">IF(R1707="","",ROUND(R1707*(1-Premissas!$B$4),4))</f>
        <v/>
      </c>
      <c r="P1707" s="22"/>
      <c r="Q1707" s="22"/>
      <c r="R1707" s="23"/>
      <c r="S1707" s="24"/>
      <c r="T1707" s="24"/>
      <c r="U1707" s="25"/>
      <c r="V1707" s="19" t="str">
        <f aca="false">IF(COUNT(N1707:Q1707)=0,"",MIN(N1707:Q1707))</f>
        <v/>
      </c>
      <c r="W1707" s="16" t="str">
        <f aca="false">IF(V1707="","",INDEX($N$4:$Q$4,MATCH(V1707,N1707:Q1707,0)))</f>
        <v/>
      </c>
      <c r="X1707" s="19" t="str">
        <f aca="false">IF(COUNT(N1707:Q1707)&lt;2,"",SMALL(N1707:Q1707,2))</f>
        <v/>
      </c>
      <c r="Y1707" s="26" t="str">
        <f aca="false">IF(OR(V1707="",M1707=0),"",V1707/M1707-1)</f>
        <v/>
      </c>
      <c r="Z1707" s="26" t="str">
        <f aca="false">IF(OR(V1707="",L1707=""),"",V1707/(L1707*E1707)-1)</f>
        <v/>
      </c>
      <c r="AA1707" s="16" t="str">
        <f aca="false">IF(V1707="","SEM OFERTA",IF(OR(Y1707&gt;Premissas!$B$11,Y1707&lt;Premissas!$B$12),"VERIFICAR - UNIDADE/EMBALAGEM",IF(Y1707&gt;Premissas!$B$6,"NÃO COMPRAR - REAJUSTE &gt;5%","COMPRAR")))</f>
        <v>SEM OFERTA</v>
      </c>
      <c r="AB1707" s="18" t="str">
        <f aca="false">IF(W1707="DIMEC",S1707,IF(W1707="MEDCENTRO",U1707,""))</f>
        <v/>
      </c>
      <c r="AC1707" s="18" t="n">
        <f aca="false">IF(AA1707&lt;&gt;"COMPRAR",0,IF(AB1707="",I1707,MIN(I1707,AB1707)))</f>
        <v>0</v>
      </c>
      <c r="AD1707" s="19" t="n">
        <f aca="false">IF(AC1707&gt;0,AC1707*V1707,0)</f>
        <v>0</v>
      </c>
      <c r="AE1707" s="19" t="n">
        <f aca="false">IF(AC1707&gt;0,(M1707-V1707)*AC1707,0)</f>
        <v>0</v>
      </c>
      <c r="AF1707" s="16" t="str">
        <f aca="false">IF(AA1707&lt;&gt;"COMPRAR","",IF(AB1707="",IF(X1707="","",IF(X1707-V1707&lt;0.01,"EMPATE TÉCNICO","")),IF(AB1707&lt;I1707,"ESTOQUE INSUFICIENTE",IF(X1707="","",IF(X1707-V1707&lt;0.01,"EMPATE TÉCNICO","")))))</f>
        <v/>
      </c>
      <c r="AG1707" s="16" t="s">
        <v>4361</v>
      </c>
      <c r="AH1707" s="16" t="s">
        <v>5413</v>
      </c>
    </row>
    <row r="1708" customFormat="false" ht="15" hidden="false" customHeight="false" outlineLevel="0" collapsed="false">
      <c r="A1708" s="16" t="s">
        <v>5440</v>
      </c>
      <c r="B1708" s="17" t="s">
        <v>5441</v>
      </c>
      <c r="C1708" s="16" t="s">
        <v>5442</v>
      </c>
      <c r="D1708" s="16" t="s">
        <v>4360</v>
      </c>
      <c r="E1708" s="18" t="n">
        <v>1</v>
      </c>
      <c r="F1708" s="16" t="s">
        <v>43</v>
      </c>
      <c r="G1708" s="18" t="n">
        <v>0</v>
      </c>
      <c r="H1708" s="16" t="n">
        <v>0.1</v>
      </c>
      <c r="I1708" s="18" t="n">
        <v>1</v>
      </c>
      <c r="J1708" s="19" t="n">
        <v>17.13</v>
      </c>
      <c r="K1708" s="19" t="n">
        <v>17.13</v>
      </c>
      <c r="L1708" s="19" t="n">
        <v>17.13</v>
      </c>
      <c r="M1708" s="19" t="n">
        <f aca="false">IF(J1708&gt;0,J1708,K1708)*E1708</f>
        <v>17.13</v>
      </c>
      <c r="N1708" s="20"/>
      <c r="O1708" s="21" t="str">
        <f aca="false">IF(R1708="","",ROUND(R1708*(1-Premissas!$B$4),4))</f>
        <v/>
      </c>
      <c r="P1708" s="22"/>
      <c r="Q1708" s="22"/>
      <c r="R1708" s="23"/>
      <c r="S1708" s="24"/>
      <c r="T1708" s="24"/>
      <c r="U1708" s="25"/>
      <c r="V1708" s="19" t="str">
        <f aca="false">IF(COUNT(N1708:Q1708)=0,"",MIN(N1708:Q1708))</f>
        <v/>
      </c>
      <c r="W1708" s="16" t="str">
        <f aca="false">IF(V1708="","",INDEX($N$4:$Q$4,MATCH(V1708,N1708:Q1708,0)))</f>
        <v/>
      </c>
      <c r="X1708" s="19" t="str">
        <f aca="false">IF(COUNT(N1708:Q1708)&lt;2,"",SMALL(N1708:Q1708,2))</f>
        <v/>
      </c>
      <c r="Y1708" s="26" t="str">
        <f aca="false">IF(OR(V1708="",M1708=0),"",V1708/M1708-1)</f>
        <v/>
      </c>
      <c r="Z1708" s="26" t="str">
        <f aca="false">IF(OR(V1708="",L1708=""),"",V1708/(L1708*E1708)-1)</f>
        <v/>
      </c>
      <c r="AA1708" s="16" t="str">
        <f aca="false">IF(V1708="","SEM OFERTA",IF(OR(Y1708&gt;Premissas!$B$11,Y1708&lt;Premissas!$B$12),"VERIFICAR - UNIDADE/EMBALAGEM",IF(Y1708&gt;Premissas!$B$6,"NÃO COMPRAR - REAJUSTE &gt;5%","COMPRAR")))</f>
        <v>SEM OFERTA</v>
      </c>
      <c r="AB1708" s="18" t="str">
        <f aca="false">IF(W1708="DIMEC",S1708,IF(W1708="MEDCENTRO",U1708,""))</f>
        <v/>
      </c>
      <c r="AC1708" s="18" t="n">
        <f aca="false">IF(AA1708&lt;&gt;"COMPRAR",0,IF(AB1708="",I1708,MIN(I1708,AB1708)))</f>
        <v>0</v>
      </c>
      <c r="AD1708" s="19" t="n">
        <f aca="false">IF(AC1708&gt;0,AC1708*V1708,0)</f>
        <v>0</v>
      </c>
      <c r="AE1708" s="19" t="n">
        <f aca="false">IF(AC1708&gt;0,(M1708-V1708)*AC1708,0)</f>
        <v>0</v>
      </c>
      <c r="AF1708" s="16" t="str">
        <f aca="false">IF(AA1708&lt;&gt;"COMPRAR","",IF(AB1708="",IF(X1708="","",IF(X1708-V1708&lt;0.01,"EMPATE TÉCNICO","")),IF(AB1708&lt;I1708,"ESTOQUE INSUFICIENTE",IF(X1708="","",IF(X1708-V1708&lt;0.01,"EMPATE TÉCNICO","")))))</f>
        <v/>
      </c>
      <c r="AG1708" s="16" t="s">
        <v>4361</v>
      </c>
      <c r="AH1708" s="16" t="s">
        <v>5413</v>
      </c>
    </row>
    <row r="1709" customFormat="false" ht="15" hidden="false" customHeight="false" outlineLevel="0" collapsed="false">
      <c r="A1709" s="16" t="s">
        <v>5443</v>
      </c>
      <c r="B1709" s="17" t="s">
        <v>5444</v>
      </c>
      <c r="C1709" s="16" t="s">
        <v>5445</v>
      </c>
      <c r="D1709" s="16" t="s">
        <v>5446</v>
      </c>
      <c r="E1709" s="18" t="n">
        <v>1</v>
      </c>
      <c r="F1709" s="16" t="s">
        <v>43</v>
      </c>
      <c r="G1709" s="18" t="n">
        <v>2</v>
      </c>
      <c r="H1709" s="16" t="n">
        <v>0.8</v>
      </c>
      <c r="I1709" s="18" t="n">
        <v>1</v>
      </c>
      <c r="J1709" s="19" t="n">
        <v>21.6</v>
      </c>
      <c r="K1709" s="19" t="n">
        <v>21.6</v>
      </c>
      <c r="L1709" s="19" t="n">
        <v>21.6</v>
      </c>
      <c r="M1709" s="19" t="n">
        <f aca="false">IF(J1709&gt;0,J1709,K1709)*E1709</f>
        <v>21.6</v>
      </c>
      <c r="N1709" s="20"/>
      <c r="O1709" s="21" t="str">
        <f aca="false">IF(R1709="","",ROUND(R1709*(1-Premissas!$B$4),4))</f>
        <v/>
      </c>
      <c r="P1709" s="22"/>
      <c r="Q1709" s="22"/>
      <c r="R1709" s="23"/>
      <c r="S1709" s="24"/>
      <c r="T1709" s="24"/>
      <c r="U1709" s="25"/>
      <c r="V1709" s="19" t="str">
        <f aca="false">IF(COUNT(N1709:Q1709)=0,"",MIN(N1709:Q1709))</f>
        <v/>
      </c>
      <c r="W1709" s="16" t="str">
        <f aca="false">IF(V1709="","",INDEX($N$4:$Q$4,MATCH(V1709,N1709:Q1709,0)))</f>
        <v/>
      </c>
      <c r="X1709" s="19" t="str">
        <f aca="false">IF(COUNT(N1709:Q1709)&lt;2,"",SMALL(N1709:Q1709,2))</f>
        <v/>
      </c>
      <c r="Y1709" s="26" t="str">
        <f aca="false">IF(OR(V1709="",M1709=0),"",V1709/M1709-1)</f>
        <v/>
      </c>
      <c r="Z1709" s="26" t="str">
        <f aca="false">IF(OR(V1709="",L1709=""),"",V1709/(L1709*E1709)-1)</f>
        <v/>
      </c>
      <c r="AA1709" s="16" t="str">
        <f aca="false">IF(V1709="","SEM OFERTA",IF(OR(Y1709&gt;Premissas!$B$11,Y1709&lt;Premissas!$B$12),"VERIFICAR - UNIDADE/EMBALAGEM",IF(Y1709&gt;Premissas!$B$6,"NÃO COMPRAR - REAJUSTE &gt;5%","COMPRAR")))</f>
        <v>SEM OFERTA</v>
      </c>
      <c r="AB1709" s="18" t="str">
        <f aca="false">IF(W1709="DIMEC",S1709,IF(W1709="MEDCENTRO",U1709,""))</f>
        <v/>
      </c>
      <c r="AC1709" s="18" t="n">
        <f aca="false">IF(AA1709&lt;&gt;"COMPRAR",0,IF(AB1709="",I1709,MIN(I1709,AB1709)))</f>
        <v>0</v>
      </c>
      <c r="AD1709" s="19" t="n">
        <f aca="false">IF(AC1709&gt;0,AC1709*V1709,0)</f>
        <v>0</v>
      </c>
      <c r="AE1709" s="19" t="n">
        <f aca="false">IF(AC1709&gt;0,(M1709-V1709)*AC1709,0)</f>
        <v>0</v>
      </c>
      <c r="AF1709" s="16" t="str">
        <f aca="false">IF(AA1709&lt;&gt;"COMPRAR","",IF(AB1709="",IF(X1709="","",IF(X1709-V1709&lt;0.01,"EMPATE TÉCNICO","")),IF(AB1709&lt;I1709,"ESTOQUE INSUFICIENTE",IF(X1709="","",IF(X1709-V1709&lt;0.01,"EMPATE TÉCNICO","")))))</f>
        <v/>
      </c>
      <c r="AG1709" s="16" t="s">
        <v>5447</v>
      </c>
      <c r="AH1709" s="16" t="s">
        <v>5413</v>
      </c>
    </row>
    <row r="1710" customFormat="false" ht="15" hidden="false" customHeight="false" outlineLevel="0" collapsed="false">
      <c r="A1710" s="16" t="s">
        <v>5448</v>
      </c>
      <c r="B1710" s="17" t="s">
        <v>5449</v>
      </c>
      <c r="C1710" s="16" t="s">
        <v>5450</v>
      </c>
      <c r="D1710" s="16" t="s">
        <v>5446</v>
      </c>
      <c r="E1710" s="18" t="n">
        <v>1</v>
      </c>
      <c r="F1710" s="16" t="s">
        <v>42</v>
      </c>
      <c r="G1710" s="18" t="n">
        <v>3</v>
      </c>
      <c r="H1710" s="16" t="n">
        <v>2.1</v>
      </c>
      <c r="I1710" s="18" t="n">
        <v>3</v>
      </c>
      <c r="J1710" s="19" t="n">
        <v>21.6</v>
      </c>
      <c r="K1710" s="19" t="n">
        <v>21.6</v>
      </c>
      <c r="L1710" s="19" t="n">
        <v>21.6</v>
      </c>
      <c r="M1710" s="19" t="n">
        <f aca="false">IF(J1710&gt;0,J1710,K1710)*E1710</f>
        <v>21.6</v>
      </c>
      <c r="N1710" s="20"/>
      <c r="O1710" s="21" t="str">
        <f aca="false">IF(R1710="","",ROUND(R1710*(1-Premissas!$B$4),4))</f>
        <v/>
      </c>
      <c r="P1710" s="22"/>
      <c r="Q1710" s="22"/>
      <c r="R1710" s="23"/>
      <c r="S1710" s="24"/>
      <c r="T1710" s="24"/>
      <c r="U1710" s="25"/>
      <c r="V1710" s="19" t="str">
        <f aca="false">IF(COUNT(N1710:Q1710)=0,"",MIN(N1710:Q1710))</f>
        <v/>
      </c>
      <c r="W1710" s="16" t="str">
        <f aca="false">IF(V1710="","",INDEX($N$4:$Q$4,MATCH(V1710,N1710:Q1710,0)))</f>
        <v/>
      </c>
      <c r="X1710" s="19" t="str">
        <f aca="false">IF(COUNT(N1710:Q1710)&lt;2,"",SMALL(N1710:Q1710,2))</f>
        <v/>
      </c>
      <c r="Y1710" s="26" t="str">
        <f aca="false">IF(OR(V1710="",M1710=0),"",V1710/M1710-1)</f>
        <v/>
      </c>
      <c r="Z1710" s="26" t="str">
        <f aca="false">IF(OR(V1710="",L1710=""),"",V1710/(L1710*E1710)-1)</f>
        <v/>
      </c>
      <c r="AA1710" s="16" t="str">
        <f aca="false">IF(V1710="","SEM OFERTA",IF(OR(Y1710&gt;Premissas!$B$11,Y1710&lt;Premissas!$B$12),"VERIFICAR - UNIDADE/EMBALAGEM",IF(Y1710&gt;Premissas!$B$6,"NÃO COMPRAR - REAJUSTE &gt;5%","COMPRAR")))</f>
        <v>SEM OFERTA</v>
      </c>
      <c r="AB1710" s="18" t="str">
        <f aca="false">IF(W1710="DIMEC",S1710,IF(W1710="MEDCENTRO",U1710,""))</f>
        <v/>
      </c>
      <c r="AC1710" s="18" t="n">
        <f aca="false">IF(AA1710&lt;&gt;"COMPRAR",0,IF(AB1710="",I1710,MIN(I1710,AB1710)))</f>
        <v>0</v>
      </c>
      <c r="AD1710" s="19" t="n">
        <f aca="false">IF(AC1710&gt;0,AC1710*V1710,0)</f>
        <v>0</v>
      </c>
      <c r="AE1710" s="19" t="n">
        <f aca="false">IF(AC1710&gt;0,(M1710-V1710)*AC1710,0)</f>
        <v>0</v>
      </c>
      <c r="AF1710" s="16" t="str">
        <f aca="false">IF(AA1710&lt;&gt;"COMPRAR","",IF(AB1710="",IF(X1710="","",IF(X1710-V1710&lt;0.01,"EMPATE TÉCNICO","")),IF(AB1710&lt;I1710,"ESTOQUE INSUFICIENTE",IF(X1710="","",IF(X1710-V1710&lt;0.01,"EMPATE TÉCNICO","")))))</f>
        <v/>
      </c>
      <c r="AG1710" s="16" t="s">
        <v>5447</v>
      </c>
      <c r="AH1710" s="16" t="s">
        <v>5413</v>
      </c>
    </row>
    <row r="1711" customFormat="false" ht="15" hidden="false" customHeight="false" outlineLevel="0" collapsed="false">
      <c r="A1711" s="16" t="s">
        <v>5451</v>
      </c>
      <c r="B1711" s="17" t="s">
        <v>5452</v>
      </c>
      <c r="C1711" s="16" t="s">
        <v>5453</v>
      </c>
      <c r="D1711" s="16" t="s">
        <v>5454</v>
      </c>
      <c r="E1711" s="18" t="n">
        <v>1</v>
      </c>
      <c r="F1711" s="16" t="s">
        <v>43</v>
      </c>
      <c r="G1711" s="18" t="n">
        <v>0</v>
      </c>
      <c r="H1711" s="16" t="n">
        <v>0.3</v>
      </c>
      <c r="I1711" s="18" t="n">
        <v>1</v>
      </c>
      <c r="J1711" s="19" t="n">
        <v>13.69</v>
      </c>
      <c r="K1711" s="19" t="n">
        <v>13.69</v>
      </c>
      <c r="L1711" s="19" t="n">
        <v>13.69</v>
      </c>
      <c r="M1711" s="19" t="n">
        <f aca="false">IF(J1711&gt;0,J1711,K1711)*E1711</f>
        <v>13.69</v>
      </c>
      <c r="N1711" s="20"/>
      <c r="O1711" s="21" t="str">
        <f aca="false">IF(R1711="","",ROUND(R1711*(1-Premissas!$B$4),4))</f>
        <v/>
      </c>
      <c r="P1711" s="22"/>
      <c r="Q1711" s="22"/>
      <c r="R1711" s="23"/>
      <c r="S1711" s="24"/>
      <c r="T1711" s="24"/>
      <c r="U1711" s="25"/>
      <c r="V1711" s="19" t="str">
        <f aca="false">IF(COUNT(N1711:Q1711)=0,"",MIN(N1711:Q1711))</f>
        <v/>
      </c>
      <c r="W1711" s="16" t="str">
        <f aca="false">IF(V1711="","",INDEX($N$4:$Q$4,MATCH(V1711,N1711:Q1711,0)))</f>
        <v/>
      </c>
      <c r="X1711" s="19" t="str">
        <f aca="false">IF(COUNT(N1711:Q1711)&lt;2,"",SMALL(N1711:Q1711,2))</f>
        <v/>
      </c>
      <c r="Y1711" s="26" t="str">
        <f aca="false">IF(OR(V1711="",M1711=0),"",V1711/M1711-1)</f>
        <v/>
      </c>
      <c r="Z1711" s="26" t="str">
        <f aca="false">IF(OR(V1711="",L1711=""),"",V1711/(L1711*E1711)-1)</f>
        <v/>
      </c>
      <c r="AA1711" s="16" t="str">
        <f aca="false">IF(V1711="","SEM OFERTA",IF(OR(Y1711&gt;Premissas!$B$11,Y1711&lt;Premissas!$B$12),"VERIFICAR - UNIDADE/EMBALAGEM",IF(Y1711&gt;Premissas!$B$6,"NÃO COMPRAR - REAJUSTE &gt;5%","COMPRAR")))</f>
        <v>SEM OFERTA</v>
      </c>
      <c r="AB1711" s="18" t="str">
        <f aca="false">IF(W1711="DIMEC",S1711,IF(W1711="MEDCENTRO",U1711,""))</f>
        <v/>
      </c>
      <c r="AC1711" s="18" t="n">
        <f aca="false">IF(AA1711&lt;&gt;"COMPRAR",0,IF(AB1711="",I1711,MIN(I1711,AB1711)))</f>
        <v>0</v>
      </c>
      <c r="AD1711" s="19" t="n">
        <f aca="false">IF(AC1711&gt;0,AC1711*V1711,0)</f>
        <v>0</v>
      </c>
      <c r="AE1711" s="19" t="n">
        <f aca="false">IF(AC1711&gt;0,(M1711-V1711)*AC1711,0)</f>
        <v>0</v>
      </c>
      <c r="AF1711" s="16" t="str">
        <f aca="false">IF(AA1711&lt;&gt;"COMPRAR","",IF(AB1711="",IF(X1711="","",IF(X1711-V1711&lt;0.01,"EMPATE TÉCNICO","")),IF(AB1711&lt;I1711,"ESTOQUE INSUFICIENTE",IF(X1711="","",IF(X1711-V1711&lt;0.01,"EMPATE TÉCNICO","")))))</f>
        <v/>
      </c>
      <c r="AG1711" s="16" t="s">
        <v>360</v>
      </c>
      <c r="AH1711" s="16" t="s">
        <v>5413</v>
      </c>
    </row>
    <row r="1712" customFormat="false" ht="15" hidden="false" customHeight="false" outlineLevel="0" collapsed="false">
      <c r="A1712" s="16" t="s">
        <v>5455</v>
      </c>
      <c r="B1712" s="17" t="s">
        <v>5456</v>
      </c>
      <c r="C1712" s="16" t="s">
        <v>5457</v>
      </c>
      <c r="D1712" s="16" t="s">
        <v>5454</v>
      </c>
      <c r="E1712" s="18" t="n">
        <v>1</v>
      </c>
      <c r="F1712" s="16" t="s">
        <v>43</v>
      </c>
      <c r="G1712" s="18" t="n">
        <v>1</v>
      </c>
      <c r="H1712" s="16" t="n">
        <v>0.9</v>
      </c>
      <c r="I1712" s="18" t="n">
        <v>2</v>
      </c>
      <c r="J1712" s="19" t="n">
        <v>13.29</v>
      </c>
      <c r="K1712" s="19" t="n">
        <v>13.29</v>
      </c>
      <c r="L1712" s="19" t="n">
        <v>13.29</v>
      </c>
      <c r="M1712" s="19" t="n">
        <f aca="false">IF(J1712&gt;0,J1712,K1712)*E1712</f>
        <v>13.29</v>
      </c>
      <c r="N1712" s="20"/>
      <c r="O1712" s="21" t="str">
        <f aca="false">IF(R1712="","",ROUND(R1712*(1-Premissas!$B$4),4))</f>
        <v/>
      </c>
      <c r="P1712" s="22"/>
      <c r="Q1712" s="22"/>
      <c r="R1712" s="23"/>
      <c r="S1712" s="24"/>
      <c r="T1712" s="24"/>
      <c r="U1712" s="25"/>
      <c r="V1712" s="19" t="str">
        <f aca="false">IF(COUNT(N1712:Q1712)=0,"",MIN(N1712:Q1712))</f>
        <v/>
      </c>
      <c r="W1712" s="16" t="str">
        <f aca="false">IF(V1712="","",INDEX($N$4:$Q$4,MATCH(V1712,N1712:Q1712,0)))</f>
        <v/>
      </c>
      <c r="X1712" s="19" t="str">
        <f aca="false">IF(COUNT(N1712:Q1712)&lt;2,"",SMALL(N1712:Q1712,2))</f>
        <v/>
      </c>
      <c r="Y1712" s="26" t="str">
        <f aca="false">IF(OR(V1712="",M1712=0),"",V1712/M1712-1)</f>
        <v/>
      </c>
      <c r="Z1712" s="26" t="str">
        <f aca="false">IF(OR(V1712="",L1712=""),"",V1712/(L1712*E1712)-1)</f>
        <v/>
      </c>
      <c r="AA1712" s="16" t="str">
        <f aca="false">IF(V1712="","SEM OFERTA",IF(OR(Y1712&gt;Premissas!$B$11,Y1712&lt;Premissas!$B$12),"VERIFICAR - UNIDADE/EMBALAGEM",IF(Y1712&gt;Premissas!$B$6,"NÃO COMPRAR - REAJUSTE &gt;5%","COMPRAR")))</f>
        <v>SEM OFERTA</v>
      </c>
      <c r="AB1712" s="18" t="str">
        <f aca="false">IF(W1712="DIMEC",S1712,IF(W1712="MEDCENTRO",U1712,""))</f>
        <v/>
      </c>
      <c r="AC1712" s="18" t="n">
        <f aca="false">IF(AA1712&lt;&gt;"COMPRAR",0,IF(AB1712="",I1712,MIN(I1712,AB1712)))</f>
        <v>0</v>
      </c>
      <c r="AD1712" s="19" t="n">
        <f aca="false">IF(AC1712&gt;0,AC1712*V1712,0)</f>
        <v>0</v>
      </c>
      <c r="AE1712" s="19" t="n">
        <f aca="false">IF(AC1712&gt;0,(M1712-V1712)*AC1712,0)</f>
        <v>0</v>
      </c>
      <c r="AF1712" s="16" t="str">
        <f aca="false">IF(AA1712&lt;&gt;"COMPRAR","",IF(AB1712="",IF(X1712="","",IF(X1712-V1712&lt;0.01,"EMPATE TÉCNICO","")),IF(AB1712&lt;I1712,"ESTOQUE INSUFICIENTE",IF(X1712="","",IF(X1712-V1712&lt;0.01,"EMPATE TÉCNICO","")))))</f>
        <v/>
      </c>
      <c r="AG1712" s="16" t="s">
        <v>360</v>
      </c>
      <c r="AH1712" s="16" t="s">
        <v>5413</v>
      </c>
    </row>
    <row r="1713" customFormat="false" ht="15" hidden="false" customHeight="false" outlineLevel="0" collapsed="false">
      <c r="A1713" s="16" t="s">
        <v>5458</v>
      </c>
      <c r="B1713" s="17" t="s">
        <v>5459</v>
      </c>
      <c r="C1713" s="16" t="s">
        <v>5460</v>
      </c>
      <c r="D1713" s="16" t="s">
        <v>5461</v>
      </c>
      <c r="E1713" s="18" t="n">
        <v>1</v>
      </c>
      <c r="F1713" s="16" t="s">
        <v>41</v>
      </c>
      <c r="G1713" s="18" t="n">
        <v>4</v>
      </c>
      <c r="H1713" s="16" t="n">
        <v>4.3</v>
      </c>
      <c r="I1713" s="18" t="n">
        <v>8</v>
      </c>
      <c r="J1713" s="19" t="n">
        <v>15.07</v>
      </c>
      <c r="K1713" s="19" t="n">
        <v>15.07</v>
      </c>
      <c r="L1713" s="19" t="n">
        <v>15.07</v>
      </c>
      <c r="M1713" s="19" t="n">
        <f aca="false">IF(J1713&gt;0,J1713,K1713)*E1713</f>
        <v>15.07</v>
      </c>
      <c r="N1713" s="20"/>
      <c r="O1713" s="21" t="str">
        <f aca="false">IF(R1713="","",ROUND(R1713*(1-Premissas!$B$4),4))</f>
        <v/>
      </c>
      <c r="P1713" s="22"/>
      <c r="Q1713" s="22"/>
      <c r="R1713" s="23"/>
      <c r="S1713" s="24"/>
      <c r="T1713" s="24"/>
      <c r="U1713" s="25"/>
      <c r="V1713" s="19" t="str">
        <f aca="false">IF(COUNT(N1713:Q1713)=0,"",MIN(N1713:Q1713))</f>
        <v/>
      </c>
      <c r="W1713" s="16" t="str">
        <f aca="false">IF(V1713="","",INDEX($N$4:$Q$4,MATCH(V1713,N1713:Q1713,0)))</f>
        <v/>
      </c>
      <c r="X1713" s="19" t="str">
        <f aca="false">IF(COUNT(N1713:Q1713)&lt;2,"",SMALL(N1713:Q1713,2))</f>
        <v/>
      </c>
      <c r="Y1713" s="26" t="str">
        <f aca="false">IF(OR(V1713="",M1713=0),"",V1713/M1713-1)</f>
        <v/>
      </c>
      <c r="Z1713" s="26" t="str">
        <f aca="false">IF(OR(V1713="",L1713=""),"",V1713/(L1713*E1713)-1)</f>
        <v/>
      </c>
      <c r="AA1713" s="16" t="str">
        <f aca="false">IF(V1713="","SEM OFERTA",IF(OR(Y1713&gt;Premissas!$B$11,Y1713&lt;Premissas!$B$12),"VERIFICAR - UNIDADE/EMBALAGEM",IF(Y1713&gt;Premissas!$B$6,"NÃO COMPRAR - REAJUSTE &gt;5%","COMPRAR")))</f>
        <v>SEM OFERTA</v>
      </c>
      <c r="AB1713" s="18" t="str">
        <f aca="false">IF(W1713="DIMEC",S1713,IF(W1713="MEDCENTRO",U1713,""))</f>
        <v/>
      </c>
      <c r="AC1713" s="18" t="n">
        <f aca="false">IF(AA1713&lt;&gt;"COMPRAR",0,IF(AB1713="",I1713,MIN(I1713,AB1713)))</f>
        <v>0</v>
      </c>
      <c r="AD1713" s="19" t="n">
        <f aca="false">IF(AC1713&gt;0,AC1713*V1713,0)</f>
        <v>0</v>
      </c>
      <c r="AE1713" s="19" t="n">
        <f aca="false">IF(AC1713&gt;0,(M1713-V1713)*AC1713,0)</f>
        <v>0</v>
      </c>
      <c r="AF1713" s="16" t="str">
        <f aca="false">IF(AA1713&lt;&gt;"COMPRAR","",IF(AB1713="",IF(X1713="","",IF(X1713-V1713&lt;0.01,"EMPATE TÉCNICO","")),IF(AB1713&lt;I1713,"ESTOQUE INSUFICIENTE",IF(X1713="","",IF(X1713-V1713&lt;0.01,"EMPATE TÉCNICO","")))))</f>
        <v/>
      </c>
      <c r="AG1713" s="16" t="s">
        <v>547</v>
      </c>
      <c r="AH1713" s="16" t="s">
        <v>5413</v>
      </c>
    </row>
    <row r="1714" customFormat="false" ht="15" hidden="false" customHeight="false" outlineLevel="0" collapsed="false">
      <c r="A1714" s="16" t="s">
        <v>5462</v>
      </c>
      <c r="B1714" s="17" t="s">
        <v>5463</v>
      </c>
      <c r="C1714" s="16" t="s">
        <v>5464</v>
      </c>
      <c r="D1714" s="16" t="s">
        <v>5461</v>
      </c>
      <c r="E1714" s="18" t="n">
        <v>1</v>
      </c>
      <c r="F1714" s="16" t="s">
        <v>42</v>
      </c>
      <c r="G1714" s="18" t="n">
        <v>3</v>
      </c>
      <c r="H1714" s="16" t="n">
        <v>2.1</v>
      </c>
      <c r="I1714" s="18" t="n">
        <v>3</v>
      </c>
      <c r="J1714" s="19" t="n">
        <v>27.12</v>
      </c>
      <c r="K1714" s="19" t="n">
        <v>27.12</v>
      </c>
      <c r="L1714" s="19" t="n">
        <v>27.12</v>
      </c>
      <c r="M1714" s="19" t="n">
        <f aca="false">IF(J1714&gt;0,J1714,K1714)*E1714</f>
        <v>27.12</v>
      </c>
      <c r="N1714" s="20"/>
      <c r="O1714" s="21" t="str">
        <f aca="false">IF(R1714="","",ROUND(R1714*(1-Premissas!$B$4),4))</f>
        <v/>
      </c>
      <c r="P1714" s="22"/>
      <c r="Q1714" s="22"/>
      <c r="R1714" s="23"/>
      <c r="S1714" s="24"/>
      <c r="T1714" s="24"/>
      <c r="U1714" s="25"/>
      <c r="V1714" s="19" t="str">
        <f aca="false">IF(COUNT(N1714:Q1714)=0,"",MIN(N1714:Q1714))</f>
        <v/>
      </c>
      <c r="W1714" s="16" t="str">
        <f aca="false">IF(V1714="","",INDEX($N$4:$Q$4,MATCH(V1714,N1714:Q1714,0)))</f>
        <v/>
      </c>
      <c r="X1714" s="19" t="str">
        <f aca="false">IF(COUNT(N1714:Q1714)&lt;2,"",SMALL(N1714:Q1714,2))</f>
        <v/>
      </c>
      <c r="Y1714" s="26" t="str">
        <f aca="false">IF(OR(V1714="",M1714=0),"",V1714/M1714-1)</f>
        <v/>
      </c>
      <c r="Z1714" s="26" t="str">
        <f aca="false">IF(OR(V1714="",L1714=""),"",V1714/(L1714*E1714)-1)</f>
        <v/>
      </c>
      <c r="AA1714" s="16" t="str">
        <f aca="false">IF(V1714="","SEM OFERTA",IF(OR(Y1714&gt;Premissas!$B$11,Y1714&lt;Premissas!$B$12),"VERIFICAR - UNIDADE/EMBALAGEM",IF(Y1714&gt;Premissas!$B$6,"NÃO COMPRAR - REAJUSTE &gt;5%","COMPRAR")))</f>
        <v>SEM OFERTA</v>
      </c>
      <c r="AB1714" s="18" t="str">
        <f aca="false">IF(W1714="DIMEC",S1714,IF(W1714="MEDCENTRO",U1714,""))</f>
        <v/>
      </c>
      <c r="AC1714" s="18" t="n">
        <f aca="false">IF(AA1714&lt;&gt;"COMPRAR",0,IF(AB1714="",I1714,MIN(I1714,AB1714)))</f>
        <v>0</v>
      </c>
      <c r="AD1714" s="19" t="n">
        <f aca="false">IF(AC1714&gt;0,AC1714*V1714,0)</f>
        <v>0</v>
      </c>
      <c r="AE1714" s="19" t="n">
        <f aca="false">IF(AC1714&gt;0,(M1714-V1714)*AC1714,0)</f>
        <v>0</v>
      </c>
      <c r="AF1714" s="16" t="str">
        <f aca="false">IF(AA1714&lt;&gt;"COMPRAR","",IF(AB1714="",IF(X1714="","",IF(X1714-V1714&lt;0.01,"EMPATE TÉCNICO","")),IF(AB1714&lt;I1714,"ESTOQUE INSUFICIENTE",IF(X1714="","",IF(X1714-V1714&lt;0.01,"EMPATE TÉCNICO","")))))</f>
        <v/>
      </c>
      <c r="AG1714" s="16" t="s">
        <v>328</v>
      </c>
      <c r="AH1714" s="16" t="s">
        <v>5413</v>
      </c>
    </row>
    <row r="1715" customFormat="false" ht="15" hidden="false" customHeight="false" outlineLevel="0" collapsed="false">
      <c r="A1715" s="16" t="s">
        <v>5465</v>
      </c>
      <c r="B1715" s="17" t="s">
        <v>5466</v>
      </c>
      <c r="C1715" s="16" t="s">
        <v>5467</v>
      </c>
      <c r="D1715" s="16" t="s">
        <v>5468</v>
      </c>
      <c r="E1715" s="18" t="n">
        <v>1</v>
      </c>
      <c r="F1715" s="16" t="s">
        <v>43</v>
      </c>
      <c r="G1715" s="18" t="n">
        <v>2</v>
      </c>
      <c r="H1715" s="16" t="n">
        <v>1.1</v>
      </c>
      <c r="I1715" s="18" t="n">
        <v>1</v>
      </c>
      <c r="J1715" s="19" t="n">
        <v>24.36</v>
      </c>
      <c r="K1715" s="19" t="n">
        <v>24.36</v>
      </c>
      <c r="L1715" s="19" t="n">
        <v>24.36</v>
      </c>
      <c r="M1715" s="19" t="n">
        <f aca="false">IF(J1715&gt;0,J1715,K1715)*E1715</f>
        <v>24.36</v>
      </c>
      <c r="N1715" s="20"/>
      <c r="O1715" s="21" t="str">
        <f aca="false">IF(R1715="","",ROUND(R1715*(1-Premissas!$B$4),4))</f>
        <v/>
      </c>
      <c r="P1715" s="22"/>
      <c r="Q1715" s="22"/>
      <c r="R1715" s="23"/>
      <c r="S1715" s="24"/>
      <c r="T1715" s="24"/>
      <c r="U1715" s="25"/>
      <c r="V1715" s="19" t="str">
        <f aca="false">IF(COUNT(N1715:Q1715)=0,"",MIN(N1715:Q1715))</f>
        <v/>
      </c>
      <c r="W1715" s="16" t="str">
        <f aca="false">IF(V1715="","",INDEX($N$4:$Q$4,MATCH(V1715,N1715:Q1715,0)))</f>
        <v/>
      </c>
      <c r="X1715" s="19" t="str">
        <f aca="false">IF(COUNT(N1715:Q1715)&lt;2,"",SMALL(N1715:Q1715,2))</f>
        <v/>
      </c>
      <c r="Y1715" s="26" t="str">
        <f aca="false">IF(OR(V1715="",M1715=0),"",V1715/M1715-1)</f>
        <v/>
      </c>
      <c r="Z1715" s="26" t="str">
        <f aca="false">IF(OR(V1715="",L1715=""),"",V1715/(L1715*E1715)-1)</f>
        <v/>
      </c>
      <c r="AA1715" s="16" t="str">
        <f aca="false">IF(V1715="","SEM OFERTA",IF(OR(Y1715&gt;Premissas!$B$11,Y1715&lt;Premissas!$B$12),"VERIFICAR - UNIDADE/EMBALAGEM",IF(Y1715&gt;Premissas!$B$6,"NÃO COMPRAR - REAJUSTE &gt;5%","COMPRAR")))</f>
        <v>SEM OFERTA</v>
      </c>
      <c r="AB1715" s="18" t="str">
        <f aca="false">IF(W1715="DIMEC",S1715,IF(W1715="MEDCENTRO",U1715,""))</f>
        <v/>
      </c>
      <c r="AC1715" s="18" t="n">
        <f aca="false">IF(AA1715&lt;&gt;"COMPRAR",0,IF(AB1715="",I1715,MIN(I1715,AB1715)))</f>
        <v>0</v>
      </c>
      <c r="AD1715" s="19" t="n">
        <f aca="false">IF(AC1715&gt;0,AC1715*V1715,0)</f>
        <v>0</v>
      </c>
      <c r="AE1715" s="19" t="n">
        <f aca="false">IF(AC1715&gt;0,(M1715-V1715)*AC1715,0)</f>
        <v>0</v>
      </c>
      <c r="AF1715" s="16" t="str">
        <f aca="false">IF(AA1715&lt;&gt;"COMPRAR","",IF(AB1715="",IF(X1715="","",IF(X1715-V1715&lt;0.01,"EMPATE TÉCNICO","")),IF(AB1715&lt;I1715,"ESTOQUE INSUFICIENTE",IF(X1715="","",IF(X1715-V1715&lt;0.01,"EMPATE TÉCNICO","")))))</f>
        <v/>
      </c>
      <c r="AG1715" s="16" t="s">
        <v>1798</v>
      </c>
      <c r="AH1715" s="16" t="s">
        <v>5413</v>
      </c>
    </row>
    <row r="1716" customFormat="false" ht="15" hidden="false" customHeight="false" outlineLevel="0" collapsed="false">
      <c r="A1716" s="16" t="s">
        <v>5469</v>
      </c>
      <c r="B1716" s="17" t="s">
        <v>5470</v>
      </c>
      <c r="C1716" s="16" t="s">
        <v>5471</v>
      </c>
      <c r="D1716" s="16" t="s">
        <v>5468</v>
      </c>
      <c r="E1716" s="18" t="n">
        <v>1</v>
      </c>
      <c r="F1716" s="16" t="s">
        <v>43</v>
      </c>
      <c r="G1716" s="18" t="n">
        <v>3</v>
      </c>
      <c r="H1716" s="16" t="n">
        <v>1.3</v>
      </c>
      <c r="I1716" s="18" t="n">
        <v>1</v>
      </c>
      <c r="J1716" s="19" t="n">
        <v>28.26</v>
      </c>
      <c r="K1716" s="19" t="n">
        <v>28.26</v>
      </c>
      <c r="L1716" s="19" t="n">
        <v>28.25</v>
      </c>
      <c r="M1716" s="19" t="n">
        <f aca="false">IF(J1716&gt;0,J1716,K1716)*E1716</f>
        <v>28.26</v>
      </c>
      <c r="N1716" s="20"/>
      <c r="O1716" s="21" t="str">
        <f aca="false">IF(R1716="","",ROUND(R1716*(1-Premissas!$B$4),4))</f>
        <v/>
      </c>
      <c r="P1716" s="22"/>
      <c r="Q1716" s="22"/>
      <c r="R1716" s="23"/>
      <c r="S1716" s="24"/>
      <c r="T1716" s="24"/>
      <c r="U1716" s="25"/>
      <c r="V1716" s="19" t="str">
        <f aca="false">IF(COUNT(N1716:Q1716)=0,"",MIN(N1716:Q1716))</f>
        <v/>
      </c>
      <c r="W1716" s="16" t="str">
        <f aca="false">IF(V1716="","",INDEX($N$4:$Q$4,MATCH(V1716,N1716:Q1716,0)))</f>
        <v/>
      </c>
      <c r="X1716" s="19" t="str">
        <f aca="false">IF(COUNT(N1716:Q1716)&lt;2,"",SMALL(N1716:Q1716,2))</f>
        <v/>
      </c>
      <c r="Y1716" s="26" t="str">
        <f aca="false">IF(OR(V1716="",M1716=0),"",V1716/M1716-1)</f>
        <v/>
      </c>
      <c r="Z1716" s="26" t="str">
        <f aca="false">IF(OR(V1716="",L1716=""),"",V1716/(L1716*E1716)-1)</f>
        <v/>
      </c>
      <c r="AA1716" s="16" t="str">
        <f aca="false">IF(V1716="","SEM OFERTA",IF(OR(Y1716&gt;Premissas!$B$11,Y1716&lt;Premissas!$B$12),"VERIFICAR - UNIDADE/EMBALAGEM",IF(Y1716&gt;Premissas!$B$6,"NÃO COMPRAR - REAJUSTE &gt;5%","COMPRAR")))</f>
        <v>SEM OFERTA</v>
      </c>
      <c r="AB1716" s="18" t="str">
        <f aca="false">IF(W1716="DIMEC",S1716,IF(W1716="MEDCENTRO",U1716,""))</f>
        <v/>
      </c>
      <c r="AC1716" s="18" t="n">
        <f aca="false">IF(AA1716&lt;&gt;"COMPRAR",0,IF(AB1716="",I1716,MIN(I1716,AB1716)))</f>
        <v>0</v>
      </c>
      <c r="AD1716" s="19" t="n">
        <f aca="false">IF(AC1716&gt;0,AC1716*V1716,0)</f>
        <v>0</v>
      </c>
      <c r="AE1716" s="19" t="n">
        <f aca="false">IF(AC1716&gt;0,(M1716-V1716)*AC1716,0)</f>
        <v>0</v>
      </c>
      <c r="AF1716" s="16" t="str">
        <f aca="false">IF(AA1716&lt;&gt;"COMPRAR","",IF(AB1716="",IF(X1716="","",IF(X1716-V1716&lt;0.01,"EMPATE TÉCNICO","")),IF(AB1716&lt;I1716,"ESTOQUE INSUFICIENTE",IF(X1716="","",IF(X1716-V1716&lt;0.01,"EMPATE TÉCNICO","")))))</f>
        <v/>
      </c>
      <c r="AG1716" s="16" t="s">
        <v>1798</v>
      </c>
      <c r="AH1716" s="16" t="s">
        <v>5413</v>
      </c>
    </row>
    <row r="1717" customFormat="false" ht="15" hidden="false" customHeight="false" outlineLevel="0" collapsed="false">
      <c r="A1717" s="16" t="s">
        <v>5472</v>
      </c>
      <c r="B1717" s="17" t="s">
        <v>5473</v>
      </c>
      <c r="C1717" s="16" t="s">
        <v>5474</v>
      </c>
      <c r="D1717" s="16" t="s">
        <v>5454</v>
      </c>
      <c r="E1717" s="18" t="n">
        <v>1</v>
      </c>
      <c r="F1717" s="16" t="s">
        <v>42</v>
      </c>
      <c r="G1717" s="18" t="n">
        <v>3</v>
      </c>
      <c r="H1717" s="16" t="n">
        <v>2.1</v>
      </c>
      <c r="I1717" s="18" t="n">
        <v>3</v>
      </c>
      <c r="J1717" s="19" t="n">
        <v>11.69</v>
      </c>
      <c r="K1717" s="19" t="n">
        <v>11.69</v>
      </c>
      <c r="L1717" s="19" t="n">
        <v>11.69</v>
      </c>
      <c r="M1717" s="19" t="n">
        <f aca="false">IF(J1717&gt;0,J1717,K1717)*E1717</f>
        <v>11.69</v>
      </c>
      <c r="N1717" s="20"/>
      <c r="O1717" s="21" t="str">
        <f aca="false">IF(R1717="","",ROUND(R1717*(1-Premissas!$B$4),4))</f>
        <v/>
      </c>
      <c r="P1717" s="22"/>
      <c r="Q1717" s="22"/>
      <c r="R1717" s="23"/>
      <c r="S1717" s="24"/>
      <c r="T1717" s="24"/>
      <c r="U1717" s="25"/>
      <c r="V1717" s="19" t="str">
        <f aca="false">IF(COUNT(N1717:Q1717)=0,"",MIN(N1717:Q1717))</f>
        <v/>
      </c>
      <c r="W1717" s="16" t="str">
        <f aca="false">IF(V1717="","",INDEX($N$4:$Q$4,MATCH(V1717,N1717:Q1717,0)))</f>
        <v/>
      </c>
      <c r="X1717" s="19" t="str">
        <f aca="false">IF(COUNT(N1717:Q1717)&lt;2,"",SMALL(N1717:Q1717,2))</f>
        <v/>
      </c>
      <c r="Y1717" s="26" t="str">
        <f aca="false">IF(OR(V1717="",M1717=0),"",V1717/M1717-1)</f>
        <v/>
      </c>
      <c r="Z1717" s="26" t="str">
        <f aca="false">IF(OR(V1717="",L1717=""),"",V1717/(L1717*E1717)-1)</f>
        <v/>
      </c>
      <c r="AA1717" s="16" t="str">
        <f aca="false">IF(V1717="","SEM OFERTA",IF(OR(Y1717&gt;Premissas!$B$11,Y1717&lt;Premissas!$B$12),"VERIFICAR - UNIDADE/EMBALAGEM",IF(Y1717&gt;Premissas!$B$6,"NÃO COMPRAR - REAJUSTE &gt;5%","COMPRAR")))</f>
        <v>SEM OFERTA</v>
      </c>
      <c r="AB1717" s="18" t="str">
        <f aca="false">IF(W1717="DIMEC",S1717,IF(W1717="MEDCENTRO",U1717,""))</f>
        <v/>
      </c>
      <c r="AC1717" s="18" t="n">
        <f aca="false">IF(AA1717&lt;&gt;"COMPRAR",0,IF(AB1717="",I1717,MIN(I1717,AB1717)))</f>
        <v>0</v>
      </c>
      <c r="AD1717" s="19" t="n">
        <f aca="false">IF(AC1717&gt;0,AC1717*V1717,0)</f>
        <v>0</v>
      </c>
      <c r="AE1717" s="19" t="n">
        <f aca="false">IF(AC1717&gt;0,(M1717-V1717)*AC1717,0)</f>
        <v>0</v>
      </c>
      <c r="AF1717" s="16" t="str">
        <f aca="false">IF(AA1717&lt;&gt;"COMPRAR","",IF(AB1717="",IF(X1717="","",IF(X1717-V1717&lt;0.01,"EMPATE TÉCNICO","")),IF(AB1717&lt;I1717,"ESTOQUE INSUFICIENTE",IF(X1717="","",IF(X1717-V1717&lt;0.01,"EMPATE TÉCNICO","")))))</f>
        <v/>
      </c>
      <c r="AG1717" s="16" t="s">
        <v>360</v>
      </c>
      <c r="AH1717" s="16" t="s">
        <v>5413</v>
      </c>
    </row>
    <row r="1718" customFormat="false" ht="15" hidden="false" customHeight="false" outlineLevel="0" collapsed="false">
      <c r="A1718" s="16" t="s">
        <v>5475</v>
      </c>
      <c r="B1718" s="17" t="s">
        <v>5476</v>
      </c>
      <c r="C1718" s="16" t="s">
        <v>5477</v>
      </c>
      <c r="D1718" s="16" t="s">
        <v>5436</v>
      </c>
      <c r="E1718" s="18" t="n">
        <v>1</v>
      </c>
      <c r="F1718" s="16" t="s">
        <v>43</v>
      </c>
      <c r="G1718" s="18" t="n">
        <v>0</v>
      </c>
      <c r="H1718" s="16" t="n">
        <v>0</v>
      </c>
      <c r="I1718" s="18" t="n">
        <v>1</v>
      </c>
      <c r="J1718" s="19" t="n">
        <v>12.54</v>
      </c>
      <c r="K1718" s="19" t="n">
        <v>12.54</v>
      </c>
      <c r="L1718" s="19" t="n">
        <v>12.54</v>
      </c>
      <c r="M1718" s="19" t="n">
        <f aca="false">IF(J1718&gt;0,J1718,K1718)*E1718</f>
        <v>12.54</v>
      </c>
      <c r="N1718" s="20"/>
      <c r="O1718" s="21" t="str">
        <f aca="false">IF(R1718="","",ROUND(R1718*(1-Premissas!$B$4),4))</f>
        <v/>
      </c>
      <c r="P1718" s="22"/>
      <c r="Q1718" s="22"/>
      <c r="R1718" s="23"/>
      <c r="S1718" s="24"/>
      <c r="T1718" s="24"/>
      <c r="U1718" s="25"/>
      <c r="V1718" s="19" t="str">
        <f aca="false">IF(COUNT(N1718:Q1718)=0,"",MIN(N1718:Q1718))</f>
        <v/>
      </c>
      <c r="W1718" s="16" t="str">
        <f aca="false">IF(V1718="","",INDEX($N$4:$Q$4,MATCH(V1718,N1718:Q1718,0)))</f>
        <v/>
      </c>
      <c r="X1718" s="19" t="str">
        <f aca="false">IF(COUNT(N1718:Q1718)&lt;2,"",SMALL(N1718:Q1718,2))</f>
        <v/>
      </c>
      <c r="Y1718" s="26" t="str">
        <f aca="false">IF(OR(V1718="",M1718=0),"",V1718/M1718-1)</f>
        <v/>
      </c>
      <c r="Z1718" s="26" t="str">
        <f aca="false">IF(OR(V1718="",L1718=""),"",V1718/(L1718*E1718)-1)</f>
        <v/>
      </c>
      <c r="AA1718" s="16" t="str">
        <f aca="false">IF(V1718="","SEM OFERTA",IF(OR(Y1718&gt;Premissas!$B$11,Y1718&lt;Premissas!$B$12),"VERIFICAR - UNIDADE/EMBALAGEM",IF(Y1718&gt;Premissas!$B$6,"NÃO COMPRAR - REAJUSTE &gt;5%","COMPRAR")))</f>
        <v>SEM OFERTA</v>
      </c>
      <c r="AB1718" s="18" t="str">
        <f aca="false">IF(W1718="DIMEC",S1718,IF(W1718="MEDCENTRO",U1718,""))</f>
        <v/>
      </c>
      <c r="AC1718" s="18" t="n">
        <f aca="false">IF(AA1718&lt;&gt;"COMPRAR",0,IF(AB1718="",I1718,MIN(I1718,AB1718)))</f>
        <v>0</v>
      </c>
      <c r="AD1718" s="19" t="n">
        <f aca="false">IF(AC1718&gt;0,AC1718*V1718,0)</f>
        <v>0</v>
      </c>
      <c r="AE1718" s="19" t="n">
        <f aca="false">IF(AC1718&gt;0,(M1718-V1718)*AC1718,0)</f>
        <v>0</v>
      </c>
      <c r="AF1718" s="16" t="str">
        <f aca="false">IF(AA1718&lt;&gt;"COMPRAR","",IF(AB1718="",IF(X1718="","",IF(X1718-V1718&lt;0.01,"EMPATE TÉCNICO","")),IF(AB1718&lt;I1718,"ESTOQUE INSUFICIENTE",IF(X1718="","",IF(X1718-V1718&lt;0.01,"EMPATE TÉCNICO","")))))</f>
        <v/>
      </c>
      <c r="AG1718" s="16" t="s">
        <v>1838</v>
      </c>
      <c r="AH1718" s="16" t="s">
        <v>5413</v>
      </c>
    </row>
    <row r="1719" customFormat="false" ht="15" hidden="false" customHeight="false" outlineLevel="0" collapsed="false">
      <c r="A1719" s="16" t="s">
        <v>5478</v>
      </c>
      <c r="B1719" s="17" t="s">
        <v>5479</v>
      </c>
      <c r="C1719" s="16" t="s">
        <v>5480</v>
      </c>
      <c r="D1719" s="16" t="s">
        <v>4284</v>
      </c>
      <c r="E1719" s="18" t="n">
        <v>1</v>
      </c>
      <c r="F1719" s="16" t="s">
        <v>43</v>
      </c>
      <c r="G1719" s="18" t="n">
        <v>0</v>
      </c>
      <c r="H1719" s="16" t="n">
        <v>0.6</v>
      </c>
      <c r="I1719" s="18" t="n">
        <v>2</v>
      </c>
      <c r="J1719" s="19" t="n">
        <v>11.53</v>
      </c>
      <c r="K1719" s="19" t="n">
        <v>11.53</v>
      </c>
      <c r="L1719" s="19" t="n">
        <v>11.53</v>
      </c>
      <c r="M1719" s="19" t="n">
        <f aca="false">IF(J1719&gt;0,J1719,K1719)*E1719</f>
        <v>11.53</v>
      </c>
      <c r="N1719" s="20"/>
      <c r="O1719" s="21" t="str">
        <f aca="false">IF(R1719="","",ROUND(R1719*(1-Premissas!$B$4),4))</f>
        <v/>
      </c>
      <c r="P1719" s="22"/>
      <c r="Q1719" s="22"/>
      <c r="R1719" s="23"/>
      <c r="S1719" s="24"/>
      <c r="T1719" s="24"/>
      <c r="U1719" s="25"/>
      <c r="V1719" s="19" t="str">
        <f aca="false">IF(COUNT(N1719:Q1719)=0,"",MIN(N1719:Q1719))</f>
        <v/>
      </c>
      <c r="W1719" s="16" t="str">
        <f aca="false">IF(V1719="","",INDEX($N$4:$Q$4,MATCH(V1719,N1719:Q1719,0)))</f>
        <v/>
      </c>
      <c r="X1719" s="19" t="str">
        <f aca="false">IF(COUNT(N1719:Q1719)&lt;2,"",SMALL(N1719:Q1719,2))</f>
        <v/>
      </c>
      <c r="Y1719" s="26" t="str">
        <f aca="false">IF(OR(V1719="",M1719=0),"",V1719/M1719-1)</f>
        <v/>
      </c>
      <c r="Z1719" s="26" t="str">
        <f aca="false">IF(OR(V1719="",L1719=""),"",V1719/(L1719*E1719)-1)</f>
        <v/>
      </c>
      <c r="AA1719" s="16" t="str">
        <f aca="false">IF(V1719="","SEM OFERTA",IF(OR(Y1719&gt;Premissas!$B$11,Y1719&lt;Premissas!$B$12),"VERIFICAR - UNIDADE/EMBALAGEM",IF(Y1719&gt;Premissas!$B$6,"NÃO COMPRAR - REAJUSTE &gt;5%","COMPRAR")))</f>
        <v>SEM OFERTA</v>
      </c>
      <c r="AB1719" s="18" t="str">
        <f aca="false">IF(W1719="DIMEC",S1719,IF(W1719="MEDCENTRO",U1719,""))</f>
        <v/>
      </c>
      <c r="AC1719" s="18" t="n">
        <f aca="false">IF(AA1719&lt;&gt;"COMPRAR",0,IF(AB1719="",I1719,MIN(I1719,AB1719)))</f>
        <v>0</v>
      </c>
      <c r="AD1719" s="19" t="n">
        <f aca="false">IF(AC1719&gt;0,AC1719*V1719,0)</f>
        <v>0</v>
      </c>
      <c r="AE1719" s="19" t="n">
        <f aca="false">IF(AC1719&gt;0,(M1719-V1719)*AC1719,0)</f>
        <v>0</v>
      </c>
      <c r="AF1719" s="16" t="str">
        <f aca="false">IF(AA1719&lt;&gt;"COMPRAR","",IF(AB1719="",IF(X1719="","",IF(X1719-V1719&lt;0.01,"EMPATE TÉCNICO","")),IF(AB1719&lt;I1719,"ESTOQUE INSUFICIENTE",IF(X1719="","",IF(X1719-V1719&lt;0.01,"EMPATE TÉCNICO","")))))</f>
        <v/>
      </c>
      <c r="AG1719" s="16" t="s">
        <v>1838</v>
      </c>
      <c r="AH1719" s="16" t="s">
        <v>5413</v>
      </c>
    </row>
    <row r="1720" customFormat="false" ht="15" hidden="false" customHeight="false" outlineLevel="0" collapsed="false">
      <c r="A1720" s="16" t="s">
        <v>5481</v>
      </c>
      <c r="B1720" s="17" t="s">
        <v>5482</v>
      </c>
      <c r="C1720" s="16" t="s">
        <v>5483</v>
      </c>
      <c r="D1720" s="16" t="s">
        <v>5468</v>
      </c>
      <c r="E1720" s="18" t="n">
        <v>1</v>
      </c>
      <c r="F1720" s="16" t="s">
        <v>43</v>
      </c>
      <c r="G1720" s="18" t="n">
        <v>0</v>
      </c>
      <c r="H1720" s="16" t="n">
        <v>0.7</v>
      </c>
      <c r="I1720" s="18" t="n">
        <v>2</v>
      </c>
      <c r="J1720" s="19" t="n">
        <v>26.36</v>
      </c>
      <c r="K1720" s="19" t="n">
        <v>26.36</v>
      </c>
      <c r="L1720" s="19" t="n">
        <v>26.36</v>
      </c>
      <c r="M1720" s="19" t="n">
        <f aca="false">IF(J1720&gt;0,J1720,K1720)*E1720</f>
        <v>26.36</v>
      </c>
      <c r="N1720" s="20"/>
      <c r="O1720" s="21" t="str">
        <f aca="false">IF(R1720="","",ROUND(R1720*(1-Premissas!$B$4),4))</f>
        <v/>
      </c>
      <c r="P1720" s="22"/>
      <c r="Q1720" s="22"/>
      <c r="R1720" s="23"/>
      <c r="S1720" s="24"/>
      <c r="T1720" s="24"/>
      <c r="U1720" s="25"/>
      <c r="V1720" s="19" t="str">
        <f aca="false">IF(COUNT(N1720:Q1720)=0,"",MIN(N1720:Q1720))</f>
        <v/>
      </c>
      <c r="W1720" s="16" t="str">
        <f aca="false">IF(V1720="","",INDEX($N$4:$Q$4,MATCH(V1720,N1720:Q1720,0)))</f>
        <v/>
      </c>
      <c r="X1720" s="19" t="str">
        <f aca="false">IF(COUNT(N1720:Q1720)&lt;2,"",SMALL(N1720:Q1720,2))</f>
        <v/>
      </c>
      <c r="Y1720" s="26" t="str">
        <f aca="false">IF(OR(V1720="",M1720=0),"",V1720/M1720-1)</f>
        <v/>
      </c>
      <c r="Z1720" s="26" t="str">
        <f aca="false">IF(OR(V1720="",L1720=""),"",V1720/(L1720*E1720)-1)</f>
        <v/>
      </c>
      <c r="AA1720" s="16" t="str">
        <f aca="false">IF(V1720="","SEM OFERTA",IF(OR(Y1720&gt;Premissas!$B$11,Y1720&lt;Premissas!$B$12),"VERIFICAR - UNIDADE/EMBALAGEM",IF(Y1720&gt;Premissas!$B$6,"NÃO COMPRAR - REAJUSTE &gt;5%","COMPRAR")))</f>
        <v>SEM OFERTA</v>
      </c>
      <c r="AB1720" s="18" t="str">
        <f aca="false">IF(W1720="DIMEC",S1720,IF(W1720="MEDCENTRO",U1720,""))</f>
        <v/>
      </c>
      <c r="AC1720" s="18" t="n">
        <f aca="false">IF(AA1720&lt;&gt;"COMPRAR",0,IF(AB1720="",I1720,MIN(I1720,AB1720)))</f>
        <v>0</v>
      </c>
      <c r="AD1720" s="19" t="n">
        <f aca="false">IF(AC1720&gt;0,AC1720*V1720,0)</f>
        <v>0</v>
      </c>
      <c r="AE1720" s="19" t="n">
        <f aca="false">IF(AC1720&gt;0,(M1720-V1720)*AC1720,0)</f>
        <v>0</v>
      </c>
      <c r="AF1720" s="16" t="str">
        <f aca="false">IF(AA1720&lt;&gt;"COMPRAR","",IF(AB1720="",IF(X1720="","",IF(X1720-V1720&lt;0.01,"EMPATE TÉCNICO","")),IF(AB1720&lt;I1720,"ESTOQUE INSUFICIENTE",IF(X1720="","",IF(X1720-V1720&lt;0.01,"EMPATE TÉCNICO","")))))</f>
        <v/>
      </c>
      <c r="AG1720" s="16" t="s">
        <v>1798</v>
      </c>
      <c r="AH1720" s="16" t="s">
        <v>5413</v>
      </c>
    </row>
    <row r="1721" customFormat="false" ht="15" hidden="false" customHeight="false" outlineLevel="0" collapsed="false">
      <c r="A1721" s="16" t="s">
        <v>5484</v>
      </c>
      <c r="B1721" s="17" t="s">
        <v>5485</v>
      </c>
      <c r="C1721" s="16" t="s">
        <v>5486</v>
      </c>
      <c r="D1721" s="16" t="s">
        <v>5468</v>
      </c>
      <c r="E1721" s="18" t="n">
        <v>1</v>
      </c>
      <c r="F1721" s="16" t="s">
        <v>43</v>
      </c>
      <c r="G1721" s="18" t="n">
        <v>0</v>
      </c>
      <c r="H1721" s="16" t="n">
        <v>0.7</v>
      </c>
      <c r="I1721" s="18" t="n">
        <v>2</v>
      </c>
      <c r="J1721" s="19" t="n">
        <v>26.36</v>
      </c>
      <c r="K1721" s="19" t="n">
        <v>26.36</v>
      </c>
      <c r="L1721" s="19" t="n">
        <v>26.36</v>
      </c>
      <c r="M1721" s="19" t="n">
        <f aca="false">IF(J1721&gt;0,J1721,K1721)*E1721</f>
        <v>26.36</v>
      </c>
      <c r="N1721" s="20"/>
      <c r="O1721" s="21" t="str">
        <f aca="false">IF(R1721="","",ROUND(R1721*(1-Premissas!$B$4),4))</f>
        <v/>
      </c>
      <c r="P1721" s="22"/>
      <c r="Q1721" s="22"/>
      <c r="R1721" s="23"/>
      <c r="S1721" s="24"/>
      <c r="T1721" s="24"/>
      <c r="U1721" s="25"/>
      <c r="V1721" s="19" t="str">
        <f aca="false">IF(COUNT(N1721:Q1721)=0,"",MIN(N1721:Q1721))</f>
        <v/>
      </c>
      <c r="W1721" s="16" t="str">
        <f aca="false">IF(V1721="","",INDEX($N$4:$Q$4,MATCH(V1721,N1721:Q1721,0)))</f>
        <v/>
      </c>
      <c r="X1721" s="19" t="str">
        <f aca="false">IF(COUNT(N1721:Q1721)&lt;2,"",SMALL(N1721:Q1721,2))</f>
        <v/>
      </c>
      <c r="Y1721" s="26" t="str">
        <f aca="false">IF(OR(V1721="",M1721=0),"",V1721/M1721-1)</f>
        <v/>
      </c>
      <c r="Z1721" s="26" t="str">
        <f aca="false">IF(OR(V1721="",L1721=""),"",V1721/(L1721*E1721)-1)</f>
        <v/>
      </c>
      <c r="AA1721" s="16" t="str">
        <f aca="false">IF(V1721="","SEM OFERTA",IF(OR(Y1721&gt;Premissas!$B$11,Y1721&lt;Premissas!$B$12),"VERIFICAR - UNIDADE/EMBALAGEM",IF(Y1721&gt;Premissas!$B$6,"NÃO COMPRAR - REAJUSTE &gt;5%","COMPRAR")))</f>
        <v>SEM OFERTA</v>
      </c>
      <c r="AB1721" s="18" t="str">
        <f aca="false">IF(W1721="DIMEC",S1721,IF(W1721="MEDCENTRO",U1721,""))</f>
        <v/>
      </c>
      <c r="AC1721" s="18" t="n">
        <f aca="false">IF(AA1721&lt;&gt;"COMPRAR",0,IF(AB1721="",I1721,MIN(I1721,AB1721)))</f>
        <v>0</v>
      </c>
      <c r="AD1721" s="19" t="n">
        <f aca="false">IF(AC1721&gt;0,AC1721*V1721,0)</f>
        <v>0</v>
      </c>
      <c r="AE1721" s="19" t="n">
        <f aca="false">IF(AC1721&gt;0,(M1721-V1721)*AC1721,0)</f>
        <v>0</v>
      </c>
      <c r="AF1721" s="16" t="str">
        <f aca="false">IF(AA1721&lt;&gt;"COMPRAR","",IF(AB1721="",IF(X1721="","",IF(X1721-V1721&lt;0.01,"EMPATE TÉCNICO","")),IF(AB1721&lt;I1721,"ESTOQUE INSUFICIENTE",IF(X1721="","",IF(X1721-V1721&lt;0.01,"EMPATE TÉCNICO","")))))</f>
        <v/>
      </c>
      <c r="AG1721" s="16" t="s">
        <v>1798</v>
      </c>
      <c r="AH1721" s="16" t="s">
        <v>5413</v>
      </c>
    </row>
    <row r="1722" customFormat="false" ht="15" hidden="false" customHeight="false" outlineLevel="0" collapsed="false">
      <c r="A1722" s="16" t="s">
        <v>5487</v>
      </c>
      <c r="B1722" s="17" t="s">
        <v>5488</v>
      </c>
      <c r="C1722" s="16" t="s">
        <v>5489</v>
      </c>
      <c r="D1722" s="16" t="s">
        <v>5436</v>
      </c>
      <c r="E1722" s="18" t="n">
        <v>1</v>
      </c>
      <c r="F1722" s="16" t="s">
        <v>43</v>
      </c>
      <c r="G1722" s="18" t="n">
        <v>0</v>
      </c>
      <c r="H1722" s="16" t="n">
        <v>0.2</v>
      </c>
      <c r="I1722" s="18" t="n">
        <v>1</v>
      </c>
      <c r="J1722" s="19" t="n">
        <v>11.92</v>
      </c>
      <c r="K1722" s="19" t="n">
        <v>11.92</v>
      </c>
      <c r="L1722" s="19" t="n">
        <v>11.92</v>
      </c>
      <c r="M1722" s="19" t="n">
        <f aca="false">IF(J1722&gt;0,J1722,K1722)*E1722</f>
        <v>11.92</v>
      </c>
      <c r="N1722" s="20"/>
      <c r="O1722" s="21" t="str">
        <f aca="false">IF(R1722="","",ROUND(R1722*(1-Premissas!$B$4),4))</f>
        <v/>
      </c>
      <c r="P1722" s="22"/>
      <c r="Q1722" s="22"/>
      <c r="R1722" s="23"/>
      <c r="S1722" s="24"/>
      <c r="T1722" s="24"/>
      <c r="U1722" s="25"/>
      <c r="V1722" s="19" t="str">
        <f aca="false">IF(COUNT(N1722:Q1722)=0,"",MIN(N1722:Q1722))</f>
        <v/>
      </c>
      <c r="W1722" s="16" t="str">
        <f aca="false">IF(V1722="","",INDEX($N$4:$Q$4,MATCH(V1722,N1722:Q1722,0)))</f>
        <v/>
      </c>
      <c r="X1722" s="19" t="str">
        <f aca="false">IF(COUNT(N1722:Q1722)&lt;2,"",SMALL(N1722:Q1722,2))</f>
        <v/>
      </c>
      <c r="Y1722" s="26" t="str">
        <f aca="false">IF(OR(V1722="",M1722=0),"",V1722/M1722-1)</f>
        <v/>
      </c>
      <c r="Z1722" s="26" t="str">
        <f aca="false">IF(OR(V1722="",L1722=""),"",V1722/(L1722*E1722)-1)</f>
        <v/>
      </c>
      <c r="AA1722" s="16" t="str">
        <f aca="false">IF(V1722="","SEM OFERTA",IF(OR(Y1722&gt;Premissas!$B$11,Y1722&lt;Premissas!$B$12),"VERIFICAR - UNIDADE/EMBALAGEM",IF(Y1722&gt;Premissas!$B$6,"NÃO COMPRAR - REAJUSTE &gt;5%","COMPRAR")))</f>
        <v>SEM OFERTA</v>
      </c>
      <c r="AB1722" s="18" t="str">
        <f aca="false">IF(W1722="DIMEC",S1722,IF(W1722="MEDCENTRO",U1722,""))</f>
        <v/>
      </c>
      <c r="AC1722" s="18" t="n">
        <f aca="false">IF(AA1722&lt;&gt;"COMPRAR",0,IF(AB1722="",I1722,MIN(I1722,AB1722)))</f>
        <v>0</v>
      </c>
      <c r="AD1722" s="19" t="n">
        <f aca="false">IF(AC1722&gt;0,AC1722*V1722,0)</f>
        <v>0</v>
      </c>
      <c r="AE1722" s="19" t="n">
        <f aca="false">IF(AC1722&gt;0,(M1722-V1722)*AC1722,0)</f>
        <v>0</v>
      </c>
      <c r="AF1722" s="16" t="str">
        <f aca="false">IF(AA1722&lt;&gt;"COMPRAR","",IF(AB1722="",IF(X1722="","",IF(X1722-V1722&lt;0.01,"EMPATE TÉCNICO","")),IF(AB1722&lt;I1722,"ESTOQUE INSUFICIENTE",IF(X1722="","",IF(X1722-V1722&lt;0.01,"EMPATE TÉCNICO","")))))</f>
        <v/>
      </c>
      <c r="AG1722" s="16" t="s">
        <v>87</v>
      </c>
      <c r="AH1722" s="16" t="s">
        <v>5413</v>
      </c>
    </row>
    <row r="1723" customFormat="false" ht="15" hidden="false" customHeight="false" outlineLevel="0" collapsed="false">
      <c r="A1723" s="16" t="s">
        <v>5490</v>
      </c>
      <c r="B1723" s="17" t="s">
        <v>5491</v>
      </c>
      <c r="C1723" s="16" t="s">
        <v>5492</v>
      </c>
      <c r="D1723" s="16" t="s">
        <v>5436</v>
      </c>
      <c r="E1723" s="18" t="n">
        <v>1</v>
      </c>
      <c r="F1723" s="16" t="s">
        <v>43</v>
      </c>
      <c r="G1723" s="18" t="n">
        <v>0</v>
      </c>
      <c r="H1723" s="16" t="n">
        <v>0.1</v>
      </c>
      <c r="I1723" s="18" t="n">
        <v>1</v>
      </c>
      <c r="J1723" s="19" t="n">
        <v>11.92</v>
      </c>
      <c r="K1723" s="19" t="n">
        <v>11.92</v>
      </c>
      <c r="L1723" s="19" t="n">
        <v>11.92</v>
      </c>
      <c r="M1723" s="19" t="n">
        <f aca="false">IF(J1723&gt;0,J1723,K1723)*E1723</f>
        <v>11.92</v>
      </c>
      <c r="N1723" s="20"/>
      <c r="O1723" s="21" t="str">
        <f aca="false">IF(R1723="","",ROUND(R1723*(1-Premissas!$B$4),4))</f>
        <v/>
      </c>
      <c r="P1723" s="22"/>
      <c r="Q1723" s="22"/>
      <c r="R1723" s="23"/>
      <c r="S1723" s="24"/>
      <c r="T1723" s="24"/>
      <c r="U1723" s="25"/>
      <c r="V1723" s="19" t="str">
        <f aca="false">IF(COUNT(N1723:Q1723)=0,"",MIN(N1723:Q1723))</f>
        <v/>
      </c>
      <c r="W1723" s="16" t="str">
        <f aca="false">IF(V1723="","",INDEX($N$4:$Q$4,MATCH(V1723,N1723:Q1723,0)))</f>
        <v/>
      </c>
      <c r="X1723" s="19" t="str">
        <f aca="false">IF(COUNT(N1723:Q1723)&lt;2,"",SMALL(N1723:Q1723,2))</f>
        <v/>
      </c>
      <c r="Y1723" s="26" t="str">
        <f aca="false">IF(OR(V1723="",M1723=0),"",V1723/M1723-1)</f>
        <v/>
      </c>
      <c r="Z1723" s="26" t="str">
        <f aca="false">IF(OR(V1723="",L1723=""),"",V1723/(L1723*E1723)-1)</f>
        <v/>
      </c>
      <c r="AA1723" s="16" t="str">
        <f aca="false">IF(V1723="","SEM OFERTA",IF(OR(Y1723&gt;Premissas!$B$11,Y1723&lt;Premissas!$B$12),"VERIFICAR - UNIDADE/EMBALAGEM",IF(Y1723&gt;Premissas!$B$6,"NÃO COMPRAR - REAJUSTE &gt;5%","COMPRAR")))</f>
        <v>SEM OFERTA</v>
      </c>
      <c r="AB1723" s="18" t="str">
        <f aca="false">IF(W1723="DIMEC",S1723,IF(W1723="MEDCENTRO",U1723,""))</f>
        <v/>
      </c>
      <c r="AC1723" s="18" t="n">
        <f aca="false">IF(AA1723&lt;&gt;"COMPRAR",0,IF(AB1723="",I1723,MIN(I1723,AB1723)))</f>
        <v>0</v>
      </c>
      <c r="AD1723" s="19" t="n">
        <f aca="false">IF(AC1723&gt;0,AC1723*V1723,0)</f>
        <v>0</v>
      </c>
      <c r="AE1723" s="19" t="n">
        <f aca="false">IF(AC1723&gt;0,(M1723-V1723)*AC1723,0)</f>
        <v>0</v>
      </c>
      <c r="AF1723" s="16" t="str">
        <f aca="false">IF(AA1723&lt;&gt;"COMPRAR","",IF(AB1723="",IF(X1723="","",IF(X1723-V1723&lt;0.01,"EMPATE TÉCNICO","")),IF(AB1723&lt;I1723,"ESTOQUE INSUFICIENTE",IF(X1723="","",IF(X1723-V1723&lt;0.01,"EMPATE TÉCNICO","")))))</f>
        <v/>
      </c>
      <c r="AG1723" s="16" t="s">
        <v>87</v>
      </c>
      <c r="AH1723" s="16" t="s">
        <v>5413</v>
      </c>
    </row>
    <row r="1724" customFormat="false" ht="15" hidden="false" customHeight="false" outlineLevel="0" collapsed="false">
      <c r="A1724" s="16" t="s">
        <v>5493</v>
      </c>
      <c r="B1724" s="17" t="s">
        <v>5494</v>
      </c>
      <c r="C1724" s="16" t="s">
        <v>5495</v>
      </c>
      <c r="D1724" s="16" t="s">
        <v>5461</v>
      </c>
      <c r="E1724" s="18" t="n">
        <v>1</v>
      </c>
      <c r="F1724" s="16" t="s">
        <v>42</v>
      </c>
      <c r="G1724" s="18" t="n">
        <v>3</v>
      </c>
      <c r="H1724" s="16" t="n">
        <v>1.9</v>
      </c>
      <c r="I1724" s="18" t="n">
        <v>2</v>
      </c>
      <c r="J1724" s="19" t="n">
        <v>13.2</v>
      </c>
      <c r="K1724" s="19" t="n">
        <v>13.2</v>
      </c>
      <c r="L1724" s="19" t="n">
        <v>13.2</v>
      </c>
      <c r="M1724" s="19" t="n">
        <f aca="false">IF(J1724&gt;0,J1724,K1724)*E1724</f>
        <v>13.2</v>
      </c>
      <c r="N1724" s="20"/>
      <c r="O1724" s="21" t="str">
        <f aca="false">IF(R1724="","",ROUND(R1724*(1-Premissas!$B$4),4))</f>
        <v/>
      </c>
      <c r="P1724" s="22"/>
      <c r="Q1724" s="22"/>
      <c r="R1724" s="23"/>
      <c r="S1724" s="24"/>
      <c r="T1724" s="24"/>
      <c r="U1724" s="25"/>
      <c r="V1724" s="19" t="str">
        <f aca="false">IF(COUNT(N1724:Q1724)=0,"",MIN(N1724:Q1724))</f>
        <v/>
      </c>
      <c r="W1724" s="16" t="str">
        <f aca="false">IF(V1724="","",INDEX($N$4:$Q$4,MATCH(V1724,N1724:Q1724,0)))</f>
        <v/>
      </c>
      <c r="X1724" s="19" t="str">
        <f aca="false">IF(COUNT(N1724:Q1724)&lt;2,"",SMALL(N1724:Q1724,2))</f>
        <v/>
      </c>
      <c r="Y1724" s="26" t="str">
        <f aca="false">IF(OR(V1724="",M1724=0),"",V1724/M1724-1)</f>
        <v/>
      </c>
      <c r="Z1724" s="26" t="str">
        <f aca="false">IF(OR(V1724="",L1724=""),"",V1724/(L1724*E1724)-1)</f>
        <v/>
      </c>
      <c r="AA1724" s="16" t="str">
        <f aca="false">IF(V1724="","SEM OFERTA",IF(OR(Y1724&gt;Premissas!$B$11,Y1724&lt;Premissas!$B$12),"VERIFICAR - UNIDADE/EMBALAGEM",IF(Y1724&gt;Premissas!$B$6,"NÃO COMPRAR - REAJUSTE &gt;5%","COMPRAR")))</f>
        <v>SEM OFERTA</v>
      </c>
      <c r="AB1724" s="18" t="str">
        <f aca="false">IF(W1724="DIMEC",S1724,IF(W1724="MEDCENTRO",U1724,""))</f>
        <v/>
      </c>
      <c r="AC1724" s="18" t="n">
        <f aca="false">IF(AA1724&lt;&gt;"COMPRAR",0,IF(AB1724="",I1724,MIN(I1724,AB1724)))</f>
        <v>0</v>
      </c>
      <c r="AD1724" s="19" t="n">
        <f aca="false">IF(AC1724&gt;0,AC1724*V1724,0)</f>
        <v>0</v>
      </c>
      <c r="AE1724" s="19" t="n">
        <f aca="false">IF(AC1724&gt;0,(M1724-V1724)*AC1724,0)</f>
        <v>0</v>
      </c>
      <c r="AF1724" s="16" t="str">
        <f aca="false">IF(AA1724&lt;&gt;"COMPRAR","",IF(AB1724="",IF(X1724="","",IF(X1724-V1724&lt;0.01,"EMPATE TÉCNICO","")),IF(AB1724&lt;I1724,"ESTOQUE INSUFICIENTE",IF(X1724="","",IF(X1724-V1724&lt;0.01,"EMPATE TÉCNICO","")))))</f>
        <v/>
      </c>
      <c r="AG1724" s="16" t="s">
        <v>1798</v>
      </c>
      <c r="AH1724" s="16" t="s">
        <v>5413</v>
      </c>
    </row>
    <row r="1725" customFormat="false" ht="15" hidden="false" customHeight="false" outlineLevel="0" collapsed="false">
      <c r="A1725" s="16" t="s">
        <v>5496</v>
      </c>
      <c r="B1725" s="17" t="s">
        <v>5497</v>
      </c>
      <c r="C1725" s="16" t="s">
        <v>5498</v>
      </c>
      <c r="D1725" s="16" t="s">
        <v>5461</v>
      </c>
      <c r="E1725" s="18" t="n">
        <v>1</v>
      </c>
      <c r="F1725" s="16" t="s">
        <v>43</v>
      </c>
      <c r="G1725" s="18" t="n">
        <v>0</v>
      </c>
      <c r="H1725" s="16" t="n">
        <v>0.5</v>
      </c>
      <c r="I1725" s="18" t="n">
        <v>2</v>
      </c>
      <c r="J1725" s="19" t="n">
        <v>25.04</v>
      </c>
      <c r="K1725" s="19" t="n">
        <v>25.04</v>
      </c>
      <c r="L1725" s="19" t="n">
        <v>25.04</v>
      </c>
      <c r="M1725" s="19" t="n">
        <f aca="false">IF(J1725&gt;0,J1725,K1725)*E1725</f>
        <v>25.04</v>
      </c>
      <c r="N1725" s="20"/>
      <c r="O1725" s="21" t="str">
        <f aca="false">IF(R1725="","",ROUND(R1725*(1-Premissas!$B$4),4))</f>
        <v/>
      </c>
      <c r="P1725" s="22"/>
      <c r="Q1725" s="22"/>
      <c r="R1725" s="23"/>
      <c r="S1725" s="24"/>
      <c r="T1725" s="24"/>
      <c r="U1725" s="25"/>
      <c r="V1725" s="19" t="str">
        <f aca="false">IF(COUNT(N1725:Q1725)=0,"",MIN(N1725:Q1725))</f>
        <v/>
      </c>
      <c r="W1725" s="16" t="str">
        <f aca="false">IF(V1725="","",INDEX($N$4:$Q$4,MATCH(V1725,N1725:Q1725,0)))</f>
        <v/>
      </c>
      <c r="X1725" s="19" t="str">
        <f aca="false">IF(COUNT(N1725:Q1725)&lt;2,"",SMALL(N1725:Q1725,2))</f>
        <v/>
      </c>
      <c r="Y1725" s="26" t="str">
        <f aca="false">IF(OR(V1725="",M1725=0),"",V1725/M1725-1)</f>
        <v/>
      </c>
      <c r="Z1725" s="26" t="str">
        <f aca="false">IF(OR(V1725="",L1725=""),"",V1725/(L1725*E1725)-1)</f>
        <v/>
      </c>
      <c r="AA1725" s="16" t="str">
        <f aca="false">IF(V1725="","SEM OFERTA",IF(OR(Y1725&gt;Premissas!$B$11,Y1725&lt;Premissas!$B$12),"VERIFICAR - UNIDADE/EMBALAGEM",IF(Y1725&gt;Premissas!$B$6,"NÃO COMPRAR - REAJUSTE &gt;5%","COMPRAR")))</f>
        <v>SEM OFERTA</v>
      </c>
      <c r="AB1725" s="18" t="str">
        <f aca="false">IF(W1725="DIMEC",S1725,IF(W1725="MEDCENTRO",U1725,""))</f>
        <v/>
      </c>
      <c r="AC1725" s="18" t="n">
        <f aca="false">IF(AA1725&lt;&gt;"COMPRAR",0,IF(AB1725="",I1725,MIN(I1725,AB1725)))</f>
        <v>0</v>
      </c>
      <c r="AD1725" s="19" t="n">
        <f aca="false">IF(AC1725&gt;0,AC1725*V1725,0)</f>
        <v>0</v>
      </c>
      <c r="AE1725" s="19" t="n">
        <f aca="false">IF(AC1725&gt;0,(M1725-V1725)*AC1725,0)</f>
        <v>0</v>
      </c>
      <c r="AF1725" s="16" t="str">
        <f aca="false">IF(AA1725&lt;&gt;"COMPRAR","",IF(AB1725="",IF(X1725="","",IF(X1725-V1725&lt;0.01,"EMPATE TÉCNICO","")),IF(AB1725&lt;I1725,"ESTOQUE INSUFICIENTE",IF(X1725="","",IF(X1725-V1725&lt;0.01,"EMPATE TÉCNICO","")))))</f>
        <v/>
      </c>
      <c r="AG1725" s="16" t="s">
        <v>547</v>
      </c>
      <c r="AH1725" s="16" t="s">
        <v>5413</v>
      </c>
    </row>
    <row r="1726" customFormat="false" ht="15" hidden="false" customHeight="false" outlineLevel="0" collapsed="false">
      <c r="A1726" s="16" t="s">
        <v>5499</v>
      </c>
      <c r="B1726" s="17" t="s">
        <v>5500</v>
      </c>
      <c r="C1726" s="16" t="s">
        <v>5501</v>
      </c>
      <c r="D1726" s="16" t="s">
        <v>3926</v>
      </c>
      <c r="E1726" s="18" t="n">
        <v>1</v>
      </c>
      <c r="F1726" s="16" t="s">
        <v>43</v>
      </c>
      <c r="G1726" s="18" t="n">
        <v>0</v>
      </c>
      <c r="H1726" s="16" t="n">
        <v>0</v>
      </c>
      <c r="I1726" s="18" t="n">
        <v>1</v>
      </c>
      <c r="J1726" s="19" t="n">
        <v>9.44</v>
      </c>
      <c r="K1726" s="19" t="n">
        <v>9.44</v>
      </c>
      <c r="L1726" s="19" t="n">
        <v>9.44</v>
      </c>
      <c r="M1726" s="19" t="n">
        <f aca="false">IF(J1726&gt;0,J1726,K1726)*E1726</f>
        <v>9.44</v>
      </c>
      <c r="N1726" s="20"/>
      <c r="O1726" s="21" t="str">
        <f aca="false">IF(R1726="","",ROUND(R1726*(1-Premissas!$B$4),4))</f>
        <v/>
      </c>
      <c r="P1726" s="22"/>
      <c r="Q1726" s="22"/>
      <c r="R1726" s="23"/>
      <c r="S1726" s="24"/>
      <c r="T1726" s="24"/>
      <c r="U1726" s="25"/>
      <c r="V1726" s="19" t="str">
        <f aca="false">IF(COUNT(N1726:Q1726)=0,"",MIN(N1726:Q1726))</f>
        <v/>
      </c>
      <c r="W1726" s="16" t="str">
        <f aca="false">IF(V1726="","",INDEX($N$4:$Q$4,MATCH(V1726,N1726:Q1726,0)))</f>
        <v/>
      </c>
      <c r="X1726" s="19" t="str">
        <f aca="false">IF(COUNT(N1726:Q1726)&lt;2,"",SMALL(N1726:Q1726,2))</f>
        <v/>
      </c>
      <c r="Y1726" s="26" t="str">
        <f aca="false">IF(OR(V1726="",M1726=0),"",V1726/M1726-1)</f>
        <v/>
      </c>
      <c r="Z1726" s="26" t="str">
        <f aca="false">IF(OR(V1726="",L1726=""),"",V1726/(L1726*E1726)-1)</f>
        <v/>
      </c>
      <c r="AA1726" s="16" t="str">
        <f aca="false">IF(V1726="","SEM OFERTA",IF(OR(Y1726&gt;Premissas!$B$11,Y1726&lt;Premissas!$B$12),"VERIFICAR - UNIDADE/EMBALAGEM",IF(Y1726&gt;Premissas!$B$6,"NÃO COMPRAR - REAJUSTE &gt;5%","COMPRAR")))</f>
        <v>SEM OFERTA</v>
      </c>
      <c r="AB1726" s="18" t="str">
        <f aca="false">IF(W1726="DIMEC",S1726,IF(W1726="MEDCENTRO",U1726,""))</f>
        <v/>
      </c>
      <c r="AC1726" s="18" t="n">
        <f aca="false">IF(AA1726&lt;&gt;"COMPRAR",0,IF(AB1726="",I1726,MIN(I1726,AB1726)))</f>
        <v>0</v>
      </c>
      <c r="AD1726" s="19" t="n">
        <f aca="false">IF(AC1726&gt;0,AC1726*V1726,0)</f>
        <v>0</v>
      </c>
      <c r="AE1726" s="19" t="n">
        <f aca="false">IF(AC1726&gt;0,(M1726-V1726)*AC1726,0)</f>
        <v>0</v>
      </c>
      <c r="AF1726" s="16" t="str">
        <f aca="false">IF(AA1726&lt;&gt;"COMPRAR","",IF(AB1726="",IF(X1726="","",IF(X1726-V1726&lt;0.01,"EMPATE TÉCNICO","")),IF(AB1726&lt;I1726,"ESTOQUE INSUFICIENTE",IF(X1726="","",IF(X1726-V1726&lt;0.01,"EMPATE TÉCNICO","")))))</f>
        <v/>
      </c>
      <c r="AG1726" s="16" t="s">
        <v>328</v>
      </c>
      <c r="AH1726" s="16" t="s">
        <v>5413</v>
      </c>
    </row>
    <row r="1727" customFormat="false" ht="15" hidden="false" customHeight="false" outlineLevel="0" collapsed="false">
      <c r="A1727" s="16" t="s">
        <v>5502</v>
      </c>
      <c r="B1727" s="17" t="s">
        <v>5503</v>
      </c>
      <c r="C1727" s="16" t="s">
        <v>5504</v>
      </c>
      <c r="D1727" s="16" t="s">
        <v>5461</v>
      </c>
      <c r="E1727" s="18" t="n">
        <v>1</v>
      </c>
      <c r="F1727" s="16" t="s">
        <v>43</v>
      </c>
      <c r="G1727" s="18" t="n">
        <v>0</v>
      </c>
      <c r="H1727" s="16" t="n">
        <v>0</v>
      </c>
      <c r="I1727" s="18" t="n">
        <v>1</v>
      </c>
      <c r="J1727" s="19" t="n">
        <v>14.24</v>
      </c>
      <c r="K1727" s="19" t="n">
        <v>14.24</v>
      </c>
      <c r="L1727" s="19" t="n">
        <v>14.24</v>
      </c>
      <c r="M1727" s="19" t="n">
        <f aca="false">IF(J1727&gt;0,J1727,K1727)*E1727</f>
        <v>14.24</v>
      </c>
      <c r="N1727" s="20"/>
      <c r="O1727" s="21" t="str">
        <f aca="false">IF(R1727="","",ROUND(R1727*(1-Premissas!$B$4),4))</f>
        <v/>
      </c>
      <c r="P1727" s="22"/>
      <c r="Q1727" s="22"/>
      <c r="R1727" s="23"/>
      <c r="S1727" s="24"/>
      <c r="T1727" s="24"/>
      <c r="U1727" s="25"/>
      <c r="V1727" s="19" t="str">
        <f aca="false">IF(COUNT(N1727:Q1727)=0,"",MIN(N1727:Q1727))</f>
        <v/>
      </c>
      <c r="W1727" s="16" t="str">
        <f aca="false">IF(V1727="","",INDEX($N$4:$Q$4,MATCH(V1727,N1727:Q1727,0)))</f>
        <v/>
      </c>
      <c r="X1727" s="19" t="str">
        <f aca="false">IF(COUNT(N1727:Q1727)&lt;2,"",SMALL(N1727:Q1727,2))</f>
        <v/>
      </c>
      <c r="Y1727" s="26" t="str">
        <f aca="false">IF(OR(V1727="",M1727=0),"",V1727/M1727-1)</f>
        <v/>
      </c>
      <c r="Z1727" s="26" t="str">
        <f aca="false">IF(OR(V1727="",L1727=""),"",V1727/(L1727*E1727)-1)</f>
        <v/>
      </c>
      <c r="AA1727" s="16" t="str">
        <f aca="false">IF(V1727="","SEM OFERTA",IF(OR(Y1727&gt;Premissas!$B$11,Y1727&lt;Premissas!$B$12),"VERIFICAR - UNIDADE/EMBALAGEM",IF(Y1727&gt;Premissas!$B$6,"NÃO COMPRAR - REAJUSTE &gt;5%","COMPRAR")))</f>
        <v>SEM OFERTA</v>
      </c>
      <c r="AB1727" s="18" t="str">
        <f aca="false">IF(W1727="DIMEC",S1727,IF(W1727="MEDCENTRO",U1727,""))</f>
        <v/>
      </c>
      <c r="AC1727" s="18" t="n">
        <f aca="false">IF(AA1727&lt;&gt;"COMPRAR",0,IF(AB1727="",I1727,MIN(I1727,AB1727)))</f>
        <v>0</v>
      </c>
      <c r="AD1727" s="19" t="n">
        <f aca="false">IF(AC1727&gt;0,AC1727*V1727,0)</f>
        <v>0</v>
      </c>
      <c r="AE1727" s="19" t="n">
        <f aca="false">IF(AC1727&gt;0,(M1727-V1727)*AC1727,0)</f>
        <v>0</v>
      </c>
      <c r="AF1727" s="16" t="str">
        <f aca="false">IF(AA1727&lt;&gt;"COMPRAR","",IF(AB1727="",IF(X1727="","",IF(X1727-V1727&lt;0.01,"EMPATE TÉCNICO","")),IF(AB1727&lt;I1727,"ESTOQUE INSUFICIENTE",IF(X1727="","",IF(X1727-V1727&lt;0.01,"EMPATE TÉCNICO","")))))</f>
        <v/>
      </c>
      <c r="AG1727" s="16" t="s">
        <v>1798</v>
      </c>
      <c r="AH1727" s="16" t="s">
        <v>5413</v>
      </c>
    </row>
    <row r="1728" customFormat="false" ht="15" hidden="false" customHeight="false" outlineLevel="0" collapsed="false">
      <c r="A1728" s="16" t="s">
        <v>5505</v>
      </c>
      <c r="B1728" s="17" t="s">
        <v>5506</v>
      </c>
      <c r="C1728" s="16" t="s">
        <v>5507</v>
      </c>
      <c r="D1728" s="16" t="s">
        <v>3926</v>
      </c>
      <c r="E1728" s="18" t="n">
        <v>1</v>
      </c>
      <c r="F1728" s="16" t="s">
        <v>43</v>
      </c>
      <c r="G1728" s="18" t="n">
        <v>0</v>
      </c>
      <c r="H1728" s="16" t="n">
        <v>0.3</v>
      </c>
      <c r="I1728" s="18" t="n">
        <v>1</v>
      </c>
      <c r="J1728" s="19" t="n">
        <v>7.45</v>
      </c>
      <c r="K1728" s="19" t="n">
        <v>7.45</v>
      </c>
      <c r="L1728" s="19" t="n">
        <v>7.45</v>
      </c>
      <c r="M1728" s="19" t="n">
        <f aca="false">IF(J1728&gt;0,J1728,K1728)*E1728</f>
        <v>7.45</v>
      </c>
      <c r="N1728" s="20"/>
      <c r="O1728" s="21" t="str">
        <f aca="false">IF(R1728="","",ROUND(R1728*(1-Premissas!$B$4),4))</f>
        <v/>
      </c>
      <c r="P1728" s="22"/>
      <c r="Q1728" s="22"/>
      <c r="R1728" s="23"/>
      <c r="S1728" s="24"/>
      <c r="T1728" s="24"/>
      <c r="U1728" s="25"/>
      <c r="V1728" s="19" t="str">
        <f aca="false">IF(COUNT(N1728:Q1728)=0,"",MIN(N1728:Q1728))</f>
        <v/>
      </c>
      <c r="W1728" s="16" t="str">
        <f aca="false">IF(V1728="","",INDEX($N$4:$Q$4,MATCH(V1728,N1728:Q1728,0)))</f>
        <v/>
      </c>
      <c r="X1728" s="19" t="str">
        <f aca="false">IF(COUNT(N1728:Q1728)&lt;2,"",SMALL(N1728:Q1728,2))</f>
        <v/>
      </c>
      <c r="Y1728" s="26" t="str">
        <f aca="false">IF(OR(V1728="",M1728=0),"",V1728/M1728-1)</f>
        <v/>
      </c>
      <c r="Z1728" s="26" t="str">
        <f aca="false">IF(OR(V1728="",L1728=""),"",V1728/(L1728*E1728)-1)</f>
        <v/>
      </c>
      <c r="AA1728" s="16" t="str">
        <f aca="false">IF(V1728="","SEM OFERTA",IF(OR(Y1728&gt;Premissas!$B$11,Y1728&lt;Premissas!$B$12),"VERIFICAR - UNIDADE/EMBALAGEM",IF(Y1728&gt;Premissas!$B$6,"NÃO COMPRAR - REAJUSTE &gt;5%","COMPRAR")))</f>
        <v>SEM OFERTA</v>
      </c>
      <c r="AB1728" s="18" t="str">
        <f aca="false">IF(W1728="DIMEC",S1728,IF(W1728="MEDCENTRO",U1728,""))</f>
        <v/>
      </c>
      <c r="AC1728" s="18" t="n">
        <f aca="false">IF(AA1728&lt;&gt;"COMPRAR",0,IF(AB1728="",I1728,MIN(I1728,AB1728)))</f>
        <v>0</v>
      </c>
      <c r="AD1728" s="19" t="n">
        <f aca="false">IF(AC1728&gt;0,AC1728*V1728,0)</f>
        <v>0</v>
      </c>
      <c r="AE1728" s="19" t="n">
        <f aca="false">IF(AC1728&gt;0,(M1728-V1728)*AC1728,0)</f>
        <v>0</v>
      </c>
      <c r="AF1728" s="16" t="str">
        <f aca="false">IF(AA1728&lt;&gt;"COMPRAR","",IF(AB1728="",IF(X1728="","",IF(X1728-V1728&lt;0.01,"EMPATE TÉCNICO","")),IF(AB1728&lt;I1728,"ESTOQUE INSUFICIENTE",IF(X1728="","",IF(X1728-V1728&lt;0.01,"EMPATE TÉCNICO","")))))</f>
        <v/>
      </c>
      <c r="AG1728" s="16" t="s">
        <v>1838</v>
      </c>
      <c r="AH1728" s="16" t="s">
        <v>5413</v>
      </c>
    </row>
    <row r="1729" customFormat="false" ht="15" hidden="false" customHeight="false" outlineLevel="0" collapsed="false">
      <c r="A1729" s="16" t="s">
        <v>5508</v>
      </c>
      <c r="B1729" s="17" t="s">
        <v>5509</v>
      </c>
      <c r="C1729" s="16" t="s">
        <v>5510</v>
      </c>
      <c r="D1729" s="16" t="s">
        <v>3926</v>
      </c>
      <c r="E1729" s="18" t="n">
        <v>1</v>
      </c>
      <c r="F1729" s="16" t="s">
        <v>43</v>
      </c>
      <c r="G1729" s="18" t="n">
        <v>0</v>
      </c>
      <c r="H1729" s="16" t="n">
        <v>0.2</v>
      </c>
      <c r="I1729" s="18" t="n">
        <v>1</v>
      </c>
      <c r="J1729" s="19" t="n">
        <v>11.07</v>
      </c>
      <c r="K1729" s="19" t="n">
        <v>11.07</v>
      </c>
      <c r="L1729" s="19" t="n">
        <v>11.07</v>
      </c>
      <c r="M1729" s="19" t="n">
        <f aca="false">IF(J1729&gt;0,J1729,K1729)*E1729</f>
        <v>11.07</v>
      </c>
      <c r="N1729" s="20"/>
      <c r="O1729" s="21" t="str">
        <f aca="false">IF(R1729="","",ROUND(R1729*(1-Premissas!$B$4),4))</f>
        <v/>
      </c>
      <c r="P1729" s="22"/>
      <c r="Q1729" s="22"/>
      <c r="R1729" s="23"/>
      <c r="S1729" s="24"/>
      <c r="T1729" s="24"/>
      <c r="U1729" s="25"/>
      <c r="V1729" s="19" t="str">
        <f aca="false">IF(COUNT(N1729:Q1729)=0,"",MIN(N1729:Q1729))</f>
        <v/>
      </c>
      <c r="W1729" s="16" t="str">
        <f aca="false">IF(V1729="","",INDEX($N$4:$Q$4,MATCH(V1729,N1729:Q1729,0)))</f>
        <v/>
      </c>
      <c r="X1729" s="19" t="str">
        <f aca="false">IF(COUNT(N1729:Q1729)&lt;2,"",SMALL(N1729:Q1729,2))</f>
        <v/>
      </c>
      <c r="Y1729" s="26" t="str">
        <f aca="false">IF(OR(V1729="",M1729=0),"",V1729/M1729-1)</f>
        <v/>
      </c>
      <c r="Z1729" s="26" t="str">
        <f aca="false">IF(OR(V1729="",L1729=""),"",V1729/(L1729*E1729)-1)</f>
        <v/>
      </c>
      <c r="AA1729" s="16" t="str">
        <f aca="false">IF(V1729="","SEM OFERTA",IF(OR(Y1729&gt;Premissas!$B$11,Y1729&lt;Premissas!$B$12),"VERIFICAR - UNIDADE/EMBALAGEM",IF(Y1729&gt;Premissas!$B$6,"NÃO COMPRAR - REAJUSTE &gt;5%","COMPRAR")))</f>
        <v>SEM OFERTA</v>
      </c>
      <c r="AB1729" s="18" t="str">
        <f aca="false">IF(W1729="DIMEC",S1729,IF(W1729="MEDCENTRO",U1729,""))</f>
        <v/>
      </c>
      <c r="AC1729" s="18" t="n">
        <f aca="false">IF(AA1729&lt;&gt;"COMPRAR",0,IF(AB1729="",I1729,MIN(I1729,AB1729)))</f>
        <v>0</v>
      </c>
      <c r="AD1729" s="19" t="n">
        <f aca="false">IF(AC1729&gt;0,AC1729*V1729,0)</f>
        <v>0</v>
      </c>
      <c r="AE1729" s="19" t="n">
        <f aca="false">IF(AC1729&gt;0,(M1729-V1729)*AC1729,0)</f>
        <v>0</v>
      </c>
      <c r="AF1729" s="16" t="str">
        <f aca="false">IF(AA1729&lt;&gt;"COMPRAR","",IF(AB1729="",IF(X1729="","",IF(X1729-V1729&lt;0.01,"EMPATE TÉCNICO","")),IF(AB1729&lt;I1729,"ESTOQUE INSUFICIENTE",IF(X1729="","",IF(X1729-V1729&lt;0.01,"EMPATE TÉCNICO","")))))</f>
        <v/>
      </c>
      <c r="AG1729" s="16" t="s">
        <v>547</v>
      </c>
      <c r="AH1729" s="16" t="s">
        <v>5413</v>
      </c>
    </row>
    <row r="1730" customFormat="false" ht="15" hidden="false" customHeight="false" outlineLevel="0" collapsed="false">
      <c r="A1730" s="16" t="s">
        <v>5511</v>
      </c>
      <c r="B1730" s="17" t="s">
        <v>5512</v>
      </c>
      <c r="C1730" s="16" t="s">
        <v>5513</v>
      </c>
      <c r="D1730" s="16" t="s">
        <v>3926</v>
      </c>
      <c r="E1730" s="18" t="n">
        <v>1</v>
      </c>
      <c r="F1730" s="16" t="s">
        <v>43</v>
      </c>
      <c r="G1730" s="18" t="n">
        <v>0</v>
      </c>
      <c r="H1730" s="16" t="n">
        <v>0.1</v>
      </c>
      <c r="I1730" s="18" t="n">
        <v>1</v>
      </c>
      <c r="J1730" s="19" t="n">
        <v>7.45</v>
      </c>
      <c r="K1730" s="19" t="n">
        <v>7.45</v>
      </c>
      <c r="L1730" s="19" t="n">
        <v>7.45</v>
      </c>
      <c r="M1730" s="19" t="n">
        <f aca="false">IF(J1730&gt;0,J1730,K1730)*E1730</f>
        <v>7.45</v>
      </c>
      <c r="N1730" s="20"/>
      <c r="O1730" s="21" t="str">
        <f aca="false">IF(R1730="","",ROUND(R1730*(1-Premissas!$B$4),4))</f>
        <v/>
      </c>
      <c r="P1730" s="22"/>
      <c r="Q1730" s="22"/>
      <c r="R1730" s="23"/>
      <c r="S1730" s="24"/>
      <c r="T1730" s="24"/>
      <c r="U1730" s="25"/>
      <c r="V1730" s="19" t="str">
        <f aca="false">IF(COUNT(N1730:Q1730)=0,"",MIN(N1730:Q1730))</f>
        <v/>
      </c>
      <c r="W1730" s="16" t="str">
        <f aca="false">IF(V1730="","",INDEX($N$4:$Q$4,MATCH(V1730,N1730:Q1730,0)))</f>
        <v/>
      </c>
      <c r="X1730" s="19" t="str">
        <f aca="false">IF(COUNT(N1730:Q1730)&lt;2,"",SMALL(N1730:Q1730,2))</f>
        <v/>
      </c>
      <c r="Y1730" s="26" t="str">
        <f aca="false">IF(OR(V1730="",M1730=0),"",V1730/M1730-1)</f>
        <v/>
      </c>
      <c r="Z1730" s="26" t="str">
        <f aca="false">IF(OR(V1730="",L1730=""),"",V1730/(L1730*E1730)-1)</f>
        <v/>
      </c>
      <c r="AA1730" s="16" t="str">
        <f aca="false">IF(V1730="","SEM OFERTA",IF(OR(Y1730&gt;Premissas!$B$11,Y1730&lt;Premissas!$B$12),"VERIFICAR - UNIDADE/EMBALAGEM",IF(Y1730&gt;Premissas!$B$6,"NÃO COMPRAR - REAJUSTE &gt;5%","COMPRAR")))</f>
        <v>SEM OFERTA</v>
      </c>
      <c r="AB1730" s="18" t="str">
        <f aca="false">IF(W1730="DIMEC",S1730,IF(W1730="MEDCENTRO",U1730,""))</f>
        <v/>
      </c>
      <c r="AC1730" s="18" t="n">
        <f aca="false">IF(AA1730&lt;&gt;"COMPRAR",0,IF(AB1730="",I1730,MIN(I1730,AB1730)))</f>
        <v>0</v>
      </c>
      <c r="AD1730" s="19" t="n">
        <f aca="false">IF(AC1730&gt;0,AC1730*V1730,0)</f>
        <v>0</v>
      </c>
      <c r="AE1730" s="19" t="n">
        <f aca="false">IF(AC1730&gt;0,(M1730-V1730)*AC1730,0)</f>
        <v>0</v>
      </c>
      <c r="AF1730" s="16" t="str">
        <f aca="false">IF(AA1730&lt;&gt;"COMPRAR","",IF(AB1730="",IF(X1730="","",IF(X1730-V1730&lt;0.01,"EMPATE TÉCNICO","")),IF(AB1730&lt;I1730,"ESTOQUE INSUFICIENTE",IF(X1730="","",IF(X1730-V1730&lt;0.01,"EMPATE TÉCNICO","")))))</f>
        <v/>
      </c>
      <c r="AG1730" s="16" t="s">
        <v>1838</v>
      </c>
      <c r="AH1730" s="16" t="s">
        <v>5413</v>
      </c>
    </row>
    <row r="1731" customFormat="false" ht="15" hidden="false" customHeight="false" outlineLevel="0" collapsed="false">
      <c r="A1731" s="16" t="s">
        <v>5514</v>
      </c>
      <c r="B1731" s="17" t="s">
        <v>5515</v>
      </c>
      <c r="C1731" s="16" t="s">
        <v>5516</v>
      </c>
      <c r="D1731" s="16" t="s">
        <v>3926</v>
      </c>
      <c r="E1731" s="18" t="n">
        <v>1</v>
      </c>
      <c r="F1731" s="16" t="s">
        <v>43</v>
      </c>
      <c r="G1731" s="18" t="n">
        <v>0</v>
      </c>
      <c r="H1731" s="16" t="n">
        <v>0</v>
      </c>
      <c r="I1731" s="18" t="n">
        <v>1</v>
      </c>
      <c r="J1731" s="19" t="n">
        <v>8.35</v>
      </c>
      <c r="K1731" s="19" t="n">
        <v>8.35</v>
      </c>
      <c r="L1731" s="19" t="n">
        <v>8.35</v>
      </c>
      <c r="M1731" s="19" t="n">
        <f aca="false">IF(J1731&gt;0,J1731,K1731)*E1731</f>
        <v>8.35</v>
      </c>
      <c r="N1731" s="20"/>
      <c r="O1731" s="21" t="str">
        <f aca="false">IF(R1731="","",ROUND(R1731*(1-Premissas!$B$4),4))</f>
        <v/>
      </c>
      <c r="P1731" s="22"/>
      <c r="Q1731" s="22"/>
      <c r="R1731" s="23"/>
      <c r="S1731" s="24"/>
      <c r="T1731" s="24"/>
      <c r="U1731" s="25"/>
      <c r="V1731" s="19" t="str">
        <f aca="false">IF(COUNT(N1731:Q1731)=0,"",MIN(N1731:Q1731))</f>
        <v/>
      </c>
      <c r="W1731" s="16" t="str">
        <f aca="false">IF(V1731="","",INDEX($N$4:$Q$4,MATCH(V1731,N1731:Q1731,0)))</f>
        <v/>
      </c>
      <c r="X1731" s="19" t="str">
        <f aca="false">IF(COUNT(N1731:Q1731)&lt;2,"",SMALL(N1731:Q1731,2))</f>
        <v/>
      </c>
      <c r="Y1731" s="26" t="str">
        <f aca="false">IF(OR(V1731="",M1731=0),"",V1731/M1731-1)</f>
        <v/>
      </c>
      <c r="Z1731" s="26" t="str">
        <f aca="false">IF(OR(V1731="",L1731=""),"",V1731/(L1731*E1731)-1)</f>
        <v/>
      </c>
      <c r="AA1731" s="16" t="str">
        <f aca="false">IF(V1731="","SEM OFERTA",IF(OR(Y1731&gt;Premissas!$B$11,Y1731&lt;Premissas!$B$12),"VERIFICAR - UNIDADE/EMBALAGEM",IF(Y1731&gt;Premissas!$B$6,"NÃO COMPRAR - REAJUSTE &gt;5%","COMPRAR")))</f>
        <v>SEM OFERTA</v>
      </c>
      <c r="AB1731" s="18" t="str">
        <f aca="false">IF(W1731="DIMEC",S1731,IF(W1731="MEDCENTRO",U1731,""))</f>
        <v/>
      </c>
      <c r="AC1731" s="18" t="n">
        <f aca="false">IF(AA1731&lt;&gt;"COMPRAR",0,IF(AB1731="",I1731,MIN(I1731,AB1731)))</f>
        <v>0</v>
      </c>
      <c r="AD1731" s="19" t="n">
        <f aca="false">IF(AC1731&gt;0,AC1731*V1731,0)</f>
        <v>0</v>
      </c>
      <c r="AE1731" s="19" t="n">
        <f aca="false">IF(AC1731&gt;0,(M1731-V1731)*AC1731,0)</f>
        <v>0</v>
      </c>
      <c r="AF1731" s="16" t="str">
        <f aca="false">IF(AA1731&lt;&gt;"COMPRAR","",IF(AB1731="",IF(X1731="","",IF(X1731-V1731&lt;0.01,"EMPATE TÉCNICO","")),IF(AB1731&lt;I1731,"ESTOQUE INSUFICIENTE",IF(X1731="","",IF(X1731-V1731&lt;0.01,"EMPATE TÉCNICO","")))))</f>
        <v/>
      </c>
      <c r="AG1731" s="16" t="s">
        <v>203</v>
      </c>
      <c r="AH1731" s="16" t="s">
        <v>5413</v>
      </c>
    </row>
    <row r="1732" customFormat="false" ht="15" hidden="false" customHeight="false" outlineLevel="0" collapsed="false">
      <c r="A1732" s="16" t="s">
        <v>5517</v>
      </c>
      <c r="B1732" s="17" t="s">
        <v>5518</v>
      </c>
      <c r="C1732" s="16" t="s">
        <v>5519</v>
      </c>
      <c r="D1732" s="16" t="s">
        <v>3926</v>
      </c>
      <c r="E1732" s="18" t="n">
        <v>1</v>
      </c>
      <c r="F1732" s="16" t="s">
        <v>43</v>
      </c>
      <c r="G1732" s="18" t="n">
        <v>0</v>
      </c>
      <c r="H1732" s="16" t="n">
        <v>0.1</v>
      </c>
      <c r="I1732" s="18" t="n">
        <v>1</v>
      </c>
      <c r="J1732" s="19" t="n">
        <v>8.35</v>
      </c>
      <c r="K1732" s="19" t="n">
        <v>8.35</v>
      </c>
      <c r="L1732" s="19" t="n">
        <v>8.35</v>
      </c>
      <c r="M1732" s="19" t="n">
        <f aca="false">IF(J1732&gt;0,J1732,K1732)*E1732</f>
        <v>8.35</v>
      </c>
      <c r="N1732" s="20"/>
      <c r="O1732" s="21" t="str">
        <f aca="false">IF(R1732="","",ROUND(R1732*(1-Premissas!$B$4),4))</f>
        <v/>
      </c>
      <c r="P1732" s="22"/>
      <c r="Q1732" s="22"/>
      <c r="R1732" s="23"/>
      <c r="S1732" s="24"/>
      <c r="T1732" s="24"/>
      <c r="U1732" s="25"/>
      <c r="V1732" s="19" t="str">
        <f aca="false">IF(COUNT(N1732:Q1732)=0,"",MIN(N1732:Q1732))</f>
        <v/>
      </c>
      <c r="W1732" s="16" t="str">
        <f aca="false">IF(V1732="","",INDEX($N$4:$Q$4,MATCH(V1732,N1732:Q1732,0)))</f>
        <v/>
      </c>
      <c r="X1732" s="19" t="str">
        <f aca="false">IF(COUNT(N1732:Q1732)&lt;2,"",SMALL(N1732:Q1732,2))</f>
        <v/>
      </c>
      <c r="Y1732" s="26" t="str">
        <f aca="false">IF(OR(V1732="",M1732=0),"",V1732/M1732-1)</f>
        <v/>
      </c>
      <c r="Z1732" s="26" t="str">
        <f aca="false">IF(OR(V1732="",L1732=""),"",V1732/(L1732*E1732)-1)</f>
        <v/>
      </c>
      <c r="AA1732" s="16" t="str">
        <f aca="false">IF(V1732="","SEM OFERTA",IF(OR(Y1732&gt;Premissas!$B$11,Y1732&lt;Premissas!$B$12),"VERIFICAR - UNIDADE/EMBALAGEM",IF(Y1732&gt;Premissas!$B$6,"NÃO COMPRAR - REAJUSTE &gt;5%","COMPRAR")))</f>
        <v>SEM OFERTA</v>
      </c>
      <c r="AB1732" s="18" t="str">
        <f aca="false">IF(W1732="DIMEC",S1732,IF(W1732="MEDCENTRO",U1732,""))</f>
        <v/>
      </c>
      <c r="AC1732" s="18" t="n">
        <f aca="false">IF(AA1732&lt;&gt;"COMPRAR",0,IF(AB1732="",I1732,MIN(I1732,AB1732)))</f>
        <v>0</v>
      </c>
      <c r="AD1732" s="19" t="n">
        <f aca="false">IF(AC1732&gt;0,AC1732*V1732,0)</f>
        <v>0</v>
      </c>
      <c r="AE1732" s="19" t="n">
        <f aca="false">IF(AC1732&gt;0,(M1732-V1732)*AC1732,0)</f>
        <v>0</v>
      </c>
      <c r="AF1732" s="16" t="str">
        <f aca="false">IF(AA1732&lt;&gt;"COMPRAR","",IF(AB1732="",IF(X1732="","",IF(X1732-V1732&lt;0.01,"EMPATE TÉCNICO","")),IF(AB1732&lt;I1732,"ESTOQUE INSUFICIENTE",IF(X1732="","",IF(X1732-V1732&lt;0.01,"EMPATE TÉCNICO","")))))</f>
        <v/>
      </c>
      <c r="AG1732" s="16" t="s">
        <v>203</v>
      </c>
      <c r="AH1732" s="16" t="s">
        <v>5413</v>
      </c>
    </row>
    <row r="1733" customFormat="false" ht="15" hidden="false" customHeight="false" outlineLevel="0" collapsed="false">
      <c r="A1733" s="16" t="s">
        <v>5520</v>
      </c>
      <c r="B1733" s="17" t="s">
        <v>5521</v>
      </c>
      <c r="C1733" s="16" t="s">
        <v>5522</v>
      </c>
      <c r="D1733" s="16" t="s">
        <v>5429</v>
      </c>
      <c r="E1733" s="18" t="n">
        <v>1</v>
      </c>
      <c r="F1733" s="16" t="s">
        <v>43</v>
      </c>
      <c r="G1733" s="18" t="n">
        <v>0</v>
      </c>
      <c r="H1733" s="16" t="n">
        <v>0.1</v>
      </c>
      <c r="I1733" s="18" t="n">
        <v>1</v>
      </c>
      <c r="J1733" s="19" t="n">
        <v>8.35</v>
      </c>
      <c r="K1733" s="19" t="n">
        <v>8.35</v>
      </c>
      <c r="L1733" s="19" t="n">
        <v>8.35</v>
      </c>
      <c r="M1733" s="19" t="n">
        <f aca="false">IF(J1733&gt;0,J1733,K1733)*E1733</f>
        <v>8.35</v>
      </c>
      <c r="N1733" s="20"/>
      <c r="O1733" s="21" t="str">
        <f aca="false">IF(R1733="","",ROUND(R1733*(1-Premissas!$B$4),4))</f>
        <v/>
      </c>
      <c r="P1733" s="22"/>
      <c r="Q1733" s="22"/>
      <c r="R1733" s="23"/>
      <c r="S1733" s="24"/>
      <c r="T1733" s="24"/>
      <c r="U1733" s="25"/>
      <c r="V1733" s="19" t="str">
        <f aca="false">IF(COUNT(N1733:Q1733)=0,"",MIN(N1733:Q1733))</f>
        <v/>
      </c>
      <c r="W1733" s="16" t="str">
        <f aca="false">IF(V1733="","",INDEX($N$4:$Q$4,MATCH(V1733,N1733:Q1733,0)))</f>
        <v/>
      </c>
      <c r="X1733" s="19" t="str">
        <f aca="false">IF(COUNT(N1733:Q1733)&lt;2,"",SMALL(N1733:Q1733,2))</f>
        <v/>
      </c>
      <c r="Y1733" s="26" t="str">
        <f aca="false">IF(OR(V1733="",M1733=0),"",V1733/M1733-1)</f>
        <v/>
      </c>
      <c r="Z1733" s="26" t="str">
        <f aca="false">IF(OR(V1733="",L1733=""),"",V1733/(L1733*E1733)-1)</f>
        <v/>
      </c>
      <c r="AA1733" s="16" t="str">
        <f aca="false">IF(V1733="","SEM OFERTA",IF(OR(Y1733&gt;Premissas!$B$11,Y1733&lt;Premissas!$B$12),"VERIFICAR - UNIDADE/EMBALAGEM",IF(Y1733&gt;Premissas!$B$6,"NÃO COMPRAR - REAJUSTE &gt;5%","COMPRAR")))</f>
        <v>SEM OFERTA</v>
      </c>
      <c r="AB1733" s="18" t="str">
        <f aca="false">IF(W1733="DIMEC",S1733,IF(W1733="MEDCENTRO",U1733,""))</f>
        <v/>
      </c>
      <c r="AC1733" s="18" t="n">
        <f aca="false">IF(AA1733&lt;&gt;"COMPRAR",0,IF(AB1733="",I1733,MIN(I1733,AB1733)))</f>
        <v>0</v>
      </c>
      <c r="AD1733" s="19" t="n">
        <f aca="false">IF(AC1733&gt;0,AC1733*V1733,0)</f>
        <v>0</v>
      </c>
      <c r="AE1733" s="19" t="n">
        <f aca="false">IF(AC1733&gt;0,(M1733-V1733)*AC1733,0)</f>
        <v>0</v>
      </c>
      <c r="AF1733" s="16" t="str">
        <f aca="false">IF(AA1733&lt;&gt;"COMPRAR","",IF(AB1733="",IF(X1733="","",IF(X1733-V1733&lt;0.01,"EMPATE TÉCNICO","")),IF(AB1733&lt;I1733,"ESTOQUE INSUFICIENTE",IF(X1733="","",IF(X1733-V1733&lt;0.01,"EMPATE TÉCNICO","")))))</f>
        <v/>
      </c>
      <c r="AG1733" s="16" t="s">
        <v>203</v>
      </c>
      <c r="AH1733" s="16" t="s">
        <v>5413</v>
      </c>
    </row>
    <row r="1734" customFormat="false" ht="15" hidden="false" customHeight="false" outlineLevel="0" collapsed="false">
      <c r="A1734" s="16" t="s">
        <v>5523</v>
      </c>
      <c r="B1734" s="17" t="s">
        <v>5524</v>
      </c>
      <c r="C1734" s="16" t="s">
        <v>5525</v>
      </c>
      <c r="D1734" s="16" t="s">
        <v>4241</v>
      </c>
      <c r="E1734" s="18" t="n">
        <v>1</v>
      </c>
      <c r="F1734" s="16" t="s">
        <v>43</v>
      </c>
      <c r="G1734" s="18" t="n">
        <v>0</v>
      </c>
      <c r="H1734" s="16" t="n">
        <v>0.2</v>
      </c>
      <c r="I1734" s="18" t="n">
        <v>1</v>
      </c>
      <c r="J1734" s="19" t="n">
        <v>7.11</v>
      </c>
      <c r="K1734" s="19" t="n">
        <v>7.11</v>
      </c>
      <c r="L1734" s="19" t="n">
        <v>7.11</v>
      </c>
      <c r="M1734" s="19" t="n">
        <f aca="false">IF(J1734&gt;0,J1734,K1734)*E1734</f>
        <v>7.11</v>
      </c>
      <c r="N1734" s="20"/>
      <c r="O1734" s="21" t="str">
        <f aca="false">IF(R1734="","",ROUND(R1734*(1-Premissas!$B$4),4))</f>
        <v/>
      </c>
      <c r="P1734" s="22"/>
      <c r="Q1734" s="22"/>
      <c r="R1734" s="23"/>
      <c r="S1734" s="24"/>
      <c r="T1734" s="24"/>
      <c r="U1734" s="25"/>
      <c r="V1734" s="19" t="str">
        <f aca="false">IF(COUNT(N1734:Q1734)=0,"",MIN(N1734:Q1734))</f>
        <v/>
      </c>
      <c r="W1734" s="16" t="str">
        <f aca="false">IF(V1734="","",INDEX($N$4:$Q$4,MATCH(V1734,N1734:Q1734,0)))</f>
        <v/>
      </c>
      <c r="X1734" s="19" t="str">
        <f aca="false">IF(COUNT(N1734:Q1734)&lt;2,"",SMALL(N1734:Q1734,2))</f>
        <v/>
      </c>
      <c r="Y1734" s="26" t="str">
        <f aca="false">IF(OR(V1734="",M1734=0),"",V1734/M1734-1)</f>
        <v/>
      </c>
      <c r="Z1734" s="26" t="str">
        <f aca="false">IF(OR(V1734="",L1734=""),"",V1734/(L1734*E1734)-1)</f>
        <v/>
      </c>
      <c r="AA1734" s="16" t="str">
        <f aca="false">IF(V1734="","SEM OFERTA",IF(OR(Y1734&gt;Premissas!$B$11,Y1734&lt;Premissas!$B$12),"VERIFICAR - UNIDADE/EMBALAGEM",IF(Y1734&gt;Premissas!$B$6,"NÃO COMPRAR - REAJUSTE &gt;5%","COMPRAR")))</f>
        <v>SEM OFERTA</v>
      </c>
      <c r="AB1734" s="18" t="str">
        <f aca="false">IF(W1734="DIMEC",S1734,IF(W1734="MEDCENTRO",U1734,""))</f>
        <v/>
      </c>
      <c r="AC1734" s="18" t="n">
        <f aca="false">IF(AA1734&lt;&gt;"COMPRAR",0,IF(AB1734="",I1734,MIN(I1734,AB1734)))</f>
        <v>0</v>
      </c>
      <c r="AD1734" s="19" t="n">
        <f aca="false">IF(AC1734&gt;0,AC1734*V1734,0)</f>
        <v>0</v>
      </c>
      <c r="AE1734" s="19" t="n">
        <f aca="false">IF(AC1734&gt;0,(M1734-V1734)*AC1734,0)</f>
        <v>0</v>
      </c>
      <c r="AF1734" s="16" t="str">
        <f aca="false">IF(AA1734&lt;&gt;"COMPRAR","",IF(AB1734="",IF(X1734="","",IF(X1734-V1734&lt;0.01,"EMPATE TÉCNICO","")),IF(AB1734&lt;I1734,"ESTOQUE INSUFICIENTE",IF(X1734="","",IF(X1734-V1734&lt;0.01,"EMPATE TÉCNICO","")))))</f>
        <v/>
      </c>
      <c r="AG1734" s="16" t="s">
        <v>203</v>
      </c>
      <c r="AH1734" s="16" t="s">
        <v>5413</v>
      </c>
    </row>
    <row r="1735" customFormat="false" ht="15" hidden="false" customHeight="false" outlineLevel="0" collapsed="false">
      <c r="A1735" s="16" t="s">
        <v>5526</v>
      </c>
      <c r="B1735" s="17" t="s">
        <v>5527</v>
      </c>
      <c r="C1735" s="16" t="s">
        <v>5528</v>
      </c>
      <c r="D1735" s="16" t="s">
        <v>4360</v>
      </c>
      <c r="E1735" s="18" t="n">
        <v>1</v>
      </c>
      <c r="F1735" s="16" t="s">
        <v>43</v>
      </c>
      <c r="G1735" s="18" t="n">
        <v>0</v>
      </c>
      <c r="H1735" s="16" t="n">
        <v>0.3</v>
      </c>
      <c r="I1735" s="18" t="n">
        <v>1</v>
      </c>
      <c r="J1735" s="19" t="n">
        <v>25.34</v>
      </c>
      <c r="K1735" s="19" t="n">
        <v>25.34</v>
      </c>
      <c r="L1735" s="19" t="n">
        <v>25.34</v>
      </c>
      <c r="M1735" s="19" t="n">
        <f aca="false">IF(J1735&gt;0,J1735,K1735)*E1735</f>
        <v>25.34</v>
      </c>
      <c r="N1735" s="20"/>
      <c r="O1735" s="21" t="str">
        <f aca="false">IF(R1735="","",ROUND(R1735*(1-Premissas!$B$4),4))</f>
        <v/>
      </c>
      <c r="P1735" s="22"/>
      <c r="Q1735" s="22"/>
      <c r="R1735" s="23"/>
      <c r="S1735" s="24"/>
      <c r="T1735" s="24"/>
      <c r="U1735" s="25"/>
      <c r="V1735" s="19" t="str">
        <f aca="false">IF(COUNT(N1735:Q1735)=0,"",MIN(N1735:Q1735))</f>
        <v/>
      </c>
      <c r="W1735" s="16" t="str">
        <f aca="false">IF(V1735="","",INDEX($N$4:$Q$4,MATCH(V1735,N1735:Q1735,0)))</f>
        <v/>
      </c>
      <c r="X1735" s="19" t="str">
        <f aca="false">IF(COUNT(N1735:Q1735)&lt;2,"",SMALL(N1735:Q1735,2))</f>
        <v/>
      </c>
      <c r="Y1735" s="26" t="str">
        <f aca="false">IF(OR(V1735="",M1735=0),"",V1735/M1735-1)</f>
        <v/>
      </c>
      <c r="Z1735" s="26" t="str">
        <f aca="false">IF(OR(V1735="",L1735=""),"",V1735/(L1735*E1735)-1)</f>
        <v/>
      </c>
      <c r="AA1735" s="16" t="str">
        <f aca="false">IF(V1735="","SEM OFERTA",IF(OR(Y1735&gt;Premissas!$B$11,Y1735&lt;Premissas!$B$12),"VERIFICAR - UNIDADE/EMBALAGEM",IF(Y1735&gt;Premissas!$B$6,"NÃO COMPRAR - REAJUSTE &gt;5%","COMPRAR")))</f>
        <v>SEM OFERTA</v>
      </c>
      <c r="AB1735" s="18" t="str">
        <f aca="false">IF(W1735="DIMEC",S1735,IF(W1735="MEDCENTRO",U1735,""))</f>
        <v/>
      </c>
      <c r="AC1735" s="18" t="n">
        <f aca="false">IF(AA1735&lt;&gt;"COMPRAR",0,IF(AB1735="",I1735,MIN(I1735,AB1735)))</f>
        <v>0</v>
      </c>
      <c r="AD1735" s="19" t="n">
        <f aca="false">IF(AC1735&gt;0,AC1735*V1735,0)</f>
        <v>0</v>
      </c>
      <c r="AE1735" s="19" t="n">
        <f aca="false">IF(AC1735&gt;0,(M1735-V1735)*AC1735,0)</f>
        <v>0</v>
      </c>
      <c r="AF1735" s="16" t="str">
        <f aca="false">IF(AA1735&lt;&gt;"COMPRAR","",IF(AB1735="",IF(X1735="","",IF(X1735-V1735&lt;0.01,"EMPATE TÉCNICO","")),IF(AB1735&lt;I1735,"ESTOQUE INSUFICIENTE",IF(X1735="","",IF(X1735-V1735&lt;0.01,"EMPATE TÉCNICO","")))))</f>
        <v/>
      </c>
      <c r="AG1735" s="16" t="s">
        <v>4361</v>
      </c>
      <c r="AH1735" s="16" t="s">
        <v>5413</v>
      </c>
    </row>
    <row r="1736" customFormat="false" ht="15" hidden="false" customHeight="false" outlineLevel="0" collapsed="false">
      <c r="A1736" s="16" t="s">
        <v>5529</v>
      </c>
      <c r="B1736" s="17" t="s">
        <v>5530</v>
      </c>
      <c r="C1736" s="16" t="s">
        <v>5531</v>
      </c>
      <c r="D1736" s="16" t="s">
        <v>5532</v>
      </c>
      <c r="E1736" s="18" t="n">
        <v>1</v>
      </c>
      <c r="F1736" s="16" t="s">
        <v>43</v>
      </c>
      <c r="G1736" s="18" t="n">
        <v>0</v>
      </c>
      <c r="H1736" s="16" t="n">
        <v>0.4</v>
      </c>
      <c r="I1736" s="18" t="n">
        <v>2</v>
      </c>
      <c r="J1736" s="19" t="n">
        <v>7.19</v>
      </c>
      <c r="K1736" s="19" t="n">
        <v>7.19</v>
      </c>
      <c r="L1736" s="19" t="n">
        <v>7.19</v>
      </c>
      <c r="M1736" s="19" t="n">
        <f aca="false">IF(J1736&gt;0,J1736,K1736)*E1736</f>
        <v>7.19</v>
      </c>
      <c r="N1736" s="20"/>
      <c r="O1736" s="21" t="str">
        <f aca="false">IF(R1736="","",ROUND(R1736*(1-Premissas!$B$4),4))</f>
        <v/>
      </c>
      <c r="P1736" s="22"/>
      <c r="Q1736" s="22"/>
      <c r="R1736" s="23"/>
      <c r="S1736" s="24"/>
      <c r="T1736" s="24"/>
      <c r="U1736" s="25"/>
      <c r="V1736" s="19" t="str">
        <f aca="false">IF(COUNT(N1736:Q1736)=0,"",MIN(N1736:Q1736))</f>
        <v/>
      </c>
      <c r="W1736" s="16" t="str">
        <f aca="false">IF(V1736="","",INDEX($N$4:$Q$4,MATCH(V1736,N1736:Q1736,0)))</f>
        <v/>
      </c>
      <c r="X1736" s="19" t="str">
        <f aca="false">IF(COUNT(N1736:Q1736)&lt;2,"",SMALL(N1736:Q1736,2))</f>
        <v/>
      </c>
      <c r="Y1736" s="26" t="str">
        <f aca="false">IF(OR(V1736="",M1736=0),"",V1736/M1736-1)</f>
        <v/>
      </c>
      <c r="Z1736" s="26" t="str">
        <f aca="false">IF(OR(V1736="",L1736=""),"",V1736/(L1736*E1736)-1)</f>
        <v/>
      </c>
      <c r="AA1736" s="16" t="str">
        <f aca="false">IF(V1736="","SEM OFERTA",IF(OR(Y1736&gt;Premissas!$B$11,Y1736&lt;Premissas!$B$12),"VERIFICAR - UNIDADE/EMBALAGEM",IF(Y1736&gt;Premissas!$B$6,"NÃO COMPRAR - REAJUSTE &gt;5%","COMPRAR")))</f>
        <v>SEM OFERTA</v>
      </c>
      <c r="AB1736" s="18" t="str">
        <f aca="false">IF(W1736="DIMEC",S1736,IF(W1736="MEDCENTRO",U1736,""))</f>
        <v/>
      </c>
      <c r="AC1736" s="18" t="n">
        <f aca="false">IF(AA1736&lt;&gt;"COMPRAR",0,IF(AB1736="",I1736,MIN(I1736,AB1736)))</f>
        <v>0</v>
      </c>
      <c r="AD1736" s="19" t="n">
        <f aca="false">IF(AC1736&gt;0,AC1736*V1736,0)</f>
        <v>0</v>
      </c>
      <c r="AE1736" s="19" t="n">
        <f aca="false">IF(AC1736&gt;0,(M1736-V1736)*AC1736,0)</f>
        <v>0</v>
      </c>
      <c r="AF1736" s="16" t="str">
        <f aca="false">IF(AA1736&lt;&gt;"COMPRAR","",IF(AB1736="",IF(X1736="","",IF(X1736-V1736&lt;0.01,"EMPATE TÉCNICO","")),IF(AB1736&lt;I1736,"ESTOQUE INSUFICIENTE",IF(X1736="","",IF(X1736-V1736&lt;0.01,"EMPATE TÉCNICO","")))))</f>
        <v/>
      </c>
      <c r="AG1736" s="16" t="s">
        <v>1838</v>
      </c>
      <c r="AH1736" s="16" t="s">
        <v>5413</v>
      </c>
    </row>
    <row r="1737" customFormat="false" ht="15" hidden="false" customHeight="false" outlineLevel="0" collapsed="false">
      <c r="A1737" s="16" t="s">
        <v>5533</v>
      </c>
      <c r="B1737" s="17" t="s">
        <v>5534</v>
      </c>
      <c r="C1737" s="16" t="s">
        <v>5535</v>
      </c>
      <c r="D1737" s="16" t="s">
        <v>5532</v>
      </c>
      <c r="E1737" s="18" t="n">
        <v>1</v>
      </c>
      <c r="F1737" s="16" t="s">
        <v>43</v>
      </c>
      <c r="G1737" s="18" t="n">
        <v>0</v>
      </c>
      <c r="H1737" s="16" t="n">
        <v>0</v>
      </c>
      <c r="I1737" s="18" t="n">
        <v>1</v>
      </c>
      <c r="J1737" s="19" t="n">
        <v>3.6</v>
      </c>
      <c r="K1737" s="19" t="n">
        <v>3.6</v>
      </c>
      <c r="L1737" s="19" t="n">
        <v>3.6</v>
      </c>
      <c r="M1737" s="19" t="n">
        <f aca="false">IF(J1737&gt;0,J1737,K1737)*E1737</f>
        <v>3.6</v>
      </c>
      <c r="N1737" s="20"/>
      <c r="O1737" s="21" t="str">
        <f aca="false">IF(R1737="","",ROUND(R1737*(1-Premissas!$B$4),4))</f>
        <v/>
      </c>
      <c r="P1737" s="22"/>
      <c r="Q1737" s="22"/>
      <c r="R1737" s="23"/>
      <c r="S1737" s="24"/>
      <c r="T1737" s="24"/>
      <c r="U1737" s="25"/>
      <c r="V1737" s="19" t="str">
        <f aca="false">IF(COUNT(N1737:Q1737)=0,"",MIN(N1737:Q1737))</f>
        <v/>
      </c>
      <c r="W1737" s="16" t="str">
        <f aca="false">IF(V1737="","",INDEX($N$4:$Q$4,MATCH(V1737,N1737:Q1737,0)))</f>
        <v/>
      </c>
      <c r="X1737" s="19" t="str">
        <f aca="false">IF(COUNT(N1737:Q1737)&lt;2,"",SMALL(N1737:Q1737,2))</f>
        <v/>
      </c>
      <c r="Y1737" s="26" t="str">
        <f aca="false">IF(OR(V1737="",M1737=0),"",V1737/M1737-1)</f>
        <v/>
      </c>
      <c r="Z1737" s="26" t="str">
        <f aca="false">IF(OR(V1737="",L1737=""),"",V1737/(L1737*E1737)-1)</f>
        <v/>
      </c>
      <c r="AA1737" s="16" t="str">
        <f aca="false">IF(V1737="","SEM OFERTA",IF(OR(Y1737&gt;Premissas!$B$11,Y1737&lt;Premissas!$B$12),"VERIFICAR - UNIDADE/EMBALAGEM",IF(Y1737&gt;Premissas!$B$6,"NÃO COMPRAR - REAJUSTE &gt;5%","COMPRAR")))</f>
        <v>SEM OFERTA</v>
      </c>
      <c r="AB1737" s="18" t="str">
        <f aca="false">IF(W1737="DIMEC",S1737,IF(W1737="MEDCENTRO",U1737,""))</f>
        <v/>
      </c>
      <c r="AC1737" s="18" t="n">
        <f aca="false">IF(AA1737&lt;&gt;"COMPRAR",0,IF(AB1737="",I1737,MIN(I1737,AB1737)))</f>
        <v>0</v>
      </c>
      <c r="AD1737" s="19" t="n">
        <f aca="false">IF(AC1737&gt;0,AC1737*V1737,0)</f>
        <v>0</v>
      </c>
      <c r="AE1737" s="19" t="n">
        <f aca="false">IF(AC1737&gt;0,(M1737-V1737)*AC1737,0)</f>
        <v>0</v>
      </c>
      <c r="AF1737" s="16" t="str">
        <f aca="false">IF(AA1737&lt;&gt;"COMPRAR","",IF(AB1737="",IF(X1737="","",IF(X1737-V1737&lt;0.01,"EMPATE TÉCNICO","")),IF(AB1737&lt;I1737,"ESTOQUE INSUFICIENTE",IF(X1737="","",IF(X1737-V1737&lt;0.01,"EMPATE TÉCNICO","")))))</f>
        <v/>
      </c>
      <c r="AG1737" s="16" t="s">
        <v>1838</v>
      </c>
      <c r="AH1737" s="16" t="s">
        <v>5413</v>
      </c>
    </row>
    <row r="1738" customFormat="false" ht="15" hidden="false" customHeight="false" outlineLevel="0" collapsed="false">
      <c r="A1738" s="16" t="s">
        <v>5536</v>
      </c>
      <c r="B1738" s="17" t="s">
        <v>5537</v>
      </c>
      <c r="C1738" s="16" t="s">
        <v>5538</v>
      </c>
      <c r="D1738" s="16" t="s">
        <v>5532</v>
      </c>
      <c r="E1738" s="18" t="n">
        <v>1</v>
      </c>
      <c r="F1738" s="16" t="s">
        <v>43</v>
      </c>
      <c r="G1738" s="18" t="n">
        <v>0</v>
      </c>
      <c r="H1738" s="16" t="n">
        <v>0.1</v>
      </c>
      <c r="I1738" s="18" t="n">
        <v>1</v>
      </c>
      <c r="J1738" s="19" t="n">
        <v>3.24</v>
      </c>
      <c r="K1738" s="19" t="n">
        <v>3.24</v>
      </c>
      <c r="L1738" s="19" t="n">
        <v>3.24</v>
      </c>
      <c r="M1738" s="19" t="n">
        <f aca="false">IF(J1738&gt;0,J1738,K1738)*E1738</f>
        <v>3.24</v>
      </c>
      <c r="N1738" s="20"/>
      <c r="O1738" s="21" t="str">
        <f aca="false">IF(R1738="","",ROUND(R1738*(1-Premissas!$B$4),4))</f>
        <v/>
      </c>
      <c r="P1738" s="22"/>
      <c r="Q1738" s="22"/>
      <c r="R1738" s="23"/>
      <c r="S1738" s="24"/>
      <c r="T1738" s="24"/>
      <c r="U1738" s="25"/>
      <c r="V1738" s="19" t="str">
        <f aca="false">IF(COUNT(N1738:Q1738)=0,"",MIN(N1738:Q1738))</f>
        <v/>
      </c>
      <c r="W1738" s="16" t="str">
        <f aca="false">IF(V1738="","",INDEX($N$4:$Q$4,MATCH(V1738,N1738:Q1738,0)))</f>
        <v/>
      </c>
      <c r="X1738" s="19" t="str">
        <f aca="false">IF(COUNT(N1738:Q1738)&lt;2,"",SMALL(N1738:Q1738,2))</f>
        <v/>
      </c>
      <c r="Y1738" s="26" t="str">
        <f aca="false">IF(OR(V1738="",M1738=0),"",V1738/M1738-1)</f>
        <v/>
      </c>
      <c r="Z1738" s="26" t="str">
        <f aca="false">IF(OR(V1738="",L1738=""),"",V1738/(L1738*E1738)-1)</f>
        <v/>
      </c>
      <c r="AA1738" s="16" t="str">
        <f aca="false">IF(V1738="","SEM OFERTA",IF(OR(Y1738&gt;Premissas!$B$11,Y1738&lt;Premissas!$B$12),"VERIFICAR - UNIDADE/EMBALAGEM",IF(Y1738&gt;Premissas!$B$6,"NÃO COMPRAR - REAJUSTE &gt;5%","COMPRAR")))</f>
        <v>SEM OFERTA</v>
      </c>
      <c r="AB1738" s="18" t="str">
        <f aca="false">IF(W1738="DIMEC",S1738,IF(W1738="MEDCENTRO",U1738,""))</f>
        <v/>
      </c>
      <c r="AC1738" s="18" t="n">
        <f aca="false">IF(AA1738&lt;&gt;"COMPRAR",0,IF(AB1738="",I1738,MIN(I1738,AB1738)))</f>
        <v>0</v>
      </c>
      <c r="AD1738" s="19" t="n">
        <f aca="false">IF(AC1738&gt;0,AC1738*V1738,0)</f>
        <v>0</v>
      </c>
      <c r="AE1738" s="19" t="n">
        <f aca="false">IF(AC1738&gt;0,(M1738-V1738)*AC1738,0)</f>
        <v>0</v>
      </c>
      <c r="AF1738" s="16" t="str">
        <f aca="false">IF(AA1738&lt;&gt;"COMPRAR","",IF(AB1738="",IF(X1738="","",IF(X1738-V1738&lt;0.01,"EMPATE TÉCNICO","")),IF(AB1738&lt;I1738,"ESTOQUE INSUFICIENTE",IF(X1738="","",IF(X1738-V1738&lt;0.01,"EMPATE TÉCNICO","")))))</f>
        <v/>
      </c>
      <c r="AG1738" s="16" t="s">
        <v>1838</v>
      </c>
      <c r="AH1738" s="16" t="s">
        <v>5413</v>
      </c>
    </row>
    <row r="1739" customFormat="false" ht="15" hidden="false" customHeight="false" outlineLevel="0" collapsed="false">
      <c r="A1739" s="16" t="s">
        <v>5539</v>
      </c>
      <c r="B1739" s="17" t="s">
        <v>5540</v>
      </c>
      <c r="C1739" s="16" t="s">
        <v>5541</v>
      </c>
      <c r="D1739" s="16" t="s">
        <v>3882</v>
      </c>
      <c r="E1739" s="18" t="n">
        <v>1</v>
      </c>
      <c r="F1739" s="16" t="s">
        <v>43</v>
      </c>
      <c r="G1739" s="18" t="n">
        <v>0</v>
      </c>
      <c r="H1739" s="16" t="n">
        <v>0.1</v>
      </c>
      <c r="I1739" s="18" t="n">
        <v>1</v>
      </c>
      <c r="J1739" s="19" t="n">
        <v>13.51</v>
      </c>
      <c r="K1739" s="19" t="n">
        <v>13.51</v>
      </c>
      <c r="L1739" s="19" t="n">
        <v>13.51</v>
      </c>
      <c r="M1739" s="19" t="n">
        <f aca="false">IF(J1739&gt;0,J1739,K1739)*E1739</f>
        <v>13.51</v>
      </c>
      <c r="N1739" s="20"/>
      <c r="O1739" s="21" t="str">
        <f aca="false">IF(R1739="","",ROUND(R1739*(1-Premissas!$B$4),4))</f>
        <v/>
      </c>
      <c r="P1739" s="22"/>
      <c r="Q1739" s="22"/>
      <c r="R1739" s="23"/>
      <c r="S1739" s="24"/>
      <c r="T1739" s="24"/>
      <c r="U1739" s="25"/>
      <c r="V1739" s="19" t="str">
        <f aca="false">IF(COUNT(N1739:Q1739)=0,"",MIN(N1739:Q1739))</f>
        <v/>
      </c>
      <c r="W1739" s="16" t="str">
        <f aca="false">IF(V1739="","",INDEX($N$4:$Q$4,MATCH(V1739,N1739:Q1739,0)))</f>
        <v/>
      </c>
      <c r="X1739" s="19" t="str">
        <f aca="false">IF(COUNT(N1739:Q1739)&lt;2,"",SMALL(N1739:Q1739,2))</f>
        <v/>
      </c>
      <c r="Y1739" s="26" t="str">
        <f aca="false">IF(OR(V1739="",M1739=0),"",V1739/M1739-1)</f>
        <v/>
      </c>
      <c r="Z1739" s="26" t="str">
        <f aca="false">IF(OR(V1739="",L1739=""),"",V1739/(L1739*E1739)-1)</f>
        <v/>
      </c>
      <c r="AA1739" s="16" t="str">
        <f aca="false">IF(V1739="","SEM OFERTA",IF(OR(Y1739&gt;Premissas!$B$11,Y1739&lt;Premissas!$B$12),"VERIFICAR - UNIDADE/EMBALAGEM",IF(Y1739&gt;Premissas!$B$6,"NÃO COMPRAR - REAJUSTE &gt;5%","COMPRAR")))</f>
        <v>SEM OFERTA</v>
      </c>
      <c r="AB1739" s="18" t="str">
        <f aca="false">IF(W1739="DIMEC",S1739,IF(W1739="MEDCENTRO",U1739,""))</f>
        <v/>
      </c>
      <c r="AC1739" s="18" t="n">
        <f aca="false">IF(AA1739&lt;&gt;"COMPRAR",0,IF(AB1739="",I1739,MIN(I1739,AB1739)))</f>
        <v>0</v>
      </c>
      <c r="AD1739" s="19" t="n">
        <f aca="false">IF(AC1739&gt;0,AC1739*V1739,0)</f>
        <v>0</v>
      </c>
      <c r="AE1739" s="19" t="n">
        <f aca="false">IF(AC1739&gt;0,(M1739-V1739)*AC1739,0)</f>
        <v>0</v>
      </c>
      <c r="AF1739" s="16" t="str">
        <f aca="false">IF(AA1739&lt;&gt;"COMPRAR","",IF(AB1739="",IF(X1739="","",IF(X1739-V1739&lt;0.01,"EMPATE TÉCNICO","")),IF(AB1739&lt;I1739,"ESTOQUE INSUFICIENTE",IF(X1739="","",IF(X1739-V1739&lt;0.01,"EMPATE TÉCNICO","")))))</f>
        <v/>
      </c>
      <c r="AG1739" s="16" t="s">
        <v>1838</v>
      </c>
      <c r="AH1739" s="16" t="s">
        <v>5413</v>
      </c>
    </row>
    <row r="1740" customFormat="false" ht="15" hidden="false" customHeight="false" outlineLevel="0" collapsed="false">
      <c r="A1740" s="16" t="s">
        <v>5542</v>
      </c>
      <c r="B1740" s="17" t="s">
        <v>5543</v>
      </c>
      <c r="C1740" s="16" t="s">
        <v>5544</v>
      </c>
      <c r="D1740" s="16" t="s">
        <v>3882</v>
      </c>
      <c r="E1740" s="18" t="n">
        <v>1</v>
      </c>
      <c r="F1740" s="16" t="s">
        <v>43</v>
      </c>
      <c r="G1740" s="18" t="n">
        <v>0</v>
      </c>
      <c r="H1740" s="16" t="n">
        <v>0.1</v>
      </c>
      <c r="I1740" s="18" t="n">
        <v>1</v>
      </c>
      <c r="J1740" s="19" t="n">
        <v>12.76</v>
      </c>
      <c r="K1740" s="19" t="n">
        <v>12.76</v>
      </c>
      <c r="L1740" s="19" t="n">
        <v>12.76</v>
      </c>
      <c r="M1740" s="19" t="n">
        <f aca="false">IF(J1740&gt;0,J1740,K1740)*E1740</f>
        <v>12.76</v>
      </c>
      <c r="N1740" s="20"/>
      <c r="O1740" s="21" t="str">
        <f aca="false">IF(R1740="","",ROUND(R1740*(1-Premissas!$B$4),4))</f>
        <v/>
      </c>
      <c r="P1740" s="22"/>
      <c r="Q1740" s="22"/>
      <c r="R1740" s="23"/>
      <c r="S1740" s="24"/>
      <c r="T1740" s="24"/>
      <c r="U1740" s="25"/>
      <c r="V1740" s="19" t="str">
        <f aca="false">IF(COUNT(N1740:Q1740)=0,"",MIN(N1740:Q1740))</f>
        <v/>
      </c>
      <c r="W1740" s="16" t="str">
        <f aca="false">IF(V1740="","",INDEX($N$4:$Q$4,MATCH(V1740,N1740:Q1740,0)))</f>
        <v/>
      </c>
      <c r="X1740" s="19" t="str">
        <f aca="false">IF(COUNT(N1740:Q1740)&lt;2,"",SMALL(N1740:Q1740,2))</f>
        <v/>
      </c>
      <c r="Y1740" s="26" t="str">
        <f aca="false">IF(OR(V1740="",M1740=0),"",V1740/M1740-1)</f>
        <v/>
      </c>
      <c r="Z1740" s="26" t="str">
        <f aca="false">IF(OR(V1740="",L1740=""),"",V1740/(L1740*E1740)-1)</f>
        <v/>
      </c>
      <c r="AA1740" s="16" t="str">
        <f aca="false">IF(V1740="","SEM OFERTA",IF(OR(Y1740&gt;Premissas!$B$11,Y1740&lt;Premissas!$B$12),"VERIFICAR - UNIDADE/EMBALAGEM",IF(Y1740&gt;Premissas!$B$6,"NÃO COMPRAR - REAJUSTE &gt;5%","COMPRAR")))</f>
        <v>SEM OFERTA</v>
      </c>
      <c r="AB1740" s="18" t="str">
        <f aca="false">IF(W1740="DIMEC",S1740,IF(W1740="MEDCENTRO",U1740,""))</f>
        <v/>
      </c>
      <c r="AC1740" s="18" t="n">
        <f aca="false">IF(AA1740&lt;&gt;"COMPRAR",0,IF(AB1740="",I1740,MIN(I1740,AB1740)))</f>
        <v>0</v>
      </c>
      <c r="AD1740" s="19" t="n">
        <f aca="false">IF(AC1740&gt;0,AC1740*V1740,0)</f>
        <v>0</v>
      </c>
      <c r="AE1740" s="19" t="n">
        <f aca="false">IF(AC1740&gt;0,(M1740-V1740)*AC1740,0)</f>
        <v>0</v>
      </c>
      <c r="AF1740" s="16" t="str">
        <f aca="false">IF(AA1740&lt;&gt;"COMPRAR","",IF(AB1740="",IF(X1740="","",IF(X1740-V1740&lt;0.01,"EMPATE TÉCNICO","")),IF(AB1740&lt;I1740,"ESTOQUE INSUFICIENTE",IF(X1740="","",IF(X1740-V1740&lt;0.01,"EMPATE TÉCNICO","")))))</f>
        <v/>
      </c>
      <c r="AG1740" s="16" t="s">
        <v>1838</v>
      </c>
      <c r="AH1740" s="16" t="s">
        <v>5413</v>
      </c>
    </row>
    <row r="1741" customFormat="false" ht="15" hidden="false" customHeight="false" outlineLevel="0" collapsed="false">
      <c r="A1741" s="16" t="s">
        <v>5545</v>
      </c>
      <c r="B1741" s="17" t="s">
        <v>5546</v>
      </c>
      <c r="C1741" s="16" t="s">
        <v>5547</v>
      </c>
      <c r="D1741" s="16" t="s">
        <v>5548</v>
      </c>
      <c r="E1741" s="18" t="n">
        <v>1</v>
      </c>
      <c r="F1741" s="16" t="s">
        <v>43</v>
      </c>
      <c r="G1741" s="18" t="n">
        <v>1</v>
      </c>
      <c r="H1741" s="16" t="n">
        <v>1.4</v>
      </c>
      <c r="I1741" s="18" t="n">
        <v>3</v>
      </c>
      <c r="J1741" s="19" t="n">
        <v>4.57</v>
      </c>
      <c r="K1741" s="19" t="n">
        <v>4.57</v>
      </c>
      <c r="L1741" s="19" t="n">
        <v>4.57</v>
      </c>
      <c r="M1741" s="19" t="n">
        <f aca="false">IF(J1741&gt;0,J1741,K1741)*E1741</f>
        <v>4.57</v>
      </c>
      <c r="N1741" s="20"/>
      <c r="O1741" s="21" t="str">
        <f aca="false">IF(R1741="","",ROUND(R1741*(1-Premissas!$B$4),4))</f>
        <v/>
      </c>
      <c r="P1741" s="22"/>
      <c r="Q1741" s="22"/>
      <c r="R1741" s="23"/>
      <c r="S1741" s="24"/>
      <c r="T1741" s="24"/>
      <c r="U1741" s="25"/>
      <c r="V1741" s="19" t="str">
        <f aca="false">IF(COUNT(N1741:Q1741)=0,"",MIN(N1741:Q1741))</f>
        <v/>
      </c>
      <c r="W1741" s="16" t="str">
        <f aca="false">IF(V1741="","",INDEX($N$4:$Q$4,MATCH(V1741,N1741:Q1741,0)))</f>
        <v/>
      </c>
      <c r="X1741" s="19" t="str">
        <f aca="false">IF(COUNT(N1741:Q1741)&lt;2,"",SMALL(N1741:Q1741,2))</f>
        <v/>
      </c>
      <c r="Y1741" s="26" t="str">
        <f aca="false">IF(OR(V1741="",M1741=0),"",V1741/M1741-1)</f>
        <v/>
      </c>
      <c r="Z1741" s="26" t="str">
        <f aca="false">IF(OR(V1741="",L1741=""),"",V1741/(L1741*E1741)-1)</f>
        <v/>
      </c>
      <c r="AA1741" s="16" t="str">
        <f aca="false">IF(V1741="","SEM OFERTA",IF(OR(Y1741&gt;Premissas!$B$11,Y1741&lt;Premissas!$B$12),"VERIFICAR - UNIDADE/EMBALAGEM",IF(Y1741&gt;Premissas!$B$6,"NÃO COMPRAR - REAJUSTE &gt;5%","COMPRAR")))</f>
        <v>SEM OFERTA</v>
      </c>
      <c r="AB1741" s="18" t="str">
        <f aca="false">IF(W1741="DIMEC",S1741,IF(W1741="MEDCENTRO",U1741,""))</f>
        <v/>
      </c>
      <c r="AC1741" s="18" t="n">
        <f aca="false">IF(AA1741&lt;&gt;"COMPRAR",0,IF(AB1741="",I1741,MIN(I1741,AB1741)))</f>
        <v>0</v>
      </c>
      <c r="AD1741" s="19" t="n">
        <f aca="false">IF(AC1741&gt;0,AC1741*V1741,0)</f>
        <v>0</v>
      </c>
      <c r="AE1741" s="19" t="n">
        <f aca="false">IF(AC1741&gt;0,(M1741-V1741)*AC1741,0)</f>
        <v>0</v>
      </c>
      <c r="AF1741" s="16" t="str">
        <f aca="false">IF(AA1741&lt;&gt;"COMPRAR","",IF(AB1741="",IF(X1741="","",IF(X1741-V1741&lt;0.01,"EMPATE TÉCNICO","")),IF(AB1741&lt;I1741,"ESTOQUE INSUFICIENTE",IF(X1741="","",IF(X1741-V1741&lt;0.01,"EMPATE TÉCNICO","")))))</f>
        <v/>
      </c>
      <c r="AG1741" s="16" t="s">
        <v>1798</v>
      </c>
      <c r="AH1741" s="16" t="s">
        <v>5413</v>
      </c>
    </row>
    <row r="1742" customFormat="false" ht="15" hidden="false" customHeight="false" outlineLevel="0" collapsed="false">
      <c r="A1742" s="16" t="s">
        <v>5549</v>
      </c>
      <c r="B1742" s="17" t="s">
        <v>5550</v>
      </c>
      <c r="C1742" s="16" t="s">
        <v>5551</v>
      </c>
      <c r="D1742" s="16" t="s">
        <v>3926</v>
      </c>
      <c r="E1742" s="18" t="n">
        <v>1</v>
      </c>
      <c r="F1742" s="16" t="s">
        <v>43</v>
      </c>
      <c r="G1742" s="18" t="n">
        <v>0</v>
      </c>
      <c r="H1742" s="16" t="n">
        <v>0.4</v>
      </c>
      <c r="I1742" s="18" t="n">
        <v>2</v>
      </c>
      <c r="J1742" s="19" t="n">
        <v>7.1</v>
      </c>
      <c r="K1742" s="19" t="n">
        <v>7.1</v>
      </c>
      <c r="L1742" s="19" t="n">
        <v>7.1</v>
      </c>
      <c r="M1742" s="19" t="n">
        <f aca="false">IF(J1742&gt;0,J1742,K1742)*E1742</f>
        <v>7.1</v>
      </c>
      <c r="N1742" s="20"/>
      <c r="O1742" s="21" t="str">
        <f aca="false">IF(R1742="","",ROUND(R1742*(1-Premissas!$B$4),4))</f>
        <v/>
      </c>
      <c r="P1742" s="22"/>
      <c r="Q1742" s="22"/>
      <c r="R1742" s="23"/>
      <c r="S1742" s="24"/>
      <c r="T1742" s="24"/>
      <c r="U1742" s="25"/>
      <c r="V1742" s="19" t="str">
        <f aca="false">IF(COUNT(N1742:Q1742)=0,"",MIN(N1742:Q1742))</f>
        <v/>
      </c>
      <c r="W1742" s="16" t="str">
        <f aca="false">IF(V1742="","",INDEX($N$4:$Q$4,MATCH(V1742,N1742:Q1742,0)))</f>
        <v/>
      </c>
      <c r="X1742" s="19" t="str">
        <f aca="false">IF(COUNT(N1742:Q1742)&lt;2,"",SMALL(N1742:Q1742,2))</f>
        <v/>
      </c>
      <c r="Y1742" s="26" t="str">
        <f aca="false">IF(OR(V1742="",M1742=0),"",V1742/M1742-1)</f>
        <v/>
      </c>
      <c r="Z1742" s="26" t="str">
        <f aca="false">IF(OR(V1742="",L1742=""),"",V1742/(L1742*E1742)-1)</f>
        <v/>
      </c>
      <c r="AA1742" s="16" t="str">
        <f aca="false">IF(V1742="","SEM OFERTA",IF(OR(Y1742&gt;Premissas!$B$11,Y1742&lt;Premissas!$B$12),"VERIFICAR - UNIDADE/EMBALAGEM",IF(Y1742&gt;Premissas!$B$6,"NÃO COMPRAR - REAJUSTE &gt;5%","COMPRAR")))</f>
        <v>SEM OFERTA</v>
      </c>
      <c r="AB1742" s="18" t="str">
        <f aca="false">IF(W1742="DIMEC",S1742,IF(W1742="MEDCENTRO",U1742,""))</f>
        <v/>
      </c>
      <c r="AC1742" s="18" t="n">
        <f aca="false">IF(AA1742&lt;&gt;"COMPRAR",0,IF(AB1742="",I1742,MIN(I1742,AB1742)))</f>
        <v>0</v>
      </c>
      <c r="AD1742" s="19" t="n">
        <f aca="false">IF(AC1742&gt;0,AC1742*V1742,0)</f>
        <v>0</v>
      </c>
      <c r="AE1742" s="19" t="n">
        <f aca="false">IF(AC1742&gt;0,(M1742-V1742)*AC1742,0)</f>
        <v>0</v>
      </c>
      <c r="AF1742" s="16" t="str">
        <f aca="false">IF(AA1742&lt;&gt;"COMPRAR","",IF(AB1742="",IF(X1742="","",IF(X1742-V1742&lt;0.01,"EMPATE TÉCNICO","")),IF(AB1742&lt;I1742,"ESTOQUE INSUFICIENTE",IF(X1742="","",IF(X1742-V1742&lt;0.01,"EMPATE TÉCNICO","")))))</f>
        <v/>
      </c>
      <c r="AG1742" s="16" t="s">
        <v>547</v>
      </c>
      <c r="AH1742" s="16" t="s">
        <v>5413</v>
      </c>
    </row>
    <row r="1743" customFormat="false" ht="15" hidden="false" customHeight="false" outlineLevel="0" collapsed="false">
      <c r="A1743" s="16" t="s">
        <v>5552</v>
      </c>
      <c r="B1743" s="17" t="s">
        <v>5553</v>
      </c>
      <c r="C1743" s="16" t="s">
        <v>5554</v>
      </c>
      <c r="D1743" s="16" t="s">
        <v>3926</v>
      </c>
      <c r="E1743" s="18" t="n">
        <v>1</v>
      </c>
      <c r="F1743" s="16" t="s">
        <v>43</v>
      </c>
      <c r="G1743" s="18" t="n">
        <v>0</v>
      </c>
      <c r="H1743" s="16" t="n">
        <v>0.1</v>
      </c>
      <c r="I1743" s="18" t="n">
        <v>1</v>
      </c>
      <c r="J1743" s="19" t="n">
        <v>10.07</v>
      </c>
      <c r="K1743" s="19" t="n">
        <v>10.07</v>
      </c>
      <c r="L1743" s="19" t="n">
        <v>10.07</v>
      </c>
      <c r="M1743" s="19" t="n">
        <f aca="false">IF(J1743&gt;0,J1743,K1743)*E1743</f>
        <v>10.07</v>
      </c>
      <c r="N1743" s="20"/>
      <c r="O1743" s="21" t="str">
        <f aca="false">IF(R1743="","",ROUND(R1743*(1-Premissas!$B$4),4))</f>
        <v/>
      </c>
      <c r="P1743" s="22"/>
      <c r="Q1743" s="22"/>
      <c r="R1743" s="23"/>
      <c r="S1743" s="24"/>
      <c r="T1743" s="24"/>
      <c r="U1743" s="25"/>
      <c r="V1743" s="19" t="str">
        <f aca="false">IF(COUNT(N1743:Q1743)=0,"",MIN(N1743:Q1743))</f>
        <v/>
      </c>
      <c r="W1743" s="16" t="str">
        <f aca="false">IF(V1743="","",INDEX($N$4:$Q$4,MATCH(V1743,N1743:Q1743,0)))</f>
        <v/>
      </c>
      <c r="X1743" s="19" t="str">
        <f aca="false">IF(COUNT(N1743:Q1743)&lt;2,"",SMALL(N1743:Q1743,2))</f>
        <v/>
      </c>
      <c r="Y1743" s="26" t="str">
        <f aca="false">IF(OR(V1743="",M1743=0),"",V1743/M1743-1)</f>
        <v/>
      </c>
      <c r="Z1743" s="26" t="str">
        <f aca="false">IF(OR(V1743="",L1743=""),"",V1743/(L1743*E1743)-1)</f>
        <v/>
      </c>
      <c r="AA1743" s="16" t="str">
        <f aca="false">IF(V1743="","SEM OFERTA",IF(OR(Y1743&gt;Premissas!$B$11,Y1743&lt;Premissas!$B$12),"VERIFICAR - UNIDADE/EMBALAGEM",IF(Y1743&gt;Premissas!$B$6,"NÃO COMPRAR - REAJUSTE &gt;5%","COMPRAR")))</f>
        <v>SEM OFERTA</v>
      </c>
      <c r="AB1743" s="18" t="str">
        <f aca="false">IF(W1743="DIMEC",S1743,IF(W1743="MEDCENTRO",U1743,""))</f>
        <v/>
      </c>
      <c r="AC1743" s="18" t="n">
        <f aca="false">IF(AA1743&lt;&gt;"COMPRAR",0,IF(AB1743="",I1743,MIN(I1743,AB1743)))</f>
        <v>0</v>
      </c>
      <c r="AD1743" s="19" t="n">
        <f aca="false">IF(AC1743&gt;0,AC1743*V1743,0)</f>
        <v>0</v>
      </c>
      <c r="AE1743" s="19" t="n">
        <f aca="false">IF(AC1743&gt;0,(M1743-V1743)*AC1743,0)</f>
        <v>0</v>
      </c>
      <c r="AF1743" s="16" t="str">
        <f aca="false">IF(AA1743&lt;&gt;"COMPRAR","",IF(AB1743="",IF(X1743="","",IF(X1743-V1743&lt;0.01,"EMPATE TÉCNICO","")),IF(AB1743&lt;I1743,"ESTOQUE INSUFICIENTE",IF(X1743="","",IF(X1743-V1743&lt;0.01,"EMPATE TÉCNICO","")))))</f>
        <v/>
      </c>
      <c r="AG1743" s="16" t="s">
        <v>1838</v>
      </c>
      <c r="AH1743" s="16" t="s">
        <v>5413</v>
      </c>
    </row>
    <row r="1744" customFormat="false" ht="15" hidden="false" customHeight="false" outlineLevel="0" collapsed="false">
      <c r="A1744" s="16" t="s">
        <v>5555</v>
      </c>
      <c r="B1744" s="17" t="s">
        <v>5556</v>
      </c>
      <c r="C1744" s="16" t="s">
        <v>5557</v>
      </c>
      <c r="D1744" s="16" t="s">
        <v>3926</v>
      </c>
      <c r="E1744" s="18" t="n">
        <v>1</v>
      </c>
      <c r="F1744" s="16" t="s">
        <v>43</v>
      </c>
      <c r="G1744" s="18" t="n">
        <v>0</v>
      </c>
      <c r="H1744" s="16" t="n">
        <v>0</v>
      </c>
      <c r="I1744" s="18" t="n">
        <v>1</v>
      </c>
      <c r="J1744" s="19" t="n">
        <v>6.62</v>
      </c>
      <c r="K1744" s="19" t="n">
        <v>6.62</v>
      </c>
      <c r="L1744" s="19" t="n">
        <v>6.62</v>
      </c>
      <c r="M1744" s="19" t="n">
        <f aca="false">IF(J1744&gt;0,J1744,K1744)*E1744</f>
        <v>6.62</v>
      </c>
      <c r="N1744" s="20"/>
      <c r="O1744" s="21" t="str">
        <f aca="false">IF(R1744="","",ROUND(R1744*(1-Premissas!$B$4),4))</f>
        <v/>
      </c>
      <c r="P1744" s="22"/>
      <c r="Q1744" s="22"/>
      <c r="R1744" s="23"/>
      <c r="S1744" s="24"/>
      <c r="T1744" s="24"/>
      <c r="U1744" s="25"/>
      <c r="V1744" s="19" t="str">
        <f aca="false">IF(COUNT(N1744:Q1744)=0,"",MIN(N1744:Q1744))</f>
        <v/>
      </c>
      <c r="W1744" s="16" t="str">
        <f aca="false">IF(V1744="","",INDEX($N$4:$Q$4,MATCH(V1744,N1744:Q1744,0)))</f>
        <v/>
      </c>
      <c r="X1744" s="19" t="str">
        <f aca="false">IF(COUNT(N1744:Q1744)&lt;2,"",SMALL(N1744:Q1744,2))</f>
        <v/>
      </c>
      <c r="Y1744" s="26" t="str">
        <f aca="false">IF(OR(V1744="",M1744=0),"",V1744/M1744-1)</f>
        <v/>
      </c>
      <c r="Z1744" s="26" t="str">
        <f aca="false">IF(OR(V1744="",L1744=""),"",V1744/(L1744*E1744)-1)</f>
        <v/>
      </c>
      <c r="AA1744" s="16" t="str">
        <f aca="false">IF(V1744="","SEM OFERTA",IF(OR(Y1744&gt;Premissas!$B$11,Y1744&lt;Premissas!$B$12),"VERIFICAR - UNIDADE/EMBALAGEM",IF(Y1744&gt;Premissas!$B$6,"NÃO COMPRAR - REAJUSTE &gt;5%","COMPRAR")))</f>
        <v>SEM OFERTA</v>
      </c>
      <c r="AB1744" s="18" t="str">
        <f aca="false">IF(W1744="DIMEC",S1744,IF(W1744="MEDCENTRO",U1744,""))</f>
        <v/>
      </c>
      <c r="AC1744" s="18" t="n">
        <f aca="false">IF(AA1744&lt;&gt;"COMPRAR",0,IF(AB1744="",I1744,MIN(I1744,AB1744)))</f>
        <v>0</v>
      </c>
      <c r="AD1744" s="19" t="n">
        <f aca="false">IF(AC1744&gt;0,AC1744*V1744,0)</f>
        <v>0</v>
      </c>
      <c r="AE1744" s="19" t="n">
        <f aca="false">IF(AC1744&gt;0,(M1744-V1744)*AC1744,0)</f>
        <v>0</v>
      </c>
      <c r="AF1744" s="16" t="str">
        <f aca="false">IF(AA1744&lt;&gt;"COMPRAR","",IF(AB1744="",IF(X1744="","",IF(X1744-V1744&lt;0.01,"EMPATE TÉCNICO","")),IF(AB1744&lt;I1744,"ESTOQUE INSUFICIENTE",IF(X1744="","",IF(X1744-V1744&lt;0.01,"EMPATE TÉCNICO","")))))</f>
        <v/>
      </c>
      <c r="AG1744" s="16" t="s">
        <v>203</v>
      </c>
      <c r="AH1744" s="16" t="s">
        <v>5413</v>
      </c>
    </row>
    <row r="1745" customFormat="false" ht="15" hidden="false" customHeight="false" outlineLevel="0" collapsed="false">
      <c r="A1745" s="16" t="s">
        <v>5558</v>
      </c>
      <c r="B1745" s="17" t="s">
        <v>5559</v>
      </c>
      <c r="C1745" s="16" t="s">
        <v>5560</v>
      </c>
      <c r="D1745" s="16" t="s">
        <v>3639</v>
      </c>
      <c r="E1745" s="18" t="n">
        <v>1</v>
      </c>
      <c r="F1745" s="16" t="s">
        <v>43</v>
      </c>
      <c r="G1745" s="18" t="n">
        <v>0</v>
      </c>
      <c r="H1745" s="16" t="n">
        <v>0.1</v>
      </c>
      <c r="I1745" s="18" t="n">
        <v>1</v>
      </c>
      <c r="J1745" s="19" t="n">
        <v>5.79</v>
      </c>
      <c r="K1745" s="19" t="n">
        <v>5.79</v>
      </c>
      <c r="L1745" s="19" t="n">
        <v>5.79</v>
      </c>
      <c r="M1745" s="19" t="n">
        <f aca="false">IF(J1745&gt;0,J1745,K1745)*E1745</f>
        <v>5.79</v>
      </c>
      <c r="N1745" s="20"/>
      <c r="O1745" s="21" t="str">
        <f aca="false">IF(R1745="","",ROUND(R1745*(1-Premissas!$B$4),4))</f>
        <v/>
      </c>
      <c r="P1745" s="22"/>
      <c r="Q1745" s="22"/>
      <c r="R1745" s="23"/>
      <c r="S1745" s="24"/>
      <c r="T1745" s="24"/>
      <c r="U1745" s="25"/>
      <c r="V1745" s="19" t="str">
        <f aca="false">IF(COUNT(N1745:Q1745)=0,"",MIN(N1745:Q1745))</f>
        <v/>
      </c>
      <c r="W1745" s="16" t="str">
        <f aca="false">IF(V1745="","",INDEX($N$4:$Q$4,MATCH(V1745,N1745:Q1745,0)))</f>
        <v/>
      </c>
      <c r="X1745" s="19" t="str">
        <f aca="false">IF(COUNT(N1745:Q1745)&lt;2,"",SMALL(N1745:Q1745,2))</f>
        <v/>
      </c>
      <c r="Y1745" s="26" t="str">
        <f aca="false">IF(OR(V1745="",M1745=0),"",V1745/M1745-1)</f>
        <v/>
      </c>
      <c r="Z1745" s="26" t="str">
        <f aca="false">IF(OR(V1745="",L1745=""),"",V1745/(L1745*E1745)-1)</f>
        <v/>
      </c>
      <c r="AA1745" s="16" t="str">
        <f aca="false">IF(V1745="","SEM OFERTA",IF(OR(Y1745&gt;Premissas!$B$11,Y1745&lt;Premissas!$B$12),"VERIFICAR - UNIDADE/EMBALAGEM",IF(Y1745&gt;Premissas!$B$6,"NÃO COMPRAR - REAJUSTE &gt;5%","COMPRAR")))</f>
        <v>SEM OFERTA</v>
      </c>
      <c r="AB1745" s="18" t="str">
        <f aca="false">IF(W1745="DIMEC",S1745,IF(W1745="MEDCENTRO",U1745,""))</f>
        <v/>
      </c>
      <c r="AC1745" s="18" t="n">
        <f aca="false">IF(AA1745&lt;&gt;"COMPRAR",0,IF(AB1745="",I1745,MIN(I1745,AB1745)))</f>
        <v>0</v>
      </c>
      <c r="AD1745" s="19" t="n">
        <f aca="false">IF(AC1745&gt;0,AC1745*V1745,0)</f>
        <v>0</v>
      </c>
      <c r="AE1745" s="19" t="n">
        <f aca="false">IF(AC1745&gt;0,(M1745-V1745)*AC1745,0)</f>
        <v>0</v>
      </c>
      <c r="AF1745" s="16" t="str">
        <f aca="false">IF(AA1745&lt;&gt;"COMPRAR","",IF(AB1745="",IF(X1745="","",IF(X1745-V1745&lt;0.01,"EMPATE TÉCNICO","")),IF(AB1745&lt;I1745,"ESTOQUE INSUFICIENTE",IF(X1745="","",IF(X1745-V1745&lt;0.01,"EMPATE TÉCNICO","")))))</f>
        <v/>
      </c>
      <c r="AG1745" s="16" t="s">
        <v>203</v>
      </c>
      <c r="AH1745" s="16" t="s">
        <v>5413</v>
      </c>
    </row>
    <row r="1746" customFormat="false" ht="15" hidden="false" customHeight="false" outlineLevel="0" collapsed="false">
      <c r="A1746" s="16" t="s">
        <v>5561</v>
      </c>
      <c r="B1746" s="17" t="s">
        <v>5562</v>
      </c>
      <c r="C1746" s="16" t="s">
        <v>5563</v>
      </c>
      <c r="D1746" s="16" t="s">
        <v>4624</v>
      </c>
      <c r="E1746" s="18" t="n">
        <v>1</v>
      </c>
      <c r="F1746" s="16" t="s">
        <v>43</v>
      </c>
      <c r="G1746" s="18" t="n">
        <v>0</v>
      </c>
      <c r="H1746" s="16" t="n">
        <v>0.6</v>
      </c>
      <c r="I1746" s="18" t="n">
        <v>2</v>
      </c>
      <c r="J1746" s="19" t="n">
        <v>7</v>
      </c>
      <c r="K1746" s="19" t="n">
        <v>7</v>
      </c>
      <c r="L1746" s="19" t="n">
        <v>7</v>
      </c>
      <c r="M1746" s="19" t="n">
        <f aca="false">IF(J1746&gt;0,J1746,K1746)*E1746</f>
        <v>7</v>
      </c>
      <c r="N1746" s="20"/>
      <c r="O1746" s="21" t="str">
        <f aca="false">IF(R1746="","",ROUND(R1746*(1-Premissas!$B$4),4))</f>
        <v/>
      </c>
      <c r="P1746" s="22"/>
      <c r="Q1746" s="22"/>
      <c r="R1746" s="23"/>
      <c r="S1746" s="24"/>
      <c r="T1746" s="24"/>
      <c r="U1746" s="25"/>
      <c r="V1746" s="19" t="str">
        <f aca="false">IF(COUNT(N1746:Q1746)=0,"",MIN(N1746:Q1746))</f>
        <v/>
      </c>
      <c r="W1746" s="16" t="str">
        <f aca="false">IF(V1746="","",INDEX($N$4:$Q$4,MATCH(V1746,N1746:Q1746,0)))</f>
        <v/>
      </c>
      <c r="X1746" s="19" t="str">
        <f aca="false">IF(COUNT(N1746:Q1746)&lt;2,"",SMALL(N1746:Q1746,2))</f>
        <v/>
      </c>
      <c r="Y1746" s="26" t="str">
        <f aca="false">IF(OR(V1746="",M1746=0),"",V1746/M1746-1)</f>
        <v/>
      </c>
      <c r="Z1746" s="26" t="str">
        <f aca="false">IF(OR(V1746="",L1746=""),"",V1746/(L1746*E1746)-1)</f>
        <v/>
      </c>
      <c r="AA1746" s="16" t="str">
        <f aca="false">IF(V1746="","SEM OFERTA",IF(OR(Y1746&gt;Premissas!$B$11,Y1746&lt;Premissas!$B$12),"VERIFICAR - UNIDADE/EMBALAGEM",IF(Y1746&gt;Premissas!$B$6,"NÃO COMPRAR - REAJUSTE &gt;5%","COMPRAR")))</f>
        <v>SEM OFERTA</v>
      </c>
      <c r="AB1746" s="18" t="str">
        <f aca="false">IF(W1746="DIMEC",S1746,IF(W1746="MEDCENTRO",U1746,""))</f>
        <v/>
      </c>
      <c r="AC1746" s="18" t="n">
        <f aca="false">IF(AA1746&lt;&gt;"COMPRAR",0,IF(AB1746="",I1746,MIN(I1746,AB1746)))</f>
        <v>0</v>
      </c>
      <c r="AD1746" s="19" t="n">
        <f aca="false">IF(AC1746&gt;0,AC1746*V1746,0)</f>
        <v>0</v>
      </c>
      <c r="AE1746" s="19" t="n">
        <f aca="false">IF(AC1746&gt;0,(M1746-V1746)*AC1746,0)</f>
        <v>0</v>
      </c>
      <c r="AF1746" s="16" t="str">
        <f aca="false">IF(AA1746&lt;&gt;"COMPRAR","",IF(AB1746="",IF(X1746="","",IF(X1746-V1746&lt;0.01,"EMPATE TÉCNICO","")),IF(AB1746&lt;I1746,"ESTOQUE INSUFICIENTE",IF(X1746="","",IF(X1746-V1746&lt;0.01,"EMPATE TÉCNICO","")))))</f>
        <v/>
      </c>
      <c r="AG1746" s="16" t="s">
        <v>203</v>
      </c>
      <c r="AH1746" s="16" t="s">
        <v>5413</v>
      </c>
    </row>
    <row r="1747" customFormat="false" ht="15" hidden="false" customHeight="false" outlineLevel="0" collapsed="false">
      <c r="A1747" s="16" t="s">
        <v>5564</v>
      </c>
      <c r="B1747" s="17" t="s">
        <v>5565</v>
      </c>
      <c r="C1747" s="16" t="s">
        <v>5566</v>
      </c>
      <c r="D1747" s="16"/>
      <c r="E1747" s="18" t="n">
        <v>1</v>
      </c>
      <c r="F1747" s="16" t="s">
        <v>43</v>
      </c>
      <c r="G1747" s="18" t="n">
        <v>0</v>
      </c>
      <c r="H1747" s="16" t="n">
        <v>0</v>
      </c>
      <c r="I1747" s="18" t="n">
        <v>1</v>
      </c>
      <c r="J1747" s="19" t="n">
        <v>23.18</v>
      </c>
      <c r="K1747" s="19" t="n">
        <v>23.18</v>
      </c>
      <c r="L1747" s="19" t="n">
        <v>23.18</v>
      </c>
      <c r="M1747" s="19" t="n">
        <f aca="false">IF(J1747&gt;0,J1747,K1747)*E1747</f>
        <v>23.18</v>
      </c>
      <c r="N1747" s="20"/>
      <c r="O1747" s="21" t="str">
        <f aca="false">IF(R1747="","",ROUND(R1747*(1-Premissas!$B$4),4))</f>
        <v/>
      </c>
      <c r="P1747" s="22"/>
      <c r="Q1747" s="22"/>
      <c r="R1747" s="23"/>
      <c r="S1747" s="24"/>
      <c r="T1747" s="24"/>
      <c r="U1747" s="25"/>
      <c r="V1747" s="19" t="str">
        <f aca="false">IF(COUNT(N1747:Q1747)=0,"",MIN(N1747:Q1747))</f>
        <v/>
      </c>
      <c r="W1747" s="16" t="str">
        <f aca="false">IF(V1747="","",INDEX($N$4:$Q$4,MATCH(V1747,N1747:Q1747,0)))</f>
        <v/>
      </c>
      <c r="X1747" s="19" t="str">
        <f aca="false">IF(COUNT(N1747:Q1747)&lt;2,"",SMALL(N1747:Q1747,2))</f>
        <v/>
      </c>
      <c r="Y1747" s="26" t="str">
        <f aca="false">IF(OR(V1747="",M1747=0),"",V1747/M1747-1)</f>
        <v/>
      </c>
      <c r="Z1747" s="26" t="str">
        <f aca="false">IF(OR(V1747="",L1747=""),"",V1747/(L1747*E1747)-1)</f>
        <v/>
      </c>
      <c r="AA1747" s="16" t="str">
        <f aca="false">IF(V1747="","SEM OFERTA",IF(OR(Y1747&gt;Premissas!$B$11,Y1747&lt;Premissas!$B$12),"VERIFICAR - UNIDADE/EMBALAGEM",IF(Y1747&gt;Premissas!$B$6,"NÃO COMPRAR - REAJUSTE &gt;5%","COMPRAR")))</f>
        <v>SEM OFERTA</v>
      </c>
      <c r="AB1747" s="18" t="str">
        <f aca="false">IF(W1747="DIMEC",S1747,IF(W1747="MEDCENTRO",U1747,""))</f>
        <v/>
      </c>
      <c r="AC1747" s="18" t="n">
        <f aca="false">IF(AA1747&lt;&gt;"COMPRAR",0,IF(AB1747="",I1747,MIN(I1747,AB1747)))</f>
        <v>0</v>
      </c>
      <c r="AD1747" s="19" t="n">
        <f aca="false">IF(AC1747&gt;0,AC1747*V1747,0)</f>
        <v>0</v>
      </c>
      <c r="AE1747" s="19" t="n">
        <f aca="false">IF(AC1747&gt;0,(M1747-V1747)*AC1747,0)</f>
        <v>0</v>
      </c>
      <c r="AF1747" s="16" t="str">
        <f aca="false">IF(AA1747&lt;&gt;"COMPRAR","",IF(AB1747="",IF(X1747="","",IF(X1747-V1747&lt;0.01,"EMPATE TÉCNICO","")),IF(AB1747&lt;I1747,"ESTOQUE INSUFICIENTE",IF(X1747="","",IF(X1747-V1747&lt;0.01,"EMPATE TÉCNICO","")))))</f>
        <v/>
      </c>
      <c r="AG1747" s="16" t="s">
        <v>1798</v>
      </c>
      <c r="AH1747" s="16" t="s">
        <v>5413</v>
      </c>
    </row>
    <row r="1748" customFormat="false" ht="15" hidden="false" customHeight="false" outlineLevel="0" collapsed="false">
      <c r="A1748" s="16" t="s">
        <v>5567</v>
      </c>
      <c r="B1748" s="17" t="s">
        <v>5568</v>
      </c>
      <c r="C1748" s="16" t="s">
        <v>5569</v>
      </c>
      <c r="D1748" s="16" t="s">
        <v>5461</v>
      </c>
      <c r="E1748" s="18" t="n">
        <v>1</v>
      </c>
      <c r="F1748" s="16" t="s">
        <v>43</v>
      </c>
      <c r="G1748" s="18" t="n">
        <v>0</v>
      </c>
      <c r="H1748" s="16" t="n">
        <v>0.1</v>
      </c>
      <c r="I1748" s="18" t="n">
        <v>1</v>
      </c>
      <c r="J1748" s="19" t="n">
        <v>21.16</v>
      </c>
      <c r="K1748" s="19" t="n">
        <v>21.16</v>
      </c>
      <c r="L1748" s="19" t="n">
        <v>21.16</v>
      </c>
      <c r="M1748" s="19" t="n">
        <f aca="false">IF(J1748&gt;0,J1748,K1748)*E1748</f>
        <v>21.16</v>
      </c>
      <c r="N1748" s="20"/>
      <c r="O1748" s="21" t="str">
        <f aca="false">IF(R1748="","",ROUND(R1748*(1-Premissas!$B$4),4))</f>
        <v/>
      </c>
      <c r="P1748" s="22"/>
      <c r="Q1748" s="22"/>
      <c r="R1748" s="23"/>
      <c r="S1748" s="24"/>
      <c r="T1748" s="24"/>
      <c r="U1748" s="25"/>
      <c r="V1748" s="19" t="str">
        <f aca="false">IF(COUNT(N1748:Q1748)=0,"",MIN(N1748:Q1748))</f>
        <v/>
      </c>
      <c r="W1748" s="16" t="str">
        <f aca="false">IF(V1748="","",INDEX($N$4:$Q$4,MATCH(V1748,N1748:Q1748,0)))</f>
        <v/>
      </c>
      <c r="X1748" s="19" t="str">
        <f aca="false">IF(COUNT(N1748:Q1748)&lt;2,"",SMALL(N1748:Q1748,2))</f>
        <v/>
      </c>
      <c r="Y1748" s="26" t="str">
        <f aca="false">IF(OR(V1748="",M1748=0),"",V1748/M1748-1)</f>
        <v/>
      </c>
      <c r="Z1748" s="26" t="str">
        <f aca="false">IF(OR(V1748="",L1748=""),"",V1748/(L1748*E1748)-1)</f>
        <v/>
      </c>
      <c r="AA1748" s="16" t="str">
        <f aca="false">IF(V1748="","SEM OFERTA",IF(OR(Y1748&gt;Premissas!$B$11,Y1748&lt;Premissas!$B$12),"VERIFICAR - UNIDADE/EMBALAGEM",IF(Y1748&gt;Premissas!$B$6,"NÃO COMPRAR - REAJUSTE &gt;5%","COMPRAR")))</f>
        <v>SEM OFERTA</v>
      </c>
      <c r="AB1748" s="18" t="str">
        <f aca="false">IF(W1748="DIMEC",S1748,IF(W1748="MEDCENTRO",U1748,""))</f>
        <v/>
      </c>
      <c r="AC1748" s="18" t="n">
        <f aca="false">IF(AA1748&lt;&gt;"COMPRAR",0,IF(AB1748="",I1748,MIN(I1748,AB1748)))</f>
        <v>0</v>
      </c>
      <c r="AD1748" s="19" t="n">
        <f aca="false">IF(AC1748&gt;0,AC1748*V1748,0)</f>
        <v>0</v>
      </c>
      <c r="AE1748" s="19" t="n">
        <f aca="false">IF(AC1748&gt;0,(M1748-V1748)*AC1748,0)</f>
        <v>0</v>
      </c>
      <c r="AF1748" s="16" t="str">
        <f aca="false">IF(AA1748&lt;&gt;"COMPRAR","",IF(AB1748="",IF(X1748="","",IF(X1748-V1748&lt;0.01,"EMPATE TÉCNICO","")),IF(AB1748&lt;I1748,"ESTOQUE INSUFICIENTE",IF(X1748="","",IF(X1748-V1748&lt;0.01,"EMPATE TÉCNICO","")))))</f>
        <v/>
      </c>
      <c r="AG1748" s="16" t="s">
        <v>1798</v>
      </c>
      <c r="AH1748" s="16" t="s">
        <v>5413</v>
      </c>
    </row>
    <row r="1749" customFormat="false" ht="15" hidden="false" customHeight="false" outlineLevel="0" collapsed="false">
      <c r="A1749" s="16" t="s">
        <v>5570</v>
      </c>
      <c r="B1749" s="17" t="s">
        <v>5571</v>
      </c>
      <c r="C1749" s="16" t="s">
        <v>5572</v>
      </c>
      <c r="D1749" s="16" t="s">
        <v>5461</v>
      </c>
      <c r="E1749" s="18" t="n">
        <v>1</v>
      </c>
      <c r="F1749" s="16" t="s">
        <v>43</v>
      </c>
      <c r="G1749" s="18" t="n">
        <v>2</v>
      </c>
      <c r="H1749" s="16" t="n">
        <v>1</v>
      </c>
      <c r="I1749" s="18" t="n">
        <v>1</v>
      </c>
      <c r="J1749" s="19" t="n">
        <v>14.84</v>
      </c>
      <c r="K1749" s="19" t="n">
        <v>14.84</v>
      </c>
      <c r="L1749" s="19" t="n">
        <v>14.84</v>
      </c>
      <c r="M1749" s="19" t="n">
        <f aca="false">IF(J1749&gt;0,J1749,K1749)*E1749</f>
        <v>14.84</v>
      </c>
      <c r="N1749" s="20"/>
      <c r="O1749" s="21" t="str">
        <f aca="false">IF(R1749="","",ROUND(R1749*(1-Premissas!$B$4),4))</f>
        <v/>
      </c>
      <c r="P1749" s="22"/>
      <c r="Q1749" s="22"/>
      <c r="R1749" s="23"/>
      <c r="S1749" s="24"/>
      <c r="T1749" s="24"/>
      <c r="U1749" s="25"/>
      <c r="V1749" s="19" t="str">
        <f aca="false">IF(COUNT(N1749:Q1749)=0,"",MIN(N1749:Q1749))</f>
        <v/>
      </c>
      <c r="W1749" s="16" t="str">
        <f aca="false">IF(V1749="","",INDEX($N$4:$Q$4,MATCH(V1749,N1749:Q1749,0)))</f>
        <v/>
      </c>
      <c r="X1749" s="19" t="str">
        <f aca="false">IF(COUNT(N1749:Q1749)&lt;2,"",SMALL(N1749:Q1749,2))</f>
        <v/>
      </c>
      <c r="Y1749" s="26" t="str">
        <f aca="false">IF(OR(V1749="",M1749=0),"",V1749/M1749-1)</f>
        <v/>
      </c>
      <c r="Z1749" s="26" t="str">
        <f aca="false">IF(OR(V1749="",L1749=""),"",V1749/(L1749*E1749)-1)</f>
        <v/>
      </c>
      <c r="AA1749" s="16" t="str">
        <f aca="false">IF(V1749="","SEM OFERTA",IF(OR(Y1749&gt;Premissas!$B$11,Y1749&lt;Premissas!$B$12),"VERIFICAR - UNIDADE/EMBALAGEM",IF(Y1749&gt;Premissas!$B$6,"NÃO COMPRAR - REAJUSTE &gt;5%","COMPRAR")))</f>
        <v>SEM OFERTA</v>
      </c>
      <c r="AB1749" s="18" t="str">
        <f aca="false">IF(W1749="DIMEC",S1749,IF(W1749="MEDCENTRO",U1749,""))</f>
        <v/>
      </c>
      <c r="AC1749" s="18" t="n">
        <f aca="false">IF(AA1749&lt;&gt;"COMPRAR",0,IF(AB1749="",I1749,MIN(I1749,AB1749)))</f>
        <v>0</v>
      </c>
      <c r="AD1749" s="19" t="n">
        <f aca="false">IF(AC1749&gt;0,AC1749*V1749,0)</f>
        <v>0</v>
      </c>
      <c r="AE1749" s="19" t="n">
        <f aca="false">IF(AC1749&gt;0,(M1749-V1749)*AC1749,0)</f>
        <v>0</v>
      </c>
      <c r="AF1749" s="16" t="str">
        <f aca="false">IF(AA1749&lt;&gt;"COMPRAR","",IF(AB1749="",IF(X1749="","",IF(X1749-V1749&lt;0.01,"EMPATE TÉCNICO","")),IF(AB1749&lt;I1749,"ESTOQUE INSUFICIENTE",IF(X1749="","",IF(X1749-V1749&lt;0.01,"EMPATE TÉCNICO","")))))</f>
        <v/>
      </c>
      <c r="AG1749" s="16" t="s">
        <v>1798</v>
      </c>
      <c r="AH1749" s="16" t="s">
        <v>5413</v>
      </c>
    </row>
    <row r="1750" customFormat="false" ht="15" hidden="false" customHeight="false" outlineLevel="0" collapsed="false">
      <c r="A1750" s="16" t="s">
        <v>5573</v>
      </c>
      <c r="B1750" s="17" t="s">
        <v>5574</v>
      </c>
      <c r="C1750" s="16" t="s">
        <v>5575</v>
      </c>
      <c r="D1750" s="16" t="s">
        <v>5576</v>
      </c>
      <c r="E1750" s="18" t="n">
        <v>1</v>
      </c>
      <c r="F1750" s="16" t="s">
        <v>42</v>
      </c>
      <c r="G1750" s="18" t="n">
        <v>4</v>
      </c>
      <c r="H1750" s="16" t="n">
        <v>2.1</v>
      </c>
      <c r="I1750" s="18" t="n">
        <v>2</v>
      </c>
      <c r="J1750" s="19" t="n">
        <v>13.9</v>
      </c>
      <c r="K1750" s="19" t="n">
        <v>13.9</v>
      </c>
      <c r="L1750" s="19" t="n">
        <v>13.9</v>
      </c>
      <c r="M1750" s="19" t="n">
        <f aca="false">IF(J1750&gt;0,J1750,K1750)*E1750</f>
        <v>13.9</v>
      </c>
      <c r="N1750" s="20"/>
      <c r="O1750" s="21" t="str">
        <f aca="false">IF(R1750="","",ROUND(R1750*(1-Premissas!$B$4),4))</f>
        <v/>
      </c>
      <c r="P1750" s="22"/>
      <c r="Q1750" s="22"/>
      <c r="R1750" s="23"/>
      <c r="S1750" s="24"/>
      <c r="T1750" s="24"/>
      <c r="U1750" s="25"/>
      <c r="V1750" s="19" t="str">
        <f aca="false">IF(COUNT(N1750:Q1750)=0,"",MIN(N1750:Q1750))</f>
        <v/>
      </c>
      <c r="W1750" s="16" t="str">
        <f aca="false">IF(V1750="","",INDEX($N$4:$Q$4,MATCH(V1750,N1750:Q1750,0)))</f>
        <v/>
      </c>
      <c r="X1750" s="19" t="str">
        <f aca="false">IF(COUNT(N1750:Q1750)&lt;2,"",SMALL(N1750:Q1750,2))</f>
        <v/>
      </c>
      <c r="Y1750" s="26" t="str">
        <f aca="false">IF(OR(V1750="",M1750=0),"",V1750/M1750-1)</f>
        <v/>
      </c>
      <c r="Z1750" s="26" t="str">
        <f aca="false">IF(OR(V1750="",L1750=""),"",V1750/(L1750*E1750)-1)</f>
        <v/>
      </c>
      <c r="AA1750" s="16" t="str">
        <f aca="false">IF(V1750="","SEM OFERTA",IF(OR(Y1750&gt;Premissas!$B$11,Y1750&lt;Premissas!$B$12),"VERIFICAR - UNIDADE/EMBALAGEM",IF(Y1750&gt;Premissas!$B$6,"NÃO COMPRAR - REAJUSTE &gt;5%","COMPRAR")))</f>
        <v>SEM OFERTA</v>
      </c>
      <c r="AB1750" s="18" t="str">
        <f aca="false">IF(W1750="DIMEC",S1750,IF(W1750="MEDCENTRO",U1750,""))</f>
        <v/>
      </c>
      <c r="AC1750" s="18" t="n">
        <f aca="false">IF(AA1750&lt;&gt;"COMPRAR",0,IF(AB1750="",I1750,MIN(I1750,AB1750)))</f>
        <v>0</v>
      </c>
      <c r="AD1750" s="19" t="n">
        <f aca="false">IF(AC1750&gt;0,AC1750*V1750,0)</f>
        <v>0</v>
      </c>
      <c r="AE1750" s="19" t="n">
        <f aca="false">IF(AC1750&gt;0,(M1750-V1750)*AC1750,0)</f>
        <v>0</v>
      </c>
      <c r="AF1750" s="16" t="str">
        <f aca="false">IF(AA1750&lt;&gt;"COMPRAR","",IF(AB1750="",IF(X1750="","",IF(X1750-V1750&lt;0.01,"EMPATE TÉCNICO","")),IF(AB1750&lt;I1750,"ESTOQUE INSUFICIENTE",IF(X1750="","",IF(X1750-V1750&lt;0.01,"EMPATE TÉCNICO","")))))</f>
        <v/>
      </c>
      <c r="AG1750" s="16" t="s">
        <v>87</v>
      </c>
      <c r="AH1750" s="16" t="s">
        <v>5413</v>
      </c>
    </row>
    <row r="1751" customFormat="false" ht="15" hidden="false" customHeight="false" outlineLevel="0" collapsed="false">
      <c r="A1751" s="16" t="s">
        <v>5577</v>
      </c>
      <c r="B1751" s="17" t="s">
        <v>5578</v>
      </c>
      <c r="C1751" s="16" t="s">
        <v>5579</v>
      </c>
      <c r="D1751" s="16" t="s">
        <v>5576</v>
      </c>
      <c r="E1751" s="18" t="n">
        <v>1</v>
      </c>
      <c r="F1751" s="16" t="s">
        <v>42</v>
      </c>
      <c r="G1751" s="18" t="n">
        <v>2</v>
      </c>
      <c r="H1751" s="16" t="n">
        <v>1.6</v>
      </c>
      <c r="I1751" s="18" t="n">
        <v>3</v>
      </c>
      <c r="J1751" s="19" t="n">
        <v>13.9</v>
      </c>
      <c r="K1751" s="19" t="n">
        <v>13.9</v>
      </c>
      <c r="L1751" s="19" t="n">
        <v>13.9</v>
      </c>
      <c r="M1751" s="19" t="n">
        <f aca="false">IF(J1751&gt;0,J1751,K1751)*E1751</f>
        <v>13.9</v>
      </c>
      <c r="N1751" s="20"/>
      <c r="O1751" s="21" t="str">
        <f aca="false">IF(R1751="","",ROUND(R1751*(1-Premissas!$B$4),4))</f>
        <v/>
      </c>
      <c r="P1751" s="22"/>
      <c r="Q1751" s="22"/>
      <c r="R1751" s="23"/>
      <c r="S1751" s="24"/>
      <c r="T1751" s="24"/>
      <c r="U1751" s="25"/>
      <c r="V1751" s="19" t="str">
        <f aca="false">IF(COUNT(N1751:Q1751)=0,"",MIN(N1751:Q1751))</f>
        <v/>
      </c>
      <c r="W1751" s="16" t="str">
        <f aca="false">IF(V1751="","",INDEX($N$4:$Q$4,MATCH(V1751,N1751:Q1751,0)))</f>
        <v/>
      </c>
      <c r="X1751" s="19" t="str">
        <f aca="false">IF(COUNT(N1751:Q1751)&lt;2,"",SMALL(N1751:Q1751,2))</f>
        <v/>
      </c>
      <c r="Y1751" s="26" t="str">
        <f aca="false">IF(OR(V1751="",M1751=0),"",V1751/M1751-1)</f>
        <v/>
      </c>
      <c r="Z1751" s="26" t="str">
        <f aca="false">IF(OR(V1751="",L1751=""),"",V1751/(L1751*E1751)-1)</f>
        <v/>
      </c>
      <c r="AA1751" s="16" t="str">
        <f aca="false">IF(V1751="","SEM OFERTA",IF(OR(Y1751&gt;Premissas!$B$11,Y1751&lt;Premissas!$B$12),"VERIFICAR - UNIDADE/EMBALAGEM",IF(Y1751&gt;Premissas!$B$6,"NÃO COMPRAR - REAJUSTE &gt;5%","COMPRAR")))</f>
        <v>SEM OFERTA</v>
      </c>
      <c r="AB1751" s="18" t="str">
        <f aca="false">IF(W1751="DIMEC",S1751,IF(W1751="MEDCENTRO",U1751,""))</f>
        <v/>
      </c>
      <c r="AC1751" s="18" t="n">
        <f aca="false">IF(AA1751&lt;&gt;"COMPRAR",0,IF(AB1751="",I1751,MIN(I1751,AB1751)))</f>
        <v>0</v>
      </c>
      <c r="AD1751" s="19" t="n">
        <f aca="false">IF(AC1751&gt;0,AC1751*V1751,0)</f>
        <v>0</v>
      </c>
      <c r="AE1751" s="19" t="n">
        <f aca="false">IF(AC1751&gt;0,(M1751-V1751)*AC1751,0)</f>
        <v>0</v>
      </c>
      <c r="AF1751" s="16" t="str">
        <f aca="false">IF(AA1751&lt;&gt;"COMPRAR","",IF(AB1751="",IF(X1751="","",IF(X1751-V1751&lt;0.01,"EMPATE TÉCNICO","")),IF(AB1751&lt;I1751,"ESTOQUE INSUFICIENTE",IF(X1751="","",IF(X1751-V1751&lt;0.01,"EMPATE TÉCNICO","")))))</f>
        <v/>
      </c>
      <c r="AG1751" s="16" t="s">
        <v>87</v>
      </c>
      <c r="AH1751" s="16" t="s">
        <v>5413</v>
      </c>
    </row>
    <row r="1752" customFormat="false" ht="15" hidden="false" customHeight="false" outlineLevel="0" collapsed="false">
      <c r="A1752" s="16" t="s">
        <v>5580</v>
      </c>
      <c r="B1752" s="17" t="s">
        <v>5581</v>
      </c>
      <c r="C1752" s="16" t="s">
        <v>5582</v>
      </c>
      <c r="D1752" s="16" t="s">
        <v>5576</v>
      </c>
      <c r="E1752" s="18" t="n">
        <v>1</v>
      </c>
      <c r="F1752" s="16" t="s">
        <v>42</v>
      </c>
      <c r="G1752" s="18" t="n">
        <v>4</v>
      </c>
      <c r="H1752" s="16" t="n">
        <v>1.6</v>
      </c>
      <c r="I1752" s="18" t="n">
        <v>1</v>
      </c>
      <c r="J1752" s="19" t="n">
        <v>13.9</v>
      </c>
      <c r="K1752" s="19" t="n">
        <v>13.9</v>
      </c>
      <c r="L1752" s="19" t="n">
        <v>13.9</v>
      </c>
      <c r="M1752" s="19" t="n">
        <f aca="false">IF(J1752&gt;0,J1752,K1752)*E1752</f>
        <v>13.9</v>
      </c>
      <c r="N1752" s="20"/>
      <c r="O1752" s="21" t="str">
        <f aca="false">IF(R1752="","",ROUND(R1752*(1-Premissas!$B$4),4))</f>
        <v/>
      </c>
      <c r="P1752" s="22"/>
      <c r="Q1752" s="22"/>
      <c r="R1752" s="23"/>
      <c r="S1752" s="24"/>
      <c r="T1752" s="24"/>
      <c r="U1752" s="25"/>
      <c r="V1752" s="19" t="str">
        <f aca="false">IF(COUNT(N1752:Q1752)=0,"",MIN(N1752:Q1752))</f>
        <v/>
      </c>
      <c r="W1752" s="16" t="str">
        <f aca="false">IF(V1752="","",INDEX($N$4:$Q$4,MATCH(V1752,N1752:Q1752,0)))</f>
        <v/>
      </c>
      <c r="X1752" s="19" t="str">
        <f aca="false">IF(COUNT(N1752:Q1752)&lt;2,"",SMALL(N1752:Q1752,2))</f>
        <v/>
      </c>
      <c r="Y1752" s="26" t="str">
        <f aca="false">IF(OR(V1752="",M1752=0),"",V1752/M1752-1)</f>
        <v/>
      </c>
      <c r="Z1752" s="26" t="str">
        <f aca="false">IF(OR(V1752="",L1752=""),"",V1752/(L1752*E1752)-1)</f>
        <v/>
      </c>
      <c r="AA1752" s="16" t="str">
        <f aca="false">IF(V1752="","SEM OFERTA",IF(OR(Y1752&gt;Premissas!$B$11,Y1752&lt;Premissas!$B$12),"VERIFICAR - UNIDADE/EMBALAGEM",IF(Y1752&gt;Premissas!$B$6,"NÃO COMPRAR - REAJUSTE &gt;5%","COMPRAR")))</f>
        <v>SEM OFERTA</v>
      </c>
      <c r="AB1752" s="18" t="str">
        <f aca="false">IF(W1752="DIMEC",S1752,IF(W1752="MEDCENTRO",U1752,""))</f>
        <v/>
      </c>
      <c r="AC1752" s="18" t="n">
        <f aca="false">IF(AA1752&lt;&gt;"COMPRAR",0,IF(AB1752="",I1752,MIN(I1752,AB1752)))</f>
        <v>0</v>
      </c>
      <c r="AD1752" s="19" t="n">
        <f aca="false">IF(AC1752&gt;0,AC1752*V1752,0)</f>
        <v>0</v>
      </c>
      <c r="AE1752" s="19" t="n">
        <f aca="false">IF(AC1752&gt;0,(M1752-V1752)*AC1752,0)</f>
        <v>0</v>
      </c>
      <c r="AF1752" s="16" t="str">
        <f aca="false">IF(AA1752&lt;&gt;"COMPRAR","",IF(AB1752="",IF(X1752="","",IF(X1752-V1752&lt;0.01,"EMPATE TÉCNICO","")),IF(AB1752&lt;I1752,"ESTOQUE INSUFICIENTE",IF(X1752="","",IF(X1752-V1752&lt;0.01,"EMPATE TÉCNICO","")))))</f>
        <v/>
      </c>
      <c r="AG1752" s="16" t="s">
        <v>87</v>
      </c>
      <c r="AH1752" s="16" t="s">
        <v>5413</v>
      </c>
    </row>
    <row r="1753" customFormat="false" ht="15" hidden="false" customHeight="false" outlineLevel="0" collapsed="false">
      <c r="A1753" s="16" t="s">
        <v>5583</v>
      </c>
      <c r="B1753" s="17" t="s">
        <v>5584</v>
      </c>
      <c r="C1753" s="16" t="s">
        <v>5585</v>
      </c>
      <c r="D1753" s="16" t="s">
        <v>5461</v>
      </c>
      <c r="E1753" s="18" t="n">
        <v>1</v>
      </c>
      <c r="F1753" s="16" t="s">
        <v>42</v>
      </c>
      <c r="G1753" s="18" t="n">
        <v>2</v>
      </c>
      <c r="H1753" s="16" t="n">
        <v>1.4</v>
      </c>
      <c r="I1753" s="18" t="n">
        <v>2</v>
      </c>
      <c r="J1753" s="19" t="n">
        <v>52.95</v>
      </c>
      <c r="K1753" s="19" t="n">
        <v>52.95</v>
      </c>
      <c r="L1753" s="19" t="n">
        <v>52.95</v>
      </c>
      <c r="M1753" s="19" t="n">
        <f aca="false">IF(J1753&gt;0,J1753,K1753)*E1753</f>
        <v>52.95</v>
      </c>
      <c r="N1753" s="20"/>
      <c r="O1753" s="21" t="str">
        <f aca="false">IF(R1753="","",ROUND(R1753*(1-Premissas!$B$4),4))</f>
        <v/>
      </c>
      <c r="P1753" s="22"/>
      <c r="Q1753" s="22"/>
      <c r="R1753" s="23"/>
      <c r="S1753" s="24"/>
      <c r="T1753" s="24"/>
      <c r="U1753" s="25"/>
      <c r="V1753" s="19" t="str">
        <f aca="false">IF(COUNT(N1753:Q1753)=0,"",MIN(N1753:Q1753))</f>
        <v/>
      </c>
      <c r="W1753" s="16" t="str">
        <f aca="false">IF(V1753="","",INDEX($N$4:$Q$4,MATCH(V1753,N1753:Q1753,0)))</f>
        <v/>
      </c>
      <c r="X1753" s="19" t="str">
        <f aca="false">IF(COUNT(N1753:Q1753)&lt;2,"",SMALL(N1753:Q1753,2))</f>
        <v/>
      </c>
      <c r="Y1753" s="26" t="str">
        <f aca="false">IF(OR(V1753="",M1753=0),"",V1753/M1753-1)</f>
        <v/>
      </c>
      <c r="Z1753" s="26" t="str">
        <f aca="false">IF(OR(V1753="",L1753=""),"",V1753/(L1753*E1753)-1)</f>
        <v/>
      </c>
      <c r="AA1753" s="16" t="str">
        <f aca="false">IF(V1753="","SEM OFERTA",IF(OR(Y1753&gt;Premissas!$B$11,Y1753&lt;Premissas!$B$12),"VERIFICAR - UNIDADE/EMBALAGEM",IF(Y1753&gt;Premissas!$B$6,"NÃO COMPRAR - REAJUSTE &gt;5%","COMPRAR")))</f>
        <v>SEM OFERTA</v>
      </c>
      <c r="AB1753" s="18" t="str">
        <f aca="false">IF(W1753="DIMEC",S1753,IF(W1753="MEDCENTRO",U1753,""))</f>
        <v/>
      </c>
      <c r="AC1753" s="18" t="n">
        <f aca="false">IF(AA1753&lt;&gt;"COMPRAR",0,IF(AB1753="",I1753,MIN(I1753,AB1753)))</f>
        <v>0</v>
      </c>
      <c r="AD1753" s="19" t="n">
        <f aca="false">IF(AC1753&gt;0,AC1753*V1753,0)</f>
        <v>0</v>
      </c>
      <c r="AE1753" s="19" t="n">
        <f aca="false">IF(AC1753&gt;0,(M1753-V1753)*AC1753,0)</f>
        <v>0</v>
      </c>
      <c r="AF1753" s="16" t="str">
        <f aca="false">IF(AA1753&lt;&gt;"COMPRAR","",IF(AB1753="",IF(X1753="","",IF(X1753-V1753&lt;0.01,"EMPATE TÉCNICO","")),IF(AB1753&lt;I1753,"ESTOQUE INSUFICIENTE",IF(X1753="","",IF(X1753-V1753&lt;0.01,"EMPATE TÉCNICO","")))))</f>
        <v/>
      </c>
      <c r="AG1753" s="16" t="s">
        <v>1798</v>
      </c>
      <c r="AH1753" s="16" t="s">
        <v>5413</v>
      </c>
    </row>
    <row r="1754" customFormat="false" ht="15" hidden="false" customHeight="false" outlineLevel="0" collapsed="false">
      <c r="A1754" s="16" t="s">
        <v>5586</v>
      </c>
      <c r="B1754" s="17" t="s">
        <v>5587</v>
      </c>
      <c r="C1754" s="16" t="s">
        <v>5588</v>
      </c>
      <c r="D1754" s="16" t="s">
        <v>5461</v>
      </c>
      <c r="E1754" s="18" t="n">
        <v>1</v>
      </c>
      <c r="F1754" s="16" t="s">
        <v>41</v>
      </c>
      <c r="G1754" s="18" t="n">
        <v>3</v>
      </c>
      <c r="H1754" s="16" t="n">
        <v>2</v>
      </c>
      <c r="I1754" s="18" t="n">
        <v>3</v>
      </c>
      <c r="J1754" s="19" t="n">
        <v>22.36</v>
      </c>
      <c r="K1754" s="19" t="n">
        <v>22.36</v>
      </c>
      <c r="L1754" s="19" t="n">
        <v>20.39</v>
      </c>
      <c r="M1754" s="19" t="n">
        <f aca="false">IF(J1754&gt;0,J1754,K1754)*E1754</f>
        <v>22.36</v>
      </c>
      <c r="N1754" s="20"/>
      <c r="O1754" s="21" t="str">
        <f aca="false">IF(R1754="","",ROUND(R1754*(1-Premissas!$B$4),4))</f>
        <v/>
      </c>
      <c r="P1754" s="22"/>
      <c r="Q1754" s="22"/>
      <c r="R1754" s="23"/>
      <c r="S1754" s="24"/>
      <c r="T1754" s="24"/>
      <c r="U1754" s="25"/>
      <c r="V1754" s="19" t="str">
        <f aca="false">IF(COUNT(N1754:Q1754)=0,"",MIN(N1754:Q1754))</f>
        <v/>
      </c>
      <c r="W1754" s="16" t="str">
        <f aca="false">IF(V1754="","",INDEX($N$4:$Q$4,MATCH(V1754,N1754:Q1754,0)))</f>
        <v/>
      </c>
      <c r="X1754" s="19" t="str">
        <f aca="false">IF(COUNT(N1754:Q1754)&lt;2,"",SMALL(N1754:Q1754,2))</f>
        <v/>
      </c>
      <c r="Y1754" s="26" t="str">
        <f aca="false">IF(OR(V1754="",M1754=0),"",V1754/M1754-1)</f>
        <v/>
      </c>
      <c r="Z1754" s="26" t="str">
        <f aca="false">IF(OR(V1754="",L1754=""),"",V1754/(L1754*E1754)-1)</f>
        <v/>
      </c>
      <c r="AA1754" s="16" t="str">
        <f aca="false">IF(V1754="","SEM OFERTA",IF(OR(Y1754&gt;Premissas!$B$11,Y1754&lt;Premissas!$B$12),"VERIFICAR - UNIDADE/EMBALAGEM",IF(Y1754&gt;Premissas!$B$6,"NÃO COMPRAR - REAJUSTE &gt;5%","COMPRAR")))</f>
        <v>SEM OFERTA</v>
      </c>
      <c r="AB1754" s="18" t="str">
        <f aca="false">IF(W1754="DIMEC",S1754,IF(W1754="MEDCENTRO",U1754,""))</f>
        <v/>
      </c>
      <c r="AC1754" s="18" t="n">
        <f aca="false">IF(AA1754&lt;&gt;"COMPRAR",0,IF(AB1754="",I1754,MIN(I1754,AB1754)))</f>
        <v>0</v>
      </c>
      <c r="AD1754" s="19" t="n">
        <f aca="false">IF(AC1754&gt;0,AC1754*V1754,0)</f>
        <v>0</v>
      </c>
      <c r="AE1754" s="19" t="n">
        <f aca="false">IF(AC1754&gt;0,(M1754-V1754)*AC1754,0)</f>
        <v>0</v>
      </c>
      <c r="AF1754" s="16" t="str">
        <f aca="false">IF(AA1754&lt;&gt;"COMPRAR","",IF(AB1754="",IF(X1754="","",IF(X1754-V1754&lt;0.01,"EMPATE TÉCNICO","")),IF(AB1754&lt;I1754,"ESTOQUE INSUFICIENTE",IF(X1754="","",IF(X1754-V1754&lt;0.01,"EMPATE TÉCNICO","")))))</f>
        <v/>
      </c>
      <c r="AG1754" s="16" t="s">
        <v>547</v>
      </c>
      <c r="AH1754" s="16" t="s">
        <v>5413</v>
      </c>
    </row>
    <row r="1755" customFormat="false" ht="15" hidden="false" customHeight="false" outlineLevel="0" collapsed="false">
      <c r="A1755" s="16" t="s">
        <v>5589</v>
      </c>
      <c r="B1755" s="17" t="s">
        <v>5590</v>
      </c>
      <c r="C1755" s="16" t="s">
        <v>5591</v>
      </c>
      <c r="D1755" s="16" t="s">
        <v>5461</v>
      </c>
      <c r="E1755" s="18" t="n">
        <v>1</v>
      </c>
      <c r="F1755" s="16" t="s">
        <v>41</v>
      </c>
      <c r="G1755" s="18" t="n">
        <v>0</v>
      </c>
      <c r="H1755" s="16" t="n">
        <v>7.5</v>
      </c>
      <c r="I1755" s="18" t="n">
        <v>20</v>
      </c>
      <c r="J1755" s="19" t="n">
        <v>23.425</v>
      </c>
      <c r="K1755" s="19" t="n">
        <v>23.425</v>
      </c>
      <c r="L1755" s="19" t="n">
        <v>23.425</v>
      </c>
      <c r="M1755" s="19" t="n">
        <f aca="false">IF(J1755&gt;0,J1755,K1755)*E1755</f>
        <v>23.425</v>
      </c>
      <c r="N1755" s="20"/>
      <c r="O1755" s="21" t="str">
        <f aca="false">IF(R1755="","",ROUND(R1755*(1-Premissas!$B$4),4))</f>
        <v/>
      </c>
      <c r="P1755" s="22"/>
      <c r="Q1755" s="22"/>
      <c r="R1755" s="23"/>
      <c r="S1755" s="24"/>
      <c r="T1755" s="24"/>
      <c r="U1755" s="25"/>
      <c r="V1755" s="19" t="str">
        <f aca="false">IF(COUNT(N1755:Q1755)=0,"",MIN(N1755:Q1755))</f>
        <v/>
      </c>
      <c r="W1755" s="16" t="str">
        <f aca="false">IF(V1755="","",INDEX($N$4:$Q$4,MATCH(V1755,N1755:Q1755,0)))</f>
        <v/>
      </c>
      <c r="X1755" s="19" t="str">
        <f aca="false">IF(COUNT(N1755:Q1755)&lt;2,"",SMALL(N1755:Q1755,2))</f>
        <v/>
      </c>
      <c r="Y1755" s="26" t="str">
        <f aca="false">IF(OR(V1755="",M1755=0),"",V1755/M1755-1)</f>
        <v/>
      </c>
      <c r="Z1755" s="26" t="str">
        <f aca="false">IF(OR(V1755="",L1755=""),"",V1755/(L1755*E1755)-1)</f>
        <v/>
      </c>
      <c r="AA1755" s="16" t="str">
        <f aca="false">IF(V1755="","SEM OFERTA",IF(OR(Y1755&gt;Premissas!$B$11,Y1755&lt;Premissas!$B$12),"VERIFICAR - UNIDADE/EMBALAGEM",IF(Y1755&gt;Premissas!$B$6,"NÃO COMPRAR - REAJUSTE &gt;5%","COMPRAR")))</f>
        <v>SEM OFERTA</v>
      </c>
      <c r="AB1755" s="18" t="str">
        <f aca="false">IF(W1755="DIMEC",S1755,IF(W1755="MEDCENTRO",U1755,""))</f>
        <v/>
      </c>
      <c r="AC1755" s="18" t="n">
        <f aca="false">IF(AA1755&lt;&gt;"COMPRAR",0,IF(AB1755="",I1755,MIN(I1755,AB1755)))</f>
        <v>0</v>
      </c>
      <c r="AD1755" s="19" t="n">
        <f aca="false">IF(AC1755&gt;0,AC1755*V1755,0)</f>
        <v>0</v>
      </c>
      <c r="AE1755" s="19" t="n">
        <f aca="false">IF(AC1755&gt;0,(M1755-V1755)*AC1755,0)</f>
        <v>0</v>
      </c>
      <c r="AF1755" s="16" t="str">
        <f aca="false">IF(AA1755&lt;&gt;"COMPRAR","",IF(AB1755="",IF(X1755="","",IF(X1755-V1755&lt;0.01,"EMPATE TÉCNICO","")),IF(AB1755&lt;I1755,"ESTOQUE INSUFICIENTE",IF(X1755="","",IF(X1755-V1755&lt;0.01,"EMPATE TÉCNICO","")))))</f>
        <v/>
      </c>
      <c r="AG1755" s="16" t="s">
        <v>1798</v>
      </c>
      <c r="AH1755" s="16" t="s">
        <v>5413</v>
      </c>
    </row>
    <row r="1756" customFormat="false" ht="15" hidden="false" customHeight="false" outlineLevel="0" collapsed="false">
      <c r="A1756" s="16" t="s">
        <v>5592</v>
      </c>
      <c r="B1756" s="17" t="s">
        <v>5593</v>
      </c>
      <c r="C1756" s="16" t="s">
        <v>5594</v>
      </c>
      <c r="D1756" s="16" t="s">
        <v>5595</v>
      </c>
      <c r="E1756" s="18" t="n">
        <v>1</v>
      </c>
      <c r="F1756" s="16" t="s">
        <v>43</v>
      </c>
      <c r="G1756" s="18" t="n">
        <v>1</v>
      </c>
      <c r="H1756" s="16" t="n">
        <v>0.6</v>
      </c>
      <c r="I1756" s="18" t="n">
        <v>1</v>
      </c>
      <c r="J1756" s="19" t="n">
        <v>13.8</v>
      </c>
      <c r="K1756" s="19" t="n">
        <v>13.8</v>
      </c>
      <c r="L1756" s="19" t="n">
        <v>13.8</v>
      </c>
      <c r="M1756" s="19" t="n">
        <f aca="false">IF(J1756&gt;0,J1756,K1756)*E1756</f>
        <v>13.8</v>
      </c>
      <c r="N1756" s="20"/>
      <c r="O1756" s="21" t="str">
        <f aca="false">IF(R1756="","",ROUND(R1756*(1-Premissas!$B$4),4))</f>
        <v/>
      </c>
      <c r="P1756" s="22"/>
      <c r="Q1756" s="22"/>
      <c r="R1756" s="23"/>
      <c r="S1756" s="24"/>
      <c r="T1756" s="24"/>
      <c r="U1756" s="25"/>
      <c r="V1756" s="19" t="str">
        <f aca="false">IF(COUNT(N1756:Q1756)=0,"",MIN(N1756:Q1756))</f>
        <v/>
      </c>
      <c r="W1756" s="16" t="str">
        <f aca="false">IF(V1756="","",INDEX($N$4:$Q$4,MATCH(V1756,N1756:Q1756,0)))</f>
        <v/>
      </c>
      <c r="X1756" s="19" t="str">
        <f aca="false">IF(COUNT(N1756:Q1756)&lt;2,"",SMALL(N1756:Q1756,2))</f>
        <v/>
      </c>
      <c r="Y1756" s="26" t="str">
        <f aca="false">IF(OR(V1756="",M1756=0),"",V1756/M1756-1)</f>
        <v/>
      </c>
      <c r="Z1756" s="26" t="str">
        <f aca="false">IF(OR(V1756="",L1756=""),"",V1756/(L1756*E1756)-1)</f>
        <v/>
      </c>
      <c r="AA1756" s="16" t="str">
        <f aca="false">IF(V1756="","SEM OFERTA",IF(OR(Y1756&gt;Premissas!$B$11,Y1756&lt;Premissas!$B$12),"VERIFICAR - UNIDADE/EMBALAGEM",IF(Y1756&gt;Premissas!$B$6,"NÃO COMPRAR - REAJUSTE &gt;5%","COMPRAR")))</f>
        <v>SEM OFERTA</v>
      </c>
      <c r="AB1756" s="18" t="str">
        <f aca="false">IF(W1756="DIMEC",S1756,IF(W1756="MEDCENTRO",U1756,""))</f>
        <v/>
      </c>
      <c r="AC1756" s="18" t="n">
        <f aca="false">IF(AA1756&lt;&gt;"COMPRAR",0,IF(AB1756="",I1756,MIN(I1756,AB1756)))</f>
        <v>0</v>
      </c>
      <c r="AD1756" s="19" t="n">
        <f aca="false">IF(AC1756&gt;0,AC1756*V1756,0)</f>
        <v>0</v>
      </c>
      <c r="AE1756" s="19" t="n">
        <f aca="false">IF(AC1756&gt;0,(M1756-V1756)*AC1756,0)</f>
        <v>0</v>
      </c>
      <c r="AF1756" s="16" t="str">
        <f aca="false">IF(AA1756&lt;&gt;"COMPRAR","",IF(AB1756="",IF(X1756="","",IF(X1756-V1756&lt;0.01,"EMPATE TÉCNICO","")),IF(AB1756&lt;I1756,"ESTOQUE INSUFICIENTE",IF(X1756="","",IF(X1756-V1756&lt;0.01,"EMPATE TÉCNICO","")))))</f>
        <v/>
      </c>
      <c r="AG1756" s="16" t="s">
        <v>87</v>
      </c>
      <c r="AH1756" s="16" t="s">
        <v>5413</v>
      </c>
    </row>
    <row r="1757" customFormat="false" ht="15" hidden="false" customHeight="false" outlineLevel="0" collapsed="false">
      <c r="A1757" s="16" t="s">
        <v>5596</v>
      </c>
      <c r="B1757" s="17" t="s">
        <v>5597</v>
      </c>
      <c r="C1757" s="16" t="s">
        <v>5598</v>
      </c>
      <c r="D1757" s="16" t="s">
        <v>4624</v>
      </c>
      <c r="E1757" s="18" t="n">
        <v>1</v>
      </c>
      <c r="F1757" s="16" t="s">
        <v>42</v>
      </c>
      <c r="G1757" s="18" t="n">
        <v>3</v>
      </c>
      <c r="H1757" s="16" t="n">
        <v>5.4</v>
      </c>
      <c r="I1757" s="18" t="n">
        <v>11</v>
      </c>
      <c r="J1757" s="19" t="n">
        <v>7.84</v>
      </c>
      <c r="K1757" s="19" t="n">
        <v>7.84</v>
      </c>
      <c r="L1757" s="19" t="n">
        <v>7.84</v>
      </c>
      <c r="M1757" s="19" t="n">
        <f aca="false">IF(J1757&gt;0,J1757,K1757)*E1757</f>
        <v>7.84</v>
      </c>
      <c r="N1757" s="20"/>
      <c r="O1757" s="21" t="str">
        <f aca="false">IF(R1757="","",ROUND(R1757*(1-Premissas!$B$4),4))</f>
        <v/>
      </c>
      <c r="P1757" s="22"/>
      <c r="Q1757" s="22"/>
      <c r="R1757" s="23"/>
      <c r="S1757" s="24"/>
      <c r="T1757" s="24"/>
      <c r="U1757" s="25"/>
      <c r="V1757" s="19" t="str">
        <f aca="false">IF(COUNT(N1757:Q1757)=0,"",MIN(N1757:Q1757))</f>
        <v/>
      </c>
      <c r="W1757" s="16" t="str">
        <f aca="false">IF(V1757="","",INDEX($N$4:$Q$4,MATCH(V1757,N1757:Q1757,0)))</f>
        <v/>
      </c>
      <c r="X1757" s="19" t="str">
        <f aca="false">IF(COUNT(N1757:Q1757)&lt;2,"",SMALL(N1757:Q1757,2))</f>
        <v/>
      </c>
      <c r="Y1757" s="26" t="str">
        <f aca="false">IF(OR(V1757="",M1757=0),"",V1757/M1757-1)</f>
        <v/>
      </c>
      <c r="Z1757" s="26" t="str">
        <f aca="false">IF(OR(V1757="",L1757=""),"",V1757/(L1757*E1757)-1)</f>
        <v/>
      </c>
      <c r="AA1757" s="16" t="str">
        <f aca="false">IF(V1757="","SEM OFERTA",IF(OR(Y1757&gt;Premissas!$B$11,Y1757&lt;Premissas!$B$12),"VERIFICAR - UNIDADE/EMBALAGEM",IF(Y1757&gt;Premissas!$B$6,"NÃO COMPRAR - REAJUSTE &gt;5%","COMPRAR")))</f>
        <v>SEM OFERTA</v>
      </c>
      <c r="AB1757" s="18" t="str">
        <f aca="false">IF(W1757="DIMEC",S1757,IF(W1757="MEDCENTRO",U1757,""))</f>
        <v/>
      </c>
      <c r="AC1757" s="18" t="n">
        <f aca="false">IF(AA1757&lt;&gt;"COMPRAR",0,IF(AB1757="",I1757,MIN(I1757,AB1757)))</f>
        <v>0</v>
      </c>
      <c r="AD1757" s="19" t="n">
        <f aca="false">IF(AC1757&gt;0,AC1757*V1757,0)</f>
        <v>0</v>
      </c>
      <c r="AE1757" s="19" t="n">
        <f aca="false">IF(AC1757&gt;0,(M1757-V1757)*AC1757,0)</f>
        <v>0</v>
      </c>
      <c r="AF1757" s="16" t="str">
        <f aca="false">IF(AA1757&lt;&gt;"COMPRAR","",IF(AB1757="",IF(X1757="","",IF(X1757-V1757&lt;0.01,"EMPATE TÉCNICO","")),IF(AB1757&lt;I1757,"ESTOQUE INSUFICIENTE",IF(X1757="","",IF(X1757-V1757&lt;0.01,"EMPATE TÉCNICO","")))))</f>
        <v/>
      </c>
      <c r="AG1757" s="16" t="s">
        <v>203</v>
      </c>
      <c r="AH1757" s="16" t="s">
        <v>5413</v>
      </c>
    </row>
    <row r="1758" customFormat="false" ht="15" hidden="false" customHeight="false" outlineLevel="0" collapsed="false">
      <c r="A1758" s="16" t="s">
        <v>5599</v>
      </c>
      <c r="B1758" s="17" t="s">
        <v>5600</v>
      </c>
      <c r="C1758" s="16" t="s">
        <v>5601</v>
      </c>
      <c r="D1758" s="16" t="s">
        <v>4624</v>
      </c>
      <c r="E1758" s="18" t="n">
        <v>1</v>
      </c>
      <c r="F1758" s="16" t="s">
        <v>43</v>
      </c>
      <c r="G1758" s="18" t="n">
        <v>2</v>
      </c>
      <c r="H1758" s="16" t="n">
        <v>1.9</v>
      </c>
      <c r="I1758" s="18" t="n">
        <v>3</v>
      </c>
      <c r="J1758" s="19" t="n">
        <v>9.29</v>
      </c>
      <c r="K1758" s="19" t="n">
        <v>9.29</v>
      </c>
      <c r="L1758" s="19" t="n">
        <v>8.56</v>
      </c>
      <c r="M1758" s="19" t="n">
        <f aca="false">IF(J1758&gt;0,J1758,K1758)*E1758</f>
        <v>9.29</v>
      </c>
      <c r="N1758" s="20"/>
      <c r="O1758" s="21" t="str">
        <f aca="false">IF(R1758="","",ROUND(R1758*(1-Premissas!$B$4),4))</f>
        <v/>
      </c>
      <c r="P1758" s="22"/>
      <c r="Q1758" s="22"/>
      <c r="R1758" s="23"/>
      <c r="S1758" s="24"/>
      <c r="T1758" s="24"/>
      <c r="U1758" s="25"/>
      <c r="V1758" s="19" t="str">
        <f aca="false">IF(COUNT(N1758:Q1758)=0,"",MIN(N1758:Q1758))</f>
        <v/>
      </c>
      <c r="W1758" s="16" t="str">
        <f aca="false">IF(V1758="","",INDEX($N$4:$Q$4,MATCH(V1758,N1758:Q1758,0)))</f>
        <v/>
      </c>
      <c r="X1758" s="19" t="str">
        <f aca="false">IF(COUNT(N1758:Q1758)&lt;2,"",SMALL(N1758:Q1758,2))</f>
        <v/>
      </c>
      <c r="Y1758" s="26" t="str">
        <f aca="false">IF(OR(V1758="",M1758=0),"",V1758/M1758-1)</f>
        <v/>
      </c>
      <c r="Z1758" s="26" t="str">
        <f aca="false">IF(OR(V1758="",L1758=""),"",V1758/(L1758*E1758)-1)</f>
        <v/>
      </c>
      <c r="AA1758" s="16" t="str">
        <f aca="false">IF(V1758="","SEM OFERTA",IF(OR(Y1758&gt;Premissas!$B$11,Y1758&lt;Premissas!$B$12),"VERIFICAR - UNIDADE/EMBALAGEM",IF(Y1758&gt;Premissas!$B$6,"NÃO COMPRAR - REAJUSTE &gt;5%","COMPRAR")))</f>
        <v>SEM OFERTA</v>
      </c>
      <c r="AB1758" s="18" t="str">
        <f aca="false">IF(W1758="DIMEC",S1758,IF(W1758="MEDCENTRO",U1758,""))</f>
        <v/>
      </c>
      <c r="AC1758" s="18" t="n">
        <f aca="false">IF(AA1758&lt;&gt;"COMPRAR",0,IF(AB1758="",I1758,MIN(I1758,AB1758)))</f>
        <v>0</v>
      </c>
      <c r="AD1758" s="19" t="n">
        <f aca="false">IF(AC1758&gt;0,AC1758*V1758,0)</f>
        <v>0</v>
      </c>
      <c r="AE1758" s="19" t="n">
        <f aca="false">IF(AC1758&gt;0,(M1758-V1758)*AC1758,0)</f>
        <v>0</v>
      </c>
      <c r="AF1758" s="16" t="str">
        <f aca="false">IF(AA1758&lt;&gt;"COMPRAR","",IF(AB1758="",IF(X1758="","",IF(X1758-V1758&lt;0.01,"EMPATE TÉCNICO","")),IF(AB1758&lt;I1758,"ESTOQUE INSUFICIENTE",IF(X1758="","",IF(X1758-V1758&lt;0.01,"EMPATE TÉCNICO","")))))</f>
        <v/>
      </c>
      <c r="AG1758" s="16" t="s">
        <v>203</v>
      </c>
      <c r="AH1758" s="16" t="s">
        <v>5413</v>
      </c>
    </row>
    <row r="1759" customFormat="false" ht="15" hidden="false" customHeight="false" outlineLevel="0" collapsed="false">
      <c r="A1759" s="16" t="s">
        <v>5602</v>
      </c>
      <c r="B1759" s="17" t="s">
        <v>5603</v>
      </c>
      <c r="C1759" s="16" t="s">
        <v>5604</v>
      </c>
      <c r="D1759" s="16" t="s">
        <v>4624</v>
      </c>
      <c r="E1759" s="18" t="n">
        <v>1</v>
      </c>
      <c r="F1759" s="16" t="s">
        <v>43</v>
      </c>
      <c r="G1759" s="18" t="n">
        <v>0</v>
      </c>
      <c r="H1759" s="16" t="n">
        <v>0.3</v>
      </c>
      <c r="I1759" s="18" t="n">
        <v>1</v>
      </c>
      <c r="J1759" s="19" t="n">
        <v>8.02</v>
      </c>
      <c r="K1759" s="19" t="n">
        <v>8.02</v>
      </c>
      <c r="L1759" s="19" t="n">
        <v>8.02</v>
      </c>
      <c r="M1759" s="19" t="n">
        <f aca="false">IF(J1759&gt;0,J1759,K1759)*E1759</f>
        <v>8.02</v>
      </c>
      <c r="N1759" s="20"/>
      <c r="O1759" s="21" t="str">
        <f aca="false">IF(R1759="","",ROUND(R1759*(1-Premissas!$B$4),4))</f>
        <v/>
      </c>
      <c r="P1759" s="22"/>
      <c r="Q1759" s="22"/>
      <c r="R1759" s="23"/>
      <c r="S1759" s="24"/>
      <c r="T1759" s="24"/>
      <c r="U1759" s="25"/>
      <c r="V1759" s="19" t="str">
        <f aca="false">IF(COUNT(N1759:Q1759)=0,"",MIN(N1759:Q1759))</f>
        <v/>
      </c>
      <c r="W1759" s="16" t="str">
        <f aca="false">IF(V1759="","",INDEX($N$4:$Q$4,MATCH(V1759,N1759:Q1759,0)))</f>
        <v/>
      </c>
      <c r="X1759" s="19" t="str">
        <f aca="false">IF(COUNT(N1759:Q1759)&lt;2,"",SMALL(N1759:Q1759,2))</f>
        <v/>
      </c>
      <c r="Y1759" s="26" t="str">
        <f aca="false">IF(OR(V1759="",M1759=0),"",V1759/M1759-1)</f>
        <v/>
      </c>
      <c r="Z1759" s="26" t="str">
        <f aca="false">IF(OR(V1759="",L1759=""),"",V1759/(L1759*E1759)-1)</f>
        <v/>
      </c>
      <c r="AA1759" s="16" t="str">
        <f aca="false">IF(V1759="","SEM OFERTA",IF(OR(Y1759&gt;Premissas!$B$11,Y1759&lt;Premissas!$B$12),"VERIFICAR - UNIDADE/EMBALAGEM",IF(Y1759&gt;Premissas!$B$6,"NÃO COMPRAR - REAJUSTE &gt;5%","COMPRAR")))</f>
        <v>SEM OFERTA</v>
      </c>
      <c r="AB1759" s="18" t="str">
        <f aca="false">IF(W1759="DIMEC",S1759,IF(W1759="MEDCENTRO",U1759,""))</f>
        <v/>
      </c>
      <c r="AC1759" s="18" t="n">
        <f aca="false">IF(AA1759&lt;&gt;"COMPRAR",0,IF(AB1759="",I1759,MIN(I1759,AB1759)))</f>
        <v>0</v>
      </c>
      <c r="AD1759" s="19" t="n">
        <f aca="false">IF(AC1759&gt;0,AC1759*V1759,0)</f>
        <v>0</v>
      </c>
      <c r="AE1759" s="19" t="n">
        <f aca="false">IF(AC1759&gt;0,(M1759-V1759)*AC1759,0)</f>
        <v>0</v>
      </c>
      <c r="AF1759" s="16" t="str">
        <f aca="false">IF(AA1759&lt;&gt;"COMPRAR","",IF(AB1759="",IF(X1759="","",IF(X1759-V1759&lt;0.01,"EMPATE TÉCNICO","")),IF(AB1759&lt;I1759,"ESTOQUE INSUFICIENTE",IF(X1759="","",IF(X1759-V1759&lt;0.01,"EMPATE TÉCNICO","")))))</f>
        <v/>
      </c>
      <c r="AG1759" s="16" t="s">
        <v>203</v>
      </c>
      <c r="AH1759" s="16" t="s">
        <v>5413</v>
      </c>
    </row>
    <row r="1760" customFormat="false" ht="15" hidden="false" customHeight="false" outlineLevel="0" collapsed="false">
      <c r="A1760" s="16" t="s">
        <v>5605</v>
      </c>
      <c r="B1760" s="17" t="s">
        <v>5606</v>
      </c>
      <c r="C1760" s="16" t="s">
        <v>5607</v>
      </c>
      <c r="D1760" s="16" t="s">
        <v>4624</v>
      </c>
      <c r="E1760" s="18" t="n">
        <v>1</v>
      </c>
      <c r="F1760" s="16" t="s">
        <v>42</v>
      </c>
      <c r="G1760" s="18" t="n">
        <v>2</v>
      </c>
      <c r="H1760" s="16" t="n">
        <v>1.7</v>
      </c>
      <c r="I1760" s="18" t="n">
        <v>3</v>
      </c>
      <c r="J1760" s="19" t="n">
        <v>7.84</v>
      </c>
      <c r="K1760" s="19" t="n">
        <v>7.84</v>
      </c>
      <c r="L1760" s="19" t="n">
        <v>7.84</v>
      </c>
      <c r="M1760" s="19" t="n">
        <f aca="false">IF(J1760&gt;0,J1760,K1760)*E1760</f>
        <v>7.84</v>
      </c>
      <c r="N1760" s="20"/>
      <c r="O1760" s="21" t="str">
        <f aca="false">IF(R1760="","",ROUND(R1760*(1-Premissas!$B$4),4))</f>
        <v/>
      </c>
      <c r="P1760" s="22"/>
      <c r="Q1760" s="22"/>
      <c r="R1760" s="23"/>
      <c r="S1760" s="24"/>
      <c r="T1760" s="24"/>
      <c r="U1760" s="25"/>
      <c r="V1760" s="19" t="str">
        <f aca="false">IF(COUNT(N1760:Q1760)=0,"",MIN(N1760:Q1760))</f>
        <v/>
      </c>
      <c r="W1760" s="16" t="str">
        <f aca="false">IF(V1760="","",INDEX($N$4:$Q$4,MATCH(V1760,N1760:Q1760,0)))</f>
        <v/>
      </c>
      <c r="X1760" s="19" t="str">
        <f aca="false">IF(COUNT(N1760:Q1760)&lt;2,"",SMALL(N1760:Q1760,2))</f>
        <v/>
      </c>
      <c r="Y1760" s="26" t="str">
        <f aca="false">IF(OR(V1760="",M1760=0),"",V1760/M1760-1)</f>
        <v/>
      </c>
      <c r="Z1760" s="26" t="str">
        <f aca="false">IF(OR(V1760="",L1760=""),"",V1760/(L1760*E1760)-1)</f>
        <v/>
      </c>
      <c r="AA1760" s="16" t="str">
        <f aca="false">IF(V1760="","SEM OFERTA",IF(OR(Y1760&gt;Premissas!$B$11,Y1760&lt;Premissas!$B$12),"VERIFICAR - UNIDADE/EMBALAGEM",IF(Y1760&gt;Premissas!$B$6,"NÃO COMPRAR - REAJUSTE &gt;5%","COMPRAR")))</f>
        <v>SEM OFERTA</v>
      </c>
      <c r="AB1760" s="18" t="str">
        <f aca="false">IF(W1760="DIMEC",S1760,IF(W1760="MEDCENTRO",U1760,""))</f>
        <v/>
      </c>
      <c r="AC1760" s="18" t="n">
        <f aca="false">IF(AA1760&lt;&gt;"COMPRAR",0,IF(AB1760="",I1760,MIN(I1760,AB1760)))</f>
        <v>0</v>
      </c>
      <c r="AD1760" s="19" t="n">
        <f aca="false">IF(AC1760&gt;0,AC1760*V1760,0)</f>
        <v>0</v>
      </c>
      <c r="AE1760" s="19" t="n">
        <f aca="false">IF(AC1760&gt;0,(M1760-V1760)*AC1760,0)</f>
        <v>0</v>
      </c>
      <c r="AF1760" s="16" t="str">
        <f aca="false">IF(AA1760&lt;&gt;"COMPRAR","",IF(AB1760="",IF(X1760="","",IF(X1760-V1760&lt;0.01,"EMPATE TÉCNICO","")),IF(AB1760&lt;I1760,"ESTOQUE INSUFICIENTE",IF(X1760="","",IF(X1760-V1760&lt;0.01,"EMPATE TÉCNICO","")))))</f>
        <v/>
      </c>
      <c r="AG1760" s="16" t="s">
        <v>203</v>
      </c>
      <c r="AH1760" s="16" t="s">
        <v>5413</v>
      </c>
    </row>
    <row r="1761" customFormat="false" ht="15" hidden="false" customHeight="false" outlineLevel="0" collapsed="false">
      <c r="A1761" s="16" t="s">
        <v>5608</v>
      </c>
      <c r="B1761" s="17" t="s">
        <v>5609</v>
      </c>
      <c r="C1761" s="16" t="s">
        <v>5610</v>
      </c>
      <c r="D1761" s="16" t="s">
        <v>4624</v>
      </c>
      <c r="E1761" s="18" t="n">
        <v>1</v>
      </c>
      <c r="F1761" s="16" t="s">
        <v>42</v>
      </c>
      <c r="G1761" s="18" t="n">
        <v>6</v>
      </c>
      <c r="H1761" s="16" t="n">
        <v>3.6</v>
      </c>
      <c r="I1761" s="18" t="n">
        <v>4</v>
      </c>
      <c r="J1761" s="19" t="n">
        <v>7.84</v>
      </c>
      <c r="K1761" s="19" t="n">
        <v>7.84</v>
      </c>
      <c r="L1761" s="19" t="n">
        <v>7.84</v>
      </c>
      <c r="M1761" s="19" t="n">
        <f aca="false">IF(J1761&gt;0,J1761,K1761)*E1761</f>
        <v>7.84</v>
      </c>
      <c r="N1761" s="20"/>
      <c r="O1761" s="21" t="str">
        <f aca="false">IF(R1761="","",ROUND(R1761*(1-Premissas!$B$4),4))</f>
        <v/>
      </c>
      <c r="P1761" s="22"/>
      <c r="Q1761" s="22"/>
      <c r="R1761" s="23"/>
      <c r="S1761" s="24"/>
      <c r="T1761" s="24"/>
      <c r="U1761" s="25"/>
      <c r="V1761" s="19" t="str">
        <f aca="false">IF(COUNT(N1761:Q1761)=0,"",MIN(N1761:Q1761))</f>
        <v/>
      </c>
      <c r="W1761" s="16" t="str">
        <f aca="false">IF(V1761="","",INDEX($N$4:$Q$4,MATCH(V1761,N1761:Q1761,0)))</f>
        <v/>
      </c>
      <c r="X1761" s="19" t="str">
        <f aca="false">IF(COUNT(N1761:Q1761)&lt;2,"",SMALL(N1761:Q1761,2))</f>
        <v/>
      </c>
      <c r="Y1761" s="26" t="str">
        <f aca="false">IF(OR(V1761="",M1761=0),"",V1761/M1761-1)</f>
        <v/>
      </c>
      <c r="Z1761" s="26" t="str">
        <f aca="false">IF(OR(V1761="",L1761=""),"",V1761/(L1761*E1761)-1)</f>
        <v/>
      </c>
      <c r="AA1761" s="16" t="str">
        <f aca="false">IF(V1761="","SEM OFERTA",IF(OR(Y1761&gt;Premissas!$B$11,Y1761&lt;Premissas!$B$12),"VERIFICAR - UNIDADE/EMBALAGEM",IF(Y1761&gt;Premissas!$B$6,"NÃO COMPRAR - REAJUSTE &gt;5%","COMPRAR")))</f>
        <v>SEM OFERTA</v>
      </c>
      <c r="AB1761" s="18" t="str">
        <f aca="false">IF(W1761="DIMEC",S1761,IF(W1761="MEDCENTRO",U1761,""))</f>
        <v/>
      </c>
      <c r="AC1761" s="18" t="n">
        <f aca="false">IF(AA1761&lt;&gt;"COMPRAR",0,IF(AB1761="",I1761,MIN(I1761,AB1761)))</f>
        <v>0</v>
      </c>
      <c r="AD1761" s="19" t="n">
        <f aca="false">IF(AC1761&gt;0,AC1761*V1761,0)</f>
        <v>0</v>
      </c>
      <c r="AE1761" s="19" t="n">
        <f aca="false">IF(AC1761&gt;0,(M1761-V1761)*AC1761,0)</f>
        <v>0</v>
      </c>
      <c r="AF1761" s="16" t="str">
        <f aca="false">IF(AA1761&lt;&gt;"COMPRAR","",IF(AB1761="",IF(X1761="","",IF(X1761-V1761&lt;0.01,"EMPATE TÉCNICO","")),IF(AB1761&lt;I1761,"ESTOQUE INSUFICIENTE",IF(X1761="","",IF(X1761-V1761&lt;0.01,"EMPATE TÉCNICO","")))))</f>
        <v/>
      </c>
      <c r="AG1761" s="16" t="s">
        <v>203</v>
      </c>
      <c r="AH1761" s="16" t="s">
        <v>5413</v>
      </c>
    </row>
    <row r="1762" customFormat="false" ht="15" hidden="false" customHeight="false" outlineLevel="0" collapsed="false">
      <c r="A1762" s="16" t="s">
        <v>5611</v>
      </c>
      <c r="B1762" s="17" t="s">
        <v>5612</v>
      </c>
      <c r="C1762" s="16" t="s">
        <v>5613</v>
      </c>
      <c r="D1762" s="16" t="s">
        <v>4624</v>
      </c>
      <c r="E1762" s="18" t="n">
        <v>1</v>
      </c>
      <c r="F1762" s="16" t="s">
        <v>43</v>
      </c>
      <c r="G1762" s="18" t="n">
        <v>0</v>
      </c>
      <c r="H1762" s="16" t="n">
        <v>0</v>
      </c>
      <c r="I1762" s="18" t="n">
        <v>1</v>
      </c>
      <c r="J1762" s="19" t="n">
        <v>6.97</v>
      </c>
      <c r="K1762" s="19" t="n">
        <v>6.97</v>
      </c>
      <c r="L1762" s="19" t="n">
        <v>6.97</v>
      </c>
      <c r="M1762" s="19" t="n">
        <f aca="false">IF(J1762&gt;0,J1762,K1762)*E1762</f>
        <v>6.97</v>
      </c>
      <c r="N1762" s="20"/>
      <c r="O1762" s="21" t="str">
        <f aca="false">IF(R1762="","",ROUND(R1762*(1-Premissas!$B$4),4))</f>
        <v/>
      </c>
      <c r="P1762" s="22"/>
      <c r="Q1762" s="22"/>
      <c r="R1762" s="23"/>
      <c r="S1762" s="24"/>
      <c r="T1762" s="24"/>
      <c r="U1762" s="25"/>
      <c r="V1762" s="19" t="str">
        <f aca="false">IF(COUNT(N1762:Q1762)=0,"",MIN(N1762:Q1762))</f>
        <v/>
      </c>
      <c r="W1762" s="16" t="str">
        <f aca="false">IF(V1762="","",INDEX($N$4:$Q$4,MATCH(V1762,N1762:Q1762,0)))</f>
        <v/>
      </c>
      <c r="X1762" s="19" t="str">
        <f aca="false">IF(COUNT(N1762:Q1762)&lt;2,"",SMALL(N1762:Q1762,2))</f>
        <v/>
      </c>
      <c r="Y1762" s="26" t="str">
        <f aca="false">IF(OR(V1762="",M1762=0),"",V1762/M1762-1)</f>
        <v/>
      </c>
      <c r="Z1762" s="26" t="str">
        <f aca="false">IF(OR(V1762="",L1762=""),"",V1762/(L1762*E1762)-1)</f>
        <v/>
      </c>
      <c r="AA1762" s="16" t="str">
        <f aca="false">IF(V1762="","SEM OFERTA",IF(OR(Y1762&gt;Premissas!$B$11,Y1762&lt;Premissas!$B$12),"VERIFICAR - UNIDADE/EMBALAGEM",IF(Y1762&gt;Premissas!$B$6,"NÃO COMPRAR - REAJUSTE &gt;5%","COMPRAR")))</f>
        <v>SEM OFERTA</v>
      </c>
      <c r="AB1762" s="18" t="str">
        <f aca="false">IF(W1762="DIMEC",S1762,IF(W1762="MEDCENTRO",U1762,""))</f>
        <v/>
      </c>
      <c r="AC1762" s="18" t="n">
        <f aca="false">IF(AA1762&lt;&gt;"COMPRAR",0,IF(AB1762="",I1762,MIN(I1762,AB1762)))</f>
        <v>0</v>
      </c>
      <c r="AD1762" s="19" t="n">
        <f aca="false">IF(AC1762&gt;0,AC1762*V1762,0)</f>
        <v>0</v>
      </c>
      <c r="AE1762" s="19" t="n">
        <f aca="false">IF(AC1762&gt;0,(M1762-V1762)*AC1762,0)</f>
        <v>0</v>
      </c>
      <c r="AF1762" s="16" t="str">
        <f aca="false">IF(AA1762&lt;&gt;"COMPRAR","",IF(AB1762="",IF(X1762="","",IF(X1762-V1762&lt;0.01,"EMPATE TÉCNICO","")),IF(AB1762&lt;I1762,"ESTOQUE INSUFICIENTE",IF(X1762="","",IF(X1762-V1762&lt;0.01,"EMPATE TÉCNICO","")))))</f>
        <v/>
      </c>
      <c r="AG1762" s="16" t="s">
        <v>203</v>
      </c>
      <c r="AH1762" s="16" t="s">
        <v>5413</v>
      </c>
    </row>
    <row r="1763" customFormat="false" ht="15" hidden="false" customHeight="false" outlineLevel="0" collapsed="false">
      <c r="A1763" s="16" t="s">
        <v>5614</v>
      </c>
      <c r="B1763" s="17" t="s">
        <v>5615</v>
      </c>
      <c r="C1763" s="16" t="s">
        <v>5616</v>
      </c>
      <c r="D1763" s="16" t="s">
        <v>4624</v>
      </c>
      <c r="E1763" s="18" t="n">
        <v>1</v>
      </c>
      <c r="F1763" s="16" t="s">
        <v>41</v>
      </c>
      <c r="G1763" s="18" t="n">
        <v>4</v>
      </c>
      <c r="H1763" s="16" t="n">
        <v>9.6</v>
      </c>
      <c r="I1763" s="18" t="n">
        <v>21</v>
      </c>
      <c r="J1763" s="19" t="n">
        <v>7.84</v>
      </c>
      <c r="K1763" s="19" t="n">
        <v>7.84</v>
      </c>
      <c r="L1763" s="19" t="n">
        <v>7.84</v>
      </c>
      <c r="M1763" s="19" t="n">
        <f aca="false">IF(J1763&gt;0,J1763,K1763)*E1763</f>
        <v>7.84</v>
      </c>
      <c r="N1763" s="20"/>
      <c r="O1763" s="21" t="str">
        <f aca="false">IF(R1763="","",ROUND(R1763*(1-Premissas!$B$4),4))</f>
        <v/>
      </c>
      <c r="P1763" s="22"/>
      <c r="Q1763" s="22"/>
      <c r="R1763" s="23"/>
      <c r="S1763" s="24"/>
      <c r="T1763" s="24"/>
      <c r="U1763" s="25"/>
      <c r="V1763" s="19" t="str">
        <f aca="false">IF(COUNT(N1763:Q1763)=0,"",MIN(N1763:Q1763))</f>
        <v/>
      </c>
      <c r="W1763" s="16" t="str">
        <f aca="false">IF(V1763="","",INDEX($N$4:$Q$4,MATCH(V1763,N1763:Q1763,0)))</f>
        <v/>
      </c>
      <c r="X1763" s="19" t="str">
        <f aca="false">IF(COUNT(N1763:Q1763)&lt;2,"",SMALL(N1763:Q1763,2))</f>
        <v/>
      </c>
      <c r="Y1763" s="26" t="str">
        <f aca="false">IF(OR(V1763="",M1763=0),"",V1763/M1763-1)</f>
        <v/>
      </c>
      <c r="Z1763" s="26" t="str">
        <f aca="false">IF(OR(V1763="",L1763=""),"",V1763/(L1763*E1763)-1)</f>
        <v/>
      </c>
      <c r="AA1763" s="16" t="str">
        <f aca="false">IF(V1763="","SEM OFERTA",IF(OR(Y1763&gt;Premissas!$B$11,Y1763&lt;Premissas!$B$12),"VERIFICAR - UNIDADE/EMBALAGEM",IF(Y1763&gt;Premissas!$B$6,"NÃO COMPRAR - REAJUSTE &gt;5%","COMPRAR")))</f>
        <v>SEM OFERTA</v>
      </c>
      <c r="AB1763" s="18" t="str">
        <f aca="false">IF(W1763="DIMEC",S1763,IF(W1763="MEDCENTRO",U1763,""))</f>
        <v/>
      </c>
      <c r="AC1763" s="18" t="n">
        <f aca="false">IF(AA1763&lt;&gt;"COMPRAR",0,IF(AB1763="",I1763,MIN(I1763,AB1763)))</f>
        <v>0</v>
      </c>
      <c r="AD1763" s="19" t="n">
        <f aca="false">IF(AC1763&gt;0,AC1763*V1763,0)</f>
        <v>0</v>
      </c>
      <c r="AE1763" s="19" t="n">
        <f aca="false">IF(AC1763&gt;0,(M1763-V1763)*AC1763,0)</f>
        <v>0</v>
      </c>
      <c r="AF1763" s="16" t="str">
        <f aca="false">IF(AA1763&lt;&gt;"COMPRAR","",IF(AB1763="",IF(X1763="","",IF(X1763-V1763&lt;0.01,"EMPATE TÉCNICO","")),IF(AB1763&lt;I1763,"ESTOQUE INSUFICIENTE",IF(X1763="","",IF(X1763-V1763&lt;0.01,"EMPATE TÉCNICO","")))))</f>
        <v/>
      </c>
      <c r="AG1763" s="16" t="s">
        <v>203</v>
      </c>
      <c r="AH1763" s="16" t="s">
        <v>5413</v>
      </c>
    </row>
    <row r="1764" customFormat="false" ht="15" hidden="false" customHeight="false" outlineLevel="0" collapsed="false">
      <c r="A1764" s="16" t="s">
        <v>5617</v>
      </c>
      <c r="B1764" s="17" t="s">
        <v>5618</v>
      </c>
      <c r="C1764" s="16" t="s">
        <v>5619</v>
      </c>
      <c r="D1764" s="16" t="s">
        <v>4624</v>
      </c>
      <c r="E1764" s="18" t="n">
        <v>1</v>
      </c>
      <c r="F1764" s="16" t="s">
        <v>42</v>
      </c>
      <c r="G1764" s="18" t="n">
        <v>1</v>
      </c>
      <c r="H1764" s="16" t="n">
        <v>2.6</v>
      </c>
      <c r="I1764" s="18" t="n">
        <v>6</v>
      </c>
      <c r="J1764" s="19" t="n">
        <v>7.84</v>
      </c>
      <c r="K1764" s="19" t="n">
        <v>7.84</v>
      </c>
      <c r="L1764" s="19" t="n">
        <v>7.84</v>
      </c>
      <c r="M1764" s="19" t="n">
        <f aca="false">IF(J1764&gt;0,J1764,K1764)*E1764</f>
        <v>7.84</v>
      </c>
      <c r="N1764" s="20"/>
      <c r="O1764" s="21" t="str">
        <f aca="false">IF(R1764="","",ROUND(R1764*(1-Premissas!$B$4),4))</f>
        <v/>
      </c>
      <c r="P1764" s="22"/>
      <c r="Q1764" s="22"/>
      <c r="R1764" s="23"/>
      <c r="S1764" s="24"/>
      <c r="T1764" s="24"/>
      <c r="U1764" s="25"/>
      <c r="V1764" s="19" t="str">
        <f aca="false">IF(COUNT(N1764:Q1764)=0,"",MIN(N1764:Q1764))</f>
        <v/>
      </c>
      <c r="W1764" s="16" t="str">
        <f aca="false">IF(V1764="","",INDEX($N$4:$Q$4,MATCH(V1764,N1764:Q1764,0)))</f>
        <v/>
      </c>
      <c r="X1764" s="19" t="str">
        <f aca="false">IF(COUNT(N1764:Q1764)&lt;2,"",SMALL(N1764:Q1764,2))</f>
        <v/>
      </c>
      <c r="Y1764" s="26" t="str">
        <f aca="false">IF(OR(V1764="",M1764=0),"",V1764/M1764-1)</f>
        <v/>
      </c>
      <c r="Z1764" s="26" t="str">
        <f aca="false">IF(OR(V1764="",L1764=""),"",V1764/(L1764*E1764)-1)</f>
        <v/>
      </c>
      <c r="AA1764" s="16" t="str">
        <f aca="false">IF(V1764="","SEM OFERTA",IF(OR(Y1764&gt;Premissas!$B$11,Y1764&lt;Premissas!$B$12),"VERIFICAR - UNIDADE/EMBALAGEM",IF(Y1764&gt;Premissas!$B$6,"NÃO COMPRAR - REAJUSTE &gt;5%","COMPRAR")))</f>
        <v>SEM OFERTA</v>
      </c>
      <c r="AB1764" s="18" t="str">
        <f aca="false">IF(W1764="DIMEC",S1764,IF(W1764="MEDCENTRO",U1764,""))</f>
        <v/>
      </c>
      <c r="AC1764" s="18" t="n">
        <f aca="false">IF(AA1764&lt;&gt;"COMPRAR",0,IF(AB1764="",I1764,MIN(I1764,AB1764)))</f>
        <v>0</v>
      </c>
      <c r="AD1764" s="19" t="n">
        <f aca="false">IF(AC1764&gt;0,AC1764*V1764,0)</f>
        <v>0</v>
      </c>
      <c r="AE1764" s="19" t="n">
        <f aca="false">IF(AC1764&gt;0,(M1764-V1764)*AC1764,0)</f>
        <v>0</v>
      </c>
      <c r="AF1764" s="16" t="str">
        <f aca="false">IF(AA1764&lt;&gt;"COMPRAR","",IF(AB1764="",IF(X1764="","",IF(X1764-V1764&lt;0.01,"EMPATE TÉCNICO","")),IF(AB1764&lt;I1764,"ESTOQUE INSUFICIENTE",IF(X1764="","",IF(X1764-V1764&lt;0.01,"EMPATE TÉCNICO","")))))</f>
        <v/>
      </c>
      <c r="AG1764" s="16" t="s">
        <v>203</v>
      </c>
      <c r="AH1764" s="16" t="s">
        <v>5413</v>
      </c>
    </row>
    <row r="1765" customFormat="false" ht="15" hidden="false" customHeight="false" outlineLevel="0" collapsed="false">
      <c r="A1765" s="16" t="s">
        <v>5620</v>
      </c>
      <c r="B1765" s="17" t="s">
        <v>5621</v>
      </c>
      <c r="C1765" s="16" t="s">
        <v>5622</v>
      </c>
      <c r="D1765" s="16" t="s">
        <v>4315</v>
      </c>
      <c r="E1765" s="18" t="n">
        <v>1</v>
      </c>
      <c r="F1765" s="16" t="s">
        <v>42</v>
      </c>
      <c r="G1765" s="18" t="n">
        <v>0</v>
      </c>
      <c r="H1765" s="16" t="n">
        <v>0.7</v>
      </c>
      <c r="I1765" s="18" t="n">
        <v>2</v>
      </c>
      <c r="J1765" s="19" t="n">
        <v>22.91</v>
      </c>
      <c r="K1765" s="19" t="n">
        <v>22.91</v>
      </c>
      <c r="L1765" s="19" t="n">
        <v>22.91</v>
      </c>
      <c r="M1765" s="19" t="n">
        <f aca="false">IF(J1765&gt;0,J1765,K1765)*E1765</f>
        <v>22.91</v>
      </c>
      <c r="N1765" s="20"/>
      <c r="O1765" s="21" t="str">
        <f aca="false">IF(R1765="","",ROUND(R1765*(1-Premissas!$B$4),4))</f>
        <v/>
      </c>
      <c r="P1765" s="22"/>
      <c r="Q1765" s="22"/>
      <c r="R1765" s="23"/>
      <c r="S1765" s="24"/>
      <c r="T1765" s="24"/>
      <c r="U1765" s="25"/>
      <c r="V1765" s="19" t="str">
        <f aca="false">IF(COUNT(N1765:Q1765)=0,"",MIN(N1765:Q1765))</f>
        <v/>
      </c>
      <c r="W1765" s="16" t="str">
        <f aca="false">IF(V1765="","",INDEX($N$4:$Q$4,MATCH(V1765,N1765:Q1765,0)))</f>
        <v/>
      </c>
      <c r="X1765" s="19" t="str">
        <f aca="false">IF(COUNT(N1765:Q1765)&lt;2,"",SMALL(N1765:Q1765,2))</f>
        <v/>
      </c>
      <c r="Y1765" s="26" t="str">
        <f aca="false">IF(OR(V1765="",M1765=0),"",V1765/M1765-1)</f>
        <v/>
      </c>
      <c r="Z1765" s="26" t="str">
        <f aca="false">IF(OR(V1765="",L1765=""),"",V1765/(L1765*E1765)-1)</f>
        <v/>
      </c>
      <c r="AA1765" s="16" t="str">
        <f aca="false">IF(V1765="","SEM OFERTA",IF(OR(Y1765&gt;Premissas!$B$11,Y1765&lt;Premissas!$B$12),"VERIFICAR - UNIDADE/EMBALAGEM",IF(Y1765&gt;Premissas!$B$6,"NÃO COMPRAR - REAJUSTE &gt;5%","COMPRAR")))</f>
        <v>SEM OFERTA</v>
      </c>
      <c r="AB1765" s="18" t="str">
        <f aca="false">IF(W1765="DIMEC",S1765,IF(W1765="MEDCENTRO",U1765,""))</f>
        <v/>
      </c>
      <c r="AC1765" s="18" t="n">
        <f aca="false">IF(AA1765&lt;&gt;"COMPRAR",0,IF(AB1765="",I1765,MIN(I1765,AB1765)))</f>
        <v>0</v>
      </c>
      <c r="AD1765" s="19" t="n">
        <f aca="false">IF(AC1765&gt;0,AC1765*V1765,0)</f>
        <v>0</v>
      </c>
      <c r="AE1765" s="19" t="n">
        <f aca="false">IF(AC1765&gt;0,(M1765-V1765)*AC1765,0)</f>
        <v>0</v>
      </c>
      <c r="AF1765" s="16" t="str">
        <f aca="false">IF(AA1765&lt;&gt;"COMPRAR","",IF(AB1765="",IF(X1765="","",IF(X1765-V1765&lt;0.01,"EMPATE TÉCNICO","")),IF(AB1765&lt;I1765,"ESTOQUE INSUFICIENTE",IF(X1765="","",IF(X1765-V1765&lt;0.01,"EMPATE TÉCNICO","")))))</f>
        <v/>
      </c>
      <c r="AG1765" s="16" t="s">
        <v>203</v>
      </c>
      <c r="AH1765" s="16" t="s">
        <v>5413</v>
      </c>
    </row>
    <row r="1766" customFormat="false" ht="15" hidden="false" customHeight="false" outlineLevel="0" collapsed="false">
      <c r="A1766" s="16" t="s">
        <v>5623</v>
      </c>
      <c r="B1766" s="17" t="s">
        <v>5624</v>
      </c>
      <c r="C1766" s="16" t="s">
        <v>5625</v>
      </c>
      <c r="D1766" s="16" t="s">
        <v>4624</v>
      </c>
      <c r="E1766" s="18" t="n">
        <v>1</v>
      </c>
      <c r="F1766" s="16" t="s">
        <v>42</v>
      </c>
      <c r="G1766" s="18" t="n">
        <v>2</v>
      </c>
      <c r="H1766" s="16" t="n">
        <v>1.4</v>
      </c>
      <c r="I1766" s="18" t="n">
        <v>2</v>
      </c>
      <c r="J1766" s="19" t="n">
        <v>7.84</v>
      </c>
      <c r="K1766" s="19" t="n">
        <v>7.84</v>
      </c>
      <c r="L1766" s="19" t="n">
        <v>7.84</v>
      </c>
      <c r="M1766" s="19" t="n">
        <f aca="false">IF(J1766&gt;0,J1766,K1766)*E1766</f>
        <v>7.84</v>
      </c>
      <c r="N1766" s="20"/>
      <c r="O1766" s="21" t="str">
        <f aca="false">IF(R1766="","",ROUND(R1766*(1-Premissas!$B$4),4))</f>
        <v/>
      </c>
      <c r="P1766" s="22"/>
      <c r="Q1766" s="22"/>
      <c r="R1766" s="23"/>
      <c r="S1766" s="24"/>
      <c r="T1766" s="24"/>
      <c r="U1766" s="25"/>
      <c r="V1766" s="19" t="str">
        <f aca="false">IF(COUNT(N1766:Q1766)=0,"",MIN(N1766:Q1766))</f>
        <v/>
      </c>
      <c r="W1766" s="16" t="str">
        <f aca="false">IF(V1766="","",INDEX($N$4:$Q$4,MATCH(V1766,N1766:Q1766,0)))</f>
        <v/>
      </c>
      <c r="X1766" s="19" t="str">
        <f aca="false">IF(COUNT(N1766:Q1766)&lt;2,"",SMALL(N1766:Q1766,2))</f>
        <v/>
      </c>
      <c r="Y1766" s="26" t="str">
        <f aca="false">IF(OR(V1766="",M1766=0),"",V1766/M1766-1)</f>
        <v/>
      </c>
      <c r="Z1766" s="26" t="str">
        <f aca="false">IF(OR(V1766="",L1766=""),"",V1766/(L1766*E1766)-1)</f>
        <v/>
      </c>
      <c r="AA1766" s="16" t="str">
        <f aca="false">IF(V1766="","SEM OFERTA",IF(OR(Y1766&gt;Premissas!$B$11,Y1766&lt;Premissas!$B$12),"VERIFICAR - UNIDADE/EMBALAGEM",IF(Y1766&gt;Premissas!$B$6,"NÃO COMPRAR - REAJUSTE &gt;5%","COMPRAR")))</f>
        <v>SEM OFERTA</v>
      </c>
      <c r="AB1766" s="18" t="str">
        <f aca="false">IF(W1766="DIMEC",S1766,IF(W1766="MEDCENTRO",U1766,""))</f>
        <v/>
      </c>
      <c r="AC1766" s="18" t="n">
        <f aca="false">IF(AA1766&lt;&gt;"COMPRAR",0,IF(AB1766="",I1766,MIN(I1766,AB1766)))</f>
        <v>0</v>
      </c>
      <c r="AD1766" s="19" t="n">
        <f aca="false">IF(AC1766&gt;0,AC1766*V1766,0)</f>
        <v>0</v>
      </c>
      <c r="AE1766" s="19" t="n">
        <f aca="false">IF(AC1766&gt;0,(M1766-V1766)*AC1766,0)</f>
        <v>0</v>
      </c>
      <c r="AF1766" s="16" t="str">
        <f aca="false">IF(AA1766&lt;&gt;"COMPRAR","",IF(AB1766="",IF(X1766="","",IF(X1766-V1766&lt;0.01,"EMPATE TÉCNICO","")),IF(AB1766&lt;I1766,"ESTOQUE INSUFICIENTE",IF(X1766="","",IF(X1766-V1766&lt;0.01,"EMPATE TÉCNICO","")))))</f>
        <v/>
      </c>
      <c r="AG1766" s="16" t="s">
        <v>203</v>
      </c>
      <c r="AH1766" s="16" t="s">
        <v>5413</v>
      </c>
    </row>
    <row r="1767" customFormat="false" ht="15" hidden="false" customHeight="false" outlineLevel="0" collapsed="false">
      <c r="A1767" s="16" t="s">
        <v>5626</v>
      </c>
      <c r="B1767" s="17" t="s">
        <v>5627</v>
      </c>
      <c r="C1767" s="16" t="s">
        <v>5628</v>
      </c>
      <c r="D1767" s="16" t="s">
        <v>4624</v>
      </c>
      <c r="E1767" s="18" t="n">
        <v>1</v>
      </c>
      <c r="F1767" s="16" t="s">
        <v>43</v>
      </c>
      <c r="G1767" s="18" t="n">
        <v>0</v>
      </c>
      <c r="H1767" s="16" t="n">
        <v>0.4</v>
      </c>
      <c r="I1767" s="18" t="n">
        <v>1</v>
      </c>
      <c r="J1767" s="19" t="n">
        <v>8.02</v>
      </c>
      <c r="K1767" s="19" t="n">
        <v>8.02</v>
      </c>
      <c r="L1767" s="19" t="n">
        <v>8.02</v>
      </c>
      <c r="M1767" s="19" t="n">
        <f aca="false">IF(J1767&gt;0,J1767,K1767)*E1767</f>
        <v>8.02</v>
      </c>
      <c r="N1767" s="20"/>
      <c r="O1767" s="21" t="str">
        <f aca="false">IF(R1767="","",ROUND(R1767*(1-Premissas!$B$4),4))</f>
        <v/>
      </c>
      <c r="P1767" s="22"/>
      <c r="Q1767" s="22"/>
      <c r="R1767" s="23"/>
      <c r="S1767" s="24"/>
      <c r="T1767" s="24"/>
      <c r="U1767" s="25"/>
      <c r="V1767" s="19" t="str">
        <f aca="false">IF(COUNT(N1767:Q1767)=0,"",MIN(N1767:Q1767))</f>
        <v/>
      </c>
      <c r="W1767" s="16" t="str">
        <f aca="false">IF(V1767="","",INDEX($N$4:$Q$4,MATCH(V1767,N1767:Q1767,0)))</f>
        <v/>
      </c>
      <c r="X1767" s="19" t="str">
        <f aca="false">IF(COUNT(N1767:Q1767)&lt;2,"",SMALL(N1767:Q1767,2))</f>
        <v/>
      </c>
      <c r="Y1767" s="26" t="str">
        <f aca="false">IF(OR(V1767="",M1767=0),"",V1767/M1767-1)</f>
        <v/>
      </c>
      <c r="Z1767" s="26" t="str">
        <f aca="false">IF(OR(V1767="",L1767=""),"",V1767/(L1767*E1767)-1)</f>
        <v/>
      </c>
      <c r="AA1767" s="16" t="str">
        <f aca="false">IF(V1767="","SEM OFERTA",IF(OR(Y1767&gt;Premissas!$B$11,Y1767&lt;Premissas!$B$12),"VERIFICAR - UNIDADE/EMBALAGEM",IF(Y1767&gt;Premissas!$B$6,"NÃO COMPRAR - REAJUSTE &gt;5%","COMPRAR")))</f>
        <v>SEM OFERTA</v>
      </c>
      <c r="AB1767" s="18" t="str">
        <f aca="false">IF(W1767="DIMEC",S1767,IF(W1767="MEDCENTRO",U1767,""))</f>
        <v/>
      </c>
      <c r="AC1767" s="18" t="n">
        <f aca="false">IF(AA1767&lt;&gt;"COMPRAR",0,IF(AB1767="",I1767,MIN(I1767,AB1767)))</f>
        <v>0</v>
      </c>
      <c r="AD1767" s="19" t="n">
        <f aca="false">IF(AC1767&gt;0,AC1767*V1767,0)</f>
        <v>0</v>
      </c>
      <c r="AE1767" s="19" t="n">
        <f aca="false">IF(AC1767&gt;0,(M1767-V1767)*AC1767,0)</f>
        <v>0</v>
      </c>
      <c r="AF1767" s="16" t="str">
        <f aca="false">IF(AA1767&lt;&gt;"COMPRAR","",IF(AB1767="",IF(X1767="","",IF(X1767-V1767&lt;0.01,"EMPATE TÉCNICO","")),IF(AB1767&lt;I1767,"ESTOQUE INSUFICIENTE",IF(X1767="","",IF(X1767-V1767&lt;0.01,"EMPATE TÉCNICO","")))))</f>
        <v/>
      </c>
      <c r="AG1767" s="16" t="s">
        <v>203</v>
      </c>
      <c r="AH1767" s="16" t="s">
        <v>5413</v>
      </c>
    </row>
    <row r="1768" customFormat="false" ht="15" hidden="false" customHeight="false" outlineLevel="0" collapsed="false">
      <c r="A1768" s="16" t="s">
        <v>5629</v>
      </c>
      <c r="B1768" s="17" t="s">
        <v>5630</v>
      </c>
      <c r="C1768" s="16" t="s">
        <v>5631</v>
      </c>
      <c r="D1768" s="16" t="s">
        <v>4624</v>
      </c>
      <c r="E1768" s="18" t="n">
        <v>1</v>
      </c>
      <c r="F1768" s="16" t="s">
        <v>41</v>
      </c>
      <c r="G1768" s="18" t="n">
        <v>4</v>
      </c>
      <c r="H1768" s="16" t="n">
        <v>6.4</v>
      </c>
      <c r="I1768" s="18" t="n">
        <v>13</v>
      </c>
      <c r="J1768" s="19" t="n">
        <v>7.84</v>
      </c>
      <c r="K1768" s="19" t="n">
        <v>7.84</v>
      </c>
      <c r="L1768" s="19" t="n">
        <v>7.84</v>
      </c>
      <c r="M1768" s="19" t="n">
        <f aca="false">IF(J1768&gt;0,J1768,K1768)*E1768</f>
        <v>7.84</v>
      </c>
      <c r="N1768" s="20"/>
      <c r="O1768" s="21" t="str">
        <f aca="false">IF(R1768="","",ROUND(R1768*(1-Premissas!$B$4),4))</f>
        <v/>
      </c>
      <c r="P1768" s="22"/>
      <c r="Q1768" s="22"/>
      <c r="R1768" s="23"/>
      <c r="S1768" s="24"/>
      <c r="T1768" s="24"/>
      <c r="U1768" s="25"/>
      <c r="V1768" s="19" t="str">
        <f aca="false">IF(COUNT(N1768:Q1768)=0,"",MIN(N1768:Q1768))</f>
        <v/>
      </c>
      <c r="W1768" s="16" t="str">
        <f aca="false">IF(V1768="","",INDEX($N$4:$Q$4,MATCH(V1768,N1768:Q1768,0)))</f>
        <v/>
      </c>
      <c r="X1768" s="19" t="str">
        <f aca="false">IF(COUNT(N1768:Q1768)&lt;2,"",SMALL(N1768:Q1768,2))</f>
        <v/>
      </c>
      <c r="Y1768" s="26" t="str">
        <f aca="false">IF(OR(V1768="",M1768=0),"",V1768/M1768-1)</f>
        <v/>
      </c>
      <c r="Z1768" s="26" t="str">
        <f aca="false">IF(OR(V1768="",L1768=""),"",V1768/(L1768*E1768)-1)</f>
        <v/>
      </c>
      <c r="AA1768" s="16" t="str">
        <f aca="false">IF(V1768="","SEM OFERTA",IF(OR(Y1768&gt;Premissas!$B$11,Y1768&lt;Premissas!$B$12),"VERIFICAR - UNIDADE/EMBALAGEM",IF(Y1768&gt;Premissas!$B$6,"NÃO COMPRAR - REAJUSTE &gt;5%","COMPRAR")))</f>
        <v>SEM OFERTA</v>
      </c>
      <c r="AB1768" s="18" t="str">
        <f aca="false">IF(W1768="DIMEC",S1768,IF(W1768="MEDCENTRO",U1768,""))</f>
        <v/>
      </c>
      <c r="AC1768" s="18" t="n">
        <f aca="false">IF(AA1768&lt;&gt;"COMPRAR",0,IF(AB1768="",I1768,MIN(I1768,AB1768)))</f>
        <v>0</v>
      </c>
      <c r="AD1768" s="19" t="n">
        <f aca="false">IF(AC1768&gt;0,AC1768*V1768,0)</f>
        <v>0</v>
      </c>
      <c r="AE1768" s="19" t="n">
        <f aca="false">IF(AC1768&gt;0,(M1768-V1768)*AC1768,0)</f>
        <v>0</v>
      </c>
      <c r="AF1768" s="16" t="str">
        <f aca="false">IF(AA1768&lt;&gt;"COMPRAR","",IF(AB1768="",IF(X1768="","",IF(X1768-V1768&lt;0.01,"EMPATE TÉCNICO","")),IF(AB1768&lt;I1768,"ESTOQUE INSUFICIENTE",IF(X1768="","",IF(X1768-V1768&lt;0.01,"EMPATE TÉCNICO","")))))</f>
        <v/>
      </c>
      <c r="AG1768" s="16" t="s">
        <v>203</v>
      </c>
      <c r="AH1768" s="16" t="s">
        <v>5413</v>
      </c>
    </row>
    <row r="1769" customFormat="false" ht="15" hidden="false" customHeight="false" outlineLevel="0" collapsed="false">
      <c r="A1769" s="16" t="s">
        <v>5632</v>
      </c>
      <c r="B1769" s="17" t="s">
        <v>5633</v>
      </c>
      <c r="C1769" s="16" t="s">
        <v>5634</v>
      </c>
      <c r="D1769" s="16" t="s">
        <v>4624</v>
      </c>
      <c r="E1769" s="18" t="n">
        <v>1</v>
      </c>
      <c r="F1769" s="16" t="s">
        <v>42</v>
      </c>
      <c r="G1769" s="18" t="n">
        <v>7</v>
      </c>
      <c r="H1769" s="16" t="n">
        <v>3.2</v>
      </c>
      <c r="I1769" s="18" t="n">
        <v>2</v>
      </c>
      <c r="J1769" s="19" t="n">
        <v>7.84</v>
      </c>
      <c r="K1769" s="19" t="n">
        <v>7.84</v>
      </c>
      <c r="L1769" s="19" t="n">
        <v>7.84</v>
      </c>
      <c r="M1769" s="19" t="n">
        <f aca="false">IF(J1769&gt;0,J1769,K1769)*E1769</f>
        <v>7.84</v>
      </c>
      <c r="N1769" s="20"/>
      <c r="O1769" s="21" t="str">
        <f aca="false">IF(R1769="","",ROUND(R1769*(1-Premissas!$B$4),4))</f>
        <v/>
      </c>
      <c r="P1769" s="22"/>
      <c r="Q1769" s="22"/>
      <c r="R1769" s="23"/>
      <c r="S1769" s="24"/>
      <c r="T1769" s="24"/>
      <c r="U1769" s="25"/>
      <c r="V1769" s="19" t="str">
        <f aca="false">IF(COUNT(N1769:Q1769)=0,"",MIN(N1769:Q1769))</f>
        <v/>
      </c>
      <c r="W1769" s="16" t="str">
        <f aca="false">IF(V1769="","",INDEX($N$4:$Q$4,MATCH(V1769,N1769:Q1769,0)))</f>
        <v/>
      </c>
      <c r="X1769" s="19" t="str">
        <f aca="false">IF(COUNT(N1769:Q1769)&lt;2,"",SMALL(N1769:Q1769,2))</f>
        <v/>
      </c>
      <c r="Y1769" s="26" t="str">
        <f aca="false">IF(OR(V1769="",M1769=0),"",V1769/M1769-1)</f>
        <v/>
      </c>
      <c r="Z1769" s="26" t="str">
        <f aca="false">IF(OR(V1769="",L1769=""),"",V1769/(L1769*E1769)-1)</f>
        <v/>
      </c>
      <c r="AA1769" s="16" t="str">
        <f aca="false">IF(V1769="","SEM OFERTA",IF(OR(Y1769&gt;Premissas!$B$11,Y1769&lt;Premissas!$B$12),"VERIFICAR - UNIDADE/EMBALAGEM",IF(Y1769&gt;Premissas!$B$6,"NÃO COMPRAR - REAJUSTE &gt;5%","COMPRAR")))</f>
        <v>SEM OFERTA</v>
      </c>
      <c r="AB1769" s="18" t="str">
        <f aca="false">IF(W1769="DIMEC",S1769,IF(W1769="MEDCENTRO",U1769,""))</f>
        <v/>
      </c>
      <c r="AC1769" s="18" t="n">
        <f aca="false">IF(AA1769&lt;&gt;"COMPRAR",0,IF(AB1769="",I1769,MIN(I1769,AB1769)))</f>
        <v>0</v>
      </c>
      <c r="AD1769" s="19" t="n">
        <f aca="false">IF(AC1769&gt;0,AC1769*V1769,0)</f>
        <v>0</v>
      </c>
      <c r="AE1769" s="19" t="n">
        <f aca="false">IF(AC1769&gt;0,(M1769-V1769)*AC1769,0)</f>
        <v>0</v>
      </c>
      <c r="AF1769" s="16" t="str">
        <f aca="false">IF(AA1769&lt;&gt;"COMPRAR","",IF(AB1769="",IF(X1769="","",IF(X1769-V1769&lt;0.01,"EMPATE TÉCNICO","")),IF(AB1769&lt;I1769,"ESTOQUE INSUFICIENTE",IF(X1769="","",IF(X1769-V1769&lt;0.01,"EMPATE TÉCNICO","")))))</f>
        <v/>
      </c>
      <c r="AG1769" s="16" t="s">
        <v>203</v>
      </c>
      <c r="AH1769" s="16" t="s">
        <v>5413</v>
      </c>
    </row>
    <row r="1770" customFormat="false" ht="15" hidden="false" customHeight="false" outlineLevel="0" collapsed="false">
      <c r="A1770" s="16" t="s">
        <v>5635</v>
      </c>
      <c r="B1770" s="17" t="s">
        <v>5636</v>
      </c>
      <c r="C1770" s="16" t="s">
        <v>5637</v>
      </c>
      <c r="D1770" s="16" t="s">
        <v>4624</v>
      </c>
      <c r="E1770" s="18" t="n">
        <v>1</v>
      </c>
      <c r="F1770" s="16" t="s">
        <v>43</v>
      </c>
      <c r="G1770" s="18" t="n">
        <v>0</v>
      </c>
      <c r="H1770" s="16" t="n">
        <v>0.6</v>
      </c>
      <c r="I1770" s="18" t="n">
        <v>2</v>
      </c>
      <c r="J1770" s="19" t="n">
        <v>7.95</v>
      </c>
      <c r="K1770" s="19" t="n">
        <v>7.95</v>
      </c>
      <c r="L1770" s="19" t="n">
        <v>7.95</v>
      </c>
      <c r="M1770" s="19" t="n">
        <f aca="false">IF(J1770&gt;0,J1770,K1770)*E1770</f>
        <v>7.95</v>
      </c>
      <c r="N1770" s="20"/>
      <c r="O1770" s="21" t="str">
        <f aca="false">IF(R1770="","",ROUND(R1770*(1-Premissas!$B$4),4))</f>
        <v/>
      </c>
      <c r="P1770" s="22"/>
      <c r="Q1770" s="22"/>
      <c r="R1770" s="23"/>
      <c r="S1770" s="24"/>
      <c r="T1770" s="24"/>
      <c r="U1770" s="25"/>
      <c r="V1770" s="19" t="str">
        <f aca="false">IF(COUNT(N1770:Q1770)=0,"",MIN(N1770:Q1770))</f>
        <v/>
      </c>
      <c r="W1770" s="16" t="str">
        <f aca="false">IF(V1770="","",INDEX($N$4:$Q$4,MATCH(V1770,N1770:Q1770,0)))</f>
        <v/>
      </c>
      <c r="X1770" s="19" t="str">
        <f aca="false">IF(COUNT(N1770:Q1770)&lt;2,"",SMALL(N1770:Q1770,2))</f>
        <v/>
      </c>
      <c r="Y1770" s="26" t="str">
        <f aca="false">IF(OR(V1770="",M1770=0),"",V1770/M1770-1)</f>
        <v/>
      </c>
      <c r="Z1770" s="26" t="str">
        <f aca="false">IF(OR(V1770="",L1770=""),"",V1770/(L1770*E1770)-1)</f>
        <v/>
      </c>
      <c r="AA1770" s="16" t="str">
        <f aca="false">IF(V1770="","SEM OFERTA",IF(OR(Y1770&gt;Premissas!$B$11,Y1770&lt;Premissas!$B$12),"VERIFICAR - UNIDADE/EMBALAGEM",IF(Y1770&gt;Premissas!$B$6,"NÃO COMPRAR - REAJUSTE &gt;5%","COMPRAR")))</f>
        <v>SEM OFERTA</v>
      </c>
      <c r="AB1770" s="18" t="str">
        <f aca="false">IF(W1770="DIMEC",S1770,IF(W1770="MEDCENTRO",U1770,""))</f>
        <v/>
      </c>
      <c r="AC1770" s="18" t="n">
        <f aca="false">IF(AA1770&lt;&gt;"COMPRAR",0,IF(AB1770="",I1770,MIN(I1770,AB1770)))</f>
        <v>0</v>
      </c>
      <c r="AD1770" s="19" t="n">
        <f aca="false">IF(AC1770&gt;0,AC1770*V1770,0)</f>
        <v>0</v>
      </c>
      <c r="AE1770" s="19" t="n">
        <f aca="false">IF(AC1770&gt;0,(M1770-V1770)*AC1770,0)</f>
        <v>0</v>
      </c>
      <c r="AF1770" s="16" t="str">
        <f aca="false">IF(AA1770&lt;&gt;"COMPRAR","",IF(AB1770="",IF(X1770="","",IF(X1770-V1770&lt;0.01,"EMPATE TÉCNICO","")),IF(AB1770&lt;I1770,"ESTOQUE INSUFICIENTE",IF(X1770="","",IF(X1770-V1770&lt;0.01,"EMPATE TÉCNICO","")))))</f>
        <v/>
      </c>
      <c r="AG1770" s="16" t="s">
        <v>203</v>
      </c>
      <c r="AH1770" s="16" t="s">
        <v>5413</v>
      </c>
    </row>
    <row r="1771" customFormat="false" ht="15" hidden="false" customHeight="false" outlineLevel="0" collapsed="false">
      <c r="A1771" s="16" t="s">
        <v>5638</v>
      </c>
      <c r="B1771" s="17" t="s">
        <v>5639</v>
      </c>
      <c r="C1771" s="16" t="s">
        <v>5640</v>
      </c>
      <c r="D1771" s="16" t="s">
        <v>4315</v>
      </c>
      <c r="E1771" s="18" t="n">
        <v>1</v>
      </c>
      <c r="F1771" s="16" t="s">
        <v>43</v>
      </c>
      <c r="G1771" s="18" t="n">
        <v>0</v>
      </c>
      <c r="H1771" s="16" t="n">
        <v>0.3</v>
      </c>
      <c r="I1771" s="18" t="n">
        <v>1</v>
      </c>
      <c r="J1771" s="19" t="n">
        <v>23.95</v>
      </c>
      <c r="K1771" s="19" t="n">
        <v>23.95</v>
      </c>
      <c r="L1771" s="19" t="n">
        <v>23.95</v>
      </c>
      <c r="M1771" s="19" t="n">
        <f aca="false">IF(J1771&gt;0,J1771,K1771)*E1771</f>
        <v>23.95</v>
      </c>
      <c r="N1771" s="20"/>
      <c r="O1771" s="21" t="str">
        <f aca="false">IF(R1771="","",ROUND(R1771*(1-Premissas!$B$4),4))</f>
        <v/>
      </c>
      <c r="P1771" s="22"/>
      <c r="Q1771" s="22"/>
      <c r="R1771" s="23"/>
      <c r="S1771" s="24"/>
      <c r="T1771" s="24"/>
      <c r="U1771" s="25"/>
      <c r="V1771" s="19" t="str">
        <f aca="false">IF(COUNT(N1771:Q1771)=0,"",MIN(N1771:Q1771))</f>
        <v/>
      </c>
      <c r="W1771" s="16" t="str">
        <f aca="false">IF(V1771="","",INDEX($N$4:$Q$4,MATCH(V1771,N1771:Q1771,0)))</f>
        <v/>
      </c>
      <c r="X1771" s="19" t="str">
        <f aca="false">IF(COUNT(N1771:Q1771)&lt;2,"",SMALL(N1771:Q1771,2))</f>
        <v/>
      </c>
      <c r="Y1771" s="26" t="str">
        <f aca="false">IF(OR(V1771="",M1771=0),"",V1771/M1771-1)</f>
        <v/>
      </c>
      <c r="Z1771" s="26" t="str">
        <f aca="false">IF(OR(V1771="",L1771=""),"",V1771/(L1771*E1771)-1)</f>
        <v/>
      </c>
      <c r="AA1771" s="16" t="str">
        <f aca="false">IF(V1771="","SEM OFERTA",IF(OR(Y1771&gt;Premissas!$B$11,Y1771&lt;Premissas!$B$12),"VERIFICAR - UNIDADE/EMBALAGEM",IF(Y1771&gt;Premissas!$B$6,"NÃO COMPRAR - REAJUSTE &gt;5%","COMPRAR")))</f>
        <v>SEM OFERTA</v>
      </c>
      <c r="AB1771" s="18" t="str">
        <f aca="false">IF(W1771="DIMEC",S1771,IF(W1771="MEDCENTRO",U1771,""))</f>
        <v/>
      </c>
      <c r="AC1771" s="18" t="n">
        <f aca="false">IF(AA1771&lt;&gt;"COMPRAR",0,IF(AB1771="",I1771,MIN(I1771,AB1771)))</f>
        <v>0</v>
      </c>
      <c r="AD1771" s="19" t="n">
        <f aca="false">IF(AC1771&gt;0,AC1771*V1771,0)</f>
        <v>0</v>
      </c>
      <c r="AE1771" s="19" t="n">
        <f aca="false">IF(AC1771&gt;0,(M1771-V1771)*AC1771,0)</f>
        <v>0</v>
      </c>
      <c r="AF1771" s="16" t="str">
        <f aca="false">IF(AA1771&lt;&gt;"COMPRAR","",IF(AB1771="",IF(X1771="","",IF(X1771-V1771&lt;0.01,"EMPATE TÉCNICO","")),IF(AB1771&lt;I1771,"ESTOQUE INSUFICIENTE",IF(X1771="","",IF(X1771-V1771&lt;0.01,"EMPATE TÉCNICO","")))))</f>
        <v/>
      </c>
      <c r="AG1771" s="16" t="s">
        <v>203</v>
      </c>
      <c r="AH1771" s="16" t="s">
        <v>5413</v>
      </c>
    </row>
    <row r="1772" customFormat="false" ht="15" hidden="false" customHeight="false" outlineLevel="0" collapsed="false">
      <c r="A1772" s="16" t="s">
        <v>5641</v>
      </c>
      <c r="B1772" s="17" t="s">
        <v>5642</v>
      </c>
      <c r="C1772" s="16" t="s">
        <v>5643</v>
      </c>
      <c r="D1772" s="16" t="s">
        <v>4315</v>
      </c>
      <c r="E1772" s="18" t="n">
        <v>1</v>
      </c>
      <c r="F1772" s="16" t="s">
        <v>42</v>
      </c>
      <c r="G1772" s="18" t="n">
        <v>0</v>
      </c>
      <c r="H1772" s="16" t="n">
        <v>0.7</v>
      </c>
      <c r="I1772" s="18" t="n">
        <v>2</v>
      </c>
      <c r="J1772" s="19" t="n">
        <v>24.12</v>
      </c>
      <c r="K1772" s="19" t="n">
        <v>24.12</v>
      </c>
      <c r="L1772" s="19" t="n">
        <v>24.12</v>
      </c>
      <c r="M1772" s="19" t="n">
        <f aca="false">IF(J1772&gt;0,J1772,K1772)*E1772</f>
        <v>24.12</v>
      </c>
      <c r="N1772" s="20"/>
      <c r="O1772" s="21" t="str">
        <f aca="false">IF(R1772="","",ROUND(R1772*(1-Premissas!$B$4),4))</f>
        <v/>
      </c>
      <c r="P1772" s="22"/>
      <c r="Q1772" s="22"/>
      <c r="R1772" s="23"/>
      <c r="S1772" s="24"/>
      <c r="T1772" s="24"/>
      <c r="U1772" s="25"/>
      <c r="V1772" s="19" t="str">
        <f aca="false">IF(COUNT(N1772:Q1772)=0,"",MIN(N1772:Q1772))</f>
        <v/>
      </c>
      <c r="W1772" s="16" t="str">
        <f aca="false">IF(V1772="","",INDEX($N$4:$Q$4,MATCH(V1772,N1772:Q1772,0)))</f>
        <v/>
      </c>
      <c r="X1772" s="19" t="str">
        <f aca="false">IF(COUNT(N1772:Q1772)&lt;2,"",SMALL(N1772:Q1772,2))</f>
        <v/>
      </c>
      <c r="Y1772" s="26" t="str">
        <f aca="false">IF(OR(V1772="",M1772=0),"",V1772/M1772-1)</f>
        <v/>
      </c>
      <c r="Z1772" s="26" t="str">
        <f aca="false">IF(OR(V1772="",L1772=""),"",V1772/(L1772*E1772)-1)</f>
        <v/>
      </c>
      <c r="AA1772" s="16" t="str">
        <f aca="false">IF(V1772="","SEM OFERTA",IF(OR(Y1772&gt;Premissas!$B$11,Y1772&lt;Premissas!$B$12),"VERIFICAR - UNIDADE/EMBALAGEM",IF(Y1772&gt;Premissas!$B$6,"NÃO COMPRAR - REAJUSTE &gt;5%","COMPRAR")))</f>
        <v>SEM OFERTA</v>
      </c>
      <c r="AB1772" s="18" t="str">
        <f aca="false">IF(W1772="DIMEC",S1772,IF(W1772="MEDCENTRO",U1772,""))</f>
        <v/>
      </c>
      <c r="AC1772" s="18" t="n">
        <f aca="false">IF(AA1772&lt;&gt;"COMPRAR",0,IF(AB1772="",I1772,MIN(I1772,AB1772)))</f>
        <v>0</v>
      </c>
      <c r="AD1772" s="19" t="n">
        <f aca="false">IF(AC1772&gt;0,AC1772*V1772,0)</f>
        <v>0</v>
      </c>
      <c r="AE1772" s="19" t="n">
        <f aca="false">IF(AC1772&gt;0,(M1772-V1772)*AC1772,0)</f>
        <v>0</v>
      </c>
      <c r="AF1772" s="16" t="str">
        <f aca="false">IF(AA1772&lt;&gt;"COMPRAR","",IF(AB1772="",IF(X1772="","",IF(X1772-V1772&lt;0.01,"EMPATE TÉCNICO","")),IF(AB1772&lt;I1772,"ESTOQUE INSUFICIENTE",IF(X1772="","",IF(X1772-V1772&lt;0.01,"EMPATE TÉCNICO","")))))</f>
        <v/>
      </c>
      <c r="AG1772" s="16" t="s">
        <v>203</v>
      </c>
      <c r="AH1772" s="16" t="s">
        <v>5413</v>
      </c>
    </row>
    <row r="1773" customFormat="false" ht="15" hidden="false" customHeight="false" outlineLevel="0" collapsed="false">
      <c r="A1773" s="16" t="s">
        <v>5644</v>
      </c>
      <c r="B1773" s="17" t="s">
        <v>5645</v>
      </c>
      <c r="C1773" s="16" t="s">
        <v>5646</v>
      </c>
      <c r="D1773" s="16"/>
      <c r="E1773" s="18" t="n">
        <v>1</v>
      </c>
      <c r="F1773" s="16" t="s">
        <v>41</v>
      </c>
      <c r="G1773" s="18" t="n">
        <v>0</v>
      </c>
      <c r="H1773" s="16" t="n">
        <v>2.9</v>
      </c>
      <c r="I1773" s="18" t="n">
        <v>8</v>
      </c>
      <c r="J1773" s="19" t="n">
        <v>7.84</v>
      </c>
      <c r="K1773" s="19" t="n">
        <v>7.84</v>
      </c>
      <c r="L1773" s="19" t="n">
        <v>7.84</v>
      </c>
      <c r="M1773" s="19" t="n">
        <f aca="false">IF(J1773&gt;0,J1773,K1773)*E1773</f>
        <v>7.84</v>
      </c>
      <c r="N1773" s="20"/>
      <c r="O1773" s="21" t="str">
        <f aca="false">IF(R1773="","",ROUND(R1773*(1-Premissas!$B$4),4))</f>
        <v/>
      </c>
      <c r="P1773" s="22"/>
      <c r="Q1773" s="22"/>
      <c r="R1773" s="23"/>
      <c r="S1773" s="24"/>
      <c r="T1773" s="24"/>
      <c r="U1773" s="25"/>
      <c r="V1773" s="19" t="str">
        <f aca="false">IF(COUNT(N1773:Q1773)=0,"",MIN(N1773:Q1773))</f>
        <v/>
      </c>
      <c r="W1773" s="16" t="str">
        <f aca="false">IF(V1773="","",INDEX($N$4:$Q$4,MATCH(V1773,N1773:Q1773,0)))</f>
        <v/>
      </c>
      <c r="X1773" s="19" t="str">
        <f aca="false">IF(COUNT(N1773:Q1773)&lt;2,"",SMALL(N1773:Q1773,2))</f>
        <v/>
      </c>
      <c r="Y1773" s="26" t="str">
        <f aca="false">IF(OR(V1773="",M1773=0),"",V1773/M1773-1)</f>
        <v/>
      </c>
      <c r="Z1773" s="26" t="str">
        <f aca="false">IF(OR(V1773="",L1773=""),"",V1773/(L1773*E1773)-1)</f>
        <v/>
      </c>
      <c r="AA1773" s="16" t="str">
        <f aca="false">IF(V1773="","SEM OFERTA",IF(OR(Y1773&gt;Premissas!$B$11,Y1773&lt;Premissas!$B$12),"VERIFICAR - UNIDADE/EMBALAGEM",IF(Y1773&gt;Premissas!$B$6,"NÃO COMPRAR - REAJUSTE &gt;5%","COMPRAR")))</f>
        <v>SEM OFERTA</v>
      </c>
      <c r="AB1773" s="18" t="str">
        <f aca="false">IF(W1773="DIMEC",S1773,IF(W1773="MEDCENTRO",U1773,""))</f>
        <v/>
      </c>
      <c r="AC1773" s="18" t="n">
        <f aca="false">IF(AA1773&lt;&gt;"COMPRAR",0,IF(AB1773="",I1773,MIN(I1773,AB1773)))</f>
        <v>0</v>
      </c>
      <c r="AD1773" s="19" t="n">
        <f aca="false">IF(AC1773&gt;0,AC1773*V1773,0)</f>
        <v>0</v>
      </c>
      <c r="AE1773" s="19" t="n">
        <f aca="false">IF(AC1773&gt;0,(M1773-V1773)*AC1773,0)</f>
        <v>0</v>
      </c>
      <c r="AF1773" s="16" t="str">
        <f aca="false">IF(AA1773&lt;&gt;"COMPRAR","",IF(AB1773="",IF(X1773="","",IF(X1773-V1773&lt;0.01,"EMPATE TÉCNICO","")),IF(AB1773&lt;I1773,"ESTOQUE INSUFICIENTE",IF(X1773="","",IF(X1773-V1773&lt;0.01,"EMPATE TÉCNICO","")))))</f>
        <v/>
      </c>
      <c r="AG1773" s="16" t="s">
        <v>203</v>
      </c>
      <c r="AH1773" s="16" t="s">
        <v>5413</v>
      </c>
    </row>
    <row r="1774" customFormat="false" ht="15" hidden="false" customHeight="false" outlineLevel="0" collapsed="false">
      <c r="A1774" s="16" t="s">
        <v>5647</v>
      </c>
      <c r="B1774" s="17" t="s">
        <v>5648</v>
      </c>
      <c r="C1774" s="16" t="s">
        <v>5649</v>
      </c>
      <c r="D1774" s="16" t="s">
        <v>5650</v>
      </c>
      <c r="E1774" s="18" t="n">
        <v>1</v>
      </c>
      <c r="F1774" s="16" t="s">
        <v>43</v>
      </c>
      <c r="G1774" s="18" t="n">
        <v>0</v>
      </c>
      <c r="H1774" s="16" t="n">
        <v>0.2</v>
      </c>
      <c r="I1774" s="18" t="n">
        <v>1</v>
      </c>
      <c r="J1774" s="19" t="n">
        <v>12.54</v>
      </c>
      <c r="K1774" s="19" t="n">
        <v>12.54</v>
      </c>
      <c r="L1774" s="19" t="n">
        <v>12.54</v>
      </c>
      <c r="M1774" s="19" t="n">
        <f aca="false">IF(J1774&gt;0,J1774,K1774)*E1774</f>
        <v>12.54</v>
      </c>
      <c r="N1774" s="20"/>
      <c r="O1774" s="21" t="str">
        <f aca="false">IF(R1774="","",ROUND(R1774*(1-Premissas!$B$4),4))</f>
        <v/>
      </c>
      <c r="P1774" s="22"/>
      <c r="Q1774" s="22"/>
      <c r="R1774" s="23"/>
      <c r="S1774" s="24"/>
      <c r="T1774" s="24"/>
      <c r="U1774" s="25"/>
      <c r="V1774" s="19" t="str">
        <f aca="false">IF(COUNT(N1774:Q1774)=0,"",MIN(N1774:Q1774))</f>
        <v/>
      </c>
      <c r="W1774" s="16" t="str">
        <f aca="false">IF(V1774="","",INDEX($N$4:$Q$4,MATCH(V1774,N1774:Q1774,0)))</f>
        <v/>
      </c>
      <c r="X1774" s="19" t="str">
        <f aca="false">IF(COUNT(N1774:Q1774)&lt;2,"",SMALL(N1774:Q1774,2))</f>
        <v/>
      </c>
      <c r="Y1774" s="26" t="str">
        <f aca="false">IF(OR(V1774="",M1774=0),"",V1774/M1774-1)</f>
        <v/>
      </c>
      <c r="Z1774" s="26" t="str">
        <f aca="false">IF(OR(V1774="",L1774=""),"",V1774/(L1774*E1774)-1)</f>
        <v/>
      </c>
      <c r="AA1774" s="16" t="str">
        <f aca="false">IF(V1774="","SEM OFERTA",IF(OR(Y1774&gt;Premissas!$B$11,Y1774&lt;Premissas!$B$12),"VERIFICAR - UNIDADE/EMBALAGEM",IF(Y1774&gt;Premissas!$B$6,"NÃO COMPRAR - REAJUSTE &gt;5%","COMPRAR")))</f>
        <v>SEM OFERTA</v>
      </c>
      <c r="AB1774" s="18" t="str">
        <f aca="false">IF(W1774="DIMEC",S1774,IF(W1774="MEDCENTRO",U1774,""))</f>
        <v/>
      </c>
      <c r="AC1774" s="18" t="n">
        <f aca="false">IF(AA1774&lt;&gt;"COMPRAR",0,IF(AB1774="",I1774,MIN(I1774,AB1774)))</f>
        <v>0</v>
      </c>
      <c r="AD1774" s="19" t="n">
        <f aca="false">IF(AC1774&gt;0,AC1774*V1774,0)</f>
        <v>0</v>
      </c>
      <c r="AE1774" s="19" t="n">
        <f aca="false">IF(AC1774&gt;0,(M1774-V1774)*AC1774,0)</f>
        <v>0</v>
      </c>
      <c r="AF1774" s="16" t="str">
        <f aca="false">IF(AA1774&lt;&gt;"COMPRAR","",IF(AB1774="",IF(X1774="","",IF(X1774-V1774&lt;0.01,"EMPATE TÉCNICO","")),IF(AB1774&lt;I1774,"ESTOQUE INSUFICIENTE",IF(X1774="","",IF(X1774-V1774&lt;0.01,"EMPATE TÉCNICO","")))))</f>
        <v/>
      </c>
      <c r="AG1774" s="16" t="s">
        <v>93</v>
      </c>
      <c r="AH1774" s="16" t="s">
        <v>5413</v>
      </c>
    </row>
    <row r="1775" customFormat="false" ht="15" hidden="false" customHeight="false" outlineLevel="0" collapsed="false">
      <c r="A1775" s="16" t="s">
        <v>5651</v>
      </c>
      <c r="B1775" s="17" t="s">
        <v>5652</v>
      </c>
      <c r="C1775" s="16" t="s">
        <v>5653</v>
      </c>
      <c r="D1775" s="16" t="s">
        <v>5650</v>
      </c>
      <c r="E1775" s="18" t="n">
        <v>1</v>
      </c>
      <c r="F1775" s="16" t="s">
        <v>43</v>
      </c>
      <c r="G1775" s="18" t="n">
        <v>1</v>
      </c>
      <c r="H1775" s="16" t="n">
        <v>0.5</v>
      </c>
      <c r="I1775" s="18" t="n">
        <v>1</v>
      </c>
      <c r="J1775" s="19" t="n">
        <v>12.54</v>
      </c>
      <c r="K1775" s="19" t="n">
        <v>12.54</v>
      </c>
      <c r="L1775" s="19" t="n">
        <v>12.54</v>
      </c>
      <c r="M1775" s="19" t="n">
        <f aca="false">IF(J1775&gt;0,J1775,K1775)*E1775</f>
        <v>12.54</v>
      </c>
      <c r="N1775" s="20"/>
      <c r="O1775" s="21" t="str">
        <f aca="false">IF(R1775="","",ROUND(R1775*(1-Premissas!$B$4),4))</f>
        <v/>
      </c>
      <c r="P1775" s="22"/>
      <c r="Q1775" s="22"/>
      <c r="R1775" s="23"/>
      <c r="S1775" s="24"/>
      <c r="T1775" s="24"/>
      <c r="U1775" s="25"/>
      <c r="V1775" s="19" t="str">
        <f aca="false">IF(COUNT(N1775:Q1775)=0,"",MIN(N1775:Q1775))</f>
        <v/>
      </c>
      <c r="W1775" s="16" t="str">
        <f aca="false">IF(V1775="","",INDEX($N$4:$Q$4,MATCH(V1775,N1775:Q1775,0)))</f>
        <v/>
      </c>
      <c r="X1775" s="19" t="str">
        <f aca="false">IF(COUNT(N1775:Q1775)&lt;2,"",SMALL(N1775:Q1775,2))</f>
        <v/>
      </c>
      <c r="Y1775" s="26" t="str">
        <f aca="false">IF(OR(V1775="",M1775=0),"",V1775/M1775-1)</f>
        <v/>
      </c>
      <c r="Z1775" s="26" t="str">
        <f aca="false">IF(OR(V1775="",L1775=""),"",V1775/(L1775*E1775)-1)</f>
        <v/>
      </c>
      <c r="AA1775" s="16" t="str">
        <f aca="false">IF(V1775="","SEM OFERTA",IF(OR(Y1775&gt;Premissas!$B$11,Y1775&lt;Premissas!$B$12),"VERIFICAR - UNIDADE/EMBALAGEM",IF(Y1775&gt;Premissas!$B$6,"NÃO COMPRAR - REAJUSTE &gt;5%","COMPRAR")))</f>
        <v>SEM OFERTA</v>
      </c>
      <c r="AB1775" s="18" t="str">
        <f aca="false">IF(W1775="DIMEC",S1775,IF(W1775="MEDCENTRO",U1775,""))</f>
        <v/>
      </c>
      <c r="AC1775" s="18" t="n">
        <f aca="false">IF(AA1775&lt;&gt;"COMPRAR",0,IF(AB1775="",I1775,MIN(I1775,AB1775)))</f>
        <v>0</v>
      </c>
      <c r="AD1775" s="19" t="n">
        <f aca="false">IF(AC1775&gt;0,AC1775*V1775,0)</f>
        <v>0</v>
      </c>
      <c r="AE1775" s="19" t="n">
        <f aca="false">IF(AC1775&gt;0,(M1775-V1775)*AC1775,0)</f>
        <v>0</v>
      </c>
      <c r="AF1775" s="16" t="str">
        <f aca="false">IF(AA1775&lt;&gt;"COMPRAR","",IF(AB1775="",IF(X1775="","",IF(X1775-V1775&lt;0.01,"EMPATE TÉCNICO","")),IF(AB1775&lt;I1775,"ESTOQUE INSUFICIENTE",IF(X1775="","",IF(X1775-V1775&lt;0.01,"EMPATE TÉCNICO","")))))</f>
        <v/>
      </c>
      <c r="AG1775" s="16" t="s">
        <v>93</v>
      </c>
      <c r="AH1775" s="16" t="s">
        <v>5413</v>
      </c>
    </row>
    <row r="1776" customFormat="false" ht="15" hidden="false" customHeight="false" outlineLevel="0" collapsed="false">
      <c r="A1776" s="16" t="s">
        <v>5654</v>
      </c>
      <c r="B1776" s="17" t="s">
        <v>5655</v>
      </c>
      <c r="C1776" s="16" t="s">
        <v>5656</v>
      </c>
      <c r="D1776" s="16" t="s">
        <v>5429</v>
      </c>
      <c r="E1776" s="18" t="n">
        <v>1</v>
      </c>
      <c r="F1776" s="16" t="s">
        <v>42</v>
      </c>
      <c r="G1776" s="18" t="n">
        <v>3</v>
      </c>
      <c r="H1776" s="16" t="n">
        <v>2.1</v>
      </c>
      <c r="I1776" s="18" t="n">
        <v>3</v>
      </c>
      <c r="J1776" s="19" t="n">
        <v>8.29833333333333</v>
      </c>
      <c r="K1776" s="19" t="n">
        <v>8.29833333333333</v>
      </c>
      <c r="L1776" s="19" t="n">
        <v>8.2983</v>
      </c>
      <c r="M1776" s="19" t="n">
        <f aca="false">IF(J1776&gt;0,J1776,K1776)*E1776</f>
        <v>8.29833333333333</v>
      </c>
      <c r="N1776" s="20"/>
      <c r="O1776" s="21" t="str">
        <f aca="false">IF(R1776="","",ROUND(R1776*(1-Premissas!$B$4),4))</f>
        <v/>
      </c>
      <c r="P1776" s="22"/>
      <c r="Q1776" s="22"/>
      <c r="R1776" s="23"/>
      <c r="S1776" s="24"/>
      <c r="T1776" s="24"/>
      <c r="U1776" s="25"/>
      <c r="V1776" s="19" t="str">
        <f aca="false">IF(COUNT(N1776:Q1776)=0,"",MIN(N1776:Q1776))</f>
        <v/>
      </c>
      <c r="W1776" s="16" t="str">
        <f aca="false">IF(V1776="","",INDEX($N$4:$Q$4,MATCH(V1776,N1776:Q1776,0)))</f>
        <v/>
      </c>
      <c r="X1776" s="19" t="str">
        <f aca="false">IF(COUNT(N1776:Q1776)&lt;2,"",SMALL(N1776:Q1776,2))</f>
        <v/>
      </c>
      <c r="Y1776" s="26" t="str">
        <f aca="false">IF(OR(V1776="",M1776=0),"",V1776/M1776-1)</f>
        <v/>
      </c>
      <c r="Z1776" s="26" t="str">
        <f aca="false">IF(OR(V1776="",L1776=""),"",V1776/(L1776*E1776)-1)</f>
        <v/>
      </c>
      <c r="AA1776" s="16" t="str">
        <f aca="false">IF(V1776="","SEM OFERTA",IF(OR(Y1776&gt;Premissas!$B$11,Y1776&lt;Premissas!$B$12),"VERIFICAR - UNIDADE/EMBALAGEM",IF(Y1776&gt;Premissas!$B$6,"NÃO COMPRAR - REAJUSTE &gt;5%","COMPRAR")))</f>
        <v>SEM OFERTA</v>
      </c>
      <c r="AB1776" s="18" t="str">
        <f aca="false">IF(W1776="DIMEC",S1776,IF(W1776="MEDCENTRO",U1776,""))</f>
        <v/>
      </c>
      <c r="AC1776" s="18" t="n">
        <f aca="false">IF(AA1776&lt;&gt;"COMPRAR",0,IF(AB1776="",I1776,MIN(I1776,AB1776)))</f>
        <v>0</v>
      </c>
      <c r="AD1776" s="19" t="n">
        <f aca="false">IF(AC1776&gt;0,AC1776*V1776,0)</f>
        <v>0</v>
      </c>
      <c r="AE1776" s="19" t="n">
        <f aca="false">IF(AC1776&gt;0,(M1776-V1776)*AC1776,0)</f>
        <v>0</v>
      </c>
      <c r="AF1776" s="16" t="str">
        <f aca="false">IF(AA1776&lt;&gt;"COMPRAR","",IF(AB1776="",IF(X1776="","",IF(X1776-V1776&lt;0.01,"EMPATE TÉCNICO","")),IF(AB1776&lt;I1776,"ESTOQUE INSUFICIENTE",IF(X1776="","",IF(X1776-V1776&lt;0.01,"EMPATE TÉCNICO","")))))</f>
        <v/>
      </c>
      <c r="AG1776" s="16" t="s">
        <v>328</v>
      </c>
      <c r="AH1776" s="16" t="s">
        <v>5413</v>
      </c>
    </row>
    <row r="1777" customFormat="false" ht="15" hidden="false" customHeight="false" outlineLevel="0" collapsed="false">
      <c r="A1777" s="16" t="s">
        <v>5657</v>
      </c>
      <c r="B1777" s="17" t="s">
        <v>5658</v>
      </c>
      <c r="C1777" s="16" t="s">
        <v>5659</v>
      </c>
      <c r="D1777" s="16" t="s">
        <v>5429</v>
      </c>
      <c r="E1777" s="18" t="n">
        <v>1</v>
      </c>
      <c r="F1777" s="16" t="s">
        <v>43</v>
      </c>
      <c r="G1777" s="18" t="n">
        <v>0</v>
      </c>
      <c r="H1777" s="16" t="n">
        <v>0.1</v>
      </c>
      <c r="I1777" s="18" t="n">
        <v>1</v>
      </c>
      <c r="J1777" s="19" t="n">
        <v>7.82</v>
      </c>
      <c r="K1777" s="19" t="n">
        <v>7.82</v>
      </c>
      <c r="L1777" s="19" t="n">
        <v>7.82</v>
      </c>
      <c r="M1777" s="19" t="n">
        <f aca="false">IF(J1777&gt;0,J1777,K1777)*E1777</f>
        <v>7.82</v>
      </c>
      <c r="N1777" s="20"/>
      <c r="O1777" s="21" t="str">
        <f aca="false">IF(R1777="","",ROUND(R1777*(1-Premissas!$B$4),4))</f>
        <v/>
      </c>
      <c r="P1777" s="22"/>
      <c r="Q1777" s="22"/>
      <c r="R1777" s="23"/>
      <c r="S1777" s="24"/>
      <c r="T1777" s="24"/>
      <c r="U1777" s="25"/>
      <c r="V1777" s="19" t="str">
        <f aca="false">IF(COUNT(N1777:Q1777)=0,"",MIN(N1777:Q1777))</f>
        <v/>
      </c>
      <c r="W1777" s="16" t="str">
        <f aca="false">IF(V1777="","",INDEX($N$4:$Q$4,MATCH(V1777,N1777:Q1777,0)))</f>
        <v/>
      </c>
      <c r="X1777" s="19" t="str">
        <f aca="false">IF(COUNT(N1777:Q1777)&lt;2,"",SMALL(N1777:Q1777,2))</f>
        <v/>
      </c>
      <c r="Y1777" s="26" t="str">
        <f aca="false">IF(OR(V1777="",M1777=0),"",V1777/M1777-1)</f>
        <v/>
      </c>
      <c r="Z1777" s="26" t="str">
        <f aca="false">IF(OR(V1777="",L1777=""),"",V1777/(L1777*E1777)-1)</f>
        <v/>
      </c>
      <c r="AA1777" s="16" t="str">
        <f aca="false">IF(V1777="","SEM OFERTA",IF(OR(Y1777&gt;Premissas!$B$11,Y1777&lt;Premissas!$B$12),"VERIFICAR - UNIDADE/EMBALAGEM",IF(Y1777&gt;Premissas!$B$6,"NÃO COMPRAR - REAJUSTE &gt;5%","COMPRAR")))</f>
        <v>SEM OFERTA</v>
      </c>
      <c r="AB1777" s="18" t="str">
        <f aca="false">IF(W1777="DIMEC",S1777,IF(W1777="MEDCENTRO",U1777,""))</f>
        <v/>
      </c>
      <c r="AC1777" s="18" t="n">
        <f aca="false">IF(AA1777&lt;&gt;"COMPRAR",0,IF(AB1777="",I1777,MIN(I1777,AB1777)))</f>
        <v>0</v>
      </c>
      <c r="AD1777" s="19" t="n">
        <f aca="false">IF(AC1777&gt;0,AC1777*V1777,0)</f>
        <v>0</v>
      </c>
      <c r="AE1777" s="19" t="n">
        <f aca="false">IF(AC1777&gt;0,(M1777-V1777)*AC1777,0)</f>
        <v>0</v>
      </c>
      <c r="AF1777" s="16" t="str">
        <f aca="false">IF(AA1777&lt;&gt;"COMPRAR","",IF(AB1777="",IF(X1777="","",IF(X1777-V1777&lt;0.01,"EMPATE TÉCNICO","")),IF(AB1777&lt;I1777,"ESTOQUE INSUFICIENTE",IF(X1777="","",IF(X1777-V1777&lt;0.01,"EMPATE TÉCNICO","")))))</f>
        <v/>
      </c>
      <c r="AG1777" s="16" t="s">
        <v>1838</v>
      </c>
      <c r="AH1777" s="16" t="s">
        <v>5413</v>
      </c>
    </row>
    <row r="1778" customFormat="false" ht="15" hidden="false" customHeight="false" outlineLevel="0" collapsed="false">
      <c r="A1778" s="16" t="s">
        <v>5660</v>
      </c>
      <c r="B1778" s="17" t="s">
        <v>5661</v>
      </c>
      <c r="C1778" s="16" t="s">
        <v>5662</v>
      </c>
      <c r="D1778" s="16" t="s">
        <v>4308</v>
      </c>
      <c r="E1778" s="18" t="n">
        <v>1</v>
      </c>
      <c r="F1778" s="16" t="s">
        <v>43</v>
      </c>
      <c r="G1778" s="18" t="n">
        <v>0</v>
      </c>
      <c r="H1778" s="16" t="n">
        <v>0.3</v>
      </c>
      <c r="I1778" s="18" t="n">
        <v>1</v>
      </c>
      <c r="J1778" s="19" t="n">
        <v>24.8</v>
      </c>
      <c r="K1778" s="19" t="n">
        <v>24.8</v>
      </c>
      <c r="L1778" s="19" t="n">
        <v>24.8</v>
      </c>
      <c r="M1778" s="19" t="n">
        <f aca="false">IF(J1778&gt;0,J1778,K1778)*E1778</f>
        <v>24.8</v>
      </c>
      <c r="N1778" s="20"/>
      <c r="O1778" s="21" t="str">
        <f aca="false">IF(R1778="","",ROUND(R1778*(1-Premissas!$B$4),4))</f>
        <v/>
      </c>
      <c r="P1778" s="22"/>
      <c r="Q1778" s="22"/>
      <c r="R1778" s="23"/>
      <c r="S1778" s="24"/>
      <c r="T1778" s="24"/>
      <c r="U1778" s="25"/>
      <c r="V1778" s="19" t="str">
        <f aca="false">IF(COUNT(N1778:Q1778)=0,"",MIN(N1778:Q1778))</f>
        <v/>
      </c>
      <c r="W1778" s="16" t="str">
        <f aca="false">IF(V1778="","",INDEX($N$4:$Q$4,MATCH(V1778,N1778:Q1778,0)))</f>
        <v/>
      </c>
      <c r="X1778" s="19" t="str">
        <f aca="false">IF(COUNT(N1778:Q1778)&lt;2,"",SMALL(N1778:Q1778,2))</f>
        <v/>
      </c>
      <c r="Y1778" s="26" t="str">
        <f aca="false">IF(OR(V1778="",M1778=0),"",V1778/M1778-1)</f>
        <v/>
      </c>
      <c r="Z1778" s="26" t="str">
        <f aca="false">IF(OR(V1778="",L1778=""),"",V1778/(L1778*E1778)-1)</f>
        <v/>
      </c>
      <c r="AA1778" s="16" t="str">
        <f aca="false">IF(V1778="","SEM OFERTA",IF(OR(Y1778&gt;Premissas!$B$11,Y1778&lt;Premissas!$B$12),"VERIFICAR - UNIDADE/EMBALAGEM",IF(Y1778&gt;Premissas!$B$6,"NÃO COMPRAR - REAJUSTE &gt;5%","COMPRAR")))</f>
        <v>SEM OFERTA</v>
      </c>
      <c r="AB1778" s="18" t="str">
        <f aca="false">IF(W1778="DIMEC",S1778,IF(W1778="MEDCENTRO",U1778,""))</f>
        <v/>
      </c>
      <c r="AC1778" s="18" t="n">
        <f aca="false">IF(AA1778&lt;&gt;"COMPRAR",0,IF(AB1778="",I1778,MIN(I1778,AB1778)))</f>
        <v>0</v>
      </c>
      <c r="AD1778" s="19" t="n">
        <f aca="false">IF(AC1778&gt;0,AC1778*V1778,0)</f>
        <v>0</v>
      </c>
      <c r="AE1778" s="19" t="n">
        <f aca="false">IF(AC1778&gt;0,(M1778-V1778)*AC1778,0)</f>
        <v>0</v>
      </c>
      <c r="AF1778" s="16" t="str">
        <f aca="false">IF(AA1778&lt;&gt;"COMPRAR","",IF(AB1778="",IF(X1778="","",IF(X1778-V1778&lt;0.01,"EMPATE TÉCNICO","")),IF(AB1778&lt;I1778,"ESTOQUE INSUFICIENTE",IF(X1778="","",IF(X1778-V1778&lt;0.01,"EMPATE TÉCNICO","")))))</f>
        <v/>
      </c>
      <c r="AG1778" s="16" t="s">
        <v>1798</v>
      </c>
      <c r="AH1778" s="16" t="s">
        <v>5413</v>
      </c>
    </row>
    <row r="1779" customFormat="false" ht="15" hidden="false" customHeight="false" outlineLevel="0" collapsed="false">
      <c r="A1779" s="16" t="s">
        <v>5663</v>
      </c>
      <c r="B1779" s="17" t="s">
        <v>5664</v>
      </c>
      <c r="C1779" s="16" t="s">
        <v>5665</v>
      </c>
      <c r="D1779" s="16" t="s">
        <v>4308</v>
      </c>
      <c r="E1779" s="18" t="n">
        <v>1</v>
      </c>
      <c r="F1779" s="16" t="s">
        <v>42</v>
      </c>
      <c r="G1779" s="18" t="n">
        <v>3</v>
      </c>
      <c r="H1779" s="16" t="n">
        <v>1.8</v>
      </c>
      <c r="I1779" s="18" t="n">
        <v>2</v>
      </c>
      <c r="J1779" s="19" t="n">
        <v>11.69</v>
      </c>
      <c r="K1779" s="19" t="n">
        <v>11.69</v>
      </c>
      <c r="L1779" s="19" t="n">
        <v>11.69</v>
      </c>
      <c r="M1779" s="19" t="n">
        <f aca="false">IF(J1779&gt;0,J1779,K1779)*E1779</f>
        <v>11.69</v>
      </c>
      <c r="N1779" s="20"/>
      <c r="O1779" s="21" t="str">
        <f aca="false">IF(R1779="","",ROUND(R1779*(1-Premissas!$B$4),4))</f>
        <v/>
      </c>
      <c r="P1779" s="22"/>
      <c r="Q1779" s="22"/>
      <c r="R1779" s="23"/>
      <c r="S1779" s="24"/>
      <c r="T1779" s="24"/>
      <c r="U1779" s="25"/>
      <c r="V1779" s="19" t="str">
        <f aca="false">IF(COUNT(N1779:Q1779)=0,"",MIN(N1779:Q1779))</f>
        <v/>
      </c>
      <c r="W1779" s="16" t="str">
        <f aca="false">IF(V1779="","",INDEX($N$4:$Q$4,MATCH(V1779,N1779:Q1779,0)))</f>
        <v/>
      </c>
      <c r="X1779" s="19" t="str">
        <f aca="false">IF(COUNT(N1779:Q1779)&lt;2,"",SMALL(N1779:Q1779,2))</f>
        <v/>
      </c>
      <c r="Y1779" s="26" t="str">
        <f aca="false">IF(OR(V1779="",M1779=0),"",V1779/M1779-1)</f>
        <v/>
      </c>
      <c r="Z1779" s="26" t="str">
        <f aca="false">IF(OR(V1779="",L1779=""),"",V1779/(L1779*E1779)-1)</f>
        <v/>
      </c>
      <c r="AA1779" s="16" t="str">
        <f aca="false">IF(V1779="","SEM OFERTA",IF(OR(Y1779&gt;Premissas!$B$11,Y1779&lt;Premissas!$B$12),"VERIFICAR - UNIDADE/EMBALAGEM",IF(Y1779&gt;Premissas!$B$6,"NÃO COMPRAR - REAJUSTE &gt;5%","COMPRAR")))</f>
        <v>SEM OFERTA</v>
      </c>
      <c r="AB1779" s="18" t="str">
        <f aca="false">IF(W1779="DIMEC",S1779,IF(W1779="MEDCENTRO",U1779,""))</f>
        <v/>
      </c>
      <c r="AC1779" s="18" t="n">
        <f aca="false">IF(AA1779&lt;&gt;"COMPRAR",0,IF(AB1779="",I1779,MIN(I1779,AB1779)))</f>
        <v>0</v>
      </c>
      <c r="AD1779" s="19" t="n">
        <f aca="false">IF(AC1779&gt;0,AC1779*V1779,0)</f>
        <v>0</v>
      </c>
      <c r="AE1779" s="19" t="n">
        <f aca="false">IF(AC1779&gt;0,(M1779-V1779)*AC1779,0)</f>
        <v>0</v>
      </c>
      <c r="AF1779" s="16" t="str">
        <f aca="false">IF(AA1779&lt;&gt;"COMPRAR","",IF(AB1779="",IF(X1779="","",IF(X1779-V1779&lt;0.01,"EMPATE TÉCNICO","")),IF(AB1779&lt;I1779,"ESTOQUE INSUFICIENTE",IF(X1779="","",IF(X1779-V1779&lt;0.01,"EMPATE TÉCNICO","")))))</f>
        <v/>
      </c>
      <c r="AG1779" s="16" t="s">
        <v>203</v>
      </c>
      <c r="AH1779" s="16" t="s">
        <v>5413</v>
      </c>
    </row>
    <row r="1780" customFormat="false" ht="15" hidden="false" customHeight="false" outlineLevel="0" collapsed="false">
      <c r="A1780" s="16" t="s">
        <v>5666</v>
      </c>
      <c r="B1780" s="17" t="s">
        <v>5667</v>
      </c>
      <c r="C1780" s="16" t="s">
        <v>5668</v>
      </c>
      <c r="D1780" s="16" t="s">
        <v>5468</v>
      </c>
      <c r="E1780" s="18" t="n">
        <v>1</v>
      </c>
      <c r="F1780" s="16" t="s">
        <v>43</v>
      </c>
      <c r="G1780" s="18" t="n">
        <v>0</v>
      </c>
      <c r="H1780" s="16" t="n">
        <v>0.3</v>
      </c>
      <c r="I1780" s="18" t="n">
        <v>1</v>
      </c>
      <c r="J1780" s="19" t="n">
        <v>38.14</v>
      </c>
      <c r="K1780" s="19" t="n">
        <v>38.14</v>
      </c>
      <c r="L1780" s="19" t="n">
        <v>38.13</v>
      </c>
      <c r="M1780" s="19" t="n">
        <f aca="false">IF(J1780&gt;0,J1780,K1780)*E1780</f>
        <v>38.14</v>
      </c>
      <c r="N1780" s="20"/>
      <c r="O1780" s="21" t="str">
        <f aca="false">IF(R1780="","",ROUND(R1780*(1-Premissas!$B$4),4))</f>
        <v/>
      </c>
      <c r="P1780" s="22"/>
      <c r="Q1780" s="22"/>
      <c r="R1780" s="23"/>
      <c r="S1780" s="24"/>
      <c r="T1780" s="24"/>
      <c r="U1780" s="25"/>
      <c r="V1780" s="19" t="str">
        <f aca="false">IF(COUNT(N1780:Q1780)=0,"",MIN(N1780:Q1780))</f>
        <v/>
      </c>
      <c r="W1780" s="16" t="str">
        <f aca="false">IF(V1780="","",INDEX($N$4:$Q$4,MATCH(V1780,N1780:Q1780,0)))</f>
        <v/>
      </c>
      <c r="X1780" s="19" t="str">
        <f aca="false">IF(COUNT(N1780:Q1780)&lt;2,"",SMALL(N1780:Q1780,2))</f>
        <v/>
      </c>
      <c r="Y1780" s="26" t="str">
        <f aca="false">IF(OR(V1780="",M1780=0),"",V1780/M1780-1)</f>
        <v/>
      </c>
      <c r="Z1780" s="26" t="str">
        <f aca="false">IF(OR(V1780="",L1780=""),"",V1780/(L1780*E1780)-1)</f>
        <v/>
      </c>
      <c r="AA1780" s="16" t="str">
        <f aca="false">IF(V1780="","SEM OFERTA",IF(OR(Y1780&gt;Premissas!$B$11,Y1780&lt;Premissas!$B$12),"VERIFICAR - UNIDADE/EMBALAGEM",IF(Y1780&gt;Premissas!$B$6,"NÃO COMPRAR - REAJUSTE &gt;5%","COMPRAR")))</f>
        <v>SEM OFERTA</v>
      </c>
      <c r="AB1780" s="18" t="str">
        <f aca="false">IF(W1780="DIMEC",S1780,IF(W1780="MEDCENTRO",U1780,""))</f>
        <v/>
      </c>
      <c r="AC1780" s="18" t="n">
        <f aca="false">IF(AA1780&lt;&gt;"COMPRAR",0,IF(AB1780="",I1780,MIN(I1780,AB1780)))</f>
        <v>0</v>
      </c>
      <c r="AD1780" s="19" t="n">
        <f aca="false">IF(AC1780&gt;0,AC1780*V1780,0)</f>
        <v>0</v>
      </c>
      <c r="AE1780" s="19" t="n">
        <f aca="false">IF(AC1780&gt;0,(M1780-V1780)*AC1780,0)</f>
        <v>0</v>
      </c>
      <c r="AF1780" s="16" t="str">
        <f aca="false">IF(AA1780&lt;&gt;"COMPRAR","",IF(AB1780="",IF(X1780="","",IF(X1780-V1780&lt;0.01,"EMPATE TÉCNICO","")),IF(AB1780&lt;I1780,"ESTOQUE INSUFICIENTE",IF(X1780="","",IF(X1780-V1780&lt;0.01,"EMPATE TÉCNICO","")))))</f>
        <v/>
      </c>
      <c r="AG1780" s="16" t="s">
        <v>1798</v>
      </c>
      <c r="AH1780" s="16" t="s">
        <v>5413</v>
      </c>
    </row>
    <row r="1781" customFormat="false" ht="15" hidden="false" customHeight="false" outlineLevel="0" collapsed="false">
      <c r="A1781" s="16" t="s">
        <v>5669</v>
      </c>
      <c r="B1781" s="17" t="s">
        <v>5670</v>
      </c>
      <c r="C1781" s="16" t="s">
        <v>5671</v>
      </c>
      <c r="D1781" s="16" t="s">
        <v>3873</v>
      </c>
      <c r="E1781" s="18" t="n">
        <v>1</v>
      </c>
      <c r="F1781" s="16" t="s">
        <v>41</v>
      </c>
      <c r="G1781" s="18" t="n">
        <v>2</v>
      </c>
      <c r="H1781" s="16" t="n">
        <v>1.1</v>
      </c>
      <c r="I1781" s="18" t="n">
        <v>1</v>
      </c>
      <c r="J1781" s="19" t="n">
        <v>15.18</v>
      </c>
      <c r="K1781" s="19" t="n">
        <v>15.18</v>
      </c>
      <c r="L1781" s="19" t="n">
        <v>15.18</v>
      </c>
      <c r="M1781" s="19" t="n">
        <f aca="false">IF(J1781&gt;0,J1781,K1781)*E1781</f>
        <v>15.18</v>
      </c>
      <c r="N1781" s="20"/>
      <c r="O1781" s="21" t="str">
        <f aca="false">IF(R1781="","",ROUND(R1781*(1-Premissas!$B$4),4))</f>
        <v/>
      </c>
      <c r="P1781" s="22"/>
      <c r="Q1781" s="22"/>
      <c r="R1781" s="23"/>
      <c r="S1781" s="24"/>
      <c r="T1781" s="24"/>
      <c r="U1781" s="25"/>
      <c r="V1781" s="19" t="str">
        <f aca="false">IF(COUNT(N1781:Q1781)=0,"",MIN(N1781:Q1781))</f>
        <v/>
      </c>
      <c r="W1781" s="16" t="str">
        <f aca="false">IF(V1781="","",INDEX($N$4:$Q$4,MATCH(V1781,N1781:Q1781,0)))</f>
        <v/>
      </c>
      <c r="X1781" s="19" t="str">
        <f aca="false">IF(COUNT(N1781:Q1781)&lt;2,"",SMALL(N1781:Q1781,2))</f>
        <v/>
      </c>
      <c r="Y1781" s="26" t="str">
        <f aca="false">IF(OR(V1781="",M1781=0),"",V1781/M1781-1)</f>
        <v/>
      </c>
      <c r="Z1781" s="26" t="str">
        <f aca="false">IF(OR(V1781="",L1781=""),"",V1781/(L1781*E1781)-1)</f>
        <v/>
      </c>
      <c r="AA1781" s="16" t="str">
        <f aca="false">IF(V1781="","SEM OFERTA",IF(OR(Y1781&gt;Premissas!$B$11,Y1781&lt;Premissas!$B$12),"VERIFICAR - UNIDADE/EMBALAGEM",IF(Y1781&gt;Premissas!$B$6,"NÃO COMPRAR - REAJUSTE &gt;5%","COMPRAR")))</f>
        <v>SEM OFERTA</v>
      </c>
      <c r="AB1781" s="18" t="str">
        <f aca="false">IF(W1781="DIMEC",S1781,IF(W1781="MEDCENTRO",U1781,""))</f>
        <v/>
      </c>
      <c r="AC1781" s="18" t="n">
        <f aca="false">IF(AA1781&lt;&gt;"COMPRAR",0,IF(AB1781="",I1781,MIN(I1781,AB1781)))</f>
        <v>0</v>
      </c>
      <c r="AD1781" s="19" t="n">
        <f aca="false">IF(AC1781&gt;0,AC1781*V1781,0)</f>
        <v>0</v>
      </c>
      <c r="AE1781" s="19" t="n">
        <f aca="false">IF(AC1781&gt;0,(M1781-V1781)*AC1781,0)</f>
        <v>0</v>
      </c>
      <c r="AF1781" s="16" t="str">
        <f aca="false">IF(AA1781&lt;&gt;"COMPRAR","",IF(AB1781="",IF(X1781="","",IF(X1781-V1781&lt;0.01,"EMPATE TÉCNICO","")),IF(AB1781&lt;I1781,"ESTOQUE INSUFICIENTE",IF(X1781="","",IF(X1781-V1781&lt;0.01,"EMPATE TÉCNICO","")))))</f>
        <v/>
      </c>
      <c r="AG1781" s="16" t="s">
        <v>328</v>
      </c>
      <c r="AH1781" s="16" t="s">
        <v>5413</v>
      </c>
    </row>
    <row r="1782" customFormat="false" ht="15" hidden="false" customHeight="false" outlineLevel="0" collapsed="false">
      <c r="A1782" s="16" t="s">
        <v>5672</v>
      </c>
      <c r="B1782" s="17" t="s">
        <v>5673</v>
      </c>
      <c r="C1782" s="16" t="s">
        <v>5674</v>
      </c>
      <c r="D1782" s="16" t="s">
        <v>4624</v>
      </c>
      <c r="E1782" s="18" t="n">
        <v>1</v>
      </c>
      <c r="F1782" s="16" t="s">
        <v>43</v>
      </c>
      <c r="G1782" s="18" t="n">
        <v>0</v>
      </c>
      <c r="H1782" s="16" t="n">
        <v>0.5</v>
      </c>
      <c r="I1782" s="18" t="n">
        <v>2</v>
      </c>
      <c r="J1782" s="19" t="n">
        <v>5.63</v>
      </c>
      <c r="K1782" s="19" t="n">
        <v>5.63</v>
      </c>
      <c r="L1782" s="19" t="n">
        <v>5.63</v>
      </c>
      <c r="M1782" s="19" t="n">
        <f aca="false">IF(J1782&gt;0,J1782,K1782)*E1782</f>
        <v>5.63</v>
      </c>
      <c r="N1782" s="20"/>
      <c r="O1782" s="21" t="str">
        <f aca="false">IF(R1782="","",ROUND(R1782*(1-Premissas!$B$4),4))</f>
        <v/>
      </c>
      <c r="P1782" s="22"/>
      <c r="Q1782" s="22"/>
      <c r="R1782" s="23"/>
      <c r="S1782" s="24"/>
      <c r="T1782" s="24"/>
      <c r="U1782" s="25"/>
      <c r="V1782" s="19" t="str">
        <f aca="false">IF(COUNT(N1782:Q1782)=0,"",MIN(N1782:Q1782))</f>
        <v/>
      </c>
      <c r="W1782" s="16" t="str">
        <f aca="false">IF(V1782="","",INDEX($N$4:$Q$4,MATCH(V1782,N1782:Q1782,0)))</f>
        <v/>
      </c>
      <c r="X1782" s="19" t="str">
        <f aca="false">IF(COUNT(N1782:Q1782)&lt;2,"",SMALL(N1782:Q1782,2))</f>
        <v/>
      </c>
      <c r="Y1782" s="26" t="str">
        <f aca="false">IF(OR(V1782="",M1782=0),"",V1782/M1782-1)</f>
        <v/>
      </c>
      <c r="Z1782" s="26" t="str">
        <f aca="false">IF(OR(V1782="",L1782=""),"",V1782/(L1782*E1782)-1)</f>
        <v/>
      </c>
      <c r="AA1782" s="16" t="str">
        <f aca="false">IF(V1782="","SEM OFERTA",IF(OR(Y1782&gt;Premissas!$B$11,Y1782&lt;Premissas!$B$12),"VERIFICAR - UNIDADE/EMBALAGEM",IF(Y1782&gt;Premissas!$B$6,"NÃO COMPRAR - REAJUSTE &gt;5%","COMPRAR")))</f>
        <v>SEM OFERTA</v>
      </c>
      <c r="AB1782" s="18" t="str">
        <f aca="false">IF(W1782="DIMEC",S1782,IF(W1782="MEDCENTRO",U1782,""))</f>
        <v/>
      </c>
      <c r="AC1782" s="18" t="n">
        <f aca="false">IF(AA1782&lt;&gt;"COMPRAR",0,IF(AB1782="",I1782,MIN(I1782,AB1782)))</f>
        <v>0</v>
      </c>
      <c r="AD1782" s="19" t="n">
        <f aca="false">IF(AC1782&gt;0,AC1782*V1782,0)</f>
        <v>0</v>
      </c>
      <c r="AE1782" s="19" t="n">
        <f aca="false">IF(AC1782&gt;0,(M1782-V1782)*AC1782,0)</f>
        <v>0</v>
      </c>
      <c r="AF1782" s="16" t="str">
        <f aca="false">IF(AA1782&lt;&gt;"COMPRAR","",IF(AB1782="",IF(X1782="","",IF(X1782-V1782&lt;0.01,"EMPATE TÉCNICO","")),IF(AB1782&lt;I1782,"ESTOQUE INSUFICIENTE",IF(X1782="","",IF(X1782-V1782&lt;0.01,"EMPATE TÉCNICO","")))))</f>
        <v/>
      </c>
      <c r="AG1782" s="16" t="s">
        <v>203</v>
      </c>
      <c r="AH1782" s="16" t="s">
        <v>5413</v>
      </c>
    </row>
    <row r="1783" customFormat="false" ht="15" hidden="false" customHeight="false" outlineLevel="0" collapsed="false">
      <c r="A1783" s="16" t="s">
        <v>5675</v>
      </c>
      <c r="B1783" s="17" t="s">
        <v>5676</v>
      </c>
      <c r="C1783" s="16" t="s">
        <v>5677</v>
      </c>
      <c r="D1783" s="16" t="s">
        <v>4624</v>
      </c>
      <c r="E1783" s="18" t="n">
        <v>1</v>
      </c>
      <c r="F1783" s="16" t="s">
        <v>43</v>
      </c>
      <c r="G1783" s="18" t="n">
        <v>0</v>
      </c>
      <c r="H1783" s="16" t="n">
        <v>0.7</v>
      </c>
      <c r="I1783" s="18" t="n">
        <v>2</v>
      </c>
      <c r="J1783" s="19" t="n">
        <v>5.39</v>
      </c>
      <c r="K1783" s="19" t="n">
        <v>5.39</v>
      </c>
      <c r="L1783" s="19" t="n">
        <v>5.39</v>
      </c>
      <c r="M1783" s="19" t="n">
        <f aca="false">IF(J1783&gt;0,J1783,K1783)*E1783</f>
        <v>5.39</v>
      </c>
      <c r="N1783" s="20"/>
      <c r="O1783" s="21" t="str">
        <f aca="false">IF(R1783="","",ROUND(R1783*(1-Premissas!$B$4),4))</f>
        <v/>
      </c>
      <c r="P1783" s="22"/>
      <c r="Q1783" s="22"/>
      <c r="R1783" s="23"/>
      <c r="S1783" s="24"/>
      <c r="T1783" s="24"/>
      <c r="U1783" s="25"/>
      <c r="V1783" s="19" t="str">
        <f aca="false">IF(COUNT(N1783:Q1783)=0,"",MIN(N1783:Q1783))</f>
        <v/>
      </c>
      <c r="W1783" s="16" t="str">
        <f aca="false">IF(V1783="","",INDEX($N$4:$Q$4,MATCH(V1783,N1783:Q1783,0)))</f>
        <v/>
      </c>
      <c r="X1783" s="19" t="str">
        <f aca="false">IF(COUNT(N1783:Q1783)&lt;2,"",SMALL(N1783:Q1783,2))</f>
        <v/>
      </c>
      <c r="Y1783" s="26" t="str">
        <f aca="false">IF(OR(V1783="",M1783=0),"",V1783/M1783-1)</f>
        <v/>
      </c>
      <c r="Z1783" s="26" t="str">
        <f aca="false">IF(OR(V1783="",L1783=""),"",V1783/(L1783*E1783)-1)</f>
        <v/>
      </c>
      <c r="AA1783" s="16" t="str">
        <f aca="false">IF(V1783="","SEM OFERTA",IF(OR(Y1783&gt;Premissas!$B$11,Y1783&lt;Premissas!$B$12),"VERIFICAR - UNIDADE/EMBALAGEM",IF(Y1783&gt;Premissas!$B$6,"NÃO COMPRAR - REAJUSTE &gt;5%","COMPRAR")))</f>
        <v>SEM OFERTA</v>
      </c>
      <c r="AB1783" s="18" t="str">
        <f aca="false">IF(W1783="DIMEC",S1783,IF(W1783="MEDCENTRO",U1783,""))</f>
        <v/>
      </c>
      <c r="AC1783" s="18" t="n">
        <f aca="false">IF(AA1783&lt;&gt;"COMPRAR",0,IF(AB1783="",I1783,MIN(I1783,AB1783)))</f>
        <v>0</v>
      </c>
      <c r="AD1783" s="19" t="n">
        <f aca="false">IF(AC1783&gt;0,AC1783*V1783,0)</f>
        <v>0</v>
      </c>
      <c r="AE1783" s="19" t="n">
        <f aca="false">IF(AC1783&gt;0,(M1783-V1783)*AC1783,0)</f>
        <v>0</v>
      </c>
      <c r="AF1783" s="16" t="str">
        <f aca="false">IF(AA1783&lt;&gt;"COMPRAR","",IF(AB1783="",IF(X1783="","",IF(X1783-V1783&lt;0.01,"EMPATE TÉCNICO","")),IF(AB1783&lt;I1783,"ESTOQUE INSUFICIENTE",IF(X1783="","",IF(X1783-V1783&lt;0.01,"EMPATE TÉCNICO","")))))</f>
        <v/>
      </c>
      <c r="AG1783" s="16" t="s">
        <v>203</v>
      </c>
      <c r="AH1783" s="16" t="s">
        <v>5413</v>
      </c>
    </row>
    <row r="1784" customFormat="false" ht="15" hidden="false" customHeight="false" outlineLevel="0" collapsed="false">
      <c r="A1784" s="16" t="s">
        <v>5678</v>
      </c>
      <c r="B1784" s="17" t="s">
        <v>5679</v>
      </c>
      <c r="C1784" s="16" t="s">
        <v>5680</v>
      </c>
      <c r="D1784" s="16" t="s">
        <v>4624</v>
      </c>
      <c r="E1784" s="18" t="n">
        <v>1</v>
      </c>
      <c r="F1784" s="16" t="s">
        <v>43</v>
      </c>
      <c r="G1784" s="18" t="n">
        <v>4</v>
      </c>
      <c r="H1784" s="16" t="n">
        <v>1.7</v>
      </c>
      <c r="I1784" s="18" t="n">
        <v>1</v>
      </c>
      <c r="J1784" s="19" t="n">
        <v>5.31</v>
      </c>
      <c r="K1784" s="19" t="n">
        <v>5.31</v>
      </c>
      <c r="L1784" s="19" t="n">
        <v>5.31</v>
      </c>
      <c r="M1784" s="19" t="n">
        <f aca="false">IF(J1784&gt;0,J1784,K1784)*E1784</f>
        <v>5.31</v>
      </c>
      <c r="N1784" s="20"/>
      <c r="O1784" s="21" t="str">
        <f aca="false">IF(R1784="","",ROUND(R1784*(1-Premissas!$B$4),4))</f>
        <v/>
      </c>
      <c r="P1784" s="22"/>
      <c r="Q1784" s="22"/>
      <c r="R1784" s="23"/>
      <c r="S1784" s="24"/>
      <c r="T1784" s="24"/>
      <c r="U1784" s="25"/>
      <c r="V1784" s="19" t="str">
        <f aca="false">IF(COUNT(N1784:Q1784)=0,"",MIN(N1784:Q1784))</f>
        <v/>
      </c>
      <c r="W1784" s="16" t="str">
        <f aca="false">IF(V1784="","",INDEX($N$4:$Q$4,MATCH(V1784,N1784:Q1784,0)))</f>
        <v/>
      </c>
      <c r="X1784" s="19" t="str">
        <f aca="false">IF(COUNT(N1784:Q1784)&lt;2,"",SMALL(N1784:Q1784,2))</f>
        <v/>
      </c>
      <c r="Y1784" s="26" t="str">
        <f aca="false">IF(OR(V1784="",M1784=0),"",V1784/M1784-1)</f>
        <v/>
      </c>
      <c r="Z1784" s="26" t="str">
        <f aca="false">IF(OR(V1784="",L1784=""),"",V1784/(L1784*E1784)-1)</f>
        <v/>
      </c>
      <c r="AA1784" s="16" t="str">
        <f aca="false">IF(V1784="","SEM OFERTA",IF(OR(Y1784&gt;Premissas!$B$11,Y1784&lt;Premissas!$B$12),"VERIFICAR - UNIDADE/EMBALAGEM",IF(Y1784&gt;Premissas!$B$6,"NÃO COMPRAR - REAJUSTE &gt;5%","COMPRAR")))</f>
        <v>SEM OFERTA</v>
      </c>
      <c r="AB1784" s="18" t="str">
        <f aca="false">IF(W1784="DIMEC",S1784,IF(W1784="MEDCENTRO",U1784,""))</f>
        <v/>
      </c>
      <c r="AC1784" s="18" t="n">
        <f aca="false">IF(AA1784&lt;&gt;"COMPRAR",0,IF(AB1784="",I1784,MIN(I1784,AB1784)))</f>
        <v>0</v>
      </c>
      <c r="AD1784" s="19" t="n">
        <f aca="false">IF(AC1784&gt;0,AC1784*V1784,0)</f>
        <v>0</v>
      </c>
      <c r="AE1784" s="19" t="n">
        <f aca="false">IF(AC1784&gt;0,(M1784-V1784)*AC1784,0)</f>
        <v>0</v>
      </c>
      <c r="AF1784" s="16" t="str">
        <f aca="false">IF(AA1784&lt;&gt;"COMPRAR","",IF(AB1784="",IF(X1784="","",IF(X1784-V1784&lt;0.01,"EMPATE TÉCNICO","")),IF(AB1784&lt;I1784,"ESTOQUE INSUFICIENTE",IF(X1784="","",IF(X1784-V1784&lt;0.01,"EMPATE TÉCNICO","")))))</f>
        <v/>
      </c>
      <c r="AG1784" s="16" t="s">
        <v>203</v>
      </c>
      <c r="AH1784" s="16" t="s">
        <v>5413</v>
      </c>
    </row>
    <row r="1785" customFormat="false" ht="15" hidden="false" customHeight="false" outlineLevel="0" collapsed="false">
      <c r="A1785" s="16" t="s">
        <v>5681</v>
      </c>
      <c r="B1785" s="17" t="s">
        <v>5682</v>
      </c>
      <c r="C1785" s="16" t="s">
        <v>5683</v>
      </c>
      <c r="D1785" s="16" t="s">
        <v>4360</v>
      </c>
      <c r="E1785" s="18" t="n">
        <v>1</v>
      </c>
      <c r="F1785" s="16" t="s">
        <v>43</v>
      </c>
      <c r="G1785" s="18" t="n">
        <v>1</v>
      </c>
      <c r="H1785" s="16" t="n">
        <v>0.4</v>
      </c>
      <c r="I1785" s="18" t="n">
        <v>1</v>
      </c>
      <c r="J1785" s="19" t="n">
        <v>6.45</v>
      </c>
      <c r="K1785" s="19" t="n">
        <v>6.45</v>
      </c>
      <c r="L1785" s="19" t="n">
        <v>6.45</v>
      </c>
      <c r="M1785" s="19" t="n">
        <f aca="false">IF(J1785&gt;0,J1785,K1785)*E1785</f>
        <v>6.45</v>
      </c>
      <c r="N1785" s="20"/>
      <c r="O1785" s="21" t="str">
        <f aca="false">IF(R1785="","",ROUND(R1785*(1-Premissas!$B$4),4))</f>
        <v/>
      </c>
      <c r="P1785" s="22"/>
      <c r="Q1785" s="22"/>
      <c r="R1785" s="23"/>
      <c r="S1785" s="24"/>
      <c r="T1785" s="24"/>
      <c r="U1785" s="25"/>
      <c r="V1785" s="19" t="str">
        <f aca="false">IF(COUNT(N1785:Q1785)=0,"",MIN(N1785:Q1785))</f>
        <v/>
      </c>
      <c r="W1785" s="16" t="str">
        <f aca="false">IF(V1785="","",INDEX($N$4:$Q$4,MATCH(V1785,N1785:Q1785,0)))</f>
        <v/>
      </c>
      <c r="X1785" s="19" t="str">
        <f aca="false">IF(COUNT(N1785:Q1785)&lt;2,"",SMALL(N1785:Q1785,2))</f>
        <v/>
      </c>
      <c r="Y1785" s="26" t="str">
        <f aca="false">IF(OR(V1785="",M1785=0),"",V1785/M1785-1)</f>
        <v/>
      </c>
      <c r="Z1785" s="26" t="str">
        <f aca="false">IF(OR(V1785="",L1785=""),"",V1785/(L1785*E1785)-1)</f>
        <v/>
      </c>
      <c r="AA1785" s="16" t="str">
        <f aca="false">IF(V1785="","SEM OFERTA",IF(OR(Y1785&gt;Premissas!$B$11,Y1785&lt;Premissas!$B$12),"VERIFICAR - UNIDADE/EMBALAGEM",IF(Y1785&gt;Premissas!$B$6,"NÃO COMPRAR - REAJUSTE &gt;5%","COMPRAR")))</f>
        <v>SEM OFERTA</v>
      </c>
      <c r="AB1785" s="18" t="str">
        <f aca="false">IF(W1785="DIMEC",S1785,IF(W1785="MEDCENTRO",U1785,""))</f>
        <v/>
      </c>
      <c r="AC1785" s="18" t="n">
        <f aca="false">IF(AA1785&lt;&gt;"COMPRAR",0,IF(AB1785="",I1785,MIN(I1785,AB1785)))</f>
        <v>0</v>
      </c>
      <c r="AD1785" s="19" t="n">
        <f aca="false">IF(AC1785&gt;0,AC1785*V1785,0)</f>
        <v>0</v>
      </c>
      <c r="AE1785" s="19" t="n">
        <f aca="false">IF(AC1785&gt;0,(M1785-V1785)*AC1785,0)</f>
        <v>0</v>
      </c>
      <c r="AF1785" s="16" t="str">
        <f aca="false">IF(AA1785&lt;&gt;"COMPRAR","",IF(AB1785="",IF(X1785="","",IF(X1785-V1785&lt;0.01,"EMPATE TÉCNICO","")),IF(AB1785&lt;I1785,"ESTOQUE INSUFICIENTE",IF(X1785="","",IF(X1785-V1785&lt;0.01,"EMPATE TÉCNICO","")))))</f>
        <v/>
      </c>
      <c r="AG1785" s="16" t="s">
        <v>4361</v>
      </c>
      <c r="AH1785" s="16" t="s">
        <v>5413</v>
      </c>
    </row>
    <row r="1786" customFormat="false" ht="15" hidden="false" customHeight="false" outlineLevel="0" collapsed="false">
      <c r="A1786" s="16" t="s">
        <v>5684</v>
      </c>
      <c r="B1786" s="17" t="s">
        <v>5685</v>
      </c>
      <c r="C1786" s="16" t="s">
        <v>5686</v>
      </c>
      <c r="D1786" s="16" t="s">
        <v>4360</v>
      </c>
      <c r="E1786" s="18" t="n">
        <v>1</v>
      </c>
      <c r="F1786" s="16" t="s">
        <v>43</v>
      </c>
      <c r="G1786" s="18" t="n">
        <v>0</v>
      </c>
      <c r="H1786" s="16" t="n">
        <v>0</v>
      </c>
      <c r="I1786" s="18" t="n">
        <v>1</v>
      </c>
      <c r="J1786" s="19" t="n">
        <v>18.03</v>
      </c>
      <c r="K1786" s="19" t="n">
        <v>18.03</v>
      </c>
      <c r="L1786" s="19" t="n">
        <v>18.03</v>
      </c>
      <c r="M1786" s="19" t="n">
        <f aca="false">IF(J1786&gt;0,J1786,K1786)*E1786</f>
        <v>18.03</v>
      </c>
      <c r="N1786" s="20"/>
      <c r="O1786" s="21" t="str">
        <f aca="false">IF(R1786="","",ROUND(R1786*(1-Premissas!$B$4),4))</f>
        <v/>
      </c>
      <c r="P1786" s="22"/>
      <c r="Q1786" s="22"/>
      <c r="R1786" s="23"/>
      <c r="S1786" s="24"/>
      <c r="T1786" s="24"/>
      <c r="U1786" s="25"/>
      <c r="V1786" s="19" t="str">
        <f aca="false">IF(COUNT(N1786:Q1786)=0,"",MIN(N1786:Q1786))</f>
        <v/>
      </c>
      <c r="W1786" s="16" t="str">
        <f aca="false">IF(V1786="","",INDEX($N$4:$Q$4,MATCH(V1786,N1786:Q1786,0)))</f>
        <v/>
      </c>
      <c r="X1786" s="19" t="str">
        <f aca="false">IF(COUNT(N1786:Q1786)&lt;2,"",SMALL(N1786:Q1786,2))</f>
        <v/>
      </c>
      <c r="Y1786" s="26" t="str">
        <f aca="false">IF(OR(V1786="",M1786=0),"",V1786/M1786-1)</f>
        <v/>
      </c>
      <c r="Z1786" s="26" t="str">
        <f aca="false">IF(OR(V1786="",L1786=""),"",V1786/(L1786*E1786)-1)</f>
        <v/>
      </c>
      <c r="AA1786" s="16" t="str">
        <f aca="false">IF(V1786="","SEM OFERTA",IF(OR(Y1786&gt;Premissas!$B$11,Y1786&lt;Premissas!$B$12),"VERIFICAR - UNIDADE/EMBALAGEM",IF(Y1786&gt;Premissas!$B$6,"NÃO COMPRAR - REAJUSTE &gt;5%","COMPRAR")))</f>
        <v>SEM OFERTA</v>
      </c>
      <c r="AB1786" s="18" t="str">
        <f aca="false">IF(W1786="DIMEC",S1786,IF(W1786="MEDCENTRO",U1786,""))</f>
        <v/>
      </c>
      <c r="AC1786" s="18" t="n">
        <f aca="false">IF(AA1786&lt;&gt;"COMPRAR",0,IF(AB1786="",I1786,MIN(I1786,AB1786)))</f>
        <v>0</v>
      </c>
      <c r="AD1786" s="19" t="n">
        <f aca="false">IF(AC1786&gt;0,AC1786*V1786,0)</f>
        <v>0</v>
      </c>
      <c r="AE1786" s="19" t="n">
        <f aca="false">IF(AC1786&gt;0,(M1786-V1786)*AC1786,0)</f>
        <v>0</v>
      </c>
      <c r="AF1786" s="16" t="str">
        <f aca="false">IF(AA1786&lt;&gt;"COMPRAR","",IF(AB1786="",IF(X1786="","",IF(X1786-V1786&lt;0.01,"EMPATE TÉCNICO","")),IF(AB1786&lt;I1786,"ESTOQUE INSUFICIENTE",IF(X1786="","",IF(X1786-V1786&lt;0.01,"EMPATE TÉCNICO","")))))</f>
        <v/>
      </c>
      <c r="AG1786" s="16" t="s">
        <v>4361</v>
      </c>
      <c r="AH1786" s="16" t="s">
        <v>5413</v>
      </c>
    </row>
    <row r="1787" customFormat="false" ht="15" hidden="false" customHeight="false" outlineLevel="0" collapsed="false">
      <c r="A1787" s="16" t="s">
        <v>5687</v>
      </c>
      <c r="B1787" s="17" t="s">
        <v>5688</v>
      </c>
      <c r="C1787" s="16" t="s">
        <v>5689</v>
      </c>
      <c r="D1787" s="16" t="s">
        <v>3882</v>
      </c>
      <c r="E1787" s="18" t="n">
        <v>1</v>
      </c>
      <c r="F1787" s="16" t="s">
        <v>43</v>
      </c>
      <c r="G1787" s="18" t="n">
        <v>0</v>
      </c>
      <c r="H1787" s="16" t="n">
        <v>0.2</v>
      </c>
      <c r="I1787" s="18" t="n">
        <v>1</v>
      </c>
      <c r="J1787" s="19" t="n">
        <v>24.08</v>
      </c>
      <c r="K1787" s="19" t="n">
        <v>24.08</v>
      </c>
      <c r="L1787" s="19" t="n">
        <v>24.08</v>
      </c>
      <c r="M1787" s="19" t="n">
        <f aca="false">IF(J1787&gt;0,J1787,K1787)*E1787</f>
        <v>24.08</v>
      </c>
      <c r="N1787" s="20"/>
      <c r="O1787" s="21" t="str">
        <f aca="false">IF(R1787="","",ROUND(R1787*(1-Premissas!$B$4),4))</f>
        <v/>
      </c>
      <c r="P1787" s="22"/>
      <c r="Q1787" s="22"/>
      <c r="R1787" s="23"/>
      <c r="S1787" s="24"/>
      <c r="T1787" s="24"/>
      <c r="U1787" s="25"/>
      <c r="V1787" s="19" t="str">
        <f aca="false">IF(COUNT(N1787:Q1787)=0,"",MIN(N1787:Q1787))</f>
        <v/>
      </c>
      <c r="W1787" s="16" t="str">
        <f aca="false">IF(V1787="","",INDEX($N$4:$Q$4,MATCH(V1787,N1787:Q1787,0)))</f>
        <v/>
      </c>
      <c r="X1787" s="19" t="str">
        <f aca="false">IF(COUNT(N1787:Q1787)&lt;2,"",SMALL(N1787:Q1787,2))</f>
        <v/>
      </c>
      <c r="Y1787" s="26" t="str">
        <f aca="false">IF(OR(V1787="",M1787=0),"",V1787/M1787-1)</f>
        <v/>
      </c>
      <c r="Z1787" s="26" t="str">
        <f aca="false">IF(OR(V1787="",L1787=""),"",V1787/(L1787*E1787)-1)</f>
        <v/>
      </c>
      <c r="AA1787" s="16" t="str">
        <f aca="false">IF(V1787="","SEM OFERTA",IF(OR(Y1787&gt;Premissas!$B$11,Y1787&lt;Premissas!$B$12),"VERIFICAR - UNIDADE/EMBALAGEM",IF(Y1787&gt;Premissas!$B$6,"NÃO COMPRAR - REAJUSTE &gt;5%","COMPRAR")))</f>
        <v>SEM OFERTA</v>
      </c>
      <c r="AB1787" s="18" t="str">
        <f aca="false">IF(W1787="DIMEC",S1787,IF(W1787="MEDCENTRO",U1787,""))</f>
        <v/>
      </c>
      <c r="AC1787" s="18" t="n">
        <f aca="false">IF(AA1787&lt;&gt;"COMPRAR",0,IF(AB1787="",I1787,MIN(I1787,AB1787)))</f>
        <v>0</v>
      </c>
      <c r="AD1787" s="19" t="n">
        <f aca="false">IF(AC1787&gt;0,AC1787*V1787,0)</f>
        <v>0</v>
      </c>
      <c r="AE1787" s="19" t="n">
        <f aca="false">IF(AC1787&gt;0,(M1787-V1787)*AC1787,0)</f>
        <v>0</v>
      </c>
      <c r="AF1787" s="16" t="str">
        <f aca="false">IF(AA1787&lt;&gt;"COMPRAR","",IF(AB1787="",IF(X1787="","",IF(X1787-V1787&lt;0.01,"EMPATE TÉCNICO","")),IF(AB1787&lt;I1787,"ESTOQUE INSUFICIENTE",IF(X1787="","",IF(X1787-V1787&lt;0.01,"EMPATE TÉCNICO","")))))</f>
        <v/>
      </c>
      <c r="AG1787" s="16" t="s">
        <v>328</v>
      </c>
      <c r="AH1787" s="16" t="s">
        <v>5413</v>
      </c>
    </row>
    <row r="1788" customFormat="false" ht="15" hidden="false" customHeight="false" outlineLevel="0" collapsed="false">
      <c r="A1788" s="16" t="s">
        <v>5690</v>
      </c>
      <c r="B1788" s="17" t="s">
        <v>5691</v>
      </c>
      <c r="C1788" s="16" t="s">
        <v>5692</v>
      </c>
      <c r="D1788" s="16" t="s">
        <v>3882</v>
      </c>
      <c r="E1788" s="18" t="n">
        <v>1</v>
      </c>
      <c r="F1788" s="16" t="s">
        <v>43</v>
      </c>
      <c r="G1788" s="18" t="n">
        <v>0</v>
      </c>
      <c r="H1788" s="16" t="n">
        <v>0.4</v>
      </c>
      <c r="I1788" s="18" t="n">
        <v>2</v>
      </c>
      <c r="J1788" s="19" t="n">
        <v>17.5383333333333</v>
      </c>
      <c r="K1788" s="19" t="n">
        <v>17.5383333333333</v>
      </c>
      <c r="L1788" s="19" t="n">
        <v>17.5383</v>
      </c>
      <c r="M1788" s="19" t="n">
        <f aca="false">IF(J1788&gt;0,J1788,K1788)*E1788</f>
        <v>17.5383333333333</v>
      </c>
      <c r="N1788" s="20"/>
      <c r="O1788" s="21" t="str">
        <f aca="false">IF(R1788="","",ROUND(R1788*(1-Premissas!$B$4),4))</f>
        <v/>
      </c>
      <c r="P1788" s="22"/>
      <c r="Q1788" s="22"/>
      <c r="R1788" s="23"/>
      <c r="S1788" s="24"/>
      <c r="T1788" s="24"/>
      <c r="U1788" s="25"/>
      <c r="V1788" s="19" t="str">
        <f aca="false">IF(COUNT(N1788:Q1788)=0,"",MIN(N1788:Q1788))</f>
        <v/>
      </c>
      <c r="W1788" s="16" t="str">
        <f aca="false">IF(V1788="","",INDEX($N$4:$Q$4,MATCH(V1788,N1788:Q1788,0)))</f>
        <v/>
      </c>
      <c r="X1788" s="19" t="str">
        <f aca="false">IF(COUNT(N1788:Q1788)&lt;2,"",SMALL(N1788:Q1788,2))</f>
        <v/>
      </c>
      <c r="Y1788" s="26" t="str">
        <f aca="false">IF(OR(V1788="",M1788=0),"",V1788/M1788-1)</f>
        <v/>
      </c>
      <c r="Z1788" s="26" t="str">
        <f aca="false">IF(OR(V1788="",L1788=""),"",V1788/(L1788*E1788)-1)</f>
        <v/>
      </c>
      <c r="AA1788" s="16" t="str">
        <f aca="false">IF(V1788="","SEM OFERTA",IF(OR(Y1788&gt;Premissas!$B$11,Y1788&lt;Premissas!$B$12),"VERIFICAR - UNIDADE/EMBALAGEM",IF(Y1788&gt;Premissas!$B$6,"NÃO COMPRAR - REAJUSTE &gt;5%","COMPRAR")))</f>
        <v>SEM OFERTA</v>
      </c>
      <c r="AB1788" s="18" t="str">
        <f aca="false">IF(W1788="DIMEC",S1788,IF(W1788="MEDCENTRO",U1788,""))</f>
        <v/>
      </c>
      <c r="AC1788" s="18" t="n">
        <f aca="false">IF(AA1788&lt;&gt;"COMPRAR",0,IF(AB1788="",I1788,MIN(I1788,AB1788)))</f>
        <v>0</v>
      </c>
      <c r="AD1788" s="19" t="n">
        <f aca="false">IF(AC1788&gt;0,AC1788*V1788,0)</f>
        <v>0</v>
      </c>
      <c r="AE1788" s="19" t="n">
        <f aca="false">IF(AC1788&gt;0,(M1788-V1788)*AC1788,0)</f>
        <v>0</v>
      </c>
      <c r="AF1788" s="16" t="str">
        <f aca="false">IF(AA1788&lt;&gt;"COMPRAR","",IF(AB1788="",IF(X1788="","",IF(X1788-V1788&lt;0.01,"EMPATE TÉCNICO","")),IF(AB1788&lt;I1788,"ESTOQUE INSUFICIENTE",IF(X1788="","",IF(X1788-V1788&lt;0.01,"EMPATE TÉCNICO","")))))</f>
        <v/>
      </c>
      <c r="AG1788" s="16" t="s">
        <v>547</v>
      </c>
      <c r="AH1788" s="16" t="s">
        <v>5413</v>
      </c>
    </row>
    <row r="1789" customFormat="false" ht="15" hidden="false" customHeight="false" outlineLevel="0" collapsed="false">
      <c r="A1789" s="16" t="s">
        <v>5693</v>
      </c>
      <c r="B1789" s="17" t="s">
        <v>5694</v>
      </c>
      <c r="C1789" s="16" t="s">
        <v>5695</v>
      </c>
      <c r="D1789" s="16" t="s">
        <v>3882</v>
      </c>
      <c r="E1789" s="18" t="n">
        <v>1</v>
      </c>
      <c r="F1789" s="16" t="s">
        <v>43</v>
      </c>
      <c r="G1789" s="18" t="n">
        <v>0</v>
      </c>
      <c r="H1789" s="16" t="n">
        <v>0.3</v>
      </c>
      <c r="I1789" s="18" t="n">
        <v>1</v>
      </c>
      <c r="J1789" s="19" t="n">
        <v>22.62</v>
      </c>
      <c r="K1789" s="19" t="n">
        <v>22.62</v>
      </c>
      <c r="L1789" s="19" t="n">
        <v>22.62</v>
      </c>
      <c r="M1789" s="19" t="n">
        <f aca="false">IF(J1789&gt;0,J1789,K1789)*E1789</f>
        <v>22.62</v>
      </c>
      <c r="N1789" s="20"/>
      <c r="O1789" s="21" t="str">
        <f aca="false">IF(R1789="","",ROUND(R1789*(1-Premissas!$B$4),4))</f>
        <v/>
      </c>
      <c r="P1789" s="22"/>
      <c r="Q1789" s="22"/>
      <c r="R1789" s="23"/>
      <c r="S1789" s="24"/>
      <c r="T1789" s="24"/>
      <c r="U1789" s="25"/>
      <c r="V1789" s="19" t="str">
        <f aca="false">IF(COUNT(N1789:Q1789)=0,"",MIN(N1789:Q1789))</f>
        <v/>
      </c>
      <c r="W1789" s="16" t="str">
        <f aca="false">IF(V1789="","",INDEX($N$4:$Q$4,MATCH(V1789,N1789:Q1789,0)))</f>
        <v/>
      </c>
      <c r="X1789" s="19" t="str">
        <f aca="false">IF(COUNT(N1789:Q1789)&lt;2,"",SMALL(N1789:Q1789,2))</f>
        <v/>
      </c>
      <c r="Y1789" s="26" t="str">
        <f aca="false">IF(OR(V1789="",M1789=0),"",V1789/M1789-1)</f>
        <v/>
      </c>
      <c r="Z1789" s="26" t="str">
        <f aca="false">IF(OR(V1789="",L1789=""),"",V1789/(L1789*E1789)-1)</f>
        <v/>
      </c>
      <c r="AA1789" s="16" t="str">
        <f aca="false">IF(V1789="","SEM OFERTA",IF(OR(Y1789&gt;Premissas!$B$11,Y1789&lt;Premissas!$B$12),"VERIFICAR - UNIDADE/EMBALAGEM",IF(Y1789&gt;Premissas!$B$6,"NÃO COMPRAR - REAJUSTE &gt;5%","COMPRAR")))</f>
        <v>SEM OFERTA</v>
      </c>
      <c r="AB1789" s="18" t="str">
        <f aca="false">IF(W1789="DIMEC",S1789,IF(W1789="MEDCENTRO",U1789,""))</f>
        <v/>
      </c>
      <c r="AC1789" s="18" t="n">
        <f aca="false">IF(AA1789&lt;&gt;"COMPRAR",0,IF(AB1789="",I1789,MIN(I1789,AB1789)))</f>
        <v>0</v>
      </c>
      <c r="AD1789" s="19" t="n">
        <f aca="false">IF(AC1789&gt;0,AC1789*V1789,0)</f>
        <v>0</v>
      </c>
      <c r="AE1789" s="19" t="n">
        <f aca="false">IF(AC1789&gt;0,(M1789-V1789)*AC1789,0)</f>
        <v>0</v>
      </c>
      <c r="AF1789" s="16" t="str">
        <f aca="false">IF(AA1789&lt;&gt;"COMPRAR","",IF(AB1789="",IF(X1789="","",IF(X1789-V1789&lt;0.01,"EMPATE TÉCNICO","")),IF(AB1789&lt;I1789,"ESTOQUE INSUFICIENTE",IF(X1789="","",IF(X1789-V1789&lt;0.01,"EMPATE TÉCNICO","")))))</f>
        <v/>
      </c>
      <c r="AG1789" s="16" t="s">
        <v>1838</v>
      </c>
      <c r="AH1789" s="16" t="s">
        <v>5413</v>
      </c>
    </row>
    <row r="1790" customFormat="false" ht="15" hidden="false" customHeight="false" outlineLevel="0" collapsed="false">
      <c r="A1790" s="16" t="s">
        <v>5696</v>
      </c>
      <c r="B1790" s="17" t="s">
        <v>5697</v>
      </c>
      <c r="C1790" s="16" t="s">
        <v>5698</v>
      </c>
      <c r="D1790" s="16" t="s">
        <v>3882</v>
      </c>
      <c r="E1790" s="18" t="n">
        <v>1</v>
      </c>
      <c r="F1790" s="16" t="s">
        <v>42</v>
      </c>
      <c r="G1790" s="18" t="n">
        <v>0</v>
      </c>
      <c r="H1790" s="16" t="n">
        <v>0.3</v>
      </c>
      <c r="I1790" s="18" t="n">
        <v>2</v>
      </c>
      <c r="J1790" s="19" t="n">
        <v>22.62</v>
      </c>
      <c r="K1790" s="19" t="n">
        <v>22.62</v>
      </c>
      <c r="L1790" s="19" t="n">
        <v>22.62</v>
      </c>
      <c r="M1790" s="19" t="n">
        <f aca="false">IF(J1790&gt;0,J1790,K1790)*E1790</f>
        <v>22.62</v>
      </c>
      <c r="N1790" s="20"/>
      <c r="O1790" s="21" t="str">
        <f aca="false">IF(R1790="","",ROUND(R1790*(1-Premissas!$B$4),4))</f>
        <v/>
      </c>
      <c r="P1790" s="22"/>
      <c r="Q1790" s="22"/>
      <c r="R1790" s="23"/>
      <c r="S1790" s="24"/>
      <c r="T1790" s="24"/>
      <c r="U1790" s="25"/>
      <c r="V1790" s="19" t="str">
        <f aca="false">IF(COUNT(N1790:Q1790)=0,"",MIN(N1790:Q1790))</f>
        <v/>
      </c>
      <c r="W1790" s="16" t="str">
        <f aca="false">IF(V1790="","",INDEX($N$4:$Q$4,MATCH(V1790,N1790:Q1790,0)))</f>
        <v/>
      </c>
      <c r="X1790" s="19" t="str">
        <f aca="false">IF(COUNT(N1790:Q1790)&lt;2,"",SMALL(N1790:Q1790,2))</f>
        <v/>
      </c>
      <c r="Y1790" s="26" t="str">
        <f aca="false">IF(OR(V1790="",M1790=0),"",V1790/M1790-1)</f>
        <v/>
      </c>
      <c r="Z1790" s="26" t="str">
        <f aca="false">IF(OR(V1790="",L1790=""),"",V1790/(L1790*E1790)-1)</f>
        <v/>
      </c>
      <c r="AA1790" s="16" t="str">
        <f aca="false">IF(V1790="","SEM OFERTA",IF(OR(Y1790&gt;Premissas!$B$11,Y1790&lt;Premissas!$B$12),"VERIFICAR - UNIDADE/EMBALAGEM",IF(Y1790&gt;Premissas!$B$6,"NÃO COMPRAR - REAJUSTE &gt;5%","COMPRAR")))</f>
        <v>SEM OFERTA</v>
      </c>
      <c r="AB1790" s="18" t="str">
        <f aca="false">IF(W1790="DIMEC",S1790,IF(W1790="MEDCENTRO",U1790,""))</f>
        <v/>
      </c>
      <c r="AC1790" s="18" t="n">
        <f aca="false">IF(AA1790&lt;&gt;"COMPRAR",0,IF(AB1790="",I1790,MIN(I1790,AB1790)))</f>
        <v>0</v>
      </c>
      <c r="AD1790" s="19" t="n">
        <f aca="false">IF(AC1790&gt;0,AC1790*V1790,0)</f>
        <v>0</v>
      </c>
      <c r="AE1790" s="19" t="n">
        <f aca="false">IF(AC1790&gt;0,(M1790-V1790)*AC1790,0)</f>
        <v>0</v>
      </c>
      <c r="AF1790" s="16" t="str">
        <f aca="false">IF(AA1790&lt;&gt;"COMPRAR","",IF(AB1790="",IF(X1790="","",IF(X1790-V1790&lt;0.01,"EMPATE TÉCNICO","")),IF(AB1790&lt;I1790,"ESTOQUE INSUFICIENTE",IF(X1790="","",IF(X1790-V1790&lt;0.01,"EMPATE TÉCNICO","")))))</f>
        <v/>
      </c>
      <c r="AG1790" s="16" t="s">
        <v>1838</v>
      </c>
      <c r="AH1790" s="16" t="s">
        <v>5413</v>
      </c>
    </row>
    <row r="1791" customFormat="false" ht="15" hidden="false" customHeight="false" outlineLevel="0" collapsed="false">
      <c r="A1791" s="16" t="s">
        <v>5699</v>
      </c>
      <c r="B1791" s="17" t="s">
        <v>5700</v>
      </c>
      <c r="C1791" s="16" t="s">
        <v>5701</v>
      </c>
      <c r="D1791" s="16" t="s">
        <v>3882</v>
      </c>
      <c r="E1791" s="18" t="n">
        <v>1</v>
      </c>
      <c r="F1791" s="16" t="s">
        <v>43</v>
      </c>
      <c r="G1791" s="18" t="n">
        <v>0</v>
      </c>
      <c r="H1791" s="16" t="n">
        <v>0.2</v>
      </c>
      <c r="I1791" s="18" t="n">
        <v>1</v>
      </c>
      <c r="J1791" s="19" t="n">
        <v>15.4</v>
      </c>
      <c r="K1791" s="19" t="n">
        <v>15.4</v>
      </c>
      <c r="L1791" s="19" t="n">
        <v>15.4</v>
      </c>
      <c r="M1791" s="19" t="n">
        <f aca="false">IF(J1791&gt;0,J1791,K1791)*E1791</f>
        <v>15.4</v>
      </c>
      <c r="N1791" s="20"/>
      <c r="O1791" s="21" t="str">
        <f aca="false">IF(R1791="","",ROUND(R1791*(1-Premissas!$B$4),4))</f>
        <v/>
      </c>
      <c r="P1791" s="22"/>
      <c r="Q1791" s="22"/>
      <c r="R1791" s="23"/>
      <c r="S1791" s="24"/>
      <c r="T1791" s="24"/>
      <c r="U1791" s="25"/>
      <c r="V1791" s="19" t="str">
        <f aca="false">IF(COUNT(N1791:Q1791)=0,"",MIN(N1791:Q1791))</f>
        <v/>
      </c>
      <c r="W1791" s="16" t="str">
        <f aca="false">IF(V1791="","",INDEX($N$4:$Q$4,MATCH(V1791,N1791:Q1791,0)))</f>
        <v/>
      </c>
      <c r="X1791" s="19" t="str">
        <f aca="false">IF(COUNT(N1791:Q1791)&lt;2,"",SMALL(N1791:Q1791,2))</f>
        <v/>
      </c>
      <c r="Y1791" s="26" t="str">
        <f aca="false">IF(OR(V1791="",M1791=0),"",V1791/M1791-1)</f>
        <v/>
      </c>
      <c r="Z1791" s="26" t="str">
        <f aca="false">IF(OR(V1791="",L1791=""),"",V1791/(L1791*E1791)-1)</f>
        <v/>
      </c>
      <c r="AA1791" s="16" t="str">
        <f aca="false">IF(V1791="","SEM OFERTA",IF(OR(Y1791&gt;Premissas!$B$11,Y1791&lt;Premissas!$B$12),"VERIFICAR - UNIDADE/EMBALAGEM",IF(Y1791&gt;Premissas!$B$6,"NÃO COMPRAR - REAJUSTE &gt;5%","COMPRAR")))</f>
        <v>SEM OFERTA</v>
      </c>
      <c r="AB1791" s="18" t="str">
        <f aca="false">IF(W1791="DIMEC",S1791,IF(W1791="MEDCENTRO",U1791,""))</f>
        <v/>
      </c>
      <c r="AC1791" s="18" t="n">
        <f aca="false">IF(AA1791&lt;&gt;"COMPRAR",0,IF(AB1791="",I1791,MIN(I1791,AB1791)))</f>
        <v>0</v>
      </c>
      <c r="AD1791" s="19" t="n">
        <f aca="false">IF(AC1791&gt;0,AC1791*V1791,0)</f>
        <v>0</v>
      </c>
      <c r="AE1791" s="19" t="n">
        <f aca="false">IF(AC1791&gt;0,(M1791-V1791)*AC1791,0)</f>
        <v>0</v>
      </c>
      <c r="AF1791" s="16" t="str">
        <f aca="false">IF(AA1791&lt;&gt;"COMPRAR","",IF(AB1791="",IF(X1791="","",IF(X1791-V1791&lt;0.01,"EMPATE TÉCNICO","")),IF(AB1791&lt;I1791,"ESTOQUE INSUFICIENTE",IF(X1791="","",IF(X1791-V1791&lt;0.01,"EMPATE TÉCNICO","")))))</f>
        <v/>
      </c>
      <c r="AG1791" s="16" t="s">
        <v>1838</v>
      </c>
      <c r="AH1791" s="16" t="s">
        <v>5413</v>
      </c>
    </row>
    <row r="1792" customFormat="false" ht="15" hidden="false" customHeight="false" outlineLevel="0" collapsed="false">
      <c r="A1792" s="16" t="s">
        <v>5702</v>
      </c>
      <c r="B1792" s="17" t="s">
        <v>5703</v>
      </c>
      <c r="C1792" s="16" t="s">
        <v>5704</v>
      </c>
      <c r="D1792" s="16" t="s">
        <v>5705</v>
      </c>
      <c r="E1792" s="18" t="n">
        <v>1</v>
      </c>
      <c r="F1792" s="16" t="s">
        <v>43</v>
      </c>
      <c r="G1792" s="18" t="n">
        <v>0</v>
      </c>
      <c r="H1792" s="16" t="n">
        <v>0.2</v>
      </c>
      <c r="I1792" s="18" t="n">
        <v>1</v>
      </c>
      <c r="J1792" s="19" t="n">
        <v>4.58</v>
      </c>
      <c r="K1792" s="19" t="n">
        <v>4.58</v>
      </c>
      <c r="L1792" s="19" t="n">
        <v>4.58</v>
      </c>
      <c r="M1792" s="19" t="n">
        <f aca="false">IF(J1792&gt;0,J1792,K1792)*E1792</f>
        <v>4.58</v>
      </c>
      <c r="N1792" s="20"/>
      <c r="O1792" s="21" t="str">
        <f aca="false">IF(R1792="","",ROUND(R1792*(1-Premissas!$B$4),4))</f>
        <v/>
      </c>
      <c r="P1792" s="22"/>
      <c r="Q1792" s="22"/>
      <c r="R1792" s="23"/>
      <c r="S1792" s="24"/>
      <c r="T1792" s="24"/>
      <c r="U1792" s="25"/>
      <c r="V1792" s="19" t="str">
        <f aca="false">IF(COUNT(N1792:Q1792)=0,"",MIN(N1792:Q1792))</f>
        <v/>
      </c>
      <c r="W1792" s="16" t="str">
        <f aca="false">IF(V1792="","",INDEX($N$4:$Q$4,MATCH(V1792,N1792:Q1792,0)))</f>
        <v/>
      </c>
      <c r="X1792" s="19" t="str">
        <f aca="false">IF(COUNT(N1792:Q1792)&lt;2,"",SMALL(N1792:Q1792,2))</f>
        <v/>
      </c>
      <c r="Y1792" s="26" t="str">
        <f aca="false">IF(OR(V1792="",M1792=0),"",V1792/M1792-1)</f>
        <v/>
      </c>
      <c r="Z1792" s="26" t="str">
        <f aca="false">IF(OR(V1792="",L1792=""),"",V1792/(L1792*E1792)-1)</f>
        <v/>
      </c>
      <c r="AA1792" s="16" t="str">
        <f aca="false">IF(V1792="","SEM OFERTA",IF(OR(Y1792&gt;Premissas!$B$11,Y1792&lt;Premissas!$B$12),"VERIFICAR - UNIDADE/EMBALAGEM",IF(Y1792&gt;Premissas!$B$6,"NÃO COMPRAR - REAJUSTE &gt;5%","COMPRAR")))</f>
        <v>SEM OFERTA</v>
      </c>
      <c r="AB1792" s="18" t="str">
        <f aca="false">IF(W1792="DIMEC",S1792,IF(W1792="MEDCENTRO",U1792,""))</f>
        <v/>
      </c>
      <c r="AC1792" s="18" t="n">
        <f aca="false">IF(AA1792&lt;&gt;"COMPRAR",0,IF(AB1792="",I1792,MIN(I1792,AB1792)))</f>
        <v>0</v>
      </c>
      <c r="AD1792" s="19" t="n">
        <f aca="false">IF(AC1792&gt;0,AC1792*V1792,0)</f>
        <v>0</v>
      </c>
      <c r="AE1792" s="19" t="n">
        <f aca="false">IF(AC1792&gt;0,(M1792-V1792)*AC1792,0)</f>
        <v>0</v>
      </c>
      <c r="AF1792" s="16" t="str">
        <f aca="false">IF(AA1792&lt;&gt;"COMPRAR","",IF(AB1792="",IF(X1792="","",IF(X1792-V1792&lt;0.01,"EMPATE TÉCNICO","")),IF(AB1792&lt;I1792,"ESTOQUE INSUFICIENTE",IF(X1792="","",IF(X1792-V1792&lt;0.01,"EMPATE TÉCNICO","")))))</f>
        <v/>
      </c>
      <c r="AG1792" s="16" t="s">
        <v>1798</v>
      </c>
      <c r="AH1792" s="16" t="s">
        <v>5413</v>
      </c>
    </row>
    <row r="1793" customFormat="false" ht="15" hidden="false" customHeight="false" outlineLevel="0" collapsed="false">
      <c r="A1793" s="16" t="s">
        <v>5706</v>
      </c>
      <c r="B1793" s="17" t="s">
        <v>5707</v>
      </c>
      <c r="C1793" s="16" t="s">
        <v>5708</v>
      </c>
      <c r="D1793" s="16" t="s">
        <v>5705</v>
      </c>
      <c r="E1793" s="18" t="n">
        <v>1</v>
      </c>
      <c r="F1793" s="16" t="s">
        <v>43</v>
      </c>
      <c r="G1793" s="18" t="n">
        <v>0</v>
      </c>
      <c r="H1793" s="16" t="n">
        <v>0.4</v>
      </c>
      <c r="I1793" s="18" t="n">
        <v>2</v>
      </c>
      <c r="J1793" s="19" t="n">
        <v>3.99</v>
      </c>
      <c r="K1793" s="19" t="n">
        <v>3.99</v>
      </c>
      <c r="L1793" s="19" t="n">
        <v>3.99</v>
      </c>
      <c r="M1793" s="19" t="n">
        <f aca="false">IF(J1793&gt;0,J1793,K1793)*E1793</f>
        <v>3.99</v>
      </c>
      <c r="N1793" s="20"/>
      <c r="O1793" s="21" t="str">
        <f aca="false">IF(R1793="","",ROUND(R1793*(1-Premissas!$B$4),4))</f>
        <v/>
      </c>
      <c r="P1793" s="22"/>
      <c r="Q1793" s="22"/>
      <c r="R1793" s="23"/>
      <c r="S1793" s="24"/>
      <c r="T1793" s="24"/>
      <c r="U1793" s="25"/>
      <c r="V1793" s="19" t="str">
        <f aca="false">IF(COUNT(N1793:Q1793)=0,"",MIN(N1793:Q1793))</f>
        <v/>
      </c>
      <c r="W1793" s="16" t="str">
        <f aca="false">IF(V1793="","",INDEX($N$4:$Q$4,MATCH(V1793,N1793:Q1793,0)))</f>
        <v/>
      </c>
      <c r="X1793" s="19" t="str">
        <f aca="false">IF(COUNT(N1793:Q1793)&lt;2,"",SMALL(N1793:Q1793,2))</f>
        <v/>
      </c>
      <c r="Y1793" s="26" t="str">
        <f aca="false">IF(OR(V1793="",M1793=0),"",V1793/M1793-1)</f>
        <v/>
      </c>
      <c r="Z1793" s="26" t="str">
        <f aca="false">IF(OR(V1793="",L1793=""),"",V1793/(L1793*E1793)-1)</f>
        <v/>
      </c>
      <c r="AA1793" s="16" t="str">
        <f aca="false">IF(V1793="","SEM OFERTA",IF(OR(Y1793&gt;Premissas!$B$11,Y1793&lt;Premissas!$B$12),"VERIFICAR - UNIDADE/EMBALAGEM",IF(Y1793&gt;Premissas!$B$6,"NÃO COMPRAR - REAJUSTE &gt;5%","COMPRAR")))</f>
        <v>SEM OFERTA</v>
      </c>
      <c r="AB1793" s="18" t="str">
        <f aca="false">IF(W1793="DIMEC",S1793,IF(W1793="MEDCENTRO",U1793,""))</f>
        <v/>
      </c>
      <c r="AC1793" s="18" t="n">
        <f aca="false">IF(AA1793&lt;&gt;"COMPRAR",0,IF(AB1793="",I1793,MIN(I1793,AB1793)))</f>
        <v>0</v>
      </c>
      <c r="AD1793" s="19" t="n">
        <f aca="false">IF(AC1793&gt;0,AC1793*V1793,0)</f>
        <v>0</v>
      </c>
      <c r="AE1793" s="19" t="n">
        <f aca="false">IF(AC1793&gt;0,(M1793-V1793)*AC1793,0)</f>
        <v>0</v>
      </c>
      <c r="AF1793" s="16" t="str">
        <f aca="false">IF(AA1793&lt;&gt;"COMPRAR","",IF(AB1793="",IF(X1793="","",IF(X1793-V1793&lt;0.01,"EMPATE TÉCNICO","")),IF(AB1793&lt;I1793,"ESTOQUE INSUFICIENTE",IF(X1793="","",IF(X1793-V1793&lt;0.01,"EMPATE TÉCNICO","")))))</f>
        <v/>
      </c>
      <c r="AG1793" s="16" t="s">
        <v>1771</v>
      </c>
      <c r="AH1793" s="16" t="s">
        <v>5413</v>
      </c>
    </row>
    <row r="1794" customFormat="false" ht="15" hidden="false" customHeight="false" outlineLevel="0" collapsed="false">
      <c r="A1794" s="16" t="s">
        <v>5709</v>
      </c>
      <c r="B1794" s="17" t="s">
        <v>5710</v>
      </c>
      <c r="C1794" s="16" t="s">
        <v>5711</v>
      </c>
      <c r="D1794" s="16" t="s">
        <v>5705</v>
      </c>
      <c r="E1794" s="18" t="n">
        <v>1</v>
      </c>
      <c r="F1794" s="16" t="s">
        <v>43</v>
      </c>
      <c r="G1794" s="18" t="n">
        <v>0</v>
      </c>
      <c r="H1794" s="16" t="n">
        <v>0.5</v>
      </c>
      <c r="I1794" s="18" t="n">
        <v>2</v>
      </c>
      <c r="J1794" s="19" t="n">
        <v>4.58</v>
      </c>
      <c r="K1794" s="19" t="n">
        <v>4.58</v>
      </c>
      <c r="L1794" s="19" t="n">
        <v>4.58</v>
      </c>
      <c r="M1794" s="19" t="n">
        <f aca="false">IF(J1794&gt;0,J1794,K1794)*E1794</f>
        <v>4.58</v>
      </c>
      <c r="N1794" s="20"/>
      <c r="O1794" s="21" t="str">
        <f aca="false">IF(R1794="","",ROUND(R1794*(1-Premissas!$B$4),4))</f>
        <v/>
      </c>
      <c r="P1794" s="22"/>
      <c r="Q1794" s="22"/>
      <c r="R1794" s="23"/>
      <c r="S1794" s="24"/>
      <c r="T1794" s="24"/>
      <c r="U1794" s="25"/>
      <c r="V1794" s="19" t="str">
        <f aca="false">IF(COUNT(N1794:Q1794)=0,"",MIN(N1794:Q1794))</f>
        <v/>
      </c>
      <c r="W1794" s="16" t="str">
        <f aca="false">IF(V1794="","",INDEX($N$4:$Q$4,MATCH(V1794,N1794:Q1794,0)))</f>
        <v/>
      </c>
      <c r="X1794" s="19" t="str">
        <f aca="false">IF(COUNT(N1794:Q1794)&lt;2,"",SMALL(N1794:Q1794,2))</f>
        <v/>
      </c>
      <c r="Y1794" s="26" t="str">
        <f aca="false">IF(OR(V1794="",M1794=0),"",V1794/M1794-1)</f>
        <v/>
      </c>
      <c r="Z1794" s="26" t="str">
        <f aca="false">IF(OR(V1794="",L1794=""),"",V1794/(L1794*E1794)-1)</f>
        <v/>
      </c>
      <c r="AA1794" s="16" t="str">
        <f aca="false">IF(V1794="","SEM OFERTA",IF(OR(Y1794&gt;Premissas!$B$11,Y1794&lt;Premissas!$B$12),"VERIFICAR - UNIDADE/EMBALAGEM",IF(Y1794&gt;Premissas!$B$6,"NÃO COMPRAR - REAJUSTE &gt;5%","COMPRAR")))</f>
        <v>SEM OFERTA</v>
      </c>
      <c r="AB1794" s="18" t="str">
        <f aca="false">IF(W1794="DIMEC",S1794,IF(W1794="MEDCENTRO",U1794,""))</f>
        <v/>
      </c>
      <c r="AC1794" s="18" t="n">
        <f aca="false">IF(AA1794&lt;&gt;"COMPRAR",0,IF(AB1794="",I1794,MIN(I1794,AB1794)))</f>
        <v>0</v>
      </c>
      <c r="AD1794" s="19" t="n">
        <f aca="false">IF(AC1794&gt;0,AC1794*V1794,0)</f>
        <v>0</v>
      </c>
      <c r="AE1794" s="19" t="n">
        <f aca="false">IF(AC1794&gt;0,(M1794-V1794)*AC1794,0)</f>
        <v>0</v>
      </c>
      <c r="AF1794" s="16" t="str">
        <f aca="false">IF(AA1794&lt;&gt;"COMPRAR","",IF(AB1794="",IF(X1794="","",IF(X1794-V1794&lt;0.01,"EMPATE TÉCNICO","")),IF(AB1794&lt;I1794,"ESTOQUE INSUFICIENTE",IF(X1794="","",IF(X1794-V1794&lt;0.01,"EMPATE TÉCNICO","")))))</f>
        <v/>
      </c>
      <c r="AG1794" s="16" t="s">
        <v>1798</v>
      </c>
      <c r="AH1794" s="16" t="s">
        <v>5413</v>
      </c>
    </row>
    <row r="1795" customFormat="false" ht="15" hidden="false" customHeight="false" outlineLevel="0" collapsed="false">
      <c r="A1795" s="16" t="s">
        <v>5712</v>
      </c>
      <c r="B1795" s="17" t="s">
        <v>5713</v>
      </c>
      <c r="C1795" s="16" t="s">
        <v>5714</v>
      </c>
      <c r="D1795" s="16" t="s">
        <v>5429</v>
      </c>
      <c r="E1795" s="18" t="n">
        <v>1</v>
      </c>
      <c r="F1795" s="16" t="s">
        <v>43</v>
      </c>
      <c r="G1795" s="18" t="n">
        <v>0</v>
      </c>
      <c r="H1795" s="16" t="n">
        <v>0.5</v>
      </c>
      <c r="I1795" s="18" t="n">
        <v>2</v>
      </c>
      <c r="J1795" s="19" t="n">
        <v>13.63</v>
      </c>
      <c r="K1795" s="19" t="n">
        <v>13.63</v>
      </c>
      <c r="L1795" s="19" t="n">
        <v>13.63</v>
      </c>
      <c r="M1795" s="19" t="n">
        <f aca="false">IF(J1795&gt;0,J1795,K1795)*E1795</f>
        <v>13.63</v>
      </c>
      <c r="N1795" s="20"/>
      <c r="O1795" s="21" t="str">
        <f aca="false">IF(R1795="","",ROUND(R1795*(1-Premissas!$B$4),4))</f>
        <v/>
      </c>
      <c r="P1795" s="22"/>
      <c r="Q1795" s="22"/>
      <c r="R1795" s="23"/>
      <c r="S1795" s="24"/>
      <c r="T1795" s="24"/>
      <c r="U1795" s="25"/>
      <c r="V1795" s="19" t="str">
        <f aca="false">IF(COUNT(N1795:Q1795)=0,"",MIN(N1795:Q1795))</f>
        <v/>
      </c>
      <c r="W1795" s="16" t="str">
        <f aca="false">IF(V1795="","",INDEX($N$4:$Q$4,MATCH(V1795,N1795:Q1795,0)))</f>
        <v/>
      </c>
      <c r="X1795" s="19" t="str">
        <f aca="false">IF(COUNT(N1795:Q1795)&lt;2,"",SMALL(N1795:Q1795,2))</f>
        <v/>
      </c>
      <c r="Y1795" s="26" t="str">
        <f aca="false">IF(OR(V1795="",M1795=0),"",V1795/M1795-1)</f>
        <v/>
      </c>
      <c r="Z1795" s="26" t="str">
        <f aca="false">IF(OR(V1795="",L1795=""),"",V1795/(L1795*E1795)-1)</f>
        <v/>
      </c>
      <c r="AA1795" s="16" t="str">
        <f aca="false">IF(V1795="","SEM OFERTA",IF(OR(Y1795&gt;Premissas!$B$11,Y1795&lt;Premissas!$B$12),"VERIFICAR - UNIDADE/EMBALAGEM",IF(Y1795&gt;Premissas!$B$6,"NÃO COMPRAR - REAJUSTE &gt;5%","COMPRAR")))</f>
        <v>SEM OFERTA</v>
      </c>
      <c r="AB1795" s="18" t="str">
        <f aca="false">IF(W1795="DIMEC",S1795,IF(W1795="MEDCENTRO",U1795,""))</f>
        <v/>
      </c>
      <c r="AC1795" s="18" t="n">
        <f aca="false">IF(AA1795&lt;&gt;"COMPRAR",0,IF(AB1795="",I1795,MIN(I1795,AB1795)))</f>
        <v>0</v>
      </c>
      <c r="AD1795" s="19" t="n">
        <f aca="false">IF(AC1795&gt;0,AC1795*V1795,0)</f>
        <v>0</v>
      </c>
      <c r="AE1795" s="19" t="n">
        <f aca="false">IF(AC1795&gt;0,(M1795-V1795)*AC1795,0)</f>
        <v>0</v>
      </c>
      <c r="AF1795" s="16" t="str">
        <f aca="false">IF(AA1795&lt;&gt;"COMPRAR","",IF(AB1795="",IF(X1795="","",IF(X1795-V1795&lt;0.01,"EMPATE TÉCNICO","")),IF(AB1795&lt;I1795,"ESTOQUE INSUFICIENTE",IF(X1795="","",IF(X1795-V1795&lt;0.01,"EMPATE TÉCNICO","")))))</f>
        <v/>
      </c>
      <c r="AG1795" s="16" t="s">
        <v>547</v>
      </c>
      <c r="AH1795" s="16" t="s">
        <v>5413</v>
      </c>
    </row>
    <row r="1796" customFormat="false" ht="15" hidden="false" customHeight="false" outlineLevel="0" collapsed="false">
      <c r="A1796" s="16" t="s">
        <v>5715</v>
      </c>
      <c r="B1796" s="17" t="s">
        <v>5716</v>
      </c>
      <c r="C1796" s="16" t="s">
        <v>5717</v>
      </c>
      <c r="D1796" s="16" t="s">
        <v>4360</v>
      </c>
      <c r="E1796" s="18" t="n">
        <v>1</v>
      </c>
      <c r="F1796" s="16" t="s">
        <v>43</v>
      </c>
      <c r="G1796" s="18" t="n">
        <v>1</v>
      </c>
      <c r="H1796" s="16" t="n">
        <v>0.5</v>
      </c>
      <c r="I1796" s="18" t="n">
        <v>1</v>
      </c>
      <c r="J1796" s="19" t="n">
        <v>20.1</v>
      </c>
      <c r="K1796" s="19" t="n">
        <v>20.1</v>
      </c>
      <c r="L1796" s="19" t="n">
        <v>20.1</v>
      </c>
      <c r="M1796" s="19" t="n">
        <f aca="false">IF(J1796&gt;0,J1796,K1796)*E1796</f>
        <v>20.1</v>
      </c>
      <c r="N1796" s="20"/>
      <c r="O1796" s="21" t="str">
        <f aca="false">IF(R1796="","",ROUND(R1796*(1-Premissas!$B$4),4))</f>
        <v/>
      </c>
      <c r="P1796" s="22"/>
      <c r="Q1796" s="22"/>
      <c r="R1796" s="23"/>
      <c r="S1796" s="24"/>
      <c r="T1796" s="24"/>
      <c r="U1796" s="25"/>
      <c r="V1796" s="19" t="str">
        <f aca="false">IF(COUNT(N1796:Q1796)=0,"",MIN(N1796:Q1796))</f>
        <v/>
      </c>
      <c r="W1796" s="16" t="str">
        <f aca="false">IF(V1796="","",INDEX($N$4:$Q$4,MATCH(V1796,N1796:Q1796,0)))</f>
        <v/>
      </c>
      <c r="X1796" s="19" t="str">
        <f aca="false">IF(COUNT(N1796:Q1796)&lt;2,"",SMALL(N1796:Q1796,2))</f>
        <v/>
      </c>
      <c r="Y1796" s="26" t="str">
        <f aca="false">IF(OR(V1796="",M1796=0),"",V1796/M1796-1)</f>
        <v/>
      </c>
      <c r="Z1796" s="26" t="str">
        <f aca="false">IF(OR(V1796="",L1796=""),"",V1796/(L1796*E1796)-1)</f>
        <v/>
      </c>
      <c r="AA1796" s="16" t="str">
        <f aca="false">IF(V1796="","SEM OFERTA",IF(OR(Y1796&gt;Premissas!$B$11,Y1796&lt;Premissas!$B$12),"VERIFICAR - UNIDADE/EMBALAGEM",IF(Y1796&gt;Premissas!$B$6,"NÃO COMPRAR - REAJUSTE &gt;5%","COMPRAR")))</f>
        <v>SEM OFERTA</v>
      </c>
      <c r="AB1796" s="18" t="str">
        <f aca="false">IF(W1796="DIMEC",S1796,IF(W1796="MEDCENTRO",U1796,""))</f>
        <v/>
      </c>
      <c r="AC1796" s="18" t="n">
        <f aca="false">IF(AA1796&lt;&gt;"COMPRAR",0,IF(AB1796="",I1796,MIN(I1796,AB1796)))</f>
        <v>0</v>
      </c>
      <c r="AD1796" s="19" t="n">
        <f aca="false">IF(AC1796&gt;0,AC1796*V1796,0)</f>
        <v>0</v>
      </c>
      <c r="AE1796" s="19" t="n">
        <f aca="false">IF(AC1796&gt;0,(M1796-V1796)*AC1796,0)</f>
        <v>0</v>
      </c>
      <c r="AF1796" s="16" t="str">
        <f aca="false">IF(AA1796&lt;&gt;"COMPRAR","",IF(AB1796="",IF(X1796="","",IF(X1796-V1796&lt;0.01,"EMPATE TÉCNICO","")),IF(AB1796&lt;I1796,"ESTOQUE INSUFICIENTE",IF(X1796="","",IF(X1796-V1796&lt;0.01,"EMPATE TÉCNICO","")))))</f>
        <v/>
      </c>
      <c r="AG1796" s="16" t="s">
        <v>4361</v>
      </c>
      <c r="AH1796" s="16" t="s">
        <v>5413</v>
      </c>
    </row>
    <row r="1797" customFormat="false" ht="15" hidden="false" customHeight="false" outlineLevel="0" collapsed="false">
      <c r="A1797" s="16" t="s">
        <v>5718</v>
      </c>
      <c r="B1797" s="17" t="s">
        <v>5719</v>
      </c>
      <c r="C1797" s="16" t="s">
        <v>5720</v>
      </c>
      <c r="D1797" s="16" t="s">
        <v>4360</v>
      </c>
      <c r="E1797" s="18" t="n">
        <v>1</v>
      </c>
      <c r="F1797" s="16" t="s">
        <v>43</v>
      </c>
      <c r="G1797" s="18" t="n">
        <v>0</v>
      </c>
      <c r="H1797" s="16" t="n">
        <v>0</v>
      </c>
      <c r="I1797" s="18" t="n">
        <v>1</v>
      </c>
      <c r="J1797" s="19" t="n">
        <v>21.6</v>
      </c>
      <c r="K1797" s="19" t="n">
        <v>21.6</v>
      </c>
      <c r="L1797" s="19" t="n">
        <v>21.6</v>
      </c>
      <c r="M1797" s="19" t="n">
        <f aca="false">IF(J1797&gt;0,J1797,K1797)*E1797</f>
        <v>21.6</v>
      </c>
      <c r="N1797" s="20"/>
      <c r="O1797" s="21" t="str">
        <f aca="false">IF(R1797="","",ROUND(R1797*(1-Premissas!$B$4),4))</f>
        <v/>
      </c>
      <c r="P1797" s="22"/>
      <c r="Q1797" s="22"/>
      <c r="R1797" s="23"/>
      <c r="S1797" s="24"/>
      <c r="T1797" s="24"/>
      <c r="U1797" s="25"/>
      <c r="V1797" s="19" t="str">
        <f aca="false">IF(COUNT(N1797:Q1797)=0,"",MIN(N1797:Q1797))</f>
        <v/>
      </c>
      <c r="W1797" s="16" t="str">
        <f aca="false">IF(V1797="","",INDEX($N$4:$Q$4,MATCH(V1797,N1797:Q1797,0)))</f>
        <v/>
      </c>
      <c r="X1797" s="19" t="str">
        <f aca="false">IF(COUNT(N1797:Q1797)&lt;2,"",SMALL(N1797:Q1797,2))</f>
        <v/>
      </c>
      <c r="Y1797" s="26" t="str">
        <f aca="false">IF(OR(V1797="",M1797=0),"",V1797/M1797-1)</f>
        <v/>
      </c>
      <c r="Z1797" s="26" t="str">
        <f aca="false">IF(OR(V1797="",L1797=""),"",V1797/(L1797*E1797)-1)</f>
        <v/>
      </c>
      <c r="AA1797" s="16" t="str">
        <f aca="false">IF(V1797="","SEM OFERTA",IF(OR(Y1797&gt;Premissas!$B$11,Y1797&lt;Premissas!$B$12),"VERIFICAR - UNIDADE/EMBALAGEM",IF(Y1797&gt;Premissas!$B$6,"NÃO COMPRAR - REAJUSTE &gt;5%","COMPRAR")))</f>
        <v>SEM OFERTA</v>
      </c>
      <c r="AB1797" s="18" t="str">
        <f aca="false">IF(W1797="DIMEC",S1797,IF(W1797="MEDCENTRO",U1797,""))</f>
        <v/>
      </c>
      <c r="AC1797" s="18" t="n">
        <f aca="false">IF(AA1797&lt;&gt;"COMPRAR",0,IF(AB1797="",I1797,MIN(I1797,AB1797)))</f>
        <v>0</v>
      </c>
      <c r="AD1797" s="19" t="n">
        <f aca="false">IF(AC1797&gt;0,AC1797*V1797,0)</f>
        <v>0</v>
      </c>
      <c r="AE1797" s="19" t="n">
        <f aca="false">IF(AC1797&gt;0,(M1797-V1797)*AC1797,0)</f>
        <v>0</v>
      </c>
      <c r="AF1797" s="16" t="str">
        <f aca="false">IF(AA1797&lt;&gt;"COMPRAR","",IF(AB1797="",IF(X1797="","",IF(X1797-V1797&lt;0.01,"EMPATE TÉCNICO","")),IF(AB1797&lt;I1797,"ESTOQUE INSUFICIENTE",IF(X1797="","",IF(X1797-V1797&lt;0.01,"EMPATE TÉCNICO","")))))</f>
        <v/>
      </c>
      <c r="AG1797" s="16" t="s">
        <v>4361</v>
      </c>
      <c r="AH1797" s="16" t="s">
        <v>5413</v>
      </c>
    </row>
    <row r="1798" customFormat="false" ht="15" hidden="false" customHeight="false" outlineLevel="0" collapsed="false">
      <c r="A1798" s="16" t="s">
        <v>5721</v>
      </c>
      <c r="B1798" s="17" t="s">
        <v>5722</v>
      </c>
      <c r="C1798" s="16" t="s">
        <v>5723</v>
      </c>
      <c r="D1798" s="16" t="s">
        <v>4360</v>
      </c>
      <c r="E1798" s="18" t="n">
        <v>1</v>
      </c>
      <c r="F1798" s="16" t="s">
        <v>43</v>
      </c>
      <c r="G1798" s="18" t="n">
        <v>0</v>
      </c>
      <c r="H1798" s="16" t="n">
        <v>0.3</v>
      </c>
      <c r="I1798" s="18" t="n">
        <v>1</v>
      </c>
      <c r="J1798" s="19" t="n">
        <v>20.1</v>
      </c>
      <c r="K1798" s="19" t="n">
        <v>20.1</v>
      </c>
      <c r="L1798" s="19" t="n">
        <v>20.1</v>
      </c>
      <c r="M1798" s="19" t="n">
        <f aca="false">IF(J1798&gt;0,J1798,K1798)*E1798</f>
        <v>20.1</v>
      </c>
      <c r="N1798" s="20"/>
      <c r="O1798" s="21" t="str">
        <f aca="false">IF(R1798="","",ROUND(R1798*(1-Premissas!$B$4),4))</f>
        <v/>
      </c>
      <c r="P1798" s="22"/>
      <c r="Q1798" s="22"/>
      <c r="R1798" s="23"/>
      <c r="S1798" s="24"/>
      <c r="T1798" s="24"/>
      <c r="U1798" s="25"/>
      <c r="V1798" s="19" t="str">
        <f aca="false">IF(COUNT(N1798:Q1798)=0,"",MIN(N1798:Q1798))</f>
        <v/>
      </c>
      <c r="W1798" s="16" t="str">
        <f aca="false">IF(V1798="","",INDEX($N$4:$Q$4,MATCH(V1798,N1798:Q1798,0)))</f>
        <v/>
      </c>
      <c r="X1798" s="19" t="str">
        <f aca="false">IF(COUNT(N1798:Q1798)&lt;2,"",SMALL(N1798:Q1798,2))</f>
        <v/>
      </c>
      <c r="Y1798" s="26" t="str">
        <f aca="false">IF(OR(V1798="",M1798=0),"",V1798/M1798-1)</f>
        <v/>
      </c>
      <c r="Z1798" s="26" t="str">
        <f aca="false">IF(OR(V1798="",L1798=""),"",V1798/(L1798*E1798)-1)</f>
        <v/>
      </c>
      <c r="AA1798" s="16" t="str">
        <f aca="false">IF(V1798="","SEM OFERTA",IF(OR(Y1798&gt;Premissas!$B$11,Y1798&lt;Premissas!$B$12),"VERIFICAR - UNIDADE/EMBALAGEM",IF(Y1798&gt;Premissas!$B$6,"NÃO COMPRAR - REAJUSTE &gt;5%","COMPRAR")))</f>
        <v>SEM OFERTA</v>
      </c>
      <c r="AB1798" s="18" t="str">
        <f aca="false">IF(W1798="DIMEC",S1798,IF(W1798="MEDCENTRO",U1798,""))</f>
        <v/>
      </c>
      <c r="AC1798" s="18" t="n">
        <f aca="false">IF(AA1798&lt;&gt;"COMPRAR",0,IF(AB1798="",I1798,MIN(I1798,AB1798)))</f>
        <v>0</v>
      </c>
      <c r="AD1798" s="19" t="n">
        <f aca="false">IF(AC1798&gt;0,AC1798*V1798,0)</f>
        <v>0</v>
      </c>
      <c r="AE1798" s="19" t="n">
        <f aca="false">IF(AC1798&gt;0,(M1798-V1798)*AC1798,0)</f>
        <v>0</v>
      </c>
      <c r="AF1798" s="16" t="str">
        <f aca="false">IF(AA1798&lt;&gt;"COMPRAR","",IF(AB1798="",IF(X1798="","",IF(X1798-V1798&lt;0.01,"EMPATE TÉCNICO","")),IF(AB1798&lt;I1798,"ESTOQUE INSUFICIENTE",IF(X1798="","",IF(X1798-V1798&lt;0.01,"EMPATE TÉCNICO","")))))</f>
        <v/>
      </c>
      <c r="AG1798" s="16" t="s">
        <v>4361</v>
      </c>
      <c r="AH1798" s="16" t="s">
        <v>5413</v>
      </c>
    </row>
    <row r="1799" customFormat="false" ht="15" hidden="false" customHeight="false" outlineLevel="0" collapsed="false">
      <c r="A1799" s="16" t="s">
        <v>5724</v>
      </c>
      <c r="B1799" s="17" t="s">
        <v>5725</v>
      </c>
      <c r="C1799" s="16" t="s">
        <v>5726</v>
      </c>
      <c r="D1799" s="16" t="s">
        <v>5727</v>
      </c>
      <c r="E1799" s="18" t="n">
        <v>1</v>
      </c>
      <c r="F1799" s="16" t="s">
        <v>42</v>
      </c>
      <c r="G1799" s="18" t="n">
        <v>2</v>
      </c>
      <c r="H1799" s="16" t="n">
        <v>2.1</v>
      </c>
      <c r="I1799" s="18" t="n">
        <v>4</v>
      </c>
      <c r="J1799" s="19" t="n">
        <v>29.5</v>
      </c>
      <c r="K1799" s="19" t="n">
        <v>29.5</v>
      </c>
      <c r="L1799" s="19" t="n">
        <v>29.5</v>
      </c>
      <c r="M1799" s="19" t="n">
        <f aca="false">IF(J1799&gt;0,J1799,K1799)*E1799</f>
        <v>29.5</v>
      </c>
      <c r="N1799" s="20"/>
      <c r="O1799" s="21" t="str">
        <f aca="false">IF(R1799="","",ROUND(R1799*(1-Premissas!$B$4),4))</f>
        <v/>
      </c>
      <c r="P1799" s="22"/>
      <c r="Q1799" s="22"/>
      <c r="R1799" s="23"/>
      <c r="S1799" s="24"/>
      <c r="T1799" s="24"/>
      <c r="U1799" s="25"/>
      <c r="V1799" s="19" t="str">
        <f aca="false">IF(COUNT(N1799:Q1799)=0,"",MIN(N1799:Q1799))</f>
        <v/>
      </c>
      <c r="W1799" s="16" t="str">
        <f aca="false">IF(V1799="","",INDEX($N$4:$Q$4,MATCH(V1799,N1799:Q1799,0)))</f>
        <v/>
      </c>
      <c r="X1799" s="19" t="str">
        <f aca="false">IF(COUNT(N1799:Q1799)&lt;2,"",SMALL(N1799:Q1799,2))</f>
        <v/>
      </c>
      <c r="Y1799" s="26" t="str">
        <f aca="false">IF(OR(V1799="",M1799=0),"",V1799/M1799-1)</f>
        <v/>
      </c>
      <c r="Z1799" s="26" t="str">
        <f aca="false">IF(OR(V1799="",L1799=""),"",V1799/(L1799*E1799)-1)</f>
        <v/>
      </c>
      <c r="AA1799" s="16" t="str">
        <f aca="false">IF(V1799="","SEM OFERTA",IF(OR(Y1799&gt;Premissas!$B$11,Y1799&lt;Premissas!$B$12),"VERIFICAR - UNIDADE/EMBALAGEM",IF(Y1799&gt;Premissas!$B$6,"NÃO COMPRAR - REAJUSTE &gt;5%","COMPRAR")))</f>
        <v>SEM OFERTA</v>
      </c>
      <c r="AB1799" s="18" t="str">
        <f aca="false">IF(W1799="DIMEC",S1799,IF(W1799="MEDCENTRO",U1799,""))</f>
        <v/>
      </c>
      <c r="AC1799" s="18" t="n">
        <f aca="false">IF(AA1799&lt;&gt;"COMPRAR",0,IF(AB1799="",I1799,MIN(I1799,AB1799)))</f>
        <v>0</v>
      </c>
      <c r="AD1799" s="19" t="n">
        <f aca="false">IF(AC1799&gt;0,AC1799*V1799,0)</f>
        <v>0</v>
      </c>
      <c r="AE1799" s="19" t="n">
        <f aca="false">IF(AC1799&gt;0,(M1799-V1799)*AC1799,0)</f>
        <v>0</v>
      </c>
      <c r="AF1799" s="16" t="str">
        <f aca="false">IF(AA1799&lt;&gt;"COMPRAR","",IF(AB1799="",IF(X1799="","",IF(X1799-V1799&lt;0.01,"EMPATE TÉCNICO","")),IF(AB1799&lt;I1799,"ESTOQUE INSUFICIENTE",IF(X1799="","",IF(X1799-V1799&lt;0.01,"EMPATE TÉCNICO","")))))</f>
        <v/>
      </c>
      <c r="AG1799" s="16" t="s">
        <v>5728</v>
      </c>
      <c r="AH1799" s="16" t="s">
        <v>5413</v>
      </c>
    </row>
    <row r="1800" customFormat="false" ht="15" hidden="false" customHeight="false" outlineLevel="0" collapsed="false">
      <c r="A1800" s="16" t="s">
        <v>5729</v>
      </c>
      <c r="B1800" s="17" t="s">
        <v>5730</v>
      </c>
      <c r="C1800" s="16" t="s">
        <v>5731</v>
      </c>
      <c r="D1800" s="16" t="s">
        <v>4315</v>
      </c>
      <c r="E1800" s="18" t="n">
        <v>1</v>
      </c>
      <c r="F1800" s="16" t="s">
        <v>43</v>
      </c>
      <c r="G1800" s="18" t="n">
        <v>0</v>
      </c>
      <c r="H1800" s="16" t="n">
        <v>0.4</v>
      </c>
      <c r="I1800" s="18" t="n">
        <v>1</v>
      </c>
      <c r="J1800" s="19" t="n">
        <v>17.65</v>
      </c>
      <c r="K1800" s="19" t="n">
        <v>17.65</v>
      </c>
      <c r="L1800" s="19" t="n">
        <v>17.65</v>
      </c>
      <c r="M1800" s="19" t="n">
        <f aca="false">IF(J1800&gt;0,J1800,K1800)*E1800</f>
        <v>17.65</v>
      </c>
      <c r="N1800" s="20"/>
      <c r="O1800" s="21" t="str">
        <f aca="false">IF(R1800="","",ROUND(R1800*(1-Premissas!$B$4),4))</f>
        <v/>
      </c>
      <c r="P1800" s="22"/>
      <c r="Q1800" s="22"/>
      <c r="R1800" s="23"/>
      <c r="S1800" s="24"/>
      <c r="T1800" s="24"/>
      <c r="U1800" s="25"/>
      <c r="V1800" s="19" t="str">
        <f aca="false">IF(COUNT(N1800:Q1800)=0,"",MIN(N1800:Q1800))</f>
        <v/>
      </c>
      <c r="W1800" s="16" t="str">
        <f aca="false">IF(V1800="","",INDEX($N$4:$Q$4,MATCH(V1800,N1800:Q1800,0)))</f>
        <v/>
      </c>
      <c r="X1800" s="19" t="str">
        <f aca="false">IF(COUNT(N1800:Q1800)&lt;2,"",SMALL(N1800:Q1800,2))</f>
        <v/>
      </c>
      <c r="Y1800" s="26" t="str">
        <f aca="false">IF(OR(V1800="",M1800=0),"",V1800/M1800-1)</f>
        <v/>
      </c>
      <c r="Z1800" s="26" t="str">
        <f aca="false">IF(OR(V1800="",L1800=""),"",V1800/(L1800*E1800)-1)</f>
        <v/>
      </c>
      <c r="AA1800" s="16" t="str">
        <f aca="false">IF(V1800="","SEM OFERTA",IF(OR(Y1800&gt;Premissas!$B$11,Y1800&lt;Premissas!$B$12),"VERIFICAR - UNIDADE/EMBALAGEM",IF(Y1800&gt;Premissas!$B$6,"NÃO COMPRAR - REAJUSTE &gt;5%","COMPRAR")))</f>
        <v>SEM OFERTA</v>
      </c>
      <c r="AB1800" s="18" t="str">
        <f aca="false">IF(W1800="DIMEC",S1800,IF(W1800="MEDCENTRO",U1800,""))</f>
        <v/>
      </c>
      <c r="AC1800" s="18" t="n">
        <f aca="false">IF(AA1800&lt;&gt;"COMPRAR",0,IF(AB1800="",I1800,MIN(I1800,AB1800)))</f>
        <v>0</v>
      </c>
      <c r="AD1800" s="19" t="n">
        <f aca="false">IF(AC1800&gt;0,AC1800*V1800,0)</f>
        <v>0</v>
      </c>
      <c r="AE1800" s="19" t="n">
        <f aca="false">IF(AC1800&gt;0,(M1800-V1800)*AC1800,0)</f>
        <v>0</v>
      </c>
      <c r="AF1800" s="16" t="str">
        <f aca="false">IF(AA1800&lt;&gt;"COMPRAR","",IF(AB1800="",IF(X1800="","",IF(X1800-V1800&lt;0.01,"EMPATE TÉCNICO","")),IF(AB1800&lt;I1800,"ESTOQUE INSUFICIENTE",IF(X1800="","",IF(X1800-V1800&lt;0.01,"EMPATE TÉCNICO","")))))</f>
        <v/>
      </c>
      <c r="AG1800" s="16" t="s">
        <v>203</v>
      </c>
      <c r="AH1800" s="16" t="s">
        <v>5413</v>
      </c>
    </row>
    <row r="1801" customFormat="false" ht="15" hidden="false" customHeight="false" outlineLevel="0" collapsed="false">
      <c r="A1801" s="16" t="s">
        <v>5732</v>
      </c>
      <c r="B1801" s="17" t="s">
        <v>5733</v>
      </c>
      <c r="C1801" s="16" t="s">
        <v>5734</v>
      </c>
      <c r="D1801" s="16" t="s">
        <v>4624</v>
      </c>
      <c r="E1801" s="18" t="n">
        <v>1</v>
      </c>
      <c r="F1801" s="16" t="s">
        <v>41</v>
      </c>
      <c r="G1801" s="18" t="n">
        <v>4</v>
      </c>
      <c r="H1801" s="16" t="n">
        <v>2.7</v>
      </c>
      <c r="I1801" s="18" t="n">
        <v>3</v>
      </c>
      <c r="J1801" s="19" t="n">
        <v>12.68</v>
      </c>
      <c r="K1801" s="19" t="n">
        <v>12.68</v>
      </c>
      <c r="L1801" s="19" t="n">
        <v>12.68</v>
      </c>
      <c r="M1801" s="19" t="n">
        <f aca="false">IF(J1801&gt;0,J1801,K1801)*E1801</f>
        <v>12.68</v>
      </c>
      <c r="N1801" s="20"/>
      <c r="O1801" s="21" t="str">
        <f aca="false">IF(R1801="","",ROUND(R1801*(1-Premissas!$B$4),4))</f>
        <v/>
      </c>
      <c r="P1801" s="22"/>
      <c r="Q1801" s="22"/>
      <c r="R1801" s="23"/>
      <c r="S1801" s="24"/>
      <c r="T1801" s="24"/>
      <c r="U1801" s="25"/>
      <c r="V1801" s="19" t="str">
        <f aca="false">IF(COUNT(N1801:Q1801)=0,"",MIN(N1801:Q1801))</f>
        <v/>
      </c>
      <c r="W1801" s="16" t="str">
        <f aca="false">IF(V1801="","",INDEX($N$4:$Q$4,MATCH(V1801,N1801:Q1801,0)))</f>
        <v/>
      </c>
      <c r="X1801" s="19" t="str">
        <f aca="false">IF(COUNT(N1801:Q1801)&lt;2,"",SMALL(N1801:Q1801,2))</f>
        <v/>
      </c>
      <c r="Y1801" s="26" t="str">
        <f aca="false">IF(OR(V1801="",M1801=0),"",V1801/M1801-1)</f>
        <v/>
      </c>
      <c r="Z1801" s="26" t="str">
        <f aca="false">IF(OR(V1801="",L1801=""),"",V1801/(L1801*E1801)-1)</f>
        <v/>
      </c>
      <c r="AA1801" s="16" t="str">
        <f aca="false">IF(V1801="","SEM OFERTA",IF(OR(Y1801&gt;Premissas!$B$11,Y1801&lt;Premissas!$B$12),"VERIFICAR - UNIDADE/EMBALAGEM",IF(Y1801&gt;Premissas!$B$6,"NÃO COMPRAR - REAJUSTE &gt;5%","COMPRAR")))</f>
        <v>SEM OFERTA</v>
      </c>
      <c r="AB1801" s="18" t="str">
        <f aca="false">IF(W1801="DIMEC",S1801,IF(W1801="MEDCENTRO",U1801,""))</f>
        <v/>
      </c>
      <c r="AC1801" s="18" t="n">
        <f aca="false">IF(AA1801&lt;&gt;"COMPRAR",0,IF(AB1801="",I1801,MIN(I1801,AB1801)))</f>
        <v>0</v>
      </c>
      <c r="AD1801" s="19" t="n">
        <f aca="false">IF(AC1801&gt;0,AC1801*V1801,0)</f>
        <v>0</v>
      </c>
      <c r="AE1801" s="19" t="n">
        <f aca="false">IF(AC1801&gt;0,(M1801-V1801)*AC1801,0)</f>
        <v>0</v>
      </c>
      <c r="AF1801" s="16" t="str">
        <f aca="false">IF(AA1801&lt;&gt;"COMPRAR","",IF(AB1801="",IF(X1801="","",IF(X1801-V1801&lt;0.01,"EMPATE TÉCNICO","")),IF(AB1801&lt;I1801,"ESTOQUE INSUFICIENTE",IF(X1801="","",IF(X1801-V1801&lt;0.01,"EMPATE TÉCNICO","")))))</f>
        <v/>
      </c>
      <c r="AG1801" s="16" t="s">
        <v>203</v>
      </c>
      <c r="AH1801" s="16" t="s">
        <v>5413</v>
      </c>
    </row>
    <row r="1802" customFormat="false" ht="15" hidden="false" customHeight="false" outlineLevel="0" collapsed="false">
      <c r="A1802" s="16" t="s">
        <v>5735</v>
      </c>
      <c r="B1802" s="17" t="s">
        <v>5736</v>
      </c>
      <c r="C1802" s="16" t="s">
        <v>5737</v>
      </c>
      <c r="D1802" s="16" t="s">
        <v>4315</v>
      </c>
      <c r="E1802" s="18" t="n">
        <v>1</v>
      </c>
      <c r="F1802" s="16" t="s">
        <v>43</v>
      </c>
      <c r="G1802" s="18" t="n">
        <v>0</v>
      </c>
      <c r="H1802" s="16" t="n">
        <v>0.8</v>
      </c>
      <c r="I1802" s="18" t="n">
        <v>2</v>
      </c>
      <c r="J1802" s="19" t="n">
        <v>17.56</v>
      </c>
      <c r="K1802" s="19" t="n">
        <v>17.56</v>
      </c>
      <c r="L1802" s="19" t="n">
        <v>17.56</v>
      </c>
      <c r="M1802" s="19" t="n">
        <f aca="false">IF(J1802&gt;0,J1802,K1802)*E1802</f>
        <v>17.56</v>
      </c>
      <c r="N1802" s="20"/>
      <c r="O1802" s="21" t="str">
        <f aca="false">IF(R1802="","",ROUND(R1802*(1-Premissas!$B$4),4))</f>
        <v/>
      </c>
      <c r="P1802" s="22"/>
      <c r="Q1802" s="22"/>
      <c r="R1802" s="23"/>
      <c r="S1802" s="24"/>
      <c r="T1802" s="24"/>
      <c r="U1802" s="25"/>
      <c r="V1802" s="19" t="str">
        <f aca="false">IF(COUNT(N1802:Q1802)=0,"",MIN(N1802:Q1802))</f>
        <v/>
      </c>
      <c r="W1802" s="16" t="str">
        <f aca="false">IF(V1802="","",INDEX($N$4:$Q$4,MATCH(V1802,N1802:Q1802,0)))</f>
        <v/>
      </c>
      <c r="X1802" s="19" t="str">
        <f aca="false">IF(COUNT(N1802:Q1802)&lt;2,"",SMALL(N1802:Q1802,2))</f>
        <v/>
      </c>
      <c r="Y1802" s="26" t="str">
        <f aca="false">IF(OR(V1802="",M1802=0),"",V1802/M1802-1)</f>
        <v/>
      </c>
      <c r="Z1802" s="26" t="str">
        <f aca="false">IF(OR(V1802="",L1802=""),"",V1802/(L1802*E1802)-1)</f>
        <v/>
      </c>
      <c r="AA1802" s="16" t="str">
        <f aca="false">IF(V1802="","SEM OFERTA",IF(OR(Y1802&gt;Premissas!$B$11,Y1802&lt;Premissas!$B$12),"VERIFICAR - UNIDADE/EMBALAGEM",IF(Y1802&gt;Premissas!$B$6,"NÃO COMPRAR - REAJUSTE &gt;5%","COMPRAR")))</f>
        <v>SEM OFERTA</v>
      </c>
      <c r="AB1802" s="18" t="str">
        <f aca="false">IF(W1802="DIMEC",S1802,IF(W1802="MEDCENTRO",U1802,""))</f>
        <v/>
      </c>
      <c r="AC1802" s="18" t="n">
        <f aca="false">IF(AA1802&lt;&gt;"COMPRAR",0,IF(AB1802="",I1802,MIN(I1802,AB1802)))</f>
        <v>0</v>
      </c>
      <c r="AD1802" s="19" t="n">
        <f aca="false">IF(AC1802&gt;0,AC1802*V1802,0)</f>
        <v>0</v>
      </c>
      <c r="AE1802" s="19" t="n">
        <f aca="false">IF(AC1802&gt;0,(M1802-V1802)*AC1802,0)</f>
        <v>0</v>
      </c>
      <c r="AF1802" s="16" t="str">
        <f aca="false">IF(AA1802&lt;&gt;"COMPRAR","",IF(AB1802="",IF(X1802="","",IF(X1802-V1802&lt;0.01,"EMPATE TÉCNICO","")),IF(AB1802&lt;I1802,"ESTOQUE INSUFICIENTE",IF(X1802="","",IF(X1802-V1802&lt;0.01,"EMPATE TÉCNICO","")))))</f>
        <v/>
      </c>
      <c r="AG1802" s="16" t="s">
        <v>203</v>
      </c>
      <c r="AH1802" s="16" t="s">
        <v>5413</v>
      </c>
    </row>
    <row r="1803" customFormat="false" ht="15" hidden="false" customHeight="false" outlineLevel="0" collapsed="false">
      <c r="A1803" s="16" t="s">
        <v>5738</v>
      </c>
      <c r="B1803" s="17" t="s">
        <v>5739</v>
      </c>
      <c r="C1803" s="16" t="s">
        <v>5740</v>
      </c>
      <c r="D1803" s="16" t="s">
        <v>4315</v>
      </c>
      <c r="E1803" s="18" t="n">
        <v>1</v>
      </c>
      <c r="F1803" s="16" t="s">
        <v>43</v>
      </c>
      <c r="G1803" s="18" t="n">
        <v>0</v>
      </c>
      <c r="H1803" s="16" t="n">
        <v>0.7</v>
      </c>
      <c r="I1803" s="18" t="n">
        <v>2</v>
      </c>
      <c r="J1803" s="19" t="n">
        <v>17.75</v>
      </c>
      <c r="K1803" s="19" t="n">
        <v>17.75</v>
      </c>
      <c r="L1803" s="19" t="n">
        <v>17.75</v>
      </c>
      <c r="M1803" s="19" t="n">
        <f aca="false">IF(J1803&gt;0,J1803,K1803)*E1803</f>
        <v>17.75</v>
      </c>
      <c r="N1803" s="20"/>
      <c r="O1803" s="21" t="str">
        <f aca="false">IF(R1803="","",ROUND(R1803*(1-Premissas!$B$4),4))</f>
        <v/>
      </c>
      <c r="P1803" s="22"/>
      <c r="Q1803" s="22"/>
      <c r="R1803" s="23"/>
      <c r="S1803" s="24"/>
      <c r="T1803" s="24"/>
      <c r="U1803" s="25"/>
      <c r="V1803" s="19" t="str">
        <f aca="false">IF(COUNT(N1803:Q1803)=0,"",MIN(N1803:Q1803))</f>
        <v/>
      </c>
      <c r="W1803" s="16" t="str">
        <f aca="false">IF(V1803="","",INDEX($N$4:$Q$4,MATCH(V1803,N1803:Q1803,0)))</f>
        <v/>
      </c>
      <c r="X1803" s="19" t="str">
        <f aca="false">IF(COUNT(N1803:Q1803)&lt;2,"",SMALL(N1803:Q1803,2))</f>
        <v/>
      </c>
      <c r="Y1803" s="26" t="str">
        <f aca="false">IF(OR(V1803="",M1803=0),"",V1803/M1803-1)</f>
        <v/>
      </c>
      <c r="Z1803" s="26" t="str">
        <f aca="false">IF(OR(V1803="",L1803=""),"",V1803/(L1803*E1803)-1)</f>
        <v/>
      </c>
      <c r="AA1803" s="16" t="str">
        <f aca="false">IF(V1803="","SEM OFERTA",IF(OR(Y1803&gt;Premissas!$B$11,Y1803&lt;Premissas!$B$12),"VERIFICAR - UNIDADE/EMBALAGEM",IF(Y1803&gt;Premissas!$B$6,"NÃO COMPRAR - REAJUSTE &gt;5%","COMPRAR")))</f>
        <v>SEM OFERTA</v>
      </c>
      <c r="AB1803" s="18" t="str">
        <f aca="false">IF(W1803="DIMEC",S1803,IF(W1803="MEDCENTRO",U1803,""))</f>
        <v/>
      </c>
      <c r="AC1803" s="18" t="n">
        <f aca="false">IF(AA1803&lt;&gt;"COMPRAR",0,IF(AB1803="",I1803,MIN(I1803,AB1803)))</f>
        <v>0</v>
      </c>
      <c r="AD1803" s="19" t="n">
        <f aca="false">IF(AC1803&gt;0,AC1803*V1803,0)</f>
        <v>0</v>
      </c>
      <c r="AE1803" s="19" t="n">
        <f aca="false">IF(AC1803&gt;0,(M1803-V1803)*AC1803,0)</f>
        <v>0</v>
      </c>
      <c r="AF1803" s="16" t="str">
        <f aca="false">IF(AA1803&lt;&gt;"COMPRAR","",IF(AB1803="",IF(X1803="","",IF(X1803-V1803&lt;0.01,"EMPATE TÉCNICO","")),IF(AB1803&lt;I1803,"ESTOQUE INSUFICIENTE",IF(X1803="","",IF(X1803-V1803&lt;0.01,"EMPATE TÉCNICO","")))))</f>
        <v/>
      </c>
      <c r="AG1803" s="16" t="s">
        <v>203</v>
      </c>
      <c r="AH1803" s="16" t="s">
        <v>5413</v>
      </c>
    </row>
    <row r="1804" customFormat="false" ht="15" hidden="false" customHeight="false" outlineLevel="0" collapsed="false">
      <c r="A1804" s="16" t="s">
        <v>5741</v>
      </c>
      <c r="B1804" s="17" t="s">
        <v>5742</v>
      </c>
      <c r="C1804" s="16" t="s">
        <v>5743</v>
      </c>
      <c r="D1804" s="16" t="s">
        <v>5429</v>
      </c>
      <c r="E1804" s="18" t="n">
        <v>1</v>
      </c>
      <c r="F1804" s="16" t="s">
        <v>42</v>
      </c>
      <c r="G1804" s="18" t="n">
        <v>2</v>
      </c>
      <c r="H1804" s="16" t="n">
        <v>0.9</v>
      </c>
      <c r="I1804" s="18" t="n">
        <v>1</v>
      </c>
      <c r="J1804" s="19" t="n">
        <v>13.3766666666667</v>
      </c>
      <c r="K1804" s="19" t="n">
        <v>13.3766666666667</v>
      </c>
      <c r="L1804" s="19" t="n">
        <v>13.3767</v>
      </c>
      <c r="M1804" s="19" t="n">
        <f aca="false">IF(J1804&gt;0,J1804,K1804)*E1804</f>
        <v>13.3766666666667</v>
      </c>
      <c r="N1804" s="20"/>
      <c r="O1804" s="21" t="str">
        <f aca="false">IF(R1804="","",ROUND(R1804*(1-Premissas!$B$4),4))</f>
        <v/>
      </c>
      <c r="P1804" s="22"/>
      <c r="Q1804" s="22"/>
      <c r="R1804" s="23"/>
      <c r="S1804" s="24"/>
      <c r="T1804" s="24"/>
      <c r="U1804" s="25"/>
      <c r="V1804" s="19" t="str">
        <f aca="false">IF(COUNT(N1804:Q1804)=0,"",MIN(N1804:Q1804))</f>
        <v/>
      </c>
      <c r="W1804" s="16" t="str">
        <f aca="false">IF(V1804="","",INDEX($N$4:$Q$4,MATCH(V1804,N1804:Q1804,0)))</f>
        <v/>
      </c>
      <c r="X1804" s="19" t="str">
        <f aca="false">IF(COUNT(N1804:Q1804)&lt;2,"",SMALL(N1804:Q1804,2))</f>
        <v/>
      </c>
      <c r="Y1804" s="26" t="str">
        <f aca="false">IF(OR(V1804="",M1804=0),"",V1804/M1804-1)</f>
        <v/>
      </c>
      <c r="Z1804" s="26" t="str">
        <f aca="false">IF(OR(V1804="",L1804=""),"",V1804/(L1804*E1804)-1)</f>
        <v/>
      </c>
      <c r="AA1804" s="16" t="str">
        <f aca="false">IF(V1804="","SEM OFERTA",IF(OR(Y1804&gt;Premissas!$B$11,Y1804&lt;Premissas!$B$12),"VERIFICAR - UNIDADE/EMBALAGEM",IF(Y1804&gt;Premissas!$B$6,"NÃO COMPRAR - REAJUSTE &gt;5%","COMPRAR")))</f>
        <v>SEM OFERTA</v>
      </c>
      <c r="AB1804" s="18" t="str">
        <f aca="false">IF(W1804="DIMEC",S1804,IF(W1804="MEDCENTRO",U1804,""))</f>
        <v/>
      </c>
      <c r="AC1804" s="18" t="n">
        <f aca="false">IF(AA1804&lt;&gt;"COMPRAR",0,IF(AB1804="",I1804,MIN(I1804,AB1804)))</f>
        <v>0</v>
      </c>
      <c r="AD1804" s="19" t="n">
        <f aca="false">IF(AC1804&gt;0,AC1804*V1804,0)</f>
        <v>0</v>
      </c>
      <c r="AE1804" s="19" t="n">
        <f aca="false">IF(AC1804&gt;0,(M1804-V1804)*AC1804,0)</f>
        <v>0</v>
      </c>
      <c r="AF1804" s="16" t="str">
        <f aca="false">IF(AA1804&lt;&gt;"COMPRAR","",IF(AB1804="",IF(X1804="","",IF(X1804-V1804&lt;0.01,"EMPATE TÉCNICO","")),IF(AB1804&lt;I1804,"ESTOQUE INSUFICIENTE",IF(X1804="","",IF(X1804-V1804&lt;0.01,"EMPATE TÉCNICO","")))))</f>
        <v/>
      </c>
      <c r="AG1804" s="16" t="s">
        <v>547</v>
      </c>
      <c r="AH1804" s="16" t="s">
        <v>5413</v>
      </c>
    </row>
    <row r="1805" customFormat="false" ht="15" hidden="false" customHeight="false" outlineLevel="0" collapsed="false">
      <c r="A1805" s="16" t="s">
        <v>5744</v>
      </c>
      <c r="B1805" s="17" t="s">
        <v>5745</v>
      </c>
      <c r="C1805" s="16" t="s">
        <v>5746</v>
      </c>
      <c r="D1805" s="16" t="s">
        <v>5576</v>
      </c>
      <c r="E1805" s="18" t="n">
        <v>1</v>
      </c>
      <c r="F1805" s="16" t="s">
        <v>43</v>
      </c>
      <c r="G1805" s="18" t="n">
        <v>0</v>
      </c>
      <c r="H1805" s="16" t="n">
        <v>0.1</v>
      </c>
      <c r="I1805" s="18" t="n">
        <v>1</v>
      </c>
      <c r="J1805" s="19" t="n">
        <v>12.23</v>
      </c>
      <c r="K1805" s="19" t="n">
        <v>12.23</v>
      </c>
      <c r="L1805" s="19" t="n">
        <v>12.23</v>
      </c>
      <c r="M1805" s="19" t="n">
        <f aca="false">IF(J1805&gt;0,J1805,K1805)*E1805</f>
        <v>12.23</v>
      </c>
      <c r="N1805" s="20"/>
      <c r="O1805" s="21" t="str">
        <f aca="false">IF(R1805="","",ROUND(R1805*(1-Premissas!$B$4),4))</f>
        <v/>
      </c>
      <c r="P1805" s="22"/>
      <c r="Q1805" s="22"/>
      <c r="R1805" s="23"/>
      <c r="S1805" s="24"/>
      <c r="T1805" s="24"/>
      <c r="U1805" s="25"/>
      <c r="V1805" s="19" t="str">
        <f aca="false">IF(COUNT(N1805:Q1805)=0,"",MIN(N1805:Q1805))</f>
        <v/>
      </c>
      <c r="W1805" s="16" t="str">
        <f aca="false">IF(V1805="","",INDEX($N$4:$Q$4,MATCH(V1805,N1805:Q1805,0)))</f>
        <v/>
      </c>
      <c r="X1805" s="19" t="str">
        <f aca="false">IF(COUNT(N1805:Q1805)&lt;2,"",SMALL(N1805:Q1805,2))</f>
        <v/>
      </c>
      <c r="Y1805" s="26" t="str">
        <f aca="false">IF(OR(V1805="",M1805=0),"",V1805/M1805-1)</f>
        <v/>
      </c>
      <c r="Z1805" s="26" t="str">
        <f aca="false">IF(OR(V1805="",L1805=""),"",V1805/(L1805*E1805)-1)</f>
        <v/>
      </c>
      <c r="AA1805" s="16" t="str">
        <f aca="false">IF(V1805="","SEM OFERTA",IF(OR(Y1805&gt;Premissas!$B$11,Y1805&lt;Premissas!$B$12),"VERIFICAR - UNIDADE/EMBALAGEM",IF(Y1805&gt;Premissas!$B$6,"NÃO COMPRAR - REAJUSTE &gt;5%","COMPRAR")))</f>
        <v>SEM OFERTA</v>
      </c>
      <c r="AB1805" s="18" t="str">
        <f aca="false">IF(W1805="DIMEC",S1805,IF(W1805="MEDCENTRO",U1805,""))</f>
        <v/>
      </c>
      <c r="AC1805" s="18" t="n">
        <f aca="false">IF(AA1805&lt;&gt;"COMPRAR",0,IF(AB1805="",I1805,MIN(I1805,AB1805)))</f>
        <v>0</v>
      </c>
      <c r="AD1805" s="19" t="n">
        <f aca="false">IF(AC1805&gt;0,AC1805*V1805,0)</f>
        <v>0</v>
      </c>
      <c r="AE1805" s="19" t="n">
        <f aca="false">IF(AC1805&gt;0,(M1805-V1805)*AC1805,0)</f>
        <v>0</v>
      </c>
      <c r="AF1805" s="16" t="str">
        <f aca="false">IF(AA1805&lt;&gt;"COMPRAR","",IF(AB1805="",IF(X1805="","",IF(X1805-V1805&lt;0.01,"EMPATE TÉCNICO","")),IF(AB1805&lt;I1805,"ESTOQUE INSUFICIENTE",IF(X1805="","",IF(X1805-V1805&lt;0.01,"EMPATE TÉCNICO","")))))</f>
        <v/>
      </c>
      <c r="AG1805" s="16" t="s">
        <v>1838</v>
      </c>
      <c r="AH1805" s="16" t="s">
        <v>5413</v>
      </c>
    </row>
    <row r="1806" customFormat="false" ht="15" hidden="false" customHeight="false" outlineLevel="0" collapsed="false">
      <c r="A1806" s="16" t="s">
        <v>5747</v>
      </c>
      <c r="B1806" s="17" t="s">
        <v>5748</v>
      </c>
      <c r="C1806" s="16" t="s">
        <v>5749</v>
      </c>
      <c r="D1806" s="16" t="s">
        <v>5576</v>
      </c>
      <c r="E1806" s="18" t="n">
        <v>1</v>
      </c>
      <c r="F1806" s="16" t="s">
        <v>42</v>
      </c>
      <c r="G1806" s="18" t="n">
        <v>0</v>
      </c>
      <c r="H1806" s="16" t="n">
        <v>1.3</v>
      </c>
      <c r="I1806" s="18" t="n">
        <v>4</v>
      </c>
      <c r="J1806" s="19" t="n">
        <v>13.9</v>
      </c>
      <c r="K1806" s="19" t="n">
        <v>13.9</v>
      </c>
      <c r="L1806" s="19" t="n">
        <v>13.9</v>
      </c>
      <c r="M1806" s="19" t="n">
        <f aca="false">IF(J1806&gt;0,J1806,K1806)*E1806</f>
        <v>13.9</v>
      </c>
      <c r="N1806" s="20"/>
      <c r="O1806" s="21" t="str">
        <f aca="false">IF(R1806="","",ROUND(R1806*(1-Premissas!$B$4),4))</f>
        <v/>
      </c>
      <c r="P1806" s="22"/>
      <c r="Q1806" s="22"/>
      <c r="R1806" s="23"/>
      <c r="S1806" s="24"/>
      <c r="T1806" s="24"/>
      <c r="U1806" s="25"/>
      <c r="V1806" s="19" t="str">
        <f aca="false">IF(COUNT(N1806:Q1806)=0,"",MIN(N1806:Q1806))</f>
        <v/>
      </c>
      <c r="W1806" s="16" t="str">
        <f aca="false">IF(V1806="","",INDEX($N$4:$Q$4,MATCH(V1806,N1806:Q1806,0)))</f>
        <v/>
      </c>
      <c r="X1806" s="19" t="str">
        <f aca="false">IF(COUNT(N1806:Q1806)&lt;2,"",SMALL(N1806:Q1806,2))</f>
        <v/>
      </c>
      <c r="Y1806" s="26" t="str">
        <f aca="false">IF(OR(V1806="",M1806=0),"",V1806/M1806-1)</f>
        <v/>
      </c>
      <c r="Z1806" s="26" t="str">
        <f aca="false">IF(OR(V1806="",L1806=""),"",V1806/(L1806*E1806)-1)</f>
        <v/>
      </c>
      <c r="AA1806" s="16" t="str">
        <f aca="false">IF(V1806="","SEM OFERTA",IF(OR(Y1806&gt;Premissas!$B$11,Y1806&lt;Premissas!$B$12),"VERIFICAR - UNIDADE/EMBALAGEM",IF(Y1806&gt;Premissas!$B$6,"NÃO COMPRAR - REAJUSTE &gt;5%","COMPRAR")))</f>
        <v>SEM OFERTA</v>
      </c>
      <c r="AB1806" s="18" t="str">
        <f aca="false">IF(W1806="DIMEC",S1806,IF(W1806="MEDCENTRO",U1806,""))</f>
        <v/>
      </c>
      <c r="AC1806" s="18" t="n">
        <f aca="false">IF(AA1806&lt;&gt;"COMPRAR",0,IF(AB1806="",I1806,MIN(I1806,AB1806)))</f>
        <v>0</v>
      </c>
      <c r="AD1806" s="19" t="n">
        <f aca="false">IF(AC1806&gt;0,AC1806*V1806,0)</f>
        <v>0</v>
      </c>
      <c r="AE1806" s="19" t="n">
        <f aca="false">IF(AC1806&gt;0,(M1806-V1806)*AC1806,0)</f>
        <v>0</v>
      </c>
      <c r="AF1806" s="16" t="str">
        <f aca="false">IF(AA1806&lt;&gt;"COMPRAR","",IF(AB1806="",IF(X1806="","",IF(X1806-V1806&lt;0.01,"EMPATE TÉCNICO","")),IF(AB1806&lt;I1806,"ESTOQUE INSUFICIENTE",IF(X1806="","",IF(X1806-V1806&lt;0.01,"EMPATE TÉCNICO","")))))</f>
        <v/>
      </c>
      <c r="AG1806" s="16" t="s">
        <v>1838</v>
      </c>
      <c r="AH1806" s="16" t="s">
        <v>5413</v>
      </c>
    </row>
    <row r="1807" customFormat="false" ht="15" hidden="false" customHeight="false" outlineLevel="0" collapsed="false">
      <c r="A1807" s="16" t="s">
        <v>5750</v>
      </c>
      <c r="B1807" s="17" t="s">
        <v>5751</v>
      </c>
      <c r="C1807" s="16" t="s">
        <v>5752</v>
      </c>
      <c r="D1807" s="16" t="s">
        <v>5576</v>
      </c>
      <c r="E1807" s="18" t="n">
        <v>1</v>
      </c>
      <c r="F1807" s="16" t="s">
        <v>42</v>
      </c>
      <c r="G1807" s="18" t="n">
        <v>2</v>
      </c>
      <c r="H1807" s="16" t="n">
        <v>3.2</v>
      </c>
      <c r="I1807" s="18" t="n">
        <v>7</v>
      </c>
      <c r="J1807" s="19" t="n">
        <v>13.9</v>
      </c>
      <c r="K1807" s="19" t="n">
        <v>13.9</v>
      </c>
      <c r="L1807" s="19" t="n">
        <v>13.9</v>
      </c>
      <c r="M1807" s="19" t="n">
        <f aca="false">IF(J1807&gt;0,J1807,K1807)*E1807</f>
        <v>13.9</v>
      </c>
      <c r="N1807" s="20"/>
      <c r="O1807" s="21" t="str">
        <f aca="false">IF(R1807="","",ROUND(R1807*(1-Premissas!$B$4),4))</f>
        <v/>
      </c>
      <c r="P1807" s="22"/>
      <c r="Q1807" s="22"/>
      <c r="R1807" s="23"/>
      <c r="S1807" s="24"/>
      <c r="T1807" s="24"/>
      <c r="U1807" s="25"/>
      <c r="V1807" s="19" t="str">
        <f aca="false">IF(COUNT(N1807:Q1807)=0,"",MIN(N1807:Q1807))</f>
        <v/>
      </c>
      <c r="W1807" s="16" t="str">
        <f aca="false">IF(V1807="","",INDEX($N$4:$Q$4,MATCH(V1807,N1807:Q1807,0)))</f>
        <v/>
      </c>
      <c r="X1807" s="19" t="str">
        <f aca="false">IF(COUNT(N1807:Q1807)&lt;2,"",SMALL(N1807:Q1807,2))</f>
        <v/>
      </c>
      <c r="Y1807" s="26" t="str">
        <f aca="false">IF(OR(V1807="",M1807=0),"",V1807/M1807-1)</f>
        <v/>
      </c>
      <c r="Z1807" s="26" t="str">
        <f aca="false">IF(OR(V1807="",L1807=""),"",V1807/(L1807*E1807)-1)</f>
        <v/>
      </c>
      <c r="AA1807" s="16" t="str">
        <f aca="false">IF(V1807="","SEM OFERTA",IF(OR(Y1807&gt;Premissas!$B$11,Y1807&lt;Premissas!$B$12),"VERIFICAR - UNIDADE/EMBALAGEM",IF(Y1807&gt;Premissas!$B$6,"NÃO COMPRAR - REAJUSTE &gt;5%","COMPRAR")))</f>
        <v>SEM OFERTA</v>
      </c>
      <c r="AB1807" s="18" t="str">
        <f aca="false">IF(W1807="DIMEC",S1807,IF(W1807="MEDCENTRO",U1807,""))</f>
        <v/>
      </c>
      <c r="AC1807" s="18" t="n">
        <f aca="false">IF(AA1807&lt;&gt;"COMPRAR",0,IF(AB1807="",I1807,MIN(I1807,AB1807)))</f>
        <v>0</v>
      </c>
      <c r="AD1807" s="19" t="n">
        <f aca="false">IF(AC1807&gt;0,AC1807*V1807,0)</f>
        <v>0</v>
      </c>
      <c r="AE1807" s="19" t="n">
        <f aca="false">IF(AC1807&gt;0,(M1807-V1807)*AC1807,0)</f>
        <v>0</v>
      </c>
      <c r="AF1807" s="16" t="str">
        <f aca="false">IF(AA1807&lt;&gt;"COMPRAR","",IF(AB1807="",IF(X1807="","",IF(X1807-V1807&lt;0.01,"EMPATE TÉCNICO","")),IF(AB1807&lt;I1807,"ESTOQUE INSUFICIENTE",IF(X1807="","",IF(X1807-V1807&lt;0.01,"EMPATE TÉCNICO","")))))</f>
        <v/>
      </c>
      <c r="AG1807" s="16" t="s">
        <v>1838</v>
      </c>
      <c r="AH1807" s="16" t="s">
        <v>5413</v>
      </c>
    </row>
    <row r="1808" customFormat="false" ht="15" hidden="false" customHeight="false" outlineLevel="0" collapsed="false">
      <c r="A1808" s="16" t="s">
        <v>5753</v>
      </c>
      <c r="B1808" s="17" t="s">
        <v>5754</v>
      </c>
      <c r="C1808" s="16" t="s">
        <v>5755</v>
      </c>
      <c r="D1808" s="16" t="s">
        <v>5576</v>
      </c>
      <c r="E1808" s="18" t="n">
        <v>1</v>
      </c>
      <c r="F1808" s="16" t="s">
        <v>42</v>
      </c>
      <c r="G1808" s="18" t="n">
        <v>1</v>
      </c>
      <c r="H1808" s="16" t="n">
        <v>3.2</v>
      </c>
      <c r="I1808" s="18" t="n">
        <v>8</v>
      </c>
      <c r="J1808" s="19" t="n">
        <v>13.9</v>
      </c>
      <c r="K1808" s="19" t="n">
        <v>13.9</v>
      </c>
      <c r="L1808" s="19" t="n">
        <v>13.9</v>
      </c>
      <c r="M1808" s="19" t="n">
        <f aca="false">IF(J1808&gt;0,J1808,K1808)*E1808</f>
        <v>13.9</v>
      </c>
      <c r="N1808" s="20"/>
      <c r="O1808" s="21" t="str">
        <f aca="false">IF(R1808="","",ROUND(R1808*(1-Premissas!$B$4),4))</f>
        <v/>
      </c>
      <c r="P1808" s="22"/>
      <c r="Q1808" s="22"/>
      <c r="R1808" s="23"/>
      <c r="S1808" s="24"/>
      <c r="T1808" s="24"/>
      <c r="U1808" s="25"/>
      <c r="V1808" s="19" t="str">
        <f aca="false">IF(COUNT(N1808:Q1808)=0,"",MIN(N1808:Q1808))</f>
        <v/>
      </c>
      <c r="W1808" s="16" t="str">
        <f aca="false">IF(V1808="","",INDEX($N$4:$Q$4,MATCH(V1808,N1808:Q1808,0)))</f>
        <v/>
      </c>
      <c r="X1808" s="19" t="str">
        <f aca="false">IF(COUNT(N1808:Q1808)&lt;2,"",SMALL(N1808:Q1808,2))</f>
        <v/>
      </c>
      <c r="Y1808" s="26" t="str">
        <f aca="false">IF(OR(V1808="",M1808=0),"",V1808/M1808-1)</f>
        <v/>
      </c>
      <c r="Z1808" s="26" t="str">
        <f aca="false">IF(OR(V1808="",L1808=""),"",V1808/(L1808*E1808)-1)</f>
        <v/>
      </c>
      <c r="AA1808" s="16" t="str">
        <f aca="false">IF(V1808="","SEM OFERTA",IF(OR(Y1808&gt;Premissas!$B$11,Y1808&lt;Premissas!$B$12),"VERIFICAR - UNIDADE/EMBALAGEM",IF(Y1808&gt;Premissas!$B$6,"NÃO COMPRAR - REAJUSTE &gt;5%","COMPRAR")))</f>
        <v>SEM OFERTA</v>
      </c>
      <c r="AB1808" s="18" t="str">
        <f aca="false">IF(W1808="DIMEC",S1808,IF(W1808="MEDCENTRO",U1808,""))</f>
        <v/>
      </c>
      <c r="AC1808" s="18" t="n">
        <f aca="false">IF(AA1808&lt;&gt;"COMPRAR",0,IF(AB1808="",I1808,MIN(I1808,AB1808)))</f>
        <v>0</v>
      </c>
      <c r="AD1808" s="19" t="n">
        <f aca="false">IF(AC1808&gt;0,AC1808*V1808,0)</f>
        <v>0</v>
      </c>
      <c r="AE1808" s="19" t="n">
        <f aca="false">IF(AC1808&gt;0,(M1808-V1808)*AC1808,0)</f>
        <v>0</v>
      </c>
      <c r="AF1808" s="16" t="str">
        <f aca="false">IF(AA1808&lt;&gt;"COMPRAR","",IF(AB1808="",IF(X1808="","",IF(X1808-V1808&lt;0.01,"EMPATE TÉCNICO","")),IF(AB1808&lt;I1808,"ESTOQUE INSUFICIENTE",IF(X1808="","",IF(X1808-V1808&lt;0.01,"EMPATE TÉCNICO","")))))</f>
        <v/>
      </c>
      <c r="AG1808" s="16" t="s">
        <v>1838</v>
      </c>
      <c r="AH1808" s="16" t="s">
        <v>5413</v>
      </c>
    </row>
    <row r="1809" customFormat="false" ht="15" hidden="false" customHeight="false" outlineLevel="0" collapsed="false">
      <c r="A1809" s="16" t="s">
        <v>5756</v>
      </c>
      <c r="B1809" s="17" t="s">
        <v>5757</v>
      </c>
      <c r="C1809" s="16" t="s">
        <v>5758</v>
      </c>
      <c r="D1809" s="16" t="s">
        <v>4315</v>
      </c>
      <c r="E1809" s="18" t="n">
        <v>1</v>
      </c>
      <c r="F1809" s="16" t="s">
        <v>43</v>
      </c>
      <c r="G1809" s="18" t="n">
        <v>0</v>
      </c>
      <c r="H1809" s="16" t="n">
        <v>0</v>
      </c>
      <c r="I1809" s="18" t="n">
        <v>1</v>
      </c>
      <c r="J1809" s="19" t="n">
        <v>22.33</v>
      </c>
      <c r="K1809" s="19" t="n">
        <v>22.33</v>
      </c>
      <c r="L1809" s="19" t="n">
        <v>22.33</v>
      </c>
      <c r="M1809" s="19" t="n">
        <f aca="false">IF(J1809&gt;0,J1809,K1809)*E1809</f>
        <v>22.33</v>
      </c>
      <c r="N1809" s="20"/>
      <c r="O1809" s="21" t="str">
        <f aca="false">IF(R1809="","",ROUND(R1809*(1-Premissas!$B$4),4))</f>
        <v/>
      </c>
      <c r="P1809" s="22"/>
      <c r="Q1809" s="22"/>
      <c r="R1809" s="23"/>
      <c r="S1809" s="24"/>
      <c r="T1809" s="24"/>
      <c r="U1809" s="25"/>
      <c r="V1809" s="19" t="str">
        <f aca="false">IF(COUNT(N1809:Q1809)=0,"",MIN(N1809:Q1809))</f>
        <v/>
      </c>
      <c r="W1809" s="16" t="str">
        <f aca="false">IF(V1809="","",INDEX($N$4:$Q$4,MATCH(V1809,N1809:Q1809,0)))</f>
        <v/>
      </c>
      <c r="X1809" s="19" t="str">
        <f aca="false">IF(COUNT(N1809:Q1809)&lt;2,"",SMALL(N1809:Q1809,2))</f>
        <v/>
      </c>
      <c r="Y1809" s="26" t="str">
        <f aca="false">IF(OR(V1809="",M1809=0),"",V1809/M1809-1)</f>
        <v/>
      </c>
      <c r="Z1809" s="26" t="str">
        <f aca="false">IF(OR(V1809="",L1809=""),"",V1809/(L1809*E1809)-1)</f>
        <v/>
      </c>
      <c r="AA1809" s="16" t="str">
        <f aca="false">IF(V1809="","SEM OFERTA",IF(OR(Y1809&gt;Premissas!$B$11,Y1809&lt;Premissas!$B$12),"VERIFICAR - UNIDADE/EMBALAGEM",IF(Y1809&gt;Premissas!$B$6,"NÃO COMPRAR - REAJUSTE &gt;5%","COMPRAR")))</f>
        <v>SEM OFERTA</v>
      </c>
      <c r="AB1809" s="18" t="str">
        <f aca="false">IF(W1809="DIMEC",S1809,IF(W1809="MEDCENTRO",U1809,""))</f>
        <v/>
      </c>
      <c r="AC1809" s="18" t="n">
        <f aca="false">IF(AA1809&lt;&gt;"COMPRAR",0,IF(AB1809="",I1809,MIN(I1809,AB1809)))</f>
        <v>0</v>
      </c>
      <c r="AD1809" s="19" t="n">
        <f aca="false">IF(AC1809&gt;0,AC1809*V1809,0)</f>
        <v>0</v>
      </c>
      <c r="AE1809" s="19" t="n">
        <f aca="false">IF(AC1809&gt;0,(M1809-V1809)*AC1809,0)</f>
        <v>0</v>
      </c>
      <c r="AF1809" s="16" t="str">
        <f aca="false">IF(AA1809&lt;&gt;"COMPRAR","",IF(AB1809="",IF(X1809="","",IF(X1809-V1809&lt;0.01,"EMPATE TÉCNICO","")),IF(AB1809&lt;I1809,"ESTOQUE INSUFICIENTE",IF(X1809="","",IF(X1809-V1809&lt;0.01,"EMPATE TÉCNICO","")))))</f>
        <v/>
      </c>
      <c r="AG1809" s="16" t="s">
        <v>1838</v>
      </c>
      <c r="AH1809" s="16" t="s">
        <v>5413</v>
      </c>
    </row>
    <row r="1810" customFormat="false" ht="15" hidden="false" customHeight="false" outlineLevel="0" collapsed="false">
      <c r="A1810" s="16" t="s">
        <v>5759</v>
      </c>
      <c r="B1810" s="17" t="s">
        <v>5760</v>
      </c>
      <c r="C1810" s="16" t="s">
        <v>5761</v>
      </c>
      <c r="D1810" s="16" t="s">
        <v>3677</v>
      </c>
      <c r="E1810" s="18" t="n">
        <v>1</v>
      </c>
      <c r="F1810" s="16" t="s">
        <v>43</v>
      </c>
      <c r="G1810" s="18" t="n">
        <v>0</v>
      </c>
      <c r="H1810" s="16" t="n">
        <v>0.4</v>
      </c>
      <c r="I1810" s="18" t="n">
        <v>2</v>
      </c>
      <c r="J1810" s="19" t="n">
        <v>0</v>
      </c>
      <c r="K1810" s="19" t="n">
        <v>8.33</v>
      </c>
      <c r="L1810" s="19"/>
      <c r="M1810" s="19" t="n">
        <f aca="false">IF(J1810&gt;0,J1810,K1810)*E1810</f>
        <v>8.33</v>
      </c>
      <c r="N1810" s="20"/>
      <c r="O1810" s="21" t="str">
        <f aca="false">IF(R1810="","",ROUND(R1810*(1-Premissas!$B$4),4))</f>
        <v/>
      </c>
      <c r="P1810" s="22"/>
      <c r="Q1810" s="22"/>
      <c r="R1810" s="23"/>
      <c r="S1810" s="24"/>
      <c r="T1810" s="24"/>
      <c r="U1810" s="25"/>
      <c r="V1810" s="19" t="str">
        <f aca="false">IF(COUNT(N1810:Q1810)=0,"",MIN(N1810:Q1810))</f>
        <v/>
      </c>
      <c r="W1810" s="16" t="str">
        <f aca="false">IF(V1810="","",INDEX($N$4:$Q$4,MATCH(V1810,N1810:Q1810,0)))</f>
        <v/>
      </c>
      <c r="X1810" s="19" t="str">
        <f aca="false">IF(COUNT(N1810:Q1810)&lt;2,"",SMALL(N1810:Q1810,2))</f>
        <v/>
      </c>
      <c r="Y1810" s="26" t="str">
        <f aca="false">IF(OR(V1810="",M1810=0),"",V1810/M1810-1)</f>
        <v/>
      </c>
      <c r="Z1810" s="26" t="str">
        <f aca="false">IF(OR(V1810="",L1810=""),"",V1810/(L1810*E1810)-1)</f>
        <v/>
      </c>
      <c r="AA1810" s="16" t="str">
        <f aca="false">IF(V1810="","SEM OFERTA",IF(OR(Y1810&gt;Premissas!$B$11,Y1810&lt;Premissas!$B$12),"VERIFICAR - UNIDADE/EMBALAGEM",IF(Y1810&gt;Premissas!$B$6,"NÃO COMPRAR - REAJUSTE &gt;5%","COMPRAR")))</f>
        <v>SEM OFERTA</v>
      </c>
      <c r="AB1810" s="18" t="str">
        <f aca="false">IF(W1810="DIMEC",S1810,IF(W1810="MEDCENTRO",U1810,""))</f>
        <v/>
      </c>
      <c r="AC1810" s="18" t="n">
        <f aca="false">IF(AA1810&lt;&gt;"COMPRAR",0,IF(AB1810="",I1810,MIN(I1810,AB1810)))</f>
        <v>0</v>
      </c>
      <c r="AD1810" s="19" t="n">
        <f aca="false">IF(AC1810&gt;0,AC1810*V1810,0)</f>
        <v>0</v>
      </c>
      <c r="AE1810" s="19" t="n">
        <f aca="false">IF(AC1810&gt;0,(M1810-V1810)*AC1810,0)</f>
        <v>0</v>
      </c>
      <c r="AF1810" s="16" t="str">
        <f aca="false">IF(AA1810&lt;&gt;"COMPRAR","",IF(AB1810="",IF(X1810="","",IF(X1810-V1810&lt;0.01,"EMPATE TÉCNICO","")),IF(AB1810&lt;I1810,"ESTOQUE INSUFICIENTE",IF(X1810="","",IF(X1810-V1810&lt;0.01,"EMPATE TÉCNICO","")))))</f>
        <v/>
      </c>
      <c r="AG1810" s="16" t="s">
        <v>2034</v>
      </c>
      <c r="AH1810" s="16" t="s">
        <v>5413</v>
      </c>
    </row>
    <row r="1811" customFormat="false" ht="15" hidden="false" customHeight="false" outlineLevel="0" collapsed="false">
      <c r="A1811" s="16" t="s">
        <v>5762</v>
      </c>
      <c r="B1811" s="17" t="s">
        <v>5763</v>
      </c>
      <c r="C1811" s="16" t="s">
        <v>5764</v>
      </c>
      <c r="D1811" s="16" t="s">
        <v>3677</v>
      </c>
      <c r="E1811" s="18" t="n">
        <v>1</v>
      </c>
      <c r="F1811" s="16" t="s">
        <v>42</v>
      </c>
      <c r="G1811" s="18" t="n">
        <v>1</v>
      </c>
      <c r="H1811" s="16" t="n">
        <v>4.3</v>
      </c>
      <c r="I1811" s="18" t="n">
        <v>11</v>
      </c>
      <c r="J1811" s="19" t="n">
        <v>6.51</v>
      </c>
      <c r="K1811" s="19" t="n">
        <v>6.51</v>
      </c>
      <c r="L1811" s="19" t="n">
        <v>6.51</v>
      </c>
      <c r="M1811" s="19" t="n">
        <f aca="false">IF(J1811&gt;0,J1811,K1811)*E1811</f>
        <v>6.51</v>
      </c>
      <c r="N1811" s="20"/>
      <c r="O1811" s="21" t="str">
        <f aca="false">IF(R1811="","",ROUND(R1811*(1-Premissas!$B$4),4))</f>
        <v/>
      </c>
      <c r="P1811" s="22"/>
      <c r="Q1811" s="22"/>
      <c r="R1811" s="23"/>
      <c r="S1811" s="24"/>
      <c r="T1811" s="24"/>
      <c r="U1811" s="25"/>
      <c r="V1811" s="19" t="str">
        <f aca="false">IF(COUNT(N1811:Q1811)=0,"",MIN(N1811:Q1811))</f>
        <v/>
      </c>
      <c r="W1811" s="16" t="str">
        <f aca="false">IF(V1811="","",INDEX($N$4:$Q$4,MATCH(V1811,N1811:Q1811,0)))</f>
        <v/>
      </c>
      <c r="X1811" s="19" t="str">
        <f aca="false">IF(COUNT(N1811:Q1811)&lt;2,"",SMALL(N1811:Q1811,2))</f>
        <v/>
      </c>
      <c r="Y1811" s="26" t="str">
        <f aca="false">IF(OR(V1811="",M1811=0),"",V1811/M1811-1)</f>
        <v/>
      </c>
      <c r="Z1811" s="26" t="str">
        <f aca="false">IF(OR(V1811="",L1811=""),"",V1811/(L1811*E1811)-1)</f>
        <v/>
      </c>
      <c r="AA1811" s="16" t="str">
        <f aca="false">IF(V1811="","SEM OFERTA",IF(OR(Y1811&gt;Premissas!$B$11,Y1811&lt;Premissas!$B$12),"VERIFICAR - UNIDADE/EMBALAGEM",IF(Y1811&gt;Premissas!$B$6,"NÃO COMPRAR - REAJUSTE &gt;5%","COMPRAR")))</f>
        <v>SEM OFERTA</v>
      </c>
      <c r="AB1811" s="18" t="str">
        <f aca="false">IF(W1811="DIMEC",S1811,IF(W1811="MEDCENTRO",U1811,""))</f>
        <v/>
      </c>
      <c r="AC1811" s="18" t="n">
        <f aca="false">IF(AA1811&lt;&gt;"COMPRAR",0,IF(AB1811="",I1811,MIN(I1811,AB1811)))</f>
        <v>0</v>
      </c>
      <c r="AD1811" s="19" t="n">
        <f aca="false">IF(AC1811&gt;0,AC1811*V1811,0)</f>
        <v>0</v>
      </c>
      <c r="AE1811" s="19" t="n">
        <f aca="false">IF(AC1811&gt;0,(M1811-V1811)*AC1811,0)</f>
        <v>0</v>
      </c>
      <c r="AF1811" s="16" t="str">
        <f aca="false">IF(AA1811&lt;&gt;"COMPRAR","",IF(AB1811="",IF(X1811="","",IF(X1811-V1811&lt;0.01,"EMPATE TÉCNICO","")),IF(AB1811&lt;I1811,"ESTOQUE INSUFICIENTE",IF(X1811="","",IF(X1811-V1811&lt;0.01,"EMPATE TÉCNICO","")))))</f>
        <v/>
      </c>
      <c r="AG1811" s="16" t="s">
        <v>2034</v>
      </c>
      <c r="AH1811" s="16" t="s">
        <v>5413</v>
      </c>
    </row>
    <row r="1812" customFormat="false" ht="15" hidden="false" customHeight="false" outlineLevel="0" collapsed="false">
      <c r="A1812" s="16" t="s">
        <v>5765</v>
      </c>
      <c r="B1812" s="17" t="s">
        <v>5766</v>
      </c>
      <c r="C1812" s="16" t="s">
        <v>5767</v>
      </c>
      <c r="D1812" s="16" t="s">
        <v>5468</v>
      </c>
      <c r="E1812" s="18" t="n">
        <v>1</v>
      </c>
      <c r="F1812" s="16" t="s">
        <v>43</v>
      </c>
      <c r="G1812" s="18" t="n">
        <v>0</v>
      </c>
      <c r="H1812" s="16" t="n">
        <v>0.5</v>
      </c>
      <c r="I1812" s="18" t="n">
        <v>2</v>
      </c>
      <c r="J1812" s="19" t="n">
        <v>26.97</v>
      </c>
      <c r="K1812" s="19" t="n">
        <v>26.97</v>
      </c>
      <c r="L1812" s="19" t="n">
        <v>26.97</v>
      </c>
      <c r="M1812" s="19" t="n">
        <f aca="false">IF(J1812&gt;0,J1812,K1812)*E1812</f>
        <v>26.97</v>
      </c>
      <c r="N1812" s="20"/>
      <c r="O1812" s="21" t="str">
        <f aca="false">IF(R1812="","",ROUND(R1812*(1-Premissas!$B$4),4))</f>
        <v/>
      </c>
      <c r="P1812" s="22"/>
      <c r="Q1812" s="22"/>
      <c r="R1812" s="23"/>
      <c r="S1812" s="24"/>
      <c r="T1812" s="24"/>
      <c r="U1812" s="25"/>
      <c r="V1812" s="19" t="str">
        <f aca="false">IF(COUNT(N1812:Q1812)=0,"",MIN(N1812:Q1812))</f>
        <v/>
      </c>
      <c r="W1812" s="16" t="str">
        <f aca="false">IF(V1812="","",INDEX($N$4:$Q$4,MATCH(V1812,N1812:Q1812,0)))</f>
        <v/>
      </c>
      <c r="X1812" s="19" t="str">
        <f aca="false">IF(COUNT(N1812:Q1812)&lt;2,"",SMALL(N1812:Q1812,2))</f>
        <v/>
      </c>
      <c r="Y1812" s="26" t="str">
        <f aca="false">IF(OR(V1812="",M1812=0),"",V1812/M1812-1)</f>
        <v/>
      </c>
      <c r="Z1812" s="26" t="str">
        <f aca="false">IF(OR(V1812="",L1812=""),"",V1812/(L1812*E1812)-1)</f>
        <v/>
      </c>
      <c r="AA1812" s="16" t="str">
        <f aca="false">IF(V1812="","SEM OFERTA",IF(OR(Y1812&gt;Premissas!$B$11,Y1812&lt;Premissas!$B$12),"VERIFICAR - UNIDADE/EMBALAGEM",IF(Y1812&gt;Premissas!$B$6,"NÃO COMPRAR - REAJUSTE &gt;5%","COMPRAR")))</f>
        <v>SEM OFERTA</v>
      </c>
      <c r="AB1812" s="18" t="str">
        <f aca="false">IF(W1812="DIMEC",S1812,IF(W1812="MEDCENTRO",U1812,""))</f>
        <v/>
      </c>
      <c r="AC1812" s="18" t="n">
        <f aca="false">IF(AA1812&lt;&gt;"COMPRAR",0,IF(AB1812="",I1812,MIN(I1812,AB1812)))</f>
        <v>0</v>
      </c>
      <c r="AD1812" s="19" t="n">
        <f aca="false">IF(AC1812&gt;0,AC1812*V1812,0)</f>
        <v>0</v>
      </c>
      <c r="AE1812" s="19" t="n">
        <f aca="false">IF(AC1812&gt;0,(M1812-V1812)*AC1812,0)</f>
        <v>0</v>
      </c>
      <c r="AF1812" s="16" t="str">
        <f aca="false">IF(AA1812&lt;&gt;"COMPRAR","",IF(AB1812="",IF(X1812="","",IF(X1812-V1812&lt;0.01,"EMPATE TÉCNICO","")),IF(AB1812&lt;I1812,"ESTOQUE INSUFICIENTE",IF(X1812="","",IF(X1812-V1812&lt;0.01,"EMPATE TÉCNICO","")))))</f>
        <v/>
      </c>
      <c r="AG1812" s="16" t="s">
        <v>1798</v>
      </c>
      <c r="AH1812" s="16" t="s">
        <v>5413</v>
      </c>
    </row>
    <row r="1813" customFormat="false" ht="15" hidden="false" customHeight="false" outlineLevel="0" collapsed="false">
      <c r="A1813" s="16" t="s">
        <v>5768</v>
      </c>
      <c r="B1813" s="17" t="s">
        <v>5769</v>
      </c>
      <c r="C1813" s="16" t="s">
        <v>5770</v>
      </c>
      <c r="D1813" s="16" t="s">
        <v>4360</v>
      </c>
      <c r="E1813" s="18" t="n">
        <v>1</v>
      </c>
      <c r="F1813" s="16" t="s">
        <v>43</v>
      </c>
      <c r="G1813" s="18" t="n">
        <v>0</v>
      </c>
      <c r="H1813" s="16" t="n">
        <v>0</v>
      </c>
      <c r="I1813" s="18" t="n">
        <v>1</v>
      </c>
      <c r="J1813" s="19" t="n">
        <v>25.34</v>
      </c>
      <c r="K1813" s="19" t="n">
        <v>25.34</v>
      </c>
      <c r="L1813" s="19" t="n">
        <v>25.34</v>
      </c>
      <c r="M1813" s="19" t="n">
        <f aca="false">IF(J1813&gt;0,J1813,K1813)*E1813</f>
        <v>25.34</v>
      </c>
      <c r="N1813" s="20"/>
      <c r="O1813" s="21" t="str">
        <f aca="false">IF(R1813="","",ROUND(R1813*(1-Premissas!$B$4),4))</f>
        <v/>
      </c>
      <c r="P1813" s="22"/>
      <c r="Q1813" s="22"/>
      <c r="R1813" s="23"/>
      <c r="S1813" s="24"/>
      <c r="T1813" s="24"/>
      <c r="U1813" s="25"/>
      <c r="V1813" s="19" t="str">
        <f aca="false">IF(COUNT(N1813:Q1813)=0,"",MIN(N1813:Q1813))</f>
        <v/>
      </c>
      <c r="W1813" s="16" t="str">
        <f aca="false">IF(V1813="","",INDEX($N$4:$Q$4,MATCH(V1813,N1813:Q1813,0)))</f>
        <v/>
      </c>
      <c r="X1813" s="19" t="str">
        <f aca="false">IF(COUNT(N1813:Q1813)&lt;2,"",SMALL(N1813:Q1813,2))</f>
        <v/>
      </c>
      <c r="Y1813" s="26" t="str">
        <f aca="false">IF(OR(V1813="",M1813=0),"",V1813/M1813-1)</f>
        <v/>
      </c>
      <c r="Z1813" s="26" t="str">
        <f aca="false">IF(OR(V1813="",L1813=""),"",V1813/(L1813*E1813)-1)</f>
        <v/>
      </c>
      <c r="AA1813" s="16" t="str">
        <f aca="false">IF(V1813="","SEM OFERTA",IF(OR(Y1813&gt;Premissas!$B$11,Y1813&lt;Premissas!$B$12),"VERIFICAR - UNIDADE/EMBALAGEM",IF(Y1813&gt;Premissas!$B$6,"NÃO COMPRAR - REAJUSTE &gt;5%","COMPRAR")))</f>
        <v>SEM OFERTA</v>
      </c>
      <c r="AB1813" s="18" t="str">
        <f aca="false">IF(W1813="DIMEC",S1813,IF(W1813="MEDCENTRO",U1813,""))</f>
        <v/>
      </c>
      <c r="AC1813" s="18" t="n">
        <f aca="false">IF(AA1813&lt;&gt;"COMPRAR",0,IF(AB1813="",I1813,MIN(I1813,AB1813)))</f>
        <v>0</v>
      </c>
      <c r="AD1813" s="19" t="n">
        <f aca="false">IF(AC1813&gt;0,AC1813*V1813,0)</f>
        <v>0</v>
      </c>
      <c r="AE1813" s="19" t="n">
        <f aca="false">IF(AC1813&gt;0,(M1813-V1813)*AC1813,0)</f>
        <v>0</v>
      </c>
      <c r="AF1813" s="16" t="str">
        <f aca="false">IF(AA1813&lt;&gt;"COMPRAR","",IF(AB1813="",IF(X1813="","",IF(X1813-V1813&lt;0.01,"EMPATE TÉCNICO","")),IF(AB1813&lt;I1813,"ESTOQUE INSUFICIENTE",IF(X1813="","",IF(X1813-V1813&lt;0.01,"EMPATE TÉCNICO","")))))</f>
        <v/>
      </c>
      <c r="AG1813" s="16" t="s">
        <v>4361</v>
      </c>
      <c r="AH1813" s="16" t="s">
        <v>5413</v>
      </c>
    </row>
    <row r="1814" customFormat="false" ht="15" hidden="false" customHeight="false" outlineLevel="0" collapsed="false">
      <c r="A1814" s="16" t="s">
        <v>5771</v>
      </c>
      <c r="B1814" s="17" t="s">
        <v>5772</v>
      </c>
      <c r="C1814" s="16" t="s">
        <v>5773</v>
      </c>
      <c r="D1814" s="16" t="s">
        <v>5727</v>
      </c>
      <c r="E1814" s="18" t="n">
        <v>1</v>
      </c>
      <c r="F1814" s="16" t="s">
        <v>41</v>
      </c>
      <c r="G1814" s="18" t="n">
        <v>5</v>
      </c>
      <c r="H1814" s="16" t="n">
        <v>2.9</v>
      </c>
      <c r="I1814" s="18" t="n">
        <v>3</v>
      </c>
      <c r="J1814" s="19" t="n">
        <v>18.15</v>
      </c>
      <c r="K1814" s="19" t="n">
        <v>18.15</v>
      </c>
      <c r="L1814" s="19" t="n">
        <v>18.15</v>
      </c>
      <c r="M1814" s="19" t="n">
        <f aca="false">IF(J1814&gt;0,J1814,K1814)*E1814</f>
        <v>18.15</v>
      </c>
      <c r="N1814" s="20"/>
      <c r="O1814" s="21" t="str">
        <f aca="false">IF(R1814="","",ROUND(R1814*(1-Premissas!$B$4),4))</f>
        <v/>
      </c>
      <c r="P1814" s="22"/>
      <c r="Q1814" s="22"/>
      <c r="R1814" s="23"/>
      <c r="S1814" s="24"/>
      <c r="T1814" s="24"/>
      <c r="U1814" s="25"/>
      <c r="V1814" s="19" t="str">
        <f aca="false">IF(COUNT(N1814:Q1814)=0,"",MIN(N1814:Q1814))</f>
        <v/>
      </c>
      <c r="W1814" s="16" t="str">
        <f aca="false">IF(V1814="","",INDEX($N$4:$Q$4,MATCH(V1814,N1814:Q1814,0)))</f>
        <v/>
      </c>
      <c r="X1814" s="19" t="str">
        <f aca="false">IF(COUNT(N1814:Q1814)&lt;2,"",SMALL(N1814:Q1814,2))</f>
        <v/>
      </c>
      <c r="Y1814" s="26" t="str">
        <f aca="false">IF(OR(V1814="",M1814=0),"",V1814/M1814-1)</f>
        <v/>
      </c>
      <c r="Z1814" s="26" t="str">
        <f aca="false">IF(OR(V1814="",L1814=""),"",V1814/(L1814*E1814)-1)</f>
        <v/>
      </c>
      <c r="AA1814" s="16" t="str">
        <f aca="false">IF(V1814="","SEM OFERTA",IF(OR(Y1814&gt;Premissas!$B$11,Y1814&lt;Premissas!$B$12),"VERIFICAR - UNIDADE/EMBALAGEM",IF(Y1814&gt;Premissas!$B$6,"NÃO COMPRAR - REAJUSTE &gt;5%","COMPRAR")))</f>
        <v>SEM OFERTA</v>
      </c>
      <c r="AB1814" s="18" t="str">
        <f aca="false">IF(W1814="DIMEC",S1814,IF(W1814="MEDCENTRO",U1814,""))</f>
        <v/>
      </c>
      <c r="AC1814" s="18" t="n">
        <f aca="false">IF(AA1814&lt;&gt;"COMPRAR",0,IF(AB1814="",I1814,MIN(I1814,AB1814)))</f>
        <v>0</v>
      </c>
      <c r="AD1814" s="19" t="n">
        <f aca="false">IF(AC1814&gt;0,AC1814*V1814,0)</f>
        <v>0</v>
      </c>
      <c r="AE1814" s="19" t="n">
        <f aca="false">IF(AC1814&gt;0,(M1814-V1814)*AC1814,0)</f>
        <v>0</v>
      </c>
      <c r="AF1814" s="16" t="str">
        <f aca="false">IF(AA1814&lt;&gt;"COMPRAR","",IF(AB1814="",IF(X1814="","",IF(X1814-V1814&lt;0.01,"EMPATE TÉCNICO","")),IF(AB1814&lt;I1814,"ESTOQUE INSUFICIENTE",IF(X1814="","",IF(X1814-V1814&lt;0.01,"EMPATE TÉCNICO","")))))</f>
        <v/>
      </c>
      <c r="AG1814" s="16" t="s">
        <v>5774</v>
      </c>
      <c r="AH1814" s="16" t="s">
        <v>5413</v>
      </c>
    </row>
    <row r="1815" customFormat="false" ht="15" hidden="false" customHeight="false" outlineLevel="0" collapsed="false">
      <c r="A1815" s="16" t="s">
        <v>5775</v>
      </c>
      <c r="B1815" s="17" t="s">
        <v>5776</v>
      </c>
      <c r="C1815" s="16" t="s">
        <v>5777</v>
      </c>
      <c r="D1815" s="16" t="s">
        <v>5727</v>
      </c>
      <c r="E1815" s="18" t="n">
        <v>1</v>
      </c>
      <c r="F1815" s="16" t="s">
        <v>41</v>
      </c>
      <c r="G1815" s="18" t="n">
        <v>4</v>
      </c>
      <c r="H1815" s="16" t="n">
        <v>3.2</v>
      </c>
      <c r="I1815" s="18" t="n">
        <v>5</v>
      </c>
      <c r="J1815" s="19" t="n">
        <v>18.15</v>
      </c>
      <c r="K1815" s="19" t="n">
        <v>18.15</v>
      </c>
      <c r="L1815" s="19" t="n">
        <v>18.15</v>
      </c>
      <c r="M1815" s="19" t="n">
        <f aca="false">IF(J1815&gt;0,J1815,K1815)*E1815</f>
        <v>18.15</v>
      </c>
      <c r="N1815" s="20"/>
      <c r="O1815" s="21" t="str">
        <f aca="false">IF(R1815="","",ROUND(R1815*(1-Premissas!$B$4),4))</f>
        <v/>
      </c>
      <c r="P1815" s="22"/>
      <c r="Q1815" s="22"/>
      <c r="R1815" s="23"/>
      <c r="S1815" s="24"/>
      <c r="T1815" s="24"/>
      <c r="U1815" s="25"/>
      <c r="V1815" s="19" t="str">
        <f aca="false">IF(COUNT(N1815:Q1815)=0,"",MIN(N1815:Q1815))</f>
        <v/>
      </c>
      <c r="W1815" s="16" t="str">
        <f aca="false">IF(V1815="","",INDEX($N$4:$Q$4,MATCH(V1815,N1815:Q1815,0)))</f>
        <v/>
      </c>
      <c r="X1815" s="19" t="str">
        <f aca="false">IF(COUNT(N1815:Q1815)&lt;2,"",SMALL(N1815:Q1815,2))</f>
        <v/>
      </c>
      <c r="Y1815" s="26" t="str">
        <f aca="false">IF(OR(V1815="",M1815=0),"",V1815/M1815-1)</f>
        <v/>
      </c>
      <c r="Z1815" s="26" t="str">
        <f aca="false">IF(OR(V1815="",L1815=""),"",V1815/(L1815*E1815)-1)</f>
        <v/>
      </c>
      <c r="AA1815" s="16" t="str">
        <f aca="false">IF(V1815="","SEM OFERTA",IF(OR(Y1815&gt;Premissas!$B$11,Y1815&lt;Premissas!$B$12),"VERIFICAR - UNIDADE/EMBALAGEM",IF(Y1815&gt;Premissas!$B$6,"NÃO COMPRAR - REAJUSTE &gt;5%","COMPRAR")))</f>
        <v>SEM OFERTA</v>
      </c>
      <c r="AB1815" s="18" t="str">
        <f aca="false">IF(W1815="DIMEC",S1815,IF(W1815="MEDCENTRO",U1815,""))</f>
        <v/>
      </c>
      <c r="AC1815" s="18" t="n">
        <f aca="false">IF(AA1815&lt;&gt;"COMPRAR",0,IF(AB1815="",I1815,MIN(I1815,AB1815)))</f>
        <v>0</v>
      </c>
      <c r="AD1815" s="19" t="n">
        <f aca="false">IF(AC1815&gt;0,AC1815*V1815,0)</f>
        <v>0</v>
      </c>
      <c r="AE1815" s="19" t="n">
        <f aca="false">IF(AC1815&gt;0,(M1815-V1815)*AC1815,0)</f>
        <v>0</v>
      </c>
      <c r="AF1815" s="16" t="str">
        <f aca="false">IF(AA1815&lt;&gt;"COMPRAR","",IF(AB1815="",IF(X1815="","",IF(X1815-V1815&lt;0.01,"EMPATE TÉCNICO","")),IF(AB1815&lt;I1815,"ESTOQUE INSUFICIENTE",IF(X1815="","",IF(X1815-V1815&lt;0.01,"EMPATE TÉCNICO","")))))</f>
        <v/>
      </c>
      <c r="AG1815" s="16" t="s">
        <v>5774</v>
      </c>
      <c r="AH1815" s="16" t="s">
        <v>5413</v>
      </c>
    </row>
    <row r="1816" customFormat="false" ht="15" hidden="false" customHeight="false" outlineLevel="0" collapsed="false">
      <c r="A1816" s="16" t="s">
        <v>5778</v>
      </c>
      <c r="B1816" s="17" t="s">
        <v>5779</v>
      </c>
      <c r="C1816" s="16" t="s">
        <v>5780</v>
      </c>
      <c r="D1816" s="16" t="s">
        <v>5436</v>
      </c>
      <c r="E1816" s="18" t="n">
        <v>1</v>
      </c>
      <c r="F1816" s="16" t="s">
        <v>43</v>
      </c>
      <c r="G1816" s="18" t="n">
        <v>1</v>
      </c>
      <c r="H1816" s="16" t="n">
        <v>0.7</v>
      </c>
      <c r="I1816" s="18" t="n">
        <v>1</v>
      </c>
      <c r="J1816" s="19" t="n">
        <v>11.55</v>
      </c>
      <c r="K1816" s="19" t="n">
        <v>11.55</v>
      </c>
      <c r="L1816" s="19" t="n">
        <v>11.55</v>
      </c>
      <c r="M1816" s="19" t="n">
        <f aca="false">IF(J1816&gt;0,J1816,K1816)*E1816</f>
        <v>11.55</v>
      </c>
      <c r="N1816" s="20"/>
      <c r="O1816" s="21" t="str">
        <f aca="false">IF(R1816="","",ROUND(R1816*(1-Premissas!$B$4),4))</f>
        <v/>
      </c>
      <c r="P1816" s="22"/>
      <c r="Q1816" s="22"/>
      <c r="R1816" s="23"/>
      <c r="S1816" s="24"/>
      <c r="T1816" s="24"/>
      <c r="U1816" s="25"/>
      <c r="V1816" s="19" t="str">
        <f aca="false">IF(COUNT(N1816:Q1816)=0,"",MIN(N1816:Q1816))</f>
        <v/>
      </c>
      <c r="W1816" s="16" t="str">
        <f aca="false">IF(V1816="","",INDEX($N$4:$Q$4,MATCH(V1816,N1816:Q1816,0)))</f>
        <v/>
      </c>
      <c r="X1816" s="19" t="str">
        <f aca="false">IF(COUNT(N1816:Q1816)&lt;2,"",SMALL(N1816:Q1816,2))</f>
        <v/>
      </c>
      <c r="Y1816" s="26" t="str">
        <f aca="false">IF(OR(V1816="",M1816=0),"",V1816/M1816-1)</f>
        <v/>
      </c>
      <c r="Z1816" s="26" t="str">
        <f aca="false">IF(OR(V1816="",L1816=""),"",V1816/(L1816*E1816)-1)</f>
        <v/>
      </c>
      <c r="AA1816" s="16" t="str">
        <f aca="false">IF(V1816="","SEM OFERTA",IF(OR(Y1816&gt;Premissas!$B$11,Y1816&lt;Premissas!$B$12),"VERIFICAR - UNIDADE/EMBALAGEM",IF(Y1816&gt;Premissas!$B$6,"NÃO COMPRAR - REAJUSTE &gt;5%","COMPRAR")))</f>
        <v>SEM OFERTA</v>
      </c>
      <c r="AB1816" s="18" t="str">
        <f aca="false">IF(W1816="DIMEC",S1816,IF(W1816="MEDCENTRO",U1816,""))</f>
        <v/>
      </c>
      <c r="AC1816" s="18" t="n">
        <f aca="false">IF(AA1816&lt;&gt;"COMPRAR",0,IF(AB1816="",I1816,MIN(I1816,AB1816)))</f>
        <v>0</v>
      </c>
      <c r="AD1816" s="19" t="n">
        <f aca="false">IF(AC1816&gt;0,AC1816*V1816,0)</f>
        <v>0</v>
      </c>
      <c r="AE1816" s="19" t="n">
        <f aca="false">IF(AC1816&gt;0,(M1816-V1816)*AC1816,0)</f>
        <v>0</v>
      </c>
      <c r="AF1816" s="16" t="str">
        <f aca="false">IF(AA1816&lt;&gt;"COMPRAR","",IF(AB1816="",IF(X1816="","",IF(X1816-V1816&lt;0.01,"EMPATE TÉCNICO","")),IF(AB1816&lt;I1816,"ESTOQUE INSUFICIENTE",IF(X1816="","",IF(X1816-V1816&lt;0.01,"EMPATE TÉCNICO","")))))</f>
        <v/>
      </c>
      <c r="AG1816" s="16" t="s">
        <v>87</v>
      </c>
      <c r="AH1816" s="16" t="s">
        <v>5413</v>
      </c>
    </row>
    <row r="1817" customFormat="false" ht="15" hidden="false" customHeight="false" outlineLevel="0" collapsed="false">
      <c r="A1817" s="16" t="s">
        <v>5781</v>
      </c>
      <c r="B1817" s="17" t="s">
        <v>5782</v>
      </c>
      <c r="C1817" s="16" t="s">
        <v>5783</v>
      </c>
      <c r="D1817" s="16" t="s">
        <v>5454</v>
      </c>
      <c r="E1817" s="18" t="n">
        <v>1</v>
      </c>
      <c r="F1817" s="16" t="s">
        <v>42</v>
      </c>
      <c r="G1817" s="18" t="n">
        <v>1</v>
      </c>
      <c r="H1817" s="16" t="n">
        <v>3.2</v>
      </c>
      <c r="I1817" s="18" t="n">
        <v>8</v>
      </c>
      <c r="J1817" s="19" t="n">
        <v>23.85</v>
      </c>
      <c r="K1817" s="19" t="n">
        <v>23.85</v>
      </c>
      <c r="L1817" s="19" t="n">
        <v>23.85</v>
      </c>
      <c r="M1817" s="19" t="n">
        <f aca="false">IF(J1817&gt;0,J1817,K1817)*E1817</f>
        <v>23.85</v>
      </c>
      <c r="N1817" s="20"/>
      <c r="O1817" s="21" t="str">
        <f aca="false">IF(R1817="","",ROUND(R1817*(1-Premissas!$B$4),4))</f>
        <v/>
      </c>
      <c r="P1817" s="22"/>
      <c r="Q1817" s="22"/>
      <c r="R1817" s="23"/>
      <c r="S1817" s="24"/>
      <c r="T1817" s="24"/>
      <c r="U1817" s="25"/>
      <c r="V1817" s="19" t="str">
        <f aca="false">IF(COUNT(N1817:Q1817)=0,"",MIN(N1817:Q1817))</f>
        <v/>
      </c>
      <c r="W1817" s="16" t="str">
        <f aca="false">IF(V1817="","",INDEX($N$4:$Q$4,MATCH(V1817,N1817:Q1817,0)))</f>
        <v/>
      </c>
      <c r="X1817" s="19" t="str">
        <f aca="false">IF(COUNT(N1817:Q1817)&lt;2,"",SMALL(N1817:Q1817,2))</f>
        <v/>
      </c>
      <c r="Y1817" s="26" t="str">
        <f aca="false">IF(OR(V1817="",M1817=0),"",V1817/M1817-1)</f>
        <v/>
      </c>
      <c r="Z1817" s="26" t="str">
        <f aca="false">IF(OR(V1817="",L1817=""),"",V1817/(L1817*E1817)-1)</f>
        <v/>
      </c>
      <c r="AA1817" s="16" t="str">
        <f aca="false">IF(V1817="","SEM OFERTA",IF(OR(Y1817&gt;Premissas!$B$11,Y1817&lt;Premissas!$B$12),"VERIFICAR - UNIDADE/EMBALAGEM",IF(Y1817&gt;Premissas!$B$6,"NÃO COMPRAR - REAJUSTE &gt;5%","COMPRAR")))</f>
        <v>SEM OFERTA</v>
      </c>
      <c r="AB1817" s="18" t="str">
        <f aca="false">IF(W1817="DIMEC",S1817,IF(W1817="MEDCENTRO",U1817,""))</f>
        <v/>
      </c>
      <c r="AC1817" s="18" t="n">
        <f aca="false">IF(AA1817&lt;&gt;"COMPRAR",0,IF(AB1817="",I1817,MIN(I1817,AB1817)))</f>
        <v>0</v>
      </c>
      <c r="AD1817" s="19" t="n">
        <f aca="false">IF(AC1817&gt;0,AC1817*V1817,0)</f>
        <v>0</v>
      </c>
      <c r="AE1817" s="19" t="n">
        <f aca="false">IF(AC1817&gt;0,(M1817-V1817)*AC1817,0)</f>
        <v>0</v>
      </c>
      <c r="AF1817" s="16" t="str">
        <f aca="false">IF(AA1817&lt;&gt;"COMPRAR","",IF(AB1817="",IF(X1817="","",IF(X1817-V1817&lt;0.01,"EMPATE TÉCNICO","")),IF(AB1817&lt;I1817,"ESTOQUE INSUFICIENTE",IF(X1817="","",IF(X1817-V1817&lt;0.01,"EMPATE TÉCNICO","")))))</f>
        <v/>
      </c>
      <c r="AG1817" s="16" t="s">
        <v>360</v>
      </c>
      <c r="AH1817" s="16" t="s">
        <v>5413</v>
      </c>
    </row>
    <row r="1818" customFormat="false" ht="15" hidden="false" customHeight="false" outlineLevel="0" collapsed="false">
      <c r="A1818" s="16" t="s">
        <v>5784</v>
      </c>
      <c r="B1818" s="17" t="s">
        <v>5785</v>
      </c>
      <c r="C1818" s="16" t="s">
        <v>5786</v>
      </c>
      <c r="D1818" s="16" t="s">
        <v>3882</v>
      </c>
      <c r="E1818" s="18" t="n">
        <v>1</v>
      </c>
      <c r="F1818" s="16" t="s">
        <v>43</v>
      </c>
      <c r="G1818" s="18" t="n">
        <v>0</v>
      </c>
      <c r="H1818" s="16" t="n">
        <v>0.3</v>
      </c>
      <c r="I1818" s="18" t="n">
        <v>1</v>
      </c>
      <c r="J1818" s="19" t="n">
        <v>21.52</v>
      </c>
      <c r="K1818" s="19" t="n">
        <v>21.52</v>
      </c>
      <c r="L1818" s="19" t="n">
        <v>21.52</v>
      </c>
      <c r="M1818" s="19" t="n">
        <f aca="false">IF(J1818&gt;0,J1818,K1818)*E1818</f>
        <v>21.52</v>
      </c>
      <c r="N1818" s="20"/>
      <c r="O1818" s="21" t="str">
        <f aca="false">IF(R1818="","",ROUND(R1818*(1-Premissas!$B$4),4))</f>
        <v/>
      </c>
      <c r="P1818" s="22"/>
      <c r="Q1818" s="22"/>
      <c r="R1818" s="23"/>
      <c r="S1818" s="24"/>
      <c r="T1818" s="24"/>
      <c r="U1818" s="25"/>
      <c r="V1818" s="19" t="str">
        <f aca="false">IF(COUNT(N1818:Q1818)=0,"",MIN(N1818:Q1818))</f>
        <v/>
      </c>
      <c r="W1818" s="16" t="str">
        <f aca="false">IF(V1818="","",INDEX($N$4:$Q$4,MATCH(V1818,N1818:Q1818,0)))</f>
        <v/>
      </c>
      <c r="X1818" s="19" t="str">
        <f aca="false">IF(COUNT(N1818:Q1818)&lt;2,"",SMALL(N1818:Q1818,2))</f>
        <v/>
      </c>
      <c r="Y1818" s="26" t="str">
        <f aca="false">IF(OR(V1818="",M1818=0),"",V1818/M1818-1)</f>
        <v/>
      </c>
      <c r="Z1818" s="26" t="str">
        <f aca="false">IF(OR(V1818="",L1818=""),"",V1818/(L1818*E1818)-1)</f>
        <v/>
      </c>
      <c r="AA1818" s="16" t="str">
        <f aca="false">IF(V1818="","SEM OFERTA",IF(OR(Y1818&gt;Premissas!$B$11,Y1818&lt;Premissas!$B$12),"VERIFICAR - UNIDADE/EMBALAGEM",IF(Y1818&gt;Premissas!$B$6,"NÃO COMPRAR - REAJUSTE &gt;5%","COMPRAR")))</f>
        <v>SEM OFERTA</v>
      </c>
      <c r="AB1818" s="18" t="str">
        <f aca="false">IF(W1818="DIMEC",S1818,IF(W1818="MEDCENTRO",U1818,""))</f>
        <v/>
      </c>
      <c r="AC1818" s="18" t="n">
        <f aca="false">IF(AA1818&lt;&gt;"COMPRAR",0,IF(AB1818="",I1818,MIN(I1818,AB1818)))</f>
        <v>0</v>
      </c>
      <c r="AD1818" s="19" t="n">
        <f aca="false">IF(AC1818&gt;0,AC1818*V1818,0)</f>
        <v>0</v>
      </c>
      <c r="AE1818" s="19" t="n">
        <f aca="false">IF(AC1818&gt;0,(M1818-V1818)*AC1818,0)</f>
        <v>0</v>
      </c>
      <c r="AF1818" s="16" t="str">
        <f aca="false">IF(AA1818&lt;&gt;"COMPRAR","",IF(AB1818="",IF(X1818="","",IF(X1818-V1818&lt;0.01,"EMPATE TÉCNICO","")),IF(AB1818&lt;I1818,"ESTOQUE INSUFICIENTE",IF(X1818="","",IF(X1818-V1818&lt;0.01,"EMPATE TÉCNICO","")))))</f>
        <v/>
      </c>
      <c r="AG1818" s="16" t="s">
        <v>1771</v>
      </c>
      <c r="AH1818" s="16" t="s">
        <v>5413</v>
      </c>
    </row>
    <row r="1819" customFormat="false" ht="15" hidden="false" customHeight="false" outlineLevel="0" collapsed="false">
      <c r="A1819" s="16" t="s">
        <v>5787</v>
      </c>
      <c r="B1819" s="17" t="s">
        <v>5788</v>
      </c>
      <c r="C1819" s="16" t="s">
        <v>5789</v>
      </c>
      <c r="D1819" s="16" t="s">
        <v>3882</v>
      </c>
      <c r="E1819" s="18" t="n">
        <v>1</v>
      </c>
      <c r="F1819" s="16" t="s">
        <v>43</v>
      </c>
      <c r="G1819" s="18" t="n">
        <v>0</v>
      </c>
      <c r="H1819" s="16" t="n">
        <v>0.3</v>
      </c>
      <c r="I1819" s="18" t="n">
        <v>1</v>
      </c>
      <c r="J1819" s="19" t="n">
        <v>28.36</v>
      </c>
      <c r="K1819" s="19" t="n">
        <v>28.36</v>
      </c>
      <c r="L1819" s="19" t="n">
        <v>28.36</v>
      </c>
      <c r="M1819" s="19" t="n">
        <f aca="false">IF(J1819&gt;0,J1819,K1819)*E1819</f>
        <v>28.36</v>
      </c>
      <c r="N1819" s="20"/>
      <c r="O1819" s="21" t="str">
        <f aca="false">IF(R1819="","",ROUND(R1819*(1-Premissas!$B$4),4))</f>
        <v/>
      </c>
      <c r="P1819" s="22"/>
      <c r="Q1819" s="22"/>
      <c r="R1819" s="23"/>
      <c r="S1819" s="24"/>
      <c r="T1819" s="24"/>
      <c r="U1819" s="25"/>
      <c r="V1819" s="19" t="str">
        <f aca="false">IF(COUNT(N1819:Q1819)=0,"",MIN(N1819:Q1819))</f>
        <v/>
      </c>
      <c r="W1819" s="16" t="str">
        <f aca="false">IF(V1819="","",INDEX($N$4:$Q$4,MATCH(V1819,N1819:Q1819,0)))</f>
        <v/>
      </c>
      <c r="X1819" s="19" t="str">
        <f aca="false">IF(COUNT(N1819:Q1819)&lt;2,"",SMALL(N1819:Q1819,2))</f>
        <v/>
      </c>
      <c r="Y1819" s="26" t="str">
        <f aca="false">IF(OR(V1819="",M1819=0),"",V1819/M1819-1)</f>
        <v/>
      </c>
      <c r="Z1819" s="26" t="str">
        <f aca="false">IF(OR(V1819="",L1819=""),"",V1819/(L1819*E1819)-1)</f>
        <v/>
      </c>
      <c r="AA1819" s="16" t="str">
        <f aca="false">IF(V1819="","SEM OFERTA",IF(OR(Y1819&gt;Premissas!$B$11,Y1819&lt;Premissas!$B$12),"VERIFICAR - UNIDADE/EMBALAGEM",IF(Y1819&gt;Premissas!$B$6,"NÃO COMPRAR - REAJUSTE &gt;5%","COMPRAR")))</f>
        <v>SEM OFERTA</v>
      </c>
      <c r="AB1819" s="18" t="str">
        <f aca="false">IF(W1819="DIMEC",S1819,IF(W1819="MEDCENTRO",U1819,""))</f>
        <v/>
      </c>
      <c r="AC1819" s="18" t="n">
        <f aca="false">IF(AA1819&lt;&gt;"COMPRAR",0,IF(AB1819="",I1819,MIN(I1819,AB1819)))</f>
        <v>0</v>
      </c>
      <c r="AD1819" s="19" t="n">
        <f aca="false">IF(AC1819&gt;0,AC1819*V1819,0)</f>
        <v>0</v>
      </c>
      <c r="AE1819" s="19" t="n">
        <f aca="false">IF(AC1819&gt;0,(M1819-V1819)*AC1819,0)</f>
        <v>0</v>
      </c>
      <c r="AF1819" s="16" t="str">
        <f aca="false">IF(AA1819&lt;&gt;"COMPRAR","",IF(AB1819="",IF(X1819="","",IF(X1819-V1819&lt;0.01,"EMPATE TÉCNICO","")),IF(AB1819&lt;I1819,"ESTOQUE INSUFICIENTE",IF(X1819="","",IF(X1819-V1819&lt;0.01,"EMPATE TÉCNICO","")))))</f>
        <v/>
      </c>
      <c r="AG1819" s="16" t="s">
        <v>1771</v>
      </c>
      <c r="AH1819" s="16" t="s">
        <v>5413</v>
      </c>
    </row>
    <row r="1820" customFormat="false" ht="15" hidden="false" customHeight="false" outlineLevel="0" collapsed="false">
      <c r="A1820" s="16" t="s">
        <v>5790</v>
      </c>
      <c r="B1820" s="17" t="s">
        <v>5791</v>
      </c>
      <c r="C1820" s="16" t="s">
        <v>5792</v>
      </c>
      <c r="D1820" s="16" t="s">
        <v>4315</v>
      </c>
      <c r="E1820" s="18" t="n">
        <v>1</v>
      </c>
      <c r="F1820" s="16" t="s">
        <v>43</v>
      </c>
      <c r="G1820" s="18" t="n">
        <v>0</v>
      </c>
      <c r="H1820" s="16" t="n">
        <v>0.1</v>
      </c>
      <c r="I1820" s="18" t="n">
        <v>1</v>
      </c>
      <c r="J1820" s="19" t="n">
        <v>14.93</v>
      </c>
      <c r="K1820" s="19" t="n">
        <v>14.93</v>
      </c>
      <c r="L1820" s="19" t="n">
        <v>14.93</v>
      </c>
      <c r="M1820" s="19" t="n">
        <f aca="false">IF(J1820&gt;0,J1820,K1820)*E1820</f>
        <v>14.93</v>
      </c>
      <c r="N1820" s="20"/>
      <c r="O1820" s="21" t="str">
        <f aca="false">IF(R1820="","",ROUND(R1820*(1-Premissas!$B$4),4))</f>
        <v/>
      </c>
      <c r="P1820" s="22"/>
      <c r="Q1820" s="22"/>
      <c r="R1820" s="23"/>
      <c r="S1820" s="24"/>
      <c r="T1820" s="24"/>
      <c r="U1820" s="25"/>
      <c r="V1820" s="19" t="str">
        <f aca="false">IF(COUNT(N1820:Q1820)=0,"",MIN(N1820:Q1820))</f>
        <v/>
      </c>
      <c r="W1820" s="16" t="str">
        <f aca="false">IF(V1820="","",INDEX($N$4:$Q$4,MATCH(V1820,N1820:Q1820,0)))</f>
        <v/>
      </c>
      <c r="X1820" s="19" t="str">
        <f aca="false">IF(COUNT(N1820:Q1820)&lt;2,"",SMALL(N1820:Q1820,2))</f>
        <v/>
      </c>
      <c r="Y1820" s="26" t="str">
        <f aca="false">IF(OR(V1820="",M1820=0),"",V1820/M1820-1)</f>
        <v/>
      </c>
      <c r="Z1820" s="26" t="str">
        <f aca="false">IF(OR(V1820="",L1820=""),"",V1820/(L1820*E1820)-1)</f>
        <v/>
      </c>
      <c r="AA1820" s="16" t="str">
        <f aca="false">IF(V1820="","SEM OFERTA",IF(OR(Y1820&gt;Premissas!$B$11,Y1820&lt;Premissas!$B$12),"VERIFICAR - UNIDADE/EMBALAGEM",IF(Y1820&gt;Premissas!$B$6,"NÃO COMPRAR - REAJUSTE &gt;5%","COMPRAR")))</f>
        <v>SEM OFERTA</v>
      </c>
      <c r="AB1820" s="18" t="str">
        <f aca="false">IF(W1820="DIMEC",S1820,IF(W1820="MEDCENTRO",U1820,""))</f>
        <v/>
      </c>
      <c r="AC1820" s="18" t="n">
        <f aca="false">IF(AA1820&lt;&gt;"COMPRAR",0,IF(AB1820="",I1820,MIN(I1820,AB1820)))</f>
        <v>0</v>
      </c>
      <c r="AD1820" s="19" t="n">
        <f aca="false">IF(AC1820&gt;0,AC1820*V1820,0)</f>
        <v>0</v>
      </c>
      <c r="AE1820" s="19" t="n">
        <f aca="false">IF(AC1820&gt;0,(M1820-V1820)*AC1820,0)</f>
        <v>0</v>
      </c>
      <c r="AF1820" s="16" t="str">
        <f aca="false">IF(AA1820&lt;&gt;"COMPRAR","",IF(AB1820="",IF(X1820="","",IF(X1820-V1820&lt;0.01,"EMPATE TÉCNICO","")),IF(AB1820&lt;I1820,"ESTOQUE INSUFICIENTE",IF(X1820="","",IF(X1820-V1820&lt;0.01,"EMPATE TÉCNICO","")))))</f>
        <v/>
      </c>
      <c r="AG1820" s="16" t="s">
        <v>1771</v>
      </c>
      <c r="AH1820" s="16" t="s">
        <v>5413</v>
      </c>
    </row>
    <row r="1821" customFormat="false" ht="15" hidden="false" customHeight="false" outlineLevel="0" collapsed="false">
      <c r="A1821" s="16" t="s">
        <v>5793</v>
      </c>
      <c r="B1821" s="17" t="s">
        <v>5794</v>
      </c>
      <c r="C1821" s="16" t="s">
        <v>5795</v>
      </c>
      <c r="D1821" s="16" t="s">
        <v>3882</v>
      </c>
      <c r="E1821" s="18" t="n">
        <v>1</v>
      </c>
      <c r="F1821" s="16" t="s">
        <v>43</v>
      </c>
      <c r="G1821" s="18" t="n">
        <v>0</v>
      </c>
      <c r="H1821" s="16" t="n">
        <v>0.5</v>
      </c>
      <c r="I1821" s="18" t="n">
        <v>2</v>
      </c>
      <c r="J1821" s="19" t="n">
        <v>14.65</v>
      </c>
      <c r="K1821" s="19" t="n">
        <v>14.65</v>
      </c>
      <c r="L1821" s="19" t="n">
        <v>14.65</v>
      </c>
      <c r="M1821" s="19" t="n">
        <f aca="false">IF(J1821&gt;0,J1821,K1821)*E1821</f>
        <v>14.65</v>
      </c>
      <c r="N1821" s="20"/>
      <c r="O1821" s="21" t="str">
        <f aca="false">IF(R1821="","",ROUND(R1821*(1-Premissas!$B$4),4))</f>
        <v/>
      </c>
      <c r="P1821" s="22"/>
      <c r="Q1821" s="22"/>
      <c r="R1821" s="23"/>
      <c r="S1821" s="24"/>
      <c r="T1821" s="24"/>
      <c r="U1821" s="25"/>
      <c r="V1821" s="19" t="str">
        <f aca="false">IF(COUNT(N1821:Q1821)=0,"",MIN(N1821:Q1821))</f>
        <v/>
      </c>
      <c r="W1821" s="16" t="str">
        <f aca="false">IF(V1821="","",INDEX($N$4:$Q$4,MATCH(V1821,N1821:Q1821,0)))</f>
        <v/>
      </c>
      <c r="X1821" s="19" t="str">
        <f aca="false">IF(COUNT(N1821:Q1821)&lt;2,"",SMALL(N1821:Q1821,2))</f>
        <v/>
      </c>
      <c r="Y1821" s="26" t="str">
        <f aca="false">IF(OR(V1821="",M1821=0),"",V1821/M1821-1)</f>
        <v/>
      </c>
      <c r="Z1821" s="26" t="str">
        <f aca="false">IF(OR(V1821="",L1821=""),"",V1821/(L1821*E1821)-1)</f>
        <v/>
      </c>
      <c r="AA1821" s="16" t="str">
        <f aca="false">IF(V1821="","SEM OFERTA",IF(OR(Y1821&gt;Premissas!$B$11,Y1821&lt;Premissas!$B$12),"VERIFICAR - UNIDADE/EMBALAGEM",IF(Y1821&gt;Premissas!$B$6,"NÃO COMPRAR - REAJUSTE &gt;5%","COMPRAR")))</f>
        <v>SEM OFERTA</v>
      </c>
      <c r="AB1821" s="18" t="str">
        <f aca="false">IF(W1821="DIMEC",S1821,IF(W1821="MEDCENTRO",U1821,""))</f>
        <v/>
      </c>
      <c r="AC1821" s="18" t="n">
        <f aca="false">IF(AA1821&lt;&gt;"COMPRAR",0,IF(AB1821="",I1821,MIN(I1821,AB1821)))</f>
        <v>0</v>
      </c>
      <c r="AD1821" s="19" t="n">
        <f aca="false">IF(AC1821&gt;0,AC1821*V1821,0)</f>
        <v>0</v>
      </c>
      <c r="AE1821" s="19" t="n">
        <f aca="false">IF(AC1821&gt;0,(M1821-V1821)*AC1821,0)</f>
        <v>0</v>
      </c>
      <c r="AF1821" s="16" t="str">
        <f aca="false">IF(AA1821&lt;&gt;"COMPRAR","",IF(AB1821="",IF(X1821="","",IF(X1821-V1821&lt;0.01,"EMPATE TÉCNICO","")),IF(AB1821&lt;I1821,"ESTOQUE INSUFICIENTE",IF(X1821="","",IF(X1821-V1821&lt;0.01,"EMPATE TÉCNICO","")))))</f>
        <v/>
      </c>
      <c r="AG1821" s="16" t="s">
        <v>1771</v>
      </c>
      <c r="AH1821" s="16" t="s">
        <v>5413</v>
      </c>
    </row>
    <row r="1822" customFormat="false" ht="15" hidden="false" customHeight="false" outlineLevel="0" collapsed="false">
      <c r="A1822" s="16" t="s">
        <v>5796</v>
      </c>
      <c r="B1822" s="17" t="s">
        <v>5797</v>
      </c>
      <c r="C1822" s="16" t="s">
        <v>5798</v>
      </c>
      <c r="D1822" s="16" t="s">
        <v>5429</v>
      </c>
      <c r="E1822" s="18" t="n">
        <v>1</v>
      </c>
      <c r="F1822" s="16" t="s">
        <v>43</v>
      </c>
      <c r="G1822" s="18" t="n">
        <v>0</v>
      </c>
      <c r="H1822" s="16" t="n">
        <v>0.1</v>
      </c>
      <c r="I1822" s="18" t="n">
        <v>1</v>
      </c>
      <c r="J1822" s="19" t="n">
        <v>13.22</v>
      </c>
      <c r="K1822" s="19" t="n">
        <v>13.22</v>
      </c>
      <c r="L1822" s="19" t="n">
        <v>13.22</v>
      </c>
      <c r="M1822" s="19" t="n">
        <f aca="false">IF(J1822&gt;0,J1822,K1822)*E1822</f>
        <v>13.22</v>
      </c>
      <c r="N1822" s="20"/>
      <c r="O1822" s="21" t="str">
        <f aca="false">IF(R1822="","",ROUND(R1822*(1-Premissas!$B$4),4))</f>
        <v/>
      </c>
      <c r="P1822" s="22"/>
      <c r="Q1822" s="22"/>
      <c r="R1822" s="23"/>
      <c r="S1822" s="24"/>
      <c r="T1822" s="24"/>
      <c r="U1822" s="25"/>
      <c r="V1822" s="19" t="str">
        <f aca="false">IF(COUNT(N1822:Q1822)=0,"",MIN(N1822:Q1822))</f>
        <v/>
      </c>
      <c r="W1822" s="16" t="str">
        <f aca="false">IF(V1822="","",INDEX($N$4:$Q$4,MATCH(V1822,N1822:Q1822,0)))</f>
        <v/>
      </c>
      <c r="X1822" s="19" t="str">
        <f aca="false">IF(COUNT(N1822:Q1822)&lt;2,"",SMALL(N1822:Q1822,2))</f>
        <v/>
      </c>
      <c r="Y1822" s="26" t="str">
        <f aca="false">IF(OR(V1822="",M1822=0),"",V1822/M1822-1)</f>
        <v/>
      </c>
      <c r="Z1822" s="26" t="str">
        <f aca="false">IF(OR(V1822="",L1822=""),"",V1822/(L1822*E1822)-1)</f>
        <v/>
      </c>
      <c r="AA1822" s="16" t="str">
        <f aca="false">IF(V1822="","SEM OFERTA",IF(OR(Y1822&gt;Premissas!$B$11,Y1822&lt;Premissas!$B$12),"VERIFICAR - UNIDADE/EMBALAGEM",IF(Y1822&gt;Premissas!$B$6,"NÃO COMPRAR - REAJUSTE &gt;5%","COMPRAR")))</f>
        <v>SEM OFERTA</v>
      </c>
      <c r="AB1822" s="18" t="str">
        <f aca="false">IF(W1822="DIMEC",S1822,IF(W1822="MEDCENTRO",U1822,""))</f>
        <v/>
      </c>
      <c r="AC1822" s="18" t="n">
        <f aca="false">IF(AA1822&lt;&gt;"COMPRAR",0,IF(AB1822="",I1822,MIN(I1822,AB1822)))</f>
        <v>0</v>
      </c>
      <c r="AD1822" s="19" t="n">
        <f aca="false">IF(AC1822&gt;0,AC1822*V1822,0)</f>
        <v>0</v>
      </c>
      <c r="AE1822" s="19" t="n">
        <f aca="false">IF(AC1822&gt;0,(M1822-V1822)*AC1822,0)</f>
        <v>0</v>
      </c>
      <c r="AF1822" s="16" t="str">
        <f aca="false">IF(AA1822&lt;&gt;"COMPRAR","",IF(AB1822="",IF(X1822="","",IF(X1822-V1822&lt;0.01,"EMPATE TÉCNICO","")),IF(AB1822&lt;I1822,"ESTOQUE INSUFICIENTE",IF(X1822="","",IF(X1822-V1822&lt;0.01,"EMPATE TÉCNICO","")))))</f>
        <v/>
      </c>
      <c r="AG1822" s="16" t="s">
        <v>328</v>
      </c>
      <c r="AH1822" s="16" t="s">
        <v>5413</v>
      </c>
    </row>
    <row r="1823" customFormat="false" ht="15" hidden="false" customHeight="false" outlineLevel="0" collapsed="false">
      <c r="A1823" s="16" t="s">
        <v>5799</v>
      </c>
      <c r="B1823" s="17" t="s">
        <v>5800</v>
      </c>
      <c r="C1823" s="16" t="s">
        <v>5801</v>
      </c>
      <c r="D1823" s="16" t="s">
        <v>5429</v>
      </c>
      <c r="E1823" s="18" t="n">
        <v>1</v>
      </c>
      <c r="F1823" s="16" t="s">
        <v>43</v>
      </c>
      <c r="G1823" s="18" t="n">
        <v>0</v>
      </c>
      <c r="H1823" s="16" t="n">
        <v>0.7</v>
      </c>
      <c r="I1823" s="18" t="n">
        <v>2</v>
      </c>
      <c r="J1823" s="19" t="n">
        <v>13.625</v>
      </c>
      <c r="K1823" s="19" t="n">
        <v>13.625</v>
      </c>
      <c r="L1823" s="19" t="n">
        <v>13.625</v>
      </c>
      <c r="M1823" s="19" t="n">
        <f aca="false">IF(J1823&gt;0,J1823,K1823)*E1823</f>
        <v>13.625</v>
      </c>
      <c r="N1823" s="20"/>
      <c r="O1823" s="21" t="str">
        <f aca="false">IF(R1823="","",ROUND(R1823*(1-Premissas!$B$4),4))</f>
        <v/>
      </c>
      <c r="P1823" s="22"/>
      <c r="Q1823" s="22"/>
      <c r="R1823" s="23"/>
      <c r="S1823" s="24"/>
      <c r="T1823" s="24"/>
      <c r="U1823" s="25"/>
      <c r="V1823" s="19" t="str">
        <f aca="false">IF(COUNT(N1823:Q1823)=0,"",MIN(N1823:Q1823))</f>
        <v/>
      </c>
      <c r="W1823" s="16" t="str">
        <f aca="false">IF(V1823="","",INDEX($N$4:$Q$4,MATCH(V1823,N1823:Q1823,0)))</f>
        <v/>
      </c>
      <c r="X1823" s="19" t="str">
        <f aca="false">IF(COUNT(N1823:Q1823)&lt;2,"",SMALL(N1823:Q1823,2))</f>
        <v/>
      </c>
      <c r="Y1823" s="26" t="str">
        <f aca="false">IF(OR(V1823="",M1823=0),"",V1823/M1823-1)</f>
        <v/>
      </c>
      <c r="Z1823" s="26" t="str">
        <f aca="false">IF(OR(V1823="",L1823=""),"",V1823/(L1823*E1823)-1)</f>
        <v/>
      </c>
      <c r="AA1823" s="16" t="str">
        <f aca="false">IF(V1823="","SEM OFERTA",IF(OR(Y1823&gt;Premissas!$B$11,Y1823&lt;Premissas!$B$12),"VERIFICAR - UNIDADE/EMBALAGEM",IF(Y1823&gt;Premissas!$B$6,"NÃO COMPRAR - REAJUSTE &gt;5%","COMPRAR")))</f>
        <v>SEM OFERTA</v>
      </c>
      <c r="AB1823" s="18" t="str">
        <f aca="false">IF(W1823="DIMEC",S1823,IF(W1823="MEDCENTRO",U1823,""))</f>
        <v/>
      </c>
      <c r="AC1823" s="18" t="n">
        <f aca="false">IF(AA1823&lt;&gt;"COMPRAR",0,IF(AB1823="",I1823,MIN(I1823,AB1823)))</f>
        <v>0</v>
      </c>
      <c r="AD1823" s="19" t="n">
        <f aca="false">IF(AC1823&gt;0,AC1823*V1823,0)</f>
        <v>0</v>
      </c>
      <c r="AE1823" s="19" t="n">
        <f aca="false">IF(AC1823&gt;0,(M1823-V1823)*AC1823,0)</f>
        <v>0</v>
      </c>
      <c r="AF1823" s="16" t="str">
        <f aca="false">IF(AA1823&lt;&gt;"COMPRAR","",IF(AB1823="",IF(X1823="","",IF(X1823-V1823&lt;0.01,"EMPATE TÉCNICO","")),IF(AB1823&lt;I1823,"ESTOQUE INSUFICIENTE",IF(X1823="","",IF(X1823-V1823&lt;0.01,"EMPATE TÉCNICO","")))))</f>
        <v/>
      </c>
      <c r="AG1823" s="16" t="s">
        <v>547</v>
      </c>
      <c r="AH1823" s="16" t="s">
        <v>5413</v>
      </c>
    </row>
    <row r="1824" customFormat="false" ht="15" hidden="false" customHeight="false" outlineLevel="0" collapsed="false">
      <c r="A1824" s="16" t="s">
        <v>5802</v>
      </c>
      <c r="B1824" s="17" t="s">
        <v>5803</v>
      </c>
      <c r="C1824" s="16" t="s">
        <v>5804</v>
      </c>
      <c r="D1824" s="16" t="s">
        <v>4360</v>
      </c>
      <c r="E1824" s="18" t="n">
        <v>1</v>
      </c>
      <c r="F1824" s="16" t="s">
        <v>43</v>
      </c>
      <c r="G1824" s="18" t="n">
        <v>0</v>
      </c>
      <c r="H1824" s="16" t="n">
        <v>0.2</v>
      </c>
      <c r="I1824" s="18" t="n">
        <v>1</v>
      </c>
      <c r="J1824" s="19" t="n">
        <v>21.19</v>
      </c>
      <c r="K1824" s="19" t="n">
        <v>21.19</v>
      </c>
      <c r="L1824" s="19" t="n">
        <v>21.19</v>
      </c>
      <c r="M1824" s="19" t="n">
        <f aca="false">IF(J1824&gt;0,J1824,K1824)*E1824</f>
        <v>21.19</v>
      </c>
      <c r="N1824" s="20"/>
      <c r="O1824" s="21" t="str">
        <f aca="false">IF(R1824="","",ROUND(R1824*(1-Premissas!$B$4),4))</f>
        <v/>
      </c>
      <c r="P1824" s="22"/>
      <c r="Q1824" s="22"/>
      <c r="R1824" s="23"/>
      <c r="S1824" s="24"/>
      <c r="T1824" s="24"/>
      <c r="U1824" s="25"/>
      <c r="V1824" s="19" t="str">
        <f aca="false">IF(COUNT(N1824:Q1824)=0,"",MIN(N1824:Q1824))</f>
        <v/>
      </c>
      <c r="W1824" s="16" t="str">
        <f aca="false">IF(V1824="","",INDEX($N$4:$Q$4,MATCH(V1824,N1824:Q1824,0)))</f>
        <v/>
      </c>
      <c r="X1824" s="19" t="str">
        <f aca="false">IF(COUNT(N1824:Q1824)&lt;2,"",SMALL(N1824:Q1824,2))</f>
        <v/>
      </c>
      <c r="Y1824" s="26" t="str">
        <f aca="false">IF(OR(V1824="",M1824=0),"",V1824/M1824-1)</f>
        <v/>
      </c>
      <c r="Z1824" s="26" t="str">
        <f aca="false">IF(OR(V1824="",L1824=""),"",V1824/(L1824*E1824)-1)</f>
        <v/>
      </c>
      <c r="AA1824" s="16" t="str">
        <f aca="false">IF(V1824="","SEM OFERTA",IF(OR(Y1824&gt;Premissas!$B$11,Y1824&lt;Premissas!$B$12),"VERIFICAR - UNIDADE/EMBALAGEM",IF(Y1824&gt;Premissas!$B$6,"NÃO COMPRAR - REAJUSTE &gt;5%","COMPRAR")))</f>
        <v>SEM OFERTA</v>
      </c>
      <c r="AB1824" s="18" t="str">
        <f aca="false">IF(W1824="DIMEC",S1824,IF(W1824="MEDCENTRO",U1824,""))</f>
        <v/>
      </c>
      <c r="AC1824" s="18" t="n">
        <f aca="false">IF(AA1824&lt;&gt;"COMPRAR",0,IF(AB1824="",I1824,MIN(I1824,AB1824)))</f>
        <v>0</v>
      </c>
      <c r="AD1824" s="19" t="n">
        <f aca="false">IF(AC1824&gt;0,AC1824*V1824,0)</f>
        <v>0</v>
      </c>
      <c r="AE1824" s="19" t="n">
        <f aca="false">IF(AC1824&gt;0,(M1824-V1824)*AC1824,0)</f>
        <v>0</v>
      </c>
      <c r="AF1824" s="16" t="str">
        <f aca="false">IF(AA1824&lt;&gt;"COMPRAR","",IF(AB1824="",IF(X1824="","",IF(X1824-V1824&lt;0.01,"EMPATE TÉCNICO","")),IF(AB1824&lt;I1824,"ESTOQUE INSUFICIENTE",IF(X1824="","",IF(X1824-V1824&lt;0.01,"EMPATE TÉCNICO","")))))</f>
        <v/>
      </c>
      <c r="AG1824" s="16" t="s">
        <v>4361</v>
      </c>
      <c r="AH1824" s="16" t="s">
        <v>5413</v>
      </c>
    </row>
    <row r="1825" customFormat="false" ht="15" hidden="false" customHeight="false" outlineLevel="0" collapsed="false">
      <c r="A1825" s="16" t="s">
        <v>5805</v>
      </c>
      <c r="B1825" s="17" t="s">
        <v>5806</v>
      </c>
      <c r="C1825" s="16" t="s">
        <v>5807</v>
      </c>
      <c r="D1825" s="16" t="s">
        <v>5468</v>
      </c>
      <c r="E1825" s="18" t="n">
        <v>1</v>
      </c>
      <c r="F1825" s="16" t="s">
        <v>43</v>
      </c>
      <c r="G1825" s="18" t="n">
        <v>1</v>
      </c>
      <c r="H1825" s="16" t="n">
        <v>0.6</v>
      </c>
      <c r="I1825" s="18" t="n">
        <v>1</v>
      </c>
      <c r="J1825" s="19" t="n">
        <v>13.02</v>
      </c>
      <c r="K1825" s="19" t="n">
        <v>13.02</v>
      </c>
      <c r="L1825" s="19" t="n">
        <v>13.02</v>
      </c>
      <c r="M1825" s="19" t="n">
        <f aca="false">IF(J1825&gt;0,J1825,K1825)*E1825</f>
        <v>13.02</v>
      </c>
      <c r="N1825" s="20"/>
      <c r="O1825" s="21" t="str">
        <f aca="false">IF(R1825="","",ROUND(R1825*(1-Premissas!$B$4),4))</f>
        <v/>
      </c>
      <c r="P1825" s="22"/>
      <c r="Q1825" s="22"/>
      <c r="R1825" s="23"/>
      <c r="S1825" s="24"/>
      <c r="T1825" s="24"/>
      <c r="U1825" s="25"/>
      <c r="V1825" s="19" t="str">
        <f aca="false">IF(COUNT(N1825:Q1825)=0,"",MIN(N1825:Q1825))</f>
        <v/>
      </c>
      <c r="W1825" s="16" t="str">
        <f aca="false">IF(V1825="","",INDEX($N$4:$Q$4,MATCH(V1825,N1825:Q1825,0)))</f>
        <v/>
      </c>
      <c r="X1825" s="19" t="str">
        <f aca="false">IF(COUNT(N1825:Q1825)&lt;2,"",SMALL(N1825:Q1825,2))</f>
        <v/>
      </c>
      <c r="Y1825" s="26" t="str">
        <f aca="false">IF(OR(V1825="",M1825=0),"",V1825/M1825-1)</f>
        <v/>
      </c>
      <c r="Z1825" s="26" t="str">
        <f aca="false">IF(OR(V1825="",L1825=""),"",V1825/(L1825*E1825)-1)</f>
        <v/>
      </c>
      <c r="AA1825" s="16" t="str">
        <f aca="false">IF(V1825="","SEM OFERTA",IF(OR(Y1825&gt;Premissas!$B$11,Y1825&lt;Premissas!$B$12),"VERIFICAR - UNIDADE/EMBALAGEM",IF(Y1825&gt;Premissas!$B$6,"NÃO COMPRAR - REAJUSTE &gt;5%","COMPRAR")))</f>
        <v>SEM OFERTA</v>
      </c>
      <c r="AB1825" s="18" t="str">
        <f aca="false">IF(W1825="DIMEC",S1825,IF(W1825="MEDCENTRO",U1825,""))</f>
        <v/>
      </c>
      <c r="AC1825" s="18" t="n">
        <f aca="false">IF(AA1825&lt;&gt;"COMPRAR",0,IF(AB1825="",I1825,MIN(I1825,AB1825)))</f>
        <v>0</v>
      </c>
      <c r="AD1825" s="19" t="n">
        <f aca="false">IF(AC1825&gt;0,AC1825*V1825,0)</f>
        <v>0</v>
      </c>
      <c r="AE1825" s="19" t="n">
        <f aca="false">IF(AC1825&gt;0,(M1825-V1825)*AC1825,0)</f>
        <v>0</v>
      </c>
      <c r="AF1825" s="16" t="str">
        <f aca="false">IF(AA1825&lt;&gt;"COMPRAR","",IF(AB1825="",IF(X1825="","",IF(X1825-V1825&lt;0.01,"EMPATE TÉCNICO","")),IF(AB1825&lt;I1825,"ESTOQUE INSUFICIENTE",IF(X1825="","",IF(X1825-V1825&lt;0.01,"EMPATE TÉCNICO","")))))</f>
        <v/>
      </c>
      <c r="AG1825" s="16" t="s">
        <v>1798</v>
      </c>
      <c r="AH1825" s="16" t="s">
        <v>5413</v>
      </c>
    </row>
    <row r="1826" customFormat="false" ht="15" hidden="false" customHeight="false" outlineLevel="0" collapsed="false">
      <c r="A1826" s="16" t="s">
        <v>5808</v>
      </c>
      <c r="B1826" s="17" t="s">
        <v>5809</v>
      </c>
      <c r="C1826" s="16" t="s">
        <v>5810</v>
      </c>
      <c r="D1826" s="16" t="s">
        <v>5468</v>
      </c>
      <c r="E1826" s="18" t="n">
        <v>1</v>
      </c>
      <c r="F1826" s="16" t="s">
        <v>42</v>
      </c>
      <c r="G1826" s="18" t="n">
        <v>3</v>
      </c>
      <c r="H1826" s="16" t="n">
        <v>2.1</v>
      </c>
      <c r="I1826" s="18" t="n">
        <v>3</v>
      </c>
      <c r="J1826" s="19" t="n">
        <v>15.6</v>
      </c>
      <c r="K1826" s="19" t="n">
        <v>15.6</v>
      </c>
      <c r="L1826" s="19" t="n">
        <v>15.6</v>
      </c>
      <c r="M1826" s="19" t="n">
        <f aca="false">IF(J1826&gt;0,J1826,K1826)*E1826</f>
        <v>15.6</v>
      </c>
      <c r="N1826" s="20"/>
      <c r="O1826" s="21" t="str">
        <f aca="false">IF(R1826="","",ROUND(R1826*(1-Premissas!$B$4),4))</f>
        <v/>
      </c>
      <c r="P1826" s="22"/>
      <c r="Q1826" s="22"/>
      <c r="R1826" s="23"/>
      <c r="S1826" s="24"/>
      <c r="T1826" s="24"/>
      <c r="U1826" s="25"/>
      <c r="V1826" s="19" t="str">
        <f aca="false">IF(COUNT(N1826:Q1826)=0,"",MIN(N1826:Q1826))</f>
        <v/>
      </c>
      <c r="W1826" s="16" t="str">
        <f aca="false">IF(V1826="","",INDEX($N$4:$Q$4,MATCH(V1826,N1826:Q1826,0)))</f>
        <v/>
      </c>
      <c r="X1826" s="19" t="str">
        <f aca="false">IF(COUNT(N1826:Q1826)&lt;2,"",SMALL(N1826:Q1826,2))</f>
        <v/>
      </c>
      <c r="Y1826" s="26" t="str">
        <f aca="false">IF(OR(V1826="",M1826=0),"",V1826/M1826-1)</f>
        <v/>
      </c>
      <c r="Z1826" s="26" t="str">
        <f aca="false">IF(OR(V1826="",L1826=""),"",V1826/(L1826*E1826)-1)</f>
        <v/>
      </c>
      <c r="AA1826" s="16" t="str">
        <f aca="false">IF(V1826="","SEM OFERTA",IF(OR(Y1826&gt;Premissas!$B$11,Y1826&lt;Premissas!$B$12),"VERIFICAR - UNIDADE/EMBALAGEM",IF(Y1826&gt;Premissas!$B$6,"NÃO COMPRAR - REAJUSTE &gt;5%","COMPRAR")))</f>
        <v>SEM OFERTA</v>
      </c>
      <c r="AB1826" s="18" t="str">
        <f aca="false">IF(W1826="DIMEC",S1826,IF(W1826="MEDCENTRO",U1826,""))</f>
        <v/>
      </c>
      <c r="AC1826" s="18" t="n">
        <f aca="false">IF(AA1826&lt;&gt;"COMPRAR",0,IF(AB1826="",I1826,MIN(I1826,AB1826)))</f>
        <v>0</v>
      </c>
      <c r="AD1826" s="19" t="n">
        <f aca="false">IF(AC1826&gt;0,AC1826*V1826,0)</f>
        <v>0</v>
      </c>
      <c r="AE1826" s="19" t="n">
        <f aca="false">IF(AC1826&gt;0,(M1826-V1826)*AC1826,0)</f>
        <v>0</v>
      </c>
      <c r="AF1826" s="16" t="str">
        <f aca="false">IF(AA1826&lt;&gt;"COMPRAR","",IF(AB1826="",IF(X1826="","",IF(X1826-V1826&lt;0.01,"EMPATE TÉCNICO","")),IF(AB1826&lt;I1826,"ESTOQUE INSUFICIENTE",IF(X1826="","",IF(X1826-V1826&lt;0.01,"EMPATE TÉCNICO","")))))</f>
        <v/>
      </c>
      <c r="AG1826" s="16" t="s">
        <v>1798</v>
      </c>
      <c r="AH1826" s="16" t="s">
        <v>5413</v>
      </c>
    </row>
    <row r="1827" customFormat="false" ht="15" hidden="false" customHeight="false" outlineLevel="0" collapsed="false">
      <c r="A1827" s="16" t="s">
        <v>5811</v>
      </c>
      <c r="B1827" s="17" t="s">
        <v>5812</v>
      </c>
      <c r="C1827" s="16" t="s">
        <v>5813</v>
      </c>
      <c r="D1827" s="16" t="s">
        <v>5446</v>
      </c>
      <c r="E1827" s="18" t="n">
        <v>1</v>
      </c>
      <c r="F1827" s="16" t="s">
        <v>43</v>
      </c>
      <c r="G1827" s="18" t="n">
        <v>0</v>
      </c>
      <c r="H1827" s="16" t="n">
        <v>0.1</v>
      </c>
      <c r="I1827" s="18" t="n">
        <v>1</v>
      </c>
      <c r="J1827" s="19" t="n">
        <v>0</v>
      </c>
      <c r="K1827" s="19" t="n">
        <v>7.65</v>
      </c>
      <c r="L1827" s="19"/>
      <c r="M1827" s="19" t="n">
        <f aca="false">IF(J1827&gt;0,J1827,K1827)*E1827</f>
        <v>7.65</v>
      </c>
      <c r="N1827" s="20"/>
      <c r="O1827" s="21" t="str">
        <f aca="false">IF(R1827="","",ROUND(R1827*(1-Premissas!$B$4),4))</f>
        <v/>
      </c>
      <c r="P1827" s="22"/>
      <c r="Q1827" s="22"/>
      <c r="R1827" s="23"/>
      <c r="S1827" s="24"/>
      <c r="T1827" s="24"/>
      <c r="U1827" s="25"/>
      <c r="V1827" s="19" t="str">
        <f aca="false">IF(COUNT(N1827:Q1827)=0,"",MIN(N1827:Q1827))</f>
        <v/>
      </c>
      <c r="W1827" s="16" t="str">
        <f aca="false">IF(V1827="","",INDEX($N$4:$Q$4,MATCH(V1827,N1827:Q1827,0)))</f>
        <v/>
      </c>
      <c r="X1827" s="19" t="str">
        <f aca="false">IF(COUNT(N1827:Q1827)&lt;2,"",SMALL(N1827:Q1827,2))</f>
        <v/>
      </c>
      <c r="Y1827" s="26" t="str">
        <f aca="false">IF(OR(V1827="",M1827=0),"",V1827/M1827-1)</f>
        <v/>
      </c>
      <c r="Z1827" s="26" t="str">
        <f aca="false">IF(OR(V1827="",L1827=""),"",V1827/(L1827*E1827)-1)</f>
        <v/>
      </c>
      <c r="AA1827" s="16" t="str">
        <f aca="false">IF(V1827="","SEM OFERTA",IF(OR(Y1827&gt;Premissas!$B$11,Y1827&lt;Premissas!$B$12),"VERIFICAR - UNIDADE/EMBALAGEM",IF(Y1827&gt;Premissas!$B$6,"NÃO COMPRAR - REAJUSTE &gt;5%","COMPRAR")))</f>
        <v>SEM OFERTA</v>
      </c>
      <c r="AB1827" s="18" t="str">
        <f aca="false">IF(W1827="DIMEC",S1827,IF(W1827="MEDCENTRO",U1827,""))</f>
        <v/>
      </c>
      <c r="AC1827" s="18" t="n">
        <f aca="false">IF(AA1827&lt;&gt;"COMPRAR",0,IF(AB1827="",I1827,MIN(I1827,AB1827)))</f>
        <v>0</v>
      </c>
      <c r="AD1827" s="19" t="n">
        <f aca="false">IF(AC1827&gt;0,AC1827*V1827,0)</f>
        <v>0</v>
      </c>
      <c r="AE1827" s="19" t="n">
        <f aca="false">IF(AC1827&gt;0,(M1827-V1827)*AC1827,0)</f>
        <v>0</v>
      </c>
      <c r="AF1827" s="16" t="str">
        <f aca="false">IF(AA1827&lt;&gt;"COMPRAR","",IF(AB1827="",IF(X1827="","",IF(X1827-V1827&lt;0.01,"EMPATE TÉCNICO","")),IF(AB1827&lt;I1827,"ESTOQUE INSUFICIENTE",IF(X1827="","",IF(X1827-V1827&lt;0.01,"EMPATE TÉCNICO","")))))</f>
        <v/>
      </c>
      <c r="AG1827" s="16" t="s">
        <v>1897</v>
      </c>
      <c r="AH1827" s="16" t="s">
        <v>5413</v>
      </c>
    </row>
    <row r="1828" customFormat="false" ht="15" hidden="false" customHeight="false" outlineLevel="0" collapsed="false">
      <c r="A1828" s="16" t="s">
        <v>5814</v>
      </c>
      <c r="B1828" s="17" t="s">
        <v>5815</v>
      </c>
      <c r="C1828" s="16" t="s">
        <v>5816</v>
      </c>
      <c r="D1828" s="16" t="s">
        <v>5461</v>
      </c>
      <c r="E1828" s="18" t="n">
        <v>1</v>
      </c>
      <c r="F1828" s="16" t="s">
        <v>42</v>
      </c>
      <c r="G1828" s="18" t="n">
        <v>0</v>
      </c>
      <c r="H1828" s="16" t="n">
        <v>0.6</v>
      </c>
      <c r="I1828" s="18" t="n">
        <v>2</v>
      </c>
      <c r="J1828" s="19" t="n">
        <v>26.54</v>
      </c>
      <c r="K1828" s="19" t="n">
        <v>26.54</v>
      </c>
      <c r="L1828" s="19" t="n">
        <v>26.54</v>
      </c>
      <c r="M1828" s="19" t="n">
        <f aca="false">IF(J1828&gt;0,J1828,K1828)*E1828</f>
        <v>26.54</v>
      </c>
      <c r="N1828" s="20"/>
      <c r="O1828" s="21" t="str">
        <f aca="false">IF(R1828="","",ROUND(R1828*(1-Premissas!$B$4),4))</f>
        <v/>
      </c>
      <c r="P1828" s="22"/>
      <c r="Q1828" s="22"/>
      <c r="R1828" s="23"/>
      <c r="S1828" s="24"/>
      <c r="T1828" s="24"/>
      <c r="U1828" s="25"/>
      <c r="V1828" s="19" t="str">
        <f aca="false">IF(COUNT(N1828:Q1828)=0,"",MIN(N1828:Q1828))</f>
        <v/>
      </c>
      <c r="W1828" s="16" t="str">
        <f aca="false">IF(V1828="","",INDEX($N$4:$Q$4,MATCH(V1828,N1828:Q1828,0)))</f>
        <v/>
      </c>
      <c r="X1828" s="19" t="str">
        <f aca="false">IF(COUNT(N1828:Q1828)&lt;2,"",SMALL(N1828:Q1828,2))</f>
        <v/>
      </c>
      <c r="Y1828" s="26" t="str">
        <f aca="false">IF(OR(V1828="",M1828=0),"",V1828/M1828-1)</f>
        <v/>
      </c>
      <c r="Z1828" s="26" t="str">
        <f aca="false">IF(OR(V1828="",L1828=""),"",V1828/(L1828*E1828)-1)</f>
        <v/>
      </c>
      <c r="AA1828" s="16" t="str">
        <f aca="false">IF(V1828="","SEM OFERTA",IF(OR(Y1828&gt;Premissas!$B$11,Y1828&lt;Premissas!$B$12),"VERIFICAR - UNIDADE/EMBALAGEM",IF(Y1828&gt;Premissas!$B$6,"NÃO COMPRAR - REAJUSTE &gt;5%","COMPRAR")))</f>
        <v>SEM OFERTA</v>
      </c>
      <c r="AB1828" s="18" t="str">
        <f aca="false">IF(W1828="DIMEC",S1828,IF(W1828="MEDCENTRO",U1828,""))</f>
        <v/>
      </c>
      <c r="AC1828" s="18" t="n">
        <f aca="false">IF(AA1828&lt;&gt;"COMPRAR",0,IF(AB1828="",I1828,MIN(I1828,AB1828)))</f>
        <v>0</v>
      </c>
      <c r="AD1828" s="19" t="n">
        <f aca="false">IF(AC1828&gt;0,AC1828*V1828,0)</f>
        <v>0</v>
      </c>
      <c r="AE1828" s="19" t="n">
        <f aca="false">IF(AC1828&gt;0,(M1828-V1828)*AC1828,0)</f>
        <v>0</v>
      </c>
      <c r="AF1828" s="16" t="str">
        <f aca="false">IF(AA1828&lt;&gt;"COMPRAR","",IF(AB1828="",IF(X1828="","",IF(X1828-V1828&lt;0.01,"EMPATE TÉCNICO","")),IF(AB1828&lt;I1828,"ESTOQUE INSUFICIENTE",IF(X1828="","",IF(X1828-V1828&lt;0.01,"EMPATE TÉCNICO","")))))</f>
        <v/>
      </c>
      <c r="AG1828" s="16" t="s">
        <v>328</v>
      </c>
      <c r="AH1828" s="16" t="s">
        <v>5413</v>
      </c>
    </row>
    <row r="1829" customFormat="false" ht="15" hidden="false" customHeight="false" outlineLevel="0" collapsed="false">
      <c r="A1829" s="16" t="s">
        <v>5817</v>
      </c>
      <c r="B1829" s="17" t="s">
        <v>5818</v>
      </c>
      <c r="C1829" s="16" t="s">
        <v>5819</v>
      </c>
      <c r="D1829" s="16" t="s">
        <v>5468</v>
      </c>
      <c r="E1829" s="18" t="n">
        <v>1</v>
      </c>
      <c r="F1829" s="16" t="s">
        <v>43</v>
      </c>
      <c r="G1829" s="18" t="n">
        <v>0</v>
      </c>
      <c r="H1829" s="16" t="n">
        <v>0.2</v>
      </c>
      <c r="I1829" s="18" t="n">
        <v>1</v>
      </c>
      <c r="J1829" s="19" t="n">
        <v>36.68</v>
      </c>
      <c r="K1829" s="19" t="n">
        <v>36.68</v>
      </c>
      <c r="L1829" s="19" t="n">
        <v>36.68</v>
      </c>
      <c r="M1829" s="19" t="n">
        <f aca="false">IF(J1829&gt;0,J1829,K1829)*E1829</f>
        <v>36.68</v>
      </c>
      <c r="N1829" s="20"/>
      <c r="O1829" s="21" t="str">
        <f aca="false">IF(R1829="","",ROUND(R1829*(1-Premissas!$B$4),4))</f>
        <v/>
      </c>
      <c r="P1829" s="22"/>
      <c r="Q1829" s="22"/>
      <c r="R1829" s="23"/>
      <c r="S1829" s="24"/>
      <c r="T1829" s="24"/>
      <c r="U1829" s="25"/>
      <c r="V1829" s="19" t="str">
        <f aca="false">IF(COUNT(N1829:Q1829)=0,"",MIN(N1829:Q1829))</f>
        <v/>
      </c>
      <c r="W1829" s="16" t="str">
        <f aca="false">IF(V1829="","",INDEX($N$4:$Q$4,MATCH(V1829,N1829:Q1829,0)))</f>
        <v/>
      </c>
      <c r="X1829" s="19" t="str">
        <f aca="false">IF(COUNT(N1829:Q1829)&lt;2,"",SMALL(N1829:Q1829,2))</f>
        <v/>
      </c>
      <c r="Y1829" s="26" t="str">
        <f aca="false">IF(OR(V1829="",M1829=0),"",V1829/M1829-1)</f>
        <v/>
      </c>
      <c r="Z1829" s="26" t="str">
        <f aca="false">IF(OR(V1829="",L1829=""),"",V1829/(L1829*E1829)-1)</f>
        <v/>
      </c>
      <c r="AA1829" s="16" t="str">
        <f aca="false">IF(V1829="","SEM OFERTA",IF(OR(Y1829&gt;Premissas!$B$11,Y1829&lt;Premissas!$B$12),"VERIFICAR - UNIDADE/EMBALAGEM",IF(Y1829&gt;Premissas!$B$6,"NÃO COMPRAR - REAJUSTE &gt;5%","COMPRAR")))</f>
        <v>SEM OFERTA</v>
      </c>
      <c r="AB1829" s="18" t="str">
        <f aca="false">IF(W1829="DIMEC",S1829,IF(W1829="MEDCENTRO",U1829,""))</f>
        <v/>
      </c>
      <c r="AC1829" s="18" t="n">
        <f aca="false">IF(AA1829&lt;&gt;"COMPRAR",0,IF(AB1829="",I1829,MIN(I1829,AB1829)))</f>
        <v>0</v>
      </c>
      <c r="AD1829" s="19" t="n">
        <f aca="false">IF(AC1829&gt;0,AC1829*V1829,0)</f>
        <v>0</v>
      </c>
      <c r="AE1829" s="19" t="n">
        <f aca="false">IF(AC1829&gt;0,(M1829-V1829)*AC1829,0)</f>
        <v>0</v>
      </c>
      <c r="AF1829" s="16" t="str">
        <f aca="false">IF(AA1829&lt;&gt;"COMPRAR","",IF(AB1829="",IF(X1829="","",IF(X1829-V1829&lt;0.01,"EMPATE TÉCNICO","")),IF(AB1829&lt;I1829,"ESTOQUE INSUFICIENTE",IF(X1829="","",IF(X1829-V1829&lt;0.01,"EMPATE TÉCNICO","")))))</f>
        <v/>
      </c>
      <c r="AG1829" s="16" t="s">
        <v>1798</v>
      </c>
      <c r="AH1829" s="16" t="s">
        <v>5413</v>
      </c>
    </row>
    <row r="1830" customFormat="false" ht="15" hidden="false" customHeight="false" outlineLevel="0" collapsed="false">
      <c r="A1830" s="16" t="s">
        <v>5820</v>
      </c>
      <c r="B1830" s="17" t="s">
        <v>5821</v>
      </c>
      <c r="C1830" s="16" t="s">
        <v>5822</v>
      </c>
      <c r="D1830" s="16" t="s">
        <v>5468</v>
      </c>
      <c r="E1830" s="18" t="n">
        <v>1</v>
      </c>
      <c r="F1830" s="16" t="s">
        <v>43</v>
      </c>
      <c r="G1830" s="18" t="n">
        <v>0</v>
      </c>
      <c r="H1830" s="16" t="n">
        <v>0.2</v>
      </c>
      <c r="I1830" s="18" t="n">
        <v>1</v>
      </c>
      <c r="J1830" s="19" t="n">
        <v>36.68</v>
      </c>
      <c r="K1830" s="19" t="n">
        <v>36.68</v>
      </c>
      <c r="L1830" s="19" t="n">
        <v>36.68</v>
      </c>
      <c r="M1830" s="19" t="n">
        <f aca="false">IF(J1830&gt;0,J1830,K1830)*E1830</f>
        <v>36.68</v>
      </c>
      <c r="N1830" s="20"/>
      <c r="O1830" s="21" t="str">
        <f aca="false">IF(R1830="","",ROUND(R1830*(1-Premissas!$B$4),4))</f>
        <v/>
      </c>
      <c r="P1830" s="22"/>
      <c r="Q1830" s="22"/>
      <c r="R1830" s="23"/>
      <c r="S1830" s="24"/>
      <c r="T1830" s="24"/>
      <c r="U1830" s="25"/>
      <c r="V1830" s="19" t="str">
        <f aca="false">IF(COUNT(N1830:Q1830)=0,"",MIN(N1830:Q1830))</f>
        <v/>
      </c>
      <c r="W1830" s="16" t="str">
        <f aca="false">IF(V1830="","",INDEX($N$4:$Q$4,MATCH(V1830,N1830:Q1830,0)))</f>
        <v/>
      </c>
      <c r="X1830" s="19" t="str">
        <f aca="false">IF(COUNT(N1830:Q1830)&lt;2,"",SMALL(N1830:Q1830,2))</f>
        <v/>
      </c>
      <c r="Y1830" s="26" t="str">
        <f aca="false">IF(OR(V1830="",M1830=0),"",V1830/M1830-1)</f>
        <v/>
      </c>
      <c r="Z1830" s="26" t="str">
        <f aca="false">IF(OR(V1830="",L1830=""),"",V1830/(L1830*E1830)-1)</f>
        <v/>
      </c>
      <c r="AA1830" s="16" t="str">
        <f aca="false">IF(V1830="","SEM OFERTA",IF(OR(Y1830&gt;Premissas!$B$11,Y1830&lt;Premissas!$B$12),"VERIFICAR - UNIDADE/EMBALAGEM",IF(Y1830&gt;Premissas!$B$6,"NÃO COMPRAR - REAJUSTE &gt;5%","COMPRAR")))</f>
        <v>SEM OFERTA</v>
      </c>
      <c r="AB1830" s="18" t="str">
        <f aca="false">IF(W1830="DIMEC",S1830,IF(W1830="MEDCENTRO",U1830,""))</f>
        <v/>
      </c>
      <c r="AC1830" s="18" t="n">
        <f aca="false">IF(AA1830&lt;&gt;"COMPRAR",0,IF(AB1830="",I1830,MIN(I1830,AB1830)))</f>
        <v>0</v>
      </c>
      <c r="AD1830" s="19" t="n">
        <f aca="false">IF(AC1830&gt;0,AC1830*V1830,0)</f>
        <v>0</v>
      </c>
      <c r="AE1830" s="19" t="n">
        <f aca="false">IF(AC1830&gt;0,(M1830-V1830)*AC1830,0)</f>
        <v>0</v>
      </c>
      <c r="AF1830" s="16" t="str">
        <f aca="false">IF(AA1830&lt;&gt;"COMPRAR","",IF(AB1830="",IF(X1830="","",IF(X1830-V1830&lt;0.01,"EMPATE TÉCNICO","")),IF(AB1830&lt;I1830,"ESTOQUE INSUFICIENTE",IF(X1830="","",IF(X1830-V1830&lt;0.01,"EMPATE TÉCNICO","")))))</f>
        <v/>
      </c>
      <c r="AG1830" s="16" t="s">
        <v>1798</v>
      </c>
      <c r="AH1830" s="16" t="s">
        <v>5413</v>
      </c>
    </row>
    <row r="1831" customFormat="false" ht="15" hidden="false" customHeight="false" outlineLevel="0" collapsed="false">
      <c r="A1831" s="16" t="s">
        <v>5823</v>
      </c>
      <c r="B1831" s="17" t="s">
        <v>5824</v>
      </c>
      <c r="C1831" s="16" t="s">
        <v>5825</v>
      </c>
      <c r="D1831" s="16" t="s">
        <v>5826</v>
      </c>
      <c r="E1831" s="18" t="n">
        <v>1</v>
      </c>
      <c r="F1831" s="16" t="s">
        <v>43</v>
      </c>
      <c r="G1831" s="18" t="n">
        <v>0</v>
      </c>
      <c r="H1831" s="16" t="n">
        <v>0.2</v>
      </c>
      <c r="I1831" s="18" t="n">
        <v>1</v>
      </c>
      <c r="J1831" s="19" t="n">
        <v>39.97</v>
      </c>
      <c r="K1831" s="19" t="n">
        <v>39.97</v>
      </c>
      <c r="L1831" s="19" t="n">
        <v>39.97</v>
      </c>
      <c r="M1831" s="19" t="n">
        <f aca="false">IF(J1831&gt;0,J1831,K1831)*E1831</f>
        <v>39.97</v>
      </c>
      <c r="N1831" s="20"/>
      <c r="O1831" s="21" t="str">
        <f aca="false">IF(R1831="","",ROUND(R1831*(1-Premissas!$B$4),4))</f>
        <v/>
      </c>
      <c r="P1831" s="22"/>
      <c r="Q1831" s="22"/>
      <c r="R1831" s="23"/>
      <c r="S1831" s="24"/>
      <c r="T1831" s="24"/>
      <c r="U1831" s="25"/>
      <c r="V1831" s="19" t="str">
        <f aca="false">IF(COUNT(N1831:Q1831)=0,"",MIN(N1831:Q1831))</f>
        <v/>
      </c>
      <c r="W1831" s="16" t="str">
        <f aca="false">IF(V1831="","",INDEX($N$4:$Q$4,MATCH(V1831,N1831:Q1831,0)))</f>
        <v/>
      </c>
      <c r="X1831" s="19" t="str">
        <f aca="false">IF(COUNT(N1831:Q1831)&lt;2,"",SMALL(N1831:Q1831,2))</f>
        <v/>
      </c>
      <c r="Y1831" s="26" t="str">
        <f aca="false">IF(OR(V1831="",M1831=0),"",V1831/M1831-1)</f>
        <v/>
      </c>
      <c r="Z1831" s="26" t="str">
        <f aca="false">IF(OR(V1831="",L1831=""),"",V1831/(L1831*E1831)-1)</f>
        <v/>
      </c>
      <c r="AA1831" s="16" t="str">
        <f aca="false">IF(V1831="","SEM OFERTA",IF(OR(Y1831&gt;Premissas!$B$11,Y1831&lt;Premissas!$B$12),"VERIFICAR - UNIDADE/EMBALAGEM",IF(Y1831&gt;Premissas!$B$6,"NÃO COMPRAR - REAJUSTE &gt;5%","COMPRAR")))</f>
        <v>SEM OFERTA</v>
      </c>
      <c r="AB1831" s="18" t="str">
        <f aca="false">IF(W1831="DIMEC",S1831,IF(W1831="MEDCENTRO",U1831,""))</f>
        <v/>
      </c>
      <c r="AC1831" s="18" t="n">
        <f aca="false">IF(AA1831&lt;&gt;"COMPRAR",0,IF(AB1831="",I1831,MIN(I1831,AB1831)))</f>
        <v>0</v>
      </c>
      <c r="AD1831" s="19" t="n">
        <f aca="false">IF(AC1831&gt;0,AC1831*V1831,0)</f>
        <v>0</v>
      </c>
      <c r="AE1831" s="19" t="n">
        <f aca="false">IF(AC1831&gt;0,(M1831-V1831)*AC1831,0)</f>
        <v>0</v>
      </c>
      <c r="AF1831" s="16" t="str">
        <f aca="false">IF(AA1831&lt;&gt;"COMPRAR","",IF(AB1831="",IF(X1831="","",IF(X1831-V1831&lt;0.01,"EMPATE TÉCNICO","")),IF(AB1831&lt;I1831,"ESTOQUE INSUFICIENTE",IF(X1831="","",IF(X1831-V1831&lt;0.01,"EMPATE TÉCNICO","")))))</f>
        <v/>
      </c>
      <c r="AG1831" s="16" t="s">
        <v>1838</v>
      </c>
      <c r="AH1831" s="16" t="s">
        <v>5413</v>
      </c>
    </row>
    <row r="1832" customFormat="false" ht="15" hidden="false" customHeight="false" outlineLevel="0" collapsed="false">
      <c r="A1832" s="16" t="s">
        <v>5827</v>
      </c>
      <c r="B1832" s="17" t="s">
        <v>5828</v>
      </c>
      <c r="C1832" s="16" t="s">
        <v>5829</v>
      </c>
      <c r="D1832" s="16" t="s">
        <v>5826</v>
      </c>
      <c r="E1832" s="18" t="n">
        <v>1</v>
      </c>
      <c r="F1832" s="16" t="s">
        <v>42</v>
      </c>
      <c r="G1832" s="18" t="n">
        <v>0</v>
      </c>
      <c r="H1832" s="16" t="n">
        <v>0.3</v>
      </c>
      <c r="I1832" s="18" t="n">
        <v>1</v>
      </c>
      <c r="J1832" s="19" t="n">
        <v>35.31</v>
      </c>
      <c r="K1832" s="19" t="n">
        <v>35.31</v>
      </c>
      <c r="L1832" s="19" t="n">
        <v>35.31</v>
      </c>
      <c r="M1832" s="19" t="n">
        <f aca="false">IF(J1832&gt;0,J1832,K1832)*E1832</f>
        <v>35.31</v>
      </c>
      <c r="N1832" s="20"/>
      <c r="O1832" s="21" t="str">
        <f aca="false">IF(R1832="","",ROUND(R1832*(1-Premissas!$B$4),4))</f>
        <v/>
      </c>
      <c r="P1832" s="22"/>
      <c r="Q1832" s="22"/>
      <c r="R1832" s="23"/>
      <c r="S1832" s="24"/>
      <c r="T1832" s="24"/>
      <c r="U1832" s="25"/>
      <c r="V1832" s="19" t="str">
        <f aca="false">IF(COUNT(N1832:Q1832)=0,"",MIN(N1832:Q1832))</f>
        <v/>
      </c>
      <c r="W1832" s="16" t="str">
        <f aca="false">IF(V1832="","",INDEX($N$4:$Q$4,MATCH(V1832,N1832:Q1832,0)))</f>
        <v/>
      </c>
      <c r="X1832" s="19" t="str">
        <f aca="false">IF(COUNT(N1832:Q1832)&lt;2,"",SMALL(N1832:Q1832,2))</f>
        <v/>
      </c>
      <c r="Y1832" s="26" t="str">
        <f aca="false">IF(OR(V1832="",M1832=0),"",V1832/M1832-1)</f>
        <v/>
      </c>
      <c r="Z1832" s="26" t="str">
        <f aca="false">IF(OR(V1832="",L1832=""),"",V1832/(L1832*E1832)-1)</f>
        <v/>
      </c>
      <c r="AA1832" s="16" t="str">
        <f aca="false">IF(V1832="","SEM OFERTA",IF(OR(Y1832&gt;Premissas!$B$11,Y1832&lt;Premissas!$B$12),"VERIFICAR - UNIDADE/EMBALAGEM",IF(Y1832&gt;Premissas!$B$6,"NÃO COMPRAR - REAJUSTE &gt;5%","COMPRAR")))</f>
        <v>SEM OFERTA</v>
      </c>
      <c r="AB1832" s="18" t="str">
        <f aca="false">IF(W1832="DIMEC",S1832,IF(W1832="MEDCENTRO",U1832,""))</f>
        <v/>
      </c>
      <c r="AC1832" s="18" t="n">
        <f aca="false">IF(AA1832&lt;&gt;"COMPRAR",0,IF(AB1832="",I1832,MIN(I1832,AB1832)))</f>
        <v>0</v>
      </c>
      <c r="AD1832" s="19" t="n">
        <f aca="false">IF(AC1832&gt;0,AC1832*V1832,0)</f>
        <v>0</v>
      </c>
      <c r="AE1832" s="19" t="n">
        <f aca="false">IF(AC1832&gt;0,(M1832-V1832)*AC1832,0)</f>
        <v>0</v>
      </c>
      <c r="AF1832" s="16" t="str">
        <f aca="false">IF(AA1832&lt;&gt;"COMPRAR","",IF(AB1832="",IF(X1832="","",IF(X1832-V1832&lt;0.01,"EMPATE TÉCNICO","")),IF(AB1832&lt;I1832,"ESTOQUE INSUFICIENTE",IF(X1832="","",IF(X1832-V1832&lt;0.01,"EMPATE TÉCNICO","")))))</f>
        <v/>
      </c>
      <c r="AG1832" s="16" t="s">
        <v>1838</v>
      </c>
      <c r="AH1832" s="16" t="s">
        <v>5413</v>
      </c>
    </row>
    <row r="1833" customFormat="false" ht="15" hidden="false" customHeight="false" outlineLevel="0" collapsed="false">
      <c r="A1833" s="16" t="s">
        <v>5830</v>
      </c>
      <c r="B1833" s="17" t="s">
        <v>5831</v>
      </c>
      <c r="C1833" s="16" t="s">
        <v>5832</v>
      </c>
      <c r="D1833" s="16" t="s">
        <v>5826</v>
      </c>
      <c r="E1833" s="18" t="n">
        <v>1</v>
      </c>
      <c r="F1833" s="16" t="s">
        <v>43</v>
      </c>
      <c r="G1833" s="18" t="n">
        <v>0</v>
      </c>
      <c r="H1833" s="16" t="n">
        <v>0.1</v>
      </c>
      <c r="I1833" s="18" t="n">
        <v>1</v>
      </c>
      <c r="J1833" s="19" t="n">
        <v>44.95</v>
      </c>
      <c r="K1833" s="19" t="n">
        <v>44.95</v>
      </c>
      <c r="L1833" s="19" t="n">
        <v>44.95</v>
      </c>
      <c r="M1833" s="19" t="n">
        <f aca="false">IF(J1833&gt;0,J1833,K1833)*E1833</f>
        <v>44.95</v>
      </c>
      <c r="N1833" s="20"/>
      <c r="O1833" s="21" t="str">
        <f aca="false">IF(R1833="","",ROUND(R1833*(1-Premissas!$B$4),4))</f>
        <v/>
      </c>
      <c r="P1833" s="22"/>
      <c r="Q1833" s="22"/>
      <c r="R1833" s="23"/>
      <c r="S1833" s="24"/>
      <c r="T1833" s="24"/>
      <c r="U1833" s="25"/>
      <c r="V1833" s="19" t="str">
        <f aca="false">IF(COUNT(N1833:Q1833)=0,"",MIN(N1833:Q1833))</f>
        <v/>
      </c>
      <c r="W1833" s="16" t="str">
        <f aca="false">IF(V1833="","",INDEX($N$4:$Q$4,MATCH(V1833,N1833:Q1833,0)))</f>
        <v/>
      </c>
      <c r="X1833" s="19" t="str">
        <f aca="false">IF(COUNT(N1833:Q1833)&lt;2,"",SMALL(N1833:Q1833,2))</f>
        <v/>
      </c>
      <c r="Y1833" s="26" t="str">
        <f aca="false">IF(OR(V1833="",M1833=0),"",V1833/M1833-1)</f>
        <v/>
      </c>
      <c r="Z1833" s="26" t="str">
        <f aca="false">IF(OR(V1833="",L1833=""),"",V1833/(L1833*E1833)-1)</f>
        <v/>
      </c>
      <c r="AA1833" s="16" t="str">
        <f aca="false">IF(V1833="","SEM OFERTA",IF(OR(Y1833&gt;Premissas!$B$11,Y1833&lt;Premissas!$B$12),"VERIFICAR - UNIDADE/EMBALAGEM",IF(Y1833&gt;Premissas!$B$6,"NÃO COMPRAR - REAJUSTE &gt;5%","COMPRAR")))</f>
        <v>SEM OFERTA</v>
      </c>
      <c r="AB1833" s="18" t="str">
        <f aca="false">IF(W1833="DIMEC",S1833,IF(W1833="MEDCENTRO",U1833,""))</f>
        <v/>
      </c>
      <c r="AC1833" s="18" t="n">
        <f aca="false">IF(AA1833&lt;&gt;"COMPRAR",0,IF(AB1833="",I1833,MIN(I1833,AB1833)))</f>
        <v>0</v>
      </c>
      <c r="AD1833" s="19" t="n">
        <f aca="false">IF(AC1833&gt;0,AC1833*V1833,0)</f>
        <v>0</v>
      </c>
      <c r="AE1833" s="19" t="n">
        <f aca="false">IF(AC1833&gt;0,(M1833-V1833)*AC1833,0)</f>
        <v>0</v>
      </c>
      <c r="AF1833" s="16" t="str">
        <f aca="false">IF(AA1833&lt;&gt;"COMPRAR","",IF(AB1833="",IF(X1833="","",IF(X1833-V1833&lt;0.01,"EMPATE TÉCNICO","")),IF(AB1833&lt;I1833,"ESTOQUE INSUFICIENTE",IF(X1833="","",IF(X1833-V1833&lt;0.01,"EMPATE TÉCNICO","")))))</f>
        <v/>
      </c>
      <c r="AG1833" s="16" t="s">
        <v>1838</v>
      </c>
      <c r="AH1833" s="16" t="s">
        <v>5413</v>
      </c>
    </row>
    <row r="1834" customFormat="false" ht="15" hidden="false" customHeight="false" outlineLevel="0" collapsed="false">
      <c r="A1834" s="16" t="s">
        <v>5833</v>
      </c>
      <c r="B1834" s="17" t="s">
        <v>5834</v>
      </c>
      <c r="C1834" s="16" t="s">
        <v>5835</v>
      </c>
      <c r="D1834" s="16" t="s">
        <v>5826</v>
      </c>
      <c r="E1834" s="18" t="n">
        <v>1</v>
      </c>
      <c r="F1834" s="16" t="s">
        <v>42</v>
      </c>
      <c r="G1834" s="18" t="n">
        <v>1</v>
      </c>
      <c r="H1834" s="16" t="n">
        <v>0.8</v>
      </c>
      <c r="I1834" s="18" t="n">
        <v>2</v>
      </c>
      <c r="J1834" s="19" t="n">
        <v>19.44</v>
      </c>
      <c r="K1834" s="19" t="n">
        <v>19.44</v>
      </c>
      <c r="L1834" s="19" t="n">
        <v>19.44</v>
      </c>
      <c r="M1834" s="19" t="n">
        <f aca="false">IF(J1834&gt;0,J1834,K1834)*E1834</f>
        <v>19.44</v>
      </c>
      <c r="N1834" s="20"/>
      <c r="O1834" s="21" t="str">
        <f aca="false">IF(R1834="","",ROUND(R1834*(1-Premissas!$B$4),4))</f>
        <v/>
      </c>
      <c r="P1834" s="22"/>
      <c r="Q1834" s="22"/>
      <c r="R1834" s="23"/>
      <c r="S1834" s="24"/>
      <c r="T1834" s="24"/>
      <c r="U1834" s="25"/>
      <c r="V1834" s="19" t="str">
        <f aca="false">IF(COUNT(N1834:Q1834)=0,"",MIN(N1834:Q1834))</f>
        <v/>
      </c>
      <c r="W1834" s="16" t="str">
        <f aca="false">IF(V1834="","",INDEX($N$4:$Q$4,MATCH(V1834,N1834:Q1834,0)))</f>
        <v/>
      </c>
      <c r="X1834" s="19" t="str">
        <f aca="false">IF(COUNT(N1834:Q1834)&lt;2,"",SMALL(N1834:Q1834,2))</f>
        <v/>
      </c>
      <c r="Y1834" s="26" t="str">
        <f aca="false">IF(OR(V1834="",M1834=0),"",V1834/M1834-1)</f>
        <v/>
      </c>
      <c r="Z1834" s="26" t="str">
        <f aca="false">IF(OR(V1834="",L1834=""),"",V1834/(L1834*E1834)-1)</f>
        <v/>
      </c>
      <c r="AA1834" s="16" t="str">
        <f aca="false">IF(V1834="","SEM OFERTA",IF(OR(Y1834&gt;Premissas!$B$11,Y1834&lt;Premissas!$B$12),"VERIFICAR - UNIDADE/EMBALAGEM",IF(Y1834&gt;Premissas!$B$6,"NÃO COMPRAR - REAJUSTE &gt;5%","COMPRAR")))</f>
        <v>SEM OFERTA</v>
      </c>
      <c r="AB1834" s="18" t="str">
        <f aca="false">IF(W1834="DIMEC",S1834,IF(W1834="MEDCENTRO",U1834,""))</f>
        <v/>
      </c>
      <c r="AC1834" s="18" t="n">
        <f aca="false">IF(AA1834&lt;&gt;"COMPRAR",0,IF(AB1834="",I1834,MIN(I1834,AB1834)))</f>
        <v>0</v>
      </c>
      <c r="AD1834" s="19" t="n">
        <f aca="false">IF(AC1834&gt;0,AC1834*V1834,0)</f>
        <v>0</v>
      </c>
      <c r="AE1834" s="19" t="n">
        <f aca="false">IF(AC1834&gt;0,(M1834-V1834)*AC1834,0)</f>
        <v>0</v>
      </c>
      <c r="AF1834" s="16" t="str">
        <f aca="false">IF(AA1834&lt;&gt;"COMPRAR","",IF(AB1834="",IF(X1834="","",IF(X1834-V1834&lt;0.01,"EMPATE TÉCNICO","")),IF(AB1834&lt;I1834,"ESTOQUE INSUFICIENTE",IF(X1834="","",IF(X1834-V1834&lt;0.01,"EMPATE TÉCNICO","")))))</f>
        <v/>
      </c>
      <c r="AG1834" s="16" t="s">
        <v>1838</v>
      </c>
      <c r="AH1834" s="16" t="s">
        <v>5413</v>
      </c>
    </row>
    <row r="1835" customFormat="false" ht="15" hidden="false" customHeight="false" outlineLevel="0" collapsed="false">
      <c r="A1835" s="16" t="s">
        <v>5836</v>
      </c>
      <c r="B1835" s="17" t="s">
        <v>5837</v>
      </c>
      <c r="C1835" s="16" t="s">
        <v>5838</v>
      </c>
      <c r="D1835" s="16" t="s">
        <v>5826</v>
      </c>
      <c r="E1835" s="18" t="n">
        <v>1</v>
      </c>
      <c r="F1835" s="16" t="s">
        <v>42</v>
      </c>
      <c r="G1835" s="18" t="n">
        <v>2</v>
      </c>
      <c r="H1835" s="16" t="n">
        <v>0.8</v>
      </c>
      <c r="I1835" s="18" t="n">
        <v>1</v>
      </c>
      <c r="J1835" s="19" t="n">
        <v>19.44</v>
      </c>
      <c r="K1835" s="19" t="n">
        <v>19.44</v>
      </c>
      <c r="L1835" s="19" t="n">
        <v>19.44</v>
      </c>
      <c r="M1835" s="19" t="n">
        <f aca="false">IF(J1835&gt;0,J1835,K1835)*E1835</f>
        <v>19.44</v>
      </c>
      <c r="N1835" s="20"/>
      <c r="O1835" s="21" t="str">
        <f aca="false">IF(R1835="","",ROUND(R1835*(1-Premissas!$B$4),4))</f>
        <v/>
      </c>
      <c r="P1835" s="22"/>
      <c r="Q1835" s="22"/>
      <c r="R1835" s="23"/>
      <c r="S1835" s="24"/>
      <c r="T1835" s="24"/>
      <c r="U1835" s="25"/>
      <c r="V1835" s="19" t="str">
        <f aca="false">IF(COUNT(N1835:Q1835)=0,"",MIN(N1835:Q1835))</f>
        <v/>
      </c>
      <c r="W1835" s="16" t="str">
        <f aca="false">IF(V1835="","",INDEX($N$4:$Q$4,MATCH(V1835,N1835:Q1835,0)))</f>
        <v/>
      </c>
      <c r="X1835" s="19" t="str">
        <f aca="false">IF(COUNT(N1835:Q1835)&lt;2,"",SMALL(N1835:Q1835,2))</f>
        <v/>
      </c>
      <c r="Y1835" s="26" t="str">
        <f aca="false">IF(OR(V1835="",M1835=0),"",V1835/M1835-1)</f>
        <v/>
      </c>
      <c r="Z1835" s="26" t="str">
        <f aca="false">IF(OR(V1835="",L1835=""),"",V1835/(L1835*E1835)-1)</f>
        <v/>
      </c>
      <c r="AA1835" s="16" t="str">
        <f aca="false">IF(V1835="","SEM OFERTA",IF(OR(Y1835&gt;Premissas!$B$11,Y1835&lt;Premissas!$B$12),"VERIFICAR - UNIDADE/EMBALAGEM",IF(Y1835&gt;Premissas!$B$6,"NÃO COMPRAR - REAJUSTE &gt;5%","COMPRAR")))</f>
        <v>SEM OFERTA</v>
      </c>
      <c r="AB1835" s="18" t="str">
        <f aca="false">IF(W1835="DIMEC",S1835,IF(W1835="MEDCENTRO",U1835,""))</f>
        <v/>
      </c>
      <c r="AC1835" s="18" t="n">
        <f aca="false">IF(AA1835&lt;&gt;"COMPRAR",0,IF(AB1835="",I1835,MIN(I1835,AB1835)))</f>
        <v>0</v>
      </c>
      <c r="AD1835" s="19" t="n">
        <f aca="false">IF(AC1835&gt;0,AC1835*V1835,0)</f>
        <v>0</v>
      </c>
      <c r="AE1835" s="19" t="n">
        <f aca="false">IF(AC1835&gt;0,(M1835-V1835)*AC1835,0)</f>
        <v>0</v>
      </c>
      <c r="AF1835" s="16" t="str">
        <f aca="false">IF(AA1835&lt;&gt;"COMPRAR","",IF(AB1835="",IF(X1835="","",IF(X1835-V1835&lt;0.01,"EMPATE TÉCNICO","")),IF(AB1835&lt;I1835,"ESTOQUE INSUFICIENTE",IF(X1835="","",IF(X1835-V1835&lt;0.01,"EMPATE TÉCNICO","")))))</f>
        <v/>
      </c>
      <c r="AG1835" s="16" t="s">
        <v>1838</v>
      </c>
      <c r="AH1835" s="16" t="s">
        <v>5413</v>
      </c>
    </row>
    <row r="1836" customFormat="false" ht="15" hidden="false" customHeight="false" outlineLevel="0" collapsed="false">
      <c r="A1836" s="16" t="s">
        <v>5839</v>
      </c>
      <c r="B1836" s="17" t="s">
        <v>5840</v>
      </c>
      <c r="C1836" s="16" t="s">
        <v>5841</v>
      </c>
      <c r="D1836" s="16" t="s">
        <v>5826</v>
      </c>
      <c r="E1836" s="18" t="n">
        <v>1</v>
      </c>
      <c r="F1836" s="16" t="s">
        <v>43</v>
      </c>
      <c r="G1836" s="18" t="n">
        <v>0</v>
      </c>
      <c r="H1836" s="16" t="n">
        <v>0.2</v>
      </c>
      <c r="I1836" s="18" t="n">
        <v>1</v>
      </c>
      <c r="J1836" s="19" t="n">
        <v>41.74</v>
      </c>
      <c r="K1836" s="19" t="n">
        <v>41.74</v>
      </c>
      <c r="L1836" s="19" t="n">
        <v>41.74</v>
      </c>
      <c r="M1836" s="19" t="n">
        <f aca="false">IF(J1836&gt;0,J1836,K1836)*E1836</f>
        <v>41.74</v>
      </c>
      <c r="N1836" s="20"/>
      <c r="O1836" s="21" t="str">
        <f aca="false">IF(R1836="","",ROUND(R1836*(1-Premissas!$B$4),4))</f>
        <v/>
      </c>
      <c r="P1836" s="22"/>
      <c r="Q1836" s="22"/>
      <c r="R1836" s="23"/>
      <c r="S1836" s="24"/>
      <c r="T1836" s="24"/>
      <c r="U1836" s="25"/>
      <c r="V1836" s="19" t="str">
        <f aca="false">IF(COUNT(N1836:Q1836)=0,"",MIN(N1836:Q1836))</f>
        <v/>
      </c>
      <c r="W1836" s="16" t="str">
        <f aca="false">IF(V1836="","",INDEX($N$4:$Q$4,MATCH(V1836,N1836:Q1836,0)))</f>
        <v/>
      </c>
      <c r="X1836" s="19" t="str">
        <f aca="false">IF(COUNT(N1836:Q1836)&lt;2,"",SMALL(N1836:Q1836,2))</f>
        <v/>
      </c>
      <c r="Y1836" s="26" t="str">
        <f aca="false">IF(OR(V1836="",M1836=0),"",V1836/M1836-1)</f>
        <v/>
      </c>
      <c r="Z1836" s="26" t="str">
        <f aca="false">IF(OR(V1836="",L1836=""),"",V1836/(L1836*E1836)-1)</f>
        <v/>
      </c>
      <c r="AA1836" s="16" t="str">
        <f aca="false">IF(V1836="","SEM OFERTA",IF(OR(Y1836&gt;Premissas!$B$11,Y1836&lt;Premissas!$B$12),"VERIFICAR - UNIDADE/EMBALAGEM",IF(Y1836&gt;Premissas!$B$6,"NÃO COMPRAR - REAJUSTE &gt;5%","COMPRAR")))</f>
        <v>SEM OFERTA</v>
      </c>
      <c r="AB1836" s="18" t="str">
        <f aca="false">IF(W1836="DIMEC",S1836,IF(W1836="MEDCENTRO",U1836,""))</f>
        <v/>
      </c>
      <c r="AC1836" s="18" t="n">
        <f aca="false">IF(AA1836&lt;&gt;"COMPRAR",0,IF(AB1836="",I1836,MIN(I1836,AB1836)))</f>
        <v>0</v>
      </c>
      <c r="AD1836" s="19" t="n">
        <f aca="false">IF(AC1836&gt;0,AC1836*V1836,0)</f>
        <v>0</v>
      </c>
      <c r="AE1836" s="19" t="n">
        <f aca="false">IF(AC1836&gt;0,(M1836-V1836)*AC1836,0)</f>
        <v>0</v>
      </c>
      <c r="AF1836" s="16" t="str">
        <f aca="false">IF(AA1836&lt;&gt;"COMPRAR","",IF(AB1836="",IF(X1836="","",IF(X1836-V1836&lt;0.01,"EMPATE TÉCNICO","")),IF(AB1836&lt;I1836,"ESTOQUE INSUFICIENTE",IF(X1836="","",IF(X1836-V1836&lt;0.01,"EMPATE TÉCNICO","")))))</f>
        <v/>
      </c>
      <c r="AG1836" s="16" t="s">
        <v>1838</v>
      </c>
      <c r="AH1836" s="16" t="s">
        <v>5413</v>
      </c>
    </row>
    <row r="1837" customFormat="false" ht="15" hidden="false" customHeight="false" outlineLevel="0" collapsed="false">
      <c r="A1837" s="16" t="s">
        <v>5842</v>
      </c>
      <c r="B1837" s="17" t="s">
        <v>5843</v>
      </c>
      <c r="C1837" s="16" t="s">
        <v>5844</v>
      </c>
      <c r="D1837" s="16" t="s">
        <v>5826</v>
      </c>
      <c r="E1837" s="18" t="n">
        <v>1</v>
      </c>
      <c r="F1837" s="16" t="s">
        <v>42</v>
      </c>
      <c r="G1837" s="18" t="n">
        <v>0</v>
      </c>
      <c r="H1837" s="16" t="n">
        <v>0.4</v>
      </c>
      <c r="I1837" s="18" t="n">
        <v>2</v>
      </c>
      <c r="J1837" s="19" t="n">
        <v>34.75</v>
      </c>
      <c r="K1837" s="19" t="n">
        <v>34.75</v>
      </c>
      <c r="L1837" s="19" t="n">
        <v>34.75</v>
      </c>
      <c r="M1837" s="19" t="n">
        <f aca="false">IF(J1837&gt;0,J1837,K1837)*E1837</f>
        <v>34.75</v>
      </c>
      <c r="N1837" s="20"/>
      <c r="O1837" s="21" t="str">
        <f aca="false">IF(R1837="","",ROUND(R1837*(1-Premissas!$B$4),4))</f>
        <v/>
      </c>
      <c r="P1837" s="22"/>
      <c r="Q1837" s="22"/>
      <c r="R1837" s="23"/>
      <c r="S1837" s="24"/>
      <c r="T1837" s="24"/>
      <c r="U1837" s="25"/>
      <c r="V1837" s="19" t="str">
        <f aca="false">IF(COUNT(N1837:Q1837)=0,"",MIN(N1837:Q1837))</f>
        <v/>
      </c>
      <c r="W1837" s="16" t="str">
        <f aca="false">IF(V1837="","",INDEX($N$4:$Q$4,MATCH(V1837,N1837:Q1837,0)))</f>
        <v/>
      </c>
      <c r="X1837" s="19" t="str">
        <f aca="false">IF(COUNT(N1837:Q1837)&lt;2,"",SMALL(N1837:Q1837,2))</f>
        <v/>
      </c>
      <c r="Y1837" s="26" t="str">
        <f aca="false">IF(OR(V1837="",M1837=0),"",V1837/M1837-1)</f>
        <v/>
      </c>
      <c r="Z1837" s="26" t="str">
        <f aca="false">IF(OR(V1837="",L1837=""),"",V1837/(L1837*E1837)-1)</f>
        <v/>
      </c>
      <c r="AA1837" s="16" t="str">
        <f aca="false">IF(V1837="","SEM OFERTA",IF(OR(Y1837&gt;Premissas!$B$11,Y1837&lt;Premissas!$B$12),"VERIFICAR - UNIDADE/EMBALAGEM",IF(Y1837&gt;Premissas!$B$6,"NÃO COMPRAR - REAJUSTE &gt;5%","COMPRAR")))</f>
        <v>SEM OFERTA</v>
      </c>
      <c r="AB1837" s="18" t="str">
        <f aca="false">IF(W1837="DIMEC",S1837,IF(W1837="MEDCENTRO",U1837,""))</f>
        <v/>
      </c>
      <c r="AC1837" s="18" t="n">
        <f aca="false">IF(AA1837&lt;&gt;"COMPRAR",0,IF(AB1837="",I1837,MIN(I1837,AB1837)))</f>
        <v>0</v>
      </c>
      <c r="AD1837" s="19" t="n">
        <f aca="false">IF(AC1837&gt;0,AC1837*V1837,0)</f>
        <v>0</v>
      </c>
      <c r="AE1837" s="19" t="n">
        <f aca="false">IF(AC1837&gt;0,(M1837-V1837)*AC1837,0)</f>
        <v>0</v>
      </c>
      <c r="AF1837" s="16" t="str">
        <f aca="false">IF(AA1837&lt;&gt;"COMPRAR","",IF(AB1837="",IF(X1837="","",IF(X1837-V1837&lt;0.01,"EMPATE TÉCNICO","")),IF(AB1837&lt;I1837,"ESTOQUE INSUFICIENTE",IF(X1837="","",IF(X1837-V1837&lt;0.01,"EMPATE TÉCNICO","")))))</f>
        <v/>
      </c>
      <c r="AG1837" s="16" t="s">
        <v>1838</v>
      </c>
      <c r="AH1837" s="16" t="s">
        <v>5413</v>
      </c>
    </row>
    <row r="1838" customFormat="false" ht="15" hidden="false" customHeight="false" outlineLevel="0" collapsed="false">
      <c r="A1838" s="16" t="s">
        <v>5845</v>
      </c>
      <c r="B1838" s="17" t="s">
        <v>5846</v>
      </c>
      <c r="C1838" s="16" t="s">
        <v>5847</v>
      </c>
      <c r="D1838" s="16" t="s">
        <v>5826</v>
      </c>
      <c r="E1838" s="18" t="n">
        <v>1</v>
      </c>
      <c r="F1838" s="16" t="s">
        <v>43</v>
      </c>
      <c r="G1838" s="18" t="n">
        <v>0</v>
      </c>
      <c r="H1838" s="16" t="n">
        <v>0.4</v>
      </c>
      <c r="I1838" s="18" t="n">
        <v>2</v>
      </c>
      <c r="J1838" s="19" t="n">
        <v>33.93</v>
      </c>
      <c r="K1838" s="19" t="n">
        <v>33.93</v>
      </c>
      <c r="L1838" s="19" t="n">
        <v>33.93</v>
      </c>
      <c r="M1838" s="19" t="n">
        <f aca="false">IF(J1838&gt;0,J1838,K1838)*E1838</f>
        <v>33.93</v>
      </c>
      <c r="N1838" s="20"/>
      <c r="O1838" s="21" t="str">
        <f aca="false">IF(R1838="","",ROUND(R1838*(1-Premissas!$B$4),4))</f>
        <v/>
      </c>
      <c r="P1838" s="22"/>
      <c r="Q1838" s="22"/>
      <c r="R1838" s="23"/>
      <c r="S1838" s="24"/>
      <c r="T1838" s="24"/>
      <c r="U1838" s="25"/>
      <c r="V1838" s="19" t="str">
        <f aca="false">IF(COUNT(N1838:Q1838)=0,"",MIN(N1838:Q1838))</f>
        <v/>
      </c>
      <c r="W1838" s="16" t="str">
        <f aca="false">IF(V1838="","",INDEX($N$4:$Q$4,MATCH(V1838,N1838:Q1838,0)))</f>
        <v/>
      </c>
      <c r="X1838" s="19" t="str">
        <f aca="false">IF(COUNT(N1838:Q1838)&lt;2,"",SMALL(N1838:Q1838,2))</f>
        <v/>
      </c>
      <c r="Y1838" s="26" t="str">
        <f aca="false">IF(OR(V1838="",M1838=0),"",V1838/M1838-1)</f>
        <v/>
      </c>
      <c r="Z1838" s="26" t="str">
        <f aca="false">IF(OR(V1838="",L1838=""),"",V1838/(L1838*E1838)-1)</f>
        <v/>
      </c>
      <c r="AA1838" s="16" t="str">
        <f aca="false">IF(V1838="","SEM OFERTA",IF(OR(Y1838&gt;Premissas!$B$11,Y1838&lt;Premissas!$B$12),"VERIFICAR - UNIDADE/EMBALAGEM",IF(Y1838&gt;Premissas!$B$6,"NÃO COMPRAR - REAJUSTE &gt;5%","COMPRAR")))</f>
        <v>SEM OFERTA</v>
      </c>
      <c r="AB1838" s="18" t="str">
        <f aca="false">IF(W1838="DIMEC",S1838,IF(W1838="MEDCENTRO",U1838,""))</f>
        <v/>
      </c>
      <c r="AC1838" s="18" t="n">
        <f aca="false">IF(AA1838&lt;&gt;"COMPRAR",0,IF(AB1838="",I1838,MIN(I1838,AB1838)))</f>
        <v>0</v>
      </c>
      <c r="AD1838" s="19" t="n">
        <f aca="false">IF(AC1838&gt;0,AC1838*V1838,0)</f>
        <v>0</v>
      </c>
      <c r="AE1838" s="19" t="n">
        <f aca="false">IF(AC1838&gt;0,(M1838-V1838)*AC1838,0)</f>
        <v>0</v>
      </c>
      <c r="AF1838" s="16" t="str">
        <f aca="false">IF(AA1838&lt;&gt;"COMPRAR","",IF(AB1838="",IF(X1838="","",IF(X1838-V1838&lt;0.01,"EMPATE TÉCNICO","")),IF(AB1838&lt;I1838,"ESTOQUE INSUFICIENTE",IF(X1838="","",IF(X1838-V1838&lt;0.01,"EMPATE TÉCNICO","")))))</f>
        <v/>
      </c>
      <c r="AG1838" s="16" t="s">
        <v>1838</v>
      </c>
      <c r="AH1838" s="16" t="s">
        <v>5413</v>
      </c>
    </row>
    <row r="1839" customFormat="false" ht="15" hidden="false" customHeight="false" outlineLevel="0" collapsed="false">
      <c r="A1839" s="16" t="s">
        <v>5848</v>
      </c>
      <c r="B1839" s="17" t="s">
        <v>5849</v>
      </c>
      <c r="C1839" s="16" t="s">
        <v>5850</v>
      </c>
      <c r="D1839" s="16" t="s">
        <v>5826</v>
      </c>
      <c r="E1839" s="18" t="n">
        <v>1</v>
      </c>
      <c r="F1839" s="16" t="s">
        <v>43</v>
      </c>
      <c r="G1839" s="18" t="n">
        <v>0</v>
      </c>
      <c r="H1839" s="16" t="n">
        <v>0.3</v>
      </c>
      <c r="I1839" s="18" t="n">
        <v>1</v>
      </c>
      <c r="J1839" s="19" t="n">
        <v>43.46</v>
      </c>
      <c r="K1839" s="19" t="n">
        <v>43.46</v>
      </c>
      <c r="L1839" s="19" t="n">
        <v>43.46</v>
      </c>
      <c r="M1839" s="19" t="n">
        <f aca="false">IF(J1839&gt;0,J1839,K1839)*E1839</f>
        <v>43.46</v>
      </c>
      <c r="N1839" s="20"/>
      <c r="O1839" s="21" t="str">
        <f aca="false">IF(R1839="","",ROUND(R1839*(1-Premissas!$B$4),4))</f>
        <v/>
      </c>
      <c r="P1839" s="22"/>
      <c r="Q1839" s="22"/>
      <c r="R1839" s="23"/>
      <c r="S1839" s="24"/>
      <c r="T1839" s="24"/>
      <c r="U1839" s="25"/>
      <c r="V1839" s="19" t="str">
        <f aca="false">IF(COUNT(N1839:Q1839)=0,"",MIN(N1839:Q1839))</f>
        <v/>
      </c>
      <c r="W1839" s="16" t="str">
        <f aca="false">IF(V1839="","",INDEX($N$4:$Q$4,MATCH(V1839,N1839:Q1839,0)))</f>
        <v/>
      </c>
      <c r="X1839" s="19" t="str">
        <f aca="false">IF(COUNT(N1839:Q1839)&lt;2,"",SMALL(N1839:Q1839,2))</f>
        <v/>
      </c>
      <c r="Y1839" s="26" t="str">
        <f aca="false">IF(OR(V1839="",M1839=0),"",V1839/M1839-1)</f>
        <v/>
      </c>
      <c r="Z1839" s="26" t="str">
        <f aca="false">IF(OR(V1839="",L1839=""),"",V1839/(L1839*E1839)-1)</f>
        <v/>
      </c>
      <c r="AA1839" s="16" t="str">
        <f aca="false">IF(V1839="","SEM OFERTA",IF(OR(Y1839&gt;Premissas!$B$11,Y1839&lt;Premissas!$B$12),"VERIFICAR - UNIDADE/EMBALAGEM",IF(Y1839&gt;Premissas!$B$6,"NÃO COMPRAR - REAJUSTE &gt;5%","COMPRAR")))</f>
        <v>SEM OFERTA</v>
      </c>
      <c r="AB1839" s="18" t="str">
        <f aca="false">IF(W1839="DIMEC",S1839,IF(W1839="MEDCENTRO",U1839,""))</f>
        <v/>
      </c>
      <c r="AC1839" s="18" t="n">
        <f aca="false">IF(AA1839&lt;&gt;"COMPRAR",0,IF(AB1839="",I1839,MIN(I1839,AB1839)))</f>
        <v>0</v>
      </c>
      <c r="AD1839" s="19" t="n">
        <f aca="false">IF(AC1839&gt;0,AC1839*V1839,0)</f>
        <v>0</v>
      </c>
      <c r="AE1839" s="19" t="n">
        <f aca="false">IF(AC1839&gt;0,(M1839-V1839)*AC1839,0)</f>
        <v>0</v>
      </c>
      <c r="AF1839" s="16" t="str">
        <f aca="false">IF(AA1839&lt;&gt;"COMPRAR","",IF(AB1839="",IF(X1839="","",IF(X1839-V1839&lt;0.01,"EMPATE TÉCNICO","")),IF(AB1839&lt;I1839,"ESTOQUE INSUFICIENTE",IF(X1839="","",IF(X1839-V1839&lt;0.01,"EMPATE TÉCNICO","")))))</f>
        <v/>
      </c>
      <c r="AG1839" s="16" t="s">
        <v>1838</v>
      </c>
      <c r="AH1839" s="16" t="s">
        <v>5413</v>
      </c>
    </row>
    <row r="1840" customFormat="false" ht="15" hidden="false" customHeight="false" outlineLevel="0" collapsed="false">
      <c r="A1840" s="16" t="s">
        <v>5851</v>
      </c>
      <c r="B1840" s="17" t="s">
        <v>5852</v>
      </c>
      <c r="C1840" s="16" t="s">
        <v>5853</v>
      </c>
      <c r="D1840" s="16" t="s">
        <v>5826</v>
      </c>
      <c r="E1840" s="18" t="n">
        <v>1</v>
      </c>
      <c r="F1840" s="16" t="s">
        <v>43</v>
      </c>
      <c r="G1840" s="18" t="n">
        <v>0</v>
      </c>
      <c r="H1840" s="16" t="n">
        <v>0.4</v>
      </c>
      <c r="I1840" s="18" t="n">
        <v>2</v>
      </c>
      <c r="J1840" s="19" t="n">
        <v>25.45</v>
      </c>
      <c r="K1840" s="19" t="n">
        <v>25.45</v>
      </c>
      <c r="L1840" s="19" t="n">
        <v>25.45</v>
      </c>
      <c r="M1840" s="19" t="n">
        <f aca="false">IF(J1840&gt;0,J1840,K1840)*E1840</f>
        <v>25.45</v>
      </c>
      <c r="N1840" s="20"/>
      <c r="O1840" s="21" t="str">
        <f aca="false">IF(R1840="","",ROUND(R1840*(1-Premissas!$B$4),4))</f>
        <v/>
      </c>
      <c r="P1840" s="22"/>
      <c r="Q1840" s="22"/>
      <c r="R1840" s="23"/>
      <c r="S1840" s="24"/>
      <c r="T1840" s="24"/>
      <c r="U1840" s="25"/>
      <c r="V1840" s="19" t="str">
        <f aca="false">IF(COUNT(N1840:Q1840)=0,"",MIN(N1840:Q1840))</f>
        <v/>
      </c>
      <c r="W1840" s="16" t="str">
        <f aca="false">IF(V1840="","",INDEX($N$4:$Q$4,MATCH(V1840,N1840:Q1840,0)))</f>
        <v/>
      </c>
      <c r="X1840" s="19" t="str">
        <f aca="false">IF(COUNT(N1840:Q1840)&lt;2,"",SMALL(N1840:Q1840,2))</f>
        <v/>
      </c>
      <c r="Y1840" s="26" t="str">
        <f aca="false">IF(OR(V1840="",M1840=0),"",V1840/M1840-1)</f>
        <v/>
      </c>
      <c r="Z1840" s="26" t="str">
        <f aca="false">IF(OR(V1840="",L1840=""),"",V1840/(L1840*E1840)-1)</f>
        <v/>
      </c>
      <c r="AA1840" s="16" t="str">
        <f aca="false">IF(V1840="","SEM OFERTA",IF(OR(Y1840&gt;Premissas!$B$11,Y1840&lt;Premissas!$B$12),"VERIFICAR - UNIDADE/EMBALAGEM",IF(Y1840&gt;Premissas!$B$6,"NÃO COMPRAR - REAJUSTE &gt;5%","COMPRAR")))</f>
        <v>SEM OFERTA</v>
      </c>
      <c r="AB1840" s="18" t="str">
        <f aca="false">IF(W1840="DIMEC",S1840,IF(W1840="MEDCENTRO",U1840,""))</f>
        <v/>
      </c>
      <c r="AC1840" s="18" t="n">
        <f aca="false">IF(AA1840&lt;&gt;"COMPRAR",0,IF(AB1840="",I1840,MIN(I1840,AB1840)))</f>
        <v>0</v>
      </c>
      <c r="AD1840" s="19" t="n">
        <f aca="false">IF(AC1840&gt;0,AC1840*V1840,0)</f>
        <v>0</v>
      </c>
      <c r="AE1840" s="19" t="n">
        <f aca="false">IF(AC1840&gt;0,(M1840-V1840)*AC1840,0)</f>
        <v>0</v>
      </c>
      <c r="AF1840" s="16" t="str">
        <f aca="false">IF(AA1840&lt;&gt;"COMPRAR","",IF(AB1840="",IF(X1840="","",IF(X1840-V1840&lt;0.01,"EMPATE TÉCNICO","")),IF(AB1840&lt;I1840,"ESTOQUE INSUFICIENTE",IF(X1840="","",IF(X1840-V1840&lt;0.01,"EMPATE TÉCNICO","")))))</f>
        <v/>
      </c>
      <c r="AG1840" s="16" t="s">
        <v>1838</v>
      </c>
      <c r="AH1840" s="16" t="s">
        <v>5413</v>
      </c>
    </row>
    <row r="1841" customFormat="false" ht="15" hidden="false" customHeight="false" outlineLevel="0" collapsed="false">
      <c r="A1841" s="16" t="s">
        <v>5854</v>
      </c>
      <c r="B1841" s="17" t="s">
        <v>5855</v>
      </c>
      <c r="C1841" s="16" t="s">
        <v>5856</v>
      </c>
      <c r="D1841" s="16" t="s">
        <v>5826</v>
      </c>
      <c r="E1841" s="18" t="n">
        <v>1</v>
      </c>
      <c r="F1841" s="16" t="s">
        <v>41</v>
      </c>
      <c r="G1841" s="18" t="n">
        <v>2</v>
      </c>
      <c r="H1841" s="16" t="n">
        <v>0.8</v>
      </c>
      <c r="I1841" s="18" t="n">
        <v>1</v>
      </c>
      <c r="J1841" s="19" t="n">
        <v>30.44</v>
      </c>
      <c r="K1841" s="19" t="n">
        <v>30.44</v>
      </c>
      <c r="L1841" s="19" t="n">
        <v>30.44</v>
      </c>
      <c r="M1841" s="19" t="n">
        <f aca="false">IF(J1841&gt;0,J1841,K1841)*E1841</f>
        <v>30.44</v>
      </c>
      <c r="N1841" s="20"/>
      <c r="O1841" s="21" t="str">
        <f aca="false">IF(R1841="","",ROUND(R1841*(1-Premissas!$B$4),4))</f>
        <v/>
      </c>
      <c r="P1841" s="22"/>
      <c r="Q1841" s="22"/>
      <c r="R1841" s="23"/>
      <c r="S1841" s="24"/>
      <c r="T1841" s="24"/>
      <c r="U1841" s="25"/>
      <c r="V1841" s="19" t="str">
        <f aca="false">IF(COUNT(N1841:Q1841)=0,"",MIN(N1841:Q1841))</f>
        <v/>
      </c>
      <c r="W1841" s="16" t="str">
        <f aca="false">IF(V1841="","",INDEX($N$4:$Q$4,MATCH(V1841,N1841:Q1841,0)))</f>
        <v/>
      </c>
      <c r="X1841" s="19" t="str">
        <f aca="false">IF(COUNT(N1841:Q1841)&lt;2,"",SMALL(N1841:Q1841,2))</f>
        <v/>
      </c>
      <c r="Y1841" s="26" t="str">
        <f aca="false">IF(OR(V1841="",M1841=0),"",V1841/M1841-1)</f>
        <v/>
      </c>
      <c r="Z1841" s="26" t="str">
        <f aca="false">IF(OR(V1841="",L1841=""),"",V1841/(L1841*E1841)-1)</f>
        <v/>
      </c>
      <c r="AA1841" s="16" t="str">
        <f aca="false">IF(V1841="","SEM OFERTA",IF(OR(Y1841&gt;Premissas!$B$11,Y1841&lt;Premissas!$B$12),"VERIFICAR - UNIDADE/EMBALAGEM",IF(Y1841&gt;Premissas!$B$6,"NÃO COMPRAR - REAJUSTE &gt;5%","COMPRAR")))</f>
        <v>SEM OFERTA</v>
      </c>
      <c r="AB1841" s="18" t="str">
        <f aca="false">IF(W1841="DIMEC",S1841,IF(W1841="MEDCENTRO",U1841,""))</f>
        <v/>
      </c>
      <c r="AC1841" s="18" t="n">
        <f aca="false">IF(AA1841&lt;&gt;"COMPRAR",0,IF(AB1841="",I1841,MIN(I1841,AB1841)))</f>
        <v>0</v>
      </c>
      <c r="AD1841" s="19" t="n">
        <f aca="false">IF(AC1841&gt;0,AC1841*V1841,0)</f>
        <v>0</v>
      </c>
      <c r="AE1841" s="19" t="n">
        <f aca="false">IF(AC1841&gt;0,(M1841-V1841)*AC1841,0)</f>
        <v>0</v>
      </c>
      <c r="AF1841" s="16" t="str">
        <f aca="false">IF(AA1841&lt;&gt;"COMPRAR","",IF(AB1841="",IF(X1841="","",IF(X1841-V1841&lt;0.01,"EMPATE TÉCNICO","")),IF(AB1841&lt;I1841,"ESTOQUE INSUFICIENTE",IF(X1841="","",IF(X1841-V1841&lt;0.01,"EMPATE TÉCNICO","")))))</f>
        <v/>
      </c>
      <c r="AG1841" s="16" t="s">
        <v>1838</v>
      </c>
      <c r="AH1841" s="16" t="s">
        <v>5413</v>
      </c>
    </row>
    <row r="1842" customFormat="false" ht="15" hidden="false" customHeight="false" outlineLevel="0" collapsed="false">
      <c r="A1842" s="16" t="s">
        <v>5857</v>
      </c>
      <c r="B1842" s="17" t="s">
        <v>5858</v>
      </c>
      <c r="C1842" s="16" t="s">
        <v>5859</v>
      </c>
      <c r="D1842" s="16" t="s">
        <v>5826</v>
      </c>
      <c r="E1842" s="18" t="n">
        <v>1</v>
      </c>
      <c r="F1842" s="16" t="s">
        <v>41</v>
      </c>
      <c r="G1842" s="18" t="n">
        <v>2</v>
      </c>
      <c r="H1842" s="16" t="n">
        <v>0.8</v>
      </c>
      <c r="I1842" s="18" t="n">
        <v>1</v>
      </c>
      <c r="J1842" s="19" t="n">
        <v>26.43</v>
      </c>
      <c r="K1842" s="19" t="n">
        <v>26.43</v>
      </c>
      <c r="L1842" s="19" t="n">
        <v>26.43</v>
      </c>
      <c r="M1842" s="19" t="n">
        <f aca="false">IF(J1842&gt;0,J1842,K1842)*E1842</f>
        <v>26.43</v>
      </c>
      <c r="N1842" s="20"/>
      <c r="O1842" s="21" t="str">
        <f aca="false">IF(R1842="","",ROUND(R1842*(1-Premissas!$B$4),4))</f>
        <v/>
      </c>
      <c r="P1842" s="22"/>
      <c r="Q1842" s="22"/>
      <c r="R1842" s="23"/>
      <c r="S1842" s="24"/>
      <c r="T1842" s="24"/>
      <c r="U1842" s="25"/>
      <c r="V1842" s="19" t="str">
        <f aca="false">IF(COUNT(N1842:Q1842)=0,"",MIN(N1842:Q1842))</f>
        <v/>
      </c>
      <c r="W1842" s="16" t="str">
        <f aca="false">IF(V1842="","",INDEX($N$4:$Q$4,MATCH(V1842,N1842:Q1842,0)))</f>
        <v/>
      </c>
      <c r="X1842" s="19" t="str">
        <f aca="false">IF(COUNT(N1842:Q1842)&lt;2,"",SMALL(N1842:Q1842,2))</f>
        <v/>
      </c>
      <c r="Y1842" s="26" t="str">
        <f aca="false">IF(OR(V1842="",M1842=0),"",V1842/M1842-1)</f>
        <v/>
      </c>
      <c r="Z1842" s="26" t="str">
        <f aca="false">IF(OR(V1842="",L1842=""),"",V1842/(L1842*E1842)-1)</f>
        <v/>
      </c>
      <c r="AA1842" s="16" t="str">
        <f aca="false">IF(V1842="","SEM OFERTA",IF(OR(Y1842&gt;Premissas!$B$11,Y1842&lt;Premissas!$B$12),"VERIFICAR - UNIDADE/EMBALAGEM",IF(Y1842&gt;Premissas!$B$6,"NÃO COMPRAR - REAJUSTE &gt;5%","COMPRAR")))</f>
        <v>SEM OFERTA</v>
      </c>
      <c r="AB1842" s="18" t="str">
        <f aca="false">IF(W1842="DIMEC",S1842,IF(W1842="MEDCENTRO",U1842,""))</f>
        <v/>
      </c>
      <c r="AC1842" s="18" t="n">
        <f aca="false">IF(AA1842&lt;&gt;"COMPRAR",0,IF(AB1842="",I1842,MIN(I1842,AB1842)))</f>
        <v>0</v>
      </c>
      <c r="AD1842" s="19" t="n">
        <f aca="false">IF(AC1842&gt;0,AC1842*V1842,0)</f>
        <v>0</v>
      </c>
      <c r="AE1842" s="19" t="n">
        <f aca="false">IF(AC1842&gt;0,(M1842-V1842)*AC1842,0)</f>
        <v>0</v>
      </c>
      <c r="AF1842" s="16" t="str">
        <f aca="false">IF(AA1842&lt;&gt;"COMPRAR","",IF(AB1842="",IF(X1842="","",IF(X1842-V1842&lt;0.01,"EMPATE TÉCNICO","")),IF(AB1842&lt;I1842,"ESTOQUE INSUFICIENTE",IF(X1842="","",IF(X1842-V1842&lt;0.01,"EMPATE TÉCNICO","")))))</f>
        <v/>
      </c>
      <c r="AG1842" s="16" t="s">
        <v>1838</v>
      </c>
      <c r="AH1842" s="16" t="s">
        <v>5413</v>
      </c>
    </row>
    <row r="1843" customFormat="false" ht="15" hidden="false" customHeight="false" outlineLevel="0" collapsed="false">
      <c r="A1843" s="16" t="s">
        <v>5860</v>
      </c>
      <c r="B1843" s="17" t="s">
        <v>5861</v>
      </c>
      <c r="C1843" s="16" t="s">
        <v>5862</v>
      </c>
      <c r="D1843" s="16" t="s">
        <v>5826</v>
      </c>
      <c r="E1843" s="18" t="n">
        <v>1</v>
      </c>
      <c r="F1843" s="16" t="s">
        <v>42</v>
      </c>
      <c r="G1843" s="18" t="n">
        <v>0</v>
      </c>
      <c r="H1843" s="16" t="n">
        <v>0.8</v>
      </c>
      <c r="I1843" s="18" t="n">
        <v>2</v>
      </c>
      <c r="J1843" s="19" t="n">
        <v>42.53</v>
      </c>
      <c r="K1843" s="19" t="n">
        <v>42.53</v>
      </c>
      <c r="L1843" s="19" t="n">
        <v>42.53</v>
      </c>
      <c r="M1843" s="19" t="n">
        <f aca="false">IF(J1843&gt;0,J1843,K1843)*E1843</f>
        <v>42.53</v>
      </c>
      <c r="N1843" s="20"/>
      <c r="O1843" s="21" t="str">
        <f aca="false">IF(R1843="","",ROUND(R1843*(1-Premissas!$B$4),4))</f>
        <v/>
      </c>
      <c r="P1843" s="22"/>
      <c r="Q1843" s="22"/>
      <c r="R1843" s="23"/>
      <c r="S1843" s="24"/>
      <c r="T1843" s="24"/>
      <c r="U1843" s="25"/>
      <c r="V1843" s="19" t="str">
        <f aca="false">IF(COUNT(N1843:Q1843)=0,"",MIN(N1843:Q1843))</f>
        <v/>
      </c>
      <c r="W1843" s="16" t="str">
        <f aca="false">IF(V1843="","",INDEX($N$4:$Q$4,MATCH(V1843,N1843:Q1843,0)))</f>
        <v/>
      </c>
      <c r="X1843" s="19" t="str">
        <f aca="false">IF(COUNT(N1843:Q1843)&lt;2,"",SMALL(N1843:Q1843,2))</f>
        <v/>
      </c>
      <c r="Y1843" s="26" t="str">
        <f aca="false">IF(OR(V1843="",M1843=0),"",V1843/M1843-1)</f>
        <v/>
      </c>
      <c r="Z1843" s="26" t="str">
        <f aca="false">IF(OR(V1843="",L1843=""),"",V1843/(L1843*E1843)-1)</f>
        <v/>
      </c>
      <c r="AA1843" s="16" t="str">
        <f aca="false">IF(V1843="","SEM OFERTA",IF(OR(Y1843&gt;Premissas!$B$11,Y1843&lt;Premissas!$B$12),"VERIFICAR - UNIDADE/EMBALAGEM",IF(Y1843&gt;Premissas!$B$6,"NÃO COMPRAR - REAJUSTE &gt;5%","COMPRAR")))</f>
        <v>SEM OFERTA</v>
      </c>
      <c r="AB1843" s="18" t="str">
        <f aca="false">IF(W1843="DIMEC",S1843,IF(W1843="MEDCENTRO",U1843,""))</f>
        <v/>
      </c>
      <c r="AC1843" s="18" t="n">
        <f aca="false">IF(AA1843&lt;&gt;"COMPRAR",0,IF(AB1843="",I1843,MIN(I1843,AB1843)))</f>
        <v>0</v>
      </c>
      <c r="AD1843" s="19" t="n">
        <f aca="false">IF(AC1843&gt;0,AC1843*V1843,0)</f>
        <v>0</v>
      </c>
      <c r="AE1843" s="19" t="n">
        <f aca="false">IF(AC1843&gt;0,(M1843-V1843)*AC1843,0)</f>
        <v>0</v>
      </c>
      <c r="AF1843" s="16" t="str">
        <f aca="false">IF(AA1843&lt;&gt;"COMPRAR","",IF(AB1843="",IF(X1843="","",IF(X1843-V1843&lt;0.01,"EMPATE TÉCNICO","")),IF(AB1843&lt;I1843,"ESTOQUE INSUFICIENTE",IF(X1843="","",IF(X1843-V1843&lt;0.01,"EMPATE TÉCNICO","")))))</f>
        <v/>
      </c>
      <c r="AG1843" s="16" t="s">
        <v>1838</v>
      </c>
      <c r="AH1843" s="16" t="s">
        <v>5413</v>
      </c>
    </row>
    <row r="1844" customFormat="false" ht="15" hidden="false" customHeight="false" outlineLevel="0" collapsed="false">
      <c r="A1844" s="16" t="s">
        <v>5863</v>
      </c>
      <c r="B1844" s="17" t="s">
        <v>5864</v>
      </c>
      <c r="C1844" s="16" t="s">
        <v>5865</v>
      </c>
      <c r="D1844" s="16" t="s">
        <v>5826</v>
      </c>
      <c r="E1844" s="18" t="n">
        <v>1</v>
      </c>
      <c r="F1844" s="16" t="s">
        <v>43</v>
      </c>
      <c r="G1844" s="18" t="n">
        <v>0</v>
      </c>
      <c r="H1844" s="16" t="n">
        <v>0.2</v>
      </c>
      <c r="I1844" s="18" t="n">
        <v>1</v>
      </c>
      <c r="J1844" s="19" t="n">
        <v>29.17</v>
      </c>
      <c r="K1844" s="19" t="n">
        <v>29.17</v>
      </c>
      <c r="L1844" s="19" t="n">
        <v>29.17</v>
      </c>
      <c r="M1844" s="19" t="n">
        <f aca="false">IF(J1844&gt;0,J1844,K1844)*E1844</f>
        <v>29.17</v>
      </c>
      <c r="N1844" s="20"/>
      <c r="O1844" s="21" t="str">
        <f aca="false">IF(R1844="","",ROUND(R1844*(1-Premissas!$B$4),4))</f>
        <v/>
      </c>
      <c r="P1844" s="22"/>
      <c r="Q1844" s="22"/>
      <c r="R1844" s="23"/>
      <c r="S1844" s="24"/>
      <c r="T1844" s="24"/>
      <c r="U1844" s="25"/>
      <c r="V1844" s="19" t="str">
        <f aca="false">IF(COUNT(N1844:Q1844)=0,"",MIN(N1844:Q1844))</f>
        <v/>
      </c>
      <c r="W1844" s="16" t="str">
        <f aca="false">IF(V1844="","",INDEX($N$4:$Q$4,MATCH(V1844,N1844:Q1844,0)))</f>
        <v/>
      </c>
      <c r="X1844" s="19" t="str">
        <f aca="false">IF(COUNT(N1844:Q1844)&lt;2,"",SMALL(N1844:Q1844,2))</f>
        <v/>
      </c>
      <c r="Y1844" s="26" t="str">
        <f aca="false">IF(OR(V1844="",M1844=0),"",V1844/M1844-1)</f>
        <v/>
      </c>
      <c r="Z1844" s="26" t="str">
        <f aca="false">IF(OR(V1844="",L1844=""),"",V1844/(L1844*E1844)-1)</f>
        <v/>
      </c>
      <c r="AA1844" s="16" t="str">
        <f aca="false">IF(V1844="","SEM OFERTA",IF(OR(Y1844&gt;Premissas!$B$11,Y1844&lt;Premissas!$B$12),"VERIFICAR - UNIDADE/EMBALAGEM",IF(Y1844&gt;Premissas!$B$6,"NÃO COMPRAR - REAJUSTE &gt;5%","COMPRAR")))</f>
        <v>SEM OFERTA</v>
      </c>
      <c r="AB1844" s="18" t="str">
        <f aca="false">IF(W1844="DIMEC",S1844,IF(W1844="MEDCENTRO",U1844,""))</f>
        <v/>
      </c>
      <c r="AC1844" s="18" t="n">
        <f aca="false">IF(AA1844&lt;&gt;"COMPRAR",0,IF(AB1844="",I1844,MIN(I1844,AB1844)))</f>
        <v>0</v>
      </c>
      <c r="AD1844" s="19" t="n">
        <f aca="false">IF(AC1844&gt;0,AC1844*V1844,0)</f>
        <v>0</v>
      </c>
      <c r="AE1844" s="19" t="n">
        <f aca="false">IF(AC1844&gt;0,(M1844-V1844)*AC1844,0)</f>
        <v>0</v>
      </c>
      <c r="AF1844" s="16" t="str">
        <f aca="false">IF(AA1844&lt;&gt;"COMPRAR","",IF(AB1844="",IF(X1844="","",IF(X1844-V1844&lt;0.01,"EMPATE TÉCNICO","")),IF(AB1844&lt;I1844,"ESTOQUE INSUFICIENTE",IF(X1844="","",IF(X1844-V1844&lt;0.01,"EMPATE TÉCNICO","")))))</f>
        <v/>
      </c>
      <c r="AG1844" s="16" t="s">
        <v>1838</v>
      </c>
      <c r="AH1844" s="16" t="s">
        <v>5413</v>
      </c>
    </row>
    <row r="1845" customFormat="false" ht="15" hidden="false" customHeight="false" outlineLevel="0" collapsed="false">
      <c r="A1845" s="16" t="s">
        <v>5866</v>
      </c>
      <c r="B1845" s="17" t="s">
        <v>5867</v>
      </c>
      <c r="C1845" s="16" t="s">
        <v>5868</v>
      </c>
      <c r="D1845" s="16" t="s">
        <v>5826</v>
      </c>
      <c r="E1845" s="18" t="n">
        <v>1</v>
      </c>
      <c r="F1845" s="16" t="s">
        <v>43</v>
      </c>
      <c r="G1845" s="18" t="n">
        <v>0</v>
      </c>
      <c r="H1845" s="16" t="n">
        <v>0.3</v>
      </c>
      <c r="I1845" s="18" t="n">
        <v>1</v>
      </c>
      <c r="J1845" s="19" t="n">
        <v>31.5</v>
      </c>
      <c r="K1845" s="19" t="n">
        <v>31.5</v>
      </c>
      <c r="L1845" s="19" t="n">
        <v>31.5</v>
      </c>
      <c r="M1845" s="19" t="n">
        <f aca="false">IF(J1845&gt;0,J1845,K1845)*E1845</f>
        <v>31.5</v>
      </c>
      <c r="N1845" s="20"/>
      <c r="O1845" s="21" t="str">
        <f aca="false">IF(R1845="","",ROUND(R1845*(1-Premissas!$B$4),4))</f>
        <v/>
      </c>
      <c r="P1845" s="22"/>
      <c r="Q1845" s="22"/>
      <c r="R1845" s="23"/>
      <c r="S1845" s="24"/>
      <c r="T1845" s="24"/>
      <c r="U1845" s="25"/>
      <c r="V1845" s="19" t="str">
        <f aca="false">IF(COUNT(N1845:Q1845)=0,"",MIN(N1845:Q1845))</f>
        <v/>
      </c>
      <c r="W1845" s="16" t="str">
        <f aca="false">IF(V1845="","",INDEX($N$4:$Q$4,MATCH(V1845,N1845:Q1845,0)))</f>
        <v/>
      </c>
      <c r="X1845" s="19" t="str">
        <f aca="false">IF(COUNT(N1845:Q1845)&lt;2,"",SMALL(N1845:Q1845,2))</f>
        <v/>
      </c>
      <c r="Y1845" s="26" t="str">
        <f aca="false">IF(OR(V1845="",M1845=0),"",V1845/M1845-1)</f>
        <v/>
      </c>
      <c r="Z1845" s="26" t="str">
        <f aca="false">IF(OR(V1845="",L1845=""),"",V1845/(L1845*E1845)-1)</f>
        <v/>
      </c>
      <c r="AA1845" s="16" t="str">
        <f aca="false">IF(V1845="","SEM OFERTA",IF(OR(Y1845&gt;Premissas!$B$11,Y1845&lt;Premissas!$B$12),"VERIFICAR - UNIDADE/EMBALAGEM",IF(Y1845&gt;Premissas!$B$6,"NÃO COMPRAR - REAJUSTE &gt;5%","COMPRAR")))</f>
        <v>SEM OFERTA</v>
      </c>
      <c r="AB1845" s="18" t="str">
        <f aca="false">IF(W1845="DIMEC",S1845,IF(W1845="MEDCENTRO",U1845,""))</f>
        <v/>
      </c>
      <c r="AC1845" s="18" t="n">
        <f aca="false">IF(AA1845&lt;&gt;"COMPRAR",0,IF(AB1845="",I1845,MIN(I1845,AB1845)))</f>
        <v>0</v>
      </c>
      <c r="AD1845" s="19" t="n">
        <f aca="false">IF(AC1845&gt;0,AC1845*V1845,0)</f>
        <v>0</v>
      </c>
      <c r="AE1845" s="19" t="n">
        <f aca="false">IF(AC1845&gt;0,(M1845-V1845)*AC1845,0)</f>
        <v>0</v>
      </c>
      <c r="AF1845" s="16" t="str">
        <f aca="false">IF(AA1845&lt;&gt;"COMPRAR","",IF(AB1845="",IF(X1845="","",IF(X1845-V1845&lt;0.01,"EMPATE TÉCNICO","")),IF(AB1845&lt;I1845,"ESTOQUE INSUFICIENTE",IF(X1845="","",IF(X1845-V1845&lt;0.01,"EMPATE TÉCNICO","")))))</f>
        <v/>
      </c>
      <c r="AG1845" s="16" t="s">
        <v>1838</v>
      </c>
      <c r="AH1845" s="16" t="s">
        <v>5413</v>
      </c>
    </row>
    <row r="1846" customFormat="false" ht="15" hidden="false" customHeight="false" outlineLevel="0" collapsed="false">
      <c r="A1846" s="16" t="s">
        <v>5869</v>
      </c>
      <c r="B1846" s="17" t="s">
        <v>5870</v>
      </c>
      <c r="C1846" s="16" t="s">
        <v>5871</v>
      </c>
      <c r="D1846" s="16" t="s">
        <v>5826</v>
      </c>
      <c r="E1846" s="18" t="n">
        <v>1</v>
      </c>
      <c r="F1846" s="16" t="s">
        <v>41</v>
      </c>
      <c r="G1846" s="18" t="n">
        <v>1</v>
      </c>
      <c r="H1846" s="16" t="n">
        <v>2.1</v>
      </c>
      <c r="I1846" s="18" t="n">
        <v>5</v>
      </c>
      <c r="J1846" s="19" t="n">
        <v>29.32</v>
      </c>
      <c r="K1846" s="19" t="n">
        <v>29.32</v>
      </c>
      <c r="L1846" s="19" t="n">
        <v>29.32</v>
      </c>
      <c r="M1846" s="19" t="n">
        <f aca="false">IF(J1846&gt;0,J1846,K1846)*E1846</f>
        <v>29.32</v>
      </c>
      <c r="N1846" s="20"/>
      <c r="O1846" s="21" t="str">
        <f aca="false">IF(R1846="","",ROUND(R1846*(1-Premissas!$B$4),4))</f>
        <v/>
      </c>
      <c r="P1846" s="22"/>
      <c r="Q1846" s="22"/>
      <c r="R1846" s="23"/>
      <c r="S1846" s="24"/>
      <c r="T1846" s="24"/>
      <c r="U1846" s="25"/>
      <c r="V1846" s="19" t="str">
        <f aca="false">IF(COUNT(N1846:Q1846)=0,"",MIN(N1846:Q1846))</f>
        <v/>
      </c>
      <c r="W1846" s="16" t="str">
        <f aca="false">IF(V1846="","",INDEX($N$4:$Q$4,MATCH(V1846,N1846:Q1846,0)))</f>
        <v/>
      </c>
      <c r="X1846" s="19" t="str">
        <f aca="false">IF(COUNT(N1846:Q1846)&lt;2,"",SMALL(N1846:Q1846,2))</f>
        <v/>
      </c>
      <c r="Y1846" s="26" t="str">
        <f aca="false">IF(OR(V1846="",M1846=0),"",V1846/M1846-1)</f>
        <v/>
      </c>
      <c r="Z1846" s="26" t="str">
        <f aca="false">IF(OR(V1846="",L1846=""),"",V1846/(L1846*E1846)-1)</f>
        <v/>
      </c>
      <c r="AA1846" s="16" t="str">
        <f aca="false">IF(V1846="","SEM OFERTA",IF(OR(Y1846&gt;Premissas!$B$11,Y1846&lt;Premissas!$B$12),"VERIFICAR - UNIDADE/EMBALAGEM",IF(Y1846&gt;Premissas!$B$6,"NÃO COMPRAR - REAJUSTE &gt;5%","COMPRAR")))</f>
        <v>SEM OFERTA</v>
      </c>
      <c r="AB1846" s="18" t="str">
        <f aca="false">IF(W1846="DIMEC",S1846,IF(W1846="MEDCENTRO",U1846,""))</f>
        <v/>
      </c>
      <c r="AC1846" s="18" t="n">
        <f aca="false">IF(AA1846&lt;&gt;"COMPRAR",0,IF(AB1846="",I1846,MIN(I1846,AB1846)))</f>
        <v>0</v>
      </c>
      <c r="AD1846" s="19" t="n">
        <f aca="false">IF(AC1846&gt;0,AC1846*V1846,0)</f>
        <v>0</v>
      </c>
      <c r="AE1846" s="19" t="n">
        <f aca="false">IF(AC1846&gt;0,(M1846-V1846)*AC1846,0)</f>
        <v>0</v>
      </c>
      <c r="AF1846" s="16" t="str">
        <f aca="false">IF(AA1846&lt;&gt;"COMPRAR","",IF(AB1846="",IF(X1846="","",IF(X1846-V1846&lt;0.01,"EMPATE TÉCNICO","")),IF(AB1846&lt;I1846,"ESTOQUE INSUFICIENTE",IF(X1846="","",IF(X1846-V1846&lt;0.01,"EMPATE TÉCNICO","")))))</f>
        <v/>
      </c>
      <c r="AG1846" s="16" t="s">
        <v>1838</v>
      </c>
      <c r="AH1846" s="16" t="s">
        <v>5413</v>
      </c>
    </row>
    <row r="1847" customFormat="false" ht="15" hidden="false" customHeight="false" outlineLevel="0" collapsed="false">
      <c r="A1847" s="16" t="s">
        <v>5872</v>
      </c>
      <c r="B1847" s="17" t="s">
        <v>5873</v>
      </c>
      <c r="C1847" s="16" t="s">
        <v>5874</v>
      </c>
      <c r="D1847" s="16" t="s">
        <v>5826</v>
      </c>
      <c r="E1847" s="18" t="n">
        <v>1</v>
      </c>
      <c r="F1847" s="16" t="s">
        <v>43</v>
      </c>
      <c r="G1847" s="18" t="n">
        <v>0</v>
      </c>
      <c r="H1847" s="16" t="n">
        <v>0.3</v>
      </c>
      <c r="I1847" s="18" t="n">
        <v>1</v>
      </c>
      <c r="J1847" s="19" t="n">
        <v>26.26</v>
      </c>
      <c r="K1847" s="19" t="n">
        <v>26.26</v>
      </c>
      <c r="L1847" s="19" t="n">
        <v>26.26</v>
      </c>
      <c r="M1847" s="19" t="n">
        <f aca="false">IF(J1847&gt;0,J1847,K1847)*E1847</f>
        <v>26.26</v>
      </c>
      <c r="N1847" s="20"/>
      <c r="O1847" s="21" t="str">
        <f aca="false">IF(R1847="","",ROUND(R1847*(1-Premissas!$B$4),4))</f>
        <v/>
      </c>
      <c r="P1847" s="22"/>
      <c r="Q1847" s="22"/>
      <c r="R1847" s="23"/>
      <c r="S1847" s="24"/>
      <c r="T1847" s="24"/>
      <c r="U1847" s="25"/>
      <c r="V1847" s="19" t="str">
        <f aca="false">IF(COUNT(N1847:Q1847)=0,"",MIN(N1847:Q1847))</f>
        <v/>
      </c>
      <c r="W1847" s="16" t="str">
        <f aca="false">IF(V1847="","",INDEX($N$4:$Q$4,MATCH(V1847,N1847:Q1847,0)))</f>
        <v/>
      </c>
      <c r="X1847" s="19" t="str">
        <f aca="false">IF(COUNT(N1847:Q1847)&lt;2,"",SMALL(N1847:Q1847,2))</f>
        <v/>
      </c>
      <c r="Y1847" s="26" t="str">
        <f aca="false">IF(OR(V1847="",M1847=0),"",V1847/M1847-1)</f>
        <v/>
      </c>
      <c r="Z1847" s="26" t="str">
        <f aca="false">IF(OR(V1847="",L1847=""),"",V1847/(L1847*E1847)-1)</f>
        <v/>
      </c>
      <c r="AA1847" s="16" t="str">
        <f aca="false">IF(V1847="","SEM OFERTA",IF(OR(Y1847&gt;Premissas!$B$11,Y1847&lt;Premissas!$B$12),"VERIFICAR - UNIDADE/EMBALAGEM",IF(Y1847&gt;Premissas!$B$6,"NÃO COMPRAR - REAJUSTE &gt;5%","COMPRAR")))</f>
        <v>SEM OFERTA</v>
      </c>
      <c r="AB1847" s="18" t="str">
        <f aca="false">IF(W1847="DIMEC",S1847,IF(W1847="MEDCENTRO",U1847,""))</f>
        <v/>
      </c>
      <c r="AC1847" s="18" t="n">
        <f aca="false">IF(AA1847&lt;&gt;"COMPRAR",0,IF(AB1847="",I1847,MIN(I1847,AB1847)))</f>
        <v>0</v>
      </c>
      <c r="AD1847" s="19" t="n">
        <f aca="false">IF(AC1847&gt;0,AC1847*V1847,0)</f>
        <v>0</v>
      </c>
      <c r="AE1847" s="19" t="n">
        <f aca="false">IF(AC1847&gt;0,(M1847-V1847)*AC1847,0)</f>
        <v>0</v>
      </c>
      <c r="AF1847" s="16" t="str">
        <f aca="false">IF(AA1847&lt;&gt;"COMPRAR","",IF(AB1847="",IF(X1847="","",IF(X1847-V1847&lt;0.01,"EMPATE TÉCNICO","")),IF(AB1847&lt;I1847,"ESTOQUE INSUFICIENTE",IF(X1847="","",IF(X1847-V1847&lt;0.01,"EMPATE TÉCNICO","")))))</f>
        <v/>
      </c>
      <c r="AG1847" s="16" t="s">
        <v>1838</v>
      </c>
      <c r="AH1847" s="16" t="s">
        <v>5413</v>
      </c>
    </row>
    <row r="1848" customFormat="false" ht="15" hidden="false" customHeight="false" outlineLevel="0" collapsed="false">
      <c r="A1848" s="16" t="s">
        <v>5875</v>
      </c>
      <c r="B1848" s="17" t="s">
        <v>5876</v>
      </c>
      <c r="C1848" s="16" t="s">
        <v>5877</v>
      </c>
      <c r="D1848" s="16" t="s">
        <v>5826</v>
      </c>
      <c r="E1848" s="18" t="n">
        <v>1</v>
      </c>
      <c r="F1848" s="16" t="s">
        <v>41</v>
      </c>
      <c r="G1848" s="18" t="n">
        <v>1</v>
      </c>
      <c r="H1848" s="16" t="n">
        <v>0.8</v>
      </c>
      <c r="I1848" s="18" t="n">
        <v>2</v>
      </c>
      <c r="J1848" s="19" t="n">
        <v>44.02</v>
      </c>
      <c r="K1848" s="19" t="n">
        <v>44.02</v>
      </c>
      <c r="L1848" s="19" t="n">
        <v>44.02</v>
      </c>
      <c r="M1848" s="19" t="n">
        <f aca="false">IF(J1848&gt;0,J1848,K1848)*E1848</f>
        <v>44.02</v>
      </c>
      <c r="N1848" s="20"/>
      <c r="O1848" s="21" t="str">
        <f aca="false">IF(R1848="","",ROUND(R1848*(1-Premissas!$B$4),4))</f>
        <v/>
      </c>
      <c r="P1848" s="22"/>
      <c r="Q1848" s="22"/>
      <c r="R1848" s="23"/>
      <c r="S1848" s="24"/>
      <c r="T1848" s="24"/>
      <c r="U1848" s="25"/>
      <c r="V1848" s="19" t="str">
        <f aca="false">IF(COUNT(N1848:Q1848)=0,"",MIN(N1848:Q1848))</f>
        <v/>
      </c>
      <c r="W1848" s="16" t="str">
        <f aca="false">IF(V1848="","",INDEX($N$4:$Q$4,MATCH(V1848,N1848:Q1848,0)))</f>
        <v/>
      </c>
      <c r="X1848" s="19" t="str">
        <f aca="false">IF(COUNT(N1848:Q1848)&lt;2,"",SMALL(N1848:Q1848,2))</f>
        <v/>
      </c>
      <c r="Y1848" s="26" t="str">
        <f aca="false">IF(OR(V1848="",M1848=0),"",V1848/M1848-1)</f>
        <v/>
      </c>
      <c r="Z1848" s="26" t="str">
        <f aca="false">IF(OR(V1848="",L1848=""),"",V1848/(L1848*E1848)-1)</f>
        <v/>
      </c>
      <c r="AA1848" s="16" t="str">
        <f aca="false">IF(V1848="","SEM OFERTA",IF(OR(Y1848&gt;Premissas!$B$11,Y1848&lt;Premissas!$B$12),"VERIFICAR - UNIDADE/EMBALAGEM",IF(Y1848&gt;Premissas!$B$6,"NÃO COMPRAR - REAJUSTE &gt;5%","COMPRAR")))</f>
        <v>SEM OFERTA</v>
      </c>
      <c r="AB1848" s="18" t="str">
        <f aca="false">IF(W1848="DIMEC",S1848,IF(W1848="MEDCENTRO",U1848,""))</f>
        <v/>
      </c>
      <c r="AC1848" s="18" t="n">
        <f aca="false">IF(AA1848&lt;&gt;"COMPRAR",0,IF(AB1848="",I1848,MIN(I1848,AB1848)))</f>
        <v>0</v>
      </c>
      <c r="AD1848" s="19" t="n">
        <f aca="false">IF(AC1848&gt;0,AC1848*V1848,0)</f>
        <v>0</v>
      </c>
      <c r="AE1848" s="19" t="n">
        <f aca="false">IF(AC1848&gt;0,(M1848-V1848)*AC1848,0)</f>
        <v>0</v>
      </c>
      <c r="AF1848" s="16" t="str">
        <f aca="false">IF(AA1848&lt;&gt;"COMPRAR","",IF(AB1848="",IF(X1848="","",IF(X1848-V1848&lt;0.01,"EMPATE TÉCNICO","")),IF(AB1848&lt;I1848,"ESTOQUE INSUFICIENTE",IF(X1848="","",IF(X1848-V1848&lt;0.01,"EMPATE TÉCNICO","")))))</f>
        <v/>
      </c>
      <c r="AG1848" s="16" t="s">
        <v>1838</v>
      </c>
      <c r="AH1848" s="16" t="s">
        <v>5413</v>
      </c>
    </row>
    <row r="1849" customFormat="false" ht="15" hidden="false" customHeight="false" outlineLevel="0" collapsed="false">
      <c r="A1849" s="16" t="s">
        <v>5878</v>
      </c>
      <c r="B1849" s="17" t="s">
        <v>5879</v>
      </c>
      <c r="C1849" s="16" t="s">
        <v>5880</v>
      </c>
      <c r="D1849" s="16" t="s">
        <v>5826</v>
      </c>
      <c r="E1849" s="18" t="n">
        <v>1</v>
      </c>
      <c r="F1849" s="16" t="s">
        <v>43</v>
      </c>
      <c r="G1849" s="18" t="n">
        <v>0</v>
      </c>
      <c r="H1849" s="16" t="n">
        <v>0.1</v>
      </c>
      <c r="I1849" s="18" t="n">
        <v>1</v>
      </c>
      <c r="J1849" s="19" t="n">
        <v>33.68</v>
      </c>
      <c r="K1849" s="19" t="n">
        <v>33.68</v>
      </c>
      <c r="L1849" s="19" t="n">
        <v>33.68</v>
      </c>
      <c r="M1849" s="19" t="n">
        <f aca="false">IF(J1849&gt;0,J1849,K1849)*E1849</f>
        <v>33.68</v>
      </c>
      <c r="N1849" s="20"/>
      <c r="O1849" s="21" t="str">
        <f aca="false">IF(R1849="","",ROUND(R1849*(1-Premissas!$B$4),4))</f>
        <v/>
      </c>
      <c r="P1849" s="22"/>
      <c r="Q1849" s="22"/>
      <c r="R1849" s="23"/>
      <c r="S1849" s="24"/>
      <c r="T1849" s="24"/>
      <c r="U1849" s="25"/>
      <c r="V1849" s="19" t="str">
        <f aca="false">IF(COUNT(N1849:Q1849)=0,"",MIN(N1849:Q1849))</f>
        <v/>
      </c>
      <c r="W1849" s="16" t="str">
        <f aca="false">IF(V1849="","",INDEX($N$4:$Q$4,MATCH(V1849,N1849:Q1849,0)))</f>
        <v/>
      </c>
      <c r="X1849" s="19" t="str">
        <f aca="false">IF(COUNT(N1849:Q1849)&lt;2,"",SMALL(N1849:Q1849,2))</f>
        <v/>
      </c>
      <c r="Y1849" s="26" t="str">
        <f aca="false">IF(OR(V1849="",M1849=0),"",V1849/M1849-1)</f>
        <v/>
      </c>
      <c r="Z1849" s="26" t="str">
        <f aca="false">IF(OR(V1849="",L1849=""),"",V1849/(L1849*E1849)-1)</f>
        <v/>
      </c>
      <c r="AA1849" s="16" t="str">
        <f aca="false">IF(V1849="","SEM OFERTA",IF(OR(Y1849&gt;Premissas!$B$11,Y1849&lt;Premissas!$B$12),"VERIFICAR - UNIDADE/EMBALAGEM",IF(Y1849&gt;Premissas!$B$6,"NÃO COMPRAR - REAJUSTE &gt;5%","COMPRAR")))</f>
        <v>SEM OFERTA</v>
      </c>
      <c r="AB1849" s="18" t="str">
        <f aca="false">IF(W1849="DIMEC",S1849,IF(W1849="MEDCENTRO",U1849,""))</f>
        <v/>
      </c>
      <c r="AC1849" s="18" t="n">
        <f aca="false">IF(AA1849&lt;&gt;"COMPRAR",0,IF(AB1849="",I1849,MIN(I1849,AB1849)))</f>
        <v>0</v>
      </c>
      <c r="AD1849" s="19" t="n">
        <f aca="false">IF(AC1849&gt;0,AC1849*V1849,0)</f>
        <v>0</v>
      </c>
      <c r="AE1849" s="19" t="n">
        <f aca="false">IF(AC1849&gt;0,(M1849-V1849)*AC1849,0)</f>
        <v>0</v>
      </c>
      <c r="AF1849" s="16" t="str">
        <f aca="false">IF(AA1849&lt;&gt;"COMPRAR","",IF(AB1849="",IF(X1849="","",IF(X1849-V1849&lt;0.01,"EMPATE TÉCNICO","")),IF(AB1849&lt;I1849,"ESTOQUE INSUFICIENTE",IF(X1849="","",IF(X1849-V1849&lt;0.01,"EMPATE TÉCNICO","")))))</f>
        <v/>
      </c>
      <c r="AG1849" s="16" t="s">
        <v>1838</v>
      </c>
      <c r="AH1849" s="16" t="s">
        <v>5413</v>
      </c>
    </row>
    <row r="1850" customFormat="false" ht="15" hidden="false" customHeight="false" outlineLevel="0" collapsed="false">
      <c r="A1850" s="16" t="s">
        <v>5881</v>
      </c>
      <c r="B1850" s="17" t="s">
        <v>5882</v>
      </c>
      <c r="C1850" s="16" t="s">
        <v>5883</v>
      </c>
      <c r="D1850" s="16" t="s">
        <v>4315</v>
      </c>
      <c r="E1850" s="18" t="n">
        <v>1</v>
      </c>
      <c r="F1850" s="16" t="s">
        <v>43</v>
      </c>
      <c r="G1850" s="18" t="n">
        <v>0</v>
      </c>
      <c r="H1850" s="16" t="n">
        <v>0.8</v>
      </c>
      <c r="I1850" s="18" t="n">
        <v>2</v>
      </c>
      <c r="J1850" s="19" t="n">
        <v>24.8</v>
      </c>
      <c r="K1850" s="19" t="n">
        <v>24.8</v>
      </c>
      <c r="L1850" s="19" t="n">
        <v>24.8</v>
      </c>
      <c r="M1850" s="19" t="n">
        <f aca="false">IF(J1850&gt;0,J1850,K1850)*E1850</f>
        <v>24.8</v>
      </c>
      <c r="N1850" s="20"/>
      <c r="O1850" s="21" t="str">
        <f aca="false">IF(R1850="","",ROUND(R1850*(1-Premissas!$B$4),4))</f>
        <v/>
      </c>
      <c r="P1850" s="22"/>
      <c r="Q1850" s="22"/>
      <c r="R1850" s="23"/>
      <c r="S1850" s="24"/>
      <c r="T1850" s="24"/>
      <c r="U1850" s="25"/>
      <c r="V1850" s="19" t="str">
        <f aca="false">IF(COUNT(N1850:Q1850)=0,"",MIN(N1850:Q1850))</f>
        <v/>
      </c>
      <c r="W1850" s="16" t="str">
        <f aca="false">IF(V1850="","",INDEX($N$4:$Q$4,MATCH(V1850,N1850:Q1850,0)))</f>
        <v/>
      </c>
      <c r="X1850" s="19" t="str">
        <f aca="false">IF(COUNT(N1850:Q1850)&lt;2,"",SMALL(N1850:Q1850,2))</f>
        <v/>
      </c>
      <c r="Y1850" s="26" t="str">
        <f aca="false">IF(OR(V1850="",M1850=0),"",V1850/M1850-1)</f>
        <v/>
      </c>
      <c r="Z1850" s="26" t="str">
        <f aca="false">IF(OR(V1850="",L1850=""),"",V1850/(L1850*E1850)-1)</f>
        <v/>
      </c>
      <c r="AA1850" s="16" t="str">
        <f aca="false">IF(V1850="","SEM OFERTA",IF(OR(Y1850&gt;Premissas!$B$11,Y1850&lt;Premissas!$B$12),"VERIFICAR - UNIDADE/EMBALAGEM",IF(Y1850&gt;Premissas!$B$6,"NÃO COMPRAR - REAJUSTE &gt;5%","COMPRAR")))</f>
        <v>SEM OFERTA</v>
      </c>
      <c r="AB1850" s="18" t="str">
        <f aca="false">IF(W1850="DIMEC",S1850,IF(W1850="MEDCENTRO",U1850,""))</f>
        <v/>
      </c>
      <c r="AC1850" s="18" t="n">
        <f aca="false">IF(AA1850&lt;&gt;"COMPRAR",0,IF(AB1850="",I1850,MIN(I1850,AB1850)))</f>
        <v>0</v>
      </c>
      <c r="AD1850" s="19" t="n">
        <f aca="false">IF(AC1850&gt;0,AC1850*V1850,0)</f>
        <v>0</v>
      </c>
      <c r="AE1850" s="19" t="n">
        <f aca="false">IF(AC1850&gt;0,(M1850-V1850)*AC1850,0)</f>
        <v>0</v>
      </c>
      <c r="AF1850" s="16" t="str">
        <f aca="false">IF(AA1850&lt;&gt;"COMPRAR","",IF(AB1850="",IF(X1850="","",IF(X1850-V1850&lt;0.01,"EMPATE TÉCNICO","")),IF(AB1850&lt;I1850,"ESTOQUE INSUFICIENTE",IF(X1850="","",IF(X1850-V1850&lt;0.01,"EMPATE TÉCNICO","")))))</f>
        <v/>
      </c>
      <c r="AG1850" s="16" t="s">
        <v>203</v>
      </c>
      <c r="AH1850" s="16" t="s">
        <v>5413</v>
      </c>
    </row>
    <row r="1851" customFormat="false" ht="15" hidden="false" customHeight="false" outlineLevel="0" collapsed="false">
      <c r="A1851" s="16" t="s">
        <v>5884</v>
      </c>
      <c r="B1851" s="17" t="s">
        <v>5885</v>
      </c>
      <c r="C1851" s="16" t="s">
        <v>5886</v>
      </c>
      <c r="D1851" s="16" t="s">
        <v>4360</v>
      </c>
      <c r="E1851" s="18" t="n">
        <v>1</v>
      </c>
      <c r="F1851" s="16" t="s">
        <v>42</v>
      </c>
      <c r="G1851" s="18" t="n">
        <v>1</v>
      </c>
      <c r="H1851" s="16" t="n">
        <v>0.6</v>
      </c>
      <c r="I1851" s="18" t="n">
        <v>1</v>
      </c>
      <c r="J1851" s="19" t="n">
        <v>26.58</v>
      </c>
      <c r="K1851" s="19" t="n">
        <v>26.58</v>
      </c>
      <c r="L1851" s="19" t="n">
        <v>26.58</v>
      </c>
      <c r="M1851" s="19" t="n">
        <f aca="false">IF(J1851&gt;0,J1851,K1851)*E1851</f>
        <v>26.58</v>
      </c>
      <c r="N1851" s="20"/>
      <c r="O1851" s="21" t="str">
        <f aca="false">IF(R1851="","",ROUND(R1851*(1-Premissas!$B$4),4))</f>
        <v/>
      </c>
      <c r="P1851" s="22"/>
      <c r="Q1851" s="22"/>
      <c r="R1851" s="23"/>
      <c r="S1851" s="24"/>
      <c r="T1851" s="24"/>
      <c r="U1851" s="25"/>
      <c r="V1851" s="19" t="str">
        <f aca="false">IF(COUNT(N1851:Q1851)=0,"",MIN(N1851:Q1851))</f>
        <v/>
      </c>
      <c r="W1851" s="16" t="str">
        <f aca="false">IF(V1851="","",INDEX($N$4:$Q$4,MATCH(V1851,N1851:Q1851,0)))</f>
        <v/>
      </c>
      <c r="X1851" s="19" t="str">
        <f aca="false">IF(COUNT(N1851:Q1851)&lt;2,"",SMALL(N1851:Q1851,2))</f>
        <v/>
      </c>
      <c r="Y1851" s="26" t="str">
        <f aca="false">IF(OR(V1851="",M1851=0),"",V1851/M1851-1)</f>
        <v/>
      </c>
      <c r="Z1851" s="26" t="str">
        <f aca="false">IF(OR(V1851="",L1851=""),"",V1851/(L1851*E1851)-1)</f>
        <v/>
      </c>
      <c r="AA1851" s="16" t="str">
        <f aca="false">IF(V1851="","SEM OFERTA",IF(OR(Y1851&gt;Premissas!$B$11,Y1851&lt;Premissas!$B$12),"VERIFICAR - UNIDADE/EMBALAGEM",IF(Y1851&gt;Premissas!$B$6,"NÃO COMPRAR - REAJUSTE &gt;5%","COMPRAR")))</f>
        <v>SEM OFERTA</v>
      </c>
      <c r="AB1851" s="18" t="str">
        <f aca="false">IF(W1851="DIMEC",S1851,IF(W1851="MEDCENTRO",U1851,""))</f>
        <v/>
      </c>
      <c r="AC1851" s="18" t="n">
        <f aca="false">IF(AA1851&lt;&gt;"COMPRAR",0,IF(AB1851="",I1851,MIN(I1851,AB1851)))</f>
        <v>0</v>
      </c>
      <c r="AD1851" s="19" t="n">
        <f aca="false">IF(AC1851&gt;0,AC1851*V1851,0)</f>
        <v>0</v>
      </c>
      <c r="AE1851" s="19" t="n">
        <f aca="false">IF(AC1851&gt;0,(M1851-V1851)*AC1851,0)</f>
        <v>0</v>
      </c>
      <c r="AF1851" s="16" t="str">
        <f aca="false">IF(AA1851&lt;&gt;"COMPRAR","",IF(AB1851="",IF(X1851="","",IF(X1851-V1851&lt;0.01,"EMPATE TÉCNICO","")),IF(AB1851&lt;I1851,"ESTOQUE INSUFICIENTE",IF(X1851="","",IF(X1851-V1851&lt;0.01,"EMPATE TÉCNICO","")))))</f>
        <v/>
      </c>
      <c r="AG1851" s="16" t="s">
        <v>4361</v>
      </c>
      <c r="AH1851" s="16" t="s">
        <v>5413</v>
      </c>
    </row>
    <row r="1852" customFormat="false" ht="15" hidden="false" customHeight="false" outlineLevel="0" collapsed="false">
      <c r="A1852" s="16" t="s">
        <v>5887</v>
      </c>
      <c r="B1852" s="17" t="s">
        <v>5888</v>
      </c>
      <c r="C1852" s="16" t="s">
        <v>5889</v>
      </c>
      <c r="D1852" s="16" t="s">
        <v>4360</v>
      </c>
      <c r="E1852" s="18" t="n">
        <v>1</v>
      </c>
      <c r="F1852" s="16" t="s">
        <v>42</v>
      </c>
      <c r="G1852" s="18" t="n">
        <v>1</v>
      </c>
      <c r="H1852" s="16" t="n">
        <v>0.6</v>
      </c>
      <c r="I1852" s="18" t="n">
        <v>1</v>
      </c>
      <c r="J1852" s="19" t="n">
        <v>26.58</v>
      </c>
      <c r="K1852" s="19" t="n">
        <v>26.58</v>
      </c>
      <c r="L1852" s="19" t="n">
        <v>26.58</v>
      </c>
      <c r="M1852" s="19" t="n">
        <f aca="false">IF(J1852&gt;0,J1852,K1852)*E1852</f>
        <v>26.58</v>
      </c>
      <c r="N1852" s="20"/>
      <c r="O1852" s="21" t="str">
        <f aca="false">IF(R1852="","",ROUND(R1852*(1-Premissas!$B$4),4))</f>
        <v/>
      </c>
      <c r="P1852" s="22"/>
      <c r="Q1852" s="22"/>
      <c r="R1852" s="23"/>
      <c r="S1852" s="24"/>
      <c r="T1852" s="24"/>
      <c r="U1852" s="25"/>
      <c r="V1852" s="19" t="str">
        <f aca="false">IF(COUNT(N1852:Q1852)=0,"",MIN(N1852:Q1852))</f>
        <v/>
      </c>
      <c r="W1852" s="16" t="str">
        <f aca="false">IF(V1852="","",INDEX($N$4:$Q$4,MATCH(V1852,N1852:Q1852,0)))</f>
        <v/>
      </c>
      <c r="X1852" s="19" t="str">
        <f aca="false">IF(COUNT(N1852:Q1852)&lt;2,"",SMALL(N1852:Q1852,2))</f>
        <v/>
      </c>
      <c r="Y1852" s="26" t="str">
        <f aca="false">IF(OR(V1852="",M1852=0),"",V1852/M1852-1)</f>
        <v/>
      </c>
      <c r="Z1852" s="26" t="str">
        <f aca="false">IF(OR(V1852="",L1852=""),"",V1852/(L1852*E1852)-1)</f>
        <v/>
      </c>
      <c r="AA1852" s="16" t="str">
        <f aca="false">IF(V1852="","SEM OFERTA",IF(OR(Y1852&gt;Premissas!$B$11,Y1852&lt;Premissas!$B$12),"VERIFICAR - UNIDADE/EMBALAGEM",IF(Y1852&gt;Premissas!$B$6,"NÃO COMPRAR - REAJUSTE &gt;5%","COMPRAR")))</f>
        <v>SEM OFERTA</v>
      </c>
      <c r="AB1852" s="18" t="str">
        <f aca="false">IF(W1852="DIMEC",S1852,IF(W1852="MEDCENTRO",U1852,""))</f>
        <v/>
      </c>
      <c r="AC1852" s="18" t="n">
        <f aca="false">IF(AA1852&lt;&gt;"COMPRAR",0,IF(AB1852="",I1852,MIN(I1852,AB1852)))</f>
        <v>0</v>
      </c>
      <c r="AD1852" s="19" t="n">
        <f aca="false">IF(AC1852&gt;0,AC1852*V1852,0)</f>
        <v>0</v>
      </c>
      <c r="AE1852" s="19" t="n">
        <f aca="false">IF(AC1852&gt;0,(M1852-V1852)*AC1852,0)</f>
        <v>0</v>
      </c>
      <c r="AF1852" s="16" t="str">
        <f aca="false">IF(AA1852&lt;&gt;"COMPRAR","",IF(AB1852="",IF(X1852="","",IF(X1852-V1852&lt;0.01,"EMPATE TÉCNICO","")),IF(AB1852&lt;I1852,"ESTOQUE INSUFICIENTE",IF(X1852="","",IF(X1852-V1852&lt;0.01,"EMPATE TÉCNICO","")))))</f>
        <v/>
      </c>
      <c r="AG1852" s="16" t="s">
        <v>4361</v>
      </c>
      <c r="AH1852" s="16" t="s">
        <v>5413</v>
      </c>
    </row>
    <row r="1853" customFormat="false" ht="15" hidden="false" customHeight="false" outlineLevel="0" collapsed="false">
      <c r="A1853" s="16" t="s">
        <v>5890</v>
      </c>
      <c r="B1853" s="17" t="s">
        <v>5891</v>
      </c>
      <c r="C1853" s="16" t="s">
        <v>5892</v>
      </c>
      <c r="D1853" s="16" t="s">
        <v>5429</v>
      </c>
      <c r="E1853" s="18" t="n">
        <v>1</v>
      </c>
      <c r="F1853" s="16" t="s">
        <v>43</v>
      </c>
      <c r="G1853" s="18" t="n">
        <v>1</v>
      </c>
      <c r="H1853" s="16" t="n">
        <v>0.4</v>
      </c>
      <c r="I1853" s="18" t="n">
        <v>1</v>
      </c>
      <c r="J1853" s="19" t="n">
        <v>12.46</v>
      </c>
      <c r="K1853" s="19" t="n">
        <v>12.46</v>
      </c>
      <c r="L1853" s="19" t="n">
        <v>12.46</v>
      </c>
      <c r="M1853" s="19" t="n">
        <f aca="false">IF(J1853&gt;0,J1853,K1853)*E1853</f>
        <v>12.46</v>
      </c>
      <c r="N1853" s="20"/>
      <c r="O1853" s="21" t="str">
        <f aca="false">IF(R1853="","",ROUND(R1853*(1-Premissas!$B$4),4))</f>
        <v/>
      </c>
      <c r="P1853" s="22"/>
      <c r="Q1853" s="22"/>
      <c r="R1853" s="23"/>
      <c r="S1853" s="24"/>
      <c r="T1853" s="24"/>
      <c r="U1853" s="25"/>
      <c r="V1853" s="19" t="str">
        <f aca="false">IF(COUNT(N1853:Q1853)=0,"",MIN(N1853:Q1853))</f>
        <v/>
      </c>
      <c r="W1853" s="16" t="str">
        <f aca="false">IF(V1853="","",INDEX($N$4:$Q$4,MATCH(V1853,N1853:Q1853,0)))</f>
        <v/>
      </c>
      <c r="X1853" s="19" t="str">
        <f aca="false">IF(COUNT(N1853:Q1853)&lt;2,"",SMALL(N1853:Q1853,2))</f>
        <v/>
      </c>
      <c r="Y1853" s="26" t="str">
        <f aca="false">IF(OR(V1853="",M1853=0),"",V1853/M1853-1)</f>
        <v/>
      </c>
      <c r="Z1853" s="26" t="str">
        <f aca="false">IF(OR(V1853="",L1853=""),"",V1853/(L1853*E1853)-1)</f>
        <v/>
      </c>
      <c r="AA1853" s="16" t="str">
        <f aca="false">IF(V1853="","SEM OFERTA",IF(OR(Y1853&gt;Premissas!$B$11,Y1853&lt;Premissas!$B$12),"VERIFICAR - UNIDADE/EMBALAGEM",IF(Y1853&gt;Premissas!$B$6,"NÃO COMPRAR - REAJUSTE &gt;5%","COMPRAR")))</f>
        <v>SEM OFERTA</v>
      </c>
      <c r="AB1853" s="18" t="str">
        <f aca="false">IF(W1853="DIMEC",S1853,IF(W1853="MEDCENTRO",U1853,""))</f>
        <v/>
      </c>
      <c r="AC1853" s="18" t="n">
        <f aca="false">IF(AA1853&lt;&gt;"COMPRAR",0,IF(AB1853="",I1853,MIN(I1853,AB1853)))</f>
        <v>0</v>
      </c>
      <c r="AD1853" s="19" t="n">
        <f aca="false">IF(AC1853&gt;0,AC1853*V1853,0)</f>
        <v>0</v>
      </c>
      <c r="AE1853" s="19" t="n">
        <f aca="false">IF(AC1853&gt;0,(M1853-V1853)*AC1853,0)</f>
        <v>0</v>
      </c>
      <c r="AF1853" s="16" t="str">
        <f aca="false">IF(AA1853&lt;&gt;"COMPRAR","",IF(AB1853="",IF(X1853="","",IF(X1853-V1853&lt;0.01,"EMPATE TÉCNICO","")),IF(AB1853&lt;I1853,"ESTOQUE INSUFICIENTE",IF(X1853="","",IF(X1853-V1853&lt;0.01,"EMPATE TÉCNICO","")))))</f>
        <v/>
      </c>
      <c r="AG1853" s="16" t="s">
        <v>328</v>
      </c>
      <c r="AH1853" s="16" t="s">
        <v>5413</v>
      </c>
    </row>
    <row r="1854" customFormat="false" ht="15" hidden="false" customHeight="false" outlineLevel="0" collapsed="false">
      <c r="A1854" s="16" t="s">
        <v>5893</v>
      </c>
      <c r="B1854" s="17" t="s">
        <v>5894</v>
      </c>
      <c r="C1854" s="16" t="s">
        <v>5895</v>
      </c>
      <c r="D1854" s="16" t="s">
        <v>3882</v>
      </c>
      <c r="E1854" s="18" t="n">
        <v>1</v>
      </c>
      <c r="F1854" s="16" t="s">
        <v>42</v>
      </c>
      <c r="G1854" s="18" t="n">
        <v>3</v>
      </c>
      <c r="H1854" s="16" t="n">
        <v>3.2</v>
      </c>
      <c r="I1854" s="18" t="n">
        <v>6</v>
      </c>
      <c r="J1854" s="19" t="n">
        <v>18.1883333333333</v>
      </c>
      <c r="K1854" s="19" t="n">
        <v>18.1883333333333</v>
      </c>
      <c r="L1854" s="19" t="n">
        <v>18.1883</v>
      </c>
      <c r="M1854" s="19" t="n">
        <f aca="false">IF(J1854&gt;0,J1854,K1854)*E1854</f>
        <v>18.1883333333333</v>
      </c>
      <c r="N1854" s="20"/>
      <c r="O1854" s="21" t="str">
        <f aca="false">IF(R1854="","",ROUND(R1854*(1-Premissas!$B$4),4))</f>
        <v/>
      </c>
      <c r="P1854" s="22"/>
      <c r="Q1854" s="22"/>
      <c r="R1854" s="23"/>
      <c r="S1854" s="24"/>
      <c r="T1854" s="24"/>
      <c r="U1854" s="25"/>
      <c r="V1854" s="19" t="str">
        <f aca="false">IF(COUNT(N1854:Q1854)=0,"",MIN(N1854:Q1854))</f>
        <v/>
      </c>
      <c r="W1854" s="16" t="str">
        <f aca="false">IF(V1854="","",INDEX($N$4:$Q$4,MATCH(V1854,N1854:Q1854,0)))</f>
        <v/>
      </c>
      <c r="X1854" s="19" t="str">
        <f aca="false">IF(COUNT(N1854:Q1854)&lt;2,"",SMALL(N1854:Q1854,2))</f>
        <v/>
      </c>
      <c r="Y1854" s="26" t="str">
        <f aca="false">IF(OR(V1854="",M1854=0),"",V1854/M1854-1)</f>
        <v/>
      </c>
      <c r="Z1854" s="26" t="str">
        <f aca="false">IF(OR(V1854="",L1854=""),"",V1854/(L1854*E1854)-1)</f>
        <v/>
      </c>
      <c r="AA1854" s="16" t="str">
        <f aca="false">IF(V1854="","SEM OFERTA",IF(OR(Y1854&gt;Premissas!$B$11,Y1854&lt;Premissas!$B$12),"VERIFICAR - UNIDADE/EMBALAGEM",IF(Y1854&gt;Premissas!$B$6,"NÃO COMPRAR - REAJUSTE &gt;5%","COMPRAR")))</f>
        <v>SEM OFERTA</v>
      </c>
      <c r="AB1854" s="18" t="str">
        <f aca="false">IF(W1854="DIMEC",S1854,IF(W1854="MEDCENTRO",U1854,""))</f>
        <v/>
      </c>
      <c r="AC1854" s="18" t="n">
        <f aca="false">IF(AA1854&lt;&gt;"COMPRAR",0,IF(AB1854="",I1854,MIN(I1854,AB1854)))</f>
        <v>0</v>
      </c>
      <c r="AD1854" s="19" t="n">
        <f aca="false">IF(AC1854&gt;0,AC1854*V1854,0)</f>
        <v>0</v>
      </c>
      <c r="AE1854" s="19" t="n">
        <f aca="false">IF(AC1854&gt;0,(M1854-V1854)*AC1854,0)</f>
        <v>0</v>
      </c>
      <c r="AF1854" s="16" t="str">
        <f aca="false">IF(AA1854&lt;&gt;"COMPRAR","",IF(AB1854="",IF(X1854="","",IF(X1854-V1854&lt;0.01,"EMPATE TÉCNICO","")),IF(AB1854&lt;I1854,"ESTOQUE INSUFICIENTE",IF(X1854="","",IF(X1854-V1854&lt;0.01,"EMPATE TÉCNICO","")))))</f>
        <v/>
      </c>
      <c r="AG1854" s="16" t="s">
        <v>547</v>
      </c>
      <c r="AH1854" s="16" t="s">
        <v>5413</v>
      </c>
    </row>
    <row r="1855" customFormat="false" ht="15" hidden="false" customHeight="false" outlineLevel="0" collapsed="false">
      <c r="A1855" s="16" t="s">
        <v>5896</v>
      </c>
      <c r="B1855" s="17" t="s">
        <v>5897</v>
      </c>
      <c r="C1855" s="16" t="s">
        <v>5898</v>
      </c>
      <c r="D1855" s="16" t="s">
        <v>4360</v>
      </c>
      <c r="E1855" s="18" t="n">
        <v>1</v>
      </c>
      <c r="F1855" s="16" t="s">
        <v>43</v>
      </c>
      <c r="G1855" s="18" t="n">
        <v>0</v>
      </c>
      <c r="H1855" s="16" t="n">
        <v>0.5</v>
      </c>
      <c r="I1855" s="18" t="n">
        <v>2</v>
      </c>
      <c r="J1855" s="19" t="n">
        <v>18.16</v>
      </c>
      <c r="K1855" s="19" t="n">
        <v>18.16</v>
      </c>
      <c r="L1855" s="19" t="n">
        <v>18.16</v>
      </c>
      <c r="M1855" s="19" t="n">
        <f aca="false">IF(J1855&gt;0,J1855,K1855)*E1855</f>
        <v>18.16</v>
      </c>
      <c r="N1855" s="20"/>
      <c r="O1855" s="21" t="str">
        <f aca="false">IF(R1855="","",ROUND(R1855*(1-Premissas!$B$4),4))</f>
        <v/>
      </c>
      <c r="P1855" s="22"/>
      <c r="Q1855" s="22"/>
      <c r="R1855" s="23"/>
      <c r="S1855" s="24"/>
      <c r="T1855" s="24"/>
      <c r="U1855" s="25"/>
      <c r="V1855" s="19" t="str">
        <f aca="false">IF(COUNT(N1855:Q1855)=0,"",MIN(N1855:Q1855))</f>
        <v/>
      </c>
      <c r="W1855" s="16" t="str">
        <f aca="false">IF(V1855="","",INDEX($N$4:$Q$4,MATCH(V1855,N1855:Q1855,0)))</f>
        <v/>
      </c>
      <c r="X1855" s="19" t="str">
        <f aca="false">IF(COUNT(N1855:Q1855)&lt;2,"",SMALL(N1855:Q1855,2))</f>
        <v/>
      </c>
      <c r="Y1855" s="26" t="str">
        <f aca="false">IF(OR(V1855="",M1855=0),"",V1855/M1855-1)</f>
        <v/>
      </c>
      <c r="Z1855" s="26" t="str">
        <f aca="false">IF(OR(V1855="",L1855=""),"",V1855/(L1855*E1855)-1)</f>
        <v/>
      </c>
      <c r="AA1855" s="16" t="str">
        <f aca="false">IF(V1855="","SEM OFERTA",IF(OR(Y1855&gt;Premissas!$B$11,Y1855&lt;Premissas!$B$12),"VERIFICAR - UNIDADE/EMBALAGEM",IF(Y1855&gt;Premissas!$B$6,"NÃO COMPRAR - REAJUSTE &gt;5%","COMPRAR")))</f>
        <v>SEM OFERTA</v>
      </c>
      <c r="AB1855" s="18" t="str">
        <f aca="false">IF(W1855="DIMEC",S1855,IF(W1855="MEDCENTRO",U1855,""))</f>
        <v/>
      </c>
      <c r="AC1855" s="18" t="n">
        <f aca="false">IF(AA1855&lt;&gt;"COMPRAR",0,IF(AB1855="",I1855,MIN(I1855,AB1855)))</f>
        <v>0</v>
      </c>
      <c r="AD1855" s="19" t="n">
        <f aca="false">IF(AC1855&gt;0,AC1855*V1855,0)</f>
        <v>0</v>
      </c>
      <c r="AE1855" s="19" t="n">
        <f aca="false">IF(AC1855&gt;0,(M1855-V1855)*AC1855,0)</f>
        <v>0</v>
      </c>
      <c r="AF1855" s="16" t="str">
        <f aca="false">IF(AA1855&lt;&gt;"COMPRAR","",IF(AB1855="",IF(X1855="","",IF(X1855-V1855&lt;0.01,"EMPATE TÉCNICO","")),IF(AB1855&lt;I1855,"ESTOQUE INSUFICIENTE",IF(X1855="","",IF(X1855-V1855&lt;0.01,"EMPATE TÉCNICO","")))))</f>
        <v/>
      </c>
      <c r="AG1855" s="16" t="s">
        <v>4361</v>
      </c>
      <c r="AH1855" s="16" t="s">
        <v>5413</v>
      </c>
    </row>
    <row r="1856" customFormat="false" ht="15" hidden="false" customHeight="false" outlineLevel="0" collapsed="false">
      <c r="A1856" s="16" t="s">
        <v>5899</v>
      </c>
      <c r="B1856" s="17" t="s">
        <v>5900</v>
      </c>
      <c r="C1856" s="16" t="s">
        <v>5901</v>
      </c>
      <c r="D1856" s="16" t="s">
        <v>4360</v>
      </c>
      <c r="E1856" s="18" t="n">
        <v>1</v>
      </c>
      <c r="F1856" s="16" t="s">
        <v>43</v>
      </c>
      <c r="G1856" s="18" t="n">
        <v>0</v>
      </c>
      <c r="H1856" s="16" t="n">
        <v>0.1</v>
      </c>
      <c r="I1856" s="18" t="n">
        <v>1</v>
      </c>
      <c r="J1856" s="19" t="n">
        <v>27.82</v>
      </c>
      <c r="K1856" s="19" t="n">
        <v>27.82</v>
      </c>
      <c r="L1856" s="19" t="n">
        <v>27.82</v>
      </c>
      <c r="M1856" s="19" t="n">
        <f aca="false">IF(J1856&gt;0,J1856,K1856)*E1856</f>
        <v>27.82</v>
      </c>
      <c r="N1856" s="20"/>
      <c r="O1856" s="21" t="str">
        <f aca="false">IF(R1856="","",ROUND(R1856*(1-Premissas!$B$4),4))</f>
        <v/>
      </c>
      <c r="P1856" s="22"/>
      <c r="Q1856" s="22"/>
      <c r="R1856" s="23"/>
      <c r="S1856" s="24"/>
      <c r="T1856" s="24"/>
      <c r="U1856" s="25"/>
      <c r="V1856" s="19" t="str">
        <f aca="false">IF(COUNT(N1856:Q1856)=0,"",MIN(N1856:Q1856))</f>
        <v/>
      </c>
      <c r="W1856" s="16" t="str">
        <f aca="false">IF(V1856="","",INDEX($N$4:$Q$4,MATCH(V1856,N1856:Q1856,0)))</f>
        <v/>
      </c>
      <c r="X1856" s="19" t="str">
        <f aca="false">IF(COUNT(N1856:Q1856)&lt;2,"",SMALL(N1856:Q1856,2))</f>
        <v/>
      </c>
      <c r="Y1856" s="26" t="str">
        <f aca="false">IF(OR(V1856="",M1856=0),"",V1856/M1856-1)</f>
        <v/>
      </c>
      <c r="Z1856" s="26" t="str">
        <f aca="false">IF(OR(V1856="",L1856=""),"",V1856/(L1856*E1856)-1)</f>
        <v/>
      </c>
      <c r="AA1856" s="16" t="str">
        <f aca="false">IF(V1856="","SEM OFERTA",IF(OR(Y1856&gt;Premissas!$B$11,Y1856&lt;Premissas!$B$12),"VERIFICAR - UNIDADE/EMBALAGEM",IF(Y1856&gt;Premissas!$B$6,"NÃO COMPRAR - REAJUSTE &gt;5%","COMPRAR")))</f>
        <v>SEM OFERTA</v>
      </c>
      <c r="AB1856" s="18" t="str">
        <f aca="false">IF(W1856="DIMEC",S1856,IF(W1856="MEDCENTRO",U1856,""))</f>
        <v/>
      </c>
      <c r="AC1856" s="18" t="n">
        <f aca="false">IF(AA1856&lt;&gt;"COMPRAR",0,IF(AB1856="",I1856,MIN(I1856,AB1856)))</f>
        <v>0</v>
      </c>
      <c r="AD1856" s="19" t="n">
        <f aca="false">IF(AC1856&gt;0,AC1856*V1856,0)</f>
        <v>0</v>
      </c>
      <c r="AE1856" s="19" t="n">
        <f aca="false">IF(AC1856&gt;0,(M1856-V1856)*AC1856,0)</f>
        <v>0</v>
      </c>
      <c r="AF1856" s="16" t="str">
        <f aca="false">IF(AA1856&lt;&gt;"COMPRAR","",IF(AB1856="",IF(X1856="","",IF(X1856-V1856&lt;0.01,"EMPATE TÉCNICO","")),IF(AB1856&lt;I1856,"ESTOQUE INSUFICIENTE",IF(X1856="","",IF(X1856-V1856&lt;0.01,"EMPATE TÉCNICO","")))))</f>
        <v/>
      </c>
      <c r="AG1856" s="16" t="s">
        <v>4361</v>
      </c>
      <c r="AH1856" s="16" t="s">
        <v>5413</v>
      </c>
    </row>
    <row r="1857" customFormat="false" ht="15" hidden="false" customHeight="false" outlineLevel="0" collapsed="false">
      <c r="A1857" s="16" t="s">
        <v>5902</v>
      </c>
      <c r="B1857" s="17" t="s">
        <v>5903</v>
      </c>
      <c r="C1857" s="16" t="s">
        <v>5904</v>
      </c>
      <c r="D1857" s="16" t="s">
        <v>4360</v>
      </c>
      <c r="E1857" s="18" t="n">
        <v>1</v>
      </c>
      <c r="F1857" s="16" t="s">
        <v>43</v>
      </c>
      <c r="G1857" s="18" t="n">
        <v>0</v>
      </c>
      <c r="H1857" s="16" t="n">
        <v>0.1</v>
      </c>
      <c r="I1857" s="18" t="n">
        <v>1</v>
      </c>
      <c r="J1857" s="19" t="n">
        <v>20.21</v>
      </c>
      <c r="K1857" s="19" t="n">
        <v>20.21</v>
      </c>
      <c r="L1857" s="19" t="n">
        <v>20.21</v>
      </c>
      <c r="M1857" s="19" t="n">
        <f aca="false">IF(J1857&gt;0,J1857,K1857)*E1857</f>
        <v>20.21</v>
      </c>
      <c r="N1857" s="20"/>
      <c r="O1857" s="21" t="str">
        <f aca="false">IF(R1857="","",ROUND(R1857*(1-Premissas!$B$4),4))</f>
        <v/>
      </c>
      <c r="P1857" s="22"/>
      <c r="Q1857" s="22"/>
      <c r="R1857" s="23"/>
      <c r="S1857" s="24"/>
      <c r="T1857" s="24"/>
      <c r="U1857" s="25"/>
      <c r="V1857" s="19" t="str">
        <f aca="false">IF(COUNT(N1857:Q1857)=0,"",MIN(N1857:Q1857))</f>
        <v/>
      </c>
      <c r="W1857" s="16" t="str">
        <f aca="false">IF(V1857="","",INDEX($N$4:$Q$4,MATCH(V1857,N1857:Q1857,0)))</f>
        <v/>
      </c>
      <c r="X1857" s="19" t="str">
        <f aca="false">IF(COUNT(N1857:Q1857)&lt;2,"",SMALL(N1857:Q1857,2))</f>
        <v/>
      </c>
      <c r="Y1857" s="26" t="str">
        <f aca="false">IF(OR(V1857="",M1857=0),"",V1857/M1857-1)</f>
        <v/>
      </c>
      <c r="Z1857" s="26" t="str">
        <f aca="false">IF(OR(V1857="",L1857=""),"",V1857/(L1857*E1857)-1)</f>
        <v/>
      </c>
      <c r="AA1857" s="16" t="str">
        <f aca="false">IF(V1857="","SEM OFERTA",IF(OR(Y1857&gt;Premissas!$B$11,Y1857&lt;Premissas!$B$12),"VERIFICAR - UNIDADE/EMBALAGEM",IF(Y1857&gt;Premissas!$B$6,"NÃO COMPRAR - REAJUSTE &gt;5%","COMPRAR")))</f>
        <v>SEM OFERTA</v>
      </c>
      <c r="AB1857" s="18" t="str">
        <f aca="false">IF(W1857="DIMEC",S1857,IF(W1857="MEDCENTRO",U1857,""))</f>
        <v/>
      </c>
      <c r="AC1857" s="18" t="n">
        <f aca="false">IF(AA1857&lt;&gt;"COMPRAR",0,IF(AB1857="",I1857,MIN(I1857,AB1857)))</f>
        <v>0</v>
      </c>
      <c r="AD1857" s="19" t="n">
        <f aca="false">IF(AC1857&gt;0,AC1857*V1857,0)</f>
        <v>0</v>
      </c>
      <c r="AE1857" s="19" t="n">
        <f aca="false">IF(AC1857&gt;0,(M1857-V1857)*AC1857,0)</f>
        <v>0</v>
      </c>
      <c r="AF1857" s="16" t="str">
        <f aca="false">IF(AA1857&lt;&gt;"COMPRAR","",IF(AB1857="",IF(X1857="","",IF(X1857-V1857&lt;0.01,"EMPATE TÉCNICO","")),IF(AB1857&lt;I1857,"ESTOQUE INSUFICIENTE",IF(X1857="","",IF(X1857-V1857&lt;0.01,"EMPATE TÉCNICO","")))))</f>
        <v/>
      </c>
      <c r="AG1857" s="16" t="s">
        <v>4361</v>
      </c>
      <c r="AH1857" s="16" t="s">
        <v>5413</v>
      </c>
    </row>
    <row r="1858" customFormat="false" ht="15" hidden="false" customHeight="false" outlineLevel="0" collapsed="false">
      <c r="A1858" s="16" t="s">
        <v>5905</v>
      </c>
      <c r="B1858" s="17" t="s">
        <v>5906</v>
      </c>
      <c r="C1858" s="16" t="s">
        <v>5907</v>
      </c>
      <c r="D1858" s="16" t="s">
        <v>4360</v>
      </c>
      <c r="E1858" s="18" t="n">
        <v>1</v>
      </c>
      <c r="F1858" s="16" t="s">
        <v>43</v>
      </c>
      <c r="G1858" s="18" t="n">
        <v>0</v>
      </c>
      <c r="H1858" s="16" t="n">
        <v>0</v>
      </c>
      <c r="I1858" s="18" t="n">
        <v>1</v>
      </c>
      <c r="J1858" s="19" t="n">
        <v>27.07</v>
      </c>
      <c r="K1858" s="19" t="n">
        <v>27.07</v>
      </c>
      <c r="L1858" s="19" t="n">
        <v>27.07</v>
      </c>
      <c r="M1858" s="19" t="n">
        <f aca="false">IF(J1858&gt;0,J1858,K1858)*E1858</f>
        <v>27.07</v>
      </c>
      <c r="N1858" s="20"/>
      <c r="O1858" s="21" t="str">
        <f aca="false">IF(R1858="","",ROUND(R1858*(1-Premissas!$B$4),4))</f>
        <v/>
      </c>
      <c r="P1858" s="22"/>
      <c r="Q1858" s="22"/>
      <c r="R1858" s="23"/>
      <c r="S1858" s="24"/>
      <c r="T1858" s="24"/>
      <c r="U1858" s="25"/>
      <c r="V1858" s="19" t="str">
        <f aca="false">IF(COUNT(N1858:Q1858)=0,"",MIN(N1858:Q1858))</f>
        <v/>
      </c>
      <c r="W1858" s="16" t="str">
        <f aca="false">IF(V1858="","",INDEX($N$4:$Q$4,MATCH(V1858,N1858:Q1858,0)))</f>
        <v/>
      </c>
      <c r="X1858" s="19" t="str">
        <f aca="false">IF(COUNT(N1858:Q1858)&lt;2,"",SMALL(N1858:Q1858,2))</f>
        <v/>
      </c>
      <c r="Y1858" s="26" t="str">
        <f aca="false">IF(OR(V1858="",M1858=0),"",V1858/M1858-1)</f>
        <v/>
      </c>
      <c r="Z1858" s="26" t="str">
        <f aca="false">IF(OR(V1858="",L1858=""),"",V1858/(L1858*E1858)-1)</f>
        <v/>
      </c>
      <c r="AA1858" s="16" t="str">
        <f aca="false">IF(V1858="","SEM OFERTA",IF(OR(Y1858&gt;Premissas!$B$11,Y1858&lt;Premissas!$B$12),"VERIFICAR - UNIDADE/EMBALAGEM",IF(Y1858&gt;Premissas!$B$6,"NÃO COMPRAR - REAJUSTE &gt;5%","COMPRAR")))</f>
        <v>SEM OFERTA</v>
      </c>
      <c r="AB1858" s="18" t="str">
        <f aca="false">IF(W1858="DIMEC",S1858,IF(W1858="MEDCENTRO",U1858,""))</f>
        <v/>
      </c>
      <c r="AC1858" s="18" t="n">
        <f aca="false">IF(AA1858&lt;&gt;"COMPRAR",0,IF(AB1858="",I1858,MIN(I1858,AB1858)))</f>
        <v>0</v>
      </c>
      <c r="AD1858" s="19" t="n">
        <f aca="false">IF(AC1858&gt;0,AC1858*V1858,0)</f>
        <v>0</v>
      </c>
      <c r="AE1858" s="19" t="n">
        <f aca="false">IF(AC1858&gt;0,(M1858-V1858)*AC1858,0)</f>
        <v>0</v>
      </c>
      <c r="AF1858" s="16" t="str">
        <f aca="false">IF(AA1858&lt;&gt;"COMPRAR","",IF(AB1858="",IF(X1858="","",IF(X1858-V1858&lt;0.01,"EMPATE TÉCNICO","")),IF(AB1858&lt;I1858,"ESTOQUE INSUFICIENTE",IF(X1858="","",IF(X1858-V1858&lt;0.01,"EMPATE TÉCNICO","")))))</f>
        <v/>
      </c>
      <c r="AG1858" s="16" t="s">
        <v>4361</v>
      </c>
      <c r="AH1858" s="16" t="s">
        <v>5413</v>
      </c>
    </row>
    <row r="1859" customFormat="false" ht="15" hidden="false" customHeight="false" outlineLevel="0" collapsed="false">
      <c r="A1859" s="16" t="s">
        <v>5908</v>
      </c>
      <c r="B1859" s="17" t="s">
        <v>5909</v>
      </c>
      <c r="C1859" s="16" t="s">
        <v>5910</v>
      </c>
      <c r="D1859" s="16" t="s">
        <v>5454</v>
      </c>
      <c r="E1859" s="18" t="n">
        <v>1</v>
      </c>
      <c r="F1859" s="16" t="s">
        <v>41</v>
      </c>
      <c r="G1859" s="18" t="n">
        <v>5</v>
      </c>
      <c r="H1859" s="16" t="n">
        <v>3.2</v>
      </c>
      <c r="I1859" s="18" t="n">
        <v>4</v>
      </c>
      <c r="J1859" s="19" t="n">
        <v>21.43</v>
      </c>
      <c r="K1859" s="19" t="n">
        <v>21.43</v>
      </c>
      <c r="L1859" s="19" t="n">
        <v>21.43</v>
      </c>
      <c r="M1859" s="19" t="n">
        <f aca="false">IF(J1859&gt;0,J1859,K1859)*E1859</f>
        <v>21.43</v>
      </c>
      <c r="N1859" s="20"/>
      <c r="O1859" s="21" t="str">
        <f aca="false">IF(R1859="","",ROUND(R1859*(1-Premissas!$B$4),4))</f>
        <v/>
      </c>
      <c r="P1859" s="22"/>
      <c r="Q1859" s="22"/>
      <c r="R1859" s="23"/>
      <c r="S1859" s="24"/>
      <c r="T1859" s="24"/>
      <c r="U1859" s="25"/>
      <c r="V1859" s="19" t="str">
        <f aca="false">IF(COUNT(N1859:Q1859)=0,"",MIN(N1859:Q1859))</f>
        <v/>
      </c>
      <c r="W1859" s="16" t="str">
        <f aca="false">IF(V1859="","",INDEX($N$4:$Q$4,MATCH(V1859,N1859:Q1859,0)))</f>
        <v/>
      </c>
      <c r="X1859" s="19" t="str">
        <f aca="false">IF(COUNT(N1859:Q1859)&lt;2,"",SMALL(N1859:Q1859,2))</f>
        <v/>
      </c>
      <c r="Y1859" s="26" t="str">
        <f aca="false">IF(OR(V1859="",M1859=0),"",V1859/M1859-1)</f>
        <v/>
      </c>
      <c r="Z1859" s="26" t="str">
        <f aca="false">IF(OR(V1859="",L1859=""),"",V1859/(L1859*E1859)-1)</f>
        <v/>
      </c>
      <c r="AA1859" s="16" t="str">
        <f aca="false">IF(V1859="","SEM OFERTA",IF(OR(Y1859&gt;Premissas!$B$11,Y1859&lt;Premissas!$B$12),"VERIFICAR - UNIDADE/EMBALAGEM",IF(Y1859&gt;Premissas!$B$6,"NÃO COMPRAR - REAJUSTE &gt;5%","COMPRAR")))</f>
        <v>SEM OFERTA</v>
      </c>
      <c r="AB1859" s="18" t="str">
        <f aca="false">IF(W1859="DIMEC",S1859,IF(W1859="MEDCENTRO",U1859,""))</f>
        <v/>
      </c>
      <c r="AC1859" s="18" t="n">
        <f aca="false">IF(AA1859&lt;&gt;"COMPRAR",0,IF(AB1859="",I1859,MIN(I1859,AB1859)))</f>
        <v>0</v>
      </c>
      <c r="AD1859" s="19" t="n">
        <f aca="false">IF(AC1859&gt;0,AC1859*V1859,0)</f>
        <v>0</v>
      </c>
      <c r="AE1859" s="19" t="n">
        <f aca="false">IF(AC1859&gt;0,(M1859-V1859)*AC1859,0)</f>
        <v>0</v>
      </c>
      <c r="AF1859" s="16" t="str">
        <f aca="false">IF(AA1859&lt;&gt;"COMPRAR","",IF(AB1859="",IF(X1859="","",IF(X1859-V1859&lt;0.01,"EMPATE TÉCNICO","")),IF(AB1859&lt;I1859,"ESTOQUE INSUFICIENTE",IF(X1859="","",IF(X1859-V1859&lt;0.01,"EMPATE TÉCNICO","")))))</f>
        <v/>
      </c>
      <c r="AG1859" s="16" t="s">
        <v>360</v>
      </c>
      <c r="AH1859" s="16" t="s">
        <v>5413</v>
      </c>
    </row>
    <row r="1860" customFormat="false" ht="15" hidden="false" customHeight="false" outlineLevel="0" collapsed="false">
      <c r="A1860" s="16" t="s">
        <v>5911</v>
      </c>
      <c r="B1860" s="17" t="s">
        <v>5912</v>
      </c>
      <c r="C1860" s="16" t="s">
        <v>5913</v>
      </c>
      <c r="D1860" s="16" t="s">
        <v>4360</v>
      </c>
      <c r="E1860" s="18" t="n">
        <v>1</v>
      </c>
      <c r="F1860" s="16" t="s">
        <v>43</v>
      </c>
      <c r="G1860" s="18" t="n">
        <v>4</v>
      </c>
      <c r="H1860" s="16" t="n">
        <v>2.1</v>
      </c>
      <c r="I1860" s="18" t="n">
        <v>2</v>
      </c>
      <c r="J1860" s="19" t="n">
        <v>19.49</v>
      </c>
      <c r="K1860" s="19" t="n">
        <v>19.49</v>
      </c>
      <c r="L1860" s="19" t="n">
        <v>19.49</v>
      </c>
      <c r="M1860" s="19" t="n">
        <f aca="false">IF(J1860&gt;0,J1860,K1860)*E1860</f>
        <v>19.49</v>
      </c>
      <c r="N1860" s="20"/>
      <c r="O1860" s="21" t="str">
        <f aca="false">IF(R1860="","",ROUND(R1860*(1-Premissas!$B$4),4))</f>
        <v/>
      </c>
      <c r="P1860" s="22"/>
      <c r="Q1860" s="22"/>
      <c r="R1860" s="23"/>
      <c r="S1860" s="24"/>
      <c r="T1860" s="24"/>
      <c r="U1860" s="25"/>
      <c r="V1860" s="19" t="str">
        <f aca="false">IF(COUNT(N1860:Q1860)=0,"",MIN(N1860:Q1860))</f>
        <v/>
      </c>
      <c r="W1860" s="16" t="str">
        <f aca="false">IF(V1860="","",INDEX($N$4:$Q$4,MATCH(V1860,N1860:Q1860,0)))</f>
        <v/>
      </c>
      <c r="X1860" s="19" t="str">
        <f aca="false">IF(COUNT(N1860:Q1860)&lt;2,"",SMALL(N1860:Q1860,2))</f>
        <v/>
      </c>
      <c r="Y1860" s="26" t="str">
        <f aca="false">IF(OR(V1860="",M1860=0),"",V1860/M1860-1)</f>
        <v/>
      </c>
      <c r="Z1860" s="26" t="str">
        <f aca="false">IF(OR(V1860="",L1860=""),"",V1860/(L1860*E1860)-1)</f>
        <v/>
      </c>
      <c r="AA1860" s="16" t="str">
        <f aca="false">IF(V1860="","SEM OFERTA",IF(OR(Y1860&gt;Premissas!$B$11,Y1860&lt;Premissas!$B$12),"VERIFICAR - UNIDADE/EMBALAGEM",IF(Y1860&gt;Premissas!$B$6,"NÃO COMPRAR - REAJUSTE &gt;5%","COMPRAR")))</f>
        <v>SEM OFERTA</v>
      </c>
      <c r="AB1860" s="18" t="str">
        <f aca="false">IF(W1860="DIMEC",S1860,IF(W1860="MEDCENTRO",U1860,""))</f>
        <v/>
      </c>
      <c r="AC1860" s="18" t="n">
        <f aca="false">IF(AA1860&lt;&gt;"COMPRAR",0,IF(AB1860="",I1860,MIN(I1860,AB1860)))</f>
        <v>0</v>
      </c>
      <c r="AD1860" s="19" t="n">
        <f aca="false">IF(AC1860&gt;0,AC1860*V1860,0)</f>
        <v>0</v>
      </c>
      <c r="AE1860" s="19" t="n">
        <f aca="false">IF(AC1860&gt;0,(M1860-V1860)*AC1860,0)</f>
        <v>0</v>
      </c>
      <c r="AF1860" s="16" t="str">
        <f aca="false">IF(AA1860&lt;&gt;"COMPRAR","",IF(AB1860="",IF(X1860="","",IF(X1860-V1860&lt;0.01,"EMPATE TÉCNICO","")),IF(AB1860&lt;I1860,"ESTOQUE INSUFICIENTE",IF(X1860="","",IF(X1860-V1860&lt;0.01,"EMPATE TÉCNICO","")))))</f>
        <v/>
      </c>
      <c r="AG1860" s="16" t="s">
        <v>4361</v>
      </c>
      <c r="AH1860" s="16" t="s">
        <v>5413</v>
      </c>
    </row>
    <row r="1861" customFormat="false" ht="15" hidden="false" customHeight="false" outlineLevel="0" collapsed="false">
      <c r="A1861" s="16" t="s">
        <v>5914</v>
      </c>
      <c r="B1861" s="17" t="s">
        <v>5915</v>
      </c>
      <c r="C1861" s="16" t="s">
        <v>5916</v>
      </c>
      <c r="D1861" s="16" t="s">
        <v>4360</v>
      </c>
      <c r="E1861" s="18" t="n">
        <v>1</v>
      </c>
      <c r="F1861" s="16" t="s">
        <v>43</v>
      </c>
      <c r="G1861" s="18" t="n">
        <v>0</v>
      </c>
      <c r="H1861" s="16" t="n">
        <v>0.1</v>
      </c>
      <c r="I1861" s="18" t="n">
        <v>1</v>
      </c>
      <c r="J1861" s="19" t="n">
        <v>9.54</v>
      </c>
      <c r="K1861" s="19" t="n">
        <v>9.54</v>
      </c>
      <c r="L1861" s="19" t="n">
        <v>9.54</v>
      </c>
      <c r="M1861" s="19" t="n">
        <f aca="false">IF(J1861&gt;0,J1861,K1861)*E1861</f>
        <v>9.54</v>
      </c>
      <c r="N1861" s="20"/>
      <c r="O1861" s="21" t="str">
        <f aca="false">IF(R1861="","",ROUND(R1861*(1-Premissas!$B$4),4))</f>
        <v/>
      </c>
      <c r="P1861" s="22"/>
      <c r="Q1861" s="22"/>
      <c r="R1861" s="23"/>
      <c r="S1861" s="24"/>
      <c r="T1861" s="24"/>
      <c r="U1861" s="25"/>
      <c r="V1861" s="19" t="str">
        <f aca="false">IF(COUNT(N1861:Q1861)=0,"",MIN(N1861:Q1861))</f>
        <v/>
      </c>
      <c r="W1861" s="16" t="str">
        <f aca="false">IF(V1861="","",INDEX($N$4:$Q$4,MATCH(V1861,N1861:Q1861,0)))</f>
        <v/>
      </c>
      <c r="X1861" s="19" t="str">
        <f aca="false">IF(COUNT(N1861:Q1861)&lt;2,"",SMALL(N1861:Q1861,2))</f>
        <v/>
      </c>
      <c r="Y1861" s="26" t="str">
        <f aca="false">IF(OR(V1861="",M1861=0),"",V1861/M1861-1)</f>
        <v/>
      </c>
      <c r="Z1861" s="26" t="str">
        <f aca="false">IF(OR(V1861="",L1861=""),"",V1861/(L1861*E1861)-1)</f>
        <v/>
      </c>
      <c r="AA1861" s="16" t="str">
        <f aca="false">IF(V1861="","SEM OFERTA",IF(OR(Y1861&gt;Premissas!$B$11,Y1861&lt;Premissas!$B$12),"VERIFICAR - UNIDADE/EMBALAGEM",IF(Y1861&gt;Premissas!$B$6,"NÃO COMPRAR - REAJUSTE &gt;5%","COMPRAR")))</f>
        <v>SEM OFERTA</v>
      </c>
      <c r="AB1861" s="18" t="str">
        <f aca="false">IF(W1861="DIMEC",S1861,IF(W1861="MEDCENTRO",U1861,""))</f>
        <v/>
      </c>
      <c r="AC1861" s="18" t="n">
        <f aca="false">IF(AA1861&lt;&gt;"COMPRAR",0,IF(AB1861="",I1861,MIN(I1861,AB1861)))</f>
        <v>0</v>
      </c>
      <c r="AD1861" s="19" t="n">
        <f aca="false">IF(AC1861&gt;0,AC1861*V1861,0)</f>
        <v>0</v>
      </c>
      <c r="AE1861" s="19" t="n">
        <f aca="false">IF(AC1861&gt;0,(M1861-V1861)*AC1861,0)</f>
        <v>0</v>
      </c>
      <c r="AF1861" s="16" t="str">
        <f aca="false">IF(AA1861&lt;&gt;"COMPRAR","",IF(AB1861="",IF(X1861="","",IF(X1861-V1861&lt;0.01,"EMPATE TÉCNICO","")),IF(AB1861&lt;I1861,"ESTOQUE INSUFICIENTE",IF(X1861="","",IF(X1861-V1861&lt;0.01,"EMPATE TÉCNICO","")))))</f>
        <v/>
      </c>
      <c r="AG1861" s="16" t="s">
        <v>4361</v>
      </c>
      <c r="AH1861" s="16" t="s">
        <v>5413</v>
      </c>
    </row>
    <row r="1862" customFormat="false" ht="15" hidden="false" customHeight="false" outlineLevel="0" collapsed="false">
      <c r="A1862" s="16" t="s">
        <v>5917</v>
      </c>
      <c r="B1862" s="17" t="s">
        <v>5918</v>
      </c>
      <c r="C1862" s="16" t="s">
        <v>5919</v>
      </c>
      <c r="D1862" s="16" t="s">
        <v>3882</v>
      </c>
      <c r="E1862" s="18" t="n">
        <v>1</v>
      </c>
      <c r="F1862" s="16" t="s">
        <v>43</v>
      </c>
      <c r="G1862" s="18" t="n">
        <v>0</v>
      </c>
      <c r="H1862" s="16" t="n">
        <v>0.1</v>
      </c>
      <c r="I1862" s="18" t="n">
        <v>1</v>
      </c>
      <c r="J1862" s="19" t="n">
        <v>37.43</v>
      </c>
      <c r="K1862" s="19" t="n">
        <v>37.43</v>
      </c>
      <c r="L1862" s="19" t="n">
        <v>37.43</v>
      </c>
      <c r="M1862" s="19" t="n">
        <f aca="false">IF(J1862&gt;0,J1862,K1862)*E1862</f>
        <v>37.43</v>
      </c>
      <c r="N1862" s="20"/>
      <c r="O1862" s="21" t="str">
        <f aca="false">IF(R1862="","",ROUND(R1862*(1-Premissas!$B$4),4))</f>
        <v/>
      </c>
      <c r="P1862" s="22"/>
      <c r="Q1862" s="22"/>
      <c r="R1862" s="23"/>
      <c r="S1862" s="24"/>
      <c r="T1862" s="24"/>
      <c r="U1862" s="25"/>
      <c r="V1862" s="19" t="str">
        <f aca="false">IF(COUNT(N1862:Q1862)=0,"",MIN(N1862:Q1862))</f>
        <v/>
      </c>
      <c r="W1862" s="16" t="str">
        <f aca="false">IF(V1862="","",INDEX($N$4:$Q$4,MATCH(V1862,N1862:Q1862,0)))</f>
        <v/>
      </c>
      <c r="X1862" s="19" t="str">
        <f aca="false">IF(COUNT(N1862:Q1862)&lt;2,"",SMALL(N1862:Q1862,2))</f>
        <v/>
      </c>
      <c r="Y1862" s="26" t="str">
        <f aca="false">IF(OR(V1862="",M1862=0),"",V1862/M1862-1)</f>
        <v/>
      </c>
      <c r="Z1862" s="26" t="str">
        <f aca="false">IF(OR(V1862="",L1862=""),"",V1862/(L1862*E1862)-1)</f>
        <v/>
      </c>
      <c r="AA1862" s="16" t="str">
        <f aca="false">IF(V1862="","SEM OFERTA",IF(OR(Y1862&gt;Premissas!$B$11,Y1862&lt;Premissas!$B$12),"VERIFICAR - UNIDADE/EMBALAGEM",IF(Y1862&gt;Premissas!$B$6,"NÃO COMPRAR - REAJUSTE &gt;5%","COMPRAR")))</f>
        <v>SEM OFERTA</v>
      </c>
      <c r="AB1862" s="18" t="str">
        <f aca="false">IF(W1862="DIMEC",S1862,IF(W1862="MEDCENTRO",U1862,""))</f>
        <v/>
      </c>
      <c r="AC1862" s="18" t="n">
        <f aca="false">IF(AA1862&lt;&gt;"COMPRAR",0,IF(AB1862="",I1862,MIN(I1862,AB1862)))</f>
        <v>0</v>
      </c>
      <c r="AD1862" s="19" t="n">
        <f aca="false">IF(AC1862&gt;0,AC1862*V1862,0)</f>
        <v>0</v>
      </c>
      <c r="AE1862" s="19" t="n">
        <f aca="false">IF(AC1862&gt;0,(M1862-V1862)*AC1862,0)</f>
        <v>0</v>
      </c>
      <c r="AF1862" s="16" t="str">
        <f aca="false">IF(AA1862&lt;&gt;"COMPRAR","",IF(AB1862="",IF(X1862="","",IF(X1862-V1862&lt;0.01,"EMPATE TÉCNICO","")),IF(AB1862&lt;I1862,"ESTOQUE INSUFICIENTE",IF(X1862="","",IF(X1862-V1862&lt;0.01,"EMPATE TÉCNICO","")))))</f>
        <v/>
      </c>
      <c r="AG1862" s="16" t="s">
        <v>328</v>
      </c>
      <c r="AH1862" s="16" t="s">
        <v>5413</v>
      </c>
    </row>
    <row r="1863" customFormat="false" ht="15" hidden="false" customHeight="false" outlineLevel="0" collapsed="false">
      <c r="A1863" s="16" t="s">
        <v>5920</v>
      </c>
      <c r="B1863" s="17" t="s">
        <v>5921</v>
      </c>
      <c r="C1863" s="16" t="s">
        <v>5922</v>
      </c>
      <c r="D1863" s="16" t="s">
        <v>5468</v>
      </c>
      <c r="E1863" s="18" t="n">
        <v>1</v>
      </c>
      <c r="F1863" s="16" t="s">
        <v>43</v>
      </c>
      <c r="G1863" s="18" t="n">
        <v>0</v>
      </c>
      <c r="H1863" s="16" t="n">
        <v>0.6</v>
      </c>
      <c r="I1863" s="18" t="n">
        <v>2</v>
      </c>
      <c r="J1863" s="19" t="n">
        <v>15.67</v>
      </c>
      <c r="K1863" s="19" t="n">
        <v>15.67</v>
      </c>
      <c r="L1863" s="19" t="n">
        <v>15.67</v>
      </c>
      <c r="M1863" s="19" t="n">
        <f aca="false">IF(J1863&gt;0,J1863,K1863)*E1863</f>
        <v>15.67</v>
      </c>
      <c r="N1863" s="20"/>
      <c r="O1863" s="21" t="str">
        <f aca="false">IF(R1863="","",ROUND(R1863*(1-Premissas!$B$4),4))</f>
        <v/>
      </c>
      <c r="P1863" s="22"/>
      <c r="Q1863" s="22"/>
      <c r="R1863" s="23"/>
      <c r="S1863" s="24"/>
      <c r="T1863" s="24"/>
      <c r="U1863" s="25"/>
      <c r="V1863" s="19" t="str">
        <f aca="false">IF(COUNT(N1863:Q1863)=0,"",MIN(N1863:Q1863))</f>
        <v/>
      </c>
      <c r="W1863" s="16" t="str">
        <f aca="false">IF(V1863="","",INDEX($N$4:$Q$4,MATCH(V1863,N1863:Q1863,0)))</f>
        <v/>
      </c>
      <c r="X1863" s="19" t="str">
        <f aca="false">IF(COUNT(N1863:Q1863)&lt;2,"",SMALL(N1863:Q1863,2))</f>
        <v/>
      </c>
      <c r="Y1863" s="26" t="str">
        <f aca="false">IF(OR(V1863="",M1863=0),"",V1863/M1863-1)</f>
        <v/>
      </c>
      <c r="Z1863" s="26" t="str">
        <f aca="false">IF(OR(V1863="",L1863=""),"",V1863/(L1863*E1863)-1)</f>
        <v/>
      </c>
      <c r="AA1863" s="16" t="str">
        <f aca="false">IF(V1863="","SEM OFERTA",IF(OR(Y1863&gt;Premissas!$B$11,Y1863&lt;Premissas!$B$12),"VERIFICAR - UNIDADE/EMBALAGEM",IF(Y1863&gt;Premissas!$B$6,"NÃO COMPRAR - REAJUSTE &gt;5%","COMPRAR")))</f>
        <v>SEM OFERTA</v>
      </c>
      <c r="AB1863" s="18" t="str">
        <f aca="false">IF(W1863="DIMEC",S1863,IF(W1863="MEDCENTRO",U1863,""))</f>
        <v/>
      </c>
      <c r="AC1863" s="18" t="n">
        <f aca="false">IF(AA1863&lt;&gt;"COMPRAR",0,IF(AB1863="",I1863,MIN(I1863,AB1863)))</f>
        <v>0</v>
      </c>
      <c r="AD1863" s="19" t="n">
        <f aca="false">IF(AC1863&gt;0,AC1863*V1863,0)</f>
        <v>0</v>
      </c>
      <c r="AE1863" s="19" t="n">
        <f aca="false">IF(AC1863&gt;0,(M1863-V1863)*AC1863,0)</f>
        <v>0</v>
      </c>
      <c r="AF1863" s="16" t="str">
        <f aca="false">IF(AA1863&lt;&gt;"COMPRAR","",IF(AB1863="",IF(X1863="","",IF(X1863-V1863&lt;0.01,"EMPATE TÉCNICO","")),IF(AB1863&lt;I1863,"ESTOQUE INSUFICIENTE",IF(X1863="","",IF(X1863-V1863&lt;0.01,"EMPATE TÉCNICO","")))))</f>
        <v/>
      </c>
      <c r="AG1863" s="16" t="s">
        <v>1798</v>
      </c>
      <c r="AH1863" s="16" t="s">
        <v>5413</v>
      </c>
    </row>
    <row r="1864" customFormat="false" ht="15" hidden="false" customHeight="false" outlineLevel="0" collapsed="false">
      <c r="A1864" s="16" t="s">
        <v>5923</v>
      </c>
      <c r="B1864" s="17" t="s">
        <v>5924</v>
      </c>
      <c r="C1864" s="16" t="s">
        <v>5925</v>
      </c>
      <c r="D1864" s="16" t="s">
        <v>5548</v>
      </c>
      <c r="E1864" s="18" t="n">
        <v>1</v>
      </c>
      <c r="F1864" s="16" t="s">
        <v>43</v>
      </c>
      <c r="G1864" s="18" t="n">
        <v>0</v>
      </c>
      <c r="H1864" s="16" t="n">
        <v>0.1</v>
      </c>
      <c r="I1864" s="18" t="n">
        <v>1</v>
      </c>
      <c r="J1864" s="19" t="n">
        <v>14.5</v>
      </c>
      <c r="K1864" s="19" t="n">
        <v>14.5</v>
      </c>
      <c r="L1864" s="19" t="n">
        <v>14.5</v>
      </c>
      <c r="M1864" s="19" t="n">
        <f aca="false">IF(J1864&gt;0,J1864,K1864)*E1864</f>
        <v>14.5</v>
      </c>
      <c r="N1864" s="20"/>
      <c r="O1864" s="21" t="str">
        <f aca="false">IF(R1864="","",ROUND(R1864*(1-Premissas!$B$4),4))</f>
        <v/>
      </c>
      <c r="P1864" s="22"/>
      <c r="Q1864" s="22"/>
      <c r="R1864" s="23"/>
      <c r="S1864" s="24"/>
      <c r="T1864" s="24"/>
      <c r="U1864" s="25"/>
      <c r="V1864" s="19" t="str">
        <f aca="false">IF(COUNT(N1864:Q1864)=0,"",MIN(N1864:Q1864))</f>
        <v/>
      </c>
      <c r="W1864" s="16" t="str">
        <f aca="false">IF(V1864="","",INDEX($N$4:$Q$4,MATCH(V1864,N1864:Q1864,0)))</f>
        <v/>
      </c>
      <c r="X1864" s="19" t="str">
        <f aca="false">IF(COUNT(N1864:Q1864)&lt;2,"",SMALL(N1864:Q1864,2))</f>
        <v/>
      </c>
      <c r="Y1864" s="26" t="str">
        <f aca="false">IF(OR(V1864="",M1864=0),"",V1864/M1864-1)</f>
        <v/>
      </c>
      <c r="Z1864" s="26" t="str">
        <f aca="false">IF(OR(V1864="",L1864=""),"",V1864/(L1864*E1864)-1)</f>
        <v/>
      </c>
      <c r="AA1864" s="16" t="str">
        <f aca="false">IF(V1864="","SEM OFERTA",IF(OR(Y1864&gt;Premissas!$B$11,Y1864&lt;Premissas!$B$12),"VERIFICAR - UNIDADE/EMBALAGEM",IF(Y1864&gt;Premissas!$B$6,"NÃO COMPRAR - REAJUSTE &gt;5%","COMPRAR")))</f>
        <v>SEM OFERTA</v>
      </c>
      <c r="AB1864" s="18" t="str">
        <f aca="false">IF(W1864="DIMEC",S1864,IF(W1864="MEDCENTRO",U1864,""))</f>
        <v/>
      </c>
      <c r="AC1864" s="18" t="n">
        <f aca="false">IF(AA1864&lt;&gt;"COMPRAR",0,IF(AB1864="",I1864,MIN(I1864,AB1864)))</f>
        <v>0</v>
      </c>
      <c r="AD1864" s="19" t="n">
        <f aca="false">IF(AC1864&gt;0,AC1864*V1864,0)</f>
        <v>0</v>
      </c>
      <c r="AE1864" s="19" t="n">
        <f aca="false">IF(AC1864&gt;0,(M1864-V1864)*AC1864,0)</f>
        <v>0</v>
      </c>
      <c r="AF1864" s="16" t="str">
        <f aca="false">IF(AA1864&lt;&gt;"COMPRAR","",IF(AB1864="",IF(X1864="","",IF(X1864-V1864&lt;0.01,"EMPATE TÉCNICO","")),IF(AB1864&lt;I1864,"ESTOQUE INSUFICIENTE",IF(X1864="","",IF(X1864-V1864&lt;0.01,"EMPATE TÉCNICO","")))))</f>
        <v/>
      </c>
      <c r="AG1864" s="16" t="s">
        <v>547</v>
      </c>
      <c r="AH1864" s="16" t="s">
        <v>5413</v>
      </c>
    </row>
    <row r="1865" customFormat="false" ht="15" hidden="false" customHeight="false" outlineLevel="0" collapsed="false">
      <c r="A1865" s="16" t="s">
        <v>5926</v>
      </c>
      <c r="B1865" s="17" t="s">
        <v>5927</v>
      </c>
      <c r="C1865" s="16" t="s">
        <v>5928</v>
      </c>
      <c r="D1865" s="16" t="s">
        <v>3904</v>
      </c>
      <c r="E1865" s="18" t="n">
        <v>1</v>
      </c>
      <c r="F1865" s="16" t="s">
        <v>43</v>
      </c>
      <c r="G1865" s="18" t="n">
        <v>0</v>
      </c>
      <c r="H1865" s="16" t="n">
        <v>0.3</v>
      </c>
      <c r="I1865" s="18" t="n">
        <v>2</v>
      </c>
      <c r="J1865" s="19" t="n">
        <v>17.055</v>
      </c>
      <c r="K1865" s="19" t="n">
        <v>17.055</v>
      </c>
      <c r="L1865" s="19" t="n">
        <v>17.055</v>
      </c>
      <c r="M1865" s="19" t="n">
        <f aca="false">IF(J1865&gt;0,J1865,K1865)*E1865</f>
        <v>17.055</v>
      </c>
      <c r="N1865" s="20"/>
      <c r="O1865" s="21" t="str">
        <f aca="false">IF(R1865="","",ROUND(R1865*(1-Premissas!$B$4),4))</f>
        <v/>
      </c>
      <c r="P1865" s="22"/>
      <c r="Q1865" s="22"/>
      <c r="R1865" s="23"/>
      <c r="S1865" s="24"/>
      <c r="T1865" s="24"/>
      <c r="U1865" s="25"/>
      <c r="V1865" s="19" t="str">
        <f aca="false">IF(COUNT(N1865:Q1865)=0,"",MIN(N1865:Q1865))</f>
        <v/>
      </c>
      <c r="W1865" s="16" t="str">
        <f aca="false">IF(V1865="","",INDEX($N$4:$Q$4,MATCH(V1865,N1865:Q1865,0)))</f>
        <v/>
      </c>
      <c r="X1865" s="19" t="str">
        <f aca="false">IF(COUNT(N1865:Q1865)&lt;2,"",SMALL(N1865:Q1865,2))</f>
        <v/>
      </c>
      <c r="Y1865" s="26" t="str">
        <f aca="false">IF(OR(V1865="",M1865=0),"",V1865/M1865-1)</f>
        <v/>
      </c>
      <c r="Z1865" s="26" t="str">
        <f aca="false">IF(OR(V1865="",L1865=""),"",V1865/(L1865*E1865)-1)</f>
        <v/>
      </c>
      <c r="AA1865" s="16" t="str">
        <f aca="false">IF(V1865="","SEM OFERTA",IF(OR(Y1865&gt;Premissas!$B$11,Y1865&lt;Premissas!$B$12),"VERIFICAR - UNIDADE/EMBALAGEM",IF(Y1865&gt;Premissas!$B$6,"NÃO COMPRAR - REAJUSTE &gt;5%","COMPRAR")))</f>
        <v>SEM OFERTA</v>
      </c>
      <c r="AB1865" s="18" t="str">
        <f aca="false">IF(W1865="DIMEC",S1865,IF(W1865="MEDCENTRO",U1865,""))</f>
        <v/>
      </c>
      <c r="AC1865" s="18" t="n">
        <f aca="false">IF(AA1865&lt;&gt;"COMPRAR",0,IF(AB1865="",I1865,MIN(I1865,AB1865)))</f>
        <v>0</v>
      </c>
      <c r="AD1865" s="19" t="n">
        <f aca="false">IF(AC1865&gt;0,AC1865*V1865,0)</f>
        <v>0</v>
      </c>
      <c r="AE1865" s="19" t="n">
        <f aca="false">IF(AC1865&gt;0,(M1865-V1865)*AC1865,0)</f>
        <v>0</v>
      </c>
      <c r="AF1865" s="16" t="str">
        <f aca="false">IF(AA1865&lt;&gt;"COMPRAR","",IF(AB1865="",IF(X1865="","",IF(X1865-V1865&lt;0.01,"EMPATE TÉCNICO","")),IF(AB1865&lt;I1865,"ESTOQUE INSUFICIENTE",IF(X1865="","",IF(X1865-V1865&lt;0.01,"EMPATE TÉCNICO","")))))</f>
        <v/>
      </c>
      <c r="AG1865" s="16" t="s">
        <v>547</v>
      </c>
      <c r="AH1865" s="16" t="s">
        <v>5413</v>
      </c>
    </row>
    <row r="1866" customFormat="false" ht="15" hidden="false" customHeight="false" outlineLevel="0" collapsed="false">
      <c r="A1866" s="16" t="s">
        <v>5929</v>
      </c>
      <c r="B1866" s="17" t="s">
        <v>5930</v>
      </c>
      <c r="C1866" s="16" t="s">
        <v>5931</v>
      </c>
      <c r="D1866" s="16" t="s">
        <v>5595</v>
      </c>
      <c r="E1866" s="18" t="n">
        <v>1</v>
      </c>
      <c r="F1866" s="16" t="s">
        <v>43</v>
      </c>
      <c r="G1866" s="18" t="n">
        <v>0</v>
      </c>
      <c r="H1866" s="16" t="n">
        <v>0.8</v>
      </c>
      <c r="I1866" s="18" t="n">
        <v>3</v>
      </c>
      <c r="J1866" s="19" t="n">
        <v>9.3</v>
      </c>
      <c r="K1866" s="19" t="n">
        <v>9.3</v>
      </c>
      <c r="L1866" s="19" t="n">
        <v>7.26</v>
      </c>
      <c r="M1866" s="19" t="n">
        <f aca="false">IF(J1866&gt;0,J1866,K1866)*E1866</f>
        <v>9.3</v>
      </c>
      <c r="N1866" s="20"/>
      <c r="O1866" s="21" t="str">
        <f aca="false">IF(R1866="","",ROUND(R1866*(1-Premissas!$B$4),4))</f>
        <v/>
      </c>
      <c r="P1866" s="22"/>
      <c r="Q1866" s="22"/>
      <c r="R1866" s="23"/>
      <c r="S1866" s="24"/>
      <c r="T1866" s="24"/>
      <c r="U1866" s="25"/>
      <c r="V1866" s="19" t="str">
        <f aca="false">IF(COUNT(N1866:Q1866)=0,"",MIN(N1866:Q1866))</f>
        <v/>
      </c>
      <c r="W1866" s="16" t="str">
        <f aca="false">IF(V1866="","",INDEX($N$4:$Q$4,MATCH(V1866,N1866:Q1866,0)))</f>
        <v/>
      </c>
      <c r="X1866" s="19" t="str">
        <f aca="false">IF(COUNT(N1866:Q1866)&lt;2,"",SMALL(N1866:Q1866,2))</f>
        <v/>
      </c>
      <c r="Y1866" s="26" t="str">
        <f aca="false">IF(OR(V1866="",M1866=0),"",V1866/M1866-1)</f>
        <v/>
      </c>
      <c r="Z1866" s="26" t="str">
        <f aca="false">IF(OR(V1866="",L1866=""),"",V1866/(L1866*E1866)-1)</f>
        <v/>
      </c>
      <c r="AA1866" s="16" t="str">
        <f aca="false">IF(V1866="","SEM OFERTA",IF(OR(Y1866&gt;Premissas!$B$11,Y1866&lt;Premissas!$B$12),"VERIFICAR - UNIDADE/EMBALAGEM",IF(Y1866&gt;Premissas!$B$6,"NÃO COMPRAR - REAJUSTE &gt;5%","COMPRAR")))</f>
        <v>SEM OFERTA</v>
      </c>
      <c r="AB1866" s="18" t="str">
        <f aca="false">IF(W1866="DIMEC",S1866,IF(W1866="MEDCENTRO",U1866,""))</f>
        <v/>
      </c>
      <c r="AC1866" s="18" t="n">
        <f aca="false">IF(AA1866&lt;&gt;"COMPRAR",0,IF(AB1866="",I1866,MIN(I1866,AB1866)))</f>
        <v>0</v>
      </c>
      <c r="AD1866" s="19" t="n">
        <f aca="false">IF(AC1866&gt;0,AC1866*V1866,0)</f>
        <v>0</v>
      </c>
      <c r="AE1866" s="19" t="n">
        <f aca="false">IF(AC1866&gt;0,(M1866-V1866)*AC1866,0)</f>
        <v>0</v>
      </c>
      <c r="AF1866" s="16" t="str">
        <f aca="false">IF(AA1866&lt;&gt;"COMPRAR","",IF(AB1866="",IF(X1866="","",IF(X1866-V1866&lt;0.01,"EMPATE TÉCNICO","")),IF(AB1866&lt;I1866,"ESTOQUE INSUFICIENTE",IF(X1866="","",IF(X1866-V1866&lt;0.01,"EMPATE TÉCNICO","")))))</f>
        <v/>
      </c>
      <c r="AG1866" s="16" t="s">
        <v>203</v>
      </c>
      <c r="AH1866" s="16" t="s">
        <v>5413</v>
      </c>
    </row>
    <row r="1867" customFormat="false" ht="15" hidden="false" customHeight="false" outlineLevel="0" collapsed="false">
      <c r="A1867" s="16" t="s">
        <v>5932</v>
      </c>
      <c r="B1867" s="17" t="s">
        <v>5933</v>
      </c>
      <c r="C1867" s="16" t="s">
        <v>5934</v>
      </c>
      <c r="D1867" s="16" t="s">
        <v>4284</v>
      </c>
      <c r="E1867" s="18" t="n">
        <v>1</v>
      </c>
      <c r="F1867" s="16" t="s">
        <v>43</v>
      </c>
      <c r="G1867" s="18" t="n">
        <v>0</v>
      </c>
      <c r="H1867" s="16" t="n">
        <v>0.5</v>
      </c>
      <c r="I1867" s="18" t="n">
        <v>2</v>
      </c>
      <c r="J1867" s="19" t="n">
        <v>13.63</v>
      </c>
      <c r="K1867" s="19" t="n">
        <v>13.63</v>
      </c>
      <c r="L1867" s="19" t="n">
        <v>13.63</v>
      </c>
      <c r="M1867" s="19" t="n">
        <f aca="false">IF(J1867&gt;0,J1867,K1867)*E1867</f>
        <v>13.63</v>
      </c>
      <c r="N1867" s="20"/>
      <c r="O1867" s="21" t="str">
        <f aca="false">IF(R1867="","",ROUND(R1867*(1-Premissas!$B$4),4))</f>
        <v/>
      </c>
      <c r="P1867" s="22"/>
      <c r="Q1867" s="22"/>
      <c r="R1867" s="23"/>
      <c r="S1867" s="24"/>
      <c r="T1867" s="24"/>
      <c r="U1867" s="25"/>
      <c r="V1867" s="19" t="str">
        <f aca="false">IF(COUNT(N1867:Q1867)=0,"",MIN(N1867:Q1867))</f>
        <v/>
      </c>
      <c r="W1867" s="16" t="str">
        <f aca="false">IF(V1867="","",INDEX($N$4:$Q$4,MATCH(V1867,N1867:Q1867,0)))</f>
        <v/>
      </c>
      <c r="X1867" s="19" t="str">
        <f aca="false">IF(COUNT(N1867:Q1867)&lt;2,"",SMALL(N1867:Q1867,2))</f>
        <v/>
      </c>
      <c r="Y1867" s="26" t="str">
        <f aca="false">IF(OR(V1867="",M1867=0),"",V1867/M1867-1)</f>
        <v/>
      </c>
      <c r="Z1867" s="26" t="str">
        <f aca="false">IF(OR(V1867="",L1867=""),"",V1867/(L1867*E1867)-1)</f>
        <v/>
      </c>
      <c r="AA1867" s="16" t="str">
        <f aca="false">IF(V1867="","SEM OFERTA",IF(OR(Y1867&gt;Premissas!$B$11,Y1867&lt;Premissas!$B$12),"VERIFICAR - UNIDADE/EMBALAGEM",IF(Y1867&gt;Premissas!$B$6,"NÃO COMPRAR - REAJUSTE &gt;5%","COMPRAR")))</f>
        <v>SEM OFERTA</v>
      </c>
      <c r="AB1867" s="18" t="str">
        <f aca="false">IF(W1867="DIMEC",S1867,IF(W1867="MEDCENTRO",U1867,""))</f>
        <v/>
      </c>
      <c r="AC1867" s="18" t="n">
        <f aca="false">IF(AA1867&lt;&gt;"COMPRAR",0,IF(AB1867="",I1867,MIN(I1867,AB1867)))</f>
        <v>0</v>
      </c>
      <c r="AD1867" s="19" t="n">
        <f aca="false">IF(AC1867&gt;0,AC1867*V1867,0)</f>
        <v>0</v>
      </c>
      <c r="AE1867" s="19" t="n">
        <f aca="false">IF(AC1867&gt;0,(M1867-V1867)*AC1867,0)</f>
        <v>0</v>
      </c>
      <c r="AF1867" s="16" t="str">
        <f aca="false">IF(AA1867&lt;&gt;"COMPRAR","",IF(AB1867="",IF(X1867="","",IF(X1867-V1867&lt;0.01,"EMPATE TÉCNICO","")),IF(AB1867&lt;I1867,"ESTOQUE INSUFICIENTE",IF(X1867="","",IF(X1867-V1867&lt;0.01,"EMPATE TÉCNICO","")))))</f>
        <v/>
      </c>
      <c r="AG1867" s="16" t="s">
        <v>1771</v>
      </c>
      <c r="AH1867" s="16" t="s">
        <v>5413</v>
      </c>
    </row>
    <row r="1868" customFormat="false" ht="15" hidden="false" customHeight="false" outlineLevel="0" collapsed="false">
      <c r="A1868" s="16" t="s">
        <v>5935</v>
      </c>
      <c r="B1868" s="17" t="s">
        <v>5936</v>
      </c>
      <c r="C1868" s="16" t="s">
        <v>5937</v>
      </c>
      <c r="D1868" s="16" t="s">
        <v>4308</v>
      </c>
      <c r="E1868" s="18" t="n">
        <v>1</v>
      </c>
      <c r="F1868" s="16" t="s">
        <v>43</v>
      </c>
      <c r="G1868" s="18" t="n">
        <v>0</v>
      </c>
      <c r="H1868" s="16" t="n">
        <v>0</v>
      </c>
      <c r="I1868" s="18" t="n">
        <v>1</v>
      </c>
      <c r="J1868" s="19" t="n">
        <v>12.42</v>
      </c>
      <c r="K1868" s="19" t="n">
        <v>12.42</v>
      </c>
      <c r="L1868" s="19" t="n">
        <v>12.42</v>
      </c>
      <c r="M1868" s="19" t="n">
        <f aca="false">IF(J1868&gt;0,J1868,K1868)*E1868</f>
        <v>12.42</v>
      </c>
      <c r="N1868" s="20"/>
      <c r="O1868" s="21" t="str">
        <f aca="false">IF(R1868="","",ROUND(R1868*(1-Premissas!$B$4),4))</f>
        <v/>
      </c>
      <c r="P1868" s="22"/>
      <c r="Q1868" s="22"/>
      <c r="R1868" s="23"/>
      <c r="S1868" s="24"/>
      <c r="T1868" s="24"/>
      <c r="U1868" s="25"/>
      <c r="V1868" s="19" t="str">
        <f aca="false">IF(COUNT(N1868:Q1868)=0,"",MIN(N1868:Q1868))</f>
        <v/>
      </c>
      <c r="W1868" s="16" t="str">
        <f aca="false">IF(V1868="","",INDEX($N$4:$Q$4,MATCH(V1868,N1868:Q1868,0)))</f>
        <v/>
      </c>
      <c r="X1868" s="19" t="str">
        <f aca="false">IF(COUNT(N1868:Q1868)&lt;2,"",SMALL(N1868:Q1868,2))</f>
        <v/>
      </c>
      <c r="Y1868" s="26" t="str">
        <f aca="false">IF(OR(V1868="",M1868=0),"",V1868/M1868-1)</f>
        <v/>
      </c>
      <c r="Z1868" s="26" t="str">
        <f aca="false">IF(OR(V1868="",L1868=""),"",V1868/(L1868*E1868)-1)</f>
        <v/>
      </c>
      <c r="AA1868" s="16" t="str">
        <f aca="false">IF(V1868="","SEM OFERTA",IF(OR(Y1868&gt;Premissas!$B$11,Y1868&lt;Premissas!$B$12),"VERIFICAR - UNIDADE/EMBALAGEM",IF(Y1868&gt;Premissas!$B$6,"NÃO COMPRAR - REAJUSTE &gt;5%","COMPRAR")))</f>
        <v>SEM OFERTA</v>
      </c>
      <c r="AB1868" s="18" t="str">
        <f aca="false">IF(W1868="DIMEC",S1868,IF(W1868="MEDCENTRO",U1868,""))</f>
        <v/>
      </c>
      <c r="AC1868" s="18" t="n">
        <f aca="false">IF(AA1868&lt;&gt;"COMPRAR",0,IF(AB1868="",I1868,MIN(I1868,AB1868)))</f>
        <v>0</v>
      </c>
      <c r="AD1868" s="19" t="n">
        <f aca="false">IF(AC1868&gt;0,AC1868*V1868,0)</f>
        <v>0</v>
      </c>
      <c r="AE1868" s="19" t="n">
        <f aca="false">IF(AC1868&gt;0,(M1868-V1868)*AC1868,0)</f>
        <v>0</v>
      </c>
      <c r="AF1868" s="16" t="str">
        <f aca="false">IF(AA1868&lt;&gt;"COMPRAR","",IF(AB1868="",IF(X1868="","",IF(X1868-V1868&lt;0.01,"EMPATE TÉCNICO","")),IF(AB1868&lt;I1868,"ESTOQUE INSUFICIENTE",IF(X1868="","",IF(X1868-V1868&lt;0.01,"EMPATE TÉCNICO","")))))</f>
        <v/>
      </c>
      <c r="AG1868" s="16" t="s">
        <v>203</v>
      </c>
      <c r="AH1868" s="16" t="s">
        <v>5413</v>
      </c>
    </row>
    <row r="1869" customFormat="false" ht="15" hidden="false" customHeight="false" outlineLevel="0" collapsed="false">
      <c r="A1869" s="16" t="s">
        <v>5938</v>
      </c>
      <c r="B1869" s="17" t="s">
        <v>5939</v>
      </c>
      <c r="C1869" s="16" t="s">
        <v>5940</v>
      </c>
      <c r="D1869" s="16" t="s">
        <v>5454</v>
      </c>
      <c r="E1869" s="18" t="n">
        <v>1</v>
      </c>
      <c r="F1869" s="16" t="s">
        <v>41</v>
      </c>
      <c r="G1869" s="18" t="n">
        <v>8</v>
      </c>
      <c r="H1869" s="16" t="n">
        <v>3.3</v>
      </c>
      <c r="I1869" s="18" t="n">
        <v>1</v>
      </c>
      <c r="J1869" s="19" t="n">
        <v>25.46</v>
      </c>
      <c r="K1869" s="19" t="n">
        <v>25.46</v>
      </c>
      <c r="L1869" s="19" t="n">
        <v>25.46</v>
      </c>
      <c r="M1869" s="19" t="n">
        <f aca="false">IF(J1869&gt;0,J1869,K1869)*E1869</f>
        <v>25.46</v>
      </c>
      <c r="N1869" s="20"/>
      <c r="O1869" s="21" t="str">
        <f aca="false">IF(R1869="","",ROUND(R1869*(1-Premissas!$B$4),4))</f>
        <v/>
      </c>
      <c r="P1869" s="22"/>
      <c r="Q1869" s="22"/>
      <c r="R1869" s="23"/>
      <c r="S1869" s="24"/>
      <c r="T1869" s="24"/>
      <c r="U1869" s="25"/>
      <c r="V1869" s="19" t="str">
        <f aca="false">IF(COUNT(N1869:Q1869)=0,"",MIN(N1869:Q1869))</f>
        <v/>
      </c>
      <c r="W1869" s="16" t="str">
        <f aca="false">IF(V1869="","",INDEX($N$4:$Q$4,MATCH(V1869,N1869:Q1869,0)))</f>
        <v/>
      </c>
      <c r="X1869" s="19" t="str">
        <f aca="false">IF(COUNT(N1869:Q1869)&lt;2,"",SMALL(N1869:Q1869,2))</f>
        <v/>
      </c>
      <c r="Y1869" s="26" t="str">
        <f aca="false">IF(OR(V1869="",M1869=0),"",V1869/M1869-1)</f>
        <v/>
      </c>
      <c r="Z1869" s="26" t="str">
        <f aca="false">IF(OR(V1869="",L1869=""),"",V1869/(L1869*E1869)-1)</f>
        <v/>
      </c>
      <c r="AA1869" s="16" t="str">
        <f aca="false">IF(V1869="","SEM OFERTA",IF(OR(Y1869&gt;Premissas!$B$11,Y1869&lt;Premissas!$B$12),"VERIFICAR - UNIDADE/EMBALAGEM",IF(Y1869&gt;Premissas!$B$6,"NÃO COMPRAR - REAJUSTE &gt;5%","COMPRAR")))</f>
        <v>SEM OFERTA</v>
      </c>
      <c r="AB1869" s="18" t="str">
        <f aca="false">IF(W1869="DIMEC",S1869,IF(W1869="MEDCENTRO",U1869,""))</f>
        <v/>
      </c>
      <c r="AC1869" s="18" t="n">
        <f aca="false">IF(AA1869&lt;&gt;"COMPRAR",0,IF(AB1869="",I1869,MIN(I1869,AB1869)))</f>
        <v>0</v>
      </c>
      <c r="AD1869" s="19" t="n">
        <f aca="false">IF(AC1869&gt;0,AC1869*V1869,0)</f>
        <v>0</v>
      </c>
      <c r="AE1869" s="19" t="n">
        <f aca="false">IF(AC1869&gt;0,(M1869-V1869)*AC1869,0)</f>
        <v>0</v>
      </c>
      <c r="AF1869" s="16" t="str">
        <f aca="false">IF(AA1869&lt;&gt;"COMPRAR","",IF(AB1869="",IF(X1869="","",IF(X1869-V1869&lt;0.01,"EMPATE TÉCNICO","")),IF(AB1869&lt;I1869,"ESTOQUE INSUFICIENTE",IF(X1869="","",IF(X1869-V1869&lt;0.01,"EMPATE TÉCNICO","")))))</f>
        <v/>
      </c>
      <c r="AG1869" s="16" t="s">
        <v>360</v>
      </c>
      <c r="AH1869" s="16" t="s">
        <v>5413</v>
      </c>
    </row>
    <row r="1870" customFormat="false" ht="15" hidden="false" customHeight="false" outlineLevel="0" collapsed="false">
      <c r="A1870" s="16" t="s">
        <v>5941</v>
      </c>
      <c r="B1870" s="17" t="s">
        <v>5942</v>
      </c>
      <c r="C1870" s="16" t="s">
        <v>5943</v>
      </c>
      <c r="D1870" s="16" t="s">
        <v>4308</v>
      </c>
      <c r="E1870" s="18" t="n">
        <v>1</v>
      </c>
      <c r="F1870" s="16" t="s">
        <v>43</v>
      </c>
      <c r="G1870" s="18" t="n">
        <v>0</v>
      </c>
      <c r="H1870" s="16" t="n">
        <v>0.1</v>
      </c>
      <c r="I1870" s="18" t="n">
        <v>1</v>
      </c>
      <c r="J1870" s="19" t="n">
        <v>11.44</v>
      </c>
      <c r="K1870" s="19" t="n">
        <v>11.44</v>
      </c>
      <c r="L1870" s="19" t="n">
        <v>11.44</v>
      </c>
      <c r="M1870" s="19" t="n">
        <f aca="false">IF(J1870&gt;0,J1870,K1870)*E1870</f>
        <v>11.44</v>
      </c>
      <c r="N1870" s="20"/>
      <c r="O1870" s="21" t="str">
        <f aca="false">IF(R1870="","",ROUND(R1870*(1-Premissas!$B$4),4))</f>
        <v/>
      </c>
      <c r="P1870" s="22"/>
      <c r="Q1870" s="22"/>
      <c r="R1870" s="23"/>
      <c r="S1870" s="24"/>
      <c r="T1870" s="24"/>
      <c r="U1870" s="25"/>
      <c r="V1870" s="19" t="str">
        <f aca="false">IF(COUNT(N1870:Q1870)=0,"",MIN(N1870:Q1870))</f>
        <v/>
      </c>
      <c r="W1870" s="16" t="str">
        <f aca="false">IF(V1870="","",INDEX($N$4:$Q$4,MATCH(V1870,N1870:Q1870,0)))</f>
        <v/>
      </c>
      <c r="X1870" s="19" t="str">
        <f aca="false">IF(COUNT(N1870:Q1870)&lt;2,"",SMALL(N1870:Q1870,2))</f>
        <v/>
      </c>
      <c r="Y1870" s="26" t="str">
        <f aca="false">IF(OR(V1870="",M1870=0),"",V1870/M1870-1)</f>
        <v/>
      </c>
      <c r="Z1870" s="26" t="str">
        <f aca="false">IF(OR(V1870="",L1870=""),"",V1870/(L1870*E1870)-1)</f>
        <v/>
      </c>
      <c r="AA1870" s="16" t="str">
        <f aca="false">IF(V1870="","SEM OFERTA",IF(OR(Y1870&gt;Premissas!$B$11,Y1870&lt;Premissas!$B$12),"VERIFICAR - UNIDADE/EMBALAGEM",IF(Y1870&gt;Premissas!$B$6,"NÃO COMPRAR - REAJUSTE &gt;5%","COMPRAR")))</f>
        <v>SEM OFERTA</v>
      </c>
      <c r="AB1870" s="18" t="str">
        <f aca="false">IF(W1870="DIMEC",S1870,IF(W1870="MEDCENTRO",U1870,""))</f>
        <v/>
      </c>
      <c r="AC1870" s="18" t="n">
        <f aca="false">IF(AA1870&lt;&gt;"COMPRAR",0,IF(AB1870="",I1870,MIN(I1870,AB1870)))</f>
        <v>0</v>
      </c>
      <c r="AD1870" s="19" t="n">
        <f aca="false">IF(AC1870&gt;0,AC1870*V1870,0)</f>
        <v>0</v>
      </c>
      <c r="AE1870" s="19" t="n">
        <f aca="false">IF(AC1870&gt;0,(M1870-V1870)*AC1870,0)</f>
        <v>0</v>
      </c>
      <c r="AF1870" s="16" t="str">
        <f aca="false">IF(AA1870&lt;&gt;"COMPRAR","",IF(AB1870="",IF(X1870="","",IF(X1870-V1870&lt;0.01,"EMPATE TÉCNICO","")),IF(AB1870&lt;I1870,"ESTOQUE INSUFICIENTE",IF(X1870="","",IF(X1870-V1870&lt;0.01,"EMPATE TÉCNICO","")))))</f>
        <v/>
      </c>
      <c r="AG1870" s="16" t="s">
        <v>1838</v>
      </c>
      <c r="AH1870" s="16" t="s">
        <v>5413</v>
      </c>
    </row>
    <row r="1871" customFormat="false" ht="15" hidden="false" customHeight="false" outlineLevel="0" collapsed="false">
      <c r="A1871" s="16" t="s">
        <v>5944</v>
      </c>
      <c r="B1871" s="17" t="s">
        <v>5945</v>
      </c>
      <c r="C1871" s="16" t="s">
        <v>5946</v>
      </c>
      <c r="D1871" s="16" t="s">
        <v>5468</v>
      </c>
      <c r="E1871" s="18" t="n">
        <v>1</v>
      </c>
      <c r="F1871" s="16" t="s">
        <v>43</v>
      </c>
      <c r="G1871" s="18" t="n">
        <v>0</v>
      </c>
      <c r="H1871" s="16" t="n">
        <v>1.5</v>
      </c>
      <c r="I1871" s="18" t="n">
        <v>4</v>
      </c>
      <c r="J1871" s="19" t="n">
        <v>39.29</v>
      </c>
      <c r="K1871" s="19" t="n">
        <v>39.29</v>
      </c>
      <c r="L1871" s="19" t="n">
        <v>39.29</v>
      </c>
      <c r="M1871" s="19" t="n">
        <f aca="false">IF(J1871&gt;0,J1871,K1871)*E1871</f>
        <v>39.29</v>
      </c>
      <c r="N1871" s="20"/>
      <c r="O1871" s="21" t="str">
        <f aca="false">IF(R1871="","",ROUND(R1871*(1-Premissas!$B$4),4))</f>
        <v/>
      </c>
      <c r="P1871" s="22"/>
      <c r="Q1871" s="22"/>
      <c r="R1871" s="23"/>
      <c r="S1871" s="24"/>
      <c r="T1871" s="24"/>
      <c r="U1871" s="25"/>
      <c r="V1871" s="19" t="str">
        <f aca="false">IF(COUNT(N1871:Q1871)=0,"",MIN(N1871:Q1871))</f>
        <v/>
      </c>
      <c r="W1871" s="16" t="str">
        <f aca="false">IF(V1871="","",INDEX($N$4:$Q$4,MATCH(V1871,N1871:Q1871,0)))</f>
        <v/>
      </c>
      <c r="X1871" s="19" t="str">
        <f aca="false">IF(COUNT(N1871:Q1871)&lt;2,"",SMALL(N1871:Q1871,2))</f>
        <v/>
      </c>
      <c r="Y1871" s="26" t="str">
        <f aca="false">IF(OR(V1871="",M1871=0),"",V1871/M1871-1)</f>
        <v/>
      </c>
      <c r="Z1871" s="26" t="str">
        <f aca="false">IF(OR(V1871="",L1871=""),"",V1871/(L1871*E1871)-1)</f>
        <v/>
      </c>
      <c r="AA1871" s="16" t="str">
        <f aca="false">IF(V1871="","SEM OFERTA",IF(OR(Y1871&gt;Premissas!$B$11,Y1871&lt;Premissas!$B$12),"VERIFICAR - UNIDADE/EMBALAGEM",IF(Y1871&gt;Premissas!$B$6,"NÃO COMPRAR - REAJUSTE &gt;5%","COMPRAR")))</f>
        <v>SEM OFERTA</v>
      </c>
      <c r="AB1871" s="18" t="str">
        <f aca="false">IF(W1871="DIMEC",S1871,IF(W1871="MEDCENTRO",U1871,""))</f>
        <v/>
      </c>
      <c r="AC1871" s="18" t="n">
        <f aca="false">IF(AA1871&lt;&gt;"COMPRAR",0,IF(AB1871="",I1871,MIN(I1871,AB1871)))</f>
        <v>0</v>
      </c>
      <c r="AD1871" s="19" t="n">
        <f aca="false">IF(AC1871&gt;0,AC1871*V1871,0)</f>
        <v>0</v>
      </c>
      <c r="AE1871" s="19" t="n">
        <f aca="false">IF(AC1871&gt;0,(M1871-V1871)*AC1871,0)</f>
        <v>0</v>
      </c>
      <c r="AF1871" s="16" t="str">
        <f aca="false">IF(AA1871&lt;&gt;"COMPRAR","",IF(AB1871="",IF(X1871="","",IF(X1871-V1871&lt;0.01,"EMPATE TÉCNICO","")),IF(AB1871&lt;I1871,"ESTOQUE INSUFICIENTE",IF(X1871="","",IF(X1871-V1871&lt;0.01,"EMPATE TÉCNICO","")))))</f>
        <v/>
      </c>
      <c r="AG1871" s="16" t="s">
        <v>1798</v>
      </c>
      <c r="AH1871" s="16" t="s">
        <v>5413</v>
      </c>
    </row>
    <row r="1872" customFormat="false" ht="15" hidden="false" customHeight="false" outlineLevel="0" collapsed="false">
      <c r="A1872" s="16" t="s">
        <v>5947</v>
      </c>
      <c r="B1872" s="17" t="s">
        <v>5948</v>
      </c>
      <c r="C1872" s="16" t="s">
        <v>5949</v>
      </c>
      <c r="D1872" s="16" t="s">
        <v>4315</v>
      </c>
      <c r="E1872" s="18" t="n">
        <v>1</v>
      </c>
      <c r="F1872" s="16" t="s">
        <v>43</v>
      </c>
      <c r="G1872" s="18" t="n">
        <v>0</v>
      </c>
      <c r="H1872" s="16" t="n">
        <v>0.2</v>
      </c>
      <c r="I1872" s="18" t="n">
        <v>1</v>
      </c>
      <c r="J1872" s="19" t="n">
        <v>17.76</v>
      </c>
      <c r="K1872" s="19" t="n">
        <v>17.76</v>
      </c>
      <c r="L1872" s="19" t="n">
        <v>17.76</v>
      </c>
      <c r="M1872" s="19" t="n">
        <f aca="false">IF(J1872&gt;0,J1872,K1872)*E1872</f>
        <v>17.76</v>
      </c>
      <c r="N1872" s="20"/>
      <c r="O1872" s="21" t="str">
        <f aca="false">IF(R1872="","",ROUND(R1872*(1-Premissas!$B$4),4))</f>
        <v/>
      </c>
      <c r="P1872" s="22"/>
      <c r="Q1872" s="22"/>
      <c r="R1872" s="23"/>
      <c r="S1872" s="24"/>
      <c r="T1872" s="24"/>
      <c r="U1872" s="25"/>
      <c r="V1872" s="19" t="str">
        <f aca="false">IF(COUNT(N1872:Q1872)=0,"",MIN(N1872:Q1872))</f>
        <v/>
      </c>
      <c r="W1872" s="16" t="str">
        <f aca="false">IF(V1872="","",INDEX($N$4:$Q$4,MATCH(V1872,N1872:Q1872,0)))</f>
        <v/>
      </c>
      <c r="X1872" s="19" t="str">
        <f aca="false">IF(COUNT(N1872:Q1872)&lt;2,"",SMALL(N1872:Q1872,2))</f>
        <v/>
      </c>
      <c r="Y1872" s="26" t="str">
        <f aca="false">IF(OR(V1872="",M1872=0),"",V1872/M1872-1)</f>
        <v/>
      </c>
      <c r="Z1872" s="26" t="str">
        <f aca="false">IF(OR(V1872="",L1872=""),"",V1872/(L1872*E1872)-1)</f>
        <v/>
      </c>
      <c r="AA1872" s="16" t="str">
        <f aca="false">IF(V1872="","SEM OFERTA",IF(OR(Y1872&gt;Premissas!$B$11,Y1872&lt;Premissas!$B$12),"VERIFICAR - UNIDADE/EMBALAGEM",IF(Y1872&gt;Premissas!$B$6,"NÃO COMPRAR - REAJUSTE &gt;5%","COMPRAR")))</f>
        <v>SEM OFERTA</v>
      </c>
      <c r="AB1872" s="18" t="str">
        <f aca="false">IF(W1872="DIMEC",S1872,IF(W1872="MEDCENTRO",U1872,""))</f>
        <v/>
      </c>
      <c r="AC1872" s="18" t="n">
        <f aca="false">IF(AA1872&lt;&gt;"COMPRAR",0,IF(AB1872="",I1872,MIN(I1872,AB1872)))</f>
        <v>0</v>
      </c>
      <c r="AD1872" s="19" t="n">
        <f aca="false">IF(AC1872&gt;0,AC1872*V1872,0)</f>
        <v>0</v>
      </c>
      <c r="AE1872" s="19" t="n">
        <f aca="false">IF(AC1872&gt;0,(M1872-V1872)*AC1872,0)</f>
        <v>0</v>
      </c>
      <c r="AF1872" s="16" t="str">
        <f aca="false">IF(AA1872&lt;&gt;"COMPRAR","",IF(AB1872="",IF(X1872="","",IF(X1872-V1872&lt;0.01,"EMPATE TÉCNICO","")),IF(AB1872&lt;I1872,"ESTOQUE INSUFICIENTE",IF(X1872="","",IF(X1872-V1872&lt;0.01,"EMPATE TÉCNICO","")))))</f>
        <v/>
      </c>
      <c r="AG1872" s="16" t="s">
        <v>203</v>
      </c>
      <c r="AH1872" s="16" t="s">
        <v>5413</v>
      </c>
    </row>
    <row r="1873" customFormat="false" ht="15" hidden="false" customHeight="false" outlineLevel="0" collapsed="false">
      <c r="A1873" s="16" t="s">
        <v>5950</v>
      </c>
      <c r="B1873" s="17" t="s">
        <v>5951</v>
      </c>
      <c r="C1873" s="16" t="s">
        <v>5952</v>
      </c>
      <c r="D1873" s="16" t="s">
        <v>3882</v>
      </c>
      <c r="E1873" s="18" t="n">
        <v>1</v>
      </c>
      <c r="F1873" s="16" t="s">
        <v>43</v>
      </c>
      <c r="G1873" s="18" t="n">
        <v>0</v>
      </c>
      <c r="H1873" s="16" t="n">
        <v>0.2</v>
      </c>
      <c r="I1873" s="18" t="n">
        <v>1</v>
      </c>
      <c r="J1873" s="19" t="n">
        <v>40.63</v>
      </c>
      <c r="K1873" s="19" t="n">
        <v>40.63</v>
      </c>
      <c r="L1873" s="19" t="n">
        <v>40.63</v>
      </c>
      <c r="M1873" s="19" t="n">
        <f aca="false">IF(J1873&gt;0,J1873,K1873)*E1873</f>
        <v>40.63</v>
      </c>
      <c r="N1873" s="20"/>
      <c r="O1873" s="21" t="str">
        <f aca="false">IF(R1873="","",ROUND(R1873*(1-Premissas!$B$4),4))</f>
        <v/>
      </c>
      <c r="P1873" s="22"/>
      <c r="Q1873" s="22"/>
      <c r="R1873" s="23"/>
      <c r="S1873" s="24"/>
      <c r="T1873" s="24"/>
      <c r="U1873" s="25"/>
      <c r="V1873" s="19" t="str">
        <f aca="false">IF(COUNT(N1873:Q1873)=0,"",MIN(N1873:Q1873))</f>
        <v/>
      </c>
      <c r="W1873" s="16" t="str">
        <f aca="false">IF(V1873="","",INDEX($N$4:$Q$4,MATCH(V1873,N1873:Q1873,0)))</f>
        <v/>
      </c>
      <c r="X1873" s="19" t="str">
        <f aca="false">IF(COUNT(N1873:Q1873)&lt;2,"",SMALL(N1873:Q1873,2))</f>
        <v/>
      </c>
      <c r="Y1873" s="26" t="str">
        <f aca="false">IF(OR(V1873="",M1873=0),"",V1873/M1873-1)</f>
        <v/>
      </c>
      <c r="Z1873" s="26" t="str">
        <f aca="false">IF(OR(V1873="",L1873=""),"",V1873/(L1873*E1873)-1)</f>
        <v/>
      </c>
      <c r="AA1873" s="16" t="str">
        <f aca="false">IF(V1873="","SEM OFERTA",IF(OR(Y1873&gt;Premissas!$B$11,Y1873&lt;Premissas!$B$12),"VERIFICAR - UNIDADE/EMBALAGEM",IF(Y1873&gt;Premissas!$B$6,"NÃO COMPRAR - REAJUSTE &gt;5%","COMPRAR")))</f>
        <v>SEM OFERTA</v>
      </c>
      <c r="AB1873" s="18" t="str">
        <f aca="false">IF(W1873="DIMEC",S1873,IF(W1873="MEDCENTRO",U1873,""))</f>
        <v/>
      </c>
      <c r="AC1873" s="18" t="n">
        <f aca="false">IF(AA1873&lt;&gt;"COMPRAR",0,IF(AB1873="",I1873,MIN(I1873,AB1873)))</f>
        <v>0</v>
      </c>
      <c r="AD1873" s="19" t="n">
        <f aca="false">IF(AC1873&gt;0,AC1873*V1873,0)</f>
        <v>0</v>
      </c>
      <c r="AE1873" s="19" t="n">
        <f aca="false">IF(AC1873&gt;0,(M1873-V1873)*AC1873,0)</f>
        <v>0</v>
      </c>
      <c r="AF1873" s="16" t="str">
        <f aca="false">IF(AA1873&lt;&gt;"COMPRAR","",IF(AB1873="",IF(X1873="","",IF(X1873-V1873&lt;0.01,"EMPATE TÉCNICO","")),IF(AB1873&lt;I1873,"ESTOQUE INSUFICIENTE",IF(X1873="","",IF(X1873-V1873&lt;0.01,"EMPATE TÉCNICO","")))))</f>
        <v/>
      </c>
      <c r="AG1873" s="16" t="s">
        <v>328</v>
      </c>
      <c r="AH1873" s="16" t="s">
        <v>5413</v>
      </c>
    </row>
    <row r="1874" customFormat="false" ht="15" hidden="false" customHeight="false" outlineLevel="0" collapsed="false">
      <c r="A1874" s="16" t="s">
        <v>5953</v>
      </c>
      <c r="B1874" s="17" t="s">
        <v>5954</v>
      </c>
      <c r="C1874" s="16" t="s">
        <v>5955</v>
      </c>
      <c r="D1874" s="16" t="s">
        <v>3882</v>
      </c>
      <c r="E1874" s="18" t="n">
        <v>1</v>
      </c>
      <c r="F1874" s="16" t="s">
        <v>42</v>
      </c>
      <c r="G1874" s="18" t="n">
        <v>1</v>
      </c>
      <c r="H1874" s="16" t="n">
        <v>0.9</v>
      </c>
      <c r="I1874" s="18" t="n">
        <v>2</v>
      </c>
      <c r="J1874" s="19" t="n">
        <v>31.89</v>
      </c>
      <c r="K1874" s="19" t="n">
        <v>31.89</v>
      </c>
      <c r="L1874" s="19" t="n">
        <v>25.16</v>
      </c>
      <c r="M1874" s="19" t="n">
        <f aca="false">IF(J1874&gt;0,J1874,K1874)*E1874</f>
        <v>31.89</v>
      </c>
      <c r="N1874" s="20"/>
      <c r="O1874" s="21" t="str">
        <f aca="false">IF(R1874="","",ROUND(R1874*(1-Premissas!$B$4),4))</f>
        <v/>
      </c>
      <c r="P1874" s="22"/>
      <c r="Q1874" s="22"/>
      <c r="R1874" s="23"/>
      <c r="S1874" s="24"/>
      <c r="T1874" s="24"/>
      <c r="U1874" s="25"/>
      <c r="V1874" s="19" t="str">
        <f aca="false">IF(COUNT(N1874:Q1874)=0,"",MIN(N1874:Q1874))</f>
        <v/>
      </c>
      <c r="W1874" s="16" t="str">
        <f aca="false">IF(V1874="","",INDEX($N$4:$Q$4,MATCH(V1874,N1874:Q1874,0)))</f>
        <v/>
      </c>
      <c r="X1874" s="19" t="str">
        <f aca="false">IF(COUNT(N1874:Q1874)&lt;2,"",SMALL(N1874:Q1874,2))</f>
        <v/>
      </c>
      <c r="Y1874" s="26" t="str">
        <f aca="false">IF(OR(V1874="",M1874=0),"",V1874/M1874-1)</f>
        <v/>
      </c>
      <c r="Z1874" s="26" t="str">
        <f aca="false">IF(OR(V1874="",L1874=""),"",V1874/(L1874*E1874)-1)</f>
        <v/>
      </c>
      <c r="AA1874" s="16" t="str">
        <f aca="false">IF(V1874="","SEM OFERTA",IF(OR(Y1874&gt;Premissas!$B$11,Y1874&lt;Premissas!$B$12),"VERIFICAR - UNIDADE/EMBALAGEM",IF(Y1874&gt;Premissas!$B$6,"NÃO COMPRAR - REAJUSTE &gt;5%","COMPRAR")))</f>
        <v>SEM OFERTA</v>
      </c>
      <c r="AB1874" s="18" t="str">
        <f aca="false">IF(W1874="DIMEC",S1874,IF(W1874="MEDCENTRO",U1874,""))</f>
        <v/>
      </c>
      <c r="AC1874" s="18" t="n">
        <f aca="false">IF(AA1874&lt;&gt;"COMPRAR",0,IF(AB1874="",I1874,MIN(I1874,AB1874)))</f>
        <v>0</v>
      </c>
      <c r="AD1874" s="19" t="n">
        <f aca="false">IF(AC1874&gt;0,AC1874*V1874,0)</f>
        <v>0</v>
      </c>
      <c r="AE1874" s="19" t="n">
        <f aca="false">IF(AC1874&gt;0,(M1874-V1874)*AC1874,0)</f>
        <v>0</v>
      </c>
      <c r="AF1874" s="16" t="str">
        <f aca="false">IF(AA1874&lt;&gt;"COMPRAR","",IF(AB1874="",IF(X1874="","",IF(X1874-V1874&lt;0.01,"EMPATE TÉCNICO","")),IF(AB1874&lt;I1874,"ESTOQUE INSUFICIENTE",IF(X1874="","",IF(X1874-V1874&lt;0.01,"EMPATE TÉCNICO","")))))</f>
        <v/>
      </c>
      <c r="AG1874" s="16" t="s">
        <v>203</v>
      </c>
      <c r="AH1874" s="16" t="s">
        <v>5413</v>
      </c>
    </row>
    <row r="1875" customFormat="false" ht="15" hidden="false" customHeight="false" outlineLevel="0" collapsed="false">
      <c r="A1875" s="16" t="s">
        <v>5956</v>
      </c>
      <c r="B1875" s="17" t="s">
        <v>5957</v>
      </c>
      <c r="C1875" s="16" t="s">
        <v>5958</v>
      </c>
      <c r="D1875" s="16" t="s">
        <v>5454</v>
      </c>
      <c r="E1875" s="18" t="n">
        <v>1</v>
      </c>
      <c r="F1875" s="16" t="s">
        <v>41</v>
      </c>
      <c r="G1875" s="18" t="n">
        <v>3</v>
      </c>
      <c r="H1875" s="16" t="n">
        <v>3.2</v>
      </c>
      <c r="I1875" s="18" t="n">
        <v>6</v>
      </c>
      <c r="J1875" s="19" t="n">
        <v>14.04</v>
      </c>
      <c r="K1875" s="19" t="n">
        <v>14.04</v>
      </c>
      <c r="L1875" s="19" t="n">
        <v>13.28</v>
      </c>
      <c r="M1875" s="19" t="n">
        <f aca="false">IF(J1875&gt;0,J1875,K1875)*E1875</f>
        <v>14.04</v>
      </c>
      <c r="N1875" s="20"/>
      <c r="O1875" s="21" t="str">
        <f aca="false">IF(R1875="","",ROUND(R1875*(1-Premissas!$B$4),4))</f>
        <v/>
      </c>
      <c r="P1875" s="22"/>
      <c r="Q1875" s="22"/>
      <c r="R1875" s="23"/>
      <c r="S1875" s="24"/>
      <c r="T1875" s="24"/>
      <c r="U1875" s="25"/>
      <c r="V1875" s="19" t="str">
        <f aca="false">IF(COUNT(N1875:Q1875)=0,"",MIN(N1875:Q1875))</f>
        <v/>
      </c>
      <c r="W1875" s="16" t="str">
        <f aca="false">IF(V1875="","",INDEX($N$4:$Q$4,MATCH(V1875,N1875:Q1875,0)))</f>
        <v/>
      </c>
      <c r="X1875" s="19" t="str">
        <f aca="false">IF(COUNT(N1875:Q1875)&lt;2,"",SMALL(N1875:Q1875,2))</f>
        <v/>
      </c>
      <c r="Y1875" s="26" t="str">
        <f aca="false">IF(OR(V1875="",M1875=0),"",V1875/M1875-1)</f>
        <v/>
      </c>
      <c r="Z1875" s="26" t="str">
        <f aca="false">IF(OR(V1875="",L1875=""),"",V1875/(L1875*E1875)-1)</f>
        <v/>
      </c>
      <c r="AA1875" s="16" t="str">
        <f aca="false">IF(V1875="","SEM OFERTA",IF(OR(Y1875&gt;Premissas!$B$11,Y1875&lt;Premissas!$B$12),"VERIFICAR - UNIDADE/EMBALAGEM",IF(Y1875&gt;Premissas!$B$6,"NÃO COMPRAR - REAJUSTE &gt;5%","COMPRAR")))</f>
        <v>SEM OFERTA</v>
      </c>
      <c r="AB1875" s="18" t="str">
        <f aca="false">IF(W1875="DIMEC",S1875,IF(W1875="MEDCENTRO",U1875,""))</f>
        <v/>
      </c>
      <c r="AC1875" s="18" t="n">
        <f aca="false">IF(AA1875&lt;&gt;"COMPRAR",0,IF(AB1875="",I1875,MIN(I1875,AB1875)))</f>
        <v>0</v>
      </c>
      <c r="AD1875" s="19" t="n">
        <f aca="false">IF(AC1875&gt;0,AC1875*V1875,0)</f>
        <v>0</v>
      </c>
      <c r="AE1875" s="19" t="n">
        <f aca="false">IF(AC1875&gt;0,(M1875-V1875)*AC1875,0)</f>
        <v>0</v>
      </c>
      <c r="AF1875" s="16" t="str">
        <f aca="false">IF(AA1875&lt;&gt;"COMPRAR","",IF(AB1875="",IF(X1875="","",IF(X1875-V1875&lt;0.01,"EMPATE TÉCNICO","")),IF(AB1875&lt;I1875,"ESTOQUE INSUFICIENTE",IF(X1875="","",IF(X1875-V1875&lt;0.01,"EMPATE TÉCNICO","")))))</f>
        <v/>
      </c>
      <c r="AG1875" s="16" t="s">
        <v>203</v>
      </c>
      <c r="AH1875" s="16" t="s">
        <v>5413</v>
      </c>
    </row>
    <row r="1876" customFormat="false" ht="15" hidden="false" customHeight="false" outlineLevel="0" collapsed="false">
      <c r="A1876" s="16" t="s">
        <v>5959</v>
      </c>
      <c r="B1876" s="17" t="s">
        <v>5960</v>
      </c>
      <c r="C1876" s="16" t="s">
        <v>5961</v>
      </c>
      <c r="D1876" s="16" t="s">
        <v>5962</v>
      </c>
      <c r="E1876" s="18" t="n">
        <v>1</v>
      </c>
      <c r="F1876" s="16" t="s">
        <v>43</v>
      </c>
      <c r="G1876" s="18" t="n">
        <v>3</v>
      </c>
      <c r="H1876" s="16" t="n">
        <v>2.1</v>
      </c>
      <c r="I1876" s="18" t="n">
        <v>3</v>
      </c>
      <c r="J1876" s="19" t="n">
        <v>13.35</v>
      </c>
      <c r="K1876" s="19" t="n">
        <v>13.35</v>
      </c>
      <c r="L1876" s="19" t="n">
        <v>13.35</v>
      </c>
      <c r="M1876" s="19" t="n">
        <f aca="false">IF(J1876&gt;0,J1876,K1876)*E1876</f>
        <v>13.35</v>
      </c>
      <c r="N1876" s="20"/>
      <c r="O1876" s="21" t="str">
        <f aca="false">IF(R1876="","",ROUND(R1876*(1-Premissas!$B$4),4))</f>
        <v/>
      </c>
      <c r="P1876" s="22"/>
      <c r="Q1876" s="22"/>
      <c r="R1876" s="23"/>
      <c r="S1876" s="24"/>
      <c r="T1876" s="24"/>
      <c r="U1876" s="25"/>
      <c r="V1876" s="19" t="str">
        <f aca="false">IF(COUNT(N1876:Q1876)=0,"",MIN(N1876:Q1876))</f>
        <v/>
      </c>
      <c r="W1876" s="16" t="str">
        <f aca="false">IF(V1876="","",INDEX($N$4:$Q$4,MATCH(V1876,N1876:Q1876,0)))</f>
        <v/>
      </c>
      <c r="X1876" s="19" t="str">
        <f aca="false">IF(COUNT(N1876:Q1876)&lt;2,"",SMALL(N1876:Q1876,2))</f>
        <v/>
      </c>
      <c r="Y1876" s="26" t="str">
        <f aca="false">IF(OR(V1876="",M1876=0),"",V1876/M1876-1)</f>
        <v/>
      </c>
      <c r="Z1876" s="26" t="str">
        <f aca="false">IF(OR(V1876="",L1876=""),"",V1876/(L1876*E1876)-1)</f>
        <v/>
      </c>
      <c r="AA1876" s="16" t="str">
        <f aca="false">IF(V1876="","SEM OFERTA",IF(OR(Y1876&gt;Premissas!$B$11,Y1876&lt;Premissas!$B$12),"VERIFICAR - UNIDADE/EMBALAGEM",IF(Y1876&gt;Premissas!$B$6,"NÃO COMPRAR - REAJUSTE &gt;5%","COMPRAR")))</f>
        <v>SEM OFERTA</v>
      </c>
      <c r="AB1876" s="18" t="str">
        <f aca="false">IF(W1876="DIMEC",S1876,IF(W1876="MEDCENTRO",U1876,""))</f>
        <v/>
      </c>
      <c r="AC1876" s="18" t="n">
        <f aca="false">IF(AA1876&lt;&gt;"COMPRAR",0,IF(AB1876="",I1876,MIN(I1876,AB1876)))</f>
        <v>0</v>
      </c>
      <c r="AD1876" s="19" t="n">
        <f aca="false">IF(AC1876&gt;0,AC1876*V1876,0)</f>
        <v>0</v>
      </c>
      <c r="AE1876" s="19" t="n">
        <f aca="false">IF(AC1876&gt;0,(M1876-V1876)*AC1876,0)</f>
        <v>0</v>
      </c>
      <c r="AF1876" s="16" t="str">
        <f aca="false">IF(AA1876&lt;&gt;"COMPRAR","",IF(AB1876="",IF(X1876="","",IF(X1876-V1876&lt;0.01,"EMPATE TÉCNICO","")),IF(AB1876&lt;I1876,"ESTOQUE INSUFICIENTE",IF(X1876="","",IF(X1876-V1876&lt;0.01,"EMPATE TÉCNICO","")))))</f>
        <v/>
      </c>
      <c r="AG1876" s="16" t="s">
        <v>1803</v>
      </c>
      <c r="AH1876" s="16" t="s">
        <v>5413</v>
      </c>
    </row>
    <row r="1877" customFormat="false" ht="15" hidden="false" customHeight="false" outlineLevel="0" collapsed="false">
      <c r="A1877" s="16" t="s">
        <v>5963</v>
      </c>
      <c r="B1877" s="17" t="s">
        <v>5964</v>
      </c>
      <c r="C1877" s="16" t="s">
        <v>5965</v>
      </c>
      <c r="D1877" s="16" t="s">
        <v>5461</v>
      </c>
      <c r="E1877" s="18" t="n">
        <v>1</v>
      </c>
      <c r="F1877" s="16" t="s">
        <v>43</v>
      </c>
      <c r="G1877" s="18" t="n">
        <v>2</v>
      </c>
      <c r="H1877" s="16" t="n">
        <v>1.4</v>
      </c>
      <c r="I1877" s="18" t="n">
        <v>2</v>
      </c>
      <c r="J1877" s="19" t="n">
        <v>42.26</v>
      </c>
      <c r="K1877" s="19" t="n">
        <v>42.26</v>
      </c>
      <c r="L1877" s="19" t="n">
        <v>42.26</v>
      </c>
      <c r="M1877" s="19" t="n">
        <f aca="false">IF(J1877&gt;0,J1877,K1877)*E1877</f>
        <v>42.26</v>
      </c>
      <c r="N1877" s="20"/>
      <c r="O1877" s="21" t="str">
        <f aca="false">IF(R1877="","",ROUND(R1877*(1-Premissas!$B$4),4))</f>
        <v/>
      </c>
      <c r="P1877" s="22"/>
      <c r="Q1877" s="22"/>
      <c r="R1877" s="23"/>
      <c r="S1877" s="24"/>
      <c r="T1877" s="24"/>
      <c r="U1877" s="25"/>
      <c r="V1877" s="19" t="str">
        <f aca="false">IF(COUNT(N1877:Q1877)=0,"",MIN(N1877:Q1877))</f>
        <v/>
      </c>
      <c r="W1877" s="16" t="str">
        <f aca="false">IF(V1877="","",INDEX($N$4:$Q$4,MATCH(V1877,N1877:Q1877,0)))</f>
        <v/>
      </c>
      <c r="X1877" s="19" t="str">
        <f aca="false">IF(COUNT(N1877:Q1877)&lt;2,"",SMALL(N1877:Q1877,2))</f>
        <v/>
      </c>
      <c r="Y1877" s="26" t="str">
        <f aca="false">IF(OR(V1877="",M1877=0),"",V1877/M1877-1)</f>
        <v/>
      </c>
      <c r="Z1877" s="26" t="str">
        <f aca="false">IF(OR(V1877="",L1877=""),"",V1877/(L1877*E1877)-1)</f>
        <v/>
      </c>
      <c r="AA1877" s="16" t="str">
        <f aca="false">IF(V1877="","SEM OFERTA",IF(OR(Y1877&gt;Premissas!$B$11,Y1877&lt;Premissas!$B$12),"VERIFICAR - UNIDADE/EMBALAGEM",IF(Y1877&gt;Premissas!$B$6,"NÃO COMPRAR - REAJUSTE &gt;5%","COMPRAR")))</f>
        <v>SEM OFERTA</v>
      </c>
      <c r="AB1877" s="18" t="str">
        <f aca="false">IF(W1877="DIMEC",S1877,IF(W1877="MEDCENTRO",U1877,""))</f>
        <v/>
      </c>
      <c r="AC1877" s="18" t="n">
        <f aca="false">IF(AA1877&lt;&gt;"COMPRAR",0,IF(AB1877="",I1877,MIN(I1877,AB1877)))</f>
        <v>0</v>
      </c>
      <c r="AD1877" s="19" t="n">
        <f aca="false">IF(AC1877&gt;0,AC1877*V1877,0)</f>
        <v>0</v>
      </c>
      <c r="AE1877" s="19" t="n">
        <f aca="false">IF(AC1877&gt;0,(M1877-V1877)*AC1877,0)</f>
        <v>0</v>
      </c>
      <c r="AF1877" s="16" t="str">
        <f aca="false">IF(AA1877&lt;&gt;"COMPRAR","",IF(AB1877="",IF(X1877="","",IF(X1877-V1877&lt;0.01,"EMPATE TÉCNICO","")),IF(AB1877&lt;I1877,"ESTOQUE INSUFICIENTE",IF(X1877="","",IF(X1877-V1877&lt;0.01,"EMPATE TÉCNICO","")))))</f>
        <v/>
      </c>
      <c r="AG1877" s="16" t="s">
        <v>1798</v>
      </c>
      <c r="AH1877" s="16" t="s">
        <v>5413</v>
      </c>
    </row>
    <row r="1878" customFormat="false" ht="15" hidden="false" customHeight="false" outlineLevel="0" collapsed="false">
      <c r="A1878" s="16" t="s">
        <v>5966</v>
      </c>
      <c r="B1878" s="17" t="s">
        <v>5967</v>
      </c>
      <c r="C1878" s="16" t="s">
        <v>5968</v>
      </c>
      <c r="D1878" s="16" t="s">
        <v>3882</v>
      </c>
      <c r="E1878" s="18" t="n">
        <v>1</v>
      </c>
      <c r="F1878" s="16" t="s">
        <v>43</v>
      </c>
      <c r="G1878" s="18" t="n">
        <v>0</v>
      </c>
      <c r="H1878" s="16" t="n">
        <v>0.2</v>
      </c>
      <c r="I1878" s="18" t="n">
        <v>1</v>
      </c>
      <c r="J1878" s="19" t="n">
        <v>16.78</v>
      </c>
      <c r="K1878" s="19" t="n">
        <v>16.78</v>
      </c>
      <c r="L1878" s="19" t="n">
        <v>16.78</v>
      </c>
      <c r="M1878" s="19" t="n">
        <f aca="false">IF(J1878&gt;0,J1878,K1878)*E1878</f>
        <v>16.78</v>
      </c>
      <c r="N1878" s="20"/>
      <c r="O1878" s="21" t="str">
        <f aca="false">IF(R1878="","",ROUND(R1878*(1-Premissas!$B$4),4))</f>
        <v/>
      </c>
      <c r="P1878" s="22"/>
      <c r="Q1878" s="22"/>
      <c r="R1878" s="23"/>
      <c r="S1878" s="24"/>
      <c r="T1878" s="24"/>
      <c r="U1878" s="25"/>
      <c r="V1878" s="19" t="str">
        <f aca="false">IF(COUNT(N1878:Q1878)=0,"",MIN(N1878:Q1878))</f>
        <v/>
      </c>
      <c r="W1878" s="16" t="str">
        <f aca="false">IF(V1878="","",INDEX($N$4:$Q$4,MATCH(V1878,N1878:Q1878,0)))</f>
        <v/>
      </c>
      <c r="X1878" s="19" t="str">
        <f aca="false">IF(COUNT(N1878:Q1878)&lt;2,"",SMALL(N1878:Q1878,2))</f>
        <v/>
      </c>
      <c r="Y1878" s="26" t="str">
        <f aca="false">IF(OR(V1878="",M1878=0),"",V1878/M1878-1)</f>
        <v/>
      </c>
      <c r="Z1878" s="26" t="str">
        <f aca="false">IF(OR(V1878="",L1878=""),"",V1878/(L1878*E1878)-1)</f>
        <v/>
      </c>
      <c r="AA1878" s="16" t="str">
        <f aca="false">IF(V1878="","SEM OFERTA",IF(OR(Y1878&gt;Premissas!$B$11,Y1878&lt;Premissas!$B$12),"VERIFICAR - UNIDADE/EMBALAGEM",IF(Y1878&gt;Premissas!$B$6,"NÃO COMPRAR - REAJUSTE &gt;5%","COMPRAR")))</f>
        <v>SEM OFERTA</v>
      </c>
      <c r="AB1878" s="18" t="str">
        <f aca="false">IF(W1878="DIMEC",S1878,IF(W1878="MEDCENTRO",U1878,""))</f>
        <v/>
      </c>
      <c r="AC1878" s="18" t="n">
        <f aca="false">IF(AA1878&lt;&gt;"COMPRAR",0,IF(AB1878="",I1878,MIN(I1878,AB1878)))</f>
        <v>0</v>
      </c>
      <c r="AD1878" s="19" t="n">
        <f aca="false">IF(AC1878&gt;0,AC1878*V1878,0)</f>
        <v>0</v>
      </c>
      <c r="AE1878" s="19" t="n">
        <f aca="false">IF(AC1878&gt;0,(M1878-V1878)*AC1878,0)</f>
        <v>0</v>
      </c>
      <c r="AF1878" s="16" t="str">
        <f aca="false">IF(AA1878&lt;&gt;"COMPRAR","",IF(AB1878="",IF(X1878="","",IF(X1878-V1878&lt;0.01,"EMPATE TÉCNICO","")),IF(AB1878&lt;I1878,"ESTOQUE INSUFICIENTE",IF(X1878="","",IF(X1878-V1878&lt;0.01,"EMPATE TÉCNICO","")))))</f>
        <v/>
      </c>
      <c r="AG1878" s="16" t="s">
        <v>203</v>
      </c>
      <c r="AH1878" s="16" t="s">
        <v>5413</v>
      </c>
    </row>
    <row r="1879" customFormat="false" ht="15" hidden="false" customHeight="false" outlineLevel="0" collapsed="false">
      <c r="A1879" s="16" t="s">
        <v>5969</v>
      </c>
      <c r="B1879" s="17" t="s">
        <v>5970</v>
      </c>
      <c r="C1879" s="16" t="s">
        <v>5971</v>
      </c>
      <c r="D1879" s="16" t="s">
        <v>4505</v>
      </c>
      <c r="E1879" s="18" t="n">
        <v>1</v>
      </c>
      <c r="F1879" s="16" t="s">
        <v>42</v>
      </c>
      <c r="G1879" s="18" t="n">
        <v>1</v>
      </c>
      <c r="H1879" s="16" t="n">
        <v>1.1</v>
      </c>
      <c r="I1879" s="18" t="n">
        <v>2</v>
      </c>
      <c r="J1879" s="19" t="n">
        <v>10.7333333333333</v>
      </c>
      <c r="K1879" s="19" t="n">
        <v>10.7333333333333</v>
      </c>
      <c r="L1879" s="19" t="n">
        <v>10.7333</v>
      </c>
      <c r="M1879" s="19" t="n">
        <f aca="false">IF(J1879&gt;0,J1879,K1879)*E1879</f>
        <v>10.7333333333333</v>
      </c>
      <c r="N1879" s="20"/>
      <c r="O1879" s="21" t="str">
        <f aca="false">IF(R1879="","",ROUND(R1879*(1-Premissas!$B$4),4))</f>
        <v/>
      </c>
      <c r="P1879" s="22"/>
      <c r="Q1879" s="22"/>
      <c r="R1879" s="23"/>
      <c r="S1879" s="24"/>
      <c r="T1879" s="24"/>
      <c r="U1879" s="25"/>
      <c r="V1879" s="19" t="str">
        <f aca="false">IF(COUNT(N1879:Q1879)=0,"",MIN(N1879:Q1879))</f>
        <v/>
      </c>
      <c r="W1879" s="16" t="str">
        <f aca="false">IF(V1879="","",INDEX($N$4:$Q$4,MATCH(V1879,N1879:Q1879,0)))</f>
        <v/>
      </c>
      <c r="X1879" s="19" t="str">
        <f aca="false">IF(COUNT(N1879:Q1879)&lt;2,"",SMALL(N1879:Q1879,2))</f>
        <v/>
      </c>
      <c r="Y1879" s="26" t="str">
        <f aca="false">IF(OR(V1879="",M1879=0),"",V1879/M1879-1)</f>
        <v/>
      </c>
      <c r="Z1879" s="26" t="str">
        <f aca="false">IF(OR(V1879="",L1879=""),"",V1879/(L1879*E1879)-1)</f>
        <v/>
      </c>
      <c r="AA1879" s="16" t="str">
        <f aca="false">IF(V1879="","SEM OFERTA",IF(OR(Y1879&gt;Premissas!$B$11,Y1879&lt;Premissas!$B$12),"VERIFICAR - UNIDADE/EMBALAGEM",IF(Y1879&gt;Premissas!$B$6,"NÃO COMPRAR - REAJUSTE &gt;5%","COMPRAR")))</f>
        <v>SEM OFERTA</v>
      </c>
      <c r="AB1879" s="18" t="str">
        <f aca="false">IF(W1879="DIMEC",S1879,IF(W1879="MEDCENTRO",U1879,""))</f>
        <v/>
      </c>
      <c r="AC1879" s="18" t="n">
        <f aca="false">IF(AA1879&lt;&gt;"COMPRAR",0,IF(AB1879="",I1879,MIN(I1879,AB1879)))</f>
        <v>0</v>
      </c>
      <c r="AD1879" s="19" t="n">
        <f aca="false">IF(AC1879&gt;0,AC1879*V1879,0)</f>
        <v>0</v>
      </c>
      <c r="AE1879" s="19" t="n">
        <f aca="false">IF(AC1879&gt;0,(M1879-V1879)*AC1879,0)</f>
        <v>0</v>
      </c>
      <c r="AF1879" s="16" t="str">
        <f aca="false">IF(AA1879&lt;&gt;"COMPRAR","",IF(AB1879="",IF(X1879="","",IF(X1879-V1879&lt;0.01,"EMPATE TÉCNICO","")),IF(AB1879&lt;I1879,"ESTOQUE INSUFICIENTE",IF(X1879="","",IF(X1879-V1879&lt;0.01,"EMPATE TÉCNICO","")))))</f>
        <v/>
      </c>
      <c r="AG1879" s="16" t="s">
        <v>328</v>
      </c>
      <c r="AH1879" s="16" t="s">
        <v>5413</v>
      </c>
    </row>
    <row r="1880" customFormat="false" ht="15" hidden="false" customHeight="false" outlineLevel="0" collapsed="false">
      <c r="A1880" s="16" t="s">
        <v>5972</v>
      </c>
      <c r="B1880" s="17" t="s">
        <v>5973</v>
      </c>
      <c r="C1880" s="16" t="s">
        <v>5974</v>
      </c>
      <c r="D1880" s="16" t="s">
        <v>4505</v>
      </c>
      <c r="E1880" s="18" t="n">
        <v>1</v>
      </c>
      <c r="F1880" s="16" t="s">
        <v>43</v>
      </c>
      <c r="G1880" s="18" t="n">
        <v>0</v>
      </c>
      <c r="H1880" s="16" t="n">
        <v>0.6</v>
      </c>
      <c r="I1880" s="18" t="n">
        <v>2</v>
      </c>
      <c r="J1880" s="19" t="n">
        <v>10.7333333333333</v>
      </c>
      <c r="K1880" s="19" t="n">
        <v>10.7333333333333</v>
      </c>
      <c r="L1880" s="19" t="n">
        <v>10.7333</v>
      </c>
      <c r="M1880" s="19" t="n">
        <f aca="false">IF(J1880&gt;0,J1880,K1880)*E1880</f>
        <v>10.7333333333333</v>
      </c>
      <c r="N1880" s="20"/>
      <c r="O1880" s="21" t="str">
        <f aca="false">IF(R1880="","",ROUND(R1880*(1-Premissas!$B$4),4))</f>
        <v/>
      </c>
      <c r="P1880" s="22"/>
      <c r="Q1880" s="22"/>
      <c r="R1880" s="23"/>
      <c r="S1880" s="24"/>
      <c r="T1880" s="24"/>
      <c r="U1880" s="25"/>
      <c r="V1880" s="19" t="str">
        <f aca="false">IF(COUNT(N1880:Q1880)=0,"",MIN(N1880:Q1880))</f>
        <v/>
      </c>
      <c r="W1880" s="16" t="str">
        <f aca="false">IF(V1880="","",INDEX($N$4:$Q$4,MATCH(V1880,N1880:Q1880,0)))</f>
        <v/>
      </c>
      <c r="X1880" s="19" t="str">
        <f aca="false">IF(COUNT(N1880:Q1880)&lt;2,"",SMALL(N1880:Q1880,2))</f>
        <v/>
      </c>
      <c r="Y1880" s="26" t="str">
        <f aca="false">IF(OR(V1880="",M1880=0),"",V1880/M1880-1)</f>
        <v/>
      </c>
      <c r="Z1880" s="26" t="str">
        <f aca="false">IF(OR(V1880="",L1880=""),"",V1880/(L1880*E1880)-1)</f>
        <v/>
      </c>
      <c r="AA1880" s="16" t="str">
        <f aca="false">IF(V1880="","SEM OFERTA",IF(OR(Y1880&gt;Premissas!$B$11,Y1880&lt;Premissas!$B$12),"VERIFICAR - UNIDADE/EMBALAGEM",IF(Y1880&gt;Premissas!$B$6,"NÃO COMPRAR - REAJUSTE &gt;5%","COMPRAR")))</f>
        <v>SEM OFERTA</v>
      </c>
      <c r="AB1880" s="18" t="str">
        <f aca="false">IF(W1880="DIMEC",S1880,IF(W1880="MEDCENTRO",U1880,""))</f>
        <v/>
      </c>
      <c r="AC1880" s="18" t="n">
        <f aca="false">IF(AA1880&lt;&gt;"COMPRAR",0,IF(AB1880="",I1880,MIN(I1880,AB1880)))</f>
        <v>0</v>
      </c>
      <c r="AD1880" s="19" t="n">
        <f aca="false">IF(AC1880&gt;0,AC1880*V1880,0)</f>
        <v>0</v>
      </c>
      <c r="AE1880" s="19" t="n">
        <f aca="false">IF(AC1880&gt;0,(M1880-V1880)*AC1880,0)</f>
        <v>0</v>
      </c>
      <c r="AF1880" s="16" t="str">
        <f aca="false">IF(AA1880&lt;&gt;"COMPRAR","",IF(AB1880="",IF(X1880="","",IF(X1880-V1880&lt;0.01,"EMPATE TÉCNICO","")),IF(AB1880&lt;I1880,"ESTOQUE INSUFICIENTE",IF(X1880="","",IF(X1880-V1880&lt;0.01,"EMPATE TÉCNICO","")))))</f>
        <v/>
      </c>
      <c r="AG1880" s="16" t="s">
        <v>328</v>
      </c>
      <c r="AH1880" s="16" t="s">
        <v>5413</v>
      </c>
    </row>
    <row r="1881" customFormat="false" ht="15" hidden="false" customHeight="false" outlineLevel="0" collapsed="false">
      <c r="A1881" s="16" t="s">
        <v>5975</v>
      </c>
      <c r="B1881" s="17" t="s">
        <v>5976</v>
      </c>
      <c r="C1881" s="16" t="s">
        <v>5977</v>
      </c>
      <c r="D1881" s="16" t="s">
        <v>5826</v>
      </c>
      <c r="E1881" s="18" t="n">
        <v>1</v>
      </c>
      <c r="F1881" s="16" t="s">
        <v>43</v>
      </c>
      <c r="G1881" s="18" t="n">
        <v>0</v>
      </c>
      <c r="H1881" s="16" t="n">
        <v>0.3</v>
      </c>
      <c r="I1881" s="18" t="n">
        <v>1</v>
      </c>
      <c r="J1881" s="19" t="n">
        <v>37.88</v>
      </c>
      <c r="K1881" s="19" t="n">
        <v>37.88</v>
      </c>
      <c r="L1881" s="19" t="n">
        <v>37.88</v>
      </c>
      <c r="M1881" s="19" t="n">
        <f aca="false">IF(J1881&gt;0,J1881,K1881)*E1881</f>
        <v>37.88</v>
      </c>
      <c r="N1881" s="20"/>
      <c r="O1881" s="21" t="str">
        <f aca="false">IF(R1881="","",ROUND(R1881*(1-Premissas!$B$4),4))</f>
        <v/>
      </c>
      <c r="P1881" s="22"/>
      <c r="Q1881" s="22"/>
      <c r="R1881" s="23"/>
      <c r="S1881" s="24"/>
      <c r="T1881" s="24"/>
      <c r="U1881" s="25"/>
      <c r="V1881" s="19" t="str">
        <f aca="false">IF(COUNT(N1881:Q1881)=0,"",MIN(N1881:Q1881))</f>
        <v/>
      </c>
      <c r="W1881" s="16" t="str">
        <f aca="false">IF(V1881="","",INDEX($N$4:$Q$4,MATCH(V1881,N1881:Q1881,0)))</f>
        <v/>
      </c>
      <c r="X1881" s="19" t="str">
        <f aca="false">IF(COUNT(N1881:Q1881)&lt;2,"",SMALL(N1881:Q1881,2))</f>
        <v/>
      </c>
      <c r="Y1881" s="26" t="str">
        <f aca="false">IF(OR(V1881="",M1881=0),"",V1881/M1881-1)</f>
        <v/>
      </c>
      <c r="Z1881" s="26" t="str">
        <f aca="false">IF(OR(V1881="",L1881=""),"",V1881/(L1881*E1881)-1)</f>
        <v/>
      </c>
      <c r="AA1881" s="16" t="str">
        <f aca="false">IF(V1881="","SEM OFERTA",IF(OR(Y1881&gt;Premissas!$B$11,Y1881&lt;Premissas!$B$12),"VERIFICAR - UNIDADE/EMBALAGEM",IF(Y1881&gt;Premissas!$B$6,"NÃO COMPRAR - REAJUSTE &gt;5%","COMPRAR")))</f>
        <v>SEM OFERTA</v>
      </c>
      <c r="AB1881" s="18" t="str">
        <f aca="false">IF(W1881="DIMEC",S1881,IF(W1881="MEDCENTRO",U1881,""))</f>
        <v/>
      </c>
      <c r="AC1881" s="18" t="n">
        <f aca="false">IF(AA1881&lt;&gt;"COMPRAR",0,IF(AB1881="",I1881,MIN(I1881,AB1881)))</f>
        <v>0</v>
      </c>
      <c r="AD1881" s="19" t="n">
        <f aca="false">IF(AC1881&gt;0,AC1881*V1881,0)</f>
        <v>0</v>
      </c>
      <c r="AE1881" s="19" t="n">
        <f aca="false">IF(AC1881&gt;0,(M1881-V1881)*AC1881,0)</f>
        <v>0</v>
      </c>
      <c r="AF1881" s="16" t="str">
        <f aca="false">IF(AA1881&lt;&gt;"COMPRAR","",IF(AB1881="",IF(X1881="","",IF(X1881-V1881&lt;0.01,"EMPATE TÉCNICO","")),IF(AB1881&lt;I1881,"ESTOQUE INSUFICIENTE",IF(X1881="","",IF(X1881-V1881&lt;0.01,"EMPATE TÉCNICO","")))))</f>
        <v/>
      </c>
      <c r="AG1881" s="16" t="s">
        <v>1838</v>
      </c>
      <c r="AH1881" s="16" t="s">
        <v>5413</v>
      </c>
    </row>
    <row r="1882" customFormat="false" ht="15" hidden="false" customHeight="false" outlineLevel="0" collapsed="false">
      <c r="A1882" s="16" t="s">
        <v>5978</v>
      </c>
      <c r="B1882" s="17" t="s">
        <v>5979</v>
      </c>
      <c r="C1882" s="16" t="s">
        <v>5980</v>
      </c>
      <c r="D1882" s="16" t="s">
        <v>5826</v>
      </c>
      <c r="E1882" s="18" t="n">
        <v>1</v>
      </c>
      <c r="F1882" s="16" t="s">
        <v>43</v>
      </c>
      <c r="G1882" s="18" t="n">
        <v>0</v>
      </c>
      <c r="H1882" s="16" t="n">
        <v>0.4</v>
      </c>
      <c r="I1882" s="18" t="n">
        <v>2</v>
      </c>
      <c r="J1882" s="19" t="n">
        <v>32.1</v>
      </c>
      <c r="K1882" s="19" t="n">
        <v>32.1</v>
      </c>
      <c r="L1882" s="19" t="n">
        <v>32.1</v>
      </c>
      <c r="M1882" s="19" t="n">
        <f aca="false">IF(J1882&gt;0,J1882,K1882)*E1882</f>
        <v>32.1</v>
      </c>
      <c r="N1882" s="20"/>
      <c r="O1882" s="21" t="str">
        <f aca="false">IF(R1882="","",ROUND(R1882*(1-Premissas!$B$4),4))</f>
        <v/>
      </c>
      <c r="P1882" s="22"/>
      <c r="Q1882" s="22"/>
      <c r="R1882" s="23"/>
      <c r="S1882" s="24"/>
      <c r="T1882" s="24"/>
      <c r="U1882" s="25"/>
      <c r="V1882" s="19" t="str">
        <f aca="false">IF(COUNT(N1882:Q1882)=0,"",MIN(N1882:Q1882))</f>
        <v/>
      </c>
      <c r="W1882" s="16" t="str">
        <f aca="false">IF(V1882="","",INDEX($N$4:$Q$4,MATCH(V1882,N1882:Q1882,0)))</f>
        <v/>
      </c>
      <c r="X1882" s="19" t="str">
        <f aca="false">IF(COUNT(N1882:Q1882)&lt;2,"",SMALL(N1882:Q1882,2))</f>
        <v/>
      </c>
      <c r="Y1882" s="26" t="str">
        <f aca="false">IF(OR(V1882="",M1882=0),"",V1882/M1882-1)</f>
        <v/>
      </c>
      <c r="Z1882" s="26" t="str">
        <f aca="false">IF(OR(V1882="",L1882=""),"",V1882/(L1882*E1882)-1)</f>
        <v/>
      </c>
      <c r="AA1882" s="16" t="str">
        <f aca="false">IF(V1882="","SEM OFERTA",IF(OR(Y1882&gt;Premissas!$B$11,Y1882&lt;Premissas!$B$12),"VERIFICAR - UNIDADE/EMBALAGEM",IF(Y1882&gt;Premissas!$B$6,"NÃO COMPRAR - REAJUSTE &gt;5%","COMPRAR")))</f>
        <v>SEM OFERTA</v>
      </c>
      <c r="AB1882" s="18" t="str">
        <f aca="false">IF(W1882="DIMEC",S1882,IF(W1882="MEDCENTRO",U1882,""))</f>
        <v/>
      </c>
      <c r="AC1882" s="18" t="n">
        <f aca="false">IF(AA1882&lt;&gt;"COMPRAR",0,IF(AB1882="",I1882,MIN(I1882,AB1882)))</f>
        <v>0</v>
      </c>
      <c r="AD1882" s="19" t="n">
        <f aca="false">IF(AC1882&gt;0,AC1882*V1882,0)</f>
        <v>0</v>
      </c>
      <c r="AE1882" s="19" t="n">
        <f aca="false">IF(AC1882&gt;0,(M1882-V1882)*AC1882,0)</f>
        <v>0</v>
      </c>
      <c r="AF1882" s="16" t="str">
        <f aca="false">IF(AA1882&lt;&gt;"COMPRAR","",IF(AB1882="",IF(X1882="","",IF(X1882-V1882&lt;0.01,"EMPATE TÉCNICO","")),IF(AB1882&lt;I1882,"ESTOQUE INSUFICIENTE",IF(X1882="","",IF(X1882-V1882&lt;0.01,"EMPATE TÉCNICO","")))))</f>
        <v/>
      </c>
      <c r="AG1882" s="16" t="s">
        <v>1838</v>
      </c>
      <c r="AH1882" s="16" t="s">
        <v>5413</v>
      </c>
    </row>
    <row r="1883" customFormat="false" ht="15" hidden="false" customHeight="false" outlineLevel="0" collapsed="false">
      <c r="A1883" s="16" t="s">
        <v>5981</v>
      </c>
      <c r="B1883" s="17" t="s">
        <v>5982</v>
      </c>
      <c r="C1883" s="16" t="s">
        <v>5983</v>
      </c>
      <c r="D1883" s="16" t="s">
        <v>4315</v>
      </c>
      <c r="E1883" s="18" t="n">
        <v>1</v>
      </c>
      <c r="F1883" s="16" t="s">
        <v>43</v>
      </c>
      <c r="G1883" s="18" t="n">
        <v>0</v>
      </c>
      <c r="H1883" s="16" t="n">
        <v>0.1</v>
      </c>
      <c r="I1883" s="18" t="n">
        <v>1</v>
      </c>
      <c r="J1883" s="19" t="n">
        <v>16.03</v>
      </c>
      <c r="K1883" s="19" t="n">
        <v>16.03</v>
      </c>
      <c r="L1883" s="19" t="n">
        <v>16.03</v>
      </c>
      <c r="M1883" s="19" t="n">
        <f aca="false">IF(J1883&gt;0,J1883,K1883)*E1883</f>
        <v>16.03</v>
      </c>
      <c r="N1883" s="20"/>
      <c r="O1883" s="21" t="str">
        <f aca="false">IF(R1883="","",ROUND(R1883*(1-Premissas!$B$4),4))</f>
        <v/>
      </c>
      <c r="P1883" s="22"/>
      <c r="Q1883" s="22"/>
      <c r="R1883" s="23"/>
      <c r="S1883" s="24"/>
      <c r="T1883" s="24"/>
      <c r="U1883" s="25"/>
      <c r="V1883" s="19" t="str">
        <f aca="false">IF(COUNT(N1883:Q1883)=0,"",MIN(N1883:Q1883))</f>
        <v/>
      </c>
      <c r="W1883" s="16" t="str">
        <f aca="false">IF(V1883="","",INDEX($N$4:$Q$4,MATCH(V1883,N1883:Q1883,0)))</f>
        <v/>
      </c>
      <c r="X1883" s="19" t="str">
        <f aca="false">IF(COUNT(N1883:Q1883)&lt;2,"",SMALL(N1883:Q1883,2))</f>
        <v/>
      </c>
      <c r="Y1883" s="26" t="str">
        <f aca="false">IF(OR(V1883="",M1883=0),"",V1883/M1883-1)</f>
        <v/>
      </c>
      <c r="Z1883" s="26" t="str">
        <f aca="false">IF(OR(V1883="",L1883=""),"",V1883/(L1883*E1883)-1)</f>
        <v/>
      </c>
      <c r="AA1883" s="16" t="str">
        <f aca="false">IF(V1883="","SEM OFERTA",IF(OR(Y1883&gt;Premissas!$B$11,Y1883&lt;Premissas!$B$12),"VERIFICAR - UNIDADE/EMBALAGEM",IF(Y1883&gt;Premissas!$B$6,"NÃO COMPRAR - REAJUSTE &gt;5%","COMPRAR")))</f>
        <v>SEM OFERTA</v>
      </c>
      <c r="AB1883" s="18" t="str">
        <f aca="false">IF(W1883="DIMEC",S1883,IF(W1883="MEDCENTRO",U1883,""))</f>
        <v/>
      </c>
      <c r="AC1883" s="18" t="n">
        <f aca="false">IF(AA1883&lt;&gt;"COMPRAR",0,IF(AB1883="",I1883,MIN(I1883,AB1883)))</f>
        <v>0</v>
      </c>
      <c r="AD1883" s="19" t="n">
        <f aca="false">IF(AC1883&gt;0,AC1883*V1883,0)</f>
        <v>0</v>
      </c>
      <c r="AE1883" s="19" t="n">
        <f aca="false">IF(AC1883&gt;0,(M1883-V1883)*AC1883,0)</f>
        <v>0</v>
      </c>
      <c r="AF1883" s="16" t="str">
        <f aca="false">IF(AA1883&lt;&gt;"COMPRAR","",IF(AB1883="",IF(X1883="","",IF(X1883-V1883&lt;0.01,"EMPATE TÉCNICO","")),IF(AB1883&lt;I1883,"ESTOQUE INSUFICIENTE",IF(X1883="","",IF(X1883-V1883&lt;0.01,"EMPATE TÉCNICO","")))))</f>
        <v/>
      </c>
      <c r="AG1883" s="16" t="s">
        <v>1838</v>
      </c>
      <c r="AH1883" s="16" t="s">
        <v>5413</v>
      </c>
    </row>
    <row r="1884" customFormat="false" ht="15" hidden="false" customHeight="false" outlineLevel="0" collapsed="false">
      <c r="A1884" s="16" t="s">
        <v>5984</v>
      </c>
      <c r="B1884" s="17" t="s">
        <v>5985</v>
      </c>
      <c r="C1884" s="16" t="s">
        <v>5986</v>
      </c>
      <c r="D1884" s="16" t="s">
        <v>5532</v>
      </c>
      <c r="E1884" s="18" t="n">
        <v>1</v>
      </c>
      <c r="F1884" s="16" t="s">
        <v>43</v>
      </c>
      <c r="G1884" s="18" t="n">
        <v>0</v>
      </c>
      <c r="H1884" s="16" t="n">
        <v>0</v>
      </c>
      <c r="I1884" s="18" t="n">
        <v>1</v>
      </c>
      <c r="J1884" s="19" t="n">
        <v>20.43</v>
      </c>
      <c r="K1884" s="19" t="n">
        <v>20.43</v>
      </c>
      <c r="L1884" s="19" t="n">
        <v>20.43</v>
      </c>
      <c r="M1884" s="19" t="n">
        <f aca="false">IF(J1884&gt;0,J1884,K1884)*E1884</f>
        <v>20.43</v>
      </c>
      <c r="N1884" s="20"/>
      <c r="O1884" s="21" t="str">
        <f aca="false">IF(R1884="","",ROUND(R1884*(1-Premissas!$B$4),4))</f>
        <v/>
      </c>
      <c r="P1884" s="22"/>
      <c r="Q1884" s="22"/>
      <c r="R1884" s="23"/>
      <c r="S1884" s="24"/>
      <c r="T1884" s="24"/>
      <c r="U1884" s="25"/>
      <c r="V1884" s="19" t="str">
        <f aca="false">IF(COUNT(N1884:Q1884)=0,"",MIN(N1884:Q1884))</f>
        <v/>
      </c>
      <c r="W1884" s="16" t="str">
        <f aca="false">IF(V1884="","",INDEX($N$4:$Q$4,MATCH(V1884,N1884:Q1884,0)))</f>
        <v/>
      </c>
      <c r="X1884" s="19" t="str">
        <f aca="false">IF(COUNT(N1884:Q1884)&lt;2,"",SMALL(N1884:Q1884,2))</f>
        <v/>
      </c>
      <c r="Y1884" s="26" t="str">
        <f aca="false">IF(OR(V1884="",M1884=0),"",V1884/M1884-1)</f>
        <v/>
      </c>
      <c r="Z1884" s="26" t="str">
        <f aca="false">IF(OR(V1884="",L1884=""),"",V1884/(L1884*E1884)-1)</f>
        <v/>
      </c>
      <c r="AA1884" s="16" t="str">
        <f aca="false">IF(V1884="","SEM OFERTA",IF(OR(Y1884&gt;Premissas!$B$11,Y1884&lt;Premissas!$B$12),"VERIFICAR - UNIDADE/EMBALAGEM",IF(Y1884&gt;Premissas!$B$6,"NÃO COMPRAR - REAJUSTE &gt;5%","COMPRAR")))</f>
        <v>SEM OFERTA</v>
      </c>
      <c r="AB1884" s="18" t="str">
        <f aca="false">IF(W1884="DIMEC",S1884,IF(W1884="MEDCENTRO",U1884,""))</f>
        <v/>
      </c>
      <c r="AC1884" s="18" t="n">
        <f aca="false">IF(AA1884&lt;&gt;"COMPRAR",0,IF(AB1884="",I1884,MIN(I1884,AB1884)))</f>
        <v>0</v>
      </c>
      <c r="AD1884" s="19" t="n">
        <f aca="false">IF(AC1884&gt;0,AC1884*V1884,0)</f>
        <v>0</v>
      </c>
      <c r="AE1884" s="19" t="n">
        <f aca="false">IF(AC1884&gt;0,(M1884-V1884)*AC1884,0)</f>
        <v>0</v>
      </c>
      <c r="AF1884" s="16" t="str">
        <f aca="false">IF(AA1884&lt;&gt;"COMPRAR","",IF(AB1884="",IF(X1884="","",IF(X1884-V1884&lt;0.01,"EMPATE TÉCNICO","")),IF(AB1884&lt;I1884,"ESTOQUE INSUFICIENTE",IF(X1884="","",IF(X1884-V1884&lt;0.01,"EMPATE TÉCNICO","")))))</f>
        <v/>
      </c>
      <c r="AG1884" s="16" t="s">
        <v>1838</v>
      </c>
      <c r="AH1884" s="16" t="s">
        <v>5413</v>
      </c>
    </row>
    <row r="1885" customFormat="false" ht="15" hidden="false" customHeight="false" outlineLevel="0" collapsed="false">
      <c r="A1885" s="16" t="s">
        <v>5987</v>
      </c>
      <c r="B1885" s="17" t="s">
        <v>5988</v>
      </c>
      <c r="C1885" s="16" t="s">
        <v>5989</v>
      </c>
      <c r="D1885" s="16" t="s">
        <v>5990</v>
      </c>
      <c r="E1885" s="18" t="n">
        <v>1</v>
      </c>
      <c r="F1885" s="16" t="s">
        <v>42</v>
      </c>
      <c r="G1885" s="18" t="n">
        <v>3</v>
      </c>
      <c r="H1885" s="16" t="n">
        <v>1.2</v>
      </c>
      <c r="I1885" s="18" t="n">
        <v>1</v>
      </c>
      <c r="J1885" s="19" t="n">
        <v>15.0925</v>
      </c>
      <c r="K1885" s="19" t="n">
        <v>15.0925</v>
      </c>
      <c r="L1885" s="19" t="n">
        <v>15.0925</v>
      </c>
      <c r="M1885" s="19" t="n">
        <f aca="false">IF(J1885&gt;0,J1885,K1885)*E1885</f>
        <v>15.0925</v>
      </c>
      <c r="N1885" s="20"/>
      <c r="O1885" s="21" t="str">
        <f aca="false">IF(R1885="","",ROUND(R1885*(1-Premissas!$B$4),4))</f>
        <v/>
      </c>
      <c r="P1885" s="22"/>
      <c r="Q1885" s="22"/>
      <c r="R1885" s="23"/>
      <c r="S1885" s="24"/>
      <c r="T1885" s="24"/>
      <c r="U1885" s="25"/>
      <c r="V1885" s="19" t="str">
        <f aca="false">IF(COUNT(N1885:Q1885)=0,"",MIN(N1885:Q1885))</f>
        <v/>
      </c>
      <c r="W1885" s="16" t="str">
        <f aca="false">IF(V1885="","",INDEX($N$4:$Q$4,MATCH(V1885,N1885:Q1885,0)))</f>
        <v/>
      </c>
      <c r="X1885" s="19" t="str">
        <f aca="false">IF(COUNT(N1885:Q1885)&lt;2,"",SMALL(N1885:Q1885,2))</f>
        <v/>
      </c>
      <c r="Y1885" s="26" t="str">
        <f aca="false">IF(OR(V1885="",M1885=0),"",V1885/M1885-1)</f>
        <v/>
      </c>
      <c r="Z1885" s="26" t="str">
        <f aca="false">IF(OR(V1885="",L1885=""),"",V1885/(L1885*E1885)-1)</f>
        <v/>
      </c>
      <c r="AA1885" s="16" t="str">
        <f aca="false">IF(V1885="","SEM OFERTA",IF(OR(Y1885&gt;Premissas!$B$11,Y1885&lt;Premissas!$B$12),"VERIFICAR - UNIDADE/EMBALAGEM",IF(Y1885&gt;Premissas!$B$6,"NÃO COMPRAR - REAJUSTE &gt;5%","COMPRAR")))</f>
        <v>SEM OFERTA</v>
      </c>
      <c r="AB1885" s="18" t="str">
        <f aca="false">IF(W1885="DIMEC",S1885,IF(W1885="MEDCENTRO",U1885,""))</f>
        <v/>
      </c>
      <c r="AC1885" s="18" t="n">
        <f aca="false">IF(AA1885&lt;&gt;"COMPRAR",0,IF(AB1885="",I1885,MIN(I1885,AB1885)))</f>
        <v>0</v>
      </c>
      <c r="AD1885" s="19" t="n">
        <f aca="false">IF(AC1885&gt;0,AC1885*V1885,0)</f>
        <v>0</v>
      </c>
      <c r="AE1885" s="19" t="n">
        <f aca="false">IF(AC1885&gt;0,(M1885-V1885)*AC1885,0)</f>
        <v>0</v>
      </c>
      <c r="AF1885" s="16" t="str">
        <f aca="false">IF(AA1885&lt;&gt;"COMPRAR","",IF(AB1885="",IF(X1885="","",IF(X1885-V1885&lt;0.01,"EMPATE TÉCNICO","")),IF(AB1885&lt;I1885,"ESTOQUE INSUFICIENTE",IF(X1885="","",IF(X1885-V1885&lt;0.01,"EMPATE TÉCNICO","")))))</f>
        <v/>
      </c>
      <c r="AG1885" s="16" t="s">
        <v>3767</v>
      </c>
      <c r="AH1885" s="16" t="s">
        <v>5413</v>
      </c>
    </row>
    <row r="1886" customFormat="false" ht="15" hidden="false" customHeight="false" outlineLevel="0" collapsed="false">
      <c r="A1886" s="16" t="s">
        <v>5991</v>
      </c>
      <c r="B1886" s="17" t="s">
        <v>5992</v>
      </c>
      <c r="C1886" s="16" t="s">
        <v>5993</v>
      </c>
      <c r="D1886" s="16" t="s">
        <v>5994</v>
      </c>
      <c r="E1886" s="18" t="n">
        <v>1</v>
      </c>
      <c r="F1886" s="16" t="s">
        <v>43</v>
      </c>
      <c r="G1886" s="18" t="n">
        <v>0</v>
      </c>
      <c r="H1886" s="16" t="n">
        <v>0.4</v>
      </c>
      <c r="I1886" s="18" t="n">
        <v>2</v>
      </c>
      <c r="J1886" s="19" t="n">
        <v>10.79</v>
      </c>
      <c r="K1886" s="19" t="n">
        <v>10.79</v>
      </c>
      <c r="L1886" s="19" t="n">
        <v>10.79</v>
      </c>
      <c r="M1886" s="19" t="n">
        <f aca="false">IF(J1886&gt;0,J1886,K1886)*E1886</f>
        <v>10.79</v>
      </c>
      <c r="N1886" s="20"/>
      <c r="O1886" s="21" t="str">
        <f aca="false">IF(R1886="","",ROUND(R1886*(1-Premissas!$B$4),4))</f>
        <v/>
      </c>
      <c r="P1886" s="22"/>
      <c r="Q1886" s="22"/>
      <c r="R1886" s="23"/>
      <c r="S1886" s="24"/>
      <c r="T1886" s="24"/>
      <c r="U1886" s="25"/>
      <c r="V1886" s="19" t="str">
        <f aca="false">IF(COUNT(N1886:Q1886)=0,"",MIN(N1886:Q1886))</f>
        <v/>
      </c>
      <c r="W1886" s="16" t="str">
        <f aca="false">IF(V1886="","",INDEX($N$4:$Q$4,MATCH(V1886,N1886:Q1886,0)))</f>
        <v/>
      </c>
      <c r="X1886" s="19" t="str">
        <f aca="false">IF(COUNT(N1886:Q1886)&lt;2,"",SMALL(N1886:Q1886,2))</f>
        <v/>
      </c>
      <c r="Y1886" s="26" t="str">
        <f aca="false">IF(OR(V1886="",M1886=0),"",V1886/M1886-1)</f>
        <v/>
      </c>
      <c r="Z1886" s="26" t="str">
        <f aca="false">IF(OR(V1886="",L1886=""),"",V1886/(L1886*E1886)-1)</f>
        <v/>
      </c>
      <c r="AA1886" s="16" t="str">
        <f aca="false">IF(V1886="","SEM OFERTA",IF(OR(Y1886&gt;Premissas!$B$11,Y1886&lt;Premissas!$B$12),"VERIFICAR - UNIDADE/EMBALAGEM",IF(Y1886&gt;Premissas!$B$6,"NÃO COMPRAR - REAJUSTE &gt;5%","COMPRAR")))</f>
        <v>SEM OFERTA</v>
      </c>
      <c r="AB1886" s="18" t="str">
        <f aca="false">IF(W1886="DIMEC",S1886,IF(W1886="MEDCENTRO",U1886,""))</f>
        <v/>
      </c>
      <c r="AC1886" s="18" t="n">
        <f aca="false">IF(AA1886&lt;&gt;"COMPRAR",0,IF(AB1886="",I1886,MIN(I1886,AB1886)))</f>
        <v>0</v>
      </c>
      <c r="AD1886" s="19" t="n">
        <f aca="false">IF(AC1886&gt;0,AC1886*V1886,0)</f>
        <v>0</v>
      </c>
      <c r="AE1886" s="19" t="n">
        <f aca="false">IF(AC1886&gt;0,(M1886-V1886)*AC1886,0)</f>
        <v>0</v>
      </c>
      <c r="AF1886" s="16" t="str">
        <f aca="false">IF(AA1886&lt;&gt;"COMPRAR","",IF(AB1886="",IF(X1886="","",IF(X1886-V1886&lt;0.01,"EMPATE TÉCNICO","")),IF(AB1886&lt;I1886,"ESTOQUE INSUFICIENTE",IF(X1886="","",IF(X1886-V1886&lt;0.01,"EMPATE TÉCNICO","")))))</f>
        <v/>
      </c>
      <c r="AG1886" s="16" t="s">
        <v>3750</v>
      </c>
      <c r="AH1886" s="16" t="s">
        <v>5413</v>
      </c>
    </row>
    <row r="1887" customFormat="false" ht="15" hidden="false" customHeight="false" outlineLevel="0" collapsed="false">
      <c r="A1887" s="16" t="s">
        <v>5995</v>
      </c>
      <c r="B1887" s="17" t="s">
        <v>5996</v>
      </c>
      <c r="C1887" s="16" t="s">
        <v>5997</v>
      </c>
      <c r="D1887" s="16" t="s">
        <v>5468</v>
      </c>
      <c r="E1887" s="18" t="n">
        <v>6</v>
      </c>
      <c r="F1887" s="16" t="s">
        <v>43</v>
      </c>
      <c r="G1887" s="18" t="n">
        <v>0</v>
      </c>
      <c r="H1887" s="16" t="n">
        <v>0.1</v>
      </c>
      <c r="I1887" s="18" t="n">
        <v>1</v>
      </c>
      <c r="J1887" s="19" t="n">
        <v>2.775</v>
      </c>
      <c r="K1887" s="19" t="n">
        <v>2.775</v>
      </c>
      <c r="L1887" s="19" t="n">
        <v>2.775</v>
      </c>
      <c r="M1887" s="19" t="n">
        <f aca="false">IF(J1887&gt;0,J1887,K1887)*E1887</f>
        <v>16.65</v>
      </c>
      <c r="N1887" s="20"/>
      <c r="O1887" s="21" t="str">
        <f aca="false">IF(R1887="","",ROUND(R1887*(1-Premissas!$B$4),4))</f>
        <v/>
      </c>
      <c r="P1887" s="22"/>
      <c r="Q1887" s="22"/>
      <c r="R1887" s="23"/>
      <c r="S1887" s="24"/>
      <c r="T1887" s="24"/>
      <c r="U1887" s="25"/>
      <c r="V1887" s="19" t="str">
        <f aca="false">IF(COUNT(N1887:Q1887)=0,"",MIN(N1887:Q1887))</f>
        <v/>
      </c>
      <c r="W1887" s="16" t="str">
        <f aca="false">IF(V1887="","",INDEX($N$4:$Q$4,MATCH(V1887,N1887:Q1887,0)))</f>
        <v/>
      </c>
      <c r="X1887" s="19" t="str">
        <f aca="false">IF(COUNT(N1887:Q1887)&lt;2,"",SMALL(N1887:Q1887,2))</f>
        <v/>
      </c>
      <c r="Y1887" s="26" t="str">
        <f aca="false">IF(OR(V1887="",M1887=0),"",V1887/M1887-1)</f>
        <v/>
      </c>
      <c r="Z1887" s="26" t="str">
        <f aca="false">IF(OR(V1887="",L1887=""),"",V1887/(L1887*E1887)-1)</f>
        <v/>
      </c>
      <c r="AA1887" s="16" t="str">
        <f aca="false">IF(V1887="","SEM OFERTA",IF(OR(Y1887&gt;Premissas!$B$11,Y1887&lt;Premissas!$B$12),"VERIFICAR - UNIDADE/EMBALAGEM",IF(Y1887&gt;Premissas!$B$6,"NÃO COMPRAR - REAJUSTE &gt;5%","COMPRAR")))</f>
        <v>SEM OFERTA</v>
      </c>
      <c r="AB1887" s="18" t="str">
        <f aca="false">IF(W1887="DIMEC",S1887,IF(W1887="MEDCENTRO",U1887,""))</f>
        <v/>
      </c>
      <c r="AC1887" s="18" t="n">
        <f aca="false">IF(AA1887&lt;&gt;"COMPRAR",0,IF(AB1887="",I1887,MIN(I1887,AB1887)))</f>
        <v>0</v>
      </c>
      <c r="AD1887" s="19" t="n">
        <f aca="false">IF(AC1887&gt;0,AC1887*V1887,0)</f>
        <v>0</v>
      </c>
      <c r="AE1887" s="19" t="n">
        <f aca="false">IF(AC1887&gt;0,(M1887-V1887)*AC1887,0)</f>
        <v>0</v>
      </c>
      <c r="AF1887" s="16" t="str">
        <f aca="false">IF(AA1887&lt;&gt;"COMPRAR","",IF(AB1887="",IF(X1887="","",IF(X1887-V1887&lt;0.01,"EMPATE TÉCNICO","")),IF(AB1887&lt;I1887,"ESTOQUE INSUFICIENTE",IF(X1887="","",IF(X1887-V1887&lt;0.01,"EMPATE TÉCNICO","")))))</f>
        <v/>
      </c>
      <c r="AG1887" s="16" t="s">
        <v>1798</v>
      </c>
      <c r="AH1887" s="16" t="s">
        <v>5413</v>
      </c>
    </row>
    <row r="1888" customFormat="false" ht="15" hidden="false" customHeight="false" outlineLevel="0" collapsed="false">
      <c r="A1888" s="16" t="s">
        <v>5998</v>
      </c>
      <c r="B1888" s="17" t="s">
        <v>5999</v>
      </c>
      <c r="C1888" s="16" t="s">
        <v>6000</v>
      </c>
      <c r="D1888" s="16" t="s">
        <v>4548</v>
      </c>
      <c r="E1888" s="18" t="n">
        <v>1</v>
      </c>
      <c r="F1888" s="16" t="s">
        <v>43</v>
      </c>
      <c r="G1888" s="18" t="n">
        <v>0</v>
      </c>
      <c r="H1888" s="16" t="n">
        <v>0.4</v>
      </c>
      <c r="I1888" s="18" t="n">
        <v>2</v>
      </c>
      <c r="J1888" s="19" t="n">
        <v>2.21</v>
      </c>
      <c r="K1888" s="19" t="n">
        <v>2.21</v>
      </c>
      <c r="L1888" s="19" t="n">
        <v>2.21</v>
      </c>
      <c r="M1888" s="19" t="n">
        <f aca="false">IF(J1888&gt;0,J1888,K1888)*E1888</f>
        <v>2.21</v>
      </c>
      <c r="N1888" s="20"/>
      <c r="O1888" s="21" t="str">
        <f aca="false">IF(R1888="","",ROUND(R1888*(1-Premissas!$B$4),4))</f>
        <v/>
      </c>
      <c r="P1888" s="22"/>
      <c r="Q1888" s="22"/>
      <c r="R1888" s="23"/>
      <c r="S1888" s="24"/>
      <c r="T1888" s="24"/>
      <c r="U1888" s="25"/>
      <c r="V1888" s="19" t="str">
        <f aca="false">IF(COUNT(N1888:Q1888)=0,"",MIN(N1888:Q1888))</f>
        <v/>
      </c>
      <c r="W1888" s="16" t="str">
        <f aca="false">IF(V1888="","",INDEX($N$4:$Q$4,MATCH(V1888,N1888:Q1888,0)))</f>
        <v/>
      </c>
      <c r="X1888" s="19" t="str">
        <f aca="false">IF(COUNT(N1888:Q1888)&lt;2,"",SMALL(N1888:Q1888,2))</f>
        <v/>
      </c>
      <c r="Y1888" s="26" t="str">
        <f aca="false">IF(OR(V1888="",M1888=0),"",V1888/M1888-1)</f>
        <v/>
      </c>
      <c r="Z1888" s="26" t="str">
        <f aca="false">IF(OR(V1888="",L1888=""),"",V1888/(L1888*E1888)-1)</f>
        <v/>
      </c>
      <c r="AA1888" s="16" t="str">
        <f aca="false">IF(V1888="","SEM OFERTA",IF(OR(Y1888&gt;Premissas!$B$11,Y1888&lt;Premissas!$B$12),"VERIFICAR - UNIDADE/EMBALAGEM",IF(Y1888&gt;Premissas!$B$6,"NÃO COMPRAR - REAJUSTE &gt;5%","COMPRAR")))</f>
        <v>SEM OFERTA</v>
      </c>
      <c r="AB1888" s="18" t="str">
        <f aca="false">IF(W1888="DIMEC",S1888,IF(W1888="MEDCENTRO",U1888,""))</f>
        <v/>
      </c>
      <c r="AC1888" s="18" t="n">
        <f aca="false">IF(AA1888&lt;&gt;"COMPRAR",0,IF(AB1888="",I1888,MIN(I1888,AB1888)))</f>
        <v>0</v>
      </c>
      <c r="AD1888" s="19" t="n">
        <f aca="false">IF(AC1888&gt;0,AC1888*V1888,0)</f>
        <v>0</v>
      </c>
      <c r="AE1888" s="19" t="n">
        <f aca="false">IF(AC1888&gt;0,(M1888-V1888)*AC1888,0)</f>
        <v>0</v>
      </c>
      <c r="AF1888" s="16" t="str">
        <f aca="false">IF(AA1888&lt;&gt;"COMPRAR","",IF(AB1888="",IF(X1888="","",IF(X1888-V1888&lt;0.01,"EMPATE TÉCNICO","")),IF(AB1888&lt;I1888,"ESTOQUE INSUFICIENTE",IF(X1888="","",IF(X1888-V1888&lt;0.01,"EMPATE TÉCNICO","")))))</f>
        <v/>
      </c>
      <c r="AG1888" s="16" t="s">
        <v>1798</v>
      </c>
      <c r="AH1888" s="16" t="s">
        <v>5413</v>
      </c>
    </row>
    <row r="1889" customFormat="false" ht="15" hidden="false" customHeight="false" outlineLevel="0" collapsed="false">
      <c r="A1889" s="16" t="s">
        <v>6001</v>
      </c>
      <c r="B1889" s="17" t="s">
        <v>6002</v>
      </c>
      <c r="C1889" s="16" t="s">
        <v>6003</v>
      </c>
      <c r="D1889" s="16" t="s">
        <v>4574</v>
      </c>
      <c r="E1889" s="18" t="n">
        <v>8</v>
      </c>
      <c r="F1889" s="16" t="s">
        <v>43</v>
      </c>
      <c r="G1889" s="18" t="n">
        <v>0</v>
      </c>
      <c r="H1889" s="16" t="n">
        <v>0.1</v>
      </c>
      <c r="I1889" s="18" t="n">
        <v>1</v>
      </c>
      <c r="J1889" s="19" t="n">
        <v>2</v>
      </c>
      <c r="K1889" s="19" t="n">
        <v>2</v>
      </c>
      <c r="L1889" s="19" t="n">
        <v>2</v>
      </c>
      <c r="M1889" s="19" t="n">
        <f aca="false">IF(J1889&gt;0,J1889,K1889)*E1889</f>
        <v>16</v>
      </c>
      <c r="N1889" s="20"/>
      <c r="O1889" s="21" t="str">
        <f aca="false">IF(R1889="","",ROUND(R1889*(1-Premissas!$B$4),4))</f>
        <v/>
      </c>
      <c r="P1889" s="22"/>
      <c r="Q1889" s="22"/>
      <c r="R1889" s="23"/>
      <c r="S1889" s="24"/>
      <c r="T1889" s="24"/>
      <c r="U1889" s="25"/>
      <c r="V1889" s="19" t="str">
        <f aca="false">IF(COUNT(N1889:Q1889)=0,"",MIN(N1889:Q1889))</f>
        <v/>
      </c>
      <c r="W1889" s="16" t="str">
        <f aca="false">IF(V1889="","",INDEX($N$4:$Q$4,MATCH(V1889,N1889:Q1889,0)))</f>
        <v/>
      </c>
      <c r="X1889" s="19" t="str">
        <f aca="false">IF(COUNT(N1889:Q1889)&lt;2,"",SMALL(N1889:Q1889,2))</f>
        <v/>
      </c>
      <c r="Y1889" s="26" t="str">
        <f aca="false">IF(OR(V1889="",M1889=0),"",V1889/M1889-1)</f>
        <v/>
      </c>
      <c r="Z1889" s="26" t="str">
        <f aca="false">IF(OR(V1889="",L1889=""),"",V1889/(L1889*E1889)-1)</f>
        <v/>
      </c>
      <c r="AA1889" s="16" t="str">
        <f aca="false">IF(V1889="","SEM OFERTA",IF(OR(Y1889&gt;Premissas!$B$11,Y1889&lt;Premissas!$B$12),"VERIFICAR - UNIDADE/EMBALAGEM",IF(Y1889&gt;Premissas!$B$6,"NÃO COMPRAR - REAJUSTE &gt;5%","COMPRAR")))</f>
        <v>SEM OFERTA</v>
      </c>
      <c r="AB1889" s="18" t="str">
        <f aca="false">IF(W1889="DIMEC",S1889,IF(W1889="MEDCENTRO",U1889,""))</f>
        <v/>
      </c>
      <c r="AC1889" s="18" t="n">
        <f aca="false">IF(AA1889&lt;&gt;"COMPRAR",0,IF(AB1889="",I1889,MIN(I1889,AB1889)))</f>
        <v>0</v>
      </c>
      <c r="AD1889" s="19" t="n">
        <f aca="false">IF(AC1889&gt;0,AC1889*V1889,0)</f>
        <v>0</v>
      </c>
      <c r="AE1889" s="19" t="n">
        <f aca="false">IF(AC1889&gt;0,(M1889-V1889)*AC1889,0)</f>
        <v>0</v>
      </c>
      <c r="AF1889" s="16" t="str">
        <f aca="false">IF(AA1889&lt;&gt;"COMPRAR","",IF(AB1889="",IF(X1889="","",IF(X1889-V1889&lt;0.01,"EMPATE TÉCNICO","")),IF(AB1889&lt;I1889,"ESTOQUE INSUFICIENTE",IF(X1889="","",IF(X1889-V1889&lt;0.01,"EMPATE TÉCNICO","")))))</f>
        <v/>
      </c>
      <c r="AG1889" s="16" t="s">
        <v>4020</v>
      </c>
      <c r="AH1889" s="16" t="s">
        <v>5413</v>
      </c>
    </row>
    <row r="1890" customFormat="false" ht="15" hidden="false" customHeight="false" outlineLevel="0" collapsed="false">
      <c r="A1890" s="16" t="s">
        <v>6004</v>
      </c>
      <c r="B1890" s="17" t="s">
        <v>6005</v>
      </c>
      <c r="C1890" s="16" t="s">
        <v>6006</v>
      </c>
      <c r="D1890" s="16" t="s">
        <v>5650</v>
      </c>
      <c r="E1890" s="18" t="n">
        <v>1</v>
      </c>
      <c r="F1890" s="16" t="s">
        <v>43</v>
      </c>
      <c r="G1890" s="18" t="n">
        <v>0</v>
      </c>
      <c r="H1890" s="16" t="n">
        <v>0.1</v>
      </c>
      <c r="I1890" s="18" t="n">
        <v>1</v>
      </c>
      <c r="J1890" s="19" t="n">
        <v>9.07</v>
      </c>
      <c r="K1890" s="19" t="n">
        <v>9.07</v>
      </c>
      <c r="L1890" s="19" t="n">
        <v>9.07</v>
      </c>
      <c r="M1890" s="19" t="n">
        <f aca="false">IF(J1890&gt;0,J1890,K1890)*E1890</f>
        <v>9.07</v>
      </c>
      <c r="N1890" s="20"/>
      <c r="O1890" s="21" t="str">
        <f aca="false">IF(R1890="","",ROUND(R1890*(1-Premissas!$B$4),4))</f>
        <v/>
      </c>
      <c r="P1890" s="22"/>
      <c r="Q1890" s="22"/>
      <c r="R1890" s="23"/>
      <c r="S1890" s="24"/>
      <c r="T1890" s="24"/>
      <c r="U1890" s="25"/>
      <c r="V1890" s="19" t="str">
        <f aca="false">IF(COUNT(N1890:Q1890)=0,"",MIN(N1890:Q1890))</f>
        <v/>
      </c>
      <c r="W1890" s="16" t="str">
        <f aca="false">IF(V1890="","",INDEX($N$4:$Q$4,MATCH(V1890,N1890:Q1890,0)))</f>
        <v/>
      </c>
      <c r="X1890" s="19" t="str">
        <f aca="false">IF(COUNT(N1890:Q1890)&lt;2,"",SMALL(N1890:Q1890,2))</f>
        <v/>
      </c>
      <c r="Y1890" s="26" t="str">
        <f aca="false">IF(OR(V1890="",M1890=0),"",V1890/M1890-1)</f>
        <v/>
      </c>
      <c r="Z1890" s="26" t="str">
        <f aca="false">IF(OR(V1890="",L1890=""),"",V1890/(L1890*E1890)-1)</f>
        <v/>
      </c>
      <c r="AA1890" s="16" t="str">
        <f aca="false">IF(V1890="","SEM OFERTA",IF(OR(Y1890&gt;Premissas!$B$11,Y1890&lt;Premissas!$B$12),"VERIFICAR - UNIDADE/EMBALAGEM",IF(Y1890&gt;Premissas!$B$6,"NÃO COMPRAR - REAJUSTE &gt;5%","COMPRAR")))</f>
        <v>SEM OFERTA</v>
      </c>
      <c r="AB1890" s="18" t="str">
        <f aca="false">IF(W1890="DIMEC",S1890,IF(W1890="MEDCENTRO",U1890,""))</f>
        <v/>
      </c>
      <c r="AC1890" s="18" t="n">
        <f aca="false">IF(AA1890&lt;&gt;"COMPRAR",0,IF(AB1890="",I1890,MIN(I1890,AB1890)))</f>
        <v>0</v>
      </c>
      <c r="AD1890" s="19" t="n">
        <f aca="false">IF(AC1890&gt;0,AC1890*V1890,0)</f>
        <v>0</v>
      </c>
      <c r="AE1890" s="19" t="n">
        <f aca="false">IF(AC1890&gt;0,(M1890-V1890)*AC1890,0)</f>
        <v>0</v>
      </c>
      <c r="AF1890" s="16" t="str">
        <f aca="false">IF(AA1890&lt;&gt;"COMPRAR","",IF(AB1890="",IF(X1890="","",IF(X1890-V1890&lt;0.01,"EMPATE TÉCNICO","")),IF(AB1890&lt;I1890,"ESTOQUE INSUFICIENTE",IF(X1890="","",IF(X1890-V1890&lt;0.01,"EMPATE TÉCNICO","")))))</f>
        <v/>
      </c>
      <c r="AG1890" s="16" t="s">
        <v>93</v>
      </c>
      <c r="AH1890" s="16" t="s">
        <v>5413</v>
      </c>
    </row>
    <row r="1891" customFormat="false" ht="15" hidden="false" customHeight="false" outlineLevel="0" collapsed="false">
      <c r="A1891" s="16" t="s">
        <v>6007</v>
      </c>
      <c r="B1891" s="17" t="s">
        <v>6008</v>
      </c>
      <c r="C1891" s="16" t="s">
        <v>6009</v>
      </c>
      <c r="D1891" s="16" t="s">
        <v>4315</v>
      </c>
      <c r="E1891" s="18" t="n">
        <v>1</v>
      </c>
      <c r="F1891" s="16" t="s">
        <v>43</v>
      </c>
      <c r="G1891" s="18" t="n">
        <v>0</v>
      </c>
      <c r="H1891" s="16" t="n">
        <v>0</v>
      </c>
      <c r="I1891" s="18" t="n">
        <v>1</v>
      </c>
      <c r="J1891" s="19" t="n">
        <v>15.03</v>
      </c>
      <c r="K1891" s="19" t="n">
        <v>15.03</v>
      </c>
      <c r="L1891" s="19" t="n">
        <v>15.03</v>
      </c>
      <c r="M1891" s="19" t="n">
        <f aca="false">IF(J1891&gt;0,J1891,K1891)*E1891</f>
        <v>15.03</v>
      </c>
      <c r="N1891" s="20"/>
      <c r="O1891" s="21" t="str">
        <f aca="false">IF(R1891="","",ROUND(R1891*(1-Premissas!$B$4),4))</f>
        <v/>
      </c>
      <c r="P1891" s="22"/>
      <c r="Q1891" s="22"/>
      <c r="R1891" s="23"/>
      <c r="S1891" s="24"/>
      <c r="T1891" s="24"/>
      <c r="U1891" s="25"/>
      <c r="V1891" s="19" t="str">
        <f aca="false">IF(COUNT(N1891:Q1891)=0,"",MIN(N1891:Q1891))</f>
        <v/>
      </c>
      <c r="W1891" s="16" t="str">
        <f aca="false">IF(V1891="","",INDEX($N$4:$Q$4,MATCH(V1891,N1891:Q1891,0)))</f>
        <v/>
      </c>
      <c r="X1891" s="19" t="str">
        <f aca="false">IF(COUNT(N1891:Q1891)&lt;2,"",SMALL(N1891:Q1891,2))</f>
        <v/>
      </c>
      <c r="Y1891" s="26" t="str">
        <f aca="false">IF(OR(V1891="",M1891=0),"",V1891/M1891-1)</f>
        <v/>
      </c>
      <c r="Z1891" s="26" t="str">
        <f aca="false">IF(OR(V1891="",L1891=""),"",V1891/(L1891*E1891)-1)</f>
        <v/>
      </c>
      <c r="AA1891" s="16" t="str">
        <f aca="false">IF(V1891="","SEM OFERTA",IF(OR(Y1891&gt;Premissas!$B$11,Y1891&lt;Premissas!$B$12),"VERIFICAR - UNIDADE/EMBALAGEM",IF(Y1891&gt;Premissas!$B$6,"NÃO COMPRAR - REAJUSTE &gt;5%","COMPRAR")))</f>
        <v>SEM OFERTA</v>
      </c>
      <c r="AB1891" s="18" t="str">
        <f aca="false">IF(W1891="DIMEC",S1891,IF(W1891="MEDCENTRO",U1891,""))</f>
        <v/>
      </c>
      <c r="AC1891" s="18" t="n">
        <f aca="false">IF(AA1891&lt;&gt;"COMPRAR",0,IF(AB1891="",I1891,MIN(I1891,AB1891)))</f>
        <v>0</v>
      </c>
      <c r="AD1891" s="19" t="n">
        <f aca="false">IF(AC1891&gt;0,AC1891*V1891,0)</f>
        <v>0</v>
      </c>
      <c r="AE1891" s="19" t="n">
        <f aca="false">IF(AC1891&gt;0,(M1891-V1891)*AC1891,0)</f>
        <v>0</v>
      </c>
      <c r="AF1891" s="16" t="str">
        <f aca="false">IF(AA1891&lt;&gt;"COMPRAR","",IF(AB1891="",IF(X1891="","",IF(X1891-V1891&lt;0.01,"EMPATE TÉCNICO","")),IF(AB1891&lt;I1891,"ESTOQUE INSUFICIENTE",IF(X1891="","",IF(X1891-V1891&lt;0.01,"EMPATE TÉCNICO","")))))</f>
        <v/>
      </c>
      <c r="AG1891" s="16" t="s">
        <v>1838</v>
      </c>
      <c r="AH1891" s="16" t="s">
        <v>5413</v>
      </c>
    </row>
    <row r="1892" customFormat="false" ht="15" hidden="false" customHeight="false" outlineLevel="0" collapsed="false">
      <c r="A1892" s="16" t="s">
        <v>6010</v>
      </c>
      <c r="B1892" s="17" t="s">
        <v>6011</v>
      </c>
      <c r="C1892" s="16" t="s">
        <v>6012</v>
      </c>
      <c r="D1892" s="16" t="s">
        <v>4315</v>
      </c>
      <c r="E1892" s="18" t="n">
        <v>1</v>
      </c>
      <c r="F1892" s="16" t="s">
        <v>42</v>
      </c>
      <c r="G1892" s="18" t="n">
        <v>1</v>
      </c>
      <c r="H1892" s="16" t="n">
        <v>2</v>
      </c>
      <c r="I1892" s="18" t="n">
        <v>5</v>
      </c>
      <c r="J1892" s="19" t="n">
        <v>8.25</v>
      </c>
      <c r="K1892" s="19" t="n">
        <v>8.25</v>
      </c>
      <c r="L1892" s="19" t="n">
        <v>8.25</v>
      </c>
      <c r="M1892" s="19" t="n">
        <f aca="false">IF(J1892&gt;0,J1892,K1892)*E1892</f>
        <v>8.25</v>
      </c>
      <c r="N1892" s="20"/>
      <c r="O1892" s="21" t="str">
        <f aca="false">IF(R1892="","",ROUND(R1892*(1-Premissas!$B$4),4))</f>
        <v/>
      </c>
      <c r="P1892" s="22"/>
      <c r="Q1892" s="22"/>
      <c r="R1892" s="23"/>
      <c r="S1892" s="24"/>
      <c r="T1892" s="24"/>
      <c r="U1892" s="25"/>
      <c r="V1892" s="19" t="str">
        <f aca="false">IF(COUNT(N1892:Q1892)=0,"",MIN(N1892:Q1892))</f>
        <v/>
      </c>
      <c r="W1892" s="16" t="str">
        <f aca="false">IF(V1892="","",INDEX($N$4:$Q$4,MATCH(V1892,N1892:Q1892,0)))</f>
        <v/>
      </c>
      <c r="X1892" s="19" t="str">
        <f aca="false">IF(COUNT(N1892:Q1892)&lt;2,"",SMALL(N1892:Q1892,2))</f>
        <v/>
      </c>
      <c r="Y1892" s="26" t="str">
        <f aca="false">IF(OR(V1892="",M1892=0),"",V1892/M1892-1)</f>
        <v/>
      </c>
      <c r="Z1892" s="26" t="str">
        <f aca="false">IF(OR(V1892="",L1892=""),"",V1892/(L1892*E1892)-1)</f>
        <v/>
      </c>
      <c r="AA1892" s="16" t="str">
        <f aca="false">IF(V1892="","SEM OFERTA",IF(OR(Y1892&gt;Premissas!$B$11,Y1892&lt;Premissas!$B$12),"VERIFICAR - UNIDADE/EMBALAGEM",IF(Y1892&gt;Premissas!$B$6,"NÃO COMPRAR - REAJUSTE &gt;5%","COMPRAR")))</f>
        <v>SEM OFERTA</v>
      </c>
      <c r="AB1892" s="18" t="str">
        <f aca="false">IF(W1892="DIMEC",S1892,IF(W1892="MEDCENTRO",U1892,""))</f>
        <v/>
      </c>
      <c r="AC1892" s="18" t="n">
        <f aca="false">IF(AA1892&lt;&gt;"COMPRAR",0,IF(AB1892="",I1892,MIN(I1892,AB1892)))</f>
        <v>0</v>
      </c>
      <c r="AD1892" s="19" t="n">
        <f aca="false">IF(AC1892&gt;0,AC1892*V1892,0)</f>
        <v>0</v>
      </c>
      <c r="AE1892" s="19" t="n">
        <f aca="false">IF(AC1892&gt;0,(M1892-V1892)*AC1892,0)</f>
        <v>0</v>
      </c>
      <c r="AF1892" s="16" t="str">
        <f aca="false">IF(AA1892&lt;&gt;"COMPRAR","",IF(AB1892="",IF(X1892="","",IF(X1892-V1892&lt;0.01,"EMPATE TÉCNICO","")),IF(AB1892&lt;I1892,"ESTOQUE INSUFICIENTE",IF(X1892="","",IF(X1892-V1892&lt;0.01,"EMPATE TÉCNICO","")))))</f>
        <v/>
      </c>
      <c r="AG1892" s="16" t="s">
        <v>203</v>
      </c>
      <c r="AH1892" s="16" t="s">
        <v>5413</v>
      </c>
    </row>
    <row r="1893" customFormat="false" ht="15" hidden="false" customHeight="false" outlineLevel="0" collapsed="false">
      <c r="A1893" s="16" t="s">
        <v>6013</v>
      </c>
      <c r="B1893" s="17" t="s">
        <v>6014</v>
      </c>
      <c r="C1893" s="16" t="s">
        <v>6015</v>
      </c>
      <c r="D1893" s="16" t="s">
        <v>4315</v>
      </c>
      <c r="E1893" s="18" t="n">
        <v>1</v>
      </c>
      <c r="F1893" s="16" t="s">
        <v>43</v>
      </c>
      <c r="G1893" s="18" t="n">
        <v>0</v>
      </c>
      <c r="H1893" s="16" t="n">
        <v>0.1</v>
      </c>
      <c r="I1893" s="18" t="n">
        <v>1</v>
      </c>
      <c r="J1893" s="19" t="n">
        <v>14.32</v>
      </c>
      <c r="K1893" s="19" t="n">
        <v>14.32</v>
      </c>
      <c r="L1893" s="19" t="n">
        <v>14.32</v>
      </c>
      <c r="M1893" s="19" t="n">
        <f aca="false">IF(J1893&gt;0,J1893,K1893)*E1893</f>
        <v>14.32</v>
      </c>
      <c r="N1893" s="20"/>
      <c r="O1893" s="21" t="str">
        <f aca="false">IF(R1893="","",ROUND(R1893*(1-Premissas!$B$4),4))</f>
        <v/>
      </c>
      <c r="P1893" s="22"/>
      <c r="Q1893" s="22"/>
      <c r="R1893" s="23"/>
      <c r="S1893" s="24"/>
      <c r="T1893" s="24"/>
      <c r="U1893" s="25"/>
      <c r="V1893" s="19" t="str">
        <f aca="false">IF(COUNT(N1893:Q1893)=0,"",MIN(N1893:Q1893))</f>
        <v/>
      </c>
      <c r="W1893" s="16" t="str">
        <f aca="false">IF(V1893="","",INDEX($N$4:$Q$4,MATCH(V1893,N1893:Q1893,0)))</f>
        <v/>
      </c>
      <c r="X1893" s="19" t="str">
        <f aca="false">IF(COUNT(N1893:Q1893)&lt;2,"",SMALL(N1893:Q1893,2))</f>
        <v/>
      </c>
      <c r="Y1893" s="26" t="str">
        <f aca="false">IF(OR(V1893="",M1893=0),"",V1893/M1893-1)</f>
        <v/>
      </c>
      <c r="Z1893" s="26" t="str">
        <f aca="false">IF(OR(V1893="",L1893=""),"",V1893/(L1893*E1893)-1)</f>
        <v/>
      </c>
      <c r="AA1893" s="16" t="str">
        <f aca="false">IF(V1893="","SEM OFERTA",IF(OR(Y1893&gt;Premissas!$B$11,Y1893&lt;Premissas!$B$12),"VERIFICAR - UNIDADE/EMBALAGEM",IF(Y1893&gt;Premissas!$B$6,"NÃO COMPRAR - REAJUSTE &gt;5%","COMPRAR")))</f>
        <v>SEM OFERTA</v>
      </c>
      <c r="AB1893" s="18" t="str">
        <f aca="false">IF(W1893="DIMEC",S1893,IF(W1893="MEDCENTRO",U1893,""))</f>
        <v/>
      </c>
      <c r="AC1893" s="18" t="n">
        <f aca="false">IF(AA1893&lt;&gt;"COMPRAR",0,IF(AB1893="",I1893,MIN(I1893,AB1893)))</f>
        <v>0</v>
      </c>
      <c r="AD1893" s="19" t="n">
        <f aca="false">IF(AC1893&gt;0,AC1893*V1893,0)</f>
        <v>0</v>
      </c>
      <c r="AE1893" s="19" t="n">
        <f aca="false">IF(AC1893&gt;0,(M1893-V1893)*AC1893,0)</f>
        <v>0</v>
      </c>
      <c r="AF1893" s="16" t="str">
        <f aca="false">IF(AA1893&lt;&gt;"COMPRAR","",IF(AB1893="",IF(X1893="","",IF(X1893-V1893&lt;0.01,"EMPATE TÉCNICO","")),IF(AB1893&lt;I1893,"ESTOQUE INSUFICIENTE",IF(X1893="","",IF(X1893-V1893&lt;0.01,"EMPATE TÉCNICO","")))))</f>
        <v/>
      </c>
      <c r="AG1893" s="16" t="s">
        <v>1838</v>
      </c>
      <c r="AH1893" s="16" t="s">
        <v>5413</v>
      </c>
    </row>
    <row r="1894" customFormat="false" ht="15" hidden="false" customHeight="false" outlineLevel="0" collapsed="false">
      <c r="A1894" s="16" t="s">
        <v>6016</v>
      </c>
      <c r="B1894" s="17" t="s">
        <v>6017</v>
      </c>
      <c r="C1894" s="16" t="s">
        <v>6018</v>
      </c>
      <c r="D1894" s="16" t="s">
        <v>4315</v>
      </c>
      <c r="E1894" s="18" t="n">
        <v>1</v>
      </c>
      <c r="F1894" s="16" t="s">
        <v>42</v>
      </c>
      <c r="G1894" s="18" t="n">
        <v>5</v>
      </c>
      <c r="H1894" s="16" t="n">
        <v>2.1</v>
      </c>
      <c r="I1894" s="18" t="n">
        <v>1</v>
      </c>
      <c r="J1894" s="19" t="n">
        <v>16.55</v>
      </c>
      <c r="K1894" s="19" t="n">
        <v>16.55</v>
      </c>
      <c r="L1894" s="19" t="n">
        <v>16.55</v>
      </c>
      <c r="M1894" s="19" t="n">
        <f aca="false">IF(J1894&gt;0,J1894,K1894)*E1894</f>
        <v>16.55</v>
      </c>
      <c r="N1894" s="20"/>
      <c r="O1894" s="21" t="str">
        <f aca="false">IF(R1894="","",ROUND(R1894*(1-Premissas!$B$4),4))</f>
        <v/>
      </c>
      <c r="P1894" s="22"/>
      <c r="Q1894" s="22"/>
      <c r="R1894" s="23"/>
      <c r="S1894" s="24"/>
      <c r="T1894" s="24"/>
      <c r="U1894" s="25"/>
      <c r="V1894" s="19" t="str">
        <f aca="false">IF(COUNT(N1894:Q1894)=0,"",MIN(N1894:Q1894))</f>
        <v/>
      </c>
      <c r="W1894" s="16" t="str">
        <f aca="false">IF(V1894="","",INDEX($N$4:$Q$4,MATCH(V1894,N1894:Q1894,0)))</f>
        <v/>
      </c>
      <c r="X1894" s="19" t="str">
        <f aca="false">IF(COUNT(N1894:Q1894)&lt;2,"",SMALL(N1894:Q1894,2))</f>
        <v/>
      </c>
      <c r="Y1894" s="26" t="str">
        <f aca="false">IF(OR(V1894="",M1894=0),"",V1894/M1894-1)</f>
        <v/>
      </c>
      <c r="Z1894" s="26" t="str">
        <f aca="false">IF(OR(V1894="",L1894=""),"",V1894/(L1894*E1894)-1)</f>
        <v/>
      </c>
      <c r="AA1894" s="16" t="str">
        <f aca="false">IF(V1894="","SEM OFERTA",IF(OR(Y1894&gt;Premissas!$B$11,Y1894&lt;Premissas!$B$12),"VERIFICAR - UNIDADE/EMBALAGEM",IF(Y1894&gt;Premissas!$B$6,"NÃO COMPRAR - REAJUSTE &gt;5%","COMPRAR")))</f>
        <v>SEM OFERTA</v>
      </c>
      <c r="AB1894" s="18" t="str">
        <f aca="false">IF(W1894="DIMEC",S1894,IF(W1894="MEDCENTRO",U1894,""))</f>
        <v/>
      </c>
      <c r="AC1894" s="18" t="n">
        <f aca="false">IF(AA1894&lt;&gt;"COMPRAR",0,IF(AB1894="",I1894,MIN(I1894,AB1894)))</f>
        <v>0</v>
      </c>
      <c r="AD1894" s="19" t="n">
        <f aca="false">IF(AC1894&gt;0,AC1894*V1894,0)</f>
        <v>0</v>
      </c>
      <c r="AE1894" s="19" t="n">
        <f aca="false">IF(AC1894&gt;0,(M1894-V1894)*AC1894,0)</f>
        <v>0</v>
      </c>
      <c r="AF1894" s="16" t="str">
        <f aca="false">IF(AA1894&lt;&gt;"COMPRAR","",IF(AB1894="",IF(X1894="","",IF(X1894-V1894&lt;0.01,"EMPATE TÉCNICO","")),IF(AB1894&lt;I1894,"ESTOQUE INSUFICIENTE",IF(X1894="","",IF(X1894-V1894&lt;0.01,"EMPATE TÉCNICO","")))))</f>
        <v/>
      </c>
      <c r="AG1894" s="16" t="s">
        <v>1803</v>
      </c>
      <c r="AH1894" s="16" t="s">
        <v>5413</v>
      </c>
    </row>
    <row r="1895" customFormat="false" ht="15" hidden="false" customHeight="false" outlineLevel="0" collapsed="false">
      <c r="A1895" s="16" t="s">
        <v>6019</v>
      </c>
      <c r="B1895" s="17" t="s">
        <v>6020</v>
      </c>
      <c r="C1895" s="16" t="s">
        <v>6021</v>
      </c>
      <c r="D1895" s="16" t="s">
        <v>4315</v>
      </c>
      <c r="E1895" s="18" t="n">
        <v>1</v>
      </c>
      <c r="F1895" s="16" t="s">
        <v>43</v>
      </c>
      <c r="G1895" s="18" t="n">
        <v>0</v>
      </c>
      <c r="H1895" s="16" t="n">
        <v>0.1</v>
      </c>
      <c r="I1895" s="18" t="n">
        <v>1</v>
      </c>
      <c r="J1895" s="19" t="n">
        <v>20.2</v>
      </c>
      <c r="K1895" s="19" t="n">
        <v>20.2</v>
      </c>
      <c r="L1895" s="19" t="n">
        <v>20.2</v>
      </c>
      <c r="M1895" s="19" t="n">
        <f aca="false">IF(J1895&gt;0,J1895,K1895)*E1895</f>
        <v>20.2</v>
      </c>
      <c r="N1895" s="20"/>
      <c r="O1895" s="21" t="str">
        <f aca="false">IF(R1895="","",ROUND(R1895*(1-Premissas!$B$4),4))</f>
        <v/>
      </c>
      <c r="P1895" s="22"/>
      <c r="Q1895" s="22"/>
      <c r="R1895" s="23"/>
      <c r="S1895" s="24"/>
      <c r="T1895" s="24"/>
      <c r="U1895" s="25"/>
      <c r="V1895" s="19" t="str">
        <f aca="false">IF(COUNT(N1895:Q1895)=0,"",MIN(N1895:Q1895))</f>
        <v/>
      </c>
      <c r="W1895" s="16" t="str">
        <f aca="false">IF(V1895="","",INDEX($N$4:$Q$4,MATCH(V1895,N1895:Q1895,0)))</f>
        <v/>
      </c>
      <c r="X1895" s="19" t="str">
        <f aca="false">IF(COUNT(N1895:Q1895)&lt;2,"",SMALL(N1895:Q1895,2))</f>
        <v/>
      </c>
      <c r="Y1895" s="26" t="str">
        <f aca="false">IF(OR(V1895="",M1895=0),"",V1895/M1895-1)</f>
        <v/>
      </c>
      <c r="Z1895" s="26" t="str">
        <f aca="false">IF(OR(V1895="",L1895=""),"",V1895/(L1895*E1895)-1)</f>
        <v/>
      </c>
      <c r="AA1895" s="16" t="str">
        <f aca="false">IF(V1895="","SEM OFERTA",IF(OR(Y1895&gt;Premissas!$B$11,Y1895&lt;Premissas!$B$12),"VERIFICAR - UNIDADE/EMBALAGEM",IF(Y1895&gt;Premissas!$B$6,"NÃO COMPRAR - REAJUSTE &gt;5%","COMPRAR")))</f>
        <v>SEM OFERTA</v>
      </c>
      <c r="AB1895" s="18" t="str">
        <f aca="false">IF(W1895="DIMEC",S1895,IF(W1895="MEDCENTRO",U1895,""))</f>
        <v/>
      </c>
      <c r="AC1895" s="18" t="n">
        <f aca="false">IF(AA1895&lt;&gt;"COMPRAR",0,IF(AB1895="",I1895,MIN(I1895,AB1895)))</f>
        <v>0</v>
      </c>
      <c r="AD1895" s="19" t="n">
        <f aca="false">IF(AC1895&gt;0,AC1895*V1895,0)</f>
        <v>0</v>
      </c>
      <c r="AE1895" s="19" t="n">
        <f aca="false">IF(AC1895&gt;0,(M1895-V1895)*AC1895,0)</f>
        <v>0</v>
      </c>
      <c r="AF1895" s="16" t="str">
        <f aca="false">IF(AA1895&lt;&gt;"COMPRAR","",IF(AB1895="",IF(X1895="","",IF(X1895-V1895&lt;0.01,"EMPATE TÉCNICO","")),IF(AB1895&lt;I1895,"ESTOQUE INSUFICIENTE",IF(X1895="","",IF(X1895-V1895&lt;0.01,"EMPATE TÉCNICO","")))))</f>
        <v/>
      </c>
      <c r="AG1895" s="16" t="s">
        <v>1838</v>
      </c>
      <c r="AH1895" s="16" t="s">
        <v>5413</v>
      </c>
    </row>
    <row r="1896" customFormat="false" ht="15" hidden="false" customHeight="false" outlineLevel="0" collapsed="false">
      <c r="A1896" s="16" t="s">
        <v>6022</v>
      </c>
      <c r="B1896" s="17" t="s">
        <v>6023</v>
      </c>
      <c r="C1896" s="16" t="s">
        <v>6024</v>
      </c>
      <c r="D1896" s="16" t="s">
        <v>4315</v>
      </c>
      <c r="E1896" s="18" t="n">
        <v>1</v>
      </c>
      <c r="F1896" s="16" t="s">
        <v>43</v>
      </c>
      <c r="G1896" s="18" t="n">
        <v>0</v>
      </c>
      <c r="H1896" s="16" t="n">
        <v>0</v>
      </c>
      <c r="I1896" s="18" t="n">
        <v>1</v>
      </c>
      <c r="J1896" s="19" t="n">
        <v>10.95</v>
      </c>
      <c r="K1896" s="19" t="n">
        <v>10.95</v>
      </c>
      <c r="L1896" s="19" t="n">
        <v>10.95</v>
      </c>
      <c r="M1896" s="19" t="n">
        <f aca="false">IF(J1896&gt;0,J1896,K1896)*E1896</f>
        <v>10.95</v>
      </c>
      <c r="N1896" s="20"/>
      <c r="O1896" s="21" t="str">
        <f aca="false">IF(R1896="","",ROUND(R1896*(1-Premissas!$B$4),4))</f>
        <v/>
      </c>
      <c r="P1896" s="22"/>
      <c r="Q1896" s="22"/>
      <c r="R1896" s="23"/>
      <c r="S1896" s="24"/>
      <c r="T1896" s="24"/>
      <c r="U1896" s="25"/>
      <c r="V1896" s="19" t="str">
        <f aca="false">IF(COUNT(N1896:Q1896)=0,"",MIN(N1896:Q1896))</f>
        <v/>
      </c>
      <c r="W1896" s="16" t="str">
        <f aca="false">IF(V1896="","",INDEX($N$4:$Q$4,MATCH(V1896,N1896:Q1896,0)))</f>
        <v/>
      </c>
      <c r="X1896" s="19" t="str">
        <f aca="false">IF(COUNT(N1896:Q1896)&lt;2,"",SMALL(N1896:Q1896,2))</f>
        <v/>
      </c>
      <c r="Y1896" s="26" t="str">
        <f aca="false">IF(OR(V1896="",M1896=0),"",V1896/M1896-1)</f>
        <v/>
      </c>
      <c r="Z1896" s="26" t="str">
        <f aca="false">IF(OR(V1896="",L1896=""),"",V1896/(L1896*E1896)-1)</f>
        <v/>
      </c>
      <c r="AA1896" s="16" t="str">
        <f aca="false">IF(V1896="","SEM OFERTA",IF(OR(Y1896&gt;Premissas!$B$11,Y1896&lt;Premissas!$B$12),"VERIFICAR - UNIDADE/EMBALAGEM",IF(Y1896&gt;Premissas!$B$6,"NÃO COMPRAR - REAJUSTE &gt;5%","COMPRAR")))</f>
        <v>SEM OFERTA</v>
      </c>
      <c r="AB1896" s="18" t="str">
        <f aca="false">IF(W1896="DIMEC",S1896,IF(W1896="MEDCENTRO",U1896,""))</f>
        <v/>
      </c>
      <c r="AC1896" s="18" t="n">
        <f aca="false">IF(AA1896&lt;&gt;"COMPRAR",0,IF(AB1896="",I1896,MIN(I1896,AB1896)))</f>
        <v>0</v>
      </c>
      <c r="AD1896" s="19" t="n">
        <f aca="false">IF(AC1896&gt;0,AC1896*V1896,0)</f>
        <v>0</v>
      </c>
      <c r="AE1896" s="19" t="n">
        <f aca="false">IF(AC1896&gt;0,(M1896-V1896)*AC1896,0)</f>
        <v>0</v>
      </c>
      <c r="AF1896" s="16" t="str">
        <f aca="false">IF(AA1896&lt;&gt;"COMPRAR","",IF(AB1896="",IF(X1896="","",IF(X1896-V1896&lt;0.01,"EMPATE TÉCNICO","")),IF(AB1896&lt;I1896,"ESTOQUE INSUFICIENTE",IF(X1896="","",IF(X1896-V1896&lt;0.01,"EMPATE TÉCNICO","")))))</f>
        <v/>
      </c>
      <c r="AG1896" s="16" t="s">
        <v>1803</v>
      </c>
      <c r="AH1896" s="16" t="s">
        <v>5413</v>
      </c>
    </row>
    <row r="1897" customFormat="false" ht="15" hidden="false" customHeight="false" outlineLevel="0" collapsed="false">
      <c r="A1897" s="16" t="s">
        <v>6025</v>
      </c>
      <c r="B1897" s="17" t="s">
        <v>6026</v>
      </c>
      <c r="C1897" s="16" t="s">
        <v>6027</v>
      </c>
      <c r="D1897" s="16" t="s">
        <v>4315</v>
      </c>
      <c r="E1897" s="18" t="n">
        <v>1</v>
      </c>
      <c r="F1897" s="16" t="s">
        <v>43</v>
      </c>
      <c r="G1897" s="18" t="n">
        <v>0</v>
      </c>
      <c r="H1897" s="16" t="n">
        <v>0</v>
      </c>
      <c r="I1897" s="18" t="n">
        <v>1</v>
      </c>
      <c r="J1897" s="19" t="n">
        <v>17.86</v>
      </c>
      <c r="K1897" s="19" t="n">
        <v>17.86</v>
      </c>
      <c r="L1897" s="19" t="n">
        <v>17.86</v>
      </c>
      <c r="M1897" s="19" t="n">
        <f aca="false">IF(J1897&gt;0,J1897,K1897)*E1897</f>
        <v>17.86</v>
      </c>
      <c r="N1897" s="20"/>
      <c r="O1897" s="21" t="str">
        <f aca="false">IF(R1897="","",ROUND(R1897*(1-Premissas!$B$4),4))</f>
        <v/>
      </c>
      <c r="P1897" s="22"/>
      <c r="Q1897" s="22"/>
      <c r="R1897" s="23"/>
      <c r="S1897" s="24"/>
      <c r="T1897" s="24"/>
      <c r="U1897" s="25"/>
      <c r="V1897" s="19" t="str">
        <f aca="false">IF(COUNT(N1897:Q1897)=0,"",MIN(N1897:Q1897))</f>
        <v/>
      </c>
      <c r="W1897" s="16" t="str">
        <f aca="false">IF(V1897="","",INDEX($N$4:$Q$4,MATCH(V1897,N1897:Q1897,0)))</f>
        <v/>
      </c>
      <c r="X1897" s="19" t="str">
        <f aca="false">IF(COUNT(N1897:Q1897)&lt;2,"",SMALL(N1897:Q1897,2))</f>
        <v/>
      </c>
      <c r="Y1897" s="26" t="str">
        <f aca="false">IF(OR(V1897="",M1897=0),"",V1897/M1897-1)</f>
        <v/>
      </c>
      <c r="Z1897" s="26" t="str">
        <f aca="false">IF(OR(V1897="",L1897=""),"",V1897/(L1897*E1897)-1)</f>
        <v/>
      </c>
      <c r="AA1897" s="16" t="str">
        <f aca="false">IF(V1897="","SEM OFERTA",IF(OR(Y1897&gt;Premissas!$B$11,Y1897&lt;Premissas!$B$12),"VERIFICAR - UNIDADE/EMBALAGEM",IF(Y1897&gt;Premissas!$B$6,"NÃO COMPRAR - REAJUSTE &gt;5%","COMPRAR")))</f>
        <v>SEM OFERTA</v>
      </c>
      <c r="AB1897" s="18" t="str">
        <f aca="false">IF(W1897="DIMEC",S1897,IF(W1897="MEDCENTRO",U1897,""))</f>
        <v/>
      </c>
      <c r="AC1897" s="18" t="n">
        <f aca="false">IF(AA1897&lt;&gt;"COMPRAR",0,IF(AB1897="",I1897,MIN(I1897,AB1897)))</f>
        <v>0</v>
      </c>
      <c r="AD1897" s="19" t="n">
        <f aca="false">IF(AC1897&gt;0,AC1897*V1897,0)</f>
        <v>0</v>
      </c>
      <c r="AE1897" s="19" t="n">
        <f aca="false">IF(AC1897&gt;0,(M1897-V1897)*AC1897,0)</f>
        <v>0</v>
      </c>
      <c r="AF1897" s="16" t="str">
        <f aca="false">IF(AA1897&lt;&gt;"COMPRAR","",IF(AB1897="",IF(X1897="","",IF(X1897-V1897&lt;0.01,"EMPATE TÉCNICO","")),IF(AB1897&lt;I1897,"ESTOQUE INSUFICIENTE",IF(X1897="","",IF(X1897-V1897&lt;0.01,"EMPATE TÉCNICO","")))))</f>
        <v/>
      </c>
      <c r="AG1897" s="16" t="s">
        <v>1838</v>
      </c>
      <c r="AH1897" s="16" t="s">
        <v>5413</v>
      </c>
    </row>
    <row r="1898" customFormat="false" ht="15" hidden="false" customHeight="false" outlineLevel="0" collapsed="false">
      <c r="A1898" s="16" t="s">
        <v>6028</v>
      </c>
      <c r="B1898" s="17" t="s">
        <v>6029</v>
      </c>
      <c r="C1898" s="16" t="s">
        <v>6030</v>
      </c>
      <c r="D1898" s="16" t="s">
        <v>4315</v>
      </c>
      <c r="E1898" s="18" t="n">
        <v>1</v>
      </c>
      <c r="F1898" s="16" t="s">
        <v>43</v>
      </c>
      <c r="G1898" s="18" t="n">
        <v>0</v>
      </c>
      <c r="H1898" s="16" t="n">
        <v>0.8</v>
      </c>
      <c r="I1898" s="18" t="n">
        <v>3</v>
      </c>
      <c r="J1898" s="19" t="n">
        <v>21.94</v>
      </c>
      <c r="K1898" s="19" t="n">
        <v>21.94</v>
      </c>
      <c r="L1898" s="19" t="n">
        <v>21.94</v>
      </c>
      <c r="M1898" s="19" t="n">
        <f aca="false">IF(J1898&gt;0,J1898,K1898)*E1898</f>
        <v>21.94</v>
      </c>
      <c r="N1898" s="20"/>
      <c r="O1898" s="21" t="str">
        <f aca="false">IF(R1898="","",ROUND(R1898*(1-Premissas!$B$4),4))</f>
        <v/>
      </c>
      <c r="P1898" s="22"/>
      <c r="Q1898" s="22"/>
      <c r="R1898" s="23"/>
      <c r="S1898" s="24"/>
      <c r="T1898" s="24"/>
      <c r="U1898" s="25"/>
      <c r="V1898" s="19" t="str">
        <f aca="false">IF(COUNT(N1898:Q1898)=0,"",MIN(N1898:Q1898))</f>
        <v/>
      </c>
      <c r="W1898" s="16" t="str">
        <f aca="false">IF(V1898="","",INDEX($N$4:$Q$4,MATCH(V1898,N1898:Q1898,0)))</f>
        <v/>
      </c>
      <c r="X1898" s="19" t="str">
        <f aca="false">IF(COUNT(N1898:Q1898)&lt;2,"",SMALL(N1898:Q1898,2))</f>
        <v/>
      </c>
      <c r="Y1898" s="26" t="str">
        <f aca="false">IF(OR(V1898="",M1898=0),"",V1898/M1898-1)</f>
        <v/>
      </c>
      <c r="Z1898" s="26" t="str">
        <f aca="false">IF(OR(V1898="",L1898=""),"",V1898/(L1898*E1898)-1)</f>
        <v/>
      </c>
      <c r="AA1898" s="16" t="str">
        <f aca="false">IF(V1898="","SEM OFERTA",IF(OR(Y1898&gt;Premissas!$B$11,Y1898&lt;Premissas!$B$12),"VERIFICAR - UNIDADE/EMBALAGEM",IF(Y1898&gt;Premissas!$B$6,"NÃO COMPRAR - REAJUSTE &gt;5%","COMPRAR")))</f>
        <v>SEM OFERTA</v>
      </c>
      <c r="AB1898" s="18" t="str">
        <f aca="false">IF(W1898="DIMEC",S1898,IF(W1898="MEDCENTRO",U1898,""))</f>
        <v/>
      </c>
      <c r="AC1898" s="18" t="n">
        <f aca="false">IF(AA1898&lt;&gt;"COMPRAR",0,IF(AB1898="",I1898,MIN(I1898,AB1898)))</f>
        <v>0</v>
      </c>
      <c r="AD1898" s="19" t="n">
        <f aca="false">IF(AC1898&gt;0,AC1898*V1898,0)</f>
        <v>0</v>
      </c>
      <c r="AE1898" s="19" t="n">
        <f aca="false">IF(AC1898&gt;0,(M1898-V1898)*AC1898,0)</f>
        <v>0</v>
      </c>
      <c r="AF1898" s="16" t="str">
        <f aca="false">IF(AA1898&lt;&gt;"COMPRAR","",IF(AB1898="",IF(X1898="","",IF(X1898-V1898&lt;0.01,"EMPATE TÉCNICO","")),IF(AB1898&lt;I1898,"ESTOQUE INSUFICIENTE",IF(X1898="","",IF(X1898-V1898&lt;0.01,"EMPATE TÉCNICO","")))))</f>
        <v/>
      </c>
      <c r="AG1898" s="16" t="s">
        <v>1838</v>
      </c>
      <c r="AH1898" s="16" t="s">
        <v>5413</v>
      </c>
    </row>
    <row r="1899" customFormat="false" ht="15" hidden="false" customHeight="false" outlineLevel="0" collapsed="false">
      <c r="A1899" s="16" t="s">
        <v>6031</v>
      </c>
      <c r="B1899" s="17" t="s">
        <v>6032</v>
      </c>
      <c r="C1899" s="16" t="s">
        <v>6033</v>
      </c>
      <c r="D1899" s="16" t="s">
        <v>4315</v>
      </c>
      <c r="E1899" s="18" t="n">
        <v>1</v>
      </c>
      <c r="F1899" s="16" t="s">
        <v>43</v>
      </c>
      <c r="G1899" s="18" t="n">
        <v>0</v>
      </c>
      <c r="H1899" s="16" t="n">
        <v>0.1</v>
      </c>
      <c r="I1899" s="18" t="n">
        <v>1</v>
      </c>
      <c r="J1899" s="19" t="n">
        <v>16.03</v>
      </c>
      <c r="K1899" s="19" t="n">
        <v>16.03</v>
      </c>
      <c r="L1899" s="19" t="n">
        <v>16.03</v>
      </c>
      <c r="M1899" s="19" t="n">
        <f aca="false">IF(J1899&gt;0,J1899,K1899)*E1899</f>
        <v>16.03</v>
      </c>
      <c r="N1899" s="20"/>
      <c r="O1899" s="21" t="str">
        <f aca="false">IF(R1899="","",ROUND(R1899*(1-Premissas!$B$4),4))</f>
        <v/>
      </c>
      <c r="P1899" s="22"/>
      <c r="Q1899" s="22"/>
      <c r="R1899" s="23"/>
      <c r="S1899" s="24"/>
      <c r="T1899" s="24"/>
      <c r="U1899" s="25"/>
      <c r="V1899" s="19" t="str">
        <f aca="false">IF(COUNT(N1899:Q1899)=0,"",MIN(N1899:Q1899))</f>
        <v/>
      </c>
      <c r="W1899" s="16" t="str">
        <f aca="false">IF(V1899="","",INDEX($N$4:$Q$4,MATCH(V1899,N1899:Q1899,0)))</f>
        <v/>
      </c>
      <c r="X1899" s="19" t="str">
        <f aca="false">IF(COUNT(N1899:Q1899)&lt;2,"",SMALL(N1899:Q1899,2))</f>
        <v/>
      </c>
      <c r="Y1899" s="26" t="str">
        <f aca="false">IF(OR(V1899="",M1899=0),"",V1899/M1899-1)</f>
        <v/>
      </c>
      <c r="Z1899" s="26" t="str">
        <f aca="false">IF(OR(V1899="",L1899=""),"",V1899/(L1899*E1899)-1)</f>
        <v/>
      </c>
      <c r="AA1899" s="16" t="str">
        <f aca="false">IF(V1899="","SEM OFERTA",IF(OR(Y1899&gt;Premissas!$B$11,Y1899&lt;Premissas!$B$12),"VERIFICAR - UNIDADE/EMBALAGEM",IF(Y1899&gt;Premissas!$B$6,"NÃO COMPRAR - REAJUSTE &gt;5%","COMPRAR")))</f>
        <v>SEM OFERTA</v>
      </c>
      <c r="AB1899" s="18" t="str">
        <f aca="false">IF(W1899="DIMEC",S1899,IF(W1899="MEDCENTRO",U1899,""))</f>
        <v/>
      </c>
      <c r="AC1899" s="18" t="n">
        <f aca="false">IF(AA1899&lt;&gt;"COMPRAR",0,IF(AB1899="",I1899,MIN(I1899,AB1899)))</f>
        <v>0</v>
      </c>
      <c r="AD1899" s="19" t="n">
        <f aca="false">IF(AC1899&gt;0,AC1899*V1899,0)</f>
        <v>0</v>
      </c>
      <c r="AE1899" s="19" t="n">
        <f aca="false">IF(AC1899&gt;0,(M1899-V1899)*AC1899,0)</f>
        <v>0</v>
      </c>
      <c r="AF1899" s="16" t="str">
        <f aca="false">IF(AA1899&lt;&gt;"COMPRAR","",IF(AB1899="",IF(X1899="","",IF(X1899-V1899&lt;0.01,"EMPATE TÉCNICO","")),IF(AB1899&lt;I1899,"ESTOQUE INSUFICIENTE",IF(X1899="","",IF(X1899-V1899&lt;0.01,"EMPATE TÉCNICO","")))))</f>
        <v/>
      </c>
      <c r="AG1899" s="16" t="s">
        <v>1838</v>
      </c>
      <c r="AH1899" s="16" t="s">
        <v>5413</v>
      </c>
    </row>
    <row r="1900" customFormat="false" ht="15" hidden="false" customHeight="false" outlineLevel="0" collapsed="false">
      <c r="A1900" s="16" t="s">
        <v>6034</v>
      </c>
      <c r="B1900" s="17" t="s">
        <v>6035</v>
      </c>
      <c r="C1900" s="16" t="s">
        <v>6036</v>
      </c>
      <c r="D1900" s="16" t="s">
        <v>4315</v>
      </c>
      <c r="E1900" s="18" t="n">
        <v>1</v>
      </c>
      <c r="F1900" s="16" t="s">
        <v>43</v>
      </c>
      <c r="G1900" s="18" t="n">
        <v>0</v>
      </c>
      <c r="H1900" s="16" t="n">
        <v>0.1</v>
      </c>
      <c r="I1900" s="18" t="n">
        <v>1</v>
      </c>
      <c r="J1900" s="19" t="n">
        <v>16.21</v>
      </c>
      <c r="K1900" s="19" t="n">
        <v>16.21</v>
      </c>
      <c r="L1900" s="19" t="n">
        <v>16.21</v>
      </c>
      <c r="M1900" s="19" t="n">
        <f aca="false">IF(J1900&gt;0,J1900,K1900)*E1900</f>
        <v>16.21</v>
      </c>
      <c r="N1900" s="20"/>
      <c r="O1900" s="21" t="str">
        <f aca="false">IF(R1900="","",ROUND(R1900*(1-Premissas!$B$4),4))</f>
        <v/>
      </c>
      <c r="P1900" s="22"/>
      <c r="Q1900" s="22"/>
      <c r="R1900" s="23"/>
      <c r="S1900" s="24"/>
      <c r="T1900" s="24"/>
      <c r="U1900" s="25"/>
      <c r="V1900" s="19" t="str">
        <f aca="false">IF(COUNT(N1900:Q1900)=0,"",MIN(N1900:Q1900))</f>
        <v/>
      </c>
      <c r="W1900" s="16" t="str">
        <f aca="false">IF(V1900="","",INDEX($N$4:$Q$4,MATCH(V1900,N1900:Q1900,0)))</f>
        <v/>
      </c>
      <c r="X1900" s="19" t="str">
        <f aca="false">IF(COUNT(N1900:Q1900)&lt;2,"",SMALL(N1900:Q1900,2))</f>
        <v/>
      </c>
      <c r="Y1900" s="26" t="str">
        <f aca="false">IF(OR(V1900="",M1900=0),"",V1900/M1900-1)</f>
        <v/>
      </c>
      <c r="Z1900" s="26" t="str">
        <f aca="false">IF(OR(V1900="",L1900=""),"",V1900/(L1900*E1900)-1)</f>
        <v/>
      </c>
      <c r="AA1900" s="16" t="str">
        <f aca="false">IF(V1900="","SEM OFERTA",IF(OR(Y1900&gt;Premissas!$B$11,Y1900&lt;Premissas!$B$12),"VERIFICAR - UNIDADE/EMBALAGEM",IF(Y1900&gt;Premissas!$B$6,"NÃO COMPRAR - REAJUSTE &gt;5%","COMPRAR")))</f>
        <v>SEM OFERTA</v>
      </c>
      <c r="AB1900" s="18" t="str">
        <f aca="false">IF(W1900="DIMEC",S1900,IF(W1900="MEDCENTRO",U1900,""))</f>
        <v/>
      </c>
      <c r="AC1900" s="18" t="n">
        <f aca="false">IF(AA1900&lt;&gt;"COMPRAR",0,IF(AB1900="",I1900,MIN(I1900,AB1900)))</f>
        <v>0</v>
      </c>
      <c r="AD1900" s="19" t="n">
        <f aca="false">IF(AC1900&gt;0,AC1900*V1900,0)</f>
        <v>0</v>
      </c>
      <c r="AE1900" s="19" t="n">
        <f aca="false">IF(AC1900&gt;0,(M1900-V1900)*AC1900,0)</f>
        <v>0</v>
      </c>
      <c r="AF1900" s="16" t="str">
        <f aca="false">IF(AA1900&lt;&gt;"COMPRAR","",IF(AB1900="",IF(X1900="","",IF(X1900-V1900&lt;0.01,"EMPATE TÉCNICO","")),IF(AB1900&lt;I1900,"ESTOQUE INSUFICIENTE",IF(X1900="","",IF(X1900-V1900&lt;0.01,"EMPATE TÉCNICO","")))))</f>
        <v/>
      </c>
      <c r="AG1900" s="16" t="s">
        <v>1838</v>
      </c>
      <c r="AH1900" s="16" t="s">
        <v>5413</v>
      </c>
    </row>
    <row r="1901" customFormat="false" ht="15" hidden="false" customHeight="false" outlineLevel="0" collapsed="false">
      <c r="A1901" s="16" t="s">
        <v>6037</v>
      </c>
      <c r="B1901" s="17" t="s">
        <v>6038</v>
      </c>
      <c r="C1901" s="16" t="s">
        <v>6039</v>
      </c>
      <c r="D1901" s="16" t="s">
        <v>4315</v>
      </c>
      <c r="E1901" s="18" t="n">
        <v>1</v>
      </c>
      <c r="F1901" s="16" t="s">
        <v>42</v>
      </c>
      <c r="G1901" s="18" t="n">
        <v>4</v>
      </c>
      <c r="H1901" s="16" t="n">
        <v>2.1</v>
      </c>
      <c r="I1901" s="18" t="n">
        <v>2</v>
      </c>
      <c r="J1901" s="19" t="n">
        <v>10.78</v>
      </c>
      <c r="K1901" s="19" t="n">
        <v>10.78</v>
      </c>
      <c r="L1901" s="19" t="n">
        <v>9.84</v>
      </c>
      <c r="M1901" s="19" t="n">
        <f aca="false">IF(J1901&gt;0,J1901,K1901)*E1901</f>
        <v>10.78</v>
      </c>
      <c r="N1901" s="20"/>
      <c r="O1901" s="21" t="str">
        <f aca="false">IF(R1901="","",ROUND(R1901*(1-Premissas!$B$4),4))</f>
        <v/>
      </c>
      <c r="P1901" s="22"/>
      <c r="Q1901" s="22"/>
      <c r="R1901" s="23"/>
      <c r="S1901" s="24"/>
      <c r="T1901" s="24"/>
      <c r="U1901" s="25"/>
      <c r="V1901" s="19" t="str">
        <f aca="false">IF(COUNT(N1901:Q1901)=0,"",MIN(N1901:Q1901))</f>
        <v/>
      </c>
      <c r="W1901" s="16" t="str">
        <f aca="false">IF(V1901="","",INDEX($N$4:$Q$4,MATCH(V1901,N1901:Q1901,0)))</f>
        <v/>
      </c>
      <c r="X1901" s="19" t="str">
        <f aca="false">IF(COUNT(N1901:Q1901)&lt;2,"",SMALL(N1901:Q1901,2))</f>
        <v/>
      </c>
      <c r="Y1901" s="26" t="str">
        <f aca="false">IF(OR(V1901="",M1901=0),"",V1901/M1901-1)</f>
        <v/>
      </c>
      <c r="Z1901" s="26" t="str">
        <f aca="false">IF(OR(V1901="",L1901=""),"",V1901/(L1901*E1901)-1)</f>
        <v/>
      </c>
      <c r="AA1901" s="16" t="str">
        <f aca="false">IF(V1901="","SEM OFERTA",IF(OR(Y1901&gt;Premissas!$B$11,Y1901&lt;Premissas!$B$12),"VERIFICAR - UNIDADE/EMBALAGEM",IF(Y1901&gt;Premissas!$B$6,"NÃO COMPRAR - REAJUSTE &gt;5%","COMPRAR")))</f>
        <v>SEM OFERTA</v>
      </c>
      <c r="AB1901" s="18" t="str">
        <f aca="false">IF(W1901="DIMEC",S1901,IF(W1901="MEDCENTRO",U1901,""))</f>
        <v/>
      </c>
      <c r="AC1901" s="18" t="n">
        <f aca="false">IF(AA1901&lt;&gt;"COMPRAR",0,IF(AB1901="",I1901,MIN(I1901,AB1901)))</f>
        <v>0</v>
      </c>
      <c r="AD1901" s="19" t="n">
        <f aca="false">IF(AC1901&gt;0,AC1901*V1901,0)</f>
        <v>0</v>
      </c>
      <c r="AE1901" s="19" t="n">
        <f aca="false">IF(AC1901&gt;0,(M1901-V1901)*AC1901,0)</f>
        <v>0</v>
      </c>
      <c r="AF1901" s="16" t="str">
        <f aca="false">IF(AA1901&lt;&gt;"COMPRAR","",IF(AB1901="",IF(X1901="","",IF(X1901-V1901&lt;0.01,"EMPATE TÉCNICO","")),IF(AB1901&lt;I1901,"ESTOQUE INSUFICIENTE",IF(X1901="","",IF(X1901-V1901&lt;0.01,"EMPATE TÉCNICO","")))))</f>
        <v/>
      </c>
      <c r="AG1901" s="16" t="s">
        <v>5105</v>
      </c>
      <c r="AH1901" s="16" t="s">
        <v>5413</v>
      </c>
    </row>
    <row r="1902" customFormat="false" ht="15" hidden="false" customHeight="false" outlineLevel="0" collapsed="false">
      <c r="A1902" s="16" t="s">
        <v>6040</v>
      </c>
      <c r="B1902" s="17" t="s">
        <v>6041</v>
      </c>
      <c r="C1902" s="16" t="s">
        <v>6042</v>
      </c>
      <c r="D1902" s="16" t="s">
        <v>4315</v>
      </c>
      <c r="E1902" s="18" t="n">
        <v>1</v>
      </c>
      <c r="F1902" s="16" t="s">
        <v>43</v>
      </c>
      <c r="G1902" s="18" t="n">
        <v>0</v>
      </c>
      <c r="H1902" s="16" t="n">
        <v>0.2</v>
      </c>
      <c r="I1902" s="18" t="n">
        <v>1</v>
      </c>
      <c r="J1902" s="19" t="n">
        <v>15.86</v>
      </c>
      <c r="K1902" s="19" t="n">
        <v>15.86</v>
      </c>
      <c r="L1902" s="19" t="n">
        <v>15.86</v>
      </c>
      <c r="M1902" s="19" t="n">
        <f aca="false">IF(J1902&gt;0,J1902,K1902)*E1902</f>
        <v>15.86</v>
      </c>
      <c r="N1902" s="20"/>
      <c r="O1902" s="21" t="str">
        <f aca="false">IF(R1902="","",ROUND(R1902*(1-Premissas!$B$4),4))</f>
        <v/>
      </c>
      <c r="P1902" s="22"/>
      <c r="Q1902" s="22"/>
      <c r="R1902" s="23"/>
      <c r="S1902" s="24"/>
      <c r="T1902" s="24"/>
      <c r="U1902" s="25"/>
      <c r="V1902" s="19" t="str">
        <f aca="false">IF(COUNT(N1902:Q1902)=0,"",MIN(N1902:Q1902))</f>
        <v/>
      </c>
      <c r="W1902" s="16" t="str">
        <f aca="false">IF(V1902="","",INDEX($N$4:$Q$4,MATCH(V1902,N1902:Q1902,0)))</f>
        <v/>
      </c>
      <c r="X1902" s="19" t="str">
        <f aca="false">IF(COUNT(N1902:Q1902)&lt;2,"",SMALL(N1902:Q1902,2))</f>
        <v/>
      </c>
      <c r="Y1902" s="26" t="str">
        <f aca="false">IF(OR(V1902="",M1902=0),"",V1902/M1902-1)</f>
        <v/>
      </c>
      <c r="Z1902" s="26" t="str">
        <f aca="false">IF(OR(V1902="",L1902=""),"",V1902/(L1902*E1902)-1)</f>
        <v/>
      </c>
      <c r="AA1902" s="16" t="str">
        <f aca="false">IF(V1902="","SEM OFERTA",IF(OR(Y1902&gt;Premissas!$B$11,Y1902&lt;Premissas!$B$12),"VERIFICAR - UNIDADE/EMBALAGEM",IF(Y1902&gt;Premissas!$B$6,"NÃO COMPRAR - REAJUSTE &gt;5%","COMPRAR")))</f>
        <v>SEM OFERTA</v>
      </c>
      <c r="AB1902" s="18" t="str">
        <f aca="false">IF(W1902="DIMEC",S1902,IF(W1902="MEDCENTRO",U1902,""))</f>
        <v/>
      </c>
      <c r="AC1902" s="18" t="n">
        <f aca="false">IF(AA1902&lt;&gt;"COMPRAR",0,IF(AB1902="",I1902,MIN(I1902,AB1902)))</f>
        <v>0</v>
      </c>
      <c r="AD1902" s="19" t="n">
        <f aca="false">IF(AC1902&gt;0,AC1902*V1902,0)</f>
        <v>0</v>
      </c>
      <c r="AE1902" s="19" t="n">
        <f aca="false">IF(AC1902&gt;0,(M1902-V1902)*AC1902,0)</f>
        <v>0</v>
      </c>
      <c r="AF1902" s="16" t="str">
        <f aca="false">IF(AA1902&lt;&gt;"COMPRAR","",IF(AB1902="",IF(X1902="","",IF(X1902-V1902&lt;0.01,"EMPATE TÉCNICO","")),IF(AB1902&lt;I1902,"ESTOQUE INSUFICIENTE",IF(X1902="","",IF(X1902-V1902&lt;0.01,"EMPATE TÉCNICO","")))))</f>
        <v/>
      </c>
      <c r="AG1902" s="16" t="s">
        <v>1838</v>
      </c>
      <c r="AH1902" s="16" t="s">
        <v>5413</v>
      </c>
    </row>
    <row r="1903" customFormat="false" ht="15" hidden="false" customHeight="false" outlineLevel="0" collapsed="false">
      <c r="A1903" s="16" t="s">
        <v>6043</v>
      </c>
      <c r="B1903" s="17" t="s">
        <v>6044</v>
      </c>
      <c r="C1903" s="16" t="s">
        <v>6045</v>
      </c>
      <c r="D1903" s="16" t="s">
        <v>4315</v>
      </c>
      <c r="E1903" s="18" t="n">
        <v>1</v>
      </c>
      <c r="F1903" s="16" t="s">
        <v>43</v>
      </c>
      <c r="G1903" s="18" t="n">
        <v>1</v>
      </c>
      <c r="H1903" s="16" t="n">
        <v>2.1</v>
      </c>
      <c r="I1903" s="18" t="n">
        <v>5</v>
      </c>
      <c r="J1903" s="19" t="n">
        <v>14.85</v>
      </c>
      <c r="K1903" s="19" t="n">
        <v>14.85</v>
      </c>
      <c r="L1903" s="19" t="n">
        <v>14.85</v>
      </c>
      <c r="M1903" s="19" t="n">
        <f aca="false">IF(J1903&gt;0,J1903,K1903)*E1903</f>
        <v>14.85</v>
      </c>
      <c r="N1903" s="20"/>
      <c r="O1903" s="21" t="str">
        <f aca="false">IF(R1903="","",ROUND(R1903*(1-Premissas!$B$4),4))</f>
        <v/>
      </c>
      <c r="P1903" s="22"/>
      <c r="Q1903" s="22"/>
      <c r="R1903" s="23"/>
      <c r="S1903" s="24"/>
      <c r="T1903" s="24"/>
      <c r="U1903" s="25"/>
      <c r="V1903" s="19" t="str">
        <f aca="false">IF(COUNT(N1903:Q1903)=0,"",MIN(N1903:Q1903))</f>
        <v/>
      </c>
      <c r="W1903" s="16" t="str">
        <f aca="false">IF(V1903="","",INDEX($N$4:$Q$4,MATCH(V1903,N1903:Q1903,0)))</f>
        <v/>
      </c>
      <c r="X1903" s="19" t="str">
        <f aca="false">IF(COUNT(N1903:Q1903)&lt;2,"",SMALL(N1903:Q1903,2))</f>
        <v/>
      </c>
      <c r="Y1903" s="26" t="str">
        <f aca="false">IF(OR(V1903="",M1903=0),"",V1903/M1903-1)</f>
        <v/>
      </c>
      <c r="Z1903" s="26" t="str">
        <f aca="false">IF(OR(V1903="",L1903=""),"",V1903/(L1903*E1903)-1)</f>
        <v/>
      </c>
      <c r="AA1903" s="16" t="str">
        <f aca="false">IF(V1903="","SEM OFERTA",IF(OR(Y1903&gt;Premissas!$B$11,Y1903&lt;Premissas!$B$12),"VERIFICAR - UNIDADE/EMBALAGEM",IF(Y1903&gt;Premissas!$B$6,"NÃO COMPRAR - REAJUSTE &gt;5%","COMPRAR")))</f>
        <v>SEM OFERTA</v>
      </c>
      <c r="AB1903" s="18" t="str">
        <f aca="false">IF(W1903="DIMEC",S1903,IF(W1903="MEDCENTRO",U1903,""))</f>
        <v/>
      </c>
      <c r="AC1903" s="18" t="n">
        <f aca="false">IF(AA1903&lt;&gt;"COMPRAR",0,IF(AB1903="",I1903,MIN(I1903,AB1903)))</f>
        <v>0</v>
      </c>
      <c r="AD1903" s="19" t="n">
        <f aca="false">IF(AC1903&gt;0,AC1903*V1903,0)</f>
        <v>0</v>
      </c>
      <c r="AE1903" s="19" t="n">
        <f aca="false">IF(AC1903&gt;0,(M1903-V1903)*AC1903,0)</f>
        <v>0</v>
      </c>
      <c r="AF1903" s="16" t="str">
        <f aca="false">IF(AA1903&lt;&gt;"COMPRAR","",IF(AB1903="",IF(X1903="","",IF(X1903-V1903&lt;0.01,"EMPATE TÉCNICO","")),IF(AB1903&lt;I1903,"ESTOQUE INSUFICIENTE",IF(X1903="","",IF(X1903-V1903&lt;0.01,"EMPATE TÉCNICO","")))))</f>
        <v/>
      </c>
      <c r="AG1903" s="16" t="s">
        <v>203</v>
      </c>
      <c r="AH1903" s="16" t="s">
        <v>5413</v>
      </c>
    </row>
    <row r="1904" customFormat="false" ht="15" hidden="false" customHeight="false" outlineLevel="0" collapsed="false">
      <c r="A1904" s="16" t="s">
        <v>6046</v>
      </c>
      <c r="B1904" s="17" t="s">
        <v>6047</v>
      </c>
      <c r="C1904" s="16" t="s">
        <v>6048</v>
      </c>
      <c r="D1904" s="16" t="s">
        <v>4315</v>
      </c>
      <c r="E1904" s="18" t="n">
        <v>1</v>
      </c>
      <c r="F1904" s="16" t="s">
        <v>43</v>
      </c>
      <c r="G1904" s="18" t="n">
        <v>1</v>
      </c>
      <c r="H1904" s="16" t="n">
        <v>0.7</v>
      </c>
      <c r="I1904" s="18" t="n">
        <v>1</v>
      </c>
      <c r="J1904" s="19" t="n">
        <v>22.25</v>
      </c>
      <c r="K1904" s="19" t="n">
        <v>22.25</v>
      </c>
      <c r="L1904" s="19" t="n">
        <v>22.25</v>
      </c>
      <c r="M1904" s="19" t="n">
        <f aca="false">IF(J1904&gt;0,J1904,K1904)*E1904</f>
        <v>22.25</v>
      </c>
      <c r="N1904" s="20"/>
      <c r="O1904" s="21" t="str">
        <f aca="false">IF(R1904="","",ROUND(R1904*(1-Premissas!$B$4),4))</f>
        <v/>
      </c>
      <c r="P1904" s="22"/>
      <c r="Q1904" s="22"/>
      <c r="R1904" s="23"/>
      <c r="S1904" s="24"/>
      <c r="T1904" s="24"/>
      <c r="U1904" s="25"/>
      <c r="V1904" s="19" t="str">
        <f aca="false">IF(COUNT(N1904:Q1904)=0,"",MIN(N1904:Q1904))</f>
        <v/>
      </c>
      <c r="W1904" s="16" t="str">
        <f aca="false">IF(V1904="","",INDEX($N$4:$Q$4,MATCH(V1904,N1904:Q1904,0)))</f>
        <v/>
      </c>
      <c r="X1904" s="19" t="str">
        <f aca="false">IF(COUNT(N1904:Q1904)&lt;2,"",SMALL(N1904:Q1904,2))</f>
        <v/>
      </c>
      <c r="Y1904" s="26" t="str">
        <f aca="false">IF(OR(V1904="",M1904=0),"",V1904/M1904-1)</f>
        <v/>
      </c>
      <c r="Z1904" s="26" t="str">
        <f aca="false">IF(OR(V1904="",L1904=""),"",V1904/(L1904*E1904)-1)</f>
        <v/>
      </c>
      <c r="AA1904" s="16" t="str">
        <f aca="false">IF(V1904="","SEM OFERTA",IF(OR(Y1904&gt;Premissas!$B$11,Y1904&lt;Premissas!$B$12),"VERIFICAR - UNIDADE/EMBALAGEM",IF(Y1904&gt;Premissas!$B$6,"NÃO COMPRAR - REAJUSTE &gt;5%","COMPRAR")))</f>
        <v>SEM OFERTA</v>
      </c>
      <c r="AB1904" s="18" t="str">
        <f aca="false">IF(W1904="DIMEC",S1904,IF(W1904="MEDCENTRO",U1904,""))</f>
        <v/>
      </c>
      <c r="AC1904" s="18" t="n">
        <f aca="false">IF(AA1904&lt;&gt;"COMPRAR",0,IF(AB1904="",I1904,MIN(I1904,AB1904)))</f>
        <v>0</v>
      </c>
      <c r="AD1904" s="19" t="n">
        <f aca="false">IF(AC1904&gt;0,AC1904*V1904,0)</f>
        <v>0</v>
      </c>
      <c r="AE1904" s="19" t="n">
        <f aca="false">IF(AC1904&gt;0,(M1904-V1904)*AC1904,0)</f>
        <v>0</v>
      </c>
      <c r="AF1904" s="16" t="str">
        <f aca="false">IF(AA1904&lt;&gt;"COMPRAR","",IF(AB1904="",IF(X1904="","",IF(X1904-V1904&lt;0.01,"EMPATE TÉCNICO","")),IF(AB1904&lt;I1904,"ESTOQUE INSUFICIENTE",IF(X1904="","",IF(X1904-V1904&lt;0.01,"EMPATE TÉCNICO","")))))</f>
        <v/>
      </c>
      <c r="AG1904" s="16" t="s">
        <v>5105</v>
      </c>
      <c r="AH1904" s="16" t="s">
        <v>5413</v>
      </c>
    </row>
    <row r="1905" customFormat="false" ht="15" hidden="false" customHeight="false" outlineLevel="0" collapsed="false">
      <c r="A1905" s="16" t="s">
        <v>6049</v>
      </c>
      <c r="B1905" s="17" t="s">
        <v>6050</v>
      </c>
      <c r="C1905" s="16" t="s">
        <v>6051</v>
      </c>
      <c r="D1905" s="16" t="s">
        <v>4315</v>
      </c>
      <c r="E1905" s="18" t="n">
        <v>1</v>
      </c>
      <c r="F1905" s="16" t="s">
        <v>43</v>
      </c>
      <c r="G1905" s="18" t="n">
        <v>0</v>
      </c>
      <c r="H1905" s="16" t="n">
        <v>0.4</v>
      </c>
      <c r="I1905" s="18" t="n">
        <v>1</v>
      </c>
      <c r="J1905" s="19" t="n">
        <v>15.11</v>
      </c>
      <c r="K1905" s="19" t="n">
        <v>15.11</v>
      </c>
      <c r="L1905" s="19" t="n">
        <v>15.11</v>
      </c>
      <c r="M1905" s="19" t="n">
        <f aca="false">IF(J1905&gt;0,J1905,K1905)*E1905</f>
        <v>15.11</v>
      </c>
      <c r="N1905" s="20"/>
      <c r="O1905" s="21" t="str">
        <f aca="false">IF(R1905="","",ROUND(R1905*(1-Premissas!$B$4),4))</f>
        <v/>
      </c>
      <c r="P1905" s="22"/>
      <c r="Q1905" s="22"/>
      <c r="R1905" s="23"/>
      <c r="S1905" s="24"/>
      <c r="T1905" s="24"/>
      <c r="U1905" s="25"/>
      <c r="V1905" s="19" t="str">
        <f aca="false">IF(COUNT(N1905:Q1905)=0,"",MIN(N1905:Q1905))</f>
        <v/>
      </c>
      <c r="W1905" s="16" t="str">
        <f aca="false">IF(V1905="","",INDEX($N$4:$Q$4,MATCH(V1905,N1905:Q1905,0)))</f>
        <v/>
      </c>
      <c r="X1905" s="19" t="str">
        <f aca="false">IF(COUNT(N1905:Q1905)&lt;2,"",SMALL(N1905:Q1905,2))</f>
        <v/>
      </c>
      <c r="Y1905" s="26" t="str">
        <f aca="false">IF(OR(V1905="",M1905=0),"",V1905/M1905-1)</f>
        <v/>
      </c>
      <c r="Z1905" s="26" t="str">
        <f aca="false">IF(OR(V1905="",L1905=""),"",V1905/(L1905*E1905)-1)</f>
        <v/>
      </c>
      <c r="AA1905" s="16" t="str">
        <f aca="false">IF(V1905="","SEM OFERTA",IF(OR(Y1905&gt;Premissas!$B$11,Y1905&lt;Premissas!$B$12),"VERIFICAR - UNIDADE/EMBALAGEM",IF(Y1905&gt;Premissas!$B$6,"NÃO COMPRAR - REAJUSTE &gt;5%","COMPRAR")))</f>
        <v>SEM OFERTA</v>
      </c>
      <c r="AB1905" s="18" t="str">
        <f aca="false">IF(W1905="DIMEC",S1905,IF(W1905="MEDCENTRO",U1905,""))</f>
        <v/>
      </c>
      <c r="AC1905" s="18" t="n">
        <f aca="false">IF(AA1905&lt;&gt;"COMPRAR",0,IF(AB1905="",I1905,MIN(I1905,AB1905)))</f>
        <v>0</v>
      </c>
      <c r="AD1905" s="19" t="n">
        <f aca="false">IF(AC1905&gt;0,AC1905*V1905,0)</f>
        <v>0</v>
      </c>
      <c r="AE1905" s="19" t="n">
        <f aca="false">IF(AC1905&gt;0,(M1905-V1905)*AC1905,0)</f>
        <v>0</v>
      </c>
      <c r="AF1905" s="16" t="str">
        <f aca="false">IF(AA1905&lt;&gt;"COMPRAR","",IF(AB1905="",IF(X1905="","",IF(X1905-V1905&lt;0.01,"EMPATE TÉCNICO","")),IF(AB1905&lt;I1905,"ESTOQUE INSUFICIENTE",IF(X1905="","",IF(X1905-V1905&lt;0.01,"EMPATE TÉCNICO","")))))</f>
        <v/>
      </c>
      <c r="AG1905" s="16" t="s">
        <v>203</v>
      </c>
      <c r="AH1905" s="16" t="s">
        <v>5413</v>
      </c>
    </row>
    <row r="1906" customFormat="false" ht="15" hidden="false" customHeight="false" outlineLevel="0" collapsed="false">
      <c r="A1906" s="16" t="s">
        <v>6052</v>
      </c>
      <c r="B1906" s="17" t="s">
        <v>6053</v>
      </c>
      <c r="C1906" s="16" t="s">
        <v>6054</v>
      </c>
      <c r="D1906" s="16" t="s">
        <v>4315</v>
      </c>
      <c r="E1906" s="18" t="n">
        <v>1</v>
      </c>
      <c r="F1906" s="16" t="s">
        <v>43</v>
      </c>
      <c r="G1906" s="18" t="n">
        <v>0</v>
      </c>
      <c r="H1906" s="16" t="n">
        <v>0.2</v>
      </c>
      <c r="I1906" s="18" t="n">
        <v>1</v>
      </c>
      <c r="J1906" s="19" t="n">
        <v>16.03</v>
      </c>
      <c r="K1906" s="19" t="n">
        <v>16.03</v>
      </c>
      <c r="L1906" s="19" t="n">
        <v>16.03</v>
      </c>
      <c r="M1906" s="19" t="n">
        <f aca="false">IF(J1906&gt;0,J1906,K1906)*E1906</f>
        <v>16.03</v>
      </c>
      <c r="N1906" s="20"/>
      <c r="O1906" s="21" t="str">
        <f aca="false">IF(R1906="","",ROUND(R1906*(1-Premissas!$B$4),4))</f>
        <v/>
      </c>
      <c r="P1906" s="22"/>
      <c r="Q1906" s="22"/>
      <c r="R1906" s="23"/>
      <c r="S1906" s="24"/>
      <c r="T1906" s="24"/>
      <c r="U1906" s="25"/>
      <c r="V1906" s="19" t="str">
        <f aca="false">IF(COUNT(N1906:Q1906)=0,"",MIN(N1906:Q1906))</f>
        <v/>
      </c>
      <c r="W1906" s="16" t="str">
        <f aca="false">IF(V1906="","",INDEX($N$4:$Q$4,MATCH(V1906,N1906:Q1906,0)))</f>
        <v/>
      </c>
      <c r="X1906" s="19" t="str">
        <f aca="false">IF(COUNT(N1906:Q1906)&lt;2,"",SMALL(N1906:Q1906,2))</f>
        <v/>
      </c>
      <c r="Y1906" s="26" t="str">
        <f aca="false">IF(OR(V1906="",M1906=0),"",V1906/M1906-1)</f>
        <v/>
      </c>
      <c r="Z1906" s="26" t="str">
        <f aca="false">IF(OR(V1906="",L1906=""),"",V1906/(L1906*E1906)-1)</f>
        <v/>
      </c>
      <c r="AA1906" s="16" t="str">
        <f aca="false">IF(V1906="","SEM OFERTA",IF(OR(Y1906&gt;Premissas!$B$11,Y1906&lt;Premissas!$B$12),"VERIFICAR - UNIDADE/EMBALAGEM",IF(Y1906&gt;Premissas!$B$6,"NÃO COMPRAR - REAJUSTE &gt;5%","COMPRAR")))</f>
        <v>SEM OFERTA</v>
      </c>
      <c r="AB1906" s="18" t="str">
        <f aca="false">IF(W1906="DIMEC",S1906,IF(W1906="MEDCENTRO",U1906,""))</f>
        <v/>
      </c>
      <c r="AC1906" s="18" t="n">
        <f aca="false">IF(AA1906&lt;&gt;"COMPRAR",0,IF(AB1906="",I1906,MIN(I1906,AB1906)))</f>
        <v>0</v>
      </c>
      <c r="AD1906" s="19" t="n">
        <f aca="false">IF(AC1906&gt;0,AC1906*V1906,0)</f>
        <v>0</v>
      </c>
      <c r="AE1906" s="19" t="n">
        <f aca="false">IF(AC1906&gt;0,(M1906-V1906)*AC1906,0)</f>
        <v>0</v>
      </c>
      <c r="AF1906" s="16" t="str">
        <f aca="false">IF(AA1906&lt;&gt;"COMPRAR","",IF(AB1906="",IF(X1906="","",IF(X1906-V1906&lt;0.01,"EMPATE TÉCNICO","")),IF(AB1906&lt;I1906,"ESTOQUE INSUFICIENTE",IF(X1906="","",IF(X1906-V1906&lt;0.01,"EMPATE TÉCNICO","")))))</f>
        <v/>
      </c>
      <c r="AG1906" s="16" t="s">
        <v>1838</v>
      </c>
      <c r="AH1906" s="16" t="s">
        <v>5413</v>
      </c>
    </row>
    <row r="1907" customFormat="false" ht="15" hidden="false" customHeight="false" outlineLevel="0" collapsed="false">
      <c r="A1907" s="16" t="s">
        <v>6055</v>
      </c>
      <c r="B1907" s="17" t="s">
        <v>6056</v>
      </c>
      <c r="C1907" s="16" t="s">
        <v>6057</v>
      </c>
      <c r="D1907" s="16" t="s">
        <v>5429</v>
      </c>
      <c r="E1907" s="18" t="n">
        <v>1</v>
      </c>
      <c r="F1907" s="16" t="s">
        <v>41</v>
      </c>
      <c r="G1907" s="18" t="n">
        <v>4</v>
      </c>
      <c r="H1907" s="16" t="n">
        <v>2.1</v>
      </c>
      <c r="I1907" s="18" t="n">
        <v>2</v>
      </c>
      <c r="J1907" s="19" t="n">
        <v>20.3871428571429</v>
      </c>
      <c r="K1907" s="19" t="n">
        <v>20.3871428571429</v>
      </c>
      <c r="L1907" s="19" t="n">
        <v>20.3871</v>
      </c>
      <c r="M1907" s="19" t="n">
        <f aca="false">IF(J1907&gt;0,J1907,K1907)*E1907</f>
        <v>20.3871428571429</v>
      </c>
      <c r="N1907" s="20"/>
      <c r="O1907" s="21" t="str">
        <f aca="false">IF(R1907="","",ROUND(R1907*(1-Premissas!$B$4),4))</f>
        <v/>
      </c>
      <c r="P1907" s="22"/>
      <c r="Q1907" s="22"/>
      <c r="R1907" s="23"/>
      <c r="S1907" s="24"/>
      <c r="T1907" s="24"/>
      <c r="U1907" s="25"/>
      <c r="V1907" s="19" t="str">
        <f aca="false">IF(COUNT(N1907:Q1907)=0,"",MIN(N1907:Q1907))</f>
        <v/>
      </c>
      <c r="W1907" s="16" t="str">
        <f aca="false">IF(V1907="","",INDEX($N$4:$Q$4,MATCH(V1907,N1907:Q1907,0)))</f>
        <v/>
      </c>
      <c r="X1907" s="19" t="str">
        <f aca="false">IF(COUNT(N1907:Q1907)&lt;2,"",SMALL(N1907:Q1907,2))</f>
        <v/>
      </c>
      <c r="Y1907" s="26" t="str">
        <f aca="false">IF(OR(V1907="",M1907=0),"",V1907/M1907-1)</f>
        <v/>
      </c>
      <c r="Z1907" s="26" t="str">
        <f aca="false">IF(OR(V1907="",L1907=""),"",V1907/(L1907*E1907)-1)</f>
        <v/>
      </c>
      <c r="AA1907" s="16" t="str">
        <f aca="false">IF(V1907="","SEM OFERTA",IF(OR(Y1907&gt;Premissas!$B$11,Y1907&lt;Premissas!$B$12),"VERIFICAR - UNIDADE/EMBALAGEM",IF(Y1907&gt;Premissas!$B$6,"NÃO COMPRAR - REAJUSTE &gt;5%","COMPRAR")))</f>
        <v>SEM OFERTA</v>
      </c>
      <c r="AB1907" s="18" t="str">
        <f aca="false">IF(W1907="DIMEC",S1907,IF(W1907="MEDCENTRO",U1907,""))</f>
        <v/>
      </c>
      <c r="AC1907" s="18" t="n">
        <f aca="false">IF(AA1907&lt;&gt;"COMPRAR",0,IF(AB1907="",I1907,MIN(I1907,AB1907)))</f>
        <v>0</v>
      </c>
      <c r="AD1907" s="19" t="n">
        <f aca="false">IF(AC1907&gt;0,AC1907*V1907,0)</f>
        <v>0</v>
      </c>
      <c r="AE1907" s="19" t="n">
        <f aca="false">IF(AC1907&gt;0,(M1907-V1907)*AC1907,0)</f>
        <v>0</v>
      </c>
      <c r="AF1907" s="16" t="str">
        <f aca="false">IF(AA1907&lt;&gt;"COMPRAR","",IF(AB1907="",IF(X1907="","",IF(X1907-V1907&lt;0.01,"EMPATE TÉCNICO","")),IF(AB1907&lt;I1907,"ESTOQUE INSUFICIENTE",IF(X1907="","",IF(X1907-V1907&lt;0.01,"EMPATE TÉCNICO","")))))</f>
        <v/>
      </c>
      <c r="AG1907" s="16" t="s">
        <v>547</v>
      </c>
      <c r="AH1907" s="16" t="s">
        <v>5413</v>
      </c>
    </row>
    <row r="1908" customFormat="false" ht="15" hidden="false" customHeight="false" outlineLevel="0" collapsed="false">
      <c r="A1908" s="16" t="s">
        <v>6058</v>
      </c>
      <c r="B1908" s="17" t="s">
        <v>6059</v>
      </c>
      <c r="C1908" s="16" t="s">
        <v>6060</v>
      </c>
      <c r="D1908" s="16" t="s">
        <v>5429</v>
      </c>
      <c r="E1908" s="18" t="n">
        <v>1</v>
      </c>
      <c r="F1908" s="16" t="s">
        <v>43</v>
      </c>
      <c r="G1908" s="18" t="n">
        <v>0</v>
      </c>
      <c r="H1908" s="16" t="n">
        <v>0.1</v>
      </c>
      <c r="I1908" s="18" t="n">
        <v>1</v>
      </c>
      <c r="J1908" s="19" t="n">
        <v>8.35</v>
      </c>
      <c r="K1908" s="19" t="n">
        <v>8.35</v>
      </c>
      <c r="L1908" s="19" t="n">
        <v>8.35</v>
      </c>
      <c r="M1908" s="19" t="n">
        <f aca="false">IF(J1908&gt;0,J1908,K1908)*E1908</f>
        <v>8.35</v>
      </c>
      <c r="N1908" s="20"/>
      <c r="O1908" s="21" t="str">
        <f aca="false">IF(R1908="","",ROUND(R1908*(1-Premissas!$B$4),4))</f>
        <v/>
      </c>
      <c r="P1908" s="22"/>
      <c r="Q1908" s="22"/>
      <c r="R1908" s="23"/>
      <c r="S1908" s="24"/>
      <c r="T1908" s="24"/>
      <c r="U1908" s="25"/>
      <c r="V1908" s="19" t="str">
        <f aca="false">IF(COUNT(N1908:Q1908)=0,"",MIN(N1908:Q1908))</f>
        <v/>
      </c>
      <c r="W1908" s="16" t="str">
        <f aca="false">IF(V1908="","",INDEX($N$4:$Q$4,MATCH(V1908,N1908:Q1908,0)))</f>
        <v/>
      </c>
      <c r="X1908" s="19" t="str">
        <f aca="false">IF(COUNT(N1908:Q1908)&lt;2,"",SMALL(N1908:Q1908,2))</f>
        <v/>
      </c>
      <c r="Y1908" s="26" t="str">
        <f aca="false">IF(OR(V1908="",M1908=0),"",V1908/M1908-1)</f>
        <v/>
      </c>
      <c r="Z1908" s="26" t="str">
        <f aca="false">IF(OR(V1908="",L1908=""),"",V1908/(L1908*E1908)-1)</f>
        <v/>
      </c>
      <c r="AA1908" s="16" t="str">
        <f aca="false">IF(V1908="","SEM OFERTA",IF(OR(Y1908&gt;Premissas!$B$11,Y1908&lt;Premissas!$B$12),"VERIFICAR - UNIDADE/EMBALAGEM",IF(Y1908&gt;Premissas!$B$6,"NÃO COMPRAR - REAJUSTE &gt;5%","COMPRAR")))</f>
        <v>SEM OFERTA</v>
      </c>
      <c r="AB1908" s="18" t="str">
        <f aca="false">IF(W1908="DIMEC",S1908,IF(W1908="MEDCENTRO",U1908,""))</f>
        <v/>
      </c>
      <c r="AC1908" s="18" t="n">
        <f aca="false">IF(AA1908&lt;&gt;"COMPRAR",0,IF(AB1908="",I1908,MIN(I1908,AB1908)))</f>
        <v>0</v>
      </c>
      <c r="AD1908" s="19" t="n">
        <f aca="false">IF(AC1908&gt;0,AC1908*V1908,0)</f>
        <v>0</v>
      </c>
      <c r="AE1908" s="19" t="n">
        <f aca="false">IF(AC1908&gt;0,(M1908-V1908)*AC1908,0)</f>
        <v>0</v>
      </c>
      <c r="AF1908" s="16" t="str">
        <f aca="false">IF(AA1908&lt;&gt;"COMPRAR","",IF(AB1908="",IF(X1908="","",IF(X1908-V1908&lt;0.01,"EMPATE TÉCNICO","")),IF(AB1908&lt;I1908,"ESTOQUE INSUFICIENTE",IF(X1908="","",IF(X1908-V1908&lt;0.01,"EMPATE TÉCNICO","")))))</f>
        <v/>
      </c>
      <c r="AG1908" s="16" t="s">
        <v>203</v>
      </c>
      <c r="AH1908" s="16" t="s">
        <v>5413</v>
      </c>
    </row>
    <row r="1909" customFormat="false" ht="15" hidden="false" customHeight="false" outlineLevel="0" collapsed="false">
      <c r="A1909" s="16" t="s">
        <v>6061</v>
      </c>
      <c r="B1909" s="17" t="s">
        <v>6062</v>
      </c>
      <c r="C1909" s="16" t="s">
        <v>6063</v>
      </c>
      <c r="D1909" s="16" t="s">
        <v>5429</v>
      </c>
      <c r="E1909" s="18" t="n">
        <v>1</v>
      </c>
      <c r="F1909" s="16" t="s">
        <v>43</v>
      </c>
      <c r="G1909" s="18" t="n">
        <v>0</v>
      </c>
      <c r="H1909" s="16" t="n">
        <v>0.1</v>
      </c>
      <c r="I1909" s="18" t="n">
        <v>1</v>
      </c>
      <c r="J1909" s="19" t="n">
        <v>13.2233333333333</v>
      </c>
      <c r="K1909" s="19" t="n">
        <v>13.2233333333333</v>
      </c>
      <c r="L1909" s="19" t="n">
        <v>13.2233</v>
      </c>
      <c r="M1909" s="19" t="n">
        <f aca="false">IF(J1909&gt;0,J1909,K1909)*E1909</f>
        <v>13.2233333333333</v>
      </c>
      <c r="N1909" s="20"/>
      <c r="O1909" s="21" t="str">
        <f aca="false">IF(R1909="","",ROUND(R1909*(1-Premissas!$B$4),4))</f>
        <v/>
      </c>
      <c r="P1909" s="22"/>
      <c r="Q1909" s="22"/>
      <c r="R1909" s="23"/>
      <c r="S1909" s="24"/>
      <c r="T1909" s="24"/>
      <c r="U1909" s="25"/>
      <c r="V1909" s="19" t="str">
        <f aca="false">IF(COUNT(N1909:Q1909)=0,"",MIN(N1909:Q1909))</f>
        <v/>
      </c>
      <c r="W1909" s="16" t="str">
        <f aca="false">IF(V1909="","",INDEX($N$4:$Q$4,MATCH(V1909,N1909:Q1909,0)))</f>
        <v/>
      </c>
      <c r="X1909" s="19" t="str">
        <f aca="false">IF(COUNT(N1909:Q1909)&lt;2,"",SMALL(N1909:Q1909,2))</f>
        <v/>
      </c>
      <c r="Y1909" s="26" t="str">
        <f aca="false">IF(OR(V1909="",M1909=0),"",V1909/M1909-1)</f>
        <v/>
      </c>
      <c r="Z1909" s="26" t="str">
        <f aca="false">IF(OR(V1909="",L1909=""),"",V1909/(L1909*E1909)-1)</f>
        <v/>
      </c>
      <c r="AA1909" s="16" t="str">
        <f aca="false">IF(V1909="","SEM OFERTA",IF(OR(Y1909&gt;Premissas!$B$11,Y1909&lt;Premissas!$B$12),"VERIFICAR - UNIDADE/EMBALAGEM",IF(Y1909&gt;Premissas!$B$6,"NÃO COMPRAR - REAJUSTE &gt;5%","COMPRAR")))</f>
        <v>SEM OFERTA</v>
      </c>
      <c r="AB1909" s="18" t="str">
        <f aca="false">IF(W1909="DIMEC",S1909,IF(W1909="MEDCENTRO",U1909,""))</f>
        <v/>
      </c>
      <c r="AC1909" s="18" t="n">
        <f aca="false">IF(AA1909&lt;&gt;"COMPRAR",0,IF(AB1909="",I1909,MIN(I1909,AB1909)))</f>
        <v>0</v>
      </c>
      <c r="AD1909" s="19" t="n">
        <f aca="false">IF(AC1909&gt;0,AC1909*V1909,0)</f>
        <v>0</v>
      </c>
      <c r="AE1909" s="19" t="n">
        <f aca="false">IF(AC1909&gt;0,(M1909-V1909)*AC1909,0)</f>
        <v>0</v>
      </c>
      <c r="AF1909" s="16" t="str">
        <f aca="false">IF(AA1909&lt;&gt;"COMPRAR","",IF(AB1909="",IF(X1909="","",IF(X1909-V1909&lt;0.01,"EMPATE TÉCNICO","")),IF(AB1909&lt;I1909,"ESTOQUE INSUFICIENTE",IF(X1909="","",IF(X1909-V1909&lt;0.01,"EMPATE TÉCNICO","")))))</f>
        <v/>
      </c>
      <c r="AG1909" s="16" t="s">
        <v>328</v>
      </c>
      <c r="AH1909" s="16" t="s">
        <v>5413</v>
      </c>
    </row>
    <row r="1910" customFormat="false" ht="15" hidden="false" customHeight="false" outlineLevel="0" collapsed="false">
      <c r="A1910" s="16" t="s">
        <v>6064</v>
      </c>
      <c r="B1910" s="17" t="s">
        <v>6065</v>
      </c>
      <c r="C1910" s="16" t="s">
        <v>6066</v>
      </c>
      <c r="D1910" s="16" t="s">
        <v>5727</v>
      </c>
      <c r="E1910" s="18" t="n">
        <v>1</v>
      </c>
      <c r="F1910" s="16" t="s">
        <v>42</v>
      </c>
      <c r="G1910" s="18" t="n">
        <v>5</v>
      </c>
      <c r="H1910" s="16" t="n">
        <v>2.1</v>
      </c>
      <c r="I1910" s="18" t="n">
        <v>1</v>
      </c>
      <c r="J1910" s="19" t="n">
        <v>27.8</v>
      </c>
      <c r="K1910" s="19" t="n">
        <v>27.8</v>
      </c>
      <c r="L1910" s="19" t="n">
        <v>27.8</v>
      </c>
      <c r="M1910" s="19" t="n">
        <f aca="false">IF(J1910&gt;0,J1910,K1910)*E1910</f>
        <v>27.8</v>
      </c>
      <c r="N1910" s="20"/>
      <c r="O1910" s="21" t="str">
        <f aca="false">IF(R1910="","",ROUND(R1910*(1-Premissas!$B$4),4))</f>
        <v/>
      </c>
      <c r="P1910" s="22"/>
      <c r="Q1910" s="22"/>
      <c r="R1910" s="23"/>
      <c r="S1910" s="24"/>
      <c r="T1910" s="24"/>
      <c r="U1910" s="25"/>
      <c r="V1910" s="19" t="str">
        <f aca="false">IF(COUNT(N1910:Q1910)=0,"",MIN(N1910:Q1910))</f>
        <v/>
      </c>
      <c r="W1910" s="16" t="str">
        <f aca="false">IF(V1910="","",INDEX($N$4:$Q$4,MATCH(V1910,N1910:Q1910,0)))</f>
        <v/>
      </c>
      <c r="X1910" s="19" t="str">
        <f aca="false">IF(COUNT(N1910:Q1910)&lt;2,"",SMALL(N1910:Q1910,2))</f>
        <v/>
      </c>
      <c r="Y1910" s="26" t="str">
        <f aca="false">IF(OR(V1910="",M1910=0),"",V1910/M1910-1)</f>
        <v/>
      </c>
      <c r="Z1910" s="26" t="str">
        <f aca="false">IF(OR(V1910="",L1910=""),"",V1910/(L1910*E1910)-1)</f>
        <v/>
      </c>
      <c r="AA1910" s="16" t="str">
        <f aca="false">IF(V1910="","SEM OFERTA",IF(OR(Y1910&gt;Premissas!$B$11,Y1910&lt;Premissas!$B$12),"VERIFICAR - UNIDADE/EMBALAGEM",IF(Y1910&gt;Premissas!$B$6,"NÃO COMPRAR - REAJUSTE &gt;5%","COMPRAR")))</f>
        <v>SEM OFERTA</v>
      </c>
      <c r="AB1910" s="18" t="str">
        <f aca="false">IF(W1910="DIMEC",S1910,IF(W1910="MEDCENTRO",U1910,""))</f>
        <v/>
      </c>
      <c r="AC1910" s="18" t="n">
        <f aca="false">IF(AA1910&lt;&gt;"COMPRAR",0,IF(AB1910="",I1910,MIN(I1910,AB1910)))</f>
        <v>0</v>
      </c>
      <c r="AD1910" s="19" t="n">
        <f aca="false">IF(AC1910&gt;0,AC1910*V1910,0)</f>
        <v>0</v>
      </c>
      <c r="AE1910" s="19" t="n">
        <f aca="false">IF(AC1910&gt;0,(M1910-V1910)*AC1910,0)</f>
        <v>0</v>
      </c>
      <c r="AF1910" s="16" t="str">
        <f aca="false">IF(AA1910&lt;&gt;"COMPRAR","",IF(AB1910="",IF(X1910="","",IF(X1910-V1910&lt;0.01,"EMPATE TÉCNICO","")),IF(AB1910&lt;I1910,"ESTOQUE INSUFICIENTE",IF(X1910="","",IF(X1910-V1910&lt;0.01,"EMPATE TÉCNICO","")))))</f>
        <v/>
      </c>
      <c r="AG1910" s="16" t="s">
        <v>5728</v>
      </c>
      <c r="AH1910" s="16" t="s">
        <v>5413</v>
      </c>
    </row>
    <row r="1911" customFormat="false" ht="15" hidden="false" customHeight="false" outlineLevel="0" collapsed="false">
      <c r="A1911" s="16" t="s">
        <v>6067</v>
      </c>
      <c r="B1911" s="17" t="s">
        <v>6068</v>
      </c>
      <c r="C1911" s="16" t="s">
        <v>6069</v>
      </c>
      <c r="D1911" s="16" t="s">
        <v>5461</v>
      </c>
      <c r="E1911" s="18" t="n">
        <v>1</v>
      </c>
      <c r="F1911" s="16" t="s">
        <v>41</v>
      </c>
      <c r="G1911" s="18" t="n">
        <v>4</v>
      </c>
      <c r="H1911" s="16" t="n">
        <v>3.2</v>
      </c>
      <c r="I1911" s="18" t="n">
        <v>5</v>
      </c>
      <c r="J1911" s="19" t="n">
        <v>32.32</v>
      </c>
      <c r="K1911" s="19" t="n">
        <v>32.32</v>
      </c>
      <c r="L1911" s="19" t="n">
        <v>32.32</v>
      </c>
      <c r="M1911" s="19" t="n">
        <f aca="false">IF(J1911&gt;0,J1911,K1911)*E1911</f>
        <v>32.32</v>
      </c>
      <c r="N1911" s="20"/>
      <c r="O1911" s="21" t="str">
        <f aca="false">IF(R1911="","",ROUND(R1911*(1-Premissas!$B$4),4))</f>
        <v/>
      </c>
      <c r="P1911" s="22"/>
      <c r="Q1911" s="22"/>
      <c r="R1911" s="23"/>
      <c r="S1911" s="24"/>
      <c r="T1911" s="24"/>
      <c r="U1911" s="25"/>
      <c r="V1911" s="19" t="str">
        <f aca="false">IF(COUNT(N1911:Q1911)=0,"",MIN(N1911:Q1911))</f>
        <v/>
      </c>
      <c r="W1911" s="16" t="str">
        <f aca="false">IF(V1911="","",INDEX($N$4:$Q$4,MATCH(V1911,N1911:Q1911,0)))</f>
        <v/>
      </c>
      <c r="X1911" s="19" t="str">
        <f aca="false">IF(COUNT(N1911:Q1911)&lt;2,"",SMALL(N1911:Q1911,2))</f>
        <v/>
      </c>
      <c r="Y1911" s="26" t="str">
        <f aca="false">IF(OR(V1911="",M1911=0),"",V1911/M1911-1)</f>
        <v/>
      </c>
      <c r="Z1911" s="26" t="str">
        <f aca="false">IF(OR(V1911="",L1911=""),"",V1911/(L1911*E1911)-1)</f>
        <v/>
      </c>
      <c r="AA1911" s="16" t="str">
        <f aca="false">IF(V1911="","SEM OFERTA",IF(OR(Y1911&gt;Premissas!$B$11,Y1911&lt;Premissas!$B$12),"VERIFICAR - UNIDADE/EMBALAGEM",IF(Y1911&gt;Premissas!$B$6,"NÃO COMPRAR - REAJUSTE &gt;5%","COMPRAR")))</f>
        <v>SEM OFERTA</v>
      </c>
      <c r="AB1911" s="18" t="str">
        <f aca="false">IF(W1911="DIMEC",S1911,IF(W1911="MEDCENTRO",U1911,""))</f>
        <v/>
      </c>
      <c r="AC1911" s="18" t="n">
        <f aca="false">IF(AA1911&lt;&gt;"COMPRAR",0,IF(AB1911="",I1911,MIN(I1911,AB1911)))</f>
        <v>0</v>
      </c>
      <c r="AD1911" s="19" t="n">
        <f aca="false">IF(AC1911&gt;0,AC1911*V1911,0)</f>
        <v>0</v>
      </c>
      <c r="AE1911" s="19" t="n">
        <f aca="false">IF(AC1911&gt;0,(M1911-V1911)*AC1911,0)</f>
        <v>0</v>
      </c>
      <c r="AF1911" s="16" t="str">
        <f aca="false">IF(AA1911&lt;&gt;"COMPRAR","",IF(AB1911="",IF(X1911="","",IF(X1911-V1911&lt;0.01,"EMPATE TÉCNICO","")),IF(AB1911&lt;I1911,"ESTOQUE INSUFICIENTE",IF(X1911="","",IF(X1911-V1911&lt;0.01,"EMPATE TÉCNICO","")))))</f>
        <v/>
      </c>
      <c r="AG1911" s="16" t="s">
        <v>1798</v>
      </c>
      <c r="AH1911" s="16" t="s">
        <v>5413</v>
      </c>
    </row>
    <row r="1912" customFormat="false" ht="15" hidden="false" customHeight="false" outlineLevel="0" collapsed="false">
      <c r="A1912" s="16" t="s">
        <v>6070</v>
      </c>
      <c r="B1912" s="17" t="s">
        <v>6071</v>
      </c>
      <c r="C1912" s="16" t="s">
        <v>6072</v>
      </c>
      <c r="D1912" s="16" t="s">
        <v>4624</v>
      </c>
      <c r="E1912" s="18" t="n">
        <v>1</v>
      </c>
      <c r="F1912" s="16" t="s">
        <v>43</v>
      </c>
      <c r="G1912" s="18" t="n">
        <v>0</v>
      </c>
      <c r="H1912" s="16" t="n">
        <v>0.2</v>
      </c>
      <c r="I1912" s="18" t="n">
        <v>1</v>
      </c>
      <c r="J1912" s="19" t="n">
        <v>9.56</v>
      </c>
      <c r="K1912" s="19" t="n">
        <v>9.56</v>
      </c>
      <c r="L1912" s="19" t="n">
        <v>9.56</v>
      </c>
      <c r="M1912" s="19" t="n">
        <f aca="false">IF(J1912&gt;0,J1912,K1912)*E1912</f>
        <v>9.56</v>
      </c>
      <c r="N1912" s="20"/>
      <c r="O1912" s="21" t="str">
        <f aca="false">IF(R1912="","",ROUND(R1912*(1-Premissas!$B$4),4))</f>
        <v/>
      </c>
      <c r="P1912" s="22"/>
      <c r="Q1912" s="22"/>
      <c r="R1912" s="23"/>
      <c r="S1912" s="24"/>
      <c r="T1912" s="24"/>
      <c r="U1912" s="25"/>
      <c r="V1912" s="19" t="str">
        <f aca="false">IF(COUNT(N1912:Q1912)=0,"",MIN(N1912:Q1912))</f>
        <v/>
      </c>
      <c r="W1912" s="16" t="str">
        <f aca="false">IF(V1912="","",INDEX($N$4:$Q$4,MATCH(V1912,N1912:Q1912,0)))</f>
        <v/>
      </c>
      <c r="X1912" s="19" t="str">
        <f aca="false">IF(COUNT(N1912:Q1912)&lt;2,"",SMALL(N1912:Q1912,2))</f>
        <v/>
      </c>
      <c r="Y1912" s="26" t="str">
        <f aca="false">IF(OR(V1912="",M1912=0),"",V1912/M1912-1)</f>
        <v/>
      </c>
      <c r="Z1912" s="26" t="str">
        <f aca="false">IF(OR(V1912="",L1912=""),"",V1912/(L1912*E1912)-1)</f>
        <v/>
      </c>
      <c r="AA1912" s="16" t="str">
        <f aca="false">IF(V1912="","SEM OFERTA",IF(OR(Y1912&gt;Premissas!$B$11,Y1912&lt;Premissas!$B$12),"VERIFICAR - UNIDADE/EMBALAGEM",IF(Y1912&gt;Premissas!$B$6,"NÃO COMPRAR - REAJUSTE &gt;5%","COMPRAR")))</f>
        <v>SEM OFERTA</v>
      </c>
      <c r="AB1912" s="18" t="str">
        <f aca="false">IF(W1912="DIMEC",S1912,IF(W1912="MEDCENTRO",U1912,""))</f>
        <v/>
      </c>
      <c r="AC1912" s="18" t="n">
        <f aca="false">IF(AA1912&lt;&gt;"COMPRAR",0,IF(AB1912="",I1912,MIN(I1912,AB1912)))</f>
        <v>0</v>
      </c>
      <c r="AD1912" s="19" t="n">
        <f aca="false">IF(AC1912&gt;0,AC1912*V1912,0)</f>
        <v>0</v>
      </c>
      <c r="AE1912" s="19" t="n">
        <f aca="false">IF(AC1912&gt;0,(M1912-V1912)*AC1912,0)</f>
        <v>0</v>
      </c>
      <c r="AF1912" s="16" t="str">
        <f aca="false">IF(AA1912&lt;&gt;"COMPRAR","",IF(AB1912="",IF(X1912="","",IF(X1912-V1912&lt;0.01,"EMPATE TÉCNICO","")),IF(AB1912&lt;I1912,"ESTOQUE INSUFICIENTE",IF(X1912="","",IF(X1912-V1912&lt;0.01,"EMPATE TÉCNICO","")))))</f>
        <v/>
      </c>
      <c r="AG1912" s="16" t="s">
        <v>203</v>
      </c>
      <c r="AH1912" s="16" t="s">
        <v>5413</v>
      </c>
    </row>
    <row r="1913" customFormat="false" ht="15" hidden="false" customHeight="false" outlineLevel="0" collapsed="false">
      <c r="A1913" s="16" t="s">
        <v>6073</v>
      </c>
      <c r="B1913" s="17" t="s">
        <v>6074</v>
      </c>
      <c r="C1913" s="16" t="s">
        <v>6075</v>
      </c>
      <c r="D1913" s="16" t="s">
        <v>4624</v>
      </c>
      <c r="E1913" s="18" t="n">
        <v>1</v>
      </c>
      <c r="F1913" s="16" t="s">
        <v>43</v>
      </c>
      <c r="G1913" s="18" t="n">
        <v>0</v>
      </c>
      <c r="H1913" s="16" t="n">
        <v>0.1</v>
      </c>
      <c r="I1913" s="18" t="n">
        <v>1</v>
      </c>
      <c r="J1913" s="19" t="n">
        <v>9.56</v>
      </c>
      <c r="K1913" s="19" t="n">
        <v>9.56</v>
      </c>
      <c r="L1913" s="19" t="n">
        <v>9.56</v>
      </c>
      <c r="M1913" s="19" t="n">
        <f aca="false">IF(J1913&gt;0,J1913,K1913)*E1913</f>
        <v>9.56</v>
      </c>
      <c r="N1913" s="20"/>
      <c r="O1913" s="21" t="str">
        <f aca="false">IF(R1913="","",ROUND(R1913*(1-Premissas!$B$4),4))</f>
        <v/>
      </c>
      <c r="P1913" s="22"/>
      <c r="Q1913" s="22"/>
      <c r="R1913" s="23"/>
      <c r="S1913" s="24"/>
      <c r="T1913" s="24"/>
      <c r="U1913" s="25"/>
      <c r="V1913" s="19" t="str">
        <f aca="false">IF(COUNT(N1913:Q1913)=0,"",MIN(N1913:Q1913))</f>
        <v/>
      </c>
      <c r="W1913" s="16" t="str">
        <f aca="false">IF(V1913="","",INDEX($N$4:$Q$4,MATCH(V1913,N1913:Q1913,0)))</f>
        <v/>
      </c>
      <c r="X1913" s="19" t="str">
        <f aca="false">IF(COUNT(N1913:Q1913)&lt;2,"",SMALL(N1913:Q1913,2))</f>
        <v/>
      </c>
      <c r="Y1913" s="26" t="str">
        <f aca="false">IF(OR(V1913="",M1913=0),"",V1913/M1913-1)</f>
        <v/>
      </c>
      <c r="Z1913" s="26" t="str">
        <f aca="false">IF(OR(V1913="",L1913=""),"",V1913/(L1913*E1913)-1)</f>
        <v/>
      </c>
      <c r="AA1913" s="16" t="str">
        <f aca="false">IF(V1913="","SEM OFERTA",IF(OR(Y1913&gt;Premissas!$B$11,Y1913&lt;Premissas!$B$12),"VERIFICAR - UNIDADE/EMBALAGEM",IF(Y1913&gt;Premissas!$B$6,"NÃO COMPRAR - REAJUSTE &gt;5%","COMPRAR")))</f>
        <v>SEM OFERTA</v>
      </c>
      <c r="AB1913" s="18" t="str">
        <f aca="false">IF(W1913="DIMEC",S1913,IF(W1913="MEDCENTRO",U1913,""))</f>
        <v/>
      </c>
      <c r="AC1913" s="18" t="n">
        <f aca="false">IF(AA1913&lt;&gt;"COMPRAR",0,IF(AB1913="",I1913,MIN(I1913,AB1913)))</f>
        <v>0</v>
      </c>
      <c r="AD1913" s="19" t="n">
        <f aca="false">IF(AC1913&gt;0,AC1913*V1913,0)</f>
        <v>0</v>
      </c>
      <c r="AE1913" s="19" t="n">
        <f aca="false">IF(AC1913&gt;0,(M1913-V1913)*AC1913,0)</f>
        <v>0</v>
      </c>
      <c r="AF1913" s="16" t="str">
        <f aca="false">IF(AA1913&lt;&gt;"COMPRAR","",IF(AB1913="",IF(X1913="","",IF(X1913-V1913&lt;0.01,"EMPATE TÉCNICO","")),IF(AB1913&lt;I1913,"ESTOQUE INSUFICIENTE",IF(X1913="","",IF(X1913-V1913&lt;0.01,"EMPATE TÉCNICO","")))))</f>
        <v/>
      </c>
      <c r="AG1913" s="16" t="s">
        <v>203</v>
      </c>
      <c r="AH1913" s="16" t="s">
        <v>5413</v>
      </c>
    </row>
    <row r="1914" customFormat="false" ht="15" hidden="false" customHeight="false" outlineLevel="0" collapsed="false">
      <c r="A1914" s="16" t="s">
        <v>6076</v>
      </c>
      <c r="B1914" s="17" t="s">
        <v>6077</v>
      </c>
      <c r="C1914" s="16" t="s">
        <v>6078</v>
      </c>
      <c r="D1914" s="16" t="s">
        <v>4624</v>
      </c>
      <c r="E1914" s="18" t="n">
        <v>1</v>
      </c>
      <c r="F1914" s="16" t="s">
        <v>43</v>
      </c>
      <c r="G1914" s="18" t="n">
        <v>0</v>
      </c>
      <c r="H1914" s="16" t="n">
        <v>0.1</v>
      </c>
      <c r="I1914" s="18" t="n">
        <v>1</v>
      </c>
      <c r="J1914" s="19" t="n">
        <v>12.29</v>
      </c>
      <c r="K1914" s="19" t="n">
        <v>12.29</v>
      </c>
      <c r="L1914" s="19" t="n">
        <v>12.29</v>
      </c>
      <c r="M1914" s="19" t="n">
        <f aca="false">IF(J1914&gt;0,J1914,K1914)*E1914</f>
        <v>12.29</v>
      </c>
      <c r="N1914" s="20"/>
      <c r="O1914" s="21" t="str">
        <f aca="false">IF(R1914="","",ROUND(R1914*(1-Premissas!$B$4),4))</f>
        <v/>
      </c>
      <c r="P1914" s="22"/>
      <c r="Q1914" s="22"/>
      <c r="R1914" s="23"/>
      <c r="S1914" s="24"/>
      <c r="T1914" s="24"/>
      <c r="U1914" s="25"/>
      <c r="V1914" s="19" t="str">
        <f aca="false">IF(COUNT(N1914:Q1914)=0,"",MIN(N1914:Q1914))</f>
        <v/>
      </c>
      <c r="W1914" s="16" t="str">
        <f aca="false">IF(V1914="","",INDEX($N$4:$Q$4,MATCH(V1914,N1914:Q1914,0)))</f>
        <v/>
      </c>
      <c r="X1914" s="19" t="str">
        <f aca="false">IF(COUNT(N1914:Q1914)&lt;2,"",SMALL(N1914:Q1914,2))</f>
        <v/>
      </c>
      <c r="Y1914" s="26" t="str">
        <f aca="false">IF(OR(V1914="",M1914=0),"",V1914/M1914-1)</f>
        <v/>
      </c>
      <c r="Z1914" s="26" t="str">
        <f aca="false">IF(OR(V1914="",L1914=""),"",V1914/(L1914*E1914)-1)</f>
        <v/>
      </c>
      <c r="AA1914" s="16" t="str">
        <f aca="false">IF(V1914="","SEM OFERTA",IF(OR(Y1914&gt;Premissas!$B$11,Y1914&lt;Premissas!$B$12),"VERIFICAR - UNIDADE/EMBALAGEM",IF(Y1914&gt;Premissas!$B$6,"NÃO COMPRAR - REAJUSTE &gt;5%","COMPRAR")))</f>
        <v>SEM OFERTA</v>
      </c>
      <c r="AB1914" s="18" t="str">
        <f aca="false">IF(W1914="DIMEC",S1914,IF(W1914="MEDCENTRO",U1914,""))</f>
        <v/>
      </c>
      <c r="AC1914" s="18" t="n">
        <f aca="false">IF(AA1914&lt;&gt;"COMPRAR",0,IF(AB1914="",I1914,MIN(I1914,AB1914)))</f>
        <v>0</v>
      </c>
      <c r="AD1914" s="19" t="n">
        <f aca="false">IF(AC1914&gt;0,AC1914*V1914,0)</f>
        <v>0</v>
      </c>
      <c r="AE1914" s="19" t="n">
        <f aca="false">IF(AC1914&gt;0,(M1914-V1914)*AC1914,0)</f>
        <v>0</v>
      </c>
      <c r="AF1914" s="16" t="str">
        <f aca="false">IF(AA1914&lt;&gt;"COMPRAR","",IF(AB1914="",IF(X1914="","",IF(X1914-V1914&lt;0.01,"EMPATE TÉCNICO","")),IF(AB1914&lt;I1914,"ESTOQUE INSUFICIENTE",IF(X1914="","",IF(X1914-V1914&lt;0.01,"EMPATE TÉCNICO","")))))</f>
        <v/>
      </c>
      <c r="AG1914" s="16" t="s">
        <v>203</v>
      </c>
      <c r="AH1914" s="16" t="s">
        <v>5413</v>
      </c>
    </row>
    <row r="1915" customFormat="false" ht="15" hidden="false" customHeight="false" outlineLevel="0" collapsed="false">
      <c r="A1915" s="16" t="s">
        <v>6079</v>
      </c>
      <c r="B1915" s="17" t="s">
        <v>6080</v>
      </c>
      <c r="C1915" s="16" t="s">
        <v>6081</v>
      </c>
      <c r="D1915" s="16" t="s">
        <v>4624</v>
      </c>
      <c r="E1915" s="18" t="n">
        <v>1</v>
      </c>
      <c r="F1915" s="16" t="s">
        <v>43</v>
      </c>
      <c r="G1915" s="18" t="n">
        <v>0</v>
      </c>
      <c r="H1915" s="16" t="n">
        <v>0</v>
      </c>
      <c r="I1915" s="18" t="n">
        <v>1</v>
      </c>
      <c r="J1915" s="19" t="n">
        <v>9.56</v>
      </c>
      <c r="K1915" s="19" t="n">
        <v>9.56</v>
      </c>
      <c r="L1915" s="19" t="n">
        <v>9.56</v>
      </c>
      <c r="M1915" s="19" t="n">
        <f aca="false">IF(J1915&gt;0,J1915,K1915)*E1915</f>
        <v>9.56</v>
      </c>
      <c r="N1915" s="20"/>
      <c r="O1915" s="21" t="str">
        <f aca="false">IF(R1915="","",ROUND(R1915*(1-Premissas!$B$4),4))</f>
        <v/>
      </c>
      <c r="P1915" s="22"/>
      <c r="Q1915" s="22"/>
      <c r="R1915" s="23"/>
      <c r="S1915" s="24"/>
      <c r="T1915" s="24"/>
      <c r="U1915" s="25"/>
      <c r="V1915" s="19" t="str">
        <f aca="false">IF(COUNT(N1915:Q1915)=0,"",MIN(N1915:Q1915))</f>
        <v/>
      </c>
      <c r="W1915" s="16" t="str">
        <f aca="false">IF(V1915="","",INDEX($N$4:$Q$4,MATCH(V1915,N1915:Q1915,0)))</f>
        <v/>
      </c>
      <c r="X1915" s="19" t="str">
        <f aca="false">IF(COUNT(N1915:Q1915)&lt;2,"",SMALL(N1915:Q1915,2))</f>
        <v/>
      </c>
      <c r="Y1915" s="26" t="str">
        <f aca="false">IF(OR(V1915="",M1915=0),"",V1915/M1915-1)</f>
        <v/>
      </c>
      <c r="Z1915" s="26" t="str">
        <f aca="false">IF(OR(V1915="",L1915=""),"",V1915/(L1915*E1915)-1)</f>
        <v/>
      </c>
      <c r="AA1915" s="16" t="str">
        <f aca="false">IF(V1915="","SEM OFERTA",IF(OR(Y1915&gt;Premissas!$B$11,Y1915&lt;Premissas!$B$12),"VERIFICAR - UNIDADE/EMBALAGEM",IF(Y1915&gt;Premissas!$B$6,"NÃO COMPRAR - REAJUSTE &gt;5%","COMPRAR")))</f>
        <v>SEM OFERTA</v>
      </c>
      <c r="AB1915" s="18" t="str">
        <f aca="false">IF(W1915="DIMEC",S1915,IF(W1915="MEDCENTRO",U1915,""))</f>
        <v/>
      </c>
      <c r="AC1915" s="18" t="n">
        <f aca="false">IF(AA1915&lt;&gt;"COMPRAR",0,IF(AB1915="",I1915,MIN(I1915,AB1915)))</f>
        <v>0</v>
      </c>
      <c r="AD1915" s="19" t="n">
        <f aca="false">IF(AC1915&gt;0,AC1915*V1915,0)</f>
        <v>0</v>
      </c>
      <c r="AE1915" s="19" t="n">
        <f aca="false">IF(AC1915&gt;0,(M1915-V1915)*AC1915,0)</f>
        <v>0</v>
      </c>
      <c r="AF1915" s="16" t="str">
        <f aca="false">IF(AA1915&lt;&gt;"COMPRAR","",IF(AB1915="",IF(X1915="","",IF(X1915-V1915&lt;0.01,"EMPATE TÉCNICO","")),IF(AB1915&lt;I1915,"ESTOQUE INSUFICIENTE",IF(X1915="","",IF(X1915-V1915&lt;0.01,"EMPATE TÉCNICO","")))))</f>
        <v/>
      </c>
      <c r="AG1915" s="16" t="s">
        <v>203</v>
      </c>
      <c r="AH1915" s="16" t="s">
        <v>5413</v>
      </c>
    </row>
    <row r="1916" customFormat="false" ht="15" hidden="false" customHeight="false" outlineLevel="0" collapsed="false">
      <c r="A1916" s="16" t="s">
        <v>6082</v>
      </c>
      <c r="B1916" s="17" t="s">
        <v>6083</v>
      </c>
      <c r="C1916" s="16" t="s">
        <v>6084</v>
      </c>
      <c r="D1916" s="16" t="s">
        <v>4624</v>
      </c>
      <c r="E1916" s="18" t="n">
        <v>1</v>
      </c>
      <c r="F1916" s="16" t="s">
        <v>43</v>
      </c>
      <c r="G1916" s="18" t="n">
        <v>0</v>
      </c>
      <c r="H1916" s="16" t="n">
        <v>0</v>
      </c>
      <c r="I1916" s="18" t="n">
        <v>1</v>
      </c>
      <c r="J1916" s="19" t="n">
        <v>9.56</v>
      </c>
      <c r="K1916" s="19" t="n">
        <v>9.56</v>
      </c>
      <c r="L1916" s="19" t="n">
        <v>9.56</v>
      </c>
      <c r="M1916" s="19" t="n">
        <f aca="false">IF(J1916&gt;0,J1916,K1916)*E1916</f>
        <v>9.56</v>
      </c>
      <c r="N1916" s="20"/>
      <c r="O1916" s="21" t="str">
        <f aca="false">IF(R1916="","",ROUND(R1916*(1-Premissas!$B$4),4))</f>
        <v/>
      </c>
      <c r="P1916" s="22"/>
      <c r="Q1916" s="22"/>
      <c r="R1916" s="23"/>
      <c r="S1916" s="24"/>
      <c r="T1916" s="24"/>
      <c r="U1916" s="25"/>
      <c r="V1916" s="19" t="str">
        <f aca="false">IF(COUNT(N1916:Q1916)=0,"",MIN(N1916:Q1916))</f>
        <v/>
      </c>
      <c r="W1916" s="16" t="str">
        <f aca="false">IF(V1916="","",INDEX($N$4:$Q$4,MATCH(V1916,N1916:Q1916,0)))</f>
        <v/>
      </c>
      <c r="X1916" s="19" t="str">
        <f aca="false">IF(COUNT(N1916:Q1916)&lt;2,"",SMALL(N1916:Q1916,2))</f>
        <v/>
      </c>
      <c r="Y1916" s="26" t="str">
        <f aca="false">IF(OR(V1916="",M1916=0),"",V1916/M1916-1)</f>
        <v/>
      </c>
      <c r="Z1916" s="26" t="str">
        <f aca="false">IF(OR(V1916="",L1916=""),"",V1916/(L1916*E1916)-1)</f>
        <v/>
      </c>
      <c r="AA1916" s="16" t="str">
        <f aca="false">IF(V1916="","SEM OFERTA",IF(OR(Y1916&gt;Premissas!$B$11,Y1916&lt;Premissas!$B$12),"VERIFICAR - UNIDADE/EMBALAGEM",IF(Y1916&gt;Premissas!$B$6,"NÃO COMPRAR - REAJUSTE &gt;5%","COMPRAR")))</f>
        <v>SEM OFERTA</v>
      </c>
      <c r="AB1916" s="18" t="str">
        <f aca="false">IF(W1916="DIMEC",S1916,IF(W1916="MEDCENTRO",U1916,""))</f>
        <v/>
      </c>
      <c r="AC1916" s="18" t="n">
        <f aca="false">IF(AA1916&lt;&gt;"COMPRAR",0,IF(AB1916="",I1916,MIN(I1916,AB1916)))</f>
        <v>0</v>
      </c>
      <c r="AD1916" s="19" t="n">
        <f aca="false">IF(AC1916&gt;0,AC1916*V1916,0)</f>
        <v>0</v>
      </c>
      <c r="AE1916" s="19" t="n">
        <f aca="false">IF(AC1916&gt;0,(M1916-V1916)*AC1916,0)</f>
        <v>0</v>
      </c>
      <c r="AF1916" s="16" t="str">
        <f aca="false">IF(AA1916&lt;&gt;"COMPRAR","",IF(AB1916="",IF(X1916="","",IF(X1916-V1916&lt;0.01,"EMPATE TÉCNICO","")),IF(AB1916&lt;I1916,"ESTOQUE INSUFICIENTE",IF(X1916="","",IF(X1916-V1916&lt;0.01,"EMPATE TÉCNICO","")))))</f>
        <v/>
      </c>
      <c r="AG1916" s="16" t="s">
        <v>203</v>
      </c>
      <c r="AH1916" s="16" t="s">
        <v>5413</v>
      </c>
    </row>
    <row r="1917" customFormat="false" ht="15" hidden="false" customHeight="false" outlineLevel="0" collapsed="false">
      <c r="A1917" s="16" t="s">
        <v>6085</v>
      </c>
      <c r="B1917" s="17" t="s">
        <v>6086</v>
      </c>
      <c r="C1917" s="16" t="s">
        <v>6087</v>
      </c>
      <c r="D1917" s="16" t="s">
        <v>4624</v>
      </c>
      <c r="E1917" s="18" t="n">
        <v>1</v>
      </c>
      <c r="F1917" s="16" t="s">
        <v>43</v>
      </c>
      <c r="G1917" s="18" t="n">
        <v>0</v>
      </c>
      <c r="H1917" s="16" t="n">
        <v>0.2</v>
      </c>
      <c r="I1917" s="18" t="n">
        <v>1</v>
      </c>
      <c r="J1917" s="19" t="n">
        <v>9.56</v>
      </c>
      <c r="K1917" s="19" t="n">
        <v>9.56</v>
      </c>
      <c r="L1917" s="19" t="n">
        <v>9.56</v>
      </c>
      <c r="M1917" s="19" t="n">
        <f aca="false">IF(J1917&gt;0,J1917,K1917)*E1917</f>
        <v>9.56</v>
      </c>
      <c r="N1917" s="20"/>
      <c r="O1917" s="21" t="str">
        <f aca="false">IF(R1917="","",ROUND(R1917*(1-Premissas!$B$4),4))</f>
        <v/>
      </c>
      <c r="P1917" s="22"/>
      <c r="Q1917" s="22"/>
      <c r="R1917" s="23"/>
      <c r="S1917" s="24"/>
      <c r="T1917" s="24"/>
      <c r="U1917" s="25"/>
      <c r="V1917" s="19" t="str">
        <f aca="false">IF(COUNT(N1917:Q1917)=0,"",MIN(N1917:Q1917))</f>
        <v/>
      </c>
      <c r="W1917" s="16" t="str">
        <f aca="false">IF(V1917="","",INDEX($N$4:$Q$4,MATCH(V1917,N1917:Q1917,0)))</f>
        <v/>
      </c>
      <c r="X1917" s="19" t="str">
        <f aca="false">IF(COUNT(N1917:Q1917)&lt;2,"",SMALL(N1917:Q1917,2))</f>
        <v/>
      </c>
      <c r="Y1917" s="26" t="str">
        <f aca="false">IF(OR(V1917="",M1917=0),"",V1917/M1917-1)</f>
        <v/>
      </c>
      <c r="Z1917" s="26" t="str">
        <f aca="false">IF(OR(V1917="",L1917=""),"",V1917/(L1917*E1917)-1)</f>
        <v/>
      </c>
      <c r="AA1917" s="16" t="str">
        <f aca="false">IF(V1917="","SEM OFERTA",IF(OR(Y1917&gt;Premissas!$B$11,Y1917&lt;Premissas!$B$12),"VERIFICAR - UNIDADE/EMBALAGEM",IF(Y1917&gt;Premissas!$B$6,"NÃO COMPRAR - REAJUSTE &gt;5%","COMPRAR")))</f>
        <v>SEM OFERTA</v>
      </c>
      <c r="AB1917" s="18" t="str">
        <f aca="false">IF(W1917="DIMEC",S1917,IF(W1917="MEDCENTRO",U1917,""))</f>
        <v/>
      </c>
      <c r="AC1917" s="18" t="n">
        <f aca="false">IF(AA1917&lt;&gt;"COMPRAR",0,IF(AB1917="",I1917,MIN(I1917,AB1917)))</f>
        <v>0</v>
      </c>
      <c r="AD1917" s="19" t="n">
        <f aca="false">IF(AC1917&gt;0,AC1917*V1917,0)</f>
        <v>0</v>
      </c>
      <c r="AE1917" s="19" t="n">
        <f aca="false">IF(AC1917&gt;0,(M1917-V1917)*AC1917,0)</f>
        <v>0</v>
      </c>
      <c r="AF1917" s="16" t="str">
        <f aca="false">IF(AA1917&lt;&gt;"COMPRAR","",IF(AB1917="",IF(X1917="","",IF(X1917-V1917&lt;0.01,"EMPATE TÉCNICO","")),IF(AB1917&lt;I1917,"ESTOQUE INSUFICIENTE",IF(X1917="","",IF(X1917-V1917&lt;0.01,"EMPATE TÉCNICO","")))))</f>
        <v/>
      </c>
      <c r="AG1917" s="16" t="s">
        <v>203</v>
      </c>
      <c r="AH1917" s="16" t="s">
        <v>5413</v>
      </c>
    </row>
    <row r="1918" customFormat="false" ht="15" hidden="false" customHeight="false" outlineLevel="0" collapsed="false">
      <c r="A1918" s="16" t="s">
        <v>6088</v>
      </c>
      <c r="B1918" s="17" t="s">
        <v>6089</v>
      </c>
      <c r="C1918" s="16" t="s">
        <v>6090</v>
      </c>
      <c r="D1918" s="16" t="s">
        <v>4624</v>
      </c>
      <c r="E1918" s="18" t="n">
        <v>1</v>
      </c>
      <c r="F1918" s="16" t="s">
        <v>41</v>
      </c>
      <c r="G1918" s="18" t="n">
        <v>3</v>
      </c>
      <c r="H1918" s="16" t="n">
        <v>4.3</v>
      </c>
      <c r="I1918" s="18" t="n">
        <v>9</v>
      </c>
      <c r="J1918" s="19" t="n">
        <v>11.62</v>
      </c>
      <c r="K1918" s="19" t="n">
        <v>11.62</v>
      </c>
      <c r="L1918" s="19" t="n">
        <v>11.62</v>
      </c>
      <c r="M1918" s="19" t="n">
        <f aca="false">IF(J1918&gt;0,J1918,K1918)*E1918</f>
        <v>11.62</v>
      </c>
      <c r="N1918" s="20"/>
      <c r="O1918" s="21" t="str">
        <f aca="false">IF(R1918="","",ROUND(R1918*(1-Premissas!$B$4),4))</f>
        <v/>
      </c>
      <c r="P1918" s="22"/>
      <c r="Q1918" s="22"/>
      <c r="R1918" s="23"/>
      <c r="S1918" s="24"/>
      <c r="T1918" s="24"/>
      <c r="U1918" s="25"/>
      <c r="V1918" s="19" t="str">
        <f aca="false">IF(COUNT(N1918:Q1918)=0,"",MIN(N1918:Q1918))</f>
        <v/>
      </c>
      <c r="W1918" s="16" t="str">
        <f aca="false">IF(V1918="","",INDEX($N$4:$Q$4,MATCH(V1918,N1918:Q1918,0)))</f>
        <v/>
      </c>
      <c r="X1918" s="19" t="str">
        <f aca="false">IF(COUNT(N1918:Q1918)&lt;2,"",SMALL(N1918:Q1918,2))</f>
        <v/>
      </c>
      <c r="Y1918" s="26" t="str">
        <f aca="false">IF(OR(V1918="",M1918=0),"",V1918/M1918-1)</f>
        <v/>
      </c>
      <c r="Z1918" s="26" t="str">
        <f aca="false">IF(OR(V1918="",L1918=""),"",V1918/(L1918*E1918)-1)</f>
        <v/>
      </c>
      <c r="AA1918" s="16" t="str">
        <f aca="false">IF(V1918="","SEM OFERTA",IF(OR(Y1918&gt;Premissas!$B$11,Y1918&lt;Premissas!$B$12),"VERIFICAR - UNIDADE/EMBALAGEM",IF(Y1918&gt;Premissas!$B$6,"NÃO COMPRAR - REAJUSTE &gt;5%","COMPRAR")))</f>
        <v>SEM OFERTA</v>
      </c>
      <c r="AB1918" s="18" t="str">
        <f aca="false">IF(W1918="DIMEC",S1918,IF(W1918="MEDCENTRO",U1918,""))</f>
        <v/>
      </c>
      <c r="AC1918" s="18" t="n">
        <f aca="false">IF(AA1918&lt;&gt;"COMPRAR",0,IF(AB1918="",I1918,MIN(I1918,AB1918)))</f>
        <v>0</v>
      </c>
      <c r="AD1918" s="19" t="n">
        <f aca="false">IF(AC1918&gt;0,AC1918*V1918,0)</f>
        <v>0</v>
      </c>
      <c r="AE1918" s="19" t="n">
        <f aca="false">IF(AC1918&gt;0,(M1918-V1918)*AC1918,0)</f>
        <v>0</v>
      </c>
      <c r="AF1918" s="16" t="str">
        <f aca="false">IF(AA1918&lt;&gt;"COMPRAR","",IF(AB1918="",IF(X1918="","",IF(X1918-V1918&lt;0.01,"EMPATE TÉCNICO","")),IF(AB1918&lt;I1918,"ESTOQUE INSUFICIENTE",IF(X1918="","",IF(X1918-V1918&lt;0.01,"EMPATE TÉCNICO","")))))</f>
        <v/>
      </c>
      <c r="AG1918" s="16" t="s">
        <v>203</v>
      </c>
      <c r="AH1918" s="16" t="s">
        <v>5413</v>
      </c>
    </row>
    <row r="1919" customFormat="false" ht="15" hidden="false" customHeight="false" outlineLevel="0" collapsed="false">
      <c r="A1919" s="16" t="s">
        <v>6091</v>
      </c>
      <c r="B1919" s="17" t="s">
        <v>6092</v>
      </c>
      <c r="C1919" s="16" t="s">
        <v>6093</v>
      </c>
      <c r="D1919" s="16" t="s">
        <v>3882</v>
      </c>
      <c r="E1919" s="18" t="n">
        <v>1</v>
      </c>
      <c r="F1919" s="16" t="s">
        <v>43</v>
      </c>
      <c r="G1919" s="18" t="n">
        <v>0</v>
      </c>
      <c r="H1919" s="16" t="n">
        <v>0.9</v>
      </c>
      <c r="I1919" s="18" t="n">
        <v>3</v>
      </c>
      <c r="J1919" s="19" t="n">
        <v>9.66</v>
      </c>
      <c r="K1919" s="19" t="n">
        <v>9.66</v>
      </c>
      <c r="L1919" s="19" t="n">
        <v>9.66</v>
      </c>
      <c r="M1919" s="19" t="n">
        <f aca="false">IF(J1919&gt;0,J1919,K1919)*E1919</f>
        <v>9.66</v>
      </c>
      <c r="N1919" s="20"/>
      <c r="O1919" s="21" t="str">
        <f aca="false">IF(R1919="","",ROUND(R1919*(1-Premissas!$B$4),4))</f>
        <v/>
      </c>
      <c r="P1919" s="22"/>
      <c r="Q1919" s="22"/>
      <c r="R1919" s="23"/>
      <c r="S1919" s="24"/>
      <c r="T1919" s="24"/>
      <c r="U1919" s="25"/>
      <c r="V1919" s="19" t="str">
        <f aca="false">IF(COUNT(N1919:Q1919)=0,"",MIN(N1919:Q1919))</f>
        <v/>
      </c>
      <c r="W1919" s="16" t="str">
        <f aca="false">IF(V1919="","",INDEX($N$4:$Q$4,MATCH(V1919,N1919:Q1919,0)))</f>
        <v/>
      </c>
      <c r="X1919" s="19" t="str">
        <f aca="false">IF(COUNT(N1919:Q1919)&lt;2,"",SMALL(N1919:Q1919,2))</f>
        <v/>
      </c>
      <c r="Y1919" s="26" t="str">
        <f aca="false">IF(OR(V1919="",M1919=0),"",V1919/M1919-1)</f>
        <v/>
      </c>
      <c r="Z1919" s="26" t="str">
        <f aca="false">IF(OR(V1919="",L1919=""),"",V1919/(L1919*E1919)-1)</f>
        <v/>
      </c>
      <c r="AA1919" s="16" t="str">
        <f aca="false">IF(V1919="","SEM OFERTA",IF(OR(Y1919&gt;Premissas!$B$11,Y1919&lt;Premissas!$B$12),"VERIFICAR - UNIDADE/EMBALAGEM",IF(Y1919&gt;Premissas!$B$6,"NÃO COMPRAR - REAJUSTE &gt;5%","COMPRAR")))</f>
        <v>SEM OFERTA</v>
      </c>
      <c r="AB1919" s="18" t="str">
        <f aca="false">IF(W1919="DIMEC",S1919,IF(W1919="MEDCENTRO",U1919,""))</f>
        <v/>
      </c>
      <c r="AC1919" s="18" t="n">
        <f aca="false">IF(AA1919&lt;&gt;"COMPRAR",0,IF(AB1919="",I1919,MIN(I1919,AB1919)))</f>
        <v>0</v>
      </c>
      <c r="AD1919" s="19" t="n">
        <f aca="false">IF(AC1919&gt;0,AC1919*V1919,0)</f>
        <v>0</v>
      </c>
      <c r="AE1919" s="19" t="n">
        <f aca="false">IF(AC1919&gt;0,(M1919-V1919)*AC1919,0)</f>
        <v>0</v>
      </c>
      <c r="AF1919" s="16" t="str">
        <f aca="false">IF(AA1919&lt;&gt;"COMPRAR","",IF(AB1919="",IF(X1919="","",IF(X1919-V1919&lt;0.01,"EMPATE TÉCNICO","")),IF(AB1919&lt;I1919,"ESTOQUE INSUFICIENTE",IF(X1919="","",IF(X1919-V1919&lt;0.01,"EMPATE TÉCNICO","")))))</f>
        <v/>
      </c>
      <c r="AG1919" s="16" t="s">
        <v>203</v>
      </c>
      <c r="AH1919" s="16" t="s">
        <v>5413</v>
      </c>
    </row>
    <row r="1920" customFormat="false" ht="15" hidden="false" customHeight="false" outlineLevel="0" collapsed="false">
      <c r="A1920" s="16" t="s">
        <v>6094</v>
      </c>
      <c r="B1920" s="17" t="s">
        <v>6095</v>
      </c>
      <c r="C1920" s="16" t="s">
        <v>6096</v>
      </c>
      <c r="D1920" s="16" t="s">
        <v>3882</v>
      </c>
      <c r="E1920" s="18" t="n">
        <v>1</v>
      </c>
      <c r="F1920" s="16" t="s">
        <v>43</v>
      </c>
      <c r="G1920" s="18" t="n">
        <v>0</v>
      </c>
      <c r="H1920" s="16" t="n">
        <v>0</v>
      </c>
      <c r="I1920" s="18" t="n">
        <v>1</v>
      </c>
      <c r="J1920" s="19" t="n">
        <v>15.68</v>
      </c>
      <c r="K1920" s="19" t="n">
        <v>15.68</v>
      </c>
      <c r="L1920" s="19" t="n">
        <v>15.68</v>
      </c>
      <c r="M1920" s="19" t="n">
        <f aca="false">IF(J1920&gt;0,J1920,K1920)*E1920</f>
        <v>15.68</v>
      </c>
      <c r="N1920" s="20"/>
      <c r="O1920" s="21" t="str">
        <f aca="false">IF(R1920="","",ROUND(R1920*(1-Premissas!$B$4),4))</f>
        <v/>
      </c>
      <c r="P1920" s="22"/>
      <c r="Q1920" s="22"/>
      <c r="R1920" s="23"/>
      <c r="S1920" s="24"/>
      <c r="T1920" s="24"/>
      <c r="U1920" s="25"/>
      <c r="V1920" s="19" t="str">
        <f aca="false">IF(COUNT(N1920:Q1920)=0,"",MIN(N1920:Q1920))</f>
        <v/>
      </c>
      <c r="W1920" s="16" t="str">
        <f aca="false">IF(V1920="","",INDEX($N$4:$Q$4,MATCH(V1920,N1920:Q1920,0)))</f>
        <v/>
      </c>
      <c r="X1920" s="19" t="str">
        <f aca="false">IF(COUNT(N1920:Q1920)&lt;2,"",SMALL(N1920:Q1920,2))</f>
        <v/>
      </c>
      <c r="Y1920" s="26" t="str">
        <f aca="false">IF(OR(V1920="",M1920=0),"",V1920/M1920-1)</f>
        <v/>
      </c>
      <c r="Z1920" s="26" t="str">
        <f aca="false">IF(OR(V1920="",L1920=""),"",V1920/(L1920*E1920)-1)</f>
        <v/>
      </c>
      <c r="AA1920" s="16" t="str">
        <f aca="false">IF(V1920="","SEM OFERTA",IF(OR(Y1920&gt;Premissas!$B$11,Y1920&lt;Premissas!$B$12),"VERIFICAR - UNIDADE/EMBALAGEM",IF(Y1920&gt;Premissas!$B$6,"NÃO COMPRAR - REAJUSTE &gt;5%","COMPRAR")))</f>
        <v>SEM OFERTA</v>
      </c>
      <c r="AB1920" s="18" t="str">
        <f aca="false">IF(W1920="DIMEC",S1920,IF(W1920="MEDCENTRO",U1920,""))</f>
        <v/>
      </c>
      <c r="AC1920" s="18" t="n">
        <f aca="false">IF(AA1920&lt;&gt;"COMPRAR",0,IF(AB1920="",I1920,MIN(I1920,AB1920)))</f>
        <v>0</v>
      </c>
      <c r="AD1920" s="19" t="n">
        <f aca="false">IF(AC1920&gt;0,AC1920*V1920,0)</f>
        <v>0</v>
      </c>
      <c r="AE1920" s="19" t="n">
        <f aca="false">IF(AC1920&gt;0,(M1920-V1920)*AC1920,0)</f>
        <v>0</v>
      </c>
      <c r="AF1920" s="16" t="str">
        <f aca="false">IF(AA1920&lt;&gt;"COMPRAR","",IF(AB1920="",IF(X1920="","",IF(X1920-V1920&lt;0.01,"EMPATE TÉCNICO","")),IF(AB1920&lt;I1920,"ESTOQUE INSUFICIENTE",IF(X1920="","",IF(X1920-V1920&lt;0.01,"EMPATE TÉCNICO","")))))</f>
        <v/>
      </c>
      <c r="AG1920" s="16" t="s">
        <v>203</v>
      </c>
      <c r="AH1920" s="16" t="s">
        <v>5413</v>
      </c>
    </row>
    <row r="1921" customFormat="false" ht="15" hidden="false" customHeight="false" outlineLevel="0" collapsed="false">
      <c r="A1921" s="16" t="s">
        <v>6097</v>
      </c>
      <c r="B1921" s="17" t="s">
        <v>6098</v>
      </c>
      <c r="C1921" s="16" t="s">
        <v>6099</v>
      </c>
      <c r="D1921" s="16" t="s">
        <v>3882</v>
      </c>
      <c r="E1921" s="18" t="n">
        <v>1</v>
      </c>
      <c r="F1921" s="16" t="s">
        <v>43</v>
      </c>
      <c r="G1921" s="18" t="n">
        <v>0</v>
      </c>
      <c r="H1921" s="16" t="n">
        <v>0</v>
      </c>
      <c r="I1921" s="18" t="n">
        <v>1</v>
      </c>
      <c r="J1921" s="19" t="n">
        <v>10.29</v>
      </c>
      <c r="K1921" s="19" t="n">
        <v>10.29</v>
      </c>
      <c r="L1921" s="19" t="n">
        <v>10.29</v>
      </c>
      <c r="M1921" s="19" t="n">
        <f aca="false">IF(J1921&gt;0,J1921,K1921)*E1921</f>
        <v>10.29</v>
      </c>
      <c r="N1921" s="20"/>
      <c r="O1921" s="21" t="str">
        <f aca="false">IF(R1921="","",ROUND(R1921*(1-Premissas!$B$4),4))</f>
        <v/>
      </c>
      <c r="P1921" s="22"/>
      <c r="Q1921" s="22"/>
      <c r="R1921" s="23"/>
      <c r="S1921" s="24"/>
      <c r="T1921" s="24"/>
      <c r="U1921" s="25"/>
      <c r="V1921" s="19" t="str">
        <f aca="false">IF(COUNT(N1921:Q1921)=0,"",MIN(N1921:Q1921))</f>
        <v/>
      </c>
      <c r="W1921" s="16" t="str">
        <f aca="false">IF(V1921="","",INDEX($N$4:$Q$4,MATCH(V1921,N1921:Q1921,0)))</f>
        <v/>
      </c>
      <c r="X1921" s="19" t="str">
        <f aca="false">IF(COUNT(N1921:Q1921)&lt;2,"",SMALL(N1921:Q1921,2))</f>
        <v/>
      </c>
      <c r="Y1921" s="26" t="str">
        <f aca="false">IF(OR(V1921="",M1921=0),"",V1921/M1921-1)</f>
        <v/>
      </c>
      <c r="Z1921" s="26" t="str">
        <f aca="false">IF(OR(V1921="",L1921=""),"",V1921/(L1921*E1921)-1)</f>
        <v/>
      </c>
      <c r="AA1921" s="16" t="str">
        <f aca="false">IF(V1921="","SEM OFERTA",IF(OR(Y1921&gt;Premissas!$B$11,Y1921&lt;Premissas!$B$12),"VERIFICAR - UNIDADE/EMBALAGEM",IF(Y1921&gt;Premissas!$B$6,"NÃO COMPRAR - REAJUSTE &gt;5%","COMPRAR")))</f>
        <v>SEM OFERTA</v>
      </c>
      <c r="AB1921" s="18" t="str">
        <f aca="false">IF(W1921="DIMEC",S1921,IF(W1921="MEDCENTRO",U1921,""))</f>
        <v/>
      </c>
      <c r="AC1921" s="18" t="n">
        <f aca="false">IF(AA1921&lt;&gt;"COMPRAR",0,IF(AB1921="",I1921,MIN(I1921,AB1921)))</f>
        <v>0</v>
      </c>
      <c r="AD1921" s="19" t="n">
        <f aca="false">IF(AC1921&gt;0,AC1921*V1921,0)</f>
        <v>0</v>
      </c>
      <c r="AE1921" s="19" t="n">
        <f aca="false">IF(AC1921&gt;0,(M1921-V1921)*AC1921,0)</f>
        <v>0</v>
      </c>
      <c r="AF1921" s="16" t="str">
        <f aca="false">IF(AA1921&lt;&gt;"COMPRAR","",IF(AB1921="",IF(X1921="","",IF(X1921-V1921&lt;0.01,"EMPATE TÉCNICO","")),IF(AB1921&lt;I1921,"ESTOQUE INSUFICIENTE",IF(X1921="","",IF(X1921-V1921&lt;0.01,"EMPATE TÉCNICO","")))))</f>
        <v/>
      </c>
      <c r="AG1921" s="16" t="s">
        <v>203</v>
      </c>
      <c r="AH1921" s="16" t="s">
        <v>5413</v>
      </c>
    </row>
    <row r="1922" customFormat="false" ht="15" hidden="false" customHeight="false" outlineLevel="0" collapsed="false">
      <c r="A1922" s="16" t="s">
        <v>6100</v>
      </c>
      <c r="B1922" s="17" t="s">
        <v>6101</v>
      </c>
      <c r="C1922" s="16" t="s">
        <v>6102</v>
      </c>
      <c r="D1922" s="16" t="s">
        <v>5461</v>
      </c>
      <c r="E1922" s="18" t="n">
        <v>1</v>
      </c>
      <c r="F1922" s="16" t="s">
        <v>41</v>
      </c>
      <c r="G1922" s="18" t="n">
        <v>3</v>
      </c>
      <c r="H1922" s="16" t="n">
        <v>4.3</v>
      </c>
      <c r="I1922" s="18" t="n">
        <v>9</v>
      </c>
      <c r="J1922" s="19" t="n">
        <v>14.04</v>
      </c>
      <c r="K1922" s="19" t="n">
        <v>14.04</v>
      </c>
      <c r="L1922" s="19" t="n">
        <v>12.3533</v>
      </c>
      <c r="M1922" s="19" t="n">
        <f aca="false">IF(J1922&gt;0,J1922,K1922)*E1922</f>
        <v>14.04</v>
      </c>
      <c r="N1922" s="20"/>
      <c r="O1922" s="21" t="str">
        <f aca="false">IF(R1922="","",ROUND(R1922*(1-Premissas!$B$4),4))</f>
        <v/>
      </c>
      <c r="P1922" s="22"/>
      <c r="Q1922" s="22"/>
      <c r="R1922" s="23"/>
      <c r="S1922" s="24"/>
      <c r="T1922" s="24"/>
      <c r="U1922" s="25"/>
      <c r="V1922" s="19" t="str">
        <f aca="false">IF(COUNT(N1922:Q1922)=0,"",MIN(N1922:Q1922))</f>
        <v/>
      </c>
      <c r="W1922" s="16" t="str">
        <f aca="false">IF(V1922="","",INDEX($N$4:$Q$4,MATCH(V1922,N1922:Q1922,0)))</f>
        <v/>
      </c>
      <c r="X1922" s="19" t="str">
        <f aca="false">IF(COUNT(N1922:Q1922)&lt;2,"",SMALL(N1922:Q1922,2))</f>
        <v/>
      </c>
      <c r="Y1922" s="26" t="str">
        <f aca="false">IF(OR(V1922="",M1922=0),"",V1922/M1922-1)</f>
        <v/>
      </c>
      <c r="Z1922" s="26" t="str">
        <f aca="false">IF(OR(V1922="",L1922=""),"",V1922/(L1922*E1922)-1)</f>
        <v/>
      </c>
      <c r="AA1922" s="16" t="str">
        <f aca="false">IF(V1922="","SEM OFERTA",IF(OR(Y1922&gt;Premissas!$B$11,Y1922&lt;Premissas!$B$12),"VERIFICAR - UNIDADE/EMBALAGEM",IF(Y1922&gt;Premissas!$B$6,"NÃO COMPRAR - REAJUSTE &gt;5%","COMPRAR")))</f>
        <v>SEM OFERTA</v>
      </c>
      <c r="AB1922" s="18" t="str">
        <f aca="false">IF(W1922="DIMEC",S1922,IF(W1922="MEDCENTRO",U1922,""))</f>
        <v/>
      </c>
      <c r="AC1922" s="18" t="n">
        <f aca="false">IF(AA1922&lt;&gt;"COMPRAR",0,IF(AB1922="",I1922,MIN(I1922,AB1922)))</f>
        <v>0</v>
      </c>
      <c r="AD1922" s="19" t="n">
        <f aca="false">IF(AC1922&gt;0,AC1922*V1922,0)</f>
        <v>0</v>
      </c>
      <c r="AE1922" s="19" t="n">
        <f aca="false">IF(AC1922&gt;0,(M1922-V1922)*AC1922,0)</f>
        <v>0</v>
      </c>
      <c r="AF1922" s="16" t="str">
        <f aca="false">IF(AA1922&lt;&gt;"COMPRAR","",IF(AB1922="",IF(X1922="","",IF(X1922-V1922&lt;0.01,"EMPATE TÉCNICO","")),IF(AB1922&lt;I1922,"ESTOQUE INSUFICIENTE",IF(X1922="","",IF(X1922-V1922&lt;0.01,"EMPATE TÉCNICO","")))))</f>
        <v/>
      </c>
      <c r="AG1922" s="16" t="s">
        <v>547</v>
      </c>
      <c r="AH1922" s="16" t="s">
        <v>5413</v>
      </c>
    </row>
    <row r="1923" customFormat="false" ht="15" hidden="false" customHeight="false" outlineLevel="0" collapsed="false">
      <c r="A1923" s="16" t="s">
        <v>6103</v>
      </c>
      <c r="B1923" s="17" t="s">
        <v>6104</v>
      </c>
      <c r="C1923" s="16" t="s">
        <v>6105</v>
      </c>
      <c r="D1923" s="16" t="s">
        <v>5461</v>
      </c>
      <c r="E1923" s="18" t="n">
        <v>1</v>
      </c>
      <c r="F1923" s="16" t="s">
        <v>42</v>
      </c>
      <c r="G1923" s="18" t="n">
        <v>4</v>
      </c>
      <c r="H1923" s="16" t="n">
        <v>3.2</v>
      </c>
      <c r="I1923" s="18" t="n">
        <v>5</v>
      </c>
      <c r="J1923" s="19" t="n">
        <v>13.76</v>
      </c>
      <c r="K1923" s="19" t="n">
        <v>13.76</v>
      </c>
      <c r="L1923" s="19" t="n">
        <v>13.76</v>
      </c>
      <c r="M1923" s="19" t="n">
        <f aca="false">IF(J1923&gt;0,J1923,K1923)*E1923</f>
        <v>13.76</v>
      </c>
      <c r="N1923" s="20"/>
      <c r="O1923" s="21" t="str">
        <f aca="false">IF(R1923="","",ROUND(R1923*(1-Premissas!$B$4),4))</f>
        <v/>
      </c>
      <c r="P1923" s="22"/>
      <c r="Q1923" s="22"/>
      <c r="R1923" s="23"/>
      <c r="S1923" s="24"/>
      <c r="T1923" s="24"/>
      <c r="U1923" s="25"/>
      <c r="V1923" s="19" t="str">
        <f aca="false">IF(COUNT(N1923:Q1923)=0,"",MIN(N1923:Q1923))</f>
        <v/>
      </c>
      <c r="W1923" s="16" t="str">
        <f aca="false">IF(V1923="","",INDEX($N$4:$Q$4,MATCH(V1923,N1923:Q1923,0)))</f>
        <v/>
      </c>
      <c r="X1923" s="19" t="str">
        <f aca="false">IF(COUNT(N1923:Q1923)&lt;2,"",SMALL(N1923:Q1923,2))</f>
        <v/>
      </c>
      <c r="Y1923" s="26" t="str">
        <f aca="false">IF(OR(V1923="",M1923=0),"",V1923/M1923-1)</f>
        <v/>
      </c>
      <c r="Z1923" s="26" t="str">
        <f aca="false">IF(OR(V1923="",L1923=""),"",V1923/(L1923*E1923)-1)</f>
        <v/>
      </c>
      <c r="AA1923" s="16" t="str">
        <f aca="false">IF(V1923="","SEM OFERTA",IF(OR(Y1923&gt;Premissas!$B$11,Y1923&lt;Premissas!$B$12),"VERIFICAR - UNIDADE/EMBALAGEM",IF(Y1923&gt;Premissas!$B$6,"NÃO COMPRAR - REAJUSTE &gt;5%","COMPRAR")))</f>
        <v>SEM OFERTA</v>
      </c>
      <c r="AB1923" s="18" t="str">
        <f aca="false">IF(W1923="DIMEC",S1923,IF(W1923="MEDCENTRO",U1923,""))</f>
        <v/>
      </c>
      <c r="AC1923" s="18" t="n">
        <f aca="false">IF(AA1923&lt;&gt;"COMPRAR",0,IF(AB1923="",I1923,MIN(I1923,AB1923)))</f>
        <v>0</v>
      </c>
      <c r="AD1923" s="19" t="n">
        <f aca="false">IF(AC1923&gt;0,AC1923*V1923,0)</f>
        <v>0</v>
      </c>
      <c r="AE1923" s="19" t="n">
        <f aca="false">IF(AC1923&gt;0,(M1923-V1923)*AC1923,0)</f>
        <v>0</v>
      </c>
      <c r="AF1923" s="16" t="str">
        <f aca="false">IF(AA1923&lt;&gt;"COMPRAR","",IF(AB1923="",IF(X1923="","",IF(X1923-V1923&lt;0.01,"EMPATE TÉCNICO","")),IF(AB1923&lt;I1923,"ESTOQUE INSUFICIENTE",IF(X1923="","",IF(X1923-V1923&lt;0.01,"EMPATE TÉCNICO","")))))</f>
        <v/>
      </c>
      <c r="AG1923" s="16" t="s">
        <v>547</v>
      </c>
      <c r="AH1923" s="16" t="s">
        <v>5413</v>
      </c>
    </row>
    <row r="1924" customFormat="false" ht="15" hidden="false" customHeight="false" outlineLevel="0" collapsed="false">
      <c r="A1924" s="16" t="s">
        <v>6106</v>
      </c>
      <c r="B1924" s="17" t="s">
        <v>6107</v>
      </c>
      <c r="C1924" s="16" t="s">
        <v>6108</v>
      </c>
      <c r="D1924" s="16" t="s">
        <v>5461</v>
      </c>
      <c r="E1924" s="18" t="n">
        <v>1</v>
      </c>
      <c r="F1924" s="16" t="s">
        <v>43</v>
      </c>
      <c r="G1924" s="18" t="n">
        <v>0</v>
      </c>
      <c r="H1924" s="16" t="n">
        <v>0.1</v>
      </c>
      <c r="I1924" s="18" t="n">
        <v>1</v>
      </c>
      <c r="J1924" s="19" t="n">
        <v>30.68</v>
      </c>
      <c r="K1924" s="19" t="n">
        <v>30.68</v>
      </c>
      <c r="L1924" s="19" t="n">
        <v>30.68</v>
      </c>
      <c r="M1924" s="19" t="n">
        <f aca="false">IF(J1924&gt;0,J1924,K1924)*E1924</f>
        <v>30.68</v>
      </c>
      <c r="N1924" s="20"/>
      <c r="O1924" s="21" t="str">
        <f aca="false">IF(R1924="","",ROUND(R1924*(1-Premissas!$B$4),4))</f>
        <v/>
      </c>
      <c r="P1924" s="22"/>
      <c r="Q1924" s="22"/>
      <c r="R1924" s="23"/>
      <c r="S1924" s="24"/>
      <c r="T1924" s="24"/>
      <c r="U1924" s="25"/>
      <c r="V1924" s="19" t="str">
        <f aca="false">IF(COUNT(N1924:Q1924)=0,"",MIN(N1924:Q1924))</f>
        <v/>
      </c>
      <c r="W1924" s="16" t="str">
        <f aca="false">IF(V1924="","",INDEX($N$4:$Q$4,MATCH(V1924,N1924:Q1924,0)))</f>
        <v/>
      </c>
      <c r="X1924" s="19" t="str">
        <f aca="false">IF(COUNT(N1924:Q1924)&lt;2,"",SMALL(N1924:Q1924,2))</f>
        <v/>
      </c>
      <c r="Y1924" s="26" t="str">
        <f aca="false">IF(OR(V1924="",M1924=0),"",V1924/M1924-1)</f>
        <v/>
      </c>
      <c r="Z1924" s="26" t="str">
        <f aca="false">IF(OR(V1924="",L1924=""),"",V1924/(L1924*E1924)-1)</f>
        <v/>
      </c>
      <c r="AA1924" s="16" t="str">
        <f aca="false">IF(V1924="","SEM OFERTA",IF(OR(Y1924&gt;Premissas!$B$11,Y1924&lt;Premissas!$B$12),"VERIFICAR - UNIDADE/EMBALAGEM",IF(Y1924&gt;Premissas!$B$6,"NÃO COMPRAR - REAJUSTE &gt;5%","COMPRAR")))</f>
        <v>SEM OFERTA</v>
      </c>
      <c r="AB1924" s="18" t="str">
        <f aca="false">IF(W1924="DIMEC",S1924,IF(W1924="MEDCENTRO",U1924,""))</f>
        <v/>
      </c>
      <c r="AC1924" s="18" t="n">
        <f aca="false">IF(AA1924&lt;&gt;"COMPRAR",0,IF(AB1924="",I1924,MIN(I1924,AB1924)))</f>
        <v>0</v>
      </c>
      <c r="AD1924" s="19" t="n">
        <f aca="false">IF(AC1924&gt;0,AC1924*V1924,0)</f>
        <v>0</v>
      </c>
      <c r="AE1924" s="19" t="n">
        <f aca="false">IF(AC1924&gt;0,(M1924-V1924)*AC1924,0)</f>
        <v>0</v>
      </c>
      <c r="AF1924" s="16" t="str">
        <f aca="false">IF(AA1924&lt;&gt;"COMPRAR","",IF(AB1924="",IF(X1924="","",IF(X1924-V1924&lt;0.01,"EMPATE TÉCNICO","")),IF(AB1924&lt;I1924,"ESTOQUE INSUFICIENTE",IF(X1924="","",IF(X1924-V1924&lt;0.01,"EMPATE TÉCNICO","")))))</f>
        <v/>
      </c>
      <c r="AG1924" s="16" t="s">
        <v>1798</v>
      </c>
      <c r="AH1924" s="16" t="s">
        <v>5413</v>
      </c>
    </row>
    <row r="1925" customFormat="false" ht="15" hidden="false" customHeight="false" outlineLevel="0" collapsed="false">
      <c r="A1925" s="16" t="s">
        <v>6109</v>
      </c>
      <c r="B1925" s="17" t="s">
        <v>6110</v>
      </c>
      <c r="C1925" s="16" t="s">
        <v>6111</v>
      </c>
      <c r="D1925" s="16" t="s">
        <v>5461</v>
      </c>
      <c r="E1925" s="18" t="n">
        <v>1</v>
      </c>
      <c r="F1925" s="16" t="s">
        <v>42</v>
      </c>
      <c r="G1925" s="18" t="n">
        <v>2</v>
      </c>
      <c r="H1925" s="16" t="n">
        <v>2.1</v>
      </c>
      <c r="I1925" s="18" t="n">
        <v>4</v>
      </c>
      <c r="J1925" s="19" t="n">
        <v>24.82</v>
      </c>
      <c r="K1925" s="19" t="n">
        <v>24.82</v>
      </c>
      <c r="L1925" s="19" t="n">
        <v>24.82</v>
      </c>
      <c r="M1925" s="19" t="n">
        <f aca="false">IF(J1925&gt;0,J1925,K1925)*E1925</f>
        <v>24.82</v>
      </c>
      <c r="N1925" s="20"/>
      <c r="O1925" s="21" t="str">
        <f aca="false">IF(R1925="","",ROUND(R1925*(1-Premissas!$B$4),4))</f>
        <v/>
      </c>
      <c r="P1925" s="22"/>
      <c r="Q1925" s="22"/>
      <c r="R1925" s="23"/>
      <c r="S1925" s="24"/>
      <c r="T1925" s="24"/>
      <c r="U1925" s="25"/>
      <c r="V1925" s="19" t="str">
        <f aca="false">IF(COUNT(N1925:Q1925)=0,"",MIN(N1925:Q1925))</f>
        <v/>
      </c>
      <c r="W1925" s="16" t="str">
        <f aca="false">IF(V1925="","",INDEX($N$4:$Q$4,MATCH(V1925,N1925:Q1925,0)))</f>
        <v/>
      </c>
      <c r="X1925" s="19" t="str">
        <f aca="false">IF(COUNT(N1925:Q1925)&lt;2,"",SMALL(N1925:Q1925,2))</f>
        <v/>
      </c>
      <c r="Y1925" s="26" t="str">
        <f aca="false">IF(OR(V1925="",M1925=0),"",V1925/M1925-1)</f>
        <v/>
      </c>
      <c r="Z1925" s="26" t="str">
        <f aca="false">IF(OR(V1925="",L1925=""),"",V1925/(L1925*E1925)-1)</f>
        <v/>
      </c>
      <c r="AA1925" s="16" t="str">
        <f aca="false">IF(V1925="","SEM OFERTA",IF(OR(Y1925&gt;Premissas!$B$11,Y1925&lt;Premissas!$B$12),"VERIFICAR - UNIDADE/EMBALAGEM",IF(Y1925&gt;Premissas!$B$6,"NÃO COMPRAR - REAJUSTE &gt;5%","COMPRAR")))</f>
        <v>SEM OFERTA</v>
      </c>
      <c r="AB1925" s="18" t="str">
        <f aca="false">IF(W1925="DIMEC",S1925,IF(W1925="MEDCENTRO",U1925,""))</f>
        <v/>
      </c>
      <c r="AC1925" s="18" t="n">
        <f aca="false">IF(AA1925&lt;&gt;"COMPRAR",0,IF(AB1925="",I1925,MIN(I1925,AB1925)))</f>
        <v>0</v>
      </c>
      <c r="AD1925" s="19" t="n">
        <f aca="false">IF(AC1925&gt;0,AC1925*V1925,0)</f>
        <v>0</v>
      </c>
      <c r="AE1925" s="19" t="n">
        <f aca="false">IF(AC1925&gt;0,(M1925-V1925)*AC1925,0)</f>
        <v>0</v>
      </c>
      <c r="AF1925" s="16" t="str">
        <f aca="false">IF(AA1925&lt;&gt;"COMPRAR","",IF(AB1925="",IF(X1925="","",IF(X1925-V1925&lt;0.01,"EMPATE TÉCNICO","")),IF(AB1925&lt;I1925,"ESTOQUE INSUFICIENTE",IF(X1925="","",IF(X1925-V1925&lt;0.01,"EMPATE TÉCNICO","")))))</f>
        <v/>
      </c>
      <c r="AG1925" s="16" t="s">
        <v>547</v>
      </c>
      <c r="AH1925" s="16" t="s">
        <v>5413</v>
      </c>
    </row>
    <row r="1926" customFormat="false" ht="15" hidden="false" customHeight="false" outlineLevel="0" collapsed="false">
      <c r="A1926" s="16" t="s">
        <v>6112</v>
      </c>
      <c r="B1926" s="17" t="s">
        <v>6113</v>
      </c>
      <c r="C1926" s="16" t="s">
        <v>6114</v>
      </c>
      <c r="D1926" s="16" t="s">
        <v>5461</v>
      </c>
      <c r="E1926" s="18" t="n">
        <v>1</v>
      </c>
      <c r="F1926" s="16" t="s">
        <v>42</v>
      </c>
      <c r="G1926" s="18" t="n">
        <v>1</v>
      </c>
      <c r="H1926" s="16" t="n">
        <v>0.7</v>
      </c>
      <c r="I1926" s="18" t="n">
        <v>1</v>
      </c>
      <c r="J1926" s="19" t="n">
        <v>25.82</v>
      </c>
      <c r="K1926" s="19" t="n">
        <v>25.82</v>
      </c>
      <c r="L1926" s="19" t="n">
        <v>25.82</v>
      </c>
      <c r="M1926" s="19" t="n">
        <f aca="false">IF(J1926&gt;0,J1926,K1926)*E1926</f>
        <v>25.82</v>
      </c>
      <c r="N1926" s="20"/>
      <c r="O1926" s="21" t="str">
        <f aca="false">IF(R1926="","",ROUND(R1926*(1-Premissas!$B$4),4))</f>
        <v/>
      </c>
      <c r="P1926" s="22"/>
      <c r="Q1926" s="22"/>
      <c r="R1926" s="23"/>
      <c r="S1926" s="24"/>
      <c r="T1926" s="24"/>
      <c r="U1926" s="25"/>
      <c r="V1926" s="19" t="str">
        <f aca="false">IF(COUNT(N1926:Q1926)=0,"",MIN(N1926:Q1926))</f>
        <v/>
      </c>
      <c r="W1926" s="16" t="str">
        <f aca="false">IF(V1926="","",INDEX($N$4:$Q$4,MATCH(V1926,N1926:Q1926,0)))</f>
        <v/>
      </c>
      <c r="X1926" s="19" t="str">
        <f aca="false">IF(COUNT(N1926:Q1926)&lt;2,"",SMALL(N1926:Q1926,2))</f>
        <v/>
      </c>
      <c r="Y1926" s="26" t="str">
        <f aca="false">IF(OR(V1926="",M1926=0),"",V1926/M1926-1)</f>
        <v/>
      </c>
      <c r="Z1926" s="26" t="str">
        <f aca="false">IF(OR(V1926="",L1926=""),"",V1926/(L1926*E1926)-1)</f>
        <v/>
      </c>
      <c r="AA1926" s="16" t="str">
        <f aca="false">IF(V1926="","SEM OFERTA",IF(OR(Y1926&gt;Premissas!$B$11,Y1926&lt;Premissas!$B$12),"VERIFICAR - UNIDADE/EMBALAGEM",IF(Y1926&gt;Premissas!$B$6,"NÃO COMPRAR - REAJUSTE &gt;5%","COMPRAR")))</f>
        <v>SEM OFERTA</v>
      </c>
      <c r="AB1926" s="18" t="str">
        <f aca="false">IF(W1926="DIMEC",S1926,IF(W1926="MEDCENTRO",U1926,""))</f>
        <v/>
      </c>
      <c r="AC1926" s="18" t="n">
        <f aca="false">IF(AA1926&lt;&gt;"COMPRAR",0,IF(AB1926="",I1926,MIN(I1926,AB1926)))</f>
        <v>0</v>
      </c>
      <c r="AD1926" s="19" t="n">
        <f aca="false">IF(AC1926&gt;0,AC1926*V1926,0)</f>
        <v>0</v>
      </c>
      <c r="AE1926" s="19" t="n">
        <f aca="false">IF(AC1926&gt;0,(M1926-V1926)*AC1926,0)</f>
        <v>0</v>
      </c>
      <c r="AF1926" s="16" t="str">
        <f aca="false">IF(AA1926&lt;&gt;"COMPRAR","",IF(AB1926="",IF(X1926="","",IF(X1926-V1926&lt;0.01,"EMPATE TÉCNICO","")),IF(AB1926&lt;I1926,"ESTOQUE INSUFICIENTE",IF(X1926="","",IF(X1926-V1926&lt;0.01,"EMPATE TÉCNICO","")))))</f>
        <v/>
      </c>
      <c r="AG1926" s="16" t="s">
        <v>547</v>
      </c>
      <c r="AH1926" s="16" t="s">
        <v>5413</v>
      </c>
    </row>
    <row r="1927" customFormat="false" ht="15" hidden="false" customHeight="false" outlineLevel="0" collapsed="false">
      <c r="A1927" s="16" t="s">
        <v>6115</v>
      </c>
      <c r="B1927" s="17" t="s">
        <v>6116</v>
      </c>
      <c r="C1927" s="16" t="s">
        <v>6117</v>
      </c>
      <c r="D1927" s="16" t="s">
        <v>5461</v>
      </c>
      <c r="E1927" s="18" t="n">
        <v>1</v>
      </c>
      <c r="F1927" s="16" t="s">
        <v>42</v>
      </c>
      <c r="G1927" s="18" t="n">
        <v>3</v>
      </c>
      <c r="H1927" s="16" t="n">
        <v>1.3</v>
      </c>
      <c r="I1927" s="18" t="n">
        <v>1</v>
      </c>
      <c r="J1927" s="19" t="n">
        <v>25.64</v>
      </c>
      <c r="K1927" s="19" t="n">
        <v>25.64</v>
      </c>
      <c r="L1927" s="19" t="n">
        <v>25.64</v>
      </c>
      <c r="M1927" s="19" t="n">
        <f aca="false">IF(J1927&gt;0,J1927,K1927)*E1927</f>
        <v>25.64</v>
      </c>
      <c r="N1927" s="20"/>
      <c r="O1927" s="21" t="str">
        <f aca="false">IF(R1927="","",ROUND(R1927*(1-Premissas!$B$4),4))</f>
        <v/>
      </c>
      <c r="P1927" s="22"/>
      <c r="Q1927" s="22"/>
      <c r="R1927" s="23"/>
      <c r="S1927" s="24"/>
      <c r="T1927" s="24"/>
      <c r="U1927" s="25"/>
      <c r="V1927" s="19" t="str">
        <f aca="false">IF(COUNT(N1927:Q1927)=0,"",MIN(N1927:Q1927))</f>
        <v/>
      </c>
      <c r="W1927" s="16" t="str">
        <f aca="false">IF(V1927="","",INDEX($N$4:$Q$4,MATCH(V1927,N1927:Q1927,0)))</f>
        <v/>
      </c>
      <c r="X1927" s="19" t="str">
        <f aca="false">IF(COUNT(N1927:Q1927)&lt;2,"",SMALL(N1927:Q1927,2))</f>
        <v/>
      </c>
      <c r="Y1927" s="26" t="str">
        <f aca="false">IF(OR(V1927="",M1927=0),"",V1927/M1927-1)</f>
        <v/>
      </c>
      <c r="Z1927" s="26" t="str">
        <f aca="false">IF(OR(V1927="",L1927=""),"",V1927/(L1927*E1927)-1)</f>
        <v/>
      </c>
      <c r="AA1927" s="16" t="str">
        <f aca="false">IF(V1927="","SEM OFERTA",IF(OR(Y1927&gt;Premissas!$B$11,Y1927&lt;Premissas!$B$12),"VERIFICAR - UNIDADE/EMBALAGEM",IF(Y1927&gt;Premissas!$B$6,"NÃO COMPRAR - REAJUSTE &gt;5%","COMPRAR")))</f>
        <v>SEM OFERTA</v>
      </c>
      <c r="AB1927" s="18" t="str">
        <f aca="false">IF(W1927="DIMEC",S1927,IF(W1927="MEDCENTRO",U1927,""))</f>
        <v/>
      </c>
      <c r="AC1927" s="18" t="n">
        <f aca="false">IF(AA1927&lt;&gt;"COMPRAR",0,IF(AB1927="",I1927,MIN(I1927,AB1927)))</f>
        <v>0</v>
      </c>
      <c r="AD1927" s="19" t="n">
        <f aca="false">IF(AC1927&gt;0,AC1927*V1927,0)</f>
        <v>0</v>
      </c>
      <c r="AE1927" s="19" t="n">
        <f aca="false">IF(AC1927&gt;0,(M1927-V1927)*AC1927,0)</f>
        <v>0</v>
      </c>
      <c r="AF1927" s="16" t="str">
        <f aca="false">IF(AA1927&lt;&gt;"COMPRAR","",IF(AB1927="",IF(X1927="","",IF(X1927-V1927&lt;0.01,"EMPATE TÉCNICO","")),IF(AB1927&lt;I1927,"ESTOQUE INSUFICIENTE",IF(X1927="","",IF(X1927-V1927&lt;0.01,"EMPATE TÉCNICO","")))))</f>
        <v/>
      </c>
      <c r="AG1927" s="16" t="s">
        <v>328</v>
      </c>
      <c r="AH1927" s="16" t="s">
        <v>5413</v>
      </c>
    </row>
    <row r="1928" customFormat="false" ht="15" hidden="false" customHeight="false" outlineLevel="0" collapsed="false">
      <c r="A1928" s="16" t="s">
        <v>6118</v>
      </c>
      <c r="B1928" s="17" t="s">
        <v>6119</v>
      </c>
      <c r="C1928" s="16" t="s">
        <v>6120</v>
      </c>
      <c r="D1928" s="16" t="s">
        <v>5461</v>
      </c>
      <c r="E1928" s="18" t="n">
        <v>1</v>
      </c>
      <c r="F1928" s="16" t="s">
        <v>42</v>
      </c>
      <c r="G1928" s="18" t="n">
        <v>0</v>
      </c>
      <c r="H1928" s="16" t="n">
        <v>4.3</v>
      </c>
      <c r="I1928" s="18" t="n">
        <v>12</v>
      </c>
      <c r="J1928" s="19" t="n">
        <v>12.11</v>
      </c>
      <c r="K1928" s="19" t="n">
        <v>12.11</v>
      </c>
      <c r="L1928" s="19" t="n">
        <v>12.11</v>
      </c>
      <c r="M1928" s="19" t="n">
        <f aca="false">IF(J1928&gt;0,J1928,K1928)*E1928</f>
        <v>12.11</v>
      </c>
      <c r="N1928" s="20"/>
      <c r="O1928" s="21" t="str">
        <f aca="false">IF(R1928="","",ROUND(R1928*(1-Premissas!$B$4),4))</f>
        <v/>
      </c>
      <c r="P1928" s="22"/>
      <c r="Q1928" s="22"/>
      <c r="R1928" s="23"/>
      <c r="S1928" s="24"/>
      <c r="T1928" s="24"/>
      <c r="U1928" s="25"/>
      <c r="V1928" s="19" t="str">
        <f aca="false">IF(COUNT(N1928:Q1928)=0,"",MIN(N1928:Q1928))</f>
        <v/>
      </c>
      <c r="W1928" s="16" t="str">
        <f aca="false">IF(V1928="","",INDEX($N$4:$Q$4,MATCH(V1928,N1928:Q1928,0)))</f>
        <v/>
      </c>
      <c r="X1928" s="19" t="str">
        <f aca="false">IF(COUNT(N1928:Q1928)&lt;2,"",SMALL(N1928:Q1928,2))</f>
        <v/>
      </c>
      <c r="Y1928" s="26" t="str">
        <f aca="false">IF(OR(V1928="",M1928=0),"",V1928/M1928-1)</f>
        <v/>
      </c>
      <c r="Z1928" s="26" t="str">
        <f aca="false">IF(OR(V1928="",L1928=""),"",V1928/(L1928*E1928)-1)</f>
        <v/>
      </c>
      <c r="AA1928" s="16" t="str">
        <f aca="false">IF(V1928="","SEM OFERTA",IF(OR(Y1928&gt;Premissas!$B$11,Y1928&lt;Premissas!$B$12),"VERIFICAR - UNIDADE/EMBALAGEM",IF(Y1928&gt;Premissas!$B$6,"NÃO COMPRAR - REAJUSTE &gt;5%","COMPRAR")))</f>
        <v>SEM OFERTA</v>
      </c>
      <c r="AB1928" s="18" t="str">
        <f aca="false">IF(W1928="DIMEC",S1928,IF(W1928="MEDCENTRO",U1928,""))</f>
        <v/>
      </c>
      <c r="AC1928" s="18" t="n">
        <f aca="false">IF(AA1928&lt;&gt;"COMPRAR",0,IF(AB1928="",I1928,MIN(I1928,AB1928)))</f>
        <v>0</v>
      </c>
      <c r="AD1928" s="19" t="n">
        <f aca="false">IF(AC1928&gt;0,AC1928*V1928,0)</f>
        <v>0</v>
      </c>
      <c r="AE1928" s="19" t="n">
        <f aca="false">IF(AC1928&gt;0,(M1928-V1928)*AC1928,0)</f>
        <v>0</v>
      </c>
      <c r="AF1928" s="16" t="str">
        <f aca="false">IF(AA1928&lt;&gt;"COMPRAR","",IF(AB1928="",IF(X1928="","",IF(X1928-V1928&lt;0.01,"EMPATE TÉCNICO","")),IF(AB1928&lt;I1928,"ESTOQUE INSUFICIENTE",IF(X1928="","",IF(X1928-V1928&lt;0.01,"EMPATE TÉCNICO","")))))</f>
        <v/>
      </c>
      <c r="AG1928" s="16" t="s">
        <v>1798</v>
      </c>
      <c r="AH1928" s="16" t="s">
        <v>5413</v>
      </c>
    </row>
    <row r="1929" customFormat="false" ht="15" hidden="false" customHeight="false" outlineLevel="0" collapsed="false">
      <c r="A1929" s="16" t="s">
        <v>6121</v>
      </c>
      <c r="B1929" s="17" t="s">
        <v>6122</v>
      </c>
      <c r="C1929" s="16" t="s">
        <v>6123</v>
      </c>
      <c r="D1929" s="16" t="s">
        <v>5461</v>
      </c>
      <c r="E1929" s="18" t="n">
        <v>1</v>
      </c>
      <c r="F1929" s="16" t="s">
        <v>43</v>
      </c>
      <c r="G1929" s="18" t="n">
        <v>0</v>
      </c>
      <c r="H1929" s="16" t="n">
        <v>0</v>
      </c>
      <c r="I1929" s="18" t="n">
        <v>1</v>
      </c>
      <c r="J1929" s="19" t="n">
        <v>12.85</v>
      </c>
      <c r="K1929" s="19" t="n">
        <v>12.85</v>
      </c>
      <c r="L1929" s="19" t="n">
        <v>12.85</v>
      </c>
      <c r="M1929" s="19" t="n">
        <f aca="false">IF(J1929&gt;0,J1929,K1929)*E1929</f>
        <v>12.85</v>
      </c>
      <c r="N1929" s="20"/>
      <c r="O1929" s="21" t="str">
        <f aca="false">IF(R1929="","",ROUND(R1929*(1-Premissas!$B$4),4))</f>
        <v/>
      </c>
      <c r="P1929" s="22"/>
      <c r="Q1929" s="22"/>
      <c r="R1929" s="23"/>
      <c r="S1929" s="24"/>
      <c r="T1929" s="24"/>
      <c r="U1929" s="25"/>
      <c r="V1929" s="19" t="str">
        <f aca="false">IF(COUNT(N1929:Q1929)=0,"",MIN(N1929:Q1929))</f>
        <v/>
      </c>
      <c r="W1929" s="16" t="str">
        <f aca="false">IF(V1929="","",INDEX($N$4:$Q$4,MATCH(V1929,N1929:Q1929,0)))</f>
        <v/>
      </c>
      <c r="X1929" s="19" t="str">
        <f aca="false">IF(COUNT(N1929:Q1929)&lt;2,"",SMALL(N1929:Q1929,2))</f>
        <v/>
      </c>
      <c r="Y1929" s="26" t="str">
        <f aca="false">IF(OR(V1929="",M1929=0),"",V1929/M1929-1)</f>
        <v/>
      </c>
      <c r="Z1929" s="26" t="str">
        <f aca="false">IF(OR(V1929="",L1929=""),"",V1929/(L1929*E1929)-1)</f>
        <v/>
      </c>
      <c r="AA1929" s="16" t="str">
        <f aca="false">IF(V1929="","SEM OFERTA",IF(OR(Y1929&gt;Premissas!$B$11,Y1929&lt;Premissas!$B$12),"VERIFICAR - UNIDADE/EMBALAGEM",IF(Y1929&gt;Premissas!$B$6,"NÃO COMPRAR - REAJUSTE &gt;5%","COMPRAR")))</f>
        <v>SEM OFERTA</v>
      </c>
      <c r="AB1929" s="18" t="str">
        <f aca="false">IF(W1929="DIMEC",S1929,IF(W1929="MEDCENTRO",U1929,""))</f>
        <v/>
      </c>
      <c r="AC1929" s="18" t="n">
        <f aca="false">IF(AA1929&lt;&gt;"COMPRAR",0,IF(AB1929="",I1929,MIN(I1929,AB1929)))</f>
        <v>0</v>
      </c>
      <c r="AD1929" s="19" t="n">
        <f aca="false">IF(AC1929&gt;0,AC1929*V1929,0)</f>
        <v>0</v>
      </c>
      <c r="AE1929" s="19" t="n">
        <f aca="false">IF(AC1929&gt;0,(M1929-V1929)*AC1929,0)</f>
        <v>0</v>
      </c>
      <c r="AF1929" s="16" t="str">
        <f aca="false">IF(AA1929&lt;&gt;"COMPRAR","",IF(AB1929="",IF(X1929="","",IF(X1929-V1929&lt;0.01,"EMPATE TÉCNICO","")),IF(AB1929&lt;I1929,"ESTOQUE INSUFICIENTE",IF(X1929="","",IF(X1929-V1929&lt;0.01,"EMPATE TÉCNICO","")))))</f>
        <v/>
      </c>
      <c r="AG1929" s="16" t="s">
        <v>1798</v>
      </c>
      <c r="AH1929" s="16" t="s">
        <v>5413</v>
      </c>
    </row>
    <row r="1930" customFormat="false" ht="15" hidden="false" customHeight="false" outlineLevel="0" collapsed="false">
      <c r="A1930" s="16" t="s">
        <v>6124</v>
      </c>
      <c r="B1930" s="17" t="s">
        <v>6125</v>
      </c>
      <c r="C1930" s="16" t="s">
        <v>6126</v>
      </c>
      <c r="D1930" s="16" t="s">
        <v>5468</v>
      </c>
      <c r="E1930" s="18" t="n">
        <v>1</v>
      </c>
      <c r="F1930" s="16" t="s">
        <v>43</v>
      </c>
      <c r="G1930" s="18" t="n">
        <v>2</v>
      </c>
      <c r="H1930" s="16" t="n">
        <v>1.1</v>
      </c>
      <c r="I1930" s="18" t="n">
        <v>1</v>
      </c>
      <c r="J1930" s="19" t="n">
        <v>13.1</v>
      </c>
      <c r="K1930" s="19" t="n">
        <v>13.1</v>
      </c>
      <c r="L1930" s="19" t="n">
        <v>13.1</v>
      </c>
      <c r="M1930" s="19" t="n">
        <f aca="false">IF(J1930&gt;0,J1930,K1930)*E1930</f>
        <v>13.1</v>
      </c>
      <c r="N1930" s="20"/>
      <c r="O1930" s="21" t="str">
        <f aca="false">IF(R1930="","",ROUND(R1930*(1-Premissas!$B$4),4))</f>
        <v/>
      </c>
      <c r="P1930" s="22"/>
      <c r="Q1930" s="22"/>
      <c r="R1930" s="23"/>
      <c r="S1930" s="24"/>
      <c r="T1930" s="24"/>
      <c r="U1930" s="25"/>
      <c r="V1930" s="19" t="str">
        <f aca="false">IF(COUNT(N1930:Q1930)=0,"",MIN(N1930:Q1930))</f>
        <v/>
      </c>
      <c r="W1930" s="16" t="str">
        <f aca="false">IF(V1930="","",INDEX($N$4:$Q$4,MATCH(V1930,N1930:Q1930,0)))</f>
        <v/>
      </c>
      <c r="X1930" s="19" t="str">
        <f aca="false">IF(COUNT(N1930:Q1930)&lt;2,"",SMALL(N1930:Q1930,2))</f>
        <v/>
      </c>
      <c r="Y1930" s="26" t="str">
        <f aca="false">IF(OR(V1930="",M1930=0),"",V1930/M1930-1)</f>
        <v/>
      </c>
      <c r="Z1930" s="26" t="str">
        <f aca="false">IF(OR(V1930="",L1930=""),"",V1930/(L1930*E1930)-1)</f>
        <v/>
      </c>
      <c r="AA1930" s="16" t="str">
        <f aca="false">IF(V1930="","SEM OFERTA",IF(OR(Y1930&gt;Premissas!$B$11,Y1930&lt;Premissas!$B$12),"VERIFICAR - UNIDADE/EMBALAGEM",IF(Y1930&gt;Premissas!$B$6,"NÃO COMPRAR - REAJUSTE &gt;5%","COMPRAR")))</f>
        <v>SEM OFERTA</v>
      </c>
      <c r="AB1930" s="18" t="str">
        <f aca="false">IF(W1930="DIMEC",S1930,IF(W1930="MEDCENTRO",U1930,""))</f>
        <v/>
      </c>
      <c r="AC1930" s="18" t="n">
        <f aca="false">IF(AA1930&lt;&gt;"COMPRAR",0,IF(AB1930="",I1930,MIN(I1930,AB1930)))</f>
        <v>0</v>
      </c>
      <c r="AD1930" s="19" t="n">
        <f aca="false">IF(AC1930&gt;0,AC1930*V1930,0)</f>
        <v>0</v>
      </c>
      <c r="AE1930" s="19" t="n">
        <f aca="false">IF(AC1930&gt;0,(M1930-V1930)*AC1930,0)</f>
        <v>0</v>
      </c>
      <c r="AF1930" s="16" t="str">
        <f aca="false">IF(AA1930&lt;&gt;"COMPRAR","",IF(AB1930="",IF(X1930="","",IF(X1930-V1930&lt;0.01,"EMPATE TÉCNICO","")),IF(AB1930&lt;I1930,"ESTOQUE INSUFICIENTE",IF(X1930="","",IF(X1930-V1930&lt;0.01,"EMPATE TÉCNICO","")))))</f>
        <v/>
      </c>
      <c r="AG1930" s="16" t="s">
        <v>1798</v>
      </c>
      <c r="AH1930" s="16" t="s">
        <v>5413</v>
      </c>
    </row>
    <row r="1931" customFormat="false" ht="15" hidden="false" customHeight="false" outlineLevel="0" collapsed="false">
      <c r="A1931" s="16" t="s">
        <v>6127</v>
      </c>
      <c r="B1931" s="17" t="s">
        <v>6128</v>
      </c>
      <c r="C1931" s="16" t="s">
        <v>6129</v>
      </c>
      <c r="D1931" s="16" t="s">
        <v>5468</v>
      </c>
      <c r="E1931" s="18" t="n">
        <v>1</v>
      </c>
      <c r="F1931" s="16" t="s">
        <v>43</v>
      </c>
      <c r="G1931" s="18" t="n">
        <v>1</v>
      </c>
      <c r="H1931" s="16" t="n">
        <v>2.1</v>
      </c>
      <c r="I1931" s="18" t="n">
        <v>5</v>
      </c>
      <c r="J1931" s="19" t="n">
        <v>21.21</v>
      </c>
      <c r="K1931" s="19" t="n">
        <v>21.21</v>
      </c>
      <c r="L1931" s="19" t="n">
        <v>21.21</v>
      </c>
      <c r="M1931" s="19" t="n">
        <f aca="false">IF(J1931&gt;0,J1931,K1931)*E1931</f>
        <v>21.21</v>
      </c>
      <c r="N1931" s="20"/>
      <c r="O1931" s="21" t="str">
        <f aca="false">IF(R1931="","",ROUND(R1931*(1-Premissas!$B$4),4))</f>
        <v/>
      </c>
      <c r="P1931" s="22"/>
      <c r="Q1931" s="22"/>
      <c r="R1931" s="23"/>
      <c r="S1931" s="24"/>
      <c r="T1931" s="24"/>
      <c r="U1931" s="25"/>
      <c r="V1931" s="19" t="str">
        <f aca="false">IF(COUNT(N1931:Q1931)=0,"",MIN(N1931:Q1931))</f>
        <v/>
      </c>
      <c r="W1931" s="16" t="str">
        <f aca="false">IF(V1931="","",INDEX($N$4:$Q$4,MATCH(V1931,N1931:Q1931,0)))</f>
        <v/>
      </c>
      <c r="X1931" s="19" t="str">
        <f aca="false">IF(COUNT(N1931:Q1931)&lt;2,"",SMALL(N1931:Q1931,2))</f>
        <v/>
      </c>
      <c r="Y1931" s="26" t="str">
        <f aca="false">IF(OR(V1931="",M1931=0),"",V1931/M1931-1)</f>
        <v/>
      </c>
      <c r="Z1931" s="26" t="str">
        <f aca="false">IF(OR(V1931="",L1931=""),"",V1931/(L1931*E1931)-1)</f>
        <v/>
      </c>
      <c r="AA1931" s="16" t="str">
        <f aca="false">IF(V1931="","SEM OFERTA",IF(OR(Y1931&gt;Premissas!$B$11,Y1931&lt;Premissas!$B$12),"VERIFICAR - UNIDADE/EMBALAGEM",IF(Y1931&gt;Premissas!$B$6,"NÃO COMPRAR - REAJUSTE &gt;5%","COMPRAR")))</f>
        <v>SEM OFERTA</v>
      </c>
      <c r="AB1931" s="18" t="str">
        <f aca="false">IF(W1931="DIMEC",S1931,IF(W1931="MEDCENTRO",U1931,""))</f>
        <v/>
      </c>
      <c r="AC1931" s="18" t="n">
        <f aca="false">IF(AA1931&lt;&gt;"COMPRAR",0,IF(AB1931="",I1931,MIN(I1931,AB1931)))</f>
        <v>0</v>
      </c>
      <c r="AD1931" s="19" t="n">
        <f aca="false">IF(AC1931&gt;0,AC1931*V1931,0)</f>
        <v>0</v>
      </c>
      <c r="AE1931" s="19" t="n">
        <f aca="false">IF(AC1931&gt;0,(M1931-V1931)*AC1931,0)</f>
        <v>0</v>
      </c>
      <c r="AF1931" s="16" t="str">
        <f aca="false">IF(AA1931&lt;&gt;"COMPRAR","",IF(AB1931="",IF(X1931="","",IF(X1931-V1931&lt;0.01,"EMPATE TÉCNICO","")),IF(AB1931&lt;I1931,"ESTOQUE INSUFICIENTE",IF(X1931="","",IF(X1931-V1931&lt;0.01,"EMPATE TÉCNICO","")))))</f>
        <v/>
      </c>
      <c r="AG1931" s="16" t="s">
        <v>1798</v>
      </c>
      <c r="AH1931" s="16" t="s">
        <v>5413</v>
      </c>
    </row>
    <row r="1932" customFormat="false" ht="15" hidden="false" customHeight="false" outlineLevel="0" collapsed="false">
      <c r="A1932" s="16" t="s">
        <v>6130</v>
      </c>
      <c r="B1932" s="17" t="s">
        <v>6131</v>
      </c>
      <c r="C1932" s="16" t="s">
        <v>6132</v>
      </c>
      <c r="D1932" s="16" t="s">
        <v>5468</v>
      </c>
      <c r="E1932" s="18" t="n">
        <v>1</v>
      </c>
      <c r="F1932" s="16" t="s">
        <v>43</v>
      </c>
      <c r="G1932" s="18" t="n">
        <v>0</v>
      </c>
      <c r="H1932" s="16" t="n">
        <v>0.8</v>
      </c>
      <c r="I1932" s="18" t="n">
        <v>3</v>
      </c>
      <c r="J1932" s="19" t="n">
        <v>21.22</v>
      </c>
      <c r="K1932" s="19" t="n">
        <v>21.22</v>
      </c>
      <c r="L1932" s="19" t="n">
        <v>21.22</v>
      </c>
      <c r="M1932" s="19" t="n">
        <f aca="false">IF(J1932&gt;0,J1932,K1932)*E1932</f>
        <v>21.22</v>
      </c>
      <c r="N1932" s="20"/>
      <c r="O1932" s="21" t="str">
        <f aca="false">IF(R1932="","",ROUND(R1932*(1-Premissas!$B$4),4))</f>
        <v/>
      </c>
      <c r="P1932" s="22"/>
      <c r="Q1932" s="22"/>
      <c r="R1932" s="23"/>
      <c r="S1932" s="24"/>
      <c r="T1932" s="24"/>
      <c r="U1932" s="25"/>
      <c r="V1932" s="19" t="str">
        <f aca="false">IF(COUNT(N1932:Q1932)=0,"",MIN(N1932:Q1932))</f>
        <v/>
      </c>
      <c r="W1932" s="16" t="str">
        <f aca="false">IF(V1932="","",INDEX($N$4:$Q$4,MATCH(V1932,N1932:Q1932,0)))</f>
        <v/>
      </c>
      <c r="X1932" s="19" t="str">
        <f aca="false">IF(COUNT(N1932:Q1932)&lt;2,"",SMALL(N1932:Q1932,2))</f>
        <v/>
      </c>
      <c r="Y1932" s="26" t="str">
        <f aca="false">IF(OR(V1932="",M1932=0),"",V1932/M1932-1)</f>
        <v/>
      </c>
      <c r="Z1932" s="26" t="str">
        <f aca="false">IF(OR(V1932="",L1932=""),"",V1932/(L1932*E1932)-1)</f>
        <v/>
      </c>
      <c r="AA1932" s="16" t="str">
        <f aca="false">IF(V1932="","SEM OFERTA",IF(OR(Y1932&gt;Premissas!$B$11,Y1932&lt;Premissas!$B$12),"VERIFICAR - UNIDADE/EMBALAGEM",IF(Y1932&gt;Premissas!$B$6,"NÃO COMPRAR - REAJUSTE &gt;5%","COMPRAR")))</f>
        <v>SEM OFERTA</v>
      </c>
      <c r="AB1932" s="18" t="str">
        <f aca="false">IF(W1932="DIMEC",S1932,IF(W1932="MEDCENTRO",U1932,""))</f>
        <v/>
      </c>
      <c r="AC1932" s="18" t="n">
        <f aca="false">IF(AA1932&lt;&gt;"COMPRAR",0,IF(AB1932="",I1932,MIN(I1932,AB1932)))</f>
        <v>0</v>
      </c>
      <c r="AD1932" s="19" t="n">
        <f aca="false">IF(AC1932&gt;0,AC1932*V1932,0)</f>
        <v>0</v>
      </c>
      <c r="AE1932" s="19" t="n">
        <f aca="false">IF(AC1932&gt;0,(M1932-V1932)*AC1932,0)</f>
        <v>0</v>
      </c>
      <c r="AF1932" s="16" t="str">
        <f aca="false">IF(AA1932&lt;&gt;"COMPRAR","",IF(AB1932="",IF(X1932="","",IF(X1932-V1932&lt;0.01,"EMPATE TÉCNICO","")),IF(AB1932&lt;I1932,"ESTOQUE INSUFICIENTE",IF(X1932="","",IF(X1932-V1932&lt;0.01,"EMPATE TÉCNICO","")))))</f>
        <v/>
      </c>
      <c r="AG1932" s="16" t="s">
        <v>1798</v>
      </c>
      <c r="AH1932" s="16" t="s">
        <v>5413</v>
      </c>
    </row>
    <row r="1933" customFormat="false" ht="15" hidden="false" customHeight="false" outlineLevel="0" collapsed="false">
      <c r="A1933" s="16" t="s">
        <v>6133</v>
      </c>
      <c r="B1933" s="17" t="s">
        <v>6134</v>
      </c>
      <c r="C1933" s="16" t="s">
        <v>6135</v>
      </c>
      <c r="D1933" s="16" t="s">
        <v>5454</v>
      </c>
      <c r="E1933" s="18" t="n">
        <v>1</v>
      </c>
      <c r="F1933" s="16" t="s">
        <v>42</v>
      </c>
      <c r="G1933" s="18" t="n">
        <v>2</v>
      </c>
      <c r="H1933" s="16" t="n">
        <v>3.2</v>
      </c>
      <c r="I1933" s="18" t="n">
        <v>7</v>
      </c>
      <c r="J1933" s="19" t="n">
        <v>12.95</v>
      </c>
      <c r="K1933" s="19" t="n">
        <v>12.95</v>
      </c>
      <c r="L1933" s="19" t="n">
        <v>12.95</v>
      </c>
      <c r="M1933" s="19" t="n">
        <f aca="false">IF(J1933&gt;0,J1933,K1933)*E1933</f>
        <v>12.95</v>
      </c>
      <c r="N1933" s="20"/>
      <c r="O1933" s="21" t="str">
        <f aca="false">IF(R1933="","",ROUND(R1933*(1-Premissas!$B$4),4))</f>
        <v/>
      </c>
      <c r="P1933" s="22"/>
      <c r="Q1933" s="22"/>
      <c r="R1933" s="23"/>
      <c r="S1933" s="24"/>
      <c r="T1933" s="24"/>
      <c r="U1933" s="25"/>
      <c r="V1933" s="19" t="str">
        <f aca="false">IF(COUNT(N1933:Q1933)=0,"",MIN(N1933:Q1933))</f>
        <v/>
      </c>
      <c r="W1933" s="16" t="str">
        <f aca="false">IF(V1933="","",INDEX($N$4:$Q$4,MATCH(V1933,N1933:Q1933,0)))</f>
        <v/>
      </c>
      <c r="X1933" s="19" t="str">
        <f aca="false">IF(COUNT(N1933:Q1933)&lt;2,"",SMALL(N1933:Q1933,2))</f>
        <v/>
      </c>
      <c r="Y1933" s="26" t="str">
        <f aca="false">IF(OR(V1933="",M1933=0),"",V1933/M1933-1)</f>
        <v/>
      </c>
      <c r="Z1933" s="26" t="str">
        <f aca="false">IF(OR(V1933="",L1933=""),"",V1933/(L1933*E1933)-1)</f>
        <v/>
      </c>
      <c r="AA1933" s="16" t="str">
        <f aca="false">IF(V1933="","SEM OFERTA",IF(OR(Y1933&gt;Premissas!$B$11,Y1933&lt;Premissas!$B$12),"VERIFICAR - UNIDADE/EMBALAGEM",IF(Y1933&gt;Premissas!$B$6,"NÃO COMPRAR - REAJUSTE &gt;5%","COMPRAR")))</f>
        <v>SEM OFERTA</v>
      </c>
      <c r="AB1933" s="18" t="str">
        <f aca="false">IF(W1933="DIMEC",S1933,IF(W1933="MEDCENTRO",U1933,""))</f>
        <v/>
      </c>
      <c r="AC1933" s="18" t="n">
        <f aca="false">IF(AA1933&lt;&gt;"COMPRAR",0,IF(AB1933="",I1933,MIN(I1933,AB1933)))</f>
        <v>0</v>
      </c>
      <c r="AD1933" s="19" t="n">
        <f aca="false">IF(AC1933&gt;0,AC1933*V1933,0)</f>
        <v>0</v>
      </c>
      <c r="AE1933" s="19" t="n">
        <f aca="false">IF(AC1933&gt;0,(M1933-V1933)*AC1933,0)</f>
        <v>0</v>
      </c>
      <c r="AF1933" s="16" t="str">
        <f aca="false">IF(AA1933&lt;&gt;"COMPRAR","",IF(AB1933="",IF(X1933="","",IF(X1933-V1933&lt;0.01,"EMPATE TÉCNICO","")),IF(AB1933&lt;I1933,"ESTOQUE INSUFICIENTE",IF(X1933="","",IF(X1933-V1933&lt;0.01,"EMPATE TÉCNICO","")))))</f>
        <v/>
      </c>
      <c r="AG1933" s="16" t="s">
        <v>360</v>
      </c>
      <c r="AH1933" s="16" t="s">
        <v>5413</v>
      </c>
    </row>
    <row r="1934" customFormat="false" ht="15" hidden="false" customHeight="false" outlineLevel="0" collapsed="false">
      <c r="A1934" s="16" t="s">
        <v>6136</v>
      </c>
      <c r="B1934" s="17" t="s">
        <v>6137</v>
      </c>
      <c r="C1934" s="16" t="s">
        <v>6138</v>
      </c>
      <c r="D1934" s="16" t="s">
        <v>5454</v>
      </c>
      <c r="E1934" s="18" t="n">
        <v>1</v>
      </c>
      <c r="F1934" s="16" t="s">
        <v>43</v>
      </c>
      <c r="G1934" s="18" t="n">
        <v>1</v>
      </c>
      <c r="H1934" s="16" t="n">
        <v>0.4</v>
      </c>
      <c r="I1934" s="18" t="n">
        <v>1</v>
      </c>
      <c r="J1934" s="19" t="n">
        <v>12.18</v>
      </c>
      <c r="K1934" s="19" t="n">
        <v>12.18</v>
      </c>
      <c r="L1934" s="19" t="n">
        <v>12.18</v>
      </c>
      <c r="M1934" s="19" t="n">
        <f aca="false">IF(J1934&gt;0,J1934,K1934)*E1934</f>
        <v>12.18</v>
      </c>
      <c r="N1934" s="20"/>
      <c r="O1934" s="21" t="str">
        <f aca="false">IF(R1934="","",ROUND(R1934*(1-Premissas!$B$4),4))</f>
        <v/>
      </c>
      <c r="P1934" s="22"/>
      <c r="Q1934" s="22"/>
      <c r="R1934" s="23"/>
      <c r="S1934" s="24"/>
      <c r="T1934" s="24"/>
      <c r="U1934" s="25"/>
      <c r="V1934" s="19" t="str">
        <f aca="false">IF(COUNT(N1934:Q1934)=0,"",MIN(N1934:Q1934))</f>
        <v/>
      </c>
      <c r="W1934" s="16" t="str">
        <f aca="false">IF(V1934="","",INDEX($N$4:$Q$4,MATCH(V1934,N1934:Q1934,0)))</f>
        <v/>
      </c>
      <c r="X1934" s="19" t="str">
        <f aca="false">IF(COUNT(N1934:Q1934)&lt;2,"",SMALL(N1934:Q1934,2))</f>
        <v/>
      </c>
      <c r="Y1934" s="26" t="str">
        <f aca="false">IF(OR(V1934="",M1934=0),"",V1934/M1934-1)</f>
        <v/>
      </c>
      <c r="Z1934" s="26" t="str">
        <f aca="false">IF(OR(V1934="",L1934=""),"",V1934/(L1934*E1934)-1)</f>
        <v/>
      </c>
      <c r="AA1934" s="16" t="str">
        <f aca="false">IF(V1934="","SEM OFERTA",IF(OR(Y1934&gt;Premissas!$B$11,Y1934&lt;Premissas!$B$12),"VERIFICAR - UNIDADE/EMBALAGEM",IF(Y1934&gt;Premissas!$B$6,"NÃO COMPRAR - REAJUSTE &gt;5%","COMPRAR")))</f>
        <v>SEM OFERTA</v>
      </c>
      <c r="AB1934" s="18" t="str">
        <f aca="false">IF(W1934="DIMEC",S1934,IF(W1934="MEDCENTRO",U1934,""))</f>
        <v/>
      </c>
      <c r="AC1934" s="18" t="n">
        <f aca="false">IF(AA1934&lt;&gt;"COMPRAR",0,IF(AB1934="",I1934,MIN(I1934,AB1934)))</f>
        <v>0</v>
      </c>
      <c r="AD1934" s="19" t="n">
        <f aca="false">IF(AC1934&gt;0,AC1934*V1934,0)</f>
        <v>0</v>
      </c>
      <c r="AE1934" s="19" t="n">
        <f aca="false">IF(AC1934&gt;0,(M1934-V1934)*AC1934,0)</f>
        <v>0</v>
      </c>
      <c r="AF1934" s="16" t="str">
        <f aca="false">IF(AA1934&lt;&gt;"COMPRAR","",IF(AB1934="",IF(X1934="","",IF(X1934-V1934&lt;0.01,"EMPATE TÉCNICO","")),IF(AB1934&lt;I1934,"ESTOQUE INSUFICIENTE",IF(X1934="","",IF(X1934-V1934&lt;0.01,"EMPATE TÉCNICO","")))))</f>
        <v/>
      </c>
      <c r="AG1934" s="16" t="s">
        <v>360</v>
      </c>
      <c r="AH1934" s="16" t="s">
        <v>5413</v>
      </c>
    </row>
    <row r="1935" customFormat="false" ht="15" hidden="false" customHeight="false" outlineLevel="0" collapsed="false">
      <c r="A1935" s="16" t="s">
        <v>6139</v>
      </c>
      <c r="B1935" s="17" t="s">
        <v>6140</v>
      </c>
      <c r="C1935" s="16" t="s">
        <v>6141</v>
      </c>
      <c r="D1935" s="16" t="s">
        <v>3926</v>
      </c>
      <c r="E1935" s="18" t="n">
        <v>1</v>
      </c>
      <c r="F1935" s="16" t="s">
        <v>43</v>
      </c>
      <c r="G1935" s="18" t="n">
        <v>0</v>
      </c>
      <c r="H1935" s="16" t="n">
        <v>0</v>
      </c>
      <c r="I1935" s="18" t="n">
        <v>1</v>
      </c>
      <c r="J1935" s="19" t="n">
        <v>9.18</v>
      </c>
      <c r="K1935" s="19" t="n">
        <v>9.18</v>
      </c>
      <c r="L1935" s="19" t="n">
        <v>9.18</v>
      </c>
      <c r="M1935" s="19" t="n">
        <f aca="false">IF(J1935&gt;0,J1935,K1935)*E1935</f>
        <v>9.18</v>
      </c>
      <c r="N1935" s="20"/>
      <c r="O1935" s="21" t="str">
        <f aca="false">IF(R1935="","",ROUND(R1935*(1-Premissas!$B$4),4))</f>
        <v/>
      </c>
      <c r="P1935" s="22"/>
      <c r="Q1935" s="22"/>
      <c r="R1935" s="23"/>
      <c r="S1935" s="24"/>
      <c r="T1935" s="24"/>
      <c r="U1935" s="25"/>
      <c r="V1935" s="19" t="str">
        <f aca="false">IF(COUNT(N1935:Q1935)=0,"",MIN(N1935:Q1935))</f>
        <v/>
      </c>
      <c r="W1935" s="16" t="str">
        <f aca="false">IF(V1935="","",INDEX($N$4:$Q$4,MATCH(V1935,N1935:Q1935,0)))</f>
        <v/>
      </c>
      <c r="X1935" s="19" t="str">
        <f aca="false">IF(COUNT(N1935:Q1935)&lt;2,"",SMALL(N1935:Q1935,2))</f>
        <v/>
      </c>
      <c r="Y1935" s="26" t="str">
        <f aca="false">IF(OR(V1935="",M1935=0),"",V1935/M1935-1)</f>
        <v/>
      </c>
      <c r="Z1935" s="26" t="str">
        <f aca="false">IF(OR(V1935="",L1935=""),"",V1935/(L1935*E1935)-1)</f>
        <v/>
      </c>
      <c r="AA1935" s="16" t="str">
        <f aca="false">IF(V1935="","SEM OFERTA",IF(OR(Y1935&gt;Premissas!$B$11,Y1935&lt;Premissas!$B$12),"VERIFICAR - UNIDADE/EMBALAGEM",IF(Y1935&gt;Premissas!$B$6,"NÃO COMPRAR - REAJUSTE &gt;5%","COMPRAR")))</f>
        <v>SEM OFERTA</v>
      </c>
      <c r="AB1935" s="18" t="str">
        <f aca="false">IF(W1935="DIMEC",S1935,IF(W1935="MEDCENTRO",U1935,""))</f>
        <v/>
      </c>
      <c r="AC1935" s="18" t="n">
        <f aca="false">IF(AA1935&lt;&gt;"COMPRAR",0,IF(AB1935="",I1935,MIN(I1935,AB1935)))</f>
        <v>0</v>
      </c>
      <c r="AD1935" s="19" t="n">
        <f aca="false">IF(AC1935&gt;0,AC1935*V1935,0)</f>
        <v>0</v>
      </c>
      <c r="AE1935" s="19" t="n">
        <f aca="false">IF(AC1935&gt;0,(M1935-V1935)*AC1935,0)</f>
        <v>0</v>
      </c>
      <c r="AF1935" s="16" t="str">
        <f aca="false">IF(AA1935&lt;&gt;"COMPRAR","",IF(AB1935="",IF(X1935="","",IF(X1935-V1935&lt;0.01,"EMPATE TÉCNICO","")),IF(AB1935&lt;I1935,"ESTOQUE INSUFICIENTE",IF(X1935="","",IF(X1935-V1935&lt;0.01,"EMPATE TÉCNICO","")))))</f>
        <v/>
      </c>
      <c r="AG1935" s="16" t="s">
        <v>1838</v>
      </c>
      <c r="AH1935" s="16" t="s">
        <v>5413</v>
      </c>
    </row>
    <row r="1936" customFormat="false" ht="15" hidden="false" customHeight="false" outlineLevel="0" collapsed="false">
      <c r="A1936" s="16" t="s">
        <v>6142</v>
      </c>
      <c r="B1936" s="17" t="s">
        <v>6143</v>
      </c>
      <c r="C1936" s="16" t="s">
        <v>6144</v>
      </c>
      <c r="D1936" s="16" t="s">
        <v>4624</v>
      </c>
      <c r="E1936" s="18" t="n">
        <v>1</v>
      </c>
      <c r="F1936" s="16" t="s">
        <v>43</v>
      </c>
      <c r="G1936" s="18" t="n">
        <v>0</v>
      </c>
      <c r="H1936" s="16" t="n">
        <v>2.1</v>
      </c>
      <c r="I1936" s="18" t="n">
        <v>6</v>
      </c>
      <c r="J1936" s="19" t="n">
        <v>5.61</v>
      </c>
      <c r="K1936" s="19" t="n">
        <v>5.61</v>
      </c>
      <c r="L1936" s="19" t="n">
        <v>5.61</v>
      </c>
      <c r="M1936" s="19" t="n">
        <f aca="false">IF(J1936&gt;0,J1936,K1936)*E1936</f>
        <v>5.61</v>
      </c>
      <c r="N1936" s="20"/>
      <c r="O1936" s="21" t="str">
        <f aca="false">IF(R1936="","",ROUND(R1936*(1-Premissas!$B$4),4))</f>
        <v/>
      </c>
      <c r="P1936" s="22"/>
      <c r="Q1936" s="22"/>
      <c r="R1936" s="23"/>
      <c r="S1936" s="24"/>
      <c r="T1936" s="24"/>
      <c r="U1936" s="25"/>
      <c r="V1936" s="19" t="str">
        <f aca="false">IF(COUNT(N1936:Q1936)=0,"",MIN(N1936:Q1936))</f>
        <v/>
      </c>
      <c r="W1936" s="16" t="str">
        <f aca="false">IF(V1936="","",INDEX($N$4:$Q$4,MATCH(V1936,N1936:Q1936,0)))</f>
        <v/>
      </c>
      <c r="X1936" s="19" t="str">
        <f aca="false">IF(COUNT(N1936:Q1936)&lt;2,"",SMALL(N1936:Q1936,2))</f>
        <v/>
      </c>
      <c r="Y1936" s="26" t="str">
        <f aca="false">IF(OR(V1936="",M1936=0),"",V1936/M1936-1)</f>
        <v/>
      </c>
      <c r="Z1936" s="26" t="str">
        <f aca="false">IF(OR(V1936="",L1936=""),"",V1936/(L1936*E1936)-1)</f>
        <v/>
      </c>
      <c r="AA1936" s="16" t="str">
        <f aca="false">IF(V1936="","SEM OFERTA",IF(OR(Y1936&gt;Premissas!$B$11,Y1936&lt;Premissas!$B$12),"VERIFICAR - UNIDADE/EMBALAGEM",IF(Y1936&gt;Premissas!$B$6,"NÃO COMPRAR - REAJUSTE &gt;5%","COMPRAR")))</f>
        <v>SEM OFERTA</v>
      </c>
      <c r="AB1936" s="18" t="str">
        <f aca="false">IF(W1936="DIMEC",S1936,IF(W1936="MEDCENTRO",U1936,""))</f>
        <v/>
      </c>
      <c r="AC1936" s="18" t="n">
        <f aca="false">IF(AA1936&lt;&gt;"COMPRAR",0,IF(AB1936="",I1936,MIN(I1936,AB1936)))</f>
        <v>0</v>
      </c>
      <c r="AD1936" s="19" t="n">
        <f aca="false">IF(AC1936&gt;0,AC1936*V1936,0)</f>
        <v>0</v>
      </c>
      <c r="AE1936" s="19" t="n">
        <f aca="false">IF(AC1936&gt;0,(M1936-V1936)*AC1936,0)</f>
        <v>0</v>
      </c>
      <c r="AF1936" s="16" t="str">
        <f aca="false">IF(AA1936&lt;&gt;"COMPRAR","",IF(AB1936="",IF(X1936="","",IF(X1936-V1936&lt;0.01,"EMPATE TÉCNICO","")),IF(AB1936&lt;I1936,"ESTOQUE INSUFICIENTE",IF(X1936="","",IF(X1936-V1936&lt;0.01,"EMPATE TÉCNICO","")))))</f>
        <v/>
      </c>
      <c r="AG1936" s="16" t="s">
        <v>203</v>
      </c>
      <c r="AH1936" s="16" t="s">
        <v>5413</v>
      </c>
    </row>
    <row r="1937" customFormat="false" ht="15" hidden="false" customHeight="false" outlineLevel="0" collapsed="false">
      <c r="A1937" s="16" t="s">
        <v>6145</v>
      </c>
      <c r="B1937" s="17" t="s">
        <v>6146</v>
      </c>
      <c r="C1937" s="16" t="s">
        <v>6147</v>
      </c>
      <c r="D1937" s="16" t="s">
        <v>3926</v>
      </c>
      <c r="E1937" s="18" t="n">
        <v>1</v>
      </c>
      <c r="F1937" s="16" t="s">
        <v>42</v>
      </c>
      <c r="G1937" s="18" t="n">
        <v>0</v>
      </c>
      <c r="H1937" s="16" t="n">
        <v>0.7</v>
      </c>
      <c r="I1937" s="18" t="n">
        <v>3</v>
      </c>
      <c r="J1937" s="19" t="n">
        <v>19.68</v>
      </c>
      <c r="K1937" s="19" t="n">
        <v>19.68</v>
      </c>
      <c r="L1937" s="19" t="n">
        <v>19.68</v>
      </c>
      <c r="M1937" s="19" t="n">
        <f aca="false">IF(J1937&gt;0,J1937,K1937)*E1937</f>
        <v>19.68</v>
      </c>
      <c r="N1937" s="20"/>
      <c r="O1937" s="21" t="str">
        <f aca="false">IF(R1937="","",ROUND(R1937*(1-Premissas!$B$4),4))</f>
        <v/>
      </c>
      <c r="P1937" s="22"/>
      <c r="Q1937" s="22"/>
      <c r="R1937" s="23"/>
      <c r="S1937" s="24"/>
      <c r="T1937" s="24"/>
      <c r="U1937" s="25"/>
      <c r="V1937" s="19" t="str">
        <f aca="false">IF(COUNT(N1937:Q1937)=0,"",MIN(N1937:Q1937))</f>
        <v/>
      </c>
      <c r="W1937" s="16" t="str">
        <f aca="false">IF(V1937="","",INDEX($N$4:$Q$4,MATCH(V1937,N1937:Q1937,0)))</f>
        <v/>
      </c>
      <c r="X1937" s="19" t="str">
        <f aca="false">IF(COUNT(N1937:Q1937)&lt;2,"",SMALL(N1937:Q1937,2))</f>
        <v/>
      </c>
      <c r="Y1937" s="26" t="str">
        <f aca="false">IF(OR(V1937="",M1937=0),"",V1937/M1937-1)</f>
        <v/>
      </c>
      <c r="Z1937" s="26" t="str">
        <f aca="false">IF(OR(V1937="",L1937=""),"",V1937/(L1937*E1937)-1)</f>
        <v/>
      </c>
      <c r="AA1937" s="16" t="str">
        <f aca="false">IF(V1937="","SEM OFERTA",IF(OR(Y1937&gt;Premissas!$B$11,Y1937&lt;Premissas!$B$12),"VERIFICAR - UNIDADE/EMBALAGEM",IF(Y1937&gt;Premissas!$B$6,"NÃO COMPRAR - REAJUSTE &gt;5%","COMPRAR")))</f>
        <v>SEM OFERTA</v>
      </c>
      <c r="AB1937" s="18" t="str">
        <f aca="false">IF(W1937="DIMEC",S1937,IF(W1937="MEDCENTRO",U1937,""))</f>
        <v/>
      </c>
      <c r="AC1937" s="18" t="n">
        <f aca="false">IF(AA1937&lt;&gt;"COMPRAR",0,IF(AB1937="",I1937,MIN(I1937,AB1937)))</f>
        <v>0</v>
      </c>
      <c r="AD1937" s="19" t="n">
        <f aca="false">IF(AC1937&gt;0,AC1937*V1937,0)</f>
        <v>0</v>
      </c>
      <c r="AE1937" s="19" t="n">
        <f aca="false">IF(AC1937&gt;0,(M1937-V1937)*AC1937,0)</f>
        <v>0</v>
      </c>
      <c r="AF1937" s="16" t="str">
        <f aca="false">IF(AA1937&lt;&gt;"COMPRAR","",IF(AB1937="",IF(X1937="","",IF(X1937-V1937&lt;0.01,"EMPATE TÉCNICO","")),IF(AB1937&lt;I1937,"ESTOQUE INSUFICIENTE",IF(X1937="","",IF(X1937-V1937&lt;0.01,"EMPATE TÉCNICO","")))))</f>
        <v/>
      </c>
      <c r="AG1937" s="16" t="s">
        <v>547</v>
      </c>
      <c r="AH1937" s="16" t="s">
        <v>5413</v>
      </c>
    </row>
    <row r="1938" customFormat="false" ht="15" hidden="false" customHeight="false" outlineLevel="0" collapsed="false">
      <c r="A1938" s="16" t="s">
        <v>6148</v>
      </c>
      <c r="B1938" s="17" t="s">
        <v>6149</v>
      </c>
      <c r="C1938" s="16" t="s">
        <v>6150</v>
      </c>
      <c r="D1938" s="16" t="s">
        <v>5461</v>
      </c>
      <c r="E1938" s="18" t="n">
        <v>1</v>
      </c>
      <c r="F1938" s="16" t="s">
        <v>42</v>
      </c>
      <c r="G1938" s="18" t="n">
        <v>2</v>
      </c>
      <c r="H1938" s="16" t="n">
        <v>1.4</v>
      </c>
      <c r="I1938" s="18" t="n">
        <v>2</v>
      </c>
      <c r="J1938" s="19" t="n">
        <v>71.48</v>
      </c>
      <c r="K1938" s="19" t="n">
        <v>71.48</v>
      </c>
      <c r="L1938" s="19" t="n">
        <v>71.48</v>
      </c>
      <c r="M1938" s="19" t="n">
        <f aca="false">IF(J1938&gt;0,J1938,K1938)*E1938</f>
        <v>71.48</v>
      </c>
      <c r="N1938" s="20"/>
      <c r="O1938" s="21" t="str">
        <f aca="false">IF(R1938="","",ROUND(R1938*(1-Premissas!$B$4),4))</f>
        <v/>
      </c>
      <c r="P1938" s="22"/>
      <c r="Q1938" s="22"/>
      <c r="R1938" s="23"/>
      <c r="S1938" s="24"/>
      <c r="T1938" s="24"/>
      <c r="U1938" s="25"/>
      <c r="V1938" s="19" t="str">
        <f aca="false">IF(COUNT(N1938:Q1938)=0,"",MIN(N1938:Q1938))</f>
        <v/>
      </c>
      <c r="W1938" s="16" t="str">
        <f aca="false">IF(V1938="","",INDEX($N$4:$Q$4,MATCH(V1938,N1938:Q1938,0)))</f>
        <v/>
      </c>
      <c r="X1938" s="19" t="str">
        <f aca="false">IF(COUNT(N1938:Q1938)&lt;2,"",SMALL(N1938:Q1938,2))</f>
        <v/>
      </c>
      <c r="Y1938" s="26" t="str">
        <f aca="false">IF(OR(V1938="",M1938=0),"",V1938/M1938-1)</f>
        <v/>
      </c>
      <c r="Z1938" s="26" t="str">
        <f aca="false">IF(OR(V1938="",L1938=""),"",V1938/(L1938*E1938)-1)</f>
        <v/>
      </c>
      <c r="AA1938" s="16" t="str">
        <f aca="false">IF(V1938="","SEM OFERTA",IF(OR(Y1938&gt;Premissas!$B$11,Y1938&lt;Premissas!$B$12),"VERIFICAR - UNIDADE/EMBALAGEM",IF(Y1938&gt;Premissas!$B$6,"NÃO COMPRAR - REAJUSTE &gt;5%","COMPRAR")))</f>
        <v>SEM OFERTA</v>
      </c>
      <c r="AB1938" s="18" t="str">
        <f aca="false">IF(W1938="DIMEC",S1938,IF(W1938="MEDCENTRO",U1938,""))</f>
        <v/>
      </c>
      <c r="AC1938" s="18" t="n">
        <f aca="false">IF(AA1938&lt;&gt;"COMPRAR",0,IF(AB1938="",I1938,MIN(I1938,AB1938)))</f>
        <v>0</v>
      </c>
      <c r="AD1938" s="19" t="n">
        <f aca="false">IF(AC1938&gt;0,AC1938*V1938,0)</f>
        <v>0</v>
      </c>
      <c r="AE1938" s="19" t="n">
        <f aca="false">IF(AC1938&gt;0,(M1938-V1938)*AC1938,0)</f>
        <v>0</v>
      </c>
      <c r="AF1938" s="16" t="str">
        <f aca="false">IF(AA1938&lt;&gt;"COMPRAR","",IF(AB1938="",IF(X1938="","",IF(X1938-V1938&lt;0.01,"EMPATE TÉCNICO","")),IF(AB1938&lt;I1938,"ESTOQUE INSUFICIENTE",IF(X1938="","",IF(X1938-V1938&lt;0.01,"EMPATE TÉCNICO","")))))</f>
        <v/>
      </c>
      <c r="AG1938" s="16" t="s">
        <v>1798</v>
      </c>
      <c r="AH1938" s="16" t="s">
        <v>5413</v>
      </c>
    </row>
    <row r="1939" customFormat="false" ht="15" hidden="false" customHeight="false" outlineLevel="0" collapsed="false">
      <c r="A1939" s="16" t="s">
        <v>6151</v>
      </c>
      <c r="B1939" s="17" t="s">
        <v>6152</v>
      </c>
      <c r="C1939" s="16" t="s">
        <v>6153</v>
      </c>
      <c r="D1939" s="16" t="s">
        <v>5468</v>
      </c>
      <c r="E1939" s="18" t="n">
        <v>1</v>
      </c>
      <c r="F1939" s="16" t="s">
        <v>43</v>
      </c>
      <c r="G1939" s="18" t="n">
        <v>0</v>
      </c>
      <c r="H1939" s="16" t="n">
        <v>0.7</v>
      </c>
      <c r="I1939" s="18" t="n">
        <v>2</v>
      </c>
      <c r="J1939" s="19" t="n">
        <v>34.14</v>
      </c>
      <c r="K1939" s="19" t="n">
        <v>34.14</v>
      </c>
      <c r="L1939" s="19" t="n">
        <v>34.14</v>
      </c>
      <c r="M1939" s="19" t="n">
        <f aca="false">IF(J1939&gt;0,J1939,K1939)*E1939</f>
        <v>34.14</v>
      </c>
      <c r="N1939" s="20"/>
      <c r="O1939" s="21" t="str">
        <f aca="false">IF(R1939="","",ROUND(R1939*(1-Premissas!$B$4),4))</f>
        <v/>
      </c>
      <c r="P1939" s="22"/>
      <c r="Q1939" s="22"/>
      <c r="R1939" s="23"/>
      <c r="S1939" s="24"/>
      <c r="T1939" s="24"/>
      <c r="U1939" s="25"/>
      <c r="V1939" s="19" t="str">
        <f aca="false">IF(COUNT(N1939:Q1939)=0,"",MIN(N1939:Q1939))</f>
        <v/>
      </c>
      <c r="W1939" s="16" t="str">
        <f aca="false">IF(V1939="","",INDEX($N$4:$Q$4,MATCH(V1939,N1939:Q1939,0)))</f>
        <v/>
      </c>
      <c r="X1939" s="19" t="str">
        <f aca="false">IF(COUNT(N1939:Q1939)&lt;2,"",SMALL(N1939:Q1939,2))</f>
        <v/>
      </c>
      <c r="Y1939" s="26" t="str">
        <f aca="false">IF(OR(V1939="",M1939=0),"",V1939/M1939-1)</f>
        <v/>
      </c>
      <c r="Z1939" s="26" t="str">
        <f aca="false">IF(OR(V1939="",L1939=""),"",V1939/(L1939*E1939)-1)</f>
        <v/>
      </c>
      <c r="AA1939" s="16" t="str">
        <f aca="false">IF(V1939="","SEM OFERTA",IF(OR(Y1939&gt;Premissas!$B$11,Y1939&lt;Premissas!$B$12),"VERIFICAR - UNIDADE/EMBALAGEM",IF(Y1939&gt;Premissas!$B$6,"NÃO COMPRAR - REAJUSTE &gt;5%","COMPRAR")))</f>
        <v>SEM OFERTA</v>
      </c>
      <c r="AB1939" s="18" t="str">
        <f aca="false">IF(W1939="DIMEC",S1939,IF(W1939="MEDCENTRO",U1939,""))</f>
        <v/>
      </c>
      <c r="AC1939" s="18" t="n">
        <f aca="false">IF(AA1939&lt;&gt;"COMPRAR",0,IF(AB1939="",I1939,MIN(I1939,AB1939)))</f>
        <v>0</v>
      </c>
      <c r="AD1939" s="19" t="n">
        <f aca="false">IF(AC1939&gt;0,AC1939*V1939,0)</f>
        <v>0</v>
      </c>
      <c r="AE1939" s="19" t="n">
        <f aca="false">IF(AC1939&gt;0,(M1939-V1939)*AC1939,0)</f>
        <v>0</v>
      </c>
      <c r="AF1939" s="16" t="str">
        <f aca="false">IF(AA1939&lt;&gt;"COMPRAR","",IF(AB1939="",IF(X1939="","",IF(X1939-V1939&lt;0.01,"EMPATE TÉCNICO","")),IF(AB1939&lt;I1939,"ESTOQUE INSUFICIENTE",IF(X1939="","",IF(X1939-V1939&lt;0.01,"EMPATE TÉCNICO","")))))</f>
        <v/>
      </c>
      <c r="AG1939" s="16" t="s">
        <v>1798</v>
      </c>
      <c r="AH1939" s="16" t="s">
        <v>5413</v>
      </c>
    </row>
    <row r="1940" customFormat="false" ht="15" hidden="false" customHeight="false" outlineLevel="0" collapsed="false">
      <c r="A1940" s="16" t="s">
        <v>6154</v>
      </c>
      <c r="B1940" s="17" t="s">
        <v>6155</v>
      </c>
      <c r="C1940" s="16" t="s">
        <v>6156</v>
      </c>
      <c r="D1940" s="16" t="s">
        <v>5468</v>
      </c>
      <c r="E1940" s="18" t="n">
        <v>1</v>
      </c>
      <c r="F1940" s="16" t="s">
        <v>42</v>
      </c>
      <c r="G1940" s="18" t="n">
        <v>3</v>
      </c>
      <c r="H1940" s="16" t="n">
        <v>1.3</v>
      </c>
      <c r="I1940" s="18" t="n">
        <v>1</v>
      </c>
      <c r="J1940" s="19" t="n">
        <v>32.6</v>
      </c>
      <c r="K1940" s="19" t="n">
        <v>32.6</v>
      </c>
      <c r="L1940" s="19" t="n">
        <v>32.6</v>
      </c>
      <c r="M1940" s="19" t="n">
        <f aca="false">IF(J1940&gt;0,J1940,K1940)*E1940</f>
        <v>32.6</v>
      </c>
      <c r="N1940" s="20"/>
      <c r="O1940" s="21" t="str">
        <f aca="false">IF(R1940="","",ROUND(R1940*(1-Premissas!$B$4),4))</f>
        <v/>
      </c>
      <c r="P1940" s="22"/>
      <c r="Q1940" s="22"/>
      <c r="R1940" s="23"/>
      <c r="S1940" s="24"/>
      <c r="T1940" s="24"/>
      <c r="U1940" s="25"/>
      <c r="V1940" s="19" t="str">
        <f aca="false">IF(COUNT(N1940:Q1940)=0,"",MIN(N1940:Q1940))</f>
        <v/>
      </c>
      <c r="W1940" s="16" t="str">
        <f aca="false">IF(V1940="","",INDEX($N$4:$Q$4,MATCH(V1940,N1940:Q1940,0)))</f>
        <v/>
      </c>
      <c r="X1940" s="19" t="str">
        <f aca="false">IF(COUNT(N1940:Q1940)&lt;2,"",SMALL(N1940:Q1940,2))</f>
        <v/>
      </c>
      <c r="Y1940" s="26" t="str">
        <f aca="false">IF(OR(V1940="",M1940=0),"",V1940/M1940-1)</f>
        <v/>
      </c>
      <c r="Z1940" s="26" t="str">
        <f aca="false">IF(OR(V1940="",L1940=""),"",V1940/(L1940*E1940)-1)</f>
        <v/>
      </c>
      <c r="AA1940" s="16" t="str">
        <f aca="false">IF(V1940="","SEM OFERTA",IF(OR(Y1940&gt;Premissas!$B$11,Y1940&lt;Premissas!$B$12),"VERIFICAR - UNIDADE/EMBALAGEM",IF(Y1940&gt;Premissas!$B$6,"NÃO COMPRAR - REAJUSTE &gt;5%","COMPRAR")))</f>
        <v>SEM OFERTA</v>
      </c>
      <c r="AB1940" s="18" t="str">
        <f aca="false">IF(W1940="DIMEC",S1940,IF(W1940="MEDCENTRO",U1940,""))</f>
        <v/>
      </c>
      <c r="AC1940" s="18" t="n">
        <f aca="false">IF(AA1940&lt;&gt;"COMPRAR",0,IF(AB1940="",I1940,MIN(I1940,AB1940)))</f>
        <v>0</v>
      </c>
      <c r="AD1940" s="19" t="n">
        <f aca="false">IF(AC1940&gt;0,AC1940*V1940,0)</f>
        <v>0</v>
      </c>
      <c r="AE1940" s="19" t="n">
        <f aca="false">IF(AC1940&gt;0,(M1940-V1940)*AC1940,0)</f>
        <v>0</v>
      </c>
      <c r="AF1940" s="16" t="str">
        <f aca="false">IF(AA1940&lt;&gt;"COMPRAR","",IF(AB1940="",IF(X1940="","",IF(X1940-V1940&lt;0.01,"EMPATE TÉCNICO","")),IF(AB1940&lt;I1940,"ESTOQUE INSUFICIENTE",IF(X1940="","",IF(X1940-V1940&lt;0.01,"EMPATE TÉCNICO","")))))</f>
        <v/>
      </c>
      <c r="AG1940" s="16" t="s">
        <v>1798</v>
      </c>
      <c r="AH1940" s="16" t="s">
        <v>5413</v>
      </c>
    </row>
    <row r="1941" customFormat="false" ht="15" hidden="false" customHeight="false" outlineLevel="0" collapsed="false">
      <c r="A1941" s="16" t="s">
        <v>6157</v>
      </c>
      <c r="B1941" s="17" t="s">
        <v>6158</v>
      </c>
      <c r="C1941" s="16" t="s">
        <v>6159</v>
      </c>
      <c r="D1941" s="16" t="s">
        <v>5468</v>
      </c>
      <c r="E1941" s="18" t="n">
        <v>1</v>
      </c>
      <c r="F1941" s="16" t="s">
        <v>41</v>
      </c>
      <c r="G1941" s="18" t="n">
        <v>1</v>
      </c>
      <c r="H1941" s="16" t="n">
        <v>1.9</v>
      </c>
      <c r="I1941" s="18" t="n">
        <v>4</v>
      </c>
      <c r="J1941" s="19" t="n">
        <v>31</v>
      </c>
      <c r="K1941" s="19" t="n">
        <v>31</v>
      </c>
      <c r="L1941" s="19" t="n">
        <v>31</v>
      </c>
      <c r="M1941" s="19" t="n">
        <f aca="false">IF(J1941&gt;0,J1941,K1941)*E1941</f>
        <v>31</v>
      </c>
      <c r="N1941" s="20"/>
      <c r="O1941" s="21" t="str">
        <f aca="false">IF(R1941="","",ROUND(R1941*(1-Premissas!$B$4),4))</f>
        <v/>
      </c>
      <c r="P1941" s="22"/>
      <c r="Q1941" s="22"/>
      <c r="R1941" s="23"/>
      <c r="S1941" s="24"/>
      <c r="T1941" s="24"/>
      <c r="U1941" s="25"/>
      <c r="V1941" s="19" t="str">
        <f aca="false">IF(COUNT(N1941:Q1941)=0,"",MIN(N1941:Q1941))</f>
        <v/>
      </c>
      <c r="W1941" s="16" t="str">
        <f aca="false">IF(V1941="","",INDEX($N$4:$Q$4,MATCH(V1941,N1941:Q1941,0)))</f>
        <v/>
      </c>
      <c r="X1941" s="19" t="str">
        <f aca="false">IF(COUNT(N1941:Q1941)&lt;2,"",SMALL(N1941:Q1941,2))</f>
        <v/>
      </c>
      <c r="Y1941" s="26" t="str">
        <f aca="false">IF(OR(V1941="",M1941=0),"",V1941/M1941-1)</f>
        <v/>
      </c>
      <c r="Z1941" s="26" t="str">
        <f aca="false">IF(OR(V1941="",L1941=""),"",V1941/(L1941*E1941)-1)</f>
        <v/>
      </c>
      <c r="AA1941" s="16" t="str">
        <f aca="false">IF(V1941="","SEM OFERTA",IF(OR(Y1941&gt;Premissas!$B$11,Y1941&lt;Premissas!$B$12),"VERIFICAR - UNIDADE/EMBALAGEM",IF(Y1941&gt;Premissas!$B$6,"NÃO COMPRAR - REAJUSTE &gt;5%","COMPRAR")))</f>
        <v>SEM OFERTA</v>
      </c>
      <c r="AB1941" s="18" t="str">
        <f aca="false">IF(W1941="DIMEC",S1941,IF(W1941="MEDCENTRO",U1941,""))</f>
        <v/>
      </c>
      <c r="AC1941" s="18" t="n">
        <f aca="false">IF(AA1941&lt;&gt;"COMPRAR",0,IF(AB1941="",I1941,MIN(I1941,AB1941)))</f>
        <v>0</v>
      </c>
      <c r="AD1941" s="19" t="n">
        <f aca="false">IF(AC1941&gt;0,AC1941*V1941,0)</f>
        <v>0</v>
      </c>
      <c r="AE1941" s="19" t="n">
        <f aca="false">IF(AC1941&gt;0,(M1941-V1941)*AC1941,0)</f>
        <v>0</v>
      </c>
      <c r="AF1941" s="16" t="str">
        <f aca="false">IF(AA1941&lt;&gt;"COMPRAR","",IF(AB1941="",IF(X1941="","",IF(X1941-V1941&lt;0.01,"EMPATE TÉCNICO","")),IF(AB1941&lt;I1941,"ESTOQUE INSUFICIENTE",IF(X1941="","",IF(X1941-V1941&lt;0.01,"EMPATE TÉCNICO","")))))</f>
        <v/>
      </c>
      <c r="AG1941" s="16" t="s">
        <v>1798</v>
      </c>
      <c r="AH1941" s="16" t="s">
        <v>5413</v>
      </c>
    </row>
    <row r="1942" customFormat="false" ht="15" hidden="false" customHeight="false" outlineLevel="0" collapsed="false">
      <c r="A1942" s="16" t="s">
        <v>6160</v>
      </c>
      <c r="B1942" s="17" t="s">
        <v>6161</v>
      </c>
      <c r="C1942" s="16" t="s">
        <v>6162</v>
      </c>
      <c r="D1942" s="16" t="s">
        <v>5468</v>
      </c>
      <c r="E1942" s="18" t="n">
        <v>1</v>
      </c>
      <c r="F1942" s="16" t="s">
        <v>42</v>
      </c>
      <c r="G1942" s="18" t="n">
        <v>2</v>
      </c>
      <c r="H1942" s="16" t="n">
        <v>1.3</v>
      </c>
      <c r="I1942" s="18" t="n">
        <v>2</v>
      </c>
      <c r="J1942" s="19" t="n">
        <v>32.6</v>
      </c>
      <c r="K1942" s="19" t="n">
        <v>32.6</v>
      </c>
      <c r="L1942" s="19" t="n">
        <v>32.6</v>
      </c>
      <c r="M1942" s="19" t="n">
        <f aca="false">IF(J1942&gt;0,J1942,K1942)*E1942</f>
        <v>32.6</v>
      </c>
      <c r="N1942" s="20"/>
      <c r="O1942" s="21" t="str">
        <f aca="false">IF(R1942="","",ROUND(R1942*(1-Premissas!$B$4),4))</f>
        <v/>
      </c>
      <c r="P1942" s="22"/>
      <c r="Q1942" s="22"/>
      <c r="R1942" s="23"/>
      <c r="S1942" s="24"/>
      <c r="T1942" s="24"/>
      <c r="U1942" s="25"/>
      <c r="V1942" s="19" t="str">
        <f aca="false">IF(COUNT(N1942:Q1942)=0,"",MIN(N1942:Q1942))</f>
        <v/>
      </c>
      <c r="W1942" s="16" t="str">
        <f aca="false">IF(V1942="","",INDEX($N$4:$Q$4,MATCH(V1942,N1942:Q1942,0)))</f>
        <v/>
      </c>
      <c r="X1942" s="19" t="str">
        <f aca="false">IF(COUNT(N1942:Q1942)&lt;2,"",SMALL(N1942:Q1942,2))</f>
        <v/>
      </c>
      <c r="Y1942" s="26" t="str">
        <f aca="false">IF(OR(V1942="",M1942=0),"",V1942/M1942-1)</f>
        <v/>
      </c>
      <c r="Z1942" s="26" t="str">
        <f aca="false">IF(OR(V1942="",L1942=""),"",V1942/(L1942*E1942)-1)</f>
        <v/>
      </c>
      <c r="AA1942" s="16" t="str">
        <f aca="false">IF(V1942="","SEM OFERTA",IF(OR(Y1942&gt;Premissas!$B$11,Y1942&lt;Premissas!$B$12),"VERIFICAR - UNIDADE/EMBALAGEM",IF(Y1942&gt;Premissas!$B$6,"NÃO COMPRAR - REAJUSTE &gt;5%","COMPRAR")))</f>
        <v>SEM OFERTA</v>
      </c>
      <c r="AB1942" s="18" t="str">
        <f aca="false">IF(W1942="DIMEC",S1942,IF(W1942="MEDCENTRO",U1942,""))</f>
        <v/>
      </c>
      <c r="AC1942" s="18" t="n">
        <f aca="false">IF(AA1942&lt;&gt;"COMPRAR",0,IF(AB1942="",I1942,MIN(I1942,AB1942)))</f>
        <v>0</v>
      </c>
      <c r="AD1942" s="19" t="n">
        <f aca="false">IF(AC1942&gt;0,AC1942*V1942,0)</f>
        <v>0</v>
      </c>
      <c r="AE1942" s="19" t="n">
        <f aca="false">IF(AC1942&gt;0,(M1942-V1942)*AC1942,0)</f>
        <v>0</v>
      </c>
      <c r="AF1942" s="16" t="str">
        <f aca="false">IF(AA1942&lt;&gt;"COMPRAR","",IF(AB1942="",IF(X1942="","",IF(X1942-V1942&lt;0.01,"EMPATE TÉCNICO","")),IF(AB1942&lt;I1942,"ESTOQUE INSUFICIENTE",IF(X1942="","",IF(X1942-V1942&lt;0.01,"EMPATE TÉCNICO","")))))</f>
        <v/>
      </c>
      <c r="AG1942" s="16" t="s">
        <v>1798</v>
      </c>
      <c r="AH1942" s="16" t="s">
        <v>5413</v>
      </c>
    </row>
    <row r="1943" customFormat="false" ht="15" hidden="false" customHeight="false" outlineLevel="0" collapsed="false">
      <c r="A1943" s="16" t="s">
        <v>6163</v>
      </c>
      <c r="B1943" s="17" t="s">
        <v>6164</v>
      </c>
      <c r="C1943" s="16" t="s">
        <v>6165</v>
      </c>
      <c r="D1943" s="16" t="s">
        <v>4624</v>
      </c>
      <c r="E1943" s="18" t="n">
        <v>1</v>
      </c>
      <c r="F1943" s="16" t="s">
        <v>42</v>
      </c>
      <c r="G1943" s="18" t="n">
        <v>1</v>
      </c>
      <c r="H1943" s="16" t="n">
        <v>1.4</v>
      </c>
      <c r="I1943" s="18" t="n">
        <v>3</v>
      </c>
      <c r="J1943" s="19" t="n">
        <v>11.08</v>
      </c>
      <c r="K1943" s="19" t="n">
        <v>11.08</v>
      </c>
      <c r="L1943" s="19" t="n">
        <v>11.08</v>
      </c>
      <c r="M1943" s="19" t="n">
        <f aca="false">IF(J1943&gt;0,J1943,K1943)*E1943</f>
        <v>11.08</v>
      </c>
      <c r="N1943" s="20"/>
      <c r="O1943" s="21" t="str">
        <f aca="false">IF(R1943="","",ROUND(R1943*(1-Premissas!$B$4),4))</f>
        <v/>
      </c>
      <c r="P1943" s="22"/>
      <c r="Q1943" s="22"/>
      <c r="R1943" s="23"/>
      <c r="S1943" s="24"/>
      <c r="T1943" s="24"/>
      <c r="U1943" s="25"/>
      <c r="V1943" s="19" t="str">
        <f aca="false">IF(COUNT(N1943:Q1943)=0,"",MIN(N1943:Q1943))</f>
        <v/>
      </c>
      <c r="W1943" s="16" t="str">
        <f aca="false">IF(V1943="","",INDEX($N$4:$Q$4,MATCH(V1943,N1943:Q1943,0)))</f>
        <v/>
      </c>
      <c r="X1943" s="19" t="str">
        <f aca="false">IF(COUNT(N1943:Q1943)&lt;2,"",SMALL(N1943:Q1943,2))</f>
        <v/>
      </c>
      <c r="Y1943" s="26" t="str">
        <f aca="false">IF(OR(V1943="",M1943=0),"",V1943/M1943-1)</f>
        <v/>
      </c>
      <c r="Z1943" s="26" t="str">
        <f aca="false">IF(OR(V1943="",L1943=""),"",V1943/(L1943*E1943)-1)</f>
        <v/>
      </c>
      <c r="AA1943" s="16" t="str">
        <f aca="false">IF(V1943="","SEM OFERTA",IF(OR(Y1943&gt;Premissas!$B$11,Y1943&lt;Premissas!$B$12),"VERIFICAR - UNIDADE/EMBALAGEM",IF(Y1943&gt;Premissas!$B$6,"NÃO COMPRAR - REAJUSTE &gt;5%","COMPRAR")))</f>
        <v>SEM OFERTA</v>
      </c>
      <c r="AB1943" s="18" t="str">
        <f aca="false">IF(W1943="DIMEC",S1943,IF(W1943="MEDCENTRO",U1943,""))</f>
        <v/>
      </c>
      <c r="AC1943" s="18" t="n">
        <f aca="false">IF(AA1943&lt;&gt;"COMPRAR",0,IF(AB1943="",I1943,MIN(I1943,AB1943)))</f>
        <v>0</v>
      </c>
      <c r="AD1943" s="19" t="n">
        <f aca="false">IF(AC1943&gt;0,AC1943*V1943,0)</f>
        <v>0</v>
      </c>
      <c r="AE1943" s="19" t="n">
        <f aca="false">IF(AC1943&gt;0,(M1943-V1943)*AC1943,0)</f>
        <v>0</v>
      </c>
      <c r="AF1943" s="16" t="str">
        <f aca="false">IF(AA1943&lt;&gt;"COMPRAR","",IF(AB1943="",IF(X1943="","",IF(X1943-V1943&lt;0.01,"EMPATE TÉCNICO","")),IF(AB1943&lt;I1943,"ESTOQUE INSUFICIENTE",IF(X1943="","",IF(X1943-V1943&lt;0.01,"EMPATE TÉCNICO","")))))</f>
        <v/>
      </c>
      <c r="AG1943" s="16" t="s">
        <v>203</v>
      </c>
      <c r="AH1943" s="16" t="s">
        <v>5413</v>
      </c>
    </row>
    <row r="1944" customFormat="false" ht="15" hidden="false" customHeight="false" outlineLevel="0" collapsed="false">
      <c r="A1944" s="16" t="s">
        <v>6166</v>
      </c>
      <c r="B1944" s="17" t="s">
        <v>6167</v>
      </c>
      <c r="C1944" s="16" t="s">
        <v>6168</v>
      </c>
      <c r="D1944" s="16" t="s">
        <v>4315</v>
      </c>
      <c r="E1944" s="18" t="n">
        <v>1</v>
      </c>
      <c r="F1944" s="16" t="s">
        <v>43</v>
      </c>
      <c r="G1944" s="18" t="n">
        <v>0</v>
      </c>
      <c r="H1944" s="16" t="n">
        <v>0.1</v>
      </c>
      <c r="I1944" s="18" t="n">
        <v>1</v>
      </c>
      <c r="J1944" s="19" t="n">
        <v>0</v>
      </c>
      <c r="K1944" s="19" t="n">
        <v>22.85</v>
      </c>
      <c r="L1944" s="19"/>
      <c r="M1944" s="19" t="n">
        <f aca="false">IF(J1944&gt;0,J1944,K1944)*E1944</f>
        <v>22.85</v>
      </c>
      <c r="N1944" s="20"/>
      <c r="O1944" s="21" t="str">
        <f aca="false">IF(R1944="","",ROUND(R1944*(1-Premissas!$B$4),4))</f>
        <v/>
      </c>
      <c r="P1944" s="22"/>
      <c r="Q1944" s="22"/>
      <c r="R1944" s="23"/>
      <c r="S1944" s="24"/>
      <c r="T1944" s="24"/>
      <c r="U1944" s="25"/>
      <c r="V1944" s="19" t="str">
        <f aca="false">IF(COUNT(N1944:Q1944)=0,"",MIN(N1944:Q1944))</f>
        <v/>
      </c>
      <c r="W1944" s="16" t="str">
        <f aca="false">IF(V1944="","",INDEX($N$4:$Q$4,MATCH(V1944,N1944:Q1944,0)))</f>
        <v/>
      </c>
      <c r="X1944" s="19" t="str">
        <f aca="false">IF(COUNT(N1944:Q1944)&lt;2,"",SMALL(N1944:Q1944,2))</f>
        <v/>
      </c>
      <c r="Y1944" s="26" t="str">
        <f aca="false">IF(OR(V1944="",M1944=0),"",V1944/M1944-1)</f>
        <v/>
      </c>
      <c r="Z1944" s="26" t="str">
        <f aca="false">IF(OR(V1944="",L1944=""),"",V1944/(L1944*E1944)-1)</f>
        <v/>
      </c>
      <c r="AA1944" s="16" t="str">
        <f aca="false">IF(V1944="","SEM OFERTA",IF(OR(Y1944&gt;Premissas!$B$11,Y1944&lt;Premissas!$B$12),"VERIFICAR - UNIDADE/EMBALAGEM",IF(Y1944&gt;Premissas!$B$6,"NÃO COMPRAR - REAJUSTE &gt;5%","COMPRAR")))</f>
        <v>SEM OFERTA</v>
      </c>
      <c r="AB1944" s="18" t="str">
        <f aca="false">IF(W1944="DIMEC",S1944,IF(W1944="MEDCENTRO",U1944,""))</f>
        <v/>
      </c>
      <c r="AC1944" s="18" t="n">
        <f aca="false">IF(AA1944&lt;&gt;"COMPRAR",0,IF(AB1944="",I1944,MIN(I1944,AB1944)))</f>
        <v>0</v>
      </c>
      <c r="AD1944" s="19" t="n">
        <f aca="false">IF(AC1944&gt;0,AC1944*V1944,0)</f>
        <v>0</v>
      </c>
      <c r="AE1944" s="19" t="n">
        <f aca="false">IF(AC1944&gt;0,(M1944-V1944)*AC1944,0)</f>
        <v>0</v>
      </c>
      <c r="AF1944" s="16" t="str">
        <f aca="false">IF(AA1944&lt;&gt;"COMPRAR","",IF(AB1944="",IF(X1944="","",IF(X1944-V1944&lt;0.01,"EMPATE TÉCNICO","")),IF(AB1944&lt;I1944,"ESTOQUE INSUFICIENTE",IF(X1944="","",IF(X1944-V1944&lt;0.01,"EMPATE TÉCNICO","")))))</f>
        <v/>
      </c>
      <c r="AG1944" s="16" t="s">
        <v>203</v>
      </c>
      <c r="AH1944" s="16" t="s">
        <v>5413</v>
      </c>
    </row>
    <row r="1945" customFormat="false" ht="15" hidden="false" customHeight="false" outlineLevel="0" collapsed="false">
      <c r="A1945" s="16" t="s">
        <v>6169</v>
      </c>
      <c r="B1945" s="17" t="s">
        <v>6170</v>
      </c>
      <c r="C1945" s="16" t="s">
        <v>6171</v>
      </c>
      <c r="D1945" s="16" t="s">
        <v>4315</v>
      </c>
      <c r="E1945" s="18" t="n">
        <v>1</v>
      </c>
      <c r="F1945" s="16" t="s">
        <v>43</v>
      </c>
      <c r="G1945" s="18" t="n">
        <v>0</v>
      </c>
      <c r="H1945" s="16" t="n">
        <v>0.1</v>
      </c>
      <c r="I1945" s="18" t="n">
        <v>1</v>
      </c>
      <c r="J1945" s="19" t="n">
        <v>0</v>
      </c>
      <c r="K1945" s="19" t="n">
        <v>22.85</v>
      </c>
      <c r="L1945" s="19"/>
      <c r="M1945" s="19" t="n">
        <f aca="false">IF(J1945&gt;0,J1945,K1945)*E1945</f>
        <v>22.85</v>
      </c>
      <c r="N1945" s="20"/>
      <c r="O1945" s="21" t="str">
        <f aca="false">IF(R1945="","",ROUND(R1945*(1-Premissas!$B$4),4))</f>
        <v/>
      </c>
      <c r="P1945" s="22"/>
      <c r="Q1945" s="22"/>
      <c r="R1945" s="23"/>
      <c r="S1945" s="24"/>
      <c r="T1945" s="24"/>
      <c r="U1945" s="25"/>
      <c r="V1945" s="19" t="str">
        <f aca="false">IF(COUNT(N1945:Q1945)=0,"",MIN(N1945:Q1945))</f>
        <v/>
      </c>
      <c r="W1945" s="16" t="str">
        <f aca="false">IF(V1945="","",INDEX($N$4:$Q$4,MATCH(V1945,N1945:Q1945,0)))</f>
        <v/>
      </c>
      <c r="X1945" s="19" t="str">
        <f aca="false">IF(COUNT(N1945:Q1945)&lt;2,"",SMALL(N1945:Q1945,2))</f>
        <v/>
      </c>
      <c r="Y1945" s="26" t="str">
        <f aca="false">IF(OR(V1945="",M1945=0),"",V1945/M1945-1)</f>
        <v/>
      </c>
      <c r="Z1945" s="26" t="str">
        <f aca="false">IF(OR(V1945="",L1945=""),"",V1945/(L1945*E1945)-1)</f>
        <v/>
      </c>
      <c r="AA1945" s="16" t="str">
        <f aca="false">IF(V1945="","SEM OFERTA",IF(OR(Y1945&gt;Premissas!$B$11,Y1945&lt;Premissas!$B$12),"VERIFICAR - UNIDADE/EMBALAGEM",IF(Y1945&gt;Premissas!$B$6,"NÃO COMPRAR - REAJUSTE &gt;5%","COMPRAR")))</f>
        <v>SEM OFERTA</v>
      </c>
      <c r="AB1945" s="18" t="str">
        <f aca="false">IF(W1945="DIMEC",S1945,IF(W1945="MEDCENTRO",U1945,""))</f>
        <v/>
      </c>
      <c r="AC1945" s="18" t="n">
        <f aca="false">IF(AA1945&lt;&gt;"COMPRAR",0,IF(AB1945="",I1945,MIN(I1945,AB1945)))</f>
        <v>0</v>
      </c>
      <c r="AD1945" s="19" t="n">
        <f aca="false">IF(AC1945&gt;0,AC1945*V1945,0)</f>
        <v>0</v>
      </c>
      <c r="AE1945" s="19" t="n">
        <f aca="false">IF(AC1945&gt;0,(M1945-V1945)*AC1945,0)</f>
        <v>0</v>
      </c>
      <c r="AF1945" s="16" t="str">
        <f aca="false">IF(AA1945&lt;&gt;"COMPRAR","",IF(AB1945="",IF(X1945="","",IF(X1945-V1945&lt;0.01,"EMPATE TÉCNICO","")),IF(AB1945&lt;I1945,"ESTOQUE INSUFICIENTE",IF(X1945="","",IF(X1945-V1945&lt;0.01,"EMPATE TÉCNICO","")))))</f>
        <v/>
      </c>
      <c r="AG1945" s="16" t="s">
        <v>203</v>
      </c>
      <c r="AH1945" s="16" t="s">
        <v>5413</v>
      </c>
    </row>
    <row r="1946" customFormat="false" ht="15" hidden="false" customHeight="false" outlineLevel="0" collapsed="false">
      <c r="A1946" s="16" t="s">
        <v>6172</v>
      </c>
      <c r="B1946" s="17" t="s">
        <v>6173</v>
      </c>
      <c r="C1946" s="16" t="s">
        <v>6174</v>
      </c>
      <c r="D1946" s="16" t="s">
        <v>4315</v>
      </c>
      <c r="E1946" s="18" t="n">
        <v>1</v>
      </c>
      <c r="F1946" s="16" t="s">
        <v>43</v>
      </c>
      <c r="G1946" s="18" t="n">
        <v>0</v>
      </c>
      <c r="H1946" s="16" t="n">
        <v>0</v>
      </c>
      <c r="I1946" s="18" t="n">
        <v>1</v>
      </c>
      <c r="J1946" s="19" t="n">
        <v>0</v>
      </c>
      <c r="K1946" s="19" t="n">
        <v>22.85</v>
      </c>
      <c r="L1946" s="19"/>
      <c r="M1946" s="19" t="n">
        <f aca="false">IF(J1946&gt;0,J1946,K1946)*E1946</f>
        <v>22.85</v>
      </c>
      <c r="N1946" s="20"/>
      <c r="O1946" s="21" t="str">
        <f aca="false">IF(R1946="","",ROUND(R1946*(1-Premissas!$B$4),4))</f>
        <v/>
      </c>
      <c r="P1946" s="22"/>
      <c r="Q1946" s="22"/>
      <c r="R1946" s="23"/>
      <c r="S1946" s="24"/>
      <c r="T1946" s="24"/>
      <c r="U1946" s="25"/>
      <c r="V1946" s="19" t="str">
        <f aca="false">IF(COUNT(N1946:Q1946)=0,"",MIN(N1946:Q1946))</f>
        <v/>
      </c>
      <c r="W1946" s="16" t="str">
        <f aca="false">IF(V1946="","",INDEX($N$4:$Q$4,MATCH(V1946,N1946:Q1946,0)))</f>
        <v/>
      </c>
      <c r="X1946" s="19" t="str">
        <f aca="false">IF(COUNT(N1946:Q1946)&lt;2,"",SMALL(N1946:Q1946,2))</f>
        <v/>
      </c>
      <c r="Y1946" s="26" t="str">
        <f aca="false">IF(OR(V1946="",M1946=0),"",V1946/M1946-1)</f>
        <v/>
      </c>
      <c r="Z1946" s="26" t="str">
        <f aca="false">IF(OR(V1946="",L1946=""),"",V1946/(L1946*E1946)-1)</f>
        <v/>
      </c>
      <c r="AA1946" s="16" t="str">
        <f aca="false">IF(V1946="","SEM OFERTA",IF(OR(Y1946&gt;Premissas!$B$11,Y1946&lt;Premissas!$B$12),"VERIFICAR - UNIDADE/EMBALAGEM",IF(Y1946&gt;Premissas!$B$6,"NÃO COMPRAR - REAJUSTE &gt;5%","COMPRAR")))</f>
        <v>SEM OFERTA</v>
      </c>
      <c r="AB1946" s="18" t="str">
        <f aca="false">IF(W1946="DIMEC",S1946,IF(W1946="MEDCENTRO",U1946,""))</f>
        <v/>
      </c>
      <c r="AC1946" s="18" t="n">
        <f aca="false">IF(AA1946&lt;&gt;"COMPRAR",0,IF(AB1946="",I1946,MIN(I1946,AB1946)))</f>
        <v>0</v>
      </c>
      <c r="AD1946" s="19" t="n">
        <f aca="false">IF(AC1946&gt;0,AC1946*V1946,0)</f>
        <v>0</v>
      </c>
      <c r="AE1946" s="19" t="n">
        <f aca="false">IF(AC1946&gt;0,(M1946-V1946)*AC1946,0)</f>
        <v>0</v>
      </c>
      <c r="AF1946" s="16" t="str">
        <f aca="false">IF(AA1946&lt;&gt;"COMPRAR","",IF(AB1946="",IF(X1946="","",IF(X1946-V1946&lt;0.01,"EMPATE TÉCNICO","")),IF(AB1946&lt;I1946,"ESTOQUE INSUFICIENTE",IF(X1946="","",IF(X1946-V1946&lt;0.01,"EMPATE TÉCNICO","")))))</f>
        <v/>
      </c>
      <c r="AG1946" s="16" t="s">
        <v>203</v>
      </c>
      <c r="AH1946" s="16" t="s">
        <v>5413</v>
      </c>
    </row>
    <row r="1947" customFormat="false" ht="15" hidden="false" customHeight="false" outlineLevel="0" collapsed="false">
      <c r="A1947" s="16" t="s">
        <v>6175</v>
      </c>
      <c r="B1947" s="17" t="s">
        <v>6176</v>
      </c>
      <c r="C1947" s="16" t="s">
        <v>6177</v>
      </c>
      <c r="D1947" s="16" t="s">
        <v>4315</v>
      </c>
      <c r="E1947" s="18" t="n">
        <v>1</v>
      </c>
      <c r="F1947" s="16" t="s">
        <v>43</v>
      </c>
      <c r="G1947" s="18" t="n">
        <v>0</v>
      </c>
      <c r="H1947" s="16" t="n">
        <v>0.1</v>
      </c>
      <c r="I1947" s="18" t="n">
        <v>1</v>
      </c>
      <c r="J1947" s="19" t="n">
        <v>0</v>
      </c>
      <c r="K1947" s="19" t="n">
        <v>21.18</v>
      </c>
      <c r="L1947" s="19"/>
      <c r="M1947" s="19" t="n">
        <f aca="false">IF(J1947&gt;0,J1947,K1947)*E1947</f>
        <v>21.18</v>
      </c>
      <c r="N1947" s="20"/>
      <c r="O1947" s="21" t="str">
        <f aca="false">IF(R1947="","",ROUND(R1947*(1-Premissas!$B$4),4))</f>
        <v/>
      </c>
      <c r="P1947" s="22"/>
      <c r="Q1947" s="22"/>
      <c r="R1947" s="23"/>
      <c r="S1947" s="24"/>
      <c r="T1947" s="24"/>
      <c r="U1947" s="25"/>
      <c r="V1947" s="19" t="str">
        <f aca="false">IF(COUNT(N1947:Q1947)=0,"",MIN(N1947:Q1947))</f>
        <v/>
      </c>
      <c r="W1947" s="16" t="str">
        <f aca="false">IF(V1947="","",INDEX($N$4:$Q$4,MATCH(V1947,N1947:Q1947,0)))</f>
        <v/>
      </c>
      <c r="X1947" s="19" t="str">
        <f aca="false">IF(COUNT(N1947:Q1947)&lt;2,"",SMALL(N1947:Q1947,2))</f>
        <v/>
      </c>
      <c r="Y1947" s="26" t="str">
        <f aca="false">IF(OR(V1947="",M1947=0),"",V1947/M1947-1)</f>
        <v/>
      </c>
      <c r="Z1947" s="26" t="str">
        <f aca="false">IF(OR(V1947="",L1947=""),"",V1947/(L1947*E1947)-1)</f>
        <v/>
      </c>
      <c r="AA1947" s="16" t="str">
        <f aca="false">IF(V1947="","SEM OFERTA",IF(OR(Y1947&gt;Premissas!$B$11,Y1947&lt;Premissas!$B$12),"VERIFICAR - UNIDADE/EMBALAGEM",IF(Y1947&gt;Premissas!$B$6,"NÃO COMPRAR - REAJUSTE &gt;5%","COMPRAR")))</f>
        <v>SEM OFERTA</v>
      </c>
      <c r="AB1947" s="18" t="str">
        <f aca="false">IF(W1947="DIMEC",S1947,IF(W1947="MEDCENTRO",U1947,""))</f>
        <v/>
      </c>
      <c r="AC1947" s="18" t="n">
        <f aca="false">IF(AA1947&lt;&gt;"COMPRAR",0,IF(AB1947="",I1947,MIN(I1947,AB1947)))</f>
        <v>0</v>
      </c>
      <c r="AD1947" s="19" t="n">
        <f aca="false">IF(AC1947&gt;0,AC1947*V1947,0)</f>
        <v>0</v>
      </c>
      <c r="AE1947" s="19" t="n">
        <f aca="false">IF(AC1947&gt;0,(M1947-V1947)*AC1947,0)</f>
        <v>0</v>
      </c>
      <c r="AF1947" s="16" t="str">
        <f aca="false">IF(AA1947&lt;&gt;"COMPRAR","",IF(AB1947="",IF(X1947="","",IF(X1947-V1947&lt;0.01,"EMPATE TÉCNICO","")),IF(AB1947&lt;I1947,"ESTOQUE INSUFICIENTE",IF(X1947="","",IF(X1947-V1947&lt;0.01,"EMPATE TÉCNICO","")))))</f>
        <v/>
      </c>
      <c r="AG1947" s="16" t="s">
        <v>203</v>
      </c>
      <c r="AH1947" s="16" t="s">
        <v>5413</v>
      </c>
    </row>
    <row r="1948" customFormat="false" ht="15" hidden="false" customHeight="false" outlineLevel="0" collapsed="false">
      <c r="A1948" s="16" t="s">
        <v>6178</v>
      </c>
      <c r="B1948" s="17" t="s">
        <v>6179</v>
      </c>
      <c r="C1948" s="16" t="s">
        <v>6180</v>
      </c>
      <c r="D1948" s="16" t="s">
        <v>4315</v>
      </c>
      <c r="E1948" s="18" t="n">
        <v>1</v>
      </c>
      <c r="F1948" s="16" t="s">
        <v>43</v>
      </c>
      <c r="G1948" s="18" t="n">
        <v>0</v>
      </c>
      <c r="H1948" s="16" t="n">
        <v>0.1</v>
      </c>
      <c r="I1948" s="18" t="n">
        <v>1</v>
      </c>
      <c r="J1948" s="19" t="n">
        <v>0</v>
      </c>
      <c r="K1948" s="19" t="n">
        <v>21.18</v>
      </c>
      <c r="L1948" s="19"/>
      <c r="M1948" s="19" t="n">
        <f aca="false">IF(J1948&gt;0,J1948,K1948)*E1948</f>
        <v>21.18</v>
      </c>
      <c r="N1948" s="20"/>
      <c r="O1948" s="21" t="str">
        <f aca="false">IF(R1948="","",ROUND(R1948*(1-Premissas!$B$4),4))</f>
        <v/>
      </c>
      <c r="P1948" s="22"/>
      <c r="Q1948" s="22"/>
      <c r="R1948" s="23"/>
      <c r="S1948" s="24"/>
      <c r="T1948" s="24"/>
      <c r="U1948" s="25"/>
      <c r="V1948" s="19" t="str">
        <f aca="false">IF(COUNT(N1948:Q1948)=0,"",MIN(N1948:Q1948))</f>
        <v/>
      </c>
      <c r="W1948" s="16" t="str">
        <f aca="false">IF(V1948="","",INDEX($N$4:$Q$4,MATCH(V1948,N1948:Q1948,0)))</f>
        <v/>
      </c>
      <c r="X1948" s="19" t="str">
        <f aca="false">IF(COUNT(N1948:Q1948)&lt;2,"",SMALL(N1948:Q1948,2))</f>
        <v/>
      </c>
      <c r="Y1948" s="26" t="str">
        <f aca="false">IF(OR(V1948="",M1948=0),"",V1948/M1948-1)</f>
        <v/>
      </c>
      <c r="Z1948" s="26" t="str">
        <f aca="false">IF(OR(V1948="",L1948=""),"",V1948/(L1948*E1948)-1)</f>
        <v/>
      </c>
      <c r="AA1948" s="16" t="str">
        <f aca="false">IF(V1948="","SEM OFERTA",IF(OR(Y1948&gt;Premissas!$B$11,Y1948&lt;Premissas!$B$12),"VERIFICAR - UNIDADE/EMBALAGEM",IF(Y1948&gt;Premissas!$B$6,"NÃO COMPRAR - REAJUSTE &gt;5%","COMPRAR")))</f>
        <v>SEM OFERTA</v>
      </c>
      <c r="AB1948" s="18" t="str">
        <f aca="false">IF(W1948="DIMEC",S1948,IF(W1948="MEDCENTRO",U1948,""))</f>
        <v/>
      </c>
      <c r="AC1948" s="18" t="n">
        <f aca="false">IF(AA1948&lt;&gt;"COMPRAR",0,IF(AB1948="",I1948,MIN(I1948,AB1948)))</f>
        <v>0</v>
      </c>
      <c r="AD1948" s="19" t="n">
        <f aca="false">IF(AC1948&gt;0,AC1948*V1948,0)</f>
        <v>0</v>
      </c>
      <c r="AE1948" s="19" t="n">
        <f aca="false">IF(AC1948&gt;0,(M1948-V1948)*AC1948,0)</f>
        <v>0</v>
      </c>
      <c r="AF1948" s="16" t="str">
        <f aca="false">IF(AA1948&lt;&gt;"COMPRAR","",IF(AB1948="",IF(X1948="","",IF(X1948-V1948&lt;0.01,"EMPATE TÉCNICO","")),IF(AB1948&lt;I1948,"ESTOQUE INSUFICIENTE",IF(X1948="","",IF(X1948-V1948&lt;0.01,"EMPATE TÉCNICO","")))))</f>
        <v/>
      </c>
      <c r="AG1948" s="16" t="s">
        <v>203</v>
      </c>
      <c r="AH1948" s="16" t="s">
        <v>5413</v>
      </c>
    </row>
    <row r="1949" customFormat="false" ht="15" hidden="false" customHeight="false" outlineLevel="0" collapsed="false">
      <c r="A1949" s="16" t="s">
        <v>6181</v>
      </c>
      <c r="B1949" s="17" t="s">
        <v>6182</v>
      </c>
      <c r="C1949" s="16" t="s">
        <v>6183</v>
      </c>
      <c r="D1949" s="16" t="s">
        <v>4241</v>
      </c>
      <c r="E1949" s="18" t="n">
        <v>1</v>
      </c>
      <c r="F1949" s="16" t="s">
        <v>43</v>
      </c>
      <c r="G1949" s="18" t="n">
        <v>0</v>
      </c>
      <c r="H1949" s="16" t="n">
        <v>0.2</v>
      </c>
      <c r="I1949" s="18" t="n">
        <v>1</v>
      </c>
      <c r="J1949" s="19" t="n">
        <v>6.63</v>
      </c>
      <c r="K1949" s="19" t="n">
        <v>6.63</v>
      </c>
      <c r="L1949" s="19" t="n">
        <v>6.63</v>
      </c>
      <c r="M1949" s="19" t="n">
        <f aca="false">IF(J1949&gt;0,J1949,K1949)*E1949</f>
        <v>6.63</v>
      </c>
      <c r="N1949" s="20"/>
      <c r="O1949" s="21" t="str">
        <f aca="false">IF(R1949="","",ROUND(R1949*(1-Premissas!$B$4),4))</f>
        <v/>
      </c>
      <c r="P1949" s="22"/>
      <c r="Q1949" s="22"/>
      <c r="R1949" s="23"/>
      <c r="S1949" s="24"/>
      <c r="T1949" s="24"/>
      <c r="U1949" s="25"/>
      <c r="V1949" s="19" t="str">
        <f aca="false">IF(COUNT(N1949:Q1949)=0,"",MIN(N1949:Q1949))</f>
        <v/>
      </c>
      <c r="W1949" s="16" t="str">
        <f aca="false">IF(V1949="","",INDEX($N$4:$Q$4,MATCH(V1949,N1949:Q1949,0)))</f>
        <v/>
      </c>
      <c r="X1949" s="19" t="str">
        <f aca="false">IF(COUNT(N1949:Q1949)&lt;2,"",SMALL(N1949:Q1949,2))</f>
        <v/>
      </c>
      <c r="Y1949" s="26" t="str">
        <f aca="false">IF(OR(V1949="",M1949=0),"",V1949/M1949-1)</f>
        <v/>
      </c>
      <c r="Z1949" s="26" t="str">
        <f aca="false">IF(OR(V1949="",L1949=""),"",V1949/(L1949*E1949)-1)</f>
        <v/>
      </c>
      <c r="AA1949" s="16" t="str">
        <f aca="false">IF(V1949="","SEM OFERTA",IF(OR(Y1949&gt;Premissas!$B$11,Y1949&lt;Premissas!$B$12),"VERIFICAR - UNIDADE/EMBALAGEM",IF(Y1949&gt;Premissas!$B$6,"NÃO COMPRAR - REAJUSTE &gt;5%","COMPRAR")))</f>
        <v>SEM OFERTA</v>
      </c>
      <c r="AB1949" s="18" t="str">
        <f aca="false">IF(W1949="DIMEC",S1949,IF(W1949="MEDCENTRO",U1949,""))</f>
        <v/>
      </c>
      <c r="AC1949" s="18" t="n">
        <f aca="false">IF(AA1949&lt;&gt;"COMPRAR",0,IF(AB1949="",I1949,MIN(I1949,AB1949)))</f>
        <v>0</v>
      </c>
      <c r="AD1949" s="19" t="n">
        <f aca="false">IF(AC1949&gt;0,AC1949*V1949,0)</f>
        <v>0</v>
      </c>
      <c r="AE1949" s="19" t="n">
        <f aca="false">IF(AC1949&gt;0,(M1949-V1949)*AC1949,0)</f>
        <v>0</v>
      </c>
      <c r="AF1949" s="16" t="str">
        <f aca="false">IF(AA1949&lt;&gt;"COMPRAR","",IF(AB1949="",IF(X1949="","",IF(X1949-V1949&lt;0.01,"EMPATE TÉCNICO","")),IF(AB1949&lt;I1949,"ESTOQUE INSUFICIENTE",IF(X1949="","",IF(X1949-V1949&lt;0.01,"EMPATE TÉCNICO","")))))</f>
        <v/>
      </c>
      <c r="AG1949" s="16" t="s">
        <v>203</v>
      </c>
      <c r="AH1949" s="16" t="s">
        <v>5413</v>
      </c>
    </row>
    <row r="1950" customFormat="false" ht="15" hidden="false" customHeight="false" outlineLevel="0" collapsed="false">
      <c r="A1950" s="16" t="s">
        <v>6184</v>
      </c>
      <c r="B1950" s="17" t="s">
        <v>6185</v>
      </c>
      <c r="C1950" s="16" t="s">
        <v>6186</v>
      </c>
      <c r="D1950" s="16"/>
      <c r="E1950" s="18" t="n">
        <v>1</v>
      </c>
      <c r="F1950" s="16" t="s">
        <v>43</v>
      </c>
      <c r="G1950" s="18" t="n">
        <v>0</v>
      </c>
      <c r="H1950" s="16" t="n">
        <v>0.1</v>
      </c>
      <c r="I1950" s="18" t="n">
        <v>1</v>
      </c>
      <c r="J1950" s="19" t="n">
        <v>26.75</v>
      </c>
      <c r="K1950" s="19" t="n">
        <v>26.75</v>
      </c>
      <c r="L1950" s="19" t="n">
        <v>26.75</v>
      </c>
      <c r="M1950" s="19" t="n">
        <f aca="false">IF(J1950&gt;0,J1950,K1950)*E1950</f>
        <v>26.75</v>
      </c>
      <c r="N1950" s="20"/>
      <c r="O1950" s="21" t="str">
        <f aca="false">IF(R1950="","",ROUND(R1950*(1-Premissas!$B$4),4))</f>
        <v/>
      </c>
      <c r="P1950" s="22"/>
      <c r="Q1950" s="22"/>
      <c r="R1950" s="23"/>
      <c r="S1950" s="24"/>
      <c r="T1950" s="24"/>
      <c r="U1950" s="25"/>
      <c r="V1950" s="19" t="str">
        <f aca="false">IF(COUNT(N1950:Q1950)=0,"",MIN(N1950:Q1950))</f>
        <v/>
      </c>
      <c r="W1950" s="16" t="str">
        <f aca="false">IF(V1950="","",INDEX($N$4:$Q$4,MATCH(V1950,N1950:Q1950,0)))</f>
        <v/>
      </c>
      <c r="X1950" s="19" t="str">
        <f aca="false">IF(COUNT(N1950:Q1950)&lt;2,"",SMALL(N1950:Q1950,2))</f>
        <v/>
      </c>
      <c r="Y1950" s="26" t="str">
        <f aca="false">IF(OR(V1950="",M1950=0),"",V1950/M1950-1)</f>
        <v/>
      </c>
      <c r="Z1950" s="26" t="str">
        <f aca="false">IF(OR(V1950="",L1950=""),"",V1950/(L1950*E1950)-1)</f>
        <v/>
      </c>
      <c r="AA1950" s="16" t="str">
        <f aca="false">IF(V1950="","SEM OFERTA",IF(OR(Y1950&gt;Premissas!$B$11,Y1950&lt;Premissas!$B$12),"VERIFICAR - UNIDADE/EMBALAGEM",IF(Y1950&gt;Premissas!$B$6,"NÃO COMPRAR - REAJUSTE &gt;5%","COMPRAR")))</f>
        <v>SEM OFERTA</v>
      </c>
      <c r="AB1950" s="18" t="str">
        <f aca="false">IF(W1950="DIMEC",S1950,IF(W1950="MEDCENTRO",U1950,""))</f>
        <v/>
      </c>
      <c r="AC1950" s="18" t="n">
        <f aca="false">IF(AA1950&lt;&gt;"COMPRAR",0,IF(AB1950="",I1950,MIN(I1950,AB1950)))</f>
        <v>0</v>
      </c>
      <c r="AD1950" s="19" t="n">
        <f aca="false">IF(AC1950&gt;0,AC1950*V1950,0)</f>
        <v>0</v>
      </c>
      <c r="AE1950" s="19" t="n">
        <f aca="false">IF(AC1950&gt;0,(M1950-V1950)*AC1950,0)</f>
        <v>0</v>
      </c>
      <c r="AF1950" s="16" t="str">
        <f aca="false">IF(AA1950&lt;&gt;"COMPRAR","",IF(AB1950="",IF(X1950="","",IF(X1950-V1950&lt;0.01,"EMPATE TÉCNICO","")),IF(AB1950&lt;I1950,"ESTOQUE INSUFICIENTE",IF(X1950="","",IF(X1950-V1950&lt;0.01,"EMPATE TÉCNICO","")))))</f>
        <v/>
      </c>
      <c r="AG1950" s="16" t="s">
        <v>4361</v>
      </c>
      <c r="AH1950" s="16" t="s">
        <v>5413</v>
      </c>
    </row>
    <row r="1951" customFormat="false" ht="15" hidden="false" customHeight="false" outlineLevel="0" collapsed="false">
      <c r="A1951" s="16" t="s">
        <v>6187</v>
      </c>
      <c r="B1951" s="17" t="s">
        <v>6188</v>
      </c>
      <c r="C1951" s="16" t="s">
        <v>6189</v>
      </c>
      <c r="D1951" s="16" t="s">
        <v>4360</v>
      </c>
      <c r="E1951" s="18" t="n">
        <v>1</v>
      </c>
      <c r="F1951" s="16" t="s">
        <v>43</v>
      </c>
      <c r="G1951" s="18" t="n">
        <v>0</v>
      </c>
      <c r="H1951" s="16" t="n">
        <v>0.4</v>
      </c>
      <c r="I1951" s="18" t="n">
        <v>2</v>
      </c>
      <c r="J1951" s="19" t="n">
        <v>13.78</v>
      </c>
      <c r="K1951" s="19" t="n">
        <v>13.78</v>
      </c>
      <c r="L1951" s="19" t="n">
        <v>13.78</v>
      </c>
      <c r="M1951" s="19" t="n">
        <f aca="false">IF(J1951&gt;0,J1951,K1951)*E1951</f>
        <v>13.78</v>
      </c>
      <c r="N1951" s="20"/>
      <c r="O1951" s="21" t="str">
        <f aca="false">IF(R1951="","",ROUND(R1951*(1-Premissas!$B$4),4))</f>
        <v/>
      </c>
      <c r="P1951" s="22"/>
      <c r="Q1951" s="22"/>
      <c r="R1951" s="23"/>
      <c r="S1951" s="24"/>
      <c r="T1951" s="24"/>
      <c r="U1951" s="25"/>
      <c r="V1951" s="19" t="str">
        <f aca="false">IF(COUNT(N1951:Q1951)=0,"",MIN(N1951:Q1951))</f>
        <v/>
      </c>
      <c r="W1951" s="16" t="str">
        <f aca="false">IF(V1951="","",INDEX($N$4:$Q$4,MATCH(V1951,N1951:Q1951,0)))</f>
        <v/>
      </c>
      <c r="X1951" s="19" t="str">
        <f aca="false">IF(COUNT(N1951:Q1951)&lt;2,"",SMALL(N1951:Q1951,2))</f>
        <v/>
      </c>
      <c r="Y1951" s="26" t="str">
        <f aca="false">IF(OR(V1951="",M1951=0),"",V1951/M1951-1)</f>
        <v/>
      </c>
      <c r="Z1951" s="26" t="str">
        <f aca="false">IF(OR(V1951="",L1951=""),"",V1951/(L1951*E1951)-1)</f>
        <v/>
      </c>
      <c r="AA1951" s="16" t="str">
        <f aca="false">IF(V1951="","SEM OFERTA",IF(OR(Y1951&gt;Premissas!$B$11,Y1951&lt;Premissas!$B$12),"VERIFICAR - UNIDADE/EMBALAGEM",IF(Y1951&gt;Premissas!$B$6,"NÃO COMPRAR - REAJUSTE &gt;5%","COMPRAR")))</f>
        <v>SEM OFERTA</v>
      </c>
      <c r="AB1951" s="18" t="str">
        <f aca="false">IF(W1951="DIMEC",S1951,IF(W1951="MEDCENTRO",U1951,""))</f>
        <v/>
      </c>
      <c r="AC1951" s="18" t="n">
        <f aca="false">IF(AA1951&lt;&gt;"COMPRAR",0,IF(AB1951="",I1951,MIN(I1951,AB1951)))</f>
        <v>0</v>
      </c>
      <c r="AD1951" s="19" t="n">
        <f aca="false">IF(AC1951&gt;0,AC1951*V1951,0)</f>
        <v>0</v>
      </c>
      <c r="AE1951" s="19" t="n">
        <f aca="false">IF(AC1951&gt;0,(M1951-V1951)*AC1951,0)</f>
        <v>0</v>
      </c>
      <c r="AF1951" s="16" t="str">
        <f aca="false">IF(AA1951&lt;&gt;"COMPRAR","",IF(AB1951="",IF(X1951="","",IF(X1951-V1951&lt;0.01,"EMPATE TÉCNICO","")),IF(AB1951&lt;I1951,"ESTOQUE INSUFICIENTE",IF(X1951="","",IF(X1951-V1951&lt;0.01,"EMPATE TÉCNICO","")))))</f>
        <v/>
      </c>
      <c r="AG1951" s="16" t="s">
        <v>4361</v>
      </c>
      <c r="AH1951" s="16" t="s">
        <v>5413</v>
      </c>
    </row>
    <row r="1952" customFormat="false" ht="15" hidden="false" customHeight="false" outlineLevel="0" collapsed="false">
      <c r="A1952" s="16" t="s">
        <v>6190</v>
      </c>
      <c r="B1952" s="17" t="s">
        <v>6191</v>
      </c>
      <c r="C1952" s="16" t="s">
        <v>6192</v>
      </c>
      <c r="D1952" s="16" t="s">
        <v>4360</v>
      </c>
      <c r="E1952" s="18" t="n">
        <v>1</v>
      </c>
      <c r="F1952" s="16" t="s">
        <v>43</v>
      </c>
      <c r="G1952" s="18" t="n">
        <v>0</v>
      </c>
      <c r="H1952" s="16" t="n">
        <v>0</v>
      </c>
      <c r="I1952" s="18" t="n">
        <v>1</v>
      </c>
      <c r="J1952" s="19" t="n">
        <v>30.13</v>
      </c>
      <c r="K1952" s="19" t="n">
        <v>30.13</v>
      </c>
      <c r="L1952" s="19" t="n">
        <v>30.13</v>
      </c>
      <c r="M1952" s="19" t="n">
        <f aca="false">IF(J1952&gt;0,J1952,K1952)*E1952</f>
        <v>30.13</v>
      </c>
      <c r="N1952" s="20"/>
      <c r="O1952" s="21" t="str">
        <f aca="false">IF(R1952="","",ROUND(R1952*(1-Premissas!$B$4),4))</f>
        <v/>
      </c>
      <c r="P1952" s="22"/>
      <c r="Q1952" s="22"/>
      <c r="R1952" s="23"/>
      <c r="S1952" s="24"/>
      <c r="T1952" s="24"/>
      <c r="U1952" s="25"/>
      <c r="V1952" s="19" t="str">
        <f aca="false">IF(COUNT(N1952:Q1952)=0,"",MIN(N1952:Q1952))</f>
        <v/>
      </c>
      <c r="W1952" s="16" t="str">
        <f aca="false">IF(V1952="","",INDEX($N$4:$Q$4,MATCH(V1952,N1952:Q1952,0)))</f>
        <v/>
      </c>
      <c r="X1952" s="19" t="str">
        <f aca="false">IF(COUNT(N1952:Q1952)&lt;2,"",SMALL(N1952:Q1952,2))</f>
        <v/>
      </c>
      <c r="Y1952" s="26" t="str">
        <f aca="false">IF(OR(V1952="",M1952=0),"",V1952/M1952-1)</f>
        <v/>
      </c>
      <c r="Z1952" s="26" t="str">
        <f aca="false">IF(OR(V1952="",L1952=""),"",V1952/(L1952*E1952)-1)</f>
        <v/>
      </c>
      <c r="AA1952" s="16" t="str">
        <f aca="false">IF(V1952="","SEM OFERTA",IF(OR(Y1952&gt;Premissas!$B$11,Y1952&lt;Premissas!$B$12),"VERIFICAR - UNIDADE/EMBALAGEM",IF(Y1952&gt;Premissas!$B$6,"NÃO COMPRAR - REAJUSTE &gt;5%","COMPRAR")))</f>
        <v>SEM OFERTA</v>
      </c>
      <c r="AB1952" s="18" t="str">
        <f aca="false">IF(W1952="DIMEC",S1952,IF(W1952="MEDCENTRO",U1952,""))</f>
        <v/>
      </c>
      <c r="AC1952" s="18" t="n">
        <f aca="false">IF(AA1952&lt;&gt;"COMPRAR",0,IF(AB1952="",I1952,MIN(I1952,AB1952)))</f>
        <v>0</v>
      </c>
      <c r="AD1952" s="19" t="n">
        <f aca="false">IF(AC1952&gt;0,AC1952*V1952,0)</f>
        <v>0</v>
      </c>
      <c r="AE1952" s="19" t="n">
        <f aca="false">IF(AC1952&gt;0,(M1952-V1952)*AC1952,0)</f>
        <v>0</v>
      </c>
      <c r="AF1952" s="16" t="str">
        <f aca="false">IF(AA1952&lt;&gt;"COMPRAR","",IF(AB1952="",IF(X1952="","",IF(X1952-V1952&lt;0.01,"EMPATE TÉCNICO","")),IF(AB1952&lt;I1952,"ESTOQUE INSUFICIENTE",IF(X1952="","",IF(X1952-V1952&lt;0.01,"EMPATE TÉCNICO","")))))</f>
        <v/>
      </c>
      <c r="AG1952" s="16" t="s">
        <v>4361</v>
      </c>
      <c r="AH1952" s="16" t="s">
        <v>5413</v>
      </c>
    </row>
    <row r="1953" customFormat="false" ht="15" hidden="false" customHeight="false" outlineLevel="0" collapsed="false">
      <c r="A1953" s="16" t="s">
        <v>6193</v>
      </c>
      <c r="B1953" s="17" t="s">
        <v>6194</v>
      </c>
      <c r="C1953" s="16" t="s">
        <v>6195</v>
      </c>
      <c r="D1953" s="16" t="s">
        <v>4360</v>
      </c>
      <c r="E1953" s="18" t="n">
        <v>1</v>
      </c>
      <c r="F1953" s="16" t="s">
        <v>43</v>
      </c>
      <c r="G1953" s="18" t="n">
        <v>0</v>
      </c>
      <c r="H1953" s="16" t="n">
        <v>0.2</v>
      </c>
      <c r="I1953" s="18" t="n">
        <v>1</v>
      </c>
      <c r="J1953" s="19" t="n">
        <v>15.47</v>
      </c>
      <c r="K1953" s="19" t="n">
        <v>15.47</v>
      </c>
      <c r="L1953" s="19" t="n">
        <v>15.47</v>
      </c>
      <c r="M1953" s="19" t="n">
        <f aca="false">IF(J1953&gt;0,J1953,K1953)*E1953</f>
        <v>15.47</v>
      </c>
      <c r="N1953" s="20"/>
      <c r="O1953" s="21" t="str">
        <f aca="false">IF(R1953="","",ROUND(R1953*(1-Premissas!$B$4),4))</f>
        <v/>
      </c>
      <c r="P1953" s="22"/>
      <c r="Q1953" s="22"/>
      <c r="R1953" s="23"/>
      <c r="S1953" s="24"/>
      <c r="T1953" s="24"/>
      <c r="U1953" s="25"/>
      <c r="V1953" s="19" t="str">
        <f aca="false">IF(COUNT(N1953:Q1953)=0,"",MIN(N1953:Q1953))</f>
        <v/>
      </c>
      <c r="W1953" s="16" t="str">
        <f aca="false">IF(V1953="","",INDEX($N$4:$Q$4,MATCH(V1953,N1953:Q1953,0)))</f>
        <v/>
      </c>
      <c r="X1953" s="19" t="str">
        <f aca="false">IF(COUNT(N1953:Q1953)&lt;2,"",SMALL(N1953:Q1953,2))</f>
        <v/>
      </c>
      <c r="Y1953" s="26" t="str">
        <f aca="false">IF(OR(V1953="",M1953=0),"",V1953/M1953-1)</f>
        <v/>
      </c>
      <c r="Z1953" s="26" t="str">
        <f aca="false">IF(OR(V1953="",L1953=""),"",V1953/(L1953*E1953)-1)</f>
        <v/>
      </c>
      <c r="AA1953" s="16" t="str">
        <f aca="false">IF(V1953="","SEM OFERTA",IF(OR(Y1953&gt;Premissas!$B$11,Y1953&lt;Premissas!$B$12),"VERIFICAR - UNIDADE/EMBALAGEM",IF(Y1953&gt;Premissas!$B$6,"NÃO COMPRAR - REAJUSTE &gt;5%","COMPRAR")))</f>
        <v>SEM OFERTA</v>
      </c>
      <c r="AB1953" s="18" t="str">
        <f aca="false">IF(W1953="DIMEC",S1953,IF(W1953="MEDCENTRO",U1953,""))</f>
        <v/>
      </c>
      <c r="AC1953" s="18" t="n">
        <f aca="false">IF(AA1953&lt;&gt;"COMPRAR",0,IF(AB1953="",I1953,MIN(I1953,AB1953)))</f>
        <v>0</v>
      </c>
      <c r="AD1953" s="19" t="n">
        <f aca="false">IF(AC1953&gt;0,AC1953*V1953,0)</f>
        <v>0</v>
      </c>
      <c r="AE1953" s="19" t="n">
        <f aca="false">IF(AC1953&gt;0,(M1953-V1953)*AC1953,0)</f>
        <v>0</v>
      </c>
      <c r="AF1953" s="16" t="str">
        <f aca="false">IF(AA1953&lt;&gt;"COMPRAR","",IF(AB1953="",IF(X1953="","",IF(X1953-V1953&lt;0.01,"EMPATE TÉCNICO","")),IF(AB1953&lt;I1953,"ESTOQUE INSUFICIENTE",IF(X1953="","",IF(X1953-V1953&lt;0.01,"EMPATE TÉCNICO","")))))</f>
        <v/>
      </c>
      <c r="AG1953" s="16" t="s">
        <v>4361</v>
      </c>
      <c r="AH1953" s="16" t="s">
        <v>5413</v>
      </c>
    </row>
    <row r="1954" customFormat="false" ht="15" hidden="false" customHeight="false" outlineLevel="0" collapsed="false">
      <c r="A1954" s="16" t="s">
        <v>6196</v>
      </c>
      <c r="B1954" s="17" t="s">
        <v>6197</v>
      </c>
      <c r="C1954" s="16" t="s">
        <v>6198</v>
      </c>
      <c r="D1954" s="16" t="s">
        <v>4360</v>
      </c>
      <c r="E1954" s="18" t="n">
        <v>1</v>
      </c>
      <c r="F1954" s="16" t="s">
        <v>43</v>
      </c>
      <c r="G1954" s="18" t="n">
        <v>0</v>
      </c>
      <c r="H1954" s="16" t="n">
        <v>0.2</v>
      </c>
      <c r="I1954" s="18" t="n">
        <v>1</v>
      </c>
      <c r="J1954" s="19" t="n">
        <v>23.04</v>
      </c>
      <c r="K1954" s="19" t="n">
        <v>23.04</v>
      </c>
      <c r="L1954" s="19" t="n">
        <v>23.04</v>
      </c>
      <c r="M1954" s="19" t="n">
        <f aca="false">IF(J1954&gt;0,J1954,K1954)*E1954</f>
        <v>23.04</v>
      </c>
      <c r="N1954" s="20"/>
      <c r="O1954" s="21" t="str">
        <f aca="false">IF(R1954="","",ROUND(R1954*(1-Premissas!$B$4),4))</f>
        <v/>
      </c>
      <c r="P1954" s="22"/>
      <c r="Q1954" s="22"/>
      <c r="R1954" s="23"/>
      <c r="S1954" s="24"/>
      <c r="T1954" s="24"/>
      <c r="U1954" s="25"/>
      <c r="V1954" s="19" t="str">
        <f aca="false">IF(COUNT(N1954:Q1954)=0,"",MIN(N1954:Q1954))</f>
        <v/>
      </c>
      <c r="W1954" s="16" t="str">
        <f aca="false">IF(V1954="","",INDEX($N$4:$Q$4,MATCH(V1954,N1954:Q1954,0)))</f>
        <v/>
      </c>
      <c r="X1954" s="19" t="str">
        <f aca="false">IF(COUNT(N1954:Q1954)&lt;2,"",SMALL(N1954:Q1954,2))</f>
        <v/>
      </c>
      <c r="Y1954" s="26" t="str">
        <f aca="false">IF(OR(V1954="",M1954=0),"",V1954/M1954-1)</f>
        <v/>
      </c>
      <c r="Z1954" s="26" t="str">
        <f aca="false">IF(OR(V1954="",L1954=""),"",V1954/(L1954*E1954)-1)</f>
        <v/>
      </c>
      <c r="AA1954" s="16" t="str">
        <f aca="false">IF(V1954="","SEM OFERTA",IF(OR(Y1954&gt;Premissas!$B$11,Y1954&lt;Premissas!$B$12),"VERIFICAR - UNIDADE/EMBALAGEM",IF(Y1954&gt;Premissas!$B$6,"NÃO COMPRAR - REAJUSTE &gt;5%","COMPRAR")))</f>
        <v>SEM OFERTA</v>
      </c>
      <c r="AB1954" s="18" t="str">
        <f aca="false">IF(W1954="DIMEC",S1954,IF(W1954="MEDCENTRO",U1954,""))</f>
        <v/>
      </c>
      <c r="AC1954" s="18" t="n">
        <f aca="false">IF(AA1954&lt;&gt;"COMPRAR",0,IF(AB1954="",I1954,MIN(I1954,AB1954)))</f>
        <v>0</v>
      </c>
      <c r="AD1954" s="19" t="n">
        <f aca="false">IF(AC1954&gt;0,AC1954*V1954,0)</f>
        <v>0</v>
      </c>
      <c r="AE1954" s="19" t="n">
        <f aca="false">IF(AC1954&gt;0,(M1954-V1954)*AC1954,0)</f>
        <v>0</v>
      </c>
      <c r="AF1954" s="16" t="str">
        <f aca="false">IF(AA1954&lt;&gt;"COMPRAR","",IF(AB1954="",IF(X1954="","",IF(X1954-V1954&lt;0.01,"EMPATE TÉCNICO","")),IF(AB1954&lt;I1954,"ESTOQUE INSUFICIENTE",IF(X1954="","",IF(X1954-V1954&lt;0.01,"EMPATE TÉCNICO","")))))</f>
        <v/>
      </c>
      <c r="AG1954" s="16" t="s">
        <v>4361</v>
      </c>
      <c r="AH1954" s="16" t="s">
        <v>5413</v>
      </c>
    </row>
    <row r="1955" customFormat="false" ht="15" hidden="false" customHeight="false" outlineLevel="0" collapsed="false">
      <c r="A1955" s="16" t="s">
        <v>6199</v>
      </c>
      <c r="B1955" s="17" t="s">
        <v>6200</v>
      </c>
      <c r="C1955" s="16" t="s">
        <v>6201</v>
      </c>
      <c r="D1955" s="16" t="s">
        <v>4360</v>
      </c>
      <c r="E1955" s="18" t="n">
        <v>1</v>
      </c>
      <c r="F1955" s="16" t="s">
        <v>43</v>
      </c>
      <c r="G1955" s="18" t="n">
        <v>0</v>
      </c>
      <c r="H1955" s="16" t="n">
        <v>0.1</v>
      </c>
      <c r="I1955" s="18" t="n">
        <v>1</v>
      </c>
      <c r="J1955" s="19" t="n">
        <v>40.13</v>
      </c>
      <c r="K1955" s="19" t="n">
        <v>40.13</v>
      </c>
      <c r="L1955" s="19" t="n">
        <v>40.13</v>
      </c>
      <c r="M1955" s="19" t="n">
        <f aca="false">IF(J1955&gt;0,J1955,K1955)*E1955</f>
        <v>40.13</v>
      </c>
      <c r="N1955" s="20"/>
      <c r="O1955" s="21" t="str">
        <f aca="false">IF(R1955="","",ROUND(R1955*(1-Premissas!$B$4),4))</f>
        <v/>
      </c>
      <c r="P1955" s="22"/>
      <c r="Q1955" s="22"/>
      <c r="R1955" s="23"/>
      <c r="S1955" s="24"/>
      <c r="T1955" s="24"/>
      <c r="U1955" s="25"/>
      <c r="V1955" s="19" t="str">
        <f aca="false">IF(COUNT(N1955:Q1955)=0,"",MIN(N1955:Q1955))</f>
        <v/>
      </c>
      <c r="W1955" s="16" t="str">
        <f aca="false">IF(V1955="","",INDEX($N$4:$Q$4,MATCH(V1955,N1955:Q1955,0)))</f>
        <v/>
      </c>
      <c r="X1955" s="19" t="str">
        <f aca="false">IF(COUNT(N1955:Q1955)&lt;2,"",SMALL(N1955:Q1955,2))</f>
        <v/>
      </c>
      <c r="Y1955" s="26" t="str">
        <f aca="false">IF(OR(V1955="",M1955=0),"",V1955/M1955-1)</f>
        <v/>
      </c>
      <c r="Z1955" s="26" t="str">
        <f aca="false">IF(OR(V1955="",L1955=""),"",V1955/(L1955*E1955)-1)</f>
        <v/>
      </c>
      <c r="AA1955" s="16" t="str">
        <f aca="false">IF(V1955="","SEM OFERTA",IF(OR(Y1955&gt;Premissas!$B$11,Y1955&lt;Premissas!$B$12),"VERIFICAR - UNIDADE/EMBALAGEM",IF(Y1955&gt;Premissas!$B$6,"NÃO COMPRAR - REAJUSTE &gt;5%","COMPRAR")))</f>
        <v>SEM OFERTA</v>
      </c>
      <c r="AB1955" s="18" t="str">
        <f aca="false">IF(W1955="DIMEC",S1955,IF(W1955="MEDCENTRO",U1955,""))</f>
        <v/>
      </c>
      <c r="AC1955" s="18" t="n">
        <f aca="false">IF(AA1955&lt;&gt;"COMPRAR",0,IF(AB1955="",I1955,MIN(I1955,AB1955)))</f>
        <v>0</v>
      </c>
      <c r="AD1955" s="19" t="n">
        <f aca="false">IF(AC1955&gt;0,AC1955*V1955,0)</f>
        <v>0</v>
      </c>
      <c r="AE1955" s="19" t="n">
        <f aca="false">IF(AC1955&gt;0,(M1955-V1955)*AC1955,0)</f>
        <v>0</v>
      </c>
      <c r="AF1955" s="16" t="str">
        <f aca="false">IF(AA1955&lt;&gt;"COMPRAR","",IF(AB1955="",IF(X1955="","",IF(X1955-V1955&lt;0.01,"EMPATE TÉCNICO","")),IF(AB1955&lt;I1955,"ESTOQUE INSUFICIENTE",IF(X1955="","",IF(X1955-V1955&lt;0.01,"EMPATE TÉCNICO","")))))</f>
        <v/>
      </c>
      <c r="AG1955" s="16" t="s">
        <v>4361</v>
      </c>
      <c r="AH1955" s="16" t="s">
        <v>5413</v>
      </c>
    </row>
    <row r="1956" customFormat="false" ht="15" hidden="false" customHeight="false" outlineLevel="0" collapsed="false">
      <c r="A1956" s="16" t="s">
        <v>6202</v>
      </c>
      <c r="B1956" s="17" t="s">
        <v>6203</v>
      </c>
      <c r="C1956" s="16" t="s">
        <v>6204</v>
      </c>
      <c r="D1956" s="16" t="s">
        <v>5727</v>
      </c>
      <c r="E1956" s="18" t="n">
        <v>1</v>
      </c>
      <c r="F1956" s="16" t="s">
        <v>42</v>
      </c>
      <c r="G1956" s="18" t="n">
        <v>2</v>
      </c>
      <c r="H1956" s="16" t="n">
        <v>1.1</v>
      </c>
      <c r="I1956" s="18" t="n">
        <v>1</v>
      </c>
      <c r="J1956" s="19" t="n">
        <v>27.37</v>
      </c>
      <c r="K1956" s="19" t="n">
        <v>27.37</v>
      </c>
      <c r="L1956" s="19" t="n">
        <v>27.37</v>
      </c>
      <c r="M1956" s="19" t="n">
        <f aca="false">IF(J1956&gt;0,J1956,K1956)*E1956</f>
        <v>27.37</v>
      </c>
      <c r="N1956" s="20"/>
      <c r="O1956" s="21" t="str">
        <f aca="false">IF(R1956="","",ROUND(R1956*(1-Premissas!$B$4),4))</f>
        <v/>
      </c>
      <c r="P1956" s="22"/>
      <c r="Q1956" s="22"/>
      <c r="R1956" s="23"/>
      <c r="S1956" s="24"/>
      <c r="T1956" s="24"/>
      <c r="U1956" s="25"/>
      <c r="V1956" s="19" t="str">
        <f aca="false">IF(COUNT(N1956:Q1956)=0,"",MIN(N1956:Q1956))</f>
        <v/>
      </c>
      <c r="W1956" s="16" t="str">
        <f aca="false">IF(V1956="","",INDEX($N$4:$Q$4,MATCH(V1956,N1956:Q1956,0)))</f>
        <v/>
      </c>
      <c r="X1956" s="19" t="str">
        <f aca="false">IF(COUNT(N1956:Q1956)&lt;2,"",SMALL(N1956:Q1956,2))</f>
        <v/>
      </c>
      <c r="Y1956" s="26" t="str">
        <f aca="false">IF(OR(V1956="",M1956=0),"",V1956/M1956-1)</f>
        <v/>
      </c>
      <c r="Z1956" s="26" t="str">
        <f aca="false">IF(OR(V1956="",L1956=""),"",V1956/(L1956*E1956)-1)</f>
        <v/>
      </c>
      <c r="AA1956" s="16" t="str">
        <f aca="false">IF(V1956="","SEM OFERTA",IF(OR(Y1956&gt;Premissas!$B$11,Y1956&lt;Premissas!$B$12),"VERIFICAR - UNIDADE/EMBALAGEM",IF(Y1956&gt;Premissas!$B$6,"NÃO COMPRAR - REAJUSTE &gt;5%","COMPRAR")))</f>
        <v>SEM OFERTA</v>
      </c>
      <c r="AB1956" s="18" t="str">
        <f aca="false">IF(W1956="DIMEC",S1956,IF(W1956="MEDCENTRO",U1956,""))</f>
        <v/>
      </c>
      <c r="AC1956" s="18" t="n">
        <f aca="false">IF(AA1956&lt;&gt;"COMPRAR",0,IF(AB1956="",I1956,MIN(I1956,AB1956)))</f>
        <v>0</v>
      </c>
      <c r="AD1956" s="19" t="n">
        <f aca="false">IF(AC1956&gt;0,AC1956*V1956,0)</f>
        <v>0</v>
      </c>
      <c r="AE1956" s="19" t="n">
        <f aca="false">IF(AC1956&gt;0,(M1956-V1956)*AC1956,0)</f>
        <v>0</v>
      </c>
      <c r="AF1956" s="16" t="str">
        <f aca="false">IF(AA1956&lt;&gt;"COMPRAR","",IF(AB1956="",IF(X1956="","",IF(X1956-V1956&lt;0.01,"EMPATE TÉCNICO","")),IF(AB1956&lt;I1956,"ESTOQUE INSUFICIENTE",IF(X1956="","",IF(X1956-V1956&lt;0.01,"EMPATE TÉCNICO","")))))</f>
        <v/>
      </c>
      <c r="AG1956" s="16" t="s">
        <v>5728</v>
      </c>
      <c r="AH1956" s="16" t="s">
        <v>5413</v>
      </c>
    </row>
    <row r="1957" customFormat="false" ht="15" hidden="false" customHeight="false" outlineLevel="0" collapsed="false">
      <c r="A1957" s="16" t="s">
        <v>6205</v>
      </c>
      <c r="B1957" s="17" t="s">
        <v>6206</v>
      </c>
      <c r="C1957" s="16" t="s">
        <v>6207</v>
      </c>
      <c r="D1957" s="16" t="s">
        <v>3882</v>
      </c>
      <c r="E1957" s="18" t="n">
        <v>1</v>
      </c>
      <c r="F1957" s="16" t="s">
        <v>43</v>
      </c>
      <c r="G1957" s="18" t="n">
        <v>0</v>
      </c>
      <c r="H1957" s="16" t="n">
        <v>0</v>
      </c>
      <c r="I1957" s="18" t="n">
        <v>1</v>
      </c>
      <c r="J1957" s="19" t="n">
        <v>11.55</v>
      </c>
      <c r="K1957" s="19" t="n">
        <v>11.55</v>
      </c>
      <c r="L1957" s="19" t="n">
        <v>11.55</v>
      </c>
      <c r="M1957" s="19" t="n">
        <f aca="false">IF(J1957&gt;0,J1957,K1957)*E1957</f>
        <v>11.55</v>
      </c>
      <c r="N1957" s="20"/>
      <c r="O1957" s="21" t="str">
        <f aca="false">IF(R1957="","",ROUND(R1957*(1-Premissas!$B$4),4))</f>
        <v/>
      </c>
      <c r="P1957" s="22"/>
      <c r="Q1957" s="22"/>
      <c r="R1957" s="23"/>
      <c r="S1957" s="24"/>
      <c r="T1957" s="24"/>
      <c r="U1957" s="25"/>
      <c r="V1957" s="19" t="str">
        <f aca="false">IF(COUNT(N1957:Q1957)=0,"",MIN(N1957:Q1957))</f>
        <v/>
      </c>
      <c r="W1957" s="16" t="str">
        <f aca="false">IF(V1957="","",INDEX($N$4:$Q$4,MATCH(V1957,N1957:Q1957,0)))</f>
        <v/>
      </c>
      <c r="X1957" s="19" t="str">
        <f aca="false">IF(COUNT(N1957:Q1957)&lt;2,"",SMALL(N1957:Q1957,2))</f>
        <v/>
      </c>
      <c r="Y1957" s="26" t="str">
        <f aca="false">IF(OR(V1957="",M1957=0),"",V1957/M1957-1)</f>
        <v/>
      </c>
      <c r="Z1957" s="26" t="str">
        <f aca="false">IF(OR(V1957="",L1957=""),"",V1957/(L1957*E1957)-1)</f>
        <v/>
      </c>
      <c r="AA1957" s="16" t="str">
        <f aca="false">IF(V1957="","SEM OFERTA",IF(OR(Y1957&gt;Premissas!$B$11,Y1957&lt;Premissas!$B$12),"VERIFICAR - UNIDADE/EMBALAGEM",IF(Y1957&gt;Premissas!$B$6,"NÃO COMPRAR - REAJUSTE &gt;5%","COMPRAR")))</f>
        <v>SEM OFERTA</v>
      </c>
      <c r="AB1957" s="18" t="str">
        <f aca="false">IF(W1957="DIMEC",S1957,IF(W1957="MEDCENTRO",U1957,""))</f>
        <v/>
      </c>
      <c r="AC1957" s="18" t="n">
        <f aca="false">IF(AA1957&lt;&gt;"COMPRAR",0,IF(AB1957="",I1957,MIN(I1957,AB1957)))</f>
        <v>0</v>
      </c>
      <c r="AD1957" s="19" t="n">
        <f aca="false">IF(AC1957&gt;0,AC1957*V1957,0)</f>
        <v>0</v>
      </c>
      <c r="AE1957" s="19" t="n">
        <f aca="false">IF(AC1957&gt;0,(M1957-V1957)*AC1957,0)</f>
        <v>0</v>
      </c>
      <c r="AF1957" s="16" t="str">
        <f aca="false">IF(AA1957&lt;&gt;"COMPRAR","",IF(AB1957="",IF(X1957="","",IF(X1957-V1957&lt;0.01,"EMPATE TÉCNICO","")),IF(AB1957&lt;I1957,"ESTOQUE INSUFICIENTE",IF(X1957="","",IF(X1957-V1957&lt;0.01,"EMPATE TÉCNICO","")))))</f>
        <v/>
      </c>
      <c r="AG1957" s="16" t="s">
        <v>328</v>
      </c>
      <c r="AH1957" s="16" t="s">
        <v>5413</v>
      </c>
    </row>
    <row r="1958" customFormat="false" ht="15" hidden="false" customHeight="false" outlineLevel="0" collapsed="false">
      <c r="A1958" s="16" t="s">
        <v>6208</v>
      </c>
      <c r="B1958" s="17" t="s">
        <v>6209</v>
      </c>
      <c r="C1958" s="16" t="s">
        <v>6210</v>
      </c>
      <c r="D1958" s="16" t="s">
        <v>3882</v>
      </c>
      <c r="E1958" s="18" t="n">
        <v>1</v>
      </c>
      <c r="F1958" s="16" t="s">
        <v>43</v>
      </c>
      <c r="G1958" s="18" t="n">
        <v>0</v>
      </c>
      <c r="H1958" s="16" t="n">
        <v>0</v>
      </c>
      <c r="I1958" s="18" t="n">
        <v>1</v>
      </c>
      <c r="J1958" s="19" t="n">
        <v>16.98</v>
      </c>
      <c r="K1958" s="19" t="n">
        <v>16.98</v>
      </c>
      <c r="L1958" s="19" t="n">
        <v>16.98</v>
      </c>
      <c r="M1958" s="19" t="n">
        <f aca="false">IF(J1958&gt;0,J1958,K1958)*E1958</f>
        <v>16.98</v>
      </c>
      <c r="N1958" s="20"/>
      <c r="O1958" s="21" t="str">
        <f aca="false">IF(R1958="","",ROUND(R1958*(1-Premissas!$B$4),4))</f>
        <v/>
      </c>
      <c r="P1958" s="22"/>
      <c r="Q1958" s="22"/>
      <c r="R1958" s="23"/>
      <c r="S1958" s="24"/>
      <c r="T1958" s="24"/>
      <c r="U1958" s="25"/>
      <c r="V1958" s="19" t="str">
        <f aca="false">IF(COUNT(N1958:Q1958)=0,"",MIN(N1958:Q1958))</f>
        <v/>
      </c>
      <c r="W1958" s="16" t="str">
        <f aca="false">IF(V1958="","",INDEX($N$4:$Q$4,MATCH(V1958,N1958:Q1958,0)))</f>
        <v/>
      </c>
      <c r="X1958" s="19" t="str">
        <f aca="false">IF(COUNT(N1958:Q1958)&lt;2,"",SMALL(N1958:Q1958,2))</f>
        <v/>
      </c>
      <c r="Y1958" s="26" t="str">
        <f aca="false">IF(OR(V1958="",M1958=0),"",V1958/M1958-1)</f>
        <v/>
      </c>
      <c r="Z1958" s="26" t="str">
        <f aca="false">IF(OR(V1958="",L1958=""),"",V1958/(L1958*E1958)-1)</f>
        <v/>
      </c>
      <c r="AA1958" s="16" t="str">
        <f aca="false">IF(V1958="","SEM OFERTA",IF(OR(Y1958&gt;Premissas!$B$11,Y1958&lt;Premissas!$B$12),"VERIFICAR - UNIDADE/EMBALAGEM",IF(Y1958&gt;Premissas!$B$6,"NÃO COMPRAR - REAJUSTE &gt;5%","COMPRAR")))</f>
        <v>SEM OFERTA</v>
      </c>
      <c r="AB1958" s="18" t="str">
        <f aca="false">IF(W1958="DIMEC",S1958,IF(W1958="MEDCENTRO",U1958,""))</f>
        <v/>
      </c>
      <c r="AC1958" s="18" t="n">
        <f aca="false">IF(AA1958&lt;&gt;"COMPRAR",0,IF(AB1958="",I1958,MIN(I1958,AB1958)))</f>
        <v>0</v>
      </c>
      <c r="AD1958" s="19" t="n">
        <f aca="false">IF(AC1958&gt;0,AC1958*V1958,0)</f>
        <v>0</v>
      </c>
      <c r="AE1958" s="19" t="n">
        <f aca="false">IF(AC1958&gt;0,(M1958-V1958)*AC1958,0)</f>
        <v>0</v>
      </c>
      <c r="AF1958" s="16" t="str">
        <f aca="false">IF(AA1958&lt;&gt;"COMPRAR","",IF(AB1958="",IF(X1958="","",IF(X1958-V1958&lt;0.01,"EMPATE TÉCNICO","")),IF(AB1958&lt;I1958,"ESTOQUE INSUFICIENTE",IF(X1958="","",IF(X1958-V1958&lt;0.01,"EMPATE TÉCNICO","")))))</f>
        <v/>
      </c>
      <c r="AG1958" s="16" t="s">
        <v>328</v>
      </c>
      <c r="AH1958" s="16" t="s">
        <v>5413</v>
      </c>
    </row>
    <row r="1959" customFormat="false" ht="15" hidden="false" customHeight="false" outlineLevel="0" collapsed="false">
      <c r="A1959" s="16" t="s">
        <v>6211</v>
      </c>
      <c r="B1959" s="17" t="s">
        <v>6212</v>
      </c>
      <c r="C1959" s="16" t="s">
        <v>6213</v>
      </c>
      <c r="D1959" s="16" t="s">
        <v>3882</v>
      </c>
      <c r="E1959" s="18" t="n">
        <v>1</v>
      </c>
      <c r="F1959" s="16" t="s">
        <v>43</v>
      </c>
      <c r="G1959" s="18" t="n">
        <v>0</v>
      </c>
      <c r="H1959" s="16" t="n">
        <v>0.1</v>
      </c>
      <c r="I1959" s="18" t="n">
        <v>1</v>
      </c>
      <c r="J1959" s="19" t="n">
        <v>16.97</v>
      </c>
      <c r="K1959" s="19" t="n">
        <v>16.97</v>
      </c>
      <c r="L1959" s="19" t="n">
        <v>16.97</v>
      </c>
      <c r="M1959" s="19" t="n">
        <f aca="false">IF(J1959&gt;0,J1959,K1959)*E1959</f>
        <v>16.97</v>
      </c>
      <c r="N1959" s="20"/>
      <c r="O1959" s="21" t="str">
        <f aca="false">IF(R1959="","",ROUND(R1959*(1-Premissas!$B$4),4))</f>
        <v/>
      </c>
      <c r="P1959" s="22"/>
      <c r="Q1959" s="22"/>
      <c r="R1959" s="23"/>
      <c r="S1959" s="24"/>
      <c r="T1959" s="24"/>
      <c r="U1959" s="25"/>
      <c r="V1959" s="19" t="str">
        <f aca="false">IF(COUNT(N1959:Q1959)=0,"",MIN(N1959:Q1959))</f>
        <v/>
      </c>
      <c r="W1959" s="16" t="str">
        <f aca="false">IF(V1959="","",INDEX($N$4:$Q$4,MATCH(V1959,N1959:Q1959,0)))</f>
        <v/>
      </c>
      <c r="X1959" s="19" t="str">
        <f aca="false">IF(COUNT(N1959:Q1959)&lt;2,"",SMALL(N1959:Q1959,2))</f>
        <v/>
      </c>
      <c r="Y1959" s="26" t="str">
        <f aca="false">IF(OR(V1959="",M1959=0),"",V1959/M1959-1)</f>
        <v/>
      </c>
      <c r="Z1959" s="26" t="str">
        <f aca="false">IF(OR(V1959="",L1959=""),"",V1959/(L1959*E1959)-1)</f>
        <v/>
      </c>
      <c r="AA1959" s="16" t="str">
        <f aca="false">IF(V1959="","SEM OFERTA",IF(OR(Y1959&gt;Premissas!$B$11,Y1959&lt;Premissas!$B$12),"VERIFICAR - UNIDADE/EMBALAGEM",IF(Y1959&gt;Premissas!$B$6,"NÃO COMPRAR - REAJUSTE &gt;5%","COMPRAR")))</f>
        <v>SEM OFERTA</v>
      </c>
      <c r="AB1959" s="18" t="str">
        <f aca="false">IF(W1959="DIMEC",S1959,IF(W1959="MEDCENTRO",U1959,""))</f>
        <v/>
      </c>
      <c r="AC1959" s="18" t="n">
        <f aca="false">IF(AA1959&lt;&gt;"COMPRAR",0,IF(AB1959="",I1959,MIN(I1959,AB1959)))</f>
        <v>0</v>
      </c>
      <c r="AD1959" s="19" t="n">
        <f aca="false">IF(AC1959&gt;0,AC1959*V1959,0)</f>
        <v>0</v>
      </c>
      <c r="AE1959" s="19" t="n">
        <f aca="false">IF(AC1959&gt;0,(M1959-V1959)*AC1959,0)</f>
        <v>0</v>
      </c>
      <c r="AF1959" s="16" t="str">
        <f aca="false">IF(AA1959&lt;&gt;"COMPRAR","",IF(AB1959="",IF(X1959="","",IF(X1959-V1959&lt;0.01,"EMPATE TÉCNICO","")),IF(AB1959&lt;I1959,"ESTOQUE INSUFICIENTE",IF(X1959="","",IF(X1959-V1959&lt;0.01,"EMPATE TÉCNICO","")))))</f>
        <v/>
      </c>
      <c r="AG1959" s="16" t="s">
        <v>328</v>
      </c>
      <c r="AH1959" s="16" t="s">
        <v>5413</v>
      </c>
    </row>
    <row r="1960" customFormat="false" ht="15" hidden="false" customHeight="false" outlineLevel="0" collapsed="false">
      <c r="A1960" s="16" t="s">
        <v>6214</v>
      </c>
      <c r="B1960" s="17" t="s">
        <v>6215</v>
      </c>
      <c r="C1960" s="16" t="s">
        <v>6216</v>
      </c>
      <c r="D1960" s="16" t="s">
        <v>5429</v>
      </c>
      <c r="E1960" s="18" t="n">
        <v>1</v>
      </c>
      <c r="F1960" s="16" t="s">
        <v>43</v>
      </c>
      <c r="G1960" s="18" t="n">
        <v>0</v>
      </c>
      <c r="H1960" s="16" t="n">
        <v>0.5</v>
      </c>
      <c r="I1960" s="18" t="n">
        <v>2</v>
      </c>
      <c r="J1960" s="19" t="n">
        <v>13.37</v>
      </c>
      <c r="K1960" s="19" t="n">
        <v>13.37</v>
      </c>
      <c r="L1960" s="19" t="n">
        <v>13.37</v>
      </c>
      <c r="M1960" s="19" t="n">
        <f aca="false">IF(J1960&gt;0,J1960,K1960)*E1960</f>
        <v>13.37</v>
      </c>
      <c r="N1960" s="20"/>
      <c r="O1960" s="21" t="str">
        <f aca="false">IF(R1960="","",ROUND(R1960*(1-Premissas!$B$4),4))</f>
        <v/>
      </c>
      <c r="P1960" s="22"/>
      <c r="Q1960" s="22"/>
      <c r="R1960" s="23"/>
      <c r="S1960" s="24"/>
      <c r="T1960" s="24"/>
      <c r="U1960" s="25"/>
      <c r="V1960" s="19" t="str">
        <f aca="false">IF(COUNT(N1960:Q1960)=0,"",MIN(N1960:Q1960))</f>
        <v/>
      </c>
      <c r="W1960" s="16" t="str">
        <f aca="false">IF(V1960="","",INDEX($N$4:$Q$4,MATCH(V1960,N1960:Q1960,0)))</f>
        <v/>
      </c>
      <c r="X1960" s="19" t="str">
        <f aca="false">IF(COUNT(N1960:Q1960)&lt;2,"",SMALL(N1960:Q1960,2))</f>
        <v/>
      </c>
      <c r="Y1960" s="26" t="str">
        <f aca="false">IF(OR(V1960="",M1960=0),"",V1960/M1960-1)</f>
        <v/>
      </c>
      <c r="Z1960" s="26" t="str">
        <f aca="false">IF(OR(V1960="",L1960=""),"",V1960/(L1960*E1960)-1)</f>
        <v/>
      </c>
      <c r="AA1960" s="16" t="str">
        <f aca="false">IF(V1960="","SEM OFERTA",IF(OR(Y1960&gt;Premissas!$B$11,Y1960&lt;Premissas!$B$12),"VERIFICAR - UNIDADE/EMBALAGEM",IF(Y1960&gt;Premissas!$B$6,"NÃO COMPRAR - REAJUSTE &gt;5%","COMPRAR")))</f>
        <v>SEM OFERTA</v>
      </c>
      <c r="AB1960" s="18" t="str">
        <f aca="false">IF(W1960="DIMEC",S1960,IF(W1960="MEDCENTRO",U1960,""))</f>
        <v/>
      </c>
      <c r="AC1960" s="18" t="n">
        <f aca="false">IF(AA1960&lt;&gt;"COMPRAR",0,IF(AB1960="",I1960,MIN(I1960,AB1960)))</f>
        <v>0</v>
      </c>
      <c r="AD1960" s="19" t="n">
        <f aca="false">IF(AC1960&gt;0,AC1960*V1960,0)</f>
        <v>0</v>
      </c>
      <c r="AE1960" s="19" t="n">
        <f aca="false">IF(AC1960&gt;0,(M1960-V1960)*AC1960,0)</f>
        <v>0</v>
      </c>
      <c r="AF1960" s="16" t="str">
        <f aca="false">IF(AA1960&lt;&gt;"COMPRAR","",IF(AB1960="",IF(X1960="","",IF(X1960-V1960&lt;0.01,"EMPATE TÉCNICO","")),IF(AB1960&lt;I1960,"ESTOQUE INSUFICIENTE",IF(X1960="","",IF(X1960-V1960&lt;0.01,"EMPATE TÉCNICO","")))))</f>
        <v/>
      </c>
      <c r="AG1960" s="16" t="s">
        <v>328</v>
      </c>
      <c r="AH1960" s="16" t="s">
        <v>5413</v>
      </c>
    </row>
    <row r="1961" customFormat="false" ht="15" hidden="false" customHeight="false" outlineLevel="0" collapsed="false">
      <c r="A1961" s="16" t="s">
        <v>6217</v>
      </c>
      <c r="B1961" s="17" t="s">
        <v>6218</v>
      </c>
      <c r="C1961" s="16" t="s">
        <v>6219</v>
      </c>
      <c r="D1961" s="16" t="s">
        <v>6220</v>
      </c>
      <c r="E1961" s="18" t="n">
        <v>1</v>
      </c>
      <c r="F1961" s="16" t="s">
        <v>43</v>
      </c>
      <c r="G1961" s="18" t="n">
        <v>0</v>
      </c>
      <c r="H1961" s="16" t="n">
        <v>0.4</v>
      </c>
      <c r="I1961" s="18" t="n">
        <v>1</v>
      </c>
      <c r="J1961" s="19" t="n">
        <v>44.19</v>
      </c>
      <c r="K1961" s="19" t="n">
        <v>44.19</v>
      </c>
      <c r="L1961" s="19" t="n">
        <v>44.19</v>
      </c>
      <c r="M1961" s="19" t="n">
        <f aca="false">IF(J1961&gt;0,J1961,K1961)*E1961</f>
        <v>44.19</v>
      </c>
      <c r="N1961" s="20"/>
      <c r="O1961" s="21" t="str">
        <f aca="false">IF(R1961="","",ROUND(R1961*(1-Premissas!$B$4),4))</f>
        <v/>
      </c>
      <c r="P1961" s="22"/>
      <c r="Q1961" s="22"/>
      <c r="R1961" s="23"/>
      <c r="S1961" s="24"/>
      <c r="T1961" s="24"/>
      <c r="U1961" s="25"/>
      <c r="V1961" s="19" t="str">
        <f aca="false">IF(COUNT(N1961:Q1961)=0,"",MIN(N1961:Q1961))</f>
        <v/>
      </c>
      <c r="W1961" s="16" t="str">
        <f aca="false">IF(V1961="","",INDEX($N$4:$Q$4,MATCH(V1961,N1961:Q1961,0)))</f>
        <v/>
      </c>
      <c r="X1961" s="19" t="str">
        <f aca="false">IF(COUNT(N1961:Q1961)&lt;2,"",SMALL(N1961:Q1961,2))</f>
        <v/>
      </c>
      <c r="Y1961" s="26" t="str">
        <f aca="false">IF(OR(V1961="",M1961=0),"",V1961/M1961-1)</f>
        <v/>
      </c>
      <c r="Z1961" s="26" t="str">
        <f aca="false">IF(OR(V1961="",L1961=""),"",V1961/(L1961*E1961)-1)</f>
        <v/>
      </c>
      <c r="AA1961" s="16" t="str">
        <f aca="false">IF(V1961="","SEM OFERTA",IF(OR(Y1961&gt;Premissas!$B$11,Y1961&lt;Premissas!$B$12),"VERIFICAR - UNIDADE/EMBALAGEM",IF(Y1961&gt;Premissas!$B$6,"NÃO COMPRAR - REAJUSTE &gt;5%","COMPRAR")))</f>
        <v>SEM OFERTA</v>
      </c>
      <c r="AB1961" s="18" t="str">
        <f aca="false">IF(W1961="DIMEC",S1961,IF(W1961="MEDCENTRO",U1961,""))</f>
        <v/>
      </c>
      <c r="AC1961" s="18" t="n">
        <f aca="false">IF(AA1961&lt;&gt;"COMPRAR",0,IF(AB1961="",I1961,MIN(I1961,AB1961)))</f>
        <v>0</v>
      </c>
      <c r="AD1961" s="19" t="n">
        <f aca="false">IF(AC1961&gt;0,AC1961*V1961,0)</f>
        <v>0</v>
      </c>
      <c r="AE1961" s="19" t="n">
        <f aca="false">IF(AC1961&gt;0,(M1961-V1961)*AC1961,0)</f>
        <v>0</v>
      </c>
      <c r="AF1961" s="16" t="str">
        <f aca="false">IF(AA1961&lt;&gt;"COMPRAR","",IF(AB1961="",IF(X1961="","",IF(X1961-V1961&lt;0.01,"EMPATE TÉCNICO","")),IF(AB1961&lt;I1961,"ESTOQUE INSUFICIENTE",IF(X1961="","",IF(X1961-V1961&lt;0.01,"EMPATE TÉCNICO","")))))</f>
        <v/>
      </c>
      <c r="AG1961" s="16" t="s">
        <v>1838</v>
      </c>
      <c r="AH1961" s="16" t="s">
        <v>5413</v>
      </c>
    </row>
    <row r="1962" customFormat="false" ht="15" hidden="false" customHeight="false" outlineLevel="0" collapsed="false">
      <c r="A1962" s="16" t="s">
        <v>6221</v>
      </c>
      <c r="B1962" s="17" t="s">
        <v>6222</v>
      </c>
      <c r="C1962" s="16" t="s">
        <v>6223</v>
      </c>
      <c r="D1962" s="16" t="s">
        <v>6220</v>
      </c>
      <c r="E1962" s="18" t="n">
        <v>1</v>
      </c>
      <c r="F1962" s="16" t="s">
        <v>42</v>
      </c>
      <c r="G1962" s="18" t="n">
        <v>3</v>
      </c>
      <c r="H1962" s="16" t="n">
        <v>2.1</v>
      </c>
      <c r="I1962" s="18" t="n">
        <v>3</v>
      </c>
      <c r="J1962" s="19" t="n">
        <v>39.77</v>
      </c>
      <c r="K1962" s="19" t="n">
        <v>39.77</v>
      </c>
      <c r="L1962" s="19" t="n">
        <v>39.77</v>
      </c>
      <c r="M1962" s="19" t="n">
        <f aca="false">IF(J1962&gt;0,J1962,K1962)*E1962</f>
        <v>39.77</v>
      </c>
      <c r="N1962" s="20"/>
      <c r="O1962" s="21" t="str">
        <f aca="false">IF(R1962="","",ROUND(R1962*(1-Premissas!$B$4),4))</f>
        <v/>
      </c>
      <c r="P1962" s="22"/>
      <c r="Q1962" s="22"/>
      <c r="R1962" s="23"/>
      <c r="S1962" s="24"/>
      <c r="T1962" s="24"/>
      <c r="U1962" s="25"/>
      <c r="V1962" s="19" t="str">
        <f aca="false">IF(COUNT(N1962:Q1962)=0,"",MIN(N1962:Q1962))</f>
        <v/>
      </c>
      <c r="W1962" s="16" t="str">
        <f aca="false">IF(V1962="","",INDEX($N$4:$Q$4,MATCH(V1962,N1962:Q1962,0)))</f>
        <v/>
      </c>
      <c r="X1962" s="19" t="str">
        <f aca="false">IF(COUNT(N1962:Q1962)&lt;2,"",SMALL(N1962:Q1962,2))</f>
        <v/>
      </c>
      <c r="Y1962" s="26" t="str">
        <f aca="false">IF(OR(V1962="",M1962=0),"",V1962/M1962-1)</f>
        <v/>
      </c>
      <c r="Z1962" s="26" t="str">
        <f aca="false">IF(OR(V1962="",L1962=""),"",V1962/(L1962*E1962)-1)</f>
        <v/>
      </c>
      <c r="AA1962" s="16" t="str">
        <f aca="false">IF(V1962="","SEM OFERTA",IF(OR(Y1962&gt;Premissas!$B$11,Y1962&lt;Premissas!$B$12),"VERIFICAR - UNIDADE/EMBALAGEM",IF(Y1962&gt;Premissas!$B$6,"NÃO COMPRAR - REAJUSTE &gt;5%","COMPRAR")))</f>
        <v>SEM OFERTA</v>
      </c>
      <c r="AB1962" s="18" t="str">
        <f aca="false">IF(W1962="DIMEC",S1962,IF(W1962="MEDCENTRO",U1962,""))</f>
        <v/>
      </c>
      <c r="AC1962" s="18" t="n">
        <f aca="false">IF(AA1962&lt;&gt;"COMPRAR",0,IF(AB1962="",I1962,MIN(I1962,AB1962)))</f>
        <v>0</v>
      </c>
      <c r="AD1962" s="19" t="n">
        <f aca="false">IF(AC1962&gt;0,AC1962*V1962,0)</f>
        <v>0</v>
      </c>
      <c r="AE1962" s="19" t="n">
        <f aca="false">IF(AC1962&gt;0,(M1962-V1962)*AC1962,0)</f>
        <v>0</v>
      </c>
      <c r="AF1962" s="16" t="str">
        <f aca="false">IF(AA1962&lt;&gt;"COMPRAR","",IF(AB1962="",IF(X1962="","",IF(X1962-V1962&lt;0.01,"EMPATE TÉCNICO","")),IF(AB1962&lt;I1962,"ESTOQUE INSUFICIENTE",IF(X1962="","",IF(X1962-V1962&lt;0.01,"EMPATE TÉCNICO","")))))</f>
        <v/>
      </c>
      <c r="AG1962" s="16" t="s">
        <v>1838</v>
      </c>
      <c r="AH1962" s="16" t="s">
        <v>5413</v>
      </c>
    </row>
    <row r="1963" customFormat="false" ht="15" hidden="false" customHeight="false" outlineLevel="0" collapsed="false">
      <c r="A1963" s="16" t="s">
        <v>6224</v>
      </c>
      <c r="B1963" s="17" t="s">
        <v>6225</v>
      </c>
      <c r="C1963" s="16" t="s">
        <v>6226</v>
      </c>
      <c r="D1963" s="16" t="s">
        <v>6220</v>
      </c>
      <c r="E1963" s="18" t="n">
        <v>1</v>
      </c>
      <c r="F1963" s="16" t="s">
        <v>42</v>
      </c>
      <c r="G1963" s="18" t="n">
        <v>0</v>
      </c>
      <c r="H1963" s="16" t="n">
        <v>2.1</v>
      </c>
      <c r="I1963" s="18" t="n">
        <v>6</v>
      </c>
      <c r="J1963" s="19" t="n">
        <v>38.32</v>
      </c>
      <c r="K1963" s="19" t="n">
        <v>38.32</v>
      </c>
      <c r="L1963" s="19" t="n">
        <v>38.32</v>
      </c>
      <c r="M1963" s="19" t="n">
        <f aca="false">IF(J1963&gt;0,J1963,K1963)*E1963</f>
        <v>38.32</v>
      </c>
      <c r="N1963" s="20"/>
      <c r="O1963" s="21" t="str">
        <f aca="false">IF(R1963="","",ROUND(R1963*(1-Premissas!$B$4),4))</f>
        <v/>
      </c>
      <c r="P1963" s="22"/>
      <c r="Q1963" s="22"/>
      <c r="R1963" s="23"/>
      <c r="S1963" s="24"/>
      <c r="T1963" s="24"/>
      <c r="U1963" s="25"/>
      <c r="V1963" s="19" t="str">
        <f aca="false">IF(COUNT(N1963:Q1963)=0,"",MIN(N1963:Q1963))</f>
        <v/>
      </c>
      <c r="W1963" s="16" t="str">
        <f aca="false">IF(V1963="","",INDEX($N$4:$Q$4,MATCH(V1963,N1963:Q1963,0)))</f>
        <v/>
      </c>
      <c r="X1963" s="19" t="str">
        <f aca="false">IF(COUNT(N1963:Q1963)&lt;2,"",SMALL(N1963:Q1963,2))</f>
        <v/>
      </c>
      <c r="Y1963" s="26" t="str">
        <f aca="false">IF(OR(V1963="",M1963=0),"",V1963/M1963-1)</f>
        <v/>
      </c>
      <c r="Z1963" s="26" t="str">
        <f aca="false">IF(OR(V1963="",L1963=""),"",V1963/(L1963*E1963)-1)</f>
        <v/>
      </c>
      <c r="AA1963" s="16" t="str">
        <f aca="false">IF(V1963="","SEM OFERTA",IF(OR(Y1963&gt;Premissas!$B$11,Y1963&lt;Premissas!$B$12),"VERIFICAR - UNIDADE/EMBALAGEM",IF(Y1963&gt;Premissas!$B$6,"NÃO COMPRAR - REAJUSTE &gt;5%","COMPRAR")))</f>
        <v>SEM OFERTA</v>
      </c>
      <c r="AB1963" s="18" t="str">
        <f aca="false">IF(W1963="DIMEC",S1963,IF(W1963="MEDCENTRO",U1963,""))</f>
        <v/>
      </c>
      <c r="AC1963" s="18" t="n">
        <f aca="false">IF(AA1963&lt;&gt;"COMPRAR",0,IF(AB1963="",I1963,MIN(I1963,AB1963)))</f>
        <v>0</v>
      </c>
      <c r="AD1963" s="19" t="n">
        <f aca="false">IF(AC1963&gt;0,AC1963*V1963,0)</f>
        <v>0</v>
      </c>
      <c r="AE1963" s="19" t="n">
        <f aca="false">IF(AC1963&gt;0,(M1963-V1963)*AC1963,0)</f>
        <v>0</v>
      </c>
      <c r="AF1963" s="16" t="str">
        <f aca="false">IF(AA1963&lt;&gt;"COMPRAR","",IF(AB1963="",IF(X1963="","",IF(X1963-V1963&lt;0.01,"EMPATE TÉCNICO","")),IF(AB1963&lt;I1963,"ESTOQUE INSUFICIENTE",IF(X1963="","",IF(X1963-V1963&lt;0.01,"EMPATE TÉCNICO","")))))</f>
        <v/>
      </c>
      <c r="AG1963" s="16" t="s">
        <v>1838</v>
      </c>
      <c r="AH1963" s="16" t="s">
        <v>5413</v>
      </c>
    </row>
    <row r="1964" customFormat="false" ht="15" hidden="false" customHeight="false" outlineLevel="0" collapsed="false">
      <c r="A1964" s="16" t="s">
        <v>6227</v>
      </c>
      <c r="B1964" s="17" t="s">
        <v>6228</v>
      </c>
      <c r="C1964" s="16" t="s">
        <v>6229</v>
      </c>
      <c r="D1964" s="16" t="s">
        <v>4624</v>
      </c>
      <c r="E1964" s="18" t="n">
        <v>1</v>
      </c>
      <c r="F1964" s="16" t="s">
        <v>43</v>
      </c>
      <c r="G1964" s="18" t="n">
        <v>0</v>
      </c>
      <c r="H1964" s="16" t="n">
        <v>0.1</v>
      </c>
      <c r="I1964" s="18" t="n">
        <v>1</v>
      </c>
      <c r="J1964" s="19" t="n">
        <v>9.56</v>
      </c>
      <c r="K1964" s="19" t="n">
        <v>9.56</v>
      </c>
      <c r="L1964" s="19" t="n">
        <v>9.56</v>
      </c>
      <c r="M1964" s="19" t="n">
        <f aca="false">IF(J1964&gt;0,J1964,K1964)*E1964</f>
        <v>9.56</v>
      </c>
      <c r="N1964" s="20"/>
      <c r="O1964" s="21" t="str">
        <f aca="false">IF(R1964="","",ROUND(R1964*(1-Premissas!$B$4),4))</f>
        <v/>
      </c>
      <c r="P1964" s="22"/>
      <c r="Q1964" s="22"/>
      <c r="R1964" s="23"/>
      <c r="S1964" s="24"/>
      <c r="T1964" s="24"/>
      <c r="U1964" s="25"/>
      <c r="V1964" s="19" t="str">
        <f aca="false">IF(COUNT(N1964:Q1964)=0,"",MIN(N1964:Q1964))</f>
        <v/>
      </c>
      <c r="W1964" s="16" t="str">
        <f aca="false">IF(V1964="","",INDEX($N$4:$Q$4,MATCH(V1964,N1964:Q1964,0)))</f>
        <v/>
      </c>
      <c r="X1964" s="19" t="str">
        <f aca="false">IF(COUNT(N1964:Q1964)&lt;2,"",SMALL(N1964:Q1964,2))</f>
        <v/>
      </c>
      <c r="Y1964" s="26" t="str">
        <f aca="false">IF(OR(V1964="",M1964=0),"",V1964/M1964-1)</f>
        <v/>
      </c>
      <c r="Z1964" s="26" t="str">
        <f aca="false">IF(OR(V1964="",L1964=""),"",V1964/(L1964*E1964)-1)</f>
        <v/>
      </c>
      <c r="AA1964" s="16" t="str">
        <f aca="false">IF(V1964="","SEM OFERTA",IF(OR(Y1964&gt;Premissas!$B$11,Y1964&lt;Premissas!$B$12),"VERIFICAR - UNIDADE/EMBALAGEM",IF(Y1964&gt;Premissas!$B$6,"NÃO COMPRAR - REAJUSTE &gt;5%","COMPRAR")))</f>
        <v>SEM OFERTA</v>
      </c>
      <c r="AB1964" s="18" t="str">
        <f aca="false">IF(W1964="DIMEC",S1964,IF(W1964="MEDCENTRO",U1964,""))</f>
        <v/>
      </c>
      <c r="AC1964" s="18" t="n">
        <f aca="false">IF(AA1964&lt;&gt;"COMPRAR",0,IF(AB1964="",I1964,MIN(I1964,AB1964)))</f>
        <v>0</v>
      </c>
      <c r="AD1964" s="19" t="n">
        <f aca="false">IF(AC1964&gt;0,AC1964*V1964,0)</f>
        <v>0</v>
      </c>
      <c r="AE1964" s="19" t="n">
        <f aca="false">IF(AC1964&gt;0,(M1964-V1964)*AC1964,0)</f>
        <v>0</v>
      </c>
      <c r="AF1964" s="16" t="str">
        <f aca="false">IF(AA1964&lt;&gt;"COMPRAR","",IF(AB1964="",IF(X1964="","",IF(X1964-V1964&lt;0.01,"EMPATE TÉCNICO","")),IF(AB1964&lt;I1964,"ESTOQUE INSUFICIENTE",IF(X1964="","",IF(X1964-V1964&lt;0.01,"EMPATE TÉCNICO","")))))</f>
        <v/>
      </c>
      <c r="AG1964" s="16" t="s">
        <v>203</v>
      </c>
      <c r="AH1964" s="16" t="s">
        <v>5413</v>
      </c>
    </row>
    <row r="1965" customFormat="false" ht="15" hidden="false" customHeight="false" outlineLevel="0" collapsed="false">
      <c r="A1965" s="16" t="s">
        <v>6230</v>
      </c>
      <c r="B1965" s="17" t="s">
        <v>6231</v>
      </c>
      <c r="C1965" s="16" t="s">
        <v>6232</v>
      </c>
      <c r="D1965" s="16" t="s">
        <v>5727</v>
      </c>
      <c r="E1965" s="18" t="n">
        <v>1</v>
      </c>
      <c r="F1965" s="16" t="s">
        <v>42</v>
      </c>
      <c r="G1965" s="18" t="n">
        <v>1</v>
      </c>
      <c r="H1965" s="16" t="n">
        <v>0.9</v>
      </c>
      <c r="I1965" s="18" t="n">
        <v>2</v>
      </c>
      <c r="J1965" s="19" t="n">
        <v>31.29</v>
      </c>
      <c r="K1965" s="19" t="n">
        <v>31.29</v>
      </c>
      <c r="L1965" s="19" t="n">
        <v>31.29</v>
      </c>
      <c r="M1965" s="19" t="n">
        <f aca="false">IF(J1965&gt;0,J1965,K1965)*E1965</f>
        <v>31.29</v>
      </c>
      <c r="N1965" s="20"/>
      <c r="O1965" s="21" t="str">
        <f aca="false">IF(R1965="","",ROUND(R1965*(1-Premissas!$B$4),4))</f>
        <v/>
      </c>
      <c r="P1965" s="22"/>
      <c r="Q1965" s="22"/>
      <c r="R1965" s="23"/>
      <c r="S1965" s="24"/>
      <c r="T1965" s="24"/>
      <c r="U1965" s="25"/>
      <c r="V1965" s="19" t="str">
        <f aca="false">IF(COUNT(N1965:Q1965)=0,"",MIN(N1965:Q1965))</f>
        <v/>
      </c>
      <c r="W1965" s="16" t="str">
        <f aca="false">IF(V1965="","",INDEX($N$4:$Q$4,MATCH(V1965,N1965:Q1965,0)))</f>
        <v/>
      </c>
      <c r="X1965" s="19" t="str">
        <f aca="false">IF(COUNT(N1965:Q1965)&lt;2,"",SMALL(N1965:Q1965,2))</f>
        <v/>
      </c>
      <c r="Y1965" s="26" t="str">
        <f aca="false">IF(OR(V1965="",M1965=0),"",V1965/M1965-1)</f>
        <v/>
      </c>
      <c r="Z1965" s="26" t="str">
        <f aca="false">IF(OR(V1965="",L1965=""),"",V1965/(L1965*E1965)-1)</f>
        <v/>
      </c>
      <c r="AA1965" s="16" t="str">
        <f aca="false">IF(V1965="","SEM OFERTA",IF(OR(Y1965&gt;Premissas!$B$11,Y1965&lt;Premissas!$B$12),"VERIFICAR - UNIDADE/EMBALAGEM",IF(Y1965&gt;Premissas!$B$6,"NÃO COMPRAR - REAJUSTE &gt;5%","COMPRAR")))</f>
        <v>SEM OFERTA</v>
      </c>
      <c r="AB1965" s="18" t="str">
        <f aca="false">IF(W1965="DIMEC",S1965,IF(W1965="MEDCENTRO",U1965,""))</f>
        <v/>
      </c>
      <c r="AC1965" s="18" t="n">
        <f aca="false">IF(AA1965&lt;&gt;"COMPRAR",0,IF(AB1965="",I1965,MIN(I1965,AB1965)))</f>
        <v>0</v>
      </c>
      <c r="AD1965" s="19" t="n">
        <f aca="false">IF(AC1965&gt;0,AC1965*V1965,0)</f>
        <v>0</v>
      </c>
      <c r="AE1965" s="19" t="n">
        <f aca="false">IF(AC1965&gt;0,(M1965-V1965)*AC1965,0)</f>
        <v>0</v>
      </c>
      <c r="AF1965" s="16" t="str">
        <f aca="false">IF(AA1965&lt;&gt;"COMPRAR","",IF(AB1965="",IF(X1965="","",IF(X1965-V1965&lt;0.01,"EMPATE TÉCNICO","")),IF(AB1965&lt;I1965,"ESTOQUE INSUFICIENTE",IF(X1965="","",IF(X1965-V1965&lt;0.01,"EMPATE TÉCNICO","")))))</f>
        <v/>
      </c>
      <c r="AG1965" s="16" t="s">
        <v>5728</v>
      </c>
      <c r="AH1965" s="16" t="s">
        <v>5413</v>
      </c>
    </row>
    <row r="1966" customFormat="false" ht="15" hidden="false" customHeight="false" outlineLevel="0" collapsed="false">
      <c r="A1966" s="16" t="s">
        <v>6233</v>
      </c>
      <c r="B1966" s="17" t="s">
        <v>6234</v>
      </c>
      <c r="C1966" s="16" t="s">
        <v>6235</v>
      </c>
      <c r="D1966" s="16" t="s">
        <v>4271</v>
      </c>
      <c r="E1966" s="18" t="n">
        <v>1</v>
      </c>
      <c r="F1966" s="16" t="s">
        <v>43</v>
      </c>
      <c r="G1966" s="18" t="n">
        <v>0</v>
      </c>
      <c r="H1966" s="16" t="n">
        <v>0.2</v>
      </c>
      <c r="I1966" s="18" t="n">
        <v>1</v>
      </c>
      <c r="J1966" s="19" t="n">
        <v>9.18</v>
      </c>
      <c r="K1966" s="19" t="n">
        <v>9.18</v>
      </c>
      <c r="L1966" s="19" t="n">
        <v>9.18</v>
      </c>
      <c r="M1966" s="19" t="n">
        <f aca="false">IF(J1966&gt;0,J1966,K1966)*E1966</f>
        <v>9.18</v>
      </c>
      <c r="N1966" s="20"/>
      <c r="O1966" s="21" t="str">
        <f aca="false">IF(R1966="","",ROUND(R1966*(1-Premissas!$B$4),4))</f>
        <v/>
      </c>
      <c r="P1966" s="22"/>
      <c r="Q1966" s="22"/>
      <c r="R1966" s="23"/>
      <c r="S1966" s="24"/>
      <c r="T1966" s="24"/>
      <c r="U1966" s="25"/>
      <c r="V1966" s="19" t="str">
        <f aca="false">IF(COUNT(N1966:Q1966)=0,"",MIN(N1966:Q1966))</f>
        <v/>
      </c>
      <c r="W1966" s="16" t="str">
        <f aca="false">IF(V1966="","",INDEX($N$4:$Q$4,MATCH(V1966,N1966:Q1966,0)))</f>
        <v/>
      </c>
      <c r="X1966" s="19" t="str">
        <f aca="false">IF(COUNT(N1966:Q1966)&lt;2,"",SMALL(N1966:Q1966,2))</f>
        <v/>
      </c>
      <c r="Y1966" s="26" t="str">
        <f aca="false">IF(OR(V1966="",M1966=0),"",V1966/M1966-1)</f>
        <v/>
      </c>
      <c r="Z1966" s="26" t="str">
        <f aca="false">IF(OR(V1966="",L1966=""),"",V1966/(L1966*E1966)-1)</f>
        <v/>
      </c>
      <c r="AA1966" s="16" t="str">
        <f aca="false">IF(V1966="","SEM OFERTA",IF(OR(Y1966&gt;Premissas!$B$11,Y1966&lt;Premissas!$B$12),"VERIFICAR - UNIDADE/EMBALAGEM",IF(Y1966&gt;Premissas!$B$6,"NÃO COMPRAR - REAJUSTE &gt;5%","COMPRAR")))</f>
        <v>SEM OFERTA</v>
      </c>
      <c r="AB1966" s="18" t="str">
        <f aca="false">IF(W1966="DIMEC",S1966,IF(W1966="MEDCENTRO",U1966,""))</f>
        <v/>
      </c>
      <c r="AC1966" s="18" t="n">
        <f aca="false">IF(AA1966&lt;&gt;"COMPRAR",0,IF(AB1966="",I1966,MIN(I1966,AB1966)))</f>
        <v>0</v>
      </c>
      <c r="AD1966" s="19" t="n">
        <f aca="false">IF(AC1966&gt;0,AC1966*V1966,0)</f>
        <v>0</v>
      </c>
      <c r="AE1966" s="19" t="n">
        <f aca="false">IF(AC1966&gt;0,(M1966-V1966)*AC1966,0)</f>
        <v>0</v>
      </c>
      <c r="AF1966" s="16" t="str">
        <f aca="false">IF(AA1966&lt;&gt;"COMPRAR","",IF(AB1966="",IF(X1966="","",IF(X1966-V1966&lt;0.01,"EMPATE TÉCNICO","")),IF(AB1966&lt;I1966,"ESTOQUE INSUFICIENTE",IF(X1966="","",IF(X1966-V1966&lt;0.01,"EMPATE TÉCNICO","")))))</f>
        <v/>
      </c>
      <c r="AG1966" s="16" t="s">
        <v>1838</v>
      </c>
      <c r="AH1966" s="16" t="s">
        <v>5413</v>
      </c>
    </row>
    <row r="1967" customFormat="false" ht="15" hidden="false" customHeight="false" outlineLevel="0" collapsed="false">
      <c r="A1967" s="16" t="s">
        <v>6236</v>
      </c>
      <c r="B1967" s="17" t="s">
        <v>6237</v>
      </c>
      <c r="C1967" s="16" t="s">
        <v>6238</v>
      </c>
      <c r="D1967" s="16" t="s">
        <v>3878</v>
      </c>
      <c r="E1967" s="18" t="n">
        <v>1</v>
      </c>
      <c r="F1967" s="16" t="s">
        <v>43</v>
      </c>
      <c r="G1967" s="18" t="n">
        <v>0</v>
      </c>
      <c r="H1967" s="16" t="n">
        <v>0</v>
      </c>
      <c r="I1967" s="18" t="n">
        <v>1</v>
      </c>
      <c r="J1967" s="19" t="n">
        <v>0</v>
      </c>
      <c r="K1967" s="19" t="n">
        <v>10.94</v>
      </c>
      <c r="L1967" s="19"/>
      <c r="M1967" s="19" t="n">
        <f aca="false">IF(J1967&gt;0,J1967,K1967)*E1967</f>
        <v>10.94</v>
      </c>
      <c r="N1967" s="20"/>
      <c r="O1967" s="21" t="str">
        <f aca="false">IF(R1967="","",ROUND(R1967*(1-Premissas!$B$4),4))</f>
        <v/>
      </c>
      <c r="P1967" s="22"/>
      <c r="Q1967" s="22"/>
      <c r="R1967" s="23"/>
      <c r="S1967" s="24"/>
      <c r="T1967" s="24"/>
      <c r="U1967" s="25"/>
      <c r="V1967" s="19" t="str">
        <f aca="false">IF(COUNT(N1967:Q1967)=0,"",MIN(N1967:Q1967))</f>
        <v/>
      </c>
      <c r="W1967" s="16" t="str">
        <f aca="false">IF(V1967="","",INDEX($N$4:$Q$4,MATCH(V1967,N1967:Q1967,0)))</f>
        <v/>
      </c>
      <c r="X1967" s="19" t="str">
        <f aca="false">IF(COUNT(N1967:Q1967)&lt;2,"",SMALL(N1967:Q1967,2))</f>
        <v/>
      </c>
      <c r="Y1967" s="26" t="str">
        <f aca="false">IF(OR(V1967="",M1967=0),"",V1967/M1967-1)</f>
        <v/>
      </c>
      <c r="Z1967" s="26" t="str">
        <f aca="false">IF(OR(V1967="",L1967=""),"",V1967/(L1967*E1967)-1)</f>
        <v/>
      </c>
      <c r="AA1967" s="16" t="str">
        <f aca="false">IF(V1967="","SEM OFERTA",IF(OR(Y1967&gt;Premissas!$B$11,Y1967&lt;Premissas!$B$12),"VERIFICAR - UNIDADE/EMBALAGEM",IF(Y1967&gt;Premissas!$B$6,"NÃO COMPRAR - REAJUSTE &gt;5%","COMPRAR")))</f>
        <v>SEM OFERTA</v>
      </c>
      <c r="AB1967" s="18" t="str">
        <f aca="false">IF(W1967="DIMEC",S1967,IF(W1967="MEDCENTRO",U1967,""))</f>
        <v/>
      </c>
      <c r="AC1967" s="18" t="n">
        <f aca="false">IF(AA1967&lt;&gt;"COMPRAR",0,IF(AB1967="",I1967,MIN(I1967,AB1967)))</f>
        <v>0</v>
      </c>
      <c r="AD1967" s="19" t="n">
        <f aca="false">IF(AC1967&gt;0,AC1967*V1967,0)</f>
        <v>0</v>
      </c>
      <c r="AE1967" s="19" t="n">
        <f aca="false">IF(AC1967&gt;0,(M1967-V1967)*AC1967,0)</f>
        <v>0</v>
      </c>
      <c r="AF1967" s="16" t="str">
        <f aca="false">IF(AA1967&lt;&gt;"COMPRAR","",IF(AB1967="",IF(X1967="","",IF(X1967-V1967&lt;0.01,"EMPATE TÉCNICO","")),IF(AB1967&lt;I1967,"ESTOQUE INSUFICIENTE",IF(X1967="","",IF(X1967-V1967&lt;0.01,"EMPATE TÉCNICO","")))))</f>
        <v/>
      </c>
      <c r="AG1967" s="16"/>
      <c r="AH1967" s="16" t="s">
        <v>5413</v>
      </c>
    </row>
    <row r="1968" customFormat="false" ht="15" hidden="false" customHeight="false" outlineLevel="0" collapsed="false">
      <c r="A1968" s="16" t="s">
        <v>6239</v>
      </c>
      <c r="B1968" s="17" t="s">
        <v>6240</v>
      </c>
      <c r="C1968" s="16" t="s">
        <v>6241</v>
      </c>
      <c r="D1968" s="16" t="s">
        <v>4284</v>
      </c>
      <c r="E1968" s="18" t="n">
        <v>1</v>
      </c>
      <c r="F1968" s="16" t="s">
        <v>43</v>
      </c>
      <c r="G1968" s="18" t="n">
        <v>4</v>
      </c>
      <c r="H1968" s="16" t="n">
        <v>1.6</v>
      </c>
      <c r="I1968" s="18" t="n">
        <v>1</v>
      </c>
      <c r="J1968" s="19" t="n">
        <v>0</v>
      </c>
      <c r="K1968" s="19" t="n">
        <v>1.44</v>
      </c>
      <c r="L1968" s="19"/>
      <c r="M1968" s="19" t="n">
        <f aca="false">IF(J1968&gt;0,J1968,K1968)*E1968</f>
        <v>1.44</v>
      </c>
      <c r="N1968" s="20"/>
      <c r="O1968" s="21" t="str">
        <f aca="false">IF(R1968="","",ROUND(R1968*(1-Premissas!$B$4),4))</f>
        <v/>
      </c>
      <c r="P1968" s="22"/>
      <c r="Q1968" s="22"/>
      <c r="R1968" s="23"/>
      <c r="S1968" s="24"/>
      <c r="T1968" s="24"/>
      <c r="U1968" s="25"/>
      <c r="V1968" s="19" t="str">
        <f aca="false">IF(COUNT(N1968:Q1968)=0,"",MIN(N1968:Q1968))</f>
        <v/>
      </c>
      <c r="W1968" s="16" t="str">
        <f aca="false">IF(V1968="","",INDEX($N$4:$Q$4,MATCH(V1968,N1968:Q1968,0)))</f>
        <v/>
      </c>
      <c r="X1968" s="19" t="str">
        <f aca="false">IF(COUNT(N1968:Q1968)&lt;2,"",SMALL(N1968:Q1968,2))</f>
        <v/>
      </c>
      <c r="Y1968" s="26" t="str">
        <f aca="false">IF(OR(V1968="",M1968=0),"",V1968/M1968-1)</f>
        <v/>
      </c>
      <c r="Z1968" s="26" t="str">
        <f aca="false">IF(OR(V1968="",L1968=""),"",V1968/(L1968*E1968)-1)</f>
        <v/>
      </c>
      <c r="AA1968" s="16" t="str">
        <f aca="false">IF(V1968="","SEM OFERTA",IF(OR(Y1968&gt;Premissas!$B$11,Y1968&lt;Premissas!$B$12),"VERIFICAR - UNIDADE/EMBALAGEM",IF(Y1968&gt;Premissas!$B$6,"NÃO COMPRAR - REAJUSTE &gt;5%","COMPRAR")))</f>
        <v>SEM OFERTA</v>
      </c>
      <c r="AB1968" s="18" t="str">
        <f aca="false">IF(W1968="DIMEC",S1968,IF(W1968="MEDCENTRO",U1968,""))</f>
        <v/>
      </c>
      <c r="AC1968" s="18" t="n">
        <f aca="false">IF(AA1968&lt;&gt;"COMPRAR",0,IF(AB1968="",I1968,MIN(I1968,AB1968)))</f>
        <v>0</v>
      </c>
      <c r="AD1968" s="19" t="n">
        <f aca="false">IF(AC1968&gt;0,AC1968*V1968,0)</f>
        <v>0</v>
      </c>
      <c r="AE1968" s="19" t="n">
        <f aca="false">IF(AC1968&gt;0,(M1968-V1968)*AC1968,0)</f>
        <v>0</v>
      </c>
      <c r="AF1968" s="16" t="str">
        <f aca="false">IF(AA1968&lt;&gt;"COMPRAR","",IF(AB1968="",IF(X1968="","",IF(X1968-V1968&lt;0.01,"EMPATE TÉCNICO","")),IF(AB1968&lt;I1968,"ESTOQUE INSUFICIENTE",IF(X1968="","",IF(X1968-V1968&lt;0.01,"EMPATE TÉCNICO","")))))</f>
        <v/>
      </c>
      <c r="AG1968" s="16" t="s">
        <v>1771</v>
      </c>
      <c r="AH1968" s="16" t="s">
        <v>5413</v>
      </c>
    </row>
    <row r="1969" customFormat="false" ht="15" hidden="false" customHeight="false" outlineLevel="0" collapsed="false">
      <c r="A1969" s="16" t="s">
        <v>6242</v>
      </c>
      <c r="B1969" s="17" t="s">
        <v>6243</v>
      </c>
      <c r="C1969" s="16" t="s">
        <v>6244</v>
      </c>
      <c r="D1969" s="16" t="s">
        <v>6245</v>
      </c>
      <c r="E1969" s="18" t="n">
        <v>1</v>
      </c>
      <c r="F1969" s="16" t="s">
        <v>43</v>
      </c>
      <c r="G1969" s="18" t="n">
        <v>0</v>
      </c>
      <c r="H1969" s="16" t="n">
        <v>0.1</v>
      </c>
      <c r="I1969" s="18" t="n">
        <v>1</v>
      </c>
      <c r="J1969" s="19" t="n">
        <v>27.03</v>
      </c>
      <c r="K1969" s="19" t="n">
        <v>27.03</v>
      </c>
      <c r="L1969" s="19" t="n">
        <v>27.03</v>
      </c>
      <c r="M1969" s="19" t="n">
        <f aca="false">IF(J1969&gt;0,J1969,K1969)*E1969</f>
        <v>27.03</v>
      </c>
      <c r="N1969" s="20"/>
      <c r="O1969" s="21" t="str">
        <f aca="false">IF(R1969="","",ROUND(R1969*(1-Premissas!$B$4),4))</f>
        <v/>
      </c>
      <c r="P1969" s="22"/>
      <c r="Q1969" s="22"/>
      <c r="R1969" s="23"/>
      <c r="S1969" s="24"/>
      <c r="T1969" s="24"/>
      <c r="U1969" s="25"/>
      <c r="V1969" s="19" t="str">
        <f aca="false">IF(COUNT(N1969:Q1969)=0,"",MIN(N1969:Q1969))</f>
        <v/>
      </c>
      <c r="W1969" s="16" t="str">
        <f aca="false">IF(V1969="","",INDEX($N$4:$Q$4,MATCH(V1969,N1969:Q1969,0)))</f>
        <v/>
      </c>
      <c r="X1969" s="19" t="str">
        <f aca="false">IF(COUNT(N1969:Q1969)&lt;2,"",SMALL(N1969:Q1969,2))</f>
        <v/>
      </c>
      <c r="Y1969" s="26" t="str">
        <f aca="false">IF(OR(V1969="",M1969=0),"",V1969/M1969-1)</f>
        <v/>
      </c>
      <c r="Z1969" s="26" t="str">
        <f aca="false">IF(OR(V1969="",L1969=""),"",V1969/(L1969*E1969)-1)</f>
        <v/>
      </c>
      <c r="AA1969" s="16" t="str">
        <f aca="false">IF(V1969="","SEM OFERTA",IF(OR(Y1969&gt;Premissas!$B$11,Y1969&lt;Premissas!$B$12),"VERIFICAR - UNIDADE/EMBALAGEM",IF(Y1969&gt;Premissas!$B$6,"NÃO COMPRAR - REAJUSTE &gt;5%","COMPRAR")))</f>
        <v>SEM OFERTA</v>
      </c>
      <c r="AB1969" s="18" t="str">
        <f aca="false">IF(W1969="DIMEC",S1969,IF(W1969="MEDCENTRO",U1969,""))</f>
        <v/>
      </c>
      <c r="AC1969" s="18" t="n">
        <f aca="false">IF(AA1969&lt;&gt;"COMPRAR",0,IF(AB1969="",I1969,MIN(I1969,AB1969)))</f>
        <v>0</v>
      </c>
      <c r="AD1969" s="19" t="n">
        <f aca="false">IF(AC1969&gt;0,AC1969*V1969,0)</f>
        <v>0</v>
      </c>
      <c r="AE1969" s="19" t="n">
        <f aca="false">IF(AC1969&gt;0,(M1969-V1969)*AC1969,0)</f>
        <v>0</v>
      </c>
      <c r="AF1969" s="16" t="str">
        <f aca="false">IF(AA1969&lt;&gt;"COMPRAR","",IF(AB1969="",IF(X1969="","",IF(X1969-V1969&lt;0.01,"EMPATE TÉCNICO","")),IF(AB1969&lt;I1969,"ESTOQUE INSUFICIENTE",IF(X1969="","",IF(X1969-V1969&lt;0.01,"EMPATE TÉCNICO","")))))</f>
        <v/>
      </c>
      <c r="AG1969" s="16" t="s">
        <v>1838</v>
      </c>
      <c r="AH1969" s="16" t="s">
        <v>5413</v>
      </c>
    </row>
    <row r="1970" customFormat="false" ht="15" hidden="false" customHeight="false" outlineLevel="0" collapsed="false">
      <c r="A1970" s="16" t="s">
        <v>6246</v>
      </c>
      <c r="B1970" s="17" t="s">
        <v>6247</v>
      </c>
      <c r="C1970" s="16" t="s">
        <v>6248</v>
      </c>
      <c r="D1970" s="16" t="s">
        <v>6245</v>
      </c>
      <c r="E1970" s="18" t="n">
        <v>1</v>
      </c>
      <c r="F1970" s="16" t="s">
        <v>42</v>
      </c>
      <c r="G1970" s="18" t="n">
        <v>0</v>
      </c>
      <c r="H1970" s="16" t="n">
        <v>0.2</v>
      </c>
      <c r="I1970" s="18" t="n">
        <v>1</v>
      </c>
      <c r="J1970" s="19" t="n">
        <v>28.53</v>
      </c>
      <c r="K1970" s="19" t="n">
        <v>28.53</v>
      </c>
      <c r="L1970" s="19" t="n">
        <v>28.53</v>
      </c>
      <c r="M1970" s="19" t="n">
        <f aca="false">IF(J1970&gt;0,J1970,K1970)*E1970</f>
        <v>28.53</v>
      </c>
      <c r="N1970" s="20"/>
      <c r="O1970" s="21" t="str">
        <f aca="false">IF(R1970="","",ROUND(R1970*(1-Premissas!$B$4),4))</f>
        <v/>
      </c>
      <c r="P1970" s="22"/>
      <c r="Q1970" s="22"/>
      <c r="R1970" s="23"/>
      <c r="S1970" s="24"/>
      <c r="T1970" s="24"/>
      <c r="U1970" s="25"/>
      <c r="V1970" s="19" t="str">
        <f aca="false">IF(COUNT(N1970:Q1970)=0,"",MIN(N1970:Q1970))</f>
        <v/>
      </c>
      <c r="W1970" s="16" t="str">
        <f aca="false">IF(V1970="","",INDEX($N$4:$Q$4,MATCH(V1970,N1970:Q1970,0)))</f>
        <v/>
      </c>
      <c r="X1970" s="19" t="str">
        <f aca="false">IF(COUNT(N1970:Q1970)&lt;2,"",SMALL(N1970:Q1970,2))</f>
        <v/>
      </c>
      <c r="Y1970" s="26" t="str">
        <f aca="false">IF(OR(V1970="",M1970=0),"",V1970/M1970-1)</f>
        <v/>
      </c>
      <c r="Z1970" s="26" t="str">
        <f aca="false">IF(OR(V1970="",L1970=""),"",V1970/(L1970*E1970)-1)</f>
        <v/>
      </c>
      <c r="AA1970" s="16" t="str">
        <f aca="false">IF(V1970="","SEM OFERTA",IF(OR(Y1970&gt;Premissas!$B$11,Y1970&lt;Premissas!$B$12),"VERIFICAR - UNIDADE/EMBALAGEM",IF(Y1970&gt;Premissas!$B$6,"NÃO COMPRAR - REAJUSTE &gt;5%","COMPRAR")))</f>
        <v>SEM OFERTA</v>
      </c>
      <c r="AB1970" s="18" t="str">
        <f aca="false">IF(W1970="DIMEC",S1970,IF(W1970="MEDCENTRO",U1970,""))</f>
        <v/>
      </c>
      <c r="AC1970" s="18" t="n">
        <f aca="false">IF(AA1970&lt;&gt;"COMPRAR",0,IF(AB1970="",I1970,MIN(I1970,AB1970)))</f>
        <v>0</v>
      </c>
      <c r="AD1970" s="19" t="n">
        <f aca="false">IF(AC1970&gt;0,AC1970*V1970,0)</f>
        <v>0</v>
      </c>
      <c r="AE1970" s="19" t="n">
        <f aca="false">IF(AC1970&gt;0,(M1970-V1970)*AC1970,0)</f>
        <v>0</v>
      </c>
      <c r="AF1970" s="16" t="str">
        <f aca="false">IF(AA1970&lt;&gt;"COMPRAR","",IF(AB1970="",IF(X1970="","",IF(X1970-V1970&lt;0.01,"EMPATE TÉCNICO","")),IF(AB1970&lt;I1970,"ESTOQUE INSUFICIENTE",IF(X1970="","",IF(X1970-V1970&lt;0.01,"EMPATE TÉCNICO","")))))</f>
        <v/>
      </c>
      <c r="AG1970" s="16" t="s">
        <v>1838</v>
      </c>
      <c r="AH1970" s="16" t="s">
        <v>5413</v>
      </c>
    </row>
    <row r="1971" customFormat="false" ht="15" hidden="false" customHeight="false" outlineLevel="0" collapsed="false">
      <c r="A1971" s="16" t="s">
        <v>6249</v>
      </c>
      <c r="B1971" s="17" t="s">
        <v>6250</v>
      </c>
      <c r="C1971" s="16" t="s">
        <v>6251</v>
      </c>
      <c r="D1971" s="16" t="s">
        <v>6245</v>
      </c>
      <c r="E1971" s="18" t="n">
        <v>1</v>
      </c>
      <c r="F1971" s="16" t="s">
        <v>43</v>
      </c>
      <c r="G1971" s="18" t="n">
        <v>0</v>
      </c>
      <c r="H1971" s="16" t="n">
        <v>0.2</v>
      </c>
      <c r="I1971" s="18" t="n">
        <v>1</v>
      </c>
      <c r="J1971" s="19" t="n">
        <v>15.72</v>
      </c>
      <c r="K1971" s="19" t="n">
        <v>15.72</v>
      </c>
      <c r="L1971" s="19" t="n">
        <v>15.72</v>
      </c>
      <c r="M1971" s="19" t="n">
        <f aca="false">IF(J1971&gt;0,J1971,K1971)*E1971</f>
        <v>15.72</v>
      </c>
      <c r="N1971" s="20"/>
      <c r="O1971" s="21" t="str">
        <f aca="false">IF(R1971="","",ROUND(R1971*(1-Premissas!$B$4),4))</f>
        <v/>
      </c>
      <c r="P1971" s="22"/>
      <c r="Q1971" s="22"/>
      <c r="R1971" s="23"/>
      <c r="S1971" s="24"/>
      <c r="T1971" s="24"/>
      <c r="U1971" s="25"/>
      <c r="V1971" s="19" t="str">
        <f aca="false">IF(COUNT(N1971:Q1971)=0,"",MIN(N1971:Q1971))</f>
        <v/>
      </c>
      <c r="W1971" s="16" t="str">
        <f aca="false">IF(V1971="","",INDEX($N$4:$Q$4,MATCH(V1971,N1971:Q1971,0)))</f>
        <v/>
      </c>
      <c r="X1971" s="19" t="str">
        <f aca="false">IF(COUNT(N1971:Q1971)&lt;2,"",SMALL(N1971:Q1971,2))</f>
        <v/>
      </c>
      <c r="Y1971" s="26" t="str">
        <f aca="false">IF(OR(V1971="",M1971=0),"",V1971/M1971-1)</f>
        <v/>
      </c>
      <c r="Z1971" s="26" t="str">
        <f aca="false">IF(OR(V1971="",L1971=""),"",V1971/(L1971*E1971)-1)</f>
        <v/>
      </c>
      <c r="AA1971" s="16" t="str">
        <f aca="false">IF(V1971="","SEM OFERTA",IF(OR(Y1971&gt;Premissas!$B$11,Y1971&lt;Premissas!$B$12),"VERIFICAR - UNIDADE/EMBALAGEM",IF(Y1971&gt;Premissas!$B$6,"NÃO COMPRAR - REAJUSTE &gt;5%","COMPRAR")))</f>
        <v>SEM OFERTA</v>
      </c>
      <c r="AB1971" s="18" t="str">
        <f aca="false">IF(W1971="DIMEC",S1971,IF(W1971="MEDCENTRO",U1971,""))</f>
        <v/>
      </c>
      <c r="AC1971" s="18" t="n">
        <f aca="false">IF(AA1971&lt;&gt;"COMPRAR",0,IF(AB1971="",I1971,MIN(I1971,AB1971)))</f>
        <v>0</v>
      </c>
      <c r="AD1971" s="19" t="n">
        <f aca="false">IF(AC1971&gt;0,AC1971*V1971,0)</f>
        <v>0</v>
      </c>
      <c r="AE1971" s="19" t="n">
        <f aca="false">IF(AC1971&gt;0,(M1971-V1971)*AC1971,0)</f>
        <v>0</v>
      </c>
      <c r="AF1971" s="16" t="str">
        <f aca="false">IF(AA1971&lt;&gt;"COMPRAR","",IF(AB1971="",IF(X1971="","",IF(X1971-V1971&lt;0.01,"EMPATE TÉCNICO","")),IF(AB1971&lt;I1971,"ESTOQUE INSUFICIENTE",IF(X1971="","",IF(X1971-V1971&lt;0.01,"EMPATE TÉCNICO","")))))</f>
        <v/>
      </c>
      <c r="AG1971" s="16" t="s">
        <v>1838</v>
      </c>
      <c r="AH1971" s="16" t="s">
        <v>5413</v>
      </c>
    </row>
    <row r="1972" customFormat="false" ht="15" hidden="false" customHeight="false" outlineLevel="0" collapsed="false">
      <c r="A1972" s="16" t="s">
        <v>6252</v>
      </c>
      <c r="B1972" s="17" t="s">
        <v>6253</v>
      </c>
      <c r="C1972" s="16" t="s">
        <v>6254</v>
      </c>
      <c r="D1972" s="16" t="s">
        <v>3736</v>
      </c>
      <c r="E1972" s="18" t="n">
        <v>1</v>
      </c>
      <c r="F1972" s="16" t="s">
        <v>43</v>
      </c>
      <c r="G1972" s="18" t="n">
        <v>0</v>
      </c>
      <c r="H1972" s="16" t="n">
        <v>1.4</v>
      </c>
      <c r="I1972" s="18" t="n">
        <v>4</v>
      </c>
      <c r="J1972" s="19" t="n">
        <v>3.6815</v>
      </c>
      <c r="K1972" s="19" t="n">
        <v>3.6815</v>
      </c>
      <c r="L1972" s="19" t="n">
        <v>3.579</v>
      </c>
      <c r="M1972" s="19" t="n">
        <f aca="false">IF(J1972&gt;0,J1972,K1972)*E1972</f>
        <v>3.6815</v>
      </c>
      <c r="N1972" s="20"/>
      <c r="O1972" s="21" t="str">
        <f aca="false">IF(R1972="","",ROUND(R1972*(1-Premissas!$B$4),4))</f>
        <v/>
      </c>
      <c r="P1972" s="22"/>
      <c r="Q1972" s="22"/>
      <c r="R1972" s="23"/>
      <c r="S1972" s="24"/>
      <c r="T1972" s="24"/>
      <c r="U1972" s="25"/>
      <c r="V1972" s="19" t="str">
        <f aca="false">IF(COUNT(N1972:Q1972)=0,"",MIN(N1972:Q1972))</f>
        <v/>
      </c>
      <c r="W1972" s="16" t="str">
        <f aca="false">IF(V1972="","",INDEX($N$4:$Q$4,MATCH(V1972,N1972:Q1972,0)))</f>
        <v/>
      </c>
      <c r="X1972" s="19" t="str">
        <f aca="false">IF(COUNT(N1972:Q1972)&lt;2,"",SMALL(N1972:Q1972,2))</f>
        <v/>
      </c>
      <c r="Y1972" s="26" t="str">
        <f aca="false">IF(OR(V1972="",M1972=0),"",V1972/M1972-1)</f>
        <v/>
      </c>
      <c r="Z1972" s="26" t="str">
        <f aca="false">IF(OR(V1972="",L1972=""),"",V1972/(L1972*E1972)-1)</f>
        <v/>
      </c>
      <c r="AA1972" s="16" t="str">
        <f aca="false">IF(V1972="","SEM OFERTA",IF(OR(Y1972&gt;Premissas!$B$11,Y1972&lt;Premissas!$B$12),"VERIFICAR - UNIDADE/EMBALAGEM",IF(Y1972&gt;Premissas!$B$6,"NÃO COMPRAR - REAJUSTE &gt;5%","COMPRAR")))</f>
        <v>SEM OFERTA</v>
      </c>
      <c r="AB1972" s="18" t="str">
        <f aca="false">IF(W1972="DIMEC",S1972,IF(W1972="MEDCENTRO",U1972,""))</f>
        <v/>
      </c>
      <c r="AC1972" s="18" t="n">
        <f aca="false">IF(AA1972&lt;&gt;"COMPRAR",0,IF(AB1972="",I1972,MIN(I1972,AB1972)))</f>
        <v>0</v>
      </c>
      <c r="AD1972" s="19" t="n">
        <f aca="false">IF(AC1972&gt;0,AC1972*V1972,0)</f>
        <v>0</v>
      </c>
      <c r="AE1972" s="19" t="n">
        <f aca="false">IF(AC1972&gt;0,(M1972-V1972)*AC1972,0)</f>
        <v>0</v>
      </c>
      <c r="AF1972" s="16" t="str">
        <f aca="false">IF(AA1972&lt;&gt;"COMPRAR","",IF(AB1972="",IF(X1972="","",IF(X1972-V1972&lt;0.01,"EMPATE TÉCNICO","")),IF(AB1972&lt;I1972,"ESTOQUE INSUFICIENTE",IF(X1972="","",IF(X1972-V1972&lt;0.01,"EMPATE TÉCNICO","")))))</f>
        <v/>
      </c>
      <c r="AG1972" s="16" t="s">
        <v>3767</v>
      </c>
      <c r="AH1972" s="16" t="s">
        <v>288</v>
      </c>
    </row>
    <row r="1973" customFormat="false" ht="15" hidden="false" customHeight="false" outlineLevel="0" collapsed="false">
      <c r="A1973" s="16" t="s">
        <v>6255</v>
      </c>
      <c r="B1973" s="17" t="s">
        <v>6256</v>
      </c>
      <c r="C1973" s="16" t="s">
        <v>6257</v>
      </c>
      <c r="D1973" s="16" t="s">
        <v>3749</v>
      </c>
      <c r="E1973" s="18" t="n">
        <v>14</v>
      </c>
      <c r="F1973" s="16" t="s">
        <v>43</v>
      </c>
      <c r="G1973" s="18" t="n">
        <v>0</v>
      </c>
      <c r="H1973" s="16" t="n">
        <v>2.1</v>
      </c>
      <c r="I1973" s="18" t="n">
        <v>1</v>
      </c>
      <c r="J1973" s="19" t="n">
        <v>7.97732142857143</v>
      </c>
      <c r="K1973" s="19" t="n">
        <v>7.97732142857143</v>
      </c>
      <c r="L1973" s="19" t="n">
        <v>7.9773</v>
      </c>
      <c r="M1973" s="19" t="n">
        <f aca="false">IF(J1973&gt;0,J1973,K1973)*E1973</f>
        <v>111.6825</v>
      </c>
      <c r="N1973" s="20"/>
      <c r="O1973" s="21" t="str">
        <f aca="false">IF(R1973="","",ROUND(R1973*(1-Premissas!$B$4),4))</f>
        <v/>
      </c>
      <c r="P1973" s="22"/>
      <c r="Q1973" s="22"/>
      <c r="R1973" s="23"/>
      <c r="S1973" s="24"/>
      <c r="T1973" s="24"/>
      <c r="U1973" s="25"/>
      <c r="V1973" s="19" t="str">
        <f aca="false">IF(COUNT(N1973:Q1973)=0,"",MIN(N1973:Q1973))</f>
        <v/>
      </c>
      <c r="W1973" s="16" t="str">
        <f aca="false">IF(V1973="","",INDEX($N$4:$Q$4,MATCH(V1973,N1973:Q1973,0)))</f>
        <v/>
      </c>
      <c r="X1973" s="19" t="str">
        <f aca="false">IF(COUNT(N1973:Q1973)&lt;2,"",SMALL(N1973:Q1973,2))</f>
        <v/>
      </c>
      <c r="Y1973" s="26" t="str">
        <f aca="false">IF(OR(V1973="",M1973=0),"",V1973/M1973-1)</f>
        <v/>
      </c>
      <c r="Z1973" s="26" t="str">
        <f aca="false">IF(OR(V1973="",L1973=""),"",V1973/(L1973*E1973)-1)</f>
        <v/>
      </c>
      <c r="AA1973" s="16" t="str">
        <f aca="false">IF(V1973="","SEM OFERTA",IF(OR(Y1973&gt;Premissas!$B$11,Y1973&lt;Premissas!$B$12),"VERIFICAR - UNIDADE/EMBALAGEM",IF(Y1973&gt;Premissas!$B$6,"NÃO COMPRAR - REAJUSTE &gt;5%","COMPRAR")))</f>
        <v>SEM OFERTA</v>
      </c>
      <c r="AB1973" s="18" t="str">
        <f aca="false">IF(W1973="DIMEC",S1973,IF(W1973="MEDCENTRO",U1973,""))</f>
        <v/>
      </c>
      <c r="AC1973" s="18" t="n">
        <f aca="false">IF(AA1973&lt;&gt;"COMPRAR",0,IF(AB1973="",I1973,MIN(I1973,AB1973)))</f>
        <v>0</v>
      </c>
      <c r="AD1973" s="19" t="n">
        <f aca="false">IF(AC1973&gt;0,AC1973*V1973,0)</f>
        <v>0</v>
      </c>
      <c r="AE1973" s="19" t="n">
        <f aca="false">IF(AC1973&gt;0,(M1973-V1973)*AC1973,0)</f>
        <v>0</v>
      </c>
      <c r="AF1973" s="16" t="str">
        <f aca="false">IF(AA1973&lt;&gt;"COMPRAR","",IF(AB1973="",IF(X1973="","",IF(X1973-V1973&lt;0.01,"EMPATE TÉCNICO","")),IF(AB1973&lt;I1973,"ESTOQUE INSUFICIENTE",IF(X1973="","",IF(X1973-V1973&lt;0.01,"EMPATE TÉCNICO","")))))</f>
        <v/>
      </c>
      <c r="AG1973" s="16" t="s">
        <v>3757</v>
      </c>
      <c r="AH1973" s="16" t="s">
        <v>288</v>
      </c>
    </row>
    <row r="1974" customFormat="false" ht="15" hidden="false" customHeight="false" outlineLevel="0" collapsed="false">
      <c r="A1974" s="16" t="s">
        <v>6258</v>
      </c>
      <c r="B1974" s="17" t="s">
        <v>6259</v>
      </c>
      <c r="C1974" s="16" t="s">
        <v>6260</v>
      </c>
      <c r="D1974" s="16" t="s">
        <v>6261</v>
      </c>
      <c r="E1974" s="18" t="n">
        <v>1</v>
      </c>
      <c r="F1974" s="16" t="s">
        <v>43</v>
      </c>
      <c r="G1974" s="18" t="n">
        <v>0</v>
      </c>
      <c r="H1974" s="16" t="n">
        <v>0.1</v>
      </c>
      <c r="I1974" s="18" t="n">
        <v>1</v>
      </c>
      <c r="J1974" s="19" t="n">
        <v>33.85</v>
      </c>
      <c r="K1974" s="19" t="n">
        <v>33.85</v>
      </c>
      <c r="L1974" s="19" t="n">
        <v>33.85</v>
      </c>
      <c r="M1974" s="19" t="n">
        <f aca="false">IF(J1974&gt;0,J1974,K1974)*E1974</f>
        <v>33.85</v>
      </c>
      <c r="N1974" s="20"/>
      <c r="O1974" s="21" t="str">
        <f aca="false">IF(R1974="","",ROUND(R1974*(1-Premissas!$B$4),4))</f>
        <v/>
      </c>
      <c r="P1974" s="22"/>
      <c r="Q1974" s="22"/>
      <c r="R1974" s="23"/>
      <c r="S1974" s="24"/>
      <c r="T1974" s="24"/>
      <c r="U1974" s="25"/>
      <c r="V1974" s="19" t="str">
        <f aca="false">IF(COUNT(N1974:Q1974)=0,"",MIN(N1974:Q1974))</f>
        <v/>
      </c>
      <c r="W1974" s="16" t="str">
        <f aca="false">IF(V1974="","",INDEX($N$4:$Q$4,MATCH(V1974,N1974:Q1974,0)))</f>
        <v/>
      </c>
      <c r="X1974" s="19" t="str">
        <f aca="false">IF(COUNT(N1974:Q1974)&lt;2,"",SMALL(N1974:Q1974,2))</f>
        <v/>
      </c>
      <c r="Y1974" s="26" t="str">
        <f aca="false">IF(OR(V1974="",M1974=0),"",V1974/M1974-1)</f>
        <v/>
      </c>
      <c r="Z1974" s="26" t="str">
        <f aca="false">IF(OR(V1974="",L1974=""),"",V1974/(L1974*E1974)-1)</f>
        <v/>
      </c>
      <c r="AA1974" s="16" t="str">
        <f aca="false">IF(V1974="","SEM OFERTA",IF(OR(Y1974&gt;Premissas!$B$11,Y1974&lt;Premissas!$B$12),"VERIFICAR - UNIDADE/EMBALAGEM",IF(Y1974&gt;Premissas!$B$6,"NÃO COMPRAR - REAJUSTE &gt;5%","COMPRAR")))</f>
        <v>SEM OFERTA</v>
      </c>
      <c r="AB1974" s="18" t="str">
        <f aca="false">IF(W1974="DIMEC",S1974,IF(W1974="MEDCENTRO",U1974,""))</f>
        <v/>
      </c>
      <c r="AC1974" s="18" t="n">
        <f aca="false">IF(AA1974&lt;&gt;"COMPRAR",0,IF(AB1974="",I1974,MIN(I1974,AB1974)))</f>
        <v>0</v>
      </c>
      <c r="AD1974" s="19" t="n">
        <f aca="false">IF(AC1974&gt;0,AC1974*V1974,0)</f>
        <v>0</v>
      </c>
      <c r="AE1974" s="19" t="n">
        <f aca="false">IF(AC1974&gt;0,(M1974-V1974)*AC1974,0)</f>
        <v>0</v>
      </c>
      <c r="AF1974" s="16" t="str">
        <f aca="false">IF(AA1974&lt;&gt;"COMPRAR","",IF(AB1974="",IF(X1974="","",IF(X1974-V1974&lt;0.01,"EMPATE TÉCNICO","")),IF(AB1974&lt;I1974,"ESTOQUE INSUFICIENTE",IF(X1974="","",IF(X1974-V1974&lt;0.01,"EMPATE TÉCNICO","")))))</f>
        <v/>
      </c>
      <c r="AG1974" s="16" t="s">
        <v>3750</v>
      </c>
      <c r="AH1974" s="16" t="s">
        <v>288</v>
      </c>
    </row>
    <row r="1975" customFormat="false" ht="15" hidden="false" customHeight="false" outlineLevel="0" collapsed="false">
      <c r="A1975" s="16" t="s">
        <v>6262</v>
      </c>
      <c r="B1975" s="17" t="s">
        <v>6263</v>
      </c>
      <c r="C1975" s="16" t="s">
        <v>6264</v>
      </c>
      <c r="D1975" s="16" t="s">
        <v>6261</v>
      </c>
      <c r="E1975" s="18" t="n">
        <v>1</v>
      </c>
      <c r="F1975" s="16" t="s">
        <v>43</v>
      </c>
      <c r="G1975" s="18" t="n">
        <v>4</v>
      </c>
      <c r="H1975" s="16" t="n">
        <v>2.2</v>
      </c>
      <c r="I1975" s="18" t="n">
        <v>2</v>
      </c>
      <c r="J1975" s="19" t="n">
        <v>2.87</v>
      </c>
      <c r="K1975" s="19" t="n">
        <v>2.87</v>
      </c>
      <c r="L1975" s="19" t="n">
        <v>2.87</v>
      </c>
      <c r="M1975" s="19" t="n">
        <f aca="false">IF(J1975&gt;0,J1975,K1975)*E1975</f>
        <v>2.87</v>
      </c>
      <c r="N1975" s="20"/>
      <c r="O1975" s="21" t="str">
        <f aca="false">IF(R1975="","",ROUND(R1975*(1-Premissas!$B$4),4))</f>
        <v/>
      </c>
      <c r="P1975" s="22"/>
      <c r="Q1975" s="22"/>
      <c r="R1975" s="23"/>
      <c r="S1975" s="24"/>
      <c r="T1975" s="24"/>
      <c r="U1975" s="25"/>
      <c r="V1975" s="19" t="str">
        <f aca="false">IF(COUNT(N1975:Q1975)=0,"",MIN(N1975:Q1975))</f>
        <v/>
      </c>
      <c r="W1975" s="16" t="str">
        <f aca="false">IF(V1975="","",INDEX($N$4:$Q$4,MATCH(V1975,N1975:Q1975,0)))</f>
        <v/>
      </c>
      <c r="X1975" s="19" t="str">
        <f aca="false">IF(COUNT(N1975:Q1975)&lt;2,"",SMALL(N1975:Q1975,2))</f>
        <v/>
      </c>
      <c r="Y1975" s="26" t="str">
        <f aca="false">IF(OR(V1975="",M1975=0),"",V1975/M1975-1)</f>
        <v/>
      </c>
      <c r="Z1975" s="26" t="str">
        <f aca="false">IF(OR(V1975="",L1975=""),"",V1975/(L1975*E1975)-1)</f>
        <v/>
      </c>
      <c r="AA1975" s="16" t="str">
        <f aca="false">IF(V1975="","SEM OFERTA",IF(OR(Y1975&gt;Premissas!$B$11,Y1975&lt;Premissas!$B$12),"VERIFICAR - UNIDADE/EMBALAGEM",IF(Y1975&gt;Premissas!$B$6,"NÃO COMPRAR - REAJUSTE &gt;5%","COMPRAR")))</f>
        <v>SEM OFERTA</v>
      </c>
      <c r="AB1975" s="18" t="str">
        <f aca="false">IF(W1975="DIMEC",S1975,IF(W1975="MEDCENTRO",U1975,""))</f>
        <v/>
      </c>
      <c r="AC1975" s="18" t="n">
        <f aca="false">IF(AA1975&lt;&gt;"COMPRAR",0,IF(AB1975="",I1975,MIN(I1975,AB1975)))</f>
        <v>0</v>
      </c>
      <c r="AD1975" s="19" t="n">
        <f aca="false">IF(AC1975&gt;0,AC1975*V1975,0)</f>
        <v>0</v>
      </c>
      <c r="AE1975" s="19" t="n">
        <f aca="false">IF(AC1975&gt;0,(M1975-V1975)*AC1975,0)</f>
        <v>0</v>
      </c>
      <c r="AF1975" s="16" t="str">
        <f aca="false">IF(AA1975&lt;&gt;"COMPRAR","",IF(AB1975="",IF(X1975="","",IF(X1975-V1975&lt;0.01,"EMPATE TÉCNICO","")),IF(AB1975&lt;I1975,"ESTOQUE INSUFICIENTE",IF(X1975="","",IF(X1975-V1975&lt;0.01,"EMPATE TÉCNICO","")))))</f>
        <v/>
      </c>
      <c r="AG1975" s="16" t="s">
        <v>3750</v>
      </c>
      <c r="AH1975" s="16" t="s">
        <v>288</v>
      </c>
    </row>
    <row r="1976" customFormat="false" ht="15" hidden="false" customHeight="false" outlineLevel="0" collapsed="false">
      <c r="A1976" s="16" t="s">
        <v>6265</v>
      </c>
      <c r="B1976" s="17" t="s">
        <v>6266</v>
      </c>
      <c r="C1976" s="16" t="s">
        <v>6267</v>
      </c>
      <c r="D1976" s="16" t="s">
        <v>6261</v>
      </c>
      <c r="E1976" s="18" t="n">
        <v>1</v>
      </c>
      <c r="F1976" s="16" t="s">
        <v>42</v>
      </c>
      <c r="G1976" s="18" t="n">
        <v>14</v>
      </c>
      <c r="H1976" s="16" t="n">
        <v>12.6</v>
      </c>
      <c r="I1976" s="18" t="n">
        <v>19</v>
      </c>
      <c r="J1976" s="19" t="n">
        <v>3.16</v>
      </c>
      <c r="K1976" s="19" t="n">
        <v>3.16</v>
      </c>
      <c r="L1976" s="19" t="n">
        <v>3.16</v>
      </c>
      <c r="M1976" s="19" t="n">
        <f aca="false">IF(J1976&gt;0,J1976,K1976)*E1976</f>
        <v>3.16</v>
      </c>
      <c r="N1976" s="20"/>
      <c r="O1976" s="21" t="str">
        <f aca="false">IF(R1976="","",ROUND(R1976*(1-Premissas!$B$4),4))</f>
        <v/>
      </c>
      <c r="P1976" s="22"/>
      <c r="Q1976" s="22"/>
      <c r="R1976" s="23"/>
      <c r="S1976" s="24"/>
      <c r="T1976" s="24"/>
      <c r="U1976" s="25"/>
      <c r="V1976" s="19" t="str">
        <f aca="false">IF(COUNT(N1976:Q1976)=0,"",MIN(N1976:Q1976))</f>
        <v/>
      </c>
      <c r="W1976" s="16" t="str">
        <f aca="false">IF(V1976="","",INDEX($N$4:$Q$4,MATCH(V1976,N1976:Q1976,0)))</f>
        <v/>
      </c>
      <c r="X1976" s="19" t="str">
        <f aca="false">IF(COUNT(N1976:Q1976)&lt;2,"",SMALL(N1976:Q1976,2))</f>
        <v/>
      </c>
      <c r="Y1976" s="26" t="str">
        <f aca="false">IF(OR(V1976="",M1976=0),"",V1976/M1976-1)</f>
        <v/>
      </c>
      <c r="Z1976" s="26" t="str">
        <f aca="false">IF(OR(V1976="",L1976=""),"",V1976/(L1976*E1976)-1)</f>
        <v/>
      </c>
      <c r="AA1976" s="16" t="str">
        <f aca="false">IF(V1976="","SEM OFERTA",IF(OR(Y1976&gt;Premissas!$B$11,Y1976&lt;Premissas!$B$12),"VERIFICAR - UNIDADE/EMBALAGEM",IF(Y1976&gt;Premissas!$B$6,"NÃO COMPRAR - REAJUSTE &gt;5%","COMPRAR")))</f>
        <v>SEM OFERTA</v>
      </c>
      <c r="AB1976" s="18" t="str">
        <f aca="false">IF(W1976="DIMEC",S1976,IF(W1976="MEDCENTRO",U1976,""))</f>
        <v/>
      </c>
      <c r="AC1976" s="18" t="n">
        <f aca="false">IF(AA1976&lt;&gt;"COMPRAR",0,IF(AB1976="",I1976,MIN(I1976,AB1976)))</f>
        <v>0</v>
      </c>
      <c r="AD1976" s="19" t="n">
        <f aca="false">IF(AC1976&gt;0,AC1976*V1976,0)</f>
        <v>0</v>
      </c>
      <c r="AE1976" s="19" t="n">
        <f aca="false">IF(AC1976&gt;0,(M1976-V1976)*AC1976,0)</f>
        <v>0</v>
      </c>
      <c r="AF1976" s="16" t="str">
        <f aca="false">IF(AA1976&lt;&gt;"COMPRAR","",IF(AB1976="",IF(X1976="","",IF(X1976-V1976&lt;0.01,"EMPATE TÉCNICO","")),IF(AB1976&lt;I1976,"ESTOQUE INSUFICIENTE",IF(X1976="","",IF(X1976-V1976&lt;0.01,"EMPATE TÉCNICO","")))))</f>
        <v/>
      </c>
      <c r="AG1976" s="16" t="s">
        <v>3750</v>
      </c>
      <c r="AH1976" s="16" t="s">
        <v>288</v>
      </c>
    </row>
    <row r="1977" customFormat="false" ht="15" hidden="false" customHeight="false" outlineLevel="0" collapsed="false">
      <c r="A1977" s="16" t="s">
        <v>6268</v>
      </c>
      <c r="B1977" s="17" t="s">
        <v>6269</v>
      </c>
      <c r="C1977" s="16" t="s">
        <v>6270</v>
      </c>
      <c r="D1977" s="16" t="s">
        <v>6261</v>
      </c>
      <c r="E1977" s="18" t="n">
        <v>1</v>
      </c>
      <c r="F1977" s="16" t="s">
        <v>41</v>
      </c>
      <c r="G1977" s="18" t="n">
        <v>16</v>
      </c>
      <c r="H1977" s="16" t="n">
        <v>18.7</v>
      </c>
      <c r="I1977" s="18" t="n">
        <v>33</v>
      </c>
      <c r="J1977" s="19" t="n">
        <v>3.15</v>
      </c>
      <c r="K1977" s="19" t="n">
        <v>3.15</v>
      </c>
      <c r="L1977" s="19" t="n">
        <v>3.15</v>
      </c>
      <c r="M1977" s="19" t="n">
        <f aca="false">IF(J1977&gt;0,J1977,K1977)*E1977</f>
        <v>3.15</v>
      </c>
      <c r="N1977" s="20"/>
      <c r="O1977" s="21" t="str">
        <f aca="false">IF(R1977="","",ROUND(R1977*(1-Premissas!$B$4),4))</f>
        <v/>
      </c>
      <c r="P1977" s="22"/>
      <c r="Q1977" s="22"/>
      <c r="R1977" s="23"/>
      <c r="S1977" s="24"/>
      <c r="T1977" s="24"/>
      <c r="U1977" s="25"/>
      <c r="V1977" s="19" t="str">
        <f aca="false">IF(COUNT(N1977:Q1977)=0,"",MIN(N1977:Q1977))</f>
        <v/>
      </c>
      <c r="W1977" s="16" t="str">
        <f aca="false">IF(V1977="","",INDEX($N$4:$Q$4,MATCH(V1977,N1977:Q1977,0)))</f>
        <v/>
      </c>
      <c r="X1977" s="19" t="str">
        <f aca="false">IF(COUNT(N1977:Q1977)&lt;2,"",SMALL(N1977:Q1977,2))</f>
        <v/>
      </c>
      <c r="Y1977" s="26" t="str">
        <f aca="false">IF(OR(V1977="",M1977=0),"",V1977/M1977-1)</f>
        <v/>
      </c>
      <c r="Z1977" s="26" t="str">
        <f aca="false">IF(OR(V1977="",L1977=""),"",V1977/(L1977*E1977)-1)</f>
        <v/>
      </c>
      <c r="AA1977" s="16" t="str">
        <f aca="false">IF(V1977="","SEM OFERTA",IF(OR(Y1977&gt;Premissas!$B$11,Y1977&lt;Premissas!$B$12),"VERIFICAR - UNIDADE/EMBALAGEM",IF(Y1977&gt;Premissas!$B$6,"NÃO COMPRAR - REAJUSTE &gt;5%","COMPRAR")))</f>
        <v>SEM OFERTA</v>
      </c>
      <c r="AB1977" s="18" t="str">
        <f aca="false">IF(W1977="DIMEC",S1977,IF(W1977="MEDCENTRO",U1977,""))</f>
        <v/>
      </c>
      <c r="AC1977" s="18" t="n">
        <f aca="false">IF(AA1977&lt;&gt;"COMPRAR",0,IF(AB1977="",I1977,MIN(I1977,AB1977)))</f>
        <v>0</v>
      </c>
      <c r="AD1977" s="19" t="n">
        <f aca="false">IF(AC1977&gt;0,AC1977*V1977,0)</f>
        <v>0</v>
      </c>
      <c r="AE1977" s="19" t="n">
        <f aca="false">IF(AC1977&gt;0,(M1977-V1977)*AC1977,0)</f>
        <v>0</v>
      </c>
      <c r="AF1977" s="16" t="str">
        <f aca="false">IF(AA1977&lt;&gt;"COMPRAR","",IF(AB1977="",IF(X1977="","",IF(X1977-V1977&lt;0.01,"EMPATE TÉCNICO","")),IF(AB1977&lt;I1977,"ESTOQUE INSUFICIENTE",IF(X1977="","",IF(X1977-V1977&lt;0.01,"EMPATE TÉCNICO","")))))</f>
        <v/>
      </c>
      <c r="AG1977" s="16" t="s">
        <v>3750</v>
      </c>
      <c r="AH1977" s="16" t="s">
        <v>288</v>
      </c>
    </row>
    <row r="1978" customFormat="false" ht="15" hidden="false" customHeight="false" outlineLevel="0" collapsed="false">
      <c r="A1978" s="16" t="s">
        <v>6271</v>
      </c>
      <c r="B1978" s="17" t="s">
        <v>6272</v>
      </c>
      <c r="C1978" s="16" t="s">
        <v>6273</v>
      </c>
      <c r="D1978" s="16" t="s">
        <v>5212</v>
      </c>
      <c r="E1978" s="18" t="n">
        <v>1</v>
      </c>
      <c r="F1978" s="16" t="s">
        <v>41</v>
      </c>
      <c r="G1978" s="18" t="n">
        <v>34</v>
      </c>
      <c r="H1978" s="16" t="n">
        <v>18.3</v>
      </c>
      <c r="I1978" s="18" t="n">
        <v>14</v>
      </c>
      <c r="J1978" s="19" t="n">
        <v>3.85</v>
      </c>
      <c r="K1978" s="19" t="n">
        <v>3.85</v>
      </c>
      <c r="L1978" s="19" t="n">
        <v>3.85</v>
      </c>
      <c r="M1978" s="19" t="n">
        <f aca="false">IF(J1978&gt;0,J1978,K1978)*E1978</f>
        <v>3.85</v>
      </c>
      <c r="N1978" s="20"/>
      <c r="O1978" s="21" t="str">
        <f aca="false">IF(R1978="","",ROUND(R1978*(1-Premissas!$B$4),4))</f>
        <v/>
      </c>
      <c r="P1978" s="22"/>
      <c r="Q1978" s="22"/>
      <c r="R1978" s="23"/>
      <c r="S1978" s="24"/>
      <c r="T1978" s="24"/>
      <c r="U1978" s="25"/>
      <c r="V1978" s="19" t="str">
        <f aca="false">IF(COUNT(N1978:Q1978)=0,"",MIN(N1978:Q1978))</f>
        <v/>
      </c>
      <c r="W1978" s="16" t="str">
        <f aca="false">IF(V1978="","",INDEX($N$4:$Q$4,MATCH(V1978,N1978:Q1978,0)))</f>
        <v/>
      </c>
      <c r="X1978" s="19" t="str">
        <f aca="false">IF(COUNT(N1978:Q1978)&lt;2,"",SMALL(N1978:Q1978,2))</f>
        <v/>
      </c>
      <c r="Y1978" s="26" t="str">
        <f aca="false">IF(OR(V1978="",M1978=0),"",V1978/M1978-1)</f>
        <v/>
      </c>
      <c r="Z1978" s="26" t="str">
        <f aca="false">IF(OR(V1978="",L1978=""),"",V1978/(L1978*E1978)-1)</f>
        <v/>
      </c>
      <c r="AA1978" s="16" t="str">
        <f aca="false">IF(V1978="","SEM OFERTA",IF(OR(Y1978&gt;Premissas!$B$11,Y1978&lt;Premissas!$B$12),"VERIFICAR - UNIDADE/EMBALAGEM",IF(Y1978&gt;Premissas!$B$6,"NÃO COMPRAR - REAJUSTE &gt;5%","COMPRAR")))</f>
        <v>SEM OFERTA</v>
      </c>
      <c r="AB1978" s="18" t="str">
        <f aca="false">IF(W1978="DIMEC",S1978,IF(W1978="MEDCENTRO",U1978,""))</f>
        <v/>
      </c>
      <c r="AC1978" s="18" t="n">
        <f aca="false">IF(AA1978&lt;&gt;"COMPRAR",0,IF(AB1978="",I1978,MIN(I1978,AB1978)))</f>
        <v>0</v>
      </c>
      <c r="AD1978" s="19" t="n">
        <f aca="false">IF(AC1978&gt;0,AC1978*V1978,0)</f>
        <v>0</v>
      </c>
      <c r="AE1978" s="19" t="n">
        <f aca="false">IF(AC1978&gt;0,(M1978-V1978)*AC1978,0)</f>
        <v>0</v>
      </c>
      <c r="AF1978" s="16" t="str">
        <f aca="false">IF(AA1978&lt;&gt;"COMPRAR","",IF(AB1978="",IF(X1978="","",IF(X1978-V1978&lt;0.01,"EMPATE TÉCNICO","")),IF(AB1978&lt;I1978,"ESTOQUE INSUFICIENTE",IF(X1978="","",IF(X1978-V1978&lt;0.01,"EMPATE TÉCNICO","")))))</f>
        <v/>
      </c>
      <c r="AG1978" s="16" t="s">
        <v>3750</v>
      </c>
      <c r="AH1978" s="16" t="s">
        <v>288</v>
      </c>
    </row>
    <row r="1979" customFormat="false" ht="15" hidden="false" customHeight="false" outlineLevel="0" collapsed="false">
      <c r="A1979" s="16" t="s">
        <v>6274</v>
      </c>
      <c r="B1979" s="17" t="s">
        <v>6275</v>
      </c>
      <c r="C1979" s="16" t="s">
        <v>6276</v>
      </c>
      <c r="D1979" s="16" t="s">
        <v>380</v>
      </c>
      <c r="E1979" s="18" t="n">
        <v>1</v>
      </c>
      <c r="F1979" s="16" t="s">
        <v>43</v>
      </c>
      <c r="G1979" s="18" t="n">
        <v>0</v>
      </c>
      <c r="H1979" s="16" t="n">
        <v>0.3</v>
      </c>
      <c r="I1979" s="18" t="n">
        <v>1</v>
      </c>
      <c r="J1979" s="19" t="n">
        <v>2.5</v>
      </c>
      <c r="K1979" s="19" t="n">
        <v>2.5</v>
      </c>
      <c r="L1979" s="19" t="n">
        <v>2.5</v>
      </c>
      <c r="M1979" s="19" t="n">
        <f aca="false">IF(J1979&gt;0,J1979,K1979)*E1979</f>
        <v>2.5</v>
      </c>
      <c r="N1979" s="20"/>
      <c r="O1979" s="21" t="str">
        <f aca="false">IF(R1979="","",ROUND(R1979*(1-Premissas!$B$4),4))</f>
        <v/>
      </c>
      <c r="P1979" s="22"/>
      <c r="Q1979" s="22"/>
      <c r="R1979" s="23"/>
      <c r="S1979" s="24"/>
      <c r="T1979" s="24"/>
      <c r="U1979" s="25"/>
      <c r="V1979" s="19" t="str">
        <f aca="false">IF(COUNT(N1979:Q1979)=0,"",MIN(N1979:Q1979))</f>
        <v/>
      </c>
      <c r="W1979" s="16" t="str">
        <f aca="false">IF(V1979="","",INDEX($N$4:$Q$4,MATCH(V1979,N1979:Q1979,0)))</f>
        <v/>
      </c>
      <c r="X1979" s="19" t="str">
        <f aca="false">IF(COUNT(N1979:Q1979)&lt;2,"",SMALL(N1979:Q1979,2))</f>
        <v/>
      </c>
      <c r="Y1979" s="26" t="str">
        <f aca="false">IF(OR(V1979="",M1979=0),"",V1979/M1979-1)</f>
        <v/>
      </c>
      <c r="Z1979" s="26" t="str">
        <f aca="false">IF(OR(V1979="",L1979=""),"",V1979/(L1979*E1979)-1)</f>
        <v/>
      </c>
      <c r="AA1979" s="16" t="str">
        <f aca="false">IF(V1979="","SEM OFERTA",IF(OR(Y1979&gt;Premissas!$B$11,Y1979&lt;Premissas!$B$12),"VERIFICAR - UNIDADE/EMBALAGEM",IF(Y1979&gt;Premissas!$B$6,"NÃO COMPRAR - REAJUSTE &gt;5%","COMPRAR")))</f>
        <v>SEM OFERTA</v>
      </c>
      <c r="AB1979" s="18" t="str">
        <f aca="false">IF(W1979="DIMEC",S1979,IF(W1979="MEDCENTRO",U1979,""))</f>
        <v/>
      </c>
      <c r="AC1979" s="18" t="n">
        <f aca="false">IF(AA1979&lt;&gt;"COMPRAR",0,IF(AB1979="",I1979,MIN(I1979,AB1979)))</f>
        <v>0</v>
      </c>
      <c r="AD1979" s="19" t="n">
        <f aca="false">IF(AC1979&gt;0,AC1979*V1979,0)</f>
        <v>0</v>
      </c>
      <c r="AE1979" s="19" t="n">
        <f aca="false">IF(AC1979&gt;0,(M1979-V1979)*AC1979,0)</f>
        <v>0</v>
      </c>
      <c r="AF1979" s="16" t="str">
        <f aca="false">IF(AA1979&lt;&gt;"COMPRAR","",IF(AB1979="",IF(X1979="","",IF(X1979-V1979&lt;0.01,"EMPATE TÉCNICO","")),IF(AB1979&lt;I1979,"ESTOQUE INSUFICIENTE",IF(X1979="","",IF(X1979-V1979&lt;0.01,"EMPATE TÉCNICO","")))))</f>
        <v/>
      </c>
      <c r="AG1979" s="16" t="s">
        <v>3750</v>
      </c>
      <c r="AH1979" s="16" t="s">
        <v>288</v>
      </c>
    </row>
    <row r="1980" customFormat="false" ht="15" hidden="false" customHeight="false" outlineLevel="0" collapsed="false">
      <c r="A1980" s="16" t="s">
        <v>6277</v>
      </c>
      <c r="B1980" s="17" t="s">
        <v>6278</v>
      </c>
      <c r="C1980" s="16" t="s">
        <v>6279</v>
      </c>
      <c r="D1980" s="16" t="s">
        <v>6261</v>
      </c>
      <c r="E1980" s="18" t="n">
        <v>1</v>
      </c>
      <c r="F1980" s="16" t="s">
        <v>43</v>
      </c>
      <c r="G1980" s="18" t="n">
        <v>6</v>
      </c>
      <c r="H1980" s="16" t="n">
        <v>4.3</v>
      </c>
      <c r="I1980" s="18" t="n">
        <v>6</v>
      </c>
      <c r="J1980" s="19" t="n">
        <v>4.02</v>
      </c>
      <c r="K1980" s="19" t="n">
        <v>4.02</v>
      </c>
      <c r="L1980" s="19" t="n">
        <v>4.02</v>
      </c>
      <c r="M1980" s="19" t="n">
        <f aca="false">IF(J1980&gt;0,J1980,K1980)*E1980</f>
        <v>4.02</v>
      </c>
      <c r="N1980" s="20"/>
      <c r="O1980" s="21" t="str">
        <f aca="false">IF(R1980="","",ROUND(R1980*(1-Premissas!$B$4),4))</f>
        <v/>
      </c>
      <c r="P1980" s="22"/>
      <c r="Q1980" s="22"/>
      <c r="R1980" s="23"/>
      <c r="S1980" s="24"/>
      <c r="T1980" s="24"/>
      <c r="U1980" s="25"/>
      <c r="V1980" s="19" t="str">
        <f aca="false">IF(COUNT(N1980:Q1980)=0,"",MIN(N1980:Q1980))</f>
        <v/>
      </c>
      <c r="W1980" s="16" t="str">
        <f aca="false">IF(V1980="","",INDEX($N$4:$Q$4,MATCH(V1980,N1980:Q1980,0)))</f>
        <v/>
      </c>
      <c r="X1980" s="19" t="str">
        <f aca="false">IF(COUNT(N1980:Q1980)&lt;2,"",SMALL(N1980:Q1980,2))</f>
        <v/>
      </c>
      <c r="Y1980" s="26" t="str">
        <f aca="false">IF(OR(V1980="",M1980=0),"",V1980/M1980-1)</f>
        <v/>
      </c>
      <c r="Z1980" s="26" t="str">
        <f aca="false">IF(OR(V1980="",L1980=""),"",V1980/(L1980*E1980)-1)</f>
        <v/>
      </c>
      <c r="AA1980" s="16" t="str">
        <f aca="false">IF(V1980="","SEM OFERTA",IF(OR(Y1980&gt;Premissas!$B$11,Y1980&lt;Premissas!$B$12),"VERIFICAR - UNIDADE/EMBALAGEM",IF(Y1980&gt;Premissas!$B$6,"NÃO COMPRAR - REAJUSTE &gt;5%","COMPRAR")))</f>
        <v>SEM OFERTA</v>
      </c>
      <c r="AB1980" s="18" t="str">
        <f aca="false">IF(W1980="DIMEC",S1980,IF(W1980="MEDCENTRO",U1980,""))</f>
        <v/>
      </c>
      <c r="AC1980" s="18" t="n">
        <f aca="false">IF(AA1980&lt;&gt;"COMPRAR",0,IF(AB1980="",I1980,MIN(I1980,AB1980)))</f>
        <v>0</v>
      </c>
      <c r="AD1980" s="19" t="n">
        <f aca="false">IF(AC1980&gt;0,AC1980*V1980,0)</f>
        <v>0</v>
      </c>
      <c r="AE1980" s="19" t="n">
        <f aca="false">IF(AC1980&gt;0,(M1980-V1980)*AC1980,0)</f>
        <v>0</v>
      </c>
      <c r="AF1980" s="16" t="str">
        <f aca="false">IF(AA1980&lt;&gt;"COMPRAR","",IF(AB1980="",IF(X1980="","",IF(X1980-V1980&lt;0.01,"EMPATE TÉCNICO","")),IF(AB1980&lt;I1980,"ESTOQUE INSUFICIENTE",IF(X1980="","",IF(X1980-V1980&lt;0.01,"EMPATE TÉCNICO","")))))</f>
        <v/>
      </c>
      <c r="AG1980" s="16" t="s">
        <v>3750</v>
      </c>
      <c r="AH1980" s="16" t="s">
        <v>288</v>
      </c>
    </row>
    <row r="1981" customFormat="false" ht="15" hidden="false" customHeight="false" outlineLevel="0" collapsed="false">
      <c r="A1981" s="16" t="s">
        <v>6280</v>
      </c>
      <c r="B1981" s="17" t="s">
        <v>6281</v>
      </c>
      <c r="C1981" s="16" t="s">
        <v>6282</v>
      </c>
      <c r="D1981" s="16" t="s">
        <v>762</v>
      </c>
      <c r="E1981" s="18" t="n">
        <v>1</v>
      </c>
      <c r="F1981" s="16" t="s">
        <v>43</v>
      </c>
      <c r="G1981" s="18" t="n">
        <v>0</v>
      </c>
      <c r="H1981" s="16" t="n">
        <v>0.7</v>
      </c>
      <c r="I1981" s="18" t="n">
        <v>2</v>
      </c>
      <c r="J1981" s="19" t="n">
        <v>4.84</v>
      </c>
      <c r="K1981" s="19" t="n">
        <v>4.84</v>
      </c>
      <c r="L1981" s="19" t="n">
        <v>4.84</v>
      </c>
      <c r="M1981" s="19" t="n">
        <f aca="false">IF(J1981&gt;0,J1981,K1981)*E1981</f>
        <v>4.84</v>
      </c>
      <c r="N1981" s="20"/>
      <c r="O1981" s="21" t="str">
        <f aca="false">IF(R1981="","",ROUND(R1981*(1-Premissas!$B$4),4))</f>
        <v/>
      </c>
      <c r="P1981" s="22"/>
      <c r="Q1981" s="22"/>
      <c r="R1981" s="23"/>
      <c r="S1981" s="24"/>
      <c r="T1981" s="24"/>
      <c r="U1981" s="25"/>
      <c r="V1981" s="19" t="str">
        <f aca="false">IF(COUNT(N1981:Q1981)=0,"",MIN(N1981:Q1981))</f>
        <v/>
      </c>
      <c r="W1981" s="16" t="str">
        <f aca="false">IF(V1981="","",INDEX($N$4:$Q$4,MATCH(V1981,N1981:Q1981,0)))</f>
        <v/>
      </c>
      <c r="X1981" s="19" t="str">
        <f aca="false">IF(COUNT(N1981:Q1981)&lt;2,"",SMALL(N1981:Q1981,2))</f>
        <v/>
      </c>
      <c r="Y1981" s="26" t="str">
        <f aca="false">IF(OR(V1981="",M1981=0),"",V1981/M1981-1)</f>
        <v/>
      </c>
      <c r="Z1981" s="26" t="str">
        <f aca="false">IF(OR(V1981="",L1981=""),"",V1981/(L1981*E1981)-1)</f>
        <v/>
      </c>
      <c r="AA1981" s="16" t="str">
        <f aca="false">IF(V1981="","SEM OFERTA",IF(OR(Y1981&gt;Premissas!$B$11,Y1981&lt;Premissas!$B$12),"VERIFICAR - UNIDADE/EMBALAGEM",IF(Y1981&gt;Premissas!$B$6,"NÃO COMPRAR - REAJUSTE &gt;5%","COMPRAR")))</f>
        <v>SEM OFERTA</v>
      </c>
      <c r="AB1981" s="18" t="str">
        <f aca="false">IF(W1981="DIMEC",S1981,IF(W1981="MEDCENTRO",U1981,""))</f>
        <v/>
      </c>
      <c r="AC1981" s="18" t="n">
        <f aca="false">IF(AA1981&lt;&gt;"COMPRAR",0,IF(AB1981="",I1981,MIN(I1981,AB1981)))</f>
        <v>0</v>
      </c>
      <c r="AD1981" s="19" t="n">
        <f aca="false">IF(AC1981&gt;0,AC1981*V1981,0)</f>
        <v>0</v>
      </c>
      <c r="AE1981" s="19" t="n">
        <f aca="false">IF(AC1981&gt;0,(M1981-V1981)*AC1981,0)</f>
        <v>0</v>
      </c>
      <c r="AF1981" s="16" t="str">
        <f aca="false">IF(AA1981&lt;&gt;"COMPRAR","",IF(AB1981="",IF(X1981="","",IF(X1981-V1981&lt;0.01,"EMPATE TÉCNICO","")),IF(AB1981&lt;I1981,"ESTOQUE INSUFICIENTE",IF(X1981="","",IF(X1981-V1981&lt;0.01,"EMPATE TÉCNICO","")))))</f>
        <v/>
      </c>
      <c r="AG1981" s="16" t="s">
        <v>763</v>
      </c>
      <c r="AH1981" s="16" t="s">
        <v>288</v>
      </c>
    </row>
    <row r="1982" customFormat="false" ht="15" hidden="false" customHeight="false" outlineLevel="0" collapsed="false">
      <c r="A1982" s="16" t="s">
        <v>6283</v>
      </c>
      <c r="B1982" s="17" t="s">
        <v>6284</v>
      </c>
      <c r="C1982" s="16" t="s">
        <v>6285</v>
      </c>
      <c r="D1982" s="16" t="s">
        <v>6286</v>
      </c>
      <c r="E1982" s="18" t="n">
        <v>1</v>
      </c>
      <c r="F1982" s="16" t="s">
        <v>43</v>
      </c>
      <c r="G1982" s="18" t="n">
        <v>0</v>
      </c>
      <c r="H1982" s="16" t="n">
        <v>0</v>
      </c>
      <c r="I1982" s="18" t="n">
        <v>1</v>
      </c>
      <c r="J1982" s="19" t="n">
        <v>14.31</v>
      </c>
      <c r="K1982" s="19" t="n">
        <v>14.31</v>
      </c>
      <c r="L1982" s="19" t="n">
        <v>14.31</v>
      </c>
      <c r="M1982" s="19" t="n">
        <f aca="false">IF(J1982&gt;0,J1982,K1982)*E1982</f>
        <v>14.31</v>
      </c>
      <c r="N1982" s="20"/>
      <c r="O1982" s="21" t="str">
        <f aca="false">IF(R1982="","",ROUND(R1982*(1-Premissas!$B$4),4))</f>
        <v/>
      </c>
      <c r="P1982" s="22"/>
      <c r="Q1982" s="22"/>
      <c r="R1982" s="23"/>
      <c r="S1982" s="24"/>
      <c r="T1982" s="24"/>
      <c r="U1982" s="25"/>
      <c r="V1982" s="19" t="str">
        <f aca="false">IF(COUNT(N1982:Q1982)=0,"",MIN(N1982:Q1982))</f>
        <v/>
      </c>
      <c r="W1982" s="16" t="str">
        <f aca="false">IF(V1982="","",INDEX($N$4:$Q$4,MATCH(V1982,N1982:Q1982,0)))</f>
        <v/>
      </c>
      <c r="X1982" s="19" t="str">
        <f aca="false">IF(COUNT(N1982:Q1982)&lt;2,"",SMALL(N1982:Q1982,2))</f>
        <v/>
      </c>
      <c r="Y1982" s="26" t="str">
        <f aca="false">IF(OR(V1982="",M1982=0),"",V1982/M1982-1)</f>
        <v/>
      </c>
      <c r="Z1982" s="26" t="str">
        <f aca="false">IF(OR(V1982="",L1982=""),"",V1982/(L1982*E1982)-1)</f>
        <v/>
      </c>
      <c r="AA1982" s="16" t="str">
        <f aca="false">IF(V1982="","SEM OFERTA",IF(OR(Y1982&gt;Premissas!$B$11,Y1982&lt;Premissas!$B$12),"VERIFICAR - UNIDADE/EMBALAGEM",IF(Y1982&gt;Premissas!$B$6,"NÃO COMPRAR - REAJUSTE &gt;5%","COMPRAR")))</f>
        <v>SEM OFERTA</v>
      </c>
      <c r="AB1982" s="18" t="str">
        <f aca="false">IF(W1982="DIMEC",S1982,IF(W1982="MEDCENTRO",U1982,""))</f>
        <v/>
      </c>
      <c r="AC1982" s="18" t="n">
        <f aca="false">IF(AA1982&lt;&gt;"COMPRAR",0,IF(AB1982="",I1982,MIN(I1982,AB1982)))</f>
        <v>0</v>
      </c>
      <c r="AD1982" s="19" t="n">
        <f aca="false">IF(AC1982&gt;0,AC1982*V1982,0)</f>
        <v>0</v>
      </c>
      <c r="AE1982" s="19" t="n">
        <f aca="false">IF(AC1982&gt;0,(M1982-V1982)*AC1982,0)</f>
        <v>0</v>
      </c>
      <c r="AF1982" s="16" t="str">
        <f aca="false">IF(AA1982&lt;&gt;"COMPRAR","",IF(AB1982="",IF(X1982="","",IF(X1982-V1982&lt;0.01,"EMPATE TÉCNICO","")),IF(AB1982&lt;I1982,"ESTOQUE INSUFICIENTE",IF(X1982="","",IF(X1982-V1982&lt;0.01,"EMPATE TÉCNICO","")))))</f>
        <v/>
      </c>
      <c r="AG1982" s="16" t="s">
        <v>5196</v>
      </c>
      <c r="AH1982" s="16" t="s">
        <v>288</v>
      </c>
    </row>
    <row r="1983" customFormat="false" ht="15" hidden="false" customHeight="false" outlineLevel="0" collapsed="false">
      <c r="A1983" s="16" t="s">
        <v>6287</v>
      </c>
      <c r="B1983" s="17" t="s">
        <v>6288</v>
      </c>
      <c r="C1983" s="16" t="s">
        <v>6289</v>
      </c>
      <c r="D1983" s="16" t="s">
        <v>6290</v>
      </c>
      <c r="E1983" s="18" t="n">
        <v>1</v>
      </c>
      <c r="F1983" s="16" t="s">
        <v>43</v>
      </c>
      <c r="G1983" s="18" t="n">
        <v>0</v>
      </c>
      <c r="H1983" s="16" t="n">
        <v>0.2</v>
      </c>
      <c r="I1983" s="18" t="n">
        <v>1</v>
      </c>
      <c r="J1983" s="19" t="n">
        <v>3.47</v>
      </c>
      <c r="K1983" s="19" t="n">
        <v>3.47</v>
      </c>
      <c r="L1983" s="19" t="n">
        <v>3.47</v>
      </c>
      <c r="M1983" s="19" t="n">
        <f aca="false">IF(J1983&gt;0,J1983,K1983)*E1983</f>
        <v>3.47</v>
      </c>
      <c r="N1983" s="20"/>
      <c r="O1983" s="21" t="str">
        <f aca="false">IF(R1983="","",ROUND(R1983*(1-Premissas!$B$4),4))</f>
        <v/>
      </c>
      <c r="P1983" s="22"/>
      <c r="Q1983" s="22"/>
      <c r="R1983" s="23"/>
      <c r="S1983" s="24"/>
      <c r="T1983" s="24"/>
      <c r="U1983" s="25"/>
      <c r="V1983" s="19" t="str">
        <f aca="false">IF(COUNT(N1983:Q1983)=0,"",MIN(N1983:Q1983))</f>
        <v/>
      </c>
      <c r="W1983" s="16" t="str">
        <f aca="false">IF(V1983="","",INDEX($N$4:$Q$4,MATCH(V1983,N1983:Q1983,0)))</f>
        <v/>
      </c>
      <c r="X1983" s="19" t="str">
        <f aca="false">IF(COUNT(N1983:Q1983)&lt;2,"",SMALL(N1983:Q1983,2))</f>
        <v/>
      </c>
      <c r="Y1983" s="26" t="str">
        <f aca="false">IF(OR(V1983="",M1983=0),"",V1983/M1983-1)</f>
        <v/>
      </c>
      <c r="Z1983" s="26" t="str">
        <f aca="false">IF(OR(V1983="",L1983=""),"",V1983/(L1983*E1983)-1)</f>
        <v/>
      </c>
      <c r="AA1983" s="16" t="str">
        <f aca="false">IF(V1983="","SEM OFERTA",IF(OR(Y1983&gt;Premissas!$B$11,Y1983&lt;Premissas!$B$12),"VERIFICAR - UNIDADE/EMBALAGEM",IF(Y1983&gt;Premissas!$B$6,"NÃO COMPRAR - REAJUSTE &gt;5%","COMPRAR")))</f>
        <v>SEM OFERTA</v>
      </c>
      <c r="AB1983" s="18" t="str">
        <f aca="false">IF(W1983="DIMEC",S1983,IF(W1983="MEDCENTRO",U1983,""))</f>
        <v/>
      </c>
      <c r="AC1983" s="18" t="n">
        <f aca="false">IF(AA1983&lt;&gt;"COMPRAR",0,IF(AB1983="",I1983,MIN(I1983,AB1983)))</f>
        <v>0</v>
      </c>
      <c r="AD1983" s="19" t="n">
        <f aca="false">IF(AC1983&gt;0,AC1983*V1983,0)</f>
        <v>0</v>
      </c>
      <c r="AE1983" s="19" t="n">
        <f aca="false">IF(AC1983&gt;0,(M1983-V1983)*AC1983,0)</f>
        <v>0</v>
      </c>
      <c r="AF1983" s="16" t="str">
        <f aca="false">IF(AA1983&lt;&gt;"COMPRAR","",IF(AB1983="",IF(X1983="","",IF(X1983-V1983&lt;0.01,"EMPATE TÉCNICO","")),IF(AB1983&lt;I1983,"ESTOQUE INSUFICIENTE",IF(X1983="","",IF(X1983-V1983&lt;0.01,"EMPATE TÉCNICO","")))))</f>
        <v/>
      </c>
      <c r="AG1983" s="16" t="s">
        <v>5196</v>
      </c>
      <c r="AH1983" s="16" t="s">
        <v>288</v>
      </c>
    </row>
    <row r="1984" customFormat="false" ht="15" hidden="false" customHeight="false" outlineLevel="0" collapsed="false">
      <c r="A1984" s="16" t="s">
        <v>6291</v>
      </c>
      <c r="B1984" s="17" t="s">
        <v>6292</v>
      </c>
      <c r="C1984" s="16" t="s">
        <v>6293</v>
      </c>
      <c r="D1984" s="16" t="s">
        <v>6294</v>
      </c>
      <c r="E1984" s="18" t="n">
        <v>12</v>
      </c>
      <c r="F1984" s="16" t="s">
        <v>43</v>
      </c>
      <c r="G1984" s="18" t="n">
        <v>0</v>
      </c>
      <c r="H1984" s="16" t="n">
        <v>0.3</v>
      </c>
      <c r="I1984" s="18" t="n">
        <v>1</v>
      </c>
      <c r="J1984" s="19" t="n">
        <v>5.97</v>
      </c>
      <c r="K1984" s="19" t="n">
        <v>5.97</v>
      </c>
      <c r="L1984" s="19" t="n">
        <v>5.97</v>
      </c>
      <c r="M1984" s="19" t="n">
        <f aca="false">IF(J1984&gt;0,J1984,K1984)*E1984</f>
        <v>71.64</v>
      </c>
      <c r="N1984" s="20"/>
      <c r="O1984" s="21" t="str">
        <f aca="false">IF(R1984="","",ROUND(R1984*(1-Premissas!$B$4),4))</f>
        <v/>
      </c>
      <c r="P1984" s="22"/>
      <c r="Q1984" s="22"/>
      <c r="R1984" s="23"/>
      <c r="S1984" s="24"/>
      <c r="T1984" s="24"/>
      <c r="U1984" s="25"/>
      <c r="V1984" s="19" t="str">
        <f aca="false">IF(COUNT(N1984:Q1984)=0,"",MIN(N1984:Q1984))</f>
        <v/>
      </c>
      <c r="W1984" s="16" t="str">
        <f aca="false">IF(V1984="","",INDEX($N$4:$Q$4,MATCH(V1984,N1984:Q1984,0)))</f>
        <v/>
      </c>
      <c r="X1984" s="19" t="str">
        <f aca="false">IF(COUNT(N1984:Q1984)&lt;2,"",SMALL(N1984:Q1984,2))</f>
        <v/>
      </c>
      <c r="Y1984" s="26" t="str">
        <f aca="false">IF(OR(V1984="",M1984=0),"",V1984/M1984-1)</f>
        <v/>
      </c>
      <c r="Z1984" s="26" t="str">
        <f aca="false">IF(OR(V1984="",L1984=""),"",V1984/(L1984*E1984)-1)</f>
        <v/>
      </c>
      <c r="AA1984" s="16" t="str">
        <f aca="false">IF(V1984="","SEM OFERTA",IF(OR(Y1984&gt;Premissas!$B$11,Y1984&lt;Premissas!$B$12),"VERIFICAR - UNIDADE/EMBALAGEM",IF(Y1984&gt;Premissas!$B$6,"NÃO COMPRAR - REAJUSTE &gt;5%","COMPRAR")))</f>
        <v>SEM OFERTA</v>
      </c>
      <c r="AB1984" s="18" t="str">
        <f aca="false">IF(W1984="DIMEC",S1984,IF(W1984="MEDCENTRO",U1984,""))</f>
        <v/>
      </c>
      <c r="AC1984" s="18" t="n">
        <f aca="false">IF(AA1984&lt;&gt;"COMPRAR",0,IF(AB1984="",I1984,MIN(I1984,AB1984)))</f>
        <v>0</v>
      </c>
      <c r="AD1984" s="19" t="n">
        <f aca="false">IF(AC1984&gt;0,AC1984*V1984,0)</f>
        <v>0</v>
      </c>
      <c r="AE1984" s="19" t="n">
        <f aca="false">IF(AC1984&gt;0,(M1984-V1984)*AC1984,0)</f>
        <v>0</v>
      </c>
      <c r="AF1984" s="16" t="str">
        <f aca="false">IF(AA1984&lt;&gt;"COMPRAR","",IF(AB1984="",IF(X1984="","",IF(X1984-V1984&lt;0.01,"EMPATE TÉCNICO","")),IF(AB1984&lt;I1984,"ESTOQUE INSUFICIENTE",IF(X1984="","",IF(X1984-V1984&lt;0.01,"EMPATE TÉCNICO","")))))</f>
        <v/>
      </c>
      <c r="AG1984" s="16" t="s">
        <v>4778</v>
      </c>
      <c r="AH1984" s="16" t="s">
        <v>288</v>
      </c>
    </row>
    <row r="1985" customFormat="false" ht="15" hidden="false" customHeight="false" outlineLevel="0" collapsed="false">
      <c r="A1985" s="16" t="s">
        <v>6295</v>
      </c>
      <c r="B1985" s="17" t="s">
        <v>6296</v>
      </c>
      <c r="C1985" s="16" t="s">
        <v>6297</v>
      </c>
      <c r="D1985" s="16" t="s">
        <v>6294</v>
      </c>
      <c r="E1985" s="18" t="n">
        <v>1</v>
      </c>
      <c r="F1985" s="16" t="s">
        <v>41</v>
      </c>
      <c r="G1985" s="18" t="n">
        <v>6</v>
      </c>
      <c r="H1985" s="16" t="n">
        <v>9.6</v>
      </c>
      <c r="I1985" s="18" t="n">
        <v>19</v>
      </c>
      <c r="J1985" s="19" t="n">
        <v>6.06</v>
      </c>
      <c r="K1985" s="19" t="n">
        <v>6.06</v>
      </c>
      <c r="L1985" s="19" t="n">
        <v>6.06</v>
      </c>
      <c r="M1985" s="19" t="n">
        <f aca="false">IF(J1985&gt;0,J1985,K1985)*E1985</f>
        <v>6.06</v>
      </c>
      <c r="N1985" s="20"/>
      <c r="O1985" s="21" t="str">
        <f aca="false">IF(R1985="","",ROUND(R1985*(1-Premissas!$B$4),4))</f>
        <v/>
      </c>
      <c r="P1985" s="22"/>
      <c r="Q1985" s="22"/>
      <c r="R1985" s="23"/>
      <c r="S1985" s="24"/>
      <c r="T1985" s="24"/>
      <c r="U1985" s="25"/>
      <c r="V1985" s="19" t="str">
        <f aca="false">IF(COUNT(N1985:Q1985)=0,"",MIN(N1985:Q1985))</f>
        <v/>
      </c>
      <c r="W1985" s="16" t="str">
        <f aca="false">IF(V1985="","",INDEX($N$4:$Q$4,MATCH(V1985,N1985:Q1985,0)))</f>
        <v/>
      </c>
      <c r="X1985" s="19" t="str">
        <f aca="false">IF(COUNT(N1985:Q1985)&lt;2,"",SMALL(N1985:Q1985,2))</f>
        <v/>
      </c>
      <c r="Y1985" s="26" t="str">
        <f aca="false">IF(OR(V1985="",M1985=0),"",V1985/M1985-1)</f>
        <v/>
      </c>
      <c r="Z1985" s="26" t="str">
        <f aca="false">IF(OR(V1985="",L1985=""),"",V1985/(L1985*E1985)-1)</f>
        <v/>
      </c>
      <c r="AA1985" s="16" t="str">
        <f aca="false">IF(V1985="","SEM OFERTA",IF(OR(Y1985&gt;Premissas!$B$11,Y1985&lt;Premissas!$B$12),"VERIFICAR - UNIDADE/EMBALAGEM",IF(Y1985&gt;Premissas!$B$6,"NÃO COMPRAR - REAJUSTE &gt;5%","COMPRAR")))</f>
        <v>SEM OFERTA</v>
      </c>
      <c r="AB1985" s="18" t="str">
        <f aca="false">IF(W1985="DIMEC",S1985,IF(W1985="MEDCENTRO",U1985,""))</f>
        <v/>
      </c>
      <c r="AC1985" s="18" t="n">
        <f aca="false">IF(AA1985&lt;&gt;"COMPRAR",0,IF(AB1985="",I1985,MIN(I1985,AB1985)))</f>
        <v>0</v>
      </c>
      <c r="AD1985" s="19" t="n">
        <f aca="false">IF(AC1985&gt;0,AC1985*V1985,0)</f>
        <v>0</v>
      </c>
      <c r="AE1985" s="19" t="n">
        <f aca="false">IF(AC1985&gt;0,(M1985-V1985)*AC1985,0)</f>
        <v>0</v>
      </c>
      <c r="AF1985" s="16" t="str">
        <f aca="false">IF(AA1985&lt;&gt;"COMPRAR","",IF(AB1985="",IF(X1985="","",IF(X1985-V1985&lt;0.01,"EMPATE TÉCNICO","")),IF(AB1985&lt;I1985,"ESTOQUE INSUFICIENTE",IF(X1985="","",IF(X1985-V1985&lt;0.01,"EMPATE TÉCNICO","")))))</f>
        <v/>
      </c>
      <c r="AG1985" s="16" t="s">
        <v>5174</v>
      </c>
      <c r="AH1985" s="16" t="s">
        <v>288</v>
      </c>
    </row>
    <row r="1986" customFormat="false" ht="15" hidden="false" customHeight="false" outlineLevel="0" collapsed="false">
      <c r="A1986" s="16" t="s">
        <v>6298</v>
      </c>
      <c r="B1986" s="17" t="s">
        <v>6299</v>
      </c>
      <c r="C1986" s="16" t="s">
        <v>6300</v>
      </c>
      <c r="D1986" s="16" t="s">
        <v>6294</v>
      </c>
      <c r="E1986" s="18" t="n">
        <v>1</v>
      </c>
      <c r="F1986" s="16" t="s">
        <v>43</v>
      </c>
      <c r="G1986" s="18" t="n">
        <v>0</v>
      </c>
      <c r="H1986" s="16" t="n">
        <v>3</v>
      </c>
      <c r="I1986" s="18" t="n">
        <v>8</v>
      </c>
      <c r="J1986" s="19" t="n">
        <v>5.97</v>
      </c>
      <c r="K1986" s="19" t="n">
        <v>5.97</v>
      </c>
      <c r="L1986" s="19" t="n">
        <v>5.97</v>
      </c>
      <c r="M1986" s="19" t="n">
        <f aca="false">IF(J1986&gt;0,J1986,K1986)*E1986</f>
        <v>5.97</v>
      </c>
      <c r="N1986" s="20"/>
      <c r="O1986" s="21" t="str">
        <f aca="false">IF(R1986="","",ROUND(R1986*(1-Premissas!$B$4),4))</f>
        <v/>
      </c>
      <c r="P1986" s="22"/>
      <c r="Q1986" s="22"/>
      <c r="R1986" s="23"/>
      <c r="S1986" s="24"/>
      <c r="T1986" s="24"/>
      <c r="U1986" s="25"/>
      <c r="V1986" s="19" t="str">
        <f aca="false">IF(COUNT(N1986:Q1986)=0,"",MIN(N1986:Q1986))</f>
        <v/>
      </c>
      <c r="W1986" s="16" t="str">
        <f aca="false">IF(V1986="","",INDEX($N$4:$Q$4,MATCH(V1986,N1986:Q1986,0)))</f>
        <v/>
      </c>
      <c r="X1986" s="19" t="str">
        <f aca="false">IF(COUNT(N1986:Q1986)&lt;2,"",SMALL(N1986:Q1986,2))</f>
        <v/>
      </c>
      <c r="Y1986" s="26" t="str">
        <f aca="false">IF(OR(V1986="",M1986=0),"",V1986/M1986-1)</f>
        <v/>
      </c>
      <c r="Z1986" s="26" t="str">
        <f aca="false">IF(OR(V1986="",L1986=""),"",V1986/(L1986*E1986)-1)</f>
        <v/>
      </c>
      <c r="AA1986" s="16" t="str">
        <f aca="false">IF(V1986="","SEM OFERTA",IF(OR(Y1986&gt;Premissas!$B$11,Y1986&lt;Premissas!$B$12),"VERIFICAR - UNIDADE/EMBALAGEM",IF(Y1986&gt;Premissas!$B$6,"NÃO COMPRAR - REAJUSTE &gt;5%","COMPRAR")))</f>
        <v>SEM OFERTA</v>
      </c>
      <c r="AB1986" s="18" t="str">
        <f aca="false">IF(W1986="DIMEC",S1986,IF(W1986="MEDCENTRO",U1986,""))</f>
        <v/>
      </c>
      <c r="AC1986" s="18" t="n">
        <f aca="false">IF(AA1986&lt;&gt;"COMPRAR",0,IF(AB1986="",I1986,MIN(I1986,AB1986)))</f>
        <v>0</v>
      </c>
      <c r="AD1986" s="19" t="n">
        <f aca="false">IF(AC1986&gt;0,AC1986*V1986,0)</f>
        <v>0</v>
      </c>
      <c r="AE1986" s="19" t="n">
        <f aca="false">IF(AC1986&gt;0,(M1986-V1986)*AC1986,0)</f>
        <v>0</v>
      </c>
      <c r="AF1986" s="16" t="str">
        <f aca="false">IF(AA1986&lt;&gt;"COMPRAR","",IF(AB1986="",IF(X1986="","",IF(X1986-V1986&lt;0.01,"EMPATE TÉCNICO","")),IF(AB1986&lt;I1986,"ESTOQUE INSUFICIENTE",IF(X1986="","",IF(X1986-V1986&lt;0.01,"EMPATE TÉCNICO","")))))</f>
        <v/>
      </c>
      <c r="AG1986" s="16" t="s">
        <v>5174</v>
      </c>
      <c r="AH1986" s="16" t="s">
        <v>288</v>
      </c>
    </row>
    <row r="1987" customFormat="false" ht="15" hidden="false" customHeight="false" outlineLevel="0" collapsed="false">
      <c r="A1987" s="16" t="s">
        <v>6301</v>
      </c>
      <c r="B1987" s="17" t="s">
        <v>6302</v>
      </c>
      <c r="C1987" s="16" t="s">
        <v>6303</v>
      </c>
      <c r="D1987" s="16" t="s">
        <v>6294</v>
      </c>
      <c r="E1987" s="18" t="n">
        <v>1</v>
      </c>
      <c r="F1987" s="16" t="s">
        <v>43</v>
      </c>
      <c r="G1987" s="18" t="n">
        <v>1</v>
      </c>
      <c r="H1987" s="16" t="n">
        <v>4.2</v>
      </c>
      <c r="I1987" s="18" t="n">
        <v>10</v>
      </c>
      <c r="J1987" s="19" t="n">
        <v>5.97</v>
      </c>
      <c r="K1987" s="19" t="n">
        <v>5.97</v>
      </c>
      <c r="L1987" s="19" t="n">
        <v>5.97</v>
      </c>
      <c r="M1987" s="19" t="n">
        <f aca="false">IF(J1987&gt;0,J1987,K1987)*E1987</f>
        <v>5.97</v>
      </c>
      <c r="N1987" s="20"/>
      <c r="O1987" s="21" t="str">
        <f aca="false">IF(R1987="","",ROUND(R1987*(1-Premissas!$B$4),4))</f>
        <v/>
      </c>
      <c r="P1987" s="22"/>
      <c r="Q1987" s="22"/>
      <c r="R1987" s="23"/>
      <c r="S1987" s="24"/>
      <c r="T1987" s="24"/>
      <c r="U1987" s="25"/>
      <c r="V1987" s="19" t="str">
        <f aca="false">IF(COUNT(N1987:Q1987)=0,"",MIN(N1987:Q1987))</f>
        <v/>
      </c>
      <c r="W1987" s="16" t="str">
        <f aca="false">IF(V1987="","",INDEX($N$4:$Q$4,MATCH(V1987,N1987:Q1987,0)))</f>
        <v/>
      </c>
      <c r="X1987" s="19" t="str">
        <f aca="false">IF(COUNT(N1987:Q1987)&lt;2,"",SMALL(N1987:Q1987,2))</f>
        <v/>
      </c>
      <c r="Y1987" s="26" t="str">
        <f aca="false">IF(OR(V1987="",M1987=0),"",V1987/M1987-1)</f>
        <v/>
      </c>
      <c r="Z1987" s="26" t="str">
        <f aca="false">IF(OR(V1987="",L1987=""),"",V1987/(L1987*E1987)-1)</f>
        <v/>
      </c>
      <c r="AA1987" s="16" t="str">
        <f aca="false">IF(V1987="","SEM OFERTA",IF(OR(Y1987&gt;Premissas!$B$11,Y1987&lt;Premissas!$B$12),"VERIFICAR - UNIDADE/EMBALAGEM",IF(Y1987&gt;Premissas!$B$6,"NÃO COMPRAR - REAJUSTE &gt;5%","COMPRAR")))</f>
        <v>SEM OFERTA</v>
      </c>
      <c r="AB1987" s="18" t="str">
        <f aca="false">IF(W1987="DIMEC",S1987,IF(W1987="MEDCENTRO",U1987,""))</f>
        <v/>
      </c>
      <c r="AC1987" s="18" t="n">
        <f aca="false">IF(AA1987&lt;&gt;"COMPRAR",0,IF(AB1987="",I1987,MIN(I1987,AB1987)))</f>
        <v>0</v>
      </c>
      <c r="AD1987" s="19" t="n">
        <f aca="false">IF(AC1987&gt;0,AC1987*V1987,0)</f>
        <v>0</v>
      </c>
      <c r="AE1987" s="19" t="n">
        <f aca="false">IF(AC1987&gt;0,(M1987-V1987)*AC1987,0)</f>
        <v>0</v>
      </c>
      <c r="AF1987" s="16" t="str">
        <f aca="false">IF(AA1987&lt;&gt;"COMPRAR","",IF(AB1987="",IF(X1987="","",IF(X1987-V1987&lt;0.01,"EMPATE TÉCNICO","")),IF(AB1987&lt;I1987,"ESTOQUE INSUFICIENTE",IF(X1987="","",IF(X1987-V1987&lt;0.01,"EMPATE TÉCNICO","")))))</f>
        <v/>
      </c>
      <c r="AG1987" s="16" t="s">
        <v>5174</v>
      </c>
      <c r="AH1987" s="16" t="s">
        <v>288</v>
      </c>
    </row>
    <row r="1988" customFormat="false" ht="15" hidden="false" customHeight="false" outlineLevel="0" collapsed="false">
      <c r="A1988" s="16" t="s">
        <v>6304</v>
      </c>
      <c r="B1988" s="17" t="s">
        <v>6305</v>
      </c>
      <c r="C1988" s="16" t="s">
        <v>6306</v>
      </c>
      <c r="D1988" s="16" t="s">
        <v>6294</v>
      </c>
      <c r="E1988" s="18" t="n">
        <v>1</v>
      </c>
      <c r="F1988" s="16" t="s">
        <v>43</v>
      </c>
      <c r="G1988" s="18" t="n">
        <v>1</v>
      </c>
      <c r="H1988" s="16" t="n">
        <v>3.1</v>
      </c>
      <c r="I1988" s="18" t="n">
        <v>7</v>
      </c>
      <c r="J1988" s="19" t="n">
        <v>5.97</v>
      </c>
      <c r="K1988" s="19" t="n">
        <v>5.97</v>
      </c>
      <c r="L1988" s="19" t="n">
        <v>5.97</v>
      </c>
      <c r="M1988" s="19" t="n">
        <f aca="false">IF(J1988&gt;0,J1988,K1988)*E1988</f>
        <v>5.97</v>
      </c>
      <c r="N1988" s="20"/>
      <c r="O1988" s="21" t="str">
        <f aca="false">IF(R1988="","",ROUND(R1988*(1-Premissas!$B$4),4))</f>
        <v/>
      </c>
      <c r="P1988" s="22"/>
      <c r="Q1988" s="22"/>
      <c r="R1988" s="23"/>
      <c r="S1988" s="24"/>
      <c r="T1988" s="24"/>
      <c r="U1988" s="25"/>
      <c r="V1988" s="19" t="str">
        <f aca="false">IF(COUNT(N1988:Q1988)=0,"",MIN(N1988:Q1988))</f>
        <v/>
      </c>
      <c r="W1988" s="16" t="str">
        <f aca="false">IF(V1988="","",INDEX($N$4:$Q$4,MATCH(V1988,N1988:Q1988,0)))</f>
        <v/>
      </c>
      <c r="X1988" s="19" t="str">
        <f aca="false">IF(COUNT(N1988:Q1988)&lt;2,"",SMALL(N1988:Q1988,2))</f>
        <v/>
      </c>
      <c r="Y1988" s="26" t="str">
        <f aca="false">IF(OR(V1988="",M1988=0),"",V1988/M1988-1)</f>
        <v/>
      </c>
      <c r="Z1988" s="26" t="str">
        <f aca="false">IF(OR(V1988="",L1988=""),"",V1988/(L1988*E1988)-1)</f>
        <v/>
      </c>
      <c r="AA1988" s="16" t="str">
        <f aca="false">IF(V1988="","SEM OFERTA",IF(OR(Y1988&gt;Premissas!$B$11,Y1988&lt;Premissas!$B$12),"VERIFICAR - UNIDADE/EMBALAGEM",IF(Y1988&gt;Premissas!$B$6,"NÃO COMPRAR - REAJUSTE &gt;5%","COMPRAR")))</f>
        <v>SEM OFERTA</v>
      </c>
      <c r="AB1988" s="18" t="str">
        <f aca="false">IF(W1988="DIMEC",S1988,IF(W1988="MEDCENTRO",U1988,""))</f>
        <v/>
      </c>
      <c r="AC1988" s="18" t="n">
        <f aca="false">IF(AA1988&lt;&gt;"COMPRAR",0,IF(AB1988="",I1988,MIN(I1988,AB1988)))</f>
        <v>0</v>
      </c>
      <c r="AD1988" s="19" t="n">
        <f aca="false">IF(AC1988&gt;0,AC1988*V1988,0)</f>
        <v>0</v>
      </c>
      <c r="AE1988" s="19" t="n">
        <f aca="false">IF(AC1988&gt;0,(M1988-V1988)*AC1988,0)</f>
        <v>0</v>
      </c>
      <c r="AF1988" s="16" t="str">
        <f aca="false">IF(AA1988&lt;&gt;"COMPRAR","",IF(AB1988="",IF(X1988="","",IF(X1988-V1988&lt;0.01,"EMPATE TÉCNICO","")),IF(AB1988&lt;I1988,"ESTOQUE INSUFICIENTE",IF(X1988="","",IF(X1988-V1988&lt;0.01,"EMPATE TÉCNICO","")))))</f>
        <v/>
      </c>
      <c r="AG1988" s="16" t="s">
        <v>5174</v>
      </c>
      <c r="AH1988" s="16" t="s">
        <v>288</v>
      </c>
    </row>
    <row r="1989" customFormat="false" ht="15" hidden="false" customHeight="false" outlineLevel="0" collapsed="false">
      <c r="A1989" s="16" t="s">
        <v>6307</v>
      </c>
      <c r="B1989" s="17" t="s">
        <v>6308</v>
      </c>
      <c r="C1989" s="16" t="s">
        <v>6309</v>
      </c>
      <c r="D1989" s="16" t="s">
        <v>6294</v>
      </c>
      <c r="E1989" s="18" t="n">
        <v>1</v>
      </c>
      <c r="F1989" s="16" t="s">
        <v>43</v>
      </c>
      <c r="G1989" s="18" t="n">
        <v>0</v>
      </c>
      <c r="H1989" s="16" t="n">
        <v>1.1</v>
      </c>
      <c r="I1989" s="18" t="n">
        <v>3</v>
      </c>
      <c r="J1989" s="19" t="n">
        <v>5.97</v>
      </c>
      <c r="K1989" s="19" t="n">
        <v>5.97</v>
      </c>
      <c r="L1989" s="19" t="n">
        <v>5.97</v>
      </c>
      <c r="M1989" s="19" t="n">
        <f aca="false">IF(J1989&gt;0,J1989,K1989)*E1989</f>
        <v>5.97</v>
      </c>
      <c r="N1989" s="20"/>
      <c r="O1989" s="21" t="str">
        <f aca="false">IF(R1989="","",ROUND(R1989*(1-Premissas!$B$4),4))</f>
        <v/>
      </c>
      <c r="P1989" s="22"/>
      <c r="Q1989" s="22"/>
      <c r="R1989" s="23"/>
      <c r="S1989" s="24"/>
      <c r="T1989" s="24"/>
      <c r="U1989" s="25"/>
      <c r="V1989" s="19" t="str">
        <f aca="false">IF(COUNT(N1989:Q1989)=0,"",MIN(N1989:Q1989))</f>
        <v/>
      </c>
      <c r="W1989" s="16" t="str">
        <f aca="false">IF(V1989="","",INDEX($N$4:$Q$4,MATCH(V1989,N1989:Q1989,0)))</f>
        <v/>
      </c>
      <c r="X1989" s="19" t="str">
        <f aca="false">IF(COUNT(N1989:Q1989)&lt;2,"",SMALL(N1989:Q1989,2))</f>
        <v/>
      </c>
      <c r="Y1989" s="26" t="str">
        <f aca="false">IF(OR(V1989="",M1989=0),"",V1989/M1989-1)</f>
        <v/>
      </c>
      <c r="Z1989" s="26" t="str">
        <f aca="false">IF(OR(V1989="",L1989=""),"",V1989/(L1989*E1989)-1)</f>
        <v/>
      </c>
      <c r="AA1989" s="16" t="str">
        <f aca="false">IF(V1989="","SEM OFERTA",IF(OR(Y1989&gt;Premissas!$B$11,Y1989&lt;Premissas!$B$12),"VERIFICAR - UNIDADE/EMBALAGEM",IF(Y1989&gt;Premissas!$B$6,"NÃO COMPRAR - REAJUSTE &gt;5%","COMPRAR")))</f>
        <v>SEM OFERTA</v>
      </c>
      <c r="AB1989" s="18" t="str">
        <f aca="false">IF(W1989="DIMEC",S1989,IF(W1989="MEDCENTRO",U1989,""))</f>
        <v/>
      </c>
      <c r="AC1989" s="18" t="n">
        <f aca="false">IF(AA1989&lt;&gt;"COMPRAR",0,IF(AB1989="",I1989,MIN(I1989,AB1989)))</f>
        <v>0</v>
      </c>
      <c r="AD1989" s="19" t="n">
        <f aca="false">IF(AC1989&gt;0,AC1989*V1989,0)</f>
        <v>0</v>
      </c>
      <c r="AE1989" s="19" t="n">
        <f aca="false">IF(AC1989&gt;0,(M1989-V1989)*AC1989,0)</f>
        <v>0</v>
      </c>
      <c r="AF1989" s="16" t="str">
        <f aca="false">IF(AA1989&lt;&gt;"COMPRAR","",IF(AB1989="",IF(X1989="","",IF(X1989-V1989&lt;0.01,"EMPATE TÉCNICO","")),IF(AB1989&lt;I1989,"ESTOQUE INSUFICIENTE",IF(X1989="","",IF(X1989-V1989&lt;0.01,"EMPATE TÉCNICO","")))))</f>
        <v/>
      </c>
      <c r="AG1989" s="16" t="s">
        <v>5174</v>
      </c>
      <c r="AH1989" s="16" t="s">
        <v>288</v>
      </c>
    </row>
    <row r="1990" customFormat="false" ht="15" hidden="false" customHeight="false" outlineLevel="0" collapsed="false">
      <c r="A1990" s="16" t="s">
        <v>6310</v>
      </c>
      <c r="B1990" s="17" t="s">
        <v>6311</v>
      </c>
      <c r="C1990" s="16" t="s">
        <v>6312</v>
      </c>
      <c r="D1990" s="16" t="s">
        <v>6286</v>
      </c>
      <c r="E1990" s="18" t="n">
        <v>1</v>
      </c>
      <c r="F1990" s="16" t="s">
        <v>43</v>
      </c>
      <c r="G1990" s="18" t="n">
        <v>0</v>
      </c>
      <c r="H1990" s="16" t="n">
        <v>0</v>
      </c>
      <c r="I1990" s="18" t="n">
        <v>1</v>
      </c>
      <c r="J1990" s="19" t="n">
        <v>6.92</v>
      </c>
      <c r="K1990" s="19" t="n">
        <v>6.92</v>
      </c>
      <c r="L1990" s="19" t="n">
        <v>6.92</v>
      </c>
      <c r="M1990" s="19" t="n">
        <f aca="false">IF(J1990&gt;0,J1990,K1990)*E1990</f>
        <v>6.92</v>
      </c>
      <c r="N1990" s="20"/>
      <c r="O1990" s="21" t="str">
        <f aca="false">IF(R1990="","",ROUND(R1990*(1-Premissas!$B$4),4))</f>
        <v/>
      </c>
      <c r="P1990" s="22"/>
      <c r="Q1990" s="22"/>
      <c r="R1990" s="23"/>
      <c r="S1990" s="24"/>
      <c r="T1990" s="24"/>
      <c r="U1990" s="25"/>
      <c r="V1990" s="19" t="str">
        <f aca="false">IF(COUNT(N1990:Q1990)=0,"",MIN(N1990:Q1990))</f>
        <v/>
      </c>
      <c r="W1990" s="16" t="str">
        <f aca="false">IF(V1990="","",INDEX($N$4:$Q$4,MATCH(V1990,N1990:Q1990,0)))</f>
        <v/>
      </c>
      <c r="X1990" s="19" t="str">
        <f aca="false">IF(COUNT(N1990:Q1990)&lt;2,"",SMALL(N1990:Q1990,2))</f>
        <v/>
      </c>
      <c r="Y1990" s="26" t="str">
        <f aca="false">IF(OR(V1990="",M1990=0),"",V1990/M1990-1)</f>
        <v/>
      </c>
      <c r="Z1990" s="26" t="str">
        <f aca="false">IF(OR(V1990="",L1990=""),"",V1990/(L1990*E1990)-1)</f>
        <v/>
      </c>
      <c r="AA1990" s="16" t="str">
        <f aca="false">IF(V1990="","SEM OFERTA",IF(OR(Y1990&gt;Premissas!$B$11,Y1990&lt;Premissas!$B$12),"VERIFICAR - UNIDADE/EMBALAGEM",IF(Y1990&gt;Premissas!$B$6,"NÃO COMPRAR - REAJUSTE &gt;5%","COMPRAR")))</f>
        <v>SEM OFERTA</v>
      </c>
      <c r="AB1990" s="18" t="str">
        <f aca="false">IF(W1990="DIMEC",S1990,IF(W1990="MEDCENTRO",U1990,""))</f>
        <v/>
      </c>
      <c r="AC1990" s="18" t="n">
        <f aca="false">IF(AA1990&lt;&gt;"COMPRAR",0,IF(AB1990="",I1990,MIN(I1990,AB1990)))</f>
        <v>0</v>
      </c>
      <c r="AD1990" s="19" t="n">
        <f aca="false">IF(AC1990&gt;0,AC1990*V1990,0)</f>
        <v>0</v>
      </c>
      <c r="AE1990" s="19" t="n">
        <f aca="false">IF(AC1990&gt;0,(M1990-V1990)*AC1990,0)</f>
        <v>0</v>
      </c>
      <c r="AF1990" s="16" t="str">
        <f aca="false">IF(AA1990&lt;&gt;"COMPRAR","",IF(AB1990="",IF(X1990="","",IF(X1990-V1990&lt;0.01,"EMPATE TÉCNICO","")),IF(AB1990&lt;I1990,"ESTOQUE INSUFICIENTE",IF(X1990="","",IF(X1990-V1990&lt;0.01,"EMPATE TÉCNICO","")))))</f>
        <v/>
      </c>
      <c r="AG1990" s="16" t="s">
        <v>5196</v>
      </c>
      <c r="AH1990" s="16" t="s">
        <v>288</v>
      </c>
    </row>
    <row r="1991" customFormat="false" ht="15" hidden="false" customHeight="false" outlineLevel="0" collapsed="false">
      <c r="A1991" s="16" t="s">
        <v>6313</v>
      </c>
      <c r="B1991" s="17" t="s">
        <v>6314</v>
      </c>
      <c r="C1991" s="16" t="s">
        <v>6315</v>
      </c>
      <c r="D1991" s="16" t="s">
        <v>380</v>
      </c>
      <c r="E1991" s="18" t="n">
        <v>1</v>
      </c>
      <c r="F1991" s="16" t="s">
        <v>43</v>
      </c>
      <c r="G1991" s="18" t="n">
        <v>0</v>
      </c>
      <c r="H1991" s="16" t="n">
        <v>8.1</v>
      </c>
      <c r="I1991" s="18" t="n">
        <v>21</v>
      </c>
      <c r="J1991" s="19" t="n">
        <v>1.2</v>
      </c>
      <c r="K1991" s="19" t="n">
        <v>1.2</v>
      </c>
      <c r="L1991" s="19" t="n">
        <v>1.2</v>
      </c>
      <c r="M1991" s="19" t="n">
        <f aca="false">IF(J1991&gt;0,J1991,K1991)*E1991</f>
        <v>1.2</v>
      </c>
      <c r="N1991" s="20"/>
      <c r="O1991" s="21" t="str">
        <f aca="false">IF(R1991="","",ROUND(R1991*(1-Premissas!$B$4),4))</f>
        <v/>
      </c>
      <c r="P1991" s="22"/>
      <c r="Q1991" s="22"/>
      <c r="R1991" s="23"/>
      <c r="S1991" s="24"/>
      <c r="T1991" s="24"/>
      <c r="U1991" s="25"/>
      <c r="V1991" s="19" t="str">
        <f aca="false">IF(COUNT(N1991:Q1991)=0,"",MIN(N1991:Q1991))</f>
        <v/>
      </c>
      <c r="W1991" s="16" t="str">
        <f aca="false">IF(V1991="","",INDEX($N$4:$Q$4,MATCH(V1991,N1991:Q1991,0)))</f>
        <v/>
      </c>
      <c r="X1991" s="19" t="str">
        <f aca="false">IF(COUNT(N1991:Q1991)&lt;2,"",SMALL(N1991:Q1991,2))</f>
        <v/>
      </c>
      <c r="Y1991" s="26" t="str">
        <f aca="false">IF(OR(V1991="",M1991=0),"",V1991/M1991-1)</f>
        <v/>
      </c>
      <c r="Z1991" s="26" t="str">
        <f aca="false">IF(OR(V1991="",L1991=""),"",V1991/(L1991*E1991)-1)</f>
        <v/>
      </c>
      <c r="AA1991" s="16" t="str">
        <f aca="false">IF(V1991="","SEM OFERTA",IF(OR(Y1991&gt;Premissas!$B$11,Y1991&lt;Premissas!$B$12),"VERIFICAR - UNIDADE/EMBALAGEM",IF(Y1991&gt;Premissas!$B$6,"NÃO COMPRAR - REAJUSTE &gt;5%","COMPRAR")))</f>
        <v>SEM OFERTA</v>
      </c>
      <c r="AB1991" s="18" t="str">
        <f aca="false">IF(W1991="DIMEC",S1991,IF(W1991="MEDCENTRO",U1991,""))</f>
        <v/>
      </c>
      <c r="AC1991" s="18" t="n">
        <f aca="false">IF(AA1991&lt;&gt;"COMPRAR",0,IF(AB1991="",I1991,MIN(I1991,AB1991)))</f>
        <v>0</v>
      </c>
      <c r="AD1991" s="19" t="n">
        <f aca="false">IF(AC1991&gt;0,AC1991*V1991,0)</f>
        <v>0</v>
      </c>
      <c r="AE1991" s="19" t="n">
        <f aca="false">IF(AC1991&gt;0,(M1991-V1991)*AC1991,0)</f>
        <v>0</v>
      </c>
      <c r="AF1991" s="16" t="str">
        <f aca="false">IF(AA1991&lt;&gt;"COMPRAR","",IF(AB1991="",IF(X1991="","",IF(X1991-V1991&lt;0.01,"EMPATE TÉCNICO","")),IF(AB1991&lt;I1991,"ESTOQUE INSUFICIENTE",IF(X1991="","",IF(X1991-V1991&lt;0.01,"EMPATE TÉCNICO","")))))</f>
        <v/>
      </c>
      <c r="AG1991" s="16" t="s">
        <v>5182</v>
      </c>
      <c r="AH1991" s="16" t="s">
        <v>288</v>
      </c>
    </row>
    <row r="1992" customFormat="false" ht="15" hidden="false" customHeight="false" outlineLevel="0" collapsed="false">
      <c r="A1992" s="16" t="s">
        <v>6316</v>
      </c>
      <c r="B1992" s="17" t="s">
        <v>6317</v>
      </c>
      <c r="C1992" s="16" t="s">
        <v>6318</v>
      </c>
      <c r="D1992" s="16" t="s">
        <v>5186</v>
      </c>
      <c r="E1992" s="18" t="n">
        <v>1</v>
      </c>
      <c r="F1992" s="16" t="s">
        <v>42</v>
      </c>
      <c r="G1992" s="18" t="n">
        <v>15</v>
      </c>
      <c r="H1992" s="16" t="n">
        <v>12.8</v>
      </c>
      <c r="I1992" s="18" t="n">
        <v>18</v>
      </c>
      <c r="J1992" s="19" t="n">
        <v>1.29</v>
      </c>
      <c r="K1992" s="19" t="n">
        <v>1.29</v>
      </c>
      <c r="L1992" s="19" t="n">
        <v>1.28</v>
      </c>
      <c r="M1992" s="19" t="n">
        <f aca="false">IF(J1992&gt;0,J1992,K1992)*E1992</f>
        <v>1.29</v>
      </c>
      <c r="N1992" s="20"/>
      <c r="O1992" s="21" t="str">
        <f aca="false">IF(R1992="","",ROUND(R1992*(1-Premissas!$B$4),4))</f>
        <v/>
      </c>
      <c r="P1992" s="22"/>
      <c r="Q1992" s="22"/>
      <c r="R1992" s="23"/>
      <c r="S1992" s="24"/>
      <c r="T1992" s="24"/>
      <c r="U1992" s="25"/>
      <c r="V1992" s="19" t="str">
        <f aca="false">IF(COUNT(N1992:Q1992)=0,"",MIN(N1992:Q1992))</f>
        <v/>
      </c>
      <c r="W1992" s="16" t="str">
        <f aca="false">IF(V1992="","",INDEX($N$4:$Q$4,MATCH(V1992,N1992:Q1992,0)))</f>
        <v/>
      </c>
      <c r="X1992" s="19" t="str">
        <f aca="false">IF(COUNT(N1992:Q1992)&lt;2,"",SMALL(N1992:Q1992,2))</f>
        <v/>
      </c>
      <c r="Y1992" s="26" t="str">
        <f aca="false">IF(OR(V1992="",M1992=0),"",V1992/M1992-1)</f>
        <v/>
      </c>
      <c r="Z1992" s="26" t="str">
        <f aca="false">IF(OR(V1992="",L1992=""),"",V1992/(L1992*E1992)-1)</f>
        <v/>
      </c>
      <c r="AA1992" s="16" t="str">
        <f aca="false">IF(V1992="","SEM OFERTA",IF(OR(Y1992&gt;Premissas!$B$11,Y1992&lt;Premissas!$B$12),"VERIFICAR - UNIDADE/EMBALAGEM",IF(Y1992&gt;Premissas!$B$6,"NÃO COMPRAR - REAJUSTE &gt;5%","COMPRAR")))</f>
        <v>SEM OFERTA</v>
      </c>
      <c r="AB1992" s="18" t="str">
        <f aca="false">IF(W1992="DIMEC",S1992,IF(W1992="MEDCENTRO",U1992,""))</f>
        <v/>
      </c>
      <c r="AC1992" s="18" t="n">
        <f aca="false">IF(AA1992&lt;&gt;"COMPRAR",0,IF(AB1992="",I1992,MIN(I1992,AB1992)))</f>
        <v>0</v>
      </c>
      <c r="AD1992" s="19" t="n">
        <f aca="false">IF(AC1992&gt;0,AC1992*V1992,0)</f>
        <v>0</v>
      </c>
      <c r="AE1992" s="19" t="n">
        <f aca="false">IF(AC1992&gt;0,(M1992-V1992)*AC1992,0)</f>
        <v>0</v>
      </c>
      <c r="AF1992" s="16" t="str">
        <f aca="false">IF(AA1992&lt;&gt;"COMPRAR","",IF(AB1992="",IF(X1992="","",IF(X1992-V1992&lt;0.01,"EMPATE TÉCNICO","")),IF(AB1992&lt;I1992,"ESTOQUE INSUFICIENTE",IF(X1992="","",IF(X1992-V1992&lt;0.01,"EMPATE TÉCNICO","")))))</f>
        <v/>
      </c>
      <c r="AG1992" s="16" t="s">
        <v>5182</v>
      </c>
      <c r="AH1992" s="16" t="s">
        <v>288</v>
      </c>
    </row>
    <row r="1993" customFormat="false" ht="15" hidden="false" customHeight="false" outlineLevel="0" collapsed="false">
      <c r="A1993" s="16" t="s">
        <v>6319</v>
      </c>
      <c r="B1993" s="17" t="s">
        <v>6320</v>
      </c>
      <c r="C1993" s="16" t="s">
        <v>6321</v>
      </c>
      <c r="D1993" s="16" t="s">
        <v>380</v>
      </c>
      <c r="E1993" s="18" t="n">
        <v>1</v>
      </c>
      <c r="F1993" s="16" t="s">
        <v>42</v>
      </c>
      <c r="G1993" s="18" t="n">
        <v>8</v>
      </c>
      <c r="H1993" s="16" t="n">
        <v>18.2</v>
      </c>
      <c r="I1993" s="18" t="n">
        <v>39</v>
      </c>
      <c r="J1993" s="19" t="n">
        <v>1.28</v>
      </c>
      <c r="K1993" s="19" t="n">
        <v>1.28</v>
      </c>
      <c r="L1993" s="19" t="n">
        <v>1.28</v>
      </c>
      <c r="M1993" s="19" t="n">
        <f aca="false">IF(J1993&gt;0,J1993,K1993)*E1993</f>
        <v>1.28</v>
      </c>
      <c r="N1993" s="20"/>
      <c r="O1993" s="21" t="str">
        <f aca="false">IF(R1993="","",ROUND(R1993*(1-Premissas!$B$4),4))</f>
        <v/>
      </c>
      <c r="P1993" s="22"/>
      <c r="Q1993" s="22"/>
      <c r="R1993" s="23"/>
      <c r="S1993" s="24"/>
      <c r="T1993" s="24"/>
      <c r="U1993" s="25"/>
      <c r="V1993" s="19" t="str">
        <f aca="false">IF(COUNT(N1993:Q1993)=0,"",MIN(N1993:Q1993))</f>
        <v/>
      </c>
      <c r="W1993" s="16" t="str">
        <f aca="false">IF(V1993="","",INDEX($N$4:$Q$4,MATCH(V1993,N1993:Q1993,0)))</f>
        <v/>
      </c>
      <c r="X1993" s="19" t="str">
        <f aca="false">IF(COUNT(N1993:Q1993)&lt;2,"",SMALL(N1993:Q1993,2))</f>
        <v/>
      </c>
      <c r="Y1993" s="26" t="str">
        <f aca="false">IF(OR(V1993="",M1993=0),"",V1993/M1993-1)</f>
        <v/>
      </c>
      <c r="Z1993" s="26" t="str">
        <f aca="false">IF(OR(V1993="",L1993=""),"",V1993/(L1993*E1993)-1)</f>
        <v/>
      </c>
      <c r="AA1993" s="16" t="str">
        <f aca="false">IF(V1993="","SEM OFERTA",IF(OR(Y1993&gt;Premissas!$B$11,Y1993&lt;Premissas!$B$12),"VERIFICAR - UNIDADE/EMBALAGEM",IF(Y1993&gt;Premissas!$B$6,"NÃO COMPRAR - REAJUSTE &gt;5%","COMPRAR")))</f>
        <v>SEM OFERTA</v>
      </c>
      <c r="AB1993" s="18" t="str">
        <f aca="false">IF(W1993="DIMEC",S1993,IF(W1993="MEDCENTRO",U1993,""))</f>
        <v/>
      </c>
      <c r="AC1993" s="18" t="n">
        <f aca="false">IF(AA1993&lt;&gt;"COMPRAR",0,IF(AB1993="",I1993,MIN(I1993,AB1993)))</f>
        <v>0</v>
      </c>
      <c r="AD1993" s="19" t="n">
        <f aca="false">IF(AC1993&gt;0,AC1993*V1993,0)</f>
        <v>0</v>
      </c>
      <c r="AE1993" s="19" t="n">
        <f aca="false">IF(AC1993&gt;0,(M1993-V1993)*AC1993,0)</f>
        <v>0</v>
      </c>
      <c r="AF1993" s="16" t="str">
        <f aca="false">IF(AA1993&lt;&gt;"COMPRAR","",IF(AB1993="",IF(X1993="","",IF(X1993-V1993&lt;0.01,"EMPATE TÉCNICO","")),IF(AB1993&lt;I1993,"ESTOQUE INSUFICIENTE",IF(X1993="","",IF(X1993-V1993&lt;0.01,"EMPATE TÉCNICO","")))))</f>
        <v/>
      </c>
      <c r="AG1993" s="16" t="s">
        <v>5182</v>
      </c>
      <c r="AH1993" s="16" t="s">
        <v>288</v>
      </c>
    </row>
    <row r="1994" customFormat="false" ht="15" hidden="false" customHeight="false" outlineLevel="0" collapsed="false">
      <c r="A1994" s="16" t="s">
        <v>6322</v>
      </c>
      <c r="B1994" s="17" t="s">
        <v>6323</v>
      </c>
      <c r="C1994" s="16" t="s">
        <v>6324</v>
      </c>
      <c r="D1994" s="16" t="s">
        <v>5186</v>
      </c>
      <c r="E1994" s="18" t="n">
        <v>1</v>
      </c>
      <c r="F1994" s="16" t="s">
        <v>42</v>
      </c>
      <c r="G1994" s="18" t="n">
        <v>25</v>
      </c>
      <c r="H1994" s="16" t="n">
        <v>20.9</v>
      </c>
      <c r="I1994" s="18" t="n">
        <v>29</v>
      </c>
      <c r="J1994" s="19" t="n">
        <v>1.29</v>
      </c>
      <c r="K1994" s="19" t="n">
        <v>1.29</v>
      </c>
      <c r="L1994" s="19" t="n">
        <v>1.28</v>
      </c>
      <c r="M1994" s="19" t="n">
        <f aca="false">IF(J1994&gt;0,J1994,K1994)*E1994</f>
        <v>1.29</v>
      </c>
      <c r="N1994" s="20"/>
      <c r="O1994" s="21" t="str">
        <f aca="false">IF(R1994="","",ROUND(R1994*(1-Premissas!$B$4),4))</f>
        <v/>
      </c>
      <c r="P1994" s="22"/>
      <c r="Q1994" s="22"/>
      <c r="R1994" s="23"/>
      <c r="S1994" s="24"/>
      <c r="T1994" s="24"/>
      <c r="U1994" s="25"/>
      <c r="V1994" s="19" t="str">
        <f aca="false">IF(COUNT(N1994:Q1994)=0,"",MIN(N1994:Q1994))</f>
        <v/>
      </c>
      <c r="W1994" s="16" t="str">
        <f aca="false">IF(V1994="","",INDEX($N$4:$Q$4,MATCH(V1994,N1994:Q1994,0)))</f>
        <v/>
      </c>
      <c r="X1994" s="19" t="str">
        <f aca="false">IF(COUNT(N1994:Q1994)&lt;2,"",SMALL(N1994:Q1994,2))</f>
        <v/>
      </c>
      <c r="Y1994" s="26" t="str">
        <f aca="false">IF(OR(V1994="",M1994=0),"",V1994/M1994-1)</f>
        <v/>
      </c>
      <c r="Z1994" s="26" t="str">
        <f aca="false">IF(OR(V1994="",L1994=""),"",V1994/(L1994*E1994)-1)</f>
        <v/>
      </c>
      <c r="AA1994" s="16" t="str">
        <f aca="false">IF(V1994="","SEM OFERTA",IF(OR(Y1994&gt;Premissas!$B$11,Y1994&lt;Premissas!$B$12),"VERIFICAR - UNIDADE/EMBALAGEM",IF(Y1994&gt;Premissas!$B$6,"NÃO COMPRAR - REAJUSTE &gt;5%","COMPRAR")))</f>
        <v>SEM OFERTA</v>
      </c>
      <c r="AB1994" s="18" t="str">
        <f aca="false">IF(W1994="DIMEC",S1994,IF(W1994="MEDCENTRO",U1994,""))</f>
        <v/>
      </c>
      <c r="AC1994" s="18" t="n">
        <f aca="false">IF(AA1994&lt;&gt;"COMPRAR",0,IF(AB1994="",I1994,MIN(I1994,AB1994)))</f>
        <v>0</v>
      </c>
      <c r="AD1994" s="19" t="n">
        <f aca="false">IF(AC1994&gt;0,AC1994*V1994,0)</f>
        <v>0</v>
      </c>
      <c r="AE1994" s="19" t="n">
        <f aca="false">IF(AC1994&gt;0,(M1994-V1994)*AC1994,0)</f>
        <v>0</v>
      </c>
      <c r="AF1994" s="16" t="str">
        <f aca="false">IF(AA1994&lt;&gt;"COMPRAR","",IF(AB1994="",IF(X1994="","",IF(X1994-V1994&lt;0.01,"EMPATE TÉCNICO","")),IF(AB1994&lt;I1994,"ESTOQUE INSUFICIENTE",IF(X1994="","",IF(X1994-V1994&lt;0.01,"EMPATE TÉCNICO","")))))</f>
        <v/>
      </c>
      <c r="AG1994" s="16" t="s">
        <v>5182</v>
      </c>
      <c r="AH1994" s="16" t="s">
        <v>288</v>
      </c>
    </row>
    <row r="1995" customFormat="false" ht="15" hidden="false" customHeight="false" outlineLevel="0" collapsed="false">
      <c r="A1995" s="16" t="s">
        <v>6325</v>
      </c>
      <c r="B1995" s="17" t="s">
        <v>6326</v>
      </c>
      <c r="C1995" s="16" t="s">
        <v>6327</v>
      </c>
      <c r="D1995" s="16" t="s">
        <v>5186</v>
      </c>
      <c r="E1995" s="18" t="n">
        <v>1</v>
      </c>
      <c r="F1995" s="16" t="s">
        <v>41</v>
      </c>
      <c r="G1995" s="18" t="n">
        <v>158</v>
      </c>
      <c r="H1995" s="16" t="n">
        <v>68.8</v>
      </c>
      <c r="I1995" s="18" t="n">
        <v>19</v>
      </c>
      <c r="J1995" s="19" t="n">
        <v>1.29</v>
      </c>
      <c r="K1995" s="19" t="n">
        <v>1.29</v>
      </c>
      <c r="L1995" s="19" t="n">
        <v>1.28</v>
      </c>
      <c r="M1995" s="19" t="n">
        <f aca="false">IF(J1995&gt;0,J1995,K1995)*E1995</f>
        <v>1.29</v>
      </c>
      <c r="N1995" s="20"/>
      <c r="O1995" s="21" t="str">
        <f aca="false">IF(R1995="","",ROUND(R1995*(1-Premissas!$B$4),4))</f>
        <v/>
      </c>
      <c r="P1995" s="22"/>
      <c r="Q1995" s="22"/>
      <c r="R1995" s="23"/>
      <c r="S1995" s="24"/>
      <c r="T1995" s="24"/>
      <c r="U1995" s="25"/>
      <c r="V1995" s="19" t="str">
        <f aca="false">IF(COUNT(N1995:Q1995)=0,"",MIN(N1995:Q1995))</f>
        <v/>
      </c>
      <c r="W1995" s="16" t="str">
        <f aca="false">IF(V1995="","",INDEX($N$4:$Q$4,MATCH(V1995,N1995:Q1995,0)))</f>
        <v/>
      </c>
      <c r="X1995" s="19" t="str">
        <f aca="false">IF(COUNT(N1995:Q1995)&lt;2,"",SMALL(N1995:Q1995,2))</f>
        <v/>
      </c>
      <c r="Y1995" s="26" t="str">
        <f aca="false">IF(OR(V1995="",M1995=0),"",V1995/M1995-1)</f>
        <v/>
      </c>
      <c r="Z1995" s="26" t="str">
        <f aca="false">IF(OR(V1995="",L1995=""),"",V1995/(L1995*E1995)-1)</f>
        <v/>
      </c>
      <c r="AA1995" s="16" t="str">
        <f aca="false">IF(V1995="","SEM OFERTA",IF(OR(Y1995&gt;Premissas!$B$11,Y1995&lt;Premissas!$B$12),"VERIFICAR - UNIDADE/EMBALAGEM",IF(Y1995&gt;Premissas!$B$6,"NÃO COMPRAR - REAJUSTE &gt;5%","COMPRAR")))</f>
        <v>SEM OFERTA</v>
      </c>
      <c r="AB1995" s="18" t="str">
        <f aca="false">IF(W1995="DIMEC",S1995,IF(W1995="MEDCENTRO",U1995,""))</f>
        <v/>
      </c>
      <c r="AC1995" s="18" t="n">
        <f aca="false">IF(AA1995&lt;&gt;"COMPRAR",0,IF(AB1995="",I1995,MIN(I1995,AB1995)))</f>
        <v>0</v>
      </c>
      <c r="AD1995" s="19" t="n">
        <f aca="false">IF(AC1995&gt;0,AC1995*V1995,0)</f>
        <v>0</v>
      </c>
      <c r="AE1995" s="19" t="n">
        <f aca="false">IF(AC1995&gt;0,(M1995-V1995)*AC1995,0)</f>
        <v>0</v>
      </c>
      <c r="AF1995" s="16" t="str">
        <f aca="false">IF(AA1995&lt;&gt;"COMPRAR","",IF(AB1995="",IF(X1995="","",IF(X1995-V1995&lt;0.01,"EMPATE TÉCNICO","")),IF(AB1995&lt;I1995,"ESTOQUE INSUFICIENTE",IF(X1995="","",IF(X1995-V1995&lt;0.01,"EMPATE TÉCNICO","")))))</f>
        <v/>
      </c>
      <c r="AG1995" s="16" t="s">
        <v>5182</v>
      </c>
      <c r="AH1995" s="16" t="s">
        <v>288</v>
      </c>
    </row>
    <row r="1996" customFormat="false" ht="15" hidden="false" customHeight="false" outlineLevel="0" collapsed="false">
      <c r="A1996" s="16" t="s">
        <v>6328</v>
      </c>
      <c r="B1996" s="17" t="s">
        <v>6329</v>
      </c>
      <c r="C1996" s="16" t="s">
        <v>6330</v>
      </c>
      <c r="D1996" s="16" t="s">
        <v>380</v>
      </c>
      <c r="E1996" s="18" t="n">
        <v>100</v>
      </c>
      <c r="F1996" s="16" t="s">
        <v>43</v>
      </c>
      <c r="G1996" s="18" t="n">
        <v>0</v>
      </c>
      <c r="H1996" s="16" t="n">
        <v>0.1</v>
      </c>
      <c r="I1996" s="18" t="n">
        <v>1</v>
      </c>
      <c r="J1996" s="19" t="n">
        <v>0.1222</v>
      </c>
      <c r="K1996" s="19" t="n">
        <v>0.1222</v>
      </c>
      <c r="L1996" s="19" t="n">
        <v>0.1222</v>
      </c>
      <c r="M1996" s="19" t="n">
        <f aca="false">IF(J1996&gt;0,J1996,K1996)*E1996</f>
        <v>12.22</v>
      </c>
      <c r="N1996" s="20"/>
      <c r="O1996" s="21" t="str">
        <f aca="false">IF(R1996="","",ROUND(R1996*(1-Premissas!$B$4),4))</f>
        <v/>
      </c>
      <c r="P1996" s="22"/>
      <c r="Q1996" s="22"/>
      <c r="R1996" s="23"/>
      <c r="S1996" s="24"/>
      <c r="T1996" s="24"/>
      <c r="U1996" s="25"/>
      <c r="V1996" s="19" t="str">
        <f aca="false">IF(COUNT(N1996:Q1996)=0,"",MIN(N1996:Q1996))</f>
        <v/>
      </c>
      <c r="W1996" s="16" t="str">
        <f aca="false">IF(V1996="","",INDEX($N$4:$Q$4,MATCH(V1996,N1996:Q1996,0)))</f>
        <v/>
      </c>
      <c r="X1996" s="19" t="str">
        <f aca="false">IF(COUNT(N1996:Q1996)&lt;2,"",SMALL(N1996:Q1996,2))</f>
        <v/>
      </c>
      <c r="Y1996" s="26" t="str">
        <f aca="false">IF(OR(V1996="",M1996=0),"",V1996/M1996-1)</f>
        <v/>
      </c>
      <c r="Z1996" s="26" t="str">
        <f aca="false">IF(OR(V1996="",L1996=""),"",V1996/(L1996*E1996)-1)</f>
        <v/>
      </c>
      <c r="AA1996" s="16" t="str">
        <f aca="false">IF(V1996="","SEM OFERTA",IF(OR(Y1996&gt;Premissas!$B$11,Y1996&lt;Premissas!$B$12),"VERIFICAR - UNIDADE/EMBALAGEM",IF(Y1996&gt;Premissas!$B$6,"NÃO COMPRAR - REAJUSTE &gt;5%","COMPRAR")))</f>
        <v>SEM OFERTA</v>
      </c>
      <c r="AB1996" s="18" t="str">
        <f aca="false">IF(W1996="DIMEC",S1996,IF(W1996="MEDCENTRO",U1996,""))</f>
        <v/>
      </c>
      <c r="AC1996" s="18" t="n">
        <f aca="false">IF(AA1996&lt;&gt;"COMPRAR",0,IF(AB1996="",I1996,MIN(I1996,AB1996)))</f>
        <v>0</v>
      </c>
      <c r="AD1996" s="19" t="n">
        <f aca="false">IF(AC1996&gt;0,AC1996*V1996,0)</f>
        <v>0</v>
      </c>
      <c r="AE1996" s="19" t="n">
        <f aca="false">IF(AC1996&gt;0,(M1996-V1996)*AC1996,0)</f>
        <v>0</v>
      </c>
      <c r="AF1996" s="16" t="str">
        <f aca="false">IF(AA1996&lt;&gt;"COMPRAR","",IF(AB1996="",IF(X1996="","",IF(X1996-V1996&lt;0.01,"EMPATE TÉCNICO","")),IF(AB1996&lt;I1996,"ESTOQUE INSUFICIENTE",IF(X1996="","",IF(X1996-V1996&lt;0.01,"EMPATE TÉCNICO","")))))</f>
        <v/>
      </c>
      <c r="AG1996" s="16" t="s">
        <v>3750</v>
      </c>
      <c r="AH1996" s="16" t="s">
        <v>288</v>
      </c>
    </row>
    <row r="1997" customFormat="false" ht="15" hidden="false" customHeight="false" outlineLevel="0" collapsed="false">
      <c r="A1997" s="16" t="s">
        <v>6331</v>
      </c>
      <c r="B1997" s="17" t="s">
        <v>6332</v>
      </c>
      <c r="C1997" s="16" t="s">
        <v>6333</v>
      </c>
      <c r="D1997" s="16" t="s">
        <v>5289</v>
      </c>
      <c r="E1997" s="18" t="n">
        <v>1</v>
      </c>
      <c r="F1997" s="16" t="s">
        <v>42</v>
      </c>
      <c r="G1997" s="18" t="n">
        <v>3</v>
      </c>
      <c r="H1997" s="16" t="n">
        <v>3.6</v>
      </c>
      <c r="I1997" s="18" t="n">
        <v>7</v>
      </c>
      <c r="J1997" s="19" t="n">
        <v>14.9</v>
      </c>
      <c r="K1997" s="19" t="n">
        <v>14.9</v>
      </c>
      <c r="L1997" s="19" t="n">
        <v>14.9</v>
      </c>
      <c r="M1997" s="19" t="n">
        <f aca="false">IF(J1997&gt;0,J1997,K1997)*E1997</f>
        <v>14.9</v>
      </c>
      <c r="N1997" s="20"/>
      <c r="O1997" s="21" t="str">
        <f aca="false">IF(R1997="","",ROUND(R1997*(1-Premissas!$B$4),4))</f>
        <v/>
      </c>
      <c r="P1997" s="22"/>
      <c r="Q1997" s="22"/>
      <c r="R1997" s="23"/>
      <c r="S1997" s="24"/>
      <c r="T1997" s="24"/>
      <c r="U1997" s="25"/>
      <c r="V1997" s="19" t="str">
        <f aca="false">IF(COUNT(N1997:Q1997)=0,"",MIN(N1997:Q1997))</f>
        <v/>
      </c>
      <c r="W1997" s="16" t="str">
        <f aca="false">IF(V1997="","",INDEX($N$4:$Q$4,MATCH(V1997,N1997:Q1997,0)))</f>
        <v/>
      </c>
      <c r="X1997" s="19" t="str">
        <f aca="false">IF(COUNT(N1997:Q1997)&lt;2,"",SMALL(N1997:Q1997,2))</f>
        <v/>
      </c>
      <c r="Y1997" s="26" t="str">
        <f aca="false">IF(OR(V1997="",M1997=0),"",V1997/M1997-1)</f>
        <v/>
      </c>
      <c r="Z1997" s="26" t="str">
        <f aca="false">IF(OR(V1997="",L1997=""),"",V1997/(L1997*E1997)-1)</f>
        <v/>
      </c>
      <c r="AA1997" s="16" t="str">
        <f aca="false">IF(V1997="","SEM OFERTA",IF(OR(Y1997&gt;Premissas!$B$11,Y1997&lt;Premissas!$B$12),"VERIFICAR - UNIDADE/EMBALAGEM",IF(Y1997&gt;Premissas!$B$6,"NÃO COMPRAR - REAJUSTE &gt;5%","COMPRAR")))</f>
        <v>SEM OFERTA</v>
      </c>
      <c r="AB1997" s="18" t="str">
        <f aca="false">IF(W1997="DIMEC",S1997,IF(W1997="MEDCENTRO",U1997,""))</f>
        <v/>
      </c>
      <c r="AC1997" s="18" t="n">
        <f aca="false">IF(AA1997&lt;&gt;"COMPRAR",0,IF(AB1997="",I1997,MIN(I1997,AB1997)))</f>
        <v>0</v>
      </c>
      <c r="AD1997" s="19" t="n">
        <f aca="false">IF(AC1997&gt;0,AC1997*V1997,0)</f>
        <v>0</v>
      </c>
      <c r="AE1997" s="19" t="n">
        <f aca="false">IF(AC1997&gt;0,(M1997-V1997)*AC1997,0)</f>
        <v>0</v>
      </c>
      <c r="AF1997" s="16" t="str">
        <f aca="false">IF(AA1997&lt;&gt;"COMPRAR","",IF(AB1997="",IF(X1997="","",IF(X1997-V1997&lt;0.01,"EMPATE TÉCNICO","")),IF(AB1997&lt;I1997,"ESTOQUE INSUFICIENTE",IF(X1997="","",IF(X1997-V1997&lt;0.01,"EMPATE TÉCNICO","")))))</f>
        <v/>
      </c>
      <c r="AG1997" s="16" t="s">
        <v>5182</v>
      </c>
      <c r="AH1997" s="16" t="s">
        <v>288</v>
      </c>
    </row>
    <row r="1998" customFormat="false" ht="15" hidden="false" customHeight="false" outlineLevel="0" collapsed="false">
      <c r="A1998" s="16" t="s">
        <v>6334</v>
      </c>
      <c r="B1998" s="17" t="s">
        <v>6335</v>
      </c>
      <c r="C1998" s="16" t="s">
        <v>6336</v>
      </c>
      <c r="D1998" s="16" t="s">
        <v>5289</v>
      </c>
      <c r="E1998" s="18" t="n">
        <v>12</v>
      </c>
      <c r="F1998" s="16" t="s">
        <v>43</v>
      </c>
      <c r="G1998" s="18" t="n">
        <v>0</v>
      </c>
      <c r="H1998" s="16" t="n">
        <v>0</v>
      </c>
      <c r="I1998" s="18" t="n">
        <v>1</v>
      </c>
      <c r="J1998" s="19" t="n">
        <v>2.77416666666667</v>
      </c>
      <c r="K1998" s="19" t="n">
        <v>2.77416666666667</v>
      </c>
      <c r="L1998" s="19" t="n">
        <v>2.7742</v>
      </c>
      <c r="M1998" s="19" t="n">
        <f aca="false">IF(J1998&gt;0,J1998,K1998)*E1998</f>
        <v>33.29</v>
      </c>
      <c r="N1998" s="20"/>
      <c r="O1998" s="21" t="str">
        <f aca="false">IF(R1998="","",ROUND(R1998*(1-Premissas!$B$4),4))</f>
        <v/>
      </c>
      <c r="P1998" s="22"/>
      <c r="Q1998" s="22"/>
      <c r="R1998" s="23"/>
      <c r="S1998" s="24"/>
      <c r="T1998" s="24"/>
      <c r="U1998" s="25"/>
      <c r="V1998" s="19" t="str">
        <f aca="false">IF(COUNT(N1998:Q1998)=0,"",MIN(N1998:Q1998))</f>
        <v/>
      </c>
      <c r="W1998" s="16" t="str">
        <f aca="false">IF(V1998="","",INDEX($N$4:$Q$4,MATCH(V1998,N1998:Q1998,0)))</f>
        <v/>
      </c>
      <c r="X1998" s="19" t="str">
        <f aca="false">IF(COUNT(N1998:Q1998)&lt;2,"",SMALL(N1998:Q1998,2))</f>
        <v/>
      </c>
      <c r="Y1998" s="26" t="str">
        <f aca="false">IF(OR(V1998="",M1998=0),"",V1998/M1998-1)</f>
        <v/>
      </c>
      <c r="Z1998" s="26" t="str">
        <f aca="false">IF(OR(V1998="",L1998=""),"",V1998/(L1998*E1998)-1)</f>
        <v/>
      </c>
      <c r="AA1998" s="16" t="str">
        <f aca="false">IF(V1998="","SEM OFERTA",IF(OR(Y1998&gt;Premissas!$B$11,Y1998&lt;Premissas!$B$12),"VERIFICAR - UNIDADE/EMBALAGEM",IF(Y1998&gt;Premissas!$B$6,"NÃO COMPRAR - REAJUSTE &gt;5%","COMPRAR")))</f>
        <v>SEM OFERTA</v>
      </c>
      <c r="AB1998" s="18" t="str">
        <f aca="false">IF(W1998="DIMEC",S1998,IF(W1998="MEDCENTRO",U1998,""))</f>
        <v/>
      </c>
      <c r="AC1998" s="18" t="n">
        <f aca="false">IF(AA1998&lt;&gt;"COMPRAR",0,IF(AB1998="",I1998,MIN(I1998,AB1998)))</f>
        <v>0</v>
      </c>
      <c r="AD1998" s="19" t="n">
        <f aca="false">IF(AC1998&gt;0,AC1998*V1998,0)</f>
        <v>0</v>
      </c>
      <c r="AE1998" s="19" t="n">
        <f aca="false">IF(AC1998&gt;0,(M1998-V1998)*AC1998,0)</f>
        <v>0</v>
      </c>
      <c r="AF1998" s="16" t="str">
        <f aca="false">IF(AA1998&lt;&gt;"COMPRAR","",IF(AB1998="",IF(X1998="","",IF(X1998-V1998&lt;0.01,"EMPATE TÉCNICO","")),IF(AB1998&lt;I1998,"ESTOQUE INSUFICIENTE",IF(X1998="","",IF(X1998-V1998&lt;0.01,"EMPATE TÉCNICO","")))))</f>
        <v/>
      </c>
      <c r="AG1998" s="16" t="s">
        <v>3750</v>
      </c>
      <c r="AH1998" s="16" t="s">
        <v>288</v>
      </c>
    </row>
    <row r="1999" customFormat="false" ht="15" hidden="false" customHeight="false" outlineLevel="0" collapsed="false">
      <c r="A1999" s="16" t="s">
        <v>6337</v>
      </c>
      <c r="B1999" s="17" t="s">
        <v>6338</v>
      </c>
      <c r="C1999" s="16" t="s">
        <v>6339</v>
      </c>
      <c r="D1999" s="16" t="s">
        <v>3749</v>
      </c>
      <c r="E1999" s="18" t="n">
        <v>16</v>
      </c>
      <c r="F1999" s="16" t="s">
        <v>41</v>
      </c>
      <c r="G1999" s="18" t="n">
        <v>32</v>
      </c>
      <c r="H1999" s="16" t="n">
        <v>21.4</v>
      </c>
      <c r="I1999" s="18" t="n">
        <v>2</v>
      </c>
      <c r="J1999" s="19" t="n">
        <v>7.069375</v>
      </c>
      <c r="K1999" s="19" t="n">
        <v>7.069375</v>
      </c>
      <c r="L1999" s="19" t="n">
        <v>7.0694</v>
      </c>
      <c r="M1999" s="19" t="n">
        <f aca="false">IF(J1999&gt;0,J1999,K1999)*E1999</f>
        <v>113.11</v>
      </c>
      <c r="N1999" s="20"/>
      <c r="O1999" s="21" t="str">
        <f aca="false">IF(R1999="","",ROUND(R1999*(1-Premissas!$B$4),4))</f>
        <v/>
      </c>
      <c r="P1999" s="22"/>
      <c r="Q1999" s="22"/>
      <c r="R1999" s="23"/>
      <c r="S1999" s="24"/>
      <c r="T1999" s="24"/>
      <c r="U1999" s="25"/>
      <c r="V1999" s="19" t="str">
        <f aca="false">IF(COUNT(N1999:Q1999)=0,"",MIN(N1999:Q1999))</f>
        <v/>
      </c>
      <c r="W1999" s="16" t="str">
        <f aca="false">IF(V1999="","",INDEX($N$4:$Q$4,MATCH(V1999,N1999:Q1999,0)))</f>
        <v/>
      </c>
      <c r="X1999" s="19" t="str">
        <f aca="false">IF(COUNT(N1999:Q1999)&lt;2,"",SMALL(N1999:Q1999,2))</f>
        <v/>
      </c>
      <c r="Y1999" s="26" t="str">
        <f aca="false">IF(OR(V1999="",M1999=0),"",V1999/M1999-1)</f>
        <v/>
      </c>
      <c r="Z1999" s="26" t="str">
        <f aca="false">IF(OR(V1999="",L1999=""),"",V1999/(L1999*E1999)-1)</f>
        <v/>
      </c>
      <c r="AA1999" s="16" t="str">
        <f aca="false">IF(V1999="","SEM OFERTA",IF(OR(Y1999&gt;Premissas!$B$11,Y1999&lt;Premissas!$B$12),"VERIFICAR - UNIDADE/EMBALAGEM",IF(Y1999&gt;Premissas!$B$6,"NÃO COMPRAR - REAJUSTE &gt;5%","COMPRAR")))</f>
        <v>SEM OFERTA</v>
      </c>
      <c r="AB1999" s="18" t="str">
        <f aca="false">IF(W1999="DIMEC",S1999,IF(W1999="MEDCENTRO",U1999,""))</f>
        <v/>
      </c>
      <c r="AC1999" s="18" t="n">
        <f aca="false">IF(AA1999&lt;&gt;"COMPRAR",0,IF(AB1999="",I1999,MIN(I1999,AB1999)))</f>
        <v>0</v>
      </c>
      <c r="AD1999" s="19" t="n">
        <f aca="false">IF(AC1999&gt;0,AC1999*V1999,0)</f>
        <v>0</v>
      </c>
      <c r="AE1999" s="19" t="n">
        <f aca="false">IF(AC1999&gt;0,(M1999-V1999)*AC1999,0)</f>
        <v>0</v>
      </c>
      <c r="AF1999" s="16" t="str">
        <f aca="false">IF(AA1999&lt;&gt;"COMPRAR","",IF(AB1999="",IF(X1999="","",IF(X1999-V1999&lt;0.01,"EMPATE TÉCNICO","")),IF(AB1999&lt;I1999,"ESTOQUE INSUFICIENTE",IF(X1999="","",IF(X1999-V1999&lt;0.01,"EMPATE TÉCNICO","")))))</f>
        <v/>
      </c>
      <c r="AG1999" s="16" t="s">
        <v>3757</v>
      </c>
      <c r="AH1999" s="16" t="s">
        <v>288</v>
      </c>
    </row>
    <row r="2000" customFormat="false" ht="15" hidden="false" customHeight="false" outlineLevel="0" collapsed="false">
      <c r="A2000" s="16" t="s">
        <v>6340</v>
      </c>
      <c r="B2000" s="17" t="s">
        <v>6341</v>
      </c>
      <c r="C2000" s="16" t="s">
        <v>6342</v>
      </c>
      <c r="D2000" s="16" t="s">
        <v>3749</v>
      </c>
      <c r="E2000" s="18" t="n">
        <v>14</v>
      </c>
      <c r="F2000" s="16" t="s">
        <v>41</v>
      </c>
      <c r="G2000" s="18" t="n">
        <v>2</v>
      </c>
      <c r="H2000" s="16" t="n">
        <v>6.1</v>
      </c>
      <c r="I2000" s="18" t="n">
        <v>1</v>
      </c>
      <c r="J2000" s="19" t="n">
        <v>7.23285714285714</v>
      </c>
      <c r="K2000" s="19" t="n">
        <v>7.23285714285714</v>
      </c>
      <c r="L2000" s="19" t="n">
        <v>7.2329</v>
      </c>
      <c r="M2000" s="19" t="n">
        <f aca="false">IF(J2000&gt;0,J2000,K2000)*E2000</f>
        <v>101.26</v>
      </c>
      <c r="N2000" s="20"/>
      <c r="O2000" s="21" t="str">
        <f aca="false">IF(R2000="","",ROUND(R2000*(1-Premissas!$B$4),4))</f>
        <v/>
      </c>
      <c r="P2000" s="22"/>
      <c r="Q2000" s="22"/>
      <c r="R2000" s="23"/>
      <c r="S2000" s="24"/>
      <c r="T2000" s="24"/>
      <c r="U2000" s="25"/>
      <c r="V2000" s="19" t="str">
        <f aca="false">IF(COUNT(N2000:Q2000)=0,"",MIN(N2000:Q2000))</f>
        <v/>
      </c>
      <c r="W2000" s="16" t="str">
        <f aca="false">IF(V2000="","",INDEX($N$4:$Q$4,MATCH(V2000,N2000:Q2000,0)))</f>
        <v/>
      </c>
      <c r="X2000" s="19" t="str">
        <f aca="false">IF(COUNT(N2000:Q2000)&lt;2,"",SMALL(N2000:Q2000,2))</f>
        <v/>
      </c>
      <c r="Y2000" s="26" t="str">
        <f aca="false">IF(OR(V2000="",M2000=0),"",V2000/M2000-1)</f>
        <v/>
      </c>
      <c r="Z2000" s="26" t="str">
        <f aca="false">IF(OR(V2000="",L2000=""),"",V2000/(L2000*E2000)-1)</f>
        <v/>
      </c>
      <c r="AA2000" s="16" t="str">
        <f aca="false">IF(V2000="","SEM OFERTA",IF(OR(Y2000&gt;Premissas!$B$11,Y2000&lt;Premissas!$B$12),"VERIFICAR - UNIDADE/EMBALAGEM",IF(Y2000&gt;Premissas!$B$6,"NÃO COMPRAR - REAJUSTE &gt;5%","COMPRAR")))</f>
        <v>SEM OFERTA</v>
      </c>
      <c r="AB2000" s="18" t="str">
        <f aca="false">IF(W2000="DIMEC",S2000,IF(W2000="MEDCENTRO",U2000,""))</f>
        <v/>
      </c>
      <c r="AC2000" s="18" t="n">
        <f aca="false">IF(AA2000&lt;&gt;"COMPRAR",0,IF(AB2000="",I2000,MIN(I2000,AB2000)))</f>
        <v>0</v>
      </c>
      <c r="AD2000" s="19" t="n">
        <f aca="false">IF(AC2000&gt;0,AC2000*V2000,0)</f>
        <v>0</v>
      </c>
      <c r="AE2000" s="19" t="n">
        <f aca="false">IF(AC2000&gt;0,(M2000-V2000)*AC2000,0)</f>
        <v>0</v>
      </c>
      <c r="AF2000" s="16" t="str">
        <f aca="false">IF(AA2000&lt;&gt;"COMPRAR","",IF(AB2000="",IF(X2000="","",IF(X2000-V2000&lt;0.01,"EMPATE TÉCNICO","")),IF(AB2000&lt;I2000,"ESTOQUE INSUFICIENTE",IF(X2000="","",IF(X2000-V2000&lt;0.01,"EMPATE TÉCNICO","")))))</f>
        <v/>
      </c>
      <c r="AG2000" s="16" t="s">
        <v>3757</v>
      </c>
      <c r="AH2000" s="16" t="s">
        <v>288</v>
      </c>
    </row>
    <row r="2001" customFormat="false" ht="15" hidden="false" customHeight="false" outlineLevel="0" collapsed="false">
      <c r="A2001" s="16" t="s">
        <v>6343</v>
      </c>
      <c r="B2001" s="17" t="s">
        <v>6344</v>
      </c>
      <c r="C2001" s="16" t="s">
        <v>6345</v>
      </c>
      <c r="D2001" s="16" t="s">
        <v>3749</v>
      </c>
      <c r="E2001" s="18" t="n">
        <v>14</v>
      </c>
      <c r="F2001" s="16" t="s">
        <v>41</v>
      </c>
      <c r="G2001" s="18" t="n">
        <v>9</v>
      </c>
      <c r="H2001" s="16" t="n">
        <v>5.2</v>
      </c>
      <c r="I2001" s="18" t="n">
        <v>1</v>
      </c>
      <c r="J2001" s="19" t="n">
        <v>7.23285714285714</v>
      </c>
      <c r="K2001" s="19" t="n">
        <v>7.23285714285714</v>
      </c>
      <c r="L2001" s="19" t="n">
        <v>7.2329</v>
      </c>
      <c r="M2001" s="19" t="n">
        <f aca="false">IF(J2001&gt;0,J2001,K2001)*E2001</f>
        <v>101.26</v>
      </c>
      <c r="N2001" s="20"/>
      <c r="O2001" s="21" t="str">
        <f aca="false">IF(R2001="","",ROUND(R2001*(1-Premissas!$B$4),4))</f>
        <v/>
      </c>
      <c r="P2001" s="22"/>
      <c r="Q2001" s="22"/>
      <c r="R2001" s="23"/>
      <c r="S2001" s="24"/>
      <c r="T2001" s="24"/>
      <c r="U2001" s="25"/>
      <c r="V2001" s="19" t="str">
        <f aca="false">IF(COUNT(N2001:Q2001)=0,"",MIN(N2001:Q2001))</f>
        <v/>
      </c>
      <c r="W2001" s="16" t="str">
        <f aca="false">IF(V2001="","",INDEX($N$4:$Q$4,MATCH(V2001,N2001:Q2001,0)))</f>
        <v/>
      </c>
      <c r="X2001" s="19" t="str">
        <f aca="false">IF(COUNT(N2001:Q2001)&lt;2,"",SMALL(N2001:Q2001,2))</f>
        <v/>
      </c>
      <c r="Y2001" s="26" t="str">
        <f aca="false">IF(OR(V2001="",M2001=0),"",V2001/M2001-1)</f>
        <v/>
      </c>
      <c r="Z2001" s="26" t="str">
        <f aca="false">IF(OR(V2001="",L2001=""),"",V2001/(L2001*E2001)-1)</f>
        <v/>
      </c>
      <c r="AA2001" s="16" t="str">
        <f aca="false">IF(V2001="","SEM OFERTA",IF(OR(Y2001&gt;Premissas!$B$11,Y2001&lt;Premissas!$B$12),"VERIFICAR - UNIDADE/EMBALAGEM",IF(Y2001&gt;Premissas!$B$6,"NÃO COMPRAR - REAJUSTE &gt;5%","COMPRAR")))</f>
        <v>SEM OFERTA</v>
      </c>
      <c r="AB2001" s="18" t="str">
        <f aca="false">IF(W2001="DIMEC",S2001,IF(W2001="MEDCENTRO",U2001,""))</f>
        <v/>
      </c>
      <c r="AC2001" s="18" t="n">
        <f aca="false">IF(AA2001&lt;&gt;"COMPRAR",0,IF(AB2001="",I2001,MIN(I2001,AB2001)))</f>
        <v>0</v>
      </c>
      <c r="AD2001" s="19" t="n">
        <f aca="false">IF(AC2001&gt;0,AC2001*V2001,0)</f>
        <v>0</v>
      </c>
      <c r="AE2001" s="19" t="n">
        <f aca="false">IF(AC2001&gt;0,(M2001-V2001)*AC2001,0)</f>
        <v>0</v>
      </c>
      <c r="AF2001" s="16" t="str">
        <f aca="false">IF(AA2001&lt;&gt;"COMPRAR","",IF(AB2001="",IF(X2001="","",IF(X2001-V2001&lt;0.01,"EMPATE TÉCNICO","")),IF(AB2001&lt;I2001,"ESTOQUE INSUFICIENTE",IF(X2001="","",IF(X2001-V2001&lt;0.01,"EMPATE TÉCNICO","")))))</f>
        <v/>
      </c>
      <c r="AG2001" s="16" t="s">
        <v>3757</v>
      </c>
      <c r="AH2001" s="16" t="s">
        <v>288</v>
      </c>
    </row>
    <row r="2002" customFormat="false" ht="15" hidden="false" customHeight="false" outlineLevel="0" collapsed="false">
      <c r="A2002" s="16" t="s">
        <v>6346</v>
      </c>
      <c r="B2002" s="17" t="s">
        <v>6347</v>
      </c>
      <c r="C2002" s="16" t="s">
        <v>6348</v>
      </c>
      <c r="D2002" s="16" t="s">
        <v>3749</v>
      </c>
      <c r="E2002" s="18" t="n">
        <v>14</v>
      </c>
      <c r="F2002" s="16" t="s">
        <v>42</v>
      </c>
      <c r="G2002" s="18" t="n">
        <v>7</v>
      </c>
      <c r="H2002" s="16" t="n">
        <v>5.4</v>
      </c>
      <c r="I2002" s="18" t="n">
        <v>1</v>
      </c>
      <c r="J2002" s="19" t="n">
        <v>6.55928571428571</v>
      </c>
      <c r="K2002" s="19" t="n">
        <v>6.55928571428571</v>
      </c>
      <c r="L2002" s="19" t="n">
        <v>6.5593</v>
      </c>
      <c r="M2002" s="19" t="n">
        <f aca="false">IF(J2002&gt;0,J2002,K2002)*E2002</f>
        <v>91.8299999999999</v>
      </c>
      <c r="N2002" s="20"/>
      <c r="O2002" s="21" t="str">
        <f aca="false">IF(R2002="","",ROUND(R2002*(1-Premissas!$B$4),4))</f>
        <v/>
      </c>
      <c r="P2002" s="22"/>
      <c r="Q2002" s="22"/>
      <c r="R2002" s="23"/>
      <c r="S2002" s="24"/>
      <c r="T2002" s="24"/>
      <c r="U2002" s="25"/>
      <c r="V2002" s="19" t="str">
        <f aca="false">IF(COUNT(N2002:Q2002)=0,"",MIN(N2002:Q2002))</f>
        <v/>
      </c>
      <c r="W2002" s="16" t="str">
        <f aca="false">IF(V2002="","",INDEX($N$4:$Q$4,MATCH(V2002,N2002:Q2002,0)))</f>
        <v/>
      </c>
      <c r="X2002" s="19" t="str">
        <f aca="false">IF(COUNT(N2002:Q2002)&lt;2,"",SMALL(N2002:Q2002,2))</f>
        <v/>
      </c>
      <c r="Y2002" s="26" t="str">
        <f aca="false">IF(OR(V2002="",M2002=0),"",V2002/M2002-1)</f>
        <v/>
      </c>
      <c r="Z2002" s="26" t="str">
        <f aca="false">IF(OR(V2002="",L2002=""),"",V2002/(L2002*E2002)-1)</f>
        <v/>
      </c>
      <c r="AA2002" s="16" t="str">
        <f aca="false">IF(V2002="","SEM OFERTA",IF(OR(Y2002&gt;Premissas!$B$11,Y2002&lt;Premissas!$B$12),"VERIFICAR - UNIDADE/EMBALAGEM",IF(Y2002&gt;Premissas!$B$6,"NÃO COMPRAR - REAJUSTE &gt;5%","COMPRAR")))</f>
        <v>SEM OFERTA</v>
      </c>
      <c r="AB2002" s="18" t="str">
        <f aca="false">IF(W2002="DIMEC",S2002,IF(W2002="MEDCENTRO",U2002,""))</f>
        <v/>
      </c>
      <c r="AC2002" s="18" t="n">
        <f aca="false">IF(AA2002&lt;&gt;"COMPRAR",0,IF(AB2002="",I2002,MIN(I2002,AB2002)))</f>
        <v>0</v>
      </c>
      <c r="AD2002" s="19" t="n">
        <f aca="false">IF(AC2002&gt;0,AC2002*V2002,0)</f>
        <v>0</v>
      </c>
      <c r="AE2002" s="19" t="n">
        <f aca="false">IF(AC2002&gt;0,(M2002-V2002)*AC2002,0)</f>
        <v>0</v>
      </c>
      <c r="AF2002" s="16" t="str">
        <f aca="false">IF(AA2002&lt;&gt;"COMPRAR","",IF(AB2002="",IF(X2002="","",IF(X2002-V2002&lt;0.01,"EMPATE TÉCNICO","")),IF(AB2002&lt;I2002,"ESTOQUE INSUFICIENTE",IF(X2002="","",IF(X2002-V2002&lt;0.01,"EMPATE TÉCNICO","")))))</f>
        <v/>
      </c>
      <c r="AG2002" s="16" t="s">
        <v>3757</v>
      </c>
      <c r="AH2002" s="16" t="s">
        <v>288</v>
      </c>
    </row>
    <row r="2003" customFormat="false" ht="15" hidden="false" customHeight="false" outlineLevel="0" collapsed="false">
      <c r="A2003" s="16" t="s">
        <v>6349</v>
      </c>
      <c r="B2003" s="17" t="s">
        <v>6350</v>
      </c>
      <c r="C2003" s="16" t="s">
        <v>6351</v>
      </c>
      <c r="D2003" s="16" t="s">
        <v>6352</v>
      </c>
      <c r="E2003" s="18" t="n">
        <v>1</v>
      </c>
      <c r="F2003" s="16" t="s">
        <v>43</v>
      </c>
      <c r="G2003" s="18" t="n">
        <v>0</v>
      </c>
      <c r="H2003" s="16" t="n">
        <v>0.8</v>
      </c>
      <c r="I2003" s="18" t="n">
        <v>3</v>
      </c>
      <c r="J2003" s="19" t="n">
        <v>5.8</v>
      </c>
      <c r="K2003" s="19" t="n">
        <v>5.8</v>
      </c>
      <c r="L2003" s="19" t="n">
        <v>5.8</v>
      </c>
      <c r="M2003" s="19" t="n">
        <f aca="false">IF(J2003&gt;0,J2003,K2003)*E2003</f>
        <v>5.8</v>
      </c>
      <c r="N2003" s="20"/>
      <c r="O2003" s="21" t="str">
        <f aca="false">IF(R2003="","",ROUND(R2003*(1-Premissas!$B$4),4))</f>
        <v/>
      </c>
      <c r="P2003" s="22"/>
      <c r="Q2003" s="22"/>
      <c r="R2003" s="23"/>
      <c r="S2003" s="24"/>
      <c r="T2003" s="24"/>
      <c r="U2003" s="25"/>
      <c r="V2003" s="19" t="str">
        <f aca="false">IF(COUNT(N2003:Q2003)=0,"",MIN(N2003:Q2003))</f>
        <v/>
      </c>
      <c r="W2003" s="16" t="str">
        <f aca="false">IF(V2003="","",INDEX($N$4:$Q$4,MATCH(V2003,N2003:Q2003,0)))</f>
        <v/>
      </c>
      <c r="X2003" s="19" t="str">
        <f aca="false">IF(COUNT(N2003:Q2003)&lt;2,"",SMALL(N2003:Q2003,2))</f>
        <v/>
      </c>
      <c r="Y2003" s="26" t="str">
        <f aca="false">IF(OR(V2003="",M2003=0),"",V2003/M2003-1)</f>
        <v/>
      </c>
      <c r="Z2003" s="26" t="str">
        <f aca="false">IF(OR(V2003="",L2003=""),"",V2003/(L2003*E2003)-1)</f>
        <v/>
      </c>
      <c r="AA2003" s="16" t="str">
        <f aca="false">IF(V2003="","SEM OFERTA",IF(OR(Y2003&gt;Premissas!$B$11,Y2003&lt;Premissas!$B$12),"VERIFICAR - UNIDADE/EMBALAGEM",IF(Y2003&gt;Premissas!$B$6,"NÃO COMPRAR - REAJUSTE &gt;5%","COMPRAR")))</f>
        <v>SEM OFERTA</v>
      </c>
      <c r="AB2003" s="18" t="str">
        <f aca="false">IF(W2003="DIMEC",S2003,IF(W2003="MEDCENTRO",U2003,""))</f>
        <v/>
      </c>
      <c r="AC2003" s="18" t="n">
        <f aca="false">IF(AA2003&lt;&gt;"COMPRAR",0,IF(AB2003="",I2003,MIN(I2003,AB2003)))</f>
        <v>0</v>
      </c>
      <c r="AD2003" s="19" t="n">
        <f aca="false">IF(AC2003&gt;0,AC2003*V2003,0)</f>
        <v>0</v>
      </c>
      <c r="AE2003" s="19" t="n">
        <f aca="false">IF(AC2003&gt;0,(M2003-V2003)*AC2003,0)</f>
        <v>0</v>
      </c>
      <c r="AF2003" s="16" t="str">
        <f aca="false">IF(AA2003&lt;&gt;"COMPRAR","",IF(AB2003="",IF(X2003="","",IF(X2003-V2003&lt;0.01,"EMPATE TÉCNICO","")),IF(AB2003&lt;I2003,"ESTOQUE INSUFICIENTE",IF(X2003="","",IF(X2003-V2003&lt;0.01,"EMPATE TÉCNICO","")))))</f>
        <v/>
      </c>
      <c r="AG2003" s="16" t="s">
        <v>5174</v>
      </c>
      <c r="AH2003" s="16" t="s">
        <v>288</v>
      </c>
    </row>
    <row r="2004" customFormat="false" ht="15" hidden="false" customHeight="false" outlineLevel="0" collapsed="false">
      <c r="A2004" s="16" t="s">
        <v>6353</v>
      </c>
      <c r="B2004" s="17" t="s">
        <v>6354</v>
      </c>
      <c r="C2004" s="16" t="s">
        <v>6355</v>
      </c>
      <c r="D2004" s="16" t="s">
        <v>6352</v>
      </c>
      <c r="E2004" s="18" t="n">
        <v>1</v>
      </c>
      <c r="F2004" s="16" t="s">
        <v>43</v>
      </c>
      <c r="G2004" s="18" t="n">
        <v>0</v>
      </c>
      <c r="H2004" s="16" t="n">
        <v>0.4</v>
      </c>
      <c r="I2004" s="18" t="n">
        <v>2</v>
      </c>
      <c r="J2004" s="19" t="n">
        <v>5.8</v>
      </c>
      <c r="K2004" s="19" t="n">
        <v>5.8</v>
      </c>
      <c r="L2004" s="19" t="n">
        <v>5.8</v>
      </c>
      <c r="M2004" s="19" t="n">
        <f aca="false">IF(J2004&gt;0,J2004,K2004)*E2004</f>
        <v>5.8</v>
      </c>
      <c r="N2004" s="20"/>
      <c r="O2004" s="21" t="str">
        <f aca="false">IF(R2004="","",ROUND(R2004*(1-Premissas!$B$4),4))</f>
        <v/>
      </c>
      <c r="P2004" s="22"/>
      <c r="Q2004" s="22"/>
      <c r="R2004" s="23"/>
      <c r="S2004" s="24"/>
      <c r="T2004" s="24"/>
      <c r="U2004" s="25"/>
      <c r="V2004" s="19" t="str">
        <f aca="false">IF(COUNT(N2004:Q2004)=0,"",MIN(N2004:Q2004))</f>
        <v/>
      </c>
      <c r="W2004" s="16" t="str">
        <f aca="false">IF(V2004="","",INDEX($N$4:$Q$4,MATCH(V2004,N2004:Q2004,0)))</f>
        <v/>
      </c>
      <c r="X2004" s="19" t="str">
        <f aca="false">IF(COUNT(N2004:Q2004)&lt;2,"",SMALL(N2004:Q2004,2))</f>
        <v/>
      </c>
      <c r="Y2004" s="26" t="str">
        <f aca="false">IF(OR(V2004="",M2004=0),"",V2004/M2004-1)</f>
        <v/>
      </c>
      <c r="Z2004" s="26" t="str">
        <f aca="false">IF(OR(V2004="",L2004=""),"",V2004/(L2004*E2004)-1)</f>
        <v/>
      </c>
      <c r="AA2004" s="16" t="str">
        <f aca="false">IF(V2004="","SEM OFERTA",IF(OR(Y2004&gt;Premissas!$B$11,Y2004&lt;Premissas!$B$12),"VERIFICAR - UNIDADE/EMBALAGEM",IF(Y2004&gt;Premissas!$B$6,"NÃO COMPRAR - REAJUSTE &gt;5%","COMPRAR")))</f>
        <v>SEM OFERTA</v>
      </c>
      <c r="AB2004" s="18" t="str">
        <f aca="false">IF(W2004="DIMEC",S2004,IF(W2004="MEDCENTRO",U2004,""))</f>
        <v/>
      </c>
      <c r="AC2004" s="18" t="n">
        <f aca="false">IF(AA2004&lt;&gt;"COMPRAR",0,IF(AB2004="",I2004,MIN(I2004,AB2004)))</f>
        <v>0</v>
      </c>
      <c r="AD2004" s="19" t="n">
        <f aca="false">IF(AC2004&gt;0,AC2004*V2004,0)</f>
        <v>0</v>
      </c>
      <c r="AE2004" s="19" t="n">
        <f aca="false">IF(AC2004&gt;0,(M2004-V2004)*AC2004,0)</f>
        <v>0</v>
      </c>
      <c r="AF2004" s="16" t="str">
        <f aca="false">IF(AA2004&lt;&gt;"COMPRAR","",IF(AB2004="",IF(X2004="","",IF(X2004-V2004&lt;0.01,"EMPATE TÉCNICO","")),IF(AB2004&lt;I2004,"ESTOQUE INSUFICIENTE",IF(X2004="","",IF(X2004-V2004&lt;0.01,"EMPATE TÉCNICO","")))))</f>
        <v/>
      </c>
      <c r="AG2004" s="16" t="s">
        <v>5174</v>
      </c>
      <c r="AH2004" s="16" t="s">
        <v>288</v>
      </c>
    </row>
    <row r="2005" customFormat="false" ht="15" hidden="false" customHeight="false" outlineLevel="0" collapsed="false">
      <c r="A2005" s="16" t="s">
        <v>6356</v>
      </c>
      <c r="B2005" s="17" t="s">
        <v>6357</v>
      </c>
      <c r="C2005" s="16" t="s">
        <v>6358</v>
      </c>
      <c r="D2005" s="16"/>
      <c r="E2005" s="18" t="n">
        <v>1</v>
      </c>
      <c r="F2005" s="16" t="s">
        <v>43</v>
      </c>
      <c r="G2005" s="18" t="n">
        <v>0</v>
      </c>
      <c r="H2005" s="16" t="n">
        <v>0.1</v>
      </c>
      <c r="I2005" s="18" t="n">
        <v>1</v>
      </c>
      <c r="J2005" s="19" t="n">
        <v>5.8</v>
      </c>
      <c r="K2005" s="19" t="n">
        <v>5.8</v>
      </c>
      <c r="L2005" s="19" t="n">
        <v>5.8</v>
      </c>
      <c r="M2005" s="19" t="n">
        <f aca="false">IF(J2005&gt;0,J2005,K2005)*E2005</f>
        <v>5.8</v>
      </c>
      <c r="N2005" s="20"/>
      <c r="O2005" s="21" t="str">
        <f aca="false">IF(R2005="","",ROUND(R2005*(1-Premissas!$B$4),4))</f>
        <v/>
      </c>
      <c r="P2005" s="22"/>
      <c r="Q2005" s="22"/>
      <c r="R2005" s="23"/>
      <c r="S2005" s="24"/>
      <c r="T2005" s="24"/>
      <c r="U2005" s="25"/>
      <c r="V2005" s="19" t="str">
        <f aca="false">IF(COUNT(N2005:Q2005)=0,"",MIN(N2005:Q2005))</f>
        <v/>
      </c>
      <c r="W2005" s="16" t="str">
        <f aca="false">IF(V2005="","",INDEX($N$4:$Q$4,MATCH(V2005,N2005:Q2005,0)))</f>
        <v/>
      </c>
      <c r="X2005" s="19" t="str">
        <f aca="false">IF(COUNT(N2005:Q2005)&lt;2,"",SMALL(N2005:Q2005,2))</f>
        <v/>
      </c>
      <c r="Y2005" s="26" t="str">
        <f aca="false">IF(OR(V2005="",M2005=0),"",V2005/M2005-1)</f>
        <v/>
      </c>
      <c r="Z2005" s="26" t="str">
        <f aca="false">IF(OR(V2005="",L2005=""),"",V2005/(L2005*E2005)-1)</f>
        <v/>
      </c>
      <c r="AA2005" s="16" t="str">
        <f aca="false">IF(V2005="","SEM OFERTA",IF(OR(Y2005&gt;Premissas!$B$11,Y2005&lt;Premissas!$B$12),"VERIFICAR - UNIDADE/EMBALAGEM",IF(Y2005&gt;Premissas!$B$6,"NÃO COMPRAR - REAJUSTE &gt;5%","COMPRAR")))</f>
        <v>SEM OFERTA</v>
      </c>
      <c r="AB2005" s="18" t="str">
        <f aca="false">IF(W2005="DIMEC",S2005,IF(W2005="MEDCENTRO",U2005,""))</f>
        <v/>
      </c>
      <c r="AC2005" s="18" t="n">
        <f aca="false">IF(AA2005&lt;&gt;"COMPRAR",0,IF(AB2005="",I2005,MIN(I2005,AB2005)))</f>
        <v>0</v>
      </c>
      <c r="AD2005" s="19" t="n">
        <f aca="false">IF(AC2005&gt;0,AC2005*V2005,0)</f>
        <v>0</v>
      </c>
      <c r="AE2005" s="19" t="n">
        <f aca="false">IF(AC2005&gt;0,(M2005-V2005)*AC2005,0)</f>
        <v>0</v>
      </c>
      <c r="AF2005" s="16" t="str">
        <f aca="false">IF(AA2005&lt;&gt;"COMPRAR","",IF(AB2005="",IF(X2005="","",IF(X2005-V2005&lt;0.01,"EMPATE TÉCNICO","")),IF(AB2005&lt;I2005,"ESTOQUE INSUFICIENTE",IF(X2005="","",IF(X2005-V2005&lt;0.01,"EMPATE TÉCNICO","")))))</f>
        <v/>
      </c>
      <c r="AG2005" s="16" t="s">
        <v>5174</v>
      </c>
      <c r="AH2005" s="16" t="s">
        <v>288</v>
      </c>
    </row>
    <row r="2006" customFormat="false" ht="15" hidden="false" customHeight="false" outlineLevel="0" collapsed="false">
      <c r="A2006" s="16" t="s">
        <v>6359</v>
      </c>
      <c r="B2006" s="17" t="s">
        <v>6360</v>
      </c>
      <c r="C2006" s="16" t="s">
        <v>6361</v>
      </c>
      <c r="D2006" s="16" t="s">
        <v>6362</v>
      </c>
      <c r="E2006" s="18" t="n">
        <v>1</v>
      </c>
      <c r="F2006" s="16" t="s">
        <v>43</v>
      </c>
      <c r="G2006" s="18" t="n">
        <v>0</v>
      </c>
      <c r="H2006" s="16" t="n">
        <v>0</v>
      </c>
      <c r="I2006" s="18" t="n">
        <v>1</v>
      </c>
      <c r="J2006" s="19" t="n">
        <v>9.02</v>
      </c>
      <c r="K2006" s="19" t="n">
        <v>9.02</v>
      </c>
      <c r="L2006" s="19" t="n">
        <v>9.02</v>
      </c>
      <c r="M2006" s="19" t="n">
        <f aca="false">IF(J2006&gt;0,J2006,K2006)*E2006</f>
        <v>9.02</v>
      </c>
      <c r="N2006" s="20"/>
      <c r="O2006" s="21" t="str">
        <f aca="false">IF(R2006="","",ROUND(R2006*(1-Premissas!$B$4),4))</f>
        <v/>
      </c>
      <c r="P2006" s="22"/>
      <c r="Q2006" s="22"/>
      <c r="R2006" s="23"/>
      <c r="S2006" s="24"/>
      <c r="T2006" s="24"/>
      <c r="U2006" s="25"/>
      <c r="V2006" s="19" t="str">
        <f aca="false">IF(COUNT(N2006:Q2006)=0,"",MIN(N2006:Q2006))</f>
        <v/>
      </c>
      <c r="W2006" s="16" t="str">
        <f aca="false">IF(V2006="","",INDEX($N$4:$Q$4,MATCH(V2006,N2006:Q2006,0)))</f>
        <v/>
      </c>
      <c r="X2006" s="19" t="str">
        <f aca="false">IF(COUNT(N2006:Q2006)&lt;2,"",SMALL(N2006:Q2006,2))</f>
        <v/>
      </c>
      <c r="Y2006" s="26" t="str">
        <f aca="false">IF(OR(V2006="",M2006=0),"",V2006/M2006-1)</f>
        <v/>
      </c>
      <c r="Z2006" s="26" t="str">
        <f aca="false">IF(OR(V2006="",L2006=""),"",V2006/(L2006*E2006)-1)</f>
        <v/>
      </c>
      <c r="AA2006" s="16" t="str">
        <f aca="false">IF(V2006="","SEM OFERTA",IF(OR(Y2006&gt;Premissas!$B$11,Y2006&lt;Premissas!$B$12),"VERIFICAR - UNIDADE/EMBALAGEM",IF(Y2006&gt;Premissas!$B$6,"NÃO COMPRAR - REAJUSTE &gt;5%","COMPRAR")))</f>
        <v>SEM OFERTA</v>
      </c>
      <c r="AB2006" s="18" t="str">
        <f aca="false">IF(W2006="DIMEC",S2006,IF(W2006="MEDCENTRO",U2006,""))</f>
        <v/>
      </c>
      <c r="AC2006" s="18" t="n">
        <f aca="false">IF(AA2006&lt;&gt;"COMPRAR",0,IF(AB2006="",I2006,MIN(I2006,AB2006)))</f>
        <v>0</v>
      </c>
      <c r="AD2006" s="19" t="n">
        <f aca="false">IF(AC2006&gt;0,AC2006*V2006,0)</f>
        <v>0</v>
      </c>
      <c r="AE2006" s="19" t="n">
        <f aca="false">IF(AC2006&gt;0,(M2006-V2006)*AC2006,0)</f>
        <v>0</v>
      </c>
      <c r="AF2006" s="16" t="str">
        <f aca="false">IF(AA2006&lt;&gt;"COMPRAR","",IF(AB2006="",IF(X2006="","",IF(X2006-V2006&lt;0.01,"EMPATE TÉCNICO","")),IF(AB2006&lt;I2006,"ESTOQUE INSUFICIENTE",IF(X2006="","",IF(X2006-V2006&lt;0.01,"EMPATE TÉCNICO","")))))</f>
        <v/>
      </c>
      <c r="AG2006" s="16" t="s">
        <v>1798</v>
      </c>
      <c r="AH2006" s="16" t="s">
        <v>288</v>
      </c>
    </row>
    <row r="2007" customFormat="false" ht="15" hidden="false" customHeight="false" outlineLevel="0" collapsed="false">
      <c r="A2007" s="16" t="s">
        <v>6363</v>
      </c>
      <c r="B2007" s="17" t="s">
        <v>6364</v>
      </c>
      <c r="C2007" s="16" t="s">
        <v>6365</v>
      </c>
      <c r="D2007" s="16" t="s">
        <v>6362</v>
      </c>
      <c r="E2007" s="18" t="n">
        <v>1</v>
      </c>
      <c r="F2007" s="16" t="s">
        <v>43</v>
      </c>
      <c r="G2007" s="18" t="n">
        <v>0</v>
      </c>
      <c r="H2007" s="16" t="n">
        <v>0</v>
      </c>
      <c r="I2007" s="18" t="n">
        <v>1</v>
      </c>
      <c r="J2007" s="19" t="n">
        <v>9.02</v>
      </c>
      <c r="K2007" s="19" t="n">
        <v>9.02</v>
      </c>
      <c r="L2007" s="19" t="n">
        <v>9.02</v>
      </c>
      <c r="M2007" s="19" t="n">
        <f aca="false">IF(J2007&gt;0,J2007,K2007)*E2007</f>
        <v>9.02</v>
      </c>
      <c r="N2007" s="20"/>
      <c r="O2007" s="21" t="str">
        <f aca="false">IF(R2007="","",ROUND(R2007*(1-Premissas!$B$4),4))</f>
        <v/>
      </c>
      <c r="P2007" s="22"/>
      <c r="Q2007" s="22"/>
      <c r="R2007" s="23"/>
      <c r="S2007" s="24"/>
      <c r="T2007" s="24"/>
      <c r="U2007" s="25"/>
      <c r="V2007" s="19" t="str">
        <f aca="false">IF(COUNT(N2007:Q2007)=0,"",MIN(N2007:Q2007))</f>
        <v/>
      </c>
      <c r="W2007" s="16" t="str">
        <f aca="false">IF(V2007="","",INDEX($N$4:$Q$4,MATCH(V2007,N2007:Q2007,0)))</f>
        <v/>
      </c>
      <c r="X2007" s="19" t="str">
        <f aca="false">IF(COUNT(N2007:Q2007)&lt;2,"",SMALL(N2007:Q2007,2))</f>
        <v/>
      </c>
      <c r="Y2007" s="26" t="str">
        <f aca="false">IF(OR(V2007="",M2007=0),"",V2007/M2007-1)</f>
        <v/>
      </c>
      <c r="Z2007" s="26" t="str">
        <f aca="false">IF(OR(V2007="",L2007=""),"",V2007/(L2007*E2007)-1)</f>
        <v/>
      </c>
      <c r="AA2007" s="16" t="str">
        <f aca="false">IF(V2007="","SEM OFERTA",IF(OR(Y2007&gt;Premissas!$B$11,Y2007&lt;Premissas!$B$12),"VERIFICAR - UNIDADE/EMBALAGEM",IF(Y2007&gt;Premissas!$B$6,"NÃO COMPRAR - REAJUSTE &gt;5%","COMPRAR")))</f>
        <v>SEM OFERTA</v>
      </c>
      <c r="AB2007" s="18" t="str">
        <f aca="false">IF(W2007="DIMEC",S2007,IF(W2007="MEDCENTRO",U2007,""))</f>
        <v/>
      </c>
      <c r="AC2007" s="18" t="n">
        <f aca="false">IF(AA2007&lt;&gt;"COMPRAR",0,IF(AB2007="",I2007,MIN(I2007,AB2007)))</f>
        <v>0</v>
      </c>
      <c r="AD2007" s="19" t="n">
        <f aca="false">IF(AC2007&gt;0,AC2007*V2007,0)</f>
        <v>0</v>
      </c>
      <c r="AE2007" s="19" t="n">
        <f aca="false">IF(AC2007&gt;0,(M2007-V2007)*AC2007,0)</f>
        <v>0</v>
      </c>
      <c r="AF2007" s="16" t="str">
        <f aca="false">IF(AA2007&lt;&gt;"COMPRAR","",IF(AB2007="",IF(X2007="","",IF(X2007-V2007&lt;0.01,"EMPATE TÉCNICO","")),IF(AB2007&lt;I2007,"ESTOQUE INSUFICIENTE",IF(X2007="","",IF(X2007-V2007&lt;0.01,"EMPATE TÉCNICO","")))))</f>
        <v/>
      </c>
      <c r="AG2007" s="16" t="s">
        <v>1798</v>
      </c>
      <c r="AH2007" s="16" t="s">
        <v>288</v>
      </c>
    </row>
    <row r="2008" customFormat="false" ht="15" hidden="false" customHeight="false" outlineLevel="0" collapsed="false">
      <c r="A2008" s="16" t="s">
        <v>6366</v>
      </c>
      <c r="B2008" s="17" t="s">
        <v>6367</v>
      </c>
      <c r="C2008" s="16" t="s">
        <v>6368</v>
      </c>
      <c r="D2008" s="16" t="s">
        <v>5282</v>
      </c>
      <c r="E2008" s="18" t="n">
        <v>30</v>
      </c>
      <c r="F2008" s="16" t="s">
        <v>42</v>
      </c>
      <c r="G2008" s="18" t="n">
        <v>67</v>
      </c>
      <c r="H2008" s="16" t="n">
        <v>28.9</v>
      </c>
      <c r="I2008" s="18" t="n">
        <v>1</v>
      </c>
      <c r="J2008" s="19" t="n">
        <v>1.47577777777778</v>
      </c>
      <c r="K2008" s="19" t="n">
        <v>1.47577777777778</v>
      </c>
      <c r="L2008" s="19" t="n">
        <v>1.4758</v>
      </c>
      <c r="M2008" s="19" t="n">
        <f aca="false">IF(J2008&gt;0,J2008,K2008)*E2008</f>
        <v>44.2733333333334</v>
      </c>
      <c r="N2008" s="20"/>
      <c r="O2008" s="21" t="str">
        <f aca="false">IF(R2008="","",ROUND(R2008*(1-Premissas!$B$4),4))</f>
        <v/>
      </c>
      <c r="P2008" s="22"/>
      <c r="Q2008" s="22"/>
      <c r="R2008" s="23"/>
      <c r="S2008" s="24"/>
      <c r="T2008" s="24"/>
      <c r="U2008" s="25"/>
      <c r="V2008" s="19" t="str">
        <f aca="false">IF(COUNT(N2008:Q2008)=0,"",MIN(N2008:Q2008))</f>
        <v/>
      </c>
      <c r="W2008" s="16" t="str">
        <f aca="false">IF(V2008="","",INDEX($N$4:$Q$4,MATCH(V2008,N2008:Q2008,0)))</f>
        <v/>
      </c>
      <c r="X2008" s="19" t="str">
        <f aca="false">IF(COUNT(N2008:Q2008)&lt;2,"",SMALL(N2008:Q2008,2))</f>
        <v/>
      </c>
      <c r="Y2008" s="26" t="str">
        <f aca="false">IF(OR(V2008="",M2008=0),"",V2008/M2008-1)</f>
        <v/>
      </c>
      <c r="Z2008" s="26" t="str">
        <f aca="false">IF(OR(V2008="",L2008=""),"",V2008/(L2008*E2008)-1)</f>
        <v/>
      </c>
      <c r="AA2008" s="16" t="str">
        <f aca="false">IF(V2008="","SEM OFERTA",IF(OR(Y2008&gt;Premissas!$B$11,Y2008&lt;Premissas!$B$12),"VERIFICAR - UNIDADE/EMBALAGEM",IF(Y2008&gt;Premissas!$B$6,"NÃO COMPRAR - REAJUSTE &gt;5%","COMPRAR")))</f>
        <v>SEM OFERTA</v>
      </c>
      <c r="AB2008" s="18" t="str">
        <f aca="false">IF(W2008="DIMEC",S2008,IF(W2008="MEDCENTRO",U2008,""))</f>
        <v/>
      </c>
      <c r="AC2008" s="18" t="n">
        <f aca="false">IF(AA2008&lt;&gt;"COMPRAR",0,IF(AB2008="",I2008,MIN(I2008,AB2008)))</f>
        <v>0</v>
      </c>
      <c r="AD2008" s="19" t="n">
        <f aca="false">IF(AC2008&gt;0,AC2008*V2008,0)</f>
        <v>0</v>
      </c>
      <c r="AE2008" s="19" t="n">
        <f aca="false">IF(AC2008&gt;0,(M2008-V2008)*AC2008,0)</f>
        <v>0</v>
      </c>
      <c r="AF2008" s="16" t="str">
        <f aca="false">IF(AA2008&lt;&gt;"COMPRAR","",IF(AB2008="",IF(X2008="","",IF(X2008-V2008&lt;0.01,"EMPATE TÉCNICO","")),IF(AB2008&lt;I2008,"ESTOQUE INSUFICIENTE",IF(X2008="","",IF(X2008-V2008&lt;0.01,"EMPATE TÉCNICO","")))))</f>
        <v/>
      </c>
      <c r="AG2008" s="16" t="s">
        <v>3757</v>
      </c>
      <c r="AH2008" s="16" t="s">
        <v>288</v>
      </c>
    </row>
    <row r="2009" customFormat="false" ht="15" hidden="false" customHeight="false" outlineLevel="0" collapsed="false">
      <c r="A2009" s="16" t="s">
        <v>6369</v>
      </c>
      <c r="B2009" s="17" t="s">
        <v>6370</v>
      </c>
      <c r="C2009" s="16" t="s">
        <v>6371</v>
      </c>
      <c r="D2009" s="16" t="s">
        <v>5262</v>
      </c>
      <c r="E2009" s="18" t="n">
        <v>12</v>
      </c>
      <c r="F2009" s="16" t="s">
        <v>42</v>
      </c>
      <c r="G2009" s="18" t="n">
        <v>43</v>
      </c>
      <c r="H2009" s="16" t="n">
        <v>21.3</v>
      </c>
      <c r="I2009" s="18" t="n">
        <v>1</v>
      </c>
      <c r="J2009" s="19" t="n">
        <v>0.999166666666667</v>
      </c>
      <c r="K2009" s="19" t="n">
        <v>0.999166666666667</v>
      </c>
      <c r="L2009" s="19" t="n">
        <v>0.9992</v>
      </c>
      <c r="M2009" s="19" t="n">
        <f aca="false">IF(J2009&gt;0,J2009,K2009)*E2009</f>
        <v>11.99</v>
      </c>
      <c r="N2009" s="20"/>
      <c r="O2009" s="21" t="str">
        <f aca="false">IF(R2009="","",ROUND(R2009*(1-Premissas!$B$4),4))</f>
        <v/>
      </c>
      <c r="P2009" s="22"/>
      <c r="Q2009" s="22"/>
      <c r="R2009" s="23"/>
      <c r="S2009" s="24"/>
      <c r="T2009" s="24"/>
      <c r="U2009" s="25"/>
      <c r="V2009" s="19" t="str">
        <f aca="false">IF(COUNT(N2009:Q2009)=0,"",MIN(N2009:Q2009))</f>
        <v/>
      </c>
      <c r="W2009" s="16" t="str">
        <f aca="false">IF(V2009="","",INDEX($N$4:$Q$4,MATCH(V2009,N2009:Q2009,0)))</f>
        <v/>
      </c>
      <c r="X2009" s="19" t="str">
        <f aca="false">IF(COUNT(N2009:Q2009)&lt;2,"",SMALL(N2009:Q2009,2))</f>
        <v/>
      </c>
      <c r="Y2009" s="26" t="str">
        <f aca="false">IF(OR(V2009="",M2009=0),"",V2009/M2009-1)</f>
        <v/>
      </c>
      <c r="Z2009" s="26" t="str">
        <f aca="false">IF(OR(V2009="",L2009=""),"",V2009/(L2009*E2009)-1)</f>
        <v/>
      </c>
      <c r="AA2009" s="16" t="str">
        <f aca="false">IF(V2009="","SEM OFERTA",IF(OR(Y2009&gt;Premissas!$B$11,Y2009&lt;Premissas!$B$12),"VERIFICAR - UNIDADE/EMBALAGEM",IF(Y2009&gt;Premissas!$B$6,"NÃO COMPRAR - REAJUSTE &gt;5%","COMPRAR")))</f>
        <v>SEM OFERTA</v>
      </c>
      <c r="AB2009" s="18" t="str">
        <f aca="false">IF(W2009="DIMEC",S2009,IF(W2009="MEDCENTRO",U2009,""))</f>
        <v/>
      </c>
      <c r="AC2009" s="18" t="n">
        <f aca="false">IF(AA2009&lt;&gt;"COMPRAR",0,IF(AB2009="",I2009,MIN(I2009,AB2009)))</f>
        <v>0</v>
      </c>
      <c r="AD2009" s="19" t="n">
        <f aca="false">IF(AC2009&gt;0,AC2009*V2009,0)</f>
        <v>0</v>
      </c>
      <c r="AE2009" s="19" t="n">
        <f aca="false">IF(AC2009&gt;0,(M2009-V2009)*AC2009,0)</f>
        <v>0</v>
      </c>
      <c r="AF2009" s="16" t="str">
        <f aca="false">IF(AA2009&lt;&gt;"COMPRAR","",IF(AB2009="",IF(X2009="","",IF(X2009-V2009&lt;0.01,"EMPATE TÉCNICO","")),IF(AB2009&lt;I2009,"ESTOQUE INSUFICIENTE",IF(X2009="","",IF(X2009-V2009&lt;0.01,"EMPATE TÉCNICO","")))))</f>
        <v/>
      </c>
      <c r="AG2009" s="16" t="s">
        <v>3767</v>
      </c>
      <c r="AH2009" s="16" t="s">
        <v>288</v>
      </c>
    </row>
    <row r="2010" customFormat="false" ht="15" hidden="false" customHeight="false" outlineLevel="0" collapsed="false">
      <c r="A2010" s="16" t="s">
        <v>6372</v>
      </c>
      <c r="B2010" s="17" t="s">
        <v>6373</v>
      </c>
      <c r="C2010" s="16" t="s">
        <v>6374</v>
      </c>
      <c r="D2010" s="16" t="s">
        <v>6352</v>
      </c>
      <c r="E2010" s="18" t="n">
        <v>1</v>
      </c>
      <c r="F2010" s="16" t="s">
        <v>43</v>
      </c>
      <c r="G2010" s="18" t="n">
        <v>0</v>
      </c>
      <c r="H2010" s="16" t="n">
        <v>0.7</v>
      </c>
      <c r="I2010" s="18" t="n">
        <v>2</v>
      </c>
      <c r="J2010" s="19" t="n">
        <v>2.81</v>
      </c>
      <c r="K2010" s="19" t="n">
        <v>2.81</v>
      </c>
      <c r="L2010" s="19" t="n">
        <v>2.81</v>
      </c>
      <c r="M2010" s="19" t="n">
        <f aca="false">IF(J2010&gt;0,J2010,K2010)*E2010</f>
        <v>2.81</v>
      </c>
      <c r="N2010" s="20"/>
      <c r="O2010" s="21" t="str">
        <f aca="false">IF(R2010="","",ROUND(R2010*(1-Premissas!$B$4),4))</f>
        <v/>
      </c>
      <c r="P2010" s="22"/>
      <c r="Q2010" s="22"/>
      <c r="R2010" s="23"/>
      <c r="S2010" s="24"/>
      <c r="T2010" s="24"/>
      <c r="U2010" s="25"/>
      <c r="V2010" s="19" t="str">
        <f aca="false">IF(COUNT(N2010:Q2010)=0,"",MIN(N2010:Q2010))</f>
        <v/>
      </c>
      <c r="W2010" s="16" t="str">
        <f aca="false">IF(V2010="","",INDEX($N$4:$Q$4,MATCH(V2010,N2010:Q2010,0)))</f>
        <v/>
      </c>
      <c r="X2010" s="19" t="str">
        <f aca="false">IF(COUNT(N2010:Q2010)&lt;2,"",SMALL(N2010:Q2010,2))</f>
        <v/>
      </c>
      <c r="Y2010" s="26" t="str">
        <f aca="false">IF(OR(V2010="",M2010=0),"",V2010/M2010-1)</f>
        <v/>
      </c>
      <c r="Z2010" s="26" t="str">
        <f aca="false">IF(OR(V2010="",L2010=""),"",V2010/(L2010*E2010)-1)</f>
        <v/>
      </c>
      <c r="AA2010" s="16" t="str">
        <f aca="false">IF(V2010="","SEM OFERTA",IF(OR(Y2010&gt;Premissas!$B$11,Y2010&lt;Premissas!$B$12),"VERIFICAR - UNIDADE/EMBALAGEM",IF(Y2010&gt;Premissas!$B$6,"NÃO COMPRAR - REAJUSTE &gt;5%","COMPRAR")))</f>
        <v>SEM OFERTA</v>
      </c>
      <c r="AB2010" s="18" t="str">
        <f aca="false">IF(W2010="DIMEC",S2010,IF(W2010="MEDCENTRO",U2010,""))</f>
        <v/>
      </c>
      <c r="AC2010" s="18" t="n">
        <f aca="false">IF(AA2010&lt;&gt;"COMPRAR",0,IF(AB2010="",I2010,MIN(I2010,AB2010)))</f>
        <v>0</v>
      </c>
      <c r="AD2010" s="19" t="n">
        <f aca="false">IF(AC2010&gt;0,AC2010*V2010,0)</f>
        <v>0</v>
      </c>
      <c r="AE2010" s="19" t="n">
        <f aca="false">IF(AC2010&gt;0,(M2010-V2010)*AC2010,0)</f>
        <v>0</v>
      </c>
      <c r="AF2010" s="16" t="str">
        <f aca="false">IF(AA2010&lt;&gt;"COMPRAR","",IF(AB2010="",IF(X2010="","",IF(X2010-V2010&lt;0.01,"EMPATE TÉCNICO","")),IF(AB2010&lt;I2010,"ESTOQUE INSUFICIENTE",IF(X2010="","",IF(X2010-V2010&lt;0.01,"EMPATE TÉCNICO","")))))</f>
        <v/>
      </c>
      <c r="AG2010" s="16" t="s">
        <v>5174</v>
      </c>
      <c r="AH2010" s="16" t="s">
        <v>288</v>
      </c>
    </row>
    <row r="2011" customFormat="false" ht="15" hidden="false" customHeight="false" outlineLevel="0" collapsed="false">
      <c r="A2011" s="16" t="s">
        <v>6375</v>
      </c>
      <c r="B2011" s="17" t="s">
        <v>6376</v>
      </c>
      <c r="C2011" s="16" t="s">
        <v>6377</v>
      </c>
      <c r="D2011" s="16" t="s">
        <v>5186</v>
      </c>
      <c r="E2011" s="18" t="n">
        <v>1</v>
      </c>
      <c r="F2011" s="16" t="s">
        <v>43</v>
      </c>
      <c r="G2011" s="18" t="n">
        <v>0</v>
      </c>
      <c r="H2011" s="16" t="n">
        <v>4.5</v>
      </c>
      <c r="I2011" s="18" t="n">
        <v>12</v>
      </c>
      <c r="J2011" s="19" t="n">
        <v>4.85</v>
      </c>
      <c r="K2011" s="19" t="n">
        <v>4.85</v>
      </c>
      <c r="L2011" s="19" t="n">
        <v>4.85</v>
      </c>
      <c r="M2011" s="19" t="n">
        <f aca="false">IF(J2011&gt;0,J2011,K2011)*E2011</f>
        <v>4.85</v>
      </c>
      <c r="N2011" s="20"/>
      <c r="O2011" s="21" t="str">
        <f aca="false">IF(R2011="","",ROUND(R2011*(1-Premissas!$B$4),4))</f>
        <v/>
      </c>
      <c r="P2011" s="22"/>
      <c r="Q2011" s="22"/>
      <c r="R2011" s="23"/>
      <c r="S2011" s="24"/>
      <c r="T2011" s="24"/>
      <c r="U2011" s="25"/>
      <c r="V2011" s="19" t="str">
        <f aca="false">IF(COUNT(N2011:Q2011)=0,"",MIN(N2011:Q2011))</f>
        <v/>
      </c>
      <c r="W2011" s="16" t="str">
        <f aca="false">IF(V2011="","",INDEX($N$4:$Q$4,MATCH(V2011,N2011:Q2011,0)))</f>
        <v/>
      </c>
      <c r="X2011" s="19" t="str">
        <f aca="false">IF(COUNT(N2011:Q2011)&lt;2,"",SMALL(N2011:Q2011,2))</f>
        <v/>
      </c>
      <c r="Y2011" s="26" t="str">
        <f aca="false">IF(OR(V2011="",M2011=0),"",V2011/M2011-1)</f>
        <v/>
      </c>
      <c r="Z2011" s="26" t="str">
        <f aca="false">IF(OR(V2011="",L2011=""),"",V2011/(L2011*E2011)-1)</f>
        <v/>
      </c>
      <c r="AA2011" s="16" t="str">
        <f aca="false">IF(V2011="","SEM OFERTA",IF(OR(Y2011&gt;Premissas!$B$11,Y2011&lt;Premissas!$B$12),"VERIFICAR - UNIDADE/EMBALAGEM",IF(Y2011&gt;Premissas!$B$6,"NÃO COMPRAR - REAJUSTE &gt;5%","COMPRAR")))</f>
        <v>SEM OFERTA</v>
      </c>
      <c r="AB2011" s="18" t="str">
        <f aca="false">IF(W2011="DIMEC",S2011,IF(W2011="MEDCENTRO",U2011,""))</f>
        <v/>
      </c>
      <c r="AC2011" s="18" t="n">
        <f aca="false">IF(AA2011&lt;&gt;"COMPRAR",0,IF(AB2011="",I2011,MIN(I2011,AB2011)))</f>
        <v>0</v>
      </c>
      <c r="AD2011" s="19" t="n">
        <f aca="false">IF(AC2011&gt;0,AC2011*V2011,0)</f>
        <v>0</v>
      </c>
      <c r="AE2011" s="19" t="n">
        <f aca="false">IF(AC2011&gt;0,(M2011-V2011)*AC2011,0)</f>
        <v>0</v>
      </c>
      <c r="AF2011" s="16" t="str">
        <f aca="false">IF(AA2011&lt;&gt;"COMPRAR","",IF(AB2011="",IF(X2011="","",IF(X2011-V2011&lt;0.01,"EMPATE TÉCNICO","")),IF(AB2011&lt;I2011,"ESTOQUE INSUFICIENTE",IF(X2011="","",IF(X2011-V2011&lt;0.01,"EMPATE TÉCNICO","")))))</f>
        <v/>
      </c>
      <c r="AG2011" s="16" t="s">
        <v>5182</v>
      </c>
      <c r="AH2011" s="16" t="s">
        <v>288</v>
      </c>
    </row>
    <row r="2012" customFormat="false" ht="15" hidden="false" customHeight="false" outlineLevel="0" collapsed="false">
      <c r="A2012" s="16" t="s">
        <v>6378</v>
      </c>
      <c r="B2012" s="17" t="s">
        <v>6379</v>
      </c>
      <c r="C2012" s="16" t="s">
        <v>6380</v>
      </c>
      <c r="D2012" s="16" t="s">
        <v>5289</v>
      </c>
      <c r="E2012" s="18" t="n">
        <v>1</v>
      </c>
      <c r="F2012" s="16" t="s">
        <v>43</v>
      </c>
      <c r="G2012" s="18" t="n">
        <v>0</v>
      </c>
      <c r="H2012" s="16" t="n">
        <v>1.1</v>
      </c>
      <c r="I2012" s="18" t="n">
        <v>3</v>
      </c>
      <c r="J2012" s="19" t="n">
        <v>5.25</v>
      </c>
      <c r="K2012" s="19" t="n">
        <v>5.25</v>
      </c>
      <c r="L2012" s="19" t="n">
        <v>5.25</v>
      </c>
      <c r="M2012" s="19" t="n">
        <f aca="false">IF(J2012&gt;0,J2012,K2012)*E2012</f>
        <v>5.25</v>
      </c>
      <c r="N2012" s="20"/>
      <c r="O2012" s="21" t="str">
        <f aca="false">IF(R2012="","",ROUND(R2012*(1-Premissas!$B$4),4))</f>
        <v/>
      </c>
      <c r="P2012" s="22"/>
      <c r="Q2012" s="22"/>
      <c r="R2012" s="23"/>
      <c r="S2012" s="24"/>
      <c r="T2012" s="24"/>
      <c r="U2012" s="25"/>
      <c r="V2012" s="19" t="str">
        <f aca="false">IF(COUNT(N2012:Q2012)=0,"",MIN(N2012:Q2012))</f>
        <v/>
      </c>
      <c r="W2012" s="16" t="str">
        <f aca="false">IF(V2012="","",INDEX($N$4:$Q$4,MATCH(V2012,N2012:Q2012,0)))</f>
        <v/>
      </c>
      <c r="X2012" s="19" t="str">
        <f aca="false">IF(COUNT(N2012:Q2012)&lt;2,"",SMALL(N2012:Q2012,2))</f>
        <v/>
      </c>
      <c r="Y2012" s="26" t="str">
        <f aca="false">IF(OR(V2012="",M2012=0),"",V2012/M2012-1)</f>
        <v/>
      </c>
      <c r="Z2012" s="26" t="str">
        <f aca="false">IF(OR(V2012="",L2012=""),"",V2012/(L2012*E2012)-1)</f>
        <v/>
      </c>
      <c r="AA2012" s="16" t="str">
        <f aca="false">IF(V2012="","SEM OFERTA",IF(OR(Y2012&gt;Premissas!$B$11,Y2012&lt;Premissas!$B$12),"VERIFICAR - UNIDADE/EMBALAGEM",IF(Y2012&gt;Premissas!$B$6,"NÃO COMPRAR - REAJUSTE &gt;5%","COMPRAR")))</f>
        <v>SEM OFERTA</v>
      </c>
      <c r="AB2012" s="18" t="str">
        <f aca="false">IF(W2012="DIMEC",S2012,IF(W2012="MEDCENTRO",U2012,""))</f>
        <v/>
      </c>
      <c r="AC2012" s="18" t="n">
        <f aca="false">IF(AA2012&lt;&gt;"COMPRAR",0,IF(AB2012="",I2012,MIN(I2012,AB2012)))</f>
        <v>0</v>
      </c>
      <c r="AD2012" s="19" t="n">
        <f aca="false">IF(AC2012&gt;0,AC2012*V2012,0)</f>
        <v>0</v>
      </c>
      <c r="AE2012" s="19" t="n">
        <f aca="false">IF(AC2012&gt;0,(M2012-V2012)*AC2012,0)</f>
        <v>0</v>
      </c>
      <c r="AF2012" s="16" t="str">
        <f aca="false">IF(AA2012&lt;&gt;"COMPRAR","",IF(AB2012="",IF(X2012="","",IF(X2012-V2012&lt;0.01,"EMPATE TÉCNICO","")),IF(AB2012&lt;I2012,"ESTOQUE INSUFICIENTE",IF(X2012="","",IF(X2012-V2012&lt;0.01,"EMPATE TÉCNICO","")))))</f>
        <v/>
      </c>
      <c r="AG2012" s="16" t="s">
        <v>5182</v>
      </c>
      <c r="AH2012" s="16" t="s">
        <v>288</v>
      </c>
    </row>
    <row r="2013" customFormat="false" ht="15" hidden="false" customHeight="false" outlineLevel="0" collapsed="false">
      <c r="A2013" s="16" t="s">
        <v>6381</v>
      </c>
      <c r="B2013" s="17" t="s">
        <v>6382</v>
      </c>
      <c r="C2013" s="16" t="s">
        <v>6383</v>
      </c>
      <c r="D2013" s="16" t="s">
        <v>380</v>
      </c>
      <c r="E2013" s="18" t="n">
        <v>1</v>
      </c>
      <c r="F2013" s="16" t="s">
        <v>41</v>
      </c>
      <c r="G2013" s="18" t="n">
        <v>33</v>
      </c>
      <c r="H2013" s="16" t="n">
        <v>15.6</v>
      </c>
      <c r="I2013" s="18" t="n">
        <v>7</v>
      </c>
      <c r="J2013" s="19" t="n">
        <v>3.89</v>
      </c>
      <c r="K2013" s="19" t="n">
        <v>3.89</v>
      </c>
      <c r="L2013" s="19" t="n">
        <v>3.89</v>
      </c>
      <c r="M2013" s="19" t="n">
        <f aca="false">IF(J2013&gt;0,J2013,K2013)*E2013</f>
        <v>3.89</v>
      </c>
      <c r="N2013" s="20"/>
      <c r="O2013" s="21" t="str">
        <f aca="false">IF(R2013="","",ROUND(R2013*(1-Premissas!$B$4),4))</f>
        <v/>
      </c>
      <c r="P2013" s="22"/>
      <c r="Q2013" s="22"/>
      <c r="R2013" s="23"/>
      <c r="S2013" s="24"/>
      <c r="T2013" s="24"/>
      <c r="U2013" s="25"/>
      <c r="V2013" s="19" t="str">
        <f aca="false">IF(COUNT(N2013:Q2013)=0,"",MIN(N2013:Q2013))</f>
        <v/>
      </c>
      <c r="W2013" s="16" t="str">
        <f aca="false">IF(V2013="","",INDEX($N$4:$Q$4,MATCH(V2013,N2013:Q2013,0)))</f>
        <v/>
      </c>
      <c r="X2013" s="19" t="str">
        <f aca="false">IF(COUNT(N2013:Q2013)&lt;2,"",SMALL(N2013:Q2013,2))</f>
        <v/>
      </c>
      <c r="Y2013" s="26" t="str">
        <f aca="false">IF(OR(V2013="",M2013=0),"",V2013/M2013-1)</f>
        <v/>
      </c>
      <c r="Z2013" s="26" t="str">
        <f aca="false">IF(OR(V2013="",L2013=""),"",V2013/(L2013*E2013)-1)</f>
        <v/>
      </c>
      <c r="AA2013" s="16" t="str">
        <f aca="false">IF(V2013="","SEM OFERTA",IF(OR(Y2013&gt;Premissas!$B$11,Y2013&lt;Premissas!$B$12),"VERIFICAR - UNIDADE/EMBALAGEM",IF(Y2013&gt;Premissas!$B$6,"NÃO COMPRAR - REAJUSTE &gt;5%","COMPRAR")))</f>
        <v>SEM OFERTA</v>
      </c>
      <c r="AB2013" s="18" t="str">
        <f aca="false">IF(W2013="DIMEC",S2013,IF(W2013="MEDCENTRO",U2013,""))</f>
        <v/>
      </c>
      <c r="AC2013" s="18" t="n">
        <f aca="false">IF(AA2013&lt;&gt;"COMPRAR",0,IF(AB2013="",I2013,MIN(I2013,AB2013)))</f>
        <v>0</v>
      </c>
      <c r="AD2013" s="19" t="n">
        <f aca="false">IF(AC2013&gt;0,AC2013*V2013,0)</f>
        <v>0</v>
      </c>
      <c r="AE2013" s="19" t="n">
        <f aca="false">IF(AC2013&gt;0,(M2013-V2013)*AC2013,0)</f>
        <v>0</v>
      </c>
      <c r="AF2013" s="16" t="str">
        <f aca="false">IF(AA2013&lt;&gt;"COMPRAR","",IF(AB2013="",IF(X2013="","",IF(X2013-V2013&lt;0.01,"EMPATE TÉCNICO","")),IF(AB2013&lt;I2013,"ESTOQUE INSUFICIENTE",IF(X2013="","",IF(X2013-V2013&lt;0.01,"EMPATE TÉCNICO","")))))</f>
        <v/>
      </c>
      <c r="AG2013" s="16" t="s">
        <v>5182</v>
      </c>
      <c r="AH2013" s="16" t="s">
        <v>288</v>
      </c>
    </row>
    <row r="2014" customFormat="false" ht="15" hidden="false" customHeight="false" outlineLevel="0" collapsed="false">
      <c r="A2014" s="16" t="s">
        <v>6384</v>
      </c>
      <c r="B2014" s="17" t="s">
        <v>6385</v>
      </c>
      <c r="C2014" s="16" t="s">
        <v>6386</v>
      </c>
      <c r="D2014" s="16" t="s">
        <v>5289</v>
      </c>
      <c r="E2014" s="18" t="n">
        <v>1</v>
      </c>
      <c r="F2014" s="16" t="s">
        <v>41</v>
      </c>
      <c r="G2014" s="18" t="n">
        <v>5</v>
      </c>
      <c r="H2014" s="16" t="n">
        <v>10</v>
      </c>
      <c r="I2014" s="18" t="n">
        <v>21</v>
      </c>
      <c r="J2014" s="19" t="n">
        <v>3.89</v>
      </c>
      <c r="K2014" s="19" t="n">
        <v>3.89</v>
      </c>
      <c r="L2014" s="19" t="n">
        <v>3.89</v>
      </c>
      <c r="M2014" s="19" t="n">
        <f aca="false">IF(J2014&gt;0,J2014,K2014)*E2014</f>
        <v>3.89</v>
      </c>
      <c r="N2014" s="20"/>
      <c r="O2014" s="21" t="str">
        <f aca="false">IF(R2014="","",ROUND(R2014*(1-Premissas!$B$4),4))</f>
        <v/>
      </c>
      <c r="P2014" s="22"/>
      <c r="Q2014" s="22"/>
      <c r="R2014" s="23"/>
      <c r="S2014" s="24"/>
      <c r="T2014" s="24"/>
      <c r="U2014" s="25"/>
      <c r="V2014" s="19" t="str">
        <f aca="false">IF(COUNT(N2014:Q2014)=0,"",MIN(N2014:Q2014))</f>
        <v/>
      </c>
      <c r="W2014" s="16" t="str">
        <f aca="false">IF(V2014="","",INDEX($N$4:$Q$4,MATCH(V2014,N2014:Q2014,0)))</f>
        <v/>
      </c>
      <c r="X2014" s="19" t="str">
        <f aca="false">IF(COUNT(N2014:Q2014)&lt;2,"",SMALL(N2014:Q2014,2))</f>
        <v/>
      </c>
      <c r="Y2014" s="26" t="str">
        <f aca="false">IF(OR(V2014="",M2014=0),"",V2014/M2014-1)</f>
        <v/>
      </c>
      <c r="Z2014" s="26" t="str">
        <f aca="false">IF(OR(V2014="",L2014=""),"",V2014/(L2014*E2014)-1)</f>
        <v/>
      </c>
      <c r="AA2014" s="16" t="str">
        <f aca="false">IF(V2014="","SEM OFERTA",IF(OR(Y2014&gt;Premissas!$B$11,Y2014&lt;Premissas!$B$12),"VERIFICAR - UNIDADE/EMBALAGEM",IF(Y2014&gt;Premissas!$B$6,"NÃO COMPRAR - REAJUSTE &gt;5%","COMPRAR")))</f>
        <v>SEM OFERTA</v>
      </c>
      <c r="AB2014" s="18" t="str">
        <f aca="false">IF(W2014="DIMEC",S2014,IF(W2014="MEDCENTRO",U2014,""))</f>
        <v/>
      </c>
      <c r="AC2014" s="18" t="n">
        <f aca="false">IF(AA2014&lt;&gt;"COMPRAR",0,IF(AB2014="",I2014,MIN(I2014,AB2014)))</f>
        <v>0</v>
      </c>
      <c r="AD2014" s="19" t="n">
        <f aca="false">IF(AC2014&gt;0,AC2014*V2014,0)</f>
        <v>0</v>
      </c>
      <c r="AE2014" s="19" t="n">
        <f aca="false">IF(AC2014&gt;0,(M2014-V2014)*AC2014,0)</f>
        <v>0</v>
      </c>
      <c r="AF2014" s="16" t="str">
        <f aca="false">IF(AA2014&lt;&gt;"COMPRAR","",IF(AB2014="",IF(X2014="","",IF(X2014-V2014&lt;0.01,"EMPATE TÉCNICO","")),IF(AB2014&lt;I2014,"ESTOQUE INSUFICIENTE",IF(X2014="","",IF(X2014-V2014&lt;0.01,"EMPATE TÉCNICO","")))))</f>
        <v/>
      </c>
      <c r="AG2014" s="16" t="s">
        <v>5182</v>
      </c>
      <c r="AH2014" s="16" t="s">
        <v>288</v>
      </c>
    </row>
    <row r="2015" customFormat="false" ht="15" hidden="false" customHeight="false" outlineLevel="0" collapsed="false">
      <c r="A2015" s="16" t="s">
        <v>6387</v>
      </c>
      <c r="B2015" s="17" t="s">
        <v>6388</v>
      </c>
      <c r="C2015" s="16" t="s">
        <v>6389</v>
      </c>
      <c r="D2015" s="16" t="s">
        <v>5186</v>
      </c>
      <c r="E2015" s="18" t="n">
        <v>1</v>
      </c>
      <c r="F2015" s="16" t="s">
        <v>41</v>
      </c>
      <c r="G2015" s="18" t="n">
        <v>17</v>
      </c>
      <c r="H2015" s="16" t="n">
        <v>15.4</v>
      </c>
      <c r="I2015" s="18" t="n">
        <v>23</v>
      </c>
      <c r="J2015" s="19" t="n">
        <v>3.89</v>
      </c>
      <c r="K2015" s="19" t="n">
        <v>3.89</v>
      </c>
      <c r="L2015" s="19" t="n">
        <v>3.89</v>
      </c>
      <c r="M2015" s="19" t="n">
        <f aca="false">IF(J2015&gt;0,J2015,K2015)*E2015</f>
        <v>3.89</v>
      </c>
      <c r="N2015" s="20"/>
      <c r="O2015" s="21" t="str">
        <f aca="false">IF(R2015="","",ROUND(R2015*(1-Premissas!$B$4),4))</f>
        <v/>
      </c>
      <c r="P2015" s="22"/>
      <c r="Q2015" s="22"/>
      <c r="R2015" s="23"/>
      <c r="S2015" s="24"/>
      <c r="T2015" s="24"/>
      <c r="U2015" s="25"/>
      <c r="V2015" s="19" t="str">
        <f aca="false">IF(COUNT(N2015:Q2015)=0,"",MIN(N2015:Q2015))</f>
        <v/>
      </c>
      <c r="W2015" s="16" t="str">
        <f aca="false">IF(V2015="","",INDEX($N$4:$Q$4,MATCH(V2015,N2015:Q2015,0)))</f>
        <v/>
      </c>
      <c r="X2015" s="19" t="str">
        <f aca="false">IF(COUNT(N2015:Q2015)&lt;2,"",SMALL(N2015:Q2015,2))</f>
        <v/>
      </c>
      <c r="Y2015" s="26" t="str">
        <f aca="false">IF(OR(V2015="",M2015=0),"",V2015/M2015-1)</f>
        <v/>
      </c>
      <c r="Z2015" s="26" t="str">
        <f aca="false">IF(OR(V2015="",L2015=""),"",V2015/(L2015*E2015)-1)</f>
        <v/>
      </c>
      <c r="AA2015" s="16" t="str">
        <f aca="false">IF(V2015="","SEM OFERTA",IF(OR(Y2015&gt;Premissas!$B$11,Y2015&lt;Premissas!$B$12),"VERIFICAR - UNIDADE/EMBALAGEM",IF(Y2015&gt;Premissas!$B$6,"NÃO COMPRAR - REAJUSTE &gt;5%","COMPRAR")))</f>
        <v>SEM OFERTA</v>
      </c>
      <c r="AB2015" s="18" t="str">
        <f aca="false">IF(W2015="DIMEC",S2015,IF(W2015="MEDCENTRO",U2015,""))</f>
        <v/>
      </c>
      <c r="AC2015" s="18" t="n">
        <f aca="false">IF(AA2015&lt;&gt;"COMPRAR",0,IF(AB2015="",I2015,MIN(I2015,AB2015)))</f>
        <v>0</v>
      </c>
      <c r="AD2015" s="19" t="n">
        <f aca="false">IF(AC2015&gt;0,AC2015*V2015,0)</f>
        <v>0</v>
      </c>
      <c r="AE2015" s="19" t="n">
        <f aca="false">IF(AC2015&gt;0,(M2015-V2015)*AC2015,0)</f>
        <v>0</v>
      </c>
      <c r="AF2015" s="16" t="str">
        <f aca="false">IF(AA2015&lt;&gt;"COMPRAR","",IF(AB2015="",IF(X2015="","",IF(X2015-V2015&lt;0.01,"EMPATE TÉCNICO","")),IF(AB2015&lt;I2015,"ESTOQUE INSUFICIENTE",IF(X2015="","",IF(X2015-V2015&lt;0.01,"EMPATE TÉCNICO","")))))</f>
        <v/>
      </c>
      <c r="AG2015" s="16" t="s">
        <v>203</v>
      </c>
      <c r="AH2015" s="16" t="s">
        <v>288</v>
      </c>
    </row>
    <row r="2016" customFormat="false" ht="15" hidden="false" customHeight="false" outlineLevel="0" collapsed="false">
      <c r="A2016" s="16" t="s">
        <v>6390</v>
      </c>
      <c r="B2016" s="17" t="s">
        <v>6391</v>
      </c>
      <c r="C2016" s="16" t="s">
        <v>6392</v>
      </c>
      <c r="D2016" s="16" t="s">
        <v>5186</v>
      </c>
      <c r="E2016" s="18" t="n">
        <v>1</v>
      </c>
      <c r="F2016" s="16" t="s">
        <v>43</v>
      </c>
      <c r="G2016" s="18" t="n">
        <v>0</v>
      </c>
      <c r="H2016" s="16" t="n">
        <v>0.1</v>
      </c>
      <c r="I2016" s="18" t="n">
        <v>1</v>
      </c>
      <c r="J2016" s="19" t="n">
        <v>1.39645833333333</v>
      </c>
      <c r="K2016" s="19" t="n">
        <v>1.39645833333333</v>
      </c>
      <c r="L2016" s="19" t="n">
        <v>1.3965</v>
      </c>
      <c r="M2016" s="19" t="n">
        <f aca="false">IF(J2016&gt;0,J2016,K2016)*E2016</f>
        <v>1.39645833333333</v>
      </c>
      <c r="N2016" s="20"/>
      <c r="O2016" s="21" t="str">
        <f aca="false">IF(R2016="","",ROUND(R2016*(1-Premissas!$B$4),4))</f>
        <v/>
      </c>
      <c r="P2016" s="22"/>
      <c r="Q2016" s="22"/>
      <c r="R2016" s="23"/>
      <c r="S2016" s="24"/>
      <c r="T2016" s="24"/>
      <c r="U2016" s="25"/>
      <c r="V2016" s="19" t="str">
        <f aca="false">IF(COUNT(N2016:Q2016)=0,"",MIN(N2016:Q2016))</f>
        <v/>
      </c>
      <c r="W2016" s="16" t="str">
        <f aca="false">IF(V2016="","",INDEX($N$4:$Q$4,MATCH(V2016,N2016:Q2016,0)))</f>
        <v/>
      </c>
      <c r="X2016" s="19" t="str">
        <f aca="false">IF(COUNT(N2016:Q2016)&lt;2,"",SMALL(N2016:Q2016,2))</f>
        <v/>
      </c>
      <c r="Y2016" s="26" t="str">
        <f aca="false">IF(OR(V2016="",M2016=0),"",V2016/M2016-1)</f>
        <v/>
      </c>
      <c r="Z2016" s="26" t="str">
        <f aca="false">IF(OR(V2016="",L2016=""),"",V2016/(L2016*E2016)-1)</f>
        <v/>
      </c>
      <c r="AA2016" s="16" t="str">
        <f aca="false">IF(V2016="","SEM OFERTA",IF(OR(Y2016&gt;Premissas!$B$11,Y2016&lt;Premissas!$B$12),"VERIFICAR - UNIDADE/EMBALAGEM",IF(Y2016&gt;Premissas!$B$6,"NÃO COMPRAR - REAJUSTE &gt;5%","COMPRAR")))</f>
        <v>SEM OFERTA</v>
      </c>
      <c r="AB2016" s="18" t="str">
        <f aca="false">IF(W2016="DIMEC",S2016,IF(W2016="MEDCENTRO",U2016,""))</f>
        <v/>
      </c>
      <c r="AC2016" s="18" t="n">
        <f aca="false">IF(AA2016&lt;&gt;"COMPRAR",0,IF(AB2016="",I2016,MIN(I2016,AB2016)))</f>
        <v>0</v>
      </c>
      <c r="AD2016" s="19" t="n">
        <f aca="false">IF(AC2016&gt;0,AC2016*V2016,0)</f>
        <v>0</v>
      </c>
      <c r="AE2016" s="19" t="n">
        <f aca="false">IF(AC2016&gt;0,(M2016-V2016)*AC2016,0)</f>
        <v>0</v>
      </c>
      <c r="AF2016" s="16" t="str">
        <f aca="false">IF(AA2016&lt;&gt;"COMPRAR","",IF(AB2016="",IF(X2016="","",IF(X2016-V2016&lt;0.01,"EMPATE TÉCNICO","")),IF(AB2016&lt;I2016,"ESTOQUE INSUFICIENTE",IF(X2016="","",IF(X2016-V2016&lt;0.01,"EMPATE TÉCNICO","")))))</f>
        <v/>
      </c>
      <c r="AG2016" s="16" t="s">
        <v>3750</v>
      </c>
      <c r="AH2016" s="16" t="s">
        <v>288</v>
      </c>
    </row>
    <row r="2017" customFormat="false" ht="15" hidden="false" customHeight="false" outlineLevel="0" collapsed="false">
      <c r="A2017" s="16" t="s">
        <v>6393</v>
      </c>
      <c r="B2017" s="17" t="s">
        <v>6394</v>
      </c>
      <c r="C2017" s="16" t="s">
        <v>6395</v>
      </c>
      <c r="D2017" s="16" t="s">
        <v>5186</v>
      </c>
      <c r="E2017" s="18" t="n">
        <v>8</v>
      </c>
      <c r="F2017" s="16" t="s">
        <v>43</v>
      </c>
      <c r="G2017" s="18" t="n">
        <v>0</v>
      </c>
      <c r="H2017" s="16" t="n">
        <v>1</v>
      </c>
      <c r="I2017" s="18" t="n">
        <v>1</v>
      </c>
      <c r="J2017" s="19" t="n">
        <v>1.4025</v>
      </c>
      <c r="K2017" s="19" t="n">
        <v>1.4025</v>
      </c>
      <c r="L2017" s="19" t="n">
        <v>1.4025</v>
      </c>
      <c r="M2017" s="19" t="n">
        <f aca="false">IF(J2017&gt;0,J2017,K2017)*E2017</f>
        <v>11.22</v>
      </c>
      <c r="N2017" s="20"/>
      <c r="O2017" s="21" t="str">
        <f aca="false">IF(R2017="","",ROUND(R2017*(1-Premissas!$B$4),4))</f>
        <v/>
      </c>
      <c r="P2017" s="22"/>
      <c r="Q2017" s="22"/>
      <c r="R2017" s="23"/>
      <c r="S2017" s="24"/>
      <c r="T2017" s="24"/>
      <c r="U2017" s="25"/>
      <c r="V2017" s="19" t="str">
        <f aca="false">IF(COUNT(N2017:Q2017)=0,"",MIN(N2017:Q2017))</f>
        <v/>
      </c>
      <c r="W2017" s="16" t="str">
        <f aca="false">IF(V2017="","",INDEX($N$4:$Q$4,MATCH(V2017,N2017:Q2017,0)))</f>
        <v/>
      </c>
      <c r="X2017" s="19" t="str">
        <f aca="false">IF(COUNT(N2017:Q2017)&lt;2,"",SMALL(N2017:Q2017,2))</f>
        <v/>
      </c>
      <c r="Y2017" s="26" t="str">
        <f aca="false">IF(OR(V2017="",M2017=0),"",V2017/M2017-1)</f>
        <v/>
      </c>
      <c r="Z2017" s="26" t="str">
        <f aca="false">IF(OR(V2017="",L2017=""),"",V2017/(L2017*E2017)-1)</f>
        <v/>
      </c>
      <c r="AA2017" s="16" t="str">
        <f aca="false">IF(V2017="","SEM OFERTA",IF(OR(Y2017&gt;Premissas!$B$11,Y2017&lt;Premissas!$B$12),"VERIFICAR - UNIDADE/EMBALAGEM",IF(Y2017&gt;Premissas!$B$6,"NÃO COMPRAR - REAJUSTE &gt;5%","COMPRAR")))</f>
        <v>SEM OFERTA</v>
      </c>
      <c r="AB2017" s="18" t="str">
        <f aca="false">IF(W2017="DIMEC",S2017,IF(W2017="MEDCENTRO",U2017,""))</f>
        <v/>
      </c>
      <c r="AC2017" s="18" t="n">
        <f aca="false">IF(AA2017&lt;&gt;"COMPRAR",0,IF(AB2017="",I2017,MIN(I2017,AB2017)))</f>
        <v>0</v>
      </c>
      <c r="AD2017" s="19" t="n">
        <f aca="false">IF(AC2017&gt;0,AC2017*V2017,0)</f>
        <v>0</v>
      </c>
      <c r="AE2017" s="19" t="n">
        <f aca="false">IF(AC2017&gt;0,(M2017-V2017)*AC2017,0)</f>
        <v>0</v>
      </c>
      <c r="AF2017" s="16" t="str">
        <f aca="false">IF(AA2017&lt;&gt;"COMPRAR","",IF(AB2017="",IF(X2017="","",IF(X2017-V2017&lt;0.01,"EMPATE TÉCNICO","")),IF(AB2017&lt;I2017,"ESTOQUE INSUFICIENTE",IF(X2017="","",IF(X2017-V2017&lt;0.01,"EMPATE TÉCNICO","")))))</f>
        <v/>
      </c>
      <c r="AG2017" s="16" t="s">
        <v>203</v>
      </c>
      <c r="AH2017" s="16" t="s">
        <v>288</v>
      </c>
    </row>
    <row r="2018" customFormat="false" ht="15" hidden="false" customHeight="false" outlineLevel="0" collapsed="false">
      <c r="A2018" s="16" t="s">
        <v>6396</v>
      </c>
      <c r="B2018" s="17" t="s">
        <v>6397</v>
      </c>
      <c r="C2018" s="16" t="s">
        <v>6398</v>
      </c>
      <c r="D2018" s="16" t="s">
        <v>5262</v>
      </c>
      <c r="E2018" s="18" t="n">
        <v>1</v>
      </c>
      <c r="F2018" s="16" t="s">
        <v>43</v>
      </c>
      <c r="G2018" s="18" t="n">
        <v>0</v>
      </c>
      <c r="H2018" s="16" t="n">
        <v>0.3</v>
      </c>
      <c r="I2018" s="18" t="n">
        <v>1</v>
      </c>
      <c r="J2018" s="19" t="n">
        <v>0</v>
      </c>
      <c r="K2018" s="19" t="n">
        <v>0.47</v>
      </c>
      <c r="L2018" s="19"/>
      <c r="M2018" s="19" t="n">
        <f aca="false">IF(J2018&gt;0,J2018,K2018)*E2018</f>
        <v>0.47</v>
      </c>
      <c r="N2018" s="20"/>
      <c r="O2018" s="21" t="str">
        <f aca="false">IF(R2018="","",ROUND(R2018*(1-Premissas!$B$4),4))</f>
        <v/>
      </c>
      <c r="P2018" s="22"/>
      <c r="Q2018" s="22"/>
      <c r="R2018" s="23"/>
      <c r="S2018" s="24"/>
      <c r="T2018" s="24"/>
      <c r="U2018" s="25"/>
      <c r="V2018" s="19" t="str">
        <f aca="false">IF(COUNT(N2018:Q2018)=0,"",MIN(N2018:Q2018))</f>
        <v/>
      </c>
      <c r="W2018" s="16" t="str">
        <f aca="false">IF(V2018="","",INDEX($N$4:$Q$4,MATCH(V2018,N2018:Q2018,0)))</f>
        <v/>
      </c>
      <c r="X2018" s="19" t="str">
        <f aca="false">IF(COUNT(N2018:Q2018)&lt;2,"",SMALL(N2018:Q2018,2))</f>
        <v/>
      </c>
      <c r="Y2018" s="26" t="str">
        <f aca="false">IF(OR(V2018="",M2018=0),"",V2018/M2018-1)</f>
        <v/>
      </c>
      <c r="Z2018" s="26" t="str">
        <f aca="false">IF(OR(V2018="",L2018=""),"",V2018/(L2018*E2018)-1)</f>
        <v/>
      </c>
      <c r="AA2018" s="16" t="str">
        <f aca="false">IF(V2018="","SEM OFERTA",IF(OR(Y2018&gt;Premissas!$B$11,Y2018&lt;Premissas!$B$12),"VERIFICAR - UNIDADE/EMBALAGEM",IF(Y2018&gt;Premissas!$B$6,"NÃO COMPRAR - REAJUSTE &gt;5%","COMPRAR")))</f>
        <v>SEM OFERTA</v>
      </c>
      <c r="AB2018" s="18" t="str">
        <f aca="false">IF(W2018="DIMEC",S2018,IF(W2018="MEDCENTRO",U2018,""))</f>
        <v/>
      </c>
      <c r="AC2018" s="18" t="n">
        <f aca="false">IF(AA2018&lt;&gt;"COMPRAR",0,IF(AB2018="",I2018,MIN(I2018,AB2018)))</f>
        <v>0</v>
      </c>
      <c r="AD2018" s="19" t="n">
        <f aca="false">IF(AC2018&gt;0,AC2018*V2018,0)</f>
        <v>0</v>
      </c>
      <c r="AE2018" s="19" t="n">
        <f aca="false">IF(AC2018&gt;0,(M2018-V2018)*AC2018,0)</f>
        <v>0</v>
      </c>
      <c r="AF2018" s="16" t="str">
        <f aca="false">IF(AA2018&lt;&gt;"COMPRAR","",IF(AB2018="",IF(X2018="","",IF(X2018-V2018&lt;0.01,"EMPATE TÉCNICO","")),IF(AB2018&lt;I2018,"ESTOQUE INSUFICIENTE",IF(X2018="","",IF(X2018-V2018&lt;0.01,"EMPATE TÉCNICO","")))))</f>
        <v/>
      </c>
      <c r="AG2018" s="16"/>
      <c r="AH2018" s="16" t="s">
        <v>288</v>
      </c>
    </row>
    <row r="2019" customFormat="false" ht="15" hidden="false" customHeight="false" outlineLevel="0" collapsed="false">
      <c r="A2019" s="16" t="s">
        <v>6399</v>
      </c>
      <c r="B2019" s="17" t="s">
        <v>6400</v>
      </c>
      <c r="C2019" s="16" t="s">
        <v>6401</v>
      </c>
      <c r="D2019" s="16" t="s">
        <v>5289</v>
      </c>
      <c r="E2019" s="18" t="n">
        <v>1</v>
      </c>
      <c r="F2019" s="16" t="s">
        <v>41</v>
      </c>
      <c r="G2019" s="18" t="n">
        <v>51</v>
      </c>
      <c r="H2019" s="16" t="n">
        <v>36.4</v>
      </c>
      <c r="I2019" s="18" t="n">
        <v>43</v>
      </c>
      <c r="J2019" s="19" t="n">
        <v>12.06</v>
      </c>
      <c r="K2019" s="19" t="n">
        <v>12.06</v>
      </c>
      <c r="L2019" s="19" t="n">
        <v>12.06</v>
      </c>
      <c r="M2019" s="19" t="n">
        <f aca="false">IF(J2019&gt;0,J2019,K2019)*E2019</f>
        <v>12.06</v>
      </c>
      <c r="N2019" s="20"/>
      <c r="O2019" s="21" t="str">
        <f aca="false">IF(R2019="","",ROUND(R2019*(1-Premissas!$B$4),4))</f>
        <v/>
      </c>
      <c r="P2019" s="22"/>
      <c r="Q2019" s="22"/>
      <c r="R2019" s="23"/>
      <c r="S2019" s="24"/>
      <c r="T2019" s="24"/>
      <c r="U2019" s="25"/>
      <c r="V2019" s="19" t="str">
        <f aca="false">IF(COUNT(N2019:Q2019)=0,"",MIN(N2019:Q2019))</f>
        <v/>
      </c>
      <c r="W2019" s="16" t="str">
        <f aca="false">IF(V2019="","",INDEX($N$4:$Q$4,MATCH(V2019,N2019:Q2019,0)))</f>
        <v/>
      </c>
      <c r="X2019" s="19" t="str">
        <f aca="false">IF(COUNT(N2019:Q2019)&lt;2,"",SMALL(N2019:Q2019,2))</f>
        <v/>
      </c>
      <c r="Y2019" s="26" t="str">
        <f aca="false">IF(OR(V2019="",M2019=0),"",V2019/M2019-1)</f>
        <v/>
      </c>
      <c r="Z2019" s="26" t="str">
        <f aca="false">IF(OR(V2019="",L2019=""),"",V2019/(L2019*E2019)-1)</f>
        <v/>
      </c>
      <c r="AA2019" s="16" t="str">
        <f aca="false">IF(V2019="","SEM OFERTA",IF(OR(Y2019&gt;Premissas!$B$11,Y2019&lt;Premissas!$B$12),"VERIFICAR - UNIDADE/EMBALAGEM",IF(Y2019&gt;Premissas!$B$6,"NÃO COMPRAR - REAJUSTE &gt;5%","COMPRAR")))</f>
        <v>SEM OFERTA</v>
      </c>
      <c r="AB2019" s="18" t="str">
        <f aca="false">IF(W2019="DIMEC",S2019,IF(W2019="MEDCENTRO",U2019,""))</f>
        <v/>
      </c>
      <c r="AC2019" s="18" t="n">
        <f aca="false">IF(AA2019&lt;&gt;"COMPRAR",0,IF(AB2019="",I2019,MIN(I2019,AB2019)))</f>
        <v>0</v>
      </c>
      <c r="AD2019" s="19" t="n">
        <f aca="false">IF(AC2019&gt;0,AC2019*V2019,0)</f>
        <v>0</v>
      </c>
      <c r="AE2019" s="19" t="n">
        <f aca="false">IF(AC2019&gt;0,(M2019-V2019)*AC2019,0)</f>
        <v>0</v>
      </c>
      <c r="AF2019" s="16" t="str">
        <f aca="false">IF(AA2019&lt;&gt;"COMPRAR","",IF(AB2019="",IF(X2019="","",IF(X2019-V2019&lt;0.01,"EMPATE TÉCNICO","")),IF(AB2019&lt;I2019,"ESTOQUE INSUFICIENTE",IF(X2019="","",IF(X2019-V2019&lt;0.01,"EMPATE TÉCNICO","")))))</f>
        <v/>
      </c>
      <c r="AG2019" s="16" t="s">
        <v>5182</v>
      </c>
      <c r="AH2019" s="16" t="s">
        <v>288</v>
      </c>
    </row>
    <row r="2020" customFormat="false" ht="15" hidden="false" customHeight="false" outlineLevel="0" collapsed="false">
      <c r="A2020" s="16" t="s">
        <v>6402</v>
      </c>
      <c r="B2020" s="17" t="s">
        <v>6403</v>
      </c>
      <c r="C2020" s="16" t="s">
        <v>6404</v>
      </c>
      <c r="D2020" s="16" t="s">
        <v>5289</v>
      </c>
      <c r="E2020" s="18" t="n">
        <v>1</v>
      </c>
      <c r="F2020" s="16" t="s">
        <v>42</v>
      </c>
      <c r="G2020" s="18" t="n">
        <v>24</v>
      </c>
      <c r="H2020" s="16" t="n">
        <v>24.6</v>
      </c>
      <c r="I2020" s="18" t="n">
        <v>40</v>
      </c>
      <c r="J2020" s="19" t="n">
        <v>1.09</v>
      </c>
      <c r="K2020" s="19" t="n">
        <v>1.09</v>
      </c>
      <c r="L2020" s="19" t="n">
        <v>1.09</v>
      </c>
      <c r="M2020" s="19" t="n">
        <f aca="false">IF(J2020&gt;0,J2020,K2020)*E2020</f>
        <v>1.09</v>
      </c>
      <c r="N2020" s="20"/>
      <c r="O2020" s="21" t="str">
        <f aca="false">IF(R2020="","",ROUND(R2020*(1-Premissas!$B$4),4))</f>
        <v/>
      </c>
      <c r="P2020" s="22"/>
      <c r="Q2020" s="22"/>
      <c r="R2020" s="23"/>
      <c r="S2020" s="24"/>
      <c r="T2020" s="24"/>
      <c r="U2020" s="25"/>
      <c r="V2020" s="19" t="str">
        <f aca="false">IF(COUNT(N2020:Q2020)=0,"",MIN(N2020:Q2020))</f>
        <v/>
      </c>
      <c r="W2020" s="16" t="str">
        <f aca="false">IF(V2020="","",INDEX($N$4:$Q$4,MATCH(V2020,N2020:Q2020,0)))</f>
        <v/>
      </c>
      <c r="X2020" s="19" t="str">
        <f aca="false">IF(COUNT(N2020:Q2020)&lt;2,"",SMALL(N2020:Q2020,2))</f>
        <v/>
      </c>
      <c r="Y2020" s="26" t="str">
        <f aca="false">IF(OR(V2020="",M2020=0),"",V2020/M2020-1)</f>
        <v/>
      </c>
      <c r="Z2020" s="26" t="str">
        <f aca="false">IF(OR(V2020="",L2020=""),"",V2020/(L2020*E2020)-1)</f>
        <v/>
      </c>
      <c r="AA2020" s="16" t="str">
        <f aca="false">IF(V2020="","SEM OFERTA",IF(OR(Y2020&gt;Premissas!$B$11,Y2020&lt;Premissas!$B$12),"VERIFICAR - UNIDADE/EMBALAGEM",IF(Y2020&gt;Premissas!$B$6,"NÃO COMPRAR - REAJUSTE &gt;5%","COMPRAR")))</f>
        <v>SEM OFERTA</v>
      </c>
      <c r="AB2020" s="18" t="str">
        <f aca="false">IF(W2020="DIMEC",S2020,IF(W2020="MEDCENTRO",U2020,""))</f>
        <v/>
      </c>
      <c r="AC2020" s="18" t="n">
        <f aca="false">IF(AA2020&lt;&gt;"COMPRAR",0,IF(AB2020="",I2020,MIN(I2020,AB2020)))</f>
        <v>0</v>
      </c>
      <c r="AD2020" s="19" t="n">
        <f aca="false">IF(AC2020&gt;0,AC2020*V2020,0)</f>
        <v>0</v>
      </c>
      <c r="AE2020" s="19" t="n">
        <f aca="false">IF(AC2020&gt;0,(M2020-V2020)*AC2020,0)</f>
        <v>0</v>
      </c>
      <c r="AF2020" s="16" t="str">
        <f aca="false">IF(AA2020&lt;&gt;"COMPRAR","",IF(AB2020="",IF(X2020="","",IF(X2020-V2020&lt;0.01,"EMPATE TÉCNICO","")),IF(AB2020&lt;I2020,"ESTOQUE INSUFICIENTE",IF(X2020="","",IF(X2020-V2020&lt;0.01,"EMPATE TÉCNICO","")))))</f>
        <v/>
      </c>
      <c r="AG2020" s="16" t="s">
        <v>5182</v>
      </c>
      <c r="AH2020" s="16" t="s">
        <v>288</v>
      </c>
    </row>
    <row r="2021" customFormat="false" ht="15" hidden="false" customHeight="false" outlineLevel="0" collapsed="false">
      <c r="A2021" s="16" t="s">
        <v>6405</v>
      </c>
      <c r="B2021" s="17" t="s">
        <v>6406</v>
      </c>
      <c r="C2021" s="16" t="s">
        <v>6407</v>
      </c>
      <c r="D2021" s="16" t="s">
        <v>5282</v>
      </c>
      <c r="E2021" s="18" t="n">
        <v>1</v>
      </c>
      <c r="F2021" s="16" t="s">
        <v>43</v>
      </c>
      <c r="G2021" s="18" t="n">
        <v>0</v>
      </c>
      <c r="H2021" s="16" t="n">
        <v>19.1</v>
      </c>
      <c r="I2021" s="18" t="n">
        <v>49</v>
      </c>
      <c r="J2021" s="19" t="n">
        <v>0</v>
      </c>
      <c r="K2021" s="19" t="n">
        <v>0.7</v>
      </c>
      <c r="L2021" s="19"/>
      <c r="M2021" s="19" t="n">
        <f aca="false">IF(J2021&gt;0,J2021,K2021)*E2021</f>
        <v>0.7</v>
      </c>
      <c r="N2021" s="20"/>
      <c r="O2021" s="21" t="str">
        <f aca="false">IF(R2021="","",ROUND(R2021*(1-Premissas!$B$4),4))</f>
        <v/>
      </c>
      <c r="P2021" s="22"/>
      <c r="Q2021" s="22"/>
      <c r="R2021" s="23"/>
      <c r="S2021" s="24"/>
      <c r="T2021" s="24"/>
      <c r="U2021" s="25"/>
      <c r="V2021" s="19" t="str">
        <f aca="false">IF(COUNT(N2021:Q2021)=0,"",MIN(N2021:Q2021))</f>
        <v/>
      </c>
      <c r="W2021" s="16" t="str">
        <f aca="false">IF(V2021="","",INDEX($N$4:$Q$4,MATCH(V2021,N2021:Q2021,0)))</f>
        <v/>
      </c>
      <c r="X2021" s="19" t="str">
        <f aca="false">IF(COUNT(N2021:Q2021)&lt;2,"",SMALL(N2021:Q2021,2))</f>
        <v/>
      </c>
      <c r="Y2021" s="26" t="str">
        <f aca="false">IF(OR(V2021="",M2021=0),"",V2021/M2021-1)</f>
        <v/>
      </c>
      <c r="Z2021" s="26" t="str">
        <f aca="false">IF(OR(V2021="",L2021=""),"",V2021/(L2021*E2021)-1)</f>
        <v/>
      </c>
      <c r="AA2021" s="16" t="str">
        <f aca="false">IF(V2021="","SEM OFERTA",IF(OR(Y2021&gt;Premissas!$B$11,Y2021&lt;Premissas!$B$12),"VERIFICAR - UNIDADE/EMBALAGEM",IF(Y2021&gt;Premissas!$B$6,"NÃO COMPRAR - REAJUSTE &gt;5%","COMPRAR")))</f>
        <v>SEM OFERTA</v>
      </c>
      <c r="AB2021" s="18" t="str">
        <f aca="false">IF(W2021="DIMEC",S2021,IF(W2021="MEDCENTRO",U2021,""))</f>
        <v/>
      </c>
      <c r="AC2021" s="18" t="n">
        <f aca="false">IF(AA2021&lt;&gt;"COMPRAR",0,IF(AB2021="",I2021,MIN(I2021,AB2021)))</f>
        <v>0</v>
      </c>
      <c r="AD2021" s="19" t="n">
        <f aca="false">IF(AC2021&gt;0,AC2021*V2021,0)</f>
        <v>0</v>
      </c>
      <c r="AE2021" s="19" t="n">
        <f aca="false">IF(AC2021&gt;0,(M2021-V2021)*AC2021,0)</f>
        <v>0</v>
      </c>
      <c r="AF2021" s="16" t="str">
        <f aca="false">IF(AA2021&lt;&gt;"COMPRAR","",IF(AB2021="",IF(X2021="","",IF(X2021-V2021&lt;0.01,"EMPATE TÉCNICO","")),IF(AB2021&lt;I2021,"ESTOQUE INSUFICIENTE",IF(X2021="","",IF(X2021-V2021&lt;0.01,"EMPATE TÉCNICO","")))))</f>
        <v/>
      </c>
      <c r="AG2021" s="16"/>
      <c r="AH2021" s="16" t="s">
        <v>288</v>
      </c>
    </row>
    <row r="2022" customFormat="false" ht="15" hidden="false" customHeight="false" outlineLevel="0" collapsed="false">
      <c r="A2022" s="16" t="s">
        <v>6408</v>
      </c>
      <c r="B2022" s="17" t="s">
        <v>6409</v>
      </c>
      <c r="C2022" s="16" t="s">
        <v>6410</v>
      </c>
      <c r="D2022" s="16" t="s">
        <v>5262</v>
      </c>
      <c r="E2022" s="18" t="n">
        <v>24</v>
      </c>
      <c r="F2022" s="16" t="s">
        <v>42</v>
      </c>
      <c r="G2022" s="18" t="n">
        <v>3</v>
      </c>
      <c r="H2022" s="16" t="n">
        <v>19.3</v>
      </c>
      <c r="I2022" s="18" t="n">
        <v>2</v>
      </c>
      <c r="J2022" s="19" t="n">
        <v>1.63916666666667</v>
      </c>
      <c r="K2022" s="19" t="n">
        <v>1.63916666666667</v>
      </c>
      <c r="L2022" s="19" t="n">
        <v>1.6392</v>
      </c>
      <c r="M2022" s="19" t="n">
        <f aca="false">IF(J2022&gt;0,J2022,K2022)*E2022</f>
        <v>39.3400000000001</v>
      </c>
      <c r="N2022" s="20"/>
      <c r="O2022" s="21" t="str">
        <f aca="false">IF(R2022="","",ROUND(R2022*(1-Premissas!$B$4),4))</f>
        <v/>
      </c>
      <c r="P2022" s="22"/>
      <c r="Q2022" s="22"/>
      <c r="R2022" s="23"/>
      <c r="S2022" s="24"/>
      <c r="T2022" s="24"/>
      <c r="U2022" s="25"/>
      <c r="V2022" s="19" t="str">
        <f aca="false">IF(COUNT(N2022:Q2022)=0,"",MIN(N2022:Q2022))</f>
        <v/>
      </c>
      <c r="W2022" s="16" t="str">
        <f aca="false">IF(V2022="","",INDEX($N$4:$Q$4,MATCH(V2022,N2022:Q2022,0)))</f>
        <v/>
      </c>
      <c r="X2022" s="19" t="str">
        <f aca="false">IF(COUNT(N2022:Q2022)&lt;2,"",SMALL(N2022:Q2022,2))</f>
        <v/>
      </c>
      <c r="Y2022" s="26" t="str">
        <f aca="false">IF(OR(V2022="",M2022=0),"",V2022/M2022-1)</f>
        <v/>
      </c>
      <c r="Z2022" s="26" t="str">
        <f aca="false">IF(OR(V2022="",L2022=""),"",V2022/(L2022*E2022)-1)</f>
        <v/>
      </c>
      <c r="AA2022" s="16" t="str">
        <f aca="false">IF(V2022="","SEM OFERTA",IF(OR(Y2022&gt;Premissas!$B$11,Y2022&lt;Premissas!$B$12),"VERIFICAR - UNIDADE/EMBALAGEM",IF(Y2022&gt;Premissas!$B$6,"NÃO COMPRAR - REAJUSTE &gt;5%","COMPRAR")))</f>
        <v>SEM OFERTA</v>
      </c>
      <c r="AB2022" s="18" t="str">
        <f aca="false">IF(W2022="DIMEC",S2022,IF(W2022="MEDCENTRO",U2022,""))</f>
        <v/>
      </c>
      <c r="AC2022" s="18" t="n">
        <f aca="false">IF(AA2022&lt;&gt;"COMPRAR",0,IF(AB2022="",I2022,MIN(I2022,AB2022)))</f>
        <v>0</v>
      </c>
      <c r="AD2022" s="19" t="n">
        <f aca="false">IF(AC2022&gt;0,AC2022*V2022,0)</f>
        <v>0</v>
      </c>
      <c r="AE2022" s="19" t="n">
        <f aca="false">IF(AC2022&gt;0,(M2022-V2022)*AC2022,0)</f>
        <v>0</v>
      </c>
      <c r="AF2022" s="16" t="str">
        <f aca="false">IF(AA2022&lt;&gt;"COMPRAR","",IF(AB2022="",IF(X2022="","",IF(X2022-V2022&lt;0.01,"EMPATE TÉCNICO","")),IF(AB2022&lt;I2022,"ESTOQUE INSUFICIENTE",IF(X2022="","",IF(X2022-V2022&lt;0.01,"EMPATE TÉCNICO","")))))</f>
        <v/>
      </c>
      <c r="AG2022" s="16" t="s">
        <v>2034</v>
      </c>
      <c r="AH2022" s="16" t="s">
        <v>288</v>
      </c>
    </row>
    <row r="2023" customFormat="false" ht="15" hidden="false" customHeight="false" outlineLevel="0" collapsed="false">
      <c r="A2023" s="16" t="s">
        <v>6411</v>
      </c>
      <c r="B2023" s="17" t="s">
        <v>6412</v>
      </c>
      <c r="C2023" s="16" t="s">
        <v>6413</v>
      </c>
      <c r="D2023" s="16" t="s">
        <v>3749</v>
      </c>
      <c r="E2023" s="18" t="n">
        <v>1</v>
      </c>
      <c r="F2023" s="16" t="s">
        <v>43</v>
      </c>
      <c r="G2023" s="18" t="n">
        <v>8</v>
      </c>
      <c r="H2023" s="16" t="n">
        <v>4.7</v>
      </c>
      <c r="I2023" s="18" t="n">
        <v>5</v>
      </c>
      <c r="J2023" s="19" t="n">
        <v>2.22583333333333</v>
      </c>
      <c r="K2023" s="19" t="n">
        <v>2.22583333333333</v>
      </c>
      <c r="L2023" s="19" t="n">
        <v>1.6327</v>
      </c>
      <c r="M2023" s="19" t="n">
        <f aca="false">IF(J2023&gt;0,J2023,K2023)*E2023</f>
        <v>2.22583333333333</v>
      </c>
      <c r="N2023" s="20"/>
      <c r="O2023" s="21" t="str">
        <f aca="false">IF(R2023="","",ROUND(R2023*(1-Premissas!$B$4),4))</f>
        <v/>
      </c>
      <c r="P2023" s="22"/>
      <c r="Q2023" s="22"/>
      <c r="R2023" s="23"/>
      <c r="S2023" s="24"/>
      <c r="T2023" s="24"/>
      <c r="U2023" s="25"/>
      <c r="V2023" s="19" t="str">
        <f aca="false">IF(COUNT(N2023:Q2023)=0,"",MIN(N2023:Q2023))</f>
        <v/>
      </c>
      <c r="W2023" s="16" t="str">
        <f aca="false">IF(V2023="","",INDEX($N$4:$Q$4,MATCH(V2023,N2023:Q2023,0)))</f>
        <v/>
      </c>
      <c r="X2023" s="19" t="str">
        <f aca="false">IF(COUNT(N2023:Q2023)&lt;2,"",SMALL(N2023:Q2023,2))</f>
        <v/>
      </c>
      <c r="Y2023" s="26" t="str">
        <f aca="false">IF(OR(V2023="",M2023=0),"",V2023/M2023-1)</f>
        <v/>
      </c>
      <c r="Z2023" s="26" t="str">
        <f aca="false">IF(OR(V2023="",L2023=""),"",V2023/(L2023*E2023)-1)</f>
        <v/>
      </c>
      <c r="AA2023" s="16" t="str">
        <f aca="false">IF(V2023="","SEM OFERTA",IF(OR(Y2023&gt;Premissas!$B$11,Y2023&lt;Premissas!$B$12),"VERIFICAR - UNIDADE/EMBALAGEM",IF(Y2023&gt;Premissas!$B$6,"NÃO COMPRAR - REAJUSTE &gt;5%","COMPRAR")))</f>
        <v>SEM OFERTA</v>
      </c>
      <c r="AB2023" s="18" t="str">
        <f aca="false">IF(W2023="DIMEC",S2023,IF(W2023="MEDCENTRO",U2023,""))</f>
        <v/>
      </c>
      <c r="AC2023" s="18" t="n">
        <f aca="false">IF(AA2023&lt;&gt;"COMPRAR",0,IF(AB2023="",I2023,MIN(I2023,AB2023)))</f>
        <v>0</v>
      </c>
      <c r="AD2023" s="19" t="n">
        <f aca="false">IF(AC2023&gt;0,AC2023*V2023,0)</f>
        <v>0</v>
      </c>
      <c r="AE2023" s="19" t="n">
        <f aca="false">IF(AC2023&gt;0,(M2023-V2023)*AC2023,0)</f>
        <v>0</v>
      </c>
      <c r="AF2023" s="16" t="str">
        <f aca="false">IF(AA2023&lt;&gt;"COMPRAR","",IF(AB2023="",IF(X2023="","",IF(X2023-V2023&lt;0.01,"EMPATE TÉCNICO","")),IF(AB2023&lt;I2023,"ESTOQUE INSUFICIENTE",IF(X2023="","",IF(X2023-V2023&lt;0.01,"EMPATE TÉCNICO","")))))</f>
        <v/>
      </c>
      <c r="AG2023" s="16" t="s">
        <v>3757</v>
      </c>
      <c r="AH2023" s="16" t="s">
        <v>288</v>
      </c>
    </row>
    <row r="2024" customFormat="false" ht="15" hidden="false" customHeight="false" outlineLevel="0" collapsed="false">
      <c r="A2024" s="16" t="s">
        <v>6414</v>
      </c>
      <c r="B2024" s="17" t="s">
        <v>6415</v>
      </c>
      <c r="C2024" s="16" t="s">
        <v>6416</v>
      </c>
      <c r="D2024" s="16" t="s">
        <v>3749</v>
      </c>
      <c r="E2024" s="18" t="n">
        <v>14</v>
      </c>
      <c r="F2024" s="16" t="s">
        <v>42</v>
      </c>
      <c r="G2024" s="18" t="n">
        <v>11</v>
      </c>
      <c r="H2024" s="16" t="n">
        <v>4.4</v>
      </c>
      <c r="I2024" s="18" t="n">
        <v>1</v>
      </c>
      <c r="J2024" s="19" t="n">
        <v>6.55928571428571</v>
      </c>
      <c r="K2024" s="19" t="n">
        <v>6.55928571428571</v>
      </c>
      <c r="L2024" s="19" t="n">
        <v>6.5593</v>
      </c>
      <c r="M2024" s="19" t="n">
        <f aca="false">IF(J2024&gt;0,J2024,K2024)*E2024</f>
        <v>91.8299999999999</v>
      </c>
      <c r="N2024" s="20"/>
      <c r="O2024" s="21" t="str">
        <f aca="false">IF(R2024="","",ROUND(R2024*(1-Premissas!$B$4),4))</f>
        <v/>
      </c>
      <c r="P2024" s="22"/>
      <c r="Q2024" s="22"/>
      <c r="R2024" s="23"/>
      <c r="S2024" s="24"/>
      <c r="T2024" s="24"/>
      <c r="U2024" s="25"/>
      <c r="V2024" s="19" t="str">
        <f aca="false">IF(COUNT(N2024:Q2024)=0,"",MIN(N2024:Q2024))</f>
        <v/>
      </c>
      <c r="W2024" s="16" t="str">
        <f aca="false">IF(V2024="","",INDEX($N$4:$Q$4,MATCH(V2024,N2024:Q2024,0)))</f>
        <v/>
      </c>
      <c r="X2024" s="19" t="str">
        <f aca="false">IF(COUNT(N2024:Q2024)&lt;2,"",SMALL(N2024:Q2024,2))</f>
        <v/>
      </c>
      <c r="Y2024" s="26" t="str">
        <f aca="false">IF(OR(V2024="",M2024=0),"",V2024/M2024-1)</f>
        <v/>
      </c>
      <c r="Z2024" s="26" t="str">
        <f aca="false">IF(OR(V2024="",L2024=""),"",V2024/(L2024*E2024)-1)</f>
        <v/>
      </c>
      <c r="AA2024" s="16" t="str">
        <f aca="false">IF(V2024="","SEM OFERTA",IF(OR(Y2024&gt;Premissas!$B$11,Y2024&lt;Premissas!$B$12),"VERIFICAR - UNIDADE/EMBALAGEM",IF(Y2024&gt;Premissas!$B$6,"NÃO COMPRAR - REAJUSTE &gt;5%","COMPRAR")))</f>
        <v>SEM OFERTA</v>
      </c>
      <c r="AB2024" s="18" t="str">
        <f aca="false">IF(W2024="DIMEC",S2024,IF(W2024="MEDCENTRO",U2024,""))</f>
        <v/>
      </c>
      <c r="AC2024" s="18" t="n">
        <f aca="false">IF(AA2024&lt;&gt;"COMPRAR",0,IF(AB2024="",I2024,MIN(I2024,AB2024)))</f>
        <v>0</v>
      </c>
      <c r="AD2024" s="19" t="n">
        <f aca="false">IF(AC2024&gt;0,AC2024*V2024,0)</f>
        <v>0</v>
      </c>
      <c r="AE2024" s="19" t="n">
        <f aca="false">IF(AC2024&gt;0,(M2024-V2024)*AC2024,0)</f>
        <v>0</v>
      </c>
      <c r="AF2024" s="16" t="str">
        <f aca="false">IF(AA2024&lt;&gt;"COMPRAR","",IF(AB2024="",IF(X2024="","",IF(X2024-V2024&lt;0.01,"EMPATE TÉCNICO","")),IF(AB2024&lt;I2024,"ESTOQUE INSUFICIENTE",IF(X2024="","",IF(X2024-V2024&lt;0.01,"EMPATE TÉCNICO","")))))</f>
        <v/>
      </c>
      <c r="AG2024" s="16" t="s">
        <v>3757</v>
      </c>
      <c r="AH2024" s="16" t="s">
        <v>288</v>
      </c>
    </row>
    <row r="2025" customFormat="false" ht="15" hidden="false" customHeight="false" outlineLevel="0" collapsed="false">
      <c r="A2025" s="16" t="s">
        <v>6417</v>
      </c>
      <c r="B2025" s="17" t="s">
        <v>6418</v>
      </c>
      <c r="C2025" s="16" t="s">
        <v>6419</v>
      </c>
      <c r="D2025" s="16" t="s">
        <v>6420</v>
      </c>
      <c r="E2025" s="18" t="n">
        <v>1</v>
      </c>
      <c r="F2025" s="16" t="s">
        <v>43</v>
      </c>
      <c r="G2025" s="18" t="n">
        <v>1</v>
      </c>
      <c r="H2025" s="16" t="n">
        <v>1.6</v>
      </c>
      <c r="I2025" s="18" t="n">
        <v>4</v>
      </c>
      <c r="J2025" s="19" t="n">
        <v>4.748</v>
      </c>
      <c r="K2025" s="19" t="n">
        <v>4.748</v>
      </c>
      <c r="L2025" s="19" t="n">
        <v>4.748</v>
      </c>
      <c r="M2025" s="19" t="n">
        <f aca="false">IF(J2025&gt;0,J2025,K2025)*E2025</f>
        <v>4.748</v>
      </c>
      <c r="N2025" s="20"/>
      <c r="O2025" s="21" t="str">
        <f aca="false">IF(R2025="","",ROUND(R2025*(1-Premissas!$B$4),4))</f>
        <v/>
      </c>
      <c r="P2025" s="22"/>
      <c r="Q2025" s="22"/>
      <c r="R2025" s="23"/>
      <c r="S2025" s="24"/>
      <c r="T2025" s="24"/>
      <c r="U2025" s="25"/>
      <c r="V2025" s="19" t="str">
        <f aca="false">IF(COUNT(N2025:Q2025)=0,"",MIN(N2025:Q2025))</f>
        <v/>
      </c>
      <c r="W2025" s="16" t="str">
        <f aca="false">IF(V2025="","",INDEX($N$4:$Q$4,MATCH(V2025,N2025:Q2025,0)))</f>
        <v/>
      </c>
      <c r="X2025" s="19" t="str">
        <f aca="false">IF(COUNT(N2025:Q2025)&lt;2,"",SMALL(N2025:Q2025,2))</f>
        <v/>
      </c>
      <c r="Y2025" s="26" t="str">
        <f aca="false">IF(OR(V2025="",M2025=0),"",V2025/M2025-1)</f>
        <v/>
      </c>
      <c r="Z2025" s="26" t="str">
        <f aca="false">IF(OR(V2025="",L2025=""),"",V2025/(L2025*E2025)-1)</f>
        <v/>
      </c>
      <c r="AA2025" s="16" t="str">
        <f aca="false">IF(V2025="","SEM OFERTA",IF(OR(Y2025&gt;Premissas!$B$11,Y2025&lt;Premissas!$B$12),"VERIFICAR - UNIDADE/EMBALAGEM",IF(Y2025&gt;Premissas!$B$6,"NÃO COMPRAR - REAJUSTE &gt;5%","COMPRAR")))</f>
        <v>SEM OFERTA</v>
      </c>
      <c r="AB2025" s="18" t="str">
        <f aca="false">IF(W2025="DIMEC",S2025,IF(W2025="MEDCENTRO",U2025,""))</f>
        <v/>
      </c>
      <c r="AC2025" s="18" t="n">
        <f aca="false">IF(AA2025&lt;&gt;"COMPRAR",0,IF(AB2025="",I2025,MIN(I2025,AB2025)))</f>
        <v>0</v>
      </c>
      <c r="AD2025" s="19" t="n">
        <f aca="false">IF(AC2025&gt;0,AC2025*V2025,0)</f>
        <v>0</v>
      </c>
      <c r="AE2025" s="19" t="n">
        <f aca="false">IF(AC2025&gt;0,(M2025-V2025)*AC2025,0)</f>
        <v>0</v>
      </c>
      <c r="AF2025" s="16" t="str">
        <f aca="false">IF(AA2025&lt;&gt;"COMPRAR","",IF(AB2025="",IF(X2025="","",IF(X2025-V2025&lt;0.01,"EMPATE TÉCNICO","")),IF(AB2025&lt;I2025,"ESTOQUE INSUFICIENTE",IF(X2025="","",IF(X2025-V2025&lt;0.01,"EMPATE TÉCNICO","")))))</f>
        <v/>
      </c>
      <c r="AG2025" s="16" t="s">
        <v>3767</v>
      </c>
      <c r="AH2025" s="16" t="s">
        <v>288</v>
      </c>
    </row>
    <row r="2026" customFormat="false" ht="15" hidden="false" customHeight="false" outlineLevel="0" collapsed="false">
      <c r="A2026" s="16" t="s">
        <v>6421</v>
      </c>
      <c r="B2026" s="17" t="s">
        <v>6422</v>
      </c>
      <c r="C2026" s="16" t="s">
        <v>6423</v>
      </c>
      <c r="D2026" s="16" t="s">
        <v>287</v>
      </c>
      <c r="E2026" s="18" t="n">
        <v>1</v>
      </c>
      <c r="F2026" s="16" t="s">
        <v>43</v>
      </c>
      <c r="G2026" s="18" t="n">
        <v>0</v>
      </c>
      <c r="H2026" s="16" t="n">
        <v>0.1</v>
      </c>
      <c r="I2026" s="18" t="n">
        <v>1</v>
      </c>
      <c r="J2026" s="19" t="n">
        <v>6.56</v>
      </c>
      <c r="K2026" s="19" t="n">
        <v>6.56</v>
      </c>
      <c r="L2026" s="19" t="n">
        <v>6.56</v>
      </c>
      <c r="M2026" s="19" t="n">
        <f aca="false">IF(J2026&gt;0,J2026,K2026)*E2026</f>
        <v>6.56</v>
      </c>
      <c r="N2026" s="20"/>
      <c r="O2026" s="21" t="str">
        <f aca="false">IF(R2026="","",ROUND(R2026*(1-Premissas!$B$4),4))</f>
        <v/>
      </c>
      <c r="P2026" s="22"/>
      <c r="Q2026" s="22"/>
      <c r="R2026" s="23"/>
      <c r="S2026" s="24"/>
      <c r="T2026" s="24"/>
      <c r="U2026" s="25"/>
      <c r="V2026" s="19" t="str">
        <f aca="false">IF(COUNT(N2026:Q2026)=0,"",MIN(N2026:Q2026))</f>
        <v/>
      </c>
      <c r="W2026" s="16" t="str">
        <f aca="false">IF(V2026="","",INDEX($N$4:$Q$4,MATCH(V2026,N2026:Q2026,0)))</f>
        <v/>
      </c>
      <c r="X2026" s="19" t="str">
        <f aca="false">IF(COUNT(N2026:Q2026)&lt;2,"",SMALL(N2026:Q2026,2))</f>
        <v/>
      </c>
      <c r="Y2026" s="26" t="str">
        <f aca="false">IF(OR(V2026="",M2026=0),"",V2026/M2026-1)</f>
        <v/>
      </c>
      <c r="Z2026" s="26" t="str">
        <f aca="false">IF(OR(V2026="",L2026=""),"",V2026/(L2026*E2026)-1)</f>
        <v/>
      </c>
      <c r="AA2026" s="16" t="str">
        <f aca="false">IF(V2026="","SEM OFERTA",IF(OR(Y2026&gt;Premissas!$B$11,Y2026&lt;Premissas!$B$12),"VERIFICAR - UNIDADE/EMBALAGEM",IF(Y2026&gt;Premissas!$B$6,"NÃO COMPRAR - REAJUSTE &gt;5%","COMPRAR")))</f>
        <v>SEM OFERTA</v>
      </c>
      <c r="AB2026" s="18" t="str">
        <f aca="false">IF(W2026="DIMEC",S2026,IF(W2026="MEDCENTRO",U2026,""))</f>
        <v/>
      </c>
      <c r="AC2026" s="18" t="n">
        <f aca="false">IF(AA2026&lt;&gt;"COMPRAR",0,IF(AB2026="",I2026,MIN(I2026,AB2026)))</f>
        <v>0</v>
      </c>
      <c r="AD2026" s="19" t="n">
        <f aca="false">IF(AC2026&gt;0,AC2026*V2026,0)</f>
        <v>0</v>
      </c>
      <c r="AE2026" s="19" t="n">
        <f aca="false">IF(AC2026&gt;0,(M2026-V2026)*AC2026,0)</f>
        <v>0</v>
      </c>
      <c r="AF2026" s="16" t="str">
        <f aca="false">IF(AA2026&lt;&gt;"COMPRAR","",IF(AB2026="",IF(X2026="","",IF(X2026-V2026&lt;0.01,"EMPATE TÉCNICO","")),IF(AB2026&lt;I2026,"ESTOQUE INSUFICIENTE",IF(X2026="","",IF(X2026-V2026&lt;0.01,"EMPATE TÉCNICO","")))))</f>
        <v/>
      </c>
      <c r="AG2026" s="16"/>
      <c r="AH2026" s="16" t="s">
        <v>288</v>
      </c>
    </row>
    <row r="2027" customFormat="false" ht="15" hidden="false" customHeight="false" outlineLevel="0" collapsed="false">
      <c r="A2027" s="16" t="s">
        <v>6424</v>
      </c>
      <c r="B2027" s="17" t="s">
        <v>6425</v>
      </c>
      <c r="C2027" s="16" t="s">
        <v>6426</v>
      </c>
      <c r="D2027" s="16" t="s">
        <v>5212</v>
      </c>
      <c r="E2027" s="18" t="n">
        <v>1</v>
      </c>
      <c r="F2027" s="16" t="s">
        <v>42</v>
      </c>
      <c r="G2027" s="18" t="n">
        <v>6</v>
      </c>
      <c r="H2027" s="16" t="n">
        <v>3.4</v>
      </c>
      <c r="I2027" s="18" t="n">
        <v>3</v>
      </c>
      <c r="J2027" s="19" t="n">
        <v>4.08</v>
      </c>
      <c r="K2027" s="19" t="n">
        <v>4.08</v>
      </c>
      <c r="L2027" s="19" t="n">
        <v>4.08</v>
      </c>
      <c r="M2027" s="19" t="n">
        <f aca="false">IF(J2027&gt;0,J2027,K2027)*E2027</f>
        <v>4.08</v>
      </c>
      <c r="N2027" s="20"/>
      <c r="O2027" s="21" t="str">
        <f aca="false">IF(R2027="","",ROUND(R2027*(1-Premissas!$B$4),4))</f>
        <v/>
      </c>
      <c r="P2027" s="22"/>
      <c r="Q2027" s="22"/>
      <c r="R2027" s="23"/>
      <c r="S2027" s="24"/>
      <c r="T2027" s="24"/>
      <c r="U2027" s="25"/>
      <c r="V2027" s="19" t="str">
        <f aca="false">IF(COUNT(N2027:Q2027)=0,"",MIN(N2027:Q2027))</f>
        <v/>
      </c>
      <c r="W2027" s="16" t="str">
        <f aca="false">IF(V2027="","",INDEX($N$4:$Q$4,MATCH(V2027,N2027:Q2027,0)))</f>
        <v/>
      </c>
      <c r="X2027" s="19" t="str">
        <f aca="false">IF(COUNT(N2027:Q2027)&lt;2,"",SMALL(N2027:Q2027,2))</f>
        <v/>
      </c>
      <c r="Y2027" s="26" t="str">
        <f aca="false">IF(OR(V2027="",M2027=0),"",V2027/M2027-1)</f>
        <v/>
      </c>
      <c r="Z2027" s="26" t="str">
        <f aca="false">IF(OR(V2027="",L2027=""),"",V2027/(L2027*E2027)-1)</f>
        <v/>
      </c>
      <c r="AA2027" s="16" t="str">
        <f aca="false">IF(V2027="","SEM OFERTA",IF(OR(Y2027&gt;Premissas!$B$11,Y2027&lt;Premissas!$B$12),"VERIFICAR - UNIDADE/EMBALAGEM",IF(Y2027&gt;Premissas!$B$6,"NÃO COMPRAR - REAJUSTE &gt;5%","COMPRAR")))</f>
        <v>SEM OFERTA</v>
      </c>
      <c r="AB2027" s="18" t="str">
        <f aca="false">IF(W2027="DIMEC",S2027,IF(W2027="MEDCENTRO",U2027,""))</f>
        <v/>
      </c>
      <c r="AC2027" s="18" t="n">
        <f aca="false">IF(AA2027&lt;&gt;"COMPRAR",0,IF(AB2027="",I2027,MIN(I2027,AB2027)))</f>
        <v>0</v>
      </c>
      <c r="AD2027" s="19" t="n">
        <f aca="false">IF(AC2027&gt;0,AC2027*V2027,0)</f>
        <v>0</v>
      </c>
      <c r="AE2027" s="19" t="n">
        <f aca="false">IF(AC2027&gt;0,(M2027-V2027)*AC2027,0)</f>
        <v>0</v>
      </c>
      <c r="AF2027" s="16" t="str">
        <f aca="false">IF(AA2027&lt;&gt;"COMPRAR","",IF(AB2027="",IF(X2027="","",IF(X2027-V2027&lt;0.01,"EMPATE TÉCNICO","")),IF(AB2027&lt;I2027,"ESTOQUE INSUFICIENTE",IF(X2027="","",IF(X2027-V2027&lt;0.01,"EMPATE TÉCNICO","")))))</f>
        <v/>
      </c>
      <c r="AG2027" s="16" t="s">
        <v>3750</v>
      </c>
      <c r="AH2027" s="16" t="s">
        <v>288</v>
      </c>
    </row>
    <row r="2028" customFormat="false" ht="15" hidden="false" customHeight="false" outlineLevel="0" collapsed="false">
      <c r="A2028" s="16" t="s">
        <v>6427</v>
      </c>
      <c r="B2028" s="17" t="s">
        <v>6428</v>
      </c>
      <c r="C2028" s="16" t="s">
        <v>6429</v>
      </c>
      <c r="D2028" s="16" t="s">
        <v>3749</v>
      </c>
      <c r="E2028" s="18" t="n">
        <v>30</v>
      </c>
      <c r="F2028" s="16" t="s">
        <v>43</v>
      </c>
      <c r="G2028" s="18" t="n">
        <v>0</v>
      </c>
      <c r="H2028" s="16" t="n">
        <v>5.7</v>
      </c>
      <c r="I2028" s="18" t="n">
        <v>1</v>
      </c>
      <c r="J2028" s="19" t="n">
        <v>5.90666666666667</v>
      </c>
      <c r="K2028" s="19" t="n">
        <v>5.90666666666667</v>
      </c>
      <c r="L2028" s="19" t="n">
        <v>5.9067</v>
      </c>
      <c r="M2028" s="19" t="n">
        <f aca="false">IF(J2028&gt;0,J2028,K2028)*E2028</f>
        <v>177.2</v>
      </c>
      <c r="N2028" s="20"/>
      <c r="O2028" s="21" t="str">
        <f aca="false">IF(R2028="","",ROUND(R2028*(1-Premissas!$B$4),4))</f>
        <v/>
      </c>
      <c r="P2028" s="22"/>
      <c r="Q2028" s="22"/>
      <c r="R2028" s="23"/>
      <c r="S2028" s="24"/>
      <c r="T2028" s="24"/>
      <c r="U2028" s="25"/>
      <c r="V2028" s="19" t="str">
        <f aca="false">IF(COUNT(N2028:Q2028)=0,"",MIN(N2028:Q2028))</f>
        <v/>
      </c>
      <c r="W2028" s="16" t="str">
        <f aca="false">IF(V2028="","",INDEX($N$4:$Q$4,MATCH(V2028,N2028:Q2028,0)))</f>
        <v/>
      </c>
      <c r="X2028" s="19" t="str">
        <f aca="false">IF(COUNT(N2028:Q2028)&lt;2,"",SMALL(N2028:Q2028,2))</f>
        <v/>
      </c>
      <c r="Y2028" s="26" t="str">
        <f aca="false">IF(OR(V2028="",M2028=0),"",V2028/M2028-1)</f>
        <v/>
      </c>
      <c r="Z2028" s="26" t="str">
        <f aca="false">IF(OR(V2028="",L2028=""),"",V2028/(L2028*E2028)-1)</f>
        <v/>
      </c>
      <c r="AA2028" s="16" t="str">
        <f aca="false">IF(V2028="","SEM OFERTA",IF(OR(Y2028&gt;Premissas!$B$11,Y2028&lt;Premissas!$B$12),"VERIFICAR - UNIDADE/EMBALAGEM",IF(Y2028&gt;Premissas!$B$6,"NÃO COMPRAR - REAJUSTE &gt;5%","COMPRAR")))</f>
        <v>SEM OFERTA</v>
      </c>
      <c r="AB2028" s="18" t="str">
        <f aca="false">IF(W2028="DIMEC",S2028,IF(W2028="MEDCENTRO",U2028,""))</f>
        <v/>
      </c>
      <c r="AC2028" s="18" t="n">
        <f aca="false">IF(AA2028&lt;&gt;"COMPRAR",0,IF(AB2028="",I2028,MIN(I2028,AB2028)))</f>
        <v>0</v>
      </c>
      <c r="AD2028" s="19" t="n">
        <f aca="false">IF(AC2028&gt;0,AC2028*V2028,0)</f>
        <v>0</v>
      </c>
      <c r="AE2028" s="19" t="n">
        <f aca="false">IF(AC2028&gt;0,(M2028-V2028)*AC2028,0)</f>
        <v>0</v>
      </c>
      <c r="AF2028" s="16" t="str">
        <f aca="false">IF(AA2028&lt;&gt;"COMPRAR","",IF(AB2028="",IF(X2028="","",IF(X2028-V2028&lt;0.01,"EMPATE TÉCNICO","")),IF(AB2028&lt;I2028,"ESTOQUE INSUFICIENTE",IF(X2028="","",IF(X2028-V2028&lt;0.01,"EMPATE TÉCNICO","")))))</f>
        <v/>
      </c>
      <c r="AG2028" s="16" t="s">
        <v>3757</v>
      </c>
      <c r="AH2028" s="16" t="s">
        <v>288</v>
      </c>
    </row>
    <row r="2029" customFormat="false" ht="15" hidden="false" customHeight="false" outlineLevel="0" collapsed="false">
      <c r="A2029" s="16" t="s">
        <v>6430</v>
      </c>
      <c r="B2029" s="17" t="s">
        <v>6431</v>
      </c>
      <c r="C2029" s="16" t="s">
        <v>6432</v>
      </c>
      <c r="D2029" s="16" t="s">
        <v>5212</v>
      </c>
      <c r="E2029" s="18" t="n">
        <v>1</v>
      </c>
      <c r="F2029" s="16" t="s">
        <v>43</v>
      </c>
      <c r="G2029" s="18" t="n">
        <v>0</v>
      </c>
      <c r="H2029" s="16" t="n">
        <v>1.2</v>
      </c>
      <c r="I2029" s="18" t="n">
        <v>4</v>
      </c>
      <c r="J2029" s="19" t="n">
        <v>3.42</v>
      </c>
      <c r="K2029" s="19" t="n">
        <v>3.42</v>
      </c>
      <c r="L2029" s="19" t="n">
        <v>3.42</v>
      </c>
      <c r="M2029" s="19" t="n">
        <f aca="false">IF(J2029&gt;0,J2029,K2029)*E2029</f>
        <v>3.42</v>
      </c>
      <c r="N2029" s="20"/>
      <c r="O2029" s="21" t="str">
        <f aca="false">IF(R2029="","",ROUND(R2029*(1-Premissas!$B$4),4))</f>
        <v/>
      </c>
      <c r="P2029" s="22"/>
      <c r="Q2029" s="22"/>
      <c r="R2029" s="23"/>
      <c r="S2029" s="24"/>
      <c r="T2029" s="24"/>
      <c r="U2029" s="25"/>
      <c r="V2029" s="19" t="str">
        <f aca="false">IF(COUNT(N2029:Q2029)=0,"",MIN(N2029:Q2029))</f>
        <v/>
      </c>
      <c r="W2029" s="16" t="str">
        <f aca="false">IF(V2029="","",INDEX($N$4:$Q$4,MATCH(V2029,N2029:Q2029,0)))</f>
        <v/>
      </c>
      <c r="X2029" s="19" t="str">
        <f aca="false">IF(COUNT(N2029:Q2029)&lt;2,"",SMALL(N2029:Q2029,2))</f>
        <v/>
      </c>
      <c r="Y2029" s="26" t="str">
        <f aca="false">IF(OR(V2029="",M2029=0),"",V2029/M2029-1)</f>
        <v/>
      </c>
      <c r="Z2029" s="26" t="str">
        <f aca="false">IF(OR(V2029="",L2029=""),"",V2029/(L2029*E2029)-1)</f>
        <v/>
      </c>
      <c r="AA2029" s="16" t="str">
        <f aca="false">IF(V2029="","SEM OFERTA",IF(OR(Y2029&gt;Premissas!$B$11,Y2029&lt;Premissas!$B$12),"VERIFICAR - UNIDADE/EMBALAGEM",IF(Y2029&gt;Premissas!$B$6,"NÃO COMPRAR - REAJUSTE &gt;5%","COMPRAR")))</f>
        <v>SEM OFERTA</v>
      </c>
      <c r="AB2029" s="18" t="str">
        <f aca="false">IF(W2029="DIMEC",S2029,IF(W2029="MEDCENTRO",U2029,""))</f>
        <v/>
      </c>
      <c r="AC2029" s="18" t="n">
        <f aca="false">IF(AA2029&lt;&gt;"COMPRAR",0,IF(AB2029="",I2029,MIN(I2029,AB2029)))</f>
        <v>0</v>
      </c>
      <c r="AD2029" s="19" t="n">
        <f aca="false">IF(AC2029&gt;0,AC2029*V2029,0)</f>
        <v>0</v>
      </c>
      <c r="AE2029" s="19" t="n">
        <f aca="false">IF(AC2029&gt;0,(M2029-V2029)*AC2029,0)</f>
        <v>0</v>
      </c>
      <c r="AF2029" s="16" t="str">
        <f aca="false">IF(AA2029&lt;&gt;"COMPRAR","",IF(AB2029="",IF(X2029="","",IF(X2029-V2029&lt;0.01,"EMPATE TÉCNICO","")),IF(AB2029&lt;I2029,"ESTOQUE INSUFICIENTE",IF(X2029="","",IF(X2029-V2029&lt;0.01,"EMPATE TÉCNICO","")))))</f>
        <v/>
      </c>
      <c r="AG2029" s="16" t="s">
        <v>3750</v>
      </c>
      <c r="AH2029" s="16" t="s">
        <v>288</v>
      </c>
    </row>
    <row r="2030" customFormat="false" ht="15" hidden="false" customHeight="false" outlineLevel="0" collapsed="false">
      <c r="A2030" s="16" t="s">
        <v>6433</v>
      </c>
      <c r="B2030" s="17" t="s">
        <v>6434</v>
      </c>
      <c r="C2030" s="16" t="s">
        <v>6435</v>
      </c>
      <c r="D2030" s="16" t="s">
        <v>5262</v>
      </c>
      <c r="E2030" s="18" t="n">
        <v>20</v>
      </c>
      <c r="F2030" s="16" t="s">
        <v>43</v>
      </c>
      <c r="G2030" s="18" t="n">
        <v>0</v>
      </c>
      <c r="H2030" s="16" t="n">
        <v>0</v>
      </c>
      <c r="I2030" s="18" t="n">
        <v>1</v>
      </c>
      <c r="J2030" s="19" t="n">
        <v>5.2</v>
      </c>
      <c r="K2030" s="19" t="n">
        <v>5.2</v>
      </c>
      <c r="L2030" s="19" t="n">
        <v>5.2</v>
      </c>
      <c r="M2030" s="19" t="n">
        <f aca="false">IF(J2030&gt;0,J2030,K2030)*E2030</f>
        <v>104</v>
      </c>
      <c r="N2030" s="20"/>
      <c r="O2030" s="21" t="str">
        <f aca="false">IF(R2030="","",ROUND(R2030*(1-Premissas!$B$4),4))</f>
        <v/>
      </c>
      <c r="P2030" s="22"/>
      <c r="Q2030" s="22"/>
      <c r="R2030" s="23"/>
      <c r="S2030" s="24"/>
      <c r="T2030" s="24"/>
      <c r="U2030" s="25"/>
      <c r="V2030" s="19" t="str">
        <f aca="false">IF(COUNT(N2030:Q2030)=0,"",MIN(N2030:Q2030))</f>
        <v/>
      </c>
      <c r="W2030" s="16" t="str">
        <f aca="false">IF(V2030="","",INDEX($N$4:$Q$4,MATCH(V2030,N2030:Q2030,0)))</f>
        <v/>
      </c>
      <c r="X2030" s="19" t="str">
        <f aca="false">IF(COUNT(N2030:Q2030)&lt;2,"",SMALL(N2030:Q2030,2))</f>
        <v/>
      </c>
      <c r="Y2030" s="26" t="str">
        <f aca="false">IF(OR(V2030="",M2030=0),"",V2030/M2030-1)</f>
        <v/>
      </c>
      <c r="Z2030" s="26" t="str">
        <f aca="false">IF(OR(V2030="",L2030=""),"",V2030/(L2030*E2030)-1)</f>
        <v/>
      </c>
      <c r="AA2030" s="16" t="str">
        <f aca="false">IF(V2030="","SEM OFERTA",IF(OR(Y2030&gt;Premissas!$B$11,Y2030&lt;Premissas!$B$12),"VERIFICAR - UNIDADE/EMBALAGEM",IF(Y2030&gt;Premissas!$B$6,"NÃO COMPRAR - REAJUSTE &gt;5%","COMPRAR")))</f>
        <v>SEM OFERTA</v>
      </c>
      <c r="AB2030" s="18" t="str">
        <f aca="false">IF(W2030="DIMEC",S2030,IF(W2030="MEDCENTRO",U2030,""))</f>
        <v/>
      </c>
      <c r="AC2030" s="18" t="n">
        <f aca="false">IF(AA2030&lt;&gt;"COMPRAR",0,IF(AB2030="",I2030,MIN(I2030,AB2030)))</f>
        <v>0</v>
      </c>
      <c r="AD2030" s="19" t="n">
        <f aca="false">IF(AC2030&gt;0,AC2030*V2030,0)</f>
        <v>0</v>
      </c>
      <c r="AE2030" s="19" t="n">
        <f aca="false">IF(AC2030&gt;0,(M2030-V2030)*AC2030,0)</f>
        <v>0</v>
      </c>
      <c r="AF2030" s="16" t="str">
        <f aca="false">IF(AA2030&lt;&gt;"COMPRAR","",IF(AB2030="",IF(X2030="","",IF(X2030-V2030&lt;0.01,"EMPATE TÉCNICO","")),IF(AB2030&lt;I2030,"ESTOQUE INSUFICIENTE",IF(X2030="","",IF(X2030-V2030&lt;0.01,"EMPATE TÉCNICO","")))))</f>
        <v/>
      </c>
      <c r="AG2030" s="16" t="s">
        <v>4020</v>
      </c>
      <c r="AH2030" s="16" t="s">
        <v>288</v>
      </c>
    </row>
    <row r="2031" customFormat="false" ht="15" hidden="false" customHeight="false" outlineLevel="0" collapsed="false">
      <c r="A2031" s="16" t="s">
        <v>6436</v>
      </c>
      <c r="B2031" s="17" t="s">
        <v>6437</v>
      </c>
      <c r="C2031" s="16" t="s">
        <v>6438</v>
      </c>
      <c r="D2031" s="16" t="s">
        <v>5262</v>
      </c>
      <c r="E2031" s="18" t="n">
        <v>90</v>
      </c>
      <c r="F2031" s="16" t="s">
        <v>43</v>
      </c>
      <c r="G2031" s="18" t="n">
        <v>0</v>
      </c>
      <c r="H2031" s="16" t="n">
        <v>8.3</v>
      </c>
      <c r="I2031" s="18" t="n">
        <v>1</v>
      </c>
      <c r="J2031" s="19" t="n">
        <v>0.100298888888889</v>
      </c>
      <c r="K2031" s="19" t="n">
        <v>0.100298888888889</v>
      </c>
      <c r="L2031" s="19" t="n">
        <v>0.1003</v>
      </c>
      <c r="M2031" s="19" t="n">
        <f aca="false">IF(J2031&gt;0,J2031,K2031)*E2031</f>
        <v>9.02690000000001</v>
      </c>
      <c r="N2031" s="20"/>
      <c r="O2031" s="21" t="str">
        <f aca="false">IF(R2031="","",ROUND(R2031*(1-Premissas!$B$4),4))</f>
        <v/>
      </c>
      <c r="P2031" s="22"/>
      <c r="Q2031" s="22"/>
      <c r="R2031" s="23"/>
      <c r="S2031" s="24"/>
      <c r="T2031" s="24"/>
      <c r="U2031" s="25"/>
      <c r="V2031" s="19" t="str">
        <f aca="false">IF(COUNT(N2031:Q2031)=0,"",MIN(N2031:Q2031))</f>
        <v/>
      </c>
      <c r="W2031" s="16" t="str">
        <f aca="false">IF(V2031="","",INDEX($N$4:$Q$4,MATCH(V2031,N2031:Q2031,0)))</f>
        <v/>
      </c>
      <c r="X2031" s="19" t="str">
        <f aca="false">IF(COUNT(N2031:Q2031)&lt;2,"",SMALL(N2031:Q2031,2))</f>
        <v/>
      </c>
      <c r="Y2031" s="26" t="str">
        <f aca="false">IF(OR(V2031="",M2031=0),"",V2031/M2031-1)</f>
        <v/>
      </c>
      <c r="Z2031" s="26" t="str">
        <f aca="false">IF(OR(V2031="",L2031=""),"",V2031/(L2031*E2031)-1)</f>
        <v/>
      </c>
      <c r="AA2031" s="16" t="str">
        <f aca="false">IF(V2031="","SEM OFERTA",IF(OR(Y2031&gt;Premissas!$B$11,Y2031&lt;Premissas!$B$12),"VERIFICAR - UNIDADE/EMBALAGEM",IF(Y2031&gt;Premissas!$B$6,"NÃO COMPRAR - REAJUSTE &gt;5%","COMPRAR")))</f>
        <v>SEM OFERTA</v>
      </c>
      <c r="AB2031" s="18" t="str">
        <f aca="false">IF(W2031="DIMEC",S2031,IF(W2031="MEDCENTRO",U2031,""))</f>
        <v/>
      </c>
      <c r="AC2031" s="18" t="n">
        <f aca="false">IF(AA2031&lt;&gt;"COMPRAR",0,IF(AB2031="",I2031,MIN(I2031,AB2031)))</f>
        <v>0</v>
      </c>
      <c r="AD2031" s="19" t="n">
        <f aca="false">IF(AC2031&gt;0,AC2031*V2031,0)</f>
        <v>0</v>
      </c>
      <c r="AE2031" s="19" t="n">
        <f aca="false">IF(AC2031&gt;0,(M2031-V2031)*AC2031,0)</f>
        <v>0</v>
      </c>
      <c r="AF2031" s="16" t="str">
        <f aca="false">IF(AA2031&lt;&gt;"COMPRAR","",IF(AB2031="",IF(X2031="","",IF(X2031-V2031&lt;0.01,"EMPATE TÉCNICO","")),IF(AB2031&lt;I2031,"ESTOQUE INSUFICIENTE",IF(X2031="","",IF(X2031-V2031&lt;0.01,"EMPATE TÉCNICO","")))))</f>
        <v/>
      </c>
      <c r="AG2031" s="16"/>
      <c r="AH2031" s="16" t="s">
        <v>288</v>
      </c>
    </row>
    <row r="2032" customFormat="false" ht="15" hidden="false" customHeight="false" outlineLevel="0" collapsed="false">
      <c r="A2032" s="16" t="s">
        <v>6439</v>
      </c>
      <c r="B2032" s="17" t="s">
        <v>6440</v>
      </c>
      <c r="C2032" s="16" t="s">
        <v>6441</v>
      </c>
      <c r="D2032" s="16" t="s">
        <v>5262</v>
      </c>
      <c r="E2032" s="18" t="n">
        <v>24</v>
      </c>
      <c r="F2032" s="16" t="s">
        <v>43</v>
      </c>
      <c r="G2032" s="18" t="n">
        <v>0</v>
      </c>
      <c r="H2032" s="16" t="n">
        <v>0.1</v>
      </c>
      <c r="I2032" s="18" t="n">
        <v>1</v>
      </c>
      <c r="J2032" s="19" t="n">
        <v>0.594583333333333</v>
      </c>
      <c r="K2032" s="19" t="n">
        <v>0.594583333333333</v>
      </c>
      <c r="L2032" s="19" t="n">
        <v>0.5946</v>
      </c>
      <c r="M2032" s="19" t="n">
        <f aca="false">IF(J2032&gt;0,J2032,K2032)*E2032</f>
        <v>14.27</v>
      </c>
      <c r="N2032" s="20"/>
      <c r="O2032" s="21" t="str">
        <f aca="false">IF(R2032="","",ROUND(R2032*(1-Premissas!$B$4),4))</f>
        <v/>
      </c>
      <c r="P2032" s="22"/>
      <c r="Q2032" s="22"/>
      <c r="R2032" s="23"/>
      <c r="S2032" s="24"/>
      <c r="T2032" s="24"/>
      <c r="U2032" s="25"/>
      <c r="V2032" s="19" t="str">
        <f aca="false">IF(COUNT(N2032:Q2032)=0,"",MIN(N2032:Q2032))</f>
        <v/>
      </c>
      <c r="W2032" s="16" t="str">
        <f aca="false">IF(V2032="","",INDEX($N$4:$Q$4,MATCH(V2032,N2032:Q2032,0)))</f>
        <v/>
      </c>
      <c r="X2032" s="19" t="str">
        <f aca="false">IF(COUNT(N2032:Q2032)&lt;2,"",SMALL(N2032:Q2032,2))</f>
        <v/>
      </c>
      <c r="Y2032" s="26" t="str">
        <f aca="false">IF(OR(V2032="",M2032=0),"",V2032/M2032-1)</f>
        <v/>
      </c>
      <c r="Z2032" s="26" t="str">
        <f aca="false">IF(OR(V2032="",L2032=""),"",V2032/(L2032*E2032)-1)</f>
        <v/>
      </c>
      <c r="AA2032" s="16" t="str">
        <f aca="false">IF(V2032="","SEM OFERTA",IF(OR(Y2032&gt;Premissas!$B$11,Y2032&lt;Premissas!$B$12),"VERIFICAR - UNIDADE/EMBALAGEM",IF(Y2032&gt;Premissas!$B$6,"NÃO COMPRAR - REAJUSTE &gt;5%","COMPRAR")))</f>
        <v>SEM OFERTA</v>
      </c>
      <c r="AB2032" s="18" t="str">
        <f aca="false">IF(W2032="DIMEC",S2032,IF(W2032="MEDCENTRO",U2032,""))</f>
        <v/>
      </c>
      <c r="AC2032" s="18" t="n">
        <f aca="false">IF(AA2032&lt;&gt;"COMPRAR",0,IF(AB2032="",I2032,MIN(I2032,AB2032)))</f>
        <v>0</v>
      </c>
      <c r="AD2032" s="19" t="n">
        <f aca="false">IF(AC2032&gt;0,AC2032*V2032,0)</f>
        <v>0</v>
      </c>
      <c r="AE2032" s="19" t="n">
        <f aca="false">IF(AC2032&gt;0,(M2032-V2032)*AC2032,0)</f>
        <v>0</v>
      </c>
      <c r="AF2032" s="16" t="str">
        <f aca="false">IF(AA2032&lt;&gt;"COMPRAR","",IF(AB2032="",IF(X2032="","",IF(X2032-V2032&lt;0.01,"EMPATE TÉCNICO","")),IF(AB2032&lt;I2032,"ESTOQUE INSUFICIENTE",IF(X2032="","",IF(X2032-V2032&lt;0.01,"EMPATE TÉCNICO","")))))</f>
        <v/>
      </c>
      <c r="AG2032" s="16" t="s">
        <v>2034</v>
      </c>
      <c r="AH2032" s="16" t="s">
        <v>288</v>
      </c>
    </row>
    <row r="2033" customFormat="false" ht="15" hidden="false" customHeight="false" outlineLevel="0" collapsed="false">
      <c r="A2033" s="16" t="s">
        <v>6442</v>
      </c>
      <c r="B2033" s="17" t="s">
        <v>6443</v>
      </c>
      <c r="C2033" s="16" t="s">
        <v>6444</v>
      </c>
      <c r="D2033" s="16" t="s">
        <v>5262</v>
      </c>
      <c r="E2033" s="18" t="n">
        <v>24</v>
      </c>
      <c r="F2033" s="16" t="s">
        <v>43</v>
      </c>
      <c r="G2033" s="18" t="n">
        <v>0</v>
      </c>
      <c r="H2033" s="16" t="n">
        <v>0</v>
      </c>
      <c r="I2033" s="18" t="n">
        <v>1</v>
      </c>
      <c r="J2033" s="19" t="n">
        <v>0.594583333333333</v>
      </c>
      <c r="K2033" s="19" t="n">
        <v>0.594583333333333</v>
      </c>
      <c r="L2033" s="19" t="n">
        <v>0.5946</v>
      </c>
      <c r="M2033" s="19" t="n">
        <f aca="false">IF(J2033&gt;0,J2033,K2033)*E2033</f>
        <v>14.27</v>
      </c>
      <c r="N2033" s="20"/>
      <c r="O2033" s="21" t="str">
        <f aca="false">IF(R2033="","",ROUND(R2033*(1-Premissas!$B$4),4))</f>
        <v/>
      </c>
      <c r="P2033" s="22"/>
      <c r="Q2033" s="22"/>
      <c r="R2033" s="23"/>
      <c r="S2033" s="24"/>
      <c r="T2033" s="24"/>
      <c r="U2033" s="25"/>
      <c r="V2033" s="19" t="str">
        <f aca="false">IF(COUNT(N2033:Q2033)=0,"",MIN(N2033:Q2033))</f>
        <v/>
      </c>
      <c r="W2033" s="16" t="str">
        <f aca="false">IF(V2033="","",INDEX($N$4:$Q$4,MATCH(V2033,N2033:Q2033,0)))</f>
        <v/>
      </c>
      <c r="X2033" s="19" t="str">
        <f aca="false">IF(COUNT(N2033:Q2033)&lt;2,"",SMALL(N2033:Q2033,2))</f>
        <v/>
      </c>
      <c r="Y2033" s="26" t="str">
        <f aca="false">IF(OR(V2033="",M2033=0),"",V2033/M2033-1)</f>
        <v/>
      </c>
      <c r="Z2033" s="26" t="str">
        <f aca="false">IF(OR(V2033="",L2033=""),"",V2033/(L2033*E2033)-1)</f>
        <v/>
      </c>
      <c r="AA2033" s="16" t="str">
        <f aca="false">IF(V2033="","SEM OFERTA",IF(OR(Y2033&gt;Premissas!$B$11,Y2033&lt;Premissas!$B$12),"VERIFICAR - UNIDADE/EMBALAGEM",IF(Y2033&gt;Premissas!$B$6,"NÃO COMPRAR - REAJUSTE &gt;5%","COMPRAR")))</f>
        <v>SEM OFERTA</v>
      </c>
      <c r="AB2033" s="18" t="str">
        <f aca="false">IF(W2033="DIMEC",S2033,IF(W2033="MEDCENTRO",U2033,""))</f>
        <v/>
      </c>
      <c r="AC2033" s="18" t="n">
        <f aca="false">IF(AA2033&lt;&gt;"COMPRAR",0,IF(AB2033="",I2033,MIN(I2033,AB2033)))</f>
        <v>0</v>
      </c>
      <c r="AD2033" s="19" t="n">
        <f aca="false">IF(AC2033&gt;0,AC2033*V2033,0)</f>
        <v>0</v>
      </c>
      <c r="AE2033" s="19" t="n">
        <f aca="false">IF(AC2033&gt;0,(M2033-V2033)*AC2033,0)</f>
        <v>0</v>
      </c>
      <c r="AF2033" s="16" t="str">
        <f aca="false">IF(AA2033&lt;&gt;"COMPRAR","",IF(AB2033="",IF(X2033="","",IF(X2033-V2033&lt;0.01,"EMPATE TÉCNICO","")),IF(AB2033&lt;I2033,"ESTOQUE INSUFICIENTE",IF(X2033="","",IF(X2033-V2033&lt;0.01,"EMPATE TÉCNICO","")))))</f>
        <v/>
      </c>
      <c r="AG2033" s="16" t="s">
        <v>2034</v>
      </c>
      <c r="AH2033" s="16" t="s">
        <v>288</v>
      </c>
    </row>
    <row r="2034" customFormat="false" ht="15" hidden="false" customHeight="false" outlineLevel="0" collapsed="false">
      <c r="A2034" s="16" t="s">
        <v>6445</v>
      </c>
      <c r="B2034" s="17" t="s">
        <v>6446</v>
      </c>
      <c r="C2034" s="16" t="s">
        <v>6447</v>
      </c>
      <c r="D2034" s="16" t="s">
        <v>6448</v>
      </c>
      <c r="E2034" s="18" t="n">
        <v>100</v>
      </c>
      <c r="F2034" s="16" t="s">
        <v>43</v>
      </c>
      <c r="G2034" s="18" t="n">
        <v>2</v>
      </c>
      <c r="H2034" s="16" t="n">
        <v>5.4</v>
      </c>
      <c r="I2034" s="18" t="n">
        <v>1</v>
      </c>
      <c r="J2034" s="19" t="n">
        <v>0.28</v>
      </c>
      <c r="K2034" s="19" t="n">
        <v>0.28</v>
      </c>
      <c r="L2034" s="19" t="n">
        <v>0.28</v>
      </c>
      <c r="M2034" s="19" t="n">
        <f aca="false">IF(J2034&gt;0,J2034,K2034)*E2034</f>
        <v>28</v>
      </c>
      <c r="N2034" s="20"/>
      <c r="O2034" s="21" t="str">
        <f aca="false">IF(R2034="","",ROUND(R2034*(1-Premissas!$B$4),4))</f>
        <v/>
      </c>
      <c r="P2034" s="22"/>
      <c r="Q2034" s="22"/>
      <c r="R2034" s="23"/>
      <c r="S2034" s="24"/>
      <c r="T2034" s="24"/>
      <c r="U2034" s="25"/>
      <c r="V2034" s="19" t="str">
        <f aca="false">IF(COUNT(N2034:Q2034)=0,"",MIN(N2034:Q2034))</f>
        <v/>
      </c>
      <c r="W2034" s="16" t="str">
        <f aca="false">IF(V2034="","",INDEX($N$4:$Q$4,MATCH(V2034,N2034:Q2034,0)))</f>
        <v/>
      </c>
      <c r="X2034" s="19" t="str">
        <f aca="false">IF(COUNT(N2034:Q2034)&lt;2,"",SMALL(N2034:Q2034,2))</f>
        <v/>
      </c>
      <c r="Y2034" s="26" t="str">
        <f aca="false">IF(OR(V2034="",M2034=0),"",V2034/M2034-1)</f>
        <v/>
      </c>
      <c r="Z2034" s="26" t="str">
        <f aca="false">IF(OR(V2034="",L2034=""),"",V2034/(L2034*E2034)-1)</f>
        <v/>
      </c>
      <c r="AA2034" s="16" t="str">
        <f aca="false">IF(V2034="","SEM OFERTA",IF(OR(Y2034&gt;Premissas!$B$11,Y2034&lt;Premissas!$B$12),"VERIFICAR - UNIDADE/EMBALAGEM",IF(Y2034&gt;Premissas!$B$6,"NÃO COMPRAR - REAJUSTE &gt;5%","COMPRAR")))</f>
        <v>SEM OFERTA</v>
      </c>
      <c r="AB2034" s="18" t="str">
        <f aca="false">IF(W2034="DIMEC",S2034,IF(W2034="MEDCENTRO",U2034,""))</f>
        <v/>
      </c>
      <c r="AC2034" s="18" t="n">
        <f aca="false">IF(AA2034&lt;&gt;"COMPRAR",0,IF(AB2034="",I2034,MIN(I2034,AB2034)))</f>
        <v>0</v>
      </c>
      <c r="AD2034" s="19" t="n">
        <f aca="false">IF(AC2034&gt;0,AC2034*V2034,0)</f>
        <v>0</v>
      </c>
      <c r="AE2034" s="19" t="n">
        <f aca="false">IF(AC2034&gt;0,(M2034-V2034)*AC2034,0)</f>
        <v>0</v>
      </c>
      <c r="AF2034" s="16" t="str">
        <f aca="false">IF(AA2034&lt;&gt;"COMPRAR","",IF(AB2034="",IF(X2034="","",IF(X2034-V2034&lt;0.01,"EMPATE TÉCNICO","")),IF(AB2034&lt;I2034,"ESTOQUE INSUFICIENTE",IF(X2034="","",IF(X2034-V2034&lt;0.01,"EMPATE TÉCNICO","")))))</f>
        <v/>
      </c>
      <c r="AG2034" s="16"/>
      <c r="AH2034" s="16" t="s">
        <v>288</v>
      </c>
    </row>
    <row r="2035" customFormat="false" ht="15" hidden="false" customHeight="false" outlineLevel="0" collapsed="false">
      <c r="A2035" s="16" t="s">
        <v>6449</v>
      </c>
      <c r="B2035" s="17" t="s">
        <v>6450</v>
      </c>
      <c r="C2035" s="16" t="s">
        <v>6451</v>
      </c>
      <c r="D2035" s="16" t="s">
        <v>3749</v>
      </c>
      <c r="E2035" s="18" t="n">
        <v>30</v>
      </c>
      <c r="F2035" s="16" t="s">
        <v>43</v>
      </c>
      <c r="G2035" s="18" t="n">
        <v>0</v>
      </c>
      <c r="H2035" s="16" t="n">
        <v>2.8</v>
      </c>
      <c r="I2035" s="18" t="n">
        <v>1</v>
      </c>
      <c r="J2035" s="19" t="n">
        <v>2.52566666666667</v>
      </c>
      <c r="K2035" s="19" t="n">
        <v>2.52566666666667</v>
      </c>
      <c r="L2035" s="19" t="n">
        <v>2.5257</v>
      </c>
      <c r="M2035" s="19" t="n">
        <f aca="false">IF(J2035&gt;0,J2035,K2035)*E2035</f>
        <v>75.7700000000001</v>
      </c>
      <c r="N2035" s="20"/>
      <c r="O2035" s="21" t="str">
        <f aca="false">IF(R2035="","",ROUND(R2035*(1-Premissas!$B$4),4))</f>
        <v/>
      </c>
      <c r="P2035" s="22"/>
      <c r="Q2035" s="22"/>
      <c r="R2035" s="23"/>
      <c r="S2035" s="24"/>
      <c r="T2035" s="24"/>
      <c r="U2035" s="25"/>
      <c r="V2035" s="19" t="str">
        <f aca="false">IF(COUNT(N2035:Q2035)=0,"",MIN(N2035:Q2035))</f>
        <v/>
      </c>
      <c r="W2035" s="16" t="str">
        <f aca="false">IF(V2035="","",INDEX($N$4:$Q$4,MATCH(V2035,N2035:Q2035,0)))</f>
        <v/>
      </c>
      <c r="X2035" s="19" t="str">
        <f aca="false">IF(COUNT(N2035:Q2035)&lt;2,"",SMALL(N2035:Q2035,2))</f>
        <v/>
      </c>
      <c r="Y2035" s="26" t="str">
        <f aca="false">IF(OR(V2035="",M2035=0),"",V2035/M2035-1)</f>
        <v/>
      </c>
      <c r="Z2035" s="26" t="str">
        <f aca="false">IF(OR(V2035="",L2035=""),"",V2035/(L2035*E2035)-1)</f>
        <v/>
      </c>
      <c r="AA2035" s="16" t="str">
        <f aca="false">IF(V2035="","SEM OFERTA",IF(OR(Y2035&gt;Premissas!$B$11,Y2035&lt;Premissas!$B$12),"VERIFICAR - UNIDADE/EMBALAGEM",IF(Y2035&gt;Premissas!$B$6,"NÃO COMPRAR - REAJUSTE &gt;5%","COMPRAR")))</f>
        <v>SEM OFERTA</v>
      </c>
      <c r="AB2035" s="18" t="str">
        <f aca="false">IF(W2035="DIMEC",S2035,IF(W2035="MEDCENTRO",U2035,""))</f>
        <v/>
      </c>
      <c r="AC2035" s="18" t="n">
        <f aca="false">IF(AA2035&lt;&gt;"COMPRAR",0,IF(AB2035="",I2035,MIN(I2035,AB2035)))</f>
        <v>0</v>
      </c>
      <c r="AD2035" s="19" t="n">
        <f aca="false">IF(AC2035&gt;0,AC2035*V2035,0)</f>
        <v>0</v>
      </c>
      <c r="AE2035" s="19" t="n">
        <f aca="false">IF(AC2035&gt;0,(M2035-V2035)*AC2035,0)</f>
        <v>0</v>
      </c>
      <c r="AF2035" s="16" t="str">
        <f aca="false">IF(AA2035&lt;&gt;"COMPRAR","",IF(AB2035="",IF(X2035="","",IF(X2035-V2035&lt;0.01,"EMPATE TÉCNICO","")),IF(AB2035&lt;I2035,"ESTOQUE INSUFICIENTE",IF(X2035="","",IF(X2035-V2035&lt;0.01,"EMPATE TÉCNICO","")))))</f>
        <v/>
      </c>
      <c r="AG2035" s="16" t="s">
        <v>203</v>
      </c>
      <c r="AH2035" s="16" t="s">
        <v>288</v>
      </c>
    </row>
    <row r="2036" customFormat="false" ht="15" hidden="false" customHeight="false" outlineLevel="0" collapsed="false">
      <c r="A2036" s="16" t="s">
        <v>6452</v>
      </c>
      <c r="B2036" s="17" t="s">
        <v>6453</v>
      </c>
      <c r="C2036" s="16" t="s">
        <v>6454</v>
      </c>
      <c r="D2036" s="16" t="s">
        <v>5282</v>
      </c>
      <c r="E2036" s="18" t="n">
        <v>16</v>
      </c>
      <c r="F2036" s="16" t="s">
        <v>43</v>
      </c>
      <c r="G2036" s="18" t="n">
        <v>0</v>
      </c>
      <c r="H2036" s="16" t="n">
        <v>0.1</v>
      </c>
      <c r="I2036" s="18" t="n">
        <v>1</v>
      </c>
      <c r="J2036" s="19" t="n">
        <v>5.76916666666667</v>
      </c>
      <c r="K2036" s="19" t="n">
        <v>5.76916666666667</v>
      </c>
      <c r="L2036" s="19" t="n">
        <v>5.7692</v>
      </c>
      <c r="M2036" s="19" t="n">
        <f aca="false">IF(J2036&gt;0,J2036,K2036)*E2036</f>
        <v>92.3066666666667</v>
      </c>
      <c r="N2036" s="20"/>
      <c r="O2036" s="21" t="str">
        <f aca="false">IF(R2036="","",ROUND(R2036*(1-Premissas!$B$4),4))</f>
        <v/>
      </c>
      <c r="P2036" s="22"/>
      <c r="Q2036" s="22"/>
      <c r="R2036" s="23"/>
      <c r="S2036" s="24"/>
      <c r="T2036" s="24"/>
      <c r="U2036" s="25"/>
      <c r="V2036" s="19" t="str">
        <f aca="false">IF(COUNT(N2036:Q2036)=0,"",MIN(N2036:Q2036))</f>
        <v/>
      </c>
      <c r="W2036" s="16" t="str">
        <f aca="false">IF(V2036="","",INDEX($N$4:$Q$4,MATCH(V2036,N2036:Q2036,0)))</f>
        <v/>
      </c>
      <c r="X2036" s="19" t="str">
        <f aca="false">IF(COUNT(N2036:Q2036)&lt;2,"",SMALL(N2036:Q2036,2))</f>
        <v/>
      </c>
      <c r="Y2036" s="26" t="str">
        <f aca="false">IF(OR(V2036="",M2036=0),"",V2036/M2036-1)</f>
        <v/>
      </c>
      <c r="Z2036" s="26" t="str">
        <f aca="false">IF(OR(V2036="",L2036=""),"",V2036/(L2036*E2036)-1)</f>
        <v/>
      </c>
      <c r="AA2036" s="16" t="str">
        <f aca="false">IF(V2036="","SEM OFERTA",IF(OR(Y2036&gt;Premissas!$B$11,Y2036&lt;Premissas!$B$12),"VERIFICAR - UNIDADE/EMBALAGEM",IF(Y2036&gt;Premissas!$B$6,"NÃO COMPRAR - REAJUSTE &gt;5%","COMPRAR")))</f>
        <v>SEM OFERTA</v>
      </c>
      <c r="AB2036" s="18" t="str">
        <f aca="false">IF(W2036="DIMEC",S2036,IF(W2036="MEDCENTRO",U2036,""))</f>
        <v/>
      </c>
      <c r="AC2036" s="18" t="n">
        <f aca="false">IF(AA2036&lt;&gt;"COMPRAR",0,IF(AB2036="",I2036,MIN(I2036,AB2036)))</f>
        <v>0</v>
      </c>
      <c r="AD2036" s="19" t="n">
        <f aca="false">IF(AC2036&gt;0,AC2036*V2036,0)</f>
        <v>0</v>
      </c>
      <c r="AE2036" s="19" t="n">
        <f aca="false">IF(AC2036&gt;0,(M2036-V2036)*AC2036,0)</f>
        <v>0</v>
      </c>
      <c r="AF2036" s="16" t="str">
        <f aca="false">IF(AA2036&lt;&gt;"COMPRAR","",IF(AB2036="",IF(X2036="","",IF(X2036-V2036&lt;0.01,"EMPATE TÉCNICO","")),IF(AB2036&lt;I2036,"ESTOQUE INSUFICIENTE",IF(X2036="","",IF(X2036-V2036&lt;0.01,"EMPATE TÉCNICO","")))))</f>
        <v/>
      </c>
      <c r="AG2036" s="16" t="s">
        <v>3757</v>
      </c>
      <c r="AH2036" s="16" t="s">
        <v>288</v>
      </c>
    </row>
    <row r="2037" customFormat="false" ht="15" hidden="false" customHeight="false" outlineLevel="0" collapsed="false">
      <c r="A2037" s="16" t="s">
        <v>6455</v>
      </c>
      <c r="B2037" s="17" t="s">
        <v>6456</v>
      </c>
      <c r="C2037" s="16" t="s">
        <v>6457</v>
      </c>
      <c r="D2037" s="16" t="s">
        <v>3749</v>
      </c>
      <c r="E2037" s="18" t="n">
        <v>16</v>
      </c>
      <c r="F2037" s="16" t="s">
        <v>41</v>
      </c>
      <c r="G2037" s="18" t="n">
        <v>9</v>
      </c>
      <c r="H2037" s="16" t="n">
        <v>6.8</v>
      </c>
      <c r="I2037" s="18" t="n">
        <v>1</v>
      </c>
      <c r="J2037" s="19" t="n">
        <v>7.06875</v>
      </c>
      <c r="K2037" s="19" t="n">
        <v>7.06875</v>
      </c>
      <c r="L2037" s="19" t="n">
        <v>7.0688</v>
      </c>
      <c r="M2037" s="19" t="n">
        <f aca="false">IF(J2037&gt;0,J2037,K2037)*E2037</f>
        <v>113.1</v>
      </c>
      <c r="N2037" s="20"/>
      <c r="O2037" s="21" t="str">
        <f aca="false">IF(R2037="","",ROUND(R2037*(1-Premissas!$B$4),4))</f>
        <v/>
      </c>
      <c r="P2037" s="22"/>
      <c r="Q2037" s="22"/>
      <c r="R2037" s="23"/>
      <c r="S2037" s="24"/>
      <c r="T2037" s="24"/>
      <c r="U2037" s="25"/>
      <c r="V2037" s="19" t="str">
        <f aca="false">IF(COUNT(N2037:Q2037)=0,"",MIN(N2037:Q2037))</f>
        <v/>
      </c>
      <c r="W2037" s="16" t="str">
        <f aca="false">IF(V2037="","",INDEX($N$4:$Q$4,MATCH(V2037,N2037:Q2037,0)))</f>
        <v/>
      </c>
      <c r="X2037" s="19" t="str">
        <f aca="false">IF(COUNT(N2037:Q2037)&lt;2,"",SMALL(N2037:Q2037,2))</f>
        <v/>
      </c>
      <c r="Y2037" s="26" t="str">
        <f aca="false">IF(OR(V2037="",M2037=0),"",V2037/M2037-1)</f>
        <v/>
      </c>
      <c r="Z2037" s="26" t="str">
        <f aca="false">IF(OR(V2037="",L2037=""),"",V2037/(L2037*E2037)-1)</f>
        <v/>
      </c>
      <c r="AA2037" s="16" t="str">
        <f aca="false">IF(V2037="","SEM OFERTA",IF(OR(Y2037&gt;Premissas!$B$11,Y2037&lt;Premissas!$B$12),"VERIFICAR - UNIDADE/EMBALAGEM",IF(Y2037&gt;Premissas!$B$6,"NÃO COMPRAR - REAJUSTE &gt;5%","COMPRAR")))</f>
        <v>SEM OFERTA</v>
      </c>
      <c r="AB2037" s="18" t="str">
        <f aca="false">IF(W2037="DIMEC",S2037,IF(W2037="MEDCENTRO",U2037,""))</f>
        <v/>
      </c>
      <c r="AC2037" s="18" t="n">
        <f aca="false">IF(AA2037&lt;&gt;"COMPRAR",0,IF(AB2037="",I2037,MIN(I2037,AB2037)))</f>
        <v>0</v>
      </c>
      <c r="AD2037" s="19" t="n">
        <f aca="false">IF(AC2037&gt;0,AC2037*V2037,0)</f>
        <v>0</v>
      </c>
      <c r="AE2037" s="19" t="n">
        <f aca="false">IF(AC2037&gt;0,(M2037-V2037)*AC2037,0)</f>
        <v>0</v>
      </c>
      <c r="AF2037" s="16" t="str">
        <f aca="false">IF(AA2037&lt;&gt;"COMPRAR","",IF(AB2037="",IF(X2037="","",IF(X2037-V2037&lt;0.01,"EMPATE TÉCNICO","")),IF(AB2037&lt;I2037,"ESTOQUE INSUFICIENTE",IF(X2037="","",IF(X2037-V2037&lt;0.01,"EMPATE TÉCNICO","")))))</f>
        <v/>
      </c>
      <c r="AG2037" s="16" t="s">
        <v>3757</v>
      </c>
      <c r="AH2037" s="16" t="s">
        <v>288</v>
      </c>
    </row>
    <row r="2038" customFormat="false" ht="15" hidden="false" customHeight="false" outlineLevel="0" collapsed="false">
      <c r="A2038" s="16" t="s">
        <v>6458</v>
      </c>
      <c r="B2038" s="17" t="s">
        <v>6459</v>
      </c>
      <c r="C2038" s="16" t="s">
        <v>6460</v>
      </c>
      <c r="D2038" s="16" t="s">
        <v>5282</v>
      </c>
      <c r="E2038" s="18" t="n">
        <v>16</v>
      </c>
      <c r="F2038" s="16" t="s">
        <v>41</v>
      </c>
      <c r="G2038" s="18" t="n">
        <v>19</v>
      </c>
      <c r="H2038" s="16" t="n">
        <v>10.7</v>
      </c>
      <c r="I2038" s="18" t="n">
        <v>1</v>
      </c>
      <c r="J2038" s="19" t="n">
        <v>6.695</v>
      </c>
      <c r="K2038" s="19" t="n">
        <v>6.695</v>
      </c>
      <c r="L2038" s="19" t="n">
        <v>6.695</v>
      </c>
      <c r="M2038" s="19" t="n">
        <f aca="false">IF(J2038&gt;0,J2038,K2038)*E2038</f>
        <v>107.12</v>
      </c>
      <c r="N2038" s="20"/>
      <c r="O2038" s="21" t="str">
        <f aca="false">IF(R2038="","",ROUND(R2038*(1-Premissas!$B$4),4))</f>
        <v/>
      </c>
      <c r="P2038" s="22"/>
      <c r="Q2038" s="22"/>
      <c r="R2038" s="23"/>
      <c r="S2038" s="24"/>
      <c r="T2038" s="24"/>
      <c r="U2038" s="25"/>
      <c r="V2038" s="19" t="str">
        <f aca="false">IF(COUNT(N2038:Q2038)=0,"",MIN(N2038:Q2038))</f>
        <v/>
      </c>
      <c r="W2038" s="16" t="str">
        <f aca="false">IF(V2038="","",INDEX($N$4:$Q$4,MATCH(V2038,N2038:Q2038,0)))</f>
        <v/>
      </c>
      <c r="X2038" s="19" t="str">
        <f aca="false">IF(COUNT(N2038:Q2038)&lt;2,"",SMALL(N2038:Q2038,2))</f>
        <v/>
      </c>
      <c r="Y2038" s="26" t="str">
        <f aca="false">IF(OR(V2038="",M2038=0),"",V2038/M2038-1)</f>
        <v/>
      </c>
      <c r="Z2038" s="26" t="str">
        <f aca="false">IF(OR(V2038="",L2038=""),"",V2038/(L2038*E2038)-1)</f>
        <v/>
      </c>
      <c r="AA2038" s="16" t="str">
        <f aca="false">IF(V2038="","SEM OFERTA",IF(OR(Y2038&gt;Premissas!$B$11,Y2038&lt;Premissas!$B$12),"VERIFICAR - UNIDADE/EMBALAGEM",IF(Y2038&gt;Premissas!$B$6,"NÃO COMPRAR - REAJUSTE &gt;5%","COMPRAR")))</f>
        <v>SEM OFERTA</v>
      </c>
      <c r="AB2038" s="18" t="str">
        <f aca="false">IF(W2038="DIMEC",S2038,IF(W2038="MEDCENTRO",U2038,""))</f>
        <v/>
      </c>
      <c r="AC2038" s="18" t="n">
        <f aca="false">IF(AA2038&lt;&gt;"COMPRAR",0,IF(AB2038="",I2038,MIN(I2038,AB2038)))</f>
        <v>0</v>
      </c>
      <c r="AD2038" s="19" t="n">
        <f aca="false">IF(AC2038&gt;0,AC2038*V2038,0)</f>
        <v>0</v>
      </c>
      <c r="AE2038" s="19" t="n">
        <f aca="false">IF(AC2038&gt;0,(M2038-V2038)*AC2038,0)</f>
        <v>0</v>
      </c>
      <c r="AF2038" s="16" t="str">
        <f aca="false">IF(AA2038&lt;&gt;"COMPRAR","",IF(AB2038="",IF(X2038="","",IF(X2038-V2038&lt;0.01,"EMPATE TÉCNICO","")),IF(AB2038&lt;I2038,"ESTOQUE INSUFICIENTE",IF(X2038="","",IF(X2038-V2038&lt;0.01,"EMPATE TÉCNICO","")))))</f>
        <v/>
      </c>
      <c r="AG2038" s="16" t="s">
        <v>3757</v>
      </c>
      <c r="AH2038" s="16" t="s">
        <v>288</v>
      </c>
    </row>
    <row r="2039" customFormat="false" ht="15" hidden="false" customHeight="false" outlineLevel="0" collapsed="false">
      <c r="A2039" s="16" t="s">
        <v>6461</v>
      </c>
      <c r="B2039" s="17" t="s">
        <v>6462</v>
      </c>
      <c r="C2039" s="16" t="s">
        <v>6463</v>
      </c>
      <c r="D2039" s="16" t="s">
        <v>5282</v>
      </c>
      <c r="E2039" s="18" t="n">
        <v>16</v>
      </c>
      <c r="F2039" s="16" t="s">
        <v>41</v>
      </c>
      <c r="G2039" s="18" t="n">
        <v>3</v>
      </c>
      <c r="H2039" s="16" t="n">
        <v>12.3</v>
      </c>
      <c r="I2039" s="18" t="n">
        <v>2</v>
      </c>
      <c r="J2039" s="19" t="n">
        <v>6.695</v>
      </c>
      <c r="K2039" s="19" t="n">
        <v>6.695</v>
      </c>
      <c r="L2039" s="19" t="n">
        <v>6.695</v>
      </c>
      <c r="M2039" s="19" t="n">
        <f aca="false">IF(J2039&gt;0,J2039,K2039)*E2039</f>
        <v>107.12</v>
      </c>
      <c r="N2039" s="20"/>
      <c r="O2039" s="21" t="str">
        <f aca="false">IF(R2039="","",ROUND(R2039*(1-Premissas!$B$4),4))</f>
        <v/>
      </c>
      <c r="P2039" s="22"/>
      <c r="Q2039" s="22"/>
      <c r="R2039" s="23"/>
      <c r="S2039" s="24"/>
      <c r="T2039" s="24"/>
      <c r="U2039" s="25"/>
      <c r="V2039" s="19" t="str">
        <f aca="false">IF(COUNT(N2039:Q2039)=0,"",MIN(N2039:Q2039))</f>
        <v/>
      </c>
      <c r="W2039" s="16" t="str">
        <f aca="false">IF(V2039="","",INDEX($N$4:$Q$4,MATCH(V2039,N2039:Q2039,0)))</f>
        <v/>
      </c>
      <c r="X2039" s="19" t="str">
        <f aca="false">IF(COUNT(N2039:Q2039)&lt;2,"",SMALL(N2039:Q2039,2))</f>
        <v/>
      </c>
      <c r="Y2039" s="26" t="str">
        <f aca="false">IF(OR(V2039="",M2039=0),"",V2039/M2039-1)</f>
        <v/>
      </c>
      <c r="Z2039" s="26" t="str">
        <f aca="false">IF(OR(V2039="",L2039=""),"",V2039/(L2039*E2039)-1)</f>
        <v/>
      </c>
      <c r="AA2039" s="16" t="str">
        <f aca="false">IF(V2039="","SEM OFERTA",IF(OR(Y2039&gt;Premissas!$B$11,Y2039&lt;Premissas!$B$12),"VERIFICAR - UNIDADE/EMBALAGEM",IF(Y2039&gt;Premissas!$B$6,"NÃO COMPRAR - REAJUSTE &gt;5%","COMPRAR")))</f>
        <v>SEM OFERTA</v>
      </c>
      <c r="AB2039" s="18" t="str">
        <f aca="false">IF(W2039="DIMEC",S2039,IF(W2039="MEDCENTRO",U2039,""))</f>
        <v/>
      </c>
      <c r="AC2039" s="18" t="n">
        <f aca="false">IF(AA2039&lt;&gt;"COMPRAR",0,IF(AB2039="",I2039,MIN(I2039,AB2039)))</f>
        <v>0</v>
      </c>
      <c r="AD2039" s="19" t="n">
        <f aca="false">IF(AC2039&gt;0,AC2039*V2039,0)</f>
        <v>0</v>
      </c>
      <c r="AE2039" s="19" t="n">
        <f aca="false">IF(AC2039&gt;0,(M2039-V2039)*AC2039,0)</f>
        <v>0</v>
      </c>
      <c r="AF2039" s="16" t="str">
        <f aca="false">IF(AA2039&lt;&gt;"COMPRAR","",IF(AB2039="",IF(X2039="","",IF(X2039-V2039&lt;0.01,"EMPATE TÉCNICO","")),IF(AB2039&lt;I2039,"ESTOQUE INSUFICIENTE",IF(X2039="","",IF(X2039-V2039&lt;0.01,"EMPATE TÉCNICO","")))))</f>
        <v/>
      </c>
      <c r="AG2039" s="16" t="s">
        <v>3757</v>
      </c>
      <c r="AH2039" s="16" t="s">
        <v>288</v>
      </c>
    </row>
    <row r="2040" customFormat="false" ht="15" hidden="false" customHeight="false" outlineLevel="0" collapsed="false">
      <c r="A2040" s="16" t="s">
        <v>6464</v>
      </c>
      <c r="B2040" s="17" t="s">
        <v>6465</v>
      </c>
      <c r="C2040" s="16" t="s">
        <v>6466</v>
      </c>
      <c r="D2040" s="16" t="s">
        <v>5289</v>
      </c>
      <c r="E2040" s="18" t="n">
        <v>1</v>
      </c>
      <c r="F2040" s="16" t="s">
        <v>43</v>
      </c>
      <c r="G2040" s="18" t="n">
        <v>0</v>
      </c>
      <c r="H2040" s="16" t="n">
        <v>2.5</v>
      </c>
      <c r="I2040" s="18" t="n">
        <v>7</v>
      </c>
      <c r="J2040" s="19" t="n">
        <v>7.99</v>
      </c>
      <c r="K2040" s="19" t="n">
        <v>7.99</v>
      </c>
      <c r="L2040" s="19" t="n">
        <v>7.99</v>
      </c>
      <c r="M2040" s="19" t="n">
        <f aca="false">IF(J2040&gt;0,J2040,K2040)*E2040</f>
        <v>7.99</v>
      </c>
      <c r="N2040" s="20"/>
      <c r="O2040" s="21" t="str">
        <f aca="false">IF(R2040="","",ROUND(R2040*(1-Premissas!$B$4),4))</f>
        <v/>
      </c>
      <c r="P2040" s="22"/>
      <c r="Q2040" s="22"/>
      <c r="R2040" s="23"/>
      <c r="S2040" s="24"/>
      <c r="T2040" s="24"/>
      <c r="U2040" s="25"/>
      <c r="V2040" s="19" t="str">
        <f aca="false">IF(COUNT(N2040:Q2040)=0,"",MIN(N2040:Q2040))</f>
        <v/>
      </c>
      <c r="W2040" s="16" t="str">
        <f aca="false">IF(V2040="","",INDEX($N$4:$Q$4,MATCH(V2040,N2040:Q2040,0)))</f>
        <v/>
      </c>
      <c r="X2040" s="19" t="str">
        <f aca="false">IF(COUNT(N2040:Q2040)&lt;2,"",SMALL(N2040:Q2040,2))</f>
        <v/>
      </c>
      <c r="Y2040" s="26" t="str">
        <f aca="false">IF(OR(V2040="",M2040=0),"",V2040/M2040-1)</f>
        <v/>
      </c>
      <c r="Z2040" s="26" t="str">
        <f aca="false">IF(OR(V2040="",L2040=""),"",V2040/(L2040*E2040)-1)</f>
        <v/>
      </c>
      <c r="AA2040" s="16" t="str">
        <f aca="false">IF(V2040="","SEM OFERTA",IF(OR(Y2040&gt;Premissas!$B$11,Y2040&lt;Premissas!$B$12),"VERIFICAR - UNIDADE/EMBALAGEM",IF(Y2040&gt;Premissas!$B$6,"NÃO COMPRAR - REAJUSTE &gt;5%","COMPRAR")))</f>
        <v>SEM OFERTA</v>
      </c>
      <c r="AB2040" s="18" t="str">
        <f aca="false">IF(W2040="DIMEC",S2040,IF(W2040="MEDCENTRO",U2040,""))</f>
        <v/>
      </c>
      <c r="AC2040" s="18" t="n">
        <f aca="false">IF(AA2040&lt;&gt;"COMPRAR",0,IF(AB2040="",I2040,MIN(I2040,AB2040)))</f>
        <v>0</v>
      </c>
      <c r="AD2040" s="19" t="n">
        <f aca="false">IF(AC2040&gt;0,AC2040*V2040,0)</f>
        <v>0</v>
      </c>
      <c r="AE2040" s="19" t="n">
        <f aca="false">IF(AC2040&gt;0,(M2040-V2040)*AC2040,0)</f>
        <v>0</v>
      </c>
      <c r="AF2040" s="16" t="str">
        <f aca="false">IF(AA2040&lt;&gt;"COMPRAR","",IF(AB2040="",IF(X2040="","",IF(X2040-V2040&lt;0.01,"EMPATE TÉCNICO","")),IF(AB2040&lt;I2040,"ESTOQUE INSUFICIENTE",IF(X2040="","",IF(X2040-V2040&lt;0.01,"EMPATE TÉCNICO","")))))</f>
        <v/>
      </c>
      <c r="AG2040" s="16" t="s">
        <v>5182</v>
      </c>
      <c r="AH2040" s="16" t="s">
        <v>288</v>
      </c>
    </row>
    <row r="2041" customFormat="false" ht="15" hidden="false" customHeight="false" outlineLevel="0" collapsed="false">
      <c r="A2041" s="16" t="s">
        <v>6467</v>
      </c>
      <c r="B2041" s="17" t="s">
        <v>6468</v>
      </c>
      <c r="C2041" s="16" t="s">
        <v>6469</v>
      </c>
      <c r="D2041" s="16" t="s">
        <v>5186</v>
      </c>
      <c r="E2041" s="18" t="n">
        <v>1</v>
      </c>
      <c r="F2041" s="16" t="s">
        <v>41</v>
      </c>
      <c r="G2041" s="18" t="n">
        <v>34</v>
      </c>
      <c r="H2041" s="16" t="n">
        <v>13.6</v>
      </c>
      <c r="I2041" s="18" t="n">
        <v>1</v>
      </c>
      <c r="J2041" s="19" t="n">
        <v>8.49</v>
      </c>
      <c r="K2041" s="19" t="n">
        <v>8.49</v>
      </c>
      <c r="L2041" s="19" t="n">
        <v>8.49</v>
      </c>
      <c r="M2041" s="19" t="n">
        <f aca="false">IF(J2041&gt;0,J2041,K2041)*E2041</f>
        <v>8.49</v>
      </c>
      <c r="N2041" s="20"/>
      <c r="O2041" s="21" t="str">
        <f aca="false">IF(R2041="","",ROUND(R2041*(1-Premissas!$B$4),4))</f>
        <v/>
      </c>
      <c r="P2041" s="22"/>
      <c r="Q2041" s="22"/>
      <c r="R2041" s="23"/>
      <c r="S2041" s="24"/>
      <c r="T2041" s="24"/>
      <c r="U2041" s="25"/>
      <c r="V2041" s="19" t="str">
        <f aca="false">IF(COUNT(N2041:Q2041)=0,"",MIN(N2041:Q2041))</f>
        <v/>
      </c>
      <c r="W2041" s="16" t="str">
        <f aca="false">IF(V2041="","",INDEX($N$4:$Q$4,MATCH(V2041,N2041:Q2041,0)))</f>
        <v/>
      </c>
      <c r="X2041" s="19" t="str">
        <f aca="false">IF(COUNT(N2041:Q2041)&lt;2,"",SMALL(N2041:Q2041,2))</f>
        <v/>
      </c>
      <c r="Y2041" s="26" t="str">
        <f aca="false">IF(OR(V2041="",M2041=0),"",V2041/M2041-1)</f>
        <v/>
      </c>
      <c r="Z2041" s="26" t="str">
        <f aca="false">IF(OR(V2041="",L2041=""),"",V2041/(L2041*E2041)-1)</f>
        <v/>
      </c>
      <c r="AA2041" s="16" t="str">
        <f aca="false">IF(V2041="","SEM OFERTA",IF(OR(Y2041&gt;Premissas!$B$11,Y2041&lt;Premissas!$B$12),"VERIFICAR - UNIDADE/EMBALAGEM",IF(Y2041&gt;Premissas!$B$6,"NÃO COMPRAR - REAJUSTE &gt;5%","COMPRAR")))</f>
        <v>SEM OFERTA</v>
      </c>
      <c r="AB2041" s="18" t="str">
        <f aca="false">IF(W2041="DIMEC",S2041,IF(W2041="MEDCENTRO",U2041,""))</f>
        <v/>
      </c>
      <c r="AC2041" s="18" t="n">
        <f aca="false">IF(AA2041&lt;&gt;"COMPRAR",0,IF(AB2041="",I2041,MIN(I2041,AB2041)))</f>
        <v>0</v>
      </c>
      <c r="AD2041" s="19" t="n">
        <f aca="false">IF(AC2041&gt;0,AC2041*V2041,0)</f>
        <v>0</v>
      </c>
      <c r="AE2041" s="19" t="n">
        <f aca="false">IF(AC2041&gt;0,(M2041-V2041)*AC2041,0)</f>
        <v>0</v>
      </c>
      <c r="AF2041" s="16" t="str">
        <f aca="false">IF(AA2041&lt;&gt;"COMPRAR","",IF(AB2041="",IF(X2041="","",IF(X2041-V2041&lt;0.01,"EMPATE TÉCNICO","")),IF(AB2041&lt;I2041,"ESTOQUE INSUFICIENTE",IF(X2041="","",IF(X2041-V2041&lt;0.01,"EMPATE TÉCNICO","")))))</f>
        <v/>
      </c>
      <c r="AG2041" s="16" t="s">
        <v>5182</v>
      </c>
      <c r="AH2041" s="16" t="s">
        <v>288</v>
      </c>
    </row>
    <row r="2042" customFormat="false" ht="15" hidden="false" customHeight="false" outlineLevel="0" collapsed="false">
      <c r="A2042" s="16" t="s">
        <v>6470</v>
      </c>
      <c r="B2042" s="17" t="s">
        <v>6471</v>
      </c>
      <c r="C2042" s="16" t="s">
        <v>6472</v>
      </c>
      <c r="D2042" s="16" t="s">
        <v>5289</v>
      </c>
      <c r="E2042" s="18" t="n">
        <v>1</v>
      </c>
      <c r="F2042" s="16" t="s">
        <v>41</v>
      </c>
      <c r="G2042" s="18" t="n">
        <v>7</v>
      </c>
      <c r="H2042" s="16" t="n">
        <v>7.4</v>
      </c>
      <c r="I2042" s="18" t="n">
        <v>12</v>
      </c>
      <c r="J2042" s="19" t="n">
        <v>8.49</v>
      </c>
      <c r="K2042" s="19" t="n">
        <v>8.49</v>
      </c>
      <c r="L2042" s="19" t="n">
        <v>8.49</v>
      </c>
      <c r="M2042" s="19" t="n">
        <f aca="false">IF(J2042&gt;0,J2042,K2042)*E2042</f>
        <v>8.49</v>
      </c>
      <c r="N2042" s="20"/>
      <c r="O2042" s="21" t="str">
        <f aca="false">IF(R2042="","",ROUND(R2042*(1-Premissas!$B$4),4))</f>
        <v/>
      </c>
      <c r="P2042" s="22"/>
      <c r="Q2042" s="22"/>
      <c r="R2042" s="23"/>
      <c r="S2042" s="24"/>
      <c r="T2042" s="24"/>
      <c r="U2042" s="25"/>
      <c r="V2042" s="19" t="str">
        <f aca="false">IF(COUNT(N2042:Q2042)=0,"",MIN(N2042:Q2042))</f>
        <v/>
      </c>
      <c r="W2042" s="16" t="str">
        <f aca="false">IF(V2042="","",INDEX($N$4:$Q$4,MATCH(V2042,N2042:Q2042,0)))</f>
        <v/>
      </c>
      <c r="X2042" s="19" t="str">
        <f aca="false">IF(COUNT(N2042:Q2042)&lt;2,"",SMALL(N2042:Q2042,2))</f>
        <v/>
      </c>
      <c r="Y2042" s="26" t="str">
        <f aca="false">IF(OR(V2042="",M2042=0),"",V2042/M2042-1)</f>
        <v/>
      </c>
      <c r="Z2042" s="26" t="str">
        <f aca="false">IF(OR(V2042="",L2042=""),"",V2042/(L2042*E2042)-1)</f>
        <v/>
      </c>
      <c r="AA2042" s="16" t="str">
        <f aca="false">IF(V2042="","SEM OFERTA",IF(OR(Y2042&gt;Premissas!$B$11,Y2042&lt;Premissas!$B$12),"VERIFICAR - UNIDADE/EMBALAGEM",IF(Y2042&gt;Premissas!$B$6,"NÃO COMPRAR - REAJUSTE &gt;5%","COMPRAR")))</f>
        <v>SEM OFERTA</v>
      </c>
      <c r="AB2042" s="18" t="str">
        <f aca="false">IF(W2042="DIMEC",S2042,IF(W2042="MEDCENTRO",U2042,""))</f>
        <v/>
      </c>
      <c r="AC2042" s="18" t="n">
        <f aca="false">IF(AA2042&lt;&gt;"COMPRAR",0,IF(AB2042="",I2042,MIN(I2042,AB2042)))</f>
        <v>0</v>
      </c>
      <c r="AD2042" s="19" t="n">
        <f aca="false">IF(AC2042&gt;0,AC2042*V2042,0)</f>
        <v>0</v>
      </c>
      <c r="AE2042" s="19" t="n">
        <f aca="false">IF(AC2042&gt;0,(M2042-V2042)*AC2042,0)</f>
        <v>0</v>
      </c>
      <c r="AF2042" s="16" t="str">
        <f aca="false">IF(AA2042&lt;&gt;"COMPRAR","",IF(AB2042="",IF(X2042="","",IF(X2042-V2042&lt;0.01,"EMPATE TÉCNICO","")),IF(AB2042&lt;I2042,"ESTOQUE INSUFICIENTE",IF(X2042="","",IF(X2042-V2042&lt;0.01,"EMPATE TÉCNICO","")))))</f>
        <v/>
      </c>
      <c r="AG2042" s="16" t="s">
        <v>5182</v>
      </c>
      <c r="AH2042" s="16" t="s">
        <v>288</v>
      </c>
    </row>
    <row r="2043" customFormat="false" ht="15" hidden="false" customHeight="false" outlineLevel="0" collapsed="false">
      <c r="A2043" s="16" t="s">
        <v>6473</v>
      </c>
      <c r="B2043" s="17" t="s">
        <v>6474</v>
      </c>
      <c r="C2043" s="16" t="s">
        <v>6475</v>
      </c>
      <c r="D2043" s="16" t="s">
        <v>5289</v>
      </c>
      <c r="E2043" s="18" t="n">
        <v>1</v>
      </c>
      <c r="F2043" s="16" t="s">
        <v>43</v>
      </c>
      <c r="G2043" s="18" t="n">
        <v>0</v>
      </c>
      <c r="H2043" s="16" t="n">
        <v>1.5</v>
      </c>
      <c r="I2043" s="18" t="n">
        <v>4</v>
      </c>
      <c r="J2043" s="19" t="n">
        <v>4.99</v>
      </c>
      <c r="K2043" s="19" t="n">
        <v>4.99</v>
      </c>
      <c r="L2043" s="19" t="n">
        <v>4.99</v>
      </c>
      <c r="M2043" s="19" t="n">
        <f aca="false">IF(J2043&gt;0,J2043,K2043)*E2043</f>
        <v>4.99</v>
      </c>
      <c r="N2043" s="20"/>
      <c r="O2043" s="21" t="str">
        <f aca="false">IF(R2043="","",ROUND(R2043*(1-Premissas!$B$4),4))</f>
        <v/>
      </c>
      <c r="P2043" s="22"/>
      <c r="Q2043" s="22"/>
      <c r="R2043" s="23"/>
      <c r="S2043" s="24"/>
      <c r="T2043" s="24"/>
      <c r="U2043" s="25"/>
      <c r="V2043" s="19" t="str">
        <f aca="false">IF(COUNT(N2043:Q2043)=0,"",MIN(N2043:Q2043))</f>
        <v/>
      </c>
      <c r="W2043" s="16" t="str">
        <f aca="false">IF(V2043="","",INDEX($N$4:$Q$4,MATCH(V2043,N2043:Q2043,0)))</f>
        <v/>
      </c>
      <c r="X2043" s="19" t="str">
        <f aca="false">IF(COUNT(N2043:Q2043)&lt;2,"",SMALL(N2043:Q2043,2))</f>
        <v/>
      </c>
      <c r="Y2043" s="26" t="str">
        <f aca="false">IF(OR(V2043="",M2043=0),"",V2043/M2043-1)</f>
        <v/>
      </c>
      <c r="Z2043" s="26" t="str">
        <f aca="false">IF(OR(V2043="",L2043=""),"",V2043/(L2043*E2043)-1)</f>
        <v/>
      </c>
      <c r="AA2043" s="16" t="str">
        <f aca="false">IF(V2043="","SEM OFERTA",IF(OR(Y2043&gt;Premissas!$B$11,Y2043&lt;Premissas!$B$12),"VERIFICAR - UNIDADE/EMBALAGEM",IF(Y2043&gt;Premissas!$B$6,"NÃO COMPRAR - REAJUSTE &gt;5%","COMPRAR")))</f>
        <v>SEM OFERTA</v>
      </c>
      <c r="AB2043" s="18" t="str">
        <f aca="false">IF(W2043="DIMEC",S2043,IF(W2043="MEDCENTRO",U2043,""))</f>
        <v/>
      </c>
      <c r="AC2043" s="18" t="n">
        <f aca="false">IF(AA2043&lt;&gt;"COMPRAR",0,IF(AB2043="",I2043,MIN(I2043,AB2043)))</f>
        <v>0</v>
      </c>
      <c r="AD2043" s="19" t="n">
        <f aca="false">IF(AC2043&gt;0,AC2043*V2043,0)</f>
        <v>0</v>
      </c>
      <c r="AE2043" s="19" t="n">
        <f aca="false">IF(AC2043&gt;0,(M2043-V2043)*AC2043,0)</f>
        <v>0</v>
      </c>
      <c r="AF2043" s="16" t="str">
        <f aca="false">IF(AA2043&lt;&gt;"COMPRAR","",IF(AB2043="",IF(X2043="","",IF(X2043-V2043&lt;0.01,"EMPATE TÉCNICO","")),IF(AB2043&lt;I2043,"ESTOQUE INSUFICIENTE",IF(X2043="","",IF(X2043-V2043&lt;0.01,"EMPATE TÉCNICO","")))))</f>
        <v/>
      </c>
      <c r="AG2043" s="16" t="s">
        <v>4778</v>
      </c>
      <c r="AH2043" s="16" t="s">
        <v>288</v>
      </c>
    </row>
    <row r="2044" customFormat="false" ht="15" hidden="false" customHeight="false" outlineLevel="0" collapsed="false">
      <c r="A2044" s="16" t="s">
        <v>6476</v>
      </c>
      <c r="B2044" s="17" t="s">
        <v>6477</v>
      </c>
      <c r="C2044" s="16" t="s">
        <v>6478</v>
      </c>
      <c r="D2044" s="16" t="s">
        <v>6479</v>
      </c>
      <c r="E2044" s="18" t="n">
        <v>1</v>
      </c>
      <c r="F2044" s="16" t="s">
        <v>43</v>
      </c>
      <c r="G2044" s="18" t="n">
        <v>0</v>
      </c>
      <c r="H2044" s="16" t="n">
        <v>1.1</v>
      </c>
      <c r="I2044" s="18" t="n">
        <v>3</v>
      </c>
      <c r="J2044" s="19" t="n">
        <v>5.66</v>
      </c>
      <c r="K2044" s="19" t="n">
        <v>5.66</v>
      </c>
      <c r="L2044" s="19" t="n">
        <v>5.66</v>
      </c>
      <c r="M2044" s="19" t="n">
        <f aca="false">IF(J2044&gt;0,J2044,K2044)*E2044</f>
        <v>5.66</v>
      </c>
      <c r="N2044" s="20"/>
      <c r="O2044" s="21" t="str">
        <f aca="false">IF(R2044="","",ROUND(R2044*(1-Premissas!$B$4),4))</f>
        <v/>
      </c>
      <c r="P2044" s="22"/>
      <c r="Q2044" s="22"/>
      <c r="R2044" s="23"/>
      <c r="S2044" s="24"/>
      <c r="T2044" s="24"/>
      <c r="U2044" s="25"/>
      <c r="V2044" s="19" t="str">
        <f aca="false">IF(COUNT(N2044:Q2044)=0,"",MIN(N2044:Q2044))</f>
        <v/>
      </c>
      <c r="W2044" s="16" t="str">
        <f aca="false">IF(V2044="","",INDEX($N$4:$Q$4,MATCH(V2044,N2044:Q2044,0)))</f>
        <v/>
      </c>
      <c r="X2044" s="19" t="str">
        <f aca="false">IF(COUNT(N2044:Q2044)&lt;2,"",SMALL(N2044:Q2044,2))</f>
        <v/>
      </c>
      <c r="Y2044" s="26" t="str">
        <f aca="false">IF(OR(V2044="",M2044=0),"",V2044/M2044-1)</f>
        <v/>
      </c>
      <c r="Z2044" s="26" t="str">
        <f aca="false">IF(OR(V2044="",L2044=""),"",V2044/(L2044*E2044)-1)</f>
        <v/>
      </c>
      <c r="AA2044" s="16" t="str">
        <f aca="false">IF(V2044="","SEM OFERTA",IF(OR(Y2044&gt;Premissas!$B$11,Y2044&lt;Premissas!$B$12),"VERIFICAR - UNIDADE/EMBALAGEM",IF(Y2044&gt;Premissas!$B$6,"NÃO COMPRAR - REAJUSTE &gt;5%","COMPRAR")))</f>
        <v>SEM OFERTA</v>
      </c>
      <c r="AB2044" s="18" t="str">
        <f aca="false">IF(W2044="DIMEC",S2044,IF(W2044="MEDCENTRO",U2044,""))</f>
        <v/>
      </c>
      <c r="AC2044" s="18" t="n">
        <f aca="false">IF(AA2044&lt;&gt;"COMPRAR",0,IF(AB2044="",I2044,MIN(I2044,AB2044)))</f>
        <v>0</v>
      </c>
      <c r="AD2044" s="19" t="n">
        <f aca="false">IF(AC2044&gt;0,AC2044*V2044,0)</f>
        <v>0</v>
      </c>
      <c r="AE2044" s="19" t="n">
        <f aca="false">IF(AC2044&gt;0,(M2044-V2044)*AC2044,0)</f>
        <v>0</v>
      </c>
      <c r="AF2044" s="16" t="str">
        <f aca="false">IF(AA2044&lt;&gt;"COMPRAR","",IF(AB2044="",IF(X2044="","",IF(X2044-V2044&lt;0.01,"EMPATE TÉCNICO","")),IF(AB2044&lt;I2044,"ESTOQUE INSUFICIENTE",IF(X2044="","",IF(X2044-V2044&lt;0.01,"EMPATE TÉCNICO","")))))</f>
        <v/>
      </c>
      <c r="AG2044" s="16" t="s">
        <v>3750</v>
      </c>
      <c r="AH2044" s="16" t="s">
        <v>288</v>
      </c>
    </row>
    <row r="2045" customFormat="false" ht="15" hidden="false" customHeight="false" outlineLevel="0" collapsed="false">
      <c r="A2045" s="16" t="s">
        <v>6480</v>
      </c>
      <c r="B2045" s="17" t="s">
        <v>6481</v>
      </c>
      <c r="C2045" s="16" t="s">
        <v>6482</v>
      </c>
      <c r="D2045" s="16" t="s">
        <v>3749</v>
      </c>
      <c r="E2045" s="18" t="n">
        <v>30</v>
      </c>
      <c r="F2045" s="16" t="s">
        <v>42</v>
      </c>
      <c r="G2045" s="18" t="n">
        <v>75</v>
      </c>
      <c r="H2045" s="16" t="n">
        <v>30.3</v>
      </c>
      <c r="I2045" s="18" t="n">
        <v>1</v>
      </c>
      <c r="J2045" s="19" t="n">
        <v>2.51044444444444</v>
      </c>
      <c r="K2045" s="19" t="n">
        <v>2.51044444444444</v>
      </c>
      <c r="L2045" s="19" t="n">
        <v>2.5104</v>
      </c>
      <c r="M2045" s="19" t="n">
        <f aca="false">IF(J2045&gt;0,J2045,K2045)*E2045</f>
        <v>75.3133333333332</v>
      </c>
      <c r="N2045" s="20"/>
      <c r="O2045" s="21" t="str">
        <f aca="false">IF(R2045="","",ROUND(R2045*(1-Premissas!$B$4),4))</f>
        <v/>
      </c>
      <c r="P2045" s="22"/>
      <c r="Q2045" s="22"/>
      <c r="R2045" s="23"/>
      <c r="S2045" s="24"/>
      <c r="T2045" s="24"/>
      <c r="U2045" s="25"/>
      <c r="V2045" s="19" t="str">
        <f aca="false">IF(COUNT(N2045:Q2045)=0,"",MIN(N2045:Q2045))</f>
        <v/>
      </c>
      <c r="W2045" s="16" t="str">
        <f aca="false">IF(V2045="","",INDEX($N$4:$Q$4,MATCH(V2045,N2045:Q2045,0)))</f>
        <v/>
      </c>
      <c r="X2045" s="19" t="str">
        <f aca="false">IF(COUNT(N2045:Q2045)&lt;2,"",SMALL(N2045:Q2045,2))</f>
        <v/>
      </c>
      <c r="Y2045" s="26" t="str">
        <f aca="false">IF(OR(V2045="",M2045=0),"",V2045/M2045-1)</f>
        <v/>
      </c>
      <c r="Z2045" s="26" t="str">
        <f aca="false">IF(OR(V2045="",L2045=""),"",V2045/(L2045*E2045)-1)</f>
        <v/>
      </c>
      <c r="AA2045" s="16" t="str">
        <f aca="false">IF(V2045="","SEM OFERTA",IF(OR(Y2045&gt;Premissas!$B$11,Y2045&lt;Premissas!$B$12),"VERIFICAR - UNIDADE/EMBALAGEM",IF(Y2045&gt;Premissas!$B$6,"NÃO COMPRAR - REAJUSTE &gt;5%","COMPRAR")))</f>
        <v>SEM OFERTA</v>
      </c>
      <c r="AB2045" s="18" t="str">
        <f aca="false">IF(W2045="DIMEC",S2045,IF(W2045="MEDCENTRO",U2045,""))</f>
        <v/>
      </c>
      <c r="AC2045" s="18" t="n">
        <f aca="false">IF(AA2045&lt;&gt;"COMPRAR",0,IF(AB2045="",I2045,MIN(I2045,AB2045)))</f>
        <v>0</v>
      </c>
      <c r="AD2045" s="19" t="n">
        <f aca="false">IF(AC2045&gt;0,AC2045*V2045,0)</f>
        <v>0</v>
      </c>
      <c r="AE2045" s="19" t="n">
        <f aca="false">IF(AC2045&gt;0,(M2045-V2045)*AC2045,0)</f>
        <v>0</v>
      </c>
      <c r="AF2045" s="16" t="str">
        <f aca="false">IF(AA2045&lt;&gt;"COMPRAR","",IF(AB2045="",IF(X2045="","",IF(X2045-V2045&lt;0.01,"EMPATE TÉCNICO","")),IF(AB2045&lt;I2045,"ESTOQUE INSUFICIENTE",IF(X2045="","",IF(X2045-V2045&lt;0.01,"EMPATE TÉCNICO","")))))</f>
        <v/>
      </c>
      <c r="AG2045" s="16" t="s">
        <v>3757</v>
      </c>
      <c r="AH2045" s="16" t="s">
        <v>288</v>
      </c>
    </row>
    <row r="2046" customFormat="false" ht="15" hidden="false" customHeight="false" outlineLevel="0" collapsed="false">
      <c r="A2046" s="16" t="s">
        <v>6483</v>
      </c>
      <c r="B2046" s="17" t="s">
        <v>6484</v>
      </c>
      <c r="C2046" s="16" t="s">
        <v>6485</v>
      </c>
      <c r="D2046" s="16" t="s">
        <v>3749</v>
      </c>
      <c r="E2046" s="18" t="n">
        <v>16</v>
      </c>
      <c r="F2046" s="16" t="s">
        <v>42</v>
      </c>
      <c r="G2046" s="18" t="n">
        <v>3</v>
      </c>
      <c r="H2046" s="16" t="n">
        <v>8.4</v>
      </c>
      <c r="I2046" s="18" t="n">
        <v>2</v>
      </c>
      <c r="J2046" s="19" t="n">
        <v>7.38375</v>
      </c>
      <c r="K2046" s="19" t="n">
        <v>7.38375</v>
      </c>
      <c r="L2046" s="19" t="n">
        <v>7.3838</v>
      </c>
      <c r="M2046" s="19" t="n">
        <f aca="false">IF(J2046&gt;0,J2046,K2046)*E2046</f>
        <v>118.14</v>
      </c>
      <c r="N2046" s="20"/>
      <c r="O2046" s="21" t="str">
        <f aca="false">IF(R2046="","",ROUND(R2046*(1-Premissas!$B$4),4))</f>
        <v/>
      </c>
      <c r="P2046" s="22"/>
      <c r="Q2046" s="22"/>
      <c r="R2046" s="23"/>
      <c r="S2046" s="24"/>
      <c r="T2046" s="24"/>
      <c r="U2046" s="25"/>
      <c r="V2046" s="19" t="str">
        <f aca="false">IF(COUNT(N2046:Q2046)=0,"",MIN(N2046:Q2046))</f>
        <v/>
      </c>
      <c r="W2046" s="16" t="str">
        <f aca="false">IF(V2046="","",INDEX($N$4:$Q$4,MATCH(V2046,N2046:Q2046,0)))</f>
        <v/>
      </c>
      <c r="X2046" s="19" t="str">
        <f aca="false">IF(COUNT(N2046:Q2046)&lt;2,"",SMALL(N2046:Q2046,2))</f>
        <v/>
      </c>
      <c r="Y2046" s="26" t="str">
        <f aca="false">IF(OR(V2046="",M2046=0),"",V2046/M2046-1)</f>
        <v/>
      </c>
      <c r="Z2046" s="26" t="str">
        <f aca="false">IF(OR(V2046="",L2046=""),"",V2046/(L2046*E2046)-1)</f>
        <v/>
      </c>
      <c r="AA2046" s="16" t="str">
        <f aca="false">IF(V2046="","SEM OFERTA",IF(OR(Y2046&gt;Premissas!$B$11,Y2046&lt;Premissas!$B$12),"VERIFICAR - UNIDADE/EMBALAGEM",IF(Y2046&gt;Premissas!$B$6,"NÃO COMPRAR - REAJUSTE &gt;5%","COMPRAR")))</f>
        <v>SEM OFERTA</v>
      </c>
      <c r="AB2046" s="18" t="str">
        <f aca="false">IF(W2046="DIMEC",S2046,IF(W2046="MEDCENTRO",U2046,""))</f>
        <v/>
      </c>
      <c r="AC2046" s="18" t="n">
        <f aca="false">IF(AA2046&lt;&gt;"COMPRAR",0,IF(AB2046="",I2046,MIN(I2046,AB2046)))</f>
        <v>0</v>
      </c>
      <c r="AD2046" s="19" t="n">
        <f aca="false">IF(AC2046&gt;0,AC2046*V2046,0)</f>
        <v>0</v>
      </c>
      <c r="AE2046" s="19" t="n">
        <f aca="false">IF(AC2046&gt;0,(M2046-V2046)*AC2046,0)</f>
        <v>0</v>
      </c>
      <c r="AF2046" s="16" t="str">
        <f aca="false">IF(AA2046&lt;&gt;"COMPRAR","",IF(AB2046="",IF(X2046="","",IF(X2046-V2046&lt;0.01,"EMPATE TÉCNICO","")),IF(AB2046&lt;I2046,"ESTOQUE INSUFICIENTE",IF(X2046="","",IF(X2046-V2046&lt;0.01,"EMPATE TÉCNICO","")))))</f>
        <v/>
      </c>
      <c r="AG2046" s="16" t="s">
        <v>3757</v>
      </c>
      <c r="AH2046" s="16" t="s">
        <v>288</v>
      </c>
    </row>
    <row r="2047" customFormat="false" ht="15" hidden="false" customHeight="false" outlineLevel="0" collapsed="false">
      <c r="A2047" s="16" t="s">
        <v>6486</v>
      </c>
      <c r="B2047" s="17" t="s">
        <v>6487</v>
      </c>
      <c r="C2047" s="16" t="s">
        <v>6488</v>
      </c>
      <c r="D2047" s="16" t="s">
        <v>527</v>
      </c>
      <c r="E2047" s="18" t="n">
        <v>1</v>
      </c>
      <c r="F2047" s="16" t="s">
        <v>43</v>
      </c>
      <c r="G2047" s="18" t="n">
        <v>0</v>
      </c>
      <c r="H2047" s="16" t="n">
        <v>0.1</v>
      </c>
      <c r="I2047" s="18" t="n">
        <v>1</v>
      </c>
      <c r="J2047" s="19" t="n">
        <v>2.12</v>
      </c>
      <c r="K2047" s="19" t="n">
        <v>2.12</v>
      </c>
      <c r="L2047" s="19" t="n">
        <v>2.12</v>
      </c>
      <c r="M2047" s="19" t="n">
        <f aca="false">IF(J2047&gt;0,J2047,K2047)*E2047</f>
        <v>2.12</v>
      </c>
      <c r="N2047" s="20"/>
      <c r="O2047" s="21" t="str">
        <f aca="false">IF(R2047="","",ROUND(R2047*(1-Premissas!$B$4),4))</f>
        <v/>
      </c>
      <c r="P2047" s="22"/>
      <c r="Q2047" s="22"/>
      <c r="R2047" s="23"/>
      <c r="S2047" s="24"/>
      <c r="T2047" s="24"/>
      <c r="U2047" s="25"/>
      <c r="V2047" s="19" t="str">
        <f aca="false">IF(COUNT(N2047:Q2047)=0,"",MIN(N2047:Q2047))</f>
        <v/>
      </c>
      <c r="W2047" s="16" t="str">
        <f aca="false">IF(V2047="","",INDEX($N$4:$Q$4,MATCH(V2047,N2047:Q2047,0)))</f>
        <v/>
      </c>
      <c r="X2047" s="19" t="str">
        <f aca="false">IF(COUNT(N2047:Q2047)&lt;2,"",SMALL(N2047:Q2047,2))</f>
        <v/>
      </c>
      <c r="Y2047" s="26" t="str">
        <f aca="false">IF(OR(V2047="",M2047=0),"",V2047/M2047-1)</f>
        <v/>
      </c>
      <c r="Z2047" s="26" t="str">
        <f aca="false">IF(OR(V2047="",L2047=""),"",V2047/(L2047*E2047)-1)</f>
        <v/>
      </c>
      <c r="AA2047" s="16" t="str">
        <f aca="false">IF(V2047="","SEM OFERTA",IF(OR(Y2047&gt;Premissas!$B$11,Y2047&lt;Premissas!$B$12),"VERIFICAR - UNIDADE/EMBALAGEM",IF(Y2047&gt;Premissas!$B$6,"NÃO COMPRAR - REAJUSTE &gt;5%","COMPRAR")))</f>
        <v>SEM OFERTA</v>
      </c>
      <c r="AB2047" s="18" t="str">
        <f aca="false">IF(W2047="DIMEC",S2047,IF(W2047="MEDCENTRO",U2047,""))</f>
        <v/>
      </c>
      <c r="AC2047" s="18" t="n">
        <f aca="false">IF(AA2047&lt;&gt;"COMPRAR",0,IF(AB2047="",I2047,MIN(I2047,AB2047)))</f>
        <v>0</v>
      </c>
      <c r="AD2047" s="19" t="n">
        <f aca="false">IF(AC2047&gt;0,AC2047*V2047,0)</f>
        <v>0</v>
      </c>
      <c r="AE2047" s="19" t="n">
        <f aca="false">IF(AC2047&gt;0,(M2047-V2047)*AC2047,0)</f>
        <v>0</v>
      </c>
      <c r="AF2047" s="16" t="str">
        <f aca="false">IF(AA2047&lt;&gt;"COMPRAR","",IF(AB2047="",IF(X2047="","",IF(X2047-V2047&lt;0.01,"EMPATE TÉCNICO","")),IF(AB2047&lt;I2047,"ESTOQUE INSUFICIENTE",IF(X2047="","",IF(X2047-V2047&lt;0.01,"EMPATE TÉCNICO","")))))</f>
        <v/>
      </c>
      <c r="AG2047" s="16" t="s">
        <v>328</v>
      </c>
      <c r="AH2047" s="16" t="s">
        <v>288</v>
      </c>
    </row>
    <row r="2048" customFormat="false" ht="15" hidden="false" customHeight="false" outlineLevel="0" collapsed="false">
      <c r="A2048" s="16" t="s">
        <v>6489</v>
      </c>
      <c r="B2048" s="17" t="s">
        <v>6490</v>
      </c>
      <c r="C2048" s="16" t="s">
        <v>6491</v>
      </c>
      <c r="D2048" s="16" t="s">
        <v>6352</v>
      </c>
      <c r="E2048" s="18" t="n">
        <v>1</v>
      </c>
      <c r="F2048" s="16" t="s">
        <v>43</v>
      </c>
      <c r="G2048" s="18" t="n">
        <v>0</v>
      </c>
      <c r="H2048" s="16" t="n">
        <v>0.1</v>
      </c>
      <c r="I2048" s="18" t="n">
        <v>1</v>
      </c>
      <c r="J2048" s="19" t="n">
        <v>1.85291666666667</v>
      </c>
      <c r="K2048" s="19" t="n">
        <v>1.85291666666667</v>
      </c>
      <c r="L2048" s="19" t="n">
        <v>1.8529</v>
      </c>
      <c r="M2048" s="19" t="n">
        <f aca="false">IF(J2048&gt;0,J2048,K2048)*E2048</f>
        <v>1.85291666666667</v>
      </c>
      <c r="N2048" s="20"/>
      <c r="O2048" s="21" t="str">
        <f aca="false">IF(R2048="","",ROUND(R2048*(1-Premissas!$B$4),4))</f>
        <v/>
      </c>
      <c r="P2048" s="22"/>
      <c r="Q2048" s="22"/>
      <c r="R2048" s="23"/>
      <c r="S2048" s="24"/>
      <c r="T2048" s="24"/>
      <c r="U2048" s="25"/>
      <c r="V2048" s="19" t="str">
        <f aca="false">IF(COUNT(N2048:Q2048)=0,"",MIN(N2048:Q2048))</f>
        <v/>
      </c>
      <c r="W2048" s="16" t="str">
        <f aca="false">IF(V2048="","",INDEX($N$4:$Q$4,MATCH(V2048,N2048:Q2048,0)))</f>
        <v/>
      </c>
      <c r="X2048" s="19" t="str">
        <f aca="false">IF(COUNT(N2048:Q2048)&lt;2,"",SMALL(N2048:Q2048,2))</f>
        <v/>
      </c>
      <c r="Y2048" s="26" t="str">
        <f aca="false">IF(OR(V2048="",M2048=0),"",V2048/M2048-1)</f>
        <v/>
      </c>
      <c r="Z2048" s="26" t="str">
        <f aca="false">IF(OR(V2048="",L2048=""),"",V2048/(L2048*E2048)-1)</f>
        <v/>
      </c>
      <c r="AA2048" s="16" t="str">
        <f aca="false">IF(V2048="","SEM OFERTA",IF(OR(Y2048&gt;Premissas!$B$11,Y2048&lt;Premissas!$B$12),"VERIFICAR - UNIDADE/EMBALAGEM",IF(Y2048&gt;Premissas!$B$6,"NÃO COMPRAR - REAJUSTE &gt;5%","COMPRAR")))</f>
        <v>SEM OFERTA</v>
      </c>
      <c r="AB2048" s="18" t="str">
        <f aca="false">IF(W2048="DIMEC",S2048,IF(W2048="MEDCENTRO",U2048,""))</f>
        <v/>
      </c>
      <c r="AC2048" s="18" t="n">
        <f aca="false">IF(AA2048&lt;&gt;"COMPRAR",0,IF(AB2048="",I2048,MIN(I2048,AB2048)))</f>
        <v>0</v>
      </c>
      <c r="AD2048" s="19" t="n">
        <f aca="false">IF(AC2048&gt;0,AC2048*V2048,0)</f>
        <v>0</v>
      </c>
      <c r="AE2048" s="19" t="n">
        <f aca="false">IF(AC2048&gt;0,(M2048-V2048)*AC2048,0)</f>
        <v>0</v>
      </c>
      <c r="AF2048" s="16" t="str">
        <f aca="false">IF(AA2048&lt;&gt;"COMPRAR","",IF(AB2048="",IF(X2048="","",IF(X2048-V2048&lt;0.01,"EMPATE TÉCNICO","")),IF(AB2048&lt;I2048,"ESTOQUE INSUFICIENTE",IF(X2048="","",IF(X2048-V2048&lt;0.01,"EMPATE TÉCNICO","")))))</f>
        <v/>
      </c>
      <c r="AG2048" s="16" t="s">
        <v>5174</v>
      </c>
      <c r="AH2048" s="16" t="s">
        <v>288</v>
      </c>
    </row>
    <row r="2049" customFormat="false" ht="15" hidden="false" customHeight="false" outlineLevel="0" collapsed="false">
      <c r="A2049" s="16" t="s">
        <v>6492</v>
      </c>
      <c r="B2049" s="17" t="s">
        <v>6493</v>
      </c>
      <c r="C2049" s="16" t="s">
        <v>6494</v>
      </c>
      <c r="D2049" s="16" t="s">
        <v>6352</v>
      </c>
      <c r="E2049" s="18" t="n">
        <v>1</v>
      </c>
      <c r="F2049" s="16" t="s">
        <v>43</v>
      </c>
      <c r="G2049" s="18" t="n">
        <v>0</v>
      </c>
      <c r="H2049" s="16" t="n">
        <v>0.2</v>
      </c>
      <c r="I2049" s="18" t="n">
        <v>1</v>
      </c>
      <c r="J2049" s="19" t="n">
        <v>1.87</v>
      </c>
      <c r="K2049" s="19" t="n">
        <v>1.87</v>
      </c>
      <c r="L2049" s="19" t="n">
        <v>1.87</v>
      </c>
      <c r="M2049" s="19" t="n">
        <f aca="false">IF(J2049&gt;0,J2049,K2049)*E2049</f>
        <v>1.87</v>
      </c>
      <c r="N2049" s="20"/>
      <c r="O2049" s="21" t="str">
        <f aca="false">IF(R2049="","",ROUND(R2049*(1-Premissas!$B$4),4))</f>
        <v/>
      </c>
      <c r="P2049" s="22"/>
      <c r="Q2049" s="22"/>
      <c r="R2049" s="23"/>
      <c r="S2049" s="24"/>
      <c r="T2049" s="24"/>
      <c r="U2049" s="25"/>
      <c r="V2049" s="19" t="str">
        <f aca="false">IF(COUNT(N2049:Q2049)=0,"",MIN(N2049:Q2049))</f>
        <v/>
      </c>
      <c r="W2049" s="16" t="str">
        <f aca="false">IF(V2049="","",INDEX($N$4:$Q$4,MATCH(V2049,N2049:Q2049,0)))</f>
        <v/>
      </c>
      <c r="X2049" s="19" t="str">
        <f aca="false">IF(COUNT(N2049:Q2049)&lt;2,"",SMALL(N2049:Q2049,2))</f>
        <v/>
      </c>
      <c r="Y2049" s="26" t="str">
        <f aca="false">IF(OR(V2049="",M2049=0),"",V2049/M2049-1)</f>
        <v/>
      </c>
      <c r="Z2049" s="26" t="str">
        <f aca="false">IF(OR(V2049="",L2049=""),"",V2049/(L2049*E2049)-1)</f>
        <v/>
      </c>
      <c r="AA2049" s="16" t="str">
        <f aca="false">IF(V2049="","SEM OFERTA",IF(OR(Y2049&gt;Premissas!$B$11,Y2049&lt;Premissas!$B$12),"VERIFICAR - UNIDADE/EMBALAGEM",IF(Y2049&gt;Premissas!$B$6,"NÃO COMPRAR - REAJUSTE &gt;5%","COMPRAR")))</f>
        <v>SEM OFERTA</v>
      </c>
      <c r="AB2049" s="18" t="str">
        <f aca="false">IF(W2049="DIMEC",S2049,IF(W2049="MEDCENTRO",U2049,""))</f>
        <v/>
      </c>
      <c r="AC2049" s="18" t="n">
        <f aca="false">IF(AA2049&lt;&gt;"COMPRAR",0,IF(AB2049="",I2049,MIN(I2049,AB2049)))</f>
        <v>0</v>
      </c>
      <c r="AD2049" s="19" t="n">
        <f aca="false">IF(AC2049&gt;0,AC2049*V2049,0)</f>
        <v>0</v>
      </c>
      <c r="AE2049" s="19" t="n">
        <f aca="false">IF(AC2049&gt;0,(M2049-V2049)*AC2049,0)</f>
        <v>0</v>
      </c>
      <c r="AF2049" s="16" t="str">
        <f aca="false">IF(AA2049&lt;&gt;"COMPRAR","",IF(AB2049="",IF(X2049="","",IF(X2049-V2049&lt;0.01,"EMPATE TÉCNICO","")),IF(AB2049&lt;I2049,"ESTOQUE INSUFICIENTE",IF(X2049="","",IF(X2049-V2049&lt;0.01,"EMPATE TÉCNICO","")))))</f>
        <v/>
      </c>
      <c r="AG2049" s="16" t="s">
        <v>5174</v>
      </c>
      <c r="AH2049" s="16" t="s">
        <v>288</v>
      </c>
    </row>
    <row r="2050" customFormat="false" ht="15" hidden="false" customHeight="false" outlineLevel="0" collapsed="false">
      <c r="A2050" s="16" t="s">
        <v>6495</v>
      </c>
      <c r="B2050" s="17" t="s">
        <v>6496</v>
      </c>
      <c r="C2050" s="16" t="s">
        <v>6497</v>
      </c>
      <c r="D2050" s="16" t="s">
        <v>3736</v>
      </c>
      <c r="E2050" s="18" t="n">
        <v>1</v>
      </c>
      <c r="F2050" s="16" t="s">
        <v>43</v>
      </c>
      <c r="G2050" s="18" t="n">
        <v>0</v>
      </c>
      <c r="H2050" s="16" t="n">
        <v>0.4</v>
      </c>
      <c r="I2050" s="18" t="n">
        <v>1</v>
      </c>
      <c r="J2050" s="19" t="n">
        <v>3.318</v>
      </c>
      <c r="K2050" s="19" t="n">
        <v>3.318</v>
      </c>
      <c r="L2050" s="19" t="n">
        <v>3.318</v>
      </c>
      <c r="M2050" s="19" t="n">
        <f aca="false">IF(J2050&gt;0,J2050,K2050)*E2050</f>
        <v>3.318</v>
      </c>
      <c r="N2050" s="20"/>
      <c r="O2050" s="21" t="str">
        <f aca="false">IF(R2050="","",ROUND(R2050*(1-Premissas!$B$4),4))</f>
        <v/>
      </c>
      <c r="P2050" s="22"/>
      <c r="Q2050" s="22"/>
      <c r="R2050" s="23"/>
      <c r="S2050" s="24"/>
      <c r="T2050" s="24"/>
      <c r="U2050" s="25"/>
      <c r="V2050" s="19" t="str">
        <f aca="false">IF(COUNT(N2050:Q2050)=0,"",MIN(N2050:Q2050))</f>
        <v/>
      </c>
      <c r="W2050" s="16" t="str">
        <f aca="false">IF(V2050="","",INDEX($N$4:$Q$4,MATCH(V2050,N2050:Q2050,0)))</f>
        <v/>
      </c>
      <c r="X2050" s="19" t="str">
        <f aca="false">IF(COUNT(N2050:Q2050)&lt;2,"",SMALL(N2050:Q2050,2))</f>
        <v/>
      </c>
      <c r="Y2050" s="26" t="str">
        <f aca="false">IF(OR(V2050="",M2050=0),"",V2050/M2050-1)</f>
        <v/>
      </c>
      <c r="Z2050" s="26" t="str">
        <f aca="false">IF(OR(V2050="",L2050=""),"",V2050/(L2050*E2050)-1)</f>
        <v/>
      </c>
      <c r="AA2050" s="16" t="str">
        <f aca="false">IF(V2050="","SEM OFERTA",IF(OR(Y2050&gt;Premissas!$B$11,Y2050&lt;Premissas!$B$12),"VERIFICAR - UNIDADE/EMBALAGEM",IF(Y2050&gt;Premissas!$B$6,"NÃO COMPRAR - REAJUSTE &gt;5%","COMPRAR")))</f>
        <v>SEM OFERTA</v>
      </c>
      <c r="AB2050" s="18" t="str">
        <f aca="false">IF(W2050="DIMEC",S2050,IF(W2050="MEDCENTRO",U2050,""))</f>
        <v/>
      </c>
      <c r="AC2050" s="18" t="n">
        <f aca="false">IF(AA2050&lt;&gt;"COMPRAR",0,IF(AB2050="",I2050,MIN(I2050,AB2050)))</f>
        <v>0</v>
      </c>
      <c r="AD2050" s="19" t="n">
        <f aca="false">IF(AC2050&gt;0,AC2050*V2050,0)</f>
        <v>0</v>
      </c>
      <c r="AE2050" s="19" t="n">
        <f aca="false">IF(AC2050&gt;0,(M2050-V2050)*AC2050,0)</f>
        <v>0</v>
      </c>
      <c r="AF2050" s="16" t="str">
        <f aca="false">IF(AA2050&lt;&gt;"COMPRAR","",IF(AB2050="",IF(X2050="","",IF(X2050-V2050&lt;0.01,"EMPATE TÉCNICO","")),IF(AB2050&lt;I2050,"ESTOQUE INSUFICIENTE",IF(X2050="","",IF(X2050-V2050&lt;0.01,"EMPATE TÉCNICO","")))))</f>
        <v/>
      </c>
      <c r="AG2050" s="16" t="s">
        <v>3767</v>
      </c>
      <c r="AH2050" s="16" t="s">
        <v>288</v>
      </c>
    </row>
    <row r="2051" customFormat="false" ht="15" hidden="false" customHeight="false" outlineLevel="0" collapsed="false">
      <c r="A2051" s="16" t="s">
        <v>6498</v>
      </c>
      <c r="B2051" s="17" t="s">
        <v>6499</v>
      </c>
      <c r="C2051" s="16" t="s">
        <v>6500</v>
      </c>
      <c r="D2051" s="16" t="s">
        <v>287</v>
      </c>
      <c r="E2051" s="18" t="n">
        <v>1</v>
      </c>
      <c r="F2051" s="16" t="s">
        <v>43</v>
      </c>
      <c r="G2051" s="18" t="n">
        <v>0</v>
      </c>
      <c r="H2051" s="16" t="n">
        <v>0.2</v>
      </c>
      <c r="I2051" s="18" t="n">
        <v>1</v>
      </c>
      <c r="J2051" s="19" t="n">
        <v>9.5</v>
      </c>
      <c r="K2051" s="19" t="n">
        <v>9.5</v>
      </c>
      <c r="L2051" s="19" t="n">
        <v>9.5</v>
      </c>
      <c r="M2051" s="19" t="n">
        <f aca="false">IF(J2051&gt;0,J2051,K2051)*E2051</f>
        <v>9.5</v>
      </c>
      <c r="N2051" s="20"/>
      <c r="O2051" s="21" t="str">
        <f aca="false">IF(R2051="","",ROUND(R2051*(1-Premissas!$B$4),4))</f>
        <v/>
      </c>
      <c r="P2051" s="22"/>
      <c r="Q2051" s="22"/>
      <c r="R2051" s="23"/>
      <c r="S2051" s="24"/>
      <c r="T2051" s="24"/>
      <c r="U2051" s="25"/>
      <c r="V2051" s="19" t="str">
        <f aca="false">IF(COUNT(N2051:Q2051)=0,"",MIN(N2051:Q2051))</f>
        <v/>
      </c>
      <c r="W2051" s="16" t="str">
        <f aca="false">IF(V2051="","",INDEX($N$4:$Q$4,MATCH(V2051,N2051:Q2051,0)))</f>
        <v/>
      </c>
      <c r="X2051" s="19" t="str">
        <f aca="false">IF(COUNT(N2051:Q2051)&lt;2,"",SMALL(N2051:Q2051,2))</f>
        <v/>
      </c>
      <c r="Y2051" s="26" t="str">
        <f aca="false">IF(OR(V2051="",M2051=0),"",V2051/M2051-1)</f>
        <v/>
      </c>
      <c r="Z2051" s="26" t="str">
        <f aca="false">IF(OR(V2051="",L2051=""),"",V2051/(L2051*E2051)-1)</f>
        <v/>
      </c>
      <c r="AA2051" s="16" t="str">
        <f aca="false">IF(V2051="","SEM OFERTA",IF(OR(Y2051&gt;Premissas!$B$11,Y2051&lt;Premissas!$B$12),"VERIFICAR - UNIDADE/EMBALAGEM",IF(Y2051&gt;Premissas!$B$6,"NÃO COMPRAR - REAJUSTE &gt;5%","COMPRAR")))</f>
        <v>SEM OFERTA</v>
      </c>
      <c r="AB2051" s="18" t="str">
        <f aca="false">IF(W2051="DIMEC",S2051,IF(W2051="MEDCENTRO",U2051,""))</f>
        <v/>
      </c>
      <c r="AC2051" s="18" t="n">
        <f aca="false">IF(AA2051&lt;&gt;"COMPRAR",0,IF(AB2051="",I2051,MIN(I2051,AB2051)))</f>
        <v>0</v>
      </c>
      <c r="AD2051" s="19" t="n">
        <f aca="false">IF(AC2051&gt;0,AC2051*V2051,0)</f>
        <v>0</v>
      </c>
      <c r="AE2051" s="19" t="n">
        <f aca="false">IF(AC2051&gt;0,(M2051-V2051)*AC2051,0)</f>
        <v>0</v>
      </c>
      <c r="AF2051" s="16" t="str">
        <f aca="false">IF(AA2051&lt;&gt;"COMPRAR","",IF(AB2051="",IF(X2051="","",IF(X2051-V2051&lt;0.01,"EMPATE TÉCNICO","")),IF(AB2051&lt;I2051,"ESTOQUE INSUFICIENTE",IF(X2051="","",IF(X2051-V2051&lt;0.01,"EMPATE TÉCNICO","")))))</f>
        <v/>
      </c>
      <c r="AG2051" s="16"/>
      <c r="AH2051" s="16" t="s">
        <v>288</v>
      </c>
    </row>
    <row r="2052" customFormat="false" ht="15" hidden="false" customHeight="false" outlineLevel="0" collapsed="false">
      <c r="A2052" s="16" t="s">
        <v>6501</v>
      </c>
      <c r="B2052" s="17" t="s">
        <v>6502</v>
      </c>
      <c r="C2052" s="16" t="s">
        <v>6503</v>
      </c>
      <c r="D2052" s="16" t="s">
        <v>6261</v>
      </c>
      <c r="E2052" s="18" t="n">
        <v>1</v>
      </c>
      <c r="F2052" s="16" t="s">
        <v>43</v>
      </c>
      <c r="G2052" s="18" t="n">
        <v>0</v>
      </c>
      <c r="H2052" s="16" t="n">
        <v>0</v>
      </c>
      <c r="I2052" s="18" t="n">
        <v>1</v>
      </c>
      <c r="J2052" s="19" t="n">
        <v>8.26</v>
      </c>
      <c r="K2052" s="19" t="n">
        <v>8.26</v>
      </c>
      <c r="L2052" s="19" t="n">
        <v>8.26</v>
      </c>
      <c r="M2052" s="19" t="n">
        <f aca="false">IF(J2052&gt;0,J2052,K2052)*E2052</f>
        <v>8.26</v>
      </c>
      <c r="N2052" s="20"/>
      <c r="O2052" s="21" t="str">
        <f aca="false">IF(R2052="","",ROUND(R2052*(1-Premissas!$B$4),4))</f>
        <v/>
      </c>
      <c r="P2052" s="22"/>
      <c r="Q2052" s="22"/>
      <c r="R2052" s="23"/>
      <c r="S2052" s="24"/>
      <c r="T2052" s="24"/>
      <c r="U2052" s="25"/>
      <c r="V2052" s="19" t="str">
        <f aca="false">IF(COUNT(N2052:Q2052)=0,"",MIN(N2052:Q2052))</f>
        <v/>
      </c>
      <c r="W2052" s="16" t="str">
        <f aca="false">IF(V2052="","",INDEX($N$4:$Q$4,MATCH(V2052,N2052:Q2052,0)))</f>
        <v/>
      </c>
      <c r="X2052" s="19" t="str">
        <f aca="false">IF(COUNT(N2052:Q2052)&lt;2,"",SMALL(N2052:Q2052,2))</f>
        <v/>
      </c>
      <c r="Y2052" s="26" t="str">
        <f aca="false">IF(OR(V2052="",M2052=0),"",V2052/M2052-1)</f>
        <v/>
      </c>
      <c r="Z2052" s="26" t="str">
        <f aca="false">IF(OR(V2052="",L2052=""),"",V2052/(L2052*E2052)-1)</f>
        <v/>
      </c>
      <c r="AA2052" s="16" t="str">
        <f aca="false">IF(V2052="","SEM OFERTA",IF(OR(Y2052&gt;Premissas!$B$11,Y2052&lt;Premissas!$B$12),"VERIFICAR - UNIDADE/EMBALAGEM",IF(Y2052&gt;Premissas!$B$6,"NÃO COMPRAR - REAJUSTE &gt;5%","COMPRAR")))</f>
        <v>SEM OFERTA</v>
      </c>
      <c r="AB2052" s="18" t="str">
        <f aca="false">IF(W2052="DIMEC",S2052,IF(W2052="MEDCENTRO",U2052,""))</f>
        <v/>
      </c>
      <c r="AC2052" s="18" t="n">
        <f aca="false">IF(AA2052&lt;&gt;"COMPRAR",0,IF(AB2052="",I2052,MIN(I2052,AB2052)))</f>
        <v>0</v>
      </c>
      <c r="AD2052" s="19" t="n">
        <f aca="false">IF(AC2052&gt;0,AC2052*V2052,0)</f>
        <v>0</v>
      </c>
      <c r="AE2052" s="19" t="n">
        <f aca="false">IF(AC2052&gt;0,(M2052-V2052)*AC2052,0)</f>
        <v>0</v>
      </c>
      <c r="AF2052" s="16" t="str">
        <f aca="false">IF(AA2052&lt;&gt;"COMPRAR","",IF(AB2052="",IF(X2052="","",IF(X2052-V2052&lt;0.01,"EMPATE TÉCNICO","")),IF(AB2052&lt;I2052,"ESTOQUE INSUFICIENTE",IF(X2052="","",IF(X2052-V2052&lt;0.01,"EMPATE TÉCNICO","")))))</f>
        <v/>
      </c>
      <c r="AG2052" s="16" t="s">
        <v>3750</v>
      </c>
      <c r="AH2052" s="16" t="s">
        <v>288</v>
      </c>
    </row>
    <row r="2053" customFormat="false" ht="15" hidden="false" customHeight="false" outlineLevel="0" collapsed="false">
      <c r="A2053" s="16" t="s">
        <v>6504</v>
      </c>
      <c r="B2053" s="17" t="s">
        <v>6505</v>
      </c>
      <c r="C2053" s="16" t="s">
        <v>6506</v>
      </c>
      <c r="D2053" s="16" t="s">
        <v>6261</v>
      </c>
      <c r="E2053" s="18" t="n">
        <v>1</v>
      </c>
      <c r="F2053" s="16" t="s">
        <v>43</v>
      </c>
      <c r="G2053" s="18" t="n">
        <v>0</v>
      </c>
      <c r="H2053" s="16" t="n">
        <v>2.5</v>
      </c>
      <c r="I2053" s="18" t="n">
        <v>7</v>
      </c>
      <c r="J2053" s="19" t="n">
        <v>3.25</v>
      </c>
      <c r="K2053" s="19" t="n">
        <v>3.25</v>
      </c>
      <c r="L2053" s="19" t="n">
        <v>3.25</v>
      </c>
      <c r="M2053" s="19" t="n">
        <f aca="false">IF(J2053&gt;0,J2053,K2053)*E2053</f>
        <v>3.25</v>
      </c>
      <c r="N2053" s="20"/>
      <c r="O2053" s="21" t="str">
        <f aca="false">IF(R2053="","",ROUND(R2053*(1-Premissas!$B$4),4))</f>
        <v/>
      </c>
      <c r="P2053" s="22"/>
      <c r="Q2053" s="22"/>
      <c r="R2053" s="23"/>
      <c r="S2053" s="24"/>
      <c r="T2053" s="24"/>
      <c r="U2053" s="25"/>
      <c r="V2053" s="19" t="str">
        <f aca="false">IF(COUNT(N2053:Q2053)=0,"",MIN(N2053:Q2053))</f>
        <v/>
      </c>
      <c r="W2053" s="16" t="str">
        <f aca="false">IF(V2053="","",INDEX($N$4:$Q$4,MATCH(V2053,N2053:Q2053,0)))</f>
        <v/>
      </c>
      <c r="X2053" s="19" t="str">
        <f aca="false">IF(COUNT(N2053:Q2053)&lt;2,"",SMALL(N2053:Q2053,2))</f>
        <v/>
      </c>
      <c r="Y2053" s="26" t="str">
        <f aca="false">IF(OR(V2053="",M2053=0),"",V2053/M2053-1)</f>
        <v/>
      </c>
      <c r="Z2053" s="26" t="str">
        <f aca="false">IF(OR(V2053="",L2053=""),"",V2053/(L2053*E2053)-1)</f>
        <v/>
      </c>
      <c r="AA2053" s="16" t="str">
        <f aca="false">IF(V2053="","SEM OFERTA",IF(OR(Y2053&gt;Premissas!$B$11,Y2053&lt;Premissas!$B$12),"VERIFICAR - UNIDADE/EMBALAGEM",IF(Y2053&gt;Premissas!$B$6,"NÃO COMPRAR - REAJUSTE &gt;5%","COMPRAR")))</f>
        <v>SEM OFERTA</v>
      </c>
      <c r="AB2053" s="18" t="str">
        <f aca="false">IF(W2053="DIMEC",S2053,IF(W2053="MEDCENTRO",U2053,""))</f>
        <v/>
      </c>
      <c r="AC2053" s="18" t="n">
        <f aca="false">IF(AA2053&lt;&gt;"COMPRAR",0,IF(AB2053="",I2053,MIN(I2053,AB2053)))</f>
        <v>0</v>
      </c>
      <c r="AD2053" s="19" t="n">
        <f aca="false">IF(AC2053&gt;0,AC2053*V2053,0)</f>
        <v>0</v>
      </c>
      <c r="AE2053" s="19" t="n">
        <f aca="false">IF(AC2053&gt;0,(M2053-V2053)*AC2053,0)</f>
        <v>0</v>
      </c>
      <c r="AF2053" s="16" t="str">
        <f aca="false">IF(AA2053&lt;&gt;"COMPRAR","",IF(AB2053="",IF(X2053="","",IF(X2053-V2053&lt;0.01,"EMPATE TÉCNICO","")),IF(AB2053&lt;I2053,"ESTOQUE INSUFICIENTE",IF(X2053="","",IF(X2053-V2053&lt;0.01,"EMPATE TÉCNICO","")))))</f>
        <v/>
      </c>
      <c r="AG2053" s="16" t="s">
        <v>3750</v>
      </c>
      <c r="AH2053" s="16" t="s">
        <v>288</v>
      </c>
    </row>
    <row r="2054" customFormat="false" ht="15" hidden="false" customHeight="false" outlineLevel="0" collapsed="false">
      <c r="A2054" s="16" t="s">
        <v>6507</v>
      </c>
      <c r="B2054" s="17" t="s">
        <v>6508</v>
      </c>
      <c r="C2054" s="16" t="s">
        <v>6509</v>
      </c>
      <c r="D2054" s="16" t="s">
        <v>6261</v>
      </c>
      <c r="E2054" s="18" t="n">
        <v>1</v>
      </c>
      <c r="F2054" s="16" t="s">
        <v>43</v>
      </c>
      <c r="G2054" s="18" t="n">
        <v>0</v>
      </c>
      <c r="H2054" s="16" t="n">
        <v>0.1</v>
      </c>
      <c r="I2054" s="18" t="n">
        <v>1</v>
      </c>
      <c r="J2054" s="19" t="n">
        <v>2.73666666666667</v>
      </c>
      <c r="K2054" s="19" t="n">
        <v>2.73666666666667</v>
      </c>
      <c r="L2054" s="19" t="n">
        <v>2.7367</v>
      </c>
      <c r="M2054" s="19" t="n">
        <f aca="false">IF(J2054&gt;0,J2054,K2054)*E2054</f>
        <v>2.73666666666667</v>
      </c>
      <c r="N2054" s="20"/>
      <c r="O2054" s="21" t="str">
        <f aca="false">IF(R2054="","",ROUND(R2054*(1-Premissas!$B$4),4))</f>
        <v/>
      </c>
      <c r="P2054" s="22"/>
      <c r="Q2054" s="22"/>
      <c r="R2054" s="23"/>
      <c r="S2054" s="24"/>
      <c r="T2054" s="24"/>
      <c r="U2054" s="25"/>
      <c r="V2054" s="19" t="str">
        <f aca="false">IF(COUNT(N2054:Q2054)=0,"",MIN(N2054:Q2054))</f>
        <v/>
      </c>
      <c r="W2054" s="16" t="str">
        <f aca="false">IF(V2054="","",INDEX($N$4:$Q$4,MATCH(V2054,N2054:Q2054,0)))</f>
        <v/>
      </c>
      <c r="X2054" s="19" t="str">
        <f aca="false">IF(COUNT(N2054:Q2054)&lt;2,"",SMALL(N2054:Q2054,2))</f>
        <v/>
      </c>
      <c r="Y2054" s="26" t="str">
        <f aca="false">IF(OR(V2054="",M2054=0),"",V2054/M2054-1)</f>
        <v/>
      </c>
      <c r="Z2054" s="26" t="str">
        <f aca="false">IF(OR(V2054="",L2054=""),"",V2054/(L2054*E2054)-1)</f>
        <v/>
      </c>
      <c r="AA2054" s="16" t="str">
        <f aca="false">IF(V2054="","SEM OFERTA",IF(OR(Y2054&gt;Premissas!$B$11,Y2054&lt;Premissas!$B$12),"VERIFICAR - UNIDADE/EMBALAGEM",IF(Y2054&gt;Premissas!$B$6,"NÃO COMPRAR - REAJUSTE &gt;5%","COMPRAR")))</f>
        <v>SEM OFERTA</v>
      </c>
      <c r="AB2054" s="18" t="str">
        <f aca="false">IF(W2054="DIMEC",S2054,IF(W2054="MEDCENTRO",U2054,""))</f>
        <v/>
      </c>
      <c r="AC2054" s="18" t="n">
        <f aca="false">IF(AA2054&lt;&gt;"COMPRAR",0,IF(AB2054="",I2054,MIN(I2054,AB2054)))</f>
        <v>0</v>
      </c>
      <c r="AD2054" s="19" t="n">
        <f aca="false">IF(AC2054&gt;0,AC2054*V2054,0)</f>
        <v>0</v>
      </c>
      <c r="AE2054" s="19" t="n">
        <f aca="false">IF(AC2054&gt;0,(M2054-V2054)*AC2054,0)</f>
        <v>0</v>
      </c>
      <c r="AF2054" s="16" t="str">
        <f aca="false">IF(AA2054&lt;&gt;"COMPRAR","",IF(AB2054="",IF(X2054="","",IF(X2054-V2054&lt;0.01,"EMPATE TÉCNICO","")),IF(AB2054&lt;I2054,"ESTOQUE INSUFICIENTE",IF(X2054="","",IF(X2054-V2054&lt;0.01,"EMPATE TÉCNICO","")))))</f>
        <v/>
      </c>
      <c r="AG2054" s="16" t="s">
        <v>3750</v>
      </c>
      <c r="AH2054" s="16" t="s">
        <v>288</v>
      </c>
    </row>
    <row r="2055" customFormat="false" ht="15" hidden="false" customHeight="false" outlineLevel="0" collapsed="false">
      <c r="A2055" s="16" t="s">
        <v>6510</v>
      </c>
      <c r="B2055" s="17" t="s">
        <v>6511</v>
      </c>
      <c r="C2055" s="16" t="s">
        <v>6512</v>
      </c>
      <c r="D2055" s="16" t="s">
        <v>6261</v>
      </c>
      <c r="E2055" s="18" t="n">
        <v>1</v>
      </c>
      <c r="F2055" s="16" t="s">
        <v>41</v>
      </c>
      <c r="G2055" s="18" t="n">
        <v>29</v>
      </c>
      <c r="H2055" s="16" t="n">
        <v>11.6</v>
      </c>
      <c r="I2055" s="18" t="n">
        <v>1</v>
      </c>
      <c r="J2055" s="19" t="n">
        <v>3.28111111111111</v>
      </c>
      <c r="K2055" s="19" t="n">
        <v>3.28111111111111</v>
      </c>
      <c r="L2055" s="19" t="n">
        <v>3.2811</v>
      </c>
      <c r="M2055" s="19" t="n">
        <f aca="false">IF(J2055&gt;0,J2055,K2055)*E2055</f>
        <v>3.28111111111111</v>
      </c>
      <c r="N2055" s="20"/>
      <c r="O2055" s="21" t="str">
        <f aca="false">IF(R2055="","",ROUND(R2055*(1-Premissas!$B$4),4))</f>
        <v/>
      </c>
      <c r="P2055" s="22"/>
      <c r="Q2055" s="22"/>
      <c r="R2055" s="23"/>
      <c r="S2055" s="24"/>
      <c r="T2055" s="24"/>
      <c r="U2055" s="25"/>
      <c r="V2055" s="19" t="str">
        <f aca="false">IF(COUNT(N2055:Q2055)=0,"",MIN(N2055:Q2055))</f>
        <v/>
      </c>
      <c r="W2055" s="16" t="str">
        <f aca="false">IF(V2055="","",INDEX($N$4:$Q$4,MATCH(V2055,N2055:Q2055,0)))</f>
        <v/>
      </c>
      <c r="X2055" s="19" t="str">
        <f aca="false">IF(COUNT(N2055:Q2055)&lt;2,"",SMALL(N2055:Q2055,2))</f>
        <v/>
      </c>
      <c r="Y2055" s="26" t="str">
        <f aca="false">IF(OR(V2055="",M2055=0),"",V2055/M2055-1)</f>
        <v/>
      </c>
      <c r="Z2055" s="26" t="str">
        <f aca="false">IF(OR(V2055="",L2055=""),"",V2055/(L2055*E2055)-1)</f>
        <v/>
      </c>
      <c r="AA2055" s="16" t="str">
        <f aca="false">IF(V2055="","SEM OFERTA",IF(OR(Y2055&gt;Premissas!$B$11,Y2055&lt;Premissas!$B$12),"VERIFICAR - UNIDADE/EMBALAGEM",IF(Y2055&gt;Premissas!$B$6,"NÃO COMPRAR - REAJUSTE &gt;5%","COMPRAR")))</f>
        <v>SEM OFERTA</v>
      </c>
      <c r="AB2055" s="18" t="str">
        <f aca="false">IF(W2055="DIMEC",S2055,IF(W2055="MEDCENTRO",U2055,""))</f>
        <v/>
      </c>
      <c r="AC2055" s="18" t="n">
        <f aca="false">IF(AA2055&lt;&gt;"COMPRAR",0,IF(AB2055="",I2055,MIN(I2055,AB2055)))</f>
        <v>0</v>
      </c>
      <c r="AD2055" s="19" t="n">
        <f aca="false">IF(AC2055&gt;0,AC2055*V2055,0)</f>
        <v>0</v>
      </c>
      <c r="AE2055" s="19" t="n">
        <f aca="false">IF(AC2055&gt;0,(M2055-V2055)*AC2055,0)</f>
        <v>0</v>
      </c>
      <c r="AF2055" s="16" t="str">
        <f aca="false">IF(AA2055&lt;&gt;"COMPRAR","",IF(AB2055="",IF(X2055="","",IF(X2055-V2055&lt;0.01,"EMPATE TÉCNICO","")),IF(AB2055&lt;I2055,"ESTOQUE INSUFICIENTE",IF(X2055="","",IF(X2055-V2055&lt;0.01,"EMPATE TÉCNICO","")))))</f>
        <v/>
      </c>
      <c r="AG2055" s="16" t="s">
        <v>3750</v>
      </c>
      <c r="AH2055" s="16" t="s">
        <v>288</v>
      </c>
    </row>
    <row r="2056" customFormat="false" ht="15" hidden="false" customHeight="false" outlineLevel="0" collapsed="false">
      <c r="A2056" s="16" t="s">
        <v>6513</v>
      </c>
      <c r="B2056" s="17" t="s">
        <v>6514</v>
      </c>
      <c r="C2056" s="16" t="s">
        <v>6515</v>
      </c>
      <c r="D2056" s="16" t="s">
        <v>6261</v>
      </c>
      <c r="E2056" s="18" t="n">
        <v>1</v>
      </c>
      <c r="F2056" s="16" t="s">
        <v>41</v>
      </c>
      <c r="G2056" s="18" t="n">
        <v>34</v>
      </c>
      <c r="H2056" s="16" t="n">
        <v>16.8</v>
      </c>
      <c r="I2056" s="18" t="n">
        <v>10</v>
      </c>
      <c r="J2056" s="19" t="n">
        <v>2.98361111111111</v>
      </c>
      <c r="K2056" s="19" t="n">
        <v>2.98361111111111</v>
      </c>
      <c r="L2056" s="19" t="n">
        <v>2.9835</v>
      </c>
      <c r="M2056" s="19" t="n">
        <f aca="false">IF(J2056&gt;0,J2056,K2056)*E2056</f>
        <v>2.98361111111111</v>
      </c>
      <c r="N2056" s="20"/>
      <c r="O2056" s="21" t="str">
        <f aca="false">IF(R2056="","",ROUND(R2056*(1-Premissas!$B$4),4))</f>
        <v/>
      </c>
      <c r="P2056" s="22"/>
      <c r="Q2056" s="22"/>
      <c r="R2056" s="23"/>
      <c r="S2056" s="24"/>
      <c r="T2056" s="24"/>
      <c r="U2056" s="25"/>
      <c r="V2056" s="19" t="str">
        <f aca="false">IF(COUNT(N2056:Q2056)=0,"",MIN(N2056:Q2056))</f>
        <v/>
      </c>
      <c r="W2056" s="16" t="str">
        <f aca="false">IF(V2056="","",INDEX($N$4:$Q$4,MATCH(V2056,N2056:Q2056,0)))</f>
        <v/>
      </c>
      <c r="X2056" s="19" t="str">
        <f aca="false">IF(COUNT(N2056:Q2056)&lt;2,"",SMALL(N2056:Q2056,2))</f>
        <v/>
      </c>
      <c r="Y2056" s="26" t="str">
        <f aca="false">IF(OR(V2056="",M2056=0),"",V2056/M2056-1)</f>
        <v/>
      </c>
      <c r="Z2056" s="26" t="str">
        <f aca="false">IF(OR(V2056="",L2056=""),"",V2056/(L2056*E2056)-1)</f>
        <v/>
      </c>
      <c r="AA2056" s="16" t="str">
        <f aca="false">IF(V2056="","SEM OFERTA",IF(OR(Y2056&gt;Premissas!$B$11,Y2056&lt;Premissas!$B$12),"VERIFICAR - UNIDADE/EMBALAGEM",IF(Y2056&gt;Premissas!$B$6,"NÃO COMPRAR - REAJUSTE &gt;5%","COMPRAR")))</f>
        <v>SEM OFERTA</v>
      </c>
      <c r="AB2056" s="18" t="str">
        <f aca="false">IF(W2056="DIMEC",S2056,IF(W2056="MEDCENTRO",U2056,""))</f>
        <v/>
      </c>
      <c r="AC2056" s="18" t="n">
        <f aca="false">IF(AA2056&lt;&gt;"COMPRAR",0,IF(AB2056="",I2056,MIN(I2056,AB2056)))</f>
        <v>0</v>
      </c>
      <c r="AD2056" s="19" t="n">
        <f aca="false">IF(AC2056&gt;0,AC2056*V2056,0)</f>
        <v>0</v>
      </c>
      <c r="AE2056" s="19" t="n">
        <f aca="false">IF(AC2056&gt;0,(M2056-V2056)*AC2056,0)</f>
        <v>0</v>
      </c>
      <c r="AF2056" s="16" t="str">
        <f aca="false">IF(AA2056&lt;&gt;"COMPRAR","",IF(AB2056="",IF(X2056="","",IF(X2056-V2056&lt;0.01,"EMPATE TÉCNICO","")),IF(AB2056&lt;I2056,"ESTOQUE INSUFICIENTE",IF(X2056="","",IF(X2056-V2056&lt;0.01,"EMPATE TÉCNICO","")))))</f>
        <v/>
      </c>
      <c r="AG2056" s="16" t="s">
        <v>3750</v>
      </c>
      <c r="AH2056" s="16" t="s">
        <v>288</v>
      </c>
    </row>
    <row r="2057" customFormat="false" ht="15" hidden="false" customHeight="false" outlineLevel="0" collapsed="false">
      <c r="A2057" s="16" t="s">
        <v>6516</v>
      </c>
      <c r="B2057" s="17" t="s">
        <v>6517</v>
      </c>
      <c r="C2057" s="16" t="s">
        <v>6518</v>
      </c>
      <c r="D2057" s="16" t="s">
        <v>6261</v>
      </c>
      <c r="E2057" s="18" t="n">
        <v>1</v>
      </c>
      <c r="F2057" s="16" t="s">
        <v>42</v>
      </c>
      <c r="G2057" s="18" t="n">
        <v>10</v>
      </c>
      <c r="H2057" s="16" t="n">
        <v>6.2</v>
      </c>
      <c r="I2057" s="18" t="n">
        <v>6</v>
      </c>
      <c r="J2057" s="19" t="n">
        <v>4.75</v>
      </c>
      <c r="K2057" s="19" t="n">
        <v>4.75</v>
      </c>
      <c r="L2057" s="19" t="n">
        <v>4.75</v>
      </c>
      <c r="M2057" s="19" t="n">
        <f aca="false">IF(J2057&gt;0,J2057,K2057)*E2057</f>
        <v>4.75</v>
      </c>
      <c r="N2057" s="20"/>
      <c r="O2057" s="21" t="str">
        <f aca="false">IF(R2057="","",ROUND(R2057*(1-Premissas!$B$4),4))</f>
        <v/>
      </c>
      <c r="P2057" s="22"/>
      <c r="Q2057" s="22"/>
      <c r="R2057" s="23"/>
      <c r="S2057" s="24"/>
      <c r="T2057" s="24"/>
      <c r="U2057" s="25"/>
      <c r="V2057" s="19" t="str">
        <f aca="false">IF(COUNT(N2057:Q2057)=0,"",MIN(N2057:Q2057))</f>
        <v/>
      </c>
      <c r="W2057" s="16" t="str">
        <f aca="false">IF(V2057="","",INDEX($N$4:$Q$4,MATCH(V2057,N2057:Q2057,0)))</f>
        <v/>
      </c>
      <c r="X2057" s="19" t="str">
        <f aca="false">IF(COUNT(N2057:Q2057)&lt;2,"",SMALL(N2057:Q2057,2))</f>
        <v/>
      </c>
      <c r="Y2057" s="26" t="str">
        <f aca="false">IF(OR(V2057="",M2057=0),"",V2057/M2057-1)</f>
        <v/>
      </c>
      <c r="Z2057" s="26" t="str">
        <f aca="false">IF(OR(V2057="",L2057=""),"",V2057/(L2057*E2057)-1)</f>
        <v/>
      </c>
      <c r="AA2057" s="16" t="str">
        <f aca="false">IF(V2057="","SEM OFERTA",IF(OR(Y2057&gt;Premissas!$B$11,Y2057&lt;Premissas!$B$12),"VERIFICAR - UNIDADE/EMBALAGEM",IF(Y2057&gt;Premissas!$B$6,"NÃO COMPRAR - REAJUSTE &gt;5%","COMPRAR")))</f>
        <v>SEM OFERTA</v>
      </c>
      <c r="AB2057" s="18" t="str">
        <f aca="false">IF(W2057="DIMEC",S2057,IF(W2057="MEDCENTRO",U2057,""))</f>
        <v/>
      </c>
      <c r="AC2057" s="18" t="n">
        <f aca="false">IF(AA2057&lt;&gt;"COMPRAR",0,IF(AB2057="",I2057,MIN(I2057,AB2057)))</f>
        <v>0</v>
      </c>
      <c r="AD2057" s="19" t="n">
        <f aca="false">IF(AC2057&gt;0,AC2057*V2057,0)</f>
        <v>0</v>
      </c>
      <c r="AE2057" s="19" t="n">
        <f aca="false">IF(AC2057&gt;0,(M2057-V2057)*AC2057,0)</f>
        <v>0</v>
      </c>
      <c r="AF2057" s="16" t="str">
        <f aca="false">IF(AA2057&lt;&gt;"COMPRAR","",IF(AB2057="",IF(X2057="","",IF(X2057-V2057&lt;0.01,"EMPATE TÉCNICO","")),IF(AB2057&lt;I2057,"ESTOQUE INSUFICIENTE",IF(X2057="","",IF(X2057-V2057&lt;0.01,"EMPATE TÉCNICO","")))))</f>
        <v/>
      </c>
      <c r="AG2057" s="16" t="s">
        <v>3750</v>
      </c>
      <c r="AH2057" s="16" t="s">
        <v>288</v>
      </c>
    </row>
    <row r="2058" customFormat="false" ht="15" hidden="false" customHeight="false" outlineLevel="0" collapsed="false">
      <c r="A2058" s="16" t="s">
        <v>6519</v>
      </c>
      <c r="B2058" s="17" t="s">
        <v>6520</v>
      </c>
      <c r="C2058" s="16" t="s">
        <v>6521</v>
      </c>
      <c r="D2058" s="16" t="s">
        <v>6261</v>
      </c>
      <c r="E2058" s="18" t="n">
        <v>1</v>
      </c>
      <c r="F2058" s="16" t="s">
        <v>43</v>
      </c>
      <c r="G2058" s="18" t="n">
        <v>0</v>
      </c>
      <c r="H2058" s="16" t="n">
        <v>5.1</v>
      </c>
      <c r="I2058" s="18" t="n">
        <v>14</v>
      </c>
      <c r="J2058" s="19" t="n">
        <v>0.91</v>
      </c>
      <c r="K2058" s="19" t="n">
        <v>0.91</v>
      </c>
      <c r="L2058" s="19" t="n">
        <v>0.91</v>
      </c>
      <c r="M2058" s="19" t="n">
        <f aca="false">IF(J2058&gt;0,J2058,K2058)*E2058</f>
        <v>0.91</v>
      </c>
      <c r="N2058" s="20"/>
      <c r="O2058" s="21" t="str">
        <f aca="false">IF(R2058="","",ROUND(R2058*(1-Premissas!$B$4),4))</f>
        <v/>
      </c>
      <c r="P2058" s="22"/>
      <c r="Q2058" s="22"/>
      <c r="R2058" s="23"/>
      <c r="S2058" s="24"/>
      <c r="T2058" s="24"/>
      <c r="U2058" s="25"/>
      <c r="V2058" s="19" t="str">
        <f aca="false">IF(COUNT(N2058:Q2058)=0,"",MIN(N2058:Q2058))</f>
        <v/>
      </c>
      <c r="W2058" s="16" t="str">
        <f aca="false">IF(V2058="","",INDEX($N$4:$Q$4,MATCH(V2058,N2058:Q2058,0)))</f>
        <v/>
      </c>
      <c r="X2058" s="19" t="str">
        <f aca="false">IF(COUNT(N2058:Q2058)&lt;2,"",SMALL(N2058:Q2058,2))</f>
        <v/>
      </c>
      <c r="Y2058" s="26" t="str">
        <f aca="false">IF(OR(V2058="",M2058=0),"",V2058/M2058-1)</f>
        <v/>
      </c>
      <c r="Z2058" s="26" t="str">
        <f aca="false">IF(OR(V2058="",L2058=""),"",V2058/(L2058*E2058)-1)</f>
        <v/>
      </c>
      <c r="AA2058" s="16" t="str">
        <f aca="false">IF(V2058="","SEM OFERTA",IF(OR(Y2058&gt;Premissas!$B$11,Y2058&lt;Premissas!$B$12),"VERIFICAR - UNIDADE/EMBALAGEM",IF(Y2058&gt;Premissas!$B$6,"NÃO COMPRAR - REAJUSTE &gt;5%","COMPRAR")))</f>
        <v>SEM OFERTA</v>
      </c>
      <c r="AB2058" s="18" t="str">
        <f aca="false">IF(W2058="DIMEC",S2058,IF(W2058="MEDCENTRO",U2058,""))</f>
        <v/>
      </c>
      <c r="AC2058" s="18" t="n">
        <f aca="false">IF(AA2058&lt;&gt;"COMPRAR",0,IF(AB2058="",I2058,MIN(I2058,AB2058)))</f>
        <v>0</v>
      </c>
      <c r="AD2058" s="19" t="n">
        <f aca="false">IF(AC2058&gt;0,AC2058*V2058,0)</f>
        <v>0</v>
      </c>
      <c r="AE2058" s="19" t="n">
        <f aca="false">IF(AC2058&gt;0,(M2058-V2058)*AC2058,0)</f>
        <v>0</v>
      </c>
      <c r="AF2058" s="16" t="str">
        <f aca="false">IF(AA2058&lt;&gt;"COMPRAR","",IF(AB2058="",IF(X2058="","",IF(X2058-V2058&lt;0.01,"EMPATE TÉCNICO","")),IF(AB2058&lt;I2058,"ESTOQUE INSUFICIENTE",IF(X2058="","",IF(X2058-V2058&lt;0.01,"EMPATE TÉCNICO","")))))</f>
        <v/>
      </c>
      <c r="AG2058" s="16" t="s">
        <v>3750</v>
      </c>
      <c r="AH2058" s="16" t="s">
        <v>288</v>
      </c>
    </row>
    <row r="2059" customFormat="false" ht="15" hidden="false" customHeight="false" outlineLevel="0" collapsed="false">
      <c r="A2059" s="16" t="s">
        <v>6522</v>
      </c>
      <c r="B2059" s="17" t="s">
        <v>6523</v>
      </c>
      <c r="C2059" s="16" t="s">
        <v>6524</v>
      </c>
      <c r="D2059" s="16" t="s">
        <v>6261</v>
      </c>
      <c r="E2059" s="18" t="n">
        <v>1</v>
      </c>
      <c r="F2059" s="16" t="s">
        <v>42</v>
      </c>
      <c r="G2059" s="18" t="n">
        <v>12</v>
      </c>
      <c r="H2059" s="16" t="n">
        <v>11.8</v>
      </c>
      <c r="I2059" s="18" t="n">
        <v>19</v>
      </c>
      <c r="J2059" s="19" t="n">
        <v>2.84</v>
      </c>
      <c r="K2059" s="19" t="n">
        <v>2.84</v>
      </c>
      <c r="L2059" s="19" t="n">
        <v>2.84</v>
      </c>
      <c r="M2059" s="19" t="n">
        <f aca="false">IF(J2059&gt;0,J2059,K2059)*E2059</f>
        <v>2.84</v>
      </c>
      <c r="N2059" s="20"/>
      <c r="O2059" s="21" t="str">
        <f aca="false">IF(R2059="","",ROUND(R2059*(1-Premissas!$B$4),4))</f>
        <v/>
      </c>
      <c r="P2059" s="22"/>
      <c r="Q2059" s="22"/>
      <c r="R2059" s="23"/>
      <c r="S2059" s="24"/>
      <c r="T2059" s="24"/>
      <c r="U2059" s="25"/>
      <c r="V2059" s="19" t="str">
        <f aca="false">IF(COUNT(N2059:Q2059)=0,"",MIN(N2059:Q2059))</f>
        <v/>
      </c>
      <c r="W2059" s="16" t="str">
        <f aca="false">IF(V2059="","",INDEX($N$4:$Q$4,MATCH(V2059,N2059:Q2059,0)))</f>
        <v/>
      </c>
      <c r="X2059" s="19" t="str">
        <f aca="false">IF(COUNT(N2059:Q2059)&lt;2,"",SMALL(N2059:Q2059,2))</f>
        <v/>
      </c>
      <c r="Y2059" s="26" t="str">
        <f aca="false">IF(OR(V2059="",M2059=0),"",V2059/M2059-1)</f>
        <v/>
      </c>
      <c r="Z2059" s="26" t="str">
        <f aca="false">IF(OR(V2059="",L2059=""),"",V2059/(L2059*E2059)-1)</f>
        <v/>
      </c>
      <c r="AA2059" s="16" t="str">
        <f aca="false">IF(V2059="","SEM OFERTA",IF(OR(Y2059&gt;Premissas!$B$11,Y2059&lt;Premissas!$B$12),"VERIFICAR - UNIDADE/EMBALAGEM",IF(Y2059&gt;Premissas!$B$6,"NÃO COMPRAR - REAJUSTE &gt;5%","COMPRAR")))</f>
        <v>SEM OFERTA</v>
      </c>
      <c r="AB2059" s="18" t="str">
        <f aca="false">IF(W2059="DIMEC",S2059,IF(W2059="MEDCENTRO",U2059,""))</f>
        <v/>
      </c>
      <c r="AC2059" s="18" t="n">
        <f aca="false">IF(AA2059&lt;&gt;"COMPRAR",0,IF(AB2059="",I2059,MIN(I2059,AB2059)))</f>
        <v>0</v>
      </c>
      <c r="AD2059" s="19" t="n">
        <f aca="false">IF(AC2059&gt;0,AC2059*V2059,0)</f>
        <v>0</v>
      </c>
      <c r="AE2059" s="19" t="n">
        <f aca="false">IF(AC2059&gt;0,(M2059-V2059)*AC2059,0)</f>
        <v>0</v>
      </c>
      <c r="AF2059" s="16" t="str">
        <f aca="false">IF(AA2059&lt;&gt;"COMPRAR","",IF(AB2059="",IF(X2059="","",IF(X2059-V2059&lt;0.01,"EMPATE TÉCNICO","")),IF(AB2059&lt;I2059,"ESTOQUE INSUFICIENTE",IF(X2059="","",IF(X2059-V2059&lt;0.01,"EMPATE TÉCNICO","")))))</f>
        <v/>
      </c>
      <c r="AG2059" s="16" t="s">
        <v>3750</v>
      </c>
      <c r="AH2059" s="16" t="s">
        <v>288</v>
      </c>
    </row>
    <row r="2060" customFormat="false" ht="15" hidden="false" customHeight="false" outlineLevel="0" collapsed="false">
      <c r="A2060" s="16" t="s">
        <v>6525</v>
      </c>
      <c r="B2060" s="17" t="s">
        <v>6526</v>
      </c>
      <c r="C2060" s="16" t="s">
        <v>6527</v>
      </c>
      <c r="D2060" s="16" t="s">
        <v>6261</v>
      </c>
      <c r="E2060" s="18" t="n">
        <v>1</v>
      </c>
      <c r="F2060" s="16" t="s">
        <v>42</v>
      </c>
      <c r="G2060" s="18" t="n">
        <v>26</v>
      </c>
      <c r="H2060" s="16" t="n">
        <v>10.7</v>
      </c>
      <c r="I2060" s="18" t="n">
        <v>2</v>
      </c>
      <c r="J2060" s="19" t="n">
        <v>1.32</v>
      </c>
      <c r="K2060" s="19" t="n">
        <v>1.32</v>
      </c>
      <c r="L2060" s="19" t="n">
        <v>1.32</v>
      </c>
      <c r="M2060" s="19" t="n">
        <f aca="false">IF(J2060&gt;0,J2060,K2060)*E2060</f>
        <v>1.32</v>
      </c>
      <c r="N2060" s="20"/>
      <c r="O2060" s="21" t="str">
        <f aca="false">IF(R2060="","",ROUND(R2060*(1-Premissas!$B$4),4))</f>
        <v/>
      </c>
      <c r="P2060" s="22"/>
      <c r="Q2060" s="22"/>
      <c r="R2060" s="23"/>
      <c r="S2060" s="24"/>
      <c r="T2060" s="24"/>
      <c r="U2060" s="25"/>
      <c r="V2060" s="19" t="str">
        <f aca="false">IF(COUNT(N2060:Q2060)=0,"",MIN(N2060:Q2060))</f>
        <v/>
      </c>
      <c r="W2060" s="16" t="str">
        <f aca="false">IF(V2060="","",INDEX($N$4:$Q$4,MATCH(V2060,N2060:Q2060,0)))</f>
        <v/>
      </c>
      <c r="X2060" s="19" t="str">
        <f aca="false">IF(COUNT(N2060:Q2060)&lt;2,"",SMALL(N2060:Q2060,2))</f>
        <v/>
      </c>
      <c r="Y2060" s="26" t="str">
        <f aca="false">IF(OR(V2060="",M2060=0),"",V2060/M2060-1)</f>
        <v/>
      </c>
      <c r="Z2060" s="26" t="str">
        <f aca="false">IF(OR(V2060="",L2060=""),"",V2060/(L2060*E2060)-1)</f>
        <v/>
      </c>
      <c r="AA2060" s="16" t="str">
        <f aca="false">IF(V2060="","SEM OFERTA",IF(OR(Y2060&gt;Premissas!$B$11,Y2060&lt;Premissas!$B$12),"VERIFICAR - UNIDADE/EMBALAGEM",IF(Y2060&gt;Premissas!$B$6,"NÃO COMPRAR - REAJUSTE &gt;5%","COMPRAR")))</f>
        <v>SEM OFERTA</v>
      </c>
      <c r="AB2060" s="18" t="str">
        <f aca="false">IF(W2060="DIMEC",S2060,IF(W2060="MEDCENTRO",U2060,""))</f>
        <v/>
      </c>
      <c r="AC2060" s="18" t="n">
        <f aca="false">IF(AA2060&lt;&gt;"COMPRAR",0,IF(AB2060="",I2060,MIN(I2060,AB2060)))</f>
        <v>0</v>
      </c>
      <c r="AD2060" s="19" t="n">
        <f aca="false">IF(AC2060&gt;0,AC2060*V2060,0)</f>
        <v>0</v>
      </c>
      <c r="AE2060" s="19" t="n">
        <f aca="false">IF(AC2060&gt;0,(M2060-V2060)*AC2060,0)</f>
        <v>0</v>
      </c>
      <c r="AF2060" s="16" t="str">
        <f aca="false">IF(AA2060&lt;&gt;"COMPRAR","",IF(AB2060="",IF(X2060="","",IF(X2060-V2060&lt;0.01,"EMPATE TÉCNICO","")),IF(AB2060&lt;I2060,"ESTOQUE INSUFICIENTE",IF(X2060="","",IF(X2060-V2060&lt;0.01,"EMPATE TÉCNICO","")))))</f>
        <v/>
      </c>
      <c r="AG2060" s="16" t="s">
        <v>3750</v>
      </c>
      <c r="AH2060" s="16" t="s">
        <v>288</v>
      </c>
    </row>
    <row r="2061" customFormat="false" ht="15" hidden="false" customHeight="false" outlineLevel="0" collapsed="false">
      <c r="A2061" s="16" t="s">
        <v>6528</v>
      </c>
      <c r="B2061" s="17" t="s">
        <v>6529</v>
      </c>
      <c r="C2061" s="16" t="s">
        <v>6530</v>
      </c>
      <c r="D2061" s="16" t="s">
        <v>6261</v>
      </c>
      <c r="E2061" s="18" t="n">
        <v>1</v>
      </c>
      <c r="F2061" s="16" t="s">
        <v>42</v>
      </c>
      <c r="G2061" s="18" t="n">
        <v>3</v>
      </c>
      <c r="H2061" s="16" t="n">
        <v>10.9</v>
      </c>
      <c r="I2061" s="18" t="n">
        <v>25</v>
      </c>
      <c r="J2061" s="19" t="n">
        <v>1.32</v>
      </c>
      <c r="K2061" s="19" t="n">
        <v>1.32</v>
      </c>
      <c r="L2061" s="19" t="n">
        <v>1.32</v>
      </c>
      <c r="M2061" s="19" t="n">
        <f aca="false">IF(J2061&gt;0,J2061,K2061)*E2061</f>
        <v>1.32</v>
      </c>
      <c r="N2061" s="20"/>
      <c r="O2061" s="21" t="str">
        <f aca="false">IF(R2061="","",ROUND(R2061*(1-Premissas!$B$4),4))</f>
        <v/>
      </c>
      <c r="P2061" s="22"/>
      <c r="Q2061" s="22"/>
      <c r="R2061" s="23"/>
      <c r="S2061" s="24"/>
      <c r="T2061" s="24"/>
      <c r="U2061" s="25"/>
      <c r="V2061" s="19" t="str">
        <f aca="false">IF(COUNT(N2061:Q2061)=0,"",MIN(N2061:Q2061))</f>
        <v/>
      </c>
      <c r="W2061" s="16" t="str">
        <f aca="false">IF(V2061="","",INDEX($N$4:$Q$4,MATCH(V2061,N2061:Q2061,0)))</f>
        <v/>
      </c>
      <c r="X2061" s="19" t="str">
        <f aca="false">IF(COUNT(N2061:Q2061)&lt;2,"",SMALL(N2061:Q2061,2))</f>
        <v/>
      </c>
      <c r="Y2061" s="26" t="str">
        <f aca="false">IF(OR(V2061="",M2061=0),"",V2061/M2061-1)</f>
        <v/>
      </c>
      <c r="Z2061" s="26" t="str">
        <f aca="false">IF(OR(V2061="",L2061=""),"",V2061/(L2061*E2061)-1)</f>
        <v/>
      </c>
      <c r="AA2061" s="16" t="str">
        <f aca="false">IF(V2061="","SEM OFERTA",IF(OR(Y2061&gt;Premissas!$B$11,Y2061&lt;Premissas!$B$12),"VERIFICAR - UNIDADE/EMBALAGEM",IF(Y2061&gt;Premissas!$B$6,"NÃO COMPRAR - REAJUSTE &gt;5%","COMPRAR")))</f>
        <v>SEM OFERTA</v>
      </c>
      <c r="AB2061" s="18" t="str">
        <f aca="false">IF(W2061="DIMEC",S2061,IF(W2061="MEDCENTRO",U2061,""))</f>
        <v/>
      </c>
      <c r="AC2061" s="18" t="n">
        <f aca="false">IF(AA2061&lt;&gt;"COMPRAR",0,IF(AB2061="",I2061,MIN(I2061,AB2061)))</f>
        <v>0</v>
      </c>
      <c r="AD2061" s="19" t="n">
        <f aca="false">IF(AC2061&gt;0,AC2061*V2061,0)</f>
        <v>0</v>
      </c>
      <c r="AE2061" s="19" t="n">
        <f aca="false">IF(AC2061&gt;0,(M2061-V2061)*AC2061,0)</f>
        <v>0</v>
      </c>
      <c r="AF2061" s="16" t="str">
        <f aca="false">IF(AA2061&lt;&gt;"COMPRAR","",IF(AB2061="",IF(X2061="","",IF(X2061-V2061&lt;0.01,"EMPATE TÉCNICO","")),IF(AB2061&lt;I2061,"ESTOQUE INSUFICIENTE",IF(X2061="","",IF(X2061-V2061&lt;0.01,"EMPATE TÉCNICO","")))))</f>
        <v/>
      </c>
      <c r="AG2061" s="16" t="s">
        <v>3750</v>
      </c>
      <c r="AH2061" s="16" t="s">
        <v>288</v>
      </c>
    </row>
    <row r="2062" customFormat="false" ht="15" hidden="false" customHeight="false" outlineLevel="0" collapsed="false">
      <c r="A2062" s="16" t="s">
        <v>6531</v>
      </c>
      <c r="B2062" s="17" t="s">
        <v>6532</v>
      </c>
      <c r="C2062" s="16" t="s">
        <v>6533</v>
      </c>
      <c r="D2062" s="16" t="s">
        <v>6261</v>
      </c>
      <c r="E2062" s="18" t="n">
        <v>1</v>
      </c>
      <c r="F2062" s="16" t="s">
        <v>43</v>
      </c>
      <c r="G2062" s="18" t="n">
        <v>4</v>
      </c>
      <c r="H2062" s="16" t="n">
        <v>5.9</v>
      </c>
      <c r="I2062" s="18" t="n">
        <v>12</v>
      </c>
      <c r="J2062" s="19" t="n">
        <v>0.92</v>
      </c>
      <c r="K2062" s="19" t="n">
        <v>0.92</v>
      </c>
      <c r="L2062" s="19" t="n">
        <v>0.92</v>
      </c>
      <c r="M2062" s="19" t="n">
        <f aca="false">IF(J2062&gt;0,J2062,K2062)*E2062</f>
        <v>0.92</v>
      </c>
      <c r="N2062" s="20"/>
      <c r="O2062" s="21" t="str">
        <f aca="false">IF(R2062="","",ROUND(R2062*(1-Premissas!$B$4),4))</f>
        <v/>
      </c>
      <c r="P2062" s="22"/>
      <c r="Q2062" s="22"/>
      <c r="R2062" s="23"/>
      <c r="S2062" s="24"/>
      <c r="T2062" s="24"/>
      <c r="U2062" s="25"/>
      <c r="V2062" s="19" t="str">
        <f aca="false">IF(COUNT(N2062:Q2062)=0,"",MIN(N2062:Q2062))</f>
        <v/>
      </c>
      <c r="W2062" s="16" t="str">
        <f aca="false">IF(V2062="","",INDEX($N$4:$Q$4,MATCH(V2062,N2062:Q2062,0)))</f>
        <v/>
      </c>
      <c r="X2062" s="19" t="str">
        <f aca="false">IF(COUNT(N2062:Q2062)&lt;2,"",SMALL(N2062:Q2062,2))</f>
        <v/>
      </c>
      <c r="Y2062" s="26" t="str">
        <f aca="false">IF(OR(V2062="",M2062=0),"",V2062/M2062-1)</f>
        <v/>
      </c>
      <c r="Z2062" s="26" t="str">
        <f aca="false">IF(OR(V2062="",L2062=""),"",V2062/(L2062*E2062)-1)</f>
        <v/>
      </c>
      <c r="AA2062" s="16" t="str">
        <f aca="false">IF(V2062="","SEM OFERTA",IF(OR(Y2062&gt;Premissas!$B$11,Y2062&lt;Premissas!$B$12),"VERIFICAR - UNIDADE/EMBALAGEM",IF(Y2062&gt;Premissas!$B$6,"NÃO COMPRAR - REAJUSTE &gt;5%","COMPRAR")))</f>
        <v>SEM OFERTA</v>
      </c>
      <c r="AB2062" s="18" t="str">
        <f aca="false">IF(W2062="DIMEC",S2062,IF(W2062="MEDCENTRO",U2062,""))</f>
        <v/>
      </c>
      <c r="AC2062" s="18" t="n">
        <f aca="false">IF(AA2062&lt;&gt;"COMPRAR",0,IF(AB2062="",I2062,MIN(I2062,AB2062)))</f>
        <v>0</v>
      </c>
      <c r="AD2062" s="19" t="n">
        <f aca="false">IF(AC2062&gt;0,AC2062*V2062,0)</f>
        <v>0</v>
      </c>
      <c r="AE2062" s="19" t="n">
        <f aca="false">IF(AC2062&gt;0,(M2062-V2062)*AC2062,0)</f>
        <v>0</v>
      </c>
      <c r="AF2062" s="16" t="str">
        <f aca="false">IF(AA2062&lt;&gt;"COMPRAR","",IF(AB2062="",IF(X2062="","",IF(X2062-V2062&lt;0.01,"EMPATE TÉCNICO","")),IF(AB2062&lt;I2062,"ESTOQUE INSUFICIENTE",IF(X2062="","",IF(X2062-V2062&lt;0.01,"EMPATE TÉCNICO","")))))</f>
        <v/>
      </c>
      <c r="AG2062" s="16" t="s">
        <v>3750</v>
      </c>
      <c r="AH2062" s="16" t="s">
        <v>288</v>
      </c>
    </row>
    <row r="2063" customFormat="false" ht="15" hidden="false" customHeight="false" outlineLevel="0" collapsed="false">
      <c r="A2063" s="16" t="s">
        <v>6534</v>
      </c>
      <c r="B2063" s="17" t="s">
        <v>6535</v>
      </c>
      <c r="C2063" s="16" t="s">
        <v>6536</v>
      </c>
      <c r="D2063" s="16" t="s">
        <v>6261</v>
      </c>
      <c r="E2063" s="18" t="n">
        <v>1</v>
      </c>
      <c r="F2063" s="16" t="s">
        <v>43</v>
      </c>
      <c r="G2063" s="18" t="n">
        <v>0</v>
      </c>
      <c r="H2063" s="16" t="n">
        <v>0.1</v>
      </c>
      <c r="I2063" s="18" t="n">
        <v>1</v>
      </c>
      <c r="J2063" s="19" t="n">
        <v>2.84</v>
      </c>
      <c r="K2063" s="19" t="n">
        <v>2.84</v>
      </c>
      <c r="L2063" s="19" t="n">
        <v>2.84</v>
      </c>
      <c r="M2063" s="19" t="n">
        <f aca="false">IF(J2063&gt;0,J2063,K2063)*E2063</f>
        <v>2.84</v>
      </c>
      <c r="N2063" s="20"/>
      <c r="O2063" s="21" t="str">
        <f aca="false">IF(R2063="","",ROUND(R2063*(1-Premissas!$B$4),4))</f>
        <v/>
      </c>
      <c r="P2063" s="22"/>
      <c r="Q2063" s="22"/>
      <c r="R2063" s="23"/>
      <c r="S2063" s="24"/>
      <c r="T2063" s="24"/>
      <c r="U2063" s="25"/>
      <c r="V2063" s="19" t="str">
        <f aca="false">IF(COUNT(N2063:Q2063)=0,"",MIN(N2063:Q2063))</f>
        <v/>
      </c>
      <c r="W2063" s="16" t="str">
        <f aca="false">IF(V2063="","",INDEX($N$4:$Q$4,MATCH(V2063,N2063:Q2063,0)))</f>
        <v/>
      </c>
      <c r="X2063" s="19" t="str">
        <f aca="false">IF(COUNT(N2063:Q2063)&lt;2,"",SMALL(N2063:Q2063,2))</f>
        <v/>
      </c>
      <c r="Y2063" s="26" t="str">
        <f aca="false">IF(OR(V2063="",M2063=0),"",V2063/M2063-1)</f>
        <v/>
      </c>
      <c r="Z2063" s="26" t="str">
        <f aca="false">IF(OR(V2063="",L2063=""),"",V2063/(L2063*E2063)-1)</f>
        <v/>
      </c>
      <c r="AA2063" s="16" t="str">
        <f aca="false">IF(V2063="","SEM OFERTA",IF(OR(Y2063&gt;Premissas!$B$11,Y2063&lt;Premissas!$B$12),"VERIFICAR - UNIDADE/EMBALAGEM",IF(Y2063&gt;Premissas!$B$6,"NÃO COMPRAR - REAJUSTE &gt;5%","COMPRAR")))</f>
        <v>SEM OFERTA</v>
      </c>
      <c r="AB2063" s="18" t="str">
        <f aca="false">IF(W2063="DIMEC",S2063,IF(W2063="MEDCENTRO",U2063,""))</f>
        <v/>
      </c>
      <c r="AC2063" s="18" t="n">
        <f aca="false">IF(AA2063&lt;&gt;"COMPRAR",0,IF(AB2063="",I2063,MIN(I2063,AB2063)))</f>
        <v>0</v>
      </c>
      <c r="AD2063" s="19" t="n">
        <f aca="false">IF(AC2063&gt;0,AC2063*V2063,0)</f>
        <v>0</v>
      </c>
      <c r="AE2063" s="19" t="n">
        <f aca="false">IF(AC2063&gt;0,(M2063-V2063)*AC2063,0)</f>
        <v>0</v>
      </c>
      <c r="AF2063" s="16" t="str">
        <f aca="false">IF(AA2063&lt;&gt;"COMPRAR","",IF(AB2063="",IF(X2063="","",IF(X2063-V2063&lt;0.01,"EMPATE TÉCNICO","")),IF(AB2063&lt;I2063,"ESTOQUE INSUFICIENTE",IF(X2063="","",IF(X2063-V2063&lt;0.01,"EMPATE TÉCNICO","")))))</f>
        <v/>
      </c>
      <c r="AG2063" s="16" t="s">
        <v>3750</v>
      </c>
      <c r="AH2063" s="16" t="s">
        <v>288</v>
      </c>
    </row>
    <row r="2064" customFormat="false" ht="15" hidden="false" customHeight="false" outlineLevel="0" collapsed="false">
      <c r="A2064" s="16" t="s">
        <v>6537</v>
      </c>
      <c r="B2064" s="17" t="s">
        <v>6538</v>
      </c>
      <c r="C2064" s="16" t="s">
        <v>6539</v>
      </c>
      <c r="D2064" s="16" t="s">
        <v>5212</v>
      </c>
      <c r="E2064" s="18" t="n">
        <v>1</v>
      </c>
      <c r="F2064" s="16" t="s">
        <v>41</v>
      </c>
      <c r="G2064" s="18" t="n">
        <v>7</v>
      </c>
      <c r="H2064" s="16" t="n">
        <v>4.6</v>
      </c>
      <c r="I2064" s="18" t="n">
        <v>5</v>
      </c>
      <c r="J2064" s="19" t="n">
        <v>14.53</v>
      </c>
      <c r="K2064" s="19" t="n">
        <v>14.53</v>
      </c>
      <c r="L2064" s="19" t="n">
        <v>14.53</v>
      </c>
      <c r="M2064" s="19" t="n">
        <f aca="false">IF(J2064&gt;0,J2064,K2064)*E2064</f>
        <v>14.53</v>
      </c>
      <c r="N2064" s="20"/>
      <c r="O2064" s="21" t="str">
        <f aca="false">IF(R2064="","",ROUND(R2064*(1-Premissas!$B$4),4))</f>
        <v/>
      </c>
      <c r="P2064" s="22"/>
      <c r="Q2064" s="22"/>
      <c r="R2064" s="23"/>
      <c r="S2064" s="24"/>
      <c r="T2064" s="24"/>
      <c r="U2064" s="25"/>
      <c r="V2064" s="19" t="str">
        <f aca="false">IF(COUNT(N2064:Q2064)=0,"",MIN(N2064:Q2064))</f>
        <v/>
      </c>
      <c r="W2064" s="16" t="str">
        <f aca="false">IF(V2064="","",INDEX($N$4:$Q$4,MATCH(V2064,N2064:Q2064,0)))</f>
        <v/>
      </c>
      <c r="X2064" s="19" t="str">
        <f aca="false">IF(COUNT(N2064:Q2064)&lt;2,"",SMALL(N2064:Q2064,2))</f>
        <v/>
      </c>
      <c r="Y2064" s="26" t="str">
        <f aca="false">IF(OR(V2064="",M2064=0),"",V2064/M2064-1)</f>
        <v/>
      </c>
      <c r="Z2064" s="26" t="str">
        <f aca="false">IF(OR(V2064="",L2064=""),"",V2064/(L2064*E2064)-1)</f>
        <v/>
      </c>
      <c r="AA2064" s="16" t="str">
        <f aca="false">IF(V2064="","SEM OFERTA",IF(OR(Y2064&gt;Premissas!$B$11,Y2064&lt;Premissas!$B$12),"VERIFICAR - UNIDADE/EMBALAGEM",IF(Y2064&gt;Premissas!$B$6,"NÃO COMPRAR - REAJUSTE &gt;5%","COMPRAR")))</f>
        <v>SEM OFERTA</v>
      </c>
      <c r="AB2064" s="18" t="str">
        <f aca="false">IF(W2064="DIMEC",S2064,IF(W2064="MEDCENTRO",U2064,""))</f>
        <v/>
      </c>
      <c r="AC2064" s="18" t="n">
        <f aca="false">IF(AA2064&lt;&gt;"COMPRAR",0,IF(AB2064="",I2064,MIN(I2064,AB2064)))</f>
        <v>0</v>
      </c>
      <c r="AD2064" s="19" t="n">
        <f aca="false">IF(AC2064&gt;0,AC2064*V2064,0)</f>
        <v>0</v>
      </c>
      <c r="AE2064" s="19" t="n">
        <f aca="false">IF(AC2064&gt;0,(M2064-V2064)*AC2064,0)</f>
        <v>0</v>
      </c>
      <c r="AF2064" s="16" t="str">
        <f aca="false">IF(AA2064&lt;&gt;"COMPRAR","",IF(AB2064="",IF(X2064="","",IF(X2064-V2064&lt;0.01,"EMPATE TÉCNICO","")),IF(AB2064&lt;I2064,"ESTOQUE INSUFICIENTE",IF(X2064="","",IF(X2064-V2064&lt;0.01,"EMPATE TÉCNICO","")))))</f>
        <v/>
      </c>
      <c r="AG2064" s="16"/>
      <c r="AH2064" s="16" t="s">
        <v>288</v>
      </c>
    </row>
    <row r="2065" customFormat="false" ht="15" hidden="false" customHeight="false" outlineLevel="0" collapsed="false">
      <c r="A2065" s="16" t="s">
        <v>6540</v>
      </c>
      <c r="B2065" s="17" t="s">
        <v>6541</v>
      </c>
      <c r="C2065" s="16" t="s">
        <v>6542</v>
      </c>
      <c r="D2065" s="16" t="s">
        <v>6286</v>
      </c>
      <c r="E2065" s="18" t="n">
        <v>12</v>
      </c>
      <c r="F2065" s="16" t="s">
        <v>43</v>
      </c>
      <c r="G2065" s="18" t="n">
        <v>0</v>
      </c>
      <c r="H2065" s="16" t="n">
        <v>1.8</v>
      </c>
      <c r="I2065" s="18" t="n">
        <v>1</v>
      </c>
      <c r="J2065" s="19" t="n">
        <v>0.989166666666667</v>
      </c>
      <c r="K2065" s="19" t="n">
        <v>0.989166666666667</v>
      </c>
      <c r="L2065" s="19" t="n">
        <v>0.9892</v>
      </c>
      <c r="M2065" s="19" t="n">
        <f aca="false">IF(J2065&gt;0,J2065,K2065)*E2065</f>
        <v>11.87</v>
      </c>
      <c r="N2065" s="20"/>
      <c r="O2065" s="21" t="str">
        <f aca="false">IF(R2065="","",ROUND(R2065*(1-Premissas!$B$4),4))</f>
        <v/>
      </c>
      <c r="P2065" s="22"/>
      <c r="Q2065" s="22"/>
      <c r="R2065" s="23"/>
      <c r="S2065" s="24"/>
      <c r="T2065" s="24"/>
      <c r="U2065" s="25"/>
      <c r="V2065" s="19" t="str">
        <f aca="false">IF(COUNT(N2065:Q2065)=0,"",MIN(N2065:Q2065))</f>
        <v/>
      </c>
      <c r="W2065" s="16" t="str">
        <f aca="false">IF(V2065="","",INDEX($N$4:$Q$4,MATCH(V2065,N2065:Q2065,0)))</f>
        <v/>
      </c>
      <c r="X2065" s="19" t="str">
        <f aca="false">IF(COUNT(N2065:Q2065)&lt;2,"",SMALL(N2065:Q2065,2))</f>
        <v/>
      </c>
      <c r="Y2065" s="26" t="str">
        <f aca="false">IF(OR(V2065="",M2065=0),"",V2065/M2065-1)</f>
        <v/>
      </c>
      <c r="Z2065" s="26" t="str">
        <f aca="false">IF(OR(V2065="",L2065=""),"",V2065/(L2065*E2065)-1)</f>
        <v/>
      </c>
      <c r="AA2065" s="16" t="str">
        <f aca="false">IF(V2065="","SEM OFERTA",IF(OR(Y2065&gt;Premissas!$B$11,Y2065&lt;Premissas!$B$12),"VERIFICAR - UNIDADE/EMBALAGEM",IF(Y2065&gt;Premissas!$B$6,"NÃO COMPRAR - REAJUSTE &gt;5%","COMPRAR")))</f>
        <v>SEM OFERTA</v>
      </c>
      <c r="AB2065" s="18" t="str">
        <f aca="false">IF(W2065="DIMEC",S2065,IF(W2065="MEDCENTRO",U2065,""))</f>
        <v/>
      </c>
      <c r="AC2065" s="18" t="n">
        <f aca="false">IF(AA2065&lt;&gt;"COMPRAR",0,IF(AB2065="",I2065,MIN(I2065,AB2065)))</f>
        <v>0</v>
      </c>
      <c r="AD2065" s="19" t="n">
        <f aca="false">IF(AC2065&gt;0,AC2065*V2065,0)</f>
        <v>0</v>
      </c>
      <c r="AE2065" s="19" t="n">
        <f aca="false">IF(AC2065&gt;0,(M2065-V2065)*AC2065,0)</f>
        <v>0</v>
      </c>
      <c r="AF2065" s="16" t="str">
        <f aca="false">IF(AA2065&lt;&gt;"COMPRAR","",IF(AB2065="",IF(X2065="","",IF(X2065-V2065&lt;0.01,"EMPATE TÉCNICO","")),IF(AB2065&lt;I2065,"ESTOQUE INSUFICIENTE",IF(X2065="","",IF(X2065-V2065&lt;0.01,"EMPATE TÉCNICO","")))))</f>
        <v/>
      </c>
      <c r="AG2065" s="16" t="s">
        <v>5196</v>
      </c>
      <c r="AH2065" s="16" t="s">
        <v>288</v>
      </c>
    </row>
    <row r="2066" customFormat="false" ht="15" hidden="false" customHeight="false" outlineLevel="0" collapsed="false">
      <c r="A2066" s="16" t="s">
        <v>6543</v>
      </c>
      <c r="B2066" s="17" t="s">
        <v>6544</v>
      </c>
      <c r="C2066" s="16" t="s">
        <v>6545</v>
      </c>
      <c r="D2066" s="16" t="s">
        <v>6286</v>
      </c>
      <c r="E2066" s="18" t="n">
        <v>36</v>
      </c>
      <c r="F2066" s="16" t="s">
        <v>43</v>
      </c>
      <c r="G2066" s="18" t="n">
        <v>0</v>
      </c>
      <c r="H2066" s="16" t="n">
        <v>3</v>
      </c>
      <c r="I2066" s="18" t="n">
        <v>1</v>
      </c>
      <c r="J2066" s="19" t="n">
        <v>0.336388888888889</v>
      </c>
      <c r="K2066" s="19" t="n">
        <v>0.336388888888889</v>
      </c>
      <c r="L2066" s="19" t="n">
        <v>0.3364</v>
      </c>
      <c r="M2066" s="19" t="n">
        <f aca="false">IF(J2066&gt;0,J2066,K2066)*E2066</f>
        <v>12.11</v>
      </c>
      <c r="N2066" s="20"/>
      <c r="O2066" s="21" t="str">
        <f aca="false">IF(R2066="","",ROUND(R2066*(1-Premissas!$B$4),4))</f>
        <v/>
      </c>
      <c r="P2066" s="22"/>
      <c r="Q2066" s="22"/>
      <c r="R2066" s="23"/>
      <c r="S2066" s="24"/>
      <c r="T2066" s="24"/>
      <c r="U2066" s="25"/>
      <c r="V2066" s="19" t="str">
        <f aca="false">IF(COUNT(N2066:Q2066)=0,"",MIN(N2066:Q2066))</f>
        <v/>
      </c>
      <c r="W2066" s="16" t="str">
        <f aca="false">IF(V2066="","",INDEX($N$4:$Q$4,MATCH(V2066,N2066:Q2066,0)))</f>
        <v/>
      </c>
      <c r="X2066" s="19" t="str">
        <f aca="false">IF(COUNT(N2066:Q2066)&lt;2,"",SMALL(N2066:Q2066,2))</f>
        <v/>
      </c>
      <c r="Y2066" s="26" t="str">
        <f aca="false">IF(OR(V2066="",M2066=0),"",V2066/M2066-1)</f>
        <v/>
      </c>
      <c r="Z2066" s="26" t="str">
        <f aca="false">IF(OR(V2066="",L2066=""),"",V2066/(L2066*E2066)-1)</f>
        <v/>
      </c>
      <c r="AA2066" s="16" t="str">
        <f aca="false">IF(V2066="","SEM OFERTA",IF(OR(Y2066&gt;Premissas!$B$11,Y2066&lt;Premissas!$B$12),"VERIFICAR - UNIDADE/EMBALAGEM",IF(Y2066&gt;Premissas!$B$6,"NÃO COMPRAR - REAJUSTE &gt;5%","COMPRAR")))</f>
        <v>SEM OFERTA</v>
      </c>
      <c r="AB2066" s="18" t="str">
        <f aca="false">IF(W2066="DIMEC",S2066,IF(W2066="MEDCENTRO",U2066,""))</f>
        <v/>
      </c>
      <c r="AC2066" s="18" t="n">
        <f aca="false">IF(AA2066&lt;&gt;"COMPRAR",0,IF(AB2066="",I2066,MIN(I2066,AB2066)))</f>
        <v>0</v>
      </c>
      <c r="AD2066" s="19" t="n">
        <f aca="false">IF(AC2066&gt;0,AC2066*V2066,0)</f>
        <v>0</v>
      </c>
      <c r="AE2066" s="19" t="n">
        <f aca="false">IF(AC2066&gt;0,(M2066-V2066)*AC2066,0)</f>
        <v>0</v>
      </c>
      <c r="AF2066" s="16" t="str">
        <f aca="false">IF(AA2066&lt;&gt;"COMPRAR","",IF(AB2066="",IF(X2066="","",IF(X2066-V2066&lt;0.01,"EMPATE TÉCNICO","")),IF(AB2066&lt;I2066,"ESTOQUE INSUFICIENTE",IF(X2066="","",IF(X2066-V2066&lt;0.01,"EMPATE TÉCNICO","")))))</f>
        <v/>
      </c>
      <c r="AG2066" s="16" t="s">
        <v>5196</v>
      </c>
      <c r="AH2066" s="16" t="s">
        <v>288</v>
      </c>
    </row>
    <row r="2067" customFormat="false" ht="15" hidden="false" customHeight="false" outlineLevel="0" collapsed="false">
      <c r="A2067" s="16" t="s">
        <v>6546</v>
      </c>
      <c r="B2067" s="17" t="s">
        <v>6547</v>
      </c>
      <c r="C2067" s="16" t="s">
        <v>6548</v>
      </c>
      <c r="D2067" s="16" t="s">
        <v>6286</v>
      </c>
      <c r="E2067" s="18" t="n">
        <v>12</v>
      </c>
      <c r="F2067" s="16" t="s">
        <v>43</v>
      </c>
      <c r="G2067" s="18" t="n">
        <v>0</v>
      </c>
      <c r="H2067" s="16" t="n">
        <v>1.6</v>
      </c>
      <c r="I2067" s="18" t="n">
        <v>1</v>
      </c>
      <c r="J2067" s="19" t="n">
        <v>1.00916666666667</v>
      </c>
      <c r="K2067" s="19" t="n">
        <v>1.00916666666667</v>
      </c>
      <c r="L2067" s="19" t="n">
        <v>1.0092</v>
      </c>
      <c r="M2067" s="19" t="n">
        <f aca="false">IF(J2067&gt;0,J2067,K2067)*E2067</f>
        <v>12.11</v>
      </c>
      <c r="N2067" s="20"/>
      <c r="O2067" s="21" t="str">
        <f aca="false">IF(R2067="","",ROUND(R2067*(1-Premissas!$B$4),4))</f>
        <v/>
      </c>
      <c r="P2067" s="22"/>
      <c r="Q2067" s="22"/>
      <c r="R2067" s="23"/>
      <c r="S2067" s="24"/>
      <c r="T2067" s="24"/>
      <c r="U2067" s="25"/>
      <c r="V2067" s="19" t="str">
        <f aca="false">IF(COUNT(N2067:Q2067)=0,"",MIN(N2067:Q2067))</f>
        <v/>
      </c>
      <c r="W2067" s="16" t="str">
        <f aca="false">IF(V2067="","",INDEX($N$4:$Q$4,MATCH(V2067,N2067:Q2067,0)))</f>
        <v/>
      </c>
      <c r="X2067" s="19" t="str">
        <f aca="false">IF(COUNT(N2067:Q2067)&lt;2,"",SMALL(N2067:Q2067,2))</f>
        <v/>
      </c>
      <c r="Y2067" s="26" t="str">
        <f aca="false">IF(OR(V2067="",M2067=0),"",V2067/M2067-1)</f>
        <v/>
      </c>
      <c r="Z2067" s="26" t="str">
        <f aca="false">IF(OR(V2067="",L2067=""),"",V2067/(L2067*E2067)-1)</f>
        <v/>
      </c>
      <c r="AA2067" s="16" t="str">
        <f aca="false">IF(V2067="","SEM OFERTA",IF(OR(Y2067&gt;Premissas!$B$11,Y2067&lt;Premissas!$B$12),"VERIFICAR - UNIDADE/EMBALAGEM",IF(Y2067&gt;Premissas!$B$6,"NÃO COMPRAR - REAJUSTE &gt;5%","COMPRAR")))</f>
        <v>SEM OFERTA</v>
      </c>
      <c r="AB2067" s="18" t="str">
        <f aca="false">IF(W2067="DIMEC",S2067,IF(W2067="MEDCENTRO",U2067,""))</f>
        <v/>
      </c>
      <c r="AC2067" s="18" t="n">
        <f aca="false">IF(AA2067&lt;&gt;"COMPRAR",0,IF(AB2067="",I2067,MIN(I2067,AB2067)))</f>
        <v>0</v>
      </c>
      <c r="AD2067" s="19" t="n">
        <f aca="false">IF(AC2067&gt;0,AC2067*V2067,0)</f>
        <v>0</v>
      </c>
      <c r="AE2067" s="19" t="n">
        <f aca="false">IF(AC2067&gt;0,(M2067-V2067)*AC2067,0)</f>
        <v>0</v>
      </c>
      <c r="AF2067" s="16" t="str">
        <f aca="false">IF(AA2067&lt;&gt;"COMPRAR","",IF(AB2067="",IF(X2067="","",IF(X2067-V2067&lt;0.01,"EMPATE TÉCNICO","")),IF(AB2067&lt;I2067,"ESTOQUE INSUFICIENTE",IF(X2067="","",IF(X2067-V2067&lt;0.01,"EMPATE TÉCNICO","")))))</f>
        <v/>
      </c>
      <c r="AG2067" s="16" t="s">
        <v>5196</v>
      </c>
      <c r="AH2067" s="16" t="s">
        <v>288</v>
      </c>
    </row>
    <row r="2068" customFormat="false" ht="15" hidden="false" customHeight="false" outlineLevel="0" collapsed="false">
      <c r="A2068" s="16" t="s">
        <v>6549</v>
      </c>
      <c r="B2068" s="17" t="s">
        <v>6550</v>
      </c>
      <c r="C2068" s="16" t="s">
        <v>6551</v>
      </c>
      <c r="D2068" s="16" t="s">
        <v>6552</v>
      </c>
      <c r="E2068" s="18" t="n">
        <v>16</v>
      </c>
      <c r="F2068" s="16" t="s">
        <v>41</v>
      </c>
      <c r="G2068" s="18" t="n">
        <v>7</v>
      </c>
      <c r="H2068" s="16" t="n">
        <v>12.8</v>
      </c>
      <c r="I2068" s="18" t="n">
        <v>2</v>
      </c>
      <c r="J2068" s="19" t="n">
        <v>2.605</v>
      </c>
      <c r="K2068" s="19" t="n">
        <v>2.605</v>
      </c>
      <c r="L2068" s="19" t="n">
        <v>2.605</v>
      </c>
      <c r="M2068" s="19" t="n">
        <f aca="false">IF(J2068&gt;0,J2068,K2068)*E2068</f>
        <v>41.68</v>
      </c>
      <c r="N2068" s="20"/>
      <c r="O2068" s="21" t="str">
        <f aca="false">IF(R2068="","",ROUND(R2068*(1-Premissas!$B$4),4))</f>
        <v/>
      </c>
      <c r="P2068" s="22"/>
      <c r="Q2068" s="22"/>
      <c r="R2068" s="23"/>
      <c r="S2068" s="24"/>
      <c r="T2068" s="24"/>
      <c r="U2068" s="25"/>
      <c r="V2068" s="19" t="str">
        <f aca="false">IF(COUNT(N2068:Q2068)=0,"",MIN(N2068:Q2068))</f>
        <v/>
      </c>
      <c r="W2068" s="16" t="str">
        <f aca="false">IF(V2068="","",INDEX($N$4:$Q$4,MATCH(V2068,N2068:Q2068,0)))</f>
        <v/>
      </c>
      <c r="X2068" s="19" t="str">
        <f aca="false">IF(COUNT(N2068:Q2068)&lt;2,"",SMALL(N2068:Q2068,2))</f>
        <v/>
      </c>
      <c r="Y2068" s="26" t="str">
        <f aca="false">IF(OR(V2068="",M2068=0),"",V2068/M2068-1)</f>
        <v/>
      </c>
      <c r="Z2068" s="26" t="str">
        <f aca="false">IF(OR(V2068="",L2068=""),"",V2068/(L2068*E2068)-1)</f>
        <v/>
      </c>
      <c r="AA2068" s="16" t="str">
        <f aca="false">IF(V2068="","SEM OFERTA",IF(OR(Y2068&gt;Premissas!$B$11,Y2068&lt;Premissas!$B$12),"VERIFICAR - UNIDADE/EMBALAGEM",IF(Y2068&gt;Premissas!$B$6,"NÃO COMPRAR - REAJUSTE &gt;5%","COMPRAR")))</f>
        <v>SEM OFERTA</v>
      </c>
      <c r="AB2068" s="18" t="str">
        <f aca="false">IF(W2068="DIMEC",S2068,IF(W2068="MEDCENTRO",U2068,""))</f>
        <v/>
      </c>
      <c r="AC2068" s="18" t="n">
        <f aca="false">IF(AA2068&lt;&gt;"COMPRAR",0,IF(AB2068="",I2068,MIN(I2068,AB2068)))</f>
        <v>0</v>
      </c>
      <c r="AD2068" s="19" t="n">
        <f aca="false">IF(AC2068&gt;0,AC2068*V2068,0)</f>
        <v>0</v>
      </c>
      <c r="AE2068" s="19" t="n">
        <f aca="false">IF(AC2068&gt;0,(M2068-V2068)*AC2068,0)</f>
        <v>0</v>
      </c>
      <c r="AF2068" s="16" t="str">
        <f aca="false">IF(AA2068&lt;&gt;"COMPRAR","",IF(AB2068="",IF(X2068="","",IF(X2068-V2068&lt;0.01,"EMPATE TÉCNICO","")),IF(AB2068&lt;I2068,"ESTOQUE INSUFICIENTE",IF(X2068="","",IF(X2068-V2068&lt;0.01,"EMPATE TÉCNICO","")))))</f>
        <v/>
      </c>
      <c r="AG2068" s="16" t="s">
        <v>3767</v>
      </c>
      <c r="AH2068" s="16" t="s">
        <v>288</v>
      </c>
    </row>
    <row r="2069" customFormat="false" ht="15" hidden="false" customHeight="false" outlineLevel="0" collapsed="false">
      <c r="A2069" s="16" t="s">
        <v>6553</v>
      </c>
      <c r="B2069" s="17"/>
      <c r="C2069" s="16" t="s">
        <v>6554</v>
      </c>
      <c r="D2069" s="16" t="s">
        <v>6555</v>
      </c>
      <c r="E2069" s="18" t="n">
        <v>1</v>
      </c>
      <c r="F2069" s="16" t="s">
        <v>43</v>
      </c>
      <c r="G2069" s="18" t="n">
        <v>0</v>
      </c>
      <c r="H2069" s="16" t="n">
        <v>0.4</v>
      </c>
      <c r="I2069" s="18" t="n">
        <v>2</v>
      </c>
      <c r="J2069" s="19" t="n">
        <v>1.15</v>
      </c>
      <c r="K2069" s="19" t="n">
        <v>1.15</v>
      </c>
      <c r="L2069" s="19" t="n">
        <v>1.15</v>
      </c>
      <c r="M2069" s="19" t="n">
        <f aca="false">IF(J2069&gt;0,J2069,K2069)*E2069</f>
        <v>1.15</v>
      </c>
      <c r="N2069" s="20"/>
      <c r="O2069" s="21" t="str">
        <f aca="false">IF(R2069="","",ROUND(R2069*(1-Premissas!$B$4),4))</f>
        <v/>
      </c>
      <c r="P2069" s="22"/>
      <c r="Q2069" s="22"/>
      <c r="R2069" s="23"/>
      <c r="S2069" s="24"/>
      <c r="T2069" s="24"/>
      <c r="U2069" s="25"/>
      <c r="V2069" s="19" t="str">
        <f aca="false">IF(COUNT(N2069:Q2069)=0,"",MIN(N2069:Q2069))</f>
        <v/>
      </c>
      <c r="W2069" s="16" t="str">
        <f aca="false">IF(V2069="","",INDEX($N$4:$Q$4,MATCH(V2069,N2069:Q2069,0)))</f>
        <v/>
      </c>
      <c r="X2069" s="19" t="str">
        <f aca="false">IF(COUNT(N2069:Q2069)&lt;2,"",SMALL(N2069:Q2069,2))</f>
        <v/>
      </c>
      <c r="Y2069" s="26" t="str">
        <f aca="false">IF(OR(V2069="",M2069=0),"",V2069/M2069-1)</f>
        <v/>
      </c>
      <c r="Z2069" s="26" t="str">
        <f aca="false">IF(OR(V2069="",L2069=""),"",V2069/(L2069*E2069)-1)</f>
        <v/>
      </c>
      <c r="AA2069" s="16" t="str">
        <f aca="false">IF(V2069="","SEM OFERTA",IF(OR(Y2069&gt;Premissas!$B$11,Y2069&lt;Premissas!$B$12),"VERIFICAR - UNIDADE/EMBALAGEM",IF(Y2069&gt;Premissas!$B$6,"NÃO COMPRAR - REAJUSTE &gt;5%","COMPRAR")))</f>
        <v>SEM OFERTA</v>
      </c>
      <c r="AB2069" s="18" t="str">
        <f aca="false">IF(W2069="DIMEC",S2069,IF(W2069="MEDCENTRO",U2069,""))</f>
        <v/>
      </c>
      <c r="AC2069" s="18" t="n">
        <f aca="false">IF(AA2069&lt;&gt;"COMPRAR",0,IF(AB2069="",I2069,MIN(I2069,AB2069)))</f>
        <v>0</v>
      </c>
      <c r="AD2069" s="19" t="n">
        <f aca="false">IF(AC2069&gt;0,AC2069*V2069,0)</f>
        <v>0</v>
      </c>
      <c r="AE2069" s="19" t="n">
        <f aca="false">IF(AC2069&gt;0,(M2069-V2069)*AC2069,0)</f>
        <v>0</v>
      </c>
      <c r="AF2069" s="16" t="str">
        <f aca="false">IF(AA2069&lt;&gt;"COMPRAR","",IF(AB2069="",IF(X2069="","",IF(X2069-V2069&lt;0.01,"EMPATE TÉCNICO","")),IF(AB2069&lt;I2069,"ESTOQUE INSUFICIENTE",IF(X2069="","",IF(X2069-V2069&lt;0.01,"EMPATE TÉCNICO","")))))</f>
        <v/>
      </c>
      <c r="AG2069" s="16" t="s">
        <v>1771</v>
      </c>
      <c r="AH2069" s="16" t="s">
        <v>288</v>
      </c>
    </row>
    <row r="2070" customFormat="false" ht="15" hidden="false" customHeight="false" outlineLevel="0" collapsed="false">
      <c r="A2070" s="16" t="s">
        <v>6556</v>
      </c>
      <c r="B2070" s="17" t="s">
        <v>6557</v>
      </c>
      <c r="C2070" s="16" t="s">
        <v>6558</v>
      </c>
      <c r="D2070" s="16" t="s">
        <v>5186</v>
      </c>
      <c r="E2070" s="18" t="n">
        <v>1</v>
      </c>
      <c r="F2070" s="16" t="s">
        <v>42</v>
      </c>
      <c r="G2070" s="18" t="n">
        <v>13</v>
      </c>
      <c r="H2070" s="16" t="n">
        <v>17.7</v>
      </c>
      <c r="I2070" s="18" t="n">
        <v>33</v>
      </c>
      <c r="J2070" s="19" t="n">
        <v>1.29</v>
      </c>
      <c r="K2070" s="19" t="n">
        <v>1.29</v>
      </c>
      <c r="L2070" s="19" t="n">
        <v>1.28</v>
      </c>
      <c r="M2070" s="19" t="n">
        <f aca="false">IF(J2070&gt;0,J2070,K2070)*E2070</f>
        <v>1.29</v>
      </c>
      <c r="N2070" s="20"/>
      <c r="O2070" s="21" t="str">
        <f aca="false">IF(R2070="","",ROUND(R2070*(1-Premissas!$B$4),4))</f>
        <v/>
      </c>
      <c r="P2070" s="22"/>
      <c r="Q2070" s="22"/>
      <c r="R2070" s="23"/>
      <c r="S2070" s="24"/>
      <c r="T2070" s="24"/>
      <c r="U2070" s="25"/>
      <c r="V2070" s="19" t="str">
        <f aca="false">IF(COUNT(N2070:Q2070)=0,"",MIN(N2070:Q2070))</f>
        <v/>
      </c>
      <c r="W2070" s="16" t="str">
        <f aca="false">IF(V2070="","",INDEX($N$4:$Q$4,MATCH(V2070,N2070:Q2070,0)))</f>
        <v/>
      </c>
      <c r="X2070" s="19" t="str">
        <f aca="false">IF(COUNT(N2070:Q2070)&lt;2,"",SMALL(N2070:Q2070,2))</f>
        <v/>
      </c>
      <c r="Y2070" s="26" t="str">
        <f aca="false">IF(OR(V2070="",M2070=0),"",V2070/M2070-1)</f>
        <v/>
      </c>
      <c r="Z2070" s="26" t="str">
        <f aca="false">IF(OR(V2070="",L2070=""),"",V2070/(L2070*E2070)-1)</f>
        <v/>
      </c>
      <c r="AA2070" s="16" t="str">
        <f aca="false">IF(V2070="","SEM OFERTA",IF(OR(Y2070&gt;Premissas!$B$11,Y2070&lt;Premissas!$B$12),"VERIFICAR - UNIDADE/EMBALAGEM",IF(Y2070&gt;Premissas!$B$6,"NÃO COMPRAR - REAJUSTE &gt;5%","COMPRAR")))</f>
        <v>SEM OFERTA</v>
      </c>
      <c r="AB2070" s="18" t="str">
        <f aca="false">IF(W2070="DIMEC",S2070,IF(W2070="MEDCENTRO",U2070,""))</f>
        <v/>
      </c>
      <c r="AC2070" s="18" t="n">
        <f aca="false">IF(AA2070&lt;&gt;"COMPRAR",0,IF(AB2070="",I2070,MIN(I2070,AB2070)))</f>
        <v>0</v>
      </c>
      <c r="AD2070" s="19" t="n">
        <f aca="false">IF(AC2070&gt;0,AC2070*V2070,0)</f>
        <v>0</v>
      </c>
      <c r="AE2070" s="19" t="n">
        <f aca="false">IF(AC2070&gt;0,(M2070-V2070)*AC2070,0)</f>
        <v>0</v>
      </c>
      <c r="AF2070" s="16" t="str">
        <f aca="false">IF(AA2070&lt;&gt;"COMPRAR","",IF(AB2070="",IF(X2070="","",IF(X2070-V2070&lt;0.01,"EMPATE TÉCNICO","")),IF(AB2070&lt;I2070,"ESTOQUE INSUFICIENTE",IF(X2070="","",IF(X2070-V2070&lt;0.01,"EMPATE TÉCNICO","")))))</f>
        <v/>
      </c>
      <c r="AG2070" s="16" t="s">
        <v>5182</v>
      </c>
      <c r="AH2070" s="16" t="s">
        <v>288</v>
      </c>
    </row>
    <row r="2071" customFormat="false" ht="15" hidden="false" customHeight="false" outlineLevel="0" collapsed="false">
      <c r="A2071" s="16" t="s">
        <v>6559</v>
      </c>
      <c r="B2071" s="17" t="s">
        <v>6560</v>
      </c>
      <c r="C2071" s="16" t="s">
        <v>6561</v>
      </c>
      <c r="D2071" s="16" t="s">
        <v>6290</v>
      </c>
      <c r="E2071" s="18" t="n">
        <v>12</v>
      </c>
      <c r="F2071" s="16" t="s">
        <v>42</v>
      </c>
      <c r="G2071" s="18" t="n">
        <v>4</v>
      </c>
      <c r="H2071" s="16" t="n">
        <v>6.7</v>
      </c>
      <c r="I2071" s="18" t="n">
        <v>2</v>
      </c>
      <c r="J2071" s="19" t="n">
        <v>1.10083333333333</v>
      </c>
      <c r="K2071" s="19" t="n">
        <v>1.10083333333333</v>
      </c>
      <c r="L2071" s="19" t="n">
        <v>1.1008</v>
      </c>
      <c r="M2071" s="19" t="n">
        <f aca="false">IF(J2071&gt;0,J2071,K2071)*E2071</f>
        <v>13.21</v>
      </c>
      <c r="N2071" s="20"/>
      <c r="O2071" s="21" t="str">
        <f aca="false">IF(R2071="","",ROUND(R2071*(1-Premissas!$B$4),4))</f>
        <v/>
      </c>
      <c r="P2071" s="22"/>
      <c r="Q2071" s="22"/>
      <c r="R2071" s="23"/>
      <c r="S2071" s="24"/>
      <c r="T2071" s="24"/>
      <c r="U2071" s="25"/>
      <c r="V2071" s="19" t="str">
        <f aca="false">IF(COUNT(N2071:Q2071)=0,"",MIN(N2071:Q2071))</f>
        <v/>
      </c>
      <c r="W2071" s="16" t="str">
        <f aca="false">IF(V2071="","",INDEX($N$4:$Q$4,MATCH(V2071,N2071:Q2071,0)))</f>
        <v/>
      </c>
      <c r="X2071" s="19" t="str">
        <f aca="false">IF(COUNT(N2071:Q2071)&lt;2,"",SMALL(N2071:Q2071,2))</f>
        <v/>
      </c>
      <c r="Y2071" s="26" t="str">
        <f aca="false">IF(OR(V2071="",M2071=0),"",V2071/M2071-1)</f>
        <v/>
      </c>
      <c r="Z2071" s="26" t="str">
        <f aca="false">IF(OR(V2071="",L2071=""),"",V2071/(L2071*E2071)-1)</f>
        <v/>
      </c>
      <c r="AA2071" s="16" t="str">
        <f aca="false">IF(V2071="","SEM OFERTA",IF(OR(Y2071&gt;Premissas!$B$11,Y2071&lt;Premissas!$B$12),"VERIFICAR - UNIDADE/EMBALAGEM",IF(Y2071&gt;Premissas!$B$6,"NÃO COMPRAR - REAJUSTE &gt;5%","COMPRAR")))</f>
        <v>SEM OFERTA</v>
      </c>
      <c r="AB2071" s="18" t="str">
        <f aca="false">IF(W2071="DIMEC",S2071,IF(W2071="MEDCENTRO",U2071,""))</f>
        <v/>
      </c>
      <c r="AC2071" s="18" t="n">
        <f aca="false">IF(AA2071&lt;&gt;"COMPRAR",0,IF(AB2071="",I2071,MIN(I2071,AB2071)))</f>
        <v>0</v>
      </c>
      <c r="AD2071" s="19" t="n">
        <f aca="false">IF(AC2071&gt;0,AC2071*V2071,0)</f>
        <v>0</v>
      </c>
      <c r="AE2071" s="19" t="n">
        <f aca="false">IF(AC2071&gt;0,(M2071-V2071)*AC2071,0)</f>
        <v>0</v>
      </c>
      <c r="AF2071" s="16" t="str">
        <f aca="false">IF(AA2071&lt;&gt;"COMPRAR","",IF(AB2071="",IF(X2071="","",IF(X2071-V2071&lt;0.01,"EMPATE TÉCNICO","")),IF(AB2071&lt;I2071,"ESTOQUE INSUFICIENTE",IF(X2071="","",IF(X2071-V2071&lt;0.01,"EMPATE TÉCNICO","")))))</f>
        <v/>
      </c>
      <c r="AG2071" s="16" t="s">
        <v>134</v>
      </c>
      <c r="AH2071" s="16" t="s">
        <v>288</v>
      </c>
    </row>
    <row r="2072" customFormat="false" ht="15" hidden="false" customHeight="false" outlineLevel="0" collapsed="false">
      <c r="A2072" s="16" t="s">
        <v>6562</v>
      </c>
      <c r="B2072" s="17" t="s">
        <v>6563</v>
      </c>
      <c r="C2072" s="16" t="s">
        <v>6564</v>
      </c>
      <c r="D2072" s="16" t="s">
        <v>6552</v>
      </c>
      <c r="E2072" s="18" t="n">
        <v>16</v>
      </c>
      <c r="F2072" s="16" t="s">
        <v>41</v>
      </c>
      <c r="G2072" s="18" t="n">
        <v>19</v>
      </c>
      <c r="H2072" s="16" t="n">
        <v>25.7</v>
      </c>
      <c r="I2072" s="18" t="n">
        <v>3</v>
      </c>
      <c r="J2072" s="19" t="n">
        <v>2.24791666666667</v>
      </c>
      <c r="K2072" s="19" t="n">
        <v>2.24791666666667</v>
      </c>
      <c r="L2072" s="19" t="n">
        <v>2.2479</v>
      </c>
      <c r="M2072" s="19" t="n">
        <f aca="false">IF(J2072&gt;0,J2072,K2072)*E2072</f>
        <v>35.9666666666667</v>
      </c>
      <c r="N2072" s="20"/>
      <c r="O2072" s="21" t="str">
        <f aca="false">IF(R2072="","",ROUND(R2072*(1-Premissas!$B$4),4))</f>
        <v/>
      </c>
      <c r="P2072" s="22"/>
      <c r="Q2072" s="22"/>
      <c r="R2072" s="23"/>
      <c r="S2072" s="24"/>
      <c r="T2072" s="24"/>
      <c r="U2072" s="25"/>
      <c r="V2072" s="19" t="str">
        <f aca="false">IF(COUNT(N2072:Q2072)=0,"",MIN(N2072:Q2072))</f>
        <v/>
      </c>
      <c r="W2072" s="16" t="str">
        <f aca="false">IF(V2072="","",INDEX($N$4:$Q$4,MATCH(V2072,N2072:Q2072,0)))</f>
        <v/>
      </c>
      <c r="X2072" s="19" t="str">
        <f aca="false">IF(COUNT(N2072:Q2072)&lt;2,"",SMALL(N2072:Q2072,2))</f>
        <v/>
      </c>
      <c r="Y2072" s="26" t="str">
        <f aca="false">IF(OR(V2072="",M2072=0),"",V2072/M2072-1)</f>
        <v/>
      </c>
      <c r="Z2072" s="26" t="str">
        <f aca="false">IF(OR(V2072="",L2072=""),"",V2072/(L2072*E2072)-1)</f>
        <v/>
      </c>
      <c r="AA2072" s="16" t="str">
        <f aca="false">IF(V2072="","SEM OFERTA",IF(OR(Y2072&gt;Premissas!$B$11,Y2072&lt;Premissas!$B$12),"VERIFICAR - UNIDADE/EMBALAGEM",IF(Y2072&gt;Premissas!$B$6,"NÃO COMPRAR - REAJUSTE &gt;5%","COMPRAR")))</f>
        <v>SEM OFERTA</v>
      </c>
      <c r="AB2072" s="18" t="str">
        <f aca="false">IF(W2072="DIMEC",S2072,IF(W2072="MEDCENTRO",U2072,""))</f>
        <v/>
      </c>
      <c r="AC2072" s="18" t="n">
        <f aca="false">IF(AA2072&lt;&gt;"COMPRAR",0,IF(AB2072="",I2072,MIN(I2072,AB2072)))</f>
        <v>0</v>
      </c>
      <c r="AD2072" s="19" t="n">
        <f aca="false">IF(AC2072&gt;0,AC2072*V2072,0)</f>
        <v>0</v>
      </c>
      <c r="AE2072" s="19" t="n">
        <f aca="false">IF(AC2072&gt;0,(M2072-V2072)*AC2072,0)</f>
        <v>0</v>
      </c>
      <c r="AF2072" s="16" t="str">
        <f aca="false">IF(AA2072&lt;&gt;"COMPRAR","",IF(AB2072="",IF(X2072="","",IF(X2072-V2072&lt;0.01,"EMPATE TÉCNICO","")),IF(AB2072&lt;I2072,"ESTOQUE INSUFICIENTE",IF(X2072="","",IF(X2072-V2072&lt;0.01,"EMPATE TÉCNICO","")))))</f>
        <v/>
      </c>
      <c r="AG2072" s="16" t="s">
        <v>3767</v>
      </c>
      <c r="AH2072" s="16" t="s">
        <v>288</v>
      </c>
    </row>
    <row r="2073" customFormat="false" ht="15" hidden="false" customHeight="false" outlineLevel="0" collapsed="false">
      <c r="A2073" s="16" t="s">
        <v>6565</v>
      </c>
      <c r="B2073" s="17" t="s">
        <v>6566</v>
      </c>
      <c r="C2073" s="16" t="s">
        <v>6567</v>
      </c>
      <c r="D2073" s="16" t="s">
        <v>6552</v>
      </c>
      <c r="E2073" s="18" t="n">
        <v>16</v>
      </c>
      <c r="F2073" s="16" t="s">
        <v>41</v>
      </c>
      <c r="G2073" s="18" t="n">
        <v>26</v>
      </c>
      <c r="H2073" s="16" t="n">
        <v>15.9</v>
      </c>
      <c r="I2073" s="18" t="n">
        <v>1</v>
      </c>
      <c r="J2073" s="19" t="n">
        <v>2.2479875</v>
      </c>
      <c r="K2073" s="19" t="n">
        <v>2.2479875</v>
      </c>
      <c r="L2073" s="19" t="n">
        <v>2.248</v>
      </c>
      <c r="M2073" s="19" t="n">
        <f aca="false">IF(J2073&gt;0,J2073,K2073)*E2073</f>
        <v>35.9678</v>
      </c>
      <c r="N2073" s="20"/>
      <c r="O2073" s="21" t="str">
        <f aca="false">IF(R2073="","",ROUND(R2073*(1-Premissas!$B$4),4))</f>
        <v/>
      </c>
      <c r="P2073" s="22"/>
      <c r="Q2073" s="22"/>
      <c r="R2073" s="23"/>
      <c r="S2073" s="24"/>
      <c r="T2073" s="24"/>
      <c r="U2073" s="25"/>
      <c r="V2073" s="19" t="str">
        <f aca="false">IF(COUNT(N2073:Q2073)=0,"",MIN(N2073:Q2073))</f>
        <v/>
      </c>
      <c r="W2073" s="16" t="str">
        <f aca="false">IF(V2073="","",INDEX($N$4:$Q$4,MATCH(V2073,N2073:Q2073,0)))</f>
        <v/>
      </c>
      <c r="X2073" s="19" t="str">
        <f aca="false">IF(COUNT(N2073:Q2073)&lt;2,"",SMALL(N2073:Q2073,2))</f>
        <v/>
      </c>
      <c r="Y2073" s="26" t="str">
        <f aca="false">IF(OR(V2073="",M2073=0),"",V2073/M2073-1)</f>
        <v/>
      </c>
      <c r="Z2073" s="26" t="str">
        <f aca="false">IF(OR(V2073="",L2073=""),"",V2073/(L2073*E2073)-1)</f>
        <v/>
      </c>
      <c r="AA2073" s="16" t="str">
        <f aca="false">IF(V2073="","SEM OFERTA",IF(OR(Y2073&gt;Premissas!$B$11,Y2073&lt;Premissas!$B$12),"VERIFICAR - UNIDADE/EMBALAGEM",IF(Y2073&gt;Premissas!$B$6,"NÃO COMPRAR - REAJUSTE &gt;5%","COMPRAR")))</f>
        <v>SEM OFERTA</v>
      </c>
      <c r="AB2073" s="18" t="str">
        <f aca="false">IF(W2073="DIMEC",S2073,IF(W2073="MEDCENTRO",U2073,""))</f>
        <v/>
      </c>
      <c r="AC2073" s="18" t="n">
        <f aca="false">IF(AA2073&lt;&gt;"COMPRAR",0,IF(AB2073="",I2073,MIN(I2073,AB2073)))</f>
        <v>0</v>
      </c>
      <c r="AD2073" s="19" t="n">
        <f aca="false">IF(AC2073&gt;0,AC2073*V2073,0)</f>
        <v>0</v>
      </c>
      <c r="AE2073" s="19" t="n">
        <f aca="false">IF(AC2073&gt;0,(M2073-V2073)*AC2073,0)</f>
        <v>0</v>
      </c>
      <c r="AF2073" s="16" t="str">
        <f aca="false">IF(AA2073&lt;&gt;"COMPRAR","",IF(AB2073="",IF(X2073="","",IF(X2073-V2073&lt;0.01,"EMPATE TÉCNICO","")),IF(AB2073&lt;I2073,"ESTOQUE INSUFICIENTE",IF(X2073="","",IF(X2073-V2073&lt;0.01,"EMPATE TÉCNICO","")))))</f>
        <v/>
      </c>
      <c r="AG2073" s="16" t="s">
        <v>3767</v>
      </c>
      <c r="AH2073" s="16" t="s">
        <v>288</v>
      </c>
    </row>
    <row r="2074" customFormat="false" ht="15" hidden="false" customHeight="false" outlineLevel="0" collapsed="false">
      <c r="A2074" s="16" t="s">
        <v>6568</v>
      </c>
      <c r="B2074" s="17" t="s">
        <v>6569</v>
      </c>
      <c r="C2074" s="16" t="s">
        <v>6570</v>
      </c>
      <c r="D2074" s="16" t="s">
        <v>6552</v>
      </c>
      <c r="E2074" s="18" t="n">
        <v>16</v>
      </c>
      <c r="F2074" s="16" t="s">
        <v>41</v>
      </c>
      <c r="G2074" s="18" t="n">
        <v>11</v>
      </c>
      <c r="H2074" s="16" t="n">
        <v>29.6</v>
      </c>
      <c r="I2074" s="18" t="n">
        <v>5</v>
      </c>
      <c r="J2074" s="19" t="n">
        <v>2.24791666666667</v>
      </c>
      <c r="K2074" s="19" t="n">
        <v>2.24791666666667</v>
      </c>
      <c r="L2074" s="19" t="n">
        <v>2.2479</v>
      </c>
      <c r="M2074" s="19" t="n">
        <f aca="false">IF(J2074&gt;0,J2074,K2074)*E2074</f>
        <v>35.9666666666667</v>
      </c>
      <c r="N2074" s="20"/>
      <c r="O2074" s="21" t="str">
        <f aca="false">IF(R2074="","",ROUND(R2074*(1-Premissas!$B$4),4))</f>
        <v/>
      </c>
      <c r="P2074" s="22"/>
      <c r="Q2074" s="22"/>
      <c r="R2074" s="23"/>
      <c r="S2074" s="24"/>
      <c r="T2074" s="24"/>
      <c r="U2074" s="25"/>
      <c r="V2074" s="19" t="str">
        <f aca="false">IF(COUNT(N2074:Q2074)=0,"",MIN(N2074:Q2074))</f>
        <v/>
      </c>
      <c r="W2074" s="16" t="str">
        <f aca="false">IF(V2074="","",INDEX($N$4:$Q$4,MATCH(V2074,N2074:Q2074,0)))</f>
        <v/>
      </c>
      <c r="X2074" s="19" t="str">
        <f aca="false">IF(COUNT(N2074:Q2074)&lt;2,"",SMALL(N2074:Q2074,2))</f>
        <v/>
      </c>
      <c r="Y2074" s="26" t="str">
        <f aca="false">IF(OR(V2074="",M2074=0),"",V2074/M2074-1)</f>
        <v/>
      </c>
      <c r="Z2074" s="26" t="str">
        <f aca="false">IF(OR(V2074="",L2074=""),"",V2074/(L2074*E2074)-1)</f>
        <v/>
      </c>
      <c r="AA2074" s="16" t="str">
        <f aca="false">IF(V2074="","SEM OFERTA",IF(OR(Y2074&gt;Premissas!$B$11,Y2074&lt;Premissas!$B$12),"VERIFICAR - UNIDADE/EMBALAGEM",IF(Y2074&gt;Premissas!$B$6,"NÃO COMPRAR - REAJUSTE &gt;5%","COMPRAR")))</f>
        <v>SEM OFERTA</v>
      </c>
      <c r="AB2074" s="18" t="str">
        <f aca="false">IF(W2074="DIMEC",S2074,IF(W2074="MEDCENTRO",U2074,""))</f>
        <v/>
      </c>
      <c r="AC2074" s="18" t="n">
        <f aca="false">IF(AA2074&lt;&gt;"COMPRAR",0,IF(AB2074="",I2074,MIN(I2074,AB2074)))</f>
        <v>0</v>
      </c>
      <c r="AD2074" s="19" t="n">
        <f aca="false">IF(AC2074&gt;0,AC2074*V2074,0)</f>
        <v>0</v>
      </c>
      <c r="AE2074" s="19" t="n">
        <f aca="false">IF(AC2074&gt;0,(M2074-V2074)*AC2074,0)</f>
        <v>0</v>
      </c>
      <c r="AF2074" s="16" t="str">
        <f aca="false">IF(AA2074&lt;&gt;"COMPRAR","",IF(AB2074="",IF(X2074="","",IF(X2074-V2074&lt;0.01,"EMPATE TÉCNICO","")),IF(AB2074&lt;I2074,"ESTOQUE INSUFICIENTE",IF(X2074="","",IF(X2074-V2074&lt;0.01,"EMPATE TÉCNICO","")))))</f>
        <v/>
      </c>
      <c r="AG2074" s="16" t="s">
        <v>3767</v>
      </c>
      <c r="AH2074" s="16" t="s">
        <v>288</v>
      </c>
    </row>
    <row r="2075" customFormat="false" ht="15" hidden="false" customHeight="false" outlineLevel="0" collapsed="false">
      <c r="A2075" s="16" t="s">
        <v>6571</v>
      </c>
      <c r="B2075" s="17" t="s">
        <v>6572</v>
      </c>
      <c r="C2075" s="16" t="s">
        <v>6573</v>
      </c>
      <c r="D2075" s="16" t="s">
        <v>6552</v>
      </c>
      <c r="E2075" s="18" t="n">
        <v>16</v>
      </c>
      <c r="F2075" s="16" t="s">
        <v>41</v>
      </c>
      <c r="G2075" s="18" t="n">
        <v>15</v>
      </c>
      <c r="H2075" s="16" t="n">
        <v>16.8</v>
      </c>
      <c r="I2075" s="18" t="n">
        <v>2</v>
      </c>
      <c r="J2075" s="19" t="n">
        <v>2.248125</v>
      </c>
      <c r="K2075" s="19" t="n">
        <v>2.248125</v>
      </c>
      <c r="L2075" s="19" t="n">
        <v>2.2479</v>
      </c>
      <c r="M2075" s="19" t="n">
        <f aca="false">IF(J2075&gt;0,J2075,K2075)*E2075</f>
        <v>35.97</v>
      </c>
      <c r="N2075" s="20"/>
      <c r="O2075" s="21" t="str">
        <f aca="false">IF(R2075="","",ROUND(R2075*(1-Premissas!$B$4),4))</f>
        <v/>
      </c>
      <c r="P2075" s="22"/>
      <c r="Q2075" s="22"/>
      <c r="R2075" s="23"/>
      <c r="S2075" s="24"/>
      <c r="T2075" s="24"/>
      <c r="U2075" s="25"/>
      <c r="V2075" s="19" t="str">
        <f aca="false">IF(COUNT(N2075:Q2075)=0,"",MIN(N2075:Q2075))</f>
        <v/>
      </c>
      <c r="W2075" s="16" t="str">
        <f aca="false">IF(V2075="","",INDEX($N$4:$Q$4,MATCH(V2075,N2075:Q2075,0)))</f>
        <v/>
      </c>
      <c r="X2075" s="19" t="str">
        <f aca="false">IF(COUNT(N2075:Q2075)&lt;2,"",SMALL(N2075:Q2075,2))</f>
        <v/>
      </c>
      <c r="Y2075" s="26" t="str">
        <f aca="false">IF(OR(V2075="",M2075=0),"",V2075/M2075-1)</f>
        <v/>
      </c>
      <c r="Z2075" s="26" t="str">
        <f aca="false">IF(OR(V2075="",L2075=""),"",V2075/(L2075*E2075)-1)</f>
        <v/>
      </c>
      <c r="AA2075" s="16" t="str">
        <f aca="false">IF(V2075="","SEM OFERTA",IF(OR(Y2075&gt;Premissas!$B$11,Y2075&lt;Premissas!$B$12),"VERIFICAR - UNIDADE/EMBALAGEM",IF(Y2075&gt;Premissas!$B$6,"NÃO COMPRAR - REAJUSTE &gt;5%","COMPRAR")))</f>
        <v>SEM OFERTA</v>
      </c>
      <c r="AB2075" s="18" t="str">
        <f aca="false">IF(W2075="DIMEC",S2075,IF(W2075="MEDCENTRO",U2075,""))</f>
        <v/>
      </c>
      <c r="AC2075" s="18" t="n">
        <f aca="false">IF(AA2075&lt;&gt;"COMPRAR",0,IF(AB2075="",I2075,MIN(I2075,AB2075)))</f>
        <v>0</v>
      </c>
      <c r="AD2075" s="19" t="n">
        <f aca="false">IF(AC2075&gt;0,AC2075*V2075,0)</f>
        <v>0</v>
      </c>
      <c r="AE2075" s="19" t="n">
        <f aca="false">IF(AC2075&gt;0,(M2075-V2075)*AC2075,0)</f>
        <v>0</v>
      </c>
      <c r="AF2075" s="16" t="str">
        <f aca="false">IF(AA2075&lt;&gt;"COMPRAR","",IF(AB2075="",IF(X2075="","",IF(X2075-V2075&lt;0.01,"EMPATE TÉCNICO","")),IF(AB2075&lt;I2075,"ESTOQUE INSUFICIENTE",IF(X2075="","",IF(X2075-V2075&lt;0.01,"EMPATE TÉCNICO","")))))</f>
        <v/>
      </c>
      <c r="AG2075" s="16" t="s">
        <v>3767</v>
      </c>
      <c r="AH2075" s="16" t="s">
        <v>288</v>
      </c>
    </row>
    <row r="2076" customFormat="false" ht="15" hidden="false" customHeight="false" outlineLevel="0" collapsed="false">
      <c r="A2076" s="16" t="s">
        <v>6574</v>
      </c>
      <c r="B2076" s="17" t="s">
        <v>6575</v>
      </c>
      <c r="C2076" s="16" t="s">
        <v>6576</v>
      </c>
      <c r="D2076" s="16" t="s">
        <v>6552</v>
      </c>
      <c r="E2076" s="18" t="n">
        <v>16</v>
      </c>
      <c r="F2076" s="16" t="s">
        <v>41</v>
      </c>
      <c r="G2076" s="18" t="n">
        <v>5</v>
      </c>
      <c r="H2076" s="16" t="n">
        <v>18.2</v>
      </c>
      <c r="I2076" s="18" t="n">
        <v>3</v>
      </c>
      <c r="J2076" s="19" t="n">
        <v>2.2479875</v>
      </c>
      <c r="K2076" s="19" t="n">
        <v>2.2479875</v>
      </c>
      <c r="L2076" s="19" t="n">
        <v>2.248</v>
      </c>
      <c r="M2076" s="19" t="n">
        <f aca="false">IF(J2076&gt;0,J2076,K2076)*E2076</f>
        <v>35.9678</v>
      </c>
      <c r="N2076" s="20"/>
      <c r="O2076" s="21" t="str">
        <f aca="false">IF(R2076="","",ROUND(R2076*(1-Premissas!$B$4),4))</f>
        <v/>
      </c>
      <c r="P2076" s="22"/>
      <c r="Q2076" s="22"/>
      <c r="R2076" s="23"/>
      <c r="S2076" s="24"/>
      <c r="T2076" s="24"/>
      <c r="U2076" s="25"/>
      <c r="V2076" s="19" t="str">
        <f aca="false">IF(COUNT(N2076:Q2076)=0,"",MIN(N2076:Q2076))</f>
        <v/>
      </c>
      <c r="W2076" s="16" t="str">
        <f aca="false">IF(V2076="","",INDEX($N$4:$Q$4,MATCH(V2076,N2076:Q2076,0)))</f>
        <v/>
      </c>
      <c r="X2076" s="19" t="str">
        <f aca="false">IF(COUNT(N2076:Q2076)&lt;2,"",SMALL(N2076:Q2076,2))</f>
        <v/>
      </c>
      <c r="Y2076" s="26" t="str">
        <f aca="false">IF(OR(V2076="",M2076=0),"",V2076/M2076-1)</f>
        <v/>
      </c>
      <c r="Z2076" s="26" t="str">
        <f aca="false">IF(OR(V2076="",L2076=""),"",V2076/(L2076*E2076)-1)</f>
        <v/>
      </c>
      <c r="AA2076" s="16" t="str">
        <f aca="false">IF(V2076="","SEM OFERTA",IF(OR(Y2076&gt;Premissas!$B$11,Y2076&lt;Premissas!$B$12),"VERIFICAR - UNIDADE/EMBALAGEM",IF(Y2076&gt;Premissas!$B$6,"NÃO COMPRAR - REAJUSTE &gt;5%","COMPRAR")))</f>
        <v>SEM OFERTA</v>
      </c>
      <c r="AB2076" s="18" t="str">
        <f aca="false">IF(W2076="DIMEC",S2076,IF(W2076="MEDCENTRO",U2076,""))</f>
        <v/>
      </c>
      <c r="AC2076" s="18" t="n">
        <f aca="false">IF(AA2076&lt;&gt;"COMPRAR",0,IF(AB2076="",I2076,MIN(I2076,AB2076)))</f>
        <v>0</v>
      </c>
      <c r="AD2076" s="19" t="n">
        <f aca="false">IF(AC2076&gt;0,AC2076*V2076,0)</f>
        <v>0</v>
      </c>
      <c r="AE2076" s="19" t="n">
        <f aca="false">IF(AC2076&gt;0,(M2076-V2076)*AC2076,0)</f>
        <v>0</v>
      </c>
      <c r="AF2076" s="16" t="str">
        <f aca="false">IF(AA2076&lt;&gt;"COMPRAR","",IF(AB2076="",IF(X2076="","",IF(X2076-V2076&lt;0.01,"EMPATE TÉCNICO","")),IF(AB2076&lt;I2076,"ESTOQUE INSUFICIENTE",IF(X2076="","",IF(X2076-V2076&lt;0.01,"EMPATE TÉCNICO","")))))</f>
        <v/>
      </c>
      <c r="AG2076" s="16" t="s">
        <v>3767</v>
      </c>
      <c r="AH2076" s="16" t="s">
        <v>288</v>
      </c>
    </row>
    <row r="2077" customFormat="false" ht="15" hidden="false" customHeight="false" outlineLevel="0" collapsed="false">
      <c r="A2077" s="16" t="s">
        <v>6577</v>
      </c>
      <c r="B2077" s="17" t="s">
        <v>6578</v>
      </c>
      <c r="C2077" s="16" t="s">
        <v>6579</v>
      </c>
      <c r="D2077" s="16" t="s">
        <v>6580</v>
      </c>
      <c r="E2077" s="18" t="n">
        <v>1</v>
      </c>
      <c r="F2077" s="16" t="s">
        <v>41</v>
      </c>
      <c r="G2077" s="18" t="n">
        <v>6</v>
      </c>
      <c r="H2077" s="16" t="n">
        <v>15.2</v>
      </c>
      <c r="I2077" s="18" t="n">
        <v>34</v>
      </c>
      <c r="J2077" s="19" t="n">
        <v>8.38</v>
      </c>
      <c r="K2077" s="19" t="n">
        <v>8.38</v>
      </c>
      <c r="L2077" s="19" t="n">
        <v>8.38</v>
      </c>
      <c r="M2077" s="19" t="n">
        <f aca="false">IF(J2077&gt;0,J2077,K2077)*E2077</f>
        <v>8.38</v>
      </c>
      <c r="N2077" s="20"/>
      <c r="O2077" s="21" t="str">
        <f aca="false">IF(R2077="","",ROUND(R2077*(1-Premissas!$B$4),4))</f>
        <v/>
      </c>
      <c r="P2077" s="22"/>
      <c r="Q2077" s="22"/>
      <c r="R2077" s="23"/>
      <c r="S2077" s="24"/>
      <c r="T2077" s="24"/>
      <c r="U2077" s="25"/>
      <c r="V2077" s="19" t="str">
        <f aca="false">IF(COUNT(N2077:Q2077)=0,"",MIN(N2077:Q2077))</f>
        <v/>
      </c>
      <c r="W2077" s="16" t="str">
        <f aca="false">IF(V2077="","",INDEX($N$4:$Q$4,MATCH(V2077,N2077:Q2077,0)))</f>
        <v/>
      </c>
      <c r="X2077" s="19" t="str">
        <f aca="false">IF(COUNT(N2077:Q2077)&lt;2,"",SMALL(N2077:Q2077,2))</f>
        <v/>
      </c>
      <c r="Y2077" s="26" t="str">
        <f aca="false">IF(OR(V2077="",M2077=0),"",V2077/M2077-1)</f>
        <v/>
      </c>
      <c r="Z2077" s="26" t="str">
        <f aca="false">IF(OR(V2077="",L2077=""),"",V2077/(L2077*E2077)-1)</f>
        <v/>
      </c>
      <c r="AA2077" s="16" t="str">
        <f aca="false">IF(V2077="","SEM OFERTA",IF(OR(Y2077&gt;Premissas!$B$11,Y2077&lt;Premissas!$B$12),"VERIFICAR - UNIDADE/EMBALAGEM",IF(Y2077&gt;Premissas!$B$6,"NÃO COMPRAR - REAJUSTE &gt;5%","COMPRAR")))</f>
        <v>SEM OFERTA</v>
      </c>
      <c r="AB2077" s="18" t="str">
        <f aca="false">IF(W2077="DIMEC",S2077,IF(W2077="MEDCENTRO",U2077,""))</f>
        <v/>
      </c>
      <c r="AC2077" s="18" t="n">
        <f aca="false">IF(AA2077&lt;&gt;"COMPRAR",0,IF(AB2077="",I2077,MIN(I2077,AB2077)))</f>
        <v>0</v>
      </c>
      <c r="AD2077" s="19" t="n">
        <f aca="false">IF(AC2077&gt;0,AC2077*V2077,0)</f>
        <v>0</v>
      </c>
      <c r="AE2077" s="19" t="n">
        <f aca="false">IF(AC2077&gt;0,(M2077-V2077)*AC2077,0)</f>
        <v>0</v>
      </c>
      <c r="AF2077" s="16" t="str">
        <f aca="false">IF(AA2077&lt;&gt;"COMPRAR","",IF(AB2077="",IF(X2077="","",IF(X2077-V2077&lt;0.01,"EMPATE TÉCNICO","")),IF(AB2077&lt;I2077,"ESTOQUE INSUFICIENTE",IF(X2077="","",IF(X2077-V2077&lt;0.01,"EMPATE TÉCNICO","")))))</f>
        <v/>
      </c>
      <c r="AG2077" s="16" t="s">
        <v>3750</v>
      </c>
      <c r="AH2077" s="16" t="s">
        <v>288</v>
      </c>
    </row>
    <row r="2078" customFormat="false" ht="15" hidden="false" customHeight="false" outlineLevel="0" collapsed="false">
      <c r="A2078" s="16" t="s">
        <v>6581</v>
      </c>
      <c r="B2078" s="17" t="s">
        <v>6582</v>
      </c>
      <c r="C2078" s="16" t="s">
        <v>6583</v>
      </c>
      <c r="D2078" s="16" t="s">
        <v>6584</v>
      </c>
      <c r="E2078" s="18" t="n">
        <v>1</v>
      </c>
      <c r="F2078" s="16" t="s">
        <v>43</v>
      </c>
      <c r="G2078" s="18" t="n">
        <v>6</v>
      </c>
      <c r="H2078" s="16" t="n">
        <v>3.5</v>
      </c>
      <c r="I2078" s="18" t="n">
        <v>3</v>
      </c>
      <c r="J2078" s="19" t="n">
        <v>6.06</v>
      </c>
      <c r="K2078" s="19" t="n">
        <v>6.06</v>
      </c>
      <c r="L2078" s="19" t="n">
        <v>6.06</v>
      </c>
      <c r="M2078" s="19" t="n">
        <f aca="false">IF(J2078&gt;0,J2078,K2078)*E2078</f>
        <v>6.06</v>
      </c>
      <c r="N2078" s="20"/>
      <c r="O2078" s="21" t="str">
        <f aca="false">IF(R2078="","",ROUND(R2078*(1-Premissas!$B$4),4))</f>
        <v/>
      </c>
      <c r="P2078" s="22"/>
      <c r="Q2078" s="22"/>
      <c r="R2078" s="23"/>
      <c r="S2078" s="24"/>
      <c r="T2078" s="24"/>
      <c r="U2078" s="25"/>
      <c r="V2078" s="19" t="str">
        <f aca="false">IF(COUNT(N2078:Q2078)=0,"",MIN(N2078:Q2078))</f>
        <v/>
      </c>
      <c r="W2078" s="16" t="str">
        <f aca="false">IF(V2078="","",INDEX($N$4:$Q$4,MATCH(V2078,N2078:Q2078,0)))</f>
        <v/>
      </c>
      <c r="X2078" s="19" t="str">
        <f aca="false">IF(COUNT(N2078:Q2078)&lt;2,"",SMALL(N2078:Q2078,2))</f>
        <v/>
      </c>
      <c r="Y2078" s="26" t="str">
        <f aca="false">IF(OR(V2078="",M2078=0),"",V2078/M2078-1)</f>
        <v/>
      </c>
      <c r="Z2078" s="26" t="str">
        <f aca="false">IF(OR(V2078="",L2078=""),"",V2078/(L2078*E2078)-1)</f>
        <v/>
      </c>
      <c r="AA2078" s="16" t="str">
        <f aca="false">IF(V2078="","SEM OFERTA",IF(OR(Y2078&gt;Premissas!$B$11,Y2078&lt;Premissas!$B$12),"VERIFICAR - UNIDADE/EMBALAGEM",IF(Y2078&gt;Premissas!$B$6,"NÃO COMPRAR - REAJUSTE &gt;5%","COMPRAR")))</f>
        <v>SEM OFERTA</v>
      </c>
      <c r="AB2078" s="18" t="str">
        <f aca="false">IF(W2078="DIMEC",S2078,IF(W2078="MEDCENTRO",U2078,""))</f>
        <v/>
      </c>
      <c r="AC2078" s="18" t="n">
        <f aca="false">IF(AA2078&lt;&gt;"COMPRAR",0,IF(AB2078="",I2078,MIN(I2078,AB2078)))</f>
        <v>0</v>
      </c>
      <c r="AD2078" s="19" t="n">
        <f aca="false">IF(AC2078&gt;0,AC2078*V2078,0)</f>
        <v>0</v>
      </c>
      <c r="AE2078" s="19" t="n">
        <f aca="false">IF(AC2078&gt;0,(M2078-V2078)*AC2078,0)</f>
        <v>0</v>
      </c>
      <c r="AF2078" s="16" t="str">
        <f aca="false">IF(AA2078&lt;&gt;"COMPRAR","",IF(AB2078="",IF(X2078="","",IF(X2078-V2078&lt;0.01,"EMPATE TÉCNICO","")),IF(AB2078&lt;I2078,"ESTOQUE INSUFICIENTE",IF(X2078="","",IF(X2078-V2078&lt;0.01,"EMPATE TÉCNICO","")))))</f>
        <v/>
      </c>
      <c r="AG2078" s="16" t="s">
        <v>5174</v>
      </c>
      <c r="AH2078" s="16" t="s">
        <v>288</v>
      </c>
    </row>
    <row r="2079" customFormat="false" ht="15" hidden="false" customHeight="false" outlineLevel="0" collapsed="false">
      <c r="A2079" s="16" t="s">
        <v>6585</v>
      </c>
      <c r="B2079" s="17" t="s">
        <v>6586</v>
      </c>
      <c r="C2079" s="16" t="s">
        <v>6587</v>
      </c>
      <c r="D2079" s="16" t="s">
        <v>6584</v>
      </c>
      <c r="E2079" s="18" t="n">
        <v>1</v>
      </c>
      <c r="F2079" s="16" t="s">
        <v>43</v>
      </c>
      <c r="G2079" s="18" t="n">
        <v>0</v>
      </c>
      <c r="H2079" s="16" t="n">
        <v>6</v>
      </c>
      <c r="I2079" s="18" t="n">
        <v>16</v>
      </c>
      <c r="J2079" s="19" t="n">
        <v>0.791944444444444</v>
      </c>
      <c r="K2079" s="19" t="n">
        <v>0.791944444444444</v>
      </c>
      <c r="L2079" s="19" t="n">
        <v>0.7919</v>
      </c>
      <c r="M2079" s="19" t="n">
        <f aca="false">IF(J2079&gt;0,J2079,K2079)*E2079</f>
        <v>0.791944444444444</v>
      </c>
      <c r="N2079" s="20"/>
      <c r="O2079" s="21" t="str">
        <f aca="false">IF(R2079="","",ROUND(R2079*(1-Premissas!$B$4),4))</f>
        <v/>
      </c>
      <c r="P2079" s="22"/>
      <c r="Q2079" s="22"/>
      <c r="R2079" s="23"/>
      <c r="S2079" s="24"/>
      <c r="T2079" s="24"/>
      <c r="U2079" s="25"/>
      <c r="V2079" s="19" t="str">
        <f aca="false">IF(COUNT(N2079:Q2079)=0,"",MIN(N2079:Q2079))</f>
        <v/>
      </c>
      <c r="W2079" s="16" t="str">
        <f aca="false">IF(V2079="","",INDEX($N$4:$Q$4,MATCH(V2079,N2079:Q2079,0)))</f>
        <v/>
      </c>
      <c r="X2079" s="19" t="str">
        <f aca="false">IF(COUNT(N2079:Q2079)&lt;2,"",SMALL(N2079:Q2079,2))</f>
        <v/>
      </c>
      <c r="Y2079" s="26" t="str">
        <f aca="false">IF(OR(V2079="",M2079=0),"",V2079/M2079-1)</f>
        <v/>
      </c>
      <c r="Z2079" s="26" t="str">
        <f aca="false">IF(OR(V2079="",L2079=""),"",V2079/(L2079*E2079)-1)</f>
        <v/>
      </c>
      <c r="AA2079" s="16" t="str">
        <f aca="false">IF(V2079="","SEM OFERTA",IF(OR(Y2079&gt;Premissas!$B$11,Y2079&lt;Premissas!$B$12),"VERIFICAR - UNIDADE/EMBALAGEM",IF(Y2079&gt;Premissas!$B$6,"NÃO COMPRAR - REAJUSTE &gt;5%","COMPRAR")))</f>
        <v>SEM OFERTA</v>
      </c>
      <c r="AB2079" s="18" t="str">
        <f aca="false">IF(W2079="DIMEC",S2079,IF(W2079="MEDCENTRO",U2079,""))</f>
        <v/>
      </c>
      <c r="AC2079" s="18" t="n">
        <f aca="false">IF(AA2079&lt;&gt;"COMPRAR",0,IF(AB2079="",I2079,MIN(I2079,AB2079)))</f>
        <v>0</v>
      </c>
      <c r="AD2079" s="19" t="n">
        <f aca="false">IF(AC2079&gt;0,AC2079*V2079,0)</f>
        <v>0</v>
      </c>
      <c r="AE2079" s="19" t="n">
        <f aca="false">IF(AC2079&gt;0,(M2079-V2079)*AC2079,0)</f>
        <v>0</v>
      </c>
      <c r="AF2079" s="16" t="str">
        <f aca="false">IF(AA2079&lt;&gt;"COMPRAR","",IF(AB2079="",IF(X2079="","",IF(X2079-V2079&lt;0.01,"EMPATE TÉCNICO","")),IF(AB2079&lt;I2079,"ESTOQUE INSUFICIENTE",IF(X2079="","",IF(X2079-V2079&lt;0.01,"EMPATE TÉCNICO","")))))</f>
        <v/>
      </c>
      <c r="AG2079" s="16" t="s">
        <v>5174</v>
      </c>
      <c r="AH2079" s="16" t="s">
        <v>288</v>
      </c>
    </row>
    <row r="2080" customFormat="false" ht="15" hidden="false" customHeight="false" outlineLevel="0" collapsed="false">
      <c r="A2080" s="16" t="s">
        <v>6588</v>
      </c>
      <c r="B2080" s="17" t="s">
        <v>6589</v>
      </c>
      <c r="C2080" s="16" t="s">
        <v>6590</v>
      </c>
      <c r="D2080" s="16" t="s">
        <v>6584</v>
      </c>
      <c r="E2080" s="18" t="n">
        <v>1</v>
      </c>
      <c r="F2080" s="16" t="s">
        <v>43</v>
      </c>
      <c r="G2080" s="18" t="n">
        <v>0</v>
      </c>
      <c r="H2080" s="16" t="n">
        <v>5.4</v>
      </c>
      <c r="I2080" s="18" t="n">
        <v>14</v>
      </c>
      <c r="J2080" s="19" t="n">
        <v>0.791944444444444</v>
      </c>
      <c r="K2080" s="19" t="n">
        <v>0.791944444444444</v>
      </c>
      <c r="L2080" s="19" t="n">
        <v>0.7919</v>
      </c>
      <c r="M2080" s="19" t="n">
        <f aca="false">IF(J2080&gt;0,J2080,K2080)*E2080</f>
        <v>0.791944444444444</v>
      </c>
      <c r="N2080" s="20"/>
      <c r="O2080" s="21" t="str">
        <f aca="false">IF(R2080="","",ROUND(R2080*(1-Premissas!$B$4),4))</f>
        <v/>
      </c>
      <c r="P2080" s="22"/>
      <c r="Q2080" s="22"/>
      <c r="R2080" s="23"/>
      <c r="S2080" s="24"/>
      <c r="T2080" s="24"/>
      <c r="U2080" s="25"/>
      <c r="V2080" s="19" t="str">
        <f aca="false">IF(COUNT(N2080:Q2080)=0,"",MIN(N2080:Q2080))</f>
        <v/>
      </c>
      <c r="W2080" s="16" t="str">
        <f aca="false">IF(V2080="","",INDEX($N$4:$Q$4,MATCH(V2080,N2080:Q2080,0)))</f>
        <v/>
      </c>
      <c r="X2080" s="19" t="str">
        <f aca="false">IF(COUNT(N2080:Q2080)&lt;2,"",SMALL(N2080:Q2080,2))</f>
        <v/>
      </c>
      <c r="Y2080" s="26" t="str">
        <f aca="false">IF(OR(V2080="",M2080=0),"",V2080/M2080-1)</f>
        <v/>
      </c>
      <c r="Z2080" s="26" t="str">
        <f aca="false">IF(OR(V2080="",L2080=""),"",V2080/(L2080*E2080)-1)</f>
        <v/>
      </c>
      <c r="AA2080" s="16" t="str">
        <f aca="false">IF(V2080="","SEM OFERTA",IF(OR(Y2080&gt;Premissas!$B$11,Y2080&lt;Premissas!$B$12),"VERIFICAR - UNIDADE/EMBALAGEM",IF(Y2080&gt;Premissas!$B$6,"NÃO COMPRAR - REAJUSTE &gt;5%","COMPRAR")))</f>
        <v>SEM OFERTA</v>
      </c>
      <c r="AB2080" s="18" t="str">
        <f aca="false">IF(W2080="DIMEC",S2080,IF(W2080="MEDCENTRO",U2080,""))</f>
        <v/>
      </c>
      <c r="AC2080" s="18" t="n">
        <f aca="false">IF(AA2080&lt;&gt;"COMPRAR",0,IF(AB2080="",I2080,MIN(I2080,AB2080)))</f>
        <v>0</v>
      </c>
      <c r="AD2080" s="19" t="n">
        <f aca="false">IF(AC2080&gt;0,AC2080*V2080,0)</f>
        <v>0</v>
      </c>
      <c r="AE2080" s="19" t="n">
        <f aca="false">IF(AC2080&gt;0,(M2080-V2080)*AC2080,0)</f>
        <v>0</v>
      </c>
      <c r="AF2080" s="16" t="str">
        <f aca="false">IF(AA2080&lt;&gt;"COMPRAR","",IF(AB2080="",IF(X2080="","",IF(X2080-V2080&lt;0.01,"EMPATE TÉCNICO","")),IF(AB2080&lt;I2080,"ESTOQUE INSUFICIENTE",IF(X2080="","",IF(X2080-V2080&lt;0.01,"EMPATE TÉCNICO","")))))</f>
        <v/>
      </c>
      <c r="AG2080" s="16" t="s">
        <v>5174</v>
      </c>
      <c r="AH2080" s="16" t="s">
        <v>288</v>
      </c>
    </row>
    <row r="2081" customFormat="false" ht="15" hidden="false" customHeight="false" outlineLevel="0" collapsed="false">
      <c r="A2081" s="16" t="s">
        <v>6591</v>
      </c>
      <c r="B2081" s="17" t="s">
        <v>6592</v>
      </c>
      <c r="C2081" s="16" t="s">
        <v>6593</v>
      </c>
      <c r="D2081" s="16" t="s">
        <v>6584</v>
      </c>
      <c r="E2081" s="18" t="n">
        <v>1</v>
      </c>
      <c r="F2081" s="16" t="s">
        <v>43</v>
      </c>
      <c r="G2081" s="18" t="n">
        <v>0</v>
      </c>
      <c r="H2081" s="16" t="n">
        <v>2.2</v>
      </c>
      <c r="I2081" s="18" t="n">
        <v>6</v>
      </c>
      <c r="J2081" s="19" t="n">
        <v>5.97</v>
      </c>
      <c r="K2081" s="19" t="n">
        <v>5.97</v>
      </c>
      <c r="L2081" s="19" t="n">
        <v>5.97</v>
      </c>
      <c r="M2081" s="19" t="n">
        <f aca="false">IF(J2081&gt;0,J2081,K2081)*E2081</f>
        <v>5.97</v>
      </c>
      <c r="N2081" s="20"/>
      <c r="O2081" s="21" t="str">
        <f aca="false">IF(R2081="","",ROUND(R2081*(1-Premissas!$B$4),4))</f>
        <v/>
      </c>
      <c r="P2081" s="22"/>
      <c r="Q2081" s="22"/>
      <c r="R2081" s="23"/>
      <c r="S2081" s="24"/>
      <c r="T2081" s="24"/>
      <c r="U2081" s="25"/>
      <c r="V2081" s="19" t="str">
        <f aca="false">IF(COUNT(N2081:Q2081)=0,"",MIN(N2081:Q2081))</f>
        <v/>
      </c>
      <c r="W2081" s="16" t="str">
        <f aca="false">IF(V2081="","",INDEX($N$4:$Q$4,MATCH(V2081,N2081:Q2081,0)))</f>
        <v/>
      </c>
      <c r="X2081" s="19" t="str">
        <f aca="false">IF(COUNT(N2081:Q2081)&lt;2,"",SMALL(N2081:Q2081,2))</f>
        <v/>
      </c>
      <c r="Y2081" s="26" t="str">
        <f aca="false">IF(OR(V2081="",M2081=0),"",V2081/M2081-1)</f>
        <v/>
      </c>
      <c r="Z2081" s="26" t="str">
        <f aca="false">IF(OR(V2081="",L2081=""),"",V2081/(L2081*E2081)-1)</f>
        <v/>
      </c>
      <c r="AA2081" s="16" t="str">
        <f aca="false">IF(V2081="","SEM OFERTA",IF(OR(Y2081&gt;Premissas!$B$11,Y2081&lt;Premissas!$B$12),"VERIFICAR - UNIDADE/EMBALAGEM",IF(Y2081&gt;Premissas!$B$6,"NÃO COMPRAR - REAJUSTE &gt;5%","COMPRAR")))</f>
        <v>SEM OFERTA</v>
      </c>
      <c r="AB2081" s="18" t="str">
        <f aca="false">IF(W2081="DIMEC",S2081,IF(W2081="MEDCENTRO",U2081,""))</f>
        <v/>
      </c>
      <c r="AC2081" s="18" t="n">
        <f aca="false">IF(AA2081&lt;&gt;"COMPRAR",0,IF(AB2081="",I2081,MIN(I2081,AB2081)))</f>
        <v>0</v>
      </c>
      <c r="AD2081" s="19" t="n">
        <f aca="false">IF(AC2081&gt;0,AC2081*V2081,0)</f>
        <v>0</v>
      </c>
      <c r="AE2081" s="19" t="n">
        <f aca="false">IF(AC2081&gt;0,(M2081-V2081)*AC2081,0)</f>
        <v>0</v>
      </c>
      <c r="AF2081" s="16" t="str">
        <f aca="false">IF(AA2081&lt;&gt;"COMPRAR","",IF(AB2081="",IF(X2081="","",IF(X2081-V2081&lt;0.01,"EMPATE TÉCNICO","")),IF(AB2081&lt;I2081,"ESTOQUE INSUFICIENTE",IF(X2081="","",IF(X2081-V2081&lt;0.01,"EMPATE TÉCNICO","")))))</f>
        <v/>
      </c>
      <c r="AG2081" s="16" t="s">
        <v>5174</v>
      </c>
      <c r="AH2081" s="16" t="s">
        <v>288</v>
      </c>
    </row>
    <row r="2082" customFormat="false" ht="15" hidden="false" customHeight="false" outlineLevel="0" collapsed="false">
      <c r="A2082" s="16" t="s">
        <v>6594</v>
      </c>
      <c r="B2082" s="17" t="s">
        <v>6595</v>
      </c>
      <c r="C2082" s="16" t="s">
        <v>6596</v>
      </c>
      <c r="D2082" s="16" t="s">
        <v>6584</v>
      </c>
      <c r="E2082" s="18" t="n">
        <v>1</v>
      </c>
      <c r="F2082" s="16" t="s">
        <v>43</v>
      </c>
      <c r="G2082" s="18" t="n">
        <v>1</v>
      </c>
      <c r="H2082" s="16" t="n">
        <v>0.6</v>
      </c>
      <c r="I2082" s="18" t="n">
        <v>1</v>
      </c>
      <c r="J2082" s="19" t="n">
        <v>5.97</v>
      </c>
      <c r="K2082" s="19" t="n">
        <v>5.97</v>
      </c>
      <c r="L2082" s="19" t="n">
        <v>5.97</v>
      </c>
      <c r="M2082" s="19" t="n">
        <f aca="false">IF(J2082&gt;0,J2082,K2082)*E2082</f>
        <v>5.97</v>
      </c>
      <c r="N2082" s="20"/>
      <c r="O2082" s="21" t="str">
        <f aca="false">IF(R2082="","",ROUND(R2082*(1-Premissas!$B$4),4))</f>
        <v/>
      </c>
      <c r="P2082" s="22"/>
      <c r="Q2082" s="22"/>
      <c r="R2082" s="23"/>
      <c r="S2082" s="24"/>
      <c r="T2082" s="24"/>
      <c r="U2082" s="25"/>
      <c r="V2082" s="19" t="str">
        <f aca="false">IF(COUNT(N2082:Q2082)=0,"",MIN(N2082:Q2082))</f>
        <v/>
      </c>
      <c r="W2082" s="16" t="str">
        <f aca="false">IF(V2082="","",INDEX($N$4:$Q$4,MATCH(V2082,N2082:Q2082,0)))</f>
        <v/>
      </c>
      <c r="X2082" s="19" t="str">
        <f aca="false">IF(COUNT(N2082:Q2082)&lt;2,"",SMALL(N2082:Q2082,2))</f>
        <v/>
      </c>
      <c r="Y2082" s="26" t="str">
        <f aca="false">IF(OR(V2082="",M2082=0),"",V2082/M2082-1)</f>
        <v/>
      </c>
      <c r="Z2082" s="26" t="str">
        <f aca="false">IF(OR(V2082="",L2082=""),"",V2082/(L2082*E2082)-1)</f>
        <v/>
      </c>
      <c r="AA2082" s="16" t="str">
        <f aca="false">IF(V2082="","SEM OFERTA",IF(OR(Y2082&gt;Premissas!$B$11,Y2082&lt;Premissas!$B$12),"VERIFICAR - UNIDADE/EMBALAGEM",IF(Y2082&gt;Premissas!$B$6,"NÃO COMPRAR - REAJUSTE &gt;5%","COMPRAR")))</f>
        <v>SEM OFERTA</v>
      </c>
      <c r="AB2082" s="18" t="str">
        <f aca="false">IF(W2082="DIMEC",S2082,IF(W2082="MEDCENTRO",U2082,""))</f>
        <v/>
      </c>
      <c r="AC2082" s="18" t="n">
        <f aca="false">IF(AA2082&lt;&gt;"COMPRAR",0,IF(AB2082="",I2082,MIN(I2082,AB2082)))</f>
        <v>0</v>
      </c>
      <c r="AD2082" s="19" t="n">
        <f aca="false">IF(AC2082&gt;0,AC2082*V2082,0)</f>
        <v>0</v>
      </c>
      <c r="AE2082" s="19" t="n">
        <f aca="false">IF(AC2082&gt;0,(M2082-V2082)*AC2082,0)</f>
        <v>0</v>
      </c>
      <c r="AF2082" s="16" t="str">
        <f aca="false">IF(AA2082&lt;&gt;"COMPRAR","",IF(AB2082="",IF(X2082="","",IF(X2082-V2082&lt;0.01,"EMPATE TÉCNICO","")),IF(AB2082&lt;I2082,"ESTOQUE INSUFICIENTE",IF(X2082="","",IF(X2082-V2082&lt;0.01,"EMPATE TÉCNICO","")))))</f>
        <v/>
      </c>
      <c r="AG2082" s="16" t="s">
        <v>5174</v>
      </c>
      <c r="AH2082" s="16" t="s">
        <v>288</v>
      </c>
    </row>
    <row r="2083" customFormat="false" ht="15" hidden="false" customHeight="false" outlineLevel="0" collapsed="false">
      <c r="A2083" s="16" t="s">
        <v>6597</v>
      </c>
      <c r="B2083" s="17" t="s">
        <v>6598</v>
      </c>
      <c r="C2083" s="16" t="s">
        <v>6599</v>
      </c>
      <c r="D2083" s="16" t="s">
        <v>6584</v>
      </c>
      <c r="E2083" s="18" t="n">
        <v>1</v>
      </c>
      <c r="F2083" s="16" t="s">
        <v>42</v>
      </c>
      <c r="G2083" s="18" t="n">
        <v>0</v>
      </c>
      <c r="H2083" s="16" t="n">
        <v>1.8</v>
      </c>
      <c r="I2083" s="18" t="n">
        <v>5</v>
      </c>
      <c r="J2083" s="19" t="n">
        <v>6.06</v>
      </c>
      <c r="K2083" s="19" t="n">
        <v>6.06</v>
      </c>
      <c r="L2083" s="19" t="n">
        <v>6.06</v>
      </c>
      <c r="M2083" s="19" t="n">
        <f aca="false">IF(J2083&gt;0,J2083,K2083)*E2083</f>
        <v>6.06</v>
      </c>
      <c r="N2083" s="20"/>
      <c r="O2083" s="21" t="str">
        <f aca="false">IF(R2083="","",ROUND(R2083*(1-Premissas!$B$4),4))</f>
        <v/>
      </c>
      <c r="P2083" s="22"/>
      <c r="Q2083" s="22"/>
      <c r="R2083" s="23"/>
      <c r="S2083" s="24"/>
      <c r="T2083" s="24"/>
      <c r="U2083" s="25"/>
      <c r="V2083" s="19" t="str">
        <f aca="false">IF(COUNT(N2083:Q2083)=0,"",MIN(N2083:Q2083))</f>
        <v/>
      </c>
      <c r="W2083" s="16" t="str">
        <f aca="false">IF(V2083="","",INDEX($N$4:$Q$4,MATCH(V2083,N2083:Q2083,0)))</f>
        <v/>
      </c>
      <c r="X2083" s="19" t="str">
        <f aca="false">IF(COUNT(N2083:Q2083)&lt;2,"",SMALL(N2083:Q2083,2))</f>
        <v/>
      </c>
      <c r="Y2083" s="26" t="str">
        <f aca="false">IF(OR(V2083="",M2083=0),"",V2083/M2083-1)</f>
        <v/>
      </c>
      <c r="Z2083" s="26" t="str">
        <f aca="false">IF(OR(V2083="",L2083=""),"",V2083/(L2083*E2083)-1)</f>
        <v/>
      </c>
      <c r="AA2083" s="16" t="str">
        <f aca="false">IF(V2083="","SEM OFERTA",IF(OR(Y2083&gt;Premissas!$B$11,Y2083&lt;Premissas!$B$12),"VERIFICAR - UNIDADE/EMBALAGEM",IF(Y2083&gt;Premissas!$B$6,"NÃO COMPRAR - REAJUSTE &gt;5%","COMPRAR")))</f>
        <v>SEM OFERTA</v>
      </c>
      <c r="AB2083" s="18" t="str">
        <f aca="false">IF(W2083="DIMEC",S2083,IF(W2083="MEDCENTRO",U2083,""))</f>
        <v/>
      </c>
      <c r="AC2083" s="18" t="n">
        <f aca="false">IF(AA2083&lt;&gt;"COMPRAR",0,IF(AB2083="",I2083,MIN(I2083,AB2083)))</f>
        <v>0</v>
      </c>
      <c r="AD2083" s="19" t="n">
        <f aca="false">IF(AC2083&gt;0,AC2083*V2083,0)</f>
        <v>0</v>
      </c>
      <c r="AE2083" s="19" t="n">
        <f aca="false">IF(AC2083&gt;0,(M2083-V2083)*AC2083,0)</f>
        <v>0</v>
      </c>
      <c r="AF2083" s="16" t="str">
        <f aca="false">IF(AA2083&lt;&gt;"COMPRAR","",IF(AB2083="",IF(X2083="","",IF(X2083-V2083&lt;0.01,"EMPATE TÉCNICO","")),IF(AB2083&lt;I2083,"ESTOQUE INSUFICIENTE",IF(X2083="","",IF(X2083-V2083&lt;0.01,"EMPATE TÉCNICO","")))))</f>
        <v/>
      </c>
      <c r="AG2083" s="16" t="s">
        <v>5174</v>
      </c>
      <c r="AH2083" s="16" t="s">
        <v>288</v>
      </c>
    </row>
    <row r="2084" customFormat="false" ht="15" hidden="false" customHeight="false" outlineLevel="0" collapsed="false">
      <c r="A2084" s="16" t="s">
        <v>6600</v>
      </c>
      <c r="B2084" s="17" t="s">
        <v>6601</v>
      </c>
      <c r="C2084" s="16" t="s">
        <v>6602</v>
      </c>
      <c r="D2084" s="16" t="s">
        <v>6584</v>
      </c>
      <c r="E2084" s="18" t="n">
        <v>1</v>
      </c>
      <c r="F2084" s="16" t="s">
        <v>42</v>
      </c>
      <c r="G2084" s="18" t="n">
        <v>3</v>
      </c>
      <c r="H2084" s="16" t="n">
        <v>2</v>
      </c>
      <c r="I2084" s="18" t="n">
        <v>3</v>
      </c>
      <c r="J2084" s="19" t="n">
        <v>6.06</v>
      </c>
      <c r="K2084" s="19" t="n">
        <v>6.06</v>
      </c>
      <c r="L2084" s="19" t="n">
        <v>6.06</v>
      </c>
      <c r="M2084" s="19" t="n">
        <f aca="false">IF(J2084&gt;0,J2084,K2084)*E2084</f>
        <v>6.06</v>
      </c>
      <c r="N2084" s="20"/>
      <c r="O2084" s="21" t="str">
        <f aca="false">IF(R2084="","",ROUND(R2084*(1-Premissas!$B$4),4))</f>
        <v/>
      </c>
      <c r="P2084" s="22"/>
      <c r="Q2084" s="22"/>
      <c r="R2084" s="23"/>
      <c r="S2084" s="24"/>
      <c r="T2084" s="24"/>
      <c r="U2084" s="25"/>
      <c r="V2084" s="19" t="str">
        <f aca="false">IF(COUNT(N2084:Q2084)=0,"",MIN(N2084:Q2084))</f>
        <v/>
      </c>
      <c r="W2084" s="16" t="str">
        <f aca="false">IF(V2084="","",INDEX($N$4:$Q$4,MATCH(V2084,N2084:Q2084,0)))</f>
        <v/>
      </c>
      <c r="X2084" s="19" t="str">
        <f aca="false">IF(COUNT(N2084:Q2084)&lt;2,"",SMALL(N2084:Q2084,2))</f>
        <v/>
      </c>
      <c r="Y2084" s="26" t="str">
        <f aca="false">IF(OR(V2084="",M2084=0),"",V2084/M2084-1)</f>
        <v/>
      </c>
      <c r="Z2084" s="26" t="str">
        <f aca="false">IF(OR(V2084="",L2084=""),"",V2084/(L2084*E2084)-1)</f>
        <v/>
      </c>
      <c r="AA2084" s="16" t="str">
        <f aca="false">IF(V2084="","SEM OFERTA",IF(OR(Y2084&gt;Premissas!$B$11,Y2084&lt;Premissas!$B$12),"VERIFICAR - UNIDADE/EMBALAGEM",IF(Y2084&gt;Premissas!$B$6,"NÃO COMPRAR - REAJUSTE &gt;5%","COMPRAR")))</f>
        <v>SEM OFERTA</v>
      </c>
      <c r="AB2084" s="18" t="str">
        <f aca="false">IF(W2084="DIMEC",S2084,IF(W2084="MEDCENTRO",U2084,""))</f>
        <v/>
      </c>
      <c r="AC2084" s="18" t="n">
        <f aca="false">IF(AA2084&lt;&gt;"COMPRAR",0,IF(AB2084="",I2084,MIN(I2084,AB2084)))</f>
        <v>0</v>
      </c>
      <c r="AD2084" s="19" t="n">
        <f aca="false">IF(AC2084&gt;0,AC2084*V2084,0)</f>
        <v>0</v>
      </c>
      <c r="AE2084" s="19" t="n">
        <f aca="false">IF(AC2084&gt;0,(M2084-V2084)*AC2084,0)</f>
        <v>0</v>
      </c>
      <c r="AF2084" s="16" t="str">
        <f aca="false">IF(AA2084&lt;&gt;"COMPRAR","",IF(AB2084="",IF(X2084="","",IF(X2084-V2084&lt;0.01,"EMPATE TÉCNICO","")),IF(AB2084&lt;I2084,"ESTOQUE INSUFICIENTE",IF(X2084="","",IF(X2084-V2084&lt;0.01,"EMPATE TÉCNICO","")))))</f>
        <v/>
      </c>
      <c r="AG2084" s="16" t="s">
        <v>5174</v>
      </c>
      <c r="AH2084" s="16" t="s">
        <v>288</v>
      </c>
    </row>
    <row r="2085" customFormat="false" ht="15" hidden="false" customHeight="false" outlineLevel="0" collapsed="false">
      <c r="A2085" s="16" t="s">
        <v>6603</v>
      </c>
      <c r="B2085" s="17" t="s">
        <v>6604</v>
      </c>
      <c r="C2085" s="16" t="s">
        <v>6605</v>
      </c>
      <c r="D2085" s="16" t="s">
        <v>6584</v>
      </c>
      <c r="E2085" s="18" t="n">
        <v>1</v>
      </c>
      <c r="F2085" s="16" t="s">
        <v>43</v>
      </c>
      <c r="G2085" s="18" t="n">
        <v>0</v>
      </c>
      <c r="H2085" s="16" t="n">
        <v>3.7</v>
      </c>
      <c r="I2085" s="18" t="n">
        <v>10</v>
      </c>
      <c r="J2085" s="19" t="n">
        <v>0.79</v>
      </c>
      <c r="K2085" s="19" t="n">
        <v>0.79</v>
      </c>
      <c r="L2085" s="19" t="n">
        <v>0.79</v>
      </c>
      <c r="M2085" s="19" t="n">
        <f aca="false">IF(J2085&gt;0,J2085,K2085)*E2085</f>
        <v>0.79</v>
      </c>
      <c r="N2085" s="20"/>
      <c r="O2085" s="21" t="str">
        <f aca="false">IF(R2085="","",ROUND(R2085*(1-Premissas!$B$4),4))</f>
        <v/>
      </c>
      <c r="P2085" s="22"/>
      <c r="Q2085" s="22"/>
      <c r="R2085" s="23"/>
      <c r="S2085" s="24"/>
      <c r="T2085" s="24"/>
      <c r="U2085" s="25"/>
      <c r="V2085" s="19" t="str">
        <f aca="false">IF(COUNT(N2085:Q2085)=0,"",MIN(N2085:Q2085))</f>
        <v/>
      </c>
      <c r="W2085" s="16" t="str">
        <f aca="false">IF(V2085="","",INDEX($N$4:$Q$4,MATCH(V2085,N2085:Q2085,0)))</f>
        <v/>
      </c>
      <c r="X2085" s="19" t="str">
        <f aca="false">IF(COUNT(N2085:Q2085)&lt;2,"",SMALL(N2085:Q2085,2))</f>
        <v/>
      </c>
      <c r="Y2085" s="26" t="str">
        <f aca="false">IF(OR(V2085="",M2085=0),"",V2085/M2085-1)</f>
        <v/>
      </c>
      <c r="Z2085" s="26" t="str">
        <f aca="false">IF(OR(V2085="",L2085=""),"",V2085/(L2085*E2085)-1)</f>
        <v/>
      </c>
      <c r="AA2085" s="16" t="str">
        <f aca="false">IF(V2085="","SEM OFERTA",IF(OR(Y2085&gt;Premissas!$B$11,Y2085&lt;Premissas!$B$12),"VERIFICAR - UNIDADE/EMBALAGEM",IF(Y2085&gt;Premissas!$B$6,"NÃO COMPRAR - REAJUSTE &gt;5%","COMPRAR")))</f>
        <v>SEM OFERTA</v>
      </c>
      <c r="AB2085" s="18" t="str">
        <f aca="false">IF(W2085="DIMEC",S2085,IF(W2085="MEDCENTRO",U2085,""))</f>
        <v/>
      </c>
      <c r="AC2085" s="18" t="n">
        <f aca="false">IF(AA2085&lt;&gt;"COMPRAR",0,IF(AB2085="",I2085,MIN(I2085,AB2085)))</f>
        <v>0</v>
      </c>
      <c r="AD2085" s="19" t="n">
        <f aca="false">IF(AC2085&gt;0,AC2085*V2085,0)</f>
        <v>0</v>
      </c>
      <c r="AE2085" s="19" t="n">
        <f aca="false">IF(AC2085&gt;0,(M2085-V2085)*AC2085,0)</f>
        <v>0</v>
      </c>
      <c r="AF2085" s="16" t="str">
        <f aca="false">IF(AA2085&lt;&gt;"COMPRAR","",IF(AB2085="",IF(X2085="","",IF(X2085-V2085&lt;0.01,"EMPATE TÉCNICO","")),IF(AB2085&lt;I2085,"ESTOQUE INSUFICIENTE",IF(X2085="","",IF(X2085-V2085&lt;0.01,"EMPATE TÉCNICO","")))))</f>
        <v/>
      </c>
      <c r="AG2085" s="16" t="s">
        <v>1838</v>
      </c>
      <c r="AH2085" s="16" t="s">
        <v>288</v>
      </c>
    </row>
    <row r="2086" customFormat="false" ht="15" hidden="false" customHeight="false" outlineLevel="0" collapsed="false">
      <c r="A2086" s="16" t="s">
        <v>6606</v>
      </c>
      <c r="B2086" s="17" t="s">
        <v>6607</v>
      </c>
      <c r="C2086" s="16" t="s">
        <v>6608</v>
      </c>
      <c r="D2086" s="16" t="s">
        <v>6584</v>
      </c>
      <c r="E2086" s="18" t="n">
        <v>1</v>
      </c>
      <c r="F2086" s="16" t="s">
        <v>43</v>
      </c>
      <c r="G2086" s="18" t="n">
        <v>0</v>
      </c>
      <c r="H2086" s="16" t="n">
        <v>4.3</v>
      </c>
      <c r="I2086" s="18" t="n">
        <v>12</v>
      </c>
      <c r="J2086" s="19" t="n">
        <v>0.79</v>
      </c>
      <c r="K2086" s="19" t="n">
        <v>0.79</v>
      </c>
      <c r="L2086" s="19" t="n">
        <v>0.79</v>
      </c>
      <c r="M2086" s="19" t="n">
        <f aca="false">IF(J2086&gt;0,J2086,K2086)*E2086</f>
        <v>0.79</v>
      </c>
      <c r="N2086" s="20"/>
      <c r="O2086" s="21" t="str">
        <f aca="false">IF(R2086="","",ROUND(R2086*(1-Premissas!$B$4),4))</f>
        <v/>
      </c>
      <c r="P2086" s="22"/>
      <c r="Q2086" s="22"/>
      <c r="R2086" s="23"/>
      <c r="S2086" s="24"/>
      <c r="T2086" s="24"/>
      <c r="U2086" s="25"/>
      <c r="V2086" s="19" t="str">
        <f aca="false">IF(COUNT(N2086:Q2086)=0,"",MIN(N2086:Q2086))</f>
        <v/>
      </c>
      <c r="W2086" s="16" t="str">
        <f aca="false">IF(V2086="","",INDEX($N$4:$Q$4,MATCH(V2086,N2086:Q2086,0)))</f>
        <v/>
      </c>
      <c r="X2086" s="19" t="str">
        <f aca="false">IF(COUNT(N2086:Q2086)&lt;2,"",SMALL(N2086:Q2086,2))</f>
        <v/>
      </c>
      <c r="Y2086" s="26" t="str">
        <f aca="false">IF(OR(V2086="",M2086=0),"",V2086/M2086-1)</f>
        <v/>
      </c>
      <c r="Z2086" s="26" t="str">
        <f aca="false">IF(OR(V2086="",L2086=""),"",V2086/(L2086*E2086)-1)</f>
        <v/>
      </c>
      <c r="AA2086" s="16" t="str">
        <f aca="false">IF(V2086="","SEM OFERTA",IF(OR(Y2086&gt;Premissas!$B$11,Y2086&lt;Premissas!$B$12),"VERIFICAR - UNIDADE/EMBALAGEM",IF(Y2086&gt;Premissas!$B$6,"NÃO COMPRAR - REAJUSTE &gt;5%","COMPRAR")))</f>
        <v>SEM OFERTA</v>
      </c>
      <c r="AB2086" s="18" t="str">
        <f aca="false">IF(W2086="DIMEC",S2086,IF(W2086="MEDCENTRO",U2086,""))</f>
        <v/>
      </c>
      <c r="AC2086" s="18" t="n">
        <f aca="false">IF(AA2086&lt;&gt;"COMPRAR",0,IF(AB2086="",I2086,MIN(I2086,AB2086)))</f>
        <v>0</v>
      </c>
      <c r="AD2086" s="19" t="n">
        <f aca="false">IF(AC2086&gt;0,AC2086*V2086,0)</f>
        <v>0</v>
      </c>
      <c r="AE2086" s="19" t="n">
        <f aca="false">IF(AC2086&gt;0,(M2086-V2086)*AC2086,0)</f>
        <v>0</v>
      </c>
      <c r="AF2086" s="16" t="str">
        <f aca="false">IF(AA2086&lt;&gt;"COMPRAR","",IF(AB2086="",IF(X2086="","",IF(X2086-V2086&lt;0.01,"EMPATE TÉCNICO","")),IF(AB2086&lt;I2086,"ESTOQUE INSUFICIENTE",IF(X2086="","",IF(X2086-V2086&lt;0.01,"EMPATE TÉCNICO","")))))</f>
        <v/>
      </c>
      <c r="AG2086" s="16" t="s">
        <v>1838</v>
      </c>
      <c r="AH2086" s="16" t="s">
        <v>288</v>
      </c>
    </row>
    <row r="2087" customFormat="false" ht="15" hidden="false" customHeight="false" outlineLevel="0" collapsed="false">
      <c r="A2087" s="16" t="s">
        <v>6609</v>
      </c>
      <c r="B2087" s="17" t="s">
        <v>6610</v>
      </c>
      <c r="C2087" s="16" t="s">
        <v>6611</v>
      </c>
      <c r="D2087" s="16" t="s">
        <v>6584</v>
      </c>
      <c r="E2087" s="18" t="n">
        <v>1</v>
      </c>
      <c r="F2087" s="16" t="s">
        <v>43</v>
      </c>
      <c r="G2087" s="18" t="n">
        <v>0</v>
      </c>
      <c r="H2087" s="16" t="n">
        <v>0</v>
      </c>
      <c r="I2087" s="18" t="n">
        <v>1</v>
      </c>
      <c r="J2087" s="19" t="n">
        <v>0.82</v>
      </c>
      <c r="K2087" s="19" t="n">
        <v>0.82</v>
      </c>
      <c r="L2087" s="19" t="n">
        <v>0.82</v>
      </c>
      <c r="M2087" s="19" t="n">
        <f aca="false">IF(J2087&gt;0,J2087,K2087)*E2087</f>
        <v>0.82</v>
      </c>
      <c r="N2087" s="20"/>
      <c r="O2087" s="21" t="str">
        <f aca="false">IF(R2087="","",ROUND(R2087*(1-Premissas!$B$4),4))</f>
        <v/>
      </c>
      <c r="P2087" s="22"/>
      <c r="Q2087" s="22"/>
      <c r="R2087" s="23"/>
      <c r="S2087" s="24"/>
      <c r="T2087" s="24"/>
      <c r="U2087" s="25"/>
      <c r="V2087" s="19" t="str">
        <f aca="false">IF(COUNT(N2087:Q2087)=0,"",MIN(N2087:Q2087))</f>
        <v/>
      </c>
      <c r="W2087" s="16" t="str">
        <f aca="false">IF(V2087="","",INDEX($N$4:$Q$4,MATCH(V2087,N2087:Q2087,0)))</f>
        <v/>
      </c>
      <c r="X2087" s="19" t="str">
        <f aca="false">IF(COUNT(N2087:Q2087)&lt;2,"",SMALL(N2087:Q2087,2))</f>
        <v/>
      </c>
      <c r="Y2087" s="26" t="str">
        <f aca="false">IF(OR(V2087="",M2087=0),"",V2087/M2087-1)</f>
        <v/>
      </c>
      <c r="Z2087" s="26" t="str">
        <f aca="false">IF(OR(V2087="",L2087=""),"",V2087/(L2087*E2087)-1)</f>
        <v/>
      </c>
      <c r="AA2087" s="16" t="str">
        <f aca="false">IF(V2087="","SEM OFERTA",IF(OR(Y2087&gt;Premissas!$B$11,Y2087&lt;Premissas!$B$12),"VERIFICAR - UNIDADE/EMBALAGEM",IF(Y2087&gt;Premissas!$B$6,"NÃO COMPRAR - REAJUSTE &gt;5%","COMPRAR")))</f>
        <v>SEM OFERTA</v>
      </c>
      <c r="AB2087" s="18" t="str">
        <f aca="false">IF(W2087="DIMEC",S2087,IF(W2087="MEDCENTRO",U2087,""))</f>
        <v/>
      </c>
      <c r="AC2087" s="18" t="n">
        <f aca="false">IF(AA2087&lt;&gt;"COMPRAR",0,IF(AB2087="",I2087,MIN(I2087,AB2087)))</f>
        <v>0</v>
      </c>
      <c r="AD2087" s="19" t="n">
        <f aca="false">IF(AC2087&gt;0,AC2087*V2087,0)</f>
        <v>0</v>
      </c>
      <c r="AE2087" s="19" t="n">
        <f aca="false">IF(AC2087&gt;0,(M2087-V2087)*AC2087,0)</f>
        <v>0</v>
      </c>
      <c r="AF2087" s="16" t="str">
        <f aca="false">IF(AA2087&lt;&gt;"COMPRAR","",IF(AB2087="",IF(X2087="","",IF(X2087-V2087&lt;0.01,"EMPATE TÉCNICO","")),IF(AB2087&lt;I2087,"ESTOQUE INSUFICIENTE",IF(X2087="","",IF(X2087-V2087&lt;0.01,"EMPATE TÉCNICO","")))))</f>
        <v/>
      </c>
      <c r="AG2087" s="16" t="s">
        <v>5174</v>
      </c>
      <c r="AH2087" s="16" t="s">
        <v>288</v>
      </c>
    </row>
    <row r="2088" customFormat="false" ht="15" hidden="false" customHeight="false" outlineLevel="0" collapsed="false">
      <c r="A2088" s="16" t="s">
        <v>6612</v>
      </c>
      <c r="B2088" s="17" t="s">
        <v>6613</v>
      </c>
      <c r="C2088" s="16" t="s">
        <v>6614</v>
      </c>
      <c r="D2088" s="16" t="s">
        <v>6584</v>
      </c>
      <c r="E2088" s="18" t="n">
        <v>1</v>
      </c>
      <c r="F2088" s="16" t="s">
        <v>42</v>
      </c>
      <c r="G2088" s="18" t="n">
        <v>1</v>
      </c>
      <c r="H2088" s="16" t="n">
        <v>4</v>
      </c>
      <c r="I2088" s="18" t="n">
        <v>10</v>
      </c>
      <c r="J2088" s="19" t="n">
        <v>6.06</v>
      </c>
      <c r="K2088" s="19" t="n">
        <v>6.06</v>
      </c>
      <c r="L2088" s="19" t="n">
        <v>6.06</v>
      </c>
      <c r="M2088" s="19" t="n">
        <f aca="false">IF(J2088&gt;0,J2088,K2088)*E2088</f>
        <v>6.06</v>
      </c>
      <c r="N2088" s="20"/>
      <c r="O2088" s="21" t="str">
        <f aca="false">IF(R2088="","",ROUND(R2088*(1-Premissas!$B$4),4))</f>
        <v/>
      </c>
      <c r="P2088" s="22"/>
      <c r="Q2088" s="22"/>
      <c r="R2088" s="23"/>
      <c r="S2088" s="24"/>
      <c r="T2088" s="24"/>
      <c r="U2088" s="25"/>
      <c r="V2088" s="19" t="str">
        <f aca="false">IF(COUNT(N2088:Q2088)=0,"",MIN(N2088:Q2088))</f>
        <v/>
      </c>
      <c r="W2088" s="16" t="str">
        <f aca="false">IF(V2088="","",INDEX($N$4:$Q$4,MATCH(V2088,N2088:Q2088,0)))</f>
        <v/>
      </c>
      <c r="X2088" s="19" t="str">
        <f aca="false">IF(COUNT(N2088:Q2088)&lt;2,"",SMALL(N2088:Q2088,2))</f>
        <v/>
      </c>
      <c r="Y2088" s="26" t="str">
        <f aca="false">IF(OR(V2088="",M2088=0),"",V2088/M2088-1)</f>
        <v/>
      </c>
      <c r="Z2088" s="26" t="str">
        <f aca="false">IF(OR(V2088="",L2088=""),"",V2088/(L2088*E2088)-1)</f>
        <v/>
      </c>
      <c r="AA2088" s="16" t="str">
        <f aca="false">IF(V2088="","SEM OFERTA",IF(OR(Y2088&gt;Premissas!$B$11,Y2088&lt;Premissas!$B$12),"VERIFICAR - UNIDADE/EMBALAGEM",IF(Y2088&gt;Premissas!$B$6,"NÃO COMPRAR - REAJUSTE &gt;5%","COMPRAR")))</f>
        <v>SEM OFERTA</v>
      </c>
      <c r="AB2088" s="18" t="str">
        <f aca="false">IF(W2088="DIMEC",S2088,IF(W2088="MEDCENTRO",U2088,""))</f>
        <v/>
      </c>
      <c r="AC2088" s="18" t="n">
        <f aca="false">IF(AA2088&lt;&gt;"COMPRAR",0,IF(AB2088="",I2088,MIN(I2088,AB2088)))</f>
        <v>0</v>
      </c>
      <c r="AD2088" s="19" t="n">
        <f aca="false">IF(AC2088&gt;0,AC2088*V2088,0)</f>
        <v>0</v>
      </c>
      <c r="AE2088" s="19" t="n">
        <f aca="false">IF(AC2088&gt;0,(M2088-V2088)*AC2088,0)</f>
        <v>0</v>
      </c>
      <c r="AF2088" s="16" t="str">
        <f aca="false">IF(AA2088&lt;&gt;"COMPRAR","",IF(AB2088="",IF(X2088="","",IF(X2088-V2088&lt;0.01,"EMPATE TÉCNICO","")),IF(AB2088&lt;I2088,"ESTOQUE INSUFICIENTE",IF(X2088="","",IF(X2088-V2088&lt;0.01,"EMPATE TÉCNICO","")))))</f>
        <v/>
      </c>
      <c r="AG2088" s="16" t="s">
        <v>5174</v>
      </c>
      <c r="AH2088" s="16" t="s">
        <v>288</v>
      </c>
    </row>
    <row r="2089" customFormat="false" ht="15" hidden="false" customHeight="false" outlineLevel="0" collapsed="false">
      <c r="A2089" s="16" t="s">
        <v>6615</v>
      </c>
      <c r="B2089" s="17" t="s">
        <v>6616</v>
      </c>
      <c r="C2089" s="16" t="s">
        <v>6617</v>
      </c>
      <c r="D2089" s="16" t="s">
        <v>6584</v>
      </c>
      <c r="E2089" s="18" t="n">
        <v>1</v>
      </c>
      <c r="F2089" s="16" t="s">
        <v>43</v>
      </c>
      <c r="G2089" s="18" t="n">
        <v>0</v>
      </c>
      <c r="H2089" s="16" t="n">
        <v>1.4</v>
      </c>
      <c r="I2089" s="18" t="n">
        <v>4</v>
      </c>
      <c r="J2089" s="19" t="n">
        <v>5.97</v>
      </c>
      <c r="K2089" s="19" t="n">
        <v>5.97</v>
      </c>
      <c r="L2089" s="19" t="n">
        <v>5.97</v>
      </c>
      <c r="M2089" s="19" t="n">
        <f aca="false">IF(J2089&gt;0,J2089,K2089)*E2089</f>
        <v>5.97</v>
      </c>
      <c r="N2089" s="20"/>
      <c r="O2089" s="21" t="str">
        <f aca="false">IF(R2089="","",ROUND(R2089*(1-Premissas!$B$4),4))</f>
        <v/>
      </c>
      <c r="P2089" s="22"/>
      <c r="Q2089" s="22"/>
      <c r="R2089" s="23"/>
      <c r="S2089" s="24"/>
      <c r="T2089" s="24"/>
      <c r="U2089" s="25"/>
      <c r="V2089" s="19" t="str">
        <f aca="false">IF(COUNT(N2089:Q2089)=0,"",MIN(N2089:Q2089))</f>
        <v/>
      </c>
      <c r="W2089" s="16" t="str">
        <f aca="false">IF(V2089="","",INDEX($N$4:$Q$4,MATCH(V2089,N2089:Q2089,0)))</f>
        <v/>
      </c>
      <c r="X2089" s="19" t="str">
        <f aca="false">IF(COUNT(N2089:Q2089)&lt;2,"",SMALL(N2089:Q2089,2))</f>
        <v/>
      </c>
      <c r="Y2089" s="26" t="str">
        <f aca="false">IF(OR(V2089="",M2089=0),"",V2089/M2089-1)</f>
        <v/>
      </c>
      <c r="Z2089" s="26" t="str">
        <f aca="false">IF(OR(V2089="",L2089=""),"",V2089/(L2089*E2089)-1)</f>
        <v/>
      </c>
      <c r="AA2089" s="16" t="str">
        <f aca="false">IF(V2089="","SEM OFERTA",IF(OR(Y2089&gt;Premissas!$B$11,Y2089&lt;Premissas!$B$12),"VERIFICAR - UNIDADE/EMBALAGEM",IF(Y2089&gt;Premissas!$B$6,"NÃO COMPRAR - REAJUSTE &gt;5%","COMPRAR")))</f>
        <v>SEM OFERTA</v>
      </c>
      <c r="AB2089" s="18" t="str">
        <f aca="false">IF(W2089="DIMEC",S2089,IF(W2089="MEDCENTRO",U2089,""))</f>
        <v/>
      </c>
      <c r="AC2089" s="18" t="n">
        <f aca="false">IF(AA2089&lt;&gt;"COMPRAR",0,IF(AB2089="",I2089,MIN(I2089,AB2089)))</f>
        <v>0</v>
      </c>
      <c r="AD2089" s="19" t="n">
        <f aca="false">IF(AC2089&gt;0,AC2089*V2089,0)</f>
        <v>0</v>
      </c>
      <c r="AE2089" s="19" t="n">
        <f aca="false">IF(AC2089&gt;0,(M2089-V2089)*AC2089,0)</f>
        <v>0</v>
      </c>
      <c r="AF2089" s="16" t="str">
        <f aca="false">IF(AA2089&lt;&gt;"COMPRAR","",IF(AB2089="",IF(X2089="","",IF(X2089-V2089&lt;0.01,"EMPATE TÉCNICO","")),IF(AB2089&lt;I2089,"ESTOQUE INSUFICIENTE",IF(X2089="","",IF(X2089-V2089&lt;0.01,"EMPATE TÉCNICO","")))))</f>
        <v/>
      </c>
      <c r="AG2089" s="16" t="s">
        <v>5174</v>
      </c>
      <c r="AH2089" s="16" t="s">
        <v>288</v>
      </c>
    </row>
    <row r="2090" customFormat="false" ht="15" hidden="false" customHeight="false" outlineLevel="0" collapsed="false">
      <c r="A2090" s="16" t="s">
        <v>6618</v>
      </c>
      <c r="B2090" s="17" t="s">
        <v>6619</v>
      </c>
      <c r="C2090" s="16" t="s">
        <v>6620</v>
      </c>
      <c r="D2090" s="16" t="s">
        <v>6294</v>
      </c>
      <c r="E2090" s="18" t="n">
        <v>1</v>
      </c>
      <c r="F2090" s="16" t="s">
        <v>43</v>
      </c>
      <c r="G2090" s="18" t="n">
        <v>0</v>
      </c>
      <c r="H2090" s="16" t="n">
        <v>0</v>
      </c>
      <c r="I2090" s="18" t="n">
        <v>1</v>
      </c>
      <c r="J2090" s="19" t="n">
        <v>0.89</v>
      </c>
      <c r="K2090" s="19" t="n">
        <v>0.89</v>
      </c>
      <c r="L2090" s="19" t="n">
        <v>0.89</v>
      </c>
      <c r="M2090" s="19" t="n">
        <f aca="false">IF(J2090&gt;0,J2090,K2090)*E2090</f>
        <v>0.89</v>
      </c>
      <c r="N2090" s="20"/>
      <c r="O2090" s="21" t="str">
        <f aca="false">IF(R2090="","",ROUND(R2090*(1-Premissas!$B$4),4))</f>
        <v/>
      </c>
      <c r="P2090" s="22"/>
      <c r="Q2090" s="22"/>
      <c r="R2090" s="23"/>
      <c r="S2090" s="24"/>
      <c r="T2090" s="24"/>
      <c r="U2090" s="25"/>
      <c r="V2090" s="19" t="str">
        <f aca="false">IF(COUNT(N2090:Q2090)=0,"",MIN(N2090:Q2090))</f>
        <v/>
      </c>
      <c r="W2090" s="16" t="str">
        <f aca="false">IF(V2090="","",INDEX($N$4:$Q$4,MATCH(V2090,N2090:Q2090,0)))</f>
        <v/>
      </c>
      <c r="X2090" s="19" t="str">
        <f aca="false">IF(COUNT(N2090:Q2090)&lt;2,"",SMALL(N2090:Q2090,2))</f>
        <v/>
      </c>
      <c r="Y2090" s="26" t="str">
        <f aca="false">IF(OR(V2090="",M2090=0),"",V2090/M2090-1)</f>
        <v/>
      </c>
      <c r="Z2090" s="26" t="str">
        <f aca="false">IF(OR(V2090="",L2090=""),"",V2090/(L2090*E2090)-1)</f>
        <v/>
      </c>
      <c r="AA2090" s="16" t="str">
        <f aca="false">IF(V2090="","SEM OFERTA",IF(OR(Y2090&gt;Premissas!$B$11,Y2090&lt;Premissas!$B$12),"VERIFICAR - UNIDADE/EMBALAGEM",IF(Y2090&gt;Premissas!$B$6,"NÃO COMPRAR - REAJUSTE &gt;5%","COMPRAR")))</f>
        <v>SEM OFERTA</v>
      </c>
      <c r="AB2090" s="18" t="str">
        <f aca="false">IF(W2090="DIMEC",S2090,IF(W2090="MEDCENTRO",U2090,""))</f>
        <v/>
      </c>
      <c r="AC2090" s="18" t="n">
        <f aca="false">IF(AA2090&lt;&gt;"COMPRAR",0,IF(AB2090="",I2090,MIN(I2090,AB2090)))</f>
        <v>0</v>
      </c>
      <c r="AD2090" s="19" t="n">
        <f aca="false">IF(AC2090&gt;0,AC2090*V2090,0)</f>
        <v>0</v>
      </c>
      <c r="AE2090" s="19" t="n">
        <f aca="false">IF(AC2090&gt;0,(M2090-V2090)*AC2090,0)</f>
        <v>0</v>
      </c>
      <c r="AF2090" s="16" t="str">
        <f aca="false">IF(AA2090&lt;&gt;"COMPRAR","",IF(AB2090="",IF(X2090="","",IF(X2090-V2090&lt;0.01,"EMPATE TÉCNICO","")),IF(AB2090&lt;I2090,"ESTOQUE INSUFICIENTE",IF(X2090="","",IF(X2090-V2090&lt;0.01,"EMPATE TÉCNICO","")))))</f>
        <v/>
      </c>
      <c r="AG2090" s="16" t="s">
        <v>1838</v>
      </c>
      <c r="AH2090" s="16" t="s">
        <v>288</v>
      </c>
    </row>
    <row r="2091" customFormat="false" ht="15" hidden="false" customHeight="false" outlineLevel="0" collapsed="false">
      <c r="A2091" s="16" t="s">
        <v>6621</v>
      </c>
      <c r="B2091" s="17" t="s">
        <v>6622</v>
      </c>
      <c r="C2091" s="16" t="s">
        <v>6623</v>
      </c>
      <c r="D2091" s="16" t="s">
        <v>6294</v>
      </c>
      <c r="E2091" s="18" t="n">
        <v>1</v>
      </c>
      <c r="F2091" s="16" t="s">
        <v>43</v>
      </c>
      <c r="G2091" s="18" t="n">
        <v>0</v>
      </c>
      <c r="H2091" s="16" t="n">
        <v>0.3</v>
      </c>
      <c r="I2091" s="18" t="n">
        <v>1</v>
      </c>
      <c r="J2091" s="19" t="n">
        <v>1.71</v>
      </c>
      <c r="K2091" s="19" t="n">
        <v>1.71</v>
      </c>
      <c r="L2091" s="19" t="n">
        <v>1.71</v>
      </c>
      <c r="M2091" s="19" t="n">
        <f aca="false">IF(J2091&gt;0,J2091,K2091)*E2091</f>
        <v>1.71</v>
      </c>
      <c r="N2091" s="20"/>
      <c r="O2091" s="21" t="str">
        <f aca="false">IF(R2091="","",ROUND(R2091*(1-Premissas!$B$4),4))</f>
        <v/>
      </c>
      <c r="P2091" s="22"/>
      <c r="Q2091" s="22"/>
      <c r="R2091" s="23"/>
      <c r="S2091" s="24"/>
      <c r="T2091" s="24"/>
      <c r="U2091" s="25"/>
      <c r="V2091" s="19" t="str">
        <f aca="false">IF(COUNT(N2091:Q2091)=0,"",MIN(N2091:Q2091))</f>
        <v/>
      </c>
      <c r="W2091" s="16" t="str">
        <f aca="false">IF(V2091="","",INDEX($N$4:$Q$4,MATCH(V2091,N2091:Q2091,0)))</f>
        <v/>
      </c>
      <c r="X2091" s="19" t="str">
        <f aca="false">IF(COUNT(N2091:Q2091)&lt;2,"",SMALL(N2091:Q2091,2))</f>
        <v/>
      </c>
      <c r="Y2091" s="26" t="str">
        <f aca="false">IF(OR(V2091="",M2091=0),"",V2091/M2091-1)</f>
        <v/>
      </c>
      <c r="Z2091" s="26" t="str">
        <f aca="false">IF(OR(V2091="",L2091=""),"",V2091/(L2091*E2091)-1)</f>
        <v/>
      </c>
      <c r="AA2091" s="16" t="str">
        <f aca="false">IF(V2091="","SEM OFERTA",IF(OR(Y2091&gt;Premissas!$B$11,Y2091&lt;Premissas!$B$12),"VERIFICAR - UNIDADE/EMBALAGEM",IF(Y2091&gt;Premissas!$B$6,"NÃO COMPRAR - REAJUSTE &gt;5%","COMPRAR")))</f>
        <v>SEM OFERTA</v>
      </c>
      <c r="AB2091" s="18" t="str">
        <f aca="false">IF(W2091="DIMEC",S2091,IF(W2091="MEDCENTRO",U2091,""))</f>
        <v/>
      </c>
      <c r="AC2091" s="18" t="n">
        <f aca="false">IF(AA2091&lt;&gt;"COMPRAR",0,IF(AB2091="",I2091,MIN(I2091,AB2091)))</f>
        <v>0</v>
      </c>
      <c r="AD2091" s="19" t="n">
        <f aca="false">IF(AC2091&gt;0,AC2091*V2091,0)</f>
        <v>0</v>
      </c>
      <c r="AE2091" s="19" t="n">
        <f aca="false">IF(AC2091&gt;0,(M2091-V2091)*AC2091,0)</f>
        <v>0</v>
      </c>
      <c r="AF2091" s="16" t="str">
        <f aca="false">IF(AA2091&lt;&gt;"COMPRAR","",IF(AB2091="",IF(X2091="","",IF(X2091-V2091&lt;0.01,"EMPATE TÉCNICO","")),IF(AB2091&lt;I2091,"ESTOQUE INSUFICIENTE",IF(X2091="","",IF(X2091-V2091&lt;0.01,"EMPATE TÉCNICO","")))))</f>
        <v/>
      </c>
      <c r="AG2091" s="16" t="s">
        <v>1838</v>
      </c>
      <c r="AH2091" s="16" t="s">
        <v>288</v>
      </c>
    </row>
    <row r="2092" customFormat="false" ht="15" hidden="false" customHeight="false" outlineLevel="0" collapsed="false">
      <c r="A2092" s="16" t="s">
        <v>6624</v>
      </c>
      <c r="B2092" s="17" t="s">
        <v>6625</v>
      </c>
      <c r="C2092" s="16" t="s">
        <v>6626</v>
      </c>
      <c r="D2092" s="16" t="s">
        <v>6294</v>
      </c>
      <c r="E2092" s="18" t="n">
        <v>1</v>
      </c>
      <c r="F2092" s="16" t="s">
        <v>43</v>
      </c>
      <c r="G2092" s="18" t="n">
        <v>0</v>
      </c>
      <c r="H2092" s="16" t="n">
        <v>0.2</v>
      </c>
      <c r="I2092" s="18" t="n">
        <v>1</v>
      </c>
      <c r="J2092" s="19" t="n">
        <v>1.71</v>
      </c>
      <c r="K2092" s="19" t="n">
        <v>1.71</v>
      </c>
      <c r="L2092" s="19" t="n">
        <v>1.71</v>
      </c>
      <c r="M2092" s="19" t="n">
        <f aca="false">IF(J2092&gt;0,J2092,K2092)*E2092</f>
        <v>1.71</v>
      </c>
      <c r="N2092" s="20"/>
      <c r="O2092" s="21" t="str">
        <f aca="false">IF(R2092="","",ROUND(R2092*(1-Premissas!$B$4),4))</f>
        <v/>
      </c>
      <c r="P2092" s="22"/>
      <c r="Q2092" s="22"/>
      <c r="R2092" s="23"/>
      <c r="S2092" s="24"/>
      <c r="T2092" s="24"/>
      <c r="U2092" s="25"/>
      <c r="V2092" s="19" t="str">
        <f aca="false">IF(COUNT(N2092:Q2092)=0,"",MIN(N2092:Q2092))</f>
        <v/>
      </c>
      <c r="W2092" s="16" t="str">
        <f aca="false">IF(V2092="","",INDEX($N$4:$Q$4,MATCH(V2092,N2092:Q2092,0)))</f>
        <v/>
      </c>
      <c r="X2092" s="19" t="str">
        <f aca="false">IF(COUNT(N2092:Q2092)&lt;2,"",SMALL(N2092:Q2092,2))</f>
        <v/>
      </c>
      <c r="Y2092" s="26" t="str">
        <f aca="false">IF(OR(V2092="",M2092=0),"",V2092/M2092-1)</f>
        <v/>
      </c>
      <c r="Z2092" s="26" t="str">
        <f aca="false">IF(OR(V2092="",L2092=""),"",V2092/(L2092*E2092)-1)</f>
        <v/>
      </c>
      <c r="AA2092" s="16" t="str">
        <f aca="false">IF(V2092="","SEM OFERTA",IF(OR(Y2092&gt;Premissas!$B$11,Y2092&lt;Premissas!$B$12),"VERIFICAR - UNIDADE/EMBALAGEM",IF(Y2092&gt;Premissas!$B$6,"NÃO COMPRAR - REAJUSTE &gt;5%","COMPRAR")))</f>
        <v>SEM OFERTA</v>
      </c>
      <c r="AB2092" s="18" t="str">
        <f aca="false">IF(W2092="DIMEC",S2092,IF(W2092="MEDCENTRO",U2092,""))</f>
        <v/>
      </c>
      <c r="AC2092" s="18" t="n">
        <f aca="false">IF(AA2092&lt;&gt;"COMPRAR",0,IF(AB2092="",I2092,MIN(I2092,AB2092)))</f>
        <v>0</v>
      </c>
      <c r="AD2092" s="19" t="n">
        <f aca="false">IF(AC2092&gt;0,AC2092*V2092,0)</f>
        <v>0</v>
      </c>
      <c r="AE2092" s="19" t="n">
        <f aca="false">IF(AC2092&gt;0,(M2092-V2092)*AC2092,0)</f>
        <v>0</v>
      </c>
      <c r="AF2092" s="16" t="str">
        <f aca="false">IF(AA2092&lt;&gt;"COMPRAR","",IF(AB2092="",IF(X2092="","",IF(X2092-V2092&lt;0.01,"EMPATE TÉCNICO","")),IF(AB2092&lt;I2092,"ESTOQUE INSUFICIENTE",IF(X2092="","",IF(X2092-V2092&lt;0.01,"EMPATE TÉCNICO","")))))</f>
        <v/>
      </c>
      <c r="AG2092" s="16" t="s">
        <v>1838</v>
      </c>
      <c r="AH2092" s="16" t="s">
        <v>288</v>
      </c>
    </row>
    <row r="2093" customFormat="false" ht="15" hidden="false" customHeight="false" outlineLevel="0" collapsed="false">
      <c r="A2093" s="16" t="s">
        <v>6627</v>
      </c>
      <c r="B2093" s="17" t="s">
        <v>6628</v>
      </c>
      <c r="C2093" s="16" t="s">
        <v>6629</v>
      </c>
      <c r="D2093" s="16" t="s">
        <v>6584</v>
      </c>
      <c r="E2093" s="18" t="n">
        <v>1</v>
      </c>
      <c r="F2093" s="16" t="s">
        <v>43</v>
      </c>
      <c r="G2093" s="18" t="n">
        <v>0</v>
      </c>
      <c r="H2093" s="16" t="n">
        <v>0.7</v>
      </c>
      <c r="I2093" s="18" t="n">
        <v>2</v>
      </c>
      <c r="J2093" s="19" t="n">
        <v>2.71</v>
      </c>
      <c r="K2093" s="19" t="n">
        <v>2.71</v>
      </c>
      <c r="L2093" s="19" t="n">
        <v>2.71</v>
      </c>
      <c r="M2093" s="19" t="n">
        <f aca="false">IF(J2093&gt;0,J2093,K2093)*E2093</f>
        <v>2.71</v>
      </c>
      <c r="N2093" s="20"/>
      <c r="O2093" s="21" t="str">
        <f aca="false">IF(R2093="","",ROUND(R2093*(1-Premissas!$B$4),4))</f>
        <v/>
      </c>
      <c r="P2093" s="22"/>
      <c r="Q2093" s="22"/>
      <c r="R2093" s="23"/>
      <c r="S2093" s="24"/>
      <c r="T2093" s="24"/>
      <c r="U2093" s="25"/>
      <c r="V2093" s="19" t="str">
        <f aca="false">IF(COUNT(N2093:Q2093)=0,"",MIN(N2093:Q2093))</f>
        <v/>
      </c>
      <c r="W2093" s="16" t="str">
        <f aca="false">IF(V2093="","",INDEX($N$4:$Q$4,MATCH(V2093,N2093:Q2093,0)))</f>
        <v/>
      </c>
      <c r="X2093" s="19" t="str">
        <f aca="false">IF(COUNT(N2093:Q2093)&lt;2,"",SMALL(N2093:Q2093,2))</f>
        <v/>
      </c>
      <c r="Y2093" s="26" t="str">
        <f aca="false">IF(OR(V2093="",M2093=0),"",V2093/M2093-1)</f>
        <v/>
      </c>
      <c r="Z2093" s="26" t="str">
        <f aca="false">IF(OR(V2093="",L2093=""),"",V2093/(L2093*E2093)-1)</f>
        <v/>
      </c>
      <c r="AA2093" s="16" t="str">
        <f aca="false">IF(V2093="","SEM OFERTA",IF(OR(Y2093&gt;Premissas!$B$11,Y2093&lt;Premissas!$B$12),"VERIFICAR - UNIDADE/EMBALAGEM",IF(Y2093&gt;Premissas!$B$6,"NÃO COMPRAR - REAJUSTE &gt;5%","COMPRAR")))</f>
        <v>SEM OFERTA</v>
      </c>
      <c r="AB2093" s="18" t="str">
        <f aca="false">IF(W2093="DIMEC",S2093,IF(W2093="MEDCENTRO",U2093,""))</f>
        <v/>
      </c>
      <c r="AC2093" s="18" t="n">
        <f aca="false">IF(AA2093&lt;&gt;"COMPRAR",0,IF(AB2093="",I2093,MIN(I2093,AB2093)))</f>
        <v>0</v>
      </c>
      <c r="AD2093" s="19" t="n">
        <f aca="false">IF(AC2093&gt;0,AC2093*V2093,0)</f>
        <v>0</v>
      </c>
      <c r="AE2093" s="19" t="n">
        <f aca="false">IF(AC2093&gt;0,(M2093-V2093)*AC2093,0)</f>
        <v>0</v>
      </c>
      <c r="AF2093" s="16" t="str">
        <f aca="false">IF(AA2093&lt;&gt;"COMPRAR","",IF(AB2093="",IF(X2093="","",IF(X2093-V2093&lt;0.01,"EMPATE TÉCNICO","")),IF(AB2093&lt;I2093,"ESTOQUE INSUFICIENTE",IF(X2093="","",IF(X2093-V2093&lt;0.01,"EMPATE TÉCNICO","")))))</f>
        <v/>
      </c>
      <c r="AG2093" s="16" t="s">
        <v>5174</v>
      </c>
      <c r="AH2093" s="16" t="s">
        <v>288</v>
      </c>
    </row>
    <row r="2094" customFormat="false" ht="15" hidden="false" customHeight="false" outlineLevel="0" collapsed="false">
      <c r="A2094" s="16" t="s">
        <v>6630</v>
      </c>
      <c r="B2094" s="17" t="s">
        <v>6631</v>
      </c>
      <c r="C2094" s="16" t="s">
        <v>6632</v>
      </c>
      <c r="D2094" s="16" t="s">
        <v>6584</v>
      </c>
      <c r="E2094" s="18" t="n">
        <v>1</v>
      </c>
      <c r="F2094" s="16" t="s">
        <v>43</v>
      </c>
      <c r="G2094" s="18" t="n">
        <v>0</v>
      </c>
      <c r="H2094" s="16" t="n">
        <v>0.1</v>
      </c>
      <c r="I2094" s="18" t="n">
        <v>1</v>
      </c>
      <c r="J2094" s="19" t="n">
        <v>2.71</v>
      </c>
      <c r="K2094" s="19" t="n">
        <v>2.71</v>
      </c>
      <c r="L2094" s="19" t="n">
        <v>2.71</v>
      </c>
      <c r="M2094" s="19" t="n">
        <f aca="false">IF(J2094&gt;0,J2094,K2094)*E2094</f>
        <v>2.71</v>
      </c>
      <c r="N2094" s="20"/>
      <c r="O2094" s="21" t="str">
        <f aca="false">IF(R2094="","",ROUND(R2094*(1-Premissas!$B$4),4))</f>
        <v/>
      </c>
      <c r="P2094" s="22"/>
      <c r="Q2094" s="22"/>
      <c r="R2094" s="23"/>
      <c r="S2094" s="24"/>
      <c r="T2094" s="24"/>
      <c r="U2094" s="25"/>
      <c r="V2094" s="19" t="str">
        <f aca="false">IF(COUNT(N2094:Q2094)=0,"",MIN(N2094:Q2094))</f>
        <v/>
      </c>
      <c r="W2094" s="16" t="str">
        <f aca="false">IF(V2094="","",INDEX($N$4:$Q$4,MATCH(V2094,N2094:Q2094,0)))</f>
        <v/>
      </c>
      <c r="X2094" s="19" t="str">
        <f aca="false">IF(COUNT(N2094:Q2094)&lt;2,"",SMALL(N2094:Q2094,2))</f>
        <v/>
      </c>
      <c r="Y2094" s="26" t="str">
        <f aca="false">IF(OR(V2094="",M2094=0),"",V2094/M2094-1)</f>
        <v/>
      </c>
      <c r="Z2094" s="26" t="str">
        <f aca="false">IF(OR(V2094="",L2094=""),"",V2094/(L2094*E2094)-1)</f>
        <v/>
      </c>
      <c r="AA2094" s="16" t="str">
        <f aca="false">IF(V2094="","SEM OFERTA",IF(OR(Y2094&gt;Premissas!$B$11,Y2094&lt;Premissas!$B$12),"VERIFICAR - UNIDADE/EMBALAGEM",IF(Y2094&gt;Premissas!$B$6,"NÃO COMPRAR - REAJUSTE &gt;5%","COMPRAR")))</f>
        <v>SEM OFERTA</v>
      </c>
      <c r="AB2094" s="18" t="str">
        <f aca="false">IF(W2094="DIMEC",S2094,IF(W2094="MEDCENTRO",U2094,""))</f>
        <v/>
      </c>
      <c r="AC2094" s="18" t="n">
        <f aca="false">IF(AA2094&lt;&gt;"COMPRAR",0,IF(AB2094="",I2094,MIN(I2094,AB2094)))</f>
        <v>0</v>
      </c>
      <c r="AD2094" s="19" t="n">
        <f aca="false">IF(AC2094&gt;0,AC2094*V2094,0)</f>
        <v>0</v>
      </c>
      <c r="AE2094" s="19" t="n">
        <f aca="false">IF(AC2094&gt;0,(M2094-V2094)*AC2094,0)</f>
        <v>0</v>
      </c>
      <c r="AF2094" s="16" t="str">
        <f aca="false">IF(AA2094&lt;&gt;"COMPRAR","",IF(AB2094="",IF(X2094="","",IF(X2094-V2094&lt;0.01,"EMPATE TÉCNICO","")),IF(AB2094&lt;I2094,"ESTOQUE INSUFICIENTE",IF(X2094="","",IF(X2094-V2094&lt;0.01,"EMPATE TÉCNICO","")))))</f>
        <v/>
      </c>
      <c r="AG2094" s="16" t="s">
        <v>5174</v>
      </c>
      <c r="AH2094" s="16" t="s">
        <v>288</v>
      </c>
    </row>
    <row r="2095" customFormat="false" ht="15" hidden="false" customHeight="false" outlineLevel="0" collapsed="false">
      <c r="A2095" s="16" t="s">
        <v>6633</v>
      </c>
      <c r="B2095" s="17" t="s">
        <v>6634</v>
      </c>
      <c r="C2095" s="16" t="s">
        <v>6635</v>
      </c>
      <c r="D2095" s="16" t="s">
        <v>6294</v>
      </c>
      <c r="E2095" s="18" t="n">
        <v>1</v>
      </c>
      <c r="F2095" s="16" t="s">
        <v>43</v>
      </c>
      <c r="G2095" s="18" t="n">
        <v>0</v>
      </c>
      <c r="H2095" s="16" t="n">
        <v>0</v>
      </c>
      <c r="I2095" s="18" t="n">
        <v>1</v>
      </c>
      <c r="J2095" s="19" t="n">
        <v>5.075</v>
      </c>
      <c r="K2095" s="19" t="n">
        <v>5.075</v>
      </c>
      <c r="L2095" s="19" t="n">
        <v>5.075</v>
      </c>
      <c r="M2095" s="19" t="n">
        <f aca="false">IF(J2095&gt;0,J2095,K2095)*E2095</f>
        <v>5.075</v>
      </c>
      <c r="N2095" s="20"/>
      <c r="O2095" s="21" t="str">
        <f aca="false">IF(R2095="","",ROUND(R2095*(1-Premissas!$B$4),4))</f>
        <v/>
      </c>
      <c r="P2095" s="22"/>
      <c r="Q2095" s="22"/>
      <c r="R2095" s="23"/>
      <c r="S2095" s="24"/>
      <c r="T2095" s="24"/>
      <c r="U2095" s="25"/>
      <c r="V2095" s="19" t="str">
        <f aca="false">IF(COUNT(N2095:Q2095)=0,"",MIN(N2095:Q2095))</f>
        <v/>
      </c>
      <c r="W2095" s="16" t="str">
        <f aca="false">IF(V2095="","",INDEX($N$4:$Q$4,MATCH(V2095,N2095:Q2095,0)))</f>
        <v/>
      </c>
      <c r="X2095" s="19" t="str">
        <f aca="false">IF(COUNT(N2095:Q2095)&lt;2,"",SMALL(N2095:Q2095,2))</f>
        <v/>
      </c>
      <c r="Y2095" s="26" t="str">
        <f aca="false">IF(OR(V2095="",M2095=0),"",V2095/M2095-1)</f>
        <v/>
      </c>
      <c r="Z2095" s="26" t="str">
        <f aca="false">IF(OR(V2095="",L2095=""),"",V2095/(L2095*E2095)-1)</f>
        <v/>
      </c>
      <c r="AA2095" s="16" t="str">
        <f aca="false">IF(V2095="","SEM OFERTA",IF(OR(Y2095&gt;Premissas!$B$11,Y2095&lt;Premissas!$B$12),"VERIFICAR - UNIDADE/EMBALAGEM",IF(Y2095&gt;Premissas!$B$6,"NÃO COMPRAR - REAJUSTE &gt;5%","COMPRAR")))</f>
        <v>SEM OFERTA</v>
      </c>
      <c r="AB2095" s="18" t="str">
        <f aca="false">IF(W2095="DIMEC",S2095,IF(W2095="MEDCENTRO",U2095,""))</f>
        <v/>
      </c>
      <c r="AC2095" s="18" t="n">
        <f aca="false">IF(AA2095&lt;&gt;"COMPRAR",0,IF(AB2095="",I2095,MIN(I2095,AB2095)))</f>
        <v>0</v>
      </c>
      <c r="AD2095" s="19" t="n">
        <f aca="false">IF(AC2095&gt;0,AC2095*V2095,0)</f>
        <v>0</v>
      </c>
      <c r="AE2095" s="19" t="n">
        <f aca="false">IF(AC2095&gt;0,(M2095-V2095)*AC2095,0)</f>
        <v>0</v>
      </c>
      <c r="AF2095" s="16" t="str">
        <f aca="false">IF(AA2095&lt;&gt;"COMPRAR","",IF(AB2095="",IF(X2095="","",IF(X2095-V2095&lt;0.01,"EMPATE TÉCNICO","")),IF(AB2095&lt;I2095,"ESTOQUE INSUFICIENTE",IF(X2095="","",IF(X2095-V2095&lt;0.01,"EMPATE TÉCNICO","")))))</f>
        <v/>
      </c>
      <c r="AG2095" s="16" t="s">
        <v>5174</v>
      </c>
      <c r="AH2095" s="16" t="s">
        <v>288</v>
      </c>
    </row>
    <row r="2096" customFormat="false" ht="15" hidden="false" customHeight="false" outlineLevel="0" collapsed="false">
      <c r="A2096" s="16" t="s">
        <v>6636</v>
      </c>
      <c r="B2096" s="17" t="s">
        <v>6637</v>
      </c>
      <c r="C2096" s="16" t="s">
        <v>6638</v>
      </c>
      <c r="D2096" s="16" t="s">
        <v>6584</v>
      </c>
      <c r="E2096" s="18" t="n">
        <v>12</v>
      </c>
      <c r="F2096" s="16" t="s">
        <v>43</v>
      </c>
      <c r="G2096" s="18" t="n">
        <v>1</v>
      </c>
      <c r="H2096" s="16" t="n">
        <v>0.3</v>
      </c>
      <c r="I2096" s="18" t="n">
        <v>1</v>
      </c>
      <c r="J2096" s="19" t="n">
        <v>5.23916666666667</v>
      </c>
      <c r="K2096" s="19" t="n">
        <v>5.23916666666667</v>
      </c>
      <c r="L2096" s="19" t="n">
        <v>5.2392</v>
      </c>
      <c r="M2096" s="19" t="n">
        <f aca="false">IF(J2096&gt;0,J2096,K2096)*E2096</f>
        <v>62.8700000000001</v>
      </c>
      <c r="N2096" s="20"/>
      <c r="O2096" s="21" t="str">
        <f aca="false">IF(R2096="","",ROUND(R2096*(1-Premissas!$B$4),4))</f>
        <v/>
      </c>
      <c r="P2096" s="22"/>
      <c r="Q2096" s="22"/>
      <c r="R2096" s="23"/>
      <c r="S2096" s="24"/>
      <c r="T2096" s="24"/>
      <c r="U2096" s="25"/>
      <c r="V2096" s="19" t="str">
        <f aca="false">IF(COUNT(N2096:Q2096)=0,"",MIN(N2096:Q2096))</f>
        <v/>
      </c>
      <c r="W2096" s="16" t="str">
        <f aca="false">IF(V2096="","",INDEX($N$4:$Q$4,MATCH(V2096,N2096:Q2096,0)))</f>
        <v/>
      </c>
      <c r="X2096" s="19" t="str">
        <f aca="false">IF(COUNT(N2096:Q2096)&lt;2,"",SMALL(N2096:Q2096,2))</f>
        <v/>
      </c>
      <c r="Y2096" s="26" t="str">
        <f aca="false">IF(OR(V2096="",M2096=0),"",V2096/M2096-1)</f>
        <v/>
      </c>
      <c r="Z2096" s="26" t="str">
        <f aca="false">IF(OR(V2096="",L2096=""),"",V2096/(L2096*E2096)-1)</f>
        <v/>
      </c>
      <c r="AA2096" s="16" t="str">
        <f aca="false">IF(V2096="","SEM OFERTA",IF(OR(Y2096&gt;Premissas!$B$11,Y2096&lt;Premissas!$B$12),"VERIFICAR - UNIDADE/EMBALAGEM",IF(Y2096&gt;Premissas!$B$6,"NÃO COMPRAR - REAJUSTE &gt;5%","COMPRAR")))</f>
        <v>SEM OFERTA</v>
      </c>
      <c r="AB2096" s="18" t="str">
        <f aca="false">IF(W2096="DIMEC",S2096,IF(W2096="MEDCENTRO",U2096,""))</f>
        <v/>
      </c>
      <c r="AC2096" s="18" t="n">
        <f aca="false">IF(AA2096&lt;&gt;"COMPRAR",0,IF(AB2096="",I2096,MIN(I2096,AB2096)))</f>
        <v>0</v>
      </c>
      <c r="AD2096" s="19" t="n">
        <f aca="false">IF(AC2096&gt;0,AC2096*V2096,0)</f>
        <v>0</v>
      </c>
      <c r="AE2096" s="19" t="n">
        <f aca="false">IF(AC2096&gt;0,(M2096-V2096)*AC2096,0)</f>
        <v>0</v>
      </c>
      <c r="AF2096" s="16" t="str">
        <f aca="false">IF(AA2096&lt;&gt;"COMPRAR","",IF(AB2096="",IF(X2096="","",IF(X2096-V2096&lt;0.01,"EMPATE TÉCNICO","")),IF(AB2096&lt;I2096,"ESTOQUE INSUFICIENTE",IF(X2096="","",IF(X2096-V2096&lt;0.01,"EMPATE TÉCNICO","")))))</f>
        <v/>
      </c>
      <c r="AG2096" s="16" t="s">
        <v>763</v>
      </c>
      <c r="AH2096" s="16" t="s">
        <v>288</v>
      </c>
    </row>
    <row r="2097" customFormat="false" ht="15" hidden="false" customHeight="false" outlineLevel="0" collapsed="false">
      <c r="A2097" s="16" t="s">
        <v>6639</v>
      </c>
      <c r="B2097" s="17" t="s">
        <v>6640</v>
      </c>
      <c r="C2097" s="16" t="s">
        <v>6641</v>
      </c>
      <c r="D2097" s="16" t="s">
        <v>6261</v>
      </c>
      <c r="E2097" s="18" t="n">
        <v>20</v>
      </c>
      <c r="F2097" s="16" t="s">
        <v>43</v>
      </c>
      <c r="G2097" s="18" t="n">
        <v>0</v>
      </c>
      <c r="H2097" s="16" t="n">
        <v>5</v>
      </c>
      <c r="I2097" s="18" t="n">
        <v>1</v>
      </c>
      <c r="J2097" s="19" t="n">
        <v>1.676</v>
      </c>
      <c r="K2097" s="19" t="n">
        <v>1.676</v>
      </c>
      <c r="L2097" s="19" t="n">
        <v>1.676</v>
      </c>
      <c r="M2097" s="19" t="n">
        <f aca="false">IF(J2097&gt;0,J2097,K2097)*E2097</f>
        <v>33.52</v>
      </c>
      <c r="N2097" s="20"/>
      <c r="O2097" s="21" t="str">
        <f aca="false">IF(R2097="","",ROUND(R2097*(1-Premissas!$B$4),4))</f>
        <v/>
      </c>
      <c r="P2097" s="22"/>
      <c r="Q2097" s="22"/>
      <c r="R2097" s="23"/>
      <c r="S2097" s="24"/>
      <c r="T2097" s="24"/>
      <c r="U2097" s="25"/>
      <c r="V2097" s="19" t="str">
        <f aca="false">IF(COUNT(N2097:Q2097)=0,"",MIN(N2097:Q2097))</f>
        <v/>
      </c>
      <c r="W2097" s="16" t="str">
        <f aca="false">IF(V2097="","",INDEX($N$4:$Q$4,MATCH(V2097,N2097:Q2097,0)))</f>
        <v/>
      </c>
      <c r="X2097" s="19" t="str">
        <f aca="false">IF(COUNT(N2097:Q2097)&lt;2,"",SMALL(N2097:Q2097,2))</f>
        <v/>
      </c>
      <c r="Y2097" s="26" t="str">
        <f aca="false">IF(OR(V2097="",M2097=0),"",V2097/M2097-1)</f>
        <v/>
      </c>
      <c r="Z2097" s="26" t="str">
        <f aca="false">IF(OR(V2097="",L2097=""),"",V2097/(L2097*E2097)-1)</f>
        <v/>
      </c>
      <c r="AA2097" s="16" t="str">
        <f aca="false">IF(V2097="","SEM OFERTA",IF(OR(Y2097&gt;Premissas!$B$11,Y2097&lt;Premissas!$B$12),"VERIFICAR - UNIDADE/EMBALAGEM",IF(Y2097&gt;Premissas!$B$6,"NÃO COMPRAR - REAJUSTE &gt;5%","COMPRAR")))</f>
        <v>SEM OFERTA</v>
      </c>
      <c r="AB2097" s="18" t="str">
        <f aca="false">IF(W2097="DIMEC",S2097,IF(W2097="MEDCENTRO",U2097,""))</f>
        <v/>
      </c>
      <c r="AC2097" s="18" t="n">
        <f aca="false">IF(AA2097&lt;&gt;"COMPRAR",0,IF(AB2097="",I2097,MIN(I2097,AB2097)))</f>
        <v>0</v>
      </c>
      <c r="AD2097" s="19" t="n">
        <f aca="false">IF(AC2097&gt;0,AC2097*V2097,0)</f>
        <v>0</v>
      </c>
      <c r="AE2097" s="19" t="n">
        <f aca="false">IF(AC2097&gt;0,(M2097-V2097)*AC2097,0)</f>
        <v>0</v>
      </c>
      <c r="AF2097" s="16" t="str">
        <f aca="false">IF(AA2097&lt;&gt;"COMPRAR","",IF(AB2097="",IF(X2097="","",IF(X2097-V2097&lt;0.01,"EMPATE TÉCNICO","")),IF(AB2097&lt;I2097,"ESTOQUE INSUFICIENTE",IF(X2097="","",IF(X2097-V2097&lt;0.01,"EMPATE TÉCNICO","")))))</f>
        <v/>
      </c>
      <c r="AG2097" s="16" t="s">
        <v>3750</v>
      </c>
      <c r="AH2097" s="16" t="s">
        <v>288</v>
      </c>
    </row>
    <row r="2098" customFormat="false" ht="15" hidden="false" customHeight="false" outlineLevel="0" collapsed="false">
      <c r="A2098" s="16" t="s">
        <v>6642</v>
      </c>
      <c r="B2098" s="17" t="s">
        <v>6643</v>
      </c>
      <c r="C2098" s="16" t="s">
        <v>6644</v>
      </c>
      <c r="D2098" s="16" t="s">
        <v>6645</v>
      </c>
      <c r="E2098" s="18" t="n">
        <v>12</v>
      </c>
      <c r="F2098" s="16" t="s">
        <v>43</v>
      </c>
      <c r="G2098" s="18" t="n">
        <v>0</v>
      </c>
      <c r="H2098" s="16" t="n">
        <v>0.2</v>
      </c>
      <c r="I2098" s="18" t="n">
        <v>1</v>
      </c>
      <c r="J2098" s="19" t="n">
        <v>5.26583333333333</v>
      </c>
      <c r="K2098" s="19" t="n">
        <v>5.26583333333333</v>
      </c>
      <c r="L2098" s="19" t="n">
        <v>5.2658</v>
      </c>
      <c r="M2098" s="19" t="n">
        <f aca="false">IF(J2098&gt;0,J2098,K2098)*E2098</f>
        <v>63.19</v>
      </c>
      <c r="N2098" s="20"/>
      <c r="O2098" s="21" t="str">
        <f aca="false">IF(R2098="","",ROUND(R2098*(1-Premissas!$B$4),4))</f>
        <v/>
      </c>
      <c r="P2098" s="22"/>
      <c r="Q2098" s="22"/>
      <c r="R2098" s="23"/>
      <c r="S2098" s="24"/>
      <c r="T2098" s="24"/>
      <c r="U2098" s="25"/>
      <c r="V2098" s="19" t="str">
        <f aca="false">IF(COUNT(N2098:Q2098)=0,"",MIN(N2098:Q2098))</f>
        <v/>
      </c>
      <c r="W2098" s="16" t="str">
        <f aca="false">IF(V2098="","",INDEX($N$4:$Q$4,MATCH(V2098,N2098:Q2098,0)))</f>
        <v/>
      </c>
      <c r="X2098" s="19" t="str">
        <f aca="false">IF(COUNT(N2098:Q2098)&lt;2,"",SMALL(N2098:Q2098,2))</f>
        <v/>
      </c>
      <c r="Y2098" s="26" t="str">
        <f aca="false">IF(OR(V2098="",M2098=0),"",V2098/M2098-1)</f>
        <v/>
      </c>
      <c r="Z2098" s="26" t="str">
        <f aca="false">IF(OR(V2098="",L2098=""),"",V2098/(L2098*E2098)-1)</f>
        <v/>
      </c>
      <c r="AA2098" s="16" t="str">
        <f aca="false">IF(V2098="","SEM OFERTA",IF(OR(Y2098&gt;Premissas!$B$11,Y2098&lt;Premissas!$B$12),"VERIFICAR - UNIDADE/EMBALAGEM",IF(Y2098&gt;Premissas!$B$6,"NÃO COMPRAR - REAJUSTE &gt;5%","COMPRAR")))</f>
        <v>SEM OFERTA</v>
      </c>
      <c r="AB2098" s="18" t="str">
        <f aca="false">IF(W2098="DIMEC",S2098,IF(W2098="MEDCENTRO",U2098,""))</f>
        <v/>
      </c>
      <c r="AC2098" s="18" t="n">
        <f aca="false">IF(AA2098&lt;&gt;"COMPRAR",0,IF(AB2098="",I2098,MIN(I2098,AB2098)))</f>
        <v>0</v>
      </c>
      <c r="AD2098" s="19" t="n">
        <f aca="false">IF(AC2098&gt;0,AC2098*V2098,0)</f>
        <v>0</v>
      </c>
      <c r="AE2098" s="19" t="n">
        <f aca="false">IF(AC2098&gt;0,(M2098-V2098)*AC2098,0)</f>
        <v>0</v>
      </c>
      <c r="AF2098" s="16" t="str">
        <f aca="false">IF(AA2098&lt;&gt;"COMPRAR","",IF(AB2098="",IF(X2098="","",IF(X2098-V2098&lt;0.01,"EMPATE TÉCNICO","")),IF(AB2098&lt;I2098,"ESTOQUE INSUFICIENTE",IF(X2098="","",IF(X2098-V2098&lt;0.01,"EMPATE TÉCNICO","")))))</f>
        <v/>
      </c>
      <c r="AG2098" s="16" t="s">
        <v>3767</v>
      </c>
      <c r="AH2098" s="16" t="s">
        <v>288</v>
      </c>
    </row>
    <row r="2099" customFormat="false" ht="15" hidden="false" customHeight="false" outlineLevel="0" collapsed="false">
      <c r="A2099" s="16" t="s">
        <v>6646</v>
      </c>
      <c r="B2099" s="17" t="s">
        <v>6647</v>
      </c>
      <c r="C2099" s="16" t="s">
        <v>6648</v>
      </c>
      <c r="D2099" s="16" t="s">
        <v>6552</v>
      </c>
      <c r="E2099" s="18" t="n">
        <v>1</v>
      </c>
      <c r="F2099" s="16" t="s">
        <v>43</v>
      </c>
      <c r="G2099" s="18" t="n">
        <v>0</v>
      </c>
      <c r="H2099" s="16" t="n">
        <v>0</v>
      </c>
      <c r="I2099" s="18" t="n">
        <v>1</v>
      </c>
      <c r="J2099" s="19" t="n">
        <v>2.49208333333333</v>
      </c>
      <c r="K2099" s="19" t="n">
        <v>2.49208333333333</v>
      </c>
      <c r="L2099" s="19" t="n">
        <v>2.4921</v>
      </c>
      <c r="M2099" s="19" t="n">
        <f aca="false">IF(J2099&gt;0,J2099,K2099)*E2099</f>
        <v>2.49208333333333</v>
      </c>
      <c r="N2099" s="20"/>
      <c r="O2099" s="21" t="str">
        <f aca="false">IF(R2099="","",ROUND(R2099*(1-Premissas!$B$4),4))</f>
        <v/>
      </c>
      <c r="P2099" s="22"/>
      <c r="Q2099" s="22"/>
      <c r="R2099" s="23"/>
      <c r="S2099" s="24"/>
      <c r="T2099" s="24"/>
      <c r="U2099" s="25"/>
      <c r="V2099" s="19" t="str">
        <f aca="false">IF(COUNT(N2099:Q2099)=0,"",MIN(N2099:Q2099))</f>
        <v/>
      </c>
      <c r="W2099" s="16" t="str">
        <f aca="false">IF(V2099="","",INDEX($N$4:$Q$4,MATCH(V2099,N2099:Q2099,0)))</f>
        <v/>
      </c>
      <c r="X2099" s="19" t="str">
        <f aca="false">IF(COUNT(N2099:Q2099)&lt;2,"",SMALL(N2099:Q2099,2))</f>
        <v/>
      </c>
      <c r="Y2099" s="26" t="str">
        <f aca="false">IF(OR(V2099="",M2099=0),"",V2099/M2099-1)</f>
        <v/>
      </c>
      <c r="Z2099" s="26" t="str">
        <f aca="false">IF(OR(V2099="",L2099=""),"",V2099/(L2099*E2099)-1)</f>
        <v/>
      </c>
      <c r="AA2099" s="16" t="str">
        <f aca="false">IF(V2099="","SEM OFERTA",IF(OR(Y2099&gt;Premissas!$B$11,Y2099&lt;Premissas!$B$12),"VERIFICAR - UNIDADE/EMBALAGEM",IF(Y2099&gt;Premissas!$B$6,"NÃO COMPRAR - REAJUSTE &gt;5%","COMPRAR")))</f>
        <v>SEM OFERTA</v>
      </c>
      <c r="AB2099" s="18" t="str">
        <f aca="false">IF(W2099="DIMEC",S2099,IF(W2099="MEDCENTRO",U2099,""))</f>
        <v/>
      </c>
      <c r="AC2099" s="18" t="n">
        <f aca="false">IF(AA2099&lt;&gt;"COMPRAR",0,IF(AB2099="",I2099,MIN(I2099,AB2099)))</f>
        <v>0</v>
      </c>
      <c r="AD2099" s="19" t="n">
        <f aca="false">IF(AC2099&gt;0,AC2099*V2099,0)</f>
        <v>0</v>
      </c>
      <c r="AE2099" s="19" t="n">
        <f aca="false">IF(AC2099&gt;0,(M2099-V2099)*AC2099,0)</f>
        <v>0</v>
      </c>
      <c r="AF2099" s="16" t="str">
        <f aca="false">IF(AA2099&lt;&gt;"COMPRAR","",IF(AB2099="",IF(X2099="","",IF(X2099-V2099&lt;0.01,"EMPATE TÉCNICO","")),IF(AB2099&lt;I2099,"ESTOQUE INSUFICIENTE",IF(X2099="","",IF(X2099-V2099&lt;0.01,"EMPATE TÉCNICO","")))))</f>
        <v/>
      </c>
      <c r="AG2099" s="16" t="s">
        <v>3767</v>
      </c>
      <c r="AH2099" s="16" t="s">
        <v>288</v>
      </c>
    </row>
    <row r="2100" customFormat="false" ht="15" hidden="false" customHeight="false" outlineLevel="0" collapsed="false">
      <c r="A2100" s="16" t="s">
        <v>6649</v>
      </c>
      <c r="B2100" s="17" t="s">
        <v>6650</v>
      </c>
      <c r="C2100" s="16" t="s">
        <v>6651</v>
      </c>
      <c r="D2100" s="16" t="s">
        <v>6645</v>
      </c>
      <c r="E2100" s="18" t="n">
        <v>16</v>
      </c>
      <c r="F2100" s="16" t="s">
        <v>43</v>
      </c>
      <c r="G2100" s="18" t="n">
        <v>0</v>
      </c>
      <c r="H2100" s="16" t="n">
        <v>0.2</v>
      </c>
      <c r="I2100" s="18" t="n">
        <v>1</v>
      </c>
      <c r="J2100" s="19" t="n">
        <v>2.368125</v>
      </c>
      <c r="K2100" s="19" t="n">
        <v>2.368125</v>
      </c>
      <c r="L2100" s="19" t="n">
        <v>2.3681</v>
      </c>
      <c r="M2100" s="19" t="n">
        <f aca="false">IF(J2100&gt;0,J2100,K2100)*E2100</f>
        <v>37.89</v>
      </c>
      <c r="N2100" s="20"/>
      <c r="O2100" s="21" t="str">
        <f aca="false">IF(R2100="","",ROUND(R2100*(1-Premissas!$B$4),4))</f>
        <v/>
      </c>
      <c r="P2100" s="22"/>
      <c r="Q2100" s="22"/>
      <c r="R2100" s="23"/>
      <c r="S2100" s="24"/>
      <c r="T2100" s="24"/>
      <c r="U2100" s="25"/>
      <c r="V2100" s="19" t="str">
        <f aca="false">IF(COUNT(N2100:Q2100)=0,"",MIN(N2100:Q2100))</f>
        <v/>
      </c>
      <c r="W2100" s="16" t="str">
        <f aca="false">IF(V2100="","",INDEX($N$4:$Q$4,MATCH(V2100,N2100:Q2100,0)))</f>
        <v/>
      </c>
      <c r="X2100" s="19" t="str">
        <f aca="false">IF(COUNT(N2100:Q2100)&lt;2,"",SMALL(N2100:Q2100,2))</f>
        <v/>
      </c>
      <c r="Y2100" s="26" t="str">
        <f aca="false">IF(OR(V2100="",M2100=0),"",V2100/M2100-1)</f>
        <v/>
      </c>
      <c r="Z2100" s="26" t="str">
        <f aca="false">IF(OR(V2100="",L2100=""),"",V2100/(L2100*E2100)-1)</f>
        <v/>
      </c>
      <c r="AA2100" s="16" t="str">
        <f aca="false">IF(V2100="","SEM OFERTA",IF(OR(Y2100&gt;Premissas!$B$11,Y2100&lt;Premissas!$B$12),"VERIFICAR - UNIDADE/EMBALAGEM",IF(Y2100&gt;Premissas!$B$6,"NÃO COMPRAR - REAJUSTE &gt;5%","COMPRAR")))</f>
        <v>SEM OFERTA</v>
      </c>
      <c r="AB2100" s="18" t="str">
        <f aca="false">IF(W2100="DIMEC",S2100,IF(W2100="MEDCENTRO",U2100,""))</f>
        <v/>
      </c>
      <c r="AC2100" s="18" t="n">
        <f aca="false">IF(AA2100&lt;&gt;"COMPRAR",0,IF(AB2100="",I2100,MIN(I2100,AB2100)))</f>
        <v>0</v>
      </c>
      <c r="AD2100" s="19" t="n">
        <f aca="false">IF(AC2100&gt;0,AC2100*V2100,0)</f>
        <v>0</v>
      </c>
      <c r="AE2100" s="19" t="n">
        <f aca="false">IF(AC2100&gt;0,(M2100-V2100)*AC2100,0)</f>
        <v>0</v>
      </c>
      <c r="AF2100" s="16" t="str">
        <f aca="false">IF(AA2100&lt;&gt;"COMPRAR","",IF(AB2100="",IF(X2100="","",IF(X2100-V2100&lt;0.01,"EMPATE TÉCNICO","")),IF(AB2100&lt;I2100,"ESTOQUE INSUFICIENTE",IF(X2100="","",IF(X2100-V2100&lt;0.01,"EMPATE TÉCNICO","")))))</f>
        <v/>
      </c>
      <c r="AG2100" s="16" t="s">
        <v>3767</v>
      </c>
      <c r="AH2100" s="16" t="s">
        <v>288</v>
      </c>
    </row>
    <row r="2101" customFormat="false" ht="15" hidden="false" customHeight="false" outlineLevel="0" collapsed="false">
      <c r="A2101" s="16" t="s">
        <v>6652</v>
      </c>
      <c r="B2101" s="17" t="s">
        <v>6653</v>
      </c>
      <c r="C2101" s="16" t="s">
        <v>6654</v>
      </c>
      <c r="D2101" s="16" t="s">
        <v>6552</v>
      </c>
      <c r="E2101" s="18" t="n">
        <v>15</v>
      </c>
      <c r="F2101" s="16" t="s">
        <v>42</v>
      </c>
      <c r="G2101" s="18" t="n">
        <v>17</v>
      </c>
      <c r="H2101" s="16" t="n">
        <v>7.7</v>
      </c>
      <c r="I2101" s="18" t="n">
        <v>1</v>
      </c>
      <c r="J2101" s="19" t="n">
        <v>2.607</v>
      </c>
      <c r="K2101" s="19" t="n">
        <v>2.607</v>
      </c>
      <c r="L2101" s="19" t="n">
        <v>2.607</v>
      </c>
      <c r="M2101" s="19" t="n">
        <f aca="false">IF(J2101&gt;0,J2101,K2101)*E2101</f>
        <v>39.105</v>
      </c>
      <c r="N2101" s="20"/>
      <c r="O2101" s="21" t="str">
        <f aca="false">IF(R2101="","",ROUND(R2101*(1-Premissas!$B$4),4))</f>
        <v/>
      </c>
      <c r="P2101" s="22"/>
      <c r="Q2101" s="22"/>
      <c r="R2101" s="23"/>
      <c r="S2101" s="24"/>
      <c r="T2101" s="24"/>
      <c r="U2101" s="25"/>
      <c r="V2101" s="19" t="str">
        <f aca="false">IF(COUNT(N2101:Q2101)=0,"",MIN(N2101:Q2101))</f>
        <v/>
      </c>
      <c r="W2101" s="16" t="str">
        <f aca="false">IF(V2101="","",INDEX($N$4:$Q$4,MATCH(V2101,N2101:Q2101,0)))</f>
        <v/>
      </c>
      <c r="X2101" s="19" t="str">
        <f aca="false">IF(COUNT(N2101:Q2101)&lt;2,"",SMALL(N2101:Q2101,2))</f>
        <v/>
      </c>
      <c r="Y2101" s="26" t="str">
        <f aca="false">IF(OR(V2101="",M2101=0),"",V2101/M2101-1)</f>
        <v/>
      </c>
      <c r="Z2101" s="26" t="str">
        <f aca="false">IF(OR(V2101="",L2101=""),"",V2101/(L2101*E2101)-1)</f>
        <v/>
      </c>
      <c r="AA2101" s="16" t="str">
        <f aca="false">IF(V2101="","SEM OFERTA",IF(OR(Y2101&gt;Premissas!$B$11,Y2101&lt;Premissas!$B$12),"VERIFICAR - UNIDADE/EMBALAGEM",IF(Y2101&gt;Premissas!$B$6,"NÃO COMPRAR - REAJUSTE &gt;5%","COMPRAR")))</f>
        <v>SEM OFERTA</v>
      </c>
      <c r="AB2101" s="18" t="str">
        <f aca="false">IF(W2101="DIMEC",S2101,IF(W2101="MEDCENTRO",U2101,""))</f>
        <v/>
      </c>
      <c r="AC2101" s="18" t="n">
        <f aca="false">IF(AA2101&lt;&gt;"COMPRAR",0,IF(AB2101="",I2101,MIN(I2101,AB2101)))</f>
        <v>0</v>
      </c>
      <c r="AD2101" s="19" t="n">
        <f aca="false">IF(AC2101&gt;0,AC2101*V2101,0)</f>
        <v>0</v>
      </c>
      <c r="AE2101" s="19" t="n">
        <f aca="false">IF(AC2101&gt;0,(M2101-V2101)*AC2101,0)</f>
        <v>0</v>
      </c>
      <c r="AF2101" s="16" t="str">
        <f aca="false">IF(AA2101&lt;&gt;"COMPRAR","",IF(AB2101="",IF(X2101="","",IF(X2101-V2101&lt;0.01,"EMPATE TÉCNICO","")),IF(AB2101&lt;I2101,"ESTOQUE INSUFICIENTE",IF(X2101="","",IF(X2101-V2101&lt;0.01,"EMPATE TÉCNICO","")))))</f>
        <v/>
      </c>
      <c r="AG2101" s="16" t="s">
        <v>3767</v>
      </c>
      <c r="AH2101" s="16" t="s">
        <v>288</v>
      </c>
    </row>
    <row r="2102" customFormat="false" ht="15" hidden="false" customHeight="false" outlineLevel="0" collapsed="false">
      <c r="A2102" s="16" t="s">
        <v>6655</v>
      </c>
      <c r="B2102" s="17" t="s">
        <v>6656</v>
      </c>
      <c r="C2102" s="16" t="s">
        <v>6657</v>
      </c>
      <c r="D2102" s="16" t="s">
        <v>6645</v>
      </c>
      <c r="E2102" s="18" t="n">
        <v>15</v>
      </c>
      <c r="F2102" s="16" t="s">
        <v>42</v>
      </c>
      <c r="G2102" s="18" t="n">
        <v>10</v>
      </c>
      <c r="H2102" s="16" t="n">
        <v>4.1</v>
      </c>
      <c r="I2102" s="18" t="n">
        <v>1</v>
      </c>
      <c r="J2102" s="19" t="n">
        <v>2.60711111111111</v>
      </c>
      <c r="K2102" s="19" t="n">
        <v>2.60711111111111</v>
      </c>
      <c r="L2102" s="19" t="n">
        <v>2.6071</v>
      </c>
      <c r="M2102" s="19" t="n">
        <f aca="false">IF(J2102&gt;0,J2102,K2102)*E2102</f>
        <v>39.1066666666667</v>
      </c>
      <c r="N2102" s="20"/>
      <c r="O2102" s="21" t="str">
        <f aca="false">IF(R2102="","",ROUND(R2102*(1-Premissas!$B$4),4))</f>
        <v/>
      </c>
      <c r="P2102" s="22"/>
      <c r="Q2102" s="22"/>
      <c r="R2102" s="23"/>
      <c r="S2102" s="24"/>
      <c r="T2102" s="24"/>
      <c r="U2102" s="25"/>
      <c r="V2102" s="19" t="str">
        <f aca="false">IF(COUNT(N2102:Q2102)=0,"",MIN(N2102:Q2102))</f>
        <v/>
      </c>
      <c r="W2102" s="16" t="str">
        <f aca="false">IF(V2102="","",INDEX($N$4:$Q$4,MATCH(V2102,N2102:Q2102,0)))</f>
        <v/>
      </c>
      <c r="X2102" s="19" t="str">
        <f aca="false">IF(COUNT(N2102:Q2102)&lt;2,"",SMALL(N2102:Q2102,2))</f>
        <v/>
      </c>
      <c r="Y2102" s="26" t="str">
        <f aca="false">IF(OR(V2102="",M2102=0),"",V2102/M2102-1)</f>
        <v/>
      </c>
      <c r="Z2102" s="26" t="str">
        <f aca="false">IF(OR(V2102="",L2102=""),"",V2102/(L2102*E2102)-1)</f>
        <v/>
      </c>
      <c r="AA2102" s="16" t="str">
        <f aca="false">IF(V2102="","SEM OFERTA",IF(OR(Y2102&gt;Premissas!$B$11,Y2102&lt;Premissas!$B$12),"VERIFICAR - UNIDADE/EMBALAGEM",IF(Y2102&gt;Premissas!$B$6,"NÃO COMPRAR - REAJUSTE &gt;5%","COMPRAR")))</f>
        <v>SEM OFERTA</v>
      </c>
      <c r="AB2102" s="18" t="str">
        <f aca="false">IF(W2102="DIMEC",S2102,IF(W2102="MEDCENTRO",U2102,""))</f>
        <v/>
      </c>
      <c r="AC2102" s="18" t="n">
        <f aca="false">IF(AA2102&lt;&gt;"COMPRAR",0,IF(AB2102="",I2102,MIN(I2102,AB2102)))</f>
        <v>0</v>
      </c>
      <c r="AD2102" s="19" t="n">
        <f aca="false">IF(AC2102&gt;0,AC2102*V2102,0)</f>
        <v>0</v>
      </c>
      <c r="AE2102" s="19" t="n">
        <f aca="false">IF(AC2102&gt;0,(M2102-V2102)*AC2102,0)</f>
        <v>0</v>
      </c>
      <c r="AF2102" s="16" t="str">
        <f aca="false">IF(AA2102&lt;&gt;"COMPRAR","",IF(AB2102="",IF(X2102="","",IF(X2102-V2102&lt;0.01,"EMPATE TÉCNICO","")),IF(AB2102&lt;I2102,"ESTOQUE INSUFICIENTE",IF(X2102="","",IF(X2102-V2102&lt;0.01,"EMPATE TÉCNICO","")))))</f>
        <v/>
      </c>
      <c r="AG2102" s="16" t="s">
        <v>3767</v>
      </c>
      <c r="AH2102" s="16" t="s">
        <v>288</v>
      </c>
    </row>
    <row r="2103" customFormat="false" ht="15" hidden="false" customHeight="false" outlineLevel="0" collapsed="false">
      <c r="A2103" s="16" t="s">
        <v>6658</v>
      </c>
      <c r="B2103" s="17" t="s">
        <v>6659</v>
      </c>
      <c r="C2103" s="16" t="s">
        <v>6660</v>
      </c>
      <c r="D2103" s="16" t="s">
        <v>5282</v>
      </c>
      <c r="E2103" s="18" t="n">
        <v>16</v>
      </c>
      <c r="F2103" s="16" t="s">
        <v>41</v>
      </c>
      <c r="G2103" s="18" t="n">
        <v>36</v>
      </c>
      <c r="H2103" s="16" t="n">
        <v>15.9</v>
      </c>
      <c r="I2103" s="18" t="n">
        <v>1</v>
      </c>
      <c r="J2103" s="19" t="n">
        <v>6.41458333333333</v>
      </c>
      <c r="K2103" s="19" t="n">
        <v>6.41458333333333</v>
      </c>
      <c r="L2103" s="19" t="n">
        <v>6.4146</v>
      </c>
      <c r="M2103" s="19" t="n">
        <f aca="false">IF(J2103&gt;0,J2103,K2103)*E2103</f>
        <v>102.633333333333</v>
      </c>
      <c r="N2103" s="20"/>
      <c r="O2103" s="21" t="str">
        <f aca="false">IF(R2103="","",ROUND(R2103*(1-Premissas!$B$4),4))</f>
        <v/>
      </c>
      <c r="P2103" s="22"/>
      <c r="Q2103" s="22"/>
      <c r="R2103" s="23"/>
      <c r="S2103" s="24"/>
      <c r="T2103" s="24"/>
      <c r="U2103" s="25"/>
      <c r="V2103" s="19" t="str">
        <f aca="false">IF(COUNT(N2103:Q2103)=0,"",MIN(N2103:Q2103))</f>
        <v/>
      </c>
      <c r="W2103" s="16" t="str">
        <f aca="false">IF(V2103="","",INDEX($N$4:$Q$4,MATCH(V2103,N2103:Q2103,0)))</f>
        <v/>
      </c>
      <c r="X2103" s="19" t="str">
        <f aca="false">IF(COUNT(N2103:Q2103)&lt;2,"",SMALL(N2103:Q2103,2))</f>
        <v/>
      </c>
      <c r="Y2103" s="26" t="str">
        <f aca="false">IF(OR(V2103="",M2103=0),"",V2103/M2103-1)</f>
        <v/>
      </c>
      <c r="Z2103" s="26" t="str">
        <f aca="false">IF(OR(V2103="",L2103=""),"",V2103/(L2103*E2103)-1)</f>
        <v/>
      </c>
      <c r="AA2103" s="16" t="str">
        <f aca="false">IF(V2103="","SEM OFERTA",IF(OR(Y2103&gt;Premissas!$B$11,Y2103&lt;Premissas!$B$12),"VERIFICAR - UNIDADE/EMBALAGEM",IF(Y2103&gt;Premissas!$B$6,"NÃO COMPRAR - REAJUSTE &gt;5%","COMPRAR")))</f>
        <v>SEM OFERTA</v>
      </c>
      <c r="AB2103" s="18" t="str">
        <f aca="false">IF(W2103="DIMEC",S2103,IF(W2103="MEDCENTRO",U2103,""))</f>
        <v/>
      </c>
      <c r="AC2103" s="18" t="n">
        <f aca="false">IF(AA2103&lt;&gt;"COMPRAR",0,IF(AB2103="",I2103,MIN(I2103,AB2103)))</f>
        <v>0</v>
      </c>
      <c r="AD2103" s="19" t="n">
        <f aca="false">IF(AC2103&gt;0,AC2103*V2103,0)</f>
        <v>0</v>
      </c>
      <c r="AE2103" s="19" t="n">
        <f aca="false">IF(AC2103&gt;0,(M2103-V2103)*AC2103,0)</f>
        <v>0</v>
      </c>
      <c r="AF2103" s="16" t="str">
        <f aca="false">IF(AA2103&lt;&gt;"COMPRAR","",IF(AB2103="",IF(X2103="","",IF(X2103-V2103&lt;0.01,"EMPATE TÉCNICO","")),IF(AB2103&lt;I2103,"ESTOQUE INSUFICIENTE",IF(X2103="","",IF(X2103-V2103&lt;0.01,"EMPATE TÉCNICO","")))))</f>
        <v/>
      </c>
      <c r="AG2103" s="16" t="s">
        <v>3757</v>
      </c>
      <c r="AH2103" s="16" t="s">
        <v>288</v>
      </c>
    </row>
    <row r="2104" customFormat="false" ht="15" hidden="false" customHeight="false" outlineLevel="0" collapsed="false">
      <c r="A2104" s="16" t="s">
        <v>6661</v>
      </c>
      <c r="B2104" s="17" t="s">
        <v>6662</v>
      </c>
      <c r="C2104" s="16" t="s">
        <v>6663</v>
      </c>
      <c r="D2104" s="16" t="s">
        <v>5282</v>
      </c>
      <c r="E2104" s="18" t="n">
        <v>16</v>
      </c>
      <c r="F2104" s="16" t="s">
        <v>41</v>
      </c>
      <c r="G2104" s="18" t="n">
        <v>4</v>
      </c>
      <c r="H2104" s="16" t="n">
        <v>6</v>
      </c>
      <c r="I2104" s="18" t="n">
        <v>1</v>
      </c>
      <c r="J2104" s="19" t="n">
        <v>5.190625</v>
      </c>
      <c r="K2104" s="19" t="n">
        <v>5.190625</v>
      </c>
      <c r="L2104" s="19" t="n">
        <v>5.1906</v>
      </c>
      <c r="M2104" s="19" t="n">
        <f aca="false">IF(J2104&gt;0,J2104,K2104)*E2104</f>
        <v>83.05</v>
      </c>
      <c r="N2104" s="20"/>
      <c r="O2104" s="21" t="str">
        <f aca="false">IF(R2104="","",ROUND(R2104*(1-Premissas!$B$4),4))</f>
        <v/>
      </c>
      <c r="P2104" s="22"/>
      <c r="Q2104" s="22"/>
      <c r="R2104" s="23"/>
      <c r="S2104" s="24"/>
      <c r="T2104" s="24"/>
      <c r="U2104" s="25"/>
      <c r="V2104" s="19" t="str">
        <f aca="false">IF(COUNT(N2104:Q2104)=0,"",MIN(N2104:Q2104))</f>
        <v/>
      </c>
      <c r="W2104" s="16" t="str">
        <f aca="false">IF(V2104="","",INDEX($N$4:$Q$4,MATCH(V2104,N2104:Q2104,0)))</f>
        <v/>
      </c>
      <c r="X2104" s="19" t="str">
        <f aca="false">IF(COUNT(N2104:Q2104)&lt;2,"",SMALL(N2104:Q2104,2))</f>
        <v/>
      </c>
      <c r="Y2104" s="26" t="str">
        <f aca="false">IF(OR(V2104="",M2104=0),"",V2104/M2104-1)</f>
        <v/>
      </c>
      <c r="Z2104" s="26" t="str">
        <f aca="false">IF(OR(V2104="",L2104=""),"",V2104/(L2104*E2104)-1)</f>
        <v/>
      </c>
      <c r="AA2104" s="16" t="str">
        <f aca="false">IF(V2104="","SEM OFERTA",IF(OR(Y2104&gt;Premissas!$B$11,Y2104&lt;Premissas!$B$12),"VERIFICAR - UNIDADE/EMBALAGEM",IF(Y2104&gt;Premissas!$B$6,"NÃO COMPRAR - REAJUSTE &gt;5%","COMPRAR")))</f>
        <v>SEM OFERTA</v>
      </c>
      <c r="AB2104" s="18" t="str">
        <f aca="false">IF(W2104="DIMEC",S2104,IF(W2104="MEDCENTRO",U2104,""))</f>
        <v/>
      </c>
      <c r="AC2104" s="18" t="n">
        <f aca="false">IF(AA2104&lt;&gt;"COMPRAR",0,IF(AB2104="",I2104,MIN(I2104,AB2104)))</f>
        <v>0</v>
      </c>
      <c r="AD2104" s="19" t="n">
        <f aca="false">IF(AC2104&gt;0,AC2104*V2104,0)</f>
        <v>0</v>
      </c>
      <c r="AE2104" s="19" t="n">
        <f aca="false">IF(AC2104&gt;0,(M2104-V2104)*AC2104,0)</f>
        <v>0</v>
      </c>
      <c r="AF2104" s="16" t="str">
        <f aca="false">IF(AA2104&lt;&gt;"COMPRAR","",IF(AB2104="",IF(X2104="","",IF(X2104-V2104&lt;0.01,"EMPATE TÉCNICO","")),IF(AB2104&lt;I2104,"ESTOQUE INSUFICIENTE",IF(X2104="","",IF(X2104-V2104&lt;0.01,"EMPATE TÉCNICO","")))))</f>
        <v/>
      </c>
      <c r="AG2104" s="16" t="s">
        <v>3757</v>
      </c>
      <c r="AH2104" s="16" t="s">
        <v>288</v>
      </c>
    </row>
    <row r="2105" customFormat="false" ht="15" hidden="false" customHeight="false" outlineLevel="0" collapsed="false">
      <c r="A2105" s="16" t="s">
        <v>6664</v>
      </c>
      <c r="B2105" s="17" t="s">
        <v>6665</v>
      </c>
      <c r="C2105" s="16" t="s">
        <v>6666</v>
      </c>
      <c r="D2105" s="16" t="s">
        <v>5282</v>
      </c>
      <c r="E2105" s="18" t="n">
        <v>30</v>
      </c>
      <c r="F2105" s="16" t="s">
        <v>41</v>
      </c>
      <c r="G2105" s="18" t="n">
        <v>22</v>
      </c>
      <c r="H2105" s="16" t="n">
        <v>47.1</v>
      </c>
      <c r="I2105" s="18" t="n">
        <v>4</v>
      </c>
      <c r="J2105" s="19" t="n">
        <v>4.36592592592593</v>
      </c>
      <c r="K2105" s="19" t="n">
        <v>4.36592592592593</v>
      </c>
      <c r="L2105" s="19" t="n">
        <v>4.3659</v>
      </c>
      <c r="M2105" s="19" t="n">
        <f aca="false">IF(J2105&gt;0,J2105,K2105)*E2105</f>
        <v>130.977777777778</v>
      </c>
      <c r="N2105" s="20"/>
      <c r="O2105" s="21" t="str">
        <f aca="false">IF(R2105="","",ROUND(R2105*(1-Premissas!$B$4),4))</f>
        <v/>
      </c>
      <c r="P2105" s="22"/>
      <c r="Q2105" s="22"/>
      <c r="R2105" s="23"/>
      <c r="S2105" s="24"/>
      <c r="T2105" s="24"/>
      <c r="U2105" s="25"/>
      <c r="V2105" s="19" t="str">
        <f aca="false">IF(COUNT(N2105:Q2105)=0,"",MIN(N2105:Q2105))</f>
        <v/>
      </c>
      <c r="W2105" s="16" t="str">
        <f aca="false">IF(V2105="","",INDEX($N$4:$Q$4,MATCH(V2105,N2105:Q2105,0)))</f>
        <v/>
      </c>
      <c r="X2105" s="19" t="str">
        <f aca="false">IF(COUNT(N2105:Q2105)&lt;2,"",SMALL(N2105:Q2105,2))</f>
        <v/>
      </c>
      <c r="Y2105" s="26" t="str">
        <f aca="false">IF(OR(V2105="",M2105=0),"",V2105/M2105-1)</f>
        <v/>
      </c>
      <c r="Z2105" s="26" t="str">
        <f aca="false">IF(OR(V2105="",L2105=""),"",V2105/(L2105*E2105)-1)</f>
        <v/>
      </c>
      <c r="AA2105" s="16" t="str">
        <f aca="false">IF(V2105="","SEM OFERTA",IF(OR(Y2105&gt;Premissas!$B$11,Y2105&lt;Premissas!$B$12),"VERIFICAR - UNIDADE/EMBALAGEM",IF(Y2105&gt;Premissas!$B$6,"NÃO COMPRAR - REAJUSTE &gt;5%","COMPRAR")))</f>
        <v>SEM OFERTA</v>
      </c>
      <c r="AB2105" s="18" t="str">
        <f aca="false">IF(W2105="DIMEC",S2105,IF(W2105="MEDCENTRO",U2105,""))</f>
        <v/>
      </c>
      <c r="AC2105" s="18" t="n">
        <f aca="false">IF(AA2105&lt;&gt;"COMPRAR",0,IF(AB2105="",I2105,MIN(I2105,AB2105)))</f>
        <v>0</v>
      </c>
      <c r="AD2105" s="19" t="n">
        <f aca="false">IF(AC2105&gt;0,AC2105*V2105,0)</f>
        <v>0</v>
      </c>
      <c r="AE2105" s="19" t="n">
        <f aca="false">IF(AC2105&gt;0,(M2105-V2105)*AC2105,0)</f>
        <v>0</v>
      </c>
      <c r="AF2105" s="16" t="str">
        <f aca="false">IF(AA2105&lt;&gt;"COMPRAR","",IF(AB2105="",IF(X2105="","",IF(X2105-V2105&lt;0.01,"EMPATE TÉCNICO","")),IF(AB2105&lt;I2105,"ESTOQUE INSUFICIENTE",IF(X2105="","",IF(X2105-V2105&lt;0.01,"EMPATE TÉCNICO","")))))</f>
        <v/>
      </c>
      <c r="AG2105" s="16" t="s">
        <v>203</v>
      </c>
      <c r="AH2105" s="16" t="s">
        <v>288</v>
      </c>
    </row>
    <row r="2106" customFormat="false" ht="15" hidden="false" customHeight="false" outlineLevel="0" collapsed="false">
      <c r="A2106" s="16" t="s">
        <v>6667</v>
      </c>
      <c r="B2106" s="17" t="s">
        <v>6668</v>
      </c>
      <c r="C2106" s="16" t="s">
        <v>6669</v>
      </c>
      <c r="D2106" s="16" t="s">
        <v>5282</v>
      </c>
      <c r="E2106" s="18" t="n">
        <v>40</v>
      </c>
      <c r="F2106" s="16" t="s">
        <v>43</v>
      </c>
      <c r="G2106" s="18" t="n">
        <v>0</v>
      </c>
      <c r="H2106" s="16" t="n">
        <v>10.4</v>
      </c>
      <c r="I2106" s="18" t="n">
        <v>1</v>
      </c>
      <c r="J2106" s="19" t="n">
        <v>0.84625</v>
      </c>
      <c r="K2106" s="19" t="n">
        <v>0.84625</v>
      </c>
      <c r="L2106" s="19" t="n">
        <v>0.8462</v>
      </c>
      <c r="M2106" s="19" t="n">
        <f aca="false">IF(J2106&gt;0,J2106,K2106)*E2106</f>
        <v>33.85</v>
      </c>
      <c r="N2106" s="20"/>
      <c r="O2106" s="21" t="str">
        <f aca="false">IF(R2106="","",ROUND(R2106*(1-Premissas!$B$4),4))</f>
        <v/>
      </c>
      <c r="P2106" s="22"/>
      <c r="Q2106" s="22"/>
      <c r="R2106" s="23"/>
      <c r="S2106" s="24"/>
      <c r="T2106" s="24"/>
      <c r="U2106" s="25"/>
      <c r="V2106" s="19" t="str">
        <f aca="false">IF(COUNT(N2106:Q2106)=0,"",MIN(N2106:Q2106))</f>
        <v/>
      </c>
      <c r="W2106" s="16" t="str">
        <f aca="false">IF(V2106="","",INDEX($N$4:$Q$4,MATCH(V2106,N2106:Q2106,0)))</f>
        <v/>
      </c>
      <c r="X2106" s="19" t="str">
        <f aca="false">IF(COUNT(N2106:Q2106)&lt;2,"",SMALL(N2106:Q2106,2))</f>
        <v/>
      </c>
      <c r="Y2106" s="26" t="str">
        <f aca="false">IF(OR(V2106="",M2106=0),"",V2106/M2106-1)</f>
        <v/>
      </c>
      <c r="Z2106" s="26" t="str">
        <f aca="false">IF(OR(V2106="",L2106=""),"",V2106/(L2106*E2106)-1)</f>
        <v/>
      </c>
      <c r="AA2106" s="16" t="str">
        <f aca="false">IF(V2106="","SEM OFERTA",IF(OR(Y2106&gt;Premissas!$B$11,Y2106&lt;Premissas!$B$12),"VERIFICAR - UNIDADE/EMBALAGEM",IF(Y2106&gt;Premissas!$B$6,"NÃO COMPRAR - REAJUSTE &gt;5%","COMPRAR")))</f>
        <v>SEM OFERTA</v>
      </c>
      <c r="AB2106" s="18" t="str">
        <f aca="false">IF(W2106="DIMEC",S2106,IF(W2106="MEDCENTRO",U2106,""))</f>
        <v/>
      </c>
      <c r="AC2106" s="18" t="n">
        <f aca="false">IF(AA2106&lt;&gt;"COMPRAR",0,IF(AB2106="",I2106,MIN(I2106,AB2106)))</f>
        <v>0</v>
      </c>
      <c r="AD2106" s="19" t="n">
        <f aca="false">IF(AC2106&gt;0,AC2106*V2106,0)</f>
        <v>0</v>
      </c>
      <c r="AE2106" s="19" t="n">
        <f aca="false">IF(AC2106&gt;0,(M2106-V2106)*AC2106,0)</f>
        <v>0</v>
      </c>
      <c r="AF2106" s="16" t="str">
        <f aca="false">IF(AA2106&lt;&gt;"COMPRAR","",IF(AB2106="",IF(X2106="","",IF(X2106-V2106&lt;0.01,"EMPATE TÉCNICO","")),IF(AB2106&lt;I2106,"ESTOQUE INSUFICIENTE",IF(X2106="","",IF(X2106-V2106&lt;0.01,"EMPATE TÉCNICO","")))))</f>
        <v/>
      </c>
      <c r="AG2106" s="16" t="s">
        <v>3757</v>
      </c>
      <c r="AH2106" s="16" t="s">
        <v>288</v>
      </c>
    </row>
    <row r="2107" customFormat="false" ht="15" hidden="false" customHeight="false" outlineLevel="0" collapsed="false">
      <c r="A2107" s="16" t="s">
        <v>6670</v>
      </c>
      <c r="B2107" s="17" t="s">
        <v>6671</v>
      </c>
      <c r="C2107" s="16" t="s">
        <v>6672</v>
      </c>
      <c r="D2107" s="16" t="s">
        <v>5282</v>
      </c>
      <c r="E2107" s="18" t="n">
        <v>16</v>
      </c>
      <c r="F2107" s="16" t="s">
        <v>41</v>
      </c>
      <c r="G2107" s="18" t="n">
        <v>4</v>
      </c>
      <c r="H2107" s="16" t="n">
        <v>9.5</v>
      </c>
      <c r="I2107" s="18" t="n">
        <v>2</v>
      </c>
      <c r="J2107" s="19" t="n">
        <v>6.695625</v>
      </c>
      <c r="K2107" s="19" t="n">
        <v>6.695625</v>
      </c>
      <c r="L2107" s="19" t="n">
        <v>6.6956</v>
      </c>
      <c r="M2107" s="19" t="n">
        <f aca="false">IF(J2107&gt;0,J2107,K2107)*E2107</f>
        <v>107.13</v>
      </c>
      <c r="N2107" s="20"/>
      <c r="O2107" s="21" t="str">
        <f aca="false">IF(R2107="","",ROUND(R2107*(1-Premissas!$B$4),4))</f>
        <v/>
      </c>
      <c r="P2107" s="22"/>
      <c r="Q2107" s="22"/>
      <c r="R2107" s="23"/>
      <c r="S2107" s="24"/>
      <c r="T2107" s="24"/>
      <c r="U2107" s="25"/>
      <c r="V2107" s="19" t="str">
        <f aca="false">IF(COUNT(N2107:Q2107)=0,"",MIN(N2107:Q2107))</f>
        <v/>
      </c>
      <c r="W2107" s="16" t="str">
        <f aca="false">IF(V2107="","",INDEX($N$4:$Q$4,MATCH(V2107,N2107:Q2107,0)))</f>
        <v/>
      </c>
      <c r="X2107" s="19" t="str">
        <f aca="false">IF(COUNT(N2107:Q2107)&lt;2,"",SMALL(N2107:Q2107,2))</f>
        <v/>
      </c>
      <c r="Y2107" s="26" t="str">
        <f aca="false">IF(OR(V2107="",M2107=0),"",V2107/M2107-1)</f>
        <v/>
      </c>
      <c r="Z2107" s="26" t="str">
        <f aca="false">IF(OR(V2107="",L2107=""),"",V2107/(L2107*E2107)-1)</f>
        <v/>
      </c>
      <c r="AA2107" s="16" t="str">
        <f aca="false">IF(V2107="","SEM OFERTA",IF(OR(Y2107&gt;Premissas!$B$11,Y2107&lt;Premissas!$B$12),"VERIFICAR - UNIDADE/EMBALAGEM",IF(Y2107&gt;Premissas!$B$6,"NÃO COMPRAR - REAJUSTE &gt;5%","COMPRAR")))</f>
        <v>SEM OFERTA</v>
      </c>
      <c r="AB2107" s="18" t="str">
        <f aca="false">IF(W2107="DIMEC",S2107,IF(W2107="MEDCENTRO",U2107,""))</f>
        <v/>
      </c>
      <c r="AC2107" s="18" t="n">
        <f aca="false">IF(AA2107&lt;&gt;"COMPRAR",0,IF(AB2107="",I2107,MIN(I2107,AB2107)))</f>
        <v>0</v>
      </c>
      <c r="AD2107" s="19" t="n">
        <f aca="false">IF(AC2107&gt;0,AC2107*V2107,0)</f>
        <v>0</v>
      </c>
      <c r="AE2107" s="19" t="n">
        <f aca="false">IF(AC2107&gt;0,(M2107-V2107)*AC2107,0)</f>
        <v>0</v>
      </c>
      <c r="AF2107" s="16" t="str">
        <f aca="false">IF(AA2107&lt;&gt;"COMPRAR","",IF(AB2107="",IF(X2107="","",IF(X2107-V2107&lt;0.01,"EMPATE TÉCNICO","")),IF(AB2107&lt;I2107,"ESTOQUE INSUFICIENTE",IF(X2107="","",IF(X2107-V2107&lt;0.01,"EMPATE TÉCNICO","")))))</f>
        <v/>
      </c>
      <c r="AG2107" s="16" t="s">
        <v>3757</v>
      </c>
      <c r="AH2107" s="16" t="s">
        <v>288</v>
      </c>
    </row>
    <row r="2108" customFormat="false" ht="15" hidden="false" customHeight="false" outlineLevel="0" collapsed="false">
      <c r="A2108" s="16" t="s">
        <v>6673</v>
      </c>
      <c r="B2108" s="17" t="s">
        <v>6674</v>
      </c>
      <c r="C2108" s="16" t="s">
        <v>6675</v>
      </c>
      <c r="D2108" s="16" t="s">
        <v>5282</v>
      </c>
      <c r="E2108" s="18" t="n">
        <v>16</v>
      </c>
      <c r="F2108" s="16" t="s">
        <v>41</v>
      </c>
      <c r="G2108" s="18" t="n">
        <v>11</v>
      </c>
      <c r="H2108" s="16" t="n">
        <v>6.8</v>
      </c>
      <c r="I2108" s="18" t="n">
        <v>1</v>
      </c>
      <c r="J2108" s="19" t="n">
        <v>6.695</v>
      </c>
      <c r="K2108" s="19" t="n">
        <v>6.695</v>
      </c>
      <c r="L2108" s="19" t="n">
        <v>6.695</v>
      </c>
      <c r="M2108" s="19" t="n">
        <f aca="false">IF(J2108&gt;0,J2108,K2108)*E2108</f>
        <v>107.12</v>
      </c>
      <c r="N2108" s="20"/>
      <c r="O2108" s="21" t="str">
        <f aca="false">IF(R2108="","",ROUND(R2108*(1-Premissas!$B$4),4))</f>
        <v/>
      </c>
      <c r="P2108" s="22"/>
      <c r="Q2108" s="22"/>
      <c r="R2108" s="23"/>
      <c r="S2108" s="24"/>
      <c r="T2108" s="24"/>
      <c r="U2108" s="25"/>
      <c r="V2108" s="19" t="str">
        <f aca="false">IF(COUNT(N2108:Q2108)=0,"",MIN(N2108:Q2108))</f>
        <v/>
      </c>
      <c r="W2108" s="16" t="str">
        <f aca="false">IF(V2108="","",INDEX($N$4:$Q$4,MATCH(V2108,N2108:Q2108,0)))</f>
        <v/>
      </c>
      <c r="X2108" s="19" t="str">
        <f aca="false">IF(COUNT(N2108:Q2108)&lt;2,"",SMALL(N2108:Q2108,2))</f>
        <v/>
      </c>
      <c r="Y2108" s="26" t="str">
        <f aca="false">IF(OR(V2108="",M2108=0),"",V2108/M2108-1)</f>
        <v/>
      </c>
      <c r="Z2108" s="26" t="str">
        <f aca="false">IF(OR(V2108="",L2108=""),"",V2108/(L2108*E2108)-1)</f>
        <v/>
      </c>
      <c r="AA2108" s="16" t="str">
        <f aca="false">IF(V2108="","SEM OFERTA",IF(OR(Y2108&gt;Premissas!$B$11,Y2108&lt;Premissas!$B$12),"VERIFICAR - UNIDADE/EMBALAGEM",IF(Y2108&gt;Premissas!$B$6,"NÃO COMPRAR - REAJUSTE &gt;5%","COMPRAR")))</f>
        <v>SEM OFERTA</v>
      </c>
      <c r="AB2108" s="18" t="str">
        <f aca="false">IF(W2108="DIMEC",S2108,IF(W2108="MEDCENTRO",U2108,""))</f>
        <v/>
      </c>
      <c r="AC2108" s="18" t="n">
        <f aca="false">IF(AA2108&lt;&gt;"COMPRAR",0,IF(AB2108="",I2108,MIN(I2108,AB2108)))</f>
        <v>0</v>
      </c>
      <c r="AD2108" s="19" t="n">
        <f aca="false">IF(AC2108&gt;0,AC2108*V2108,0)</f>
        <v>0</v>
      </c>
      <c r="AE2108" s="19" t="n">
        <f aca="false">IF(AC2108&gt;0,(M2108-V2108)*AC2108,0)</f>
        <v>0</v>
      </c>
      <c r="AF2108" s="16" t="str">
        <f aca="false">IF(AA2108&lt;&gt;"COMPRAR","",IF(AB2108="",IF(X2108="","",IF(X2108-V2108&lt;0.01,"EMPATE TÉCNICO","")),IF(AB2108&lt;I2108,"ESTOQUE INSUFICIENTE",IF(X2108="","",IF(X2108-V2108&lt;0.01,"EMPATE TÉCNICO","")))))</f>
        <v/>
      </c>
      <c r="AG2108" s="16" t="s">
        <v>3757</v>
      </c>
      <c r="AH2108" s="16" t="s">
        <v>288</v>
      </c>
    </row>
    <row r="2109" customFormat="false" ht="15" hidden="false" customHeight="false" outlineLevel="0" collapsed="false">
      <c r="A2109" s="16" t="s">
        <v>6676</v>
      </c>
      <c r="B2109" s="17" t="s">
        <v>6677</v>
      </c>
      <c r="C2109" s="16" t="s">
        <v>6678</v>
      </c>
      <c r="D2109" s="16" t="s">
        <v>6261</v>
      </c>
      <c r="E2109" s="18" t="n">
        <v>1</v>
      </c>
      <c r="F2109" s="16" t="s">
        <v>43</v>
      </c>
      <c r="G2109" s="18" t="n">
        <v>6</v>
      </c>
      <c r="H2109" s="16" t="n">
        <v>4</v>
      </c>
      <c r="I2109" s="18" t="n">
        <v>5</v>
      </c>
      <c r="J2109" s="19" t="n">
        <v>0.91</v>
      </c>
      <c r="K2109" s="19" t="n">
        <v>0.91</v>
      </c>
      <c r="L2109" s="19" t="n">
        <v>0.91</v>
      </c>
      <c r="M2109" s="19" t="n">
        <f aca="false">IF(J2109&gt;0,J2109,K2109)*E2109</f>
        <v>0.91</v>
      </c>
      <c r="N2109" s="20"/>
      <c r="O2109" s="21" t="str">
        <f aca="false">IF(R2109="","",ROUND(R2109*(1-Premissas!$B$4),4))</f>
        <v/>
      </c>
      <c r="P2109" s="22"/>
      <c r="Q2109" s="22"/>
      <c r="R2109" s="23"/>
      <c r="S2109" s="24"/>
      <c r="T2109" s="24"/>
      <c r="U2109" s="25"/>
      <c r="V2109" s="19" t="str">
        <f aca="false">IF(COUNT(N2109:Q2109)=0,"",MIN(N2109:Q2109))</f>
        <v/>
      </c>
      <c r="W2109" s="16" t="str">
        <f aca="false">IF(V2109="","",INDEX($N$4:$Q$4,MATCH(V2109,N2109:Q2109,0)))</f>
        <v/>
      </c>
      <c r="X2109" s="19" t="str">
        <f aca="false">IF(COUNT(N2109:Q2109)&lt;2,"",SMALL(N2109:Q2109,2))</f>
        <v/>
      </c>
      <c r="Y2109" s="26" t="str">
        <f aca="false">IF(OR(V2109="",M2109=0),"",V2109/M2109-1)</f>
        <v/>
      </c>
      <c r="Z2109" s="26" t="str">
        <f aca="false">IF(OR(V2109="",L2109=""),"",V2109/(L2109*E2109)-1)</f>
        <v/>
      </c>
      <c r="AA2109" s="16" t="str">
        <f aca="false">IF(V2109="","SEM OFERTA",IF(OR(Y2109&gt;Premissas!$B$11,Y2109&lt;Premissas!$B$12),"VERIFICAR - UNIDADE/EMBALAGEM",IF(Y2109&gt;Premissas!$B$6,"NÃO COMPRAR - REAJUSTE &gt;5%","COMPRAR")))</f>
        <v>SEM OFERTA</v>
      </c>
      <c r="AB2109" s="18" t="str">
        <f aca="false">IF(W2109="DIMEC",S2109,IF(W2109="MEDCENTRO",U2109,""))</f>
        <v/>
      </c>
      <c r="AC2109" s="18" t="n">
        <f aca="false">IF(AA2109&lt;&gt;"COMPRAR",0,IF(AB2109="",I2109,MIN(I2109,AB2109)))</f>
        <v>0</v>
      </c>
      <c r="AD2109" s="19" t="n">
        <f aca="false">IF(AC2109&gt;0,AC2109*V2109,0)</f>
        <v>0</v>
      </c>
      <c r="AE2109" s="19" t="n">
        <f aca="false">IF(AC2109&gt;0,(M2109-V2109)*AC2109,0)</f>
        <v>0</v>
      </c>
      <c r="AF2109" s="16" t="str">
        <f aca="false">IF(AA2109&lt;&gt;"COMPRAR","",IF(AB2109="",IF(X2109="","",IF(X2109-V2109&lt;0.01,"EMPATE TÉCNICO","")),IF(AB2109&lt;I2109,"ESTOQUE INSUFICIENTE",IF(X2109="","",IF(X2109-V2109&lt;0.01,"EMPATE TÉCNICO","")))))</f>
        <v/>
      </c>
      <c r="AG2109" s="16" t="s">
        <v>3750</v>
      </c>
      <c r="AH2109" s="16" t="s">
        <v>288</v>
      </c>
    </row>
    <row r="2110" customFormat="false" ht="15" hidden="false" customHeight="false" outlineLevel="0" collapsed="false">
      <c r="A2110" s="16" t="s">
        <v>6679</v>
      </c>
      <c r="B2110" s="17" t="s">
        <v>6680</v>
      </c>
      <c r="C2110" s="16" t="s">
        <v>6681</v>
      </c>
      <c r="D2110" s="16" t="s">
        <v>6261</v>
      </c>
      <c r="E2110" s="18" t="n">
        <v>1</v>
      </c>
      <c r="F2110" s="16" t="s">
        <v>42</v>
      </c>
      <c r="G2110" s="18" t="n">
        <v>2</v>
      </c>
      <c r="H2110" s="16" t="n">
        <v>7.4</v>
      </c>
      <c r="I2110" s="18" t="n">
        <v>17</v>
      </c>
      <c r="J2110" s="19" t="n">
        <v>2.84</v>
      </c>
      <c r="K2110" s="19" t="n">
        <v>2.84</v>
      </c>
      <c r="L2110" s="19" t="n">
        <v>2.84</v>
      </c>
      <c r="M2110" s="19" t="n">
        <f aca="false">IF(J2110&gt;0,J2110,K2110)*E2110</f>
        <v>2.84</v>
      </c>
      <c r="N2110" s="20"/>
      <c r="O2110" s="21" t="str">
        <f aca="false">IF(R2110="","",ROUND(R2110*(1-Premissas!$B$4),4))</f>
        <v/>
      </c>
      <c r="P2110" s="22"/>
      <c r="Q2110" s="22"/>
      <c r="R2110" s="23"/>
      <c r="S2110" s="24"/>
      <c r="T2110" s="24"/>
      <c r="U2110" s="25"/>
      <c r="V2110" s="19" t="str">
        <f aca="false">IF(COUNT(N2110:Q2110)=0,"",MIN(N2110:Q2110))</f>
        <v/>
      </c>
      <c r="W2110" s="16" t="str">
        <f aca="false">IF(V2110="","",INDEX($N$4:$Q$4,MATCH(V2110,N2110:Q2110,0)))</f>
        <v/>
      </c>
      <c r="X2110" s="19" t="str">
        <f aca="false">IF(COUNT(N2110:Q2110)&lt;2,"",SMALL(N2110:Q2110,2))</f>
        <v/>
      </c>
      <c r="Y2110" s="26" t="str">
        <f aca="false">IF(OR(V2110="",M2110=0),"",V2110/M2110-1)</f>
        <v/>
      </c>
      <c r="Z2110" s="26" t="str">
        <f aca="false">IF(OR(V2110="",L2110=""),"",V2110/(L2110*E2110)-1)</f>
        <v/>
      </c>
      <c r="AA2110" s="16" t="str">
        <f aca="false">IF(V2110="","SEM OFERTA",IF(OR(Y2110&gt;Premissas!$B$11,Y2110&lt;Premissas!$B$12),"VERIFICAR - UNIDADE/EMBALAGEM",IF(Y2110&gt;Premissas!$B$6,"NÃO COMPRAR - REAJUSTE &gt;5%","COMPRAR")))</f>
        <v>SEM OFERTA</v>
      </c>
      <c r="AB2110" s="18" t="str">
        <f aca="false">IF(W2110="DIMEC",S2110,IF(W2110="MEDCENTRO",U2110,""))</f>
        <v/>
      </c>
      <c r="AC2110" s="18" t="n">
        <f aca="false">IF(AA2110&lt;&gt;"COMPRAR",0,IF(AB2110="",I2110,MIN(I2110,AB2110)))</f>
        <v>0</v>
      </c>
      <c r="AD2110" s="19" t="n">
        <f aca="false">IF(AC2110&gt;0,AC2110*V2110,0)</f>
        <v>0</v>
      </c>
      <c r="AE2110" s="19" t="n">
        <f aca="false">IF(AC2110&gt;0,(M2110-V2110)*AC2110,0)</f>
        <v>0</v>
      </c>
      <c r="AF2110" s="16" t="str">
        <f aca="false">IF(AA2110&lt;&gt;"COMPRAR","",IF(AB2110="",IF(X2110="","",IF(X2110-V2110&lt;0.01,"EMPATE TÉCNICO","")),IF(AB2110&lt;I2110,"ESTOQUE INSUFICIENTE",IF(X2110="","",IF(X2110-V2110&lt;0.01,"EMPATE TÉCNICO","")))))</f>
        <v/>
      </c>
      <c r="AG2110" s="16" t="s">
        <v>3750</v>
      </c>
      <c r="AH2110" s="16" t="s">
        <v>288</v>
      </c>
    </row>
    <row r="2111" customFormat="false" ht="15" hidden="false" customHeight="false" outlineLevel="0" collapsed="false">
      <c r="A2111" s="16" t="s">
        <v>6682</v>
      </c>
      <c r="B2111" s="17" t="s">
        <v>6683</v>
      </c>
      <c r="C2111" s="16" t="s">
        <v>6684</v>
      </c>
      <c r="D2111" s="16" t="s">
        <v>6261</v>
      </c>
      <c r="E2111" s="18" t="n">
        <v>1</v>
      </c>
      <c r="F2111" s="16" t="s">
        <v>43</v>
      </c>
      <c r="G2111" s="18" t="n">
        <v>1</v>
      </c>
      <c r="H2111" s="16" t="n">
        <v>4.5</v>
      </c>
      <c r="I2111" s="18" t="n">
        <v>11</v>
      </c>
      <c r="J2111" s="19" t="n">
        <v>0.91</v>
      </c>
      <c r="K2111" s="19" t="n">
        <v>0.91</v>
      </c>
      <c r="L2111" s="19" t="n">
        <v>0.91</v>
      </c>
      <c r="M2111" s="19" t="n">
        <f aca="false">IF(J2111&gt;0,J2111,K2111)*E2111</f>
        <v>0.91</v>
      </c>
      <c r="N2111" s="20"/>
      <c r="O2111" s="21" t="str">
        <f aca="false">IF(R2111="","",ROUND(R2111*(1-Premissas!$B$4),4))</f>
        <v/>
      </c>
      <c r="P2111" s="22"/>
      <c r="Q2111" s="22"/>
      <c r="R2111" s="23"/>
      <c r="S2111" s="24"/>
      <c r="T2111" s="24"/>
      <c r="U2111" s="25"/>
      <c r="V2111" s="19" t="str">
        <f aca="false">IF(COUNT(N2111:Q2111)=0,"",MIN(N2111:Q2111))</f>
        <v/>
      </c>
      <c r="W2111" s="16" t="str">
        <f aca="false">IF(V2111="","",INDEX($N$4:$Q$4,MATCH(V2111,N2111:Q2111,0)))</f>
        <v/>
      </c>
      <c r="X2111" s="19" t="str">
        <f aca="false">IF(COUNT(N2111:Q2111)&lt;2,"",SMALL(N2111:Q2111,2))</f>
        <v/>
      </c>
      <c r="Y2111" s="26" t="str">
        <f aca="false">IF(OR(V2111="",M2111=0),"",V2111/M2111-1)</f>
        <v/>
      </c>
      <c r="Z2111" s="26" t="str">
        <f aca="false">IF(OR(V2111="",L2111=""),"",V2111/(L2111*E2111)-1)</f>
        <v/>
      </c>
      <c r="AA2111" s="16" t="str">
        <f aca="false">IF(V2111="","SEM OFERTA",IF(OR(Y2111&gt;Premissas!$B$11,Y2111&lt;Premissas!$B$12),"VERIFICAR - UNIDADE/EMBALAGEM",IF(Y2111&gt;Premissas!$B$6,"NÃO COMPRAR - REAJUSTE &gt;5%","COMPRAR")))</f>
        <v>SEM OFERTA</v>
      </c>
      <c r="AB2111" s="18" t="str">
        <f aca="false">IF(W2111="DIMEC",S2111,IF(W2111="MEDCENTRO",U2111,""))</f>
        <v/>
      </c>
      <c r="AC2111" s="18" t="n">
        <f aca="false">IF(AA2111&lt;&gt;"COMPRAR",0,IF(AB2111="",I2111,MIN(I2111,AB2111)))</f>
        <v>0</v>
      </c>
      <c r="AD2111" s="19" t="n">
        <f aca="false">IF(AC2111&gt;0,AC2111*V2111,0)</f>
        <v>0</v>
      </c>
      <c r="AE2111" s="19" t="n">
        <f aca="false">IF(AC2111&gt;0,(M2111-V2111)*AC2111,0)</f>
        <v>0</v>
      </c>
      <c r="AF2111" s="16" t="str">
        <f aca="false">IF(AA2111&lt;&gt;"COMPRAR","",IF(AB2111="",IF(X2111="","",IF(X2111-V2111&lt;0.01,"EMPATE TÉCNICO","")),IF(AB2111&lt;I2111,"ESTOQUE INSUFICIENTE",IF(X2111="","",IF(X2111-V2111&lt;0.01,"EMPATE TÉCNICO","")))))</f>
        <v/>
      </c>
      <c r="AG2111" s="16" t="s">
        <v>3750</v>
      </c>
      <c r="AH2111" s="16" t="s">
        <v>288</v>
      </c>
    </row>
    <row r="2112" customFormat="false" ht="15" hidden="false" customHeight="false" outlineLevel="0" collapsed="false">
      <c r="A2112" s="16" t="s">
        <v>6685</v>
      </c>
      <c r="B2112" s="17" t="s">
        <v>6686</v>
      </c>
      <c r="C2112" s="16" t="s">
        <v>6687</v>
      </c>
      <c r="D2112" s="16" t="s">
        <v>6261</v>
      </c>
      <c r="E2112" s="18" t="n">
        <v>1</v>
      </c>
      <c r="F2112" s="16" t="s">
        <v>43</v>
      </c>
      <c r="G2112" s="18" t="n">
        <v>0</v>
      </c>
      <c r="H2112" s="16" t="n">
        <v>6</v>
      </c>
      <c r="I2112" s="18" t="n">
        <v>16</v>
      </c>
      <c r="J2112" s="19" t="n">
        <v>0.91</v>
      </c>
      <c r="K2112" s="19" t="n">
        <v>0.91</v>
      </c>
      <c r="L2112" s="19" t="n">
        <v>0.91</v>
      </c>
      <c r="M2112" s="19" t="n">
        <f aca="false">IF(J2112&gt;0,J2112,K2112)*E2112</f>
        <v>0.91</v>
      </c>
      <c r="N2112" s="20"/>
      <c r="O2112" s="21" t="str">
        <f aca="false">IF(R2112="","",ROUND(R2112*(1-Premissas!$B$4),4))</f>
        <v/>
      </c>
      <c r="P2112" s="22"/>
      <c r="Q2112" s="22"/>
      <c r="R2112" s="23"/>
      <c r="S2112" s="24"/>
      <c r="T2112" s="24"/>
      <c r="U2112" s="25"/>
      <c r="V2112" s="19" t="str">
        <f aca="false">IF(COUNT(N2112:Q2112)=0,"",MIN(N2112:Q2112))</f>
        <v/>
      </c>
      <c r="W2112" s="16" t="str">
        <f aca="false">IF(V2112="","",INDEX($N$4:$Q$4,MATCH(V2112,N2112:Q2112,0)))</f>
        <v/>
      </c>
      <c r="X2112" s="19" t="str">
        <f aca="false">IF(COUNT(N2112:Q2112)&lt;2,"",SMALL(N2112:Q2112,2))</f>
        <v/>
      </c>
      <c r="Y2112" s="26" t="str">
        <f aca="false">IF(OR(V2112="",M2112=0),"",V2112/M2112-1)</f>
        <v/>
      </c>
      <c r="Z2112" s="26" t="str">
        <f aca="false">IF(OR(V2112="",L2112=""),"",V2112/(L2112*E2112)-1)</f>
        <v/>
      </c>
      <c r="AA2112" s="16" t="str">
        <f aca="false">IF(V2112="","SEM OFERTA",IF(OR(Y2112&gt;Premissas!$B$11,Y2112&lt;Premissas!$B$12),"VERIFICAR - UNIDADE/EMBALAGEM",IF(Y2112&gt;Premissas!$B$6,"NÃO COMPRAR - REAJUSTE &gt;5%","COMPRAR")))</f>
        <v>SEM OFERTA</v>
      </c>
      <c r="AB2112" s="18" t="str">
        <f aca="false">IF(W2112="DIMEC",S2112,IF(W2112="MEDCENTRO",U2112,""))</f>
        <v/>
      </c>
      <c r="AC2112" s="18" t="n">
        <f aca="false">IF(AA2112&lt;&gt;"COMPRAR",0,IF(AB2112="",I2112,MIN(I2112,AB2112)))</f>
        <v>0</v>
      </c>
      <c r="AD2112" s="19" t="n">
        <f aca="false">IF(AC2112&gt;0,AC2112*V2112,0)</f>
        <v>0</v>
      </c>
      <c r="AE2112" s="19" t="n">
        <f aca="false">IF(AC2112&gt;0,(M2112-V2112)*AC2112,0)</f>
        <v>0</v>
      </c>
      <c r="AF2112" s="16" t="str">
        <f aca="false">IF(AA2112&lt;&gt;"COMPRAR","",IF(AB2112="",IF(X2112="","",IF(X2112-V2112&lt;0.01,"EMPATE TÉCNICO","")),IF(AB2112&lt;I2112,"ESTOQUE INSUFICIENTE",IF(X2112="","",IF(X2112-V2112&lt;0.01,"EMPATE TÉCNICO","")))))</f>
        <v/>
      </c>
      <c r="AG2112" s="16" t="s">
        <v>3750</v>
      </c>
      <c r="AH2112" s="16" t="s">
        <v>288</v>
      </c>
    </row>
    <row r="2113" customFormat="false" ht="15" hidden="false" customHeight="false" outlineLevel="0" collapsed="false">
      <c r="A2113" s="16" t="s">
        <v>6688</v>
      </c>
      <c r="B2113" s="17" t="s">
        <v>6689</v>
      </c>
      <c r="C2113" s="16" t="s">
        <v>6690</v>
      </c>
      <c r="D2113" s="16" t="s">
        <v>6261</v>
      </c>
      <c r="E2113" s="18" t="n">
        <v>1</v>
      </c>
      <c r="F2113" s="16" t="s">
        <v>42</v>
      </c>
      <c r="G2113" s="18" t="n">
        <v>21</v>
      </c>
      <c r="H2113" s="16" t="n">
        <v>8.5</v>
      </c>
      <c r="I2113" s="18" t="n">
        <v>1</v>
      </c>
      <c r="J2113" s="19" t="n">
        <v>2.84</v>
      </c>
      <c r="K2113" s="19" t="n">
        <v>2.84</v>
      </c>
      <c r="L2113" s="19" t="n">
        <v>2.84</v>
      </c>
      <c r="M2113" s="19" t="n">
        <f aca="false">IF(J2113&gt;0,J2113,K2113)*E2113</f>
        <v>2.84</v>
      </c>
      <c r="N2113" s="20"/>
      <c r="O2113" s="21" t="str">
        <f aca="false">IF(R2113="","",ROUND(R2113*(1-Premissas!$B$4),4))</f>
        <v/>
      </c>
      <c r="P2113" s="22"/>
      <c r="Q2113" s="22"/>
      <c r="R2113" s="23"/>
      <c r="S2113" s="24"/>
      <c r="T2113" s="24"/>
      <c r="U2113" s="25"/>
      <c r="V2113" s="19" t="str">
        <f aca="false">IF(COUNT(N2113:Q2113)=0,"",MIN(N2113:Q2113))</f>
        <v/>
      </c>
      <c r="W2113" s="16" t="str">
        <f aca="false">IF(V2113="","",INDEX($N$4:$Q$4,MATCH(V2113,N2113:Q2113,0)))</f>
        <v/>
      </c>
      <c r="X2113" s="19" t="str">
        <f aca="false">IF(COUNT(N2113:Q2113)&lt;2,"",SMALL(N2113:Q2113,2))</f>
        <v/>
      </c>
      <c r="Y2113" s="26" t="str">
        <f aca="false">IF(OR(V2113="",M2113=0),"",V2113/M2113-1)</f>
        <v/>
      </c>
      <c r="Z2113" s="26" t="str">
        <f aca="false">IF(OR(V2113="",L2113=""),"",V2113/(L2113*E2113)-1)</f>
        <v/>
      </c>
      <c r="AA2113" s="16" t="str">
        <f aca="false">IF(V2113="","SEM OFERTA",IF(OR(Y2113&gt;Premissas!$B$11,Y2113&lt;Premissas!$B$12),"VERIFICAR - UNIDADE/EMBALAGEM",IF(Y2113&gt;Premissas!$B$6,"NÃO COMPRAR - REAJUSTE &gt;5%","COMPRAR")))</f>
        <v>SEM OFERTA</v>
      </c>
      <c r="AB2113" s="18" t="str">
        <f aca="false">IF(W2113="DIMEC",S2113,IF(W2113="MEDCENTRO",U2113,""))</f>
        <v/>
      </c>
      <c r="AC2113" s="18" t="n">
        <f aca="false">IF(AA2113&lt;&gt;"COMPRAR",0,IF(AB2113="",I2113,MIN(I2113,AB2113)))</f>
        <v>0</v>
      </c>
      <c r="AD2113" s="19" t="n">
        <f aca="false">IF(AC2113&gt;0,AC2113*V2113,0)</f>
        <v>0</v>
      </c>
      <c r="AE2113" s="19" t="n">
        <f aca="false">IF(AC2113&gt;0,(M2113-V2113)*AC2113,0)</f>
        <v>0</v>
      </c>
      <c r="AF2113" s="16" t="str">
        <f aca="false">IF(AA2113&lt;&gt;"COMPRAR","",IF(AB2113="",IF(X2113="","",IF(X2113-V2113&lt;0.01,"EMPATE TÉCNICO","")),IF(AB2113&lt;I2113,"ESTOQUE INSUFICIENTE",IF(X2113="","",IF(X2113-V2113&lt;0.01,"EMPATE TÉCNICO","")))))</f>
        <v/>
      </c>
      <c r="AG2113" s="16" t="s">
        <v>3750</v>
      </c>
      <c r="AH2113" s="16" t="s">
        <v>288</v>
      </c>
    </row>
    <row r="2114" customFormat="false" ht="15" hidden="false" customHeight="false" outlineLevel="0" collapsed="false">
      <c r="A2114" s="16" t="s">
        <v>6691</v>
      </c>
      <c r="B2114" s="17" t="s">
        <v>6692</v>
      </c>
      <c r="C2114" s="16" t="s">
        <v>6693</v>
      </c>
      <c r="D2114" s="16" t="s">
        <v>6261</v>
      </c>
      <c r="E2114" s="18" t="n">
        <v>1</v>
      </c>
      <c r="F2114" s="16" t="s">
        <v>42</v>
      </c>
      <c r="G2114" s="18" t="n">
        <v>21</v>
      </c>
      <c r="H2114" s="16" t="n">
        <v>10.7</v>
      </c>
      <c r="I2114" s="18" t="n">
        <v>7</v>
      </c>
      <c r="J2114" s="19" t="n">
        <v>2.84</v>
      </c>
      <c r="K2114" s="19" t="n">
        <v>2.84</v>
      </c>
      <c r="L2114" s="19" t="n">
        <v>2.84</v>
      </c>
      <c r="M2114" s="19" t="n">
        <f aca="false">IF(J2114&gt;0,J2114,K2114)*E2114</f>
        <v>2.84</v>
      </c>
      <c r="N2114" s="20"/>
      <c r="O2114" s="21" t="str">
        <f aca="false">IF(R2114="","",ROUND(R2114*(1-Premissas!$B$4),4))</f>
        <v/>
      </c>
      <c r="P2114" s="22"/>
      <c r="Q2114" s="22"/>
      <c r="R2114" s="23"/>
      <c r="S2114" s="24"/>
      <c r="T2114" s="24"/>
      <c r="U2114" s="25"/>
      <c r="V2114" s="19" t="str">
        <f aca="false">IF(COUNT(N2114:Q2114)=0,"",MIN(N2114:Q2114))</f>
        <v/>
      </c>
      <c r="W2114" s="16" t="str">
        <f aca="false">IF(V2114="","",INDEX($N$4:$Q$4,MATCH(V2114,N2114:Q2114,0)))</f>
        <v/>
      </c>
      <c r="X2114" s="19" t="str">
        <f aca="false">IF(COUNT(N2114:Q2114)&lt;2,"",SMALL(N2114:Q2114,2))</f>
        <v/>
      </c>
      <c r="Y2114" s="26" t="str">
        <f aca="false">IF(OR(V2114="",M2114=0),"",V2114/M2114-1)</f>
        <v/>
      </c>
      <c r="Z2114" s="26" t="str">
        <f aca="false">IF(OR(V2114="",L2114=""),"",V2114/(L2114*E2114)-1)</f>
        <v/>
      </c>
      <c r="AA2114" s="16" t="str">
        <f aca="false">IF(V2114="","SEM OFERTA",IF(OR(Y2114&gt;Premissas!$B$11,Y2114&lt;Premissas!$B$12),"VERIFICAR - UNIDADE/EMBALAGEM",IF(Y2114&gt;Premissas!$B$6,"NÃO COMPRAR - REAJUSTE &gt;5%","COMPRAR")))</f>
        <v>SEM OFERTA</v>
      </c>
      <c r="AB2114" s="18" t="str">
        <f aca="false">IF(W2114="DIMEC",S2114,IF(W2114="MEDCENTRO",U2114,""))</f>
        <v/>
      </c>
      <c r="AC2114" s="18" t="n">
        <f aca="false">IF(AA2114&lt;&gt;"COMPRAR",0,IF(AB2114="",I2114,MIN(I2114,AB2114)))</f>
        <v>0</v>
      </c>
      <c r="AD2114" s="19" t="n">
        <f aca="false">IF(AC2114&gt;0,AC2114*V2114,0)</f>
        <v>0</v>
      </c>
      <c r="AE2114" s="19" t="n">
        <f aca="false">IF(AC2114&gt;0,(M2114-V2114)*AC2114,0)</f>
        <v>0</v>
      </c>
      <c r="AF2114" s="16" t="str">
        <f aca="false">IF(AA2114&lt;&gt;"COMPRAR","",IF(AB2114="",IF(X2114="","",IF(X2114-V2114&lt;0.01,"EMPATE TÉCNICO","")),IF(AB2114&lt;I2114,"ESTOQUE INSUFICIENTE",IF(X2114="","",IF(X2114-V2114&lt;0.01,"EMPATE TÉCNICO","")))))</f>
        <v/>
      </c>
      <c r="AG2114" s="16" t="s">
        <v>3750</v>
      </c>
      <c r="AH2114" s="16" t="s">
        <v>288</v>
      </c>
    </row>
    <row r="2115" customFormat="false" ht="15" hidden="false" customHeight="false" outlineLevel="0" collapsed="false">
      <c r="A2115" s="16" t="s">
        <v>6694</v>
      </c>
      <c r="B2115" s="17" t="s">
        <v>6695</v>
      </c>
      <c r="C2115" s="16" t="s">
        <v>6696</v>
      </c>
      <c r="D2115" s="16" t="s">
        <v>6261</v>
      </c>
      <c r="E2115" s="18" t="n">
        <v>1</v>
      </c>
      <c r="F2115" s="16" t="s">
        <v>42</v>
      </c>
      <c r="G2115" s="18" t="n">
        <v>19</v>
      </c>
      <c r="H2115" s="16" t="n">
        <v>10.5</v>
      </c>
      <c r="I2115" s="18" t="n">
        <v>8</v>
      </c>
      <c r="J2115" s="19" t="n">
        <v>2.84</v>
      </c>
      <c r="K2115" s="19" t="n">
        <v>2.84</v>
      </c>
      <c r="L2115" s="19" t="n">
        <v>2.84</v>
      </c>
      <c r="M2115" s="19" t="n">
        <f aca="false">IF(J2115&gt;0,J2115,K2115)*E2115</f>
        <v>2.84</v>
      </c>
      <c r="N2115" s="20"/>
      <c r="O2115" s="21" t="str">
        <f aca="false">IF(R2115="","",ROUND(R2115*(1-Premissas!$B$4),4))</f>
        <v/>
      </c>
      <c r="P2115" s="22"/>
      <c r="Q2115" s="22"/>
      <c r="R2115" s="23"/>
      <c r="S2115" s="24"/>
      <c r="T2115" s="24"/>
      <c r="U2115" s="25"/>
      <c r="V2115" s="19" t="str">
        <f aca="false">IF(COUNT(N2115:Q2115)=0,"",MIN(N2115:Q2115))</f>
        <v/>
      </c>
      <c r="W2115" s="16" t="str">
        <f aca="false">IF(V2115="","",INDEX($N$4:$Q$4,MATCH(V2115,N2115:Q2115,0)))</f>
        <v/>
      </c>
      <c r="X2115" s="19" t="str">
        <f aca="false">IF(COUNT(N2115:Q2115)&lt;2,"",SMALL(N2115:Q2115,2))</f>
        <v/>
      </c>
      <c r="Y2115" s="26" t="str">
        <f aca="false">IF(OR(V2115="",M2115=0),"",V2115/M2115-1)</f>
        <v/>
      </c>
      <c r="Z2115" s="26" t="str">
        <f aca="false">IF(OR(V2115="",L2115=""),"",V2115/(L2115*E2115)-1)</f>
        <v/>
      </c>
      <c r="AA2115" s="16" t="str">
        <f aca="false">IF(V2115="","SEM OFERTA",IF(OR(Y2115&gt;Premissas!$B$11,Y2115&lt;Premissas!$B$12),"VERIFICAR - UNIDADE/EMBALAGEM",IF(Y2115&gt;Premissas!$B$6,"NÃO COMPRAR - REAJUSTE &gt;5%","COMPRAR")))</f>
        <v>SEM OFERTA</v>
      </c>
      <c r="AB2115" s="18" t="str">
        <f aca="false">IF(W2115="DIMEC",S2115,IF(W2115="MEDCENTRO",U2115,""))</f>
        <v/>
      </c>
      <c r="AC2115" s="18" t="n">
        <f aca="false">IF(AA2115&lt;&gt;"COMPRAR",0,IF(AB2115="",I2115,MIN(I2115,AB2115)))</f>
        <v>0</v>
      </c>
      <c r="AD2115" s="19" t="n">
        <f aca="false">IF(AC2115&gt;0,AC2115*V2115,0)</f>
        <v>0</v>
      </c>
      <c r="AE2115" s="19" t="n">
        <f aca="false">IF(AC2115&gt;0,(M2115-V2115)*AC2115,0)</f>
        <v>0</v>
      </c>
      <c r="AF2115" s="16" t="str">
        <f aca="false">IF(AA2115&lt;&gt;"COMPRAR","",IF(AB2115="",IF(X2115="","",IF(X2115-V2115&lt;0.01,"EMPATE TÉCNICO","")),IF(AB2115&lt;I2115,"ESTOQUE INSUFICIENTE",IF(X2115="","",IF(X2115-V2115&lt;0.01,"EMPATE TÉCNICO","")))))</f>
        <v/>
      </c>
      <c r="AG2115" s="16" t="s">
        <v>3750</v>
      </c>
      <c r="AH2115" s="16" t="s">
        <v>288</v>
      </c>
    </row>
    <row r="2116" customFormat="false" ht="15" hidden="false" customHeight="false" outlineLevel="0" collapsed="false">
      <c r="A2116" s="16" t="s">
        <v>6697</v>
      </c>
      <c r="B2116" s="17" t="s">
        <v>6698</v>
      </c>
      <c r="C2116" s="16" t="s">
        <v>6699</v>
      </c>
      <c r="D2116" s="16" t="s">
        <v>6552</v>
      </c>
      <c r="E2116" s="18" t="n">
        <v>15</v>
      </c>
      <c r="F2116" s="16" t="s">
        <v>41</v>
      </c>
      <c r="G2116" s="18" t="n">
        <v>33</v>
      </c>
      <c r="H2116" s="16" t="n">
        <v>30.3</v>
      </c>
      <c r="I2116" s="18" t="n">
        <v>3</v>
      </c>
      <c r="J2116" s="19" t="n">
        <v>1.7705</v>
      </c>
      <c r="K2116" s="19" t="n">
        <v>1.7705</v>
      </c>
      <c r="L2116" s="19" t="n">
        <v>1.7705</v>
      </c>
      <c r="M2116" s="19" t="n">
        <f aca="false">IF(J2116&gt;0,J2116,K2116)*E2116</f>
        <v>26.5575</v>
      </c>
      <c r="N2116" s="20"/>
      <c r="O2116" s="21" t="str">
        <f aca="false">IF(R2116="","",ROUND(R2116*(1-Premissas!$B$4),4))</f>
        <v/>
      </c>
      <c r="P2116" s="22"/>
      <c r="Q2116" s="22"/>
      <c r="R2116" s="23"/>
      <c r="S2116" s="24"/>
      <c r="T2116" s="24"/>
      <c r="U2116" s="25"/>
      <c r="V2116" s="19" t="str">
        <f aca="false">IF(COUNT(N2116:Q2116)=0,"",MIN(N2116:Q2116))</f>
        <v/>
      </c>
      <c r="W2116" s="16" t="str">
        <f aca="false">IF(V2116="","",INDEX($N$4:$Q$4,MATCH(V2116,N2116:Q2116,0)))</f>
        <v/>
      </c>
      <c r="X2116" s="19" t="str">
        <f aca="false">IF(COUNT(N2116:Q2116)&lt;2,"",SMALL(N2116:Q2116,2))</f>
        <v/>
      </c>
      <c r="Y2116" s="26" t="str">
        <f aca="false">IF(OR(V2116="",M2116=0),"",V2116/M2116-1)</f>
        <v/>
      </c>
      <c r="Z2116" s="26" t="str">
        <f aca="false">IF(OR(V2116="",L2116=""),"",V2116/(L2116*E2116)-1)</f>
        <v/>
      </c>
      <c r="AA2116" s="16" t="str">
        <f aca="false">IF(V2116="","SEM OFERTA",IF(OR(Y2116&gt;Premissas!$B$11,Y2116&lt;Premissas!$B$12),"VERIFICAR - UNIDADE/EMBALAGEM",IF(Y2116&gt;Premissas!$B$6,"NÃO COMPRAR - REAJUSTE &gt;5%","COMPRAR")))</f>
        <v>SEM OFERTA</v>
      </c>
      <c r="AB2116" s="18" t="str">
        <f aca="false">IF(W2116="DIMEC",S2116,IF(W2116="MEDCENTRO",U2116,""))</f>
        <v/>
      </c>
      <c r="AC2116" s="18" t="n">
        <f aca="false">IF(AA2116&lt;&gt;"COMPRAR",0,IF(AB2116="",I2116,MIN(I2116,AB2116)))</f>
        <v>0</v>
      </c>
      <c r="AD2116" s="19" t="n">
        <f aca="false">IF(AC2116&gt;0,AC2116*V2116,0)</f>
        <v>0</v>
      </c>
      <c r="AE2116" s="19" t="n">
        <f aca="false">IF(AC2116&gt;0,(M2116-V2116)*AC2116,0)</f>
        <v>0</v>
      </c>
      <c r="AF2116" s="16" t="str">
        <f aca="false">IF(AA2116&lt;&gt;"COMPRAR","",IF(AB2116="",IF(X2116="","",IF(X2116-V2116&lt;0.01,"EMPATE TÉCNICO","")),IF(AB2116&lt;I2116,"ESTOQUE INSUFICIENTE",IF(X2116="","",IF(X2116-V2116&lt;0.01,"EMPATE TÉCNICO","")))))</f>
        <v/>
      </c>
      <c r="AG2116" s="16" t="s">
        <v>3767</v>
      </c>
      <c r="AH2116" s="16" t="s">
        <v>288</v>
      </c>
    </row>
    <row r="2117" customFormat="false" ht="15" hidden="false" customHeight="false" outlineLevel="0" collapsed="false">
      <c r="A2117" s="16" t="s">
        <v>6700</v>
      </c>
      <c r="B2117" s="17" t="s">
        <v>6701</v>
      </c>
      <c r="C2117" s="16" t="s">
        <v>6702</v>
      </c>
      <c r="D2117" s="16" t="s">
        <v>5212</v>
      </c>
      <c r="E2117" s="18" t="n">
        <v>12</v>
      </c>
      <c r="F2117" s="16" t="s">
        <v>41</v>
      </c>
      <c r="G2117" s="18" t="n">
        <v>18</v>
      </c>
      <c r="H2117" s="16" t="n">
        <v>17.5</v>
      </c>
      <c r="I2117" s="18" t="n">
        <v>3</v>
      </c>
      <c r="J2117" s="19" t="n">
        <v>2.21333333333333</v>
      </c>
      <c r="K2117" s="19" t="n">
        <v>2.21333333333333</v>
      </c>
      <c r="L2117" s="19" t="n">
        <v>2.2133</v>
      </c>
      <c r="M2117" s="19" t="n">
        <f aca="false">IF(J2117&gt;0,J2117,K2117)*E2117</f>
        <v>26.56</v>
      </c>
      <c r="N2117" s="20"/>
      <c r="O2117" s="21" t="str">
        <f aca="false">IF(R2117="","",ROUND(R2117*(1-Premissas!$B$4),4))</f>
        <v/>
      </c>
      <c r="P2117" s="22"/>
      <c r="Q2117" s="22"/>
      <c r="R2117" s="23"/>
      <c r="S2117" s="24"/>
      <c r="T2117" s="24"/>
      <c r="U2117" s="25"/>
      <c r="V2117" s="19" t="str">
        <f aca="false">IF(COUNT(N2117:Q2117)=0,"",MIN(N2117:Q2117))</f>
        <v/>
      </c>
      <c r="W2117" s="16" t="str">
        <f aca="false">IF(V2117="","",INDEX($N$4:$Q$4,MATCH(V2117,N2117:Q2117,0)))</f>
        <v/>
      </c>
      <c r="X2117" s="19" t="str">
        <f aca="false">IF(COUNT(N2117:Q2117)&lt;2,"",SMALL(N2117:Q2117,2))</f>
        <v/>
      </c>
      <c r="Y2117" s="26" t="str">
        <f aca="false">IF(OR(V2117="",M2117=0),"",V2117/M2117-1)</f>
        <v/>
      </c>
      <c r="Z2117" s="26" t="str">
        <f aca="false">IF(OR(V2117="",L2117=""),"",V2117/(L2117*E2117)-1)</f>
        <v/>
      </c>
      <c r="AA2117" s="16" t="str">
        <f aca="false">IF(V2117="","SEM OFERTA",IF(OR(Y2117&gt;Premissas!$B$11,Y2117&lt;Premissas!$B$12),"VERIFICAR - UNIDADE/EMBALAGEM",IF(Y2117&gt;Premissas!$B$6,"NÃO COMPRAR - REAJUSTE &gt;5%","COMPRAR")))</f>
        <v>SEM OFERTA</v>
      </c>
      <c r="AB2117" s="18" t="str">
        <f aca="false">IF(W2117="DIMEC",S2117,IF(W2117="MEDCENTRO",U2117,""))</f>
        <v/>
      </c>
      <c r="AC2117" s="18" t="n">
        <f aca="false">IF(AA2117&lt;&gt;"COMPRAR",0,IF(AB2117="",I2117,MIN(I2117,AB2117)))</f>
        <v>0</v>
      </c>
      <c r="AD2117" s="19" t="n">
        <f aca="false">IF(AC2117&gt;0,AC2117*V2117,0)</f>
        <v>0</v>
      </c>
      <c r="AE2117" s="19" t="n">
        <f aca="false">IF(AC2117&gt;0,(M2117-V2117)*AC2117,0)</f>
        <v>0</v>
      </c>
      <c r="AF2117" s="16" t="str">
        <f aca="false">IF(AA2117&lt;&gt;"COMPRAR","",IF(AB2117="",IF(X2117="","",IF(X2117-V2117&lt;0.01,"EMPATE TÉCNICO","")),IF(AB2117&lt;I2117,"ESTOQUE INSUFICIENTE",IF(X2117="","",IF(X2117-V2117&lt;0.01,"EMPATE TÉCNICO","")))))</f>
        <v/>
      </c>
      <c r="AG2117" s="16" t="s">
        <v>3767</v>
      </c>
      <c r="AH2117" s="16" t="s">
        <v>288</v>
      </c>
    </row>
    <row r="2118" customFormat="false" ht="15" hidden="false" customHeight="false" outlineLevel="0" collapsed="false">
      <c r="A2118" s="16" t="s">
        <v>6703</v>
      </c>
      <c r="B2118" s="17" t="s">
        <v>6704</v>
      </c>
      <c r="C2118" s="16" t="s">
        <v>6705</v>
      </c>
      <c r="D2118" s="16" t="s">
        <v>6552</v>
      </c>
      <c r="E2118" s="18" t="n">
        <v>14</v>
      </c>
      <c r="F2118" s="16" t="s">
        <v>41</v>
      </c>
      <c r="G2118" s="18" t="n">
        <v>14</v>
      </c>
      <c r="H2118" s="16" t="n">
        <v>9.9</v>
      </c>
      <c r="I2118" s="18" t="n">
        <v>1</v>
      </c>
      <c r="J2118" s="19" t="n">
        <v>2.56547619047619</v>
      </c>
      <c r="K2118" s="19" t="n">
        <v>2.56547619047619</v>
      </c>
      <c r="L2118" s="19" t="n">
        <v>2.5655</v>
      </c>
      <c r="M2118" s="19" t="n">
        <f aca="false">IF(J2118&gt;0,J2118,K2118)*E2118</f>
        <v>35.9166666666667</v>
      </c>
      <c r="N2118" s="20"/>
      <c r="O2118" s="21" t="str">
        <f aca="false">IF(R2118="","",ROUND(R2118*(1-Premissas!$B$4),4))</f>
        <v/>
      </c>
      <c r="P2118" s="22"/>
      <c r="Q2118" s="22"/>
      <c r="R2118" s="23"/>
      <c r="S2118" s="24"/>
      <c r="T2118" s="24"/>
      <c r="U2118" s="25"/>
      <c r="V2118" s="19" t="str">
        <f aca="false">IF(COUNT(N2118:Q2118)=0,"",MIN(N2118:Q2118))</f>
        <v/>
      </c>
      <c r="W2118" s="16" t="str">
        <f aca="false">IF(V2118="","",INDEX($N$4:$Q$4,MATCH(V2118,N2118:Q2118,0)))</f>
        <v/>
      </c>
      <c r="X2118" s="19" t="str">
        <f aca="false">IF(COUNT(N2118:Q2118)&lt;2,"",SMALL(N2118:Q2118,2))</f>
        <v/>
      </c>
      <c r="Y2118" s="26" t="str">
        <f aca="false">IF(OR(V2118="",M2118=0),"",V2118/M2118-1)</f>
        <v/>
      </c>
      <c r="Z2118" s="26" t="str">
        <f aca="false">IF(OR(V2118="",L2118=""),"",V2118/(L2118*E2118)-1)</f>
        <v/>
      </c>
      <c r="AA2118" s="16" t="str">
        <f aca="false">IF(V2118="","SEM OFERTA",IF(OR(Y2118&gt;Premissas!$B$11,Y2118&lt;Premissas!$B$12),"VERIFICAR - UNIDADE/EMBALAGEM",IF(Y2118&gt;Premissas!$B$6,"NÃO COMPRAR - REAJUSTE &gt;5%","COMPRAR")))</f>
        <v>SEM OFERTA</v>
      </c>
      <c r="AB2118" s="18" t="str">
        <f aca="false">IF(W2118="DIMEC",S2118,IF(W2118="MEDCENTRO",U2118,""))</f>
        <v/>
      </c>
      <c r="AC2118" s="18" t="n">
        <f aca="false">IF(AA2118&lt;&gt;"COMPRAR",0,IF(AB2118="",I2118,MIN(I2118,AB2118)))</f>
        <v>0</v>
      </c>
      <c r="AD2118" s="19" t="n">
        <f aca="false">IF(AC2118&gt;0,AC2118*V2118,0)</f>
        <v>0</v>
      </c>
      <c r="AE2118" s="19" t="n">
        <f aca="false">IF(AC2118&gt;0,(M2118-V2118)*AC2118,0)</f>
        <v>0</v>
      </c>
      <c r="AF2118" s="16" t="str">
        <f aca="false">IF(AA2118&lt;&gt;"COMPRAR","",IF(AB2118="",IF(X2118="","",IF(X2118-V2118&lt;0.01,"EMPATE TÉCNICO","")),IF(AB2118&lt;I2118,"ESTOQUE INSUFICIENTE",IF(X2118="","",IF(X2118-V2118&lt;0.01,"EMPATE TÉCNICO","")))))</f>
        <v/>
      </c>
      <c r="AG2118" s="16" t="s">
        <v>3767</v>
      </c>
      <c r="AH2118" s="16" t="s">
        <v>288</v>
      </c>
    </row>
    <row r="2119" customFormat="false" ht="15" hidden="false" customHeight="false" outlineLevel="0" collapsed="false">
      <c r="A2119" s="16" t="s">
        <v>6706</v>
      </c>
      <c r="B2119" s="17" t="s">
        <v>6707</v>
      </c>
      <c r="C2119" s="16" t="s">
        <v>6708</v>
      </c>
      <c r="D2119" s="16" t="s">
        <v>380</v>
      </c>
      <c r="E2119" s="18" t="n">
        <v>1</v>
      </c>
      <c r="F2119" s="16" t="s">
        <v>41</v>
      </c>
      <c r="G2119" s="18" t="n">
        <v>62</v>
      </c>
      <c r="H2119" s="16" t="n">
        <v>27.5</v>
      </c>
      <c r="I2119" s="18" t="n">
        <v>9</v>
      </c>
      <c r="J2119" s="19" t="n">
        <v>1.99</v>
      </c>
      <c r="K2119" s="19" t="n">
        <v>1.99</v>
      </c>
      <c r="L2119" s="19" t="n">
        <v>1.99</v>
      </c>
      <c r="M2119" s="19" t="n">
        <f aca="false">IF(J2119&gt;0,J2119,K2119)*E2119</f>
        <v>1.99</v>
      </c>
      <c r="N2119" s="20"/>
      <c r="O2119" s="21" t="str">
        <f aca="false">IF(R2119="","",ROUND(R2119*(1-Premissas!$B$4),4))</f>
        <v/>
      </c>
      <c r="P2119" s="22"/>
      <c r="Q2119" s="22"/>
      <c r="R2119" s="23"/>
      <c r="S2119" s="24"/>
      <c r="T2119" s="24"/>
      <c r="U2119" s="25"/>
      <c r="V2119" s="19" t="str">
        <f aca="false">IF(COUNT(N2119:Q2119)=0,"",MIN(N2119:Q2119))</f>
        <v/>
      </c>
      <c r="W2119" s="16" t="str">
        <f aca="false">IF(V2119="","",INDEX($N$4:$Q$4,MATCH(V2119,N2119:Q2119,0)))</f>
        <v/>
      </c>
      <c r="X2119" s="19" t="str">
        <f aca="false">IF(COUNT(N2119:Q2119)&lt;2,"",SMALL(N2119:Q2119,2))</f>
        <v/>
      </c>
      <c r="Y2119" s="26" t="str">
        <f aca="false">IF(OR(V2119="",M2119=0),"",V2119/M2119-1)</f>
        <v/>
      </c>
      <c r="Z2119" s="26" t="str">
        <f aca="false">IF(OR(V2119="",L2119=""),"",V2119/(L2119*E2119)-1)</f>
        <v/>
      </c>
      <c r="AA2119" s="16" t="str">
        <f aca="false">IF(V2119="","SEM OFERTA",IF(OR(Y2119&gt;Premissas!$B$11,Y2119&lt;Premissas!$B$12),"VERIFICAR - UNIDADE/EMBALAGEM",IF(Y2119&gt;Premissas!$B$6,"NÃO COMPRAR - REAJUSTE &gt;5%","COMPRAR")))</f>
        <v>SEM OFERTA</v>
      </c>
      <c r="AB2119" s="18" t="str">
        <f aca="false">IF(W2119="DIMEC",S2119,IF(W2119="MEDCENTRO",U2119,""))</f>
        <v/>
      </c>
      <c r="AC2119" s="18" t="n">
        <f aca="false">IF(AA2119&lt;&gt;"COMPRAR",0,IF(AB2119="",I2119,MIN(I2119,AB2119)))</f>
        <v>0</v>
      </c>
      <c r="AD2119" s="19" t="n">
        <f aca="false">IF(AC2119&gt;0,AC2119*V2119,0)</f>
        <v>0</v>
      </c>
      <c r="AE2119" s="19" t="n">
        <f aca="false">IF(AC2119&gt;0,(M2119-V2119)*AC2119,0)</f>
        <v>0</v>
      </c>
      <c r="AF2119" s="16" t="str">
        <f aca="false">IF(AA2119&lt;&gt;"COMPRAR","",IF(AB2119="",IF(X2119="","",IF(X2119-V2119&lt;0.01,"EMPATE TÉCNICO","")),IF(AB2119&lt;I2119,"ESTOQUE INSUFICIENTE",IF(X2119="","",IF(X2119-V2119&lt;0.01,"EMPATE TÉCNICO","")))))</f>
        <v/>
      </c>
      <c r="AG2119" s="16" t="s">
        <v>5182</v>
      </c>
      <c r="AH2119" s="16" t="s">
        <v>288</v>
      </c>
    </row>
    <row r="2120" customFormat="false" ht="15" hidden="false" customHeight="false" outlineLevel="0" collapsed="false">
      <c r="A2120" s="16" t="s">
        <v>6709</v>
      </c>
      <c r="B2120" s="17" t="s">
        <v>6710</v>
      </c>
      <c r="C2120" s="16" t="s">
        <v>6711</v>
      </c>
      <c r="D2120" s="16"/>
      <c r="E2120" s="18" t="n">
        <v>1</v>
      </c>
      <c r="F2120" s="16" t="s">
        <v>42</v>
      </c>
      <c r="G2120" s="18" t="n">
        <v>0</v>
      </c>
      <c r="H2120" s="16" t="n">
        <v>3.6</v>
      </c>
      <c r="I2120" s="18" t="n">
        <v>10</v>
      </c>
      <c r="J2120" s="19" t="n">
        <v>0</v>
      </c>
      <c r="K2120" s="19" t="n">
        <v>1.89</v>
      </c>
      <c r="L2120" s="19"/>
      <c r="M2120" s="19" t="n">
        <f aca="false">IF(J2120&gt;0,J2120,K2120)*E2120</f>
        <v>1.89</v>
      </c>
      <c r="N2120" s="20"/>
      <c r="O2120" s="21" t="str">
        <f aca="false">IF(R2120="","",ROUND(R2120*(1-Premissas!$B$4),4))</f>
        <v/>
      </c>
      <c r="P2120" s="22"/>
      <c r="Q2120" s="22"/>
      <c r="R2120" s="23"/>
      <c r="S2120" s="24"/>
      <c r="T2120" s="24"/>
      <c r="U2120" s="25"/>
      <c r="V2120" s="19" t="str">
        <f aca="false">IF(COUNT(N2120:Q2120)=0,"",MIN(N2120:Q2120))</f>
        <v/>
      </c>
      <c r="W2120" s="16" t="str">
        <f aca="false">IF(V2120="","",INDEX($N$4:$Q$4,MATCH(V2120,N2120:Q2120,0)))</f>
        <v/>
      </c>
      <c r="X2120" s="19" t="str">
        <f aca="false">IF(COUNT(N2120:Q2120)&lt;2,"",SMALL(N2120:Q2120,2))</f>
        <v/>
      </c>
      <c r="Y2120" s="26" t="str">
        <f aca="false">IF(OR(V2120="",M2120=0),"",V2120/M2120-1)</f>
        <v/>
      </c>
      <c r="Z2120" s="26" t="str">
        <f aca="false">IF(OR(V2120="",L2120=""),"",V2120/(L2120*E2120)-1)</f>
        <v/>
      </c>
      <c r="AA2120" s="16" t="str">
        <f aca="false">IF(V2120="","SEM OFERTA",IF(OR(Y2120&gt;Premissas!$B$11,Y2120&lt;Premissas!$B$12),"VERIFICAR - UNIDADE/EMBALAGEM",IF(Y2120&gt;Premissas!$B$6,"NÃO COMPRAR - REAJUSTE &gt;5%","COMPRAR")))</f>
        <v>SEM OFERTA</v>
      </c>
      <c r="AB2120" s="18" t="str">
        <f aca="false">IF(W2120="DIMEC",S2120,IF(W2120="MEDCENTRO",U2120,""))</f>
        <v/>
      </c>
      <c r="AC2120" s="18" t="n">
        <f aca="false">IF(AA2120&lt;&gt;"COMPRAR",0,IF(AB2120="",I2120,MIN(I2120,AB2120)))</f>
        <v>0</v>
      </c>
      <c r="AD2120" s="19" t="n">
        <f aca="false">IF(AC2120&gt;0,AC2120*V2120,0)</f>
        <v>0</v>
      </c>
      <c r="AE2120" s="19" t="n">
        <f aca="false">IF(AC2120&gt;0,(M2120-V2120)*AC2120,0)</f>
        <v>0</v>
      </c>
      <c r="AF2120" s="16" t="str">
        <f aca="false">IF(AA2120&lt;&gt;"COMPRAR","",IF(AB2120="",IF(X2120="","",IF(X2120-V2120&lt;0.01,"EMPATE TÉCNICO","")),IF(AB2120&lt;I2120,"ESTOQUE INSUFICIENTE",IF(X2120="","",IF(X2120-V2120&lt;0.01,"EMPATE TÉCNICO","")))))</f>
        <v/>
      </c>
      <c r="AG2120" s="16"/>
      <c r="AH2120" s="16" t="s">
        <v>288</v>
      </c>
    </row>
    <row r="2121" customFormat="false" ht="15" hidden="false" customHeight="false" outlineLevel="0" collapsed="false">
      <c r="A2121" s="16" t="s">
        <v>6712</v>
      </c>
      <c r="B2121" s="17" t="s">
        <v>6713</v>
      </c>
      <c r="C2121" s="16" t="s">
        <v>6714</v>
      </c>
      <c r="D2121" s="16"/>
      <c r="E2121" s="18" t="n">
        <v>1</v>
      </c>
      <c r="F2121" s="16" t="s">
        <v>43</v>
      </c>
      <c r="G2121" s="18" t="n">
        <v>4</v>
      </c>
      <c r="H2121" s="16" t="n">
        <v>1.9</v>
      </c>
      <c r="I2121" s="18" t="n">
        <v>1</v>
      </c>
      <c r="J2121" s="19" t="n">
        <v>3.62</v>
      </c>
      <c r="K2121" s="19" t="n">
        <v>3.62</v>
      </c>
      <c r="L2121" s="19" t="n">
        <v>3.62</v>
      </c>
      <c r="M2121" s="19" t="n">
        <f aca="false">IF(J2121&gt;0,J2121,K2121)*E2121</f>
        <v>3.62</v>
      </c>
      <c r="N2121" s="20"/>
      <c r="O2121" s="21" t="str">
        <f aca="false">IF(R2121="","",ROUND(R2121*(1-Premissas!$B$4),4))</f>
        <v/>
      </c>
      <c r="P2121" s="22"/>
      <c r="Q2121" s="22"/>
      <c r="R2121" s="23"/>
      <c r="S2121" s="24"/>
      <c r="T2121" s="24"/>
      <c r="U2121" s="25"/>
      <c r="V2121" s="19" t="str">
        <f aca="false">IF(COUNT(N2121:Q2121)=0,"",MIN(N2121:Q2121))</f>
        <v/>
      </c>
      <c r="W2121" s="16" t="str">
        <f aca="false">IF(V2121="","",INDEX($N$4:$Q$4,MATCH(V2121,N2121:Q2121,0)))</f>
        <v/>
      </c>
      <c r="X2121" s="19" t="str">
        <f aca="false">IF(COUNT(N2121:Q2121)&lt;2,"",SMALL(N2121:Q2121,2))</f>
        <v/>
      </c>
      <c r="Y2121" s="26" t="str">
        <f aca="false">IF(OR(V2121="",M2121=0),"",V2121/M2121-1)</f>
        <v/>
      </c>
      <c r="Z2121" s="26" t="str">
        <f aca="false">IF(OR(V2121="",L2121=""),"",V2121/(L2121*E2121)-1)</f>
        <v/>
      </c>
      <c r="AA2121" s="16" t="str">
        <f aca="false">IF(V2121="","SEM OFERTA",IF(OR(Y2121&gt;Premissas!$B$11,Y2121&lt;Premissas!$B$12),"VERIFICAR - UNIDADE/EMBALAGEM",IF(Y2121&gt;Premissas!$B$6,"NÃO COMPRAR - REAJUSTE &gt;5%","COMPRAR")))</f>
        <v>SEM OFERTA</v>
      </c>
      <c r="AB2121" s="18" t="str">
        <f aca="false">IF(W2121="DIMEC",S2121,IF(W2121="MEDCENTRO",U2121,""))</f>
        <v/>
      </c>
      <c r="AC2121" s="18" t="n">
        <f aca="false">IF(AA2121&lt;&gt;"COMPRAR",0,IF(AB2121="",I2121,MIN(I2121,AB2121)))</f>
        <v>0</v>
      </c>
      <c r="AD2121" s="19" t="n">
        <f aca="false">IF(AC2121&gt;0,AC2121*V2121,0)</f>
        <v>0</v>
      </c>
      <c r="AE2121" s="19" t="n">
        <f aca="false">IF(AC2121&gt;0,(M2121-V2121)*AC2121,0)</f>
        <v>0</v>
      </c>
      <c r="AF2121" s="16" t="str">
        <f aca="false">IF(AA2121&lt;&gt;"COMPRAR","",IF(AB2121="",IF(X2121="","",IF(X2121-V2121&lt;0.01,"EMPATE TÉCNICO","")),IF(AB2121&lt;I2121,"ESTOQUE INSUFICIENTE",IF(X2121="","",IF(X2121-V2121&lt;0.01,"EMPATE TÉCNICO","")))))</f>
        <v/>
      </c>
      <c r="AG2121" s="16" t="s">
        <v>3750</v>
      </c>
      <c r="AH2121" s="16" t="s">
        <v>288</v>
      </c>
    </row>
    <row r="2122" customFormat="false" ht="15" hidden="false" customHeight="false" outlineLevel="0" collapsed="false">
      <c r="A2122" s="16" t="s">
        <v>6715</v>
      </c>
      <c r="B2122" s="17" t="s">
        <v>6716</v>
      </c>
      <c r="C2122" s="16" t="s">
        <v>6717</v>
      </c>
      <c r="D2122" s="16" t="s">
        <v>6261</v>
      </c>
      <c r="E2122" s="18" t="n">
        <v>1</v>
      </c>
      <c r="F2122" s="16" t="s">
        <v>42</v>
      </c>
      <c r="G2122" s="18" t="n">
        <v>1</v>
      </c>
      <c r="H2122" s="16" t="n">
        <v>6.9</v>
      </c>
      <c r="I2122" s="18" t="n">
        <v>17</v>
      </c>
      <c r="J2122" s="19" t="n">
        <v>3.62</v>
      </c>
      <c r="K2122" s="19" t="n">
        <v>3.62</v>
      </c>
      <c r="L2122" s="19" t="n">
        <v>3.62</v>
      </c>
      <c r="M2122" s="19" t="n">
        <f aca="false">IF(J2122&gt;0,J2122,K2122)*E2122</f>
        <v>3.62</v>
      </c>
      <c r="N2122" s="20"/>
      <c r="O2122" s="21" t="str">
        <f aca="false">IF(R2122="","",ROUND(R2122*(1-Premissas!$B$4),4))</f>
        <v/>
      </c>
      <c r="P2122" s="22"/>
      <c r="Q2122" s="22"/>
      <c r="R2122" s="23"/>
      <c r="S2122" s="24"/>
      <c r="T2122" s="24"/>
      <c r="U2122" s="25"/>
      <c r="V2122" s="19" t="str">
        <f aca="false">IF(COUNT(N2122:Q2122)=0,"",MIN(N2122:Q2122))</f>
        <v/>
      </c>
      <c r="W2122" s="16" t="str">
        <f aca="false">IF(V2122="","",INDEX($N$4:$Q$4,MATCH(V2122,N2122:Q2122,0)))</f>
        <v/>
      </c>
      <c r="X2122" s="19" t="str">
        <f aca="false">IF(COUNT(N2122:Q2122)&lt;2,"",SMALL(N2122:Q2122,2))</f>
        <v/>
      </c>
      <c r="Y2122" s="26" t="str">
        <f aca="false">IF(OR(V2122="",M2122=0),"",V2122/M2122-1)</f>
        <v/>
      </c>
      <c r="Z2122" s="26" t="str">
        <f aca="false">IF(OR(V2122="",L2122=""),"",V2122/(L2122*E2122)-1)</f>
        <v/>
      </c>
      <c r="AA2122" s="16" t="str">
        <f aca="false">IF(V2122="","SEM OFERTA",IF(OR(Y2122&gt;Premissas!$B$11,Y2122&lt;Premissas!$B$12),"VERIFICAR - UNIDADE/EMBALAGEM",IF(Y2122&gt;Premissas!$B$6,"NÃO COMPRAR - REAJUSTE &gt;5%","COMPRAR")))</f>
        <v>SEM OFERTA</v>
      </c>
      <c r="AB2122" s="18" t="str">
        <f aca="false">IF(W2122="DIMEC",S2122,IF(W2122="MEDCENTRO",U2122,""))</f>
        <v/>
      </c>
      <c r="AC2122" s="18" t="n">
        <f aca="false">IF(AA2122&lt;&gt;"COMPRAR",0,IF(AB2122="",I2122,MIN(I2122,AB2122)))</f>
        <v>0</v>
      </c>
      <c r="AD2122" s="19" t="n">
        <f aca="false">IF(AC2122&gt;0,AC2122*V2122,0)</f>
        <v>0</v>
      </c>
      <c r="AE2122" s="19" t="n">
        <f aca="false">IF(AC2122&gt;0,(M2122-V2122)*AC2122,0)</f>
        <v>0</v>
      </c>
      <c r="AF2122" s="16" t="str">
        <f aca="false">IF(AA2122&lt;&gt;"COMPRAR","",IF(AB2122="",IF(X2122="","",IF(X2122-V2122&lt;0.01,"EMPATE TÉCNICO","")),IF(AB2122&lt;I2122,"ESTOQUE INSUFICIENTE",IF(X2122="","",IF(X2122-V2122&lt;0.01,"EMPATE TÉCNICO","")))))</f>
        <v/>
      </c>
      <c r="AG2122" s="16" t="s">
        <v>3750</v>
      </c>
      <c r="AH2122" s="16" t="s">
        <v>288</v>
      </c>
    </row>
    <row r="2123" customFormat="false" ht="15" hidden="false" customHeight="false" outlineLevel="0" collapsed="false">
      <c r="A2123" s="16" t="s">
        <v>6718</v>
      </c>
      <c r="B2123" s="17" t="s">
        <v>6719</v>
      </c>
      <c r="C2123" s="16" t="s">
        <v>6720</v>
      </c>
      <c r="D2123" s="16" t="s">
        <v>6261</v>
      </c>
      <c r="E2123" s="18" t="n">
        <v>1</v>
      </c>
      <c r="F2123" s="16" t="s">
        <v>41</v>
      </c>
      <c r="G2123" s="18" t="n">
        <v>29</v>
      </c>
      <c r="H2123" s="16" t="n">
        <v>14.9</v>
      </c>
      <c r="I2123" s="18" t="n">
        <v>10</v>
      </c>
      <c r="J2123" s="19" t="n">
        <v>3.05</v>
      </c>
      <c r="K2123" s="19" t="n">
        <v>3.05</v>
      </c>
      <c r="L2123" s="19" t="n">
        <v>3.05</v>
      </c>
      <c r="M2123" s="19" t="n">
        <f aca="false">IF(J2123&gt;0,J2123,K2123)*E2123</f>
        <v>3.05</v>
      </c>
      <c r="N2123" s="20"/>
      <c r="O2123" s="21" t="str">
        <f aca="false">IF(R2123="","",ROUND(R2123*(1-Premissas!$B$4),4))</f>
        <v/>
      </c>
      <c r="P2123" s="22"/>
      <c r="Q2123" s="22"/>
      <c r="R2123" s="23"/>
      <c r="S2123" s="24"/>
      <c r="T2123" s="24"/>
      <c r="U2123" s="25"/>
      <c r="V2123" s="19" t="str">
        <f aca="false">IF(COUNT(N2123:Q2123)=0,"",MIN(N2123:Q2123))</f>
        <v/>
      </c>
      <c r="W2123" s="16" t="str">
        <f aca="false">IF(V2123="","",INDEX($N$4:$Q$4,MATCH(V2123,N2123:Q2123,0)))</f>
        <v/>
      </c>
      <c r="X2123" s="19" t="str">
        <f aca="false">IF(COUNT(N2123:Q2123)&lt;2,"",SMALL(N2123:Q2123,2))</f>
        <v/>
      </c>
      <c r="Y2123" s="26" t="str">
        <f aca="false">IF(OR(V2123="",M2123=0),"",V2123/M2123-1)</f>
        <v/>
      </c>
      <c r="Z2123" s="26" t="str">
        <f aca="false">IF(OR(V2123="",L2123=""),"",V2123/(L2123*E2123)-1)</f>
        <v/>
      </c>
      <c r="AA2123" s="16" t="str">
        <f aca="false">IF(V2123="","SEM OFERTA",IF(OR(Y2123&gt;Premissas!$B$11,Y2123&lt;Premissas!$B$12),"VERIFICAR - UNIDADE/EMBALAGEM",IF(Y2123&gt;Premissas!$B$6,"NÃO COMPRAR - REAJUSTE &gt;5%","COMPRAR")))</f>
        <v>SEM OFERTA</v>
      </c>
      <c r="AB2123" s="18" t="str">
        <f aca="false">IF(W2123="DIMEC",S2123,IF(W2123="MEDCENTRO",U2123,""))</f>
        <v/>
      </c>
      <c r="AC2123" s="18" t="n">
        <f aca="false">IF(AA2123&lt;&gt;"COMPRAR",0,IF(AB2123="",I2123,MIN(I2123,AB2123)))</f>
        <v>0</v>
      </c>
      <c r="AD2123" s="19" t="n">
        <f aca="false">IF(AC2123&gt;0,AC2123*V2123,0)</f>
        <v>0</v>
      </c>
      <c r="AE2123" s="19" t="n">
        <f aca="false">IF(AC2123&gt;0,(M2123-V2123)*AC2123,0)</f>
        <v>0</v>
      </c>
      <c r="AF2123" s="16" t="str">
        <f aca="false">IF(AA2123&lt;&gt;"COMPRAR","",IF(AB2123="",IF(X2123="","",IF(X2123-V2123&lt;0.01,"EMPATE TÉCNICO","")),IF(AB2123&lt;I2123,"ESTOQUE INSUFICIENTE",IF(X2123="","",IF(X2123-V2123&lt;0.01,"EMPATE TÉCNICO","")))))</f>
        <v/>
      </c>
      <c r="AG2123" s="16" t="s">
        <v>3750</v>
      </c>
      <c r="AH2123" s="16" t="s">
        <v>288</v>
      </c>
    </row>
    <row r="2124" customFormat="false" ht="15" hidden="false" customHeight="false" outlineLevel="0" collapsed="false">
      <c r="A2124" s="16" t="s">
        <v>6721</v>
      </c>
      <c r="B2124" s="17" t="s">
        <v>6722</v>
      </c>
      <c r="C2124" s="16" t="s">
        <v>6723</v>
      </c>
      <c r="D2124" s="16" t="s">
        <v>6261</v>
      </c>
      <c r="E2124" s="18" t="n">
        <v>1</v>
      </c>
      <c r="F2124" s="16" t="s">
        <v>42</v>
      </c>
      <c r="G2124" s="18" t="n">
        <v>6</v>
      </c>
      <c r="H2124" s="16" t="n">
        <v>20</v>
      </c>
      <c r="I2124" s="18" t="n">
        <v>46</v>
      </c>
      <c r="J2124" s="19" t="n">
        <v>0.83</v>
      </c>
      <c r="K2124" s="19" t="n">
        <v>0.83</v>
      </c>
      <c r="L2124" s="19" t="n">
        <v>0.83</v>
      </c>
      <c r="M2124" s="19" t="n">
        <f aca="false">IF(J2124&gt;0,J2124,K2124)*E2124</f>
        <v>0.83</v>
      </c>
      <c r="N2124" s="20"/>
      <c r="O2124" s="21" t="str">
        <f aca="false">IF(R2124="","",ROUND(R2124*(1-Premissas!$B$4),4))</f>
        <v/>
      </c>
      <c r="P2124" s="22"/>
      <c r="Q2124" s="22"/>
      <c r="R2124" s="23"/>
      <c r="S2124" s="24"/>
      <c r="T2124" s="24"/>
      <c r="U2124" s="25"/>
      <c r="V2124" s="19" t="str">
        <f aca="false">IF(COUNT(N2124:Q2124)=0,"",MIN(N2124:Q2124))</f>
        <v/>
      </c>
      <c r="W2124" s="16" t="str">
        <f aca="false">IF(V2124="","",INDEX($N$4:$Q$4,MATCH(V2124,N2124:Q2124,0)))</f>
        <v/>
      </c>
      <c r="X2124" s="19" t="str">
        <f aca="false">IF(COUNT(N2124:Q2124)&lt;2,"",SMALL(N2124:Q2124,2))</f>
        <v/>
      </c>
      <c r="Y2124" s="26" t="str">
        <f aca="false">IF(OR(V2124="",M2124=0),"",V2124/M2124-1)</f>
        <v/>
      </c>
      <c r="Z2124" s="26" t="str">
        <f aca="false">IF(OR(V2124="",L2124=""),"",V2124/(L2124*E2124)-1)</f>
        <v/>
      </c>
      <c r="AA2124" s="16" t="str">
        <f aca="false">IF(V2124="","SEM OFERTA",IF(OR(Y2124&gt;Premissas!$B$11,Y2124&lt;Premissas!$B$12),"VERIFICAR - UNIDADE/EMBALAGEM",IF(Y2124&gt;Premissas!$B$6,"NÃO COMPRAR - REAJUSTE &gt;5%","COMPRAR")))</f>
        <v>SEM OFERTA</v>
      </c>
      <c r="AB2124" s="18" t="str">
        <f aca="false">IF(W2124="DIMEC",S2124,IF(W2124="MEDCENTRO",U2124,""))</f>
        <v/>
      </c>
      <c r="AC2124" s="18" t="n">
        <f aca="false">IF(AA2124&lt;&gt;"COMPRAR",0,IF(AB2124="",I2124,MIN(I2124,AB2124)))</f>
        <v>0</v>
      </c>
      <c r="AD2124" s="19" t="n">
        <f aca="false">IF(AC2124&gt;0,AC2124*V2124,0)</f>
        <v>0</v>
      </c>
      <c r="AE2124" s="19" t="n">
        <f aca="false">IF(AC2124&gt;0,(M2124-V2124)*AC2124,0)</f>
        <v>0</v>
      </c>
      <c r="AF2124" s="16" t="str">
        <f aca="false">IF(AA2124&lt;&gt;"COMPRAR","",IF(AB2124="",IF(X2124="","",IF(X2124-V2124&lt;0.01,"EMPATE TÉCNICO","")),IF(AB2124&lt;I2124,"ESTOQUE INSUFICIENTE",IF(X2124="","",IF(X2124-V2124&lt;0.01,"EMPATE TÉCNICO","")))))</f>
        <v/>
      </c>
      <c r="AG2124" s="16" t="s">
        <v>3750</v>
      </c>
      <c r="AH2124" s="16" t="s">
        <v>288</v>
      </c>
    </row>
    <row r="2125" customFormat="false" ht="15" hidden="false" customHeight="false" outlineLevel="0" collapsed="false">
      <c r="A2125" s="16" t="s">
        <v>6724</v>
      </c>
      <c r="B2125" s="17" t="s">
        <v>6725</v>
      </c>
      <c r="C2125" s="16" t="s">
        <v>6723</v>
      </c>
      <c r="D2125" s="16" t="s">
        <v>6261</v>
      </c>
      <c r="E2125" s="18" t="n">
        <v>1</v>
      </c>
      <c r="F2125" s="16" t="s">
        <v>43</v>
      </c>
      <c r="G2125" s="18" t="n">
        <v>0</v>
      </c>
      <c r="H2125" s="16" t="n">
        <v>2.1</v>
      </c>
      <c r="I2125" s="18" t="n">
        <v>6</v>
      </c>
      <c r="J2125" s="19" t="n">
        <v>0.83</v>
      </c>
      <c r="K2125" s="19" t="n">
        <v>0.83</v>
      </c>
      <c r="L2125" s="19" t="n">
        <v>0.83</v>
      </c>
      <c r="M2125" s="19" t="n">
        <f aca="false">IF(J2125&gt;0,J2125,K2125)*E2125</f>
        <v>0.83</v>
      </c>
      <c r="N2125" s="20"/>
      <c r="O2125" s="21" t="str">
        <f aca="false">IF(R2125="","",ROUND(R2125*(1-Premissas!$B$4),4))</f>
        <v/>
      </c>
      <c r="P2125" s="22"/>
      <c r="Q2125" s="22"/>
      <c r="R2125" s="23"/>
      <c r="S2125" s="24"/>
      <c r="T2125" s="24"/>
      <c r="U2125" s="25"/>
      <c r="V2125" s="19" t="str">
        <f aca="false">IF(COUNT(N2125:Q2125)=0,"",MIN(N2125:Q2125))</f>
        <v/>
      </c>
      <c r="W2125" s="16" t="str">
        <f aca="false">IF(V2125="","",INDEX($N$4:$Q$4,MATCH(V2125,N2125:Q2125,0)))</f>
        <v/>
      </c>
      <c r="X2125" s="19" t="str">
        <f aca="false">IF(COUNT(N2125:Q2125)&lt;2,"",SMALL(N2125:Q2125,2))</f>
        <v/>
      </c>
      <c r="Y2125" s="26" t="str">
        <f aca="false">IF(OR(V2125="",M2125=0),"",V2125/M2125-1)</f>
        <v/>
      </c>
      <c r="Z2125" s="26" t="str">
        <f aca="false">IF(OR(V2125="",L2125=""),"",V2125/(L2125*E2125)-1)</f>
        <v/>
      </c>
      <c r="AA2125" s="16" t="str">
        <f aca="false">IF(V2125="","SEM OFERTA",IF(OR(Y2125&gt;Premissas!$B$11,Y2125&lt;Premissas!$B$12),"VERIFICAR - UNIDADE/EMBALAGEM",IF(Y2125&gt;Premissas!$B$6,"NÃO COMPRAR - REAJUSTE &gt;5%","COMPRAR")))</f>
        <v>SEM OFERTA</v>
      </c>
      <c r="AB2125" s="18" t="str">
        <f aca="false">IF(W2125="DIMEC",S2125,IF(W2125="MEDCENTRO",U2125,""))</f>
        <v/>
      </c>
      <c r="AC2125" s="18" t="n">
        <f aca="false">IF(AA2125&lt;&gt;"COMPRAR",0,IF(AB2125="",I2125,MIN(I2125,AB2125)))</f>
        <v>0</v>
      </c>
      <c r="AD2125" s="19" t="n">
        <f aca="false">IF(AC2125&gt;0,AC2125*V2125,0)</f>
        <v>0</v>
      </c>
      <c r="AE2125" s="19" t="n">
        <f aca="false">IF(AC2125&gt;0,(M2125-V2125)*AC2125,0)</f>
        <v>0</v>
      </c>
      <c r="AF2125" s="16" t="str">
        <f aca="false">IF(AA2125&lt;&gt;"COMPRAR","",IF(AB2125="",IF(X2125="","",IF(X2125-V2125&lt;0.01,"EMPATE TÉCNICO","")),IF(AB2125&lt;I2125,"ESTOQUE INSUFICIENTE",IF(X2125="","",IF(X2125-V2125&lt;0.01,"EMPATE TÉCNICO","")))))</f>
        <v/>
      </c>
      <c r="AG2125" s="16" t="s">
        <v>3750</v>
      </c>
      <c r="AH2125" s="16" t="s">
        <v>288</v>
      </c>
    </row>
    <row r="2126" customFormat="false" ht="15" hidden="false" customHeight="false" outlineLevel="0" collapsed="false">
      <c r="A2126" s="16" t="s">
        <v>6726</v>
      </c>
      <c r="B2126" s="17" t="s">
        <v>6727</v>
      </c>
      <c r="C2126" s="16" t="s">
        <v>6728</v>
      </c>
      <c r="D2126" s="16" t="s">
        <v>6580</v>
      </c>
      <c r="E2126" s="18" t="n">
        <v>1</v>
      </c>
      <c r="F2126" s="16" t="s">
        <v>41</v>
      </c>
      <c r="G2126" s="18" t="n">
        <v>12</v>
      </c>
      <c r="H2126" s="16" t="n">
        <v>32.4</v>
      </c>
      <c r="I2126" s="18" t="n">
        <v>72</v>
      </c>
      <c r="J2126" s="19" t="n">
        <v>0.83</v>
      </c>
      <c r="K2126" s="19" t="n">
        <v>0.83</v>
      </c>
      <c r="L2126" s="19" t="n">
        <v>0.83</v>
      </c>
      <c r="M2126" s="19" t="n">
        <f aca="false">IF(J2126&gt;0,J2126,K2126)*E2126</f>
        <v>0.83</v>
      </c>
      <c r="N2126" s="20"/>
      <c r="O2126" s="21" t="str">
        <f aca="false">IF(R2126="","",ROUND(R2126*(1-Premissas!$B$4),4))</f>
        <v/>
      </c>
      <c r="P2126" s="22"/>
      <c r="Q2126" s="22"/>
      <c r="R2126" s="23"/>
      <c r="S2126" s="24"/>
      <c r="T2126" s="24"/>
      <c r="U2126" s="25"/>
      <c r="V2126" s="19" t="str">
        <f aca="false">IF(COUNT(N2126:Q2126)=0,"",MIN(N2126:Q2126))</f>
        <v/>
      </c>
      <c r="W2126" s="16" t="str">
        <f aca="false">IF(V2126="","",INDEX($N$4:$Q$4,MATCH(V2126,N2126:Q2126,0)))</f>
        <v/>
      </c>
      <c r="X2126" s="19" t="str">
        <f aca="false">IF(COUNT(N2126:Q2126)&lt;2,"",SMALL(N2126:Q2126,2))</f>
        <v/>
      </c>
      <c r="Y2126" s="26" t="str">
        <f aca="false">IF(OR(V2126="",M2126=0),"",V2126/M2126-1)</f>
        <v/>
      </c>
      <c r="Z2126" s="26" t="str">
        <f aca="false">IF(OR(V2126="",L2126=""),"",V2126/(L2126*E2126)-1)</f>
        <v/>
      </c>
      <c r="AA2126" s="16" t="str">
        <f aca="false">IF(V2126="","SEM OFERTA",IF(OR(Y2126&gt;Premissas!$B$11,Y2126&lt;Premissas!$B$12),"VERIFICAR - UNIDADE/EMBALAGEM",IF(Y2126&gt;Premissas!$B$6,"NÃO COMPRAR - REAJUSTE &gt;5%","COMPRAR")))</f>
        <v>SEM OFERTA</v>
      </c>
      <c r="AB2126" s="18" t="str">
        <f aca="false">IF(W2126="DIMEC",S2126,IF(W2126="MEDCENTRO",U2126,""))</f>
        <v/>
      </c>
      <c r="AC2126" s="18" t="n">
        <f aca="false">IF(AA2126&lt;&gt;"COMPRAR",0,IF(AB2126="",I2126,MIN(I2126,AB2126)))</f>
        <v>0</v>
      </c>
      <c r="AD2126" s="19" t="n">
        <f aca="false">IF(AC2126&gt;0,AC2126*V2126,0)</f>
        <v>0</v>
      </c>
      <c r="AE2126" s="19" t="n">
        <f aca="false">IF(AC2126&gt;0,(M2126-V2126)*AC2126,0)</f>
        <v>0</v>
      </c>
      <c r="AF2126" s="16" t="str">
        <f aca="false">IF(AA2126&lt;&gt;"COMPRAR","",IF(AB2126="",IF(X2126="","",IF(X2126-V2126&lt;0.01,"EMPATE TÉCNICO","")),IF(AB2126&lt;I2126,"ESTOQUE INSUFICIENTE",IF(X2126="","",IF(X2126-V2126&lt;0.01,"EMPATE TÉCNICO","")))))</f>
        <v/>
      </c>
      <c r="AG2126" s="16" t="s">
        <v>3750</v>
      </c>
      <c r="AH2126" s="16" t="s">
        <v>288</v>
      </c>
    </row>
    <row r="2127" customFormat="false" ht="15" hidden="false" customHeight="false" outlineLevel="0" collapsed="false">
      <c r="A2127" s="16" t="s">
        <v>6729</v>
      </c>
      <c r="B2127" s="17" t="s">
        <v>6730</v>
      </c>
      <c r="C2127" s="16" t="s">
        <v>6731</v>
      </c>
      <c r="D2127" s="16" t="s">
        <v>6261</v>
      </c>
      <c r="E2127" s="18" t="n">
        <v>1</v>
      </c>
      <c r="F2127" s="16" t="s">
        <v>42</v>
      </c>
      <c r="G2127" s="18" t="n">
        <v>13</v>
      </c>
      <c r="H2127" s="16" t="n">
        <v>16.4</v>
      </c>
      <c r="I2127" s="18" t="n">
        <v>30</v>
      </c>
      <c r="J2127" s="19" t="n">
        <v>0.83</v>
      </c>
      <c r="K2127" s="19" t="n">
        <v>0.83</v>
      </c>
      <c r="L2127" s="19" t="n">
        <v>0.83</v>
      </c>
      <c r="M2127" s="19" t="n">
        <f aca="false">IF(J2127&gt;0,J2127,K2127)*E2127</f>
        <v>0.83</v>
      </c>
      <c r="N2127" s="20"/>
      <c r="O2127" s="21" t="str">
        <f aca="false">IF(R2127="","",ROUND(R2127*(1-Premissas!$B$4),4))</f>
        <v/>
      </c>
      <c r="P2127" s="22"/>
      <c r="Q2127" s="22"/>
      <c r="R2127" s="23"/>
      <c r="S2127" s="24"/>
      <c r="T2127" s="24"/>
      <c r="U2127" s="25"/>
      <c r="V2127" s="19" t="str">
        <f aca="false">IF(COUNT(N2127:Q2127)=0,"",MIN(N2127:Q2127))</f>
        <v/>
      </c>
      <c r="W2127" s="16" t="str">
        <f aca="false">IF(V2127="","",INDEX($N$4:$Q$4,MATCH(V2127,N2127:Q2127,0)))</f>
        <v/>
      </c>
      <c r="X2127" s="19" t="str">
        <f aca="false">IF(COUNT(N2127:Q2127)&lt;2,"",SMALL(N2127:Q2127,2))</f>
        <v/>
      </c>
      <c r="Y2127" s="26" t="str">
        <f aca="false">IF(OR(V2127="",M2127=0),"",V2127/M2127-1)</f>
        <v/>
      </c>
      <c r="Z2127" s="26" t="str">
        <f aca="false">IF(OR(V2127="",L2127=""),"",V2127/(L2127*E2127)-1)</f>
        <v/>
      </c>
      <c r="AA2127" s="16" t="str">
        <f aca="false">IF(V2127="","SEM OFERTA",IF(OR(Y2127&gt;Premissas!$B$11,Y2127&lt;Premissas!$B$12),"VERIFICAR - UNIDADE/EMBALAGEM",IF(Y2127&gt;Premissas!$B$6,"NÃO COMPRAR - REAJUSTE &gt;5%","COMPRAR")))</f>
        <v>SEM OFERTA</v>
      </c>
      <c r="AB2127" s="18" t="str">
        <f aca="false">IF(W2127="DIMEC",S2127,IF(W2127="MEDCENTRO",U2127,""))</f>
        <v/>
      </c>
      <c r="AC2127" s="18" t="n">
        <f aca="false">IF(AA2127&lt;&gt;"COMPRAR",0,IF(AB2127="",I2127,MIN(I2127,AB2127)))</f>
        <v>0</v>
      </c>
      <c r="AD2127" s="19" t="n">
        <f aca="false">IF(AC2127&gt;0,AC2127*V2127,0)</f>
        <v>0</v>
      </c>
      <c r="AE2127" s="19" t="n">
        <f aca="false">IF(AC2127&gt;0,(M2127-V2127)*AC2127,0)</f>
        <v>0</v>
      </c>
      <c r="AF2127" s="16" t="str">
        <f aca="false">IF(AA2127&lt;&gt;"COMPRAR","",IF(AB2127="",IF(X2127="","",IF(X2127-V2127&lt;0.01,"EMPATE TÉCNICO","")),IF(AB2127&lt;I2127,"ESTOQUE INSUFICIENTE",IF(X2127="","",IF(X2127-V2127&lt;0.01,"EMPATE TÉCNICO","")))))</f>
        <v/>
      </c>
      <c r="AG2127" s="16" t="s">
        <v>3750</v>
      </c>
      <c r="AH2127" s="16" t="s">
        <v>288</v>
      </c>
    </row>
    <row r="2128" customFormat="false" ht="15" hidden="false" customHeight="false" outlineLevel="0" collapsed="false">
      <c r="A2128" s="16" t="s">
        <v>6732</v>
      </c>
      <c r="B2128" s="17" t="s">
        <v>6733</v>
      </c>
      <c r="C2128" s="16" t="s">
        <v>6734</v>
      </c>
      <c r="D2128" s="16" t="s">
        <v>6261</v>
      </c>
      <c r="E2128" s="18" t="n">
        <v>1</v>
      </c>
      <c r="F2128" s="16" t="s">
        <v>41</v>
      </c>
      <c r="G2128" s="18" t="n">
        <v>12</v>
      </c>
      <c r="H2128" s="16" t="n">
        <v>6.1</v>
      </c>
      <c r="I2128" s="18" t="n">
        <v>4</v>
      </c>
      <c r="J2128" s="19" t="n">
        <v>3.62</v>
      </c>
      <c r="K2128" s="19" t="n">
        <v>3.62</v>
      </c>
      <c r="L2128" s="19" t="n">
        <v>3.62</v>
      </c>
      <c r="M2128" s="19" t="n">
        <f aca="false">IF(J2128&gt;0,J2128,K2128)*E2128</f>
        <v>3.62</v>
      </c>
      <c r="N2128" s="20"/>
      <c r="O2128" s="21" t="str">
        <f aca="false">IF(R2128="","",ROUND(R2128*(1-Premissas!$B$4),4))</f>
        <v/>
      </c>
      <c r="P2128" s="22"/>
      <c r="Q2128" s="22"/>
      <c r="R2128" s="23"/>
      <c r="S2128" s="24"/>
      <c r="T2128" s="24"/>
      <c r="U2128" s="25"/>
      <c r="V2128" s="19" t="str">
        <f aca="false">IF(COUNT(N2128:Q2128)=0,"",MIN(N2128:Q2128))</f>
        <v/>
      </c>
      <c r="W2128" s="16" t="str">
        <f aca="false">IF(V2128="","",INDEX($N$4:$Q$4,MATCH(V2128,N2128:Q2128,0)))</f>
        <v/>
      </c>
      <c r="X2128" s="19" t="str">
        <f aca="false">IF(COUNT(N2128:Q2128)&lt;2,"",SMALL(N2128:Q2128,2))</f>
        <v/>
      </c>
      <c r="Y2128" s="26" t="str">
        <f aca="false">IF(OR(V2128="",M2128=0),"",V2128/M2128-1)</f>
        <v/>
      </c>
      <c r="Z2128" s="26" t="str">
        <f aca="false">IF(OR(V2128="",L2128=""),"",V2128/(L2128*E2128)-1)</f>
        <v/>
      </c>
      <c r="AA2128" s="16" t="str">
        <f aca="false">IF(V2128="","SEM OFERTA",IF(OR(Y2128&gt;Premissas!$B$11,Y2128&lt;Premissas!$B$12),"VERIFICAR - UNIDADE/EMBALAGEM",IF(Y2128&gt;Premissas!$B$6,"NÃO COMPRAR - REAJUSTE &gt;5%","COMPRAR")))</f>
        <v>SEM OFERTA</v>
      </c>
      <c r="AB2128" s="18" t="str">
        <f aca="false">IF(W2128="DIMEC",S2128,IF(W2128="MEDCENTRO",U2128,""))</f>
        <v/>
      </c>
      <c r="AC2128" s="18" t="n">
        <f aca="false">IF(AA2128&lt;&gt;"COMPRAR",0,IF(AB2128="",I2128,MIN(I2128,AB2128)))</f>
        <v>0</v>
      </c>
      <c r="AD2128" s="19" t="n">
        <f aca="false">IF(AC2128&gt;0,AC2128*V2128,0)</f>
        <v>0</v>
      </c>
      <c r="AE2128" s="19" t="n">
        <f aca="false">IF(AC2128&gt;0,(M2128-V2128)*AC2128,0)</f>
        <v>0</v>
      </c>
      <c r="AF2128" s="16" t="str">
        <f aca="false">IF(AA2128&lt;&gt;"COMPRAR","",IF(AB2128="",IF(X2128="","",IF(X2128-V2128&lt;0.01,"EMPATE TÉCNICO","")),IF(AB2128&lt;I2128,"ESTOQUE INSUFICIENTE",IF(X2128="","",IF(X2128-V2128&lt;0.01,"EMPATE TÉCNICO","")))))</f>
        <v/>
      </c>
      <c r="AG2128" s="16" t="s">
        <v>3750</v>
      </c>
      <c r="AH2128" s="16" t="s">
        <v>288</v>
      </c>
    </row>
    <row r="2129" customFormat="false" ht="15" hidden="false" customHeight="false" outlineLevel="0" collapsed="false">
      <c r="A2129" s="16" t="s">
        <v>6735</v>
      </c>
      <c r="B2129" s="17" t="s">
        <v>6736</v>
      </c>
      <c r="C2129" s="16" t="s">
        <v>6737</v>
      </c>
      <c r="D2129" s="16" t="s">
        <v>6555</v>
      </c>
      <c r="E2129" s="18" t="n">
        <v>1</v>
      </c>
      <c r="F2129" s="16" t="s">
        <v>43</v>
      </c>
      <c r="G2129" s="18" t="n">
        <v>0</v>
      </c>
      <c r="H2129" s="16" t="n">
        <v>0</v>
      </c>
      <c r="I2129" s="18" t="n">
        <v>1</v>
      </c>
      <c r="J2129" s="19" t="n">
        <v>1.80888888888889</v>
      </c>
      <c r="K2129" s="19" t="n">
        <v>1.80888888888889</v>
      </c>
      <c r="L2129" s="19" t="n">
        <v>1.8089</v>
      </c>
      <c r="M2129" s="19" t="n">
        <f aca="false">IF(J2129&gt;0,J2129,K2129)*E2129</f>
        <v>1.80888888888889</v>
      </c>
      <c r="N2129" s="20"/>
      <c r="O2129" s="21" t="str">
        <f aca="false">IF(R2129="","",ROUND(R2129*(1-Premissas!$B$4),4))</f>
        <v/>
      </c>
      <c r="P2129" s="22"/>
      <c r="Q2129" s="22"/>
      <c r="R2129" s="23"/>
      <c r="S2129" s="24"/>
      <c r="T2129" s="24"/>
      <c r="U2129" s="25"/>
      <c r="V2129" s="19" t="str">
        <f aca="false">IF(COUNT(N2129:Q2129)=0,"",MIN(N2129:Q2129))</f>
        <v/>
      </c>
      <c r="W2129" s="16" t="str">
        <f aca="false">IF(V2129="","",INDEX($N$4:$Q$4,MATCH(V2129,N2129:Q2129,0)))</f>
        <v/>
      </c>
      <c r="X2129" s="19" t="str">
        <f aca="false">IF(COUNT(N2129:Q2129)&lt;2,"",SMALL(N2129:Q2129,2))</f>
        <v/>
      </c>
      <c r="Y2129" s="26" t="str">
        <f aca="false">IF(OR(V2129="",M2129=0),"",V2129/M2129-1)</f>
        <v/>
      </c>
      <c r="Z2129" s="26" t="str">
        <f aca="false">IF(OR(V2129="",L2129=""),"",V2129/(L2129*E2129)-1)</f>
        <v/>
      </c>
      <c r="AA2129" s="16" t="str">
        <f aca="false">IF(V2129="","SEM OFERTA",IF(OR(Y2129&gt;Premissas!$B$11,Y2129&lt;Premissas!$B$12),"VERIFICAR - UNIDADE/EMBALAGEM",IF(Y2129&gt;Premissas!$B$6,"NÃO COMPRAR - REAJUSTE &gt;5%","COMPRAR")))</f>
        <v>SEM OFERTA</v>
      </c>
      <c r="AB2129" s="18" t="str">
        <f aca="false">IF(W2129="DIMEC",S2129,IF(W2129="MEDCENTRO",U2129,""))</f>
        <v/>
      </c>
      <c r="AC2129" s="18" t="n">
        <f aca="false">IF(AA2129&lt;&gt;"COMPRAR",0,IF(AB2129="",I2129,MIN(I2129,AB2129)))</f>
        <v>0</v>
      </c>
      <c r="AD2129" s="19" t="n">
        <f aca="false">IF(AC2129&gt;0,AC2129*V2129,0)</f>
        <v>0</v>
      </c>
      <c r="AE2129" s="19" t="n">
        <f aca="false">IF(AC2129&gt;0,(M2129-V2129)*AC2129,0)</f>
        <v>0</v>
      </c>
      <c r="AF2129" s="16" t="str">
        <f aca="false">IF(AA2129&lt;&gt;"COMPRAR","",IF(AB2129="",IF(X2129="","",IF(X2129-V2129&lt;0.01,"EMPATE TÉCNICO","")),IF(AB2129&lt;I2129,"ESTOQUE INSUFICIENTE",IF(X2129="","",IF(X2129-V2129&lt;0.01,"EMPATE TÉCNICO","")))))</f>
        <v/>
      </c>
      <c r="AG2129" s="16" t="s">
        <v>3750</v>
      </c>
      <c r="AH2129" s="16" t="s">
        <v>288</v>
      </c>
    </row>
    <row r="2130" customFormat="false" ht="15" hidden="false" customHeight="false" outlineLevel="0" collapsed="false">
      <c r="A2130" s="16" t="s">
        <v>6738</v>
      </c>
      <c r="B2130" s="17" t="s">
        <v>6739</v>
      </c>
      <c r="C2130" s="16" t="s">
        <v>6740</v>
      </c>
      <c r="D2130" s="16" t="s">
        <v>6261</v>
      </c>
      <c r="E2130" s="18" t="n">
        <v>1</v>
      </c>
      <c r="F2130" s="16" t="s">
        <v>43</v>
      </c>
      <c r="G2130" s="18" t="n">
        <v>0</v>
      </c>
      <c r="H2130" s="16" t="n">
        <v>3.9</v>
      </c>
      <c r="I2130" s="18" t="n">
        <v>11</v>
      </c>
      <c r="J2130" s="19" t="n">
        <v>1.68</v>
      </c>
      <c r="K2130" s="19" t="n">
        <v>1.68</v>
      </c>
      <c r="L2130" s="19" t="n">
        <v>1.68</v>
      </c>
      <c r="M2130" s="19" t="n">
        <f aca="false">IF(J2130&gt;0,J2130,K2130)*E2130</f>
        <v>1.68</v>
      </c>
      <c r="N2130" s="20"/>
      <c r="O2130" s="21" t="str">
        <f aca="false">IF(R2130="","",ROUND(R2130*(1-Premissas!$B$4),4))</f>
        <v/>
      </c>
      <c r="P2130" s="22"/>
      <c r="Q2130" s="22"/>
      <c r="R2130" s="23"/>
      <c r="S2130" s="24"/>
      <c r="T2130" s="24"/>
      <c r="U2130" s="25"/>
      <c r="V2130" s="19" t="str">
        <f aca="false">IF(COUNT(N2130:Q2130)=0,"",MIN(N2130:Q2130))</f>
        <v/>
      </c>
      <c r="W2130" s="16" t="str">
        <f aca="false">IF(V2130="","",INDEX($N$4:$Q$4,MATCH(V2130,N2130:Q2130,0)))</f>
        <v/>
      </c>
      <c r="X2130" s="19" t="str">
        <f aca="false">IF(COUNT(N2130:Q2130)&lt;2,"",SMALL(N2130:Q2130,2))</f>
        <v/>
      </c>
      <c r="Y2130" s="26" t="str">
        <f aca="false">IF(OR(V2130="",M2130=0),"",V2130/M2130-1)</f>
        <v/>
      </c>
      <c r="Z2130" s="26" t="str">
        <f aca="false">IF(OR(V2130="",L2130=""),"",V2130/(L2130*E2130)-1)</f>
        <v/>
      </c>
      <c r="AA2130" s="16" t="str">
        <f aca="false">IF(V2130="","SEM OFERTA",IF(OR(Y2130&gt;Premissas!$B$11,Y2130&lt;Premissas!$B$12),"VERIFICAR - UNIDADE/EMBALAGEM",IF(Y2130&gt;Premissas!$B$6,"NÃO COMPRAR - REAJUSTE &gt;5%","COMPRAR")))</f>
        <v>SEM OFERTA</v>
      </c>
      <c r="AB2130" s="18" t="str">
        <f aca="false">IF(W2130="DIMEC",S2130,IF(W2130="MEDCENTRO",U2130,""))</f>
        <v/>
      </c>
      <c r="AC2130" s="18" t="n">
        <f aca="false">IF(AA2130&lt;&gt;"COMPRAR",0,IF(AB2130="",I2130,MIN(I2130,AB2130)))</f>
        <v>0</v>
      </c>
      <c r="AD2130" s="19" t="n">
        <f aca="false">IF(AC2130&gt;0,AC2130*V2130,0)</f>
        <v>0</v>
      </c>
      <c r="AE2130" s="19" t="n">
        <f aca="false">IF(AC2130&gt;0,(M2130-V2130)*AC2130,0)</f>
        <v>0</v>
      </c>
      <c r="AF2130" s="16" t="str">
        <f aca="false">IF(AA2130&lt;&gt;"COMPRAR","",IF(AB2130="",IF(X2130="","",IF(X2130-V2130&lt;0.01,"EMPATE TÉCNICO","")),IF(AB2130&lt;I2130,"ESTOQUE INSUFICIENTE",IF(X2130="","",IF(X2130-V2130&lt;0.01,"EMPATE TÉCNICO","")))))</f>
        <v/>
      </c>
      <c r="AG2130" s="16" t="s">
        <v>3750</v>
      </c>
      <c r="AH2130" s="16" t="s">
        <v>288</v>
      </c>
    </row>
    <row r="2131" customFormat="false" ht="15" hidden="false" customHeight="false" outlineLevel="0" collapsed="false">
      <c r="A2131" s="16" t="s">
        <v>6741</v>
      </c>
      <c r="B2131" s="17" t="s">
        <v>6742</v>
      </c>
      <c r="C2131" s="16" t="s">
        <v>6743</v>
      </c>
      <c r="D2131" s="16" t="s">
        <v>6580</v>
      </c>
      <c r="E2131" s="18" t="n">
        <v>15</v>
      </c>
      <c r="F2131" s="16" t="s">
        <v>41</v>
      </c>
      <c r="G2131" s="18" t="n">
        <v>17</v>
      </c>
      <c r="H2131" s="16" t="n">
        <v>18.2</v>
      </c>
      <c r="I2131" s="18" t="n">
        <v>2</v>
      </c>
      <c r="J2131" s="19" t="n">
        <v>7.19</v>
      </c>
      <c r="K2131" s="19" t="n">
        <v>7.19</v>
      </c>
      <c r="L2131" s="19" t="n">
        <v>0.4793</v>
      </c>
      <c r="M2131" s="19" t="n">
        <f aca="false">IF(J2131&gt;0,J2131,K2131)*E2131</f>
        <v>107.85</v>
      </c>
      <c r="N2131" s="20"/>
      <c r="O2131" s="21" t="str">
        <f aca="false">IF(R2131="","",ROUND(R2131*(1-Premissas!$B$4),4))</f>
        <v/>
      </c>
      <c r="P2131" s="22"/>
      <c r="Q2131" s="22"/>
      <c r="R2131" s="23"/>
      <c r="S2131" s="24"/>
      <c r="T2131" s="24"/>
      <c r="U2131" s="25"/>
      <c r="V2131" s="19" t="str">
        <f aca="false">IF(COUNT(N2131:Q2131)=0,"",MIN(N2131:Q2131))</f>
        <v/>
      </c>
      <c r="W2131" s="16" t="str">
        <f aca="false">IF(V2131="","",INDEX($N$4:$Q$4,MATCH(V2131,N2131:Q2131,0)))</f>
        <v/>
      </c>
      <c r="X2131" s="19" t="str">
        <f aca="false">IF(COUNT(N2131:Q2131)&lt;2,"",SMALL(N2131:Q2131,2))</f>
        <v/>
      </c>
      <c r="Y2131" s="26" t="str">
        <f aca="false">IF(OR(V2131="",M2131=0),"",V2131/M2131-1)</f>
        <v/>
      </c>
      <c r="Z2131" s="26" t="str">
        <f aca="false">IF(OR(V2131="",L2131=""),"",V2131/(L2131*E2131)-1)</f>
        <v/>
      </c>
      <c r="AA2131" s="16" t="str">
        <f aca="false">IF(V2131="","SEM OFERTA",IF(OR(Y2131&gt;Premissas!$B$11,Y2131&lt;Premissas!$B$12),"VERIFICAR - UNIDADE/EMBALAGEM",IF(Y2131&gt;Premissas!$B$6,"NÃO COMPRAR - REAJUSTE &gt;5%","COMPRAR")))</f>
        <v>SEM OFERTA</v>
      </c>
      <c r="AB2131" s="18" t="str">
        <f aca="false">IF(W2131="DIMEC",S2131,IF(W2131="MEDCENTRO",U2131,""))</f>
        <v/>
      </c>
      <c r="AC2131" s="18" t="n">
        <f aca="false">IF(AA2131&lt;&gt;"COMPRAR",0,IF(AB2131="",I2131,MIN(I2131,AB2131)))</f>
        <v>0</v>
      </c>
      <c r="AD2131" s="19" t="n">
        <f aca="false">IF(AC2131&gt;0,AC2131*V2131,0)</f>
        <v>0</v>
      </c>
      <c r="AE2131" s="19" t="n">
        <f aca="false">IF(AC2131&gt;0,(M2131-V2131)*AC2131,0)</f>
        <v>0</v>
      </c>
      <c r="AF2131" s="16" t="str">
        <f aca="false">IF(AA2131&lt;&gt;"COMPRAR","",IF(AB2131="",IF(X2131="","",IF(X2131-V2131&lt;0.01,"EMPATE TÉCNICO","")),IF(AB2131&lt;I2131,"ESTOQUE INSUFICIENTE",IF(X2131="","",IF(X2131-V2131&lt;0.01,"EMPATE TÉCNICO","")))))</f>
        <v/>
      </c>
      <c r="AG2131" s="16" t="s">
        <v>3750</v>
      </c>
      <c r="AH2131" s="16" t="s">
        <v>288</v>
      </c>
    </row>
    <row r="2132" customFormat="false" ht="15" hidden="false" customHeight="false" outlineLevel="0" collapsed="false">
      <c r="A2132" s="16" t="s">
        <v>6744</v>
      </c>
      <c r="B2132" s="17" t="s">
        <v>6745</v>
      </c>
      <c r="C2132" s="16" t="s">
        <v>6746</v>
      </c>
      <c r="D2132" s="16" t="s">
        <v>6580</v>
      </c>
      <c r="E2132" s="18" t="n">
        <v>8</v>
      </c>
      <c r="F2132" s="16" t="s">
        <v>41</v>
      </c>
      <c r="G2132" s="18" t="n">
        <v>2</v>
      </c>
      <c r="H2132" s="16" t="n">
        <v>4.7</v>
      </c>
      <c r="I2132" s="18" t="n">
        <v>2</v>
      </c>
      <c r="J2132" s="19" t="n">
        <v>7.78625</v>
      </c>
      <c r="K2132" s="19" t="n">
        <v>7.78625</v>
      </c>
      <c r="L2132" s="19" t="n">
        <v>7.7858</v>
      </c>
      <c r="M2132" s="19" t="n">
        <f aca="false">IF(J2132&gt;0,J2132,K2132)*E2132</f>
        <v>62.29</v>
      </c>
      <c r="N2132" s="20"/>
      <c r="O2132" s="21" t="str">
        <f aca="false">IF(R2132="","",ROUND(R2132*(1-Premissas!$B$4),4))</f>
        <v/>
      </c>
      <c r="P2132" s="22"/>
      <c r="Q2132" s="22"/>
      <c r="R2132" s="23"/>
      <c r="S2132" s="24"/>
      <c r="T2132" s="24"/>
      <c r="U2132" s="25"/>
      <c r="V2132" s="19" t="str">
        <f aca="false">IF(COUNT(N2132:Q2132)=0,"",MIN(N2132:Q2132))</f>
        <v/>
      </c>
      <c r="W2132" s="16" t="str">
        <f aca="false">IF(V2132="","",INDEX($N$4:$Q$4,MATCH(V2132,N2132:Q2132,0)))</f>
        <v/>
      </c>
      <c r="X2132" s="19" t="str">
        <f aca="false">IF(COUNT(N2132:Q2132)&lt;2,"",SMALL(N2132:Q2132,2))</f>
        <v/>
      </c>
      <c r="Y2132" s="26" t="str">
        <f aca="false">IF(OR(V2132="",M2132=0),"",V2132/M2132-1)</f>
        <v/>
      </c>
      <c r="Z2132" s="26" t="str">
        <f aca="false">IF(OR(V2132="",L2132=""),"",V2132/(L2132*E2132)-1)</f>
        <v/>
      </c>
      <c r="AA2132" s="16" t="str">
        <f aca="false">IF(V2132="","SEM OFERTA",IF(OR(Y2132&gt;Premissas!$B$11,Y2132&lt;Premissas!$B$12),"VERIFICAR - UNIDADE/EMBALAGEM",IF(Y2132&gt;Premissas!$B$6,"NÃO COMPRAR - REAJUSTE &gt;5%","COMPRAR")))</f>
        <v>SEM OFERTA</v>
      </c>
      <c r="AB2132" s="18" t="str">
        <f aca="false">IF(W2132="DIMEC",S2132,IF(W2132="MEDCENTRO",U2132,""))</f>
        <v/>
      </c>
      <c r="AC2132" s="18" t="n">
        <f aca="false">IF(AA2132&lt;&gt;"COMPRAR",0,IF(AB2132="",I2132,MIN(I2132,AB2132)))</f>
        <v>0</v>
      </c>
      <c r="AD2132" s="19" t="n">
        <f aca="false">IF(AC2132&gt;0,AC2132*V2132,0)</f>
        <v>0</v>
      </c>
      <c r="AE2132" s="19" t="n">
        <f aca="false">IF(AC2132&gt;0,(M2132-V2132)*AC2132,0)</f>
        <v>0</v>
      </c>
      <c r="AF2132" s="16" t="str">
        <f aca="false">IF(AA2132&lt;&gt;"COMPRAR","",IF(AB2132="",IF(X2132="","",IF(X2132-V2132&lt;0.01,"EMPATE TÉCNICO","")),IF(AB2132&lt;I2132,"ESTOQUE INSUFICIENTE",IF(X2132="","",IF(X2132-V2132&lt;0.01,"EMPATE TÉCNICO","")))))</f>
        <v/>
      </c>
      <c r="AG2132" s="16" t="s">
        <v>3750</v>
      </c>
      <c r="AH2132" s="16" t="s">
        <v>288</v>
      </c>
    </row>
    <row r="2133" customFormat="false" ht="15" hidden="false" customHeight="false" outlineLevel="0" collapsed="false">
      <c r="A2133" s="16" t="s">
        <v>6747</v>
      </c>
      <c r="B2133" s="17" t="s">
        <v>6748</v>
      </c>
      <c r="C2133" s="16" t="s">
        <v>6749</v>
      </c>
      <c r="D2133" s="16" t="s">
        <v>6580</v>
      </c>
      <c r="E2133" s="18" t="n">
        <v>1</v>
      </c>
      <c r="F2133" s="16" t="s">
        <v>41</v>
      </c>
      <c r="G2133" s="18" t="n">
        <v>4</v>
      </c>
      <c r="H2133" s="16" t="n">
        <v>8.4</v>
      </c>
      <c r="I2133" s="18" t="n">
        <v>18</v>
      </c>
      <c r="J2133" s="19" t="n">
        <v>7.78583333333333</v>
      </c>
      <c r="K2133" s="19" t="n">
        <v>7.78583333333333</v>
      </c>
      <c r="L2133" s="19" t="n">
        <v>7.7858</v>
      </c>
      <c r="M2133" s="19" t="n">
        <f aca="false">IF(J2133&gt;0,J2133,K2133)*E2133</f>
        <v>7.78583333333333</v>
      </c>
      <c r="N2133" s="20"/>
      <c r="O2133" s="21" t="str">
        <f aca="false">IF(R2133="","",ROUND(R2133*(1-Premissas!$B$4),4))</f>
        <v/>
      </c>
      <c r="P2133" s="22"/>
      <c r="Q2133" s="22"/>
      <c r="R2133" s="23"/>
      <c r="S2133" s="24"/>
      <c r="T2133" s="24"/>
      <c r="U2133" s="25"/>
      <c r="V2133" s="19" t="str">
        <f aca="false">IF(COUNT(N2133:Q2133)=0,"",MIN(N2133:Q2133))</f>
        <v/>
      </c>
      <c r="W2133" s="16" t="str">
        <f aca="false">IF(V2133="","",INDEX($N$4:$Q$4,MATCH(V2133,N2133:Q2133,0)))</f>
        <v/>
      </c>
      <c r="X2133" s="19" t="str">
        <f aca="false">IF(COUNT(N2133:Q2133)&lt;2,"",SMALL(N2133:Q2133,2))</f>
        <v/>
      </c>
      <c r="Y2133" s="26" t="str">
        <f aca="false">IF(OR(V2133="",M2133=0),"",V2133/M2133-1)</f>
        <v/>
      </c>
      <c r="Z2133" s="26" t="str">
        <f aca="false">IF(OR(V2133="",L2133=""),"",V2133/(L2133*E2133)-1)</f>
        <v/>
      </c>
      <c r="AA2133" s="16" t="str">
        <f aca="false">IF(V2133="","SEM OFERTA",IF(OR(Y2133&gt;Premissas!$B$11,Y2133&lt;Premissas!$B$12),"VERIFICAR - UNIDADE/EMBALAGEM",IF(Y2133&gt;Premissas!$B$6,"NÃO COMPRAR - REAJUSTE &gt;5%","COMPRAR")))</f>
        <v>SEM OFERTA</v>
      </c>
      <c r="AB2133" s="18" t="str">
        <f aca="false">IF(W2133="DIMEC",S2133,IF(W2133="MEDCENTRO",U2133,""))</f>
        <v/>
      </c>
      <c r="AC2133" s="18" t="n">
        <f aca="false">IF(AA2133&lt;&gt;"COMPRAR",0,IF(AB2133="",I2133,MIN(I2133,AB2133)))</f>
        <v>0</v>
      </c>
      <c r="AD2133" s="19" t="n">
        <f aca="false">IF(AC2133&gt;0,AC2133*V2133,0)</f>
        <v>0</v>
      </c>
      <c r="AE2133" s="19" t="n">
        <f aca="false">IF(AC2133&gt;0,(M2133-V2133)*AC2133,0)</f>
        <v>0</v>
      </c>
      <c r="AF2133" s="16" t="str">
        <f aca="false">IF(AA2133&lt;&gt;"COMPRAR","",IF(AB2133="",IF(X2133="","",IF(X2133-V2133&lt;0.01,"EMPATE TÉCNICO","")),IF(AB2133&lt;I2133,"ESTOQUE INSUFICIENTE",IF(X2133="","",IF(X2133-V2133&lt;0.01,"EMPATE TÉCNICO","")))))</f>
        <v/>
      </c>
      <c r="AG2133" s="16" t="s">
        <v>3750</v>
      </c>
      <c r="AH2133" s="16" t="s">
        <v>288</v>
      </c>
    </row>
    <row r="2134" customFormat="false" ht="15" hidden="false" customHeight="false" outlineLevel="0" collapsed="false">
      <c r="A2134" s="16" t="s">
        <v>6750</v>
      </c>
      <c r="B2134" s="17" t="s">
        <v>6751</v>
      </c>
      <c r="C2134" s="16" t="s">
        <v>6752</v>
      </c>
      <c r="D2134" s="16" t="s">
        <v>6580</v>
      </c>
      <c r="E2134" s="18" t="n">
        <v>1</v>
      </c>
      <c r="F2134" s="16" t="s">
        <v>41</v>
      </c>
      <c r="G2134" s="18" t="n">
        <v>0</v>
      </c>
      <c r="H2134" s="16" t="n">
        <v>6.7</v>
      </c>
      <c r="I2134" s="18" t="n">
        <v>18</v>
      </c>
      <c r="J2134" s="19" t="n">
        <v>7.78625</v>
      </c>
      <c r="K2134" s="19" t="n">
        <v>7.78625</v>
      </c>
      <c r="L2134" s="19" t="n">
        <v>7.7858</v>
      </c>
      <c r="M2134" s="19" t="n">
        <f aca="false">IF(J2134&gt;0,J2134,K2134)*E2134</f>
        <v>7.78625</v>
      </c>
      <c r="N2134" s="20"/>
      <c r="O2134" s="21" t="str">
        <f aca="false">IF(R2134="","",ROUND(R2134*(1-Premissas!$B$4),4))</f>
        <v/>
      </c>
      <c r="P2134" s="22"/>
      <c r="Q2134" s="22"/>
      <c r="R2134" s="23"/>
      <c r="S2134" s="24"/>
      <c r="T2134" s="24"/>
      <c r="U2134" s="25"/>
      <c r="V2134" s="19" t="str">
        <f aca="false">IF(COUNT(N2134:Q2134)=0,"",MIN(N2134:Q2134))</f>
        <v/>
      </c>
      <c r="W2134" s="16" t="str">
        <f aca="false">IF(V2134="","",INDEX($N$4:$Q$4,MATCH(V2134,N2134:Q2134,0)))</f>
        <v/>
      </c>
      <c r="X2134" s="19" t="str">
        <f aca="false">IF(COUNT(N2134:Q2134)&lt;2,"",SMALL(N2134:Q2134,2))</f>
        <v/>
      </c>
      <c r="Y2134" s="26" t="str">
        <f aca="false">IF(OR(V2134="",M2134=0),"",V2134/M2134-1)</f>
        <v/>
      </c>
      <c r="Z2134" s="26" t="str">
        <f aca="false">IF(OR(V2134="",L2134=""),"",V2134/(L2134*E2134)-1)</f>
        <v/>
      </c>
      <c r="AA2134" s="16" t="str">
        <f aca="false">IF(V2134="","SEM OFERTA",IF(OR(Y2134&gt;Premissas!$B$11,Y2134&lt;Premissas!$B$12),"VERIFICAR - UNIDADE/EMBALAGEM",IF(Y2134&gt;Premissas!$B$6,"NÃO COMPRAR - REAJUSTE &gt;5%","COMPRAR")))</f>
        <v>SEM OFERTA</v>
      </c>
      <c r="AB2134" s="18" t="str">
        <f aca="false">IF(W2134="DIMEC",S2134,IF(W2134="MEDCENTRO",U2134,""))</f>
        <v/>
      </c>
      <c r="AC2134" s="18" t="n">
        <f aca="false">IF(AA2134&lt;&gt;"COMPRAR",0,IF(AB2134="",I2134,MIN(I2134,AB2134)))</f>
        <v>0</v>
      </c>
      <c r="AD2134" s="19" t="n">
        <f aca="false">IF(AC2134&gt;0,AC2134*V2134,0)</f>
        <v>0</v>
      </c>
      <c r="AE2134" s="19" t="n">
        <f aca="false">IF(AC2134&gt;0,(M2134-V2134)*AC2134,0)</f>
        <v>0</v>
      </c>
      <c r="AF2134" s="16" t="str">
        <f aca="false">IF(AA2134&lt;&gt;"COMPRAR","",IF(AB2134="",IF(X2134="","",IF(X2134-V2134&lt;0.01,"EMPATE TÉCNICO","")),IF(AB2134&lt;I2134,"ESTOQUE INSUFICIENTE",IF(X2134="","",IF(X2134-V2134&lt;0.01,"EMPATE TÉCNICO","")))))</f>
        <v/>
      </c>
      <c r="AG2134" s="16" t="s">
        <v>3750</v>
      </c>
      <c r="AH2134" s="16" t="s">
        <v>288</v>
      </c>
    </row>
    <row r="2135" customFormat="false" ht="15" hidden="false" customHeight="false" outlineLevel="0" collapsed="false">
      <c r="A2135" s="16" t="s">
        <v>6753</v>
      </c>
      <c r="B2135" s="17" t="s">
        <v>6754</v>
      </c>
      <c r="C2135" s="16" t="s">
        <v>6755</v>
      </c>
      <c r="D2135" s="16" t="s">
        <v>6756</v>
      </c>
      <c r="E2135" s="18" t="n">
        <v>1</v>
      </c>
      <c r="F2135" s="16" t="s">
        <v>43</v>
      </c>
      <c r="G2135" s="18" t="n">
        <v>0</v>
      </c>
      <c r="H2135" s="16" t="n">
        <v>0.8</v>
      </c>
      <c r="I2135" s="18" t="n">
        <v>2</v>
      </c>
      <c r="J2135" s="19" t="n">
        <v>9.16</v>
      </c>
      <c r="K2135" s="19" t="n">
        <v>9.16</v>
      </c>
      <c r="L2135" s="19" t="n">
        <v>9.16</v>
      </c>
      <c r="M2135" s="19" t="n">
        <f aca="false">IF(J2135&gt;0,J2135,K2135)*E2135</f>
        <v>9.16</v>
      </c>
      <c r="N2135" s="20"/>
      <c r="O2135" s="21" t="str">
        <f aca="false">IF(R2135="","",ROUND(R2135*(1-Premissas!$B$4),4))</f>
        <v/>
      </c>
      <c r="P2135" s="22"/>
      <c r="Q2135" s="22"/>
      <c r="R2135" s="23"/>
      <c r="S2135" s="24"/>
      <c r="T2135" s="24"/>
      <c r="U2135" s="25"/>
      <c r="V2135" s="19" t="str">
        <f aca="false">IF(COUNT(N2135:Q2135)=0,"",MIN(N2135:Q2135))</f>
        <v/>
      </c>
      <c r="W2135" s="16" t="str">
        <f aca="false">IF(V2135="","",INDEX($N$4:$Q$4,MATCH(V2135,N2135:Q2135,0)))</f>
        <v/>
      </c>
      <c r="X2135" s="19" t="str">
        <f aca="false">IF(COUNT(N2135:Q2135)&lt;2,"",SMALL(N2135:Q2135,2))</f>
        <v/>
      </c>
      <c r="Y2135" s="26" t="str">
        <f aca="false">IF(OR(V2135="",M2135=0),"",V2135/M2135-1)</f>
        <v/>
      </c>
      <c r="Z2135" s="26" t="str">
        <f aca="false">IF(OR(V2135="",L2135=""),"",V2135/(L2135*E2135)-1)</f>
        <v/>
      </c>
      <c r="AA2135" s="16" t="str">
        <f aca="false">IF(V2135="","SEM OFERTA",IF(OR(Y2135&gt;Premissas!$B$11,Y2135&lt;Premissas!$B$12),"VERIFICAR - UNIDADE/EMBALAGEM",IF(Y2135&gt;Premissas!$B$6,"NÃO COMPRAR - REAJUSTE &gt;5%","COMPRAR")))</f>
        <v>SEM OFERTA</v>
      </c>
      <c r="AB2135" s="18" t="str">
        <f aca="false">IF(W2135="DIMEC",S2135,IF(W2135="MEDCENTRO",U2135,""))</f>
        <v/>
      </c>
      <c r="AC2135" s="18" t="n">
        <f aca="false">IF(AA2135&lt;&gt;"COMPRAR",0,IF(AB2135="",I2135,MIN(I2135,AB2135)))</f>
        <v>0</v>
      </c>
      <c r="AD2135" s="19" t="n">
        <f aca="false">IF(AC2135&gt;0,AC2135*V2135,0)</f>
        <v>0</v>
      </c>
      <c r="AE2135" s="19" t="n">
        <f aca="false">IF(AC2135&gt;0,(M2135-V2135)*AC2135,0)</f>
        <v>0</v>
      </c>
      <c r="AF2135" s="16" t="str">
        <f aca="false">IF(AA2135&lt;&gt;"COMPRAR","",IF(AB2135="",IF(X2135="","",IF(X2135-V2135&lt;0.01,"EMPATE TÉCNICO","")),IF(AB2135&lt;I2135,"ESTOQUE INSUFICIENTE",IF(X2135="","",IF(X2135-V2135&lt;0.01,"EMPATE TÉCNICO","")))))</f>
        <v/>
      </c>
      <c r="AG2135" s="16" t="s">
        <v>3750</v>
      </c>
      <c r="AH2135" s="16" t="s">
        <v>288</v>
      </c>
    </row>
    <row r="2136" customFormat="false" ht="15" hidden="false" customHeight="false" outlineLevel="0" collapsed="false">
      <c r="A2136" s="16" t="s">
        <v>6757</v>
      </c>
      <c r="B2136" s="17" t="s">
        <v>6758</v>
      </c>
      <c r="C2136" s="16" t="s">
        <v>6759</v>
      </c>
      <c r="D2136" s="16" t="s">
        <v>6756</v>
      </c>
      <c r="E2136" s="18" t="n">
        <v>10</v>
      </c>
      <c r="F2136" s="16" t="s">
        <v>43</v>
      </c>
      <c r="G2136" s="18" t="n">
        <v>0</v>
      </c>
      <c r="H2136" s="16" t="n">
        <v>1.1</v>
      </c>
      <c r="I2136" s="18" t="n">
        <v>1</v>
      </c>
      <c r="J2136" s="19" t="n">
        <v>4.229</v>
      </c>
      <c r="K2136" s="19" t="n">
        <v>4.229</v>
      </c>
      <c r="L2136" s="19" t="n">
        <v>4.229</v>
      </c>
      <c r="M2136" s="19" t="n">
        <f aca="false">IF(J2136&gt;0,J2136,K2136)*E2136</f>
        <v>42.29</v>
      </c>
      <c r="N2136" s="20"/>
      <c r="O2136" s="21" t="str">
        <f aca="false">IF(R2136="","",ROUND(R2136*(1-Premissas!$B$4),4))</f>
        <v/>
      </c>
      <c r="P2136" s="22"/>
      <c r="Q2136" s="22"/>
      <c r="R2136" s="23"/>
      <c r="S2136" s="24"/>
      <c r="T2136" s="24"/>
      <c r="U2136" s="25"/>
      <c r="V2136" s="19" t="str">
        <f aca="false">IF(COUNT(N2136:Q2136)=0,"",MIN(N2136:Q2136))</f>
        <v/>
      </c>
      <c r="W2136" s="16" t="str">
        <f aca="false">IF(V2136="","",INDEX($N$4:$Q$4,MATCH(V2136,N2136:Q2136,0)))</f>
        <v/>
      </c>
      <c r="X2136" s="19" t="str">
        <f aca="false">IF(COUNT(N2136:Q2136)&lt;2,"",SMALL(N2136:Q2136,2))</f>
        <v/>
      </c>
      <c r="Y2136" s="26" t="str">
        <f aca="false">IF(OR(V2136="",M2136=0),"",V2136/M2136-1)</f>
        <v/>
      </c>
      <c r="Z2136" s="26" t="str">
        <f aca="false">IF(OR(V2136="",L2136=""),"",V2136/(L2136*E2136)-1)</f>
        <v/>
      </c>
      <c r="AA2136" s="16" t="str">
        <f aca="false">IF(V2136="","SEM OFERTA",IF(OR(Y2136&gt;Premissas!$B$11,Y2136&lt;Premissas!$B$12),"VERIFICAR - UNIDADE/EMBALAGEM",IF(Y2136&gt;Premissas!$B$6,"NÃO COMPRAR - REAJUSTE &gt;5%","COMPRAR")))</f>
        <v>SEM OFERTA</v>
      </c>
      <c r="AB2136" s="18" t="str">
        <f aca="false">IF(W2136="DIMEC",S2136,IF(W2136="MEDCENTRO",U2136,""))</f>
        <v/>
      </c>
      <c r="AC2136" s="18" t="n">
        <f aca="false">IF(AA2136&lt;&gt;"COMPRAR",0,IF(AB2136="",I2136,MIN(I2136,AB2136)))</f>
        <v>0</v>
      </c>
      <c r="AD2136" s="19" t="n">
        <f aca="false">IF(AC2136&gt;0,AC2136*V2136,0)</f>
        <v>0</v>
      </c>
      <c r="AE2136" s="19" t="n">
        <f aca="false">IF(AC2136&gt;0,(M2136-V2136)*AC2136,0)</f>
        <v>0</v>
      </c>
      <c r="AF2136" s="16" t="str">
        <f aca="false">IF(AA2136&lt;&gt;"COMPRAR","",IF(AB2136="",IF(X2136="","",IF(X2136-V2136&lt;0.01,"EMPATE TÉCNICO","")),IF(AB2136&lt;I2136,"ESTOQUE INSUFICIENTE",IF(X2136="","",IF(X2136-V2136&lt;0.01,"EMPATE TÉCNICO","")))))</f>
        <v/>
      </c>
      <c r="AG2136" s="16" t="s">
        <v>3750</v>
      </c>
      <c r="AH2136" s="16" t="s">
        <v>288</v>
      </c>
    </row>
    <row r="2137" customFormat="false" ht="15" hidden="false" customHeight="false" outlineLevel="0" collapsed="false">
      <c r="A2137" s="16" t="s">
        <v>6760</v>
      </c>
      <c r="B2137" s="17" t="s">
        <v>6761</v>
      </c>
      <c r="C2137" s="16" t="s">
        <v>6762</v>
      </c>
      <c r="D2137" s="16" t="s">
        <v>3749</v>
      </c>
      <c r="E2137" s="18" t="n">
        <v>24</v>
      </c>
      <c r="F2137" s="16" t="s">
        <v>42</v>
      </c>
      <c r="G2137" s="18" t="n">
        <v>7</v>
      </c>
      <c r="H2137" s="16" t="n">
        <v>5.7</v>
      </c>
      <c r="I2137" s="18" t="n">
        <v>1</v>
      </c>
      <c r="J2137" s="19" t="n">
        <v>2.34416666666667</v>
      </c>
      <c r="K2137" s="19" t="n">
        <v>2.34416666666667</v>
      </c>
      <c r="L2137" s="19" t="n">
        <v>2.3442</v>
      </c>
      <c r="M2137" s="19" t="n">
        <f aca="false">IF(J2137&gt;0,J2137,K2137)*E2137</f>
        <v>56.2600000000001</v>
      </c>
      <c r="N2137" s="20"/>
      <c r="O2137" s="21" t="str">
        <f aca="false">IF(R2137="","",ROUND(R2137*(1-Premissas!$B$4),4))</f>
        <v/>
      </c>
      <c r="P2137" s="22"/>
      <c r="Q2137" s="22"/>
      <c r="R2137" s="23"/>
      <c r="S2137" s="24"/>
      <c r="T2137" s="24"/>
      <c r="U2137" s="25"/>
      <c r="V2137" s="19" t="str">
        <f aca="false">IF(COUNT(N2137:Q2137)=0,"",MIN(N2137:Q2137))</f>
        <v/>
      </c>
      <c r="W2137" s="16" t="str">
        <f aca="false">IF(V2137="","",INDEX($N$4:$Q$4,MATCH(V2137,N2137:Q2137,0)))</f>
        <v/>
      </c>
      <c r="X2137" s="19" t="str">
        <f aca="false">IF(COUNT(N2137:Q2137)&lt;2,"",SMALL(N2137:Q2137,2))</f>
        <v/>
      </c>
      <c r="Y2137" s="26" t="str">
        <f aca="false">IF(OR(V2137="",M2137=0),"",V2137/M2137-1)</f>
        <v/>
      </c>
      <c r="Z2137" s="26" t="str">
        <f aca="false">IF(OR(V2137="",L2137=""),"",V2137/(L2137*E2137)-1)</f>
        <v/>
      </c>
      <c r="AA2137" s="16" t="str">
        <f aca="false">IF(V2137="","SEM OFERTA",IF(OR(Y2137&gt;Premissas!$B$11,Y2137&lt;Premissas!$B$12),"VERIFICAR - UNIDADE/EMBALAGEM",IF(Y2137&gt;Premissas!$B$6,"NÃO COMPRAR - REAJUSTE &gt;5%","COMPRAR")))</f>
        <v>SEM OFERTA</v>
      </c>
      <c r="AB2137" s="18" t="str">
        <f aca="false">IF(W2137="DIMEC",S2137,IF(W2137="MEDCENTRO",U2137,""))</f>
        <v/>
      </c>
      <c r="AC2137" s="18" t="n">
        <f aca="false">IF(AA2137&lt;&gt;"COMPRAR",0,IF(AB2137="",I2137,MIN(I2137,AB2137)))</f>
        <v>0</v>
      </c>
      <c r="AD2137" s="19" t="n">
        <f aca="false">IF(AC2137&gt;0,AC2137*V2137,0)</f>
        <v>0</v>
      </c>
      <c r="AE2137" s="19" t="n">
        <f aca="false">IF(AC2137&gt;0,(M2137-V2137)*AC2137,0)</f>
        <v>0</v>
      </c>
      <c r="AF2137" s="16" t="str">
        <f aca="false">IF(AA2137&lt;&gt;"COMPRAR","",IF(AB2137="",IF(X2137="","",IF(X2137-V2137&lt;0.01,"EMPATE TÉCNICO","")),IF(AB2137&lt;I2137,"ESTOQUE INSUFICIENTE",IF(X2137="","",IF(X2137-V2137&lt;0.01,"EMPATE TÉCNICO","")))))</f>
        <v/>
      </c>
      <c r="AG2137" s="16" t="s">
        <v>3757</v>
      </c>
      <c r="AH2137" s="16" t="s">
        <v>288</v>
      </c>
    </row>
    <row r="2138" customFormat="false" ht="15" hidden="false" customHeight="false" outlineLevel="0" collapsed="false">
      <c r="A2138" s="16" t="s">
        <v>6763</v>
      </c>
      <c r="B2138" s="17" t="s">
        <v>6764</v>
      </c>
      <c r="C2138" s="16" t="s">
        <v>6765</v>
      </c>
      <c r="D2138" s="16" t="s">
        <v>3749</v>
      </c>
      <c r="E2138" s="18" t="n">
        <v>24</v>
      </c>
      <c r="F2138" s="16" t="s">
        <v>43</v>
      </c>
      <c r="G2138" s="18" t="n">
        <v>0</v>
      </c>
      <c r="H2138" s="16" t="n">
        <v>0.2</v>
      </c>
      <c r="I2138" s="18" t="n">
        <v>1</v>
      </c>
      <c r="J2138" s="19" t="n">
        <v>4.34625</v>
      </c>
      <c r="K2138" s="19" t="n">
        <v>4.34625</v>
      </c>
      <c r="L2138" s="19" t="n">
        <v>4.3462</v>
      </c>
      <c r="M2138" s="19" t="n">
        <f aca="false">IF(J2138&gt;0,J2138,K2138)*E2138</f>
        <v>104.31</v>
      </c>
      <c r="N2138" s="20"/>
      <c r="O2138" s="21" t="str">
        <f aca="false">IF(R2138="","",ROUND(R2138*(1-Premissas!$B$4),4))</f>
        <v/>
      </c>
      <c r="P2138" s="22"/>
      <c r="Q2138" s="22"/>
      <c r="R2138" s="23"/>
      <c r="S2138" s="24"/>
      <c r="T2138" s="24"/>
      <c r="U2138" s="25"/>
      <c r="V2138" s="19" t="str">
        <f aca="false">IF(COUNT(N2138:Q2138)=0,"",MIN(N2138:Q2138))</f>
        <v/>
      </c>
      <c r="W2138" s="16" t="str">
        <f aca="false">IF(V2138="","",INDEX($N$4:$Q$4,MATCH(V2138,N2138:Q2138,0)))</f>
        <v/>
      </c>
      <c r="X2138" s="19" t="str">
        <f aca="false">IF(COUNT(N2138:Q2138)&lt;2,"",SMALL(N2138:Q2138,2))</f>
        <v/>
      </c>
      <c r="Y2138" s="26" t="str">
        <f aca="false">IF(OR(V2138="",M2138=0),"",V2138/M2138-1)</f>
        <v/>
      </c>
      <c r="Z2138" s="26" t="str">
        <f aca="false">IF(OR(V2138="",L2138=""),"",V2138/(L2138*E2138)-1)</f>
        <v/>
      </c>
      <c r="AA2138" s="16" t="str">
        <f aca="false">IF(V2138="","SEM OFERTA",IF(OR(Y2138&gt;Premissas!$B$11,Y2138&lt;Premissas!$B$12),"VERIFICAR - UNIDADE/EMBALAGEM",IF(Y2138&gt;Premissas!$B$6,"NÃO COMPRAR - REAJUSTE &gt;5%","COMPRAR")))</f>
        <v>SEM OFERTA</v>
      </c>
      <c r="AB2138" s="18" t="str">
        <f aca="false">IF(W2138="DIMEC",S2138,IF(W2138="MEDCENTRO",U2138,""))</f>
        <v/>
      </c>
      <c r="AC2138" s="18" t="n">
        <f aca="false">IF(AA2138&lt;&gt;"COMPRAR",0,IF(AB2138="",I2138,MIN(I2138,AB2138)))</f>
        <v>0</v>
      </c>
      <c r="AD2138" s="19" t="n">
        <f aca="false">IF(AC2138&gt;0,AC2138*V2138,0)</f>
        <v>0</v>
      </c>
      <c r="AE2138" s="19" t="n">
        <f aca="false">IF(AC2138&gt;0,(M2138-V2138)*AC2138,0)</f>
        <v>0</v>
      </c>
      <c r="AF2138" s="16" t="str">
        <f aca="false">IF(AA2138&lt;&gt;"COMPRAR","",IF(AB2138="",IF(X2138="","",IF(X2138-V2138&lt;0.01,"EMPATE TÉCNICO","")),IF(AB2138&lt;I2138,"ESTOQUE INSUFICIENTE",IF(X2138="","",IF(X2138-V2138&lt;0.01,"EMPATE TÉCNICO","")))))</f>
        <v/>
      </c>
      <c r="AG2138" s="16" t="s">
        <v>3757</v>
      </c>
      <c r="AH2138" s="16" t="s">
        <v>288</v>
      </c>
    </row>
    <row r="2139" customFormat="false" ht="15" hidden="false" customHeight="false" outlineLevel="0" collapsed="false">
      <c r="A2139" s="16" t="s">
        <v>6766</v>
      </c>
      <c r="B2139" s="17" t="s">
        <v>6767</v>
      </c>
      <c r="C2139" s="16" t="s">
        <v>6768</v>
      </c>
      <c r="D2139" s="16" t="s">
        <v>3749</v>
      </c>
      <c r="E2139" s="18" t="n">
        <v>24</v>
      </c>
      <c r="F2139" s="16" t="s">
        <v>43</v>
      </c>
      <c r="G2139" s="18" t="n">
        <v>0</v>
      </c>
      <c r="H2139" s="16" t="n">
        <v>0.9</v>
      </c>
      <c r="I2139" s="18" t="n">
        <v>1</v>
      </c>
      <c r="J2139" s="19" t="n">
        <v>4.13145833333333</v>
      </c>
      <c r="K2139" s="19" t="n">
        <v>4.13145833333333</v>
      </c>
      <c r="L2139" s="19" t="n">
        <v>4.1315</v>
      </c>
      <c r="M2139" s="19" t="n">
        <f aca="false">IF(J2139&gt;0,J2139,K2139)*E2139</f>
        <v>99.1549999999999</v>
      </c>
      <c r="N2139" s="20"/>
      <c r="O2139" s="21" t="str">
        <f aca="false">IF(R2139="","",ROUND(R2139*(1-Premissas!$B$4),4))</f>
        <v/>
      </c>
      <c r="P2139" s="22"/>
      <c r="Q2139" s="22"/>
      <c r="R2139" s="23"/>
      <c r="S2139" s="24"/>
      <c r="T2139" s="24"/>
      <c r="U2139" s="25"/>
      <c r="V2139" s="19" t="str">
        <f aca="false">IF(COUNT(N2139:Q2139)=0,"",MIN(N2139:Q2139))</f>
        <v/>
      </c>
      <c r="W2139" s="16" t="str">
        <f aca="false">IF(V2139="","",INDEX($N$4:$Q$4,MATCH(V2139,N2139:Q2139,0)))</f>
        <v/>
      </c>
      <c r="X2139" s="19" t="str">
        <f aca="false">IF(COUNT(N2139:Q2139)&lt;2,"",SMALL(N2139:Q2139,2))</f>
        <v/>
      </c>
      <c r="Y2139" s="26" t="str">
        <f aca="false">IF(OR(V2139="",M2139=0),"",V2139/M2139-1)</f>
        <v/>
      </c>
      <c r="Z2139" s="26" t="str">
        <f aca="false">IF(OR(V2139="",L2139=""),"",V2139/(L2139*E2139)-1)</f>
        <v/>
      </c>
      <c r="AA2139" s="16" t="str">
        <f aca="false">IF(V2139="","SEM OFERTA",IF(OR(Y2139&gt;Premissas!$B$11,Y2139&lt;Premissas!$B$12),"VERIFICAR - UNIDADE/EMBALAGEM",IF(Y2139&gt;Premissas!$B$6,"NÃO COMPRAR - REAJUSTE &gt;5%","COMPRAR")))</f>
        <v>SEM OFERTA</v>
      </c>
      <c r="AB2139" s="18" t="str">
        <f aca="false">IF(W2139="DIMEC",S2139,IF(W2139="MEDCENTRO",U2139,""))</f>
        <v/>
      </c>
      <c r="AC2139" s="18" t="n">
        <f aca="false">IF(AA2139&lt;&gt;"COMPRAR",0,IF(AB2139="",I2139,MIN(I2139,AB2139)))</f>
        <v>0</v>
      </c>
      <c r="AD2139" s="19" t="n">
        <f aca="false">IF(AC2139&gt;0,AC2139*V2139,0)</f>
        <v>0</v>
      </c>
      <c r="AE2139" s="19" t="n">
        <f aca="false">IF(AC2139&gt;0,(M2139-V2139)*AC2139,0)</f>
        <v>0</v>
      </c>
      <c r="AF2139" s="16" t="str">
        <f aca="false">IF(AA2139&lt;&gt;"COMPRAR","",IF(AB2139="",IF(X2139="","",IF(X2139-V2139&lt;0.01,"EMPATE TÉCNICO","")),IF(AB2139&lt;I2139,"ESTOQUE INSUFICIENTE",IF(X2139="","",IF(X2139-V2139&lt;0.01,"EMPATE TÉCNICO","")))))</f>
        <v/>
      </c>
      <c r="AG2139" s="16" t="s">
        <v>3757</v>
      </c>
      <c r="AH2139" s="16" t="s">
        <v>288</v>
      </c>
    </row>
    <row r="2140" customFormat="false" ht="15" hidden="false" customHeight="false" outlineLevel="0" collapsed="false">
      <c r="A2140" s="16" t="s">
        <v>6769</v>
      </c>
      <c r="B2140" s="17" t="s">
        <v>6770</v>
      </c>
      <c r="C2140" s="16" t="s">
        <v>6771</v>
      </c>
      <c r="D2140" s="16" t="s">
        <v>5212</v>
      </c>
      <c r="E2140" s="18" t="n">
        <v>1</v>
      </c>
      <c r="F2140" s="16" t="s">
        <v>41</v>
      </c>
      <c r="G2140" s="18" t="n">
        <v>3</v>
      </c>
      <c r="H2140" s="16" t="n">
        <v>9.6</v>
      </c>
      <c r="I2140" s="18" t="n">
        <v>22</v>
      </c>
      <c r="J2140" s="19" t="n">
        <v>10.68</v>
      </c>
      <c r="K2140" s="19" t="n">
        <v>10.68</v>
      </c>
      <c r="L2140" s="19" t="n">
        <v>10.68</v>
      </c>
      <c r="M2140" s="19" t="n">
        <f aca="false">IF(J2140&gt;0,J2140,K2140)*E2140</f>
        <v>10.68</v>
      </c>
      <c r="N2140" s="20"/>
      <c r="O2140" s="21" t="str">
        <f aca="false">IF(R2140="","",ROUND(R2140*(1-Premissas!$B$4),4))</f>
        <v/>
      </c>
      <c r="P2140" s="22"/>
      <c r="Q2140" s="22"/>
      <c r="R2140" s="23"/>
      <c r="S2140" s="24"/>
      <c r="T2140" s="24"/>
      <c r="U2140" s="25"/>
      <c r="V2140" s="19" t="str">
        <f aca="false">IF(COUNT(N2140:Q2140)=0,"",MIN(N2140:Q2140))</f>
        <v/>
      </c>
      <c r="W2140" s="16" t="str">
        <f aca="false">IF(V2140="","",INDEX($N$4:$Q$4,MATCH(V2140,N2140:Q2140,0)))</f>
        <v/>
      </c>
      <c r="X2140" s="19" t="str">
        <f aca="false">IF(COUNT(N2140:Q2140)&lt;2,"",SMALL(N2140:Q2140,2))</f>
        <v/>
      </c>
      <c r="Y2140" s="26" t="str">
        <f aca="false">IF(OR(V2140="",M2140=0),"",V2140/M2140-1)</f>
        <v/>
      </c>
      <c r="Z2140" s="26" t="str">
        <f aca="false">IF(OR(V2140="",L2140=""),"",V2140/(L2140*E2140)-1)</f>
        <v/>
      </c>
      <c r="AA2140" s="16" t="str">
        <f aca="false">IF(V2140="","SEM OFERTA",IF(OR(Y2140&gt;Premissas!$B$11,Y2140&lt;Premissas!$B$12),"VERIFICAR - UNIDADE/EMBALAGEM",IF(Y2140&gt;Premissas!$B$6,"NÃO COMPRAR - REAJUSTE &gt;5%","COMPRAR")))</f>
        <v>SEM OFERTA</v>
      </c>
      <c r="AB2140" s="18" t="str">
        <f aca="false">IF(W2140="DIMEC",S2140,IF(W2140="MEDCENTRO",U2140,""))</f>
        <v/>
      </c>
      <c r="AC2140" s="18" t="n">
        <f aca="false">IF(AA2140&lt;&gt;"COMPRAR",0,IF(AB2140="",I2140,MIN(I2140,AB2140)))</f>
        <v>0</v>
      </c>
      <c r="AD2140" s="19" t="n">
        <f aca="false">IF(AC2140&gt;0,AC2140*V2140,0)</f>
        <v>0</v>
      </c>
      <c r="AE2140" s="19" t="n">
        <f aca="false">IF(AC2140&gt;0,(M2140-V2140)*AC2140,0)</f>
        <v>0</v>
      </c>
      <c r="AF2140" s="16" t="str">
        <f aca="false">IF(AA2140&lt;&gt;"COMPRAR","",IF(AB2140="",IF(X2140="","",IF(X2140-V2140&lt;0.01,"EMPATE TÉCNICO","")),IF(AB2140&lt;I2140,"ESTOQUE INSUFICIENTE",IF(X2140="","",IF(X2140-V2140&lt;0.01,"EMPATE TÉCNICO","")))))</f>
        <v/>
      </c>
      <c r="AG2140" s="16" t="s">
        <v>3750</v>
      </c>
      <c r="AH2140" s="16" t="s">
        <v>288</v>
      </c>
    </row>
    <row r="2141" customFormat="false" ht="15" hidden="false" customHeight="false" outlineLevel="0" collapsed="false">
      <c r="A2141" s="16" t="s">
        <v>6772</v>
      </c>
      <c r="B2141" s="17" t="s">
        <v>6773</v>
      </c>
      <c r="C2141" s="16" t="s">
        <v>6774</v>
      </c>
      <c r="D2141" s="16" t="s">
        <v>5212</v>
      </c>
      <c r="E2141" s="18" t="n">
        <v>1</v>
      </c>
      <c r="F2141" s="16" t="s">
        <v>41</v>
      </c>
      <c r="G2141" s="18" t="n">
        <v>7</v>
      </c>
      <c r="H2141" s="16" t="n">
        <v>5.5</v>
      </c>
      <c r="I2141" s="18" t="n">
        <v>8</v>
      </c>
      <c r="J2141" s="19" t="n">
        <v>10.68</v>
      </c>
      <c r="K2141" s="19" t="n">
        <v>10.68</v>
      </c>
      <c r="L2141" s="19" t="n">
        <v>10.68</v>
      </c>
      <c r="M2141" s="19" t="n">
        <f aca="false">IF(J2141&gt;0,J2141,K2141)*E2141</f>
        <v>10.68</v>
      </c>
      <c r="N2141" s="20"/>
      <c r="O2141" s="21" t="str">
        <f aca="false">IF(R2141="","",ROUND(R2141*(1-Premissas!$B$4),4))</f>
        <v/>
      </c>
      <c r="P2141" s="22"/>
      <c r="Q2141" s="22"/>
      <c r="R2141" s="23"/>
      <c r="S2141" s="24"/>
      <c r="T2141" s="24"/>
      <c r="U2141" s="25"/>
      <c r="V2141" s="19" t="str">
        <f aca="false">IF(COUNT(N2141:Q2141)=0,"",MIN(N2141:Q2141))</f>
        <v/>
      </c>
      <c r="W2141" s="16" t="str">
        <f aca="false">IF(V2141="","",INDEX($N$4:$Q$4,MATCH(V2141,N2141:Q2141,0)))</f>
        <v/>
      </c>
      <c r="X2141" s="19" t="str">
        <f aca="false">IF(COUNT(N2141:Q2141)&lt;2,"",SMALL(N2141:Q2141,2))</f>
        <v/>
      </c>
      <c r="Y2141" s="26" t="str">
        <f aca="false">IF(OR(V2141="",M2141=0),"",V2141/M2141-1)</f>
        <v/>
      </c>
      <c r="Z2141" s="26" t="str">
        <f aca="false">IF(OR(V2141="",L2141=""),"",V2141/(L2141*E2141)-1)</f>
        <v/>
      </c>
      <c r="AA2141" s="16" t="str">
        <f aca="false">IF(V2141="","SEM OFERTA",IF(OR(Y2141&gt;Premissas!$B$11,Y2141&lt;Premissas!$B$12),"VERIFICAR - UNIDADE/EMBALAGEM",IF(Y2141&gt;Premissas!$B$6,"NÃO COMPRAR - REAJUSTE &gt;5%","COMPRAR")))</f>
        <v>SEM OFERTA</v>
      </c>
      <c r="AB2141" s="18" t="str">
        <f aca="false">IF(W2141="DIMEC",S2141,IF(W2141="MEDCENTRO",U2141,""))</f>
        <v/>
      </c>
      <c r="AC2141" s="18" t="n">
        <f aca="false">IF(AA2141&lt;&gt;"COMPRAR",0,IF(AB2141="",I2141,MIN(I2141,AB2141)))</f>
        <v>0</v>
      </c>
      <c r="AD2141" s="19" t="n">
        <f aca="false">IF(AC2141&gt;0,AC2141*V2141,0)</f>
        <v>0</v>
      </c>
      <c r="AE2141" s="19" t="n">
        <f aca="false">IF(AC2141&gt;0,(M2141-V2141)*AC2141,0)</f>
        <v>0</v>
      </c>
      <c r="AF2141" s="16" t="str">
        <f aca="false">IF(AA2141&lt;&gt;"COMPRAR","",IF(AB2141="",IF(X2141="","",IF(X2141-V2141&lt;0.01,"EMPATE TÉCNICO","")),IF(AB2141&lt;I2141,"ESTOQUE INSUFICIENTE",IF(X2141="","",IF(X2141-V2141&lt;0.01,"EMPATE TÉCNICO","")))))</f>
        <v/>
      </c>
      <c r="AG2141" s="16" t="s">
        <v>3750</v>
      </c>
      <c r="AH2141" s="16" t="s">
        <v>288</v>
      </c>
    </row>
    <row r="2142" customFormat="false" ht="15" hidden="false" customHeight="false" outlineLevel="0" collapsed="false">
      <c r="A2142" s="16" t="s">
        <v>6775</v>
      </c>
      <c r="B2142" s="17" t="s">
        <v>6776</v>
      </c>
      <c r="C2142" s="16" t="s">
        <v>6777</v>
      </c>
      <c r="D2142" s="16" t="s">
        <v>3749</v>
      </c>
      <c r="E2142" s="18" t="n">
        <v>30</v>
      </c>
      <c r="F2142" s="16" t="s">
        <v>42</v>
      </c>
      <c r="G2142" s="18" t="n">
        <v>48</v>
      </c>
      <c r="H2142" s="16" t="n">
        <v>22.4</v>
      </c>
      <c r="I2142" s="18" t="n">
        <v>1</v>
      </c>
      <c r="J2142" s="19" t="n">
        <v>2.51033333333333</v>
      </c>
      <c r="K2142" s="19" t="n">
        <v>2.51033333333333</v>
      </c>
      <c r="L2142" s="19" t="n">
        <v>2.5103</v>
      </c>
      <c r="M2142" s="19" t="n">
        <f aca="false">IF(J2142&gt;0,J2142,K2142)*E2142</f>
        <v>75.3099999999999</v>
      </c>
      <c r="N2142" s="20"/>
      <c r="O2142" s="21" t="str">
        <f aca="false">IF(R2142="","",ROUND(R2142*(1-Premissas!$B$4),4))</f>
        <v/>
      </c>
      <c r="P2142" s="22"/>
      <c r="Q2142" s="22"/>
      <c r="R2142" s="23"/>
      <c r="S2142" s="24"/>
      <c r="T2142" s="24"/>
      <c r="U2142" s="25"/>
      <c r="V2142" s="19" t="str">
        <f aca="false">IF(COUNT(N2142:Q2142)=0,"",MIN(N2142:Q2142))</f>
        <v/>
      </c>
      <c r="W2142" s="16" t="str">
        <f aca="false">IF(V2142="","",INDEX($N$4:$Q$4,MATCH(V2142,N2142:Q2142,0)))</f>
        <v/>
      </c>
      <c r="X2142" s="19" t="str">
        <f aca="false">IF(COUNT(N2142:Q2142)&lt;2,"",SMALL(N2142:Q2142,2))</f>
        <v/>
      </c>
      <c r="Y2142" s="26" t="str">
        <f aca="false">IF(OR(V2142="",M2142=0),"",V2142/M2142-1)</f>
        <v/>
      </c>
      <c r="Z2142" s="26" t="str">
        <f aca="false">IF(OR(V2142="",L2142=""),"",V2142/(L2142*E2142)-1)</f>
        <v/>
      </c>
      <c r="AA2142" s="16" t="str">
        <f aca="false">IF(V2142="","SEM OFERTA",IF(OR(Y2142&gt;Premissas!$B$11,Y2142&lt;Premissas!$B$12),"VERIFICAR - UNIDADE/EMBALAGEM",IF(Y2142&gt;Premissas!$B$6,"NÃO COMPRAR - REAJUSTE &gt;5%","COMPRAR")))</f>
        <v>SEM OFERTA</v>
      </c>
      <c r="AB2142" s="18" t="str">
        <f aca="false">IF(W2142="DIMEC",S2142,IF(W2142="MEDCENTRO",U2142,""))</f>
        <v/>
      </c>
      <c r="AC2142" s="18" t="n">
        <f aca="false">IF(AA2142&lt;&gt;"COMPRAR",0,IF(AB2142="",I2142,MIN(I2142,AB2142)))</f>
        <v>0</v>
      </c>
      <c r="AD2142" s="19" t="n">
        <f aca="false">IF(AC2142&gt;0,AC2142*V2142,0)</f>
        <v>0</v>
      </c>
      <c r="AE2142" s="19" t="n">
        <f aca="false">IF(AC2142&gt;0,(M2142-V2142)*AC2142,0)</f>
        <v>0</v>
      </c>
      <c r="AF2142" s="16" t="str">
        <f aca="false">IF(AA2142&lt;&gt;"COMPRAR","",IF(AB2142="",IF(X2142="","",IF(X2142-V2142&lt;0.01,"EMPATE TÉCNICO","")),IF(AB2142&lt;I2142,"ESTOQUE INSUFICIENTE",IF(X2142="","",IF(X2142-V2142&lt;0.01,"EMPATE TÉCNICO","")))))</f>
        <v/>
      </c>
      <c r="AG2142" s="16" t="s">
        <v>3757</v>
      </c>
      <c r="AH2142" s="16" t="s">
        <v>288</v>
      </c>
    </row>
    <row r="2143" customFormat="false" ht="15" hidden="false" customHeight="false" outlineLevel="0" collapsed="false">
      <c r="A2143" s="16" t="s">
        <v>6778</v>
      </c>
      <c r="B2143" s="17" t="s">
        <v>6779</v>
      </c>
      <c r="C2143" s="16" t="s">
        <v>6780</v>
      </c>
      <c r="D2143" s="16" t="s">
        <v>6781</v>
      </c>
      <c r="E2143" s="18" t="n">
        <v>1</v>
      </c>
      <c r="F2143" s="16" t="s">
        <v>43</v>
      </c>
      <c r="G2143" s="18" t="n">
        <v>0</v>
      </c>
      <c r="H2143" s="16" t="n">
        <v>0.4</v>
      </c>
      <c r="I2143" s="18" t="n">
        <v>2</v>
      </c>
      <c r="J2143" s="19" t="n">
        <v>11.2</v>
      </c>
      <c r="K2143" s="19" t="n">
        <v>11.2</v>
      </c>
      <c r="L2143" s="19" t="n">
        <v>11.2</v>
      </c>
      <c r="M2143" s="19" t="n">
        <f aca="false">IF(J2143&gt;0,J2143,K2143)*E2143</f>
        <v>11.2</v>
      </c>
      <c r="N2143" s="20"/>
      <c r="O2143" s="21" t="str">
        <f aca="false">IF(R2143="","",ROUND(R2143*(1-Premissas!$B$4),4))</f>
        <v/>
      </c>
      <c r="P2143" s="22"/>
      <c r="Q2143" s="22"/>
      <c r="R2143" s="23"/>
      <c r="S2143" s="24"/>
      <c r="T2143" s="24"/>
      <c r="U2143" s="25"/>
      <c r="V2143" s="19" t="str">
        <f aca="false">IF(COUNT(N2143:Q2143)=0,"",MIN(N2143:Q2143))</f>
        <v/>
      </c>
      <c r="W2143" s="16" t="str">
        <f aca="false">IF(V2143="","",INDEX($N$4:$Q$4,MATCH(V2143,N2143:Q2143,0)))</f>
        <v/>
      </c>
      <c r="X2143" s="19" t="str">
        <f aca="false">IF(COUNT(N2143:Q2143)&lt;2,"",SMALL(N2143:Q2143,2))</f>
        <v/>
      </c>
      <c r="Y2143" s="26" t="str">
        <f aca="false">IF(OR(V2143="",M2143=0),"",V2143/M2143-1)</f>
        <v/>
      </c>
      <c r="Z2143" s="26" t="str">
        <f aca="false">IF(OR(V2143="",L2143=""),"",V2143/(L2143*E2143)-1)</f>
        <v/>
      </c>
      <c r="AA2143" s="16" t="str">
        <f aca="false">IF(V2143="","SEM OFERTA",IF(OR(Y2143&gt;Premissas!$B$11,Y2143&lt;Premissas!$B$12),"VERIFICAR - UNIDADE/EMBALAGEM",IF(Y2143&gt;Premissas!$B$6,"NÃO COMPRAR - REAJUSTE &gt;5%","COMPRAR")))</f>
        <v>SEM OFERTA</v>
      </c>
      <c r="AB2143" s="18" t="str">
        <f aca="false">IF(W2143="DIMEC",S2143,IF(W2143="MEDCENTRO",U2143,""))</f>
        <v/>
      </c>
      <c r="AC2143" s="18" t="n">
        <f aca="false">IF(AA2143&lt;&gt;"COMPRAR",0,IF(AB2143="",I2143,MIN(I2143,AB2143)))</f>
        <v>0</v>
      </c>
      <c r="AD2143" s="19" t="n">
        <f aca="false">IF(AC2143&gt;0,AC2143*V2143,0)</f>
        <v>0</v>
      </c>
      <c r="AE2143" s="19" t="n">
        <f aca="false">IF(AC2143&gt;0,(M2143-V2143)*AC2143,0)</f>
        <v>0</v>
      </c>
      <c r="AF2143" s="16" t="str">
        <f aca="false">IF(AA2143&lt;&gt;"COMPRAR","",IF(AB2143="",IF(X2143="","",IF(X2143-V2143&lt;0.01,"EMPATE TÉCNICO","")),IF(AB2143&lt;I2143,"ESTOQUE INSUFICIENTE",IF(X2143="","",IF(X2143-V2143&lt;0.01,"EMPATE TÉCNICO","")))))</f>
        <v/>
      </c>
      <c r="AG2143" s="16" t="s">
        <v>3750</v>
      </c>
      <c r="AH2143" s="16" t="s">
        <v>288</v>
      </c>
    </row>
    <row r="2144" customFormat="false" ht="15" hidden="false" customHeight="false" outlineLevel="0" collapsed="false">
      <c r="A2144" s="16" t="s">
        <v>6782</v>
      </c>
      <c r="B2144" s="17" t="s">
        <v>6783</v>
      </c>
      <c r="C2144" s="16" t="s">
        <v>6784</v>
      </c>
      <c r="D2144" s="16" t="s">
        <v>6781</v>
      </c>
      <c r="E2144" s="18" t="n">
        <v>1</v>
      </c>
      <c r="F2144" s="16" t="s">
        <v>43</v>
      </c>
      <c r="G2144" s="18" t="n">
        <v>0</v>
      </c>
      <c r="H2144" s="16" t="n">
        <v>0.4</v>
      </c>
      <c r="I2144" s="18" t="n">
        <v>1</v>
      </c>
      <c r="J2144" s="19" t="n">
        <v>11.2</v>
      </c>
      <c r="K2144" s="19" t="n">
        <v>11.2</v>
      </c>
      <c r="L2144" s="19" t="n">
        <v>11.2</v>
      </c>
      <c r="M2144" s="19" t="n">
        <f aca="false">IF(J2144&gt;0,J2144,K2144)*E2144</f>
        <v>11.2</v>
      </c>
      <c r="N2144" s="20"/>
      <c r="O2144" s="21" t="str">
        <f aca="false">IF(R2144="","",ROUND(R2144*(1-Premissas!$B$4),4))</f>
        <v/>
      </c>
      <c r="P2144" s="22"/>
      <c r="Q2144" s="22"/>
      <c r="R2144" s="23"/>
      <c r="S2144" s="24"/>
      <c r="T2144" s="24"/>
      <c r="U2144" s="25"/>
      <c r="V2144" s="19" t="str">
        <f aca="false">IF(COUNT(N2144:Q2144)=0,"",MIN(N2144:Q2144))</f>
        <v/>
      </c>
      <c r="W2144" s="16" t="str">
        <f aca="false">IF(V2144="","",INDEX($N$4:$Q$4,MATCH(V2144,N2144:Q2144,0)))</f>
        <v/>
      </c>
      <c r="X2144" s="19" t="str">
        <f aca="false">IF(COUNT(N2144:Q2144)&lt;2,"",SMALL(N2144:Q2144,2))</f>
        <v/>
      </c>
      <c r="Y2144" s="26" t="str">
        <f aca="false">IF(OR(V2144="",M2144=0),"",V2144/M2144-1)</f>
        <v/>
      </c>
      <c r="Z2144" s="26" t="str">
        <f aca="false">IF(OR(V2144="",L2144=""),"",V2144/(L2144*E2144)-1)</f>
        <v/>
      </c>
      <c r="AA2144" s="16" t="str">
        <f aca="false">IF(V2144="","SEM OFERTA",IF(OR(Y2144&gt;Premissas!$B$11,Y2144&lt;Premissas!$B$12),"VERIFICAR - UNIDADE/EMBALAGEM",IF(Y2144&gt;Premissas!$B$6,"NÃO COMPRAR - REAJUSTE &gt;5%","COMPRAR")))</f>
        <v>SEM OFERTA</v>
      </c>
      <c r="AB2144" s="18" t="str">
        <f aca="false">IF(W2144="DIMEC",S2144,IF(W2144="MEDCENTRO",U2144,""))</f>
        <v/>
      </c>
      <c r="AC2144" s="18" t="n">
        <f aca="false">IF(AA2144&lt;&gt;"COMPRAR",0,IF(AB2144="",I2144,MIN(I2144,AB2144)))</f>
        <v>0</v>
      </c>
      <c r="AD2144" s="19" t="n">
        <f aca="false">IF(AC2144&gt;0,AC2144*V2144,0)</f>
        <v>0</v>
      </c>
      <c r="AE2144" s="19" t="n">
        <f aca="false">IF(AC2144&gt;0,(M2144-V2144)*AC2144,0)</f>
        <v>0</v>
      </c>
      <c r="AF2144" s="16" t="str">
        <f aca="false">IF(AA2144&lt;&gt;"COMPRAR","",IF(AB2144="",IF(X2144="","",IF(X2144-V2144&lt;0.01,"EMPATE TÉCNICO","")),IF(AB2144&lt;I2144,"ESTOQUE INSUFICIENTE",IF(X2144="","",IF(X2144-V2144&lt;0.01,"EMPATE TÉCNICO","")))))</f>
        <v/>
      </c>
      <c r="AG2144" s="16" t="s">
        <v>3750</v>
      </c>
      <c r="AH2144" s="16" t="s">
        <v>288</v>
      </c>
    </row>
    <row r="2145" customFormat="false" ht="15" hidden="false" customHeight="false" outlineLevel="0" collapsed="false">
      <c r="A2145" s="16" t="s">
        <v>6785</v>
      </c>
      <c r="B2145" s="17" t="s">
        <v>6786</v>
      </c>
      <c r="C2145" s="16" t="s">
        <v>6787</v>
      </c>
      <c r="D2145" s="16" t="s">
        <v>6781</v>
      </c>
      <c r="E2145" s="18" t="n">
        <v>1</v>
      </c>
      <c r="F2145" s="16" t="s">
        <v>43</v>
      </c>
      <c r="G2145" s="18" t="n">
        <v>0</v>
      </c>
      <c r="H2145" s="16" t="n">
        <v>0.8</v>
      </c>
      <c r="I2145" s="18" t="n">
        <v>3</v>
      </c>
      <c r="J2145" s="19" t="n">
        <v>3.9</v>
      </c>
      <c r="K2145" s="19" t="n">
        <v>3.9</v>
      </c>
      <c r="L2145" s="19" t="n">
        <v>3.9</v>
      </c>
      <c r="M2145" s="19" t="n">
        <f aca="false">IF(J2145&gt;0,J2145,K2145)*E2145</f>
        <v>3.9</v>
      </c>
      <c r="N2145" s="20"/>
      <c r="O2145" s="21" t="str">
        <f aca="false">IF(R2145="","",ROUND(R2145*(1-Premissas!$B$4),4))</f>
        <v/>
      </c>
      <c r="P2145" s="22"/>
      <c r="Q2145" s="22"/>
      <c r="R2145" s="23"/>
      <c r="S2145" s="24"/>
      <c r="T2145" s="24"/>
      <c r="U2145" s="25"/>
      <c r="V2145" s="19" t="str">
        <f aca="false">IF(COUNT(N2145:Q2145)=0,"",MIN(N2145:Q2145))</f>
        <v/>
      </c>
      <c r="W2145" s="16" t="str">
        <f aca="false">IF(V2145="","",INDEX($N$4:$Q$4,MATCH(V2145,N2145:Q2145,0)))</f>
        <v/>
      </c>
      <c r="X2145" s="19" t="str">
        <f aca="false">IF(COUNT(N2145:Q2145)&lt;2,"",SMALL(N2145:Q2145,2))</f>
        <v/>
      </c>
      <c r="Y2145" s="26" t="str">
        <f aca="false">IF(OR(V2145="",M2145=0),"",V2145/M2145-1)</f>
        <v/>
      </c>
      <c r="Z2145" s="26" t="str">
        <f aca="false">IF(OR(V2145="",L2145=""),"",V2145/(L2145*E2145)-1)</f>
        <v/>
      </c>
      <c r="AA2145" s="16" t="str">
        <f aca="false">IF(V2145="","SEM OFERTA",IF(OR(Y2145&gt;Premissas!$B$11,Y2145&lt;Premissas!$B$12),"VERIFICAR - UNIDADE/EMBALAGEM",IF(Y2145&gt;Premissas!$B$6,"NÃO COMPRAR - REAJUSTE &gt;5%","COMPRAR")))</f>
        <v>SEM OFERTA</v>
      </c>
      <c r="AB2145" s="18" t="str">
        <f aca="false">IF(W2145="DIMEC",S2145,IF(W2145="MEDCENTRO",U2145,""))</f>
        <v/>
      </c>
      <c r="AC2145" s="18" t="n">
        <f aca="false">IF(AA2145&lt;&gt;"COMPRAR",0,IF(AB2145="",I2145,MIN(I2145,AB2145)))</f>
        <v>0</v>
      </c>
      <c r="AD2145" s="19" t="n">
        <f aca="false">IF(AC2145&gt;0,AC2145*V2145,0)</f>
        <v>0</v>
      </c>
      <c r="AE2145" s="19" t="n">
        <f aca="false">IF(AC2145&gt;0,(M2145-V2145)*AC2145,0)</f>
        <v>0</v>
      </c>
      <c r="AF2145" s="16" t="str">
        <f aca="false">IF(AA2145&lt;&gt;"COMPRAR","",IF(AB2145="",IF(X2145="","",IF(X2145-V2145&lt;0.01,"EMPATE TÉCNICO","")),IF(AB2145&lt;I2145,"ESTOQUE INSUFICIENTE",IF(X2145="","",IF(X2145-V2145&lt;0.01,"EMPATE TÉCNICO","")))))</f>
        <v/>
      </c>
      <c r="AG2145" s="16" t="s">
        <v>3750</v>
      </c>
      <c r="AH2145" s="16" t="s">
        <v>288</v>
      </c>
    </row>
    <row r="2146" customFormat="false" ht="15" hidden="false" customHeight="false" outlineLevel="0" collapsed="false">
      <c r="A2146" s="16" t="s">
        <v>6788</v>
      </c>
      <c r="B2146" s="17" t="s">
        <v>6789</v>
      </c>
      <c r="C2146" s="16" t="s">
        <v>6790</v>
      </c>
      <c r="D2146" s="16" t="s">
        <v>6781</v>
      </c>
      <c r="E2146" s="18" t="n">
        <v>1</v>
      </c>
      <c r="F2146" s="16" t="s">
        <v>42</v>
      </c>
      <c r="G2146" s="18" t="n">
        <v>5</v>
      </c>
      <c r="H2146" s="16" t="n">
        <v>2.2</v>
      </c>
      <c r="I2146" s="18" t="n">
        <v>1</v>
      </c>
      <c r="J2146" s="19" t="n">
        <v>9.99</v>
      </c>
      <c r="K2146" s="19" t="n">
        <v>9.99</v>
      </c>
      <c r="L2146" s="19" t="n">
        <v>9.99</v>
      </c>
      <c r="M2146" s="19" t="n">
        <f aca="false">IF(J2146&gt;0,J2146,K2146)*E2146</f>
        <v>9.99</v>
      </c>
      <c r="N2146" s="20"/>
      <c r="O2146" s="21" t="str">
        <f aca="false">IF(R2146="","",ROUND(R2146*(1-Premissas!$B$4),4))</f>
        <v/>
      </c>
      <c r="P2146" s="22"/>
      <c r="Q2146" s="22"/>
      <c r="R2146" s="23"/>
      <c r="S2146" s="24"/>
      <c r="T2146" s="24"/>
      <c r="U2146" s="25"/>
      <c r="V2146" s="19" t="str">
        <f aca="false">IF(COUNT(N2146:Q2146)=0,"",MIN(N2146:Q2146))</f>
        <v/>
      </c>
      <c r="W2146" s="16" t="str">
        <f aca="false">IF(V2146="","",INDEX($N$4:$Q$4,MATCH(V2146,N2146:Q2146,0)))</f>
        <v/>
      </c>
      <c r="X2146" s="19" t="str">
        <f aca="false">IF(COUNT(N2146:Q2146)&lt;2,"",SMALL(N2146:Q2146,2))</f>
        <v/>
      </c>
      <c r="Y2146" s="26" t="str">
        <f aca="false">IF(OR(V2146="",M2146=0),"",V2146/M2146-1)</f>
        <v/>
      </c>
      <c r="Z2146" s="26" t="str">
        <f aca="false">IF(OR(V2146="",L2146=""),"",V2146/(L2146*E2146)-1)</f>
        <v/>
      </c>
      <c r="AA2146" s="16" t="str">
        <f aca="false">IF(V2146="","SEM OFERTA",IF(OR(Y2146&gt;Premissas!$B$11,Y2146&lt;Premissas!$B$12),"VERIFICAR - UNIDADE/EMBALAGEM",IF(Y2146&gt;Premissas!$B$6,"NÃO COMPRAR - REAJUSTE &gt;5%","COMPRAR")))</f>
        <v>SEM OFERTA</v>
      </c>
      <c r="AB2146" s="18" t="str">
        <f aca="false">IF(W2146="DIMEC",S2146,IF(W2146="MEDCENTRO",U2146,""))</f>
        <v/>
      </c>
      <c r="AC2146" s="18" t="n">
        <f aca="false">IF(AA2146&lt;&gt;"COMPRAR",0,IF(AB2146="",I2146,MIN(I2146,AB2146)))</f>
        <v>0</v>
      </c>
      <c r="AD2146" s="19" t="n">
        <f aca="false">IF(AC2146&gt;0,AC2146*V2146,0)</f>
        <v>0</v>
      </c>
      <c r="AE2146" s="19" t="n">
        <f aca="false">IF(AC2146&gt;0,(M2146-V2146)*AC2146,0)</f>
        <v>0</v>
      </c>
      <c r="AF2146" s="16" t="str">
        <f aca="false">IF(AA2146&lt;&gt;"COMPRAR","",IF(AB2146="",IF(X2146="","",IF(X2146-V2146&lt;0.01,"EMPATE TÉCNICO","")),IF(AB2146&lt;I2146,"ESTOQUE INSUFICIENTE",IF(X2146="","",IF(X2146-V2146&lt;0.01,"EMPATE TÉCNICO","")))))</f>
        <v/>
      </c>
      <c r="AG2146" s="16" t="s">
        <v>3750</v>
      </c>
      <c r="AH2146" s="16" t="s">
        <v>288</v>
      </c>
    </row>
    <row r="2147" customFormat="false" ht="15" hidden="false" customHeight="false" outlineLevel="0" collapsed="false">
      <c r="A2147" s="16" t="s">
        <v>6791</v>
      </c>
      <c r="B2147" s="17" t="s">
        <v>6792</v>
      </c>
      <c r="C2147" s="16" t="s">
        <v>6793</v>
      </c>
      <c r="D2147" s="16" t="s">
        <v>6781</v>
      </c>
      <c r="E2147" s="18" t="n">
        <v>1</v>
      </c>
      <c r="F2147" s="16" t="s">
        <v>43</v>
      </c>
      <c r="G2147" s="18" t="n">
        <v>0</v>
      </c>
      <c r="H2147" s="16" t="n">
        <v>0.6</v>
      </c>
      <c r="I2147" s="18" t="n">
        <v>2</v>
      </c>
      <c r="J2147" s="19" t="n">
        <v>3.9</v>
      </c>
      <c r="K2147" s="19" t="n">
        <v>3.9</v>
      </c>
      <c r="L2147" s="19" t="n">
        <v>3.9</v>
      </c>
      <c r="M2147" s="19" t="n">
        <f aca="false">IF(J2147&gt;0,J2147,K2147)*E2147</f>
        <v>3.9</v>
      </c>
      <c r="N2147" s="20"/>
      <c r="O2147" s="21" t="str">
        <f aca="false">IF(R2147="","",ROUND(R2147*(1-Premissas!$B$4),4))</f>
        <v/>
      </c>
      <c r="P2147" s="22"/>
      <c r="Q2147" s="22"/>
      <c r="R2147" s="23"/>
      <c r="S2147" s="24"/>
      <c r="T2147" s="24"/>
      <c r="U2147" s="25"/>
      <c r="V2147" s="19" t="str">
        <f aca="false">IF(COUNT(N2147:Q2147)=0,"",MIN(N2147:Q2147))</f>
        <v/>
      </c>
      <c r="W2147" s="16" t="str">
        <f aca="false">IF(V2147="","",INDEX($N$4:$Q$4,MATCH(V2147,N2147:Q2147,0)))</f>
        <v/>
      </c>
      <c r="X2147" s="19" t="str">
        <f aca="false">IF(COUNT(N2147:Q2147)&lt;2,"",SMALL(N2147:Q2147,2))</f>
        <v/>
      </c>
      <c r="Y2147" s="26" t="str">
        <f aca="false">IF(OR(V2147="",M2147=0),"",V2147/M2147-1)</f>
        <v/>
      </c>
      <c r="Z2147" s="26" t="str">
        <f aca="false">IF(OR(V2147="",L2147=""),"",V2147/(L2147*E2147)-1)</f>
        <v/>
      </c>
      <c r="AA2147" s="16" t="str">
        <f aca="false">IF(V2147="","SEM OFERTA",IF(OR(Y2147&gt;Premissas!$B$11,Y2147&lt;Premissas!$B$12),"VERIFICAR - UNIDADE/EMBALAGEM",IF(Y2147&gt;Premissas!$B$6,"NÃO COMPRAR - REAJUSTE &gt;5%","COMPRAR")))</f>
        <v>SEM OFERTA</v>
      </c>
      <c r="AB2147" s="18" t="str">
        <f aca="false">IF(W2147="DIMEC",S2147,IF(W2147="MEDCENTRO",U2147,""))</f>
        <v/>
      </c>
      <c r="AC2147" s="18" t="n">
        <f aca="false">IF(AA2147&lt;&gt;"COMPRAR",0,IF(AB2147="",I2147,MIN(I2147,AB2147)))</f>
        <v>0</v>
      </c>
      <c r="AD2147" s="19" t="n">
        <f aca="false">IF(AC2147&gt;0,AC2147*V2147,0)</f>
        <v>0</v>
      </c>
      <c r="AE2147" s="19" t="n">
        <f aca="false">IF(AC2147&gt;0,(M2147-V2147)*AC2147,0)</f>
        <v>0</v>
      </c>
      <c r="AF2147" s="16" t="str">
        <f aca="false">IF(AA2147&lt;&gt;"COMPRAR","",IF(AB2147="",IF(X2147="","",IF(X2147-V2147&lt;0.01,"EMPATE TÉCNICO","")),IF(AB2147&lt;I2147,"ESTOQUE INSUFICIENTE",IF(X2147="","",IF(X2147-V2147&lt;0.01,"EMPATE TÉCNICO","")))))</f>
        <v/>
      </c>
      <c r="AG2147" s="16" t="s">
        <v>3750</v>
      </c>
      <c r="AH2147" s="16" t="s">
        <v>288</v>
      </c>
    </row>
    <row r="2148" customFormat="false" ht="15" hidden="false" customHeight="false" outlineLevel="0" collapsed="false">
      <c r="A2148" s="16" t="s">
        <v>6794</v>
      </c>
      <c r="B2148" s="17" t="s">
        <v>6795</v>
      </c>
      <c r="C2148" s="16" t="s">
        <v>6796</v>
      </c>
      <c r="D2148" s="16" t="s">
        <v>6781</v>
      </c>
      <c r="E2148" s="18" t="n">
        <v>1</v>
      </c>
      <c r="F2148" s="16" t="s">
        <v>43</v>
      </c>
      <c r="G2148" s="18" t="n">
        <v>0</v>
      </c>
      <c r="H2148" s="16" t="n">
        <v>0.2</v>
      </c>
      <c r="I2148" s="18" t="n">
        <v>1</v>
      </c>
      <c r="J2148" s="19" t="n">
        <v>3.9</v>
      </c>
      <c r="K2148" s="19" t="n">
        <v>3.9</v>
      </c>
      <c r="L2148" s="19" t="n">
        <v>3.9</v>
      </c>
      <c r="M2148" s="19" t="n">
        <f aca="false">IF(J2148&gt;0,J2148,K2148)*E2148</f>
        <v>3.9</v>
      </c>
      <c r="N2148" s="20"/>
      <c r="O2148" s="21" t="str">
        <f aca="false">IF(R2148="","",ROUND(R2148*(1-Premissas!$B$4),4))</f>
        <v/>
      </c>
      <c r="P2148" s="22"/>
      <c r="Q2148" s="22"/>
      <c r="R2148" s="23"/>
      <c r="S2148" s="24"/>
      <c r="T2148" s="24"/>
      <c r="U2148" s="25"/>
      <c r="V2148" s="19" t="str">
        <f aca="false">IF(COUNT(N2148:Q2148)=0,"",MIN(N2148:Q2148))</f>
        <v/>
      </c>
      <c r="W2148" s="16" t="str">
        <f aca="false">IF(V2148="","",INDEX($N$4:$Q$4,MATCH(V2148,N2148:Q2148,0)))</f>
        <v/>
      </c>
      <c r="X2148" s="19" t="str">
        <f aca="false">IF(COUNT(N2148:Q2148)&lt;2,"",SMALL(N2148:Q2148,2))</f>
        <v/>
      </c>
      <c r="Y2148" s="26" t="str">
        <f aca="false">IF(OR(V2148="",M2148=0),"",V2148/M2148-1)</f>
        <v/>
      </c>
      <c r="Z2148" s="26" t="str">
        <f aca="false">IF(OR(V2148="",L2148=""),"",V2148/(L2148*E2148)-1)</f>
        <v/>
      </c>
      <c r="AA2148" s="16" t="str">
        <f aca="false">IF(V2148="","SEM OFERTA",IF(OR(Y2148&gt;Premissas!$B$11,Y2148&lt;Premissas!$B$12),"VERIFICAR - UNIDADE/EMBALAGEM",IF(Y2148&gt;Premissas!$B$6,"NÃO COMPRAR - REAJUSTE &gt;5%","COMPRAR")))</f>
        <v>SEM OFERTA</v>
      </c>
      <c r="AB2148" s="18" t="str">
        <f aca="false">IF(W2148="DIMEC",S2148,IF(W2148="MEDCENTRO",U2148,""))</f>
        <v/>
      </c>
      <c r="AC2148" s="18" t="n">
        <f aca="false">IF(AA2148&lt;&gt;"COMPRAR",0,IF(AB2148="",I2148,MIN(I2148,AB2148)))</f>
        <v>0</v>
      </c>
      <c r="AD2148" s="19" t="n">
        <f aca="false">IF(AC2148&gt;0,AC2148*V2148,0)</f>
        <v>0</v>
      </c>
      <c r="AE2148" s="19" t="n">
        <f aca="false">IF(AC2148&gt;0,(M2148-V2148)*AC2148,0)</f>
        <v>0</v>
      </c>
      <c r="AF2148" s="16" t="str">
        <f aca="false">IF(AA2148&lt;&gt;"COMPRAR","",IF(AB2148="",IF(X2148="","",IF(X2148-V2148&lt;0.01,"EMPATE TÉCNICO","")),IF(AB2148&lt;I2148,"ESTOQUE INSUFICIENTE",IF(X2148="","",IF(X2148-V2148&lt;0.01,"EMPATE TÉCNICO","")))))</f>
        <v/>
      </c>
      <c r="AG2148" s="16" t="s">
        <v>3750</v>
      </c>
      <c r="AH2148" s="16" t="s">
        <v>288</v>
      </c>
    </row>
    <row r="2149" customFormat="false" ht="15" hidden="false" customHeight="false" outlineLevel="0" collapsed="false">
      <c r="A2149" s="16" t="s">
        <v>6797</v>
      </c>
      <c r="B2149" s="17" t="s">
        <v>6798</v>
      </c>
      <c r="C2149" s="16" t="s">
        <v>6799</v>
      </c>
      <c r="D2149" s="16" t="s">
        <v>481</v>
      </c>
      <c r="E2149" s="18" t="n">
        <v>1</v>
      </c>
      <c r="F2149" s="16" t="s">
        <v>42</v>
      </c>
      <c r="G2149" s="18" t="n">
        <v>0</v>
      </c>
      <c r="H2149" s="16" t="n">
        <v>0.7</v>
      </c>
      <c r="I2149" s="18" t="n">
        <v>2</v>
      </c>
      <c r="J2149" s="19" t="n">
        <v>8.57</v>
      </c>
      <c r="K2149" s="19" t="n">
        <v>8.57</v>
      </c>
      <c r="L2149" s="19" t="n">
        <v>8.57</v>
      </c>
      <c r="M2149" s="19" t="n">
        <f aca="false">IF(J2149&gt;0,J2149,K2149)*E2149</f>
        <v>8.57</v>
      </c>
      <c r="N2149" s="20"/>
      <c r="O2149" s="21" t="str">
        <f aca="false">IF(R2149="","",ROUND(R2149*(1-Premissas!$B$4),4))</f>
        <v/>
      </c>
      <c r="P2149" s="22"/>
      <c r="Q2149" s="22"/>
      <c r="R2149" s="23"/>
      <c r="S2149" s="24"/>
      <c r="T2149" s="24"/>
      <c r="U2149" s="25"/>
      <c r="V2149" s="19" t="str">
        <f aca="false">IF(COUNT(N2149:Q2149)=0,"",MIN(N2149:Q2149))</f>
        <v/>
      </c>
      <c r="W2149" s="16" t="str">
        <f aca="false">IF(V2149="","",INDEX($N$4:$Q$4,MATCH(V2149,N2149:Q2149,0)))</f>
        <v/>
      </c>
      <c r="X2149" s="19" t="str">
        <f aca="false">IF(COUNT(N2149:Q2149)&lt;2,"",SMALL(N2149:Q2149,2))</f>
        <v/>
      </c>
      <c r="Y2149" s="26" t="str">
        <f aca="false">IF(OR(V2149="",M2149=0),"",V2149/M2149-1)</f>
        <v/>
      </c>
      <c r="Z2149" s="26" t="str">
        <f aca="false">IF(OR(V2149="",L2149=""),"",V2149/(L2149*E2149)-1)</f>
        <v/>
      </c>
      <c r="AA2149" s="16" t="str">
        <f aca="false">IF(V2149="","SEM OFERTA",IF(OR(Y2149&gt;Premissas!$B$11,Y2149&lt;Premissas!$B$12),"VERIFICAR - UNIDADE/EMBALAGEM",IF(Y2149&gt;Premissas!$B$6,"NÃO COMPRAR - REAJUSTE &gt;5%","COMPRAR")))</f>
        <v>SEM OFERTA</v>
      </c>
      <c r="AB2149" s="18" t="str">
        <f aca="false">IF(W2149="DIMEC",S2149,IF(W2149="MEDCENTRO",U2149,""))</f>
        <v/>
      </c>
      <c r="AC2149" s="18" t="n">
        <f aca="false">IF(AA2149&lt;&gt;"COMPRAR",0,IF(AB2149="",I2149,MIN(I2149,AB2149)))</f>
        <v>0</v>
      </c>
      <c r="AD2149" s="19" t="n">
        <f aca="false">IF(AC2149&gt;0,AC2149*V2149,0)</f>
        <v>0</v>
      </c>
      <c r="AE2149" s="19" t="n">
        <f aca="false">IF(AC2149&gt;0,(M2149-V2149)*AC2149,0)</f>
        <v>0</v>
      </c>
      <c r="AF2149" s="16" t="str">
        <f aca="false">IF(AA2149&lt;&gt;"COMPRAR","",IF(AB2149="",IF(X2149="","",IF(X2149-V2149&lt;0.01,"EMPATE TÉCNICO","")),IF(AB2149&lt;I2149,"ESTOQUE INSUFICIENTE",IF(X2149="","",IF(X2149-V2149&lt;0.01,"EMPATE TÉCNICO","")))))</f>
        <v/>
      </c>
      <c r="AG2149" s="16" t="s">
        <v>490</v>
      </c>
      <c r="AH2149" s="16" t="s">
        <v>288</v>
      </c>
    </row>
    <row r="2150" customFormat="false" ht="15" hidden="false" customHeight="false" outlineLevel="0" collapsed="false">
      <c r="A2150" s="16" t="s">
        <v>6800</v>
      </c>
      <c r="B2150" s="17" t="s">
        <v>6801</v>
      </c>
      <c r="C2150" s="16" t="s">
        <v>6802</v>
      </c>
      <c r="D2150" s="16" t="s">
        <v>6352</v>
      </c>
      <c r="E2150" s="18" t="n">
        <v>1</v>
      </c>
      <c r="F2150" s="16" t="s">
        <v>43</v>
      </c>
      <c r="G2150" s="18" t="n">
        <v>0</v>
      </c>
      <c r="H2150" s="16" t="n">
        <v>0.1</v>
      </c>
      <c r="I2150" s="18" t="n">
        <v>1</v>
      </c>
      <c r="J2150" s="19" t="n">
        <v>1.41</v>
      </c>
      <c r="K2150" s="19" t="n">
        <v>1.41</v>
      </c>
      <c r="L2150" s="19" t="n">
        <v>1.41</v>
      </c>
      <c r="M2150" s="19" t="n">
        <f aca="false">IF(J2150&gt;0,J2150,K2150)*E2150</f>
        <v>1.41</v>
      </c>
      <c r="N2150" s="20"/>
      <c r="O2150" s="21" t="str">
        <f aca="false">IF(R2150="","",ROUND(R2150*(1-Premissas!$B$4),4))</f>
        <v/>
      </c>
      <c r="P2150" s="22"/>
      <c r="Q2150" s="22"/>
      <c r="R2150" s="23"/>
      <c r="S2150" s="24"/>
      <c r="T2150" s="24"/>
      <c r="U2150" s="25"/>
      <c r="V2150" s="19" t="str">
        <f aca="false">IF(COUNT(N2150:Q2150)=0,"",MIN(N2150:Q2150))</f>
        <v/>
      </c>
      <c r="W2150" s="16" t="str">
        <f aca="false">IF(V2150="","",INDEX($N$4:$Q$4,MATCH(V2150,N2150:Q2150,0)))</f>
        <v/>
      </c>
      <c r="X2150" s="19" t="str">
        <f aca="false">IF(COUNT(N2150:Q2150)&lt;2,"",SMALL(N2150:Q2150,2))</f>
        <v/>
      </c>
      <c r="Y2150" s="26" t="str">
        <f aca="false">IF(OR(V2150="",M2150=0),"",V2150/M2150-1)</f>
        <v/>
      </c>
      <c r="Z2150" s="26" t="str">
        <f aca="false">IF(OR(V2150="",L2150=""),"",V2150/(L2150*E2150)-1)</f>
        <v/>
      </c>
      <c r="AA2150" s="16" t="str">
        <f aca="false">IF(V2150="","SEM OFERTA",IF(OR(Y2150&gt;Premissas!$B$11,Y2150&lt;Premissas!$B$12),"VERIFICAR - UNIDADE/EMBALAGEM",IF(Y2150&gt;Premissas!$B$6,"NÃO COMPRAR - REAJUSTE &gt;5%","COMPRAR")))</f>
        <v>SEM OFERTA</v>
      </c>
      <c r="AB2150" s="18" t="str">
        <f aca="false">IF(W2150="DIMEC",S2150,IF(W2150="MEDCENTRO",U2150,""))</f>
        <v/>
      </c>
      <c r="AC2150" s="18" t="n">
        <f aca="false">IF(AA2150&lt;&gt;"COMPRAR",0,IF(AB2150="",I2150,MIN(I2150,AB2150)))</f>
        <v>0</v>
      </c>
      <c r="AD2150" s="19" t="n">
        <f aca="false">IF(AC2150&gt;0,AC2150*V2150,0)</f>
        <v>0</v>
      </c>
      <c r="AE2150" s="19" t="n">
        <f aca="false">IF(AC2150&gt;0,(M2150-V2150)*AC2150,0)</f>
        <v>0</v>
      </c>
      <c r="AF2150" s="16" t="str">
        <f aca="false">IF(AA2150&lt;&gt;"COMPRAR","",IF(AB2150="",IF(X2150="","",IF(X2150-V2150&lt;0.01,"EMPATE TÉCNICO","")),IF(AB2150&lt;I2150,"ESTOQUE INSUFICIENTE",IF(X2150="","",IF(X2150-V2150&lt;0.01,"EMPATE TÉCNICO","")))))</f>
        <v/>
      </c>
      <c r="AG2150" s="16" t="s">
        <v>5174</v>
      </c>
      <c r="AH2150" s="16" t="s">
        <v>288</v>
      </c>
    </row>
    <row r="2151" customFormat="false" ht="15" hidden="false" customHeight="false" outlineLevel="0" collapsed="false">
      <c r="A2151" s="16" t="s">
        <v>6803</v>
      </c>
      <c r="B2151" s="17" t="s">
        <v>6804</v>
      </c>
      <c r="C2151" s="16" t="s">
        <v>6805</v>
      </c>
      <c r="D2151" s="16" t="s">
        <v>6352</v>
      </c>
      <c r="E2151" s="18" t="n">
        <v>1</v>
      </c>
      <c r="F2151" s="16" t="s">
        <v>43</v>
      </c>
      <c r="G2151" s="18" t="n">
        <v>0</v>
      </c>
      <c r="H2151" s="16" t="n">
        <v>4.9</v>
      </c>
      <c r="I2151" s="18" t="n">
        <v>13</v>
      </c>
      <c r="J2151" s="19" t="n">
        <v>1.6</v>
      </c>
      <c r="K2151" s="19" t="n">
        <v>1.6</v>
      </c>
      <c r="L2151" s="19" t="n">
        <v>1.6</v>
      </c>
      <c r="M2151" s="19" t="n">
        <f aca="false">IF(J2151&gt;0,J2151,K2151)*E2151</f>
        <v>1.6</v>
      </c>
      <c r="N2151" s="20"/>
      <c r="O2151" s="21" t="str">
        <f aca="false">IF(R2151="","",ROUND(R2151*(1-Premissas!$B$4),4))</f>
        <v/>
      </c>
      <c r="P2151" s="22"/>
      <c r="Q2151" s="22"/>
      <c r="R2151" s="23"/>
      <c r="S2151" s="24"/>
      <c r="T2151" s="24"/>
      <c r="U2151" s="25"/>
      <c r="V2151" s="19" t="str">
        <f aca="false">IF(COUNT(N2151:Q2151)=0,"",MIN(N2151:Q2151))</f>
        <v/>
      </c>
      <c r="W2151" s="16" t="str">
        <f aca="false">IF(V2151="","",INDEX($N$4:$Q$4,MATCH(V2151,N2151:Q2151,0)))</f>
        <v/>
      </c>
      <c r="X2151" s="19" t="str">
        <f aca="false">IF(COUNT(N2151:Q2151)&lt;2,"",SMALL(N2151:Q2151,2))</f>
        <v/>
      </c>
      <c r="Y2151" s="26" t="str">
        <f aca="false">IF(OR(V2151="",M2151=0),"",V2151/M2151-1)</f>
        <v/>
      </c>
      <c r="Z2151" s="26" t="str">
        <f aca="false">IF(OR(V2151="",L2151=""),"",V2151/(L2151*E2151)-1)</f>
        <v/>
      </c>
      <c r="AA2151" s="16" t="str">
        <f aca="false">IF(V2151="","SEM OFERTA",IF(OR(Y2151&gt;Premissas!$B$11,Y2151&lt;Premissas!$B$12),"VERIFICAR - UNIDADE/EMBALAGEM",IF(Y2151&gt;Premissas!$B$6,"NÃO COMPRAR - REAJUSTE &gt;5%","COMPRAR")))</f>
        <v>SEM OFERTA</v>
      </c>
      <c r="AB2151" s="18" t="str">
        <f aca="false">IF(W2151="DIMEC",S2151,IF(W2151="MEDCENTRO",U2151,""))</f>
        <v/>
      </c>
      <c r="AC2151" s="18" t="n">
        <f aca="false">IF(AA2151&lt;&gt;"COMPRAR",0,IF(AB2151="",I2151,MIN(I2151,AB2151)))</f>
        <v>0</v>
      </c>
      <c r="AD2151" s="19" t="n">
        <f aca="false">IF(AC2151&gt;0,AC2151*V2151,0)</f>
        <v>0</v>
      </c>
      <c r="AE2151" s="19" t="n">
        <f aca="false">IF(AC2151&gt;0,(M2151-V2151)*AC2151,0)</f>
        <v>0</v>
      </c>
      <c r="AF2151" s="16" t="str">
        <f aca="false">IF(AA2151&lt;&gt;"COMPRAR","",IF(AB2151="",IF(X2151="","",IF(X2151-V2151&lt;0.01,"EMPATE TÉCNICO","")),IF(AB2151&lt;I2151,"ESTOQUE INSUFICIENTE",IF(X2151="","",IF(X2151-V2151&lt;0.01,"EMPATE TÉCNICO","")))))</f>
        <v/>
      </c>
      <c r="AG2151" s="16" t="s">
        <v>5174</v>
      </c>
      <c r="AH2151" s="16" t="s">
        <v>288</v>
      </c>
    </row>
    <row r="2152" customFormat="false" ht="15" hidden="false" customHeight="false" outlineLevel="0" collapsed="false">
      <c r="A2152" s="16" t="s">
        <v>6806</v>
      </c>
      <c r="B2152" s="17" t="s">
        <v>6807</v>
      </c>
      <c r="C2152" s="16" t="s">
        <v>6808</v>
      </c>
      <c r="D2152" s="16" t="s">
        <v>6645</v>
      </c>
      <c r="E2152" s="18" t="n">
        <v>12</v>
      </c>
      <c r="F2152" s="16" t="s">
        <v>43</v>
      </c>
      <c r="G2152" s="18" t="n">
        <v>0</v>
      </c>
      <c r="H2152" s="16" t="n">
        <v>3.9</v>
      </c>
      <c r="I2152" s="18" t="n">
        <v>1</v>
      </c>
      <c r="J2152" s="19" t="n">
        <v>2.1875</v>
      </c>
      <c r="K2152" s="19" t="n">
        <v>2.1875</v>
      </c>
      <c r="L2152" s="19" t="n">
        <v>2.1875</v>
      </c>
      <c r="M2152" s="19" t="n">
        <f aca="false">IF(J2152&gt;0,J2152,K2152)*E2152</f>
        <v>26.25</v>
      </c>
      <c r="N2152" s="20"/>
      <c r="O2152" s="21" t="str">
        <f aca="false">IF(R2152="","",ROUND(R2152*(1-Premissas!$B$4),4))</f>
        <v/>
      </c>
      <c r="P2152" s="22"/>
      <c r="Q2152" s="22"/>
      <c r="R2152" s="23"/>
      <c r="S2152" s="24"/>
      <c r="T2152" s="24"/>
      <c r="U2152" s="25"/>
      <c r="V2152" s="19" t="str">
        <f aca="false">IF(COUNT(N2152:Q2152)=0,"",MIN(N2152:Q2152))</f>
        <v/>
      </c>
      <c r="W2152" s="16" t="str">
        <f aca="false">IF(V2152="","",INDEX($N$4:$Q$4,MATCH(V2152,N2152:Q2152,0)))</f>
        <v/>
      </c>
      <c r="X2152" s="19" t="str">
        <f aca="false">IF(COUNT(N2152:Q2152)&lt;2,"",SMALL(N2152:Q2152,2))</f>
        <v/>
      </c>
      <c r="Y2152" s="26" t="str">
        <f aca="false">IF(OR(V2152="",M2152=0),"",V2152/M2152-1)</f>
        <v/>
      </c>
      <c r="Z2152" s="26" t="str">
        <f aca="false">IF(OR(V2152="",L2152=""),"",V2152/(L2152*E2152)-1)</f>
        <v/>
      </c>
      <c r="AA2152" s="16" t="str">
        <f aca="false">IF(V2152="","SEM OFERTA",IF(OR(Y2152&gt;Premissas!$B$11,Y2152&lt;Premissas!$B$12),"VERIFICAR - UNIDADE/EMBALAGEM",IF(Y2152&gt;Premissas!$B$6,"NÃO COMPRAR - REAJUSTE &gt;5%","COMPRAR")))</f>
        <v>SEM OFERTA</v>
      </c>
      <c r="AB2152" s="18" t="str">
        <f aca="false">IF(W2152="DIMEC",S2152,IF(W2152="MEDCENTRO",U2152,""))</f>
        <v/>
      </c>
      <c r="AC2152" s="18" t="n">
        <f aca="false">IF(AA2152&lt;&gt;"COMPRAR",0,IF(AB2152="",I2152,MIN(I2152,AB2152)))</f>
        <v>0</v>
      </c>
      <c r="AD2152" s="19" t="n">
        <f aca="false">IF(AC2152&gt;0,AC2152*V2152,0)</f>
        <v>0</v>
      </c>
      <c r="AE2152" s="19" t="n">
        <f aca="false">IF(AC2152&gt;0,(M2152-V2152)*AC2152,0)</f>
        <v>0</v>
      </c>
      <c r="AF2152" s="16" t="str">
        <f aca="false">IF(AA2152&lt;&gt;"COMPRAR","",IF(AB2152="",IF(X2152="","",IF(X2152-V2152&lt;0.01,"EMPATE TÉCNICO","")),IF(AB2152&lt;I2152,"ESTOQUE INSUFICIENTE",IF(X2152="","",IF(X2152-V2152&lt;0.01,"EMPATE TÉCNICO","")))))</f>
        <v/>
      </c>
      <c r="AG2152" s="16" t="s">
        <v>3767</v>
      </c>
      <c r="AH2152" s="16" t="s">
        <v>288</v>
      </c>
    </row>
    <row r="2153" customFormat="false" ht="15" hidden="false" customHeight="false" outlineLevel="0" collapsed="false">
      <c r="A2153" s="16" t="s">
        <v>6809</v>
      </c>
      <c r="B2153" s="17" t="s">
        <v>6810</v>
      </c>
      <c r="C2153" s="16" t="s">
        <v>6811</v>
      </c>
      <c r="D2153" s="16" t="s">
        <v>6552</v>
      </c>
      <c r="E2153" s="18" t="n">
        <v>15</v>
      </c>
      <c r="F2153" s="16" t="s">
        <v>41</v>
      </c>
      <c r="G2153" s="18" t="n">
        <v>11</v>
      </c>
      <c r="H2153" s="16" t="n">
        <v>13</v>
      </c>
      <c r="I2153" s="18" t="n">
        <v>2</v>
      </c>
      <c r="J2153" s="19" t="n">
        <v>1.77066666666667</v>
      </c>
      <c r="K2153" s="19" t="n">
        <v>1.77066666666667</v>
      </c>
      <c r="L2153" s="19" t="n">
        <v>1.7707</v>
      </c>
      <c r="M2153" s="19" t="n">
        <f aca="false">IF(J2153&gt;0,J2153,K2153)*E2153</f>
        <v>26.5600000000001</v>
      </c>
      <c r="N2153" s="20"/>
      <c r="O2153" s="21" t="str">
        <f aca="false">IF(R2153="","",ROUND(R2153*(1-Premissas!$B$4),4))</f>
        <v/>
      </c>
      <c r="P2153" s="22"/>
      <c r="Q2153" s="22"/>
      <c r="R2153" s="23"/>
      <c r="S2153" s="24"/>
      <c r="T2153" s="24"/>
      <c r="U2153" s="25"/>
      <c r="V2153" s="19" t="str">
        <f aca="false">IF(COUNT(N2153:Q2153)=0,"",MIN(N2153:Q2153))</f>
        <v/>
      </c>
      <c r="W2153" s="16" t="str">
        <f aca="false">IF(V2153="","",INDEX($N$4:$Q$4,MATCH(V2153,N2153:Q2153,0)))</f>
        <v/>
      </c>
      <c r="X2153" s="19" t="str">
        <f aca="false">IF(COUNT(N2153:Q2153)&lt;2,"",SMALL(N2153:Q2153,2))</f>
        <v/>
      </c>
      <c r="Y2153" s="26" t="str">
        <f aca="false">IF(OR(V2153="",M2153=0),"",V2153/M2153-1)</f>
        <v/>
      </c>
      <c r="Z2153" s="26" t="str">
        <f aca="false">IF(OR(V2153="",L2153=""),"",V2153/(L2153*E2153)-1)</f>
        <v/>
      </c>
      <c r="AA2153" s="16" t="str">
        <f aca="false">IF(V2153="","SEM OFERTA",IF(OR(Y2153&gt;Premissas!$B$11,Y2153&lt;Premissas!$B$12),"VERIFICAR - UNIDADE/EMBALAGEM",IF(Y2153&gt;Premissas!$B$6,"NÃO COMPRAR - REAJUSTE &gt;5%","COMPRAR")))</f>
        <v>SEM OFERTA</v>
      </c>
      <c r="AB2153" s="18" t="str">
        <f aca="false">IF(W2153="DIMEC",S2153,IF(W2153="MEDCENTRO",U2153,""))</f>
        <v/>
      </c>
      <c r="AC2153" s="18" t="n">
        <f aca="false">IF(AA2153&lt;&gt;"COMPRAR",0,IF(AB2153="",I2153,MIN(I2153,AB2153)))</f>
        <v>0</v>
      </c>
      <c r="AD2153" s="19" t="n">
        <f aca="false">IF(AC2153&gt;0,AC2153*V2153,0)</f>
        <v>0</v>
      </c>
      <c r="AE2153" s="19" t="n">
        <f aca="false">IF(AC2153&gt;0,(M2153-V2153)*AC2153,0)</f>
        <v>0</v>
      </c>
      <c r="AF2153" s="16" t="str">
        <f aca="false">IF(AA2153&lt;&gt;"COMPRAR","",IF(AB2153="",IF(X2153="","",IF(X2153-V2153&lt;0.01,"EMPATE TÉCNICO","")),IF(AB2153&lt;I2153,"ESTOQUE INSUFICIENTE",IF(X2153="","",IF(X2153-V2153&lt;0.01,"EMPATE TÉCNICO","")))))</f>
        <v/>
      </c>
      <c r="AG2153" s="16" t="s">
        <v>3767</v>
      </c>
      <c r="AH2153" s="16" t="s">
        <v>288</v>
      </c>
    </row>
    <row r="2154" customFormat="false" ht="15" hidden="false" customHeight="false" outlineLevel="0" collapsed="false">
      <c r="A2154" s="16" t="s">
        <v>6812</v>
      </c>
      <c r="B2154" s="17" t="s">
        <v>6813</v>
      </c>
      <c r="C2154" s="16" t="s">
        <v>6814</v>
      </c>
      <c r="D2154" s="16" t="s">
        <v>5212</v>
      </c>
      <c r="E2154" s="18" t="n">
        <v>12</v>
      </c>
      <c r="F2154" s="16" t="s">
        <v>42</v>
      </c>
      <c r="G2154" s="18" t="n">
        <v>2</v>
      </c>
      <c r="H2154" s="16" t="n">
        <v>9.6</v>
      </c>
      <c r="I2154" s="18" t="n">
        <v>2</v>
      </c>
      <c r="J2154" s="19" t="n">
        <v>2.21333333333333</v>
      </c>
      <c r="K2154" s="19" t="n">
        <v>2.21333333333333</v>
      </c>
      <c r="L2154" s="19" t="n">
        <v>2.2133</v>
      </c>
      <c r="M2154" s="19" t="n">
        <f aca="false">IF(J2154&gt;0,J2154,K2154)*E2154</f>
        <v>26.56</v>
      </c>
      <c r="N2154" s="20"/>
      <c r="O2154" s="21" t="str">
        <f aca="false">IF(R2154="","",ROUND(R2154*(1-Premissas!$B$4),4))</f>
        <v/>
      </c>
      <c r="P2154" s="22"/>
      <c r="Q2154" s="22"/>
      <c r="R2154" s="23"/>
      <c r="S2154" s="24"/>
      <c r="T2154" s="24"/>
      <c r="U2154" s="25"/>
      <c r="V2154" s="19" t="str">
        <f aca="false">IF(COUNT(N2154:Q2154)=0,"",MIN(N2154:Q2154))</f>
        <v/>
      </c>
      <c r="W2154" s="16" t="str">
        <f aca="false">IF(V2154="","",INDEX($N$4:$Q$4,MATCH(V2154,N2154:Q2154,0)))</f>
        <v/>
      </c>
      <c r="X2154" s="19" t="str">
        <f aca="false">IF(COUNT(N2154:Q2154)&lt;2,"",SMALL(N2154:Q2154,2))</f>
        <v/>
      </c>
      <c r="Y2154" s="26" t="str">
        <f aca="false">IF(OR(V2154="",M2154=0),"",V2154/M2154-1)</f>
        <v/>
      </c>
      <c r="Z2154" s="26" t="str">
        <f aca="false">IF(OR(V2154="",L2154=""),"",V2154/(L2154*E2154)-1)</f>
        <v/>
      </c>
      <c r="AA2154" s="16" t="str">
        <f aca="false">IF(V2154="","SEM OFERTA",IF(OR(Y2154&gt;Premissas!$B$11,Y2154&lt;Premissas!$B$12),"VERIFICAR - UNIDADE/EMBALAGEM",IF(Y2154&gt;Premissas!$B$6,"NÃO COMPRAR - REAJUSTE &gt;5%","COMPRAR")))</f>
        <v>SEM OFERTA</v>
      </c>
      <c r="AB2154" s="18" t="str">
        <f aca="false">IF(W2154="DIMEC",S2154,IF(W2154="MEDCENTRO",U2154,""))</f>
        <v/>
      </c>
      <c r="AC2154" s="18" t="n">
        <f aca="false">IF(AA2154&lt;&gt;"COMPRAR",0,IF(AB2154="",I2154,MIN(I2154,AB2154)))</f>
        <v>0</v>
      </c>
      <c r="AD2154" s="19" t="n">
        <f aca="false">IF(AC2154&gt;0,AC2154*V2154,0)</f>
        <v>0</v>
      </c>
      <c r="AE2154" s="19" t="n">
        <f aca="false">IF(AC2154&gt;0,(M2154-V2154)*AC2154,0)</f>
        <v>0</v>
      </c>
      <c r="AF2154" s="16" t="str">
        <f aca="false">IF(AA2154&lt;&gt;"COMPRAR","",IF(AB2154="",IF(X2154="","",IF(X2154-V2154&lt;0.01,"EMPATE TÉCNICO","")),IF(AB2154&lt;I2154,"ESTOQUE INSUFICIENTE",IF(X2154="","",IF(X2154-V2154&lt;0.01,"EMPATE TÉCNICO","")))))</f>
        <v/>
      </c>
      <c r="AG2154" s="16" t="s">
        <v>3767</v>
      </c>
      <c r="AH2154" s="16" t="s">
        <v>288</v>
      </c>
    </row>
    <row r="2155" customFormat="false" ht="15" hidden="false" customHeight="false" outlineLevel="0" collapsed="false">
      <c r="A2155" s="16" t="s">
        <v>6815</v>
      </c>
      <c r="B2155" s="17" t="s">
        <v>6816</v>
      </c>
      <c r="C2155" s="16" t="s">
        <v>6817</v>
      </c>
      <c r="D2155" s="16" t="s">
        <v>6552</v>
      </c>
      <c r="E2155" s="18" t="n">
        <v>15</v>
      </c>
      <c r="F2155" s="16" t="s">
        <v>41</v>
      </c>
      <c r="G2155" s="18" t="n">
        <v>26</v>
      </c>
      <c r="H2155" s="16" t="n">
        <v>16.1</v>
      </c>
      <c r="I2155" s="18" t="n">
        <v>2</v>
      </c>
      <c r="J2155" s="19" t="n">
        <v>1.77056</v>
      </c>
      <c r="K2155" s="19" t="n">
        <v>1.77056</v>
      </c>
      <c r="L2155" s="19" t="n">
        <v>1.7706</v>
      </c>
      <c r="M2155" s="19" t="n">
        <f aca="false">IF(J2155&gt;0,J2155,K2155)*E2155</f>
        <v>26.5584</v>
      </c>
      <c r="N2155" s="20"/>
      <c r="O2155" s="21" t="str">
        <f aca="false">IF(R2155="","",ROUND(R2155*(1-Premissas!$B$4),4))</f>
        <v/>
      </c>
      <c r="P2155" s="22"/>
      <c r="Q2155" s="22"/>
      <c r="R2155" s="23"/>
      <c r="S2155" s="24"/>
      <c r="T2155" s="24"/>
      <c r="U2155" s="25"/>
      <c r="V2155" s="19" t="str">
        <f aca="false">IF(COUNT(N2155:Q2155)=0,"",MIN(N2155:Q2155))</f>
        <v/>
      </c>
      <c r="W2155" s="16" t="str">
        <f aca="false">IF(V2155="","",INDEX($N$4:$Q$4,MATCH(V2155,N2155:Q2155,0)))</f>
        <v/>
      </c>
      <c r="X2155" s="19" t="str">
        <f aca="false">IF(COUNT(N2155:Q2155)&lt;2,"",SMALL(N2155:Q2155,2))</f>
        <v/>
      </c>
      <c r="Y2155" s="26" t="str">
        <f aca="false">IF(OR(V2155="",M2155=0),"",V2155/M2155-1)</f>
        <v/>
      </c>
      <c r="Z2155" s="26" t="str">
        <f aca="false">IF(OR(V2155="",L2155=""),"",V2155/(L2155*E2155)-1)</f>
        <v/>
      </c>
      <c r="AA2155" s="16" t="str">
        <f aca="false">IF(V2155="","SEM OFERTA",IF(OR(Y2155&gt;Premissas!$B$11,Y2155&lt;Premissas!$B$12),"VERIFICAR - UNIDADE/EMBALAGEM",IF(Y2155&gt;Premissas!$B$6,"NÃO COMPRAR - REAJUSTE &gt;5%","COMPRAR")))</f>
        <v>SEM OFERTA</v>
      </c>
      <c r="AB2155" s="18" t="str">
        <f aca="false">IF(W2155="DIMEC",S2155,IF(W2155="MEDCENTRO",U2155,""))</f>
        <v/>
      </c>
      <c r="AC2155" s="18" t="n">
        <f aca="false">IF(AA2155&lt;&gt;"COMPRAR",0,IF(AB2155="",I2155,MIN(I2155,AB2155)))</f>
        <v>0</v>
      </c>
      <c r="AD2155" s="19" t="n">
        <f aca="false">IF(AC2155&gt;0,AC2155*V2155,0)</f>
        <v>0</v>
      </c>
      <c r="AE2155" s="19" t="n">
        <f aca="false">IF(AC2155&gt;0,(M2155-V2155)*AC2155,0)</f>
        <v>0</v>
      </c>
      <c r="AF2155" s="16" t="str">
        <f aca="false">IF(AA2155&lt;&gt;"COMPRAR","",IF(AB2155="",IF(X2155="","",IF(X2155-V2155&lt;0.01,"EMPATE TÉCNICO","")),IF(AB2155&lt;I2155,"ESTOQUE INSUFICIENTE",IF(X2155="","",IF(X2155-V2155&lt;0.01,"EMPATE TÉCNICO","")))))</f>
        <v/>
      </c>
      <c r="AG2155" s="16" t="s">
        <v>3767</v>
      </c>
      <c r="AH2155" s="16" t="s">
        <v>288</v>
      </c>
    </row>
    <row r="2156" customFormat="false" ht="15" hidden="false" customHeight="false" outlineLevel="0" collapsed="false">
      <c r="A2156" s="16" t="s">
        <v>6818</v>
      </c>
      <c r="B2156" s="17" t="s">
        <v>6819</v>
      </c>
      <c r="C2156" s="16" t="s">
        <v>6820</v>
      </c>
      <c r="D2156" s="16" t="s">
        <v>6552</v>
      </c>
      <c r="E2156" s="18" t="n">
        <v>1</v>
      </c>
      <c r="F2156" s="16" t="s">
        <v>41</v>
      </c>
      <c r="G2156" s="18" t="n">
        <v>10</v>
      </c>
      <c r="H2156" s="16" t="n">
        <v>5.3</v>
      </c>
      <c r="I2156" s="18" t="n">
        <v>4</v>
      </c>
      <c r="J2156" s="19" t="n">
        <v>11.0654</v>
      </c>
      <c r="K2156" s="19" t="n">
        <v>11.0654</v>
      </c>
      <c r="L2156" s="19" t="n">
        <v>11.0654</v>
      </c>
      <c r="M2156" s="19" t="n">
        <f aca="false">IF(J2156&gt;0,J2156,K2156)*E2156</f>
        <v>11.0654</v>
      </c>
      <c r="N2156" s="20"/>
      <c r="O2156" s="21" t="str">
        <f aca="false">IF(R2156="","",ROUND(R2156*(1-Premissas!$B$4),4))</f>
        <v/>
      </c>
      <c r="P2156" s="22"/>
      <c r="Q2156" s="22"/>
      <c r="R2156" s="23"/>
      <c r="S2156" s="24"/>
      <c r="T2156" s="24"/>
      <c r="U2156" s="25"/>
      <c r="V2156" s="19" t="str">
        <f aca="false">IF(COUNT(N2156:Q2156)=0,"",MIN(N2156:Q2156))</f>
        <v/>
      </c>
      <c r="W2156" s="16" t="str">
        <f aca="false">IF(V2156="","",INDEX($N$4:$Q$4,MATCH(V2156,N2156:Q2156,0)))</f>
        <v/>
      </c>
      <c r="X2156" s="19" t="str">
        <f aca="false">IF(COUNT(N2156:Q2156)&lt;2,"",SMALL(N2156:Q2156,2))</f>
        <v/>
      </c>
      <c r="Y2156" s="26" t="str">
        <f aca="false">IF(OR(V2156="",M2156=0),"",V2156/M2156-1)</f>
        <v/>
      </c>
      <c r="Z2156" s="26" t="str">
        <f aca="false">IF(OR(V2156="",L2156=""),"",V2156/(L2156*E2156)-1)</f>
        <v/>
      </c>
      <c r="AA2156" s="16" t="str">
        <f aca="false">IF(V2156="","SEM OFERTA",IF(OR(Y2156&gt;Premissas!$B$11,Y2156&lt;Premissas!$B$12),"VERIFICAR - UNIDADE/EMBALAGEM",IF(Y2156&gt;Premissas!$B$6,"NÃO COMPRAR - REAJUSTE &gt;5%","COMPRAR")))</f>
        <v>SEM OFERTA</v>
      </c>
      <c r="AB2156" s="18" t="str">
        <f aca="false">IF(W2156="DIMEC",S2156,IF(W2156="MEDCENTRO",U2156,""))</f>
        <v/>
      </c>
      <c r="AC2156" s="18" t="n">
        <f aca="false">IF(AA2156&lt;&gt;"COMPRAR",0,IF(AB2156="",I2156,MIN(I2156,AB2156)))</f>
        <v>0</v>
      </c>
      <c r="AD2156" s="19" t="n">
        <f aca="false">IF(AC2156&gt;0,AC2156*V2156,0)</f>
        <v>0</v>
      </c>
      <c r="AE2156" s="19" t="n">
        <f aca="false">IF(AC2156&gt;0,(M2156-V2156)*AC2156,0)</f>
        <v>0</v>
      </c>
      <c r="AF2156" s="16" t="str">
        <f aca="false">IF(AA2156&lt;&gt;"COMPRAR","",IF(AB2156="",IF(X2156="","",IF(X2156-V2156&lt;0.01,"EMPATE TÉCNICO","")),IF(AB2156&lt;I2156,"ESTOQUE INSUFICIENTE",IF(X2156="","",IF(X2156-V2156&lt;0.01,"EMPATE TÉCNICO","")))))</f>
        <v/>
      </c>
      <c r="AG2156" s="16" t="s">
        <v>3767</v>
      </c>
      <c r="AH2156" s="16" t="s">
        <v>288</v>
      </c>
    </row>
    <row r="2157" customFormat="false" ht="15" hidden="false" customHeight="false" outlineLevel="0" collapsed="false">
      <c r="A2157" s="16" t="s">
        <v>6821</v>
      </c>
      <c r="B2157" s="17" t="s">
        <v>6822</v>
      </c>
      <c r="C2157" s="16" t="s">
        <v>6823</v>
      </c>
      <c r="D2157" s="16" t="s">
        <v>6552</v>
      </c>
      <c r="E2157" s="18" t="n">
        <v>6</v>
      </c>
      <c r="F2157" s="16" t="s">
        <v>43</v>
      </c>
      <c r="G2157" s="18" t="n">
        <v>0</v>
      </c>
      <c r="H2157" s="16" t="n">
        <v>0.9</v>
      </c>
      <c r="I2157" s="18" t="n">
        <v>1</v>
      </c>
      <c r="J2157" s="19" t="n">
        <v>10.39</v>
      </c>
      <c r="K2157" s="19" t="n">
        <v>10.39</v>
      </c>
      <c r="L2157" s="19" t="n">
        <v>10.39</v>
      </c>
      <c r="M2157" s="19" t="n">
        <f aca="false">IF(J2157&gt;0,J2157,K2157)*E2157</f>
        <v>62.34</v>
      </c>
      <c r="N2157" s="20"/>
      <c r="O2157" s="21" t="str">
        <f aca="false">IF(R2157="","",ROUND(R2157*(1-Premissas!$B$4),4))</f>
        <v/>
      </c>
      <c r="P2157" s="22"/>
      <c r="Q2157" s="22"/>
      <c r="R2157" s="23"/>
      <c r="S2157" s="24"/>
      <c r="T2157" s="24"/>
      <c r="U2157" s="25"/>
      <c r="V2157" s="19" t="str">
        <f aca="false">IF(COUNT(N2157:Q2157)=0,"",MIN(N2157:Q2157))</f>
        <v/>
      </c>
      <c r="W2157" s="16" t="str">
        <f aca="false">IF(V2157="","",INDEX($N$4:$Q$4,MATCH(V2157,N2157:Q2157,0)))</f>
        <v/>
      </c>
      <c r="X2157" s="19" t="str">
        <f aca="false">IF(COUNT(N2157:Q2157)&lt;2,"",SMALL(N2157:Q2157,2))</f>
        <v/>
      </c>
      <c r="Y2157" s="26" t="str">
        <f aca="false">IF(OR(V2157="",M2157=0),"",V2157/M2157-1)</f>
        <v/>
      </c>
      <c r="Z2157" s="26" t="str">
        <f aca="false">IF(OR(V2157="",L2157=""),"",V2157/(L2157*E2157)-1)</f>
        <v/>
      </c>
      <c r="AA2157" s="16" t="str">
        <f aca="false">IF(V2157="","SEM OFERTA",IF(OR(Y2157&gt;Premissas!$B$11,Y2157&lt;Premissas!$B$12),"VERIFICAR - UNIDADE/EMBALAGEM",IF(Y2157&gt;Premissas!$B$6,"NÃO COMPRAR - REAJUSTE &gt;5%","COMPRAR")))</f>
        <v>SEM OFERTA</v>
      </c>
      <c r="AB2157" s="18" t="str">
        <f aca="false">IF(W2157="DIMEC",S2157,IF(W2157="MEDCENTRO",U2157,""))</f>
        <v/>
      </c>
      <c r="AC2157" s="18" t="n">
        <f aca="false">IF(AA2157&lt;&gt;"COMPRAR",0,IF(AB2157="",I2157,MIN(I2157,AB2157)))</f>
        <v>0</v>
      </c>
      <c r="AD2157" s="19" t="n">
        <f aca="false">IF(AC2157&gt;0,AC2157*V2157,0)</f>
        <v>0</v>
      </c>
      <c r="AE2157" s="19" t="n">
        <f aca="false">IF(AC2157&gt;0,(M2157-V2157)*AC2157,0)</f>
        <v>0</v>
      </c>
      <c r="AF2157" s="16" t="str">
        <f aca="false">IF(AA2157&lt;&gt;"COMPRAR","",IF(AB2157="",IF(X2157="","",IF(X2157-V2157&lt;0.01,"EMPATE TÉCNICO","")),IF(AB2157&lt;I2157,"ESTOQUE INSUFICIENTE",IF(X2157="","",IF(X2157-V2157&lt;0.01,"EMPATE TÉCNICO","")))))</f>
        <v/>
      </c>
      <c r="AG2157" s="16" t="s">
        <v>3767</v>
      </c>
      <c r="AH2157" s="16" t="s">
        <v>288</v>
      </c>
    </row>
    <row r="2158" customFormat="false" ht="15" hidden="false" customHeight="false" outlineLevel="0" collapsed="false">
      <c r="A2158" s="16" t="s">
        <v>6824</v>
      </c>
      <c r="B2158" s="17" t="s">
        <v>6825</v>
      </c>
      <c r="C2158" s="16" t="s">
        <v>6826</v>
      </c>
      <c r="D2158" s="16" t="s">
        <v>6645</v>
      </c>
      <c r="E2158" s="18" t="n">
        <v>6</v>
      </c>
      <c r="F2158" s="16" t="s">
        <v>41</v>
      </c>
      <c r="G2158" s="18" t="n">
        <v>8</v>
      </c>
      <c r="H2158" s="16" t="n">
        <v>3.2</v>
      </c>
      <c r="I2158" s="18" t="n">
        <v>1</v>
      </c>
      <c r="J2158" s="19" t="n">
        <v>11.0655555555556</v>
      </c>
      <c r="K2158" s="19" t="n">
        <v>11.0655555555556</v>
      </c>
      <c r="L2158" s="19" t="n">
        <v>11.0656</v>
      </c>
      <c r="M2158" s="19" t="n">
        <f aca="false">IF(J2158&gt;0,J2158,K2158)*E2158</f>
        <v>66.3933333333336</v>
      </c>
      <c r="N2158" s="20"/>
      <c r="O2158" s="21" t="str">
        <f aca="false">IF(R2158="","",ROUND(R2158*(1-Premissas!$B$4),4))</f>
        <v/>
      </c>
      <c r="P2158" s="22"/>
      <c r="Q2158" s="22"/>
      <c r="R2158" s="23"/>
      <c r="S2158" s="24"/>
      <c r="T2158" s="24"/>
      <c r="U2158" s="25"/>
      <c r="V2158" s="19" t="str">
        <f aca="false">IF(COUNT(N2158:Q2158)=0,"",MIN(N2158:Q2158))</f>
        <v/>
      </c>
      <c r="W2158" s="16" t="str">
        <f aca="false">IF(V2158="","",INDEX($N$4:$Q$4,MATCH(V2158,N2158:Q2158,0)))</f>
        <v/>
      </c>
      <c r="X2158" s="19" t="str">
        <f aca="false">IF(COUNT(N2158:Q2158)&lt;2,"",SMALL(N2158:Q2158,2))</f>
        <v/>
      </c>
      <c r="Y2158" s="26" t="str">
        <f aca="false">IF(OR(V2158="",M2158=0),"",V2158/M2158-1)</f>
        <v/>
      </c>
      <c r="Z2158" s="26" t="str">
        <f aca="false">IF(OR(V2158="",L2158=""),"",V2158/(L2158*E2158)-1)</f>
        <v/>
      </c>
      <c r="AA2158" s="16" t="str">
        <f aca="false">IF(V2158="","SEM OFERTA",IF(OR(Y2158&gt;Premissas!$B$11,Y2158&lt;Premissas!$B$12),"VERIFICAR - UNIDADE/EMBALAGEM",IF(Y2158&gt;Premissas!$B$6,"NÃO COMPRAR - REAJUSTE &gt;5%","COMPRAR")))</f>
        <v>SEM OFERTA</v>
      </c>
      <c r="AB2158" s="18" t="str">
        <f aca="false">IF(W2158="DIMEC",S2158,IF(W2158="MEDCENTRO",U2158,""))</f>
        <v/>
      </c>
      <c r="AC2158" s="18" t="n">
        <f aca="false">IF(AA2158&lt;&gt;"COMPRAR",0,IF(AB2158="",I2158,MIN(I2158,AB2158)))</f>
        <v>0</v>
      </c>
      <c r="AD2158" s="19" t="n">
        <f aca="false">IF(AC2158&gt;0,AC2158*V2158,0)</f>
        <v>0</v>
      </c>
      <c r="AE2158" s="19" t="n">
        <f aca="false">IF(AC2158&gt;0,(M2158-V2158)*AC2158,0)</f>
        <v>0</v>
      </c>
      <c r="AF2158" s="16" t="str">
        <f aca="false">IF(AA2158&lt;&gt;"COMPRAR","",IF(AB2158="",IF(X2158="","",IF(X2158-V2158&lt;0.01,"EMPATE TÉCNICO","")),IF(AB2158&lt;I2158,"ESTOQUE INSUFICIENTE",IF(X2158="","",IF(X2158-V2158&lt;0.01,"EMPATE TÉCNICO","")))))</f>
        <v/>
      </c>
      <c r="AG2158" s="16" t="s">
        <v>3767</v>
      </c>
      <c r="AH2158" s="16" t="s">
        <v>288</v>
      </c>
    </row>
    <row r="2159" customFormat="false" ht="15" hidden="false" customHeight="false" outlineLevel="0" collapsed="false">
      <c r="A2159" s="16" t="s">
        <v>6827</v>
      </c>
      <c r="B2159" s="17" t="s">
        <v>6828</v>
      </c>
      <c r="C2159" s="16" t="s">
        <v>6829</v>
      </c>
      <c r="D2159" s="16" t="s">
        <v>6552</v>
      </c>
      <c r="E2159" s="18" t="n">
        <v>1</v>
      </c>
      <c r="F2159" s="16" t="s">
        <v>41</v>
      </c>
      <c r="G2159" s="18" t="n">
        <v>10</v>
      </c>
      <c r="H2159" s="16" t="n">
        <v>5.5</v>
      </c>
      <c r="I2159" s="18" t="n">
        <v>5</v>
      </c>
      <c r="J2159" s="19" t="n">
        <v>11.065</v>
      </c>
      <c r="K2159" s="19" t="n">
        <v>11.065</v>
      </c>
      <c r="L2159" s="19" t="n">
        <v>11.065</v>
      </c>
      <c r="M2159" s="19" t="n">
        <f aca="false">IF(J2159&gt;0,J2159,K2159)*E2159</f>
        <v>11.065</v>
      </c>
      <c r="N2159" s="20"/>
      <c r="O2159" s="21" t="str">
        <f aca="false">IF(R2159="","",ROUND(R2159*(1-Premissas!$B$4),4))</f>
        <v/>
      </c>
      <c r="P2159" s="22"/>
      <c r="Q2159" s="22"/>
      <c r="R2159" s="23"/>
      <c r="S2159" s="24"/>
      <c r="T2159" s="24"/>
      <c r="U2159" s="25"/>
      <c r="V2159" s="19" t="str">
        <f aca="false">IF(COUNT(N2159:Q2159)=0,"",MIN(N2159:Q2159))</f>
        <v/>
      </c>
      <c r="W2159" s="16" t="str">
        <f aca="false">IF(V2159="","",INDEX($N$4:$Q$4,MATCH(V2159,N2159:Q2159,0)))</f>
        <v/>
      </c>
      <c r="X2159" s="19" t="str">
        <f aca="false">IF(COUNT(N2159:Q2159)&lt;2,"",SMALL(N2159:Q2159,2))</f>
        <v/>
      </c>
      <c r="Y2159" s="26" t="str">
        <f aca="false">IF(OR(V2159="",M2159=0),"",V2159/M2159-1)</f>
        <v/>
      </c>
      <c r="Z2159" s="26" t="str">
        <f aca="false">IF(OR(V2159="",L2159=""),"",V2159/(L2159*E2159)-1)</f>
        <v/>
      </c>
      <c r="AA2159" s="16" t="str">
        <f aca="false">IF(V2159="","SEM OFERTA",IF(OR(Y2159&gt;Premissas!$B$11,Y2159&lt;Premissas!$B$12),"VERIFICAR - UNIDADE/EMBALAGEM",IF(Y2159&gt;Premissas!$B$6,"NÃO COMPRAR - REAJUSTE &gt;5%","COMPRAR")))</f>
        <v>SEM OFERTA</v>
      </c>
      <c r="AB2159" s="18" t="str">
        <f aca="false">IF(W2159="DIMEC",S2159,IF(W2159="MEDCENTRO",U2159,""))</f>
        <v/>
      </c>
      <c r="AC2159" s="18" t="n">
        <f aca="false">IF(AA2159&lt;&gt;"COMPRAR",0,IF(AB2159="",I2159,MIN(I2159,AB2159)))</f>
        <v>0</v>
      </c>
      <c r="AD2159" s="19" t="n">
        <f aca="false">IF(AC2159&gt;0,AC2159*V2159,0)</f>
        <v>0</v>
      </c>
      <c r="AE2159" s="19" t="n">
        <f aca="false">IF(AC2159&gt;0,(M2159-V2159)*AC2159,0)</f>
        <v>0</v>
      </c>
      <c r="AF2159" s="16" t="str">
        <f aca="false">IF(AA2159&lt;&gt;"COMPRAR","",IF(AB2159="",IF(X2159="","",IF(X2159-V2159&lt;0.01,"EMPATE TÉCNICO","")),IF(AB2159&lt;I2159,"ESTOQUE INSUFICIENTE",IF(X2159="","",IF(X2159-V2159&lt;0.01,"EMPATE TÉCNICO","")))))</f>
        <v/>
      </c>
      <c r="AG2159" s="16" t="s">
        <v>3767</v>
      </c>
      <c r="AH2159" s="16" t="s">
        <v>288</v>
      </c>
    </row>
    <row r="2160" customFormat="false" ht="15" hidden="false" customHeight="false" outlineLevel="0" collapsed="false">
      <c r="A2160" s="16" t="s">
        <v>6830</v>
      </c>
      <c r="B2160" s="17" t="s">
        <v>6831</v>
      </c>
      <c r="C2160" s="16" t="s">
        <v>6832</v>
      </c>
      <c r="D2160" s="16" t="s">
        <v>6552</v>
      </c>
      <c r="E2160" s="18" t="n">
        <v>6</v>
      </c>
      <c r="F2160" s="16" t="s">
        <v>43</v>
      </c>
      <c r="G2160" s="18" t="n">
        <v>1</v>
      </c>
      <c r="H2160" s="16" t="n">
        <v>1.4</v>
      </c>
      <c r="I2160" s="18" t="n">
        <v>1</v>
      </c>
      <c r="J2160" s="19" t="n">
        <v>0</v>
      </c>
      <c r="K2160" s="19" t="n">
        <v>9.83</v>
      </c>
      <c r="L2160" s="19"/>
      <c r="M2160" s="19" t="n">
        <f aca="false">IF(J2160&gt;0,J2160,K2160)*E2160</f>
        <v>58.98</v>
      </c>
      <c r="N2160" s="20"/>
      <c r="O2160" s="21" t="str">
        <f aca="false">IF(R2160="","",ROUND(R2160*(1-Premissas!$B$4),4))</f>
        <v/>
      </c>
      <c r="P2160" s="22"/>
      <c r="Q2160" s="22"/>
      <c r="R2160" s="23"/>
      <c r="S2160" s="24"/>
      <c r="T2160" s="24"/>
      <c r="U2160" s="25"/>
      <c r="V2160" s="19" t="str">
        <f aca="false">IF(COUNT(N2160:Q2160)=0,"",MIN(N2160:Q2160))</f>
        <v/>
      </c>
      <c r="W2160" s="16" t="str">
        <f aca="false">IF(V2160="","",INDEX($N$4:$Q$4,MATCH(V2160,N2160:Q2160,0)))</f>
        <v/>
      </c>
      <c r="X2160" s="19" t="str">
        <f aca="false">IF(COUNT(N2160:Q2160)&lt;2,"",SMALL(N2160:Q2160,2))</f>
        <v/>
      </c>
      <c r="Y2160" s="26" t="str">
        <f aca="false">IF(OR(V2160="",M2160=0),"",V2160/M2160-1)</f>
        <v/>
      </c>
      <c r="Z2160" s="26" t="str">
        <f aca="false">IF(OR(V2160="",L2160=""),"",V2160/(L2160*E2160)-1)</f>
        <v/>
      </c>
      <c r="AA2160" s="16" t="str">
        <f aca="false">IF(V2160="","SEM OFERTA",IF(OR(Y2160&gt;Premissas!$B$11,Y2160&lt;Premissas!$B$12),"VERIFICAR - UNIDADE/EMBALAGEM",IF(Y2160&gt;Premissas!$B$6,"NÃO COMPRAR - REAJUSTE &gt;5%","COMPRAR")))</f>
        <v>SEM OFERTA</v>
      </c>
      <c r="AB2160" s="18" t="str">
        <f aca="false">IF(W2160="DIMEC",S2160,IF(W2160="MEDCENTRO",U2160,""))</f>
        <v/>
      </c>
      <c r="AC2160" s="18" t="n">
        <f aca="false">IF(AA2160&lt;&gt;"COMPRAR",0,IF(AB2160="",I2160,MIN(I2160,AB2160)))</f>
        <v>0</v>
      </c>
      <c r="AD2160" s="19" t="n">
        <f aca="false">IF(AC2160&gt;0,AC2160*V2160,0)</f>
        <v>0</v>
      </c>
      <c r="AE2160" s="19" t="n">
        <f aca="false">IF(AC2160&gt;0,(M2160-V2160)*AC2160,0)</f>
        <v>0</v>
      </c>
      <c r="AF2160" s="16" t="str">
        <f aca="false">IF(AA2160&lt;&gt;"COMPRAR","",IF(AB2160="",IF(X2160="","",IF(X2160-V2160&lt;0.01,"EMPATE TÉCNICO","")),IF(AB2160&lt;I2160,"ESTOQUE INSUFICIENTE",IF(X2160="","",IF(X2160-V2160&lt;0.01,"EMPATE TÉCNICO","")))))</f>
        <v/>
      </c>
      <c r="AG2160" s="16" t="s">
        <v>3767</v>
      </c>
      <c r="AH2160" s="16" t="s">
        <v>288</v>
      </c>
    </row>
    <row r="2161" customFormat="false" ht="15" hidden="false" customHeight="false" outlineLevel="0" collapsed="false">
      <c r="A2161" s="16" t="s">
        <v>6833</v>
      </c>
      <c r="B2161" s="17" t="s">
        <v>6834</v>
      </c>
      <c r="C2161" s="16" t="s">
        <v>6835</v>
      </c>
      <c r="D2161" s="16" t="s">
        <v>6552</v>
      </c>
      <c r="E2161" s="18" t="n">
        <v>12</v>
      </c>
      <c r="F2161" s="16" t="s">
        <v>42</v>
      </c>
      <c r="G2161" s="18" t="n">
        <v>15</v>
      </c>
      <c r="H2161" s="16" t="n">
        <v>6.4</v>
      </c>
      <c r="I2161" s="18" t="n">
        <v>1</v>
      </c>
      <c r="J2161" s="19" t="n">
        <v>10.77875</v>
      </c>
      <c r="K2161" s="19" t="n">
        <v>10.77875</v>
      </c>
      <c r="L2161" s="19" t="n">
        <v>10.7788</v>
      </c>
      <c r="M2161" s="19" t="n">
        <f aca="false">IF(J2161&gt;0,J2161,K2161)*E2161</f>
        <v>129.345</v>
      </c>
      <c r="N2161" s="20"/>
      <c r="O2161" s="21" t="str">
        <f aca="false">IF(R2161="","",ROUND(R2161*(1-Premissas!$B$4),4))</f>
        <v/>
      </c>
      <c r="P2161" s="22"/>
      <c r="Q2161" s="22"/>
      <c r="R2161" s="23"/>
      <c r="S2161" s="24"/>
      <c r="T2161" s="24"/>
      <c r="U2161" s="25"/>
      <c r="V2161" s="19" t="str">
        <f aca="false">IF(COUNT(N2161:Q2161)=0,"",MIN(N2161:Q2161))</f>
        <v/>
      </c>
      <c r="W2161" s="16" t="str">
        <f aca="false">IF(V2161="","",INDEX($N$4:$Q$4,MATCH(V2161,N2161:Q2161,0)))</f>
        <v/>
      </c>
      <c r="X2161" s="19" t="str">
        <f aca="false">IF(COUNT(N2161:Q2161)&lt;2,"",SMALL(N2161:Q2161,2))</f>
        <v/>
      </c>
      <c r="Y2161" s="26" t="str">
        <f aca="false">IF(OR(V2161="",M2161=0),"",V2161/M2161-1)</f>
        <v/>
      </c>
      <c r="Z2161" s="26" t="str">
        <f aca="false">IF(OR(V2161="",L2161=""),"",V2161/(L2161*E2161)-1)</f>
        <v/>
      </c>
      <c r="AA2161" s="16" t="str">
        <f aca="false">IF(V2161="","SEM OFERTA",IF(OR(Y2161&gt;Premissas!$B$11,Y2161&lt;Premissas!$B$12),"VERIFICAR - UNIDADE/EMBALAGEM",IF(Y2161&gt;Premissas!$B$6,"NÃO COMPRAR - REAJUSTE &gt;5%","COMPRAR")))</f>
        <v>SEM OFERTA</v>
      </c>
      <c r="AB2161" s="18" t="str">
        <f aca="false">IF(W2161="DIMEC",S2161,IF(W2161="MEDCENTRO",U2161,""))</f>
        <v/>
      </c>
      <c r="AC2161" s="18" t="n">
        <f aca="false">IF(AA2161&lt;&gt;"COMPRAR",0,IF(AB2161="",I2161,MIN(I2161,AB2161)))</f>
        <v>0</v>
      </c>
      <c r="AD2161" s="19" t="n">
        <f aca="false">IF(AC2161&gt;0,AC2161*V2161,0)</f>
        <v>0</v>
      </c>
      <c r="AE2161" s="19" t="n">
        <f aca="false">IF(AC2161&gt;0,(M2161-V2161)*AC2161,0)</f>
        <v>0</v>
      </c>
      <c r="AF2161" s="16" t="str">
        <f aca="false">IF(AA2161&lt;&gt;"COMPRAR","",IF(AB2161="",IF(X2161="","",IF(X2161-V2161&lt;0.01,"EMPATE TÉCNICO","")),IF(AB2161&lt;I2161,"ESTOQUE INSUFICIENTE",IF(X2161="","",IF(X2161-V2161&lt;0.01,"EMPATE TÉCNICO","")))))</f>
        <v/>
      </c>
      <c r="AG2161" s="16" t="s">
        <v>3767</v>
      </c>
      <c r="AH2161" s="16" t="s">
        <v>288</v>
      </c>
    </row>
    <row r="2162" customFormat="false" ht="15" hidden="false" customHeight="false" outlineLevel="0" collapsed="false">
      <c r="A2162" s="16" t="s">
        <v>6836</v>
      </c>
      <c r="B2162" s="17" t="s">
        <v>6837</v>
      </c>
      <c r="C2162" s="16" t="s">
        <v>6838</v>
      </c>
      <c r="D2162" s="16" t="s">
        <v>6645</v>
      </c>
      <c r="E2162" s="18" t="n">
        <v>12</v>
      </c>
      <c r="F2162" s="16" t="s">
        <v>43</v>
      </c>
      <c r="G2162" s="18" t="n">
        <v>0</v>
      </c>
      <c r="H2162" s="16" t="n">
        <v>7.1</v>
      </c>
      <c r="I2162" s="18" t="n">
        <v>2</v>
      </c>
      <c r="J2162" s="19" t="n">
        <v>1.815</v>
      </c>
      <c r="K2162" s="19" t="n">
        <v>1.815</v>
      </c>
      <c r="L2162" s="19" t="n">
        <v>1.7042</v>
      </c>
      <c r="M2162" s="19" t="n">
        <f aca="false">IF(J2162&gt;0,J2162,K2162)*E2162</f>
        <v>21.78</v>
      </c>
      <c r="N2162" s="20"/>
      <c r="O2162" s="21" t="str">
        <f aca="false">IF(R2162="","",ROUND(R2162*(1-Premissas!$B$4),4))</f>
        <v/>
      </c>
      <c r="P2162" s="22"/>
      <c r="Q2162" s="22"/>
      <c r="R2162" s="23"/>
      <c r="S2162" s="24"/>
      <c r="T2162" s="24"/>
      <c r="U2162" s="25"/>
      <c r="V2162" s="19" t="str">
        <f aca="false">IF(COUNT(N2162:Q2162)=0,"",MIN(N2162:Q2162))</f>
        <v/>
      </c>
      <c r="W2162" s="16" t="str">
        <f aca="false">IF(V2162="","",INDEX($N$4:$Q$4,MATCH(V2162,N2162:Q2162,0)))</f>
        <v/>
      </c>
      <c r="X2162" s="19" t="str">
        <f aca="false">IF(COUNT(N2162:Q2162)&lt;2,"",SMALL(N2162:Q2162,2))</f>
        <v/>
      </c>
      <c r="Y2162" s="26" t="str">
        <f aca="false">IF(OR(V2162="",M2162=0),"",V2162/M2162-1)</f>
        <v/>
      </c>
      <c r="Z2162" s="26" t="str">
        <f aca="false">IF(OR(V2162="",L2162=""),"",V2162/(L2162*E2162)-1)</f>
        <v/>
      </c>
      <c r="AA2162" s="16" t="str">
        <f aca="false">IF(V2162="","SEM OFERTA",IF(OR(Y2162&gt;Premissas!$B$11,Y2162&lt;Premissas!$B$12),"VERIFICAR - UNIDADE/EMBALAGEM",IF(Y2162&gt;Premissas!$B$6,"NÃO COMPRAR - REAJUSTE &gt;5%","COMPRAR")))</f>
        <v>SEM OFERTA</v>
      </c>
      <c r="AB2162" s="18" t="str">
        <f aca="false">IF(W2162="DIMEC",S2162,IF(W2162="MEDCENTRO",U2162,""))</f>
        <v/>
      </c>
      <c r="AC2162" s="18" t="n">
        <f aca="false">IF(AA2162&lt;&gt;"COMPRAR",0,IF(AB2162="",I2162,MIN(I2162,AB2162)))</f>
        <v>0</v>
      </c>
      <c r="AD2162" s="19" t="n">
        <f aca="false">IF(AC2162&gt;0,AC2162*V2162,0)</f>
        <v>0</v>
      </c>
      <c r="AE2162" s="19" t="n">
        <f aca="false">IF(AC2162&gt;0,(M2162-V2162)*AC2162,0)</f>
        <v>0</v>
      </c>
      <c r="AF2162" s="16" t="str">
        <f aca="false">IF(AA2162&lt;&gt;"COMPRAR","",IF(AB2162="",IF(X2162="","",IF(X2162-V2162&lt;0.01,"EMPATE TÉCNICO","")),IF(AB2162&lt;I2162,"ESTOQUE INSUFICIENTE",IF(X2162="","",IF(X2162-V2162&lt;0.01,"EMPATE TÉCNICO","")))))</f>
        <v/>
      </c>
      <c r="AG2162" s="16" t="s">
        <v>3767</v>
      </c>
      <c r="AH2162" s="16" t="s">
        <v>288</v>
      </c>
    </row>
    <row r="2163" customFormat="false" ht="15" hidden="false" customHeight="false" outlineLevel="0" collapsed="false">
      <c r="A2163" s="16" t="s">
        <v>6839</v>
      </c>
      <c r="B2163" s="17" t="s">
        <v>6840</v>
      </c>
      <c r="C2163" s="16" t="s">
        <v>6841</v>
      </c>
      <c r="D2163" s="16" t="s">
        <v>6645</v>
      </c>
      <c r="E2163" s="18" t="n">
        <v>60</v>
      </c>
      <c r="F2163" s="16" t="s">
        <v>43</v>
      </c>
      <c r="G2163" s="18" t="n">
        <v>3</v>
      </c>
      <c r="H2163" s="16" t="n">
        <v>6.8</v>
      </c>
      <c r="I2163" s="18" t="n">
        <v>1</v>
      </c>
      <c r="J2163" s="19" t="n">
        <v>0.363</v>
      </c>
      <c r="K2163" s="19" t="n">
        <v>0.363</v>
      </c>
      <c r="L2163" s="19" t="n">
        <v>0.363</v>
      </c>
      <c r="M2163" s="19" t="n">
        <f aca="false">IF(J2163&gt;0,J2163,K2163)*E2163</f>
        <v>21.78</v>
      </c>
      <c r="N2163" s="20"/>
      <c r="O2163" s="21" t="str">
        <f aca="false">IF(R2163="","",ROUND(R2163*(1-Premissas!$B$4),4))</f>
        <v/>
      </c>
      <c r="P2163" s="22"/>
      <c r="Q2163" s="22"/>
      <c r="R2163" s="23"/>
      <c r="S2163" s="24"/>
      <c r="T2163" s="24"/>
      <c r="U2163" s="25"/>
      <c r="V2163" s="19" t="str">
        <f aca="false">IF(COUNT(N2163:Q2163)=0,"",MIN(N2163:Q2163))</f>
        <v/>
      </c>
      <c r="W2163" s="16" t="str">
        <f aca="false">IF(V2163="","",INDEX($N$4:$Q$4,MATCH(V2163,N2163:Q2163,0)))</f>
        <v/>
      </c>
      <c r="X2163" s="19" t="str">
        <f aca="false">IF(COUNT(N2163:Q2163)&lt;2,"",SMALL(N2163:Q2163,2))</f>
        <v/>
      </c>
      <c r="Y2163" s="26" t="str">
        <f aca="false">IF(OR(V2163="",M2163=0),"",V2163/M2163-1)</f>
        <v/>
      </c>
      <c r="Z2163" s="26" t="str">
        <f aca="false">IF(OR(V2163="",L2163=""),"",V2163/(L2163*E2163)-1)</f>
        <v/>
      </c>
      <c r="AA2163" s="16" t="str">
        <f aca="false">IF(V2163="","SEM OFERTA",IF(OR(Y2163&gt;Premissas!$B$11,Y2163&lt;Premissas!$B$12),"VERIFICAR - UNIDADE/EMBALAGEM",IF(Y2163&gt;Premissas!$B$6,"NÃO COMPRAR - REAJUSTE &gt;5%","COMPRAR")))</f>
        <v>SEM OFERTA</v>
      </c>
      <c r="AB2163" s="18" t="str">
        <f aca="false">IF(W2163="DIMEC",S2163,IF(W2163="MEDCENTRO",U2163,""))</f>
        <v/>
      </c>
      <c r="AC2163" s="18" t="n">
        <f aca="false">IF(AA2163&lt;&gt;"COMPRAR",0,IF(AB2163="",I2163,MIN(I2163,AB2163)))</f>
        <v>0</v>
      </c>
      <c r="AD2163" s="19" t="n">
        <f aca="false">IF(AC2163&gt;0,AC2163*V2163,0)</f>
        <v>0</v>
      </c>
      <c r="AE2163" s="19" t="n">
        <f aca="false">IF(AC2163&gt;0,(M2163-V2163)*AC2163,0)</f>
        <v>0</v>
      </c>
      <c r="AF2163" s="16" t="str">
        <f aca="false">IF(AA2163&lt;&gt;"COMPRAR","",IF(AB2163="",IF(X2163="","",IF(X2163-V2163&lt;0.01,"EMPATE TÉCNICO","")),IF(AB2163&lt;I2163,"ESTOQUE INSUFICIENTE",IF(X2163="","",IF(X2163-V2163&lt;0.01,"EMPATE TÉCNICO","")))))</f>
        <v/>
      </c>
      <c r="AG2163" s="16" t="s">
        <v>3767</v>
      </c>
      <c r="AH2163" s="16" t="s">
        <v>288</v>
      </c>
    </row>
    <row r="2164" customFormat="false" ht="15" hidden="false" customHeight="false" outlineLevel="0" collapsed="false">
      <c r="A2164" s="16" t="s">
        <v>6842</v>
      </c>
      <c r="B2164" s="17" t="s">
        <v>6843</v>
      </c>
      <c r="C2164" s="16" t="s">
        <v>6844</v>
      </c>
      <c r="D2164" s="16" t="s">
        <v>6645</v>
      </c>
      <c r="E2164" s="18" t="n">
        <v>1</v>
      </c>
      <c r="F2164" s="16" t="s">
        <v>43</v>
      </c>
      <c r="G2164" s="18" t="n">
        <v>0</v>
      </c>
      <c r="H2164" s="16" t="n">
        <v>0</v>
      </c>
      <c r="I2164" s="18" t="n">
        <v>1</v>
      </c>
      <c r="J2164" s="19" t="n">
        <v>1.29166666666667</v>
      </c>
      <c r="K2164" s="19" t="n">
        <v>1.29166666666667</v>
      </c>
      <c r="L2164" s="19" t="n">
        <v>1.2917</v>
      </c>
      <c r="M2164" s="19" t="n">
        <f aca="false">IF(J2164&gt;0,J2164,K2164)*E2164</f>
        <v>1.29166666666667</v>
      </c>
      <c r="N2164" s="20"/>
      <c r="O2164" s="21" t="str">
        <f aca="false">IF(R2164="","",ROUND(R2164*(1-Premissas!$B$4),4))</f>
        <v/>
      </c>
      <c r="P2164" s="22"/>
      <c r="Q2164" s="22"/>
      <c r="R2164" s="23"/>
      <c r="S2164" s="24"/>
      <c r="T2164" s="24"/>
      <c r="U2164" s="25"/>
      <c r="V2164" s="19" t="str">
        <f aca="false">IF(COUNT(N2164:Q2164)=0,"",MIN(N2164:Q2164))</f>
        <v/>
      </c>
      <c r="W2164" s="16" t="str">
        <f aca="false">IF(V2164="","",INDEX($N$4:$Q$4,MATCH(V2164,N2164:Q2164,0)))</f>
        <v/>
      </c>
      <c r="X2164" s="19" t="str">
        <f aca="false">IF(COUNT(N2164:Q2164)&lt;2,"",SMALL(N2164:Q2164,2))</f>
        <v/>
      </c>
      <c r="Y2164" s="26" t="str">
        <f aca="false">IF(OR(V2164="",M2164=0),"",V2164/M2164-1)</f>
        <v/>
      </c>
      <c r="Z2164" s="26" t="str">
        <f aca="false">IF(OR(V2164="",L2164=""),"",V2164/(L2164*E2164)-1)</f>
        <v/>
      </c>
      <c r="AA2164" s="16" t="str">
        <f aca="false">IF(V2164="","SEM OFERTA",IF(OR(Y2164&gt;Premissas!$B$11,Y2164&lt;Premissas!$B$12),"VERIFICAR - UNIDADE/EMBALAGEM",IF(Y2164&gt;Premissas!$B$6,"NÃO COMPRAR - REAJUSTE &gt;5%","COMPRAR")))</f>
        <v>SEM OFERTA</v>
      </c>
      <c r="AB2164" s="18" t="str">
        <f aca="false">IF(W2164="DIMEC",S2164,IF(W2164="MEDCENTRO",U2164,""))</f>
        <v/>
      </c>
      <c r="AC2164" s="18" t="n">
        <f aca="false">IF(AA2164&lt;&gt;"COMPRAR",0,IF(AB2164="",I2164,MIN(I2164,AB2164)))</f>
        <v>0</v>
      </c>
      <c r="AD2164" s="19" t="n">
        <f aca="false">IF(AC2164&gt;0,AC2164*V2164,0)</f>
        <v>0</v>
      </c>
      <c r="AE2164" s="19" t="n">
        <f aca="false">IF(AC2164&gt;0,(M2164-V2164)*AC2164,0)</f>
        <v>0</v>
      </c>
      <c r="AF2164" s="16" t="str">
        <f aca="false">IF(AA2164&lt;&gt;"COMPRAR","",IF(AB2164="",IF(X2164="","",IF(X2164-V2164&lt;0.01,"EMPATE TÉCNICO","")),IF(AB2164&lt;I2164,"ESTOQUE INSUFICIENTE",IF(X2164="","",IF(X2164-V2164&lt;0.01,"EMPATE TÉCNICO","")))))</f>
        <v/>
      </c>
      <c r="AG2164" s="16" t="s">
        <v>3767</v>
      </c>
      <c r="AH2164" s="16" t="s">
        <v>288</v>
      </c>
    </row>
    <row r="2165" customFormat="false" ht="15" hidden="false" customHeight="false" outlineLevel="0" collapsed="false">
      <c r="A2165" s="16" t="s">
        <v>6845</v>
      </c>
      <c r="B2165" s="17" t="s">
        <v>6846</v>
      </c>
      <c r="C2165" s="16" t="s">
        <v>6847</v>
      </c>
      <c r="D2165" s="16" t="s">
        <v>6645</v>
      </c>
      <c r="E2165" s="18" t="n">
        <v>60</v>
      </c>
      <c r="F2165" s="16" t="s">
        <v>43</v>
      </c>
      <c r="G2165" s="18" t="n">
        <v>0</v>
      </c>
      <c r="H2165" s="16" t="n">
        <v>0.5</v>
      </c>
      <c r="I2165" s="18" t="n">
        <v>1</v>
      </c>
      <c r="J2165" s="19" t="n">
        <v>0.300916666666667</v>
      </c>
      <c r="K2165" s="19" t="n">
        <v>0.300916666666667</v>
      </c>
      <c r="L2165" s="19" t="n">
        <v>0.3009</v>
      </c>
      <c r="M2165" s="19" t="n">
        <f aca="false">IF(J2165&gt;0,J2165,K2165)*E2165</f>
        <v>18.055</v>
      </c>
      <c r="N2165" s="20"/>
      <c r="O2165" s="21" t="str">
        <f aca="false">IF(R2165="","",ROUND(R2165*(1-Premissas!$B$4),4))</f>
        <v/>
      </c>
      <c r="P2165" s="22"/>
      <c r="Q2165" s="22"/>
      <c r="R2165" s="23"/>
      <c r="S2165" s="24"/>
      <c r="T2165" s="24"/>
      <c r="U2165" s="25"/>
      <c r="V2165" s="19" t="str">
        <f aca="false">IF(COUNT(N2165:Q2165)=0,"",MIN(N2165:Q2165))</f>
        <v/>
      </c>
      <c r="W2165" s="16" t="str">
        <f aca="false">IF(V2165="","",INDEX($N$4:$Q$4,MATCH(V2165,N2165:Q2165,0)))</f>
        <v/>
      </c>
      <c r="X2165" s="19" t="str">
        <f aca="false">IF(COUNT(N2165:Q2165)&lt;2,"",SMALL(N2165:Q2165,2))</f>
        <v/>
      </c>
      <c r="Y2165" s="26" t="str">
        <f aca="false">IF(OR(V2165="",M2165=0),"",V2165/M2165-1)</f>
        <v/>
      </c>
      <c r="Z2165" s="26" t="str">
        <f aca="false">IF(OR(V2165="",L2165=""),"",V2165/(L2165*E2165)-1)</f>
        <v/>
      </c>
      <c r="AA2165" s="16" t="str">
        <f aca="false">IF(V2165="","SEM OFERTA",IF(OR(Y2165&gt;Premissas!$B$11,Y2165&lt;Premissas!$B$12),"VERIFICAR - UNIDADE/EMBALAGEM",IF(Y2165&gt;Premissas!$B$6,"NÃO COMPRAR - REAJUSTE &gt;5%","COMPRAR")))</f>
        <v>SEM OFERTA</v>
      </c>
      <c r="AB2165" s="18" t="str">
        <f aca="false">IF(W2165="DIMEC",S2165,IF(W2165="MEDCENTRO",U2165,""))</f>
        <v/>
      </c>
      <c r="AC2165" s="18" t="n">
        <f aca="false">IF(AA2165&lt;&gt;"COMPRAR",0,IF(AB2165="",I2165,MIN(I2165,AB2165)))</f>
        <v>0</v>
      </c>
      <c r="AD2165" s="19" t="n">
        <f aca="false">IF(AC2165&gt;0,AC2165*V2165,0)</f>
        <v>0</v>
      </c>
      <c r="AE2165" s="19" t="n">
        <f aca="false">IF(AC2165&gt;0,(M2165-V2165)*AC2165,0)</f>
        <v>0</v>
      </c>
      <c r="AF2165" s="16" t="str">
        <f aca="false">IF(AA2165&lt;&gt;"COMPRAR","",IF(AB2165="",IF(X2165="","",IF(X2165-V2165&lt;0.01,"EMPATE TÉCNICO","")),IF(AB2165&lt;I2165,"ESTOQUE INSUFICIENTE",IF(X2165="","",IF(X2165-V2165&lt;0.01,"EMPATE TÉCNICO","")))))</f>
        <v/>
      </c>
      <c r="AG2165" s="16" t="s">
        <v>3767</v>
      </c>
      <c r="AH2165" s="16" t="s">
        <v>288</v>
      </c>
    </row>
    <row r="2166" customFormat="false" ht="15" hidden="false" customHeight="false" outlineLevel="0" collapsed="false">
      <c r="A2166" s="16" t="s">
        <v>6848</v>
      </c>
      <c r="B2166" s="17" t="s">
        <v>6849</v>
      </c>
      <c r="C2166" s="16" t="s">
        <v>6850</v>
      </c>
      <c r="D2166" s="16" t="s">
        <v>6645</v>
      </c>
      <c r="E2166" s="18" t="n">
        <v>16</v>
      </c>
      <c r="F2166" s="16" t="s">
        <v>43</v>
      </c>
      <c r="G2166" s="18" t="n">
        <v>0</v>
      </c>
      <c r="H2166" s="16" t="n">
        <v>4</v>
      </c>
      <c r="I2166" s="18" t="n">
        <v>1</v>
      </c>
      <c r="J2166" s="19" t="n">
        <v>2.221875</v>
      </c>
      <c r="K2166" s="19" t="n">
        <v>2.221875</v>
      </c>
      <c r="L2166" s="19" t="n">
        <v>2.2219</v>
      </c>
      <c r="M2166" s="19" t="n">
        <f aca="false">IF(J2166&gt;0,J2166,K2166)*E2166</f>
        <v>35.55</v>
      </c>
      <c r="N2166" s="20"/>
      <c r="O2166" s="21" t="str">
        <f aca="false">IF(R2166="","",ROUND(R2166*(1-Premissas!$B$4),4))</f>
        <v/>
      </c>
      <c r="P2166" s="22"/>
      <c r="Q2166" s="22"/>
      <c r="R2166" s="23"/>
      <c r="S2166" s="24"/>
      <c r="T2166" s="24"/>
      <c r="U2166" s="25"/>
      <c r="V2166" s="19" t="str">
        <f aca="false">IF(COUNT(N2166:Q2166)=0,"",MIN(N2166:Q2166))</f>
        <v/>
      </c>
      <c r="W2166" s="16" t="str">
        <f aca="false">IF(V2166="","",INDEX($N$4:$Q$4,MATCH(V2166,N2166:Q2166,0)))</f>
        <v/>
      </c>
      <c r="X2166" s="19" t="str">
        <f aca="false">IF(COUNT(N2166:Q2166)&lt;2,"",SMALL(N2166:Q2166,2))</f>
        <v/>
      </c>
      <c r="Y2166" s="26" t="str">
        <f aca="false">IF(OR(V2166="",M2166=0),"",V2166/M2166-1)</f>
        <v/>
      </c>
      <c r="Z2166" s="26" t="str">
        <f aca="false">IF(OR(V2166="",L2166=""),"",V2166/(L2166*E2166)-1)</f>
        <v/>
      </c>
      <c r="AA2166" s="16" t="str">
        <f aca="false">IF(V2166="","SEM OFERTA",IF(OR(Y2166&gt;Premissas!$B$11,Y2166&lt;Premissas!$B$12),"VERIFICAR - UNIDADE/EMBALAGEM",IF(Y2166&gt;Premissas!$B$6,"NÃO COMPRAR - REAJUSTE &gt;5%","COMPRAR")))</f>
        <v>SEM OFERTA</v>
      </c>
      <c r="AB2166" s="18" t="str">
        <f aca="false">IF(W2166="DIMEC",S2166,IF(W2166="MEDCENTRO",U2166,""))</f>
        <v/>
      </c>
      <c r="AC2166" s="18" t="n">
        <f aca="false">IF(AA2166&lt;&gt;"COMPRAR",0,IF(AB2166="",I2166,MIN(I2166,AB2166)))</f>
        <v>0</v>
      </c>
      <c r="AD2166" s="19" t="n">
        <f aca="false">IF(AC2166&gt;0,AC2166*V2166,0)</f>
        <v>0</v>
      </c>
      <c r="AE2166" s="19" t="n">
        <f aca="false">IF(AC2166&gt;0,(M2166-V2166)*AC2166,0)</f>
        <v>0</v>
      </c>
      <c r="AF2166" s="16" t="str">
        <f aca="false">IF(AA2166&lt;&gt;"COMPRAR","",IF(AB2166="",IF(X2166="","",IF(X2166-V2166&lt;0.01,"EMPATE TÉCNICO","")),IF(AB2166&lt;I2166,"ESTOQUE INSUFICIENTE",IF(X2166="","",IF(X2166-V2166&lt;0.01,"EMPATE TÉCNICO","")))))</f>
        <v/>
      </c>
      <c r="AG2166" s="16" t="s">
        <v>3767</v>
      </c>
      <c r="AH2166" s="16" t="s">
        <v>288</v>
      </c>
    </row>
    <row r="2167" customFormat="false" ht="15" hidden="false" customHeight="false" outlineLevel="0" collapsed="false">
      <c r="A2167" s="16" t="s">
        <v>6851</v>
      </c>
      <c r="B2167" s="17" t="s">
        <v>6852</v>
      </c>
      <c r="C2167" s="16" t="s">
        <v>6853</v>
      </c>
      <c r="D2167" s="16" t="s">
        <v>6552</v>
      </c>
      <c r="E2167" s="18" t="n">
        <v>14</v>
      </c>
      <c r="F2167" s="16" t="s">
        <v>42</v>
      </c>
      <c r="G2167" s="18" t="n">
        <v>18</v>
      </c>
      <c r="H2167" s="16" t="n">
        <v>9.3</v>
      </c>
      <c r="I2167" s="18" t="n">
        <v>1</v>
      </c>
      <c r="J2167" s="19" t="n">
        <v>2.56535714285714</v>
      </c>
      <c r="K2167" s="19" t="n">
        <v>2.56535714285714</v>
      </c>
      <c r="L2167" s="19" t="n">
        <v>2.5654</v>
      </c>
      <c r="M2167" s="19" t="n">
        <f aca="false">IF(J2167&gt;0,J2167,K2167)*E2167</f>
        <v>35.915</v>
      </c>
      <c r="N2167" s="20"/>
      <c r="O2167" s="21" t="str">
        <f aca="false">IF(R2167="","",ROUND(R2167*(1-Premissas!$B$4),4))</f>
        <v/>
      </c>
      <c r="P2167" s="22"/>
      <c r="Q2167" s="22"/>
      <c r="R2167" s="23"/>
      <c r="S2167" s="24"/>
      <c r="T2167" s="24"/>
      <c r="U2167" s="25"/>
      <c r="V2167" s="19" t="str">
        <f aca="false">IF(COUNT(N2167:Q2167)=0,"",MIN(N2167:Q2167))</f>
        <v/>
      </c>
      <c r="W2167" s="16" t="str">
        <f aca="false">IF(V2167="","",INDEX($N$4:$Q$4,MATCH(V2167,N2167:Q2167,0)))</f>
        <v/>
      </c>
      <c r="X2167" s="19" t="str">
        <f aca="false">IF(COUNT(N2167:Q2167)&lt;2,"",SMALL(N2167:Q2167,2))</f>
        <v/>
      </c>
      <c r="Y2167" s="26" t="str">
        <f aca="false">IF(OR(V2167="",M2167=0),"",V2167/M2167-1)</f>
        <v/>
      </c>
      <c r="Z2167" s="26" t="str">
        <f aca="false">IF(OR(V2167="",L2167=""),"",V2167/(L2167*E2167)-1)</f>
        <v/>
      </c>
      <c r="AA2167" s="16" t="str">
        <f aca="false">IF(V2167="","SEM OFERTA",IF(OR(Y2167&gt;Premissas!$B$11,Y2167&lt;Premissas!$B$12),"VERIFICAR - UNIDADE/EMBALAGEM",IF(Y2167&gt;Premissas!$B$6,"NÃO COMPRAR - REAJUSTE &gt;5%","COMPRAR")))</f>
        <v>SEM OFERTA</v>
      </c>
      <c r="AB2167" s="18" t="str">
        <f aca="false">IF(W2167="DIMEC",S2167,IF(W2167="MEDCENTRO",U2167,""))</f>
        <v/>
      </c>
      <c r="AC2167" s="18" t="n">
        <f aca="false">IF(AA2167&lt;&gt;"COMPRAR",0,IF(AB2167="",I2167,MIN(I2167,AB2167)))</f>
        <v>0</v>
      </c>
      <c r="AD2167" s="19" t="n">
        <f aca="false">IF(AC2167&gt;0,AC2167*V2167,0)</f>
        <v>0</v>
      </c>
      <c r="AE2167" s="19" t="n">
        <f aca="false">IF(AC2167&gt;0,(M2167-V2167)*AC2167,0)</f>
        <v>0</v>
      </c>
      <c r="AF2167" s="16" t="str">
        <f aca="false">IF(AA2167&lt;&gt;"COMPRAR","",IF(AB2167="",IF(X2167="","",IF(X2167-V2167&lt;0.01,"EMPATE TÉCNICO","")),IF(AB2167&lt;I2167,"ESTOQUE INSUFICIENTE",IF(X2167="","",IF(X2167-V2167&lt;0.01,"EMPATE TÉCNICO","")))))</f>
        <v/>
      </c>
      <c r="AG2167" s="16" t="s">
        <v>3767</v>
      </c>
      <c r="AH2167" s="16" t="s">
        <v>288</v>
      </c>
    </row>
    <row r="2168" customFormat="false" ht="15" hidden="false" customHeight="false" outlineLevel="0" collapsed="false">
      <c r="A2168" s="16" t="s">
        <v>6854</v>
      </c>
      <c r="B2168" s="17" t="s">
        <v>6855</v>
      </c>
      <c r="C2168" s="16" t="s">
        <v>6856</v>
      </c>
      <c r="D2168" s="16" t="s">
        <v>6552</v>
      </c>
      <c r="E2168" s="18" t="n">
        <v>16</v>
      </c>
      <c r="F2168" s="16" t="s">
        <v>42</v>
      </c>
      <c r="G2168" s="18" t="n">
        <v>0</v>
      </c>
      <c r="H2168" s="16" t="n">
        <v>12.9</v>
      </c>
      <c r="I2168" s="18" t="n">
        <v>3</v>
      </c>
      <c r="J2168" s="19" t="n">
        <v>2.248125</v>
      </c>
      <c r="K2168" s="19" t="n">
        <v>2.248125</v>
      </c>
      <c r="L2168" s="19" t="n">
        <v>2.2481</v>
      </c>
      <c r="M2168" s="19" t="n">
        <f aca="false">IF(J2168&gt;0,J2168,K2168)*E2168</f>
        <v>35.97</v>
      </c>
      <c r="N2168" s="20"/>
      <c r="O2168" s="21" t="str">
        <f aca="false">IF(R2168="","",ROUND(R2168*(1-Premissas!$B$4),4))</f>
        <v/>
      </c>
      <c r="P2168" s="22"/>
      <c r="Q2168" s="22"/>
      <c r="R2168" s="23"/>
      <c r="S2168" s="24"/>
      <c r="T2168" s="24"/>
      <c r="U2168" s="25"/>
      <c r="V2168" s="19" t="str">
        <f aca="false">IF(COUNT(N2168:Q2168)=0,"",MIN(N2168:Q2168))</f>
        <v/>
      </c>
      <c r="W2168" s="16" t="str">
        <f aca="false">IF(V2168="","",INDEX($N$4:$Q$4,MATCH(V2168,N2168:Q2168,0)))</f>
        <v/>
      </c>
      <c r="X2168" s="19" t="str">
        <f aca="false">IF(COUNT(N2168:Q2168)&lt;2,"",SMALL(N2168:Q2168,2))</f>
        <v/>
      </c>
      <c r="Y2168" s="26" t="str">
        <f aca="false">IF(OR(V2168="",M2168=0),"",V2168/M2168-1)</f>
        <v/>
      </c>
      <c r="Z2168" s="26" t="str">
        <f aca="false">IF(OR(V2168="",L2168=""),"",V2168/(L2168*E2168)-1)</f>
        <v/>
      </c>
      <c r="AA2168" s="16" t="str">
        <f aca="false">IF(V2168="","SEM OFERTA",IF(OR(Y2168&gt;Premissas!$B$11,Y2168&lt;Premissas!$B$12),"VERIFICAR - UNIDADE/EMBALAGEM",IF(Y2168&gt;Premissas!$B$6,"NÃO COMPRAR - REAJUSTE &gt;5%","COMPRAR")))</f>
        <v>SEM OFERTA</v>
      </c>
      <c r="AB2168" s="18" t="str">
        <f aca="false">IF(W2168="DIMEC",S2168,IF(W2168="MEDCENTRO",U2168,""))</f>
        <v/>
      </c>
      <c r="AC2168" s="18" t="n">
        <f aca="false">IF(AA2168&lt;&gt;"COMPRAR",0,IF(AB2168="",I2168,MIN(I2168,AB2168)))</f>
        <v>0</v>
      </c>
      <c r="AD2168" s="19" t="n">
        <f aca="false">IF(AC2168&gt;0,AC2168*V2168,0)</f>
        <v>0</v>
      </c>
      <c r="AE2168" s="19" t="n">
        <f aca="false">IF(AC2168&gt;0,(M2168-V2168)*AC2168,0)</f>
        <v>0</v>
      </c>
      <c r="AF2168" s="16" t="str">
        <f aca="false">IF(AA2168&lt;&gt;"COMPRAR","",IF(AB2168="",IF(X2168="","",IF(X2168-V2168&lt;0.01,"EMPATE TÉCNICO","")),IF(AB2168&lt;I2168,"ESTOQUE INSUFICIENTE",IF(X2168="","",IF(X2168-V2168&lt;0.01,"EMPATE TÉCNICO","")))))</f>
        <v/>
      </c>
      <c r="AG2168" s="16" t="s">
        <v>3767</v>
      </c>
      <c r="AH2168" s="16" t="s">
        <v>288</v>
      </c>
    </row>
    <row r="2169" customFormat="false" ht="15" hidden="false" customHeight="false" outlineLevel="0" collapsed="false">
      <c r="A2169" s="16" t="s">
        <v>6857</v>
      </c>
      <c r="B2169" s="17" t="s">
        <v>6858</v>
      </c>
      <c r="C2169" s="16" t="s">
        <v>6859</v>
      </c>
      <c r="D2169" s="16" t="s">
        <v>6261</v>
      </c>
      <c r="E2169" s="18" t="n">
        <v>1</v>
      </c>
      <c r="F2169" s="16" t="s">
        <v>41</v>
      </c>
      <c r="G2169" s="18" t="n">
        <v>38</v>
      </c>
      <c r="H2169" s="16" t="n">
        <v>16</v>
      </c>
      <c r="I2169" s="18" t="n">
        <v>4</v>
      </c>
      <c r="J2169" s="19" t="n">
        <v>1.04</v>
      </c>
      <c r="K2169" s="19" t="n">
        <v>1.04</v>
      </c>
      <c r="L2169" s="19" t="n">
        <v>1.04</v>
      </c>
      <c r="M2169" s="19" t="n">
        <f aca="false">IF(J2169&gt;0,J2169,K2169)*E2169</f>
        <v>1.04</v>
      </c>
      <c r="N2169" s="20"/>
      <c r="O2169" s="21" t="str">
        <f aca="false">IF(R2169="","",ROUND(R2169*(1-Premissas!$B$4),4))</f>
        <v/>
      </c>
      <c r="P2169" s="22"/>
      <c r="Q2169" s="22"/>
      <c r="R2169" s="23"/>
      <c r="S2169" s="24"/>
      <c r="T2169" s="24"/>
      <c r="U2169" s="25"/>
      <c r="V2169" s="19" t="str">
        <f aca="false">IF(COUNT(N2169:Q2169)=0,"",MIN(N2169:Q2169))</f>
        <v/>
      </c>
      <c r="W2169" s="16" t="str">
        <f aca="false">IF(V2169="","",INDEX($N$4:$Q$4,MATCH(V2169,N2169:Q2169,0)))</f>
        <v/>
      </c>
      <c r="X2169" s="19" t="str">
        <f aca="false">IF(COUNT(N2169:Q2169)&lt;2,"",SMALL(N2169:Q2169,2))</f>
        <v/>
      </c>
      <c r="Y2169" s="26" t="str">
        <f aca="false">IF(OR(V2169="",M2169=0),"",V2169/M2169-1)</f>
        <v/>
      </c>
      <c r="Z2169" s="26" t="str">
        <f aca="false">IF(OR(V2169="",L2169=""),"",V2169/(L2169*E2169)-1)</f>
        <v/>
      </c>
      <c r="AA2169" s="16" t="str">
        <f aca="false">IF(V2169="","SEM OFERTA",IF(OR(Y2169&gt;Premissas!$B$11,Y2169&lt;Premissas!$B$12),"VERIFICAR - UNIDADE/EMBALAGEM",IF(Y2169&gt;Premissas!$B$6,"NÃO COMPRAR - REAJUSTE &gt;5%","COMPRAR")))</f>
        <v>SEM OFERTA</v>
      </c>
      <c r="AB2169" s="18" t="str">
        <f aca="false">IF(W2169="DIMEC",S2169,IF(W2169="MEDCENTRO",U2169,""))</f>
        <v/>
      </c>
      <c r="AC2169" s="18" t="n">
        <f aca="false">IF(AA2169&lt;&gt;"COMPRAR",0,IF(AB2169="",I2169,MIN(I2169,AB2169)))</f>
        <v>0</v>
      </c>
      <c r="AD2169" s="19" t="n">
        <f aca="false">IF(AC2169&gt;0,AC2169*V2169,0)</f>
        <v>0</v>
      </c>
      <c r="AE2169" s="19" t="n">
        <f aca="false">IF(AC2169&gt;0,(M2169-V2169)*AC2169,0)</f>
        <v>0</v>
      </c>
      <c r="AF2169" s="16" t="str">
        <f aca="false">IF(AA2169&lt;&gt;"COMPRAR","",IF(AB2169="",IF(X2169="","",IF(X2169-V2169&lt;0.01,"EMPATE TÉCNICO","")),IF(AB2169&lt;I2169,"ESTOQUE INSUFICIENTE",IF(X2169="","",IF(X2169-V2169&lt;0.01,"EMPATE TÉCNICO","")))))</f>
        <v/>
      </c>
      <c r="AG2169" s="16" t="s">
        <v>3750</v>
      </c>
      <c r="AH2169" s="16" t="s">
        <v>288</v>
      </c>
    </row>
    <row r="2170" customFormat="false" ht="15" hidden="false" customHeight="false" outlineLevel="0" collapsed="false">
      <c r="A2170" s="16" t="s">
        <v>6860</v>
      </c>
      <c r="B2170" s="17" t="s">
        <v>6861</v>
      </c>
      <c r="C2170" s="16" t="s">
        <v>6862</v>
      </c>
      <c r="D2170" s="16" t="s">
        <v>6261</v>
      </c>
      <c r="E2170" s="18" t="n">
        <v>1</v>
      </c>
      <c r="F2170" s="16" t="s">
        <v>42</v>
      </c>
      <c r="G2170" s="18" t="n">
        <v>5</v>
      </c>
      <c r="H2170" s="16" t="n">
        <v>4.3</v>
      </c>
      <c r="I2170" s="18" t="n">
        <v>6</v>
      </c>
      <c r="J2170" s="19" t="n">
        <v>4.75</v>
      </c>
      <c r="K2170" s="19" t="n">
        <v>4.75</v>
      </c>
      <c r="L2170" s="19" t="n">
        <v>4.75</v>
      </c>
      <c r="M2170" s="19" t="n">
        <f aca="false">IF(J2170&gt;0,J2170,K2170)*E2170</f>
        <v>4.75</v>
      </c>
      <c r="N2170" s="20"/>
      <c r="O2170" s="21" t="str">
        <f aca="false">IF(R2170="","",ROUND(R2170*(1-Premissas!$B$4),4))</f>
        <v/>
      </c>
      <c r="P2170" s="22"/>
      <c r="Q2170" s="22"/>
      <c r="R2170" s="23"/>
      <c r="S2170" s="24"/>
      <c r="T2170" s="24"/>
      <c r="U2170" s="25"/>
      <c r="V2170" s="19" t="str">
        <f aca="false">IF(COUNT(N2170:Q2170)=0,"",MIN(N2170:Q2170))</f>
        <v/>
      </c>
      <c r="W2170" s="16" t="str">
        <f aca="false">IF(V2170="","",INDEX($N$4:$Q$4,MATCH(V2170,N2170:Q2170,0)))</f>
        <v/>
      </c>
      <c r="X2170" s="19" t="str">
        <f aca="false">IF(COUNT(N2170:Q2170)&lt;2,"",SMALL(N2170:Q2170,2))</f>
        <v/>
      </c>
      <c r="Y2170" s="26" t="str">
        <f aca="false">IF(OR(V2170="",M2170=0),"",V2170/M2170-1)</f>
        <v/>
      </c>
      <c r="Z2170" s="26" t="str">
        <f aca="false">IF(OR(V2170="",L2170=""),"",V2170/(L2170*E2170)-1)</f>
        <v/>
      </c>
      <c r="AA2170" s="16" t="str">
        <f aca="false">IF(V2170="","SEM OFERTA",IF(OR(Y2170&gt;Premissas!$B$11,Y2170&lt;Premissas!$B$12),"VERIFICAR - UNIDADE/EMBALAGEM",IF(Y2170&gt;Premissas!$B$6,"NÃO COMPRAR - REAJUSTE &gt;5%","COMPRAR")))</f>
        <v>SEM OFERTA</v>
      </c>
      <c r="AB2170" s="18" t="str">
        <f aca="false">IF(W2170="DIMEC",S2170,IF(W2170="MEDCENTRO",U2170,""))</f>
        <v/>
      </c>
      <c r="AC2170" s="18" t="n">
        <f aca="false">IF(AA2170&lt;&gt;"COMPRAR",0,IF(AB2170="",I2170,MIN(I2170,AB2170)))</f>
        <v>0</v>
      </c>
      <c r="AD2170" s="19" t="n">
        <f aca="false">IF(AC2170&gt;0,AC2170*V2170,0)</f>
        <v>0</v>
      </c>
      <c r="AE2170" s="19" t="n">
        <f aca="false">IF(AC2170&gt;0,(M2170-V2170)*AC2170,0)</f>
        <v>0</v>
      </c>
      <c r="AF2170" s="16" t="str">
        <f aca="false">IF(AA2170&lt;&gt;"COMPRAR","",IF(AB2170="",IF(X2170="","",IF(X2170-V2170&lt;0.01,"EMPATE TÉCNICO","")),IF(AB2170&lt;I2170,"ESTOQUE INSUFICIENTE",IF(X2170="","",IF(X2170-V2170&lt;0.01,"EMPATE TÉCNICO","")))))</f>
        <v/>
      </c>
      <c r="AG2170" s="16" t="s">
        <v>3750</v>
      </c>
      <c r="AH2170" s="16" t="s">
        <v>288</v>
      </c>
    </row>
    <row r="2171" customFormat="false" ht="15" hidden="false" customHeight="false" outlineLevel="0" collapsed="false">
      <c r="A2171" s="16" t="s">
        <v>6863</v>
      </c>
      <c r="B2171" s="17" t="s">
        <v>6864</v>
      </c>
      <c r="C2171" s="16" t="s">
        <v>6865</v>
      </c>
      <c r="D2171" s="16" t="s">
        <v>3749</v>
      </c>
      <c r="E2171" s="18" t="n">
        <v>1</v>
      </c>
      <c r="F2171" s="16" t="s">
        <v>42</v>
      </c>
      <c r="G2171" s="18" t="n">
        <v>1</v>
      </c>
      <c r="H2171" s="16" t="n">
        <v>6.2</v>
      </c>
      <c r="I2171" s="18" t="n">
        <v>16</v>
      </c>
      <c r="J2171" s="19" t="n">
        <v>7.89083333333333</v>
      </c>
      <c r="K2171" s="19" t="n">
        <v>7.89083333333333</v>
      </c>
      <c r="L2171" s="19" t="n">
        <v>7.8908</v>
      </c>
      <c r="M2171" s="19" t="n">
        <f aca="false">IF(J2171&gt;0,J2171,K2171)*E2171</f>
        <v>7.89083333333333</v>
      </c>
      <c r="N2171" s="20"/>
      <c r="O2171" s="21" t="str">
        <f aca="false">IF(R2171="","",ROUND(R2171*(1-Premissas!$B$4),4))</f>
        <v/>
      </c>
      <c r="P2171" s="22"/>
      <c r="Q2171" s="22"/>
      <c r="R2171" s="23"/>
      <c r="S2171" s="24"/>
      <c r="T2171" s="24"/>
      <c r="U2171" s="25"/>
      <c r="V2171" s="19" t="str">
        <f aca="false">IF(COUNT(N2171:Q2171)=0,"",MIN(N2171:Q2171))</f>
        <v/>
      </c>
      <c r="W2171" s="16" t="str">
        <f aca="false">IF(V2171="","",INDEX($N$4:$Q$4,MATCH(V2171,N2171:Q2171,0)))</f>
        <v/>
      </c>
      <c r="X2171" s="19" t="str">
        <f aca="false">IF(COUNT(N2171:Q2171)&lt;2,"",SMALL(N2171:Q2171,2))</f>
        <v/>
      </c>
      <c r="Y2171" s="26" t="str">
        <f aca="false">IF(OR(V2171="",M2171=0),"",V2171/M2171-1)</f>
        <v/>
      </c>
      <c r="Z2171" s="26" t="str">
        <f aca="false">IF(OR(V2171="",L2171=""),"",V2171/(L2171*E2171)-1)</f>
        <v/>
      </c>
      <c r="AA2171" s="16" t="str">
        <f aca="false">IF(V2171="","SEM OFERTA",IF(OR(Y2171&gt;Premissas!$B$11,Y2171&lt;Premissas!$B$12),"VERIFICAR - UNIDADE/EMBALAGEM",IF(Y2171&gt;Premissas!$B$6,"NÃO COMPRAR - REAJUSTE &gt;5%","COMPRAR")))</f>
        <v>SEM OFERTA</v>
      </c>
      <c r="AB2171" s="18" t="str">
        <f aca="false">IF(W2171="DIMEC",S2171,IF(W2171="MEDCENTRO",U2171,""))</f>
        <v/>
      </c>
      <c r="AC2171" s="18" t="n">
        <f aca="false">IF(AA2171&lt;&gt;"COMPRAR",0,IF(AB2171="",I2171,MIN(I2171,AB2171)))</f>
        <v>0</v>
      </c>
      <c r="AD2171" s="19" t="n">
        <f aca="false">IF(AC2171&gt;0,AC2171*V2171,0)</f>
        <v>0</v>
      </c>
      <c r="AE2171" s="19" t="n">
        <f aca="false">IF(AC2171&gt;0,(M2171-V2171)*AC2171,0)</f>
        <v>0</v>
      </c>
      <c r="AF2171" s="16" t="str">
        <f aca="false">IF(AA2171&lt;&gt;"COMPRAR","",IF(AB2171="",IF(X2171="","",IF(X2171-V2171&lt;0.01,"EMPATE TÉCNICO","")),IF(AB2171&lt;I2171,"ESTOQUE INSUFICIENTE",IF(X2171="","",IF(X2171-V2171&lt;0.01,"EMPATE TÉCNICO","")))))</f>
        <v/>
      </c>
      <c r="AG2171" s="16" t="s">
        <v>3757</v>
      </c>
      <c r="AH2171" s="16" t="s">
        <v>288</v>
      </c>
    </row>
    <row r="2172" customFormat="false" ht="15" hidden="false" customHeight="false" outlineLevel="0" collapsed="false">
      <c r="A2172" s="16" t="s">
        <v>6866</v>
      </c>
      <c r="B2172" s="17" t="s">
        <v>6867</v>
      </c>
      <c r="C2172" s="16" t="s">
        <v>6868</v>
      </c>
      <c r="D2172" s="16" t="s">
        <v>5282</v>
      </c>
      <c r="E2172" s="18" t="n">
        <v>1</v>
      </c>
      <c r="F2172" s="16" t="s">
        <v>43</v>
      </c>
      <c r="G2172" s="18" t="n">
        <v>0</v>
      </c>
      <c r="H2172" s="16" t="n">
        <v>0.5</v>
      </c>
      <c r="I2172" s="18" t="n">
        <v>2</v>
      </c>
      <c r="J2172" s="19" t="n">
        <v>2.71166666666667</v>
      </c>
      <c r="K2172" s="19" t="n">
        <v>2.71166666666667</v>
      </c>
      <c r="L2172" s="19" t="n">
        <v>2.7117</v>
      </c>
      <c r="M2172" s="19" t="n">
        <f aca="false">IF(J2172&gt;0,J2172,K2172)*E2172</f>
        <v>2.71166666666667</v>
      </c>
      <c r="N2172" s="20"/>
      <c r="O2172" s="21" t="str">
        <f aca="false">IF(R2172="","",ROUND(R2172*(1-Premissas!$B$4),4))</f>
        <v/>
      </c>
      <c r="P2172" s="22"/>
      <c r="Q2172" s="22"/>
      <c r="R2172" s="23"/>
      <c r="S2172" s="24"/>
      <c r="T2172" s="24"/>
      <c r="U2172" s="25"/>
      <c r="V2172" s="19" t="str">
        <f aca="false">IF(COUNT(N2172:Q2172)=0,"",MIN(N2172:Q2172))</f>
        <v/>
      </c>
      <c r="W2172" s="16" t="str">
        <f aca="false">IF(V2172="","",INDEX($N$4:$Q$4,MATCH(V2172,N2172:Q2172,0)))</f>
        <v/>
      </c>
      <c r="X2172" s="19" t="str">
        <f aca="false">IF(COUNT(N2172:Q2172)&lt;2,"",SMALL(N2172:Q2172,2))</f>
        <v/>
      </c>
      <c r="Y2172" s="26" t="str">
        <f aca="false">IF(OR(V2172="",M2172=0),"",V2172/M2172-1)</f>
        <v/>
      </c>
      <c r="Z2172" s="26" t="str">
        <f aca="false">IF(OR(V2172="",L2172=""),"",V2172/(L2172*E2172)-1)</f>
        <v/>
      </c>
      <c r="AA2172" s="16" t="str">
        <f aca="false">IF(V2172="","SEM OFERTA",IF(OR(Y2172&gt;Premissas!$B$11,Y2172&lt;Premissas!$B$12),"VERIFICAR - UNIDADE/EMBALAGEM",IF(Y2172&gt;Premissas!$B$6,"NÃO COMPRAR - REAJUSTE &gt;5%","COMPRAR")))</f>
        <v>SEM OFERTA</v>
      </c>
      <c r="AB2172" s="18" t="str">
        <f aca="false">IF(W2172="DIMEC",S2172,IF(W2172="MEDCENTRO",U2172,""))</f>
        <v/>
      </c>
      <c r="AC2172" s="18" t="n">
        <f aca="false">IF(AA2172&lt;&gt;"COMPRAR",0,IF(AB2172="",I2172,MIN(I2172,AB2172)))</f>
        <v>0</v>
      </c>
      <c r="AD2172" s="19" t="n">
        <f aca="false">IF(AC2172&gt;0,AC2172*V2172,0)</f>
        <v>0</v>
      </c>
      <c r="AE2172" s="19" t="n">
        <f aca="false">IF(AC2172&gt;0,(M2172-V2172)*AC2172,0)</f>
        <v>0</v>
      </c>
      <c r="AF2172" s="16" t="str">
        <f aca="false">IF(AA2172&lt;&gt;"COMPRAR","",IF(AB2172="",IF(X2172="","",IF(X2172-V2172&lt;0.01,"EMPATE TÉCNICO","")),IF(AB2172&lt;I2172,"ESTOQUE INSUFICIENTE",IF(X2172="","",IF(X2172-V2172&lt;0.01,"EMPATE TÉCNICO","")))))</f>
        <v/>
      </c>
      <c r="AG2172" s="16" t="s">
        <v>3757</v>
      </c>
      <c r="AH2172" s="16" t="s">
        <v>288</v>
      </c>
    </row>
    <row r="2173" customFormat="false" ht="15" hidden="false" customHeight="false" outlineLevel="0" collapsed="false">
      <c r="A2173" s="16" t="s">
        <v>6869</v>
      </c>
      <c r="B2173" s="17" t="s">
        <v>6870</v>
      </c>
      <c r="C2173" s="16" t="s">
        <v>6871</v>
      </c>
      <c r="D2173" s="16" t="s">
        <v>3749</v>
      </c>
      <c r="E2173" s="18" t="n">
        <v>1</v>
      </c>
      <c r="F2173" s="16" t="s">
        <v>43</v>
      </c>
      <c r="G2173" s="18" t="n">
        <v>0</v>
      </c>
      <c r="H2173" s="16" t="n">
        <v>0.8</v>
      </c>
      <c r="I2173" s="18" t="n">
        <v>3</v>
      </c>
      <c r="J2173" s="19" t="n">
        <v>3.15666666666667</v>
      </c>
      <c r="K2173" s="19" t="n">
        <v>3.15666666666667</v>
      </c>
      <c r="L2173" s="19" t="n">
        <v>3.1567</v>
      </c>
      <c r="M2173" s="19" t="n">
        <f aca="false">IF(J2173&gt;0,J2173,K2173)*E2173</f>
        <v>3.15666666666667</v>
      </c>
      <c r="N2173" s="20"/>
      <c r="O2173" s="21" t="str">
        <f aca="false">IF(R2173="","",ROUND(R2173*(1-Premissas!$B$4),4))</f>
        <v/>
      </c>
      <c r="P2173" s="22"/>
      <c r="Q2173" s="22"/>
      <c r="R2173" s="23"/>
      <c r="S2173" s="24"/>
      <c r="T2173" s="24"/>
      <c r="U2173" s="25"/>
      <c r="V2173" s="19" t="str">
        <f aca="false">IF(COUNT(N2173:Q2173)=0,"",MIN(N2173:Q2173))</f>
        <v/>
      </c>
      <c r="W2173" s="16" t="str">
        <f aca="false">IF(V2173="","",INDEX($N$4:$Q$4,MATCH(V2173,N2173:Q2173,0)))</f>
        <v/>
      </c>
      <c r="X2173" s="19" t="str">
        <f aca="false">IF(COUNT(N2173:Q2173)&lt;2,"",SMALL(N2173:Q2173,2))</f>
        <v/>
      </c>
      <c r="Y2173" s="26" t="str">
        <f aca="false">IF(OR(V2173="",M2173=0),"",V2173/M2173-1)</f>
        <v/>
      </c>
      <c r="Z2173" s="26" t="str">
        <f aca="false">IF(OR(V2173="",L2173=""),"",V2173/(L2173*E2173)-1)</f>
        <v/>
      </c>
      <c r="AA2173" s="16" t="str">
        <f aca="false">IF(V2173="","SEM OFERTA",IF(OR(Y2173&gt;Premissas!$B$11,Y2173&lt;Premissas!$B$12),"VERIFICAR - UNIDADE/EMBALAGEM",IF(Y2173&gt;Premissas!$B$6,"NÃO COMPRAR - REAJUSTE &gt;5%","COMPRAR")))</f>
        <v>SEM OFERTA</v>
      </c>
      <c r="AB2173" s="18" t="str">
        <f aca="false">IF(W2173="DIMEC",S2173,IF(W2173="MEDCENTRO",U2173,""))</f>
        <v/>
      </c>
      <c r="AC2173" s="18" t="n">
        <f aca="false">IF(AA2173&lt;&gt;"COMPRAR",0,IF(AB2173="",I2173,MIN(I2173,AB2173)))</f>
        <v>0</v>
      </c>
      <c r="AD2173" s="19" t="n">
        <f aca="false">IF(AC2173&gt;0,AC2173*V2173,0)</f>
        <v>0</v>
      </c>
      <c r="AE2173" s="19" t="n">
        <f aca="false">IF(AC2173&gt;0,(M2173-V2173)*AC2173,0)</f>
        <v>0</v>
      </c>
      <c r="AF2173" s="16" t="str">
        <f aca="false">IF(AA2173&lt;&gt;"COMPRAR","",IF(AB2173="",IF(X2173="","",IF(X2173-V2173&lt;0.01,"EMPATE TÉCNICO","")),IF(AB2173&lt;I2173,"ESTOQUE INSUFICIENTE",IF(X2173="","",IF(X2173-V2173&lt;0.01,"EMPATE TÉCNICO","")))))</f>
        <v/>
      </c>
      <c r="AG2173" s="16" t="s">
        <v>3757</v>
      </c>
      <c r="AH2173" s="16" t="s">
        <v>288</v>
      </c>
    </row>
    <row r="2174" customFormat="false" ht="15" hidden="false" customHeight="false" outlineLevel="0" collapsed="false">
      <c r="A2174" s="16" t="s">
        <v>6872</v>
      </c>
      <c r="B2174" s="17" t="s">
        <v>6873</v>
      </c>
      <c r="C2174" s="16" t="s">
        <v>6874</v>
      </c>
      <c r="D2174" s="16" t="s">
        <v>3749</v>
      </c>
      <c r="E2174" s="18" t="n">
        <v>1</v>
      </c>
      <c r="F2174" s="16" t="s">
        <v>43</v>
      </c>
      <c r="G2174" s="18" t="n">
        <v>0</v>
      </c>
      <c r="H2174" s="16" t="n">
        <v>0.6</v>
      </c>
      <c r="I2174" s="18" t="n">
        <v>2</v>
      </c>
      <c r="J2174" s="19" t="n">
        <v>2.71166666666667</v>
      </c>
      <c r="K2174" s="19" t="n">
        <v>2.71166666666667</v>
      </c>
      <c r="L2174" s="19" t="n">
        <v>2.7117</v>
      </c>
      <c r="M2174" s="19" t="n">
        <f aca="false">IF(J2174&gt;0,J2174,K2174)*E2174</f>
        <v>2.71166666666667</v>
      </c>
      <c r="N2174" s="20"/>
      <c r="O2174" s="21" t="str">
        <f aca="false">IF(R2174="","",ROUND(R2174*(1-Premissas!$B$4),4))</f>
        <v/>
      </c>
      <c r="P2174" s="22"/>
      <c r="Q2174" s="22"/>
      <c r="R2174" s="23"/>
      <c r="S2174" s="24"/>
      <c r="T2174" s="24"/>
      <c r="U2174" s="25"/>
      <c r="V2174" s="19" t="str">
        <f aca="false">IF(COUNT(N2174:Q2174)=0,"",MIN(N2174:Q2174))</f>
        <v/>
      </c>
      <c r="W2174" s="16" t="str">
        <f aca="false">IF(V2174="","",INDEX($N$4:$Q$4,MATCH(V2174,N2174:Q2174,0)))</f>
        <v/>
      </c>
      <c r="X2174" s="19" t="str">
        <f aca="false">IF(COUNT(N2174:Q2174)&lt;2,"",SMALL(N2174:Q2174,2))</f>
        <v/>
      </c>
      <c r="Y2174" s="26" t="str">
        <f aca="false">IF(OR(V2174="",M2174=0),"",V2174/M2174-1)</f>
        <v/>
      </c>
      <c r="Z2174" s="26" t="str">
        <f aca="false">IF(OR(V2174="",L2174=""),"",V2174/(L2174*E2174)-1)</f>
        <v/>
      </c>
      <c r="AA2174" s="16" t="str">
        <f aca="false">IF(V2174="","SEM OFERTA",IF(OR(Y2174&gt;Premissas!$B$11,Y2174&lt;Premissas!$B$12),"VERIFICAR - UNIDADE/EMBALAGEM",IF(Y2174&gt;Premissas!$B$6,"NÃO COMPRAR - REAJUSTE &gt;5%","COMPRAR")))</f>
        <v>SEM OFERTA</v>
      </c>
      <c r="AB2174" s="18" t="str">
        <f aca="false">IF(W2174="DIMEC",S2174,IF(W2174="MEDCENTRO",U2174,""))</f>
        <v/>
      </c>
      <c r="AC2174" s="18" t="n">
        <f aca="false">IF(AA2174&lt;&gt;"COMPRAR",0,IF(AB2174="",I2174,MIN(I2174,AB2174)))</f>
        <v>0</v>
      </c>
      <c r="AD2174" s="19" t="n">
        <f aca="false">IF(AC2174&gt;0,AC2174*V2174,0)</f>
        <v>0</v>
      </c>
      <c r="AE2174" s="19" t="n">
        <f aca="false">IF(AC2174&gt;0,(M2174-V2174)*AC2174,0)</f>
        <v>0</v>
      </c>
      <c r="AF2174" s="16" t="str">
        <f aca="false">IF(AA2174&lt;&gt;"COMPRAR","",IF(AB2174="",IF(X2174="","",IF(X2174-V2174&lt;0.01,"EMPATE TÉCNICO","")),IF(AB2174&lt;I2174,"ESTOQUE INSUFICIENTE",IF(X2174="","",IF(X2174-V2174&lt;0.01,"EMPATE TÉCNICO","")))))</f>
        <v/>
      </c>
      <c r="AG2174" s="16" t="s">
        <v>3757</v>
      </c>
      <c r="AH2174" s="16" t="s">
        <v>288</v>
      </c>
    </row>
    <row r="2175" customFormat="false" ht="15" hidden="false" customHeight="false" outlineLevel="0" collapsed="false">
      <c r="A2175" s="16" t="s">
        <v>6875</v>
      </c>
      <c r="B2175" s="17" t="s">
        <v>6876</v>
      </c>
      <c r="C2175" s="16" t="s">
        <v>6877</v>
      </c>
      <c r="D2175" s="16" t="s">
        <v>3749</v>
      </c>
      <c r="E2175" s="18" t="n">
        <v>1</v>
      </c>
      <c r="F2175" s="16" t="s">
        <v>42</v>
      </c>
      <c r="G2175" s="18" t="n">
        <v>0</v>
      </c>
      <c r="H2175" s="16" t="n">
        <v>4.3</v>
      </c>
      <c r="I2175" s="18" t="n">
        <v>12</v>
      </c>
      <c r="J2175" s="19" t="n">
        <v>264.31</v>
      </c>
      <c r="K2175" s="19" t="n">
        <v>264.31</v>
      </c>
      <c r="L2175" s="19" t="n">
        <v>264.31</v>
      </c>
      <c r="M2175" s="19" t="n">
        <f aca="false">IF(J2175&gt;0,J2175,K2175)*E2175</f>
        <v>264.31</v>
      </c>
      <c r="N2175" s="20"/>
      <c r="O2175" s="21" t="str">
        <f aca="false">IF(R2175="","",ROUND(R2175*(1-Premissas!$B$4),4))</f>
        <v/>
      </c>
      <c r="P2175" s="22"/>
      <c r="Q2175" s="22"/>
      <c r="R2175" s="23"/>
      <c r="S2175" s="24"/>
      <c r="T2175" s="24"/>
      <c r="U2175" s="25"/>
      <c r="V2175" s="19" t="str">
        <f aca="false">IF(COUNT(N2175:Q2175)=0,"",MIN(N2175:Q2175))</f>
        <v/>
      </c>
      <c r="W2175" s="16" t="str">
        <f aca="false">IF(V2175="","",INDEX($N$4:$Q$4,MATCH(V2175,N2175:Q2175,0)))</f>
        <v/>
      </c>
      <c r="X2175" s="19" t="str">
        <f aca="false">IF(COUNT(N2175:Q2175)&lt;2,"",SMALL(N2175:Q2175,2))</f>
        <v/>
      </c>
      <c r="Y2175" s="26" t="str">
        <f aca="false">IF(OR(V2175="",M2175=0),"",V2175/M2175-1)</f>
        <v/>
      </c>
      <c r="Z2175" s="26" t="str">
        <f aca="false">IF(OR(V2175="",L2175=""),"",V2175/(L2175*E2175)-1)</f>
        <v/>
      </c>
      <c r="AA2175" s="16" t="str">
        <f aca="false">IF(V2175="","SEM OFERTA",IF(OR(Y2175&gt;Premissas!$B$11,Y2175&lt;Premissas!$B$12),"VERIFICAR - UNIDADE/EMBALAGEM",IF(Y2175&gt;Premissas!$B$6,"NÃO COMPRAR - REAJUSTE &gt;5%","COMPRAR")))</f>
        <v>SEM OFERTA</v>
      </c>
      <c r="AB2175" s="18" t="str">
        <f aca="false">IF(W2175="DIMEC",S2175,IF(W2175="MEDCENTRO",U2175,""))</f>
        <v/>
      </c>
      <c r="AC2175" s="18" t="n">
        <f aca="false">IF(AA2175&lt;&gt;"COMPRAR",0,IF(AB2175="",I2175,MIN(I2175,AB2175)))</f>
        <v>0</v>
      </c>
      <c r="AD2175" s="19" t="n">
        <f aca="false">IF(AC2175&gt;0,AC2175*V2175,0)</f>
        <v>0</v>
      </c>
      <c r="AE2175" s="19" t="n">
        <f aca="false">IF(AC2175&gt;0,(M2175-V2175)*AC2175,0)</f>
        <v>0</v>
      </c>
      <c r="AF2175" s="16" t="str">
        <f aca="false">IF(AA2175&lt;&gt;"COMPRAR","",IF(AB2175="",IF(X2175="","",IF(X2175-V2175&lt;0.01,"EMPATE TÉCNICO","")),IF(AB2175&lt;I2175,"ESTOQUE INSUFICIENTE",IF(X2175="","",IF(X2175-V2175&lt;0.01,"EMPATE TÉCNICO","")))))</f>
        <v/>
      </c>
      <c r="AG2175" s="16" t="s">
        <v>3757</v>
      </c>
      <c r="AH2175" s="16" t="s">
        <v>288</v>
      </c>
    </row>
    <row r="2176" customFormat="false" ht="15" hidden="false" customHeight="false" outlineLevel="0" collapsed="false">
      <c r="A2176" s="16" t="s">
        <v>6878</v>
      </c>
      <c r="B2176" s="17" t="s">
        <v>6879</v>
      </c>
      <c r="C2176" s="16" t="s">
        <v>6880</v>
      </c>
      <c r="D2176" s="16" t="s">
        <v>6580</v>
      </c>
      <c r="E2176" s="18" t="n">
        <v>36</v>
      </c>
      <c r="F2176" s="16" t="s">
        <v>42</v>
      </c>
      <c r="G2176" s="18" t="n">
        <v>18</v>
      </c>
      <c r="H2176" s="16" t="n">
        <v>12.4</v>
      </c>
      <c r="I2176" s="18" t="n">
        <v>1</v>
      </c>
      <c r="J2176" s="19" t="n">
        <v>4.14861111111111</v>
      </c>
      <c r="K2176" s="19" t="n">
        <v>4.14861111111111</v>
      </c>
      <c r="L2176" s="19" t="n">
        <v>4.1486</v>
      </c>
      <c r="M2176" s="19" t="n">
        <f aca="false">IF(J2176&gt;0,J2176,K2176)*E2176</f>
        <v>149.35</v>
      </c>
      <c r="N2176" s="20"/>
      <c r="O2176" s="21" t="str">
        <f aca="false">IF(R2176="","",ROUND(R2176*(1-Premissas!$B$4),4))</f>
        <v/>
      </c>
      <c r="P2176" s="22"/>
      <c r="Q2176" s="22"/>
      <c r="R2176" s="23"/>
      <c r="S2176" s="24"/>
      <c r="T2176" s="24"/>
      <c r="U2176" s="25"/>
      <c r="V2176" s="19" t="str">
        <f aca="false">IF(COUNT(N2176:Q2176)=0,"",MIN(N2176:Q2176))</f>
        <v/>
      </c>
      <c r="W2176" s="16" t="str">
        <f aca="false">IF(V2176="","",INDEX($N$4:$Q$4,MATCH(V2176,N2176:Q2176,0)))</f>
        <v/>
      </c>
      <c r="X2176" s="19" t="str">
        <f aca="false">IF(COUNT(N2176:Q2176)&lt;2,"",SMALL(N2176:Q2176,2))</f>
        <v/>
      </c>
      <c r="Y2176" s="26" t="str">
        <f aca="false">IF(OR(V2176="",M2176=0),"",V2176/M2176-1)</f>
        <v/>
      </c>
      <c r="Z2176" s="26" t="str">
        <f aca="false">IF(OR(V2176="",L2176=""),"",V2176/(L2176*E2176)-1)</f>
        <v/>
      </c>
      <c r="AA2176" s="16" t="str">
        <f aca="false">IF(V2176="","SEM OFERTA",IF(OR(Y2176&gt;Premissas!$B$11,Y2176&lt;Premissas!$B$12),"VERIFICAR - UNIDADE/EMBALAGEM",IF(Y2176&gt;Premissas!$B$6,"NÃO COMPRAR - REAJUSTE &gt;5%","COMPRAR")))</f>
        <v>SEM OFERTA</v>
      </c>
      <c r="AB2176" s="18" t="str">
        <f aca="false">IF(W2176="DIMEC",S2176,IF(W2176="MEDCENTRO",U2176,""))</f>
        <v/>
      </c>
      <c r="AC2176" s="18" t="n">
        <f aca="false">IF(AA2176&lt;&gt;"COMPRAR",0,IF(AB2176="",I2176,MIN(I2176,AB2176)))</f>
        <v>0</v>
      </c>
      <c r="AD2176" s="19" t="n">
        <f aca="false">IF(AC2176&gt;0,AC2176*V2176,0)</f>
        <v>0</v>
      </c>
      <c r="AE2176" s="19" t="n">
        <f aca="false">IF(AC2176&gt;0,(M2176-V2176)*AC2176,0)</f>
        <v>0</v>
      </c>
      <c r="AF2176" s="16" t="str">
        <f aca="false">IF(AA2176&lt;&gt;"COMPRAR","",IF(AB2176="",IF(X2176="","",IF(X2176-V2176&lt;0.01,"EMPATE TÉCNICO","")),IF(AB2176&lt;I2176,"ESTOQUE INSUFICIENTE",IF(X2176="","",IF(X2176-V2176&lt;0.01,"EMPATE TÉCNICO","")))))</f>
        <v/>
      </c>
      <c r="AG2176" s="16" t="s">
        <v>3750</v>
      </c>
      <c r="AH2176" s="16" t="s">
        <v>288</v>
      </c>
    </row>
    <row r="2177" customFormat="false" ht="15" hidden="false" customHeight="false" outlineLevel="0" collapsed="false">
      <c r="A2177" s="16" t="s">
        <v>6881</v>
      </c>
      <c r="B2177" s="17" t="s">
        <v>6882</v>
      </c>
      <c r="C2177" s="16" t="s">
        <v>6883</v>
      </c>
      <c r="D2177" s="16" t="s">
        <v>6294</v>
      </c>
      <c r="E2177" s="18" t="n">
        <v>1</v>
      </c>
      <c r="F2177" s="16" t="s">
        <v>43</v>
      </c>
      <c r="G2177" s="18" t="n">
        <v>0</v>
      </c>
      <c r="H2177" s="16" t="n">
        <v>0.6</v>
      </c>
      <c r="I2177" s="18" t="n">
        <v>2</v>
      </c>
      <c r="J2177" s="19" t="n">
        <v>5.97</v>
      </c>
      <c r="K2177" s="19" t="n">
        <v>5.97</v>
      </c>
      <c r="L2177" s="19" t="n">
        <v>5.97</v>
      </c>
      <c r="M2177" s="19" t="n">
        <f aca="false">IF(J2177&gt;0,J2177,K2177)*E2177</f>
        <v>5.97</v>
      </c>
      <c r="N2177" s="20"/>
      <c r="O2177" s="21" t="str">
        <f aca="false">IF(R2177="","",ROUND(R2177*(1-Premissas!$B$4),4))</f>
        <v/>
      </c>
      <c r="P2177" s="22"/>
      <c r="Q2177" s="22"/>
      <c r="R2177" s="23"/>
      <c r="S2177" s="24"/>
      <c r="T2177" s="24"/>
      <c r="U2177" s="25"/>
      <c r="V2177" s="19" t="str">
        <f aca="false">IF(COUNT(N2177:Q2177)=0,"",MIN(N2177:Q2177))</f>
        <v/>
      </c>
      <c r="W2177" s="16" t="str">
        <f aca="false">IF(V2177="","",INDEX($N$4:$Q$4,MATCH(V2177,N2177:Q2177,0)))</f>
        <v/>
      </c>
      <c r="X2177" s="19" t="str">
        <f aca="false">IF(COUNT(N2177:Q2177)&lt;2,"",SMALL(N2177:Q2177,2))</f>
        <v/>
      </c>
      <c r="Y2177" s="26" t="str">
        <f aca="false">IF(OR(V2177="",M2177=0),"",V2177/M2177-1)</f>
        <v/>
      </c>
      <c r="Z2177" s="26" t="str">
        <f aca="false">IF(OR(V2177="",L2177=""),"",V2177/(L2177*E2177)-1)</f>
        <v/>
      </c>
      <c r="AA2177" s="16" t="str">
        <f aca="false">IF(V2177="","SEM OFERTA",IF(OR(Y2177&gt;Premissas!$B$11,Y2177&lt;Premissas!$B$12),"VERIFICAR - UNIDADE/EMBALAGEM",IF(Y2177&gt;Premissas!$B$6,"NÃO COMPRAR - REAJUSTE &gt;5%","COMPRAR")))</f>
        <v>SEM OFERTA</v>
      </c>
      <c r="AB2177" s="18" t="str">
        <f aca="false">IF(W2177="DIMEC",S2177,IF(W2177="MEDCENTRO",U2177,""))</f>
        <v/>
      </c>
      <c r="AC2177" s="18" t="n">
        <f aca="false">IF(AA2177&lt;&gt;"COMPRAR",0,IF(AB2177="",I2177,MIN(I2177,AB2177)))</f>
        <v>0</v>
      </c>
      <c r="AD2177" s="19" t="n">
        <f aca="false">IF(AC2177&gt;0,AC2177*V2177,0)</f>
        <v>0</v>
      </c>
      <c r="AE2177" s="19" t="n">
        <f aca="false">IF(AC2177&gt;0,(M2177-V2177)*AC2177,0)</f>
        <v>0</v>
      </c>
      <c r="AF2177" s="16" t="str">
        <f aca="false">IF(AA2177&lt;&gt;"COMPRAR","",IF(AB2177="",IF(X2177="","",IF(X2177-V2177&lt;0.01,"EMPATE TÉCNICO","")),IF(AB2177&lt;I2177,"ESTOQUE INSUFICIENTE",IF(X2177="","",IF(X2177-V2177&lt;0.01,"EMPATE TÉCNICO","")))))</f>
        <v/>
      </c>
      <c r="AG2177" s="16" t="s">
        <v>6884</v>
      </c>
      <c r="AH2177" s="16" t="s">
        <v>288</v>
      </c>
    </row>
    <row r="2178" customFormat="false" ht="15" hidden="false" customHeight="false" outlineLevel="0" collapsed="false">
      <c r="A2178" s="16" t="s">
        <v>6885</v>
      </c>
      <c r="B2178" s="17" t="s">
        <v>6886</v>
      </c>
      <c r="C2178" s="16" t="s">
        <v>6887</v>
      </c>
      <c r="D2178" s="16" t="s">
        <v>3749</v>
      </c>
      <c r="E2178" s="18" t="n">
        <v>1</v>
      </c>
      <c r="F2178" s="16" t="s">
        <v>43</v>
      </c>
      <c r="G2178" s="18" t="n">
        <v>1</v>
      </c>
      <c r="H2178" s="16" t="n">
        <v>1.5</v>
      </c>
      <c r="I2178" s="18" t="n">
        <v>3</v>
      </c>
      <c r="J2178" s="19" t="n">
        <v>2.60733333333333</v>
      </c>
      <c r="K2178" s="19" t="n">
        <v>2.60733333333333</v>
      </c>
      <c r="L2178" s="19" t="n">
        <v>2.6073</v>
      </c>
      <c r="M2178" s="19" t="n">
        <f aca="false">IF(J2178&gt;0,J2178,K2178)*E2178</f>
        <v>2.60733333333333</v>
      </c>
      <c r="N2178" s="20"/>
      <c r="O2178" s="21" t="str">
        <f aca="false">IF(R2178="","",ROUND(R2178*(1-Premissas!$B$4),4))</f>
        <v/>
      </c>
      <c r="P2178" s="22"/>
      <c r="Q2178" s="22"/>
      <c r="R2178" s="23"/>
      <c r="S2178" s="24"/>
      <c r="T2178" s="24"/>
      <c r="U2178" s="25"/>
      <c r="V2178" s="19" t="str">
        <f aca="false">IF(COUNT(N2178:Q2178)=0,"",MIN(N2178:Q2178))</f>
        <v/>
      </c>
      <c r="W2178" s="16" t="str">
        <f aca="false">IF(V2178="","",INDEX($N$4:$Q$4,MATCH(V2178,N2178:Q2178,0)))</f>
        <v/>
      </c>
      <c r="X2178" s="19" t="str">
        <f aca="false">IF(COUNT(N2178:Q2178)&lt;2,"",SMALL(N2178:Q2178,2))</f>
        <v/>
      </c>
      <c r="Y2178" s="26" t="str">
        <f aca="false">IF(OR(V2178="",M2178=0),"",V2178/M2178-1)</f>
        <v/>
      </c>
      <c r="Z2178" s="26" t="str">
        <f aca="false">IF(OR(V2178="",L2178=""),"",V2178/(L2178*E2178)-1)</f>
        <v/>
      </c>
      <c r="AA2178" s="16" t="str">
        <f aca="false">IF(V2178="","SEM OFERTA",IF(OR(Y2178&gt;Premissas!$B$11,Y2178&lt;Premissas!$B$12),"VERIFICAR - UNIDADE/EMBALAGEM",IF(Y2178&gt;Premissas!$B$6,"NÃO COMPRAR - REAJUSTE &gt;5%","COMPRAR")))</f>
        <v>SEM OFERTA</v>
      </c>
      <c r="AB2178" s="18" t="str">
        <f aca="false">IF(W2178="DIMEC",S2178,IF(W2178="MEDCENTRO",U2178,""))</f>
        <v/>
      </c>
      <c r="AC2178" s="18" t="n">
        <f aca="false">IF(AA2178&lt;&gt;"COMPRAR",0,IF(AB2178="",I2178,MIN(I2178,AB2178)))</f>
        <v>0</v>
      </c>
      <c r="AD2178" s="19" t="n">
        <f aca="false">IF(AC2178&gt;0,AC2178*V2178,0)</f>
        <v>0</v>
      </c>
      <c r="AE2178" s="19" t="n">
        <f aca="false">IF(AC2178&gt;0,(M2178-V2178)*AC2178,0)</f>
        <v>0</v>
      </c>
      <c r="AF2178" s="16" t="str">
        <f aca="false">IF(AA2178&lt;&gt;"COMPRAR","",IF(AB2178="",IF(X2178="","",IF(X2178-V2178&lt;0.01,"EMPATE TÉCNICO","")),IF(AB2178&lt;I2178,"ESTOQUE INSUFICIENTE",IF(X2178="","",IF(X2178-V2178&lt;0.01,"EMPATE TÉCNICO","")))))</f>
        <v/>
      </c>
      <c r="AG2178" s="16" t="s">
        <v>3757</v>
      </c>
      <c r="AH2178" s="16" t="s">
        <v>288</v>
      </c>
    </row>
    <row r="2179" customFormat="false" ht="15" hidden="false" customHeight="false" outlineLevel="0" collapsed="false">
      <c r="A2179" s="16" t="s">
        <v>6888</v>
      </c>
      <c r="B2179" s="17" t="s">
        <v>6889</v>
      </c>
      <c r="C2179" s="16" t="s">
        <v>6890</v>
      </c>
      <c r="D2179" s="16" t="s">
        <v>5282</v>
      </c>
      <c r="E2179" s="18" t="n">
        <v>40</v>
      </c>
      <c r="F2179" s="16" t="s">
        <v>41</v>
      </c>
      <c r="G2179" s="18" t="n">
        <v>50</v>
      </c>
      <c r="H2179" s="16" t="n">
        <v>54.6</v>
      </c>
      <c r="I2179" s="18" t="n">
        <v>3</v>
      </c>
      <c r="J2179" s="19" t="n">
        <v>0.871916666666667</v>
      </c>
      <c r="K2179" s="19" t="n">
        <v>0.871916666666667</v>
      </c>
      <c r="L2179" s="19" t="n">
        <v>0.8719</v>
      </c>
      <c r="M2179" s="19" t="n">
        <f aca="false">IF(J2179&gt;0,J2179,K2179)*E2179</f>
        <v>34.8766666666667</v>
      </c>
      <c r="N2179" s="20"/>
      <c r="O2179" s="21" t="str">
        <f aca="false">IF(R2179="","",ROUND(R2179*(1-Premissas!$B$4),4))</f>
        <v/>
      </c>
      <c r="P2179" s="22"/>
      <c r="Q2179" s="22"/>
      <c r="R2179" s="23"/>
      <c r="S2179" s="24"/>
      <c r="T2179" s="24"/>
      <c r="U2179" s="25"/>
      <c r="V2179" s="19" t="str">
        <f aca="false">IF(COUNT(N2179:Q2179)=0,"",MIN(N2179:Q2179))</f>
        <v/>
      </c>
      <c r="W2179" s="16" t="str">
        <f aca="false">IF(V2179="","",INDEX($N$4:$Q$4,MATCH(V2179,N2179:Q2179,0)))</f>
        <v/>
      </c>
      <c r="X2179" s="19" t="str">
        <f aca="false">IF(COUNT(N2179:Q2179)&lt;2,"",SMALL(N2179:Q2179,2))</f>
        <v/>
      </c>
      <c r="Y2179" s="26" t="str">
        <f aca="false">IF(OR(V2179="",M2179=0),"",V2179/M2179-1)</f>
        <v/>
      </c>
      <c r="Z2179" s="26" t="str">
        <f aca="false">IF(OR(V2179="",L2179=""),"",V2179/(L2179*E2179)-1)</f>
        <v/>
      </c>
      <c r="AA2179" s="16" t="str">
        <f aca="false">IF(V2179="","SEM OFERTA",IF(OR(Y2179&gt;Premissas!$B$11,Y2179&lt;Premissas!$B$12),"VERIFICAR - UNIDADE/EMBALAGEM",IF(Y2179&gt;Premissas!$B$6,"NÃO COMPRAR - REAJUSTE &gt;5%","COMPRAR")))</f>
        <v>SEM OFERTA</v>
      </c>
      <c r="AB2179" s="18" t="str">
        <f aca="false">IF(W2179="DIMEC",S2179,IF(W2179="MEDCENTRO",U2179,""))</f>
        <v/>
      </c>
      <c r="AC2179" s="18" t="n">
        <f aca="false">IF(AA2179&lt;&gt;"COMPRAR",0,IF(AB2179="",I2179,MIN(I2179,AB2179)))</f>
        <v>0</v>
      </c>
      <c r="AD2179" s="19" t="n">
        <f aca="false">IF(AC2179&gt;0,AC2179*V2179,0)</f>
        <v>0</v>
      </c>
      <c r="AE2179" s="19" t="n">
        <f aca="false">IF(AC2179&gt;0,(M2179-V2179)*AC2179,0)</f>
        <v>0</v>
      </c>
      <c r="AF2179" s="16" t="str">
        <f aca="false">IF(AA2179&lt;&gt;"COMPRAR","",IF(AB2179="",IF(X2179="","",IF(X2179-V2179&lt;0.01,"EMPATE TÉCNICO","")),IF(AB2179&lt;I2179,"ESTOQUE INSUFICIENTE",IF(X2179="","",IF(X2179-V2179&lt;0.01,"EMPATE TÉCNICO","")))))</f>
        <v/>
      </c>
      <c r="AG2179" s="16" t="s">
        <v>3757</v>
      </c>
      <c r="AH2179" s="16" t="s">
        <v>288</v>
      </c>
    </row>
    <row r="2180" customFormat="false" ht="15" hidden="false" customHeight="false" outlineLevel="0" collapsed="false">
      <c r="A2180" s="16" t="s">
        <v>6891</v>
      </c>
      <c r="B2180" s="17" t="s">
        <v>6892</v>
      </c>
      <c r="C2180" s="16" t="s">
        <v>6893</v>
      </c>
      <c r="D2180" s="16" t="s">
        <v>3749</v>
      </c>
      <c r="E2180" s="18" t="n">
        <v>1</v>
      </c>
      <c r="F2180" s="16" t="s">
        <v>41</v>
      </c>
      <c r="G2180" s="18" t="n">
        <v>6</v>
      </c>
      <c r="H2180" s="16" t="n">
        <v>6.4</v>
      </c>
      <c r="I2180" s="18" t="n">
        <v>11</v>
      </c>
      <c r="J2180" s="19" t="n">
        <v>10.3233333333333</v>
      </c>
      <c r="K2180" s="19" t="n">
        <v>10.3233333333333</v>
      </c>
      <c r="L2180" s="19" t="n">
        <v>10.3233</v>
      </c>
      <c r="M2180" s="19" t="n">
        <f aca="false">IF(J2180&gt;0,J2180,K2180)*E2180</f>
        <v>10.3233333333333</v>
      </c>
      <c r="N2180" s="20"/>
      <c r="O2180" s="21" t="str">
        <f aca="false">IF(R2180="","",ROUND(R2180*(1-Premissas!$B$4),4))</f>
        <v/>
      </c>
      <c r="P2180" s="22"/>
      <c r="Q2180" s="22"/>
      <c r="R2180" s="23"/>
      <c r="S2180" s="24"/>
      <c r="T2180" s="24"/>
      <c r="U2180" s="25"/>
      <c r="V2180" s="19" t="str">
        <f aca="false">IF(COUNT(N2180:Q2180)=0,"",MIN(N2180:Q2180))</f>
        <v/>
      </c>
      <c r="W2180" s="16" t="str">
        <f aca="false">IF(V2180="","",INDEX($N$4:$Q$4,MATCH(V2180,N2180:Q2180,0)))</f>
        <v/>
      </c>
      <c r="X2180" s="19" t="str">
        <f aca="false">IF(COUNT(N2180:Q2180)&lt;2,"",SMALL(N2180:Q2180,2))</f>
        <v/>
      </c>
      <c r="Y2180" s="26" t="str">
        <f aca="false">IF(OR(V2180="",M2180=0),"",V2180/M2180-1)</f>
        <v/>
      </c>
      <c r="Z2180" s="26" t="str">
        <f aca="false">IF(OR(V2180="",L2180=""),"",V2180/(L2180*E2180)-1)</f>
        <v/>
      </c>
      <c r="AA2180" s="16" t="str">
        <f aca="false">IF(V2180="","SEM OFERTA",IF(OR(Y2180&gt;Premissas!$B$11,Y2180&lt;Premissas!$B$12),"VERIFICAR - UNIDADE/EMBALAGEM",IF(Y2180&gt;Premissas!$B$6,"NÃO COMPRAR - REAJUSTE &gt;5%","COMPRAR")))</f>
        <v>SEM OFERTA</v>
      </c>
      <c r="AB2180" s="18" t="str">
        <f aca="false">IF(W2180="DIMEC",S2180,IF(W2180="MEDCENTRO",U2180,""))</f>
        <v/>
      </c>
      <c r="AC2180" s="18" t="n">
        <f aca="false">IF(AA2180&lt;&gt;"COMPRAR",0,IF(AB2180="",I2180,MIN(I2180,AB2180)))</f>
        <v>0</v>
      </c>
      <c r="AD2180" s="19" t="n">
        <f aca="false">IF(AC2180&gt;0,AC2180*V2180,0)</f>
        <v>0</v>
      </c>
      <c r="AE2180" s="19" t="n">
        <f aca="false">IF(AC2180&gt;0,(M2180-V2180)*AC2180,0)</f>
        <v>0</v>
      </c>
      <c r="AF2180" s="16" t="str">
        <f aca="false">IF(AA2180&lt;&gt;"COMPRAR","",IF(AB2180="",IF(X2180="","",IF(X2180-V2180&lt;0.01,"EMPATE TÉCNICO","")),IF(AB2180&lt;I2180,"ESTOQUE INSUFICIENTE",IF(X2180="","",IF(X2180-V2180&lt;0.01,"EMPATE TÉCNICO","")))))</f>
        <v/>
      </c>
      <c r="AG2180" s="16" t="s">
        <v>3757</v>
      </c>
      <c r="AH2180" s="16" t="s">
        <v>288</v>
      </c>
    </row>
    <row r="2181" customFormat="false" ht="15" hidden="false" customHeight="false" outlineLevel="0" collapsed="false">
      <c r="A2181" s="16" t="s">
        <v>6894</v>
      </c>
      <c r="B2181" s="17" t="s">
        <v>6895</v>
      </c>
      <c r="C2181" s="16" t="s">
        <v>6896</v>
      </c>
      <c r="D2181" s="16" t="s">
        <v>3749</v>
      </c>
      <c r="E2181" s="18" t="n">
        <v>18</v>
      </c>
      <c r="F2181" s="16" t="s">
        <v>43</v>
      </c>
      <c r="G2181" s="18" t="n">
        <v>0</v>
      </c>
      <c r="H2181" s="16" t="n">
        <v>1.3</v>
      </c>
      <c r="I2181" s="18" t="n">
        <v>1</v>
      </c>
      <c r="J2181" s="19" t="n">
        <v>4.6462962962963</v>
      </c>
      <c r="K2181" s="19" t="n">
        <v>4.6462962962963</v>
      </c>
      <c r="L2181" s="19" t="n">
        <v>4.6463</v>
      </c>
      <c r="M2181" s="19" t="n">
        <f aca="false">IF(J2181&gt;0,J2181,K2181)*E2181</f>
        <v>83.6333333333334</v>
      </c>
      <c r="N2181" s="20"/>
      <c r="O2181" s="21" t="str">
        <f aca="false">IF(R2181="","",ROUND(R2181*(1-Premissas!$B$4),4))</f>
        <v/>
      </c>
      <c r="P2181" s="22"/>
      <c r="Q2181" s="22"/>
      <c r="R2181" s="23"/>
      <c r="S2181" s="24"/>
      <c r="T2181" s="24"/>
      <c r="U2181" s="25"/>
      <c r="V2181" s="19" t="str">
        <f aca="false">IF(COUNT(N2181:Q2181)=0,"",MIN(N2181:Q2181))</f>
        <v/>
      </c>
      <c r="W2181" s="16" t="str">
        <f aca="false">IF(V2181="","",INDEX($N$4:$Q$4,MATCH(V2181,N2181:Q2181,0)))</f>
        <v/>
      </c>
      <c r="X2181" s="19" t="str">
        <f aca="false">IF(COUNT(N2181:Q2181)&lt;2,"",SMALL(N2181:Q2181,2))</f>
        <v/>
      </c>
      <c r="Y2181" s="26" t="str">
        <f aca="false">IF(OR(V2181="",M2181=0),"",V2181/M2181-1)</f>
        <v/>
      </c>
      <c r="Z2181" s="26" t="str">
        <f aca="false">IF(OR(V2181="",L2181=""),"",V2181/(L2181*E2181)-1)</f>
        <v/>
      </c>
      <c r="AA2181" s="16" t="str">
        <f aca="false">IF(V2181="","SEM OFERTA",IF(OR(Y2181&gt;Premissas!$B$11,Y2181&lt;Premissas!$B$12),"VERIFICAR - UNIDADE/EMBALAGEM",IF(Y2181&gt;Premissas!$B$6,"NÃO COMPRAR - REAJUSTE &gt;5%","COMPRAR")))</f>
        <v>SEM OFERTA</v>
      </c>
      <c r="AB2181" s="18" t="str">
        <f aca="false">IF(W2181="DIMEC",S2181,IF(W2181="MEDCENTRO",U2181,""))</f>
        <v/>
      </c>
      <c r="AC2181" s="18" t="n">
        <f aca="false">IF(AA2181&lt;&gt;"COMPRAR",0,IF(AB2181="",I2181,MIN(I2181,AB2181)))</f>
        <v>0</v>
      </c>
      <c r="AD2181" s="19" t="n">
        <f aca="false">IF(AC2181&gt;0,AC2181*V2181,0)</f>
        <v>0</v>
      </c>
      <c r="AE2181" s="19" t="n">
        <f aca="false">IF(AC2181&gt;0,(M2181-V2181)*AC2181,0)</f>
        <v>0</v>
      </c>
      <c r="AF2181" s="16" t="str">
        <f aca="false">IF(AA2181&lt;&gt;"COMPRAR","",IF(AB2181="",IF(X2181="","",IF(X2181-V2181&lt;0.01,"EMPATE TÉCNICO","")),IF(AB2181&lt;I2181,"ESTOQUE INSUFICIENTE",IF(X2181="","",IF(X2181-V2181&lt;0.01,"EMPATE TÉCNICO","")))))</f>
        <v/>
      </c>
      <c r="AG2181" s="16" t="s">
        <v>3757</v>
      </c>
      <c r="AH2181" s="16" t="s">
        <v>288</v>
      </c>
    </row>
    <row r="2182" customFormat="false" ht="15" hidden="false" customHeight="false" outlineLevel="0" collapsed="false">
      <c r="A2182" s="16" t="s">
        <v>6897</v>
      </c>
      <c r="B2182" s="17" t="s">
        <v>6898</v>
      </c>
      <c r="C2182" s="16" t="s">
        <v>6899</v>
      </c>
      <c r="D2182" s="16" t="s">
        <v>3749</v>
      </c>
      <c r="E2182" s="18" t="n">
        <v>30</v>
      </c>
      <c r="F2182" s="16" t="s">
        <v>41</v>
      </c>
      <c r="G2182" s="18" t="n">
        <v>61</v>
      </c>
      <c r="H2182" s="16" t="n">
        <v>55.7</v>
      </c>
      <c r="I2182" s="18" t="n">
        <v>3</v>
      </c>
      <c r="J2182" s="19" t="n">
        <v>2.518</v>
      </c>
      <c r="K2182" s="19" t="n">
        <v>2.518</v>
      </c>
      <c r="L2182" s="19" t="n">
        <v>2.518</v>
      </c>
      <c r="M2182" s="19" t="n">
        <f aca="false">IF(J2182&gt;0,J2182,K2182)*E2182</f>
        <v>75.54</v>
      </c>
      <c r="N2182" s="20"/>
      <c r="O2182" s="21" t="str">
        <f aca="false">IF(R2182="","",ROUND(R2182*(1-Premissas!$B$4),4))</f>
        <v/>
      </c>
      <c r="P2182" s="22"/>
      <c r="Q2182" s="22"/>
      <c r="R2182" s="23"/>
      <c r="S2182" s="24"/>
      <c r="T2182" s="24"/>
      <c r="U2182" s="25"/>
      <c r="V2182" s="19" t="str">
        <f aca="false">IF(COUNT(N2182:Q2182)=0,"",MIN(N2182:Q2182))</f>
        <v/>
      </c>
      <c r="W2182" s="16" t="str">
        <f aca="false">IF(V2182="","",INDEX($N$4:$Q$4,MATCH(V2182,N2182:Q2182,0)))</f>
        <v/>
      </c>
      <c r="X2182" s="19" t="str">
        <f aca="false">IF(COUNT(N2182:Q2182)&lt;2,"",SMALL(N2182:Q2182,2))</f>
        <v/>
      </c>
      <c r="Y2182" s="26" t="str">
        <f aca="false">IF(OR(V2182="",M2182=0),"",V2182/M2182-1)</f>
        <v/>
      </c>
      <c r="Z2182" s="26" t="str">
        <f aca="false">IF(OR(V2182="",L2182=""),"",V2182/(L2182*E2182)-1)</f>
        <v/>
      </c>
      <c r="AA2182" s="16" t="str">
        <f aca="false">IF(V2182="","SEM OFERTA",IF(OR(Y2182&gt;Premissas!$B$11,Y2182&lt;Premissas!$B$12),"VERIFICAR - UNIDADE/EMBALAGEM",IF(Y2182&gt;Premissas!$B$6,"NÃO COMPRAR - REAJUSTE &gt;5%","COMPRAR")))</f>
        <v>SEM OFERTA</v>
      </c>
      <c r="AB2182" s="18" t="str">
        <f aca="false">IF(W2182="DIMEC",S2182,IF(W2182="MEDCENTRO",U2182,""))</f>
        <v/>
      </c>
      <c r="AC2182" s="18" t="n">
        <f aca="false">IF(AA2182&lt;&gt;"COMPRAR",0,IF(AB2182="",I2182,MIN(I2182,AB2182)))</f>
        <v>0</v>
      </c>
      <c r="AD2182" s="19" t="n">
        <f aca="false">IF(AC2182&gt;0,AC2182*V2182,0)</f>
        <v>0</v>
      </c>
      <c r="AE2182" s="19" t="n">
        <f aca="false">IF(AC2182&gt;0,(M2182-V2182)*AC2182,0)</f>
        <v>0</v>
      </c>
      <c r="AF2182" s="16" t="str">
        <f aca="false">IF(AA2182&lt;&gt;"COMPRAR","",IF(AB2182="",IF(X2182="","",IF(X2182-V2182&lt;0.01,"EMPATE TÉCNICO","")),IF(AB2182&lt;I2182,"ESTOQUE INSUFICIENTE",IF(X2182="","",IF(X2182-V2182&lt;0.01,"EMPATE TÉCNICO","")))))</f>
        <v/>
      </c>
      <c r="AG2182" s="16" t="s">
        <v>3757</v>
      </c>
      <c r="AH2182" s="16" t="s">
        <v>288</v>
      </c>
    </row>
    <row r="2183" customFormat="false" ht="15" hidden="false" customHeight="false" outlineLevel="0" collapsed="false">
      <c r="A2183" s="16" t="s">
        <v>6900</v>
      </c>
      <c r="B2183" s="17" t="s">
        <v>6901</v>
      </c>
      <c r="C2183" s="16" t="s">
        <v>6902</v>
      </c>
      <c r="D2183" s="16" t="s">
        <v>3749</v>
      </c>
      <c r="E2183" s="18" t="n">
        <v>1</v>
      </c>
      <c r="F2183" s="16" t="s">
        <v>43</v>
      </c>
      <c r="G2183" s="18" t="n">
        <v>2</v>
      </c>
      <c r="H2183" s="16" t="n">
        <v>2.8</v>
      </c>
      <c r="I2183" s="18" t="n">
        <v>6</v>
      </c>
      <c r="J2183" s="19" t="n">
        <v>2.33916666666667</v>
      </c>
      <c r="K2183" s="19" t="n">
        <v>2.33916666666667</v>
      </c>
      <c r="L2183" s="19" t="n">
        <v>2.3392</v>
      </c>
      <c r="M2183" s="19" t="n">
        <f aca="false">IF(J2183&gt;0,J2183,K2183)*E2183</f>
        <v>2.33916666666667</v>
      </c>
      <c r="N2183" s="20"/>
      <c r="O2183" s="21" t="str">
        <f aca="false">IF(R2183="","",ROUND(R2183*(1-Premissas!$B$4),4))</f>
        <v/>
      </c>
      <c r="P2183" s="22"/>
      <c r="Q2183" s="22"/>
      <c r="R2183" s="23"/>
      <c r="S2183" s="24"/>
      <c r="T2183" s="24"/>
      <c r="U2183" s="25"/>
      <c r="V2183" s="19" t="str">
        <f aca="false">IF(COUNT(N2183:Q2183)=0,"",MIN(N2183:Q2183))</f>
        <v/>
      </c>
      <c r="W2183" s="16" t="str">
        <f aca="false">IF(V2183="","",INDEX($N$4:$Q$4,MATCH(V2183,N2183:Q2183,0)))</f>
        <v/>
      </c>
      <c r="X2183" s="19" t="str">
        <f aca="false">IF(COUNT(N2183:Q2183)&lt;2,"",SMALL(N2183:Q2183,2))</f>
        <v/>
      </c>
      <c r="Y2183" s="26" t="str">
        <f aca="false">IF(OR(V2183="",M2183=0),"",V2183/M2183-1)</f>
        <v/>
      </c>
      <c r="Z2183" s="26" t="str">
        <f aca="false">IF(OR(V2183="",L2183=""),"",V2183/(L2183*E2183)-1)</f>
        <v/>
      </c>
      <c r="AA2183" s="16" t="str">
        <f aca="false">IF(V2183="","SEM OFERTA",IF(OR(Y2183&gt;Premissas!$B$11,Y2183&lt;Premissas!$B$12),"VERIFICAR - UNIDADE/EMBALAGEM",IF(Y2183&gt;Premissas!$B$6,"NÃO COMPRAR - REAJUSTE &gt;5%","COMPRAR")))</f>
        <v>SEM OFERTA</v>
      </c>
      <c r="AB2183" s="18" t="str">
        <f aca="false">IF(W2183="DIMEC",S2183,IF(W2183="MEDCENTRO",U2183,""))</f>
        <v/>
      </c>
      <c r="AC2183" s="18" t="n">
        <f aca="false">IF(AA2183&lt;&gt;"COMPRAR",0,IF(AB2183="",I2183,MIN(I2183,AB2183)))</f>
        <v>0</v>
      </c>
      <c r="AD2183" s="19" t="n">
        <f aca="false">IF(AC2183&gt;0,AC2183*V2183,0)</f>
        <v>0</v>
      </c>
      <c r="AE2183" s="19" t="n">
        <f aca="false">IF(AC2183&gt;0,(M2183-V2183)*AC2183,0)</f>
        <v>0</v>
      </c>
      <c r="AF2183" s="16" t="str">
        <f aca="false">IF(AA2183&lt;&gt;"COMPRAR","",IF(AB2183="",IF(X2183="","",IF(X2183-V2183&lt;0.01,"EMPATE TÉCNICO","")),IF(AB2183&lt;I2183,"ESTOQUE INSUFICIENTE",IF(X2183="","",IF(X2183-V2183&lt;0.01,"EMPATE TÉCNICO","")))))</f>
        <v/>
      </c>
      <c r="AG2183" s="16" t="s">
        <v>3757</v>
      </c>
      <c r="AH2183" s="16" t="s">
        <v>288</v>
      </c>
    </row>
    <row r="2184" customFormat="false" ht="15" hidden="false" customHeight="false" outlineLevel="0" collapsed="false">
      <c r="A2184" s="16" t="s">
        <v>6903</v>
      </c>
      <c r="B2184" s="17" t="s">
        <v>6904</v>
      </c>
      <c r="C2184" s="16" t="s">
        <v>6905</v>
      </c>
      <c r="D2184" s="16" t="s">
        <v>5212</v>
      </c>
      <c r="E2184" s="18" t="n">
        <v>1</v>
      </c>
      <c r="F2184" s="16" t="s">
        <v>43</v>
      </c>
      <c r="G2184" s="18" t="n">
        <v>0</v>
      </c>
      <c r="H2184" s="16" t="n">
        <v>0</v>
      </c>
      <c r="I2184" s="18" t="n">
        <v>1</v>
      </c>
      <c r="J2184" s="19" t="n">
        <v>9.02</v>
      </c>
      <c r="K2184" s="19" t="n">
        <v>9.02</v>
      </c>
      <c r="L2184" s="19" t="n">
        <v>9.02</v>
      </c>
      <c r="M2184" s="19" t="n">
        <f aca="false">IF(J2184&gt;0,J2184,K2184)*E2184</f>
        <v>9.02</v>
      </c>
      <c r="N2184" s="20"/>
      <c r="O2184" s="21" t="str">
        <f aca="false">IF(R2184="","",ROUND(R2184*(1-Premissas!$B$4),4))</f>
        <v/>
      </c>
      <c r="P2184" s="22"/>
      <c r="Q2184" s="22"/>
      <c r="R2184" s="23"/>
      <c r="S2184" s="24"/>
      <c r="T2184" s="24"/>
      <c r="U2184" s="25"/>
      <c r="V2184" s="19" t="str">
        <f aca="false">IF(COUNT(N2184:Q2184)=0,"",MIN(N2184:Q2184))</f>
        <v/>
      </c>
      <c r="W2184" s="16" t="str">
        <f aca="false">IF(V2184="","",INDEX($N$4:$Q$4,MATCH(V2184,N2184:Q2184,0)))</f>
        <v/>
      </c>
      <c r="X2184" s="19" t="str">
        <f aca="false">IF(COUNT(N2184:Q2184)&lt;2,"",SMALL(N2184:Q2184,2))</f>
        <v/>
      </c>
      <c r="Y2184" s="26" t="str">
        <f aca="false">IF(OR(V2184="",M2184=0),"",V2184/M2184-1)</f>
        <v/>
      </c>
      <c r="Z2184" s="26" t="str">
        <f aca="false">IF(OR(V2184="",L2184=""),"",V2184/(L2184*E2184)-1)</f>
        <v/>
      </c>
      <c r="AA2184" s="16" t="str">
        <f aca="false">IF(V2184="","SEM OFERTA",IF(OR(Y2184&gt;Premissas!$B$11,Y2184&lt;Premissas!$B$12),"VERIFICAR - UNIDADE/EMBALAGEM",IF(Y2184&gt;Premissas!$B$6,"NÃO COMPRAR - REAJUSTE &gt;5%","COMPRAR")))</f>
        <v>SEM OFERTA</v>
      </c>
      <c r="AB2184" s="18" t="str">
        <f aca="false">IF(W2184="DIMEC",S2184,IF(W2184="MEDCENTRO",U2184,""))</f>
        <v/>
      </c>
      <c r="AC2184" s="18" t="n">
        <f aca="false">IF(AA2184&lt;&gt;"COMPRAR",0,IF(AB2184="",I2184,MIN(I2184,AB2184)))</f>
        <v>0</v>
      </c>
      <c r="AD2184" s="19" t="n">
        <f aca="false">IF(AC2184&gt;0,AC2184*V2184,0)</f>
        <v>0</v>
      </c>
      <c r="AE2184" s="19" t="n">
        <f aca="false">IF(AC2184&gt;0,(M2184-V2184)*AC2184,0)</f>
        <v>0</v>
      </c>
      <c r="AF2184" s="16" t="str">
        <f aca="false">IF(AA2184&lt;&gt;"COMPRAR","",IF(AB2184="",IF(X2184="","",IF(X2184-V2184&lt;0.01,"EMPATE TÉCNICO","")),IF(AB2184&lt;I2184,"ESTOQUE INSUFICIENTE",IF(X2184="","",IF(X2184-V2184&lt;0.01,"EMPATE TÉCNICO","")))))</f>
        <v/>
      </c>
      <c r="AG2184" s="16" t="s">
        <v>1798</v>
      </c>
      <c r="AH2184" s="16" t="s">
        <v>288</v>
      </c>
    </row>
    <row r="2185" customFormat="false" ht="15" hidden="false" customHeight="false" outlineLevel="0" collapsed="false">
      <c r="A2185" s="16" t="s">
        <v>6906</v>
      </c>
      <c r="B2185" s="17" t="s">
        <v>6907</v>
      </c>
      <c r="C2185" s="16" t="s">
        <v>6908</v>
      </c>
      <c r="D2185" s="16" t="s">
        <v>5212</v>
      </c>
      <c r="E2185" s="18" t="n">
        <v>1</v>
      </c>
      <c r="F2185" s="16" t="s">
        <v>43</v>
      </c>
      <c r="G2185" s="18" t="n">
        <v>0</v>
      </c>
      <c r="H2185" s="16" t="n">
        <v>0.1</v>
      </c>
      <c r="I2185" s="18" t="n">
        <v>1</v>
      </c>
      <c r="J2185" s="19" t="n">
        <v>9.02</v>
      </c>
      <c r="K2185" s="19" t="n">
        <v>9.02</v>
      </c>
      <c r="L2185" s="19" t="n">
        <v>9.02</v>
      </c>
      <c r="M2185" s="19" t="n">
        <f aca="false">IF(J2185&gt;0,J2185,K2185)*E2185</f>
        <v>9.02</v>
      </c>
      <c r="N2185" s="20"/>
      <c r="O2185" s="21" t="str">
        <f aca="false">IF(R2185="","",ROUND(R2185*(1-Premissas!$B$4),4))</f>
        <v/>
      </c>
      <c r="P2185" s="22"/>
      <c r="Q2185" s="22"/>
      <c r="R2185" s="23"/>
      <c r="S2185" s="24"/>
      <c r="T2185" s="24"/>
      <c r="U2185" s="25"/>
      <c r="V2185" s="19" t="str">
        <f aca="false">IF(COUNT(N2185:Q2185)=0,"",MIN(N2185:Q2185))</f>
        <v/>
      </c>
      <c r="W2185" s="16" t="str">
        <f aca="false">IF(V2185="","",INDEX($N$4:$Q$4,MATCH(V2185,N2185:Q2185,0)))</f>
        <v/>
      </c>
      <c r="X2185" s="19" t="str">
        <f aca="false">IF(COUNT(N2185:Q2185)&lt;2,"",SMALL(N2185:Q2185,2))</f>
        <v/>
      </c>
      <c r="Y2185" s="26" t="str">
        <f aca="false">IF(OR(V2185="",M2185=0),"",V2185/M2185-1)</f>
        <v/>
      </c>
      <c r="Z2185" s="26" t="str">
        <f aca="false">IF(OR(V2185="",L2185=""),"",V2185/(L2185*E2185)-1)</f>
        <v/>
      </c>
      <c r="AA2185" s="16" t="str">
        <f aca="false">IF(V2185="","SEM OFERTA",IF(OR(Y2185&gt;Premissas!$B$11,Y2185&lt;Premissas!$B$12),"VERIFICAR - UNIDADE/EMBALAGEM",IF(Y2185&gt;Premissas!$B$6,"NÃO COMPRAR - REAJUSTE &gt;5%","COMPRAR")))</f>
        <v>SEM OFERTA</v>
      </c>
      <c r="AB2185" s="18" t="str">
        <f aca="false">IF(W2185="DIMEC",S2185,IF(W2185="MEDCENTRO",U2185,""))</f>
        <v/>
      </c>
      <c r="AC2185" s="18" t="n">
        <f aca="false">IF(AA2185&lt;&gt;"COMPRAR",0,IF(AB2185="",I2185,MIN(I2185,AB2185)))</f>
        <v>0</v>
      </c>
      <c r="AD2185" s="19" t="n">
        <f aca="false">IF(AC2185&gt;0,AC2185*V2185,0)</f>
        <v>0</v>
      </c>
      <c r="AE2185" s="19" t="n">
        <f aca="false">IF(AC2185&gt;0,(M2185-V2185)*AC2185,0)</f>
        <v>0</v>
      </c>
      <c r="AF2185" s="16" t="str">
        <f aca="false">IF(AA2185&lt;&gt;"COMPRAR","",IF(AB2185="",IF(X2185="","",IF(X2185-V2185&lt;0.01,"EMPATE TÉCNICO","")),IF(AB2185&lt;I2185,"ESTOQUE INSUFICIENTE",IF(X2185="","",IF(X2185-V2185&lt;0.01,"EMPATE TÉCNICO","")))))</f>
        <v/>
      </c>
      <c r="AG2185" s="16" t="s">
        <v>1798</v>
      </c>
      <c r="AH2185" s="16" t="s">
        <v>288</v>
      </c>
    </row>
    <row r="2186" customFormat="false" ht="15" hidden="false" customHeight="false" outlineLevel="0" collapsed="false">
      <c r="A2186" s="16" t="s">
        <v>6909</v>
      </c>
      <c r="B2186" s="17" t="s">
        <v>6910</v>
      </c>
      <c r="C2186" s="16" t="s">
        <v>6911</v>
      </c>
      <c r="D2186" s="16" t="s">
        <v>6552</v>
      </c>
      <c r="E2186" s="18" t="n">
        <v>12</v>
      </c>
      <c r="F2186" s="16" t="s">
        <v>42</v>
      </c>
      <c r="G2186" s="18" t="n">
        <v>8</v>
      </c>
      <c r="H2186" s="16" t="n">
        <v>5.7</v>
      </c>
      <c r="I2186" s="18" t="n">
        <v>1</v>
      </c>
      <c r="J2186" s="19" t="n">
        <v>10.7783333333333</v>
      </c>
      <c r="K2186" s="19" t="n">
        <v>10.7783333333333</v>
      </c>
      <c r="L2186" s="19" t="n">
        <v>10.7783</v>
      </c>
      <c r="M2186" s="19" t="n">
        <f aca="false">IF(J2186&gt;0,J2186,K2186)*E2186</f>
        <v>129.34</v>
      </c>
      <c r="N2186" s="20"/>
      <c r="O2186" s="21" t="str">
        <f aca="false">IF(R2186="","",ROUND(R2186*(1-Premissas!$B$4),4))</f>
        <v/>
      </c>
      <c r="P2186" s="22"/>
      <c r="Q2186" s="22"/>
      <c r="R2186" s="23"/>
      <c r="S2186" s="24"/>
      <c r="T2186" s="24"/>
      <c r="U2186" s="25"/>
      <c r="V2186" s="19" t="str">
        <f aca="false">IF(COUNT(N2186:Q2186)=0,"",MIN(N2186:Q2186))</f>
        <v/>
      </c>
      <c r="W2186" s="16" t="str">
        <f aca="false">IF(V2186="","",INDEX($N$4:$Q$4,MATCH(V2186,N2186:Q2186,0)))</f>
        <v/>
      </c>
      <c r="X2186" s="19" t="str">
        <f aca="false">IF(COUNT(N2186:Q2186)&lt;2,"",SMALL(N2186:Q2186,2))</f>
        <v/>
      </c>
      <c r="Y2186" s="26" t="str">
        <f aca="false">IF(OR(V2186="",M2186=0),"",V2186/M2186-1)</f>
        <v/>
      </c>
      <c r="Z2186" s="26" t="str">
        <f aca="false">IF(OR(V2186="",L2186=""),"",V2186/(L2186*E2186)-1)</f>
        <v/>
      </c>
      <c r="AA2186" s="16" t="str">
        <f aca="false">IF(V2186="","SEM OFERTA",IF(OR(Y2186&gt;Premissas!$B$11,Y2186&lt;Premissas!$B$12),"VERIFICAR - UNIDADE/EMBALAGEM",IF(Y2186&gt;Premissas!$B$6,"NÃO COMPRAR - REAJUSTE &gt;5%","COMPRAR")))</f>
        <v>SEM OFERTA</v>
      </c>
      <c r="AB2186" s="18" t="str">
        <f aca="false">IF(W2186="DIMEC",S2186,IF(W2186="MEDCENTRO",U2186,""))</f>
        <v/>
      </c>
      <c r="AC2186" s="18" t="n">
        <f aca="false">IF(AA2186&lt;&gt;"COMPRAR",0,IF(AB2186="",I2186,MIN(I2186,AB2186)))</f>
        <v>0</v>
      </c>
      <c r="AD2186" s="19" t="n">
        <f aca="false">IF(AC2186&gt;0,AC2186*V2186,0)</f>
        <v>0</v>
      </c>
      <c r="AE2186" s="19" t="n">
        <f aca="false">IF(AC2186&gt;0,(M2186-V2186)*AC2186,0)</f>
        <v>0</v>
      </c>
      <c r="AF2186" s="16" t="str">
        <f aca="false">IF(AA2186&lt;&gt;"COMPRAR","",IF(AB2186="",IF(X2186="","",IF(X2186-V2186&lt;0.01,"EMPATE TÉCNICO","")),IF(AB2186&lt;I2186,"ESTOQUE INSUFICIENTE",IF(X2186="","",IF(X2186-V2186&lt;0.01,"EMPATE TÉCNICO","")))))</f>
        <v/>
      </c>
      <c r="AG2186" s="16" t="s">
        <v>3767</v>
      </c>
      <c r="AH2186" s="16" t="s">
        <v>288</v>
      </c>
    </row>
    <row r="2187" customFormat="false" ht="15" hidden="false" customHeight="false" outlineLevel="0" collapsed="false">
      <c r="A2187" s="16" t="s">
        <v>6912</v>
      </c>
      <c r="B2187" s="17" t="s">
        <v>6913</v>
      </c>
      <c r="C2187" s="16" t="s">
        <v>6914</v>
      </c>
      <c r="D2187" s="16" t="s">
        <v>6352</v>
      </c>
      <c r="E2187" s="18" t="n">
        <v>1</v>
      </c>
      <c r="F2187" s="16" t="s">
        <v>43</v>
      </c>
      <c r="G2187" s="18" t="n">
        <v>0</v>
      </c>
      <c r="H2187" s="16" t="n">
        <v>0.5</v>
      </c>
      <c r="I2187" s="18" t="n">
        <v>2</v>
      </c>
      <c r="J2187" s="19" t="n">
        <v>5.8</v>
      </c>
      <c r="K2187" s="19" t="n">
        <v>5.8</v>
      </c>
      <c r="L2187" s="19" t="n">
        <v>5.8</v>
      </c>
      <c r="M2187" s="19" t="n">
        <f aca="false">IF(J2187&gt;0,J2187,K2187)*E2187</f>
        <v>5.8</v>
      </c>
      <c r="N2187" s="20"/>
      <c r="O2187" s="21" t="str">
        <f aca="false">IF(R2187="","",ROUND(R2187*(1-Premissas!$B$4),4))</f>
        <v/>
      </c>
      <c r="P2187" s="22"/>
      <c r="Q2187" s="22"/>
      <c r="R2187" s="23"/>
      <c r="S2187" s="24"/>
      <c r="T2187" s="24"/>
      <c r="U2187" s="25"/>
      <c r="V2187" s="19" t="str">
        <f aca="false">IF(COUNT(N2187:Q2187)=0,"",MIN(N2187:Q2187))</f>
        <v/>
      </c>
      <c r="W2187" s="16" t="str">
        <f aca="false">IF(V2187="","",INDEX($N$4:$Q$4,MATCH(V2187,N2187:Q2187,0)))</f>
        <v/>
      </c>
      <c r="X2187" s="19" t="str">
        <f aca="false">IF(COUNT(N2187:Q2187)&lt;2,"",SMALL(N2187:Q2187,2))</f>
        <v/>
      </c>
      <c r="Y2187" s="26" t="str">
        <f aca="false">IF(OR(V2187="",M2187=0),"",V2187/M2187-1)</f>
        <v/>
      </c>
      <c r="Z2187" s="26" t="str">
        <f aca="false">IF(OR(V2187="",L2187=""),"",V2187/(L2187*E2187)-1)</f>
        <v/>
      </c>
      <c r="AA2187" s="16" t="str">
        <f aca="false">IF(V2187="","SEM OFERTA",IF(OR(Y2187&gt;Premissas!$B$11,Y2187&lt;Premissas!$B$12),"VERIFICAR - UNIDADE/EMBALAGEM",IF(Y2187&gt;Premissas!$B$6,"NÃO COMPRAR - REAJUSTE &gt;5%","COMPRAR")))</f>
        <v>SEM OFERTA</v>
      </c>
      <c r="AB2187" s="18" t="str">
        <f aca="false">IF(W2187="DIMEC",S2187,IF(W2187="MEDCENTRO",U2187,""))</f>
        <v/>
      </c>
      <c r="AC2187" s="18" t="n">
        <f aca="false">IF(AA2187&lt;&gt;"COMPRAR",0,IF(AB2187="",I2187,MIN(I2187,AB2187)))</f>
        <v>0</v>
      </c>
      <c r="AD2187" s="19" t="n">
        <f aca="false">IF(AC2187&gt;0,AC2187*V2187,0)</f>
        <v>0</v>
      </c>
      <c r="AE2187" s="19" t="n">
        <f aca="false">IF(AC2187&gt;0,(M2187-V2187)*AC2187,0)</f>
        <v>0</v>
      </c>
      <c r="AF2187" s="16" t="str">
        <f aca="false">IF(AA2187&lt;&gt;"COMPRAR","",IF(AB2187="",IF(X2187="","",IF(X2187-V2187&lt;0.01,"EMPATE TÉCNICO","")),IF(AB2187&lt;I2187,"ESTOQUE INSUFICIENTE",IF(X2187="","",IF(X2187-V2187&lt;0.01,"EMPATE TÉCNICO","")))))</f>
        <v/>
      </c>
      <c r="AG2187" s="16" t="s">
        <v>5174</v>
      </c>
      <c r="AH2187" s="16" t="s">
        <v>288</v>
      </c>
    </row>
    <row r="2188" customFormat="false" ht="15" hidden="false" customHeight="false" outlineLevel="0" collapsed="false">
      <c r="A2188" s="16" t="s">
        <v>6915</v>
      </c>
      <c r="B2188" s="17" t="s">
        <v>6916</v>
      </c>
      <c r="C2188" s="16" t="s">
        <v>6917</v>
      </c>
      <c r="D2188" s="16" t="s">
        <v>3749</v>
      </c>
      <c r="E2188" s="18" t="n">
        <v>1</v>
      </c>
      <c r="F2188" s="16" t="s">
        <v>41</v>
      </c>
      <c r="G2188" s="18" t="n">
        <v>3</v>
      </c>
      <c r="H2188" s="16" t="n">
        <v>23.2</v>
      </c>
      <c r="I2188" s="18" t="n">
        <v>57</v>
      </c>
      <c r="J2188" s="19" t="n">
        <v>10.2</v>
      </c>
      <c r="K2188" s="19" t="n">
        <v>10.2</v>
      </c>
      <c r="L2188" s="19" t="n">
        <v>10.2</v>
      </c>
      <c r="M2188" s="19" t="n">
        <f aca="false">IF(J2188&gt;0,J2188,K2188)*E2188</f>
        <v>10.2</v>
      </c>
      <c r="N2188" s="20"/>
      <c r="O2188" s="21" t="str">
        <f aca="false">IF(R2188="","",ROUND(R2188*(1-Premissas!$B$4),4))</f>
        <v/>
      </c>
      <c r="P2188" s="22"/>
      <c r="Q2188" s="22"/>
      <c r="R2188" s="23"/>
      <c r="S2188" s="24"/>
      <c r="T2188" s="24"/>
      <c r="U2188" s="25"/>
      <c r="V2188" s="19" t="str">
        <f aca="false">IF(COUNT(N2188:Q2188)=0,"",MIN(N2188:Q2188))</f>
        <v/>
      </c>
      <c r="W2188" s="16" t="str">
        <f aca="false">IF(V2188="","",INDEX($N$4:$Q$4,MATCH(V2188,N2188:Q2188,0)))</f>
        <v/>
      </c>
      <c r="X2188" s="19" t="str">
        <f aca="false">IF(COUNT(N2188:Q2188)&lt;2,"",SMALL(N2188:Q2188,2))</f>
        <v/>
      </c>
      <c r="Y2188" s="26" t="str">
        <f aca="false">IF(OR(V2188="",M2188=0),"",V2188/M2188-1)</f>
        <v/>
      </c>
      <c r="Z2188" s="26" t="str">
        <f aca="false">IF(OR(V2188="",L2188=""),"",V2188/(L2188*E2188)-1)</f>
        <v/>
      </c>
      <c r="AA2188" s="16" t="str">
        <f aca="false">IF(V2188="","SEM OFERTA",IF(OR(Y2188&gt;Premissas!$B$11,Y2188&lt;Premissas!$B$12),"VERIFICAR - UNIDADE/EMBALAGEM",IF(Y2188&gt;Premissas!$B$6,"NÃO COMPRAR - REAJUSTE &gt;5%","COMPRAR")))</f>
        <v>SEM OFERTA</v>
      </c>
      <c r="AB2188" s="18" t="str">
        <f aca="false">IF(W2188="DIMEC",S2188,IF(W2188="MEDCENTRO",U2188,""))</f>
        <v/>
      </c>
      <c r="AC2188" s="18" t="n">
        <f aca="false">IF(AA2188&lt;&gt;"COMPRAR",0,IF(AB2188="",I2188,MIN(I2188,AB2188)))</f>
        <v>0</v>
      </c>
      <c r="AD2188" s="19" t="n">
        <f aca="false">IF(AC2188&gt;0,AC2188*V2188,0)</f>
        <v>0</v>
      </c>
      <c r="AE2188" s="19" t="n">
        <f aca="false">IF(AC2188&gt;0,(M2188-V2188)*AC2188,0)</f>
        <v>0</v>
      </c>
      <c r="AF2188" s="16" t="str">
        <f aca="false">IF(AA2188&lt;&gt;"COMPRAR","",IF(AB2188="",IF(X2188="","",IF(X2188-V2188&lt;0.01,"EMPATE TÉCNICO","")),IF(AB2188&lt;I2188,"ESTOQUE INSUFICIENTE",IF(X2188="","",IF(X2188-V2188&lt;0.01,"EMPATE TÉCNICO","")))))</f>
        <v/>
      </c>
      <c r="AG2188" s="16" t="s">
        <v>3757</v>
      </c>
      <c r="AH2188" s="16" t="s">
        <v>288</v>
      </c>
    </row>
    <row r="2189" customFormat="false" ht="15" hidden="false" customHeight="false" outlineLevel="0" collapsed="false">
      <c r="A2189" s="16" t="s">
        <v>6918</v>
      </c>
      <c r="B2189" s="17" t="s">
        <v>6919</v>
      </c>
      <c r="C2189" s="16" t="s">
        <v>6920</v>
      </c>
      <c r="D2189" s="16" t="s">
        <v>5282</v>
      </c>
      <c r="E2189" s="18" t="n">
        <v>66</v>
      </c>
      <c r="F2189" s="16" t="s">
        <v>43</v>
      </c>
      <c r="G2189" s="18" t="n">
        <v>0</v>
      </c>
      <c r="H2189" s="16" t="n">
        <v>4</v>
      </c>
      <c r="I2189" s="18" t="n">
        <v>1</v>
      </c>
      <c r="J2189" s="19" t="n">
        <v>2.25106060606061</v>
      </c>
      <c r="K2189" s="19" t="n">
        <v>2.25106060606061</v>
      </c>
      <c r="L2189" s="19" t="n">
        <v>2.2511</v>
      </c>
      <c r="M2189" s="19" t="n">
        <f aca="false">IF(J2189&gt;0,J2189,K2189)*E2189</f>
        <v>148.57</v>
      </c>
      <c r="N2189" s="20"/>
      <c r="O2189" s="21" t="str">
        <f aca="false">IF(R2189="","",ROUND(R2189*(1-Premissas!$B$4),4))</f>
        <v/>
      </c>
      <c r="P2189" s="22"/>
      <c r="Q2189" s="22"/>
      <c r="R2189" s="23"/>
      <c r="S2189" s="24"/>
      <c r="T2189" s="24"/>
      <c r="U2189" s="25"/>
      <c r="V2189" s="19" t="str">
        <f aca="false">IF(COUNT(N2189:Q2189)=0,"",MIN(N2189:Q2189))</f>
        <v/>
      </c>
      <c r="W2189" s="16" t="str">
        <f aca="false">IF(V2189="","",INDEX($N$4:$Q$4,MATCH(V2189,N2189:Q2189,0)))</f>
        <v/>
      </c>
      <c r="X2189" s="19" t="str">
        <f aca="false">IF(COUNT(N2189:Q2189)&lt;2,"",SMALL(N2189:Q2189,2))</f>
        <v/>
      </c>
      <c r="Y2189" s="26" t="str">
        <f aca="false">IF(OR(V2189="",M2189=0),"",V2189/M2189-1)</f>
        <v/>
      </c>
      <c r="Z2189" s="26" t="str">
        <f aca="false">IF(OR(V2189="",L2189=""),"",V2189/(L2189*E2189)-1)</f>
        <v/>
      </c>
      <c r="AA2189" s="16" t="str">
        <f aca="false">IF(V2189="","SEM OFERTA",IF(OR(Y2189&gt;Premissas!$B$11,Y2189&lt;Premissas!$B$12),"VERIFICAR - UNIDADE/EMBALAGEM",IF(Y2189&gt;Premissas!$B$6,"NÃO COMPRAR - REAJUSTE &gt;5%","COMPRAR")))</f>
        <v>SEM OFERTA</v>
      </c>
      <c r="AB2189" s="18" t="str">
        <f aca="false">IF(W2189="DIMEC",S2189,IF(W2189="MEDCENTRO",U2189,""))</f>
        <v/>
      </c>
      <c r="AC2189" s="18" t="n">
        <f aca="false">IF(AA2189&lt;&gt;"COMPRAR",0,IF(AB2189="",I2189,MIN(I2189,AB2189)))</f>
        <v>0</v>
      </c>
      <c r="AD2189" s="19" t="n">
        <f aca="false">IF(AC2189&gt;0,AC2189*V2189,0)</f>
        <v>0</v>
      </c>
      <c r="AE2189" s="19" t="n">
        <f aca="false">IF(AC2189&gt;0,(M2189-V2189)*AC2189,0)</f>
        <v>0</v>
      </c>
      <c r="AF2189" s="16" t="str">
        <f aca="false">IF(AA2189&lt;&gt;"COMPRAR","",IF(AB2189="",IF(X2189="","",IF(X2189-V2189&lt;0.01,"EMPATE TÉCNICO","")),IF(AB2189&lt;I2189,"ESTOQUE INSUFICIENTE",IF(X2189="","",IF(X2189-V2189&lt;0.01,"EMPATE TÉCNICO","")))))</f>
        <v/>
      </c>
      <c r="AG2189" s="16" t="s">
        <v>3757</v>
      </c>
      <c r="AH2189" s="16" t="s">
        <v>288</v>
      </c>
    </row>
    <row r="2190" customFormat="false" ht="15" hidden="false" customHeight="false" outlineLevel="0" collapsed="false">
      <c r="A2190" s="16" t="s">
        <v>6921</v>
      </c>
      <c r="B2190" s="17" t="s">
        <v>6922</v>
      </c>
      <c r="C2190" s="16" t="s">
        <v>6923</v>
      </c>
      <c r="D2190" s="16" t="s">
        <v>5186</v>
      </c>
      <c r="E2190" s="18" t="n">
        <v>1</v>
      </c>
      <c r="F2190" s="16" t="s">
        <v>41</v>
      </c>
      <c r="G2190" s="18" t="n">
        <v>28</v>
      </c>
      <c r="H2190" s="16" t="n">
        <v>12.7</v>
      </c>
      <c r="I2190" s="18" t="n">
        <v>5</v>
      </c>
      <c r="J2190" s="19" t="n">
        <v>8.49</v>
      </c>
      <c r="K2190" s="19" t="n">
        <v>8.49</v>
      </c>
      <c r="L2190" s="19" t="n">
        <v>8.49</v>
      </c>
      <c r="M2190" s="19" t="n">
        <f aca="false">IF(J2190&gt;0,J2190,K2190)*E2190</f>
        <v>8.49</v>
      </c>
      <c r="N2190" s="20"/>
      <c r="O2190" s="21" t="str">
        <f aca="false">IF(R2190="","",ROUND(R2190*(1-Premissas!$B$4),4))</f>
        <v/>
      </c>
      <c r="P2190" s="22"/>
      <c r="Q2190" s="22"/>
      <c r="R2190" s="23"/>
      <c r="S2190" s="24"/>
      <c r="T2190" s="24"/>
      <c r="U2190" s="25"/>
      <c r="V2190" s="19" t="str">
        <f aca="false">IF(COUNT(N2190:Q2190)=0,"",MIN(N2190:Q2190))</f>
        <v/>
      </c>
      <c r="W2190" s="16" t="str">
        <f aca="false">IF(V2190="","",INDEX($N$4:$Q$4,MATCH(V2190,N2190:Q2190,0)))</f>
        <v/>
      </c>
      <c r="X2190" s="19" t="str">
        <f aca="false">IF(COUNT(N2190:Q2190)&lt;2,"",SMALL(N2190:Q2190,2))</f>
        <v/>
      </c>
      <c r="Y2190" s="26" t="str">
        <f aca="false">IF(OR(V2190="",M2190=0),"",V2190/M2190-1)</f>
        <v/>
      </c>
      <c r="Z2190" s="26" t="str">
        <f aca="false">IF(OR(V2190="",L2190=""),"",V2190/(L2190*E2190)-1)</f>
        <v/>
      </c>
      <c r="AA2190" s="16" t="str">
        <f aca="false">IF(V2190="","SEM OFERTA",IF(OR(Y2190&gt;Premissas!$B$11,Y2190&lt;Premissas!$B$12),"VERIFICAR - UNIDADE/EMBALAGEM",IF(Y2190&gt;Premissas!$B$6,"NÃO COMPRAR - REAJUSTE &gt;5%","COMPRAR")))</f>
        <v>SEM OFERTA</v>
      </c>
      <c r="AB2190" s="18" t="str">
        <f aca="false">IF(W2190="DIMEC",S2190,IF(W2190="MEDCENTRO",U2190,""))</f>
        <v/>
      </c>
      <c r="AC2190" s="18" t="n">
        <f aca="false">IF(AA2190&lt;&gt;"COMPRAR",0,IF(AB2190="",I2190,MIN(I2190,AB2190)))</f>
        <v>0</v>
      </c>
      <c r="AD2190" s="19" t="n">
        <f aca="false">IF(AC2190&gt;0,AC2190*V2190,0)</f>
        <v>0</v>
      </c>
      <c r="AE2190" s="19" t="n">
        <f aca="false">IF(AC2190&gt;0,(M2190-V2190)*AC2190,0)</f>
        <v>0</v>
      </c>
      <c r="AF2190" s="16" t="str">
        <f aca="false">IF(AA2190&lt;&gt;"COMPRAR","",IF(AB2190="",IF(X2190="","",IF(X2190-V2190&lt;0.01,"EMPATE TÉCNICO","")),IF(AB2190&lt;I2190,"ESTOQUE INSUFICIENTE",IF(X2190="","",IF(X2190-V2190&lt;0.01,"EMPATE TÉCNICO","")))))</f>
        <v/>
      </c>
      <c r="AG2190" s="16" t="s">
        <v>5182</v>
      </c>
      <c r="AH2190" s="16" t="s">
        <v>288</v>
      </c>
    </row>
    <row r="2191" customFormat="false" ht="15" hidden="false" customHeight="false" outlineLevel="0" collapsed="false">
      <c r="A2191" s="16" t="s">
        <v>6924</v>
      </c>
      <c r="B2191" s="17" t="s">
        <v>6925</v>
      </c>
      <c r="C2191" s="16" t="s">
        <v>6926</v>
      </c>
      <c r="D2191" s="16" t="s">
        <v>3749</v>
      </c>
      <c r="E2191" s="18" t="n">
        <v>16</v>
      </c>
      <c r="F2191" s="16" t="s">
        <v>41</v>
      </c>
      <c r="G2191" s="18" t="n">
        <v>20</v>
      </c>
      <c r="H2191" s="16" t="n">
        <v>8.9</v>
      </c>
      <c r="I2191" s="18" t="n">
        <v>1</v>
      </c>
      <c r="J2191" s="19" t="n">
        <v>7.38375</v>
      </c>
      <c r="K2191" s="19" t="n">
        <v>7.38375</v>
      </c>
      <c r="L2191" s="19" t="n">
        <v>7.3838</v>
      </c>
      <c r="M2191" s="19" t="n">
        <f aca="false">IF(J2191&gt;0,J2191,K2191)*E2191</f>
        <v>118.14</v>
      </c>
      <c r="N2191" s="20"/>
      <c r="O2191" s="21" t="str">
        <f aca="false">IF(R2191="","",ROUND(R2191*(1-Premissas!$B$4),4))</f>
        <v/>
      </c>
      <c r="P2191" s="22"/>
      <c r="Q2191" s="22"/>
      <c r="R2191" s="23"/>
      <c r="S2191" s="24"/>
      <c r="T2191" s="24"/>
      <c r="U2191" s="25"/>
      <c r="V2191" s="19" t="str">
        <f aca="false">IF(COUNT(N2191:Q2191)=0,"",MIN(N2191:Q2191))</f>
        <v/>
      </c>
      <c r="W2191" s="16" t="str">
        <f aca="false">IF(V2191="","",INDEX($N$4:$Q$4,MATCH(V2191,N2191:Q2191,0)))</f>
        <v/>
      </c>
      <c r="X2191" s="19" t="str">
        <f aca="false">IF(COUNT(N2191:Q2191)&lt;2,"",SMALL(N2191:Q2191,2))</f>
        <v/>
      </c>
      <c r="Y2191" s="26" t="str">
        <f aca="false">IF(OR(V2191="",M2191=0),"",V2191/M2191-1)</f>
        <v/>
      </c>
      <c r="Z2191" s="26" t="str">
        <f aca="false">IF(OR(V2191="",L2191=""),"",V2191/(L2191*E2191)-1)</f>
        <v/>
      </c>
      <c r="AA2191" s="16" t="str">
        <f aca="false">IF(V2191="","SEM OFERTA",IF(OR(Y2191&gt;Premissas!$B$11,Y2191&lt;Premissas!$B$12),"VERIFICAR - UNIDADE/EMBALAGEM",IF(Y2191&gt;Premissas!$B$6,"NÃO COMPRAR - REAJUSTE &gt;5%","COMPRAR")))</f>
        <v>SEM OFERTA</v>
      </c>
      <c r="AB2191" s="18" t="str">
        <f aca="false">IF(W2191="DIMEC",S2191,IF(W2191="MEDCENTRO",U2191,""))</f>
        <v/>
      </c>
      <c r="AC2191" s="18" t="n">
        <f aca="false">IF(AA2191&lt;&gt;"COMPRAR",0,IF(AB2191="",I2191,MIN(I2191,AB2191)))</f>
        <v>0</v>
      </c>
      <c r="AD2191" s="19" t="n">
        <f aca="false">IF(AC2191&gt;0,AC2191*V2191,0)</f>
        <v>0</v>
      </c>
      <c r="AE2191" s="19" t="n">
        <f aca="false">IF(AC2191&gt;0,(M2191-V2191)*AC2191,0)</f>
        <v>0</v>
      </c>
      <c r="AF2191" s="16" t="str">
        <f aca="false">IF(AA2191&lt;&gt;"COMPRAR","",IF(AB2191="",IF(X2191="","",IF(X2191-V2191&lt;0.01,"EMPATE TÉCNICO","")),IF(AB2191&lt;I2191,"ESTOQUE INSUFICIENTE",IF(X2191="","",IF(X2191-V2191&lt;0.01,"EMPATE TÉCNICO","")))))</f>
        <v/>
      </c>
      <c r="AG2191" s="16" t="s">
        <v>203</v>
      </c>
      <c r="AH2191" s="16" t="s">
        <v>288</v>
      </c>
    </row>
    <row r="2192" customFormat="false" ht="15" hidden="false" customHeight="false" outlineLevel="0" collapsed="false">
      <c r="A2192" s="16" t="s">
        <v>6927</v>
      </c>
      <c r="B2192" s="17" t="s">
        <v>6928</v>
      </c>
      <c r="C2192" s="16" t="s">
        <v>6929</v>
      </c>
      <c r="D2192" s="16" t="s">
        <v>3749</v>
      </c>
      <c r="E2192" s="18" t="n">
        <v>1</v>
      </c>
      <c r="F2192" s="16" t="s">
        <v>42</v>
      </c>
      <c r="G2192" s="18" t="n">
        <v>1</v>
      </c>
      <c r="H2192" s="16" t="n">
        <v>1.3</v>
      </c>
      <c r="I2192" s="18" t="n">
        <v>3</v>
      </c>
      <c r="J2192" s="19" t="n">
        <v>3.68166666666667</v>
      </c>
      <c r="K2192" s="19" t="n">
        <v>3.68166666666667</v>
      </c>
      <c r="L2192" s="19" t="n">
        <v>3.6817</v>
      </c>
      <c r="M2192" s="19" t="n">
        <f aca="false">IF(J2192&gt;0,J2192,K2192)*E2192</f>
        <v>3.68166666666667</v>
      </c>
      <c r="N2192" s="20"/>
      <c r="O2192" s="21" t="str">
        <f aca="false">IF(R2192="","",ROUND(R2192*(1-Premissas!$B$4),4))</f>
        <v/>
      </c>
      <c r="P2192" s="22"/>
      <c r="Q2192" s="22"/>
      <c r="R2192" s="23"/>
      <c r="S2192" s="24"/>
      <c r="T2192" s="24"/>
      <c r="U2192" s="25"/>
      <c r="V2192" s="19" t="str">
        <f aca="false">IF(COUNT(N2192:Q2192)=0,"",MIN(N2192:Q2192))</f>
        <v/>
      </c>
      <c r="W2192" s="16" t="str">
        <f aca="false">IF(V2192="","",INDEX($N$4:$Q$4,MATCH(V2192,N2192:Q2192,0)))</f>
        <v/>
      </c>
      <c r="X2192" s="19" t="str">
        <f aca="false">IF(COUNT(N2192:Q2192)&lt;2,"",SMALL(N2192:Q2192,2))</f>
        <v/>
      </c>
      <c r="Y2192" s="26" t="str">
        <f aca="false">IF(OR(V2192="",M2192=0),"",V2192/M2192-1)</f>
        <v/>
      </c>
      <c r="Z2192" s="26" t="str">
        <f aca="false">IF(OR(V2192="",L2192=""),"",V2192/(L2192*E2192)-1)</f>
        <v/>
      </c>
      <c r="AA2192" s="16" t="str">
        <f aca="false">IF(V2192="","SEM OFERTA",IF(OR(Y2192&gt;Premissas!$B$11,Y2192&lt;Premissas!$B$12),"VERIFICAR - UNIDADE/EMBALAGEM",IF(Y2192&gt;Premissas!$B$6,"NÃO COMPRAR - REAJUSTE &gt;5%","COMPRAR")))</f>
        <v>SEM OFERTA</v>
      </c>
      <c r="AB2192" s="18" t="str">
        <f aca="false">IF(W2192="DIMEC",S2192,IF(W2192="MEDCENTRO",U2192,""))</f>
        <v/>
      </c>
      <c r="AC2192" s="18" t="n">
        <f aca="false">IF(AA2192&lt;&gt;"COMPRAR",0,IF(AB2192="",I2192,MIN(I2192,AB2192)))</f>
        <v>0</v>
      </c>
      <c r="AD2192" s="19" t="n">
        <f aca="false">IF(AC2192&gt;0,AC2192*V2192,0)</f>
        <v>0</v>
      </c>
      <c r="AE2192" s="19" t="n">
        <f aca="false">IF(AC2192&gt;0,(M2192-V2192)*AC2192,0)</f>
        <v>0</v>
      </c>
      <c r="AF2192" s="16" t="str">
        <f aca="false">IF(AA2192&lt;&gt;"COMPRAR","",IF(AB2192="",IF(X2192="","",IF(X2192-V2192&lt;0.01,"EMPATE TÉCNICO","")),IF(AB2192&lt;I2192,"ESTOQUE INSUFICIENTE",IF(X2192="","",IF(X2192-V2192&lt;0.01,"EMPATE TÉCNICO","")))))</f>
        <v/>
      </c>
      <c r="AG2192" s="16" t="s">
        <v>3757</v>
      </c>
      <c r="AH2192" s="16" t="s">
        <v>288</v>
      </c>
    </row>
    <row r="2193" customFormat="false" ht="15" hidden="false" customHeight="false" outlineLevel="0" collapsed="false">
      <c r="A2193" s="16" t="s">
        <v>6930</v>
      </c>
      <c r="B2193" s="17" t="s">
        <v>6931</v>
      </c>
      <c r="C2193" s="16" t="s">
        <v>6932</v>
      </c>
      <c r="D2193" s="16" t="s">
        <v>5282</v>
      </c>
      <c r="E2193" s="18" t="n">
        <v>12</v>
      </c>
      <c r="F2193" s="16" t="s">
        <v>43</v>
      </c>
      <c r="G2193" s="18" t="n">
        <v>0</v>
      </c>
      <c r="H2193" s="16" t="n">
        <v>1</v>
      </c>
      <c r="I2193" s="18" t="n">
        <v>1</v>
      </c>
      <c r="J2193" s="19" t="n">
        <v>6.40291666666667</v>
      </c>
      <c r="K2193" s="19" t="n">
        <v>6.40291666666667</v>
      </c>
      <c r="L2193" s="19" t="n">
        <v>6.4029</v>
      </c>
      <c r="M2193" s="19" t="n">
        <f aca="false">IF(J2193&gt;0,J2193,K2193)*E2193</f>
        <v>76.835</v>
      </c>
      <c r="N2193" s="20"/>
      <c r="O2193" s="21" t="str">
        <f aca="false">IF(R2193="","",ROUND(R2193*(1-Premissas!$B$4),4))</f>
        <v/>
      </c>
      <c r="P2193" s="22"/>
      <c r="Q2193" s="22"/>
      <c r="R2193" s="23"/>
      <c r="S2193" s="24"/>
      <c r="T2193" s="24"/>
      <c r="U2193" s="25"/>
      <c r="V2193" s="19" t="str">
        <f aca="false">IF(COUNT(N2193:Q2193)=0,"",MIN(N2193:Q2193))</f>
        <v/>
      </c>
      <c r="W2193" s="16" t="str">
        <f aca="false">IF(V2193="","",INDEX($N$4:$Q$4,MATCH(V2193,N2193:Q2193,0)))</f>
        <v/>
      </c>
      <c r="X2193" s="19" t="str">
        <f aca="false">IF(COUNT(N2193:Q2193)&lt;2,"",SMALL(N2193:Q2193,2))</f>
        <v/>
      </c>
      <c r="Y2193" s="26" t="str">
        <f aca="false">IF(OR(V2193="",M2193=0),"",V2193/M2193-1)</f>
        <v/>
      </c>
      <c r="Z2193" s="26" t="str">
        <f aca="false">IF(OR(V2193="",L2193=""),"",V2193/(L2193*E2193)-1)</f>
        <v/>
      </c>
      <c r="AA2193" s="16" t="str">
        <f aca="false">IF(V2193="","SEM OFERTA",IF(OR(Y2193&gt;Premissas!$B$11,Y2193&lt;Premissas!$B$12),"VERIFICAR - UNIDADE/EMBALAGEM",IF(Y2193&gt;Premissas!$B$6,"NÃO COMPRAR - REAJUSTE &gt;5%","COMPRAR")))</f>
        <v>SEM OFERTA</v>
      </c>
      <c r="AB2193" s="18" t="str">
        <f aca="false">IF(W2193="DIMEC",S2193,IF(W2193="MEDCENTRO",U2193,""))</f>
        <v/>
      </c>
      <c r="AC2193" s="18" t="n">
        <f aca="false">IF(AA2193&lt;&gt;"COMPRAR",0,IF(AB2193="",I2193,MIN(I2193,AB2193)))</f>
        <v>0</v>
      </c>
      <c r="AD2193" s="19" t="n">
        <f aca="false">IF(AC2193&gt;0,AC2193*V2193,0)</f>
        <v>0</v>
      </c>
      <c r="AE2193" s="19" t="n">
        <f aca="false">IF(AC2193&gt;0,(M2193-V2193)*AC2193,0)</f>
        <v>0</v>
      </c>
      <c r="AF2193" s="16" t="str">
        <f aca="false">IF(AA2193&lt;&gt;"COMPRAR","",IF(AB2193="",IF(X2193="","",IF(X2193-V2193&lt;0.01,"EMPATE TÉCNICO","")),IF(AB2193&lt;I2193,"ESTOQUE INSUFICIENTE",IF(X2193="","",IF(X2193-V2193&lt;0.01,"EMPATE TÉCNICO","")))))</f>
        <v/>
      </c>
      <c r="AG2193" s="16" t="s">
        <v>3757</v>
      </c>
      <c r="AH2193" s="16" t="s">
        <v>288</v>
      </c>
    </row>
    <row r="2194" customFormat="false" ht="15" hidden="false" customHeight="false" outlineLevel="0" collapsed="false">
      <c r="A2194" s="16" t="s">
        <v>6933</v>
      </c>
      <c r="B2194" s="17" t="s">
        <v>6934</v>
      </c>
      <c r="C2194" s="16" t="s">
        <v>6935</v>
      </c>
      <c r="D2194" s="16" t="s">
        <v>6645</v>
      </c>
      <c r="E2194" s="18" t="n">
        <v>6</v>
      </c>
      <c r="F2194" s="16" t="s">
        <v>43</v>
      </c>
      <c r="G2194" s="18" t="n">
        <v>0</v>
      </c>
      <c r="H2194" s="16" t="n">
        <v>0.5</v>
      </c>
      <c r="I2194" s="18" t="n">
        <v>1</v>
      </c>
      <c r="J2194" s="19" t="n">
        <v>10.7916666666667</v>
      </c>
      <c r="K2194" s="19" t="n">
        <v>10.7916666666667</v>
      </c>
      <c r="L2194" s="19" t="n">
        <v>10.7917</v>
      </c>
      <c r="M2194" s="19" t="n">
        <f aca="false">IF(J2194&gt;0,J2194,K2194)*E2194</f>
        <v>64.7500000000002</v>
      </c>
      <c r="N2194" s="20"/>
      <c r="O2194" s="21" t="str">
        <f aca="false">IF(R2194="","",ROUND(R2194*(1-Premissas!$B$4),4))</f>
        <v/>
      </c>
      <c r="P2194" s="22"/>
      <c r="Q2194" s="22"/>
      <c r="R2194" s="23"/>
      <c r="S2194" s="24"/>
      <c r="T2194" s="24"/>
      <c r="U2194" s="25"/>
      <c r="V2194" s="19" t="str">
        <f aca="false">IF(COUNT(N2194:Q2194)=0,"",MIN(N2194:Q2194))</f>
        <v/>
      </c>
      <c r="W2194" s="16" t="str">
        <f aca="false">IF(V2194="","",INDEX($N$4:$Q$4,MATCH(V2194,N2194:Q2194,0)))</f>
        <v/>
      </c>
      <c r="X2194" s="19" t="str">
        <f aca="false">IF(COUNT(N2194:Q2194)&lt;2,"",SMALL(N2194:Q2194,2))</f>
        <v/>
      </c>
      <c r="Y2194" s="26" t="str">
        <f aca="false">IF(OR(V2194="",M2194=0),"",V2194/M2194-1)</f>
        <v/>
      </c>
      <c r="Z2194" s="26" t="str">
        <f aca="false">IF(OR(V2194="",L2194=""),"",V2194/(L2194*E2194)-1)</f>
        <v/>
      </c>
      <c r="AA2194" s="16" t="str">
        <f aca="false">IF(V2194="","SEM OFERTA",IF(OR(Y2194&gt;Premissas!$B$11,Y2194&lt;Premissas!$B$12),"VERIFICAR - UNIDADE/EMBALAGEM",IF(Y2194&gt;Premissas!$B$6,"NÃO COMPRAR - REAJUSTE &gt;5%","COMPRAR")))</f>
        <v>SEM OFERTA</v>
      </c>
      <c r="AB2194" s="18" t="str">
        <f aca="false">IF(W2194="DIMEC",S2194,IF(W2194="MEDCENTRO",U2194,""))</f>
        <v/>
      </c>
      <c r="AC2194" s="18" t="n">
        <f aca="false">IF(AA2194&lt;&gt;"COMPRAR",0,IF(AB2194="",I2194,MIN(I2194,AB2194)))</f>
        <v>0</v>
      </c>
      <c r="AD2194" s="19" t="n">
        <f aca="false">IF(AC2194&gt;0,AC2194*V2194,0)</f>
        <v>0</v>
      </c>
      <c r="AE2194" s="19" t="n">
        <f aca="false">IF(AC2194&gt;0,(M2194-V2194)*AC2194,0)</f>
        <v>0</v>
      </c>
      <c r="AF2194" s="16" t="str">
        <f aca="false">IF(AA2194&lt;&gt;"COMPRAR","",IF(AB2194="",IF(X2194="","",IF(X2194-V2194&lt;0.01,"EMPATE TÉCNICO","")),IF(AB2194&lt;I2194,"ESTOQUE INSUFICIENTE",IF(X2194="","",IF(X2194-V2194&lt;0.01,"EMPATE TÉCNICO","")))))</f>
        <v/>
      </c>
      <c r="AG2194" s="16" t="s">
        <v>3767</v>
      </c>
      <c r="AH2194" s="16" t="s">
        <v>288</v>
      </c>
    </row>
    <row r="2195" customFormat="false" ht="15" hidden="false" customHeight="false" outlineLevel="0" collapsed="false">
      <c r="A2195" s="16" t="s">
        <v>6936</v>
      </c>
      <c r="B2195" s="17" t="s">
        <v>6937</v>
      </c>
      <c r="C2195" s="16" t="s">
        <v>6938</v>
      </c>
      <c r="D2195" s="16" t="s">
        <v>5212</v>
      </c>
      <c r="E2195" s="18" t="n">
        <v>1</v>
      </c>
      <c r="F2195" s="16" t="s">
        <v>41</v>
      </c>
      <c r="G2195" s="18" t="n">
        <v>31</v>
      </c>
      <c r="H2195" s="16" t="n">
        <v>15</v>
      </c>
      <c r="I2195" s="18" t="n">
        <v>8</v>
      </c>
      <c r="J2195" s="19" t="n">
        <v>4.86</v>
      </c>
      <c r="K2195" s="19" t="n">
        <v>4.86</v>
      </c>
      <c r="L2195" s="19" t="n">
        <v>4.86</v>
      </c>
      <c r="M2195" s="19" t="n">
        <f aca="false">IF(J2195&gt;0,J2195,K2195)*E2195</f>
        <v>4.86</v>
      </c>
      <c r="N2195" s="20"/>
      <c r="O2195" s="21" t="str">
        <f aca="false">IF(R2195="","",ROUND(R2195*(1-Premissas!$B$4),4))</f>
        <v/>
      </c>
      <c r="P2195" s="22"/>
      <c r="Q2195" s="22"/>
      <c r="R2195" s="23"/>
      <c r="S2195" s="24"/>
      <c r="T2195" s="24"/>
      <c r="U2195" s="25"/>
      <c r="V2195" s="19" t="str">
        <f aca="false">IF(COUNT(N2195:Q2195)=0,"",MIN(N2195:Q2195))</f>
        <v/>
      </c>
      <c r="W2195" s="16" t="str">
        <f aca="false">IF(V2195="","",INDEX($N$4:$Q$4,MATCH(V2195,N2195:Q2195,0)))</f>
        <v/>
      </c>
      <c r="X2195" s="19" t="str">
        <f aca="false">IF(COUNT(N2195:Q2195)&lt;2,"",SMALL(N2195:Q2195,2))</f>
        <v/>
      </c>
      <c r="Y2195" s="26" t="str">
        <f aca="false">IF(OR(V2195="",M2195=0),"",V2195/M2195-1)</f>
        <v/>
      </c>
      <c r="Z2195" s="26" t="str">
        <f aca="false">IF(OR(V2195="",L2195=""),"",V2195/(L2195*E2195)-1)</f>
        <v/>
      </c>
      <c r="AA2195" s="16" t="str">
        <f aca="false">IF(V2195="","SEM OFERTA",IF(OR(Y2195&gt;Premissas!$B$11,Y2195&lt;Premissas!$B$12),"VERIFICAR - UNIDADE/EMBALAGEM",IF(Y2195&gt;Premissas!$B$6,"NÃO COMPRAR - REAJUSTE &gt;5%","COMPRAR")))</f>
        <v>SEM OFERTA</v>
      </c>
      <c r="AB2195" s="18" t="str">
        <f aca="false">IF(W2195="DIMEC",S2195,IF(W2195="MEDCENTRO",U2195,""))</f>
        <v/>
      </c>
      <c r="AC2195" s="18" t="n">
        <f aca="false">IF(AA2195&lt;&gt;"COMPRAR",0,IF(AB2195="",I2195,MIN(I2195,AB2195)))</f>
        <v>0</v>
      </c>
      <c r="AD2195" s="19" t="n">
        <f aca="false">IF(AC2195&gt;0,AC2195*V2195,0)</f>
        <v>0</v>
      </c>
      <c r="AE2195" s="19" t="n">
        <f aca="false">IF(AC2195&gt;0,(M2195-V2195)*AC2195,0)</f>
        <v>0</v>
      </c>
      <c r="AF2195" s="16" t="str">
        <f aca="false">IF(AA2195&lt;&gt;"COMPRAR","",IF(AB2195="",IF(X2195="","",IF(X2195-V2195&lt;0.01,"EMPATE TÉCNICO","")),IF(AB2195&lt;I2195,"ESTOQUE INSUFICIENTE",IF(X2195="","",IF(X2195-V2195&lt;0.01,"EMPATE TÉCNICO","")))))</f>
        <v/>
      </c>
      <c r="AG2195" s="16" t="s">
        <v>3750</v>
      </c>
      <c r="AH2195" s="16" t="s">
        <v>288</v>
      </c>
    </row>
    <row r="2196" customFormat="false" ht="15" hidden="false" customHeight="false" outlineLevel="0" collapsed="false">
      <c r="A2196" s="16" t="s">
        <v>6939</v>
      </c>
      <c r="B2196" s="17" t="s">
        <v>6940</v>
      </c>
      <c r="C2196" s="16" t="s">
        <v>6941</v>
      </c>
      <c r="D2196" s="16" t="s">
        <v>5212</v>
      </c>
      <c r="E2196" s="18" t="n">
        <v>1</v>
      </c>
      <c r="F2196" s="16" t="s">
        <v>41</v>
      </c>
      <c r="G2196" s="18" t="n">
        <v>1</v>
      </c>
      <c r="H2196" s="16" t="n">
        <v>2.4</v>
      </c>
      <c r="I2196" s="18" t="n">
        <v>6</v>
      </c>
      <c r="J2196" s="19" t="n">
        <v>13.07</v>
      </c>
      <c r="K2196" s="19" t="n">
        <v>13.07</v>
      </c>
      <c r="L2196" s="19" t="n">
        <v>13.07</v>
      </c>
      <c r="M2196" s="19" t="n">
        <f aca="false">IF(J2196&gt;0,J2196,K2196)*E2196</f>
        <v>13.07</v>
      </c>
      <c r="N2196" s="20"/>
      <c r="O2196" s="21" t="str">
        <f aca="false">IF(R2196="","",ROUND(R2196*(1-Premissas!$B$4),4))</f>
        <v/>
      </c>
      <c r="P2196" s="22"/>
      <c r="Q2196" s="22"/>
      <c r="R2196" s="23"/>
      <c r="S2196" s="24"/>
      <c r="T2196" s="24"/>
      <c r="U2196" s="25"/>
      <c r="V2196" s="19" t="str">
        <f aca="false">IF(COUNT(N2196:Q2196)=0,"",MIN(N2196:Q2196))</f>
        <v/>
      </c>
      <c r="W2196" s="16" t="str">
        <f aca="false">IF(V2196="","",INDEX($N$4:$Q$4,MATCH(V2196,N2196:Q2196,0)))</f>
        <v/>
      </c>
      <c r="X2196" s="19" t="str">
        <f aca="false">IF(COUNT(N2196:Q2196)&lt;2,"",SMALL(N2196:Q2196,2))</f>
        <v/>
      </c>
      <c r="Y2196" s="26" t="str">
        <f aca="false">IF(OR(V2196="",M2196=0),"",V2196/M2196-1)</f>
        <v/>
      </c>
      <c r="Z2196" s="26" t="str">
        <f aca="false">IF(OR(V2196="",L2196=""),"",V2196/(L2196*E2196)-1)</f>
        <v/>
      </c>
      <c r="AA2196" s="16" t="str">
        <f aca="false">IF(V2196="","SEM OFERTA",IF(OR(Y2196&gt;Premissas!$B$11,Y2196&lt;Premissas!$B$12),"VERIFICAR - UNIDADE/EMBALAGEM",IF(Y2196&gt;Premissas!$B$6,"NÃO COMPRAR - REAJUSTE &gt;5%","COMPRAR")))</f>
        <v>SEM OFERTA</v>
      </c>
      <c r="AB2196" s="18" t="str">
        <f aca="false">IF(W2196="DIMEC",S2196,IF(W2196="MEDCENTRO",U2196,""))</f>
        <v/>
      </c>
      <c r="AC2196" s="18" t="n">
        <f aca="false">IF(AA2196&lt;&gt;"COMPRAR",0,IF(AB2196="",I2196,MIN(I2196,AB2196)))</f>
        <v>0</v>
      </c>
      <c r="AD2196" s="19" t="n">
        <f aca="false">IF(AC2196&gt;0,AC2196*V2196,0)</f>
        <v>0</v>
      </c>
      <c r="AE2196" s="19" t="n">
        <f aca="false">IF(AC2196&gt;0,(M2196-V2196)*AC2196,0)</f>
        <v>0</v>
      </c>
      <c r="AF2196" s="16" t="str">
        <f aca="false">IF(AA2196&lt;&gt;"COMPRAR","",IF(AB2196="",IF(X2196="","",IF(X2196-V2196&lt;0.01,"EMPATE TÉCNICO","")),IF(AB2196&lt;I2196,"ESTOQUE INSUFICIENTE",IF(X2196="","",IF(X2196-V2196&lt;0.01,"EMPATE TÉCNICO","")))))</f>
        <v/>
      </c>
      <c r="AG2196" s="16" t="s">
        <v>3750</v>
      </c>
      <c r="AH2196" s="16" t="s">
        <v>288</v>
      </c>
    </row>
    <row r="2197" customFormat="false" ht="15" hidden="false" customHeight="false" outlineLevel="0" collapsed="false">
      <c r="A2197" s="16" t="s">
        <v>6942</v>
      </c>
      <c r="B2197" s="17" t="s">
        <v>6943</v>
      </c>
      <c r="C2197" s="16" t="s">
        <v>6944</v>
      </c>
      <c r="D2197" s="16" t="s">
        <v>5212</v>
      </c>
      <c r="E2197" s="18" t="n">
        <v>1</v>
      </c>
      <c r="F2197" s="16" t="s">
        <v>43</v>
      </c>
      <c r="G2197" s="18" t="n">
        <v>0</v>
      </c>
      <c r="H2197" s="16" t="n">
        <v>4.7</v>
      </c>
      <c r="I2197" s="18" t="n">
        <v>12</v>
      </c>
      <c r="J2197" s="19" t="n">
        <v>3.93</v>
      </c>
      <c r="K2197" s="19" t="n">
        <v>3.93</v>
      </c>
      <c r="L2197" s="19" t="n">
        <v>3.93</v>
      </c>
      <c r="M2197" s="19" t="n">
        <f aca="false">IF(J2197&gt;0,J2197,K2197)*E2197</f>
        <v>3.93</v>
      </c>
      <c r="N2197" s="20"/>
      <c r="O2197" s="21" t="str">
        <f aca="false">IF(R2197="","",ROUND(R2197*(1-Premissas!$B$4),4))</f>
        <v/>
      </c>
      <c r="P2197" s="22"/>
      <c r="Q2197" s="22"/>
      <c r="R2197" s="23"/>
      <c r="S2197" s="24"/>
      <c r="T2197" s="24"/>
      <c r="U2197" s="25"/>
      <c r="V2197" s="19" t="str">
        <f aca="false">IF(COUNT(N2197:Q2197)=0,"",MIN(N2197:Q2197))</f>
        <v/>
      </c>
      <c r="W2197" s="16" t="str">
        <f aca="false">IF(V2197="","",INDEX($N$4:$Q$4,MATCH(V2197,N2197:Q2197,0)))</f>
        <v/>
      </c>
      <c r="X2197" s="19" t="str">
        <f aca="false">IF(COUNT(N2197:Q2197)&lt;2,"",SMALL(N2197:Q2197,2))</f>
        <v/>
      </c>
      <c r="Y2197" s="26" t="str">
        <f aca="false">IF(OR(V2197="",M2197=0),"",V2197/M2197-1)</f>
        <v/>
      </c>
      <c r="Z2197" s="26" t="str">
        <f aca="false">IF(OR(V2197="",L2197=""),"",V2197/(L2197*E2197)-1)</f>
        <v/>
      </c>
      <c r="AA2197" s="16" t="str">
        <f aca="false">IF(V2197="","SEM OFERTA",IF(OR(Y2197&gt;Premissas!$B$11,Y2197&lt;Premissas!$B$12),"VERIFICAR - UNIDADE/EMBALAGEM",IF(Y2197&gt;Premissas!$B$6,"NÃO COMPRAR - REAJUSTE &gt;5%","COMPRAR")))</f>
        <v>SEM OFERTA</v>
      </c>
      <c r="AB2197" s="18" t="str">
        <f aca="false">IF(W2197="DIMEC",S2197,IF(W2197="MEDCENTRO",U2197,""))</f>
        <v/>
      </c>
      <c r="AC2197" s="18" t="n">
        <f aca="false">IF(AA2197&lt;&gt;"COMPRAR",0,IF(AB2197="",I2197,MIN(I2197,AB2197)))</f>
        <v>0</v>
      </c>
      <c r="AD2197" s="19" t="n">
        <f aca="false">IF(AC2197&gt;0,AC2197*V2197,0)</f>
        <v>0</v>
      </c>
      <c r="AE2197" s="19" t="n">
        <f aca="false">IF(AC2197&gt;0,(M2197-V2197)*AC2197,0)</f>
        <v>0</v>
      </c>
      <c r="AF2197" s="16" t="str">
        <f aca="false">IF(AA2197&lt;&gt;"COMPRAR","",IF(AB2197="",IF(X2197="","",IF(X2197-V2197&lt;0.01,"EMPATE TÉCNICO","")),IF(AB2197&lt;I2197,"ESTOQUE INSUFICIENTE",IF(X2197="","",IF(X2197-V2197&lt;0.01,"EMPATE TÉCNICO","")))))</f>
        <v/>
      </c>
      <c r="AG2197" s="16" t="s">
        <v>3750</v>
      </c>
      <c r="AH2197" s="16" t="s">
        <v>288</v>
      </c>
    </row>
    <row r="2198" customFormat="false" ht="15" hidden="false" customHeight="false" outlineLevel="0" collapsed="false">
      <c r="A2198" s="16" t="s">
        <v>6945</v>
      </c>
      <c r="B2198" s="17" t="s">
        <v>6946</v>
      </c>
      <c r="C2198" s="16" t="s">
        <v>6947</v>
      </c>
      <c r="D2198" s="16" t="s">
        <v>5212</v>
      </c>
      <c r="E2198" s="18" t="n">
        <v>1</v>
      </c>
      <c r="F2198" s="16" t="s">
        <v>43</v>
      </c>
      <c r="G2198" s="18" t="n">
        <v>0</v>
      </c>
      <c r="H2198" s="16" t="n">
        <v>2.2</v>
      </c>
      <c r="I2198" s="18" t="n">
        <v>6</v>
      </c>
      <c r="J2198" s="19" t="n">
        <v>5.81</v>
      </c>
      <c r="K2198" s="19" t="n">
        <v>5.81</v>
      </c>
      <c r="L2198" s="19" t="n">
        <v>5.81</v>
      </c>
      <c r="M2198" s="19" t="n">
        <f aca="false">IF(J2198&gt;0,J2198,K2198)*E2198</f>
        <v>5.81</v>
      </c>
      <c r="N2198" s="20"/>
      <c r="O2198" s="21" t="str">
        <f aca="false">IF(R2198="","",ROUND(R2198*(1-Premissas!$B$4),4))</f>
        <v/>
      </c>
      <c r="P2198" s="22"/>
      <c r="Q2198" s="22"/>
      <c r="R2198" s="23"/>
      <c r="S2198" s="24"/>
      <c r="T2198" s="24"/>
      <c r="U2198" s="25"/>
      <c r="V2198" s="19" t="str">
        <f aca="false">IF(COUNT(N2198:Q2198)=0,"",MIN(N2198:Q2198))</f>
        <v/>
      </c>
      <c r="W2198" s="16" t="str">
        <f aca="false">IF(V2198="","",INDEX($N$4:$Q$4,MATCH(V2198,N2198:Q2198,0)))</f>
        <v/>
      </c>
      <c r="X2198" s="19" t="str">
        <f aca="false">IF(COUNT(N2198:Q2198)&lt;2,"",SMALL(N2198:Q2198,2))</f>
        <v/>
      </c>
      <c r="Y2198" s="26" t="str">
        <f aca="false">IF(OR(V2198="",M2198=0),"",V2198/M2198-1)</f>
        <v/>
      </c>
      <c r="Z2198" s="26" t="str">
        <f aca="false">IF(OR(V2198="",L2198=""),"",V2198/(L2198*E2198)-1)</f>
        <v/>
      </c>
      <c r="AA2198" s="16" t="str">
        <f aca="false">IF(V2198="","SEM OFERTA",IF(OR(Y2198&gt;Premissas!$B$11,Y2198&lt;Premissas!$B$12),"VERIFICAR - UNIDADE/EMBALAGEM",IF(Y2198&gt;Premissas!$B$6,"NÃO COMPRAR - REAJUSTE &gt;5%","COMPRAR")))</f>
        <v>SEM OFERTA</v>
      </c>
      <c r="AB2198" s="18" t="str">
        <f aca="false">IF(W2198="DIMEC",S2198,IF(W2198="MEDCENTRO",U2198,""))</f>
        <v/>
      </c>
      <c r="AC2198" s="18" t="n">
        <f aca="false">IF(AA2198&lt;&gt;"COMPRAR",0,IF(AB2198="",I2198,MIN(I2198,AB2198)))</f>
        <v>0</v>
      </c>
      <c r="AD2198" s="19" t="n">
        <f aca="false">IF(AC2198&gt;0,AC2198*V2198,0)</f>
        <v>0</v>
      </c>
      <c r="AE2198" s="19" t="n">
        <f aca="false">IF(AC2198&gt;0,(M2198-V2198)*AC2198,0)</f>
        <v>0</v>
      </c>
      <c r="AF2198" s="16" t="str">
        <f aca="false">IF(AA2198&lt;&gt;"COMPRAR","",IF(AB2198="",IF(X2198="","",IF(X2198-V2198&lt;0.01,"EMPATE TÉCNICO","")),IF(AB2198&lt;I2198,"ESTOQUE INSUFICIENTE",IF(X2198="","",IF(X2198-V2198&lt;0.01,"EMPATE TÉCNICO","")))))</f>
        <v/>
      </c>
      <c r="AG2198" s="16" t="s">
        <v>3750</v>
      </c>
      <c r="AH2198" s="16" t="s">
        <v>288</v>
      </c>
    </row>
    <row r="2199" customFormat="false" ht="15" hidden="false" customHeight="false" outlineLevel="0" collapsed="false">
      <c r="A2199" s="16" t="s">
        <v>6948</v>
      </c>
      <c r="B2199" s="17" t="s">
        <v>6949</v>
      </c>
      <c r="C2199" s="16" t="s">
        <v>6950</v>
      </c>
      <c r="D2199" s="16" t="s">
        <v>5212</v>
      </c>
      <c r="E2199" s="18" t="n">
        <v>1</v>
      </c>
      <c r="F2199" s="16" t="s">
        <v>41</v>
      </c>
      <c r="G2199" s="18" t="n">
        <v>3</v>
      </c>
      <c r="H2199" s="16" t="n">
        <v>5.4</v>
      </c>
      <c r="I2199" s="18" t="n">
        <v>11</v>
      </c>
      <c r="J2199" s="19" t="n">
        <v>9.4</v>
      </c>
      <c r="K2199" s="19" t="n">
        <v>9.4</v>
      </c>
      <c r="L2199" s="19" t="n">
        <v>9.4</v>
      </c>
      <c r="M2199" s="19" t="n">
        <f aca="false">IF(J2199&gt;0,J2199,K2199)*E2199</f>
        <v>9.4</v>
      </c>
      <c r="N2199" s="20"/>
      <c r="O2199" s="21" t="str">
        <f aca="false">IF(R2199="","",ROUND(R2199*(1-Premissas!$B$4),4))</f>
        <v/>
      </c>
      <c r="P2199" s="22"/>
      <c r="Q2199" s="22"/>
      <c r="R2199" s="23"/>
      <c r="S2199" s="24"/>
      <c r="T2199" s="24"/>
      <c r="U2199" s="25"/>
      <c r="V2199" s="19" t="str">
        <f aca="false">IF(COUNT(N2199:Q2199)=0,"",MIN(N2199:Q2199))</f>
        <v/>
      </c>
      <c r="W2199" s="16" t="str">
        <f aca="false">IF(V2199="","",INDEX($N$4:$Q$4,MATCH(V2199,N2199:Q2199,0)))</f>
        <v/>
      </c>
      <c r="X2199" s="19" t="str">
        <f aca="false">IF(COUNT(N2199:Q2199)&lt;2,"",SMALL(N2199:Q2199,2))</f>
        <v/>
      </c>
      <c r="Y2199" s="26" t="str">
        <f aca="false">IF(OR(V2199="",M2199=0),"",V2199/M2199-1)</f>
        <v/>
      </c>
      <c r="Z2199" s="26" t="str">
        <f aca="false">IF(OR(V2199="",L2199=""),"",V2199/(L2199*E2199)-1)</f>
        <v/>
      </c>
      <c r="AA2199" s="16" t="str">
        <f aca="false">IF(V2199="","SEM OFERTA",IF(OR(Y2199&gt;Premissas!$B$11,Y2199&lt;Premissas!$B$12),"VERIFICAR - UNIDADE/EMBALAGEM",IF(Y2199&gt;Premissas!$B$6,"NÃO COMPRAR - REAJUSTE &gt;5%","COMPRAR")))</f>
        <v>SEM OFERTA</v>
      </c>
      <c r="AB2199" s="18" t="str">
        <f aca="false">IF(W2199="DIMEC",S2199,IF(W2199="MEDCENTRO",U2199,""))</f>
        <v/>
      </c>
      <c r="AC2199" s="18" t="n">
        <f aca="false">IF(AA2199&lt;&gt;"COMPRAR",0,IF(AB2199="",I2199,MIN(I2199,AB2199)))</f>
        <v>0</v>
      </c>
      <c r="AD2199" s="19" t="n">
        <f aca="false">IF(AC2199&gt;0,AC2199*V2199,0)</f>
        <v>0</v>
      </c>
      <c r="AE2199" s="19" t="n">
        <f aca="false">IF(AC2199&gt;0,(M2199-V2199)*AC2199,0)</f>
        <v>0</v>
      </c>
      <c r="AF2199" s="16" t="str">
        <f aca="false">IF(AA2199&lt;&gt;"COMPRAR","",IF(AB2199="",IF(X2199="","",IF(X2199-V2199&lt;0.01,"EMPATE TÉCNICO","")),IF(AB2199&lt;I2199,"ESTOQUE INSUFICIENTE",IF(X2199="","",IF(X2199-V2199&lt;0.01,"EMPATE TÉCNICO","")))))</f>
        <v/>
      </c>
      <c r="AG2199" s="16" t="s">
        <v>3750</v>
      </c>
      <c r="AH2199" s="16" t="s">
        <v>288</v>
      </c>
    </row>
    <row r="2200" customFormat="false" ht="15" hidden="false" customHeight="false" outlineLevel="0" collapsed="false">
      <c r="A2200" s="16" t="s">
        <v>6951</v>
      </c>
      <c r="B2200" s="17" t="s">
        <v>6952</v>
      </c>
      <c r="C2200" s="16" t="s">
        <v>6953</v>
      </c>
      <c r="D2200" s="16" t="s">
        <v>5212</v>
      </c>
      <c r="E2200" s="18" t="n">
        <v>1</v>
      </c>
      <c r="F2200" s="16" t="s">
        <v>43</v>
      </c>
      <c r="G2200" s="18" t="n">
        <v>0</v>
      </c>
      <c r="H2200" s="16" t="n">
        <v>1.5</v>
      </c>
      <c r="I2200" s="18" t="n">
        <v>4</v>
      </c>
      <c r="J2200" s="19" t="n">
        <v>4.94</v>
      </c>
      <c r="K2200" s="19" t="n">
        <v>4.94</v>
      </c>
      <c r="L2200" s="19" t="n">
        <v>4.94</v>
      </c>
      <c r="M2200" s="19" t="n">
        <f aca="false">IF(J2200&gt;0,J2200,K2200)*E2200</f>
        <v>4.94</v>
      </c>
      <c r="N2200" s="20"/>
      <c r="O2200" s="21" t="str">
        <f aca="false">IF(R2200="","",ROUND(R2200*(1-Premissas!$B$4),4))</f>
        <v/>
      </c>
      <c r="P2200" s="22"/>
      <c r="Q2200" s="22"/>
      <c r="R2200" s="23"/>
      <c r="S2200" s="24"/>
      <c r="T2200" s="24"/>
      <c r="U2200" s="25"/>
      <c r="V2200" s="19" t="str">
        <f aca="false">IF(COUNT(N2200:Q2200)=0,"",MIN(N2200:Q2200))</f>
        <v/>
      </c>
      <c r="W2200" s="16" t="str">
        <f aca="false">IF(V2200="","",INDEX($N$4:$Q$4,MATCH(V2200,N2200:Q2200,0)))</f>
        <v/>
      </c>
      <c r="X2200" s="19" t="str">
        <f aca="false">IF(COUNT(N2200:Q2200)&lt;2,"",SMALL(N2200:Q2200,2))</f>
        <v/>
      </c>
      <c r="Y2200" s="26" t="str">
        <f aca="false">IF(OR(V2200="",M2200=0),"",V2200/M2200-1)</f>
        <v/>
      </c>
      <c r="Z2200" s="26" t="str">
        <f aca="false">IF(OR(V2200="",L2200=""),"",V2200/(L2200*E2200)-1)</f>
        <v/>
      </c>
      <c r="AA2200" s="16" t="str">
        <f aca="false">IF(V2200="","SEM OFERTA",IF(OR(Y2200&gt;Premissas!$B$11,Y2200&lt;Premissas!$B$12),"VERIFICAR - UNIDADE/EMBALAGEM",IF(Y2200&gt;Premissas!$B$6,"NÃO COMPRAR - REAJUSTE &gt;5%","COMPRAR")))</f>
        <v>SEM OFERTA</v>
      </c>
      <c r="AB2200" s="18" t="str">
        <f aca="false">IF(W2200="DIMEC",S2200,IF(W2200="MEDCENTRO",U2200,""))</f>
        <v/>
      </c>
      <c r="AC2200" s="18" t="n">
        <f aca="false">IF(AA2200&lt;&gt;"COMPRAR",0,IF(AB2200="",I2200,MIN(I2200,AB2200)))</f>
        <v>0</v>
      </c>
      <c r="AD2200" s="19" t="n">
        <f aca="false">IF(AC2200&gt;0,AC2200*V2200,0)</f>
        <v>0</v>
      </c>
      <c r="AE2200" s="19" t="n">
        <f aca="false">IF(AC2200&gt;0,(M2200-V2200)*AC2200,0)</f>
        <v>0</v>
      </c>
      <c r="AF2200" s="16" t="str">
        <f aca="false">IF(AA2200&lt;&gt;"COMPRAR","",IF(AB2200="",IF(X2200="","",IF(X2200-V2200&lt;0.01,"EMPATE TÉCNICO","")),IF(AB2200&lt;I2200,"ESTOQUE INSUFICIENTE",IF(X2200="","",IF(X2200-V2200&lt;0.01,"EMPATE TÉCNICO","")))))</f>
        <v/>
      </c>
      <c r="AG2200" s="16" t="s">
        <v>3750</v>
      </c>
      <c r="AH2200" s="16" t="s">
        <v>288</v>
      </c>
    </row>
    <row r="2201" customFormat="false" ht="15" hidden="false" customHeight="false" outlineLevel="0" collapsed="false">
      <c r="A2201" s="16" t="s">
        <v>6954</v>
      </c>
      <c r="B2201" s="17" t="s">
        <v>6955</v>
      </c>
      <c r="C2201" s="16" t="s">
        <v>6956</v>
      </c>
      <c r="D2201" s="16" t="s">
        <v>5212</v>
      </c>
      <c r="E2201" s="18" t="n">
        <v>1</v>
      </c>
      <c r="F2201" s="16" t="s">
        <v>43</v>
      </c>
      <c r="G2201" s="18" t="n">
        <v>0</v>
      </c>
      <c r="H2201" s="16" t="n">
        <v>0</v>
      </c>
      <c r="I2201" s="18" t="n">
        <v>1</v>
      </c>
      <c r="J2201" s="19" t="n">
        <v>6.57</v>
      </c>
      <c r="K2201" s="19" t="n">
        <v>6.57</v>
      </c>
      <c r="L2201" s="19" t="n">
        <v>6.57</v>
      </c>
      <c r="M2201" s="19" t="n">
        <f aca="false">IF(J2201&gt;0,J2201,K2201)*E2201</f>
        <v>6.57</v>
      </c>
      <c r="N2201" s="20"/>
      <c r="O2201" s="21" t="str">
        <f aca="false">IF(R2201="","",ROUND(R2201*(1-Premissas!$B$4),4))</f>
        <v/>
      </c>
      <c r="P2201" s="22"/>
      <c r="Q2201" s="22"/>
      <c r="R2201" s="23"/>
      <c r="S2201" s="24"/>
      <c r="T2201" s="24"/>
      <c r="U2201" s="25"/>
      <c r="V2201" s="19" t="str">
        <f aca="false">IF(COUNT(N2201:Q2201)=0,"",MIN(N2201:Q2201))</f>
        <v/>
      </c>
      <c r="W2201" s="16" t="str">
        <f aca="false">IF(V2201="","",INDEX($N$4:$Q$4,MATCH(V2201,N2201:Q2201,0)))</f>
        <v/>
      </c>
      <c r="X2201" s="19" t="str">
        <f aca="false">IF(COUNT(N2201:Q2201)&lt;2,"",SMALL(N2201:Q2201,2))</f>
        <v/>
      </c>
      <c r="Y2201" s="26" t="str">
        <f aca="false">IF(OR(V2201="",M2201=0),"",V2201/M2201-1)</f>
        <v/>
      </c>
      <c r="Z2201" s="26" t="str">
        <f aca="false">IF(OR(V2201="",L2201=""),"",V2201/(L2201*E2201)-1)</f>
        <v/>
      </c>
      <c r="AA2201" s="16" t="str">
        <f aca="false">IF(V2201="","SEM OFERTA",IF(OR(Y2201&gt;Premissas!$B$11,Y2201&lt;Premissas!$B$12),"VERIFICAR - UNIDADE/EMBALAGEM",IF(Y2201&gt;Premissas!$B$6,"NÃO COMPRAR - REAJUSTE &gt;5%","COMPRAR")))</f>
        <v>SEM OFERTA</v>
      </c>
      <c r="AB2201" s="18" t="str">
        <f aca="false">IF(W2201="DIMEC",S2201,IF(W2201="MEDCENTRO",U2201,""))</f>
        <v/>
      </c>
      <c r="AC2201" s="18" t="n">
        <f aca="false">IF(AA2201&lt;&gt;"COMPRAR",0,IF(AB2201="",I2201,MIN(I2201,AB2201)))</f>
        <v>0</v>
      </c>
      <c r="AD2201" s="19" t="n">
        <f aca="false">IF(AC2201&gt;0,AC2201*V2201,0)</f>
        <v>0</v>
      </c>
      <c r="AE2201" s="19" t="n">
        <f aca="false">IF(AC2201&gt;0,(M2201-V2201)*AC2201,0)</f>
        <v>0</v>
      </c>
      <c r="AF2201" s="16" t="str">
        <f aca="false">IF(AA2201&lt;&gt;"COMPRAR","",IF(AB2201="",IF(X2201="","",IF(X2201-V2201&lt;0.01,"EMPATE TÉCNICO","")),IF(AB2201&lt;I2201,"ESTOQUE INSUFICIENTE",IF(X2201="","",IF(X2201-V2201&lt;0.01,"EMPATE TÉCNICO","")))))</f>
        <v/>
      </c>
      <c r="AG2201" s="16" t="s">
        <v>3750</v>
      </c>
      <c r="AH2201" s="16" t="s">
        <v>288</v>
      </c>
    </row>
    <row r="2202" customFormat="false" ht="15" hidden="false" customHeight="false" outlineLevel="0" collapsed="false">
      <c r="A2202" s="16" t="s">
        <v>6957</v>
      </c>
      <c r="B2202" s="17" t="s">
        <v>6958</v>
      </c>
      <c r="C2202" s="16" t="s">
        <v>6959</v>
      </c>
      <c r="D2202" s="16" t="s">
        <v>5212</v>
      </c>
      <c r="E2202" s="18" t="n">
        <v>1</v>
      </c>
      <c r="F2202" s="16" t="s">
        <v>43</v>
      </c>
      <c r="G2202" s="18" t="n">
        <v>0</v>
      </c>
      <c r="H2202" s="16" t="n">
        <v>1.5</v>
      </c>
      <c r="I2202" s="18" t="n">
        <v>4</v>
      </c>
      <c r="J2202" s="19" t="n">
        <v>9.65</v>
      </c>
      <c r="K2202" s="19" t="n">
        <v>9.65</v>
      </c>
      <c r="L2202" s="19" t="n">
        <v>9.65</v>
      </c>
      <c r="M2202" s="19" t="n">
        <f aca="false">IF(J2202&gt;0,J2202,K2202)*E2202</f>
        <v>9.65</v>
      </c>
      <c r="N2202" s="20"/>
      <c r="O2202" s="21" t="str">
        <f aca="false">IF(R2202="","",ROUND(R2202*(1-Premissas!$B$4),4))</f>
        <v/>
      </c>
      <c r="P2202" s="22"/>
      <c r="Q2202" s="22"/>
      <c r="R2202" s="23"/>
      <c r="S2202" s="24"/>
      <c r="T2202" s="24"/>
      <c r="U2202" s="25"/>
      <c r="V2202" s="19" t="str">
        <f aca="false">IF(COUNT(N2202:Q2202)=0,"",MIN(N2202:Q2202))</f>
        <v/>
      </c>
      <c r="W2202" s="16" t="str">
        <f aca="false">IF(V2202="","",INDEX($N$4:$Q$4,MATCH(V2202,N2202:Q2202,0)))</f>
        <v/>
      </c>
      <c r="X2202" s="19" t="str">
        <f aca="false">IF(COUNT(N2202:Q2202)&lt;2,"",SMALL(N2202:Q2202,2))</f>
        <v/>
      </c>
      <c r="Y2202" s="26" t="str">
        <f aca="false">IF(OR(V2202="",M2202=0),"",V2202/M2202-1)</f>
        <v/>
      </c>
      <c r="Z2202" s="26" t="str">
        <f aca="false">IF(OR(V2202="",L2202=""),"",V2202/(L2202*E2202)-1)</f>
        <v/>
      </c>
      <c r="AA2202" s="16" t="str">
        <f aca="false">IF(V2202="","SEM OFERTA",IF(OR(Y2202&gt;Premissas!$B$11,Y2202&lt;Premissas!$B$12),"VERIFICAR - UNIDADE/EMBALAGEM",IF(Y2202&gt;Premissas!$B$6,"NÃO COMPRAR - REAJUSTE &gt;5%","COMPRAR")))</f>
        <v>SEM OFERTA</v>
      </c>
      <c r="AB2202" s="18" t="str">
        <f aca="false">IF(W2202="DIMEC",S2202,IF(W2202="MEDCENTRO",U2202,""))</f>
        <v/>
      </c>
      <c r="AC2202" s="18" t="n">
        <f aca="false">IF(AA2202&lt;&gt;"COMPRAR",0,IF(AB2202="",I2202,MIN(I2202,AB2202)))</f>
        <v>0</v>
      </c>
      <c r="AD2202" s="19" t="n">
        <f aca="false">IF(AC2202&gt;0,AC2202*V2202,0)</f>
        <v>0</v>
      </c>
      <c r="AE2202" s="19" t="n">
        <f aca="false">IF(AC2202&gt;0,(M2202-V2202)*AC2202,0)</f>
        <v>0</v>
      </c>
      <c r="AF2202" s="16" t="str">
        <f aca="false">IF(AA2202&lt;&gt;"COMPRAR","",IF(AB2202="",IF(X2202="","",IF(X2202-V2202&lt;0.01,"EMPATE TÉCNICO","")),IF(AB2202&lt;I2202,"ESTOQUE INSUFICIENTE",IF(X2202="","",IF(X2202-V2202&lt;0.01,"EMPATE TÉCNICO","")))))</f>
        <v/>
      </c>
      <c r="AG2202" s="16" t="s">
        <v>3750</v>
      </c>
      <c r="AH2202" s="16" t="s">
        <v>288</v>
      </c>
    </row>
    <row r="2203" customFormat="false" ht="15" hidden="false" customHeight="false" outlineLevel="0" collapsed="false">
      <c r="A2203" s="16" t="s">
        <v>6960</v>
      </c>
      <c r="B2203" s="17" t="s">
        <v>6961</v>
      </c>
      <c r="C2203" s="16" t="s">
        <v>6962</v>
      </c>
      <c r="D2203" s="16" t="s">
        <v>5212</v>
      </c>
      <c r="E2203" s="18" t="n">
        <v>1</v>
      </c>
      <c r="F2203" s="16" t="s">
        <v>43</v>
      </c>
      <c r="G2203" s="18" t="n">
        <v>0</v>
      </c>
      <c r="H2203" s="16" t="n">
        <v>1</v>
      </c>
      <c r="I2203" s="18" t="n">
        <v>3</v>
      </c>
      <c r="J2203" s="19" t="n">
        <v>9.62</v>
      </c>
      <c r="K2203" s="19" t="n">
        <v>9.62</v>
      </c>
      <c r="L2203" s="19" t="n">
        <v>9.62</v>
      </c>
      <c r="M2203" s="19" t="n">
        <f aca="false">IF(J2203&gt;0,J2203,K2203)*E2203</f>
        <v>9.62</v>
      </c>
      <c r="N2203" s="20"/>
      <c r="O2203" s="21" t="str">
        <f aca="false">IF(R2203="","",ROUND(R2203*(1-Premissas!$B$4),4))</f>
        <v/>
      </c>
      <c r="P2203" s="22"/>
      <c r="Q2203" s="22"/>
      <c r="R2203" s="23"/>
      <c r="S2203" s="24"/>
      <c r="T2203" s="24"/>
      <c r="U2203" s="25"/>
      <c r="V2203" s="19" t="str">
        <f aca="false">IF(COUNT(N2203:Q2203)=0,"",MIN(N2203:Q2203))</f>
        <v/>
      </c>
      <c r="W2203" s="16" t="str">
        <f aca="false">IF(V2203="","",INDEX($N$4:$Q$4,MATCH(V2203,N2203:Q2203,0)))</f>
        <v/>
      </c>
      <c r="X2203" s="19" t="str">
        <f aca="false">IF(COUNT(N2203:Q2203)&lt;2,"",SMALL(N2203:Q2203,2))</f>
        <v/>
      </c>
      <c r="Y2203" s="26" t="str">
        <f aca="false">IF(OR(V2203="",M2203=0),"",V2203/M2203-1)</f>
        <v/>
      </c>
      <c r="Z2203" s="26" t="str">
        <f aca="false">IF(OR(V2203="",L2203=""),"",V2203/(L2203*E2203)-1)</f>
        <v/>
      </c>
      <c r="AA2203" s="16" t="str">
        <f aca="false">IF(V2203="","SEM OFERTA",IF(OR(Y2203&gt;Premissas!$B$11,Y2203&lt;Premissas!$B$12),"VERIFICAR - UNIDADE/EMBALAGEM",IF(Y2203&gt;Premissas!$B$6,"NÃO COMPRAR - REAJUSTE &gt;5%","COMPRAR")))</f>
        <v>SEM OFERTA</v>
      </c>
      <c r="AB2203" s="18" t="str">
        <f aca="false">IF(W2203="DIMEC",S2203,IF(W2203="MEDCENTRO",U2203,""))</f>
        <v/>
      </c>
      <c r="AC2203" s="18" t="n">
        <f aca="false">IF(AA2203&lt;&gt;"COMPRAR",0,IF(AB2203="",I2203,MIN(I2203,AB2203)))</f>
        <v>0</v>
      </c>
      <c r="AD2203" s="19" t="n">
        <f aca="false">IF(AC2203&gt;0,AC2203*V2203,0)</f>
        <v>0</v>
      </c>
      <c r="AE2203" s="19" t="n">
        <f aca="false">IF(AC2203&gt;0,(M2203-V2203)*AC2203,0)</f>
        <v>0</v>
      </c>
      <c r="AF2203" s="16" t="str">
        <f aca="false">IF(AA2203&lt;&gt;"COMPRAR","",IF(AB2203="",IF(X2203="","",IF(X2203-V2203&lt;0.01,"EMPATE TÉCNICO","")),IF(AB2203&lt;I2203,"ESTOQUE INSUFICIENTE",IF(X2203="","",IF(X2203-V2203&lt;0.01,"EMPATE TÉCNICO","")))))</f>
        <v/>
      </c>
      <c r="AG2203" s="16" t="s">
        <v>3750</v>
      </c>
      <c r="AH2203" s="16" t="s">
        <v>288</v>
      </c>
    </row>
    <row r="2204" customFormat="false" ht="15" hidden="false" customHeight="false" outlineLevel="0" collapsed="false">
      <c r="A2204" s="16" t="s">
        <v>6963</v>
      </c>
      <c r="B2204" s="17" t="s">
        <v>6964</v>
      </c>
      <c r="C2204" s="16" t="s">
        <v>6965</v>
      </c>
      <c r="D2204" s="16" t="s">
        <v>5212</v>
      </c>
      <c r="E2204" s="18" t="n">
        <v>1</v>
      </c>
      <c r="F2204" s="16" t="s">
        <v>43</v>
      </c>
      <c r="G2204" s="18" t="n">
        <v>0</v>
      </c>
      <c r="H2204" s="16" t="n">
        <v>0</v>
      </c>
      <c r="I2204" s="18" t="n">
        <v>1</v>
      </c>
      <c r="J2204" s="19" t="n">
        <v>8.8</v>
      </c>
      <c r="K2204" s="19" t="n">
        <v>8.8</v>
      </c>
      <c r="L2204" s="19" t="n">
        <v>8.8</v>
      </c>
      <c r="M2204" s="19" t="n">
        <f aca="false">IF(J2204&gt;0,J2204,K2204)*E2204</f>
        <v>8.8</v>
      </c>
      <c r="N2204" s="20"/>
      <c r="O2204" s="21" t="str">
        <f aca="false">IF(R2204="","",ROUND(R2204*(1-Premissas!$B$4),4))</f>
        <v/>
      </c>
      <c r="P2204" s="22"/>
      <c r="Q2204" s="22"/>
      <c r="R2204" s="23"/>
      <c r="S2204" s="24"/>
      <c r="T2204" s="24"/>
      <c r="U2204" s="25"/>
      <c r="V2204" s="19" t="str">
        <f aca="false">IF(COUNT(N2204:Q2204)=0,"",MIN(N2204:Q2204))</f>
        <v/>
      </c>
      <c r="W2204" s="16" t="str">
        <f aca="false">IF(V2204="","",INDEX($N$4:$Q$4,MATCH(V2204,N2204:Q2204,0)))</f>
        <v/>
      </c>
      <c r="X2204" s="19" t="str">
        <f aca="false">IF(COUNT(N2204:Q2204)&lt;2,"",SMALL(N2204:Q2204,2))</f>
        <v/>
      </c>
      <c r="Y2204" s="26" t="str">
        <f aca="false">IF(OR(V2204="",M2204=0),"",V2204/M2204-1)</f>
        <v/>
      </c>
      <c r="Z2204" s="26" t="str">
        <f aca="false">IF(OR(V2204="",L2204=""),"",V2204/(L2204*E2204)-1)</f>
        <v/>
      </c>
      <c r="AA2204" s="16" t="str">
        <f aca="false">IF(V2204="","SEM OFERTA",IF(OR(Y2204&gt;Premissas!$B$11,Y2204&lt;Premissas!$B$12),"VERIFICAR - UNIDADE/EMBALAGEM",IF(Y2204&gt;Premissas!$B$6,"NÃO COMPRAR - REAJUSTE &gt;5%","COMPRAR")))</f>
        <v>SEM OFERTA</v>
      </c>
      <c r="AB2204" s="18" t="str">
        <f aca="false">IF(W2204="DIMEC",S2204,IF(W2204="MEDCENTRO",U2204,""))</f>
        <v/>
      </c>
      <c r="AC2204" s="18" t="n">
        <f aca="false">IF(AA2204&lt;&gt;"COMPRAR",0,IF(AB2204="",I2204,MIN(I2204,AB2204)))</f>
        <v>0</v>
      </c>
      <c r="AD2204" s="19" t="n">
        <f aca="false">IF(AC2204&gt;0,AC2204*V2204,0)</f>
        <v>0</v>
      </c>
      <c r="AE2204" s="19" t="n">
        <f aca="false">IF(AC2204&gt;0,(M2204-V2204)*AC2204,0)</f>
        <v>0</v>
      </c>
      <c r="AF2204" s="16" t="str">
        <f aca="false">IF(AA2204&lt;&gt;"COMPRAR","",IF(AB2204="",IF(X2204="","",IF(X2204-V2204&lt;0.01,"EMPATE TÉCNICO","")),IF(AB2204&lt;I2204,"ESTOQUE INSUFICIENTE",IF(X2204="","",IF(X2204-V2204&lt;0.01,"EMPATE TÉCNICO","")))))</f>
        <v/>
      </c>
      <c r="AG2204" s="16" t="s">
        <v>3750</v>
      </c>
      <c r="AH2204" s="16" t="s">
        <v>288</v>
      </c>
    </row>
    <row r="2205" customFormat="false" ht="15" hidden="false" customHeight="false" outlineLevel="0" collapsed="false">
      <c r="A2205" s="16" t="s">
        <v>6966</v>
      </c>
      <c r="B2205" s="17" t="s">
        <v>6967</v>
      </c>
      <c r="C2205" s="16" t="s">
        <v>6968</v>
      </c>
      <c r="D2205" s="16" t="s">
        <v>5212</v>
      </c>
      <c r="E2205" s="18" t="n">
        <v>1</v>
      </c>
      <c r="F2205" s="16" t="s">
        <v>41</v>
      </c>
      <c r="G2205" s="18" t="n">
        <v>19</v>
      </c>
      <c r="H2205" s="16" t="n">
        <v>7.4</v>
      </c>
      <c r="I2205" s="18" t="n">
        <v>1</v>
      </c>
      <c r="J2205" s="19" t="n">
        <v>5.14</v>
      </c>
      <c r="K2205" s="19" t="n">
        <v>5.14</v>
      </c>
      <c r="L2205" s="19" t="n">
        <v>5.14</v>
      </c>
      <c r="M2205" s="19" t="n">
        <f aca="false">IF(J2205&gt;0,J2205,K2205)*E2205</f>
        <v>5.14</v>
      </c>
      <c r="N2205" s="20"/>
      <c r="O2205" s="21" t="str">
        <f aca="false">IF(R2205="","",ROUND(R2205*(1-Premissas!$B$4),4))</f>
        <v/>
      </c>
      <c r="P2205" s="22"/>
      <c r="Q2205" s="22"/>
      <c r="R2205" s="23"/>
      <c r="S2205" s="24"/>
      <c r="T2205" s="24"/>
      <c r="U2205" s="25"/>
      <c r="V2205" s="19" t="str">
        <f aca="false">IF(COUNT(N2205:Q2205)=0,"",MIN(N2205:Q2205))</f>
        <v/>
      </c>
      <c r="W2205" s="16" t="str">
        <f aca="false">IF(V2205="","",INDEX($N$4:$Q$4,MATCH(V2205,N2205:Q2205,0)))</f>
        <v/>
      </c>
      <c r="X2205" s="19" t="str">
        <f aca="false">IF(COUNT(N2205:Q2205)&lt;2,"",SMALL(N2205:Q2205,2))</f>
        <v/>
      </c>
      <c r="Y2205" s="26" t="str">
        <f aca="false">IF(OR(V2205="",M2205=0),"",V2205/M2205-1)</f>
        <v/>
      </c>
      <c r="Z2205" s="26" t="str">
        <f aca="false">IF(OR(V2205="",L2205=""),"",V2205/(L2205*E2205)-1)</f>
        <v/>
      </c>
      <c r="AA2205" s="16" t="str">
        <f aca="false">IF(V2205="","SEM OFERTA",IF(OR(Y2205&gt;Premissas!$B$11,Y2205&lt;Premissas!$B$12),"VERIFICAR - UNIDADE/EMBALAGEM",IF(Y2205&gt;Premissas!$B$6,"NÃO COMPRAR - REAJUSTE &gt;5%","COMPRAR")))</f>
        <v>SEM OFERTA</v>
      </c>
      <c r="AB2205" s="18" t="str">
        <f aca="false">IF(W2205="DIMEC",S2205,IF(W2205="MEDCENTRO",U2205,""))</f>
        <v/>
      </c>
      <c r="AC2205" s="18" t="n">
        <f aca="false">IF(AA2205&lt;&gt;"COMPRAR",0,IF(AB2205="",I2205,MIN(I2205,AB2205)))</f>
        <v>0</v>
      </c>
      <c r="AD2205" s="19" t="n">
        <f aca="false">IF(AC2205&gt;0,AC2205*V2205,0)</f>
        <v>0</v>
      </c>
      <c r="AE2205" s="19" t="n">
        <f aca="false">IF(AC2205&gt;0,(M2205-V2205)*AC2205,0)</f>
        <v>0</v>
      </c>
      <c r="AF2205" s="16" t="str">
        <f aca="false">IF(AA2205&lt;&gt;"COMPRAR","",IF(AB2205="",IF(X2205="","",IF(X2205-V2205&lt;0.01,"EMPATE TÉCNICO","")),IF(AB2205&lt;I2205,"ESTOQUE INSUFICIENTE",IF(X2205="","",IF(X2205-V2205&lt;0.01,"EMPATE TÉCNICO","")))))</f>
        <v/>
      </c>
      <c r="AG2205" s="16" t="s">
        <v>3750</v>
      </c>
      <c r="AH2205" s="16" t="s">
        <v>288</v>
      </c>
    </row>
    <row r="2206" customFormat="false" ht="15" hidden="false" customHeight="false" outlineLevel="0" collapsed="false">
      <c r="A2206" s="16" t="s">
        <v>6969</v>
      </c>
      <c r="B2206" s="17" t="s">
        <v>6970</v>
      </c>
      <c r="C2206" s="16" t="s">
        <v>6971</v>
      </c>
      <c r="D2206" s="16" t="s">
        <v>5212</v>
      </c>
      <c r="E2206" s="18" t="n">
        <v>1</v>
      </c>
      <c r="F2206" s="16" t="s">
        <v>42</v>
      </c>
      <c r="G2206" s="18" t="n">
        <v>10</v>
      </c>
      <c r="H2206" s="16" t="n">
        <v>4.3</v>
      </c>
      <c r="I2206" s="18" t="n">
        <v>2</v>
      </c>
      <c r="J2206" s="19" t="n">
        <v>5.14</v>
      </c>
      <c r="K2206" s="19" t="n">
        <v>5.14</v>
      </c>
      <c r="L2206" s="19" t="n">
        <v>5.14</v>
      </c>
      <c r="M2206" s="19" t="n">
        <f aca="false">IF(J2206&gt;0,J2206,K2206)*E2206</f>
        <v>5.14</v>
      </c>
      <c r="N2206" s="20"/>
      <c r="O2206" s="21" t="str">
        <f aca="false">IF(R2206="","",ROUND(R2206*(1-Premissas!$B$4),4))</f>
        <v/>
      </c>
      <c r="P2206" s="22"/>
      <c r="Q2206" s="22"/>
      <c r="R2206" s="23"/>
      <c r="S2206" s="24"/>
      <c r="T2206" s="24"/>
      <c r="U2206" s="25"/>
      <c r="V2206" s="19" t="str">
        <f aca="false">IF(COUNT(N2206:Q2206)=0,"",MIN(N2206:Q2206))</f>
        <v/>
      </c>
      <c r="W2206" s="16" t="str">
        <f aca="false">IF(V2206="","",INDEX($N$4:$Q$4,MATCH(V2206,N2206:Q2206,0)))</f>
        <v/>
      </c>
      <c r="X2206" s="19" t="str">
        <f aca="false">IF(COUNT(N2206:Q2206)&lt;2,"",SMALL(N2206:Q2206,2))</f>
        <v/>
      </c>
      <c r="Y2206" s="26" t="str">
        <f aca="false">IF(OR(V2206="",M2206=0),"",V2206/M2206-1)</f>
        <v/>
      </c>
      <c r="Z2206" s="26" t="str">
        <f aca="false">IF(OR(V2206="",L2206=""),"",V2206/(L2206*E2206)-1)</f>
        <v/>
      </c>
      <c r="AA2206" s="16" t="str">
        <f aca="false">IF(V2206="","SEM OFERTA",IF(OR(Y2206&gt;Premissas!$B$11,Y2206&lt;Premissas!$B$12),"VERIFICAR - UNIDADE/EMBALAGEM",IF(Y2206&gt;Premissas!$B$6,"NÃO COMPRAR - REAJUSTE &gt;5%","COMPRAR")))</f>
        <v>SEM OFERTA</v>
      </c>
      <c r="AB2206" s="18" t="str">
        <f aca="false">IF(W2206="DIMEC",S2206,IF(W2206="MEDCENTRO",U2206,""))</f>
        <v/>
      </c>
      <c r="AC2206" s="18" t="n">
        <f aca="false">IF(AA2206&lt;&gt;"COMPRAR",0,IF(AB2206="",I2206,MIN(I2206,AB2206)))</f>
        <v>0</v>
      </c>
      <c r="AD2206" s="19" t="n">
        <f aca="false">IF(AC2206&gt;0,AC2206*V2206,0)</f>
        <v>0</v>
      </c>
      <c r="AE2206" s="19" t="n">
        <f aca="false">IF(AC2206&gt;0,(M2206-V2206)*AC2206,0)</f>
        <v>0</v>
      </c>
      <c r="AF2206" s="16" t="str">
        <f aca="false">IF(AA2206&lt;&gt;"COMPRAR","",IF(AB2206="",IF(X2206="","",IF(X2206-V2206&lt;0.01,"EMPATE TÉCNICO","")),IF(AB2206&lt;I2206,"ESTOQUE INSUFICIENTE",IF(X2206="","",IF(X2206-V2206&lt;0.01,"EMPATE TÉCNICO","")))))</f>
        <v/>
      </c>
      <c r="AG2206" s="16" t="s">
        <v>3750</v>
      </c>
      <c r="AH2206" s="16" t="s">
        <v>288</v>
      </c>
    </row>
    <row r="2207" customFormat="false" ht="15" hidden="false" customHeight="false" outlineLevel="0" collapsed="false">
      <c r="A2207" s="16" t="s">
        <v>6972</v>
      </c>
      <c r="B2207" s="17" t="s">
        <v>6973</v>
      </c>
      <c r="C2207" s="16" t="s">
        <v>6974</v>
      </c>
      <c r="D2207" s="16" t="s">
        <v>5212</v>
      </c>
      <c r="E2207" s="18" t="n">
        <v>1</v>
      </c>
      <c r="F2207" s="16" t="s">
        <v>43</v>
      </c>
      <c r="G2207" s="18" t="n">
        <v>0</v>
      </c>
      <c r="H2207" s="16" t="n">
        <v>0.8</v>
      </c>
      <c r="I2207" s="18" t="n">
        <v>3</v>
      </c>
      <c r="J2207" s="19" t="n">
        <v>7.49</v>
      </c>
      <c r="K2207" s="19" t="n">
        <v>7.49</v>
      </c>
      <c r="L2207" s="19" t="n">
        <v>7.49</v>
      </c>
      <c r="M2207" s="19" t="n">
        <f aca="false">IF(J2207&gt;0,J2207,K2207)*E2207</f>
        <v>7.49</v>
      </c>
      <c r="N2207" s="20"/>
      <c r="O2207" s="21" t="str">
        <f aca="false">IF(R2207="","",ROUND(R2207*(1-Premissas!$B$4),4))</f>
        <v/>
      </c>
      <c r="P2207" s="22"/>
      <c r="Q2207" s="22"/>
      <c r="R2207" s="23"/>
      <c r="S2207" s="24"/>
      <c r="T2207" s="24"/>
      <c r="U2207" s="25"/>
      <c r="V2207" s="19" t="str">
        <f aca="false">IF(COUNT(N2207:Q2207)=0,"",MIN(N2207:Q2207))</f>
        <v/>
      </c>
      <c r="W2207" s="16" t="str">
        <f aca="false">IF(V2207="","",INDEX($N$4:$Q$4,MATCH(V2207,N2207:Q2207,0)))</f>
        <v/>
      </c>
      <c r="X2207" s="19" t="str">
        <f aca="false">IF(COUNT(N2207:Q2207)&lt;2,"",SMALL(N2207:Q2207,2))</f>
        <v/>
      </c>
      <c r="Y2207" s="26" t="str">
        <f aca="false">IF(OR(V2207="",M2207=0),"",V2207/M2207-1)</f>
        <v/>
      </c>
      <c r="Z2207" s="26" t="str">
        <f aca="false">IF(OR(V2207="",L2207=""),"",V2207/(L2207*E2207)-1)</f>
        <v/>
      </c>
      <c r="AA2207" s="16" t="str">
        <f aca="false">IF(V2207="","SEM OFERTA",IF(OR(Y2207&gt;Premissas!$B$11,Y2207&lt;Premissas!$B$12),"VERIFICAR - UNIDADE/EMBALAGEM",IF(Y2207&gt;Premissas!$B$6,"NÃO COMPRAR - REAJUSTE &gt;5%","COMPRAR")))</f>
        <v>SEM OFERTA</v>
      </c>
      <c r="AB2207" s="18" t="str">
        <f aca="false">IF(W2207="DIMEC",S2207,IF(W2207="MEDCENTRO",U2207,""))</f>
        <v/>
      </c>
      <c r="AC2207" s="18" t="n">
        <f aca="false">IF(AA2207&lt;&gt;"COMPRAR",0,IF(AB2207="",I2207,MIN(I2207,AB2207)))</f>
        <v>0</v>
      </c>
      <c r="AD2207" s="19" t="n">
        <f aca="false">IF(AC2207&gt;0,AC2207*V2207,0)</f>
        <v>0</v>
      </c>
      <c r="AE2207" s="19" t="n">
        <f aca="false">IF(AC2207&gt;0,(M2207-V2207)*AC2207,0)</f>
        <v>0</v>
      </c>
      <c r="AF2207" s="16" t="str">
        <f aca="false">IF(AA2207&lt;&gt;"COMPRAR","",IF(AB2207="",IF(X2207="","",IF(X2207-V2207&lt;0.01,"EMPATE TÉCNICO","")),IF(AB2207&lt;I2207,"ESTOQUE INSUFICIENTE",IF(X2207="","",IF(X2207-V2207&lt;0.01,"EMPATE TÉCNICO","")))))</f>
        <v/>
      </c>
      <c r="AG2207" s="16" t="s">
        <v>3750</v>
      </c>
      <c r="AH2207" s="16" t="s">
        <v>288</v>
      </c>
    </row>
    <row r="2208" customFormat="false" ht="15" hidden="false" customHeight="false" outlineLevel="0" collapsed="false">
      <c r="A2208" s="16" t="s">
        <v>6975</v>
      </c>
      <c r="B2208" s="17" t="s">
        <v>6976</v>
      </c>
      <c r="C2208" s="16" t="s">
        <v>6977</v>
      </c>
      <c r="D2208" s="16" t="s">
        <v>5212</v>
      </c>
      <c r="E2208" s="18" t="n">
        <v>1</v>
      </c>
      <c r="F2208" s="16" t="s">
        <v>41</v>
      </c>
      <c r="G2208" s="18" t="n">
        <v>2</v>
      </c>
      <c r="H2208" s="16" t="n">
        <v>3.9</v>
      </c>
      <c r="I2208" s="18" t="n">
        <v>8</v>
      </c>
      <c r="J2208" s="19" t="n">
        <v>13.07</v>
      </c>
      <c r="K2208" s="19" t="n">
        <v>13.07</v>
      </c>
      <c r="L2208" s="19" t="n">
        <v>13.07</v>
      </c>
      <c r="M2208" s="19" t="n">
        <f aca="false">IF(J2208&gt;0,J2208,K2208)*E2208</f>
        <v>13.07</v>
      </c>
      <c r="N2208" s="20"/>
      <c r="O2208" s="21" t="str">
        <f aca="false">IF(R2208="","",ROUND(R2208*(1-Premissas!$B$4),4))</f>
        <v/>
      </c>
      <c r="P2208" s="22"/>
      <c r="Q2208" s="22"/>
      <c r="R2208" s="23"/>
      <c r="S2208" s="24"/>
      <c r="T2208" s="24"/>
      <c r="U2208" s="25"/>
      <c r="V2208" s="19" t="str">
        <f aca="false">IF(COUNT(N2208:Q2208)=0,"",MIN(N2208:Q2208))</f>
        <v/>
      </c>
      <c r="W2208" s="16" t="str">
        <f aca="false">IF(V2208="","",INDEX($N$4:$Q$4,MATCH(V2208,N2208:Q2208,0)))</f>
        <v/>
      </c>
      <c r="X2208" s="19" t="str">
        <f aca="false">IF(COUNT(N2208:Q2208)&lt;2,"",SMALL(N2208:Q2208,2))</f>
        <v/>
      </c>
      <c r="Y2208" s="26" t="str">
        <f aca="false">IF(OR(V2208="",M2208=0),"",V2208/M2208-1)</f>
        <v/>
      </c>
      <c r="Z2208" s="26" t="str">
        <f aca="false">IF(OR(V2208="",L2208=""),"",V2208/(L2208*E2208)-1)</f>
        <v/>
      </c>
      <c r="AA2208" s="16" t="str">
        <f aca="false">IF(V2208="","SEM OFERTA",IF(OR(Y2208&gt;Premissas!$B$11,Y2208&lt;Premissas!$B$12),"VERIFICAR - UNIDADE/EMBALAGEM",IF(Y2208&gt;Premissas!$B$6,"NÃO COMPRAR - REAJUSTE &gt;5%","COMPRAR")))</f>
        <v>SEM OFERTA</v>
      </c>
      <c r="AB2208" s="18" t="str">
        <f aca="false">IF(W2208="DIMEC",S2208,IF(W2208="MEDCENTRO",U2208,""))</f>
        <v/>
      </c>
      <c r="AC2208" s="18" t="n">
        <f aca="false">IF(AA2208&lt;&gt;"COMPRAR",0,IF(AB2208="",I2208,MIN(I2208,AB2208)))</f>
        <v>0</v>
      </c>
      <c r="AD2208" s="19" t="n">
        <f aca="false">IF(AC2208&gt;0,AC2208*V2208,0)</f>
        <v>0</v>
      </c>
      <c r="AE2208" s="19" t="n">
        <f aca="false">IF(AC2208&gt;0,(M2208-V2208)*AC2208,0)</f>
        <v>0</v>
      </c>
      <c r="AF2208" s="16" t="str">
        <f aca="false">IF(AA2208&lt;&gt;"COMPRAR","",IF(AB2208="",IF(X2208="","",IF(X2208-V2208&lt;0.01,"EMPATE TÉCNICO","")),IF(AB2208&lt;I2208,"ESTOQUE INSUFICIENTE",IF(X2208="","",IF(X2208-V2208&lt;0.01,"EMPATE TÉCNICO","")))))</f>
        <v/>
      </c>
      <c r="AG2208" s="16" t="s">
        <v>3750</v>
      </c>
      <c r="AH2208" s="16" t="s">
        <v>288</v>
      </c>
    </row>
    <row r="2209" customFormat="false" ht="15" hidden="false" customHeight="false" outlineLevel="0" collapsed="false">
      <c r="A2209" s="16" t="s">
        <v>6978</v>
      </c>
      <c r="B2209" s="17" t="s">
        <v>6979</v>
      </c>
      <c r="C2209" s="16" t="s">
        <v>6980</v>
      </c>
      <c r="D2209" s="16" t="s">
        <v>5212</v>
      </c>
      <c r="E2209" s="18" t="n">
        <v>1</v>
      </c>
      <c r="F2209" s="16" t="s">
        <v>42</v>
      </c>
      <c r="G2209" s="18" t="n">
        <v>15</v>
      </c>
      <c r="H2209" s="16" t="n">
        <v>6</v>
      </c>
      <c r="I2209" s="18" t="n">
        <v>1</v>
      </c>
      <c r="J2209" s="19" t="n">
        <v>3.93</v>
      </c>
      <c r="K2209" s="19" t="n">
        <v>3.93</v>
      </c>
      <c r="L2209" s="19" t="n">
        <v>3.93</v>
      </c>
      <c r="M2209" s="19" t="n">
        <f aca="false">IF(J2209&gt;0,J2209,K2209)*E2209</f>
        <v>3.93</v>
      </c>
      <c r="N2209" s="20"/>
      <c r="O2209" s="21" t="str">
        <f aca="false">IF(R2209="","",ROUND(R2209*(1-Premissas!$B$4),4))</f>
        <v/>
      </c>
      <c r="P2209" s="22"/>
      <c r="Q2209" s="22"/>
      <c r="R2209" s="23"/>
      <c r="S2209" s="24"/>
      <c r="T2209" s="24"/>
      <c r="U2209" s="25"/>
      <c r="V2209" s="19" t="str">
        <f aca="false">IF(COUNT(N2209:Q2209)=0,"",MIN(N2209:Q2209))</f>
        <v/>
      </c>
      <c r="W2209" s="16" t="str">
        <f aca="false">IF(V2209="","",INDEX($N$4:$Q$4,MATCH(V2209,N2209:Q2209,0)))</f>
        <v/>
      </c>
      <c r="X2209" s="19" t="str">
        <f aca="false">IF(COUNT(N2209:Q2209)&lt;2,"",SMALL(N2209:Q2209,2))</f>
        <v/>
      </c>
      <c r="Y2209" s="26" t="str">
        <f aca="false">IF(OR(V2209="",M2209=0),"",V2209/M2209-1)</f>
        <v/>
      </c>
      <c r="Z2209" s="26" t="str">
        <f aca="false">IF(OR(V2209="",L2209=""),"",V2209/(L2209*E2209)-1)</f>
        <v/>
      </c>
      <c r="AA2209" s="16" t="str">
        <f aca="false">IF(V2209="","SEM OFERTA",IF(OR(Y2209&gt;Premissas!$B$11,Y2209&lt;Premissas!$B$12),"VERIFICAR - UNIDADE/EMBALAGEM",IF(Y2209&gt;Premissas!$B$6,"NÃO COMPRAR - REAJUSTE &gt;5%","COMPRAR")))</f>
        <v>SEM OFERTA</v>
      </c>
      <c r="AB2209" s="18" t="str">
        <f aca="false">IF(W2209="DIMEC",S2209,IF(W2209="MEDCENTRO",U2209,""))</f>
        <v/>
      </c>
      <c r="AC2209" s="18" t="n">
        <f aca="false">IF(AA2209&lt;&gt;"COMPRAR",0,IF(AB2209="",I2209,MIN(I2209,AB2209)))</f>
        <v>0</v>
      </c>
      <c r="AD2209" s="19" t="n">
        <f aca="false">IF(AC2209&gt;0,AC2209*V2209,0)</f>
        <v>0</v>
      </c>
      <c r="AE2209" s="19" t="n">
        <f aca="false">IF(AC2209&gt;0,(M2209-V2209)*AC2209,0)</f>
        <v>0</v>
      </c>
      <c r="AF2209" s="16" t="str">
        <f aca="false">IF(AA2209&lt;&gt;"COMPRAR","",IF(AB2209="",IF(X2209="","",IF(X2209-V2209&lt;0.01,"EMPATE TÉCNICO","")),IF(AB2209&lt;I2209,"ESTOQUE INSUFICIENTE",IF(X2209="","",IF(X2209-V2209&lt;0.01,"EMPATE TÉCNICO","")))))</f>
        <v/>
      </c>
      <c r="AG2209" s="16" t="s">
        <v>3750</v>
      </c>
      <c r="AH2209" s="16" t="s">
        <v>288</v>
      </c>
    </row>
    <row r="2210" customFormat="false" ht="15" hidden="false" customHeight="false" outlineLevel="0" collapsed="false">
      <c r="A2210" s="16" t="s">
        <v>6981</v>
      </c>
      <c r="B2210" s="17" t="s">
        <v>6982</v>
      </c>
      <c r="C2210" s="16" t="s">
        <v>6983</v>
      </c>
      <c r="D2210" s="16" t="s">
        <v>5212</v>
      </c>
      <c r="E2210" s="18" t="n">
        <v>1</v>
      </c>
      <c r="F2210" s="16" t="s">
        <v>41</v>
      </c>
      <c r="G2210" s="18" t="n">
        <v>29</v>
      </c>
      <c r="H2210" s="16" t="n">
        <v>33.2</v>
      </c>
      <c r="I2210" s="18" t="n">
        <v>57</v>
      </c>
      <c r="J2210" s="19" t="n">
        <v>4.91</v>
      </c>
      <c r="K2210" s="19" t="n">
        <v>4.91</v>
      </c>
      <c r="L2210" s="19" t="n">
        <v>4.91</v>
      </c>
      <c r="M2210" s="19" t="n">
        <f aca="false">IF(J2210&gt;0,J2210,K2210)*E2210</f>
        <v>4.91</v>
      </c>
      <c r="N2210" s="20"/>
      <c r="O2210" s="21" t="str">
        <f aca="false">IF(R2210="","",ROUND(R2210*(1-Premissas!$B$4),4))</f>
        <v/>
      </c>
      <c r="P2210" s="22"/>
      <c r="Q2210" s="22"/>
      <c r="R2210" s="23"/>
      <c r="S2210" s="24"/>
      <c r="T2210" s="24"/>
      <c r="U2210" s="25"/>
      <c r="V2210" s="19" t="str">
        <f aca="false">IF(COUNT(N2210:Q2210)=0,"",MIN(N2210:Q2210))</f>
        <v/>
      </c>
      <c r="W2210" s="16" t="str">
        <f aca="false">IF(V2210="","",INDEX($N$4:$Q$4,MATCH(V2210,N2210:Q2210,0)))</f>
        <v/>
      </c>
      <c r="X2210" s="19" t="str">
        <f aca="false">IF(COUNT(N2210:Q2210)&lt;2,"",SMALL(N2210:Q2210,2))</f>
        <v/>
      </c>
      <c r="Y2210" s="26" t="str">
        <f aca="false">IF(OR(V2210="",M2210=0),"",V2210/M2210-1)</f>
        <v/>
      </c>
      <c r="Z2210" s="26" t="str">
        <f aca="false">IF(OR(V2210="",L2210=""),"",V2210/(L2210*E2210)-1)</f>
        <v/>
      </c>
      <c r="AA2210" s="16" t="str">
        <f aca="false">IF(V2210="","SEM OFERTA",IF(OR(Y2210&gt;Premissas!$B$11,Y2210&lt;Premissas!$B$12),"VERIFICAR - UNIDADE/EMBALAGEM",IF(Y2210&gt;Premissas!$B$6,"NÃO COMPRAR - REAJUSTE &gt;5%","COMPRAR")))</f>
        <v>SEM OFERTA</v>
      </c>
      <c r="AB2210" s="18" t="str">
        <f aca="false">IF(W2210="DIMEC",S2210,IF(W2210="MEDCENTRO",U2210,""))</f>
        <v/>
      </c>
      <c r="AC2210" s="18" t="n">
        <f aca="false">IF(AA2210&lt;&gt;"COMPRAR",0,IF(AB2210="",I2210,MIN(I2210,AB2210)))</f>
        <v>0</v>
      </c>
      <c r="AD2210" s="19" t="n">
        <f aca="false">IF(AC2210&gt;0,AC2210*V2210,0)</f>
        <v>0</v>
      </c>
      <c r="AE2210" s="19" t="n">
        <f aca="false">IF(AC2210&gt;0,(M2210-V2210)*AC2210,0)</f>
        <v>0</v>
      </c>
      <c r="AF2210" s="16" t="str">
        <f aca="false">IF(AA2210&lt;&gt;"COMPRAR","",IF(AB2210="",IF(X2210="","",IF(X2210-V2210&lt;0.01,"EMPATE TÉCNICO","")),IF(AB2210&lt;I2210,"ESTOQUE INSUFICIENTE",IF(X2210="","",IF(X2210-V2210&lt;0.01,"EMPATE TÉCNICO","")))))</f>
        <v/>
      </c>
      <c r="AG2210" s="16" t="s">
        <v>3750</v>
      </c>
      <c r="AH2210" s="16" t="s">
        <v>288</v>
      </c>
    </row>
    <row r="2211" customFormat="false" ht="15" hidden="false" customHeight="false" outlineLevel="0" collapsed="false">
      <c r="A2211" s="16" t="s">
        <v>6984</v>
      </c>
      <c r="B2211" s="17" t="s">
        <v>6985</v>
      </c>
      <c r="C2211" s="16" t="s">
        <v>6986</v>
      </c>
      <c r="D2211" s="16" t="s">
        <v>5212</v>
      </c>
      <c r="E2211" s="18" t="n">
        <v>1</v>
      </c>
      <c r="F2211" s="16" t="s">
        <v>41</v>
      </c>
      <c r="G2211" s="18" t="n">
        <v>13</v>
      </c>
      <c r="H2211" s="16" t="n">
        <v>15.1</v>
      </c>
      <c r="I2211" s="18" t="n">
        <v>26</v>
      </c>
      <c r="J2211" s="19" t="n">
        <v>9.71</v>
      </c>
      <c r="K2211" s="19" t="n">
        <v>9.71</v>
      </c>
      <c r="L2211" s="19" t="n">
        <v>9.71</v>
      </c>
      <c r="M2211" s="19" t="n">
        <f aca="false">IF(J2211&gt;0,J2211,K2211)*E2211</f>
        <v>9.71</v>
      </c>
      <c r="N2211" s="20"/>
      <c r="O2211" s="21" t="str">
        <f aca="false">IF(R2211="","",ROUND(R2211*(1-Premissas!$B$4),4))</f>
        <v/>
      </c>
      <c r="P2211" s="22"/>
      <c r="Q2211" s="22"/>
      <c r="R2211" s="23"/>
      <c r="S2211" s="24"/>
      <c r="T2211" s="24"/>
      <c r="U2211" s="25"/>
      <c r="V2211" s="19" t="str">
        <f aca="false">IF(COUNT(N2211:Q2211)=0,"",MIN(N2211:Q2211))</f>
        <v/>
      </c>
      <c r="W2211" s="16" t="str">
        <f aca="false">IF(V2211="","",INDEX($N$4:$Q$4,MATCH(V2211,N2211:Q2211,0)))</f>
        <v/>
      </c>
      <c r="X2211" s="19" t="str">
        <f aca="false">IF(COUNT(N2211:Q2211)&lt;2,"",SMALL(N2211:Q2211,2))</f>
        <v/>
      </c>
      <c r="Y2211" s="26" t="str">
        <f aca="false">IF(OR(V2211="",M2211=0),"",V2211/M2211-1)</f>
        <v/>
      </c>
      <c r="Z2211" s="26" t="str">
        <f aca="false">IF(OR(V2211="",L2211=""),"",V2211/(L2211*E2211)-1)</f>
        <v/>
      </c>
      <c r="AA2211" s="16" t="str">
        <f aca="false">IF(V2211="","SEM OFERTA",IF(OR(Y2211&gt;Premissas!$B$11,Y2211&lt;Premissas!$B$12),"VERIFICAR - UNIDADE/EMBALAGEM",IF(Y2211&gt;Premissas!$B$6,"NÃO COMPRAR - REAJUSTE &gt;5%","COMPRAR")))</f>
        <v>SEM OFERTA</v>
      </c>
      <c r="AB2211" s="18" t="str">
        <f aca="false">IF(W2211="DIMEC",S2211,IF(W2211="MEDCENTRO",U2211,""))</f>
        <v/>
      </c>
      <c r="AC2211" s="18" t="n">
        <f aca="false">IF(AA2211&lt;&gt;"COMPRAR",0,IF(AB2211="",I2211,MIN(I2211,AB2211)))</f>
        <v>0</v>
      </c>
      <c r="AD2211" s="19" t="n">
        <f aca="false">IF(AC2211&gt;0,AC2211*V2211,0)</f>
        <v>0</v>
      </c>
      <c r="AE2211" s="19" t="n">
        <f aca="false">IF(AC2211&gt;0,(M2211-V2211)*AC2211,0)</f>
        <v>0</v>
      </c>
      <c r="AF2211" s="16" t="str">
        <f aca="false">IF(AA2211&lt;&gt;"COMPRAR","",IF(AB2211="",IF(X2211="","",IF(X2211-V2211&lt;0.01,"EMPATE TÉCNICO","")),IF(AB2211&lt;I2211,"ESTOQUE INSUFICIENTE",IF(X2211="","",IF(X2211-V2211&lt;0.01,"EMPATE TÉCNICO","")))))</f>
        <v/>
      </c>
      <c r="AG2211" s="16" t="s">
        <v>3750</v>
      </c>
      <c r="AH2211" s="16" t="s">
        <v>288</v>
      </c>
    </row>
    <row r="2212" customFormat="false" ht="15" hidden="false" customHeight="false" outlineLevel="0" collapsed="false">
      <c r="A2212" s="16" t="s">
        <v>6987</v>
      </c>
      <c r="B2212" s="17" t="s">
        <v>6988</v>
      </c>
      <c r="C2212" s="16" t="s">
        <v>6989</v>
      </c>
      <c r="D2212" s="16" t="s">
        <v>5212</v>
      </c>
      <c r="E2212" s="18" t="n">
        <v>1</v>
      </c>
      <c r="F2212" s="16" t="s">
        <v>41</v>
      </c>
      <c r="G2212" s="18" t="n">
        <v>51</v>
      </c>
      <c r="H2212" s="16" t="n">
        <v>29.2</v>
      </c>
      <c r="I2212" s="18" t="n">
        <v>24</v>
      </c>
      <c r="J2212" s="19" t="n">
        <v>3.93</v>
      </c>
      <c r="K2212" s="19" t="n">
        <v>3.93</v>
      </c>
      <c r="L2212" s="19" t="n">
        <v>3.93</v>
      </c>
      <c r="M2212" s="19" t="n">
        <f aca="false">IF(J2212&gt;0,J2212,K2212)*E2212</f>
        <v>3.93</v>
      </c>
      <c r="N2212" s="20"/>
      <c r="O2212" s="21" t="str">
        <f aca="false">IF(R2212="","",ROUND(R2212*(1-Premissas!$B$4),4))</f>
        <v/>
      </c>
      <c r="P2212" s="22"/>
      <c r="Q2212" s="22"/>
      <c r="R2212" s="23"/>
      <c r="S2212" s="24"/>
      <c r="T2212" s="24"/>
      <c r="U2212" s="25"/>
      <c r="V2212" s="19" t="str">
        <f aca="false">IF(COUNT(N2212:Q2212)=0,"",MIN(N2212:Q2212))</f>
        <v/>
      </c>
      <c r="W2212" s="16" t="str">
        <f aca="false">IF(V2212="","",INDEX($N$4:$Q$4,MATCH(V2212,N2212:Q2212,0)))</f>
        <v/>
      </c>
      <c r="X2212" s="19" t="str">
        <f aca="false">IF(COUNT(N2212:Q2212)&lt;2,"",SMALL(N2212:Q2212,2))</f>
        <v/>
      </c>
      <c r="Y2212" s="26" t="str">
        <f aca="false">IF(OR(V2212="",M2212=0),"",V2212/M2212-1)</f>
        <v/>
      </c>
      <c r="Z2212" s="26" t="str">
        <f aca="false">IF(OR(V2212="",L2212=""),"",V2212/(L2212*E2212)-1)</f>
        <v/>
      </c>
      <c r="AA2212" s="16" t="str">
        <f aca="false">IF(V2212="","SEM OFERTA",IF(OR(Y2212&gt;Premissas!$B$11,Y2212&lt;Premissas!$B$12),"VERIFICAR - UNIDADE/EMBALAGEM",IF(Y2212&gt;Premissas!$B$6,"NÃO COMPRAR - REAJUSTE &gt;5%","COMPRAR")))</f>
        <v>SEM OFERTA</v>
      </c>
      <c r="AB2212" s="18" t="str">
        <f aca="false">IF(W2212="DIMEC",S2212,IF(W2212="MEDCENTRO",U2212,""))</f>
        <v/>
      </c>
      <c r="AC2212" s="18" t="n">
        <f aca="false">IF(AA2212&lt;&gt;"COMPRAR",0,IF(AB2212="",I2212,MIN(I2212,AB2212)))</f>
        <v>0</v>
      </c>
      <c r="AD2212" s="19" t="n">
        <f aca="false">IF(AC2212&gt;0,AC2212*V2212,0)</f>
        <v>0</v>
      </c>
      <c r="AE2212" s="19" t="n">
        <f aca="false">IF(AC2212&gt;0,(M2212-V2212)*AC2212,0)</f>
        <v>0</v>
      </c>
      <c r="AF2212" s="16" t="str">
        <f aca="false">IF(AA2212&lt;&gt;"COMPRAR","",IF(AB2212="",IF(X2212="","",IF(X2212-V2212&lt;0.01,"EMPATE TÉCNICO","")),IF(AB2212&lt;I2212,"ESTOQUE INSUFICIENTE",IF(X2212="","",IF(X2212-V2212&lt;0.01,"EMPATE TÉCNICO","")))))</f>
        <v/>
      </c>
      <c r="AG2212" s="16" t="s">
        <v>3750</v>
      </c>
      <c r="AH2212" s="16" t="s">
        <v>288</v>
      </c>
    </row>
    <row r="2213" customFormat="false" ht="15" hidden="false" customHeight="false" outlineLevel="0" collapsed="false">
      <c r="A2213" s="16" t="s">
        <v>6990</v>
      </c>
      <c r="B2213" s="17" t="s">
        <v>6991</v>
      </c>
      <c r="C2213" s="16" t="s">
        <v>6992</v>
      </c>
      <c r="D2213" s="16" t="s">
        <v>5212</v>
      </c>
      <c r="E2213" s="18" t="n">
        <v>1</v>
      </c>
      <c r="F2213" s="16" t="s">
        <v>41</v>
      </c>
      <c r="G2213" s="18" t="n">
        <v>3</v>
      </c>
      <c r="H2213" s="16" t="n">
        <v>4.2</v>
      </c>
      <c r="I2213" s="18" t="n">
        <v>8</v>
      </c>
      <c r="J2213" s="19" t="n">
        <v>13.07</v>
      </c>
      <c r="K2213" s="19" t="n">
        <v>13.07</v>
      </c>
      <c r="L2213" s="19" t="n">
        <v>13.07</v>
      </c>
      <c r="M2213" s="19" t="n">
        <f aca="false">IF(J2213&gt;0,J2213,K2213)*E2213</f>
        <v>13.07</v>
      </c>
      <c r="N2213" s="20"/>
      <c r="O2213" s="21" t="str">
        <f aca="false">IF(R2213="","",ROUND(R2213*(1-Premissas!$B$4),4))</f>
        <v/>
      </c>
      <c r="P2213" s="22"/>
      <c r="Q2213" s="22"/>
      <c r="R2213" s="23"/>
      <c r="S2213" s="24"/>
      <c r="T2213" s="24"/>
      <c r="U2213" s="25"/>
      <c r="V2213" s="19" t="str">
        <f aca="false">IF(COUNT(N2213:Q2213)=0,"",MIN(N2213:Q2213))</f>
        <v/>
      </c>
      <c r="W2213" s="16" t="str">
        <f aca="false">IF(V2213="","",INDEX($N$4:$Q$4,MATCH(V2213,N2213:Q2213,0)))</f>
        <v/>
      </c>
      <c r="X2213" s="19" t="str">
        <f aca="false">IF(COUNT(N2213:Q2213)&lt;2,"",SMALL(N2213:Q2213,2))</f>
        <v/>
      </c>
      <c r="Y2213" s="26" t="str">
        <f aca="false">IF(OR(V2213="",M2213=0),"",V2213/M2213-1)</f>
        <v/>
      </c>
      <c r="Z2213" s="26" t="str">
        <f aca="false">IF(OR(V2213="",L2213=""),"",V2213/(L2213*E2213)-1)</f>
        <v/>
      </c>
      <c r="AA2213" s="16" t="str">
        <f aca="false">IF(V2213="","SEM OFERTA",IF(OR(Y2213&gt;Premissas!$B$11,Y2213&lt;Premissas!$B$12),"VERIFICAR - UNIDADE/EMBALAGEM",IF(Y2213&gt;Premissas!$B$6,"NÃO COMPRAR - REAJUSTE &gt;5%","COMPRAR")))</f>
        <v>SEM OFERTA</v>
      </c>
      <c r="AB2213" s="18" t="str">
        <f aca="false">IF(W2213="DIMEC",S2213,IF(W2213="MEDCENTRO",U2213,""))</f>
        <v/>
      </c>
      <c r="AC2213" s="18" t="n">
        <f aca="false">IF(AA2213&lt;&gt;"COMPRAR",0,IF(AB2213="",I2213,MIN(I2213,AB2213)))</f>
        <v>0</v>
      </c>
      <c r="AD2213" s="19" t="n">
        <f aca="false">IF(AC2213&gt;0,AC2213*V2213,0)</f>
        <v>0</v>
      </c>
      <c r="AE2213" s="19" t="n">
        <f aca="false">IF(AC2213&gt;0,(M2213-V2213)*AC2213,0)</f>
        <v>0</v>
      </c>
      <c r="AF2213" s="16" t="str">
        <f aca="false">IF(AA2213&lt;&gt;"COMPRAR","",IF(AB2213="",IF(X2213="","",IF(X2213-V2213&lt;0.01,"EMPATE TÉCNICO","")),IF(AB2213&lt;I2213,"ESTOQUE INSUFICIENTE",IF(X2213="","",IF(X2213-V2213&lt;0.01,"EMPATE TÉCNICO","")))))</f>
        <v/>
      </c>
      <c r="AG2213" s="16" t="s">
        <v>3750</v>
      </c>
      <c r="AH2213" s="16" t="s">
        <v>288</v>
      </c>
    </row>
    <row r="2214" customFormat="false" ht="15" hidden="false" customHeight="false" outlineLevel="0" collapsed="false">
      <c r="A2214" s="16" t="s">
        <v>6993</v>
      </c>
      <c r="B2214" s="17" t="s">
        <v>6994</v>
      </c>
      <c r="C2214" s="16" t="s">
        <v>6995</v>
      </c>
      <c r="D2214" s="16" t="s">
        <v>5212</v>
      </c>
      <c r="E2214" s="18" t="n">
        <v>1</v>
      </c>
      <c r="F2214" s="16" t="s">
        <v>43</v>
      </c>
      <c r="G2214" s="18" t="n">
        <v>0</v>
      </c>
      <c r="H2214" s="16" t="n">
        <v>7.4</v>
      </c>
      <c r="I2214" s="18" t="n">
        <v>20</v>
      </c>
      <c r="J2214" s="19" t="n">
        <v>5.81</v>
      </c>
      <c r="K2214" s="19" t="n">
        <v>5.81</v>
      </c>
      <c r="L2214" s="19" t="n">
        <v>5.81</v>
      </c>
      <c r="M2214" s="19" t="n">
        <f aca="false">IF(J2214&gt;0,J2214,K2214)*E2214</f>
        <v>5.81</v>
      </c>
      <c r="N2214" s="20"/>
      <c r="O2214" s="21" t="str">
        <f aca="false">IF(R2214="","",ROUND(R2214*(1-Premissas!$B$4),4))</f>
        <v/>
      </c>
      <c r="P2214" s="22"/>
      <c r="Q2214" s="22"/>
      <c r="R2214" s="23"/>
      <c r="S2214" s="24"/>
      <c r="T2214" s="24"/>
      <c r="U2214" s="25"/>
      <c r="V2214" s="19" t="str">
        <f aca="false">IF(COUNT(N2214:Q2214)=0,"",MIN(N2214:Q2214))</f>
        <v/>
      </c>
      <c r="W2214" s="16" t="str">
        <f aca="false">IF(V2214="","",INDEX($N$4:$Q$4,MATCH(V2214,N2214:Q2214,0)))</f>
        <v/>
      </c>
      <c r="X2214" s="19" t="str">
        <f aca="false">IF(COUNT(N2214:Q2214)&lt;2,"",SMALL(N2214:Q2214,2))</f>
        <v/>
      </c>
      <c r="Y2214" s="26" t="str">
        <f aca="false">IF(OR(V2214="",M2214=0),"",V2214/M2214-1)</f>
        <v/>
      </c>
      <c r="Z2214" s="26" t="str">
        <f aca="false">IF(OR(V2214="",L2214=""),"",V2214/(L2214*E2214)-1)</f>
        <v/>
      </c>
      <c r="AA2214" s="16" t="str">
        <f aca="false">IF(V2214="","SEM OFERTA",IF(OR(Y2214&gt;Premissas!$B$11,Y2214&lt;Premissas!$B$12),"VERIFICAR - UNIDADE/EMBALAGEM",IF(Y2214&gt;Premissas!$B$6,"NÃO COMPRAR - REAJUSTE &gt;5%","COMPRAR")))</f>
        <v>SEM OFERTA</v>
      </c>
      <c r="AB2214" s="18" t="str">
        <f aca="false">IF(W2214="DIMEC",S2214,IF(W2214="MEDCENTRO",U2214,""))</f>
        <v/>
      </c>
      <c r="AC2214" s="18" t="n">
        <f aca="false">IF(AA2214&lt;&gt;"COMPRAR",0,IF(AB2214="",I2214,MIN(I2214,AB2214)))</f>
        <v>0</v>
      </c>
      <c r="AD2214" s="19" t="n">
        <f aca="false">IF(AC2214&gt;0,AC2214*V2214,0)</f>
        <v>0</v>
      </c>
      <c r="AE2214" s="19" t="n">
        <f aca="false">IF(AC2214&gt;0,(M2214-V2214)*AC2214,0)</f>
        <v>0</v>
      </c>
      <c r="AF2214" s="16" t="str">
        <f aca="false">IF(AA2214&lt;&gt;"COMPRAR","",IF(AB2214="",IF(X2214="","",IF(X2214-V2214&lt;0.01,"EMPATE TÉCNICO","")),IF(AB2214&lt;I2214,"ESTOQUE INSUFICIENTE",IF(X2214="","",IF(X2214-V2214&lt;0.01,"EMPATE TÉCNICO","")))))</f>
        <v/>
      </c>
      <c r="AG2214" s="16" t="s">
        <v>3750</v>
      </c>
      <c r="AH2214" s="16" t="s">
        <v>288</v>
      </c>
    </row>
    <row r="2215" customFormat="false" ht="15" hidden="false" customHeight="false" outlineLevel="0" collapsed="false">
      <c r="A2215" s="16" t="s">
        <v>6996</v>
      </c>
      <c r="B2215" s="17" t="s">
        <v>6997</v>
      </c>
      <c r="C2215" s="16" t="s">
        <v>6998</v>
      </c>
      <c r="D2215" s="16" t="s">
        <v>5212</v>
      </c>
      <c r="E2215" s="18" t="n">
        <v>1</v>
      </c>
      <c r="F2215" s="16" t="s">
        <v>41</v>
      </c>
      <c r="G2215" s="18" t="n">
        <v>6</v>
      </c>
      <c r="H2215" s="16" t="n">
        <v>4.8</v>
      </c>
      <c r="I2215" s="18" t="n">
        <v>7</v>
      </c>
      <c r="J2215" s="19" t="n">
        <v>9.4</v>
      </c>
      <c r="K2215" s="19" t="n">
        <v>9.4</v>
      </c>
      <c r="L2215" s="19" t="n">
        <v>9.4</v>
      </c>
      <c r="M2215" s="19" t="n">
        <f aca="false">IF(J2215&gt;0,J2215,K2215)*E2215</f>
        <v>9.4</v>
      </c>
      <c r="N2215" s="20"/>
      <c r="O2215" s="21" t="str">
        <f aca="false">IF(R2215="","",ROUND(R2215*(1-Premissas!$B$4),4))</f>
        <v/>
      </c>
      <c r="P2215" s="22"/>
      <c r="Q2215" s="22"/>
      <c r="R2215" s="23"/>
      <c r="S2215" s="24"/>
      <c r="T2215" s="24"/>
      <c r="U2215" s="25"/>
      <c r="V2215" s="19" t="str">
        <f aca="false">IF(COUNT(N2215:Q2215)=0,"",MIN(N2215:Q2215))</f>
        <v/>
      </c>
      <c r="W2215" s="16" t="str">
        <f aca="false">IF(V2215="","",INDEX($N$4:$Q$4,MATCH(V2215,N2215:Q2215,0)))</f>
        <v/>
      </c>
      <c r="X2215" s="19" t="str">
        <f aca="false">IF(COUNT(N2215:Q2215)&lt;2,"",SMALL(N2215:Q2215,2))</f>
        <v/>
      </c>
      <c r="Y2215" s="26" t="str">
        <f aca="false">IF(OR(V2215="",M2215=0),"",V2215/M2215-1)</f>
        <v/>
      </c>
      <c r="Z2215" s="26" t="str">
        <f aca="false">IF(OR(V2215="",L2215=""),"",V2215/(L2215*E2215)-1)</f>
        <v/>
      </c>
      <c r="AA2215" s="16" t="str">
        <f aca="false">IF(V2215="","SEM OFERTA",IF(OR(Y2215&gt;Premissas!$B$11,Y2215&lt;Premissas!$B$12),"VERIFICAR - UNIDADE/EMBALAGEM",IF(Y2215&gt;Premissas!$B$6,"NÃO COMPRAR - REAJUSTE &gt;5%","COMPRAR")))</f>
        <v>SEM OFERTA</v>
      </c>
      <c r="AB2215" s="18" t="str">
        <f aca="false">IF(W2215="DIMEC",S2215,IF(W2215="MEDCENTRO",U2215,""))</f>
        <v/>
      </c>
      <c r="AC2215" s="18" t="n">
        <f aca="false">IF(AA2215&lt;&gt;"COMPRAR",0,IF(AB2215="",I2215,MIN(I2215,AB2215)))</f>
        <v>0</v>
      </c>
      <c r="AD2215" s="19" t="n">
        <f aca="false">IF(AC2215&gt;0,AC2215*V2215,0)</f>
        <v>0</v>
      </c>
      <c r="AE2215" s="19" t="n">
        <f aca="false">IF(AC2215&gt;0,(M2215-V2215)*AC2215,0)</f>
        <v>0</v>
      </c>
      <c r="AF2215" s="16" t="str">
        <f aca="false">IF(AA2215&lt;&gt;"COMPRAR","",IF(AB2215="",IF(X2215="","",IF(X2215-V2215&lt;0.01,"EMPATE TÉCNICO","")),IF(AB2215&lt;I2215,"ESTOQUE INSUFICIENTE",IF(X2215="","",IF(X2215-V2215&lt;0.01,"EMPATE TÉCNICO","")))))</f>
        <v/>
      </c>
      <c r="AG2215" s="16" t="s">
        <v>3750</v>
      </c>
      <c r="AH2215" s="16" t="s">
        <v>288</v>
      </c>
    </row>
    <row r="2216" customFormat="false" ht="15" hidden="false" customHeight="false" outlineLevel="0" collapsed="false">
      <c r="A2216" s="16" t="s">
        <v>6999</v>
      </c>
      <c r="B2216" s="17" t="s">
        <v>7000</v>
      </c>
      <c r="C2216" s="16" t="s">
        <v>7001</v>
      </c>
      <c r="D2216" s="16" t="s">
        <v>5212</v>
      </c>
      <c r="E2216" s="18" t="n">
        <v>1</v>
      </c>
      <c r="F2216" s="16" t="s">
        <v>43</v>
      </c>
      <c r="G2216" s="18" t="n">
        <v>0</v>
      </c>
      <c r="H2216" s="16" t="n">
        <v>0.1</v>
      </c>
      <c r="I2216" s="18" t="n">
        <v>1</v>
      </c>
      <c r="J2216" s="19" t="n">
        <v>9.27</v>
      </c>
      <c r="K2216" s="19" t="n">
        <v>9.27</v>
      </c>
      <c r="L2216" s="19" t="n">
        <v>9.27</v>
      </c>
      <c r="M2216" s="19" t="n">
        <f aca="false">IF(J2216&gt;0,J2216,K2216)*E2216</f>
        <v>9.27</v>
      </c>
      <c r="N2216" s="20"/>
      <c r="O2216" s="21" t="str">
        <f aca="false">IF(R2216="","",ROUND(R2216*(1-Premissas!$B$4),4))</f>
        <v/>
      </c>
      <c r="P2216" s="22"/>
      <c r="Q2216" s="22"/>
      <c r="R2216" s="23"/>
      <c r="S2216" s="24"/>
      <c r="T2216" s="24"/>
      <c r="U2216" s="25"/>
      <c r="V2216" s="19" t="str">
        <f aca="false">IF(COUNT(N2216:Q2216)=0,"",MIN(N2216:Q2216))</f>
        <v/>
      </c>
      <c r="W2216" s="16" t="str">
        <f aca="false">IF(V2216="","",INDEX($N$4:$Q$4,MATCH(V2216,N2216:Q2216,0)))</f>
        <v/>
      </c>
      <c r="X2216" s="19" t="str">
        <f aca="false">IF(COUNT(N2216:Q2216)&lt;2,"",SMALL(N2216:Q2216,2))</f>
        <v/>
      </c>
      <c r="Y2216" s="26" t="str">
        <f aca="false">IF(OR(V2216="",M2216=0),"",V2216/M2216-1)</f>
        <v/>
      </c>
      <c r="Z2216" s="26" t="str">
        <f aca="false">IF(OR(V2216="",L2216=""),"",V2216/(L2216*E2216)-1)</f>
        <v/>
      </c>
      <c r="AA2216" s="16" t="str">
        <f aca="false">IF(V2216="","SEM OFERTA",IF(OR(Y2216&gt;Premissas!$B$11,Y2216&lt;Premissas!$B$12),"VERIFICAR - UNIDADE/EMBALAGEM",IF(Y2216&gt;Premissas!$B$6,"NÃO COMPRAR - REAJUSTE &gt;5%","COMPRAR")))</f>
        <v>SEM OFERTA</v>
      </c>
      <c r="AB2216" s="18" t="str">
        <f aca="false">IF(W2216="DIMEC",S2216,IF(W2216="MEDCENTRO",U2216,""))</f>
        <v/>
      </c>
      <c r="AC2216" s="18" t="n">
        <f aca="false">IF(AA2216&lt;&gt;"COMPRAR",0,IF(AB2216="",I2216,MIN(I2216,AB2216)))</f>
        <v>0</v>
      </c>
      <c r="AD2216" s="19" t="n">
        <f aca="false">IF(AC2216&gt;0,AC2216*V2216,0)</f>
        <v>0</v>
      </c>
      <c r="AE2216" s="19" t="n">
        <f aca="false">IF(AC2216&gt;0,(M2216-V2216)*AC2216,0)</f>
        <v>0</v>
      </c>
      <c r="AF2216" s="16" t="str">
        <f aca="false">IF(AA2216&lt;&gt;"COMPRAR","",IF(AB2216="",IF(X2216="","",IF(X2216-V2216&lt;0.01,"EMPATE TÉCNICO","")),IF(AB2216&lt;I2216,"ESTOQUE INSUFICIENTE",IF(X2216="","",IF(X2216-V2216&lt;0.01,"EMPATE TÉCNICO","")))))</f>
        <v/>
      </c>
      <c r="AG2216" s="16" t="s">
        <v>3750</v>
      </c>
      <c r="AH2216" s="16" t="s">
        <v>288</v>
      </c>
    </row>
    <row r="2217" customFormat="false" ht="15" hidden="false" customHeight="false" outlineLevel="0" collapsed="false">
      <c r="A2217" s="16" t="s">
        <v>7002</v>
      </c>
      <c r="B2217" s="17" t="s">
        <v>7003</v>
      </c>
      <c r="C2217" s="16" t="s">
        <v>7004</v>
      </c>
      <c r="D2217" s="16" t="s">
        <v>5212</v>
      </c>
      <c r="E2217" s="18" t="n">
        <v>1</v>
      </c>
      <c r="F2217" s="16" t="s">
        <v>42</v>
      </c>
      <c r="G2217" s="18" t="n">
        <v>4</v>
      </c>
      <c r="H2217" s="16" t="n">
        <v>5.8</v>
      </c>
      <c r="I2217" s="18" t="n">
        <v>11</v>
      </c>
      <c r="J2217" s="19" t="n">
        <v>2.92</v>
      </c>
      <c r="K2217" s="19" t="n">
        <v>2.92</v>
      </c>
      <c r="L2217" s="19" t="n">
        <v>2.92</v>
      </c>
      <c r="M2217" s="19" t="n">
        <f aca="false">IF(J2217&gt;0,J2217,K2217)*E2217</f>
        <v>2.92</v>
      </c>
      <c r="N2217" s="20"/>
      <c r="O2217" s="21" t="str">
        <f aca="false">IF(R2217="","",ROUND(R2217*(1-Premissas!$B$4),4))</f>
        <v/>
      </c>
      <c r="P2217" s="22"/>
      <c r="Q2217" s="22"/>
      <c r="R2217" s="23"/>
      <c r="S2217" s="24"/>
      <c r="T2217" s="24"/>
      <c r="U2217" s="25"/>
      <c r="V2217" s="19" t="str">
        <f aca="false">IF(COUNT(N2217:Q2217)=0,"",MIN(N2217:Q2217))</f>
        <v/>
      </c>
      <c r="W2217" s="16" t="str">
        <f aca="false">IF(V2217="","",INDEX($N$4:$Q$4,MATCH(V2217,N2217:Q2217,0)))</f>
        <v/>
      </c>
      <c r="X2217" s="19" t="str">
        <f aca="false">IF(COUNT(N2217:Q2217)&lt;2,"",SMALL(N2217:Q2217,2))</f>
        <v/>
      </c>
      <c r="Y2217" s="26" t="str">
        <f aca="false">IF(OR(V2217="",M2217=0),"",V2217/M2217-1)</f>
        <v/>
      </c>
      <c r="Z2217" s="26" t="str">
        <f aca="false">IF(OR(V2217="",L2217=""),"",V2217/(L2217*E2217)-1)</f>
        <v/>
      </c>
      <c r="AA2217" s="16" t="str">
        <f aca="false">IF(V2217="","SEM OFERTA",IF(OR(Y2217&gt;Premissas!$B$11,Y2217&lt;Premissas!$B$12),"VERIFICAR - UNIDADE/EMBALAGEM",IF(Y2217&gt;Premissas!$B$6,"NÃO COMPRAR - REAJUSTE &gt;5%","COMPRAR")))</f>
        <v>SEM OFERTA</v>
      </c>
      <c r="AB2217" s="18" t="str">
        <f aca="false">IF(W2217="DIMEC",S2217,IF(W2217="MEDCENTRO",U2217,""))</f>
        <v/>
      </c>
      <c r="AC2217" s="18" t="n">
        <f aca="false">IF(AA2217&lt;&gt;"COMPRAR",0,IF(AB2217="",I2217,MIN(I2217,AB2217)))</f>
        <v>0</v>
      </c>
      <c r="AD2217" s="19" t="n">
        <f aca="false">IF(AC2217&gt;0,AC2217*V2217,0)</f>
        <v>0</v>
      </c>
      <c r="AE2217" s="19" t="n">
        <f aca="false">IF(AC2217&gt;0,(M2217-V2217)*AC2217,0)</f>
        <v>0</v>
      </c>
      <c r="AF2217" s="16" t="str">
        <f aca="false">IF(AA2217&lt;&gt;"COMPRAR","",IF(AB2217="",IF(X2217="","",IF(X2217-V2217&lt;0.01,"EMPATE TÉCNICO","")),IF(AB2217&lt;I2217,"ESTOQUE INSUFICIENTE",IF(X2217="","",IF(X2217-V2217&lt;0.01,"EMPATE TÉCNICO","")))))</f>
        <v/>
      </c>
      <c r="AG2217" s="16" t="s">
        <v>3750</v>
      </c>
      <c r="AH2217" s="16" t="s">
        <v>288</v>
      </c>
    </row>
    <row r="2218" customFormat="false" ht="15" hidden="false" customHeight="false" outlineLevel="0" collapsed="false">
      <c r="A2218" s="16" t="s">
        <v>7005</v>
      </c>
      <c r="B2218" s="17" t="s">
        <v>7006</v>
      </c>
      <c r="C2218" s="16" t="s">
        <v>7007</v>
      </c>
      <c r="D2218" s="16" t="s">
        <v>5212</v>
      </c>
      <c r="E2218" s="18" t="n">
        <v>1</v>
      </c>
      <c r="F2218" s="16" t="s">
        <v>43</v>
      </c>
      <c r="G2218" s="18" t="n">
        <v>0</v>
      </c>
      <c r="H2218" s="16" t="n">
        <v>0.1</v>
      </c>
      <c r="I2218" s="18" t="n">
        <v>1</v>
      </c>
      <c r="J2218" s="19" t="n">
        <v>9.27</v>
      </c>
      <c r="K2218" s="19" t="n">
        <v>9.27</v>
      </c>
      <c r="L2218" s="19" t="n">
        <v>9.27</v>
      </c>
      <c r="M2218" s="19" t="n">
        <f aca="false">IF(J2218&gt;0,J2218,K2218)*E2218</f>
        <v>9.27</v>
      </c>
      <c r="N2218" s="20"/>
      <c r="O2218" s="21" t="str">
        <f aca="false">IF(R2218="","",ROUND(R2218*(1-Premissas!$B$4),4))</f>
        <v/>
      </c>
      <c r="P2218" s="22"/>
      <c r="Q2218" s="22"/>
      <c r="R2218" s="23"/>
      <c r="S2218" s="24"/>
      <c r="T2218" s="24"/>
      <c r="U2218" s="25"/>
      <c r="V2218" s="19" t="str">
        <f aca="false">IF(COUNT(N2218:Q2218)=0,"",MIN(N2218:Q2218))</f>
        <v/>
      </c>
      <c r="W2218" s="16" t="str">
        <f aca="false">IF(V2218="","",INDEX($N$4:$Q$4,MATCH(V2218,N2218:Q2218,0)))</f>
        <v/>
      </c>
      <c r="X2218" s="19" t="str">
        <f aca="false">IF(COUNT(N2218:Q2218)&lt;2,"",SMALL(N2218:Q2218,2))</f>
        <v/>
      </c>
      <c r="Y2218" s="26" t="str">
        <f aca="false">IF(OR(V2218="",M2218=0),"",V2218/M2218-1)</f>
        <v/>
      </c>
      <c r="Z2218" s="26" t="str">
        <f aca="false">IF(OR(V2218="",L2218=""),"",V2218/(L2218*E2218)-1)</f>
        <v/>
      </c>
      <c r="AA2218" s="16" t="str">
        <f aca="false">IF(V2218="","SEM OFERTA",IF(OR(Y2218&gt;Premissas!$B$11,Y2218&lt;Premissas!$B$12),"VERIFICAR - UNIDADE/EMBALAGEM",IF(Y2218&gt;Premissas!$B$6,"NÃO COMPRAR - REAJUSTE &gt;5%","COMPRAR")))</f>
        <v>SEM OFERTA</v>
      </c>
      <c r="AB2218" s="18" t="str">
        <f aca="false">IF(W2218="DIMEC",S2218,IF(W2218="MEDCENTRO",U2218,""))</f>
        <v/>
      </c>
      <c r="AC2218" s="18" t="n">
        <f aca="false">IF(AA2218&lt;&gt;"COMPRAR",0,IF(AB2218="",I2218,MIN(I2218,AB2218)))</f>
        <v>0</v>
      </c>
      <c r="AD2218" s="19" t="n">
        <f aca="false">IF(AC2218&gt;0,AC2218*V2218,0)</f>
        <v>0</v>
      </c>
      <c r="AE2218" s="19" t="n">
        <f aca="false">IF(AC2218&gt;0,(M2218-V2218)*AC2218,0)</f>
        <v>0</v>
      </c>
      <c r="AF2218" s="16" t="str">
        <f aca="false">IF(AA2218&lt;&gt;"COMPRAR","",IF(AB2218="",IF(X2218="","",IF(X2218-V2218&lt;0.01,"EMPATE TÉCNICO","")),IF(AB2218&lt;I2218,"ESTOQUE INSUFICIENTE",IF(X2218="","",IF(X2218-V2218&lt;0.01,"EMPATE TÉCNICO","")))))</f>
        <v/>
      </c>
      <c r="AG2218" s="16" t="s">
        <v>3750</v>
      </c>
      <c r="AH2218" s="16" t="s">
        <v>288</v>
      </c>
    </row>
    <row r="2219" customFormat="false" ht="15" hidden="false" customHeight="false" outlineLevel="0" collapsed="false">
      <c r="A2219" s="16" t="s">
        <v>7008</v>
      </c>
      <c r="B2219" s="17" t="s">
        <v>7009</v>
      </c>
      <c r="C2219" s="16" t="s">
        <v>7010</v>
      </c>
      <c r="D2219" s="16" t="s">
        <v>5212</v>
      </c>
      <c r="E2219" s="18" t="n">
        <v>1</v>
      </c>
      <c r="F2219" s="16" t="s">
        <v>41</v>
      </c>
      <c r="G2219" s="18" t="n">
        <v>31</v>
      </c>
      <c r="H2219" s="16" t="n">
        <v>14.8</v>
      </c>
      <c r="I2219" s="18" t="n">
        <v>7</v>
      </c>
      <c r="J2219" s="19" t="n">
        <v>10.67</v>
      </c>
      <c r="K2219" s="19" t="n">
        <v>10.67</v>
      </c>
      <c r="L2219" s="19" t="n">
        <v>10.67</v>
      </c>
      <c r="M2219" s="19" t="n">
        <f aca="false">IF(J2219&gt;0,J2219,K2219)*E2219</f>
        <v>10.67</v>
      </c>
      <c r="N2219" s="20"/>
      <c r="O2219" s="21" t="str">
        <f aca="false">IF(R2219="","",ROUND(R2219*(1-Premissas!$B$4),4))</f>
        <v/>
      </c>
      <c r="P2219" s="22"/>
      <c r="Q2219" s="22"/>
      <c r="R2219" s="23"/>
      <c r="S2219" s="24"/>
      <c r="T2219" s="24"/>
      <c r="U2219" s="25"/>
      <c r="V2219" s="19" t="str">
        <f aca="false">IF(COUNT(N2219:Q2219)=0,"",MIN(N2219:Q2219))</f>
        <v/>
      </c>
      <c r="W2219" s="16" t="str">
        <f aca="false">IF(V2219="","",INDEX($N$4:$Q$4,MATCH(V2219,N2219:Q2219,0)))</f>
        <v/>
      </c>
      <c r="X2219" s="19" t="str">
        <f aca="false">IF(COUNT(N2219:Q2219)&lt;2,"",SMALL(N2219:Q2219,2))</f>
        <v/>
      </c>
      <c r="Y2219" s="26" t="str">
        <f aca="false">IF(OR(V2219="",M2219=0),"",V2219/M2219-1)</f>
        <v/>
      </c>
      <c r="Z2219" s="26" t="str">
        <f aca="false">IF(OR(V2219="",L2219=""),"",V2219/(L2219*E2219)-1)</f>
        <v/>
      </c>
      <c r="AA2219" s="16" t="str">
        <f aca="false">IF(V2219="","SEM OFERTA",IF(OR(Y2219&gt;Premissas!$B$11,Y2219&lt;Premissas!$B$12),"VERIFICAR - UNIDADE/EMBALAGEM",IF(Y2219&gt;Premissas!$B$6,"NÃO COMPRAR - REAJUSTE &gt;5%","COMPRAR")))</f>
        <v>SEM OFERTA</v>
      </c>
      <c r="AB2219" s="18" t="str">
        <f aca="false">IF(W2219="DIMEC",S2219,IF(W2219="MEDCENTRO",U2219,""))</f>
        <v/>
      </c>
      <c r="AC2219" s="18" t="n">
        <f aca="false">IF(AA2219&lt;&gt;"COMPRAR",0,IF(AB2219="",I2219,MIN(I2219,AB2219)))</f>
        <v>0</v>
      </c>
      <c r="AD2219" s="19" t="n">
        <f aca="false">IF(AC2219&gt;0,AC2219*V2219,0)</f>
        <v>0</v>
      </c>
      <c r="AE2219" s="19" t="n">
        <f aca="false">IF(AC2219&gt;0,(M2219-V2219)*AC2219,0)</f>
        <v>0</v>
      </c>
      <c r="AF2219" s="16" t="str">
        <f aca="false">IF(AA2219&lt;&gt;"COMPRAR","",IF(AB2219="",IF(X2219="","",IF(X2219-V2219&lt;0.01,"EMPATE TÉCNICO","")),IF(AB2219&lt;I2219,"ESTOQUE INSUFICIENTE",IF(X2219="","",IF(X2219-V2219&lt;0.01,"EMPATE TÉCNICO","")))))</f>
        <v/>
      </c>
      <c r="AG2219" s="16" t="s">
        <v>3750</v>
      </c>
      <c r="AH2219" s="16" t="s">
        <v>288</v>
      </c>
    </row>
    <row r="2220" customFormat="false" ht="15" hidden="false" customHeight="false" outlineLevel="0" collapsed="false">
      <c r="A2220" s="16" t="s">
        <v>7011</v>
      </c>
      <c r="B2220" s="17" t="s">
        <v>7012</v>
      </c>
      <c r="C2220" s="16" t="s">
        <v>7013</v>
      </c>
      <c r="D2220" s="16" t="s">
        <v>5212</v>
      </c>
      <c r="E2220" s="18" t="n">
        <v>1</v>
      </c>
      <c r="F2220" s="16" t="s">
        <v>43</v>
      </c>
      <c r="G2220" s="18" t="n">
        <v>0</v>
      </c>
      <c r="H2220" s="16" t="n">
        <v>0</v>
      </c>
      <c r="I2220" s="18" t="n">
        <v>1</v>
      </c>
      <c r="J2220" s="19" t="n">
        <v>9.02</v>
      </c>
      <c r="K2220" s="19" t="n">
        <v>9.02</v>
      </c>
      <c r="L2220" s="19" t="n">
        <v>9.02</v>
      </c>
      <c r="M2220" s="19" t="n">
        <f aca="false">IF(J2220&gt;0,J2220,K2220)*E2220</f>
        <v>9.02</v>
      </c>
      <c r="N2220" s="20"/>
      <c r="O2220" s="21" t="str">
        <f aca="false">IF(R2220="","",ROUND(R2220*(1-Premissas!$B$4),4))</f>
        <v/>
      </c>
      <c r="P2220" s="22"/>
      <c r="Q2220" s="22"/>
      <c r="R2220" s="23"/>
      <c r="S2220" s="24"/>
      <c r="T2220" s="24"/>
      <c r="U2220" s="25"/>
      <c r="V2220" s="19" t="str">
        <f aca="false">IF(COUNT(N2220:Q2220)=0,"",MIN(N2220:Q2220))</f>
        <v/>
      </c>
      <c r="W2220" s="16" t="str">
        <f aca="false">IF(V2220="","",INDEX($N$4:$Q$4,MATCH(V2220,N2220:Q2220,0)))</f>
        <v/>
      </c>
      <c r="X2220" s="19" t="str">
        <f aca="false">IF(COUNT(N2220:Q2220)&lt;2,"",SMALL(N2220:Q2220,2))</f>
        <v/>
      </c>
      <c r="Y2220" s="26" t="str">
        <f aca="false">IF(OR(V2220="",M2220=0),"",V2220/M2220-1)</f>
        <v/>
      </c>
      <c r="Z2220" s="26" t="str">
        <f aca="false">IF(OR(V2220="",L2220=""),"",V2220/(L2220*E2220)-1)</f>
        <v/>
      </c>
      <c r="AA2220" s="16" t="str">
        <f aca="false">IF(V2220="","SEM OFERTA",IF(OR(Y2220&gt;Premissas!$B$11,Y2220&lt;Premissas!$B$12),"VERIFICAR - UNIDADE/EMBALAGEM",IF(Y2220&gt;Premissas!$B$6,"NÃO COMPRAR - REAJUSTE &gt;5%","COMPRAR")))</f>
        <v>SEM OFERTA</v>
      </c>
      <c r="AB2220" s="18" t="str">
        <f aca="false">IF(W2220="DIMEC",S2220,IF(W2220="MEDCENTRO",U2220,""))</f>
        <v/>
      </c>
      <c r="AC2220" s="18" t="n">
        <f aca="false">IF(AA2220&lt;&gt;"COMPRAR",0,IF(AB2220="",I2220,MIN(I2220,AB2220)))</f>
        <v>0</v>
      </c>
      <c r="AD2220" s="19" t="n">
        <f aca="false">IF(AC2220&gt;0,AC2220*V2220,0)</f>
        <v>0</v>
      </c>
      <c r="AE2220" s="19" t="n">
        <f aca="false">IF(AC2220&gt;0,(M2220-V2220)*AC2220,0)</f>
        <v>0</v>
      </c>
      <c r="AF2220" s="16" t="str">
        <f aca="false">IF(AA2220&lt;&gt;"COMPRAR","",IF(AB2220="",IF(X2220="","",IF(X2220-V2220&lt;0.01,"EMPATE TÉCNICO","")),IF(AB2220&lt;I2220,"ESTOQUE INSUFICIENTE",IF(X2220="","",IF(X2220-V2220&lt;0.01,"EMPATE TÉCNICO","")))))</f>
        <v/>
      </c>
      <c r="AG2220" s="16" t="s">
        <v>1798</v>
      </c>
      <c r="AH2220" s="16" t="s">
        <v>288</v>
      </c>
    </row>
    <row r="2221" customFormat="false" ht="15" hidden="false" customHeight="false" outlineLevel="0" collapsed="false">
      <c r="A2221" s="16" t="s">
        <v>7014</v>
      </c>
      <c r="B2221" s="17" t="s">
        <v>7015</v>
      </c>
      <c r="C2221" s="16" t="s">
        <v>7016</v>
      </c>
      <c r="D2221" s="16" t="s">
        <v>5212</v>
      </c>
      <c r="E2221" s="18" t="n">
        <v>1</v>
      </c>
      <c r="F2221" s="16" t="s">
        <v>43</v>
      </c>
      <c r="G2221" s="18" t="n">
        <v>0</v>
      </c>
      <c r="H2221" s="16" t="n">
        <v>0.9</v>
      </c>
      <c r="I2221" s="18" t="n">
        <v>3</v>
      </c>
      <c r="J2221" s="19" t="n">
        <v>2.64</v>
      </c>
      <c r="K2221" s="19" t="n">
        <v>2.64</v>
      </c>
      <c r="L2221" s="19" t="n">
        <v>2.64</v>
      </c>
      <c r="M2221" s="19" t="n">
        <f aca="false">IF(J2221&gt;0,J2221,K2221)*E2221</f>
        <v>2.64</v>
      </c>
      <c r="N2221" s="20"/>
      <c r="O2221" s="21" t="str">
        <f aca="false">IF(R2221="","",ROUND(R2221*(1-Premissas!$B$4),4))</f>
        <v/>
      </c>
      <c r="P2221" s="22"/>
      <c r="Q2221" s="22"/>
      <c r="R2221" s="23"/>
      <c r="S2221" s="24"/>
      <c r="T2221" s="24"/>
      <c r="U2221" s="25"/>
      <c r="V2221" s="19" t="str">
        <f aca="false">IF(COUNT(N2221:Q2221)=0,"",MIN(N2221:Q2221))</f>
        <v/>
      </c>
      <c r="W2221" s="16" t="str">
        <f aca="false">IF(V2221="","",INDEX($N$4:$Q$4,MATCH(V2221,N2221:Q2221,0)))</f>
        <v/>
      </c>
      <c r="X2221" s="19" t="str">
        <f aca="false">IF(COUNT(N2221:Q2221)&lt;2,"",SMALL(N2221:Q2221,2))</f>
        <v/>
      </c>
      <c r="Y2221" s="26" t="str">
        <f aca="false">IF(OR(V2221="",M2221=0),"",V2221/M2221-1)</f>
        <v/>
      </c>
      <c r="Z2221" s="26" t="str">
        <f aca="false">IF(OR(V2221="",L2221=""),"",V2221/(L2221*E2221)-1)</f>
        <v/>
      </c>
      <c r="AA2221" s="16" t="str">
        <f aca="false">IF(V2221="","SEM OFERTA",IF(OR(Y2221&gt;Premissas!$B$11,Y2221&lt;Premissas!$B$12),"VERIFICAR - UNIDADE/EMBALAGEM",IF(Y2221&gt;Premissas!$B$6,"NÃO COMPRAR - REAJUSTE &gt;5%","COMPRAR")))</f>
        <v>SEM OFERTA</v>
      </c>
      <c r="AB2221" s="18" t="str">
        <f aca="false">IF(W2221="DIMEC",S2221,IF(W2221="MEDCENTRO",U2221,""))</f>
        <v/>
      </c>
      <c r="AC2221" s="18" t="n">
        <f aca="false">IF(AA2221&lt;&gt;"COMPRAR",0,IF(AB2221="",I2221,MIN(I2221,AB2221)))</f>
        <v>0</v>
      </c>
      <c r="AD2221" s="19" t="n">
        <f aca="false">IF(AC2221&gt;0,AC2221*V2221,0)</f>
        <v>0</v>
      </c>
      <c r="AE2221" s="19" t="n">
        <f aca="false">IF(AC2221&gt;0,(M2221-V2221)*AC2221,0)</f>
        <v>0</v>
      </c>
      <c r="AF2221" s="16" t="str">
        <f aca="false">IF(AA2221&lt;&gt;"COMPRAR","",IF(AB2221="",IF(X2221="","",IF(X2221-V2221&lt;0.01,"EMPATE TÉCNICO","")),IF(AB2221&lt;I2221,"ESTOQUE INSUFICIENTE",IF(X2221="","",IF(X2221-V2221&lt;0.01,"EMPATE TÉCNICO","")))))</f>
        <v/>
      </c>
      <c r="AG2221" s="16" t="s">
        <v>3750</v>
      </c>
      <c r="AH2221" s="16" t="s">
        <v>288</v>
      </c>
    </row>
    <row r="2222" customFormat="false" ht="15" hidden="false" customHeight="false" outlineLevel="0" collapsed="false">
      <c r="A2222" s="16" t="s">
        <v>7017</v>
      </c>
      <c r="B2222" s="17" t="s">
        <v>7018</v>
      </c>
      <c r="C2222" s="16" t="s">
        <v>7019</v>
      </c>
      <c r="D2222" s="16" t="s">
        <v>3749</v>
      </c>
      <c r="E2222" s="18" t="n">
        <v>16</v>
      </c>
      <c r="F2222" s="16" t="s">
        <v>43</v>
      </c>
      <c r="G2222" s="18" t="n">
        <v>0</v>
      </c>
      <c r="H2222" s="16" t="n">
        <v>5.9</v>
      </c>
      <c r="I2222" s="18" t="n">
        <v>1</v>
      </c>
      <c r="J2222" s="19" t="n">
        <v>7.23875</v>
      </c>
      <c r="K2222" s="19" t="n">
        <v>7.23875</v>
      </c>
      <c r="L2222" s="19" t="n">
        <v>7.2388</v>
      </c>
      <c r="M2222" s="19" t="n">
        <f aca="false">IF(J2222&gt;0,J2222,K2222)*E2222</f>
        <v>115.82</v>
      </c>
      <c r="N2222" s="20"/>
      <c r="O2222" s="21" t="str">
        <f aca="false">IF(R2222="","",ROUND(R2222*(1-Premissas!$B$4),4))</f>
        <v/>
      </c>
      <c r="P2222" s="22"/>
      <c r="Q2222" s="22"/>
      <c r="R2222" s="23"/>
      <c r="S2222" s="24"/>
      <c r="T2222" s="24"/>
      <c r="U2222" s="25"/>
      <c r="V2222" s="19" t="str">
        <f aca="false">IF(COUNT(N2222:Q2222)=0,"",MIN(N2222:Q2222))</f>
        <v/>
      </c>
      <c r="W2222" s="16" t="str">
        <f aca="false">IF(V2222="","",INDEX($N$4:$Q$4,MATCH(V2222,N2222:Q2222,0)))</f>
        <v/>
      </c>
      <c r="X2222" s="19" t="str">
        <f aca="false">IF(COUNT(N2222:Q2222)&lt;2,"",SMALL(N2222:Q2222,2))</f>
        <v/>
      </c>
      <c r="Y2222" s="26" t="str">
        <f aca="false">IF(OR(V2222="",M2222=0),"",V2222/M2222-1)</f>
        <v/>
      </c>
      <c r="Z2222" s="26" t="str">
        <f aca="false">IF(OR(V2222="",L2222=""),"",V2222/(L2222*E2222)-1)</f>
        <v/>
      </c>
      <c r="AA2222" s="16" t="str">
        <f aca="false">IF(V2222="","SEM OFERTA",IF(OR(Y2222&gt;Premissas!$B$11,Y2222&lt;Premissas!$B$12),"VERIFICAR - UNIDADE/EMBALAGEM",IF(Y2222&gt;Premissas!$B$6,"NÃO COMPRAR - REAJUSTE &gt;5%","COMPRAR")))</f>
        <v>SEM OFERTA</v>
      </c>
      <c r="AB2222" s="18" t="str">
        <f aca="false">IF(W2222="DIMEC",S2222,IF(W2222="MEDCENTRO",U2222,""))</f>
        <v/>
      </c>
      <c r="AC2222" s="18" t="n">
        <f aca="false">IF(AA2222&lt;&gt;"COMPRAR",0,IF(AB2222="",I2222,MIN(I2222,AB2222)))</f>
        <v>0</v>
      </c>
      <c r="AD2222" s="19" t="n">
        <f aca="false">IF(AC2222&gt;0,AC2222*V2222,0)</f>
        <v>0</v>
      </c>
      <c r="AE2222" s="19" t="n">
        <f aca="false">IF(AC2222&gt;0,(M2222-V2222)*AC2222,0)</f>
        <v>0</v>
      </c>
      <c r="AF2222" s="16" t="str">
        <f aca="false">IF(AA2222&lt;&gt;"COMPRAR","",IF(AB2222="",IF(X2222="","",IF(X2222-V2222&lt;0.01,"EMPATE TÉCNICO","")),IF(AB2222&lt;I2222,"ESTOQUE INSUFICIENTE",IF(X2222="","",IF(X2222-V2222&lt;0.01,"EMPATE TÉCNICO","")))))</f>
        <v/>
      </c>
      <c r="AG2222" s="16" t="s">
        <v>3757</v>
      </c>
      <c r="AH2222" s="16" t="s">
        <v>288</v>
      </c>
    </row>
    <row r="2223" customFormat="false" ht="15" hidden="false" customHeight="false" outlineLevel="0" collapsed="false">
      <c r="A2223" s="16" t="s">
        <v>7020</v>
      </c>
      <c r="B2223" s="17" t="s">
        <v>7021</v>
      </c>
      <c r="C2223" s="16" t="s">
        <v>7022</v>
      </c>
      <c r="D2223" s="16" t="s">
        <v>3749</v>
      </c>
      <c r="E2223" s="18" t="n">
        <v>16</v>
      </c>
      <c r="F2223" s="16" t="s">
        <v>41</v>
      </c>
      <c r="G2223" s="18" t="n">
        <v>7</v>
      </c>
      <c r="H2223" s="16" t="n">
        <v>8.6</v>
      </c>
      <c r="I2223" s="18" t="n">
        <v>1</v>
      </c>
      <c r="J2223" s="19" t="n">
        <v>7.383125</v>
      </c>
      <c r="K2223" s="19" t="n">
        <v>7.383125</v>
      </c>
      <c r="L2223" s="19" t="n">
        <v>7.3831</v>
      </c>
      <c r="M2223" s="19" t="n">
        <f aca="false">IF(J2223&gt;0,J2223,K2223)*E2223</f>
        <v>118.13</v>
      </c>
      <c r="N2223" s="20"/>
      <c r="O2223" s="21" t="str">
        <f aca="false">IF(R2223="","",ROUND(R2223*(1-Premissas!$B$4),4))</f>
        <v/>
      </c>
      <c r="P2223" s="22"/>
      <c r="Q2223" s="22"/>
      <c r="R2223" s="23"/>
      <c r="S2223" s="24"/>
      <c r="T2223" s="24"/>
      <c r="U2223" s="25"/>
      <c r="V2223" s="19" t="str">
        <f aca="false">IF(COUNT(N2223:Q2223)=0,"",MIN(N2223:Q2223))</f>
        <v/>
      </c>
      <c r="W2223" s="16" t="str">
        <f aca="false">IF(V2223="","",INDEX($N$4:$Q$4,MATCH(V2223,N2223:Q2223,0)))</f>
        <v/>
      </c>
      <c r="X2223" s="19" t="str">
        <f aca="false">IF(COUNT(N2223:Q2223)&lt;2,"",SMALL(N2223:Q2223,2))</f>
        <v/>
      </c>
      <c r="Y2223" s="26" t="str">
        <f aca="false">IF(OR(V2223="",M2223=0),"",V2223/M2223-1)</f>
        <v/>
      </c>
      <c r="Z2223" s="26" t="str">
        <f aca="false">IF(OR(V2223="",L2223=""),"",V2223/(L2223*E2223)-1)</f>
        <v/>
      </c>
      <c r="AA2223" s="16" t="str">
        <f aca="false">IF(V2223="","SEM OFERTA",IF(OR(Y2223&gt;Premissas!$B$11,Y2223&lt;Premissas!$B$12),"VERIFICAR - UNIDADE/EMBALAGEM",IF(Y2223&gt;Premissas!$B$6,"NÃO COMPRAR - REAJUSTE &gt;5%","COMPRAR")))</f>
        <v>SEM OFERTA</v>
      </c>
      <c r="AB2223" s="18" t="str">
        <f aca="false">IF(W2223="DIMEC",S2223,IF(W2223="MEDCENTRO",U2223,""))</f>
        <v/>
      </c>
      <c r="AC2223" s="18" t="n">
        <f aca="false">IF(AA2223&lt;&gt;"COMPRAR",0,IF(AB2223="",I2223,MIN(I2223,AB2223)))</f>
        <v>0</v>
      </c>
      <c r="AD2223" s="19" t="n">
        <f aca="false">IF(AC2223&gt;0,AC2223*V2223,0)</f>
        <v>0</v>
      </c>
      <c r="AE2223" s="19" t="n">
        <f aca="false">IF(AC2223&gt;0,(M2223-V2223)*AC2223,0)</f>
        <v>0</v>
      </c>
      <c r="AF2223" s="16" t="str">
        <f aca="false">IF(AA2223&lt;&gt;"COMPRAR","",IF(AB2223="",IF(X2223="","",IF(X2223-V2223&lt;0.01,"EMPATE TÉCNICO","")),IF(AB2223&lt;I2223,"ESTOQUE INSUFICIENTE",IF(X2223="","",IF(X2223-V2223&lt;0.01,"EMPATE TÉCNICO","")))))</f>
        <v/>
      </c>
      <c r="AG2223" s="16" t="s">
        <v>3757</v>
      </c>
      <c r="AH2223" s="16" t="s">
        <v>288</v>
      </c>
    </row>
    <row r="2224" customFormat="false" ht="15" hidden="false" customHeight="false" outlineLevel="0" collapsed="false">
      <c r="A2224" s="16" t="s">
        <v>7023</v>
      </c>
      <c r="B2224" s="17" t="s">
        <v>7024</v>
      </c>
      <c r="C2224" s="16" t="s">
        <v>7025</v>
      </c>
      <c r="D2224" s="16" t="s">
        <v>3749</v>
      </c>
      <c r="E2224" s="18" t="n">
        <v>20</v>
      </c>
      <c r="F2224" s="16" t="s">
        <v>41</v>
      </c>
      <c r="G2224" s="18" t="n">
        <v>18</v>
      </c>
      <c r="H2224" s="16" t="n">
        <v>10.6</v>
      </c>
      <c r="I2224" s="18" t="n">
        <v>1</v>
      </c>
      <c r="J2224" s="19" t="n">
        <v>5.615</v>
      </c>
      <c r="K2224" s="19" t="n">
        <v>5.615</v>
      </c>
      <c r="L2224" s="19" t="n">
        <v>5.615</v>
      </c>
      <c r="M2224" s="19" t="n">
        <f aca="false">IF(J2224&gt;0,J2224,K2224)*E2224</f>
        <v>112.3</v>
      </c>
      <c r="N2224" s="20"/>
      <c r="O2224" s="21" t="str">
        <f aca="false">IF(R2224="","",ROUND(R2224*(1-Premissas!$B$4),4))</f>
        <v/>
      </c>
      <c r="P2224" s="22"/>
      <c r="Q2224" s="22"/>
      <c r="R2224" s="23"/>
      <c r="S2224" s="24"/>
      <c r="T2224" s="24"/>
      <c r="U2224" s="25"/>
      <c r="V2224" s="19" t="str">
        <f aca="false">IF(COUNT(N2224:Q2224)=0,"",MIN(N2224:Q2224))</f>
        <v/>
      </c>
      <c r="W2224" s="16" t="str">
        <f aca="false">IF(V2224="","",INDEX($N$4:$Q$4,MATCH(V2224,N2224:Q2224,0)))</f>
        <v/>
      </c>
      <c r="X2224" s="19" t="str">
        <f aca="false">IF(COUNT(N2224:Q2224)&lt;2,"",SMALL(N2224:Q2224,2))</f>
        <v/>
      </c>
      <c r="Y2224" s="26" t="str">
        <f aca="false">IF(OR(V2224="",M2224=0),"",V2224/M2224-1)</f>
        <v/>
      </c>
      <c r="Z2224" s="26" t="str">
        <f aca="false">IF(OR(V2224="",L2224=""),"",V2224/(L2224*E2224)-1)</f>
        <v/>
      </c>
      <c r="AA2224" s="16" t="str">
        <f aca="false">IF(V2224="","SEM OFERTA",IF(OR(Y2224&gt;Premissas!$B$11,Y2224&lt;Premissas!$B$12),"VERIFICAR - UNIDADE/EMBALAGEM",IF(Y2224&gt;Premissas!$B$6,"NÃO COMPRAR - REAJUSTE &gt;5%","COMPRAR")))</f>
        <v>SEM OFERTA</v>
      </c>
      <c r="AB2224" s="18" t="str">
        <f aca="false">IF(W2224="DIMEC",S2224,IF(W2224="MEDCENTRO",U2224,""))</f>
        <v/>
      </c>
      <c r="AC2224" s="18" t="n">
        <f aca="false">IF(AA2224&lt;&gt;"COMPRAR",0,IF(AB2224="",I2224,MIN(I2224,AB2224)))</f>
        <v>0</v>
      </c>
      <c r="AD2224" s="19" t="n">
        <f aca="false">IF(AC2224&gt;0,AC2224*V2224,0)</f>
        <v>0</v>
      </c>
      <c r="AE2224" s="19" t="n">
        <f aca="false">IF(AC2224&gt;0,(M2224-V2224)*AC2224,0)</f>
        <v>0</v>
      </c>
      <c r="AF2224" s="16" t="str">
        <f aca="false">IF(AA2224&lt;&gt;"COMPRAR","",IF(AB2224="",IF(X2224="","",IF(X2224-V2224&lt;0.01,"EMPATE TÉCNICO","")),IF(AB2224&lt;I2224,"ESTOQUE INSUFICIENTE",IF(X2224="","",IF(X2224-V2224&lt;0.01,"EMPATE TÉCNICO","")))))</f>
        <v/>
      </c>
      <c r="AG2224" s="16" t="s">
        <v>3757</v>
      </c>
      <c r="AH2224" s="16" t="s">
        <v>288</v>
      </c>
    </row>
    <row r="2225" customFormat="false" ht="15" hidden="false" customHeight="false" outlineLevel="0" collapsed="false">
      <c r="A2225" s="16" t="s">
        <v>7026</v>
      </c>
      <c r="B2225" s="17" t="s">
        <v>7027</v>
      </c>
      <c r="C2225" s="16" t="s">
        <v>7028</v>
      </c>
      <c r="D2225" s="16" t="s">
        <v>5282</v>
      </c>
      <c r="E2225" s="18" t="n">
        <v>15</v>
      </c>
      <c r="F2225" s="16" t="s">
        <v>42</v>
      </c>
      <c r="G2225" s="18" t="n">
        <v>26</v>
      </c>
      <c r="H2225" s="16" t="n">
        <v>20.4</v>
      </c>
      <c r="I2225" s="18" t="n">
        <v>2</v>
      </c>
      <c r="J2225" s="19" t="n">
        <v>2.93022222222222</v>
      </c>
      <c r="K2225" s="19" t="n">
        <v>2.93022222222222</v>
      </c>
      <c r="L2225" s="19" t="n">
        <v>2.9302</v>
      </c>
      <c r="M2225" s="19" t="n">
        <f aca="false">IF(J2225&gt;0,J2225,K2225)*E2225</f>
        <v>43.9533333333333</v>
      </c>
      <c r="N2225" s="20"/>
      <c r="O2225" s="21" t="str">
        <f aca="false">IF(R2225="","",ROUND(R2225*(1-Premissas!$B$4),4))</f>
        <v/>
      </c>
      <c r="P2225" s="22"/>
      <c r="Q2225" s="22"/>
      <c r="R2225" s="23"/>
      <c r="S2225" s="24"/>
      <c r="T2225" s="24"/>
      <c r="U2225" s="25"/>
      <c r="V2225" s="19" t="str">
        <f aca="false">IF(COUNT(N2225:Q2225)=0,"",MIN(N2225:Q2225))</f>
        <v/>
      </c>
      <c r="W2225" s="16" t="str">
        <f aca="false">IF(V2225="","",INDEX($N$4:$Q$4,MATCH(V2225,N2225:Q2225,0)))</f>
        <v/>
      </c>
      <c r="X2225" s="19" t="str">
        <f aca="false">IF(COUNT(N2225:Q2225)&lt;2,"",SMALL(N2225:Q2225,2))</f>
        <v/>
      </c>
      <c r="Y2225" s="26" t="str">
        <f aca="false">IF(OR(V2225="",M2225=0),"",V2225/M2225-1)</f>
        <v/>
      </c>
      <c r="Z2225" s="26" t="str">
        <f aca="false">IF(OR(V2225="",L2225=""),"",V2225/(L2225*E2225)-1)</f>
        <v/>
      </c>
      <c r="AA2225" s="16" t="str">
        <f aca="false">IF(V2225="","SEM OFERTA",IF(OR(Y2225&gt;Premissas!$B$11,Y2225&lt;Premissas!$B$12),"VERIFICAR - UNIDADE/EMBALAGEM",IF(Y2225&gt;Premissas!$B$6,"NÃO COMPRAR - REAJUSTE &gt;5%","COMPRAR")))</f>
        <v>SEM OFERTA</v>
      </c>
      <c r="AB2225" s="18" t="str">
        <f aca="false">IF(W2225="DIMEC",S2225,IF(W2225="MEDCENTRO",U2225,""))</f>
        <v/>
      </c>
      <c r="AC2225" s="18" t="n">
        <f aca="false">IF(AA2225&lt;&gt;"COMPRAR",0,IF(AB2225="",I2225,MIN(I2225,AB2225)))</f>
        <v>0</v>
      </c>
      <c r="AD2225" s="19" t="n">
        <f aca="false">IF(AC2225&gt;0,AC2225*V2225,0)</f>
        <v>0</v>
      </c>
      <c r="AE2225" s="19" t="n">
        <f aca="false">IF(AC2225&gt;0,(M2225-V2225)*AC2225,0)</f>
        <v>0</v>
      </c>
      <c r="AF2225" s="16" t="str">
        <f aca="false">IF(AA2225&lt;&gt;"COMPRAR","",IF(AB2225="",IF(X2225="","",IF(X2225-V2225&lt;0.01,"EMPATE TÉCNICO","")),IF(AB2225&lt;I2225,"ESTOQUE INSUFICIENTE",IF(X2225="","",IF(X2225-V2225&lt;0.01,"EMPATE TÉCNICO","")))))</f>
        <v/>
      </c>
      <c r="AG2225" s="16" t="s">
        <v>3757</v>
      </c>
      <c r="AH2225" s="16" t="s">
        <v>288</v>
      </c>
    </row>
    <row r="2226" customFormat="false" ht="15" hidden="false" customHeight="false" outlineLevel="0" collapsed="false">
      <c r="A2226" s="16" t="s">
        <v>7029</v>
      </c>
      <c r="B2226" s="17" t="s">
        <v>7030</v>
      </c>
      <c r="C2226" s="16" t="s">
        <v>7031</v>
      </c>
      <c r="D2226" s="16" t="s">
        <v>5282</v>
      </c>
      <c r="E2226" s="18" t="n">
        <v>1</v>
      </c>
      <c r="F2226" s="16" t="s">
        <v>42</v>
      </c>
      <c r="G2226" s="18" t="n">
        <v>5</v>
      </c>
      <c r="H2226" s="16" t="n">
        <v>7.9</v>
      </c>
      <c r="I2226" s="18" t="n">
        <v>16</v>
      </c>
      <c r="J2226" s="19" t="n">
        <v>0</v>
      </c>
      <c r="K2226" s="19" t="n">
        <v>8.45</v>
      </c>
      <c r="L2226" s="19"/>
      <c r="M2226" s="19" t="n">
        <f aca="false">IF(J2226&gt;0,J2226,K2226)*E2226</f>
        <v>8.45</v>
      </c>
      <c r="N2226" s="20"/>
      <c r="O2226" s="21" t="str">
        <f aca="false">IF(R2226="","",ROUND(R2226*(1-Premissas!$B$4),4))</f>
        <v/>
      </c>
      <c r="P2226" s="22"/>
      <c r="Q2226" s="22"/>
      <c r="R2226" s="23"/>
      <c r="S2226" s="24"/>
      <c r="T2226" s="24"/>
      <c r="U2226" s="25"/>
      <c r="V2226" s="19" t="str">
        <f aca="false">IF(COUNT(N2226:Q2226)=0,"",MIN(N2226:Q2226))</f>
        <v/>
      </c>
      <c r="W2226" s="16" t="str">
        <f aca="false">IF(V2226="","",INDEX($N$4:$Q$4,MATCH(V2226,N2226:Q2226,0)))</f>
        <v/>
      </c>
      <c r="X2226" s="19" t="str">
        <f aca="false">IF(COUNT(N2226:Q2226)&lt;2,"",SMALL(N2226:Q2226,2))</f>
        <v/>
      </c>
      <c r="Y2226" s="26" t="str">
        <f aca="false">IF(OR(V2226="",M2226=0),"",V2226/M2226-1)</f>
        <v/>
      </c>
      <c r="Z2226" s="26" t="str">
        <f aca="false">IF(OR(V2226="",L2226=""),"",V2226/(L2226*E2226)-1)</f>
        <v/>
      </c>
      <c r="AA2226" s="16" t="str">
        <f aca="false">IF(V2226="","SEM OFERTA",IF(OR(Y2226&gt;Premissas!$B$11,Y2226&lt;Premissas!$B$12),"VERIFICAR - UNIDADE/EMBALAGEM",IF(Y2226&gt;Premissas!$B$6,"NÃO COMPRAR - REAJUSTE &gt;5%","COMPRAR")))</f>
        <v>SEM OFERTA</v>
      </c>
      <c r="AB2226" s="18" t="str">
        <f aca="false">IF(W2226="DIMEC",S2226,IF(W2226="MEDCENTRO",U2226,""))</f>
        <v/>
      </c>
      <c r="AC2226" s="18" t="n">
        <f aca="false">IF(AA2226&lt;&gt;"COMPRAR",0,IF(AB2226="",I2226,MIN(I2226,AB2226)))</f>
        <v>0</v>
      </c>
      <c r="AD2226" s="19" t="n">
        <f aca="false">IF(AC2226&gt;0,AC2226*V2226,0)</f>
        <v>0</v>
      </c>
      <c r="AE2226" s="19" t="n">
        <f aca="false">IF(AC2226&gt;0,(M2226-V2226)*AC2226,0)</f>
        <v>0</v>
      </c>
      <c r="AF2226" s="16" t="str">
        <f aca="false">IF(AA2226&lt;&gt;"COMPRAR","",IF(AB2226="",IF(X2226="","",IF(X2226-V2226&lt;0.01,"EMPATE TÉCNICO","")),IF(AB2226&lt;I2226,"ESTOQUE INSUFICIENTE",IF(X2226="","",IF(X2226-V2226&lt;0.01,"EMPATE TÉCNICO","")))))</f>
        <v/>
      </c>
      <c r="AG2226" s="16"/>
      <c r="AH2226" s="16" t="s">
        <v>288</v>
      </c>
    </row>
    <row r="2227" customFormat="false" ht="15" hidden="false" customHeight="false" outlineLevel="0" collapsed="false">
      <c r="A2227" s="16" t="s">
        <v>7032</v>
      </c>
      <c r="B2227" s="17" t="s">
        <v>7033</v>
      </c>
      <c r="C2227" s="16" t="s">
        <v>7034</v>
      </c>
      <c r="D2227" s="16" t="s">
        <v>5282</v>
      </c>
      <c r="E2227" s="18" t="n">
        <v>15</v>
      </c>
      <c r="F2227" s="16" t="s">
        <v>43</v>
      </c>
      <c r="G2227" s="18" t="n">
        <v>8</v>
      </c>
      <c r="H2227" s="16" t="n">
        <v>6.6</v>
      </c>
      <c r="I2227" s="18" t="n">
        <v>1</v>
      </c>
      <c r="J2227" s="19" t="n">
        <v>2.93</v>
      </c>
      <c r="K2227" s="19" t="n">
        <v>2.93</v>
      </c>
      <c r="L2227" s="19" t="n">
        <v>2.93</v>
      </c>
      <c r="M2227" s="19" t="n">
        <f aca="false">IF(J2227&gt;0,J2227,K2227)*E2227</f>
        <v>43.95</v>
      </c>
      <c r="N2227" s="20"/>
      <c r="O2227" s="21" t="str">
        <f aca="false">IF(R2227="","",ROUND(R2227*(1-Premissas!$B$4),4))</f>
        <v/>
      </c>
      <c r="P2227" s="22"/>
      <c r="Q2227" s="22"/>
      <c r="R2227" s="23"/>
      <c r="S2227" s="24"/>
      <c r="T2227" s="24"/>
      <c r="U2227" s="25"/>
      <c r="V2227" s="19" t="str">
        <f aca="false">IF(COUNT(N2227:Q2227)=0,"",MIN(N2227:Q2227))</f>
        <v/>
      </c>
      <c r="W2227" s="16" t="str">
        <f aca="false">IF(V2227="","",INDEX($N$4:$Q$4,MATCH(V2227,N2227:Q2227,0)))</f>
        <v/>
      </c>
      <c r="X2227" s="19" t="str">
        <f aca="false">IF(COUNT(N2227:Q2227)&lt;2,"",SMALL(N2227:Q2227,2))</f>
        <v/>
      </c>
      <c r="Y2227" s="26" t="str">
        <f aca="false">IF(OR(V2227="",M2227=0),"",V2227/M2227-1)</f>
        <v/>
      </c>
      <c r="Z2227" s="26" t="str">
        <f aca="false">IF(OR(V2227="",L2227=""),"",V2227/(L2227*E2227)-1)</f>
        <v/>
      </c>
      <c r="AA2227" s="16" t="str">
        <f aca="false">IF(V2227="","SEM OFERTA",IF(OR(Y2227&gt;Premissas!$B$11,Y2227&lt;Premissas!$B$12),"VERIFICAR - UNIDADE/EMBALAGEM",IF(Y2227&gt;Premissas!$B$6,"NÃO COMPRAR - REAJUSTE &gt;5%","COMPRAR")))</f>
        <v>SEM OFERTA</v>
      </c>
      <c r="AB2227" s="18" t="str">
        <f aca="false">IF(W2227="DIMEC",S2227,IF(W2227="MEDCENTRO",U2227,""))</f>
        <v/>
      </c>
      <c r="AC2227" s="18" t="n">
        <f aca="false">IF(AA2227&lt;&gt;"COMPRAR",0,IF(AB2227="",I2227,MIN(I2227,AB2227)))</f>
        <v>0</v>
      </c>
      <c r="AD2227" s="19" t="n">
        <f aca="false">IF(AC2227&gt;0,AC2227*V2227,0)</f>
        <v>0</v>
      </c>
      <c r="AE2227" s="19" t="n">
        <f aca="false">IF(AC2227&gt;0,(M2227-V2227)*AC2227,0)</f>
        <v>0</v>
      </c>
      <c r="AF2227" s="16" t="str">
        <f aca="false">IF(AA2227&lt;&gt;"COMPRAR","",IF(AB2227="",IF(X2227="","",IF(X2227-V2227&lt;0.01,"EMPATE TÉCNICO","")),IF(AB2227&lt;I2227,"ESTOQUE INSUFICIENTE",IF(X2227="","",IF(X2227-V2227&lt;0.01,"EMPATE TÉCNICO","")))))</f>
        <v/>
      </c>
      <c r="AG2227" s="16" t="s">
        <v>3757</v>
      </c>
      <c r="AH2227" s="16" t="s">
        <v>288</v>
      </c>
    </row>
    <row r="2228" customFormat="false" ht="15" hidden="false" customHeight="false" outlineLevel="0" collapsed="false">
      <c r="A2228" s="16" t="s">
        <v>7035</v>
      </c>
      <c r="B2228" s="17" t="s">
        <v>7036</v>
      </c>
      <c r="C2228" s="16" t="s">
        <v>7037</v>
      </c>
      <c r="D2228" s="16" t="s">
        <v>5282</v>
      </c>
      <c r="E2228" s="18" t="n">
        <v>15</v>
      </c>
      <c r="F2228" s="16" t="s">
        <v>43</v>
      </c>
      <c r="G2228" s="18" t="n">
        <v>0</v>
      </c>
      <c r="H2228" s="16" t="n">
        <v>2.9</v>
      </c>
      <c r="I2228" s="18" t="n">
        <v>1</v>
      </c>
      <c r="J2228" s="19" t="n">
        <v>4.32222222222222</v>
      </c>
      <c r="K2228" s="19" t="n">
        <v>4.32222222222222</v>
      </c>
      <c r="L2228" s="19" t="n">
        <v>4.3222</v>
      </c>
      <c r="M2228" s="19" t="n">
        <f aca="false">IF(J2228&gt;0,J2228,K2228)*E2228</f>
        <v>64.8333333333333</v>
      </c>
      <c r="N2228" s="20"/>
      <c r="O2228" s="21" t="str">
        <f aca="false">IF(R2228="","",ROUND(R2228*(1-Premissas!$B$4),4))</f>
        <v/>
      </c>
      <c r="P2228" s="22"/>
      <c r="Q2228" s="22"/>
      <c r="R2228" s="23"/>
      <c r="S2228" s="24"/>
      <c r="T2228" s="24"/>
      <c r="U2228" s="25"/>
      <c r="V2228" s="19" t="str">
        <f aca="false">IF(COUNT(N2228:Q2228)=0,"",MIN(N2228:Q2228))</f>
        <v/>
      </c>
      <c r="W2228" s="16" t="str">
        <f aca="false">IF(V2228="","",INDEX($N$4:$Q$4,MATCH(V2228,N2228:Q2228,0)))</f>
        <v/>
      </c>
      <c r="X2228" s="19" t="str">
        <f aca="false">IF(COUNT(N2228:Q2228)&lt;2,"",SMALL(N2228:Q2228,2))</f>
        <v/>
      </c>
      <c r="Y2228" s="26" t="str">
        <f aca="false">IF(OR(V2228="",M2228=0),"",V2228/M2228-1)</f>
        <v/>
      </c>
      <c r="Z2228" s="26" t="str">
        <f aca="false">IF(OR(V2228="",L2228=""),"",V2228/(L2228*E2228)-1)</f>
        <v/>
      </c>
      <c r="AA2228" s="16" t="str">
        <f aca="false">IF(V2228="","SEM OFERTA",IF(OR(Y2228&gt;Premissas!$B$11,Y2228&lt;Premissas!$B$12),"VERIFICAR - UNIDADE/EMBALAGEM",IF(Y2228&gt;Premissas!$B$6,"NÃO COMPRAR - REAJUSTE &gt;5%","COMPRAR")))</f>
        <v>SEM OFERTA</v>
      </c>
      <c r="AB2228" s="18" t="str">
        <f aca="false">IF(W2228="DIMEC",S2228,IF(W2228="MEDCENTRO",U2228,""))</f>
        <v/>
      </c>
      <c r="AC2228" s="18" t="n">
        <f aca="false">IF(AA2228&lt;&gt;"COMPRAR",0,IF(AB2228="",I2228,MIN(I2228,AB2228)))</f>
        <v>0</v>
      </c>
      <c r="AD2228" s="19" t="n">
        <f aca="false">IF(AC2228&gt;0,AC2228*V2228,0)</f>
        <v>0</v>
      </c>
      <c r="AE2228" s="19" t="n">
        <f aca="false">IF(AC2228&gt;0,(M2228-V2228)*AC2228,0)</f>
        <v>0</v>
      </c>
      <c r="AF2228" s="16" t="str">
        <f aca="false">IF(AA2228&lt;&gt;"COMPRAR","",IF(AB2228="",IF(X2228="","",IF(X2228-V2228&lt;0.01,"EMPATE TÉCNICO","")),IF(AB2228&lt;I2228,"ESTOQUE INSUFICIENTE",IF(X2228="","",IF(X2228-V2228&lt;0.01,"EMPATE TÉCNICO","")))))</f>
        <v/>
      </c>
      <c r="AG2228" s="16" t="s">
        <v>3757</v>
      </c>
      <c r="AH2228" s="16" t="s">
        <v>288</v>
      </c>
    </row>
    <row r="2229" customFormat="false" ht="15" hidden="false" customHeight="false" outlineLevel="0" collapsed="false">
      <c r="A2229" s="16" t="s">
        <v>7038</v>
      </c>
      <c r="B2229" s="17" t="s">
        <v>7039</v>
      </c>
      <c r="C2229" s="16" t="s">
        <v>7040</v>
      </c>
      <c r="D2229" s="16" t="s">
        <v>5282</v>
      </c>
      <c r="E2229" s="18" t="n">
        <v>12</v>
      </c>
      <c r="F2229" s="16" t="s">
        <v>42</v>
      </c>
      <c r="G2229" s="18" t="n">
        <v>9</v>
      </c>
      <c r="H2229" s="16" t="n">
        <v>7</v>
      </c>
      <c r="I2229" s="18" t="n">
        <v>1</v>
      </c>
      <c r="J2229" s="19" t="n">
        <v>7.7375</v>
      </c>
      <c r="K2229" s="19" t="n">
        <v>7.7375</v>
      </c>
      <c r="L2229" s="19" t="n">
        <v>7.7375</v>
      </c>
      <c r="M2229" s="19" t="n">
        <f aca="false">IF(J2229&gt;0,J2229,K2229)*E2229</f>
        <v>92.85</v>
      </c>
      <c r="N2229" s="20"/>
      <c r="O2229" s="21" t="str">
        <f aca="false">IF(R2229="","",ROUND(R2229*(1-Premissas!$B$4),4))</f>
        <v/>
      </c>
      <c r="P2229" s="22"/>
      <c r="Q2229" s="22"/>
      <c r="R2229" s="23"/>
      <c r="S2229" s="24"/>
      <c r="T2229" s="24"/>
      <c r="U2229" s="25"/>
      <c r="V2229" s="19" t="str">
        <f aca="false">IF(COUNT(N2229:Q2229)=0,"",MIN(N2229:Q2229))</f>
        <v/>
      </c>
      <c r="W2229" s="16" t="str">
        <f aca="false">IF(V2229="","",INDEX($N$4:$Q$4,MATCH(V2229,N2229:Q2229,0)))</f>
        <v/>
      </c>
      <c r="X2229" s="19" t="str">
        <f aca="false">IF(COUNT(N2229:Q2229)&lt;2,"",SMALL(N2229:Q2229,2))</f>
        <v/>
      </c>
      <c r="Y2229" s="26" t="str">
        <f aca="false">IF(OR(V2229="",M2229=0),"",V2229/M2229-1)</f>
        <v/>
      </c>
      <c r="Z2229" s="26" t="str">
        <f aca="false">IF(OR(V2229="",L2229=""),"",V2229/(L2229*E2229)-1)</f>
        <v/>
      </c>
      <c r="AA2229" s="16" t="str">
        <f aca="false">IF(V2229="","SEM OFERTA",IF(OR(Y2229&gt;Premissas!$B$11,Y2229&lt;Premissas!$B$12),"VERIFICAR - UNIDADE/EMBALAGEM",IF(Y2229&gt;Premissas!$B$6,"NÃO COMPRAR - REAJUSTE &gt;5%","COMPRAR")))</f>
        <v>SEM OFERTA</v>
      </c>
      <c r="AB2229" s="18" t="str">
        <f aca="false">IF(W2229="DIMEC",S2229,IF(W2229="MEDCENTRO",U2229,""))</f>
        <v/>
      </c>
      <c r="AC2229" s="18" t="n">
        <f aca="false">IF(AA2229&lt;&gt;"COMPRAR",0,IF(AB2229="",I2229,MIN(I2229,AB2229)))</f>
        <v>0</v>
      </c>
      <c r="AD2229" s="19" t="n">
        <f aca="false">IF(AC2229&gt;0,AC2229*V2229,0)</f>
        <v>0</v>
      </c>
      <c r="AE2229" s="19" t="n">
        <f aca="false">IF(AC2229&gt;0,(M2229-V2229)*AC2229,0)</f>
        <v>0</v>
      </c>
      <c r="AF2229" s="16" t="str">
        <f aca="false">IF(AA2229&lt;&gt;"COMPRAR","",IF(AB2229="",IF(X2229="","",IF(X2229-V2229&lt;0.01,"EMPATE TÉCNICO","")),IF(AB2229&lt;I2229,"ESTOQUE INSUFICIENTE",IF(X2229="","",IF(X2229-V2229&lt;0.01,"EMPATE TÉCNICO","")))))</f>
        <v/>
      </c>
      <c r="AG2229" s="16" t="s">
        <v>3757</v>
      </c>
      <c r="AH2229" s="16" t="s">
        <v>288</v>
      </c>
    </row>
    <row r="2230" customFormat="false" ht="15" hidden="false" customHeight="false" outlineLevel="0" collapsed="false">
      <c r="A2230" s="16" t="s">
        <v>7041</v>
      </c>
      <c r="B2230" s="17"/>
      <c r="C2230" s="16" t="s">
        <v>7042</v>
      </c>
      <c r="D2230" s="16" t="s">
        <v>5282</v>
      </c>
      <c r="E2230" s="18" t="n">
        <v>12</v>
      </c>
      <c r="F2230" s="16" t="s">
        <v>43</v>
      </c>
      <c r="G2230" s="18" t="n">
        <v>0</v>
      </c>
      <c r="H2230" s="16" t="n">
        <v>0.2</v>
      </c>
      <c r="I2230" s="18" t="n">
        <v>1</v>
      </c>
      <c r="J2230" s="19" t="n">
        <v>7.7375</v>
      </c>
      <c r="K2230" s="19" t="n">
        <v>7.7375</v>
      </c>
      <c r="L2230" s="19" t="n">
        <v>7.7375</v>
      </c>
      <c r="M2230" s="19" t="n">
        <f aca="false">IF(J2230&gt;0,J2230,K2230)*E2230</f>
        <v>92.85</v>
      </c>
      <c r="N2230" s="20"/>
      <c r="O2230" s="21" t="str">
        <f aca="false">IF(R2230="","",ROUND(R2230*(1-Premissas!$B$4),4))</f>
        <v/>
      </c>
      <c r="P2230" s="22"/>
      <c r="Q2230" s="22"/>
      <c r="R2230" s="23"/>
      <c r="S2230" s="24"/>
      <c r="T2230" s="24"/>
      <c r="U2230" s="25"/>
      <c r="V2230" s="19" t="str">
        <f aca="false">IF(COUNT(N2230:Q2230)=0,"",MIN(N2230:Q2230))</f>
        <v/>
      </c>
      <c r="W2230" s="16" t="str">
        <f aca="false">IF(V2230="","",INDEX($N$4:$Q$4,MATCH(V2230,N2230:Q2230,0)))</f>
        <v/>
      </c>
      <c r="X2230" s="19" t="str">
        <f aca="false">IF(COUNT(N2230:Q2230)&lt;2,"",SMALL(N2230:Q2230,2))</f>
        <v/>
      </c>
      <c r="Y2230" s="26" t="str">
        <f aca="false">IF(OR(V2230="",M2230=0),"",V2230/M2230-1)</f>
        <v/>
      </c>
      <c r="Z2230" s="26" t="str">
        <f aca="false">IF(OR(V2230="",L2230=""),"",V2230/(L2230*E2230)-1)</f>
        <v/>
      </c>
      <c r="AA2230" s="16" t="str">
        <f aca="false">IF(V2230="","SEM OFERTA",IF(OR(Y2230&gt;Premissas!$B$11,Y2230&lt;Premissas!$B$12),"VERIFICAR - UNIDADE/EMBALAGEM",IF(Y2230&gt;Premissas!$B$6,"NÃO COMPRAR - REAJUSTE &gt;5%","COMPRAR")))</f>
        <v>SEM OFERTA</v>
      </c>
      <c r="AB2230" s="18" t="str">
        <f aca="false">IF(W2230="DIMEC",S2230,IF(W2230="MEDCENTRO",U2230,""))</f>
        <v/>
      </c>
      <c r="AC2230" s="18" t="n">
        <f aca="false">IF(AA2230&lt;&gt;"COMPRAR",0,IF(AB2230="",I2230,MIN(I2230,AB2230)))</f>
        <v>0</v>
      </c>
      <c r="AD2230" s="19" t="n">
        <f aca="false">IF(AC2230&gt;0,AC2230*V2230,0)</f>
        <v>0</v>
      </c>
      <c r="AE2230" s="19" t="n">
        <f aca="false">IF(AC2230&gt;0,(M2230-V2230)*AC2230,0)</f>
        <v>0</v>
      </c>
      <c r="AF2230" s="16" t="str">
        <f aca="false">IF(AA2230&lt;&gt;"COMPRAR","",IF(AB2230="",IF(X2230="","",IF(X2230-V2230&lt;0.01,"EMPATE TÉCNICO","")),IF(AB2230&lt;I2230,"ESTOQUE INSUFICIENTE",IF(X2230="","",IF(X2230-V2230&lt;0.01,"EMPATE TÉCNICO","")))))</f>
        <v/>
      </c>
      <c r="AG2230" s="16" t="s">
        <v>3757</v>
      </c>
      <c r="AH2230" s="16" t="s">
        <v>288</v>
      </c>
    </row>
    <row r="2231" customFormat="false" ht="15" hidden="false" customHeight="false" outlineLevel="0" collapsed="false">
      <c r="A2231" s="16" t="s">
        <v>7043</v>
      </c>
      <c r="B2231" s="17" t="s">
        <v>7044</v>
      </c>
      <c r="C2231" s="16" t="s">
        <v>7045</v>
      </c>
      <c r="D2231" s="16" t="s">
        <v>6580</v>
      </c>
      <c r="E2231" s="18" t="n">
        <v>1</v>
      </c>
      <c r="F2231" s="16" t="s">
        <v>43</v>
      </c>
      <c r="G2231" s="18" t="n">
        <v>2</v>
      </c>
      <c r="H2231" s="16" t="n">
        <v>1.5</v>
      </c>
      <c r="I2231" s="18" t="n">
        <v>2</v>
      </c>
      <c r="J2231" s="19" t="n">
        <v>2.62</v>
      </c>
      <c r="K2231" s="19" t="n">
        <v>2.62</v>
      </c>
      <c r="L2231" s="19" t="n">
        <v>2.62</v>
      </c>
      <c r="M2231" s="19" t="n">
        <f aca="false">IF(J2231&gt;0,J2231,K2231)*E2231</f>
        <v>2.62</v>
      </c>
      <c r="N2231" s="20"/>
      <c r="O2231" s="21" t="str">
        <f aca="false">IF(R2231="","",ROUND(R2231*(1-Premissas!$B$4),4))</f>
        <v/>
      </c>
      <c r="P2231" s="22"/>
      <c r="Q2231" s="22"/>
      <c r="R2231" s="23"/>
      <c r="S2231" s="24"/>
      <c r="T2231" s="24"/>
      <c r="U2231" s="25"/>
      <c r="V2231" s="19" t="str">
        <f aca="false">IF(COUNT(N2231:Q2231)=0,"",MIN(N2231:Q2231))</f>
        <v/>
      </c>
      <c r="W2231" s="16" t="str">
        <f aca="false">IF(V2231="","",INDEX($N$4:$Q$4,MATCH(V2231,N2231:Q2231,0)))</f>
        <v/>
      </c>
      <c r="X2231" s="19" t="str">
        <f aca="false">IF(COUNT(N2231:Q2231)&lt;2,"",SMALL(N2231:Q2231,2))</f>
        <v/>
      </c>
      <c r="Y2231" s="26" t="str">
        <f aca="false">IF(OR(V2231="",M2231=0),"",V2231/M2231-1)</f>
        <v/>
      </c>
      <c r="Z2231" s="26" t="str">
        <f aca="false">IF(OR(V2231="",L2231=""),"",V2231/(L2231*E2231)-1)</f>
        <v/>
      </c>
      <c r="AA2231" s="16" t="str">
        <f aca="false">IF(V2231="","SEM OFERTA",IF(OR(Y2231&gt;Premissas!$B$11,Y2231&lt;Premissas!$B$12),"VERIFICAR - UNIDADE/EMBALAGEM",IF(Y2231&gt;Premissas!$B$6,"NÃO COMPRAR - REAJUSTE &gt;5%","COMPRAR")))</f>
        <v>SEM OFERTA</v>
      </c>
      <c r="AB2231" s="18" t="str">
        <f aca="false">IF(W2231="DIMEC",S2231,IF(W2231="MEDCENTRO",U2231,""))</f>
        <v/>
      </c>
      <c r="AC2231" s="18" t="n">
        <f aca="false">IF(AA2231&lt;&gt;"COMPRAR",0,IF(AB2231="",I2231,MIN(I2231,AB2231)))</f>
        <v>0</v>
      </c>
      <c r="AD2231" s="19" t="n">
        <f aca="false">IF(AC2231&gt;0,AC2231*V2231,0)</f>
        <v>0</v>
      </c>
      <c r="AE2231" s="19" t="n">
        <f aca="false">IF(AC2231&gt;0,(M2231-V2231)*AC2231,0)</f>
        <v>0</v>
      </c>
      <c r="AF2231" s="16" t="str">
        <f aca="false">IF(AA2231&lt;&gt;"COMPRAR","",IF(AB2231="",IF(X2231="","",IF(X2231-V2231&lt;0.01,"EMPATE TÉCNICO","")),IF(AB2231&lt;I2231,"ESTOQUE INSUFICIENTE",IF(X2231="","",IF(X2231-V2231&lt;0.01,"EMPATE TÉCNICO","")))))</f>
        <v/>
      </c>
      <c r="AG2231" s="16" t="s">
        <v>3750</v>
      </c>
      <c r="AH2231" s="16" t="s">
        <v>288</v>
      </c>
    </row>
    <row r="2232" customFormat="false" ht="15" hidden="false" customHeight="false" outlineLevel="0" collapsed="false">
      <c r="A2232" s="16" t="s">
        <v>7046</v>
      </c>
      <c r="B2232" s="17" t="s">
        <v>7047</v>
      </c>
      <c r="C2232" s="16" t="s">
        <v>7048</v>
      </c>
      <c r="D2232" s="16" t="s">
        <v>6580</v>
      </c>
      <c r="E2232" s="18" t="n">
        <v>1</v>
      </c>
      <c r="F2232" s="16" t="s">
        <v>43</v>
      </c>
      <c r="G2232" s="18" t="n">
        <v>6</v>
      </c>
      <c r="H2232" s="16" t="n">
        <v>4.5</v>
      </c>
      <c r="I2232" s="18" t="n">
        <v>6</v>
      </c>
      <c r="J2232" s="19" t="n">
        <v>2.62</v>
      </c>
      <c r="K2232" s="19" t="n">
        <v>2.62</v>
      </c>
      <c r="L2232" s="19" t="n">
        <v>2.62</v>
      </c>
      <c r="M2232" s="19" t="n">
        <f aca="false">IF(J2232&gt;0,J2232,K2232)*E2232</f>
        <v>2.62</v>
      </c>
      <c r="N2232" s="20"/>
      <c r="O2232" s="21" t="str">
        <f aca="false">IF(R2232="","",ROUND(R2232*(1-Premissas!$B$4),4))</f>
        <v/>
      </c>
      <c r="P2232" s="22"/>
      <c r="Q2232" s="22"/>
      <c r="R2232" s="23"/>
      <c r="S2232" s="24"/>
      <c r="T2232" s="24"/>
      <c r="U2232" s="25"/>
      <c r="V2232" s="19" t="str">
        <f aca="false">IF(COUNT(N2232:Q2232)=0,"",MIN(N2232:Q2232))</f>
        <v/>
      </c>
      <c r="W2232" s="16" t="str">
        <f aca="false">IF(V2232="","",INDEX($N$4:$Q$4,MATCH(V2232,N2232:Q2232,0)))</f>
        <v/>
      </c>
      <c r="X2232" s="19" t="str">
        <f aca="false">IF(COUNT(N2232:Q2232)&lt;2,"",SMALL(N2232:Q2232,2))</f>
        <v/>
      </c>
      <c r="Y2232" s="26" t="str">
        <f aca="false">IF(OR(V2232="",M2232=0),"",V2232/M2232-1)</f>
        <v/>
      </c>
      <c r="Z2232" s="26" t="str">
        <f aca="false">IF(OR(V2232="",L2232=""),"",V2232/(L2232*E2232)-1)</f>
        <v/>
      </c>
      <c r="AA2232" s="16" t="str">
        <f aca="false">IF(V2232="","SEM OFERTA",IF(OR(Y2232&gt;Premissas!$B$11,Y2232&lt;Premissas!$B$12),"VERIFICAR - UNIDADE/EMBALAGEM",IF(Y2232&gt;Premissas!$B$6,"NÃO COMPRAR - REAJUSTE &gt;5%","COMPRAR")))</f>
        <v>SEM OFERTA</v>
      </c>
      <c r="AB2232" s="18" t="str">
        <f aca="false">IF(W2232="DIMEC",S2232,IF(W2232="MEDCENTRO",U2232,""))</f>
        <v/>
      </c>
      <c r="AC2232" s="18" t="n">
        <f aca="false">IF(AA2232&lt;&gt;"COMPRAR",0,IF(AB2232="",I2232,MIN(I2232,AB2232)))</f>
        <v>0</v>
      </c>
      <c r="AD2232" s="19" t="n">
        <f aca="false">IF(AC2232&gt;0,AC2232*V2232,0)</f>
        <v>0</v>
      </c>
      <c r="AE2232" s="19" t="n">
        <f aca="false">IF(AC2232&gt;0,(M2232-V2232)*AC2232,0)</f>
        <v>0</v>
      </c>
      <c r="AF2232" s="16" t="str">
        <f aca="false">IF(AA2232&lt;&gt;"COMPRAR","",IF(AB2232="",IF(X2232="","",IF(X2232-V2232&lt;0.01,"EMPATE TÉCNICO","")),IF(AB2232&lt;I2232,"ESTOQUE INSUFICIENTE",IF(X2232="","",IF(X2232-V2232&lt;0.01,"EMPATE TÉCNICO","")))))</f>
        <v/>
      </c>
      <c r="AG2232" s="16" t="s">
        <v>3750</v>
      </c>
      <c r="AH2232" s="16" t="s">
        <v>288</v>
      </c>
    </row>
    <row r="2233" customFormat="false" ht="15" hidden="false" customHeight="false" outlineLevel="0" collapsed="false">
      <c r="A2233" s="16" t="s">
        <v>7049</v>
      </c>
      <c r="B2233" s="17" t="s">
        <v>7050</v>
      </c>
      <c r="C2233" s="16" t="s">
        <v>7051</v>
      </c>
      <c r="D2233" s="16" t="s">
        <v>6580</v>
      </c>
      <c r="E2233" s="18" t="n">
        <v>1</v>
      </c>
      <c r="F2233" s="16" t="s">
        <v>43</v>
      </c>
      <c r="G2233" s="18" t="n">
        <v>5</v>
      </c>
      <c r="H2233" s="16" t="n">
        <v>3.9</v>
      </c>
      <c r="I2233" s="18" t="n">
        <v>5</v>
      </c>
      <c r="J2233" s="19" t="n">
        <v>2.62</v>
      </c>
      <c r="K2233" s="19" t="n">
        <v>2.62</v>
      </c>
      <c r="L2233" s="19" t="n">
        <v>2.62</v>
      </c>
      <c r="M2233" s="19" t="n">
        <f aca="false">IF(J2233&gt;0,J2233,K2233)*E2233</f>
        <v>2.62</v>
      </c>
      <c r="N2233" s="20"/>
      <c r="O2233" s="21" t="str">
        <f aca="false">IF(R2233="","",ROUND(R2233*(1-Premissas!$B$4),4))</f>
        <v/>
      </c>
      <c r="P2233" s="22"/>
      <c r="Q2233" s="22"/>
      <c r="R2233" s="23"/>
      <c r="S2233" s="24"/>
      <c r="T2233" s="24"/>
      <c r="U2233" s="25"/>
      <c r="V2233" s="19" t="str">
        <f aca="false">IF(COUNT(N2233:Q2233)=0,"",MIN(N2233:Q2233))</f>
        <v/>
      </c>
      <c r="W2233" s="16" t="str">
        <f aca="false">IF(V2233="","",INDEX($N$4:$Q$4,MATCH(V2233,N2233:Q2233,0)))</f>
        <v/>
      </c>
      <c r="X2233" s="19" t="str">
        <f aca="false">IF(COUNT(N2233:Q2233)&lt;2,"",SMALL(N2233:Q2233,2))</f>
        <v/>
      </c>
      <c r="Y2233" s="26" t="str">
        <f aca="false">IF(OR(V2233="",M2233=0),"",V2233/M2233-1)</f>
        <v/>
      </c>
      <c r="Z2233" s="26" t="str">
        <f aca="false">IF(OR(V2233="",L2233=""),"",V2233/(L2233*E2233)-1)</f>
        <v/>
      </c>
      <c r="AA2233" s="16" t="str">
        <f aca="false">IF(V2233="","SEM OFERTA",IF(OR(Y2233&gt;Premissas!$B$11,Y2233&lt;Premissas!$B$12),"VERIFICAR - UNIDADE/EMBALAGEM",IF(Y2233&gt;Premissas!$B$6,"NÃO COMPRAR - REAJUSTE &gt;5%","COMPRAR")))</f>
        <v>SEM OFERTA</v>
      </c>
      <c r="AB2233" s="18" t="str">
        <f aca="false">IF(W2233="DIMEC",S2233,IF(W2233="MEDCENTRO",U2233,""))</f>
        <v/>
      </c>
      <c r="AC2233" s="18" t="n">
        <f aca="false">IF(AA2233&lt;&gt;"COMPRAR",0,IF(AB2233="",I2233,MIN(I2233,AB2233)))</f>
        <v>0</v>
      </c>
      <c r="AD2233" s="19" t="n">
        <f aca="false">IF(AC2233&gt;0,AC2233*V2233,0)</f>
        <v>0</v>
      </c>
      <c r="AE2233" s="19" t="n">
        <f aca="false">IF(AC2233&gt;0,(M2233-V2233)*AC2233,0)</f>
        <v>0</v>
      </c>
      <c r="AF2233" s="16" t="str">
        <f aca="false">IF(AA2233&lt;&gt;"COMPRAR","",IF(AB2233="",IF(X2233="","",IF(X2233-V2233&lt;0.01,"EMPATE TÉCNICO","")),IF(AB2233&lt;I2233,"ESTOQUE INSUFICIENTE",IF(X2233="","",IF(X2233-V2233&lt;0.01,"EMPATE TÉCNICO","")))))</f>
        <v/>
      </c>
      <c r="AG2233" s="16" t="s">
        <v>3750</v>
      </c>
      <c r="AH2233" s="16" t="s">
        <v>288</v>
      </c>
    </row>
    <row r="2234" customFormat="false" ht="15" hidden="false" customHeight="false" outlineLevel="0" collapsed="false">
      <c r="A2234" s="16" t="s">
        <v>7052</v>
      </c>
      <c r="B2234" s="17" t="s">
        <v>7053</v>
      </c>
      <c r="C2234" s="16" t="s">
        <v>7054</v>
      </c>
      <c r="D2234" s="16" t="s">
        <v>5186</v>
      </c>
      <c r="E2234" s="18" t="n">
        <v>1</v>
      </c>
      <c r="F2234" s="16" t="s">
        <v>43</v>
      </c>
      <c r="G2234" s="18" t="n">
        <v>0</v>
      </c>
      <c r="H2234" s="16" t="n">
        <v>1.6</v>
      </c>
      <c r="I2234" s="18" t="n">
        <v>5</v>
      </c>
      <c r="J2234" s="19" t="n">
        <v>2.97357142857143</v>
      </c>
      <c r="K2234" s="19" t="n">
        <v>2.97357142857143</v>
      </c>
      <c r="L2234" s="19" t="n">
        <v>2.9736</v>
      </c>
      <c r="M2234" s="19" t="n">
        <f aca="false">IF(J2234&gt;0,J2234,K2234)*E2234</f>
        <v>2.97357142857143</v>
      </c>
      <c r="N2234" s="20"/>
      <c r="O2234" s="21" t="str">
        <f aca="false">IF(R2234="","",ROUND(R2234*(1-Premissas!$B$4),4))</f>
        <v/>
      </c>
      <c r="P2234" s="22"/>
      <c r="Q2234" s="22"/>
      <c r="R2234" s="23"/>
      <c r="S2234" s="24"/>
      <c r="T2234" s="24"/>
      <c r="U2234" s="25"/>
      <c r="V2234" s="19" t="str">
        <f aca="false">IF(COUNT(N2234:Q2234)=0,"",MIN(N2234:Q2234))</f>
        <v/>
      </c>
      <c r="W2234" s="16" t="str">
        <f aca="false">IF(V2234="","",INDEX($N$4:$Q$4,MATCH(V2234,N2234:Q2234,0)))</f>
        <v/>
      </c>
      <c r="X2234" s="19" t="str">
        <f aca="false">IF(COUNT(N2234:Q2234)&lt;2,"",SMALL(N2234:Q2234,2))</f>
        <v/>
      </c>
      <c r="Y2234" s="26" t="str">
        <f aca="false">IF(OR(V2234="",M2234=0),"",V2234/M2234-1)</f>
        <v/>
      </c>
      <c r="Z2234" s="26" t="str">
        <f aca="false">IF(OR(V2234="",L2234=""),"",V2234/(L2234*E2234)-1)</f>
        <v/>
      </c>
      <c r="AA2234" s="16" t="str">
        <f aca="false">IF(V2234="","SEM OFERTA",IF(OR(Y2234&gt;Premissas!$B$11,Y2234&lt;Premissas!$B$12),"VERIFICAR - UNIDADE/EMBALAGEM",IF(Y2234&gt;Premissas!$B$6,"NÃO COMPRAR - REAJUSTE &gt;5%","COMPRAR")))</f>
        <v>SEM OFERTA</v>
      </c>
      <c r="AB2234" s="18" t="str">
        <f aca="false">IF(W2234="DIMEC",S2234,IF(W2234="MEDCENTRO",U2234,""))</f>
        <v/>
      </c>
      <c r="AC2234" s="18" t="n">
        <f aca="false">IF(AA2234&lt;&gt;"COMPRAR",0,IF(AB2234="",I2234,MIN(I2234,AB2234)))</f>
        <v>0</v>
      </c>
      <c r="AD2234" s="19" t="n">
        <f aca="false">IF(AC2234&gt;0,AC2234*V2234,0)</f>
        <v>0</v>
      </c>
      <c r="AE2234" s="19" t="n">
        <f aca="false">IF(AC2234&gt;0,(M2234-V2234)*AC2234,0)</f>
        <v>0</v>
      </c>
      <c r="AF2234" s="16" t="str">
        <f aca="false">IF(AA2234&lt;&gt;"COMPRAR","",IF(AB2234="",IF(X2234="","",IF(X2234-V2234&lt;0.01,"EMPATE TÉCNICO","")),IF(AB2234&lt;I2234,"ESTOQUE INSUFICIENTE",IF(X2234="","",IF(X2234-V2234&lt;0.01,"EMPATE TÉCNICO","")))))</f>
        <v/>
      </c>
      <c r="AG2234" s="16" t="s">
        <v>3750</v>
      </c>
      <c r="AH2234" s="16" t="s">
        <v>288</v>
      </c>
    </row>
    <row r="2235" customFormat="false" ht="15" hidden="false" customHeight="false" outlineLevel="0" collapsed="false">
      <c r="A2235" s="16" t="s">
        <v>7055</v>
      </c>
      <c r="B2235" s="17" t="s">
        <v>7056</v>
      </c>
      <c r="C2235" s="16" t="s">
        <v>7057</v>
      </c>
      <c r="D2235" s="16" t="s">
        <v>7058</v>
      </c>
      <c r="E2235" s="18" t="n">
        <v>1</v>
      </c>
      <c r="F2235" s="16" t="s">
        <v>42</v>
      </c>
      <c r="G2235" s="18" t="n">
        <v>10</v>
      </c>
      <c r="H2235" s="16" t="n">
        <v>4.3</v>
      </c>
      <c r="I2235" s="18" t="n">
        <v>1</v>
      </c>
      <c r="J2235" s="19" t="n">
        <v>5.99</v>
      </c>
      <c r="K2235" s="19" t="n">
        <v>5.99</v>
      </c>
      <c r="L2235" s="19" t="n">
        <v>5.99</v>
      </c>
      <c r="M2235" s="19" t="n">
        <f aca="false">IF(J2235&gt;0,J2235,K2235)*E2235</f>
        <v>5.99</v>
      </c>
      <c r="N2235" s="20"/>
      <c r="O2235" s="21" t="str">
        <f aca="false">IF(R2235="","",ROUND(R2235*(1-Premissas!$B$4),4))</f>
        <v/>
      </c>
      <c r="P2235" s="22"/>
      <c r="Q2235" s="22"/>
      <c r="R2235" s="23"/>
      <c r="S2235" s="24"/>
      <c r="T2235" s="24"/>
      <c r="U2235" s="25"/>
      <c r="V2235" s="19" t="str">
        <f aca="false">IF(COUNT(N2235:Q2235)=0,"",MIN(N2235:Q2235))</f>
        <v/>
      </c>
      <c r="W2235" s="16" t="str">
        <f aca="false">IF(V2235="","",INDEX($N$4:$Q$4,MATCH(V2235,N2235:Q2235,0)))</f>
        <v/>
      </c>
      <c r="X2235" s="19" t="str">
        <f aca="false">IF(COUNT(N2235:Q2235)&lt;2,"",SMALL(N2235:Q2235,2))</f>
        <v/>
      </c>
      <c r="Y2235" s="26" t="str">
        <f aca="false">IF(OR(V2235="",M2235=0),"",V2235/M2235-1)</f>
        <v/>
      </c>
      <c r="Z2235" s="26" t="str">
        <f aca="false">IF(OR(V2235="",L2235=""),"",V2235/(L2235*E2235)-1)</f>
        <v/>
      </c>
      <c r="AA2235" s="16" t="str">
        <f aca="false">IF(V2235="","SEM OFERTA",IF(OR(Y2235&gt;Premissas!$B$11,Y2235&lt;Premissas!$B$12),"VERIFICAR - UNIDADE/EMBALAGEM",IF(Y2235&gt;Premissas!$B$6,"NÃO COMPRAR - REAJUSTE &gt;5%","COMPRAR")))</f>
        <v>SEM OFERTA</v>
      </c>
      <c r="AB2235" s="18" t="str">
        <f aca="false">IF(W2235="DIMEC",S2235,IF(W2235="MEDCENTRO",U2235,""))</f>
        <v/>
      </c>
      <c r="AC2235" s="18" t="n">
        <f aca="false">IF(AA2235&lt;&gt;"COMPRAR",0,IF(AB2235="",I2235,MIN(I2235,AB2235)))</f>
        <v>0</v>
      </c>
      <c r="AD2235" s="19" t="n">
        <f aca="false">IF(AC2235&gt;0,AC2235*V2235,0)</f>
        <v>0</v>
      </c>
      <c r="AE2235" s="19" t="n">
        <f aca="false">IF(AC2235&gt;0,(M2235-V2235)*AC2235,0)</f>
        <v>0</v>
      </c>
      <c r="AF2235" s="16" t="str">
        <f aca="false">IF(AA2235&lt;&gt;"COMPRAR","",IF(AB2235="",IF(X2235="","",IF(X2235-V2235&lt;0.01,"EMPATE TÉCNICO","")),IF(AB2235&lt;I2235,"ESTOQUE INSUFICIENTE",IF(X2235="","",IF(X2235-V2235&lt;0.01,"EMPATE TÉCNICO","")))))</f>
        <v/>
      </c>
      <c r="AG2235" s="16" t="s">
        <v>5182</v>
      </c>
      <c r="AH2235" s="16" t="s">
        <v>288</v>
      </c>
    </row>
    <row r="2236" customFormat="false" ht="15" hidden="false" customHeight="false" outlineLevel="0" collapsed="false">
      <c r="A2236" s="16" t="s">
        <v>7059</v>
      </c>
      <c r="B2236" s="17" t="s">
        <v>7060</v>
      </c>
      <c r="C2236" s="16" t="s">
        <v>7061</v>
      </c>
      <c r="D2236" s="16" t="s">
        <v>7058</v>
      </c>
      <c r="E2236" s="18" t="n">
        <v>1</v>
      </c>
      <c r="F2236" s="16" t="s">
        <v>42</v>
      </c>
      <c r="G2236" s="18" t="n">
        <v>7</v>
      </c>
      <c r="H2236" s="16" t="n">
        <v>4.8</v>
      </c>
      <c r="I2236" s="18" t="n">
        <v>6</v>
      </c>
      <c r="J2236" s="19" t="n">
        <v>5.99</v>
      </c>
      <c r="K2236" s="19" t="n">
        <v>5.99</v>
      </c>
      <c r="L2236" s="19" t="n">
        <v>5.99</v>
      </c>
      <c r="M2236" s="19" t="n">
        <f aca="false">IF(J2236&gt;0,J2236,K2236)*E2236</f>
        <v>5.99</v>
      </c>
      <c r="N2236" s="20"/>
      <c r="O2236" s="21" t="str">
        <f aca="false">IF(R2236="","",ROUND(R2236*(1-Premissas!$B$4),4))</f>
        <v/>
      </c>
      <c r="P2236" s="22"/>
      <c r="Q2236" s="22"/>
      <c r="R2236" s="23"/>
      <c r="S2236" s="24"/>
      <c r="T2236" s="24"/>
      <c r="U2236" s="25"/>
      <c r="V2236" s="19" t="str">
        <f aca="false">IF(COUNT(N2236:Q2236)=0,"",MIN(N2236:Q2236))</f>
        <v/>
      </c>
      <c r="W2236" s="16" t="str">
        <f aca="false">IF(V2236="","",INDEX($N$4:$Q$4,MATCH(V2236,N2236:Q2236,0)))</f>
        <v/>
      </c>
      <c r="X2236" s="19" t="str">
        <f aca="false">IF(COUNT(N2236:Q2236)&lt;2,"",SMALL(N2236:Q2236,2))</f>
        <v/>
      </c>
      <c r="Y2236" s="26" t="str">
        <f aca="false">IF(OR(V2236="",M2236=0),"",V2236/M2236-1)</f>
        <v/>
      </c>
      <c r="Z2236" s="26" t="str">
        <f aca="false">IF(OR(V2236="",L2236=""),"",V2236/(L2236*E2236)-1)</f>
        <v/>
      </c>
      <c r="AA2236" s="16" t="str">
        <f aca="false">IF(V2236="","SEM OFERTA",IF(OR(Y2236&gt;Premissas!$B$11,Y2236&lt;Premissas!$B$12),"VERIFICAR - UNIDADE/EMBALAGEM",IF(Y2236&gt;Premissas!$B$6,"NÃO COMPRAR - REAJUSTE &gt;5%","COMPRAR")))</f>
        <v>SEM OFERTA</v>
      </c>
      <c r="AB2236" s="18" t="str">
        <f aca="false">IF(W2236="DIMEC",S2236,IF(W2236="MEDCENTRO",U2236,""))</f>
        <v/>
      </c>
      <c r="AC2236" s="18" t="n">
        <f aca="false">IF(AA2236&lt;&gt;"COMPRAR",0,IF(AB2236="",I2236,MIN(I2236,AB2236)))</f>
        <v>0</v>
      </c>
      <c r="AD2236" s="19" t="n">
        <f aca="false">IF(AC2236&gt;0,AC2236*V2236,0)</f>
        <v>0</v>
      </c>
      <c r="AE2236" s="19" t="n">
        <f aca="false">IF(AC2236&gt;0,(M2236-V2236)*AC2236,0)</f>
        <v>0</v>
      </c>
      <c r="AF2236" s="16" t="str">
        <f aca="false">IF(AA2236&lt;&gt;"COMPRAR","",IF(AB2236="",IF(X2236="","",IF(X2236-V2236&lt;0.01,"EMPATE TÉCNICO","")),IF(AB2236&lt;I2236,"ESTOQUE INSUFICIENTE",IF(X2236="","",IF(X2236-V2236&lt;0.01,"EMPATE TÉCNICO","")))))</f>
        <v/>
      </c>
      <c r="AG2236" s="16" t="s">
        <v>5182</v>
      </c>
      <c r="AH2236" s="16" t="s">
        <v>288</v>
      </c>
    </row>
    <row r="2237" customFormat="false" ht="15" hidden="false" customHeight="false" outlineLevel="0" collapsed="false">
      <c r="A2237" s="16" t="s">
        <v>7062</v>
      </c>
      <c r="B2237" s="17" t="s">
        <v>7063</v>
      </c>
      <c r="C2237" s="16" t="s">
        <v>7064</v>
      </c>
      <c r="D2237" s="16" t="s">
        <v>7058</v>
      </c>
      <c r="E2237" s="18" t="n">
        <v>1</v>
      </c>
      <c r="F2237" s="16" t="s">
        <v>43</v>
      </c>
      <c r="G2237" s="18" t="n">
        <v>10</v>
      </c>
      <c r="H2237" s="16" t="n">
        <v>4</v>
      </c>
      <c r="I2237" s="18" t="n">
        <v>1</v>
      </c>
      <c r="J2237" s="19" t="n">
        <v>5.99</v>
      </c>
      <c r="K2237" s="19" t="n">
        <v>5.99</v>
      </c>
      <c r="L2237" s="19" t="n">
        <v>5.99</v>
      </c>
      <c r="M2237" s="19" t="n">
        <f aca="false">IF(J2237&gt;0,J2237,K2237)*E2237</f>
        <v>5.99</v>
      </c>
      <c r="N2237" s="20"/>
      <c r="O2237" s="21" t="str">
        <f aca="false">IF(R2237="","",ROUND(R2237*(1-Premissas!$B$4),4))</f>
        <v/>
      </c>
      <c r="P2237" s="22"/>
      <c r="Q2237" s="22"/>
      <c r="R2237" s="23"/>
      <c r="S2237" s="24"/>
      <c r="T2237" s="24"/>
      <c r="U2237" s="25"/>
      <c r="V2237" s="19" t="str">
        <f aca="false">IF(COUNT(N2237:Q2237)=0,"",MIN(N2237:Q2237))</f>
        <v/>
      </c>
      <c r="W2237" s="16" t="str">
        <f aca="false">IF(V2237="","",INDEX($N$4:$Q$4,MATCH(V2237,N2237:Q2237,0)))</f>
        <v/>
      </c>
      <c r="X2237" s="19" t="str">
        <f aca="false">IF(COUNT(N2237:Q2237)&lt;2,"",SMALL(N2237:Q2237,2))</f>
        <v/>
      </c>
      <c r="Y2237" s="26" t="str">
        <f aca="false">IF(OR(V2237="",M2237=0),"",V2237/M2237-1)</f>
        <v/>
      </c>
      <c r="Z2237" s="26" t="str">
        <f aca="false">IF(OR(V2237="",L2237=""),"",V2237/(L2237*E2237)-1)</f>
        <v/>
      </c>
      <c r="AA2237" s="16" t="str">
        <f aca="false">IF(V2237="","SEM OFERTA",IF(OR(Y2237&gt;Premissas!$B$11,Y2237&lt;Premissas!$B$12),"VERIFICAR - UNIDADE/EMBALAGEM",IF(Y2237&gt;Premissas!$B$6,"NÃO COMPRAR - REAJUSTE &gt;5%","COMPRAR")))</f>
        <v>SEM OFERTA</v>
      </c>
      <c r="AB2237" s="18" t="str">
        <f aca="false">IF(W2237="DIMEC",S2237,IF(W2237="MEDCENTRO",U2237,""))</f>
        <v/>
      </c>
      <c r="AC2237" s="18" t="n">
        <f aca="false">IF(AA2237&lt;&gt;"COMPRAR",0,IF(AB2237="",I2237,MIN(I2237,AB2237)))</f>
        <v>0</v>
      </c>
      <c r="AD2237" s="19" t="n">
        <f aca="false">IF(AC2237&gt;0,AC2237*V2237,0)</f>
        <v>0</v>
      </c>
      <c r="AE2237" s="19" t="n">
        <f aca="false">IF(AC2237&gt;0,(M2237-V2237)*AC2237,0)</f>
        <v>0</v>
      </c>
      <c r="AF2237" s="16" t="str">
        <f aca="false">IF(AA2237&lt;&gt;"COMPRAR","",IF(AB2237="",IF(X2237="","",IF(X2237-V2237&lt;0.01,"EMPATE TÉCNICO","")),IF(AB2237&lt;I2237,"ESTOQUE INSUFICIENTE",IF(X2237="","",IF(X2237-V2237&lt;0.01,"EMPATE TÉCNICO","")))))</f>
        <v/>
      </c>
      <c r="AG2237" s="16" t="s">
        <v>5182</v>
      </c>
      <c r="AH2237" s="16" t="s">
        <v>288</v>
      </c>
    </row>
    <row r="2238" customFormat="false" ht="15" hidden="false" customHeight="false" outlineLevel="0" collapsed="false">
      <c r="A2238" s="16" t="s">
        <v>7065</v>
      </c>
      <c r="B2238" s="17" t="s">
        <v>7066</v>
      </c>
      <c r="C2238" s="16" t="s">
        <v>7067</v>
      </c>
      <c r="D2238" s="16" t="s">
        <v>5186</v>
      </c>
      <c r="E2238" s="18" t="n">
        <v>1</v>
      </c>
      <c r="F2238" s="16" t="s">
        <v>41</v>
      </c>
      <c r="G2238" s="18" t="n">
        <v>35</v>
      </c>
      <c r="H2238" s="16" t="n">
        <v>22.1</v>
      </c>
      <c r="I2238" s="18" t="n">
        <v>22</v>
      </c>
      <c r="J2238" s="19" t="n">
        <v>1.99</v>
      </c>
      <c r="K2238" s="19" t="n">
        <v>1.99</v>
      </c>
      <c r="L2238" s="19" t="n">
        <v>1.99</v>
      </c>
      <c r="M2238" s="19" t="n">
        <f aca="false">IF(J2238&gt;0,J2238,K2238)*E2238</f>
        <v>1.99</v>
      </c>
      <c r="N2238" s="20"/>
      <c r="O2238" s="21" t="str">
        <f aca="false">IF(R2238="","",ROUND(R2238*(1-Premissas!$B$4),4))</f>
        <v/>
      </c>
      <c r="P2238" s="22"/>
      <c r="Q2238" s="22"/>
      <c r="R2238" s="23"/>
      <c r="S2238" s="24"/>
      <c r="T2238" s="24"/>
      <c r="U2238" s="25"/>
      <c r="V2238" s="19" t="str">
        <f aca="false">IF(COUNT(N2238:Q2238)=0,"",MIN(N2238:Q2238))</f>
        <v/>
      </c>
      <c r="W2238" s="16" t="str">
        <f aca="false">IF(V2238="","",INDEX($N$4:$Q$4,MATCH(V2238,N2238:Q2238,0)))</f>
        <v/>
      </c>
      <c r="X2238" s="19" t="str">
        <f aca="false">IF(COUNT(N2238:Q2238)&lt;2,"",SMALL(N2238:Q2238,2))</f>
        <v/>
      </c>
      <c r="Y2238" s="26" t="str">
        <f aca="false">IF(OR(V2238="",M2238=0),"",V2238/M2238-1)</f>
        <v/>
      </c>
      <c r="Z2238" s="26" t="str">
        <f aca="false">IF(OR(V2238="",L2238=""),"",V2238/(L2238*E2238)-1)</f>
        <v/>
      </c>
      <c r="AA2238" s="16" t="str">
        <f aca="false">IF(V2238="","SEM OFERTA",IF(OR(Y2238&gt;Premissas!$B$11,Y2238&lt;Premissas!$B$12),"VERIFICAR - UNIDADE/EMBALAGEM",IF(Y2238&gt;Premissas!$B$6,"NÃO COMPRAR - REAJUSTE &gt;5%","COMPRAR")))</f>
        <v>SEM OFERTA</v>
      </c>
      <c r="AB2238" s="18" t="str">
        <f aca="false">IF(W2238="DIMEC",S2238,IF(W2238="MEDCENTRO",U2238,""))</f>
        <v/>
      </c>
      <c r="AC2238" s="18" t="n">
        <f aca="false">IF(AA2238&lt;&gt;"COMPRAR",0,IF(AB2238="",I2238,MIN(I2238,AB2238)))</f>
        <v>0</v>
      </c>
      <c r="AD2238" s="19" t="n">
        <f aca="false">IF(AC2238&gt;0,AC2238*V2238,0)</f>
        <v>0</v>
      </c>
      <c r="AE2238" s="19" t="n">
        <f aca="false">IF(AC2238&gt;0,(M2238-V2238)*AC2238,0)</f>
        <v>0</v>
      </c>
      <c r="AF2238" s="16" t="str">
        <f aca="false">IF(AA2238&lt;&gt;"COMPRAR","",IF(AB2238="",IF(X2238="","",IF(X2238-V2238&lt;0.01,"EMPATE TÉCNICO","")),IF(AB2238&lt;I2238,"ESTOQUE INSUFICIENTE",IF(X2238="","",IF(X2238-V2238&lt;0.01,"EMPATE TÉCNICO","")))))</f>
        <v/>
      </c>
      <c r="AG2238" s="16" t="s">
        <v>5182</v>
      </c>
      <c r="AH2238" s="16" t="s">
        <v>288</v>
      </c>
    </row>
    <row r="2239" customFormat="false" ht="15" hidden="false" customHeight="false" outlineLevel="0" collapsed="false">
      <c r="A2239" s="16" t="s">
        <v>7068</v>
      </c>
      <c r="B2239" s="17" t="s">
        <v>7069</v>
      </c>
      <c r="C2239" s="16" t="s">
        <v>7070</v>
      </c>
      <c r="D2239" s="16" t="s">
        <v>7058</v>
      </c>
      <c r="E2239" s="18" t="n">
        <v>1</v>
      </c>
      <c r="F2239" s="16" t="s">
        <v>42</v>
      </c>
      <c r="G2239" s="18" t="n">
        <v>23</v>
      </c>
      <c r="H2239" s="16" t="n">
        <v>9.3</v>
      </c>
      <c r="I2239" s="18" t="n">
        <v>1</v>
      </c>
      <c r="J2239" s="19" t="n">
        <v>1.99</v>
      </c>
      <c r="K2239" s="19" t="n">
        <v>1.99</v>
      </c>
      <c r="L2239" s="19" t="n">
        <v>1.99</v>
      </c>
      <c r="M2239" s="19" t="n">
        <f aca="false">IF(J2239&gt;0,J2239,K2239)*E2239</f>
        <v>1.99</v>
      </c>
      <c r="N2239" s="20"/>
      <c r="O2239" s="21" t="str">
        <f aca="false">IF(R2239="","",ROUND(R2239*(1-Premissas!$B$4),4))</f>
        <v/>
      </c>
      <c r="P2239" s="22"/>
      <c r="Q2239" s="22"/>
      <c r="R2239" s="23"/>
      <c r="S2239" s="24"/>
      <c r="T2239" s="24"/>
      <c r="U2239" s="25"/>
      <c r="V2239" s="19" t="str">
        <f aca="false">IF(COUNT(N2239:Q2239)=0,"",MIN(N2239:Q2239))</f>
        <v/>
      </c>
      <c r="W2239" s="16" t="str">
        <f aca="false">IF(V2239="","",INDEX($N$4:$Q$4,MATCH(V2239,N2239:Q2239,0)))</f>
        <v/>
      </c>
      <c r="X2239" s="19" t="str">
        <f aca="false">IF(COUNT(N2239:Q2239)&lt;2,"",SMALL(N2239:Q2239,2))</f>
        <v/>
      </c>
      <c r="Y2239" s="26" t="str">
        <f aca="false">IF(OR(V2239="",M2239=0),"",V2239/M2239-1)</f>
        <v/>
      </c>
      <c r="Z2239" s="26" t="str">
        <f aca="false">IF(OR(V2239="",L2239=""),"",V2239/(L2239*E2239)-1)</f>
        <v/>
      </c>
      <c r="AA2239" s="16" t="str">
        <f aca="false">IF(V2239="","SEM OFERTA",IF(OR(Y2239&gt;Premissas!$B$11,Y2239&lt;Premissas!$B$12),"VERIFICAR - UNIDADE/EMBALAGEM",IF(Y2239&gt;Premissas!$B$6,"NÃO COMPRAR - REAJUSTE &gt;5%","COMPRAR")))</f>
        <v>SEM OFERTA</v>
      </c>
      <c r="AB2239" s="18" t="str">
        <f aca="false">IF(W2239="DIMEC",S2239,IF(W2239="MEDCENTRO",U2239,""))</f>
        <v/>
      </c>
      <c r="AC2239" s="18" t="n">
        <f aca="false">IF(AA2239&lt;&gt;"COMPRAR",0,IF(AB2239="",I2239,MIN(I2239,AB2239)))</f>
        <v>0</v>
      </c>
      <c r="AD2239" s="19" t="n">
        <f aca="false">IF(AC2239&gt;0,AC2239*V2239,0)</f>
        <v>0</v>
      </c>
      <c r="AE2239" s="19" t="n">
        <f aca="false">IF(AC2239&gt;0,(M2239-V2239)*AC2239,0)</f>
        <v>0</v>
      </c>
      <c r="AF2239" s="16" t="str">
        <f aca="false">IF(AA2239&lt;&gt;"COMPRAR","",IF(AB2239="",IF(X2239="","",IF(X2239-V2239&lt;0.01,"EMPATE TÉCNICO","")),IF(AB2239&lt;I2239,"ESTOQUE INSUFICIENTE",IF(X2239="","",IF(X2239-V2239&lt;0.01,"EMPATE TÉCNICO","")))))</f>
        <v/>
      </c>
      <c r="AG2239" s="16" t="s">
        <v>5182</v>
      </c>
      <c r="AH2239" s="16" t="s">
        <v>288</v>
      </c>
    </row>
    <row r="2240" customFormat="false" ht="15" hidden="false" customHeight="false" outlineLevel="0" collapsed="false">
      <c r="A2240" s="16" t="s">
        <v>7071</v>
      </c>
      <c r="B2240" s="17" t="s">
        <v>7072</v>
      </c>
      <c r="C2240" s="16" t="s">
        <v>7073</v>
      </c>
      <c r="D2240" s="16" t="s">
        <v>7058</v>
      </c>
      <c r="E2240" s="18" t="n">
        <v>1</v>
      </c>
      <c r="F2240" s="16" t="s">
        <v>42</v>
      </c>
      <c r="G2240" s="18" t="n">
        <v>10</v>
      </c>
      <c r="H2240" s="16" t="n">
        <v>6</v>
      </c>
      <c r="I2240" s="18" t="n">
        <v>6</v>
      </c>
      <c r="J2240" s="19" t="n">
        <v>3.29</v>
      </c>
      <c r="K2240" s="19" t="n">
        <v>3.29</v>
      </c>
      <c r="L2240" s="19" t="n">
        <v>3.29</v>
      </c>
      <c r="M2240" s="19" t="n">
        <f aca="false">IF(J2240&gt;0,J2240,K2240)*E2240</f>
        <v>3.29</v>
      </c>
      <c r="N2240" s="20"/>
      <c r="O2240" s="21" t="str">
        <f aca="false">IF(R2240="","",ROUND(R2240*(1-Premissas!$B$4),4))</f>
        <v/>
      </c>
      <c r="P2240" s="22"/>
      <c r="Q2240" s="22"/>
      <c r="R2240" s="23"/>
      <c r="S2240" s="24"/>
      <c r="T2240" s="24"/>
      <c r="U2240" s="25"/>
      <c r="V2240" s="19" t="str">
        <f aca="false">IF(COUNT(N2240:Q2240)=0,"",MIN(N2240:Q2240))</f>
        <v/>
      </c>
      <c r="W2240" s="16" t="str">
        <f aca="false">IF(V2240="","",INDEX($N$4:$Q$4,MATCH(V2240,N2240:Q2240,0)))</f>
        <v/>
      </c>
      <c r="X2240" s="19" t="str">
        <f aca="false">IF(COUNT(N2240:Q2240)&lt;2,"",SMALL(N2240:Q2240,2))</f>
        <v/>
      </c>
      <c r="Y2240" s="26" t="str">
        <f aca="false">IF(OR(V2240="",M2240=0),"",V2240/M2240-1)</f>
        <v/>
      </c>
      <c r="Z2240" s="26" t="str">
        <f aca="false">IF(OR(V2240="",L2240=""),"",V2240/(L2240*E2240)-1)</f>
        <v/>
      </c>
      <c r="AA2240" s="16" t="str">
        <f aca="false">IF(V2240="","SEM OFERTA",IF(OR(Y2240&gt;Premissas!$B$11,Y2240&lt;Premissas!$B$12),"VERIFICAR - UNIDADE/EMBALAGEM",IF(Y2240&gt;Premissas!$B$6,"NÃO COMPRAR - REAJUSTE &gt;5%","COMPRAR")))</f>
        <v>SEM OFERTA</v>
      </c>
      <c r="AB2240" s="18" t="str">
        <f aca="false">IF(W2240="DIMEC",S2240,IF(W2240="MEDCENTRO",U2240,""))</f>
        <v/>
      </c>
      <c r="AC2240" s="18" t="n">
        <f aca="false">IF(AA2240&lt;&gt;"COMPRAR",0,IF(AB2240="",I2240,MIN(I2240,AB2240)))</f>
        <v>0</v>
      </c>
      <c r="AD2240" s="19" t="n">
        <f aca="false">IF(AC2240&gt;0,AC2240*V2240,0)</f>
        <v>0</v>
      </c>
      <c r="AE2240" s="19" t="n">
        <f aca="false">IF(AC2240&gt;0,(M2240-V2240)*AC2240,0)</f>
        <v>0</v>
      </c>
      <c r="AF2240" s="16" t="str">
        <f aca="false">IF(AA2240&lt;&gt;"COMPRAR","",IF(AB2240="",IF(X2240="","",IF(X2240-V2240&lt;0.01,"EMPATE TÉCNICO","")),IF(AB2240&lt;I2240,"ESTOQUE INSUFICIENTE",IF(X2240="","",IF(X2240-V2240&lt;0.01,"EMPATE TÉCNICO","")))))</f>
        <v/>
      </c>
      <c r="AG2240" s="16" t="s">
        <v>5182</v>
      </c>
      <c r="AH2240" s="16" t="s">
        <v>288</v>
      </c>
    </row>
    <row r="2241" customFormat="false" ht="15" hidden="false" customHeight="false" outlineLevel="0" collapsed="false">
      <c r="A2241" s="16" t="s">
        <v>7074</v>
      </c>
      <c r="B2241" s="17" t="s">
        <v>7075</v>
      </c>
      <c r="C2241" s="16" t="s">
        <v>7076</v>
      </c>
      <c r="D2241" s="16" t="s">
        <v>5186</v>
      </c>
      <c r="E2241" s="18" t="n">
        <v>1</v>
      </c>
      <c r="F2241" s="16" t="s">
        <v>41</v>
      </c>
      <c r="G2241" s="18" t="n">
        <v>7</v>
      </c>
      <c r="H2241" s="16" t="n">
        <v>4.3</v>
      </c>
      <c r="I2241" s="18" t="n">
        <v>5</v>
      </c>
      <c r="J2241" s="19" t="n">
        <v>9.7</v>
      </c>
      <c r="K2241" s="19" t="n">
        <v>9.7</v>
      </c>
      <c r="L2241" s="19" t="n">
        <v>9.65</v>
      </c>
      <c r="M2241" s="19" t="n">
        <f aca="false">IF(J2241&gt;0,J2241,K2241)*E2241</f>
        <v>9.7</v>
      </c>
      <c r="N2241" s="20"/>
      <c r="O2241" s="21" t="str">
        <f aca="false">IF(R2241="","",ROUND(R2241*(1-Premissas!$B$4),4))</f>
        <v/>
      </c>
      <c r="P2241" s="22"/>
      <c r="Q2241" s="22"/>
      <c r="R2241" s="23"/>
      <c r="S2241" s="24"/>
      <c r="T2241" s="24"/>
      <c r="U2241" s="25"/>
      <c r="V2241" s="19" t="str">
        <f aca="false">IF(COUNT(N2241:Q2241)=0,"",MIN(N2241:Q2241))</f>
        <v/>
      </c>
      <c r="W2241" s="16" t="str">
        <f aca="false">IF(V2241="","",INDEX($N$4:$Q$4,MATCH(V2241,N2241:Q2241,0)))</f>
        <v/>
      </c>
      <c r="X2241" s="19" t="str">
        <f aca="false">IF(COUNT(N2241:Q2241)&lt;2,"",SMALL(N2241:Q2241,2))</f>
        <v/>
      </c>
      <c r="Y2241" s="26" t="str">
        <f aca="false">IF(OR(V2241="",M2241=0),"",V2241/M2241-1)</f>
        <v/>
      </c>
      <c r="Z2241" s="26" t="str">
        <f aca="false">IF(OR(V2241="",L2241=""),"",V2241/(L2241*E2241)-1)</f>
        <v/>
      </c>
      <c r="AA2241" s="16" t="str">
        <f aca="false">IF(V2241="","SEM OFERTA",IF(OR(Y2241&gt;Premissas!$B$11,Y2241&lt;Premissas!$B$12),"VERIFICAR - UNIDADE/EMBALAGEM",IF(Y2241&gt;Premissas!$B$6,"NÃO COMPRAR - REAJUSTE &gt;5%","COMPRAR")))</f>
        <v>SEM OFERTA</v>
      </c>
      <c r="AB2241" s="18" t="str">
        <f aca="false">IF(W2241="DIMEC",S2241,IF(W2241="MEDCENTRO",U2241,""))</f>
        <v/>
      </c>
      <c r="AC2241" s="18" t="n">
        <f aca="false">IF(AA2241&lt;&gt;"COMPRAR",0,IF(AB2241="",I2241,MIN(I2241,AB2241)))</f>
        <v>0</v>
      </c>
      <c r="AD2241" s="19" t="n">
        <f aca="false">IF(AC2241&gt;0,AC2241*V2241,0)</f>
        <v>0</v>
      </c>
      <c r="AE2241" s="19" t="n">
        <f aca="false">IF(AC2241&gt;0,(M2241-V2241)*AC2241,0)</f>
        <v>0</v>
      </c>
      <c r="AF2241" s="16" t="str">
        <f aca="false">IF(AA2241&lt;&gt;"COMPRAR","",IF(AB2241="",IF(X2241="","",IF(X2241-V2241&lt;0.01,"EMPATE TÉCNICO","")),IF(AB2241&lt;I2241,"ESTOQUE INSUFICIENTE",IF(X2241="","",IF(X2241-V2241&lt;0.01,"EMPATE TÉCNICO","")))))</f>
        <v/>
      </c>
      <c r="AG2241" s="16" t="s">
        <v>5182</v>
      </c>
      <c r="AH2241" s="16" t="s">
        <v>288</v>
      </c>
    </row>
    <row r="2242" customFormat="false" ht="15" hidden="false" customHeight="false" outlineLevel="0" collapsed="false">
      <c r="A2242" s="16" t="s">
        <v>7077</v>
      </c>
      <c r="B2242" s="17" t="s">
        <v>7078</v>
      </c>
      <c r="C2242" s="16" t="s">
        <v>7079</v>
      </c>
      <c r="D2242" s="16" t="s">
        <v>7058</v>
      </c>
      <c r="E2242" s="18" t="n">
        <v>1</v>
      </c>
      <c r="F2242" s="16" t="s">
        <v>41</v>
      </c>
      <c r="G2242" s="18" t="n">
        <v>22</v>
      </c>
      <c r="H2242" s="16" t="n">
        <v>15.2</v>
      </c>
      <c r="I2242" s="18" t="n">
        <v>18</v>
      </c>
      <c r="J2242" s="19" t="n">
        <v>1.99</v>
      </c>
      <c r="K2242" s="19" t="n">
        <v>1.99</v>
      </c>
      <c r="L2242" s="19" t="n">
        <v>1.99</v>
      </c>
      <c r="M2242" s="19" t="n">
        <f aca="false">IF(J2242&gt;0,J2242,K2242)*E2242</f>
        <v>1.99</v>
      </c>
      <c r="N2242" s="20"/>
      <c r="O2242" s="21" t="str">
        <f aca="false">IF(R2242="","",ROUND(R2242*(1-Premissas!$B$4),4))</f>
        <v/>
      </c>
      <c r="P2242" s="22"/>
      <c r="Q2242" s="22"/>
      <c r="R2242" s="23"/>
      <c r="S2242" s="24"/>
      <c r="T2242" s="24"/>
      <c r="U2242" s="25"/>
      <c r="V2242" s="19" t="str">
        <f aca="false">IF(COUNT(N2242:Q2242)=0,"",MIN(N2242:Q2242))</f>
        <v/>
      </c>
      <c r="W2242" s="16" t="str">
        <f aca="false">IF(V2242="","",INDEX($N$4:$Q$4,MATCH(V2242,N2242:Q2242,0)))</f>
        <v/>
      </c>
      <c r="X2242" s="19" t="str">
        <f aca="false">IF(COUNT(N2242:Q2242)&lt;2,"",SMALL(N2242:Q2242,2))</f>
        <v/>
      </c>
      <c r="Y2242" s="26" t="str">
        <f aca="false">IF(OR(V2242="",M2242=0),"",V2242/M2242-1)</f>
        <v/>
      </c>
      <c r="Z2242" s="26" t="str">
        <f aca="false">IF(OR(V2242="",L2242=""),"",V2242/(L2242*E2242)-1)</f>
        <v/>
      </c>
      <c r="AA2242" s="16" t="str">
        <f aca="false">IF(V2242="","SEM OFERTA",IF(OR(Y2242&gt;Premissas!$B$11,Y2242&lt;Premissas!$B$12),"VERIFICAR - UNIDADE/EMBALAGEM",IF(Y2242&gt;Premissas!$B$6,"NÃO COMPRAR - REAJUSTE &gt;5%","COMPRAR")))</f>
        <v>SEM OFERTA</v>
      </c>
      <c r="AB2242" s="18" t="str">
        <f aca="false">IF(W2242="DIMEC",S2242,IF(W2242="MEDCENTRO",U2242,""))</f>
        <v/>
      </c>
      <c r="AC2242" s="18" t="n">
        <f aca="false">IF(AA2242&lt;&gt;"COMPRAR",0,IF(AB2242="",I2242,MIN(I2242,AB2242)))</f>
        <v>0</v>
      </c>
      <c r="AD2242" s="19" t="n">
        <f aca="false">IF(AC2242&gt;0,AC2242*V2242,0)</f>
        <v>0</v>
      </c>
      <c r="AE2242" s="19" t="n">
        <f aca="false">IF(AC2242&gt;0,(M2242-V2242)*AC2242,0)</f>
        <v>0</v>
      </c>
      <c r="AF2242" s="16" t="str">
        <f aca="false">IF(AA2242&lt;&gt;"COMPRAR","",IF(AB2242="",IF(X2242="","",IF(X2242-V2242&lt;0.01,"EMPATE TÉCNICO","")),IF(AB2242&lt;I2242,"ESTOQUE INSUFICIENTE",IF(X2242="","",IF(X2242-V2242&lt;0.01,"EMPATE TÉCNICO","")))))</f>
        <v/>
      </c>
      <c r="AG2242" s="16" t="s">
        <v>5182</v>
      </c>
      <c r="AH2242" s="16" t="s">
        <v>288</v>
      </c>
    </row>
    <row r="2243" customFormat="false" ht="15" hidden="false" customHeight="false" outlineLevel="0" collapsed="false">
      <c r="A2243" s="16" t="s">
        <v>7080</v>
      </c>
      <c r="B2243" s="17" t="s">
        <v>7081</v>
      </c>
      <c r="C2243" s="16" t="s">
        <v>7082</v>
      </c>
      <c r="D2243" s="16" t="s">
        <v>7083</v>
      </c>
      <c r="E2243" s="18" t="n">
        <v>1</v>
      </c>
      <c r="F2243" s="16" t="s">
        <v>43</v>
      </c>
      <c r="G2243" s="18" t="n">
        <v>0</v>
      </c>
      <c r="H2243" s="16" t="n">
        <v>0.1</v>
      </c>
      <c r="I2243" s="18" t="n">
        <v>1</v>
      </c>
      <c r="J2243" s="19" t="n">
        <v>104.805</v>
      </c>
      <c r="K2243" s="19" t="n">
        <v>104.805</v>
      </c>
      <c r="L2243" s="19" t="n">
        <v>104.805</v>
      </c>
      <c r="M2243" s="19" t="n">
        <f aca="false">IF(J2243&gt;0,J2243,K2243)*E2243</f>
        <v>104.805</v>
      </c>
      <c r="N2243" s="20"/>
      <c r="O2243" s="21" t="str">
        <f aca="false">IF(R2243="","",ROUND(R2243*(1-Premissas!$B$4),4))</f>
        <v/>
      </c>
      <c r="P2243" s="22"/>
      <c r="Q2243" s="22"/>
      <c r="R2243" s="23"/>
      <c r="S2243" s="24"/>
      <c r="T2243" s="24"/>
      <c r="U2243" s="25"/>
      <c r="V2243" s="19" t="str">
        <f aca="false">IF(COUNT(N2243:Q2243)=0,"",MIN(N2243:Q2243))</f>
        <v/>
      </c>
      <c r="W2243" s="16" t="str">
        <f aca="false">IF(V2243="","",INDEX($N$4:$Q$4,MATCH(V2243,N2243:Q2243,0)))</f>
        <v/>
      </c>
      <c r="X2243" s="19" t="str">
        <f aca="false">IF(COUNT(N2243:Q2243)&lt;2,"",SMALL(N2243:Q2243,2))</f>
        <v/>
      </c>
      <c r="Y2243" s="26" t="str">
        <f aca="false">IF(OR(V2243="",M2243=0),"",V2243/M2243-1)</f>
        <v/>
      </c>
      <c r="Z2243" s="26" t="str">
        <f aca="false">IF(OR(V2243="",L2243=""),"",V2243/(L2243*E2243)-1)</f>
        <v/>
      </c>
      <c r="AA2243" s="16" t="str">
        <f aca="false">IF(V2243="","SEM OFERTA",IF(OR(Y2243&gt;Premissas!$B$11,Y2243&lt;Premissas!$B$12),"VERIFICAR - UNIDADE/EMBALAGEM",IF(Y2243&gt;Premissas!$B$6,"NÃO COMPRAR - REAJUSTE &gt;5%","COMPRAR")))</f>
        <v>SEM OFERTA</v>
      </c>
      <c r="AB2243" s="18" t="str">
        <f aca="false">IF(W2243="DIMEC",S2243,IF(W2243="MEDCENTRO",U2243,""))</f>
        <v/>
      </c>
      <c r="AC2243" s="18" t="n">
        <f aca="false">IF(AA2243&lt;&gt;"COMPRAR",0,IF(AB2243="",I2243,MIN(I2243,AB2243)))</f>
        <v>0</v>
      </c>
      <c r="AD2243" s="19" t="n">
        <f aca="false">IF(AC2243&gt;0,AC2243*V2243,0)</f>
        <v>0</v>
      </c>
      <c r="AE2243" s="19" t="n">
        <f aca="false">IF(AC2243&gt;0,(M2243-V2243)*AC2243,0)</f>
        <v>0</v>
      </c>
      <c r="AF2243" s="16" t="str">
        <f aca="false">IF(AA2243&lt;&gt;"COMPRAR","",IF(AB2243="",IF(X2243="","",IF(X2243-V2243&lt;0.01,"EMPATE TÉCNICO","")),IF(AB2243&lt;I2243,"ESTOQUE INSUFICIENTE",IF(X2243="","",IF(X2243-V2243&lt;0.01,"EMPATE TÉCNICO","")))))</f>
        <v/>
      </c>
      <c r="AG2243" s="16" t="s">
        <v>547</v>
      </c>
      <c r="AH2243" s="16" t="s">
        <v>288</v>
      </c>
    </row>
    <row r="2244" customFormat="false" ht="15" hidden="false" customHeight="false" outlineLevel="0" collapsed="false">
      <c r="A2244" s="16" t="s">
        <v>7084</v>
      </c>
      <c r="B2244" s="17" t="s">
        <v>7085</v>
      </c>
      <c r="C2244" s="16" t="s">
        <v>7086</v>
      </c>
      <c r="D2244" s="16" t="s">
        <v>7087</v>
      </c>
      <c r="E2244" s="18" t="n">
        <v>1</v>
      </c>
      <c r="F2244" s="16" t="s">
        <v>43</v>
      </c>
      <c r="G2244" s="18" t="n">
        <v>0</v>
      </c>
      <c r="H2244" s="16" t="n">
        <v>0</v>
      </c>
      <c r="I2244" s="18" t="n">
        <v>1</v>
      </c>
      <c r="J2244" s="19" t="n">
        <v>2.4</v>
      </c>
      <c r="K2244" s="19" t="n">
        <v>2.4</v>
      </c>
      <c r="L2244" s="19" t="n">
        <v>2.4</v>
      </c>
      <c r="M2244" s="19" t="n">
        <f aca="false">IF(J2244&gt;0,J2244,K2244)*E2244</f>
        <v>2.4</v>
      </c>
      <c r="N2244" s="20"/>
      <c r="O2244" s="21" t="str">
        <f aca="false">IF(R2244="","",ROUND(R2244*(1-Premissas!$B$4),4))</f>
        <v/>
      </c>
      <c r="P2244" s="22"/>
      <c r="Q2244" s="22"/>
      <c r="R2244" s="23"/>
      <c r="S2244" s="24"/>
      <c r="T2244" s="24"/>
      <c r="U2244" s="25"/>
      <c r="V2244" s="19" t="str">
        <f aca="false">IF(COUNT(N2244:Q2244)=0,"",MIN(N2244:Q2244))</f>
        <v/>
      </c>
      <c r="W2244" s="16" t="str">
        <f aca="false">IF(V2244="","",INDEX($N$4:$Q$4,MATCH(V2244,N2244:Q2244,0)))</f>
        <v/>
      </c>
      <c r="X2244" s="19" t="str">
        <f aca="false">IF(COUNT(N2244:Q2244)&lt;2,"",SMALL(N2244:Q2244,2))</f>
        <v/>
      </c>
      <c r="Y2244" s="26" t="str">
        <f aca="false">IF(OR(V2244="",M2244=0),"",V2244/M2244-1)</f>
        <v/>
      </c>
      <c r="Z2244" s="26" t="str">
        <f aca="false">IF(OR(V2244="",L2244=""),"",V2244/(L2244*E2244)-1)</f>
        <v/>
      </c>
      <c r="AA2244" s="16" t="str">
        <f aca="false">IF(V2244="","SEM OFERTA",IF(OR(Y2244&gt;Premissas!$B$11,Y2244&lt;Premissas!$B$12),"VERIFICAR - UNIDADE/EMBALAGEM",IF(Y2244&gt;Premissas!$B$6,"NÃO COMPRAR - REAJUSTE &gt;5%","COMPRAR")))</f>
        <v>SEM OFERTA</v>
      </c>
      <c r="AB2244" s="18" t="str">
        <f aca="false">IF(W2244="DIMEC",S2244,IF(W2244="MEDCENTRO",U2244,""))</f>
        <v/>
      </c>
      <c r="AC2244" s="18" t="n">
        <f aca="false">IF(AA2244&lt;&gt;"COMPRAR",0,IF(AB2244="",I2244,MIN(I2244,AB2244)))</f>
        <v>0</v>
      </c>
      <c r="AD2244" s="19" t="n">
        <f aca="false">IF(AC2244&gt;0,AC2244*V2244,0)</f>
        <v>0</v>
      </c>
      <c r="AE2244" s="19" t="n">
        <f aca="false">IF(AC2244&gt;0,(M2244-V2244)*AC2244,0)</f>
        <v>0</v>
      </c>
      <c r="AF2244" s="16" t="str">
        <f aca="false">IF(AA2244&lt;&gt;"COMPRAR","",IF(AB2244="",IF(X2244="","",IF(X2244-V2244&lt;0.01,"EMPATE TÉCNICO","")),IF(AB2244&lt;I2244,"ESTOQUE INSUFICIENTE",IF(X2244="","",IF(X2244-V2244&lt;0.01,"EMPATE TÉCNICO","")))))</f>
        <v/>
      </c>
      <c r="AG2244" s="16" t="s">
        <v>3750</v>
      </c>
      <c r="AH2244" s="16" t="s">
        <v>288</v>
      </c>
    </row>
    <row r="2245" customFormat="false" ht="15" hidden="false" customHeight="false" outlineLevel="0" collapsed="false">
      <c r="A2245" s="16" t="s">
        <v>7088</v>
      </c>
      <c r="B2245" s="17" t="s">
        <v>7089</v>
      </c>
      <c r="C2245" s="16" t="s">
        <v>7090</v>
      </c>
      <c r="D2245" s="16"/>
      <c r="E2245" s="18" t="n">
        <v>1</v>
      </c>
      <c r="F2245" s="16" t="s">
        <v>43</v>
      </c>
      <c r="G2245" s="18" t="n">
        <v>0</v>
      </c>
      <c r="H2245" s="16" t="n">
        <v>3.4</v>
      </c>
      <c r="I2245" s="18" t="n">
        <v>9</v>
      </c>
      <c r="J2245" s="19" t="n">
        <v>2.65</v>
      </c>
      <c r="K2245" s="19" t="n">
        <v>2.65</v>
      </c>
      <c r="L2245" s="19" t="n">
        <v>2.65</v>
      </c>
      <c r="M2245" s="19" t="n">
        <f aca="false">IF(J2245&gt;0,J2245,K2245)*E2245</f>
        <v>2.65</v>
      </c>
      <c r="N2245" s="20"/>
      <c r="O2245" s="21" t="str">
        <f aca="false">IF(R2245="","",ROUND(R2245*(1-Premissas!$B$4),4))</f>
        <v/>
      </c>
      <c r="P2245" s="22"/>
      <c r="Q2245" s="22"/>
      <c r="R2245" s="23"/>
      <c r="S2245" s="24"/>
      <c r="T2245" s="24"/>
      <c r="U2245" s="25"/>
      <c r="V2245" s="19" t="str">
        <f aca="false">IF(COUNT(N2245:Q2245)=0,"",MIN(N2245:Q2245))</f>
        <v/>
      </c>
      <c r="W2245" s="16" t="str">
        <f aca="false">IF(V2245="","",INDEX($N$4:$Q$4,MATCH(V2245,N2245:Q2245,0)))</f>
        <v/>
      </c>
      <c r="X2245" s="19" t="str">
        <f aca="false">IF(COUNT(N2245:Q2245)&lt;2,"",SMALL(N2245:Q2245,2))</f>
        <v/>
      </c>
      <c r="Y2245" s="26" t="str">
        <f aca="false">IF(OR(V2245="",M2245=0),"",V2245/M2245-1)</f>
        <v/>
      </c>
      <c r="Z2245" s="26" t="str">
        <f aca="false">IF(OR(V2245="",L2245=""),"",V2245/(L2245*E2245)-1)</f>
        <v/>
      </c>
      <c r="AA2245" s="16" t="str">
        <f aca="false">IF(V2245="","SEM OFERTA",IF(OR(Y2245&gt;Premissas!$B$11,Y2245&lt;Premissas!$B$12),"VERIFICAR - UNIDADE/EMBALAGEM",IF(Y2245&gt;Premissas!$B$6,"NÃO COMPRAR - REAJUSTE &gt;5%","COMPRAR")))</f>
        <v>SEM OFERTA</v>
      </c>
      <c r="AB2245" s="18" t="str">
        <f aca="false">IF(W2245="DIMEC",S2245,IF(W2245="MEDCENTRO",U2245,""))</f>
        <v/>
      </c>
      <c r="AC2245" s="18" t="n">
        <f aca="false">IF(AA2245&lt;&gt;"COMPRAR",0,IF(AB2245="",I2245,MIN(I2245,AB2245)))</f>
        <v>0</v>
      </c>
      <c r="AD2245" s="19" t="n">
        <f aca="false">IF(AC2245&gt;0,AC2245*V2245,0)</f>
        <v>0</v>
      </c>
      <c r="AE2245" s="19" t="n">
        <f aca="false">IF(AC2245&gt;0,(M2245-V2245)*AC2245,0)</f>
        <v>0</v>
      </c>
      <c r="AF2245" s="16" t="str">
        <f aca="false">IF(AA2245&lt;&gt;"COMPRAR","",IF(AB2245="",IF(X2245="","",IF(X2245-V2245&lt;0.01,"EMPATE TÉCNICO","")),IF(AB2245&lt;I2245,"ESTOQUE INSUFICIENTE",IF(X2245="","",IF(X2245-V2245&lt;0.01,"EMPATE TÉCNICO","")))))</f>
        <v/>
      </c>
      <c r="AG2245" s="16" t="s">
        <v>3750</v>
      </c>
      <c r="AH2245" s="16" t="s">
        <v>288</v>
      </c>
    </row>
    <row r="2246" customFormat="false" ht="15" hidden="false" customHeight="false" outlineLevel="0" collapsed="false">
      <c r="A2246" s="16" t="s">
        <v>7091</v>
      </c>
      <c r="B2246" s="17" t="s">
        <v>7092</v>
      </c>
      <c r="C2246" s="16" t="s">
        <v>7093</v>
      </c>
      <c r="D2246" s="16" t="s">
        <v>7087</v>
      </c>
      <c r="E2246" s="18" t="n">
        <v>1</v>
      </c>
      <c r="F2246" s="16" t="s">
        <v>43</v>
      </c>
      <c r="G2246" s="18" t="n">
        <v>0</v>
      </c>
      <c r="H2246" s="16" t="n">
        <v>0</v>
      </c>
      <c r="I2246" s="18" t="n">
        <v>1</v>
      </c>
      <c r="J2246" s="19" t="n">
        <v>2.4</v>
      </c>
      <c r="K2246" s="19" t="n">
        <v>2.4</v>
      </c>
      <c r="L2246" s="19" t="n">
        <v>2.4</v>
      </c>
      <c r="M2246" s="19" t="n">
        <f aca="false">IF(J2246&gt;0,J2246,K2246)*E2246</f>
        <v>2.4</v>
      </c>
      <c r="N2246" s="20"/>
      <c r="O2246" s="21" t="str">
        <f aca="false">IF(R2246="","",ROUND(R2246*(1-Premissas!$B$4),4))</f>
        <v/>
      </c>
      <c r="P2246" s="22"/>
      <c r="Q2246" s="22"/>
      <c r="R2246" s="23"/>
      <c r="S2246" s="24"/>
      <c r="T2246" s="24"/>
      <c r="U2246" s="25"/>
      <c r="V2246" s="19" t="str">
        <f aca="false">IF(COUNT(N2246:Q2246)=0,"",MIN(N2246:Q2246))</f>
        <v/>
      </c>
      <c r="W2246" s="16" t="str">
        <f aca="false">IF(V2246="","",INDEX($N$4:$Q$4,MATCH(V2246,N2246:Q2246,0)))</f>
        <v/>
      </c>
      <c r="X2246" s="19" t="str">
        <f aca="false">IF(COUNT(N2246:Q2246)&lt;2,"",SMALL(N2246:Q2246,2))</f>
        <v/>
      </c>
      <c r="Y2246" s="26" t="str">
        <f aca="false">IF(OR(V2246="",M2246=0),"",V2246/M2246-1)</f>
        <v/>
      </c>
      <c r="Z2246" s="26" t="str">
        <f aca="false">IF(OR(V2246="",L2246=""),"",V2246/(L2246*E2246)-1)</f>
        <v/>
      </c>
      <c r="AA2246" s="16" t="str">
        <f aca="false">IF(V2246="","SEM OFERTA",IF(OR(Y2246&gt;Premissas!$B$11,Y2246&lt;Premissas!$B$12),"VERIFICAR - UNIDADE/EMBALAGEM",IF(Y2246&gt;Premissas!$B$6,"NÃO COMPRAR - REAJUSTE &gt;5%","COMPRAR")))</f>
        <v>SEM OFERTA</v>
      </c>
      <c r="AB2246" s="18" t="str">
        <f aca="false">IF(W2246="DIMEC",S2246,IF(W2246="MEDCENTRO",U2246,""))</f>
        <v/>
      </c>
      <c r="AC2246" s="18" t="n">
        <f aca="false">IF(AA2246&lt;&gt;"COMPRAR",0,IF(AB2246="",I2246,MIN(I2246,AB2246)))</f>
        <v>0</v>
      </c>
      <c r="AD2246" s="19" t="n">
        <f aca="false">IF(AC2246&gt;0,AC2246*V2246,0)</f>
        <v>0</v>
      </c>
      <c r="AE2246" s="19" t="n">
        <f aca="false">IF(AC2246&gt;0,(M2246-V2246)*AC2246,0)</f>
        <v>0</v>
      </c>
      <c r="AF2246" s="16" t="str">
        <f aca="false">IF(AA2246&lt;&gt;"COMPRAR","",IF(AB2246="",IF(X2246="","",IF(X2246-V2246&lt;0.01,"EMPATE TÉCNICO","")),IF(AB2246&lt;I2246,"ESTOQUE INSUFICIENTE",IF(X2246="","",IF(X2246-V2246&lt;0.01,"EMPATE TÉCNICO","")))))</f>
        <v/>
      </c>
      <c r="AG2246" s="16" t="s">
        <v>3750</v>
      </c>
      <c r="AH2246" s="16" t="s">
        <v>288</v>
      </c>
    </row>
    <row r="2247" customFormat="false" ht="15" hidden="false" customHeight="false" outlineLevel="0" collapsed="false">
      <c r="A2247" s="16" t="s">
        <v>7094</v>
      </c>
      <c r="B2247" s="17" t="s">
        <v>7095</v>
      </c>
      <c r="C2247" s="16" t="s">
        <v>7096</v>
      </c>
      <c r="D2247" s="16" t="s">
        <v>6294</v>
      </c>
      <c r="E2247" s="18" t="n">
        <v>1</v>
      </c>
      <c r="F2247" s="16" t="s">
        <v>43</v>
      </c>
      <c r="G2247" s="18" t="n">
        <v>0</v>
      </c>
      <c r="H2247" s="16" t="n">
        <v>0</v>
      </c>
      <c r="I2247" s="18" t="n">
        <v>1</v>
      </c>
      <c r="J2247" s="19" t="n">
        <v>10.15</v>
      </c>
      <c r="K2247" s="19" t="n">
        <v>10.15</v>
      </c>
      <c r="L2247" s="19" t="n">
        <v>10.15</v>
      </c>
      <c r="M2247" s="19" t="n">
        <f aca="false">IF(J2247&gt;0,J2247,K2247)*E2247</f>
        <v>10.15</v>
      </c>
      <c r="N2247" s="20"/>
      <c r="O2247" s="21" t="str">
        <f aca="false">IF(R2247="","",ROUND(R2247*(1-Premissas!$B$4),4))</f>
        <v/>
      </c>
      <c r="P2247" s="22"/>
      <c r="Q2247" s="22"/>
      <c r="R2247" s="23"/>
      <c r="S2247" s="24"/>
      <c r="T2247" s="24"/>
      <c r="U2247" s="25"/>
      <c r="V2247" s="19" t="str">
        <f aca="false">IF(COUNT(N2247:Q2247)=0,"",MIN(N2247:Q2247))</f>
        <v/>
      </c>
      <c r="W2247" s="16" t="str">
        <f aca="false">IF(V2247="","",INDEX($N$4:$Q$4,MATCH(V2247,N2247:Q2247,0)))</f>
        <v/>
      </c>
      <c r="X2247" s="19" t="str">
        <f aca="false">IF(COUNT(N2247:Q2247)&lt;2,"",SMALL(N2247:Q2247,2))</f>
        <v/>
      </c>
      <c r="Y2247" s="26" t="str">
        <f aca="false">IF(OR(V2247="",M2247=0),"",V2247/M2247-1)</f>
        <v/>
      </c>
      <c r="Z2247" s="26" t="str">
        <f aca="false">IF(OR(V2247="",L2247=""),"",V2247/(L2247*E2247)-1)</f>
        <v/>
      </c>
      <c r="AA2247" s="16" t="str">
        <f aca="false">IF(V2247="","SEM OFERTA",IF(OR(Y2247&gt;Premissas!$B$11,Y2247&lt;Premissas!$B$12),"VERIFICAR - UNIDADE/EMBALAGEM",IF(Y2247&gt;Premissas!$B$6,"NÃO COMPRAR - REAJUSTE &gt;5%","COMPRAR")))</f>
        <v>SEM OFERTA</v>
      </c>
      <c r="AB2247" s="18" t="str">
        <f aca="false">IF(W2247="DIMEC",S2247,IF(W2247="MEDCENTRO",U2247,""))</f>
        <v/>
      </c>
      <c r="AC2247" s="18" t="n">
        <f aca="false">IF(AA2247&lt;&gt;"COMPRAR",0,IF(AB2247="",I2247,MIN(I2247,AB2247)))</f>
        <v>0</v>
      </c>
      <c r="AD2247" s="19" t="n">
        <f aca="false">IF(AC2247&gt;0,AC2247*V2247,0)</f>
        <v>0</v>
      </c>
      <c r="AE2247" s="19" t="n">
        <f aca="false">IF(AC2247&gt;0,(M2247-V2247)*AC2247,0)</f>
        <v>0</v>
      </c>
      <c r="AF2247" s="16" t="str">
        <f aca="false">IF(AA2247&lt;&gt;"COMPRAR","",IF(AB2247="",IF(X2247="","",IF(X2247-V2247&lt;0.01,"EMPATE TÉCNICO","")),IF(AB2247&lt;I2247,"ESTOQUE INSUFICIENTE",IF(X2247="","",IF(X2247-V2247&lt;0.01,"EMPATE TÉCNICO","")))))</f>
        <v/>
      </c>
      <c r="AG2247" s="16" t="s">
        <v>6884</v>
      </c>
      <c r="AH2247" s="16" t="s">
        <v>288</v>
      </c>
    </row>
    <row r="2248" customFormat="false" ht="15" hidden="false" customHeight="false" outlineLevel="0" collapsed="false">
      <c r="A2248" s="16" t="s">
        <v>7097</v>
      </c>
      <c r="B2248" s="17" t="s">
        <v>7098</v>
      </c>
      <c r="C2248" s="16" t="s">
        <v>7099</v>
      </c>
      <c r="D2248" s="16" t="s">
        <v>6781</v>
      </c>
      <c r="E2248" s="18" t="n">
        <v>1</v>
      </c>
      <c r="F2248" s="16" t="s">
        <v>43</v>
      </c>
      <c r="G2248" s="18" t="n">
        <v>0</v>
      </c>
      <c r="H2248" s="16" t="n">
        <v>3.2</v>
      </c>
      <c r="I2248" s="18" t="n">
        <v>9</v>
      </c>
      <c r="J2248" s="19" t="n">
        <v>1.43</v>
      </c>
      <c r="K2248" s="19" t="n">
        <v>1.43</v>
      </c>
      <c r="L2248" s="19" t="n">
        <v>1.43</v>
      </c>
      <c r="M2248" s="19" t="n">
        <f aca="false">IF(J2248&gt;0,J2248,K2248)*E2248</f>
        <v>1.43</v>
      </c>
      <c r="N2248" s="20"/>
      <c r="O2248" s="21" t="str">
        <f aca="false">IF(R2248="","",ROUND(R2248*(1-Premissas!$B$4),4))</f>
        <v/>
      </c>
      <c r="P2248" s="22"/>
      <c r="Q2248" s="22"/>
      <c r="R2248" s="23"/>
      <c r="S2248" s="24"/>
      <c r="T2248" s="24"/>
      <c r="U2248" s="25"/>
      <c r="V2248" s="19" t="str">
        <f aca="false">IF(COUNT(N2248:Q2248)=0,"",MIN(N2248:Q2248))</f>
        <v/>
      </c>
      <c r="W2248" s="16" t="str">
        <f aca="false">IF(V2248="","",INDEX($N$4:$Q$4,MATCH(V2248,N2248:Q2248,0)))</f>
        <v/>
      </c>
      <c r="X2248" s="19" t="str">
        <f aca="false">IF(COUNT(N2248:Q2248)&lt;2,"",SMALL(N2248:Q2248,2))</f>
        <v/>
      </c>
      <c r="Y2248" s="26" t="str">
        <f aca="false">IF(OR(V2248="",M2248=0),"",V2248/M2248-1)</f>
        <v/>
      </c>
      <c r="Z2248" s="26" t="str">
        <f aca="false">IF(OR(V2248="",L2248=""),"",V2248/(L2248*E2248)-1)</f>
        <v/>
      </c>
      <c r="AA2248" s="16" t="str">
        <f aca="false">IF(V2248="","SEM OFERTA",IF(OR(Y2248&gt;Premissas!$B$11,Y2248&lt;Premissas!$B$12),"VERIFICAR - UNIDADE/EMBALAGEM",IF(Y2248&gt;Premissas!$B$6,"NÃO COMPRAR - REAJUSTE &gt;5%","COMPRAR")))</f>
        <v>SEM OFERTA</v>
      </c>
      <c r="AB2248" s="18" t="str">
        <f aca="false">IF(W2248="DIMEC",S2248,IF(W2248="MEDCENTRO",U2248,""))</f>
        <v/>
      </c>
      <c r="AC2248" s="18" t="n">
        <f aca="false">IF(AA2248&lt;&gt;"COMPRAR",0,IF(AB2248="",I2248,MIN(I2248,AB2248)))</f>
        <v>0</v>
      </c>
      <c r="AD2248" s="19" t="n">
        <f aca="false">IF(AC2248&gt;0,AC2248*V2248,0)</f>
        <v>0</v>
      </c>
      <c r="AE2248" s="19" t="n">
        <f aca="false">IF(AC2248&gt;0,(M2248-V2248)*AC2248,0)</f>
        <v>0</v>
      </c>
      <c r="AF2248" s="16" t="str">
        <f aca="false">IF(AA2248&lt;&gt;"COMPRAR","",IF(AB2248="",IF(X2248="","",IF(X2248-V2248&lt;0.01,"EMPATE TÉCNICO","")),IF(AB2248&lt;I2248,"ESTOQUE INSUFICIENTE",IF(X2248="","",IF(X2248-V2248&lt;0.01,"EMPATE TÉCNICO","")))))</f>
        <v/>
      </c>
      <c r="AG2248" s="16" t="s">
        <v>3750</v>
      </c>
      <c r="AH2248" s="16" t="s">
        <v>288</v>
      </c>
    </row>
    <row r="2249" customFormat="false" ht="15" hidden="false" customHeight="false" outlineLevel="0" collapsed="false">
      <c r="A2249" s="16" t="s">
        <v>7100</v>
      </c>
      <c r="B2249" s="17" t="s">
        <v>7101</v>
      </c>
      <c r="C2249" s="16" t="s">
        <v>7102</v>
      </c>
      <c r="D2249" s="16" t="s">
        <v>6781</v>
      </c>
      <c r="E2249" s="18" t="n">
        <v>1</v>
      </c>
      <c r="F2249" s="16" t="s">
        <v>43</v>
      </c>
      <c r="G2249" s="18" t="n">
        <v>1</v>
      </c>
      <c r="H2249" s="16" t="n">
        <v>1.5</v>
      </c>
      <c r="I2249" s="18" t="n">
        <v>3</v>
      </c>
      <c r="J2249" s="19" t="n">
        <v>3.42</v>
      </c>
      <c r="K2249" s="19" t="n">
        <v>3.42</v>
      </c>
      <c r="L2249" s="19" t="n">
        <v>3.42</v>
      </c>
      <c r="M2249" s="19" t="n">
        <f aca="false">IF(J2249&gt;0,J2249,K2249)*E2249</f>
        <v>3.42</v>
      </c>
      <c r="N2249" s="20"/>
      <c r="O2249" s="21" t="str">
        <f aca="false">IF(R2249="","",ROUND(R2249*(1-Premissas!$B$4),4))</f>
        <v/>
      </c>
      <c r="P2249" s="22"/>
      <c r="Q2249" s="22"/>
      <c r="R2249" s="23"/>
      <c r="S2249" s="24"/>
      <c r="T2249" s="24"/>
      <c r="U2249" s="25"/>
      <c r="V2249" s="19" t="str">
        <f aca="false">IF(COUNT(N2249:Q2249)=0,"",MIN(N2249:Q2249))</f>
        <v/>
      </c>
      <c r="W2249" s="16" t="str">
        <f aca="false">IF(V2249="","",INDEX($N$4:$Q$4,MATCH(V2249,N2249:Q2249,0)))</f>
        <v/>
      </c>
      <c r="X2249" s="19" t="str">
        <f aca="false">IF(COUNT(N2249:Q2249)&lt;2,"",SMALL(N2249:Q2249,2))</f>
        <v/>
      </c>
      <c r="Y2249" s="26" t="str">
        <f aca="false">IF(OR(V2249="",M2249=0),"",V2249/M2249-1)</f>
        <v/>
      </c>
      <c r="Z2249" s="26" t="str">
        <f aca="false">IF(OR(V2249="",L2249=""),"",V2249/(L2249*E2249)-1)</f>
        <v/>
      </c>
      <c r="AA2249" s="16" t="str">
        <f aca="false">IF(V2249="","SEM OFERTA",IF(OR(Y2249&gt;Premissas!$B$11,Y2249&lt;Premissas!$B$12),"VERIFICAR - UNIDADE/EMBALAGEM",IF(Y2249&gt;Premissas!$B$6,"NÃO COMPRAR - REAJUSTE &gt;5%","COMPRAR")))</f>
        <v>SEM OFERTA</v>
      </c>
      <c r="AB2249" s="18" t="str">
        <f aca="false">IF(W2249="DIMEC",S2249,IF(W2249="MEDCENTRO",U2249,""))</f>
        <v/>
      </c>
      <c r="AC2249" s="18" t="n">
        <f aca="false">IF(AA2249&lt;&gt;"COMPRAR",0,IF(AB2249="",I2249,MIN(I2249,AB2249)))</f>
        <v>0</v>
      </c>
      <c r="AD2249" s="19" t="n">
        <f aca="false">IF(AC2249&gt;0,AC2249*V2249,0)</f>
        <v>0</v>
      </c>
      <c r="AE2249" s="19" t="n">
        <f aca="false">IF(AC2249&gt;0,(M2249-V2249)*AC2249,0)</f>
        <v>0</v>
      </c>
      <c r="AF2249" s="16" t="str">
        <f aca="false">IF(AA2249&lt;&gt;"COMPRAR","",IF(AB2249="",IF(X2249="","",IF(X2249-V2249&lt;0.01,"EMPATE TÉCNICO","")),IF(AB2249&lt;I2249,"ESTOQUE INSUFICIENTE",IF(X2249="","",IF(X2249-V2249&lt;0.01,"EMPATE TÉCNICO","")))))</f>
        <v/>
      </c>
      <c r="AG2249" s="16" t="s">
        <v>3750</v>
      </c>
      <c r="AH2249" s="16" t="s">
        <v>288</v>
      </c>
    </row>
    <row r="2250" customFormat="false" ht="15" hidden="false" customHeight="false" outlineLevel="0" collapsed="false">
      <c r="A2250" s="16" t="s">
        <v>7103</v>
      </c>
      <c r="B2250" s="17" t="s">
        <v>7104</v>
      </c>
      <c r="C2250" s="16" t="s">
        <v>7105</v>
      </c>
      <c r="D2250" s="16" t="s">
        <v>6781</v>
      </c>
      <c r="E2250" s="18" t="n">
        <v>1</v>
      </c>
      <c r="F2250" s="16" t="s">
        <v>43</v>
      </c>
      <c r="G2250" s="18" t="n">
        <v>1</v>
      </c>
      <c r="H2250" s="16" t="n">
        <v>1.7</v>
      </c>
      <c r="I2250" s="18" t="n">
        <v>4</v>
      </c>
      <c r="J2250" s="19" t="n">
        <v>3.42</v>
      </c>
      <c r="K2250" s="19" t="n">
        <v>3.42</v>
      </c>
      <c r="L2250" s="19" t="n">
        <v>3.42</v>
      </c>
      <c r="M2250" s="19" t="n">
        <f aca="false">IF(J2250&gt;0,J2250,K2250)*E2250</f>
        <v>3.42</v>
      </c>
      <c r="N2250" s="20"/>
      <c r="O2250" s="21" t="str">
        <f aca="false">IF(R2250="","",ROUND(R2250*(1-Premissas!$B$4),4))</f>
        <v/>
      </c>
      <c r="P2250" s="22"/>
      <c r="Q2250" s="22"/>
      <c r="R2250" s="23"/>
      <c r="S2250" s="24"/>
      <c r="T2250" s="24"/>
      <c r="U2250" s="25"/>
      <c r="V2250" s="19" t="str">
        <f aca="false">IF(COUNT(N2250:Q2250)=0,"",MIN(N2250:Q2250))</f>
        <v/>
      </c>
      <c r="W2250" s="16" t="str">
        <f aca="false">IF(V2250="","",INDEX($N$4:$Q$4,MATCH(V2250,N2250:Q2250,0)))</f>
        <v/>
      </c>
      <c r="X2250" s="19" t="str">
        <f aca="false">IF(COUNT(N2250:Q2250)&lt;2,"",SMALL(N2250:Q2250,2))</f>
        <v/>
      </c>
      <c r="Y2250" s="26" t="str">
        <f aca="false">IF(OR(V2250="",M2250=0),"",V2250/M2250-1)</f>
        <v/>
      </c>
      <c r="Z2250" s="26" t="str">
        <f aca="false">IF(OR(V2250="",L2250=""),"",V2250/(L2250*E2250)-1)</f>
        <v/>
      </c>
      <c r="AA2250" s="16" t="str">
        <f aca="false">IF(V2250="","SEM OFERTA",IF(OR(Y2250&gt;Premissas!$B$11,Y2250&lt;Premissas!$B$12),"VERIFICAR - UNIDADE/EMBALAGEM",IF(Y2250&gt;Premissas!$B$6,"NÃO COMPRAR - REAJUSTE &gt;5%","COMPRAR")))</f>
        <v>SEM OFERTA</v>
      </c>
      <c r="AB2250" s="18" t="str">
        <f aca="false">IF(W2250="DIMEC",S2250,IF(W2250="MEDCENTRO",U2250,""))</f>
        <v/>
      </c>
      <c r="AC2250" s="18" t="n">
        <f aca="false">IF(AA2250&lt;&gt;"COMPRAR",0,IF(AB2250="",I2250,MIN(I2250,AB2250)))</f>
        <v>0</v>
      </c>
      <c r="AD2250" s="19" t="n">
        <f aca="false">IF(AC2250&gt;0,AC2250*V2250,0)</f>
        <v>0</v>
      </c>
      <c r="AE2250" s="19" t="n">
        <f aca="false">IF(AC2250&gt;0,(M2250-V2250)*AC2250,0)</f>
        <v>0</v>
      </c>
      <c r="AF2250" s="16" t="str">
        <f aca="false">IF(AA2250&lt;&gt;"COMPRAR","",IF(AB2250="",IF(X2250="","",IF(X2250-V2250&lt;0.01,"EMPATE TÉCNICO","")),IF(AB2250&lt;I2250,"ESTOQUE INSUFICIENTE",IF(X2250="","",IF(X2250-V2250&lt;0.01,"EMPATE TÉCNICO","")))))</f>
        <v/>
      </c>
      <c r="AG2250" s="16" t="s">
        <v>3750</v>
      </c>
      <c r="AH2250" s="16" t="s">
        <v>288</v>
      </c>
    </row>
    <row r="2251" customFormat="false" ht="15" hidden="false" customHeight="false" outlineLevel="0" collapsed="false">
      <c r="A2251" s="16" t="s">
        <v>7106</v>
      </c>
      <c r="B2251" s="17" t="s">
        <v>7107</v>
      </c>
      <c r="C2251" s="16" t="s">
        <v>7108</v>
      </c>
      <c r="D2251" s="16" t="s">
        <v>7109</v>
      </c>
      <c r="E2251" s="18" t="n">
        <v>1</v>
      </c>
      <c r="F2251" s="16" t="s">
        <v>43</v>
      </c>
      <c r="G2251" s="18" t="n">
        <v>0</v>
      </c>
      <c r="H2251" s="16" t="n">
        <v>1.3</v>
      </c>
      <c r="I2251" s="18" t="n">
        <v>4</v>
      </c>
      <c r="J2251" s="19" t="n">
        <v>1.75222222222222</v>
      </c>
      <c r="K2251" s="19" t="n">
        <v>1.75222222222222</v>
      </c>
      <c r="L2251" s="19" t="n">
        <v>1.7522</v>
      </c>
      <c r="M2251" s="19" t="n">
        <f aca="false">IF(J2251&gt;0,J2251,K2251)*E2251</f>
        <v>1.75222222222222</v>
      </c>
      <c r="N2251" s="20"/>
      <c r="O2251" s="21" t="str">
        <f aca="false">IF(R2251="","",ROUND(R2251*(1-Premissas!$B$4),4))</f>
        <v/>
      </c>
      <c r="P2251" s="22"/>
      <c r="Q2251" s="22"/>
      <c r="R2251" s="23"/>
      <c r="S2251" s="24"/>
      <c r="T2251" s="24"/>
      <c r="U2251" s="25"/>
      <c r="V2251" s="19" t="str">
        <f aca="false">IF(COUNT(N2251:Q2251)=0,"",MIN(N2251:Q2251))</f>
        <v/>
      </c>
      <c r="W2251" s="16" t="str">
        <f aca="false">IF(V2251="","",INDEX($N$4:$Q$4,MATCH(V2251,N2251:Q2251,0)))</f>
        <v/>
      </c>
      <c r="X2251" s="19" t="str">
        <f aca="false">IF(COUNT(N2251:Q2251)&lt;2,"",SMALL(N2251:Q2251,2))</f>
        <v/>
      </c>
      <c r="Y2251" s="26" t="str">
        <f aca="false">IF(OR(V2251="",M2251=0),"",V2251/M2251-1)</f>
        <v/>
      </c>
      <c r="Z2251" s="26" t="str">
        <f aca="false">IF(OR(V2251="",L2251=""),"",V2251/(L2251*E2251)-1)</f>
        <v/>
      </c>
      <c r="AA2251" s="16" t="str">
        <f aca="false">IF(V2251="","SEM OFERTA",IF(OR(Y2251&gt;Premissas!$B$11,Y2251&lt;Premissas!$B$12),"VERIFICAR - UNIDADE/EMBALAGEM",IF(Y2251&gt;Premissas!$B$6,"NÃO COMPRAR - REAJUSTE &gt;5%","COMPRAR")))</f>
        <v>SEM OFERTA</v>
      </c>
      <c r="AB2251" s="18" t="str">
        <f aca="false">IF(W2251="DIMEC",S2251,IF(W2251="MEDCENTRO",U2251,""))</f>
        <v/>
      </c>
      <c r="AC2251" s="18" t="n">
        <f aca="false">IF(AA2251&lt;&gt;"COMPRAR",0,IF(AB2251="",I2251,MIN(I2251,AB2251)))</f>
        <v>0</v>
      </c>
      <c r="AD2251" s="19" t="n">
        <f aca="false">IF(AC2251&gt;0,AC2251*V2251,0)</f>
        <v>0</v>
      </c>
      <c r="AE2251" s="19" t="n">
        <f aca="false">IF(AC2251&gt;0,(M2251-V2251)*AC2251,0)</f>
        <v>0</v>
      </c>
      <c r="AF2251" s="16" t="str">
        <f aca="false">IF(AA2251&lt;&gt;"COMPRAR","",IF(AB2251="",IF(X2251="","",IF(X2251-V2251&lt;0.01,"EMPATE TÉCNICO","")),IF(AB2251&lt;I2251,"ESTOQUE INSUFICIENTE",IF(X2251="","",IF(X2251-V2251&lt;0.01,"EMPATE TÉCNICO","")))))</f>
        <v/>
      </c>
      <c r="AG2251" s="16" t="s">
        <v>3767</v>
      </c>
      <c r="AH2251" s="16" t="s">
        <v>288</v>
      </c>
    </row>
    <row r="2252" customFormat="false" ht="15" hidden="false" customHeight="false" outlineLevel="0" collapsed="false">
      <c r="A2252" s="16" t="s">
        <v>7110</v>
      </c>
      <c r="B2252" s="17" t="s">
        <v>7111</v>
      </c>
      <c r="C2252" s="16" t="s">
        <v>7112</v>
      </c>
      <c r="D2252" s="16" t="s">
        <v>7109</v>
      </c>
      <c r="E2252" s="18" t="n">
        <v>1</v>
      </c>
      <c r="F2252" s="16" t="s">
        <v>43</v>
      </c>
      <c r="G2252" s="18" t="n">
        <v>0</v>
      </c>
      <c r="H2252" s="16" t="n">
        <v>1.2</v>
      </c>
      <c r="I2252" s="18" t="n">
        <v>4</v>
      </c>
      <c r="J2252" s="19" t="n">
        <v>1.75222222222222</v>
      </c>
      <c r="K2252" s="19" t="n">
        <v>1.75222222222222</v>
      </c>
      <c r="L2252" s="19" t="n">
        <v>1.7522</v>
      </c>
      <c r="M2252" s="19" t="n">
        <f aca="false">IF(J2252&gt;0,J2252,K2252)*E2252</f>
        <v>1.75222222222222</v>
      </c>
      <c r="N2252" s="20"/>
      <c r="O2252" s="21" t="str">
        <f aca="false">IF(R2252="","",ROUND(R2252*(1-Premissas!$B$4),4))</f>
        <v/>
      </c>
      <c r="P2252" s="22"/>
      <c r="Q2252" s="22"/>
      <c r="R2252" s="23"/>
      <c r="S2252" s="24"/>
      <c r="T2252" s="24"/>
      <c r="U2252" s="25"/>
      <c r="V2252" s="19" t="str">
        <f aca="false">IF(COUNT(N2252:Q2252)=0,"",MIN(N2252:Q2252))</f>
        <v/>
      </c>
      <c r="W2252" s="16" t="str">
        <f aca="false">IF(V2252="","",INDEX($N$4:$Q$4,MATCH(V2252,N2252:Q2252,0)))</f>
        <v/>
      </c>
      <c r="X2252" s="19" t="str">
        <f aca="false">IF(COUNT(N2252:Q2252)&lt;2,"",SMALL(N2252:Q2252,2))</f>
        <v/>
      </c>
      <c r="Y2252" s="26" t="str">
        <f aca="false">IF(OR(V2252="",M2252=0),"",V2252/M2252-1)</f>
        <v/>
      </c>
      <c r="Z2252" s="26" t="str">
        <f aca="false">IF(OR(V2252="",L2252=""),"",V2252/(L2252*E2252)-1)</f>
        <v/>
      </c>
      <c r="AA2252" s="16" t="str">
        <f aca="false">IF(V2252="","SEM OFERTA",IF(OR(Y2252&gt;Premissas!$B$11,Y2252&lt;Premissas!$B$12),"VERIFICAR - UNIDADE/EMBALAGEM",IF(Y2252&gt;Premissas!$B$6,"NÃO COMPRAR - REAJUSTE &gt;5%","COMPRAR")))</f>
        <v>SEM OFERTA</v>
      </c>
      <c r="AB2252" s="18" t="str">
        <f aca="false">IF(W2252="DIMEC",S2252,IF(W2252="MEDCENTRO",U2252,""))</f>
        <v/>
      </c>
      <c r="AC2252" s="18" t="n">
        <f aca="false">IF(AA2252&lt;&gt;"COMPRAR",0,IF(AB2252="",I2252,MIN(I2252,AB2252)))</f>
        <v>0</v>
      </c>
      <c r="AD2252" s="19" t="n">
        <f aca="false">IF(AC2252&gt;0,AC2252*V2252,0)</f>
        <v>0</v>
      </c>
      <c r="AE2252" s="19" t="n">
        <f aca="false">IF(AC2252&gt;0,(M2252-V2252)*AC2252,0)</f>
        <v>0</v>
      </c>
      <c r="AF2252" s="16" t="str">
        <f aca="false">IF(AA2252&lt;&gt;"COMPRAR","",IF(AB2252="",IF(X2252="","",IF(X2252-V2252&lt;0.01,"EMPATE TÉCNICO","")),IF(AB2252&lt;I2252,"ESTOQUE INSUFICIENTE",IF(X2252="","",IF(X2252-V2252&lt;0.01,"EMPATE TÉCNICO","")))))</f>
        <v/>
      </c>
      <c r="AG2252" s="16" t="s">
        <v>3767</v>
      </c>
      <c r="AH2252" s="16" t="s">
        <v>288</v>
      </c>
    </row>
    <row r="2253" customFormat="false" ht="15" hidden="false" customHeight="false" outlineLevel="0" collapsed="false">
      <c r="A2253" s="16" t="s">
        <v>7113</v>
      </c>
      <c r="B2253" s="17" t="s">
        <v>7114</v>
      </c>
      <c r="C2253" s="16" t="s">
        <v>7115</v>
      </c>
      <c r="D2253" s="16"/>
      <c r="E2253" s="18" t="n">
        <v>1</v>
      </c>
      <c r="F2253" s="16" t="s">
        <v>43</v>
      </c>
      <c r="G2253" s="18" t="n">
        <v>0</v>
      </c>
      <c r="H2253" s="16" t="n">
        <v>3.3</v>
      </c>
      <c r="I2253" s="18" t="n">
        <v>9</v>
      </c>
      <c r="J2253" s="19" t="n">
        <v>2</v>
      </c>
      <c r="K2253" s="19" t="n">
        <v>2</v>
      </c>
      <c r="L2253" s="19" t="n">
        <v>2</v>
      </c>
      <c r="M2253" s="19" t="n">
        <f aca="false">IF(J2253&gt;0,J2253,K2253)*E2253</f>
        <v>2</v>
      </c>
      <c r="N2253" s="20"/>
      <c r="O2253" s="21" t="str">
        <f aca="false">IF(R2253="","",ROUND(R2253*(1-Premissas!$B$4),4))</f>
        <v/>
      </c>
      <c r="P2253" s="22"/>
      <c r="Q2253" s="22"/>
      <c r="R2253" s="23"/>
      <c r="S2253" s="24"/>
      <c r="T2253" s="24"/>
      <c r="U2253" s="25"/>
      <c r="V2253" s="19" t="str">
        <f aca="false">IF(COUNT(N2253:Q2253)=0,"",MIN(N2253:Q2253))</f>
        <v/>
      </c>
      <c r="W2253" s="16" t="str">
        <f aca="false">IF(V2253="","",INDEX($N$4:$Q$4,MATCH(V2253,N2253:Q2253,0)))</f>
        <v/>
      </c>
      <c r="X2253" s="19" t="str">
        <f aca="false">IF(COUNT(N2253:Q2253)&lt;2,"",SMALL(N2253:Q2253,2))</f>
        <v/>
      </c>
      <c r="Y2253" s="26" t="str">
        <f aca="false">IF(OR(V2253="",M2253=0),"",V2253/M2253-1)</f>
        <v/>
      </c>
      <c r="Z2253" s="26" t="str">
        <f aca="false">IF(OR(V2253="",L2253=""),"",V2253/(L2253*E2253)-1)</f>
        <v/>
      </c>
      <c r="AA2253" s="16" t="str">
        <f aca="false">IF(V2253="","SEM OFERTA",IF(OR(Y2253&gt;Premissas!$B$11,Y2253&lt;Premissas!$B$12),"VERIFICAR - UNIDADE/EMBALAGEM",IF(Y2253&gt;Premissas!$B$6,"NÃO COMPRAR - REAJUSTE &gt;5%","COMPRAR")))</f>
        <v>SEM OFERTA</v>
      </c>
      <c r="AB2253" s="18" t="str">
        <f aca="false">IF(W2253="DIMEC",S2253,IF(W2253="MEDCENTRO",U2253,""))</f>
        <v/>
      </c>
      <c r="AC2253" s="18" t="n">
        <f aca="false">IF(AA2253&lt;&gt;"COMPRAR",0,IF(AB2253="",I2253,MIN(I2253,AB2253)))</f>
        <v>0</v>
      </c>
      <c r="AD2253" s="19" t="n">
        <f aca="false">IF(AC2253&gt;0,AC2253*V2253,0)</f>
        <v>0</v>
      </c>
      <c r="AE2253" s="19" t="n">
        <f aca="false">IF(AC2253&gt;0,(M2253-V2253)*AC2253,0)</f>
        <v>0</v>
      </c>
      <c r="AF2253" s="16" t="str">
        <f aca="false">IF(AA2253&lt;&gt;"COMPRAR","",IF(AB2253="",IF(X2253="","",IF(X2253-V2253&lt;0.01,"EMPATE TÉCNICO","")),IF(AB2253&lt;I2253,"ESTOQUE INSUFICIENTE",IF(X2253="","",IF(X2253-V2253&lt;0.01,"EMPATE TÉCNICO","")))))</f>
        <v/>
      </c>
      <c r="AG2253" s="16" t="s">
        <v>304</v>
      </c>
      <c r="AH2253" s="16" t="s">
        <v>299</v>
      </c>
    </row>
    <row r="2254" customFormat="false" ht="15" hidden="false" customHeight="false" outlineLevel="0" collapsed="false">
      <c r="A2254" s="16" t="s">
        <v>7116</v>
      </c>
      <c r="B2254" s="17" t="s">
        <v>7117</v>
      </c>
      <c r="C2254" s="16" t="s">
        <v>7118</v>
      </c>
      <c r="D2254" s="16" t="s">
        <v>297</v>
      </c>
      <c r="E2254" s="18" t="n">
        <v>1</v>
      </c>
      <c r="F2254" s="16" t="s">
        <v>41</v>
      </c>
      <c r="G2254" s="18" t="n">
        <v>0</v>
      </c>
      <c r="H2254" s="16" t="n">
        <v>11.1</v>
      </c>
      <c r="I2254" s="18" t="n">
        <v>29</v>
      </c>
      <c r="J2254" s="19" t="n">
        <v>3.91</v>
      </c>
      <c r="K2254" s="19" t="n">
        <v>3.91</v>
      </c>
      <c r="L2254" s="19" t="n">
        <v>3.91</v>
      </c>
      <c r="M2254" s="19" t="n">
        <f aca="false">IF(J2254&gt;0,J2254,K2254)*E2254</f>
        <v>3.91</v>
      </c>
      <c r="N2254" s="20"/>
      <c r="O2254" s="21" t="str">
        <f aca="false">IF(R2254="","",ROUND(R2254*(1-Premissas!$B$4),4))</f>
        <v/>
      </c>
      <c r="P2254" s="22"/>
      <c r="Q2254" s="22"/>
      <c r="R2254" s="23"/>
      <c r="S2254" s="24"/>
      <c r="T2254" s="24"/>
      <c r="U2254" s="25"/>
      <c r="V2254" s="19" t="str">
        <f aca="false">IF(COUNT(N2254:Q2254)=0,"",MIN(N2254:Q2254))</f>
        <v/>
      </c>
      <c r="W2254" s="16" t="str">
        <f aca="false">IF(V2254="","",INDEX($N$4:$Q$4,MATCH(V2254,N2254:Q2254,0)))</f>
        <v/>
      </c>
      <c r="X2254" s="19" t="str">
        <f aca="false">IF(COUNT(N2254:Q2254)&lt;2,"",SMALL(N2254:Q2254,2))</f>
        <v/>
      </c>
      <c r="Y2254" s="26" t="str">
        <f aca="false">IF(OR(V2254="",M2254=0),"",V2254/M2254-1)</f>
        <v/>
      </c>
      <c r="Z2254" s="26" t="str">
        <f aca="false">IF(OR(V2254="",L2254=""),"",V2254/(L2254*E2254)-1)</f>
        <v/>
      </c>
      <c r="AA2254" s="16" t="str">
        <f aca="false">IF(V2254="","SEM OFERTA",IF(OR(Y2254&gt;Premissas!$B$11,Y2254&lt;Premissas!$B$12),"VERIFICAR - UNIDADE/EMBALAGEM",IF(Y2254&gt;Premissas!$B$6,"NÃO COMPRAR - REAJUSTE &gt;5%","COMPRAR")))</f>
        <v>SEM OFERTA</v>
      </c>
      <c r="AB2254" s="18" t="str">
        <f aca="false">IF(W2254="DIMEC",S2254,IF(W2254="MEDCENTRO",U2254,""))</f>
        <v/>
      </c>
      <c r="AC2254" s="18" t="n">
        <f aca="false">IF(AA2254&lt;&gt;"COMPRAR",0,IF(AB2254="",I2254,MIN(I2254,AB2254)))</f>
        <v>0</v>
      </c>
      <c r="AD2254" s="19" t="n">
        <f aca="false">IF(AC2254&gt;0,AC2254*V2254,0)</f>
        <v>0</v>
      </c>
      <c r="AE2254" s="19" t="n">
        <f aca="false">IF(AC2254&gt;0,(M2254-V2254)*AC2254,0)</f>
        <v>0</v>
      </c>
      <c r="AF2254" s="16" t="str">
        <f aca="false">IF(AA2254&lt;&gt;"COMPRAR","",IF(AB2254="",IF(X2254="","",IF(X2254-V2254&lt;0.01,"EMPATE TÉCNICO","")),IF(AB2254&lt;I2254,"ESTOQUE INSUFICIENTE",IF(X2254="","",IF(X2254-V2254&lt;0.01,"EMPATE TÉCNICO","")))))</f>
        <v/>
      </c>
      <c r="AG2254" s="16" t="s">
        <v>304</v>
      </c>
      <c r="AH2254" s="16" t="s">
        <v>299</v>
      </c>
    </row>
    <row r="2255" customFormat="false" ht="15" hidden="false" customHeight="false" outlineLevel="0" collapsed="false">
      <c r="A2255" s="16" t="s">
        <v>7119</v>
      </c>
      <c r="B2255" s="17" t="s">
        <v>7120</v>
      </c>
      <c r="C2255" s="16" t="s">
        <v>7121</v>
      </c>
      <c r="D2255" s="16"/>
      <c r="E2255" s="18" t="n">
        <v>12</v>
      </c>
      <c r="F2255" s="16" t="s">
        <v>42</v>
      </c>
      <c r="G2255" s="18" t="n">
        <v>12</v>
      </c>
      <c r="H2255" s="16" t="n">
        <v>10.7</v>
      </c>
      <c r="I2255" s="18" t="n">
        <v>2</v>
      </c>
      <c r="J2255" s="19" t="n">
        <v>0.4375</v>
      </c>
      <c r="K2255" s="19" t="n">
        <v>0.4375</v>
      </c>
      <c r="L2255" s="19" t="n">
        <v>0.4375</v>
      </c>
      <c r="M2255" s="19" t="n">
        <f aca="false">IF(J2255&gt;0,J2255,K2255)*E2255</f>
        <v>5.25</v>
      </c>
      <c r="N2255" s="20"/>
      <c r="O2255" s="21" t="str">
        <f aca="false">IF(R2255="","",ROUND(R2255*(1-Premissas!$B$4),4))</f>
        <v/>
      </c>
      <c r="P2255" s="22"/>
      <c r="Q2255" s="22"/>
      <c r="R2255" s="23"/>
      <c r="S2255" s="24"/>
      <c r="T2255" s="24"/>
      <c r="U2255" s="25"/>
      <c r="V2255" s="19" t="str">
        <f aca="false">IF(COUNT(N2255:Q2255)=0,"",MIN(N2255:Q2255))</f>
        <v/>
      </c>
      <c r="W2255" s="16" t="str">
        <f aca="false">IF(V2255="","",INDEX($N$4:$Q$4,MATCH(V2255,N2255:Q2255,0)))</f>
        <v/>
      </c>
      <c r="X2255" s="19" t="str">
        <f aca="false">IF(COUNT(N2255:Q2255)&lt;2,"",SMALL(N2255:Q2255,2))</f>
        <v/>
      </c>
      <c r="Y2255" s="26" t="str">
        <f aca="false">IF(OR(V2255="",M2255=0),"",V2255/M2255-1)</f>
        <v/>
      </c>
      <c r="Z2255" s="26" t="str">
        <f aca="false">IF(OR(V2255="",L2255=""),"",V2255/(L2255*E2255)-1)</f>
        <v/>
      </c>
      <c r="AA2255" s="16" t="str">
        <f aca="false">IF(V2255="","SEM OFERTA",IF(OR(Y2255&gt;Premissas!$B$11,Y2255&lt;Premissas!$B$12),"VERIFICAR - UNIDADE/EMBALAGEM",IF(Y2255&gt;Premissas!$B$6,"NÃO COMPRAR - REAJUSTE &gt;5%","COMPRAR")))</f>
        <v>SEM OFERTA</v>
      </c>
      <c r="AB2255" s="18" t="str">
        <f aca="false">IF(W2255="DIMEC",S2255,IF(W2255="MEDCENTRO",U2255,""))</f>
        <v/>
      </c>
      <c r="AC2255" s="18" t="n">
        <f aca="false">IF(AA2255&lt;&gt;"COMPRAR",0,IF(AB2255="",I2255,MIN(I2255,AB2255)))</f>
        <v>0</v>
      </c>
      <c r="AD2255" s="19" t="n">
        <f aca="false">IF(AC2255&gt;0,AC2255*V2255,0)</f>
        <v>0</v>
      </c>
      <c r="AE2255" s="19" t="n">
        <f aca="false">IF(AC2255&gt;0,(M2255-V2255)*AC2255,0)</f>
        <v>0</v>
      </c>
      <c r="AF2255" s="16" t="str">
        <f aca="false">IF(AA2255&lt;&gt;"COMPRAR","",IF(AB2255="",IF(X2255="","",IF(X2255-V2255&lt;0.01,"EMPATE TÉCNICO","")),IF(AB2255&lt;I2255,"ESTOQUE INSUFICIENTE",IF(X2255="","",IF(X2255-V2255&lt;0.01,"EMPATE TÉCNICO","")))))</f>
        <v/>
      </c>
      <c r="AG2255" s="16" t="s">
        <v>304</v>
      </c>
      <c r="AH2255" s="16" t="s">
        <v>299</v>
      </c>
    </row>
    <row r="2256" customFormat="false" ht="15" hidden="false" customHeight="false" outlineLevel="0" collapsed="false">
      <c r="A2256" s="16" t="s">
        <v>7122</v>
      </c>
      <c r="B2256" s="17" t="s">
        <v>7123</v>
      </c>
      <c r="C2256" s="16" t="s">
        <v>7124</v>
      </c>
      <c r="D2256" s="16" t="s">
        <v>317</v>
      </c>
      <c r="E2256" s="18" t="n">
        <v>12</v>
      </c>
      <c r="F2256" s="16" t="s">
        <v>42</v>
      </c>
      <c r="G2256" s="18" t="n">
        <v>7</v>
      </c>
      <c r="H2256" s="16" t="n">
        <v>18.2</v>
      </c>
      <c r="I2256" s="18" t="n">
        <v>4</v>
      </c>
      <c r="J2256" s="19" t="n">
        <v>0.544166666666667</v>
      </c>
      <c r="K2256" s="19" t="n">
        <v>0.544166666666667</v>
      </c>
      <c r="L2256" s="19" t="n">
        <v>0.5442</v>
      </c>
      <c r="M2256" s="19" t="n">
        <f aca="false">IF(J2256&gt;0,J2256,K2256)*E2256</f>
        <v>6.53000000000001</v>
      </c>
      <c r="N2256" s="20"/>
      <c r="O2256" s="21" t="str">
        <f aca="false">IF(R2256="","",ROUND(R2256*(1-Premissas!$B$4),4))</f>
        <v/>
      </c>
      <c r="P2256" s="22"/>
      <c r="Q2256" s="22"/>
      <c r="R2256" s="23"/>
      <c r="S2256" s="24"/>
      <c r="T2256" s="24"/>
      <c r="U2256" s="25"/>
      <c r="V2256" s="19" t="str">
        <f aca="false">IF(COUNT(N2256:Q2256)=0,"",MIN(N2256:Q2256))</f>
        <v/>
      </c>
      <c r="W2256" s="16" t="str">
        <f aca="false">IF(V2256="","",INDEX($N$4:$Q$4,MATCH(V2256,N2256:Q2256,0)))</f>
        <v/>
      </c>
      <c r="X2256" s="19" t="str">
        <f aca="false">IF(COUNT(N2256:Q2256)&lt;2,"",SMALL(N2256:Q2256,2))</f>
        <v/>
      </c>
      <c r="Y2256" s="26" t="str">
        <f aca="false">IF(OR(V2256="",M2256=0),"",V2256/M2256-1)</f>
        <v/>
      </c>
      <c r="Z2256" s="26" t="str">
        <f aca="false">IF(OR(V2256="",L2256=""),"",V2256/(L2256*E2256)-1)</f>
        <v/>
      </c>
      <c r="AA2256" s="16" t="str">
        <f aca="false">IF(V2256="","SEM OFERTA",IF(OR(Y2256&gt;Premissas!$B$11,Y2256&lt;Premissas!$B$12),"VERIFICAR - UNIDADE/EMBALAGEM",IF(Y2256&gt;Premissas!$B$6,"NÃO COMPRAR - REAJUSTE &gt;5%","COMPRAR")))</f>
        <v>SEM OFERTA</v>
      </c>
      <c r="AB2256" s="18" t="str">
        <f aca="false">IF(W2256="DIMEC",S2256,IF(W2256="MEDCENTRO",U2256,""))</f>
        <v/>
      </c>
      <c r="AC2256" s="18" t="n">
        <f aca="false">IF(AA2256&lt;&gt;"COMPRAR",0,IF(AB2256="",I2256,MIN(I2256,AB2256)))</f>
        <v>0</v>
      </c>
      <c r="AD2256" s="19" t="n">
        <f aca="false">IF(AC2256&gt;0,AC2256*V2256,0)</f>
        <v>0</v>
      </c>
      <c r="AE2256" s="19" t="n">
        <f aca="false">IF(AC2256&gt;0,(M2256-V2256)*AC2256,0)</f>
        <v>0</v>
      </c>
      <c r="AF2256" s="16" t="str">
        <f aca="false">IF(AA2256&lt;&gt;"COMPRAR","",IF(AB2256="",IF(X2256="","",IF(X2256-V2256&lt;0.01,"EMPATE TÉCNICO","")),IF(AB2256&lt;I2256,"ESTOQUE INSUFICIENTE",IF(X2256="","",IF(X2256-V2256&lt;0.01,"EMPATE TÉCNICO","")))))</f>
        <v/>
      </c>
      <c r="AG2256" s="16" t="s">
        <v>304</v>
      </c>
      <c r="AH2256" s="16" t="s">
        <v>299</v>
      </c>
    </row>
    <row r="2257" customFormat="false" ht="15" hidden="false" customHeight="false" outlineLevel="0" collapsed="false">
      <c r="A2257" s="16" t="s">
        <v>7125</v>
      </c>
      <c r="B2257" s="17" t="s">
        <v>7126</v>
      </c>
      <c r="C2257" s="16" t="s">
        <v>7127</v>
      </c>
      <c r="D2257" s="16" t="s">
        <v>317</v>
      </c>
      <c r="E2257" s="18" t="n">
        <v>12</v>
      </c>
      <c r="F2257" s="16" t="s">
        <v>43</v>
      </c>
      <c r="G2257" s="18" t="n">
        <v>0</v>
      </c>
      <c r="H2257" s="16" t="n">
        <v>0.2</v>
      </c>
      <c r="I2257" s="18" t="n">
        <v>1</v>
      </c>
      <c r="J2257" s="19" t="n">
        <v>0.748333333333333</v>
      </c>
      <c r="K2257" s="19" t="n">
        <v>0.748333333333333</v>
      </c>
      <c r="L2257" s="19" t="n">
        <v>0.7483</v>
      </c>
      <c r="M2257" s="19" t="n">
        <f aca="false">IF(J2257&gt;0,J2257,K2257)*E2257</f>
        <v>8.98</v>
      </c>
      <c r="N2257" s="20"/>
      <c r="O2257" s="21" t="str">
        <f aca="false">IF(R2257="","",ROUND(R2257*(1-Premissas!$B$4),4))</f>
        <v/>
      </c>
      <c r="P2257" s="22"/>
      <c r="Q2257" s="22"/>
      <c r="R2257" s="23"/>
      <c r="S2257" s="24"/>
      <c r="T2257" s="24"/>
      <c r="U2257" s="25"/>
      <c r="V2257" s="19" t="str">
        <f aca="false">IF(COUNT(N2257:Q2257)=0,"",MIN(N2257:Q2257))</f>
        <v/>
      </c>
      <c r="W2257" s="16" t="str">
        <f aca="false">IF(V2257="","",INDEX($N$4:$Q$4,MATCH(V2257,N2257:Q2257,0)))</f>
        <v/>
      </c>
      <c r="X2257" s="19" t="str">
        <f aca="false">IF(COUNT(N2257:Q2257)&lt;2,"",SMALL(N2257:Q2257,2))</f>
        <v/>
      </c>
      <c r="Y2257" s="26" t="str">
        <f aca="false">IF(OR(V2257="",M2257=0),"",V2257/M2257-1)</f>
        <v/>
      </c>
      <c r="Z2257" s="26" t="str">
        <f aca="false">IF(OR(V2257="",L2257=""),"",V2257/(L2257*E2257)-1)</f>
        <v/>
      </c>
      <c r="AA2257" s="16" t="str">
        <f aca="false">IF(V2257="","SEM OFERTA",IF(OR(Y2257&gt;Premissas!$B$11,Y2257&lt;Premissas!$B$12),"VERIFICAR - UNIDADE/EMBALAGEM",IF(Y2257&gt;Premissas!$B$6,"NÃO COMPRAR - REAJUSTE &gt;5%","COMPRAR")))</f>
        <v>SEM OFERTA</v>
      </c>
      <c r="AB2257" s="18" t="str">
        <f aca="false">IF(W2257="DIMEC",S2257,IF(W2257="MEDCENTRO",U2257,""))</f>
        <v/>
      </c>
      <c r="AC2257" s="18" t="n">
        <f aca="false">IF(AA2257&lt;&gt;"COMPRAR",0,IF(AB2257="",I2257,MIN(I2257,AB2257)))</f>
        <v>0</v>
      </c>
      <c r="AD2257" s="19" t="n">
        <f aca="false">IF(AC2257&gt;0,AC2257*V2257,0)</f>
        <v>0</v>
      </c>
      <c r="AE2257" s="19" t="n">
        <f aca="false">IF(AC2257&gt;0,(M2257-V2257)*AC2257,0)</f>
        <v>0</v>
      </c>
      <c r="AF2257" s="16" t="str">
        <f aca="false">IF(AA2257&lt;&gt;"COMPRAR","",IF(AB2257="",IF(X2257="","",IF(X2257-V2257&lt;0.01,"EMPATE TÉCNICO","")),IF(AB2257&lt;I2257,"ESTOQUE INSUFICIENTE",IF(X2257="","",IF(X2257-V2257&lt;0.01,"EMPATE TÉCNICO","")))))</f>
        <v/>
      </c>
      <c r="AG2257" s="16" t="s">
        <v>304</v>
      </c>
      <c r="AH2257" s="16" t="s">
        <v>299</v>
      </c>
    </row>
    <row r="2258" customFormat="false" ht="15" hidden="false" customHeight="false" outlineLevel="0" collapsed="false">
      <c r="A2258" s="16" t="s">
        <v>7128</v>
      </c>
      <c r="B2258" s="17" t="s">
        <v>7129</v>
      </c>
      <c r="C2258" s="16" t="s">
        <v>7130</v>
      </c>
      <c r="D2258" s="16" t="s">
        <v>7131</v>
      </c>
      <c r="E2258" s="18" t="n">
        <v>1</v>
      </c>
      <c r="F2258" s="16" t="s">
        <v>42</v>
      </c>
      <c r="G2258" s="18" t="n">
        <v>19</v>
      </c>
      <c r="H2258" s="16" t="n">
        <v>19.3</v>
      </c>
      <c r="I2258" s="18" t="n">
        <v>31</v>
      </c>
      <c r="J2258" s="19" t="n">
        <v>1.39</v>
      </c>
      <c r="K2258" s="19" t="n">
        <v>1.39</v>
      </c>
      <c r="L2258" s="19" t="n">
        <v>1.39</v>
      </c>
      <c r="M2258" s="19" t="n">
        <f aca="false">IF(J2258&gt;0,J2258,K2258)*E2258</f>
        <v>1.39</v>
      </c>
      <c r="N2258" s="20"/>
      <c r="O2258" s="21" t="str">
        <f aca="false">IF(R2258="","",ROUND(R2258*(1-Premissas!$B$4),4))</f>
        <v/>
      </c>
      <c r="P2258" s="22"/>
      <c r="Q2258" s="22"/>
      <c r="R2258" s="23"/>
      <c r="S2258" s="24"/>
      <c r="T2258" s="24"/>
      <c r="U2258" s="25"/>
      <c r="V2258" s="19" t="str">
        <f aca="false">IF(COUNT(N2258:Q2258)=0,"",MIN(N2258:Q2258))</f>
        <v/>
      </c>
      <c r="W2258" s="16" t="str">
        <f aca="false">IF(V2258="","",INDEX($N$4:$Q$4,MATCH(V2258,N2258:Q2258,0)))</f>
        <v/>
      </c>
      <c r="X2258" s="19" t="str">
        <f aca="false">IF(COUNT(N2258:Q2258)&lt;2,"",SMALL(N2258:Q2258,2))</f>
        <v/>
      </c>
      <c r="Y2258" s="26" t="str">
        <f aca="false">IF(OR(V2258="",M2258=0),"",V2258/M2258-1)</f>
        <v/>
      </c>
      <c r="Z2258" s="26" t="str">
        <f aca="false">IF(OR(V2258="",L2258=""),"",V2258/(L2258*E2258)-1)</f>
        <v/>
      </c>
      <c r="AA2258" s="16" t="str">
        <f aca="false">IF(V2258="","SEM OFERTA",IF(OR(Y2258&gt;Premissas!$B$11,Y2258&lt;Premissas!$B$12),"VERIFICAR - UNIDADE/EMBALAGEM",IF(Y2258&gt;Premissas!$B$6,"NÃO COMPRAR - REAJUSTE &gt;5%","COMPRAR")))</f>
        <v>SEM OFERTA</v>
      </c>
      <c r="AB2258" s="18" t="str">
        <f aca="false">IF(W2258="DIMEC",S2258,IF(W2258="MEDCENTRO",U2258,""))</f>
        <v/>
      </c>
      <c r="AC2258" s="18" t="n">
        <f aca="false">IF(AA2258&lt;&gt;"COMPRAR",0,IF(AB2258="",I2258,MIN(I2258,AB2258)))</f>
        <v>0</v>
      </c>
      <c r="AD2258" s="19" t="n">
        <f aca="false">IF(AC2258&gt;0,AC2258*V2258,0)</f>
        <v>0</v>
      </c>
      <c r="AE2258" s="19" t="n">
        <f aca="false">IF(AC2258&gt;0,(M2258-V2258)*AC2258,0)</f>
        <v>0</v>
      </c>
      <c r="AF2258" s="16" t="str">
        <f aca="false">IF(AA2258&lt;&gt;"COMPRAR","",IF(AB2258="",IF(X2258="","",IF(X2258-V2258&lt;0.01,"EMPATE TÉCNICO","")),IF(AB2258&lt;I2258,"ESTOQUE INSUFICIENTE",IF(X2258="","",IF(X2258-V2258&lt;0.01,"EMPATE TÉCNICO","")))))</f>
        <v/>
      </c>
      <c r="AG2258" s="16" t="s">
        <v>7132</v>
      </c>
      <c r="AH2258" s="16" t="s">
        <v>299</v>
      </c>
    </row>
    <row r="2259" customFormat="false" ht="15" hidden="false" customHeight="false" outlineLevel="0" collapsed="false">
      <c r="A2259" s="16" t="s">
        <v>7133</v>
      </c>
      <c r="B2259" s="17" t="s">
        <v>7134</v>
      </c>
      <c r="C2259" s="16" t="s">
        <v>7135</v>
      </c>
      <c r="D2259" s="16" t="s">
        <v>317</v>
      </c>
      <c r="E2259" s="18" t="n">
        <v>12</v>
      </c>
      <c r="F2259" s="16" t="s">
        <v>43</v>
      </c>
      <c r="G2259" s="18" t="n">
        <v>0</v>
      </c>
      <c r="H2259" s="16" t="n">
        <v>4.7</v>
      </c>
      <c r="I2259" s="18" t="n">
        <v>2</v>
      </c>
      <c r="J2259" s="19" t="n">
        <v>1.09</v>
      </c>
      <c r="K2259" s="19" t="n">
        <v>1.09</v>
      </c>
      <c r="L2259" s="19" t="n">
        <v>1.09</v>
      </c>
      <c r="M2259" s="19" t="n">
        <f aca="false">IF(J2259&gt;0,J2259,K2259)*E2259</f>
        <v>13.08</v>
      </c>
      <c r="N2259" s="20"/>
      <c r="O2259" s="21" t="str">
        <f aca="false">IF(R2259="","",ROUND(R2259*(1-Premissas!$B$4),4))</f>
        <v/>
      </c>
      <c r="P2259" s="22"/>
      <c r="Q2259" s="22"/>
      <c r="R2259" s="23"/>
      <c r="S2259" s="24"/>
      <c r="T2259" s="24"/>
      <c r="U2259" s="25"/>
      <c r="V2259" s="19" t="str">
        <f aca="false">IF(COUNT(N2259:Q2259)=0,"",MIN(N2259:Q2259))</f>
        <v/>
      </c>
      <c r="W2259" s="16" t="str">
        <f aca="false">IF(V2259="","",INDEX($N$4:$Q$4,MATCH(V2259,N2259:Q2259,0)))</f>
        <v/>
      </c>
      <c r="X2259" s="19" t="str">
        <f aca="false">IF(COUNT(N2259:Q2259)&lt;2,"",SMALL(N2259:Q2259,2))</f>
        <v/>
      </c>
      <c r="Y2259" s="26" t="str">
        <f aca="false">IF(OR(V2259="",M2259=0),"",V2259/M2259-1)</f>
        <v/>
      </c>
      <c r="Z2259" s="26" t="str">
        <f aca="false">IF(OR(V2259="",L2259=""),"",V2259/(L2259*E2259)-1)</f>
        <v/>
      </c>
      <c r="AA2259" s="16" t="str">
        <f aca="false">IF(V2259="","SEM OFERTA",IF(OR(Y2259&gt;Premissas!$B$11,Y2259&lt;Premissas!$B$12),"VERIFICAR - UNIDADE/EMBALAGEM",IF(Y2259&gt;Premissas!$B$6,"NÃO COMPRAR - REAJUSTE &gt;5%","COMPRAR")))</f>
        <v>SEM OFERTA</v>
      </c>
      <c r="AB2259" s="18" t="str">
        <f aca="false">IF(W2259="DIMEC",S2259,IF(W2259="MEDCENTRO",U2259,""))</f>
        <v/>
      </c>
      <c r="AC2259" s="18" t="n">
        <f aca="false">IF(AA2259&lt;&gt;"COMPRAR",0,IF(AB2259="",I2259,MIN(I2259,AB2259)))</f>
        <v>0</v>
      </c>
      <c r="AD2259" s="19" t="n">
        <f aca="false">IF(AC2259&gt;0,AC2259*V2259,0)</f>
        <v>0</v>
      </c>
      <c r="AE2259" s="19" t="n">
        <f aca="false">IF(AC2259&gt;0,(M2259-V2259)*AC2259,0)</f>
        <v>0</v>
      </c>
      <c r="AF2259" s="16" t="str">
        <f aca="false">IF(AA2259&lt;&gt;"COMPRAR","",IF(AB2259="",IF(X2259="","",IF(X2259-V2259&lt;0.01,"EMPATE TÉCNICO","")),IF(AB2259&lt;I2259,"ESTOQUE INSUFICIENTE",IF(X2259="","",IF(X2259-V2259&lt;0.01,"EMPATE TÉCNICO","")))))</f>
        <v/>
      </c>
      <c r="AG2259" s="16" t="s">
        <v>304</v>
      </c>
      <c r="AH2259" s="16" t="s">
        <v>299</v>
      </c>
    </row>
    <row r="2260" customFormat="false" ht="15" hidden="false" customHeight="false" outlineLevel="0" collapsed="false">
      <c r="A2260" s="16" t="s">
        <v>7136</v>
      </c>
      <c r="B2260" s="17" t="s">
        <v>7137</v>
      </c>
      <c r="C2260" s="16" t="s">
        <v>7138</v>
      </c>
      <c r="D2260" s="16" t="s">
        <v>7139</v>
      </c>
      <c r="E2260" s="18" t="n">
        <v>1</v>
      </c>
      <c r="F2260" s="16" t="s">
        <v>42</v>
      </c>
      <c r="G2260" s="18" t="n">
        <v>6</v>
      </c>
      <c r="H2260" s="16" t="n">
        <v>18.1</v>
      </c>
      <c r="I2260" s="18" t="n">
        <v>41</v>
      </c>
      <c r="J2260" s="19" t="n">
        <v>1.39</v>
      </c>
      <c r="K2260" s="19" t="n">
        <v>1.39</v>
      </c>
      <c r="L2260" s="19" t="n">
        <v>1.39</v>
      </c>
      <c r="M2260" s="19" t="n">
        <f aca="false">IF(J2260&gt;0,J2260,K2260)*E2260</f>
        <v>1.39</v>
      </c>
      <c r="N2260" s="20"/>
      <c r="O2260" s="21" t="str">
        <f aca="false">IF(R2260="","",ROUND(R2260*(1-Premissas!$B$4),4))</f>
        <v/>
      </c>
      <c r="P2260" s="22"/>
      <c r="Q2260" s="22"/>
      <c r="R2260" s="23"/>
      <c r="S2260" s="24"/>
      <c r="T2260" s="24"/>
      <c r="U2260" s="25"/>
      <c r="V2260" s="19" t="str">
        <f aca="false">IF(COUNT(N2260:Q2260)=0,"",MIN(N2260:Q2260))</f>
        <v/>
      </c>
      <c r="W2260" s="16" t="str">
        <f aca="false">IF(V2260="","",INDEX($N$4:$Q$4,MATCH(V2260,N2260:Q2260,0)))</f>
        <v/>
      </c>
      <c r="X2260" s="19" t="str">
        <f aca="false">IF(COUNT(N2260:Q2260)&lt;2,"",SMALL(N2260:Q2260,2))</f>
        <v/>
      </c>
      <c r="Y2260" s="26" t="str">
        <f aca="false">IF(OR(V2260="",M2260=0),"",V2260/M2260-1)</f>
        <v/>
      </c>
      <c r="Z2260" s="26" t="str">
        <f aca="false">IF(OR(V2260="",L2260=""),"",V2260/(L2260*E2260)-1)</f>
        <v/>
      </c>
      <c r="AA2260" s="16" t="str">
        <f aca="false">IF(V2260="","SEM OFERTA",IF(OR(Y2260&gt;Premissas!$B$11,Y2260&lt;Premissas!$B$12),"VERIFICAR - UNIDADE/EMBALAGEM",IF(Y2260&gt;Premissas!$B$6,"NÃO COMPRAR - REAJUSTE &gt;5%","COMPRAR")))</f>
        <v>SEM OFERTA</v>
      </c>
      <c r="AB2260" s="18" t="str">
        <f aca="false">IF(W2260="DIMEC",S2260,IF(W2260="MEDCENTRO",U2260,""))</f>
        <v/>
      </c>
      <c r="AC2260" s="18" t="n">
        <f aca="false">IF(AA2260&lt;&gt;"COMPRAR",0,IF(AB2260="",I2260,MIN(I2260,AB2260)))</f>
        <v>0</v>
      </c>
      <c r="AD2260" s="19" t="n">
        <f aca="false">IF(AC2260&gt;0,AC2260*V2260,0)</f>
        <v>0</v>
      </c>
      <c r="AE2260" s="19" t="n">
        <f aca="false">IF(AC2260&gt;0,(M2260-V2260)*AC2260,0)</f>
        <v>0</v>
      </c>
      <c r="AF2260" s="16" t="str">
        <f aca="false">IF(AA2260&lt;&gt;"COMPRAR","",IF(AB2260="",IF(X2260="","",IF(X2260-V2260&lt;0.01,"EMPATE TÉCNICO","")),IF(AB2260&lt;I2260,"ESTOQUE INSUFICIENTE",IF(X2260="","",IF(X2260-V2260&lt;0.01,"EMPATE TÉCNICO","")))))</f>
        <v/>
      </c>
      <c r="AG2260" s="16" t="s">
        <v>7132</v>
      </c>
      <c r="AH2260" s="16" t="s">
        <v>299</v>
      </c>
    </row>
    <row r="2261" customFormat="false" ht="15" hidden="false" customHeight="false" outlineLevel="0" collapsed="false">
      <c r="A2261" s="16" t="s">
        <v>7140</v>
      </c>
      <c r="B2261" s="17" t="s">
        <v>7141</v>
      </c>
      <c r="C2261" s="16" t="s">
        <v>323</v>
      </c>
      <c r="D2261" s="16" t="s">
        <v>7142</v>
      </c>
      <c r="E2261" s="18" t="n">
        <v>12</v>
      </c>
      <c r="F2261" s="16" t="s">
        <v>43</v>
      </c>
      <c r="G2261" s="18" t="n">
        <v>0</v>
      </c>
      <c r="H2261" s="16" t="n">
        <v>0</v>
      </c>
      <c r="I2261" s="18" t="n">
        <v>1</v>
      </c>
      <c r="J2261" s="19" t="n">
        <v>0</v>
      </c>
      <c r="K2261" s="19" t="n">
        <v>1.84</v>
      </c>
      <c r="L2261" s="19"/>
      <c r="M2261" s="19" t="n">
        <f aca="false">IF(J2261&gt;0,J2261,K2261)*E2261</f>
        <v>22.08</v>
      </c>
      <c r="N2261" s="20"/>
      <c r="O2261" s="21" t="str">
        <f aca="false">IF(R2261="","",ROUND(R2261*(1-Premissas!$B$4),4))</f>
        <v/>
      </c>
      <c r="P2261" s="22"/>
      <c r="Q2261" s="22"/>
      <c r="R2261" s="23"/>
      <c r="S2261" s="24"/>
      <c r="T2261" s="24"/>
      <c r="U2261" s="25"/>
      <c r="V2261" s="19" t="str">
        <f aca="false">IF(COUNT(N2261:Q2261)=0,"",MIN(N2261:Q2261))</f>
        <v/>
      </c>
      <c r="W2261" s="16" t="str">
        <f aca="false">IF(V2261="","",INDEX($N$4:$Q$4,MATCH(V2261,N2261:Q2261,0)))</f>
        <v/>
      </c>
      <c r="X2261" s="19" t="str">
        <f aca="false">IF(COUNT(N2261:Q2261)&lt;2,"",SMALL(N2261:Q2261,2))</f>
        <v/>
      </c>
      <c r="Y2261" s="26" t="str">
        <f aca="false">IF(OR(V2261="",M2261=0),"",V2261/M2261-1)</f>
        <v/>
      </c>
      <c r="Z2261" s="26" t="str">
        <f aca="false">IF(OR(V2261="",L2261=""),"",V2261/(L2261*E2261)-1)</f>
        <v/>
      </c>
      <c r="AA2261" s="16" t="str">
        <f aca="false">IF(V2261="","SEM OFERTA",IF(OR(Y2261&gt;Premissas!$B$11,Y2261&lt;Premissas!$B$12),"VERIFICAR - UNIDADE/EMBALAGEM",IF(Y2261&gt;Premissas!$B$6,"NÃO COMPRAR - REAJUSTE &gt;5%","COMPRAR")))</f>
        <v>SEM OFERTA</v>
      </c>
      <c r="AB2261" s="18" t="str">
        <f aca="false">IF(W2261="DIMEC",S2261,IF(W2261="MEDCENTRO",U2261,""))</f>
        <v/>
      </c>
      <c r="AC2261" s="18" t="n">
        <f aca="false">IF(AA2261&lt;&gt;"COMPRAR",0,IF(AB2261="",I2261,MIN(I2261,AB2261)))</f>
        <v>0</v>
      </c>
      <c r="AD2261" s="19" t="n">
        <f aca="false">IF(AC2261&gt;0,AC2261*V2261,0)</f>
        <v>0</v>
      </c>
      <c r="AE2261" s="19" t="n">
        <f aca="false">IF(AC2261&gt;0,(M2261-V2261)*AC2261,0)</f>
        <v>0</v>
      </c>
      <c r="AF2261" s="16" t="str">
        <f aca="false">IF(AA2261&lt;&gt;"COMPRAR","",IF(AB2261="",IF(X2261="","",IF(X2261-V2261&lt;0.01,"EMPATE TÉCNICO","")),IF(AB2261&lt;I2261,"ESTOQUE INSUFICIENTE",IF(X2261="","",IF(X2261-V2261&lt;0.01,"EMPATE TÉCNICO","")))))</f>
        <v/>
      </c>
      <c r="AG2261" s="16"/>
      <c r="AH2261" s="16" t="s">
        <v>299</v>
      </c>
    </row>
    <row r="2262" customFormat="false" ht="15" hidden="false" customHeight="false" outlineLevel="0" collapsed="false">
      <c r="A2262" s="16" t="s">
        <v>7143</v>
      </c>
      <c r="B2262" s="17" t="s">
        <v>7144</v>
      </c>
      <c r="C2262" s="16" t="s">
        <v>7145</v>
      </c>
      <c r="D2262" s="16" t="s">
        <v>7146</v>
      </c>
      <c r="E2262" s="18" t="n">
        <v>1</v>
      </c>
      <c r="F2262" s="16" t="s">
        <v>41</v>
      </c>
      <c r="G2262" s="18" t="n">
        <v>8</v>
      </c>
      <c r="H2262" s="16" t="n">
        <v>30.4</v>
      </c>
      <c r="I2262" s="18" t="n">
        <v>70</v>
      </c>
      <c r="J2262" s="19" t="n">
        <v>1.16583333333333</v>
      </c>
      <c r="K2262" s="19" t="n">
        <v>1.16583333333333</v>
      </c>
      <c r="L2262" s="19" t="n">
        <v>1.1658</v>
      </c>
      <c r="M2262" s="19" t="n">
        <f aca="false">IF(J2262&gt;0,J2262,K2262)*E2262</f>
        <v>1.16583333333333</v>
      </c>
      <c r="N2262" s="20"/>
      <c r="O2262" s="21" t="str">
        <f aca="false">IF(R2262="","",ROUND(R2262*(1-Premissas!$B$4),4))</f>
        <v/>
      </c>
      <c r="P2262" s="22"/>
      <c r="Q2262" s="22"/>
      <c r="R2262" s="23"/>
      <c r="S2262" s="24"/>
      <c r="T2262" s="24"/>
      <c r="U2262" s="25"/>
      <c r="V2262" s="19" t="str">
        <f aca="false">IF(COUNT(N2262:Q2262)=0,"",MIN(N2262:Q2262))</f>
        <v/>
      </c>
      <c r="W2262" s="16" t="str">
        <f aca="false">IF(V2262="","",INDEX($N$4:$Q$4,MATCH(V2262,N2262:Q2262,0)))</f>
        <v/>
      </c>
      <c r="X2262" s="19" t="str">
        <f aca="false">IF(COUNT(N2262:Q2262)&lt;2,"",SMALL(N2262:Q2262,2))</f>
        <v/>
      </c>
      <c r="Y2262" s="26" t="str">
        <f aca="false">IF(OR(V2262="",M2262=0),"",V2262/M2262-1)</f>
        <v/>
      </c>
      <c r="Z2262" s="26" t="str">
        <f aca="false">IF(OR(V2262="",L2262=""),"",V2262/(L2262*E2262)-1)</f>
        <v/>
      </c>
      <c r="AA2262" s="16" t="str">
        <f aca="false">IF(V2262="","SEM OFERTA",IF(OR(Y2262&gt;Premissas!$B$11,Y2262&lt;Premissas!$B$12),"VERIFICAR - UNIDADE/EMBALAGEM",IF(Y2262&gt;Premissas!$B$6,"NÃO COMPRAR - REAJUSTE &gt;5%","COMPRAR")))</f>
        <v>SEM OFERTA</v>
      </c>
      <c r="AB2262" s="18" t="str">
        <f aca="false">IF(W2262="DIMEC",S2262,IF(W2262="MEDCENTRO",U2262,""))</f>
        <v/>
      </c>
      <c r="AC2262" s="18" t="n">
        <f aca="false">IF(AA2262&lt;&gt;"COMPRAR",0,IF(AB2262="",I2262,MIN(I2262,AB2262)))</f>
        <v>0</v>
      </c>
      <c r="AD2262" s="19" t="n">
        <f aca="false">IF(AC2262&gt;0,AC2262*V2262,0)</f>
        <v>0</v>
      </c>
      <c r="AE2262" s="19" t="n">
        <f aca="false">IF(AC2262&gt;0,(M2262-V2262)*AC2262,0)</f>
        <v>0</v>
      </c>
      <c r="AF2262" s="16" t="str">
        <f aca="false">IF(AA2262&lt;&gt;"COMPRAR","",IF(AB2262="",IF(X2262="","",IF(X2262-V2262&lt;0.01,"EMPATE TÉCNICO","")),IF(AB2262&lt;I2262,"ESTOQUE INSUFICIENTE",IF(X2262="","",IF(X2262-V2262&lt;0.01,"EMPATE TÉCNICO","")))))</f>
        <v/>
      </c>
      <c r="AG2262" s="16" t="s">
        <v>298</v>
      </c>
      <c r="AH2262" s="16" t="s">
        <v>299</v>
      </c>
    </row>
    <row r="2263" customFormat="false" ht="15" hidden="false" customHeight="false" outlineLevel="0" collapsed="false">
      <c r="A2263" s="16" t="s">
        <v>7147</v>
      </c>
      <c r="B2263" s="17"/>
      <c r="C2263" s="16" t="s">
        <v>7148</v>
      </c>
      <c r="D2263" s="16" t="s">
        <v>7149</v>
      </c>
      <c r="E2263" s="18" t="n">
        <v>1</v>
      </c>
      <c r="F2263" s="16" t="s">
        <v>43</v>
      </c>
      <c r="G2263" s="18" t="n">
        <v>0</v>
      </c>
      <c r="H2263" s="16" t="n">
        <v>0.8</v>
      </c>
      <c r="I2263" s="18" t="n">
        <v>2</v>
      </c>
      <c r="J2263" s="19" t="n">
        <v>0</v>
      </c>
      <c r="K2263" s="19" t="n">
        <v>0.65</v>
      </c>
      <c r="L2263" s="19"/>
      <c r="M2263" s="19" t="n">
        <f aca="false">IF(J2263&gt;0,J2263,K2263)*E2263</f>
        <v>0.65</v>
      </c>
      <c r="N2263" s="20"/>
      <c r="O2263" s="21" t="str">
        <f aca="false">IF(R2263="","",ROUND(R2263*(1-Premissas!$B$4),4))</f>
        <v/>
      </c>
      <c r="P2263" s="22"/>
      <c r="Q2263" s="22"/>
      <c r="R2263" s="23"/>
      <c r="S2263" s="24"/>
      <c r="T2263" s="24"/>
      <c r="U2263" s="25"/>
      <c r="V2263" s="19" t="str">
        <f aca="false">IF(COUNT(N2263:Q2263)=0,"",MIN(N2263:Q2263))</f>
        <v/>
      </c>
      <c r="W2263" s="16" t="str">
        <f aca="false">IF(V2263="","",INDEX($N$4:$Q$4,MATCH(V2263,N2263:Q2263,0)))</f>
        <v/>
      </c>
      <c r="X2263" s="19" t="str">
        <f aca="false">IF(COUNT(N2263:Q2263)&lt;2,"",SMALL(N2263:Q2263,2))</f>
        <v/>
      </c>
      <c r="Y2263" s="26" t="str">
        <f aca="false">IF(OR(V2263="",M2263=0),"",V2263/M2263-1)</f>
        <v/>
      </c>
      <c r="Z2263" s="26" t="str">
        <f aca="false">IF(OR(V2263="",L2263=""),"",V2263/(L2263*E2263)-1)</f>
        <v/>
      </c>
      <c r="AA2263" s="16" t="str">
        <f aca="false">IF(V2263="","SEM OFERTA",IF(OR(Y2263&gt;Premissas!$B$11,Y2263&lt;Premissas!$B$12),"VERIFICAR - UNIDADE/EMBALAGEM",IF(Y2263&gt;Premissas!$B$6,"NÃO COMPRAR - REAJUSTE &gt;5%","COMPRAR")))</f>
        <v>SEM OFERTA</v>
      </c>
      <c r="AB2263" s="18" t="str">
        <f aca="false">IF(W2263="DIMEC",S2263,IF(W2263="MEDCENTRO",U2263,""))</f>
        <v/>
      </c>
      <c r="AC2263" s="18" t="n">
        <f aca="false">IF(AA2263&lt;&gt;"COMPRAR",0,IF(AB2263="",I2263,MIN(I2263,AB2263)))</f>
        <v>0</v>
      </c>
      <c r="AD2263" s="19" t="n">
        <f aca="false">IF(AC2263&gt;0,AC2263*V2263,0)</f>
        <v>0</v>
      </c>
      <c r="AE2263" s="19" t="n">
        <f aca="false">IF(AC2263&gt;0,(M2263-V2263)*AC2263,0)</f>
        <v>0</v>
      </c>
      <c r="AF2263" s="16" t="str">
        <f aca="false">IF(AA2263&lt;&gt;"COMPRAR","",IF(AB2263="",IF(X2263="","",IF(X2263-V2263&lt;0.01,"EMPATE TÉCNICO","")),IF(AB2263&lt;I2263,"ESTOQUE INSUFICIENTE",IF(X2263="","",IF(X2263-V2263&lt;0.01,"EMPATE TÉCNICO","")))))</f>
        <v/>
      </c>
      <c r="AG2263" s="16"/>
      <c r="AH2263" s="16" t="s">
        <v>299</v>
      </c>
    </row>
    <row r="2264" customFormat="false" ht="15" hidden="false" customHeight="false" outlineLevel="0" collapsed="false">
      <c r="A2264" s="16" t="s">
        <v>7150</v>
      </c>
      <c r="B2264" s="17" t="s">
        <v>7151</v>
      </c>
      <c r="C2264" s="16" t="s">
        <v>7152</v>
      </c>
      <c r="D2264" s="16" t="s">
        <v>380</v>
      </c>
      <c r="E2264" s="18" t="n">
        <v>1</v>
      </c>
      <c r="F2264" s="16" t="s">
        <v>43</v>
      </c>
      <c r="G2264" s="18" t="n">
        <v>0</v>
      </c>
      <c r="H2264" s="16" t="n">
        <v>0</v>
      </c>
      <c r="I2264" s="18" t="n">
        <v>1</v>
      </c>
      <c r="J2264" s="19" t="n">
        <v>0.737916666666667</v>
      </c>
      <c r="K2264" s="19" t="n">
        <v>0.737916666666667</v>
      </c>
      <c r="L2264" s="19" t="n">
        <v>0.7379</v>
      </c>
      <c r="M2264" s="19" t="n">
        <f aca="false">IF(J2264&gt;0,J2264,K2264)*E2264</f>
        <v>0.737916666666667</v>
      </c>
      <c r="N2264" s="20"/>
      <c r="O2264" s="21" t="str">
        <f aca="false">IF(R2264="","",ROUND(R2264*(1-Premissas!$B$4),4))</f>
        <v/>
      </c>
      <c r="P2264" s="22"/>
      <c r="Q2264" s="22"/>
      <c r="R2264" s="23"/>
      <c r="S2264" s="24"/>
      <c r="T2264" s="24"/>
      <c r="U2264" s="25"/>
      <c r="V2264" s="19" t="str">
        <f aca="false">IF(COUNT(N2264:Q2264)=0,"",MIN(N2264:Q2264))</f>
        <v/>
      </c>
      <c r="W2264" s="16" t="str">
        <f aca="false">IF(V2264="","",INDEX($N$4:$Q$4,MATCH(V2264,N2264:Q2264,0)))</f>
        <v/>
      </c>
      <c r="X2264" s="19" t="str">
        <f aca="false">IF(COUNT(N2264:Q2264)&lt;2,"",SMALL(N2264:Q2264,2))</f>
        <v/>
      </c>
      <c r="Y2264" s="26" t="str">
        <f aca="false">IF(OR(V2264="",M2264=0),"",V2264/M2264-1)</f>
        <v/>
      </c>
      <c r="Z2264" s="26" t="str">
        <f aca="false">IF(OR(V2264="",L2264=""),"",V2264/(L2264*E2264)-1)</f>
        <v/>
      </c>
      <c r="AA2264" s="16" t="str">
        <f aca="false">IF(V2264="","SEM OFERTA",IF(OR(Y2264&gt;Premissas!$B$11,Y2264&lt;Premissas!$B$12),"VERIFICAR - UNIDADE/EMBALAGEM",IF(Y2264&gt;Premissas!$B$6,"NÃO COMPRAR - REAJUSTE &gt;5%","COMPRAR")))</f>
        <v>SEM OFERTA</v>
      </c>
      <c r="AB2264" s="18" t="str">
        <f aca="false">IF(W2264="DIMEC",S2264,IF(W2264="MEDCENTRO",U2264,""))</f>
        <v/>
      </c>
      <c r="AC2264" s="18" t="n">
        <f aca="false">IF(AA2264&lt;&gt;"COMPRAR",0,IF(AB2264="",I2264,MIN(I2264,AB2264)))</f>
        <v>0</v>
      </c>
      <c r="AD2264" s="19" t="n">
        <f aca="false">IF(AC2264&gt;0,AC2264*V2264,0)</f>
        <v>0</v>
      </c>
      <c r="AE2264" s="19" t="n">
        <f aca="false">IF(AC2264&gt;0,(M2264-V2264)*AC2264,0)</f>
        <v>0</v>
      </c>
      <c r="AF2264" s="16" t="str">
        <f aca="false">IF(AA2264&lt;&gt;"COMPRAR","",IF(AB2264="",IF(X2264="","",IF(X2264-V2264&lt;0.01,"EMPATE TÉCNICO","")),IF(AB2264&lt;I2264,"ESTOQUE INSUFICIENTE",IF(X2264="","",IF(X2264-V2264&lt;0.01,"EMPATE TÉCNICO","")))))</f>
        <v/>
      </c>
      <c r="AG2264" s="16" t="s">
        <v>328</v>
      </c>
      <c r="AH2264" s="16" t="s">
        <v>299</v>
      </c>
    </row>
    <row r="2265" customFormat="false" ht="15" hidden="false" customHeight="false" outlineLevel="0" collapsed="false">
      <c r="A2265" s="16" t="s">
        <v>7153</v>
      </c>
      <c r="B2265" s="17" t="s">
        <v>7154</v>
      </c>
      <c r="C2265" s="16" t="s">
        <v>7155</v>
      </c>
      <c r="D2265" s="16" t="s">
        <v>380</v>
      </c>
      <c r="E2265" s="18" t="n">
        <v>1</v>
      </c>
      <c r="F2265" s="16" t="s">
        <v>41</v>
      </c>
      <c r="G2265" s="18" t="n">
        <v>62</v>
      </c>
      <c r="H2265" s="16" t="n">
        <v>276.9</v>
      </c>
      <c r="I2265" s="18" t="n">
        <v>649</v>
      </c>
      <c r="J2265" s="19" t="n">
        <v>0.69</v>
      </c>
      <c r="K2265" s="19" t="n">
        <v>0.69</v>
      </c>
      <c r="L2265" s="19" t="n">
        <v>0.69</v>
      </c>
      <c r="M2265" s="19" t="n">
        <f aca="false">IF(J2265&gt;0,J2265,K2265)*E2265</f>
        <v>0.69</v>
      </c>
      <c r="N2265" s="20"/>
      <c r="O2265" s="21" t="str">
        <f aca="false">IF(R2265="","",ROUND(R2265*(1-Premissas!$B$4),4))</f>
        <v/>
      </c>
      <c r="P2265" s="22"/>
      <c r="Q2265" s="22"/>
      <c r="R2265" s="23"/>
      <c r="S2265" s="24"/>
      <c r="T2265" s="24"/>
      <c r="U2265" s="25"/>
      <c r="V2265" s="19" t="str">
        <f aca="false">IF(COUNT(N2265:Q2265)=0,"",MIN(N2265:Q2265))</f>
        <v/>
      </c>
      <c r="W2265" s="16" t="str">
        <f aca="false">IF(V2265="","",INDEX($N$4:$Q$4,MATCH(V2265,N2265:Q2265,0)))</f>
        <v/>
      </c>
      <c r="X2265" s="19" t="str">
        <f aca="false">IF(COUNT(N2265:Q2265)&lt;2,"",SMALL(N2265:Q2265,2))</f>
        <v/>
      </c>
      <c r="Y2265" s="26" t="str">
        <f aca="false">IF(OR(V2265="",M2265=0),"",V2265/M2265-1)</f>
        <v/>
      </c>
      <c r="Z2265" s="26" t="str">
        <f aca="false">IF(OR(V2265="",L2265=""),"",V2265/(L2265*E2265)-1)</f>
        <v/>
      </c>
      <c r="AA2265" s="16" t="str">
        <f aca="false">IF(V2265="","SEM OFERTA",IF(OR(Y2265&gt;Premissas!$B$11,Y2265&lt;Premissas!$B$12),"VERIFICAR - UNIDADE/EMBALAGEM",IF(Y2265&gt;Premissas!$B$6,"NÃO COMPRAR - REAJUSTE &gt;5%","COMPRAR")))</f>
        <v>SEM OFERTA</v>
      </c>
      <c r="AB2265" s="18" t="str">
        <f aca="false">IF(W2265="DIMEC",S2265,IF(W2265="MEDCENTRO",U2265,""))</f>
        <v/>
      </c>
      <c r="AC2265" s="18" t="n">
        <f aca="false">IF(AA2265&lt;&gt;"COMPRAR",0,IF(AB2265="",I2265,MIN(I2265,AB2265)))</f>
        <v>0</v>
      </c>
      <c r="AD2265" s="19" t="n">
        <f aca="false">IF(AC2265&gt;0,AC2265*V2265,0)</f>
        <v>0</v>
      </c>
      <c r="AE2265" s="19" t="n">
        <f aca="false">IF(AC2265&gt;0,(M2265-V2265)*AC2265,0)</f>
        <v>0</v>
      </c>
      <c r="AF2265" s="16" t="str">
        <f aca="false">IF(AA2265&lt;&gt;"COMPRAR","",IF(AB2265="",IF(X2265="","",IF(X2265-V2265&lt;0.01,"EMPATE TÉCNICO","")),IF(AB2265&lt;I2265,"ESTOQUE INSUFICIENTE",IF(X2265="","",IF(X2265-V2265&lt;0.01,"EMPATE TÉCNICO","")))))</f>
        <v/>
      </c>
      <c r="AG2265" s="16" t="s">
        <v>919</v>
      </c>
      <c r="AH2265" s="16" t="s">
        <v>299</v>
      </c>
    </row>
    <row r="2266" customFormat="false" ht="15" hidden="false" customHeight="false" outlineLevel="0" collapsed="false">
      <c r="A2266" s="16" t="s">
        <v>7156</v>
      </c>
      <c r="B2266" s="17" t="s">
        <v>7157</v>
      </c>
      <c r="C2266" s="16" t="s">
        <v>7158</v>
      </c>
      <c r="D2266" s="16" t="s">
        <v>317</v>
      </c>
      <c r="E2266" s="18" t="n">
        <v>1</v>
      </c>
      <c r="F2266" s="16" t="s">
        <v>43</v>
      </c>
      <c r="G2266" s="18" t="n">
        <v>0</v>
      </c>
      <c r="H2266" s="16" t="n">
        <v>63.5</v>
      </c>
      <c r="I2266" s="18" t="n">
        <v>163</v>
      </c>
      <c r="J2266" s="19" t="n">
        <v>0.1</v>
      </c>
      <c r="K2266" s="19" t="n">
        <v>0.1</v>
      </c>
      <c r="L2266" s="19" t="n">
        <v>0.1</v>
      </c>
      <c r="M2266" s="19" t="n">
        <f aca="false">IF(J2266&gt;0,J2266,K2266)*E2266</f>
        <v>0.1</v>
      </c>
      <c r="N2266" s="20"/>
      <c r="O2266" s="21" t="str">
        <f aca="false">IF(R2266="","",ROUND(R2266*(1-Premissas!$B$4),4))</f>
        <v/>
      </c>
      <c r="P2266" s="22"/>
      <c r="Q2266" s="22"/>
      <c r="R2266" s="23"/>
      <c r="S2266" s="24"/>
      <c r="T2266" s="24"/>
      <c r="U2266" s="25"/>
      <c r="V2266" s="19" t="str">
        <f aca="false">IF(COUNT(N2266:Q2266)=0,"",MIN(N2266:Q2266))</f>
        <v/>
      </c>
      <c r="W2266" s="16" t="str">
        <f aca="false">IF(V2266="","",INDEX($N$4:$Q$4,MATCH(V2266,N2266:Q2266,0)))</f>
        <v/>
      </c>
      <c r="X2266" s="19" t="str">
        <f aca="false">IF(COUNT(N2266:Q2266)&lt;2,"",SMALL(N2266:Q2266,2))</f>
        <v/>
      </c>
      <c r="Y2266" s="26" t="str">
        <f aca="false">IF(OR(V2266="",M2266=0),"",V2266/M2266-1)</f>
        <v/>
      </c>
      <c r="Z2266" s="26" t="str">
        <f aca="false">IF(OR(V2266="",L2266=""),"",V2266/(L2266*E2266)-1)</f>
        <v/>
      </c>
      <c r="AA2266" s="16" t="str">
        <f aca="false">IF(V2266="","SEM OFERTA",IF(OR(Y2266&gt;Premissas!$B$11,Y2266&lt;Premissas!$B$12),"VERIFICAR - UNIDADE/EMBALAGEM",IF(Y2266&gt;Premissas!$B$6,"NÃO COMPRAR - REAJUSTE &gt;5%","COMPRAR")))</f>
        <v>SEM OFERTA</v>
      </c>
      <c r="AB2266" s="18" t="str">
        <f aca="false">IF(W2266="DIMEC",S2266,IF(W2266="MEDCENTRO",U2266,""))</f>
        <v/>
      </c>
      <c r="AC2266" s="18" t="n">
        <f aca="false">IF(AA2266&lt;&gt;"COMPRAR",0,IF(AB2266="",I2266,MIN(I2266,AB2266)))</f>
        <v>0</v>
      </c>
      <c r="AD2266" s="19" t="n">
        <f aca="false">IF(AC2266&gt;0,AC2266*V2266,0)</f>
        <v>0</v>
      </c>
      <c r="AE2266" s="19" t="n">
        <f aca="false">IF(AC2266&gt;0,(M2266-V2266)*AC2266,0)</f>
        <v>0</v>
      </c>
      <c r="AF2266" s="16" t="str">
        <f aca="false">IF(AA2266&lt;&gt;"COMPRAR","",IF(AB2266="",IF(X2266="","",IF(X2266-V2266&lt;0.01,"EMPATE TÉCNICO","")),IF(AB2266&lt;I2266,"ESTOQUE INSUFICIENTE",IF(X2266="","",IF(X2266-V2266&lt;0.01,"EMPATE TÉCNICO","")))))</f>
        <v/>
      </c>
      <c r="AG2266" s="16" t="s">
        <v>304</v>
      </c>
      <c r="AH2266" s="16" t="s">
        <v>299</v>
      </c>
    </row>
    <row r="2267" customFormat="false" ht="15" hidden="false" customHeight="false" outlineLevel="0" collapsed="false">
      <c r="A2267" s="16" t="s">
        <v>7159</v>
      </c>
      <c r="B2267" s="17" t="s">
        <v>7160</v>
      </c>
      <c r="C2267" s="16" t="s">
        <v>7161</v>
      </c>
      <c r="D2267" s="16" t="s">
        <v>7162</v>
      </c>
      <c r="E2267" s="18" t="n">
        <v>1</v>
      </c>
      <c r="F2267" s="16" t="s">
        <v>41</v>
      </c>
      <c r="G2267" s="18" t="n">
        <v>2</v>
      </c>
      <c r="H2267" s="16" t="n">
        <v>6.1</v>
      </c>
      <c r="I2267" s="18" t="n">
        <v>14</v>
      </c>
      <c r="J2267" s="19" t="n">
        <v>25</v>
      </c>
      <c r="K2267" s="19" t="n">
        <v>25</v>
      </c>
      <c r="L2267" s="19" t="n">
        <v>25</v>
      </c>
      <c r="M2267" s="19" t="n">
        <f aca="false">IF(J2267&gt;0,J2267,K2267)*E2267</f>
        <v>25</v>
      </c>
      <c r="N2267" s="20"/>
      <c r="O2267" s="21" t="str">
        <f aca="false">IF(R2267="","",ROUND(R2267*(1-Premissas!$B$4),4))</f>
        <v/>
      </c>
      <c r="P2267" s="22"/>
      <c r="Q2267" s="22"/>
      <c r="R2267" s="23"/>
      <c r="S2267" s="24"/>
      <c r="T2267" s="24"/>
      <c r="U2267" s="25"/>
      <c r="V2267" s="19" t="str">
        <f aca="false">IF(COUNT(N2267:Q2267)=0,"",MIN(N2267:Q2267))</f>
        <v/>
      </c>
      <c r="W2267" s="16" t="str">
        <f aca="false">IF(V2267="","",INDEX($N$4:$Q$4,MATCH(V2267,N2267:Q2267,0)))</f>
        <v/>
      </c>
      <c r="X2267" s="19" t="str">
        <f aca="false">IF(COUNT(N2267:Q2267)&lt;2,"",SMALL(N2267:Q2267,2))</f>
        <v/>
      </c>
      <c r="Y2267" s="26" t="str">
        <f aca="false">IF(OR(V2267="",M2267=0),"",V2267/M2267-1)</f>
        <v/>
      </c>
      <c r="Z2267" s="26" t="str">
        <f aca="false">IF(OR(V2267="",L2267=""),"",V2267/(L2267*E2267)-1)</f>
        <v/>
      </c>
      <c r="AA2267" s="16" t="str">
        <f aca="false">IF(V2267="","SEM OFERTA",IF(OR(Y2267&gt;Premissas!$B$11,Y2267&lt;Premissas!$B$12),"VERIFICAR - UNIDADE/EMBALAGEM",IF(Y2267&gt;Premissas!$B$6,"NÃO COMPRAR - REAJUSTE &gt;5%","COMPRAR")))</f>
        <v>SEM OFERTA</v>
      </c>
      <c r="AB2267" s="18" t="str">
        <f aca="false">IF(W2267="DIMEC",S2267,IF(W2267="MEDCENTRO",U2267,""))</f>
        <v/>
      </c>
      <c r="AC2267" s="18" t="n">
        <f aca="false">IF(AA2267&lt;&gt;"COMPRAR",0,IF(AB2267="",I2267,MIN(I2267,AB2267)))</f>
        <v>0</v>
      </c>
      <c r="AD2267" s="19" t="n">
        <f aca="false">IF(AC2267&gt;0,AC2267*V2267,0)</f>
        <v>0</v>
      </c>
      <c r="AE2267" s="19" t="n">
        <f aca="false">IF(AC2267&gt;0,(M2267-V2267)*AC2267,0)</f>
        <v>0</v>
      </c>
      <c r="AF2267" s="16" t="str">
        <f aca="false">IF(AA2267&lt;&gt;"COMPRAR","",IF(AB2267="",IF(X2267="","",IF(X2267-V2267&lt;0.01,"EMPATE TÉCNICO","")),IF(AB2267&lt;I2267,"ESTOQUE INSUFICIENTE",IF(X2267="","",IF(X2267-V2267&lt;0.01,"EMPATE TÉCNICO","")))))</f>
        <v/>
      </c>
      <c r="AG2267" s="16" t="s">
        <v>360</v>
      </c>
      <c r="AH2267" s="16" t="s">
        <v>299</v>
      </c>
    </row>
    <row r="2268" customFormat="false" ht="15" hidden="false" customHeight="false" outlineLevel="0" collapsed="false">
      <c r="A2268" s="16" t="s">
        <v>7163</v>
      </c>
      <c r="B2268" s="17" t="s">
        <v>7164</v>
      </c>
      <c r="C2268" s="16" t="s">
        <v>7165</v>
      </c>
      <c r="D2268" s="16" t="s">
        <v>7162</v>
      </c>
      <c r="E2268" s="18" t="n">
        <v>1</v>
      </c>
      <c r="F2268" s="16" t="s">
        <v>43</v>
      </c>
      <c r="G2268" s="18" t="n">
        <v>0</v>
      </c>
      <c r="H2268" s="16" t="n">
        <v>0.1</v>
      </c>
      <c r="I2268" s="18" t="n">
        <v>1</v>
      </c>
      <c r="J2268" s="19" t="n">
        <v>6.04166666666667</v>
      </c>
      <c r="K2268" s="19" t="n">
        <v>6.04166666666667</v>
      </c>
      <c r="L2268" s="19" t="n">
        <v>6.0417</v>
      </c>
      <c r="M2268" s="19" t="n">
        <f aca="false">IF(J2268&gt;0,J2268,K2268)*E2268</f>
        <v>6.04166666666667</v>
      </c>
      <c r="N2268" s="20"/>
      <c r="O2268" s="21" t="str">
        <f aca="false">IF(R2268="","",ROUND(R2268*(1-Premissas!$B$4),4))</f>
        <v/>
      </c>
      <c r="P2268" s="22"/>
      <c r="Q2268" s="22"/>
      <c r="R2268" s="23"/>
      <c r="S2268" s="24"/>
      <c r="T2268" s="24"/>
      <c r="U2268" s="25"/>
      <c r="V2268" s="19" t="str">
        <f aca="false">IF(COUNT(N2268:Q2268)=0,"",MIN(N2268:Q2268))</f>
        <v/>
      </c>
      <c r="W2268" s="16" t="str">
        <f aca="false">IF(V2268="","",INDEX($N$4:$Q$4,MATCH(V2268,N2268:Q2268,0)))</f>
        <v/>
      </c>
      <c r="X2268" s="19" t="str">
        <f aca="false">IF(COUNT(N2268:Q2268)&lt;2,"",SMALL(N2268:Q2268,2))</f>
        <v/>
      </c>
      <c r="Y2268" s="26" t="str">
        <f aca="false">IF(OR(V2268="",M2268=0),"",V2268/M2268-1)</f>
        <v/>
      </c>
      <c r="Z2268" s="26" t="str">
        <f aca="false">IF(OR(V2268="",L2268=""),"",V2268/(L2268*E2268)-1)</f>
        <v/>
      </c>
      <c r="AA2268" s="16" t="str">
        <f aca="false">IF(V2268="","SEM OFERTA",IF(OR(Y2268&gt;Premissas!$B$11,Y2268&lt;Premissas!$B$12),"VERIFICAR - UNIDADE/EMBALAGEM",IF(Y2268&gt;Premissas!$B$6,"NÃO COMPRAR - REAJUSTE &gt;5%","COMPRAR")))</f>
        <v>SEM OFERTA</v>
      </c>
      <c r="AB2268" s="18" t="str">
        <f aca="false">IF(W2268="DIMEC",S2268,IF(W2268="MEDCENTRO",U2268,""))</f>
        <v/>
      </c>
      <c r="AC2268" s="18" t="n">
        <f aca="false">IF(AA2268&lt;&gt;"COMPRAR",0,IF(AB2268="",I2268,MIN(I2268,AB2268)))</f>
        <v>0</v>
      </c>
      <c r="AD2268" s="19" t="n">
        <f aca="false">IF(AC2268&gt;0,AC2268*V2268,0)</f>
        <v>0</v>
      </c>
      <c r="AE2268" s="19" t="n">
        <f aca="false">IF(AC2268&gt;0,(M2268-V2268)*AC2268,0)</f>
        <v>0</v>
      </c>
      <c r="AF2268" s="16" t="str">
        <f aca="false">IF(AA2268&lt;&gt;"COMPRAR","",IF(AB2268="",IF(X2268="","",IF(X2268-V2268&lt;0.01,"EMPATE TÉCNICO","")),IF(AB2268&lt;I2268,"ESTOQUE INSUFICIENTE",IF(X2268="","",IF(X2268-V2268&lt;0.01,"EMPATE TÉCNICO","")))))</f>
        <v/>
      </c>
      <c r="AG2268" s="16" t="s">
        <v>328</v>
      </c>
      <c r="AH2268" s="16" t="s">
        <v>299</v>
      </c>
    </row>
    <row r="2269" customFormat="false" ht="15" hidden="false" customHeight="false" outlineLevel="0" collapsed="false">
      <c r="A2269" s="16" t="s">
        <v>7166</v>
      </c>
      <c r="B2269" s="17" t="s">
        <v>7167</v>
      </c>
      <c r="C2269" s="16" t="s">
        <v>7168</v>
      </c>
      <c r="D2269" s="16" t="s">
        <v>3540</v>
      </c>
      <c r="E2269" s="18" t="n">
        <v>1</v>
      </c>
      <c r="F2269" s="16" t="s">
        <v>43</v>
      </c>
      <c r="G2269" s="18" t="n">
        <v>0</v>
      </c>
      <c r="H2269" s="16" t="n">
        <v>1.6</v>
      </c>
      <c r="I2269" s="18" t="n">
        <v>5</v>
      </c>
      <c r="J2269" s="19" t="n">
        <v>2.25</v>
      </c>
      <c r="K2269" s="19" t="n">
        <v>2.25</v>
      </c>
      <c r="L2269" s="19" t="n">
        <v>2.25</v>
      </c>
      <c r="M2269" s="19" t="n">
        <f aca="false">IF(J2269&gt;0,J2269,K2269)*E2269</f>
        <v>2.25</v>
      </c>
      <c r="N2269" s="20"/>
      <c r="O2269" s="21" t="str">
        <f aca="false">IF(R2269="","",ROUND(R2269*(1-Premissas!$B$4),4))</f>
        <v/>
      </c>
      <c r="P2269" s="22"/>
      <c r="Q2269" s="22"/>
      <c r="R2269" s="23"/>
      <c r="S2269" s="24"/>
      <c r="T2269" s="24"/>
      <c r="U2269" s="25"/>
      <c r="V2269" s="19" t="str">
        <f aca="false">IF(COUNT(N2269:Q2269)=0,"",MIN(N2269:Q2269))</f>
        <v/>
      </c>
      <c r="W2269" s="16" t="str">
        <f aca="false">IF(V2269="","",INDEX($N$4:$Q$4,MATCH(V2269,N2269:Q2269,0)))</f>
        <v/>
      </c>
      <c r="X2269" s="19" t="str">
        <f aca="false">IF(COUNT(N2269:Q2269)&lt;2,"",SMALL(N2269:Q2269,2))</f>
        <v/>
      </c>
      <c r="Y2269" s="26" t="str">
        <f aca="false">IF(OR(V2269="",M2269=0),"",V2269/M2269-1)</f>
        <v/>
      </c>
      <c r="Z2269" s="26" t="str">
        <f aca="false">IF(OR(V2269="",L2269=""),"",V2269/(L2269*E2269)-1)</f>
        <v/>
      </c>
      <c r="AA2269" s="16" t="str">
        <f aca="false">IF(V2269="","SEM OFERTA",IF(OR(Y2269&gt;Premissas!$B$11,Y2269&lt;Premissas!$B$12),"VERIFICAR - UNIDADE/EMBALAGEM",IF(Y2269&gt;Premissas!$B$6,"NÃO COMPRAR - REAJUSTE &gt;5%","COMPRAR")))</f>
        <v>SEM OFERTA</v>
      </c>
      <c r="AB2269" s="18" t="str">
        <f aca="false">IF(W2269="DIMEC",S2269,IF(W2269="MEDCENTRO",U2269,""))</f>
        <v/>
      </c>
      <c r="AC2269" s="18" t="n">
        <f aca="false">IF(AA2269&lt;&gt;"COMPRAR",0,IF(AB2269="",I2269,MIN(I2269,AB2269)))</f>
        <v>0</v>
      </c>
      <c r="AD2269" s="19" t="n">
        <f aca="false">IF(AC2269&gt;0,AC2269*V2269,0)</f>
        <v>0</v>
      </c>
      <c r="AE2269" s="19" t="n">
        <f aca="false">IF(AC2269&gt;0,(M2269-V2269)*AC2269,0)</f>
        <v>0</v>
      </c>
      <c r="AF2269" s="16" t="str">
        <f aca="false">IF(AA2269&lt;&gt;"COMPRAR","",IF(AB2269="",IF(X2269="","",IF(X2269-V2269&lt;0.01,"EMPATE TÉCNICO","")),IF(AB2269&lt;I2269,"ESTOQUE INSUFICIENTE",IF(X2269="","",IF(X2269-V2269&lt;0.01,"EMPATE TÉCNICO","")))))</f>
        <v/>
      </c>
      <c r="AG2269" s="16" t="s">
        <v>1838</v>
      </c>
      <c r="AH2269" s="16" t="s">
        <v>299</v>
      </c>
    </row>
    <row r="2270" customFormat="false" ht="15" hidden="false" customHeight="false" outlineLevel="0" collapsed="false">
      <c r="A2270" s="16" t="s">
        <v>7169</v>
      </c>
      <c r="B2270" s="17" t="s">
        <v>7170</v>
      </c>
      <c r="C2270" s="16" t="s">
        <v>7171</v>
      </c>
      <c r="D2270" s="16" t="s">
        <v>1781</v>
      </c>
      <c r="E2270" s="18" t="n">
        <v>1</v>
      </c>
      <c r="F2270" s="16" t="s">
        <v>43</v>
      </c>
      <c r="G2270" s="18" t="n">
        <v>0</v>
      </c>
      <c r="H2270" s="16" t="n">
        <v>4.7</v>
      </c>
      <c r="I2270" s="18" t="n">
        <v>13</v>
      </c>
      <c r="J2270" s="19" t="n">
        <v>2.68</v>
      </c>
      <c r="K2270" s="19" t="n">
        <v>2.68</v>
      </c>
      <c r="L2270" s="19" t="n">
        <v>2.68</v>
      </c>
      <c r="M2270" s="19" t="n">
        <f aca="false">IF(J2270&gt;0,J2270,K2270)*E2270</f>
        <v>2.68</v>
      </c>
      <c r="N2270" s="20"/>
      <c r="O2270" s="21" t="str">
        <f aca="false">IF(R2270="","",ROUND(R2270*(1-Premissas!$B$4),4))</f>
        <v/>
      </c>
      <c r="P2270" s="22"/>
      <c r="Q2270" s="22"/>
      <c r="R2270" s="23"/>
      <c r="S2270" s="24"/>
      <c r="T2270" s="24"/>
      <c r="U2270" s="25"/>
      <c r="V2270" s="19" t="str">
        <f aca="false">IF(COUNT(N2270:Q2270)=0,"",MIN(N2270:Q2270))</f>
        <v/>
      </c>
      <c r="W2270" s="16" t="str">
        <f aca="false">IF(V2270="","",INDEX($N$4:$Q$4,MATCH(V2270,N2270:Q2270,0)))</f>
        <v/>
      </c>
      <c r="X2270" s="19" t="str">
        <f aca="false">IF(COUNT(N2270:Q2270)&lt;2,"",SMALL(N2270:Q2270,2))</f>
        <v/>
      </c>
      <c r="Y2270" s="26" t="str">
        <f aca="false">IF(OR(V2270="",M2270=0),"",V2270/M2270-1)</f>
        <v/>
      </c>
      <c r="Z2270" s="26" t="str">
        <f aca="false">IF(OR(V2270="",L2270=""),"",V2270/(L2270*E2270)-1)</f>
        <v/>
      </c>
      <c r="AA2270" s="16" t="str">
        <f aca="false">IF(V2270="","SEM OFERTA",IF(OR(Y2270&gt;Premissas!$B$11,Y2270&lt;Premissas!$B$12),"VERIFICAR - UNIDADE/EMBALAGEM",IF(Y2270&gt;Premissas!$B$6,"NÃO COMPRAR - REAJUSTE &gt;5%","COMPRAR")))</f>
        <v>SEM OFERTA</v>
      </c>
      <c r="AB2270" s="18" t="str">
        <f aca="false">IF(W2270="DIMEC",S2270,IF(W2270="MEDCENTRO",U2270,""))</f>
        <v/>
      </c>
      <c r="AC2270" s="18" t="n">
        <f aca="false">IF(AA2270&lt;&gt;"COMPRAR",0,IF(AB2270="",I2270,MIN(I2270,AB2270)))</f>
        <v>0</v>
      </c>
      <c r="AD2270" s="19" t="n">
        <f aca="false">IF(AC2270&gt;0,AC2270*V2270,0)</f>
        <v>0</v>
      </c>
      <c r="AE2270" s="19" t="n">
        <f aca="false">IF(AC2270&gt;0,(M2270-V2270)*AC2270,0)</f>
        <v>0</v>
      </c>
      <c r="AF2270" s="16" t="str">
        <f aca="false">IF(AA2270&lt;&gt;"COMPRAR","",IF(AB2270="",IF(X2270="","",IF(X2270-V2270&lt;0.01,"EMPATE TÉCNICO","")),IF(AB2270&lt;I2270,"ESTOQUE INSUFICIENTE",IF(X2270="","",IF(X2270-V2270&lt;0.01,"EMPATE TÉCNICO","")))))</f>
        <v/>
      </c>
      <c r="AG2270" s="16" t="s">
        <v>87</v>
      </c>
      <c r="AH2270" s="16" t="s">
        <v>299</v>
      </c>
    </row>
    <row r="2271" customFormat="false" ht="15" hidden="false" customHeight="false" outlineLevel="0" collapsed="false">
      <c r="A2271" s="16" t="s">
        <v>7172</v>
      </c>
      <c r="B2271" s="17" t="s">
        <v>7173</v>
      </c>
      <c r="C2271" s="16" t="s">
        <v>7174</v>
      </c>
      <c r="D2271" s="16" t="s">
        <v>1781</v>
      </c>
      <c r="E2271" s="18" t="n">
        <v>1</v>
      </c>
      <c r="F2271" s="16" t="s">
        <v>43</v>
      </c>
      <c r="G2271" s="18" t="n">
        <v>0</v>
      </c>
      <c r="H2271" s="16" t="n">
        <v>6.4</v>
      </c>
      <c r="I2271" s="18" t="n">
        <v>17</v>
      </c>
      <c r="J2271" s="19" t="n">
        <v>2.64</v>
      </c>
      <c r="K2271" s="19" t="n">
        <v>2.64</v>
      </c>
      <c r="L2271" s="19" t="n">
        <v>2.64</v>
      </c>
      <c r="M2271" s="19" t="n">
        <f aca="false">IF(J2271&gt;0,J2271,K2271)*E2271</f>
        <v>2.64</v>
      </c>
      <c r="N2271" s="20"/>
      <c r="O2271" s="21" t="str">
        <f aca="false">IF(R2271="","",ROUND(R2271*(1-Premissas!$B$4),4))</f>
        <v/>
      </c>
      <c r="P2271" s="22"/>
      <c r="Q2271" s="22"/>
      <c r="R2271" s="23"/>
      <c r="S2271" s="24"/>
      <c r="T2271" s="24"/>
      <c r="U2271" s="25"/>
      <c r="V2271" s="19" t="str">
        <f aca="false">IF(COUNT(N2271:Q2271)=0,"",MIN(N2271:Q2271))</f>
        <v/>
      </c>
      <c r="W2271" s="16" t="str">
        <f aca="false">IF(V2271="","",INDEX($N$4:$Q$4,MATCH(V2271,N2271:Q2271,0)))</f>
        <v/>
      </c>
      <c r="X2271" s="19" t="str">
        <f aca="false">IF(COUNT(N2271:Q2271)&lt;2,"",SMALL(N2271:Q2271,2))</f>
        <v/>
      </c>
      <c r="Y2271" s="26" t="str">
        <f aca="false">IF(OR(V2271="",M2271=0),"",V2271/M2271-1)</f>
        <v/>
      </c>
      <c r="Z2271" s="26" t="str">
        <f aca="false">IF(OR(V2271="",L2271=""),"",V2271/(L2271*E2271)-1)</f>
        <v/>
      </c>
      <c r="AA2271" s="16" t="str">
        <f aca="false">IF(V2271="","SEM OFERTA",IF(OR(Y2271&gt;Premissas!$B$11,Y2271&lt;Premissas!$B$12),"VERIFICAR - UNIDADE/EMBALAGEM",IF(Y2271&gt;Premissas!$B$6,"NÃO COMPRAR - REAJUSTE &gt;5%","COMPRAR")))</f>
        <v>SEM OFERTA</v>
      </c>
      <c r="AB2271" s="18" t="str">
        <f aca="false">IF(W2271="DIMEC",S2271,IF(W2271="MEDCENTRO",U2271,""))</f>
        <v/>
      </c>
      <c r="AC2271" s="18" t="n">
        <f aca="false">IF(AA2271&lt;&gt;"COMPRAR",0,IF(AB2271="",I2271,MIN(I2271,AB2271)))</f>
        <v>0</v>
      </c>
      <c r="AD2271" s="19" t="n">
        <f aca="false">IF(AC2271&gt;0,AC2271*V2271,0)</f>
        <v>0</v>
      </c>
      <c r="AE2271" s="19" t="n">
        <f aca="false">IF(AC2271&gt;0,(M2271-V2271)*AC2271,0)</f>
        <v>0</v>
      </c>
      <c r="AF2271" s="16" t="str">
        <f aca="false">IF(AA2271&lt;&gt;"COMPRAR","",IF(AB2271="",IF(X2271="","",IF(X2271-V2271&lt;0.01,"EMPATE TÉCNICO","")),IF(AB2271&lt;I2271,"ESTOQUE INSUFICIENTE",IF(X2271="","",IF(X2271-V2271&lt;0.01,"EMPATE TÉCNICO","")))))</f>
        <v/>
      </c>
      <c r="AG2271" s="16" t="s">
        <v>87</v>
      </c>
      <c r="AH2271" s="16" t="s">
        <v>299</v>
      </c>
    </row>
    <row r="2272" customFormat="false" ht="15" hidden="false" customHeight="false" outlineLevel="0" collapsed="false">
      <c r="A2272" s="16" t="s">
        <v>7175</v>
      </c>
      <c r="B2272" s="17" t="s">
        <v>7176</v>
      </c>
      <c r="C2272" s="16" t="s">
        <v>7177</v>
      </c>
      <c r="D2272" s="16" t="s">
        <v>313</v>
      </c>
      <c r="E2272" s="18" t="n">
        <v>1</v>
      </c>
      <c r="F2272" s="16" t="s">
        <v>43</v>
      </c>
      <c r="G2272" s="18" t="n">
        <v>0</v>
      </c>
      <c r="H2272" s="16" t="n">
        <v>0.1</v>
      </c>
      <c r="I2272" s="18" t="n">
        <v>1</v>
      </c>
      <c r="J2272" s="19" t="n">
        <v>7.83055555555556</v>
      </c>
      <c r="K2272" s="19" t="n">
        <v>7.83055555555556</v>
      </c>
      <c r="L2272" s="19" t="n">
        <v>7.8306</v>
      </c>
      <c r="M2272" s="19" t="n">
        <f aca="false">IF(J2272&gt;0,J2272,K2272)*E2272</f>
        <v>7.83055555555556</v>
      </c>
      <c r="N2272" s="20"/>
      <c r="O2272" s="21" t="str">
        <f aca="false">IF(R2272="","",ROUND(R2272*(1-Premissas!$B$4),4))</f>
        <v/>
      </c>
      <c r="P2272" s="22"/>
      <c r="Q2272" s="22"/>
      <c r="R2272" s="23"/>
      <c r="S2272" s="24"/>
      <c r="T2272" s="24"/>
      <c r="U2272" s="25"/>
      <c r="V2272" s="19" t="str">
        <f aca="false">IF(COUNT(N2272:Q2272)=0,"",MIN(N2272:Q2272))</f>
        <v/>
      </c>
      <c r="W2272" s="16" t="str">
        <f aca="false">IF(V2272="","",INDEX($N$4:$Q$4,MATCH(V2272,N2272:Q2272,0)))</f>
        <v/>
      </c>
      <c r="X2272" s="19" t="str">
        <f aca="false">IF(COUNT(N2272:Q2272)&lt;2,"",SMALL(N2272:Q2272,2))</f>
        <v/>
      </c>
      <c r="Y2272" s="26" t="str">
        <f aca="false">IF(OR(V2272="",M2272=0),"",V2272/M2272-1)</f>
        <v/>
      </c>
      <c r="Z2272" s="26" t="str">
        <f aca="false">IF(OR(V2272="",L2272=""),"",V2272/(L2272*E2272)-1)</f>
        <v/>
      </c>
      <c r="AA2272" s="16" t="str">
        <f aca="false">IF(V2272="","SEM OFERTA",IF(OR(Y2272&gt;Premissas!$B$11,Y2272&lt;Premissas!$B$12),"VERIFICAR - UNIDADE/EMBALAGEM",IF(Y2272&gt;Premissas!$B$6,"NÃO COMPRAR - REAJUSTE &gt;5%","COMPRAR")))</f>
        <v>SEM OFERTA</v>
      </c>
      <c r="AB2272" s="18" t="str">
        <f aca="false">IF(W2272="DIMEC",S2272,IF(W2272="MEDCENTRO",U2272,""))</f>
        <v/>
      </c>
      <c r="AC2272" s="18" t="n">
        <f aca="false">IF(AA2272&lt;&gt;"COMPRAR",0,IF(AB2272="",I2272,MIN(I2272,AB2272)))</f>
        <v>0</v>
      </c>
      <c r="AD2272" s="19" t="n">
        <f aca="false">IF(AC2272&gt;0,AC2272*V2272,0)</f>
        <v>0</v>
      </c>
      <c r="AE2272" s="19" t="n">
        <f aca="false">IF(AC2272&gt;0,(M2272-V2272)*AC2272,0)</f>
        <v>0</v>
      </c>
      <c r="AF2272" s="16" t="str">
        <f aca="false">IF(AA2272&lt;&gt;"COMPRAR","",IF(AB2272="",IF(X2272="","",IF(X2272-V2272&lt;0.01,"EMPATE TÉCNICO","")),IF(AB2272&lt;I2272,"ESTOQUE INSUFICIENTE",IF(X2272="","",IF(X2272-V2272&lt;0.01,"EMPATE TÉCNICO","")))))</f>
        <v/>
      </c>
      <c r="AG2272" s="16" t="s">
        <v>328</v>
      </c>
      <c r="AH2272" s="16" t="s">
        <v>299</v>
      </c>
    </row>
    <row r="2273" customFormat="false" ht="15" hidden="false" customHeight="false" outlineLevel="0" collapsed="false">
      <c r="A2273" s="16" t="s">
        <v>7178</v>
      </c>
      <c r="B2273" s="17" t="s">
        <v>7179</v>
      </c>
      <c r="C2273" s="16" t="s">
        <v>7180</v>
      </c>
      <c r="D2273" s="16" t="s">
        <v>313</v>
      </c>
      <c r="E2273" s="18" t="n">
        <v>1</v>
      </c>
      <c r="F2273" s="16" t="s">
        <v>43</v>
      </c>
      <c r="G2273" s="18" t="n">
        <v>0</v>
      </c>
      <c r="H2273" s="16" t="n">
        <v>1.7</v>
      </c>
      <c r="I2273" s="18" t="n">
        <v>5</v>
      </c>
      <c r="J2273" s="19" t="n">
        <v>3.16</v>
      </c>
      <c r="K2273" s="19" t="n">
        <v>3.16</v>
      </c>
      <c r="L2273" s="19" t="n">
        <v>3.16</v>
      </c>
      <c r="M2273" s="19" t="n">
        <f aca="false">IF(J2273&gt;0,J2273,K2273)*E2273</f>
        <v>3.16</v>
      </c>
      <c r="N2273" s="20"/>
      <c r="O2273" s="21" t="str">
        <f aca="false">IF(R2273="","",ROUND(R2273*(1-Premissas!$B$4),4))</f>
        <v/>
      </c>
      <c r="P2273" s="22"/>
      <c r="Q2273" s="22"/>
      <c r="R2273" s="23"/>
      <c r="S2273" s="24"/>
      <c r="T2273" s="24"/>
      <c r="U2273" s="25"/>
      <c r="V2273" s="19" t="str">
        <f aca="false">IF(COUNT(N2273:Q2273)=0,"",MIN(N2273:Q2273))</f>
        <v/>
      </c>
      <c r="W2273" s="16" t="str">
        <f aca="false">IF(V2273="","",INDEX($N$4:$Q$4,MATCH(V2273,N2273:Q2273,0)))</f>
        <v/>
      </c>
      <c r="X2273" s="19" t="str">
        <f aca="false">IF(COUNT(N2273:Q2273)&lt;2,"",SMALL(N2273:Q2273,2))</f>
        <v/>
      </c>
      <c r="Y2273" s="26" t="str">
        <f aca="false">IF(OR(V2273="",M2273=0),"",V2273/M2273-1)</f>
        <v/>
      </c>
      <c r="Z2273" s="26" t="str">
        <f aca="false">IF(OR(V2273="",L2273=""),"",V2273/(L2273*E2273)-1)</f>
        <v/>
      </c>
      <c r="AA2273" s="16" t="str">
        <f aca="false">IF(V2273="","SEM OFERTA",IF(OR(Y2273&gt;Premissas!$B$11,Y2273&lt;Premissas!$B$12),"VERIFICAR - UNIDADE/EMBALAGEM",IF(Y2273&gt;Premissas!$B$6,"NÃO COMPRAR - REAJUSTE &gt;5%","COMPRAR")))</f>
        <v>SEM OFERTA</v>
      </c>
      <c r="AB2273" s="18" t="str">
        <f aca="false">IF(W2273="DIMEC",S2273,IF(W2273="MEDCENTRO",U2273,""))</f>
        <v/>
      </c>
      <c r="AC2273" s="18" t="n">
        <f aca="false">IF(AA2273&lt;&gt;"COMPRAR",0,IF(AB2273="",I2273,MIN(I2273,AB2273)))</f>
        <v>0</v>
      </c>
      <c r="AD2273" s="19" t="n">
        <f aca="false">IF(AC2273&gt;0,AC2273*V2273,0)</f>
        <v>0</v>
      </c>
      <c r="AE2273" s="19" t="n">
        <f aca="false">IF(AC2273&gt;0,(M2273-V2273)*AC2273,0)</f>
        <v>0</v>
      </c>
      <c r="AF2273" s="16" t="str">
        <f aca="false">IF(AA2273&lt;&gt;"COMPRAR","",IF(AB2273="",IF(X2273="","",IF(X2273-V2273&lt;0.01,"EMPATE TÉCNICO","")),IF(AB2273&lt;I2273,"ESTOQUE INSUFICIENTE",IF(X2273="","",IF(X2273-V2273&lt;0.01,"EMPATE TÉCNICO","")))))</f>
        <v/>
      </c>
      <c r="AG2273" s="16" t="s">
        <v>1897</v>
      </c>
      <c r="AH2273" s="16" t="s">
        <v>299</v>
      </c>
    </row>
    <row r="2274" customFormat="false" ht="15" hidden="false" customHeight="false" outlineLevel="0" collapsed="false">
      <c r="A2274" s="16" t="s">
        <v>7181</v>
      </c>
      <c r="B2274" s="17" t="s">
        <v>7182</v>
      </c>
      <c r="C2274" s="16" t="s">
        <v>7183</v>
      </c>
      <c r="D2274" s="16" t="s">
        <v>313</v>
      </c>
      <c r="E2274" s="18" t="n">
        <v>1</v>
      </c>
      <c r="F2274" s="16" t="s">
        <v>43</v>
      </c>
      <c r="G2274" s="18" t="n">
        <v>0</v>
      </c>
      <c r="H2274" s="16" t="n">
        <v>2.3</v>
      </c>
      <c r="I2274" s="18" t="n">
        <v>6</v>
      </c>
      <c r="J2274" s="19" t="n">
        <v>3.802</v>
      </c>
      <c r="K2274" s="19" t="n">
        <v>3.802</v>
      </c>
      <c r="L2274" s="19" t="n">
        <v>3.802</v>
      </c>
      <c r="M2274" s="19" t="n">
        <f aca="false">IF(J2274&gt;0,J2274,K2274)*E2274</f>
        <v>3.802</v>
      </c>
      <c r="N2274" s="20"/>
      <c r="O2274" s="21" t="str">
        <f aca="false">IF(R2274="","",ROUND(R2274*(1-Premissas!$B$4),4))</f>
        <v/>
      </c>
      <c r="P2274" s="22"/>
      <c r="Q2274" s="22"/>
      <c r="R2274" s="23"/>
      <c r="S2274" s="24"/>
      <c r="T2274" s="24"/>
      <c r="U2274" s="25"/>
      <c r="V2274" s="19" t="str">
        <f aca="false">IF(COUNT(N2274:Q2274)=0,"",MIN(N2274:Q2274))</f>
        <v/>
      </c>
      <c r="W2274" s="16" t="str">
        <f aca="false">IF(V2274="","",INDEX($N$4:$Q$4,MATCH(V2274,N2274:Q2274,0)))</f>
        <v/>
      </c>
      <c r="X2274" s="19" t="str">
        <f aca="false">IF(COUNT(N2274:Q2274)&lt;2,"",SMALL(N2274:Q2274,2))</f>
        <v/>
      </c>
      <c r="Y2274" s="26" t="str">
        <f aca="false">IF(OR(V2274="",M2274=0),"",V2274/M2274-1)</f>
        <v/>
      </c>
      <c r="Z2274" s="26" t="str">
        <f aca="false">IF(OR(V2274="",L2274=""),"",V2274/(L2274*E2274)-1)</f>
        <v/>
      </c>
      <c r="AA2274" s="16" t="str">
        <f aca="false">IF(V2274="","SEM OFERTA",IF(OR(Y2274&gt;Premissas!$B$11,Y2274&lt;Premissas!$B$12),"VERIFICAR - UNIDADE/EMBALAGEM",IF(Y2274&gt;Premissas!$B$6,"NÃO COMPRAR - REAJUSTE &gt;5%","COMPRAR")))</f>
        <v>SEM OFERTA</v>
      </c>
      <c r="AB2274" s="18" t="str">
        <f aca="false">IF(W2274="DIMEC",S2274,IF(W2274="MEDCENTRO",U2274,""))</f>
        <v/>
      </c>
      <c r="AC2274" s="18" t="n">
        <f aca="false">IF(AA2274&lt;&gt;"COMPRAR",0,IF(AB2274="",I2274,MIN(I2274,AB2274)))</f>
        <v>0</v>
      </c>
      <c r="AD2274" s="19" t="n">
        <f aca="false">IF(AC2274&gt;0,AC2274*V2274,0)</f>
        <v>0</v>
      </c>
      <c r="AE2274" s="19" t="n">
        <f aca="false">IF(AC2274&gt;0,(M2274-V2274)*AC2274,0)</f>
        <v>0</v>
      </c>
      <c r="AF2274" s="16" t="str">
        <f aca="false">IF(AA2274&lt;&gt;"COMPRAR","",IF(AB2274="",IF(X2274="","",IF(X2274-V2274&lt;0.01,"EMPATE TÉCNICO","")),IF(AB2274&lt;I2274,"ESTOQUE INSUFICIENTE",IF(X2274="","",IF(X2274-V2274&lt;0.01,"EMPATE TÉCNICO","")))))</f>
        <v/>
      </c>
      <c r="AG2274" s="16" t="s">
        <v>1897</v>
      </c>
      <c r="AH2274" s="16" t="s">
        <v>299</v>
      </c>
    </row>
    <row r="2275" customFormat="false" ht="15" hidden="false" customHeight="false" outlineLevel="0" collapsed="false">
      <c r="A2275" s="16" t="s">
        <v>7184</v>
      </c>
      <c r="B2275" s="17" t="s">
        <v>7185</v>
      </c>
      <c r="C2275" s="16" t="s">
        <v>7186</v>
      </c>
      <c r="D2275" s="16" t="s">
        <v>313</v>
      </c>
      <c r="E2275" s="18" t="n">
        <v>1</v>
      </c>
      <c r="F2275" s="16" t="s">
        <v>42</v>
      </c>
      <c r="G2275" s="18" t="n">
        <v>0</v>
      </c>
      <c r="H2275" s="16" t="n">
        <v>3.1</v>
      </c>
      <c r="I2275" s="18" t="n">
        <v>9</v>
      </c>
      <c r="J2275" s="19" t="n">
        <v>3.162</v>
      </c>
      <c r="K2275" s="19" t="n">
        <v>3.162</v>
      </c>
      <c r="L2275" s="19" t="n">
        <v>3.162</v>
      </c>
      <c r="M2275" s="19" t="n">
        <f aca="false">IF(J2275&gt;0,J2275,K2275)*E2275</f>
        <v>3.162</v>
      </c>
      <c r="N2275" s="20"/>
      <c r="O2275" s="21" t="str">
        <f aca="false">IF(R2275="","",ROUND(R2275*(1-Premissas!$B$4),4))</f>
        <v/>
      </c>
      <c r="P2275" s="22"/>
      <c r="Q2275" s="22"/>
      <c r="R2275" s="23"/>
      <c r="S2275" s="24"/>
      <c r="T2275" s="24"/>
      <c r="U2275" s="25"/>
      <c r="V2275" s="19" t="str">
        <f aca="false">IF(COUNT(N2275:Q2275)=0,"",MIN(N2275:Q2275))</f>
        <v/>
      </c>
      <c r="W2275" s="16" t="str">
        <f aca="false">IF(V2275="","",INDEX($N$4:$Q$4,MATCH(V2275,N2275:Q2275,0)))</f>
        <v/>
      </c>
      <c r="X2275" s="19" t="str">
        <f aca="false">IF(COUNT(N2275:Q2275)&lt;2,"",SMALL(N2275:Q2275,2))</f>
        <v/>
      </c>
      <c r="Y2275" s="26" t="str">
        <f aca="false">IF(OR(V2275="",M2275=0),"",V2275/M2275-1)</f>
        <v/>
      </c>
      <c r="Z2275" s="26" t="str">
        <f aca="false">IF(OR(V2275="",L2275=""),"",V2275/(L2275*E2275)-1)</f>
        <v/>
      </c>
      <c r="AA2275" s="16" t="str">
        <f aca="false">IF(V2275="","SEM OFERTA",IF(OR(Y2275&gt;Premissas!$B$11,Y2275&lt;Premissas!$B$12),"VERIFICAR - UNIDADE/EMBALAGEM",IF(Y2275&gt;Premissas!$B$6,"NÃO COMPRAR - REAJUSTE &gt;5%","COMPRAR")))</f>
        <v>SEM OFERTA</v>
      </c>
      <c r="AB2275" s="18" t="str">
        <f aca="false">IF(W2275="DIMEC",S2275,IF(W2275="MEDCENTRO",U2275,""))</f>
        <v/>
      </c>
      <c r="AC2275" s="18" t="n">
        <f aca="false">IF(AA2275&lt;&gt;"COMPRAR",0,IF(AB2275="",I2275,MIN(I2275,AB2275)))</f>
        <v>0</v>
      </c>
      <c r="AD2275" s="19" t="n">
        <f aca="false">IF(AC2275&gt;0,AC2275*V2275,0)</f>
        <v>0</v>
      </c>
      <c r="AE2275" s="19" t="n">
        <f aca="false">IF(AC2275&gt;0,(M2275-V2275)*AC2275,0)</f>
        <v>0</v>
      </c>
      <c r="AF2275" s="16" t="str">
        <f aca="false">IF(AA2275&lt;&gt;"COMPRAR","",IF(AB2275="",IF(X2275="","",IF(X2275-V2275&lt;0.01,"EMPATE TÉCNICO","")),IF(AB2275&lt;I2275,"ESTOQUE INSUFICIENTE",IF(X2275="","",IF(X2275-V2275&lt;0.01,"EMPATE TÉCNICO","")))))</f>
        <v/>
      </c>
      <c r="AG2275" s="16" t="s">
        <v>1897</v>
      </c>
      <c r="AH2275" s="16" t="s">
        <v>299</v>
      </c>
    </row>
    <row r="2276" customFormat="false" ht="15" hidden="false" customHeight="false" outlineLevel="0" collapsed="false">
      <c r="A2276" s="16" t="s">
        <v>7187</v>
      </c>
      <c r="B2276" s="17" t="s">
        <v>7188</v>
      </c>
      <c r="C2276" s="16" t="s">
        <v>7189</v>
      </c>
      <c r="D2276" s="16" t="s">
        <v>7162</v>
      </c>
      <c r="E2276" s="18" t="n">
        <v>1</v>
      </c>
      <c r="F2276" s="16" t="s">
        <v>43</v>
      </c>
      <c r="G2276" s="18" t="n">
        <v>1</v>
      </c>
      <c r="H2276" s="16" t="n">
        <v>0.7</v>
      </c>
      <c r="I2276" s="18" t="n">
        <v>1</v>
      </c>
      <c r="J2276" s="19" t="n">
        <v>25.18</v>
      </c>
      <c r="K2276" s="19" t="n">
        <v>25.18</v>
      </c>
      <c r="L2276" s="19" t="n">
        <v>25.18</v>
      </c>
      <c r="M2276" s="19" t="n">
        <f aca="false">IF(J2276&gt;0,J2276,K2276)*E2276</f>
        <v>25.18</v>
      </c>
      <c r="N2276" s="20"/>
      <c r="O2276" s="21" t="str">
        <f aca="false">IF(R2276="","",ROUND(R2276*(1-Premissas!$B$4),4))</f>
        <v/>
      </c>
      <c r="P2276" s="22"/>
      <c r="Q2276" s="22"/>
      <c r="R2276" s="23"/>
      <c r="S2276" s="24"/>
      <c r="T2276" s="24"/>
      <c r="U2276" s="25"/>
      <c r="V2276" s="19" t="str">
        <f aca="false">IF(COUNT(N2276:Q2276)=0,"",MIN(N2276:Q2276))</f>
        <v/>
      </c>
      <c r="W2276" s="16" t="str">
        <f aca="false">IF(V2276="","",INDEX($N$4:$Q$4,MATCH(V2276,N2276:Q2276,0)))</f>
        <v/>
      </c>
      <c r="X2276" s="19" t="str">
        <f aca="false">IF(COUNT(N2276:Q2276)&lt;2,"",SMALL(N2276:Q2276,2))</f>
        <v/>
      </c>
      <c r="Y2276" s="26" t="str">
        <f aca="false">IF(OR(V2276="",M2276=0),"",V2276/M2276-1)</f>
        <v/>
      </c>
      <c r="Z2276" s="26" t="str">
        <f aca="false">IF(OR(V2276="",L2276=""),"",V2276/(L2276*E2276)-1)</f>
        <v/>
      </c>
      <c r="AA2276" s="16" t="str">
        <f aca="false">IF(V2276="","SEM OFERTA",IF(OR(Y2276&gt;Premissas!$B$11,Y2276&lt;Premissas!$B$12),"VERIFICAR - UNIDADE/EMBALAGEM",IF(Y2276&gt;Premissas!$B$6,"NÃO COMPRAR - REAJUSTE &gt;5%","COMPRAR")))</f>
        <v>SEM OFERTA</v>
      </c>
      <c r="AB2276" s="18" t="str">
        <f aca="false">IF(W2276="DIMEC",S2276,IF(W2276="MEDCENTRO",U2276,""))</f>
        <v/>
      </c>
      <c r="AC2276" s="18" t="n">
        <f aca="false">IF(AA2276&lt;&gt;"COMPRAR",0,IF(AB2276="",I2276,MIN(I2276,AB2276)))</f>
        <v>0</v>
      </c>
      <c r="AD2276" s="19" t="n">
        <f aca="false">IF(AC2276&gt;0,AC2276*V2276,0)</f>
        <v>0</v>
      </c>
      <c r="AE2276" s="19" t="n">
        <f aca="false">IF(AC2276&gt;0,(M2276-V2276)*AC2276,0)</f>
        <v>0</v>
      </c>
      <c r="AF2276" s="16" t="str">
        <f aca="false">IF(AA2276&lt;&gt;"COMPRAR","",IF(AB2276="",IF(X2276="","",IF(X2276-V2276&lt;0.01,"EMPATE TÉCNICO","")),IF(AB2276&lt;I2276,"ESTOQUE INSUFICIENTE",IF(X2276="","",IF(X2276-V2276&lt;0.01,"EMPATE TÉCNICO","")))))</f>
        <v/>
      </c>
      <c r="AG2276" s="16" t="s">
        <v>360</v>
      </c>
      <c r="AH2276" s="16" t="s">
        <v>299</v>
      </c>
    </row>
    <row r="2277" customFormat="false" ht="15" hidden="false" customHeight="false" outlineLevel="0" collapsed="false">
      <c r="A2277" s="16" t="s">
        <v>7190</v>
      </c>
      <c r="B2277" s="17" t="s">
        <v>7191</v>
      </c>
      <c r="C2277" s="16" t="s">
        <v>7192</v>
      </c>
      <c r="D2277" s="16" t="s">
        <v>370</v>
      </c>
      <c r="E2277" s="18" t="n">
        <v>1</v>
      </c>
      <c r="F2277" s="16" t="s">
        <v>43</v>
      </c>
      <c r="G2277" s="18" t="n">
        <v>0</v>
      </c>
      <c r="H2277" s="16" t="n">
        <v>0.1</v>
      </c>
      <c r="I2277" s="18" t="n">
        <v>1</v>
      </c>
      <c r="J2277" s="19" t="n">
        <v>4.1</v>
      </c>
      <c r="K2277" s="19" t="n">
        <v>4.1</v>
      </c>
      <c r="L2277" s="19" t="n">
        <v>4.1</v>
      </c>
      <c r="M2277" s="19" t="n">
        <f aca="false">IF(J2277&gt;0,J2277,K2277)*E2277</f>
        <v>4.1</v>
      </c>
      <c r="N2277" s="20"/>
      <c r="O2277" s="21" t="str">
        <f aca="false">IF(R2277="","",ROUND(R2277*(1-Premissas!$B$4),4))</f>
        <v/>
      </c>
      <c r="P2277" s="22"/>
      <c r="Q2277" s="22"/>
      <c r="R2277" s="23"/>
      <c r="S2277" s="24"/>
      <c r="T2277" s="24"/>
      <c r="U2277" s="25"/>
      <c r="V2277" s="19" t="str">
        <f aca="false">IF(COUNT(N2277:Q2277)=0,"",MIN(N2277:Q2277))</f>
        <v/>
      </c>
      <c r="W2277" s="16" t="str">
        <f aca="false">IF(V2277="","",INDEX($N$4:$Q$4,MATCH(V2277,N2277:Q2277,0)))</f>
        <v/>
      </c>
      <c r="X2277" s="19" t="str">
        <f aca="false">IF(COUNT(N2277:Q2277)&lt;2,"",SMALL(N2277:Q2277,2))</f>
        <v/>
      </c>
      <c r="Y2277" s="26" t="str">
        <f aca="false">IF(OR(V2277="",M2277=0),"",V2277/M2277-1)</f>
        <v/>
      </c>
      <c r="Z2277" s="26" t="str">
        <f aca="false">IF(OR(V2277="",L2277=""),"",V2277/(L2277*E2277)-1)</f>
        <v/>
      </c>
      <c r="AA2277" s="16" t="str">
        <f aca="false">IF(V2277="","SEM OFERTA",IF(OR(Y2277&gt;Premissas!$B$11,Y2277&lt;Premissas!$B$12),"VERIFICAR - UNIDADE/EMBALAGEM",IF(Y2277&gt;Premissas!$B$6,"NÃO COMPRAR - REAJUSTE &gt;5%","COMPRAR")))</f>
        <v>SEM OFERTA</v>
      </c>
      <c r="AB2277" s="18" t="str">
        <f aca="false">IF(W2277="DIMEC",S2277,IF(W2277="MEDCENTRO",U2277,""))</f>
        <v/>
      </c>
      <c r="AC2277" s="18" t="n">
        <f aca="false">IF(AA2277&lt;&gt;"COMPRAR",0,IF(AB2277="",I2277,MIN(I2277,AB2277)))</f>
        <v>0</v>
      </c>
      <c r="AD2277" s="19" t="n">
        <f aca="false">IF(AC2277&gt;0,AC2277*V2277,0)</f>
        <v>0</v>
      </c>
      <c r="AE2277" s="19" t="n">
        <f aca="false">IF(AC2277&gt;0,(M2277-V2277)*AC2277,0)</f>
        <v>0</v>
      </c>
      <c r="AF2277" s="16" t="str">
        <f aca="false">IF(AA2277&lt;&gt;"COMPRAR","",IF(AB2277="",IF(X2277="","",IF(X2277-V2277&lt;0.01,"EMPATE TÉCNICO","")),IF(AB2277&lt;I2277,"ESTOQUE INSUFICIENTE",IF(X2277="","",IF(X2277-V2277&lt;0.01,"EMPATE TÉCNICO","")))))</f>
        <v/>
      </c>
      <c r="AG2277" s="16" t="s">
        <v>328</v>
      </c>
      <c r="AH2277" s="16" t="s">
        <v>299</v>
      </c>
    </row>
    <row r="2278" customFormat="false" ht="15" hidden="false" customHeight="false" outlineLevel="0" collapsed="false">
      <c r="A2278" s="16" t="s">
        <v>7193</v>
      </c>
      <c r="B2278" s="17" t="s">
        <v>7194</v>
      </c>
      <c r="C2278" s="16" t="s">
        <v>7195</v>
      </c>
      <c r="D2278" s="16" t="s">
        <v>327</v>
      </c>
      <c r="E2278" s="18" t="n">
        <v>1</v>
      </c>
      <c r="F2278" s="16" t="s">
        <v>43</v>
      </c>
      <c r="G2278" s="18" t="n">
        <v>0</v>
      </c>
      <c r="H2278" s="16" t="n">
        <v>0.3</v>
      </c>
      <c r="I2278" s="18" t="n">
        <v>1</v>
      </c>
      <c r="J2278" s="19" t="n">
        <v>2.49</v>
      </c>
      <c r="K2278" s="19" t="n">
        <v>2.49</v>
      </c>
      <c r="L2278" s="19" t="n">
        <v>2.49</v>
      </c>
      <c r="M2278" s="19" t="n">
        <f aca="false">IF(J2278&gt;0,J2278,K2278)*E2278</f>
        <v>2.49</v>
      </c>
      <c r="N2278" s="20"/>
      <c r="O2278" s="21" t="str">
        <f aca="false">IF(R2278="","",ROUND(R2278*(1-Premissas!$B$4),4))</f>
        <v/>
      </c>
      <c r="P2278" s="22"/>
      <c r="Q2278" s="22"/>
      <c r="R2278" s="23"/>
      <c r="S2278" s="24"/>
      <c r="T2278" s="24"/>
      <c r="U2278" s="25"/>
      <c r="V2278" s="19" t="str">
        <f aca="false">IF(COUNT(N2278:Q2278)=0,"",MIN(N2278:Q2278))</f>
        <v/>
      </c>
      <c r="W2278" s="16" t="str">
        <f aca="false">IF(V2278="","",INDEX($N$4:$Q$4,MATCH(V2278,N2278:Q2278,0)))</f>
        <v/>
      </c>
      <c r="X2278" s="19" t="str">
        <f aca="false">IF(COUNT(N2278:Q2278)&lt;2,"",SMALL(N2278:Q2278,2))</f>
        <v/>
      </c>
      <c r="Y2278" s="26" t="str">
        <f aca="false">IF(OR(V2278="",M2278=0),"",V2278/M2278-1)</f>
        <v/>
      </c>
      <c r="Z2278" s="26" t="str">
        <f aca="false">IF(OR(V2278="",L2278=""),"",V2278/(L2278*E2278)-1)</f>
        <v/>
      </c>
      <c r="AA2278" s="16" t="str">
        <f aca="false">IF(V2278="","SEM OFERTA",IF(OR(Y2278&gt;Premissas!$B$11,Y2278&lt;Premissas!$B$12),"VERIFICAR - UNIDADE/EMBALAGEM",IF(Y2278&gt;Premissas!$B$6,"NÃO COMPRAR - REAJUSTE &gt;5%","COMPRAR")))</f>
        <v>SEM OFERTA</v>
      </c>
      <c r="AB2278" s="18" t="str">
        <f aca="false">IF(W2278="DIMEC",S2278,IF(W2278="MEDCENTRO",U2278,""))</f>
        <v/>
      </c>
      <c r="AC2278" s="18" t="n">
        <f aca="false">IF(AA2278&lt;&gt;"COMPRAR",0,IF(AB2278="",I2278,MIN(I2278,AB2278)))</f>
        <v>0</v>
      </c>
      <c r="AD2278" s="19" t="n">
        <f aca="false">IF(AC2278&gt;0,AC2278*V2278,0)</f>
        <v>0</v>
      </c>
      <c r="AE2278" s="19" t="n">
        <f aca="false">IF(AC2278&gt;0,(M2278-V2278)*AC2278,0)</f>
        <v>0</v>
      </c>
      <c r="AF2278" s="16" t="str">
        <f aca="false">IF(AA2278&lt;&gt;"COMPRAR","",IF(AB2278="",IF(X2278="","",IF(X2278-V2278&lt;0.01,"EMPATE TÉCNICO","")),IF(AB2278&lt;I2278,"ESTOQUE INSUFICIENTE",IF(X2278="","",IF(X2278-V2278&lt;0.01,"EMPATE TÉCNICO","")))))</f>
        <v/>
      </c>
      <c r="AG2278" s="16" t="s">
        <v>328</v>
      </c>
      <c r="AH2278" s="16" t="s">
        <v>299</v>
      </c>
    </row>
    <row r="2279" customFormat="false" ht="15" hidden="false" customHeight="false" outlineLevel="0" collapsed="false">
      <c r="A2279" s="16" t="s">
        <v>7196</v>
      </c>
      <c r="B2279" s="17" t="s">
        <v>7197</v>
      </c>
      <c r="C2279" s="16" t="s">
        <v>7198</v>
      </c>
      <c r="D2279" s="16" t="s">
        <v>327</v>
      </c>
      <c r="E2279" s="18" t="n">
        <v>1</v>
      </c>
      <c r="F2279" s="16" t="s">
        <v>43</v>
      </c>
      <c r="G2279" s="18" t="n">
        <v>0</v>
      </c>
      <c r="H2279" s="16" t="n">
        <v>0.2</v>
      </c>
      <c r="I2279" s="18" t="n">
        <v>1</v>
      </c>
      <c r="J2279" s="19" t="n">
        <v>11.4</v>
      </c>
      <c r="K2279" s="19" t="n">
        <v>11.4</v>
      </c>
      <c r="L2279" s="19" t="n">
        <v>11.4</v>
      </c>
      <c r="M2279" s="19" t="n">
        <f aca="false">IF(J2279&gt;0,J2279,K2279)*E2279</f>
        <v>11.4</v>
      </c>
      <c r="N2279" s="20"/>
      <c r="O2279" s="21" t="str">
        <f aca="false">IF(R2279="","",ROUND(R2279*(1-Premissas!$B$4),4))</f>
        <v/>
      </c>
      <c r="P2279" s="22"/>
      <c r="Q2279" s="22"/>
      <c r="R2279" s="23"/>
      <c r="S2279" s="24"/>
      <c r="T2279" s="24"/>
      <c r="U2279" s="25"/>
      <c r="V2279" s="19" t="str">
        <f aca="false">IF(COUNT(N2279:Q2279)=0,"",MIN(N2279:Q2279))</f>
        <v/>
      </c>
      <c r="W2279" s="16" t="str">
        <f aca="false">IF(V2279="","",INDEX($N$4:$Q$4,MATCH(V2279,N2279:Q2279,0)))</f>
        <v/>
      </c>
      <c r="X2279" s="19" t="str">
        <f aca="false">IF(COUNT(N2279:Q2279)&lt;2,"",SMALL(N2279:Q2279,2))</f>
        <v/>
      </c>
      <c r="Y2279" s="26" t="str">
        <f aca="false">IF(OR(V2279="",M2279=0),"",V2279/M2279-1)</f>
        <v/>
      </c>
      <c r="Z2279" s="26" t="str">
        <f aca="false">IF(OR(V2279="",L2279=""),"",V2279/(L2279*E2279)-1)</f>
        <v/>
      </c>
      <c r="AA2279" s="16" t="str">
        <f aca="false">IF(V2279="","SEM OFERTA",IF(OR(Y2279&gt;Premissas!$B$11,Y2279&lt;Premissas!$B$12),"VERIFICAR - UNIDADE/EMBALAGEM",IF(Y2279&gt;Premissas!$B$6,"NÃO COMPRAR - REAJUSTE &gt;5%","COMPRAR")))</f>
        <v>SEM OFERTA</v>
      </c>
      <c r="AB2279" s="18" t="str">
        <f aca="false">IF(W2279="DIMEC",S2279,IF(W2279="MEDCENTRO",U2279,""))</f>
        <v/>
      </c>
      <c r="AC2279" s="18" t="n">
        <f aca="false">IF(AA2279&lt;&gt;"COMPRAR",0,IF(AB2279="",I2279,MIN(I2279,AB2279)))</f>
        <v>0</v>
      </c>
      <c r="AD2279" s="19" t="n">
        <f aca="false">IF(AC2279&gt;0,AC2279*V2279,0)</f>
        <v>0</v>
      </c>
      <c r="AE2279" s="19" t="n">
        <f aca="false">IF(AC2279&gt;0,(M2279-V2279)*AC2279,0)</f>
        <v>0</v>
      </c>
      <c r="AF2279" s="16" t="str">
        <f aca="false">IF(AA2279&lt;&gt;"COMPRAR","",IF(AB2279="",IF(X2279="","",IF(X2279-V2279&lt;0.01,"EMPATE TÉCNICO","")),IF(AB2279&lt;I2279,"ESTOQUE INSUFICIENTE",IF(X2279="","",IF(X2279-V2279&lt;0.01,"EMPATE TÉCNICO","")))))</f>
        <v/>
      </c>
      <c r="AG2279" s="16" t="s">
        <v>328</v>
      </c>
      <c r="AH2279" s="16" t="s">
        <v>299</v>
      </c>
    </row>
    <row r="2280" customFormat="false" ht="15" hidden="false" customHeight="false" outlineLevel="0" collapsed="false">
      <c r="A2280" s="16" t="s">
        <v>7199</v>
      </c>
      <c r="B2280" s="17" t="s">
        <v>7200</v>
      </c>
      <c r="C2280" s="16" t="s">
        <v>7201</v>
      </c>
      <c r="D2280" s="16" t="s">
        <v>7162</v>
      </c>
      <c r="E2280" s="18" t="n">
        <v>1</v>
      </c>
      <c r="F2280" s="16" t="s">
        <v>43</v>
      </c>
      <c r="G2280" s="18" t="n">
        <v>0</v>
      </c>
      <c r="H2280" s="16" t="n">
        <v>0</v>
      </c>
      <c r="I2280" s="18" t="n">
        <v>1</v>
      </c>
      <c r="J2280" s="19" t="n">
        <v>3.55333333333333</v>
      </c>
      <c r="K2280" s="19" t="n">
        <v>3.55333333333333</v>
      </c>
      <c r="L2280" s="19" t="n">
        <v>3.5533</v>
      </c>
      <c r="M2280" s="19" t="n">
        <f aca="false">IF(J2280&gt;0,J2280,K2280)*E2280</f>
        <v>3.55333333333333</v>
      </c>
      <c r="N2280" s="20"/>
      <c r="O2280" s="21" t="str">
        <f aca="false">IF(R2280="","",ROUND(R2280*(1-Premissas!$B$4),4))</f>
        <v/>
      </c>
      <c r="P2280" s="22"/>
      <c r="Q2280" s="22"/>
      <c r="R2280" s="23"/>
      <c r="S2280" s="24"/>
      <c r="T2280" s="24"/>
      <c r="U2280" s="25"/>
      <c r="V2280" s="19" t="str">
        <f aca="false">IF(COUNT(N2280:Q2280)=0,"",MIN(N2280:Q2280))</f>
        <v/>
      </c>
      <c r="W2280" s="16" t="str">
        <f aca="false">IF(V2280="","",INDEX($N$4:$Q$4,MATCH(V2280,N2280:Q2280,0)))</f>
        <v/>
      </c>
      <c r="X2280" s="19" t="str">
        <f aca="false">IF(COUNT(N2280:Q2280)&lt;2,"",SMALL(N2280:Q2280,2))</f>
        <v/>
      </c>
      <c r="Y2280" s="26" t="str">
        <f aca="false">IF(OR(V2280="",M2280=0),"",V2280/M2280-1)</f>
        <v/>
      </c>
      <c r="Z2280" s="26" t="str">
        <f aca="false">IF(OR(V2280="",L2280=""),"",V2280/(L2280*E2280)-1)</f>
        <v/>
      </c>
      <c r="AA2280" s="16" t="str">
        <f aca="false">IF(V2280="","SEM OFERTA",IF(OR(Y2280&gt;Premissas!$B$11,Y2280&lt;Premissas!$B$12),"VERIFICAR - UNIDADE/EMBALAGEM",IF(Y2280&gt;Premissas!$B$6,"NÃO COMPRAR - REAJUSTE &gt;5%","COMPRAR")))</f>
        <v>SEM OFERTA</v>
      </c>
      <c r="AB2280" s="18" t="str">
        <f aca="false">IF(W2280="DIMEC",S2280,IF(W2280="MEDCENTRO",U2280,""))</f>
        <v/>
      </c>
      <c r="AC2280" s="18" t="n">
        <f aca="false">IF(AA2280&lt;&gt;"COMPRAR",0,IF(AB2280="",I2280,MIN(I2280,AB2280)))</f>
        <v>0</v>
      </c>
      <c r="AD2280" s="19" t="n">
        <f aca="false">IF(AC2280&gt;0,AC2280*V2280,0)</f>
        <v>0</v>
      </c>
      <c r="AE2280" s="19" t="n">
        <f aca="false">IF(AC2280&gt;0,(M2280-V2280)*AC2280,0)</f>
        <v>0</v>
      </c>
      <c r="AF2280" s="16" t="str">
        <f aca="false">IF(AA2280&lt;&gt;"COMPRAR","",IF(AB2280="",IF(X2280="","",IF(X2280-V2280&lt;0.01,"EMPATE TÉCNICO","")),IF(AB2280&lt;I2280,"ESTOQUE INSUFICIENTE",IF(X2280="","",IF(X2280-V2280&lt;0.01,"EMPATE TÉCNICO","")))))</f>
        <v/>
      </c>
      <c r="AG2280" s="16" t="s">
        <v>328</v>
      </c>
      <c r="AH2280" s="16" t="s">
        <v>299</v>
      </c>
    </row>
    <row r="2281" customFormat="false" ht="15" hidden="false" customHeight="false" outlineLevel="0" collapsed="false">
      <c r="A2281" s="16" t="s">
        <v>7202</v>
      </c>
      <c r="B2281" s="17" t="s">
        <v>7203</v>
      </c>
      <c r="C2281" s="16" t="s">
        <v>7204</v>
      </c>
      <c r="D2281" s="16" t="s">
        <v>313</v>
      </c>
      <c r="E2281" s="18" t="n">
        <v>1</v>
      </c>
      <c r="F2281" s="16" t="s">
        <v>42</v>
      </c>
      <c r="G2281" s="18" t="n">
        <v>0</v>
      </c>
      <c r="H2281" s="16" t="n">
        <v>3.4</v>
      </c>
      <c r="I2281" s="18" t="n">
        <v>9</v>
      </c>
      <c r="J2281" s="19" t="n">
        <v>3.59166666666667</v>
      </c>
      <c r="K2281" s="19" t="n">
        <v>3.59166666666667</v>
      </c>
      <c r="L2281" s="19" t="n">
        <v>3.59</v>
      </c>
      <c r="M2281" s="19" t="n">
        <f aca="false">IF(J2281&gt;0,J2281,K2281)*E2281</f>
        <v>3.59166666666667</v>
      </c>
      <c r="N2281" s="20"/>
      <c r="O2281" s="21" t="str">
        <f aca="false">IF(R2281="","",ROUND(R2281*(1-Premissas!$B$4),4))</f>
        <v/>
      </c>
      <c r="P2281" s="22"/>
      <c r="Q2281" s="22"/>
      <c r="R2281" s="23"/>
      <c r="S2281" s="24"/>
      <c r="T2281" s="24"/>
      <c r="U2281" s="25"/>
      <c r="V2281" s="19" t="str">
        <f aca="false">IF(COUNT(N2281:Q2281)=0,"",MIN(N2281:Q2281))</f>
        <v/>
      </c>
      <c r="W2281" s="16" t="str">
        <f aca="false">IF(V2281="","",INDEX($N$4:$Q$4,MATCH(V2281,N2281:Q2281,0)))</f>
        <v/>
      </c>
      <c r="X2281" s="19" t="str">
        <f aca="false">IF(COUNT(N2281:Q2281)&lt;2,"",SMALL(N2281:Q2281,2))</f>
        <v/>
      </c>
      <c r="Y2281" s="26" t="str">
        <f aca="false">IF(OR(V2281="",M2281=0),"",V2281/M2281-1)</f>
        <v/>
      </c>
      <c r="Z2281" s="26" t="str">
        <f aca="false">IF(OR(V2281="",L2281=""),"",V2281/(L2281*E2281)-1)</f>
        <v/>
      </c>
      <c r="AA2281" s="16" t="str">
        <f aca="false">IF(V2281="","SEM OFERTA",IF(OR(Y2281&gt;Premissas!$B$11,Y2281&lt;Premissas!$B$12),"VERIFICAR - UNIDADE/EMBALAGEM",IF(Y2281&gt;Premissas!$B$6,"NÃO COMPRAR - REAJUSTE &gt;5%","COMPRAR")))</f>
        <v>SEM OFERTA</v>
      </c>
      <c r="AB2281" s="18" t="str">
        <f aca="false">IF(W2281="DIMEC",S2281,IF(W2281="MEDCENTRO",U2281,""))</f>
        <v/>
      </c>
      <c r="AC2281" s="18" t="n">
        <f aca="false">IF(AA2281&lt;&gt;"COMPRAR",0,IF(AB2281="",I2281,MIN(I2281,AB2281)))</f>
        <v>0</v>
      </c>
      <c r="AD2281" s="19" t="n">
        <f aca="false">IF(AC2281&gt;0,AC2281*V2281,0)</f>
        <v>0</v>
      </c>
      <c r="AE2281" s="19" t="n">
        <f aca="false">IF(AC2281&gt;0,(M2281-V2281)*AC2281,0)</f>
        <v>0</v>
      </c>
      <c r="AF2281" s="16" t="str">
        <f aca="false">IF(AA2281&lt;&gt;"COMPRAR","",IF(AB2281="",IF(X2281="","",IF(X2281-V2281&lt;0.01,"EMPATE TÉCNICO","")),IF(AB2281&lt;I2281,"ESTOQUE INSUFICIENTE",IF(X2281="","",IF(X2281-V2281&lt;0.01,"EMPATE TÉCNICO","")))))</f>
        <v/>
      </c>
      <c r="AG2281" s="16" t="s">
        <v>1897</v>
      </c>
      <c r="AH2281" s="16" t="s">
        <v>299</v>
      </c>
    </row>
    <row r="2282" customFormat="false" ht="15" hidden="false" customHeight="false" outlineLevel="0" collapsed="false">
      <c r="A2282" s="16" t="s">
        <v>7205</v>
      </c>
      <c r="B2282" s="17" t="s">
        <v>7206</v>
      </c>
      <c r="C2282" s="16" t="s">
        <v>7207</v>
      </c>
      <c r="D2282" s="16" t="s">
        <v>7208</v>
      </c>
      <c r="E2282" s="18" t="n">
        <v>1</v>
      </c>
      <c r="F2282" s="16" t="s">
        <v>43</v>
      </c>
      <c r="G2282" s="18" t="n">
        <v>0</v>
      </c>
      <c r="H2282" s="16" t="n">
        <v>0</v>
      </c>
      <c r="I2282" s="18" t="n">
        <v>1</v>
      </c>
      <c r="J2282" s="19" t="n">
        <v>2.59</v>
      </c>
      <c r="K2282" s="19" t="n">
        <v>2.59</v>
      </c>
      <c r="L2282" s="19" t="n">
        <v>2.59</v>
      </c>
      <c r="M2282" s="19" t="n">
        <f aca="false">IF(J2282&gt;0,J2282,K2282)*E2282</f>
        <v>2.59</v>
      </c>
      <c r="N2282" s="20"/>
      <c r="O2282" s="21" t="str">
        <f aca="false">IF(R2282="","",ROUND(R2282*(1-Premissas!$B$4),4))</f>
        <v/>
      </c>
      <c r="P2282" s="22"/>
      <c r="Q2282" s="22"/>
      <c r="R2282" s="23"/>
      <c r="S2282" s="24"/>
      <c r="T2282" s="24"/>
      <c r="U2282" s="25"/>
      <c r="V2282" s="19" t="str">
        <f aca="false">IF(COUNT(N2282:Q2282)=0,"",MIN(N2282:Q2282))</f>
        <v/>
      </c>
      <c r="W2282" s="16" t="str">
        <f aca="false">IF(V2282="","",INDEX($N$4:$Q$4,MATCH(V2282,N2282:Q2282,0)))</f>
        <v/>
      </c>
      <c r="X2282" s="19" t="str">
        <f aca="false">IF(COUNT(N2282:Q2282)&lt;2,"",SMALL(N2282:Q2282,2))</f>
        <v/>
      </c>
      <c r="Y2282" s="26" t="str">
        <f aca="false">IF(OR(V2282="",M2282=0),"",V2282/M2282-1)</f>
        <v/>
      </c>
      <c r="Z2282" s="26" t="str">
        <f aca="false">IF(OR(V2282="",L2282=""),"",V2282/(L2282*E2282)-1)</f>
        <v/>
      </c>
      <c r="AA2282" s="16" t="str">
        <f aca="false">IF(V2282="","SEM OFERTA",IF(OR(Y2282&gt;Premissas!$B$11,Y2282&lt;Premissas!$B$12),"VERIFICAR - UNIDADE/EMBALAGEM",IF(Y2282&gt;Premissas!$B$6,"NÃO COMPRAR - REAJUSTE &gt;5%","COMPRAR")))</f>
        <v>SEM OFERTA</v>
      </c>
      <c r="AB2282" s="18" t="str">
        <f aca="false">IF(W2282="DIMEC",S2282,IF(W2282="MEDCENTRO",U2282,""))</f>
        <v/>
      </c>
      <c r="AC2282" s="18" t="n">
        <f aca="false">IF(AA2282&lt;&gt;"COMPRAR",0,IF(AB2282="",I2282,MIN(I2282,AB2282)))</f>
        <v>0</v>
      </c>
      <c r="AD2282" s="19" t="n">
        <f aca="false">IF(AC2282&gt;0,AC2282*V2282,0)</f>
        <v>0</v>
      </c>
      <c r="AE2282" s="19" t="n">
        <f aca="false">IF(AC2282&gt;0,(M2282-V2282)*AC2282,0)</f>
        <v>0</v>
      </c>
      <c r="AF2282" s="16" t="str">
        <f aca="false">IF(AA2282&lt;&gt;"COMPRAR","",IF(AB2282="",IF(X2282="","",IF(X2282-V2282&lt;0.01,"EMPATE TÉCNICO","")),IF(AB2282&lt;I2282,"ESTOQUE INSUFICIENTE",IF(X2282="","",IF(X2282-V2282&lt;0.01,"EMPATE TÉCNICO","")))))</f>
        <v/>
      </c>
      <c r="AG2282" s="16" t="s">
        <v>328</v>
      </c>
      <c r="AH2282" s="16" t="s">
        <v>299</v>
      </c>
    </row>
    <row r="2283" customFormat="false" ht="15" hidden="false" customHeight="false" outlineLevel="0" collapsed="false">
      <c r="A2283" s="16" t="s">
        <v>7209</v>
      </c>
      <c r="B2283" s="17" t="s">
        <v>7210</v>
      </c>
      <c r="C2283" s="16" t="s">
        <v>7211</v>
      </c>
      <c r="D2283" s="16" t="s">
        <v>7208</v>
      </c>
      <c r="E2283" s="18" t="n">
        <v>1</v>
      </c>
      <c r="F2283" s="16" t="s">
        <v>43</v>
      </c>
      <c r="G2283" s="18" t="n">
        <v>0</v>
      </c>
      <c r="H2283" s="16" t="n">
        <v>0.1</v>
      </c>
      <c r="I2283" s="18" t="n">
        <v>1</v>
      </c>
      <c r="J2283" s="19" t="n">
        <v>1.5425</v>
      </c>
      <c r="K2283" s="19" t="n">
        <v>1.5425</v>
      </c>
      <c r="L2283" s="19" t="n">
        <v>1.5425</v>
      </c>
      <c r="M2283" s="19" t="n">
        <f aca="false">IF(J2283&gt;0,J2283,K2283)*E2283</f>
        <v>1.5425</v>
      </c>
      <c r="N2283" s="20"/>
      <c r="O2283" s="21" t="str">
        <f aca="false">IF(R2283="","",ROUND(R2283*(1-Premissas!$B$4),4))</f>
        <v/>
      </c>
      <c r="P2283" s="22"/>
      <c r="Q2283" s="22"/>
      <c r="R2283" s="23"/>
      <c r="S2283" s="24"/>
      <c r="T2283" s="24"/>
      <c r="U2283" s="25"/>
      <c r="V2283" s="19" t="str">
        <f aca="false">IF(COUNT(N2283:Q2283)=0,"",MIN(N2283:Q2283))</f>
        <v/>
      </c>
      <c r="W2283" s="16" t="str">
        <f aca="false">IF(V2283="","",INDEX($N$4:$Q$4,MATCH(V2283,N2283:Q2283,0)))</f>
        <v/>
      </c>
      <c r="X2283" s="19" t="str">
        <f aca="false">IF(COUNT(N2283:Q2283)&lt;2,"",SMALL(N2283:Q2283,2))</f>
        <v/>
      </c>
      <c r="Y2283" s="26" t="str">
        <f aca="false">IF(OR(V2283="",M2283=0),"",V2283/M2283-1)</f>
        <v/>
      </c>
      <c r="Z2283" s="26" t="str">
        <f aca="false">IF(OR(V2283="",L2283=""),"",V2283/(L2283*E2283)-1)</f>
        <v/>
      </c>
      <c r="AA2283" s="16" t="str">
        <f aca="false">IF(V2283="","SEM OFERTA",IF(OR(Y2283&gt;Premissas!$B$11,Y2283&lt;Premissas!$B$12),"VERIFICAR - UNIDADE/EMBALAGEM",IF(Y2283&gt;Premissas!$B$6,"NÃO COMPRAR - REAJUSTE &gt;5%","COMPRAR")))</f>
        <v>SEM OFERTA</v>
      </c>
      <c r="AB2283" s="18" t="str">
        <f aca="false">IF(W2283="DIMEC",S2283,IF(W2283="MEDCENTRO",U2283,""))</f>
        <v/>
      </c>
      <c r="AC2283" s="18" t="n">
        <f aca="false">IF(AA2283&lt;&gt;"COMPRAR",0,IF(AB2283="",I2283,MIN(I2283,AB2283)))</f>
        <v>0</v>
      </c>
      <c r="AD2283" s="19" t="n">
        <f aca="false">IF(AC2283&gt;0,AC2283*V2283,0)</f>
        <v>0</v>
      </c>
      <c r="AE2283" s="19" t="n">
        <f aca="false">IF(AC2283&gt;0,(M2283-V2283)*AC2283,0)</f>
        <v>0</v>
      </c>
      <c r="AF2283" s="16" t="str">
        <f aca="false">IF(AA2283&lt;&gt;"COMPRAR","",IF(AB2283="",IF(X2283="","",IF(X2283-V2283&lt;0.01,"EMPATE TÉCNICO","")),IF(AB2283&lt;I2283,"ESTOQUE INSUFICIENTE",IF(X2283="","",IF(X2283-V2283&lt;0.01,"EMPATE TÉCNICO","")))))</f>
        <v/>
      </c>
      <c r="AG2283" s="16" t="s">
        <v>328</v>
      </c>
      <c r="AH2283" s="16" t="s">
        <v>299</v>
      </c>
    </row>
    <row r="2284" customFormat="false" ht="15" hidden="false" customHeight="false" outlineLevel="0" collapsed="false">
      <c r="A2284" s="16" t="s">
        <v>7212</v>
      </c>
      <c r="B2284" s="17" t="s">
        <v>7213</v>
      </c>
      <c r="C2284" s="16" t="s">
        <v>7214</v>
      </c>
      <c r="D2284" s="16" t="s">
        <v>313</v>
      </c>
      <c r="E2284" s="18" t="n">
        <v>1</v>
      </c>
      <c r="F2284" s="16" t="s">
        <v>41</v>
      </c>
      <c r="G2284" s="18" t="n">
        <v>1</v>
      </c>
      <c r="H2284" s="16" t="n">
        <v>7.5</v>
      </c>
      <c r="I2284" s="18" t="n">
        <v>19</v>
      </c>
      <c r="J2284" s="19" t="n">
        <v>6.84333333333333</v>
      </c>
      <c r="K2284" s="19" t="n">
        <v>6.84333333333333</v>
      </c>
      <c r="L2284" s="19" t="n">
        <v>6.8433</v>
      </c>
      <c r="M2284" s="19" t="n">
        <f aca="false">IF(J2284&gt;0,J2284,K2284)*E2284</f>
        <v>6.84333333333333</v>
      </c>
      <c r="N2284" s="20"/>
      <c r="O2284" s="21" t="str">
        <f aca="false">IF(R2284="","",ROUND(R2284*(1-Premissas!$B$4),4))</f>
        <v/>
      </c>
      <c r="P2284" s="22"/>
      <c r="Q2284" s="22"/>
      <c r="R2284" s="23"/>
      <c r="S2284" s="24"/>
      <c r="T2284" s="24"/>
      <c r="U2284" s="25"/>
      <c r="V2284" s="19" t="str">
        <f aca="false">IF(COUNT(N2284:Q2284)=0,"",MIN(N2284:Q2284))</f>
        <v/>
      </c>
      <c r="W2284" s="16" t="str">
        <f aca="false">IF(V2284="","",INDEX($N$4:$Q$4,MATCH(V2284,N2284:Q2284,0)))</f>
        <v/>
      </c>
      <c r="X2284" s="19" t="str">
        <f aca="false">IF(COUNT(N2284:Q2284)&lt;2,"",SMALL(N2284:Q2284,2))</f>
        <v/>
      </c>
      <c r="Y2284" s="26" t="str">
        <f aca="false">IF(OR(V2284="",M2284=0),"",V2284/M2284-1)</f>
        <v/>
      </c>
      <c r="Z2284" s="26" t="str">
        <f aca="false">IF(OR(V2284="",L2284=""),"",V2284/(L2284*E2284)-1)</f>
        <v/>
      </c>
      <c r="AA2284" s="16" t="str">
        <f aca="false">IF(V2284="","SEM OFERTA",IF(OR(Y2284&gt;Premissas!$B$11,Y2284&lt;Premissas!$B$12),"VERIFICAR - UNIDADE/EMBALAGEM",IF(Y2284&gt;Premissas!$B$6,"NÃO COMPRAR - REAJUSTE &gt;5%","COMPRAR")))</f>
        <v>SEM OFERTA</v>
      </c>
      <c r="AB2284" s="18" t="str">
        <f aca="false">IF(W2284="DIMEC",S2284,IF(W2284="MEDCENTRO",U2284,""))</f>
        <v/>
      </c>
      <c r="AC2284" s="18" t="n">
        <f aca="false">IF(AA2284&lt;&gt;"COMPRAR",0,IF(AB2284="",I2284,MIN(I2284,AB2284)))</f>
        <v>0</v>
      </c>
      <c r="AD2284" s="19" t="n">
        <f aca="false">IF(AC2284&gt;0,AC2284*V2284,0)</f>
        <v>0</v>
      </c>
      <c r="AE2284" s="19" t="n">
        <f aca="false">IF(AC2284&gt;0,(M2284-V2284)*AC2284,0)</f>
        <v>0</v>
      </c>
      <c r="AF2284" s="16" t="str">
        <f aca="false">IF(AA2284&lt;&gt;"COMPRAR","",IF(AB2284="",IF(X2284="","",IF(X2284-V2284&lt;0.01,"EMPATE TÉCNICO","")),IF(AB2284&lt;I2284,"ESTOQUE INSUFICIENTE",IF(X2284="","",IF(X2284-V2284&lt;0.01,"EMPATE TÉCNICO","")))))</f>
        <v/>
      </c>
      <c r="AG2284" s="16" t="s">
        <v>1897</v>
      </c>
      <c r="AH2284" s="16" t="s">
        <v>299</v>
      </c>
    </row>
    <row r="2285" customFormat="false" ht="15" hidden="false" customHeight="false" outlineLevel="0" collapsed="false">
      <c r="A2285" s="16" t="s">
        <v>7215</v>
      </c>
      <c r="B2285" s="17" t="s">
        <v>7216</v>
      </c>
      <c r="C2285" s="16" t="s">
        <v>7217</v>
      </c>
      <c r="D2285" s="16" t="s">
        <v>7162</v>
      </c>
      <c r="E2285" s="18" t="n">
        <v>1</v>
      </c>
      <c r="F2285" s="16" t="s">
        <v>43</v>
      </c>
      <c r="G2285" s="18" t="n">
        <v>0</v>
      </c>
      <c r="H2285" s="16" t="n">
        <v>0.1</v>
      </c>
      <c r="I2285" s="18" t="n">
        <v>1</v>
      </c>
      <c r="J2285" s="19" t="n">
        <v>5.045</v>
      </c>
      <c r="K2285" s="19" t="n">
        <v>5.045</v>
      </c>
      <c r="L2285" s="19" t="n">
        <v>5.045</v>
      </c>
      <c r="M2285" s="19" t="n">
        <f aca="false">IF(J2285&gt;0,J2285,K2285)*E2285</f>
        <v>5.045</v>
      </c>
      <c r="N2285" s="20"/>
      <c r="O2285" s="21" t="str">
        <f aca="false">IF(R2285="","",ROUND(R2285*(1-Premissas!$B$4),4))</f>
        <v/>
      </c>
      <c r="P2285" s="22"/>
      <c r="Q2285" s="22"/>
      <c r="R2285" s="23"/>
      <c r="S2285" s="24"/>
      <c r="T2285" s="24"/>
      <c r="U2285" s="25"/>
      <c r="V2285" s="19" t="str">
        <f aca="false">IF(COUNT(N2285:Q2285)=0,"",MIN(N2285:Q2285))</f>
        <v/>
      </c>
      <c r="W2285" s="16" t="str">
        <f aca="false">IF(V2285="","",INDEX($N$4:$Q$4,MATCH(V2285,N2285:Q2285,0)))</f>
        <v/>
      </c>
      <c r="X2285" s="19" t="str">
        <f aca="false">IF(COUNT(N2285:Q2285)&lt;2,"",SMALL(N2285:Q2285,2))</f>
        <v/>
      </c>
      <c r="Y2285" s="26" t="str">
        <f aca="false">IF(OR(V2285="",M2285=0),"",V2285/M2285-1)</f>
        <v/>
      </c>
      <c r="Z2285" s="26" t="str">
        <f aca="false">IF(OR(V2285="",L2285=""),"",V2285/(L2285*E2285)-1)</f>
        <v/>
      </c>
      <c r="AA2285" s="16" t="str">
        <f aca="false">IF(V2285="","SEM OFERTA",IF(OR(Y2285&gt;Premissas!$B$11,Y2285&lt;Premissas!$B$12),"VERIFICAR - UNIDADE/EMBALAGEM",IF(Y2285&gt;Premissas!$B$6,"NÃO COMPRAR - REAJUSTE &gt;5%","COMPRAR")))</f>
        <v>SEM OFERTA</v>
      </c>
      <c r="AB2285" s="18" t="str">
        <f aca="false">IF(W2285="DIMEC",S2285,IF(W2285="MEDCENTRO",U2285,""))</f>
        <v/>
      </c>
      <c r="AC2285" s="18" t="n">
        <f aca="false">IF(AA2285&lt;&gt;"COMPRAR",0,IF(AB2285="",I2285,MIN(I2285,AB2285)))</f>
        <v>0</v>
      </c>
      <c r="AD2285" s="19" t="n">
        <f aca="false">IF(AC2285&gt;0,AC2285*V2285,0)</f>
        <v>0</v>
      </c>
      <c r="AE2285" s="19" t="n">
        <f aca="false">IF(AC2285&gt;0,(M2285-V2285)*AC2285,0)</f>
        <v>0</v>
      </c>
      <c r="AF2285" s="16" t="str">
        <f aca="false">IF(AA2285&lt;&gt;"COMPRAR","",IF(AB2285="",IF(X2285="","",IF(X2285-V2285&lt;0.01,"EMPATE TÉCNICO","")),IF(AB2285&lt;I2285,"ESTOQUE INSUFICIENTE",IF(X2285="","",IF(X2285-V2285&lt;0.01,"EMPATE TÉCNICO","")))))</f>
        <v/>
      </c>
      <c r="AG2285" s="16" t="s">
        <v>328</v>
      </c>
      <c r="AH2285" s="16" t="s">
        <v>299</v>
      </c>
    </row>
    <row r="2286" customFormat="false" ht="15" hidden="false" customHeight="false" outlineLevel="0" collapsed="false">
      <c r="A2286" s="16" t="s">
        <v>7218</v>
      </c>
      <c r="B2286" s="17" t="s">
        <v>7219</v>
      </c>
      <c r="C2286" s="16" t="s">
        <v>7220</v>
      </c>
      <c r="D2286" s="16" t="s">
        <v>7162</v>
      </c>
      <c r="E2286" s="18" t="n">
        <v>1</v>
      </c>
      <c r="F2286" s="16" t="s">
        <v>43</v>
      </c>
      <c r="G2286" s="18" t="n">
        <v>0</v>
      </c>
      <c r="H2286" s="16" t="n">
        <v>0</v>
      </c>
      <c r="I2286" s="18" t="n">
        <v>1</v>
      </c>
      <c r="J2286" s="19" t="n">
        <v>4.865</v>
      </c>
      <c r="K2286" s="19" t="n">
        <v>4.865</v>
      </c>
      <c r="L2286" s="19" t="n">
        <v>4.865</v>
      </c>
      <c r="M2286" s="19" t="n">
        <f aca="false">IF(J2286&gt;0,J2286,K2286)*E2286</f>
        <v>4.865</v>
      </c>
      <c r="N2286" s="20"/>
      <c r="O2286" s="21" t="str">
        <f aca="false">IF(R2286="","",ROUND(R2286*(1-Premissas!$B$4),4))</f>
        <v/>
      </c>
      <c r="P2286" s="22"/>
      <c r="Q2286" s="22"/>
      <c r="R2286" s="23"/>
      <c r="S2286" s="24"/>
      <c r="T2286" s="24"/>
      <c r="U2286" s="25"/>
      <c r="V2286" s="19" t="str">
        <f aca="false">IF(COUNT(N2286:Q2286)=0,"",MIN(N2286:Q2286))</f>
        <v/>
      </c>
      <c r="W2286" s="16" t="str">
        <f aca="false">IF(V2286="","",INDEX($N$4:$Q$4,MATCH(V2286,N2286:Q2286,0)))</f>
        <v/>
      </c>
      <c r="X2286" s="19" t="str">
        <f aca="false">IF(COUNT(N2286:Q2286)&lt;2,"",SMALL(N2286:Q2286,2))</f>
        <v/>
      </c>
      <c r="Y2286" s="26" t="str">
        <f aca="false">IF(OR(V2286="",M2286=0),"",V2286/M2286-1)</f>
        <v/>
      </c>
      <c r="Z2286" s="26" t="str">
        <f aca="false">IF(OR(V2286="",L2286=""),"",V2286/(L2286*E2286)-1)</f>
        <v/>
      </c>
      <c r="AA2286" s="16" t="str">
        <f aca="false">IF(V2286="","SEM OFERTA",IF(OR(Y2286&gt;Premissas!$B$11,Y2286&lt;Premissas!$B$12),"VERIFICAR - UNIDADE/EMBALAGEM",IF(Y2286&gt;Premissas!$B$6,"NÃO COMPRAR - REAJUSTE &gt;5%","COMPRAR")))</f>
        <v>SEM OFERTA</v>
      </c>
      <c r="AB2286" s="18" t="str">
        <f aca="false">IF(W2286="DIMEC",S2286,IF(W2286="MEDCENTRO",U2286,""))</f>
        <v/>
      </c>
      <c r="AC2286" s="18" t="n">
        <f aca="false">IF(AA2286&lt;&gt;"COMPRAR",0,IF(AB2286="",I2286,MIN(I2286,AB2286)))</f>
        <v>0</v>
      </c>
      <c r="AD2286" s="19" t="n">
        <f aca="false">IF(AC2286&gt;0,AC2286*V2286,0)</f>
        <v>0</v>
      </c>
      <c r="AE2286" s="19" t="n">
        <f aca="false">IF(AC2286&gt;0,(M2286-V2286)*AC2286,0)</f>
        <v>0</v>
      </c>
      <c r="AF2286" s="16" t="str">
        <f aca="false">IF(AA2286&lt;&gt;"COMPRAR","",IF(AB2286="",IF(X2286="","",IF(X2286-V2286&lt;0.01,"EMPATE TÉCNICO","")),IF(AB2286&lt;I2286,"ESTOQUE INSUFICIENTE",IF(X2286="","",IF(X2286-V2286&lt;0.01,"EMPATE TÉCNICO","")))))</f>
        <v/>
      </c>
      <c r="AG2286" s="16" t="s">
        <v>328</v>
      </c>
      <c r="AH2286" s="16" t="s">
        <v>299</v>
      </c>
    </row>
    <row r="2287" customFormat="false" ht="15" hidden="false" customHeight="false" outlineLevel="0" collapsed="false">
      <c r="A2287" s="16" t="s">
        <v>7221</v>
      </c>
      <c r="B2287" s="17" t="s">
        <v>7222</v>
      </c>
      <c r="C2287" s="16" t="s">
        <v>7223</v>
      </c>
      <c r="D2287" s="16" t="s">
        <v>370</v>
      </c>
      <c r="E2287" s="18" t="n">
        <v>1</v>
      </c>
      <c r="F2287" s="16" t="s">
        <v>43</v>
      </c>
      <c r="G2287" s="18" t="n">
        <v>0</v>
      </c>
      <c r="H2287" s="16" t="n">
        <v>0.9</v>
      </c>
      <c r="I2287" s="18" t="n">
        <v>3</v>
      </c>
      <c r="J2287" s="19" t="n">
        <v>4.25</v>
      </c>
      <c r="K2287" s="19" t="n">
        <v>4.25</v>
      </c>
      <c r="L2287" s="19" t="n">
        <v>4.25</v>
      </c>
      <c r="M2287" s="19" t="n">
        <f aca="false">IF(J2287&gt;0,J2287,K2287)*E2287</f>
        <v>4.25</v>
      </c>
      <c r="N2287" s="20"/>
      <c r="O2287" s="21" t="str">
        <f aca="false">IF(R2287="","",ROUND(R2287*(1-Premissas!$B$4),4))</f>
        <v/>
      </c>
      <c r="P2287" s="22"/>
      <c r="Q2287" s="22"/>
      <c r="R2287" s="23"/>
      <c r="S2287" s="24"/>
      <c r="T2287" s="24"/>
      <c r="U2287" s="25"/>
      <c r="V2287" s="19" t="str">
        <f aca="false">IF(COUNT(N2287:Q2287)=0,"",MIN(N2287:Q2287))</f>
        <v/>
      </c>
      <c r="W2287" s="16" t="str">
        <f aca="false">IF(V2287="","",INDEX($N$4:$Q$4,MATCH(V2287,N2287:Q2287,0)))</f>
        <v/>
      </c>
      <c r="X2287" s="19" t="str">
        <f aca="false">IF(COUNT(N2287:Q2287)&lt;2,"",SMALL(N2287:Q2287,2))</f>
        <v/>
      </c>
      <c r="Y2287" s="26" t="str">
        <f aca="false">IF(OR(V2287="",M2287=0),"",V2287/M2287-1)</f>
        <v/>
      </c>
      <c r="Z2287" s="26" t="str">
        <f aca="false">IF(OR(V2287="",L2287=""),"",V2287/(L2287*E2287)-1)</f>
        <v/>
      </c>
      <c r="AA2287" s="16" t="str">
        <f aca="false">IF(V2287="","SEM OFERTA",IF(OR(Y2287&gt;Premissas!$B$11,Y2287&lt;Premissas!$B$12),"VERIFICAR - UNIDADE/EMBALAGEM",IF(Y2287&gt;Premissas!$B$6,"NÃO COMPRAR - REAJUSTE &gt;5%","COMPRAR")))</f>
        <v>SEM OFERTA</v>
      </c>
      <c r="AB2287" s="18" t="str">
        <f aca="false">IF(W2287="DIMEC",S2287,IF(W2287="MEDCENTRO",U2287,""))</f>
        <v/>
      </c>
      <c r="AC2287" s="18" t="n">
        <f aca="false">IF(AA2287&lt;&gt;"COMPRAR",0,IF(AB2287="",I2287,MIN(I2287,AB2287)))</f>
        <v>0</v>
      </c>
      <c r="AD2287" s="19" t="n">
        <f aca="false">IF(AC2287&gt;0,AC2287*V2287,0)</f>
        <v>0</v>
      </c>
      <c r="AE2287" s="19" t="n">
        <f aca="false">IF(AC2287&gt;0,(M2287-V2287)*AC2287,0)</f>
        <v>0</v>
      </c>
      <c r="AF2287" s="16" t="str">
        <f aca="false">IF(AA2287&lt;&gt;"COMPRAR","",IF(AB2287="",IF(X2287="","",IF(X2287-V2287&lt;0.01,"EMPATE TÉCNICO","")),IF(AB2287&lt;I2287,"ESTOQUE INSUFICIENTE",IF(X2287="","",IF(X2287-V2287&lt;0.01,"EMPATE TÉCNICO","")))))</f>
        <v/>
      </c>
      <c r="AG2287" s="16" t="s">
        <v>304</v>
      </c>
      <c r="AH2287" s="16" t="s">
        <v>299</v>
      </c>
    </row>
    <row r="2288" customFormat="false" ht="15" hidden="false" customHeight="false" outlineLevel="0" collapsed="false">
      <c r="A2288" s="16" t="s">
        <v>7224</v>
      </c>
      <c r="B2288" s="17" t="s">
        <v>7225</v>
      </c>
      <c r="C2288" s="16" t="s">
        <v>7226</v>
      </c>
      <c r="D2288" s="16" t="s">
        <v>313</v>
      </c>
      <c r="E2288" s="18" t="n">
        <v>1</v>
      </c>
      <c r="F2288" s="16" t="s">
        <v>42</v>
      </c>
      <c r="G2288" s="18" t="n">
        <v>2</v>
      </c>
      <c r="H2288" s="16" t="n">
        <v>5.6</v>
      </c>
      <c r="I2288" s="18" t="n">
        <v>13</v>
      </c>
      <c r="J2288" s="19" t="n">
        <v>2.80285714285714</v>
      </c>
      <c r="K2288" s="19" t="n">
        <v>2.80285714285714</v>
      </c>
      <c r="L2288" s="19" t="n">
        <v>2.8029</v>
      </c>
      <c r="M2288" s="19" t="n">
        <f aca="false">IF(J2288&gt;0,J2288,K2288)*E2288</f>
        <v>2.80285714285714</v>
      </c>
      <c r="N2288" s="20"/>
      <c r="O2288" s="21" t="str">
        <f aca="false">IF(R2288="","",ROUND(R2288*(1-Premissas!$B$4),4))</f>
        <v/>
      </c>
      <c r="P2288" s="22"/>
      <c r="Q2288" s="22"/>
      <c r="R2288" s="23"/>
      <c r="S2288" s="24"/>
      <c r="T2288" s="24"/>
      <c r="U2288" s="25"/>
      <c r="V2288" s="19" t="str">
        <f aca="false">IF(COUNT(N2288:Q2288)=0,"",MIN(N2288:Q2288))</f>
        <v/>
      </c>
      <c r="W2288" s="16" t="str">
        <f aca="false">IF(V2288="","",INDEX($N$4:$Q$4,MATCH(V2288,N2288:Q2288,0)))</f>
        <v/>
      </c>
      <c r="X2288" s="19" t="str">
        <f aca="false">IF(COUNT(N2288:Q2288)&lt;2,"",SMALL(N2288:Q2288,2))</f>
        <v/>
      </c>
      <c r="Y2288" s="26" t="str">
        <f aca="false">IF(OR(V2288="",M2288=0),"",V2288/M2288-1)</f>
        <v/>
      </c>
      <c r="Z2288" s="26" t="str">
        <f aca="false">IF(OR(V2288="",L2288=""),"",V2288/(L2288*E2288)-1)</f>
        <v/>
      </c>
      <c r="AA2288" s="16" t="str">
        <f aca="false">IF(V2288="","SEM OFERTA",IF(OR(Y2288&gt;Premissas!$B$11,Y2288&lt;Premissas!$B$12),"VERIFICAR - UNIDADE/EMBALAGEM",IF(Y2288&gt;Premissas!$B$6,"NÃO COMPRAR - REAJUSTE &gt;5%","COMPRAR")))</f>
        <v>SEM OFERTA</v>
      </c>
      <c r="AB2288" s="18" t="str">
        <f aca="false">IF(W2288="DIMEC",S2288,IF(W2288="MEDCENTRO",U2288,""))</f>
        <v/>
      </c>
      <c r="AC2288" s="18" t="n">
        <f aca="false">IF(AA2288&lt;&gt;"COMPRAR",0,IF(AB2288="",I2288,MIN(I2288,AB2288)))</f>
        <v>0</v>
      </c>
      <c r="AD2288" s="19" t="n">
        <f aca="false">IF(AC2288&gt;0,AC2288*V2288,0)</f>
        <v>0</v>
      </c>
      <c r="AE2288" s="19" t="n">
        <f aca="false">IF(AC2288&gt;0,(M2288-V2288)*AC2288,0)</f>
        <v>0</v>
      </c>
      <c r="AF2288" s="16" t="str">
        <f aca="false">IF(AA2288&lt;&gt;"COMPRAR","",IF(AB2288="",IF(X2288="","",IF(X2288-V2288&lt;0.01,"EMPATE TÉCNICO","")),IF(AB2288&lt;I2288,"ESTOQUE INSUFICIENTE",IF(X2288="","",IF(X2288-V2288&lt;0.01,"EMPATE TÉCNICO","")))))</f>
        <v/>
      </c>
      <c r="AG2288" s="16" t="s">
        <v>1897</v>
      </c>
      <c r="AH2288" s="16" t="s">
        <v>299</v>
      </c>
    </row>
    <row r="2289" customFormat="false" ht="15" hidden="false" customHeight="false" outlineLevel="0" collapsed="false">
      <c r="A2289" s="16" t="s">
        <v>7227</v>
      </c>
      <c r="B2289" s="17" t="s">
        <v>7228</v>
      </c>
      <c r="C2289" s="16" t="s">
        <v>7226</v>
      </c>
      <c r="D2289" s="16" t="s">
        <v>7208</v>
      </c>
      <c r="E2289" s="18" t="n">
        <v>1</v>
      </c>
      <c r="F2289" s="16" t="s">
        <v>43</v>
      </c>
      <c r="G2289" s="18" t="n">
        <v>0</v>
      </c>
      <c r="H2289" s="16" t="n">
        <v>0</v>
      </c>
      <c r="I2289" s="18" t="n">
        <v>1</v>
      </c>
      <c r="J2289" s="19" t="n">
        <v>2.08</v>
      </c>
      <c r="K2289" s="19" t="n">
        <v>2.08</v>
      </c>
      <c r="L2289" s="19" t="n">
        <v>2.08</v>
      </c>
      <c r="M2289" s="19" t="n">
        <f aca="false">IF(J2289&gt;0,J2289,K2289)*E2289</f>
        <v>2.08</v>
      </c>
      <c r="N2289" s="20"/>
      <c r="O2289" s="21" t="str">
        <f aca="false">IF(R2289="","",ROUND(R2289*(1-Premissas!$B$4),4))</f>
        <v/>
      </c>
      <c r="P2289" s="22"/>
      <c r="Q2289" s="22"/>
      <c r="R2289" s="23"/>
      <c r="S2289" s="24"/>
      <c r="T2289" s="24"/>
      <c r="U2289" s="25"/>
      <c r="V2289" s="19" t="str">
        <f aca="false">IF(COUNT(N2289:Q2289)=0,"",MIN(N2289:Q2289))</f>
        <v/>
      </c>
      <c r="W2289" s="16" t="str">
        <f aca="false">IF(V2289="","",INDEX($N$4:$Q$4,MATCH(V2289,N2289:Q2289,0)))</f>
        <v/>
      </c>
      <c r="X2289" s="19" t="str">
        <f aca="false">IF(COUNT(N2289:Q2289)&lt;2,"",SMALL(N2289:Q2289,2))</f>
        <v/>
      </c>
      <c r="Y2289" s="26" t="str">
        <f aca="false">IF(OR(V2289="",M2289=0),"",V2289/M2289-1)</f>
        <v/>
      </c>
      <c r="Z2289" s="26" t="str">
        <f aca="false">IF(OR(V2289="",L2289=""),"",V2289/(L2289*E2289)-1)</f>
        <v/>
      </c>
      <c r="AA2289" s="16" t="str">
        <f aca="false">IF(V2289="","SEM OFERTA",IF(OR(Y2289&gt;Premissas!$B$11,Y2289&lt;Premissas!$B$12),"VERIFICAR - UNIDADE/EMBALAGEM",IF(Y2289&gt;Premissas!$B$6,"NÃO COMPRAR - REAJUSTE &gt;5%","COMPRAR")))</f>
        <v>SEM OFERTA</v>
      </c>
      <c r="AB2289" s="18" t="str">
        <f aca="false">IF(W2289="DIMEC",S2289,IF(W2289="MEDCENTRO",U2289,""))</f>
        <v/>
      </c>
      <c r="AC2289" s="18" t="n">
        <f aca="false">IF(AA2289&lt;&gt;"COMPRAR",0,IF(AB2289="",I2289,MIN(I2289,AB2289)))</f>
        <v>0</v>
      </c>
      <c r="AD2289" s="19" t="n">
        <f aca="false">IF(AC2289&gt;0,AC2289*V2289,0)</f>
        <v>0</v>
      </c>
      <c r="AE2289" s="19" t="n">
        <f aca="false">IF(AC2289&gt;0,(M2289-V2289)*AC2289,0)</f>
        <v>0</v>
      </c>
      <c r="AF2289" s="16" t="str">
        <f aca="false">IF(AA2289&lt;&gt;"COMPRAR","",IF(AB2289="",IF(X2289="","",IF(X2289-V2289&lt;0.01,"EMPATE TÉCNICO","")),IF(AB2289&lt;I2289,"ESTOQUE INSUFICIENTE",IF(X2289="","",IF(X2289-V2289&lt;0.01,"EMPATE TÉCNICO","")))))</f>
        <v/>
      </c>
      <c r="AG2289" s="16" t="s">
        <v>328</v>
      </c>
      <c r="AH2289" s="16" t="s">
        <v>299</v>
      </c>
    </row>
    <row r="2290" customFormat="false" ht="15" hidden="false" customHeight="false" outlineLevel="0" collapsed="false">
      <c r="A2290" s="16" t="s">
        <v>7229</v>
      </c>
      <c r="B2290" s="17" t="s">
        <v>7230</v>
      </c>
      <c r="C2290" s="16" t="s">
        <v>7231</v>
      </c>
      <c r="D2290" s="16" t="s">
        <v>7208</v>
      </c>
      <c r="E2290" s="18" t="n">
        <v>1</v>
      </c>
      <c r="F2290" s="16" t="s">
        <v>43</v>
      </c>
      <c r="G2290" s="18" t="n">
        <v>0</v>
      </c>
      <c r="H2290" s="16" t="n">
        <v>0.1</v>
      </c>
      <c r="I2290" s="18" t="n">
        <v>1</v>
      </c>
      <c r="J2290" s="19" t="n">
        <v>3.224375</v>
      </c>
      <c r="K2290" s="19" t="n">
        <v>3.224375</v>
      </c>
      <c r="L2290" s="19" t="n">
        <v>3.2244</v>
      </c>
      <c r="M2290" s="19" t="n">
        <f aca="false">IF(J2290&gt;0,J2290,K2290)*E2290</f>
        <v>3.224375</v>
      </c>
      <c r="N2290" s="20"/>
      <c r="O2290" s="21" t="str">
        <f aca="false">IF(R2290="","",ROUND(R2290*(1-Premissas!$B$4),4))</f>
        <v/>
      </c>
      <c r="P2290" s="22"/>
      <c r="Q2290" s="22"/>
      <c r="R2290" s="23"/>
      <c r="S2290" s="24"/>
      <c r="T2290" s="24"/>
      <c r="U2290" s="25"/>
      <c r="V2290" s="19" t="str">
        <f aca="false">IF(COUNT(N2290:Q2290)=0,"",MIN(N2290:Q2290))</f>
        <v/>
      </c>
      <c r="W2290" s="16" t="str">
        <f aca="false">IF(V2290="","",INDEX($N$4:$Q$4,MATCH(V2290,N2290:Q2290,0)))</f>
        <v/>
      </c>
      <c r="X2290" s="19" t="str">
        <f aca="false">IF(COUNT(N2290:Q2290)&lt;2,"",SMALL(N2290:Q2290,2))</f>
        <v/>
      </c>
      <c r="Y2290" s="26" t="str">
        <f aca="false">IF(OR(V2290="",M2290=0),"",V2290/M2290-1)</f>
        <v/>
      </c>
      <c r="Z2290" s="26" t="str">
        <f aca="false">IF(OR(V2290="",L2290=""),"",V2290/(L2290*E2290)-1)</f>
        <v/>
      </c>
      <c r="AA2290" s="16" t="str">
        <f aca="false">IF(V2290="","SEM OFERTA",IF(OR(Y2290&gt;Premissas!$B$11,Y2290&lt;Premissas!$B$12),"VERIFICAR - UNIDADE/EMBALAGEM",IF(Y2290&gt;Premissas!$B$6,"NÃO COMPRAR - REAJUSTE &gt;5%","COMPRAR")))</f>
        <v>SEM OFERTA</v>
      </c>
      <c r="AB2290" s="18" t="str">
        <f aca="false">IF(W2290="DIMEC",S2290,IF(W2290="MEDCENTRO",U2290,""))</f>
        <v/>
      </c>
      <c r="AC2290" s="18" t="n">
        <f aca="false">IF(AA2290&lt;&gt;"COMPRAR",0,IF(AB2290="",I2290,MIN(I2290,AB2290)))</f>
        <v>0</v>
      </c>
      <c r="AD2290" s="19" t="n">
        <f aca="false">IF(AC2290&gt;0,AC2290*V2290,0)</f>
        <v>0</v>
      </c>
      <c r="AE2290" s="19" t="n">
        <f aca="false">IF(AC2290&gt;0,(M2290-V2290)*AC2290,0)</f>
        <v>0</v>
      </c>
      <c r="AF2290" s="16" t="str">
        <f aca="false">IF(AA2290&lt;&gt;"COMPRAR","",IF(AB2290="",IF(X2290="","",IF(X2290-V2290&lt;0.01,"EMPATE TÉCNICO","")),IF(AB2290&lt;I2290,"ESTOQUE INSUFICIENTE",IF(X2290="","",IF(X2290-V2290&lt;0.01,"EMPATE TÉCNICO","")))))</f>
        <v/>
      </c>
      <c r="AG2290" s="16" t="s">
        <v>328</v>
      </c>
      <c r="AH2290" s="16" t="s">
        <v>299</v>
      </c>
    </row>
    <row r="2291" customFormat="false" ht="15" hidden="false" customHeight="false" outlineLevel="0" collapsed="false">
      <c r="A2291" s="16" t="s">
        <v>7232</v>
      </c>
      <c r="B2291" s="17" t="s">
        <v>7233</v>
      </c>
      <c r="C2291" s="16" t="s">
        <v>7234</v>
      </c>
      <c r="D2291" s="16" t="s">
        <v>7208</v>
      </c>
      <c r="E2291" s="18" t="n">
        <v>1</v>
      </c>
      <c r="F2291" s="16" t="s">
        <v>43</v>
      </c>
      <c r="G2291" s="18" t="n">
        <v>0</v>
      </c>
      <c r="H2291" s="16" t="n">
        <v>0.2</v>
      </c>
      <c r="I2291" s="18" t="n">
        <v>1</v>
      </c>
      <c r="J2291" s="19" t="n">
        <v>5.23175</v>
      </c>
      <c r="K2291" s="19" t="n">
        <v>5.23175</v>
      </c>
      <c r="L2291" s="19" t="n">
        <v>5.2318</v>
      </c>
      <c r="M2291" s="19" t="n">
        <f aca="false">IF(J2291&gt;0,J2291,K2291)*E2291</f>
        <v>5.23175</v>
      </c>
      <c r="N2291" s="20"/>
      <c r="O2291" s="21" t="str">
        <f aca="false">IF(R2291="","",ROUND(R2291*(1-Premissas!$B$4),4))</f>
        <v/>
      </c>
      <c r="P2291" s="22"/>
      <c r="Q2291" s="22"/>
      <c r="R2291" s="23"/>
      <c r="S2291" s="24"/>
      <c r="T2291" s="24"/>
      <c r="U2291" s="25"/>
      <c r="V2291" s="19" t="str">
        <f aca="false">IF(COUNT(N2291:Q2291)=0,"",MIN(N2291:Q2291))</f>
        <v/>
      </c>
      <c r="W2291" s="16" t="str">
        <f aca="false">IF(V2291="","",INDEX($N$4:$Q$4,MATCH(V2291,N2291:Q2291,0)))</f>
        <v/>
      </c>
      <c r="X2291" s="19" t="str">
        <f aca="false">IF(COUNT(N2291:Q2291)&lt;2,"",SMALL(N2291:Q2291,2))</f>
        <v/>
      </c>
      <c r="Y2291" s="26" t="str">
        <f aca="false">IF(OR(V2291="",M2291=0),"",V2291/M2291-1)</f>
        <v/>
      </c>
      <c r="Z2291" s="26" t="str">
        <f aca="false">IF(OR(V2291="",L2291=""),"",V2291/(L2291*E2291)-1)</f>
        <v/>
      </c>
      <c r="AA2291" s="16" t="str">
        <f aca="false">IF(V2291="","SEM OFERTA",IF(OR(Y2291&gt;Premissas!$B$11,Y2291&lt;Premissas!$B$12),"VERIFICAR - UNIDADE/EMBALAGEM",IF(Y2291&gt;Premissas!$B$6,"NÃO COMPRAR - REAJUSTE &gt;5%","COMPRAR")))</f>
        <v>SEM OFERTA</v>
      </c>
      <c r="AB2291" s="18" t="str">
        <f aca="false">IF(W2291="DIMEC",S2291,IF(W2291="MEDCENTRO",U2291,""))</f>
        <v/>
      </c>
      <c r="AC2291" s="18" t="n">
        <f aca="false">IF(AA2291&lt;&gt;"COMPRAR",0,IF(AB2291="",I2291,MIN(I2291,AB2291)))</f>
        <v>0</v>
      </c>
      <c r="AD2291" s="19" t="n">
        <f aca="false">IF(AC2291&gt;0,AC2291*V2291,0)</f>
        <v>0</v>
      </c>
      <c r="AE2291" s="19" t="n">
        <f aca="false">IF(AC2291&gt;0,(M2291-V2291)*AC2291,0)</f>
        <v>0</v>
      </c>
      <c r="AF2291" s="16" t="str">
        <f aca="false">IF(AA2291&lt;&gt;"COMPRAR","",IF(AB2291="",IF(X2291="","",IF(X2291-V2291&lt;0.01,"EMPATE TÉCNICO","")),IF(AB2291&lt;I2291,"ESTOQUE INSUFICIENTE",IF(X2291="","",IF(X2291-V2291&lt;0.01,"EMPATE TÉCNICO","")))))</f>
        <v/>
      </c>
      <c r="AG2291" s="16" t="s">
        <v>328</v>
      </c>
      <c r="AH2291" s="16" t="s">
        <v>299</v>
      </c>
    </row>
    <row r="2292" customFormat="false" ht="15" hidden="false" customHeight="false" outlineLevel="0" collapsed="false">
      <c r="A2292" s="16" t="s">
        <v>7235</v>
      </c>
      <c r="B2292" s="17" t="s">
        <v>7236</v>
      </c>
      <c r="C2292" s="16" t="s">
        <v>7237</v>
      </c>
      <c r="D2292" s="16" t="s">
        <v>327</v>
      </c>
      <c r="E2292" s="18" t="n">
        <v>1</v>
      </c>
      <c r="F2292" s="16" t="s">
        <v>43</v>
      </c>
      <c r="G2292" s="18" t="n">
        <v>0</v>
      </c>
      <c r="H2292" s="16" t="n">
        <v>0.6</v>
      </c>
      <c r="I2292" s="18" t="n">
        <v>2</v>
      </c>
      <c r="J2292" s="19" t="n">
        <v>4.09</v>
      </c>
      <c r="K2292" s="19" t="n">
        <v>4.09</v>
      </c>
      <c r="L2292" s="19" t="n">
        <v>4.09</v>
      </c>
      <c r="M2292" s="19" t="n">
        <f aca="false">IF(J2292&gt;0,J2292,K2292)*E2292</f>
        <v>4.09</v>
      </c>
      <c r="N2292" s="20"/>
      <c r="O2292" s="21" t="str">
        <f aca="false">IF(R2292="","",ROUND(R2292*(1-Premissas!$B$4),4))</f>
        <v/>
      </c>
      <c r="P2292" s="22"/>
      <c r="Q2292" s="22"/>
      <c r="R2292" s="23"/>
      <c r="S2292" s="24"/>
      <c r="T2292" s="24"/>
      <c r="U2292" s="25"/>
      <c r="V2292" s="19" t="str">
        <f aca="false">IF(COUNT(N2292:Q2292)=0,"",MIN(N2292:Q2292))</f>
        <v/>
      </c>
      <c r="W2292" s="16" t="str">
        <f aca="false">IF(V2292="","",INDEX($N$4:$Q$4,MATCH(V2292,N2292:Q2292,0)))</f>
        <v/>
      </c>
      <c r="X2292" s="19" t="str">
        <f aca="false">IF(COUNT(N2292:Q2292)&lt;2,"",SMALL(N2292:Q2292,2))</f>
        <v/>
      </c>
      <c r="Y2292" s="26" t="str">
        <f aca="false">IF(OR(V2292="",M2292=0),"",V2292/M2292-1)</f>
        <v/>
      </c>
      <c r="Z2292" s="26" t="str">
        <f aca="false">IF(OR(V2292="",L2292=""),"",V2292/(L2292*E2292)-1)</f>
        <v/>
      </c>
      <c r="AA2292" s="16" t="str">
        <f aca="false">IF(V2292="","SEM OFERTA",IF(OR(Y2292&gt;Premissas!$B$11,Y2292&lt;Premissas!$B$12),"VERIFICAR - UNIDADE/EMBALAGEM",IF(Y2292&gt;Premissas!$B$6,"NÃO COMPRAR - REAJUSTE &gt;5%","COMPRAR")))</f>
        <v>SEM OFERTA</v>
      </c>
      <c r="AB2292" s="18" t="str">
        <f aca="false">IF(W2292="DIMEC",S2292,IF(W2292="MEDCENTRO",U2292,""))</f>
        <v/>
      </c>
      <c r="AC2292" s="18" t="n">
        <f aca="false">IF(AA2292&lt;&gt;"COMPRAR",0,IF(AB2292="",I2292,MIN(I2292,AB2292)))</f>
        <v>0</v>
      </c>
      <c r="AD2292" s="19" t="n">
        <f aca="false">IF(AC2292&gt;0,AC2292*V2292,0)</f>
        <v>0</v>
      </c>
      <c r="AE2292" s="19" t="n">
        <f aca="false">IF(AC2292&gt;0,(M2292-V2292)*AC2292,0)</f>
        <v>0</v>
      </c>
      <c r="AF2292" s="16" t="str">
        <f aca="false">IF(AA2292&lt;&gt;"COMPRAR","",IF(AB2292="",IF(X2292="","",IF(X2292-V2292&lt;0.01,"EMPATE TÉCNICO","")),IF(AB2292&lt;I2292,"ESTOQUE INSUFICIENTE",IF(X2292="","",IF(X2292-V2292&lt;0.01,"EMPATE TÉCNICO","")))))</f>
        <v/>
      </c>
      <c r="AG2292" s="16" t="s">
        <v>328</v>
      </c>
      <c r="AH2292" s="16" t="s">
        <v>299</v>
      </c>
    </row>
    <row r="2293" customFormat="false" ht="15" hidden="false" customHeight="false" outlineLevel="0" collapsed="false">
      <c r="A2293" s="16" t="s">
        <v>7238</v>
      </c>
      <c r="B2293" s="17" t="s">
        <v>7239</v>
      </c>
      <c r="C2293" s="16" t="s">
        <v>7240</v>
      </c>
      <c r="D2293" s="16" t="s">
        <v>327</v>
      </c>
      <c r="E2293" s="18" t="n">
        <v>1</v>
      </c>
      <c r="F2293" s="16" t="s">
        <v>43</v>
      </c>
      <c r="G2293" s="18" t="n">
        <v>0</v>
      </c>
      <c r="H2293" s="16" t="n">
        <v>0.5</v>
      </c>
      <c r="I2293" s="18" t="n">
        <v>2</v>
      </c>
      <c r="J2293" s="19" t="n">
        <v>5.84</v>
      </c>
      <c r="K2293" s="19" t="n">
        <v>5.84</v>
      </c>
      <c r="L2293" s="19" t="n">
        <v>5.84</v>
      </c>
      <c r="M2293" s="19" t="n">
        <f aca="false">IF(J2293&gt;0,J2293,K2293)*E2293</f>
        <v>5.84</v>
      </c>
      <c r="N2293" s="20"/>
      <c r="O2293" s="21" t="str">
        <f aca="false">IF(R2293="","",ROUND(R2293*(1-Premissas!$B$4),4))</f>
        <v/>
      </c>
      <c r="P2293" s="22"/>
      <c r="Q2293" s="22"/>
      <c r="R2293" s="23"/>
      <c r="S2293" s="24"/>
      <c r="T2293" s="24"/>
      <c r="U2293" s="25"/>
      <c r="V2293" s="19" t="str">
        <f aca="false">IF(COUNT(N2293:Q2293)=0,"",MIN(N2293:Q2293))</f>
        <v/>
      </c>
      <c r="W2293" s="16" t="str">
        <f aca="false">IF(V2293="","",INDEX($N$4:$Q$4,MATCH(V2293,N2293:Q2293,0)))</f>
        <v/>
      </c>
      <c r="X2293" s="19" t="str">
        <f aca="false">IF(COUNT(N2293:Q2293)&lt;2,"",SMALL(N2293:Q2293,2))</f>
        <v/>
      </c>
      <c r="Y2293" s="26" t="str">
        <f aca="false">IF(OR(V2293="",M2293=0),"",V2293/M2293-1)</f>
        <v/>
      </c>
      <c r="Z2293" s="26" t="str">
        <f aca="false">IF(OR(V2293="",L2293=""),"",V2293/(L2293*E2293)-1)</f>
        <v/>
      </c>
      <c r="AA2293" s="16" t="str">
        <f aca="false">IF(V2293="","SEM OFERTA",IF(OR(Y2293&gt;Premissas!$B$11,Y2293&lt;Premissas!$B$12),"VERIFICAR - UNIDADE/EMBALAGEM",IF(Y2293&gt;Premissas!$B$6,"NÃO COMPRAR - REAJUSTE &gt;5%","COMPRAR")))</f>
        <v>SEM OFERTA</v>
      </c>
      <c r="AB2293" s="18" t="str">
        <f aca="false">IF(W2293="DIMEC",S2293,IF(W2293="MEDCENTRO",U2293,""))</f>
        <v/>
      </c>
      <c r="AC2293" s="18" t="n">
        <f aca="false">IF(AA2293&lt;&gt;"COMPRAR",0,IF(AB2293="",I2293,MIN(I2293,AB2293)))</f>
        <v>0</v>
      </c>
      <c r="AD2293" s="19" t="n">
        <f aca="false">IF(AC2293&gt;0,AC2293*V2293,0)</f>
        <v>0</v>
      </c>
      <c r="AE2293" s="19" t="n">
        <f aca="false">IF(AC2293&gt;0,(M2293-V2293)*AC2293,0)</f>
        <v>0</v>
      </c>
      <c r="AF2293" s="16" t="str">
        <f aca="false">IF(AA2293&lt;&gt;"COMPRAR","",IF(AB2293="",IF(X2293="","",IF(X2293-V2293&lt;0.01,"EMPATE TÉCNICO","")),IF(AB2293&lt;I2293,"ESTOQUE INSUFICIENTE",IF(X2293="","",IF(X2293-V2293&lt;0.01,"EMPATE TÉCNICO","")))))</f>
        <v/>
      </c>
      <c r="AG2293" s="16" t="s">
        <v>328</v>
      </c>
      <c r="AH2293" s="16" t="s">
        <v>299</v>
      </c>
    </row>
    <row r="2294" customFormat="false" ht="15" hidden="false" customHeight="false" outlineLevel="0" collapsed="false">
      <c r="A2294" s="16" t="s">
        <v>7241</v>
      </c>
      <c r="B2294" s="17" t="s">
        <v>7242</v>
      </c>
      <c r="C2294" s="16" t="s">
        <v>7243</v>
      </c>
      <c r="D2294" s="16" t="s">
        <v>5113</v>
      </c>
      <c r="E2294" s="18" t="n">
        <v>1</v>
      </c>
      <c r="F2294" s="16" t="s">
        <v>43</v>
      </c>
      <c r="G2294" s="18" t="n">
        <v>0</v>
      </c>
      <c r="H2294" s="16" t="n">
        <v>0.1</v>
      </c>
      <c r="I2294" s="18" t="n">
        <v>1</v>
      </c>
      <c r="J2294" s="19" t="n">
        <v>14</v>
      </c>
      <c r="K2294" s="19" t="n">
        <v>14</v>
      </c>
      <c r="L2294" s="19" t="n">
        <v>14</v>
      </c>
      <c r="M2294" s="19" t="n">
        <f aca="false">IF(J2294&gt;0,J2294,K2294)*E2294</f>
        <v>14</v>
      </c>
      <c r="N2294" s="20"/>
      <c r="O2294" s="21" t="str">
        <f aca="false">IF(R2294="","",ROUND(R2294*(1-Premissas!$B$4),4))</f>
        <v/>
      </c>
      <c r="P2294" s="22"/>
      <c r="Q2294" s="22"/>
      <c r="R2294" s="23"/>
      <c r="S2294" s="24"/>
      <c r="T2294" s="24"/>
      <c r="U2294" s="25"/>
      <c r="V2294" s="19" t="str">
        <f aca="false">IF(COUNT(N2294:Q2294)=0,"",MIN(N2294:Q2294))</f>
        <v/>
      </c>
      <c r="W2294" s="16" t="str">
        <f aca="false">IF(V2294="","",INDEX($N$4:$Q$4,MATCH(V2294,N2294:Q2294,0)))</f>
        <v/>
      </c>
      <c r="X2294" s="19" t="str">
        <f aca="false">IF(COUNT(N2294:Q2294)&lt;2,"",SMALL(N2294:Q2294,2))</f>
        <v/>
      </c>
      <c r="Y2294" s="26" t="str">
        <f aca="false">IF(OR(V2294="",M2294=0),"",V2294/M2294-1)</f>
        <v/>
      </c>
      <c r="Z2294" s="26" t="str">
        <f aca="false">IF(OR(V2294="",L2294=""),"",V2294/(L2294*E2294)-1)</f>
        <v/>
      </c>
      <c r="AA2294" s="16" t="str">
        <f aca="false">IF(V2294="","SEM OFERTA",IF(OR(Y2294&gt;Premissas!$B$11,Y2294&lt;Premissas!$B$12),"VERIFICAR - UNIDADE/EMBALAGEM",IF(Y2294&gt;Premissas!$B$6,"NÃO COMPRAR - REAJUSTE &gt;5%","COMPRAR")))</f>
        <v>SEM OFERTA</v>
      </c>
      <c r="AB2294" s="18" t="str">
        <f aca="false">IF(W2294="DIMEC",S2294,IF(W2294="MEDCENTRO",U2294,""))</f>
        <v/>
      </c>
      <c r="AC2294" s="18" t="n">
        <f aca="false">IF(AA2294&lt;&gt;"COMPRAR",0,IF(AB2294="",I2294,MIN(I2294,AB2294)))</f>
        <v>0</v>
      </c>
      <c r="AD2294" s="19" t="n">
        <f aca="false">IF(AC2294&gt;0,AC2294*V2294,0)</f>
        <v>0</v>
      </c>
      <c r="AE2294" s="19" t="n">
        <f aca="false">IF(AC2294&gt;0,(M2294-V2294)*AC2294,0)</f>
        <v>0</v>
      </c>
      <c r="AF2294" s="16" t="str">
        <f aca="false">IF(AA2294&lt;&gt;"COMPRAR","",IF(AB2294="",IF(X2294="","",IF(X2294-V2294&lt;0.01,"EMPATE TÉCNICO","")),IF(AB2294&lt;I2294,"ESTOQUE INSUFICIENTE",IF(X2294="","",IF(X2294-V2294&lt;0.01,"EMPATE TÉCNICO","")))))</f>
        <v/>
      </c>
      <c r="AG2294" s="16" t="s">
        <v>7244</v>
      </c>
      <c r="AH2294" s="16" t="s">
        <v>299</v>
      </c>
    </row>
    <row r="2295" customFormat="false" ht="15" hidden="false" customHeight="false" outlineLevel="0" collapsed="false">
      <c r="A2295" s="16" t="s">
        <v>7245</v>
      </c>
      <c r="B2295" s="17" t="s">
        <v>7246</v>
      </c>
      <c r="C2295" s="16" t="s">
        <v>7247</v>
      </c>
      <c r="D2295" s="16" t="s">
        <v>3677</v>
      </c>
      <c r="E2295" s="18" t="n">
        <v>12</v>
      </c>
      <c r="F2295" s="16" t="s">
        <v>41</v>
      </c>
      <c r="G2295" s="18" t="n">
        <v>0</v>
      </c>
      <c r="H2295" s="16" t="n">
        <v>11.8</v>
      </c>
      <c r="I2295" s="18" t="n">
        <v>3</v>
      </c>
      <c r="J2295" s="19" t="n">
        <v>2.25</v>
      </c>
      <c r="K2295" s="19" t="n">
        <v>2.25</v>
      </c>
      <c r="L2295" s="19" t="n">
        <v>2.25</v>
      </c>
      <c r="M2295" s="19" t="n">
        <f aca="false">IF(J2295&gt;0,J2295,K2295)*E2295</f>
        <v>27</v>
      </c>
      <c r="N2295" s="20"/>
      <c r="O2295" s="21" t="str">
        <f aca="false">IF(R2295="","",ROUND(R2295*(1-Premissas!$B$4),4))</f>
        <v/>
      </c>
      <c r="P2295" s="22"/>
      <c r="Q2295" s="22"/>
      <c r="R2295" s="23"/>
      <c r="S2295" s="24"/>
      <c r="T2295" s="24"/>
      <c r="U2295" s="25"/>
      <c r="V2295" s="19" t="str">
        <f aca="false">IF(COUNT(N2295:Q2295)=0,"",MIN(N2295:Q2295))</f>
        <v/>
      </c>
      <c r="W2295" s="16" t="str">
        <f aca="false">IF(V2295="","",INDEX($N$4:$Q$4,MATCH(V2295,N2295:Q2295,0)))</f>
        <v/>
      </c>
      <c r="X2295" s="19" t="str">
        <f aca="false">IF(COUNT(N2295:Q2295)&lt;2,"",SMALL(N2295:Q2295,2))</f>
        <v/>
      </c>
      <c r="Y2295" s="26" t="str">
        <f aca="false">IF(OR(V2295="",M2295=0),"",V2295/M2295-1)</f>
        <v/>
      </c>
      <c r="Z2295" s="26" t="str">
        <f aca="false">IF(OR(V2295="",L2295=""),"",V2295/(L2295*E2295)-1)</f>
        <v/>
      </c>
      <c r="AA2295" s="16" t="str">
        <f aca="false">IF(V2295="","SEM OFERTA",IF(OR(Y2295&gt;Premissas!$B$11,Y2295&lt;Premissas!$B$12),"VERIFICAR - UNIDADE/EMBALAGEM",IF(Y2295&gt;Premissas!$B$6,"NÃO COMPRAR - REAJUSTE &gt;5%","COMPRAR")))</f>
        <v>SEM OFERTA</v>
      </c>
      <c r="AB2295" s="18" t="str">
        <f aca="false">IF(W2295="DIMEC",S2295,IF(W2295="MEDCENTRO",U2295,""))</f>
        <v/>
      </c>
      <c r="AC2295" s="18" t="n">
        <f aca="false">IF(AA2295&lt;&gt;"COMPRAR",0,IF(AB2295="",I2295,MIN(I2295,AB2295)))</f>
        <v>0</v>
      </c>
      <c r="AD2295" s="19" t="n">
        <f aca="false">IF(AC2295&gt;0,AC2295*V2295,0)</f>
        <v>0</v>
      </c>
      <c r="AE2295" s="19" t="n">
        <f aca="false">IF(AC2295&gt;0,(M2295-V2295)*AC2295,0)</f>
        <v>0</v>
      </c>
      <c r="AF2295" s="16" t="str">
        <f aca="false">IF(AA2295&lt;&gt;"COMPRAR","",IF(AB2295="",IF(X2295="","",IF(X2295-V2295&lt;0.01,"EMPATE TÉCNICO","")),IF(AB2295&lt;I2295,"ESTOQUE INSUFICIENTE",IF(X2295="","",IF(X2295-V2295&lt;0.01,"EMPATE TÉCNICO","")))))</f>
        <v/>
      </c>
      <c r="AG2295" s="16" t="s">
        <v>2034</v>
      </c>
      <c r="AH2295" s="16" t="s">
        <v>299</v>
      </c>
    </row>
    <row r="2296" customFormat="false" ht="15" hidden="false" customHeight="false" outlineLevel="0" collapsed="false">
      <c r="A2296" s="16" t="s">
        <v>7248</v>
      </c>
      <c r="B2296" s="17" t="s">
        <v>7249</v>
      </c>
      <c r="C2296" s="16" t="s">
        <v>7250</v>
      </c>
      <c r="D2296" s="16"/>
      <c r="E2296" s="18" t="n">
        <v>1</v>
      </c>
      <c r="F2296" s="16" t="s">
        <v>42</v>
      </c>
      <c r="G2296" s="18" t="n">
        <v>0</v>
      </c>
      <c r="H2296" s="16" t="n">
        <v>4.7</v>
      </c>
      <c r="I2296" s="18" t="n">
        <v>13</v>
      </c>
      <c r="J2296" s="19" t="n">
        <v>9.03</v>
      </c>
      <c r="K2296" s="19" t="n">
        <v>9.03</v>
      </c>
      <c r="L2296" s="19" t="n">
        <v>9.03</v>
      </c>
      <c r="M2296" s="19" t="n">
        <f aca="false">IF(J2296&gt;0,J2296,K2296)*E2296</f>
        <v>9.03</v>
      </c>
      <c r="N2296" s="20"/>
      <c r="O2296" s="21" t="str">
        <f aca="false">IF(R2296="","",ROUND(R2296*(1-Premissas!$B$4),4))</f>
        <v/>
      </c>
      <c r="P2296" s="22"/>
      <c r="Q2296" s="22"/>
      <c r="R2296" s="23"/>
      <c r="S2296" s="24"/>
      <c r="T2296" s="24"/>
      <c r="U2296" s="25"/>
      <c r="V2296" s="19" t="str">
        <f aca="false">IF(COUNT(N2296:Q2296)=0,"",MIN(N2296:Q2296))</f>
        <v/>
      </c>
      <c r="W2296" s="16" t="str">
        <f aca="false">IF(V2296="","",INDEX($N$4:$Q$4,MATCH(V2296,N2296:Q2296,0)))</f>
        <v/>
      </c>
      <c r="X2296" s="19" t="str">
        <f aca="false">IF(COUNT(N2296:Q2296)&lt;2,"",SMALL(N2296:Q2296,2))</f>
        <v/>
      </c>
      <c r="Y2296" s="26" t="str">
        <f aca="false">IF(OR(V2296="",M2296=0),"",V2296/M2296-1)</f>
        <v/>
      </c>
      <c r="Z2296" s="26" t="str">
        <f aca="false">IF(OR(V2296="",L2296=""),"",V2296/(L2296*E2296)-1)</f>
        <v/>
      </c>
      <c r="AA2296" s="16" t="str">
        <f aca="false">IF(V2296="","SEM OFERTA",IF(OR(Y2296&gt;Premissas!$B$11,Y2296&lt;Premissas!$B$12),"VERIFICAR - UNIDADE/EMBALAGEM",IF(Y2296&gt;Premissas!$B$6,"NÃO COMPRAR - REAJUSTE &gt;5%","COMPRAR")))</f>
        <v>SEM OFERTA</v>
      </c>
      <c r="AB2296" s="18" t="str">
        <f aca="false">IF(W2296="DIMEC",S2296,IF(W2296="MEDCENTRO",U2296,""))</f>
        <v/>
      </c>
      <c r="AC2296" s="18" t="n">
        <f aca="false">IF(AA2296&lt;&gt;"COMPRAR",0,IF(AB2296="",I2296,MIN(I2296,AB2296)))</f>
        <v>0</v>
      </c>
      <c r="AD2296" s="19" t="n">
        <f aca="false">IF(AC2296&gt;0,AC2296*V2296,0)</f>
        <v>0</v>
      </c>
      <c r="AE2296" s="19" t="n">
        <f aca="false">IF(AC2296&gt;0,(M2296-V2296)*AC2296,0)</f>
        <v>0</v>
      </c>
      <c r="AF2296" s="16" t="str">
        <f aca="false">IF(AA2296&lt;&gt;"COMPRAR","",IF(AB2296="",IF(X2296="","",IF(X2296-V2296&lt;0.01,"EMPATE TÉCNICO","")),IF(AB2296&lt;I2296,"ESTOQUE INSUFICIENTE",IF(X2296="","",IF(X2296-V2296&lt;0.01,"EMPATE TÉCNICO","")))))</f>
        <v/>
      </c>
      <c r="AG2296" s="16" t="s">
        <v>298</v>
      </c>
      <c r="AH2296" s="16" t="s">
        <v>299</v>
      </c>
    </row>
    <row r="2297" customFormat="false" ht="15" hidden="false" customHeight="false" outlineLevel="0" collapsed="false">
      <c r="A2297" s="16" t="s">
        <v>7251</v>
      </c>
      <c r="B2297" s="17" t="s">
        <v>7252</v>
      </c>
      <c r="C2297" s="16" t="s">
        <v>7253</v>
      </c>
      <c r="D2297" s="16"/>
      <c r="E2297" s="18" t="n">
        <v>1</v>
      </c>
      <c r="F2297" s="16" t="s">
        <v>43</v>
      </c>
      <c r="G2297" s="18" t="n">
        <v>0</v>
      </c>
      <c r="H2297" s="16" t="n">
        <v>4.9</v>
      </c>
      <c r="I2297" s="18" t="n">
        <v>13</v>
      </c>
      <c r="J2297" s="19" t="n">
        <v>9.89</v>
      </c>
      <c r="K2297" s="19" t="n">
        <v>9.89</v>
      </c>
      <c r="L2297" s="19" t="n">
        <v>9.79</v>
      </c>
      <c r="M2297" s="19" t="n">
        <f aca="false">IF(J2297&gt;0,J2297,K2297)*E2297</f>
        <v>9.89</v>
      </c>
      <c r="N2297" s="20"/>
      <c r="O2297" s="21" t="str">
        <f aca="false">IF(R2297="","",ROUND(R2297*(1-Premissas!$B$4),4))</f>
        <v/>
      </c>
      <c r="P2297" s="22"/>
      <c r="Q2297" s="22"/>
      <c r="R2297" s="23"/>
      <c r="S2297" s="24"/>
      <c r="T2297" s="24"/>
      <c r="U2297" s="25"/>
      <c r="V2297" s="19" t="str">
        <f aca="false">IF(COUNT(N2297:Q2297)=0,"",MIN(N2297:Q2297))</f>
        <v/>
      </c>
      <c r="W2297" s="16" t="str">
        <f aca="false">IF(V2297="","",INDEX($N$4:$Q$4,MATCH(V2297,N2297:Q2297,0)))</f>
        <v/>
      </c>
      <c r="X2297" s="19" t="str">
        <f aca="false">IF(COUNT(N2297:Q2297)&lt;2,"",SMALL(N2297:Q2297,2))</f>
        <v/>
      </c>
      <c r="Y2297" s="26" t="str">
        <f aca="false">IF(OR(V2297="",M2297=0),"",V2297/M2297-1)</f>
        <v/>
      </c>
      <c r="Z2297" s="26" t="str">
        <f aca="false">IF(OR(V2297="",L2297=""),"",V2297/(L2297*E2297)-1)</f>
        <v/>
      </c>
      <c r="AA2297" s="16" t="str">
        <f aca="false">IF(V2297="","SEM OFERTA",IF(OR(Y2297&gt;Premissas!$B$11,Y2297&lt;Premissas!$B$12),"VERIFICAR - UNIDADE/EMBALAGEM",IF(Y2297&gt;Premissas!$B$6,"NÃO COMPRAR - REAJUSTE &gt;5%","COMPRAR")))</f>
        <v>SEM OFERTA</v>
      </c>
      <c r="AB2297" s="18" t="str">
        <f aca="false">IF(W2297="DIMEC",S2297,IF(W2297="MEDCENTRO",U2297,""))</f>
        <v/>
      </c>
      <c r="AC2297" s="18" t="n">
        <f aca="false">IF(AA2297&lt;&gt;"COMPRAR",0,IF(AB2297="",I2297,MIN(I2297,AB2297)))</f>
        <v>0</v>
      </c>
      <c r="AD2297" s="19" t="n">
        <f aca="false">IF(AC2297&gt;0,AC2297*V2297,0)</f>
        <v>0</v>
      </c>
      <c r="AE2297" s="19" t="n">
        <f aca="false">IF(AC2297&gt;0,(M2297-V2297)*AC2297,0)</f>
        <v>0</v>
      </c>
      <c r="AF2297" s="16" t="str">
        <f aca="false">IF(AA2297&lt;&gt;"COMPRAR","",IF(AB2297="",IF(X2297="","",IF(X2297-V2297&lt;0.01,"EMPATE TÉCNICO","")),IF(AB2297&lt;I2297,"ESTOQUE INSUFICIENTE",IF(X2297="","",IF(X2297-V2297&lt;0.01,"EMPATE TÉCNICO","")))))</f>
        <v/>
      </c>
      <c r="AG2297" s="16" t="s">
        <v>298</v>
      </c>
      <c r="AH2297" s="16" t="s">
        <v>299</v>
      </c>
    </row>
    <row r="2298" customFormat="false" ht="15" hidden="false" customHeight="false" outlineLevel="0" collapsed="false">
      <c r="A2298" s="16" t="s">
        <v>7254</v>
      </c>
      <c r="B2298" s="17" t="s">
        <v>7255</v>
      </c>
      <c r="C2298" s="16" t="s">
        <v>7256</v>
      </c>
      <c r="D2298" s="16"/>
      <c r="E2298" s="18" t="n">
        <v>1</v>
      </c>
      <c r="F2298" s="16" t="s">
        <v>43</v>
      </c>
      <c r="G2298" s="18" t="n">
        <v>0</v>
      </c>
      <c r="H2298" s="16" t="n">
        <v>0.3</v>
      </c>
      <c r="I2298" s="18" t="n">
        <v>1</v>
      </c>
      <c r="J2298" s="19" t="n">
        <v>9.68</v>
      </c>
      <c r="K2298" s="19" t="n">
        <v>9.68</v>
      </c>
      <c r="L2298" s="19" t="n">
        <v>9.68</v>
      </c>
      <c r="M2298" s="19" t="n">
        <f aca="false">IF(J2298&gt;0,J2298,K2298)*E2298</f>
        <v>9.68</v>
      </c>
      <c r="N2298" s="20"/>
      <c r="O2298" s="21" t="str">
        <f aca="false">IF(R2298="","",ROUND(R2298*(1-Premissas!$B$4),4))</f>
        <v/>
      </c>
      <c r="P2298" s="22"/>
      <c r="Q2298" s="22"/>
      <c r="R2298" s="23"/>
      <c r="S2298" s="24"/>
      <c r="T2298" s="24"/>
      <c r="U2298" s="25"/>
      <c r="V2298" s="19" t="str">
        <f aca="false">IF(COUNT(N2298:Q2298)=0,"",MIN(N2298:Q2298))</f>
        <v/>
      </c>
      <c r="W2298" s="16" t="str">
        <f aca="false">IF(V2298="","",INDEX($N$4:$Q$4,MATCH(V2298,N2298:Q2298,0)))</f>
        <v/>
      </c>
      <c r="X2298" s="19" t="str">
        <f aca="false">IF(COUNT(N2298:Q2298)&lt;2,"",SMALL(N2298:Q2298,2))</f>
        <v/>
      </c>
      <c r="Y2298" s="26" t="str">
        <f aca="false">IF(OR(V2298="",M2298=0),"",V2298/M2298-1)</f>
        <v/>
      </c>
      <c r="Z2298" s="26" t="str">
        <f aca="false">IF(OR(V2298="",L2298=""),"",V2298/(L2298*E2298)-1)</f>
        <v/>
      </c>
      <c r="AA2298" s="16" t="str">
        <f aca="false">IF(V2298="","SEM OFERTA",IF(OR(Y2298&gt;Premissas!$B$11,Y2298&lt;Premissas!$B$12),"VERIFICAR - UNIDADE/EMBALAGEM",IF(Y2298&gt;Premissas!$B$6,"NÃO COMPRAR - REAJUSTE &gt;5%","COMPRAR")))</f>
        <v>SEM OFERTA</v>
      </c>
      <c r="AB2298" s="18" t="str">
        <f aca="false">IF(W2298="DIMEC",S2298,IF(W2298="MEDCENTRO",U2298,""))</f>
        <v/>
      </c>
      <c r="AC2298" s="18" t="n">
        <f aca="false">IF(AA2298&lt;&gt;"COMPRAR",0,IF(AB2298="",I2298,MIN(I2298,AB2298)))</f>
        <v>0</v>
      </c>
      <c r="AD2298" s="19" t="n">
        <f aca="false">IF(AC2298&gt;0,AC2298*V2298,0)</f>
        <v>0</v>
      </c>
      <c r="AE2298" s="19" t="n">
        <f aca="false">IF(AC2298&gt;0,(M2298-V2298)*AC2298,0)</f>
        <v>0</v>
      </c>
      <c r="AF2298" s="16" t="str">
        <f aca="false">IF(AA2298&lt;&gt;"COMPRAR","",IF(AB2298="",IF(X2298="","",IF(X2298-V2298&lt;0.01,"EMPATE TÉCNICO","")),IF(AB2298&lt;I2298,"ESTOQUE INSUFICIENTE",IF(X2298="","",IF(X2298-V2298&lt;0.01,"EMPATE TÉCNICO","")))))</f>
        <v/>
      </c>
      <c r="AG2298" s="16" t="s">
        <v>298</v>
      </c>
      <c r="AH2298" s="16" t="s">
        <v>299</v>
      </c>
    </row>
    <row r="2299" customFormat="false" ht="15" hidden="false" customHeight="false" outlineLevel="0" collapsed="false">
      <c r="A2299" s="16" t="s">
        <v>7257</v>
      </c>
      <c r="B2299" s="17" t="s">
        <v>7258</v>
      </c>
      <c r="C2299" s="16" t="s">
        <v>7259</v>
      </c>
      <c r="D2299" s="16" t="s">
        <v>327</v>
      </c>
      <c r="E2299" s="18" t="n">
        <v>1</v>
      </c>
      <c r="F2299" s="16" t="s">
        <v>43</v>
      </c>
      <c r="G2299" s="18" t="n">
        <v>0</v>
      </c>
      <c r="H2299" s="16" t="n">
        <v>0.7</v>
      </c>
      <c r="I2299" s="18" t="n">
        <v>2</v>
      </c>
      <c r="J2299" s="19" t="n">
        <v>2.36</v>
      </c>
      <c r="K2299" s="19" t="n">
        <v>2.36</v>
      </c>
      <c r="L2299" s="19" t="n">
        <v>2.36</v>
      </c>
      <c r="M2299" s="19" t="n">
        <f aca="false">IF(J2299&gt;0,J2299,K2299)*E2299</f>
        <v>2.36</v>
      </c>
      <c r="N2299" s="20"/>
      <c r="O2299" s="21" t="str">
        <f aca="false">IF(R2299="","",ROUND(R2299*(1-Premissas!$B$4),4))</f>
        <v/>
      </c>
      <c r="P2299" s="22"/>
      <c r="Q2299" s="22"/>
      <c r="R2299" s="23"/>
      <c r="S2299" s="24"/>
      <c r="T2299" s="24"/>
      <c r="U2299" s="25"/>
      <c r="V2299" s="19" t="str">
        <f aca="false">IF(COUNT(N2299:Q2299)=0,"",MIN(N2299:Q2299))</f>
        <v/>
      </c>
      <c r="W2299" s="16" t="str">
        <f aca="false">IF(V2299="","",INDEX($N$4:$Q$4,MATCH(V2299,N2299:Q2299,0)))</f>
        <v/>
      </c>
      <c r="X2299" s="19" t="str">
        <f aca="false">IF(COUNT(N2299:Q2299)&lt;2,"",SMALL(N2299:Q2299,2))</f>
        <v/>
      </c>
      <c r="Y2299" s="26" t="str">
        <f aca="false">IF(OR(V2299="",M2299=0),"",V2299/M2299-1)</f>
        <v/>
      </c>
      <c r="Z2299" s="26" t="str">
        <f aca="false">IF(OR(V2299="",L2299=""),"",V2299/(L2299*E2299)-1)</f>
        <v/>
      </c>
      <c r="AA2299" s="16" t="str">
        <f aca="false">IF(V2299="","SEM OFERTA",IF(OR(Y2299&gt;Premissas!$B$11,Y2299&lt;Premissas!$B$12),"VERIFICAR - UNIDADE/EMBALAGEM",IF(Y2299&gt;Premissas!$B$6,"NÃO COMPRAR - REAJUSTE &gt;5%","COMPRAR")))</f>
        <v>SEM OFERTA</v>
      </c>
      <c r="AB2299" s="18" t="str">
        <f aca="false">IF(W2299="DIMEC",S2299,IF(W2299="MEDCENTRO",U2299,""))</f>
        <v/>
      </c>
      <c r="AC2299" s="18" t="n">
        <f aca="false">IF(AA2299&lt;&gt;"COMPRAR",0,IF(AB2299="",I2299,MIN(I2299,AB2299)))</f>
        <v>0</v>
      </c>
      <c r="AD2299" s="19" t="n">
        <f aca="false">IF(AC2299&gt;0,AC2299*V2299,0)</f>
        <v>0</v>
      </c>
      <c r="AE2299" s="19" t="n">
        <f aca="false">IF(AC2299&gt;0,(M2299-V2299)*AC2299,0)</f>
        <v>0</v>
      </c>
      <c r="AF2299" s="16" t="str">
        <f aca="false">IF(AA2299&lt;&gt;"COMPRAR","",IF(AB2299="",IF(X2299="","",IF(X2299-V2299&lt;0.01,"EMPATE TÉCNICO","")),IF(AB2299&lt;I2299,"ESTOQUE INSUFICIENTE",IF(X2299="","",IF(X2299-V2299&lt;0.01,"EMPATE TÉCNICO","")))))</f>
        <v/>
      </c>
      <c r="AG2299" s="16" t="s">
        <v>328</v>
      </c>
      <c r="AH2299" s="16" t="s">
        <v>299</v>
      </c>
    </row>
    <row r="2300" customFormat="false" ht="15" hidden="false" customHeight="false" outlineLevel="0" collapsed="false">
      <c r="A2300" s="16" t="s">
        <v>7260</v>
      </c>
      <c r="B2300" s="17" t="s">
        <v>7261</v>
      </c>
      <c r="C2300" s="16" t="s">
        <v>7262</v>
      </c>
      <c r="D2300" s="16" t="s">
        <v>7162</v>
      </c>
      <c r="E2300" s="18" t="n">
        <v>1</v>
      </c>
      <c r="F2300" s="16" t="s">
        <v>42</v>
      </c>
      <c r="G2300" s="18" t="n">
        <v>1</v>
      </c>
      <c r="H2300" s="16" t="n">
        <v>2.9</v>
      </c>
      <c r="I2300" s="18" t="n">
        <v>7</v>
      </c>
      <c r="J2300" s="19" t="n">
        <v>23.27</v>
      </c>
      <c r="K2300" s="19" t="n">
        <v>23.27</v>
      </c>
      <c r="L2300" s="19" t="n">
        <v>23.27</v>
      </c>
      <c r="M2300" s="19" t="n">
        <f aca="false">IF(J2300&gt;0,J2300,K2300)*E2300</f>
        <v>23.27</v>
      </c>
      <c r="N2300" s="20"/>
      <c r="O2300" s="21" t="str">
        <f aca="false">IF(R2300="","",ROUND(R2300*(1-Premissas!$B$4),4))</f>
        <v/>
      </c>
      <c r="P2300" s="22"/>
      <c r="Q2300" s="22"/>
      <c r="R2300" s="23"/>
      <c r="S2300" s="24"/>
      <c r="T2300" s="24"/>
      <c r="U2300" s="25"/>
      <c r="V2300" s="19" t="str">
        <f aca="false">IF(COUNT(N2300:Q2300)=0,"",MIN(N2300:Q2300))</f>
        <v/>
      </c>
      <c r="W2300" s="16" t="str">
        <f aca="false">IF(V2300="","",INDEX($N$4:$Q$4,MATCH(V2300,N2300:Q2300,0)))</f>
        <v/>
      </c>
      <c r="X2300" s="19" t="str">
        <f aca="false">IF(COUNT(N2300:Q2300)&lt;2,"",SMALL(N2300:Q2300,2))</f>
        <v/>
      </c>
      <c r="Y2300" s="26" t="str">
        <f aca="false">IF(OR(V2300="",M2300=0),"",V2300/M2300-1)</f>
        <v/>
      </c>
      <c r="Z2300" s="26" t="str">
        <f aca="false">IF(OR(V2300="",L2300=""),"",V2300/(L2300*E2300)-1)</f>
        <v/>
      </c>
      <c r="AA2300" s="16" t="str">
        <f aca="false">IF(V2300="","SEM OFERTA",IF(OR(Y2300&gt;Premissas!$B$11,Y2300&lt;Premissas!$B$12),"VERIFICAR - UNIDADE/EMBALAGEM",IF(Y2300&gt;Premissas!$B$6,"NÃO COMPRAR - REAJUSTE &gt;5%","COMPRAR")))</f>
        <v>SEM OFERTA</v>
      </c>
      <c r="AB2300" s="18" t="str">
        <f aca="false">IF(W2300="DIMEC",S2300,IF(W2300="MEDCENTRO",U2300,""))</f>
        <v/>
      </c>
      <c r="AC2300" s="18" t="n">
        <f aca="false">IF(AA2300&lt;&gt;"COMPRAR",0,IF(AB2300="",I2300,MIN(I2300,AB2300)))</f>
        <v>0</v>
      </c>
      <c r="AD2300" s="19" t="n">
        <f aca="false">IF(AC2300&gt;0,AC2300*V2300,0)</f>
        <v>0</v>
      </c>
      <c r="AE2300" s="19" t="n">
        <f aca="false">IF(AC2300&gt;0,(M2300-V2300)*AC2300,0)</f>
        <v>0</v>
      </c>
      <c r="AF2300" s="16" t="str">
        <f aca="false">IF(AA2300&lt;&gt;"COMPRAR","",IF(AB2300="",IF(X2300="","",IF(X2300-V2300&lt;0.01,"EMPATE TÉCNICO","")),IF(AB2300&lt;I2300,"ESTOQUE INSUFICIENTE",IF(X2300="","",IF(X2300-V2300&lt;0.01,"EMPATE TÉCNICO","")))))</f>
        <v/>
      </c>
      <c r="AG2300" s="16" t="s">
        <v>360</v>
      </c>
      <c r="AH2300" s="16" t="s">
        <v>299</v>
      </c>
    </row>
    <row r="2301" customFormat="false" ht="15" hidden="false" customHeight="false" outlineLevel="0" collapsed="false">
      <c r="A2301" s="16" t="s">
        <v>7263</v>
      </c>
      <c r="B2301" s="17" t="s">
        <v>7264</v>
      </c>
      <c r="C2301" s="16" t="s">
        <v>7265</v>
      </c>
      <c r="D2301" s="16" t="s">
        <v>303</v>
      </c>
      <c r="E2301" s="18" t="n">
        <v>1</v>
      </c>
      <c r="F2301" s="16" t="s">
        <v>43</v>
      </c>
      <c r="G2301" s="18" t="n">
        <v>0</v>
      </c>
      <c r="H2301" s="16" t="n">
        <v>1</v>
      </c>
      <c r="I2301" s="18" t="n">
        <v>3</v>
      </c>
      <c r="J2301" s="19" t="n">
        <v>7.04</v>
      </c>
      <c r="K2301" s="19" t="n">
        <v>7.04</v>
      </c>
      <c r="L2301" s="19" t="n">
        <v>7.04</v>
      </c>
      <c r="M2301" s="19" t="n">
        <f aca="false">IF(J2301&gt;0,J2301,K2301)*E2301</f>
        <v>7.04</v>
      </c>
      <c r="N2301" s="20"/>
      <c r="O2301" s="21" t="str">
        <f aca="false">IF(R2301="","",ROUND(R2301*(1-Premissas!$B$4),4))</f>
        <v/>
      </c>
      <c r="P2301" s="22"/>
      <c r="Q2301" s="22"/>
      <c r="R2301" s="23"/>
      <c r="S2301" s="24"/>
      <c r="T2301" s="24"/>
      <c r="U2301" s="25"/>
      <c r="V2301" s="19" t="str">
        <f aca="false">IF(COUNT(N2301:Q2301)=0,"",MIN(N2301:Q2301))</f>
        <v/>
      </c>
      <c r="W2301" s="16" t="str">
        <f aca="false">IF(V2301="","",INDEX($N$4:$Q$4,MATCH(V2301,N2301:Q2301,0)))</f>
        <v/>
      </c>
      <c r="X2301" s="19" t="str">
        <f aca="false">IF(COUNT(N2301:Q2301)&lt;2,"",SMALL(N2301:Q2301,2))</f>
        <v/>
      </c>
      <c r="Y2301" s="26" t="str">
        <f aca="false">IF(OR(V2301="",M2301=0),"",V2301/M2301-1)</f>
        <v/>
      </c>
      <c r="Z2301" s="26" t="str">
        <f aca="false">IF(OR(V2301="",L2301=""),"",V2301/(L2301*E2301)-1)</f>
        <v/>
      </c>
      <c r="AA2301" s="16" t="str">
        <f aca="false">IF(V2301="","SEM OFERTA",IF(OR(Y2301&gt;Premissas!$B$11,Y2301&lt;Premissas!$B$12),"VERIFICAR - UNIDADE/EMBALAGEM",IF(Y2301&gt;Premissas!$B$6,"NÃO COMPRAR - REAJUSTE &gt;5%","COMPRAR")))</f>
        <v>SEM OFERTA</v>
      </c>
      <c r="AB2301" s="18" t="str">
        <f aca="false">IF(W2301="DIMEC",S2301,IF(W2301="MEDCENTRO",U2301,""))</f>
        <v/>
      </c>
      <c r="AC2301" s="18" t="n">
        <f aca="false">IF(AA2301&lt;&gt;"COMPRAR",0,IF(AB2301="",I2301,MIN(I2301,AB2301)))</f>
        <v>0</v>
      </c>
      <c r="AD2301" s="19" t="n">
        <f aca="false">IF(AC2301&gt;0,AC2301*V2301,0)</f>
        <v>0</v>
      </c>
      <c r="AE2301" s="19" t="n">
        <f aca="false">IF(AC2301&gt;0,(M2301-V2301)*AC2301,0)</f>
        <v>0</v>
      </c>
      <c r="AF2301" s="16" t="str">
        <f aca="false">IF(AA2301&lt;&gt;"COMPRAR","",IF(AB2301="",IF(X2301="","",IF(X2301-V2301&lt;0.01,"EMPATE TÉCNICO","")),IF(AB2301&lt;I2301,"ESTOQUE INSUFICIENTE",IF(X2301="","",IF(X2301-V2301&lt;0.01,"EMPATE TÉCNICO","")))))</f>
        <v/>
      </c>
      <c r="AG2301" s="16" t="s">
        <v>87</v>
      </c>
      <c r="AH2301" s="16" t="s">
        <v>299</v>
      </c>
    </row>
    <row r="2302" customFormat="false" ht="15" hidden="false" customHeight="false" outlineLevel="0" collapsed="false">
      <c r="A2302" s="16" t="s">
        <v>7266</v>
      </c>
      <c r="B2302" s="17" t="s">
        <v>7267</v>
      </c>
      <c r="C2302" s="16" t="s">
        <v>7268</v>
      </c>
      <c r="D2302" s="16" t="s">
        <v>7269</v>
      </c>
      <c r="E2302" s="18" t="n">
        <v>1</v>
      </c>
      <c r="F2302" s="16" t="s">
        <v>41</v>
      </c>
      <c r="G2302" s="18" t="n">
        <v>0</v>
      </c>
      <c r="H2302" s="16" t="n">
        <v>72.8</v>
      </c>
      <c r="I2302" s="18" t="n">
        <v>187</v>
      </c>
      <c r="J2302" s="19" t="n">
        <v>3.65</v>
      </c>
      <c r="K2302" s="19" t="n">
        <v>3.65</v>
      </c>
      <c r="L2302" s="19" t="n">
        <v>3.65</v>
      </c>
      <c r="M2302" s="19" t="n">
        <f aca="false">IF(J2302&gt;0,J2302,K2302)*E2302</f>
        <v>3.65</v>
      </c>
      <c r="N2302" s="20"/>
      <c r="O2302" s="21" t="str">
        <f aca="false">IF(R2302="","",ROUND(R2302*(1-Premissas!$B$4),4))</f>
        <v/>
      </c>
      <c r="P2302" s="22"/>
      <c r="Q2302" s="22"/>
      <c r="R2302" s="23"/>
      <c r="S2302" s="24"/>
      <c r="T2302" s="24"/>
      <c r="U2302" s="25"/>
      <c r="V2302" s="19" t="str">
        <f aca="false">IF(COUNT(N2302:Q2302)=0,"",MIN(N2302:Q2302))</f>
        <v/>
      </c>
      <c r="W2302" s="16" t="str">
        <f aca="false">IF(V2302="","",INDEX($N$4:$Q$4,MATCH(V2302,N2302:Q2302,0)))</f>
        <v/>
      </c>
      <c r="X2302" s="19" t="str">
        <f aca="false">IF(COUNT(N2302:Q2302)&lt;2,"",SMALL(N2302:Q2302,2))</f>
        <v/>
      </c>
      <c r="Y2302" s="26" t="str">
        <f aca="false">IF(OR(V2302="",M2302=0),"",V2302/M2302-1)</f>
        <v/>
      </c>
      <c r="Z2302" s="26" t="str">
        <f aca="false">IF(OR(V2302="",L2302=""),"",V2302/(L2302*E2302)-1)</f>
        <v/>
      </c>
      <c r="AA2302" s="16" t="str">
        <f aca="false">IF(V2302="","SEM OFERTA",IF(OR(Y2302&gt;Premissas!$B$11,Y2302&lt;Premissas!$B$12),"VERIFICAR - UNIDADE/EMBALAGEM",IF(Y2302&gt;Premissas!$B$6,"NÃO COMPRAR - REAJUSTE &gt;5%","COMPRAR")))</f>
        <v>SEM OFERTA</v>
      </c>
      <c r="AB2302" s="18" t="str">
        <f aca="false">IF(W2302="DIMEC",S2302,IF(W2302="MEDCENTRO",U2302,""))</f>
        <v/>
      </c>
      <c r="AC2302" s="18" t="n">
        <f aca="false">IF(AA2302&lt;&gt;"COMPRAR",0,IF(AB2302="",I2302,MIN(I2302,AB2302)))</f>
        <v>0</v>
      </c>
      <c r="AD2302" s="19" t="n">
        <f aca="false">IF(AC2302&gt;0,AC2302*V2302,0)</f>
        <v>0</v>
      </c>
      <c r="AE2302" s="19" t="n">
        <f aca="false">IF(AC2302&gt;0,(M2302-V2302)*AC2302,0)</f>
        <v>0</v>
      </c>
      <c r="AF2302" s="16" t="str">
        <f aca="false">IF(AA2302&lt;&gt;"COMPRAR","",IF(AB2302="",IF(X2302="","",IF(X2302-V2302&lt;0.01,"EMPATE TÉCNICO","")),IF(AB2302&lt;I2302,"ESTOQUE INSUFICIENTE",IF(X2302="","",IF(X2302-V2302&lt;0.01,"EMPATE TÉCNICO","")))))</f>
        <v/>
      </c>
      <c r="AG2302" s="16" t="s">
        <v>298</v>
      </c>
      <c r="AH2302" s="16" t="s">
        <v>299</v>
      </c>
    </row>
    <row r="2303" customFormat="false" ht="15" hidden="false" customHeight="false" outlineLevel="0" collapsed="false">
      <c r="A2303" s="16" t="s">
        <v>7270</v>
      </c>
      <c r="B2303" s="17" t="s">
        <v>7271</v>
      </c>
      <c r="C2303" s="16" t="s">
        <v>7272</v>
      </c>
      <c r="D2303" s="16" t="s">
        <v>313</v>
      </c>
      <c r="E2303" s="18" t="n">
        <v>1</v>
      </c>
      <c r="F2303" s="16" t="s">
        <v>41</v>
      </c>
      <c r="G2303" s="18" t="n">
        <v>26</v>
      </c>
      <c r="H2303" s="16" t="n">
        <v>15.2</v>
      </c>
      <c r="I2303" s="18" t="n">
        <v>14</v>
      </c>
      <c r="J2303" s="19" t="n">
        <v>3.56</v>
      </c>
      <c r="K2303" s="19" t="n">
        <v>3.56</v>
      </c>
      <c r="L2303" s="19" t="n">
        <v>3.56</v>
      </c>
      <c r="M2303" s="19" t="n">
        <f aca="false">IF(J2303&gt;0,J2303,K2303)*E2303</f>
        <v>3.56</v>
      </c>
      <c r="N2303" s="20"/>
      <c r="O2303" s="21" t="str">
        <f aca="false">IF(R2303="","",ROUND(R2303*(1-Premissas!$B$4),4))</f>
        <v/>
      </c>
      <c r="P2303" s="22"/>
      <c r="Q2303" s="22"/>
      <c r="R2303" s="23"/>
      <c r="S2303" s="24"/>
      <c r="T2303" s="24"/>
      <c r="U2303" s="25"/>
      <c r="V2303" s="19" t="str">
        <f aca="false">IF(COUNT(N2303:Q2303)=0,"",MIN(N2303:Q2303))</f>
        <v/>
      </c>
      <c r="W2303" s="16" t="str">
        <f aca="false">IF(V2303="","",INDEX($N$4:$Q$4,MATCH(V2303,N2303:Q2303,0)))</f>
        <v/>
      </c>
      <c r="X2303" s="19" t="str">
        <f aca="false">IF(COUNT(N2303:Q2303)&lt;2,"",SMALL(N2303:Q2303,2))</f>
        <v/>
      </c>
      <c r="Y2303" s="26" t="str">
        <f aca="false">IF(OR(V2303="",M2303=0),"",V2303/M2303-1)</f>
        <v/>
      </c>
      <c r="Z2303" s="26" t="str">
        <f aca="false">IF(OR(V2303="",L2303=""),"",V2303/(L2303*E2303)-1)</f>
        <v/>
      </c>
      <c r="AA2303" s="16" t="str">
        <f aca="false">IF(V2303="","SEM OFERTA",IF(OR(Y2303&gt;Premissas!$B$11,Y2303&lt;Premissas!$B$12),"VERIFICAR - UNIDADE/EMBALAGEM",IF(Y2303&gt;Premissas!$B$6,"NÃO COMPRAR - REAJUSTE &gt;5%","COMPRAR")))</f>
        <v>SEM OFERTA</v>
      </c>
      <c r="AB2303" s="18" t="str">
        <f aca="false">IF(W2303="DIMEC",S2303,IF(W2303="MEDCENTRO",U2303,""))</f>
        <v/>
      </c>
      <c r="AC2303" s="18" t="n">
        <f aca="false">IF(AA2303&lt;&gt;"COMPRAR",0,IF(AB2303="",I2303,MIN(I2303,AB2303)))</f>
        <v>0</v>
      </c>
      <c r="AD2303" s="19" t="n">
        <f aca="false">IF(AC2303&gt;0,AC2303*V2303,0)</f>
        <v>0</v>
      </c>
      <c r="AE2303" s="19" t="n">
        <f aca="false">IF(AC2303&gt;0,(M2303-V2303)*AC2303,0)</f>
        <v>0</v>
      </c>
      <c r="AF2303" s="16" t="str">
        <f aca="false">IF(AA2303&lt;&gt;"COMPRAR","",IF(AB2303="",IF(X2303="","",IF(X2303-V2303&lt;0.01,"EMPATE TÉCNICO","")),IF(AB2303&lt;I2303,"ESTOQUE INSUFICIENTE",IF(X2303="","",IF(X2303-V2303&lt;0.01,"EMPATE TÉCNICO","")))))</f>
        <v/>
      </c>
      <c r="AG2303" s="16" t="s">
        <v>1897</v>
      </c>
      <c r="AH2303" s="16" t="s">
        <v>299</v>
      </c>
    </row>
    <row r="2304" customFormat="false" ht="15" hidden="false" customHeight="false" outlineLevel="0" collapsed="false">
      <c r="A2304" s="16" t="s">
        <v>7273</v>
      </c>
      <c r="B2304" s="17" t="s">
        <v>7274</v>
      </c>
      <c r="C2304" s="16" t="s">
        <v>7275</v>
      </c>
      <c r="D2304" s="16" t="s">
        <v>359</v>
      </c>
      <c r="E2304" s="18" t="n">
        <v>1</v>
      </c>
      <c r="F2304" s="16" t="s">
        <v>43</v>
      </c>
      <c r="G2304" s="18" t="n">
        <v>0</v>
      </c>
      <c r="H2304" s="16" t="n">
        <v>0</v>
      </c>
      <c r="I2304" s="18" t="n">
        <v>1</v>
      </c>
      <c r="J2304" s="19" t="n">
        <v>4.52</v>
      </c>
      <c r="K2304" s="19" t="n">
        <v>4.52</v>
      </c>
      <c r="L2304" s="19" t="n">
        <v>4.52</v>
      </c>
      <c r="M2304" s="19" t="n">
        <f aca="false">IF(J2304&gt;0,J2304,K2304)*E2304</f>
        <v>4.52</v>
      </c>
      <c r="N2304" s="20"/>
      <c r="O2304" s="21" t="str">
        <f aca="false">IF(R2304="","",ROUND(R2304*(1-Premissas!$B$4),4))</f>
        <v/>
      </c>
      <c r="P2304" s="22"/>
      <c r="Q2304" s="22"/>
      <c r="R2304" s="23"/>
      <c r="S2304" s="24"/>
      <c r="T2304" s="24"/>
      <c r="U2304" s="25"/>
      <c r="V2304" s="19" t="str">
        <f aca="false">IF(COUNT(N2304:Q2304)=0,"",MIN(N2304:Q2304))</f>
        <v/>
      </c>
      <c r="W2304" s="16" t="str">
        <f aca="false">IF(V2304="","",INDEX($N$4:$Q$4,MATCH(V2304,N2304:Q2304,0)))</f>
        <v/>
      </c>
      <c r="X2304" s="19" t="str">
        <f aca="false">IF(COUNT(N2304:Q2304)&lt;2,"",SMALL(N2304:Q2304,2))</f>
        <v/>
      </c>
      <c r="Y2304" s="26" t="str">
        <f aca="false">IF(OR(V2304="",M2304=0),"",V2304/M2304-1)</f>
        <v/>
      </c>
      <c r="Z2304" s="26" t="str">
        <f aca="false">IF(OR(V2304="",L2304=""),"",V2304/(L2304*E2304)-1)</f>
        <v/>
      </c>
      <c r="AA2304" s="16" t="str">
        <f aca="false">IF(V2304="","SEM OFERTA",IF(OR(Y2304&gt;Premissas!$B$11,Y2304&lt;Premissas!$B$12),"VERIFICAR - UNIDADE/EMBALAGEM",IF(Y2304&gt;Premissas!$B$6,"NÃO COMPRAR - REAJUSTE &gt;5%","COMPRAR")))</f>
        <v>SEM OFERTA</v>
      </c>
      <c r="AB2304" s="18" t="str">
        <f aca="false">IF(W2304="DIMEC",S2304,IF(W2304="MEDCENTRO",U2304,""))</f>
        <v/>
      </c>
      <c r="AC2304" s="18" t="n">
        <f aca="false">IF(AA2304&lt;&gt;"COMPRAR",0,IF(AB2304="",I2304,MIN(I2304,AB2304)))</f>
        <v>0</v>
      </c>
      <c r="AD2304" s="19" t="n">
        <f aca="false">IF(AC2304&gt;0,AC2304*V2304,0)</f>
        <v>0</v>
      </c>
      <c r="AE2304" s="19" t="n">
        <f aca="false">IF(AC2304&gt;0,(M2304-V2304)*AC2304,0)</f>
        <v>0</v>
      </c>
      <c r="AF2304" s="16" t="str">
        <f aca="false">IF(AA2304&lt;&gt;"COMPRAR","",IF(AB2304="",IF(X2304="","",IF(X2304-V2304&lt;0.01,"EMPATE TÉCNICO","")),IF(AB2304&lt;I2304,"ESTOQUE INSUFICIENTE",IF(X2304="","",IF(X2304-V2304&lt;0.01,"EMPATE TÉCNICO","")))))</f>
        <v/>
      </c>
      <c r="AG2304" s="16" t="s">
        <v>360</v>
      </c>
      <c r="AH2304" s="16" t="s">
        <v>299</v>
      </c>
    </row>
    <row r="2305" customFormat="false" ht="15" hidden="false" customHeight="false" outlineLevel="0" collapsed="false">
      <c r="A2305" s="16" t="s">
        <v>7276</v>
      </c>
      <c r="B2305" s="17" t="s">
        <v>7277</v>
      </c>
      <c r="C2305" s="16" t="s">
        <v>7278</v>
      </c>
      <c r="D2305" s="16" t="s">
        <v>1886</v>
      </c>
      <c r="E2305" s="18" t="n">
        <v>1</v>
      </c>
      <c r="F2305" s="16" t="s">
        <v>43</v>
      </c>
      <c r="G2305" s="18" t="n">
        <v>0</v>
      </c>
      <c r="H2305" s="16" t="n">
        <v>0.5</v>
      </c>
      <c r="I2305" s="18" t="n">
        <v>2</v>
      </c>
      <c r="J2305" s="19" t="n">
        <v>0</v>
      </c>
      <c r="K2305" s="19" t="n">
        <v>19.19</v>
      </c>
      <c r="L2305" s="19"/>
      <c r="M2305" s="19" t="n">
        <f aca="false">IF(J2305&gt;0,J2305,K2305)*E2305</f>
        <v>19.19</v>
      </c>
      <c r="N2305" s="20"/>
      <c r="O2305" s="21" t="str">
        <f aca="false">IF(R2305="","",ROUND(R2305*(1-Premissas!$B$4),4))</f>
        <v/>
      </c>
      <c r="P2305" s="22"/>
      <c r="Q2305" s="22"/>
      <c r="R2305" s="23"/>
      <c r="S2305" s="24"/>
      <c r="T2305" s="24"/>
      <c r="U2305" s="25"/>
      <c r="V2305" s="19" t="str">
        <f aca="false">IF(COUNT(N2305:Q2305)=0,"",MIN(N2305:Q2305))</f>
        <v/>
      </c>
      <c r="W2305" s="16" t="str">
        <f aca="false">IF(V2305="","",INDEX($N$4:$Q$4,MATCH(V2305,N2305:Q2305,0)))</f>
        <v/>
      </c>
      <c r="X2305" s="19" t="str">
        <f aca="false">IF(COUNT(N2305:Q2305)&lt;2,"",SMALL(N2305:Q2305,2))</f>
        <v/>
      </c>
      <c r="Y2305" s="26" t="str">
        <f aca="false">IF(OR(V2305="",M2305=0),"",V2305/M2305-1)</f>
        <v/>
      </c>
      <c r="Z2305" s="26" t="str">
        <f aca="false">IF(OR(V2305="",L2305=""),"",V2305/(L2305*E2305)-1)</f>
        <v/>
      </c>
      <c r="AA2305" s="16" t="str">
        <f aca="false">IF(V2305="","SEM OFERTA",IF(OR(Y2305&gt;Premissas!$B$11,Y2305&lt;Premissas!$B$12),"VERIFICAR - UNIDADE/EMBALAGEM",IF(Y2305&gt;Premissas!$B$6,"NÃO COMPRAR - REAJUSTE &gt;5%","COMPRAR")))</f>
        <v>SEM OFERTA</v>
      </c>
      <c r="AB2305" s="18" t="str">
        <f aca="false">IF(W2305="DIMEC",S2305,IF(W2305="MEDCENTRO",U2305,""))</f>
        <v/>
      </c>
      <c r="AC2305" s="18" t="n">
        <f aca="false">IF(AA2305&lt;&gt;"COMPRAR",0,IF(AB2305="",I2305,MIN(I2305,AB2305)))</f>
        <v>0</v>
      </c>
      <c r="AD2305" s="19" t="n">
        <f aca="false">IF(AC2305&gt;0,AC2305*V2305,0)</f>
        <v>0</v>
      </c>
      <c r="AE2305" s="19" t="n">
        <f aca="false">IF(AC2305&gt;0,(M2305-V2305)*AC2305,0)</f>
        <v>0</v>
      </c>
      <c r="AF2305" s="16" t="str">
        <f aca="false">IF(AA2305&lt;&gt;"COMPRAR","",IF(AB2305="",IF(X2305="","",IF(X2305-V2305&lt;0.01,"EMPATE TÉCNICO","")),IF(AB2305&lt;I2305,"ESTOQUE INSUFICIENTE",IF(X2305="","",IF(X2305-V2305&lt;0.01,"EMPATE TÉCNICO","")))))</f>
        <v/>
      </c>
      <c r="AG2305" s="16" t="s">
        <v>763</v>
      </c>
      <c r="AH2305" s="16" t="s">
        <v>7279</v>
      </c>
    </row>
    <row r="2306" customFormat="false" ht="15" hidden="false" customHeight="false" outlineLevel="0" collapsed="false">
      <c r="A2306" s="16" t="s">
        <v>7280</v>
      </c>
      <c r="B2306" s="17" t="s">
        <v>7281</v>
      </c>
      <c r="C2306" s="16" t="s">
        <v>7282</v>
      </c>
      <c r="D2306" s="16" t="s">
        <v>762</v>
      </c>
      <c r="E2306" s="18" t="n">
        <v>1</v>
      </c>
      <c r="F2306" s="16" t="s">
        <v>42</v>
      </c>
      <c r="G2306" s="18" t="n">
        <v>4</v>
      </c>
      <c r="H2306" s="16" t="n">
        <v>3.2</v>
      </c>
      <c r="I2306" s="18" t="n">
        <v>5</v>
      </c>
      <c r="J2306" s="19" t="n">
        <v>4.79</v>
      </c>
      <c r="K2306" s="19" t="n">
        <v>4.79</v>
      </c>
      <c r="L2306" s="19" t="n">
        <v>4.79</v>
      </c>
      <c r="M2306" s="19" t="n">
        <f aca="false">IF(J2306&gt;0,J2306,K2306)*E2306</f>
        <v>4.79</v>
      </c>
      <c r="N2306" s="20"/>
      <c r="O2306" s="21" t="str">
        <f aca="false">IF(R2306="","",ROUND(R2306*(1-Premissas!$B$4),4))</f>
        <v/>
      </c>
      <c r="P2306" s="22"/>
      <c r="Q2306" s="22"/>
      <c r="R2306" s="23"/>
      <c r="S2306" s="24"/>
      <c r="T2306" s="24"/>
      <c r="U2306" s="25"/>
      <c r="V2306" s="19" t="str">
        <f aca="false">IF(COUNT(N2306:Q2306)=0,"",MIN(N2306:Q2306))</f>
        <v/>
      </c>
      <c r="W2306" s="16" t="str">
        <f aca="false">IF(V2306="","",INDEX($N$4:$Q$4,MATCH(V2306,N2306:Q2306,0)))</f>
        <v/>
      </c>
      <c r="X2306" s="19" t="str">
        <f aca="false">IF(COUNT(N2306:Q2306)&lt;2,"",SMALL(N2306:Q2306,2))</f>
        <v/>
      </c>
      <c r="Y2306" s="26" t="str">
        <f aca="false">IF(OR(V2306="",M2306=0),"",V2306/M2306-1)</f>
        <v/>
      </c>
      <c r="Z2306" s="26" t="str">
        <f aca="false">IF(OR(V2306="",L2306=""),"",V2306/(L2306*E2306)-1)</f>
        <v/>
      </c>
      <c r="AA2306" s="16" t="str">
        <f aca="false">IF(V2306="","SEM OFERTA",IF(OR(Y2306&gt;Premissas!$B$11,Y2306&lt;Premissas!$B$12),"VERIFICAR - UNIDADE/EMBALAGEM",IF(Y2306&gt;Premissas!$B$6,"NÃO COMPRAR - REAJUSTE &gt;5%","COMPRAR")))</f>
        <v>SEM OFERTA</v>
      </c>
      <c r="AB2306" s="18" t="str">
        <f aca="false">IF(W2306="DIMEC",S2306,IF(W2306="MEDCENTRO",U2306,""))</f>
        <v/>
      </c>
      <c r="AC2306" s="18" t="n">
        <f aca="false">IF(AA2306&lt;&gt;"COMPRAR",0,IF(AB2306="",I2306,MIN(I2306,AB2306)))</f>
        <v>0</v>
      </c>
      <c r="AD2306" s="19" t="n">
        <f aca="false">IF(AC2306&gt;0,AC2306*V2306,0)</f>
        <v>0</v>
      </c>
      <c r="AE2306" s="19" t="n">
        <f aca="false">IF(AC2306&gt;0,(M2306-V2306)*AC2306,0)</f>
        <v>0</v>
      </c>
      <c r="AF2306" s="16" t="str">
        <f aca="false">IF(AA2306&lt;&gt;"COMPRAR","",IF(AB2306="",IF(X2306="","",IF(X2306-V2306&lt;0.01,"EMPATE TÉCNICO","")),IF(AB2306&lt;I2306,"ESTOQUE INSUFICIENTE",IF(X2306="","",IF(X2306-V2306&lt;0.01,"EMPATE TÉCNICO","")))))</f>
        <v/>
      </c>
      <c r="AG2306" s="16" t="s">
        <v>763</v>
      </c>
      <c r="AH2306" s="16" t="s">
        <v>7279</v>
      </c>
    </row>
    <row r="2307" customFormat="false" ht="15" hidden="false" customHeight="false" outlineLevel="0" collapsed="false">
      <c r="A2307" s="16" t="s">
        <v>7283</v>
      </c>
      <c r="B2307" s="17" t="s">
        <v>7284</v>
      </c>
      <c r="C2307" s="16" t="s">
        <v>7285</v>
      </c>
      <c r="D2307" s="16" t="s">
        <v>7286</v>
      </c>
      <c r="E2307" s="18" t="n">
        <v>1</v>
      </c>
      <c r="F2307" s="16" t="s">
        <v>41</v>
      </c>
      <c r="G2307" s="18" t="n">
        <v>1</v>
      </c>
      <c r="H2307" s="16" t="n">
        <v>3.2</v>
      </c>
      <c r="I2307" s="18" t="n">
        <v>8</v>
      </c>
      <c r="J2307" s="19" t="n">
        <v>36.94</v>
      </c>
      <c r="K2307" s="19" t="n">
        <v>36.94</v>
      </c>
      <c r="L2307" s="19" t="n">
        <v>36.94</v>
      </c>
      <c r="M2307" s="19" t="n">
        <f aca="false">IF(J2307&gt;0,J2307,K2307)*E2307</f>
        <v>36.94</v>
      </c>
      <c r="N2307" s="20"/>
      <c r="O2307" s="21" t="str">
        <f aca="false">IF(R2307="","",ROUND(R2307*(1-Premissas!$B$4),4))</f>
        <v/>
      </c>
      <c r="P2307" s="22"/>
      <c r="Q2307" s="22"/>
      <c r="R2307" s="23"/>
      <c r="S2307" s="24"/>
      <c r="T2307" s="24"/>
      <c r="U2307" s="25"/>
      <c r="V2307" s="19" t="str">
        <f aca="false">IF(COUNT(N2307:Q2307)=0,"",MIN(N2307:Q2307))</f>
        <v/>
      </c>
      <c r="W2307" s="16" t="str">
        <f aca="false">IF(V2307="","",INDEX($N$4:$Q$4,MATCH(V2307,N2307:Q2307,0)))</f>
        <v/>
      </c>
      <c r="X2307" s="19" t="str">
        <f aca="false">IF(COUNT(N2307:Q2307)&lt;2,"",SMALL(N2307:Q2307,2))</f>
        <v/>
      </c>
      <c r="Y2307" s="26" t="str">
        <f aca="false">IF(OR(V2307="",M2307=0),"",V2307/M2307-1)</f>
        <v/>
      </c>
      <c r="Z2307" s="26" t="str">
        <f aca="false">IF(OR(V2307="",L2307=""),"",V2307/(L2307*E2307)-1)</f>
        <v/>
      </c>
      <c r="AA2307" s="16" t="str">
        <f aca="false">IF(V2307="","SEM OFERTA",IF(OR(Y2307&gt;Premissas!$B$11,Y2307&lt;Premissas!$B$12),"VERIFICAR - UNIDADE/EMBALAGEM",IF(Y2307&gt;Premissas!$B$6,"NÃO COMPRAR - REAJUSTE &gt;5%","COMPRAR")))</f>
        <v>SEM OFERTA</v>
      </c>
      <c r="AB2307" s="18" t="str">
        <f aca="false">IF(W2307="DIMEC",S2307,IF(W2307="MEDCENTRO",U2307,""))</f>
        <v/>
      </c>
      <c r="AC2307" s="18" t="n">
        <f aca="false">IF(AA2307&lt;&gt;"COMPRAR",0,IF(AB2307="",I2307,MIN(I2307,AB2307)))</f>
        <v>0</v>
      </c>
      <c r="AD2307" s="19" t="n">
        <f aca="false">IF(AC2307&gt;0,AC2307*V2307,0)</f>
        <v>0</v>
      </c>
      <c r="AE2307" s="19" t="n">
        <f aca="false">IF(AC2307&gt;0,(M2307-V2307)*AC2307,0)</f>
        <v>0</v>
      </c>
      <c r="AF2307" s="16" t="str">
        <f aca="false">IF(AA2307&lt;&gt;"COMPRAR","",IF(AB2307="",IF(X2307="","",IF(X2307-V2307&lt;0.01,"EMPATE TÉCNICO","")),IF(AB2307&lt;I2307,"ESTOQUE INSUFICIENTE",IF(X2307="","",IF(X2307-V2307&lt;0.01,"EMPATE TÉCNICO","")))))</f>
        <v/>
      </c>
      <c r="AG2307" s="16" t="s">
        <v>7287</v>
      </c>
      <c r="AH2307" s="16" t="s">
        <v>7279</v>
      </c>
    </row>
    <row r="2308" customFormat="false" ht="15" hidden="false" customHeight="false" outlineLevel="0" collapsed="false">
      <c r="A2308" s="16" t="s">
        <v>7288</v>
      </c>
      <c r="B2308" s="17" t="s">
        <v>7289</v>
      </c>
      <c r="C2308" s="16" t="s">
        <v>7290</v>
      </c>
      <c r="D2308" s="16"/>
      <c r="E2308" s="18" t="n">
        <v>1</v>
      </c>
      <c r="F2308" s="16" t="s">
        <v>43</v>
      </c>
      <c r="G2308" s="18" t="n">
        <v>0</v>
      </c>
      <c r="H2308" s="16" t="n">
        <v>0.4</v>
      </c>
      <c r="I2308" s="18" t="n">
        <v>1</v>
      </c>
      <c r="J2308" s="19" t="n">
        <v>0</v>
      </c>
      <c r="K2308" s="19" t="n">
        <v>14.99</v>
      </c>
      <c r="L2308" s="19"/>
      <c r="M2308" s="19" t="n">
        <f aca="false">IF(J2308&gt;0,J2308,K2308)*E2308</f>
        <v>14.99</v>
      </c>
      <c r="N2308" s="20"/>
      <c r="O2308" s="21" t="str">
        <f aca="false">IF(R2308="","",ROUND(R2308*(1-Premissas!$B$4),4))</f>
        <v/>
      </c>
      <c r="P2308" s="22"/>
      <c r="Q2308" s="22"/>
      <c r="R2308" s="23"/>
      <c r="S2308" s="24"/>
      <c r="T2308" s="24"/>
      <c r="U2308" s="25"/>
      <c r="V2308" s="19" t="str">
        <f aca="false">IF(COUNT(N2308:Q2308)=0,"",MIN(N2308:Q2308))</f>
        <v/>
      </c>
      <c r="W2308" s="16" t="str">
        <f aca="false">IF(V2308="","",INDEX($N$4:$Q$4,MATCH(V2308,N2308:Q2308,0)))</f>
        <v/>
      </c>
      <c r="X2308" s="19" t="str">
        <f aca="false">IF(COUNT(N2308:Q2308)&lt;2,"",SMALL(N2308:Q2308,2))</f>
        <v/>
      </c>
      <c r="Y2308" s="26" t="str">
        <f aca="false">IF(OR(V2308="",M2308=0),"",V2308/M2308-1)</f>
        <v/>
      </c>
      <c r="Z2308" s="26" t="str">
        <f aca="false">IF(OR(V2308="",L2308=""),"",V2308/(L2308*E2308)-1)</f>
        <v/>
      </c>
      <c r="AA2308" s="16" t="str">
        <f aca="false">IF(V2308="","SEM OFERTA",IF(OR(Y2308&gt;Premissas!$B$11,Y2308&lt;Premissas!$B$12),"VERIFICAR - UNIDADE/EMBALAGEM",IF(Y2308&gt;Premissas!$B$6,"NÃO COMPRAR - REAJUSTE &gt;5%","COMPRAR")))</f>
        <v>SEM OFERTA</v>
      </c>
      <c r="AB2308" s="18" t="str">
        <f aca="false">IF(W2308="DIMEC",S2308,IF(W2308="MEDCENTRO",U2308,""))</f>
        <v/>
      </c>
      <c r="AC2308" s="18" t="n">
        <f aca="false">IF(AA2308&lt;&gt;"COMPRAR",0,IF(AB2308="",I2308,MIN(I2308,AB2308)))</f>
        <v>0</v>
      </c>
      <c r="AD2308" s="19" t="n">
        <f aca="false">IF(AC2308&gt;0,AC2308*V2308,0)</f>
        <v>0</v>
      </c>
      <c r="AE2308" s="19" t="n">
        <f aca="false">IF(AC2308&gt;0,(M2308-V2308)*AC2308,0)</f>
        <v>0</v>
      </c>
      <c r="AF2308" s="16" t="str">
        <f aca="false">IF(AA2308&lt;&gt;"COMPRAR","",IF(AB2308="",IF(X2308="","",IF(X2308-V2308&lt;0.01,"EMPATE TÉCNICO","")),IF(AB2308&lt;I2308,"ESTOQUE INSUFICIENTE",IF(X2308="","",IF(X2308-V2308&lt;0.01,"EMPATE TÉCNICO","")))))</f>
        <v/>
      </c>
      <c r="AG2308" s="16" t="s">
        <v>763</v>
      </c>
      <c r="AH2308" s="16" t="s">
        <v>7279</v>
      </c>
    </row>
    <row r="2309" customFormat="false" ht="15" hidden="false" customHeight="false" outlineLevel="0" collapsed="false">
      <c r="A2309" s="16" t="s">
        <v>7291</v>
      </c>
      <c r="B2309" s="17" t="s">
        <v>7292</v>
      </c>
      <c r="C2309" s="16" t="s">
        <v>7293</v>
      </c>
      <c r="D2309" s="16" t="s">
        <v>762</v>
      </c>
      <c r="E2309" s="18" t="n">
        <v>1</v>
      </c>
      <c r="F2309" s="16" t="s">
        <v>43</v>
      </c>
      <c r="G2309" s="18" t="n">
        <v>0</v>
      </c>
      <c r="H2309" s="16" t="n">
        <v>0.1</v>
      </c>
      <c r="I2309" s="18" t="n">
        <v>1</v>
      </c>
      <c r="J2309" s="19" t="n">
        <v>0</v>
      </c>
      <c r="K2309" s="19" t="n">
        <v>20.46</v>
      </c>
      <c r="L2309" s="19"/>
      <c r="M2309" s="19" t="n">
        <f aca="false">IF(J2309&gt;0,J2309,K2309)*E2309</f>
        <v>20.46</v>
      </c>
      <c r="N2309" s="20"/>
      <c r="O2309" s="21" t="str">
        <f aca="false">IF(R2309="","",ROUND(R2309*(1-Premissas!$B$4),4))</f>
        <v/>
      </c>
      <c r="P2309" s="22"/>
      <c r="Q2309" s="22"/>
      <c r="R2309" s="23"/>
      <c r="S2309" s="24"/>
      <c r="T2309" s="24"/>
      <c r="U2309" s="25"/>
      <c r="V2309" s="19" t="str">
        <f aca="false">IF(COUNT(N2309:Q2309)=0,"",MIN(N2309:Q2309))</f>
        <v/>
      </c>
      <c r="W2309" s="16" t="str">
        <f aca="false">IF(V2309="","",INDEX($N$4:$Q$4,MATCH(V2309,N2309:Q2309,0)))</f>
        <v/>
      </c>
      <c r="X2309" s="19" t="str">
        <f aca="false">IF(COUNT(N2309:Q2309)&lt;2,"",SMALL(N2309:Q2309,2))</f>
        <v/>
      </c>
      <c r="Y2309" s="26" t="str">
        <f aca="false">IF(OR(V2309="",M2309=0),"",V2309/M2309-1)</f>
        <v/>
      </c>
      <c r="Z2309" s="26" t="str">
        <f aca="false">IF(OR(V2309="",L2309=""),"",V2309/(L2309*E2309)-1)</f>
        <v/>
      </c>
      <c r="AA2309" s="16" t="str">
        <f aca="false">IF(V2309="","SEM OFERTA",IF(OR(Y2309&gt;Premissas!$B$11,Y2309&lt;Premissas!$B$12),"VERIFICAR - UNIDADE/EMBALAGEM",IF(Y2309&gt;Premissas!$B$6,"NÃO COMPRAR - REAJUSTE &gt;5%","COMPRAR")))</f>
        <v>SEM OFERTA</v>
      </c>
      <c r="AB2309" s="18" t="str">
        <f aca="false">IF(W2309="DIMEC",S2309,IF(W2309="MEDCENTRO",U2309,""))</f>
        <v/>
      </c>
      <c r="AC2309" s="18" t="n">
        <f aca="false">IF(AA2309&lt;&gt;"COMPRAR",0,IF(AB2309="",I2309,MIN(I2309,AB2309)))</f>
        <v>0</v>
      </c>
      <c r="AD2309" s="19" t="n">
        <f aca="false">IF(AC2309&gt;0,AC2309*V2309,0)</f>
        <v>0</v>
      </c>
      <c r="AE2309" s="19" t="n">
        <f aca="false">IF(AC2309&gt;0,(M2309-V2309)*AC2309,0)</f>
        <v>0</v>
      </c>
      <c r="AF2309" s="16" t="str">
        <f aca="false">IF(AA2309&lt;&gt;"COMPRAR","",IF(AB2309="",IF(X2309="","",IF(X2309-V2309&lt;0.01,"EMPATE TÉCNICO","")),IF(AB2309&lt;I2309,"ESTOQUE INSUFICIENTE",IF(X2309="","",IF(X2309-V2309&lt;0.01,"EMPATE TÉCNICO","")))))</f>
        <v/>
      </c>
      <c r="AG2309" s="16" t="s">
        <v>763</v>
      </c>
      <c r="AH2309" s="16" t="s">
        <v>7279</v>
      </c>
    </row>
    <row r="2310" customFormat="false" ht="15" hidden="false" customHeight="false" outlineLevel="0" collapsed="false">
      <c r="A2310" s="16" t="s">
        <v>7294</v>
      </c>
      <c r="B2310" s="17" t="s">
        <v>7295</v>
      </c>
      <c r="C2310" s="16" t="s">
        <v>7296</v>
      </c>
      <c r="D2310" s="16" t="s">
        <v>5113</v>
      </c>
      <c r="E2310" s="18" t="n">
        <v>1</v>
      </c>
      <c r="F2310" s="16" t="s">
        <v>42</v>
      </c>
      <c r="G2310" s="18" t="n">
        <v>0</v>
      </c>
      <c r="H2310" s="16" t="n">
        <v>0.5</v>
      </c>
      <c r="I2310" s="18" t="n">
        <v>2</v>
      </c>
      <c r="J2310" s="19" t="n">
        <v>39.14</v>
      </c>
      <c r="K2310" s="19" t="n">
        <v>39.14</v>
      </c>
      <c r="L2310" s="19" t="n">
        <v>39.14</v>
      </c>
      <c r="M2310" s="19" t="n">
        <f aca="false">IF(J2310&gt;0,J2310,K2310)*E2310</f>
        <v>39.14</v>
      </c>
      <c r="N2310" s="20"/>
      <c r="O2310" s="21" t="str">
        <f aca="false">IF(R2310="","",ROUND(R2310*(1-Premissas!$B$4),4))</f>
        <v/>
      </c>
      <c r="P2310" s="22"/>
      <c r="Q2310" s="22"/>
      <c r="R2310" s="23"/>
      <c r="S2310" s="24"/>
      <c r="T2310" s="24"/>
      <c r="U2310" s="25"/>
      <c r="V2310" s="19" t="str">
        <f aca="false">IF(COUNT(N2310:Q2310)=0,"",MIN(N2310:Q2310))</f>
        <v/>
      </c>
      <c r="W2310" s="16" t="str">
        <f aca="false">IF(V2310="","",INDEX($N$4:$Q$4,MATCH(V2310,N2310:Q2310,0)))</f>
        <v/>
      </c>
      <c r="X2310" s="19" t="str">
        <f aca="false">IF(COUNT(N2310:Q2310)&lt;2,"",SMALL(N2310:Q2310,2))</f>
        <v/>
      </c>
      <c r="Y2310" s="26" t="str">
        <f aca="false">IF(OR(V2310="",M2310=0),"",V2310/M2310-1)</f>
        <v/>
      </c>
      <c r="Z2310" s="26" t="str">
        <f aca="false">IF(OR(V2310="",L2310=""),"",V2310/(L2310*E2310)-1)</f>
        <v/>
      </c>
      <c r="AA2310" s="16" t="str">
        <f aca="false">IF(V2310="","SEM OFERTA",IF(OR(Y2310&gt;Premissas!$B$11,Y2310&lt;Premissas!$B$12),"VERIFICAR - UNIDADE/EMBALAGEM",IF(Y2310&gt;Premissas!$B$6,"NÃO COMPRAR - REAJUSTE &gt;5%","COMPRAR")))</f>
        <v>SEM OFERTA</v>
      </c>
      <c r="AB2310" s="18" t="str">
        <f aca="false">IF(W2310="DIMEC",S2310,IF(W2310="MEDCENTRO",U2310,""))</f>
        <v/>
      </c>
      <c r="AC2310" s="18" t="n">
        <f aca="false">IF(AA2310&lt;&gt;"COMPRAR",0,IF(AB2310="",I2310,MIN(I2310,AB2310)))</f>
        <v>0</v>
      </c>
      <c r="AD2310" s="19" t="n">
        <f aca="false">IF(AC2310&gt;0,AC2310*V2310,0)</f>
        <v>0</v>
      </c>
      <c r="AE2310" s="19" t="n">
        <f aca="false">IF(AC2310&gt;0,(M2310-V2310)*AC2310,0)</f>
        <v>0</v>
      </c>
      <c r="AF2310" s="16" t="str">
        <f aca="false">IF(AA2310&lt;&gt;"COMPRAR","",IF(AB2310="",IF(X2310="","",IF(X2310-V2310&lt;0.01,"EMPATE TÉCNICO","")),IF(AB2310&lt;I2310,"ESTOQUE INSUFICIENTE",IF(X2310="","",IF(X2310-V2310&lt;0.01,"EMPATE TÉCNICO","")))))</f>
        <v/>
      </c>
      <c r="AG2310" s="16" t="s">
        <v>547</v>
      </c>
      <c r="AH2310" s="16" t="s">
        <v>7279</v>
      </c>
    </row>
    <row r="2311" customFormat="false" ht="15" hidden="false" customHeight="false" outlineLevel="0" collapsed="false">
      <c r="A2311" s="16" t="s">
        <v>7297</v>
      </c>
      <c r="B2311" s="17" t="s">
        <v>7298</v>
      </c>
      <c r="C2311" s="16" t="s">
        <v>7299</v>
      </c>
      <c r="D2311" s="16" t="s">
        <v>3882</v>
      </c>
      <c r="E2311" s="18" t="n">
        <v>1</v>
      </c>
      <c r="F2311" s="16" t="s">
        <v>42</v>
      </c>
      <c r="G2311" s="18" t="n">
        <v>2</v>
      </c>
      <c r="H2311" s="16" t="n">
        <v>2.1</v>
      </c>
      <c r="I2311" s="18" t="n">
        <v>4</v>
      </c>
      <c r="J2311" s="19" t="n">
        <v>13.12</v>
      </c>
      <c r="K2311" s="19" t="n">
        <v>13.12</v>
      </c>
      <c r="L2311" s="19" t="n">
        <v>13.12</v>
      </c>
      <c r="M2311" s="19" t="n">
        <f aca="false">IF(J2311&gt;0,J2311,K2311)*E2311</f>
        <v>13.12</v>
      </c>
      <c r="N2311" s="20"/>
      <c r="O2311" s="21" t="str">
        <f aca="false">IF(R2311="","",ROUND(R2311*(1-Premissas!$B$4),4))</f>
        <v/>
      </c>
      <c r="P2311" s="22"/>
      <c r="Q2311" s="22"/>
      <c r="R2311" s="23"/>
      <c r="S2311" s="24"/>
      <c r="T2311" s="24"/>
      <c r="U2311" s="25"/>
      <c r="V2311" s="19" t="str">
        <f aca="false">IF(COUNT(N2311:Q2311)=0,"",MIN(N2311:Q2311))</f>
        <v/>
      </c>
      <c r="W2311" s="16" t="str">
        <f aca="false">IF(V2311="","",INDEX($N$4:$Q$4,MATCH(V2311,N2311:Q2311,0)))</f>
        <v/>
      </c>
      <c r="X2311" s="19" t="str">
        <f aca="false">IF(COUNT(N2311:Q2311)&lt;2,"",SMALL(N2311:Q2311,2))</f>
        <v/>
      </c>
      <c r="Y2311" s="26" t="str">
        <f aca="false">IF(OR(V2311="",M2311=0),"",V2311/M2311-1)</f>
        <v/>
      </c>
      <c r="Z2311" s="26" t="str">
        <f aca="false">IF(OR(V2311="",L2311=""),"",V2311/(L2311*E2311)-1)</f>
        <v/>
      </c>
      <c r="AA2311" s="16" t="str">
        <f aca="false">IF(V2311="","SEM OFERTA",IF(OR(Y2311&gt;Premissas!$B$11,Y2311&lt;Premissas!$B$12),"VERIFICAR - UNIDADE/EMBALAGEM",IF(Y2311&gt;Premissas!$B$6,"NÃO COMPRAR - REAJUSTE &gt;5%","COMPRAR")))</f>
        <v>SEM OFERTA</v>
      </c>
      <c r="AB2311" s="18" t="str">
        <f aca="false">IF(W2311="DIMEC",S2311,IF(W2311="MEDCENTRO",U2311,""))</f>
        <v/>
      </c>
      <c r="AC2311" s="18" t="n">
        <f aca="false">IF(AA2311&lt;&gt;"COMPRAR",0,IF(AB2311="",I2311,MIN(I2311,AB2311)))</f>
        <v>0</v>
      </c>
      <c r="AD2311" s="19" t="n">
        <f aca="false">IF(AC2311&gt;0,AC2311*V2311,0)</f>
        <v>0</v>
      </c>
      <c r="AE2311" s="19" t="n">
        <f aca="false">IF(AC2311&gt;0,(M2311-V2311)*AC2311,0)</f>
        <v>0</v>
      </c>
      <c r="AF2311" s="16" t="str">
        <f aca="false">IF(AA2311&lt;&gt;"COMPRAR","",IF(AB2311="",IF(X2311="","",IF(X2311-V2311&lt;0.01,"EMPATE TÉCNICO","")),IF(AB2311&lt;I2311,"ESTOQUE INSUFICIENTE",IF(X2311="","",IF(X2311-V2311&lt;0.01,"EMPATE TÉCNICO","")))))</f>
        <v/>
      </c>
      <c r="AG2311" s="16" t="s">
        <v>328</v>
      </c>
      <c r="AH2311" s="16" t="s">
        <v>7279</v>
      </c>
    </row>
    <row r="2312" customFormat="false" ht="15" hidden="false" customHeight="false" outlineLevel="0" collapsed="false">
      <c r="A2312" s="16" t="s">
        <v>7300</v>
      </c>
      <c r="B2312" s="17" t="s">
        <v>7301</v>
      </c>
      <c r="C2312" s="16" t="s">
        <v>7302</v>
      </c>
      <c r="D2312" s="16"/>
      <c r="E2312" s="18" t="n">
        <v>1</v>
      </c>
      <c r="F2312" s="16" t="s">
        <v>43</v>
      </c>
      <c r="G2312" s="18" t="n">
        <v>0</v>
      </c>
      <c r="H2312" s="16" t="n">
        <v>0.2</v>
      </c>
      <c r="I2312" s="18" t="n">
        <v>1</v>
      </c>
      <c r="J2312" s="19" t="n">
        <v>22.62</v>
      </c>
      <c r="K2312" s="19" t="n">
        <v>22.62</v>
      </c>
      <c r="L2312" s="19" t="n">
        <v>22.62</v>
      </c>
      <c r="M2312" s="19" t="n">
        <f aca="false">IF(J2312&gt;0,J2312,K2312)*E2312</f>
        <v>22.62</v>
      </c>
      <c r="N2312" s="20"/>
      <c r="O2312" s="21" t="str">
        <f aca="false">IF(R2312="","",ROUND(R2312*(1-Premissas!$B$4),4))</f>
        <v/>
      </c>
      <c r="P2312" s="22"/>
      <c r="Q2312" s="22"/>
      <c r="R2312" s="23"/>
      <c r="S2312" s="24"/>
      <c r="T2312" s="24"/>
      <c r="U2312" s="25"/>
      <c r="V2312" s="19" t="str">
        <f aca="false">IF(COUNT(N2312:Q2312)=0,"",MIN(N2312:Q2312))</f>
        <v/>
      </c>
      <c r="W2312" s="16" t="str">
        <f aca="false">IF(V2312="","",INDEX($N$4:$Q$4,MATCH(V2312,N2312:Q2312,0)))</f>
        <v/>
      </c>
      <c r="X2312" s="19" t="str">
        <f aca="false">IF(COUNT(N2312:Q2312)&lt;2,"",SMALL(N2312:Q2312,2))</f>
        <v/>
      </c>
      <c r="Y2312" s="26" t="str">
        <f aca="false">IF(OR(V2312="",M2312=0),"",V2312/M2312-1)</f>
        <v/>
      </c>
      <c r="Z2312" s="26" t="str">
        <f aca="false">IF(OR(V2312="",L2312=""),"",V2312/(L2312*E2312)-1)</f>
        <v/>
      </c>
      <c r="AA2312" s="16" t="str">
        <f aca="false">IF(V2312="","SEM OFERTA",IF(OR(Y2312&gt;Premissas!$B$11,Y2312&lt;Premissas!$B$12),"VERIFICAR - UNIDADE/EMBALAGEM",IF(Y2312&gt;Premissas!$B$6,"NÃO COMPRAR - REAJUSTE &gt;5%","COMPRAR")))</f>
        <v>SEM OFERTA</v>
      </c>
      <c r="AB2312" s="18" t="str">
        <f aca="false">IF(W2312="DIMEC",S2312,IF(W2312="MEDCENTRO",U2312,""))</f>
        <v/>
      </c>
      <c r="AC2312" s="18" t="n">
        <f aca="false">IF(AA2312&lt;&gt;"COMPRAR",0,IF(AB2312="",I2312,MIN(I2312,AB2312)))</f>
        <v>0</v>
      </c>
      <c r="AD2312" s="19" t="n">
        <f aca="false">IF(AC2312&gt;0,AC2312*V2312,0)</f>
        <v>0</v>
      </c>
      <c r="AE2312" s="19" t="n">
        <f aca="false">IF(AC2312&gt;0,(M2312-V2312)*AC2312,0)</f>
        <v>0</v>
      </c>
      <c r="AF2312" s="16" t="str">
        <f aca="false">IF(AA2312&lt;&gt;"COMPRAR","",IF(AB2312="",IF(X2312="","",IF(X2312-V2312&lt;0.01,"EMPATE TÉCNICO","")),IF(AB2312&lt;I2312,"ESTOQUE INSUFICIENTE",IF(X2312="","",IF(X2312-V2312&lt;0.01,"EMPATE TÉCNICO","")))))</f>
        <v/>
      </c>
      <c r="AG2312" s="16" t="s">
        <v>328</v>
      </c>
      <c r="AH2312" s="16" t="s">
        <v>7279</v>
      </c>
    </row>
    <row r="2313" customFormat="false" ht="15" hidden="false" customHeight="false" outlineLevel="0" collapsed="false">
      <c r="A2313" s="16" t="s">
        <v>7303</v>
      </c>
      <c r="B2313" s="17" t="s">
        <v>7304</v>
      </c>
      <c r="C2313" s="16" t="s">
        <v>7305</v>
      </c>
      <c r="D2313" s="16" t="s">
        <v>7306</v>
      </c>
      <c r="E2313" s="18" t="n">
        <v>1</v>
      </c>
      <c r="F2313" s="16" t="s">
        <v>42</v>
      </c>
      <c r="G2313" s="18" t="n">
        <v>1</v>
      </c>
      <c r="H2313" s="16" t="n">
        <v>0.8</v>
      </c>
      <c r="I2313" s="18" t="n">
        <v>2</v>
      </c>
      <c r="J2313" s="19" t="n">
        <v>25.8</v>
      </c>
      <c r="K2313" s="19" t="n">
        <v>25.8</v>
      </c>
      <c r="L2313" s="19" t="n">
        <v>25.8</v>
      </c>
      <c r="M2313" s="19" t="n">
        <f aca="false">IF(J2313&gt;0,J2313,K2313)*E2313</f>
        <v>25.8</v>
      </c>
      <c r="N2313" s="20"/>
      <c r="O2313" s="21" t="str">
        <f aca="false">IF(R2313="","",ROUND(R2313*(1-Premissas!$B$4),4))</f>
        <v/>
      </c>
      <c r="P2313" s="22"/>
      <c r="Q2313" s="22"/>
      <c r="R2313" s="23"/>
      <c r="S2313" s="24"/>
      <c r="T2313" s="24"/>
      <c r="U2313" s="25"/>
      <c r="V2313" s="19" t="str">
        <f aca="false">IF(COUNT(N2313:Q2313)=0,"",MIN(N2313:Q2313))</f>
        <v/>
      </c>
      <c r="W2313" s="16" t="str">
        <f aca="false">IF(V2313="","",INDEX($N$4:$Q$4,MATCH(V2313,N2313:Q2313,0)))</f>
        <v/>
      </c>
      <c r="X2313" s="19" t="str">
        <f aca="false">IF(COUNT(N2313:Q2313)&lt;2,"",SMALL(N2313:Q2313,2))</f>
        <v/>
      </c>
      <c r="Y2313" s="26" t="str">
        <f aca="false">IF(OR(V2313="",M2313=0),"",V2313/M2313-1)</f>
        <v/>
      </c>
      <c r="Z2313" s="26" t="str">
        <f aca="false">IF(OR(V2313="",L2313=""),"",V2313/(L2313*E2313)-1)</f>
        <v/>
      </c>
      <c r="AA2313" s="16" t="str">
        <f aca="false">IF(V2313="","SEM OFERTA",IF(OR(Y2313&gt;Premissas!$B$11,Y2313&lt;Premissas!$B$12),"VERIFICAR - UNIDADE/EMBALAGEM",IF(Y2313&gt;Premissas!$B$6,"NÃO COMPRAR - REAJUSTE &gt;5%","COMPRAR")))</f>
        <v>SEM OFERTA</v>
      </c>
      <c r="AB2313" s="18" t="str">
        <f aca="false">IF(W2313="DIMEC",S2313,IF(W2313="MEDCENTRO",U2313,""))</f>
        <v/>
      </c>
      <c r="AC2313" s="18" t="n">
        <f aca="false">IF(AA2313&lt;&gt;"COMPRAR",0,IF(AB2313="",I2313,MIN(I2313,AB2313)))</f>
        <v>0</v>
      </c>
      <c r="AD2313" s="19" t="n">
        <f aca="false">IF(AC2313&gt;0,AC2313*V2313,0)</f>
        <v>0</v>
      </c>
      <c r="AE2313" s="19" t="n">
        <f aca="false">IF(AC2313&gt;0,(M2313-V2313)*AC2313,0)</f>
        <v>0</v>
      </c>
      <c r="AF2313" s="16" t="str">
        <f aca="false">IF(AA2313&lt;&gt;"COMPRAR","",IF(AB2313="",IF(X2313="","",IF(X2313-V2313&lt;0.01,"EMPATE TÉCNICO","")),IF(AB2313&lt;I2313,"ESTOQUE INSUFICIENTE",IF(X2313="","",IF(X2313-V2313&lt;0.01,"EMPATE TÉCNICO","")))))</f>
        <v/>
      </c>
      <c r="AG2313" s="16" t="s">
        <v>490</v>
      </c>
      <c r="AH2313" s="16" t="s">
        <v>7279</v>
      </c>
    </row>
    <row r="2314" customFormat="false" ht="15" hidden="false" customHeight="false" outlineLevel="0" collapsed="false">
      <c r="A2314" s="16" t="s">
        <v>7307</v>
      </c>
      <c r="B2314" s="17" t="s">
        <v>7308</v>
      </c>
      <c r="C2314" s="16" t="s">
        <v>7309</v>
      </c>
      <c r="D2314" s="16" t="s">
        <v>7310</v>
      </c>
      <c r="E2314" s="18" t="n">
        <v>1</v>
      </c>
      <c r="F2314" s="16" t="s">
        <v>43</v>
      </c>
      <c r="G2314" s="18" t="n">
        <v>0</v>
      </c>
      <c r="H2314" s="16" t="n">
        <v>0.1</v>
      </c>
      <c r="I2314" s="18" t="n">
        <v>1</v>
      </c>
      <c r="J2314" s="19" t="n">
        <v>17.5</v>
      </c>
      <c r="K2314" s="19" t="n">
        <v>17.5</v>
      </c>
      <c r="L2314" s="19" t="n">
        <v>17.5</v>
      </c>
      <c r="M2314" s="19" t="n">
        <f aca="false">IF(J2314&gt;0,J2314,K2314)*E2314</f>
        <v>17.5</v>
      </c>
      <c r="N2314" s="20"/>
      <c r="O2314" s="21" t="str">
        <f aca="false">IF(R2314="","",ROUND(R2314*(1-Premissas!$B$4),4))</f>
        <v/>
      </c>
      <c r="P2314" s="22"/>
      <c r="Q2314" s="22"/>
      <c r="R2314" s="23"/>
      <c r="S2314" s="24"/>
      <c r="T2314" s="24"/>
      <c r="U2314" s="25"/>
      <c r="V2314" s="19" t="str">
        <f aca="false">IF(COUNT(N2314:Q2314)=0,"",MIN(N2314:Q2314))</f>
        <v/>
      </c>
      <c r="W2314" s="16" t="str">
        <f aca="false">IF(V2314="","",INDEX($N$4:$Q$4,MATCH(V2314,N2314:Q2314,0)))</f>
        <v/>
      </c>
      <c r="X2314" s="19" t="str">
        <f aca="false">IF(COUNT(N2314:Q2314)&lt;2,"",SMALL(N2314:Q2314,2))</f>
        <v/>
      </c>
      <c r="Y2314" s="26" t="str">
        <f aca="false">IF(OR(V2314="",M2314=0),"",V2314/M2314-1)</f>
        <v/>
      </c>
      <c r="Z2314" s="26" t="str">
        <f aca="false">IF(OR(V2314="",L2314=""),"",V2314/(L2314*E2314)-1)</f>
        <v/>
      </c>
      <c r="AA2314" s="16" t="str">
        <f aca="false">IF(V2314="","SEM OFERTA",IF(OR(Y2314&gt;Premissas!$B$11,Y2314&lt;Premissas!$B$12),"VERIFICAR - UNIDADE/EMBALAGEM",IF(Y2314&gt;Premissas!$B$6,"NÃO COMPRAR - REAJUSTE &gt;5%","COMPRAR")))</f>
        <v>SEM OFERTA</v>
      </c>
      <c r="AB2314" s="18" t="str">
        <f aca="false">IF(W2314="DIMEC",S2314,IF(W2314="MEDCENTRO",U2314,""))</f>
        <v/>
      </c>
      <c r="AC2314" s="18" t="n">
        <f aca="false">IF(AA2314&lt;&gt;"COMPRAR",0,IF(AB2314="",I2314,MIN(I2314,AB2314)))</f>
        <v>0</v>
      </c>
      <c r="AD2314" s="19" t="n">
        <f aca="false">IF(AC2314&gt;0,AC2314*V2314,0)</f>
        <v>0</v>
      </c>
      <c r="AE2314" s="19" t="n">
        <f aca="false">IF(AC2314&gt;0,(M2314-V2314)*AC2314,0)</f>
        <v>0</v>
      </c>
      <c r="AF2314" s="16" t="str">
        <f aca="false">IF(AA2314&lt;&gt;"COMPRAR","",IF(AB2314="",IF(X2314="","",IF(X2314-V2314&lt;0.01,"EMPATE TÉCNICO","")),IF(AB2314&lt;I2314,"ESTOQUE INSUFICIENTE",IF(X2314="","",IF(X2314-V2314&lt;0.01,"EMPATE TÉCNICO","")))))</f>
        <v/>
      </c>
      <c r="AG2314" s="16" t="s">
        <v>1798</v>
      </c>
      <c r="AH2314" s="16" t="s">
        <v>7279</v>
      </c>
    </row>
    <row r="2315" customFormat="false" ht="15" hidden="false" customHeight="false" outlineLevel="0" collapsed="false">
      <c r="A2315" s="16" t="s">
        <v>7311</v>
      </c>
      <c r="B2315" s="17" t="s">
        <v>7312</v>
      </c>
      <c r="C2315" s="16" t="s">
        <v>7313</v>
      </c>
      <c r="D2315" s="16" t="s">
        <v>7314</v>
      </c>
      <c r="E2315" s="18" t="n">
        <v>1</v>
      </c>
      <c r="F2315" s="16" t="s">
        <v>43</v>
      </c>
      <c r="G2315" s="18" t="n">
        <v>0</v>
      </c>
      <c r="H2315" s="16" t="n">
        <v>5.4</v>
      </c>
      <c r="I2315" s="18" t="n">
        <v>13</v>
      </c>
      <c r="J2315" s="19" t="n">
        <v>26.32</v>
      </c>
      <c r="K2315" s="19" t="n">
        <v>26.32</v>
      </c>
      <c r="L2315" s="19" t="n">
        <v>26.32</v>
      </c>
      <c r="M2315" s="19" t="n">
        <f aca="false">IF(J2315&gt;0,J2315,K2315)*E2315</f>
        <v>26.32</v>
      </c>
      <c r="N2315" s="20"/>
      <c r="O2315" s="21" t="str">
        <f aca="false">IF(R2315="","",ROUND(R2315*(1-Premissas!$B$4),4))</f>
        <v/>
      </c>
      <c r="P2315" s="22"/>
      <c r="Q2315" s="22"/>
      <c r="R2315" s="23"/>
      <c r="S2315" s="24"/>
      <c r="T2315" s="24"/>
      <c r="U2315" s="25"/>
      <c r="V2315" s="19" t="str">
        <f aca="false">IF(COUNT(N2315:Q2315)=0,"",MIN(N2315:Q2315))</f>
        <v/>
      </c>
      <c r="W2315" s="16" t="str">
        <f aca="false">IF(V2315="","",INDEX($N$4:$Q$4,MATCH(V2315,N2315:Q2315,0)))</f>
        <v/>
      </c>
      <c r="X2315" s="19" t="str">
        <f aca="false">IF(COUNT(N2315:Q2315)&lt;2,"",SMALL(N2315:Q2315,2))</f>
        <v/>
      </c>
      <c r="Y2315" s="26" t="str">
        <f aca="false">IF(OR(V2315="",M2315=0),"",V2315/M2315-1)</f>
        <v/>
      </c>
      <c r="Z2315" s="26" t="str">
        <f aca="false">IF(OR(V2315="",L2315=""),"",V2315/(L2315*E2315)-1)</f>
        <v/>
      </c>
      <c r="AA2315" s="16" t="str">
        <f aca="false">IF(V2315="","SEM OFERTA",IF(OR(Y2315&gt;Premissas!$B$11,Y2315&lt;Premissas!$B$12),"VERIFICAR - UNIDADE/EMBALAGEM",IF(Y2315&gt;Premissas!$B$6,"NÃO COMPRAR - REAJUSTE &gt;5%","COMPRAR")))</f>
        <v>SEM OFERTA</v>
      </c>
      <c r="AB2315" s="18" t="str">
        <f aca="false">IF(W2315="DIMEC",S2315,IF(W2315="MEDCENTRO",U2315,""))</f>
        <v/>
      </c>
      <c r="AC2315" s="18" t="n">
        <f aca="false">IF(AA2315&lt;&gt;"COMPRAR",0,IF(AB2315="",I2315,MIN(I2315,AB2315)))</f>
        <v>0</v>
      </c>
      <c r="AD2315" s="19" t="n">
        <f aca="false">IF(AC2315&gt;0,AC2315*V2315,0)</f>
        <v>0</v>
      </c>
      <c r="AE2315" s="19" t="n">
        <f aca="false">IF(AC2315&gt;0,(M2315-V2315)*AC2315,0)</f>
        <v>0</v>
      </c>
      <c r="AF2315" s="16" t="str">
        <f aca="false">IF(AA2315&lt;&gt;"COMPRAR","",IF(AB2315="",IF(X2315="","",IF(X2315-V2315&lt;0.01,"EMPATE TÉCNICO","")),IF(AB2315&lt;I2315,"ESTOQUE INSUFICIENTE",IF(X2315="","",IF(X2315-V2315&lt;0.01,"EMPATE TÉCNICO","")))))</f>
        <v/>
      </c>
      <c r="AG2315" s="16" t="s">
        <v>7287</v>
      </c>
      <c r="AH2315" s="16" t="s">
        <v>7279</v>
      </c>
    </row>
    <row r="2316" customFormat="false" ht="15" hidden="false" customHeight="false" outlineLevel="0" collapsed="false">
      <c r="A2316" s="16" t="s">
        <v>7315</v>
      </c>
      <c r="B2316" s="17" t="s">
        <v>7316</v>
      </c>
      <c r="C2316" s="16" t="s">
        <v>7317</v>
      </c>
      <c r="D2316" s="16" t="s">
        <v>7286</v>
      </c>
      <c r="E2316" s="18" t="n">
        <v>1</v>
      </c>
      <c r="F2316" s="16" t="s">
        <v>43</v>
      </c>
      <c r="G2316" s="18" t="n">
        <v>0</v>
      </c>
      <c r="H2316" s="16" t="n">
        <v>0.1</v>
      </c>
      <c r="I2316" s="18" t="n">
        <v>1</v>
      </c>
      <c r="J2316" s="19" t="n">
        <v>0</v>
      </c>
      <c r="K2316" s="19" t="n">
        <v>11.18</v>
      </c>
      <c r="L2316" s="19"/>
      <c r="M2316" s="19" t="n">
        <f aca="false">IF(J2316&gt;0,J2316,K2316)*E2316</f>
        <v>11.18</v>
      </c>
      <c r="N2316" s="20"/>
      <c r="O2316" s="21" t="str">
        <f aca="false">IF(R2316="","",ROUND(R2316*(1-Premissas!$B$4),4))</f>
        <v/>
      </c>
      <c r="P2316" s="22"/>
      <c r="Q2316" s="22"/>
      <c r="R2316" s="23"/>
      <c r="S2316" s="24"/>
      <c r="T2316" s="24"/>
      <c r="U2316" s="25"/>
      <c r="V2316" s="19" t="str">
        <f aca="false">IF(COUNT(N2316:Q2316)=0,"",MIN(N2316:Q2316))</f>
        <v/>
      </c>
      <c r="W2316" s="16" t="str">
        <f aca="false">IF(V2316="","",INDEX($N$4:$Q$4,MATCH(V2316,N2316:Q2316,0)))</f>
        <v/>
      </c>
      <c r="X2316" s="19" t="str">
        <f aca="false">IF(COUNT(N2316:Q2316)&lt;2,"",SMALL(N2316:Q2316,2))</f>
        <v/>
      </c>
      <c r="Y2316" s="26" t="str">
        <f aca="false">IF(OR(V2316="",M2316=0),"",V2316/M2316-1)</f>
        <v/>
      </c>
      <c r="Z2316" s="26" t="str">
        <f aca="false">IF(OR(V2316="",L2316=""),"",V2316/(L2316*E2316)-1)</f>
        <v/>
      </c>
      <c r="AA2316" s="16" t="str">
        <f aca="false">IF(V2316="","SEM OFERTA",IF(OR(Y2316&gt;Premissas!$B$11,Y2316&lt;Premissas!$B$12),"VERIFICAR - UNIDADE/EMBALAGEM",IF(Y2316&gt;Premissas!$B$6,"NÃO COMPRAR - REAJUSTE &gt;5%","COMPRAR")))</f>
        <v>SEM OFERTA</v>
      </c>
      <c r="AB2316" s="18" t="str">
        <f aca="false">IF(W2316="DIMEC",S2316,IF(W2316="MEDCENTRO",U2316,""))</f>
        <v/>
      </c>
      <c r="AC2316" s="18" t="n">
        <f aca="false">IF(AA2316&lt;&gt;"COMPRAR",0,IF(AB2316="",I2316,MIN(I2316,AB2316)))</f>
        <v>0</v>
      </c>
      <c r="AD2316" s="19" t="n">
        <f aca="false">IF(AC2316&gt;0,AC2316*V2316,0)</f>
        <v>0</v>
      </c>
      <c r="AE2316" s="19" t="n">
        <f aca="false">IF(AC2316&gt;0,(M2316-V2316)*AC2316,0)</f>
        <v>0</v>
      </c>
      <c r="AF2316" s="16" t="str">
        <f aca="false">IF(AA2316&lt;&gt;"COMPRAR","",IF(AB2316="",IF(X2316="","",IF(X2316-V2316&lt;0.01,"EMPATE TÉCNICO","")),IF(AB2316&lt;I2316,"ESTOQUE INSUFICIENTE",IF(X2316="","",IF(X2316-V2316&lt;0.01,"EMPATE TÉCNICO","")))))</f>
        <v/>
      </c>
      <c r="AG2316" s="16" t="s">
        <v>7287</v>
      </c>
      <c r="AH2316" s="16" t="s">
        <v>7279</v>
      </c>
    </row>
    <row r="2317" customFormat="false" ht="15" hidden="false" customHeight="false" outlineLevel="0" collapsed="false">
      <c r="A2317" s="16" t="s">
        <v>7318</v>
      </c>
      <c r="B2317" s="17" t="s">
        <v>7319</v>
      </c>
      <c r="C2317" s="16" t="s">
        <v>7320</v>
      </c>
      <c r="D2317" s="16" t="s">
        <v>7321</v>
      </c>
      <c r="E2317" s="18" t="n">
        <v>1</v>
      </c>
      <c r="F2317" s="16" t="s">
        <v>43</v>
      </c>
      <c r="G2317" s="18" t="n">
        <v>0</v>
      </c>
      <c r="H2317" s="16" t="n">
        <v>0</v>
      </c>
      <c r="I2317" s="18" t="n">
        <v>1</v>
      </c>
      <c r="J2317" s="19" t="n">
        <v>60.6</v>
      </c>
      <c r="K2317" s="19" t="n">
        <v>60.6</v>
      </c>
      <c r="L2317" s="19" t="n">
        <v>60.6</v>
      </c>
      <c r="M2317" s="19" t="n">
        <f aca="false">IF(J2317&gt;0,J2317,K2317)*E2317</f>
        <v>60.6</v>
      </c>
      <c r="N2317" s="20"/>
      <c r="O2317" s="21" t="str">
        <f aca="false">IF(R2317="","",ROUND(R2317*(1-Premissas!$B$4),4))</f>
        <v/>
      </c>
      <c r="P2317" s="22"/>
      <c r="Q2317" s="22"/>
      <c r="R2317" s="23"/>
      <c r="S2317" s="24"/>
      <c r="T2317" s="24"/>
      <c r="U2317" s="25"/>
      <c r="V2317" s="19" t="str">
        <f aca="false">IF(COUNT(N2317:Q2317)=0,"",MIN(N2317:Q2317))</f>
        <v/>
      </c>
      <c r="W2317" s="16" t="str">
        <f aca="false">IF(V2317="","",INDEX($N$4:$Q$4,MATCH(V2317,N2317:Q2317,0)))</f>
        <v/>
      </c>
      <c r="X2317" s="19" t="str">
        <f aca="false">IF(COUNT(N2317:Q2317)&lt;2,"",SMALL(N2317:Q2317,2))</f>
        <v/>
      </c>
      <c r="Y2317" s="26" t="str">
        <f aca="false">IF(OR(V2317="",M2317=0),"",V2317/M2317-1)</f>
        <v/>
      </c>
      <c r="Z2317" s="26" t="str">
        <f aca="false">IF(OR(V2317="",L2317=""),"",V2317/(L2317*E2317)-1)</f>
        <v/>
      </c>
      <c r="AA2317" s="16" t="str">
        <f aca="false">IF(V2317="","SEM OFERTA",IF(OR(Y2317&gt;Premissas!$B$11,Y2317&lt;Premissas!$B$12),"VERIFICAR - UNIDADE/EMBALAGEM",IF(Y2317&gt;Premissas!$B$6,"NÃO COMPRAR - REAJUSTE &gt;5%","COMPRAR")))</f>
        <v>SEM OFERTA</v>
      </c>
      <c r="AB2317" s="18" t="str">
        <f aca="false">IF(W2317="DIMEC",S2317,IF(W2317="MEDCENTRO",U2317,""))</f>
        <v/>
      </c>
      <c r="AC2317" s="18" t="n">
        <f aca="false">IF(AA2317&lt;&gt;"COMPRAR",0,IF(AB2317="",I2317,MIN(I2317,AB2317)))</f>
        <v>0</v>
      </c>
      <c r="AD2317" s="19" t="n">
        <f aca="false">IF(AC2317&gt;0,AC2317*V2317,0)</f>
        <v>0</v>
      </c>
      <c r="AE2317" s="19" t="n">
        <f aca="false">IF(AC2317&gt;0,(M2317-V2317)*AC2317,0)</f>
        <v>0</v>
      </c>
      <c r="AF2317" s="16" t="str">
        <f aca="false">IF(AA2317&lt;&gt;"COMPRAR","",IF(AB2317="",IF(X2317="","",IF(X2317-V2317&lt;0.01,"EMPATE TÉCNICO","")),IF(AB2317&lt;I2317,"ESTOQUE INSUFICIENTE",IF(X2317="","",IF(X2317-V2317&lt;0.01,"EMPATE TÉCNICO","")))))</f>
        <v/>
      </c>
      <c r="AG2317" s="16" t="s">
        <v>328</v>
      </c>
      <c r="AH2317" s="16" t="s">
        <v>7279</v>
      </c>
    </row>
    <row r="2318" customFormat="false" ht="15" hidden="false" customHeight="false" outlineLevel="0" collapsed="false">
      <c r="A2318" s="16" t="s">
        <v>7322</v>
      </c>
      <c r="B2318" s="17" t="s">
        <v>7323</v>
      </c>
      <c r="C2318" s="16" t="s">
        <v>7324</v>
      </c>
      <c r="D2318" s="16" t="s">
        <v>762</v>
      </c>
      <c r="E2318" s="18" t="n">
        <v>1</v>
      </c>
      <c r="F2318" s="16" t="s">
        <v>43</v>
      </c>
      <c r="G2318" s="18" t="n">
        <v>0</v>
      </c>
      <c r="H2318" s="16" t="n">
        <v>0.1</v>
      </c>
      <c r="I2318" s="18" t="n">
        <v>1</v>
      </c>
      <c r="J2318" s="19" t="n">
        <v>0</v>
      </c>
      <c r="K2318" s="19" t="n">
        <v>45.57</v>
      </c>
      <c r="L2318" s="19"/>
      <c r="M2318" s="19" t="n">
        <f aca="false">IF(J2318&gt;0,J2318,K2318)*E2318</f>
        <v>45.57</v>
      </c>
      <c r="N2318" s="20"/>
      <c r="O2318" s="21" t="str">
        <f aca="false">IF(R2318="","",ROUND(R2318*(1-Premissas!$B$4),4))</f>
        <v/>
      </c>
      <c r="P2318" s="22"/>
      <c r="Q2318" s="22"/>
      <c r="R2318" s="23"/>
      <c r="S2318" s="24"/>
      <c r="T2318" s="24"/>
      <c r="U2318" s="25"/>
      <c r="V2318" s="19" t="str">
        <f aca="false">IF(COUNT(N2318:Q2318)=0,"",MIN(N2318:Q2318))</f>
        <v/>
      </c>
      <c r="W2318" s="16" t="str">
        <f aca="false">IF(V2318="","",INDEX($N$4:$Q$4,MATCH(V2318,N2318:Q2318,0)))</f>
        <v/>
      </c>
      <c r="X2318" s="19" t="str">
        <f aca="false">IF(COUNT(N2318:Q2318)&lt;2,"",SMALL(N2318:Q2318,2))</f>
        <v/>
      </c>
      <c r="Y2318" s="26" t="str">
        <f aca="false">IF(OR(V2318="",M2318=0),"",V2318/M2318-1)</f>
        <v/>
      </c>
      <c r="Z2318" s="26" t="str">
        <f aca="false">IF(OR(V2318="",L2318=""),"",V2318/(L2318*E2318)-1)</f>
        <v/>
      </c>
      <c r="AA2318" s="16" t="str">
        <f aca="false">IF(V2318="","SEM OFERTA",IF(OR(Y2318&gt;Premissas!$B$11,Y2318&lt;Premissas!$B$12),"VERIFICAR - UNIDADE/EMBALAGEM",IF(Y2318&gt;Premissas!$B$6,"NÃO COMPRAR - REAJUSTE &gt;5%","COMPRAR")))</f>
        <v>SEM OFERTA</v>
      </c>
      <c r="AB2318" s="18" t="str">
        <f aca="false">IF(W2318="DIMEC",S2318,IF(W2318="MEDCENTRO",U2318,""))</f>
        <v/>
      </c>
      <c r="AC2318" s="18" t="n">
        <f aca="false">IF(AA2318&lt;&gt;"COMPRAR",0,IF(AB2318="",I2318,MIN(I2318,AB2318)))</f>
        <v>0</v>
      </c>
      <c r="AD2318" s="19" t="n">
        <f aca="false">IF(AC2318&gt;0,AC2318*V2318,0)</f>
        <v>0</v>
      </c>
      <c r="AE2318" s="19" t="n">
        <f aca="false">IF(AC2318&gt;0,(M2318-V2318)*AC2318,0)</f>
        <v>0</v>
      </c>
      <c r="AF2318" s="16" t="str">
        <f aca="false">IF(AA2318&lt;&gt;"COMPRAR","",IF(AB2318="",IF(X2318="","",IF(X2318-V2318&lt;0.01,"EMPATE TÉCNICO","")),IF(AB2318&lt;I2318,"ESTOQUE INSUFICIENTE",IF(X2318="","",IF(X2318-V2318&lt;0.01,"EMPATE TÉCNICO","")))))</f>
        <v/>
      </c>
      <c r="AG2318" s="16" t="s">
        <v>763</v>
      </c>
      <c r="AH2318" s="16" t="s">
        <v>7279</v>
      </c>
    </row>
    <row r="2319" customFormat="false" ht="15" hidden="false" customHeight="false" outlineLevel="0" collapsed="false">
      <c r="A2319" s="16" t="s">
        <v>7325</v>
      </c>
      <c r="B2319" s="17" t="s">
        <v>7326</v>
      </c>
      <c r="C2319" s="16" t="s">
        <v>7327</v>
      </c>
      <c r="D2319" s="16" t="s">
        <v>3904</v>
      </c>
      <c r="E2319" s="18" t="n">
        <v>6</v>
      </c>
      <c r="F2319" s="16" t="s">
        <v>41</v>
      </c>
      <c r="G2319" s="18" t="n">
        <v>7</v>
      </c>
      <c r="H2319" s="16" t="n">
        <v>5.4</v>
      </c>
      <c r="I2319" s="18" t="n">
        <v>2</v>
      </c>
      <c r="J2319" s="19" t="n">
        <v>11.6466666666667</v>
      </c>
      <c r="K2319" s="19" t="n">
        <v>11.6466666666667</v>
      </c>
      <c r="L2319" s="19" t="n">
        <v>11.6467</v>
      </c>
      <c r="M2319" s="19" t="n">
        <f aca="false">IF(J2319&gt;0,J2319,K2319)*E2319</f>
        <v>69.8800000000002</v>
      </c>
      <c r="N2319" s="20"/>
      <c r="O2319" s="21" t="str">
        <f aca="false">IF(R2319="","",ROUND(R2319*(1-Premissas!$B$4),4))</f>
        <v/>
      </c>
      <c r="P2319" s="22"/>
      <c r="Q2319" s="22"/>
      <c r="R2319" s="23"/>
      <c r="S2319" s="24"/>
      <c r="T2319" s="24"/>
      <c r="U2319" s="25"/>
      <c r="V2319" s="19" t="str">
        <f aca="false">IF(COUNT(N2319:Q2319)=0,"",MIN(N2319:Q2319))</f>
        <v/>
      </c>
      <c r="W2319" s="16" t="str">
        <f aca="false">IF(V2319="","",INDEX($N$4:$Q$4,MATCH(V2319,N2319:Q2319,0)))</f>
        <v/>
      </c>
      <c r="X2319" s="19" t="str">
        <f aca="false">IF(COUNT(N2319:Q2319)&lt;2,"",SMALL(N2319:Q2319,2))</f>
        <v/>
      </c>
      <c r="Y2319" s="26" t="str">
        <f aca="false">IF(OR(V2319="",M2319=0),"",V2319/M2319-1)</f>
        <v/>
      </c>
      <c r="Z2319" s="26" t="str">
        <f aca="false">IF(OR(V2319="",L2319=""),"",V2319/(L2319*E2319)-1)</f>
        <v/>
      </c>
      <c r="AA2319" s="16" t="str">
        <f aca="false">IF(V2319="","SEM OFERTA",IF(OR(Y2319&gt;Premissas!$B$11,Y2319&lt;Premissas!$B$12),"VERIFICAR - UNIDADE/EMBALAGEM",IF(Y2319&gt;Premissas!$B$6,"NÃO COMPRAR - REAJUSTE &gt;5%","COMPRAR")))</f>
        <v>SEM OFERTA</v>
      </c>
      <c r="AB2319" s="18" t="str">
        <f aca="false">IF(W2319="DIMEC",S2319,IF(W2319="MEDCENTRO",U2319,""))</f>
        <v/>
      </c>
      <c r="AC2319" s="18" t="n">
        <f aca="false">IF(AA2319&lt;&gt;"COMPRAR",0,IF(AB2319="",I2319,MIN(I2319,AB2319)))</f>
        <v>0</v>
      </c>
      <c r="AD2319" s="19" t="n">
        <f aca="false">IF(AC2319&gt;0,AC2319*V2319,0)</f>
        <v>0</v>
      </c>
      <c r="AE2319" s="19" t="n">
        <f aca="false">IF(AC2319&gt;0,(M2319-V2319)*AC2319,0)</f>
        <v>0</v>
      </c>
      <c r="AF2319" s="16" t="str">
        <f aca="false">IF(AA2319&lt;&gt;"COMPRAR","",IF(AB2319="",IF(X2319="","",IF(X2319-V2319&lt;0.01,"EMPATE TÉCNICO","")),IF(AB2319&lt;I2319,"ESTOQUE INSUFICIENTE",IF(X2319="","",IF(X2319-V2319&lt;0.01,"EMPATE TÉCNICO","")))))</f>
        <v/>
      </c>
      <c r="AG2319" s="16" t="s">
        <v>547</v>
      </c>
      <c r="AH2319" s="16" t="s">
        <v>7279</v>
      </c>
    </row>
    <row r="2320" customFormat="false" ht="15" hidden="false" customHeight="false" outlineLevel="0" collapsed="false">
      <c r="A2320" s="16" t="s">
        <v>7328</v>
      </c>
      <c r="B2320" s="17" t="s">
        <v>7329</v>
      </c>
      <c r="C2320" s="16" t="s">
        <v>7330</v>
      </c>
      <c r="D2320" s="16" t="s">
        <v>7306</v>
      </c>
      <c r="E2320" s="18" t="n">
        <v>1</v>
      </c>
      <c r="F2320" s="16" t="s">
        <v>42</v>
      </c>
      <c r="G2320" s="18" t="n">
        <v>1</v>
      </c>
      <c r="H2320" s="16" t="n">
        <v>0.7</v>
      </c>
      <c r="I2320" s="18" t="n">
        <v>1</v>
      </c>
      <c r="J2320" s="19" t="n">
        <v>27.37</v>
      </c>
      <c r="K2320" s="19" t="n">
        <v>27.37</v>
      </c>
      <c r="L2320" s="19" t="n">
        <v>27.37</v>
      </c>
      <c r="M2320" s="19" t="n">
        <f aca="false">IF(J2320&gt;0,J2320,K2320)*E2320</f>
        <v>27.37</v>
      </c>
      <c r="N2320" s="20"/>
      <c r="O2320" s="21" t="str">
        <f aca="false">IF(R2320="","",ROUND(R2320*(1-Premissas!$B$4),4))</f>
        <v/>
      </c>
      <c r="P2320" s="22"/>
      <c r="Q2320" s="22"/>
      <c r="R2320" s="23"/>
      <c r="S2320" s="24"/>
      <c r="T2320" s="24"/>
      <c r="U2320" s="25"/>
      <c r="V2320" s="19" t="str">
        <f aca="false">IF(COUNT(N2320:Q2320)=0,"",MIN(N2320:Q2320))</f>
        <v/>
      </c>
      <c r="W2320" s="16" t="str">
        <f aca="false">IF(V2320="","",INDEX($N$4:$Q$4,MATCH(V2320,N2320:Q2320,0)))</f>
        <v/>
      </c>
      <c r="X2320" s="19" t="str">
        <f aca="false">IF(COUNT(N2320:Q2320)&lt;2,"",SMALL(N2320:Q2320,2))</f>
        <v/>
      </c>
      <c r="Y2320" s="26" t="str">
        <f aca="false">IF(OR(V2320="",M2320=0),"",V2320/M2320-1)</f>
        <v/>
      </c>
      <c r="Z2320" s="26" t="str">
        <f aca="false">IF(OR(V2320="",L2320=""),"",V2320/(L2320*E2320)-1)</f>
        <v/>
      </c>
      <c r="AA2320" s="16" t="str">
        <f aca="false">IF(V2320="","SEM OFERTA",IF(OR(Y2320&gt;Premissas!$B$11,Y2320&lt;Premissas!$B$12),"VERIFICAR - UNIDADE/EMBALAGEM",IF(Y2320&gt;Premissas!$B$6,"NÃO COMPRAR - REAJUSTE &gt;5%","COMPRAR")))</f>
        <v>SEM OFERTA</v>
      </c>
      <c r="AB2320" s="18" t="str">
        <f aca="false">IF(W2320="DIMEC",S2320,IF(W2320="MEDCENTRO",U2320,""))</f>
        <v/>
      </c>
      <c r="AC2320" s="18" t="n">
        <f aca="false">IF(AA2320&lt;&gt;"COMPRAR",0,IF(AB2320="",I2320,MIN(I2320,AB2320)))</f>
        <v>0</v>
      </c>
      <c r="AD2320" s="19" t="n">
        <f aca="false">IF(AC2320&gt;0,AC2320*V2320,0)</f>
        <v>0</v>
      </c>
      <c r="AE2320" s="19" t="n">
        <f aca="false">IF(AC2320&gt;0,(M2320-V2320)*AC2320,0)</f>
        <v>0</v>
      </c>
      <c r="AF2320" s="16" t="str">
        <f aca="false">IF(AA2320&lt;&gt;"COMPRAR","",IF(AB2320="",IF(X2320="","",IF(X2320-V2320&lt;0.01,"EMPATE TÉCNICO","")),IF(AB2320&lt;I2320,"ESTOQUE INSUFICIENTE",IF(X2320="","",IF(X2320-V2320&lt;0.01,"EMPATE TÉCNICO","")))))</f>
        <v/>
      </c>
      <c r="AG2320" s="16" t="s">
        <v>490</v>
      </c>
      <c r="AH2320" s="16" t="s">
        <v>7279</v>
      </c>
    </row>
    <row r="2321" customFormat="false" ht="15" hidden="false" customHeight="false" outlineLevel="0" collapsed="false">
      <c r="A2321" s="16" t="s">
        <v>7331</v>
      </c>
      <c r="B2321" s="17" t="s">
        <v>7332</v>
      </c>
      <c r="C2321" s="16" t="s">
        <v>7333</v>
      </c>
      <c r="D2321" s="16" t="s">
        <v>7334</v>
      </c>
      <c r="E2321" s="18" t="n">
        <v>1</v>
      </c>
      <c r="F2321" s="16" t="s">
        <v>43</v>
      </c>
      <c r="G2321" s="18" t="n">
        <v>0</v>
      </c>
      <c r="H2321" s="16" t="n">
        <v>0</v>
      </c>
      <c r="I2321" s="18" t="n">
        <v>1</v>
      </c>
      <c r="J2321" s="19" t="n">
        <v>34.79</v>
      </c>
      <c r="K2321" s="19" t="n">
        <v>34.79</v>
      </c>
      <c r="L2321" s="19" t="n">
        <v>34.79</v>
      </c>
      <c r="M2321" s="19" t="n">
        <f aca="false">IF(J2321&gt;0,J2321,K2321)*E2321</f>
        <v>34.79</v>
      </c>
      <c r="N2321" s="20"/>
      <c r="O2321" s="21" t="str">
        <f aca="false">IF(R2321="","",ROUND(R2321*(1-Premissas!$B$4),4))</f>
        <v/>
      </c>
      <c r="P2321" s="22"/>
      <c r="Q2321" s="22"/>
      <c r="R2321" s="23"/>
      <c r="S2321" s="24"/>
      <c r="T2321" s="24"/>
      <c r="U2321" s="25"/>
      <c r="V2321" s="19" t="str">
        <f aca="false">IF(COUNT(N2321:Q2321)=0,"",MIN(N2321:Q2321))</f>
        <v/>
      </c>
      <c r="W2321" s="16" t="str">
        <f aca="false">IF(V2321="","",INDEX($N$4:$Q$4,MATCH(V2321,N2321:Q2321,0)))</f>
        <v/>
      </c>
      <c r="X2321" s="19" t="str">
        <f aca="false">IF(COUNT(N2321:Q2321)&lt;2,"",SMALL(N2321:Q2321,2))</f>
        <v/>
      </c>
      <c r="Y2321" s="26" t="str">
        <f aca="false">IF(OR(V2321="",M2321=0),"",V2321/M2321-1)</f>
        <v/>
      </c>
      <c r="Z2321" s="26" t="str">
        <f aca="false">IF(OR(V2321="",L2321=""),"",V2321/(L2321*E2321)-1)</f>
        <v/>
      </c>
      <c r="AA2321" s="16" t="str">
        <f aca="false">IF(V2321="","SEM OFERTA",IF(OR(Y2321&gt;Premissas!$B$11,Y2321&lt;Premissas!$B$12),"VERIFICAR - UNIDADE/EMBALAGEM",IF(Y2321&gt;Premissas!$B$6,"NÃO COMPRAR - REAJUSTE &gt;5%","COMPRAR")))</f>
        <v>SEM OFERTA</v>
      </c>
      <c r="AB2321" s="18" t="str">
        <f aca="false">IF(W2321="DIMEC",S2321,IF(W2321="MEDCENTRO",U2321,""))</f>
        <v/>
      </c>
      <c r="AC2321" s="18" t="n">
        <f aca="false">IF(AA2321&lt;&gt;"COMPRAR",0,IF(AB2321="",I2321,MIN(I2321,AB2321)))</f>
        <v>0</v>
      </c>
      <c r="AD2321" s="19" t="n">
        <f aca="false">IF(AC2321&gt;0,AC2321*V2321,0)</f>
        <v>0</v>
      </c>
      <c r="AE2321" s="19" t="n">
        <f aca="false">IF(AC2321&gt;0,(M2321-V2321)*AC2321,0)</f>
        <v>0</v>
      </c>
      <c r="AF2321" s="16" t="str">
        <f aca="false">IF(AA2321&lt;&gt;"COMPRAR","",IF(AB2321="",IF(X2321="","",IF(X2321-V2321&lt;0.01,"EMPATE TÉCNICO","")),IF(AB2321&lt;I2321,"ESTOQUE INSUFICIENTE",IF(X2321="","",IF(X2321-V2321&lt;0.01,"EMPATE TÉCNICO","")))))</f>
        <v/>
      </c>
      <c r="AG2321" s="16" t="s">
        <v>547</v>
      </c>
      <c r="AH2321" s="16" t="s">
        <v>7279</v>
      </c>
    </row>
    <row r="2322" customFormat="false" ht="15" hidden="false" customHeight="false" outlineLevel="0" collapsed="false">
      <c r="A2322" s="16" t="s">
        <v>7335</v>
      </c>
      <c r="B2322" s="17" t="s">
        <v>7336</v>
      </c>
      <c r="C2322" s="16" t="s">
        <v>7337</v>
      </c>
      <c r="D2322" s="16" t="s">
        <v>7286</v>
      </c>
      <c r="E2322" s="18" t="n">
        <v>1</v>
      </c>
      <c r="F2322" s="16" t="s">
        <v>41</v>
      </c>
      <c r="G2322" s="18" t="n">
        <v>0</v>
      </c>
      <c r="H2322" s="16" t="n">
        <v>1</v>
      </c>
      <c r="I2322" s="18" t="n">
        <v>3</v>
      </c>
      <c r="J2322" s="19" t="n">
        <v>42.8566666666667</v>
      </c>
      <c r="K2322" s="19" t="n">
        <v>42.8566666666667</v>
      </c>
      <c r="L2322" s="19" t="n">
        <v>42.8567</v>
      </c>
      <c r="M2322" s="19" t="n">
        <f aca="false">IF(J2322&gt;0,J2322,K2322)*E2322</f>
        <v>42.8566666666667</v>
      </c>
      <c r="N2322" s="20"/>
      <c r="O2322" s="21" t="str">
        <f aca="false">IF(R2322="","",ROUND(R2322*(1-Premissas!$B$4),4))</f>
        <v/>
      </c>
      <c r="P2322" s="22"/>
      <c r="Q2322" s="22"/>
      <c r="R2322" s="23"/>
      <c r="S2322" s="24"/>
      <c r="T2322" s="24"/>
      <c r="U2322" s="25"/>
      <c r="V2322" s="19" t="str">
        <f aca="false">IF(COUNT(N2322:Q2322)=0,"",MIN(N2322:Q2322))</f>
        <v/>
      </c>
      <c r="W2322" s="16" t="str">
        <f aca="false">IF(V2322="","",INDEX($N$4:$Q$4,MATCH(V2322,N2322:Q2322,0)))</f>
        <v/>
      </c>
      <c r="X2322" s="19" t="str">
        <f aca="false">IF(COUNT(N2322:Q2322)&lt;2,"",SMALL(N2322:Q2322,2))</f>
        <v/>
      </c>
      <c r="Y2322" s="26" t="str">
        <f aca="false">IF(OR(V2322="",M2322=0),"",V2322/M2322-1)</f>
        <v/>
      </c>
      <c r="Z2322" s="26" t="str">
        <f aca="false">IF(OR(V2322="",L2322=""),"",V2322/(L2322*E2322)-1)</f>
        <v/>
      </c>
      <c r="AA2322" s="16" t="str">
        <f aca="false">IF(V2322="","SEM OFERTA",IF(OR(Y2322&gt;Premissas!$B$11,Y2322&lt;Premissas!$B$12),"VERIFICAR - UNIDADE/EMBALAGEM",IF(Y2322&gt;Premissas!$B$6,"NÃO COMPRAR - REAJUSTE &gt;5%","COMPRAR")))</f>
        <v>SEM OFERTA</v>
      </c>
      <c r="AB2322" s="18" t="str">
        <f aca="false">IF(W2322="DIMEC",S2322,IF(W2322="MEDCENTRO",U2322,""))</f>
        <v/>
      </c>
      <c r="AC2322" s="18" t="n">
        <f aca="false">IF(AA2322&lt;&gt;"COMPRAR",0,IF(AB2322="",I2322,MIN(I2322,AB2322)))</f>
        <v>0</v>
      </c>
      <c r="AD2322" s="19" t="n">
        <f aca="false">IF(AC2322&gt;0,AC2322*V2322,0)</f>
        <v>0</v>
      </c>
      <c r="AE2322" s="19" t="n">
        <f aca="false">IF(AC2322&gt;0,(M2322-V2322)*AC2322,0)</f>
        <v>0</v>
      </c>
      <c r="AF2322" s="16" t="str">
        <f aca="false">IF(AA2322&lt;&gt;"COMPRAR","",IF(AB2322="",IF(X2322="","",IF(X2322-V2322&lt;0.01,"EMPATE TÉCNICO","")),IF(AB2322&lt;I2322,"ESTOQUE INSUFICIENTE",IF(X2322="","",IF(X2322-V2322&lt;0.01,"EMPATE TÉCNICO","")))))</f>
        <v/>
      </c>
      <c r="AG2322" s="16" t="s">
        <v>7287</v>
      </c>
      <c r="AH2322" s="16" t="s">
        <v>477</v>
      </c>
    </row>
    <row r="2323" customFormat="false" ht="15" hidden="false" customHeight="false" outlineLevel="0" collapsed="false">
      <c r="A2323" s="16" t="s">
        <v>7338</v>
      </c>
      <c r="B2323" s="17" t="s">
        <v>7339</v>
      </c>
      <c r="C2323" s="16" t="s">
        <v>7340</v>
      </c>
      <c r="D2323" s="16" t="s">
        <v>7286</v>
      </c>
      <c r="E2323" s="18" t="n">
        <v>1</v>
      </c>
      <c r="F2323" s="16" t="s">
        <v>41</v>
      </c>
      <c r="G2323" s="18" t="n">
        <v>0</v>
      </c>
      <c r="H2323" s="16" t="n">
        <v>2</v>
      </c>
      <c r="I2323" s="18" t="n">
        <v>6</v>
      </c>
      <c r="J2323" s="19" t="n">
        <v>30.9</v>
      </c>
      <c r="K2323" s="19" t="n">
        <v>30.9</v>
      </c>
      <c r="L2323" s="19" t="n">
        <v>30.9</v>
      </c>
      <c r="M2323" s="19" t="n">
        <f aca="false">IF(J2323&gt;0,J2323,K2323)*E2323</f>
        <v>30.9</v>
      </c>
      <c r="N2323" s="20"/>
      <c r="O2323" s="21" t="str">
        <f aca="false">IF(R2323="","",ROUND(R2323*(1-Premissas!$B$4),4))</f>
        <v/>
      </c>
      <c r="P2323" s="22"/>
      <c r="Q2323" s="22"/>
      <c r="R2323" s="23"/>
      <c r="S2323" s="24"/>
      <c r="T2323" s="24"/>
      <c r="U2323" s="25"/>
      <c r="V2323" s="19" t="str">
        <f aca="false">IF(COUNT(N2323:Q2323)=0,"",MIN(N2323:Q2323))</f>
        <v/>
      </c>
      <c r="W2323" s="16" t="str">
        <f aca="false">IF(V2323="","",INDEX($N$4:$Q$4,MATCH(V2323,N2323:Q2323,0)))</f>
        <v/>
      </c>
      <c r="X2323" s="19" t="str">
        <f aca="false">IF(COUNT(N2323:Q2323)&lt;2,"",SMALL(N2323:Q2323,2))</f>
        <v/>
      </c>
      <c r="Y2323" s="26" t="str">
        <f aca="false">IF(OR(V2323="",M2323=0),"",V2323/M2323-1)</f>
        <v/>
      </c>
      <c r="Z2323" s="26" t="str">
        <f aca="false">IF(OR(V2323="",L2323=""),"",V2323/(L2323*E2323)-1)</f>
        <v/>
      </c>
      <c r="AA2323" s="16" t="str">
        <f aca="false">IF(V2323="","SEM OFERTA",IF(OR(Y2323&gt;Premissas!$B$11,Y2323&lt;Premissas!$B$12),"VERIFICAR - UNIDADE/EMBALAGEM",IF(Y2323&gt;Premissas!$B$6,"NÃO COMPRAR - REAJUSTE &gt;5%","COMPRAR")))</f>
        <v>SEM OFERTA</v>
      </c>
      <c r="AB2323" s="18" t="str">
        <f aca="false">IF(W2323="DIMEC",S2323,IF(W2323="MEDCENTRO",U2323,""))</f>
        <v/>
      </c>
      <c r="AC2323" s="18" t="n">
        <f aca="false">IF(AA2323&lt;&gt;"COMPRAR",0,IF(AB2323="",I2323,MIN(I2323,AB2323)))</f>
        <v>0</v>
      </c>
      <c r="AD2323" s="19" t="n">
        <f aca="false">IF(AC2323&gt;0,AC2323*V2323,0)</f>
        <v>0</v>
      </c>
      <c r="AE2323" s="19" t="n">
        <f aca="false">IF(AC2323&gt;0,(M2323-V2323)*AC2323,0)</f>
        <v>0</v>
      </c>
      <c r="AF2323" s="16" t="str">
        <f aca="false">IF(AA2323&lt;&gt;"COMPRAR","",IF(AB2323="",IF(X2323="","",IF(X2323-V2323&lt;0.01,"EMPATE TÉCNICO","")),IF(AB2323&lt;I2323,"ESTOQUE INSUFICIENTE",IF(X2323="","",IF(X2323-V2323&lt;0.01,"EMPATE TÉCNICO","")))))</f>
        <v/>
      </c>
      <c r="AG2323" s="16" t="s">
        <v>7287</v>
      </c>
      <c r="AH2323" s="16" t="s">
        <v>477</v>
      </c>
    </row>
    <row r="2324" customFormat="false" ht="15" hidden="false" customHeight="false" outlineLevel="0" collapsed="false">
      <c r="A2324" s="16" t="s">
        <v>7341</v>
      </c>
      <c r="B2324" s="17" t="s">
        <v>7342</v>
      </c>
      <c r="C2324" s="16" t="s">
        <v>7343</v>
      </c>
      <c r="D2324" s="16" t="s">
        <v>7286</v>
      </c>
      <c r="E2324" s="18" t="n">
        <v>1</v>
      </c>
      <c r="F2324" s="16" t="s">
        <v>41</v>
      </c>
      <c r="G2324" s="18" t="n">
        <v>0</v>
      </c>
      <c r="H2324" s="16" t="n">
        <v>1.5</v>
      </c>
      <c r="I2324" s="18" t="n">
        <v>4</v>
      </c>
      <c r="J2324" s="19" t="n">
        <v>23.79</v>
      </c>
      <c r="K2324" s="19" t="n">
        <v>23.79</v>
      </c>
      <c r="L2324" s="19" t="n">
        <v>23.79</v>
      </c>
      <c r="M2324" s="19" t="n">
        <f aca="false">IF(J2324&gt;0,J2324,K2324)*E2324</f>
        <v>23.79</v>
      </c>
      <c r="N2324" s="20"/>
      <c r="O2324" s="21" t="str">
        <f aca="false">IF(R2324="","",ROUND(R2324*(1-Premissas!$B$4),4))</f>
        <v/>
      </c>
      <c r="P2324" s="22"/>
      <c r="Q2324" s="22"/>
      <c r="R2324" s="23"/>
      <c r="S2324" s="24"/>
      <c r="T2324" s="24"/>
      <c r="U2324" s="25"/>
      <c r="V2324" s="19" t="str">
        <f aca="false">IF(COUNT(N2324:Q2324)=0,"",MIN(N2324:Q2324))</f>
        <v/>
      </c>
      <c r="W2324" s="16" t="str">
        <f aca="false">IF(V2324="","",INDEX($N$4:$Q$4,MATCH(V2324,N2324:Q2324,0)))</f>
        <v/>
      </c>
      <c r="X2324" s="19" t="str">
        <f aca="false">IF(COUNT(N2324:Q2324)&lt;2,"",SMALL(N2324:Q2324,2))</f>
        <v/>
      </c>
      <c r="Y2324" s="26" t="str">
        <f aca="false">IF(OR(V2324="",M2324=0),"",V2324/M2324-1)</f>
        <v/>
      </c>
      <c r="Z2324" s="26" t="str">
        <f aca="false">IF(OR(V2324="",L2324=""),"",V2324/(L2324*E2324)-1)</f>
        <v/>
      </c>
      <c r="AA2324" s="16" t="str">
        <f aca="false">IF(V2324="","SEM OFERTA",IF(OR(Y2324&gt;Premissas!$B$11,Y2324&lt;Premissas!$B$12),"VERIFICAR - UNIDADE/EMBALAGEM",IF(Y2324&gt;Premissas!$B$6,"NÃO COMPRAR - REAJUSTE &gt;5%","COMPRAR")))</f>
        <v>SEM OFERTA</v>
      </c>
      <c r="AB2324" s="18" t="str">
        <f aca="false">IF(W2324="DIMEC",S2324,IF(W2324="MEDCENTRO",U2324,""))</f>
        <v/>
      </c>
      <c r="AC2324" s="18" t="n">
        <f aca="false">IF(AA2324&lt;&gt;"COMPRAR",0,IF(AB2324="",I2324,MIN(I2324,AB2324)))</f>
        <v>0</v>
      </c>
      <c r="AD2324" s="19" t="n">
        <f aca="false">IF(AC2324&gt;0,AC2324*V2324,0)</f>
        <v>0</v>
      </c>
      <c r="AE2324" s="19" t="n">
        <f aca="false">IF(AC2324&gt;0,(M2324-V2324)*AC2324,0)</f>
        <v>0</v>
      </c>
      <c r="AF2324" s="16" t="str">
        <f aca="false">IF(AA2324&lt;&gt;"COMPRAR","",IF(AB2324="",IF(X2324="","",IF(X2324-V2324&lt;0.01,"EMPATE TÉCNICO","")),IF(AB2324&lt;I2324,"ESTOQUE INSUFICIENTE",IF(X2324="","",IF(X2324-V2324&lt;0.01,"EMPATE TÉCNICO","")))))</f>
        <v/>
      </c>
      <c r="AG2324" s="16" t="s">
        <v>7287</v>
      </c>
      <c r="AH2324" s="16" t="s">
        <v>477</v>
      </c>
    </row>
    <row r="2325" customFormat="false" ht="15" hidden="false" customHeight="false" outlineLevel="0" collapsed="false">
      <c r="A2325" s="16" t="s">
        <v>7344</v>
      </c>
      <c r="B2325" s="17" t="s">
        <v>7345</v>
      </c>
      <c r="C2325" s="16" t="s">
        <v>7346</v>
      </c>
      <c r="D2325" s="16" t="s">
        <v>7347</v>
      </c>
      <c r="E2325" s="18" t="n">
        <v>1</v>
      </c>
      <c r="F2325" s="16" t="s">
        <v>43</v>
      </c>
      <c r="G2325" s="18" t="n">
        <v>0</v>
      </c>
      <c r="H2325" s="16" t="n">
        <v>0.6</v>
      </c>
      <c r="I2325" s="18" t="n">
        <v>2</v>
      </c>
      <c r="J2325" s="19" t="n">
        <v>23.85</v>
      </c>
      <c r="K2325" s="19" t="n">
        <v>23.85</v>
      </c>
      <c r="L2325" s="19" t="n">
        <v>23.85</v>
      </c>
      <c r="M2325" s="19" t="n">
        <f aca="false">IF(J2325&gt;0,J2325,K2325)*E2325</f>
        <v>23.85</v>
      </c>
      <c r="N2325" s="20"/>
      <c r="O2325" s="21" t="str">
        <f aca="false">IF(R2325="","",ROUND(R2325*(1-Premissas!$B$4),4))</f>
        <v/>
      </c>
      <c r="P2325" s="22"/>
      <c r="Q2325" s="22"/>
      <c r="R2325" s="23"/>
      <c r="S2325" s="24"/>
      <c r="T2325" s="24"/>
      <c r="U2325" s="25"/>
      <c r="V2325" s="19" t="str">
        <f aca="false">IF(COUNT(N2325:Q2325)=0,"",MIN(N2325:Q2325))</f>
        <v/>
      </c>
      <c r="W2325" s="16" t="str">
        <f aca="false">IF(V2325="","",INDEX($N$4:$Q$4,MATCH(V2325,N2325:Q2325,0)))</f>
        <v/>
      </c>
      <c r="X2325" s="19" t="str">
        <f aca="false">IF(COUNT(N2325:Q2325)&lt;2,"",SMALL(N2325:Q2325,2))</f>
        <v/>
      </c>
      <c r="Y2325" s="26" t="str">
        <f aca="false">IF(OR(V2325="",M2325=0),"",V2325/M2325-1)</f>
        <v/>
      </c>
      <c r="Z2325" s="26" t="str">
        <f aca="false">IF(OR(V2325="",L2325=""),"",V2325/(L2325*E2325)-1)</f>
        <v/>
      </c>
      <c r="AA2325" s="16" t="str">
        <f aca="false">IF(V2325="","SEM OFERTA",IF(OR(Y2325&gt;Premissas!$B$11,Y2325&lt;Premissas!$B$12),"VERIFICAR - UNIDADE/EMBALAGEM",IF(Y2325&gt;Premissas!$B$6,"NÃO COMPRAR - REAJUSTE &gt;5%","COMPRAR")))</f>
        <v>SEM OFERTA</v>
      </c>
      <c r="AB2325" s="18" t="str">
        <f aca="false">IF(W2325="DIMEC",S2325,IF(W2325="MEDCENTRO",U2325,""))</f>
        <v/>
      </c>
      <c r="AC2325" s="18" t="n">
        <f aca="false">IF(AA2325&lt;&gt;"COMPRAR",0,IF(AB2325="",I2325,MIN(I2325,AB2325)))</f>
        <v>0</v>
      </c>
      <c r="AD2325" s="19" t="n">
        <f aca="false">IF(AC2325&gt;0,AC2325*V2325,0)</f>
        <v>0</v>
      </c>
      <c r="AE2325" s="19" t="n">
        <f aca="false">IF(AC2325&gt;0,(M2325-V2325)*AC2325,0)</f>
        <v>0</v>
      </c>
      <c r="AF2325" s="16" t="str">
        <f aca="false">IF(AA2325&lt;&gt;"COMPRAR","",IF(AB2325="",IF(X2325="","",IF(X2325-V2325&lt;0.01,"EMPATE TÉCNICO","")),IF(AB2325&lt;I2325,"ESTOQUE INSUFICIENTE",IF(X2325="","",IF(X2325-V2325&lt;0.01,"EMPATE TÉCNICO","")))))</f>
        <v/>
      </c>
      <c r="AG2325" s="16" t="s">
        <v>93</v>
      </c>
      <c r="AH2325" s="16" t="s">
        <v>477</v>
      </c>
    </row>
    <row r="2326" customFormat="false" ht="15" hidden="false" customHeight="false" outlineLevel="0" collapsed="false">
      <c r="A2326" s="16" t="s">
        <v>7348</v>
      </c>
      <c r="B2326" s="17" t="s">
        <v>7349</v>
      </c>
      <c r="C2326" s="16" t="s">
        <v>7350</v>
      </c>
      <c r="D2326" s="16" t="s">
        <v>762</v>
      </c>
      <c r="E2326" s="18" t="n">
        <v>12</v>
      </c>
      <c r="F2326" s="16" t="s">
        <v>43</v>
      </c>
      <c r="G2326" s="18" t="n">
        <v>0</v>
      </c>
      <c r="H2326" s="16" t="n">
        <v>0.3</v>
      </c>
      <c r="I2326" s="18" t="n">
        <v>1</v>
      </c>
      <c r="J2326" s="19" t="n">
        <v>16.9041666666667</v>
      </c>
      <c r="K2326" s="19" t="n">
        <v>16.9041666666667</v>
      </c>
      <c r="L2326" s="19" t="n">
        <v>16.9042</v>
      </c>
      <c r="M2326" s="19" t="n">
        <f aca="false">IF(J2326&gt;0,J2326,K2326)*E2326</f>
        <v>202.85</v>
      </c>
      <c r="N2326" s="20"/>
      <c r="O2326" s="21" t="str">
        <f aca="false">IF(R2326="","",ROUND(R2326*(1-Premissas!$B$4),4))</f>
        <v/>
      </c>
      <c r="P2326" s="22"/>
      <c r="Q2326" s="22"/>
      <c r="R2326" s="23"/>
      <c r="S2326" s="24"/>
      <c r="T2326" s="24"/>
      <c r="U2326" s="25"/>
      <c r="V2326" s="19" t="str">
        <f aca="false">IF(COUNT(N2326:Q2326)=0,"",MIN(N2326:Q2326))</f>
        <v/>
      </c>
      <c r="W2326" s="16" t="str">
        <f aca="false">IF(V2326="","",INDEX($N$4:$Q$4,MATCH(V2326,N2326:Q2326,0)))</f>
        <v/>
      </c>
      <c r="X2326" s="19" t="str">
        <f aca="false">IF(COUNT(N2326:Q2326)&lt;2,"",SMALL(N2326:Q2326,2))</f>
        <v/>
      </c>
      <c r="Y2326" s="26" t="str">
        <f aca="false">IF(OR(V2326="",M2326=0),"",V2326/M2326-1)</f>
        <v/>
      </c>
      <c r="Z2326" s="26" t="str">
        <f aca="false">IF(OR(V2326="",L2326=""),"",V2326/(L2326*E2326)-1)</f>
        <v/>
      </c>
      <c r="AA2326" s="16" t="str">
        <f aca="false">IF(V2326="","SEM OFERTA",IF(OR(Y2326&gt;Premissas!$B$11,Y2326&lt;Premissas!$B$12),"VERIFICAR - UNIDADE/EMBALAGEM",IF(Y2326&gt;Premissas!$B$6,"NÃO COMPRAR - REAJUSTE &gt;5%","COMPRAR")))</f>
        <v>SEM OFERTA</v>
      </c>
      <c r="AB2326" s="18" t="str">
        <f aca="false">IF(W2326="DIMEC",S2326,IF(W2326="MEDCENTRO",U2326,""))</f>
        <v/>
      </c>
      <c r="AC2326" s="18" t="n">
        <f aca="false">IF(AA2326&lt;&gt;"COMPRAR",0,IF(AB2326="",I2326,MIN(I2326,AB2326)))</f>
        <v>0</v>
      </c>
      <c r="AD2326" s="19" t="n">
        <f aca="false">IF(AC2326&gt;0,AC2326*V2326,0)</f>
        <v>0</v>
      </c>
      <c r="AE2326" s="19" t="n">
        <f aca="false">IF(AC2326&gt;0,(M2326-V2326)*AC2326,0)</f>
        <v>0</v>
      </c>
      <c r="AF2326" s="16" t="str">
        <f aca="false">IF(AA2326&lt;&gt;"COMPRAR","",IF(AB2326="",IF(X2326="","",IF(X2326-V2326&lt;0.01,"EMPATE TÉCNICO","")),IF(AB2326&lt;I2326,"ESTOQUE INSUFICIENTE",IF(X2326="","",IF(X2326-V2326&lt;0.01,"EMPATE TÉCNICO","")))))</f>
        <v/>
      </c>
      <c r="AG2326" s="16" t="s">
        <v>763</v>
      </c>
      <c r="AH2326" s="16" t="s">
        <v>477</v>
      </c>
    </row>
    <row r="2327" customFormat="false" ht="15" hidden="false" customHeight="false" outlineLevel="0" collapsed="false">
      <c r="A2327" s="16" t="s">
        <v>7351</v>
      </c>
      <c r="B2327" s="17" t="s">
        <v>7352</v>
      </c>
      <c r="C2327" s="16" t="s">
        <v>7353</v>
      </c>
      <c r="D2327" s="16" t="s">
        <v>762</v>
      </c>
      <c r="E2327" s="18" t="n">
        <v>1</v>
      </c>
      <c r="F2327" s="16" t="s">
        <v>43</v>
      </c>
      <c r="G2327" s="18" t="n">
        <v>0</v>
      </c>
      <c r="H2327" s="16" t="n">
        <v>0.3</v>
      </c>
      <c r="I2327" s="18" t="n">
        <v>1</v>
      </c>
      <c r="J2327" s="19" t="n">
        <v>0</v>
      </c>
      <c r="K2327" s="19" t="n">
        <v>11.42</v>
      </c>
      <c r="L2327" s="19"/>
      <c r="M2327" s="19" t="n">
        <f aca="false">IF(J2327&gt;0,J2327,K2327)*E2327</f>
        <v>11.42</v>
      </c>
      <c r="N2327" s="20"/>
      <c r="O2327" s="21" t="str">
        <f aca="false">IF(R2327="","",ROUND(R2327*(1-Premissas!$B$4),4))</f>
        <v/>
      </c>
      <c r="P2327" s="22"/>
      <c r="Q2327" s="22"/>
      <c r="R2327" s="23"/>
      <c r="S2327" s="24"/>
      <c r="T2327" s="24"/>
      <c r="U2327" s="25"/>
      <c r="V2327" s="19" t="str">
        <f aca="false">IF(COUNT(N2327:Q2327)=0,"",MIN(N2327:Q2327))</f>
        <v/>
      </c>
      <c r="W2327" s="16" t="str">
        <f aca="false">IF(V2327="","",INDEX($N$4:$Q$4,MATCH(V2327,N2327:Q2327,0)))</f>
        <v/>
      </c>
      <c r="X2327" s="19" t="str">
        <f aca="false">IF(COUNT(N2327:Q2327)&lt;2,"",SMALL(N2327:Q2327,2))</f>
        <v/>
      </c>
      <c r="Y2327" s="26" t="str">
        <f aca="false">IF(OR(V2327="",M2327=0),"",V2327/M2327-1)</f>
        <v/>
      </c>
      <c r="Z2327" s="26" t="str">
        <f aca="false">IF(OR(V2327="",L2327=""),"",V2327/(L2327*E2327)-1)</f>
        <v/>
      </c>
      <c r="AA2327" s="16" t="str">
        <f aca="false">IF(V2327="","SEM OFERTA",IF(OR(Y2327&gt;Premissas!$B$11,Y2327&lt;Premissas!$B$12),"VERIFICAR - UNIDADE/EMBALAGEM",IF(Y2327&gt;Premissas!$B$6,"NÃO COMPRAR - REAJUSTE &gt;5%","COMPRAR")))</f>
        <v>SEM OFERTA</v>
      </c>
      <c r="AB2327" s="18" t="str">
        <f aca="false">IF(W2327="DIMEC",S2327,IF(W2327="MEDCENTRO",U2327,""))</f>
        <v/>
      </c>
      <c r="AC2327" s="18" t="n">
        <f aca="false">IF(AA2327&lt;&gt;"COMPRAR",0,IF(AB2327="",I2327,MIN(I2327,AB2327)))</f>
        <v>0</v>
      </c>
      <c r="AD2327" s="19" t="n">
        <f aca="false">IF(AC2327&gt;0,AC2327*V2327,0)</f>
        <v>0</v>
      </c>
      <c r="AE2327" s="19" t="n">
        <f aca="false">IF(AC2327&gt;0,(M2327-V2327)*AC2327,0)</f>
        <v>0</v>
      </c>
      <c r="AF2327" s="16" t="str">
        <f aca="false">IF(AA2327&lt;&gt;"COMPRAR","",IF(AB2327="",IF(X2327="","",IF(X2327-V2327&lt;0.01,"EMPATE TÉCNICO","")),IF(AB2327&lt;I2327,"ESTOQUE INSUFICIENTE",IF(X2327="","",IF(X2327-V2327&lt;0.01,"EMPATE TÉCNICO","")))))</f>
        <v/>
      </c>
      <c r="AG2327" s="16" t="s">
        <v>763</v>
      </c>
      <c r="AH2327" s="16" t="s">
        <v>477</v>
      </c>
    </row>
    <row r="2328" customFormat="false" ht="15" hidden="false" customHeight="false" outlineLevel="0" collapsed="false">
      <c r="A2328" s="16" t="s">
        <v>7354</v>
      </c>
      <c r="B2328" s="17" t="s">
        <v>7355</v>
      </c>
      <c r="C2328" s="16" t="s">
        <v>7356</v>
      </c>
      <c r="D2328" s="16" t="s">
        <v>5109</v>
      </c>
      <c r="E2328" s="18" t="n">
        <v>1</v>
      </c>
      <c r="F2328" s="16" t="s">
        <v>43</v>
      </c>
      <c r="G2328" s="18" t="n">
        <v>0</v>
      </c>
      <c r="H2328" s="16" t="n">
        <v>0.1</v>
      </c>
      <c r="I2328" s="18" t="n">
        <v>1</v>
      </c>
      <c r="J2328" s="19" t="n">
        <v>37.04</v>
      </c>
      <c r="K2328" s="19" t="n">
        <v>37.04</v>
      </c>
      <c r="L2328" s="19" t="n">
        <v>37.04</v>
      </c>
      <c r="M2328" s="19" t="n">
        <f aca="false">IF(J2328&gt;0,J2328,K2328)*E2328</f>
        <v>37.04</v>
      </c>
      <c r="N2328" s="20"/>
      <c r="O2328" s="21" t="str">
        <f aca="false">IF(R2328="","",ROUND(R2328*(1-Premissas!$B$4),4))</f>
        <v/>
      </c>
      <c r="P2328" s="22"/>
      <c r="Q2328" s="22"/>
      <c r="R2328" s="23"/>
      <c r="S2328" s="24"/>
      <c r="T2328" s="24"/>
      <c r="U2328" s="25"/>
      <c r="V2328" s="19" t="str">
        <f aca="false">IF(COUNT(N2328:Q2328)=0,"",MIN(N2328:Q2328))</f>
        <v/>
      </c>
      <c r="W2328" s="16" t="str">
        <f aca="false">IF(V2328="","",INDEX($N$4:$Q$4,MATCH(V2328,N2328:Q2328,0)))</f>
        <v/>
      </c>
      <c r="X2328" s="19" t="str">
        <f aca="false">IF(COUNT(N2328:Q2328)&lt;2,"",SMALL(N2328:Q2328,2))</f>
        <v/>
      </c>
      <c r="Y2328" s="26" t="str">
        <f aca="false">IF(OR(V2328="",M2328=0),"",V2328/M2328-1)</f>
        <v/>
      </c>
      <c r="Z2328" s="26" t="str">
        <f aca="false">IF(OR(V2328="",L2328=""),"",V2328/(L2328*E2328)-1)</f>
        <v/>
      </c>
      <c r="AA2328" s="16" t="str">
        <f aca="false">IF(V2328="","SEM OFERTA",IF(OR(Y2328&gt;Premissas!$B$11,Y2328&lt;Premissas!$B$12),"VERIFICAR - UNIDADE/EMBALAGEM",IF(Y2328&gt;Premissas!$B$6,"NÃO COMPRAR - REAJUSTE &gt;5%","COMPRAR")))</f>
        <v>SEM OFERTA</v>
      </c>
      <c r="AB2328" s="18" t="str">
        <f aca="false">IF(W2328="DIMEC",S2328,IF(W2328="MEDCENTRO",U2328,""))</f>
        <v/>
      </c>
      <c r="AC2328" s="18" t="n">
        <f aca="false">IF(AA2328&lt;&gt;"COMPRAR",0,IF(AB2328="",I2328,MIN(I2328,AB2328)))</f>
        <v>0</v>
      </c>
      <c r="AD2328" s="19" t="n">
        <f aca="false">IF(AC2328&gt;0,AC2328*V2328,0)</f>
        <v>0</v>
      </c>
      <c r="AE2328" s="19" t="n">
        <f aca="false">IF(AC2328&gt;0,(M2328-V2328)*AC2328,0)</f>
        <v>0</v>
      </c>
      <c r="AF2328" s="16" t="str">
        <f aca="false">IF(AA2328&lt;&gt;"COMPRAR","",IF(AB2328="",IF(X2328="","",IF(X2328-V2328&lt;0.01,"EMPATE TÉCNICO","")),IF(AB2328&lt;I2328,"ESTOQUE INSUFICIENTE",IF(X2328="","",IF(X2328-V2328&lt;0.01,"EMPATE TÉCNICO","")))))</f>
        <v/>
      </c>
      <c r="AG2328" s="16" t="s">
        <v>328</v>
      </c>
      <c r="AH2328" s="16" t="s">
        <v>477</v>
      </c>
    </row>
    <row r="2329" customFormat="false" ht="15" hidden="false" customHeight="false" outlineLevel="0" collapsed="false">
      <c r="A2329" s="16" t="s">
        <v>7357</v>
      </c>
      <c r="B2329" s="17" t="s">
        <v>7358</v>
      </c>
      <c r="C2329" s="16" t="s">
        <v>7359</v>
      </c>
      <c r="D2329" s="16" t="s">
        <v>5109</v>
      </c>
      <c r="E2329" s="18" t="n">
        <v>1</v>
      </c>
      <c r="F2329" s="16" t="s">
        <v>42</v>
      </c>
      <c r="G2329" s="18" t="n">
        <v>0</v>
      </c>
      <c r="H2329" s="16" t="n">
        <v>0.2</v>
      </c>
      <c r="I2329" s="18" t="n">
        <v>1</v>
      </c>
      <c r="J2329" s="19" t="n">
        <v>54.82</v>
      </c>
      <c r="K2329" s="19" t="n">
        <v>54.82</v>
      </c>
      <c r="L2329" s="19" t="n">
        <v>54.82</v>
      </c>
      <c r="M2329" s="19" t="n">
        <f aca="false">IF(J2329&gt;0,J2329,K2329)*E2329</f>
        <v>54.82</v>
      </c>
      <c r="N2329" s="20"/>
      <c r="O2329" s="21" t="str">
        <f aca="false">IF(R2329="","",ROUND(R2329*(1-Premissas!$B$4),4))</f>
        <v/>
      </c>
      <c r="P2329" s="22"/>
      <c r="Q2329" s="22"/>
      <c r="R2329" s="23"/>
      <c r="S2329" s="24"/>
      <c r="T2329" s="24"/>
      <c r="U2329" s="25"/>
      <c r="V2329" s="19" t="str">
        <f aca="false">IF(COUNT(N2329:Q2329)=0,"",MIN(N2329:Q2329))</f>
        <v/>
      </c>
      <c r="W2329" s="16" t="str">
        <f aca="false">IF(V2329="","",INDEX($N$4:$Q$4,MATCH(V2329,N2329:Q2329,0)))</f>
        <v/>
      </c>
      <c r="X2329" s="19" t="str">
        <f aca="false">IF(COUNT(N2329:Q2329)&lt;2,"",SMALL(N2329:Q2329,2))</f>
        <v/>
      </c>
      <c r="Y2329" s="26" t="str">
        <f aca="false">IF(OR(V2329="",M2329=0),"",V2329/M2329-1)</f>
        <v/>
      </c>
      <c r="Z2329" s="26" t="str">
        <f aca="false">IF(OR(V2329="",L2329=""),"",V2329/(L2329*E2329)-1)</f>
        <v/>
      </c>
      <c r="AA2329" s="16" t="str">
        <f aca="false">IF(V2329="","SEM OFERTA",IF(OR(Y2329&gt;Premissas!$B$11,Y2329&lt;Premissas!$B$12),"VERIFICAR - UNIDADE/EMBALAGEM",IF(Y2329&gt;Premissas!$B$6,"NÃO COMPRAR - REAJUSTE &gt;5%","COMPRAR")))</f>
        <v>SEM OFERTA</v>
      </c>
      <c r="AB2329" s="18" t="str">
        <f aca="false">IF(W2329="DIMEC",S2329,IF(W2329="MEDCENTRO",U2329,""))</f>
        <v/>
      </c>
      <c r="AC2329" s="18" t="n">
        <f aca="false">IF(AA2329&lt;&gt;"COMPRAR",0,IF(AB2329="",I2329,MIN(I2329,AB2329)))</f>
        <v>0</v>
      </c>
      <c r="AD2329" s="19" t="n">
        <f aca="false">IF(AC2329&gt;0,AC2329*V2329,0)</f>
        <v>0</v>
      </c>
      <c r="AE2329" s="19" t="n">
        <f aca="false">IF(AC2329&gt;0,(M2329-V2329)*AC2329,0)</f>
        <v>0</v>
      </c>
      <c r="AF2329" s="16" t="str">
        <f aca="false">IF(AA2329&lt;&gt;"COMPRAR","",IF(AB2329="",IF(X2329="","",IF(X2329-V2329&lt;0.01,"EMPATE TÉCNICO","")),IF(AB2329&lt;I2329,"ESTOQUE INSUFICIENTE",IF(X2329="","",IF(X2329-V2329&lt;0.01,"EMPATE TÉCNICO","")))))</f>
        <v/>
      </c>
      <c r="AG2329" s="16" t="s">
        <v>547</v>
      </c>
      <c r="AH2329" s="16" t="s">
        <v>477</v>
      </c>
    </row>
    <row r="2330" customFormat="false" ht="15" hidden="false" customHeight="false" outlineLevel="0" collapsed="false">
      <c r="A2330" s="16" t="s">
        <v>7360</v>
      </c>
      <c r="B2330" s="17" t="s">
        <v>7361</v>
      </c>
      <c r="C2330" s="16" t="s">
        <v>7362</v>
      </c>
      <c r="D2330" s="16" t="s">
        <v>5461</v>
      </c>
      <c r="E2330" s="18" t="n">
        <v>1</v>
      </c>
      <c r="F2330" s="16" t="s">
        <v>43</v>
      </c>
      <c r="G2330" s="18" t="n">
        <v>0</v>
      </c>
      <c r="H2330" s="16" t="n">
        <v>0.1</v>
      </c>
      <c r="I2330" s="18" t="n">
        <v>1</v>
      </c>
      <c r="J2330" s="19" t="n">
        <v>42.69</v>
      </c>
      <c r="K2330" s="19" t="n">
        <v>42.69</v>
      </c>
      <c r="L2330" s="19" t="n">
        <v>42.69</v>
      </c>
      <c r="M2330" s="19" t="n">
        <f aca="false">IF(J2330&gt;0,J2330,K2330)*E2330</f>
        <v>42.69</v>
      </c>
      <c r="N2330" s="20"/>
      <c r="O2330" s="21" t="str">
        <f aca="false">IF(R2330="","",ROUND(R2330*(1-Premissas!$B$4),4))</f>
        <v/>
      </c>
      <c r="P2330" s="22"/>
      <c r="Q2330" s="22"/>
      <c r="R2330" s="23"/>
      <c r="S2330" s="24"/>
      <c r="T2330" s="24"/>
      <c r="U2330" s="25"/>
      <c r="V2330" s="19" t="str">
        <f aca="false">IF(COUNT(N2330:Q2330)=0,"",MIN(N2330:Q2330))</f>
        <v/>
      </c>
      <c r="W2330" s="16" t="str">
        <f aca="false">IF(V2330="","",INDEX($N$4:$Q$4,MATCH(V2330,N2330:Q2330,0)))</f>
        <v/>
      </c>
      <c r="X2330" s="19" t="str">
        <f aca="false">IF(COUNT(N2330:Q2330)&lt;2,"",SMALL(N2330:Q2330,2))</f>
        <v/>
      </c>
      <c r="Y2330" s="26" t="str">
        <f aca="false">IF(OR(V2330="",M2330=0),"",V2330/M2330-1)</f>
        <v/>
      </c>
      <c r="Z2330" s="26" t="str">
        <f aca="false">IF(OR(V2330="",L2330=""),"",V2330/(L2330*E2330)-1)</f>
        <v/>
      </c>
      <c r="AA2330" s="16" t="str">
        <f aca="false">IF(V2330="","SEM OFERTA",IF(OR(Y2330&gt;Premissas!$B$11,Y2330&lt;Premissas!$B$12),"VERIFICAR - UNIDADE/EMBALAGEM",IF(Y2330&gt;Premissas!$B$6,"NÃO COMPRAR - REAJUSTE &gt;5%","COMPRAR")))</f>
        <v>SEM OFERTA</v>
      </c>
      <c r="AB2330" s="18" t="str">
        <f aca="false">IF(W2330="DIMEC",S2330,IF(W2330="MEDCENTRO",U2330,""))</f>
        <v/>
      </c>
      <c r="AC2330" s="18" t="n">
        <f aca="false">IF(AA2330&lt;&gt;"COMPRAR",0,IF(AB2330="",I2330,MIN(I2330,AB2330)))</f>
        <v>0</v>
      </c>
      <c r="AD2330" s="19" t="n">
        <f aca="false">IF(AC2330&gt;0,AC2330*V2330,0)</f>
        <v>0</v>
      </c>
      <c r="AE2330" s="19" t="n">
        <f aca="false">IF(AC2330&gt;0,(M2330-V2330)*AC2330,0)</f>
        <v>0</v>
      </c>
      <c r="AF2330" s="16" t="str">
        <f aca="false">IF(AA2330&lt;&gt;"COMPRAR","",IF(AB2330="",IF(X2330="","",IF(X2330-V2330&lt;0.01,"EMPATE TÉCNICO","")),IF(AB2330&lt;I2330,"ESTOQUE INSUFICIENTE",IF(X2330="","",IF(X2330-V2330&lt;0.01,"EMPATE TÉCNICO","")))))</f>
        <v/>
      </c>
      <c r="AG2330" s="16" t="s">
        <v>547</v>
      </c>
      <c r="AH2330" s="16" t="s">
        <v>477</v>
      </c>
    </row>
    <row r="2331" customFormat="false" ht="15" hidden="false" customHeight="false" outlineLevel="0" collapsed="false">
      <c r="A2331" s="16" t="s">
        <v>7363</v>
      </c>
      <c r="B2331" s="17" t="s">
        <v>7364</v>
      </c>
      <c r="C2331" s="16" t="s">
        <v>7365</v>
      </c>
      <c r="D2331" s="16" t="s">
        <v>7366</v>
      </c>
      <c r="E2331" s="18" t="n">
        <v>1</v>
      </c>
      <c r="F2331" s="16" t="s">
        <v>43</v>
      </c>
      <c r="G2331" s="18" t="n">
        <v>0</v>
      </c>
      <c r="H2331" s="16" t="n">
        <v>0.1</v>
      </c>
      <c r="I2331" s="18" t="n">
        <v>1</v>
      </c>
      <c r="J2331" s="19" t="n">
        <v>15.54</v>
      </c>
      <c r="K2331" s="19" t="n">
        <v>15.54</v>
      </c>
      <c r="L2331" s="19" t="n">
        <v>15.54</v>
      </c>
      <c r="M2331" s="19" t="n">
        <f aca="false">IF(J2331&gt;0,J2331,K2331)*E2331</f>
        <v>15.54</v>
      </c>
      <c r="N2331" s="20"/>
      <c r="O2331" s="21" t="str">
        <f aca="false">IF(R2331="","",ROUND(R2331*(1-Premissas!$B$4),4))</f>
        <v/>
      </c>
      <c r="P2331" s="22"/>
      <c r="Q2331" s="22"/>
      <c r="R2331" s="23"/>
      <c r="S2331" s="24"/>
      <c r="T2331" s="24"/>
      <c r="U2331" s="25"/>
      <c r="V2331" s="19" t="str">
        <f aca="false">IF(COUNT(N2331:Q2331)=0,"",MIN(N2331:Q2331))</f>
        <v/>
      </c>
      <c r="W2331" s="16" t="str">
        <f aca="false">IF(V2331="","",INDEX($N$4:$Q$4,MATCH(V2331,N2331:Q2331,0)))</f>
        <v/>
      </c>
      <c r="X2331" s="19" t="str">
        <f aca="false">IF(COUNT(N2331:Q2331)&lt;2,"",SMALL(N2331:Q2331,2))</f>
        <v/>
      </c>
      <c r="Y2331" s="26" t="str">
        <f aca="false">IF(OR(V2331="",M2331=0),"",V2331/M2331-1)</f>
        <v/>
      </c>
      <c r="Z2331" s="26" t="str">
        <f aca="false">IF(OR(V2331="",L2331=""),"",V2331/(L2331*E2331)-1)</f>
        <v/>
      </c>
      <c r="AA2331" s="16" t="str">
        <f aca="false">IF(V2331="","SEM OFERTA",IF(OR(Y2331&gt;Premissas!$B$11,Y2331&lt;Premissas!$B$12),"VERIFICAR - UNIDADE/EMBALAGEM",IF(Y2331&gt;Premissas!$B$6,"NÃO COMPRAR - REAJUSTE &gt;5%","COMPRAR")))</f>
        <v>SEM OFERTA</v>
      </c>
      <c r="AB2331" s="18" t="str">
        <f aca="false">IF(W2331="DIMEC",S2331,IF(W2331="MEDCENTRO",U2331,""))</f>
        <v/>
      </c>
      <c r="AC2331" s="18" t="n">
        <f aca="false">IF(AA2331&lt;&gt;"COMPRAR",0,IF(AB2331="",I2331,MIN(I2331,AB2331)))</f>
        <v>0</v>
      </c>
      <c r="AD2331" s="19" t="n">
        <f aca="false">IF(AC2331&gt;0,AC2331*V2331,0)</f>
        <v>0</v>
      </c>
      <c r="AE2331" s="19" t="n">
        <f aca="false">IF(AC2331&gt;0,(M2331-V2331)*AC2331,0)</f>
        <v>0</v>
      </c>
      <c r="AF2331" s="16" t="str">
        <f aca="false">IF(AA2331&lt;&gt;"COMPRAR","",IF(AB2331="",IF(X2331="","",IF(X2331-V2331&lt;0.01,"EMPATE TÉCNICO","")),IF(AB2331&lt;I2331,"ESTOQUE INSUFICIENTE",IF(X2331="","",IF(X2331-V2331&lt;0.01,"EMPATE TÉCNICO","")))))</f>
        <v/>
      </c>
      <c r="AG2331" s="16" t="s">
        <v>490</v>
      </c>
      <c r="AH2331" s="16" t="s">
        <v>477</v>
      </c>
    </row>
    <row r="2332" customFormat="false" ht="15" hidden="false" customHeight="false" outlineLevel="0" collapsed="false">
      <c r="A2332" s="16" t="s">
        <v>7367</v>
      </c>
      <c r="B2332" s="17" t="s">
        <v>7368</v>
      </c>
      <c r="C2332" s="16" t="s">
        <v>7369</v>
      </c>
      <c r="D2332" s="16" t="s">
        <v>7366</v>
      </c>
      <c r="E2332" s="18" t="n">
        <v>1</v>
      </c>
      <c r="F2332" s="16" t="s">
        <v>43</v>
      </c>
      <c r="G2332" s="18" t="n">
        <v>0</v>
      </c>
      <c r="H2332" s="16" t="n">
        <v>0.6</v>
      </c>
      <c r="I2332" s="18" t="n">
        <v>2</v>
      </c>
      <c r="J2332" s="19" t="n">
        <v>15.54</v>
      </c>
      <c r="K2332" s="19" t="n">
        <v>15.54</v>
      </c>
      <c r="L2332" s="19" t="n">
        <v>15.54</v>
      </c>
      <c r="M2332" s="19" t="n">
        <f aca="false">IF(J2332&gt;0,J2332,K2332)*E2332</f>
        <v>15.54</v>
      </c>
      <c r="N2332" s="20"/>
      <c r="O2332" s="21" t="str">
        <f aca="false">IF(R2332="","",ROUND(R2332*(1-Premissas!$B$4),4))</f>
        <v/>
      </c>
      <c r="P2332" s="22"/>
      <c r="Q2332" s="22"/>
      <c r="R2332" s="23"/>
      <c r="S2332" s="24"/>
      <c r="T2332" s="24"/>
      <c r="U2332" s="25"/>
      <c r="V2332" s="19" t="str">
        <f aca="false">IF(COUNT(N2332:Q2332)=0,"",MIN(N2332:Q2332))</f>
        <v/>
      </c>
      <c r="W2332" s="16" t="str">
        <f aca="false">IF(V2332="","",INDEX($N$4:$Q$4,MATCH(V2332,N2332:Q2332,0)))</f>
        <v/>
      </c>
      <c r="X2332" s="19" t="str">
        <f aca="false">IF(COUNT(N2332:Q2332)&lt;2,"",SMALL(N2332:Q2332,2))</f>
        <v/>
      </c>
      <c r="Y2332" s="26" t="str">
        <f aca="false">IF(OR(V2332="",M2332=0),"",V2332/M2332-1)</f>
        <v/>
      </c>
      <c r="Z2332" s="26" t="str">
        <f aca="false">IF(OR(V2332="",L2332=""),"",V2332/(L2332*E2332)-1)</f>
        <v/>
      </c>
      <c r="AA2332" s="16" t="str">
        <f aca="false">IF(V2332="","SEM OFERTA",IF(OR(Y2332&gt;Premissas!$B$11,Y2332&lt;Premissas!$B$12),"VERIFICAR - UNIDADE/EMBALAGEM",IF(Y2332&gt;Premissas!$B$6,"NÃO COMPRAR - REAJUSTE &gt;5%","COMPRAR")))</f>
        <v>SEM OFERTA</v>
      </c>
      <c r="AB2332" s="18" t="str">
        <f aca="false">IF(W2332="DIMEC",S2332,IF(W2332="MEDCENTRO",U2332,""))</f>
        <v/>
      </c>
      <c r="AC2332" s="18" t="n">
        <f aca="false">IF(AA2332&lt;&gt;"COMPRAR",0,IF(AB2332="",I2332,MIN(I2332,AB2332)))</f>
        <v>0</v>
      </c>
      <c r="AD2332" s="19" t="n">
        <f aca="false">IF(AC2332&gt;0,AC2332*V2332,0)</f>
        <v>0</v>
      </c>
      <c r="AE2332" s="19" t="n">
        <f aca="false">IF(AC2332&gt;0,(M2332-V2332)*AC2332,0)</f>
        <v>0</v>
      </c>
      <c r="AF2332" s="16" t="str">
        <f aca="false">IF(AA2332&lt;&gt;"COMPRAR","",IF(AB2332="",IF(X2332="","",IF(X2332-V2332&lt;0.01,"EMPATE TÉCNICO","")),IF(AB2332&lt;I2332,"ESTOQUE INSUFICIENTE",IF(X2332="","",IF(X2332-V2332&lt;0.01,"EMPATE TÉCNICO","")))))</f>
        <v/>
      </c>
      <c r="AG2332" s="16" t="s">
        <v>490</v>
      </c>
      <c r="AH2332" s="16" t="s">
        <v>477</v>
      </c>
    </row>
    <row r="2333" customFormat="false" ht="15" hidden="false" customHeight="false" outlineLevel="0" collapsed="false">
      <c r="A2333" s="16" t="s">
        <v>7370</v>
      </c>
      <c r="B2333" s="17" t="s">
        <v>7371</v>
      </c>
      <c r="C2333" s="16" t="s">
        <v>7372</v>
      </c>
      <c r="D2333" s="16" t="s">
        <v>7366</v>
      </c>
      <c r="E2333" s="18" t="n">
        <v>1</v>
      </c>
      <c r="F2333" s="16" t="s">
        <v>43</v>
      </c>
      <c r="G2333" s="18" t="n">
        <v>1</v>
      </c>
      <c r="H2333" s="16" t="n">
        <v>0.5</v>
      </c>
      <c r="I2333" s="18" t="n">
        <v>1</v>
      </c>
      <c r="J2333" s="19" t="n">
        <v>14.94</v>
      </c>
      <c r="K2333" s="19" t="n">
        <v>14.94</v>
      </c>
      <c r="L2333" s="19" t="n">
        <v>14.94</v>
      </c>
      <c r="M2333" s="19" t="n">
        <f aca="false">IF(J2333&gt;0,J2333,K2333)*E2333</f>
        <v>14.94</v>
      </c>
      <c r="N2333" s="20"/>
      <c r="O2333" s="21" t="str">
        <f aca="false">IF(R2333="","",ROUND(R2333*(1-Premissas!$B$4),4))</f>
        <v/>
      </c>
      <c r="P2333" s="22"/>
      <c r="Q2333" s="22"/>
      <c r="R2333" s="23"/>
      <c r="S2333" s="24"/>
      <c r="T2333" s="24"/>
      <c r="U2333" s="25"/>
      <c r="V2333" s="19" t="str">
        <f aca="false">IF(COUNT(N2333:Q2333)=0,"",MIN(N2333:Q2333))</f>
        <v/>
      </c>
      <c r="W2333" s="16" t="str">
        <f aca="false">IF(V2333="","",INDEX($N$4:$Q$4,MATCH(V2333,N2333:Q2333,0)))</f>
        <v/>
      </c>
      <c r="X2333" s="19" t="str">
        <f aca="false">IF(COUNT(N2333:Q2333)&lt;2,"",SMALL(N2333:Q2333,2))</f>
        <v/>
      </c>
      <c r="Y2333" s="26" t="str">
        <f aca="false">IF(OR(V2333="",M2333=0),"",V2333/M2333-1)</f>
        <v/>
      </c>
      <c r="Z2333" s="26" t="str">
        <f aca="false">IF(OR(V2333="",L2333=""),"",V2333/(L2333*E2333)-1)</f>
        <v/>
      </c>
      <c r="AA2333" s="16" t="str">
        <f aca="false">IF(V2333="","SEM OFERTA",IF(OR(Y2333&gt;Premissas!$B$11,Y2333&lt;Premissas!$B$12),"VERIFICAR - UNIDADE/EMBALAGEM",IF(Y2333&gt;Premissas!$B$6,"NÃO COMPRAR - REAJUSTE &gt;5%","COMPRAR")))</f>
        <v>SEM OFERTA</v>
      </c>
      <c r="AB2333" s="18" t="str">
        <f aca="false">IF(W2333="DIMEC",S2333,IF(W2333="MEDCENTRO",U2333,""))</f>
        <v/>
      </c>
      <c r="AC2333" s="18" t="n">
        <f aca="false">IF(AA2333&lt;&gt;"COMPRAR",0,IF(AB2333="",I2333,MIN(I2333,AB2333)))</f>
        <v>0</v>
      </c>
      <c r="AD2333" s="19" t="n">
        <f aca="false">IF(AC2333&gt;0,AC2333*V2333,0)</f>
        <v>0</v>
      </c>
      <c r="AE2333" s="19" t="n">
        <f aca="false">IF(AC2333&gt;0,(M2333-V2333)*AC2333,0)</f>
        <v>0</v>
      </c>
      <c r="AF2333" s="16" t="str">
        <f aca="false">IF(AA2333&lt;&gt;"COMPRAR","",IF(AB2333="",IF(X2333="","",IF(X2333-V2333&lt;0.01,"EMPATE TÉCNICO","")),IF(AB2333&lt;I2333,"ESTOQUE INSUFICIENTE",IF(X2333="","",IF(X2333-V2333&lt;0.01,"EMPATE TÉCNICO","")))))</f>
        <v/>
      </c>
      <c r="AG2333" s="16" t="s">
        <v>490</v>
      </c>
      <c r="AH2333" s="16" t="s">
        <v>477</v>
      </c>
    </row>
    <row r="2334" customFormat="false" ht="15" hidden="false" customHeight="false" outlineLevel="0" collapsed="false">
      <c r="A2334" s="16" t="s">
        <v>7373</v>
      </c>
      <c r="B2334" s="17" t="s">
        <v>7374</v>
      </c>
      <c r="C2334" s="16" t="s">
        <v>7375</v>
      </c>
      <c r="D2334" s="16" t="s">
        <v>7366</v>
      </c>
      <c r="E2334" s="18" t="n">
        <v>1</v>
      </c>
      <c r="F2334" s="16" t="s">
        <v>43</v>
      </c>
      <c r="G2334" s="18" t="n">
        <v>0</v>
      </c>
      <c r="H2334" s="16" t="n">
        <v>0</v>
      </c>
      <c r="I2334" s="18" t="n">
        <v>1</v>
      </c>
      <c r="J2334" s="19" t="n">
        <v>17.94</v>
      </c>
      <c r="K2334" s="19" t="n">
        <v>17.94</v>
      </c>
      <c r="L2334" s="19" t="n">
        <v>17.94</v>
      </c>
      <c r="M2334" s="19" t="n">
        <f aca="false">IF(J2334&gt;0,J2334,K2334)*E2334</f>
        <v>17.94</v>
      </c>
      <c r="N2334" s="20"/>
      <c r="O2334" s="21" t="str">
        <f aca="false">IF(R2334="","",ROUND(R2334*(1-Premissas!$B$4),4))</f>
        <v/>
      </c>
      <c r="P2334" s="22"/>
      <c r="Q2334" s="22"/>
      <c r="R2334" s="23"/>
      <c r="S2334" s="24"/>
      <c r="T2334" s="24"/>
      <c r="U2334" s="25"/>
      <c r="V2334" s="19" t="str">
        <f aca="false">IF(COUNT(N2334:Q2334)=0,"",MIN(N2334:Q2334))</f>
        <v/>
      </c>
      <c r="W2334" s="16" t="str">
        <f aca="false">IF(V2334="","",INDEX($N$4:$Q$4,MATCH(V2334,N2334:Q2334,0)))</f>
        <v/>
      </c>
      <c r="X2334" s="19" t="str">
        <f aca="false">IF(COUNT(N2334:Q2334)&lt;2,"",SMALL(N2334:Q2334,2))</f>
        <v/>
      </c>
      <c r="Y2334" s="26" t="str">
        <f aca="false">IF(OR(V2334="",M2334=0),"",V2334/M2334-1)</f>
        <v/>
      </c>
      <c r="Z2334" s="26" t="str">
        <f aca="false">IF(OR(V2334="",L2334=""),"",V2334/(L2334*E2334)-1)</f>
        <v/>
      </c>
      <c r="AA2334" s="16" t="str">
        <f aca="false">IF(V2334="","SEM OFERTA",IF(OR(Y2334&gt;Premissas!$B$11,Y2334&lt;Premissas!$B$12),"VERIFICAR - UNIDADE/EMBALAGEM",IF(Y2334&gt;Premissas!$B$6,"NÃO COMPRAR - REAJUSTE &gt;5%","COMPRAR")))</f>
        <v>SEM OFERTA</v>
      </c>
      <c r="AB2334" s="18" t="str">
        <f aca="false">IF(W2334="DIMEC",S2334,IF(W2334="MEDCENTRO",U2334,""))</f>
        <v/>
      </c>
      <c r="AC2334" s="18" t="n">
        <f aca="false">IF(AA2334&lt;&gt;"COMPRAR",0,IF(AB2334="",I2334,MIN(I2334,AB2334)))</f>
        <v>0</v>
      </c>
      <c r="AD2334" s="19" t="n">
        <f aca="false">IF(AC2334&gt;0,AC2334*V2334,0)</f>
        <v>0</v>
      </c>
      <c r="AE2334" s="19" t="n">
        <f aca="false">IF(AC2334&gt;0,(M2334-V2334)*AC2334,0)</f>
        <v>0</v>
      </c>
      <c r="AF2334" s="16" t="str">
        <f aca="false">IF(AA2334&lt;&gt;"COMPRAR","",IF(AB2334="",IF(X2334="","",IF(X2334-V2334&lt;0.01,"EMPATE TÉCNICO","")),IF(AB2334&lt;I2334,"ESTOQUE INSUFICIENTE",IF(X2334="","",IF(X2334-V2334&lt;0.01,"EMPATE TÉCNICO","")))))</f>
        <v/>
      </c>
      <c r="AG2334" s="16" t="s">
        <v>490</v>
      </c>
      <c r="AH2334" s="16" t="s">
        <v>477</v>
      </c>
    </row>
    <row r="2335" customFormat="false" ht="15" hidden="false" customHeight="false" outlineLevel="0" collapsed="false">
      <c r="A2335" s="16" t="s">
        <v>7376</v>
      </c>
      <c r="B2335" s="17" t="s">
        <v>7377</v>
      </c>
      <c r="C2335" s="16" t="s">
        <v>7378</v>
      </c>
      <c r="D2335" s="16" t="s">
        <v>7366</v>
      </c>
      <c r="E2335" s="18" t="n">
        <v>1</v>
      </c>
      <c r="F2335" s="16" t="s">
        <v>43</v>
      </c>
      <c r="G2335" s="18" t="n">
        <v>0</v>
      </c>
      <c r="H2335" s="16" t="n">
        <v>0.1</v>
      </c>
      <c r="I2335" s="18" t="n">
        <v>1</v>
      </c>
      <c r="J2335" s="19" t="n">
        <v>17.94</v>
      </c>
      <c r="K2335" s="19" t="n">
        <v>17.94</v>
      </c>
      <c r="L2335" s="19" t="n">
        <v>17.94</v>
      </c>
      <c r="M2335" s="19" t="n">
        <f aca="false">IF(J2335&gt;0,J2335,K2335)*E2335</f>
        <v>17.94</v>
      </c>
      <c r="N2335" s="20"/>
      <c r="O2335" s="21" t="str">
        <f aca="false">IF(R2335="","",ROUND(R2335*(1-Premissas!$B$4),4))</f>
        <v/>
      </c>
      <c r="P2335" s="22"/>
      <c r="Q2335" s="22"/>
      <c r="R2335" s="23"/>
      <c r="S2335" s="24"/>
      <c r="T2335" s="24"/>
      <c r="U2335" s="25"/>
      <c r="V2335" s="19" t="str">
        <f aca="false">IF(COUNT(N2335:Q2335)=0,"",MIN(N2335:Q2335))</f>
        <v/>
      </c>
      <c r="W2335" s="16" t="str">
        <f aca="false">IF(V2335="","",INDEX($N$4:$Q$4,MATCH(V2335,N2335:Q2335,0)))</f>
        <v/>
      </c>
      <c r="X2335" s="19" t="str">
        <f aca="false">IF(COUNT(N2335:Q2335)&lt;2,"",SMALL(N2335:Q2335,2))</f>
        <v/>
      </c>
      <c r="Y2335" s="26" t="str">
        <f aca="false">IF(OR(V2335="",M2335=0),"",V2335/M2335-1)</f>
        <v/>
      </c>
      <c r="Z2335" s="26" t="str">
        <f aca="false">IF(OR(V2335="",L2335=""),"",V2335/(L2335*E2335)-1)</f>
        <v/>
      </c>
      <c r="AA2335" s="16" t="str">
        <f aca="false">IF(V2335="","SEM OFERTA",IF(OR(Y2335&gt;Premissas!$B$11,Y2335&lt;Premissas!$B$12),"VERIFICAR - UNIDADE/EMBALAGEM",IF(Y2335&gt;Premissas!$B$6,"NÃO COMPRAR - REAJUSTE &gt;5%","COMPRAR")))</f>
        <v>SEM OFERTA</v>
      </c>
      <c r="AB2335" s="18" t="str">
        <f aca="false">IF(W2335="DIMEC",S2335,IF(W2335="MEDCENTRO",U2335,""))</f>
        <v/>
      </c>
      <c r="AC2335" s="18" t="n">
        <f aca="false">IF(AA2335&lt;&gt;"COMPRAR",0,IF(AB2335="",I2335,MIN(I2335,AB2335)))</f>
        <v>0</v>
      </c>
      <c r="AD2335" s="19" t="n">
        <f aca="false">IF(AC2335&gt;0,AC2335*V2335,0)</f>
        <v>0</v>
      </c>
      <c r="AE2335" s="19" t="n">
        <f aca="false">IF(AC2335&gt;0,(M2335-V2335)*AC2335,0)</f>
        <v>0</v>
      </c>
      <c r="AF2335" s="16" t="str">
        <f aca="false">IF(AA2335&lt;&gt;"COMPRAR","",IF(AB2335="",IF(X2335="","",IF(X2335-V2335&lt;0.01,"EMPATE TÉCNICO","")),IF(AB2335&lt;I2335,"ESTOQUE INSUFICIENTE",IF(X2335="","",IF(X2335-V2335&lt;0.01,"EMPATE TÉCNICO","")))))</f>
        <v/>
      </c>
      <c r="AG2335" s="16" t="s">
        <v>490</v>
      </c>
      <c r="AH2335" s="16" t="s">
        <v>477</v>
      </c>
    </row>
    <row r="2336" customFormat="false" ht="15" hidden="false" customHeight="false" outlineLevel="0" collapsed="false">
      <c r="A2336" s="16" t="s">
        <v>7379</v>
      </c>
      <c r="B2336" s="17" t="s">
        <v>7380</v>
      </c>
      <c r="C2336" s="16" t="s">
        <v>7381</v>
      </c>
      <c r="D2336" s="16" t="s">
        <v>7366</v>
      </c>
      <c r="E2336" s="18" t="n">
        <v>1</v>
      </c>
      <c r="F2336" s="16" t="s">
        <v>43</v>
      </c>
      <c r="G2336" s="18" t="n">
        <v>0</v>
      </c>
      <c r="H2336" s="16" t="n">
        <v>0.3</v>
      </c>
      <c r="I2336" s="18" t="n">
        <v>1</v>
      </c>
      <c r="J2336" s="19" t="n">
        <v>16.14</v>
      </c>
      <c r="K2336" s="19" t="n">
        <v>16.14</v>
      </c>
      <c r="L2336" s="19" t="n">
        <v>16.14</v>
      </c>
      <c r="M2336" s="19" t="n">
        <f aca="false">IF(J2336&gt;0,J2336,K2336)*E2336</f>
        <v>16.14</v>
      </c>
      <c r="N2336" s="20"/>
      <c r="O2336" s="21" t="str">
        <f aca="false">IF(R2336="","",ROUND(R2336*(1-Premissas!$B$4),4))</f>
        <v/>
      </c>
      <c r="P2336" s="22"/>
      <c r="Q2336" s="22"/>
      <c r="R2336" s="23"/>
      <c r="S2336" s="24"/>
      <c r="T2336" s="24"/>
      <c r="U2336" s="25"/>
      <c r="V2336" s="19" t="str">
        <f aca="false">IF(COUNT(N2336:Q2336)=0,"",MIN(N2336:Q2336))</f>
        <v/>
      </c>
      <c r="W2336" s="16" t="str">
        <f aca="false">IF(V2336="","",INDEX($N$4:$Q$4,MATCH(V2336,N2336:Q2336,0)))</f>
        <v/>
      </c>
      <c r="X2336" s="19" t="str">
        <f aca="false">IF(COUNT(N2336:Q2336)&lt;2,"",SMALL(N2336:Q2336,2))</f>
        <v/>
      </c>
      <c r="Y2336" s="26" t="str">
        <f aca="false">IF(OR(V2336="",M2336=0),"",V2336/M2336-1)</f>
        <v/>
      </c>
      <c r="Z2336" s="26" t="str">
        <f aca="false">IF(OR(V2336="",L2336=""),"",V2336/(L2336*E2336)-1)</f>
        <v/>
      </c>
      <c r="AA2336" s="16" t="str">
        <f aca="false">IF(V2336="","SEM OFERTA",IF(OR(Y2336&gt;Premissas!$B$11,Y2336&lt;Premissas!$B$12),"VERIFICAR - UNIDADE/EMBALAGEM",IF(Y2336&gt;Premissas!$B$6,"NÃO COMPRAR - REAJUSTE &gt;5%","COMPRAR")))</f>
        <v>SEM OFERTA</v>
      </c>
      <c r="AB2336" s="18" t="str">
        <f aca="false">IF(W2336="DIMEC",S2336,IF(W2336="MEDCENTRO",U2336,""))</f>
        <v/>
      </c>
      <c r="AC2336" s="18" t="n">
        <f aca="false">IF(AA2336&lt;&gt;"COMPRAR",0,IF(AB2336="",I2336,MIN(I2336,AB2336)))</f>
        <v>0</v>
      </c>
      <c r="AD2336" s="19" t="n">
        <f aca="false">IF(AC2336&gt;0,AC2336*V2336,0)</f>
        <v>0</v>
      </c>
      <c r="AE2336" s="19" t="n">
        <f aca="false">IF(AC2336&gt;0,(M2336-V2336)*AC2336,0)</f>
        <v>0</v>
      </c>
      <c r="AF2336" s="16" t="str">
        <f aca="false">IF(AA2336&lt;&gt;"COMPRAR","",IF(AB2336="",IF(X2336="","",IF(X2336-V2336&lt;0.01,"EMPATE TÉCNICO","")),IF(AB2336&lt;I2336,"ESTOQUE INSUFICIENTE",IF(X2336="","",IF(X2336-V2336&lt;0.01,"EMPATE TÉCNICO","")))))</f>
        <v/>
      </c>
      <c r="AG2336" s="16" t="s">
        <v>490</v>
      </c>
      <c r="AH2336" s="16" t="s">
        <v>477</v>
      </c>
    </row>
    <row r="2337" customFormat="false" ht="15" hidden="false" customHeight="false" outlineLevel="0" collapsed="false">
      <c r="A2337" s="16" t="s">
        <v>7382</v>
      </c>
      <c r="B2337" s="17" t="s">
        <v>7383</v>
      </c>
      <c r="C2337" s="16" t="s">
        <v>7384</v>
      </c>
      <c r="D2337" s="16" t="s">
        <v>7366</v>
      </c>
      <c r="E2337" s="18" t="n">
        <v>1</v>
      </c>
      <c r="F2337" s="16" t="s">
        <v>43</v>
      </c>
      <c r="G2337" s="18" t="n">
        <v>0</v>
      </c>
      <c r="H2337" s="16" t="n">
        <v>0.3</v>
      </c>
      <c r="I2337" s="18" t="n">
        <v>1</v>
      </c>
      <c r="J2337" s="19" t="n">
        <v>16.14</v>
      </c>
      <c r="K2337" s="19" t="n">
        <v>16.14</v>
      </c>
      <c r="L2337" s="19" t="n">
        <v>16.14</v>
      </c>
      <c r="M2337" s="19" t="n">
        <f aca="false">IF(J2337&gt;0,J2337,K2337)*E2337</f>
        <v>16.14</v>
      </c>
      <c r="N2337" s="20"/>
      <c r="O2337" s="21" t="str">
        <f aca="false">IF(R2337="","",ROUND(R2337*(1-Premissas!$B$4),4))</f>
        <v/>
      </c>
      <c r="P2337" s="22"/>
      <c r="Q2337" s="22"/>
      <c r="R2337" s="23"/>
      <c r="S2337" s="24"/>
      <c r="T2337" s="24"/>
      <c r="U2337" s="25"/>
      <c r="V2337" s="19" t="str">
        <f aca="false">IF(COUNT(N2337:Q2337)=0,"",MIN(N2337:Q2337))</f>
        <v/>
      </c>
      <c r="W2337" s="16" t="str">
        <f aca="false">IF(V2337="","",INDEX($N$4:$Q$4,MATCH(V2337,N2337:Q2337,0)))</f>
        <v/>
      </c>
      <c r="X2337" s="19" t="str">
        <f aca="false">IF(COUNT(N2337:Q2337)&lt;2,"",SMALL(N2337:Q2337,2))</f>
        <v/>
      </c>
      <c r="Y2337" s="26" t="str">
        <f aca="false">IF(OR(V2337="",M2337=0),"",V2337/M2337-1)</f>
        <v/>
      </c>
      <c r="Z2337" s="26" t="str">
        <f aca="false">IF(OR(V2337="",L2337=""),"",V2337/(L2337*E2337)-1)</f>
        <v/>
      </c>
      <c r="AA2337" s="16" t="str">
        <f aca="false">IF(V2337="","SEM OFERTA",IF(OR(Y2337&gt;Premissas!$B$11,Y2337&lt;Premissas!$B$12),"VERIFICAR - UNIDADE/EMBALAGEM",IF(Y2337&gt;Premissas!$B$6,"NÃO COMPRAR - REAJUSTE &gt;5%","COMPRAR")))</f>
        <v>SEM OFERTA</v>
      </c>
      <c r="AB2337" s="18" t="str">
        <f aca="false">IF(W2337="DIMEC",S2337,IF(W2337="MEDCENTRO",U2337,""))</f>
        <v/>
      </c>
      <c r="AC2337" s="18" t="n">
        <f aca="false">IF(AA2337&lt;&gt;"COMPRAR",0,IF(AB2337="",I2337,MIN(I2337,AB2337)))</f>
        <v>0</v>
      </c>
      <c r="AD2337" s="19" t="n">
        <f aca="false">IF(AC2337&gt;0,AC2337*V2337,0)</f>
        <v>0</v>
      </c>
      <c r="AE2337" s="19" t="n">
        <f aca="false">IF(AC2337&gt;0,(M2337-V2337)*AC2337,0)</f>
        <v>0</v>
      </c>
      <c r="AF2337" s="16" t="str">
        <f aca="false">IF(AA2337&lt;&gt;"COMPRAR","",IF(AB2337="",IF(X2337="","",IF(X2337-V2337&lt;0.01,"EMPATE TÉCNICO","")),IF(AB2337&lt;I2337,"ESTOQUE INSUFICIENTE",IF(X2337="","",IF(X2337-V2337&lt;0.01,"EMPATE TÉCNICO","")))))</f>
        <v/>
      </c>
      <c r="AG2337" s="16" t="s">
        <v>490</v>
      </c>
      <c r="AH2337" s="16" t="s">
        <v>477</v>
      </c>
    </row>
    <row r="2338" customFormat="false" ht="15" hidden="false" customHeight="false" outlineLevel="0" collapsed="false">
      <c r="A2338" s="16" t="s">
        <v>7385</v>
      </c>
      <c r="B2338" s="17" t="s">
        <v>7386</v>
      </c>
      <c r="C2338" s="16" t="s">
        <v>7387</v>
      </c>
      <c r="D2338" s="16" t="s">
        <v>7366</v>
      </c>
      <c r="E2338" s="18" t="n">
        <v>1</v>
      </c>
      <c r="F2338" s="16" t="s">
        <v>43</v>
      </c>
      <c r="G2338" s="18" t="n">
        <v>0</v>
      </c>
      <c r="H2338" s="16" t="n">
        <v>0.3</v>
      </c>
      <c r="I2338" s="18" t="n">
        <v>1</v>
      </c>
      <c r="J2338" s="19" t="n">
        <v>22.14</v>
      </c>
      <c r="K2338" s="19" t="n">
        <v>22.14</v>
      </c>
      <c r="L2338" s="19" t="n">
        <v>22.14</v>
      </c>
      <c r="M2338" s="19" t="n">
        <f aca="false">IF(J2338&gt;0,J2338,K2338)*E2338</f>
        <v>22.14</v>
      </c>
      <c r="N2338" s="20"/>
      <c r="O2338" s="21" t="str">
        <f aca="false">IF(R2338="","",ROUND(R2338*(1-Premissas!$B$4),4))</f>
        <v/>
      </c>
      <c r="P2338" s="22"/>
      <c r="Q2338" s="22"/>
      <c r="R2338" s="23"/>
      <c r="S2338" s="24"/>
      <c r="T2338" s="24"/>
      <c r="U2338" s="25"/>
      <c r="V2338" s="19" t="str">
        <f aca="false">IF(COUNT(N2338:Q2338)=0,"",MIN(N2338:Q2338))</f>
        <v/>
      </c>
      <c r="W2338" s="16" t="str">
        <f aca="false">IF(V2338="","",INDEX($N$4:$Q$4,MATCH(V2338,N2338:Q2338,0)))</f>
        <v/>
      </c>
      <c r="X2338" s="19" t="str">
        <f aca="false">IF(COUNT(N2338:Q2338)&lt;2,"",SMALL(N2338:Q2338,2))</f>
        <v/>
      </c>
      <c r="Y2338" s="26" t="str">
        <f aca="false">IF(OR(V2338="",M2338=0),"",V2338/M2338-1)</f>
        <v/>
      </c>
      <c r="Z2338" s="26" t="str">
        <f aca="false">IF(OR(V2338="",L2338=""),"",V2338/(L2338*E2338)-1)</f>
        <v/>
      </c>
      <c r="AA2338" s="16" t="str">
        <f aca="false">IF(V2338="","SEM OFERTA",IF(OR(Y2338&gt;Premissas!$B$11,Y2338&lt;Premissas!$B$12),"VERIFICAR - UNIDADE/EMBALAGEM",IF(Y2338&gt;Premissas!$B$6,"NÃO COMPRAR - REAJUSTE &gt;5%","COMPRAR")))</f>
        <v>SEM OFERTA</v>
      </c>
      <c r="AB2338" s="18" t="str">
        <f aca="false">IF(W2338="DIMEC",S2338,IF(W2338="MEDCENTRO",U2338,""))</f>
        <v/>
      </c>
      <c r="AC2338" s="18" t="n">
        <f aca="false">IF(AA2338&lt;&gt;"COMPRAR",0,IF(AB2338="",I2338,MIN(I2338,AB2338)))</f>
        <v>0</v>
      </c>
      <c r="AD2338" s="19" t="n">
        <f aca="false">IF(AC2338&gt;0,AC2338*V2338,0)</f>
        <v>0</v>
      </c>
      <c r="AE2338" s="19" t="n">
        <f aca="false">IF(AC2338&gt;0,(M2338-V2338)*AC2338,0)</f>
        <v>0</v>
      </c>
      <c r="AF2338" s="16" t="str">
        <f aca="false">IF(AA2338&lt;&gt;"COMPRAR","",IF(AB2338="",IF(X2338="","",IF(X2338-V2338&lt;0.01,"EMPATE TÉCNICO","")),IF(AB2338&lt;I2338,"ESTOQUE INSUFICIENTE",IF(X2338="","",IF(X2338-V2338&lt;0.01,"EMPATE TÉCNICO","")))))</f>
        <v/>
      </c>
      <c r="AG2338" s="16" t="s">
        <v>490</v>
      </c>
      <c r="AH2338" s="16" t="s">
        <v>477</v>
      </c>
    </row>
    <row r="2339" customFormat="false" ht="15" hidden="false" customHeight="false" outlineLevel="0" collapsed="false">
      <c r="A2339" s="16" t="s">
        <v>7388</v>
      </c>
      <c r="B2339" s="17" t="s">
        <v>7389</v>
      </c>
      <c r="C2339" s="16" t="s">
        <v>7390</v>
      </c>
      <c r="D2339" s="16" t="s">
        <v>3904</v>
      </c>
      <c r="E2339" s="18" t="n">
        <v>1</v>
      </c>
      <c r="F2339" s="16" t="s">
        <v>41</v>
      </c>
      <c r="G2339" s="18" t="n">
        <v>3</v>
      </c>
      <c r="H2339" s="16" t="n">
        <v>2.9</v>
      </c>
      <c r="I2339" s="18" t="n">
        <v>5</v>
      </c>
      <c r="J2339" s="19" t="n">
        <v>21.63</v>
      </c>
      <c r="K2339" s="19" t="n">
        <v>21.63</v>
      </c>
      <c r="L2339" s="19" t="n">
        <v>21.63</v>
      </c>
      <c r="M2339" s="19" t="n">
        <f aca="false">IF(J2339&gt;0,J2339,K2339)*E2339</f>
        <v>21.63</v>
      </c>
      <c r="N2339" s="20"/>
      <c r="O2339" s="21" t="str">
        <f aca="false">IF(R2339="","",ROUND(R2339*(1-Premissas!$B$4),4))</f>
        <v/>
      </c>
      <c r="P2339" s="22"/>
      <c r="Q2339" s="22"/>
      <c r="R2339" s="23"/>
      <c r="S2339" s="24"/>
      <c r="T2339" s="24"/>
      <c r="U2339" s="25"/>
      <c r="V2339" s="19" t="str">
        <f aca="false">IF(COUNT(N2339:Q2339)=0,"",MIN(N2339:Q2339))</f>
        <v/>
      </c>
      <c r="W2339" s="16" t="str">
        <f aca="false">IF(V2339="","",INDEX($N$4:$Q$4,MATCH(V2339,N2339:Q2339,0)))</f>
        <v/>
      </c>
      <c r="X2339" s="19" t="str">
        <f aca="false">IF(COUNT(N2339:Q2339)&lt;2,"",SMALL(N2339:Q2339,2))</f>
        <v/>
      </c>
      <c r="Y2339" s="26" t="str">
        <f aca="false">IF(OR(V2339="",M2339=0),"",V2339/M2339-1)</f>
        <v/>
      </c>
      <c r="Z2339" s="26" t="str">
        <f aca="false">IF(OR(V2339="",L2339=""),"",V2339/(L2339*E2339)-1)</f>
        <v/>
      </c>
      <c r="AA2339" s="16" t="str">
        <f aca="false">IF(V2339="","SEM OFERTA",IF(OR(Y2339&gt;Premissas!$B$11,Y2339&lt;Premissas!$B$12),"VERIFICAR - UNIDADE/EMBALAGEM",IF(Y2339&gt;Premissas!$B$6,"NÃO COMPRAR - REAJUSTE &gt;5%","COMPRAR")))</f>
        <v>SEM OFERTA</v>
      </c>
      <c r="AB2339" s="18" t="str">
        <f aca="false">IF(W2339="DIMEC",S2339,IF(W2339="MEDCENTRO",U2339,""))</f>
        <v/>
      </c>
      <c r="AC2339" s="18" t="n">
        <f aca="false">IF(AA2339&lt;&gt;"COMPRAR",0,IF(AB2339="",I2339,MIN(I2339,AB2339)))</f>
        <v>0</v>
      </c>
      <c r="AD2339" s="19" t="n">
        <f aca="false">IF(AC2339&gt;0,AC2339*V2339,0)</f>
        <v>0</v>
      </c>
      <c r="AE2339" s="19" t="n">
        <f aca="false">IF(AC2339&gt;0,(M2339-V2339)*AC2339,0)</f>
        <v>0</v>
      </c>
      <c r="AF2339" s="16" t="str">
        <f aca="false">IF(AA2339&lt;&gt;"COMPRAR","",IF(AB2339="",IF(X2339="","",IF(X2339-V2339&lt;0.01,"EMPATE TÉCNICO","")),IF(AB2339&lt;I2339,"ESTOQUE INSUFICIENTE",IF(X2339="","",IF(X2339-V2339&lt;0.01,"EMPATE TÉCNICO","")))))</f>
        <v/>
      </c>
      <c r="AG2339" s="16" t="s">
        <v>547</v>
      </c>
      <c r="AH2339" s="16" t="s">
        <v>477</v>
      </c>
    </row>
    <row r="2340" customFormat="false" ht="15" hidden="false" customHeight="false" outlineLevel="0" collapsed="false">
      <c r="A2340" s="16" t="s">
        <v>7391</v>
      </c>
      <c r="B2340" s="17" t="s">
        <v>7392</v>
      </c>
      <c r="C2340" s="16" t="s">
        <v>7393</v>
      </c>
      <c r="D2340" s="16" t="s">
        <v>3904</v>
      </c>
      <c r="E2340" s="18" t="n">
        <v>1</v>
      </c>
      <c r="F2340" s="16" t="s">
        <v>43</v>
      </c>
      <c r="G2340" s="18" t="n">
        <v>0</v>
      </c>
      <c r="H2340" s="16" t="n">
        <v>0</v>
      </c>
      <c r="I2340" s="18" t="n">
        <v>1</v>
      </c>
      <c r="J2340" s="19" t="n">
        <v>13.41</v>
      </c>
      <c r="K2340" s="19" t="n">
        <v>13.41</v>
      </c>
      <c r="L2340" s="19" t="n">
        <v>13.41</v>
      </c>
      <c r="M2340" s="19" t="n">
        <f aca="false">IF(J2340&gt;0,J2340,K2340)*E2340</f>
        <v>13.41</v>
      </c>
      <c r="N2340" s="20"/>
      <c r="O2340" s="21" t="str">
        <f aca="false">IF(R2340="","",ROUND(R2340*(1-Premissas!$B$4),4))</f>
        <v/>
      </c>
      <c r="P2340" s="22"/>
      <c r="Q2340" s="22"/>
      <c r="R2340" s="23"/>
      <c r="S2340" s="24"/>
      <c r="T2340" s="24"/>
      <c r="U2340" s="25"/>
      <c r="V2340" s="19" t="str">
        <f aca="false">IF(COUNT(N2340:Q2340)=0,"",MIN(N2340:Q2340))</f>
        <v/>
      </c>
      <c r="W2340" s="16" t="str">
        <f aca="false">IF(V2340="","",INDEX($N$4:$Q$4,MATCH(V2340,N2340:Q2340,0)))</f>
        <v/>
      </c>
      <c r="X2340" s="19" t="str">
        <f aca="false">IF(COUNT(N2340:Q2340)&lt;2,"",SMALL(N2340:Q2340,2))</f>
        <v/>
      </c>
      <c r="Y2340" s="26" t="str">
        <f aca="false">IF(OR(V2340="",M2340=0),"",V2340/M2340-1)</f>
        <v/>
      </c>
      <c r="Z2340" s="26" t="str">
        <f aca="false">IF(OR(V2340="",L2340=""),"",V2340/(L2340*E2340)-1)</f>
        <v/>
      </c>
      <c r="AA2340" s="16" t="str">
        <f aca="false">IF(V2340="","SEM OFERTA",IF(OR(Y2340&gt;Premissas!$B$11,Y2340&lt;Premissas!$B$12),"VERIFICAR - UNIDADE/EMBALAGEM",IF(Y2340&gt;Premissas!$B$6,"NÃO COMPRAR - REAJUSTE &gt;5%","COMPRAR")))</f>
        <v>SEM OFERTA</v>
      </c>
      <c r="AB2340" s="18" t="str">
        <f aca="false">IF(W2340="DIMEC",S2340,IF(W2340="MEDCENTRO",U2340,""))</f>
        <v/>
      </c>
      <c r="AC2340" s="18" t="n">
        <f aca="false">IF(AA2340&lt;&gt;"COMPRAR",0,IF(AB2340="",I2340,MIN(I2340,AB2340)))</f>
        <v>0</v>
      </c>
      <c r="AD2340" s="19" t="n">
        <f aca="false">IF(AC2340&gt;0,AC2340*V2340,0)</f>
        <v>0</v>
      </c>
      <c r="AE2340" s="19" t="n">
        <f aca="false">IF(AC2340&gt;0,(M2340-V2340)*AC2340,0)</f>
        <v>0</v>
      </c>
      <c r="AF2340" s="16" t="str">
        <f aca="false">IF(AA2340&lt;&gt;"COMPRAR","",IF(AB2340="",IF(X2340="","",IF(X2340-V2340&lt;0.01,"EMPATE TÉCNICO","")),IF(AB2340&lt;I2340,"ESTOQUE INSUFICIENTE",IF(X2340="","",IF(X2340-V2340&lt;0.01,"EMPATE TÉCNICO","")))))</f>
        <v/>
      </c>
      <c r="AG2340" s="16" t="s">
        <v>328</v>
      </c>
      <c r="AH2340" s="16" t="s">
        <v>477</v>
      </c>
    </row>
    <row r="2341" customFormat="false" ht="15" hidden="false" customHeight="false" outlineLevel="0" collapsed="false">
      <c r="A2341" s="16" t="s">
        <v>7394</v>
      </c>
      <c r="B2341" s="17" t="s">
        <v>7395</v>
      </c>
      <c r="C2341" s="16" t="s">
        <v>7396</v>
      </c>
      <c r="D2341" s="16" t="s">
        <v>3904</v>
      </c>
      <c r="E2341" s="18" t="n">
        <v>1</v>
      </c>
      <c r="F2341" s="16" t="s">
        <v>41</v>
      </c>
      <c r="G2341" s="18" t="n">
        <v>2</v>
      </c>
      <c r="H2341" s="16" t="n">
        <v>2.1</v>
      </c>
      <c r="I2341" s="18" t="n">
        <v>4</v>
      </c>
      <c r="J2341" s="19" t="n">
        <v>22.7446666666667</v>
      </c>
      <c r="K2341" s="19" t="n">
        <v>22.7446666666667</v>
      </c>
      <c r="L2341" s="19" t="n">
        <v>22.7447</v>
      </c>
      <c r="M2341" s="19" t="n">
        <f aca="false">IF(J2341&gt;0,J2341,K2341)*E2341</f>
        <v>22.7446666666667</v>
      </c>
      <c r="N2341" s="20"/>
      <c r="O2341" s="21" t="str">
        <f aca="false">IF(R2341="","",ROUND(R2341*(1-Premissas!$B$4),4))</f>
        <v/>
      </c>
      <c r="P2341" s="22"/>
      <c r="Q2341" s="22"/>
      <c r="R2341" s="23"/>
      <c r="S2341" s="24"/>
      <c r="T2341" s="24"/>
      <c r="U2341" s="25"/>
      <c r="V2341" s="19" t="str">
        <f aca="false">IF(COUNT(N2341:Q2341)=0,"",MIN(N2341:Q2341))</f>
        <v/>
      </c>
      <c r="W2341" s="16" t="str">
        <f aca="false">IF(V2341="","",INDEX($N$4:$Q$4,MATCH(V2341,N2341:Q2341,0)))</f>
        <v/>
      </c>
      <c r="X2341" s="19" t="str">
        <f aca="false">IF(COUNT(N2341:Q2341)&lt;2,"",SMALL(N2341:Q2341,2))</f>
        <v/>
      </c>
      <c r="Y2341" s="26" t="str">
        <f aca="false">IF(OR(V2341="",M2341=0),"",V2341/M2341-1)</f>
        <v/>
      </c>
      <c r="Z2341" s="26" t="str">
        <f aca="false">IF(OR(V2341="",L2341=""),"",V2341/(L2341*E2341)-1)</f>
        <v/>
      </c>
      <c r="AA2341" s="16" t="str">
        <f aca="false">IF(V2341="","SEM OFERTA",IF(OR(Y2341&gt;Premissas!$B$11,Y2341&lt;Premissas!$B$12),"VERIFICAR - UNIDADE/EMBALAGEM",IF(Y2341&gt;Premissas!$B$6,"NÃO COMPRAR - REAJUSTE &gt;5%","COMPRAR")))</f>
        <v>SEM OFERTA</v>
      </c>
      <c r="AB2341" s="18" t="str">
        <f aca="false">IF(W2341="DIMEC",S2341,IF(W2341="MEDCENTRO",U2341,""))</f>
        <v/>
      </c>
      <c r="AC2341" s="18" t="n">
        <f aca="false">IF(AA2341&lt;&gt;"COMPRAR",0,IF(AB2341="",I2341,MIN(I2341,AB2341)))</f>
        <v>0</v>
      </c>
      <c r="AD2341" s="19" t="n">
        <f aca="false">IF(AC2341&gt;0,AC2341*V2341,0)</f>
        <v>0</v>
      </c>
      <c r="AE2341" s="19" t="n">
        <f aca="false">IF(AC2341&gt;0,(M2341-V2341)*AC2341,0)</f>
        <v>0</v>
      </c>
      <c r="AF2341" s="16" t="str">
        <f aca="false">IF(AA2341&lt;&gt;"COMPRAR","",IF(AB2341="",IF(X2341="","",IF(X2341-V2341&lt;0.01,"EMPATE TÉCNICO","")),IF(AB2341&lt;I2341,"ESTOQUE INSUFICIENTE",IF(X2341="","",IF(X2341-V2341&lt;0.01,"EMPATE TÉCNICO","")))))</f>
        <v/>
      </c>
      <c r="AG2341" s="16" t="s">
        <v>547</v>
      </c>
      <c r="AH2341" s="16" t="s">
        <v>477</v>
      </c>
    </row>
    <row r="2342" customFormat="false" ht="15" hidden="false" customHeight="false" outlineLevel="0" collapsed="false">
      <c r="A2342" s="16" t="s">
        <v>7397</v>
      </c>
      <c r="B2342" s="17" t="s">
        <v>7398</v>
      </c>
      <c r="C2342" s="16" t="s">
        <v>7399</v>
      </c>
      <c r="D2342" s="16" t="s">
        <v>7400</v>
      </c>
      <c r="E2342" s="18" t="n">
        <v>1</v>
      </c>
      <c r="F2342" s="16" t="s">
        <v>42</v>
      </c>
      <c r="G2342" s="18" t="n">
        <v>4</v>
      </c>
      <c r="H2342" s="16" t="n">
        <v>4.3</v>
      </c>
      <c r="I2342" s="18" t="n">
        <v>8</v>
      </c>
      <c r="J2342" s="19" t="n">
        <v>9.99</v>
      </c>
      <c r="K2342" s="19" t="n">
        <v>9.99</v>
      </c>
      <c r="L2342" s="19" t="n">
        <v>6.18</v>
      </c>
      <c r="M2342" s="19" t="n">
        <f aca="false">IF(J2342&gt;0,J2342,K2342)*E2342</f>
        <v>9.99</v>
      </c>
      <c r="N2342" s="20"/>
      <c r="O2342" s="21" t="str">
        <f aca="false">IF(R2342="","",ROUND(R2342*(1-Premissas!$B$4),4))</f>
        <v/>
      </c>
      <c r="P2342" s="22"/>
      <c r="Q2342" s="22"/>
      <c r="R2342" s="23"/>
      <c r="S2342" s="24"/>
      <c r="T2342" s="24"/>
      <c r="U2342" s="25"/>
      <c r="V2342" s="19" t="str">
        <f aca="false">IF(COUNT(N2342:Q2342)=0,"",MIN(N2342:Q2342))</f>
        <v/>
      </c>
      <c r="W2342" s="16" t="str">
        <f aca="false">IF(V2342="","",INDEX($N$4:$Q$4,MATCH(V2342,N2342:Q2342,0)))</f>
        <v/>
      </c>
      <c r="X2342" s="19" t="str">
        <f aca="false">IF(COUNT(N2342:Q2342)&lt;2,"",SMALL(N2342:Q2342,2))</f>
        <v/>
      </c>
      <c r="Y2342" s="26" t="str">
        <f aca="false">IF(OR(V2342="",M2342=0),"",V2342/M2342-1)</f>
        <v/>
      </c>
      <c r="Z2342" s="26" t="str">
        <f aca="false">IF(OR(V2342="",L2342=""),"",V2342/(L2342*E2342)-1)</f>
        <v/>
      </c>
      <c r="AA2342" s="16" t="str">
        <f aca="false">IF(V2342="","SEM OFERTA",IF(OR(Y2342&gt;Premissas!$B$11,Y2342&lt;Premissas!$B$12),"VERIFICAR - UNIDADE/EMBALAGEM",IF(Y2342&gt;Premissas!$B$6,"NÃO COMPRAR - REAJUSTE &gt;5%","COMPRAR")))</f>
        <v>SEM OFERTA</v>
      </c>
      <c r="AB2342" s="18" t="str">
        <f aca="false">IF(W2342="DIMEC",S2342,IF(W2342="MEDCENTRO",U2342,""))</f>
        <v/>
      </c>
      <c r="AC2342" s="18" t="n">
        <f aca="false">IF(AA2342&lt;&gt;"COMPRAR",0,IF(AB2342="",I2342,MIN(I2342,AB2342)))</f>
        <v>0</v>
      </c>
      <c r="AD2342" s="19" t="n">
        <f aca="false">IF(AC2342&gt;0,AC2342*V2342,0)</f>
        <v>0</v>
      </c>
      <c r="AE2342" s="19" t="n">
        <f aca="false">IF(AC2342&gt;0,(M2342-V2342)*AC2342,0)</f>
        <v>0</v>
      </c>
      <c r="AF2342" s="16" t="str">
        <f aca="false">IF(AA2342&lt;&gt;"COMPRAR","",IF(AB2342="",IF(X2342="","",IF(X2342-V2342&lt;0.01,"EMPATE TÉCNICO","")),IF(AB2342&lt;I2342,"ESTOQUE INSUFICIENTE",IF(X2342="","",IF(X2342-V2342&lt;0.01,"EMPATE TÉCNICO","")))))</f>
        <v/>
      </c>
      <c r="AG2342" s="16" t="s">
        <v>93</v>
      </c>
      <c r="AH2342" s="16" t="s">
        <v>477</v>
      </c>
    </row>
    <row r="2343" customFormat="false" ht="15" hidden="false" customHeight="false" outlineLevel="0" collapsed="false">
      <c r="A2343" s="16" t="s">
        <v>7401</v>
      </c>
      <c r="B2343" s="17" t="s">
        <v>7402</v>
      </c>
      <c r="C2343" s="16" t="s">
        <v>7403</v>
      </c>
      <c r="D2343" s="16" t="s">
        <v>3882</v>
      </c>
      <c r="E2343" s="18" t="n">
        <v>1</v>
      </c>
      <c r="F2343" s="16" t="s">
        <v>42</v>
      </c>
      <c r="G2343" s="18" t="n">
        <v>2</v>
      </c>
      <c r="H2343" s="16" t="n">
        <v>2.1</v>
      </c>
      <c r="I2343" s="18" t="n">
        <v>4</v>
      </c>
      <c r="J2343" s="19" t="n">
        <v>16.8741666666667</v>
      </c>
      <c r="K2343" s="19" t="n">
        <v>16.8741666666667</v>
      </c>
      <c r="L2343" s="19" t="n">
        <v>16.8742</v>
      </c>
      <c r="M2343" s="19" t="n">
        <f aca="false">IF(J2343&gt;0,J2343,K2343)*E2343</f>
        <v>16.8741666666667</v>
      </c>
      <c r="N2343" s="20"/>
      <c r="O2343" s="21" t="str">
        <f aca="false">IF(R2343="","",ROUND(R2343*(1-Premissas!$B$4),4))</f>
        <v/>
      </c>
      <c r="P2343" s="22"/>
      <c r="Q2343" s="22"/>
      <c r="R2343" s="23"/>
      <c r="S2343" s="24"/>
      <c r="T2343" s="24"/>
      <c r="U2343" s="25"/>
      <c r="V2343" s="19" t="str">
        <f aca="false">IF(COUNT(N2343:Q2343)=0,"",MIN(N2343:Q2343))</f>
        <v/>
      </c>
      <c r="W2343" s="16" t="str">
        <f aca="false">IF(V2343="","",INDEX($N$4:$Q$4,MATCH(V2343,N2343:Q2343,0)))</f>
        <v/>
      </c>
      <c r="X2343" s="19" t="str">
        <f aca="false">IF(COUNT(N2343:Q2343)&lt;2,"",SMALL(N2343:Q2343,2))</f>
        <v/>
      </c>
      <c r="Y2343" s="26" t="str">
        <f aca="false">IF(OR(V2343="",M2343=0),"",V2343/M2343-1)</f>
        <v/>
      </c>
      <c r="Z2343" s="26" t="str">
        <f aca="false">IF(OR(V2343="",L2343=""),"",V2343/(L2343*E2343)-1)</f>
        <v/>
      </c>
      <c r="AA2343" s="16" t="str">
        <f aca="false">IF(V2343="","SEM OFERTA",IF(OR(Y2343&gt;Premissas!$B$11,Y2343&lt;Premissas!$B$12),"VERIFICAR - UNIDADE/EMBALAGEM",IF(Y2343&gt;Premissas!$B$6,"NÃO COMPRAR - REAJUSTE &gt;5%","COMPRAR")))</f>
        <v>SEM OFERTA</v>
      </c>
      <c r="AB2343" s="18" t="str">
        <f aca="false">IF(W2343="DIMEC",S2343,IF(W2343="MEDCENTRO",U2343,""))</f>
        <v/>
      </c>
      <c r="AC2343" s="18" t="n">
        <f aca="false">IF(AA2343&lt;&gt;"COMPRAR",0,IF(AB2343="",I2343,MIN(I2343,AB2343)))</f>
        <v>0</v>
      </c>
      <c r="AD2343" s="19" t="n">
        <f aca="false">IF(AC2343&gt;0,AC2343*V2343,0)</f>
        <v>0</v>
      </c>
      <c r="AE2343" s="19" t="n">
        <f aca="false">IF(AC2343&gt;0,(M2343-V2343)*AC2343,0)</f>
        <v>0</v>
      </c>
      <c r="AF2343" s="16" t="str">
        <f aca="false">IF(AA2343&lt;&gt;"COMPRAR","",IF(AB2343="",IF(X2343="","",IF(X2343-V2343&lt;0.01,"EMPATE TÉCNICO","")),IF(AB2343&lt;I2343,"ESTOQUE INSUFICIENTE",IF(X2343="","",IF(X2343-V2343&lt;0.01,"EMPATE TÉCNICO","")))))</f>
        <v/>
      </c>
      <c r="AG2343" s="16" t="s">
        <v>547</v>
      </c>
      <c r="AH2343" s="16" t="s">
        <v>477</v>
      </c>
    </row>
    <row r="2344" customFormat="false" ht="15" hidden="false" customHeight="false" outlineLevel="0" collapsed="false">
      <c r="A2344" s="16" t="s">
        <v>7404</v>
      </c>
      <c r="B2344" s="17" t="s">
        <v>7405</v>
      </c>
      <c r="C2344" s="16" t="s">
        <v>7406</v>
      </c>
      <c r="D2344" s="16" t="s">
        <v>3882</v>
      </c>
      <c r="E2344" s="18" t="n">
        <v>1</v>
      </c>
      <c r="F2344" s="16" t="s">
        <v>41</v>
      </c>
      <c r="G2344" s="18" t="n">
        <v>9</v>
      </c>
      <c r="H2344" s="16" t="n">
        <v>5.4</v>
      </c>
      <c r="I2344" s="18" t="n">
        <v>5</v>
      </c>
      <c r="J2344" s="19" t="n">
        <v>18.2316666666667</v>
      </c>
      <c r="K2344" s="19" t="n">
        <v>18.2316666666667</v>
      </c>
      <c r="L2344" s="19" t="n">
        <v>18.2317</v>
      </c>
      <c r="M2344" s="19" t="n">
        <f aca="false">IF(J2344&gt;0,J2344,K2344)*E2344</f>
        <v>18.2316666666667</v>
      </c>
      <c r="N2344" s="20"/>
      <c r="O2344" s="21" t="str">
        <f aca="false">IF(R2344="","",ROUND(R2344*(1-Premissas!$B$4),4))</f>
        <v/>
      </c>
      <c r="P2344" s="22"/>
      <c r="Q2344" s="22"/>
      <c r="R2344" s="23"/>
      <c r="S2344" s="24"/>
      <c r="T2344" s="24"/>
      <c r="U2344" s="25"/>
      <c r="V2344" s="19" t="str">
        <f aca="false">IF(COUNT(N2344:Q2344)=0,"",MIN(N2344:Q2344))</f>
        <v/>
      </c>
      <c r="W2344" s="16" t="str">
        <f aca="false">IF(V2344="","",INDEX($N$4:$Q$4,MATCH(V2344,N2344:Q2344,0)))</f>
        <v/>
      </c>
      <c r="X2344" s="19" t="str">
        <f aca="false">IF(COUNT(N2344:Q2344)&lt;2,"",SMALL(N2344:Q2344,2))</f>
        <v/>
      </c>
      <c r="Y2344" s="26" t="str">
        <f aca="false">IF(OR(V2344="",M2344=0),"",V2344/M2344-1)</f>
        <v/>
      </c>
      <c r="Z2344" s="26" t="str">
        <f aca="false">IF(OR(V2344="",L2344=""),"",V2344/(L2344*E2344)-1)</f>
        <v/>
      </c>
      <c r="AA2344" s="16" t="str">
        <f aca="false">IF(V2344="","SEM OFERTA",IF(OR(Y2344&gt;Premissas!$B$11,Y2344&lt;Premissas!$B$12),"VERIFICAR - UNIDADE/EMBALAGEM",IF(Y2344&gt;Premissas!$B$6,"NÃO COMPRAR - REAJUSTE &gt;5%","COMPRAR")))</f>
        <v>SEM OFERTA</v>
      </c>
      <c r="AB2344" s="18" t="str">
        <f aca="false">IF(W2344="DIMEC",S2344,IF(W2344="MEDCENTRO",U2344,""))</f>
        <v/>
      </c>
      <c r="AC2344" s="18" t="n">
        <f aca="false">IF(AA2344&lt;&gt;"COMPRAR",0,IF(AB2344="",I2344,MIN(I2344,AB2344)))</f>
        <v>0</v>
      </c>
      <c r="AD2344" s="19" t="n">
        <f aca="false">IF(AC2344&gt;0,AC2344*V2344,0)</f>
        <v>0</v>
      </c>
      <c r="AE2344" s="19" t="n">
        <f aca="false">IF(AC2344&gt;0,(M2344-V2344)*AC2344,0)</f>
        <v>0</v>
      </c>
      <c r="AF2344" s="16" t="str">
        <f aca="false">IF(AA2344&lt;&gt;"COMPRAR","",IF(AB2344="",IF(X2344="","",IF(X2344-V2344&lt;0.01,"EMPATE TÉCNICO","")),IF(AB2344&lt;I2344,"ESTOQUE INSUFICIENTE",IF(X2344="","",IF(X2344-V2344&lt;0.01,"EMPATE TÉCNICO","")))))</f>
        <v/>
      </c>
      <c r="AG2344" s="16" t="s">
        <v>328</v>
      </c>
      <c r="AH2344" s="16" t="s">
        <v>477</v>
      </c>
    </row>
    <row r="2345" customFormat="false" ht="15" hidden="false" customHeight="false" outlineLevel="0" collapsed="false">
      <c r="A2345" s="16" t="s">
        <v>7407</v>
      </c>
      <c r="B2345" s="17" t="s">
        <v>7408</v>
      </c>
      <c r="C2345" s="16" t="s">
        <v>7409</v>
      </c>
      <c r="D2345" s="16" t="s">
        <v>7400</v>
      </c>
      <c r="E2345" s="18" t="n">
        <v>1</v>
      </c>
      <c r="F2345" s="16" t="s">
        <v>43</v>
      </c>
      <c r="G2345" s="18" t="n">
        <v>0</v>
      </c>
      <c r="H2345" s="16" t="n">
        <v>2.1</v>
      </c>
      <c r="I2345" s="18" t="n">
        <v>6</v>
      </c>
      <c r="J2345" s="19" t="n">
        <v>5.5</v>
      </c>
      <c r="K2345" s="19" t="n">
        <v>5.5</v>
      </c>
      <c r="L2345" s="19" t="n">
        <v>5.5</v>
      </c>
      <c r="M2345" s="19" t="n">
        <f aca="false">IF(J2345&gt;0,J2345,K2345)*E2345</f>
        <v>5.5</v>
      </c>
      <c r="N2345" s="20"/>
      <c r="O2345" s="21" t="str">
        <f aca="false">IF(R2345="","",ROUND(R2345*(1-Premissas!$B$4),4))</f>
        <v/>
      </c>
      <c r="P2345" s="22"/>
      <c r="Q2345" s="22"/>
      <c r="R2345" s="23"/>
      <c r="S2345" s="24"/>
      <c r="T2345" s="24"/>
      <c r="U2345" s="25"/>
      <c r="V2345" s="19" t="str">
        <f aca="false">IF(COUNT(N2345:Q2345)=0,"",MIN(N2345:Q2345))</f>
        <v/>
      </c>
      <c r="W2345" s="16" t="str">
        <f aca="false">IF(V2345="","",INDEX($N$4:$Q$4,MATCH(V2345,N2345:Q2345,0)))</f>
        <v/>
      </c>
      <c r="X2345" s="19" t="str">
        <f aca="false">IF(COUNT(N2345:Q2345)&lt;2,"",SMALL(N2345:Q2345,2))</f>
        <v/>
      </c>
      <c r="Y2345" s="26" t="str">
        <f aca="false">IF(OR(V2345="",M2345=0),"",V2345/M2345-1)</f>
        <v/>
      </c>
      <c r="Z2345" s="26" t="str">
        <f aca="false">IF(OR(V2345="",L2345=""),"",V2345/(L2345*E2345)-1)</f>
        <v/>
      </c>
      <c r="AA2345" s="16" t="str">
        <f aca="false">IF(V2345="","SEM OFERTA",IF(OR(Y2345&gt;Premissas!$B$11,Y2345&lt;Premissas!$B$12),"VERIFICAR - UNIDADE/EMBALAGEM",IF(Y2345&gt;Premissas!$B$6,"NÃO COMPRAR - REAJUSTE &gt;5%","COMPRAR")))</f>
        <v>SEM OFERTA</v>
      </c>
      <c r="AB2345" s="18" t="str">
        <f aca="false">IF(W2345="DIMEC",S2345,IF(W2345="MEDCENTRO",U2345,""))</f>
        <v/>
      </c>
      <c r="AC2345" s="18" t="n">
        <f aca="false">IF(AA2345&lt;&gt;"COMPRAR",0,IF(AB2345="",I2345,MIN(I2345,AB2345)))</f>
        <v>0</v>
      </c>
      <c r="AD2345" s="19" t="n">
        <f aca="false">IF(AC2345&gt;0,AC2345*V2345,0)</f>
        <v>0</v>
      </c>
      <c r="AE2345" s="19" t="n">
        <f aca="false">IF(AC2345&gt;0,(M2345-V2345)*AC2345,0)</f>
        <v>0</v>
      </c>
      <c r="AF2345" s="16" t="str">
        <f aca="false">IF(AA2345&lt;&gt;"COMPRAR","",IF(AB2345="",IF(X2345="","",IF(X2345-V2345&lt;0.01,"EMPATE TÉCNICO","")),IF(AB2345&lt;I2345,"ESTOQUE INSUFICIENTE",IF(X2345="","",IF(X2345-V2345&lt;0.01,"EMPATE TÉCNICO","")))))</f>
        <v/>
      </c>
      <c r="AG2345" s="16" t="s">
        <v>93</v>
      </c>
      <c r="AH2345" s="16" t="s">
        <v>477</v>
      </c>
    </row>
    <row r="2346" customFormat="false" ht="15" hidden="false" customHeight="false" outlineLevel="0" collapsed="false">
      <c r="A2346" s="16" t="s">
        <v>7410</v>
      </c>
      <c r="B2346" s="17" t="s">
        <v>7411</v>
      </c>
      <c r="C2346" s="16" t="s">
        <v>7412</v>
      </c>
      <c r="D2346" s="16" t="s">
        <v>7400</v>
      </c>
      <c r="E2346" s="18" t="n">
        <v>1</v>
      </c>
      <c r="F2346" s="16" t="s">
        <v>43</v>
      </c>
      <c r="G2346" s="18" t="n">
        <v>0</v>
      </c>
      <c r="H2346" s="16" t="n">
        <v>2.3</v>
      </c>
      <c r="I2346" s="18" t="n">
        <v>6</v>
      </c>
      <c r="J2346" s="19" t="n">
        <v>4.15</v>
      </c>
      <c r="K2346" s="19" t="n">
        <v>4.15</v>
      </c>
      <c r="L2346" s="19" t="n">
        <v>4.15</v>
      </c>
      <c r="M2346" s="19" t="n">
        <f aca="false">IF(J2346&gt;0,J2346,K2346)*E2346</f>
        <v>4.15</v>
      </c>
      <c r="N2346" s="20"/>
      <c r="O2346" s="21" t="str">
        <f aca="false">IF(R2346="","",ROUND(R2346*(1-Premissas!$B$4),4))</f>
        <v/>
      </c>
      <c r="P2346" s="22"/>
      <c r="Q2346" s="22"/>
      <c r="R2346" s="23"/>
      <c r="S2346" s="24"/>
      <c r="T2346" s="24"/>
      <c r="U2346" s="25"/>
      <c r="V2346" s="19" t="str">
        <f aca="false">IF(COUNT(N2346:Q2346)=0,"",MIN(N2346:Q2346))</f>
        <v/>
      </c>
      <c r="W2346" s="16" t="str">
        <f aca="false">IF(V2346="","",INDEX($N$4:$Q$4,MATCH(V2346,N2346:Q2346,0)))</f>
        <v/>
      </c>
      <c r="X2346" s="19" t="str">
        <f aca="false">IF(COUNT(N2346:Q2346)&lt;2,"",SMALL(N2346:Q2346,2))</f>
        <v/>
      </c>
      <c r="Y2346" s="26" t="str">
        <f aca="false">IF(OR(V2346="",M2346=0),"",V2346/M2346-1)</f>
        <v/>
      </c>
      <c r="Z2346" s="26" t="str">
        <f aca="false">IF(OR(V2346="",L2346=""),"",V2346/(L2346*E2346)-1)</f>
        <v/>
      </c>
      <c r="AA2346" s="16" t="str">
        <f aca="false">IF(V2346="","SEM OFERTA",IF(OR(Y2346&gt;Premissas!$B$11,Y2346&lt;Premissas!$B$12),"VERIFICAR - UNIDADE/EMBALAGEM",IF(Y2346&gt;Premissas!$B$6,"NÃO COMPRAR - REAJUSTE &gt;5%","COMPRAR")))</f>
        <v>SEM OFERTA</v>
      </c>
      <c r="AB2346" s="18" t="str">
        <f aca="false">IF(W2346="DIMEC",S2346,IF(W2346="MEDCENTRO",U2346,""))</f>
        <v/>
      </c>
      <c r="AC2346" s="18" t="n">
        <f aca="false">IF(AA2346&lt;&gt;"COMPRAR",0,IF(AB2346="",I2346,MIN(I2346,AB2346)))</f>
        <v>0</v>
      </c>
      <c r="AD2346" s="19" t="n">
        <f aca="false">IF(AC2346&gt;0,AC2346*V2346,0)</f>
        <v>0</v>
      </c>
      <c r="AE2346" s="19" t="n">
        <f aca="false">IF(AC2346&gt;0,(M2346-V2346)*AC2346,0)</f>
        <v>0</v>
      </c>
      <c r="AF2346" s="16" t="str">
        <f aca="false">IF(AA2346&lt;&gt;"COMPRAR","",IF(AB2346="",IF(X2346="","",IF(X2346-V2346&lt;0.01,"EMPATE TÉCNICO","")),IF(AB2346&lt;I2346,"ESTOQUE INSUFICIENTE",IF(X2346="","",IF(X2346-V2346&lt;0.01,"EMPATE TÉCNICO","")))))</f>
        <v/>
      </c>
      <c r="AG2346" s="16" t="s">
        <v>93</v>
      </c>
      <c r="AH2346" s="16" t="s">
        <v>477</v>
      </c>
    </row>
    <row r="2347" customFormat="false" ht="15" hidden="false" customHeight="false" outlineLevel="0" collapsed="false">
      <c r="A2347" s="16" t="s">
        <v>7413</v>
      </c>
      <c r="B2347" s="17" t="s">
        <v>7414</v>
      </c>
      <c r="C2347" s="16" t="s">
        <v>7415</v>
      </c>
      <c r="D2347" s="16" t="s">
        <v>7400</v>
      </c>
      <c r="E2347" s="18" t="n">
        <v>1</v>
      </c>
      <c r="F2347" s="16" t="s">
        <v>43</v>
      </c>
      <c r="G2347" s="18" t="n">
        <v>1</v>
      </c>
      <c r="H2347" s="16" t="n">
        <v>1.4</v>
      </c>
      <c r="I2347" s="18" t="n">
        <v>3</v>
      </c>
      <c r="J2347" s="19" t="n">
        <v>5.5</v>
      </c>
      <c r="K2347" s="19" t="n">
        <v>5.5</v>
      </c>
      <c r="L2347" s="19" t="n">
        <v>5.5</v>
      </c>
      <c r="M2347" s="19" t="n">
        <f aca="false">IF(J2347&gt;0,J2347,K2347)*E2347</f>
        <v>5.5</v>
      </c>
      <c r="N2347" s="20"/>
      <c r="O2347" s="21" t="str">
        <f aca="false">IF(R2347="","",ROUND(R2347*(1-Premissas!$B$4),4))</f>
        <v/>
      </c>
      <c r="P2347" s="22"/>
      <c r="Q2347" s="22"/>
      <c r="R2347" s="23"/>
      <c r="S2347" s="24"/>
      <c r="T2347" s="24"/>
      <c r="U2347" s="25"/>
      <c r="V2347" s="19" t="str">
        <f aca="false">IF(COUNT(N2347:Q2347)=0,"",MIN(N2347:Q2347))</f>
        <v/>
      </c>
      <c r="W2347" s="16" t="str">
        <f aca="false">IF(V2347="","",INDEX($N$4:$Q$4,MATCH(V2347,N2347:Q2347,0)))</f>
        <v/>
      </c>
      <c r="X2347" s="19" t="str">
        <f aca="false">IF(COUNT(N2347:Q2347)&lt;2,"",SMALL(N2347:Q2347,2))</f>
        <v/>
      </c>
      <c r="Y2347" s="26" t="str">
        <f aca="false">IF(OR(V2347="",M2347=0),"",V2347/M2347-1)</f>
        <v/>
      </c>
      <c r="Z2347" s="26" t="str">
        <f aca="false">IF(OR(V2347="",L2347=""),"",V2347/(L2347*E2347)-1)</f>
        <v/>
      </c>
      <c r="AA2347" s="16" t="str">
        <f aca="false">IF(V2347="","SEM OFERTA",IF(OR(Y2347&gt;Premissas!$B$11,Y2347&lt;Premissas!$B$12),"VERIFICAR - UNIDADE/EMBALAGEM",IF(Y2347&gt;Premissas!$B$6,"NÃO COMPRAR - REAJUSTE &gt;5%","COMPRAR")))</f>
        <v>SEM OFERTA</v>
      </c>
      <c r="AB2347" s="18" t="str">
        <f aca="false">IF(W2347="DIMEC",S2347,IF(W2347="MEDCENTRO",U2347,""))</f>
        <v/>
      </c>
      <c r="AC2347" s="18" t="n">
        <f aca="false">IF(AA2347&lt;&gt;"COMPRAR",0,IF(AB2347="",I2347,MIN(I2347,AB2347)))</f>
        <v>0</v>
      </c>
      <c r="AD2347" s="19" t="n">
        <f aca="false">IF(AC2347&gt;0,AC2347*V2347,0)</f>
        <v>0</v>
      </c>
      <c r="AE2347" s="19" t="n">
        <f aca="false">IF(AC2347&gt;0,(M2347-V2347)*AC2347,0)</f>
        <v>0</v>
      </c>
      <c r="AF2347" s="16" t="str">
        <f aca="false">IF(AA2347&lt;&gt;"COMPRAR","",IF(AB2347="",IF(X2347="","",IF(X2347-V2347&lt;0.01,"EMPATE TÉCNICO","")),IF(AB2347&lt;I2347,"ESTOQUE INSUFICIENTE",IF(X2347="","",IF(X2347-V2347&lt;0.01,"EMPATE TÉCNICO","")))))</f>
        <v/>
      </c>
      <c r="AG2347" s="16" t="s">
        <v>93</v>
      </c>
      <c r="AH2347" s="16" t="s">
        <v>477</v>
      </c>
    </row>
    <row r="2348" customFormat="false" ht="15" hidden="false" customHeight="false" outlineLevel="0" collapsed="false">
      <c r="A2348" s="16" t="s">
        <v>7416</v>
      </c>
      <c r="B2348" s="17" t="s">
        <v>7417</v>
      </c>
      <c r="C2348" s="16" t="s">
        <v>7418</v>
      </c>
      <c r="D2348" s="16" t="s">
        <v>7347</v>
      </c>
      <c r="E2348" s="18" t="n">
        <v>1</v>
      </c>
      <c r="F2348" s="16" t="s">
        <v>42</v>
      </c>
      <c r="G2348" s="18" t="n">
        <v>2</v>
      </c>
      <c r="H2348" s="16" t="n">
        <v>3.2</v>
      </c>
      <c r="I2348" s="18" t="n">
        <v>7</v>
      </c>
      <c r="J2348" s="19" t="n">
        <v>12.08</v>
      </c>
      <c r="K2348" s="19" t="n">
        <v>12.08</v>
      </c>
      <c r="L2348" s="19" t="n">
        <v>12.08</v>
      </c>
      <c r="M2348" s="19" t="n">
        <f aca="false">IF(J2348&gt;0,J2348,K2348)*E2348</f>
        <v>12.08</v>
      </c>
      <c r="N2348" s="20"/>
      <c r="O2348" s="21" t="str">
        <f aca="false">IF(R2348="","",ROUND(R2348*(1-Premissas!$B$4),4))</f>
        <v/>
      </c>
      <c r="P2348" s="22"/>
      <c r="Q2348" s="22"/>
      <c r="R2348" s="23"/>
      <c r="S2348" s="24"/>
      <c r="T2348" s="24"/>
      <c r="U2348" s="25"/>
      <c r="V2348" s="19" t="str">
        <f aca="false">IF(COUNT(N2348:Q2348)=0,"",MIN(N2348:Q2348))</f>
        <v/>
      </c>
      <c r="W2348" s="16" t="str">
        <f aca="false">IF(V2348="","",INDEX($N$4:$Q$4,MATCH(V2348,N2348:Q2348,0)))</f>
        <v/>
      </c>
      <c r="X2348" s="19" t="str">
        <f aca="false">IF(COUNT(N2348:Q2348)&lt;2,"",SMALL(N2348:Q2348,2))</f>
        <v/>
      </c>
      <c r="Y2348" s="26" t="str">
        <f aca="false">IF(OR(V2348="",M2348=0),"",V2348/M2348-1)</f>
        <v/>
      </c>
      <c r="Z2348" s="26" t="str">
        <f aca="false">IF(OR(V2348="",L2348=""),"",V2348/(L2348*E2348)-1)</f>
        <v/>
      </c>
      <c r="AA2348" s="16" t="str">
        <f aca="false">IF(V2348="","SEM OFERTA",IF(OR(Y2348&gt;Premissas!$B$11,Y2348&lt;Premissas!$B$12),"VERIFICAR - UNIDADE/EMBALAGEM",IF(Y2348&gt;Premissas!$B$6,"NÃO COMPRAR - REAJUSTE &gt;5%","COMPRAR")))</f>
        <v>SEM OFERTA</v>
      </c>
      <c r="AB2348" s="18" t="str">
        <f aca="false">IF(W2348="DIMEC",S2348,IF(W2348="MEDCENTRO",U2348,""))</f>
        <v/>
      </c>
      <c r="AC2348" s="18" t="n">
        <f aca="false">IF(AA2348&lt;&gt;"COMPRAR",0,IF(AB2348="",I2348,MIN(I2348,AB2348)))</f>
        <v>0</v>
      </c>
      <c r="AD2348" s="19" t="n">
        <f aca="false">IF(AC2348&gt;0,AC2348*V2348,0)</f>
        <v>0</v>
      </c>
      <c r="AE2348" s="19" t="n">
        <f aca="false">IF(AC2348&gt;0,(M2348-V2348)*AC2348,0)</f>
        <v>0</v>
      </c>
      <c r="AF2348" s="16" t="str">
        <f aca="false">IF(AA2348&lt;&gt;"COMPRAR","",IF(AB2348="",IF(X2348="","",IF(X2348-V2348&lt;0.01,"EMPATE TÉCNICO","")),IF(AB2348&lt;I2348,"ESTOQUE INSUFICIENTE",IF(X2348="","",IF(X2348-V2348&lt;0.01,"EMPATE TÉCNICO","")))))</f>
        <v/>
      </c>
      <c r="AG2348" s="16" t="s">
        <v>93</v>
      </c>
      <c r="AH2348" s="16" t="s">
        <v>477</v>
      </c>
    </row>
    <row r="2349" customFormat="false" ht="15" hidden="false" customHeight="false" outlineLevel="0" collapsed="false">
      <c r="A2349" s="16" t="s">
        <v>7419</v>
      </c>
      <c r="B2349" s="17" t="s">
        <v>7420</v>
      </c>
      <c r="C2349" s="16" t="s">
        <v>7421</v>
      </c>
      <c r="D2349" s="16" t="s">
        <v>7306</v>
      </c>
      <c r="E2349" s="18" t="n">
        <v>1</v>
      </c>
      <c r="F2349" s="16" t="s">
        <v>43</v>
      </c>
      <c r="G2349" s="18" t="n">
        <v>0</v>
      </c>
      <c r="H2349" s="16" t="n">
        <v>0</v>
      </c>
      <c r="I2349" s="18" t="n">
        <v>1</v>
      </c>
      <c r="J2349" s="19" t="n">
        <v>0</v>
      </c>
      <c r="K2349" s="19" t="n">
        <v>19.99</v>
      </c>
      <c r="L2349" s="19"/>
      <c r="M2349" s="19" t="n">
        <f aca="false">IF(J2349&gt;0,J2349,K2349)*E2349</f>
        <v>19.99</v>
      </c>
      <c r="N2349" s="20"/>
      <c r="O2349" s="21" t="str">
        <f aca="false">IF(R2349="","",ROUND(R2349*(1-Premissas!$B$4),4))</f>
        <v/>
      </c>
      <c r="P2349" s="22"/>
      <c r="Q2349" s="22"/>
      <c r="R2349" s="23"/>
      <c r="S2349" s="24"/>
      <c r="T2349" s="24"/>
      <c r="U2349" s="25"/>
      <c r="V2349" s="19" t="str">
        <f aca="false">IF(COUNT(N2349:Q2349)=0,"",MIN(N2349:Q2349))</f>
        <v/>
      </c>
      <c r="W2349" s="16" t="str">
        <f aca="false">IF(V2349="","",INDEX($N$4:$Q$4,MATCH(V2349,N2349:Q2349,0)))</f>
        <v/>
      </c>
      <c r="X2349" s="19" t="str">
        <f aca="false">IF(COUNT(N2349:Q2349)&lt;2,"",SMALL(N2349:Q2349,2))</f>
        <v/>
      </c>
      <c r="Y2349" s="26" t="str">
        <f aca="false">IF(OR(V2349="",M2349=0),"",V2349/M2349-1)</f>
        <v/>
      </c>
      <c r="Z2349" s="26" t="str">
        <f aca="false">IF(OR(V2349="",L2349=""),"",V2349/(L2349*E2349)-1)</f>
        <v/>
      </c>
      <c r="AA2349" s="16" t="str">
        <f aca="false">IF(V2349="","SEM OFERTA",IF(OR(Y2349&gt;Premissas!$B$11,Y2349&lt;Premissas!$B$12),"VERIFICAR - UNIDADE/EMBALAGEM",IF(Y2349&gt;Premissas!$B$6,"NÃO COMPRAR - REAJUSTE &gt;5%","COMPRAR")))</f>
        <v>SEM OFERTA</v>
      </c>
      <c r="AB2349" s="18" t="str">
        <f aca="false">IF(W2349="DIMEC",S2349,IF(W2349="MEDCENTRO",U2349,""))</f>
        <v/>
      </c>
      <c r="AC2349" s="18" t="n">
        <f aca="false">IF(AA2349&lt;&gt;"COMPRAR",0,IF(AB2349="",I2349,MIN(I2349,AB2349)))</f>
        <v>0</v>
      </c>
      <c r="AD2349" s="19" t="n">
        <f aca="false">IF(AC2349&gt;0,AC2349*V2349,0)</f>
        <v>0</v>
      </c>
      <c r="AE2349" s="19" t="n">
        <f aca="false">IF(AC2349&gt;0,(M2349-V2349)*AC2349,0)</f>
        <v>0</v>
      </c>
      <c r="AF2349" s="16" t="str">
        <f aca="false">IF(AA2349&lt;&gt;"COMPRAR","",IF(AB2349="",IF(X2349="","",IF(X2349-V2349&lt;0.01,"EMPATE TÉCNICO","")),IF(AB2349&lt;I2349,"ESTOQUE INSUFICIENTE",IF(X2349="","",IF(X2349-V2349&lt;0.01,"EMPATE TÉCNICO","")))))</f>
        <v/>
      </c>
      <c r="AG2349" s="16"/>
      <c r="AH2349" s="16" t="s">
        <v>477</v>
      </c>
    </row>
    <row r="2350" customFormat="false" ht="15" hidden="false" customHeight="false" outlineLevel="0" collapsed="false">
      <c r="A2350" s="16" t="s">
        <v>7422</v>
      </c>
      <c r="B2350" s="17" t="s">
        <v>7423</v>
      </c>
      <c r="C2350" s="16" t="s">
        <v>7424</v>
      </c>
      <c r="D2350" s="16" t="s">
        <v>7314</v>
      </c>
      <c r="E2350" s="18" t="n">
        <v>1</v>
      </c>
      <c r="F2350" s="16" t="s">
        <v>43</v>
      </c>
      <c r="G2350" s="18" t="n">
        <v>0</v>
      </c>
      <c r="H2350" s="16" t="n">
        <v>0</v>
      </c>
      <c r="I2350" s="18" t="n">
        <v>1</v>
      </c>
      <c r="J2350" s="19" t="n">
        <v>55</v>
      </c>
      <c r="K2350" s="19" t="n">
        <v>55</v>
      </c>
      <c r="L2350" s="19" t="n">
        <v>55</v>
      </c>
      <c r="M2350" s="19" t="n">
        <f aca="false">IF(J2350&gt;0,J2350,K2350)*E2350</f>
        <v>55</v>
      </c>
      <c r="N2350" s="20"/>
      <c r="O2350" s="21" t="str">
        <f aca="false">IF(R2350="","",ROUND(R2350*(1-Premissas!$B$4),4))</f>
        <v/>
      </c>
      <c r="P2350" s="22"/>
      <c r="Q2350" s="22"/>
      <c r="R2350" s="23"/>
      <c r="S2350" s="24"/>
      <c r="T2350" s="24"/>
      <c r="U2350" s="25"/>
      <c r="V2350" s="19" t="str">
        <f aca="false">IF(COUNT(N2350:Q2350)=0,"",MIN(N2350:Q2350))</f>
        <v/>
      </c>
      <c r="W2350" s="16" t="str">
        <f aca="false">IF(V2350="","",INDEX($N$4:$Q$4,MATCH(V2350,N2350:Q2350,0)))</f>
        <v/>
      </c>
      <c r="X2350" s="19" t="str">
        <f aca="false">IF(COUNT(N2350:Q2350)&lt;2,"",SMALL(N2350:Q2350,2))</f>
        <v/>
      </c>
      <c r="Y2350" s="26" t="str">
        <f aca="false">IF(OR(V2350="",M2350=0),"",V2350/M2350-1)</f>
        <v/>
      </c>
      <c r="Z2350" s="26" t="str">
        <f aca="false">IF(OR(V2350="",L2350=""),"",V2350/(L2350*E2350)-1)</f>
        <v/>
      </c>
      <c r="AA2350" s="16" t="str">
        <f aca="false">IF(V2350="","SEM OFERTA",IF(OR(Y2350&gt;Premissas!$B$11,Y2350&lt;Premissas!$B$12),"VERIFICAR - UNIDADE/EMBALAGEM",IF(Y2350&gt;Premissas!$B$6,"NÃO COMPRAR - REAJUSTE &gt;5%","COMPRAR")))</f>
        <v>SEM OFERTA</v>
      </c>
      <c r="AB2350" s="18" t="str">
        <f aca="false">IF(W2350="DIMEC",S2350,IF(W2350="MEDCENTRO",U2350,""))</f>
        <v/>
      </c>
      <c r="AC2350" s="18" t="n">
        <f aca="false">IF(AA2350&lt;&gt;"COMPRAR",0,IF(AB2350="",I2350,MIN(I2350,AB2350)))</f>
        <v>0</v>
      </c>
      <c r="AD2350" s="19" t="n">
        <f aca="false">IF(AC2350&gt;0,AC2350*V2350,0)</f>
        <v>0</v>
      </c>
      <c r="AE2350" s="19" t="n">
        <f aca="false">IF(AC2350&gt;0,(M2350-V2350)*AC2350,0)</f>
        <v>0</v>
      </c>
      <c r="AF2350" s="16" t="str">
        <f aca="false">IF(AA2350&lt;&gt;"COMPRAR","",IF(AB2350="",IF(X2350="","",IF(X2350-V2350&lt;0.01,"EMPATE TÉCNICO","")),IF(AB2350&lt;I2350,"ESTOQUE INSUFICIENTE",IF(X2350="","",IF(X2350-V2350&lt;0.01,"EMPATE TÉCNICO","")))))</f>
        <v/>
      </c>
      <c r="AG2350" s="16" t="s">
        <v>7287</v>
      </c>
      <c r="AH2350" s="16" t="s">
        <v>477</v>
      </c>
    </row>
    <row r="2351" customFormat="false" ht="15" hidden="false" customHeight="false" outlineLevel="0" collapsed="false">
      <c r="A2351" s="16" t="s">
        <v>7425</v>
      </c>
      <c r="B2351" s="17" t="s">
        <v>7426</v>
      </c>
      <c r="C2351" s="16" t="s">
        <v>7427</v>
      </c>
      <c r="D2351" s="16" t="s">
        <v>7314</v>
      </c>
      <c r="E2351" s="18" t="n">
        <v>1</v>
      </c>
      <c r="F2351" s="16" t="s">
        <v>43</v>
      </c>
      <c r="G2351" s="18" t="n">
        <v>0</v>
      </c>
      <c r="H2351" s="16" t="n">
        <v>0.3</v>
      </c>
      <c r="I2351" s="18" t="n">
        <v>1</v>
      </c>
      <c r="J2351" s="19" t="n">
        <v>67.94</v>
      </c>
      <c r="K2351" s="19" t="n">
        <v>67.94</v>
      </c>
      <c r="L2351" s="19" t="n">
        <v>67.94</v>
      </c>
      <c r="M2351" s="19" t="n">
        <f aca="false">IF(J2351&gt;0,J2351,K2351)*E2351</f>
        <v>67.94</v>
      </c>
      <c r="N2351" s="20"/>
      <c r="O2351" s="21" t="str">
        <f aca="false">IF(R2351="","",ROUND(R2351*(1-Premissas!$B$4),4))</f>
        <v/>
      </c>
      <c r="P2351" s="22"/>
      <c r="Q2351" s="22"/>
      <c r="R2351" s="23"/>
      <c r="S2351" s="24"/>
      <c r="T2351" s="24"/>
      <c r="U2351" s="25"/>
      <c r="V2351" s="19" t="str">
        <f aca="false">IF(COUNT(N2351:Q2351)=0,"",MIN(N2351:Q2351))</f>
        <v/>
      </c>
      <c r="W2351" s="16" t="str">
        <f aca="false">IF(V2351="","",INDEX($N$4:$Q$4,MATCH(V2351,N2351:Q2351,0)))</f>
        <v/>
      </c>
      <c r="X2351" s="19" t="str">
        <f aca="false">IF(COUNT(N2351:Q2351)&lt;2,"",SMALL(N2351:Q2351,2))</f>
        <v/>
      </c>
      <c r="Y2351" s="26" t="str">
        <f aca="false">IF(OR(V2351="",M2351=0),"",V2351/M2351-1)</f>
        <v/>
      </c>
      <c r="Z2351" s="26" t="str">
        <f aca="false">IF(OR(V2351="",L2351=""),"",V2351/(L2351*E2351)-1)</f>
        <v/>
      </c>
      <c r="AA2351" s="16" t="str">
        <f aca="false">IF(V2351="","SEM OFERTA",IF(OR(Y2351&gt;Premissas!$B$11,Y2351&lt;Premissas!$B$12),"VERIFICAR - UNIDADE/EMBALAGEM",IF(Y2351&gt;Premissas!$B$6,"NÃO COMPRAR - REAJUSTE &gt;5%","COMPRAR")))</f>
        <v>SEM OFERTA</v>
      </c>
      <c r="AB2351" s="18" t="str">
        <f aca="false">IF(W2351="DIMEC",S2351,IF(W2351="MEDCENTRO",U2351,""))</f>
        <v/>
      </c>
      <c r="AC2351" s="18" t="n">
        <f aca="false">IF(AA2351&lt;&gt;"COMPRAR",0,IF(AB2351="",I2351,MIN(I2351,AB2351)))</f>
        <v>0</v>
      </c>
      <c r="AD2351" s="19" t="n">
        <f aca="false">IF(AC2351&gt;0,AC2351*V2351,0)</f>
        <v>0</v>
      </c>
      <c r="AE2351" s="19" t="n">
        <f aca="false">IF(AC2351&gt;0,(M2351-V2351)*AC2351,0)</f>
        <v>0</v>
      </c>
      <c r="AF2351" s="16" t="str">
        <f aca="false">IF(AA2351&lt;&gt;"COMPRAR","",IF(AB2351="",IF(X2351="","",IF(X2351-V2351&lt;0.01,"EMPATE TÉCNICO","")),IF(AB2351&lt;I2351,"ESTOQUE INSUFICIENTE",IF(X2351="","",IF(X2351-V2351&lt;0.01,"EMPATE TÉCNICO","")))))</f>
        <v/>
      </c>
      <c r="AG2351" s="16" t="s">
        <v>7287</v>
      </c>
      <c r="AH2351" s="16" t="s">
        <v>477</v>
      </c>
    </row>
    <row r="2352" customFormat="false" ht="15" hidden="false" customHeight="false" outlineLevel="0" collapsed="false">
      <c r="A2352" s="16" t="s">
        <v>7428</v>
      </c>
      <c r="B2352" s="17" t="s">
        <v>7429</v>
      </c>
      <c r="C2352" s="16" t="s">
        <v>7430</v>
      </c>
      <c r="D2352" s="16" t="s">
        <v>7314</v>
      </c>
      <c r="E2352" s="18" t="n">
        <v>1</v>
      </c>
      <c r="F2352" s="16" t="s">
        <v>43</v>
      </c>
      <c r="G2352" s="18" t="n">
        <v>0</v>
      </c>
      <c r="H2352" s="16" t="n">
        <v>0</v>
      </c>
      <c r="I2352" s="18" t="n">
        <v>1</v>
      </c>
      <c r="J2352" s="19" t="n">
        <v>0</v>
      </c>
      <c r="K2352" s="19" t="n">
        <v>10.22</v>
      </c>
      <c r="L2352" s="19"/>
      <c r="M2352" s="19" t="n">
        <f aca="false">IF(J2352&gt;0,J2352,K2352)*E2352</f>
        <v>10.22</v>
      </c>
      <c r="N2352" s="20"/>
      <c r="O2352" s="21" t="str">
        <f aca="false">IF(R2352="","",ROUND(R2352*(1-Premissas!$B$4),4))</f>
        <v/>
      </c>
      <c r="P2352" s="22"/>
      <c r="Q2352" s="22"/>
      <c r="R2352" s="23"/>
      <c r="S2352" s="24"/>
      <c r="T2352" s="24"/>
      <c r="U2352" s="25"/>
      <c r="V2352" s="19" t="str">
        <f aca="false">IF(COUNT(N2352:Q2352)=0,"",MIN(N2352:Q2352))</f>
        <v/>
      </c>
      <c r="W2352" s="16" t="str">
        <f aca="false">IF(V2352="","",INDEX($N$4:$Q$4,MATCH(V2352,N2352:Q2352,0)))</f>
        <v/>
      </c>
      <c r="X2352" s="19" t="str">
        <f aca="false">IF(COUNT(N2352:Q2352)&lt;2,"",SMALL(N2352:Q2352,2))</f>
        <v/>
      </c>
      <c r="Y2352" s="26" t="str">
        <f aca="false">IF(OR(V2352="",M2352=0),"",V2352/M2352-1)</f>
        <v/>
      </c>
      <c r="Z2352" s="26" t="str">
        <f aca="false">IF(OR(V2352="",L2352=""),"",V2352/(L2352*E2352)-1)</f>
        <v/>
      </c>
      <c r="AA2352" s="16" t="str">
        <f aca="false">IF(V2352="","SEM OFERTA",IF(OR(Y2352&gt;Premissas!$B$11,Y2352&lt;Premissas!$B$12),"VERIFICAR - UNIDADE/EMBALAGEM",IF(Y2352&gt;Premissas!$B$6,"NÃO COMPRAR - REAJUSTE &gt;5%","COMPRAR")))</f>
        <v>SEM OFERTA</v>
      </c>
      <c r="AB2352" s="18" t="str">
        <f aca="false">IF(W2352="DIMEC",S2352,IF(W2352="MEDCENTRO",U2352,""))</f>
        <v/>
      </c>
      <c r="AC2352" s="18" t="n">
        <f aca="false">IF(AA2352&lt;&gt;"COMPRAR",0,IF(AB2352="",I2352,MIN(I2352,AB2352)))</f>
        <v>0</v>
      </c>
      <c r="AD2352" s="19" t="n">
        <f aca="false">IF(AC2352&gt;0,AC2352*V2352,0)</f>
        <v>0</v>
      </c>
      <c r="AE2352" s="19" t="n">
        <f aca="false">IF(AC2352&gt;0,(M2352-V2352)*AC2352,0)</f>
        <v>0</v>
      </c>
      <c r="AF2352" s="16" t="str">
        <f aca="false">IF(AA2352&lt;&gt;"COMPRAR","",IF(AB2352="",IF(X2352="","",IF(X2352-V2352&lt;0.01,"EMPATE TÉCNICO","")),IF(AB2352&lt;I2352,"ESTOQUE INSUFICIENTE",IF(X2352="","",IF(X2352-V2352&lt;0.01,"EMPATE TÉCNICO","")))))</f>
        <v/>
      </c>
      <c r="AG2352" s="16" t="s">
        <v>7287</v>
      </c>
      <c r="AH2352" s="16" t="s">
        <v>477</v>
      </c>
    </row>
    <row r="2353" customFormat="false" ht="15" hidden="false" customHeight="false" outlineLevel="0" collapsed="false">
      <c r="A2353" s="16" t="s">
        <v>7431</v>
      </c>
      <c r="B2353" s="17" t="s">
        <v>7432</v>
      </c>
      <c r="C2353" s="16" t="s">
        <v>7433</v>
      </c>
      <c r="D2353" s="16" t="s">
        <v>7334</v>
      </c>
      <c r="E2353" s="18" t="n">
        <v>1</v>
      </c>
      <c r="F2353" s="16" t="s">
        <v>43</v>
      </c>
      <c r="G2353" s="18" t="n">
        <v>0</v>
      </c>
      <c r="H2353" s="16" t="n">
        <v>0</v>
      </c>
      <c r="I2353" s="18" t="n">
        <v>1</v>
      </c>
      <c r="J2353" s="19" t="n">
        <v>41.72</v>
      </c>
      <c r="K2353" s="19" t="n">
        <v>41.72</v>
      </c>
      <c r="L2353" s="19" t="n">
        <v>41.72</v>
      </c>
      <c r="M2353" s="19" t="n">
        <f aca="false">IF(J2353&gt;0,J2353,K2353)*E2353</f>
        <v>41.72</v>
      </c>
      <c r="N2353" s="20"/>
      <c r="O2353" s="21" t="str">
        <f aca="false">IF(R2353="","",ROUND(R2353*(1-Premissas!$B$4),4))</f>
        <v/>
      </c>
      <c r="P2353" s="22"/>
      <c r="Q2353" s="22"/>
      <c r="R2353" s="23"/>
      <c r="S2353" s="24"/>
      <c r="T2353" s="24"/>
      <c r="U2353" s="25"/>
      <c r="V2353" s="19" t="str">
        <f aca="false">IF(COUNT(N2353:Q2353)=0,"",MIN(N2353:Q2353))</f>
        <v/>
      </c>
      <c r="W2353" s="16" t="str">
        <f aca="false">IF(V2353="","",INDEX($N$4:$Q$4,MATCH(V2353,N2353:Q2353,0)))</f>
        <v/>
      </c>
      <c r="X2353" s="19" t="str">
        <f aca="false">IF(COUNT(N2353:Q2353)&lt;2,"",SMALL(N2353:Q2353,2))</f>
        <v/>
      </c>
      <c r="Y2353" s="26" t="str">
        <f aca="false">IF(OR(V2353="",M2353=0),"",V2353/M2353-1)</f>
        <v/>
      </c>
      <c r="Z2353" s="26" t="str">
        <f aca="false">IF(OR(V2353="",L2353=""),"",V2353/(L2353*E2353)-1)</f>
        <v/>
      </c>
      <c r="AA2353" s="16" t="str">
        <f aca="false">IF(V2353="","SEM OFERTA",IF(OR(Y2353&gt;Premissas!$B$11,Y2353&lt;Premissas!$B$12),"VERIFICAR - UNIDADE/EMBALAGEM",IF(Y2353&gt;Premissas!$B$6,"NÃO COMPRAR - REAJUSTE &gt;5%","COMPRAR")))</f>
        <v>SEM OFERTA</v>
      </c>
      <c r="AB2353" s="18" t="str">
        <f aca="false">IF(W2353="DIMEC",S2353,IF(W2353="MEDCENTRO",U2353,""))</f>
        <v/>
      </c>
      <c r="AC2353" s="18" t="n">
        <f aca="false">IF(AA2353&lt;&gt;"COMPRAR",0,IF(AB2353="",I2353,MIN(I2353,AB2353)))</f>
        <v>0</v>
      </c>
      <c r="AD2353" s="19" t="n">
        <f aca="false">IF(AC2353&gt;0,AC2353*V2353,0)</f>
        <v>0</v>
      </c>
      <c r="AE2353" s="19" t="n">
        <f aca="false">IF(AC2353&gt;0,(M2353-V2353)*AC2353,0)</f>
        <v>0</v>
      </c>
      <c r="AF2353" s="16" t="str">
        <f aca="false">IF(AA2353&lt;&gt;"COMPRAR","",IF(AB2353="",IF(X2353="","",IF(X2353-V2353&lt;0.01,"EMPATE TÉCNICO","")),IF(AB2353&lt;I2353,"ESTOQUE INSUFICIENTE",IF(X2353="","",IF(X2353-V2353&lt;0.01,"EMPATE TÉCNICO","")))))</f>
        <v/>
      </c>
      <c r="AG2353" s="16" t="s">
        <v>328</v>
      </c>
      <c r="AH2353" s="16" t="s">
        <v>477</v>
      </c>
    </row>
    <row r="2354" customFormat="false" ht="15" hidden="false" customHeight="false" outlineLevel="0" collapsed="false">
      <c r="A2354" s="16" t="s">
        <v>7434</v>
      </c>
      <c r="B2354" s="17" t="s">
        <v>7435</v>
      </c>
      <c r="C2354" s="16" t="s">
        <v>7436</v>
      </c>
      <c r="D2354" s="16" t="s">
        <v>3904</v>
      </c>
      <c r="E2354" s="18" t="n">
        <v>1</v>
      </c>
      <c r="F2354" s="16" t="s">
        <v>41</v>
      </c>
      <c r="G2354" s="18" t="n">
        <v>0</v>
      </c>
      <c r="H2354" s="16" t="n">
        <v>4.3</v>
      </c>
      <c r="I2354" s="18" t="n">
        <v>12</v>
      </c>
      <c r="J2354" s="19" t="n">
        <v>14.2933333333333</v>
      </c>
      <c r="K2354" s="19" t="n">
        <v>14.2933333333333</v>
      </c>
      <c r="L2354" s="19" t="n">
        <v>14.1692</v>
      </c>
      <c r="M2354" s="19" t="n">
        <f aca="false">IF(J2354&gt;0,J2354,K2354)*E2354</f>
        <v>14.2933333333333</v>
      </c>
      <c r="N2354" s="20"/>
      <c r="O2354" s="21" t="str">
        <f aca="false">IF(R2354="","",ROUND(R2354*(1-Premissas!$B$4),4))</f>
        <v/>
      </c>
      <c r="P2354" s="22"/>
      <c r="Q2354" s="22"/>
      <c r="R2354" s="23"/>
      <c r="S2354" s="24"/>
      <c r="T2354" s="24"/>
      <c r="U2354" s="25"/>
      <c r="V2354" s="19" t="str">
        <f aca="false">IF(COUNT(N2354:Q2354)=0,"",MIN(N2354:Q2354))</f>
        <v/>
      </c>
      <c r="W2354" s="16" t="str">
        <f aca="false">IF(V2354="","",INDEX($N$4:$Q$4,MATCH(V2354,N2354:Q2354,0)))</f>
        <v/>
      </c>
      <c r="X2354" s="19" t="str">
        <f aca="false">IF(COUNT(N2354:Q2354)&lt;2,"",SMALL(N2354:Q2354,2))</f>
        <v/>
      </c>
      <c r="Y2354" s="26" t="str">
        <f aca="false">IF(OR(V2354="",M2354=0),"",V2354/M2354-1)</f>
        <v/>
      </c>
      <c r="Z2354" s="26" t="str">
        <f aca="false">IF(OR(V2354="",L2354=""),"",V2354/(L2354*E2354)-1)</f>
        <v/>
      </c>
      <c r="AA2354" s="16" t="str">
        <f aca="false">IF(V2354="","SEM OFERTA",IF(OR(Y2354&gt;Premissas!$B$11,Y2354&lt;Premissas!$B$12),"VERIFICAR - UNIDADE/EMBALAGEM",IF(Y2354&gt;Premissas!$B$6,"NÃO COMPRAR - REAJUSTE &gt;5%","COMPRAR")))</f>
        <v>SEM OFERTA</v>
      </c>
      <c r="AB2354" s="18" t="str">
        <f aca="false">IF(W2354="DIMEC",S2354,IF(W2354="MEDCENTRO",U2354,""))</f>
        <v/>
      </c>
      <c r="AC2354" s="18" t="n">
        <f aca="false">IF(AA2354&lt;&gt;"COMPRAR",0,IF(AB2354="",I2354,MIN(I2354,AB2354)))</f>
        <v>0</v>
      </c>
      <c r="AD2354" s="19" t="n">
        <f aca="false">IF(AC2354&gt;0,AC2354*V2354,0)</f>
        <v>0</v>
      </c>
      <c r="AE2354" s="19" t="n">
        <f aca="false">IF(AC2354&gt;0,(M2354-V2354)*AC2354,0)</f>
        <v>0</v>
      </c>
      <c r="AF2354" s="16" t="str">
        <f aca="false">IF(AA2354&lt;&gt;"COMPRAR","",IF(AB2354="",IF(X2354="","",IF(X2354-V2354&lt;0.01,"EMPATE TÉCNICO","")),IF(AB2354&lt;I2354,"ESTOQUE INSUFICIENTE",IF(X2354="","",IF(X2354-V2354&lt;0.01,"EMPATE TÉCNICO","")))))</f>
        <v/>
      </c>
      <c r="AG2354" s="16" t="s">
        <v>547</v>
      </c>
      <c r="AH2354" s="16" t="s">
        <v>477</v>
      </c>
    </row>
    <row r="2355" customFormat="false" ht="15" hidden="false" customHeight="false" outlineLevel="0" collapsed="false">
      <c r="A2355" s="16" t="s">
        <v>7437</v>
      </c>
      <c r="B2355" s="17" t="s">
        <v>7438</v>
      </c>
      <c r="C2355" s="16" t="s">
        <v>7439</v>
      </c>
      <c r="D2355" s="16" t="s">
        <v>3904</v>
      </c>
      <c r="E2355" s="18" t="n">
        <v>1</v>
      </c>
      <c r="F2355" s="16" t="s">
        <v>43</v>
      </c>
      <c r="G2355" s="18" t="n">
        <v>1</v>
      </c>
      <c r="H2355" s="16" t="n">
        <v>1.1</v>
      </c>
      <c r="I2355" s="18" t="n">
        <v>2</v>
      </c>
      <c r="J2355" s="19" t="n">
        <v>14.34</v>
      </c>
      <c r="K2355" s="19" t="n">
        <v>14.34</v>
      </c>
      <c r="L2355" s="19" t="n">
        <v>14.34</v>
      </c>
      <c r="M2355" s="19" t="n">
        <f aca="false">IF(J2355&gt;0,J2355,K2355)*E2355</f>
        <v>14.34</v>
      </c>
      <c r="N2355" s="20"/>
      <c r="O2355" s="21" t="str">
        <f aca="false">IF(R2355="","",ROUND(R2355*(1-Premissas!$B$4),4))</f>
        <v/>
      </c>
      <c r="P2355" s="22"/>
      <c r="Q2355" s="22"/>
      <c r="R2355" s="23"/>
      <c r="S2355" s="24"/>
      <c r="T2355" s="24"/>
      <c r="U2355" s="25"/>
      <c r="V2355" s="19" t="str">
        <f aca="false">IF(COUNT(N2355:Q2355)=0,"",MIN(N2355:Q2355))</f>
        <v/>
      </c>
      <c r="W2355" s="16" t="str">
        <f aca="false">IF(V2355="","",INDEX($N$4:$Q$4,MATCH(V2355,N2355:Q2355,0)))</f>
        <v/>
      </c>
      <c r="X2355" s="19" t="str">
        <f aca="false">IF(COUNT(N2355:Q2355)&lt;2,"",SMALL(N2355:Q2355,2))</f>
        <v/>
      </c>
      <c r="Y2355" s="26" t="str">
        <f aca="false">IF(OR(V2355="",M2355=0),"",V2355/M2355-1)</f>
        <v/>
      </c>
      <c r="Z2355" s="26" t="str">
        <f aca="false">IF(OR(V2355="",L2355=""),"",V2355/(L2355*E2355)-1)</f>
        <v/>
      </c>
      <c r="AA2355" s="16" t="str">
        <f aca="false">IF(V2355="","SEM OFERTA",IF(OR(Y2355&gt;Premissas!$B$11,Y2355&lt;Premissas!$B$12),"VERIFICAR - UNIDADE/EMBALAGEM",IF(Y2355&gt;Premissas!$B$6,"NÃO COMPRAR - REAJUSTE &gt;5%","COMPRAR")))</f>
        <v>SEM OFERTA</v>
      </c>
      <c r="AB2355" s="18" t="str">
        <f aca="false">IF(W2355="DIMEC",S2355,IF(W2355="MEDCENTRO",U2355,""))</f>
        <v/>
      </c>
      <c r="AC2355" s="18" t="n">
        <f aca="false">IF(AA2355&lt;&gt;"COMPRAR",0,IF(AB2355="",I2355,MIN(I2355,AB2355)))</f>
        <v>0</v>
      </c>
      <c r="AD2355" s="19" t="n">
        <f aca="false">IF(AC2355&gt;0,AC2355*V2355,0)</f>
        <v>0</v>
      </c>
      <c r="AE2355" s="19" t="n">
        <f aca="false">IF(AC2355&gt;0,(M2355-V2355)*AC2355,0)</f>
        <v>0</v>
      </c>
      <c r="AF2355" s="16" t="str">
        <f aca="false">IF(AA2355&lt;&gt;"COMPRAR","",IF(AB2355="",IF(X2355="","",IF(X2355-V2355&lt;0.01,"EMPATE TÉCNICO","")),IF(AB2355&lt;I2355,"ESTOQUE INSUFICIENTE",IF(X2355="","",IF(X2355-V2355&lt;0.01,"EMPATE TÉCNICO","")))))</f>
        <v/>
      </c>
      <c r="AG2355" s="16" t="s">
        <v>547</v>
      </c>
      <c r="AH2355" s="16" t="s">
        <v>477</v>
      </c>
    </row>
    <row r="2356" customFormat="false" ht="15" hidden="false" customHeight="false" outlineLevel="0" collapsed="false">
      <c r="A2356" s="16" t="s">
        <v>7440</v>
      </c>
      <c r="B2356" s="17" t="s">
        <v>7441</v>
      </c>
      <c r="C2356" s="16" t="s">
        <v>7442</v>
      </c>
      <c r="D2356" s="16" t="s">
        <v>3904</v>
      </c>
      <c r="E2356" s="18" t="n">
        <v>1</v>
      </c>
      <c r="F2356" s="16" t="s">
        <v>43</v>
      </c>
      <c r="G2356" s="18" t="n">
        <v>0</v>
      </c>
      <c r="H2356" s="16" t="n">
        <v>0.1</v>
      </c>
      <c r="I2356" s="18" t="n">
        <v>1</v>
      </c>
      <c r="J2356" s="19" t="n">
        <v>32.85</v>
      </c>
      <c r="K2356" s="19" t="n">
        <v>32.85</v>
      </c>
      <c r="L2356" s="19" t="n">
        <v>32.85</v>
      </c>
      <c r="M2356" s="19" t="n">
        <f aca="false">IF(J2356&gt;0,J2356,K2356)*E2356</f>
        <v>32.85</v>
      </c>
      <c r="N2356" s="20"/>
      <c r="O2356" s="21" t="str">
        <f aca="false">IF(R2356="","",ROUND(R2356*(1-Premissas!$B$4),4))</f>
        <v/>
      </c>
      <c r="P2356" s="22"/>
      <c r="Q2356" s="22"/>
      <c r="R2356" s="23"/>
      <c r="S2356" s="24"/>
      <c r="T2356" s="24"/>
      <c r="U2356" s="25"/>
      <c r="V2356" s="19" t="str">
        <f aca="false">IF(COUNT(N2356:Q2356)=0,"",MIN(N2356:Q2356))</f>
        <v/>
      </c>
      <c r="W2356" s="16" t="str">
        <f aca="false">IF(V2356="","",INDEX($N$4:$Q$4,MATCH(V2356,N2356:Q2356,0)))</f>
        <v/>
      </c>
      <c r="X2356" s="19" t="str">
        <f aca="false">IF(COUNT(N2356:Q2356)&lt;2,"",SMALL(N2356:Q2356,2))</f>
        <v/>
      </c>
      <c r="Y2356" s="26" t="str">
        <f aca="false">IF(OR(V2356="",M2356=0),"",V2356/M2356-1)</f>
        <v/>
      </c>
      <c r="Z2356" s="26" t="str">
        <f aca="false">IF(OR(V2356="",L2356=""),"",V2356/(L2356*E2356)-1)</f>
        <v/>
      </c>
      <c r="AA2356" s="16" t="str">
        <f aca="false">IF(V2356="","SEM OFERTA",IF(OR(Y2356&gt;Premissas!$B$11,Y2356&lt;Premissas!$B$12),"VERIFICAR - UNIDADE/EMBALAGEM",IF(Y2356&gt;Premissas!$B$6,"NÃO COMPRAR - REAJUSTE &gt;5%","COMPRAR")))</f>
        <v>SEM OFERTA</v>
      </c>
      <c r="AB2356" s="18" t="str">
        <f aca="false">IF(W2356="DIMEC",S2356,IF(W2356="MEDCENTRO",U2356,""))</f>
        <v/>
      </c>
      <c r="AC2356" s="18" t="n">
        <f aca="false">IF(AA2356&lt;&gt;"COMPRAR",0,IF(AB2356="",I2356,MIN(I2356,AB2356)))</f>
        <v>0</v>
      </c>
      <c r="AD2356" s="19" t="n">
        <f aca="false">IF(AC2356&gt;0,AC2356*V2356,0)</f>
        <v>0</v>
      </c>
      <c r="AE2356" s="19" t="n">
        <f aca="false">IF(AC2356&gt;0,(M2356-V2356)*AC2356,0)</f>
        <v>0</v>
      </c>
      <c r="AF2356" s="16" t="str">
        <f aca="false">IF(AA2356&lt;&gt;"COMPRAR","",IF(AB2356="",IF(X2356="","",IF(X2356-V2356&lt;0.01,"EMPATE TÉCNICO","")),IF(AB2356&lt;I2356,"ESTOQUE INSUFICIENTE",IF(X2356="","",IF(X2356-V2356&lt;0.01,"EMPATE TÉCNICO","")))))</f>
        <v/>
      </c>
      <c r="AG2356" s="16" t="s">
        <v>328</v>
      </c>
      <c r="AH2356" s="16" t="s">
        <v>477</v>
      </c>
    </row>
    <row r="2357" customFormat="false" ht="15" hidden="false" customHeight="false" outlineLevel="0" collapsed="false">
      <c r="A2357" s="16" t="s">
        <v>7443</v>
      </c>
      <c r="B2357" s="17" t="s">
        <v>7444</v>
      </c>
      <c r="C2357" s="16" t="s">
        <v>7445</v>
      </c>
      <c r="D2357" s="16" t="s">
        <v>3904</v>
      </c>
      <c r="E2357" s="18" t="n">
        <v>1</v>
      </c>
      <c r="F2357" s="16" t="s">
        <v>43</v>
      </c>
      <c r="G2357" s="18" t="n">
        <v>0</v>
      </c>
      <c r="H2357" s="16" t="n">
        <v>0</v>
      </c>
      <c r="I2357" s="18" t="n">
        <v>1</v>
      </c>
      <c r="J2357" s="19" t="n">
        <v>19.8366666666667</v>
      </c>
      <c r="K2357" s="19" t="n">
        <v>19.8366666666667</v>
      </c>
      <c r="L2357" s="19" t="n">
        <v>19.8367</v>
      </c>
      <c r="M2357" s="19" t="n">
        <f aca="false">IF(J2357&gt;0,J2357,K2357)*E2357</f>
        <v>19.8366666666667</v>
      </c>
      <c r="N2357" s="20"/>
      <c r="O2357" s="21" t="str">
        <f aca="false">IF(R2357="","",ROUND(R2357*(1-Premissas!$B$4),4))</f>
        <v/>
      </c>
      <c r="P2357" s="22"/>
      <c r="Q2357" s="22"/>
      <c r="R2357" s="23"/>
      <c r="S2357" s="24"/>
      <c r="T2357" s="24"/>
      <c r="U2357" s="25"/>
      <c r="V2357" s="19" t="str">
        <f aca="false">IF(COUNT(N2357:Q2357)=0,"",MIN(N2357:Q2357))</f>
        <v/>
      </c>
      <c r="W2357" s="16" t="str">
        <f aca="false">IF(V2357="","",INDEX($N$4:$Q$4,MATCH(V2357,N2357:Q2357,0)))</f>
        <v/>
      </c>
      <c r="X2357" s="19" t="str">
        <f aca="false">IF(COUNT(N2357:Q2357)&lt;2,"",SMALL(N2357:Q2357,2))</f>
        <v/>
      </c>
      <c r="Y2357" s="26" t="str">
        <f aca="false">IF(OR(V2357="",M2357=0),"",V2357/M2357-1)</f>
        <v/>
      </c>
      <c r="Z2357" s="26" t="str">
        <f aca="false">IF(OR(V2357="",L2357=""),"",V2357/(L2357*E2357)-1)</f>
        <v/>
      </c>
      <c r="AA2357" s="16" t="str">
        <f aca="false">IF(V2357="","SEM OFERTA",IF(OR(Y2357&gt;Premissas!$B$11,Y2357&lt;Premissas!$B$12),"VERIFICAR - UNIDADE/EMBALAGEM",IF(Y2357&gt;Premissas!$B$6,"NÃO COMPRAR - REAJUSTE &gt;5%","COMPRAR")))</f>
        <v>SEM OFERTA</v>
      </c>
      <c r="AB2357" s="18" t="str">
        <f aca="false">IF(W2357="DIMEC",S2357,IF(W2357="MEDCENTRO",U2357,""))</f>
        <v/>
      </c>
      <c r="AC2357" s="18" t="n">
        <f aca="false">IF(AA2357&lt;&gt;"COMPRAR",0,IF(AB2357="",I2357,MIN(I2357,AB2357)))</f>
        <v>0</v>
      </c>
      <c r="AD2357" s="19" t="n">
        <f aca="false">IF(AC2357&gt;0,AC2357*V2357,0)</f>
        <v>0</v>
      </c>
      <c r="AE2357" s="19" t="n">
        <f aca="false">IF(AC2357&gt;0,(M2357-V2357)*AC2357,0)</f>
        <v>0</v>
      </c>
      <c r="AF2357" s="16" t="str">
        <f aca="false">IF(AA2357&lt;&gt;"COMPRAR","",IF(AB2357="",IF(X2357="","",IF(X2357-V2357&lt;0.01,"EMPATE TÉCNICO","")),IF(AB2357&lt;I2357,"ESTOQUE INSUFICIENTE",IF(X2357="","",IF(X2357-V2357&lt;0.01,"EMPATE TÉCNICO","")))))</f>
        <v/>
      </c>
      <c r="AG2357" s="16" t="s">
        <v>328</v>
      </c>
      <c r="AH2357" s="16" t="s">
        <v>477</v>
      </c>
    </row>
    <row r="2358" customFormat="false" ht="15" hidden="false" customHeight="false" outlineLevel="0" collapsed="false">
      <c r="A2358" s="16" t="s">
        <v>7446</v>
      </c>
      <c r="B2358" s="17" t="s">
        <v>7447</v>
      </c>
      <c r="C2358" s="16" t="s">
        <v>7448</v>
      </c>
      <c r="D2358" s="16" t="s">
        <v>7449</v>
      </c>
      <c r="E2358" s="18" t="n">
        <v>1</v>
      </c>
      <c r="F2358" s="16" t="s">
        <v>43</v>
      </c>
      <c r="G2358" s="18" t="n">
        <v>0</v>
      </c>
      <c r="H2358" s="16" t="n">
        <v>0.1</v>
      </c>
      <c r="I2358" s="18" t="n">
        <v>1</v>
      </c>
      <c r="J2358" s="19" t="n">
        <v>30.75</v>
      </c>
      <c r="K2358" s="19" t="n">
        <v>30.75</v>
      </c>
      <c r="L2358" s="19" t="n">
        <v>30.75</v>
      </c>
      <c r="M2358" s="19" t="n">
        <f aca="false">IF(J2358&gt;0,J2358,K2358)*E2358</f>
        <v>30.75</v>
      </c>
      <c r="N2358" s="20"/>
      <c r="O2358" s="21" t="str">
        <f aca="false">IF(R2358="","",ROUND(R2358*(1-Premissas!$B$4),4))</f>
        <v/>
      </c>
      <c r="P2358" s="22"/>
      <c r="Q2358" s="22"/>
      <c r="R2358" s="23"/>
      <c r="S2358" s="24"/>
      <c r="T2358" s="24"/>
      <c r="U2358" s="25"/>
      <c r="V2358" s="19" t="str">
        <f aca="false">IF(COUNT(N2358:Q2358)=0,"",MIN(N2358:Q2358))</f>
        <v/>
      </c>
      <c r="W2358" s="16" t="str">
        <f aca="false">IF(V2358="","",INDEX($N$4:$Q$4,MATCH(V2358,N2358:Q2358,0)))</f>
        <v/>
      </c>
      <c r="X2358" s="19" t="str">
        <f aca="false">IF(COUNT(N2358:Q2358)&lt;2,"",SMALL(N2358:Q2358,2))</f>
        <v/>
      </c>
      <c r="Y2358" s="26" t="str">
        <f aca="false">IF(OR(V2358="",M2358=0),"",V2358/M2358-1)</f>
        <v/>
      </c>
      <c r="Z2358" s="26" t="str">
        <f aca="false">IF(OR(V2358="",L2358=""),"",V2358/(L2358*E2358)-1)</f>
        <v/>
      </c>
      <c r="AA2358" s="16" t="str">
        <f aca="false">IF(V2358="","SEM OFERTA",IF(OR(Y2358&gt;Premissas!$B$11,Y2358&lt;Premissas!$B$12),"VERIFICAR - UNIDADE/EMBALAGEM",IF(Y2358&gt;Premissas!$B$6,"NÃO COMPRAR - REAJUSTE &gt;5%","COMPRAR")))</f>
        <v>SEM OFERTA</v>
      </c>
      <c r="AB2358" s="18" t="str">
        <f aca="false">IF(W2358="DIMEC",S2358,IF(W2358="MEDCENTRO",U2358,""))</f>
        <v/>
      </c>
      <c r="AC2358" s="18" t="n">
        <f aca="false">IF(AA2358&lt;&gt;"COMPRAR",0,IF(AB2358="",I2358,MIN(I2358,AB2358)))</f>
        <v>0</v>
      </c>
      <c r="AD2358" s="19" t="n">
        <f aca="false">IF(AC2358&gt;0,AC2358*V2358,0)</f>
        <v>0</v>
      </c>
      <c r="AE2358" s="19" t="n">
        <f aca="false">IF(AC2358&gt;0,(M2358-V2358)*AC2358,0)</f>
        <v>0</v>
      </c>
      <c r="AF2358" s="16" t="str">
        <f aca="false">IF(AA2358&lt;&gt;"COMPRAR","",IF(AB2358="",IF(X2358="","",IF(X2358-V2358&lt;0.01,"EMPATE TÉCNICO","")),IF(AB2358&lt;I2358,"ESTOQUE INSUFICIENTE",IF(X2358="","",IF(X2358-V2358&lt;0.01,"EMPATE TÉCNICO","")))))</f>
        <v/>
      </c>
      <c r="AG2358" s="16" t="s">
        <v>7450</v>
      </c>
      <c r="AH2358" s="16" t="s">
        <v>477</v>
      </c>
    </row>
    <row r="2359" customFormat="false" ht="15" hidden="false" customHeight="false" outlineLevel="0" collapsed="false">
      <c r="A2359" s="16" t="s">
        <v>7451</v>
      </c>
      <c r="B2359" s="17" t="s">
        <v>7452</v>
      </c>
      <c r="C2359" s="16" t="s">
        <v>7453</v>
      </c>
      <c r="D2359" s="16" t="s">
        <v>7454</v>
      </c>
      <c r="E2359" s="18" t="n">
        <v>1</v>
      </c>
      <c r="F2359" s="16" t="s">
        <v>42</v>
      </c>
      <c r="G2359" s="18" t="n">
        <v>0</v>
      </c>
      <c r="H2359" s="16" t="n">
        <v>1.2</v>
      </c>
      <c r="I2359" s="18" t="n">
        <v>4</v>
      </c>
      <c r="J2359" s="19" t="n">
        <v>16.87</v>
      </c>
      <c r="K2359" s="19" t="n">
        <v>16.87</v>
      </c>
      <c r="L2359" s="19" t="n">
        <v>16.87</v>
      </c>
      <c r="M2359" s="19" t="n">
        <f aca="false">IF(J2359&gt;0,J2359,K2359)*E2359</f>
        <v>16.87</v>
      </c>
      <c r="N2359" s="20"/>
      <c r="O2359" s="21" t="str">
        <f aca="false">IF(R2359="","",ROUND(R2359*(1-Premissas!$B$4),4))</f>
        <v/>
      </c>
      <c r="P2359" s="22"/>
      <c r="Q2359" s="22"/>
      <c r="R2359" s="23"/>
      <c r="S2359" s="24"/>
      <c r="T2359" s="24"/>
      <c r="U2359" s="25"/>
      <c r="V2359" s="19" t="str">
        <f aca="false">IF(COUNT(N2359:Q2359)=0,"",MIN(N2359:Q2359))</f>
        <v/>
      </c>
      <c r="W2359" s="16" t="str">
        <f aca="false">IF(V2359="","",INDEX($N$4:$Q$4,MATCH(V2359,N2359:Q2359,0)))</f>
        <v/>
      </c>
      <c r="X2359" s="19" t="str">
        <f aca="false">IF(COUNT(N2359:Q2359)&lt;2,"",SMALL(N2359:Q2359,2))</f>
        <v/>
      </c>
      <c r="Y2359" s="26" t="str">
        <f aca="false">IF(OR(V2359="",M2359=0),"",V2359/M2359-1)</f>
        <v/>
      </c>
      <c r="Z2359" s="26" t="str">
        <f aca="false">IF(OR(V2359="",L2359=""),"",V2359/(L2359*E2359)-1)</f>
        <v/>
      </c>
      <c r="AA2359" s="16" t="str">
        <f aca="false">IF(V2359="","SEM OFERTA",IF(OR(Y2359&gt;Premissas!$B$11,Y2359&lt;Premissas!$B$12),"VERIFICAR - UNIDADE/EMBALAGEM",IF(Y2359&gt;Premissas!$B$6,"NÃO COMPRAR - REAJUSTE &gt;5%","COMPRAR")))</f>
        <v>SEM OFERTA</v>
      </c>
      <c r="AB2359" s="18" t="str">
        <f aca="false">IF(W2359="DIMEC",S2359,IF(W2359="MEDCENTRO",U2359,""))</f>
        <v/>
      </c>
      <c r="AC2359" s="18" t="n">
        <f aca="false">IF(AA2359&lt;&gt;"COMPRAR",0,IF(AB2359="",I2359,MIN(I2359,AB2359)))</f>
        <v>0</v>
      </c>
      <c r="AD2359" s="19" t="n">
        <f aca="false">IF(AC2359&gt;0,AC2359*V2359,0)</f>
        <v>0</v>
      </c>
      <c r="AE2359" s="19" t="n">
        <f aca="false">IF(AC2359&gt;0,(M2359-V2359)*AC2359,0)</f>
        <v>0</v>
      </c>
      <c r="AF2359" s="16" t="str">
        <f aca="false">IF(AA2359&lt;&gt;"COMPRAR","",IF(AB2359="",IF(X2359="","",IF(X2359-V2359&lt;0.01,"EMPATE TÉCNICO","")),IF(AB2359&lt;I2359,"ESTOQUE INSUFICIENTE",IF(X2359="","",IF(X2359-V2359&lt;0.01,"EMPATE TÉCNICO","")))))</f>
        <v/>
      </c>
      <c r="AG2359" s="16" t="s">
        <v>93</v>
      </c>
      <c r="AH2359" s="16" t="s">
        <v>477</v>
      </c>
    </row>
    <row r="2360" customFormat="false" ht="15" hidden="false" customHeight="false" outlineLevel="0" collapsed="false">
      <c r="A2360" s="16" t="s">
        <v>7455</v>
      </c>
      <c r="B2360" s="17" t="s">
        <v>7456</v>
      </c>
      <c r="C2360" s="16" t="s">
        <v>7457</v>
      </c>
      <c r="D2360" s="16" t="s">
        <v>7400</v>
      </c>
      <c r="E2360" s="18" t="n">
        <v>1</v>
      </c>
      <c r="F2360" s="16" t="s">
        <v>41</v>
      </c>
      <c r="G2360" s="18" t="n">
        <v>7</v>
      </c>
      <c r="H2360" s="16" t="n">
        <v>6.4</v>
      </c>
      <c r="I2360" s="18" t="n">
        <v>10</v>
      </c>
      <c r="J2360" s="19" t="n">
        <v>5</v>
      </c>
      <c r="K2360" s="19" t="n">
        <v>5</v>
      </c>
      <c r="L2360" s="19" t="n">
        <v>5</v>
      </c>
      <c r="M2360" s="19" t="n">
        <f aca="false">IF(J2360&gt;0,J2360,K2360)*E2360</f>
        <v>5</v>
      </c>
      <c r="N2360" s="20"/>
      <c r="O2360" s="21" t="str">
        <f aca="false">IF(R2360="","",ROUND(R2360*(1-Premissas!$B$4),4))</f>
        <v/>
      </c>
      <c r="P2360" s="22"/>
      <c r="Q2360" s="22"/>
      <c r="R2360" s="23"/>
      <c r="S2360" s="24"/>
      <c r="T2360" s="24"/>
      <c r="U2360" s="25"/>
      <c r="V2360" s="19" t="str">
        <f aca="false">IF(COUNT(N2360:Q2360)=0,"",MIN(N2360:Q2360))</f>
        <v/>
      </c>
      <c r="W2360" s="16" t="str">
        <f aca="false">IF(V2360="","",INDEX($N$4:$Q$4,MATCH(V2360,N2360:Q2360,0)))</f>
        <v/>
      </c>
      <c r="X2360" s="19" t="str">
        <f aca="false">IF(COUNT(N2360:Q2360)&lt;2,"",SMALL(N2360:Q2360,2))</f>
        <v/>
      </c>
      <c r="Y2360" s="26" t="str">
        <f aca="false">IF(OR(V2360="",M2360=0),"",V2360/M2360-1)</f>
        <v/>
      </c>
      <c r="Z2360" s="26" t="str">
        <f aca="false">IF(OR(V2360="",L2360=""),"",V2360/(L2360*E2360)-1)</f>
        <v/>
      </c>
      <c r="AA2360" s="16" t="str">
        <f aca="false">IF(V2360="","SEM OFERTA",IF(OR(Y2360&gt;Premissas!$B$11,Y2360&lt;Premissas!$B$12),"VERIFICAR - UNIDADE/EMBALAGEM",IF(Y2360&gt;Premissas!$B$6,"NÃO COMPRAR - REAJUSTE &gt;5%","COMPRAR")))</f>
        <v>SEM OFERTA</v>
      </c>
      <c r="AB2360" s="18" t="str">
        <f aca="false">IF(W2360="DIMEC",S2360,IF(W2360="MEDCENTRO",U2360,""))</f>
        <v/>
      </c>
      <c r="AC2360" s="18" t="n">
        <f aca="false">IF(AA2360&lt;&gt;"COMPRAR",0,IF(AB2360="",I2360,MIN(I2360,AB2360)))</f>
        <v>0</v>
      </c>
      <c r="AD2360" s="19" t="n">
        <f aca="false">IF(AC2360&gt;0,AC2360*V2360,0)</f>
        <v>0</v>
      </c>
      <c r="AE2360" s="19" t="n">
        <f aca="false">IF(AC2360&gt;0,(M2360-V2360)*AC2360,0)</f>
        <v>0</v>
      </c>
      <c r="AF2360" s="16" t="str">
        <f aca="false">IF(AA2360&lt;&gt;"COMPRAR","",IF(AB2360="",IF(X2360="","",IF(X2360-V2360&lt;0.01,"EMPATE TÉCNICO","")),IF(AB2360&lt;I2360,"ESTOQUE INSUFICIENTE",IF(X2360="","",IF(X2360-V2360&lt;0.01,"EMPATE TÉCNICO","")))))</f>
        <v/>
      </c>
      <c r="AG2360" s="16" t="s">
        <v>93</v>
      </c>
      <c r="AH2360" s="16" t="s">
        <v>477</v>
      </c>
    </row>
    <row r="2361" customFormat="false" ht="15" hidden="false" customHeight="false" outlineLevel="0" collapsed="false">
      <c r="A2361" s="16" t="s">
        <v>7458</v>
      </c>
      <c r="B2361" s="17" t="s">
        <v>7459</v>
      </c>
      <c r="C2361" s="16" t="s">
        <v>7460</v>
      </c>
      <c r="D2361" s="16" t="s">
        <v>7449</v>
      </c>
      <c r="E2361" s="18" t="n">
        <v>1</v>
      </c>
      <c r="F2361" s="16" t="s">
        <v>43</v>
      </c>
      <c r="G2361" s="18" t="n">
        <v>0</v>
      </c>
      <c r="H2361" s="16" t="n">
        <v>0.2</v>
      </c>
      <c r="I2361" s="18" t="n">
        <v>1</v>
      </c>
      <c r="J2361" s="19" t="n">
        <v>38.52</v>
      </c>
      <c r="K2361" s="19" t="n">
        <v>38.52</v>
      </c>
      <c r="L2361" s="19" t="n">
        <v>38.52</v>
      </c>
      <c r="M2361" s="19" t="n">
        <f aca="false">IF(J2361&gt;0,J2361,K2361)*E2361</f>
        <v>38.52</v>
      </c>
      <c r="N2361" s="20"/>
      <c r="O2361" s="21" t="str">
        <f aca="false">IF(R2361="","",ROUND(R2361*(1-Premissas!$B$4),4))</f>
        <v/>
      </c>
      <c r="P2361" s="22"/>
      <c r="Q2361" s="22"/>
      <c r="R2361" s="23"/>
      <c r="S2361" s="24"/>
      <c r="T2361" s="24"/>
      <c r="U2361" s="25"/>
      <c r="V2361" s="19" t="str">
        <f aca="false">IF(COUNT(N2361:Q2361)=0,"",MIN(N2361:Q2361))</f>
        <v/>
      </c>
      <c r="W2361" s="16" t="str">
        <f aca="false">IF(V2361="","",INDEX($N$4:$Q$4,MATCH(V2361,N2361:Q2361,0)))</f>
        <v/>
      </c>
      <c r="X2361" s="19" t="str">
        <f aca="false">IF(COUNT(N2361:Q2361)&lt;2,"",SMALL(N2361:Q2361,2))</f>
        <v/>
      </c>
      <c r="Y2361" s="26" t="str">
        <f aca="false">IF(OR(V2361="",M2361=0),"",V2361/M2361-1)</f>
        <v/>
      </c>
      <c r="Z2361" s="26" t="str">
        <f aca="false">IF(OR(V2361="",L2361=""),"",V2361/(L2361*E2361)-1)</f>
        <v/>
      </c>
      <c r="AA2361" s="16" t="str">
        <f aca="false">IF(V2361="","SEM OFERTA",IF(OR(Y2361&gt;Premissas!$B$11,Y2361&lt;Premissas!$B$12),"VERIFICAR - UNIDADE/EMBALAGEM",IF(Y2361&gt;Premissas!$B$6,"NÃO COMPRAR - REAJUSTE &gt;5%","COMPRAR")))</f>
        <v>SEM OFERTA</v>
      </c>
      <c r="AB2361" s="18" t="str">
        <f aca="false">IF(W2361="DIMEC",S2361,IF(W2361="MEDCENTRO",U2361,""))</f>
        <v/>
      </c>
      <c r="AC2361" s="18" t="n">
        <f aca="false">IF(AA2361&lt;&gt;"COMPRAR",0,IF(AB2361="",I2361,MIN(I2361,AB2361)))</f>
        <v>0</v>
      </c>
      <c r="AD2361" s="19" t="n">
        <f aca="false">IF(AC2361&gt;0,AC2361*V2361,0)</f>
        <v>0</v>
      </c>
      <c r="AE2361" s="19" t="n">
        <f aca="false">IF(AC2361&gt;0,(M2361-V2361)*AC2361,0)</f>
        <v>0</v>
      </c>
      <c r="AF2361" s="16" t="str">
        <f aca="false">IF(AA2361&lt;&gt;"COMPRAR","",IF(AB2361="",IF(X2361="","",IF(X2361-V2361&lt;0.01,"EMPATE TÉCNICO","")),IF(AB2361&lt;I2361,"ESTOQUE INSUFICIENTE",IF(X2361="","",IF(X2361-V2361&lt;0.01,"EMPATE TÉCNICO","")))))</f>
        <v/>
      </c>
      <c r="AG2361" s="16" t="s">
        <v>1897</v>
      </c>
      <c r="AH2361" s="16" t="s">
        <v>477</v>
      </c>
    </row>
    <row r="2362" customFormat="false" ht="15" hidden="false" customHeight="false" outlineLevel="0" collapsed="false">
      <c r="A2362" s="16" t="s">
        <v>7461</v>
      </c>
      <c r="B2362" s="17" t="s">
        <v>7462</v>
      </c>
      <c r="C2362" s="16" t="s">
        <v>7463</v>
      </c>
      <c r="D2362" s="16" t="s">
        <v>7449</v>
      </c>
      <c r="E2362" s="18" t="n">
        <v>1</v>
      </c>
      <c r="F2362" s="16" t="s">
        <v>42</v>
      </c>
      <c r="G2362" s="18" t="n">
        <v>0</v>
      </c>
      <c r="H2362" s="16" t="n">
        <v>0.2</v>
      </c>
      <c r="I2362" s="18" t="n">
        <v>1</v>
      </c>
      <c r="J2362" s="19" t="n">
        <v>38.63</v>
      </c>
      <c r="K2362" s="19" t="n">
        <v>38.63</v>
      </c>
      <c r="L2362" s="19" t="n">
        <v>38.63</v>
      </c>
      <c r="M2362" s="19" t="n">
        <f aca="false">IF(J2362&gt;0,J2362,K2362)*E2362</f>
        <v>38.63</v>
      </c>
      <c r="N2362" s="20"/>
      <c r="O2362" s="21" t="str">
        <f aca="false">IF(R2362="","",ROUND(R2362*(1-Premissas!$B$4),4))</f>
        <v/>
      </c>
      <c r="P2362" s="22"/>
      <c r="Q2362" s="22"/>
      <c r="R2362" s="23"/>
      <c r="S2362" s="24"/>
      <c r="T2362" s="24"/>
      <c r="U2362" s="25"/>
      <c r="V2362" s="19" t="str">
        <f aca="false">IF(COUNT(N2362:Q2362)=0,"",MIN(N2362:Q2362))</f>
        <v/>
      </c>
      <c r="W2362" s="16" t="str">
        <f aca="false">IF(V2362="","",INDEX($N$4:$Q$4,MATCH(V2362,N2362:Q2362,0)))</f>
        <v/>
      </c>
      <c r="X2362" s="19" t="str">
        <f aca="false">IF(COUNT(N2362:Q2362)&lt;2,"",SMALL(N2362:Q2362,2))</f>
        <v/>
      </c>
      <c r="Y2362" s="26" t="str">
        <f aca="false">IF(OR(V2362="",M2362=0),"",V2362/M2362-1)</f>
        <v/>
      </c>
      <c r="Z2362" s="26" t="str">
        <f aca="false">IF(OR(V2362="",L2362=""),"",V2362/(L2362*E2362)-1)</f>
        <v/>
      </c>
      <c r="AA2362" s="16" t="str">
        <f aca="false">IF(V2362="","SEM OFERTA",IF(OR(Y2362&gt;Premissas!$B$11,Y2362&lt;Premissas!$B$12),"VERIFICAR - UNIDADE/EMBALAGEM",IF(Y2362&gt;Premissas!$B$6,"NÃO COMPRAR - REAJUSTE &gt;5%","COMPRAR")))</f>
        <v>SEM OFERTA</v>
      </c>
      <c r="AB2362" s="18" t="str">
        <f aca="false">IF(W2362="DIMEC",S2362,IF(W2362="MEDCENTRO",U2362,""))</f>
        <v/>
      </c>
      <c r="AC2362" s="18" t="n">
        <f aca="false">IF(AA2362&lt;&gt;"COMPRAR",0,IF(AB2362="",I2362,MIN(I2362,AB2362)))</f>
        <v>0</v>
      </c>
      <c r="AD2362" s="19" t="n">
        <f aca="false">IF(AC2362&gt;0,AC2362*V2362,0)</f>
        <v>0</v>
      </c>
      <c r="AE2362" s="19" t="n">
        <f aca="false">IF(AC2362&gt;0,(M2362-V2362)*AC2362,0)</f>
        <v>0</v>
      </c>
      <c r="AF2362" s="16" t="str">
        <f aca="false">IF(AA2362&lt;&gt;"COMPRAR","",IF(AB2362="",IF(X2362="","",IF(X2362-V2362&lt;0.01,"EMPATE TÉCNICO","")),IF(AB2362&lt;I2362,"ESTOQUE INSUFICIENTE",IF(X2362="","",IF(X2362-V2362&lt;0.01,"EMPATE TÉCNICO","")))))</f>
        <v/>
      </c>
      <c r="AG2362" s="16" t="s">
        <v>1897</v>
      </c>
      <c r="AH2362" s="16" t="s">
        <v>477</v>
      </c>
    </row>
    <row r="2363" customFormat="false" ht="15" hidden="false" customHeight="false" outlineLevel="0" collapsed="false">
      <c r="A2363" s="16" t="s">
        <v>7464</v>
      </c>
      <c r="B2363" s="17" t="s">
        <v>7465</v>
      </c>
      <c r="C2363" s="16" t="s">
        <v>7466</v>
      </c>
      <c r="D2363" s="16" t="s">
        <v>7449</v>
      </c>
      <c r="E2363" s="18" t="n">
        <v>1</v>
      </c>
      <c r="F2363" s="16" t="s">
        <v>43</v>
      </c>
      <c r="G2363" s="18" t="n">
        <v>0</v>
      </c>
      <c r="H2363" s="16" t="n">
        <v>0</v>
      </c>
      <c r="I2363" s="18" t="n">
        <v>1</v>
      </c>
      <c r="J2363" s="19" t="n">
        <v>68.44</v>
      </c>
      <c r="K2363" s="19" t="n">
        <v>68.44</v>
      </c>
      <c r="L2363" s="19" t="n">
        <v>68.44</v>
      </c>
      <c r="M2363" s="19" t="n">
        <f aca="false">IF(J2363&gt;0,J2363,K2363)*E2363</f>
        <v>68.44</v>
      </c>
      <c r="N2363" s="20"/>
      <c r="O2363" s="21" t="str">
        <f aca="false">IF(R2363="","",ROUND(R2363*(1-Premissas!$B$4),4))</f>
        <v/>
      </c>
      <c r="P2363" s="22"/>
      <c r="Q2363" s="22"/>
      <c r="R2363" s="23"/>
      <c r="S2363" s="24"/>
      <c r="T2363" s="24"/>
      <c r="U2363" s="25"/>
      <c r="V2363" s="19" t="str">
        <f aca="false">IF(COUNT(N2363:Q2363)=0,"",MIN(N2363:Q2363))</f>
        <v/>
      </c>
      <c r="W2363" s="16" t="str">
        <f aca="false">IF(V2363="","",INDEX($N$4:$Q$4,MATCH(V2363,N2363:Q2363,0)))</f>
        <v/>
      </c>
      <c r="X2363" s="19" t="str">
        <f aca="false">IF(COUNT(N2363:Q2363)&lt;2,"",SMALL(N2363:Q2363,2))</f>
        <v/>
      </c>
      <c r="Y2363" s="26" t="str">
        <f aca="false">IF(OR(V2363="",M2363=0),"",V2363/M2363-1)</f>
        <v/>
      </c>
      <c r="Z2363" s="26" t="str">
        <f aca="false">IF(OR(V2363="",L2363=""),"",V2363/(L2363*E2363)-1)</f>
        <v/>
      </c>
      <c r="AA2363" s="16" t="str">
        <f aca="false">IF(V2363="","SEM OFERTA",IF(OR(Y2363&gt;Premissas!$B$11,Y2363&lt;Premissas!$B$12),"VERIFICAR - UNIDADE/EMBALAGEM",IF(Y2363&gt;Premissas!$B$6,"NÃO COMPRAR - REAJUSTE &gt;5%","COMPRAR")))</f>
        <v>SEM OFERTA</v>
      </c>
      <c r="AB2363" s="18" t="str">
        <f aca="false">IF(W2363="DIMEC",S2363,IF(W2363="MEDCENTRO",U2363,""))</f>
        <v/>
      </c>
      <c r="AC2363" s="18" t="n">
        <f aca="false">IF(AA2363&lt;&gt;"COMPRAR",0,IF(AB2363="",I2363,MIN(I2363,AB2363)))</f>
        <v>0</v>
      </c>
      <c r="AD2363" s="19" t="n">
        <f aca="false">IF(AC2363&gt;0,AC2363*V2363,0)</f>
        <v>0</v>
      </c>
      <c r="AE2363" s="19" t="n">
        <f aca="false">IF(AC2363&gt;0,(M2363-V2363)*AC2363,0)</f>
        <v>0</v>
      </c>
      <c r="AF2363" s="16" t="str">
        <f aca="false">IF(AA2363&lt;&gt;"COMPRAR","",IF(AB2363="",IF(X2363="","",IF(X2363-V2363&lt;0.01,"EMPATE TÉCNICO","")),IF(AB2363&lt;I2363,"ESTOQUE INSUFICIENTE",IF(X2363="","",IF(X2363-V2363&lt;0.01,"EMPATE TÉCNICO","")))))</f>
        <v/>
      </c>
      <c r="AG2363" s="16" t="s">
        <v>1897</v>
      </c>
      <c r="AH2363" s="16" t="s">
        <v>477</v>
      </c>
    </row>
    <row r="2364" customFormat="false" ht="15" hidden="false" customHeight="false" outlineLevel="0" collapsed="false">
      <c r="A2364" s="16" t="s">
        <v>7467</v>
      </c>
      <c r="B2364" s="17" t="s">
        <v>7468</v>
      </c>
      <c r="C2364" s="16" t="s">
        <v>7469</v>
      </c>
      <c r="D2364" s="16" t="s">
        <v>7449</v>
      </c>
      <c r="E2364" s="18" t="n">
        <v>1</v>
      </c>
      <c r="F2364" s="16" t="s">
        <v>41</v>
      </c>
      <c r="G2364" s="18" t="n">
        <v>0</v>
      </c>
      <c r="H2364" s="16" t="n">
        <v>0.8</v>
      </c>
      <c r="I2364" s="18" t="n">
        <v>3</v>
      </c>
      <c r="J2364" s="19" t="n">
        <v>40.77</v>
      </c>
      <c r="K2364" s="19" t="n">
        <v>40.77</v>
      </c>
      <c r="L2364" s="19" t="n">
        <v>40.77</v>
      </c>
      <c r="M2364" s="19" t="n">
        <f aca="false">IF(J2364&gt;0,J2364,K2364)*E2364</f>
        <v>40.77</v>
      </c>
      <c r="N2364" s="20"/>
      <c r="O2364" s="21" t="str">
        <f aca="false">IF(R2364="","",ROUND(R2364*(1-Premissas!$B$4),4))</f>
        <v/>
      </c>
      <c r="P2364" s="22"/>
      <c r="Q2364" s="22"/>
      <c r="R2364" s="23"/>
      <c r="S2364" s="24"/>
      <c r="T2364" s="24"/>
      <c r="U2364" s="25"/>
      <c r="V2364" s="19" t="str">
        <f aca="false">IF(COUNT(N2364:Q2364)=0,"",MIN(N2364:Q2364))</f>
        <v/>
      </c>
      <c r="W2364" s="16" t="str">
        <f aca="false">IF(V2364="","",INDEX($N$4:$Q$4,MATCH(V2364,N2364:Q2364,0)))</f>
        <v/>
      </c>
      <c r="X2364" s="19" t="str">
        <f aca="false">IF(COUNT(N2364:Q2364)&lt;2,"",SMALL(N2364:Q2364,2))</f>
        <v/>
      </c>
      <c r="Y2364" s="26" t="str">
        <f aca="false">IF(OR(V2364="",M2364=0),"",V2364/M2364-1)</f>
        <v/>
      </c>
      <c r="Z2364" s="26" t="str">
        <f aca="false">IF(OR(V2364="",L2364=""),"",V2364/(L2364*E2364)-1)</f>
        <v/>
      </c>
      <c r="AA2364" s="16" t="str">
        <f aca="false">IF(V2364="","SEM OFERTA",IF(OR(Y2364&gt;Premissas!$B$11,Y2364&lt;Premissas!$B$12),"VERIFICAR - UNIDADE/EMBALAGEM",IF(Y2364&gt;Premissas!$B$6,"NÃO COMPRAR - REAJUSTE &gt;5%","COMPRAR")))</f>
        <v>SEM OFERTA</v>
      </c>
      <c r="AB2364" s="18" t="str">
        <f aca="false">IF(W2364="DIMEC",S2364,IF(W2364="MEDCENTRO",U2364,""))</f>
        <v/>
      </c>
      <c r="AC2364" s="18" t="n">
        <f aca="false">IF(AA2364&lt;&gt;"COMPRAR",0,IF(AB2364="",I2364,MIN(I2364,AB2364)))</f>
        <v>0</v>
      </c>
      <c r="AD2364" s="19" t="n">
        <f aca="false">IF(AC2364&gt;0,AC2364*V2364,0)</f>
        <v>0</v>
      </c>
      <c r="AE2364" s="19" t="n">
        <f aca="false">IF(AC2364&gt;0,(M2364-V2364)*AC2364,0)</f>
        <v>0</v>
      </c>
      <c r="AF2364" s="16" t="str">
        <f aca="false">IF(AA2364&lt;&gt;"COMPRAR","",IF(AB2364="",IF(X2364="","",IF(X2364-V2364&lt;0.01,"EMPATE TÉCNICO","")),IF(AB2364&lt;I2364,"ESTOQUE INSUFICIENTE",IF(X2364="","",IF(X2364-V2364&lt;0.01,"EMPATE TÉCNICO","")))))</f>
        <v/>
      </c>
      <c r="AG2364" s="16" t="s">
        <v>7450</v>
      </c>
      <c r="AH2364" s="16" t="s">
        <v>477</v>
      </c>
    </row>
    <row r="2365" customFormat="false" ht="15" hidden="false" customHeight="false" outlineLevel="0" collapsed="false">
      <c r="A2365" s="16" t="s">
        <v>7470</v>
      </c>
      <c r="B2365" s="17" t="s">
        <v>7471</v>
      </c>
      <c r="C2365" s="16" t="s">
        <v>7472</v>
      </c>
      <c r="D2365" s="16" t="s">
        <v>7449</v>
      </c>
      <c r="E2365" s="18" t="n">
        <v>1</v>
      </c>
      <c r="F2365" s="16" t="s">
        <v>41</v>
      </c>
      <c r="G2365" s="18" t="n">
        <v>0</v>
      </c>
      <c r="H2365" s="16" t="n">
        <v>0.7</v>
      </c>
      <c r="I2365" s="18" t="n">
        <v>2</v>
      </c>
      <c r="J2365" s="19" t="n">
        <v>38.64</v>
      </c>
      <c r="K2365" s="19" t="n">
        <v>38.64</v>
      </c>
      <c r="L2365" s="19" t="n">
        <v>38.64</v>
      </c>
      <c r="M2365" s="19" t="n">
        <f aca="false">IF(J2365&gt;0,J2365,K2365)*E2365</f>
        <v>38.64</v>
      </c>
      <c r="N2365" s="20"/>
      <c r="O2365" s="21" t="str">
        <f aca="false">IF(R2365="","",ROUND(R2365*(1-Premissas!$B$4),4))</f>
        <v/>
      </c>
      <c r="P2365" s="22"/>
      <c r="Q2365" s="22"/>
      <c r="R2365" s="23"/>
      <c r="S2365" s="24"/>
      <c r="T2365" s="24"/>
      <c r="U2365" s="25"/>
      <c r="V2365" s="19" t="str">
        <f aca="false">IF(COUNT(N2365:Q2365)=0,"",MIN(N2365:Q2365))</f>
        <v/>
      </c>
      <c r="W2365" s="16" t="str">
        <f aca="false">IF(V2365="","",INDEX($N$4:$Q$4,MATCH(V2365,N2365:Q2365,0)))</f>
        <v/>
      </c>
      <c r="X2365" s="19" t="str">
        <f aca="false">IF(COUNT(N2365:Q2365)&lt;2,"",SMALL(N2365:Q2365,2))</f>
        <v/>
      </c>
      <c r="Y2365" s="26" t="str">
        <f aca="false">IF(OR(V2365="",M2365=0),"",V2365/M2365-1)</f>
        <v/>
      </c>
      <c r="Z2365" s="26" t="str">
        <f aca="false">IF(OR(V2365="",L2365=""),"",V2365/(L2365*E2365)-1)</f>
        <v/>
      </c>
      <c r="AA2365" s="16" t="str">
        <f aca="false">IF(V2365="","SEM OFERTA",IF(OR(Y2365&gt;Premissas!$B$11,Y2365&lt;Premissas!$B$12),"VERIFICAR - UNIDADE/EMBALAGEM",IF(Y2365&gt;Premissas!$B$6,"NÃO COMPRAR - REAJUSTE &gt;5%","COMPRAR")))</f>
        <v>SEM OFERTA</v>
      </c>
      <c r="AB2365" s="18" t="str">
        <f aca="false">IF(W2365="DIMEC",S2365,IF(W2365="MEDCENTRO",U2365,""))</f>
        <v/>
      </c>
      <c r="AC2365" s="18" t="n">
        <f aca="false">IF(AA2365&lt;&gt;"COMPRAR",0,IF(AB2365="",I2365,MIN(I2365,AB2365)))</f>
        <v>0</v>
      </c>
      <c r="AD2365" s="19" t="n">
        <f aca="false">IF(AC2365&gt;0,AC2365*V2365,0)</f>
        <v>0</v>
      </c>
      <c r="AE2365" s="19" t="n">
        <f aca="false">IF(AC2365&gt;0,(M2365-V2365)*AC2365,0)</f>
        <v>0</v>
      </c>
      <c r="AF2365" s="16" t="str">
        <f aca="false">IF(AA2365&lt;&gt;"COMPRAR","",IF(AB2365="",IF(X2365="","",IF(X2365-V2365&lt;0.01,"EMPATE TÉCNICO","")),IF(AB2365&lt;I2365,"ESTOQUE INSUFICIENTE",IF(X2365="","",IF(X2365-V2365&lt;0.01,"EMPATE TÉCNICO","")))))</f>
        <v/>
      </c>
      <c r="AG2365" s="16" t="s">
        <v>1897</v>
      </c>
      <c r="AH2365" s="16" t="s">
        <v>477</v>
      </c>
    </row>
    <row r="2366" customFormat="false" ht="15" hidden="false" customHeight="false" outlineLevel="0" collapsed="false">
      <c r="A2366" s="16" t="s">
        <v>7473</v>
      </c>
      <c r="B2366" s="17" t="s">
        <v>7474</v>
      </c>
      <c r="C2366" s="16" t="s">
        <v>7475</v>
      </c>
      <c r="D2366" s="16" t="s">
        <v>7449</v>
      </c>
      <c r="E2366" s="18" t="n">
        <v>1</v>
      </c>
      <c r="F2366" s="16" t="s">
        <v>43</v>
      </c>
      <c r="G2366" s="18" t="n">
        <v>0</v>
      </c>
      <c r="H2366" s="16" t="n">
        <v>0.1</v>
      </c>
      <c r="I2366" s="18" t="n">
        <v>1</v>
      </c>
      <c r="J2366" s="19" t="n">
        <v>58.6</v>
      </c>
      <c r="K2366" s="19" t="n">
        <v>58.6</v>
      </c>
      <c r="L2366" s="19" t="n">
        <v>58.6</v>
      </c>
      <c r="M2366" s="19" t="n">
        <f aca="false">IF(J2366&gt;0,J2366,K2366)*E2366</f>
        <v>58.6</v>
      </c>
      <c r="N2366" s="20"/>
      <c r="O2366" s="21" t="str">
        <f aca="false">IF(R2366="","",ROUND(R2366*(1-Premissas!$B$4),4))</f>
        <v/>
      </c>
      <c r="P2366" s="22"/>
      <c r="Q2366" s="22"/>
      <c r="R2366" s="23"/>
      <c r="S2366" s="24"/>
      <c r="T2366" s="24"/>
      <c r="U2366" s="25"/>
      <c r="V2366" s="19" t="str">
        <f aca="false">IF(COUNT(N2366:Q2366)=0,"",MIN(N2366:Q2366))</f>
        <v/>
      </c>
      <c r="W2366" s="16" t="str">
        <f aca="false">IF(V2366="","",INDEX($N$4:$Q$4,MATCH(V2366,N2366:Q2366,0)))</f>
        <v/>
      </c>
      <c r="X2366" s="19" t="str">
        <f aca="false">IF(COUNT(N2366:Q2366)&lt;2,"",SMALL(N2366:Q2366,2))</f>
        <v/>
      </c>
      <c r="Y2366" s="26" t="str">
        <f aca="false">IF(OR(V2366="",M2366=0),"",V2366/M2366-1)</f>
        <v/>
      </c>
      <c r="Z2366" s="26" t="str">
        <f aca="false">IF(OR(V2366="",L2366=""),"",V2366/(L2366*E2366)-1)</f>
        <v/>
      </c>
      <c r="AA2366" s="16" t="str">
        <f aca="false">IF(V2366="","SEM OFERTA",IF(OR(Y2366&gt;Premissas!$B$11,Y2366&lt;Premissas!$B$12),"VERIFICAR - UNIDADE/EMBALAGEM",IF(Y2366&gt;Premissas!$B$6,"NÃO COMPRAR - REAJUSTE &gt;5%","COMPRAR")))</f>
        <v>SEM OFERTA</v>
      </c>
      <c r="AB2366" s="18" t="str">
        <f aca="false">IF(W2366="DIMEC",S2366,IF(W2366="MEDCENTRO",U2366,""))</f>
        <v/>
      </c>
      <c r="AC2366" s="18" t="n">
        <f aca="false">IF(AA2366&lt;&gt;"COMPRAR",0,IF(AB2366="",I2366,MIN(I2366,AB2366)))</f>
        <v>0</v>
      </c>
      <c r="AD2366" s="19" t="n">
        <f aca="false">IF(AC2366&gt;0,AC2366*V2366,0)</f>
        <v>0</v>
      </c>
      <c r="AE2366" s="19" t="n">
        <f aca="false">IF(AC2366&gt;0,(M2366-V2366)*AC2366,0)</f>
        <v>0</v>
      </c>
      <c r="AF2366" s="16" t="str">
        <f aca="false">IF(AA2366&lt;&gt;"COMPRAR","",IF(AB2366="",IF(X2366="","",IF(X2366-V2366&lt;0.01,"EMPATE TÉCNICO","")),IF(AB2366&lt;I2366,"ESTOQUE INSUFICIENTE",IF(X2366="","",IF(X2366-V2366&lt;0.01,"EMPATE TÉCNICO","")))))</f>
        <v/>
      </c>
      <c r="AG2366" s="16" t="s">
        <v>1897</v>
      </c>
      <c r="AH2366" s="16" t="s">
        <v>477</v>
      </c>
    </row>
    <row r="2367" customFormat="false" ht="15" hidden="false" customHeight="false" outlineLevel="0" collapsed="false">
      <c r="A2367" s="16" t="s">
        <v>7476</v>
      </c>
      <c r="B2367" s="17" t="s">
        <v>7477</v>
      </c>
      <c r="C2367" s="16" t="s">
        <v>7478</v>
      </c>
      <c r="D2367" s="16" t="s">
        <v>7449</v>
      </c>
      <c r="E2367" s="18" t="n">
        <v>1</v>
      </c>
      <c r="F2367" s="16" t="s">
        <v>43</v>
      </c>
      <c r="G2367" s="18" t="n">
        <v>0</v>
      </c>
      <c r="H2367" s="16" t="n">
        <v>0.1</v>
      </c>
      <c r="I2367" s="18" t="n">
        <v>1</v>
      </c>
      <c r="J2367" s="19" t="n">
        <v>46.42</v>
      </c>
      <c r="K2367" s="19" t="n">
        <v>46.42</v>
      </c>
      <c r="L2367" s="19" t="n">
        <v>46.42</v>
      </c>
      <c r="M2367" s="19" t="n">
        <f aca="false">IF(J2367&gt;0,J2367,K2367)*E2367</f>
        <v>46.42</v>
      </c>
      <c r="N2367" s="20"/>
      <c r="O2367" s="21" t="str">
        <f aca="false">IF(R2367="","",ROUND(R2367*(1-Premissas!$B$4),4))</f>
        <v/>
      </c>
      <c r="P2367" s="22"/>
      <c r="Q2367" s="22"/>
      <c r="R2367" s="23"/>
      <c r="S2367" s="24"/>
      <c r="T2367" s="24"/>
      <c r="U2367" s="25"/>
      <c r="V2367" s="19" t="str">
        <f aca="false">IF(COUNT(N2367:Q2367)=0,"",MIN(N2367:Q2367))</f>
        <v/>
      </c>
      <c r="W2367" s="16" t="str">
        <f aca="false">IF(V2367="","",INDEX($N$4:$Q$4,MATCH(V2367,N2367:Q2367,0)))</f>
        <v/>
      </c>
      <c r="X2367" s="19" t="str">
        <f aca="false">IF(COUNT(N2367:Q2367)&lt;2,"",SMALL(N2367:Q2367,2))</f>
        <v/>
      </c>
      <c r="Y2367" s="26" t="str">
        <f aca="false">IF(OR(V2367="",M2367=0),"",V2367/M2367-1)</f>
        <v/>
      </c>
      <c r="Z2367" s="26" t="str">
        <f aca="false">IF(OR(V2367="",L2367=""),"",V2367/(L2367*E2367)-1)</f>
        <v/>
      </c>
      <c r="AA2367" s="16" t="str">
        <f aca="false">IF(V2367="","SEM OFERTA",IF(OR(Y2367&gt;Premissas!$B$11,Y2367&lt;Premissas!$B$12),"VERIFICAR - UNIDADE/EMBALAGEM",IF(Y2367&gt;Premissas!$B$6,"NÃO COMPRAR - REAJUSTE &gt;5%","COMPRAR")))</f>
        <v>SEM OFERTA</v>
      </c>
      <c r="AB2367" s="18" t="str">
        <f aca="false">IF(W2367="DIMEC",S2367,IF(W2367="MEDCENTRO",U2367,""))</f>
        <v/>
      </c>
      <c r="AC2367" s="18" t="n">
        <f aca="false">IF(AA2367&lt;&gt;"COMPRAR",0,IF(AB2367="",I2367,MIN(I2367,AB2367)))</f>
        <v>0</v>
      </c>
      <c r="AD2367" s="19" t="n">
        <f aca="false">IF(AC2367&gt;0,AC2367*V2367,0)</f>
        <v>0</v>
      </c>
      <c r="AE2367" s="19" t="n">
        <f aca="false">IF(AC2367&gt;0,(M2367-V2367)*AC2367,0)</f>
        <v>0</v>
      </c>
      <c r="AF2367" s="16" t="str">
        <f aca="false">IF(AA2367&lt;&gt;"COMPRAR","",IF(AB2367="",IF(X2367="","",IF(X2367-V2367&lt;0.01,"EMPATE TÉCNICO","")),IF(AB2367&lt;I2367,"ESTOQUE INSUFICIENTE",IF(X2367="","",IF(X2367-V2367&lt;0.01,"EMPATE TÉCNICO","")))))</f>
        <v/>
      </c>
      <c r="AG2367" s="16" t="s">
        <v>1897</v>
      </c>
      <c r="AH2367" s="16" t="s">
        <v>477</v>
      </c>
    </row>
    <row r="2368" customFormat="false" ht="15" hidden="false" customHeight="false" outlineLevel="0" collapsed="false">
      <c r="A2368" s="16" t="s">
        <v>7479</v>
      </c>
      <c r="B2368" s="17" t="s">
        <v>7480</v>
      </c>
      <c r="C2368" s="16" t="s">
        <v>7481</v>
      </c>
      <c r="D2368" s="16" t="s">
        <v>7449</v>
      </c>
      <c r="E2368" s="18" t="n">
        <v>1</v>
      </c>
      <c r="F2368" s="16" t="s">
        <v>41</v>
      </c>
      <c r="G2368" s="18" t="n">
        <v>0</v>
      </c>
      <c r="H2368" s="16" t="n">
        <v>0.7</v>
      </c>
      <c r="I2368" s="18" t="n">
        <v>2</v>
      </c>
      <c r="J2368" s="19" t="n">
        <v>53.85</v>
      </c>
      <c r="K2368" s="19" t="n">
        <v>53.85</v>
      </c>
      <c r="L2368" s="19" t="n">
        <v>53.85</v>
      </c>
      <c r="M2368" s="19" t="n">
        <f aca="false">IF(J2368&gt;0,J2368,K2368)*E2368</f>
        <v>53.85</v>
      </c>
      <c r="N2368" s="20"/>
      <c r="O2368" s="21" t="str">
        <f aca="false">IF(R2368="","",ROUND(R2368*(1-Premissas!$B$4),4))</f>
        <v/>
      </c>
      <c r="P2368" s="22"/>
      <c r="Q2368" s="22"/>
      <c r="R2368" s="23"/>
      <c r="S2368" s="24"/>
      <c r="T2368" s="24"/>
      <c r="U2368" s="25"/>
      <c r="V2368" s="19" t="str">
        <f aca="false">IF(COUNT(N2368:Q2368)=0,"",MIN(N2368:Q2368))</f>
        <v/>
      </c>
      <c r="W2368" s="16" t="str">
        <f aca="false">IF(V2368="","",INDEX($N$4:$Q$4,MATCH(V2368,N2368:Q2368,0)))</f>
        <v/>
      </c>
      <c r="X2368" s="19" t="str">
        <f aca="false">IF(COUNT(N2368:Q2368)&lt;2,"",SMALL(N2368:Q2368,2))</f>
        <v/>
      </c>
      <c r="Y2368" s="26" t="str">
        <f aca="false">IF(OR(V2368="",M2368=0),"",V2368/M2368-1)</f>
        <v/>
      </c>
      <c r="Z2368" s="26" t="str">
        <f aca="false">IF(OR(V2368="",L2368=""),"",V2368/(L2368*E2368)-1)</f>
        <v/>
      </c>
      <c r="AA2368" s="16" t="str">
        <f aca="false">IF(V2368="","SEM OFERTA",IF(OR(Y2368&gt;Premissas!$B$11,Y2368&lt;Premissas!$B$12),"VERIFICAR - UNIDADE/EMBALAGEM",IF(Y2368&gt;Premissas!$B$6,"NÃO COMPRAR - REAJUSTE &gt;5%","COMPRAR")))</f>
        <v>SEM OFERTA</v>
      </c>
      <c r="AB2368" s="18" t="str">
        <f aca="false">IF(W2368="DIMEC",S2368,IF(W2368="MEDCENTRO",U2368,""))</f>
        <v/>
      </c>
      <c r="AC2368" s="18" t="n">
        <f aca="false">IF(AA2368&lt;&gt;"COMPRAR",0,IF(AB2368="",I2368,MIN(I2368,AB2368)))</f>
        <v>0</v>
      </c>
      <c r="AD2368" s="19" t="n">
        <f aca="false">IF(AC2368&gt;0,AC2368*V2368,0)</f>
        <v>0</v>
      </c>
      <c r="AE2368" s="19" t="n">
        <f aca="false">IF(AC2368&gt;0,(M2368-V2368)*AC2368,0)</f>
        <v>0</v>
      </c>
      <c r="AF2368" s="16" t="str">
        <f aca="false">IF(AA2368&lt;&gt;"COMPRAR","",IF(AB2368="",IF(X2368="","",IF(X2368-V2368&lt;0.01,"EMPATE TÉCNICO","")),IF(AB2368&lt;I2368,"ESTOQUE INSUFICIENTE",IF(X2368="","",IF(X2368-V2368&lt;0.01,"EMPATE TÉCNICO","")))))</f>
        <v/>
      </c>
      <c r="AG2368" s="16" t="s">
        <v>7450</v>
      </c>
      <c r="AH2368" s="16" t="s">
        <v>477</v>
      </c>
    </row>
    <row r="2369" customFormat="false" ht="15" hidden="false" customHeight="false" outlineLevel="0" collapsed="false">
      <c r="A2369" s="16" t="s">
        <v>7482</v>
      </c>
      <c r="B2369" s="17" t="s">
        <v>7483</v>
      </c>
      <c r="C2369" s="16" t="s">
        <v>7484</v>
      </c>
      <c r="D2369" s="16" t="s">
        <v>7449</v>
      </c>
      <c r="E2369" s="18" t="n">
        <v>1</v>
      </c>
      <c r="F2369" s="16" t="s">
        <v>41</v>
      </c>
      <c r="G2369" s="18" t="n">
        <v>1</v>
      </c>
      <c r="H2369" s="16" t="n">
        <v>0.5</v>
      </c>
      <c r="I2369" s="18" t="n">
        <v>1</v>
      </c>
      <c r="J2369" s="19" t="n">
        <v>41.3</v>
      </c>
      <c r="K2369" s="19" t="n">
        <v>41.3</v>
      </c>
      <c r="L2369" s="19" t="n">
        <v>41.3</v>
      </c>
      <c r="M2369" s="19" t="n">
        <f aca="false">IF(J2369&gt;0,J2369,K2369)*E2369</f>
        <v>41.3</v>
      </c>
      <c r="N2369" s="20"/>
      <c r="O2369" s="21" t="str">
        <f aca="false">IF(R2369="","",ROUND(R2369*(1-Premissas!$B$4),4))</f>
        <v/>
      </c>
      <c r="P2369" s="22"/>
      <c r="Q2369" s="22"/>
      <c r="R2369" s="23"/>
      <c r="S2369" s="24"/>
      <c r="T2369" s="24"/>
      <c r="U2369" s="25"/>
      <c r="V2369" s="19" t="str">
        <f aca="false">IF(COUNT(N2369:Q2369)=0,"",MIN(N2369:Q2369))</f>
        <v/>
      </c>
      <c r="W2369" s="16" t="str">
        <f aca="false">IF(V2369="","",INDEX($N$4:$Q$4,MATCH(V2369,N2369:Q2369,0)))</f>
        <v/>
      </c>
      <c r="X2369" s="19" t="str">
        <f aca="false">IF(COUNT(N2369:Q2369)&lt;2,"",SMALL(N2369:Q2369,2))</f>
        <v/>
      </c>
      <c r="Y2369" s="26" t="str">
        <f aca="false">IF(OR(V2369="",M2369=0),"",V2369/M2369-1)</f>
        <v/>
      </c>
      <c r="Z2369" s="26" t="str">
        <f aca="false">IF(OR(V2369="",L2369=""),"",V2369/(L2369*E2369)-1)</f>
        <v/>
      </c>
      <c r="AA2369" s="16" t="str">
        <f aca="false">IF(V2369="","SEM OFERTA",IF(OR(Y2369&gt;Premissas!$B$11,Y2369&lt;Premissas!$B$12),"VERIFICAR - UNIDADE/EMBALAGEM",IF(Y2369&gt;Premissas!$B$6,"NÃO COMPRAR - REAJUSTE &gt;5%","COMPRAR")))</f>
        <v>SEM OFERTA</v>
      </c>
      <c r="AB2369" s="18" t="str">
        <f aca="false">IF(W2369="DIMEC",S2369,IF(W2369="MEDCENTRO",U2369,""))</f>
        <v/>
      </c>
      <c r="AC2369" s="18" t="n">
        <f aca="false">IF(AA2369&lt;&gt;"COMPRAR",0,IF(AB2369="",I2369,MIN(I2369,AB2369)))</f>
        <v>0</v>
      </c>
      <c r="AD2369" s="19" t="n">
        <f aca="false">IF(AC2369&gt;0,AC2369*V2369,0)</f>
        <v>0</v>
      </c>
      <c r="AE2369" s="19" t="n">
        <f aca="false">IF(AC2369&gt;0,(M2369-V2369)*AC2369,0)</f>
        <v>0</v>
      </c>
      <c r="AF2369" s="16" t="str">
        <f aca="false">IF(AA2369&lt;&gt;"COMPRAR","",IF(AB2369="",IF(X2369="","",IF(X2369-V2369&lt;0.01,"EMPATE TÉCNICO","")),IF(AB2369&lt;I2369,"ESTOQUE INSUFICIENTE",IF(X2369="","",IF(X2369-V2369&lt;0.01,"EMPATE TÉCNICO","")))))</f>
        <v/>
      </c>
      <c r="AG2369" s="16" t="s">
        <v>7450</v>
      </c>
      <c r="AH2369" s="16" t="s">
        <v>477</v>
      </c>
    </row>
    <row r="2370" customFormat="false" ht="15" hidden="false" customHeight="false" outlineLevel="0" collapsed="false">
      <c r="A2370" s="16" t="s">
        <v>7485</v>
      </c>
      <c r="B2370" s="17" t="s">
        <v>7486</v>
      </c>
      <c r="C2370" s="16" t="s">
        <v>7487</v>
      </c>
      <c r="D2370" s="16" t="s">
        <v>7449</v>
      </c>
      <c r="E2370" s="18" t="n">
        <v>1</v>
      </c>
      <c r="F2370" s="16" t="s">
        <v>42</v>
      </c>
      <c r="G2370" s="18" t="n">
        <v>1</v>
      </c>
      <c r="H2370" s="16" t="n">
        <v>0.5</v>
      </c>
      <c r="I2370" s="18" t="n">
        <v>1</v>
      </c>
      <c r="J2370" s="19" t="n">
        <v>44.8</v>
      </c>
      <c r="K2370" s="19" t="n">
        <v>44.8</v>
      </c>
      <c r="L2370" s="19" t="n">
        <v>44.8</v>
      </c>
      <c r="M2370" s="19" t="n">
        <f aca="false">IF(J2370&gt;0,J2370,K2370)*E2370</f>
        <v>44.8</v>
      </c>
      <c r="N2370" s="20"/>
      <c r="O2370" s="21" t="str">
        <f aca="false">IF(R2370="","",ROUND(R2370*(1-Premissas!$B$4),4))</f>
        <v/>
      </c>
      <c r="P2370" s="22"/>
      <c r="Q2370" s="22"/>
      <c r="R2370" s="23"/>
      <c r="S2370" s="24"/>
      <c r="T2370" s="24"/>
      <c r="U2370" s="25"/>
      <c r="V2370" s="19" t="str">
        <f aca="false">IF(COUNT(N2370:Q2370)=0,"",MIN(N2370:Q2370))</f>
        <v/>
      </c>
      <c r="W2370" s="16" t="str">
        <f aca="false">IF(V2370="","",INDEX($N$4:$Q$4,MATCH(V2370,N2370:Q2370,0)))</f>
        <v/>
      </c>
      <c r="X2370" s="19" t="str">
        <f aca="false">IF(COUNT(N2370:Q2370)&lt;2,"",SMALL(N2370:Q2370,2))</f>
        <v/>
      </c>
      <c r="Y2370" s="26" t="str">
        <f aca="false">IF(OR(V2370="",M2370=0),"",V2370/M2370-1)</f>
        <v/>
      </c>
      <c r="Z2370" s="26" t="str">
        <f aca="false">IF(OR(V2370="",L2370=""),"",V2370/(L2370*E2370)-1)</f>
        <v/>
      </c>
      <c r="AA2370" s="16" t="str">
        <f aca="false">IF(V2370="","SEM OFERTA",IF(OR(Y2370&gt;Premissas!$B$11,Y2370&lt;Premissas!$B$12),"VERIFICAR - UNIDADE/EMBALAGEM",IF(Y2370&gt;Premissas!$B$6,"NÃO COMPRAR - REAJUSTE &gt;5%","COMPRAR")))</f>
        <v>SEM OFERTA</v>
      </c>
      <c r="AB2370" s="18" t="str">
        <f aca="false">IF(W2370="DIMEC",S2370,IF(W2370="MEDCENTRO",U2370,""))</f>
        <v/>
      </c>
      <c r="AC2370" s="18" t="n">
        <f aca="false">IF(AA2370&lt;&gt;"COMPRAR",0,IF(AB2370="",I2370,MIN(I2370,AB2370)))</f>
        <v>0</v>
      </c>
      <c r="AD2370" s="19" t="n">
        <f aca="false">IF(AC2370&gt;0,AC2370*V2370,0)</f>
        <v>0</v>
      </c>
      <c r="AE2370" s="19" t="n">
        <f aca="false">IF(AC2370&gt;0,(M2370-V2370)*AC2370,0)</f>
        <v>0</v>
      </c>
      <c r="AF2370" s="16" t="str">
        <f aca="false">IF(AA2370&lt;&gt;"COMPRAR","",IF(AB2370="",IF(X2370="","",IF(X2370-V2370&lt;0.01,"EMPATE TÉCNICO","")),IF(AB2370&lt;I2370,"ESTOQUE INSUFICIENTE",IF(X2370="","",IF(X2370-V2370&lt;0.01,"EMPATE TÉCNICO","")))))</f>
        <v/>
      </c>
      <c r="AG2370" s="16" t="s">
        <v>7450</v>
      </c>
      <c r="AH2370" s="16" t="s">
        <v>477</v>
      </c>
    </row>
    <row r="2371" customFormat="false" ht="15" hidden="false" customHeight="false" outlineLevel="0" collapsed="false">
      <c r="A2371" s="16" t="s">
        <v>7488</v>
      </c>
      <c r="B2371" s="17" t="s">
        <v>7489</v>
      </c>
      <c r="C2371" s="16" t="s">
        <v>7490</v>
      </c>
      <c r="D2371" s="16" t="s">
        <v>3904</v>
      </c>
      <c r="E2371" s="18" t="n">
        <v>1</v>
      </c>
      <c r="F2371" s="16" t="s">
        <v>42</v>
      </c>
      <c r="G2371" s="18" t="n">
        <v>0</v>
      </c>
      <c r="H2371" s="16" t="n">
        <v>0.7</v>
      </c>
      <c r="I2371" s="18" t="n">
        <v>2</v>
      </c>
      <c r="J2371" s="19" t="n">
        <v>51.4242857142857</v>
      </c>
      <c r="K2371" s="19" t="n">
        <v>51.4242857142857</v>
      </c>
      <c r="L2371" s="19" t="n">
        <v>51.4243</v>
      </c>
      <c r="M2371" s="19" t="n">
        <f aca="false">IF(J2371&gt;0,J2371,K2371)*E2371</f>
        <v>51.4242857142857</v>
      </c>
      <c r="N2371" s="20"/>
      <c r="O2371" s="21" t="str">
        <f aca="false">IF(R2371="","",ROUND(R2371*(1-Premissas!$B$4),4))</f>
        <v/>
      </c>
      <c r="P2371" s="22"/>
      <c r="Q2371" s="22"/>
      <c r="R2371" s="23"/>
      <c r="S2371" s="24"/>
      <c r="T2371" s="24"/>
      <c r="U2371" s="25"/>
      <c r="V2371" s="19" t="str">
        <f aca="false">IF(COUNT(N2371:Q2371)=0,"",MIN(N2371:Q2371))</f>
        <v/>
      </c>
      <c r="W2371" s="16" t="str">
        <f aca="false">IF(V2371="","",INDEX($N$4:$Q$4,MATCH(V2371,N2371:Q2371,0)))</f>
        <v/>
      </c>
      <c r="X2371" s="19" t="str">
        <f aca="false">IF(COUNT(N2371:Q2371)&lt;2,"",SMALL(N2371:Q2371,2))</f>
        <v/>
      </c>
      <c r="Y2371" s="26" t="str">
        <f aca="false">IF(OR(V2371="",M2371=0),"",V2371/M2371-1)</f>
        <v/>
      </c>
      <c r="Z2371" s="26" t="str">
        <f aca="false">IF(OR(V2371="",L2371=""),"",V2371/(L2371*E2371)-1)</f>
        <v/>
      </c>
      <c r="AA2371" s="16" t="str">
        <f aca="false">IF(V2371="","SEM OFERTA",IF(OR(Y2371&gt;Premissas!$B$11,Y2371&lt;Premissas!$B$12),"VERIFICAR - UNIDADE/EMBALAGEM",IF(Y2371&gt;Premissas!$B$6,"NÃO COMPRAR - REAJUSTE &gt;5%","COMPRAR")))</f>
        <v>SEM OFERTA</v>
      </c>
      <c r="AB2371" s="18" t="str">
        <f aca="false">IF(W2371="DIMEC",S2371,IF(W2371="MEDCENTRO",U2371,""))</f>
        <v/>
      </c>
      <c r="AC2371" s="18" t="n">
        <f aca="false">IF(AA2371&lt;&gt;"COMPRAR",0,IF(AB2371="",I2371,MIN(I2371,AB2371)))</f>
        <v>0</v>
      </c>
      <c r="AD2371" s="19" t="n">
        <f aca="false">IF(AC2371&gt;0,AC2371*V2371,0)</f>
        <v>0</v>
      </c>
      <c r="AE2371" s="19" t="n">
        <f aca="false">IF(AC2371&gt;0,(M2371-V2371)*AC2371,0)</f>
        <v>0</v>
      </c>
      <c r="AF2371" s="16" t="str">
        <f aca="false">IF(AA2371&lt;&gt;"COMPRAR","",IF(AB2371="",IF(X2371="","",IF(X2371-V2371&lt;0.01,"EMPATE TÉCNICO","")),IF(AB2371&lt;I2371,"ESTOQUE INSUFICIENTE",IF(X2371="","",IF(X2371-V2371&lt;0.01,"EMPATE TÉCNICO","")))))</f>
        <v/>
      </c>
      <c r="AG2371" s="16" t="s">
        <v>547</v>
      </c>
      <c r="AH2371" s="16" t="s">
        <v>477</v>
      </c>
    </row>
    <row r="2372" customFormat="false" ht="15" hidden="false" customHeight="false" outlineLevel="0" collapsed="false">
      <c r="A2372" s="16" t="s">
        <v>7491</v>
      </c>
      <c r="B2372" s="17" t="s">
        <v>7492</v>
      </c>
      <c r="C2372" s="16" t="s">
        <v>7493</v>
      </c>
      <c r="D2372" s="16" t="s">
        <v>7494</v>
      </c>
      <c r="E2372" s="18" t="n">
        <v>1</v>
      </c>
      <c r="F2372" s="16" t="s">
        <v>43</v>
      </c>
      <c r="G2372" s="18" t="n">
        <v>0</v>
      </c>
      <c r="H2372" s="16" t="n">
        <v>0.7</v>
      </c>
      <c r="I2372" s="18" t="n">
        <v>2</v>
      </c>
      <c r="J2372" s="19" t="n">
        <v>18.5983333333333</v>
      </c>
      <c r="K2372" s="19" t="n">
        <v>18.5983333333333</v>
      </c>
      <c r="L2372" s="19" t="n">
        <v>18.5983</v>
      </c>
      <c r="M2372" s="19" t="n">
        <f aca="false">IF(J2372&gt;0,J2372,K2372)*E2372</f>
        <v>18.5983333333333</v>
      </c>
      <c r="N2372" s="20"/>
      <c r="O2372" s="21" t="str">
        <f aca="false">IF(R2372="","",ROUND(R2372*(1-Premissas!$B$4),4))</f>
        <v/>
      </c>
      <c r="P2372" s="22"/>
      <c r="Q2372" s="22"/>
      <c r="R2372" s="23"/>
      <c r="S2372" s="24"/>
      <c r="T2372" s="24"/>
      <c r="U2372" s="25"/>
      <c r="V2372" s="19" t="str">
        <f aca="false">IF(COUNT(N2372:Q2372)=0,"",MIN(N2372:Q2372))</f>
        <v/>
      </c>
      <c r="W2372" s="16" t="str">
        <f aca="false">IF(V2372="","",INDEX($N$4:$Q$4,MATCH(V2372,N2372:Q2372,0)))</f>
        <v/>
      </c>
      <c r="X2372" s="19" t="str">
        <f aca="false">IF(COUNT(N2372:Q2372)&lt;2,"",SMALL(N2372:Q2372,2))</f>
        <v/>
      </c>
      <c r="Y2372" s="26" t="str">
        <f aca="false">IF(OR(V2372="",M2372=0),"",V2372/M2372-1)</f>
        <v/>
      </c>
      <c r="Z2372" s="26" t="str">
        <f aca="false">IF(OR(V2372="",L2372=""),"",V2372/(L2372*E2372)-1)</f>
        <v/>
      </c>
      <c r="AA2372" s="16" t="str">
        <f aca="false">IF(V2372="","SEM OFERTA",IF(OR(Y2372&gt;Premissas!$B$11,Y2372&lt;Premissas!$B$12),"VERIFICAR - UNIDADE/EMBALAGEM",IF(Y2372&gt;Premissas!$B$6,"NÃO COMPRAR - REAJUSTE &gt;5%","COMPRAR")))</f>
        <v>SEM OFERTA</v>
      </c>
      <c r="AB2372" s="18" t="str">
        <f aca="false">IF(W2372="DIMEC",S2372,IF(W2372="MEDCENTRO",U2372,""))</f>
        <v/>
      </c>
      <c r="AC2372" s="18" t="n">
        <f aca="false">IF(AA2372&lt;&gt;"COMPRAR",0,IF(AB2372="",I2372,MIN(I2372,AB2372)))</f>
        <v>0</v>
      </c>
      <c r="AD2372" s="19" t="n">
        <f aca="false">IF(AC2372&gt;0,AC2372*V2372,0)</f>
        <v>0</v>
      </c>
      <c r="AE2372" s="19" t="n">
        <f aca="false">IF(AC2372&gt;0,(M2372-V2372)*AC2372,0)</f>
        <v>0</v>
      </c>
      <c r="AF2372" s="16" t="str">
        <f aca="false">IF(AA2372&lt;&gt;"COMPRAR","",IF(AB2372="",IF(X2372="","",IF(X2372-V2372&lt;0.01,"EMPATE TÉCNICO","")),IF(AB2372&lt;I2372,"ESTOQUE INSUFICIENTE",IF(X2372="","",IF(X2372-V2372&lt;0.01,"EMPATE TÉCNICO","")))))</f>
        <v/>
      </c>
      <c r="AG2372" s="16" t="s">
        <v>7287</v>
      </c>
      <c r="AH2372" s="16" t="s">
        <v>477</v>
      </c>
    </row>
    <row r="2373" customFormat="false" ht="15" hidden="false" customHeight="false" outlineLevel="0" collapsed="false">
      <c r="A2373" s="16" t="s">
        <v>7495</v>
      </c>
      <c r="B2373" s="17" t="s">
        <v>7496</v>
      </c>
      <c r="C2373" s="16" t="s">
        <v>7497</v>
      </c>
      <c r="D2373" s="16" t="s">
        <v>7494</v>
      </c>
      <c r="E2373" s="18" t="n">
        <v>1</v>
      </c>
      <c r="F2373" s="16" t="s">
        <v>43</v>
      </c>
      <c r="G2373" s="18" t="n">
        <v>0</v>
      </c>
      <c r="H2373" s="16" t="n">
        <v>0.5</v>
      </c>
      <c r="I2373" s="18" t="n">
        <v>2</v>
      </c>
      <c r="J2373" s="19" t="n">
        <v>25.4955555555556</v>
      </c>
      <c r="K2373" s="19" t="n">
        <v>25.4955555555556</v>
      </c>
      <c r="L2373" s="19" t="n">
        <v>25.4956</v>
      </c>
      <c r="M2373" s="19" t="n">
        <f aca="false">IF(J2373&gt;0,J2373,K2373)*E2373</f>
        <v>25.4955555555556</v>
      </c>
      <c r="N2373" s="20"/>
      <c r="O2373" s="21" t="str">
        <f aca="false">IF(R2373="","",ROUND(R2373*(1-Premissas!$B$4),4))</f>
        <v/>
      </c>
      <c r="P2373" s="22"/>
      <c r="Q2373" s="22"/>
      <c r="R2373" s="23"/>
      <c r="S2373" s="24"/>
      <c r="T2373" s="24"/>
      <c r="U2373" s="25"/>
      <c r="V2373" s="19" t="str">
        <f aca="false">IF(COUNT(N2373:Q2373)=0,"",MIN(N2373:Q2373))</f>
        <v/>
      </c>
      <c r="W2373" s="16" t="str">
        <f aca="false">IF(V2373="","",INDEX($N$4:$Q$4,MATCH(V2373,N2373:Q2373,0)))</f>
        <v/>
      </c>
      <c r="X2373" s="19" t="str">
        <f aca="false">IF(COUNT(N2373:Q2373)&lt;2,"",SMALL(N2373:Q2373,2))</f>
        <v/>
      </c>
      <c r="Y2373" s="26" t="str">
        <f aca="false">IF(OR(V2373="",M2373=0),"",V2373/M2373-1)</f>
        <v/>
      </c>
      <c r="Z2373" s="26" t="str">
        <f aca="false">IF(OR(V2373="",L2373=""),"",V2373/(L2373*E2373)-1)</f>
        <v/>
      </c>
      <c r="AA2373" s="16" t="str">
        <f aca="false">IF(V2373="","SEM OFERTA",IF(OR(Y2373&gt;Premissas!$B$11,Y2373&lt;Premissas!$B$12),"VERIFICAR - UNIDADE/EMBALAGEM",IF(Y2373&gt;Premissas!$B$6,"NÃO COMPRAR - REAJUSTE &gt;5%","COMPRAR")))</f>
        <v>SEM OFERTA</v>
      </c>
      <c r="AB2373" s="18" t="str">
        <f aca="false">IF(W2373="DIMEC",S2373,IF(W2373="MEDCENTRO",U2373,""))</f>
        <v/>
      </c>
      <c r="AC2373" s="18" t="n">
        <f aca="false">IF(AA2373&lt;&gt;"COMPRAR",0,IF(AB2373="",I2373,MIN(I2373,AB2373)))</f>
        <v>0</v>
      </c>
      <c r="AD2373" s="19" t="n">
        <f aca="false">IF(AC2373&gt;0,AC2373*V2373,0)</f>
        <v>0</v>
      </c>
      <c r="AE2373" s="19" t="n">
        <f aca="false">IF(AC2373&gt;0,(M2373-V2373)*AC2373,0)</f>
        <v>0</v>
      </c>
      <c r="AF2373" s="16" t="str">
        <f aca="false">IF(AA2373&lt;&gt;"COMPRAR","",IF(AB2373="",IF(X2373="","",IF(X2373-V2373&lt;0.01,"EMPATE TÉCNICO","")),IF(AB2373&lt;I2373,"ESTOQUE INSUFICIENTE",IF(X2373="","",IF(X2373-V2373&lt;0.01,"EMPATE TÉCNICO","")))))</f>
        <v/>
      </c>
      <c r="AG2373" s="16" t="s">
        <v>7287</v>
      </c>
      <c r="AH2373" s="16" t="s">
        <v>477</v>
      </c>
    </row>
    <row r="2374" customFormat="false" ht="15" hidden="false" customHeight="false" outlineLevel="0" collapsed="false">
      <c r="A2374" s="16" t="s">
        <v>7498</v>
      </c>
      <c r="B2374" s="17" t="s">
        <v>7499</v>
      </c>
      <c r="C2374" s="16" t="s">
        <v>7500</v>
      </c>
      <c r="D2374" s="16" t="s">
        <v>3926</v>
      </c>
      <c r="E2374" s="18" t="n">
        <v>1</v>
      </c>
      <c r="F2374" s="16" t="s">
        <v>41</v>
      </c>
      <c r="G2374" s="18" t="n">
        <v>9</v>
      </c>
      <c r="H2374" s="16" t="n">
        <v>5.4</v>
      </c>
      <c r="I2374" s="18" t="n">
        <v>5</v>
      </c>
      <c r="J2374" s="19" t="n">
        <v>21.3608333333333</v>
      </c>
      <c r="K2374" s="19" t="n">
        <v>21.3608333333333</v>
      </c>
      <c r="L2374" s="19" t="n">
        <v>21.3608</v>
      </c>
      <c r="M2374" s="19" t="n">
        <f aca="false">IF(J2374&gt;0,J2374,K2374)*E2374</f>
        <v>21.3608333333333</v>
      </c>
      <c r="N2374" s="20"/>
      <c r="O2374" s="21" t="str">
        <f aca="false">IF(R2374="","",ROUND(R2374*(1-Premissas!$B$4),4))</f>
        <v/>
      </c>
      <c r="P2374" s="22"/>
      <c r="Q2374" s="22"/>
      <c r="R2374" s="23"/>
      <c r="S2374" s="24"/>
      <c r="T2374" s="24"/>
      <c r="U2374" s="25"/>
      <c r="V2374" s="19" t="str">
        <f aca="false">IF(COUNT(N2374:Q2374)=0,"",MIN(N2374:Q2374))</f>
        <v/>
      </c>
      <c r="W2374" s="16" t="str">
        <f aca="false">IF(V2374="","",INDEX($N$4:$Q$4,MATCH(V2374,N2374:Q2374,0)))</f>
        <v/>
      </c>
      <c r="X2374" s="19" t="str">
        <f aca="false">IF(COUNT(N2374:Q2374)&lt;2,"",SMALL(N2374:Q2374,2))</f>
        <v/>
      </c>
      <c r="Y2374" s="26" t="str">
        <f aca="false">IF(OR(V2374="",M2374=0),"",V2374/M2374-1)</f>
        <v/>
      </c>
      <c r="Z2374" s="26" t="str">
        <f aca="false">IF(OR(V2374="",L2374=""),"",V2374/(L2374*E2374)-1)</f>
        <v/>
      </c>
      <c r="AA2374" s="16" t="str">
        <f aca="false">IF(V2374="","SEM OFERTA",IF(OR(Y2374&gt;Premissas!$B$11,Y2374&lt;Premissas!$B$12),"VERIFICAR - UNIDADE/EMBALAGEM",IF(Y2374&gt;Premissas!$B$6,"NÃO COMPRAR - REAJUSTE &gt;5%","COMPRAR")))</f>
        <v>SEM OFERTA</v>
      </c>
      <c r="AB2374" s="18" t="str">
        <f aca="false">IF(W2374="DIMEC",S2374,IF(W2374="MEDCENTRO",U2374,""))</f>
        <v/>
      </c>
      <c r="AC2374" s="18" t="n">
        <f aca="false">IF(AA2374&lt;&gt;"COMPRAR",0,IF(AB2374="",I2374,MIN(I2374,AB2374)))</f>
        <v>0</v>
      </c>
      <c r="AD2374" s="19" t="n">
        <f aca="false">IF(AC2374&gt;0,AC2374*V2374,0)</f>
        <v>0</v>
      </c>
      <c r="AE2374" s="19" t="n">
        <f aca="false">IF(AC2374&gt;0,(M2374-V2374)*AC2374,0)</f>
        <v>0</v>
      </c>
      <c r="AF2374" s="16" t="str">
        <f aca="false">IF(AA2374&lt;&gt;"COMPRAR","",IF(AB2374="",IF(X2374="","",IF(X2374-V2374&lt;0.01,"EMPATE TÉCNICO","")),IF(AB2374&lt;I2374,"ESTOQUE INSUFICIENTE",IF(X2374="","",IF(X2374-V2374&lt;0.01,"EMPATE TÉCNICO","")))))</f>
        <v/>
      </c>
      <c r="AG2374" s="16" t="s">
        <v>328</v>
      </c>
      <c r="AH2374" s="16" t="s">
        <v>477</v>
      </c>
    </row>
    <row r="2375" customFormat="false" ht="15" hidden="false" customHeight="false" outlineLevel="0" collapsed="false">
      <c r="A2375" s="16" t="s">
        <v>7501</v>
      </c>
      <c r="B2375" s="17" t="s">
        <v>7502</v>
      </c>
      <c r="C2375" s="16" t="s">
        <v>7503</v>
      </c>
      <c r="D2375" s="16" t="s">
        <v>380</v>
      </c>
      <c r="E2375" s="18" t="n">
        <v>1</v>
      </c>
      <c r="F2375" s="16" t="s">
        <v>43</v>
      </c>
      <c r="G2375" s="18" t="n">
        <v>0</v>
      </c>
      <c r="H2375" s="16" t="n">
        <v>0</v>
      </c>
      <c r="I2375" s="18" t="n">
        <v>1</v>
      </c>
      <c r="J2375" s="19" t="n">
        <v>9.82666666666667</v>
      </c>
      <c r="K2375" s="19" t="n">
        <v>9.82666666666667</v>
      </c>
      <c r="L2375" s="19" t="n">
        <v>9.8267</v>
      </c>
      <c r="M2375" s="19" t="n">
        <f aca="false">IF(J2375&gt;0,J2375,K2375)*E2375</f>
        <v>9.82666666666667</v>
      </c>
      <c r="N2375" s="20"/>
      <c r="O2375" s="21" t="str">
        <f aca="false">IF(R2375="","",ROUND(R2375*(1-Premissas!$B$4),4))</f>
        <v/>
      </c>
      <c r="P2375" s="22"/>
      <c r="Q2375" s="22"/>
      <c r="R2375" s="23"/>
      <c r="S2375" s="24"/>
      <c r="T2375" s="24"/>
      <c r="U2375" s="25"/>
      <c r="V2375" s="19" t="str">
        <f aca="false">IF(COUNT(N2375:Q2375)=0,"",MIN(N2375:Q2375))</f>
        <v/>
      </c>
      <c r="W2375" s="16" t="str">
        <f aca="false">IF(V2375="","",INDEX($N$4:$Q$4,MATCH(V2375,N2375:Q2375,0)))</f>
        <v/>
      </c>
      <c r="X2375" s="19" t="str">
        <f aca="false">IF(COUNT(N2375:Q2375)&lt;2,"",SMALL(N2375:Q2375,2))</f>
        <v/>
      </c>
      <c r="Y2375" s="26" t="str">
        <f aca="false">IF(OR(V2375="",M2375=0),"",V2375/M2375-1)</f>
        <v/>
      </c>
      <c r="Z2375" s="26" t="str">
        <f aca="false">IF(OR(V2375="",L2375=""),"",V2375/(L2375*E2375)-1)</f>
        <v/>
      </c>
      <c r="AA2375" s="16" t="str">
        <f aca="false">IF(V2375="","SEM OFERTA",IF(OR(Y2375&gt;Premissas!$B$11,Y2375&lt;Premissas!$B$12),"VERIFICAR - UNIDADE/EMBALAGEM",IF(Y2375&gt;Premissas!$B$6,"NÃO COMPRAR - REAJUSTE &gt;5%","COMPRAR")))</f>
        <v>SEM OFERTA</v>
      </c>
      <c r="AB2375" s="18" t="str">
        <f aca="false">IF(W2375="DIMEC",S2375,IF(W2375="MEDCENTRO",U2375,""))</f>
        <v/>
      </c>
      <c r="AC2375" s="18" t="n">
        <f aca="false">IF(AA2375&lt;&gt;"COMPRAR",0,IF(AB2375="",I2375,MIN(I2375,AB2375)))</f>
        <v>0</v>
      </c>
      <c r="AD2375" s="19" t="n">
        <f aca="false">IF(AC2375&gt;0,AC2375*V2375,0)</f>
        <v>0</v>
      </c>
      <c r="AE2375" s="19" t="n">
        <f aca="false">IF(AC2375&gt;0,(M2375-V2375)*AC2375,0)</f>
        <v>0</v>
      </c>
      <c r="AF2375" s="16" t="str">
        <f aca="false">IF(AA2375&lt;&gt;"COMPRAR","",IF(AB2375="",IF(X2375="","",IF(X2375-V2375&lt;0.01,"EMPATE TÉCNICO","")),IF(AB2375&lt;I2375,"ESTOQUE INSUFICIENTE",IF(X2375="","",IF(X2375-V2375&lt;0.01,"EMPATE TÉCNICO","")))))</f>
        <v/>
      </c>
      <c r="AG2375" s="16" t="s">
        <v>328</v>
      </c>
      <c r="AH2375" s="16" t="s">
        <v>477</v>
      </c>
    </row>
    <row r="2376" customFormat="false" ht="15" hidden="false" customHeight="false" outlineLevel="0" collapsed="false">
      <c r="A2376" s="16" t="s">
        <v>7504</v>
      </c>
      <c r="B2376" s="17" t="s">
        <v>7505</v>
      </c>
      <c r="C2376" s="16" t="s">
        <v>7506</v>
      </c>
      <c r="D2376" s="16" t="s">
        <v>7400</v>
      </c>
      <c r="E2376" s="18" t="n">
        <v>1</v>
      </c>
      <c r="F2376" s="16" t="s">
        <v>43</v>
      </c>
      <c r="G2376" s="18" t="n">
        <v>0</v>
      </c>
      <c r="H2376" s="16" t="n">
        <v>0.8</v>
      </c>
      <c r="I2376" s="18" t="n">
        <v>3</v>
      </c>
      <c r="J2376" s="19" t="n">
        <v>3.65</v>
      </c>
      <c r="K2376" s="19" t="n">
        <v>3.65</v>
      </c>
      <c r="L2376" s="19" t="n">
        <v>3.65</v>
      </c>
      <c r="M2376" s="19" t="n">
        <f aca="false">IF(J2376&gt;0,J2376,K2376)*E2376</f>
        <v>3.65</v>
      </c>
      <c r="N2376" s="20"/>
      <c r="O2376" s="21" t="str">
        <f aca="false">IF(R2376="","",ROUND(R2376*(1-Premissas!$B$4),4))</f>
        <v/>
      </c>
      <c r="P2376" s="22"/>
      <c r="Q2376" s="22"/>
      <c r="R2376" s="23"/>
      <c r="S2376" s="24"/>
      <c r="T2376" s="24"/>
      <c r="U2376" s="25"/>
      <c r="V2376" s="19" t="str">
        <f aca="false">IF(COUNT(N2376:Q2376)=0,"",MIN(N2376:Q2376))</f>
        <v/>
      </c>
      <c r="W2376" s="16" t="str">
        <f aca="false">IF(V2376="","",INDEX($N$4:$Q$4,MATCH(V2376,N2376:Q2376,0)))</f>
        <v/>
      </c>
      <c r="X2376" s="19" t="str">
        <f aca="false">IF(COUNT(N2376:Q2376)&lt;2,"",SMALL(N2376:Q2376,2))</f>
        <v/>
      </c>
      <c r="Y2376" s="26" t="str">
        <f aca="false">IF(OR(V2376="",M2376=0),"",V2376/M2376-1)</f>
        <v/>
      </c>
      <c r="Z2376" s="26" t="str">
        <f aca="false">IF(OR(V2376="",L2376=""),"",V2376/(L2376*E2376)-1)</f>
        <v/>
      </c>
      <c r="AA2376" s="16" t="str">
        <f aca="false">IF(V2376="","SEM OFERTA",IF(OR(Y2376&gt;Premissas!$B$11,Y2376&lt;Premissas!$B$12),"VERIFICAR - UNIDADE/EMBALAGEM",IF(Y2376&gt;Premissas!$B$6,"NÃO COMPRAR - REAJUSTE &gt;5%","COMPRAR")))</f>
        <v>SEM OFERTA</v>
      </c>
      <c r="AB2376" s="18" t="str">
        <f aca="false">IF(W2376="DIMEC",S2376,IF(W2376="MEDCENTRO",U2376,""))</f>
        <v/>
      </c>
      <c r="AC2376" s="18" t="n">
        <f aca="false">IF(AA2376&lt;&gt;"COMPRAR",0,IF(AB2376="",I2376,MIN(I2376,AB2376)))</f>
        <v>0</v>
      </c>
      <c r="AD2376" s="19" t="n">
        <f aca="false">IF(AC2376&gt;0,AC2376*V2376,0)</f>
        <v>0</v>
      </c>
      <c r="AE2376" s="19" t="n">
        <f aca="false">IF(AC2376&gt;0,(M2376-V2376)*AC2376,0)</f>
        <v>0</v>
      </c>
      <c r="AF2376" s="16" t="str">
        <f aca="false">IF(AA2376&lt;&gt;"COMPRAR","",IF(AB2376="",IF(X2376="","",IF(X2376-V2376&lt;0.01,"EMPATE TÉCNICO","")),IF(AB2376&lt;I2376,"ESTOQUE INSUFICIENTE",IF(X2376="","",IF(X2376-V2376&lt;0.01,"EMPATE TÉCNICO","")))))</f>
        <v/>
      </c>
      <c r="AG2376" s="16" t="s">
        <v>93</v>
      </c>
      <c r="AH2376" s="16" t="s">
        <v>477</v>
      </c>
    </row>
    <row r="2377" customFormat="false" ht="15" hidden="false" customHeight="false" outlineLevel="0" collapsed="false">
      <c r="A2377" s="16" t="s">
        <v>7507</v>
      </c>
      <c r="B2377" s="17" t="s">
        <v>7508</v>
      </c>
      <c r="C2377" s="16" t="s">
        <v>7509</v>
      </c>
      <c r="D2377" s="16" t="s">
        <v>7400</v>
      </c>
      <c r="E2377" s="18" t="n">
        <v>1</v>
      </c>
      <c r="F2377" s="16" t="s">
        <v>42</v>
      </c>
      <c r="G2377" s="18" t="n">
        <v>6</v>
      </c>
      <c r="H2377" s="16" t="n">
        <v>3.2</v>
      </c>
      <c r="I2377" s="18" t="n">
        <v>3</v>
      </c>
      <c r="J2377" s="19" t="n">
        <v>5.95</v>
      </c>
      <c r="K2377" s="19" t="n">
        <v>5.95</v>
      </c>
      <c r="L2377" s="19" t="n">
        <v>3.65</v>
      </c>
      <c r="M2377" s="19" t="n">
        <f aca="false">IF(J2377&gt;0,J2377,K2377)*E2377</f>
        <v>5.95</v>
      </c>
      <c r="N2377" s="20"/>
      <c r="O2377" s="21" t="str">
        <f aca="false">IF(R2377="","",ROUND(R2377*(1-Premissas!$B$4),4))</f>
        <v/>
      </c>
      <c r="P2377" s="22"/>
      <c r="Q2377" s="22"/>
      <c r="R2377" s="23"/>
      <c r="S2377" s="24"/>
      <c r="T2377" s="24"/>
      <c r="U2377" s="25"/>
      <c r="V2377" s="19" t="str">
        <f aca="false">IF(COUNT(N2377:Q2377)=0,"",MIN(N2377:Q2377))</f>
        <v/>
      </c>
      <c r="W2377" s="16" t="str">
        <f aca="false">IF(V2377="","",INDEX($N$4:$Q$4,MATCH(V2377,N2377:Q2377,0)))</f>
        <v/>
      </c>
      <c r="X2377" s="19" t="str">
        <f aca="false">IF(COUNT(N2377:Q2377)&lt;2,"",SMALL(N2377:Q2377,2))</f>
        <v/>
      </c>
      <c r="Y2377" s="26" t="str">
        <f aca="false">IF(OR(V2377="",M2377=0),"",V2377/M2377-1)</f>
        <v/>
      </c>
      <c r="Z2377" s="26" t="str">
        <f aca="false">IF(OR(V2377="",L2377=""),"",V2377/(L2377*E2377)-1)</f>
        <v/>
      </c>
      <c r="AA2377" s="16" t="str">
        <f aca="false">IF(V2377="","SEM OFERTA",IF(OR(Y2377&gt;Premissas!$B$11,Y2377&lt;Premissas!$B$12),"VERIFICAR - UNIDADE/EMBALAGEM",IF(Y2377&gt;Premissas!$B$6,"NÃO COMPRAR - REAJUSTE &gt;5%","COMPRAR")))</f>
        <v>SEM OFERTA</v>
      </c>
      <c r="AB2377" s="18" t="str">
        <f aca="false">IF(W2377="DIMEC",S2377,IF(W2377="MEDCENTRO",U2377,""))</f>
        <v/>
      </c>
      <c r="AC2377" s="18" t="n">
        <f aca="false">IF(AA2377&lt;&gt;"COMPRAR",0,IF(AB2377="",I2377,MIN(I2377,AB2377)))</f>
        <v>0</v>
      </c>
      <c r="AD2377" s="19" t="n">
        <f aca="false">IF(AC2377&gt;0,AC2377*V2377,0)</f>
        <v>0</v>
      </c>
      <c r="AE2377" s="19" t="n">
        <f aca="false">IF(AC2377&gt;0,(M2377-V2377)*AC2377,0)</f>
        <v>0</v>
      </c>
      <c r="AF2377" s="16" t="str">
        <f aca="false">IF(AA2377&lt;&gt;"COMPRAR","",IF(AB2377="",IF(X2377="","",IF(X2377-V2377&lt;0.01,"EMPATE TÉCNICO","")),IF(AB2377&lt;I2377,"ESTOQUE INSUFICIENTE",IF(X2377="","",IF(X2377-V2377&lt;0.01,"EMPATE TÉCNICO","")))))</f>
        <v/>
      </c>
      <c r="AG2377" s="16" t="s">
        <v>93</v>
      </c>
      <c r="AH2377" s="16" t="s">
        <v>477</v>
      </c>
    </row>
    <row r="2378" customFormat="false" ht="15" hidden="false" customHeight="false" outlineLevel="0" collapsed="false">
      <c r="A2378" s="16" t="s">
        <v>7510</v>
      </c>
      <c r="B2378" s="17" t="s">
        <v>7511</v>
      </c>
      <c r="C2378" s="16" t="s">
        <v>7512</v>
      </c>
      <c r="D2378" s="16" t="s">
        <v>7400</v>
      </c>
      <c r="E2378" s="18" t="n">
        <v>1</v>
      </c>
      <c r="F2378" s="16" t="s">
        <v>43</v>
      </c>
      <c r="G2378" s="18" t="n">
        <v>0</v>
      </c>
      <c r="H2378" s="16" t="n">
        <v>1.1</v>
      </c>
      <c r="I2378" s="18" t="n">
        <v>3</v>
      </c>
      <c r="J2378" s="19" t="n">
        <v>5.95</v>
      </c>
      <c r="K2378" s="19" t="n">
        <v>5.95</v>
      </c>
      <c r="L2378" s="19" t="n">
        <v>5.95</v>
      </c>
      <c r="M2378" s="19" t="n">
        <f aca="false">IF(J2378&gt;0,J2378,K2378)*E2378</f>
        <v>5.95</v>
      </c>
      <c r="N2378" s="20"/>
      <c r="O2378" s="21" t="str">
        <f aca="false">IF(R2378="","",ROUND(R2378*(1-Premissas!$B$4),4))</f>
        <v/>
      </c>
      <c r="P2378" s="22"/>
      <c r="Q2378" s="22"/>
      <c r="R2378" s="23"/>
      <c r="S2378" s="24"/>
      <c r="T2378" s="24"/>
      <c r="U2378" s="25"/>
      <c r="V2378" s="19" t="str">
        <f aca="false">IF(COUNT(N2378:Q2378)=0,"",MIN(N2378:Q2378))</f>
        <v/>
      </c>
      <c r="W2378" s="16" t="str">
        <f aca="false">IF(V2378="","",INDEX($N$4:$Q$4,MATCH(V2378,N2378:Q2378,0)))</f>
        <v/>
      </c>
      <c r="X2378" s="19" t="str">
        <f aca="false">IF(COUNT(N2378:Q2378)&lt;2,"",SMALL(N2378:Q2378,2))</f>
        <v/>
      </c>
      <c r="Y2378" s="26" t="str">
        <f aca="false">IF(OR(V2378="",M2378=0),"",V2378/M2378-1)</f>
        <v/>
      </c>
      <c r="Z2378" s="26" t="str">
        <f aca="false">IF(OR(V2378="",L2378=""),"",V2378/(L2378*E2378)-1)</f>
        <v/>
      </c>
      <c r="AA2378" s="16" t="str">
        <f aca="false">IF(V2378="","SEM OFERTA",IF(OR(Y2378&gt;Premissas!$B$11,Y2378&lt;Premissas!$B$12),"VERIFICAR - UNIDADE/EMBALAGEM",IF(Y2378&gt;Premissas!$B$6,"NÃO COMPRAR - REAJUSTE &gt;5%","COMPRAR")))</f>
        <v>SEM OFERTA</v>
      </c>
      <c r="AB2378" s="18" t="str">
        <f aca="false">IF(W2378="DIMEC",S2378,IF(W2378="MEDCENTRO",U2378,""))</f>
        <v/>
      </c>
      <c r="AC2378" s="18" t="n">
        <f aca="false">IF(AA2378&lt;&gt;"COMPRAR",0,IF(AB2378="",I2378,MIN(I2378,AB2378)))</f>
        <v>0</v>
      </c>
      <c r="AD2378" s="19" t="n">
        <f aca="false">IF(AC2378&gt;0,AC2378*V2378,0)</f>
        <v>0</v>
      </c>
      <c r="AE2378" s="19" t="n">
        <f aca="false">IF(AC2378&gt;0,(M2378-V2378)*AC2378,0)</f>
        <v>0</v>
      </c>
      <c r="AF2378" s="16" t="str">
        <f aca="false">IF(AA2378&lt;&gt;"COMPRAR","",IF(AB2378="",IF(X2378="","",IF(X2378-V2378&lt;0.01,"EMPATE TÉCNICO","")),IF(AB2378&lt;I2378,"ESTOQUE INSUFICIENTE",IF(X2378="","",IF(X2378-V2378&lt;0.01,"EMPATE TÉCNICO","")))))</f>
        <v/>
      </c>
      <c r="AG2378" s="16" t="s">
        <v>93</v>
      </c>
      <c r="AH2378" s="16" t="s">
        <v>477</v>
      </c>
    </row>
    <row r="2379" customFormat="false" ht="15" hidden="false" customHeight="false" outlineLevel="0" collapsed="false">
      <c r="A2379" s="16" t="s">
        <v>7513</v>
      </c>
      <c r="B2379" s="17" t="s">
        <v>7514</v>
      </c>
      <c r="C2379" s="16" t="s">
        <v>7515</v>
      </c>
      <c r="D2379" s="16" t="s">
        <v>7400</v>
      </c>
      <c r="E2379" s="18" t="n">
        <v>1</v>
      </c>
      <c r="F2379" s="16" t="s">
        <v>43</v>
      </c>
      <c r="G2379" s="18" t="n">
        <v>0</v>
      </c>
      <c r="H2379" s="16" t="n">
        <v>2.1</v>
      </c>
      <c r="I2379" s="18" t="n">
        <v>6</v>
      </c>
      <c r="J2379" s="19" t="n">
        <v>5.95</v>
      </c>
      <c r="K2379" s="19" t="n">
        <v>5.95</v>
      </c>
      <c r="L2379" s="19" t="n">
        <v>5.95</v>
      </c>
      <c r="M2379" s="19" t="n">
        <f aca="false">IF(J2379&gt;0,J2379,K2379)*E2379</f>
        <v>5.95</v>
      </c>
      <c r="N2379" s="20"/>
      <c r="O2379" s="21" t="str">
        <f aca="false">IF(R2379="","",ROUND(R2379*(1-Premissas!$B$4),4))</f>
        <v/>
      </c>
      <c r="P2379" s="22"/>
      <c r="Q2379" s="22"/>
      <c r="R2379" s="23"/>
      <c r="S2379" s="24"/>
      <c r="T2379" s="24"/>
      <c r="U2379" s="25"/>
      <c r="V2379" s="19" t="str">
        <f aca="false">IF(COUNT(N2379:Q2379)=0,"",MIN(N2379:Q2379))</f>
        <v/>
      </c>
      <c r="W2379" s="16" t="str">
        <f aca="false">IF(V2379="","",INDEX($N$4:$Q$4,MATCH(V2379,N2379:Q2379,0)))</f>
        <v/>
      </c>
      <c r="X2379" s="19" t="str">
        <f aca="false">IF(COUNT(N2379:Q2379)&lt;2,"",SMALL(N2379:Q2379,2))</f>
        <v/>
      </c>
      <c r="Y2379" s="26" t="str">
        <f aca="false">IF(OR(V2379="",M2379=0),"",V2379/M2379-1)</f>
        <v/>
      </c>
      <c r="Z2379" s="26" t="str">
        <f aca="false">IF(OR(V2379="",L2379=""),"",V2379/(L2379*E2379)-1)</f>
        <v/>
      </c>
      <c r="AA2379" s="16" t="str">
        <f aca="false">IF(V2379="","SEM OFERTA",IF(OR(Y2379&gt;Premissas!$B$11,Y2379&lt;Premissas!$B$12),"VERIFICAR - UNIDADE/EMBALAGEM",IF(Y2379&gt;Premissas!$B$6,"NÃO COMPRAR - REAJUSTE &gt;5%","COMPRAR")))</f>
        <v>SEM OFERTA</v>
      </c>
      <c r="AB2379" s="18" t="str">
        <f aca="false">IF(W2379="DIMEC",S2379,IF(W2379="MEDCENTRO",U2379,""))</f>
        <v/>
      </c>
      <c r="AC2379" s="18" t="n">
        <f aca="false">IF(AA2379&lt;&gt;"COMPRAR",0,IF(AB2379="",I2379,MIN(I2379,AB2379)))</f>
        <v>0</v>
      </c>
      <c r="AD2379" s="19" t="n">
        <f aca="false">IF(AC2379&gt;0,AC2379*V2379,0)</f>
        <v>0</v>
      </c>
      <c r="AE2379" s="19" t="n">
        <f aca="false">IF(AC2379&gt;0,(M2379-V2379)*AC2379,0)</f>
        <v>0</v>
      </c>
      <c r="AF2379" s="16" t="str">
        <f aca="false">IF(AA2379&lt;&gt;"COMPRAR","",IF(AB2379="",IF(X2379="","",IF(X2379-V2379&lt;0.01,"EMPATE TÉCNICO","")),IF(AB2379&lt;I2379,"ESTOQUE INSUFICIENTE",IF(X2379="","",IF(X2379-V2379&lt;0.01,"EMPATE TÉCNICO","")))))</f>
        <v/>
      </c>
      <c r="AG2379" s="16" t="s">
        <v>93</v>
      </c>
      <c r="AH2379" s="16" t="s">
        <v>477</v>
      </c>
    </row>
    <row r="2380" customFormat="false" ht="15" hidden="false" customHeight="false" outlineLevel="0" collapsed="false">
      <c r="A2380" s="16" t="s">
        <v>7516</v>
      </c>
      <c r="B2380" s="17" t="s">
        <v>7517</v>
      </c>
      <c r="C2380" s="16" t="s">
        <v>7518</v>
      </c>
      <c r="D2380" s="16"/>
      <c r="E2380" s="18" t="n">
        <v>8</v>
      </c>
      <c r="F2380" s="16" t="s">
        <v>42</v>
      </c>
      <c r="G2380" s="18" t="n">
        <v>56</v>
      </c>
      <c r="H2380" s="16" t="n">
        <v>26.8</v>
      </c>
      <c r="I2380" s="18" t="n">
        <v>2</v>
      </c>
      <c r="J2380" s="19" t="n">
        <v>0.73125</v>
      </c>
      <c r="K2380" s="19" t="n">
        <v>0.73125</v>
      </c>
      <c r="L2380" s="19" t="n">
        <v>0.7312</v>
      </c>
      <c r="M2380" s="19" t="n">
        <f aca="false">IF(J2380&gt;0,J2380,K2380)*E2380</f>
        <v>5.85</v>
      </c>
      <c r="N2380" s="20"/>
      <c r="O2380" s="21" t="str">
        <f aca="false">IF(R2380="","",ROUND(R2380*(1-Premissas!$B$4),4))</f>
        <v/>
      </c>
      <c r="P2380" s="22"/>
      <c r="Q2380" s="22"/>
      <c r="R2380" s="23"/>
      <c r="S2380" s="24"/>
      <c r="T2380" s="24"/>
      <c r="U2380" s="25"/>
      <c r="V2380" s="19" t="str">
        <f aca="false">IF(COUNT(N2380:Q2380)=0,"",MIN(N2380:Q2380))</f>
        <v/>
      </c>
      <c r="W2380" s="16" t="str">
        <f aca="false">IF(V2380="","",INDEX($N$4:$Q$4,MATCH(V2380,N2380:Q2380,0)))</f>
        <v/>
      </c>
      <c r="X2380" s="19" t="str">
        <f aca="false">IF(COUNT(N2380:Q2380)&lt;2,"",SMALL(N2380:Q2380,2))</f>
        <v/>
      </c>
      <c r="Y2380" s="26" t="str">
        <f aca="false">IF(OR(V2380="",M2380=0),"",V2380/M2380-1)</f>
        <v/>
      </c>
      <c r="Z2380" s="26" t="str">
        <f aca="false">IF(OR(V2380="",L2380=""),"",V2380/(L2380*E2380)-1)</f>
        <v/>
      </c>
      <c r="AA2380" s="16" t="str">
        <f aca="false">IF(V2380="","SEM OFERTA",IF(OR(Y2380&gt;Premissas!$B$11,Y2380&lt;Premissas!$B$12),"VERIFICAR - UNIDADE/EMBALAGEM",IF(Y2380&gt;Premissas!$B$6,"NÃO COMPRAR - REAJUSTE &gt;5%","COMPRAR")))</f>
        <v>SEM OFERTA</v>
      </c>
      <c r="AB2380" s="18" t="str">
        <f aca="false">IF(W2380="DIMEC",S2380,IF(W2380="MEDCENTRO",U2380,""))</f>
        <v/>
      </c>
      <c r="AC2380" s="18" t="n">
        <f aca="false">IF(AA2380&lt;&gt;"COMPRAR",0,IF(AB2380="",I2380,MIN(I2380,AB2380)))</f>
        <v>0</v>
      </c>
      <c r="AD2380" s="19" t="n">
        <f aca="false">IF(AC2380&gt;0,AC2380*V2380,0)</f>
        <v>0</v>
      </c>
      <c r="AE2380" s="19" t="n">
        <f aca="false">IF(AC2380&gt;0,(M2380-V2380)*AC2380,0)</f>
        <v>0</v>
      </c>
      <c r="AF2380" s="16" t="str">
        <f aca="false">IF(AA2380&lt;&gt;"COMPRAR","",IF(AB2380="",IF(X2380="","",IF(X2380-V2380&lt;0.01,"EMPATE TÉCNICO","")),IF(AB2380&lt;I2380,"ESTOQUE INSUFICIENTE",IF(X2380="","",IF(X2380-V2380&lt;0.01,"EMPATE TÉCNICO","")))))</f>
        <v/>
      </c>
      <c r="AG2380" s="16" t="s">
        <v>93</v>
      </c>
      <c r="AH2380" s="16" t="s">
        <v>477</v>
      </c>
    </row>
    <row r="2381" customFormat="false" ht="15" hidden="false" customHeight="false" outlineLevel="0" collapsed="false">
      <c r="A2381" s="16" t="s">
        <v>7519</v>
      </c>
      <c r="B2381" s="17" t="s">
        <v>7520</v>
      </c>
      <c r="C2381" s="16" t="s">
        <v>7521</v>
      </c>
      <c r="D2381" s="16" t="s">
        <v>7449</v>
      </c>
      <c r="E2381" s="18" t="n">
        <v>1</v>
      </c>
      <c r="F2381" s="16" t="s">
        <v>42</v>
      </c>
      <c r="G2381" s="18" t="n">
        <v>1</v>
      </c>
      <c r="H2381" s="16" t="n">
        <v>0.6</v>
      </c>
      <c r="I2381" s="18" t="n">
        <v>1</v>
      </c>
      <c r="J2381" s="19" t="n">
        <v>38.64</v>
      </c>
      <c r="K2381" s="19" t="n">
        <v>38.64</v>
      </c>
      <c r="L2381" s="19" t="n">
        <v>38.64</v>
      </c>
      <c r="M2381" s="19" t="n">
        <f aca="false">IF(J2381&gt;0,J2381,K2381)*E2381</f>
        <v>38.64</v>
      </c>
      <c r="N2381" s="20"/>
      <c r="O2381" s="21" t="str">
        <f aca="false">IF(R2381="","",ROUND(R2381*(1-Premissas!$B$4),4))</f>
        <v/>
      </c>
      <c r="P2381" s="22"/>
      <c r="Q2381" s="22"/>
      <c r="R2381" s="23"/>
      <c r="S2381" s="24"/>
      <c r="T2381" s="24"/>
      <c r="U2381" s="25"/>
      <c r="V2381" s="19" t="str">
        <f aca="false">IF(COUNT(N2381:Q2381)=0,"",MIN(N2381:Q2381))</f>
        <v/>
      </c>
      <c r="W2381" s="16" t="str">
        <f aca="false">IF(V2381="","",INDEX($N$4:$Q$4,MATCH(V2381,N2381:Q2381,0)))</f>
        <v/>
      </c>
      <c r="X2381" s="19" t="str">
        <f aca="false">IF(COUNT(N2381:Q2381)&lt;2,"",SMALL(N2381:Q2381,2))</f>
        <v/>
      </c>
      <c r="Y2381" s="26" t="str">
        <f aca="false">IF(OR(V2381="",M2381=0),"",V2381/M2381-1)</f>
        <v/>
      </c>
      <c r="Z2381" s="26" t="str">
        <f aca="false">IF(OR(V2381="",L2381=""),"",V2381/(L2381*E2381)-1)</f>
        <v/>
      </c>
      <c r="AA2381" s="16" t="str">
        <f aca="false">IF(V2381="","SEM OFERTA",IF(OR(Y2381&gt;Premissas!$B$11,Y2381&lt;Premissas!$B$12),"VERIFICAR - UNIDADE/EMBALAGEM",IF(Y2381&gt;Premissas!$B$6,"NÃO COMPRAR - REAJUSTE &gt;5%","COMPRAR")))</f>
        <v>SEM OFERTA</v>
      </c>
      <c r="AB2381" s="18" t="str">
        <f aca="false">IF(W2381="DIMEC",S2381,IF(W2381="MEDCENTRO",U2381,""))</f>
        <v/>
      </c>
      <c r="AC2381" s="18" t="n">
        <f aca="false">IF(AA2381&lt;&gt;"COMPRAR",0,IF(AB2381="",I2381,MIN(I2381,AB2381)))</f>
        <v>0</v>
      </c>
      <c r="AD2381" s="19" t="n">
        <f aca="false">IF(AC2381&gt;0,AC2381*V2381,0)</f>
        <v>0</v>
      </c>
      <c r="AE2381" s="19" t="n">
        <f aca="false">IF(AC2381&gt;0,(M2381-V2381)*AC2381,0)</f>
        <v>0</v>
      </c>
      <c r="AF2381" s="16" t="str">
        <f aca="false">IF(AA2381&lt;&gt;"COMPRAR","",IF(AB2381="",IF(X2381="","",IF(X2381-V2381&lt;0.01,"EMPATE TÉCNICO","")),IF(AB2381&lt;I2381,"ESTOQUE INSUFICIENTE",IF(X2381="","",IF(X2381-V2381&lt;0.01,"EMPATE TÉCNICO","")))))</f>
        <v/>
      </c>
      <c r="AG2381" s="16" t="s">
        <v>7450</v>
      </c>
      <c r="AH2381" s="16" t="s">
        <v>477</v>
      </c>
    </row>
    <row r="2382" customFormat="false" ht="15" hidden="false" customHeight="false" outlineLevel="0" collapsed="false">
      <c r="A2382" s="16" t="s">
        <v>7522</v>
      </c>
      <c r="B2382" s="17" t="s">
        <v>7523</v>
      </c>
      <c r="C2382" s="16" t="s">
        <v>7524</v>
      </c>
      <c r="D2382" s="16" t="s">
        <v>3904</v>
      </c>
      <c r="E2382" s="18" t="n">
        <v>1</v>
      </c>
      <c r="F2382" s="16" t="s">
        <v>43</v>
      </c>
      <c r="G2382" s="18" t="n">
        <v>0</v>
      </c>
      <c r="H2382" s="16" t="n">
        <v>0</v>
      </c>
      <c r="I2382" s="18" t="n">
        <v>1</v>
      </c>
      <c r="J2382" s="19" t="n">
        <v>30.55</v>
      </c>
      <c r="K2382" s="19" t="n">
        <v>30.55</v>
      </c>
      <c r="L2382" s="19" t="n">
        <v>30.55</v>
      </c>
      <c r="M2382" s="19" t="n">
        <f aca="false">IF(J2382&gt;0,J2382,K2382)*E2382</f>
        <v>30.55</v>
      </c>
      <c r="N2382" s="20"/>
      <c r="O2382" s="21" t="str">
        <f aca="false">IF(R2382="","",ROUND(R2382*(1-Premissas!$B$4),4))</f>
        <v/>
      </c>
      <c r="P2382" s="22"/>
      <c r="Q2382" s="22"/>
      <c r="R2382" s="23"/>
      <c r="S2382" s="24"/>
      <c r="T2382" s="24"/>
      <c r="U2382" s="25"/>
      <c r="V2382" s="19" t="str">
        <f aca="false">IF(COUNT(N2382:Q2382)=0,"",MIN(N2382:Q2382))</f>
        <v/>
      </c>
      <c r="W2382" s="16" t="str">
        <f aca="false">IF(V2382="","",INDEX($N$4:$Q$4,MATCH(V2382,N2382:Q2382,0)))</f>
        <v/>
      </c>
      <c r="X2382" s="19" t="str">
        <f aca="false">IF(COUNT(N2382:Q2382)&lt;2,"",SMALL(N2382:Q2382,2))</f>
        <v/>
      </c>
      <c r="Y2382" s="26" t="str">
        <f aca="false">IF(OR(V2382="",M2382=0),"",V2382/M2382-1)</f>
        <v/>
      </c>
      <c r="Z2382" s="26" t="str">
        <f aca="false">IF(OR(V2382="",L2382=""),"",V2382/(L2382*E2382)-1)</f>
        <v/>
      </c>
      <c r="AA2382" s="16" t="str">
        <f aca="false">IF(V2382="","SEM OFERTA",IF(OR(Y2382&gt;Premissas!$B$11,Y2382&lt;Premissas!$B$12),"VERIFICAR - UNIDADE/EMBALAGEM",IF(Y2382&gt;Premissas!$B$6,"NÃO COMPRAR - REAJUSTE &gt;5%","COMPRAR")))</f>
        <v>SEM OFERTA</v>
      </c>
      <c r="AB2382" s="18" t="str">
        <f aca="false">IF(W2382="DIMEC",S2382,IF(W2382="MEDCENTRO",U2382,""))</f>
        <v/>
      </c>
      <c r="AC2382" s="18" t="n">
        <f aca="false">IF(AA2382&lt;&gt;"COMPRAR",0,IF(AB2382="",I2382,MIN(I2382,AB2382)))</f>
        <v>0</v>
      </c>
      <c r="AD2382" s="19" t="n">
        <f aca="false">IF(AC2382&gt;0,AC2382*V2382,0)</f>
        <v>0</v>
      </c>
      <c r="AE2382" s="19" t="n">
        <f aca="false">IF(AC2382&gt;0,(M2382-V2382)*AC2382,0)</f>
        <v>0</v>
      </c>
      <c r="AF2382" s="16" t="str">
        <f aca="false">IF(AA2382&lt;&gt;"COMPRAR","",IF(AB2382="",IF(X2382="","",IF(X2382-V2382&lt;0.01,"EMPATE TÉCNICO","")),IF(AB2382&lt;I2382,"ESTOQUE INSUFICIENTE",IF(X2382="","",IF(X2382-V2382&lt;0.01,"EMPATE TÉCNICO","")))))</f>
        <v/>
      </c>
      <c r="AG2382" s="16" t="s">
        <v>328</v>
      </c>
      <c r="AH2382" s="16" t="s">
        <v>477</v>
      </c>
    </row>
    <row r="2383" customFormat="false" ht="15" hidden="false" customHeight="false" outlineLevel="0" collapsed="false">
      <c r="A2383" s="16" t="s">
        <v>7525</v>
      </c>
      <c r="B2383" s="17" t="s">
        <v>7526</v>
      </c>
      <c r="C2383" s="16" t="s">
        <v>7527</v>
      </c>
      <c r="D2383" s="16" t="s">
        <v>6245</v>
      </c>
      <c r="E2383" s="18" t="n">
        <v>1</v>
      </c>
      <c r="F2383" s="16" t="s">
        <v>43</v>
      </c>
      <c r="G2383" s="18" t="n">
        <v>0</v>
      </c>
      <c r="H2383" s="16" t="n">
        <v>0.2</v>
      </c>
      <c r="I2383" s="18" t="n">
        <v>1</v>
      </c>
      <c r="J2383" s="19" t="n">
        <v>17.2</v>
      </c>
      <c r="K2383" s="19" t="n">
        <v>17.2</v>
      </c>
      <c r="L2383" s="19" t="n">
        <v>17.2</v>
      </c>
      <c r="M2383" s="19" t="n">
        <f aca="false">IF(J2383&gt;0,J2383,K2383)*E2383</f>
        <v>17.2</v>
      </c>
      <c r="N2383" s="20"/>
      <c r="O2383" s="21" t="str">
        <f aca="false">IF(R2383="","",ROUND(R2383*(1-Premissas!$B$4),4))</f>
        <v/>
      </c>
      <c r="P2383" s="22"/>
      <c r="Q2383" s="22"/>
      <c r="R2383" s="23"/>
      <c r="S2383" s="24"/>
      <c r="T2383" s="24"/>
      <c r="U2383" s="25"/>
      <c r="V2383" s="19" t="str">
        <f aca="false">IF(COUNT(N2383:Q2383)=0,"",MIN(N2383:Q2383))</f>
        <v/>
      </c>
      <c r="W2383" s="16" t="str">
        <f aca="false">IF(V2383="","",INDEX($N$4:$Q$4,MATCH(V2383,N2383:Q2383,0)))</f>
        <v/>
      </c>
      <c r="X2383" s="19" t="str">
        <f aca="false">IF(COUNT(N2383:Q2383)&lt;2,"",SMALL(N2383:Q2383,2))</f>
        <v/>
      </c>
      <c r="Y2383" s="26" t="str">
        <f aca="false">IF(OR(V2383="",M2383=0),"",V2383/M2383-1)</f>
        <v/>
      </c>
      <c r="Z2383" s="26" t="str">
        <f aca="false">IF(OR(V2383="",L2383=""),"",V2383/(L2383*E2383)-1)</f>
        <v/>
      </c>
      <c r="AA2383" s="16" t="str">
        <f aca="false">IF(V2383="","SEM OFERTA",IF(OR(Y2383&gt;Premissas!$B$11,Y2383&lt;Premissas!$B$12),"VERIFICAR - UNIDADE/EMBALAGEM",IF(Y2383&gt;Premissas!$B$6,"NÃO COMPRAR - REAJUSTE &gt;5%","COMPRAR")))</f>
        <v>SEM OFERTA</v>
      </c>
      <c r="AB2383" s="18" t="str">
        <f aca="false">IF(W2383="DIMEC",S2383,IF(W2383="MEDCENTRO",U2383,""))</f>
        <v/>
      </c>
      <c r="AC2383" s="18" t="n">
        <f aca="false">IF(AA2383&lt;&gt;"COMPRAR",0,IF(AB2383="",I2383,MIN(I2383,AB2383)))</f>
        <v>0</v>
      </c>
      <c r="AD2383" s="19" t="n">
        <f aca="false">IF(AC2383&gt;0,AC2383*V2383,0)</f>
        <v>0</v>
      </c>
      <c r="AE2383" s="19" t="n">
        <f aca="false">IF(AC2383&gt;0,(M2383-V2383)*AC2383,0)</f>
        <v>0</v>
      </c>
      <c r="AF2383" s="16" t="str">
        <f aca="false">IF(AA2383&lt;&gt;"COMPRAR","",IF(AB2383="",IF(X2383="","",IF(X2383-V2383&lt;0.01,"EMPATE TÉCNICO","")),IF(AB2383&lt;I2383,"ESTOQUE INSUFICIENTE",IF(X2383="","",IF(X2383-V2383&lt;0.01,"EMPATE TÉCNICO","")))))</f>
        <v/>
      </c>
      <c r="AG2383" s="16" t="s">
        <v>547</v>
      </c>
      <c r="AH2383" s="16" t="s">
        <v>477</v>
      </c>
    </row>
    <row r="2384" customFormat="false" ht="15" hidden="false" customHeight="false" outlineLevel="0" collapsed="false">
      <c r="A2384" s="16" t="s">
        <v>7528</v>
      </c>
      <c r="B2384" s="17" t="s">
        <v>7529</v>
      </c>
      <c r="C2384" s="16" t="s">
        <v>7530</v>
      </c>
      <c r="D2384" s="16" t="s">
        <v>6245</v>
      </c>
      <c r="E2384" s="18" t="n">
        <v>1</v>
      </c>
      <c r="F2384" s="16" t="s">
        <v>43</v>
      </c>
      <c r="G2384" s="18" t="n">
        <v>0</v>
      </c>
      <c r="H2384" s="16" t="n">
        <v>0.3</v>
      </c>
      <c r="I2384" s="18" t="n">
        <v>1</v>
      </c>
      <c r="J2384" s="19" t="n">
        <v>18.5</v>
      </c>
      <c r="K2384" s="19" t="n">
        <v>18.5</v>
      </c>
      <c r="L2384" s="19" t="n">
        <v>18.5</v>
      </c>
      <c r="M2384" s="19" t="n">
        <f aca="false">IF(J2384&gt;0,J2384,K2384)*E2384</f>
        <v>18.5</v>
      </c>
      <c r="N2384" s="20"/>
      <c r="O2384" s="21" t="str">
        <f aca="false">IF(R2384="","",ROUND(R2384*(1-Premissas!$B$4),4))</f>
        <v/>
      </c>
      <c r="P2384" s="22"/>
      <c r="Q2384" s="22"/>
      <c r="R2384" s="23"/>
      <c r="S2384" s="24"/>
      <c r="T2384" s="24"/>
      <c r="U2384" s="25"/>
      <c r="V2384" s="19" t="str">
        <f aca="false">IF(COUNT(N2384:Q2384)=0,"",MIN(N2384:Q2384))</f>
        <v/>
      </c>
      <c r="W2384" s="16" t="str">
        <f aca="false">IF(V2384="","",INDEX($N$4:$Q$4,MATCH(V2384,N2384:Q2384,0)))</f>
        <v/>
      </c>
      <c r="X2384" s="19" t="str">
        <f aca="false">IF(COUNT(N2384:Q2384)&lt;2,"",SMALL(N2384:Q2384,2))</f>
        <v/>
      </c>
      <c r="Y2384" s="26" t="str">
        <f aca="false">IF(OR(V2384="",M2384=0),"",V2384/M2384-1)</f>
        <v/>
      </c>
      <c r="Z2384" s="26" t="str">
        <f aca="false">IF(OR(V2384="",L2384=""),"",V2384/(L2384*E2384)-1)</f>
        <v/>
      </c>
      <c r="AA2384" s="16" t="str">
        <f aca="false">IF(V2384="","SEM OFERTA",IF(OR(Y2384&gt;Premissas!$B$11,Y2384&lt;Premissas!$B$12),"VERIFICAR - UNIDADE/EMBALAGEM",IF(Y2384&gt;Premissas!$B$6,"NÃO COMPRAR - REAJUSTE &gt;5%","COMPRAR")))</f>
        <v>SEM OFERTA</v>
      </c>
      <c r="AB2384" s="18" t="str">
        <f aca="false">IF(W2384="DIMEC",S2384,IF(W2384="MEDCENTRO",U2384,""))</f>
        <v/>
      </c>
      <c r="AC2384" s="18" t="n">
        <f aca="false">IF(AA2384&lt;&gt;"COMPRAR",0,IF(AB2384="",I2384,MIN(I2384,AB2384)))</f>
        <v>0</v>
      </c>
      <c r="AD2384" s="19" t="n">
        <f aca="false">IF(AC2384&gt;0,AC2384*V2384,0)</f>
        <v>0</v>
      </c>
      <c r="AE2384" s="19" t="n">
        <f aca="false">IF(AC2384&gt;0,(M2384-V2384)*AC2384,0)</f>
        <v>0</v>
      </c>
      <c r="AF2384" s="16" t="str">
        <f aca="false">IF(AA2384&lt;&gt;"COMPRAR","",IF(AB2384="",IF(X2384="","",IF(X2384-V2384&lt;0.01,"EMPATE TÉCNICO","")),IF(AB2384&lt;I2384,"ESTOQUE INSUFICIENTE",IF(X2384="","",IF(X2384-V2384&lt;0.01,"EMPATE TÉCNICO","")))))</f>
        <v/>
      </c>
      <c r="AG2384" s="16" t="s">
        <v>547</v>
      </c>
      <c r="AH2384" s="16" t="s">
        <v>477</v>
      </c>
    </row>
    <row r="2385" customFormat="false" ht="15" hidden="false" customHeight="false" outlineLevel="0" collapsed="false">
      <c r="A2385" s="16" t="s">
        <v>7531</v>
      </c>
      <c r="B2385" s="17" t="s">
        <v>7532</v>
      </c>
      <c r="C2385" s="16" t="s">
        <v>7533</v>
      </c>
      <c r="D2385" s="16"/>
      <c r="E2385" s="18" t="n">
        <v>1</v>
      </c>
      <c r="F2385" s="16" t="s">
        <v>43</v>
      </c>
      <c r="G2385" s="18" t="n">
        <v>0</v>
      </c>
      <c r="H2385" s="16" t="n">
        <v>0</v>
      </c>
      <c r="I2385" s="18" t="n">
        <v>1</v>
      </c>
      <c r="J2385" s="19" t="n">
        <v>7.8</v>
      </c>
      <c r="K2385" s="19" t="n">
        <v>7.8</v>
      </c>
      <c r="L2385" s="19" t="n">
        <v>7.8</v>
      </c>
      <c r="M2385" s="19" t="n">
        <f aca="false">IF(J2385&gt;0,J2385,K2385)*E2385</f>
        <v>7.8</v>
      </c>
      <c r="N2385" s="20"/>
      <c r="O2385" s="21" t="str">
        <f aca="false">IF(R2385="","",ROUND(R2385*(1-Premissas!$B$4),4))</f>
        <v/>
      </c>
      <c r="P2385" s="22"/>
      <c r="Q2385" s="22"/>
      <c r="R2385" s="23"/>
      <c r="S2385" s="24"/>
      <c r="T2385" s="24"/>
      <c r="U2385" s="25"/>
      <c r="V2385" s="19" t="str">
        <f aca="false">IF(COUNT(N2385:Q2385)=0,"",MIN(N2385:Q2385))</f>
        <v/>
      </c>
      <c r="W2385" s="16" t="str">
        <f aca="false">IF(V2385="","",INDEX($N$4:$Q$4,MATCH(V2385,N2385:Q2385,0)))</f>
        <v/>
      </c>
      <c r="X2385" s="19" t="str">
        <f aca="false">IF(COUNT(N2385:Q2385)&lt;2,"",SMALL(N2385:Q2385,2))</f>
        <v/>
      </c>
      <c r="Y2385" s="26" t="str">
        <f aca="false">IF(OR(V2385="",M2385=0),"",V2385/M2385-1)</f>
        <v/>
      </c>
      <c r="Z2385" s="26" t="str">
        <f aca="false">IF(OR(V2385="",L2385=""),"",V2385/(L2385*E2385)-1)</f>
        <v/>
      </c>
      <c r="AA2385" s="16" t="str">
        <f aca="false">IF(V2385="","SEM OFERTA",IF(OR(Y2385&gt;Premissas!$B$11,Y2385&lt;Premissas!$B$12),"VERIFICAR - UNIDADE/EMBALAGEM",IF(Y2385&gt;Premissas!$B$6,"NÃO COMPRAR - REAJUSTE &gt;5%","COMPRAR")))</f>
        <v>SEM OFERTA</v>
      </c>
      <c r="AB2385" s="18" t="str">
        <f aca="false">IF(W2385="DIMEC",S2385,IF(W2385="MEDCENTRO",U2385,""))</f>
        <v/>
      </c>
      <c r="AC2385" s="18" t="n">
        <f aca="false">IF(AA2385&lt;&gt;"COMPRAR",0,IF(AB2385="",I2385,MIN(I2385,AB2385)))</f>
        <v>0</v>
      </c>
      <c r="AD2385" s="19" t="n">
        <f aca="false">IF(AC2385&gt;0,AC2385*V2385,0)</f>
        <v>0</v>
      </c>
      <c r="AE2385" s="19" t="n">
        <f aca="false">IF(AC2385&gt;0,(M2385-V2385)*AC2385,0)</f>
        <v>0</v>
      </c>
      <c r="AF2385" s="16" t="str">
        <f aca="false">IF(AA2385&lt;&gt;"COMPRAR","",IF(AB2385="",IF(X2385="","",IF(X2385-V2385&lt;0.01,"EMPATE TÉCNICO","")),IF(AB2385&lt;I2385,"ESTOQUE INSUFICIENTE",IF(X2385="","",IF(X2385-V2385&lt;0.01,"EMPATE TÉCNICO","")))))</f>
        <v/>
      </c>
      <c r="AG2385" s="16" t="s">
        <v>203</v>
      </c>
      <c r="AH2385" s="16" t="s">
        <v>483</v>
      </c>
    </row>
    <row r="2386" customFormat="false" ht="15" hidden="false" customHeight="false" outlineLevel="0" collapsed="false">
      <c r="A2386" s="16" t="s">
        <v>7534</v>
      </c>
      <c r="B2386" s="17" t="s">
        <v>7535</v>
      </c>
      <c r="C2386" s="16" t="s">
        <v>7536</v>
      </c>
      <c r="D2386" s="16"/>
      <c r="E2386" s="18" t="n">
        <v>1</v>
      </c>
      <c r="F2386" s="16" t="s">
        <v>43</v>
      </c>
      <c r="G2386" s="18" t="n">
        <v>0</v>
      </c>
      <c r="H2386" s="16" t="n">
        <v>0</v>
      </c>
      <c r="I2386" s="18" t="n">
        <v>1</v>
      </c>
      <c r="J2386" s="19" t="n">
        <v>6.4</v>
      </c>
      <c r="K2386" s="19" t="n">
        <v>6.4</v>
      </c>
      <c r="L2386" s="19" t="n">
        <v>6.4</v>
      </c>
      <c r="M2386" s="19" t="n">
        <f aca="false">IF(J2386&gt;0,J2386,K2386)*E2386</f>
        <v>6.4</v>
      </c>
      <c r="N2386" s="20"/>
      <c r="O2386" s="21" t="str">
        <f aca="false">IF(R2386="","",ROUND(R2386*(1-Premissas!$B$4),4))</f>
        <v/>
      </c>
      <c r="P2386" s="22"/>
      <c r="Q2386" s="22"/>
      <c r="R2386" s="23"/>
      <c r="S2386" s="24"/>
      <c r="T2386" s="24"/>
      <c r="U2386" s="25"/>
      <c r="V2386" s="19" t="str">
        <f aca="false">IF(COUNT(N2386:Q2386)=0,"",MIN(N2386:Q2386))</f>
        <v/>
      </c>
      <c r="W2386" s="16" t="str">
        <f aca="false">IF(V2386="","",INDEX($N$4:$Q$4,MATCH(V2386,N2386:Q2386,0)))</f>
        <v/>
      </c>
      <c r="X2386" s="19" t="str">
        <f aca="false">IF(COUNT(N2386:Q2386)&lt;2,"",SMALL(N2386:Q2386,2))</f>
        <v/>
      </c>
      <c r="Y2386" s="26" t="str">
        <f aca="false">IF(OR(V2386="",M2386=0),"",V2386/M2386-1)</f>
        <v/>
      </c>
      <c r="Z2386" s="26" t="str">
        <f aca="false">IF(OR(V2386="",L2386=""),"",V2386/(L2386*E2386)-1)</f>
        <v/>
      </c>
      <c r="AA2386" s="16" t="str">
        <f aca="false">IF(V2386="","SEM OFERTA",IF(OR(Y2386&gt;Premissas!$B$11,Y2386&lt;Premissas!$B$12),"VERIFICAR - UNIDADE/EMBALAGEM",IF(Y2386&gt;Premissas!$B$6,"NÃO COMPRAR - REAJUSTE &gt;5%","COMPRAR")))</f>
        <v>SEM OFERTA</v>
      </c>
      <c r="AB2386" s="18" t="str">
        <f aca="false">IF(W2386="DIMEC",S2386,IF(W2386="MEDCENTRO",U2386,""))</f>
        <v/>
      </c>
      <c r="AC2386" s="18" t="n">
        <f aca="false">IF(AA2386&lt;&gt;"COMPRAR",0,IF(AB2386="",I2386,MIN(I2386,AB2386)))</f>
        <v>0</v>
      </c>
      <c r="AD2386" s="19" t="n">
        <f aca="false">IF(AC2386&gt;0,AC2386*V2386,0)</f>
        <v>0</v>
      </c>
      <c r="AE2386" s="19" t="n">
        <f aca="false">IF(AC2386&gt;0,(M2386-V2386)*AC2386,0)</f>
        <v>0</v>
      </c>
      <c r="AF2386" s="16" t="str">
        <f aca="false">IF(AA2386&lt;&gt;"COMPRAR","",IF(AB2386="",IF(X2386="","",IF(X2386-V2386&lt;0.01,"EMPATE TÉCNICO","")),IF(AB2386&lt;I2386,"ESTOQUE INSUFICIENTE",IF(X2386="","",IF(X2386-V2386&lt;0.01,"EMPATE TÉCNICO","")))))</f>
        <v/>
      </c>
      <c r="AG2386" s="16" t="s">
        <v>203</v>
      </c>
      <c r="AH2386" s="16" t="s">
        <v>483</v>
      </c>
    </row>
    <row r="2387" customFormat="false" ht="15" hidden="false" customHeight="false" outlineLevel="0" collapsed="false">
      <c r="A2387" s="16" t="s">
        <v>7537</v>
      </c>
      <c r="B2387" s="17" t="s">
        <v>7538</v>
      </c>
      <c r="C2387" s="16" t="s">
        <v>7539</v>
      </c>
      <c r="D2387" s="16" t="s">
        <v>7540</v>
      </c>
      <c r="E2387" s="18" t="n">
        <v>1</v>
      </c>
      <c r="F2387" s="16" t="s">
        <v>43</v>
      </c>
      <c r="G2387" s="18" t="n">
        <v>0</v>
      </c>
      <c r="H2387" s="16" t="n">
        <v>0.3</v>
      </c>
      <c r="I2387" s="18" t="n">
        <v>1</v>
      </c>
      <c r="J2387" s="19" t="n">
        <v>16.49</v>
      </c>
      <c r="K2387" s="19" t="n">
        <v>16.49</v>
      </c>
      <c r="L2387" s="19" t="n">
        <v>16.49</v>
      </c>
      <c r="M2387" s="19" t="n">
        <f aca="false">IF(J2387&gt;0,J2387,K2387)*E2387</f>
        <v>16.49</v>
      </c>
      <c r="N2387" s="20"/>
      <c r="O2387" s="21" t="str">
        <f aca="false">IF(R2387="","",ROUND(R2387*(1-Premissas!$B$4),4))</f>
        <v/>
      </c>
      <c r="P2387" s="22"/>
      <c r="Q2387" s="22"/>
      <c r="R2387" s="23"/>
      <c r="S2387" s="24"/>
      <c r="T2387" s="24"/>
      <c r="U2387" s="25"/>
      <c r="V2387" s="19" t="str">
        <f aca="false">IF(COUNT(N2387:Q2387)=0,"",MIN(N2387:Q2387))</f>
        <v/>
      </c>
      <c r="W2387" s="16" t="str">
        <f aca="false">IF(V2387="","",INDEX($N$4:$Q$4,MATCH(V2387,N2387:Q2387,0)))</f>
        <v/>
      </c>
      <c r="X2387" s="19" t="str">
        <f aca="false">IF(COUNT(N2387:Q2387)&lt;2,"",SMALL(N2387:Q2387,2))</f>
        <v/>
      </c>
      <c r="Y2387" s="26" t="str">
        <f aca="false">IF(OR(V2387="",M2387=0),"",V2387/M2387-1)</f>
        <v/>
      </c>
      <c r="Z2387" s="26" t="str">
        <f aca="false">IF(OR(V2387="",L2387=""),"",V2387/(L2387*E2387)-1)</f>
        <v/>
      </c>
      <c r="AA2387" s="16" t="str">
        <f aca="false">IF(V2387="","SEM OFERTA",IF(OR(Y2387&gt;Premissas!$B$11,Y2387&lt;Premissas!$B$12),"VERIFICAR - UNIDADE/EMBALAGEM",IF(Y2387&gt;Premissas!$B$6,"NÃO COMPRAR - REAJUSTE &gt;5%","COMPRAR")))</f>
        <v>SEM OFERTA</v>
      </c>
      <c r="AB2387" s="18" t="str">
        <f aca="false">IF(W2387="DIMEC",S2387,IF(W2387="MEDCENTRO",U2387,""))</f>
        <v/>
      </c>
      <c r="AC2387" s="18" t="n">
        <f aca="false">IF(AA2387&lt;&gt;"COMPRAR",0,IF(AB2387="",I2387,MIN(I2387,AB2387)))</f>
        <v>0</v>
      </c>
      <c r="AD2387" s="19" t="n">
        <f aca="false">IF(AC2387&gt;0,AC2387*V2387,0)</f>
        <v>0</v>
      </c>
      <c r="AE2387" s="19" t="n">
        <f aca="false">IF(AC2387&gt;0,(M2387-V2387)*AC2387,0)</f>
        <v>0</v>
      </c>
      <c r="AF2387" s="16" t="str">
        <f aca="false">IF(AA2387&lt;&gt;"COMPRAR","",IF(AB2387="",IF(X2387="","",IF(X2387-V2387&lt;0.01,"EMPATE TÉCNICO","")),IF(AB2387&lt;I2387,"ESTOQUE INSUFICIENTE",IF(X2387="","",IF(X2387-V2387&lt;0.01,"EMPATE TÉCNICO","")))))</f>
        <v/>
      </c>
      <c r="AG2387" s="16" t="s">
        <v>547</v>
      </c>
      <c r="AH2387" s="16" t="s">
        <v>483</v>
      </c>
    </row>
    <row r="2388" customFormat="false" ht="15" hidden="false" customHeight="false" outlineLevel="0" collapsed="false">
      <c r="A2388" s="16" t="s">
        <v>7541</v>
      </c>
      <c r="B2388" s="17" t="s">
        <v>7542</v>
      </c>
      <c r="C2388" s="16" t="s">
        <v>7543</v>
      </c>
      <c r="D2388" s="16" t="s">
        <v>536</v>
      </c>
      <c r="E2388" s="18" t="n">
        <v>1</v>
      </c>
      <c r="F2388" s="16" t="s">
        <v>43</v>
      </c>
      <c r="G2388" s="18" t="n">
        <v>0</v>
      </c>
      <c r="H2388" s="16" t="n">
        <v>0</v>
      </c>
      <c r="I2388" s="18" t="n">
        <v>1</v>
      </c>
      <c r="J2388" s="19" t="n">
        <v>47.2</v>
      </c>
      <c r="K2388" s="19" t="n">
        <v>47.2</v>
      </c>
      <c r="L2388" s="19" t="n">
        <v>47.2</v>
      </c>
      <c r="M2388" s="19" t="n">
        <f aca="false">IF(J2388&gt;0,J2388,K2388)*E2388</f>
        <v>47.2</v>
      </c>
      <c r="N2388" s="20"/>
      <c r="O2388" s="21" t="str">
        <f aca="false">IF(R2388="","",ROUND(R2388*(1-Premissas!$B$4),4))</f>
        <v/>
      </c>
      <c r="P2388" s="22"/>
      <c r="Q2388" s="22"/>
      <c r="R2388" s="23"/>
      <c r="S2388" s="24"/>
      <c r="T2388" s="24"/>
      <c r="U2388" s="25"/>
      <c r="V2388" s="19" t="str">
        <f aca="false">IF(COUNT(N2388:Q2388)=0,"",MIN(N2388:Q2388))</f>
        <v/>
      </c>
      <c r="W2388" s="16" t="str">
        <f aca="false">IF(V2388="","",INDEX($N$4:$Q$4,MATCH(V2388,N2388:Q2388,0)))</f>
        <v/>
      </c>
      <c r="X2388" s="19" t="str">
        <f aca="false">IF(COUNT(N2388:Q2388)&lt;2,"",SMALL(N2388:Q2388,2))</f>
        <v/>
      </c>
      <c r="Y2388" s="26" t="str">
        <f aca="false">IF(OR(V2388="",M2388=0),"",V2388/M2388-1)</f>
        <v/>
      </c>
      <c r="Z2388" s="26" t="str">
        <f aca="false">IF(OR(V2388="",L2388=""),"",V2388/(L2388*E2388)-1)</f>
        <v/>
      </c>
      <c r="AA2388" s="16" t="str">
        <f aca="false">IF(V2388="","SEM OFERTA",IF(OR(Y2388&gt;Premissas!$B$11,Y2388&lt;Premissas!$B$12),"VERIFICAR - UNIDADE/EMBALAGEM",IF(Y2388&gt;Premissas!$B$6,"NÃO COMPRAR - REAJUSTE &gt;5%","COMPRAR")))</f>
        <v>SEM OFERTA</v>
      </c>
      <c r="AB2388" s="18" t="str">
        <f aca="false">IF(W2388="DIMEC",S2388,IF(W2388="MEDCENTRO",U2388,""))</f>
        <v/>
      </c>
      <c r="AC2388" s="18" t="n">
        <f aca="false">IF(AA2388&lt;&gt;"COMPRAR",0,IF(AB2388="",I2388,MIN(I2388,AB2388)))</f>
        <v>0</v>
      </c>
      <c r="AD2388" s="19" t="n">
        <f aca="false">IF(AC2388&gt;0,AC2388*V2388,0)</f>
        <v>0</v>
      </c>
      <c r="AE2388" s="19" t="n">
        <f aca="false">IF(AC2388&gt;0,(M2388-V2388)*AC2388,0)</f>
        <v>0</v>
      </c>
      <c r="AF2388" s="16" t="str">
        <f aca="false">IF(AA2388&lt;&gt;"COMPRAR","",IF(AB2388="",IF(X2388="","",IF(X2388-V2388&lt;0.01,"EMPATE TÉCNICO","")),IF(AB2388&lt;I2388,"ESTOQUE INSUFICIENTE",IF(X2388="","",IF(X2388-V2388&lt;0.01,"EMPATE TÉCNICO","")))))</f>
        <v/>
      </c>
      <c r="AG2388" s="16" t="s">
        <v>139</v>
      </c>
      <c r="AH2388" s="16" t="s">
        <v>483</v>
      </c>
    </row>
    <row r="2389" customFormat="false" ht="15" hidden="false" customHeight="false" outlineLevel="0" collapsed="false">
      <c r="A2389" s="16" t="s">
        <v>7544</v>
      </c>
      <c r="B2389" s="17" t="s">
        <v>7545</v>
      </c>
      <c r="C2389" s="16" t="s">
        <v>7546</v>
      </c>
      <c r="D2389" s="16" t="s">
        <v>6261</v>
      </c>
      <c r="E2389" s="18" t="n">
        <v>1</v>
      </c>
      <c r="F2389" s="16" t="s">
        <v>43</v>
      </c>
      <c r="G2389" s="18" t="n">
        <v>7</v>
      </c>
      <c r="H2389" s="16" t="n">
        <v>3.2</v>
      </c>
      <c r="I2389" s="18" t="n">
        <v>2</v>
      </c>
      <c r="J2389" s="19" t="n">
        <v>2.5</v>
      </c>
      <c r="K2389" s="19" t="n">
        <v>2.5</v>
      </c>
      <c r="L2389" s="19" t="n">
        <v>2.5</v>
      </c>
      <c r="M2389" s="19" t="n">
        <f aca="false">IF(J2389&gt;0,J2389,K2389)*E2389</f>
        <v>2.5</v>
      </c>
      <c r="N2389" s="20"/>
      <c r="O2389" s="21" t="str">
        <f aca="false">IF(R2389="","",ROUND(R2389*(1-Premissas!$B$4),4))</f>
        <v/>
      </c>
      <c r="P2389" s="22"/>
      <c r="Q2389" s="22"/>
      <c r="R2389" s="23"/>
      <c r="S2389" s="24"/>
      <c r="T2389" s="24"/>
      <c r="U2389" s="25"/>
      <c r="V2389" s="19" t="str">
        <f aca="false">IF(COUNT(N2389:Q2389)=0,"",MIN(N2389:Q2389))</f>
        <v/>
      </c>
      <c r="W2389" s="16" t="str">
        <f aca="false">IF(V2389="","",INDEX($N$4:$Q$4,MATCH(V2389,N2389:Q2389,0)))</f>
        <v/>
      </c>
      <c r="X2389" s="19" t="str">
        <f aca="false">IF(COUNT(N2389:Q2389)&lt;2,"",SMALL(N2389:Q2389,2))</f>
        <v/>
      </c>
      <c r="Y2389" s="26" t="str">
        <f aca="false">IF(OR(V2389="",M2389=0),"",V2389/M2389-1)</f>
        <v/>
      </c>
      <c r="Z2389" s="26" t="str">
        <f aca="false">IF(OR(V2389="",L2389=""),"",V2389/(L2389*E2389)-1)</f>
        <v/>
      </c>
      <c r="AA2389" s="16" t="str">
        <f aca="false">IF(V2389="","SEM OFERTA",IF(OR(Y2389&gt;Premissas!$B$11,Y2389&lt;Premissas!$B$12),"VERIFICAR - UNIDADE/EMBALAGEM",IF(Y2389&gt;Premissas!$B$6,"NÃO COMPRAR - REAJUSTE &gt;5%","COMPRAR")))</f>
        <v>SEM OFERTA</v>
      </c>
      <c r="AB2389" s="18" t="str">
        <f aca="false">IF(W2389="DIMEC",S2389,IF(W2389="MEDCENTRO",U2389,""))</f>
        <v/>
      </c>
      <c r="AC2389" s="18" t="n">
        <f aca="false">IF(AA2389&lt;&gt;"COMPRAR",0,IF(AB2389="",I2389,MIN(I2389,AB2389)))</f>
        <v>0</v>
      </c>
      <c r="AD2389" s="19" t="n">
        <f aca="false">IF(AC2389&gt;0,AC2389*V2389,0)</f>
        <v>0</v>
      </c>
      <c r="AE2389" s="19" t="n">
        <f aca="false">IF(AC2389&gt;0,(M2389-V2389)*AC2389,0)</f>
        <v>0</v>
      </c>
      <c r="AF2389" s="16" t="str">
        <f aca="false">IF(AA2389&lt;&gt;"COMPRAR","",IF(AB2389="",IF(X2389="","",IF(X2389-V2389&lt;0.01,"EMPATE TÉCNICO","")),IF(AB2389&lt;I2389,"ESTOQUE INSUFICIENTE",IF(X2389="","",IF(X2389-V2389&lt;0.01,"EMPATE TÉCNICO","")))))</f>
        <v/>
      </c>
      <c r="AG2389" s="16" t="s">
        <v>3750</v>
      </c>
      <c r="AH2389" s="16" t="s">
        <v>483</v>
      </c>
    </row>
    <row r="2390" customFormat="false" ht="15" hidden="false" customHeight="false" outlineLevel="0" collapsed="false">
      <c r="A2390" s="16" t="s">
        <v>7547</v>
      </c>
      <c r="B2390" s="17" t="s">
        <v>7548</v>
      </c>
      <c r="C2390" s="16" t="s">
        <v>7549</v>
      </c>
      <c r="D2390" s="16"/>
      <c r="E2390" s="18" t="n">
        <v>12</v>
      </c>
      <c r="F2390" s="16" t="s">
        <v>43</v>
      </c>
      <c r="G2390" s="18" t="n">
        <v>0</v>
      </c>
      <c r="H2390" s="16" t="n">
        <v>0</v>
      </c>
      <c r="I2390" s="18" t="n">
        <v>1</v>
      </c>
      <c r="J2390" s="19" t="n">
        <v>69.89</v>
      </c>
      <c r="K2390" s="19" t="n">
        <v>69.89</v>
      </c>
      <c r="L2390" s="19" t="n">
        <v>69.89</v>
      </c>
      <c r="M2390" s="19" t="n">
        <f aca="false">IF(J2390&gt;0,J2390,K2390)*E2390</f>
        <v>838.68</v>
      </c>
      <c r="N2390" s="20"/>
      <c r="O2390" s="21" t="str">
        <f aca="false">IF(R2390="","",ROUND(R2390*(1-Premissas!$B$4),4))</f>
        <v/>
      </c>
      <c r="P2390" s="22"/>
      <c r="Q2390" s="22"/>
      <c r="R2390" s="23"/>
      <c r="S2390" s="24"/>
      <c r="T2390" s="24"/>
      <c r="U2390" s="25"/>
      <c r="V2390" s="19" t="str">
        <f aca="false">IF(COUNT(N2390:Q2390)=0,"",MIN(N2390:Q2390))</f>
        <v/>
      </c>
      <c r="W2390" s="16" t="str">
        <f aca="false">IF(V2390="","",INDEX($N$4:$Q$4,MATCH(V2390,N2390:Q2390,0)))</f>
        <v/>
      </c>
      <c r="X2390" s="19" t="str">
        <f aca="false">IF(COUNT(N2390:Q2390)&lt;2,"",SMALL(N2390:Q2390,2))</f>
        <v/>
      </c>
      <c r="Y2390" s="26" t="str">
        <f aca="false">IF(OR(V2390="",M2390=0),"",V2390/M2390-1)</f>
        <v/>
      </c>
      <c r="Z2390" s="26" t="str">
        <f aca="false">IF(OR(V2390="",L2390=""),"",V2390/(L2390*E2390)-1)</f>
        <v/>
      </c>
      <c r="AA2390" s="16" t="str">
        <f aca="false">IF(V2390="","SEM OFERTA",IF(OR(Y2390&gt;Premissas!$B$11,Y2390&lt;Premissas!$B$12),"VERIFICAR - UNIDADE/EMBALAGEM",IF(Y2390&gt;Premissas!$B$6,"NÃO COMPRAR - REAJUSTE &gt;5%","COMPRAR")))</f>
        <v>SEM OFERTA</v>
      </c>
      <c r="AB2390" s="18" t="str">
        <f aca="false">IF(W2390="DIMEC",S2390,IF(W2390="MEDCENTRO",U2390,""))</f>
        <v/>
      </c>
      <c r="AC2390" s="18" t="n">
        <f aca="false">IF(AA2390&lt;&gt;"COMPRAR",0,IF(AB2390="",I2390,MIN(I2390,AB2390)))</f>
        <v>0</v>
      </c>
      <c r="AD2390" s="19" t="n">
        <f aca="false">IF(AC2390&gt;0,AC2390*V2390,0)</f>
        <v>0</v>
      </c>
      <c r="AE2390" s="19" t="n">
        <f aca="false">IF(AC2390&gt;0,(M2390-V2390)*AC2390,0)</f>
        <v>0</v>
      </c>
      <c r="AF2390" s="16" t="str">
        <f aca="false">IF(AA2390&lt;&gt;"COMPRAR","",IF(AB2390="",IF(X2390="","",IF(X2390-V2390&lt;0.01,"EMPATE TÉCNICO","")),IF(AB2390&lt;I2390,"ESTOQUE INSUFICIENTE",IF(X2390="","",IF(X2390-V2390&lt;0.01,"EMPATE TÉCNICO","")))))</f>
        <v/>
      </c>
      <c r="AG2390" s="16" t="s">
        <v>520</v>
      </c>
      <c r="AH2390" s="16" t="s">
        <v>483</v>
      </c>
    </row>
    <row r="2391" customFormat="false" ht="15" hidden="false" customHeight="false" outlineLevel="0" collapsed="false">
      <c r="A2391" s="16" t="s">
        <v>7550</v>
      </c>
      <c r="B2391" s="17" t="s">
        <v>7551</v>
      </c>
      <c r="C2391" s="16" t="s">
        <v>7552</v>
      </c>
      <c r="D2391" s="16"/>
      <c r="E2391" s="18" t="n">
        <v>1</v>
      </c>
      <c r="F2391" s="16" t="s">
        <v>43</v>
      </c>
      <c r="G2391" s="18" t="n">
        <v>0</v>
      </c>
      <c r="H2391" s="16" t="n">
        <v>0</v>
      </c>
      <c r="I2391" s="18" t="n">
        <v>1</v>
      </c>
      <c r="J2391" s="19" t="n">
        <v>7.99</v>
      </c>
      <c r="K2391" s="19" t="n">
        <v>7.99</v>
      </c>
      <c r="L2391" s="19" t="n">
        <v>7.99</v>
      </c>
      <c r="M2391" s="19" t="n">
        <f aca="false">IF(J2391&gt;0,J2391,K2391)*E2391</f>
        <v>7.99</v>
      </c>
      <c r="N2391" s="20"/>
      <c r="O2391" s="21" t="str">
        <f aca="false">IF(R2391="","",ROUND(R2391*(1-Premissas!$B$4),4))</f>
        <v/>
      </c>
      <c r="P2391" s="22"/>
      <c r="Q2391" s="22"/>
      <c r="R2391" s="23"/>
      <c r="S2391" s="24"/>
      <c r="T2391" s="24"/>
      <c r="U2391" s="25"/>
      <c r="V2391" s="19" t="str">
        <f aca="false">IF(COUNT(N2391:Q2391)=0,"",MIN(N2391:Q2391))</f>
        <v/>
      </c>
      <c r="W2391" s="16" t="str">
        <f aca="false">IF(V2391="","",INDEX($N$4:$Q$4,MATCH(V2391,N2391:Q2391,0)))</f>
        <v/>
      </c>
      <c r="X2391" s="19" t="str">
        <f aca="false">IF(COUNT(N2391:Q2391)&lt;2,"",SMALL(N2391:Q2391,2))</f>
        <v/>
      </c>
      <c r="Y2391" s="26" t="str">
        <f aca="false">IF(OR(V2391="",M2391=0),"",V2391/M2391-1)</f>
        <v/>
      </c>
      <c r="Z2391" s="26" t="str">
        <f aca="false">IF(OR(V2391="",L2391=""),"",V2391/(L2391*E2391)-1)</f>
        <v/>
      </c>
      <c r="AA2391" s="16" t="str">
        <f aca="false">IF(V2391="","SEM OFERTA",IF(OR(Y2391&gt;Premissas!$B$11,Y2391&lt;Premissas!$B$12),"VERIFICAR - UNIDADE/EMBALAGEM",IF(Y2391&gt;Premissas!$B$6,"NÃO COMPRAR - REAJUSTE &gt;5%","COMPRAR")))</f>
        <v>SEM OFERTA</v>
      </c>
      <c r="AB2391" s="18" t="str">
        <f aca="false">IF(W2391="DIMEC",S2391,IF(W2391="MEDCENTRO",U2391,""))</f>
        <v/>
      </c>
      <c r="AC2391" s="18" t="n">
        <f aca="false">IF(AA2391&lt;&gt;"COMPRAR",0,IF(AB2391="",I2391,MIN(I2391,AB2391)))</f>
        <v>0</v>
      </c>
      <c r="AD2391" s="19" t="n">
        <f aca="false">IF(AC2391&gt;0,AC2391*V2391,0)</f>
        <v>0</v>
      </c>
      <c r="AE2391" s="19" t="n">
        <f aca="false">IF(AC2391&gt;0,(M2391-V2391)*AC2391,0)</f>
        <v>0</v>
      </c>
      <c r="AF2391" s="16" t="str">
        <f aca="false">IF(AA2391&lt;&gt;"COMPRAR","",IF(AB2391="",IF(X2391="","",IF(X2391-V2391&lt;0.01,"EMPATE TÉCNICO","")),IF(AB2391&lt;I2391,"ESTOQUE INSUFICIENTE",IF(X2391="","",IF(X2391-V2391&lt;0.01,"EMPATE TÉCNICO","")))))</f>
        <v/>
      </c>
      <c r="AG2391" s="16" t="s">
        <v>3078</v>
      </c>
      <c r="AH2391" s="16" t="s">
        <v>483</v>
      </c>
    </row>
    <row r="2392" customFormat="false" ht="15" hidden="false" customHeight="false" outlineLevel="0" collapsed="false">
      <c r="A2392" s="16" t="s">
        <v>7553</v>
      </c>
      <c r="B2392" s="17" t="s">
        <v>7554</v>
      </c>
      <c r="C2392" s="16" t="s">
        <v>7555</v>
      </c>
      <c r="D2392" s="16" t="s">
        <v>762</v>
      </c>
      <c r="E2392" s="18" t="n">
        <v>1</v>
      </c>
      <c r="F2392" s="16" t="s">
        <v>43</v>
      </c>
      <c r="G2392" s="18" t="n">
        <v>0</v>
      </c>
      <c r="H2392" s="16" t="n">
        <v>0</v>
      </c>
      <c r="I2392" s="18" t="n">
        <v>1</v>
      </c>
      <c r="J2392" s="19" t="n">
        <v>14.9</v>
      </c>
      <c r="K2392" s="19" t="n">
        <v>14.9</v>
      </c>
      <c r="L2392" s="19" t="n">
        <v>14.9</v>
      </c>
      <c r="M2392" s="19" t="n">
        <f aca="false">IF(J2392&gt;0,J2392,K2392)*E2392</f>
        <v>14.9</v>
      </c>
      <c r="N2392" s="20"/>
      <c r="O2392" s="21" t="str">
        <f aca="false">IF(R2392="","",ROUND(R2392*(1-Premissas!$B$4),4))</f>
        <v/>
      </c>
      <c r="P2392" s="22"/>
      <c r="Q2392" s="22"/>
      <c r="R2392" s="23"/>
      <c r="S2392" s="24"/>
      <c r="T2392" s="24"/>
      <c r="U2392" s="25"/>
      <c r="V2392" s="19" t="str">
        <f aca="false">IF(COUNT(N2392:Q2392)=0,"",MIN(N2392:Q2392))</f>
        <v/>
      </c>
      <c r="W2392" s="16" t="str">
        <f aca="false">IF(V2392="","",INDEX($N$4:$Q$4,MATCH(V2392,N2392:Q2392,0)))</f>
        <v/>
      </c>
      <c r="X2392" s="19" t="str">
        <f aca="false">IF(COUNT(N2392:Q2392)&lt;2,"",SMALL(N2392:Q2392,2))</f>
        <v/>
      </c>
      <c r="Y2392" s="26" t="str">
        <f aca="false">IF(OR(V2392="",M2392=0),"",V2392/M2392-1)</f>
        <v/>
      </c>
      <c r="Z2392" s="26" t="str">
        <f aca="false">IF(OR(V2392="",L2392=""),"",V2392/(L2392*E2392)-1)</f>
        <v/>
      </c>
      <c r="AA2392" s="16" t="str">
        <f aca="false">IF(V2392="","SEM OFERTA",IF(OR(Y2392&gt;Premissas!$B$11,Y2392&lt;Premissas!$B$12),"VERIFICAR - UNIDADE/EMBALAGEM",IF(Y2392&gt;Premissas!$B$6,"NÃO COMPRAR - REAJUSTE &gt;5%","COMPRAR")))</f>
        <v>SEM OFERTA</v>
      </c>
      <c r="AB2392" s="18" t="str">
        <f aca="false">IF(W2392="DIMEC",S2392,IF(W2392="MEDCENTRO",U2392,""))</f>
        <v/>
      </c>
      <c r="AC2392" s="18" t="n">
        <f aca="false">IF(AA2392&lt;&gt;"COMPRAR",0,IF(AB2392="",I2392,MIN(I2392,AB2392)))</f>
        <v>0</v>
      </c>
      <c r="AD2392" s="19" t="n">
        <f aca="false">IF(AC2392&gt;0,AC2392*V2392,0)</f>
        <v>0</v>
      </c>
      <c r="AE2392" s="19" t="n">
        <f aca="false">IF(AC2392&gt;0,(M2392-V2392)*AC2392,0)</f>
        <v>0</v>
      </c>
      <c r="AF2392" s="16" t="str">
        <f aca="false">IF(AA2392&lt;&gt;"COMPRAR","",IF(AB2392="",IF(X2392="","",IF(X2392-V2392&lt;0.01,"EMPATE TÉCNICO","")),IF(AB2392&lt;I2392,"ESTOQUE INSUFICIENTE",IF(X2392="","",IF(X2392-V2392&lt;0.01,"EMPATE TÉCNICO","")))))</f>
        <v/>
      </c>
      <c r="AG2392" s="16" t="s">
        <v>763</v>
      </c>
      <c r="AH2392" s="16" t="s">
        <v>483</v>
      </c>
    </row>
    <row r="2393" customFormat="false" ht="15" hidden="false" customHeight="false" outlineLevel="0" collapsed="false">
      <c r="A2393" s="16" t="s">
        <v>7556</v>
      </c>
      <c r="B2393" s="17" t="s">
        <v>7557</v>
      </c>
      <c r="C2393" s="16" t="s">
        <v>7558</v>
      </c>
      <c r="D2393" s="16" t="s">
        <v>762</v>
      </c>
      <c r="E2393" s="18" t="n">
        <v>1</v>
      </c>
      <c r="F2393" s="16" t="s">
        <v>43</v>
      </c>
      <c r="G2393" s="18" t="n">
        <v>0</v>
      </c>
      <c r="H2393" s="16" t="n">
        <v>0</v>
      </c>
      <c r="I2393" s="18" t="n">
        <v>1</v>
      </c>
      <c r="J2393" s="19" t="n">
        <v>0</v>
      </c>
      <c r="K2393" s="19" t="n">
        <v>19.42</v>
      </c>
      <c r="L2393" s="19"/>
      <c r="M2393" s="19" t="n">
        <f aca="false">IF(J2393&gt;0,J2393,K2393)*E2393</f>
        <v>19.42</v>
      </c>
      <c r="N2393" s="20"/>
      <c r="O2393" s="21" t="str">
        <f aca="false">IF(R2393="","",ROUND(R2393*(1-Premissas!$B$4),4))</f>
        <v/>
      </c>
      <c r="P2393" s="22"/>
      <c r="Q2393" s="22"/>
      <c r="R2393" s="23"/>
      <c r="S2393" s="24"/>
      <c r="T2393" s="24"/>
      <c r="U2393" s="25"/>
      <c r="V2393" s="19" t="str">
        <f aca="false">IF(COUNT(N2393:Q2393)=0,"",MIN(N2393:Q2393))</f>
        <v/>
      </c>
      <c r="W2393" s="16" t="str">
        <f aca="false">IF(V2393="","",INDEX($N$4:$Q$4,MATCH(V2393,N2393:Q2393,0)))</f>
        <v/>
      </c>
      <c r="X2393" s="19" t="str">
        <f aca="false">IF(COUNT(N2393:Q2393)&lt;2,"",SMALL(N2393:Q2393,2))</f>
        <v/>
      </c>
      <c r="Y2393" s="26" t="str">
        <f aca="false">IF(OR(V2393="",M2393=0),"",V2393/M2393-1)</f>
        <v/>
      </c>
      <c r="Z2393" s="26" t="str">
        <f aca="false">IF(OR(V2393="",L2393=""),"",V2393/(L2393*E2393)-1)</f>
        <v/>
      </c>
      <c r="AA2393" s="16" t="str">
        <f aca="false">IF(V2393="","SEM OFERTA",IF(OR(Y2393&gt;Premissas!$B$11,Y2393&lt;Premissas!$B$12),"VERIFICAR - UNIDADE/EMBALAGEM",IF(Y2393&gt;Premissas!$B$6,"NÃO COMPRAR - REAJUSTE &gt;5%","COMPRAR")))</f>
        <v>SEM OFERTA</v>
      </c>
      <c r="AB2393" s="18" t="str">
        <f aca="false">IF(W2393="DIMEC",S2393,IF(W2393="MEDCENTRO",U2393,""))</f>
        <v/>
      </c>
      <c r="AC2393" s="18" t="n">
        <f aca="false">IF(AA2393&lt;&gt;"COMPRAR",0,IF(AB2393="",I2393,MIN(I2393,AB2393)))</f>
        <v>0</v>
      </c>
      <c r="AD2393" s="19" t="n">
        <f aca="false">IF(AC2393&gt;0,AC2393*V2393,0)</f>
        <v>0</v>
      </c>
      <c r="AE2393" s="19" t="n">
        <f aca="false">IF(AC2393&gt;0,(M2393-V2393)*AC2393,0)</f>
        <v>0</v>
      </c>
      <c r="AF2393" s="16" t="str">
        <f aca="false">IF(AA2393&lt;&gt;"COMPRAR","",IF(AB2393="",IF(X2393="","",IF(X2393-V2393&lt;0.01,"EMPATE TÉCNICO","")),IF(AB2393&lt;I2393,"ESTOQUE INSUFICIENTE",IF(X2393="","",IF(X2393-V2393&lt;0.01,"EMPATE TÉCNICO","")))))</f>
        <v/>
      </c>
      <c r="AG2393" s="16" t="s">
        <v>763</v>
      </c>
      <c r="AH2393" s="16" t="s">
        <v>483</v>
      </c>
    </row>
    <row r="2394" customFormat="false" ht="15" hidden="false" customHeight="false" outlineLevel="0" collapsed="false">
      <c r="A2394" s="16" t="s">
        <v>7559</v>
      </c>
      <c r="B2394" s="17" t="s">
        <v>7560</v>
      </c>
      <c r="C2394" s="16" t="s">
        <v>7561</v>
      </c>
      <c r="D2394" s="16" t="s">
        <v>4267</v>
      </c>
      <c r="E2394" s="18" t="n">
        <v>1</v>
      </c>
      <c r="F2394" s="16" t="s">
        <v>43</v>
      </c>
      <c r="G2394" s="18" t="n">
        <v>0</v>
      </c>
      <c r="H2394" s="16" t="n">
        <v>0.2</v>
      </c>
      <c r="I2394" s="18" t="n">
        <v>1</v>
      </c>
      <c r="J2394" s="19" t="n">
        <v>10.39</v>
      </c>
      <c r="K2394" s="19" t="n">
        <v>10.39</v>
      </c>
      <c r="L2394" s="19" t="n">
        <v>10.39</v>
      </c>
      <c r="M2394" s="19" t="n">
        <f aca="false">IF(J2394&gt;0,J2394,K2394)*E2394</f>
        <v>10.39</v>
      </c>
      <c r="N2394" s="20"/>
      <c r="O2394" s="21" t="str">
        <f aca="false">IF(R2394="","",ROUND(R2394*(1-Premissas!$B$4),4))</f>
        <v/>
      </c>
      <c r="P2394" s="22"/>
      <c r="Q2394" s="22"/>
      <c r="R2394" s="23"/>
      <c r="S2394" s="24"/>
      <c r="T2394" s="24"/>
      <c r="U2394" s="25"/>
      <c r="V2394" s="19" t="str">
        <f aca="false">IF(COUNT(N2394:Q2394)=0,"",MIN(N2394:Q2394))</f>
        <v/>
      </c>
      <c r="W2394" s="16" t="str">
        <f aca="false">IF(V2394="","",INDEX($N$4:$Q$4,MATCH(V2394,N2394:Q2394,0)))</f>
        <v/>
      </c>
      <c r="X2394" s="19" t="str">
        <f aca="false">IF(COUNT(N2394:Q2394)&lt;2,"",SMALL(N2394:Q2394,2))</f>
        <v/>
      </c>
      <c r="Y2394" s="26" t="str">
        <f aca="false">IF(OR(V2394="",M2394=0),"",V2394/M2394-1)</f>
        <v/>
      </c>
      <c r="Z2394" s="26" t="str">
        <f aca="false">IF(OR(V2394="",L2394=""),"",V2394/(L2394*E2394)-1)</f>
        <v/>
      </c>
      <c r="AA2394" s="16" t="str">
        <f aca="false">IF(V2394="","SEM OFERTA",IF(OR(Y2394&gt;Premissas!$B$11,Y2394&lt;Premissas!$B$12),"VERIFICAR - UNIDADE/EMBALAGEM",IF(Y2394&gt;Premissas!$B$6,"NÃO COMPRAR - REAJUSTE &gt;5%","COMPRAR")))</f>
        <v>SEM OFERTA</v>
      </c>
      <c r="AB2394" s="18" t="str">
        <f aca="false">IF(W2394="DIMEC",S2394,IF(W2394="MEDCENTRO",U2394,""))</f>
        <v/>
      </c>
      <c r="AC2394" s="18" t="n">
        <f aca="false">IF(AA2394&lt;&gt;"COMPRAR",0,IF(AB2394="",I2394,MIN(I2394,AB2394)))</f>
        <v>0</v>
      </c>
      <c r="AD2394" s="19" t="n">
        <f aca="false">IF(AC2394&gt;0,AC2394*V2394,0)</f>
        <v>0</v>
      </c>
      <c r="AE2394" s="19" t="n">
        <f aca="false">IF(AC2394&gt;0,(M2394-V2394)*AC2394,0)</f>
        <v>0</v>
      </c>
      <c r="AF2394" s="16" t="str">
        <f aca="false">IF(AA2394&lt;&gt;"COMPRAR","",IF(AB2394="",IF(X2394="","",IF(X2394-V2394&lt;0.01,"EMPATE TÉCNICO","")),IF(AB2394&lt;I2394,"ESTOQUE INSUFICIENTE",IF(X2394="","",IF(X2394-V2394&lt;0.01,"EMPATE TÉCNICO","")))))</f>
        <v/>
      </c>
      <c r="AG2394" s="16" t="s">
        <v>1798</v>
      </c>
      <c r="AH2394" s="16" t="s">
        <v>483</v>
      </c>
    </row>
    <row r="2395" customFormat="false" ht="15" hidden="false" customHeight="false" outlineLevel="0" collapsed="false">
      <c r="A2395" s="16" t="s">
        <v>7562</v>
      </c>
      <c r="B2395" s="17" t="s">
        <v>7563</v>
      </c>
      <c r="C2395" s="16" t="s">
        <v>7564</v>
      </c>
      <c r="D2395" s="16"/>
      <c r="E2395" s="18" t="n">
        <v>1</v>
      </c>
      <c r="F2395" s="16" t="s">
        <v>43</v>
      </c>
      <c r="G2395" s="18" t="n">
        <v>0</v>
      </c>
      <c r="H2395" s="16" t="n">
        <v>0.1</v>
      </c>
      <c r="I2395" s="18" t="n">
        <v>1</v>
      </c>
      <c r="J2395" s="19" t="n">
        <v>15.48</v>
      </c>
      <c r="K2395" s="19" t="n">
        <v>15.48</v>
      </c>
      <c r="L2395" s="19" t="n">
        <v>15.48</v>
      </c>
      <c r="M2395" s="19" t="n">
        <f aca="false">IF(J2395&gt;0,J2395,K2395)*E2395</f>
        <v>15.48</v>
      </c>
      <c r="N2395" s="20"/>
      <c r="O2395" s="21" t="str">
        <f aca="false">IF(R2395="","",ROUND(R2395*(1-Premissas!$B$4),4))</f>
        <v/>
      </c>
      <c r="P2395" s="22"/>
      <c r="Q2395" s="22"/>
      <c r="R2395" s="23"/>
      <c r="S2395" s="24"/>
      <c r="T2395" s="24"/>
      <c r="U2395" s="25"/>
      <c r="V2395" s="19" t="str">
        <f aca="false">IF(COUNT(N2395:Q2395)=0,"",MIN(N2395:Q2395))</f>
        <v/>
      </c>
      <c r="W2395" s="16" t="str">
        <f aca="false">IF(V2395="","",INDEX($N$4:$Q$4,MATCH(V2395,N2395:Q2395,0)))</f>
        <v/>
      </c>
      <c r="X2395" s="19" t="str">
        <f aca="false">IF(COUNT(N2395:Q2395)&lt;2,"",SMALL(N2395:Q2395,2))</f>
        <v/>
      </c>
      <c r="Y2395" s="26" t="str">
        <f aca="false">IF(OR(V2395="",M2395=0),"",V2395/M2395-1)</f>
        <v/>
      </c>
      <c r="Z2395" s="26" t="str">
        <f aca="false">IF(OR(V2395="",L2395=""),"",V2395/(L2395*E2395)-1)</f>
        <v/>
      </c>
      <c r="AA2395" s="16" t="str">
        <f aca="false">IF(V2395="","SEM OFERTA",IF(OR(Y2395&gt;Premissas!$B$11,Y2395&lt;Premissas!$B$12),"VERIFICAR - UNIDADE/EMBALAGEM",IF(Y2395&gt;Premissas!$B$6,"NÃO COMPRAR - REAJUSTE &gt;5%","COMPRAR")))</f>
        <v>SEM OFERTA</v>
      </c>
      <c r="AB2395" s="18" t="str">
        <f aca="false">IF(W2395="DIMEC",S2395,IF(W2395="MEDCENTRO",U2395,""))</f>
        <v/>
      </c>
      <c r="AC2395" s="18" t="n">
        <f aca="false">IF(AA2395&lt;&gt;"COMPRAR",0,IF(AB2395="",I2395,MIN(I2395,AB2395)))</f>
        <v>0</v>
      </c>
      <c r="AD2395" s="19" t="n">
        <f aca="false">IF(AC2395&gt;0,AC2395*V2395,0)</f>
        <v>0</v>
      </c>
      <c r="AE2395" s="19" t="n">
        <f aca="false">IF(AC2395&gt;0,(M2395-V2395)*AC2395,0)</f>
        <v>0</v>
      </c>
      <c r="AF2395" s="16" t="str">
        <f aca="false">IF(AA2395&lt;&gt;"COMPRAR","",IF(AB2395="",IF(X2395="","",IF(X2395-V2395&lt;0.01,"EMPATE TÉCNICO","")),IF(AB2395&lt;I2395,"ESTOQUE INSUFICIENTE",IF(X2395="","",IF(X2395-V2395&lt;0.01,"EMPATE TÉCNICO","")))))</f>
        <v/>
      </c>
      <c r="AG2395" s="16" t="s">
        <v>490</v>
      </c>
      <c r="AH2395" s="16" t="s">
        <v>483</v>
      </c>
    </row>
    <row r="2396" customFormat="false" ht="15" hidden="false" customHeight="false" outlineLevel="0" collapsed="false">
      <c r="A2396" s="16" t="s">
        <v>7565</v>
      </c>
      <c r="B2396" s="17" t="s">
        <v>7566</v>
      </c>
      <c r="C2396" s="16" t="s">
        <v>7567</v>
      </c>
      <c r="D2396" s="16" t="s">
        <v>4574</v>
      </c>
      <c r="E2396" s="18" t="n">
        <v>1</v>
      </c>
      <c r="F2396" s="16" t="s">
        <v>41</v>
      </c>
      <c r="G2396" s="18" t="n">
        <v>53</v>
      </c>
      <c r="H2396" s="16" t="n">
        <v>42.9</v>
      </c>
      <c r="I2396" s="18" t="n">
        <v>58</v>
      </c>
      <c r="J2396" s="19" t="n">
        <v>3.83986111111111</v>
      </c>
      <c r="K2396" s="19" t="n">
        <v>3.83986111111111</v>
      </c>
      <c r="L2396" s="19" t="n">
        <v>3.8399</v>
      </c>
      <c r="M2396" s="19" t="n">
        <f aca="false">IF(J2396&gt;0,J2396,K2396)*E2396</f>
        <v>3.83986111111111</v>
      </c>
      <c r="N2396" s="20"/>
      <c r="O2396" s="21" t="str">
        <f aca="false">IF(R2396="","",ROUND(R2396*(1-Premissas!$B$4),4))</f>
        <v/>
      </c>
      <c r="P2396" s="22"/>
      <c r="Q2396" s="22"/>
      <c r="R2396" s="23"/>
      <c r="S2396" s="24"/>
      <c r="T2396" s="24"/>
      <c r="U2396" s="25"/>
      <c r="V2396" s="19" t="str">
        <f aca="false">IF(COUNT(N2396:Q2396)=0,"",MIN(N2396:Q2396))</f>
        <v/>
      </c>
      <c r="W2396" s="16" t="str">
        <f aca="false">IF(V2396="","",INDEX($N$4:$Q$4,MATCH(V2396,N2396:Q2396,0)))</f>
        <v/>
      </c>
      <c r="X2396" s="19" t="str">
        <f aca="false">IF(COUNT(N2396:Q2396)&lt;2,"",SMALL(N2396:Q2396,2))</f>
        <v/>
      </c>
      <c r="Y2396" s="26" t="str">
        <f aca="false">IF(OR(V2396="",M2396=0),"",V2396/M2396-1)</f>
        <v/>
      </c>
      <c r="Z2396" s="26" t="str">
        <f aca="false">IF(OR(V2396="",L2396=""),"",V2396/(L2396*E2396)-1)</f>
        <v/>
      </c>
      <c r="AA2396" s="16" t="str">
        <f aca="false">IF(V2396="","SEM OFERTA",IF(OR(Y2396&gt;Premissas!$B$11,Y2396&lt;Premissas!$B$12),"VERIFICAR - UNIDADE/EMBALAGEM",IF(Y2396&gt;Premissas!$B$6,"NÃO COMPRAR - REAJUSTE &gt;5%","COMPRAR")))</f>
        <v>SEM OFERTA</v>
      </c>
      <c r="AB2396" s="18" t="str">
        <f aca="false">IF(W2396="DIMEC",S2396,IF(W2396="MEDCENTRO",U2396,""))</f>
        <v/>
      </c>
      <c r="AC2396" s="18" t="n">
        <f aca="false">IF(AA2396&lt;&gt;"COMPRAR",0,IF(AB2396="",I2396,MIN(I2396,AB2396)))</f>
        <v>0</v>
      </c>
      <c r="AD2396" s="19" t="n">
        <f aca="false">IF(AC2396&gt;0,AC2396*V2396,0)</f>
        <v>0</v>
      </c>
      <c r="AE2396" s="19" t="n">
        <f aca="false">IF(AC2396&gt;0,(M2396-V2396)*AC2396,0)</f>
        <v>0</v>
      </c>
      <c r="AF2396" s="16" t="str">
        <f aca="false">IF(AA2396&lt;&gt;"COMPRAR","",IF(AB2396="",IF(X2396="","",IF(X2396-V2396&lt;0.01,"EMPATE TÉCNICO","")),IF(AB2396&lt;I2396,"ESTOQUE INSUFICIENTE",IF(X2396="","",IF(X2396-V2396&lt;0.01,"EMPATE TÉCNICO","")))))</f>
        <v/>
      </c>
      <c r="AG2396" s="16" t="s">
        <v>328</v>
      </c>
      <c r="AH2396" s="16" t="s">
        <v>483</v>
      </c>
    </row>
    <row r="2397" customFormat="false" ht="15" hidden="false" customHeight="false" outlineLevel="0" collapsed="false">
      <c r="A2397" s="16" t="s">
        <v>7568</v>
      </c>
      <c r="B2397" s="17" t="s">
        <v>7569</v>
      </c>
      <c r="C2397" s="16" t="s">
        <v>7570</v>
      </c>
      <c r="D2397" s="16" t="s">
        <v>4213</v>
      </c>
      <c r="E2397" s="18" t="n">
        <v>1</v>
      </c>
      <c r="F2397" s="16" t="s">
        <v>43</v>
      </c>
      <c r="G2397" s="18" t="n">
        <v>0</v>
      </c>
      <c r="H2397" s="16" t="n">
        <v>1</v>
      </c>
      <c r="I2397" s="18" t="n">
        <v>3</v>
      </c>
      <c r="J2397" s="19" t="n">
        <v>14.205</v>
      </c>
      <c r="K2397" s="19" t="n">
        <v>14.205</v>
      </c>
      <c r="L2397" s="19" t="n">
        <v>14.205</v>
      </c>
      <c r="M2397" s="19" t="n">
        <f aca="false">IF(J2397&gt;0,J2397,K2397)*E2397</f>
        <v>14.205</v>
      </c>
      <c r="N2397" s="20"/>
      <c r="O2397" s="21" t="str">
        <f aca="false">IF(R2397="","",ROUND(R2397*(1-Premissas!$B$4),4))</f>
        <v/>
      </c>
      <c r="P2397" s="22"/>
      <c r="Q2397" s="22"/>
      <c r="R2397" s="23"/>
      <c r="S2397" s="24"/>
      <c r="T2397" s="24"/>
      <c r="U2397" s="25"/>
      <c r="V2397" s="19" t="str">
        <f aca="false">IF(COUNT(N2397:Q2397)=0,"",MIN(N2397:Q2397))</f>
        <v/>
      </c>
      <c r="W2397" s="16" t="str">
        <f aca="false">IF(V2397="","",INDEX($N$4:$Q$4,MATCH(V2397,N2397:Q2397,0)))</f>
        <v/>
      </c>
      <c r="X2397" s="19" t="str">
        <f aca="false">IF(COUNT(N2397:Q2397)&lt;2,"",SMALL(N2397:Q2397,2))</f>
        <v/>
      </c>
      <c r="Y2397" s="26" t="str">
        <f aca="false">IF(OR(V2397="",M2397=0),"",V2397/M2397-1)</f>
        <v/>
      </c>
      <c r="Z2397" s="26" t="str">
        <f aca="false">IF(OR(V2397="",L2397=""),"",V2397/(L2397*E2397)-1)</f>
        <v/>
      </c>
      <c r="AA2397" s="16" t="str">
        <f aca="false">IF(V2397="","SEM OFERTA",IF(OR(Y2397&gt;Premissas!$B$11,Y2397&lt;Premissas!$B$12),"VERIFICAR - UNIDADE/EMBALAGEM",IF(Y2397&gt;Premissas!$B$6,"NÃO COMPRAR - REAJUSTE &gt;5%","COMPRAR")))</f>
        <v>SEM OFERTA</v>
      </c>
      <c r="AB2397" s="18" t="str">
        <f aca="false">IF(W2397="DIMEC",S2397,IF(W2397="MEDCENTRO",U2397,""))</f>
        <v/>
      </c>
      <c r="AC2397" s="18" t="n">
        <f aca="false">IF(AA2397&lt;&gt;"COMPRAR",0,IF(AB2397="",I2397,MIN(I2397,AB2397)))</f>
        <v>0</v>
      </c>
      <c r="AD2397" s="19" t="n">
        <f aca="false">IF(AC2397&gt;0,AC2397*V2397,0)</f>
        <v>0</v>
      </c>
      <c r="AE2397" s="19" t="n">
        <f aca="false">IF(AC2397&gt;0,(M2397-V2397)*AC2397,0)</f>
        <v>0</v>
      </c>
      <c r="AF2397" s="16" t="str">
        <f aca="false">IF(AA2397&lt;&gt;"COMPRAR","",IF(AB2397="",IF(X2397="","",IF(X2397-V2397&lt;0.01,"EMPATE TÉCNICO","")),IF(AB2397&lt;I2397,"ESTOQUE INSUFICIENTE",IF(X2397="","",IF(X2397-V2397&lt;0.01,"EMPATE TÉCNICO","")))))</f>
        <v/>
      </c>
      <c r="AG2397" s="16" t="s">
        <v>328</v>
      </c>
      <c r="AH2397" s="16" t="s">
        <v>483</v>
      </c>
    </row>
    <row r="2398" customFormat="false" ht="15" hidden="false" customHeight="false" outlineLevel="0" collapsed="false">
      <c r="A2398" s="16" t="s">
        <v>7571</v>
      </c>
      <c r="B2398" s="17" t="s">
        <v>7572</v>
      </c>
      <c r="C2398" s="16" t="s">
        <v>7573</v>
      </c>
      <c r="D2398" s="16" t="s">
        <v>4624</v>
      </c>
      <c r="E2398" s="18" t="n">
        <v>1</v>
      </c>
      <c r="F2398" s="16" t="s">
        <v>43</v>
      </c>
      <c r="G2398" s="18" t="n">
        <v>0</v>
      </c>
      <c r="H2398" s="16" t="n">
        <v>0.2</v>
      </c>
      <c r="I2398" s="18" t="n">
        <v>1</v>
      </c>
      <c r="J2398" s="19" t="n">
        <v>5.79</v>
      </c>
      <c r="K2398" s="19" t="n">
        <v>5.79</v>
      </c>
      <c r="L2398" s="19" t="n">
        <v>5.79</v>
      </c>
      <c r="M2398" s="19" t="n">
        <f aca="false">IF(J2398&gt;0,J2398,K2398)*E2398</f>
        <v>5.79</v>
      </c>
      <c r="N2398" s="20"/>
      <c r="O2398" s="21" t="str">
        <f aca="false">IF(R2398="","",ROUND(R2398*(1-Premissas!$B$4),4))</f>
        <v/>
      </c>
      <c r="P2398" s="22"/>
      <c r="Q2398" s="22"/>
      <c r="R2398" s="23"/>
      <c r="S2398" s="24"/>
      <c r="T2398" s="24"/>
      <c r="U2398" s="25"/>
      <c r="V2398" s="19" t="str">
        <f aca="false">IF(COUNT(N2398:Q2398)=0,"",MIN(N2398:Q2398))</f>
        <v/>
      </c>
      <c r="W2398" s="16" t="str">
        <f aca="false">IF(V2398="","",INDEX($N$4:$Q$4,MATCH(V2398,N2398:Q2398,0)))</f>
        <v/>
      </c>
      <c r="X2398" s="19" t="str">
        <f aca="false">IF(COUNT(N2398:Q2398)&lt;2,"",SMALL(N2398:Q2398,2))</f>
        <v/>
      </c>
      <c r="Y2398" s="26" t="str">
        <f aca="false">IF(OR(V2398="",M2398=0),"",V2398/M2398-1)</f>
        <v/>
      </c>
      <c r="Z2398" s="26" t="str">
        <f aca="false">IF(OR(V2398="",L2398=""),"",V2398/(L2398*E2398)-1)</f>
        <v/>
      </c>
      <c r="AA2398" s="16" t="str">
        <f aca="false">IF(V2398="","SEM OFERTA",IF(OR(Y2398&gt;Premissas!$B$11,Y2398&lt;Premissas!$B$12),"VERIFICAR - UNIDADE/EMBALAGEM",IF(Y2398&gt;Premissas!$B$6,"NÃO COMPRAR - REAJUSTE &gt;5%","COMPRAR")))</f>
        <v>SEM OFERTA</v>
      </c>
      <c r="AB2398" s="18" t="str">
        <f aca="false">IF(W2398="DIMEC",S2398,IF(W2398="MEDCENTRO",U2398,""))</f>
        <v/>
      </c>
      <c r="AC2398" s="18" t="n">
        <f aca="false">IF(AA2398&lt;&gt;"COMPRAR",0,IF(AB2398="",I2398,MIN(I2398,AB2398)))</f>
        <v>0</v>
      </c>
      <c r="AD2398" s="19" t="n">
        <f aca="false">IF(AC2398&gt;0,AC2398*V2398,0)</f>
        <v>0</v>
      </c>
      <c r="AE2398" s="19" t="n">
        <f aca="false">IF(AC2398&gt;0,(M2398-V2398)*AC2398,0)</f>
        <v>0</v>
      </c>
      <c r="AF2398" s="16" t="str">
        <f aca="false">IF(AA2398&lt;&gt;"COMPRAR","",IF(AB2398="",IF(X2398="","",IF(X2398-V2398&lt;0.01,"EMPATE TÉCNICO","")),IF(AB2398&lt;I2398,"ESTOQUE INSUFICIENTE",IF(X2398="","",IF(X2398-V2398&lt;0.01,"EMPATE TÉCNICO","")))))</f>
        <v/>
      </c>
      <c r="AG2398" s="16" t="s">
        <v>203</v>
      </c>
      <c r="AH2398" s="16" t="s">
        <v>483</v>
      </c>
    </row>
    <row r="2399" customFormat="false" ht="15" hidden="false" customHeight="false" outlineLevel="0" collapsed="false">
      <c r="A2399" s="16" t="s">
        <v>7574</v>
      </c>
      <c r="B2399" s="17" t="s">
        <v>7575</v>
      </c>
      <c r="C2399" s="16" t="s">
        <v>7576</v>
      </c>
      <c r="D2399" s="16" t="s">
        <v>4624</v>
      </c>
      <c r="E2399" s="18" t="n">
        <v>1</v>
      </c>
      <c r="F2399" s="16" t="s">
        <v>43</v>
      </c>
      <c r="G2399" s="18" t="n">
        <v>0</v>
      </c>
      <c r="H2399" s="16" t="n">
        <v>0.6</v>
      </c>
      <c r="I2399" s="18" t="n">
        <v>2</v>
      </c>
      <c r="J2399" s="19" t="n">
        <v>6.18</v>
      </c>
      <c r="K2399" s="19" t="n">
        <v>6.18</v>
      </c>
      <c r="L2399" s="19" t="n">
        <v>6.18</v>
      </c>
      <c r="M2399" s="19" t="n">
        <f aca="false">IF(J2399&gt;0,J2399,K2399)*E2399</f>
        <v>6.18</v>
      </c>
      <c r="N2399" s="20"/>
      <c r="O2399" s="21" t="str">
        <f aca="false">IF(R2399="","",ROUND(R2399*(1-Premissas!$B$4),4))</f>
        <v/>
      </c>
      <c r="P2399" s="22"/>
      <c r="Q2399" s="22"/>
      <c r="R2399" s="23"/>
      <c r="S2399" s="24"/>
      <c r="T2399" s="24"/>
      <c r="U2399" s="25"/>
      <c r="V2399" s="19" t="str">
        <f aca="false">IF(COUNT(N2399:Q2399)=0,"",MIN(N2399:Q2399))</f>
        <v/>
      </c>
      <c r="W2399" s="16" t="str">
        <f aca="false">IF(V2399="","",INDEX($N$4:$Q$4,MATCH(V2399,N2399:Q2399,0)))</f>
        <v/>
      </c>
      <c r="X2399" s="19" t="str">
        <f aca="false">IF(COUNT(N2399:Q2399)&lt;2,"",SMALL(N2399:Q2399,2))</f>
        <v/>
      </c>
      <c r="Y2399" s="26" t="str">
        <f aca="false">IF(OR(V2399="",M2399=0),"",V2399/M2399-1)</f>
        <v/>
      </c>
      <c r="Z2399" s="26" t="str">
        <f aca="false">IF(OR(V2399="",L2399=""),"",V2399/(L2399*E2399)-1)</f>
        <v/>
      </c>
      <c r="AA2399" s="16" t="str">
        <f aca="false">IF(V2399="","SEM OFERTA",IF(OR(Y2399&gt;Premissas!$B$11,Y2399&lt;Premissas!$B$12),"VERIFICAR - UNIDADE/EMBALAGEM",IF(Y2399&gt;Premissas!$B$6,"NÃO COMPRAR - REAJUSTE &gt;5%","COMPRAR")))</f>
        <v>SEM OFERTA</v>
      </c>
      <c r="AB2399" s="18" t="str">
        <f aca="false">IF(W2399="DIMEC",S2399,IF(W2399="MEDCENTRO",U2399,""))</f>
        <v/>
      </c>
      <c r="AC2399" s="18" t="n">
        <f aca="false">IF(AA2399&lt;&gt;"COMPRAR",0,IF(AB2399="",I2399,MIN(I2399,AB2399)))</f>
        <v>0</v>
      </c>
      <c r="AD2399" s="19" t="n">
        <f aca="false">IF(AC2399&gt;0,AC2399*V2399,0)</f>
        <v>0</v>
      </c>
      <c r="AE2399" s="19" t="n">
        <f aca="false">IF(AC2399&gt;0,(M2399-V2399)*AC2399,0)</f>
        <v>0</v>
      </c>
      <c r="AF2399" s="16" t="str">
        <f aca="false">IF(AA2399&lt;&gt;"COMPRAR","",IF(AB2399="",IF(X2399="","",IF(X2399-V2399&lt;0.01,"EMPATE TÉCNICO","")),IF(AB2399&lt;I2399,"ESTOQUE INSUFICIENTE",IF(X2399="","",IF(X2399-V2399&lt;0.01,"EMPATE TÉCNICO","")))))</f>
        <v/>
      </c>
      <c r="AG2399" s="16" t="s">
        <v>203</v>
      </c>
      <c r="AH2399" s="16" t="s">
        <v>483</v>
      </c>
    </row>
    <row r="2400" customFormat="false" ht="15" hidden="false" customHeight="false" outlineLevel="0" collapsed="false">
      <c r="A2400" s="16" t="s">
        <v>7577</v>
      </c>
      <c r="B2400" s="17" t="s">
        <v>7578</v>
      </c>
      <c r="C2400" s="16" t="s">
        <v>7579</v>
      </c>
      <c r="D2400" s="16" t="s">
        <v>4624</v>
      </c>
      <c r="E2400" s="18" t="n">
        <v>1</v>
      </c>
      <c r="F2400" s="16" t="s">
        <v>43</v>
      </c>
      <c r="G2400" s="18" t="n">
        <v>0</v>
      </c>
      <c r="H2400" s="16" t="n">
        <v>0.1</v>
      </c>
      <c r="I2400" s="18" t="n">
        <v>1</v>
      </c>
      <c r="J2400" s="19" t="n">
        <v>5.82</v>
      </c>
      <c r="K2400" s="19" t="n">
        <v>5.82</v>
      </c>
      <c r="L2400" s="19" t="n">
        <v>5.82</v>
      </c>
      <c r="M2400" s="19" t="n">
        <f aca="false">IF(J2400&gt;0,J2400,K2400)*E2400</f>
        <v>5.82</v>
      </c>
      <c r="N2400" s="20"/>
      <c r="O2400" s="21" t="str">
        <f aca="false">IF(R2400="","",ROUND(R2400*(1-Premissas!$B$4),4))</f>
        <v/>
      </c>
      <c r="P2400" s="22"/>
      <c r="Q2400" s="22"/>
      <c r="R2400" s="23"/>
      <c r="S2400" s="24"/>
      <c r="T2400" s="24"/>
      <c r="U2400" s="25"/>
      <c r="V2400" s="19" t="str">
        <f aca="false">IF(COUNT(N2400:Q2400)=0,"",MIN(N2400:Q2400))</f>
        <v/>
      </c>
      <c r="W2400" s="16" t="str">
        <f aca="false">IF(V2400="","",INDEX($N$4:$Q$4,MATCH(V2400,N2400:Q2400,0)))</f>
        <v/>
      </c>
      <c r="X2400" s="19" t="str">
        <f aca="false">IF(COUNT(N2400:Q2400)&lt;2,"",SMALL(N2400:Q2400,2))</f>
        <v/>
      </c>
      <c r="Y2400" s="26" t="str">
        <f aca="false">IF(OR(V2400="",M2400=0),"",V2400/M2400-1)</f>
        <v/>
      </c>
      <c r="Z2400" s="26" t="str">
        <f aca="false">IF(OR(V2400="",L2400=""),"",V2400/(L2400*E2400)-1)</f>
        <v/>
      </c>
      <c r="AA2400" s="16" t="str">
        <f aca="false">IF(V2400="","SEM OFERTA",IF(OR(Y2400&gt;Premissas!$B$11,Y2400&lt;Premissas!$B$12),"VERIFICAR - UNIDADE/EMBALAGEM",IF(Y2400&gt;Premissas!$B$6,"NÃO COMPRAR - REAJUSTE &gt;5%","COMPRAR")))</f>
        <v>SEM OFERTA</v>
      </c>
      <c r="AB2400" s="18" t="str">
        <f aca="false">IF(W2400="DIMEC",S2400,IF(W2400="MEDCENTRO",U2400,""))</f>
        <v/>
      </c>
      <c r="AC2400" s="18" t="n">
        <f aca="false">IF(AA2400&lt;&gt;"COMPRAR",0,IF(AB2400="",I2400,MIN(I2400,AB2400)))</f>
        <v>0</v>
      </c>
      <c r="AD2400" s="19" t="n">
        <f aca="false">IF(AC2400&gt;0,AC2400*V2400,0)</f>
        <v>0</v>
      </c>
      <c r="AE2400" s="19" t="n">
        <f aca="false">IF(AC2400&gt;0,(M2400-V2400)*AC2400,0)</f>
        <v>0</v>
      </c>
      <c r="AF2400" s="16" t="str">
        <f aca="false">IF(AA2400&lt;&gt;"COMPRAR","",IF(AB2400="",IF(X2400="","",IF(X2400-V2400&lt;0.01,"EMPATE TÉCNICO","")),IF(AB2400&lt;I2400,"ESTOQUE INSUFICIENTE",IF(X2400="","",IF(X2400-V2400&lt;0.01,"EMPATE TÉCNICO","")))))</f>
        <v/>
      </c>
      <c r="AG2400" s="16" t="s">
        <v>203</v>
      </c>
      <c r="AH2400" s="16" t="s">
        <v>483</v>
      </c>
    </row>
    <row r="2401" customFormat="false" ht="15" hidden="false" customHeight="false" outlineLevel="0" collapsed="false">
      <c r="A2401" s="16" t="s">
        <v>7580</v>
      </c>
      <c r="B2401" s="17" t="s">
        <v>7581</v>
      </c>
      <c r="C2401" s="16" t="s">
        <v>7582</v>
      </c>
      <c r="D2401" s="16" t="s">
        <v>3878</v>
      </c>
      <c r="E2401" s="18" t="n">
        <v>1</v>
      </c>
      <c r="F2401" s="16" t="s">
        <v>43</v>
      </c>
      <c r="G2401" s="18" t="n">
        <v>0</v>
      </c>
      <c r="H2401" s="16" t="n">
        <v>0</v>
      </c>
      <c r="I2401" s="18" t="n">
        <v>1</v>
      </c>
      <c r="J2401" s="19" t="n">
        <v>10.72</v>
      </c>
      <c r="K2401" s="19" t="n">
        <v>10.72</v>
      </c>
      <c r="L2401" s="19" t="n">
        <v>10.72</v>
      </c>
      <c r="M2401" s="19" t="n">
        <f aca="false">IF(J2401&gt;0,J2401,K2401)*E2401</f>
        <v>10.72</v>
      </c>
      <c r="N2401" s="20"/>
      <c r="O2401" s="21" t="str">
        <f aca="false">IF(R2401="","",ROUND(R2401*(1-Premissas!$B$4),4))</f>
        <v/>
      </c>
      <c r="P2401" s="22"/>
      <c r="Q2401" s="22"/>
      <c r="R2401" s="23"/>
      <c r="S2401" s="24"/>
      <c r="T2401" s="24"/>
      <c r="U2401" s="25"/>
      <c r="V2401" s="19" t="str">
        <f aca="false">IF(COUNT(N2401:Q2401)=0,"",MIN(N2401:Q2401))</f>
        <v/>
      </c>
      <c r="W2401" s="16" t="str">
        <f aca="false">IF(V2401="","",INDEX($N$4:$Q$4,MATCH(V2401,N2401:Q2401,0)))</f>
        <v/>
      </c>
      <c r="X2401" s="19" t="str">
        <f aca="false">IF(COUNT(N2401:Q2401)&lt;2,"",SMALL(N2401:Q2401,2))</f>
        <v/>
      </c>
      <c r="Y2401" s="26" t="str">
        <f aca="false">IF(OR(V2401="",M2401=0),"",V2401/M2401-1)</f>
        <v/>
      </c>
      <c r="Z2401" s="26" t="str">
        <f aca="false">IF(OR(V2401="",L2401=""),"",V2401/(L2401*E2401)-1)</f>
        <v/>
      </c>
      <c r="AA2401" s="16" t="str">
        <f aca="false">IF(V2401="","SEM OFERTA",IF(OR(Y2401&gt;Premissas!$B$11,Y2401&lt;Premissas!$B$12),"VERIFICAR - UNIDADE/EMBALAGEM",IF(Y2401&gt;Premissas!$B$6,"NÃO COMPRAR - REAJUSTE &gt;5%","COMPRAR")))</f>
        <v>SEM OFERTA</v>
      </c>
      <c r="AB2401" s="18" t="str">
        <f aca="false">IF(W2401="DIMEC",S2401,IF(W2401="MEDCENTRO",U2401,""))</f>
        <v/>
      </c>
      <c r="AC2401" s="18" t="n">
        <f aca="false">IF(AA2401&lt;&gt;"COMPRAR",0,IF(AB2401="",I2401,MIN(I2401,AB2401)))</f>
        <v>0</v>
      </c>
      <c r="AD2401" s="19" t="n">
        <f aca="false">IF(AC2401&gt;0,AC2401*V2401,0)</f>
        <v>0</v>
      </c>
      <c r="AE2401" s="19" t="n">
        <f aca="false">IF(AC2401&gt;0,(M2401-V2401)*AC2401,0)</f>
        <v>0</v>
      </c>
      <c r="AF2401" s="16" t="str">
        <f aca="false">IF(AA2401&lt;&gt;"COMPRAR","",IF(AB2401="",IF(X2401="","",IF(X2401-V2401&lt;0.01,"EMPATE TÉCNICO","")),IF(AB2401&lt;I2401,"ESTOQUE INSUFICIENTE",IF(X2401="","",IF(X2401-V2401&lt;0.01,"EMPATE TÉCNICO","")))))</f>
        <v/>
      </c>
      <c r="AG2401" s="16" t="s">
        <v>203</v>
      </c>
      <c r="AH2401" s="16" t="s">
        <v>483</v>
      </c>
    </row>
    <row r="2402" customFormat="false" ht="15" hidden="false" customHeight="false" outlineLevel="0" collapsed="false">
      <c r="A2402" s="16" t="s">
        <v>7583</v>
      </c>
      <c r="B2402" s="17" t="s">
        <v>7584</v>
      </c>
      <c r="C2402" s="16" t="s">
        <v>7585</v>
      </c>
      <c r="D2402" s="16" t="s">
        <v>4574</v>
      </c>
      <c r="E2402" s="18" t="n">
        <v>1</v>
      </c>
      <c r="F2402" s="16" t="s">
        <v>43</v>
      </c>
      <c r="G2402" s="18" t="n">
        <v>0</v>
      </c>
      <c r="H2402" s="16" t="n">
        <v>1.2</v>
      </c>
      <c r="I2402" s="18" t="n">
        <v>4</v>
      </c>
      <c r="J2402" s="19" t="n">
        <v>6.99</v>
      </c>
      <c r="K2402" s="19" t="n">
        <v>6.99</v>
      </c>
      <c r="L2402" s="19" t="n">
        <v>6.99</v>
      </c>
      <c r="M2402" s="19" t="n">
        <f aca="false">IF(J2402&gt;0,J2402,K2402)*E2402</f>
        <v>6.99</v>
      </c>
      <c r="N2402" s="20"/>
      <c r="O2402" s="21" t="str">
        <f aca="false">IF(R2402="","",ROUND(R2402*(1-Premissas!$B$4),4))</f>
        <v/>
      </c>
      <c r="P2402" s="22"/>
      <c r="Q2402" s="22"/>
      <c r="R2402" s="23"/>
      <c r="S2402" s="24"/>
      <c r="T2402" s="24"/>
      <c r="U2402" s="25"/>
      <c r="V2402" s="19" t="str">
        <f aca="false">IF(COUNT(N2402:Q2402)=0,"",MIN(N2402:Q2402))</f>
        <v/>
      </c>
      <c r="W2402" s="16" t="str">
        <f aca="false">IF(V2402="","",INDEX($N$4:$Q$4,MATCH(V2402,N2402:Q2402,0)))</f>
        <v/>
      </c>
      <c r="X2402" s="19" t="str">
        <f aca="false">IF(COUNT(N2402:Q2402)&lt;2,"",SMALL(N2402:Q2402,2))</f>
        <v/>
      </c>
      <c r="Y2402" s="26" t="str">
        <f aca="false">IF(OR(V2402="",M2402=0),"",V2402/M2402-1)</f>
        <v/>
      </c>
      <c r="Z2402" s="26" t="str">
        <f aca="false">IF(OR(V2402="",L2402=""),"",V2402/(L2402*E2402)-1)</f>
        <v/>
      </c>
      <c r="AA2402" s="16" t="str">
        <f aca="false">IF(V2402="","SEM OFERTA",IF(OR(Y2402&gt;Premissas!$B$11,Y2402&lt;Premissas!$B$12),"VERIFICAR - UNIDADE/EMBALAGEM",IF(Y2402&gt;Premissas!$B$6,"NÃO COMPRAR - REAJUSTE &gt;5%","COMPRAR")))</f>
        <v>SEM OFERTA</v>
      </c>
      <c r="AB2402" s="18" t="str">
        <f aca="false">IF(W2402="DIMEC",S2402,IF(W2402="MEDCENTRO",U2402,""))</f>
        <v/>
      </c>
      <c r="AC2402" s="18" t="n">
        <f aca="false">IF(AA2402&lt;&gt;"COMPRAR",0,IF(AB2402="",I2402,MIN(I2402,AB2402)))</f>
        <v>0</v>
      </c>
      <c r="AD2402" s="19" t="n">
        <f aca="false">IF(AC2402&gt;0,AC2402*V2402,0)</f>
        <v>0</v>
      </c>
      <c r="AE2402" s="19" t="n">
        <f aca="false">IF(AC2402&gt;0,(M2402-V2402)*AC2402,0)</f>
        <v>0</v>
      </c>
      <c r="AF2402" s="16" t="str">
        <f aca="false">IF(AA2402&lt;&gt;"COMPRAR","",IF(AB2402="",IF(X2402="","",IF(X2402-V2402&lt;0.01,"EMPATE TÉCNICO","")),IF(AB2402&lt;I2402,"ESTOQUE INSUFICIENTE",IF(X2402="","",IF(X2402-V2402&lt;0.01,"EMPATE TÉCNICO","")))))</f>
        <v/>
      </c>
      <c r="AG2402" s="16" t="s">
        <v>203</v>
      </c>
      <c r="AH2402" s="16" t="s">
        <v>483</v>
      </c>
    </row>
    <row r="2403" customFormat="false" ht="15" hidden="false" customHeight="false" outlineLevel="0" collapsed="false">
      <c r="A2403" s="16" t="s">
        <v>7586</v>
      </c>
      <c r="B2403" s="17"/>
      <c r="C2403" s="16" t="s">
        <v>7587</v>
      </c>
      <c r="D2403" s="16" t="s">
        <v>2049</v>
      </c>
      <c r="E2403" s="18" t="n">
        <v>1</v>
      </c>
      <c r="F2403" s="16" t="s">
        <v>43</v>
      </c>
      <c r="G2403" s="18" t="n">
        <v>0</v>
      </c>
      <c r="H2403" s="16" t="n">
        <v>0.1</v>
      </c>
      <c r="I2403" s="18" t="n">
        <v>1</v>
      </c>
      <c r="J2403" s="19" t="n">
        <v>0</v>
      </c>
      <c r="K2403" s="19" t="n">
        <v>11.13</v>
      </c>
      <c r="L2403" s="19"/>
      <c r="M2403" s="19" t="n">
        <f aca="false">IF(J2403&gt;0,J2403,K2403)*E2403</f>
        <v>11.13</v>
      </c>
      <c r="N2403" s="20"/>
      <c r="O2403" s="21" t="str">
        <f aca="false">IF(R2403="","",ROUND(R2403*(1-Premissas!$B$4),4))</f>
        <v/>
      </c>
      <c r="P2403" s="22"/>
      <c r="Q2403" s="22"/>
      <c r="R2403" s="23"/>
      <c r="S2403" s="24"/>
      <c r="T2403" s="24"/>
      <c r="U2403" s="25"/>
      <c r="V2403" s="19" t="str">
        <f aca="false">IF(COUNT(N2403:Q2403)=0,"",MIN(N2403:Q2403))</f>
        <v/>
      </c>
      <c r="W2403" s="16" t="str">
        <f aca="false">IF(V2403="","",INDEX($N$4:$Q$4,MATCH(V2403,N2403:Q2403,0)))</f>
        <v/>
      </c>
      <c r="X2403" s="19" t="str">
        <f aca="false">IF(COUNT(N2403:Q2403)&lt;2,"",SMALL(N2403:Q2403,2))</f>
        <v/>
      </c>
      <c r="Y2403" s="26" t="str">
        <f aca="false">IF(OR(V2403="",M2403=0),"",V2403/M2403-1)</f>
        <v/>
      </c>
      <c r="Z2403" s="26" t="str">
        <f aca="false">IF(OR(V2403="",L2403=""),"",V2403/(L2403*E2403)-1)</f>
        <v/>
      </c>
      <c r="AA2403" s="16" t="str">
        <f aca="false">IF(V2403="","SEM OFERTA",IF(OR(Y2403&gt;Premissas!$B$11,Y2403&lt;Premissas!$B$12),"VERIFICAR - UNIDADE/EMBALAGEM",IF(Y2403&gt;Premissas!$B$6,"NÃO COMPRAR - REAJUSTE &gt;5%","COMPRAR")))</f>
        <v>SEM OFERTA</v>
      </c>
      <c r="AB2403" s="18" t="str">
        <f aca="false">IF(W2403="DIMEC",S2403,IF(W2403="MEDCENTRO",U2403,""))</f>
        <v/>
      </c>
      <c r="AC2403" s="18" t="n">
        <f aca="false">IF(AA2403&lt;&gt;"COMPRAR",0,IF(AB2403="",I2403,MIN(I2403,AB2403)))</f>
        <v>0</v>
      </c>
      <c r="AD2403" s="19" t="n">
        <f aca="false">IF(AC2403&gt;0,AC2403*V2403,0)</f>
        <v>0</v>
      </c>
      <c r="AE2403" s="19" t="n">
        <f aca="false">IF(AC2403&gt;0,(M2403-V2403)*AC2403,0)</f>
        <v>0</v>
      </c>
      <c r="AF2403" s="16" t="str">
        <f aca="false">IF(AA2403&lt;&gt;"COMPRAR","",IF(AB2403="",IF(X2403="","",IF(X2403-V2403&lt;0.01,"EMPATE TÉCNICO","")),IF(AB2403&lt;I2403,"ESTOQUE INSUFICIENTE",IF(X2403="","",IF(X2403-V2403&lt;0.01,"EMPATE TÉCNICO","")))))</f>
        <v/>
      </c>
      <c r="AG2403" s="16" t="s">
        <v>490</v>
      </c>
      <c r="AH2403" s="16" t="s">
        <v>483</v>
      </c>
    </row>
    <row r="2404" customFormat="false" ht="15" hidden="false" customHeight="false" outlineLevel="0" collapsed="false">
      <c r="A2404" s="16" t="s">
        <v>7588</v>
      </c>
      <c r="B2404" s="17" t="s">
        <v>7589</v>
      </c>
      <c r="C2404" s="16" t="s">
        <v>7590</v>
      </c>
      <c r="D2404" s="16" t="s">
        <v>2049</v>
      </c>
      <c r="E2404" s="18" t="n">
        <v>1</v>
      </c>
      <c r="F2404" s="16" t="s">
        <v>43</v>
      </c>
      <c r="G2404" s="18" t="n">
        <v>0</v>
      </c>
      <c r="H2404" s="16" t="n">
        <v>0.4</v>
      </c>
      <c r="I2404" s="18" t="n">
        <v>2</v>
      </c>
      <c r="J2404" s="19" t="n">
        <v>12.12</v>
      </c>
      <c r="K2404" s="19" t="n">
        <v>12.12</v>
      </c>
      <c r="L2404" s="19" t="n">
        <v>12.12</v>
      </c>
      <c r="M2404" s="19" t="n">
        <f aca="false">IF(J2404&gt;0,J2404,K2404)*E2404</f>
        <v>12.12</v>
      </c>
      <c r="N2404" s="20"/>
      <c r="O2404" s="21" t="str">
        <f aca="false">IF(R2404="","",ROUND(R2404*(1-Premissas!$B$4),4))</f>
        <v/>
      </c>
      <c r="P2404" s="22"/>
      <c r="Q2404" s="22"/>
      <c r="R2404" s="23"/>
      <c r="S2404" s="24"/>
      <c r="T2404" s="24"/>
      <c r="U2404" s="25"/>
      <c r="V2404" s="19" t="str">
        <f aca="false">IF(COUNT(N2404:Q2404)=0,"",MIN(N2404:Q2404))</f>
        <v/>
      </c>
      <c r="W2404" s="16" t="str">
        <f aca="false">IF(V2404="","",INDEX($N$4:$Q$4,MATCH(V2404,N2404:Q2404,0)))</f>
        <v/>
      </c>
      <c r="X2404" s="19" t="str">
        <f aca="false">IF(COUNT(N2404:Q2404)&lt;2,"",SMALL(N2404:Q2404,2))</f>
        <v/>
      </c>
      <c r="Y2404" s="26" t="str">
        <f aca="false">IF(OR(V2404="",M2404=0),"",V2404/M2404-1)</f>
        <v/>
      </c>
      <c r="Z2404" s="26" t="str">
        <f aca="false">IF(OR(V2404="",L2404=""),"",V2404/(L2404*E2404)-1)</f>
        <v/>
      </c>
      <c r="AA2404" s="16" t="str">
        <f aca="false">IF(V2404="","SEM OFERTA",IF(OR(Y2404&gt;Premissas!$B$11,Y2404&lt;Premissas!$B$12),"VERIFICAR - UNIDADE/EMBALAGEM",IF(Y2404&gt;Premissas!$B$6,"NÃO COMPRAR - REAJUSTE &gt;5%","COMPRAR")))</f>
        <v>SEM OFERTA</v>
      </c>
      <c r="AB2404" s="18" t="str">
        <f aca="false">IF(W2404="DIMEC",S2404,IF(W2404="MEDCENTRO",U2404,""))</f>
        <v/>
      </c>
      <c r="AC2404" s="18" t="n">
        <f aca="false">IF(AA2404&lt;&gt;"COMPRAR",0,IF(AB2404="",I2404,MIN(I2404,AB2404)))</f>
        <v>0</v>
      </c>
      <c r="AD2404" s="19" t="n">
        <f aca="false">IF(AC2404&gt;0,AC2404*V2404,0)</f>
        <v>0</v>
      </c>
      <c r="AE2404" s="19" t="n">
        <f aca="false">IF(AC2404&gt;0,(M2404-V2404)*AC2404,0)</f>
        <v>0</v>
      </c>
      <c r="AF2404" s="16" t="str">
        <f aca="false">IF(AA2404&lt;&gt;"COMPRAR","",IF(AB2404="",IF(X2404="","",IF(X2404-V2404&lt;0.01,"EMPATE TÉCNICO","")),IF(AB2404&lt;I2404,"ESTOQUE INSUFICIENTE",IF(X2404="","",IF(X2404-V2404&lt;0.01,"EMPATE TÉCNICO","")))))</f>
        <v/>
      </c>
      <c r="AG2404" s="16" t="s">
        <v>490</v>
      </c>
      <c r="AH2404" s="16" t="s">
        <v>483</v>
      </c>
    </row>
    <row r="2405" customFormat="false" ht="15" hidden="false" customHeight="false" outlineLevel="0" collapsed="false">
      <c r="A2405" s="16" t="s">
        <v>7591</v>
      </c>
      <c r="B2405" s="17" t="s">
        <v>7592</v>
      </c>
      <c r="C2405" s="16" t="s">
        <v>7593</v>
      </c>
      <c r="D2405" s="16" t="s">
        <v>4213</v>
      </c>
      <c r="E2405" s="18" t="n">
        <v>1</v>
      </c>
      <c r="F2405" s="16" t="s">
        <v>43</v>
      </c>
      <c r="G2405" s="18" t="n">
        <v>0</v>
      </c>
      <c r="H2405" s="16" t="n">
        <v>0.4</v>
      </c>
      <c r="I2405" s="18" t="n">
        <v>2</v>
      </c>
      <c r="J2405" s="19" t="n">
        <v>12.6066666666667</v>
      </c>
      <c r="K2405" s="19" t="n">
        <v>12.6066666666667</v>
      </c>
      <c r="L2405" s="19" t="n">
        <v>12.6067</v>
      </c>
      <c r="M2405" s="19" t="n">
        <f aca="false">IF(J2405&gt;0,J2405,K2405)*E2405</f>
        <v>12.6066666666667</v>
      </c>
      <c r="N2405" s="20"/>
      <c r="O2405" s="21" t="str">
        <f aca="false">IF(R2405="","",ROUND(R2405*(1-Premissas!$B$4),4))</f>
        <v/>
      </c>
      <c r="P2405" s="22"/>
      <c r="Q2405" s="22"/>
      <c r="R2405" s="23"/>
      <c r="S2405" s="24"/>
      <c r="T2405" s="24"/>
      <c r="U2405" s="25"/>
      <c r="V2405" s="19" t="str">
        <f aca="false">IF(COUNT(N2405:Q2405)=0,"",MIN(N2405:Q2405))</f>
        <v/>
      </c>
      <c r="W2405" s="16" t="str">
        <f aca="false">IF(V2405="","",INDEX($N$4:$Q$4,MATCH(V2405,N2405:Q2405,0)))</f>
        <v/>
      </c>
      <c r="X2405" s="19" t="str">
        <f aca="false">IF(COUNT(N2405:Q2405)&lt;2,"",SMALL(N2405:Q2405,2))</f>
        <v/>
      </c>
      <c r="Y2405" s="26" t="str">
        <f aca="false">IF(OR(V2405="",M2405=0),"",V2405/M2405-1)</f>
        <v/>
      </c>
      <c r="Z2405" s="26" t="str">
        <f aca="false">IF(OR(V2405="",L2405=""),"",V2405/(L2405*E2405)-1)</f>
        <v/>
      </c>
      <c r="AA2405" s="16" t="str">
        <f aca="false">IF(V2405="","SEM OFERTA",IF(OR(Y2405&gt;Premissas!$B$11,Y2405&lt;Premissas!$B$12),"VERIFICAR - UNIDADE/EMBALAGEM",IF(Y2405&gt;Premissas!$B$6,"NÃO COMPRAR - REAJUSTE &gt;5%","COMPRAR")))</f>
        <v>SEM OFERTA</v>
      </c>
      <c r="AB2405" s="18" t="str">
        <f aca="false">IF(W2405="DIMEC",S2405,IF(W2405="MEDCENTRO",U2405,""))</f>
        <v/>
      </c>
      <c r="AC2405" s="18" t="n">
        <f aca="false">IF(AA2405&lt;&gt;"COMPRAR",0,IF(AB2405="",I2405,MIN(I2405,AB2405)))</f>
        <v>0</v>
      </c>
      <c r="AD2405" s="19" t="n">
        <f aca="false">IF(AC2405&gt;0,AC2405*V2405,0)</f>
        <v>0</v>
      </c>
      <c r="AE2405" s="19" t="n">
        <f aca="false">IF(AC2405&gt;0,(M2405-V2405)*AC2405,0)</f>
        <v>0</v>
      </c>
      <c r="AF2405" s="16" t="str">
        <f aca="false">IF(AA2405&lt;&gt;"COMPRAR","",IF(AB2405="",IF(X2405="","",IF(X2405-V2405&lt;0.01,"EMPATE TÉCNICO","")),IF(AB2405&lt;I2405,"ESTOQUE INSUFICIENTE",IF(X2405="","",IF(X2405-V2405&lt;0.01,"EMPATE TÉCNICO","")))))</f>
        <v/>
      </c>
      <c r="AG2405" s="16" t="s">
        <v>328</v>
      </c>
      <c r="AH2405" s="16" t="s">
        <v>483</v>
      </c>
    </row>
    <row r="2406" customFormat="false" ht="15" hidden="false" customHeight="false" outlineLevel="0" collapsed="false">
      <c r="A2406" s="16" t="s">
        <v>7594</v>
      </c>
      <c r="B2406" s="17" t="s">
        <v>7595</v>
      </c>
      <c r="C2406" s="16" t="s">
        <v>7596</v>
      </c>
      <c r="D2406" s="16" t="s">
        <v>6261</v>
      </c>
      <c r="E2406" s="18" t="n">
        <v>20</v>
      </c>
      <c r="F2406" s="16" t="s">
        <v>43</v>
      </c>
      <c r="G2406" s="18" t="n">
        <v>0</v>
      </c>
      <c r="H2406" s="16" t="n">
        <v>3</v>
      </c>
      <c r="I2406" s="18" t="n">
        <v>1</v>
      </c>
      <c r="J2406" s="19" t="n">
        <v>1.676</v>
      </c>
      <c r="K2406" s="19" t="n">
        <v>1.676</v>
      </c>
      <c r="L2406" s="19" t="n">
        <v>1.676</v>
      </c>
      <c r="M2406" s="19" t="n">
        <f aca="false">IF(J2406&gt;0,J2406,K2406)*E2406</f>
        <v>33.52</v>
      </c>
      <c r="N2406" s="20"/>
      <c r="O2406" s="21" t="str">
        <f aca="false">IF(R2406="","",ROUND(R2406*(1-Premissas!$B$4),4))</f>
        <v/>
      </c>
      <c r="P2406" s="22"/>
      <c r="Q2406" s="22"/>
      <c r="R2406" s="23"/>
      <c r="S2406" s="24"/>
      <c r="T2406" s="24"/>
      <c r="U2406" s="25"/>
      <c r="V2406" s="19" t="str">
        <f aca="false">IF(COUNT(N2406:Q2406)=0,"",MIN(N2406:Q2406))</f>
        <v/>
      </c>
      <c r="W2406" s="16" t="str">
        <f aca="false">IF(V2406="","",INDEX($N$4:$Q$4,MATCH(V2406,N2406:Q2406,0)))</f>
        <v/>
      </c>
      <c r="X2406" s="19" t="str">
        <f aca="false">IF(COUNT(N2406:Q2406)&lt;2,"",SMALL(N2406:Q2406,2))</f>
        <v/>
      </c>
      <c r="Y2406" s="26" t="str">
        <f aca="false">IF(OR(V2406="",M2406=0),"",V2406/M2406-1)</f>
        <v/>
      </c>
      <c r="Z2406" s="26" t="str">
        <f aca="false">IF(OR(V2406="",L2406=""),"",V2406/(L2406*E2406)-1)</f>
        <v/>
      </c>
      <c r="AA2406" s="16" t="str">
        <f aca="false">IF(V2406="","SEM OFERTA",IF(OR(Y2406&gt;Premissas!$B$11,Y2406&lt;Premissas!$B$12),"VERIFICAR - UNIDADE/EMBALAGEM",IF(Y2406&gt;Premissas!$B$6,"NÃO COMPRAR - REAJUSTE &gt;5%","COMPRAR")))</f>
        <v>SEM OFERTA</v>
      </c>
      <c r="AB2406" s="18" t="str">
        <f aca="false">IF(W2406="DIMEC",S2406,IF(W2406="MEDCENTRO",U2406,""))</f>
        <v/>
      </c>
      <c r="AC2406" s="18" t="n">
        <f aca="false">IF(AA2406&lt;&gt;"COMPRAR",0,IF(AB2406="",I2406,MIN(I2406,AB2406)))</f>
        <v>0</v>
      </c>
      <c r="AD2406" s="19" t="n">
        <f aca="false">IF(AC2406&gt;0,AC2406*V2406,0)</f>
        <v>0</v>
      </c>
      <c r="AE2406" s="19" t="n">
        <f aca="false">IF(AC2406&gt;0,(M2406-V2406)*AC2406,0)</f>
        <v>0</v>
      </c>
      <c r="AF2406" s="16" t="str">
        <f aca="false">IF(AA2406&lt;&gt;"COMPRAR","",IF(AB2406="",IF(X2406="","",IF(X2406-V2406&lt;0.01,"EMPATE TÉCNICO","")),IF(AB2406&lt;I2406,"ESTOQUE INSUFICIENTE",IF(X2406="","",IF(X2406-V2406&lt;0.01,"EMPATE TÉCNICO","")))))</f>
        <v/>
      </c>
      <c r="AG2406" s="16" t="s">
        <v>3750</v>
      </c>
      <c r="AH2406" s="16" t="s">
        <v>483</v>
      </c>
    </row>
    <row r="2407" customFormat="false" ht="15" hidden="false" customHeight="false" outlineLevel="0" collapsed="false">
      <c r="A2407" s="16" t="s">
        <v>7597</v>
      </c>
      <c r="B2407" s="17" t="s">
        <v>7598</v>
      </c>
      <c r="C2407" s="16" t="s">
        <v>7599</v>
      </c>
      <c r="D2407" s="16" t="s">
        <v>989</v>
      </c>
      <c r="E2407" s="18" t="n">
        <v>50</v>
      </c>
      <c r="F2407" s="16" t="s">
        <v>42</v>
      </c>
      <c r="G2407" s="18" t="n">
        <v>76</v>
      </c>
      <c r="H2407" s="16" t="n">
        <v>61.1</v>
      </c>
      <c r="I2407" s="18" t="n">
        <v>2</v>
      </c>
      <c r="J2407" s="19" t="n">
        <v>0.73</v>
      </c>
      <c r="K2407" s="19" t="n">
        <v>0.73</v>
      </c>
      <c r="L2407" s="19" t="n">
        <v>0.73</v>
      </c>
      <c r="M2407" s="19" t="n">
        <f aca="false">IF(J2407&gt;0,J2407,K2407)*E2407</f>
        <v>36.5</v>
      </c>
      <c r="N2407" s="20"/>
      <c r="O2407" s="21" t="str">
        <f aca="false">IF(R2407="","",ROUND(R2407*(1-Premissas!$B$4),4))</f>
        <v/>
      </c>
      <c r="P2407" s="22"/>
      <c r="Q2407" s="22"/>
      <c r="R2407" s="23"/>
      <c r="S2407" s="24"/>
      <c r="T2407" s="24"/>
      <c r="U2407" s="25"/>
      <c r="V2407" s="19" t="str">
        <f aca="false">IF(COUNT(N2407:Q2407)=0,"",MIN(N2407:Q2407))</f>
        <v/>
      </c>
      <c r="W2407" s="16" t="str">
        <f aca="false">IF(V2407="","",INDEX($N$4:$Q$4,MATCH(V2407,N2407:Q2407,0)))</f>
        <v/>
      </c>
      <c r="X2407" s="19" t="str">
        <f aca="false">IF(COUNT(N2407:Q2407)&lt;2,"",SMALL(N2407:Q2407,2))</f>
        <v/>
      </c>
      <c r="Y2407" s="26" t="str">
        <f aca="false">IF(OR(V2407="",M2407=0),"",V2407/M2407-1)</f>
        <v/>
      </c>
      <c r="Z2407" s="26" t="str">
        <f aca="false">IF(OR(V2407="",L2407=""),"",V2407/(L2407*E2407)-1)</f>
        <v/>
      </c>
      <c r="AA2407" s="16" t="str">
        <f aca="false">IF(V2407="","SEM OFERTA",IF(OR(Y2407&gt;Premissas!$B$11,Y2407&lt;Premissas!$B$12),"VERIFICAR - UNIDADE/EMBALAGEM",IF(Y2407&gt;Premissas!$B$6,"NÃO COMPRAR - REAJUSTE &gt;5%","COMPRAR")))</f>
        <v>SEM OFERTA</v>
      </c>
      <c r="AB2407" s="18" t="str">
        <f aca="false">IF(W2407="DIMEC",S2407,IF(W2407="MEDCENTRO",U2407,""))</f>
        <v/>
      </c>
      <c r="AC2407" s="18" t="n">
        <f aca="false">IF(AA2407&lt;&gt;"COMPRAR",0,IF(AB2407="",I2407,MIN(I2407,AB2407)))</f>
        <v>0</v>
      </c>
      <c r="AD2407" s="19" t="n">
        <f aca="false">IF(AC2407&gt;0,AC2407*V2407,0)</f>
        <v>0</v>
      </c>
      <c r="AE2407" s="19" t="n">
        <f aca="false">IF(AC2407&gt;0,(M2407-V2407)*AC2407,0)</f>
        <v>0</v>
      </c>
      <c r="AF2407" s="16" t="str">
        <f aca="false">IF(AA2407&lt;&gt;"COMPRAR","",IF(AB2407="",IF(X2407="","",IF(X2407-V2407&lt;0.01,"EMPATE TÉCNICO","")),IF(AB2407&lt;I2407,"ESTOQUE INSUFICIENTE",IF(X2407="","",IF(X2407-V2407&lt;0.01,"EMPATE TÉCNICO","")))))</f>
        <v/>
      </c>
      <c r="AG2407" s="16" t="s">
        <v>418</v>
      </c>
      <c r="AH2407" s="16" t="s">
        <v>483</v>
      </c>
    </row>
    <row r="2408" customFormat="false" ht="15" hidden="false" customHeight="false" outlineLevel="0" collapsed="false">
      <c r="A2408" s="16" t="s">
        <v>7600</v>
      </c>
      <c r="B2408" s="17" t="s">
        <v>7601</v>
      </c>
      <c r="C2408" s="16" t="s">
        <v>7602</v>
      </c>
      <c r="D2408" s="16" t="s">
        <v>637</v>
      </c>
      <c r="E2408" s="18" t="n">
        <v>1</v>
      </c>
      <c r="F2408" s="16" t="s">
        <v>41</v>
      </c>
      <c r="G2408" s="18" t="n">
        <v>0</v>
      </c>
      <c r="H2408" s="16" t="n">
        <v>0.1</v>
      </c>
      <c r="I2408" s="18" t="n">
        <v>1</v>
      </c>
      <c r="J2408" s="19" t="n">
        <v>136.6</v>
      </c>
      <c r="K2408" s="19" t="n">
        <v>136.6</v>
      </c>
      <c r="L2408" s="19" t="n">
        <v>136.6</v>
      </c>
      <c r="M2408" s="19" t="n">
        <f aca="false">IF(J2408&gt;0,J2408,K2408)*E2408</f>
        <v>136.6</v>
      </c>
      <c r="N2408" s="20"/>
      <c r="O2408" s="21" t="str">
        <f aca="false">IF(R2408="","",ROUND(R2408*(1-Premissas!$B$4),4))</f>
        <v/>
      </c>
      <c r="P2408" s="22"/>
      <c r="Q2408" s="22"/>
      <c r="R2408" s="23"/>
      <c r="S2408" s="24"/>
      <c r="T2408" s="24"/>
      <c r="U2408" s="25"/>
      <c r="V2408" s="19" t="str">
        <f aca="false">IF(COUNT(N2408:Q2408)=0,"",MIN(N2408:Q2408))</f>
        <v/>
      </c>
      <c r="W2408" s="16" t="str">
        <f aca="false">IF(V2408="","",INDEX($N$4:$Q$4,MATCH(V2408,N2408:Q2408,0)))</f>
        <v/>
      </c>
      <c r="X2408" s="19" t="str">
        <f aca="false">IF(COUNT(N2408:Q2408)&lt;2,"",SMALL(N2408:Q2408,2))</f>
        <v/>
      </c>
      <c r="Y2408" s="26" t="str">
        <f aca="false">IF(OR(V2408="",M2408=0),"",V2408/M2408-1)</f>
        <v/>
      </c>
      <c r="Z2408" s="26" t="str">
        <f aca="false">IF(OR(V2408="",L2408=""),"",V2408/(L2408*E2408)-1)</f>
        <v/>
      </c>
      <c r="AA2408" s="16" t="str">
        <f aca="false">IF(V2408="","SEM OFERTA",IF(OR(Y2408&gt;Premissas!$B$11,Y2408&lt;Premissas!$B$12),"VERIFICAR - UNIDADE/EMBALAGEM",IF(Y2408&gt;Premissas!$B$6,"NÃO COMPRAR - REAJUSTE &gt;5%","COMPRAR")))</f>
        <v>SEM OFERTA</v>
      </c>
      <c r="AB2408" s="18" t="str">
        <f aca="false">IF(W2408="DIMEC",S2408,IF(W2408="MEDCENTRO",U2408,""))</f>
        <v/>
      </c>
      <c r="AC2408" s="18" t="n">
        <f aca="false">IF(AA2408&lt;&gt;"COMPRAR",0,IF(AB2408="",I2408,MIN(I2408,AB2408)))</f>
        <v>0</v>
      </c>
      <c r="AD2408" s="19" t="n">
        <f aca="false">IF(AC2408&gt;0,AC2408*V2408,0)</f>
        <v>0</v>
      </c>
      <c r="AE2408" s="19" t="n">
        <f aca="false">IF(AC2408&gt;0,(M2408-V2408)*AC2408,0)</f>
        <v>0</v>
      </c>
      <c r="AF2408" s="16" t="str">
        <f aca="false">IF(AA2408&lt;&gt;"COMPRAR","",IF(AB2408="",IF(X2408="","",IF(X2408-V2408&lt;0.01,"EMPATE TÉCNICO","")),IF(AB2408&lt;I2408,"ESTOQUE INSUFICIENTE",IF(X2408="","",IF(X2408-V2408&lt;0.01,"EMPATE TÉCNICO","")))))</f>
        <v/>
      </c>
      <c r="AG2408" s="16" t="s">
        <v>328</v>
      </c>
      <c r="AH2408" s="16" t="s">
        <v>483</v>
      </c>
    </row>
    <row r="2409" customFormat="false" ht="15" hidden="false" customHeight="false" outlineLevel="0" collapsed="false">
      <c r="A2409" s="16" t="s">
        <v>7603</v>
      </c>
      <c r="B2409" s="17" t="s">
        <v>7604</v>
      </c>
      <c r="C2409" s="16" t="s">
        <v>7605</v>
      </c>
      <c r="D2409" s="16" t="s">
        <v>6261</v>
      </c>
      <c r="E2409" s="18" t="n">
        <v>1</v>
      </c>
      <c r="F2409" s="16" t="s">
        <v>43</v>
      </c>
      <c r="G2409" s="18" t="n">
        <v>0</v>
      </c>
      <c r="H2409" s="16" t="n">
        <v>4.1</v>
      </c>
      <c r="I2409" s="18" t="n">
        <v>11</v>
      </c>
      <c r="J2409" s="19" t="n">
        <v>1.68</v>
      </c>
      <c r="K2409" s="19" t="n">
        <v>1.68</v>
      </c>
      <c r="L2409" s="19" t="n">
        <v>1.68</v>
      </c>
      <c r="M2409" s="19" t="n">
        <f aca="false">IF(J2409&gt;0,J2409,K2409)*E2409</f>
        <v>1.68</v>
      </c>
      <c r="N2409" s="20"/>
      <c r="O2409" s="21" t="str">
        <f aca="false">IF(R2409="","",ROUND(R2409*(1-Premissas!$B$4),4))</f>
        <v/>
      </c>
      <c r="P2409" s="22"/>
      <c r="Q2409" s="22"/>
      <c r="R2409" s="23"/>
      <c r="S2409" s="24"/>
      <c r="T2409" s="24"/>
      <c r="U2409" s="25"/>
      <c r="V2409" s="19" t="str">
        <f aca="false">IF(COUNT(N2409:Q2409)=0,"",MIN(N2409:Q2409))</f>
        <v/>
      </c>
      <c r="W2409" s="16" t="str">
        <f aca="false">IF(V2409="","",INDEX($N$4:$Q$4,MATCH(V2409,N2409:Q2409,0)))</f>
        <v/>
      </c>
      <c r="X2409" s="19" t="str">
        <f aca="false">IF(COUNT(N2409:Q2409)&lt;2,"",SMALL(N2409:Q2409,2))</f>
        <v/>
      </c>
      <c r="Y2409" s="26" t="str">
        <f aca="false">IF(OR(V2409="",M2409=0),"",V2409/M2409-1)</f>
        <v/>
      </c>
      <c r="Z2409" s="26" t="str">
        <f aca="false">IF(OR(V2409="",L2409=""),"",V2409/(L2409*E2409)-1)</f>
        <v/>
      </c>
      <c r="AA2409" s="16" t="str">
        <f aca="false">IF(V2409="","SEM OFERTA",IF(OR(Y2409&gt;Premissas!$B$11,Y2409&lt;Premissas!$B$12),"VERIFICAR - UNIDADE/EMBALAGEM",IF(Y2409&gt;Premissas!$B$6,"NÃO COMPRAR - REAJUSTE &gt;5%","COMPRAR")))</f>
        <v>SEM OFERTA</v>
      </c>
      <c r="AB2409" s="18" t="str">
        <f aca="false">IF(W2409="DIMEC",S2409,IF(W2409="MEDCENTRO",U2409,""))</f>
        <v/>
      </c>
      <c r="AC2409" s="18" t="n">
        <f aca="false">IF(AA2409&lt;&gt;"COMPRAR",0,IF(AB2409="",I2409,MIN(I2409,AB2409)))</f>
        <v>0</v>
      </c>
      <c r="AD2409" s="19" t="n">
        <f aca="false">IF(AC2409&gt;0,AC2409*V2409,0)</f>
        <v>0</v>
      </c>
      <c r="AE2409" s="19" t="n">
        <f aca="false">IF(AC2409&gt;0,(M2409-V2409)*AC2409,0)</f>
        <v>0</v>
      </c>
      <c r="AF2409" s="16" t="str">
        <f aca="false">IF(AA2409&lt;&gt;"COMPRAR","",IF(AB2409="",IF(X2409="","",IF(X2409-V2409&lt;0.01,"EMPATE TÉCNICO","")),IF(AB2409&lt;I2409,"ESTOQUE INSUFICIENTE",IF(X2409="","",IF(X2409-V2409&lt;0.01,"EMPATE TÉCNICO","")))))</f>
        <v/>
      </c>
      <c r="AG2409" s="16" t="s">
        <v>3750</v>
      </c>
      <c r="AH2409" s="16" t="s">
        <v>483</v>
      </c>
    </row>
    <row r="2410" customFormat="false" ht="15" hidden="false" customHeight="false" outlineLevel="0" collapsed="false">
      <c r="A2410" s="16" t="s">
        <v>7606</v>
      </c>
      <c r="B2410" s="17" t="s">
        <v>7607</v>
      </c>
      <c r="C2410" s="16" t="s">
        <v>7608</v>
      </c>
      <c r="D2410" s="16" t="s">
        <v>5826</v>
      </c>
      <c r="E2410" s="18" t="n">
        <v>1</v>
      </c>
      <c r="F2410" s="16" t="s">
        <v>43</v>
      </c>
      <c r="G2410" s="18" t="n">
        <v>0</v>
      </c>
      <c r="H2410" s="16" t="n">
        <v>0.4</v>
      </c>
      <c r="I2410" s="18" t="n">
        <v>2</v>
      </c>
      <c r="J2410" s="19" t="n">
        <v>44.76</v>
      </c>
      <c r="K2410" s="19" t="n">
        <v>44.76</v>
      </c>
      <c r="L2410" s="19" t="n">
        <v>44.76</v>
      </c>
      <c r="M2410" s="19" t="n">
        <f aca="false">IF(J2410&gt;0,J2410,K2410)*E2410</f>
        <v>44.76</v>
      </c>
      <c r="N2410" s="20"/>
      <c r="O2410" s="21" t="str">
        <f aca="false">IF(R2410="","",ROUND(R2410*(1-Premissas!$B$4),4))</f>
        <v/>
      </c>
      <c r="P2410" s="22"/>
      <c r="Q2410" s="22"/>
      <c r="R2410" s="23"/>
      <c r="S2410" s="24"/>
      <c r="T2410" s="24"/>
      <c r="U2410" s="25"/>
      <c r="V2410" s="19" t="str">
        <f aca="false">IF(COUNT(N2410:Q2410)=0,"",MIN(N2410:Q2410))</f>
        <v/>
      </c>
      <c r="W2410" s="16" t="str">
        <f aca="false">IF(V2410="","",INDEX($N$4:$Q$4,MATCH(V2410,N2410:Q2410,0)))</f>
        <v/>
      </c>
      <c r="X2410" s="19" t="str">
        <f aca="false">IF(COUNT(N2410:Q2410)&lt;2,"",SMALL(N2410:Q2410,2))</f>
        <v/>
      </c>
      <c r="Y2410" s="26" t="str">
        <f aca="false">IF(OR(V2410="",M2410=0),"",V2410/M2410-1)</f>
        <v/>
      </c>
      <c r="Z2410" s="26" t="str">
        <f aca="false">IF(OR(V2410="",L2410=""),"",V2410/(L2410*E2410)-1)</f>
        <v/>
      </c>
      <c r="AA2410" s="16" t="str">
        <f aca="false">IF(V2410="","SEM OFERTA",IF(OR(Y2410&gt;Premissas!$B$11,Y2410&lt;Premissas!$B$12),"VERIFICAR - UNIDADE/EMBALAGEM",IF(Y2410&gt;Premissas!$B$6,"NÃO COMPRAR - REAJUSTE &gt;5%","COMPRAR")))</f>
        <v>SEM OFERTA</v>
      </c>
      <c r="AB2410" s="18" t="str">
        <f aca="false">IF(W2410="DIMEC",S2410,IF(W2410="MEDCENTRO",U2410,""))</f>
        <v/>
      </c>
      <c r="AC2410" s="18" t="n">
        <f aca="false">IF(AA2410&lt;&gt;"COMPRAR",0,IF(AB2410="",I2410,MIN(I2410,AB2410)))</f>
        <v>0</v>
      </c>
      <c r="AD2410" s="19" t="n">
        <f aca="false">IF(AC2410&gt;0,AC2410*V2410,0)</f>
        <v>0</v>
      </c>
      <c r="AE2410" s="19" t="n">
        <f aca="false">IF(AC2410&gt;0,(M2410-V2410)*AC2410,0)</f>
        <v>0</v>
      </c>
      <c r="AF2410" s="16" t="str">
        <f aca="false">IF(AA2410&lt;&gt;"COMPRAR","",IF(AB2410="",IF(X2410="","",IF(X2410-V2410&lt;0.01,"EMPATE TÉCNICO","")),IF(AB2410&lt;I2410,"ESTOQUE INSUFICIENTE",IF(X2410="","",IF(X2410-V2410&lt;0.01,"EMPATE TÉCNICO","")))))</f>
        <v/>
      </c>
      <c r="AG2410" s="16" t="s">
        <v>1838</v>
      </c>
      <c r="AH2410" s="16" t="s">
        <v>483</v>
      </c>
    </row>
    <row r="2411" customFormat="false" ht="15" hidden="false" customHeight="false" outlineLevel="0" collapsed="false">
      <c r="A2411" s="16" t="s">
        <v>7609</v>
      </c>
      <c r="B2411" s="17" t="s">
        <v>7610</v>
      </c>
      <c r="C2411" s="16" t="s">
        <v>7611</v>
      </c>
      <c r="D2411" s="16" t="s">
        <v>7612</v>
      </c>
      <c r="E2411" s="18" t="n">
        <v>1</v>
      </c>
      <c r="F2411" s="16" t="s">
        <v>41</v>
      </c>
      <c r="G2411" s="18" t="n">
        <v>0</v>
      </c>
      <c r="H2411" s="16" t="n">
        <v>4.4</v>
      </c>
      <c r="I2411" s="18" t="n">
        <v>12</v>
      </c>
      <c r="J2411" s="19" t="n">
        <v>21.744</v>
      </c>
      <c r="K2411" s="19" t="n">
        <v>21.744</v>
      </c>
      <c r="L2411" s="19" t="n">
        <v>21.744</v>
      </c>
      <c r="M2411" s="19" t="n">
        <f aca="false">IF(J2411&gt;0,J2411,K2411)*E2411</f>
        <v>21.744</v>
      </c>
      <c r="N2411" s="20"/>
      <c r="O2411" s="21" t="str">
        <f aca="false">IF(R2411="","",ROUND(R2411*(1-Premissas!$B$4),4))</f>
        <v/>
      </c>
      <c r="P2411" s="22"/>
      <c r="Q2411" s="22"/>
      <c r="R2411" s="23"/>
      <c r="S2411" s="24"/>
      <c r="T2411" s="24"/>
      <c r="U2411" s="25"/>
      <c r="V2411" s="19" t="str">
        <f aca="false">IF(COUNT(N2411:Q2411)=0,"",MIN(N2411:Q2411))</f>
        <v/>
      </c>
      <c r="W2411" s="16" t="str">
        <f aca="false">IF(V2411="","",INDEX($N$4:$Q$4,MATCH(V2411,N2411:Q2411,0)))</f>
        <v/>
      </c>
      <c r="X2411" s="19" t="str">
        <f aca="false">IF(COUNT(N2411:Q2411)&lt;2,"",SMALL(N2411:Q2411,2))</f>
        <v/>
      </c>
      <c r="Y2411" s="26" t="str">
        <f aca="false">IF(OR(V2411="",M2411=0),"",V2411/M2411-1)</f>
        <v/>
      </c>
      <c r="Z2411" s="26" t="str">
        <f aca="false">IF(OR(V2411="",L2411=""),"",V2411/(L2411*E2411)-1)</f>
        <v/>
      </c>
      <c r="AA2411" s="16" t="str">
        <f aca="false">IF(V2411="","SEM OFERTA",IF(OR(Y2411&gt;Premissas!$B$11,Y2411&lt;Premissas!$B$12),"VERIFICAR - UNIDADE/EMBALAGEM",IF(Y2411&gt;Premissas!$B$6,"NÃO COMPRAR - REAJUSTE &gt;5%","COMPRAR")))</f>
        <v>SEM OFERTA</v>
      </c>
      <c r="AB2411" s="18" t="str">
        <f aca="false">IF(W2411="DIMEC",S2411,IF(W2411="MEDCENTRO",U2411,""))</f>
        <v/>
      </c>
      <c r="AC2411" s="18" t="n">
        <f aca="false">IF(AA2411&lt;&gt;"COMPRAR",0,IF(AB2411="",I2411,MIN(I2411,AB2411)))</f>
        <v>0</v>
      </c>
      <c r="AD2411" s="19" t="n">
        <f aca="false">IF(AC2411&gt;0,AC2411*V2411,0)</f>
        <v>0</v>
      </c>
      <c r="AE2411" s="19" t="n">
        <f aca="false">IF(AC2411&gt;0,(M2411-V2411)*AC2411,0)</f>
        <v>0</v>
      </c>
      <c r="AF2411" s="16" t="str">
        <f aca="false">IF(AA2411&lt;&gt;"COMPRAR","",IF(AB2411="",IF(X2411="","",IF(X2411-V2411&lt;0.01,"EMPATE TÉCNICO","")),IF(AB2411&lt;I2411,"ESTOQUE INSUFICIENTE",IF(X2411="","",IF(X2411-V2411&lt;0.01,"EMPATE TÉCNICO","")))))</f>
        <v/>
      </c>
      <c r="AG2411" s="16" t="s">
        <v>713</v>
      </c>
      <c r="AH2411" s="16" t="s">
        <v>483</v>
      </c>
    </row>
    <row r="2412" customFormat="false" ht="15" hidden="false" customHeight="false" outlineLevel="0" collapsed="false">
      <c r="A2412" s="16" t="s">
        <v>7613</v>
      </c>
      <c r="B2412" s="17" t="s">
        <v>7614</v>
      </c>
      <c r="C2412" s="16" t="s">
        <v>7615</v>
      </c>
      <c r="D2412" s="16" t="s">
        <v>6645</v>
      </c>
      <c r="E2412" s="18" t="n">
        <v>1</v>
      </c>
      <c r="F2412" s="16" t="s">
        <v>43</v>
      </c>
      <c r="G2412" s="18" t="n">
        <v>0</v>
      </c>
      <c r="H2412" s="16" t="n">
        <v>0.5</v>
      </c>
      <c r="I2412" s="18" t="n">
        <v>2</v>
      </c>
      <c r="J2412" s="19" t="n">
        <v>40.64</v>
      </c>
      <c r="K2412" s="19" t="n">
        <v>40.64</v>
      </c>
      <c r="L2412" s="19" t="n">
        <v>40.64</v>
      </c>
      <c r="M2412" s="19" t="n">
        <f aca="false">IF(J2412&gt;0,J2412,K2412)*E2412</f>
        <v>40.64</v>
      </c>
      <c r="N2412" s="20"/>
      <c r="O2412" s="21" t="str">
        <f aca="false">IF(R2412="","",ROUND(R2412*(1-Premissas!$B$4),4))</f>
        <v/>
      </c>
      <c r="P2412" s="22"/>
      <c r="Q2412" s="22"/>
      <c r="R2412" s="23"/>
      <c r="S2412" s="24"/>
      <c r="T2412" s="24"/>
      <c r="U2412" s="25"/>
      <c r="V2412" s="19" t="str">
        <f aca="false">IF(COUNT(N2412:Q2412)=0,"",MIN(N2412:Q2412))</f>
        <v/>
      </c>
      <c r="W2412" s="16" t="str">
        <f aca="false">IF(V2412="","",INDEX($N$4:$Q$4,MATCH(V2412,N2412:Q2412,0)))</f>
        <v/>
      </c>
      <c r="X2412" s="19" t="str">
        <f aca="false">IF(COUNT(N2412:Q2412)&lt;2,"",SMALL(N2412:Q2412,2))</f>
        <v/>
      </c>
      <c r="Y2412" s="26" t="str">
        <f aca="false">IF(OR(V2412="",M2412=0),"",V2412/M2412-1)</f>
        <v/>
      </c>
      <c r="Z2412" s="26" t="str">
        <f aca="false">IF(OR(V2412="",L2412=""),"",V2412/(L2412*E2412)-1)</f>
        <v/>
      </c>
      <c r="AA2412" s="16" t="str">
        <f aca="false">IF(V2412="","SEM OFERTA",IF(OR(Y2412&gt;Premissas!$B$11,Y2412&lt;Premissas!$B$12),"VERIFICAR - UNIDADE/EMBALAGEM",IF(Y2412&gt;Premissas!$B$6,"NÃO COMPRAR - REAJUSTE &gt;5%","COMPRAR")))</f>
        <v>SEM OFERTA</v>
      </c>
      <c r="AB2412" s="18" t="str">
        <f aca="false">IF(W2412="DIMEC",S2412,IF(W2412="MEDCENTRO",U2412,""))</f>
        <v/>
      </c>
      <c r="AC2412" s="18" t="n">
        <f aca="false">IF(AA2412&lt;&gt;"COMPRAR",0,IF(AB2412="",I2412,MIN(I2412,AB2412)))</f>
        <v>0</v>
      </c>
      <c r="AD2412" s="19" t="n">
        <f aca="false">IF(AC2412&gt;0,AC2412*V2412,0)</f>
        <v>0</v>
      </c>
      <c r="AE2412" s="19" t="n">
        <f aca="false">IF(AC2412&gt;0,(M2412-V2412)*AC2412,0)</f>
        <v>0</v>
      </c>
      <c r="AF2412" s="16" t="str">
        <f aca="false">IF(AA2412&lt;&gt;"COMPRAR","",IF(AB2412="",IF(X2412="","",IF(X2412-V2412&lt;0.01,"EMPATE TÉCNICO","")),IF(AB2412&lt;I2412,"ESTOQUE INSUFICIENTE",IF(X2412="","",IF(X2412-V2412&lt;0.01,"EMPATE TÉCNICO","")))))</f>
        <v/>
      </c>
      <c r="AG2412" s="16" t="s">
        <v>3767</v>
      </c>
      <c r="AH2412" s="16" t="s">
        <v>483</v>
      </c>
    </row>
    <row r="2413" customFormat="false" ht="15" hidden="false" customHeight="false" outlineLevel="0" collapsed="false">
      <c r="A2413" s="16" t="s">
        <v>7616</v>
      </c>
      <c r="B2413" s="17" t="s">
        <v>7617</v>
      </c>
      <c r="C2413" s="16" t="s">
        <v>7618</v>
      </c>
      <c r="D2413" s="16" t="s">
        <v>3878</v>
      </c>
      <c r="E2413" s="18" t="n">
        <v>1</v>
      </c>
      <c r="F2413" s="16" t="s">
        <v>43</v>
      </c>
      <c r="G2413" s="18" t="n">
        <v>0</v>
      </c>
      <c r="H2413" s="16" t="n">
        <v>0.3</v>
      </c>
      <c r="I2413" s="18" t="n">
        <v>1</v>
      </c>
      <c r="J2413" s="19" t="n">
        <v>7.38</v>
      </c>
      <c r="K2413" s="19" t="n">
        <v>7.38</v>
      </c>
      <c r="L2413" s="19" t="n">
        <v>7.38</v>
      </c>
      <c r="M2413" s="19" t="n">
        <f aca="false">IF(J2413&gt;0,J2413,K2413)*E2413</f>
        <v>7.38</v>
      </c>
      <c r="N2413" s="20"/>
      <c r="O2413" s="21" t="str">
        <f aca="false">IF(R2413="","",ROUND(R2413*(1-Premissas!$B$4),4))</f>
        <v/>
      </c>
      <c r="P2413" s="22"/>
      <c r="Q2413" s="22"/>
      <c r="R2413" s="23"/>
      <c r="S2413" s="24"/>
      <c r="T2413" s="24"/>
      <c r="U2413" s="25"/>
      <c r="V2413" s="19" t="str">
        <f aca="false">IF(COUNT(N2413:Q2413)=0,"",MIN(N2413:Q2413))</f>
        <v/>
      </c>
      <c r="W2413" s="16" t="str">
        <f aca="false">IF(V2413="","",INDEX($N$4:$Q$4,MATCH(V2413,N2413:Q2413,0)))</f>
        <v/>
      </c>
      <c r="X2413" s="19" t="str">
        <f aca="false">IF(COUNT(N2413:Q2413)&lt;2,"",SMALL(N2413:Q2413,2))</f>
        <v/>
      </c>
      <c r="Y2413" s="26" t="str">
        <f aca="false">IF(OR(V2413="",M2413=0),"",V2413/M2413-1)</f>
        <v/>
      </c>
      <c r="Z2413" s="26" t="str">
        <f aca="false">IF(OR(V2413="",L2413=""),"",V2413/(L2413*E2413)-1)</f>
        <v/>
      </c>
      <c r="AA2413" s="16" t="str">
        <f aca="false">IF(V2413="","SEM OFERTA",IF(OR(Y2413&gt;Premissas!$B$11,Y2413&lt;Premissas!$B$12),"VERIFICAR - UNIDADE/EMBALAGEM",IF(Y2413&gt;Premissas!$B$6,"NÃO COMPRAR - REAJUSTE &gt;5%","COMPRAR")))</f>
        <v>SEM OFERTA</v>
      </c>
      <c r="AB2413" s="18" t="str">
        <f aca="false">IF(W2413="DIMEC",S2413,IF(W2413="MEDCENTRO",U2413,""))</f>
        <v/>
      </c>
      <c r="AC2413" s="18" t="n">
        <f aca="false">IF(AA2413&lt;&gt;"COMPRAR",0,IF(AB2413="",I2413,MIN(I2413,AB2413)))</f>
        <v>0</v>
      </c>
      <c r="AD2413" s="19" t="n">
        <f aca="false">IF(AC2413&gt;0,AC2413*V2413,0)</f>
        <v>0</v>
      </c>
      <c r="AE2413" s="19" t="n">
        <f aca="false">IF(AC2413&gt;0,(M2413-V2413)*AC2413,0)</f>
        <v>0</v>
      </c>
      <c r="AF2413" s="16" t="str">
        <f aca="false">IF(AA2413&lt;&gt;"COMPRAR","",IF(AB2413="",IF(X2413="","",IF(X2413-V2413&lt;0.01,"EMPATE TÉCNICO","")),IF(AB2413&lt;I2413,"ESTOQUE INSUFICIENTE",IF(X2413="","",IF(X2413-V2413&lt;0.01,"EMPATE TÉCNICO","")))))</f>
        <v/>
      </c>
      <c r="AG2413" s="16" t="s">
        <v>203</v>
      </c>
      <c r="AH2413" s="16" t="s">
        <v>483</v>
      </c>
    </row>
    <row r="2414" customFormat="false" ht="15" hidden="false" customHeight="false" outlineLevel="0" collapsed="false">
      <c r="A2414" s="16" t="s">
        <v>7619</v>
      </c>
      <c r="B2414" s="17" t="s">
        <v>7620</v>
      </c>
      <c r="C2414" s="16" t="s">
        <v>7621</v>
      </c>
      <c r="D2414" s="16" t="s">
        <v>3926</v>
      </c>
      <c r="E2414" s="18" t="n">
        <v>1</v>
      </c>
      <c r="F2414" s="16" t="s">
        <v>43</v>
      </c>
      <c r="G2414" s="18" t="n">
        <v>0</v>
      </c>
      <c r="H2414" s="16" t="n">
        <v>0</v>
      </c>
      <c r="I2414" s="18" t="n">
        <v>1</v>
      </c>
      <c r="J2414" s="19" t="n">
        <v>10.72</v>
      </c>
      <c r="K2414" s="19" t="n">
        <v>10.72</v>
      </c>
      <c r="L2414" s="19" t="n">
        <v>10.72</v>
      </c>
      <c r="M2414" s="19" t="n">
        <f aca="false">IF(J2414&gt;0,J2414,K2414)*E2414</f>
        <v>10.72</v>
      </c>
      <c r="N2414" s="20"/>
      <c r="O2414" s="21" t="str">
        <f aca="false">IF(R2414="","",ROUND(R2414*(1-Premissas!$B$4),4))</f>
        <v/>
      </c>
      <c r="P2414" s="22"/>
      <c r="Q2414" s="22"/>
      <c r="R2414" s="23"/>
      <c r="S2414" s="24"/>
      <c r="T2414" s="24"/>
      <c r="U2414" s="25"/>
      <c r="V2414" s="19" t="str">
        <f aca="false">IF(COUNT(N2414:Q2414)=0,"",MIN(N2414:Q2414))</f>
        <v/>
      </c>
      <c r="W2414" s="16" t="str">
        <f aca="false">IF(V2414="","",INDEX($N$4:$Q$4,MATCH(V2414,N2414:Q2414,0)))</f>
        <v/>
      </c>
      <c r="X2414" s="19" t="str">
        <f aca="false">IF(COUNT(N2414:Q2414)&lt;2,"",SMALL(N2414:Q2414,2))</f>
        <v/>
      </c>
      <c r="Y2414" s="26" t="str">
        <f aca="false">IF(OR(V2414="",M2414=0),"",V2414/M2414-1)</f>
        <v/>
      </c>
      <c r="Z2414" s="26" t="str">
        <f aca="false">IF(OR(V2414="",L2414=""),"",V2414/(L2414*E2414)-1)</f>
        <v/>
      </c>
      <c r="AA2414" s="16" t="str">
        <f aca="false">IF(V2414="","SEM OFERTA",IF(OR(Y2414&gt;Premissas!$B$11,Y2414&lt;Premissas!$B$12),"VERIFICAR - UNIDADE/EMBALAGEM",IF(Y2414&gt;Premissas!$B$6,"NÃO COMPRAR - REAJUSTE &gt;5%","COMPRAR")))</f>
        <v>SEM OFERTA</v>
      </c>
      <c r="AB2414" s="18" t="str">
        <f aca="false">IF(W2414="DIMEC",S2414,IF(W2414="MEDCENTRO",U2414,""))</f>
        <v/>
      </c>
      <c r="AC2414" s="18" t="n">
        <f aca="false">IF(AA2414&lt;&gt;"COMPRAR",0,IF(AB2414="",I2414,MIN(I2414,AB2414)))</f>
        <v>0</v>
      </c>
      <c r="AD2414" s="19" t="n">
        <f aca="false">IF(AC2414&gt;0,AC2414*V2414,0)</f>
        <v>0</v>
      </c>
      <c r="AE2414" s="19" t="n">
        <f aca="false">IF(AC2414&gt;0,(M2414-V2414)*AC2414,0)</f>
        <v>0</v>
      </c>
      <c r="AF2414" s="16" t="str">
        <f aca="false">IF(AA2414&lt;&gt;"COMPRAR","",IF(AB2414="",IF(X2414="","",IF(X2414-V2414&lt;0.01,"EMPATE TÉCNICO","")),IF(AB2414&lt;I2414,"ESTOQUE INSUFICIENTE",IF(X2414="","",IF(X2414-V2414&lt;0.01,"EMPATE TÉCNICO","")))))</f>
        <v/>
      </c>
      <c r="AG2414" s="16" t="s">
        <v>1838</v>
      </c>
      <c r="AH2414" s="16" t="s">
        <v>483</v>
      </c>
    </row>
    <row r="2415" customFormat="false" ht="15" hidden="false" customHeight="false" outlineLevel="0" collapsed="false">
      <c r="A2415" s="16" t="s">
        <v>7622</v>
      </c>
      <c r="B2415" s="17" t="s">
        <v>7623</v>
      </c>
      <c r="C2415" s="16" t="s">
        <v>7624</v>
      </c>
      <c r="D2415" s="16" t="s">
        <v>3749</v>
      </c>
      <c r="E2415" s="18" t="n">
        <v>1</v>
      </c>
      <c r="F2415" s="16" t="s">
        <v>41</v>
      </c>
      <c r="G2415" s="18" t="n">
        <v>94</v>
      </c>
      <c r="H2415" s="16" t="n">
        <v>92.1</v>
      </c>
      <c r="I2415" s="18" t="n">
        <v>143</v>
      </c>
      <c r="J2415" s="19" t="n">
        <v>16.99</v>
      </c>
      <c r="K2415" s="19" t="n">
        <v>16.99</v>
      </c>
      <c r="L2415" s="19" t="n">
        <v>16.99</v>
      </c>
      <c r="M2415" s="19" t="n">
        <f aca="false">IF(J2415&gt;0,J2415,K2415)*E2415</f>
        <v>16.99</v>
      </c>
      <c r="N2415" s="20"/>
      <c r="O2415" s="21" t="str">
        <f aca="false">IF(R2415="","",ROUND(R2415*(1-Premissas!$B$4),4))</f>
        <v/>
      </c>
      <c r="P2415" s="22"/>
      <c r="Q2415" s="22"/>
      <c r="R2415" s="23"/>
      <c r="S2415" s="24"/>
      <c r="T2415" s="24"/>
      <c r="U2415" s="25"/>
      <c r="V2415" s="19" t="str">
        <f aca="false">IF(COUNT(N2415:Q2415)=0,"",MIN(N2415:Q2415))</f>
        <v/>
      </c>
      <c r="W2415" s="16" t="str">
        <f aca="false">IF(V2415="","",INDEX($N$4:$Q$4,MATCH(V2415,N2415:Q2415,0)))</f>
        <v/>
      </c>
      <c r="X2415" s="19" t="str">
        <f aca="false">IF(COUNT(N2415:Q2415)&lt;2,"",SMALL(N2415:Q2415,2))</f>
        <v/>
      </c>
      <c r="Y2415" s="26" t="str">
        <f aca="false">IF(OR(V2415="",M2415=0),"",V2415/M2415-1)</f>
        <v/>
      </c>
      <c r="Z2415" s="26" t="str">
        <f aca="false">IF(OR(V2415="",L2415=""),"",V2415/(L2415*E2415)-1)</f>
        <v/>
      </c>
      <c r="AA2415" s="16" t="str">
        <f aca="false">IF(V2415="","SEM OFERTA",IF(OR(Y2415&gt;Premissas!$B$11,Y2415&lt;Premissas!$B$12),"VERIFICAR - UNIDADE/EMBALAGEM",IF(Y2415&gt;Premissas!$B$6,"NÃO COMPRAR - REAJUSTE &gt;5%","COMPRAR")))</f>
        <v>SEM OFERTA</v>
      </c>
      <c r="AB2415" s="18" t="str">
        <f aca="false">IF(W2415="DIMEC",S2415,IF(W2415="MEDCENTRO",U2415,""))</f>
        <v/>
      </c>
      <c r="AC2415" s="18" t="n">
        <f aca="false">IF(AA2415&lt;&gt;"COMPRAR",0,IF(AB2415="",I2415,MIN(I2415,AB2415)))</f>
        <v>0</v>
      </c>
      <c r="AD2415" s="19" t="n">
        <f aca="false">IF(AC2415&gt;0,AC2415*V2415,0)</f>
        <v>0</v>
      </c>
      <c r="AE2415" s="19" t="n">
        <f aca="false">IF(AC2415&gt;0,(M2415-V2415)*AC2415,0)</f>
        <v>0</v>
      </c>
      <c r="AF2415" s="16" t="str">
        <f aca="false">IF(AA2415&lt;&gt;"COMPRAR","",IF(AB2415="",IF(X2415="","",IF(X2415-V2415&lt;0.01,"EMPATE TÉCNICO","")),IF(AB2415&lt;I2415,"ESTOQUE INSUFICIENTE",IF(X2415="","",IF(X2415-V2415&lt;0.01,"EMPATE TÉCNICO","")))))</f>
        <v/>
      </c>
      <c r="AG2415" s="16" t="s">
        <v>4020</v>
      </c>
      <c r="AH2415" s="16" t="s">
        <v>483</v>
      </c>
    </row>
    <row r="2416" customFormat="false" ht="15" hidden="false" customHeight="false" outlineLevel="0" collapsed="false">
      <c r="A2416" s="16" t="s">
        <v>7625</v>
      </c>
      <c r="B2416" s="17" t="s">
        <v>7626</v>
      </c>
      <c r="C2416" s="16" t="s">
        <v>7627</v>
      </c>
      <c r="D2416" s="16" t="s">
        <v>3749</v>
      </c>
      <c r="E2416" s="18" t="n">
        <v>50</v>
      </c>
      <c r="F2416" s="16" t="s">
        <v>43</v>
      </c>
      <c r="G2416" s="18" t="n">
        <v>0</v>
      </c>
      <c r="H2416" s="16" t="n">
        <v>1.5</v>
      </c>
      <c r="I2416" s="18" t="n">
        <v>1</v>
      </c>
      <c r="J2416" s="19" t="n">
        <v>7.2216</v>
      </c>
      <c r="K2416" s="19" t="n">
        <v>7.2216</v>
      </c>
      <c r="L2416" s="19" t="n">
        <v>7.2216</v>
      </c>
      <c r="M2416" s="19" t="n">
        <f aca="false">IF(J2416&gt;0,J2416,K2416)*E2416</f>
        <v>361.08</v>
      </c>
      <c r="N2416" s="20"/>
      <c r="O2416" s="21" t="str">
        <f aca="false">IF(R2416="","",ROUND(R2416*(1-Premissas!$B$4),4))</f>
        <v/>
      </c>
      <c r="P2416" s="22"/>
      <c r="Q2416" s="22"/>
      <c r="R2416" s="23"/>
      <c r="S2416" s="24"/>
      <c r="T2416" s="24"/>
      <c r="U2416" s="25"/>
      <c r="V2416" s="19" t="str">
        <f aca="false">IF(COUNT(N2416:Q2416)=0,"",MIN(N2416:Q2416))</f>
        <v/>
      </c>
      <c r="W2416" s="16" t="str">
        <f aca="false">IF(V2416="","",INDEX($N$4:$Q$4,MATCH(V2416,N2416:Q2416,0)))</f>
        <v/>
      </c>
      <c r="X2416" s="19" t="str">
        <f aca="false">IF(COUNT(N2416:Q2416)&lt;2,"",SMALL(N2416:Q2416,2))</f>
        <v/>
      </c>
      <c r="Y2416" s="26" t="str">
        <f aca="false">IF(OR(V2416="",M2416=0),"",V2416/M2416-1)</f>
        <v/>
      </c>
      <c r="Z2416" s="26" t="str">
        <f aca="false">IF(OR(V2416="",L2416=""),"",V2416/(L2416*E2416)-1)</f>
        <v/>
      </c>
      <c r="AA2416" s="16" t="str">
        <f aca="false">IF(V2416="","SEM OFERTA",IF(OR(Y2416&gt;Premissas!$B$11,Y2416&lt;Premissas!$B$12),"VERIFICAR - UNIDADE/EMBALAGEM",IF(Y2416&gt;Premissas!$B$6,"NÃO COMPRAR - REAJUSTE &gt;5%","COMPRAR")))</f>
        <v>SEM OFERTA</v>
      </c>
      <c r="AB2416" s="18" t="str">
        <f aca="false">IF(W2416="DIMEC",S2416,IF(W2416="MEDCENTRO",U2416,""))</f>
        <v/>
      </c>
      <c r="AC2416" s="18" t="n">
        <f aca="false">IF(AA2416&lt;&gt;"COMPRAR",0,IF(AB2416="",I2416,MIN(I2416,AB2416)))</f>
        <v>0</v>
      </c>
      <c r="AD2416" s="19" t="n">
        <f aca="false">IF(AC2416&gt;0,AC2416*V2416,0)</f>
        <v>0</v>
      </c>
      <c r="AE2416" s="19" t="n">
        <f aca="false">IF(AC2416&gt;0,(M2416-V2416)*AC2416,0)</f>
        <v>0</v>
      </c>
      <c r="AF2416" s="16" t="str">
        <f aca="false">IF(AA2416&lt;&gt;"COMPRAR","",IF(AB2416="",IF(X2416="","",IF(X2416-V2416&lt;0.01,"EMPATE TÉCNICO","")),IF(AB2416&lt;I2416,"ESTOQUE INSUFICIENTE",IF(X2416="","",IF(X2416-V2416&lt;0.01,"EMPATE TÉCNICO","")))))</f>
        <v/>
      </c>
      <c r="AG2416" s="16" t="s">
        <v>3757</v>
      </c>
      <c r="AH2416" s="16" t="s">
        <v>483</v>
      </c>
    </row>
    <row r="2417" customFormat="false" ht="15" hidden="false" customHeight="false" outlineLevel="0" collapsed="false">
      <c r="A2417" s="16" t="s">
        <v>7628</v>
      </c>
      <c r="B2417" s="17" t="s">
        <v>7629</v>
      </c>
      <c r="C2417" s="16" t="s">
        <v>7630</v>
      </c>
      <c r="D2417" s="16" t="s">
        <v>7631</v>
      </c>
      <c r="E2417" s="18" t="n">
        <v>1</v>
      </c>
      <c r="F2417" s="16" t="s">
        <v>43</v>
      </c>
      <c r="G2417" s="18" t="n">
        <v>0</v>
      </c>
      <c r="H2417" s="16" t="n">
        <v>0.1</v>
      </c>
      <c r="I2417" s="18" t="n">
        <v>1</v>
      </c>
      <c r="J2417" s="19" t="n">
        <v>29.95</v>
      </c>
      <c r="K2417" s="19" t="n">
        <v>29.95</v>
      </c>
      <c r="L2417" s="19" t="n">
        <v>29.95</v>
      </c>
      <c r="M2417" s="19" t="n">
        <f aca="false">IF(J2417&gt;0,J2417,K2417)*E2417</f>
        <v>29.95</v>
      </c>
      <c r="N2417" s="20"/>
      <c r="O2417" s="21" t="str">
        <f aca="false">IF(R2417="","",ROUND(R2417*(1-Premissas!$B$4),4))</f>
        <v/>
      </c>
      <c r="P2417" s="22"/>
      <c r="Q2417" s="22"/>
      <c r="R2417" s="23"/>
      <c r="S2417" s="24"/>
      <c r="T2417" s="24"/>
      <c r="U2417" s="25"/>
      <c r="V2417" s="19" t="str">
        <f aca="false">IF(COUNT(N2417:Q2417)=0,"",MIN(N2417:Q2417))</f>
        <v/>
      </c>
      <c r="W2417" s="16" t="str">
        <f aca="false">IF(V2417="","",INDEX($N$4:$Q$4,MATCH(V2417,N2417:Q2417,0)))</f>
        <v/>
      </c>
      <c r="X2417" s="19" t="str">
        <f aca="false">IF(COUNT(N2417:Q2417)&lt;2,"",SMALL(N2417:Q2417,2))</f>
        <v/>
      </c>
      <c r="Y2417" s="26" t="str">
        <f aca="false">IF(OR(V2417="",M2417=0),"",V2417/M2417-1)</f>
        <v/>
      </c>
      <c r="Z2417" s="26" t="str">
        <f aca="false">IF(OR(V2417="",L2417=""),"",V2417/(L2417*E2417)-1)</f>
        <v/>
      </c>
      <c r="AA2417" s="16" t="str">
        <f aca="false">IF(V2417="","SEM OFERTA",IF(OR(Y2417&gt;Premissas!$B$11,Y2417&lt;Premissas!$B$12),"VERIFICAR - UNIDADE/EMBALAGEM",IF(Y2417&gt;Premissas!$B$6,"NÃO COMPRAR - REAJUSTE &gt;5%","COMPRAR")))</f>
        <v>SEM OFERTA</v>
      </c>
      <c r="AB2417" s="18" t="str">
        <f aca="false">IF(W2417="DIMEC",S2417,IF(W2417="MEDCENTRO",U2417,""))</f>
        <v/>
      </c>
      <c r="AC2417" s="18" t="n">
        <f aca="false">IF(AA2417&lt;&gt;"COMPRAR",0,IF(AB2417="",I2417,MIN(I2417,AB2417)))</f>
        <v>0</v>
      </c>
      <c r="AD2417" s="19" t="n">
        <f aca="false">IF(AC2417&gt;0,AC2417*V2417,0)</f>
        <v>0</v>
      </c>
      <c r="AE2417" s="19" t="n">
        <f aca="false">IF(AC2417&gt;0,(M2417-V2417)*AC2417,0)</f>
        <v>0</v>
      </c>
      <c r="AF2417" s="16" t="str">
        <f aca="false">IF(AA2417&lt;&gt;"COMPRAR","",IF(AB2417="",IF(X2417="","",IF(X2417-V2417&lt;0.01,"EMPATE TÉCNICO","")),IF(AB2417&lt;I2417,"ESTOQUE INSUFICIENTE",IF(X2417="","",IF(X2417-V2417&lt;0.01,"EMPATE TÉCNICO","")))))</f>
        <v/>
      </c>
      <c r="AG2417" s="16" t="s">
        <v>7632</v>
      </c>
      <c r="AH2417" s="16" t="s">
        <v>483</v>
      </c>
    </row>
    <row r="2418" customFormat="false" ht="15" hidden="false" customHeight="false" outlineLevel="0" collapsed="false">
      <c r="A2418" s="16" t="s">
        <v>7633</v>
      </c>
      <c r="B2418" s="17" t="s">
        <v>7634</v>
      </c>
      <c r="C2418" s="16" t="s">
        <v>7635</v>
      </c>
      <c r="D2418" s="16" t="s">
        <v>3904</v>
      </c>
      <c r="E2418" s="18" t="n">
        <v>1</v>
      </c>
      <c r="F2418" s="16" t="s">
        <v>43</v>
      </c>
      <c r="G2418" s="18" t="n">
        <v>0</v>
      </c>
      <c r="H2418" s="16" t="n">
        <v>0.1</v>
      </c>
      <c r="I2418" s="18" t="n">
        <v>1</v>
      </c>
      <c r="J2418" s="19" t="n">
        <v>35.8475</v>
      </c>
      <c r="K2418" s="19" t="n">
        <v>35.8475</v>
      </c>
      <c r="L2418" s="19" t="n">
        <v>35.8475</v>
      </c>
      <c r="M2418" s="19" t="n">
        <f aca="false">IF(J2418&gt;0,J2418,K2418)*E2418</f>
        <v>35.8475</v>
      </c>
      <c r="N2418" s="20"/>
      <c r="O2418" s="21" t="str">
        <f aca="false">IF(R2418="","",ROUND(R2418*(1-Premissas!$B$4),4))</f>
        <v/>
      </c>
      <c r="P2418" s="22"/>
      <c r="Q2418" s="22"/>
      <c r="R2418" s="23"/>
      <c r="S2418" s="24"/>
      <c r="T2418" s="24"/>
      <c r="U2418" s="25"/>
      <c r="V2418" s="19" t="str">
        <f aca="false">IF(COUNT(N2418:Q2418)=0,"",MIN(N2418:Q2418))</f>
        <v/>
      </c>
      <c r="W2418" s="16" t="str">
        <f aca="false">IF(V2418="","",INDEX($N$4:$Q$4,MATCH(V2418,N2418:Q2418,0)))</f>
        <v/>
      </c>
      <c r="X2418" s="19" t="str">
        <f aca="false">IF(COUNT(N2418:Q2418)&lt;2,"",SMALL(N2418:Q2418,2))</f>
        <v/>
      </c>
      <c r="Y2418" s="26" t="str">
        <f aca="false">IF(OR(V2418="",M2418=0),"",V2418/M2418-1)</f>
        <v/>
      </c>
      <c r="Z2418" s="26" t="str">
        <f aca="false">IF(OR(V2418="",L2418=""),"",V2418/(L2418*E2418)-1)</f>
        <v/>
      </c>
      <c r="AA2418" s="16" t="str">
        <f aca="false">IF(V2418="","SEM OFERTA",IF(OR(Y2418&gt;Premissas!$B$11,Y2418&lt;Premissas!$B$12),"VERIFICAR - UNIDADE/EMBALAGEM",IF(Y2418&gt;Premissas!$B$6,"NÃO COMPRAR - REAJUSTE &gt;5%","COMPRAR")))</f>
        <v>SEM OFERTA</v>
      </c>
      <c r="AB2418" s="18" t="str">
        <f aca="false">IF(W2418="DIMEC",S2418,IF(W2418="MEDCENTRO",U2418,""))</f>
        <v/>
      </c>
      <c r="AC2418" s="18" t="n">
        <f aca="false">IF(AA2418&lt;&gt;"COMPRAR",0,IF(AB2418="",I2418,MIN(I2418,AB2418)))</f>
        <v>0</v>
      </c>
      <c r="AD2418" s="19" t="n">
        <f aca="false">IF(AC2418&gt;0,AC2418*V2418,0)</f>
        <v>0</v>
      </c>
      <c r="AE2418" s="19" t="n">
        <f aca="false">IF(AC2418&gt;0,(M2418-V2418)*AC2418,0)</f>
        <v>0</v>
      </c>
      <c r="AF2418" s="16" t="str">
        <f aca="false">IF(AA2418&lt;&gt;"COMPRAR","",IF(AB2418="",IF(X2418="","",IF(X2418-V2418&lt;0.01,"EMPATE TÉCNICO","")),IF(AB2418&lt;I2418,"ESTOQUE INSUFICIENTE",IF(X2418="","",IF(X2418-V2418&lt;0.01,"EMPATE TÉCNICO","")))))</f>
        <v/>
      </c>
      <c r="AG2418" s="16" t="s">
        <v>328</v>
      </c>
      <c r="AH2418" s="16" t="s">
        <v>483</v>
      </c>
    </row>
    <row r="2419" customFormat="false" ht="15" hidden="false" customHeight="false" outlineLevel="0" collapsed="false">
      <c r="A2419" s="16" t="s">
        <v>7636</v>
      </c>
      <c r="B2419" s="17" t="s">
        <v>7637</v>
      </c>
      <c r="C2419" s="16" t="s">
        <v>7638</v>
      </c>
      <c r="D2419" s="16" t="s">
        <v>483</v>
      </c>
      <c r="E2419" s="18" t="n">
        <v>1</v>
      </c>
      <c r="F2419" s="16" t="s">
        <v>43</v>
      </c>
      <c r="G2419" s="18" t="n">
        <v>0</v>
      </c>
      <c r="H2419" s="16" t="n">
        <v>1.7</v>
      </c>
      <c r="I2419" s="18" t="n">
        <v>5</v>
      </c>
      <c r="J2419" s="19" t="n">
        <v>17.61</v>
      </c>
      <c r="K2419" s="19" t="n">
        <v>17.61</v>
      </c>
      <c r="L2419" s="19" t="n">
        <v>16.94</v>
      </c>
      <c r="M2419" s="19" t="n">
        <f aca="false">IF(J2419&gt;0,J2419,K2419)*E2419</f>
        <v>17.61</v>
      </c>
      <c r="N2419" s="20"/>
      <c r="O2419" s="21" t="str">
        <f aca="false">IF(R2419="","",ROUND(R2419*(1-Premissas!$B$4),4))</f>
        <v/>
      </c>
      <c r="P2419" s="22"/>
      <c r="Q2419" s="22"/>
      <c r="R2419" s="23"/>
      <c r="S2419" s="24"/>
      <c r="T2419" s="24"/>
      <c r="U2419" s="25"/>
      <c r="V2419" s="19" t="str">
        <f aca="false">IF(COUNT(N2419:Q2419)=0,"",MIN(N2419:Q2419))</f>
        <v/>
      </c>
      <c r="W2419" s="16" t="str">
        <f aca="false">IF(V2419="","",INDEX($N$4:$Q$4,MATCH(V2419,N2419:Q2419,0)))</f>
        <v/>
      </c>
      <c r="X2419" s="19" t="str">
        <f aca="false">IF(COUNT(N2419:Q2419)&lt;2,"",SMALL(N2419:Q2419,2))</f>
        <v/>
      </c>
      <c r="Y2419" s="26" t="str">
        <f aca="false">IF(OR(V2419="",M2419=0),"",V2419/M2419-1)</f>
        <v/>
      </c>
      <c r="Z2419" s="26" t="str">
        <f aca="false">IF(OR(V2419="",L2419=""),"",V2419/(L2419*E2419)-1)</f>
        <v/>
      </c>
      <c r="AA2419" s="16" t="str">
        <f aca="false">IF(V2419="","SEM OFERTA",IF(OR(Y2419&gt;Premissas!$B$11,Y2419&lt;Premissas!$B$12),"VERIFICAR - UNIDADE/EMBALAGEM",IF(Y2419&gt;Premissas!$B$6,"NÃO COMPRAR - REAJUSTE &gt;5%","COMPRAR")))</f>
        <v>SEM OFERTA</v>
      </c>
      <c r="AB2419" s="18" t="str">
        <f aca="false">IF(W2419="DIMEC",S2419,IF(W2419="MEDCENTRO",U2419,""))</f>
        <v/>
      </c>
      <c r="AC2419" s="18" t="n">
        <f aca="false">IF(AA2419&lt;&gt;"COMPRAR",0,IF(AB2419="",I2419,MIN(I2419,AB2419)))</f>
        <v>0</v>
      </c>
      <c r="AD2419" s="19" t="n">
        <f aca="false">IF(AC2419&gt;0,AC2419*V2419,0)</f>
        <v>0</v>
      </c>
      <c r="AE2419" s="19" t="n">
        <f aca="false">IF(AC2419&gt;0,(M2419-V2419)*AC2419,0)</f>
        <v>0</v>
      </c>
      <c r="AF2419" s="16" t="str">
        <f aca="false">IF(AA2419&lt;&gt;"COMPRAR","",IF(AB2419="",IF(X2419="","",IF(X2419-V2419&lt;0.01,"EMPATE TÉCNICO","")),IF(AB2419&lt;I2419,"ESTOQUE INSUFICIENTE",IF(X2419="","",IF(X2419-V2419&lt;0.01,"EMPATE TÉCNICO","")))))</f>
        <v/>
      </c>
      <c r="AG2419" s="16" t="s">
        <v>203</v>
      </c>
      <c r="AH2419" s="16" t="s">
        <v>483</v>
      </c>
    </row>
    <row r="2420" customFormat="false" ht="15" hidden="false" customHeight="false" outlineLevel="0" collapsed="false">
      <c r="A2420" s="16" t="s">
        <v>7639</v>
      </c>
      <c r="B2420" s="17" t="s">
        <v>7640</v>
      </c>
      <c r="C2420" s="16" t="s">
        <v>7641</v>
      </c>
      <c r="D2420" s="16" t="s">
        <v>3878</v>
      </c>
      <c r="E2420" s="18" t="n">
        <v>1</v>
      </c>
      <c r="F2420" s="16" t="s">
        <v>43</v>
      </c>
      <c r="G2420" s="18" t="n">
        <v>0</v>
      </c>
      <c r="H2420" s="16" t="n">
        <v>0.3</v>
      </c>
      <c r="I2420" s="18" t="n">
        <v>1</v>
      </c>
      <c r="J2420" s="19" t="n">
        <v>8.4</v>
      </c>
      <c r="K2420" s="19" t="n">
        <v>8.4</v>
      </c>
      <c r="L2420" s="19" t="n">
        <v>8.4</v>
      </c>
      <c r="M2420" s="19" t="n">
        <f aca="false">IF(J2420&gt;0,J2420,K2420)*E2420</f>
        <v>8.4</v>
      </c>
      <c r="N2420" s="20"/>
      <c r="O2420" s="21" t="str">
        <f aca="false">IF(R2420="","",ROUND(R2420*(1-Premissas!$B$4),4))</f>
        <v/>
      </c>
      <c r="P2420" s="22"/>
      <c r="Q2420" s="22"/>
      <c r="R2420" s="23"/>
      <c r="S2420" s="24"/>
      <c r="T2420" s="24"/>
      <c r="U2420" s="25"/>
      <c r="V2420" s="19" t="str">
        <f aca="false">IF(COUNT(N2420:Q2420)=0,"",MIN(N2420:Q2420))</f>
        <v/>
      </c>
      <c r="W2420" s="16" t="str">
        <f aca="false">IF(V2420="","",INDEX($N$4:$Q$4,MATCH(V2420,N2420:Q2420,0)))</f>
        <v/>
      </c>
      <c r="X2420" s="19" t="str">
        <f aca="false">IF(COUNT(N2420:Q2420)&lt;2,"",SMALL(N2420:Q2420,2))</f>
        <v/>
      </c>
      <c r="Y2420" s="26" t="str">
        <f aca="false">IF(OR(V2420="",M2420=0),"",V2420/M2420-1)</f>
        <v/>
      </c>
      <c r="Z2420" s="26" t="str">
        <f aca="false">IF(OR(V2420="",L2420=""),"",V2420/(L2420*E2420)-1)</f>
        <v/>
      </c>
      <c r="AA2420" s="16" t="str">
        <f aca="false">IF(V2420="","SEM OFERTA",IF(OR(Y2420&gt;Premissas!$B$11,Y2420&lt;Premissas!$B$12),"VERIFICAR - UNIDADE/EMBALAGEM",IF(Y2420&gt;Premissas!$B$6,"NÃO COMPRAR - REAJUSTE &gt;5%","COMPRAR")))</f>
        <v>SEM OFERTA</v>
      </c>
      <c r="AB2420" s="18" t="str">
        <f aca="false">IF(W2420="DIMEC",S2420,IF(W2420="MEDCENTRO",U2420,""))</f>
        <v/>
      </c>
      <c r="AC2420" s="18" t="n">
        <f aca="false">IF(AA2420&lt;&gt;"COMPRAR",0,IF(AB2420="",I2420,MIN(I2420,AB2420)))</f>
        <v>0</v>
      </c>
      <c r="AD2420" s="19" t="n">
        <f aca="false">IF(AC2420&gt;0,AC2420*V2420,0)</f>
        <v>0</v>
      </c>
      <c r="AE2420" s="19" t="n">
        <f aca="false">IF(AC2420&gt;0,(M2420-V2420)*AC2420,0)</f>
        <v>0</v>
      </c>
      <c r="AF2420" s="16" t="str">
        <f aca="false">IF(AA2420&lt;&gt;"COMPRAR","",IF(AB2420="",IF(X2420="","",IF(X2420-V2420&lt;0.01,"EMPATE TÉCNICO","")),IF(AB2420&lt;I2420,"ESTOQUE INSUFICIENTE",IF(X2420="","",IF(X2420-V2420&lt;0.01,"EMPATE TÉCNICO","")))))</f>
        <v/>
      </c>
      <c r="AG2420" s="16" t="s">
        <v>1798</v>
      </c>
      <c r="AH2420" s="16" t="s">
        <v>483</v>
      </c>
    </row>
    <row r="2421" customFormat="false" ht="15" hidden="false" customHeight="false" outlineLevel="0" collapsed="false">
      <c r="A2421" s="16" t="s">
        <v>7642</v>
      </c>
      <c r="B2421" s="17" t="s">
        <v>7643</v>
      </c>
      <c r="C2421" s="16" t="s">
        <v>7644</v>
      </c>
      <c r="D2421" s="16" t="s">
        <v>3878</v>
      </c>
      <c r="E2421" s="18" t="n">
        <v>1</v>
      </c>
      <c r="F2421" s="16" t="s">
        <v>43</v>
      </c>
      <c r="G2421" s="18" t="n">
        <v>0</v>
      </c>
      <c r="H2421" s="16" t="n">
        <v>0.3</v>
      </c>
      <c r="I2421" s="18" t="n">
        <v>1</v>
      </c>
      <c r="J2421" s="19" t="n">
        <v>7.38</v>
      </c>
      <c r="K2421" s="19" t="n">
        <v>7.38</v>
      </c>
      <c r="L2421" s="19" t="n">
        <v>7.38</v>
      </c>
      <c r="M2421" s="19" t="n">
        <f aca="false">IF(J2421&gt;0,J2421,K2421)*E2421</f>
        <v>7.38</v>
      </c>
      <c r="N2421" s="20"/>
      <c r="O2421" s="21" t="str">
        <f aca="false">IF(R2421="","",ROUND(R2421*(1-Premissas!$B$4),4))</f>
        <v/>
      </c>
      <c r="P2421" s="22"/>
      <c r="Q2421" s="22"/>
      <c r="R2421" s="23"/>
      <c r="S2421" s="24"/>
      <c r="T2421" s="24"/>
      <c r="U2421" s="25"/>
      <c r="V2421" s="19" t="str">
        <f aca="false">IF(COUNT(N2421:Q2421)=0,"",MIN(N2421:Q2421))</f>
        <v/>
      </c>
      <c r="W2421" s="16" t="str">
        <f aca="false">IF(V2421="","",INDEX($N$4:$Q$4,MATCH(V2421,N2421:Q2421,0)))</f>
        <v/>
      </c>
      <c r="X2421" s="19" t="str">
        <f aca="false">IF(COUNT(N2421:Q2421)&lt;2,"",SMALL(N2421:Q2421,2))</f>
        <v/>
      </c>
      <c r="Y2421" s="26" t="str">
        <f aca="false">IF(OR(V2421="",M2421=0),"",V2421/M2421-1)</f>
        <v/>
      </c>
      <c r="Z2421" s="26" t="str">
        <f aca="false">IF(OR(V2421="",L2421=""),"",V2421/(L2421*E2421)-1)</f>
        <v/>
      </c>
      <c r="AA2421" s="16" t="str">
        <f aca="false">IF(V2421="","SEM OFERTA",IF(OR(Y2421&gt;Premissas!$B$11,Y2421&lt;Premissas!$B$12),"VERIFICAR - UNIDADE/EMBALAGEM",IF(Y2421&gt;Premissas!$B$6,"NÃO COMPRAR - REAJUSTE &gt;5%","COMPRAR")))</f>
        <v>SEM OFERTA</v>
      </c>
      <c r="AB2421" s="18" t="str">
        <f aca="false">IF(W2421="DIMEC",S2421,IF(W2421="MEDCENTRO",U2421,""))</f>
        <v/>
      </c>
      <c r="AC2421" s="18" t="n">
        <f aca="false">IF(AA2421&lt;&gt;"COMPRAR",0,IF(AB2421="",I2421,MIN(I2421,AB2421)))</f>
        <v>0</v>
      </c>
      <c r="AD2421" s="19" t="n">
        <f aca="false">IF(AC2421&gt;0,AC2421*V2421,0)</f>
        <v>0</v>
      </c>
      <c r="AE2421" s="19" t="n">
        <f aca="false">IF(AC2421&gt;0,(M2421-V2421)*AC2421,0)</f>
        <v>0</v>
      </c>
      <c r="AF2421" s="16" t="str">
        <f aca="false">IF(AA2421&lt;&gt;"COMPRAR","",IF(AB2421="",IF(X2421="","",IF(X2421-V2421&lt;0.01,"EMPATE TÉCNICO","")),IF(AB2421&lt;I2421,"ESTOQUE INSUFICIENTE",IF(X2421="","",IF(X2421-V2421&lt;0.01,"EMPATE TÉCNICO","")))))</f>
        <v/>
      </c>
      <c r="AG2421" s="16" t="s">
        <v>203</v>
      </c>
      <c r="AH2421" s="16" t="s">
        <v>483</v>
      </c>
    </row>
    <row r="2422" customFormat="false" ht="15" hidden="false" customHeight="false" outlineLevel="0" collapsed="false">
      <c r="A2422" s="16" t="s">
        <v>7645</v>
      </c>
      <c r="B2422" s="17" t="s">
        <v>7646</v>
      </c>
      <c r="C2422" s="16" t="s">
        <v>7647</v>
      </c>
      <c r="D2422" s="16" t="s">
        <v>3878</v>
      </c>
      <c r="E2422" s="18" t="n">
        <v>1</v>
      </c>
      <c r="F2422" s="16" t="s">
        <v>43</v>
      </c>
      <c r="G2422" s="18" t="n">
        <v>0</v>
      </c>
      <c r="H2422" s="16" t="n">
        <v>0.1</v>
      </c>
      <c r="I2422" s="18" t="n">
        <v>1</v>
      </c>
      <c r="J2422" s="19" t="n">
        <v>7.38</v>
      </c>
      <c r="K2422" s="19" t="n">
        <v>7.38</v>
      </c>
      <c r="L2422" s="19" t="n">
        <v>7.38</v>
      </c>
      <c r="M2422" s="19" t="n">
        <f aca="false">IF(J2422&gt;0,J2422,K2422)*E2422</f>
        <v>7.38</v>
      </c>
      <c r="N2422" s="20"/>
      <c r="O2422" s="21" t="str">
        <f aca="false">IF(R2422="","",ROUND(R2422*(1-Premissas!$B$4),4))</f>
        <v/>
      </c>
      <c r="P2422" s="22"/>
      <c r="Q2422" s="22"/>
      <c r="R2422" s="23"/>
      <c r="S2422" s="24"/>
      <c r="T2422" s="24"/>
      <c r="U2422" s="25"/>
      <c r="V2422" s="19" t="str">
        <f aca="false">IF(COUNT(N2422:Q2422)=0,"",MIN(N2422:Q2422))</f>
        <v/>
      </c>
      <c r="W2422" s="16" t="str">
        <f aca="false">IF(V2422="","",INDEX($N$4:$Q$4,MATCH(V2422,N2422:Q2422,0)))</f>
        <v/>
      </c>
      <c r="X2422" s="19" t="str">
        <f aca="false">IF(COUNT(N2422:Q2422)&lt;2,"",SMALL(N2422:Q2422,2))</f>
        <v/>
      </c>
      <c r="Y2422" s="26" t="str">
        <f aca="false">IF(OR(V2422="",M2422=0),"",V2422/M2422-1)</f>
        <v/>
      </c>
      <c r="Z2422" s="26" t="str">
        <f aca="false">IF(OR(V2422="",L2422=""),"",V2422/(L2422*E2422)-1)</f>
        <v/>
      </c>
      <c r="AA2422" s="16" t="str">
        <f aca="false">IF(V2422="","SEM OFERTA",IF(OR(Y2422&gt;Premissas!$B$11,Y2422&lt;Premissas!$B$12),"VERIFICAR - UNIDADE/EMBALAGEM",IF(Y2422&gt;Premissas!$B$6,"NÃO COMPRAR - REAJUSTE &gt;5%","COMPRAR")))</f>
        <v>SEM OFERTA</v>
      </c>
      <c r="AB2422" s="18" t="str">
        <f aca="false">IF(W2422="DIMEC",S2422,IF(W2422="MEDCENTRO",U2422,""))</f>
        <v/>
      </c>
      <c r="AC2422" s="18" t="n">
        <f aca="false">IF(AA2422&lt;&gt;"COMPRAR",0,IF(AB2422="",I2422,MIN(I2422,AB2422)))</f>
        <v>0</v>
      </c>
      <c r="AD2422" s="19" t="n">
        <f aca="false">IF(AC2422&gt;0,AC2422*V2422,0)</f>
        <v>0</v>
      </c>
      <c r="AE2422" s="19" t="n">
        <f aca="false">IF(AC2422&gt;0,(M2422-V2422)*AC2422,0)</f>
        <v>0</v>
      </c>
      <c r="AF2422" s="16" t="str">
        <f aca="false">IF(AA2422&lt;&gt;"COMPRAR","",IF(AB2422="",IF(X2422="","",IF(X2422-V2422&lt;0.01,"EMPATE TÉCNICO","")),IF(AB2422&lt;I2422,"ESTOQUE INSUFICIENTE",IF(X2422="","",IF(X2422-V2422&lt;0.01,"EMPATE TÉCNICO","")))))</f>
        <v/>
      </c>
      <c r="AG2422" s="16" t="s">
        <v>203</v>
      </c>
      <c r="AH2422" s="16" t="s">
        <v>483</v>
      </c>
    </row>
    <row r="2423" customFormat="false" ht="15" hidden="false" customHeight="false" outlineLevel="0" collapsed="false">
      <c r="A2423" s="16" t="s">
        <v>7648</v>
      </c>
      <c r="B2423" s="17" t="s">
        <v>7649</v>
      </c>
      <c r="C2423" s="16" t="s">
        <v>7650</v>
      </c>
      <c r="D2423" s="16" t="s">
        <v>417</v>
      </c>
      <c r="E2423" s="18" t="n">
        <v>1</v>
      </c>
      <c r="F2423" s="16" t="s">
        <v>43</v>
      </c>
      <c r="G2423" s="18" t="n">
        <v>0</v>
      </c>
      <c r="H2423" s="16" t="n">
        <v>0.5</v>
      </c>
      <c r="I2423" s="18" t="n">
        <v>2</v>
      </c>
      <c r="J2423" s="19" t="n">
        <v>12.445</v>
      </c>
      <c r="K2423" s="19" t="n">
        <v>12.445</v>
      </c>
      <c r="L2423" s="19" t="n">
        <v>12.445</v>
      </c>
      <c r="M2423" s="19" t="n">
        <f aca="false">IF(J2423&gt;0,J2423,K2423)*E2423</f>
        <v>12.445</v>
      </c>
      <c r="N2423" s="20"/>
      <c r="O2423" s="21" t="str">
        <f aca="false">IF(R2423="","",ROUND(R2423*(1-Premissas!$B$4),4))</f>
        <v/>
      </c>
      <c r="P2423" s="22"/>
      <c r="Q2423" s="22"/>
      <c r="R2423" s="23"/>
      <c r="S2423" s="24"/>
      <c r="T2423" s="24"/>
      <c r="U2423" s="25"/>
      <c r="V2423" s="19" t="str">
        <f aca="false">IF(COUNT(N2423:Q2423)=0,"",MIN(N2423:Q2423))</f>
        <v/>
      </c>
      <c r="W2423" s="16" t="str">
        <f aca="false">IF(V2423="","",INDEX($N$4:$Q$4,MATCH(V2423,N2423:Q2423,0)))</f>
        <v/>
      </c>
      <c r="X2423" s="19" t="str">
        <f aca="false">IF(COUNT(N2423:Q2423)&lt;2,"",SMALL(N2423:Q2423,2))</f>
        <v/>
      </c>
      <c r="Y2423" s="26" t="str">
        <f aca="false">IF(OR(V2423="",M2423=0),"",V2423/M2423-1)</f>
        <v/>
      </c>
      <c r="Z2423" s="26" t="str">
        <f aca="false">IF(OR(V2423="",L2423=""),"",V2423/(L2423*E2423)-1)</f>
        <v/>
      </c>
      <c r="AA2423" s="16" t="str">
        <f aca="false">IF(V2423="","SEM OFERTA",IF(OR(Y2423&gt;Premissas!$B$11,Y2423&lt;Premissas!$B$12),"VERIFICAR - UNIDADE/EMBALAGEM",IF(Y2423&gt;Premissas!$B$6,"NÃO COMPRAR - REAJUSTE &gt;5%","COMPRAR")))</f>
        <v>SEM OFERTA</v>
      </c>
      <c r="AB2423" s="18" t="str">
        <f aca="false">IF(W2423="DIMEC",S2423,IF(W2423="MEDCENTRO",U2423,""))</f>
        <v/>
      </c>
      <c r="AC2423" s="18" t="n">
        <f aca="false">IF(AA2423&lt;&gt;"COMPRAR",0,IF(AB2423="",I2423,MIN(I2423,AB2423)))</f>
        <v>0</v>
      </c>
      <c r="AD2423" s="19" t="n">
        <f aca="false">IF(AC2423&gt;0,AC2423*V2423,0)</f>
        <v>0</v>
      </c>
      <c r="AE2423" s="19" t="n">
        <f aca="false">IF(AC2423&gt;0,(M2423-V2423)*AC2423,0)</f>
        <v>0</v>
      </c>
      <c r="AF2423" s="16" t="str">
        <f aca="false">IF(AA2423&lt;&gt;"COMPRAR","",IF(AB2423="",IF(X2423="","",IF(X2423-V2423&lt;0.01,"EMPATE TÉCNICO","")),IF(AB2423&lt;I2423,"ESTOQUE INSUFICIENTE",IF(X2423="","",IF(X2423-V2423&lt;0.01,"EMPATE TÉCNICO","")))))</f>
        <v/>
      </c>
      <c r="AG2423" s="16" t="s">
        <v>418</v>
      </c>
      <c r="AH2423" s="16" t="s">
        <v>483</v>
      </c>
    </row>
    <row r="2424" customFormat="false" ht="15" hidden="false" customHeight="false" outlineLevel="0" collapsed="false">
      <c r="A2424" s="16" t="s">
        <v>7651</v>
      </c>
      <c r="B2424" s="17" t="s">
        <v>7652</v>
      </c>
      <c r="C2424" s="16" t="s">
        <v>7653</v>
      </c>
      <c r="D2424" s="16" t="s">
        <v>3749</v>
      </c>
      <c r="E2424" s="18" t="n">
        <v>52</v>
      </c>
      <c r="F2424" s="16" t="s">
        <v>43</v>
      </c>
      <c r="G2424" s="18" t="n">
        <v>0</v>
      </c>
      <c r="H2424" s="16" t="n">
        <v>2.2</v>
      </c>
      <c r="I2424" s="18" t="n">
        <v>1</v>
      </c>
      <c r="J2424" s="19" t="n">
        <v>2.80788461538462</v>
      </c>
      <c r="K2424" s="19" t="n">
        <v>2.80788461538462</v>
      </c>
      <c r="L2424" s="19" t="n">
        <v>2.8079</v>
      </c>
      <c r="M2424" s="19" t="n">
        <f aca="false">IF(J2424&gt;0,J2424,K2424)*E2424</f>
        <v>146.01</v>
      </c>
      <c r="N2424" s="20"/>
      <c r="O2424" s="21" t="str">
        <f aca="false">IF(R2424="","",ROUND(R2424*(1-Premissas!$B$4),4))</f>
        <v/>
      </c>
      <c r="P2424" s="22"/>
      <c r="Q2424" s="22"/>
      <c r="R2424" s="23"/>
      <c r="S2424" s="24"/>
      <c r="T2424" s="24"/>
      <c r="U2424" s="25"/>
      <c r="V2424" s="19" t="str">
        <f aca="false">IF(COUNT(N2424:Q2424)=0,"",MIN(N2424:Q2424))</f>
        <v/>
      </c>
      <c r="W2424" s="16" t="str">
        <f aca="false">IF(V2424="","",INDEX($N$4:$Q$4,MATCH(V2424,N2424:Q2424,0)))</f>
        <v/>
      </c>
      <c r="X2424" s="19" t="str">
        <f aca="false">IF(COUNT(N2424:Q2424)&lt;2,"",SMALL(N2424:Q2424,2))</f>
        <v/>
      </c>
      <c r="Y2424" s="26" t="str">
        <f aca="false">IF(OR(V2424="",M2424=0),"",V2424/M2424-1)</f>
        <v/>
      </c>
      <c r="Z2424" s="26" t="str">
        <f aca="false">IF(OR(V2424="",L2424=""),"",V2424/(L2424*E2424)-1)</f>
        <v/>
      </c>
      <c r="AA2424" s="16" t="str">
        <f aca="false">IF(V2424="","SEM OFERTA",IF(OR(Y2424&gt;Premissas!$B$11,Y2424&lt;Premissas!$B$12),"VERIFICAR - UNIDADE/EMBALAGEM",IF(Y2424&gt;Premissas!$B$6,"NÃO COMPRAR - REAJUSTE &gt;5%","COMPRAR")))</f>
        <v>SEM OFERTA</v>
      </c>
      <c r="AB2424" s="18" t="str">
        <f aca="false">IF(W2424="DIMEC",S2424,IF(W2424="MEDCENTRO",U2424,""))</f>
        <v/>
      </c>
      <c r="AC2424" s="18" t="n">
        <f aca="false">IF(AA2424&lt;&gt;"COMPRAR",0,IF(AB2424="",I2424,MIN(I2424,AB2424)))</f>
        <v>0</v>
      </c>
      <c r="AD2424" s="19" t="n">
        <f aca="false">IF(AC2424&gt;0,AC2424*V2424,0)</f>
        <v>0</v>
      </c>
      <c r="AE2424" s="19" t="n">
        <f aca="false">IF(AC2424&gt;0,(M2424-V2424)*AC2424,0)</f>
        <v>0</v>
      </c>
      <c r="AF2424" s="16" t="str">
        <f aca="false">IF(AA2424&lt;&gt;"COMPRAR","",IF(AB2424="",IF(X2424="","",IF(X2424-V2424&lt;0.01,"EMPATE TÉCNICO","")),IF(AB2424&lt;I2424,"ESTOQUE INSUFICIENTE",IF(X2424="","",IF(X2424-V2424&lt;0.01,"EMPATE TÉCNICO","")))))</f>
        <v/>
      </c>
      <c r="AG2424" s="16" t="s">
        <v>3757</v>
      </c>
      <c r="AH2424" s="16" t="s">
        <v>483</v>
      </c>
    </row>
    <row r="2425" customFormat="false" ht="15" hidden="false" customHeight="false" outlineLevel="0" collapsed="false">
      <c r="A2425" s="16" t="s">
        <v>7654</v>
      </c>
      <c r="B2425" s="17" t="s">
        <v>7655</v>
      </c>
      <c r="C2425" s="16" t="s">
        <v>7656</v>
      </c>
      <c r="D2425" s="16" t="s">
        <v>7657</v>
      </c>
      <c r="E2425" s="18" t="n">
        <v>1</v>
      </c>
      <c r="F2425" s="16" t="s">
        <v>43</v>
      </c>
      <c r="G2425" s="18" t="n">
        <v>0</v>
      </c>
      <c r="H2425" s="16" t="n">
        <v>0.1</v>
      </c>
      <c r="I2425" s="18" t="n">
        <v>1</v>
      </c>
      <c r="J2425" s="19" t="n">
        <v>7.98</v>
      </c>
      <c r="K2425" s="19" t="n">
        <v>7.98</v>
      </c>
      <c r="L2425" s="19" t="n">
        <v>7.98</v>
      </c>
      <c r="M2425" s="19" t="n">
        <f aca="false">IF(J2425&gt;0,J2425,K2425)*E2425</f>
        <v>7.98</v>
      </c>
      <c r="N2425" s="20"/>
      <c r="O2425" s="21" t="str">
        <f aca="false">IF(R2425="","",ROUND(R2425*(1-Premissas!$B$4),4))</f>
        <v/>
      </c>
      <c r="P2425" s="22"/>
      <c r="Q2425" s="22"/>
      <c r="R2425" s="23"/>
      <c r="S2425" s="24"/>
      <c r="T2425" s="24"/>
      <c r="U2425" s="25"/>
      <c r="V2425" s="19" t="str">
        <f aca="false">IF(COUNT(N2425:Q2425)=0,"",MIN(N2425:Q2425))</f>
        <v/>
      </c>
      <c r="W2425" s="16" t="str">
        <f aca="false">IF(V2425="","",INDEX($N$4:$Q$4,MATCH(V2425,N2425:Q2425,0)))</f>
        <v/>
      </c>
      <c r="X2425" s="19" t="str">
        <f aca="false">IF(COUNT(N2425:Q2425)&lt;2,"",SMALL(N2425:Q2425,2))</f>
        <v/>
      </c>
      <c r="Y2425" s="26" t="str">
        <f aca="false">IF(OR(V2425="",M2425=0),"",V2425/M2425-1)</f>
        <v/>
      </c>
      <c r="Z2425" s="26" t="str">
        <f aca="false">IF(OR(V2425="",L2425=""),"",V2425/(L2425*E2425)-1)</f>
        <v/>
      </c>
      <c r="AA2425" s="16" t="str">
        <f aca="false">IF(V2425="","SEM OFERTA",IF(OR(Y2425&gt;Premissas!$B$11,Y2425&lt;Premissas!$B$12),"VERIFICAR - UNIDADE/EMBALAGEM",IF(Y2425&gt;Premissas!$B$6,"NÃO COMPRAR - REAJUSTE &gt;5%","COMPRAR")))</f>
        <v>SEM OFERTA</v>
      </c>
      <c r="AB2425" s="18" t="str">
        <f aca="false">IF(W2425="DIMEC",S2425,IF(W2425="MEDCENTRO",U2425,""))</f>
        <v/>
      </c>
      <c r="AC2425" s="18" t="n">
        <f aca="false">IF(AA2425&lt;&gt;"COMPRAR",0,IF(AB2425="",I2425,MIN(I2425,AB2425)))</f>
        <v>0</v>
      </c>
      <c r="AD2425" s="19" t="n">
        <f aca="false">IF(AC2425&gt;0,AC2425*V2425,0)</f>
        <v>0</v>
      </c>
      <c r="AE2425" s="19" t="n">
        <f aca="false">IF(AC2425&gt;0,(M2425-V2425)*AC2425,0)</f>
        <v>0</v>
      </c>
      <c r="AF2425" s="16" t="str">
        <f aca="false">IF(AA2425&lt;&gt;"COMPRAR","",IF(AB2425="",IF(X2425="","",IF(X2425-V2425&lt;0.01,"EMPATE TÉCNICO","")),IF(AB2425&lt;I2425,"ESTOQUE INSUFICIENTE",IF(X2425="","",IF(X2425-V2425&lt;0.01,"EMPATE TÉCNICO","")))))</f>
        <v/>
      </c>
      <c r="AG2425" s="16" t="s">
        <v>328</v>
      </c>
      <c r="AH2425" s="16" t="s">
        <v>483</v>
      </c>
    </row>
    <row r="2426" customFormat="false" ht="15" hidden="false" customHeight="false" outlineLevel="0" collapsed="false">
      <c r="A2426" s="16" t="s">
        <v>7658</v>
      </c>
      <c r="B2426" s="17" t="s">
        <v>7659</v>
      </c>
      <c r="C2426" s="16" t="s">
        <v>7660</v>
      </c>
      <c r="D2426" s="16" t="s">
        <v>4213</v>
      </c>
      <c r="E2426" s="18" t="n">
        <v>1</v>
      </c>
      <c r="F2426" s="16" t="s">
        <v>43</v>
      </c>
      <c r="G2426" s="18" t="n">
        <v>0</v>
      </c>
      <c r="H2426" s="16" t="n">
        <v>0.3</v>
      </c>
      <c r="I2426" s="18" t="n">
        <v>1</v>
      </c>
      <c r="J2426" s="19" t="n">
        <v>10.875</v>
      </c>
      <c r="K2426" s="19" t="n">
        <v>10.875</v>
      </c>
      <c r="L2426" s="19" t="n">
        <v>10.875</v>
      </c>
      <c r="M2426" s="19" t="n">
        <f aca="false">IF(J2426&gt;0,J2426,K2426)*E2426</f>
        <v>10.875</v>
      </c>
      <c r="N2426" s="20"/>
      <c r="O2426" s="21" t="str">
        <f aca="false">IF(R2426="","",ROUND(R2426*(1-Premissas!$B$4),4))</f>
        <v/>
      </c>
      <c r="P2426" s="22"/>
      <c r="Q2426" s="22"/>
      <c r="R2426" s="23"/>
      <c r="S2426" s="24"/>
      <c r="T2426" s="24"/>
      <c r="U2426" s="25"/>
      <c r="V2426" s="19" t="str">
        <f aca="false">IF(COUNT(N2426:Q2426)=0,"",MIN(N2426:Q2426))</f>
        <v/>
      </c>
      <c r="W2426" s="16" t="str">
        <f aca="false">IF(V2426="","",INDEX($N$4:$Q$4,MATCH(V2426,N2426:Q2426,0)))</f>
        <v/>
      </c>
      <c r="X2426" s="19" t="str">
        <f aca="false">IF(COUNT(N2426:Q2426)&lt;2,"",SMALL(N2426:Q2426,2))</f>
        <v/>
      </c>
      <c r="Y2426" s="26" t="str">
        <f aca="false">IF(OR(V2426="",M2426=0),"",V2426/M2426-1)</f>
        <v/>
      </c>
      <c r="Z2426" s="26" t="str">
        <f aca="false">IF(OR(V2426="",L2426=""),"",V2426/(L2426*E2426)-1)</f>
        <v/>
      </c>
      <c r="AA2426" s="16" t="str">
        <f aca="false">IF(V2426="","SEM OFERTA",IF(OR(Y2426&gt;Premissas!$B$11,Y2426&lt;Premissas!$B$12),"VERIFICAR - UNIDADE/EMBALAGEM",IF(Y2426&gt;Premissas!$B$6,"NÃO COMPRAR - REAJUSTE &gt;5%","COMPRAR")))</f>
        <v>SEM OFERTA</v>
      </c>
      <c r="AB2426" s="18" t="str">
        <f aca="false">IF(W2426="DIMEC",S2426,IF(W2426="MEDCENTRO",U2426,""))</f>
        <v/>
      </c>
      <c r="AC2426" s="18" t="n">
        <f aca="false">IF(AA2426&lt;&gt;"COMPRAR",0,IF(AB2426="",I2426,MIN(I2426,AB2426)))</f>
        <v>0</v>
      </c>
      <c r="AD2426" s="19" t="n">
        <f aca="false">IF(AC2426&gt;0,AC2426*V2426,0)</f>
        <v>0</v>
      </c>
      <c r="AE2426" s="19" t="n">
        <f aca="false">IF(AC2426&gt;0,(M2426-V2426)*AC2426,0)</f>
        <v>0</v>
      </c>
      <c r="AF2426" s="16" t="str">
        <f aca="false">IF(AA2426&lt;&gt;"COMPRAR","",IF(AB2426="",IF(X2426="","",IF(X2426-V2426&lt;0.01,"EMPATE TÉCNICO","")),IF(AB2426&lt;I2426,"ESTOQUE INSUFICIENTE",IF(X2426="","",IF(X2426-V2426&lt;0.01,"EMPATE TÉCNICO","")))))</f>
        <v/>
      </c>
      <c r="AG2426" s="16" t="s">
        <v>328</v>
      </c>
      <c r="AH2426" s="16" t="s">
        <v>483</v>
      </c>
    </row>
    <row r="2427" customFormat="false" ht="15" hidden="false" customHeight="false" outlineLevel="0" collapsed="false">
      <c r="A2427" s="16" t="s">
        <v>7661</v>
      </c>
      <c r="B2427" s="17" t="s">
        <v>7662</v>
      </c>
      <c r="C2427" s="16" t="s">
        <v>7663</v>
      </c>
      <c r="D2427" s="16" t="s">
        <v>7664</v>
      </c>
      <c r="E2427" s="18" t="n">
        <v>1</v>
      </c>
      <c r="F2427" s="16" t="s">
        <v>43</v>
      </c>
      <c r="G2427" s="18" t="n">
        <v>0</v>
      </c>
      <c r="H2427" s="16" t="n">
        <v>0.1</v>
      </c>
      <c r="I2427" s="18" t="n">
        <v>1</v>
      </c>
      <c r="J2427" s="19" t="n">
        <v>6.19</v>
      </c>
      <c r="K2427" s="19" t="n">
        <v>6.19</v>
      </c>
      <c r="L2427" s="19" t="n">
        <v>6.19</v>
      </c>
      <c r="M2427" s="19" t="n">
        <f aca="false">IF(J2427&gt;0,J2427,K2427)*E2427</f>
        <v>6.19</v>
      </c>
      <c r="N2427" s="20"/>
      <c r="O2427" s="21" t="str">
        <f aca="false">IF(R2427="","",ROUND(R2427*(1-Premissas!$B$4),4))</f>
        <v/>
      </c>
      <c r="P2427" s="22"/>
      <c r="Q2427" s="22"/>
      <c r="R2427" s="23"/>
      <c r="S2427" s="24"/>
      <c r="T2427" s="24"/>
      <c r="U2427" s="25"/>
      <c r="V2427" s="19" t="str">
        <f aca="false">IF(COUNT(N2427:Q2427)=0,"",MIN(N2427:Q2427))</f>
        <v/>
      </c>
      <c r="W2427" s="16" t="str">
        <f aca="false">IF(V2427="","",INDEX($N$4:$Q$4,MATCH(V2427,N2427:Q2427,0)))</f>
        <v/>
      </c>
      <c r="X2427" s="19" t="str">
        <f aca="false">IF(COUNT(N2427:Q2427)&lt;2,"",SMALL(N2427:Q2427,2))</f>
        <v/>
      </c>
      <c r="Y2427" s="26" t="str">
        <f aca="false">IF(OR(V2427="",M2427=0),"",V2427/M2427-1)</f>
        <v/>
      </c>
      <c r="Z2427" s="26" t="str">
        <f aca="false">IF(OR(V2427="",L2427=""),"",V2427/(L2427*E2427)-1)</f>
        <v/>
      </c>
      <c r="AA2427" s="16" t="str">
        <f aca="false">IF(V2427="","SEM OFERTA",IF(OR(Y2427&gt;Premissas!$B$11,Y2427&lt;Premissas!$B$12),"VERIFICAR - UNIDADE/EMBALAGEM",IF(Y2427&gt;Premissas!$B$6,"NÃO COMPRAR - REAJUSTE &gt;5%","COMPRAR")))</f>
        <v>SEM OFERTA</v>
      </c>
      <c r="AB2427" s="18" t="str">
        <f aca="false">IF(W2427="DIMEC",S2427,IF(W2427="MEDCENTRO",U2427,""))</f>
        <v/>
      </c>
      <c r="AC2427" s="18" t="n">
        <f aca="false">IF(AA2427&lt;&gt;"COMPRAR",0,IF(AB2427="",I2427,MIN(I2427,AB2427)))</f>
        <v>0</v>
      </c>
      <c r="AD2427" s="19" t="n">
        <f aca="false">IF(AC2427&gt;0,AC2427*V2427,0)</f>
        <v>0</v>
      </c>
      <c r="AE2427" s="19" t="n">
        <f aca="false">IF(AC2427&gt;0,(M2427-V2427)*AC2427,0)</f>
        <v>0</v>
      </c>
      <c r="AF2427" s="16" t="str">
        <f aca="false">IF(AA2427&lt;&gt;"COMPRAR","",IF(AB2427="",IF(X2427="","",IF(X2427-V2427&lt;0.01,"EMPATE TÉCNICO","")),IF(AB2427&lt;I2427,"ESTOQUE INSUFICIENTE",IF(X2427="","",IF(X2427-V2427&lt;0.01,"EMPATE TÉCNICO","")))))</f>
        <v/>
      </c>
      <c r="AG2427" s="16" t="s">
        <v>4456</v>
      </c>
      <c r="AH2427" s="16" t="s">
        <v>483</v>
      </c>
    </row>
    <row r="2428" customFormat="false" ht="15" hidden="false" customHeight="false" outlineLevel="0" collapsed="false">
      <c r="A2428" s="16" t="s">
        <v>7665</v>
      </c>
      <c r="B2428" s="17" t="s">
        <v>7666</v>
      </c>
      <c r="C2428" s="16" t="s">
        <v>7667</v>
      </c>
      <c r="D2428" s="16" t="s">
        <v>7668</v>
      </c>
      <c r="E2428" s="18" t="n">
        <v>1</v>
      </c>
      <c r="F2428" s="16" t="s">
        <v>43</v>
      </c>
      <c r="G2428" s="18" t="n">
        <v>0</v>
      </c>
      <c r="H2428" s="16" t="n">
        <v>0</v>
      </c>
      <c r="I2428" s="18" t="n">
        <v>1</v>
      </c>
      <c r="J2428" s="19" t="n">
        <v>7.65</v>
      </c>
      <c r="K2428" s="19" t="n">
        <v>7.65</v>
      </c>
      <c r="L2428" s="19" t="n">
        <v>7.65</v>
      </c>
      <c r="M2428" s="19" t="n">
        <f aca="false">IF(J2428&gt;0,J2428,K2428)*E2428</f>
        <v>7.65</v>
      </c>
      <c r="N2428" s="20"/>
      <c r="O2428" s="21" t="str">
        <f aca="false">IF(R2428="","",ROUND(R2428*(1-Premissas!$B$4),4))</f>
        <v/>
      </c>
      <c r="P2428" s="22"/>
      <c r="Q2428" s="22"/>
      <c r="R2428" s="23"/>
      <c r="S2428" s="24"/>
      <c r="T2428" s="24"/>
      <c r="U2428" s="25"/>
      <c r="V2428" s="19" t="str">
        <f aca="false">IF(COUNT(N2428:Q2428)=0,"",MIN(N2428:Q2428))</f>
        <v/>
      </c>
      <c r="W2428" s="16" t="str">
        <f aca="false">IF(V2428="","",INDEX($N$4:$Q$4,MATCH(V2428,N2428:Q2428,0)))</f>
        <v/>
      </c>
      <c r="X2428" s="19" t="str">
        <f aca="false">IF(COUNT(N2428:Q2428)&lt;2,"",SMALL(N2428:Q2428,2))</f>
        <v/>
      </c>
      <c r="Y2428" s="26" t="str">
        <f aca="false">IF(OR(V2428="",M2428=0),"",V2428/M2428-1)</f>
        <v/>
      </c>
      <c r="Z2428" s="26" t="str">
        <f aca="false">IF(OR(V2428="",L2428=""),"",V2428/(L2428*E2428)-1)</f>
        <v/>
      </c>
      <c r="AA2428" s="16" t="str">
        <f aca="false">IF(V2428="","SEM OFERTA",IF(OR(Y2428&gt;Premissas!$B$11,Y2428&lt;Premissas!$B$12),"VERIFICAR - UNIDADE/EMBALAGEM",IF(Y2428&gt;Premissas!$B$6,"NÃO COMPRAR - REAJUSTE &gt;5%","COMPRAR")))</f>
        <v>SEM OFERTA</v>
      </c>
      <c r="AB2428" s="18" t="str">
        <f aca="false">IF(W2428="DIMEC",S2428,IF(W2428="MEDCENTRO",U2428,""))</f>
        <v/>
      </c>
      <c r="AC2428" s="18" t="n">
        <f aca="false">IF(AA2428&lt;&gt;"COMPRAR",0,IF(AB2428="",I2428,MIN(I2428,AB2428)))</f>
        <v>0</v>
      </c>
      <c r="AD2428" s="19" t="n">
        <f aca="false">IF(AC2428&gt;0,AC2428*V2428,0)</f>
        <v>0</v>
      </c>
      <c r="AE2428" s="19" t="n">
        <f aca="false">IF(AC2428&gt;0,(M2428-V2428)*AC2428,0)</f>
        <v>0</v>
      </c>
      <c r="AF2428" s="16" t="str">
        <f aca="false">IF(AA2428&lt;&gt;"COMPRAR","",IF(AB2428="",IF(X2428="","",IF(X2428-V2428&lt;0.01,"EMPATE TÉCNICO","")),IF(AB2428&lt;I2428,"ESTOQUE INSUFICIENTE",IF(X2428="","",IF(X2428-V2428&lt;0.01,"EMPATE TÉCNICO","")))))</f>
        <v/>
      </c>
      <c r="AG2428" s="16" t="s">
        <v>4456</v>
      </c>
      <c r="AH2428" s="16" t="s">
        <v>483</v>
      </c>
    </row>
    <row r="2429" customFormat="false" ht="15" hidden="false" customHeight="false" outlineLevel="0" collapsed="false">
      <c r="A2429" s="16" t="s">
        <v>7669</v>
      </c>
      <c r="B2429" s="17" t="s">
        <v>7670</v>
      </c>
      <c r="C2429" s="16" t="s">
        <v>7671</v>
      </c>
      <c r="D2429" s="16" t="s">
        <v>6261</v>
      </c>
      <c r="E2429" s="18" t="n">
        <v>20</v>
      </c>
      <c r="F2429" s="16" t="s">
        <v>43</v>
      </c>
      <c r="G2429" s="18" t="n">
        <v>4</v>
      </c>
      <c r="H2429" s="16" t="n">
        <v>7.1</v>
      </c>
      <c r="I2429" s="18" t="n">
        <v>1</v>
      </c>
      <c r="J2429" s="19" t="n">
        <v>1.676</v>
      </c>
      <c r="K2429" s="19" t="n">
        <v>1.676</v>
      </c>
      <c r="L2429" s="19" t="n">
        <v>1.676</v>
      </c>
      <c r="M2429" s="19" t="n">
        <f aca="false">IF(J2429&gt;0,J2429,K2429)*E2429</f>
        <v>33.52</v>
      </c>
      <c r="N2429" s="20"/>
      <c r="O2429" s="21" t="str">
        <f aca="false">IF(R2429="","",ROUND(R2429*(1-Premissas!$B$4),4))</f>
        <v/>
      </c>
      <c r="P2429" s="22"/>
      <c r="Q2429" s="22"/>
      <c r="R2429" s="23"/>
      <c r="S2429" s="24"/>
      <c r="T2429" s="24"/>
      <c r="U2429" s="25"/>
      <c r="V2429" s="19" t="str">
        <f aca="false">IF(COUNT(N2429:Q2429)=0,"",MIN(N2429:Q2429))</f>
        <v/>
      </c>
      <c r="W2429" s="16" t="str">
        <f aca="false">IF(V2429="","",INDEX($N$4:$Q$4,MATCH(V2429,N2429:Q2429,0)))</f>
        <v/>
      </c>
      <c r="X2429" s="19" t="str">
        <f aca="false">IF(COUNT(N2429:Q2429)&lt;2,"",SMALL(N2429:Q2429,2))</f>
        <v/>
      </c>
      <c r="Y2429" s="26" t="str">
        <f aca="false">IF(OR(V2429="",M2429=0),"",V2429/M2429-1)</f>
        <v/>
      </c>
      <c r="Z2429" s="26" t="str">
        <f aca="false">IF(OR(V2429="",L2429=""),"",V2429/(L2429*E2429)-1)</f>
        <v/>
      </c>
      <c r="AA2429" s="16" t="str">
        <f aca="false">IF(V2429="","SEM OFERTA",IF(OR(Y2429&gt;Premissas!$B$11,Y2429&lt;Premissas!$B$12),"VERIFICAR - UNIDADE/EMBALAGEM",IF(Y2429&gt;Premissas!$B$6,"NÃO COMPRAR - REAJUSTE &gt;5%","COMPRAR")))</f>
        <v>SEM OFERTA</v>
      </c>
      <c r="AB2429" s="18" t="str">
        <f aca="false">IF(W2429="DIMEC",S2429,IF(W2429="MEDCENTRO",U2429,""))</f>
        <v/>
      </c>
      <c r="AC2429" s="18" t="n">
        <f aca="false">IF(AA2429&lt;&gt;"COMPRAR",0,IF(AB2429="",I2429,MIN(I2429,AB2429)))</f>
        <v>0</v>
      </c>
      <c r="AD2429" s="19" t="n">
        <f aca="false">IF(AC2429&gt;0,AC2429*V2429,0)</f>
        <v>0</v>
      </c>
      <c r="AE2429" s="19" t="n">
        <f aca="false">IF(AC2429&gt;0,(M2429-V2429)*AC2429,0)</f>
        <v>0</v>
      </c>
      <c r="AF2429" s="16" t="str">
        <f aca="false">IF(AA2429&lt;&gt;"COMPRAR","",IF(AB2429="",IF(X2429="","",IF(X2429-V2429&lt;0.01,"EMPATE TÉCNICO","")),IF(AB2429&lt;I2429,"ESTOQUE INSUFICIENTE",IF(X2429="","",IF(X2429-V2429&lt;0.01,"EMPATE TÉCNICO","")))))</f>
        <v/>
      </c>
      <c r="AG2429" s="16" t="s">
        <v>3750</v>
      </c>
      <c r="AH2429" s="16" t="s">
        <v>483</v>
      </c>
    </row>
    <row r="2430" customFormat="false" ht="15" hidden="false" customHeight="false" outlineLevel="0" collapsed="false">
      <c r="A2430" s="16" t="s">
        <v>7672</v>
      </c>
      <c r="B2430" s="17" t="s">
        <v>7673</v>
      </c>
      <c r="C2430" s="16" t="s">
        <v>7674</v>
      </c>
      <c r="D2430" s="16" t="s">
        <v>4371</v>
      </c>
      <c r="E2430" s="18" t="n">
        <v>1</v>
      </c>
      <c r="F2430" s="16" t="s">
        <v>43</v>
      </c>
      <c r="G2430" s="18" t="n">
        <v>0</v>
      </c>
      <c r="H2430" s="16" t="n">
        <v>0.5</v>
      </c>
      <c r="I2430" s="18" t="n">
        <v>2</v>
      </c>
      <c r="J2430" s="19" t="n">
        <v>10.72</v>
      </c>
      <c r="K2430" s="19" t="n">
        <v>10.72</v>
      </c>
      <c r="L2430" s="19" t="n">
        <v>10.72</v>
      </c>
      <c r="M2430" s="19" t="n">
        <f aca="false">IF(J2430&gt;0,J2430,K2430)*E2430</f>
        <v>10.72</v>
      </c>
      <c r="N2430" s="20"/>
      <c r="O2430" s="21" t="str">
        <f aca="false">IF(R2430="","",ROUND(R2430*(1-Premissas!$B$4),4))</f>
        <v/>
      </c>
      <c r="P2430" s="22"/>
      <c r="Q2430" s="22"/>
      <c r="R2430" s="23"/>
      <c r="S2430" s="24"/>
      <c r="T2430" s="24"/>
      <c r="U2430" s="25"/>
      <c r="V2430" s="19" t="str">
        <f aca="false">IF(COUNT(N2430:Q2430)=0,"",MIN(N2430:Q2430))</f>
        <v/>
      </c>
      <c r="W2430" s="16" t="str">
        <f aca="false">IF(V2430="","",INDEX($N$4:$Q$4,MATCH(V2430,N2430:Q2430,0)))</f>
        <v/>
      </c>
      <c r="X2430" s="19" t="str">
        <f aca="false">IF(COUNT(N2430:Q2430)&lt;2,"",SMALL(N2430:Q2430,2))</f>
        <v/>
      </c>
      <c r="Y2430" s="26" t="str">
        <f aca="false">IF(OR(V2430="",M2430=0),"",V2430/M2430-1)</f>
        <v/>
      </c>
      <c r="Z2430" s="26" t="str">
        <f aca="false">IF(OR(V2430="",L2430=""),"",V2430/(L2430*E2430)-1)</f>
        <v/>
      </c>
      <c r="AA2430" s="16" t="str">
        <f aca="false">IF(V2430="","SEM OFERTA",IF(OR(Y2430&gt;Premissas!$B$11,Y2430&lt;Premissas!$B$12),"VERIFICAR - UNIDADE/EMBALAGEM",IF(Y2430&gt;Premissas!$B$6,"NÃO COMPRAR - REAJUSTE &gt;5%","COMPRAR")))</f>
        <v>SEM OFERTA</v>
      </c>
      <c r="AB2430" s="18" t="str">
        <f aca="false">IF(W2430="DIMEC",S2430,IF(W2430="MEDCENTRO",U2430,""))</f>
        <v/>
      </c>
      <c r="AC2430" s="18" t="n">
        <f aca="false">IF(AA2430&lt;&gt;"COMPRAR",0,IF(AB2430="",I2430,MIN(I2430,AB2430)))</f>
        <v>0</v>
      </c>
      <c r="AD2430" s="19" t="n">
        <f aca="false">IF(AC2430&gt;0,AC2430*V2430,0)</f>
        <v>0</v>
      </c>
      <c r="AE2430" s="19" t="n">
        <f aca="false">IF(AC2430&gt;0,(M2430-V2430)*AC2430,0)</f>
        <v>0</v>
      </c>
      <c r="AF2430" s="16" t="str">
        <f aca="false">IF(AA2430&lt;&gt;"COMPRAR","",IF(AB2430="",IF(X2430="","",IF(X2430-V2430&lt;0.01,"EMPATE TÉCNICO","")),IF(AB2430&lt;I2430,"ESTOQUE INSUFICIENTE",IF(X2430="","",IF(X2430-V2430&lt;0.01,"EMPATE TÉCNICO","")))))</f>
        <v/>
      </c>
      <c r="AG2430" s="16" t="s">
        <v>547</v>
      </c>
      <c r="AH2430" s="16" t="s">
        <v>483</v>
      </c>
    </row>
    <row r="2431" customFormat="false" ht="15" hidden="false" customHeight="false" outlineLevel="0" collapsed="false">
      <c r="A2431" s="16" t="s">
        <v>7675</v>
      </c>
      <c r="B2431" s="17" t="s">
        <v>7676</v>
      </c>
      <c r="C2431" s="16" t="s">
        <v>7677</v>
      </c>
      <c r="D2431" s="16" t="s">
        <v>4315</v>
      </c>
      <c r="E2431" s="18" t="n">
        <v>1</v>
      </c>
      <c r="F2431" s="16" t="s">
        <v>43</v>
      </c>
      <c r="G2431" s="18" t="n">
        <v>0</v>
      </c>
      <c r="H2431" s="16" t="n">
        <v>0.4</v>
      </c>
      <c r="I2431" s="18" t="n">
        <v>2</v>
      </c>
      <c r="J2431" s="19" t="n">
        <v>22.93</v>
      </c>
      <c r="K2431" s="19" t="n">
        <v>22.93</v>
      </c>
      <c r="L2431" s="19" t="n">
        <v>22.93</v>
      </c>
      <c r="M2431" s="19" t="n">
        <f aca="false">IF(J2431&gt;0,J2431,K2431)*E2431</f>
        <v>22.93</v>
      </c>
      <c r="N2431" s="20"/>
      <c r="O2431" s="21" t="str">
        <f aca="false">IF(R2431="","",ROUND(R2431*(1-Premissas!$B$4),4))</f>
        <v/>
      </c>
      <c r="P2431" s="22"/>
      <c r="Q2431" s="22"/>
      <c r="R2431" s="23"/>
      <c r="S2431" s="24"/>
      <c r="T2431" s="24"/>
      <c r="U2431" s="25"/>
      <c r="V2431" s="19" t="str">
        <f aca="false">IF(COUNT(N2431:Q2431)=0,"",MIN(N2431:Q2431))</f>
        <v/>
      </c>
      <c r="W2431" s="16" t="str">
        <f aca="false">IF(V2431="","",INDEX($N$4:$Q$4,MATCH(V2431,N2431:Q2431,0)))</f>
        <v/>
      </c>
      <c r="X2431" s="19" t="str">
        <f aca="false">IF(COUNT(N2431:Q2431)&lt;2,"",SMALL(N2431:Q2431,2))</f>
        <v/>
      </c>
      <c r="Y2431" s="26" t="str">
        <f aca="false">IF(OR(V2431="",M2431=0),"",V2431/M2431-1)</f>
        <v/>
      </c>
      <c r="Z2431" s="26" t="str">
        <f aca="false">IF(OR(V2431="",L2431=""),"",V2431/(L2431*E2431)-1)</f>
        <v/>
      </c>
      <c r="AA2431" s="16" t="str">
        <f aca="false">IF(V2431="","SEM OFERTA",IF(OR(Y2431&gt;Premissas!$B$11,Y2431&lt;Premissas!$B$12),"VERIFICAR - UNIDADE/EMBALAGEM",IF(Y2431&gt;Premissas!$B$6,"NÃO COMPRAR - REAJUSTE &gt;5%","COMPRAR")))</f>
        <v>SEM OFERTA</v>
      </c>
      <c r="AB2431" s="18" t="str">
        <f aca="false">IF(W2431="DIMEC",S2431,IF(W2431="MEDCENTRO",U2431,""))</f>
        <v/>
      </c>
      <c r="AC2431" s="18" t="n">
        <f aca="false">IF(AA2431&lt;&gt;"COMPRAR",0,IF(AB2431="",I2431,MIN(I2431,AB2431)))</f>
        <v>0</v>
      </c>
      <c r="AD2431" s="19" t="n">
        <f aca="false">IF(AC2431&gt;0,AC2431*V2431,0)</f>
        <v>0</v>
      </c>
      <c r="AE2431" s="19" t="n">
        <f aca="false">IF(AC2431&gt;0,(M2431-V2431)*AC2431,0)</f>
        <v>0</v>
      </c>
      <c r="AF2431" s="16" t="str">
        <f aca="false">IF(AA2431&lt;&gt;"COMPRAR","",IF(AB2431="",IF(X2431="","",IF(X2431-V2431&lt;0.01,"EMPATE TÉCNICO","")),IF(AB2431&lt;I2431,"ESTOQUE INSUFICIENTE",IF(X2431="","",IF(X2431-V2431&lt;0.01,"EMPATE TÉCNICO","")))))</f>
        <v/>
      </c>
      <c r="AG2431" s="16" t="s">
        <v>1838</v>
      </c>
      <c r="AH2431" s="16" t="s">
        <v>483</v>
      </c>
    </row>
    <row r="2432" customFormat="false" ht="15" hidden="false" customHeight="false" outlineLevel="0" collapsed="false">
      <c r="A2432" s="16" t="s">
        <v>7678</v>
      </c>
      <c r="B2432" s="17" t="s">
        <v>7679</v>
      </c>
      <c r="C2432" s="16" t="s">
        <v>7680</v>
      </c>
      <c r="D2432" s="16" t="s">
        <v>417</v>
      </c>
      <c r="E2432" s="18" t="n">
        <v>1</v>
      </c>
      <c r="F2432" s="16" t="s">
        <v>43</v>
      </c>
      <c r="G2432" s="18" t="n">
        <v>2</v>
      </c>
      <c r="H2432" s="16" t="n">
        <v>0.9</v>
      </c>
      <c r="I2432" s="18" t="n">
        <v>1</v>
      </c>
      <c r="J2432" s="19" t="n">
        <v>14.69</v>
      </c>
      <c r="K2432" s="19" t="n">
        <v>14.69</v>
      </c>
      <c r="L2432" s="19" t="n">
        <v>14.69</v>
      </c>
      <c r="M2432" s="19" t="n">
        <f aca="false">IF(J2432&gt;0,J2432,K2432)*E2432</f>
        <v>14.69</v>
      </c>
      <c r="N2432" s="20"/>
      <c r="O2432" s="21" t="str">
        <f aca="false">IF(R2432="","",ROUND(R2432*(1-Premissas!$B$4),4))</f>
        <v/>
      </c>
      <c r="P2432" s="22"/>
      <c r="Q2432" s="22"/>
      <c r="R2432" s="23"/>
      <c r="S2432" s="24"/>
      <c r="T2432" s="24"/>
      <c r="U2432" s="25"/>
      <c r="V2432" s="19" t="str">
        <f aca="false">IF(COUNT(N2432:Q2432)=0,"",MIN(N2432:Q2432))</f>
        <v/>
      </c>
      <c r="W2432" s="16" t="str">
        <f aca="false">IF(V2432="","",INDEX($N$4:$Q$4,MATCH(V2432,N2432:Q2432,0)))</f>
        <v/>
      </c>
      <c r="X2432" s="19" t="str">
        <f aca="false">IF(COUNT(N2432:Q2432)&lt;2,"",SMALL(N2432:Q2432,2))</f>
        <v/>
      </c>
      <c r="Y2432" s="26" t="str">
        <f aca="false">IF(OR(V2432="",M2432=0),"",V2432/M2432-1)</f>
        <v/>
      </c>
      <c r="Z2432" s="26" t="str">
        <f aca="false">IF(OR(V2432="",L2432=""),"",V2432/(L2432*E2432)-1)</f>
        <v/>
      </c>
      <c r="AA2432" s="16" t="str">
        <f aca="false">IF(V2432="","SEM OFERTA",IF(OR(Y2432&gt;Premissas!$B$11,Y2432&lt;Premissas!$B$12),"VERIFICAR - UNIDADE/EMBALAGEM",IF(Y2432&gt;Premissas!$B$6,"NÃO COMPRAR - REAJUSTE &gt;5%","COMPRAR")))</f>
        <v>SEM OFERTA</v>
      </c>
      <c r="AB2432" s="18" t="str">
        <f aca="false">IF(W2432="DIMEC",S2432,IF(W2432="MEDCENTRO",U2432,""))</f>
        <v/>
      </c>
      <c r="AC2432" s="18" t="n">
        <f aca="false">IF(AA2432&lt;&gt;"COMPRAR",0,IF(AB2432="",I2432,MIN(I2432,AB2432)))</f>
        <v>0</v>
      </c>
      <c r="AD2432" s="19" t="n">
        <f aca="false">IF(AC2432&gt;0,AC2432*V2432,0)</f>
        <v>0</v>
      </c>
      <c r="AE2432" s="19" t="n">
        <f aca="false">IF(AC2432&gt;0,(M2432-V2432)*AC2432,0)</f>
        <v>0</v>
      </c>
      <c r="AF2432" s="16" t="str">
        <f aca="false">IF(AA2432&lt;&gt;"COMPRAR","",IF(AB2432="",IF(X2432="","",IF(X2432-V2432&lt;0.01,"EMPATE TÉCNICO","")),IF(AB2432&lt;I2432,"ESTOQUE INSUFICIENTE",IF(X2432="","",IF(X2432-V2432&lt;0.01,"EMPATE TÉCNICO","")))))</f>
        <v/>
      </c>
      <c r="AG2432" s="16" t="s">
        <v>418</v>
      </c>
      <c r="AH2432" s="16" t="s">
        <v>483</v>
      </c>
    </row>
    <row r="2433" customFormat="false" ht="15" hidden="false" customHeight="false" outlineLevel="0" collapsed="false">
      <c r="A2433" s="16" t="s">
        <v>7681</v>
      </c>
      <c r="B2433" s="17" t="s">
        <v>7682</v>
      </c>
      <c r="C2433" s="16" t="s">
        <v>7683</v>
      </c>
      <c r="D2433" s="16" t="s">
        <v>4267</v>
      </c>
      <c r="E2433" s="18" t="n">
        <v>1</v>
      </c>
      <c r="F2433" s="16" t="s">
        <v>43</v>
      </c>
      <c r="G2433" s="18" t="n">
        <v>0</v>
      </c>
      <c r="H2433" s="16" t="n">
        <v>0.5</v>
      </c>
      <c r="I2433" s="18" t="n">
        <v>2</v>
      </c>
      <c r="J2433" s="19" t="n">
        <v>10.34</v>
      </c>
      <c r="K2433" s="19" t="n">
        <v>10.34</v>
      </c>
      <c r="L2433" s="19" t="n">
        <v>10.34</v>
      </c>
      <c r="M2433" s="19" t="n">
        <f aca="false">IF(J2433&gt;0,J2433,K2433)*E2433</f>
        <v>10.34</v>
      </c>
      <c r="N2433" s="20"/>
      <c r="O2433" s="21" t="str">
        <f aca="false">IF(R2433="","",ROUND(R2433*(1-Premissas!$B$4),4))</f>
        <v/>
      </c>
      <c r="P2433" s="22"/>
      <c r="Q2433" s="22"/>
      <c r="R2433" s="23"/>
      <c r="S2433" s="24"/>
      <c r="T2433" s="24"/>
      <c r="U2433" s="25"/>
      <c r="V2433" s="19" t="str">
        <f aca="false">IF(COUNT(N2433:Q2433)=0,"",MIN(N2433:Q2433))</f>
        <v/>
      </c>
      <c r="W2433" s="16" t="str">
        <f aca="false">IF(V2433="","",INDEX($N$4:$Q$4,MATCH(V2433,N2433:Q2433,0)))</f>
        <v/>
      </c>
      <c r="X2433" s="19" t="str">
        <f aca="false">IF(COUNT(N2433:Q2433)&lt;2,"",SMALL(N2433:Q2433,2))</f>
        <v/>
      </c>
      <c r="Y2433" s="26" t="str">
        <f aca="false">IF(OR(V2433="",M2433=0),"",V2433/M2433-1)</f>
        <v/>
      </c>
      <c r="Z2433" s="26" t="str">
        <f aca="false">IF(OR(V2433="",L2433=""),"",V2433/(L2433*E2433)-1)</f>
        <v/>
      </c>
      <c r="AA2433" s="16" t="str">
        <f aca="false">IF(V2433="","SEM OFERTA",IF(OR(Y2433&gt;Premissas!$B$11,Y2433&lt;Premissas!$B$12),"VERIFICAR - UNIDADE/EMBALAGEM",IF(Y2433&gt;Premissas!$B$6,"NÃO COMPRAR - REAJUSTE &gt;5%","COMPRAR")))</f>
        <v>SEM OFERTA</v>
      </c>
      <c r="AB2433" s="18" t="str">
        <f aca="false">IF(W2433="DIMEC",S2433,IF(W2433="MEDCENTRO",U2433,""))</f>
        <v/>
      </c>
      <c r="AC2433" s="18" t="n">
        <f aca="false">IF(AA2433&lt;&gt;"COMPRAR",0,IF(AB2433="",I2433,MIN(I2433,AB2433)))</f>
        <v>0</v>
      </c>
      <c r="AD2433" s="19" t="n">
        <f aca="false">IF(AC2433&gt;0,AC2433*V2433,0)</f>
        <v>0</v>
      </c>
      <c r="AE2433" s="19" t="n">
        <f aca="false">IF(AC2433&gt;0,(M2433-V2433)*AC2433,0)</f>
        <v>0</v>
      </c>
      <c r="AF2433" s="16" t="str">
        <f aca="false">IF(AA2433&lt;&gt;"COMPRAR","",IF(AB2433="",IF(X2433="","",IF(X2433-V2433&lt;0.01,"EMPATE TÉCNICO","")),IF(AB2433&lt;I2433,"ESTOQUE INSUFICIENTE",IF(X2433="","",IF(X2433-V2433&lt;0.01,"EMPATE TÉCNICO","")))))</f>
        <v/>
      </c>
      <c r="AG2433" s="16" t="s">
        <v>1798</v>
      </c>
      <c r="AH2433" s="16" t="s">
        <v>483</v>
      </c>
    </row>
    <row r="2434" customFormat="false" ht="15" hidden="false" customHeight="false" outlineLevel="0" collapsed="false">
      <c r="A2434" s="16" t="s">
        <v>7684</v>
      </c>
      <c r="B2434" s="17" t="s">
        <v>7685</v>
      </c>
      <c r="C2434" s="16" t="s">
        <v>7686</v>
      </c>
      <c r="D2434" s="16" t="s">
        <v>7687</v>
      </c>
      <c r="E2434" s="18" t="n">
        <v>1</v>
      </c>
      <c r="F2434" s="16" t="s">
        <v>43</v>
      </c>
      <c r="G2434" s="18" t="n">
        <v>0</v>
      </c>
      <c r="H2434" s="16" t="n">
        <v>0</v>
      </c>
      <c r="I2434" s="18" t="n">
        <v>1</v>
      </c>
      <c r="J2434" s="19" t="n">
        <v>16.65</v>
      </c>
      <c r="K2434" s="19" t="n">
        <v>16.65</v>
      </c>
      <c r="L2434" s="19" t="n">
        <v>16.65</v>
      </c>
      <c r="M2434" s="19" t="n">
        <f aca="false">IF(J2434&gt;0,J2434,K2434)*E2434</f>
        <v>16.65</v>
      </c>
      <c r="N2434" s="20"/>
      <c r="O2434" s="21" t="str">
        <f aca="false">IF(R2434="","",ROUND(R2434*(1-Premissas!$B$4),4))</f>
        <v/>
      </c>
      <c r="P2434" s="22"/>
      <c r="Q2434" s="22"/>
      <c r="R2434" s="23"/>
      <c r="S2434" s="24"/>
      <c r="T2434" s="24"/>
      <c r="U2434" s="25"/>
      <c r="V2434" s="19" t="str">
        <f aca="false">IF(COUNT(N2434:Q2434)=0,"",MIN(N2434:Q2434))</f>
        <v/>
      </c>
      <c r="W2434" s="16" t="str">
        <f aca="false">IF(V2434="","",INDEX($N$4:$Q$4,MATCH(V2434,N2434:Q2434,0)))</f>
        <v/>
      </c>
      <c r="X2434" s="19" t="str">
        <f aca="false">IF(COUNT(N2434:Q2434)&lt;2,"",SMALL(N2434:Q2434,2))</f>
        <v/>
      </c>
      <c r="Y2434" s="26" t="str">
        <f aca="false">IF(OR(V2434="",M2434=0),"",V2434/M2434-1)</f>
        <v/>
      </c>
      <c r="Z2434" s="26" t="str">
        <f aca="false">IF(OR(V2434="",L2434=""),"",V2434/(L2434*E2434)-1)</f>
        <v/>
      </c>
      <c r="AA2434" s="16" t="str">
        <f aca="false">IF(V2434="","SEM OFERTA",IF(OR(Y2434&gt;Premissas!$B$11,Y2434&lt;Premissas!$B$12),"VERIFICAR - UNIDADE/EMBALAGEM",IF(Y2434&gt;Premissas!$B$6,"NÃO COMPRAR - REAJUSTE &gt;5%","COMPRAR")))</f>
        <v>SEM OFERTA</v>
      </c>
      <c r="AB2434" s="18" t="str">
        <f aca="false">IF(W2434="DIMEC",S2434,IF(W2434="MEDCENTRO",U2434,""))</f>
        <v/>
      </c>
      <c r="AC2434" s="18" t="n">
        <f aca="false">IF(AA2434&lt;&gt;"COMPRAR",0,IF(AB2434="",I2434,MIN(I2434,AB2434)))</f>
        <v>0</v>
      </c>
      <c r="AD2434" s="19" t="n">
        <f aca="false">IF(AC2434&gt;0,AC2434*V2434,0)</f>
        <v>0</v>
      </c>
      <c r="AE2434" s="19" t="n">
        <f aca="false">IF(AC2434&gt;0,(M2434-V2434)*AC2434,0)</f>
        <v>0</v>
      </c>
      <c r="AF2434" s="16" t="str">
        <f aca="false">IF(AA2434&lt;&gt;"COMPRAR","",IF(AB2434="",IF(X2434="","",IF(X2434-V2434&lt;0.01,"EMPATE TÉCNICO","")),IF(AB2434&lt;I2434,"ESTOQUE INSUFICIENTE",IF(X2434="","",IF(X2434-V2434&lt;0.01,"EMPATE TÉCNICO","")))))</f>
        <v/>
      </c>
      <c r="AG2434" s="16" t="s">
        <v>547</v>
      </c>
      <c r="AH2434" s="16" t="s">
        <v>483</v>
      </c>
    </row>
    <row r="2435" customFormat="false" ht="15" hidden="false" customHeight="false" outlineLevel="0" collapsed="false">
      <c r="A2435" s="16" t="s">
        <v>7688</v>
      </c>
      <c r="B2435" s="17" t="s">
        <v>7689</v>
      </c>
      <c r="C2435" s="16" t="s">
        <v>7690</v>
      </c>
      <c r="D2435" s="16" t="s">
        <v>417</v>
      </c>
      <c r="E2435" s="18" t="n">
        <v>1</v>
      </c>
      <c r="F2435" s="16" t="s">
        <v>43</v>
      </c>
      <c r="G2435" s="18" t="n">
        <v>0</v>
      </c>
      <c r="H2435" s="16" t="n">
        <v>0.1</v>
      </c>
      <c r="I2435" s="18" t="n">
        <v>1</v>
      </c>
      <c r="J2435" s="19" t="n">
        <v>19.42</v>
      </c>
      <c r="K2435" s="19" t="n">
        <v>19.42</v>
      </c>
      <c r="L2435" s="19" t="n">
        <v>19.42</v>
      </c>
      <c r="M2435" s="19" t="n">
        <f aca="false">IF(J2435&gt;0,J2435,K2435)*E2435</f>
        <v>19.42</v>
      </c>
      <c r="N2435" s="20"/>
      <c r="O2435" s="21" t="str">
        <f aca="false">IF(R2435="","",ROUND(R2435*(1-Premissas!$B$4),4))</f>
        <v/>
      </c>
      <c r="P2435" s="22"/>
      <c r="Q2435" s="22"/>
      <c r="R2435" s="23"/>
      <c r="S2435" s="24"/>
      <c r="T2435" s="24"/>
      <c r="U2435" s="25"/>
      <c r="V2435" s="19" t="str">
        <f aca="false">IF(COUNT(N2435:Q2435)=0,"",MIN(N2435:Q2435))</f>
        <v/>
      </c>
      <c r="W2435" s="16" t="str">
        <f aca="false">IF(V2435="","",INDEX($N$4:$Q$4,MATCH(V2435,N2435:Q2435,0)))</f>
        <v/>
      </c>
      <c r="X2435" s="19" t="str">
        <f aca="false">IF(COUNT(N2435:Q2435)&lt;2,"",SMALL(N2435:Q2435,2))</f>
        <v/>
      </c>
      <c r="Y2435" s="26" t="str">
        <f aca="false">IF(OR(V2435="",M2435=0),"",V2435/M2435-1)</f>
        <v/>
      </c>
      <c r="Z2435" s="26" t="str">
        <f aca="false">IF(OR(V2435="",L2435=""),"",V2435/(L2435*E2435)-1)</f>
        <v/>
      </c>
      <c r="AA2435" s="16" t="str">
        <f aca="false">IF(V2435="","SEM OFERTA",IF(OR(Y2435&gt;Premissas!$B$11,Y2435&lt;Premissas!$B$12),"VERIFICAR - UNIDADE/EMBALAGEM",IF(Y2435&gt;Premissas!$B$6,"NÃO COMPRAR - REAJUSTE &gt;5%","COMPRAR")))</f>
        <v>SEM OFERTA</v>
      </c>
      <c r="AB2435" s="18" t="str">
        <f aca="false">IF(W2435="DIMEC",S2435,IF(W2435="MEDCENTRO",U2435,""))</f>
        <v/>
      </c>
      <c r="AC2435" s="18" t="n">
        <f aca="false">IF(AA2435&lt;&gt;"COMPRAR",0,IF(AB2435="",I2435,MIN(I2435,AB2435)))</f>
        <v>0</v>
      </c>
      <c r="AD2435" s="19" t="n">
        <f aca="false">IF(AC2435&gt;0,AC2435*V2435,0)</f>
        <v>0</v>
      </c>
      <c r="AE2435" s="19" t="n">
        <f aca="false">IF(AC2435&gt;0,(M2435-V2435)*AC2435,0)</f>
        <v>0</v>
      </c>
      <c r="AF2435" s="16" t="str">
        <f aca="false">IF(AA2435&lt;&gt;"COMPRAR","",IF(AB2435="",IF(X2435="","",IF(X2435-V2435&lt;0.01,"EMPATE TÉCNICO","")),IF(AB2435&lt;I2435,"ESTOQUE INSUFICIENTE",IF(X2435="","",IF(X2435-V2435&lt;0.01,"EMPATE TÉCNICO","")))))</f>
        <v/>
      </c>
      <c r="AG2435" s="16" t="s">
        <v>418</v>
      </c>
      <c r="AH2435" s="16" t="s">
        <v>483</v>
      </c>
    </row>
    <row r="2436" customFormat="false" ht="15" hidden="false" customHeight="false" outlineLevel="0" collapsed="false">
      <c r="A2436" s="16" t="s">
        <v>7691</v>
      </c>
      <c r="B2436" s="17" t="s">
        <v>7692</v>
      </c>
      <c r="C2436" s="16" t="s">
        <v>7693</v>
      </c>
      <c r="D2436" s="16" t="s">
        <v>3736</v>
      </c>
      <c r="E2436" s="18" t="n">
        <v>1</v>
      </c>
      <c r="F2436" s="16" t="s">
        <v>41</v>
      </c>
      <c r="G2436" s="18" t="n">
        <v>0</v>
      </c>
      <c r="H2436" s="16" t="n">
        <v>0.2</v>
      </c>
      <c r="I2436" s="18" t="n">
        <v>1</v>
      </c>
      <c r="J2436" s="19" t="n">
        <v>79.69</v>
      </c>
      <c r="K2436" s="19" t="n">
        <v>79.69</v>
      </c>
      <c r="L2436" s="19" t="n">
        <v>79.69</v>
      </c>
      <c r="M2436" s="19" t="n">
        <f aca="false">IF(J2436&gt;0,J2436,K2436)*E2436</f>
        <v>79.69</v>
      </c>
      <c r="N2436" s="20"/>
      <c r="O2436" s="21" t="str">
        <f aca="false">IF(R2436="","",ROUND(R2436*(1-Premissas!$B$4),4))</f>
        <v/>
      </c>
      <c r="P2436" s="22"/>
      <c r="Q2436" s="22"/>
      <c r="R2436" s="23"/>
      <c r="S2436" s="24"/>
      <c r="T2436" s="24"/>
      <c r="U2436" s="25"/>
      <c r="V2436" s="19" t="str">
        <f aca="false">IF(COUNT(N2436:Q2436)=0,"",MIN(N2436:Q2436))</f>
        <v/>
      </c>
      <c r="W2436" s="16" t="str">
        <f aca="false">IF(V2436="","",INDEX($N$4:$Q$4,MATCH(V2436,N2436:Q2436,0)))</f>
        <v/>
      </c>
      <c r="X2436" s="19" t="str">
        <f aca="false">IF(COUNT(N2436:Q2436)&lt;2,"",SMALL(N2436:Q2436,2))</f>
        <v/>
      </c>
      <c r="Y2436" s="26" t="str">
        <f aca="false">IF(OR(V2436="",M2436=0),"",V2436/M2436-1)</f>
        <v/>
      </c>
      <c r="Z2436" s="26" t="str">
        <f aca="false">IF(OR(V2436="",L2436=""),"",V2436/(L2436*E2436)-1)</f>
        <v/>
      </c>
      <c r="AA2436" s="16" t="str">
        <f aca="false">IF(V2436="","SEM OFERTA",IF(OR(Y2436&gt;Premissas!$B$11,Y2436&lt;Premissas!$B$12),"VERIFICAR - UNIDADE/EMBALAGEM",IF(Y2436&gt;Premissas!$B$6,"NÃO COMPRAR - REAJUSTE &gt;5%","COMPRAR")))</f>
        <v>SEM OFERTA</v>
      </c>
      <c r="AB2436" s="18" t="str">
        <f aca="false">IF(W2436="DIMEC",S2436,IF(W2436="MEDCENTRO",U2436,""))</f>
        <v/>
      </c>
      <c r="AC2436" s="18" t="n">
        <f aca="false">IF(AA2436&lt;&gt;"COMPRAR",0,IF(AB2436="",I2436,MIN(I2436,AB2436)))</f>
        <v>0</v>
      </c>
      <c r="AD2436" s="19" t="n">
        <f aca="false">IF(AC2436&gt;0,AC2436*V2436,0)</f>
        <v>0</v>
      </c>
      <c r="AE2436" s="19" t="n">
        <f aca="false">IF(AC2436&gt;0,(M2436-V2436)*AC2436,0)</f>
        <v>0</v>
      </c>
      <c r="AF2436" s="16" t="str">
        <f aca="false">IF(AA2436&lt;&gt;"COMPRAR","",IF(AB2436="",IF(X2436="","",IF(X2436-V2436&lt;0.01,"EMPATE TÉCNICO","")),IF(AB2436&lt;I2436,"ESTOQUE INSUFICIENTE",IF(X2436="","",IF(X2436-V2436&lt;0.01,"EMPATE TÉCNICO","")))))</f>
        <v/>
      </c>
      <c r="AG2436" s="16" t="s">
        <v>328</v>
      </c>
      <c r="AH2436" s="16" t="s">
        <v>483</v>
      </c>
    </row>
    <row r="2437" customFormat="false" ht="15" hidden="false" customHeight="false" outlineLevel="0" collapsed="false">
      <c r="A2437" s="16" t="s">
        <v>7694</v>
      </c>
      <c r="B2437" s="17" t="s">
        <v>7695</v>
      </c>
      <c r="C2437" s="16" t="s">
        <v>7696</v>
      </c>
      <c r="D2437" s="16" t="s">
        <v>7697</v>
      </c>
      <c r="E2437" s="18" t="n">
        <v>20</v>
      </c>
      <c r="F2437" s="16" t="s">
        <v>43</v>
      </c>
      <c r="G2437" s="18" t="n">
        <v>0</v>
      </c>
      <c r="H2437" s="16" t="n">
        <v>1</v>
      </c>
      <c r="I2437" s="18" t="n">
        <v>1</v>
      </c>
      <c r="J2437" s="19" t="n">
        <v>0</v>
      </c>
      <c r="K2437" s="19" t="n">
        <v>14.34</v>
      </c>
      <c r="L2437" s="19"/>
      <c r="M2437" s="19" t="n">
        <f aca="false">IF(J2437&gt;0,J2437,K2437)*E2437</f>
        <v>286.8</v>
      </c>
      <c r="N2437" s="20"/>
      <c r="O2437" s="21" t="str">
        <f aca="false">IF(R2437="","",ROUND(R2437*(1-Premissas!$B$4),4))</f>
        <v/>
      </c>
      <c r="P2437" s="22"/>
      <c r="Q2437" s="22"/>
      <c r="R2437" s="23"/>
      <c r="S2437" s="24"/>
      <c r="T2437" s="24"/>
      <c r="U2437" s="25"/>
      <c r="V2437" s="19" t="str">
        <f aca="false">IF(COUNT(N2437:Q2437)=0,"",MIN(N2437:Q2437))</f>
        <v/>
      </c>
      <c r="W2437" s="16" t="str">
        <f aca="false">IF(V2437="","",INDEX($N$4:$Q$4,MATCH(V2437,N2437:Q2437,0)))</f>
        <v/>
      </c>
      <c r="X2437" s="19" t="str">
        <f aca="false">IF(COUNT(N2437:Q2437)&lt;2,"",SMALL(N2437:Q2437,2))</f>
        <v/>
      </c>
      <c r="Y2437" s="26" t="str">
        <f aca="false">IF(OR(V2437="",M2437=0),"",V2437/M2437-1)</f>
        <v/>
      </c>
      <c r="Z2437" s="26" t="str">
        <f aca="false">IF(OR(V2437="",L2437=""),"",V2437/(L2437*E2437)-1)</f>
        <v/>
      </c>
      <c r="AA2437" s="16" t="str">
        <f aca="false">IF(V2437="","SEM OFERTA",IF(OR(Y2437&gt;Premissas!$B$11,Y2437&lt;Premissas!$B$12),"VERIFICAR - UNIDADE/EMBALAGEM",IF(Y2437&gt;Premissas!$B$6,"NÃO COMPRAR - REAJUSTE &gt;5%","COMPRAR")))</f>
        <v>SEM OFERTA</v>
      </c>
      <c r="AB2437" s="18" t="str">
        <f aca="false">IF(W2437="DIMEC",S2437,IF(W2437="MEDCENTRO",U2437,""))</f>
        <v/>
      </c>
      <c r="AC2437" s="18" t="n">
        <f aca="false">IF(AA2437&lt;&gt;"COMPRAR",0,IF(AB2437="",I2437,MIN(I2437,AB2437)))</f>
        <v>0</v>
      </c>
      <c r="AD2437" s="19" t="n">
        <f aca="false">IF(AC2437&gt;0,AC2437*V2437,0)</f>
        <v>0</v>
      </c>
      <c r="AE2437" s="19" t="n">
        <f aca="false">IF(AC2437&gt;0,(M2437-V2437)*AC2437,0)</f>
        <v>0</v>
      </c>
      <c r="AF2437" s="16" t="str">
        <f aca="false">IF(AA2437&lt;&gt;"COMPRAR","",IF(AB2437="",IF(X2437="","",IF(X2437-V2437&lt;0.01,"EMPATE TÉCNICO","")),IF(AB2437&lt;I2437,"ESTOQUE INSUFICIENTE",IF(X2437="","",IF(X2437-V2437&lt;0.01,"EMPATE TÉCNICO","")))))</f>
        <v/>
      </c>
      <c r="AG2437" s="16"/>
      <c r="AH2437" s="16" t="s">
        <v>483</v>
      </c>
    </row>
    <row r="2438" customFormat="false" ht="15" hidden="false" customHeight="false" outlineLevel="0" collapsed="false">
      <c r="A2438" s="16" t="s">
        <v>7698</v>
      </c>
      <c r="B2438" s="17" t="s">
        <v>7699</v>
      </c>
      <c r="C2438" s="16" t="s">
        <v>7700</v>
      </c>
      <c r="D2438" s="16" t="s">
        <v>762</v>
      </c>
      <c r="E2438" s="18" t="n">
        <v>1</v>
      </c>
      <c r="F2438" s="16" t="s">
        <v>43</v>
      </c>
      <c r="G2438" s="18" t="n">
        <v>0</v>
      </c>
      <c r="H2438" s="16" t="n">
        <v>0</v>
      </c>
      <c r="I2438" s="18" t="n">
        <v>1</v>
      </c>
      <c r="J2438" s="19" t="n">
        <v>0</v>
      </c>
      <c r="K2438" s="19" t="n">
        <v>6.99</v>
      </c>
      <c r="L2438" s="19"/>
      <c r="M2438" s="19" t="n">
        <f aca="false">IF(J2438&gt;0,J2438,K2438)*E2438</f>
        <v>6.99</v>
      </c>
      <c r="N2438" s="20"/>
      <c r="O2438" s="21" t="str">
        <f aca="false">IF(R2438="","",ROUND(R2438*(1-Premissas!$B$4),4))</f>
        <v/>
      </c>
      <c r="P2438" s="22"/>
      <c r="Q2438" s="22"/>
      <c r="R2438" s="23"/>
      <c r="S2438" s="24"/>
      <c r="T2438" s="24"/>
      <c r="U2438" s="25"/>
      <c r="V2438" s="19" t="str">
        <f aca="false">IF(COUNT(N2438:Q2438)=0,"",MIN(N2438:Q2438))</f>
        <v/>
      </c>
      <c r="W2438" s="16" t="str">
        <f aca="false">IF(V2438="","",INDEX($N$4:$Q$4,MATCH(V2438,N2438:Q2438,0)))</f>
        <v/>
      </c>
      <c r="X2438" s="19" t="str">
        <f aca="false">IF(COUNT(N2438:Q2438)&lt;2,"",SMALL(N2438:Q2438,2))</f>
        <v/>
      </c>
      <c r="Y2438" s="26" t="str">
        <f aca="false">IF(OR(V2438="",M2438=0),"",V2438/M2438-1)</f>
        <v/>
      </c>
      <c r="Z2438" s="26" t="str">
        <f aca="false">IF(OR(V2438="",L2438=""),"",V2438/(L2438*E2438)-1)</f>
        <v/>
      </c>
      <c r="AA2438" s="16" t="str">
        <f aca="false">IF(V2438="","SEM OFERTA",IF(OR(Y2438&gt;Premissas!$B$11,Y2438&lt;Premissas!$B$12),"VERIFICAR - UNIDADE/EMBALAGEM",IF(Y2438&gt;Premissas!$B$6,"NÃO COMPRAR - REAJUSTE &gt;5%","COMPRAR")))</f>
        <v>SEM OFERTA</v>
      </c>
      <c r="AB2438" s="18" t="str">
        <f aca="false">IF(W2438="DIMEC",S2438,IF(W2438="MEDCENTRO",U2438,""))</f>
        <v/>
      </c>
      <c r="AC2438" s="18" t="n">
        <f aca="false">IF(AA2438&lt;&gt;"COMPRAR",0,IF(AB2438="",I2438,MIN(I2438,AB2438)))</f>
        <v>0</v>
      </c>
      <c r="AD2438" s="19" t="n">
        <f aca="false">IF(AC2438&gt;0,AC2438*V2438,0)</f>
        <v>0</v>
      </c>
      <c r="AE2438" s="19" t="n">
        <f aca="false">IF(AC2438&gt;0,(M2438-V2438)*AC2438,0)</f>
        <v>0</v>
      </c>
      <c r="AF2438" s="16" t="str">
        <f aca="false">IF(AA2438&lt;&gt;"COMPRAR","",IF(AB2438="",IF(X2438="","",IF(X2438-V2438&lt;0.01,"EMPATE TÉCNICO","")),IF(AB2438&lt;I2438,"ESTOQUE INSUFICIENTE",IF(X2438="","",IF(X2438-V2438&lt;0.01,"EMPATE TÉCNICO","")))))</f>
        <v/>
      </c>
      <c r="AG2438" s="16" t="s">
        <v>763</v>
      </c>
      <c r="AH2438" s="16" t="s">
        <v>483</v>
      </c>
    </row>
    <row r="2439" customFormat="false" ht="15" hidden="false" customHeight="false" outlineLevel="0" collapsed="false">
      <c r="A2439" s="16" t="s">
        <v>7701</v>
      </c>
      <c r="B2439" s="17" t="s">
        <v>7702</v>
      </c>
      <c r="C2439" s="16" t="s">
        <v>7703</v>
      </c>
      <c r="D2439" s="16" t="s">
        <v>563</v>
      </c>
      <c r="E2439" s="18" t="n">
        <v>1</v>
      </c>
      <c r="F2439" s="16" t="s">
        <v>41</v>
      </c>
      <c r="G2439" s="18" t="n">
        <v>0</v>
      </c>
      <c r="H2439" s="16" t="n">
        <v>0.3</v>
      </c>
      <c r="I2439" s="18" t="n">
        <v>1</v>
      </c>
      <c r="J2439" s="19" t="n">
        <v>66.62</v>
      </c>
      <c r="K2439" s="19" t="n">
        <v>66.62</v>
      </c>
      <c r="L2439" s="19" t="n">
        <v>66.62</v>
      </c>
      <c r="M2439" s="19" t="n">
        <f aca="false">IF(J2439&gt;0,J2439,K2439)*E2439</f>
        <v>66.62</v>
      </c>
      <c r="N2439" s="20"/>
      <c r="O2439" s="21" t="str">
        <f aca="false">IF(R2439="","",ROUND(R2439*(1-Premissas!$B$4),4))</f>
        <v/>
      </c>
      <c r="P2439" s="22"/>
      <c r="Q2439" s="22"/>
      <c r="R2439" s="23"/>
      <c r="S2439" s="24"/>
      <c r="T2439" s="24"/>
      <c r="U2439" s="25"/>
      <c r="V2439" s="19" t="str">
        <f aca="false">IF(COUNT(N2439:Q2439)=0,"",MIN(N2439:Q2439))</f>
        <v/>
      </c>
      <c r="W2439" s="16" t="str">
        <f aca="false">IF(V2439="","",INDEX($N$4:$Q$4,MATCH(V2439,N2439:Q2439,0)))</f>
        <v/>
      </c>
      <c r="X2439" s="19" t="str">
        <f aca="false">IF(COUNT(N2439:Q2439)&lt;2,"",SMALL(N2439:Q2439,2))</f>
        <v/>
      </c>
      <c r="Y2439" s="26" t="str">
        <f aca="false">IF(OR(V2439="",M2439=0),"",V2439/M2439-1)</f>
        <v/>
      </c>
      <c r="Z2439" s="26" t="str">
        <f aca="false">IF(OR(V2439="",L2439=""),"",V2439/(L2439*E2439)-1)</f>
        <v/>
      </c>
      <c r="AA2439" s="16" t="str">
        <f aca="false">IF(V2439="","SEM OFERTA",IF(OR(Y2439&gt;Premissas!$B$11,Y2439&lt;Premissas!$B$12),"VERIFICAR - UNIDADE/EMBALAGEM",IF(Y2439&gt;Premissas!$B$6,"NÃO COMPRAR - REAJUSTE &gt;5%","COMPRAR")))</f>
        <v>SEM OFERTA</v>
      </c>
      <c r="AB2439" s="18" t="str">
        <f aca="false">IF(W2439="DIMEC",S2439,IF(W2439="MEDCENTRO",U2439,""))</f>
        <v/>
      </c>
      <c r="AC2439" s="18" t="n">
        <f aca="false">IF(AA2439&lt;&gt;"COMPRAR",0,IF(AB2439="",I2439,MIN(I2439,AB2439)))</f>
        <v>0</v>
      </c>
      <c r="AD2439" s="19" t="n">
        <f aca="false">IF(AC2439&gt;0,AC2439*V2439,0)</f>
        <v>0</v>
      </c>
      <c r="AE2439" s="19" t="n">
        <f aca="false">IF(AC2439&gt;0,(M2439-V2439)*AC2439,0)</f>
        <v>0</v>
      </c>
      <c r="AF2439" s="16" t="str">
        <f aca="false">IF(AA2439&lt;&gt;"COMPRAR","",IF(AB2439="",IF(X2439="","",IF(X2439-V2439&lt;0.01,"EMPATE TÉCNICO","")),IF(AB2439&lt;I2439,"ESTOQUE INSUFICIENTE",IF(X2439="","",IF(X2439-V2439&lt;0.01,"EMPATE TÉCNICO","")))))</f>
        <v/>
      </c>
      <c r="AG2439" s="16" t="s">
        <v>564</v>
      </c>
      <c r="AH2439" s="16" t="s">
        <v>483</v>
      </c>
    </row>
    <row r="2440" customFormat="false" ht="15" hidden="false" customHeight="false" outlineLevel="0" collapsed="false">
      <c r="A2440" s="16" t="s">
        <v>7704</v>
      </c>
      <c r="B2440" s="17" t="s">
        <v>7705</v>
      </c>
      <c r="C2440" s="16" t="s">
        <v>7706</v>
      </c>
      <c r="D2440" s="16" t="s">
        <v>417</v>
      </c>
      <c r="E2440" s="18" t="n">
        <v>1</v>
      </c>
      <c r="F2440" s="16" t="s">
        <v>43</v>
      </c>
      <c r="G2440" s="18" t="n">
        <v>1</v>
      </c>
      <c r="H2440" s="16" t="n">
        <v>0.6</v>
      </c>
      <c r="I2440" s="18" t="n">
        <v>1</v>
      </c>
      <c r="J2440" s="19" t="n">
        <v>11.62</v>
      </c>
      <c r="K2440" s="19" t="n">
        <v>11.62</v>
      </c>
      <c r="L2440" s="19" t="n">
        <v>11.62</v>
      </c>
      <c r="M2440" s="19" t="n">
        <f aca="false">IF(J2440&gt;0,J2440,K2440)*E2440</f>
        <v>11.62</v>
      </c>
      <c r="N2440" s="20"/>
      <c r="O2440" s="21" t="str">
        <f aca="false">IF(R2440="","",ROUND(R2440*(1-Premissas!$B$4),4))</f>
        <v/>
      </c>
      <c r="P2440" s="22"/>
      <c r="Q2440" s="22"/>
      <c r="R2440" s="23"/>
      <c r="S2440" s="24"/>
      <c r="T2440" s="24"/>
      <c r="U2440" s="25"/>
      <c r="V2440" s="19" t="str">
        <f aca="false">IF(COUNT(N2440:Q2440)=0,"",MIN(N2440:Q2440))</f>
        <v/>
      </c>
      <c r="W2440" s="16" t="str">
        <f aca="false">IF(V2440="","",INDEX($N$4:$Q$4,MATCH(V2440,N2440:Q2440,0)))</f>
        <v/>
      </c>
      <c r="X2440" s="19" t="str">
        <f aca="false">IF(COUNT(N2440:Q2440)&lt;2,"",SMALL(N2440:Q2440,2))</f>
        <v/>
      </c>
      <c r="Y2440" s="26" t="str">
        <f aca="false">IF(OR(V2440="",M2440=0),"",V2440/M2440-1)</f>
        <v/>
      </c>
      <c r="Z2440" s="26" t="str">
        <f aca="false">IF(OR(V2440="",L2440=""),"",V2440/(L2440*E2440)-1)</f>
        <v/>
      </c>
      <c r="AA2440" s="16" t="str">
        <f aca="false">IF(V2440="","SEM OFERTA",IF(OR(Y2440&gt;Premissas!$B$11,Y2440&lt;Premissas!$B$12),"VERIFICAR - UNIDADE/EMBALAGEM",IF(Y2440&gt;Premissas!$B$6,"NÃO COMPRAR - REAJUSTE &gt;5%","COMPRAR")))</f>
        <v>SEM OFERTA</v>
      </c>
      <c r="AB2440" s="18" t="str">
        <f aca="false">IF(W2440="DIMEC",S2440,IF(W2440="MEDCENTRO",U2440,""))</f>
        <v/>
      </c>
      <c r="AC2440" s="18" t="n">
        <f aca="false">IF(AA2440&lt;&gt;"COMPRAR",0,IF(AB2440="",I2440,MIN(I2440,AB2440)))</f>
        <v>0</v>
      </c>
      <c r="AD2440" s="19" t="n">
        <f aca="false">IF(AC2440&gt;0,AC2440*V2440,0)</f>
        <v>0</v>
      </c>
      <c r="AE2440" s="19" t="n">
        <f aca="false">IF(AC2440&gt;0,(M2440-V2440)*AC2440,0)</f>
        <v>0</v>
      </c>
      <c r="AF2440" s="16" t="str">
        <f aca="false">IF(AA2440&lt;&gt;"COMPRAR","",IF(AB2440="",IF(X2440="","",IF(X2440-V2440&lt;0.01,"EMPATE TÉCNICO","")),IF(AB2440&lt;I2440,"ESTOQUE INSUFICIENTE",IF(X2440="","",IF(X2440-V2440&lt;0.01,"EMPATE TÉCNICO","")))))</f>
        <v/>
      </c>
      <c r="AG2440" s="16" t="s">
        <v>418</v>
      </c>
      <c r="AH2440" s="16" t="s">
        <v>483</v>
      </c>
    </row>
    <row r="2441" customFormat="false" ht="15" hidden="false" customHeight="false" outlineLevel="0" collapsed="false">
      <c r="A2441" s="16" t="s">
        <v>7707</v>
      </c>
      <c r="B2441" s="17" t="s">
        <v>7708</v>
      </c>
      <c r="C2441" s="16" t="s">
        <v>7709</v>
      </c>
      <c r="D2441" s="16" t="s">
        <v>7710</v>
      </c>
      <c r="E2441" s="18" t="n">
        <v>1</v>
      </c>
      <c r="F2441" s="16" t="s">
        <v>41</v>
      </c>
      <c r="G2441" s="18" t="n">
        <v>0</v>
      </c>
      <c r="H2441" s="16" t="n">
        <v>1.2</v>
      </c>
      <c r="I2441" s="18" t="n">
        <v>4</v>
      </c>
      <c r="J2441" s="19" t="n">
        <v>82.13</v>
      </c>
      <c r="K2441" s="19" t="n">
        <v>82.13</v>
      </c>
      <c r="L2441" s="19" t="n">
        <v>81.82</v>
      </c>
      <c r="M2441" s="19" t="n">
        <f aca="false">IF(J2441&gt;0,J2441,K2441)*E2441</f>
        <v>82.13</v>
      </c>
      <c r="N2441" s="20"/>
      <c r="O2441" s="21" t="str">
        <f aca="false">IF(R2441="","",ROUND(R2441*(1-Premissas!$B$4),4))</f>
        <v/>
      </c>
      <c r="P2441" s="22"/>
      <c r="Q2441" s="22"/>
      <c r="R2441" s="23"/>
      <c r="S2441" s="24"/>
      <c r="T2441" s="24"/>
      <c r="U2441" s="25"/>
      <c r="V2441" s="19" t="str">
        <f aca="false">IF(COUNT(N2441:Q2441)=0,"",MIN(N2441:Q2441))</f>
        <v/>
      </c>
      <c r="W2441" s="16" t="str">
        <f aca="false">IF(V2441="","",INDEX($N$4:$Q$4,MATCH(V2441,N2441:Q2441,0)))</f>
        <v/>
      </c>
      <c r="X2441" s="19" t="str">
        <f aca="false">IF(COUNT(N2441:Q2441)&lt;2,"",SMALL(N2441:Q2441,2))</f>
        <v/>
      </c>
      <c r="Y2441" s="26" t="str">
        <f aca="false">IF(OR(V2441="",M2441=0),"",V2441/M2441-1)</f>
        <v/>
      </c>
      <c r="Z2441" s="26" t="str">
        <f aca="false">IF(OR(V2441="",L2441=""),"",V2441/(L2441*E2441)-1)</f>
        <v/>
      </c>
      <c r="AA2441" s="16" t="str">
        <f aca="false">IF(V2441="","SEM OFERTA",IF(OR(Y2441&gt;Premissas!$B$11,Y2441&lt;Premissas!$B$12),"VERIFICAR - UNIDADE/EMBALAGEM",IF(Y2441&gt;Premissas!$B$6,"NÃO COMPRAR - REAJUSTE &gt;5%","COMPRAR")))</f>
        <v>SEM OFERTA</v>
      </c>
      <c r="AB2441" s="18" t="str">
        <f aca="false">IF(W2441="DIMEC",S2441,IF(W2441="MEDCENTRO",U2441,""))</f>
        <v/>
      </c>
      <c r="AC2441" s="18" t="n">
        <f aca="false">IF(AA2441&lt;&gt;"COMPRAR",0,IF(AB2441="",I2441,MIN(I2441,AB2441)))</f>
        <v>0</v>
      </c>
      <c r="AD2441" s="19" t="n">
        <f aca="false">IF(AC2441&gt;0,AC2441*V2441,0)</f>
        <v>0</v>
      </c>
      <c r="AE2441" s="19" t="n">
        <f aca="false">IF(AC2441&gt;0,(M2441-V2441)*AC2441,0)</f>
        <v>0</v>
      </c>
      <c r="AF2441" s="16" t="str">
        <f aca="false">IF(AA2441&lt;&gt;"COMPRAR","",IF(AB2441="",IF(X2441="","",IF(X2441-V2441&lt;0.01,"EMPATE TÉCNICO","")),IF(AB2441&lt;I2441,"ESTOQUE INSUFICIENTE",IF(X2441="","",IF(X2441-V2441&lt;0.01,"EMPATE TÉCNICO","")))))</f>
        <v/>
      </c>
      <c r="AG2441" s="16" t="s">
        <v>547</v>
      </c>
      <c r="AH2441" s="16" t="s">
        <v>483</v>
      </c>
    </row>
    <row r="2442" customFormat="false" ht="15" hidden="false" customHeight="false" outlineLevel="0" collapsed="false">
      <c r="A2442" s="16" t="s">
        <v>7711</v>
      </c>
      <c r="B2442" s="17" t="s">
        <v>7712</v>
      </c>
      <c r="C2442" s="16" t="s">
        <v>7713</v>
      </c>
      <c r="D2442" s="16" t="s">
        <v>6245</v>
      </c>
      <c r="E2442" s="18" t="n">
        <v>1</v>
      </c>
      <c r="F2442" s="16" t="s">
        <v>43</v>
      </c>
      <c r="G2442" s="18" t="n">
        <v>0</v>
      </c>
      <c r="H2442" s="16" t="n">
        <v>0.2</v>
      </c>
      <c r="I2442" s="18" t="n">
        <v>1</v>
      </c>
      <c r="J2442" s="19" t="n">
        <v>19.3</v>
      </c>
      <c r="K2442" s="19" t="n">
        <v>19.3</v>
      </c>
      <c r="L2442" s="19" t="n">
        <v>19.3</v>
      </c>
      <c r="M2442" s="19" t="n">
        <f aca="false">IF(J2442&gt;0,J2442,K2442)*E2442</f>
        <v>19.3</v>
      </c>
      <c r="N2442" s="20"/>
      <c r="O2442" s="21" t="str">
        <f aca="false">IF(R2442="","",ROUND(R2442*(1-Premissas!$B$4),4))</f>
        <v/>
      </c>
      <c r="P2442" s="22"/>
      <c r="Q2442" s="22"/>
      <c r="R2442" s="23"/>
      <c r="S2442" s="24"/>
      <c r="T2442" s="24"/>
      <c r="U2442" s="25"/>
      <c r="V2442" s="19" t="str">
        <f aca="false">IF(COUNT(N2442:Q2442)=0,"",MIN(N2442:Q2442))</f>
        <v/>
      </c>
      <c r="W2442" s="16" t="str">
        <f aca="false">IF(V2442="","",INDEX($N$4:$Q$4,MATCH(V2442,N2442:Q2442,0)))</f>
        <v/>
      </c>
      <c r="X2442" s="19" t="str">
        <f aca="false">IF(COUNT(N2442:Q2442)&lt;2,"",SMALL(N2442:Q2442,2))</f>
        <v/>
      </c>
      <c r="Y2442" s="26" t="str">
        <f aca="false">IF(OR(V2442="",M2442=0),"",V2442/M2442-1)</f>
        <v/>
      </c>
      <c r="Z2442" s="26" t="str">
        <f aca="false">IF(OR(V2442="",L2442=""),"",V2442/(L2442*E2442)-1)</f>
        <v/>
      </c>
      <c r="AA2442" s="16" t="str">
        <f aca="false">IF(V2442="","SEM OFERTA",IF(OR(Y2442&gt;Premissas!$B$11,Y2442&lt;Premissas!$B$12),"VERIFICAR - UNIDADE/EMBALAGEM",IF(Y2442&gt;Premissas!$B$6,"NÃO COMPRAR - REAJUSTE &gt;5%","COMPRAR")))</f>
        <v>SEM OFERTA</v>
      </c>
      <c r="AB2442" s="18" t="str">
        <f aca="false">IF(W2442="DIMEC",S2442,IF(W2442="MEDCENTRO",U2442,""))</f>
        <v/>
      </c>
      <c r="AC2442" s="18" t="n">
        <f aca="false">IF(AA2442&lt;&gt;"COMPRAR",0,IF(AB2442="",I2442,MIN(I2442,AB2442)))</f>
        <v>0</v>
      </c>
      <c r="AD2442" s="19" t="n">
        <f aca="false">IF(AC2442&gt;0,AC2442*V2442,0)</f>
        <v>0</v>
      </c>
      <c r="AE2442" s="19" t="n">
        <f aca="false">IF(AC2442&gt;0,(M2442-V2442)*AC2442,0)</f>
        <v>0</v>
      </c>
      <c r="AF2442" s="16" t="str">
        <f aca="false">IF(AA2442&lt;&gt;"COMPRAR","",IF(AB2442="",IF(X2442="","",IF(X2442-V2442&lt;0.01,"EMPATE TÉCNICO","")),IF(AB2442&lt;I2442,"ESTOQUE INSUFICIENTE",IF(X2442="","",IF(X2442-V2442&lt;0.01,"EMPATE TÉCNICO","")))))</f>
        <v/>
      </c>
      <c r="AG2442" s="16" t="s">
        <v>1838</v>
      </c>
      <c r="AH2442" s="16" t="s">
        <v>483</v>
      </c>
    </row>
    <row r="2443" customFormat="false" ht="15" hidden="false" customHeight="false" outlineLevel="0" collapsed="false">
      <c r="A2443" s="16" t="s">
        <v>7714</v>
      </c>
      <c r="B2443" s="17" t="s">
        <v>7715</v>
      </c>
      <c r="C2443" s="16" t="s">
        <v>7716</v>
      </c>
      <c r="D2443" s="16" t="s">
        <v>6245</v>
      </c>
      <c r="E2443" s="18" t="n">
        <v>1</v>
      </c>
      <c r="F2443" s="16" t="s">
        <v>43</v>
      </c>
      <c r="G2443" s="18" t="n">
        <v>0</v>
      </c>
      <c r="H2443" s="16" t="n">
        <v>0.1</v>
      </c>
      <c r="I2443" s="18" t="n">
        <v>1</v>
      </c>
      <c r="J2443" s="19" t="n">
        <v>18.08</v>
      </c>
      <c r="K2443" s="19" t="n">
        <v>18.08</v>
      </c>
      <c r="L2443" s="19" t="n">
        <v>18.08</v>
      </c>
      <c r="M2443" s="19" t="n">
        <f aca="false">IF(J2443&gt;0,J2443,K2443)*E2443</f>
        <v>18.08</v>
      </c>
      <c r="N2443" s="20"/>
      <c r="O2443" s="21" t="str">
        <f aca="false">IF(R2443="","",ROUND(R2443*(1-Premissas!$B$4),4))</f>
        <v/>
      </c>
      <c r="P2443" s="22"/>
      <c r="Q2443" s="22"/>
      <c r="R2443" s="23"/>
      <c r="S2443" s="24"/>
      <c r="T2443" s="24"/>
      <c r="U2443" s="25"/>
      <c r="V2443" s="19" t="str">
        <f aca="false">IF(COUNT(N2443:Q2443)=0,"",MIN(N2443:Q2443))</f>
        <v/>
      </c>
      <c r="W2443" s="16" t="str">
        <f aca="false">IF(V2443="","",INDEX($N$4:$Q$4,MATCH(V2443,N2443:Q2443,0)))</f>
        <v/>
      </c>
      <c r="X2443" s="19" t="str">
        <f aca="false">IF(COUNT(N2443:Q2443)&lt;2,"",SMALL(N2443:Q2443,2))</f>
        <v/>
      </c>
      <c r="Y2443" s="26" t="str">
        <f aca="false">IF(OR(V2443="",M2443=0),"",V2443/M2443-1)</f>
        <v/>
      </c>
      <c r="Z2443" s="26" t="str">
        <f aca="false">IF(OR(V2443="",L2443=""),"",V2443/(L2443*E2443)-1)</f>
        <v/>
      </c>
      <c r="AA2443" s="16" t="str">
        <f aca="false">IF(V2443="","SEM OFERTA",IF(OR(Y2443&gt;Premissas!$B$11,Y2443&lt;Premissas!$B$12),"VERIFICAR - UNIDADE/EMBALAGEM",IF(Y2443&gt;Premissas!$B$6,"NÃO COMPRAR - REAJUSTE &gt;5%","COMPRAR")))</f>
        <v>SEM OFERTA</v>
      </c>
      <c r="AB2443" s="18" t="str">
        <f aca="false">IF(W2443="DIMEC",S2443,IF(W2443="MEDCENTRO",U2443,""))</f>
        <v/>
      </c>
      <c r="AC2443" s="18" t="n">
        <f aca="false">IF(AA2443&lt;&gt;"COMPRAR",0,IF(AB2443="",I2443,MIN(I2443,AB2443)))</f>
        <v>0</v>
      </c>
      <c r="AD2443" s="19" t="n">
        <f aca="false">IF(AC2443&gt;0,AC2443*V2443,0)</f>
        <v>0</v>
      </c>
      <c r="AE2443" s="19" t="n">
        <f aca="false">IF(AC2443&gt;0,(M2443-V2443)*AC2443,0)</f>
        <v>0</v>
      </c>
      <c r="AF2443" s="16" t="str">
        <f aca="false">IF(AA2443&lt;&gt;"COMPRAR","",IF(AB2443="",IF(X2443="","",IF(X2443-V2443&lt;0.01,"EMPATE TÉCNICO","")),IF(AB2443&lt;I2443,"ESTOQUE INSUFICIENTE",IF(X2443="","",IF(X2443-V2443&lt;0.01,"EMPATE TÉCNICO","")))))</f>
        <v/>
      </c>
      <c r="AG2443" s="16" t="s">
        <v>1838</v>
      </c>
      <c r="AH2443" s="16" t="s">
        <v>483</v>
      </c>
    </row>
    <row r="2444" customFormat="false" ht="15" hidden="false" customHeight="false" outlineLevel="0" collapsed="false">
      <c r="A2444" s="16" t="s">
        <v>7717</v>
      </c>
      <c r="B2444" s="17" t="s">
        <v>7718</v>
      </c>
      <c r="C2444" s="16" t="s">
        <v>7719</v>
      </c>
      <c r="D2444" s="16" t="s">
        <v>6245</v>
      </c>
      <c r="E2444" s="18" t="n">
        <v>1</v>
      </c>
      <c r="F2444" s="16" t="s">
        <v>43</v>
      </c>
      <c r="G2444" s="18" t="n">
        <v>0</v>
      </c>
      <c r="H2444" s="16" t="n">
        <v>0.2</v>
      </c>
      <c r="I2444" s="18" t="n">
        <v>1</v>
      </c>
      <c r="J2444" s="19" t="n">
        <v>18.23</v>
      </c>
      <c r="K2444" s="19" t="n">
        <v>18.23</v>
      </c>
      <c r="L2444" s="19" t="n">
        <v>18.23</v>
      </c>
      <c r="M2444" s="19" t="n">
        <f aca="false">IF(J2444&gt;0,J2444,K2444)*E2444</f>
        <v>18.23</v>
      </c>
      <c r="N2444" s="20"/>
      <c r="O2444" s="21" t="str">
        <f aca="false">IF(R2444="","",ROUND(R2444*(1-Premissas!$B$4),4))</f>
        <v/>
      </c>
      <c r="P2444" s="22"/>
      <c r="Q2444" s="22"/>
      <c r="R2444" s="23"/>
      <c r="S2444" s="24"/>
      <c r="T2444" s="24"/>
      <c r="U2444" s="25"/>
      <c r="V2444" s="19" t="str">
        <f aca="false">IF(COUNT(N2444:Q2444)=0,"",MIN(N2444:Q2444))</f>
        <v/>
      </c>
      <c r="W2444" s="16" t="str">
        <f aca="false">IF(V2444="","",INDEX($N$4:$Q$4,MATCH(V2444,N2444:Q2444,0)))</f>
        <v/>
      </c>
      <c r="X2444" s="19" t="str">
        <f aca="false">IF(COUNT(N2444:Q2444)&lt;2,"",SMALL(N2444:Q2444,2))</f>
        <v/>
      </c>
      <c r="Y2444" s="26" t="str">
        <f aca="false">IF(OR(V2444="",M2444=0),"",V2444/M2444-1)</f>
        <v/>
      </c>
      <c r="Z2444" s="26" t="str">
        <f aca="false">IF(OR(V2444="",L2444=""),"",V2444/(L2444*E2444)-1)</f>
        <v/>
      </c>
      <c r="AA2444" s="16" t="str">
        <f aca="false">IF(V2444="","SEM OFERTA",IF(OR(Y2444&gt;Premissas!$B$11,Y2444&lt;Premissas!$B$12),"VERIFICAR - UNIDADE/EMBALAGEM",IF(Y2444&gt;Premissas!$B$6,"NÃO COMPRAR - REAJUSTE &gt;5%","COMPRAR")))</f>
        <v>SEM OFERTA</v>
      </c>
      <c r="AB2444" s="18" t="str">
        <f aca="false">IF(W2444="DIMEC",S2444,IF(W2444="MEDCENTRO",U2444,""))</f>
        <v/>
      </c>
      <c r="AC2444" s="18" t="n">
        <f aca="false">IF(AA2444&lt;&gt;"COMPRAR",0,IF(AB2444="",I2444,MIN(I2444,AB2444)))</f>
        <v>0</v>
      </c>
      <c r="AD2444" s="19" t="n">
        <f aca="false">IF(AC2444&gt;0,AC2444*V2444,0)</f>
        <v>0</v>
      </c>
      <c r="AE2444" s="19" t="n">
        <f aca="false">IF(AC2444&gt;0,(M2444-V2444)*AC2444,0)</f>
        <v>0</v>
      </c>
      <c r="AF2444" s="16" t="str">
        <f aca="false">IF(AA2444&lt;&gt;"COMPRAR","",IF(AB2444="",IF(X2444="","",IF(X2444-V2444&lt;0.01,"EMPATE TÉCNICO","")),IF(AB2444&lt;I2444,"ESTOQUE INSUFICIENTE",IF(X2444="","",IF(X2444-V2444&lt;0.01,"EMPATE TÉCNICO","")))))</f>
        <v/>
      </c>
      <c r="AG2444" s="16" t="s">
        <v>1838</v>
      </c>
      <c r="AH2444" s="16" t="s">
        <v>483</v>
      </c>
    </row>
    <row r="2445" customFormat="false" ht="15" hidden="false" customHeight="false" outlineLevel="0" collapsed="false">
      <c r="A2445" s="16" t="s">
        <v>7720</v>
      </c>
      <c r="B2445" s="17" t="s">
        <v>7721</v>
      </c>
      <c r="C2445" s="16" t="s">
        <v>7722</v>
      </c>
      <c r="D2445" s="16" t="s">
        <v>6245</v>
      </c>
      <c r="E2445" s="18" t="n">
        <v>1</v>
      </c>
      <c r="F2445" s="16" t="s">
        <v>43</v>
      </c>
      <c r="G2445" s="18" t="n">
        <v>0</v>
      </c>
      <c r="H2445" s="16" t="n">
        <v>0.1</v>
      </c>
      <c r="I2445" s="18" t="n">
        <v>1</v>
      </c>
      <c r="J2445" s="19" t="n">
        <v>18.23</v>
      </c>
      <c r="K2445" s="19" t="n">
        <v>18.23</v>
      </c>
      <c r="L2445" s="19" t="n">
        <v>18.23</v>
      </c>
      <c r="M2445" s="19" t="n">
        <f aca="false">IF(J2445&gt;0,J2445,K2445)*E2445</f>
        <v>18.23</v>
      </c>
      <c r="N2445" s="20"/>
      <c r="O2445" s="21" t="str">
        <f aca="false">IF(R2445="","",ROUND(R2445*(1-Premissas!$B$4),4))</f>
        <v/>
      </c>
      <c r="P2445" s="22"/>
      <c r="Q2445" s="22"/>
      <c r="R2445" s="23"/>
      <c r="S2445" s="24"/>
      <c r="T2445" s="24"/>
      <c r="U2445" s="25"/>
      <c r="V2445" s="19" t="str">
        <f aca="false">IF(COUNT(N2445:Q2445)=0,"",MIN(N2445:Q2445))</f>
        <v/>
      </c>
      <c r="W2445" s="16" t="str">
        <f aca="false">IF(V2445="","",INDEX($N$4:$Q$4,MATCH(V2445,N2445:Q2445,0)))</f>
        <v/>
      </c>
      <c r="X2445" s="19" t="str">
        <f aca="false">IF(COUNT(N2445:Q2445)&lt;2,"",SMALL(N2445:Q2445,2))</f>
        <v/>
      </c>
      <c r="Y2445" s="26" t="str">
        <f aca="false">IF(OR(V2445="",M2445=0),"",V2445/M2445-1)</f>
        <v/>
      </c>
      <c r="Z2445" s="26" t="str">
        <f aca="false">IF(OR(V2445="",L2445=""),"",V2445/(L2445*E2445)-1)</f>
        <v/>
      </c>
      <c r="AA2445" s="16" t="str">
        <f aca="false">IF(V2445="","SEM OFERTA",IF(OR(Y2445&gt;Premissas!$B$11,Y2445&lt;Premissas!$B$12),"VERIFICAR - UNIDADE/EMBALAGEM",IF(Y2445&gt;Premissas!$B$6,"NÃO COMPRAR - REAJUSTE &gt;5%","COMPRAR")))</f>
        <v>SEM OFERTA</v>
      </c>
      <c r="AB2445" s="18" t="str">
        <f aca="false">IF(W2445="DIMEC",S2445,IF(W2445="MEDCENTRO",U2445,""))</f>
        <v/>
      </c>
      <c r="AC2445" s="18" t="n">
        <f aca="false">IF(AA2445&lt;&gt;"COMPRAR",0,IF(AB2445="",I2445,MIN(I2445,AB2445)))</f>
        <v>0</v>
      </c>
      <c r="AD2445" s="19" t="n">
        <f aca="false">IF(AC2445&gt;0,AC2445*V2445,0)</f>
        <v>0</v>
      </c>
      <c r="AE2445" s="19" t="n">
        <f aca="false">IF(AC2445&gt;0,(M2445-V2445)*AC2445,0)</f>
        <v>0</v>
      </c>
      <c r="AF2445" s="16" t="str">
        <f aca="false">IF(AA2445&lt;&gt;"COMPRAR","",IF(AB2445="",IF(X2445="","",IF(X2445-V2445&lt;0.01,"EMPATE TÉCNICO","")),IF(AB2445&lt;I2445,"ESTOQUE INSUFICIENTE",IF(X2445="","",IF(X2445-V2445&lt;0.01,"EMPATE TÉCNICO","")))))</f>
        <v/>
      </c>
      <c r="AG2445" s="16" t="s">
        <v>1838</v>
      </c>
      <c r="AH2445" s="16" t="s">
        <v>483</v>
      </c>
    </row>
    <row r="2446" customFormat="false" ht="15" hidden="false" customHeight="false" outlineLevel="0" collapsed="false">
      <c r="A2446" s="16" t="s">
        <v>7723</v>
      </c>
      <c r="B2446" s="17" t="s">
        <v>7724</v>
      </c>
      <c r="C2446" s="16" t="s">
        <v>7725</v>
      </c>
      <c r="D2446" s="16" t="s">
        <v>6245</v>
      </c>
      <c r="E2446" s="18" t="n">
        <v>1</v>
      </c>
      <c r="F2446" s="16" t="s">
        <v>43</v>
      </c>
      <c r="G2446" s="18" t="n">
        <v>0</v>
      </c>
      <c r="H2446" s="16" t="n">
        <v>0.1</v>
      </c>
      <c r="I2446" s="18" t="n">
        <v>1</v>
      </c>
      <c r="J2446" s="19" t="n">
        <v>18.08</v>
      </c>
      <c r="K2446" s="19" t="n">
        <v>18.08</v>
      </c>
      <c r="L2446" s="19" t="n">
        <v>18.08</v>
      </c>
      <c r="M2446" s="19" t="n">
        <f aca="false">IF(J2446&gt;0,J2446,K2446)*E2446</f>
        <v>18.08</v>
      </c>
      <c r="N2446" s="20"/>
      <c r="O2446" s="21" t="str">
        <f aca="false">IF(R2446="","",ROUND(R2446*(1-Premissas!$B$4),4))</f>
        <v/>
      </c>
      <c r="P2446" s="22"/>
      <c r="Q2446" s="22"/>
      <c r="R2446" s="23"/>
      <c r="S2446" s="24"/>
      <c r="T2446" s="24"/>
      <c r="U2446" s="25"/>
      <c r="V2446" s="19" t="str">
        <f aca="false">IF(COUNT(N2446:Q2446)=0,"",MIN(N2446:Q2446))</f>
        <v/>
      </c>
      <c r="W2446" s="16" t="str">
        <f aca="false">IF(V2446="","",INDEX($N$4:$Q$4,MATCH(V2446,N2446:Q2446,0)))</f>
        <v/>
      </c>
      <c r="X2446" s="19" t="str">
        <f aca="false">IF(COUNT(N2446:Q2446)&lt;2,"",SMALL(N2446:Q2446,2))</f>
        <v/>
      </c>
      <c r="Y2446" s="26" t="str">
        <f aca="false">IF(OR(V2446="",M2446=0),"",V2446/M2446-1)</f>
        <v/>
      </c>
      <c r="Z2446" s="26" t="str">
        <f aca="false">IF(OR(V2446="",L2446=""),"",V2446/(L2446*E2446)-1)</f>
        <v/>
      </c>
      <c r="AA2446" s="16" t="str">
        <f aca="false">IF(V2446="","SEM OFERTA",IF(OR(Y2446&gt;Premissas!$B$11,Y2446&lt;Premissas!$B$12),"VERIFICAR - UNIDADE/EMBALAGEM",IF(Y2446&gt;Premissas!$B$6,"NÃO COMPRAR - REAJUSTE &gt;5%","COMPRAR")))</f>
        <v>SEM OFERTA</v>
      </c>
      <c r="AB2446" s="18" t="str">
        <f aca="false">IF(W2446="DIMEC",S2446,IF(W2446="MEDCENTRO",U2446,""))</f>
        <v/>
      </c>
      <c r="AC2446" s="18" t="n">
        <f aca="false">IF(AA2446&lt;&gt;"COMPRAR",0,IF(AB2446="",I2446,MIN(I2446,AB2446)))</f>
        <v>0</v>
      </c>
      <c r="AD2446" s="19" t="n">
        <f aca="false">IF(AC2446&gt;0,AC2446*V2446,0)</f>
        <v>0</v>
      </c>
      <c r="AE2446" s="19" t="n">
        <f aca="false">IF(AC2446&gt;0,(M2446-V2446)*AC2446,0)</f>
        <v>0</v>
      </c>
      <c r="AF2446" s="16" t="str">
        <f aca="false">IF(AA2446&lt;&gt;"COMPRAR","",IF(AB2446="",IF(X2446="","",IF(X2446-V2446&lt;0.01,"EMPATE TÉCNICO","")),IF(AB2446&lt;I2446,"ESTOQUE INSUFICIENTE",IF(X2446="","",IF(X2446-V2446&lt;0.01,"EMPATE TÉCNICO","")))))</f>
        <v/>
      </c>
      <c r="AG2446" s="16" t="s">
        <v>1838</v>
      </c>
      <c r="AH2446" s="16" t="s">
        <v>483</v>
      </c>
    </row>
    <row r="2447" customFormat="false" ht="15" hidden="false" customHeight="false" outlineLevel="0" collapsed="false">
      <c r="A2447" s="16" t="s">
        <v>7726</v>
      </c>
      <c r="B2447" s="17" t="s">
        <v>7727</v>
      </c>
      <c r="C2447" s="16" t="s">
        <v>7728</v>
      </c>
      <c r="D2447" s="16" t="s">
        <v>6245</v>
      </c>
      <c r="E2447" s="18" t="n">
        <v>1</v>
      </c>
      <c r="F2447" s="16" t="s">
        <v>43</v>
      </c>
      <c r="G2447" s="18" t="n">
        <v>0</v>
      </c>
      <c r="H2447" s="16" t="n">
        <v>0.1</v>
      </c>
      <c r="I2447" s="18" t="n">
        <v>1</v>
      </c>
      <c r="J2447" s="19" t="n">
        <v>18.08</v>
      </c>
      <c r="K2447" s="19" t="n">
        <v>18.08</v>
      </c>
      <c r="L2447" s="19" t="n">
        <v>18.08</v>
      </c>
      <c r="M2447" s="19" t="n">
        <f aca="false">IF(J2447&gt;0,J2447,K2447)*E2447</f>
        <v>18.08</v>
      </c>
      <c r="N2447" s="20"/>
      <c r="O2447" s="21" t="str">
        <f aca="false">IF(R2447="","",ROUND(R2447*(1-Premissas!$B$4),4))</f>
        <v/>
      </c>
      <c r="P2447" s="22"/>
      <c r="Q2447" s="22"/>
      <c r="R2447" s="23"/>
      <c r="S2447" s="24"/>
      <c r="T2447" s="24"/>
      <c r="U2447" s="25"/>
      <c r="V2447" s="19" t="str">
        <f aca="false">IF(COUNT(N2447:Q2447)=0,"",MIN(N2447:Q2447))</f>
        <v/>
      </c>
      <c r="W2447" s="16" t="str">
        <f aca="false">IF(V2447="","",INDEX($N$4:$Q$4,MATCH(V2447,N2447:Q2447,0)))</f>
        <v/>
      </c>
      <c r="X2447" s="19" t="str">
        <f aca="false">IF(COUNT(N2447:Q2447)&lt;2,"",SMALL(N2447:Q2447,2))</f>
        <v/>
      </c>
      <c r="Y2447" s="26" t="str">
        <f aca="false">IF(OR(V2447="",M2447=0),"",V2447/M2447-1)</f>
        <v/>
      </c>
      <c r="Z2447" s="26" t="str">
        <f aca="false">IF(OR(V2447="",L2447=""),"",V2447/(L2447*E2447)-1)</f>
        <v/>
      </c>
      <c r="AA2447" s="16" t="str">
        <f aca="false">IF(V2447="","SEM OFERTA",IF(OR(Y2447&gt;Premissas!$B$11,Y2447&lt;Premissas!$B$12),"VERIFICAR - UNIDADE/EMBALAGEM",IF(Y2447&gt;Premissas!$B$6,"NÃO COMPRAR - REAJUSTE &gt;5%","COMPRAR")))</f>
        <v>SEM OFERTA</v>
      </c>
      <c r="AB2447" s="18" t="str">
        <f aca="false">IF(W2447="DIMEC",S2447,IF(W2447="MEDCENTRO",U2447,""))</f>
        <v/>
      </c>
      <c r="AC2447" s="18" t="n">
        <f aca="false">IF(AA2447&lt;&gt;"COMPRAR",0,IF(AB2447="",I2447,MIN(I2447,AB2447)))</f>
        <v>0</v>
      </c>
      <c r="AD2447" s="19" t="n">
        <f aca="false">IF(AC2447&gt;0,AC2447*V2447,0)</f>
        <v>0</v>
      </c>
      <c r="AE2447" s="19" t="n">
        <f aca="false">IF(AC2447&gt;0,(M2447-V2447)*AC2447,0)</f>
        <v>0</v>
      </c>
      <c r="AF2447" s="16" t="str">
        <f aca="false">IF(AA2447&lt;&gt;"COMPRAR","",IF(AB2447="",IF(X2447="","",IF(X2447-V2447&lt;0.01,"EMPATE TÉCNICO","")),IF(AB2447&lt;I2447,"ESTOQUE INSUFICIENTE",IF(X2447="","",IF(X2447-V2447&lt;0.01,"EMPATE TÉCNICO","")))))</f>
        <v/>
      </c>
      <c r="AG2447" s="16" t="s">
        <v>1838</v>
      </c>
      <c r="AH2447" s="16" t="s">
        <v>483</v>
      </c>
    </row>
    <row r="2448" customFormat="false" ht="15" hidden="false" customHeight="false" outlineLevel="0" collapsed="false">
      <c r="A2448" s="16" t="s">
        <v>7729</v>
      </c>
      <c r="B2448" s="17" t="s">
        <v>7730</v>
      </c>
      <c r="C2448" s="16" t="s">
        <v>7731</v>
      </c>
      <c r="D2448" s="16" t="s">
        <v>6245</v>
      </c>
      <c r="E2448" s="18" t="n">
        <v>1</v>
      </c>
      <c r="F2448" s="16" t="s">
        <v>43</v>
      </c>
      <c r="G2448" s="18" t="n">
        <v>0</v>
      </c>
      <c r="H2448" s="16" t="n">
        <v>0.2</v>
      </c>
      <c r="I2448" s="18" t="n">
        <v>1</v>
      </c>
      <c r="J2448" s="19" t="n">
        <v>16.55</v>
      </c>
      <c r="K2448" s="19" t="n">
        <v>16.55</v>
      </c>
      <c r="L2448" s="19" t="n">
        <v>16.55</v>
      </c>
      <c r="M2448" s="19" t="n">
        <f aca="false">IF(J2448&gt;0,J2448,K2448)*E2448</f>
        <v>16.55</v>
      </c>
      <c r="N2448" s="20"/>
      <c r="O2448" s="21" t="str">
        <f aca="false">IF(R2448="","",ROUND(R2448*(1-Premissas!$B$4),4))</f>
        <v/>
      </c>
      <c r="P2448" s="22"/>
      <c r="Q2448" s="22"/>
      <c r="R2448" s="23"/>
      <c r="S2448" s="24"/>
      <c r="T2448" s="24"/>
      <c r="U2448" s="25"/>
      <c r="V2448" s="19" t="str">
        <f aca="false">IF(COUNT(N2448:Q2448)=0,"",MIN(N2448:Q2448))</f>
        <v/>
      </c>
      <c r="W2448" s="16" t="str">
        <f aca="false">IF(V2448="","",INDEX($N$4:$Q$4,MATCH(V2448,N2448:Q2448,0)))</f>
        <v/>
      </c>
      <c r="X2448" s="19" t="str">
        <f aca="false">IF(COUNT(N2448:Q2448)&lt;2,"",SMALL(N2448:Q2448,2))</f>
        <v/>
      </c>
      <c r="Y2448" s="26" t="str">
        <f aca="false">IF(OR(V2448="",M2448=0),"",V2448/M2448-1)</f>
        <v/>
      </c>
      <c r="Z2448" s="26" t="str">
        <f aca="false">IF(OR(V2448="",L2448=""),"",V2448/(L2448*E2448)-1)</f>
        <v/>
      </c>
      <c r="AA2448" s="16" t="str">
        <f aca="false">IF(V2448="","SEM OFERTA",IF(OR(Y2448&gt;Premissas!$B$11,Y2448&lt;Premissas!$B$12),"VERIFICAR - UNIDADE/EMBALAGEM",IF(Y2448&gt;Premissas!$B$6,"NÃO COMPRAR - REAJUSTE &gt;5%","COMPRAR")))</f>
        <v>SEM OFERTA</v>
      </c>
      <c r="AB2448" s="18" t="str">
        <f aca="false">IF(W2448="DIMEC",S2448,IF(W2448="MEDCENTRO",U2448,""))</f>
        <v/>
      </c>
      <c r="AC2448" s="18" t="n">
        <f aca="false">IF(AA2448&lt;&gt;"COMPRAR",0,IF(AB2448="",I2448,MIN(I2448,AB2448)))</f>
        <v>0</v>
      </c>
      <c r="AD2448" s="19" t="n">
        <f aca="false">IF(AC2448&gt;0,AC2448*V2448,0)</f>
        <v>0</v>
      </c>
      <c r="AE2448" s="19" t="n">
        <f aca="false">IF(AC2448&gt;0,(M2448-V2448)*AC2448,0)</f>
        <v>0</v>
      </c>
      <c r="AF2448" s="16" t="str">
        <f aca="false">IF(AA2448&lt;&gt;"COMPRAR","",IF(AB2448="",IF(X2448="","",IF(X2448-V2448&lt;0.01,"EMPATE TÉCNICO","")),IF(AB2448&lt;I2448,"ESTOQUE INSUFICIENTE",IF(X2448="","",IF(X2448-V2448&lt;0.01,"EMPATE TÉCNICO","")))))</f>
        <v/>
      </c>
      <c r="AG2448" s="16" t="s">
        <v>1838</v>
      </c>
      <c r="AH2448" s="16" t="s">
        <v>483</v>
      </c>
    </row>
    <row r="2449" customFormat="false" ht="15" hidden="false" customHeight="false" outlineLevel="0" collapsed="false">
      <c r="A2449" s="16" t="s">
        <v>7732</v>
      </c>
      <c r="B2449" s="17" t="s">
        <v>7733</v>
      </c>
      <c r="C2449" s="16" t="s">
        <v>7734</v>
      </c>
      <c r="D2449" s="16" t="s">
        <v>6245</v>
      </c>
      <c r="E2449" s="18" t="n">
        <v>1</v>
      </c>
      <c r="F2449" s="16" t="s">
        <v>43</v>
      </c>
      <c r="G2449" s="18" t="n">
        <v>0</v>
      </c>
      <c r="H2449" s="16" t="n">
        <v>0.1</v>
      </c>
      <c r="I2449" s="18" t="n">
        <v>1</v>
      </c>
      <c r="J2449" s="19" t="n">
        <v>15.85</v>
      </c>
      <c r="K2449" s="19" t="n">
        <v>15.85</v>
      </c>
      <c r="L2449" s="19" t="n">
        <v>15.85</v>
      </c>
      <c r="M2449" s="19" t="n">
        <f aca="false">IF(J2449&gt;0,J2449,K2449)*E2449</f>
        <v>15.85</v>
      </c>
      <c r="N2449" s="20"/>
      <c r="O2449" s="21" t="str">
        <f aca="false">IF(R2449="","",ROUND(R2449*(1-Premissas!$B$4),4))</f>
        <v/>
      </c>
      <c r="P2449" s="22"/>
      <c r="Q2449" s="22"/>
      <c r="R2449" s="23"/>
      <c r="S2449" s="24"/>
      <c r="T2449" s="24"/>
      <c r="U2449" s="25"/>
      <c r="V2449" s="19" t="str">
        <f aca="false">IF(COUNT(N2449:Q2449)=0,"",MIN(N2449:Q2449))</f>
        <v/>
      </c>
      <c r="W2449" s="16" t="str">
        <f aca="false">IF(V2449="","",INDEX($N$4:$Q$4,MATCH(V2449,N2449:Q2449,0)))</f>
        <v/>
      </c>
      <c r="X2449" s="19" t="str">
        <f aca="false">IF(COUNT(N2449:Q2449)&lt;2,"",SMALL(N2449:Q2449,2))</f>
        <v/>
      </c>
      <c r="Y2449" s="26" t="str">
        <f aca="false">IF(OR(V2449="",M2449=0),"",V2449/M2449-1)</f>
        <v/>
      </c>
      <c r="Z2449" s="26" t="str">
        <f aca="false">IF(OR(V2449="",L2449=""),"",V2449/(L2449*E2449)-1)</f>
        <v/>
      </c>
      <c r="AA2449" s="16" t="str">
        <f aca="false">IF(V2449="","SEM OFERTA",IF(OR(Y2449&gt;Premissas!$B$11,Y2449&lt;Premissas!$B$12),"VERIFICAR - UNIDADE/EMBALAGEM",IF(Y2449&gt;Premissas!$B$6,"NÃO COMPRAR - REAJUSTE &gt;5%","COMPRAR")))</f>
        <v>SEM OFERTA</v>
      </c>
      <c r="AB2449" s="18" t="str">
        <f aca="false">IF(W2449="DIMEC",S2449,IF(W2449="MEDCENTRO",U2449,""))</f>
        <v/>
      </c>
      <c r="AC2449" s="18" t="n">
        <f aca="false">IF(AA2449&lt;&gt;"COMPRAR",0,IF(AB2449="",I2449,MIN(I2449,AB2449)))</f>
        <v>0</v>
      </c>
      <c r="AD2449" s="19" t="n">
        <f aca="false">IF(AC2449&gt;0,AC2449*V2449,0)</f>
        <v>0</v>
      </c>
      <c r="AE2449" s="19" t="n">
        <f aca="false">IF(AC2449&gt;0,(M2449-V2449)*AC2449,0)</f>
        <v>0</v>
      </c>
      <c r="AF2449" s="16" t="str">
        <f aca="false">IF(AA2449&lt;&gt;"COMPRAR","",IF(AB2449="",IF(X2449="","",IF(X2449-V2449&lt;0.01,"EMPATE TÉCNICO","")),IF(AB2449&lt;I2449,"ESTOQUE INSUFICIENTE",IF(X2449="","",IF(X2449-V2449&lt;0.01,"EMPATE TÉCNICO","")))))</f>
        <v/>
      </c>
      <c r="AG2449" s="16" t="s">
        <v>1838</v>
      </c>
      <c r="AH2449" s="16" t="s">
        <v>483</v>
      </c>
    </row>
    <row r="2450" customFormat="false" ht="15" hidden="false" customHeight="false" outlineLevel="0" collapsed="false">
      <c r="A2450" s="16" t="s">
        <v>7735</v>
      </c>
      <c r="B2450" s="17" t="s">
        <v>7736</v>
      </c>
      <c r="C2450" s="16" t="s">
        <v>7737</v>
      </c>
      <c r="D2450" s="16"/>
      <c r="E2450" s="18" t="n">
        <v>1</v>
      </c>
      <c r="F2450" s="16" t="s">
        <v>43</v>
      </c>
      <c r="G2450" s="18" t="n">
        <v>0</v>
      </c>
      <c r="H2450" s="16" t="n">
        <v>0.1</v>
      </c>
      <c r="I2450" s="18" t="n">
        <v>1</v>
      </c>
      <c r="J2450" s="19" t="n">
        <v>3.47</v>
      </c>
      <c r="K2450" s="19" t="n">
        <v>3.47</v>
      </c>
      <c r="L2450" s="19" t="n">
        <v>3.47</v>
      </c>
      <c r="M2450" s="19" t="n">
        <f aca="false">IF(J2450&gt;0,J2450,K2450)*E2450</f>
        <v>3.47</v>
      </c>
      <c r="N2450" s="20"/>
      <c r="O2450" s="21" t="str">
        <f aca="false">IF(R2450="","",ROUND(R2450*(1-Premissas!$B$4),4))</f>
        <v/>
      </c>
      <c r="P2450" s="22"/>
      <c r="Q2450" s="22"/>
      <c r="R2450" s="23"/>
      <c r="S2450" s="24"/>
      <c r="T2450" s="24"/>
      <c r="U2450" s="25"/>
      <c r="V2450" s="19" t="str">
        <f aca="false">IF(COUNT(N2450:Q2450)=0,"",MIN(N2450:Q2450))</f>
        <v/>
      </c>
      <c r="W2450" s="16" t="str">
        <f aca="false">IF(V2450="","",INDEX($N$4:$Q$4,MATCH(V2450,N2450:Q2450,0)))</f>
        <v/>
      </c>
      <c r="X2450" s="19" t="str">
        <f aca="false">IF(COUNT(N2450:Q2450)&lt;2,"",SMALL(N2450:Q2450,2))</f>
        <v/>
      </c>
      <c r="Y2450" s="26" t="str">
        <f aca="false">IF(OR(V2450="",M2450=0),"",V2450/M2450-1)</f>
        <v/>
      </c>
      <c r="Z2450" s="26" t="str">
        <f aca="false">IF(OR(V2450="",L2450=""),"",V2450/(L2450*E2450)-1)</f>
        <v/>
      </c>
      <c r="AA2450" s="16" t="str">
        <f aca="false">IF(V2450="","SEM OFERTA",IF(OR(Y2450&gt;Premissas!$B$11,Y2450&lt;Premissas!$B$12),"VERIFICAR - UNIDADE/EMBALAGEM",IF(Y2450&gt;Premissas!$B$6,"NÃO COMPRAR - REAJUSTE &gt;5%","COMPRAR")))</f>
        <v>SEM OFERTA</v>
      </c>
      <c r="AB2450" s="18" t="str">
        <f aca="false">IF(W2450="DIMEC",S2450,IF(W2450="MEDCENTRO",U2450,""))</f>
        <v/>
      </c>
      <c r="AC2450" s="18" t="n">
        <f aca="false">IF(AA2450&lt;&gt;"COMPRAR",0,IF(AB2450="",I2450,MIN(I2450,AB2450)))</f>
        <v>0</v>
      </c>
      <c r="AD2450" s="19" t="n">
        <f aca="false">IF(AC2450&gt;0,AC2450*V2450,0)</f>
        <v>0</v>
      </c>
      <c r="AE2450" s="19" t="n">
        <f aca="false">IF(AC2450&gt;0,(M2450-V2450)*AC2450,0)</f>
        <v>0</v>
      </c>
      <c r="AF2450" s="16" t="str">
        <f aca="false">IF(AA2450&lt;&gt;"COMPRAR","",IF(AB2450="",IF(X2450="","",IF(X2450-V2450&lt;0.01,"EMPATE TÉCNICO","")),IF(AB2450&lt;I2450,"ESTOQUE INSUFICIENTE",IF(X2450="","",IF(X2450-V2450&lt;0.01,"EMPATE TÉCNICO","")))))</f>
        <v/>
      </c>
      <c r="AG2450" s="16" t="s">
        <v>547</v>
      </c>
      <c r="AH2450" s="16" t="s">
        <v>7738</v>
      </c>
    </row>
    <row r="2451" customFormat="false" ht="15" hidden="false" customHeight="false" outlineLevel="0" collapsed="false">
      <c r="A2451" s="16" t="s">
        <v>7739</v>
      </c>
      <c r="B2451" s="17" t="s">
        <v>7740</v>
      </c>
      <c r="C2451" s="16" t="s">
        <v>7741</v>
      </c>
      <c r="D2451" s="16"/>
      <c r="E2451" s="18" t="n">
        <v>1</v>
      </c>
      <c r="F2451" s="16" t="s">
        <v>43</v>
      </c>
      <c r="G2451" s="18" t="n">
        <v>0</v>
      </c>
      <c r="H2451" s="16" t="n">
        <v>0.2</v>
      </c>
      <c r="I2451" s="18" t="n">
        <v>1</v>
      </c>
      <c r="J2451" s="19" t="n">
        <v>6.43</v>
      </c>
      <c r="K2451" s="19" t="n">
        <v>6.43</v>
      </c>
      <c r="L2451" s="19" t="n">
        <v>6.43</v>
      </c>
      <c r="M2451" s="19" t="n">
        <f aca="false">IF(J2451&gt;0,J2451,K2451)*E2451</f>
        <v>6.43</v>
      </c>
      <c r="N2451" s="20"/>
      <c r="O2451" s="21" t="str">
        <f aca="false">IF(R2451="","",ROUND(R2451*(1-Premissas!$B$4),4))</f>
        <v/>
      </c>
      <c r="P2451" s="22"/>
      <c r="Q2451" s="22"/>
      <c r="R2451" s="23"/>
      <c r="S2451" s="24"/>
      <c r="T2451" s="24"/>
      <c r="U2451" s="25"/>
      <c r="V2451" s="19" t="str">
        <f aca="false">IF(COUNT(N2451:Q2451)=0,"",MIN(N2451:Q2451))</f>
        <v/>
      </c>
      <c r="W2451" s="16" t="str">
        <f aca="false">IF(V2451="","",INDEX($N$4:$Q$4,MATCH(V2451,N2451:Q2451,0)))</f>
        <v/>
      </c>
      <c r="X2451" s="19" t="str">
        <f aca="false">IF(COUNT(N2451:Q2451)&lt;2,"",SMALL(N2451:Q2451,2))</f>
        <v/>
      </c>
      <c r="Y2451" s="26" t="str">
        <f aca="false">IF(OR(V2451="",M2451=0),"",V2451/M2451-1)</f>
        <v/>
      </c>
      <c r="Z2451" s="26" t="str">
        <f aca="false">IF(OR(V2451="",L2451=""),"",V2451/(L2451*E2451)-1)</f>
        <v/>
      </c>
      <c r="AA2451" s="16" t="str">
        <f aca="false">IF(V2451="","SEM OFERTA",IF(OR(Y2451&gt;Premissas!$B$11,Y2451&lt;Premissas!$B$12),"VERIFICAR - UNIDADE/EMBALAGEM",IF(Y2451&gt;Premissas!$B$6,"NÃO COMPRAR - REAJUSTE &gt;5%","COMPRAR")))</f>
        <v>SEM OFERTA</v>
      </c>
      <c r="AB2451" s="18" t="str">
        <f aca="false">IF(W2451="DIMEC",S2451,IF(W2451="MEDCENTRO",U2451,""))</f>
        <v/>
      </c>
      <c r="AC2451" s="18" t="n">
        <f aca="false">IF(AA2451&lt;&gt;"COMPRAR",0,IF(AB2451="",I2451,MIN(I2451,AB2451)))</f>
        <v>0</v>
      </c>
      <c r="AD2451" s="19" t="n">
        <f aca="false">IF(AC2451&gt;0,AC2451*V2451,0)</f>
        <v>0</v>
      </c>
      <c r="AE2451" s="19" t="n">
        <f aca="false">IF(AC2451&gt;0,(M2451-V2451)*AC2451,0)</f>
        <v>0</v>
      </c>
      <c r="AF2451" s="16" t="str">
        <f aca="false">IF(AA2451&lt;&gt;"COMPRAR","",IF(AB2451="",IF(X2451="","",IF(X2451-V2451&lt;0.01,"EMPATE TÉCNICO","")),IF(AB2451&lt;I2451,"ESTOQUE INSUFICIENTE",IF(X2451="","",IF(X2451-V2451&lt;0.01,"EMPATE TÉCNICO","")))))</f>
        <v/>
      </c>
      <c r="AG2451" s="16" t="s">
        <v>547</v>
      </c>
      <c r="AH2451" s="16" t="s">
        <v>7738</v>
      </c>
    </row>
    <row r="2452" customFormat="false" ht="15" hidden="false" customHeight="false" outlineLevel="0" collapsed="false">
      <c r="A2452" s="16" t="s">
        <v>7742</v>
      </c>
      <c r="B2452" s="17" t="s">
        <v>7743</v>
      </c>
      <c r="C2452" s="16" t="s">
        <v>7744</v>
      </c>
      <c r="D2452" s="16"/>
      <c r="E2452" s="18" t="n">
        <v>1</v>
      </c>
      <c r="F2452" s="16" t="s">
        <v>43</v>
      </c>
      <c r="G2452" s="18" t="n">
        <v>0</v>
      </c>
      <c r="H2452" s="16" t="n">
        <v>0</v>
      </c>
      <c r="I2452" s="18" t="n">
        <v>1</v>
      </c>
      <c r="J2452" s="19" t="n">
        <v>7.91</v>
      </c>
      <c r="K2452" s="19" t="n">
        <v>7.91</v>
      </c>
      <c r="L2452" s="19" t="n">
        <v>7.91</v>
      </c>
      <c r="M2452" s="19" t="n">
        <f aca="false">IF(J2452&gt;0,J2452,K2452)*E2452</f>
        <v>7.91</v>
      </c>
      <c r="N2452" s="20"/>
      <c r="O2452" s="21" t="str">
        <f aca="false">IF(R2452="","",ROUND(R2452*(1-Premissas!$B$4),4))</f>
        <v/>
      </c>
      <c r="P2452" s="22"/>
      <c r="Q2452" s="22"/>
      <c r="R2452" s="23"/>
      <c r="S2452" s="24"/>
      <c r="T2452" s="24"/>
      <c r="U2452" s="25"/>
      <c r="V2452" s="19" t="str">
        <f aca="false">IF(COUNT(N2452:Q2452)=0,"",MIN(N2452:Q2452))</f>
        <v/>
      </c>
      <c r="W2452" s="16" t="str">
        <f aca="false">IF(V2452="","",INDEX($N$4:$Q$4,MATCH(V2452,N2452:Q2452,0)))</f>
        <v/>
      </c>
      <c r="X2452" s="19" t="str">
        <f aca="false">IF(COUNT(N2452:Q2452)&lt;2,"",SMALL(N2452:Q2452,2))</f>
        <v/>
      </c>
      <c r="Y2452" s="26" t="str">
        <f aca="false">IF(OR(V2452="",M2452=0),"",V2452/M2452-1)</f>
        <v/>
      </c>
      <c r="Z2452" s="26" t="str">
        <f aca="false">IF(OR(V2452="",L2452=""),"",V2452/(L2452*E2452)-1)</f>
        <v/>
      </c>
      <c r="AA2452" s="16" t="str">
        <f aca="false">IF(V2452="","SEM OFERTA",IF(OR(Y2452&gt;Premissas!$B$11,Y2452&lt;Premissas!$B$12),"VERIFICAR - UNIDADE/EMBALAGEM",IF(Y2452&gt;Premissas!$B$6,"NÃO COMPRAR - REAJUSTE &gt;5%","COMPRAR")))</f>
        <v>SEM OFERTA</v>
      </c>
      <c r="AB2452" s="18" t="str">
        <f aca="false">IF(W2452="DIMEC",S2452,IF(W2452="MEDCENTRO",U2452,""))</f>
        <v/>
      </c>
      <c r="AC2452" s="18" t="n">
        <f aca="false">IF(AA2452&lt;&gt;"COMPRAR",0,IF(AB2452="",I2452,MIN(I2452,AB2452)))</f>
        <v>0</v>
      </c>
      <c r="AD2452" s="19" t="n">
        <f aca="false">IF(AC2452&gt;0,AC2452*V2452,0)</f>
        <v>0</v>
      </c>
      <c r="AE2452" s="19" t="n">
        <f aca="false">IF(AC2452&gt;0,(M2452-V2452)*AC2452,0)</f>
        <v>0</v>
      </c>
      <c r="AF2452" s="16" t="str">
        <f aca="false">IF(AA2452&lt;&gt;"COMPRAR","",IF(AB2452="",IF(X2452="","",IF(X2452-V2452&lt;0.01,"EMPATE TÉCNICO","")),IF(AB2452&lt;I2452,"ESTOQUE INSUFICIENTE",IF(X2452="","",IF(X2452-V2452&lt;0.01,"EMPATE TÉCNICO","")))))</f>
        <v/>
      </c>
      <c r="AG2452" s="16" t="s">
        <v>203</v>
      </c>
      <c r="AH2452" s="16" t="s">
        <v>7738</v>
      </c>
    </row>
    <row r="2453" customFormat="false" ht="15" hidden="false" customHeight="false" outlineLevel="0" collapsed="false">
      <c r="A2453" s="16" t="s">
        <v>7745</v>
      </c>
      <c r="B2453" s="17" t="s">
        <v>7746</v>
      </c>
      <c r="C2453" s="16" t="s">
        <v>7747</v>
      </c>
      <c r="D2453" s="16"/>
      <c r="E2453" s="18" t="n">
        <v>1</v>
      </c>
      <c r="F2453" s="16" t="s">
        <v>43</v>
      </c>
      <c r="G2453" s="18" t="n">
        <v>0</v>
      </c>
      <c r="H2453" s="16" t="n">
        <v>0.2</v>
      </c>
      <c r="I2453" s="18" t="n">
        <v>1</v>
      </c>
      <c r="J2453" s="19" t="n">
        <v>13.93</v>
      </c>
      <c r="K2453" s="19" t="n">
        <v>13.93</v>
      </c>
      <c r="L2453" s="19" t="n">
        <v>11.84</v>
      </c>
      <c r="M2453" s="19" t="n">
        <f aca="false">IF(J2453&gt;0,J2453,K2453)*E2453</f>
        <v>13.93</v>
      </c>
      <c r="N2453" s="20"/>
      <c r="O2453" s="21" t="str">
        <f aca="false">IF(R2453="","",ROUND(R2453*(1-Premissas!$B$4),4))</f>
        <v/>
      </c>
      <c r="P2453" s="22"/>
      <c r="Q2453" s="22"/>
      <c r="R2453" s="23"/>
      <c r="S2453" s="24"/>
      <c r="T2453" s="24"/>
      <c r="U2453" s="25"/>
      <c r="V2453" s="19" t="str">
        <f aca="false">IF(COUNT(N2453:Q2453)=0,"",MIN(N2453:Q2453))</f>
        <v/>
      </c>
      <c r="W2453" s="16" t="str">
        <f aca="false">IF(V2453="","",INDEX($N$4:$Q$4,MATCH(V2453,N2453:Q2453,0)))</f>
        <v/>
      </c>
      <c r="X2453" s="19" t="str">
        <f aca="false">IF(COUNT(N2453:Q2453)&lt;2,"",SMALL(N2453:Q2453,2))</f>
        <v/>
      </c>
      <c r="Y2453" s="26" t="str">
        <f aca="false">IF(OR(V2453="",M2453=0),"",V2453/M2453-1)</f>
        <v/>
      </c>
      <c r="Z2453" s="26" t="str">
        <f aca="false">IF(OR(V2453="",L2453=""),"",V2453/(L2453*E2453)-1)</f>
        <v/>
      </c>
      <c r="AA2453" s="16" t="str">
        <f aca="false">IF(V2453="","SEM OFERTA",IF(OR(Y2453&gt;Premissas!$B$11,Y2453&lt;Premissas!$B$12),"VERIFICAR - UNIDADE/EMBALAGEM",IF(Y2453&gt;Premissas!$B$6,"NÃO COMPRAR - REAJUSTE &gt;5%","COMPRAR")))</f>
        <v>SEM OFERTA</v>
      </c>
      <c r="AB2453" s="18" t="str">
        <f aca="false">IF(W2453="DIMEC",S2453,IF(W2453="MEDCENTRO",U2453,""))</f>
        <v/>
      </c>
      <c r="AC2453" s="18" t="n">
        <f aca="false">IF(AA2453&lt;&gt;"COMPRAR",0,IF(AB2453="",I2453,MIN(I2453,AB2453)))</f>
        <v>0</v>
      </c>
      <c r="AD2453" s="19" t="n">
        <f aca="false">IF(AC2453&gt;0,AC2453*V2453,0)</f>
        <v>0</v>
      </c>
      <c r="AE2453" s="19" t="n">
        <f aca="false">IF(AC2453&gt;0,(M2453-V2453)*AC2453,0)</f>
        <v>0</v>
      </c>
      <c r="AF2453" s="16" t="str">
        <f aca="false">IF(AA2453&lt;&gt;"COMPRAR","",IF(AB2453="",IF(X2453="","",IF(X2453-V2453&lt;0.01,"EMPATE TÉCNICO","")),IF(AB2453&lt;I2453,"ESTOQUE INSUFICIENTE",IF(X2453="","",IF(X2453-V2453&lt;0.01,"EMPATE TÉCNICO","")))))</f>
        <v/>
      </c>
      <c r="AG2453" s="16" t="s">
        <v>203</v>
      </c>
      <c r="AH2453" s="16" t="s">
        <v>7738</v>
      </c>
    </row>
    <row r="2454" customFormat="false" ht="15" hidden="false" customHeight="false" outlineLevel="0" collapsed="false">
      <c r="A2454" s="16" t="s">
        <v>7748</v>
      </c>
      <c r="B2454" s="17" t="s">
        <v>7749</v>
      </c>
      <c r="C2454" s="16" t="s">
        <v>7750</v>
      </c>
      <c r="D2454" s="16"/>
      <c r="E2454" s="18" t="n">
        <v>1</v>
      </c>
      <c r="F2454" s="16" t="s">
        <v>43</v>
      </c>
      <c r="G2454" s="18" t="n">
        <v>1</v>
      </c>
      <c r="H2454" s="16" t="n">
        <v>0.4</v>
      </c>
      <c r="I2454" s="18" t="n">
        <v>1</v>
      </c>
      <c r="J2454" s="19" t="n">
        <v>11.18</v>
      </c>
      <c r="K2454" s="19" t="n">
        <v>11.18</v>
      </c>
      <c r="L2454" s="19" t="n">
        <v>8.825</v>
      </c>
      <c r="M2454" s="19" t="n">
        <f aca="false">IF(J2454&gt;0,J2454,K2454)*E2454</f>
        <v>11.18</v>
      </c>
      <c r="N2454" s="20"/>
      <c r="O2454" s="21" t="str">
        <f aca="false">IF(R2454="","",ROUND(R2454*(1-Premissas!$B$4),4))</f>
        <v/>
      </c>
      <c r="P2454" s="22"/>
      <c r="Q2454" s="22"/>
      <c r="R2454" s="23"/>
      <c r="S2454" s="24"/>
      <c r="T2454" s="24"/>
      <c r="U2454" s="25"/>
      <c r="V2454" s="19" t="str">
        <f aca="false">IF(COUNT(N2454:Q2454)=0,"",MIN(N2454:Q2454))</f>
        <v/>
      </c>
      <c r="W2454" s="16" t="str">
        <f aca="false">IF(V2454="","",INDEX($N$4:$Q$4,MATCH(V2454,N2454:Q2454,0)))</f>
        <v/>
      </c>
      <c r="X2454" s="19" t="str">
        <f aca="false">IF(COUNT(N2454:Q2454)&lt;2,"",SMALL(N2454:Q2454,2))</f>
        <v/>
      </c>
      <c r="Y2454" s="26" t="str">
        <f aca="false">IF(OR(V2454="",M2454=0),"",V2454/M2454-1)</f>
        <v/>
      </c>
      <c r="Z2454" s="26" t="str">
        <f aca="false">IF(OR(V2454="",L2454=""),"",V2454/(L2454*E2454)-1)</f>
        <v/>
      </c>
      <c r="AA2454" s="16" t="str">
        <f aca="false">IF(V2454="","SEM OFERTA",IF(OR(Y2454&gt;Premissas!$B$11,Y2454&lt;Premissas!$B$12),"VERIFICAR - UNIDADE/EMBALAGEM",IF(Y2454&gt;Premissas!$B$6,"NÃO COMPRAR - REAJUSTE &gt;5%","COMPRAR")))</f>
        <v>SEM OFERTA</v>
      </c>
      <c r="AB2454" s="18" t="str">
        <f aca="false">IF(W2454="DIMEC",S2454,IF(W2454="MEDCENTRO",U2454,""))</f>
        <v/>
      </c>
      <c r="AC2454" s="18" t="n">
        <f aca="false">IF(AA2454&lt;&gt;"COMPRAR",0,IF(AB2454="",I2454,MIN(I2454,AB2454)))</f>
        <v>0</v>
      </c>
      <c r="AD2454" s="19" t="n">
        <f aca="false">IF(AC2454&gt;0,AC2454*V2454,0)</f>
        <v>0</v>
      </c>
      <c r="AE2454" s="19" t="n">
        <f aca="false">IF(AC2454&gt;0,(M2454-V2454)*AC2454,0)</f>
        <v>0</v>
      </c>
      <c r="AF2454" s="16" t="str">
        <f aca="false">IF(AA2454&lt;&gt;"COMPRAR","",IF(AB2454="",IF(X2454="","",IF(X2454-V2454&lt;0.01,"EMPATE TÉCNICO","")),IF(AB2454&lt;I2454,"ESTOQUE INSUFICIENTE",IF(X2454="","",IF(X2454-V2454&lt;0.01,"EMPATE TÉCNICO","")))))</f>
        <v/>
      </c>
      <c r="AG2454" s="16" t="s">
        <v>547</v>
      </c>
      <c r="AH2454" s="16" t="s">
        <v>7738</v>
      </c>
    </row>
    <row r="2455" customFormat="false" ht="15" hidden="false" customHeight="false" outlineLevel="0" collapsed="false">
      <c r="A2455" s="16" t="s">
        <v>7751</v>
      </c>
      <c r="B2455" s="17" t="s">
        <v>7752</v>
      </c>
      <c r="C2455" s="16" t="s">
        <v>7753</v>
      </c>
      <c r="D2455" s="16" t="s">
        <v>7754</v>
      </c>
      <c r="E2455" s="18" t="n">
        <v>1</v>
      </c>
      <c r="F2455" s="16" t="s">
        <v>43</v>
      </c>
      <c r="G2455" s="18" t="n">
        <v>0</v>
      </c>
      <c r="H2455" s="16" t="n">
        <v>0.2</v>
      </c>
      <c r="I2455" s="18" t="n">
        <v>1</v>
      </c>
      <c r="J2455" s="19" t="n">
        <v>6.76</v>
      </c>
      <c r="K2455" s="19" t="n">
        <v>6.76</v>
      </c>
      <c r="L2455" s="19" t="n">
        <v>6.76</v>
      </c>
      <c r="M2455" s="19" t="n">
        <f aca="false">IF(J2455&gt;0,J2455,K2455)*E2455</f>
        <v>6.76</v>
      </c>
      <c r="N2455" s="20"/>
      <c r="O2455" s="21" t="str">
        <f aca="false">IF(R2455="","",ROUND(R2455*(1-Premissas!$B$4),4))</f>
        <v/>
      </c>
      <c r="P2455" s="22"/>
      <c r="Q2455" s="22"/>
      <c r="R2455" s="23"/>
      <c r="S2455" s="24"/>
      <c r="T2455" s="24"/>
      <c r="U2455" s="25"/>
      <c r="V2455" s="19" t="str">
        <f aca="false">IF(COUNT(N2455:Q2455)=0,"",MIN(N2455:Q2455))</f>
        <v/>
      </c>
      <c r="W2455" s="16" t="str">
        <f aca="false">IF(V2455="","",INDEX($N$4:$Q$4,MATCH(V2455,N2455:Q2455,0)))</f>
        <v/>
      </c>
      <c r="X2455" s="19" t="str">
        <f aca="false">IF(COUNT(N2455:Q2455)&lt;2,"",SMALL(N2455:Q2455,2))</f>
        <v/>
      </c>
      <c r="Y2455" s="26" t="str">
        <f aca="false">IF(OR(V2455="",M2455=0),"",V2455/M2455-1)</f>
        <v/>
      </c>
      <c r="Z2455" s="26" t="str">
        <f aca="false">IF(OR(V2455="",L2455=""),"",V2455/(L2455*E2455)-1)</f>
        <v/>
      </c>
      <c r="AA2455" s="16" t="str">
        <f aca="false">IF(V2455="","SEM OFERTA",IF(OR(Y2455&gt;Premissas!$B$11,Y2455&lt;Premissas!$B$12),"VERIFICAR - UNIDADE/EMBALAGEM",IF(Y2455&gt;Premissas!$B$6,"NÃO COMPRAR - REAJUSTE &gt;5%","COMPRAR")))</f>
        <v>SEM OFERTA</v>
      </c>
      <c r="AB2455" s="18" t="str">
        <f aca="false">IF(W2455="DIMEC",S2455,IF(W2455="MEDCENTRO",U2455,""))</f>
        <v/>
      </c>
      <c r="AC2455" s="18" t="n">
        <f aca="false">IF(AA2455&lt;&gt;"COMPRAR",0,IF(AB2455="",I2455,MIN(I2455,AB2455)))</f>
        <v>0</v>
      </c>
      <c r="AD2455" s="19" t="n">
        <f aca="false">IF(AC2455&gt;0,AC2455*V2455,0)</f>
        <v>0</v>
      </c>
      <c r="AE2455" s="19" t="n">
        <f aca="false">IF(AC2455&gt;0,(M2455-V2455)*AC2455,0)</f>
        <v>0</v>
      </c>
      <c r="AF2455" s="16" t="str">
        <f aca="false">IF(AA2455&lt;&gt;"COMPRAR","",IF(AB2455="",IF(X2455="","",IF(X2455-V2455&lt;0.01,"EMPATE TÉCNICO","")),IF(AB2455&lt;I2455,"ESTOQUE INSUFICIENTE",IF(X2455="","",IF(X2455-V2455&lt;0.01,"EMPATE TÉCNICO","")))))</f>
        <v/>
      </c>
      <c r="AG2455" s="16" t="s">
        <v>547</v>
      </c>
      <c r="AH2455" s="16" t="s">
        <v>7738</v>
      </c>
    </row>
    <row r="2456" customFormat="false" ht="15" hidden="false" customHeight="false" outlineLevel="0" collapsed="false">
      <c r="A2456" s="16" t="s">
        <v>7755</v>
      </c>
      <c r="B2456" s="17" t="s">
        <v>7756</v>
      </c>
      <c r="C2456" s="16" t="s">
        <v>7757</v>
      </c>
      <c r="D2456" s="16" t="s">
        <v>7758</v>
      </c>
      <c r="E2456" s="18" t="n">
        <v>1</v>
      </c>
      <c r="F2456" s="16" t="s">
        <v>43</v>
      </c>
      <c r="G2456" s="18" t="n">
        <v>0</v>
      </c>
      <c r="H2456" s="16" t="n">
        <v>0.5</v>
      </c>
      <c r="I2456" s="18" t="n">
        <v>2</v>
      </c>
      <c r="J2456" s="19" t="n">
        <v>6.56</v>
      </c>
      <c r="K2456" s="19" t="n">
        <v>6.56</v>
      </c>
      <c r="L2456" s="19" t="n">
        <v>6.56</v>
      </c>
      <c r="M2456" s="19" t="n">
        <f aca="false">IF(J2456&gt;0,J2456,K2456)*E2456</f>
        <v>6.56</v>
      </c>
      <c r="N2456" s="20"/>
      <c r="O2456" s="21" t="str">
        <f aca="false">IF(R2456="","",ROUND(R2456*(1-Premissas!$B$4),4))</f>
        <v/>
      </c>
      <c r="P2456" s="22"/>
      <c r="Q2456" s="22"/>
      <c r="R2456" s="23"/>
      <c r="S2456" s="24"/>
      <c r="T2456" s="24"/>
      <c r="U2456" s="25"/>
      <c r="V2456" s="19" t="str">
        <f aca="false">IF(COUNT(N2456:Q2456)=0,"",MIN(N2456:Q2456))</f>
        <v/>
      </c>
      <c r="W2456" s="16" t="str">
        <f aca="false">IF(V2456="","",INDEX($N$4:$Q$4,MATCH(V2456,N2456:Q2456,0)))</f>
        <v/>
      </c>
      <c r="X2456" s="19" t="str">
        <f aca="false">IF(COUNT(N2456:Q2456)&lt;2,"",SMALL(N2456:Q2456,2))</f>
        <v/>
      </c>
      <c r="Y2456" s="26" t="str">
        <f aca="false">IF(OR(V2456="",M2456=0),"",V2456/M2456-1)</f>
        <v/>
      </c>
      <c r="Z2456" s="26" t="str">
        <f aca="false">IF(OR(V2456="",L2456=""),"",V2456/(L2456*E2456)-1)</f>
        <v/>
      </c>
      <c r="AA2456" s="16" t="str">
        <f aca="false">IF(V2456="","SEM OFERTA",IF(OR(Y2456&gt;Premissas!$B$11,Y2456&lt;Premissas!$B$12),"VERIFICAR - UNIDADE/EMBALAGEM",IF(Y2456&gt;Premissas!$B$6,"NÃO COMPRAR - REAJUSTE &gt;5%","COMPRAR")))</f>
        <v>SEM OFERTA</v>
      </c>
      <c r="AB2456" s="18" t="str">
        <f aca="false">IF(W2456="DIMEC",S2456,IF(W2456="MEDCENTRO",U2456,""))</f>
        <v/>
      </c>
      <c r="AC2456" s="18" t="n">
        <f aca="false">IF(AA2456&lt;&gt;"COMPRAR",0,IF(AB2456="",I2456,MIN(I2456,AB2456)))</f>
        <v>0</v>
      </c>
      <c r="AD2456" s="19" t="n">
        <f aca="false">IF(AC2456&gt;0,AC2456*V2456,0)</f>
        <v>0</v>
      </c>
      <c r="AE2456" s="19" t="n">
        <f aca="false">IF(AC2456&gt;0,(M2456-V2456)*AC2456,0)</f>
        <v>0</v>
      </c>
      <c r="AF2456" s="16" t="str">
        <f aca="false">IF(AA2456&lt;&gt;"COMPRAR","",IF(AB2456="",IF(X2456="","",IF(X2456-V2456&lt;0.01,"EMPATE TÉCNICO","")),IF(AB2456&lt;I2456,"ESTOQUE INSUFICIENTE",IF(X2456="","",IF(X2456-V2456&lt;0.01,"EMPATE TÉCNICO","")))))</f>
        <v/>
      </c>
      <c r="AG2456" s="16" t="s">
        <v>547</v>
      </c>
      <c r="AH2456" s="16" t="s">
        <v>7738</v>
      </c>
    </row>
    <row r="2457" customFormat="false" ht="15" hidden="false" customHeight="false" outlineLevel="0" collapsed="false">
      <c r="A2457" s="16" t="s">
        <v>7759</v>
      </c>
      <c r="B2457" s="17" t="s">
        <v>7760</v>
      </c>
      <c r="C2457" s="16" t="s">
        <v>7761</v>
      </c>
      <c r="D2457" s="16" t="s">
        <v>7758</v>
      </c>
      <c r="E2457" s="18" t="n">
        <v>1</v>
      </c>
      <c r="F2457" s="16" t="s">
        <v>43</v>
      </c>
      <c r="G2457" s="18" t="n">
        <v>1</v>
      </c>
      <c r="H2457" s="16" t="n">
        <v>0.8</v>
      </c>
      <c r="I2457" s="18" t="n">
        <v>2</v>
      </c>
      <c r="J2457" s="19" t="n">
        <v>10.72</v>
      </c>
      <c r="K2457" s="19" t="n">
        <v>10.72</v>
      </c>
      <c r="L2457" s="19" t="n">
        <v>10.72</v>
      </c>
      <c r="M2457" s="19" t="n">
        <f aca="false">IF(J2457&gt;0,J2457,K2457)*E2457</f>
        <v>10.72</v>
      </c>
      <c r="N2457" s="20"/>
      <c r="O2457" s="21" t="str">
        <f aca="false">IF(R2457="","",ROUND(R2457*(1-Premissas!$B$4),4))</f>
        <v/>
      </c>
      <c r="P2457" s="22"/>
      <c r="Q2457" s="22"/>
      <c r="R2457" s="23"/>
      <c r="S2457" s="24"/>
      <c r="T2457" s="24"/>
      <c r="U2457" s="25"/>
      <c r="V2457" s="19" t="str">
        <f aca="false">IF(COUNT(N2457:Q2457)=0,"",MIN(N2457:Q2457))</f>
        <v/>
      </c>
      <c r="W2457" s="16" t="str">
        <f aca="false">IF(V2457="","",INDEX($N$4:$Q$4,MATCH(V2457,N2457:Q2457,0)))</f>
        <v/>
      </c>
      <c r="X2457" s="19" t="str">
        <f aca="false">IF(COUNT(N2457:Q2457)&lt;2,"",SMALL(N2457:Q2457,2))</f>
        <v/>
      </c>
      <c r="Y2457" s="26" t="str">
        <f aca="false">IF(OR(V2457="",M2457=0),"",V2457/M2457-1)</f>
        <v/>
      </c>
      <c r="Z2457" s="26" t="str">
        <f aca="false">IF(OR(V2457="",L2457=""),"",V2457/(L2457*E2457)-1)</f>
        <v/>
      </c>
      <c r="AA2457" s="16" t="str">
        <f aca="false">IF(V2457="","SEM OFERTA",IF(OR(Y2457&gt;Premissas!$B$11,Y2457&lt;Premissas!$B$12),"VERIFICAR - UNIDADE/EMBALAGEM",IF(Y2457&gt;Premissas!$B$6,"NÃO COMPRAR - REAJUSTE &gt;5%","COMPRAR")))</f>
        <v>SEM OFERTA</v>
      </c>
      <c r="AB2457" s="18" t="str">
        <f aca="false">IF(W2457="DIMEC",S2457,IF(W2457="MEDCENTRO",U2457,""))</f>
        <v/>
      </c>
      <c r="AC2457" s="18" t="n">
        <f aca="false">IF(AA2457&lt;&gt;"COMPRAR",0,IF(AB2457="",I2457,MIN(I2457,AB2457)))</f>
        <v>0</v>
      </c>
      <c r="AD2457" s="19" t="n">
        <f aca="false">IF(AC2457&gt;0,AC2457*V2457,0)</f>
        <v>0</v>
      </c>
      <c r="AE2457" s="19" t="n">
        <f aca="false">IF(AC2457&gt;0,(M2457-V2457)*AC2457,0)</f>
        <v>0</v>
      </c>
      <c r="AF2457" s="16" t="str">
        <f aca="false">IF(AA2457&lt;&gt;"COMPRAR","",IF(AB2457="",IF(X2457="","",IF(X2457-V2457&lt;0.01,"EMPATE TÉCNICO","")),IF(AB2457&lt;I2457,"ESTOQUE INSUFICIENTE",IF(X2457="","",IF(X2457-V2457&lt;0.01,"EMPATE TÉCNICO","")))))</f>
        <v/>
      </c>
      <c r="AG2457" s="16" t="s">
        <v>547</v>
      </c>
      <c r="AH2457" s="16" t="s">
        <v>7738</v>
      </c>
    </row>
    <row r="2458" customFormat="false" ht="15" hidden="false" customHeight="false" outlineLevel="0" collapsed="false">
      <c r="A2458" s="16" t="s">
        <v>7762</v>
      </c>
      <c r="B2458" s="17" t="s">
        <v>7763</v>
      </c>
      <c r="C2458" s="16" t="s">
        <v>7764</v>
      </c>
      <c r="D2458" s="16" t="s">
        <v>7765</v>
      </c>
      <c r="E2458" s="18" t="n">
        <v>1</v>
      </c>
      <c r="F2458" s="16" t="s">
        <v>43</v>
      </c>
      <c r="G2458" s="18" t="n">
        <v>1</v>
      </c>
      <c r="H2458" s="16" t="n">
        <v>0.7</v>
      </c>
      <c r="I2458" s="18" t="n">
        <v>1</v>
      </c>
      <c r="J2458" s="19" t="n">
        <v>16.84</v>
      </c>
      <c r="K2458" s="19" t="n">
        <v>16.84</v>
      </c>
      <c r="L2458" s="19" t="n">
        <v>16.84</v>
      </c>
      <c r="M2458" s="19" t="n">
        <f aca="false">IF(J2458&gt;0,J2458,K2458)*E2458</f>
        <v>16.84</v>
      </c>
      <c r="N2458" s="20"/>
      <c r="O2458" s="21" t="str">
        <f aca="false">IF(R2458="","",ROUND(R2458*(1-Premissas!$B$4),4))</f>
        <v/>
      </c>
      <c r="P2458" s="22"/>
      <c r="Q2458" s="22"/>
      <c r="R2458" s="23"/>
      <c r="S2458" s="24"/>
      <c r="T2458" s="24"/>
      <c r="U2458" s="25"/>
      <c r="V2458" s="19" t="str">
        <f aca="false">IF(COUNT(N2458:Q2458)=0,"",MIN(N2458:Q2458))</f>
        <v/>
      </c>
      <c r="W2458" s="16" t="str">
        <f aca="false">IF(V2458="","",INDEX($N$4:$Q$4,MATCH(V2458,N2458:Q2458,0)))</f>
        <v/>
      </c>
      <c r="X2458" s="19" t="str">
        <f aca="false">IF(COUNT(N2458:Q2458)&lt;2,"",SMALL(N2458:Q2458,2))</f>
        <v/>
      </c>
      <c r="Y2458" s="26" t="str">
        <f aca="false">IF(OR(V2458="",M2458=0),"",V2458/M2458-1)</f>
        <v/>
      </c>
      <c r="Z2458" s="26" t="str">
        <f aca="false">IF(OR(V2458="",L2458=""),"",V2458/(L2458*E2458)-1)</f>
        <v/>
      </c>
      <c r="AA2458" s="16" t="str">
        <f aca="false">IF(V2458="","SEM OFERTA",IF(OR(Y2458&gt;Premissas!$B$11,Y2458&lt;Premissas!$B$12),"VERIFICAR - UNIDADE/EMBALAGEM",IF(Y2458&gt;Premissas!$B$6,"NÃO COMPRAR - REAJUSTE &gt;5%","COMPRAR")))</f>
        <v>SEM OFERTA</v>
      </c>
      <c r="AB2458" s="18" t="str">
        <f aca="false">IF(W2458="DIMEC",S2458,IF(W2458="MEDCENTRO",U2458,""))</f>
        <v/>
      </c>
      <c r="AC2458" s="18" t="n">
        <f aca="false">IF(AA2458&lt;&gt;"COMPRAR",0,IF(AB2458="",I2458,MIN(I2458,AB2458)))</f>
        <v>0</v>
      </c>
      <c r="AD2458" s="19" t="n">
        <f aca="false">IF(AC2458&gt;0,AC2458*V2458,0)</f>
        <v>0</v>
      </c>
      <c r="AE2458" s="19" t="n">
        <f aca="false">IF(AC2458&gt;0,(M2458-V2458)*AC2458,0)</f>
        <v>0</v>
      </c>
      <c r="AF2458" s="16" t="str">
        <f aca="false">IF(AA2458&lt;&gt;"COMPRAR","",IF(AB2458="",IF(X2458="","",IF(X2458-V2458&lt;0.01,"EMPATE TÉCNICO","")),IF(AB2458&lt;I2458,"ESTOQUE INSUFICIENTE",IF(X2458="","",IF(X2458-V2458&lt;0.01,"EMPATE TÉCNICO","")))))</f>
        <v/>
      </c>
      <c r="AG2458" s="16" t="s">
        <v>93</v>
      </c>
      <c r="AH2458" s="16" t="s">
        <v>494</v>
      </c>
    </row>
    <row r="2459" customFormat="false" ht="15" hidden="false" customHeight="false" outlineLevel="0" collapsed="false">
      <c r="A2459" s="16" t="s">
        <v>7766</v>
      </c>
      <c r="B2459" s="17" t="s">
        <v>7767</v>
      </c>
      <c r="C2459" s="16" t="s">
        <v>7768</v>
      </c>
      <c r="D2459" s="16" t="s">
        <v>7347</v>
      </c>
      <c r="E2459" s="18" t="n">
        <v>1</v>
      </c>
      <c r="F2459" s="16" t="s">
        <v>43</v>
      </c>
      <c r="G2459" s="18" t="n">
        <v>0</v>
      </c>
      <c r="H2459" s="16" t="n">
        <v>0</v>
      </c>
      <c r="I2459" s="18" t="n">
        <v>1</v>
      </c>
      <c r="J2459" s="19" t="n">
        <v>16.4</v>
      </c>
      <c r="K2459" s="19" t="n">
        <v>16.4</v>
      </c>
      <c r="L2459" s="19" t="n">
        <v>16.4</v>
      </c>
      <c r="M2459" s="19" t="n">
        <f aca="false">IF(J2459&gt;0,J2459,K2459)*E2459</f>
        <v>16.4</v>
      </c>
      <c r="N2459" s="20"/>
      <c r="O2459" s="21" t="str">
        <f aca="false">IF(R2459="","",ROUND(R2459*(1-Premissas!$B$4),4))</f>
        <v/>
      </c>
      <c r="P2459" s="22"/>
      <c r="Q2459" s="22"/>
      <c r="R2459" s="23"/>
      <c r="S2459" s="24"/>
      <c r="T2459" s="24"/>
      <c r="U2459" s="25"/>
      <c r="V2459" s="19" t="str">
        <f aca="false">IF(COUNT(N2459:Q2459)=0,"",MIN(N2459:Q2459))</f>
        <v/>
      </c>
      <c r="W2459" s="16" t="str">
        <f aca="false">IF(V2459="","",INDEX($N$4:$Q$4,MATCH(V2459,N2459:Q2459,0)))</f>
        <v/>
      </c>
      <c r="X2459" s="19" t="str">
        <f aca="false">IF(COUNT(N2459:Q2459)&lt;2,"",SMALL(N2459:Q2459,2))</f>
        <v/>
      </c>
      <c r="Y2459" s="26" t="str">
        <f aca="false">IF(OR(V2459="",M2459=0),"",V2459/M2459-1)</f>
        <v/>
      </c>
      <c r="Z2459" s="26" t="str">
        <f aca="false">IF(OR(V2459="",L2459=""),"",V2459/(L2459*E2459)-1)</f>
        <v/>
      </c>
      <c r="AA2459" s="16" t="str">
        <f aca="false">IF(V2459="","SEM OFERTA",IF(OR(Y2459&gt;Premissas!$B$11,Y2459&lt;Premissas!$B$12),"VERIFICAR - UNIDADE/EMBALAGEM",IF(Y2459&gt;Premissas!$B$6,"NÃO COMPRAR - REAJUSTE &gt;5%","COMPRAR")))</f>
        <v>SEM OFERTA</v>
      </c>
      <c r="AB2459" s="18" t="str">
        <f aca="false">IF(W2459="DIMEC",S2459,IF(W2459="MEDCENTRO",U2459,""))</f>
        <v/>
      </c>
      <c r="AC2459" s="18" t="n">
        <f aca="false">IF(AA2459&lt;&gt;"COMPRAR",0,IF(AB2459="",I2459,MIN(I2459,AB2459)))</f>
        <v>0</v>
      </c>
      <c r="AD2459" s="19" t="n">
        <f aca="false">IF(AC2459&gt;0,AC2459*V2459,0)</f>
        <v>0</v>
      </c>
      <c r="AE2459" s="19" t="n">
        <f aca="false">IF(AC2459&gt;0,(M2459-V2459)*AC2459,0)</f>
        <v>0</v>
      </c>
      <c r="AF2459" s="16" t="str">
        <f aca="false">IF(AA2459&lt;&gt;"COMPRAR","",IF(AB2459="",IF(X2459="","",IF(X2459-V2459&lt;0.01,"EMPATE TÉCNICO","")),IF(AB2459&lt;I2459,"ESTOQUE INSUFICIENTE",IF(X2459="","",IF(X2459-V2459&lt;0.01,"EMPATE TÉCNICO","")))))</f>
        <v/>
      </c>
      <c r="AG2459" s="16" t="s">
        <v>93</v>
      </c>
      <c r="AH2459" s="16" t="s">
        <v>494</v>
      </c>
    </row>
    <row r="2460" customFormat="false" ht="15" hidden="false" customHeight="false" outlineLevel="0" collapsed="false">
      <c r="A2460" s="16" t="s">
        <v>7769</v>
      </c>
      <c r="B2460" s="17" t="s">
        <v>7770</v>
      </c>
      <c r="C2460" s="16" t="s">
        <v>497</v>
      </c>
      <c r="D2460" s="16" t="s">
        <v>532</v>
      </c>
      <c r="E2460" s="18" t="n">
        <v>1</v>
      </c>
      <c r="F2460" s="16" t="s">
        <v>43</v>
      </c>
      <c r="G2460" s="18" t="n">
        <v>0</v>
      </c>
      <c r="H2460" s="16" t="n">
        <v>0.2</v>
      </c>
      <c r="I2460" s="18" t="n">
        <v>1</v>
      </c>
      <c r="J2460" s="19" t="n">
        <v>8.73</v>
      </c>
      <c r="K2460" s="19" t="n">
        <v>8.73</v>
      </c>
      <c r="L2460" s="19" t="n">
        <v>8.73</v>
      </c>
      <c r="M2460" s="19" t="n">
        <f aca="false">IF(J2460&gt;0,J2460,K2460)*E2460</f>
        <v>8.73</v>
      </c>
      <c r="N2460" s="20"/>
      <c r="O2460" s="21" t="str">
        <f aca="false">IF(R2460="","",ROUND(R2460*(1-Premissas!$B$4),4))</f>
        <v/>
      </c>
      <c r="P2460" s="22"/>
      <c r="Q2460" s="22"/>
      <c r="R2460" s="23"/>
      <c r="S2460" s="24"/>
      <c r="T2460" s="24"/>
      <c r="U2460" s="25"/>
      <c r="V2460" s="19" t="str">
        <f aca="false">IF(COUNT(N2460:Q2460)=0,"",MIN(N2460:Q2460))</f>
        <v/>
      </c>
      <c r="W2460" s="16" t="str">
        <f aca="false">IF(V2460="","",INDEX($N$4:$Q$4,MATCH(V2460,N2460:Q2460,0)))</f>
        <v/>
      </c>
      <c r="X2460" s="19" t="str">
        <f aca="false">IF(COUNT(N2460:Q2460)&lt;2,"",SMALL(N2460:Q2460,2))</f>
        <v/>
      </c>
      <c r="Y2460" s="26" t="str">
        <f aca="false">IF(OR(V2460="",M2460=0),"",V2460/M2460-1)</f>
        <v/>
      </c>
      <c r="Z2460" s="26" t="str">
        <f aca="false">IF(OR(V2460="",L2460=""),"",V2460/(L2460*E2460)-1)</f>
        <v/>
      </c>
      <c r="AA2460" s="16" t="str">
        <f aca="false">IF(V2460="","SEM OFERTA",IF(OR(Y2460&gt;Premissas!$B$11,Y2460&lt;Premissas!$B$12),"VERIFICAR - UNIDADE/EMBALAGEM",IF(Y2460&gt;Premissas!$B$6,"NÃO COMPRAR - REAJUSTE &gt;5%","COMPRAR")))</f>
        <v>SEM OFERTA</v>
      </c>
      <c r="AB2460" s="18" t="str">
        <f aca="false">IF(W2460="DIMEC",S2460,IF(W2460="MEDCENTRO",U2460,""))</f>
        <v/>
      </c>
      <c r="AC2460" s="18" t="n">
        <f aca="false">IF(AA2460&lt;&gt;"COMPRAR",0,IF(AB2460="",I2460,MIN(I2460,AB2460)))</f>
        <v>0</v>
      </c>
      <c r="AD2460" s="19" t="n">
        <f aca="false">IF(AC2460&gt;0,AC2460*V2460,0)</f>
        <v>0</v>
      </c>
      <c r="AE2460" s="19" t="n">
        <f aca="false">IF(AC2460&gt;0,(M2460-V2460)*AC2460,0)</f>
        <v>0</v>
      </c>
      <c r="AF2460" s="16" t="str">
        <f aca="false">IF(AA2460&lt;&gt;"COMPRAR","",IF(AB2460="",IF(X2460="","",IF(X2460-V2460&lt;0.01,"EMPATE TÉCNICO","")),IF(AB2460&lt;I2460,"ESTOQUE INSUFICIENTE",IF(X2460="","",IF(X2460-V2460&lt;0.01,"EMPATE TÉCNICO","")))))</f>
        <v/>
      </c>
      <c r="AG2460" s="16" t="s">
        <v>888</v>
      </c>
      <c r="AH2460" s="16" t="s">
        <v>494</v>
      </c>
    </row>
    <row r="2461" customFormat="false" ht="15" hidden="false" customHeight="false" outlineLevel="0" collapsed="false">
      <c r="A2461" s="16" t="s">
        <v>7771</v>
      </c>
      <c r="B2461" s="17" t="s">
        <v>7772</v>
      </c>
      <c r="C2461" s="16" t="s">
        <v>7773</v>
      </c>
      <c r="D2461" s="16" t="s">
        <v>7774</v>
      </c>
      <c r="E2461" s="18" t="n">
        <v>1</v>
      </c>
      <c r="F2461" s="16" t="s">
        <v>43</v>
      </c>
      <c r="G2461" s="18" t="n">
        <v>0</v>
      </c>
      <c r="H2461" s="16" t="n">
        <v>0</v>
      </c>
      <c r="I2461" s="18" t="n">
        <v>1</v>
      </c>
      <c r="J2461" s="19" t="n">
        <v>4.71</v>
      </c>
      <c r="K2461" s="19" t="n">
        <v>4.71</v>
      </c>
      <c r="L2461" s="19" t="n">
        <v>4.71</v>
      </c>
      <c r="M2461" s="19" t="n">
        <f aca="false">IF(J2461&gt;0,J2461,K2461)*E2461</f>
        <v>4.71</v>
      </c>
      <c r="N2461" s="20"/>
      <c r="O2461" s="21" t="str">
        <f aca="false">IF(R2461="","",ROUND(R2461*(1-Premissas!$B$4),4))</f>
        <v/>
      </c>
      <c r="P2461" s="22"/>
      <c r="Q2461" s="22"/>
      <c r="R2461" s="23"/>
      <c r="S2461" s="24"/>
      <c r="T2461" s="24"/>
      <c r="U2461" s="25"/>
      <c r="V2461" s="19" t="str">
        <f aca="false">IF(COUNT(N2461:Q2461)=0,"",MIN(N2461:Q2461))</f>
        <v/>
      </c>
      <c r="W2461" s="16" t="str">
        <f aca="false">IF(V2461="","",INDEX($N$4:$Q$4,MATCH(V2461,N2461:Q2461,0)))</f>
        <v/>
      </c>
      <c r="X2461" s="19" t="str">
        <f aca="false">IF(COUNT(N2461:Q2461)&lt;2,"",SMALL(N2461:Q2461,2))</f>
        <v/>
      </c>
      <c r="Y2461" s="26" t="str">
        <f aca="false">IF(OR(V2461="",M2461=0),"",V2461/M2461-1)</f>
        <v/>
      </c>
      <c r="Z2461" s="26" t="str">
        <f aca="false">IF(OR(V2461="",L2461=""),"",V2461/(L2461*E2461)-1)</f>
        <v/>
      </c>
      <c r="AA2461" s="16" t="str">
        <f aca="false">IF(V2461="","SEM OFERTA",IF(OR(Y2461&gt;Premissas!$B$11,Y2461&lt;Premissas!$B$12),"VERIFICAR - UNIDADE/EMBALAGEM",IF(Y2461&gt;Premissas!$B$6,"NÃO COMPRAR - REAJUSTE &gt;5%","COMPRAR")))</f>
        <v>SEM OFERTA</v>
      </c>
      <c r="AB2461" s="18" t="str">
        <f aca="false">IF(W2461="DIMEC",S2461,IF(W2461="MEDCENTRO",U2461,""))</f>
        <v/>
      </c>
      <c r="AC2461" s="18" t="n">
        <f aca="false">IF(AA2461&lt;&gt;"COMPRAR",0,IF(AB2461="",I2461,MIN(I2461,AB2461)))</f>
        <v>0</v>
      </c>
      <c r="AD2461" s="19" t="n">
        <f aca="false">IF(AC2461&gt;0,AC2461*V2461,0)</f>
        <v>0</v>
      </c>
      <c r="AE2461" s="19" t="n">
        <f aca="false">IF(AC2461&gt;0,(M2461-V2461)*AC2461,0)</f>
        <v>0</v>
      </c>
      <c r="AF2461" s="16" t="str">
        <f aca="false">IF(AA2461&lt;&gt;"COMPRAR","",IF(AB2461="",IF(X2461="","",IF(X2461-V2461&lt;0.01,"EMPATE TÉCNICO","")),IF(AB2461&lt;I2461,"ESTOQUE INSUFICIENTE",IF(X2461="","",IF(X2461-V2461&lt;0.01,"EMPATE TÉCNICO","")))))</f>
        <v/>
      </c>
      <c r="AG2461" s="16" t="s">
        <v>139</v>
      </c>
      <c r="AH2461" s="16" t="s">
        <v>494</v>
      </c>
    </row>
    <row r="2462" customFormat="false" ht="15" hidden="false" customHeight="false" outlineLevel="0" collapsed="false">
      <c r="A2462" s="16" t="s">
        <v>7775</v>
      </c>
      <c r="B2462" s="17" t="s">
        <v>7776</v>
      </c>
      <c r="C2462" s="16" t="s">
        <v>7777</v>
      </c>
      <c r="D2462" s="16" t="s">
        <v>7347</v>
      </c>
      <c r="E2462" s="18" t="n">
        <v>1</v>
      </c>
      <c r="F2462" s="16" t="s">
        <v>43</v>
      </c>
      <c r="G2462" s="18" t="n">
        <v>3</v>
      </c>
      <c r="H2462" s="16" t="n">
        <v>3.2</v>
      </c>
      <c r="I2462" s="18" t="n">
        <v>6</v>
      </c>
      <c r="J2462" s="19" t="n">
        <v>14.95</v>
      </c>
      <c r="K2462" s="19" t="n">
        <v>14.95</v>
      </c>
      <c r="L2462" s="19" t="n">
        <v>14.95</v>
      </c>
      <c r="M2462" s="19" t="n">
        <f aca="false">IF(J2462&gt;0,J2462,K2462)*E2462</f>
        <v>14.95</v>
      </c>
      <c r="N2462" s="20"/>
      <c r="O2462" s="21" t="str">
        <f aca="false">IF(R2462="","",ROUND(R2462*(1-Premissas!$B$4),4))</f>
        <v/>
      </c>
      <c r="P2462" s="22"/>
      <c r="Q2462" s="22"/>
      <c r="R2462" s="23"/>
      <c r="S2462" s="24"/>
      <c r="T2462" s="24"/>
      <c r="U2462" s="25"/>
      <c r="V2462" s="19" t="str">
        <f aca="false">IF(COUNT(N2462:Q2462)=0,"",MIN(N2462:Q2462))</f>
        <v/>
      </c>
      <c r="W2462" s="16" t="str">
        <f aca="false">IF(V2462="","",INDEX($N$4:$Q$4,MATCH(V2462,N2462:Q2462,0)))</f>
        <v/>
      </c>
      <c r="X2462" s="19" t="str">
        <f aca="false">IF(COUNT(N2462:Q2462)&lt;2,"",SMALL(N2462:Q2462,2))</f>
        <v/>
      </c>
      <c r="Y2462" s="26" t="str">
        <f aca="false">IF(OR(V2462="",M2462=0),"",V2462/M2462-1)</f>
        <v/>
      </c>
      <c r="Z2462" s="26" t="str">
        <f aca="false">IF(OR(V2462="",L2462=""),"",V2462/(L2462*E2462)-1)</f>
        <v/>
      </c>
      <c r="AA2462" s="16" t="str">
        <f aca="false">IF(V2462="","SEM OFERTA",IF(OR(Y2462&gt;Premissas!$B$11,Y2462&lt;Premissas!$B$12),"VERIFICAR - UNIDADE/EMBALAGEM",IF(Y2462&gt;Premissas!$B$6,"NÃO COMPRAR - REAJUSTE &gt;5%","COMPRAR")))</f>
        <v>SEM OFERTA</v>
      </c>
      <c r="AB2462" s="18" t="str">
        <f aca="false">IF(W2462="DIMEC",S2462,IF(W2462="MEDCENTRO",U2462,""))</f>
        <v/>
      </c>
      <c r="AC2462" s="18" t="n">
        <f aca="false">IF(AA2462&lt;&gt;"COMPRAR",0,IF(AB2462="",I2462,MIN(I2462,AB2462)))</f>
        <v>0</v>
      </c>
      <c r="AD2462" s="19" t="n">
        <f aca="false">IF(AC2462&gt;0,AC2462*V2462,0)</f>
        <v>0</v>
      </c>
      <c r="AE2462" s="19" t="n">
        <f aca="false">IF(AC2462&gt;0,(M2462-V2462)*AC2462,0)</f>
        <v>0</v>
      </c>
      <c r="AF2462" s="16" t="str">
        <f aca="false">IF(AA2462&lt;&gt;"COMPRAR","",IF(AB2462="",IF(X2462="","",IF(X2462-V2462&lt;0.01,"EMPATE TÉCNICO","")),IF(AB2462&lt;I2462,"ESTOQUE INSUFICIENTE",IF(X2462="","",IF(X2462-V2462&lt;0.01,"EMPATE TÉCNICO","")))))</f>
        <v/>
      </c>
      <c r="AG2462" s="16" t="s">
        <v>93</v>
      </c>
      <c r="AH2462" s="16" t="s">
        <v>494</v>
      </c>
    </row>
    <row r="2463" customFormat="false" ht="15" hidden="false" customHeight="false" outlineLevel="0" collapsed="false">
      <c r="A2463" s="16" t="s">
        <v>7778</v>
      </c>
      <c r="B2463" s="17" t="s">
        <v>7779</v>
      </c>
      <c r="C2463" s="16" t="s">
        <v>7780</v>
      </c>
      <c r="D2463" s="16" t="s">
        <v>7400</v>
      </c>
      <c r="E2463" s="18" t="n">
        <v>1</v>
      </c>
      <c r="F2463" s="16" t="s">
        <v>43</v>
      </c>
      <c r="G2463" s="18" t="n">
        <v>2</v>
      </c>
      <c r="H2463" s="16" t="n">
        <v>1.5</v>
      </c>
      <c r="I2463" s="18" t="n">
        <v>2</v>
      </c>
      <c r="J2463" s="19" t="n">
        <v>4.99</v>
      </c>
      <c r="K2463" s="19" t="n">
        <v>4.99</v>
      </c>
      <c r="L2463" s="19" t="n">
        <v>4.99</v>
      </c>
      <c r="M2463" s="19" t="n">
        <f aca="false">IF(J2463&gt;0,J2463,K2463)*E2463</f>
        <v>4.99</v>
      </c>
      <c r="N2463" s="20"/>
      <c r="O2463" s="21" t="str">
        <f aca="false">IF(R2463="","",ROUND(R2463*(1-Premissas!$B$4),4))</f>
        <v/>
      </c>
      <c r="P2463" s="22"/>
      <c r="Q2463" s="22"/>
      <c r="R2463" s="23"/>
      <c r="S2463" s="24"/>
      <c r="T2463" s="24"/>
      <c r="U2463" s="25"/>
      <c r="V2463" s="19" t="str">
        <f aca="false">IF(COUNT(N2463:Q2463)=0,"",MIN(N2463:Q2463))</f>
        <v/>
      </c>
      <c r="W2463" s="16" t="str">
        <f aca="false">IF(V2463="","",INDEX($N$4:$Q$4,MATCH(V2463,N2463:Q2463,0)))</f>
        <v/>
      </c>
      <c r="X2463" s="19" t="str">
        <f aca="false">IF(COUNT(N2463:Q2463)&lt;2,"",SMALL(N2463:Q2463,2))</f>
        <v/>
      </c>
      <c r="Y2463" s="26" t="str">
        <f aca="false">IF(OR(V2463="",M2463=0),"",V2463/M2463-1)</f>
        <v/>
      </c>
      <c r="Z2463" s="26" t="str">
        <f aca="false">IF(OR(V2463="",L2463=""),"",V2463/(L2463*E2463)-1)</f>
        <v/>
      </c>
      <c r="AA2463" s="16" t="str">
        <f aca="false">IF(V2463="","SEM OFERTA",IF(OR(Y2463&gt;Premissas!$B$11,Y2463&lt;Premissas!$B$12),"VERIFICAR - UNIDADE/EMBALAGEM",IF(Y2463&gt;Premissas!$B$6,"NÃO COMPRAR - REAJUSTE &gt;5%","COMPRAR")))</f>
        <v>SEM OFERTA</v>
      </c>
      <c r="AB2463" s="18" t="str">
        <f aca="false">IF(W2463="DIMEC",S2463,IF(W2463="MEDCENTRO",U2463,""))</f>
        <v/>
      </c>
      <c r="AC2463" s="18" t="n">
        <f aca="false">IF(AA2463&lt;&gt;"COMPRAR",0,IF(AB2463="",I2463,MIN(I2463,AB2463)))</f>
        <v>0</v>
      </c>
      <c r="AD2463" s="19" t="n">
        <f aca="false">IF(AC2463&gt;0,AC2463*V2463,0)</f>
        <v>0</v>
      </c>
      <c r="AE2463" s="19" t="n">
        <f aca="false">IF(AC2463&gt;0,(M2463-V2463)*AC2463,0)</f>
        <v>0</v>
      </c>
      <c r="AF2463" s="16" t="str">
        <f aca="false">IF(AA2463&lt;&gt;"COMPRAR","",IF(AB2463="",IF(X2463="","",IF(X2463-V2463&lt;0.01,"EMPATE TÉCNICO","")),IF(AB2463&lt;I2463,"ESTOQUE INSUFICIENTE",IF(X2463="","",IF(X2463-V2463&lt;0.01,"EMPATE TÉCNICO","")))))</f>
        <v/>
      </c>
      <c r="AG2463" s="16" t="s">
        <v>93</v>
      </c>
      <c r="AH2463" s="16" t="s">
        <v>494</v>
      </c>
    </row>
    <row r="2464" customFormat="false" ht="15" hidden="false" customHeight="false" outlineLevel="0" collapsed="false">
      <c r="A2464" s="16" t="s">
        <v>7781</v>
      </c>
      <c r="B2464" s="17" t="s">
        <v>7782</v>
      </c>
      <c r="C2464" s="16" t="s">
        <v>7783</v>
      </c>
      <c r="D2464" s="16" t="s">
        <v>7400</v>
      </c>
      <c r="E2464" s="18" t="n">
        <v>1</v>
      </c>
      <c r="F2464" s="16" t="s">
        <v>43</v>
      </c>
      <c r="G2464" s="18" t="n">
        <v>1</v>
      </c>
      <c r="H2464" s="16" t="n">
        <v>1.1</v>
      </c>
      <c r="I2464" s="18" t="n">
        <v>2</v>
      </c>
      <c r="J2464" s="19" t="n">
        <v>4.99</v>
      </c>
      <c r="K2464" s="19" t="n">
        <v>4.99</v>
      </c>
      <c r="L2464" s="19" t="n">
        <v>4.99</v>
      </c>
      <c r="M2464" s="19" t="n">
        <f aca="false">IF(J2464&gt;0,J2464,K2464)*E2464</f>
        <v>4.99</v>
      </c>
      <c r="N2464" s="20"/>
      <c r="O2464" s="21" t="str">
        <f aca="false">IF(R2464="","",ROUND(R2464*(1-Premissas!$B$4),4))</f>
        <v/>
      </c>
      <c r="P2464" s="22"/>
      <c r="Q2464" s="22"/>
      <c r="R2464" s="23"/>
      <c r="S2464" s="24"/>
      <c r="T2464" s="24"/>
      <c r="U2464" s="25"/>
      <c r="V2464" s="19" t="str">
        <f aca="false">IF(COUNT(N2464:Q2464)=0,"",MIN(N2464:Q2464))</f>
        <v/>
      </c>
      <c r="W2464" s="16" t="str">
        <f aca="false">IF(V2464="","",INDEX($N$4:$Q$4,MATCH(V2464,N2464:Q2464,0)))</f>
        <v/>
      </c>
      <c r="X2464" s="19" t="str">
        <f aca="false">IF(COUNT(N2464:Q2464)&lt;2,"",SMALL(N2464:Q2464,2))</f>
        <v/>
      </c>
      <c r="Y2464" s="26" t="str">
        <f aca="false">IF(OR(V2464="",M2464=0),"",V2464/M2464-1)</f>
        <v/>
      </c>
      <c r="Z2464" s="26" t="str">
        <f aca="false">IF(OR(V2464="",L2464=""),"",V2464/(L2464*E2464)-1)</f>
        <v/>
      </c>
      <c r="AA2464" s="16" t="str">
        <f aca="false">IF(V2464="","SEM OFERTA",IF(OR(Y2464&gt;Premissas!$B$11,Y2464&lt;Premissas!$B$12),"VERIFICAR - UNIDADE/EMBALAGEM",IF(Y2464&gt;Premissas!$B$6,"NÃO COMPRAR - REAJUSTE &gt;5%","COMPRAR")))</f>
        <v>SEM OFERTA</v>
      </c>
      <c r="AB2464" s="18" t="str">
        <f aca="false">IF(W2464="DIMEC",S2464,IF(W2464="MEDCENTRO",U2464,""))</f>
        <v/>
      </c>
      <c r="AC2464" s="18" t="n">
        <f aca="false">IF(AA2464&lt;&gt;"COMPRAR",0,IF(AB2464="",I2464,MIN(I2464,AB2464)))</f>
        <v>0</v>
      </c>
      <c r="AD2464" s="19" t="n">
        <f aca="false">IF(AC2464&gt;0,AC2464*V2464,0)</f>
        <v>0</v>
      </c>
      <c r="AE2464" s="19" t="n">
        <f aca="false">IF(AC2464&gt;0,(M2464-V2464)*AC2464,0)</f>
        <v>0</v>
      </c>
      <c r="AF2464" s="16" t="str">
        <f aca="false">IF(AA2464&lt;&gt;"COMPRAR","",IF(AB2464="",IF(X2464="","",IF(X2464-V2464&lt;0.01,"EMPATE TÉCNICO","")),IF(AB2464&lt;I2464,"ESTOQUE INSUFICIENTE",IF(X2464="","",IF(X2464-V2464&lt;0.01,"EMPATE TÉCNICO","")))))</f>
        <v/>
      </c>
      <c r="AG2464" s="16" t="s">
        <v>93</v>
      </c>
      <c r="AH2464" s="16" t="s">
        <v>494</v>
      </c>
    </row>
    <row r="2465" customFormat="false" ht="15" hidden="false" customHeight="false" outlineLevel="0" collapsed="false">
      <c r="A2465" s="16" t="s">
        <v>7784</v>
      </c>
      <c r="B2465" s="17" t="s">
        <v>7785</v>
      </c>
      <c r="C2465" s="16" t="s">
        <v>7786</v>
      </c>
      <c r="D2465" s="16" t="s">
        <v>7787</v>
      </c>
      <c r="E2465" s="18" t="n">
        <v>1</v>
      </c>
      <c r="F2465" s="16" t="s">
        <v>43</v>
      </c>
      <c r="G2465" s="18" t="n">
        <v>0</v>
      </c>
      <c r="H2465" s="16" t="n">
        <v>0.9</v>
      </c>
      <c r="I2465" s="18" t="n">
        <v>3</v>
      </c>
      <c r="J2465" s="19" t="n">
        <v>12.46</v>
      </c>
      <c r="K2465" s="19" t="n">
        <v>12.46</v>
      </c>
      <c r="L2465" s="19" t="n">
        <v>12.46</v>
      </c>
      <c r="M2465" s="19" t="n">
        <f aca="false">IF(J2465&gt;0,J2465,K2465)*E2465</f>
        <v>12.46</v>
      </c>
      <c r="N2465" s="20"/>
      <c r="O2465" s="21" t="str">
        <f aca="false">IF(R2465="","",ROUND(R2465*(1-Premissas!$B$4),4))</f>
        <v/>
      </c>
      <c r="P2465" s="22"/>
      <c r="Q2465" s="22"/>
      <c r="R2465" s="23"/>
      <c r="S2465" s="24"/>
      <c r="T2465" s="24"/>
      <c r="U2465" s="25"/>
      <c r="V2465" s="19" t="str">
        <f aca="false">IF(COUNT(N2465:Q2465)=0,"",MIN(N2465:Q2465))</f>
        <v/>
      </c>
      <c r="W2465" s="16" t="str">
        <f aca="false">IF(V2465="","",INDEX($N$4:$Q$4,MATCH(V2465,N2465:Q2465,0)))</f>
        <v/>
      </c>
      <c r="X2465" s="19" t="str">
        <f aca="false">IF(COUNT(N2465:Q2465)&lt;2,"",SMALL(N2465:Q2465,2))</f>
        <v/>
      </c>
      <c r="Y2465" s="26" t="str">
        <f aca="false">IF(OR(V2465="",M2465=0),"",V2465/M2465-1)</f>
        <v/>
      </c>
      <c r="Z2465" s="26" t="str">
        <f aca="false">IF(OR(V2465="",L2465=""),"",V2465/(L2465*E2465)-1)</f>
        <v/>
      </c>
      <c r="AA2465" s="16" t="str">
        <f aca="false">IF(V2465="","SEM OFERTA",IF(OR(Y2465&gt;Premissas!$B$11,Y2465&lt;Premissas!$B$12),"VERIFICAR - UNIDADE/EMBALAGEM",IF(Y2465&gt;Premissas!$B$6,"NÃO COMPRAR - REAJUSTE &gt;5%","COMPRAR")))</f>
        <v>SEM OFERTA</v>
      </c>
      <c r="AB2465" s="18" t="str">
        <f aca="false">IF(W2465="DIMEC",S2465,IF(W2465="MEDCENTRO",U2465,""))</f>
        <v/>
      </c>
      <c r="AC2465" s="18" t="n">
        <f aca="false">IF(AA2465&lt;&gt;"COMPRAR",0,IF(AB2465="",I2465,MIN(I2465,AB2465)))</f>
        <v>0</v>
      </c>
      <c r="AD2465" s="19" t="n">
        <f aca="false">IF(AC2465&gt;0,AC2465*V2465,0)</f>
        <v>0</v>
      </c>
      <c r="AE2465" s="19" t="n">
        <f aca="false">IF(AC2465&gt;0,(M2465-V2465)*AC2465,0)</f>
        <v>0</v>
      </c>
      <c r="AF2465" s="16" t="str">
        <f aca="false">IF(AA2465&lt;&gt;"COMPRAR","",IF(AB2465="",IF(X2465="","",IF(X2465-V2465&lt;0.01,"EMPATE TÉCNICO","")),IF(AB2465&lt;I2465,"ESTOQUE INSUFICIENTE",IF(X2465="","",IF(X2465-V2465&lt;0.01,"EMPATE TÉCNICO","")))))</f>
        <v/>
      </c>
      <c r="AG2465" s="16" t="s">
        <v>93</v>
      </c>
      <c r="AH2465" s="16" t="s">
        <v>494</v>
      </c>
    </row>
    <row r="2466" customFormat="false" ht="15" hidden="false" customHeight="false" outlineLevel="0" collapsed="false">
      <c r="A2466" s="16" t="s">
        <v>7788</v>
      </c>
      <c r="B2466" s="17" t="s">
        <v>7789</v>
      </c>
      <c r="C2466" s="16" t="s">
        <v>7790</v>
      </c>
      <c r="D2466" s="16" t="s">
        <v>7347</v>
      </c>
      <c r="E2466" s="18" t="n">
        <v>1</v>
      </c>
      <c r="F2466" s="16" t="s">
        <v>42</v>
      </c>
      <c r="G2466" s="18" t="n">
        <v>1</v>
      </c>
      <c r="H2466" s="16" t="n">
        <v>3.2</v>
      </c>
      <c r="I2466" s="18" t="n">
        <v>8</v>
      </c>
      <c r="J2466" s="19" t="n">
        <v>6.91</v>
      </c>
      <c r="K2466" s="19" t="n">
        <v>6.91</v>
      </c>
      <c r="L2466" s="19" t="n">
        <v>6.91</v>
      </c>
      <c r="M2466" s="19" t="n">
        <f aca="false">IF(J2466&gt;0,J2466,K2466)*E2466</f>
        <v>6.91</v>
      </c>
      <c r="N2466" s="20"/>
      <c r="O2466" s="21" t="str">
        <f aca="false">IF(R2466="","",ROUND(R2466*(1-Premissas!$B$4),4))</f>
        <v/>
      </c>
      <c r="P2466" s="22"/>
      <c r="Q2466" s="22"/>
      <c r="R2466" s="23"/>
      <c r="S2466" s="24"/>
      <c r="T2466" s="24"/>
      <c r="U2466" s="25"/>
      <c r="V2466" s="19" t="str">
        <f aca="false">IF(COUNT(N2466:Q2466)=0,"",MIN(N2466:Q2466))</f>
        <v/>
      </c>
      <c r="W2466" s="16" t="str">
        <f aca="false">IF(V2466="","",INDEX($N$4:$Q$4,MATCH(V2466,N2466:Q2466,0)))</f>
        <v/>
      </c>
      <c r="X2466" s="19" t="str">
        <f aca="false">IF(COUNT(N2466:Q2466)&lt;2,"",SMALL(N2466:Q2466,2))</f>
        <v/>
      </c>
      <c r="Y2466" s="26" t="str">
        <f aca="false">IF(OR(V2466="",M2466=0),"",V2466/M2466-1)</f>
        <v/>
      </c>
      <c r="Z2466" s="26" t="str">
        <f aca="false">IF(OR(V2466="",L2466=""),"",V2466/(L2466*E2466)-1)</f>
        <v/>
      </c>
      <c r="AA2466" s="16" t="str">
        <f aca="false">IF(V2466="","SEM OFERTA",IF(OR(Y2466&gt;Premissas!$B$11,Y2466&lt;Premissas!$B$12),"VERIFICAR - UNIDADE/EMBALAGEM",IF(Y2466&gt;Premissas!$B$6,"NÃO COMPRAR - REAJUSTE &gt;5%","COMPRAR")))</f>
        <v>SEM OFERTA</v>
      </c>
      <c r="AB2466" s="18" t="str">
        <f aca="false">IF(W2466="DIMEC",S2466,IF(W2466="MEDCENTRO",U2466,""))</f>
        <v/>
      </c>
      <c r="AC2466" s="18" t="n">
        <f aca="false">IF(AA2466&lt;&gt;"COMPRAR",0,IF(AB2466="",I2466,MIN(I2466,AB2466)))</f>
        <v>0</v>
      </c>
      <c r="AD2466" s="19" t="n">
        <f aca="false">IF(AC2466&gt;0,AC2466*V2466,0)</f>
        <v>0</v>
      </c>
      <c r="AE2466" s="19" t="n">
        <f aca="false">IF(AC2466&gt;0,(M2466-V2466)*AC2466,0)</f>
        <v>0</v>
      </c>
      <c r="AF2466" s="16" t="str">
        <f aca="false">IF(AA2466&lt;&gt;"COMPRAR","",IF(AB2466="",IF(X2466="","",IF(X2466-V2466&lt;0.01,"EMPATE TÉCNICO","")),IF(AB2466&lt;I2466,"ESTOQUE INSUFICIENTE",IF(X2466="","",IF(X2466-V2466&lt;0.01,"EMPATE TÉCNICO","")))))</f>
        <v/>
      </c>
      <c r="AG2466" s="16" t="s">
        <v>93</v>
      </c>
      <c r="AH2466" s="16" t="s">
        <v>494</v>
      </c>
    </row>
    <row r="2467" customFormat="false" ht="15" hidden="false" customHeight="false" outlineLevel="0" collapsed="false">
      <c r="A2467" s="16" t="s">
        <v>7791</v>
      </c>
      <c r="B2467" s="17" t="s">
        <v>7792</v>
      </c>
      <c r="C2467" s="16" t="s">
        <v>7793</v>
      </c>
      <c r="D2467" s="16" t="s">
        <v>7347</v>
      </c>
      <c r="E2467" s="18" t="n">
        <v>1</v>
      </c>
      <c r="F2467" s="16" t="s">
        <v>42</v>
      </c>
      <c r="G2467" s="18" t="n">
        <v>2</v>
      </c>
      <c r="H2467" s="16" t="n">
        <v>4.3</v>
      </c>
      <c r="I2467" s="18" t="n">
        <v>10</v>
      </c>
      <c r="J2467" s="19" t="n">
        <v>12.16</v>
      </c>
      <c r="K2467" s="19" t="n">
        <v>12.16</v>
      </c>
      <c r="L2467" s="19" t="n">
        <v>12.16</v>
      </c>
      <c r="M2467" s="19" t="n">
        <f aca="false">IF(J2467&gt;0,J2467,K2467)*E2467</f>
        <v>12.16</v>
      </c>
      <c r="N2467" s="20"/>
      <c r="O2467" s="21" t="str">
        <f aca="false">IF(R2467="","",ROUND(R2467*(1-Premissas!$B$4),4))</f>
        <v/>
      </c>
      <c r="P2467" s="22"/>
      <c r="Q2467" s="22"/>
      <c r="R2467" s="23"/>
      <c r="S2467" s="24"/>
      <c r="T2467" s="24"/>
      <c r="U2467" s="25"/>
      <c r="V2467" s="19" t="str">
        <f aca="false">IF(COUNT(N2467:Q2467)=0,"",MIN(N2467:Q2467))</f>
        <v/>
      </c>
      <c r="W2467" s="16" t="str">
        <f aca="false">IF(V2467="","",INDEX($N$4:$Q$4,MATCH(V2467,N2467:Q2467,0)))</f>
        <v/>
      </c>
      <c r="X2467" s="19" t="str">
        <f aca="false">IF(COUNT(N2467:Q2467)&lt;2,"",SMALL(N2467:Q2467,2))</f>
        <v/>
      </c>
      <c r="Y2467" s="26" t="str">
        <f aca="false">IF(OR(V2467="",M2467=0),"",V2467/M2467-1)</f>
        <v/>
      </c>
      <c r="Z2467" s="26" t="str">
        <f aca="false">IF(OR(V2467="",L2467=""),"",V2467/(L2467*E2467)-1)</f>
        <v/>
      </c>
      <c r="AA2467" s="16" t="str">
        <f aca="false">IF(V2467="","SEM OFERTA",IF(OR(Y2467&gt;Premissas!$B$11,Y2467&lt;Premissas!$B$12),"VERIFICAR - UNIDADE/EMBALAGEM",IF(Y2467&gt;Premissas!$B$6,"NÃO COMPRAR - REAJUSTE &gt;5%","COMPRAR")))</f>
        <v>SEM OFERTA</v>
      </c>
      <c r="AB2467" s="18" t="str">
        <f aca="false">IF(W2467="DIMEC",S2467,IF(W2467="MEDCENTRO",U2467,""))</f>
        <v/>
      </c>
      <c r="AC2467" s="18" t="n">
        <f aca="false">IF(AA2467&lt;&gt;"COMPRAR",0,IF(AB2467="",I2467,MIN(I2467,AB2467)))</f>
        <v>0</v>
      </c>
      <c r="AD2467" s="19" t="n">
        <f aca="false">IF(AC2467&gt;0,AC2467*V2467,0)</f>
        <v>0</v>
      </c>
      <c r="AE2467" s="19" t="n">
        <f aca="false">IF(AC2467&gt;0,(M2467-V2467)*AC2467,0)</f>
        <v>0</v>
      </c>
      <c r="AF2467" s="16" t="str">
        <f aca="false">IF(AA2467&lt;&gt;"COMPRAR","",IF(AB2467="",IF(X2467="","",IF(X2467-V2467&lt;0.01,"EMPATE TÉCNICO","")),IF(AB2467&lt;I2467,"ESTOQUE INSUFICIENTE",IF(X2467="","",IF(X2467-V2467&lt;0.01,"EMPATE TÉCNICO","")))))</f>
        <v/>
      </c>
      <c r="AG2467" s="16" t="s">
        <v>93</v>
      </c>
      <c r="AH2467" s="16" t="s">
        <v>494</v>
      </c>
    </row>
    <row r="2468" customFormat="false" ht="15" hidden="false" customHeight="false" outlineLevel="0" collapsed="false">
      <c r="A2468" s="16" t="s">
        <v>7794</v>
      </c>
      <c r="B2468" s="17" t="s">
        <v>7795</v>
      </c>
      <c r="C2468" s="16" t="s">
        <v>7796</v>
      </c>
      <c r="D2468" s="16" t="s">
        <v>536</v>
      </c>
      <c r="E2468" s="18" t="n">
        <v>1</v>
      </c>
      <c r="F2468" s="16" t="s">
        <v>43</v>
      </c>
      <c r="G2468" s="18" t="n">
        <v>0</v>
      </c>
      <c r="H2468" s="16" t="n">
        <v>0.1</v>
      </c>
      <c r="I2468" s="18" t="n">
        <v>1</v>
      </c>
      <c r="J2468" s="19" t="n">
        <v>20.05</v>
      </c>
      <c r="K2468" s="19" t="n">
        <v>20.05</v>
      </c>
      <c r="L2468" s="19" t="n">
        <v>20.05</v>
      </c>
      <c r="M2468" s="19" t="n">
        <f aca="false">IF(J2468&gt;0,J2468,K2468)*E2468</f>
        <v>20.05</v>
      </c>
      <c r="N2468" s="20"/>
      <c r="O2468" s="21" t="str">
        <f aca="false">IF(R2468="","",ROUND(R2468*(1-Premissas!$B$4),4))</f>
        <v/>
      </c>
      <c r="P2468" s="22"/>
      <c r="Q2468" s="22"/>
      <c r="R2468" s="23"/>
      <c r="S2468" s="24"/>
      <c r="T2468" s="24"/>
      <c r="U2468" s="25"/>
      <c r="V2468" s="19" t="str">
        <f aca="false">IF(COUNT(N2468:Q2468)=0,"",MIN(N2468:Q2468))</f>
        <v/>
      </c>
      <c r="W2468" s="16" t="str">
        <f aca="false">IF(V2468="","",INDEX($N$4:$Q$4,MATCH(V2468,N2468:Q2468,0)))</f>
        <v/>
      </c>
      <c r="X2468" s="19" t="str">
        <f aca="false">IF(COUNT(N2468:Q2468)&lt;2,"",SMALL(N2468:Q2468,2))</f>
        <v/>
      </c>
      <c r="Y2468" s="26" t="str">
        <f aca="false">IF(OR(V2468="",M2468=0),"",V2468/M2468-1)</f>
        <v/>
      </c>
      <c r="Z2468" s="26" t="str">
        <f aca="false">IF(OR(V2468="",L2468=""),"",V2468/(L2468*E2468)-1)</f>
        <v/>
      </c>
      <c r="AA2468" s="16" t="str">
        <f aca="false">IF(V2468="","SEM OFERTA",IF(OR(Y2468&gt;Premissas!$B$11,Y2468&lt;Premissas!$B$12),"VERIFICAR - UNIDADE/EMBALAGEM",IF(Y2468&gt;Premissas!$B$6,"NÃO COMPRAR - REAJUSTE &gt;5%","COMPRAR")))</f>
        <v>SEM OFERTA</v>
      </c>
      <c r="AB2468" s="18" t="str">
        <f aca="false">IF(W2468="DIMEC",S2468,IF(W2468="MEDCENTRO",U2468,""))</f>
        <v/>
      </c>
      <c r="AC2468" s="18" t="n">
        <f aca="false">IF(AA2468&lt;&gt;"COMPRAR",0,IF(AB2468="",I2468,MIN(I2468,AB2468)))</f>
        <v>0</v>
      </c>
      <c r="AD2468" s="19" t="n">
        <f aca="false">IF(AC2468&gt;0,AC2468*V2468,0)</f>
        <v>0</v>
      </c>
      <c r="AE2468" s="19" t="n">
        <f aca="false">IF(AC2468&gt;0,(M2468-V2468)*AC2468,0)</f>
        <v>0</v>
      </c>
      <c r="AF2468" s="16" t="str">
        <f aca="false">IF(AA2468&lt;&gt;"COMPRAR","",IF(AB2468="",IF(X2468="","",IF(X2468-V2468&lt;0.01,"EMPATE TÉCNICO","")),IF(AB2468&lt;I2468,"ESTOQUE INSUFICIENTE",IF(X2468="","",IF(X2468-V2468&lt;0.01,"EMPATE TÉCNICO","")))))</f>
        <v/>
      </c>
      <c r="AG2468" s="16" t="s">
        <v>139</v>
      </c>
      <c r="AH2468" s="16" t="s">
        <v>494</v>
      </c>
    </row>
    <row r="2469" customFormat="false" ht="15" hidden="false" customHeight="false" outlineLevel="0" collapsed="false">
      <c r="A2469" s="16" t="s">
        <v>7797</v>
      </c>
      <c r="B2469" s="17" t="s">
        <v>7798</v>
      </c>
      <c r="C2469" s="16" t="s">
        <v>7799</v>
      </c>
      <c r="D2469" s="16" t="s">
        <v>7800</v>
      </c>
      <c r="E2469" s="18" t="n">
        <v>20</v>
      </c>
      <c r="F2469" s="16" t="s">
        <v>43</v>
      </c>
      <c r="G2469" s="18" t="n">
        <v>0</v>
      </c>
      <c r="H2469" s="16" t="n">
        <v>3.2</v>
      </c>
      <c r="I2469" s="18" t="n">
        <v>1</v>
      </c>
      <c r="J2469" s="19" t="n">
        <v>3.5315</v>
      </c>
      <c r="K2469" s="19" t="n">
        <v>3.5315</v>
      </c>
      <c r="L2469" s="19" t="n">
        <v>3.5315</v>
      </c>
      <c r="M2469" s="19" t="n">
        <f aca="false">IF(J2469&gt;0,J2469,K2469)*E2469</f>
        <v>70.63</v>
      </c>
      <c r="N2469" s="20"/>
      <c r="O2469" s="21" t="str">
        <f aca="false">IF(R2469="","",ROUND(R2469*(1-Premissas!$B$4),4))</f>
        <v/>
      </c>
      <c r="P2469" s="22"/>
      <c r="Q2469" s="22"/>
      <c r="R2469" s="23"/>
      <c r="S2469" s="24"/>
      <c r="T2469" s="24"/>
      <c r="U2469" s="25"/>
      <c r="V2469" s="19" t="str">
        <f aca="false">IF(COUNT(N2469:Q2469)=0,"",MIN(N2469:Q2469))</f>
        <v/>
      </c>
      <c r="W2469" s="16" t="str">
        <f aca="false">IF(V2469="","",INDEX($N$4:$Q$4,MATCH(V2469,N2469:Q2469,0)))</f>
        <v/>
      </c>
      <c r="X2469" s="19" t="str">
        <f aca="false">IF(COUNT(N2469:Q2469)&lt;2,"",SMALL(N2469:Q2469,2))</f>
        <v/>
      </c>
      <c r="Y2469" s="26" t="str">
        <f aca="false">IF(OR(V2469="",M2469=0),"",V2469/M2469-1)</f>
        <v/>
      </c>
      <c r="Z2469" s="26" t="str">
        <f aca="false">IF(OR(V2469="",L2469=""),"",V2469/(L2469*E2469)-1)</f>
        <v/>
      </c>
      <c r="AA2469" s="16" t="str">
        <f aca="false">IF(V2469="","SEM OFERTA",IF(OR(Y2469&gt;Premissas!$B$11,Y2469&lt;Premissas!$B$12),"VERIFICAR - UNIDADE/EMBALAGEM",IF(Y2469&gt;Premissas!$B$6,"NÃO COMPRAR - REAJUSTE &gt;5%","COMPRAR")))</f>
        <v>SEM OFERTA</v>
      </c>
      <c r="AB2469" s="18" t="str">
        <f aca="false">IF(W2469="DIMEC",S2469,IF(W2469="MEDCENTRO",U2469,""))</f>
        <v/>
      </c>
      <c r="AC2469" s="18" t="n">
        <f aca="false">IF(AA2469&lt;&gt;"COMPRAR",0,IF(AB2469="",I2469,MIN(I2469,AB2469)))</f>
        <v>0</v>
      </c>
      <c r="AD2469" s="19" t="n">
        <f aca="false">IF(AC2469&gt;0,AC2469*V2469,0)</f>
        <v>0</v>
      </c>
      <c r="AE2469" s="19" t="n">
        <f aca="false">IF(AC2469&gt;0,(M2469-V2469)*AC2469,0)</f>
        <v>0</v>
      </c>
      <c r="AF2469" s="16" t="str">
        <f aca="false">IF(AA2469&lt;&gt;"COMPRAR","",IF(AB2469="",IF(X2469="","",IF(X2469-V2469&lt;0.01,"EMPATE TÉCNICO","")),IF(AB2469&lt;I2469,"ESTOQUE INSUFICIENTE",IF(X2469="","",IF(X2469-V2469&lt;0.01,"EMPATE TÉCNICO","")))))</f>
        <v/>
      </c>
      <c r="AG2469" s="16" t="s">
        <v>139</v>
      </c>
      <c r="AH2469" s="16" t="s">
        <v>494</v>
      </c>
    </row>
    <row r="2470" customFormat="false" ht="15" hidden="false" customHeight="false" outlineLevel="0" collapsed="false">
      <c r="A2470" s="16" t="s">
        <v>7801</v>
      </c>
      <c r="B2470" s="17" t="s">
        <v>7802</v>
      </c>
      <c r="C2470" s="16" t="s">
        <v>7803</v>
      </c>
      <c r="D2470" s="16" t="s">
        <v>7804</v>
      </c>
      <c r="E2470" s="18" t="n">
        <v>1</v>
      </c>
      <c r="F2470" s="16" t="s">
        <v>43</v>
      </c>
      <c r="G2470" s="18" t="n">
        <v>0</v>
      </c>
      <c r="H2470" s="16" t="n">
        <v>0.1</v>
      </c>
      <c r="I2470" s="18" t="n">
        <v>1</v>
      </c>
      <c r="J2470" s="19" t="n">
        <v>13.98</v>
      </c>
      <c r="K2470" s="19" t="n">
        <v>13.98</v>
      </c>
      <c r="L2470" s="19" t="n">
        <v>13.98</v>
      </c>
      <c r="M2470" s="19" t="n">
        <f aca="false">IF(J2470&gt;0,J2470,K2470)*E2470</f>
        <v>13.98</v>
      </c>
      <c r="N2470" s="20"/>
      <c r="O2470" s="21" t="str">
        <f aca="false">IF(R2470="","",ROUND(R2470*(1-Premissas!$B$4),4))</f>
        <v/>
      </c>
      <c r="P2470" s="22"/>
      <c r="Q2470" s="22"/>
      <c r="R2470" s="23"/>
      <c r="S2470" s="24"/>
      <c r="T2470" s="24"/>
      <c r="U2470" s="25"/>
      <c r="V2470" s="19" t="str">
        <f aca="false">IF(COUNT(N2470:Q2470)=0,"",MIN(N2470:Q2470))</f>
        <v/>
      </c>
      <c r="W2470" s="16" t="str">
        <f aca="false">IF(V2470="","",INDEX($N$4:$Q$4,MATCH(V2470,N2470:Q2470,0)))</f>
        <v/>
      </c>
      <c r="X2470" s="19" t="str">
        <f aca="false">IF(COUNT(N2470:Q2470)&lt;2,"",SMALL(N2470:Q2470,2))</f>
        <v/>
      </c>
      <c r="Y2470" s="26" t="str">
        <f aca="false">IF(OR(V2470="",M2470=0),"",V2470/M2470-1)</f>
        <v/>
      </c>
      <c r="Z2470" s="26" t="str">
        <f aca="false">IF(OR(V2470="",L2470=""),"",V2470/(L2470*E2470)-1)</f>
        <v/>
      </c>
      <c r="AA2470" s="16" t="str">
        <f aca="false">IF(V2470="","SEM OFERTA",IF(OR(Y2470&gt;Premissas!$B$11,Y2470&lt;Premissas!$B$12),"VERIFICAR - UNIDADE/EMBALAGEM",IF(Y2470&gt;Premissas!$B$6,"NÃO COMPRAR - REAJUSTE &gt;5%","COMPRAR")))</f>
        <v>SEM OFERTA</v>
      </c>
      <c r="AB2470" s="18" t="str">
        <f aca="false">IF(W2470="DIMEC",S2470,IF(W2470="MEDCENTRO",U2470,""))</f>
        <v/>
      </c>
      <c r="AC2470" s="18" t="n">
        <f aca="false">IF(AA2470&lt;&gt;"COMPRAR",0,IF(AB2470="",I2470,MIN(I2470,AB2470)))</f>
        <v>0</v>
      </c>
      <c r="AD2470" s="19" t="n">
        <f aca="false">IF(AC2470&gt;0,AC2470*V2470,0)</f>
        <v>0</v>
      </c>
      <c r="AE2470" s="19" t="n">
        <f aca="false">IF(AC2470&gt;0,(M2470-V2470)*AC2470,0)</f>
        <v>0</v>
      </c>
      <c r="AF2470" s="16" t="str">
        <f aca="false">IF(AA2470&lt;&gt;"COMPRAR","",IF(AB2470="",IF(X2470="","",IF(X2470-V2470&lt;0.01,"EMPATE TÉCNICO","")),IF(AB2470&lt;I2470,"ESTOQUE INSUFICIENTE",IF(X2470="","",IF(X2470-V2470&lt;0.01,"EMPATE TÉCNICO","")))))</f>
        <v/>
      </c>
      <c r="AG2470" s="16" t="s">
        <v>93</v>
      </c>
      <c r="AH2470" s="16" t="s">
        <v>494</v>
      </c>
    </row>
    <row r="2471" customFormat="false" ht="15" hidden="false" customHeight="false" outlineLevel="0" collapsed="false">
      <c r="A2471" s="16" t="s">
        <v>7805</v>
      </c>
      <c r="B2471" s="17" t="s">
        <v>7806</v>
      </c>
      <c r="C2471" s="16" t="s">
        <v>7807</v>
      </c>
      <c r="D2471" s="16" t="s">
        <v>7808</v>
      </c>
      <c r="E2471" s="18" t="n">
        <v>1</v>
      </c>
      <c r="F2471" s="16" t="s">
        <v>43</v>
      </c>
      <c r="G2471" s="18" t="n">
        <v>0</v>
      </c>
      <c r="H2471" s="16" t="n">
        <v>0.9</v>
      </c>
      <c r="I2471" s="18" t="n">
        <v>3</v>
      </c>
      <c r="J2471" s="19" t="n">
        <v>17.49</v>
      </c>
      <c r="K2471" s="19" t="n">
        <v>17.49</v>
      </c>
      <c r="L2471" s="19" t="n">
        <v>17.49</v>
      </c>
      <c r="M2471" s="19" t="n">
        <f aca="false">IF(J2471&gt;0,J2471,K2471)*E2471</f>
        <v>17.49</v>
      </c>
      <c r="N2471" s="20"/>
      <c r="O2471" s="21" t="str">
        <f aca="false">IF(R2471="","",ROUND(R2471*(1-Premissas!$B$4),4))</f>
        <v/>
      </c>
      <c r="P2471" s="22"/>
      <c r="Q2471" s="22"/>
      <c r="R2471" s="23"/>
      <c r="S2471" s="24"/>
      <c r="T2471" s="24"/>
      <c r="U2471" s="25"/>
      <c r="V2471" s="19" t="str">
        <f aca="false">IF(COUNT(N2471:Q2471)=0,"",MIN(N2471:Q2471))</f>
        <v/>
      </c>
      <c r="W2471" s="16" t="str">
        <f aca="false">IF(V2471="","",INDEX($N$4:$Q$4,MATCH(V2471,N2471:Q2471,0)))</f>
        <v/>
      </c>
      <c r="X2471" s="19" t="str">
        <f aca="false">IF(COUNT(N2471:Q2471)&lt;2,"",SMALL(N2471:Q2471,2))</f>
        <v/>
      </c>
      <c r="Y2471" s="26" t="str">
        <f aca="false">IF(OR(V2471="",M2471=0),"",V2471/M2471-1)</f>
        <v/>
      </c>
      <c r="Z2471" s="26" t="str">
        <f aca="false">IF(OR(V2471="",L2471=""),"",V2471/(L2471*E2471)-1)</f>
        <v/>
      </c>
      <c r="AA2471" s="16" t="str">
        <f aca="false">IF(V2471="","SEM OFERTA",IF(OR(Y2471&gt;Premissas!$B$11,Y2471&lt;Premissas!$B$12),"VERIFICAR - UNIDADE/EMBALAGEM",IF(Y2471&gt;Premissas!$B$6,"NÃO COMPRAR - REAJUSTE &gt;5%","COMPRAR")))</f>
        <v>SEM OFERTA</v>
      </c>
      <c r="AB2471" s="18" t="str">
        <f aca="false">IF(W2471="DIMEC",S2471,IF(W2471="MEDCENTRO",U2471,""))</f>
        <v/>
      </c>
      <c r="AC2471" s="18" t="n">
        <f aca="false">IF(AA2471&lt;&gt;"COMPRAR",0,IF(AB2471="",I2471,MIN(I2471,AB2471)))</f>
        <v>0</v>
      </c>
      <c r="AD2471" s="19" t="n">
        <f aca="false">IF(AC2471&gt;0,AC2471*V2471,0)</f>
        <v>0</v>
      </c>
      <c r="AE2471" s="19" t="n">
        <f aca="false">IF(AC2471&gt;0,(M2471-V2471)*AC2471,0)</f>
        <v>0</v>
      </c>
      <c r="AF2471" s="16" t="str">
        <f aca="false">IF(AA2471&lt;&gt;"COMPRAR","",IF(AB2471="",IF(X2471="","",IF(X2471-V2471&lt;0.01,"EMPATE TÉCNICO","")),IF(AB2471&lt;I2471,"ESTOQUE INSUFICIENTE",IF(X2471="","",IF(X2471-V2471&lt;0.01,"EMPATE TÉCNICO","")))))</f>
        <v/>
      </c>
      <c r="AG2471" s="16" t="s">
        <v>93</v>
      </c>
      <c r="AH2471" s="16" t="s">
        <v>494</v>
      </c>
    </row>
    <row r="2472" customFormat="false" ht="15" hidden="false" customHeight="false" outlineLevel="0" collapsed="false">
      <c r="A2472" s="16" t="s">
        <v>7809</v>
      </c>
      <c r="B2472" s="17" t="s">
        <v>7810</v>
      </c>
      <c r="C2472" s="16" t="s">
        <v>7811</v>
      </c>
      <c r="D2472" s="16" t="s">
        <v>7347</v>
      </c>
      <c r="E2472" s="18" t="n">
        <v>1</v>
      </c>
      <c r="F2472" s="16" t="s">
        <v>41</v>
      </c>
      <c r="G2472" s="18" t="n">
        <v>16</v>
      </c>
      <c r="H2472" s="16" t="n">
        <v>6.4</v>
      </c>
      <c r="I2472" s="18" t="n">
        <v>1</v>
      </c>
      <c r="J2472" s="19" t="n">
        <v>15.73</v>
      </c>
      <c r="K2472" s="19" t="n">
        <v>15.73</v>
      </c>
      <c r="L2472" s="19" t="n">
        <v>15.73</v>
      </c>
      <c r="M2472" s="19" t="n">
        <f aca="false">IF(J2472&gt;0,J2472,K2472)*E2472</f>
        <v>15.73</v>
      </c>
      <c r="N2472" s="20"/>
      <c r="O2472" s="21" t="str">
        <f aca="false">IF(R2472="","",ROUND(R2472*(1-Premissas!$B$4),4))</f>
        <v/>
      </c>
      <c r="P2472" s="22"/>
      <c r="Q2472" s="22"/>
      <c r="R2472" s="23"/>
      <c r="S2472" s="24"/>
      <c r="T2472" s="24"/>
      <c r="U2472" s="25"/>
      <c r="V2472" s="19" t="str">
        <f aca="false">IF(COUNT(N2472:Q2472)=0,"",MIN(N2472:Q2472))</f>
        <v/>
      </c>
      <c r="W2472" s="16" t="str">
        <f aca="false">IF(V2472="","",INDEX($N$4:$Q$4,MATCH(V2472,N2472:Q2472,0)))</f>
        <v/>
      </c>
      <c r="X2472" s="19" t="str">
        <f aca="false">IF(COUNT(N2472:Q2472)&lt;2,"",SMALL(N2472:Q2472,2))</f>
        <v/>
      </c>
      <c r="Y2472" s="26" t="str">
        <f aca="false">IF(OR(V2472="",M2472=0),"",V2472/M2472-1)</f>
        <v/>
      </c>
      <c r="Z2472" s="26" t="str">
        <f aca="false">IF(OR(V2472="",L2472=""),"",V2472/(L2472*E2472)-1)</f>
        <v/>
      </c>
      <c r="AA2472" s="16" t="str">
        <f aca="false">IF(V2472="","SEM OFERTA",IF(OR(Y2472&gt;Premissas!$B$11,Y2472&lt;Premissas!$B$12),"VERIFICAR - UNIDADE/EMBALAGEM",IF(Y2472&gt;Premissas!$B$6,"NÃO COMPRAR - REAJUSTE &gt;5%","COMPRAR")))</f>
        <v>SEM OFERTA</v>
      </c>
      <c r="AB2472" s="18" t="str">
        <f aca="false">IF(W2472="DIMEC",S2472,IF(W2472="MEDCENTRO",U2472,""))</f>
        <v/>
      </c>
      <c r="AC2472" s="18" t="n">
        <f aca="false">IF(AA2472&lt;&gt;"COMPRAR",0,IF(AB2472="",I2472,MIN(I2472,AB2472)))</f>
        <v>0</v>
      </c>
      <c r="AD2472" s="19" t="n">
        <f aca="false">IF(AC2472&gt;0,AC2472*V2472,0)</f>
        <v>0</v>
      </c>
      <c r="AE2472" s="19" t="n">
        <f aca="false">IF(AC2472&gt;0,(M2472-V2472)*AC2472,0)</f>
        <v>0</v>
      </c>
      <c r="AF2472" s="16" t="str">
        <f aca="false">IF(AA2472&lt;&gt;"COMPRAR","",IF(AB2472="",IF(X2472="","",IF(X2472-V2472&lt;0.01,"EMPATE TÉCNICO","")),IF(AB2472&lt;I2472,"ESTOQUE INSUFICIENTE",IF(X2472="","",IF(X2472-V2472&lt;0.01,"EMPATE TÉCNICO","")))))</f>
        <v/>
      </c>
      <c r="AG2472" s="16" t="s">
        <v>93</v>
      </c>
      <c r="AH2472" s="16" t="s">
        <v>494</v>
      </c>
    </row>
    <row r="2473" customFormat="false" ht="15" hidden="false" customHeight="false" outlineLevel="0" collapsed="false">
      <c r="A2473" s="16" t="s">
        <v>7812</v>
      </c>
      <c r="B2473" s="17" t="s">
        <v>7813</v>
      </c>
      <c r="C2473" s="16" t="s">
        <v>7814</v>
      </c>
      <c r="D2473" s="16" t="s">
        <v>7710</v>
      </c>
      <c r="E2473" s="18" t="n">
        <v>1</v>
      </c>
      <c r="F2473" s="16" t="s">
        <v>43</v>
      </c>
      <c r="G2473" s="18" t="n">
        <v>0</v>
      </c>
      <c r="H2473" s="16" t="n">
        <v>0</v>
      </c>
      <c r="I2473" s="18" t="n">
        <v>1</v>
      </c>
      <c r="J2473" s="19" t="n">
        <v>40.2</v>
      </c>
      <c r="K2473" s="19" t="n">
        <v>40.2</v>
      </c>
      <c r="L2473" s="19" t="n">
        <v>40.2</v>
      </c>
      <c r="M2473" s="19" t="n">
        <f aca="false">IF(J2473&gt;0,J2473,K2473)*E2473</f>
        <v>40.2</v>
      </c>
      <c r="N2473" s="20"/>
      <c r="O2473" s="21" t="str">
        <f aca="false">IF(R2473="","",ROUND(R2473*(1-Premissas!$B$4),4))</f>
        <v/>
      </c>
      <c r="P2473" s="22"/>
      <c r="Q2473" s="22"/>
      <c r="R2473" s="23"/>
      <c r="S2473" s="24"/>
      <c r="T2473" s="24"/>
      <c r="U2473" s="25"/>
      <c r="V2473" s="19" t="str">
        <f aca="false">IF(COUNT(N2473:Q2473)=0,"",MIN(N2473:Q2473))</f>
        <v/>
      </c>
      <c r="W2473" s="16" t="str">
        <f aca="false">IF(V2473="","",INDEX($N$4:$Q$4,MATCH(V2473,N2473:Q2473,0)))</f>
        <v/>
      </c>
      <c r="X2473" s="19" t="str">
        <f aca="false">IF(COUNT(N2473:Q2473)&lt;2,"",SMALL(N2473:Q2473,2))</f>
        <v/>
      </c>
      <c r="Y2473" s="26" t="str">
        <f aca="false">IF(OR(V2473="",M2473=0),"",V2473/M2473-1)</f>
        <v/>
      </c>
      <c r="Z2473" s="26" t="str">
        <f aca="false">IF(OR(V2473="",L2473=""),"",V2473/(L2473*E2473)-1)</f>
        <v/>
      </c>
      <c r="AA2473" s="16" t="str">
        <f aca="false">IF(V2473="","SEM OFERTA",IF(OR(Y2473&gt;Premissas!$B$11,Y2473&lt;Premissas!$B$12),"VERIFICAR - UNIDADE/EMBALAGEM",IF(Y2473&gt;Premissas!$B$6,"NÃO COMPRAR - REAJUSTE &gt;5%","COMPRAR")))</f>
        <v>SEM OFERTA</v>
      </c>
      <c r="AB2473" s="18" t="str">
        <f aca="false">IF(W2473="DIMEC",S2473,IF(W2473="MEDCENTRO",U2473,""))</f>
        <v/>
      </c>
      <c r="AC2473" s="18" t="n">
        <f aca="false">IF(AA2473&lt;&gt;"COMPRAR",0,IF(AB2473="",I2473,MIN(I2473,AB2473)))</f>
        <v>0</v>
      </c>
      <c r="AD2473" s="19" t="n">
        <f aca="false">IF(AC2473&gt;0,AC2473*V2473,0)</f>
        <v>0</v>
      </c>
      <c r="AE2473" s="19" t="n">
        <f aca="false">IF(AC2473&gt;0,(M2473-V2473)*AC2473,0)</f>
        <v>0</v>
      </c>
      <c r="AF2473" s="16" t="str">
        <f aca="false">IF(AA2473&lt;&gt;"COMPRAR","",IF(AB2473="",IF(X2473="","",IF(X2473-V2473&lt;0.01,"EMPATE TÉCNICO","")),IF(AB2473&lt;I2473,"ESTOQUE INSUFICIENTE",IF(X2473="","",IF(X2473-V2473&lt;0.01,"EMPATE TÉCNICO","")))))</f>
        <v/>
      </c>
      <c r="AG2473" s="16" t="s">
        <v>328</v>
      </c>
      <c r="AH2473" s="16" t="s">
        <v>494</v>
      </c>
    </row>
    <row r="2474" customFormat="false" ht="15" hidden="false" customHeight="false" outlineLevel="0" collapsed="false">
      <c r="A2474" s="16" t="s">
        <v>7815</v>
      </c>
      <c r="B2474" s="17" t="s">
        <v>7816</v>
      </c>
      <c r="C2474" s="16" t="s">
        <v>7817</v>
      </c>
      <c r="D2474" s="16" t="s">
        <v>7818</v>
      </c>
      <c r="E2474" s="18" t="n">
        <v>1</v>
      </c>
      <c r="F2474" s="16" t="s">
        <v>43</v>
      </c>
      <c r="G2474" s="18" t="n">
        <v>0</v>
      </c>
      <c r="H2474" s="16" t="n">
        <v>0.1</v>
      </c>
      <c r="I2474" s="18" t="n">
        <v>1</v>
      </c>
      <c r="J2474" s="19" t="n">
        <v>9.34</v>
      </c>
      <c r="K2474" s="19" t="n">
        <v>9.34</v>
      </c>
      <c r="L2474" s="19" t="n">
        <v>9.34</v>
      </c>
      <c r="M2474" s="19" t="n">
        <f aca="false">IF(J2474&gt;0,J2474,K2474)*E2474</f>
        <v>9.34</v>
      </c>
      <c r="N2474" s="20"/>
      <c r="O2474" s="21" t="str">
        <f aca="false">IF(R2474="","",ROUND(R2474*(1-Premissas!$B$4),4))</f>
        <v/>
      </c>
      <c r="P2474" s="22"/>
      <c r="Q2474" s="22"/>
      <c r="R2474" s="23"/>
      <c r="S2474" s="24"/>
      <c r="T2474" s="24"/>
      <c r="U2474" s="25"/>
      <c r="V2474" s="19" t="str">
        <f aca="false">IF(COUNT(N2474:Q2474)=0,"",MIN(N2474:Q2474))</f>
        <v/>
      </c>
      <c r="W2474" s="16" t="str">
        <f aca="false">IF(V2474="","",INDEX($N$4:$Q$4,MATCH(V2474,N2474:Q2474,0)))</f>
        <v/>
      </c>
      <c r="X2474" s="19" t="str">
        <f aca="false">IF(COUNT(N2474:Q2474)&lt;2,"",SMALL(N2474:Q2474,2))</f>
        <v/>
      </c>
      <c r="Y2474" s="26" t="str">
        <f aca="false">IF(OR(V2474="",M2474=0),"",V2474/M2474-1)</f>
        <v/>
      </c>
      <c r="Z2474" s="26" t="str">
        <f aca="false">IF(OR(V2474="",L2474=""),"",V2474/(L2474*E2474)-1)</f>
        <v/>
      </c>
      <c r="AA2474" s="16" t="str">
        <f aca="false">IF(V2474="","SEM OFERTA",IF(OR(Y2474&gt;Premissas!$B$11,Y2474&lt;Premissas!$B$12),"VERIFICAR - UNIDADE/EMBALAGEM",IF(Y2474&gt;Premissas!$B$6,"NÃO COMPRAR - REAJUSTE &gt;5%","COMPRAR")))</f>
        <v>SEM OFERTA</v>
      </c>
      <c r="AB2474" s="18" t="str">
        <f aca="false">IF(W2474="DIMEC",S2474,IF(W2474="MEDCENTRO",U2474,""))</f>
        <v/>
      </c>
      <c r="AC2474" s="18" t="n">
        <f aca="false">IF(AA2474&lt;&gt;"COMPRAR",0,IF(AB2474="",I2474,MIN(I2474,AB2474)))</f>
        <v>0</v>
      </c>
      <c r="AD2474" s="19" t="n">
        <f aca="false">IF(AC2474&gt;0,AC2474*V2474,0)</f>
        <v>0</v>
      </c>
      <c r="AE2474" s="19" t="n">
        <f aca="false">IF(AC2474&gt;0,(M2474-V2474)*AC2474,0)</f>
        <v>0</v>
      </c>
      <c r="AF2474" s="16" t="str">
        <f aca="false">IF(AA2474&lt;&gt;"COMPRAR","",IF(AB2474="",IF(X2474="","",IF(X2474-V2474&lt;0.01,"EMPATE TÉCNICO","")),IF(AB2474&lt;I2474,"ESTOQUE INSUFICIENTE",IF(X2474="","",IF(X2474-V2474&lt;0.01,"EMPATE TÉCNICO","")))))</f>
        <v/>
      </c>
      <c r="AG2474" s="16" t="s">
        <v>93</v>
      </c>
      <c r="AH2474" s="16" t="s">
        <v>494</v>
      </c>
    </row>
    <row r="2475" customFormat="false" ht="15" hidden="false" customHeight="false" outlineLevel="0" collapsed="false">
      <c r="A2475" s="16" t="s">
        <v>7819</v>
      </c>
      <c r="B2475" s="17" t="s">
        <v>7820</v>
      </c>
      <c r="C2475" s="16" t="s">
        <v>7821</v>
      </c>
      <c r="D2475" s="16" t="s">
        <v>7822</v>
      </c>
      <c r="E2475" s="18" t="n">
        <v>1</v>
      </c>
      <c r="F2475" s="16" t="s">
        <v>43</v>
      </c>
      <c r="G2475" s="18" t="n">
        <v>2</v>
      </c>
      <c r="H2475" s="16" t="n">
        <v>0.8</v>
      </c>
      <c r="I2475" s="18" t="n">
        <v>1</v>
      </c>
      <c r="J2475" s="19" t="n">
        <v>29.02</v>
      </c>
      <c r="K2475" s="19" t="n">
        <v>29.02</v>
      </c>
      <c r="L2475" s="19" t="n">
        <v>29.02</v>
      </c>
      <c r="M2475" s="19" t="n">
        <f aca="false">IF(J2475&gt;0,J2475,K2475)*E2475</f>
        <v>29.02</v>
      </c>
      <c r="N2475" s="20"/>
      <c r="O2475" s="21" t="str">
        <f aca="false">IF(R2475="","",ROUND(R2475*(1-Premissas!$B$4),4))</f>
        <v/>
      </c>
      <c r="P2475" s="22"/>
      <c r="Q2475" s="22"/>
      <c r="R2475" s="23"/>
      <c r="S2475" s="24"/>
      <c r="T2475" s="24"/>
      <c r="U2475" s="25"/>
      <c r="V2475" s="19" t="str">
        <f aca="false">IF(COUNT(N2475:Q2475)=0,"",MIN(N2475:Q2475))</f>
        <v/>
      </c>
      <c r="W2475" s="16" t="str">
        <f aca="false">IF(V2475="","",INDEX($N$4:$Q$4,MATCH(V2475,N2475:Q2475,0)))</f>
        <v/>
      </c>
      <c r="X2475" s="19" t="str">
        <f aca="false">IF(COUNT(N2475:Q2475)&lt;2,"",SMALL(N2475:Q2475,2))</f>
        <v/>
      </c>
      <c r="Y2475" s="26" t="str">
        <f aca="false">IF(OR(V2475="",M2475=0),"",V2475/M2475-1)</f>
        <v/>
      </c>
      <c r="Z2475" s="26" t="str">
        <f aca="false">IF(OR(V2475="",L2475=""),"",V2475/(L2475*E2475)-1)</f>
        <v/>
      </c>
      <c r="AA2475" s="16" t="str">
        <f aca="false">IF(V2475="","SEM OFERTA",IF(OR(Y2475&gt;Premissas!$B$11,Y2475&lt;Premissas!$B$12),"VERIFICAR - UNIDADE/EMBALAGEM",IF(Y2475&gt;Premissas!$B$6,"NÃO COMPRAR - REAJUSTE &gt;5%","COMPRAR")))</f>
        <v>SEM OFERTA</v>
      </c>
      <c r="AB2475" s="18" t="str">
        <f aca="false">IF(W2475="DIMEC",S2475,IF(W2475="MEDCENTRO",U2475,""))</f>
        <v/>
      </c>
      <c r="AC2475" s="18" t="n">
        <f aca="false">IF(AA2475&lt;&gt;"COMPRAR",0,IF(AB2475="",I2475,MIN(I2475,AB2475)))</f>
        <v>0</v>
      </c>
      <c r="AD2475" s="19" t="n">
        <f aca="false">IF(AC2475&gt;0,AC2475*V2475,0)</f>
        <v>0</v>
      </c>
      <c r="AE2475" s="19" t="n">
        <f aca="false">IF(AC2475&gt;0,(M2475-V2475)*AC2475,0)</f>
        <v>0</v>
      </c>
      <c r="AF2475" s="16" t="str">
        <f aca="false">IF(AA2475&lt;&gt;"COMPRAR","",IF(AB2475="",IF(X2475="","",IF(X2475-V2475&lt;0.01,"EMPATE TÉCNICO","")),IF(AB2475&lt;I2475,"ESTOQUE INSUFICIENTE",IF(X2475="","",IF(X2475-V2475&lt;0.01,"EMPATE TÉCNICO","")))))</f>
        <v/>
      </c>
      <c r="AG2475" s="16" t="s">
        <v>93</v>
      </c>
      <c r="AH2475" s="16" t="s">
        <v>494</v>
      </c>
    </row>
    <row r="2476" customFormat="false" ht="15" hidden="false" customHeight="false" outlineLevel="0" collapsed="false">
      <c r="A2476" s="16" t="s">
        <v>7823</v>
      </c>
      <c r="B2476" s="17" t="s">
        <v>7824</v>
      </c>
      <c r="C2476" s="16" t="s">
        <v>7825</v>
      </c>
      <c r="D2476" s="16" t="s">
        <v>3639</v>
      </c>
      <c r="E2476" s="18" t="n">
        <v>1</v>
      </c>
      <c r="F2476" s="16" t="s">
        <v>43</v>
      </c>
      <c r="G2476" s="18" t="n">
        <v>0</v>
      </c>
      <c r="H2476" s="16" t="n">
        <v>0.9</v>
      </c>
      <c r="I2476" s="18" t="n">
        <v>3</v>
      </c>
      <c r="J2476" s="19" t="n">
        <v>13.51</v>
      </c>
      <c r="K2476" s="19" t="n">
        <v>13.51</v>
      </c>
      <c r="L2476" s="19" t="n">
        <v>13.51</v>
      </c>
      <c r="M2476" s="19" t="n">
        <f aca="false">IF(J2476&gt;0,J2476,K2476)*E2476</f>
        <v>13.51</v>
      </c>
      <c r="N2476" s="20"/>
      <c r="O2476" s="21" t="str">
        <f aca="false">IF(R2476="","",ROUND(R2476*(1-Premissas!$B$4),4))</f>
        <v/>
      </c>
      <c r="P2476" s="22"/>
      <c r="Q2476" s="22"/>
      <c r="R2476" s="23"/>
      <c r="S2476" s="24"/>
      <c r="T2476" s="24"/>
      <c r="U2476" s="25"/>
      <c r="V2476" s="19" t="str">
        <f aca="false">IF(COUNT(N2476:Q2476)=0,"",MIN(N2476:Q2476))</f>
        <v/>
      </c>
      <c r="W2476" s="16" t="str">
        <f aca="false">IF(V2476="","",INDEX($N$4:$Q$4,MATCH(V2476,N2476:Q2476,0)))</f>
        <v/>
      </c>
      <c r="X2476" s="19" t="str">
        <f aca="false">IF(COUNT(N2476:Q2476)&lt;2,"",SMALL(N2476:Q2476,2))</f>
        <v/>
      </c>
      <c r="Y2476" s="26" t="str">
        <f aca="false">IF(OR(V2476="",M2476=0),"",V2476/M2476-1)</f>
        <v/>
      </c>
      <c r="Z2476" s="26" t="str">
        <f aca="false">IF(OR(V2476="",L2476=""),"",V2476/(L2476*E2476)-1)</f>
        <v/>
      </c>
      <c r="AA2476" s="16" t="str">
        <f aca="false">IF(V2476="","SEM OFERTA",IF(OR(Y2476&gt;Premissas!$B$11,Y2476&lt;Premissas!$B$12),"VERIFICAR - UNIDADE/EMBALAGEM",IF(Y2476&gt;Premissas!$B$6,"NÃO COMPRAR - REAJUSTE &gt;5%","COMPRAR")))</f>
        <v>SEM OFERTA</v>
      </c>
      <c r="AB2476" s="18" t="str">
        <f aca="false">IF(W2476="DIMEC",S2476,IF(W2476="MEDCENTRO",U2476,""))</f>
        <v/>
      </c>
      <c r="AC2476" s="18" t="n">
        <f aca="false">IF(AA2476&lt;&gt;"COMPRAR",0,IF(AB2476="",I2476,MIN(I2476,AB2476)))</f>
        <v>0</v>
      </c>
      <c r="AD2476" s="19" t="n">
        <f aca="false">IF(AC2476&gt;0,AC2476*V2476,0)</f>
        <v>0</v>
      </c>
      <c r="AE2476" s="19" t="n">
        <f aca="false">IF(AC2476&gt;0,(M2476-V2476)*AC2476,0)</f>
        <v>0</v>
      </c>
      <c r="AF2476" s="16" t="str">
        <f aca="false">IF(AA2476&lt;&gt;"COMPRAR","",IF(AB2476="",IF(X2476="","",IF(X2476-V2476&lt;0.01,"EMPATE TÉCNICO","")),IF(AB2476&lt;I2476,"ESTOQUE INSUFICIENTE",IF(X2476="","",IF(X2476-V2476&lt;0.01,"EMPATE TÉCNICO","")))))</f>
        <v/>
      </c>
      <c r="AG2476" s="16" t="s">
        <v>203</v>
      </c>
      <c r="AH2476" s="16" t="s">
        <v>7826</v>
      </c>
    </row>
    <row r="2477" customFormat="false" ht="15" hidden="false" customHeight="false" outlineLevel="0" collapsed="false">
      <c r="A2477" s="16" t="s">
        <v>7827</v>
      </c>
      <c r="B2477" s="17" t="s">
        <v>7828</v>
      </c>
      <c r="C2477" s="16" t="s">
        <v>7829</v>
      </c>
      <c r="D2477" s="16" t="s">
        <v>7830</v>
      </c>
      <c r="E2477" s="18" t="n">
        <v>1</v>
      </c>
      <c r="F2477" s="16" t="s">
        <v>42</v>
      </c>
      <c r="G2477" s="18" t="n">
        <v>2</v>
      </c>
      <c r="H2477" s="16" t="n">
        <v>3.9</v>
      </c>
      <c r="I2477" s="18" t="n">
        <v>8</v>
      </c>
      <c r="J2477" s="19" t="n">
        <v>20.02</v>
      </c>
      <c r="K2477" s="19" t="n">
        <v>20.02</v>
      </c>
      <c r="L2477" s="19" t="n">
        <v>20.02</v>
      </c>
      <c r="M2477" s="19" t="n">
        <f aca="false">IF(J2477&gt;0,J2477,K2477)*E2477</f>
        <v>20.02</v>
      </c>
      <c r="N2477" s="20"/>
      <c r="O2477" s="21" t="str">
        <f aca="false">IF(R2477="","",ROUND(R2477*(1-Premissas!$B$4),4))</f>
        <v/>
      </c>
      <c r="P2477" s="22"/>
      <c r="Q2477" s="22"/>
      <c r="R2477" s="23"/>
      <c r="S2477" s="24"/>
      <c r="T2477" s="24"/>
      <c r="U2477" s="25"/>
      <c r="V2477" s="19" t="str">
        <f aca="false">IF(COUNT(N2477:Q2477)=0,"",MIN(N2477:Q2477))</f>
        <v/>
      </c>
      <c r="W2477" s="16" t="str">
        <f aca="false">IF(V2477="","",INDEX($N$4:$Q$4,MATCH(V2477,N2477:Q2477,0)))</f>
        <v/>
      </c>
      <c r="X2477" s="19" t="str">
        <f aca="false">IF(COUNT(N2477:Q2477)&lt;2,"",SMALL(N2477:Q2477,2))</f>
        <v/>
      </c>
      <c r="Y2477" s="26" t="str">
        <f aca="false">IF(OR(V2477="",M2477=0),"",V2477/M2477-1)</f>
        <v/>
      </c>
      <c r="Z2477" s="26" t="str">
        <f aca="false">IF(OR(V2477="",L2477=""),"",V2477/(L2477*E2477)-1)</f>
        <v/>
      </c>
      <c r="AA2477" s="16" t="str">
        <f aca="false">IF(V2477="","SEM OFERTA",IF(OR(Y2477&gt;Premissas!$B$11,Y2477&lt;Premissas!$B$12),"VERIFICAR - UNIDADE/EMBALAGEM",IF(Y2477&gt;Premissas!$B$6,"NÃO COMPRAR - REAJUSTE &gt;5%","COMPRAR")))</f>
        <v>SEM OFERTA</v>
      </c>
      <c r="AB2477" s="18" t="str">
        <f aca="false">IF(W2477="DIMEC",S2477,IF(W2477="MEDCENTRO",U2477,""))</f>
        <v/>
      </c>
      <c r="AC2477" s="18" t="n">
        <f aca="false">IF(AA2477&lt;&gt;"COMPRAR",0,IF(AB2477="",I2477,MIN(I2477,AB2477)))</f>
        <v>0</v>
      </c>
      <c r="AD2477" s="19" t="n">
        <f aca="false">IF(AC2477&gt;0,AC2477*V2477,0)</f>
        <v>0</v>
      </c>
      <c r="AE2477" s="19" t="n">
        <f aca="false">IF(AC2477&gt;0,(M2477-V2477)*AC2477,0)</f>
        <v>0</v>
      </c>
      <c r="AF2477" s="16" t="str">
        <f aca="false">IF(AA2477&lt;&gt;"COMPRAR","",IF(AB2477="",IF(X2477="","",IF(X2477-V2477&lt;0.01,"EMPATE TÉCNICO","")),IF(AB2477&lt;I2477,"ESTOQUE INSUFICIENTE",IF(X2477="","",IF(X2477-V2477&lt;0.01,"EMPATE TÉCNICO","")))))</f>
        <v/>
      </c>
      <c r="AG2477" s="16" t="s">
        <v>1838</v>
      </c>
      <c r="AH2477" s="16" t="s">
        <v>7826</v>
      </c>
    </row>
    <row r="2478" customFormat="false" ht="15" hidden="false" customHeight="false" outlineLevel="0" collapsed="false">
      <c r="A2478" s="16" t="s">
        <v>7831</v>
      </c>
      <c r="B2478" s="17" t="s">
        <v>7832</v>
      </c>
      <c r="C2478" s="16" t="s">
        <v>7833</v>
      </c>
      <c r="D2478" s="16" t="s">
        <v>3540</v>
      </c>
      <c r="E2478" s="18" t="n">
        <v>1</v>
      </c>
      <c r="F2478" s="16" t="s">
        <v>43</v>
      </c>
      <c r="G2478" s="18" t="n">
        <v>0</v>
      </c>
      <c r="H2478" s="16" t="n">
        <v>0.6</v>
      </c>
      <c r="I2478" s="18" t="n">
        <v>2</v>
      </c>
      <c r="J2478" s="19" t="n">
        <v>20.33</v>
      </c>
      <c r="K2478" s="19" t="n">
        <v>20.33</v>
      </c>
      <c r="L2478" s="19" t="n">
        <v>20.33</v>
      </c>
      <c r="M2478" s="19" t="n">
        <f aca="false">IF(J2478&gt;0,J2478,K2478)*E2478</f>
        <v>20.33</v>
      </c>
      <c r="N2478" s="20"/>
      <c r="O2478" s="21" t="str">
        <f aca="false">IF(R2478="","",ROUND(R2478*(1-Premissas!$B$4),4))</f>
        <v/>
      </c>
      <c r="P2478" s="22"/>
      <c r="Q2478" s="22"/>
      <c r="R2478" s="23"/>
      <c r="S2478" s="24"/>
      <c r="T2478" s="24"/>
      <c r="U2478" s="25"/>
      <c r="V2478" s="19" t="str">
        <f aca="false">IF(COUNT(N2478:Q2478)=0,"",MIN(N2478:Q2478))</f>
        <v/>
      </c>
      <c r="W2478" s="16" t="str">
        <f aca="false">IF(V2478="","",INDEX($N$4:$Q$4,MATCH(V2478,N2478:Q2478,0)))</f>
        <v/>
      </c>
      <c r="X2478" s="19" t="str">
        <f aca="false">IF(COUNT(N2478:Q2478)&lt;2,"",SMALL(N2478:Q2478,2))</f>
        <v/>
      </c>
      <c r="Y2478" s="26" t="str">
        <f aca="false">IF(OR(V2478="",M2478=0),"",V2478/M2478-1)</f>
        <v/>
      </c>
      <c r="Z2478" s="26" t="str">
        <f aca="false">IF(OR(V2478="",L2478=""),"",V2478/(L2478*E2478)-1)</f>
        <v/>
      </c>
      <c r="AA2478" s="16" t="str">
        <f aca="false">IF(V2478="","SEM OFERTA",IF(OR(Y2478&gt;Premissas!$B$11,Y2478&lt;Premissas!$B$12),"VERIFICAR - UNIDADE/EMBALAGEM",IF(Y2478&gt;Premissas!$B$6,"NÃO COMPRAR - REAJUSTE &gt;5%","COMPRAR")))</f>
        <v>SEM OFERTA</v>
      </c>
      <c r="AB2478" s="18" t="str">
        <f aca="false">IF(W2478="DIMEC",S2478,IF(W2478="MEDCENTRO",U2478,""))</f>
        <v/>
      </c>
      <c r="AC2478" s="18" t="n">
        <f aca="false">IF(AA2478&lt;&gt;"COMPRAR",0,IF(AB2478="",I2478,MIN(I2478,AB2478)))</f>
        <v>0</v>
      </c>
      <c r="AD2478" s="19" t="n">
        <f aca="false">IF(AC2478&gt;0,AC2478*V2478,0)</f>
        <v>0</v>
      </c>
      <c r="AE2478" s="19" t="n">
        <f aca="false">IF(AC2478&gt;0,(M2478-V2478)*AC2478,0)</f>
        <v>0</v>
      </c>
      <c r="AF2478" s="16" t="str">
        <f aca="false">IF(AA2478&lt;&gt;"COMPRAR","",IF(AB2478="",IF(X2478="","",IF(X2478-V2478&lt;0.01,"EMPATE TÉCNICO","")),IF(AB2478&lt;I2478,"ESTOQUE INSUFICIENTE",IF(X2478="","",IF(X2478-V2478&lt;0.01,"EMPATE TÉCNICO","")))))</f>
        <v/>
      </c>
      <c r="AG2478" s="16" t="s">
        <v>1838</v>
      </c>
      <c r="AH2478" s="16" t="s">
        <v>7826</v>
      </c>
    </row>
    <row r="2479" customFormat="false" ht="15" hidden="false" customHeight="false" outlineLevel="0" collapsed="false">
      <c r="A2479" s="16" t="s">
        <v>7834</v>
      </c>
      <c r="B2479" s="17" t="s">
        <v>7835</v>
      </c>
      <c r="C2479" s="16" t="s">
        <v>7836</v>
      </c>
      <c r="D2479" s="16" t="s">
        <v>7837</v>
      </c>
      <c r="E2479" s="18" t="n">
        <v>1</v>
      </c>
      <c r="F2479" s="16" t="s">
        <v>43</v>
      </c>
      <c r="G2479" s="18" t="n">
        <v>0</v>
      </c>
      <c r="H2479" s="16" t="n">
        <v>0.1</v>
      </c>
      <c r="I2479" s="18" t="n">
        <v>1</v>
      </c>
      <c r="J2479" s="19" t="n">
        <v>23.02</v>
      </c>
      <c r="K2479" s="19" t="n">
        <v>23.02</v>
      </c>
      <c r="L2479" s="19" t="n">
        <v>23.02</v>
      </c>
      <c r="M2479" s="19" t="n">
        <f aca="false">IF(J2479&gt;0,J2479,K2479)*E2479</f>
        <v>23.02</v>
      </c>
      <c r="N2479" s="20"/>
      <c r="O2479" s="21" t="str">
        <f aca="false">IF(R2479="","",ROUND(R2479*(1-Premissas!$B$4),4))</f>
        <v/>
      </c>
      <c r="P2479" s="22"/>
      <c r="Q2479" s="22"/>
      <c r="R2479" s="23"/>
      <c r="S2479" s="24"/>
      <c r="T2479" s="24"/>
      <c r="U2479" s="25"/>
      <c r="V2479" s="19" t="str">
        <f aca="false">IF(COUNT(N2479:Q2479)=0,"",MIN(N2479:Q2479))</f>
        <v/>
      </c>
      <c r="W2479" s="16" t="str">
        <f aca="false">IF(V2479="","",INDEX($N$4:$Q$4,MATCH(V2479,N2479:Q2479,0)))</f>
        <v/>
      </c>
      <c r="X2479" s="19" t="str">
        <f aca="false">IF(COUNT(N2479:Q2479)&lt;2,"",SMALL(N2479:Q2479,2))</f>
        <v/>
      </c>
      <c r="Y2479" s="26" t="str">
        <f aca="false">IF(OR(V2479="",M2479=0),"",V2479/M2479-1)</f>
        <v/>
      </c>
      <c r="Z2479" s="26" t="str">
        <f aca="false">IF(OR(V2479="",L2479=""),"",V2479/(L2479*E2479)-1)</f>
        <v/>
      </c>
      <c r="AA2479" s="16" t="str">
        <f aca="false">IF(V2479="","SEM OFERTA",IF(OR(Y2479&gt;Premissas!$B$11,Y2479&lt;Premissas!$B$12),"VERIFICAR - UNIDADE/EMBALAGEM",IF(Y2479&gt;Premissas!$B$6,"NÃO COMPRAR - REAJUSTE &gt;5%","COMPRAR")))</f>
        <v>SEM OFERTA</v>
      </c>
      <c r="AB2479" s="18" t="str">
        <f aca="false">IF(W2479="DIMEC",S2479,IF(W2479="MEDCENTRO",U2479,""))</f>
        <v/>
      </c>
      <c r="AC2479" s="18" t="n">
        <f aca="false">IF(AA2479&lt;&gt;"COMPRAR",0,IF(AB2479="",I2479,MIN(I2479,AB2479)))</f>
        <v>0</v>
      </c>
      <c r="AD2479" s="19" t="n">
        <f aca="false">IF(AC2479&gt;0,AC2479*V2479,0)</f>
        <v>0</v>
      </c>
      <c r="AE2479" s="19" t="n">
        <f aca="false">IF(AC2479&gt;0,(M2479-V2479)*AC2479,0)</f>
        <v>0</v>
      </c>
      <c r="AF2479" s="16" t="str">
        <f aca="false">IF(AA2479&lt;&gt;"COMPRAR","",IF(AB2479="",IF(X2479="","",IF(X2479-V2479&lt;0.01,"EMPATE TÉCNICO","")),IF(AB2479&lt;I2479,"ESTOQUE INSUFICIENTE",IF(X2479="","",IF(X2479-V2479&lt;0.01,"EMPATE TÉCNICO","")))))</f>
        <v/>
      </c>
      <c r="AG2479" s="16" t="s">
        <v>1897</v>
      </c>
      <c r="AH2479" s="16" t="s">
        <v>7826</v>
      </c>
    </row>
    <row r="2480" customFormat="false" ht="15" hidden="false" customHeight="false" outlineLevel="0" collapsed="false">
      <c r="A2480" s="16" t="s">
        <v>7838</v>
      </c>
      <c r="B2480" s="17" t="s">
        <v>7839</v>
      </c>
      <c r="C2480" s="16" t="s">
        <v>7840</v>
      </c>
      <c r="D2480" s="16" t="s">
        <v>3658</v>
      </c>
      <c r="E2480" s="18" t="n">
        <v>1</v>
      </c>
      <c r="F2480" s="16" t="s">
        <v>43</v>
      </c>
      <c r="G2480" s="18" t="n">
        <v>0</v>
      </c>
      <c r="H2480" s="16" t="n">
        <v>0.1</v>
      </c>
      <c r="I2480" s="18" t="n">
        <v>1</v>
      </c>
      <c r="J2480" s="19" t="n">
        <v>0</v>
      </c>
      <c r="K2480" s="19" t="n">
        <v>10.89</v>
      </c>
      <c r="L2480" s="19"/>
      <c r="M2480" s="19" t="n">
        <f aca="false">IF(J2480&gt;0,J2480,K2480)*E2480</f>
        <v>10.89</v>
      </c>
      <c r="N2480" s="20"/>
      <c r="O2480" s="21" t="str">
        <f aca="false">IF(R2480="","",ROUND(R2480*(1-Premissas!$B$4),4))</f>
        <v/>
      </c>
      <c r="P2480" s="22"/>
      <c r="Q2480" s="22"/>
      <c r="R2480" s="23"/>
      <c r="S2480" s="24"/>
      <c r="T2480" s="24"/>
      <c r="U2480" s="25"/>
      <c r="V2480" s="19" t="str">
        <f aca="false">IF(COUNT(N2480:Q2480)=0,"",MIN(N2480:Q2480))</f>
        <v/>
      </c>
      <c r="W2480" s="16" t="str">
        <f aca="false">IF(V2480="","",INDEX($N$4:$Q$4,MATCH(V2480,N2480:Q2480,0)))</f>
        <v/>
      </c>
      <c r="X2480" s="19" t="str">
        <f aca="false">IF(COUNT(N2480:Q2480)&lt;2,"",SMALL(N2480:Q2480,2))</f>
        <v/>
      </c>
      <c r="Y2480" s="26" t="str">
        <f aca="false">IF(OR(V2480="",M2480=0),"",V2480/M2480-1)</f>
        <v/>
      </c>
      <c r="Z2480" s="26" t="str">
        <f aca="false">IF(OR(V2480="",L2480=""),"",V2480/(L2480*E2480)-1)</f>
        <v/>
      </c>
      <c r="AA2480" s="16" t="str">
        <f aca="false">IF(V2480="","SEM OFERTA",IF(OR(Y2480&gt;Premissas!$B$11,Y2480&lt;Premissas!$B$12),"VERIFICAR - UNIDADE/EMBALAGEM",IF(Y2480&gt;Premissas!$B$6,"NÃO COMPRAR - REAJUSTE &gt;5%","COMPRAR")))</f>
        <v>SEM OFERTA</v>
      </c>
      <c r="AB2480" s="18" t="str">
        <f aca="false">IF(W2480="DIMEC",S2480,IF(W2480="MEDCENTRO",U2480,""))</f>
        <v/>
      </c>
      <c r="AC2480" s="18" t="n">
        <f aca="false">IF(AA2480&lt;&gt;"COMPRAR",0,IF(AB2480="",I2480,MIN(I2480,AB2480)))</f>
        <v>0</v>
      </c>
      <c r="AD2480" s="19" t="n">
        <f aca="false">IF(AC2480&gt;0,AC2480*V2480,0)</f>
        <v>0</v>
      </c>
      <c r="AE2480" s="19" t="n">
        <f aca="false">IF(AC2480&gt;0,(M2480-V2480)*AC2480,0)</f>
        <v>0</v>
      </c>
      <c r="AF2480" s="16" t="str">
        <f aca="false">IF(AA2480&lt;&gt;"COMPRAR","",IF(AB2480="",IF(X2480="","",IF(X2480-V2480&lt;0.01,"EMPATE TÉCNICO","")),IF(AB2480&lt;I2480,"ESTOQUE INSUFICIENTE",IF(X2480="","",IF(X2480-V2480&lt;0.01,"EMPATE TÉCNICO","")))))</f>
        <v/>
      </c>
      <c r="AG2480" s="16"/>
      <c r="AH2480" s="16" t="s">
        <v>7826</v>
      </c>
    </row>
    <row r="2481" customFormat="false" ht="15" hidden="false" customHeight="false" outlineLevel="0" collapsed="false">
      <c r="A2481" s="16" t="s">
        <v>7841</v>
      </c>
      <c r="B2481" s="17" t="s">
        <v>7842</v>
      </c>
      <c r="C2481" s="16" t="s">
        <v>7843</v>
      </c>
      <c r="D2481" s="16"/>
      <c r="E2481" s="18" t="n">
        <v>1</v>
      </c>
      <c r="F2481" s="16" t="s">
        <v>43</v>
      </c>
      <c r="G2481" s="18" t="n">
        <v>0</v>
      </c>
      <c r="H2481" s="16" t="n">
        <v>1</v>
      </c>
      <c r="I2481" s="18" t="n">
        <v>3</v>
      </c>
      <c r="J2481" s="19" t="n">
        <v>14.99</v>
      </c>
      <c r="K2481" s="19" t="n">
        <v>14.99</v>
      </c>
      <c r="L2481" s="19" t="n">
        <v>14.99</v>
      </c>
      <c r="M2481" s="19" t="n">
        <f aca="false">IF(J2481&gt;0,J2481,K2481)*E2481</f>
        <v>14.99</v>
      </c>
      <c r="N2481" s="20"/>
      <c r="O2481" s="21" t="str">
        <f aca="false">IF(R2481="","",ROUND(R2481*(1-Premissas!$B$4),4))</f>
        <v/>
      </c>
      <c r="P2481" s="22"/>
      <c r="Q2481" s="22"/>
      <c r="R2481" s="23"/>
      <c r="S2481" s="24"/>
      <c r="T2481" s="24"/>
      <c r="U2481" s="25"/>
      <c r="V2481" s="19" t="str">
        <f aca="false">IF(COUNT(N2481:Q2481)=0,"",MIN(N2481:Q2481))</f>
        <v/>
      </c>
      <c r="W2481" s="16" t="str">
        <f aca="false">IF(V2481="","",INDEX($N$4:$Q$4,MATCH(V2481,N2481:Q2481,0)))</f>
        <v/>
      </c>
      <c r="X2481" s="19" t="str">
        <f aca="false">IF(COUNT(N2481:Q2481)&lt;2,"",SMALL(N2481:Q2481,2))</f>
        <v/>
      </c>
      <c r="Y2481" s="26" t="str">
        <f aca="false">IF(OR(V2481="",M2481=0),"",V2481/M2481-1)</f>
        <v/>
      </c>
      <c r="Z2481" s="26" t="str">
        <f aca="false">IF(OR(V2481="",L2481=""),"",V2481/(L2481*E2481)-1)</f>
        <v/>
      </c>
      <c r="AA2481" s="16" t="str">
        <f aca="false">IF(V2481="","SEM OFERTA",IF(OR(Y2481&gt;Premissas!$B$11,Y2481&lt;Premissas!$B$12),"VERIFICAR - UNIDADE/EMBALAGEM",IF(Y2481&gt;Premissas!$B$6,"NÃO COMPRAR - REAJUSTE &gt;5%","COMPRAR")))</f>
        <v>SEM OFERTA</v>
      </c>
      <c r="AB2481" s="18" t="str">
        <f aca="false">IF(W2481="DIMEC",S2481,IF(W2481="MEDCENTRO",U2481,""))</f>
        <v/>
      </c>
      <c r="AC2481" s="18" t="n">
        <f aca="false">IF(AA2481&lt;&gt;"COMPRAR",0,IF(AB2481="",I2481,MIN(I2481,AB2481)))</f>
        <v>0</v>
      </c>
      <c r="AD2481" s="19" t="n">
        <f aca="false">IF(AC2481&gt;0,AC2481*V2481,0)</f>
        <v>0</v>
      </c>
      <c r="AE2481" s="19" t="n">
        <f aca="false">IF(AC2481&gt;0,(M2481-V2481)*AC2481,0)</f>
        <v>0</v>
      </c>
      <c r="AF2481" s="16" t="str">
        <f aca="false">IF(AA2481&lt;&gt;"COMPRAR","",IF(AB2481="",IF(X2481="","",IF(X2481-V2481&lt;0.01,"EMPATE TÉCNICO","")),IF(AB2481&lt;I2481,"ESTOQUE INSUFICIENTE",IF(X2481="","",IF(X2481-V2481&lt;0.01,"EMPATE TÉCNICO","")))))</f>
        <v/>
      </c>
      <c r="AG2481" s="16" t="s">
        <v>298</v>
      </c>
      <c r="AH2481" s="16" t="s">
        <v>7826</v>
      </c>
    </row>
    <row r="2482" customFormat="false" ht="15" hidden="false" customHeight="false" outlineLevel="0" collapsed="false">
      <c r="A2482" s="16" t="s">
        <v>7844</v>
      </c>
      <c r="B2482" s="17" t="s">
        <v>7845</v>
      </c>
      <c r="C2482" s="16" t="s">
        <v>7846</v>
      </c>
      <c r="D2482" s="16" t="s">
        <v>7830</v>
      </c>
      <c r="E2482" s="18" t="n">
        <v>1</v>
      </c>
      <c r="F2482" s="16" t="s">
        <v>42</v>
      </c>
      <c r="G2482" s="18" t="n">
        <v>0</v>
      </c>
      <c r="H2482" s="16" t="n">
        <v>2.1</v>
      </c>
      <c r="I2482" s="18" t="n">
        <v>6</v>
      </c>
      <c r="J2482" s="19" t="n">
        <v>40.2</v>
      </c>
      <c r="K2482" s="19" t="n">
        <v>40.2</v>
      </c>
      <c r="L2482" s="19" t="n">
        <v>40.2</v>
      </c>
      <c r="M2482" s="19" t="n">
        <f aca="false">IF(J2482&gt;0,J2482,K2482)*E2482</f>
        <v>40.2</v>
      </c>
      <c r="N2482" s="20"/>
      <c r="O2482" s="21" t="str">
        <f aca="false">IF(R2482="","",ROUND(R2482*(1-Premissas!$B$4),4))</f>
        <v/>
      </c>
      <c r="P2482" s="22"/>
      <c r="Q2482" s="22"/>
      <c r="R2482" s="23"/>
      <c r="S2482" s="24"/>
      <c r="T2482" s="24"/>
      <c r="U2482" s="25"/>
      <c r="V2482" s="19" t="str">
        <f aca="false">IF(COUNT(N2482:Q2482)=0,"",MIN(N2482:Q2482))</f>
        <v/>
      </c>
      <c r="W2482" s="16" t="str">
        <f aca="false">IF(V2482="","",INDEX($N$4:$Q$4,MATCH(V2482,N2482:Q2482,0)))</f>
        <v/>
      </c>
      <c r="X2482" s="19" t="str">
        <f aca="false">IF(COUNT(N2482:Q2482)&lt;2,"",SMALL(N2482:Q2482,2))</f>
        <v/>
      </c>
      <c r="Y2482" s="26" t="str">
        <f aca="false">IF(OR(V2482="",M2482=0),"",V2482/M2482-1)</f>
        <v/>
      </c>
      <c r="Z2482" s="26" t="str">
        <f aca="false">IF(OR(V2482="",L2482=""),"",V2482/(L2482*E2482)-1)</f>
        <v/>
      </c>
      <c r="AA2482" s="16" t="str">
        <f aca="false">IF(V2482="","SEM OFERTA",IF(OR(Y2482&gt;Premissas!$B$11,Y2482&lt;Premissas!$B$12),"VERIFICAR - UNIDADE/EMBALAGEM",IF(Y2482&gt;Premissas!$B$6,"NÃO COMPRAR - REAJUSTE &gt;5%","COMPRAR")))</f>
        <v>SEM OFERTA</v>
      </c>
      <c r="AB2482" s="18" t="str">
        <f aca="false">IF(W2482="DIMEC",S2482,IF(W2482="MEDCENTRO",U2482,""))</f>
        <v/>
      </c>
      <c r="AC2482" s="18" t="n">
        <f aca="false">IF(AA2482&lt;&gt;"COMPRAR",0,IF(AB2482="",I2482,MIN(I2482,AB2482)))</f>
        <v>0</v>
      </c>
      <c r="AD2482" s="19" t="n">
        <f aca="false">IF(AC2482&gt;0,AC2482*V2482,0)</f>
        <v>0</v>
      </c>
      <c r="AE2482" s="19" t="n">
        <f aca="false">IF(AC2482&gt;0,(M2482-V2482)*AC2482,0)</f>
        <v>0</v>
      </c>
      <c r="AF2482" s="16" t="str">
        <f aca="false">IF(AA2482&lt;&gt;"COMPRAR","",IF(AB2482="",IF(X2482="","",IF(X2482-V2482&lt;0.01,"EMPATE TÉCNICO","")),IF(AB2482&lt;I2482,"ESTOQUE INSUFICIENTE",IF(X2482="","",IF(X2482-V2482&lt;0.01,"EMPATE TÉCNICO","")))))</f>
        <v/>
      </c>
      <c r="AG2482" s="16" t="s">
        <v>87</v>
      </c>
      <c r="AH2482" s="16" t="s">
        <v>7826</v>
      </c>
    </row>
    <row r="2483" customFormat="false" ht="15" hidden="false" customHeight="false" outlineLevel="0" collapsed="false">
      <c r="A2483" s="16" t="s">
        <v>7847</v>
      </c>
      <c r="B2483" s="17" t="s">
        <v>7848</v>
      </c>
      <c r="C2483" s="16" t="s">
        <v>7849</v>
      </c>
      <c r="D2483" s="16" t="s">
        <v>7830</v>
      </c>
      <c r="E2483" s="18" t="n">
        <v>1</v>
      </c>
      <c r="F2483" s="16" t="s">
        <v>42</v>
      </c>
      <c r="G2483" s="18" t="n">
        <v>0</v>
      </c>
      <c r="H2483" s="16" t="n">
        <v>1.1</v>
      </c>
      <c r="I2483" s="18" t="n">
        <v>3</v>
      </c>
      <c r="J2483" s="19" t="n">
        <v>40.33</v>
      </c>
      <c r="K2483" s="19" t="n">
        <v>40.33</v>
      </c>
      <c r="L2483" s="19" t="n">
        <v>40.33</v>
      </c>
      <c r="M2483" s="19" t="n">
        <f aca="false">IF(J2483&gt;0,J2483,K2483)*E2483</f>
        <v>40.33</v>
      </c>
      <c r="N2483" s="20"/>
      <c r="O2483" s="21" t="str">
        <f aca="false">IF(R2483="","",ROUND(R2483*(1-Premissas!$B$4),4))</f>
        <v/>
      </c>
      <c r="P2483" s="22"/>
      <c r="Q2483" s="22"/>
      <c r="R2483" s="23"/>
      <c r="S2483" s="24"/>
      <c r="T2483" s="24"/>
      <c r="U2483" s="25"/>
      <c r="V2483" s="19" t="str">
        <f aca="false">IF(COUNT(N2483:Q2483)=0,"",MIN(N2483:Q2483))</f>
        <v/>
      </c>
      <c r="W2483" s="16" t="str">
        <f aca="false">IF(V2483="","",INDEX($N$4:$Q$4,MATCH(V2483,N2483:Q2483,0)))</f>
        <v/>
      </c>
      <c r="X2483" s="19" t="str">
        <f aca="false">IF(COUNT(N2483:Q2483)&lt;2,"",SMALL(N2483:Q2483,2))</f>
        <v/>
      </c>
      <c r="Y2483" s="26" t="str">
        <f aca="false">IF(OR(V2483="",M2483=0),"",V2483/M2483-1)</f>
        <v/>
      </c>
      <c r="Z2483" s="26" t="str">
        <f aca="false">IF(OR(V2483="",L2483=""),"",V2483/(L2483*E2483)-1)</f>
        <v/>
      </c>
      <c r="AA2483" s="16" t="str">
        <f aca="false">IF(V2483="","SEM OFERTA",IF(OR(Y2483&gt;Premissas!$B$11,Y2483&lt;Premissas!$B$12),"VERIFICAR - UNIDADE/EMBALAGEM",IF(Y2483&gt;Premissas!$B$6,"NÃO COMPRAR - REAJUSTE &gt;5%","COMPRAR")))</f>
        <v>SEM OFERTA</v>
      </c>
      <c r="AB2483" s="18" t="str">
        <f aca="false">IF(W2483="DIMEC",S2483,IF(W2483="MEDCENTRO",U2483,""))</f>
        <v/>
      </c>
      <c r="AC2483" s="18" t="n">
        <f aca="false">IF(AA2483&lt;&gt;"COMPRAR",0,IF(AB2483="",I2483,MIN(I2483,AB2483)))</f>
        <v>0</v>
      </c>
      <c r="AD2483" s="19" t="n">
        <f aca="false">IF(AC2483&gt;0,AC2483*V2483,0)</f>
        <v>0</v>
      </c>
      <c r="AE2483" s="19" t="n">
        <f aca="false">IF(AC2483&gt;0,(M2483-V2483)*AC2483,0)</f>
        <v>0</v>
      </c>
      <c r="AF2483" s="16" t="str">
        <f aca="false">IF(AA2483&lt;&gt;"COMPRAR","",IF(AB2483="",IF(X2483="","",IF(X2483-V2483&lt;0.01,"EMPATE TÉCNICO","")),IF(AB2483&lt;I2483,"ESTOQUE INSUFICIENTE",IF(X2483="","",IF(X2483-V2483&lt;0.01,"EMPATE TÉCNICO","")))))</f>
        <v/>
      </c>
      <c r="AG2483" s="16" t="s">
        <v>87</v>
      </c>
      <c r="AH2483" s="16" t="s">
        <v>7826</v>
      </c>
    </row>
    <row r="2484" customFormat="false" ht="15" hidden="false" customHeight="false" outlineLevel="0" collapsed="false">
      <c r="A2484" s="16" t="s">
        <v>7850</v>
      </c>
      <c r="B2484" s="17" t="s">
        <v>7851</v>
      </c>
      <c r="C2484" s="16" t="s">
        <v>7852</v>
      </c>
      <c r="D2484" s="16" t="s">
        <v>7830</v>
      </c>
      <c r="E2484" s="18" t="n">
        <v>1</v>
      </c>
      <c r="F2484" s="16" t="s">
        <v>43</v>
      </c>
      <c r="G2484" s="18" t="n">
        <v>0</v>
      </c>
      <c r="H2484" s="16" t="n">
        <v>1.2</v>
      </c>
      <c r="I2484" s="18" t="n">
        <v>4</v>
      </c>
      <c r="J2484" s="19" t="n">
        <v>40.33</v>
      </c>
      <c r="K2484" s="19" t="n">
        <v>40.33</v>
      </c>
      <c r="L2484" s="19" t="n">
        <v>40.33</v>
      </c>
      <c r="M2484" s="19" t="n">
        <f aca="false">IF(J2484&gt;0,J2484,K2484)*E2484</f>
        <v>40.33</v>
      </c>
      <c r="N2484" s="20"/>
      <c r="O2484" s="21" t="str">
        <f aca="false">IF(R2484="","",ROUND(R2484*(1-Premissas!$B$4),4))</f>
        <v/>
      </c>
      <c r="P2484" s="22"/>
      <c r="Q2484" s="22"/>
      <c r="R2484" s="23"/>
      <c r="S2484" s="24"/>
      <c r="T2484" s="24"/>
      <c r="U2484" s="25"/>
      <c r="V2484" s="19" t="str">
        <f aca="false">IF(COUNT(N2484:Q2484)=0,"",MIN(N2484:Q2484))</f>
        <v/>
      </c>
      <c r="W2484" s="16" t="str">
        <f aca="false">IF(V2484="","",INDEX($N$4:$Q$4,MATCH(V2484,N2484:Q2484,0)))</f>
        <v/>
      </c>
      <c r="X2484" s="19" t="str">
        <f aca="false">IF(COUNT(N2484:Q2484)&lt;2,"",SMALL(N2484:Q2484,2))</f>
        <v/>
      </c>
      <c r="Y2484" s="26" t="str">
        <f aca="false">IF(OR(V2484="",M2484=0),"",V2484/M2484-1)</f>
        <v/>
      </c>
      <c r="Z2484" s="26" t="str">
        <f aca="false">IF(OR(V2484="",L2484=""),"",V2484/(L2484*E2484)-1)</f>
        <v/>
      </c>
      <c r="AA2484" s="16" t="str">
        <f aca="false">IF(V2484="","SEM OFERTA",IF(OR(Y2484&gt;Premissas!$B$11,Y2484&lt;Premissas!$B$12),"VERIFICAR - UNIDADE/EMBALAGEM",IF(Y2484&gt;Premissas!$B$6,"NÃO COMPRAR - REAJUSTE &gt;5%","COMPRAR")))</f>
        <v>SEM OFERTA</v>
      </c>
      <c r="AB2484" s="18" t="str">
        <f aca="false">IF(W2484="DIMEC",S2484,IF(W2484="MEDCENTRO",U2484,""))</f>
        <v/>
      </c>
      <c r="AC2484" s="18" t="n">
        <f aca="false">IF(AA2484&lt;&gt;"COMPRAR",0,IF(AB2484="",I2484,MIN(I2484,AB2484)))</f>
        <v>0</v>
      </c>
      <c r="AD2484" s="19" t="n">
        <f aca="false">IF(AC2484&gt;0,AC2484*V2484,0)</f>
        <v>0</v>
      </c>
      <c r="AE2484" s="19" t="n">
        <f aca="false">IF(AC2484&gt;0,(M2484-V2484)*AC2484,0)</f>
        <v>0</v>
      </c>
      <c r="AF2484" s="16" t="str">
        <f aca="false">IF(AA2484&lt;&gt;"COMPRAR","",IF(AB2484="",IF(X2484="","",IF(X2484-V2484&lt;0.01,"EMPATE TÉCNICO","")),IF(AB2484&lt;I2484,"ESTOQUE INSUFICIENTE",IF(X2484="","",IF(X2484-V2484&lt;0.01,"EMPATE TÉCNICO","")))))</f>
        <v/>
      </c>
      <c r="AG2484" s="16" t="s">
        <v>87</v>
      </c>
      <c r="AH2484" s="16" t="s">
        <v>7826</v>
      </c>
    </row>
    <row r="2485" customFormat="false" ht="15" hidden="false" customHeight="false" outlineLevel="0" collapsed="false">
      <c r="A2485" s="16" t="s">
        <v>7853</v>
      </c>
      <c r="B2485" s="17" t="s">
        <v>7854</v>
      </c>
      <c r="C2485" s="16" t="s">
        <v>7855</v>
      </c>
      <c r="D2485" s="16" t="s">
        <v>7856</v>
      </c>
      <c r="E2485" s="18" t="n">
        <v>1</v>
      </c>
      <c r="F2485" s="16" t="s">
        <v>42</v>
      </c>
      <c r="G2485" s="18" t="n">
        <v>0</v>
      </c>
      <c r="H2485" s="16" t="n">
        <v>0.1</v>
      </c>
      <c r="I2485" s="18" t="n">
        <v>1</v>
      </c>
      <c r="J2485" s="19" t="n">
        <v>51.88</v>
      </c>
      <c r="K2485" s="19" t="n">
        <v>51.88</v>
      </c>
      <c r="L2485" s="19" t="n">
        <v>51.88</v>
      </c>
      <c r="M2485" s="19" t="n">
        <f aca="false">IF(J2485&gt;0,J2485,K2485)*E2485</f>
        <v>51.88</v>
      </c>
      <c r="N2485" s="20"/>
      <c r="O2485" s="21" t="str">
        <f aca="false">IF(R2485="","",ROUND(R2485*(1-Premissas!$B$4),4))</f>
        <v/>
      </c>
      <c r="P2485" s="22"/>
      <c r="Q2485" s="22"/>
      <c r="R2485" s="23"/>
      <c r="S2485" s="24"/>
      <c r="T2485" s="24"/>
      <c r="U2485" s="25"/>
      <c r="V2485" s="19" t="str">
        <f aca="false">IF(COUNT(N2485:Q2485)=0,"",MIN(N2485:Q2485))</f>
        <v/>
      </c>
      <c r="W2485" s="16" t="str">
        <f aca="false">IF(V2485="","",INDEX($N$4:$Q$4,MATCH(V2485,N2485:Q2485,0)))</f>
        <v/>
      </c>
      <c r="X2485" s="19" t="str">
        <f aca="false">IF(COUNT(N2485:Q2485)&lt;2,"",SMALL(N2485:Q2485,2))</f>
        <v/>
      </c>
      <c r="Y2485" s="26" t="str">
        <f aca="false">IF(OR(V2485="",M2485=0),"",V2485/M2485-1)</f>
        <v/>
      </c>
      <c r="Z2485" s="26" t="str">
        <f aca="false">IF(OR(V2485="",L2485=""),"",V2485/(L2485*E2485)-1)</f>
        <v/>
      </c>
      <c r="AA2485" s="16" t="str">
        <f aca="false">IF(V2485="","SEM OFERTA",IF(OR(Y2485&gt;Premissas!$B$11,Y2485&lt;Premissas!$B$12),"VERIFICAR - UNIDADE/EMBALAGEM",IF(Y2485&gt;Premissas!$B$6,"NÃO COMPRAR - REAJUSTE &gt;5%","COMPRAR")))</f>
        <v>SEM OFERTA</v>
      </c>
      <c r="AB2485" s="18" t="str">
        <f aca="false">IF(W2485="DIMEC",S2485,IF(W2485="MEDCENTRO",U2485,""))</f>
        <v/>
      </c>
      <c r="AC2485" s="18" t="n">
        <f aca="false">IF(AA2485&lt;&gt;"COMPRAR",0,IF(AB2485="",I2485,MIN(I2485,AB2485)))</f>
        <v>0</v>
      </c>
      <c r="AD2485" s="19" t="n">
        <f aca="false">IF(AC2485&gt;0,AC2485*V2485,0)</f>
        <v>0</v>
      </c>
      <c r="AE2485" s="19" t="n">
        <f aca="false">IF(AC2485&gt;0,(M2485-V2485)*AC2485,0)</f>
        <v>0</v>
      </c>
      <c r="AF2485" s="16" t="str">
        <f aca="false">IF(AA2485&lt;&gt;"COMPRAR","",IF(AB2485="",IF(X2485="","",IF(X2485-V2485&lt;0.01,"EMPATE TÉCNICO","")),IF(AB2485&lt;I2485,"ESTOQUE INSUFICIENTE",IF(X2485="","",IF(X2485-V2485&lt;0.01,"EMPATE TÉCNICO","")))))</f>
        <v/>
      </c>
      <c r="AG2485" s="16" t="s">
        <v>1798</v>
      </c>
      <c r="AH2485" s="16" t="s">
        <v>7826</v>
      </c>
    </row>
    <row r="2486" customFormat="false" ht="15" hidden="false" customHeight="false" outlineLevel="0" collapsed="false">
      <c r="A2486" s="16" t="s">
        <v>7857</v>
      </c>
      <c r="B2486" s="17" t="s">
        <v>7858</v>
      </c>
      <c r="C2486" s="16" t="s">
        <v>7859</v>
      </c>
      <c r="D2486" s="16" t="s">
        <v>7860</v>
      </c>
      <c r="E2486" s="18" t="n">
        <v>1</v>
      </c>
      <c r="F2486" s="16" t="s">
        <v>43</v>
      </c>
      <c r="G2486" s="18" t="n">
        <v>0</v>
      </c>
      <c r="H2486" s="16" t="n">
        <v>0</v>
      </c>
      <c r="I2486" s="18" t="n">
        <v>1</v>
      </c>
      <c r="J2486" s="19" t="n">
        <v>65.0666666666667</v>
      </c>
      <c r="K2486" s="19" t="n">
        <v>65.0666666666667</v>
      </c>
      <c r="L2486" s="19" t="n">
        <v>65.0667</v>
      </c>
      <c r="M2486" s="19" t="n">
        <f aca="false">IF(J2486&gt;0,J2486,K2486)*E2486</f>
        <v>65.0666666666667</v>
      </c>
      <c r="N2486" s="20"/>
      <c r="O2486" s="21" t="str">
        <f aca="false">IF(R2486="","",ROUND(R2486*(1-Premissas!$B$4),4))</f>
        <v/>
      </c>
      <c r="P2486" s="22"/>
      <c r="Q2486" s="22"/>
      <c r="R2486" s="23"/>
      <c r="S2486" s="24"/>
      <c r="T2486" s="24"/>
      <c r="U2486" s="25"/>
      <c r="V2486" s="19" t="str">
        <f aca="false">IF(COUNT(N2486:Q2486)=0,"",MIN(N2486:Q2486))</f>
        <v/>
      </c>
      <c r="W2486" s="16" t="str">
        <f aca="false">IF(V2486="","",INDEX($N$4:$Q$4,MATCH(V2486,N2486:Q2486,0)))</f>
        <v/>
      </c>
      <c r="X2486" s="19" t="str">
        <f aca="false">IF(COUNT(N2486:Q2486)&lt;2,"",SMALL(N2486:Q2486,2))</f>
        <v/>
      </c>
      <c r="Y2486" s="26" t="str">
        <f aca="false">IF(OR(V2486="",M2486=0),"",V2486/M2486-1)</f>
        <v/>
      </c>
      <c r="Z2486" s="26" t="str">
        <f aca="false">IF(OR(V2486="",L2486=""),"",V2486/(L2486*E2486)-1)</f>
        <v/>
      </c>
      <c r="AA2486" s="16" t="str">
        <f aca="false">IF(V2486="","SEM OFERTA",IF(OR(Y2486&gt;Premissas!$B$11,Y2486&lt;Premissas!$B$12),"VERIFICAR - UNIDADE/EMBALAGEM",IF(Y2486&gt;Premissas!$B$6,"NÃO COMPRAR - REAJUSTE &gt;5%","COMPRAR")))</f>
        <v>SEM OFERTA</v>
      </c>
      <c r="AB2486" s="18" t="str">
        <f aca="false">IF(W2486="DIMEC",S2486,IF(W2486="MEDCENTRO",U2486,""))</f>
        <v/>
      </c>
      <c r="AC2486" s="18" t="n">
        <f aca="false">IF(AA2486&lt;&gt;"COMPRAR",0,IF(AB2486="",I2486,MIN(I2486,AB2486)))</f>
        <v>0</v>
      </c>
      <c r="AD2486" s="19" t="n">
        <f aca="false">IF(AC2486&gt;0,AC2486*V2486,0)</f>
        <v>0</v>
      </c>
      <c r="AE2486" s="19" t="n">
        <f aca="false">IF(AC2486&gt;0,(M2486-V2486)*AC2486,0)</f>
        <v>0</v>
      </c>
      <c r="AF2486" s="16" t="str">
        <f aca="false">IF(AA2486&lt;&gt;"COMPRAR","",IF(AB2486="",IF(X2486="","",IF(X2486-V2486&lt;0.01,"EMPATE TÉCNICO","")),IF(AB2486&lt;I2486,"ESTOQUE INSUFICIENTE",IF(X2486="","",IF(X2486-V2486&lt;0.01,"EMPATE TÉCNICO","")))))</f>
        <v/>
      </c>
      <c r="AG2486" s="16" t="s">
        <v>1771</v>
      </c>
      <c r="AH2486" s="16" t="s">
        <v>7826</v>
      </c>
    </row>
    <row r="2487" customFormat="false" ht="15" hidden="false" customHeight="false" outlineLevel="0" collapsed="false">
      <c r="A2487" s="16" t="s">
        <v>7861</v>
      </c>
      <c r="B2487" s="17" t="s">
        <v>7862</v>
      </c>
      <c r="C2487" s="16" t="s">
        <v>7863</v>
      </c>
      <c r="D2487" s="16" t="s">
        <v>7860</v>
      </c>
      <c r="E2487" s="18" t="n">
        <v>1</v>
      </c>
      <c r="F2487" s="16" t="s">
        <v>43</v>
      </c>
      <c r="G2487" s="18" t="n">
        <v>0</v>
      </c>
      <c r="H2487" s="16" t="n">
        <v>0.3</v>
      </c>
      <c r="I2487" s="18" t="n">
        <v>1</v>
      </c>
      <c r="J2487" s="19" t="n">
        <v>16.935</v>
      </c>
      <c r="K2487" s="19" t="n">
        <v>16.935</v>
      </c>
      <c r="L2487" s="19" t="n">
        <v>16.935</v>
      </c>
      <c r="M2487" s="19" t="n">
        <f aca="false">IF(J2487&gt;0,J2487,K2487)*E2487</f>
        <v>16.935</v>
      </c>
      <c r="N2487" s="20"/>
      <c r="O2487" s="21" t="str">
        <f aca="false">IF(R2487="","",ROUND(R2487*(1-Premissas!$B$4),4))</f>
        <v/>
      </c>
      <c r="P2487" s="22"/>
      <c r="Q2487" s="22"/>
      <c r="R2487" s="23"/>
      <c r="S2487" s="24"/>
      <c r="T2487" s="24"/>
      <c r="U2487" s="25"/>
      <c r="V2487" s="19" t="str">
        <f aca="false">IF(COUNT(N2487:Q2487)=0,"",MIN(N2487:Q2487))</f>
        <v/>
      </c>
      <c r="W2487" s="16" t="str">
        <f aca="false">IF(V2487="","",INDEX($N$4:$Q$4,MATCH(V2487,N2487:Q2487,0)))</f>
        <v/>
      </c>
      <c r="X2487" s="19" t="str">
        <f aca="false">IF(COUNT(N2487:Q2487)&lt;2,"",SMALL(N2487:Q2487,2))</f>
        <v/>
      </c>
      <c r="Y2487" s="26" t="str">
        <f aca="false">IF(OR(V2487="",M2487=0),"",V2487/M2487-1)</f>
        <v/>
      </c>
      <c r="Z2487" s="26" t="str">
        <f aca="false">IF(OR(V2487="",L2487=""),"",V2487/(L2487*E2487)-1)</f>
        <v/>
      </c>
      <c r="AA2487" s="16" t="str">
        <f aca="false">IF(V2487="","SEM OFERTA",IF(OR(Y2487&gt;Premissas!$B$11,Y2487&lt;Premissas!$B$12),"VERIFICAR - UNIDADE/EMBALAGEM",IF(Y2487&gt;Premissas!$B$6,"NÃO COMPRAR - REAJUSTE &gt;5%","COMPRAR")))</f>
        <v>SEM OFERTA</v>
      </c>
      <c r="AB2487" s="18" t="str">
        <f aca="false">IF(W2487="DIMEC",S2487,IF(W2487="MEDCENTRO",U2487,""))</f>
        <v/>
      </c>
      <c r="AC2487" s="18" t="n">
        <f aca="false">IF(AA2487&lt;&gt;"COMPRAR",0,IF(AB2487="",I2487,MIN(I2487,AB2487)))</f>
        <v>0</v>
      </c>
      <c r="AD2487" s="19" t="n">
        <f aca="false">IF(AC2487&gt;0,AC2487*V2487,0)</f>
        <v>0</v>
      </c>
      <c r="AE2487" s="19" t="n">
        <f aca="false">IF(AC2487&gt;0,(M2487-V2487)*AC2487,0)</f>
        <v>0</v>
      </c>
      <c r="AF2487" s="16" t="str">
        <f aca="false">IF(AA2487&lt;&gt;"COMPRAR","",IF(AB2487="",IF(X2487="","",IF(X2487-V2487&lt;0.01,"EMPATE TÉCNICO","")),IF(AB2487&lt;I2487,"ESTOQUE INSUFICIENTE",IF(X2487="","",IF(X2487-V2487&lt;0.01,"EMPATE TÉCNICO","")))))</f>
        <v/>
      </c>
      <c r="AG2487" s="16" t="s">
        <v>1771</v>
      </c>
      <c r="AH2487" s="16" t="s">
        <v>7826</v>
      </c>
    </row>
    <row r="2488" customFormat="false" ht="15" hidden="false" customHeight="false" outlineLevel="0" collapsed="false">
      <c r="A2488" s="16" t="s">
        <v>7864</v>
      </c>
      <c r="B2488" s="17" t="s">
        <v>7865</v>
      </c>
      <c r="C2488" s="16" t="s">
        <v>7866</v>
      </c>
      <c r="D2488" s="16" t="s">
        <v>7860</v>
      </c>
      <c r="E2488" s="18" t="n">
        <v>1</v>
      </c>
      <c r="F2488" s="16" t="s">
        <v>41</v>
      </c>
      <c r="G2488" s="18" t="n">
        <v>5</v>
      </c>
      <c r="H2488" s="16" t="n">
        <v>4.3</v>
      </c>
      <c r="I2488" s="18" t="n">
        <v>7</v>
      </c>
      <c r="J2488" s="19" t="n">
        <v>45.25</v>
      </c>
      <c r="K2488" s="19" t="n">
        <v>45.25</v>
      </c>
      <c r="L2488" s="19" t="n">
        <v>45.25</v>
      </c>
      <c r="M2488" s="19" t="n">
        <f aca="false">IF(J2488&gt;0,J2488,K2488)*E2488</f>
        <v>45.25</v>
      </c>
      <c r="N2488" s="20"/>
      <c r="O2488" s="21" t="str">
        <f aca="false">IF(R2488="","",ROUND(R2488*(1-Premissas!$B$4),4))</f>
        <v/>
      </c>
      <c r="P2488" s="22"/>
      <c r="Q2488" s="22"/>
      <c r="R2488" s="23"/>
      <c r="S2488" s="24"/>
      <c r="T2488" s="24"/>
      <c r="U2488" s="25"/>
      <c r="V2488" s="19" t="str">
        <f aca="false">IF(COUNT(N2488:Q2488)=0,"",MIN(N2488:Q2488))</f>
        <v/>
      </c>
      <c r="W2488" s="16" t="str">
        <f aca="false">IF(V2488="","",INDEX($N$4:$Q$4,MATCH(V2488,N2488:Q2488,0)))</f>
        <v/>
      </c>
      <c r="X2488" s="19" t="str">
        <f aca="false">IF(COUNT(N2488:Q2488)&lt;2,"",SMALL(N2488:Q2488,2))</f>
        <v/>
      </c>
      <c r="Y2488" s="26" t="str">
        <f aca="false">IF(OR(V2488="",M2488=0),"",V2488/M2488-1)</f>
        <v/>
      </c>
      <c r="Z2488" s="26" t="str">
        <f aca="false">IF(OR(V2488="",L2488=""),"",V2488/(L2488*E2488)-1)</f>
        <v/>
      </c>
      <c r="AA2488" s="16" t="str">
        <f aca="false">IF(V2488="","SEM OFERTA",IF(OR(Y2488&gt;Premissas!$B$11,Y2488&lt;Premissas!$B$12),"VERIFICAR - UNIDADE/EMBALAGEM",IF(Y2488&gt;Premissas!$B$6,"NÃO COMPRAR - REAJUSTE &gt;5%","COMPRAR")))</f>
        <v>SEM OFERTA</v>
      </c>
      <c r="AB2488" s="18" t="str">
        <f aca="false">IF(W2488="DIMEC",S2488,IF(W2488="MEDCENTRO",U2488,""))</f>
        <v/>
      </c>
      <c r="AC2488" s="18" t="n">
        <f aca="false">IF(AA2488&lt;&gt;"COMPRAR",0,IF(AB2488="",I2488,MIN(I2488,AB2488)))</f>
        <v>0</v>
      </c>
      <c r="AD2488" s="19" t="n">
        <f aca="false">IF(AC2488&gt;0,AC2488*V2488,0)</f>
        <v>0</v>
      </c>
      <c r="AE2488" s="19" t="n">
        <f aca="false">IF(AC2488&gt;0,(M2488-V2488)*AC2488,0)</f>
        <v>0</v>
      </c>
      <c r="AF2488" s="16" t="str">
        <f aca="false">IF(AA2488&lt;&gt;"COMPRAR","",IF(AB2488="",IF(X2488="","",IF(X2488-V2488&lt;0.01,"EMPATE TÉCNICO","")),IF(AB2488&lt;I2488,"ESTOQUE INSUFICIENTE",IF(X2488="","",IF(X2488-V2488&lt;0.01,"EMPATE TÉCNICO","")))))</f>
        <v/>
      </c>
      <c r="AG2488" s="16" t="s">
        <v>1771</v>
      </c>
      <c r="AH2488" s="16" t="s">
        <v>7826</v>
      </c>
    </row>
    <row r="2489" customFormat="false" ht="15" hidden="false" customHeight="false" outlineLevel="0" collapsed="false">
      <c r="A2489" s="16" t="s">
        <v>7867</v>
      </c>
      <c r="B2489" s="17" t="s">
        <v>7868</v>
      </c>
      <c r="C2489" s="16" t="s">
        <v>7869</v>
      </c>
      <c r="D2489" s="16" t="s">
        <v>3639</v>
      </c>
      <c r="E2489" s="18" t="n">
        <v>8</v>
      </c>
      <c r="F2489" s="16" t="s">
        <v>41</v>
      </c>
      <c r="G2489" s="18" t="n">
        <v>2</v>
      </c>
      <c r="H2489" s="16" t="n">
        <v>8</v>
      </c>
      <c r="I2489" s="18" t="n">
        <v>3</v>
      </c>
      <c r="J2489" s="19" t="n">
        <v>16.46</v>
      </c>
      <c r="K2489" s="19" t="n">
        <v>16.46</v>
      </c>
      <c r="L2489" s="19" t="n">
        <v>16.46</v>
      </c>
      <c r="M2489" s="19" t="n">
        <f aca="false">IF(J2489&gt;0,J2489,K2489)*E2489</f>
        <v>131.68</v>
      </c>
      <c r="N2489" s="20"/>
      <c r="O2489" s="21" t="str">
        <f aca="false">IF(R2489="","",ROUND(R2489*(1-Premissas!$B$4),4))</f>
        <v/>
      </c>
      <c r="P2489" s="22"/>
      <c r="Q2489" s="22"/>
      <c r="R2489" s="23"/>
      <c r="S2489" s="24"/>
      <c r="T2489" s="24"/>
      <c r="U2489" s="25"/>
      <c r="V2489" s="19" t="str">
        <f aca="false">IF(COUNT(N2489:Q2489)=0,"",MIN(N2489:Q2489))</f>
        <v/>
      </c>
      <c r="W2489" s="16" t="str">
        <f aca="false">IF(V2489="","",INDEX($N$4:$Q$4,MATCH(V2489,N2489:Q2489,0)))</f>
        <v/>
      </c>
      <c r="X2489" s="19" t="str">
        <f aca="false">IF(COUNT(N2489:Q2489)&lt;2,"",SMALL(N2489:Q2489,2))</f>
        <v/>
      </c>
      <c r="Y2489" s="26" t="str">
        <f aca="false">IF(OR(V2489="",M2489=0),"",V2489/M2489-1)</f>
        <v/>
      </c>
      <c r="Z2489" s="26" t="str">
        <f aca="false">IF(OR(V2489="",L2489=""),"",V2489/(L2489*E2489)-1)</f>
        <v/>
      </c>
      <c r="AA2489" s="16" t="str">
        <f aca="false">IF(V2489="","SEM OFERTA",IF(OR(Y2489&gt;Premissas!$B$11,Y2489&lt;Premissas!$B$12),"VERIFICAR - UNIDADE/EMBALAGEM",IF(Y2489&gt;Premissas!$B$6,"NÃO COMPRAR - REAJUSTE &gt;5%","COMPRAR")))</f>
        <v>SEM OFERTA</v>
      </c>
      <c r="AB2489" s="18" t="str">
        <f aca="false">IF(W2489="DIMEC",S2489,IF(W2489="MEDCENTRO",U2489,""))</f>
        <v/>
      </c>
      <c r="AC2489" s="18" t="n">
        <f aca="false">IF(AA2489&lt;&gt;"COMPRAR",0,IF(AB2489="",I2489,MIN(I2489,AB2489)))</f>
        <v>0</v>
      </c>
      <c r="AD2489" s="19" t="n">
        <f aca="false">IF(AC2489&gt;0,AC2489*V2489,0)</f>
        <v>0</v>
      </c>
      <c r="AE2489" s="19" t="n">
        <f aca="false">IF(AC2489&gt;0,(M2489-V2489)*AC2489,0)</f>
        <v>0</v>
      </c>
      <c r="AF2489" s="16" t="str">
        <f aca="false">IF(AA2489&lt;&gt;"COMPRAR","",IF(AB2489="",IF(X2489="","",IF(X2489-V2489&lt;0.01,"EMPATE TÉCNICO","")),IF(AB2489&lt;I2489,"ESTOQUE INSUFICIENTE",IF(X2489="","",IF(X2489-V2489&lt;0.01,"EMPATE TÉCNICO","")))))</f>
        <v/>
      </c>
      <c r="AG2489" s="16" t="s">
        <v>203</v>
      </c>
      <c r="AH2489" s="16" t="s">
        <v>7826</v>
      </c>
    </row>
    <row r="2490" customFormat="false" ht="15" hidden="false" customHeight="false" outlineLevel="0" collapsed="false">
      <c r="A2490" s="16" t="s">
        <v>7870</v>
      </c>
      <c r="B2490" s="17" t="s">
        <v>7871</v>
      </c>
      <c r="C2490" s="16" t="s">
        <v>7872</v>
      </c>
      <c r="D2490" s="16" t="s">
        <v>3639</v>
      </c>
      <c r="E2490" s="18" t="n">
        <v>8</v>
      </c>
      <c r="F2490" s="16" t="s">
        <v>41</v>
      </c>
      <c r="G2490" s="18" t="n">
        <v>18</v>
      </c>
      <c r="H2490" s="16" t="n">
        <v>7.5</v>
      </c>
      <c r="I2490" s="18" t="n">
        <v>1</v>
      </c>
      <c r="J2490" s="19" t="n">
        <v>12.17625</v>
      </c>
      <c r="K2490" s="19" t="n">
        <v>12.17625</v>
      </c>
      <c r="L2490" s="19" t="n">
        <v>12.1762</v>
      </c>
      <c r="M2490" s="19" t="n">
        <f aca="false">IF(J2490&gt;0,J2490,K2490)*E2490</f>
        <v>97.41</v>
      </c>
      <c r="N2490" s="20"/>
      <c r="O2490" s="21" t="str">
        <f aca="false">IF(R2490="","",ROUND(R2490*(1-Premissas!$B$4),4))</f>
        <v/>
      </c>
      <c r="P2490" s="22"/>
      <c r="Q2490" s="22"/>
      <c r="R2490" s="23"/>
      <c r="S2490" s="24"/>
      <c r="T2490" s="24"/>
      <c r="U2490" s="25"/>
      <c r="V2490" s="19" t="str">
        <f aca="false">IF(COUNT(N2490:Q2490)=0,"",MIN(N2490:Q2490))</f>
        <v/>
      </c>
      <c r="W2490" s="16" t="str">
        <f aca="false">IF(V2490="","",INDEX($N$4:$Q$4,MATCH(V2490,N2490:Q2490,0)))</f>
        <v/>
      </c>
      <c r="X2490" s="19" t="str">
        <f aca="false">IF(COUNT(N2490:Q2490)&lt;2,"",SMALL(N2490:Q2490,2))</f>
        <v/>
      </c>
      <c r="Y2490" s="26" t="str">
        <f aca="false">IF(OR(V2490="",M2490=0),"",V2490/M2490-1)</f>
        <v/>
      </c>
      <c r="Z2490" s="26" t="str">
        <f aca="false">IF(OR(V2490="",L2490=""),"",V2490/(L2490*E2490)-1)</f>
        <v/>
      </c>
      <c r="AA2490" s="16" t="str">
        <f aca="false">IF(V2490="","SEM OFERTA",IF(OR(Y2490&gt;Premissas!$B$11,Y2490&lt;Premissas!$B$12),"VERIFICAR - UNIDADE/EMBALAGEM",IF(Y2490&gt;Premissas!$B$6,"NÃO COMPRAR - REAJUSTE &gt;5%","COMPRAR")))</f>
        <v>SEM OFERTA</v>
      </c>
      <c r="AB2490" s="18" t="str">
        <f aca="false">IF(W2490="DIMEC",S2490,IF(W2490="MEDCENTRO",U2490,""))</f>
        <v/>
      </c>
      <c r="AC2490" s="18" t="n">
        <f aca="false">IF(AA2490&lt;&gt;"COMPRAR",0,IF(AB2490="",I2490,MIN(I2490,AB2490)))</f>
        <v>0</v>
      </c>
      <c r="AD2490" s="19" t="n">
        <f aca="false">IF(AC2490&gt;0,AC2490*V2490,0)</f>
        <v>0</v>
      </c>
      <c r="AE2490" s="19" t="n">
        <f aca="false">IF(AC2490&gt;0,(M2490-V2490)*AC2490,0)</f>
        <v>0</v>
      </c>
      <c r="AF2490" s="16" t="str">
        <f aca="false">IF(AA2490&lt;&gt;"COMPRAR","",IF(AB2490="",IF(X2490="","",IF(X2490-V2490&lt;0.01,"EMPATE TÉCNICO","")),IF(AB2490&lt;I2490,"ESTOQUE INSUFICIENTE",IF(X2490="","",IF(X2490-V2490&lt;0.01,"EMPATE TÉCNICO","")))))</f>
        <v/>
      </c>
      <c r="AG2490" s="16" t="s">
        <v>203</v>
      </c>
      <c r="AH2490" s="16" t="s">
        <v>7826</v>
      </c>
    </row>
    <row r="2491" customFormat="false" ht="15" hidden="false" customHeight="false" outlineLevel="0" collapsed="false">
      <c r="A2491" s="16" t="s">
        <v>7873</v>
      </c>
      <c r="B2491" s="17" t="s">
        <v>7874</v>
      </c>
      <c r="C2491" s="16" t="s">
        <v>7875</v>
      </c>
      <c r="D2491" s="16" t="s">
        <v>7876</v>
      </c>
      <c r="E2491" s="18" t="n">
        <v>8</v>
      </c>
      <c r="F2491" s="16" t="s">
        <v>43</v>
      </c>
      <c r="G2491" s="18" t="n">
        <v>0</v>
      </c>
      <c r="H2491" s="16" t="n">
        <v>1.4</v>
      </c>
      <c r="I2491" s="18" t="n">
        <v>1</v>
      </c>
      <c r="J2491" s="19" t="n">
        <v>12.58125</v>
      </c>
      <c r="K2491" s="19" t="n">
        <v>12.58125</v>
      </c>
      <c r="L2491" s="19" t="n">
        <v>12.5812</v>
      </c>
      <c r="M2491" s="19" t="n">
        <f aca="false">IF(J2491&gt;0,J2491,K2491)*E2491</f>
        <v>100.65</v>
      </c>
      <c r="N2491" s="20"/>
      <c r="O2491" s="21" t="str">
        <f aca="false">IF(R2491="","",ROUND(R2491*(1-Premissas!$B$4),4))</f>
        <v/>
      </c>
      <c r="P2491" s="22"/>
      <c r="Q2491" s="22"/>
      <c r="R2491" s="23"/>
      <c r="S2491" s="24"/>
      <c r="T2491" s="24"/>
      <c r="U2491" s="25"/>
      <c r="V2491" s="19" t="str">
        <f aca="false">IF(COUNT(N2491:Q2491)=0,"",MIN(N2491:Q2491))</f>
        <v/>
      </c>
      <c r="W2491" s="16" t="str">
        <f aca="false">IF(V2491="","",INDEX($N$4:$Q$4,MATCH(V2491,N2491:Q2491,0)))</f>
        <v/>
      </c>
      <c r="X2491" s="19" t="str">
        <f aca="false">IF(COUNT(N2491:Q2491)&lt;2,"",SMALL(N2491:Q2491,2))</f>
        <v/>
      </c>
      <c r="Y2491" s="26" t="str">
        <f aca="false">IF(OR(V2491="",M2491=0),"",V2491/M2491-1)</f>
        <v/>
      </c>
      <c r="Z2491" s="26" t="str">
        <f aca="false">IF(OR(V2491="",L2491=""),"",V2491/(L2491*E2491)-1)</f>
        <v/>
      </c>
      <c r="AA2491" s="16" t="str">
        <f aca="false">IF(V2491="","SEM OFERTA",IF(OR(Y2491&gt;Premissas!$B$11,Y2491&lt;Premissas!$B$12),"VERIFICAR - UNIDADE/EMBALAGEM",IF(Y2491&gt;Premissas!$B$6,"NÃO COMPRAR - REAJUSTE &gt;5%","COMPRAR")))</f>
        <v>SEM OFERTA</v>
      </c>
      <c r="AB2491" s="18" t="str">
        <f aca="false">IF(W2491="DIMEC",S2491,IF(W2491="MEDCENTRO",U2491,""))</f>
        <v/>
      </c>
      <c r="AC2491" s="18" t="n">
        <f aca="false">IF(AA2491&lt;&gt;"COMPRAR",0,IF(AB2491="",I2491,MIN(I2491,AB2491)))</f>
        <v>0</v>
      </c>
      <c r="AD2491" s="19" t="n">
        <f aca="false">IF(AC2491&gt;0,AC2491*V2491,0)</f>
        <v>0</v>
      </c>
      <c r="AE2491" s="19" t="n">
        <f aca="false">IF(AC2491&gt;0,(M2491-V2491)*AC2491,0)</f>
        <v>0</v>
      </c>
      <c r="AF2491" s="16" t="str">
        <f aca="false">IF(AA2491&lt;&gt;"COMPRAR","",IF(AB2491="",IF(X2491="","",IF(X2491-V2491&lt;0.01,"EMPATE TÉCNICO","")),IF(AB2491&lt;I2491,"ESTOQUE INSUFICIENTE",IF(X2491="","",IF(X2491-V2491&lt;0.01,"EMPATE TÉCNICO","")))))</f>
        <v/>
      </c>
      <c r="AG2491" s="16" t="s">
        <v>203</v>
      </c>
      <c r="AH2491" s="16" t="s">
        <v>7826</v>
      </c>
    </row>
    <row r="2492" customFormat="false" ht="15" hidden="false" customHeight="false" outlineLevel="0" collapsed="false">
      <c r="A2492" s="16" t="s">
        <v>7877</v>
      </c>
      <c r="B2492" s="17" t="s">
        <v>7878</v>
      </c>
      <c r="C2492" s="16" t="s">
        <v>7879</v>
      </c>
      <c r="D2492" s="16" t="s">
        <v>3639</v>
      </c>
      <c r="E2492" s="18" t="n">
        <v>8</v>
      </c>
      <c r="F2492" s="16" t="s">
        <v>41</v>
      </c>
      <c r="G2492" s="18" t="n">
        <v>13</v>
      </c>
      <c r="H2492" s="16" t="n">
        <v>7.5</v>
      </c>
      <c r="I2492" s="18" t="n">
        <v>1</v>
      </c>
      <c r="J2492" s="19" t="n">
        <v>13.4125</v>
      </c>
      <c r="K2492" s="19" t="n">
        <v>13.4125</v>
      </c>
      <c r="L2492" s="19" t="n">
        <v>13.4125</v>
      </c>
      <c r="M2492" s="19" t="n">
        <f aca="false">IF(J2492&gt;0,J2492,K2492)*E2492</f>
        <v>107.3</v>
      </c>
      <c r="N2492" s="20"/>
      <c r="O2492" s="21" t="str">
        <f aca="false">IF(R2492="","",ROUND(R2492*(1-Premissas!$B$4),4))</f>
        <v/>
      </c>
      <c r="P2492" s="22"/>
      <c r="Q2492" s="22"/>
      <c r="R2492" s="23"/>
      <c r="S2492" s="24"/>
      <c r="T2492" s="24"/>
      <c r="U2492" s="25"/>
      <c r="V2492" s="19" t="str">
        <f aca="false">IF(COUNT(N2492:Q2492)=0,"",MIN(N2492:Q2492))</f>
        <v/>
      </c>
      <c r="W2492" s="16" t="str">
        <f aca="false">IF(V2492="","",INDEX($N$4:$Q$4,MATCH(V2492,N2492:Q2492,0)))</f>
        <v/>
      </c>
      <c r="X2492" s="19" t="str">
        <f aca="false">IF(COUNT(N2492:Q2492)&lt;2,"",SMALL(N2492:Q2492,2))</f>
        <v/>
      </c>
      <c r="Y2492" s="26" t="str">
        <f aca="false">IF(OR(V2492="",M2492=0),"",V2492/M2492-1)</f>
        <v/>
      </c>
      <c r="Z2492" s="26" t="str">
        <f aca="false">IF(OR(V2492="",L2492=""),"",V2492/(L2492*E2492)-1)</f>
        <v/>
      </c>
      <c r="AA2492" s="16" t="str">
        <f aca="false">IF(V2492="","SEM OFERTA",IF(OR(Y2492&gt;Premissas!$B$11,Y2492&lt;Premissas!$B$12),"VERIFICAR - UNIDADE/EMBALAGEM",IF(Y2492&gt;Premissas!$B$6,"NÃO COMPRAR - REAJUSTE &gt;5%","COMPRAR")))</f>
        <v>SEM OFERTA</v>
      </c>
      <c r="AB2492" s="18" t="str">
        <f aca="false">IF(W2492="DIMEC",S2492,IF(W2492="MEDCENTRO",U2492,""))</f>
        <v/>
      </c>
      <c r="AC2492" s="18" t="n">
        <f aca="false">IF(AA2492&lt;&gt;"COMPRAR",0,IF(AB2492="",I2492,MIN(I2492,AB2492)))</f>
        <v>0</v>
      </c>
      <c r="AD2492" s="19" t="n">
        <f aca="false">IF(AC2492&gt;0,AC2492*V2492,0)</f>
        <v>0</v>
      </c>
      <c r="AE2492" s="19" t="n">
        <f aca="false">IF(AC2492&gt;0,(M2492-V2492)*AC2492,0)</f>
        <v>0</v>
      </c>
      <c r="AF2492" s="16" t="str">
        <f aca="false">IF(AA2492&lt;&gt;"COMPRAR","",IF(AB2492="",IF(X2492="","",IF(X2492-V2492&lt;0.01,"EMPATE TÉCNICO","")),IF(AB2492&lt;I2492,"ESTOQUE INSUFICIENTE",IF(X2492="","",IF(X2492-V2492&lt;0.01,"EMPATE TÉCNICO","")))))</f>
        <v/>
      </c>
      <c r="AG2492" s="16" t="s">
        <v>203</v>
      </c>
      <c r="AH2492" s="16" t="s">
        <v>7826</v>
      </c>
    </row>
    <row r="2493" customFormat="false" ht="15" hidden="false" customHeight="false" outlineLevel="0" collapsed="false">
      <c r="A2493" s="16" t="s">
        <v>7880</v>
      </c>
      <c r="B2493" s="17" t="s">
        <v>7881</v>
      </c>
      <c r="C2493" s="16" t="s">
        <v>7882</v>
      </c>
      <c r="D2493" s="16" t="s">
        <v>7860</v>
      </c>
      <c r="E2493" s="18" t="n">
        <v>8</v>
      </c>
      <c r="F2493" s="16" t="s">
        <v>41</v>
      </c>
      <c r="G2493" s="18" t="n">
        <v>4</v>
      </c>
      <c r="H2493" s="16" t="n">
        <v>3.2</v>
      </c>
      <c r="I2493" s="18" t="n">
        <v>1</v>
      </c>
      <c r="J2493" s="19" t="n">
        <v>21.26875</v>
      </c>
      <c r="K2493" s="19" t="n">
        <v>21.26875</v>
      </c>
      <c r="L2493" s="19" t="n">
        <v>21.2688</v>
      </c>
      <c r="M2493" s="19" t="n">
        <f aca="false">IF(J2493&gt;0,J2493,K2493)*E2493</f>
        <v>170.15</v>
      </c>
      <c r="N2493" s="20"/>
      <c r="O2493" s="21" t="str">
        <f aca="false">IF(R2493="","",ROUND(R2493*(1-Premissas!$B$4),4))</f>
        <v/>
      </c>
      <c r="P2493" s="22"/>
      <c r="Q2493" s="22"/>
      <c r="R2493" s="23"/>
      <c r="S2493" s="24"/>
      <c r="T2493" s="24"/>
      <c r="U2493" s="25"/>
      <c r="V2493" s="19" t="str">
        <f aca="false">IF(COUNT(N2493:Q2493)=0,"",MIN(N2493:Q2493))</f>
        <v/>
      </c>
      <c r="W2493" s="16" t="str">
        <f aca="false">IF(V2493="","",INDEX($N$4:$Q$4,MATCH(V2493,N2493:Q2493,0)))</f>
        <v/>
      </c>
      <c r="X2493" s="19" t="str">
        <f aca="false">IF(COUNT(N2493:Q2493)&lt;2,"",SMALL(N2493:Q2493,2))</f>
        <v/>
      </c>
      <c r="Y2493" s="26" t="str">
        <f aca="false">IF(OR(V2493="",M2493=0),"",V2493/M2493-1)</f>
        <v/>
      </c>
      <c r="Z2493" s="26" t="str">
        <f aca="false">IF(OR(V2493="",L2493=""),"",V2493/(L2493*E2493)-1)</f>
        <v/>
      </c>
      <c r="AA2493" s="16" t="str">
        <f aca="false">IF(V2493="","SEM OFERTA",IF(OR(Y2493&gt;Premissas!$B$11,Y2493&lt;Premissas!$B$12),"VERIFICAR - UNIDADE/EMBALAGEM",IF(Y2493&gt;Premissas!$B$6,"NÃO COMPRAR - REAJUSTE &gt;5%","COMPRAR")))</f>
        <v>SEM OFERTA</v>
      </c>
      <c r="AB2493" s="18" t="str">
        <f aca="false">IF(W2493="DIMEC",S2493,IF(W2493="MEDCENTRO",U2493,""))</f>
        <v/>
      </c>
      <c r="AC2493" s="18" t="n">
        <f aca="false">IF(AA2493&lt;&gt;"COMPRAR",0,IF(AB2493="",I2493,MIN(I2493,AB2493)))</f>
        <v>0</v>
      </c>
      <c r="AD2493" s="19" t="n">
        <f aca="false">IF(AC2493&gt;0,AC2493*V2493,0)</f>
        <v>0</v>
      </c>
      <c r="AE2493" s="19" t="n">
        <f aca="false">IF(AC2493&gt;0,(M2493-V2493)*AC2493,0)</f>
        <v>0</v>
      </c>
      <c r="AF2493" s="16" t="str">
        <f aca="false">IF(AA2493&lt;&gt;"COMPRAR","",IF(AB2493="",IF(X2493="","",IF(X2493-V2493&lt;0.01,"EMPATE TÉCNICO","")),IF(AB2493&lt;I2493,"ESTOQUE INSUFICIENTE",IF(X2493="","",IF(X2493-V2493&lt;0.01,"EMPATE TÉCNICO","")))))</f>
        <v/>
      </c>
      <c r="AG2493" s="16" t="s">
        <v>203</v>
      </c>
      <c r="AH2493" s="16" t="s">
        <v>7826</v>
      </c>
    </row>
    <row r="2494" customFormat="false" ht="15" hidden="false" customHeight="false" outlineLevel="0" collapsed="false">
      <c r="A2494" s="16" t="s">
        <v>7883</v>
      </c>
      <c r="B2494" s="17" t="s">
        <v>7884</v>
      </c>
      <c r="C2494" s="16" t="s">
        <v>7885</v>
      </c>
      <c r="D2494" s="16" t="s">
        <v>3639</v>
      </c>
      <c r="E2494" s="18" t="n">
        <v>8</v>
      </c>
      <c r="F2494" s="16" t="s">
        <v>41</v>
      </c>
      <c r="G2494" s="18" t="n">
        <v>12</v>
      </c>
      <c r="H2494" s="16" t="n">
        <v>8.6</v>
      </c>
      <c r="I2494" s="18" t="n">
        <v>2</v>
      </c>
      <c r="J2494" s="19" t="n">
        <v>16.9825</v>
      </c>
      <c r="K2494" s="19" t="n">
        <v>16.9825</v>
      </c>
      <c r="L2494" s="19" t="n">
        <v>16.46</v>
      </c>
      <c r="M2494" s="19" t="n">
        <f aca="false">IF(J2494&gt;0,J2494,K2494)*E2494</f>
        <v>135.86</v>
      </c>
      <c r="N2494" s="20"/>
      <c r="O2494" s="21" t="str">
        <f aca="false">IF(R2494="","",ROUND(R2494*(1-Premissas!$B$4),4))</f>
        <v/>
      </c>
      <c r="P2494" s="22"/>
      <c r="Q2494" s="22"/>
      <c r="R2494" s="23"/>
      <c r="S2494" s="24"/>
      <c r="T2494" s="24"/>
      <c r="U2494" s="25"/>
      <c r="V2494" s="19" t="str">
        <f aca="false">IF(COUNT(N2494:Q2494)=0,"",MIN(N2494:Q2494))</f>
        <v/>
      </c>
      <c r="W2494" s="16" t="str">
        <f aca="false">IF(V2494="","",INDEX($N$4:$Q$4,MATCH(V2494,N2494:Q2494,0)))</f>
        <v/>
      </c>
      <c r="X2494" s="19" t="str">
        <f aca="false">IF(COUNT(N2494:Q2494)&lt;2,"",SMALL(N2494:Q2494,2))</f>
        <v/>
      </c>
      <c r="Y2494" s="26" t="str">
        <f aca="false">IF(OR(V2494="",M2494=0),"",V2494/M2494-1)</f>
        <v/>
      </c>
      <c r="Z2494" s="26" t="str">
        <f aca="false">IF(OR(V2494="",L2494=""),"",V2494/(L2494*E2494)-1)</f>
        <v/>
      </c>
      <c r="AA2494" s="16" t="str">
        <f aca="false">IF(V2494="","SEM OFERTA",IF(OR(Y2494&gt;Premissas!$B$11,Y2494&lt;Premissas!$B$12),"VERIFICAR - UNIDADE/EMBALAGEM",IF(Y2494&gt;Premissas!$B$6,"NÃO COMPRAR - REAJUSTE &gt;5%","COMPRAR")))</f>
        <v>SEM OFERTA</v>
      </c>
      <c r="AB2494" s="18" t="str">
        <f aca="false">IF(W2494="DIMEC",S2494,IF(W2494="MEDCENTRO",U2494,""))</f>
        <v/>
      </c>
      <c r="AC2494" s="18" t="n">
        <f aca="false">IF(AA2494&lt;&gt;"COMPRAR",0,IF(AB2494="",I2494,MIN(I2494,AB2494)))</f>
        <v>0</v>
      </c>
      <c r="AD2494" s="19" t="n">
        <f aca="false">IF(AC2494&gt;0,AC2494*V2494,0)</f>
        <v>0</v>
      </c>
      <c r="AE2494" s="19" t="n">
        <f aca="false">IF(AC2494&gt;0,(M2494-V2494)*AC2494,0)</f>
        <v>0</v>
      </c>
      <c r="AF2494" s="16" t="str">
        <f aca="false">IF(AA2494&lt;&gt;"COMPRAR","",IF(AB2494="",IF(X2494="","",IF(X2494-V2494&lt;0.01,"EMPATE TÉCNICO","")),IF(AB2494&lt;I2494,"ESTOQUE INSUFICIENTE",IF(X2494="","",IF(X2494-V2494&lt;0.01,"EMPATE TÉCNICO","")))))</f>
        <v/>
      </c>
      <c r="AG2494" s="16" t="s">
        <v>203</v>
      </c>
      <c r="AH2494" s="16" t="s">
        <v>7826</v>
      </c>
    </row>
    <row r="2495" customFormat="false" ht="15" hidden="false" customHeight="false" outlineLevel="0" collapsed="false">
      <c r="A2495" s="16" t="s">
        <v>7886</v>
      </c>
      <c r="B2495" s="17" t="s">
        <v>7887</v>
      </c>
      <c r="C2495" s="16" t="s">
        <v>7888</v>
      </c>
      <c r="D2495" s="16" t="s">
        <v>3639</v>
      </c>
      <c r="E2495" s="18" t="n">
        <v>4</v>
      </c>
      <c r="F2495" s="16" t="s">
        <v>41</v>
      </c>
      <c r="G2495" s="18" t="n">
        <v>1</v>
      </c>
      <c r="H2495" s="16" t="n">
        <v>4</v>
      </c>
      <c r="I2495" s="18" t="n">
        <v>3</v>
      </c>
      <c r="J2495" s="19" t="n">
        <v>29.76</v>
      </c>
      <c r="K2495" s="19" t="n">
        <v>29.76</v>
      </c>
      <c r="L2495" s="19" t="n">
        <v>29.76</v>
      </c>
      <c r="M2495" s="19" t="n">
        <f aca="false">IF(J2495&gt;0,J2495,K2495)*E2495</f>
        <v>119.04</v>
      </c>
      <c r="N2495" s="20"/>
      <c r="O2495" s="21" t="str">
        <f aca="false">IF(R2495="","",ROUND(R2495*(1-Premissas!$B$4),4))</f>
        <v/>
      </c>
      <c r="P2495" s="22"/>
      <c r="Q2495" s="22"/>
      <c r="R2495" s="23"/>
      <c r="S2495" s="24"/>
      <c r="T2495" s="24"/>
      <c r="U2495" s="25"/>
      <c r="V2495" s="19" t="str">
        <f aca="false">IF(COUNT(N2495:Q2495)=0,"",MIN(N2495:Q2495))</f>
        <v/>
      </c>
      <c r="W2495" s="16" t="str">
        <f aca="false">IF(V2495="","",INDEX($N$4:$Q$4,MATCH(V2495,N2495:Q2495,0)))</f>
        <v/>
      </c>
      <c r="X2495" s="19" t="str">
        <f aca="false">IF(COUNT(N2495:Q2495)&lt;2,"",SMALL(N2495:Q2495,2))</f>
        <v/>
      </c>
      <c r="Y2495" s="26" t="str">
        <f aca="false">IF(OR(V2495="",M2495=0),"",V2495/M2495-1)</f>
        <v/>
      </c>
      <c r="Z2495" s="26" t="str">
        <f aca="false">IF(OR(V2495="",L2495=""),"",V2495/(L2495*E2495)-1)</f>
        <v/>
      </c>
      <c r="AA2495" s="16" t="str">
        <f aca="false">IF(V2495="","SEM OFERTA",IF(OR(Y2495&gt;Premissas!$B$11,Y2495&lt;Premissas!$B$12),"VERIFICAR - UNIDADE/EMBALAGEM",IF(Y2495&gt;Premissas!$B$6,"NÃO COMPRAR - REAJUSTE &gt;5%","COMPRAR")))</f>
        <v>SEM OFERTA</v>
      </c>
      <c r="AB2495" s="18" t="str">
        <f aca="false">IF(W2495="DIMEC",S2495,IF(W2495="MEDCENTRO",U2495,""))</f>
        <v/>
      </c>
      <c r="AC2495" s="18" t="n">
        <f aca="false">IF(AA2495&lt;&gt;"COMPRAR",0,IF(AB2495="",I2495,MIN(I2495,AB2495)))</f>
        <v>0</v>
      </c>
      <c r="AD2495" s="19" t="n">
        <f aca="false">IF(AC2495&gt;0,AC2495*V2495,0)</f>
        <v>0</v>
      </c>
      <c r="AE2495" s="19" t="n">
        <f aca="false">IF(AC2495&gt;0,(M2495-V2495)*AC2495,0)</f>
        <v>0</v>
      </c>
      <c r="AF2495" s="16" t="str">
        <f aca="false">IF(AA2495&lt;&gt;"COMPRAR","",IF(AB2495="",IF(X2495="","",IF(X2495-V2495&lt;0.01,"EMPATE TÉCNICO","")),IF(AB2495&lt;I2495,"ESTOQUE INSUFICIENTE",IF(X2495="","",IF(X2495-V2495&lt;0.01,"EMPATE TÉCNICO","")))))</f>
        <v/>
      </c>
      <c r="AG2495" s="16" t="s">
        <v>203</v>
      </c>
      <c r="AH2495" s="16" t="s">
        <v>7826</v>
      </c>
    </row>
    <row r="2496" customFormat="false" ht="15" hidden="false" customHeight="false" outlineLevel="0" collapsed="false">
      <c r="A2496" s="16" t="s">
        <v>7889</v>
      </c>
      <c r="B2496" s="17" t="s">
        <v>7890</v>
      </c>
      <c r="C2496" s="16" t="s">
        <v>7891</v>
      </c>
      <c r="D2496" s="16" t="s">
        <v>7860</v>
      </c>
      <c r="E2496" s="18" t="n">
        <v>8</v>
      </c>
      <c r="F2496" s="16" t="s">
        <v>42</v>
      </c>
      <c r="G2496" s="18" t="n">
        <v>1</v>
      </c>
      <c r="H2496" s="16" t="n">
        <v>1.9</v>
      </c>
      <c r="I2496" s="18" t="n">
        <v>1</v>
      </c>
      <c r="J2496" s="19" t="n">
        <v>27.28</v>
      </c>
      <c r="K2496" s="19" t="n">
        <v>27.28</v>
      </c>
      <c r="L2496" s="19" t="n">
        <v>27.28</v>
      </c>
      <c r="M2496" s="19" t="n">
        <f aca="false">IF(J2496&gt;0,J2496,K2496)*E2496</f>
        <v>218.24</v>
      </c>
      <c r="N2496" s="20"/>
      <c r="O2496" s="21" t="str">
        <f aca="false">IF(R2496="","",ROUND(R2496*(1-Premissas!$B$4),4))</f>
        <v/>
      </c>
      <c r="P2496" s="22"/>
      <c r="Q2496" s="22"/>
      <c r="R2496" s="23"/>
      <c r="S2496" s="24"/>
      <c r="T2496" s="24"/>
      <c r="U2496" s="25"/>
      <c r="V2496" s="19" t="str">
        <f aca="false">IF(COUNT(N2496:Q2496)=0,"",MIN(N2496:Q2496))</f>
        <v/>
      </c>
      <c r="W2496" s="16" t="str">
        <f aca="false">IF(V2496="","",INDEX($N$4:$Q$4,MATCH(V2496,N2496:Q2496,0)))</f>
        <v/>
      </c>
      <c r="X2496" s="19" t="str">
        <f aca="false">IF(COUNT(N2496:Q2496)&lt;2,"",SMALL(N2496:Q2496,2))</f>
        <v/>
      </c>
      <c r="Y2496" s="26" t="str">
        <f aca="false">IF(OR(V2496="",M2496=0),"",V2496/M2496-1)</f>
        <v/>
      </c>
      <c r="Z2496" s="26" t="str">
        <f aca="false">IF(OR(V2496="",L2496=""),"",V2496/(L2496*E2496)-1)</f>
        <v/>
      </c>
      <c r="AA2496" s="16" t="str">
        <f aca="false">IF(V2496="","SEM OFERTA",IF(OR(Y2496&gt;Premissas!$B$11,Y2496&lt;Premissas!$B$12),"VERIFICAR - UNIDADE/EMBALAGEM",IF(Y2496&gt;Premissas!$B$6,"NÃO COMPRAR - REAJUSTE &gt;5%","COMPRAR")))</f>
        <v>SEM OFERTA</v>
      </c>
      <c r="AB2496" s="18" t="str">
        <f aca="false">IF(W2496="DIMEC",S2496,IF(W2496="MEDCENTRO",U2496,""))</f>
        <v/>
      </c>
      <c r="AC2496" s="18" t="n">
        <f aca="false">IF(AA2496&lt;&gt;"COMPRAR",0,IF(AB2496="",I2496,MIN(I2496,AB2496)))</f>
        <v>0</v>
      </c>
      <c r="AD2496" s="19" t="n">
        <f aca="false">IF(AC2496&gt;0,AC2496*V2496,0)</f>
        <v>0</v>
      </c>
      <c r="AE2496" s="19" t="n">
        <f aca="false">IF(AC2496&gt;0,(M2496-V2496)*AC2496,0)</f>
        <v>0</v>
      </c>
      <c r="AF2496" s="16" t="str">
        <f aca="false">IF(AA2496&lt;&gt;"COMPRAR","",IF(AB2496="",IF(X2496="","",IF(X2496-V2496&lt;0.01,"EMPATE TÉCNICO","")),IF(AB2496&lt;I2496,"ESTOQUE INSUFICIENTE",IF(X2496="","",IF(X2496-V2496&lt;0.01,"EMPATE TÉCNICO","")))))</f>
        <v/>
      </c>
      <c r="AG2496" s="16" t="s">
        <v>203</v>
      </c>
      <c r="AH2496" s="16" t="s">
        <v>7826</v>
      </c>
    </row>
    <row r="2497" customFormat="false" ht="15" hidden="false" customHeight="false" outlineLevel="0" collapsed="false">
      <c r="A2497" s="16" t="s">
        <v>7892</v>
      </c>
      <c r="B2497" s="17" t="s">
        <v>7893</v>
      </c>
      <c r="C2497" s="16" t="s">
        <v>7894</v>
      </c>
      <c r="D2497" s="16" t="s">
        <v>7830</v>
      </c>
      <c r="E2497" s="18" t="n">
        <v>1</v>
      </c>
      <c r="F2497" s="16" t="s">
        <v>42</v>
      </c>
      <c r="G2497" s="18" t="n">
        <v>2</v>
      </c>
      <c r="H2497" s="16" t="n">
        <v>1.9</v>
      </c>
      <c r="I2497" s="18" t="n">
        <v>3</v>
      </c>
      <c r="J2497" s="19" t="n">
        <v>16.36</v>
      </c>
      <c r="K2497" s="19" t="n">
        <v>16.36</v>
      </c>
      <c r="L2497" s="19" t="n">
        <v>16.36</v>
      </c>
      <c r="M2497" s="19" t="n">
        <f aca="false">IF(J2497&gt;0,J2497,K2497)*E2497</f>
        <v>16.36</v>
      </c>
      <c r="N2497" s="20"/>
      <c r="O2497" s="21" t="str">
        <f aca="false">IF(R2497="","",ROUND(R2497*(1-Premissas!$B$4),4))</f>
        <v/>
      </c>
      <c r="P2497" s="22"/>
      <c r="Q2497" s="22"/>
      <c r="R2497" s="23"/>
      <c r="S2497" s="24"/>
      <c r="T2497" s="24"/>
      <c r="U2497" s="25"/>
      <c r="V2497" s="19" t="str">
        <f aca="false">IF(COUNT(N2497:Q2497)=0,"",MIN(N2497:Q2497))</f>
        <v/>
      </c>
      <c r="W2497" s="16" t="str">
        <f aca="false">IF(V2497="","",INDEX($N$4:$Q$4,MATCH(V2497,N2497:Q2497,0)))</f>
        <v/>
      </c>
      <c r="X2497" s="19" t="str">
        <f aca="false">IF(COUNT(N2497:Q2497)&lt;2,"",SMALL(N2497:Q2497,2))</f>
        <v/>
      </c>
      <c r="Y2497" s="26" t="str">
        <f aca="false">IF(OR(V2497="",M2497=0),"",V2497/M2497-1)</f>
        <v/>
      </c>
      <c r="Z2497" s="26" t="str">
        <f aca="false">IF(OR(V2497="",L2497=""),"",V2497/(L2497*E2497)-1)</f>
        <v/>
      </c>
      <c r="AA2497" s="16" t="str">
        <f aca="false">IF(V2497="","SEM OFERTA",IF(OR(Y2497&gt;Premissas!$B$11,Y2497&lt;Premissas!$B$12),"VERIFICAR - UNIDADE/EMBALAGEM",IF(Y2497&gt;Premissas!$B$6,"NÃO COMPRAR - REAJUSTE &gt;5%","COMPRAR")))</f>
        <v>SEM OFERTA</v>
      </c>
      <c r="AB2497" s="18" t="str">
        <f aca="false">IF(W2497="DIMEC",S2497,IF(W2497="MEDCENTRO",U2497,""))</f>
        <v/>
      </c>
      <c r="AC2497" s="18" t="n">
        <f aca="false">IF(AA2497&lt;&gt;"COMPRAR",0,IF(AB2497="",I2497,MIN(I2497,AB2497)))</f>
        <v>0</v>
      </c>
      <c r="AD2497" s="19" t="n">
        <f aca="false">IF(AC2497&gt;0,AC2497*V2497,0)</f>
        <v>0</v>
      </c>
      <c r="AE2497" s="19" t="n">
        <f aca="false">IF(AC2497&gt;0,(M2497-V2497)*AC2497,0)</f>
        <v>0</v>
      </c>
      <c r="AF2497" s="16" t="str">
        <f aca="false">IF(AA2497&lt;&gt;"COMPRAR","",IF(AB2497="",IF(X2497="","",IF(X2497-V2497&lt;0.01,"EMPATE TÉCNICO","")),IF(AB2497&lt;I2497,"ESTOQUE INSUFICIENTE",IF(X2497="","",IF(X2497-V2497&lt;0.01,"EMPATE TÉCNICO","")))))</f>
        <v/>
      </c>
      <c r="AG2497" s="16" t="s">
        <v>87</v>
      </c>
      <c r="AH2497" s="16" t="s">
        <v>7826</v>
      </c>
    </row>
    <row r="2498" customFormat="false" ht="15" hidden="false" customHeight="false" outlineLevel="0" collapsed="false">
      <c r="A2498" s="16" t="s">
        <v>7895</v>
      </c>
      <c r="B2498" s="17" t="s">
        <v>7896</v>
      </c>
      <c r="C2498" s="16" t="s">
        <v>7897</v>
      </c>
      <c r="D2498" s="16" t="s">
        <v>7830</v>
      </c>
      <c r="E2498" s="18" t="n">
        <v>1</v>
      </c>
      <c r="F2498" s="16" t="s">
        <v>42</v>
      </c>
      <c r="G2498" s="18" t="n">
        <v>3</v>
      </c>
      <c r="H2498" s="16" t="n">
        <v>1.6</v>
      </c>
      <c r="I2498" s="18" t="n">
        <v>2</v>
      </c>
      <c r="J2498" s="19" t="n">
        <v>16.36</v>
      </c>
      <c r="K2498" s="19" t="n">
        <v>16.36</v>
      </c>
      <c r="L2498" s="19" t="n">
        <v>16.36</v>
      </c>
      <c r="M2498" s="19" t="n">
        <f aca="false">IF(J2498&gt;0,J2498,K2498)*E2498</f>
        <v>16.36</v>
      </c>
      <c r="N2498" s="20"/>
      <c r="O2498" s="21" t="str">
        <f aca="false">IF(R2498="","",ROUND(R2498*(1-Premissas!$B$4),4))</f>
        <v/>
      </c>
      <c r="P2498" s="22"/>
      <c r="Q2498" s="22"/>
      <c r="R2498" s="23"/>
      <c r="S2498" s="24"/>
      <c r="T2498" s="24"/>
      <c r="U2498" s="25"/>
      <c r="V2498" s="19" t="str">
        <f aca="false">IF(COUNT(N2498:Q2498)=0,"",MIN(N2498:Q2498))</f>
        <v/>
      </c>
      <c r="W2498" s="16" t="str">
        <f aca="false">IF(V2498="","",INDEX($N$4:$Q$4,MATCH(V2498,N2498:Q2498,0)))</f>
        <v/>
      </c>
      <c r="X2498" s="19" t="str">
        <f aca="false">IF(COUNT(N2498:Q2498)&lt;2,"",SMALL(N2498:Q2498,2))</f>
        <v/>
      </c>
      <c r="Y2498" s="26" t="str">
        <f aca="false">IF(OR(V2498="",M2498=0),"",V2498/M2498-1)</f>
        <v/>
      </c>
      <c r="Z2498" s="26" t="str">
        <f aca="false">IF(OR(V2498="",L2498=""),"",V2498/(L2498*E2498)-1)</f>
        <v/>
      </c>
      <c r="AA2498" s="16" t="str">
        <f aca="false">IF(V2498="","SEM OFERTA",IF(OR(Y2498&gt;Premissas!$B$11,Y2498&lt;Premissas!$B$12),"VERIFICAR - UNIDADE/EMBALAGEM",IF(Y2498&gt;Premissas!$B$6,"NÃO COMPRAR - REAJUSTE &gt;5%","COMPRAR")))</f>
        <v>SEM OFERTA</v>
      </c>
      <c r="AB2498" s="18" t="str">
        <f aca="false">IF(W2498="DIMEC",S2498,IF(W2498="MEDCENTRO",U2498,""))</f>
        <v/>
      </c>
      <c r="AC2498" s="18" t="n">
        <f aca="false">IF(AA2498&lt;&gt;"COMPRAR",0,IF(AB2498="",I2498,MIN(I2498,AB2498)))</f>
        <v>0</v>
      </c>
      <c r="AD2498" s="19" t="n">
        <f aca="false">IF(AC2498&gt;0,AC2498*V2498,0)</f>
        <v>0</v>
      </c>
      <c r="AE2498" s="19" t="n">
        <f aca="false">IF(AC2498&gt;0,(M2498-V2498)*AC2498,0)</f>
        <v>0</v>
      </c>
      <c r="AF2498" s="16" t="str">
        <f aca="false">IF(AA2498&lt;&gt;"COMPRAR","",IF(AB2498="",IF(X2498="","",IF(X2498-V2498&lt;0.01,"EMPATE TÉCNICO","")),IF(AB2498&lt;I2498,"ESTOQUE INSUFICIENTE",IF(X2498="","",IF(X2498-V2498&lt;0.01,"EMPATE TÉCNICO","")))))</f>
        <v/>
      </c>
      <c r="AG2498" s="16" t="s">
        <v>1838</v>
      </c>
      <c r="AH2498" s="16" t="s">
        <v>7826</v>
      </c>
    </row>
    <row r="2499" customFormat="false" ht="15" hidden="false" customHeight="false" outlineLevel="0" collapsed="false">
      <c r="A2499" s="16" t="s">
        <v>7898</v>
      </c>
      <c r="B2499" s="17" t="s">
        <v>7899</v>
      </c>
      <c r="C2499" s="16" t="s">
        <v>7900</v>
      </c>
      <c r="D2499" s="16" t="s">
        <v>359</v>
      </c>
      <c r="E2499" s="18" t="n">
        <v>1</v>
      </c>
      <c r="F2499" s="16" t="s">
        <v>43</v>
      </c>
      <c r="G2499" s="18" t="n">
        <v>0</v>
      </c>
      <c r="H2499" s="16" t="n">
        <v>0</v>
      </c>
      <c r="I2499" s="18" t="n">
        <v>1</v>
      </c>
      <c r="J2499" s="19" t="n">
        <v>15.77</v>
      </c>
      <c r="K2499" s="19" t="n">
        <v>15.77</v>
      </c>
      <c r="L2499" s="19" t="n">
        <v>15.77</v>
      </c>
      <c r="M2499" s="19" t="n">
        <f aca="false">IF(J2499&gt;0,J2499,K2499)*E2499</f>
        <v>15.77</v>
      </c>
      <c r="N2499" s="20"/>
      <c r="O2499" s="21" t="str">
        <f aca="false">IF(R2499="","",ROUND(R2499*(1-Premissas!$B$4),4))</f>
        <v/>
      </c>
      <c r="P2499" s="22"/>
      <c r="Q2499" s="22"/>
      <c r="R2499" s="23"/>
      <c r="S2499" s="24"/>
      <c r="T2499" s="24"/>
      <c r="U2499" s="25"/>
      <c r="V2499" s="19" t="str">
        <f aca="false">IF(COUNT(N2499:Q2499)=0,"",MIN(N2499:Q2499))</f>
        <v/>
      </c>
      <c r="W2499" s="16" t="str">
        <f aca="false">IF(V2499="","",INDEX($N$4:$Q$4,MATCH(V2499,N2499:Q2499,0)))</f>
        <v/>
      </c>
      <c r="X2499" s="19" t="str">
        <f aca="false">IF(COUNT(N2499:Q2499)&lt;2,"",SMALL(N2499:Q2499,2))</f>
        <v/>
      </c>
      <c r="Y2499" s="26" t="str">
        <f aca="false">IF(OR(V2499="",M2499=0),"",V2499/M2499-1)</f>
        <v/>
      </c>
      <c r="Z2499" s="26" t="str">
        <f aca="false">IF(OR(V2499="",L2499=""),"",V2499/(L2499*E2499)-1)</f>
        <v/>
      </c>
      <c r="AA2499" s="16" t="str">
        <f aca="false">IF(V2499="","SEM OFERTA",IF(OR(Y2499&gt;Premissas!$B$11,Y2499&lt;Premissas!$B$12),"VERIFICAR - UNIDADE/EMBALAGEM",IF(Y2499&gt;Premissas!$B$6,"NÃO COMPRAR - REAJUSTE &gt;5%","COMPRAR")))</f>
        <v>SEM OFERTA</v>
      </c>
      <c r="AB2499" s="18" t="str">
        <f aca="false">IF(W2499="DIMEC",S2499,IF(W2499="MEDCENTRO",U2499,""))</f>
        <v/>
      </c>
      <c r="AC2499" s="18" t="n">
        <f aca="false">IF(AA2499&lt;&gt;"COMPRAR",0,IF(AB2499="",I2499,MIN(I2499,AB2499)))</f>
        <v>0</v>
      </c>
      <c r="AD2499" s="19" t="n">
        <f aca="false">IF(AC2499&gt;0,AC2499*V2499,0)</f>
        <v>0</v>
      </c>
      <c r="AE2499" s="19" t="n">
        <f aca="false">IF(AC2499&gt;0,(M2499-V2499)*AC2499,0)</f>
        <v>0</v>
      </c>
      <c r="AF2499" s="16" t="str">
        <f aca="false">IF(AA2499&lt;&gt;"COMPRAR","",IF(AB2499="",IF(X2499="","",IF(X2499-V2499&lt;0.01,"EMPATE TÉCNICO","")),IF(AB2499&lt;I2499,"ESTOQUE INSUFICIENTE",IF(X2499="","",IF(X2499-V2499&lt;0.01,"EMPATE TÉCNICO","")))))</f>
        <v/>
      </c>
      <c r="AG2499" s="16" t="s">
        <v>360</v>
      </c>
      <c r="AH2499" s="16" t="s">
        <v>7826</v>
      </c>
    </row>
    <row r="2500" customFormat="false" ht="15" hidden="false" customHeight="false" outlineLevel="0" collapsed="false">
      <c r="A2500" s="16" t="s">
        <v>7901</v>
      </c>
      <c r="B2500" s="17" t="s">
        <v>7902</v>
      </c>
      <c r="C2500" s="16" t="s">
        <v>7903</v>
      </c>
      <c r="D2500" s="16" t="s">
        <v>7860</v>
      </c>
      <c r="E2500" s="18" t="n">
        <v>8</v>
      </c>
      <c r="F2500" s="16" t="s">
        <v>43</v>
      </c>
      <c r="G2500" s="18" t="n">
        <v>0</v>
      </c>
      <c r="H2500" s="16" t="n">
        <v>1.1</v>
      </c>
      <c r="I2500" s="18" t="n">
        <v>1</v>
      </c>
      <c r="J2500" s="19" t="n">
        <v>0</v>
      </c>
      <c r="K2500" s="19" t="n">
        <v>19.42</v>
      </c>
      <c r="L2500" s="19"/>
      <c r="M2500" s="19" t="n">
        <f aca="false">IF(J2500&gt;0,J2500,K2500)*E2500</f>
        <v>155.36</v>
      </c>
      <c r="N2500" s="20"/>
      <c r="O2500" s="21" t="str">
        <f aca="false">IF(R2500="","",ROUND(R2500*(1-Premissas!$B$4),4))</f>
        <v/>
      </c>
      <c r="P2500" s="22"/>
      <c r="Q2500" s="22"/>
      <c r="R2500" s="23"/>
      <c r="S2500" s="24"/>
      <c r="T2500" s="24"/>
      <c r="U2500" s="25"/>
      <c r="V2500" s="19" t="str">
        <f aca="false">IF(COUNT(N2500:Q2500)=0,"",MIN(N2500:Q2500))</f>
        <v/>
      </c>
      <c r="W2500" s="16" t="str">
        <f aca="false">IF(V2500="","",INDEX($N$4:$Q$4,MATCH(V2500,N2500:Q2500,0)))</f>
        <v/>
      </c>
      <c r="X2500" s="19" t="str">
        <f aca="false">IF(COUNT(N2500:Q2500)&lt;2,"",SMALL(N2500:Q2500,2))</f>
        <v/>
      </c>
      <c r="Y2500" s="26" t="str">
        <f aca="false">IF(OR(V2500="",M2500=0),"",V2500/M2500-1)</f>
        <v/>
      </c>
      <c r="Z2500" s="26" t="str">
        <f aca="false">IF(OR(V2500="",L2500=""),"",V2500/(L2500*E2500)-1)</f>
        <v/>
      </c>
      <c r="AA2500" s="16" t="str">
        <f aca="false">IF(V2500="","SEM OFERTA",IF(OR(Y2500&gt;Premissas!$B$11,Y2500&lt;Premissas!$B$12),"VERIFICAR - UNIDADE/EMBALAGEM",IF(Y2500&gt;Premissas!$B$6,"NÃO COMPRAR - REAJUSTE &gt;5%","COMPRAR")))</f>
        <v>SEM OFERTA</v>
      </c>
      <c r="AB2500" s="18" t="str">
        <f aca="false">IF(W2500="DIMEC",S2500,IF(W2500="MEDCENTRO",U2500,""))</f>
        <v/>
      </c>
      <c r="AC2500" s="18" t="n">
        <f aca="false">IF(AA2500&lt;&gt;"COMPRAR",0,IF(AB2500="",I2500,MIN(I2500,AB2500)))</f>
        <v>0</v>
      </c>
      <c r="AD2500" s="19" t="n">
        <f aca="false">IF(AC2500&gt;0,AC2500*V2500,0)</f>
        <v>0</v>
      </c>
      <c r="AE2500" s="19" t="n">
        <f aca="false">IF(AC2500&gt;0,(M2500-V2500)*AC2500,0)</f>
        <v>0</v>
      </c>
      <c r="AF2500" s="16" t="str">
        <f aca="false">IF(AA2500&lt;&gt;"COMPRAR","",IF(AB2500="",IF(X2500="","",IF(X2500-V2500&lt;0.01,"EMPATE TÉCNICO","")),IF(AB2500&lt;I2500,"ESTOQUE INSUFICIENTE",IF(X2500="","",IF(X2500-V2500&lt;0.01,"EMPATE TÉCNICO","")))))</f>
        <v/>
      </c>
      <c r="AG2500" s="16" t="s">
        <v>203</v>
      </c>
      <c r="AH2500" s="16" t="s">
        <v>7826</v>
      </c>
    </row>
    <row r="2501" customFormat="false" ht="15" hidden="false" customHeight="false" outlineLevel="0" collapsed="false">
      <c r="A2501" s="16" t="s">
        <v>7904</v>
      </c>
      <c r="B2501" s="17" t="s">
        <v>7905</v>
      </c>
      <c r="C2501" s="16" t="s">
        <v>7906</v>
      </c>
      <c r="D2501" s="16" t="s">
        <v>7860</v>
      </c>
      <c r="E2501" s="18" t="n">
        <v>4</v>
      </c>
      <c r="F2501" s="16" t="s">
        <v>43</v>
      </c>
      <c r="G2501" s="18" t="n">
        <v>0</v>
      </c>
      <c r="H2501" s="16" t="n">
        <v>0.4</v>
      </c>
      <c r="I2501" s="18" t="n">
        <v>1</v>
      </c>
      <c r="J2501" s="19" t="n">
        <v>39.5</v>
      </c>
      <c r="K2501" s="19" t="n">
        <v>39.5</v>
      </c>
      <c r="L2501" s="19" t="n">
        <v>39.5</v>
      </c>
      <c r="M2501" s="19" t="n">
        <f aca="false">IF(J2501&gt;0,J2501,K2501)*E2501</f>
        <v>158</v>
      </c>
      <c r="N2501" s="20"/>
      <c r="O2501" s="21" t="str">
        <f aca="false">IF(R2501="","",ROUND(R2501*(1-Premissas!$B$4),4))</f>
        <v/>
      </c>
      <c r="P2501" s="22"/>
      <c r="Q2501" s="22"/>
      <c r="R2501" s="23"/>
      <c r="S2501" s="24"/>
      <c r="T2501" s="24"/>
      <c r="U2501" s="25"/>
      <c r="V2501" s="19" t="str">
        <f aca="false">IF(COUNT(N2501:Q2501)=0,"",MIN(N2501:Q2501))</f>
        <v/>
      </c>
      <c r="W2501" s="16" t="str">
        <f aca="false">IF(V2501="","",INDEX($N$4:$Q$4,MATCH(V2501,N2501:Q2501,0)))</f>
        <v/>
      </c>
      <c r="X2501" s="19" t="str">
        <f aca="false">IF(COUNT(N2501:Q2501)&lt;2,"",SMALL(N2501:Q2501,2))</f>
        <v/>
      </c>
      <c r="Y2501" s="26" t="str">
        <f aca="false">IF(OR(V2501="",M2501=0),"",V2501/M2501-1)</f>
        <v/>
      </c>
      <c r="Z2501" s="26" t="str">
        <f aca="false">IF(OR(V2501="",L2501=""),"",V2501/(L2501*E2501)-1)</f>
        <v/>
      </c>
      <c r="AA2501" s="16" t="str">
        <f aca="false">IF(V2501="","SEM OFERTA",IF(OR(Y2501&gt;Premissas!$B$11,Y2501&lt;Premissas!$B$12),"VERIFICAR - UNIDADE/EMBALAGEM",IF(Y2501&gt;Premissas!$B$6,"NÃO COMPRAR - REAJUSTE &gt;5%","COMPRAR")))</f>
        <v>SEM OFERTA</v>
      </c>
      <c r="AB2501" s="18" t="str">
        <f aca="false">IF(W2501="DIMEC",S2501,IF(W2501="MEDCENTRO",U2501,""))</f>
        <v/>
      </c>
      <c r="AC2501" s="18" t="n">
        <f aca="false">IF(AA2501&lt;&gt;"COMPRAR",0,IF(AB2501="",I2501,MIN(I2501,AB2501)))</f>
        <v>0</v>
      </c>
      <c r="AD2501" s="19" t="n">
        <f aca="false">IF(AC2501&gt;0,AC2501*V2501,0)</f>
        <v>0</v>
      </c>
      <c r="AE2501" s="19" t="n">
        <f aca="false">IF(AC2501&gt;0,(M2501-V2501)*AC2501,0)</f>
        <v>0</v>
      </c>
      <c r="AF2501" s="16" t="str">
        <f aca="false">IF(AA2501&lt;&gt;"COMPRAR","",IF(AB2501="",IF(X2501="","",IF(X2501-V2501&lt;0.01,"EMPATE TÉCNICO","")),IF(AB2501&lt;I2501,"ESTOQUE INSUFICIENTE",IF(X2501="","",IF(X2501-V2501&lt;0.01,"EMPATE TÉCNICO","")))))</f>
        <v/>
      </c>
      <c r="AG2501" s="16" t="s">
        <v>203</v>
      </c>
      <c r="AH2501" s="16" t="s">
        <v>7826</v>
      </c>
    </row>
    <row r="2502" customFormat="false" ht="15" hidden="false" customHeight="false" outlineLevel="0" collapsed="false">
      <c r="A2502" s="16" t="s">
        <v>7907</v>
      </c>
      <c r="B2502" s="17" t="s">
        <v>7908</v>
      </c>
      <c r="C2502" s="16" t="s">
        <v>7909</v>
      </c>
      <c r="D2502" s="16" t="s">
        <v>7837</v>
      </c>
      <c r="E2502" s="18" t="n">
        <v>4</v>
      </c>
      <c r="F2502" s="16" t="s">
        <v>43</v>
      </c>
      <c r="G2502" s="18" t="n">
        <v>0</v>
      </c>
      <c r="H2502" s="16" t="n">
        <v>0</v>
      </c>
      <c r="I2502" s="18" t="n">
        <v>1</v>
      </c>
      <c r="J2502" s="19" t="n">
        <v>39.425</v>
      </c>
      <c r="K2502" s="19" t="n">
        <v>39.425</v>
      </c>
      <c r="L2502" s="19" t="n">
        <v>39.425</v>
      </c>
      <c r="M2502" s="19" t="n">
        <f aca="false">IF(J2502&gt;0,J2502,K2502)*E2502</f>
        <v>157.7</v>
      </c>
      <c r="N2502" s="20"/>
      <c r="O2502" s="21" t="str">
        <f aca="false">IF(R2502="","",ROUND(R2502*(1-Premissas!$B$4),4))</f>
        <v/>
      </c>
      <c r="P2502" s="22"/>
      <c r="Q2502" s="22"/>
      <c r="R2502" s="23"/>
      <c r="S2502" s="24"/>
      <c r="T2502" s="24"/>
      <c r="U2502" s="25"/>
      <c r="V2502" s="19" t="str">
        <f aca="false">IF(COUNT(N2502:Q2502)=0,"",MIN(N2502:Q2502))</f>
        <v/>
      </c>
      <c r="W2502" s="16" t="str">
        <f aca="false">IF(V2502="","",INDEX($N$4:$Q$4,MATCH(V2502,N2502:Q2502,0)))</f>
        <v/>
      </c>
      <c r="X2502" s="19" t="str">
        <f aca="false">IF(COUNT(N2502:Q2502)&lt;2,"",SMALL(N2502:Q2502,2))</f>
        <v/>
      </c>
      <c r="Y2502" s="26" t="str">
        <f aca="false">IF(OR(V2502="",M2502=0),"",V2502/M2502-1)</f>
        <v/>
      </c>
      <c r="Z2502" s="26" t="str">
        <f aca="false">IF(OR(V2502="",L2502=""),"",V2502/(L2502*E2502)-1)</f>
        <v/>
      </c>
      <c r="AA2502" s="16" t="str">
        <f aca="false">IF(V2502="","SEM OFERTA",IF(OR(Y2502&gt;Premissas!$B$11,Y2502&lt;Premissas!$B$12),"VERIFICAR - UNIDADE/EMBALAGEM",IF(Y2502&gt;Premissas!$B$6,"NÃO COMPRAR - REAJUSTE &gt;5%","COMPRAR")))</f>
        <v>SEM OFERTA</v>
      </c>
      <c r="AB2502" s="18" t="str">
        <f aca="false">IF(W2502="DIMEC",S2502,IF(W2502="MEDCENTRO",U2502,""))</f>
        <v/>
      </c>
      <c r="AC2502" s="18" t="n">
        <f aca="false">IF(AA2502&lt;&gt;"COMPRAR",0,IF(AB2502="",I2502,MIN(I2502,AB2502)))</f>
        <v>0</v>
      </c>
      <c r="AD2502" s="19" t="n">
        <f aca="false">IF(AC2502&gt;0,AC2502*V2502,0)</f>
        <v>0</v>
      </c>
      <c r="AE2502" s="19" t="n">
        <f aca="false">IF(AC2502&gt;0,(M2502-V2502)*AC2502,0)</f>
        <v>0</v>
      </c>
      <c r="AF2502" s="16" t="str">
        <f aca="false">IF(AA2502&lt;&gt;"COMPRAR","",IF(AB2502="",IF(X2502="","",IF(X2502-V2502&lt;0.01,"EMPATE TÉCNICO","")),IF(AB2502&lt;I2502,"ESTOQUE INSUFICIENTE",IF(X2502="","",IF(X2502-V2502&lt;0.01,"EMPATE TÉCNICO","")))))</f>
        <v/>
      </c>
      <c r="AG2502" s="16" t="s">
        <v>203</v>
      </c>
      <c r="AH2502" s="16" t="s">
        <v>7826</v>
      </c>
    </row>
    <row r="2503" customFormat="false" ht="15" hidden="false" customHeight="false" outlineLevel="0" collapsed="false">
      <c r="A2503" s="16" t="s">
        <v>7910</v>
      </c>
      <c r="B2503" s="17" t="s">
        <v>7911</v>
      </c>
      <c r="C2503" s="16" t="s">
        <v>7912</v>
      </c>
      <c r="D2503" s="16" t="s">
        <v>3626</v>
      </c>
      <c r="E2503" s="18" t="n">
        <v>1</v>
      </c>
      <c r="F2503" s="16" t="s">
        <v>43</v>
      </c>
      <c r="G2503" s="18" t="n">
        <v>0</v>
      </c>
      <c r="H2503" s="16" t="n">
        <v>0.3</v>
      </c>
      <c r="I2503" s="18" t="n">
        <v>1</v>
      </c>
      <c r="J2503" s="19" t="n">
        <v>46.98</v>
      </c>
      <c r="K2503" s="19" t="n">
        <v>46.98</v>
      </c>
      <c r="L2503" s="19" t="n">
        <v>46.98</v>
      </c>
      <c r="M2503" s="19" t="n">
        <f aca="false">IF(J2503&gt;0,J2503,K2503)*E2503</f>
        <v>46.98</v>
      </c>
      <c r="N2503" s="20"/>
      <c r="O2503" s="21" t="str">
        <f aca="false">IF(R2503="","",ROUND(R2503*(1-Premissas!$B$4),4))</f>
        <v/>
      </c>
      <c r="P2503" s="22"/>
      <c r="Q2503" s="22"/>
      <c r="R2503" s="23"/>
      <c r="S2503" s="24"/>
      <c r="T2503" s="24"/>
      <c r="U2503" s="25"/>
      <c r="V2503" s="19" t="str">
        <f aca="false">IF(COUNT(N2503:Q2503)=0,"",MIN(N2503:Q2503))</f>
        <v/>
      </c>
      <c r="W2503" s="16" t="str">
        <f aca="false">IF(V2503="","",INDEX($N$4:$Q$4,MATCH(V2503,N2503:Q2503,0)))</f>
        <v/>
      </c>
      <c r="X2503" s="19" t="str">
        <f aca="false">IF(COUNT(N2503:Q2503)&lt;2,"",SMALL(N2503:Q2503,2))</f>
        <v/>
      </c>
      <c r="Y2503" s="26" t="str">
        <f aca="false">IF(OR(V2503="",M2503=0),"",V2503/M2503-1)</f>
        <v/>
      </c>
      <c r="Z2503" s="26" t="str">
        <f aca="false">IF(OR(V2503="",L2503=""),"",V2503/(L2503*E2503)-1)</f>
        <v/>
      </c>
      <c r="AA2503" s="16" t="str">
        <f aca="false">IF(V2503="","SEM OFERTA",IF(OR(Y2503&gt;Premissas!$B$11,Y2503&lt;Premissas!$B$12),"VERIFICAR - UNIDADE/EMBALAGEM",IF(Y2503&gt;Premissas!$B$6,"NÃO COMPRAR - REAJUSTE &gt;5%","COMPRAR")))</f>
        <v>SEM OFERTA</v>
      </c>
      <c r="AB2503" s="18" t="str">
        <f aca="false">IF(W2503="DIMEC",S2503,IF(W2503="MEDCENTRO",U2503,""))</f>
        <v/>
      </c>
      <c r="AC2503" s="18" t="n">
        <f aca="false">IF(AA2503&lt;&gt;"COMPRAR",0,IF(AB2503="",I2503,MIN(I2503,AB2503)))</f>
        <v>0</v>
      </c>
      <c r="AD2503" s="19" t="n">
        <f aca="false">IF(AC2503&gt;0,AC2503*V2503,0)</f>
        <v>0</v>
      </c>
      <c r="AE2503" s="19" t="n">
        <f aca="false">IF(AC2503&gt;0,(M2503-V2503)*AC2503,0)</f>
        <v>0</v>
      </c>
      <c r="AF2503" s="16" t="str">
        <f aca="false">IF(AA2503&lt;&gt;"COMPRAR","",IF(AB2503="",IF(X2503="","",IF(X2503-V2503&lt;0.01,"EMPATE TÉCNICO","")),IF(AB2503&lt;I2503,"ESTOQUE INSUFICIENTE",IF(X2503="","",IF(X2503-V2503&lt;0.01,"EMPATE TÉCNICO","")))))</f>
        <v/>
      </c>
      <c r="AG2503" s="16" t="s">
        <v>1838</v>
      </c>
      <c r="AH2503" s="16" t="s">
        <v>7826</v>
      </c>
    </row>
    <row r="2504" customFormat="false" ht="15" hidden="false" customHeight="false" outlineLevel="0" collapsed="false">
      <c r="A2504" s="16" t="s">
        <v>7913</v>
      </c>
      <c r="B2504" s="17" t="s">
        <v>7914</v>
      </c>
      <c r="C2504" s="16" t="s">
        <v>7915</v>
      </c>
      <c r="D2504" s="16" t="s">
        <v>3626</v>
      </c>
      <c r="E2504" s="18" t="n">
        <v>1</v>
      </c>
      <c r="F2504" s="16" t="s">
        <v>43</v>
      </c>
      <c r="G2504" s="18" t="n">
        <v>0</v>
      </c>
      <c r="H2504" s="16" t="n">
        <v>0.1</v>
      </c>
      <c r="I2504" s="18" t="n">
        <v>1</v>
      </c>
      <c r="J2504" s="19" t="n">
        <v>44.42</v>
      </c>
      <c r="K2504" s="19" t="n">
        <v>44.42</v>
      </c>
      <c r="L2504" s="19" t="n">
        <v>44.42</v>
      </c>
      <c r="M2504" s="19" t="n">
        <f aca="false">IF(J2504&gt;0,J2504,K2504)*E2504</f>
        <v>44.42</v>
      </c>
      <c r="N2504" s="20"/>
      <c r="O2504" s="21" t="str">
        <f aca="false">IF(R2504="","",ROUND(R2504*(1-Premissas!$B$4),4))</f>
        <v/>
      </c>
      <c r="P2504" s="22"/>
      <c r="Q2504" s="22"/>
      <c r="R2504" s="23"/>
      <c r="S2504" s="24"/>
      <c r="T2504" s="24"/>
      <c r="U2504" s="25"/>
      <c r="V2504" s="19" t="str">
        <f aca="false">IF(COUNT(N2504:Q2504)=0,"",MIN(N2504:Q2504))</f>
        <v/>
      </c>
      <c r="W2504" s="16" t="str">
        <f aca="false">IF(V2504="","",INDEX($N$4:$Q$4,MATCH(V2504,N2504:Q2504,0)))</f>
        <v/>
      </c>
      <c r="X2504" s="19" t="str">
        <f aca="false">IF(COUNT(N2504:Q2504)&lt;2,"",SMALL(N2504:Q2504,2))</f>
        <v/>
      </c>
      <c r="Y2504" s="26" t="str">
        <f aca="false">IF(OR(V2504="",M2504=0),"",V2504/M2504-1)</f>
        <v/>
      </c>
      <c r="Z2504" s="26" t="str">
        <f aca="false">IF(OR(V2504="",L2504=""),"",V2504/(L2504*E2504)-1)</f>
        <v/>
      </c>
      <c r="AA2504" s="16" t="str">
        <f aca="false">IF(V2504="","SEM OFERTA",IF(OR(Y2504&gt;Premissas!$B$11,Y2504&lt;Premissas!$B$12),"VERIFICAR - UNIDADE/EMBALAGEM",IF(Y2504&gt;Premissas!$B$6,"NÃO COMPRAR - REAJUSTE &gt;5%","COMPRAR")))</f>
        <v>SEM OFERTA</v>
      </c>
      <c r="AB2504" s="18" t="str">
        <f aca="false">IF(W2504="DIMEC",S2504,IF(W2504="MEDCENTRO",U2504,""))</f>
        <v/>
      </c>
      <c r="AC2504" s="18" t="n">
        <f aca="false">IF(AA2504&lt;&gt;"COMPRAR",0,IF(AB2504="",I2504,MIN(I2504,AB2504)))</f>
        <v>0</v>
      </c>
      <c r="AD2504" s="19" t="n">
        <f aca="false">IF(AC2504&gt;0,AC2504*V2504,0)</f>
        <v>0</v>
      </c>
      <c r="AE2504" s="19" t="n">
        <f aca="false">IF(AC2504&gt;0,(M2504-V2504)*AC2504,0)</f>
        <v>0</v>
      </c>
      <c r="AF2504" s="16" t="str">
        <f aca="false">IF(AA2504&lt;&gt;"COMPRAR","",IF(AB2504="",IF(X2504="","",IF(X2504-V2504&lt;0.01,"EMPATE TÉCNICO","")),IF(AB2504&lt;I2504,"ESTOQUE INSUFICIENTE",IF(X2504="","",IF(X2504-V2504&lt;0.01,"EMPATE TÉCNICO","")))))</f>
        <v/>
      </c>
      <c r="AG2504" s="16" t="s">
        <v>360</v>
      </c>
      <c r="AH2504" s="16" t="s">
        <v>7826</v>
      </c>
    </row>
    <row r="2505" customFormat="false" ht="15" hidden="false" customHeight="false" outlineLevel="0" collapsed="false">
      <c r="A2505" s="16" t="s">
        <v>7916</v>
      </c>
      <c r="B2505" s="17" t="s">
        <v>7917</v>
      </c>
      <c r="C2505" s="16" t="s">
        <v>7918</v>
      </c>
      <c r="D2505" s="16" t="s">
        <v>7919</v>
      </c>
      <c r="E2505" s="18" t="n">
        <v>9</v>
      </c>
      <c r="F2505" s="16" t="s">
        <v>41</v>
      </c>
      <c r="G2505" s="18" t="n">
        <v>13</v>
      </c>
      <c r="H2505" s="16" t="n">
        <v>9.6</v>
      </c>
      <c r="I2505" s="18" t="n">
        <v>1</v>
      </c>
      <c r="J2505" s="19" t="n">
        <v>19.4322222222222</v>
      </c>
      <c r="K2505" s="19" t="n">
        <v>19.4322222222222</v>
      </c>
      <c r="L2505" s="19" t="n">
        <v>19.4322</v>
      </c>
      <c r="M2505" s="19" t="n">
        <f aca="false">IF(J2505&gt;0,J2505,K2505)*E2505</f>
        <v>174.89</v>
      </c>
      <c r="N2505" s="20"/>
      <c r="O2505" s="21" t="str">
        <f aca="false">IF(R2505="","",ROUND(R2505*(1-Premissas!$B$4),4))</f>
        <v/>
      </c>
      <c r="P2505" s="22"/>
      <c r="Q2505" s="22"/>
      <c r="R2505" s="23"/>
      <c r="S2505" s="24"/>
      <c r="T2505" s="24"/>
      <c r="U2505" s="25"/>
      <c r="V2505" s="19" t="str">
        <f aca="false">IF(COUNT(N2505:Q2505)=0,"",MIN(N2505:Q2505))</f>
        <v/>
      </c>
      <c r="W2505" s="16" t="str">
        <f aca="false">IF(V2505="","",INDEX($N$4:$Q$4,MATCH(V2505,N2505:Q2505,0)))</f>
        <v/>
      </c>
      <c r="X2505" s="19" t="str">
        <f aca="false">IF(COUNT(N2505:Q2505)&lt;2,"",SMALL(N2505:Q2505,2))</f>
        <v/>
      </c>
      <c r="Y2505" s="26" t="str">
        <f aca="false">IF(OR(V2505="",M2505=0),"",V2505/M2505-1)</f>
        <v/>
      </c>
      <c r="Z2505" s="26" t="str">
        <f aca="false">IF(OR(V2505="",L2505=""),"",V2505/(L2505*E2505)-1)</f>
        <v/>
      </c>
      <c r="AA2505" s="16" t="str">
        <f aca="false">IF(V2505="","SEM OFERTA",IF(OR(Y2505&gt;Premissas!$B$11,Y2505&lt;Premissas!$B$12),"VERIFICAR - UNIDADE/EMBALAGEM",IF(Y2505&gt;Premissas!$B$6,"NÃO COMPRAR - REAJUSTE &gt;5%","COMPRAR")))</f>
        <v>SEM OFERTA</v>
      </c>
      <c r="AB2505" s="18" t="str">
        <f aca="false">IF(W2505="DIMEC",S2505,IF(W2505="MEDCENTRO",U2505,""))</f>
        <v/>
      </c>
      <c r="AC2505" s="18" t="n">
        <f aca="false">IF(AA2505&lt;&gt;"COMPRAR",0,IF(AB2505="",I2505,MIN(I2505,AB2505)))</f>
        <v>0</v>
      </c>
      <c r="AD2505" s="19" t="n">
        <f aca="false">IF(AC2505&gt;0,AC2505*V2505,0)</f>
        <v>0</v>
      </c>
      <c r="AE2505" s="19" t="n">
        <f aca="false">IF(AC2505&gt;0,(M2505-V2505)*AC2505,0)</f>
        <v>0</v>
      </c>
      <c r="AF2505" s="16" t="str">
        <f aca="false">IF(AA2505&lt;&gt;"COMPRAR","",IF(AB2505="",IF(X2505="","",IF(X2505-V2505&lt;0.01,"EMPATE TÉCNICO","")),IF(AB2505&lt;I2505,"ESTOQUE INSUFICIENTE",IF(X2505="","",IF(X2505-V2505&lt;0.01,"EMPATE TÉCNICO","")))))</f>
        <v/>
      </c>
      <c r="AG2505" s="16" t="s">
        <v>203</v>
      </c>
      <c r="AH2505" s="16" t="s">
        <v>7826</v>
      </c>
    </row>
    <row r="2506" customFormat="false" ht="15" hidden="false" customHeight="false" outlineLevel="0" collapsed="false">
      <c r="A2506" s="16" t="s">
        <v>7920</v>
      </c>
      <c r="B2506" s="17" t="s">
        <v>7921</v>
      </c>
      <c r="C2506" s="16" t="s">
        <v>7922</v>
      </c>
      <c r="D2506" s="16" t="s">
        <v>3626</v>
      </c>
      <c r="E2506" s="18" t="n">
        <v>1</v>
      </c>
      <c r="F2506" s="16" t="s">
        <v>43</v>
      </c>
      <c r="G2506" s="18" t="n">
        <v>0</v>
      </c>
      <c r="H2506" s="16" t="n">
        <v>0.3</v>
      </c>
      <c r="I2506" s="18" t="n">
        <v>1</v>
      </c>
      <c r="J2506" s="19" t="n">
        <v>45.72</v>
      </c>
      <c r="K2506" s="19" t="n">
        <v>45.72</v>
      </c>
      <c r="L2506" s="19" t="n">
        <v>45.72</v>
      </c>
      <c r="M2506" s="19" t="n">
        <f aca="false">IF(J2506&gt;0,J2506,K2506)*E2506</f>
        <v>45.72</v>
      </c>
      <c r="N2506" s="20"/>
      <c r="O2506" s="21" t="str">
        <f aca="false">IF(R2506="","",ROUND(R2506*(1-Premissas!$B$4),4))</f>
        <v/>
      </c>
      <c r="P2506" s="22"/>
      <c r="Q2506" s="22"/>
      <c r="R2506" s="23"/>
      <c r="S2506" s="24"/>
      <c r="T2506" s="24"/>
      <c r="U2506" s="25"/>
      <c r="V2506" s="19" t="str">
        <f aca="false">IF(COUNT(N2506:Q2506)=0,"",MIN(N2506:Q2506))</f>
        <v/>
      </c>
      <c r="W2506" s="16" t="str">
        <f aca="false">IF(V2506="","",INDEX($N$4:$Q$4,MATCH(V2506,N2506:Q2506,0)))</f>
        <v/>
      </c>
      <c r="X2506" s="19" t="str">
        <f aca="false">IF(COUNT(N2506:Q2506)&lt;2,"",SMALL(N2506:Q2506,2))</f>
        <v/>
      </c>
      <c r="Y2506" s="26" t="str">
        <f aca="false">IF(OR(V2506="",M2506=0),"",V2506/M2506-1)</f>
        <v/>
      </c>
      <c r="Z2506" s="26" t="str">
        <f aca="false">IF(OR(V2506="",L2506=""),"",V2506/(L2506*E2506)-1)</f>
        <v/>
      </c>
      <c r="AA2506" s="16" t="str">
        <f aca="false">IF(V2506="","SEM OFERTA",IF(OR(Y2506&gt;Premissas!$B$11,Y2506&lt;Premissas!$B$12),"VERIFICAR - UNIDADE/EMBALAGEM",IF(Y2506&gt;Premissas!$B$6,"NÃO COMPRAR - REAJUSTE &gt;5%","COMPRAR")))</f>
        <v>SEM OFERTA</v>
      </c>
      <c r="AB2506" s="18" t="str">
        <f aca="false">IF(W2506="DIMEC",S2506,IF(W2506="MEDCENTRO",U2506,""))</f>
        <v/>
      </c>
      <c r="AC2506" s="18" t="n">
        <f aca="false">IF(AA2506&lt;&gt;"COMPRAR",0,IF(AB2506="",I2506,MIN(I2506,AB2506)))</f>
        <v>0</v>
      </c>
      <c r="AD2506" s="19" t="n">
        <f aca="false">IF(AC2506&gt;0,AC2506*V2506,0)</f>
        <v>0</v>
      </c>
      <c r="AE2506" s="19" t="n">
        <f aca="false">IF(AC2506&gt;0,(M2506-V2506)*AC2506,0)</f>
        <v>0</v>
      </c>
      <c r="AF2506" s="16" t="str">
        <f aca="false">IF(AA2506&lt;&gt;"COMPRAR","",IF(AB2506="",IF(X2506="","",IF(X2506-V2506&lt;0.01,"EMPATE TÉCNICO","")),IF(AB2506&lt;I2506,"ESTOQUE INSUFICIENTE",IF(X2506="","",IF(X2506-V2506&lt;0.01,"EMPATE TÉCNICO","")))))</f>
        <v/>
      </c>
      <c r="AG2506" s="16" t="s">
        <v>1838</v>
      </c>
      <c r="AH2506" s="16" t="s">
        <v>7826</v>
      </c>
    </row>
    <row r="2507" customFormat="false" ht="15" hidden="false" customHeight="false" outlineLevel="0" collapsed="false">
      <c r="A2507" s="16" t="s">
        <v>7923</v>
      </c>
      <c r="B2507" s="17" t="s">
        <v>7924</v>
      </c>
      <c r="C2507" s="16" t="s">
        <v>7925</v>
      </c>
      <c r="D2507" s="16" t="s">
        <v>3626</v>
      </c>
      <c r="E2507" s="18" t="n">
        <v>3</v>
      </c>
      <c r="F2507" s="16" t="s">
        <v>43</v>
      </c>
      <c r="G2507" s="18" t="n">
        <v>0</v>
      </c>
      <c r="H2507" s="16" t="n">
        <v>0.4</v>
      </c>
      <c r="I2507" s="18" t="n">
        <v>1</v>
      </c>
      <c r="J2507" s="19" t="n">
        <v>64.9133333333333</v>
      </c>
      <c r="K2507" s="19" t="n">
        <v>64.9133333333333</v>
      </c>
      <c r="L2507" s="19" t="n">
        <v>64.9133</v>
      </c>
      <c r="M2507" s="19" t="n">
        <f aca="false">IF(J2507&gt;0,J2507,K2507)*E2507</f>
        <v>194.74</v>
      </c>
      <c r="N2507" s="20"/>
      <c r="O2507" s="21" t="str">
        <f aca="false">IF(R2507="","",ROUND(R2507*(1-Premissas!$B$4),4))</f>
        <v/>
      </c>
      <c r="P2507" s="22"/>
      <c r="Q2507" s="22"/>
      <c r="R2507" s="23"/>
      <c r="S2507" s="24"/>
      <c r="T2507" s="24"/>
      <c r="U2507" s="25"/>
      <c r="V2507" s="19" t="str">
        <f aca="false">IF(COUNT(N2507:Q2507)=0,"",MIN(N2507:Q2507))</f>
        <v/>
      </c>
      <c r="W2507" s="16" t="str">
        <f aca="false">IF(V2507="","",INDEX($N$4:$Q$4,MATCH(V2507,N2507:Q2507,0)))</f>
        <v/>
      </c>
      <c r="X2507" s="19" t="str">
        <f aca="false">IF(COUNT(N2507:Q2507)&lt;2,"",SMALL(N2507:Q2507,2))</f>
        <v/>
      </c>
      <c r="Y2507" s="26" t="str">
        <f aca="false">IF(OR(V2507="",M2507=0),"",V2507/M2507-1)</f>
        <v/>
      </c>
      <c r="Z2507" s="26" t="str">
        <f aca="false">IF(OR(V2507="",L2507=""),"",V2507/(L2507*E2507)-1)</f>
        <v/>
      </c>
      <c r="AA2507" s="16" t="str">
        <f aca="false">IF(V2507="","SEM OFERTA",IF(OR(Y2507&gt;Premissas!$B$11,Y2507&lt;Premissas!$B$12),"VERIFICAR - UNIDADE/EMBALAGEM",IF(Y2507&gt;Premissas!$B$6,"NÃO COMPRAR - REAJUSTE &gt;5%","COMPRAR")))</f>
        <v>SEM OFERTA</v>
      </c>
      <c r="AB2507" s="18" t="str">
        <f aca="false">IF(W2507="DIMEC",S2507,IF(W2507="MEDCENTRO",U2507,""))</f>
        <v/>
      </c>
      <c r="AC2507" s="18" t="n">
        <f aca="false">IF(AA2507&lt;&gt;"COMPRAR",0,IF(AB2507="",I2507,MIN(I2507,AB2507)))</f>
        <v>0</v>
      </c>
      <c r="AD2507" s="19" t="n">
        <f aca="false">IF(AC2507&gt;0,AC2507*V2507,0)</f>
        <v>0</v>
      </c>
      <c r="AE2507" s="19" t="n">
        <f aca="false">IF(AC2507&gt;0,(M2507-V2507)*AC2507,0)</f>
        <v>0</v>
      </c>
      <c r="AF2507" s="16" t="str">
        <f aca="false">IF(AA2507&lt;&gt;"COMPRAR","",IF(AB2507="",IF(X2507="","",IF(X2507-V2507&lt;0.01,"EMPATE TÉCNICO","")),IF(AB2507&lt;I2507,"ESTOQUE INSUFICIENTE",IF(X2507="","",IF(X2507-V2507&lt;0.01,"EMPATE TÉCNICO","")))))</f>
        <v/>
      </c>
      <c r="AG2507" s="16" t="s">
        <v>203</v>
      </c>
      <c r="AH2507" s="16" t="s">
        <v>7826</v>
      </c>
    </row>
    <row r="2508" customFormat="false" ht="15" hidden="false" customHeight="false" outlineLevel="0" collapsed="false">
      <c r="A2508" s="16" t="s">
        <v>7926</v>
      </c>
      <c r="B2508" s="17" t="s">
        <v>7927</v>
      </c>
      <c r="C2508" s="16" t="s">
        <v>7928</v>
      </c>
      <c r="D2508" s="16" t="s">
        <v>3626</v>
      </c>
      <c r="E2508" s="18" t="n">
        <v>1</v>
      </c>
      <c r="F2508" s="16" t="s">
        <v>43</v>
      </c>
      <c r="G2508" s="18" t="n">
        <v>0</v>
      </c>
      <c r="H2508" s="16" t="n">
        <v>0.2</v>
      </c>
      <c r="I2508" s="18" t="n">
        <v>1</v>
      </c>
      <c r="J2508" s="19" t="n">
        <v>66.51</v>
      </c>
      <c r="K2508" s="19" t="n">
        <v>66.51</v>
      </c>
      <c r="L2508" s="19" t="n">
        <v>66.51</v>
      </c>
      <c r="M2508" s="19" t="n">
        <f aca="false">IF(J2508&gt;0,J2508,K2508)*E2508</f>
        <v>66.51</v>
      </c>
      <c r="N2508" s="20"/>
      <c r="O2508" s="21" t="str">
        <f aca="false">IF(R2508="","",ROUND(R2508*(1-Premissas!$B$4),4))</f>
        <v/>
      </c>
      <c r="P2508" s="22"/>
      <c r="Q2508" s="22"/>
      <c r="R2508" s="23"/>
      <c r="S2508" s="24"/>
      <c r="T2508" s="24"/>
      <c r="U2508" s="25"/>
      <c r="V2508" s="19" t="str">
        <f aca="false">IF(COUNT(N2508:Q2508)=0,"",MIN(N2508:Q2508))</f>
        <v/>
      </c>
      <c r="W2508" s="16" t="str">
        <f aca="false">IF(V2508="","",INDEX($N$4:$Q$4,MATCH(V2508,N2508:Q2508,0)))</f>
        <v/>
      </c>
      <c r="X2508" s="19" t="str">
        <f aca="false">IF(COUNT(N2508:Q2508)&lt;2,"",SMALL(N2508:Q2508,2))</f>
        <v/>
      </c>
      <c r="Y2508" s="26" t="str">
        <f aca="false">IF(OR(V2508="",M2508=0),"",V2508/M2508-1)</f>
        <v/>
      </c>
      <c r="Z2508" s="26" t="str">
        <f aca="false">IF(OR(V2508="",L2508=""),"",V2508/(L2508*E2508)-1)</f>
        <v/>
      </c>
      <c r="AA2508" s="16" t="str">
        <f aca="false">IF(V2508="","SEM OFERTA",IF(OR(Y2508&gt;Premissas!$B$11,Y2508&lt;Premissas!$B$12),"VERIFICAR - UNIDADE/EMBALAGEM",IF(Y2508&gt;Premissas!$B$6,"NÃO COMPRAR - REAJUSTE &gt;5%","COMPRAR")))</f>
        <v>SEM OFERTA</v>
      </c>
      <c r="AB2508" s="18" t="str">
        <f aca="false">IF(W2508="DIMEC",S2508,IF(W2508="MEDCENTRO",U2508,""))</f>
        <v/>
      </c>
      <c r="AC2508" s="18" t="n">
        <f aca="false">IF(AA2508&lt;&gt;"COMPRAR",0,IF(AB2508="",I2508,MIN(I2508,AB2508)))</f>
        <v>0</v>
      </c>
      <c r="AD2508" s="19" t="n">
        <f aca="false">IF(AC2508&gt;0,AC2508*V2508,0)</f>
        <v>0</v>
      </c>
      <c r="AE2508" s="19" t="n">
        <f aca="false">IF(AC2508&gt;0,(M2508-V2508)*AC2508,0)</f>
        <v>0</v>
      </c>
      <c r="AF2508" s="16" t="str">
        <f aca="false">IF(AA2508&lt;&gt;"COMPRAR","",IF(AB2508="",IF(X2508="","",IF(X2508-V2508&lt;0.01,"EMPATE TÉCNICO","")),IF(AB2508&lt;I2508,"ESTOQUE INSUFICIENTE",IF(X2508="","",IF(X2508-V2508&lt;0.01,"EMPATE TÉCNICO","")))))</f>
        <v/>
      </c>
      <c r="AG2508" s="16" t="s">
        <v>1838</v>
      </c>
      <c r="AH2508" s="16" t="s">
        <v>7826</v>
      </c>
    </row>
    <row r="2509" customFormat="false" ht="15" hidden="false" customHeight="false" outlineLevel="0" collapsed="false">
      <c r="A2509" s="16" t="s">
        <v>7929</v>
      </c>
      <c r="B2509" s="17" t="s">
        <v>7930</v>
      </c>
      <c r="C2509" s="16" t="s">
        <v>7931</v>
      </c>
      <c r="D2509" s="16" t="s">
        <v>3626</v>
      </c>
      <c r="E2509" s="18" t="n">
        <v>3</v>
      </c>
      <c r="F2509" s="16" t="s">
        <v>42</v>
      </c>
      <c r="G2509" s="18" t="n">
        <v>0</v>
      </c>
      <c r="H2509" s="16" t="n">
        <v>0.3</v>
      </c>
      <c r="I2509" s="18" t="n">
        <v>1</v>
      </c>
      <c r="J2509" s="19" t="n">
        <v>64.9133333333333</v>
      </c>
      <c r="K2509" s="19" t="n">
        <v>64.9133333333333</v>
      </c>
      <c r="L2509" s="19" t="n">
        <v>64.9133</v>
      </c>
      <c r="M2509" s="19" t="n">
        <f aca="false">IF(J2509&gt;0,J2509,K2509)*E2509</f>
        <v>194.74</v>
      </c>
      <c r="N2509" s="20"/>
      <c r="O2509" s="21" t="str">
        <f aca="false">IF(R2509="","",ROUND(R2509*(1-Premissas!$B$4),4))</f>
        <v/>
      </c>
      <c r="P2509" s="22"/>
      <c r="Q2509" s="22"/>
      <c r="R2509" s="23"/>
      <c r="S2509" s="24"/>
      <c r="T2509" s="24"/>
      <c r="U2509" s="25"/>
      <c r="V2509" s="19" t="str">
        <f aca="false">IF(COUNT(N2509:Q2509)=0,"",MIN(N2509:Q2509))</f>
        <v/>
      </c>
      <c r="W2509" s="16" t="str">
        <f aca="false">IF(V2509="","",INDEX($N$4:$Q$4,MATCH(V2509,N2509:Q2509,0)))</f>
        <v/>
      </c>
      <c r="X2509" s="19" t="str">
        <f aca="false">IF(COUNT(N2509:Q2509)&lt;2,"",SMALL(N2509:Q2509,2))</f>
        <v/>
      </c>
      <c r="Y2509" s="26" t="str">
        <f aca="false">IF(OR(V2509="",M2509=0),"",V2509/M2509-1)</f>
        <v/>
      </c>
      <c r="Z2509" s="26" t="str">
        <f aca="false">IF(OR(V2509="",L2509=""),"",V2509/(L2509*E2509)-1)</f>
        <v/>
      </c>
      <c r="AA2509" s="16" t="str">
        <f aca="false">IF(V2509="","SEM OFERTA",IF(OR(Y2509&gt;Premissas!$B$11,Y2509&lt;Premissas!$B$12),"VERIFICAR - UNIDADE/EMBALAGEM",IF(Y2509&gt;Premissas!$B$6,"NÃO COMPRAR - REAJUSTE &gt;5%","COMPRAR")))</f>
        <v>SEM OFERTA</v>
      </c>
      <c r="AB2509" s="18" t="str">
        <f aca="false">IF(W2509="DIMEC",S2509,IF(W2509="MEDCENTRO",U2509,""))</f>
        <v/>
      </c>
      <c r="AC2509" s="18" t="n">
        <f aca="false">IF(AA2509&lt;&gt;"COMPRAR",0,IF(AB2509="",I2509,MIN(I2509,AB2509)))</f>
        <v>0</v>
      </c>
      <c r="AD2509" s="19" t="n">
        <f aca="false">IF(AC2509&gt;0,AC2509*V2509,0)</f>
        <v>0</v>
      </c>
      <c r="AE2509" s="19" t="n">
        <f aca="false">IF(AC2509&gt;0,(M2509-V2509)*AC2509,0)</f>
        <v>0</v>
      </c>
      <c r="AF2509" s="16" t="str">
        <f aca="false">IF(AA2509&lt;&gt;"COMPRAR","",IF(AB2509="",IF(X2509="","",IF(X2509-V2509&lt;0.01,"EMPATE TÉCNICO","")),IF(AB2509&lt;I2509,"ESTOQUE INSUFICIENTE",IF(X2509="","",IF(X2509-V2509&lt;0.01,"EMPATE TÉCNICO","")))))</f>
        <v/>
      </c>
      <c r="AG2509" s="16" t="s">
        <v>203</v>
      </c>
      <c r="AH2509" s="16" t="s">
        <v>7826</v>
      </c>
    </row>
    <row r="2510" customFormat="false" ht="15" hidden="false" customHeight="false" outlineLevel="0" collapsed="false">
      <c r="A2510" s="16" t="s">
        <v>7932</v>
      </c>
      <c r="B2510" s="17" t="s">
        <v>7933</v>
      </c>
      <c r="C2510" s="16" t="s">
        <v>7934</v>
      </c>
      <c r="D2510" s="16" t="s">
        <v>3626</v>
      </c>
      <c r="E2510" s="18" t="n">
        <v>8</v>
      </c>
      <c r="F2510" s="16" t="s">
        <v>43</v>
      </c>
      <c r="G2510" s="18" t="n">
        <v>0</v>
      </c>
      <c r="H2510" s="16" t="n">
        <v>0.1</v>
      </c>
      <c r="I2510" s="18" t="n">
        <v>1</v>
      </c>
      <c r="J2510" s="19" t="n">
        <v>19.6975</v>
      </c>
      <c r="K2510" s="19" t="n">
        <v>19.6975</v>
      </c>
      <c r="L2510" s="19" t="n">
        <v>19.6975</v>
      </c>
      <c r="M2510" s="19" t="n">
        <f aca="false">IF(J2510&gt;0,J2510,K2510)*E2510</f>
        <v>157.58</v>
      </c>
      <c r="N2510" s="20"/>
      <c r="O2510" s="21" t="str">
        <f aca="false">IF(R2510="","",ROUND(R2510*(1-Premissas!$B$4),4))</f>
        <v/>
      </c>
      <c r="P2510" s="22"/>
      <c r="Q2510" s="22"/>
      <c r="R2510" s="23"/>
      <c r="S2510" s="24"/>
      <c r="T2510" s="24"/>
      <c r="U2510" s="25"/>
      <c r="V2510" s="19" t="str">
        <f aca="false">IF(COUNT(N2510:Q2510)=0,"",MIN(N2510:Q2510))</f>
        <v/>
      </c>
      <c r="W2510" s="16" t="str">
        <f aca="false">IF(V2510="","",INDEX($N$4:$Q$4,MATCH(V2510,N2510:Q2510,0)))</f>
        <v/>
      </c>
      <c r="X2510" s="19" t="str">
        <f aca="false">IF(COUNT(N2510:Q2510)&lt;2,"",SMALL(N2510:Q2510,2))</f>
        <v/>
      </c>
      <c r="Y2510" s="26" t="str">
        <f aca="false">IF(OR(V2510="",M2510=0),"",V2510/M2510-1)</f>
        <v/>
      </c>
      <c r="Z2510" s="26" t="str">
        <f aca="false">IF(OR(V2510="",L2510=""),"",V2510/(L2510*E2510)-1)</f>
        <v/>
      </c>
      <c r="AA2510" s="16" t="str">
        <f aca="false">IF(V2510="","SEM OFERTA",IF(OR(Y2510&gt;Premissas!$B$11,Y2510&lt;Premissas!$B$12),"VERIFICAR - UNIDADE/EMBALAGEM",IF(Y2510&gt;Premissas!$B$6,"NÃO COMPRAR - REAJUSTE &gt;5%","COMPRAR")))</f>
        <v>SEM OFERTA</v>
      </c>
      <c r="AB2510" s="18" t="str">
        <f aca="false">IF(W2510="DIMEC",S2510,IF(W2510="MEDCENTRO",U2510,""))</f>
        <v/>
      </c>
      <c r="AC2510" s="18" t="n">
        <f aca="false">IF(AA2510&lt;&gt;"COMPRAR",0,IF(AB2510="",I2510,MIN(I2510,AB2510)))</f>
        <v>0</v>
      </c>
      <c r="AD2510" s="19" t="n">
        <f aca="false">IF(AC2510&gt;0,AC2510*V2510,0)</f>
        <v>0</v>
      </c>
      <c r="AE2510" s="19" t="n">
        <f aca="false">IF(AC2510&gt;0,(M2510-V2510)*AC2510,0)</f>
        <v>0</v>
      </c>
      <c r="AF2510" s="16" t="str">
        <f aca="false">IF(AA2510&lt;&gt;"COMPRAR","",IF(AB2510="",IF(X2510="","",IF(X2510-V2510&lt;0.01,"EMPATE TÉCNICO","")),IF(AB2510&lt;I2510,"ESTOQUE INSUFICIENTE",IF(X2510="","",IF(X2510-V2510&lt;0.01,"EMPATE TÉCNICO","")))))</f>
        <v/>
      </c>
      <c r="AG2510" s="16" t="s">
        <v>203</v>
      </c>
      <c r="AH2510" s="16" t="s">
        <v>7826</v>
      </c>
    </row>
    <row r="2511" customFormat="false" ht="15" hidden="false" customHeight="false" outlineLevel="0" collapsed="false">
      <c r="A2511" s="16" t="s">
        <v>7935</v>
      </c>
      <c r="B2511" s="17" t="s">
        <v>7936</v>
      </c>
      <c r="C2511" s="16" t="s">
        <v>7937</v>
      </c>
      <c r="D2511" s="16" t="s">
        <v>7919</v>
      </c>
      <c r="E2511" s="18" t="n">
        <v>1</v>
      </c>
      <c r="F2511" s="16" t="s">
        <v>43</v>
      </c>
      <c r="G2511" s="18" t="n">
        <v>0</v>
      </c>
      <c r="H2511" s="16" t="n">
        <v>0.2</v>
      </c>
      <c r="I2511" s="18" t="n">
        <v>1</v>
      </c>
      <c r="J2511" s="19" t="n">
        <v>57.14</v>
      </c>
      <c r="K2511" s="19" t="n">
        <v>57.14</v>
      </c>
      <c r="L2511" s="19" t="n">
        <v>57.14</v>
      </c>
      <c r="M2511" s="19" t="n">
        <f aca="false">IF(J2511&gt;0,J2511,K2511)*E2511</f>
        <v>57.14</v>
      </c>
      <c r="N2511" s="20"/>
      <c r="O2511" s="21" t="str">
        <f aca="false">IF(R2511="","",ROUND(R2511*(1-Premissas!$B$4),4))</f>
        <v/>
      </c>
      <c r="P2511" s="22"/>
      <c r="Q2511" s="22"/>
      <c r="R2511" s="23"/>
      <c r="S2511" s="24"/>
      <c r="T2511" s="24"/>
      <c r="U2511" s="25"/>
      <c r="V2511" s="19" t="str">
        <f aca="false">IF(COUNT(N2511:Q2511)=0,"",MIN(N2511:Q2511))</f>
        <v/>
      </c>
      <c r="W2511" s="16" t="str">
        <f aca="false">IF(V2511="","",INDEX($N$4:$Q$4,MATCH(V2511,N2511:Q2511,0)))</f>
        <v/>
      </c>
      <c r="X2511" s="19" t="str">
        <f aca="false">IF(COUNT(N2511:Q2511)&lt;2,"",SMALL(N2511:Q2511,2))</f>
        <v/>
      </c>
      <c r="Y2511" s="26" t="str">
        <f aca="false">IF(OR(V2511="",M2511=0),"",V2511/M2511-1)</f>
        <v/>
      </c>
      <c r="Z2511" s="26" t="str">
        <f aca="false">IF(OR(V2511="",L2511=""),"",V2511/(L2511*E2511)-1)</f>
        <v/>
      </c>
      <c r="AA2511" s="16" t="str">
        <f aca="false">IF(V2511="","SEM OFERTA",IF(OR(Y2511&gt;Premissas!$B$11,Y2511&lt;Premissas!$B$12),"VERIFICAR - UNIDADE/EMBALAGEM",IF(Y2511&gt;Premissas!$B$6,"NÃO COMPRAR - REAJUSTE &gt;5%","COMPRAR")))</f>
        <v>SEM OFERTA</v>
      </c>
      <c r="AB2511" s="18" t="str">
        <f aca="false">IF(W2511="DIMEC",S2511,IF(W2511="MEDCENTRO",U2511,""))</f>
        <v/>
      </c>
      <c r="AC2511" s="18" t="n">
        <f aca="false">IF(AA2511&lt;&gt;"COMPRAR",0,IF(AB2511="",I2511,MIN(I2511,AB2511)))</f>
        <v>0</v>
      </c>
      <c r="AD2511" s="19" t="n">
        <f aca="false">IF(AC2511&gt;0,AC2511*V2511,0)</f>
        <v>0</v>
      </c>
      <c r="AE2511" s="19" t="n">
        <f aca="false">IF(AC2511&gt;0,(M2511-V2511)*AC2511,0)</f>
        <v>0</v>
      </c>
      <c r="AF2511" s="16" t="str">
        <f aca="false">IF(AA2511&lt;&gt;"COMPRAR","",IF(AB2511="",IF(X2511="","",IF(X2511-V2511&lt;0.01,"EMPATE TÉCNICO","")),IF(AB2511&lt;I2511,"ESTOQUE INSUFICIENTE",IF(X2511="","",IF(X2511-V2511&lt;0.01,"EMPATE TÉCNICO","")))))</f>
        <v/>
      </c>
      <c r="AG2511" s="16" t="s">
        <v>1838</v>
      </c>
      <c r="AH2511" s="16" t="s">
        <v>7826</v>
      </c>
    </row>
    <row r="2512" customFormat="false" ht="15" hidden="false" customHeight="false" outlineLevel="0" collapsed="false">
      <c r="A2512" s="16" t="s">
        <v>7938</v>
      </c>
      <c r="B2512" s="17" t="s">
        <v>7939</v>
      </c>
      <c r="C2512" s="16" t="s">
        <v>7940</v>
      </c>
      <c r="D2512" s="16" t="s">
        <v>3626</v>
      </c>
      <c r="E2512" s="18" t="n">
        <v>1</v>
      </c>
      <c r="F2512" s="16" t="s">
        <v>43</v>
      </c>
      <c r="G2512" s="18" t="n">
        <v>0</v>
      </c>
      <c r="H2512" s="16" t="n">
        <v>0</v>
      </c>
      <c r="I2512" s="18" t="n">
        <v>1</v>
      </c>
      <c r="J2512" s="19" t="n">
        <v>29.6</v>
      </c>
      <c r="K2512" s="19" t="n">
        <v>29.6</v>
      </c>
      <c r="L2512" s="19" t="n">
        <v>29.6</v>
      </c>
      <c r="M2512" s="19" t="n">
        <f aca="false">IF(J2512&gt;0,J2512,K2512)*E2512</f>
        <v>29.6</v>
      </c>
      <c r="N2512" s="20"/>
      <c r="O2512" s="21" t="str">
        <f aca="false">IF(R2512="","",ROUND(R2512*(1-Premissas!$B$4),4))</f>
        <v/>
      </c>
      <c r="P2512" s="22"/>
      <c r="Q2512" s="22"/>
      <c r="R2512" s="23"/>
      <c r="S2512" s="24"/>
      <c r="T2512" s="24"/>
      <c r="U2512" s="25"/>
      <c r="V2512" s="19" t="str">
        <f aca="false">IF(COUNT(N2512:Q2512)=0,"",MIN(N2512:Q2512))</f>
        <v/>
      </c>
      <c r="W2512" s="16" t="str">
        <f aca="false">IF(V2512="","",INDEX($N$4:$Q$4,MATCH(V2512,N2512:Q2512,0)))</f>
        <v/>
      </c>
      <c r="X2512" s="19" t="str">
        <f aca="false">IF(COUNT(N2512:Q2512)&lt;2,"",SMALL(N2512:Q2512,2))</f>
        <v/>
      </c>
      <c r="Y2512" s="26" t="str">
        <f aca="false">IF(OR(V2512="",M2512=0),"",V2512/M2512-1)</f>
        <v/>
      </c>
      <c r="Z2512" s="26" t="str">
        <f aca="false">IF(OR(V2512="",L2512=""),"",V2512/(L2512*E2512)-1)</f>
        <v/>
      </c>
      <c r="AA2512" s="16" t="str">
        <f aca="false">IF(V2512="","SEM OFERTA",IF(OR(Y2512&gt;Premissas!$B$11,Y2512&lt;Premissas!$B$12),"VERIFICAR - UNIDADE/EMBALAGEM",IF(Y2512&gt;Premissas!$B$6,"NÃO COMPRAR - REAJUSTE &gt;5%","COMPRAR")))</f>
        <v>SEM OFERTA</v>
      </c>
      <c r="AB2512" s="18" t="str">
        <f aca="false">IF(W2512="DIMEC",S2512,IF(W2512="MEDCENTRO",U2512,""))</f>
        <v/>
      </c>
      <c r="AC2512" s="18" t="n">
        <f aca="false">IF(AA2512&lt;&gt;"COMPRAR",0,IF(AB2512="",I2512,MIN(I2512,AB2512)))</f>
        <v>0</v>
      </c>
      <c r="AD2512" s="19" t="n">
        <f aca="false">IF(AC2512&gt;0,AC2512*V2512,0)</f>
        <v>0</v>
      </c>
      <c r="AE2512" s="19" t="n">
        <f aca="false">IF(AC2512&gt;0,(M2512-V2512)*AC2512,0)</f>
        <v>0</v>
      </c>
      <c r="AF2512" s="16" t="str">
        <f aca="false">IF(AA2512&lt;&gt;"COMPRAR","",IF(AB2512="",IF(X2512="","",IF(X2512-V2512&lt;0.01,"EMPATE TÉCNICO","")),IF(AB2512&lt;I2512,"ESTOQUE INSUFICIENTE",IF(X2512="","",IF(X2512-V2512&lt;0.01,"EMPATE TÉCNICO","")))))</f>
        <v/>
      </c>
      <c r="AG2512" s="16" t="s">
        <v>1838</v>
      </c>
      <c r="AH2512" s="16" t="s">
        <v>7826</v>
      </c>
    </row>
    <row r="2513" customFormat="false" ht="15" hidden="false" customHeight="false" outlineLevel="0" collapsed="false">
      <c r="A2513" s="16" t="s">
        <v>7941</v>
      </c>
      <c r="B2513" s="17"/>
      <c r="C2513" s="16" t="s">
        <v>7942</v>
      </c>
      <c r="D2513" s="16" t="s">
        <v>7860</v>
      </c>
      <c r="E2513" s="18" t="n">
        <v>1</v>
      </c>
      <c r="F2513" s="16" t="s">
        <v>43</v>
      </c>
      <c r="G2513" s="18" t="n">
        <v>0</v>
      </c>
      <c r="H2513" s="16" t="n">
        <v>0.2</v>
      </c>
      <c r="I2513" s="18" t="n">
        <v>1</v>
      </c>
      <c r="J2513" s="19" t="n">
        <v>16.95125</v>
      </c>
      <c r="K2513" s="19" t="n">
        <v>16.95125</v>
      </c>
      <c r="L2513" s="19" t="n">
        <v>16.9512</v>
      </c>
      <c r="M2513" s="19" t="n">
        <f aca="false">IF(J2513&gt;0,J2513,K2513)*E2513</f>
        <v>16.95125</v>
      </c>
      <c r="N2513" s="20"/>
      <c r="O2513" s="21" t="str">
        <f aca="false">IF(R2513="","",ROUND(R2513*(1-Premissas!$B$4),4))</f>
        <v/>
      </c>
      <c r="P2513" s="22"/>
      <c r="Q2513" s="22"/>
      <c r="R2513" s="23"/>
      <c r="S2513" s="24"/>
      <c r="T2513" s="24"/>
      <c r="U2513" s="25"/>
      <c r="V2513" s="19" t="str">
        <f aca="false">IF(COUNT(N2513:Q2513)=0,"",MIN(N2513:Q2513))</f>
        <v/>
      </c>
      <c r="W2513" s="16" t="str">
        <f aca="false">IF(V2513="","",INDEX($N$4:$Q$4,MATCH(V2513,N2513:Q2513,0)))</f>
        <v/>
      </c>
      <c r="X2513" s="19" t="str">
        <f aca="false">IF(COUNT(N2513:Q2513)&lt;2,"",SMALL(N2513:Q2513,2))</f>
        <v/>
      </c>
      <c r="Y2513" s="26" t="str">
        <f aca="false">IF(OR(V2513="",M2513=0),"",V2513/M2513-1)</f>
        <v/>
      </c>
      <c r="Z2513" s="26" t="str">
        <f aca="false">IF(OR(V2513="",L2513=""),"",V2513/(L2513*E2513)-1)</f>
        <v/>
      </c>
      <c r="AA2513" s="16" t="str">
        <f aca="false">IF(V2513="","SEM OFERTA",IF(OR(Y2513&gt;Premissas!$B$11,Y2513&lt;Premissas!$B$12),"VERIFICAR - UNIDADE/EMBALAGEM",IF(Y2513&gt;Premissas!$B$6,"NÃO COMPRAR - REAJUSTE &gt;5%","COMPRAR")))</f>
        <v>SEM OFERTA</v>
      </c>
      <c r="AB2513" s="18" t="str">
        <f aca="false">IF(W2513="DIMEC",S2513,IF(W2513="MEDCENTRO",U2513,""))</f>
        <v/>
      </c>
      <c r="AC2513" s="18" t="n">
        <f aca="false">IF(AA2513&lt;&gt;"COMPRAR",0,IF(AB2513="",I2513,MIN(I2513,AB2513)))</f>
        <v>0</v>
      </c>
      <c r="AD2513" s="19" t="n">
        <f aca="false">IF(AC2513&gt;0,AC2513*V2513,0)</f>
        <v>0</v>
      </c>
      <c r="AE2513" s="19" t="n">
        <f aca="false">IF(AC2513&gt;0,(M2513-V2513)*AC2513,0)</f>
        <v>0</v>
      </c>
      <c r="AF2513" s="16" t="str">
        <f aca="false">IF(AA2513&lt;&gt;"COMPRAR","",IF(AB2513="",IF(X2513="","",IF(X2513-V2513&lt;0.01,"EMPATE TÉCNICO","")),IF(AB2513&lt;I2513,"ESTOQUE INSUFICIENTE",IF(X2513="","",IF(X2513-V2513&lt;0.01,"EMPATE TÉCNICO","")))))</f>
        <v/>
      </c>
      <c r="AG2513" s="16" t="s">
        <v>1771</v>
      </c>
      <c r="AH2513" s="16" t="s">
        <v>7826</v>
      </c>
    </row>
    <row r="2514" customFormat="false" ht="15" hidden="false" customHeight="false" outlineLevel="0" collapsed="false">
      <c r="A2514" s="16" t="s">
        <v>7943</v>
      </c>
      <c r="B2514" s="17" t="s">
        <v>7944</v>
      </c>
      <c r="C2514" s="16" t="s">
        <v>7945</v>
      </c>
      <c r="D2514" s="16" t="s">
        <v>7946</v>
      </c>
      <c r="E2514" s="18" t="n">
        <v>1</v>
      </c>
      <c r="F2514" s="16" t="s">
        <v>43</v>
      </c>
      <c r="G2514" s="18" t="n">
        <v>0</v>
      </c>
      <c r="H2514" s="16" t="n">
        <v>0.1</v>
      </c>
      <c r="I2514" s="18" t="n">
        <v>1</v>
      </c>
      <c r="J2514" s="19" t="n">
        <v>49.06</v>
      </c>
      <c r="K2514" s="19" t="n">
        <v>49.06</v>
      </c>
      <c r="L2514" s="19" t="n">
        <v>49.06</v>
      </c>
      <c r="M2514" s="19" t="n">
        <f aca="false">IF(J2514&gt;0,J2514,K2514)*E2514</f>
        <v>49.06</v>
      </c>
      <c r="N2514" s="20"/>
      <c r="O2514" s="21" t="str">
        <f aca="false">IF(R2514="","",ROUND(R2514*(1-Premissas!$B$4),4))</f>
        <v/>
      </c>
      <c r="P2514" s="22"/>
      <c r="Q2514" s="22"/>
      <c r="R2514" s="23"/>
      <c r="S2514" s="24"/>
      <c r="T2514" s="24"/>
      <c r="U2514" s="25"/>
      <c r="V2514" s="19" t="str">
        <f aca="false">IF(COUNT(N2514:Q2514)=0,"",MIN(N2514:Q2514))</f>
        <v/>
      </c>
      <c r="W2514" s="16" t="str">
        <f aca="false">IF(V2514="","",INDEX($N$4:$Q$4,MATCH(V2514,N2514:Q2514,0)))</f>
        <v/>
      </c>
      <c r="X2514" s="19" t="str">
        <f aca="false">IF(COUNT(N2514:Q2514)&lt;2,"",SMALL(N2514:Q2514,2))</f>
        <v/>
      </c>
      <c r="Y2514" s="26" t="str">
        <f aca="false">IF(OR(V2514="",M2514=0),"",V2514/M2514-1)</f>
        <v/>
      </c>
      <c r="Z2514" s="26" t="str">
        <f aca="false">IF(OR(V2514="",L2514=""),"",V2514/(L2514*E2514)-1)</f>
        <v/>
      </c>
      <c r="AA2514" s="16" t="str">
        <f aca="false">IF(V2514="","SEM OFERTA",IF(OR(Y2514&gt;Premissas!$B$11,Y2514&lt;Premissas!$B$12),"VERIFICAR - UNIDADE/EMBALAGEM",IF(Y2514&gt;Premissas!$B$6,"NÃO COMPRAR - REAJUSTE &gt;5%","COMPRAR")))</f>
        <v>SEM OFERTA</v>
      </c>
      <c r="AB2514" s="18" t="str">
        <f aca="false">IF(W2514="DIMEC",S2514,IF(W2514="MEDCENTRO",U2514,""))</f>
        <v/>
      </c>
      <c r="AC2514" s="18" t="n">
        <f aca="false">IF(AA2514&lt;&gt;"COMPRAR",0,IF(AB2514="",I2514,MIN(I2514,AB2514)))</f>
        <v>0</v>
      </c>
      <c r="AD2514" s="19" t="n">
        <f aca="false">IF(AC2514&gt;0,AC2514*V2514,0)</f>
        <v>0</v>
      </c>
      <c r="AE2514" s="19" t="n">
        <f aca="false">IF(AC2514&gt;0,(M2514-V2514)*AC2514,0)</f>
        <v>0</v>
      </c>
      <c r="AF2514" s="16" t="str">
        <f aca="false">IF(AA2514&lt;&gt;"COMPRAR","",IF(AB2514="",IF(X2514="","",IF(X2514-V2514&lt;0.01,"EMPATE TÉCNICO","")),IF(AB2514&lt;I2514,"ESTOQUE INSUFICIENTE",IF(X2514="","",IF(X2514-V2514&lt;0.01,"EMPATE TÉCNICO","")))))</f>
        <v/>
      </c>
      <c r="AG2514" s="16" t="s">
        <v>1838</v>
      </c>
      <c r="AH2514" s="16" t="s">
        <v>7826</v>
      </c>
    </row>
    <row r="2515" customFormat="false" ht="15" hidden="false" customHeight="false" outlineLevel="0" collapsed="false">
      <c r="A2515" s="16" t="s">
        <v>7947</v>
      </c>
      <c r="B2515" s="17" t="s">
        <v>7948</v>
      </c>
      <c r="C2515" s="16" t="s">
        <v>7949</v>
      </c>
      <c r="D2515" s="16" t="s">
        <v>7946</v>
      </c>
      <c r="E2515" s="18" t="n">
        <v>1</v>
      </c>
      <c r="F2515" s="16" t="s">
        <v>43</v>
      </c>
      <c r="G2515" s="18" t="n">
        <v>0</v>
      </c>
      <c r="H2515" s="16" t="n">
        <v>0.4</v>
      </c>
      <c r="I2515" s="18" t="n">
        <v>1</v>
      </c>
      <c r="J2515" s="19" t="n">
        <v>49.06</v>
      </c>
      <c r="K2515" s="19" t="n">
        <v>49.06</v>
      </c>
      <c r="L2515" s="19" t="n">
        <v>49.06</v>
      </c>
      <c r="M2515" s="19" t="n">
        <f aca="false">IF(J2515&gt;0,J2515,K2515)*E2515</f>
        <v>49.06</v>
      </c>
      <c r="N2515" s="20"/>
      <c r="O2515" s="21" t="str">
        <f aca="false">IF(R2515="","",ROUND(R2515*(1-Premissas!$B$4),4))</f>
        <v/>
      </c>
      <c r="P2515" s="22"/>
      <c r="Q2515" s="22"/>
      <c r="R2515" s="23"/>
      <c r="S2515" s="24"/>
      <c r="T2515" s="24"/>
      <c r="U2515" s="25"/>
      <c r="V2515" s="19" t="str">
        <f aca="false">IF(COUNT(N2515:Q2515)=0,"",MIN(N2515:Q2515))</f>
        <v/>
      </c>
      <c r="W2515" s="16" t="str">
        <f aca="false">IF(V2515="","",INDEX($N$4:$Q$4,MATCH(V2515,N2515:Q2515,0)))</f>
        <v/>
      </c>
      <c r="X2515" s="19" t="str">
        <f aca="false">IF(COUNT(N2515:Q2515)&lt;2,"",SMALL(N2515:Q2515,2))</f>
        <v/>
      </c>
      <c r="Y2515" s="26" t="str">
        <f aca="false">IF(OR(V2515="",M2515=0),"",V2515/M2515-1)</f>
        <v/>
      </c>
      <c r="Z2515" s="26" t="str">
        <f aca="false">IF(OR(V2515="",L2515=""),"",V2515/(L2515*E2515)-1)</f>
        <v/>
      </c>
      <c r="AA2515" s="16" t="str">
        <f aca="false">IF(V2515="","SEM OFERTA",IF(OR(Y2515&gt;Premissas!$B$11,Y2515&lt;Premissas!$B$12),"VERIFICAR - UNIDADE/EMBALAGEM",IF(Y2515&gt;Premissas!$B$6,"NÃO COMPRAR - REAJUSTE &gt;5%","COMPRAR")))</f>
        <v>SEM OFERTA</v>
      </c>
      <c r="AB2515" s="18" t="str">
        <f aca="false">IF(W2515="DIMEC",S2515,IF(W2515="MEDCENTRO",U2515,""))</f>
        <v/>
      </c>
      <c r="AC2515" s="18" t="n">
        <f aca="false">IF(AA2515&lt;&gt;"COMPRAR",0,IF(AB2515="",I2515,MIN(I2515,AB2515)))</f>
        <v>0</v>
      </c>
      <c r="AD2515" s="19" t="n">
        <f aca="false">IF(AC2515&gt;0,AC2515*V2515,0)</f>
        <v>0</v>
      </c>
      <c r="AE2515" s="19" t="n">
        <f aca="false">IF(AC2515&gt;0,(M2515-V2515)*AC2515,0)</f>
        <v>0</v>
      </c>
      <c r="AF2515" s="16" t="str">
        <f aca="false">IF(AA2515&lt;&gt;"COMPRAR","",IF(AB2515="",IF(X2515="","",IF(X2515-V2515&lt;0.01,"EMPATE TÉCNICO","")),IF(AB2515&lt;I2515,"ESTOQUE INSUFICIENTE",IF(X2515="","",IF(X2515-V2515&lt;0.01,"EMPATE TÉCNICO","")))))</f>
        <v/>
      </c>
      <c r="AG2515" s="16" t="s">
        <v>1838</v>
      </c>
      <c r="AH2515" s="16" t="s">
        <v>7826</v>
      </c>
    </row>
    <row r="2516" customFormat="false" ht="15" hidden="false" customHeight="false" outlineLevel="0" collapsed="false">
      <c r="A2516" s="16" t="s">
        <v>7950</v>
      </c>
      <c r="B2516" s="17" t="s">
        <v>7951</v>
      </c>
      <c r="C2516" s="16" t="s">
        <v>7952</v>
      </c>
      <c r="D2516" s="16" t="s">
        <v>7837</v>
      </c>
      <c r="E2516" s="18" t="n">
        <v>4</v>
      </c>
      <c r="F2516" s="16" t="s">
        <v>43</v>
      </c>
      <c r="G2516" s="18" t="n">
        <v>0</v>
      </c>
      <c r="H2516" s="16" t="n">
        <v>0.1</v>
      </c>
      <c r="I2516" s="18" t="n">
        <v>1</v>
      </c>
      <c r="J2516" s="19" t="n">
        <v>39.425</v>
      </c>
      <c r="K2516" s="19" t="n">
        <v>39.425</v>
      </c>
      <c r="L2516" s="19" t="n">
        <v>39.425</v>
      </c>
      <c r="M2516" s="19" t="n">
        <f aca="false">IF(J2516&gt;0,J2516,K2516)*E2516</f>
        <v>157.7</v>
      </c>
      <c r="N2516" s="20"/>
      <c r="O2516" s="21" t="str">
        <f aca="false">IF(R2516="","",ROUND(R2516*(1-Premissas!$B$4),4))</f>
        <v/>
      </c>
      <c r="P2516" s="22"/>
      <c r="Q2516" s="22"/>
      <c r="R2516" s="23"/>
      <c r="S2516" s="24"/>
      <c r="T2516" s="24"/>
      <c r="U2516" s="25"/>
      <c r="V2516" s="19" t="str">
        <f aca="false">IF(COUNT(N2516:Q2516)=0,"",MIN(N2516:Q2516))</f>
        <v/>
      </c>
      <c r="W2516" s="16" t="str">
        <f aca="false">IF(V2516="","",INDEX($N$4:$Q$4,MATCH(V2516,N2516:Q2516,0)))</f>
        <v/>
      </c>
      <c r="X2516" s="19" t="str">
        <f aca="false">IF(COUNT(N2516:Q2516)&lt;2,"",SMALL(N2516:Q2516,2))</f>
        <v/>
      </c>
      <c r="Y2516" s="26" t="str">
        <f aca="false">IF(OR(V2516="",M2516=0),"",V2516/M2516-1)</f>
        <v/>
      </c>
      <c r="Z2516" s="26" t="str">
        <f aca="false">IF(OR(V2516="",L2516=""),"",V2516/(L2516*E2516)-1)</f>
        <v/>
      </c>
      <c r="AA2516" s="16" t="str">
        <f aca="false">IF(V2516="","SEM OFERTA",IF(OR(Y2516&gt;Premissas!$B$11,Y2516&lt;Premissas!$B$12),"VERIFICAR - UNIDADE/EMBALAGEM",IF(Y2516&gt;Premissas!$B$6,"NÃO COMPRAR - REAJUSTE &gt;5%","COMPRAR")))</f>
        <v>SEM OFERTA</v>
      </c>
      <c r="AB2516" s="18" t="str">
        <f aca="false">IF(W2516="DIMEC",S2516,IF(W2516="MEDCENTRO",U2516,""))</f>
        <v/>
      </c>
      <c r="AC2516" s="18" t="n">
        <f aca="false">IF(AA2516&lt;&gt;"COMPRAR",0,IF(AB2516="",I2516,MIN(I2516,AB2516)))</f>
        <v>0</v>
      </c>
      <c r="AD2516" s="19" t="n">
        <f aca="false">IF(AC2516&gt;0,AC2516*V2516,0)</f>
        <v>0</v>
      </c>
      <c r="AE2516" s="19" t="n">
        <f aca="false">IF(AC2516&gt;0,(M2516-V2516)*AC2516,0)</f>
        <v>0</v>
      </c>
      <c r="AF2516" s="16" t="str">
        <f aca="false">IF(AA2516&lt;&gt;"COMPRAR","",IF(AB2516="",IF(X2516="","",IF(X2516-V2516&lt;0.01,"EMPATE TÉCNICO","")),IF(AB2516&lt;I2516,"ESTOQUE INSUFICIENTE",IF(X2516="","",IF(X2516-V2516&lt;0.01,"EMPATE TÉCNICO","")))))</f>
        <v/>
      </c>
      <c r="AG2516" s="16" t="s">
        <v>203</v>
      </c>
      <c r="AH2516" s="16" t="s">
        <v>7826</v>
      </c>
    </row>
    <row r="2517" customFormat="false" ht="15" hidden="false" customHeight="false" outlineLevel="0" collapsed="false">
      <c r="A2517" s="16" t="s">
        <v>7953</v>
      </c>
      <c r="B2517" s="17" t="s">
        <v>7954</v>
      </c>
      <c r="C2517" s="16" t="s">
        <v>7955</v>
      </c>
      <c r="D2517" s="16" t="s">
        <v>7837</v>
      </c>
      <c r="E2517" s="18" t="n">
        <v>1</v>
      </c>
      <c r="F2517" s="16" t="s">
        <v>41</v>
      </c>
      <c r="G2517" s="18" t="n">
        <v>0</v>
      </c>
      <c r="H2517" s="16" t="n">
        <v>0.7</v>
      </c>
      <c r="I2517" s="18" t="n">
        <v>2</v>
      </c>
      <c r="J2517" s="19" t="n">
        <v>78.02</v>
      </c>
      <c r="K2517" s="19" t="n">
        <v>78.02</v>
      </c>
      <c r="L2517" s="19" t="n">
        <v>75.35</v>
      </c>
      <c r="M2517" s="19" t="n">
        <f aca="false">IF(J2517&gt;0,J2517,K2517)*E2517</f>
        <v>78.02</v>
      </c>
      <c r="N2517" s="20"/>
      <c r="O2517" s="21" t="str">
        <f aca="false">IF(R2517="","",ROUND(R2517*(1-Premissas!$B$4),4))</f>
        <v/>
      </c>
      <c r="P2517" s="22"/>
      <c r="Q2517" s="22"/>
      <c r="R2517" s="23"/>
      <c r="S2517" s="24"/>
      <c r="T2517" s="24"/>
      <c r="U2517" s="25"/>
      <c r="V2517" s="19" t="str">
        <f aca="false">IF(COUNT(N2517:Q2517)=0,"",MIN(N2517:Q2517))</f>
        <v/>
      </c>
      <c r="W2517" s="16" t="str">
        <f aca="false">IF(V2517="","",INDEX($N$4:$Q$4,MATCH(V2517,N2517:Q2517,0)))</f>
        <v/>
      </c>
      <c r="X2517" s="19" t="str">
        <f aca="false">IF(COUNT(N2517:Q2517)&lt;2,"",SMALL(N2517:Q2517,2))</f>
        <v/>
      </c>
      <c r="Y2517" s="26" t="str">
        <f aca="false">IF(OR(V2517="",M2517=0),"",V2517/M2517-1)</f>
        <v/>
      </c>
      <c r="Z2517" s="26" t="str">
        <f aca="false">IF(OR(V2517="",L2517=""),"",V2517/(L2517*E2517)-1)</f>
        <v/>
      </c>
      <c r="AA2517" s="16" t="str">
        <f aca="false">IF(V2517="","SEM OFERTA",IF(OR(Y2517&gt;Premissas!$B$11,Y2517&lt;Premissas!$B$12),"VERIFICAR - UNIDADE/EMBALAGEM",IF(Y2517&gt;Premissas!$B$6,"NÃO COMPRAR - REAJUSTE &gt;5%","COMPRAR")))</f>
        <v>SEM OFERTA</v>
      </c>
      <c r="AB2517" s="18" t="str">
        <f aca="false">IF(W2517="DIMEC",S2517,IF(W2517="MEDCENTRO",U2517,""))</f>
        <v/>
      </c>
      <c r="AC2517" s="18" t="n">
        <f aca="false">IF(AA2517&lt;&gt;"COMPRAR",0,IF(AB2517="",I2517,MIN(I2517,AB2517)))</f>
        <v>0</v>
      </c>
      <c r="AD2517" s="19" t="n">
        <f aca="false">IF(AC2517&gt;0,AC2517*V2517,0)</f>
        <v>0</v>
      </c>
      <c r="AE2517" s="19" t="n">
        <f aca="false">IF(AC2517&gt;0,(M2517-V2517)*AC2517,0)</f>
        <v>0</v>
      </c>
      <c r="AF2517" s="16" t="str">
        <f aca="false">IF(AA2517&lt;&gt;"COMPRAR","",IF(AB2517="",IF(X2517="","",IF(X2517-V2517&lt;0.01,"EMPATE TÉCNICO","")),IF(AB2517&lt;I2517,"ESTOQUE INSUFICIENTE",IF(X2517="","",IF(X2517-V2517&lt;0.01,"EMPATE TÉCNICO","")))))</f>
        <v/>
      </c>
      <c r="AG2517" s="16" t="s">
        <v>1897</v>
      </c>
      <c r="AH2517" s="16" t="s">
        <v>7826</v>
      </c>
    </row>
    <row r="2518" customFormat="false" ht="15" hidden="false" customHeight="false" outlineLevel="0" collapsed="false">
      <c r="A2518" s="16" t="s">
        <v>7956</v>
      </c>
      <c r="B2518" s="17" t="s">
        <v>7957</v>
      </c>
      <c r="C2518" s="16" t="s">
        <v>7958</v>
      </c>
      <c r="D2518" s="16" t="s">
        <v>7837</v>
      </c>
      <c r="E2518" s="18" t="n">
        <v>1</v>
      </c>
      <c r="F2518" s="16" t="s">
        <v>43</v>
      </c>
      <c r="G2518" s="18" t="n">
        <v>0</v>
      </c>
      <c r="H2518" s="16" t="n">
        <v>0.2</v>
      </c>
      <c r="I2518" s="18" t="n">
        <v>1</v>
      </c>
      <c r="J2518" s="19" t="n">
        <v>30.09</v>
      </c>
      <c r="K2518" s="19" t="n">
        <v>30.09</v>
      </c>
      <c r="L2518" s="19" t="n">
        <v>30.09</v>
      </c>
      <c r="M2518" s="19" t="n">
        <f aca="false">IF(J2518&gt;0,J2518,K2518)*E2518</f>
        <v>30.09</v>
      </c>
      <c r="N2518" s="20"/>
      <c r="O2518" s="21" t="str">
        <f aca="false">IF(R2518="","",ROUND(R2518*(1-Premissas!$B$4),4))</f>
        <v/>
      </c>
      <c r="P2518" s="22"/>
      <c r="Q2518" s="22"/>
      <c r="R2518" s="23"/>
      <c r="S2518" s="24"/>
      <c r="T2518" s="24"/>
      <c r="U2518" s="25"/>
      <c r="V2518" s="19" t="str">
        <f aca="false">IF(COUNT(N2518:Q2518)=0,"",MIN(N2518:Q2518))</f>
        <v/>
      </c>
      <c r="W2518" s="16" t="str">
        <f aca="false">IF(V2518="","",INDEX($N$4:$Q$4,MATCH(V2518,N2518:Q2518,0)))</f>
        <v/>
      </c>
      <c r="X2518" s="19" t="str">
        <f aca="false">IF(COUNT(N2518:Q2518)&lt;2,"",SMALL(N2518:Q2518,2))</f>
        <v/>
      </c>
      <c r="Y2518" s="26" t="str">
        <f aca="false">IF(OR(V2518="",M2518=0),"",V2518/M2518-1)</f>
        <v/>
      </c>
      <c r="Z2518" s="26" t="str">
        <f aca="false">IF(OR(V2518="",L2518=""),"",V2518/(L2518*E2518)-1)</f>
        <v/>
      </c>
      <c r="AA2518" s="16" t="str">
        <f aca="false">IF(V2518="","SEM OFERTA",IF(OR(Y2518&gt;Premissas!$B$11,Y2518&lt;Premissas!$B$12),"VERIFICAR - UNIDADE/EMBALAGEM",IF(Y2518&gt;Premissas!$B$6,"NÃO COMPRAR - REAJUSTE &gt;5%","COMPRAR")))</f>
        <v>SEM OFERTA</v>
      </c>
      <c r="AB2518" s="18" t="str">
        <f aca="false">IF(W2518="DIMEC",S2518,IF(W2518="MEDCENTRO",U2518,""))</f>
        <v/>
      </c>
      <c r="AC2518" s="18" t="n">
        <f aca="false">IF(AA2518&lt;&gt;"COMPRAR",0,IF(AB2518="",I2518,MIN(I2518,AB2518)))</f>
        <v>0</v>
      </c>
      <c r="AD2518" s="19" t="n">
        <f aca="false">IF(AC2518&gt;0,AC2518*V2518,0)</f>
        <v>0</v>
      </c>
      <c r="AE2518" s="19" t="n">
        <f aca="false">IF(AC2518&gt;0,(M2518-V2518)*AC2518,0)</f>
        <v>0</v>
      </c>
      <c r="AF2518" s="16" t="str">
        <f aca="false">IF(AA2518&lt;&gt;"COMPRAR","",IF(AB2518="",IF(X2518="","",IF(X2518-V2518&lt;0.01,"EMPATE TÉCNICO","")),IF(AB2518&lt;I2518,"ESTOQUE INSUFICIENTE",IF(X2518="","",IF(X2518-V2518&lt;0.01,"EMPATE TÉCNICO","")))))</f>
        <v/>
      </c>
      <c r="AG2518" s="16" t="s">
        <v>1897</v>
      </c>
      <c r="AH2518" s="16" t="s">
        <v>7826</v>
      </c>
    </row>
    <row r="2519" customFormat="false" ht="15" hidden="false" customHeight="false" outlineLevel="0" collapsed="false">
      <c r="A2519" s="16" t="s">
        <v>7959</v>
      </c>
      <c r="B2519" s="17" t="s">
        <v>7960</v>
      </c>
      <c r="C2519" s="16" t="s">
        <v>7961</v>
      </c>
      <c r="D2519" s="16" t="s">
        <v>7837</v>
      </c>
      <c r="E2519" s="18" t="n">
        <v>1</v>
      </c>
      <c r="F2519" s="16" t="s">
        <v>41</v>
      </c>
      <c r="G2519" s="18" t="n">
        <v>0</v>
      </c>
      <c r="H2519" s="16" t="n">
        <v>1.1</v>
      </c>
      <c r="I2519" s="18" t="n">
        <v>3</v>
      </c>
      <c r="J2519" s="19" t="n">
        <v>48.51</v>
      </c>
      <c r="K2519" s="19" t="n">
        <v>48.51</v>
      </c>
      <c r="L2519" s="19" t="n">
        <v>48.51</v>
      </c>
      <c r="M2519" s="19" t="n">
        <f aca="false">IF(J2519&gt;0,J2519,K2519)*E2519</f>
        <v>48.51</v>
      </c>
      <c r="N2519" s="20"/>
      <c r="O2519" s="21" t="str">
        <f aca="false">IF(R2519="","",ROUND(R2519*(1-Premissas!$B$4),4))</f>
        <v/>
      </c>
      <c r="P2519" s="22"/>
      <c r="Q2519" s="22"/>
      <c r="R2519" s="23"/>
      <c r="S2519" s="24"/>
      <c r="T2519" s="24"/>
      <c r="U2519" s="25"/>
      <c r="V2519" s="19" t="str">
        <f aca="false">IF(COUNT(N2519:Q2519)=0,"",MIN(N2519:Q2519))</f>
        <v/>
      </c>
      <c r="W2519" s="16" t="str">
        <f aca="false">IF(V2519="","",INDEX($N$4:$Q$4,MATCH(V2519,N2519:Q2519,0)))</f>
        <v/>
      </c>
      <c r="X2519" s="19" t="str">
        <f aca="false">IF(COUNT(N2519:Q2519)&lt;2,"",SMALL(N2519:Q2519,2))</f>
        <v/>
      </c>
      <c r="Y2519" s="26" t="str">
        <f aca="false">IF(OR(V2519="",M2519=0),"",V2519/M2519-1)</f>
        <v/>
      </c>
      <c r="Z2519" s="26" t="str">
        <f aca="false">IF(OR(V2519="",L2519=""),"",V2519/(L2519*E2519)-1)</f>
        <v/>
      </c>
      <c r="AA2519" s="16" t="str">
        <f aca="false">IF(V2519="","SEM OFERTA",IF(OR(Y2519&gt;Premissas!$B$11,Y2519&lt;Premissas!$B$12),"VERIFICAR - UNIDADE/EMBALAGEM",IF(Y2519&gt;Premissas!$B$6,"NÃO COMPRAR - REAJUSTE &gt;5%","COMPRAR")))</f>
        <v>SEM OFERTA</v>
      </c>
      <c r="AB2519" s="18" t="str">
        <f aca="false">IF(W2519="DIMEC",S2519,IF(W2519="MEDCENTRO",U2519,""))</f>
        <v/>
      </c>
      <c r="AC2519" s="18" t="n">
        <f aca="false">IF(AA2519&lt;&gt;"COMPRAR",0,IF(AB2519="",I2519,MIN(I2519,AB2519)))</f>
        <v>0</v>
      </c>
      <c r="AD2519" s="19" t="n">
        <f aca="false">IF(AC2519&gt;0,AC2519*V2519,0)</f>
        <v>0</v>
      </c>
      <c r="AE2519" s="19" t="n">
        <f aca="false">IF(AC2519&gt;0,(M2519-V2519)*AC2519,0)</f>
        <v>0</v>
      </c>
      <c r="AF2519" s="16" t="str">
        <f aca="false">IF(AA2519&lt;&gt;"COMPRAR","",IF(AB2519="",IF(X2519="","",IF(X2519-V2519&lt;0.01,"EMPATE TÉCNICO","")),IF(AB2519&lt;I2519,"ESTOQUE INSUFICIENTE",IF(X2519="","",IF(X2519-V2519&lt;0.01,"EMPATE TÉCNICO","")))))</f>
        <v/>
      </c>
      <c r="AG2519" s="16" t="s">
        <v>1897</v>
      </c>
      <c r="AH2519" s="16" t="s">
        <v>7826</v>
      </c>
    </row>
    <row r="2520" customFormat="false" ht="15" hidden="false" customHeight="false" outlineLevel="0" collapsed="false">
      <c r="A2520" s="16" t="s">
        <v>7962</v>
      </c>
      <c r="B2520" s="17" t="s">
        <v>7963</v>
      </c>
      <c r="C2520" s="16" t="s">
        <v>7961</v>
      </c>
      <c r="D2520" s="16" t="s">
        <v>7837</v>
      </c>
      <c r="E2520" s="18" t="n">
        <v>4</v>
      </c>
      <c r="F2520" s="16" t="s">
        <v>43</v>
      </c>
      <c r="G2520" s="18" t="n">
        <v>0</v>
      </c>
      <c r="H2520" s="16" t="n">
        <v>0.6</v>
      </c>
      <c r="I2520" s="18" t="n">
        <v>1</v>
      </c>
      <c r="J2520" s="19" t="n">
        <v>36.0325</v>
      </c>
      <c r="K2520" s="19" t="n">
        <v>36.0325</v>
      </c>
      <c r="L2520" s="19" t="n">
        <v>36.0325</v>
      </c>
      <c r="M2520" s="19" t="n">
        <f aca="false">IF(J2520&gt;0,J2520,K2520)*E2520</f>
        <v>144.13</v>
      </c>
      <c r="N2520" s="20"/>
      <c r="O2520" s="21" t="str">
        <f aca="false">IF(R2520="","",ROUND(R2520*(1-Premissas!$B$4),4))</f>
        <v/>
      </c>
      <c r="P2520" s="22"/>
      <c r="Q2520" s="22"/>
      <c r="R2520" s="23"/>
      <c r="S2520" s="24"/>
      <c r="T2520" s="24"/>
      <c r="U2520" s="25"/>
      <c r="V2520" s="19" t="str">
        <f aca="false">IF(COUNT(N2520:Q2520)=0,"",MIN(N2520:Q2520))</f>
        <v/>
      </c>
      <c r="W2520" s="16" t="str">
        <f aca="false">IF(V2520="","",INDEX($N$4:$Q$4,MATCH(V2520,N2520:Q2520,0)))</f>
        <v/>
      </c>
      <c r="X2520" s="19" t="str">
        <f aca="false">IF(COUNT(N2520:Q2520)&lt;2,"",SMALL(N2520:Q2520,2))</f>
        <v/>
      </c>
      <c r="Y2520" s="26" t="str">
        <f aca="false">IF(OR(V2520="",M2520=0),"",V2520/M2520-1)</f>
        <v/>
      </c>
      <c r="Z2520" s="26" t="str">
        <f aca="false">IF(OR(V2520="",L2520=""),"",V2520/(L2520*E2520)-1)</f>
        <v/>
      </c>
      <c r="AA2520" s="16" t="str">
        <f aca="false">IF(V2520="","SEM OFERTA",IF(OR(Y2520&gt;Premissas!$B$11,Y2520&lt;Premissas!$B$12),"VERIFICAR - UNIDADE/EMBALAGEM",IF(Y2520&gt;Premissas!$B$6,"NÃO COMPRAR - REAJUSTE &gt;5%","COMPRAR")))</f>
        <v>SEM OFERTA</v>
      </c>
      <c r="AB2520" s="18" t="str">
        <f aca="false">IF(W2520="DIMEC",S2520,IF(W2520="MEDCENTRO",U2520,""))</f>
        <v/>
      </c>
      <c r="AC2520" s="18" t="n">
        <f aca="false">IF(AA2520&lt;&gt;"COMPRAR",0,IF(AB2520="",I2520,MIN(I2520,AB2520)))</f>
        <v>0</v>
      </c>
      <c r="AD2520" s="19" t="n">
        <f aca="false">IF(AC2520&gt;0,AC2520*V2520,0)</f>
        <v>0</v>
      </c>
      <c r="AE2520" s="19" t="n">
        <f aca="false">IF(AC2520&gt;0,(M2520-V2520)*AC2520,0)</f>
        <v>0</v>
      </c>
      <c r="AF2520" s="16" t="str">
        <f aca="false">IF(AA2520&lt;&gt;"COMPRAR","",IF(AB2520="",IF(X2520="","",IF(X2520-V2520&lt;0.01,"EMPATE TÉCNICO","")),IF(AB2520&lt;I2520,"ESTOQUE INSUFICIENTE",IF(X2520="","",IF(X2520-V2520&lt;0.01,"EMPATE TÉCNICO","")))))</f>
        <v/>
      </c>
      <c r="AG2520" s="16" t="s">
        <v>203</v>
      </c>
      <c r="AH2520" s="16" t="s">
        <v>7826</v>
      </c>
    </row>
    <row r="2521" customFormat="false" ht="15" hidden="false" customHeight="false" outlineLevel="0" collapsed="false">
      <c r="A2521" s="16" t="s">
        <v>7964</v>
      </c>
      <c r="B2521" s="17" t="s">
        <v>7965</v>
      </c>
      <c r="C2521" s="16" t="s">
        <v>7966</v>
      </c>
      <c r="D2521" s="16" t="s">
        <v>7837</v>
      </c>
      <c r="E2521" s="18" t="n">
        <v>1</v>
      </c>
      <c r="F2521" s="16" t="s">
        <v>41</v>
      </c>
      <c r="G2521" s="18" t="n">
        <v>0</v>
      </c>
      <c r="H2521" s="16" t="n">
        <v>0.7</v>
      </c>
      <c r="I2521" s="18" t="n">
        <v>3</v>
      </c>
      <c r="J2521" s="19" t="n">
        <v>67.87</v>
      </c>
      <c r="K2521" s="19" t="n">
        <v>67.87</v>
      </c>
      <c r="L2521" s="19" t="n">
        <v>65.54</v>
      </c>
      <c r="M2521" s="19" t="n">
        <f aca="false">IF(J2521&gt;0,J2521,K2521)*E2521</f>
        <v>67.87</v>
      </c>
      <c r="N2521" s="20"/>
      <c r="O2521" s="21" t="str">
        <f aca="false">IF(R2521="","",ROUND(R2521*(1-Premissas!$B$4),4))</f>
        <v/>
      </c>
      <c r="P2521" s="22"/>
      <c r="Q2521" s="22"/>
      <c r="R2521" s="23"/>
      <c r="S2521" s="24"/>
      <c r="T2521" s="24"/>
      <c r="U2521" s="25"/>
      <c r="V2521" s="19" t="str">
        <f aca="false">IF(COUNT(N2521:Q2521)=0,"",MIN(N2521:Q2521))</f>
        <v/>
      </c>
      <c r="W2521" s="16" t="str">
        <f aca="false">IF(V2521="","",INDEX($N$4:$Q$4,MATCH(V2521,N2521:Q2521,0)))</f>
        <v/>
      </c>
      <c r="X2521" s="19" t="str">
        <f aca="false">IF(COUNT(N2521:Q2521)&lt;2,"",SMALL(N2521:Q2521,2))</f>
        <v/>
      </c>
      <c r="Y2521" s="26" t="str">
        <f aca="false">IF(OR(V2521="",M2521=0),"",V2521/M2521-1)</f>
        <v/>
      </c>
      <c r="Z2521" s="26" t="str">
        <f aca="false">IF(OR(V2521="",L2521=""),"",V2521/(L2521*E2521)-1)</f>
        <v/>
      </c>
      <c r="AA2521" s="16" t="str">
        <f aca="false">IF(V2521="","SEM OFERTA",IF(OR(Y2521&gt;Premissas!$B$11,Y2521&lt;Premissas!$B$12),"VERIFICAR - UNIDADE/EMBALAGEM",IF(Y2521&gt;Premissas!$B$6,"NÃO COMPRAR - REAJUSTE &gt;5%","COMPRAR")))</f>
        <v>SEM OFERTA</v>
      </c>
      <c r="AB2521" s="18" t="str">
        <f aca="false">IF(W2521="DIMEC",S2521,IF(W2521="MEDCENTRO",U2521,""))</f>
        <v/>
      </c>
      <c r="AC2521" s="18" t="n">
        <f aca="false">IF(AA2521&lt;&gt;"COMPRAR",0,IF(AB2521="",I2521,MIN(I2521,AB2521)))</f>
        <v>0</v>
      </c>
      <c r="AD2521" s="19" t="n">
        <f aca="false">IF(AC2521&gt;0,AC2521*V2521,0)</f>
        <v>0</v>
      </c>
      <c r="AE2521" s="19" t="n">
        <f aca="false">IF(AC2521&gt;0,(M2521-V2521)*AC2521,0)</f>
        <v>0</v>
      </c>
      <c r="AF2521" s="16" t="str">
        <f aca="false">IF(AA2521&lt;&gt;"COMPRAR","",IF(AB2521="",IF(X2521="","",IF(X2521-V2521&lt;0.01,"EMPATE TÉCNICO","")),IF(AB2521&lt;I2521,"ESTOQUE INSUFICIENTE",IF(X2521="","",IF(X2521-V2521&lt;0.01,"EMPATE TÉCNICO","")))))</f>
        <v/>
      </c>
      <c r="AG2521" s="16" t="s">
        <v>1897</v>
      </c>
      <c r="AH2521" s="16" t="s">
        <v>7826</v>
      </c>
    </row>
    <row r="2522" customFormat="false" ht="15" hidden="false" customHeight="false" outlineLevel="0" collapsed="false">
      <c r="A2522" s="16" t="s">
        <v>7967</v>
      </c>
      <c r="B2522" s="17" t="s">
        <v>7968</v>
      </c>
      <c r="C2522" s="16" t="s">
        <v>7969</v>
      </c>
      <c r="D2522" s="16" t="s">
        <v>7837</v>
      </c>
      <c r="E2522" s="18" t="n">
        <v>1</v>
      </c>
      <c r="F2522" s="16" t="s">
        <v>42</v>
      </c>
      <c r="G2522" s="18" t="n">
        <v>1</v>
      </c>
      <c r="H2522" s="16" t="n">
        <v>0.9</v>
      </c>
      <c r="I2522" s="18" t="n">
        <v>2</v>
      </c>
      <c r="J2522" s="19" t="n">
        <v>24.81</v>
      </c>
      <c r="K2522" s="19" t="n">
        <v>24.81</v>
      </c>
      <c r="L2522" s="19" t="n">
        <v>24.81</v>
      </c>
      <c r="M2522" s="19" t="n">
        <f aca="false">IF(J2522&gt;0,J2522,K2522)*E2522</f>
        <v>24.81</v>
      </c>
      <c r="N2522" s="20"/>
      <c r="O2522" s="21" t="str">
        <f aca="false">IF(R2522="","",ROUND(R2522*(1-Premissas!$B$4),4))</f>
        <v/>
      </c>
      <c r="P2522" s="22"/>
      <c r="Q2522" s="22"/>
      <c r="R2522" s="23"/>
      <c r="S2522" s="24"/>
      <c r="T2522" s="24"/>
      <c r="U2522" s="25"/>
      <c r="V2522" s="19" t="str">
        <f aca="false">IF(COUNT(N2522:Q2522)=0,"",MIN(N2522:Q2522))</f>
        <v/>
      </c>
      <c r="W2522" s="16" t="str">
        <f aca="false">IF(V2522="","",INDEX($N$4:$Q$4,MATCH(V2522,N2522:Q2522,0)))</f>
        <v/>
      </c>
      <c r="X2522" s="19" t="str">
        <f aca="false">IF(COUNT(N2522:Q2522)&lt;2,"",SMALL(N2522:Q2522,2))</f>
        <v/>
      </c>
      <c r="Y2522" s="26" t="str">
        <f aca="false">IF(OR(V2522="",M2522=0),"",V2522/M2522-1)</f>
        <v/>
      </c>
      <c r="Z2522" s="26" t="str">
        <f aca="false">IF(OR(V2522="",L2522=""),"",V2522/(L2522*E2522)-1)</f>
        <v/>
      </c>
      <c r="AA2522" s="16" t="str">
        <f aca="false">IF(V2522="","SEM OFERTA",IF(OR(Y2522&gt;Premissas!$B$11,Y2522&lt;Premissas!$B$12),"VERIFICAR - UNIDADE/EMBALAGEM",IF(Y2522&gt;Premissas!$B$6,"NÃO COMPRAR - REAJUSTE &gt;5%","COMPRAR")))</f>
        <v>SEM OFERTA</v>
      </c>
      <c r="AB2522" s="18" t="str">
        <f aca="false">IF(W2522="DIMEC",S2522,IF(W2522="MEDCENTRO",U2522,""))</f>
        <v/>
      </c>
      <c r="AC2522" s="18" t="n">
        <f aca="false">IF(AA2522&lt;&gt;"COMPRAR",0,IF(AB2522="",I2522,MIN(I2522,AB2522)))</f>
        <v>0</v>
      </c>
      <c r="AD2522" s="19" t="n">
        <f aca="false">IF(AC2522&gt;0,AC2522*V2522,0)</f>
        <v>0</v>
      </c>
      <c r="AE2522" s="19" t="n">
        <f aca="false">IF(AC2522&gt;0,(M2522-V2522)*AC2522,0)</f>
        <v>0</v>
      </c>
      <c r="AF2522" s="16" t="str">
        <f aca="false">IF(AA2522&lt;&gt;"COMPRAR","",IF(AB2522="",IF(X2522="","",IF(X2522-V2522&lt;0.01,"EMPATE TÉCNICO","")),IF(AB2522&lt;I2522,"ESTOQUE INSUFICIENTE",IF(X2522="","",IF(X2522-V2522&lt;0.01,"EMPATE TÉCNICO","")))))</f>
        <v/>
      </c>
      <c r="AG2522" s="16" t="s">
        <v>1897</v>
      </c>
      <c r="AH2522" s="16" t="s">
        <v>7826</v>
      </c>
    </row>
    <row r="2523" customFormat="false" ht="15" hidden="false" customHeight="false" outlineLevel="0" collapsed="false">
      <c r="A2523" s="16" t="s">
        <v>7970</v>
      </c>
      <c r="B2523" s="17" t="s">
        <v>7971</v>
      </c>
      <c r="C2523" s="16" t="s">
        <v>7972</v>
      </c>
      <c r="D2523" s="16" t="s">
        <v>7837</v>
      </c>
      <c r="E2523" s="18" t="n">
        <v>4</v>
      </c>
      <c r="F2523" s="16" t="s">
        <v>43</v>
      </c>
      <c r="G2523" s="18" t="n">
        <v>0</v>
      </c>
      <c r="H2523" s="16" t="n">
        <v>0.2</v>
      </c>
      <c r="I2523" s="18" t="n">
        <v>1</v>
      </c>
      <c r="J2523" s="19" t="n">
        <v>36.0325</v>
      </c>
      <c r="K2523" s="19" t="n">
        <v>36.0325</v>
      </c>
      <c r="L2523" s="19" t="n">
        <v>36.0325</v>
      </c>
      <c r="M2523" s="19" t="n">
        <f aca="false">IF(J2523&gt;0,J2523,K2523)*E2523</f>
        <v>144.13</v>
      </c>
      <c r="N2523" s="20"/>
      <c r="O2523" s="21" t="str">
        <f aca="false">IF(R2523="","",ROUND(R2523*(1-Premissas!$B$4),4))</f>
        <v/>
      </c>
      <c r="P2523" s="22"/>
      <c r="Q2523" s="22"/>
      <c r="R2523" s="23"/>
      <c r="S2523" s="24"/>
      <c r="T2523" s="24"/>
      <c r="U2523" s="25"/>
      <c r="V2523" s="19" t="str">
        <f aca="false">IF(COUNT(N2523:Q2523)=0,"",MIN(N2523:Q2523))</f>
        <v/>
      </c>
      <c r="W2523" s="16" t="str">
        <f aca="false">IF(V2523="","",INDEX($N$4:$Q$4,MATCH(V2523,N2523:Q2523,0)))</f>
        <v/>
      </c>
      <c r="X2523" s="19" t="str">
        <f aca="false">IF(COUNT(N2523:Q2523)&lt;2,"",SMALL(N2523:Q2523,2))</f>
        <v/>
      </c>
      <c r="Y2523" s="26" t="str">
        <f aca="false">IF(OR(V2523="",M2523=0),"",V2523/M2523-1)</f>
        <v/>
      </c>
      <c r="Z2523" s="26" t="str">
        <f aca="false">IF(OR(V2523="",L2523=""),"",V2523/(L2523*E2523)-1)</f>
        <v/>
      </c>
      <c r="AA2523" s="16" t="str">
        <f aca="false">IF(V2523="","SEM OFERTA",IF(OR(Y2523&gt;Premissas!$B$11,Y2523&lt;Premissas!$B$12),"VERIFICAR - UNIDADE/EMBALAGEM",IF(Y2523&gt;Premissas!$B$6,"NÃO COMPRAR - REAJUSTE &gt;5%","COMPRAR")))</f>
        <v>SEM OFERTA</v>
      </c>
      <c r="AB2523" s="18" t="str">
        <f aca="false">IF(W2523="DIMEC",S2523,IF(W2523="MEDCENTRO",U2523,""))</f>
        <v/>
      </c>
      <c r="AC2523" s="18" t="n">
        <f aca="false">IF(AA2523&lt;&gt;"COMPRAR",0,IF(AB2523="",I2523,MIN(I2523,AB2523)))</f>
        <v>0</v>
      </c>
      <c r="AD2523" s="19" t="n">
        <f aca="false">IF(AC2523&gt;0,AC2523*V2523,0)</f>
        <v>0</v>
      </c>
      <c r="AE2523" s="19" t="n">
        <f aca="false">IF(AC2523&gt;0,(M2523-V2523)*AC2523,0)</f>
        <v>0</v>
      </c>
      <c r="AF2523" s="16" t="str">
        <f aca="false">IF(AA2523&lt;&gt;"COMPRAR","",IF(AB2523="",IF(X2523="","",IF(X2523-V2523&lt;0.01,"EMPATE TÉCNICO","")),IF(AB2523&lt;I2523,"ESTOQUE INSUFICIENTE",IF(X2523="","",IF(X2523-V2523&lt;0.01,"EMPATE TÉCNICO","")))))</f>
        <v/>
      </c>
      <c r="AG2523" s="16" t="s">
        <v>203</v>
      </c>
      <c r="AH2523" s="16" t="s">
        <v>7826</v>
      </c>
    </row>
    <row r="2524" customFormat="false" ht="15" hidden="false" customHeight="false" outlineLevel="0" collapsed="false">
      <c r="A2524" s="16" t="s">
        <v>7973</v>
      </c>
      <c r="B2524" s="17" t="s">
        <v>7974</v>
      </c>
      <c r="C2524" s="16" t="s">
        <v>7972</v>
      </c>
      <c r="D2524" s="16" t="s">
        <v>7837</v>
      </c>
      <c r="E2524" s="18" t="n">
        <v>1</v>
      </c>
      <c r="F2524" s="16" t="s">
        <v>41</v>
      </c>
      <c r="G2524" s="18" t="n">
        <v>1</v>
      </c>
      <c r="H2524" s="16" t="n">
        <v>0.9</v>
      </c>
      <c r="I2524" s="18" t="n">
        <v>2</v>
      </c>
      <c r="J2524" s="19" t="n">
        <v>48.51</v>
      </c>
      <c r="K2524" s="19" t="n">
        <v>48.51</v>
      </c>
      <c r="L2524" s="19" t="n">
        <v>48.51</v>
      </c>
      <c r="M2524" s="19" t="n">
        <f aca="false">IF(J2524&gt;0,J2524,K2524)*E2524</f>
        <v>48.51</v>
      </c>
      <c r="N2524" s="20"/>
      <c r="O2524" s="21" t="str">
        <f aca="false">IF(R2524="","",ROUND(R2524*(1-Premissas!$B$4),4))</f>
        <v/>
      </c>
      <c r="P2524" s="22"/>
      <c r="Q2524" s="22"/>
      <c r="R2524" s="23"/>
      <c r="S2524" s="24"/>
      <c r="T2524" s="24"/>
      <c r="U2524" s="25"/>
      <c r="V2524" s="19" t="str">
        <f aca="false">IF(COUNT(N2524:Q2524)=0,"",MIN(N2524:Q2524))</f>
        <v/>
      </c>
      <c r="W2524" s="16" t="str">
        <f aca="false">IF(V2524="","",INDEX($N$4:$Q$4,MATCH(V2524,N2524:Q2524,0)))</f>
        <v/>
      </c>
      <c r="X2524" s="19" t="str">
        <f aca="false">IF(COUNT(N2524:Q2524)&lt;2,"",SMALL(N2524:Q2524,2))</f>
        <v/>
      </c>
      <c r="Y2524" s="26" t="str">
        <f aca="false">IF(OR(V2524="",M2524=0),"",V2524/M2524-1)</f>
        <v/>
      </c>
      <c r="Z2524" s="26" t="str">
        <f aca="false">IF(OR(V2524="",L2524=""),"",V2524/(L2524*E2524)-1)</f>
        <v/>
      </c>
      <c r="AA2524" s="16" t="str">
        <f aca="false">IF(V2524="","SEM OFERTA",IF(OR(Y2524&gt;Premissas!$B$11,Y2524&lt;Premissas!$B$12),"VERIFICAR - UNIDADE/EMBALAGEM",IF(Y2524&gt;Premissas!$B$6,"NÃO COMPRAR - REAJUSTE &gt;5%","COMPRAR")))</f>
        <v>SEM OFERTA</v>
      </c>
      <c r="AB2524" s="18" t="str">
        <f aca="false">IF(W2524="DIMEC",S2524,IF(W2524="MEDCENTRO",U2524,""))</f>
        <v/>
      </c>
      <c r="AC2524" s="18" t="n">
        <f aca="false">IF(AA2524&lt;&gt;"COMPRAR",0,IF(AB2524="",I2524,MIN(I2524,AB2524)))</f>
        <v>0</v>
      </c>
      <c r="AD2524" s="19" t="n">
        <f aca="false">IF(AC2524&gt;0,AC2524*V2524,0)</f>
        <v>0</v>
      </c>
      <c r="AE2524" s="19" t="n">
        <f aca="false">IF(AC2524&gt;0,(M2524-V2524)*AC2524,0)</f>
        <v>0</v>
      </c>
      <c r="AF2524" s="16" t="str">
        <f aca="false">IF(AA2524&lt;&gt;"COMPRAR","",IF(AB2524="",IF(X2524="","",IF(X2524-V2524&lt;0.01,"EMPATE TÉCNICO","")),IF(AB2524&lt;I2524,"ESTOQUE INSUFICIENTE",IF(X2524="","",IF(X2524-V2524&lt;0.01,"EMPATE TÉCNICO","")))))</f>
        <v/>
      </c>
      <c r="AG2524" s="16" t="s">
        <v>1897</v>
      </c>
      <c r="AH2524" s="16" t="s">
        <v>7826</v>
      </c>
    </row>
    <row r="2525" customFormat="false" ht="15" hidden="false" customHeight="false" outlineLevel="0" collapsed="false">
      <c r="A2525" s="16" t="s">
        <v>7975</v>
      </c>
      <c r="B2525" s="17" t="s">
        <v>7976</v>
      </c>
      <c r="C2525" s="16" t="s">
        <v>7977</v>
      </c>
      <c r="D2525" s="16" t="s">
        <v>7837</v>
      </c>
      <c r="E2525" s="18" t="n">
        <v>1</v>
      </c>
      <c r="F2525" s="16" t="s">
        <v>41</v>
      </c>
      <c r="G2525" s="18" t="n">
        <v>0</v>
      </c>
      <c r="H2525" s="16" t="n">
        <v>0.8</v>
      </c>
      <c r="I2525" s="18" t="n">
        <v>3</v>
      </c>
      <c r="J2525" s="19" t="n">
        <v>67.87</v>
      </c>
      <c r="K2525" s="19" t="n">
        <v>67.87</v>
      </c>
      <c r="L2525" s="19" t="n">
        <v>65.54</v>
      </c>
      <c r="M2525" s="19" t="n">
        <f aca="false">IF(J2525&gt;0,J2525,K2525)*E2525</f>
        <v>67.87</v>
      </c>
      <c r="N2525" s="20"/>
      <c r="O2525" s="21" t="str">
        <f aca="false">IF(R2525="","",ROUND(R2525*(1-Premissas!$B$4),4))</f>
        <v/>
      </c>
      <c r="P2525" s="22"/>
      <c r="Q2525" s="22"/>
      <c r="R2525" s="23"/>
      <c r="S2525" s="24"/>
      <c r="T2525" s="24"/>
      <c r="U2525" s="25"/>
      <c r="V2525" s="19" t="str">
        <f aca="false">IF(COUNT(N2525:Q2525)=0,"",MIN(N2525:Q2525))</f>
        <v/>
      </c>
      <c r="W2525" s="16" t="str">
        <f aca="false">IF(V2525="","",INDEX($N$4:$Q$4,MATCH(V2525,N2525:Q2525,0)))</f>
        <v/>
      </c>
      <c r="X2525" s="19" t="str">
        <f aca="false">IF(COUNT(N2525:Q2525)&lt;2,"",SMALL(N2525:Q2525,2))</f>
        <v/>
      </c>
      <c r="Y2525" s="26" t="str">
        <f aca="false">IF(OR(V2525="",M2525=0),"",V2525/M2525-1)</f>
        <v/>
      </c>
      <c r="Z2525" s="26" t="str">
        <f aca="false">IF(OR(V2525="",L2525=""),"",V2525/(L2525*E2525)-1)</f>
        <v/>
      </c>
      <c r="AA2525" s="16" t="str">
        <f aca="false">IF(V2525="","SEM OFERTA",IF(OR(Y2525&gt;Premissas!$B$11,Y2525&lt;Premissas!$B$12),"VERIFICAR - UNIDADE/EMBALAGEM",IF(Y2525&gt;Premissas!$B$6,"NÃO COMPRAR - REAJUSTE &gt;5%","COMPRAR")))</f>
        <v>SEM OFERTA</v>
      </c>
      <c r="AB2525" s="18" t="str">
        <f aca="false">IF(W2525="DIMEC",S2525,IF(W2525="MEDCENTRO",U2525,""))</f>
        <v/>
      </c>
      <c r="AC2525" s="18" t="n">
        <f aca="false">IF(AA2525&lt;&gt;"COMPRAR",0,IF(AB2525="",I2525,MIN(I2525,AB2525)))</f>
        <v>0</v>
      </c>
      <c r="AD2525" s="19" t="n">
        <f aca="false">IF(AC2525&gt;0,AC2525*V2525,0)</f>
        <v>0</v>
      </c>
      <c r="AE2525" s="19" t="n">
        <f aca="false">IF(AC2525&gt;0,(M2525-V2525)*AC2525,0)</f>
        <v>0</v>
      </c>
      <c r="AF2525" s="16" t="str">
        <f aca="false">IF(AA2525&lt;&gt;"COMPRAR","",IF(AB2525="",IF(X2525="","",IF(X2525-V2525&lt;0.01,"EMPATE TÉCNICO","")),IF(AB2525&lt;I2525,"ESTOQUE INSUFICIENTE",IF(X2525="","",IF(X2525-V2525&lt;0.01,"EMPATE TÉCNICO","")))))</f>
        <v/>
      </c>
      <c r="AG2525" s="16" t="s">
        <v>1897</v>
      </c>
      <c r="AH2525" s="16" t="s">
        <v>7826</v>
      </c>
    </row>
    <row r="2526" customFormat="false" ht="15" hidden="false" customHeight="false" outlineLevel="0" collapsed="false">
      <c r="A2526" s="16" t="s">
        <v>7978</v>
      </c>
      <c r="B2526" s="17" t="s">
        <v>7979</v>
      </c>
      <c r="C2526" s="16" t="s">
        <v>7980</v>
      </c>
      <c r="D2526" s="16" t="s">
        <v>3626</v>
      </c>
      <c r="E2526" s="18" t="n">
        <v>1</v>
      </c>
      <c r="F2526" s="16" t="s">
        <v>43</v>
      </c>
      <c r="G2526" s="18" t="n">
        <v>0</v>
      </c>
      <c r="H2526" s="16" t="n">
        <v>0.3</v>
      </c>
      <c r="I2526" s="18" t="n">
        <v>1</v>
      </c>
      <c r="J2526" s="19" t="n">
        <v>24.63</v>
      </c>
      <c r="K2526" s="19" t="n">
        <v>24.63</v>
      </c>
      <c r="L2526" s="19" t="n">
        <v>24.63</v>
      </c>
      <c r="M2526" s="19" t="n">
        <f aca="false">IF(J2526&gt;0,J2526,K2526)*E2526</f>
        <v>24.63</v>
      </c>
      <c r="N2526" s="20"/>
      <c r="O2526" s="21" t="str">
        <f aca="false">IF(R2526="","",ROUND(R2526*(1-Premissas!$B$4),4))</f>
        <v/>
      </c>
      <c r="P2526" s="22"/>
      <c r="Q2526" s="22"/>
      <c r="R2526" s="23"/>
      <c r="S2526" s="24"/>
      <c r="T2526" s="24"/>
      <c r="U2526" s="25"/>
      <c r="V2526" s="19" t="str">
        <f aca="false">IF(COUNT(N2526:Q2526)=0,"",MIN(N2526:Q2526))</f>
        <v/>
      </c>
      <c r="W2526" s="16" t="str">
        <f aca="false">IF(V2526="","",INDEX($N$4:$Q$4,MATCH(V2526,N2526:Q2526,0)))</f>
        <v/>
      </c>
      <c r="X2526" s="19" t="str">
        <f aca="false">IF(COUNT(N2526:Q2526)&lt;2,"",SMALL(N2526:Q2526,2))</f>
        <v/>
      </c>
      <c r="Y2526" s="26" t="str">
        <f aca="false">IF(OR(V2526="",M2526=0),"",V2526/M2526-1)</f>
        <v/>
      </c>
      <c r="Z2526" s="26" t="str">
        <f aca="false">IF(OR(V2526="",L2526=""),"",V2526/(L2526*E2526)-1)</f>
        <v/>
      </c>
      <c r="AA2526" s="16" t="str">
        <f aca="false">IF(V2526="","SEM OFERTA",IF(OR(Y2526&gt;Premissas!$B$11,Y2526&lt;Premissas!$B$12),"VERIFICAR - UNIDADE/EMBALAGEM",IF(Y2526&gt;Premissas!$B$6,"NÃO COMPRAR - REAJUSTE &gt;5%","COMPRAR")))</f>
        <v>SEM OFERTA</v>
      </c>
      <c r="AB2526" s="18" t="str">
        <f aca="false">IF(W2526="DIMEC",S2526,IF(W2526="MEDCENTRO",U2526,""))</f>
        <v/>
      </c>
      <c r="AC2526" s="18" t="n">
        <f aca="false">IF(AA2526&lt;&gt;"COMPRAR",0,IF(AB2526="",I2526,MIN(I2526,AB2526)))</f>
        <v>0</v>
      </c>
      <c r="AD2526" s="19" t="n">
        <f aca="false">IF(AC2526&gt;0,AC2526*V2526,0)</f>
        <v>0</v>
      </c>
      <c r="AE2526" s="19" t="n">
        <f aca="false">IF(AC2526&gt;0,(M2526-V2526)*AC2526,0)</f>
        <v>0</v>
      </c>
      <c r="AF2526" s="16" t="str">
        <f aca="false">IF(AA2526&lt;&gt;"COMPRAR","",IF(AB2526="",IF(X2526="","",IF(X2526-V2526&lt;0.01,"EMPATE TÉCNICO","")),IF(AB2526&lt;I2526,"ESTOQUE INSUFICIENTE",IF(X2526="","",IF(X2526-V2526&lt;0.01,"EMPATE TÉCNICO","")))))</f>
        <v/>
      </c>
      <c r="AG2526" s="16" t="s">
        <v>1838</v>
      </c>
      <c r="AH2526" s="16" t="s">
        <v>7826</v>
      </c>
    </row>
    <row r="2527" customFormat="false" ht="15" hidden="false" customHeight="false" outlineLevel="0" collapsed="false">
      <c r="A2527" s="16" t="s">
        <v>7981</v>
      </c>
      <c r="B2527" s="17" t="s">
        <v>7982</v>
      </c>
      <c r="C2527" s="16" t="s">
        <v>7983</v>
      </c>
      <c r="D2527" s="16" t="s">
        <v>3626</v>
      </c>
      <c r="E2527" s="18" t="n">
        <v>1</v>
      </c>
      <c r="F2527" s="16" t="s">
        <v>41</v>
      </c>
      <c r="G2527" s="18" t="n">
        <v>2</v>
      </c>
      <c r="H2527" s="16" t="n">
        <v>1.8</v>
      </c>
      <c r="I2527" s="18" t="n">
        <v>3</v>
      </c>
      <c r="J2527" s="19" t="n">
        <v>26.89</v>
      </c>
      <c r="K2527" s="19" t="n">
        <v>26.89</v>
      </c>
      <c r="L2527" s="19" t="n">
        <v>26.89</v>
      </c>
      <c r="M2527" s="19" t="n">
        <f aca="false">IF(J2527&gt;0,J2527,K2527)*E2527</f>
        <v>26.89</v>
      </c>
      <c r="N2527" s="20"/>
      <c r="O2527" s="21" t="str">
        <f aca="false">IF(R2527="","",ROUND(R2527*(1-Premissas!$B$4),4))</f>
        <v/>
      </c>
      <c r="P2527" s="22"/>
      <c r="Q2527" s="22"/>
      <c r="R2527" s="23"/>
      <c r="S2527" s="24"/>
      <c r="T2527" s="24"/>
      <c r="U2527" s="25"/>
      <c r="V2527" s="19" t="str">
        <f aca="false">IF(COUNT(N2527:Q2527)=0,"",MIN(N2527:Q2527))</f>
        <v/>
      </c>
      <c r="W2527" s="16" t="str">
        <f aca="false">IF(V2527="","",INDEX($N$4:$Q$4,MATCH(V2527,N2527:Q2527,0)))</f>
        <v/>
      </c>
      <c r="X2527" s="19" t="str">
        <f aca="false">IF(COUNT(N2527:Q2527)&lt;2,"",SMALL(N2527:Q2527,2))</f>
        <v/>
      </c>
      <c r="Y2527" s="26" t="str">
        <f aca="false">IF(OR(V2527="",M2527=0),"",V2527/M2527-1)</f>
        <v/>
      </c>
      <c r="Z2527" s="26" t="str">
        <f aca="false">IF(OR(V2527="",L2527=""),"",V2527/(L2527*E2527)-1)</f>
        <v/>
      </c>
      <c r="AA2527" s="16" t="str">
        <f aca="false">IF(V2527="","SEM OFERTA",IF(OR(Y2527&gt;Premissas!$B$11,Y2527&lt;Premissas!$B$12),"VERIFICAR - UNIDADE/EMBALAGEM",IF(Y2527&gt;Premissas!$B$6,"NÃO COMPRAR - REAJUSTE &gt;5%","COMPRAR")))</f>
        <v>SEM OFERTA</v>
      </c>
      <c r="AB2527" s="18" t="str">
        <f aca="false">IF(W2527="DIMEC",S2527,IF(W2527="MEDCENTRO",U2527,""))</f>
        <v/>
      </c>
      <c r="AC2527" s="18" t="n">
        <f aca="false">IF(AA2527&lt;&gt;"COMPRAR",0,IF(AB2527="",I2527,MIN(I2527,AB2527)))</f>
        <v>0</v>
      </c>
      <c r="AD2527" s="19" t="n">
        <f aca="false">IF(AC2527&gt;0,AC2527*V2527,0)</f>
        <v>0</v>
      </c>
      <c r="AE2527" s="19" t="n">
        <f aca="false">IF(AC2527&gt;0,(M2527-V2527)*AC2527,0)</f>
        <v>0</v>
      </c>
      <c r="AF2527" s="16" t="str">
        <f aca="false">IF(AA2527&lt;&gt;"COMPRAR","",IF(AB2527="",IF(X2527="","",IF(X2527-V2527&lt;0.01,"EMPATE TÉCNICO","")),IF(AB2527&lt;I2527,"ESTOQUE INSUFICIENTE",IF(X2527="","",IF(X2527-V2527&lt;0.01,"EMPATE TÉCNICO","")))))</f>
        <v/>
      </c>
      <c r="AG2527" s="16" t="s">
        <v>1838</v>
      </c>
      <c r="AH2527" s="16" t="s">
        <v>7826</v>
      </c>
    </row>
    <row r="2528" customFormat="false" ht="15" hidden="false" customHeight="false" outlineLevel="0" collapsed="false">
      <c r="A2528" s="16" t="s">
        <v>7984</v>
      </c>
      <c r="B2528" s="17" t="s">
        <v>7985</v>
      </c>
      <c r="C2528" s="16" t="s">
        <v>7986</v>
      </c>
      <c r="D2528" s="16" t="s">
        <v>3626</v>
      </c>
      <c r="E2528" s="18" t="n">
        <v>1</v>
      </c>
      <c r="F2528" s="16" t="s">
        <v>41</v>
      </c>
      <c r="G2528" s="18" t="n">
        <v>1</v>
      </c>
      <c r="H2528" s="16" t="n">
        <v>1</v>
      </c>
      <c r="I2528" s="18" t="n">
        <v>2</v>
      </c>
      <c r="J2528" s="19" t="n">
        <v>29.26</v>
      </c>
      <c r="K2528" s="19" t="n">
        <v>29.26</v>
      </c>
      <c r="L2528" s="19" t="n">
        <v>29.26</v>
      </c>
      <c r="M2528" s="19" t="n">
        <f aca="false">IF(J2528&gt;0,J2528,K2528)*E2528</f>
        <v>29.26</v>
      </c>
      <c r="N2528" s="20"/>
      <c r="O2528" s="21" t="str">
        <f aca="false">IF(R2528="","",ROUND(R2528*(1-Premissas!$B$4),4))</f>
        <v/>
      </c>
      <c r="P2528" s="22"/>
      <c r="Q2528" s="22"/>
      <c r="R2528" s="23"/>
      <c r="S2528" s="24"/>
      <c r="T2528" s="24"/>
      <c r="U2528" s="25"/>
      <c r="V2528" s="19" t="str">
        <f aca="false">IF(COUNT(N2528:Q2528)=0,"",MIN(N2528:Q2528))</f>
        <v/>
      </c>
      <c r="W2528" s="16" t="str">
        <f aca="false">IF(V2528="","",INDEX($N$4:$Q$4,MATCH(V2528,N2528:Q2528,0)))</f>
        <v/>
      </c>
      <c r="X2528" s="19" t="str">
        <f aca="false">IF(COUNT(N2528:Q2528)&lt;2,"",SMALL(N2528:Q2528,2))</f>
        <v/>
      </c>
      <c r="Y2528" s="26" t="str">
        <f aca="false">IF(OR(V2528="",M2528=0),"",V2528/M2528-1)</f>
        <v/>
      </c>
      <c r="Z2528" s="26" t="str">
        <f aca="false">IF(OR(V2528="",L2528=""),"",V2528/(L2528*E2528)-1)</f>
        <v/>
      </c>
      <c r="AA2528" s="16" t="str">
        <f aca="false">IF(V2528="","SEM OFERTA",IF(OR(Y2528&gt;Premissas!$B$11,Y2528&lt;Premissas!$B$12),"VERIFICAR - UNIDADE/EMBALAGEM",IF(Y2528&gt;Premissas!$B$6,"NÃO COMPRAR - REAJUSTE &gt;5%","COMPRAR")))</f>
        <v>SEM OFERTA</v>
      </c>
      <c r="AB2528" s="18" t="str">
        <f aca="false">IF(W2528="DIMEC",S2528,IF(W2528="MEDCENTRO",U2528,""))</f>
        <v/>
      </c>
      <c r="AC2528" s="18" t="n">
        <f aca="false">IF(AA2528&lt;&gt;"COMPRAR",0,IF(AB2528="",I2528,MIN(I2528,AB2528)))</f>
        <v>0</v>
      </c>
      <c r="AD2528" s="19" t="n">
        <f aca="false">IF(AC2528&gt;0,AC2528*V2528,0)</f>
        <v>0</v>
      </c>
      <c r="AE2528" s="19" t="n">
        <f aca="false">IF(AC2528&gt;0,(M2528-V2528)*AC2528,0)</f>
        <v>0</v>
      </c>
      <c r="AF2528" s="16" t="str">
        <f aca="false">IF(AA2528&lt;&gt;"COMPRAR","",IF(AB2528="",IF(X2528="","",IF(X2528-V2528&lt;0.01,"EMPATE TÉCNICO","")),IF(AB2528&lt;I2528,"ESTOQUE INSUFICIENTE",IF(X2528="","",IF(X2528-V2528&lt;0.01,"EMPATE TÉCNICO","")))))</f>
        <v/>
      </c>
      <c r="AG2528" s="16" t="s">
        <v>1838</v>
      </c>
      <c r="AH2528" s="16" t="s">
        <v>7826</v>
      </c>
    </row>
    <row r="2529" customFormat="false" ht="15" hidden="false" customHeight="false" outlineLevel="0" collapsed="false">
      <c r="A2529" s="16" t="s">
        <v>7987</v>
      </c>
      <c r="B2529" s="17" t="s">
        <v>7988</v>
      </c>
      <c r="C2529" s="16" t="s">
        <v>7989</v>
      </c>
      <c r="D2529" s="16" t="s">
        <v>3626</v>
      </c>
      <c r="E2529" s="18" t="n">
        <v>1</v>
      </c>
      <c r="F2529" s="16" t="s">
        <v>43</v>
      </c>
      <c r="G2529" s="18" t="n">
        <v>0</v>
      </c>
      <c r="H2529" s="16" t="n">
        <v>1.2</v>
      </c>
      <c r="I2529" s="18" t="n">
        <v>4</v>
      </c>
      <c r="J2529" s="19" t="n">
        <v>27.9</v>
      </c>
      <c r="K2529" s="19" t="n">
        <v>27.9</v>
      </c>
      <c r="L2529" s="19" t="n">
        <v>27.9</v>
      </c>
      <c r="M2529" s="19" t="n">
        <f aca="false">IF(J2529&gt;0,J2529,K2529)*E2529</f>
        <v>27.9</v>
      </c>
      <c r="N2529" s="20"/>
      <c r="O2529" s="21" t="str">
        <f aca="false">IF(R2529="","",ROUND(R2529*(1-Premissas!$B$4),4))</f>
        <v/>
      </c>
      <c r="P2529" s="22"/>
      <c r="Q2529" s="22"/>
      <c r="R2529" s="23"/>
      <c r="S2529" s="24"/>
      <c r="T2529" s="24"/>
      <c r="U2529" s="25"/>
      <c r="V2529" s="19" t="str">
        <f aca="false">IF(COUNT(N2529:Q2529)=0,"",MIN(N2529:Q2529))</f>
        <v/>
      </c>
      <c r="W2529" s="16" t="str">
        <f aca="false">IF(V2529="","",INDEX($N$4:$Q$4,MATCH(V2529,N2529:Q2529,0)))</f>
        <v/>
      </c>
      <c r="X2529" s="19" t="str">
        <f aca="false">IF(COUNT(N2529:Q2529)&lt;2,"",SMALL(N2529:Q2529,2))</f>
        <v/>
      </c>
      <c r="Y2529" s="26" t="str">
        <f aca="false">IF(OR(V2529="",M2529=0),"",V2529/M2529-1)</f>
        <v/>
      </c>
      <c r="Z2529" s="26" t="str">
        <f aca="false">IF(OR(V2529="",L2529=""),"",V2529/(L2529*E2529)-1)</f>
        <v/>
      </c>
      <c r="AA2529" s="16" t="str">
        <f aca="false">IF(V2529="","SEM OFERTA",IF(OR(Y2529&gt;Premissas!$B$11,Y2529&lt;Premissas!$B$12),"VERIFICAR - UNIDADE/EMBALAGEM",IF(Y2529&gt;Premissas!$B$6,"NÃO COMPRAR - REAJUSTE &gt;5%","COMPRAR")))</f>
        <v>SEM OFERTA</v>
      </c>
      <c r="AB2529" s="18" t="str">
        <f aca="false">IF(W2529="DIMEC",S2529,IF(W2529="MEDCENTRO",U2529,""))</f>
        <v/>
      </c>
      <c r="AC2529" s="18" t="n">
        <f aca="false">IF(AA2529&lt;&gt;"COMPRAR",0,IF(AB2529="",I2529,MIN(I2529,AB2529)))</f>
        <v>0</v>
      </c>
      <c r="AD2529" s="19" t="n">
        <f aca="false">IF(AC2529&gt;0,AC2529*V2529,0)</f>
        <v>0</v>
      </c>
      <c r="AE2529" s="19" t="n">
        <f aca="false">IF(AC2529&gt;0,(M2529-V2529)*AC2529,0)</f>
        <v>0</v>
      </c>
      <c r="AF2529" s="16" t="str">
        <f aca="false">IF(AA2529&lt;&gt;"COMPRAR","",IF(AB2529="",IF(X2529="","",IF(X2529-V2529&lt;0.01,"EMPATE TÉCNICO","")),IF(AB2529&lt;I2529,"ESTOQUE INSUFICIENTE",IF(X2529="","",IF(X2529-V2529&lt;0.01,"EMPATE TÉCNICO","")))))</f>
        <v/>
      </c>
      <c r="AG2529" s="16" t="s">
        <v>1838</v>
      </c>
      <c r="AH2529" s="16" t="s">
        <v>7826</v>
      </c>
    </row>
    <row r="2530" customFormat="false" ht="15" hidden="false" customHeight="false" outlineLevel="0" collapsed="false">
      <c r="A2530" s="16" t="s">
        <v>7990</v>
      </c>
      <c r="B2530" s="17" t="s">
        <v>7991</v>
      </c>
      <c r="C2530" s="16" t="s">
        <v>7992</v>
      </c>
      <c r="D2530" s="16" t="s">
        <v>3626</v>
      </c>
      <c r="E2530" s="18" t="n">
        <v>1</v>
      </c>
      <c r="F2530" s="16" t="s">
        <v>43</v>
      </c>
      <c r="G2530" s="18" t="n">
        <v>0</v>
      </c>
      <c r="H2530" s="16" t="n">
        <v>0.1</v>
      </c>
      <c r="I2530" s="18" t="n">
        <v>1</v>
      </c>
      <c r="J2530" s="19" t="n">
        <v>25.54</v>
      </c>
      <c r="K2530" s="19" t="n">
        <v>25.54</v>
      </c>
      <c r="L2530" s="19" t="n">
        <v>25.54</v>
      </c>
      <c r="M2530" s="19" t="n">
        <f aca="false">IF(J2530&gt;0,J2530,K2530)*E2530</f>
        <v>25.54</v>
      </c>
      <c r="N2530" s="20"/>
      <c r="O2530" s="21" t="str">
        <f aca="false">IF(R2530="","",ROUND(R2530*(1-Premissas!$B$4),4))</f>
        <v/>
      </c>
      <c r="P2530" s="22"/>
      <c r="Q2530" s="22"/>
      <c r="R2530" s="23"/>
      <c r="S2530" s="24"/>
      <c r="T2530" s="24"/>
      <c r="U2530" s="25"/>
      <c r="V2530" s="19" t="str">
        <f aca="false">IF(COUNT(N2530:Q2530)=0,"",MIN(N2530:Q2530))</f>
        <v/>
      </c>
      <c r="W2530" s="16" t="str">
        <f aca="false">IF(V2530="","",INDEX($N$4:$Q$4,MATCH(V2530,N2530:Q2530,0)))</f>
        <v/>
      </c>
      <c r="X2530" s="19" t="str">
        <f aca="false">IF(COUNT(N2530:Q2530)&lt;2,"",SMALL(N2530:Q2530,2))</f>
        <v/>
      </c>
      <c r="Y2530" s="26" t="str">
        <f aca="false">IF(OR(V2530="",M2530=0),"",V2530/M2530-1)</f>
        <v/>
      </c>
      <c r="Z2530" s="26" t="str">
        <f aca="false">IF(OR(V2530="",L2530=""),"",V2530/(L2530*E2530)-1)</f>
        <v/>
      </c>
      <c r="AA2530" s="16" t="str">
        <f aca="false">IF(V2530="","SEM OFERTA",IF(OR(Y2530&gt;Premissas!$B$11,Y2530&lt;Premissas!$B$12),"VERIFICAR - UNIDADE/EMBALAGEM",IF(Y2530&gt;Premissas!$B$6,"NÃO COMPRAR - REAJUSTE &gt;5%","COMPRAR")))</f>
        <v>SEM OFERTA</v>
      </c>
      <c r="AB2530" s="18" t="str">
        <f aca="false">IF(W2530="DIMEC",S2530,IF(W2530="MEDCENTRO",U2530,""))</f>
        <v/>
      </c>
      <c r="AC2530" s="18" t="n">
        <f aca="false">IF(AA2530&lt;&gt;"COMPRAR",0,IF(AB2530="",I2530,MIN(I2530,AB2530)))</f>
        <v>0</v>
      </c>
      <c r="AD2530" s="19" t="n">
        <f aca="false">IF(AC2530&gt;0,AC2530*V2530,0)</f>
        <v>0</v>
      </c>
      <c r="AE2530" s="19" t="n">
        <f aca="false">IF(AC2530&gt;0,(M2530-V2530)*AC2530,0)</f>
        <v>0</v>
      </c>
      <c r="AF2530" s="16" t="str">
        <f aca="false">IF(AA2530&lt;&gt;"COMPRAR","",IF(AB2530="",IF(X2530="","",IF(X2530-V2530&lt;0.01,"EMPATE TÉCNICO","")),IF(AB2530&lt;I2530,"ESTOQUE INSUFICIENTE",IF(X2530="","",IF(X2530-V2530&lt;0.01,"EMPATE TÉCNICO","")))))</f>
        <v/>
      </c>
      <c r="AG2530" s="16" t="s">
        <v>1838</v>
      </c>
      <c r="AH2530" s="16" t="s">
        <v>7826</v>
      </c>
    </row>
    <row r="2531" customFormat="false" ht="15" hidden="false" customHeight="false" outlineLevel="0" collapsed="false">
      <c r="A2531" s="16" t="s">
        <v>7993</v>
      </c>
      <c r="B2531" s="17" t="s">
        <v>7994</v>
      </c>
      <c r="C2531" s="16" t="s">
        <v>7995</v>
      </c>
      <c r="D2531" s="16" t="s">
        <v>3626</v>
      </c>
      <c r="E2531" s="18" t="n">
        <v>1</v>
      </c>
      <c r="F2531" s="16" t="s">
        <v>43</v>
      </c>
      <c r="G2531" s="18" t="n">
        <v>0</v>
      </c>
      <c r="H2531" s="16" t="n">
        <v>0</v>
      </c>
      <c r="I2531" s="18" t="n">
        <v>1</v>
      </c>
      <c r="J2531" s="19" t="n">
        <v>25.54</v>
      </c>
      <c r="K2531" s="19" t="n">
        <v>25.54</v>
      </c>
      <c r="L2531" s="19" t="n">
        <v>25.54</v>
      </c>
      <c r="M2531" s="19" t="n">
        <f aca="false">IF(J2531&gt;0,J2531,K2531)*E2531</f>
        <v>25.54</v>
      </c>
      <c r="N2531" s="20"/>
      <c r="O2531" s="21" t="str">
        <f aca="false">IF(R2531="","",ROUND(R2531*(1-Premissas!$B$4),4))</f>
        <v/>
      </c>
      <c r="P2531" s="22"/>
      <c r="Q2531" s="22"/>
      <c r="R2531" s="23"/>
      <c r="S2531" s="24"/>
      <c r="T2531" s="24"/>
      <c r="U2531" s="25"/>
      <c r="V2531" s="19" t="str">
        <f aca="false">IF(COUNT(N2531:Q2531)=0,"",MIN(N2531:Q2531))</f>
        <v/>
      </c>
      <c r="W2531" s="16" t="str">
        <f aca="false">IF(V2531="","",INDEX($N$4:$Q$4,MATCH(V2531,N2531:Q2531,0)))</f>
        <v/>
      </c>
      <c r="X2531" s="19" t="str">
        <f aca="false">IF(COUNT(N2531:Q2531)&lt;2,"",SMALL(N2531:Q2531,2))</f>
        <v/>
      </c>
      <c r="Y2531" s="26" t="str">
        <f aca="false">IF(OR(V2531="",M2531=0),"",V2531/M2531-1)</f>
        <v/>
      </c>
      <c r="Z2531" s="26" t="str">
        <f aca="false">IF(OR(V2531="",L2531=""),"",V2531/(L2531*E2531)-1)</f>
        <v/>
      </c>
      <c r="AA2531" s="16" t="str">
        <f aca="false">IF(V2531="","SEM OFERTA",IF(OR(Y2531&gt;Premissas!$B$11,Y2531&lt;Premissas!$B$12),"VERIFICAR - UNIDADE/EMBALAGEM",IF(Y2531&gt;Premissas!$B$6,"NÃO COMPRAR - REAJUSTE &gt;5%","COMPRAR")))</f>
        <v>SEM OFERTA</v>
      </c>
      <c r="AB2531" s="18" t="str">
        <f aca="false">IF(W2531="DIMEC",S2531,IF(W2531="MEDCENTRO",U2531,""))</f>
        <v/>
      </c>
      <c r="AC2531" s="18" t="n">
        <f aca="false">IF(AA2531&lt;&gt;"COMPRAR",0,IF(AB2531="",I2531,MIN(I2531,AB2531)))</f>
        <v>0</v>
      </c>
      <c r="AD2531" s="19" t="n">
        <f aca="false">IF(AC2531&gt;0,AC2531*V2531,0)</f>
        <v>0</v>
      </c>
      <c r="AE2531" s="19" t="n">
        <f aca="false">IF(AC2531&gt;0,(M2531-V2531)*AC2531,0)</f>
        <v>0</v>
      </c>
      <c r="AF2531" s="16" t="str">
        <f aca="false">IF(AA2531&lt;&gt;"COMPRAR","",IF(AB2531="",IF(X2531="","",IF(X2531-V2531&lt;0.01,"EMPATE TÉCNICO","")),IF(AB2531&lt;I2531,"ESTOQUE INSUFICIENTE",IF(X2531="","",IF(X2531-V2531&lt;0.01,"EMPATE TÉCNICO","")))))</f>
        <v/>
      </c>
      <c r="AG2531" s="16" t="s">
        <v>1838</v>
      </c>
      <c r="AH2531" s="16" t="s">
        <v>7826</v>
      </c>
    </row>
    <row r="2532" customFormat="false" ht="15" hidden="false" customHeight="false" outlineLevel="0" collapsed="false">
      <c r="A2532" s="16" t="s">
        <v>7996</v>
      </c>
      <c r="B2532" s="17" t="s">
        <v>7997</v>
      </c>
      <c r="C2532" s="16" t="s">
        <v>7998</v>
      </c>
      <c r="D2532" s="16" t="s">
        <v>7999</v>
      </c>
      <c r="E2532" s="18" t="n">
        <v>1</v>
      </c>
      <c r="F2532" s="16" t="s">
        <v>43</v>
      </c>
      <c r="G2532" s="18" t="n">
        <v>0</v>
      </c>
      <c r="H2532" s="16" t="n">
        <v>0.2</v>
      </c>
      <c r="I2532" s="18" t="n">
        <v>1</v>
      </c>
      <c r="J2532" s="19" t="n">
        <v>63.155</v>
      </c>
      <c r="K2532" s="19" t="n">
        <v>63.155</v>
      </c>
      <c r="L2532" s="19" t="n">
        <v>63.155</v>
      </c>
      <c r="M2532" s="19" t="n">
        <f aca="false">IF(J2532&gt;0,J2532,K2532)*E2532</f>
        <v>63.155</v>
      </c>
      <c r="N2532" s="20"/>
      <c r="O2532" s="21" t="str">
        <f aca="false">IF(R2532="","",ROUND(R2532*(1-Premissas!$B$4),4))</f>
        <v/>
      </c>
      <c r="P2532" s="22"/>
      <c r="Q2532" s="22"/>
      <c r="R2532" s="23"/>
      <c r="S2532" s="24"/>
      <c r="T2532" s="24"/>
      <c r="U2532" s="25"/>
      <c r="V2532" s="19" t="str">
        <f aca="false">IF(COUNT(N2532:Q2532)=0,"",MIN(N2532:Q2532))</f>
        <v/>
      </c>
      <c r="W2532" s="16" t="str">
        <f aca="false">IF(V2532="","",INDEX($N$4:$Q$4,MATCH(V2532,N2532:Q2532,0)))</f>
        <v/>
      </c>
      <c r="X2532" s="19" t="str">
        <f aca="false">IF(COUNT(N2532:Q2532)&lt;2,"",SMALL(N2532:Q2532,2))</f>
        <v/>
      </c>
      <c r="Y2532" s="26" t="str">
        <f aca="false">IF(OR(V2532="",M2532=0),"",V2532/M2532-1)</f>
        <v/>
      </c>
      <c r="Z2532" s="26" t="str">
        <f aca="false">IF(OR(V2532="",L2532=""),"",V2532/(L2532*E2532)-1)</f>
        <v/>
      </c>
      <c r="AA2532" s="16" t="str">
        <f aca="false">IF(V2532="","SEM OFERTA",IF(OR(Y2532&gt;Premissas!$B$11,Y2532&lt;Premissas!$B$12),"VERIFICAR - UNIDADE/EMBALAGEM",IF(Y2532&gt;Premissas!$B$6,"NÃO COMPRAR - REAJUSTE &gt;5%","COMPRAR")))</f>
        <v>SEM OFERTA</v>
      </c>
      <c r="AB2532" s="18" t="str">
        <f aca="false">IF(W2532="DIMEC",S2532,IF(W2532="MEDCENTRO",U2532,""))</f>
        <v/>
      </c>
      <c r="AC2532" s="18" t="n">
        <f aca="false">IF(AA2532&lt;&gt;"COMPRAR",0,IF(AB2532="",I2532,MIN(I2532,AB2532)))</f>
        <v>0</v>
      </c>
      <c r="AD2532" s="19" t="n">
        <f aca="false">IF(AC2532&gt;0,AC2532*V2532,0)</f>
        <v>0</v>
      </c>
      <c r="AE2532" s="19" t="n">
        <f aca="false">IF(AC2532&gt;0,(M2532-V2532)*AC2532,0)</f>
        <v>0</v>
      </c>
      <c r="AF2532" s="16" t="str">
        <f aca="false">IF(AA2532&lt;&gt;"COMPRAR","",IF(AB2532="",IF(X2532="","",IF(X2532-V2532&lt;0.01,"EMPATE TÉCNICO","")),IF(AB2532&lt;I2532,"ESTOQUE INSUFICIENTE",IF(X2532="","",IF(X2532-V2532&lt;0.01,"EMPATE TÉCNICO","")))))</f>
        <v/>
      </c>
      <c r="AG2532" s="16" t="s">
        <v>328</v>
      </c>
      <c r="AH2532" s="16" t="s">
        <v>7826</v>
      </c>
    </row>
    <row r="2533" customFormat="false" ht="15" hidden="false" customHeight="false" outlineLevel="0" collapsed="false">
      <c r="A2533" s="16" t="s">
        <v>8000</v>
      </c>
      <c r="B2533" s="17" t="s">
        <v>8001</v>
      </c>
      <c r="C2533" s="16" t="s">
        <v>8002</v>
      </c>
      <c r="D2533" s="16" t="s">
        <v>7999</v>
      </c>
      <c r="E2533" s="18" t="n">
        <v>4</v>
      </c>
      <c r="F2533" s="16" t="s">
        <v>43</v>
      </c>
      <c r="G2533" s="18" t="n">
        <v>0</v>
      </c>
      <c r="H2533" s="16" t="n">
        <v>0</v>
      </c>
      <c r="I2533" s="18" t="n">
        <v>1</v>
      </c>
      <c r="J2533" s="19" t="n">
        <v>19.285</v>
      </c>
      <c r="K2533" s="19" t="n">
        <v>19.285</v>
      </c>
      <c r="L2533" s="19" t="n">
        <v>19.285</v>
      </c>
      <c r="M2533" s="19" t="n">
        <f aca="false">IF(J2533&gt;0,J2533,K2533)*E2533</f>
        <v>77.14</v>
      </c>
      <c r="N2533" s="20"/>
      <c r="O2533" s="21" t="str">
        <f aca="false">IF(R2533="","",ROUND(R2533*(1-Premissas!$B$4),4))</f>
        <v/>
      </c>
      <c r="P2533" s="22"/>
      <c r="Q2533" s="22"/>
      <c r="R2533" s="23"/>
      <c r="S2533" s="24"/>
      <c r="T2533" s="24"/>
      <c r="U2533" s="25"/>
      <c r="V2533" s="19" t="str">
        <f aca="false">IF(COUNT(N2533:Q2533)=0,"",MIN(N2533:Q2533))</f>
        <v/>
      </c>
      <c r="W2533" s="16" t="str">
        <f aca="false">IF(V2533="","",INDEX($N$4:$Q$4,MATCH(V2533,N2533:Q2533,0)))</f>
        <v/>
      </c>
      <c r="X2533" s="19" t="str">
        <f aca="false">IF(COUNT(N2533:Q2533)&lt;2,"",SMALL(N2533:Q2533,2))</f>
        <v/>
      </c>
      <c r="Y2533" s="26" t="str">
        <f aca="false">IF(OR(V2533="",M2533=0),"",V2533/M2533-1)</f>
        <v/>
      </c>
      <c r="Z2533" s="26" t="str">
        <f aca="false">IF(OR(V2533="",L2533=""),"",V2533/(L2533*E2533)-1)</f>
        <v/>
      </c>
      <c r="AA2533" s="16" t="str">
        <f aca="false">IF(V2533="","SEM OFERTA",IF(OR(Y2533&gt;Premissas!$B$11,Y2533&lt;Premissas!$B$12),"VERIFICAR - UNIDADE/EMBALAGEM",IF(Y2533&gt;Premissas!$B$6,"NÃO COMPRAR - REAJUSTE &gt;5%","COMPRAR")))</f>
        <v>SEM OFERTA</v>
      </c>
      <c r="AB2533" s="18" t="str">
        <f aca="false">IF(W2533="DIMEC",S2533,IF(W2533="MEDCENTRO",U2533,""))</f>
        <v/>
      </c>
      <c r="AC2533" s="18" t="n">
        <f aca="false">IF(AA2533&lt;&gt;"COMPRAR",0,IF(AB2533="",I2533,MIN(I2533,AB2533)))</f>
        <v>0</v>
      </c>
      <c r="AD2533" s="19" t="n">
        <f aca="false">IF(AC2533&gt;0,AC2533*V2533,0)</f>
        <v>0</v>
      </c>
      <c r="AE2533" s="19" t="n">
        <f aca="false">IF(AC2533&gt;0,(M2533-V2533)*AC2533,0)</f>
        <v>0</v>
      </c>
      <c r="AF2533" s="16" t="str">
        <f aca="false">IF(AA2533&lt;&gt;"COMPRAR","",IF(AB2533="",IF(X2533="","",IF(X2533-V2533&lt;0.01,"EMPATE TÉCNICO","")),IF(AB2533&lt;I2533,"ESTOQUE INSUFICIENTE",IF(X2533="","",IF(X2533-V2533&lt;0.01,"EMPATE TÉCNICO","")))))</f>
        <v/>
      </c>
      <c r="AG2533" s="16" t="s">
        <v>203</v>
      </c>
      <c r="AH2533" s="16" t="s">
        <v>7826</v>
      </c>
    </row>
    <row r="2534" customFormat="false" ht="15" hidden="false" customHeight="false" outlineLevel="0" collapsed="false">
      <c r="A2534" s="16" t="s">
        <v>8003</v>
      </c>
      <c r="B2534" s="17" t="s">
        <v>8004</v>
      </c>
      <c r="C2534" s="16" t="s">
        <v>8005</v>
      </c>
      <c r="D2534" s="16" t="s">
        <v>7999</v>
      </c>
      <c r="E2534" s="18" t="n">
        <v>1</v>
      </c>
      <c r="F2534" s="16" t="s">
        <v>41</v>
      </c>
      <c r="G2534" s="18" t="n">
        <v>3</v>
      </c>
      <c r="H2534" s="16" t="n">
        <v>3.2</v>
      </c>
      <c r="I2534" s="18" t="n">
        <v>6</v>
      </c>
      <c r="J2534" s="19" t="n">
        <v>33.155</v>
      </c>
      <c r="K2534" s="19" t="n">
        <v>33.155</v>
      </c>
      <c r="L2534" s="19" t="n">
        <v>33.155</v>
      </c>
      <c r="M2534" s="19" t="n">
        <f aca="false">IF(J2534&gt;0,J2534,K2534)*E2534</f>
        <v>33.155</v>
      </c>
      <c r="N2534" s="20"/>
      <c r="O2534" s="21" t="str">
        <f aca="false">IF(R2534="","",ROUND(R2534*(1-Premissas!$B$4),4))</f>
        <v/>
      </c>
      <c r="P2534" s="22"/>
      <c r="Q2534" s="22"/>
      <c r="R2534" s="23"/>
      <c r="S2534" s="24"/>
      <c r="T2534" s="24"/>
      <c r="U2534" s="25"/>
      <c r="V2534" s="19" t="str">
        <f aca="false">IF(COUNT(N2534:Q2534)=0,"",MIN(N2534:Q2534))</f>
        <v/>
      </c>
      <c r="W2534" s="16" t="str">
        <f aca="false">IF(V2534="","",INDEX($N$4:$Q$4,MATCH(V2534,N2534:Q2534,0)))</f>
        <v/>
      </c>
      <c r="X2534" s="19" t="str">
        <f aca="false">IF(COUNT(N2534:Q2534)&lt;2,"",SMALL(N2534:Q2534,2))</f>
        <v/>
      </c>
      <c r="Y2534" s="26" t="str">
        <f aca="false">IF(OR(V2534="",M2534=0),"",V2534/M2534-1)</f>
        <v/>
      </c>
      <c r="Z2534" s="26" t="str">
        <f aca="false">IF(OR(V2534="",L2534=""),"",V2534/(L2534*E2534)-1)</f>
        <v/>
      </c>
      <c r="AA2534" s="16" t="str">
        <f aca="false">IF(V2534="","SEM OFERTA",IF(OR(Y2534&gt;Premissas!$B$11,Y2534&lt;Premissas!$B$12),"VERIFICAR - UNIDADE/EMBALAGEM",IF(Y2534&gt;Premissas!$B$6,"NÃO COMPRAR - REAJUSTE &gt;5%","COMPRAR")))</f>
        <v>SEM OFERTA</v>
      </c>
      <c r="AB2534" s="18" t="str">
        <f aca="false">IF(W2534="DIMEC",S2534,IF(W2534="MEDCENTRO",U2534,""))</f>
        <v/>
      </c>
      <c r="AC2534" s="18" t="n">
        <f aca="false">IF(AA2534&lt;&gt;"COMPRAR",0,IF(AB2534="",I2534,MIN(I2534,AB2534)))</f>
        <v>0</v>
      </c>
      <c r="AD2534" s="19" t="n">
        <f aca="false">IF(AC2534&gt;0,AC2534*V2534,0)</f>
        <v>0</v>
      </c>
      <c r="AE2534" s="19" t="n">
        <f aca="false">IF(AC2534&gt;0,(M2534-V2534)*AC2534,0)</f>
        <v>0</v>
      </c>
      <c r="AF2534" s="16" t="str">
        <f aca="false">IF(AA2534&lt;&gt;"COMPRAR","",IF(AB2534="",IF(X2534="","",IF(X2534-V2534&lt;0.01,"EMPATE TÉCNICO","")),IF(AB2534&lt;I2534,"ESTOQUE INSUFICIENTE",IF(X2534="","",IF(X2534-V2534&lt;0.01,"EMPATE TÉCNICO","")))))</f>
        <v/>
      </c>
      <c r="AG2534" s="16" t="s">
        <v>328</v>
      </c>
      <c r="AH2534" s="16" t="s">
        <v>7826</v>
      </c>
    </row>
    <row r="2535" customFormat="false" ht="15" hidden="false" customHeight="false" outlineLevel="0" collapsed="false">
      <c r="A2535" s="16" t="s">
        <v>8006</v>
      </c>
      <c r="B2535" s="17" t="s">
        <v>8007</v>
      </c>
      <c r="C2535" s="16" t="s">
        <v>8008</v>
      </c>
      <c r="D2535" s="16" t="s">
        <v>7999</v>
      </c>
      <c r="E2535" s="18" t="n">
        <v>1</v>
      </c>
      <c r="F2535" s="16" t="s">
        <v>43</v>
      </c>
      <c r="G2535" s="18" t="n">
        <v>0</v>
      </c>
      <c r="H2535" s="16" t="n">
        <v>0.1</v>
      </c>
      <c r="I2535" s="18" t="n">
        <v>1</v>
      </c>
      <c r="J2535" s="19" t="n">
        <v>42.24</v>
      </c>
      <c r="K2535" s="19" t="n">
        <v>42.24</v>
      </c>
      <c r="L2535" s="19" t="n">
        <v>42.24</v>
      </c>
      <c r="M2535" s="19" t="n">
        <f aca="false">IF(J2535&gt;0,J2535,K2535)*E2535</f>
        <v>42.24</v>
      </c>
      <c r="N2535" s="20"/>
      <c r="O2535" s="21" t="str">
        <f aca="false">IF(R2535="","",ROUND(R2535*(1-Premissas!$B$4),4))</f>
        <v/>
      </c>
      <c r="P2535" s="22"/>
      <c r="Q2535" s="22"/>
      <c r="R2535" s="23"/>
      <c r="S2535" s="24"/>
      <c r="T2535" s="24"/>
      <c r="U2535" s="25"/>
      <c r="V2535" s="19" t="str">
        <f aca="false">IF(COUNT(N2535:Q2535)=0,"",MIN(N2535:Q2535))</f>
        <v/>
      </c>
      <c r="W2535" s="16" t="str">
        <f aca="false">IF(V2535="","",INDEX($N$4:$Q$4,MATCH(V2535,N2535:Q2535,0)))</f>
        <v/>
      </c>
      <c r="X2535" s="19" t="str">
        <f aca="false">IF(COUNT(N2535:Q2535)&lt;2,"",SMALL(N2535:Q2535,2))</f>
        <v/>
      </c>
      <c r="Y2535" s="26" t="str">
        <f aca="false">IF(OR(V2535="",M2535=0),"",V2535/M2535-1)</f>
        <v/>
      </c>
      <c r="Z2535" s="26" t="str">
        <f aca="false">IF(OR(V2535="",L2535=""),"",V2535/(L2535*E2535)-1)</f>
        <v/>
      </c>
      <c r="AA2535" s="16" t="str">
        <f aca="false">IF(V2535="","SEM OFERTA",IF(OR(Y2535&gt;Premissas!$B$11,Y2535&lt;Premissas!$B$12),"VERIFICAR - UNIDADE/EMBALAGEM",IF(Y2535&gt;Premissas!$B$6,"NÃO COMPRAR - REAJUSTE &gt;5%","COMPRAR")))</f>
        <v>SEM OFERTA</v>
      </c>
      <c r="AB2535" s="18" t="str">
        <f aca="false">IF(W2535="DIMEC",S2535,IF(W2535="MEDCENTRO",U2535,""))</f>
        <v/>
      </c>
      <c r="AC2535" s="18" t="n">
        <f aca="false">IF(AA2535&lt;&gt;"COMPRAR",0,IF(AB2535="",I2535,MIN(I2535,AB2535)))</f>
        <v>0</v>
      </c>
      <c r="AD2535" s="19" t="n">
        <f aca="false">IF(AC2535&gt;0,AC2535*V2535,0)</f>
        <v>0</v>
      </c>
      <c r="AE2535" s="19" t="n">
        <f aca="false">IF(AC2535&gt;0,(M2535-V2535)*AC2535,0)</f>
        <v>0</v>
      </c>
      <c r="AF2535" s="16" t="str">
        <f aca="false">IF(AA2535&lt;&gt;"COMPRAR","",IF(AB2535="",IF(X2535="","",IF(X2535-V2535&lt;0.01,"EMPATE TÉCNICO","")),IF(AB2535&lt;I2535,"ESTOQUE INSUFICIENTE",IF(X2535="","",IF(X2535-V2535&lt;0.01,"EMPATE TÉCNICO","")))))</f>
        <v/>
      </c>
      <c r="AG2535" s="16" t="s">
        <v>328</v>
      </c>
      <c r="AH2535" s="16" t="s">
        <v>7826</v>
      </c>
    </row>
    <row r="2536" customFormat="false" ht="15" hidden="false" customHeight="false" outlineLevel="0" collapsed="false">
      <c r="A2536" s="16" t="s">
        <v>8009</v>
      </c>
      <c r="B2536" s="17" t="s">
        <v>8010</v>
      </c>
      <c r="C2536" s="16" t="s">
        <v>8011</v>
      </c>
      <c r="D2536" s="16" t="s">
        <v>7999</v>
      </c>
      <c r="E2536" s="18" t="n">
        <v>1</v>
      </c>
      <c r="F2536" s="16" t="s">
        <v>43</v>
      </c>
      <c r="G2536" s="18" t="n">
        <v>0</v>
      </c>
      <c r="H2536" s="16" t="n">
        <v>0.3</v>
      </c>
      <c r="I2536" s="18" t="n">
        <v>1</v>
      </c>
      <c r="J2536" s="19" t="n">
        <v>22.4625</v>
      </c>
      <c r="K2536" s="19" t="n">
        <v>22.4625</v>
      </c>
      <c r="L2536" s="19" t="n">
        <v>22.4625</v>
      </c>
      <c r="M2536" s="19" t="n">
        <f aca="false">IF(J2536&gt;0,J2536,K2536)*E2536</f>
        <v>22.4625</v>
      </c>
      <c r="N2536" s="20"/>
      <c r="O2536" s="21" t="str">
        <f aca="false">IF(R2536="","",ROUND(R2536*(1-Premissas!$B$4),4))</f>
        <v/>
      </c>
      <c r="P2536" s="22"/>
      <c r="Q2536" s="22"/>
      <c r="R2536" s="23"/>
      <c r="S2536" s="24"/>
      <c r="T2536" s="24"/>
      <c r="U2536" s="25"/>
      <c r="V2536" s="19" t="str">
        <f aca="false">IF(COUNT(N2536:Q2536)=0,"",MIN(N2536:Q2536))</f>
        <v/>
      </c>
      <c r="W2536" s="16" t="str">
        <f aca="false">IF(V2536="","",INDEX($N$4:$Q$4,MATCH(V2536,N2536:Q2536,0)))</f>
        <v/>
      </c>
      <c r="X2536" s="19" t="str">
        <f aca="false">IF(COUNT(N2536:Q2536)&lt;2,"",SMALL(N2536:Q2536,2))</f>
        <v/>
      </c>
      <c r="Y2536" s="26" t="str">
        <f aca="false">IF(OR(V2536="",M2536=0),"",V2536/M2536-1)</f>
        <v/>
      </c>
      <c r="Z2536" s="26" t="str">
        <f aca="false">IF(OR(V2536="",L2536=""),"",V2536/(L2536*E2536)-1)</f>
        <v/>
      </c>
      <c r="AA2536" s="16" t="str">
        <f aca="false">IF(V2536="","SEM OFERTA",IF(OR(Y2536&gt;Premissas!$B$11,Y2536&lt;Premissas!$B$12),"VERIFICAR - UNIDADE/EMBALAGEM",IF(Y2536&gt;Premissas!$B$6,"NÃO COMPRAR - REAJUSTE &gt;5%","COMPRAR")))</f>
        <v>SEM OFERTA</v>
      </c>
      <c r="AB2536" s="18" t="str">
        <f aca="false">IF(W2536="DIMEC",S2536,IF(W2536="MEDCENTRO",U2536,""))</f>
        <v/>
      </c>
      <c r="AC2536" s="18" t="n">
        <f aca="false">IF(AA2536&lt;&gt;"COMPRAR",0,IF(AB2536="",I2536,MIN(I2536,AB2536)))</f>
        <v>0</v>
      </c>
      <c r="AD2536" s="19" t="n">
        <f aca="false">IF(AC2536&gt;0,AC2536*V2536,0)</f>
        <v>0</v>
      </c>
      <c r="AE2536" s="19" t="n">
        <f aca="false">IF(AC2536&gt;0,(M2536-V2536)*AC2536,0)</f>
        <v>0</v>
      </c>
      <c r="AF2536" s="16" t="str">
        <f aca="false">IF(AA2536&lt;&gt;"COMPRAR","",IF(AB2536="",IF(X2536="","",IF(X2536-V2536&lt;0.01,"EMPATE TÉCNICO","")),IF(AB2536&lt;I2536,"ESTOQUE INSUFICIENTE",IF(X2536="","",IF(X2536-V2536&lt;0.01,"EMPATE TÉCNICO","")))))</f>
        <v/>
      </c>
      <c r="AG2536" s="16" t="s">
        <v>328</v>
      </c>
      <c r="AH2536" s="16" t="s">
        <v>7826</v>
      </c>
    </row>
    <row r="2537" customFormat="false" ht="15" hidden="false" customHeight="false" outlineLevel="0" collapsed="false">
      <c r="A2537" s="16" t="s">
        <v>8012</v>
      </c>
      <c r="B2537" s="17" t="s">
        <v>8013</v>
      </c>
      <c r="C2537" s="16" t="s">
        <v>8014</v>
      </c>
      <c r="D2537" s="16" t="s">
        <v>7999</v>
      </c>
      <c r="E2537" s="18" t="n">
        <v>2</v>
      </c>
      <c r="F2537" s="16" t="s">
        <v>43</v>
      </c>
      <c r="G2537" s="18" t="n">
        <v>0</v>
      </c>
      <c r="H2537" s="16" t="n">
        <v>0.3</v>
      </c>
      <c r="I2537" s="18" t="n">
        <v>1</v>
      </c>
      <c r="J2537" s="19" t="n">
        <v>36.36</v>
      </c>
      <c r="K2537" s="19" t="n">
        <v>36.36</v>
      </c>
      <c r="L2537" s="19" t="n">
        <v>36.36</v>
      </c>
      <c r="M2537" s="19" t="n">
        <f aca="false">IF(J2537&gt;0,J2537,K2537)*E2537</f>
        <v>72.72</v>
      </c>
      <c r="N2537" s="20"/>
      <c r="O2537" s="21" t="str">
        <f aca="false">IF(R2537="","",ROUND(R2537*(1-Premissas!$B$4),4))</f>
        <v/>
      </c>
      <c r="P2537" s="22"/>
      <c r="Q2537" s="22"/>
      <c r="R2537" s="23"/>
      <c r="S2537" s="24"/>
      <c r="T2537" s="24"/>
      <c r="U2537" s="25"/>
      <c r="V2537" s="19" t="str">
        <f aca="false">IF(COUNT(N2537:Q2537)=0,"",MIN(N2537:Q2537))</f>
        <v/>
      </c>
      <c r="W2537" s="16" t="str">
        <f aca="false">IF(V2537="","",INDEX($N$4:$Q$4,MATCH(V2537,N2537:Q2537,0)))</f>
        <v/>
      </c>
      <c r="X2537" s="19" t="str">
        <f aca="false">IF(COUNT(N2537:Q2537)&lt;2,"",SMALL(N2537:Q2537,2))</f>
        <v/>
      </c>
      <c r="Y2537" s="26" t="str">
        <f aca="false">IF(OR(V2537="",M2537=0),"",V2537/M2537-1)</f>
        <v/>
      </c>
      <c r="Z2537" s="26" t="str">
        <f aca="false">IF(OR(V2537="",L2537=""),"",V2537/(L2537*E2537)-1)</f>
        <v/>
      </c>
      <c r="AA2537" s="16" t="str">
        <f aca="false">IF(V2537="","SEM OFERTA",IF(OR(Y2537&gt;Premissas!$B$11,Y2537&lt;Premissas!$B$12),"VERIFICAR - UNIDADE/EMBALAGEM",IF(Y2537&gt;Premissas!$B$6,"NÃO COMPRAR - REAJUSTE &gt;5%","COMPRAR")))</f>
        <v>SEM OFERTA</v>
      </c>
      <c r="AB2537" s="18" t="str">
        <f aca="false">IF(W2537="DIMEC",S2537,IF(W2537="MEDCENTRO",U2537,""))</f>
        <v/>
      </c>
      <c r="AC2537" s="18" t="n">
        <f aca="false">IF(AA2537&lt;&gt;"COMPRAR",0,IF(AB2537="",I2537,MIN(I2537,AB2537)))</f>
        <v>0</v>
      </c>
      <c r="AD2537" s="19" t="n">
        <f aca="false">IF(AC2537&gt;0,AC2537*V2537,0)</f>
        <v>0</v>
      </c>
      <c r="AE2537" s="19" t="n">
        <f aca="false">IF(AC2537&gt;0,(M2537-V2537)*AC2537,0)</f>
        <v>0</v>
      </c>
      <c r="AF2537" s="16" t="str">
        <f aca="false">IF(AA2537&lt;&gt;"COMPRAR","",IF(AB2537="",IF(X2537="","",IF(X2537-V2537&lt;0.01,"EMPATE TÉCNICO","")),IF(AB2537&lt;I2537,"ESTOQUE INSUFICIENTE",IF(X2537="","",IF(X2537-V2537&lt;0.01,"EMPATE TÉCNICO","")))))</f>
        <v/>
      </c>
      <c r="AG2537" s="16" t="s">
        <v>203</v>
      </c>
      <c r="AH2537" s="16" t="s">
        <v>7826</v>
      </c>
    </row>
    <row r="2538" customFormat="false" ht="15" hidden="false" customHeight="false" outlineLevel="0" collapsed="false">
      <c r="A2538" s="16" t="s">
        <v>8015</v>
      </c>
      <c r="B2538" s="17" t="s">
        <v>8016</v>
      </c>
      <c r="C2538" s="16" t="s">
        <v>8017</v>
      </c>
      <c r="D2538" s="16" t="s">
        <v>7999</v>
      </c>
      <c r="E2538" s="18" t="n">
        <v>1</v>
      </c>
      <c r="F2538" s="16" t="s">
        <v>43</v>
      </c>
      <c r="G2538" s="18" t="n">
        <v>0</v>
      </c>
      <c r="H2538" s="16" t="n">
        <v>0</v>
      </c>
      <c r="I2538" s="18" t="n">
        <v>1</v>
      </c>
      <c r="J2538" s="19" t="n">
        <v>59.205</v>
      </c>
      <c r="K2538" s="19" t="n">
        <v>59.205</v>
      </c>
      <c r="L2538" s="19" t="n">
        <v>59.205</v>
      </c>
      <c r="M2538" s="19" t="n">
        <f aca="false">IF(J2538&gt;0,J2538,K2538)*E2538</f>
        <v>59.205</v>
      </c>
      <c r="N2538" s="20"/>
      <c r="O2538" s="21" t="str">
        <f aca="false">IF(R2538="","",ROUND(R2538*(1-Premissas!$B$4),4))</f>
        <v/>
      </c>
      <c r="P2538" s="22"/>
      <c r="Q2538" s="22"/>
      <c r="R2538" s="23"/>
      <c r="S2538" s="24"/>
      <c r="T2538" s="24"/>
      <c r="U2538" s="25"/>
      <c r="V2538" s="19" t="str">
        <f aca="false">IF(COUNT(N2538:Q2538)=0,"",MIN(N2538:Q2538))</f>
        <v/>
      </c>
      <c r="W2538" s="16" t="str">
        <f aca="false">IF(V2538="","",INDEX($N$4:$Q$4,MATCH(V2538,N2538:Q2538,0)))</f>
        <v/>
      </c>
      <c r="X2538" s="19" t="str">
        <f aca="false">IF(COUNT(N2538:Q2538)&lt;2,"",SMALL(N2538:Q2538,2))</f>
        <v/>
      </c>
      <c r="Y2538" s="26" t="str">
        <f aca="false">IF(OR(V2538="",M2538=0),"",V2538/M2538-1)</f>
        <v/>
      </c>
      <c r="Z2538" s="26" t="str">
        <f aca="false">IF(OR(V2538="",L2538=""),"",V2538/(L2538*E2538)-1)</f>
        <v/>
      </c>
      <c r="AA2538" s="16" t="str">
        <f aca="false">IF(V2538="","SEM OFERTA",IF(OR(Y2538&gt;Premissas!$B$11,Y2538&lt;Premissas!$B$12),"VERIFICAR - UNIDADE/EMBALAGEM",IF(Y2538&gt;Premissas!$B$6,"NÃO COMPRAR - REAJUSTE &gt;5%","COMPRAR")))</f>
        <v>SEM OFERTA</v>
      </c>
      <c r="AB2538" s="18" t="str">
        <f aca="false">IF(W2538="DIMEC",S2538,IF(W2538="MEDCENTRO",U2538,""))</f>
        <v/>
      </c>
      <c r="AC2538" s="18" t="n">
        <f aca="false">IF(AA2538&lt;&gt;"COMPRAR",0,IF(AB2538="",I2538,MIN(I2538,AB2538)))</f>
        <v>0</v>
      </c>
      <c r="AD2538" s="19" t="n">
        <f aca="false">IF(AC2538&gt;0,AC2538*V2538,0)</f>
        <v>0</v>
      </c>
      <c r="AE2538" s="19" t="n">
        <f aca="false">IF(AC2538&gt;0,(M2538-V2538)*AC2538,0)</f>
        <v>0</v>
      </c>
      <c r="AF2538" s="16" t="str">
        <f aca="false">IF(AA2538&lt;&gt;"COMPRAR","",IF(AB2538="",IF(X2538="","",IF(X2538-V2538&lt;0.01,"EMPATE TÉCNICO","")),IF(AB2538&lt;I2538,"ESTOQUE INSUFICIENTE",IF(X2538="","",IF(X2538-V2538&lt;0.01,"EMPATE TÉCNICO","")))))</f>
        <v/>
      </c>
      <c r="AG2538" s="16" t="s">
        <v>203</v>
      </c>
      <c r="AH2538" s="16" t="s">
        <v>7826</v>
      </c>
    </row>
    <row r="2539" customFormat="false" ht="15" hidden="false" customHeight="false" outlineLevel="0" collapsed="false">
      <c r="A2539" s="16" t="s">
        <v>8018</v>
      </c>
      <c r="B2539" s="17" t="s">
        <v>8019</v>
      </c>
      <c r="C2539" s="16" t="s">
        <v>8020</v>
      </c>
      <c r="D2539" s="16" t="s">
        <v>7999</v>
      </c>
      <c r="E2539" s="18" t="n">
        <v>1</v>
      </c>
      <c r="F2539" s="16" t="s">
        <v>43</v>
      </c>
      <c r="G2539" s="18" t="n">
        <v>0</v>
      </c>
      <c r="H2539" s="16" t="n">
        <v>0.1</v>
      </c>
      <c r="I2539" s="18" t="n">
        <v>1</v>
      </c>
      <c r="J2539" s="19" t="n">
        <v>44.56</v>
      </c>
      <c r="K2539" s="19" t="n">
        <v>44.56</v>
      </c>
      <c r="L2539" s="19" t="n">
        <v>44.56</v>
      </c>
      <c r="M2539" s="19" t="n">
        <f aca="false">IF(J2539&gt;0,J2539,K2539)*E2539</f>
        <v>44.56</v>
      </c>
      <c r="N2539" s="20"/>
      <c r="O2539" s="21" t="str">
        <f aca="false">IF(R2539="","",ROUND(R2539*(1-Premissas!$B$4),4))</f>
        <v/>
      </c>
      <c r="P2539" s="22"/>
      <c r="Q2539" s="22"/>
      <c r="R2539" s="23"/>
      <c r="S2539" s="24"/>
      <c r="T2539" s="24"/>
      <c r="U2539" s="25"/>
      <c r="V2539" s="19" t="str">
        <f aca="false">IF(COUNT(N2539:Q2539)=0,"",MIN(N2539:Q2539))</f>
        <v/>
      </c>
      <c r="W2539" s="16" t="str">
        <f aca="false">IF(V2539="","",INDEX($N$4:$Q$4,MATCH(V2539,N2539:Q2539,0)))</f>
        <v/>
      </c>
      <c r="X2539" s="19" t="str">
        <f aca="false">IF(COUNT(N2539:Q2539)&lt;2,"",SMALL(N2539:Q2539,2))</f>
        <v/>
      </c>
      <c r="Y2539" s="26" t="str">
        <f aca="false">IF(OR(V2539="",M2539=0),"",V2539/M2539-1)</f>
        <v/>
      </c>
      <c r="Z2539" s="26" t="str">
        <f aca="false">IF(OR(V2539="",L2539=""),"",V2539/(L2539*E2539)-1)</f>
        <v/>
      </c>
      <c r="AA2539" s="16" t="str">
        <f aca="false">IF(V2539="","SEM OFERTA",IF(OR(Y2539&gt;Premissas!$B$11,Y2539&lt;Premissas!$B$12),"VERIFICAR - UNIDADE/EMBALAGEM",IF(Y2539&gt;Premissas!$B$6,"NÃO COMPRAR - REAJUSTE &gt;5%","COMPRAR")))</f>
        <v>SEM OFERTA</v>
      </c>
      <c r="AB2539" s="18" t="str">
        <f aca="false">IF(W2539="DIMEC",S2539,IF(W2539="MEDCENTRO",U2539,""))</f>
        <v/>
      </c>
      <c r="AC2539" s="18" t="n">
        <f aca="false">IF(AA2539&lt;&gt;"COMPRAR",0,IF(AB2539="",I2539,MIN(I2539,AB2539)))</f>
        <v>0</v>
      </c>
      <c r="AD2539" s="19" t="n">
        <f aca="false">IF(AC2539&gt;0,AC2539*V2539,0)</f>
        <v>0</v>
      </c>
      <c r="AE2539" s="19" t="n">
        <f aca="false">IF(AC2539&gt;0,(M2539-V2539)*AC2539,0)</f>
        <v>0</v>
      </c>
      <c r="AF2539" s="16" t="str">
        <f aca="false">IF(AA2539&lt;&gt;"COMPRAR","",IF(AB2539="",IF(X2539="","",IF(X2539-V2539&lt;0.01,"EMPATE TÉCNICO","")),IF(AB2539&lt;I2539,"ESTOQUE INSUFICIENTE",IF(X2539="","",IF(X2539-V2539&lt;0.01,"EMPATE TÉCNICO","")))))</f>
        <v/>
      </c>
      <c r="AG2539" s="16" t="s">
        <v>203</v>
      </c>
      <c r="AH2539" s="16" t="s">
        <v>7826</v>
      </c>
    </row>
    <row r="2540" customFormat="false" ht="15" hidden="false" customHeight="false" outlineLevel="0" collapsed="false">
      <c r="A2540" s="16" t="s">
        <v>8021</v>
      </c>
      <c r="B2540" s="17" t="s">
        <v>8022</v>
      </c>
      <c r="C2540" s="16" t="s">
        <v>8023</v>
      </c>
      <c r="D2540" s="16" t="s">
        <v>3626</v>
      </c>
      <c r="E2540" s="18" t="n">
        <v>1</v>
      </c>
      <c r="F2540" s="16" t="s">
        <v>43</v>
      </c>
      <c r="G2540" s="18" t="n">
        <v>0</v>
      </c>
      <c r="H2540" s="16" t="n">
        <v>0</v>
      </c>
      <c r="I2540" s="18" t="n">
        <v>1</v>
      </c>
      <c r="J2540" s="19" t="n">
        <v>44.42</v>
      </c>
      <c r="K2540" s="19" t="n">
        <v>44.42</v>
      </c>
      <c r="L2540" s="19" t="n">
        <v>44.42</v>
      </c>
      <c r="M2540" s="19" t="n">
        <f aca="false">IF(J2540&gt;0,J2540,K2540)*E2540</f>
        <v>44.42</v>
      </c>
      <c r="N2540" s="20"/>
      <c r="O2540" s="21" t="str">
        <f aca="false">IF(R2540="","",ROUND(R2540*(1-Premissas!$B$4),4))</f>
        <v/>
      </c>
      <c r="P2540" s="22"/>
      <c r="Q2540" s="22"/>
      <c r="R2540" s="23"/>
      <c r="S2540" s="24"/>
      <c r="T2540" s="24"/>
      <c r="U2540" s="25"/>
      <c r="V2540" s="19" t="str">
        <f aca="false">IF(COUNT(N2540:Q2540)=0,"",MIN(N2540:Q2540))</f>
        <v/>
      </c>
      <c r="W2540" s="16" t="str">
        <f aca="false">IF(V2540="","",INDEX($N$4:$Q$4,MATCH(V2540,N2540:Q2540,0)))</f>
        <v/>
      </c>
      <c r="X2540" s="19" t="str">
        <f aca="false">IF(COUNT(N2540:Q2540)&lt;2,"",SMALL(N2540:Q2540,2))</f>
        <v/>
      </c>
      <c r="Y2540" s="26" t="str">
        <f aca="false">IF(OR(V2540="",M2540=0),"",V2540/M2540-1)</f>
        <v/>
      </c>
      <c r="Z2540" s="26" t="str">
        <f aca="false">IF(OR(V2540="",L2540=""),"",V2540/(L2540*E2540)-1)</f>
        <v/>
      </c>
      <c r="AA2540" s="16" t="str">
        <f aca="false">IF(V2540="","SEM OFERTA",IF(OR(Y2540&gt;Premissas!$B$11,Y2540&lt;Premissas!$B$12),"VERIFICAR - UNIDADE/EMBALAGEM",IF(Y2540&gt;Premissas!$B$6,"NÃO COMPRAR - REAJUSTE &gt;5%","COMPRAR")))</f>
        <v>SEM OFERTA</v>
      </c>
      <c r="AB2540" s="18" t="str">
        <f aca="false">IF(W2540="DIMEC",S2540,IF(W2540="MEDCENTRO",U2540,""))</f>
        <v/>
      </c>
      <c r="AC2540" s="18" t="n">
        <f aca="false">IF(AA2540&lt;&gt;"COMPRAR",0,IF(AB2540="",I2540,MIN(I2540,AB2540)))</f>
        <v>0</v>
      </c>
      <c r="AD2540" s="19" t="n">
        <f aca="false">IF(AC2540&gt;0,AC2540*V2540,0)</f>
        <v>0</v>
      </c>
      <c r="AE2540" s="19" t="n">
        <f aca="false">IF(AC2540&gt;0,(M2540-V2540)*AC2540,0)</f>
        <v>0</v>
      </c>
      <c r="AF2540" s="16" t="str">
        <f aca="false">IF(AA2540&lt;&gt;"COMPRAR","",IF(AB2540="",IF(X2540="","",IF(X2540-V2540&lt;0.01,"EMPATE TÉCNICO","")),IF(AB2540&lt;I2540,"ESTOQUE INSUFICIENTE",IF(X2540="","",IF(X2540-V2540&lt;0.01,"EMPATE TÉCNICO","")))))</f>
        <v/>
      </c>
      <c r="AG2540" s="16" t="s">
        <v>360</v>
      </c>
      <c r="AH2540" s="16" t="s">
        <v>7826</v>
      </c>
    </row>
    <row r="2541" customFormat="false" ht="15" hidden="false" customHeight="false" outlineLevel="0" collapsed="false">
      <c r="A2541" s="16" t="s">
        <v>8024</v>
      </c>
      <c r="B2541" s="17" t="s">
        <v>8025</v>
      </c>
      <c r="C2541" s="16" t="s">
        <v>8026</v>
      </c>
      <c r="D2541" s="16" t="s">
        <v>3626</v>
      </c>
      <c r="E2541" s="18" t="n">
        <v>1</v>
      </c>
      <c r="F2541" s="16" t="s">
        <v>43</v>
      </c>
      <c r="G2541" s="18" t="n">
        <v>0</v>
      </c>
      <c r="H2541" s="16" t="n">
        <v>0.2</v>
      </c>
      <c r="I2541" s="18" t="n">
        <v>1</v>
      </c>
      <c r="J2541" s="19" t="n">
        <v>23.62</v>
      </c>
      <c r="K2541" s="19" t="n">
        <v>23.62</v>
      </c>
      <c r="L2541" s="19" t="n">
        <v>23.62</v>
      </c>
      <c r="M2541" s="19" t="n">
        <f aca="false">IF(J2541&gt;0,J2541,K2541)*E2541</f>
        <v>23.62</v>
      </c>
      <c r="N2541" s="20"/>
      <c r="O2541" s="21" t="str">
        <f aca="false">IF(R2541="","",ROUND(R2541*(1-Premissas!$B$4),4))</f>
        <v/>
      </c>
      <c r="P2541" s="22"/>
      <c r="Q2541" s="22"/>
      <c r="R2541" s="23"/>
      <c r="S2541" s="24"/>
      <c r="T2541" s="24"/>
      <c r="U2541" s="25"/>
      <c r="V2541" s="19" t="str">
        <f aca="false">IF(COUNT(N2541:Q2541)=0,"",MIN(N2541:Q2541))</f>
        <v/>
      </c>
      <c r="W2541" s="16" t="str">
        <f aca="false">IF(V2541="","",INDEX($N$4:$Q$4,MATCH(V2541,N2541:Q2541,0)))</f>
        <v/>
      </c>
      <c r="X2541" s="19" t="str">
        <f aca="false">IF(COUNT(N2541:Q2541)&lt;2,"",SMALL(N2541:Q2541,2))</f>
        <v/>
      </c>
      <c r="Y2541" s="26" t="str">
        <f aca="false">IF(OR(V2541="",M2541=0),"",V2541/M2541-1)</f>
        <v/>
      </c>
      <c r="Z2541" s="26" t="str">
        <f aca="false">IF(OR(V2541="",L2541=""),"",V2541/(L2541*E2541)-1)</f>
        <v/>
      </c>
      <c r="AA2541" s="16" t="str">
        <f aca="false">IF(V2541="","SEM OFERTA",IF(OR(Y2541&gt;Premissas!$B$11,Y2541&lt;Premissas!$B$12),"VERIFICAR - UNIDADE/EMBALAGEM",IF(Y2541&gt;Premissas!$B$6,"NÃO COMPRAR - REAJUSTE &gt;5%","COMPRAR")))</f>
        <v>SEM OFERTA</v>
      </c>
      <c r="AB2541" s="18" t="str">
        <f aca="false">IF(W2541="DIMEC",S2541,IF(W2541="MEDCENTRO",U2541,""))</f>
        <v/>
      </c>
      <c r="AC2541" s="18" t="n">
        <f aca="false">IF(AA2541&lt;&gt;"COMPRAR",0,IF(AB2541="",I2541,MIN(I2541,AB2541)))</f>
        <v>0</v>
      </c>
      <c r="AD2541" s="19" t="n">
        <f aca="false">IF(AC2541&gt;0,AC2541*V2541,0)</f>
        <v>0</v>
      </c>
      <c r="AE2541" s="19" t="n">
        <f aca="false">IF(AC2541&gt;0,(M2541-V2541)*AC2541,0)</f>
        <v>0</v>
      </c>
      <c r="AF2541" s="16" t="str">
        <f aca="false">IF(AA2541&lt;&gt;"COMPRAR","",IF(AB2541="",IF(X2541="","",IF(X2541-V2541&lt;0.01,"EMPATE TÉCNICO","")),IF(AB2541&lt;I2541,"ESTOQUE INSUFICIENTE",IF(X2541="","",IF(X2541-V2541&lt;0.01,"EMPATE TÉCNICO","")))))</f>
        <v/>
      </c>
      <c r="AG2541" s="16" t="s">
        <v>1838</v>
      </c>
      <c r="AH2541" s="16" t="s">
        <v>7826</v>
      </c>
    </row>
    <row r="2542" customFormat="false" ht="15" hidden="false" customHeight="false" outlineLevel="0" collapsed="false">
      <c r="A2542" s="16" t="s">
        <v>8027</v>
      </c>
      <c r="B2542" s="17" t="s">
        <v>8028</v>
      </c>
      <c r="C2542" s="16" t="s">
        <v>8029</v>
      </c>
      <c r="D2542" s="16" t="s">
        <v>7860</v>
      </c>
      <c r="E2542" s="18" t="n">
        <v>4</v>
      </c>
      <c r="F2542" s="16" t="s">
        <v>43</v>
      </c>
      <c r="G2542" s="18" t="n">
        <v>0</v>
      </c>
      <c r="H2542" s="16" t="n">
        <v>0.5</v>
      </c>
      <c r="I2542" s="18" t="n">
        <v>1</v>
      </c>
      <c r="J2542" s="19" t="n">
        <v>37.59</v>
      </c>
      <c r="K2542" s="19" t="n">
        <v>37.59</v>
      </c>
      <c r="L2542" s="19" t="n">
        <v>37.59</v>
      </c>
      <c r="M2542" s="19" t="n">
        <f aca="false">IF(J2542&gt;0,J2542,K2542)*E2542</f>
        <v>150.36</v>
      </c>
      <c r="N2542" s="20"/>
      <c r="O2542" s="21" t="str">
        <f aca="false">IF(R2542="","",ROUND(R2542*(1-Premissas!$B$4),4))</f>
        <v/>
      </c>
      <c r="P2542" s="22"/>
      <c r="Q2542" s="22"/>
      <c r="R2542" s="23"/>
      <c r="S2542" s="24"/>
      <c r="T2542" s="24"/>
      <c r="U2542" s="25"/>
      <c r="V2542" s="19" t="str">
        <f aca="false">IF(COUNT(N2542:Q2542)=0,"",MIN(N2542:Q2542))</f>
        <v/>
      </c>
      <c r="W2542" s="16" t="str">
        <f aca="false">IF(V2542="","",INDEX($N$4:$Q$4,MATCH(V2542,N2542:Q2542,0)))</f>
        <v/>
      </c>
      <c r="X2542" s="19" t="str">
        <f aca="false">IF(COUNT(N2542:Q2542)&lt;2,"",SMALL(N2542:Q2542,2))</f>
        <v/>
      </c>
      <c r="Y2542" s="26" t="str">
        <f aca="false">IF(OR(V2542="",M2542=0),"",V2542/M2542-1)</f>
        <v/>
      </c>
      <c r="Z2542" s="26" t="str">
        <f aca="false">IF(OR(V2542="",L2542=""),"",V2542/(L2542*E2542)-1)</f>
        <v/>
      </c>
      <c r="AA2542" s="16" t="str">
        <f aca="false">IF(V2542="","SEM OFERTA",IF(OR(Y2542&gt;Premissas!$B$11,Y2542&lt;Premissas!$B$12),"VERIFICAR - UNIDADE/EMBALAGEM",IF(Y2542&gt;Premissas!$B$6,"NÃO COMPRAR - REAJUSTE &gt;5%","COMPRAR")))</f>
        <v>SEM OFERTA</v>
      </c>
      <c r="AB2542" s="18" t="str">
        <f aca="false">IF(W2542="DIMEC",S2542,IF(W2542="MEDCENTRO",U2542,""))</f>
        <v/>
      </c>
      <c r="AC2542" s="18" t="n">
        <f aca="false">IF(AA2542&lt;&gt;"COMPRAR",0,IF(AB2542="",I2542,MIN(I2542,AB2542)))</f>
        <v>0</v>
      </c>
      <c r="AD2542" s="19" t="n">
        <f aca="false">IF(AC2542&gt;0,AC2542*V2542,0)</f>
        <v>0</v>
      </c>
      <c r="AE2542" s="19" t="n">
        <f aca="false">IF(AC2542&gt;0,(M2542-V2542)*AC2542,0)</f>
        <v>0</v>
      </c>
      <c r="AF2542" s="16" t="str">
        <f aca="false">IF(AA2542&lt;&gt;"COMPRAR","",IF(AB2542="",IF(X2542="","",IF(X2542-V2542&lt;0.01,"EMPATE TÉCNICO","")),IF(AB2542&lt;I2542,"ESTOQUE INSUFICIENTE",IF(X2542="","",IF(X2542-V2542&lt;0.01,"EMPATE TÉCNICO","")))))</f>
        <v/>
      </c>
      <c r="AG2542" s="16" t="s">
        <v>203</v>
      </c>
      <c r="AH2542" s="16" t="s">
        <v>7826</v>
      </c>
    </row>
    <row r="2543" customFormat="false" ht="15" hidden="false" customHeight="false" outlineLevel="0" collapsed="false">
      <c r="A2543" s="16" t="s">
        <v>8030</v>
      </c>
      <c r="B2543" s="17" t="s">
        <v>8031</v>
      </c>
      <c r="C2543" s="16" t="s">
        <v>8032</v>
      </c>
      <c r="D2543" s="16" t="s">
        <v>7860</v>
      </c>
      <c r="E2543" s="18" t="n">
        <v>4</v>
      </c>
      <c r="F2543" s="16" t="s">
        <v>43</v>
      </c>
      <c r="G2543" s="18" t="n">
        <v>0</v>
      </c>
      <c r="H2543" s="16" t="n">
        <v>0.7</v>
      </c>
      <c r="I2543" s="18" t="n">
        <v>1</v>
      </c>
      <c r="J2543" s="19" t="n">
        <v>37.59</v>
      </c>
      <c r="K2543" s="19" t="n">
        <v>37.59</v>
      </c>
      <c r="L2543" s="19" t="n">
        <v>37.59</v>
      </c>
      <c r="M2543" s="19" t="n">
        <f aca="false">IF(J2543&gt;0,J2543,K2543)*E2543</f>
        <v>150.36</v>
      </c>
      <c r="N2543" s="20"/>
      <c r="O2543" s="21" t="str">
        <f aca="false">IF(R2543="","",ROUND(R2543*(1-Premissas!$B$4),4))</f>
        <v/>
      </c>
      <c r="P2543" s="22"/>
      <c r="Q2543" s="22"/>
      <c r="R2543" s="23"/>
      <c r="S2543" s="24"/>
      <c r="T2543" s="24"/>
      <c r="U2543" s="25"/>
      <c r="V2543" s="19" t="str">
        <f aca="false">IF(COUNT(N2543:Q2543)=0,"",MIN(N2543:Q2543))</f>
        <v/>
      </c>
      <c r="W2543" s="16" t="str">
        <f aca="false">IF(V2543="","",INDEX($N$4:$Q$4,MATCH(V2543,N2543:Q2543,0)))</f>
        <v/>
      </c>
      <c r="X2543" s="19" t="str">
        <f aca="false">IF(COUNT(N2543:Q2543)&lt;2,"",SMALL(N2543:Q2543,2))</f>
        <v/>
      </c>
      <c r="Y2543" s="26" t="str">
        <f aca="false">IF(OR(V2543="",M2543=0),"",V2543/M2543-1)</f>
        <v/>
      </c>
      <c r="Z2543" s="26" t="str">
        <f aca="false">IF(OR(V2543="",L2543=""),"",V2543/(L2543*E2543)-1)</f>
        <v/>
      </c>
      <c r="AA2543" s="16" t="str">
        <f aca="false">IF(V2543="","SEM OFERTA",IF(OR(Y2543&gt;Premissas!$B$11,Y2543&lt;Premissas!$B$12),"VERIFICAR - UNIDADE/EMBALAGEM",IF(Y2543&gt;Premissas!$B$6,"NÃO COMPRAR - REAJUSTE &gt;5%","COMPRAR")))</f>
        <v>SEM OFERTA</v>
      </c>
      <c r="AB2543" s="18" t="str">
        <f aca="false">IF(W2543="DIMEC",S2543,IF(W2543="MEDCENTRO",U2543,""))</f>
        <v/>
      </c>
      <c r="AC2543" s="18" t="n">
        <f aca="false">IF(AA2543&lt;&gt;"COMPRAR",0,IF(AB2543="",I2543,MIN(I2543,AB2543)))</f>
        <v>0</v>
      </c>
      <c r="AD2543" s="19" t="n">
        <f aca="false">IF(AC2543&gt;0,AC2543*V2543,0)</f>
        <v>0</v>
      </c>
      <c r="AE2543" s="19" t="n">
        <f aca="false">IF(AC2543&gt;0,(M2543-V2543)*AC2543,0)</f>
        <v>0</v>
      </c>
      <c r="AF2543" s="16" t="str">
        <f aca="false">IF(AA2543&lt;&gt;"COMPRAR","",IF(AB2543="",IF(X2543="","",IF(X2543-V2543&lt;0.01,"EMPATE TÉCNICO","")),IF(AB2543&lt;I2543,"ESTOQUE INSUFICIENTE",IF(X2543="","",IF(X2543-V2543&lt;0.01,"EMPATE TÉCNICO","")))))</f>
        <v/>
      </c>
      <c r="AG2543" s="16" t="s">
        <v>203</v>
      </c>
      <c r="AH2543" s="16" t="s">
        <v>7826</v>
      </c>
    </row>
    <row r="2544" customFormat="false" ht="15" hidden="false" customHeight="false" outlineLevel="0" collapsed="false">
      <c r="A2544" s="16" t="s">
        <v>8033</v>
      </c>
      <c r="B2544" s="17" t="s">
        <v>8034</v>
      </c>
      <c r="C2544" s="16" t="s">
        <v>8035</v>
      </c>
      <c r="D2544" s="16" t="s">
        <v>7860</v>
      </c>
      <c r="E2544" s="18" t="n">
        <v>4</v>
      </c>
      <c r="F2544" s="16" t="s">
        <v>43</v>
      </c>
      <c r="G2544" s="18" t="n">
        <v>0</v>
      </c>
      <c r="H2544" s="16" t="n">
        <v>0.6</v>
      </c>
      <c r="I2544" s="18" t="n">
        <v>1</v>
      </c>
      <c r="J2544" s="19" t="n">
        <v>38.365</v>
      </c>
      <c r="K2544" s="19" t="n">
        <v>38.365</v>
      </c>
      <c r="L2544" s="19" t="n">
        <v>38.365</v>
      </c>
      <c r="M2544" s="19" t="n">
        <f aca="false">IF(J2544&gt;0,J2544,K2544)*E2544</f>
        <v>153.46</v>
      </c>
      <c r="N2544" s="20"/>
      <c r="O2544" s="21" t="str">
        <f aca="false">IF(R2544="","",ROUND(R2544*(1-Premissas!$B$4),4))</f>
        <v/>
      </c>
      <c r="P2544" s="22"/>
      <c r="Q2544" s="22"/>
      <c r="R2544" s="23"/>
      <c r="S2544" s="24"/>
      <c r="T2544" s="24"/>
      <c r="U2544" s="25"/>
      <c r="V2544" s="19" t="str">
        <f aca="false">IF(COUNT(N2544:Q2544)=0,"",MIN(N2544:Q2544))</f>
        <v/>
      </c>
      <c r="W2544" s="16" t="str">
        <f aca="false">IF(V2544="","",INDEX($N$4:$Q$4,MATCH(V2544,N2544:Q2544,0)))</f>
        <v/>
      </c>
      <c r="X2544" s="19" t="str">
        <f aca="false">IF(COUNT(N2544:Q2544)&lt;2,"",SMALL(N2544:Q2544,2))</f>
        <v/>
      </c>
      <c r="Y2544" s="26" t="str">
        <f aca="false">IF(OR(V2544="",M2544=0),"",V2544/M2544-1)</f>
        <v/>
      </c>
      <c r="Z2544" s="26" t="str">
        <f aca="false">IF(OR(V2544="",L2544=""),"",V2544/(L2544*E2544)-1)</f>
        <v/>
      </c>
      <c r="AA2544" s="16" t="str">
        <f aca="false">IF(V2544="","SEM OFERTA",IF(OR(Y2544&gt;Premissas!$B$11,Y2544&lt;Premissas!$B$12),"VERIFICAR - UNIDADE/EMBALAGEM",IF(Y2544&gt;Premissas!$B$6,"NÃO COMPRAR - REAJUSTE &gt;5%","COMPRAR")))</f>
        <v>SEM OFERTA</v>
      </c>
      <c r="AB2544" s="18" t="str">
        <f aca="false">IF(W2544="DIMEC",S2544,IF(W2544="MEDCENTRO",U2544,""))</f>
        <v/>
      </c>
      <c r="AC2544" s="18" t="n">
        <f aca="false">IF(AA2544&lt;&gt;"COMPRAR",0,IF(AB2544="",I2544,MIN(I2544,AB2544)))</f>
        <v>0</v>
      </c>
      <c r="AD2544" s="19" t="n">
        <f aca="false">IF(AC2544&gt;0,AC2544*V2544,0)</f>
        <v>0</v>
      </c>
      <c r="AE2544" s="19" t="n">
        <f aca="false">IF(AC2544&gt;0,(M2544-V2544)*AC2544,0)</f>
        <v>0</v>
      </c>
      <c r="AF2544" s="16" t="str">
        <f aca="false">IF(AA2544&lt;&gt;"COMPRAR","",IF(AB2544="",IF(X2544="","",IF(X2544-V2544&lt;0.01,"EMPATE TÉCNICO","")),IF(AB2544&lt;I2544,"ESTOQUE INSUFICIENTE",IF(X2544="","",IF(X2544-V2544&lt;0.01,"EMPATE TÉCNICO","")))))</f>
        <v/>
      </c>
      <c r="AG2544" s="16" t="s">
        <v>203</v>
      </c>
      <c r="AH2544" s="16" t="s">
        <v>7826</v>
      </c>
    </row>
    <row r="2545" customFormat="false" ht="15" hidden="false" customHeight="false" outlineLevel="0" collapsed="false">
      <c r="A2545" s="16" t="s">
        <v>8036</v>
      </c>
      <c r="B2545" s="17" t="s">
        <v>8037</v>
      </c>
      <c r="C2545" s="16" t="s">
        <v>8038</v>
      </c>
      <c r="D2545" s="16" t="s">
        <v>7860</v>
      </c>
      <c r="E2545" s="18" t="n">
        <v>4</v>
      </c>
      <c r="F2545" s="16" t="s">
        <v>43</v>
      </c>
      <c r="G2545" s="18" t="n">
        <v>0</v>
      </c>
      <c r="H2545" s="16" t="n">
        <v>0.5</v>
      </c>
      <c r="I2545" s="18" t="n">
        <v>1</v>
      </c>
      <c r="J2545" s="19" t="n">
        <v>38.365</v>
      </c>
      <c r="K2545" s="19" t="n">
        <v>38.365</v>
      </c>
      <c r="L2545" s="19" t="n">
        <v>38.365</v>
      </c>
      <c r="M2545" s="19" t="n">
        <f aca="false">IF(J2545&gt;0,J2545,K2545)*E2545</f>
        <v>153.46</v>
      </c>
      <c r="N2545" s="20"/>
      <c r="O2545" s="21" t="str">
        <f aca="false">IF(R2545="","",ROUND(R2545*(1-Premissas!$B$4),4))</f>
        <v/>
      </c>
      <c r="P2545" s="22"/>
      <c r="Q2545" s="22"/>
      <c r="R2545" s="23"/>
      <c r="S2545" s="24"/>
      <c r="T2545" s="24"/>
      <c r="U2545" s="25"/>
      <c r="V2545" s="19" t="str">
        <f aca="false">IF(COUNT(N2545:Q2545)=0,"",MIN(N2545:Q2545))</f>
        <v/>
      </c>
      <c r="W2545" s="16" t="str">
        <f aca="false">IF(V2545="","",INDEX($N$4:$Q$4,MATCH(V2545,N2545:Q2545,0)))</f>
        <v/>
      </c>
      <c r="X2545" s="19" t="str">
        <f aca="false">IF(COUNT(N2545:Q2545)&lt;2,"",SMALL(N2545:Q2545,2))</f>
        <v/>
      </c>
      <c r="Y2545" s="26" t="str">
        <f aca="false">IF(OR(V2545="",M2545=0),"",V2545/M2545-1)</f>
        <v/>
      </c>
      <c r="Z2545" s="26" t="str">
        <f aca="false">IF(OR(V2545="",L2545=""),"",V2545/(L2545*E2545)-1)</f>
        <v/>
      </c>
      <c r="AA2545" s="16" t="str">
        <f aca="false">IF(V2545="","SEM OFERTA",IF(OR(Y2545&gt;Premissas!$B$11,Y2545&lt;Premissas!$B$12),"VERIFICAR - UNIDADE/EMBALAGEM",IF(Y2545&gt;Premissas!$B$6,"NÃO COMPRAR - REAJUSTE &gt;5%","COMPRAR")))</f>
        <v>SEM OFERTA</v>
      </c>
      <c r="AB2545" s="18" t="str">
        <f aca="false">IF(W2545="DIMEC",S2545,IF(W2545="MEDCENTRO",U2545,""))</f>
        <v/>
      </c>
      <c r="AC2545" s="18" t="n">
        <f aca="false">IF(AA2545&lt;&gt;"COMPRAR",0,IF(AB2545="",I2545,MIN(I2545,AB2545)))</f>
        <v>0</v>
      </c>
      <c r="AD2545" s="19" t="n">
        <f aca="false">IF(AC2545&gt;0,AC2545*V2545,0)</f>
        <v>0</v>
      </c>
      <c r="AE2545" s="19" t="n">
        <f aca="false">IF(AC2545&gt;0,(M2545-V2545)*AC2545,0)</f>
        <v>0</v>
      </c>
      <c r="AF2545" s="16" t="str">
        <f aca="false">IF(AA2545&lt;&gt;"COMPRAR","",IF(AB2545="",IF(X2545="","",IF(X2545-V2545&lt;0.01,"EMPATE TÉCNICO","")),IF(AB2545&lt;I2545,"ESTOQUE INSUFICIENTE",IF(X2545="","",IF(X2545-V2545&lt;0.01,"EMPATE TÉCNICO","")))))</f>
        <v/>
      </c>
      <c r="AG2545" s="16" t="s">
        <v>203</v>
      </c>
      <c r="AH2545" s="16" t="s">
        <v>7826</v>
      </c>
    </row>
    <row r="2546" customFormat="false" ht="15" hidden="false" customHeight="false" outlineLevel="0" collapsed="false">
      <c r="A2546" s="16" t="s">
        <v>8039</v>
      </c>
      <c r="B2546" s="17" t="s">
        <v>8040</v>
      </c>
      <c r="C2546" s="16" t="s">
        <v>8041</v>
      </c>
      <c r="D2546" s="16" t="s">
        <v>7860</v>
      </c>
      <c r="E2546" s="18" t="n">
        <v>4</v>
      </c>
      <c r="F2546" s="16" t="s">
        <v>43</v>
      </c>
      <c r="G2546" s="18" t="n">
        <v>0</v>
      </c>
      <c r="H2546" s="16" t="n">
        <v>0.5</v>
      </c>
      <c r="I2546" s="18" t="n">
        <v>1</v>
      </c>
      <c r="J2546" s="19" t="n">
        <v>60.6</v>
      </c>
      <c r="K2546" s="19" t="n">
        <v>60.6</v>
      </c>
      <c r="L2546" s="19" t="n">
        <v>60.6</v>
      </c>
      <c r="M2546" s="19" t="n">
        <f aca="false">IF(J2546&gt;0,J2546,K2546)*E2546</f>
        <v>242.4</v>
      </c>
      <c r="N2546" s="20"/>
      <c r="O2546" s="21" t="str">
        <f aca="false">IF(R2546="","",ROUND(R2546*(1-Premissas!$B$4),4))</f>
        <v/>
      </c>
      <c r="P2546" s="22"/>
      <c r="Q2546" s="22"/>
      <c r="R2546" s="23"/>
      <c r="S2546" s="24"/>
      <c r="T2546" s="24"/>
      <c r="U2546" s="25"/>
      <c r="V2546" s="19" t="str">
        <f aca="false">IF(COUNT(N2546:Q2546)=0,"",MIN(N2546:Q2546))</f>
        <v/>
      </c>
      <c r="W2546" s="16" t="str">
        <f aca="false">IF(V2546="","",INDEX($N$4:$Q$4,MATCH(V2546,N2546:Q2546,0)))</f>
        <v/>
      </c>
      <c r="X2546" s="19" t="str">
        <f aca="false">IF(COUNT(N2546:Q2546)&lt;2,"",SMALL(N2546:Q2546,2))</f>
        <v/>
      </c>
      <c r="Y2546" s="26" t="str">
        <f aca="false">IF(OR(V2546="",M2546=0),"",V2546/M2546-1)</f>
        <v/>
      </c>
      <c r="Z2546" s="26" t="str">
        <f aca="false">IF(OR(V2546="",L2546=""),"",V2546/(L2546*E2546)-1)</f>
        <v/>
      </c>
      <c r="AA2546" s="16" t="str">
        <f aca="false">IF(V2546="","SEM OFERTA",IF(OR(Y2546&gt;Premissas!$B$11,Y2546&lt;Premissas!$B$12),"VERIFICAR - UNIDADE/EMBALAGEM",IF(Y2546&gt;Premissas!$B$6,"NÃO COMPRAR - REAJUSTE &gt;5%","COMPRAR")))</f>
        <v>SEM OFERTA</v>
      </c>
      <c r="AB2546" s="18" t="str">
        <f aca="false">IF(W2546="DIMEC",S2546,IF(W2546="MEDCENTRO",U2546,""))</f>
        <v/>
      </c>
      <c r="AC2546" s="18" t="n">
        <f aca="false">IF(AA2546&lt;&gt;"COMPRAR",0,IF(AB2546="",I2546,MIN(I2546,AB2546)))</f>
        <v>0</v>
      </c>
      <c r="AD2546" s="19" t="n">
        <f aca="false">IF(AC2546&gt;0,AC2546*V2546,0)</f>
        <v>0</v>
      </c>
      <c r="AE2546" s="19" t="n">
        <f aca="false">IF(AC2546&gt;0,(M2546-V2546)*AC2546,0)</f>
        <v>0</v>
      </c>
      <c r="AF2546" s="16" t="str">
        <f aca="false">IF(AA2546&lt;&gt;"COMPRAR","",IF(AB2546="",IF(X2546="","",IF(X2546-V2546&lt;0.01,"EMPATE TÉCNICO","")),IF(AB2546&lt;I2546,"ESTOQUE INSUFICIENTE",IF(X2546="","",IF(X2546-V2546&lt;0.01,"EMPATE TÉCNICO","")))))</f>
        <v/>
      </c>
      <c r="AG2546" s="16" t="s">
        <v>203</v>
      </c>
      <c r="AH2546" s="16" t="s">
        <v>7826</v>
      </c>
    </row>
    <row r="2547" customFormat="false" ht="15" hidden="false" customHeight="false" outlineLevel="0" collapsed="false">
      <c r="A2547" s="16" t="s">
        <v>8042</v>
      </c>
      <c r="B2547" s="17" t="s">
        <v>8043</v>
      </c>
      <c r="C2547" s="16" t="s">
        <v>8044</v>
      </c>
      <c r="D2547" s="16" t="s">
        <v>7860</v>
      </c>
      <c r="E2547" s="18" t="n">
        <v>4</v>
      </c>
      <c r="F2547" s="16" t="s">
        <v>42</v>
      </c>
      <c r="G2547" s="18" t="n">
        <v>0</v>
      </c>
      <c r="H2547" s="16" t="n">
        <v>0.4</v>
      </c>
      <c r="I2547" s="18" t="n">
        <v>1</v>
      </c>
      <c r="J2547" s="19" t="n">
        <v>60.6</v>
      </c>
      <c r="K2547" s="19" t="n">
        <v>60.6</v>
      </c>
      <c r="L2547" s="19" t="n">
        <v>60.6</v>
      </c>
      <c r="M2547" s="19" t="n">
        <f aca="false">IF(J2547&gt;0,J2547,K2547)*E2547</f>
        <v>242.4</v>
      </c>
      <c r="N2547" s="20"/>
      <c r="O2547" s="21" t="str">
        <f aca="false">IF(R2547="","",ROUND(R2547*(1-Premissas!$B$4),4))</f>
        <v/>
      </c>
      <c r="P2547" s="22"/>
      <c r="Q2547" s="22"/>
      <c r="R2547" s="23"/>
      <c r="S2547" s="24"/>
      <c r="T2547" s="24"/>
      <c r="U2547" s="25"/>
      <c r="V2547" s="19" t="str">
        <f aca="false">IF(COUNT(N2547:Q2547)=0,"",MIN(N2547:Q2547))</f>
        <v/>
      </c>
      <c r="W2547" s="16" t="str">
        <f aca="false">IF(V2547="","",INDEX($N$4:$Q$4,MATCH(V2547,N2547:Q2547,0)))</f>
        <v/>
      </c>
      <c r="X2547" s="19" t="str">
        <f aca="false">IF(COUNT(N2547:Q2547)&lt;2,"",SMALL(N2547:Q2547,2))</f>
        <v/>
      </c>
      <c r="Y2547" s="26" t="str">
        <f aca="false">IF(OR(V2547="",M2547=0),"",V2547/M2547-1)</f>
        <v/>
      </c>
      <c r="Z2547" s="26" t="str">
        <f aca="false">IF(OR(V2547="",L2547=""),"",V2547/(L2547*E2547)-1)</f>
        <v/>
      </c>
      <c r="AA2547" s="16" t="str">
        <f aca="false">IF(V2547="","SEM OFERTA",IF(OR(Y2547&gt;Premissas!$B$11,Y2547&lt;Premissas!$B$12),"VERIFICAR - UNIDADE/EMBALAGEM",IF(Y2547&gt;Premissas!$B$6,"NÃO COMPRAR - REAJUSTE &gt;5%","COMPRAR")))</f>
        <v>SEM OFERTA</v>
      </c>
      <c r="AB2547" s="18" t="str">
        <f aca="false">IF(W2547="DIMEC",S2547,IF(W2547="MEDCENTRO",U2547,""))</f>
        <v/>
      </c>
      <c r="AC2547" s="18" t="n">
        <f aca="false">IF(AA2547&lt;&gt;"COMPRAR",0,IF(AB2547="",I2547,MIN(I2547,AB2547)))</f>
        <v>0</v>
      </c>
      <c r="AD2547" s="19" t="n">
        <f aca="false">IF(AC2547&gt;0,AC2547*V2547,0)</f>
        <v>0</v>
      </c>
      <c r="AE2547" s="19" t="n">
        <f aca="false">IF(AC2547&gt;0,(M2547-V2547)*AC2547,0)</f>
        <v>0</v>
      </c>
      <c r="AF2547" s="16" t="str">
        <f aca="false">IF(AA2547&lt;&gt;"COMPRAR","",IF(AB2547="",IF(X2547="","",IF(X2547-V2547&lt;0.01,"EMPATE TÉCNICO","")),IF(AB2547&lt;I2547,"ESTOQUE INSUFICIENTE",IF(X2547="","",IF(X2547-V2547&lt;0.01,"EMPATE TÉCNICO","")))))</f>
        <v/>
      </c>
      <c r="AG2547" s="16" t="s">
        <v>203</v>
      </c>
      <c r="AH2547" s="16" t="s">
        <v>7826</v>
      </c>
    </row>
    <row r="2548" customFormat="false" ht="15" hidden="false" customHeight="false" outlineLevel="0" collapsed="false">
      <c r="A2548" s="16" t="s">
        <v>8045</v>
      </c>
      <c r="B2548" s="17" t="s">
        <v>8046</v>
      </c>
      <c r="C2548" s="16" t="s">
        <v>8047</v>
      </c>
      <c r="D2548" s="16" t="s">
        <v>7860</v>
      </c>
      <c r="E2548" s="18" t="n">
        <v>8</v>
      </c>
      <c r="F2548" s="16" t="s">
        <v>42</v>
      </c>
      <c r="G2548" s="18" t="n">
        <v>0</v>
      </c>
      <c r="H2548" s="16" t="n">
        <v>1.6</v>
      </c>
      <c r="I2548" s="18" t="n">
        <v>1</v>
      </c>
      <c r="J2548" s="19" t="n">
        <v>16.61375</v>
      </c>
      <c r="K2548" s="19" t="n">
        <v>16.61375</v>
      </c>
      <c r="L2548" s="19" t="n">
        <v>16.6138</v>
      </c>
      <c r="M2548" s="19" t="n">
        <f aca="false">IF(J2548&gt;0,J2548,K2548)*E2548</f>
        <v>132.91</v>
      </c>
      <c r="N2548" s="20"/>
      <c r="O2548" s="21" t="str">
        <f aca="false">IF(R2548="","",ROUND(R2548*(1-Premissas!$B$4),4))</f>
        <v/>
      </c>
      <c r="P2548" s="22"/>
      <c r="Q2548" s="22"/>
      <c r="R2548" s="23"/>
      <c r="S2548" s="24"/>
      <c r="T2548" s="24"/>
      <c r="U2548" s="25"/>
      <c r="V2548" s="19" t="str">
        <f aca="false">IF(COUNT(N2548:Q2548)=0,"",MIN(N2548:Q2548))</f>
        <v/>
      </c>
      <c r="W2548" s="16" t="str">
        <f aca="false">IF(V2548="","",INDEX($N$4:$Q$4,MATCH(V2548,N2548:Q2548,0)))</f>
        <v/>
      </c>
      <c r="X2548" s="19" t="str">
        <f aca="false">IF(COUNT(N2548:Q2548)&lt;2,"",SMALL(N2548:Q2548,2))</f>
        <v/>
      </c>
      <c r="Y2548" s="26" t="str">
        <f aca="false">IF(OR(V2548="",M2548=0),"",V2548/M2548-1)</f>
        <v/>
      </c>
      <c r="Z2548" s="26" t="str">
        <f aca="false">IF(OR(V2548="",L2548=""),"",V2548/(L2548*E2548)-1)</f>
        <v/>
      </c>
      <c r="AA2548" s="16" t="str">
        <f aca="false">IF(V2548="","SEM OFERTA",IF(OR(Y2548&gt;Premissas!$B$11,Y2548&lt;Premissas!$B$12),"VERIFICAR - UNIDADE/EMBALAGEM",IF(Y2548&gt;Premissas!$B$6,"NÃO COMPRAR - REAJUSTE &gt;5%","COMPRAR")))</f>
        <v>SEM OFERTA</v>
      </c>
      <c r="AB2548" s="18" t="str">
        <f aca="false">IF(W2548="DIMEC",S2548,IF(W2548="MEDCENTRO",U2548,""))</f>
        <v/>
      </c>
      <c r="AC2548" s="18" t="n">
        <f aca="false">IF(AA2548&lt;&gt;"COMPRAR",0,IF(AB2548="",I2548,MIN(I2548,AB2548)))</f>
        <v>0</v>
      </c>
      <c r="AD2548" s="19" t="n">
        <f aca="false">IF(AC2548&gt;0,AC2548*V2548,0)</f>
        <v>0</v>
      </c>
      <c r="AE2548" s="19" t="n">
        <f aca="false">IF(AC2548&gt;0,(M2548-V2548)*AC2548,0)</f>
        <v>0</v>
      </c>
      <c r="AF2548" s="16" t="str">
        <f aca="false">IF(AA2548&lt;&gt;"COMPRAR","",IF(AB2548="",IF(X2548="","",IF(X2548-V2548&lt;0.01,"EMPATE TÉCNICO","")),IF(AB2548&lt;I2548,"ESTOQUE INSUFICIENTE",IF(X2548="","",IF(X2548-V2548&lt;0.01,"EMPATE TÉCNICO","")))))</f>
        <v/>
      </c>
      <c r="AG2548" s="16" t="s">
        <v>203</v>
      </c>
      <c r="AH2548" s="16" t="s">
        <v>7826</v>
      </c>
    </row>
    <row r="2549" customFormat="false" ht="15" hidden="false" customHeight="false" outlineLevel="0" collapsed="false">
      <c r="A2549" s="16" t="s">
        <v>8048</v>
      </c>
      <c r="B2549" s="17" t="s">
        <v>8049</v>
      </c>
      <c r="C2549" s="16" t="s">
        <v>8050</v>
      </c>
      <c r="D2549" s="16" t="s">
        <v>7860</v>
      </c>
      <c r="E2549" s="18" t="n">
        <v>4</v>
      </c>
      <c r="F2549" s="16" t="s">
        <v>43</v>
      </c>
      <c r="G2549" s="18" t="n">
        <v>0</v>
      </c>
      <c r="H2549" s="16" t="n">
        <v>0.6</v>
      </c>
      <c r="I2549" s="18" t="n">
        <v>1</v>
      </c>
      <c r="J2549" s="19" t="n">
        <v>68.51</v>
      </c>
      <c r="K2549" s="19" t="n">
        <v>68.51</v>
      </c>
      <c r="L2549" s="19" t="n">
        <v>68.51</v>
      </c>
      <c r="M2549" s="19" t="n">
        <f aca="false">IF(J2549&gt;0,J2549,K2549)*E2549</f>
        <v>274.04</v>
      </c>
      <c r="N2549" s="20"/>
      <c r="O2549" s="21" t="str">
        <f aca="false">IF(R2549="","",ROUND(R2549*(1-Premissas!$B$4),4))</f>
        <v/>
      </c>
      <c r="P2549" s="22"/>
      <c r="Q2549" s="22"/>
      <c r="R2549" s="23"/>
      <c r="S2549" s="24"/>
      <c r="T2549" s="24"/>
      <c r="U2549" s="25"/>
      <c r="V2549" s="19" t="str">
        <f aca="false">IF(COUNT(N2549:Q2549)=0,"",MIN(N2549:Q2549))</f>
        <v/>
      </c>
      <c r="W2549" s="16" t="str">
        <f aca="false">IF(V2549="","",INDEX($N$4:$Q$4,MATCH(V2549,N2549:Q2549,0)))</f>
        <v/>
      </c>
      <c r="X2549" s="19" t="str">
        <f aca="false">IF(COUNT(N2549:Q2549)&lt;2,"",SMALL(N2549:Q2549,2))</f>
        <v/>
      </c>
      <c r="Y2549" s="26" t="str">
        <f aca="false">IF(OR(V2549="",M2549=0),"",V2549/M2549-1)</f>
        <v/>
      </c>
      <c r="Z2549" s="26" t="str">
        <f aca="false">IF(OR(V2549="",L2549=""),"",V2549/(L2549*E2549)-1)</f>
        <v/>
      </c>
      <c r="AA2549" s="16" t="str">
        <f aca="false">IF(V2549="","SEM OFERTA",IF(OR(Y2549&gt;Premissas!$B$11,Y2549&lt;Premissas!$B$12),"VERIFICAR - UNIDADE/EMBALAGEM",IF(Y2549&gt;Premissas!$B$6,"NÃO COMPRAR - REAJUSTE &gt;5%","COMPRAR")))</f>
        <v>SEM OFERTA</v>
      </c>
      <c r="AB2549" s="18" t="str">
        <f aca="false">IF(W2549="DIMEC",S2549,IF(W2549="MEDCENTRO",U2549,""))</f>
        <v/>
      </c>
      <c r="AC2549" s="18" t="n">
        <f aca="false">IF(AA2549&lt;&gt;"COMPRAR",0,IF(AB2549="",I2549,MIN(I2549,AB2549)))</f>
        <v>0</v>
      </c>
      <c r="AD2549" s="19" t="n">
        <f aca="false">IF(AC2549&gt;0,AC2549*V2549,0)</f>
        <v>0</v>
      </c>
      <c r="AE2549" s="19" t="n">
        <f aca="false">IF(AC2549&gt;0,(M2549-V2549)*AC2549,0)</f>
        <v>0</v>
      </c>
      <c r="AF2549" s="16" t="str">
        <f aca="false">IF(AA2549&lt;&gt;"COMPRAR","",IF(AB2549="",IF(X2549="","",IF(X2549-V2549&lt;0.01,"EMPATE TÉCNICO","")),IF(AB2549&lt;I2549,"ESTOQUE INSUFICIENTE",IF(X2549="","",IF(X2549-V2549&lt;0.01,"EMPATE TÉCNICO","")))))</f>
        <v/>
      </c>
      <c r="AG2549" s="16" t="s">
        <v>203</v>
      </c>
      <c r="AH2549" s="16" t="s">
        <v>7826</v>
      </c>
    </row>
    <row r="2550" customFormat="false" ht="15" hidden="false" customHeight="false" outlineLevel="0" collapsed="false">
      <c r="A2550" s="16" t="s">
        <v>8051</v>
      </c>
      <c r="B2550" s="17" t="s">
        <v>8052</v>
      </c>
      <c r="C2550" s="16" t="s">
        <v>8053</v>
      </c>
      <c r="D2550" s="16" t="s">
        <v>7860</v>
      </c>
      <c r="E2550" s="18" t="n">
        <v>8</v>
      </c>
      <c r="F2550" s="16" t="s">
        <v>43</v>
      </c>
      <c r="G2550" s="18" t="n">
        <v>0</v>
      </c>
      <c r="H2550" s="16" t="n">
        <v>1.2</v>
      </c>
      <c r="I2550" s="18" t="n">
        <v>1</v>
      </c>
      <c r="J2550" s="19" t="n">
        <v>23.0325</v>
      </c>
      <c r="K2550" s="19" t="n">
        <v>23.0325</v>
      </c>
      <c r="L2550" s="19" t="n">
        <v>23.0325</v>
      </c>
      <c r="M2550" s="19" t="n">
        <f aca="false">IF(J2550&gt;0,J2550,K2550)*E2550</f>
        <v>184.26</v>
      </c>
      <c r="N2550" s="20"/>
      <c r="O2550" s="21" t="str">
        <f aca="false">IF(R2550="","",ROUND(R2550*(1-Premissas!$B$4),4))</f>
        <v/>
      </c>
      <c r="P2550" s="22"/>
      <c r="Q2550" s="22"/>
      <c r="R2550" s="23"/>
      <c r="S2550" s="24"/>
      <c r="T2550" s="24"/>
      <c r="U2550" s="25"/>
      <c r="V2550" s="19" t="str">
        <f aca="false">IF(COUNT(N2550:Q2550)=0,"",MIN(N2550:Q2550))</f>
        <v/>
      </c>
      <c r="W2550" s="16" t="str">
        <f aca="false">IF(V2550="","",INDEX($N$4:$Q$4,MATCH(V2550,N2550:Q2550,0)))</f>
        <v/>
      </c>
      <c r="X2550" s="19" t="str">
        <f aca="false">IF(COUNT(N2550:Q2550)&lt;2,"",SMALL(N2550:Q2550,2))</f>
        <v/>
      </c>
      <c r="Y2550" s="26" t="str">
        <f aca="false">IF(OR(V2550="",M2550=0),"",V2550/M2550-1)</f>
        <v/>
      </c>
      <c r="Z2550" s="26" t="str">
        <f aca="false">IF(OR(V2550="",L2550=""),"",V2550/(L2550*E2550)-1)</f>
        <v/>
      </c>
      <c r="AA2550" s="16" t="str">
        <f aca="false">IF(V2550="","SEM OFERTA",IF(OR(Y2550&gt;Premissas!$B$11,Y2550&lt;Premissas!$B$12),"VERIFICAR - UNIDADE/EMBALAGEM",IF(Y2550&gt;Premissas!$B$6,"NÃO COMPRAR - REAJUSTE &gt;5%","COMPRAR")))</f>
        <v>SEM OFERTA</v>
      </c>
      <c r="AB2550" s="18" t="str">
        <f aca="false">IF(W2550="DIMEC",S2550,IF(W2550="MEDCENTRO",U2550,""))</f>
        <v/>
      </c>
      <c r="AC2550" s="18" t="n">
        <f aca="false">IF(AA2550&lt;&gt;"COMPRAR",0,IF(AB2550="",I2550,MIN(I2550,AB2550)))</f>
        <v>0</v>
      </c>
      <c r="AD2550" s="19" t="n">
        <f aca="false">IF(AC2550&gt;0,AC2550*V2550,0)</f>
        <v>0</v>
      </c>
      <c r="AE2550" s="19" t="n">
        <f aca="false">IF(AC2550&gt;0,(M2550-V2550)*AC2550,0)</f>
        <v>0</v>
      </c>
      <c r="AF2550" s="16" t="str">
        <f aca="false">IF(AA2550&lt;&gt;"COMPRAR","",IF(AB2550="",IF(X2550="","",IF(X2550-V2550&lt;0.01,"EMPATE TÉCNICO","")),IF(AB2550&lt;I2550,"ESTOQUE INSUFICIENTE",IF(X2550="","",IF(X2550-V2550&lt;0.01,"EMPATE TÉCNICO","")))))</f>
        <v/>
      </c>
      <c r="AG2550" s="16" t="s">
        <v>203</v>
      </c>
      <c r="AH2550" s="16" t="s">
        <v>7826</v>
      </c>
    </row>
    <row r="2551" customFormat="false" ht="15" hidden="false" customHeight="false" outlineLevel="0" collapsed="false">
      <c r="A2551" s="16" t="s">
        <v>8054</v>
      </c>
      <c r="B2551" s="17" t="s">
        <v>8055</v>
      </c>
      <c r="C2551" s="16" t="s">
        <v>8056</v>
      </c>
      <c r="D2551" s="16" t="s">
        <v>7860</v>
      </c>
      <c r="E2551" s="18" t="n">
        <v>8</v>
      </c>
      <c r="F2551" s="16" t="s">
        <v>43</v>
      </c>
      <c r="G2551" s="18" t="n">
        <v>0</v>
      </c>
      <c r="H2551" s="16" t="n">
        <v>0.1</v>
      </c>
      <c r="I2551" s="18" t="n">
        <v>1</v>
      </c>
      <c r="J2551" s="19" t="n">
        <v>18.28625</v>
      </c>
      <c r="K2551" s="19" t="n">
        <v>18.28625</v>
      </c>
      <c r="L2551" s="19" t="n">
        <v>18.2862</v>
      </c>
      <c r="M2551" s="19" t="n">
        <f aca="false">IF(J2551&gt;0,J2551,K2551)*E2551</f>
        <v>146.29</v>
      </c>
      <c r="N2551" s="20"/>
      <c r="O2551" s="21" t="str">
        <f aca="false">IF(R2551="","",ROUND(R2551*(1-Premissas!$B$4),4))</f>
        <v/>
      </c>
      <c r="P2551" s="22"/>
      <c r="Q2551" s="22"/>
      <c r="R2551" s="23"/>
      <c r="S2551" s="24"/>
      <c r="T2551" s="24"/>
      <c r="U2551" s="25"/>
      <c r="V2551" s="19" t="str">
        <f aca="false">IF(COUNT(N2551:Q2551)=0,"",MIN(N2551:Q2551))</f>
        <v/>
      </c>
      <c r="W2551" s="16" t="str">
        <f aca="false">IF(V2551="","",INDEX($N$4:$Q$4,MATCH(V2551,N2551:Q2551,0)))</f>
        <v/>
      </c>
      <c r="X2551" s="19" t="str">
        <f aca="false">IF(COUNT(N2551:Q2551)&lt;2,"",SMALL(N2551:Q2551,2))</f>
        <v/>
      </c>
      <c r="Y2551" s="26" t="str">
        <f aca="false">IF(OR(V2551="",M2551=0),"",V2551/M2551-1)</f>
        <v/>
      </c>
      <c r="Z2551" s="26" t="str">
        <f aca="false">IF(OR(V2551="",L2551=""),"",V2551/(L2551*E2551)-1)</f>
        <v/>
      </c>
      <c r="AA2551" s="16" t="str">
        <f aca="false">IF(V2551="","SEM OFERTA",IF(OR(Y2551&gt;Premissas!$B$11,Y2551&lt;Premissas!$B$12),"VERIFICAR - UNIDADE/EMBALAGEM",IF(Y2551&gt;Premissas!$B$6,"NÃO COMPRAR - REAJUSTE &gt;5%","COMPRAR")))</f>
        <v>SEM OFERTA</v>
      </c>
      <c r="AB2551" s="18" t="str">
        <f aca="false">IF(W2551="DIMEC",S2551,IF(W2551="MEDCENTRO",U2551,""))</f>
        <v/>
      </c>
      <c r="AC2551" s="18" t="n">
        <f aca="false">IF(AA2551&lt;&gt;"COMPRAR",0,IF(AB2551="",I2551,MIN(I2551,AB2551)))</f>
        <v>0</v>
      </c>
      <c r="AD2551" s="19" t="n">
        <f aca="false">IF(AC2551&gt;0,AC2551*V2551,0)</f>
        <v>0</v>
      </c>
      <c r="AE2551" s="19" t="n">
        <f aca="false">IF(AC2551&gt;0,(M2551-V2551)*AC2551,0)</f>
        <v>0</v>
      </c>
      <c r="AF2551" s="16" t="str">
        <f aca="false">IF(AA2551&lt;&gt;"COMPRAR","",IF(AB2551="",IF(X2551="","",IF(X2551-V2551&lt;0.01,"EMPATE TÉCNICO","")),IF(AB2551&lt;I2551,"ESTOQUE INSUFICIENTE",IF(X2551="","",IF(X2551-V2551&lt;0.01,"EMPATE TÉCNICO","")))))</f>
        <v/>
      </c>
      <c r="AG2551" s="16" t="s">
        <v>203</v>
      </c>
      <c r="AH2551" s="16" t="s">
        <v>7826</v>
      </c>
    </row>
    <row r="2552" customFormat="false" ht="15" hidden="false" customHeight="false" outlineLevel="0" collapsed="false">
      <c r="A2552" s="16" t="s">
        <v>8057</v>
      </c>
      <c r="B2552" s="17" t="s">
        <v>8058</v>
      </c>
      <c r="C2552" s="16" t="s">
        <v>8059</v>
      </c>
      <c r="D2552" s="16" t="s">
        <v>7860</v>
      </c>
      <c r="E2552" s="18" t="n">
        <v>4</v>
      </c>
      <c r="F2552" s="16" t="s">
        <v>41</v>
      </c>
      <c r="G2552" s="18" t="n">
        <v>0</v>
      </c>
      <c r="H2552" s="16" t="n">
        <v>0.3</v>
      </c>
      <c r="I2552" s="18" t="n">
        <v>1</v>
      </c>
      <c r="J2552" s="19" t="n">
        <v>46.4125</v>
      </c>
      <c r="K2552" s="19" t="n">
        <v>46.4125</v>
      </c>
      <c r="L2552" s="19" t="n">
        <v>46.4125</v>
      </c>
      <c r="M2552" s="19" t="n">
        <f aca="false">IF(J2552&gt;0,J2552,K2552)*E2552</f>
        <v>185.65</v>
      </c>
      <c r="N2552" s="20"/>
      <c r="O2552" s="21" t="str">
        <f aca="false">IF(R2552="","",ROUND(R2552*(1-Premissas!$B$4),4))</f>
        <v/>
      </c>
      <c r="P2552" s="22"/>
      <c r="Q2552" s="22"/>
      <c r="R2552" s="23"/>
      <c r="S2552" s="24"/>
      <c r="T2552" s="24"/>
      <c r="U2552" s="25"/>
      <c r="V2552" s="19" t="str">
        <f aca="false">IF(COUNT(N2552:Q2552)=0,"",MIN(N2552:Q2552))</f>
        <v/>
      </c>
      <c r="W2552" s="16" t="str">
        <f aca="false">IF(V2552="","",INDEX($N$4:$Q$4,MATCH(V2552,N2552:Q2552,0)))</f>
        <v/>
      </c>
      <c r="X2552" s="19" t="str">
        <f aca="false">IF(COUNT(N2552:Q2552)&lt;2,"",SMALL(N2552:Q2552,2))</f>
        <v/>
      </c>
      <c r="Y2552" s="26" t="str">
        <f aca="false">IF(OR(V2552="",M2552=0),"",V2552/M2552-1)</f>
        <v/>
      </c>
      <c r="Z2552" s="26" t="str">
        <f aca="false">IF(OR(V2552="",L2552=""),"",V2552/(L2552*E2552)-1)</f>
        <v/>
      </c>
      <c r="AA2552" s="16" t="str">
        <f aca="false">IF(V2552="","SEM OFERTA",IF(OR(Y2552&gt;Premissas!$B$11,Y2552&lt;Premissas!$B$12),"VERIFICAR - UNIDADE/EMBALAGEM",IF(Y2552&gt;Premissas!$B$6,"NÃO COMPRAR - REAJUSTE &gt;5%","COMPRAR")))</f>
        <v>SEM OFERTA</v>
      </c>
      <c r="AB2552" s="18" t="str">
        <f aca="false">IF(W2552="DIMEC",S2552,IF(W2552="MEDCENTRO",U2552,""))</f>
        <v/>
      </c>
      <c r="AC2552" s="18" t="n">
        <f aca="false">IF(AA2552&lt;&gt;"COMPRAR",0,IF(AB2552="",I2552,MIN(I2552,AB2552)))</f>
        <v>0</v>
      </c>
      <c r="AD2552" s="19" t="n">
        <f aca="false">IF(AC2552&gt;0,AC2552*V2552,0)</f>
        <v>0</v>
      </c>
      <c r="AE2552" s="19" t="n">
        <f aca="false">IF(AC2552&gt;0,(M2552-V2552)*AC2552,0)</f>
        <v>0</v>
      </c>
      <c r="AF2552" s="16" t="str">
        <f aca="false">IF(AA2552&lt;&gt;"COMPRAR","",IF(AB2552="",IF(X2552="","",IF(X2552-V2552&lt;0.01,"EMPATE TÉCNICO","")),IF(AB2552&lt;I2552,"ESTOQUE INSUFICIENTE",IF(X2552="","",IF(X2552-V2552&lt;0.01,"EMPATE TÉCNICO","")))))</f>
        <v/>
      </c>
      <c r="AG2552" s="16" t="s">
        <v>203</v>
      </c>
      <c r="AH2552" s="16" t="s">
        <v>7826</v>
      </c>
    </row>
    <row r="2553" customFormat="false" ht="15" hidden="false" customHeight="false" outlineLevel="0" collapsed="false">
      <c r="A2553" s="16" t="s">
        <v>8060</v>
      </c>
      <c r="B2553" s="17" t="s">
        <v>8061</v>
      </c>
      <c r="C2553" s="16" t="s">
        <v>8062</v>
      </c>
      <c r="D2553" s="16" t="s">
        <v>3626</v>
      </c>
      <c r="E2553" s="18" t="n">
        <v>3</v>
      </c>
      <c r="F2553" s="16" t="s">
        <v>43</v>
      </c>
      <c r="G2553" s="18" t="n">
        <v>0</v>
      </c>
      <c r="H2553" s="16" t="n">
        <v>0.4</v>
      </c>
      <c r="I2553" s="18" t="n">
        <v>1</v>
      </c>
      <c r="J2553" s="19" t="n">
        <v>64.2866666666667</v>
      </c>
      <c r="K2553" s="19" t="n">
        <v>64.2866666666667</v>
      </c>
      <c r="L2553" s="19" t="n">
        <v>64.2867</v>
      </c>
      <c r="M2553" s="19" t="n">
        <f aca="false">IF(J2553&gt;0,J2553,K2553)*E2553</f>
        <v>192.86</v>
      </c>
      <c r="N2553" s="20"/>
      <c r="O2553" s="21" t="str">
        <f aca="false">IF(R2553="","",ROUND(R2553*(1-Premissas!$B$4),4))</f>
        <v/>
      </c>
      <c r="P2553" s="22"/>
      <c r="Q2553" s="22"/>
      <c r="R2553" s="23"/>
      <c r="S2553" s="24"/>
      <c r="T2553" s="24"/>
      <c r="U2553" s="25"/>
      <c r="V2553" s="19" t="str">
        <f aca="false">IF(COUNT(N2553:Q2553)=0,"",MIN(N2553:Q2553))</f>
        <v/>
      </c>
      <c r="W2553" s="16" t="str">
        <f aca="false">IF(V2553="","",INDEX($N$4:$Q$4,MATCH(V2553,N2553:Q2553,0)))</f>
        <v/>
      </c>
      <c r="X2553" s="19" t="str">
        <f aca="false">IF(COUNT(N2553:Q2553)&lt;2,"",SMALL(N2553:Q2553,2))</f>
        <v/>
      </c>
      <c r="Y2553" s="26" t="str">
        <f aca="false">IF(OR(V2553="",M2553=0),"",V2553/M2553-1)</f>
        <v/>
      </c>
      <c r="Z2553" s="26" t="str">
        <f aca="false">IF(OR(V2553="",L2553=""),"",V2553/(L2553*E2553)-1)</f>
        <v/>
      </c>
      <c r="AA2553" s="16" t="str">
        <f aca="false">IF(V2553="","SEM OFERTA",IF(OR(Y2553&gt;Premissas!$B$11,Y2553&lt;Premissas!$B$12),"VERIFICAR - UNIDADE/EMBALAGEM",IF(Y2553&gt;Premissas!$B$6,"NÃO COMPRAR - REAJUSTE &gt;5%","COMPRAR")))</f>
        <v>SEM OFERTA</v>
      </c>
      <c r="AB2553" s="18" t="str">
        <f aca="false">IF(W2553="DIMEC",S2553,IF(W2553="MEDCENTRO",U2553,""))</f>
        <v/>
      </c>
      <c r="AC2553" s="18" t="n">
        <f aca="false">IF(AA2553&lt;&gt;"COMPRAR",0,IF(AB2553="",I2553,MIN(I2553,AB2553)))</f>
        <v>0</v>
      </c>
      <c r="AD2553" s="19" t="n">
        <f aca="false">IF(AC2553&gt;0,AC2553*V2553,0)</f>
        <v>0</v>
      </c>
      <c r="AE2553" s="19" t="n">
        <f aca="false">IF(AC2553&gt;0,(M2553-V2553)*AC2553,0)</f>
        <v>0</v>
      </c>
      <c r="AF2553" s="16" t="str">
        <f aca="false">IF(AA2553&lt;&gt;"COMPRAR","",IF(AB2553="",IF(X2553="","",IF(X2553-V2553&lt;0.01,"EMPATE TÉCNICO","")),IF(AB2553&lt;I2553,"ESTOQUE INSUFICIENTE",IF(X2553="","",IF(X2553-V2553&lt;0.01,"EMPATE TÉCNICO","")))))</f>
        <v/>
      </c>
      <c r="AG2553" s="16" t="s">
        <v>203</v>
      </c>
      <c r="AH2553" s="16" t="s">
        <v>7826</v>
      </c>
    </row>
    <row r="2554" customFormat="false" ht="15" hidden="false" customHeight="false" outlineLevel="0" collapsed="false">
      <c r="A2554" s="16" t="s">
        <v>8063</v>
      </c>
      <c r="B2554" s="17" t="s">
        <v>8064</v>
      </c>
      <c r="C2554" s="16" t="s">
        <v>8065</v>
      </c>
      <c r="D2554" s="16" t="s">
        <v>3626</v>
      </c>
      <c r="E2554" s="18" t="n">
        <v>4</v>
      </c>
      <c r="F2554" s="16" t="s">
        <v>43</v>
      </c>
      <c r="G2554" s="18" t="n">
        <v>0</v>
      </c>
      <c r="H2554" s="16" t="n">
        <v>0.5</v>
      </c>
      <c r="I2554" s="18" t="n">
        <v>1</v>
      </c>
      <c r="J2554" s="19" t="n">
        <v>39.0775</v>
      </c>
      <c r="K2554" s="19" t="n">
        <v>39.0775</v>
      </c>
      <c r="L2554" s="19" t="n">
        <v>39.0775</v>
      </c>
      <c r="M2554" s="19" t="n">
        <f aca="false">IF(J2554&gt;0,J2554,K2554)*E2554</f>
        <v>156.31</v>
      </c>
      <c r="N2554" s="20"/>
      <c r="O2554" s="21" t="str">
        <f aca="false">IF(R2554="","",ROUND(R2554*(1-Premissas!$B$4),4))</f>
        <v/>
      </c>
      <c r="P2554" s="22"/>
      <c r="Q2554" s="22"/>
      <c r="R2554" s="23"/>
      <c r="S2554" s="24"/>
      <c r="T2554" s="24"/>
      <c r="U2554" s="25"/>
      <c r="V2554" s="19" t="str">
        <f aca="false">IF(COUNT(N2554:Q2554)=0,"",MIN(N2554:Q2554))</f>
        <v/>
      </c>
      <c r="W2554" s="16" t="str">
        <f aca="false">IF(V2554="","",INDEX($N$4:$Q$4,MATCH(V2554,N2554:Q2554,0)))</f>
        <v/>
      </c>
      <c r="X2554" s="19" t="str">
        <f aca="false">IF(COUNT(N2554:Q2554)&lt;2,"",SMALL(N2554:Q2554,2))</f>
        <v/>
      </c>
      <c r="Y2554" s="26" t="str">
        <f aca="false">IF(OR(V2554="",M2554=0),"",V2554/M2554-1)</f>
        <v/>
      </c>
      <c r="Z2554" s="26" t="str">
        <f aca="false">IF(OR(V2554="",L2554=""),"",V2554/(L2554*E2554)-1)</f>
        <v/>
      </c>
      <c r="AA2554" s="16" t="str">
        <f aca="false">IF(V2554="","SEM OFERTA",IF(OR(Y2554&gt;Premissas!$B$11,Y2554&lt;Premissas!$B$12),"VERIFICAR - UNIDADE/EMBALAGEM",IF(Y2554&gt;Premissas!$B$6,"NÃO COMPRAR - REAJUSTE &gt;5%","COMPRAR")))</f>
        <v>SEM OFERTA</v>
      </c>
      <c r="AB2554" s="18" t="str">
        <f aca="false">IF(W2554="DIMEC",S2554,IF(W2554="MEDCENTRO",U2554,""))</f>
        <v/>
      </c>
      <c r="AC2554" s="18" t="n">
        <f aca="false">IF(AA2554&lt;&gt;"COMPRAR",0,IF(AB2554="",I2554,MIN(I2554,AB2554)))</f>
        <v>0</v>
      </c>
      <c r="AD2554" s="19" t="n">
        <f aca="false">IF(AC2554&gt;0,AC2554*V2554,0)</f>
        <v>0</v>
      </c>
      <c r="AE2554" s="19" t="n">
        <f aca="false">IF(AC2554&gt;0,(M2554-V2554)*AC2554,0)</f>
        <v>0</v>
      </c>
      <c r="AF2554" s="16" t="str">
        <f aca="false">IF(AA2554&lt;&gt;"COMPRAR","",IF(AB2554="",IF(X2554="","",IF(X2554-V2554&lt;0.01,"EMPATE TÉCNICO","")),IF(AB2554&lt;I2554,"ESTOQUE INSUFICIENTE",IF(X2554="","",IF(X2554-V2554&lt;0.01,"EMPATE TÉCNICO","")))))</f>
        <v/>
      </c>
      <c r="AG2554" s="16" t="s">
        <v>203</v>
      </c>
      <c r="AH2554" s="16" t="s">
        <v>7826</v>
      </c>
    </row>
    <row r="2555" customFormat="false" ht="15" hidden="false" customHeight="false" outlineLevel="0" collapsed="false">
      <c r="A2555" s="16" t="s">
        <v>8066</v>
      </c>
      <c r="B2555" s="17" t="s">
        <v>8067</v>
      </c>
      <c r="C2555" s="16" t="s">
        <v>8068</v>
      </c>
      <c r="D2555" s="16" t="s">
        <v>3626</v>
      </c>
      <c r="E2555" s="18" t="n">
        <v>4</v>
      </c>
      <c r="F2555" s="16" t="s">
        <v>43</v>
      </c>
      <c r="G2555" s="18" t="n">
        <v>1</v>
      </c>
      <c r="H2555" s="16" t="n">
        <v>0.7</v>
      </c>
      <c r="I2555" s="18" t="n">
        <v>1</v>
      </c>
      <c r="J2555" s="19" t="n">
        <v>39.585</v>
      </c>
      <c r="K2555" s="19" t="n">
        <v>39.585</v>
      </c>
      <c r="L2555" s="19" t="n">
        <v>39.585</v>
      </c>
      <c r="M2555" s="19" t="n">
        <f aca="false">IF(J2555&gt;0,J2555,K2555)*E2555</f>
        <v>158.34</v>
      </c>
      <c r="N2555" s="20"/>
      <c r="O2555" s="21" t="str">
        <f aca="false">IF(R2555="","",ROUND(R2555*(1-Premissas!$B$4),4))</f>
        <v/>
      </c>
      <c r="P2555" s="22"/>
      <c r="Q2555" s="22"/>
      <c r="R2555" s="23"/>
      <c r="S2555" s="24"/>
      <c r="T2555" s="24"/>
      <c r="U2555" s="25"/>
      <c r="V2555" s="19" t="str">
        <f aca="false">IF(COUNT(N2555:Q2555)=0,"",MIN(N2555:Q2555))</f>
        <v/>
      </c>
      <c r="W2555" s="16" t="str">
        <f aca="false">IF(V2555="","",INDEX($N$4:$Q$4,MATCH(V2555,N2555:Q2555,0)))</f>
        <v/>
      </c>
      <c r="X2555" s="19" t="str">
        <f aca="false">IF(COUNT(N2555:Q2555)&lt;2,"",SMALL(N2555:Q2555,2))</f>
        <v/>
      </c>
      <c r="Y2555" s="26" t="str">
        <f aca="false">IF(OR(V2555="",M2555=0),"",V2555/M2555-1)</f>
        <v/>
      </c>
      <c r="Z2555" s="26" t="str">
        <f aca="false">IF(OR(V2555="",L2555=""),"",V2555/(L2555*E2555)-1)</f>
        <v/>
      </c>
      <c r="AA2555" s="16" t="str">
        <f aca="false">IF(V2555="","SEM OFERTA",IF(OR(Y2555&gt;Premissas!$B$11,Y2555&lt;Premissas!$B$12),"VERIFICAR - UNIDADE/EMBALAGEM",IF(Y2555&gt;Premissas!$B$6,"NÃO COMPRAR - REAJUSTE &gt;5%","COMPRAR")))</f>
        <v>SEM OFERTA</v>
      </c>
      <c r="AB2555" s="18" t="str">
        <f aca="false">IF(W2555="DIMEC",S2555,IF(W2555="MEDCENTRO",U2555,""))</f>
        <v/>
      </c>
      <c r="AC2555" s="18" t="n">
        <f aca="false">IF(AA2555&lt;&gt;"COMPRAR",0,IF(AB2555="",I2555,MIN(I2555,AB2555)))</f>
        <v>0</v>
      </c>
      <c r="AD2555" s="19" t="n">
        <f aca="false">IF(AC2555&gt;0,AC2555*V2555,0)</f>
        <v>0</v>
      </c>
      <c r="AE2555" s="19" t="n">
        <f aca="false">IF(AC2555&gt;0,(M2555-V2555)*AC2555,0)</f>
        <v>0</v>
      </c>
      <c r="AF2555" s="16" t="str">
        <f aca="false">IF(AA2555&lt;&gt;"COMPRAR","",IF(AB2555="",IF(X2555="","",IF(X2555-V2555&lt;0.01,"EMPATE TÉCNICO","")),IF(AB2555&lt;I2555,"ESTOQUE INSUFICIENTE",IF(X2555="","",IF(X2555-V2555&lt;0.01,"EMPATE TÉCNICO","")))))</f>
        <v/>
      </c>
      <c r="AG2555" s="16" t="s">
        <v>203</v>
      </c>
      <c r="AH2555" s="16" t="s">
        <v>7826</v>
      </c>
    </row>
    <row r="2556" customFormat="false" ht="15" hidden="false" customHeight="false" outlineLevel="0" collapsed="false">
      <c r="A2556" s="16" t="s">
        <v>8069</v>
      </c>
      <c r="B2556" s="17" t="s">
        <v>8070</v>
      </c>
      <c r="C2556" s="16" t="s">
        <v>8071</v>
      </c>
      <c r="D2556" s="16" t="s">
        <v>7860</v>
      </c>
      <c r="E2556" s="18" t="n">
        <v>1</v>
      </c>
      <c r="F2556" s="16" t="s">
        <v>41</v>
      </c>
      <c r="G2556" s="18" t="n">
        <v>4</v>
      </c>
      <c r="H2556" s="16" t="n">
        <v>2.1</v>
      </c>
      <c r="I2556" s="18" t="n">
        <v>2</v>
      </c>
      <c r="J2556" s="19" t="n">
        <v>52.99</v>
      </c>
      <c r="K2556" s="19" t="n">
        <v>52.99</v>
      </c>
      <c r="L2556" s="19" t="n">
        <v>52.99</v>
      </c>
      <c r="M2556" s="19" t="n">
        <f aca="false">IF(J2556&gt;0,J2556,K2556)*E2556</f>
        <v>52.99</v>
      </c>
      <c r="N2556" s="20"/>
      <c r="O2556" s="21" t="str">
        <f aca="false">IF(R2556="","",ROUND(R2556*(1-Premissas!$B$4),4))</f>
        <v/>
      </c>
      <c r="P2556" s="22"/>
      <c r="Q2556" s="22"/>
      <c r="R2556" s="23"/>
      <c r="S2556" s="24"/>
      <c r="T2556" s="24"/>
      <c r="U2556" s="25"/>
      <c r="V2556" s="19" t="str">
        <f aca="false">IF(COUNT(N2556:Q2556)=0,"",MIN(N2556:Q2556))</f>
        <v/>
      </c>
      <c r="W2556" s="16" t="str">
        <f aca="false">IF(V2556="","",INDEX($N$4:$Q$4,MATCH(V2556,N2556:Q2556,0)))</f>
        <v/>
      </c>
      <c r="X2556" s="19" t="str">
        <f aca="false">IF(COUNT(N2556:Q2556)&lt;2,"",SMALL(N2556:Q2556,2))</f>
        <v/>
      </c>
      <c r="Y2556" s="26" t="str">
        <f aca="false">IF(OR(V2556="",M2556=0),"",V2556/M2556-1)</f>
        <v/>
      </c>
      <c r="Z2556" s="26" t="str">
        <f aca="false">IF(OR(V2556="",L2556=""),"",V2556/(L2556*E2556)-1)</f>
        <v/>
      </c>
      <c r="AA2556" s="16" t="str">
        <f aca="false">IF(V2556="","SEM OFERTA",IF(OR(Y2556&gt;Premissas!$B$11,Y2556&lt;Premissas!$B$12),"VERIFICAR - UNIDADE/EMBALAGEM",IF(Y2556&gt;Premissas!$B$6,"NÃO COMPRAR - REAJUSTE &gt;5%","COMPRAR")))</f>
        <v>SEM OFERTA</v>
      </c>
      <c r="AB2556" s="18" t="str">
        <f aca="false">IF(W2556="DIMEC",S2556,IF(W2556="MEDCENTRO",U2556,""))</f>
        <v/>
      </c>
      <c r="AC2556" s="18" t="n">
        <f aca="false">IF(AA2556&lt;&gt;"COMPRAR",0,IF(AB2556="",I2556,MIN(I2556,AB2556)))</f>
        <v>0</v>
      </c>
      <c r="AD2556" s="19" t="n">
        <f aca="false">IF(AC2556&gt;0,AC2556*V2556,0)</f>
        <v>0</v>
      </c>
      <c r="AE2556" s="19" t="n">
        <f aca="false">IF(AC2556&gt;0,(M2556-V2556)*AC2556,0)</f>
        <v>0</v>
      </c>
      <c r="AF2556" s="16" t="str">
        <f aca="false">IF(AA2556&lt;&gt;"COMPRAR","",IF(AB2556="",IF(X2556="","",IF(X2556-V2556&lt;0.01,"EMPATE TÉCNICO","")),IF(AB2556&lt;I2556,"ESTOQUE INSUFICIENTE",IF(X2556="","",IF(X2556-V2556&lt;0.01,"EMPATE TÉCNICO","")))))</f>
        <v/>
      </c>
      <c r="AG2556" s="16" t="s">
        <v>203</v>
      </c>
      <c r="AH2556" s="16" t="s">
        <v>7826</v>
      </c>
    </row>
    <row r="2557" customFormat="false" ht="15" hidden="false" customHeight="false" outlineLevel="0" collapsed="false">
      <c r="A2557" s="16" t="s">
        <v>8072</v>
      </c>
      <c r="B2557" s="17" t="s">
        <v>8073</v>
      </c>
      <c r="C2557" s="16" t="s">
        <v>8074</v>
      </c>
      <c r="D2557" s="16" t="s">
        <v>7999</v>
      </c>
      <c r="E2557" s="18" t="n">
        <v>1</v>
      </c>
      <c r="F2557" s="16" t="s">
        <v>43</v>
      </c>
      <c r="G2557" s="18" t="n">
        <v>0</v>
      </c>
      <c r="H2557" s="16" t="n">
        <v>0</v>
      </c>
      <c r="I2557" s="18" t="n">
        <v>1</v>
      </c>
      <c r="J2557" s="19" t="n">
        <v>60.755</v>
      </c>
      <c r="K2557" s="19" t="n">
        <v>60.755</v>
      </c>
      <c r="L2557" s="19" t="n">
        <v>60.755</v>
      </c>
      <c r="M2557" s="19" t="n">
        <f aca="false">IF(J2557&gt;0,J2557,K2557)*E2557</f>
        <v>60.755</v>
      </c>
      <c r="N2557" s="20"/>
      <c r="O2557" s="21" t="str">
        <f aca="false">IF(R2557="","",ROUND(R2557*(1-Premissas!$B$4),4))</f>
        <v/>
      </c>
      <c r="P2557" s="22"/>
      <c r="Q2557" s="22"/>
      <c r="R2557" s="23"/>
      <c r="S2557" s="24"/>
      <c r="T2557" s="24"/>
      <c r="U2557" s="25"/>
      <c r="V2557" s="19" t="str">
        <f aca="false">IF(COUNT(N2557:Q2557)=0,"",MIN(N2557:Q2557))</f>
        <v/>
      </c>
      <c r="W2557" s="16" t="str">
        <f aca="false">IF(V2557="","",INDEX($N$4:$Q$4,MATCH(V2557,N2557:Q2557,0)))</f>
        <v/>
      </c>
      <c r="X2557" s="19" t="str">
        <f aca="false">IF(COUNT(N2557:Q2557)&lt;2,"",SMALL(N2557:Q2557,2))</f>
        <v/>
      </c>
      <c r="Y2557" s="26" t="str">
        <f aca="false">IF(OR(V2557="",M2557=0),"",V2557/M2557-1)</f>
        <v/>
      </c>
      <c r="Z2557" s="26" t="str">
        <f aca="false">IF(OR(V2557="",L2557=""),"",V2557/(L2557*E2557)-1)</f>
        <v/>
      </c>
      <c r="AA2557" s="16" t="str">
        <f aca="false">IF(V2557="","SEM OFERTA",IF(OR(Y2557&gt;Premissas!$B$11,Y2557&lt;Premissas!$B$12),"VERIFICAR - UNIDADE/EMBALAGEM",IF(Y2557&gt;Premissas!$B$6,"NÃO COMPRAR - REAJUSTE &gt;5%","COMPRAR")))</f>
        <v>SEM OFERTA</v>
      </c>
      <c r="AB2557" s="18" t="str">
        <f aca="false">IF(W2557="DIMEC",S2557,IF(W2557="MEDCENTRO",U2557,""))</f>
        <v/>
      </c>
      <c r="AC2557" s="18" t="n">
        <f aca="false">IF(AA2557&lt;&gt;"COMPRAR",0,IF(AB2557="",I2557,MIN(I2557,AB2557)))</f>
        <v>0</v>
      </c>
      <c r="AD2557" s="19" t="n">
        <f aca="false">IF(AC2557&gt;0,AC2557*V2557,0)</f>
        <v>0</v>
      </c>
      <c r="AE2557" s="19" t="n">
        <f aca="false">IF(AC2557&gt;0,(M2557-V2557)*AC2557,0)</f>
        <v>0</v>
      </c>
      <c r="AF2557" s="16" t="str">
        <f aca="false">IF(AA2557&lt;&gt;"COMPRAR","",IF(AB2557="",IF(X2557="","",IF(X2557-V2557&lt;0.01,"EMPATE TÉCNICO","")),IF(AB2557&lt;I2557,"ESTOQUE INSUFICIENTE",IF(X2557="","",IF(X2557-V2557&lt;0.01,"EMPATE TÉCNICO","")))))</f>
        <v/>
      </c>
      <c r="AG2557" s="16" t="s">
        <v>328</v>
      </c>
      <c r="AH2557" s="16" t="s">
        <v>7826</v>
      </c>
    </row>
    <row r="2558" customFormat="false" ht="15" hidden="false" customHeight="false" outlineLevel="0" collapsed="false">
      <c r="A2558" s="16" t="s">
        <v>8075</v>
      </c>
      <c r="B2558" s="17" t="s">
        <v>8076</v>
      </c>
      <c r="C2558" s="16" t="s">
        <v>8077</v>
      </c>
      <c r="D2558" s="16" t="s">
        <v>3559</v>
      </c>
      <c r="E2558" s="18" t="n">
        <v>1</v>
      </c>
      <c r="F2558" s="16" t="s">
        <v>43</v>
      </c>
      <c r="G2558" s="18" t="n">
        <v>0</v>
      </c>
      <c r="H2558" s="16" t="n">
        <v>1</v>
      </c>
      <c r="I2558" s="18" t="n">
        <v>3</v>
      </c>
      <c r="J2558" s="19" t="n">
        <v>11.055</v>
      </c>
      <c r="K2558" s="19" t="n">
        <v>11.055</v>
      </c>
      <c r="L2558" s="19" t="n">
        <v>11.055</v>
      </c>
      <c r="M2558" s="19" t="n">
        <f aca="false">IF(J2558&gt;0,J2558,K2558)*E2558</f>
        <v>11.055</v>
      </c>
      <c r="N2558" s="20"/>
      <c r="O2558" s="21" t="str">
        <f aca="false">IF(R2558="","",ROUND(R2558*(1-Premissas!$B$4),4))</f>
        <v/>
      </c>
      <c r="P2558" s="22"/>
      <c r="Q2558" s="22"/>
      <c r="R2558" s="23"/>
      <c r="S2558" s="24"/>
      <c r="T2558" s="24"/>
      <c r="U2558" s="25"/>
      <c r="V2558" s="19" t="str">
        <f aca="false">IF(COUNT(N2558:Q2558)=0,"",MIN(N2558:Q2558))</f>
        <v/>
      </c>
      <c r="W2558" s="16" t="str">
        <f aca="false">IF(V2558="","",INDEX($N$4:$Q$4,MATCH(V2558,N2558:Q2558,0)))</f>
        <v/>
      </c>
      <c r="X2558" s="19" t="str">
        <f aca="false">IF(COUNT(N2558:Q2558)&lt;2,"",SMALL(N2558:Q2558,2))</f>
        <v/>
      </c>
      <c r="Y2558" s="26" t="str">
        <f aca="false">IF(OR(V2558="",M2558=0),"",V2558/M2558-1)</f>
        <v/>
      </c>
      <c r="Z2558" s="26" t="str">
        <f aca="false">IF(OR(V2558="",L2558=""),"",V2558/(L2558*E2558)-1)</f>
        <v/>
      </c>
      <c r="AA2558" s="16" t="str">
        <f aca="false">IF(V2558="","SEM OFERTA",IF(OR(Y2558&gt;Premissas!$B$11,Y2558&lt;Premissas!$B$12),"VERIFICAR - UNIDADE/EMBALAGEM",IF(Y2558&gt;Premissas!$B$6,"NÃO COMPRAR - REAJUSTE &gt;5%","COMPRAR")))</f>
        <v>SEM OFERTA</v>
      </c>
      <c r="AB2558" s="18" t="str">
        <f aca="false">IF(W2558="DIMEC",S2558,IF(W2558="MEDCENTRO",U2558,""))</f>
        <v/>
      </c>
      <c r="AC2558" s="18" t="n">
        <f aca="false">IF(AA2558&lt;&gt;"COMPRAR",0,IF(AB2558="",I2558,MIN(I2558,AB2558)))</f>
        <v>0</v>
      </c>
      <c r="AD2558" s="19" t="n">
        <f aca="false">IF(AC2558&gt;0,AC2558*V2558,0)</f>
        <v>0</v>
      </c>
      <c r="AE2558" s="19" t="n">
        <f aca="false">IF(AC2558&gt;0,(M2558-V2558)*AC2558,0)</f>
        <v>0</v>
      </c>
      <c r="AF2558" s="16" t="str">
        <f aca="false">IF(AA2558&lt;&gt;"COMPRAR","",IF(AB2558="",IF(X2558="","",IF(X2558-V2558&lt;0.01,"EMPATE TÉCNICO","")),IF(AB2558&lt;I2558,"ESTOQUE INSUFICIENTE",IF(X2558="","",IF(X2558-V2558&lt;0.01,"EMPATE TÉCNICO","")))))</f>
        <v/>
      </c>
      <c r="AG2558" s="16" t="s">
        <v>328</v>
      </c>
      <c r="AH2558" s="16" t="s">
        <v>7826</v>
      </c>
    </row>
    <row r="2559" customFormat="false" ht="15" hidden="false" customHeight="false" outlineLevel="0" collapsed="false">
      <c r="A2559" s="16" t="s">
        <v>8078</v>
      </c>
      <c r="B2559" s="17" t="s">
        <v>8079</v>
      </c>
      <c r="C2559" s="16" t="s">
        <v>8080</v>
      </c>
      <c r="D2559" s="16" t="s">
        <v>7999</v>
      </c>
      <c r="E2559" s="18" t="n">
        <v>1</v>
      </c>
      <c r="F2559" s="16" t="s">
        <v>43</v>
      </c>
      <c r="G2559" s="18" t="n">
        <v>0</v>
      </c>
      <c r="H2559" s="16" t="n">
        <v>1.1</v>
      </c>
      <c r="I2559" s="18" t="n">
        <v>3</v>
      </c>
      <c r="J2559" s="19" t="n">
        <v>18.1262962962963</v>
      </c>
      <c r="K2559" s="19" t="n">
        <v>18.1262962962963</v>
      </c>
      <c r="L2559" s="19" t="n">
        <v>18.1263</v>
      </c>
      <c r="M2559" s="19" t="n">
        <f aca="false">IF(J2559&gt;0,J2559,K2559)*E2559</f>
        <v>18.1262962962963</v>
      </c>
      <c r="N2559" s="20"/>
      <c r="O2559" s="21" t="str">
        <f aca="false">IF(R2559="","",ROUND(R2559*(1-Premissas!$B$4),4))</f>
        <v/>
      </c>
      <c r="P2559" s="22"/>
      <c r="Q2559" s="22"/>
      <c r="R2559" s="23"/>
      <c r="S2559" s="24"/>
      <c r="T2559" s="24"/>
      <c r="U2559" s="25"/>
      <c r="V2559" s="19" t="str">
        <f aca="false">IF(COUNT(N2559:Q2559)=0,"",MIN(N2559:Q2559))</f>
        <v/>
      </c>
      <c r="W2559" s="16" t="str">
        <f aca="false">IF(V2559="","",INDEX($N$4:$Q$4,MATCH(V2559,N2559:Q2559,0)))</f>
        <v/>
      </c>
      <c r="X2559" s="19" t="str">
        <f aca="false">IF(COUNT(N2559:Q2559)&lt;2,"",SMALL(N2559:Q2559,2))</f>
        <v/>
      </c>
      <c r="Y2559" s="26" t="str">
        <f aca="false">IF(OR(V2559="",M2559=0),"",V2559/M2559-1)</f>
        <v/>
      </c>
      <c r="Z2559" s="26" t="str">
        <f aca="false">IF(OR(V2559="",L2559=""),"",V2559/(L2559*E2559)-1)</f>
        <v/>
      </c>
      <c r="AA2559" s="16" t="str">
        <f aca="false">IF(V2559="","SEM OFERTA",IF(OR(Y2559&gt;Premissas!$B$11,Y2559&lt;Premissas!$B$12),"VERIFICAR - UNIDADE/EMBALAGEM",IF(Y2559&gt;Premissas!$B$6,"NÃO COMPRAR - REAJUSTE &gt;5%","COMPRAR")))</f>
        <v>SEM OFERTA</v>
      </c>
      <c r="AB2559" s="18" t="str">
        <f aca="false">IF(W2559="DIMEC",S2559,IF(W2559="MEDCENTRO",U2559,""))</f>
        <v/>
      </c>
      <c r="AC2559" s="18" t="n">
        <f aca="false">IF(AA2559&lt;&gt;"COMPRAR",0,IF(AB2559="",I2559,MIN(I2559,AB2559)))</f>
        <v>0</v>
      </c>
      <c r="AD2559" s="19" t="n">
        <f aca="false">IF(AC2559&gt;0,AC2559*V2559,0)</f>
        <v>0</v>
      </c>
      <c r="AE2559" s="19" t="n">
        <f aca="false">IF(AC2559&gt;0,(M2559-V2559)*AC2559,0)</f>
        <v>0</v>
      </c>
      <c r="AF2559" s="16" t="str">
        <f aca="false">IF(AA2559&lt;&gt;"COMPRAR","",IF(AB2559="",IF(X2559="","",IF(X2559-V2559&lt;0.01,"EMPATE TÉCNICO","")),IF(AB2559&lt;I2559,"ESTOQUE INSUFICIENTE",IF(X2559="","",IF(X2559-V2559&lt;0.01,"EMPATE TÉCNICO","")))))</f>
        <v/>
      </c>
      <c r="AG2559" s="16" t="s">
        <v>328</v>
      </c>
      <c r="AH2559" s="16" t="s">
        <v>7826</v>
      </c>
    </row>
    <row r="2560" customFormat="false" ht="15" hidden="false" customHeight="false" outlineLevel="0" collapsed="false">
      <c r="A2560" s="16" t="s">
        <v>8081</v>
      </c>
      <c r="B2560" s="17" t="s">
        <v>8082</v>
      </c>
      <c r="C2560" s="16" t="s">
        <v>8083</v>
      </c>
      <c r="D2560" s="16" t="s">
        <v>8084</v>
      </c>
      <c r="E2560" s="18" t="n">
        <v>1</v>
      </c>
      <c r="F2560" s="16" t="s">
        <v>41</v>
      </c>
      <c r="G2560" s="18" t="n">
        <v>14</v>
      </c>
      <c r="H2560" s="16" t="n">
        <v>9.8</v>
      </c>
      <c r="I2560" s="18" t="n">
        <v>12</v>
      </c>
      <c r="J2560" s="19" t="n">
        <v>12.39</v>
      </c>
      <c r="K2560" s="19" t="n">
        <v>12.39</v>
      </c>
      <c r="L2560" s="19" t="n">
        <v>12.39</v>
      </c>
      <c r="M2560" s="19" t="n">
        <f aca="false">IF(J2560&gt;0,J2560,K2560)*E2560</f>
        <v>12.39</v>
      </c>
      <c r="N2560" s="20"/>
      <c r="O2560" s="21" t="str">
        <f aca="false">IF(R2560="","",ROUND(R2560*(1-Premissas!$B$4),4))</f>
        <v/>
      </c>
      <c r="P2560" s="22"/>
      <c r="Q2560" s="22"/>
      <c r="R2560" s="23"/>
      <c r="S2560" s="24"/>
      <c r="T2560" s="24"/>
      <c r="U2560" s="25"/>
      <c r="V2560" s="19" t="str">
        <f aca="false">IF(COUNT(N2560:Q2560)=0,"",MIN(N2560:Q2560))</f>
        <v/>
      </c>
      <c r="W2560" s="16" t="str">
        <f aca="false">IF(V2560="","",INDEX($N$4:$Q$4,MATCH(V2560,N2560:Q2560,0)))</f>
        <v/>
      </c>
      <c r="X2560" s="19" t="str">
        <f aca="false">IF(COUNT(N2560:Q2560)&lt;2,"",SMALL(N2560:Q2560,2))</f>
        <v/>
      </c>
      <c r="Y2560" s="26" t="str">
        <f aca="false">IF(OR(V2560="",M2560=0),"",V2560/M2560-1)</f>
        <v/>
      </c>
      <c r="Z2560" s="26" t="str">
        <f aca="false">IF(OR(V2560="",L2560=""),"",V2560/(L2560*E2560)-1)</f>
        <v/>
      </c>
      <c r="AA2560" s="16" t="str">
        <f aca="false">IF(V2560="","SEM OFERTA",IF(OR(Y2560&gt;Premissas!$B$11,Y2560&lt;Premissas!$B$12),"VERIFICAR - UNIDADE/EMBALAGEM",IF(Y2560&gt;Premissas!$B$6,"NÃO COMPRAR - REAJUSTE &gt;5%","COMPRAR")))</f>
        <v>SEM OFERTA</v>
      </c>
      <c r="AB2560" s="18" t="str">
        <f aca="false">IF(W2560="DIMEC",S2560,IF(W2560="MEDCENTRO",U2560,""))</f>
        <v/>
      </c>
      <c r="AC2560" s="18" t="n">
        <f aca="false">IF(AA2560&lt;&gt;"COMPRAR",0,IF(AB2560="",I2560,MIN(I2560,AB2560)))</f>
        <v>0</v>
      </c>
      <c r="AD2560" s="19" t="n">
        <f aca="false">IF(AC2560&gt;0,AC2560*V2560,0)</f>
        <v>0</v>
      </c>
      <c r="AE2560" s="19" t="n">
        <f aca="false">IF(AC2560&gt;0,(M2560-V2560)*AC2560,0)</f>
        <v>0</v>
      </c>
      <c r="AF2560" s="16" t="str">
        <f aca="false">IF(AA2560&lt;&gt;"COMPRAR","",IF(AB2560="",IF(X2560="","",IF(X2560-V2560&lt;0.01,"EMPATE TÉCNICO","")),IF(AB2560&lt;I2560,"ESTOQUE INSUFICIENTE",IF(X2560="","",IF(X2560-V2560&lt;0.01,"EMPATE TÉCNICO","")))))</f>
        <v/>
      </c>
      <c r="AG2560" s="16" t="s">
        <v>1771</v>
      </c>
      <c r="AH2560" s="16" t="s">
        <v>8085</v>
      </c>
    </row>
    <row r="2561" customFormat="false" ht="15" hidden="false" customHeight="false" outlineLevel="0" collapsed="false">
      <c r="A2561" s="16" t="s">
        <v>8086</v>
      </c>
      <c r="B2561" s="17" t="s">
        <v>8087</v>
      </c>
      <c r="C2561" s="16" t="s">
        <v>8088</v>
      </c>
      <c r="D2561" s="16" t="s">
        <v>8084</v>
      </c>
      <c r="E2561" s="18" t="n">
        <v>1</v>
      </c>
      <c r="F2561" s="16" t="s">
        <v>41</v>
      </c>
      <c r="G2561" s="18" t="n">
        <v>5</v>
      </c>
      <c r="H2561" s="16" t="n">
        <v>5.7</v>
      </c>
      <c r="I2561" s="18" t="n">
        <v>10</v>
      </c>
      <c r="J2561" s="19" t="n">
        <v>12.39</v>
      </c>
      <c r="K2561" s="19" t="n">
        <v>12.39</v>
      </c>
      <c r="L2561" s="19" t="n">
        <v>12.39</v>
      </c>
      <c r="M2561" s="19" t="n">
        <f aca="false">IF(J2561&gt;0,J2561,K2561)*E2561</f>
        <v>12.39</v>
      </c>
      <c r="N2561" s="20"/>
      <c r="O2561" s="21" t="str">
        <f aca="false">IF(R2561="","",ROUND(R2561*(1-Premissas!$B$4),4))</f>
        <v/>
      </c>
      <c r="P2561" s="22"/>
      <c r="Q2561" s="22"/>
      <c r="R2561" s="23"/>
      <c r="S2561" s="24"/>
      <c r="T2561" s="24"/>
      <c r="U2561" s="25"/>
      <c r="V2561" s="19" t="str">
        <f aca="false">IF(COUNT(N2561:Q2561)=0,"",MIN(N2561:Q2561))</f>
        <v/>
      </c>
      <c r="W2561" s="16" t="str">
        <f aca="false">IF(V2561="","",INDEX($N$4:$Q$4,MATCH(V2561,N2561:Q2561,0)))</f>
        <v/>
      </c>
      <c r="X2561" s="19" t="str">
        <f aca="false">IF(COUNT(N2561:Q2561)&lt;2,"",SMALL(N2561:Q2561,2))</f>
        <v/>
      </c>
      <c r="Y2561" s="26" t="str">
        <f aca="false">IF(OR(V2561="",M2561=0),"",V2561/M2561-1)</f>
        <v/>
      </c>
      <c r="Z2561" s="26" t="str">
        <f aca="false">IF(OR(V2561="",L2561=""),"",V2561/(L2561*E2561)-1)</f>
        <v/>
      </c>
      <c r="AA2561" s="16" t="str">
        <f aca="false">IF(V2561="","SEM OFERTA",IF(OR(Y2561&gt;Premissas!$B$11,Y2561&lt;Premissas!$B$12),"VERIFICAR - UNIDADE/EMBALAGEM",IF(Y2561&gt;Premissas!$B$6,"NÃO COMPRAR - REAJUSTE &gt;5%","COMPRAR")))</f>
        <v>SEM OFERTA</v>
      </c>
      <c r="AB2561" s="18" t="str">
        <f aca="false">IF(W2561="DIMEC",S2561,IF(W2561="MEDCENTRO",U2561,""))</f>
        <v/>
      </c>
      <c r="AC2561" s="18" t="n">
        <f aca="false">IF(AA2561&lt;&gt;"COMPRAR",0,IF(AB2561="",I2561,MIN(I2561,AB2561)))</f>
        <v>0</v>
      </c>
      <c r="AD2561" s="19" t="n">
        <f aca="false">IF(AC2561&gt;0,AC2561*V2561,0)</f>
        <v>0</v>
      </c>
      <c r="AE2561" s="19" t="n">
        <f aca="false">IF(AC2561&gt;0,(M2561-V2561)*AC2561,0)</f>
        <v>0</v>
      </c>
      <c r="AF2561" s="16" t="str">
        <f aca="false">IF(AA2561&lt;&gt;"COMPRAR","",IF(AB2561="",IF(X2561="","",IF(X2561-V2561&lt;0.01,"EMPATE TÉCNICO","")),IF(AB2561&lt;I2561,"ESTOQUE INSUFICIENTE",IF(X2561="","",IF(X2561-V2561&lt;0.01,"EMPATE TÉCNICO","")))))</f>
        <v/>
      </c>
      <c r="AG2561" s="16" t="s">
        <v>1771</v>
      </c>
      <c r="AH2561" s="16" t="s">
        <v>8085</v>
      </c>
    </row>
    <row r="2562" customFormat="false" ht="15" hidden="false" customHeight="false" outlineLevel="0" collapsed="false">
      <c r="A2562" s="16" t="s">
        <v>8089</v>
      </c>
      <c r="B2562" s="17" t="s">
        <v>8090</v>
      </c>
      <c r="C2562" s="16" t="s">
        <v>8091</v>
      </c>
      <c r="D2562" s="16" t="s">
        <v>8084</v>
      </c>
      <c r="E2562" s="18" t="n">
        <v>1</v>
      </c>
      <c r="F2562" s="16" t="s">
        <v>41</v>
      </c>
      <c r="G2562" s="18" t="n">
        <v>0</v>
      </c>
      <c r="H2562" s="16" t="n">
        <v>8.6</v>
      </c>
      <c r="I2562" s="18" t="n">
        <v>22</v>
      </c>
      <c r="J2562" s="19" t="n">
        <v>10.49</v>
      </c>
      <c r="K2562" s="19" t="n">
        <v>10.49</v>
      </c>
      <c r="L2562" s="19" t="n">
        <v>9.79</v>
      </c>
      <c r="M2562" s="19" t="n">
        <f aca="false">IF(J2562&gt;0,J2562,K2562)*E2562</f>
        <v>10.49</v>
      </c>
      <c r="N2562" s="20"/>
      <c r="O2562" s="21" t="str">
        <f aca="false">IF(R2562="","",ROUND(R2562*(1-Premissas!$B$4),4))</f>
        <v/>
      </c>
      <c r="P2562" s="22"/>
      <c r="Q2562" s="22"/>
      <c r="R2562" s="23"/>
      <c r="S2562" s="24"/>
      <c r="T2562" s="24"/>
      <c r="U2562" s="25"/>
      <c r="V2562" s="19" t="str">
        <f aca="false">IF(COUNT(N2562:Q2562)=0,"",MIN(N2562:Q2562))</f>
        <v/>
      </c>
      <c r="W2562" s="16" t="str">
        <f aca="false">IF(V2562="","",INDEX($N$4:$Q$4,MATCH(V2562,N2562:Q2562,0)))</f>
        <v/>
      </c>
      <c r="X2562" s="19" t="str">
        <f aca="false">IF(COUNT(N2562:Q2562)&lt;2,"",SMALL(N2562:Q2562,2))</f>
        <v/>
      </c>
      <c r="Y2562" s="26" t="str">
        <f aca="false">IF(OR(V2562="",M2562=0),"",V2562/M2562-1)</f>
        <v/>
      </c>
      <c r="Z2562" s="26" t="str">
        <f aca="false">IF(OR(V2562="",L2562=""),"",V2562/(L2562*E2562)-1)</f>
        <v/>
      </c>
      <c r="AA2562" s="16" t="str">
        <f aca="false">IF(V2562="","SEM OFERTA",IF(OR(Y2562&gt;Premissas!$B$11,Y2562&lt;Premissas!$B$12),"VERIFICAR - UNIDADE/EMBALAGEM",IF(Y2562&gt;Premissas!$B$6,"NÃO COMPRAR - REAJUSTE &gt;5%","COMPRAR")))</f>
        <v>SEM OFERTA</v>
      </c>
      <c r="AB2562" s="18" t="str">
        <f aca="false">IF(W2562="DIMEC",S2562,IF(W2562="MEDCENTRO",U2562,""))</f>
        <v/>
      </c>
      <c r="AC2562" s="18" t="n">
        <f aca="false">IF(AA2562&lt;&gt;"COMPRAR",0,IF(AB2562="",I2562,MIN(I2562,AB2562)))</f>
        <v>0</v>
      </c>
      <c r="AD2562" s="19" t="n">
        <f aca="false">IF(AC2562&gt;0,AC2562*V2562,0)</f>
        <v>0</v>
      </c>
      <c r="AE2562" s="19" t="n">
        <f aca="false">IF(AC2562&gt;0,(M2562-V2562)*AC2562,0)</f>
        <v>0</v>
      </c>
      <c r="AF2562" s="16" t="str">
        <f aca="false">IF(AA2562&lt;&gt;"COMPRAR","",IF(AB2562="",IF(X2562="","",IF(X2562-V2562&lt;0.01,"EMPATE TÉCNICO","")),IF(AB2562&lt;I2562,"ESTOQUE INSUFICIENTE",IF(X2562="","",IF(X2562-V2562&lt;0.01,"EMPATE TÉCNICO","")))))</f>
        <v/>
      </c>
      <c r="AG2562" s="16" t="s">
        <v>1771</v>
      </c>
      <c r="AH2562" s="16" t="s">
        <v>8085</v>
      </c>
    </row>
    <row r="2563" customFormat="false" ht="15" hidden="false" customHeight="false" outlineLevel="0" collapsed="false">
      <c r="A2563" s="16" t="s">
        <v>8092</v>
      </c>
      <c r="B2563" s="17" t="s">
        <v>8093</v>
      </c>
      <c r="C2563" s="16" t="s">
        <v>8094</v>
      </c>
      <c r="D2563" s="16"/>
      <c r="E2563" s="18" t="n">
        <v>1</v>
      </c>
      <c r="F2563" s="16" t="s">
        <v>43</v>
      </c>
      <c r="G2563" s="18" t="n">
        <v>0</v>
      </c>
      <c r="H2563" s="16" t="n">
        <v>0</v>
      </c>
      <c r="I2563" s="18" t="n">
        <v>1</v>
      </c>
      <c r="J2563" s="19" t="n">
        <v>36.92</v>
      </c>
      <c r="K2563" s="19" t="n">
        <v>36.92</v>
      </c>
      <c r="L2563" s="19" t="n">
        <v>36.92</v>
      </c>
      <c r="M2563" s="19" t="n">
        <f aca="false">IF(J2563&gt;0,J2563,K2563)*E2563</f>
        <v>36.92</v>
      </c>
      <c r="N2563" s="20"/>
      <c r="O2563" s="21" t="str">
        <f aca="false">IF(R2563="","",ROUND(R2563*(1-Premissas!$B$4),4))</f>
        <v/>
      </c>
      <c r="P2563" s="22"/>
      <c r="Q2563" s="22"/>
      <c r="R2563" s="23"/>
      <c r="S2563" s="24"/>
      <c r="T2563" s="24"/>
      <c r="U2563" s="25"/>
      <c r="V2563" s="19" t="str">
        <f aca="false">IF(COUNT(N2563:Q2563)=0,"",MIN(N2563:Q2563))</f>
        <v/>
      </c>
      <c r="W2563" s="16" t="str">
        <f aca="false">IF(V2563="","",INDEX($N$4:$Q$4,MATCH(V2563,N2563:Q2563,0)))</f>
        <v/>
      </c>
      <c r="X2563" s="19" t="str">
        <f aca="false">IF(COUNT(N2563:Q2563)&lt;2,"",SMALL(N2563:Q2563,2))</f>
        <v/>
      </c>
      <c r="Y2563" s="26" t="str">
        <f aca="false">IF(OR(V2563="",M2563=0),"",V2563/M2563-1)</f>
        <v/>
      </c>
      <c r="Z2563" s="26" t="str">
        <f aca="false">IF(OR(V2563="",L2563=""),"",V2563/(L2563*E2563)-1)</f>
        <v/>
      </c>
      <c r="AA2563" s="16" t="str">
        <f aca="false">IF(V2563="","SEM OFERTA",IF(OR(Y2563&gt;Premissas!$B$11,Y2563&lt;Premissas!$B$12),"VERIFICAR - UNIDADE/EMBALAGEM",IF(Y2563&gt;Premissas!$B$6,"NÃO COMPRAR - REAJUSTE &gt;5%","COMPRAR")))</f>
        <v>SEM OFERTA</v>
      </c>
      <c r="AB2563" s="18" t="str">
        <f aca="false">IF(W2563="DIMEC",S2563,IF(W2563="MEDCENTRO",U2563,""))</f>
        <v/>
      </c>
      <c r="AC2563" s="18" t="n">
        <f aca="false">IF(AA2563&lt;&gt;"COMPRAR",0,IF(AB2563="",I2563,MIN(I2563,AB2563)))</f>
        <v>0</v>
      </c>
      <c r="AD2563" s="19" t="n">
        <f aca="false">IF(AC2563&gt;0,AC2563*V2563,0)</f>
        <v>0</v>
      </c>
      <c r="AE2563" s="19" t="n">
        <f aca="false">IF(AC2563&gt;0,(M2563-V2563)*AC2563,0)</f>
        <v>0</v>
      </c>
      <c r="AF2563" s="16" t="str">
        <f aca="false">IF(AA2563&lt;&gt;"COMPRAR","",IF(AB2563="",IF(X2563="","",IF(X2563-V2563&lt;0.01,"EMPATE TÉCNICO","")),IF(AB2563&lt;I2563,"ESTOQUE INSUFICIENTE",IF(X2563="","",IF(X2563-V2563&lt;0.01,"EMPATE TÉCNICO","")))))</f>
        <v/>
      </c>
      <c r="AG2563" s="16" t="s">
        <v>1798</v>
      </c>
      <c r="AH2563" s="16" t="s">
        <v>8085</v>
      </c>
    </row>
    <row r="2564" customFormat="false" ht="15" hidden="false" customHeight="false" outlineLevel="0" collapsed="false">
      <c r="A2564" s="16" t="s">
        <v>8095</v>
      </c>
      <c r="B2564" s="17" t="s">
        <v>8096</v>
      </c>
      <c r="C2564" s="16" t="s">
        <v>8097</v>
      </c>
      <c r="D2564" s="16" t="s">
        <v>8098</v>
      </c>
      <c r="E2564" s="18" t="n">
        <v>1</v>
      </c>
      <c r="F2564" s="16" t="s">
        <v>41</v>
      </c>
      <c r="G2564" s="18" t="n">
        <v>2</v>
      </c>
      <c r="H2564" s="16" t="n">
        <v>2.1</v>
      </c>
      <c r="I2564" s="18" t="n">
        <v>4</v>
      </c>
      <c r="J2564" s="19" t="n">
        <v>31.84</v>
      </c>
      <c r="K2564" s="19" t="n">
        <v>31.84</v>
      </c>
      <c r="L2564" s="19" t="n">
        <v>31.84</v>
      </c>
      <c r="M2564" s="19" t="n">
        <f aca="false">IF(J2564&gt;0,J2564,K2564)*E2564</f>
        <v>31.84</v>
      </c>
      <c r="N2564" s="20"/>
      <c r="O2564" s="21" t="str">
        <f aca="false">IF(R2564="","",ROUND(R2564*(1-Premissas!$B$4),4))</f>
        <v/>
      </c>
      <c r="P2564" s="22"/>
      <c r="Q2564" s="22"/>
      <c r="R2564" s="23"/>
      <c r="S2564" s="24"/>
      <c r="T2564" s="24"/>
      <c r="U2564" s="25"/>
      <c r="V2564" s="19" t="str">
        <f aca="false">IF(COUNT(N2564:Q2564)=0,"",MIN(N2564:Q2564))</f>
        <v/>
      </c>
      <c r="W2564" s="16" t="str">
        <f aca="false">IF(V2564="","",INDEX($N$4:$Q$4,MATCH(V2564,N2564:Q2564,0)))</f>
        <v/>
      </c>
      <c r="X2564" s="19" t="str">
        <f aca="false">IF(COUNT(N2564:Q2564)&lt;2,"",SMALL(N2564:Q2564,2))</f>
        <v/>
      </c>
      <c r="Y2564" s="26" t="str">
        <f aca="false">IF(OR(V2564="",M2564=0),"",V2564/M2564-1)</f>
        <v/>
      </c>
      <c r="Z2564" s="26" t="str">
        <f aca="false">IF(OR(V2564="",L2564=""),"",V2564/(L2564*E2564)-1)</f>
        <v/>
      </c>
      <c r="AA2564" s="16" t="str">
        <f aca="false">IF(V2564="","SEM OFERTA",IF(OR(Y2564&gt;Premissas!$B$11,Y2564&lt;Premissas!$B$12),"VERIFICAR - UNIDADE/EMBALAGEM",IF(Y2564&gt;Premissas!$B$6,"NÃO COMPRAR - REAJUSTE &gt;5%","COMPRAR")))</f>
        <v>SEM OFERTA</v>
      </c>
      <c r="AB2564" s="18" t="str">
        <f aca="false">IF(W2564="DIMEC",S2564,IF(W2564="MEDCENTRO",U2564,""))</f>
        <v/>
      </c>
      <c r="AC2564" s="18" t="n">
        <f aca="false">IF(AA2564&lt;&gt;"COMPRAR",0,IF(AB2564="",I2564,MIN(I2564,AB2564)))</f>
        <v>0</v>
      </c>
      <c r="AD2564" s="19" t="n">
        <f aca="false">IF(AC2564&gt;0,AC2564*V2564,0)</f>
        <v>0</v>
      </c>
      <c r="AE2564" s="19" t="n">
        <f aca="false">IF(AC2564&gt;0,(M2564-V2564)*AC2564,0)</f>
        <v>0</v>
      </c>
      <c r="AF2564" s="16" t="str">
        <f aca="false">IF(AA2564&lt;&gt;"COMPRAR","",IF(AB2564="",IF(X2564="","",IF(X2564-V2564&lt;0.01,"EMPATE TÉCNICO","")),IF(AB2564&lt;I2564,"ESTOQUE INSUFICIENTE",IF(X2564="","",IF(X2564-V2564&lt;0.01,"EMPATE TÉCNICO","")))))</f>
        <v/>
      </c>
      <c r="AG2564" s="16" t="s">
        <v>1798</v>
      </c>
      <c r="AH2564" s="16" t="s">
        <v>8085</v>
      </c>
    </row>
    <row r="2565" customFormat="false" ht="15" hidden="false" customHeight="false" outlineLevel="0" collapsed="false">
      <c r="A2565" s="16" t="s">
        <v>8099</v>
      </c>
      <c r="B2565" s="17" t="s">
        <v>8100</v>
      </c>
      <c r="C2565" s="16" t="s">
        <v>8101</v>
      </c>
      <c r="D2565" s="16" t="s">
        <v>3658</v>
      </c>
      <c r="E2565" s="18" t="n">
        <v>1</v>
      </c>
      <c r="F2565" s="16" t="s">
        <v>43</v>
      </c>
      <c r="G2565" s="18" t="n">
        <v>0</v>
      </c>
      <c r="H2565" s="16" t="n">
        <v>0.3</v>
      </c>
      <c r="I2565" s="18" t="n">
        <v>1</v>
      </c>
      <c r="J2565" s="19" t="n">
        <v>34.7033333333333</v>
      </c>
      <c r="K2565" s="19" t="n">
        <v>34.7033333333333</v>
      </c>
      <c r="L2565" s="19" t="n">
        <v>34.7033</v>
      </c>
      <c r="M2565" s="19" t="n">
        <f aca="false">IF(J2565&gt;0,J2565,K2565)*E2565</f>
        <v>34.7033333333333</v>
      </c>
      <c r="N2565" s="20"/>
      <c r="O2565" s="21" t="str">
        <f aca="false">IF(R2565="","",ROUND(R2565*(1-Premissas!$B$4),4))</f>
        <v/>
      </c>
      <c r="P2565" s="22"/>
      <c r="Q2565" s="22"/>
      <c r="R2565" s="23"/>
      <c r="S2565" s="24"/>
      <c r="T2565" s="24"/>
      <c r="U2565" s="25"/>
      <c r="V2565" s="19" t="str">
        <f aca="false">IF(COUNT(N2565:Q2565)=0,"",MIN(N2565:Q2565))</f>
        <v/>
      </c>
      <c r="W2565" s="16" t="str">
        <f aca="false">IF(V2565="","",INDEX($N$4:$Q$4,MATCH(V2565,N2565:Q2565,0)))</f>
        <v/>
      </c>
      <c r="X2565" s="19" t="str">
        <f aca="false">IF(COUNT(N2565:Q2565)&lt;2,"",SMALL(N2565:Q2565,2))</f>
        <v/>
      </c>
      <c r="Y2565" s="26" t="str">
        <f aca="false">IF(OR(V2565="",M2565=0),"",V2565/M2565-1)</f>
        <v/>
      </c>
      <c r="Z2565" s="26" t="str">
        <f aca="false">IF(OR(V2565="",L2565=""),"",V2565/(L2565*E2565)-1)</f>
        <v/>
      </c>
      <c r="AA2565" s="16" t="str">
        <f aca="false">IF(V2565="","SEM OFERTA",IF(OR(Y2565&gt;Premissas!$B$11,Y2565&lt;Premissas!$B$12),"VERIFICAR - UNIDADE/EMBALAGEM",IF(Y2565&gt;Premissas!$B$6,"NÃO COMPRAR - REAJUSTE &gt;5%","COMPRAR")))</f>
        <v>SEM OFERTA</v>
      </c>
      <c r="AB2565" s="18" t="str">
        <f aca="false">IF(W2565="DIMEC",S2565,IF(W2565="MEDCENTRO",U2565,""))</f>
        <v/>
      </c>
      <c r="AC2565" s="18" t="n">
        <f aca="false">IF(AA2565&lt;&gt;"COMPRAR",0,IF(AB2565="",I2565,MIN(I2565,AB2565)))</f>
        <v>0</v>
      </c>
      <c r="AD2565" s="19" t="n">
        <f aca="false">IF(AC2565&gt;0,AC2565*V2565,0)</f>
        <v>0</v>
      </c>
      <c r="AE2565" s="19" t="n">
        <f aca="false">IF(AC2565&gt;0,(M2565-V2565)*AC2565,0)</f>
        <v>0</v>
      </c>
      <c r="AF2565" s="16" t="str">
        <f aca="false">IF(AA2565&lt;&gt;"COMPRAR","",IF(AB2565="",IF(X2565="","",IF(X2565-V2565&lt;0.01,"EMPATE TÉCNICO","")),IF(AB2565&lt;I2565,"ESTOQUE INSUFICIENTE",IF(X2565="","",IF(X2565-V2565&lt;0.01,"EMPATE TÉCNICO","")))))</f>
        <v/>
      </c>
      <c r="AG2565" s="16" t="s">
        <v>328</v>
      </c>
      <c r="AH2565" s="16" t="s">
        <v>8085</v>
      </c>
    </row>
    <row r="2566" customFormat="false" ht="15" hidden="false" customHeight="false" outlineLevel="0" collapsed="false">
      <c r="A2566" s="16" t="s">
        <v>8102</v>
      </c>
      <c r="B2566" s="17" t="s">
        <v>8103</v>
      </c>
      <c r="C2566" s="16" t="s">
        <v>8104</v>
      </c>
      <c r="D2566" s="16" t="s">
        <v>4505</v>
      </c>
      <c r="E2566" s="18" t="n">
        <v>1</v>
      </c>
      <c r="F2566" s="16" t="s">
        <v>43</v>
      </c>
      <c r="G2566" s="18" t="n">
        <v>0</v>
      </c>
      <c r="H2566" s="16" t="n">
        <v>0.4</v>
      </c>
      <c r="I2566" s="18" t="n">
        <v>1</v>
      </c>
      <c r="J2566" s="19" t="n">
        <v>36.6483333333333</v>
      </c>
      <c r="K2566" s="19" t="n">
        <v>36.6483333333333</v>
      </c>
      <c r="L2566" s="19" t="n">
        <v>36.6483</v>
      </c>
      <c r="M2566" s="19" t="n">
        <f aca="false">IF(J2566&gt;0,J2566,K2566)*E2566</f>
        <v>36.6483333333333</v>
      </c>
      <c r="N2566" s="20"/>
      <c r="O2566" s="21" t="str">
        <f aca="false">IF(R2566="","",ROUND(R2566*(1-Premissas!$B$4),4))</f>
        <v/>
      </c>
      <c r="P2566" s="22"/>
      <c r="Q2566" s="22"/>
      <c r="R2566" s="23"/>
      <c r="S2566" s="24"/>
      <c r="T2566" s="24"/>
      <c r="U2566" s="25"/>
      <c r="V2566" s="19" t="str">
        <f aca="false">IF(COUNT(N2566:Q2566)=0,"",MIN(N2566:Q2566))</f>
        <v/>
      </c>
      <c r="W2566" s="16" t="str">
        <f aca="false">IF(V2566="","",INDEX($N$4:$Q$4,MATCH(V2566,N2566:Q2566,0)))</f>
        <v/>
      </c>
      <c r="X2566" s="19" t="str">
        <f aca="false">IF(COUNT(N2566:Q2566)&lt;2,"",SMALL(N2566:Q2566,2))</f>
        <v/>
      </c>
      <c r="Y2566" s="26" t="str">
        <f aca="false">IF(OR(V2566="",M2566=0),"",V2566/M2566-1)</f>
        <v/>
      </c>
      <c r="Z2566" s="26" t="str">
        <f aca="false">IF(OR(V2566="",L2566=""),"",V2566/(L2566*E2566)-1)</f>
        <v/>
      </c>
      <c r="AA2566" s="16" t="str">
        <f aca="false">IF(V2566="","SEM OFERTA",IF(OR(Y2566&gt;Premissas!$B$11,Y2566&lt;Premissas!$B$12),"VERIFICAR - UNIDADE/EMBALAGEM",IF(Y2566&gt;Premissas!$B$6,"NÃO COMPRAR - REAJUSTE &gt;5%","COMPRAR")))</f>
        <v>SEM OFERTA</v>
      </c>
      <c r="AB2566" s="18" t="str">
        <f aca="false">IF(W2566="DIMEC",S2566,IF(W2566="MEDCENTRO",U2566,""))</f>
        <v/>
      </c>
      <c r="AC2566" s="18" t="n">
        <f aca="false">IF(AA2566&lt;&gt;"COMPRAR",0,IF(AB2566="",I2566,MIN(I2566,AB2566)))</f>
        <v>0</v>
      </c>
      <c r="AD2566" s="19" t="n">
        <f aca="false">IF(AC2566&gt;0,AC2566*V2566,0)</f>
        <v>0</v>
      </c>
      <c r="AE2566" s="19" t="n">
        <f aca="false">IF(AC2566&gt;0,(M2566-V2566)*AC2566,0)</f>
        <v>0</v>
      </c>
      <c r="AF2566" s="16" t="str">
        <f aca="false">IF(AA2566&lt;&gt;"COMPRAR","",IF(AB2566="",IF(X2566="","",IF(X2566-V2566&lt;0.01,"EMPATE TÉCNICO","")),IF(AB2566&lt;I2566,"ESTOQUE INSUFICIENTE",IF(X2566="","",IF(X2566-V2566&lt;0.01,"EMPATE TÉCNICO","")))))</f>
        <v/>
      </c>
      <c r="AG2566" s="16" t="s">
        <v>328</v>
      </c>
      <c r="AH2566" s="16" t="s">
        <v>8085</v>
      </c>
    </row>
    <row r="2567" customFormat="false" ht="15" hidden="false" customHeight="false" outlineLevel="0" collapsed="false">
      <c r="A2567" s="16" t="s">
        <v>8105</v>
      </c>
      <c r="B2567" s="17" t="s">
        <v>8106</v>
      </c>
      <c r="C2567" s="16" t="s">
        <v>8107</v>
      </c>
      <c r="D2567" s="16" t="s">
        <v>4505</v>
      </c>
      <c r="E2567" s="18" t="n">
        <v>1</v>
      </c>
      <c r="F2567" s="16" t="s">
        <v>43</v>
      </c>
      <c r="G2567" s="18" t="n">
        <v>0</v>
      </c>
      <c r="H2567" s="16" t="n">
        <v>0</v>
      </c>
      <c r="I2567" s="18" t="n">
        <v>1</v>
      </c>
      <c r="J2567" s="19" t="n">
        <v>39.9</v>
      </c>
      <c r="K2567" s="19" t="n">
        <v>39.9</v>
      </c>
      <c r="L2567" s="19" t="n">
        <v>39.9</v>
      </c>
      <c r="M2567" s="19" t="n">
        <f aca="false">IF(J2567&gt;0,J2567,K2567)*E2567</f>
        <v>39.9</v>
      </c>
      <c r="N2567" s="20"/>
      <c r="O2567" s="21" t="str">
        <f aca="false">IF(R2567="","",ROUND(R2567*(1-Premissas!$B$4),4))</f>
        <v/>
      </c>
      <c r="P2567" s="22"/>
      <c r="Q2567" s="22"/>
      <c r="R2567" s="23"/>
      <c r="S2567" s="24"/>
      <c r="T2567" s="24"/>
      <c r="U2567" s="25"/>
      <c r="V2567" s="19" t="str">
        <f aca="false">IF(COUNT(N2567:Q2567)=0,"",MIN(N2567:Q2567))</f>
        <v/>
      </c>
      <c r="W2567" s="16" t="str">
        <f aca="false">IF(V2567="","",INDEX($N$4:$Q$4,MATCH(V2567,N2567:Q2567,0)))</f>
        <v/>
      </c>
      <c r="X2567" s="19" t="str">
        <f aca="false">IF(COUNT(N2567:Q2567)&lt;2,"",SMALL(N2567:Q2567,2))</f>
        <v/>
      </c>
      <c r="Y2567" s="26" t="str">
        <f aca="false">IF(OR(V2567="",M2567=0),"",V2567/M2567-1)</f>
        <v/>
      </c>
      <c r="Z2567" s="26" t="str">
        <f aca="false">IF(OR(V2567="",L2567=""),"",V2567/(L2567*E2567)-1)</f>
        <v/>
      </c>
      <c r="AA2567" s="16" t="str">
        <f aca="false">IF(V2567="","SEM OFERTA",IF(OR(Y2567&gt;Premissas!$B$11,Y2567&lt;Premissas!$B$12),"VERIFICAR - UNIDADE/EMBALAGEM",IF(Y2567&gt;Premissas!$B$6,"NÃO COMPRAR - REAJUSTE &gt;5%","COMPRAR")))</f>
        <v>SEM OFERTA</v>
      </c>
      <c r="AB2567" s="18" t="str">
        <f aca="false">IF(W2567="DIMEC",S2567,IF(W2567="MEDCENTRO",U2567,""))</f>
        <v/>
      </c>
      <c r="AC2567" s="18" t="n">
        <f aca="false">IF(AA2567&lt;&gt;"COMPRAR",0,IF(AB2567="",I2567,MIN(I2567,AB2567)))</f>
        <v>0</v>
      </c>
      <c r="AD2567" s="19" t="n">
        <f aca="false">IF(AC2567&gt;0,AC2567*V2567,0)</f>
        <v>0</v>
      </c>
      <c r="AE2567" s="19" t="n">
        <f aca="false">IF(AC2567&gt;0,(M2567-V2567)*AC2567,0)</f>
        <v>0</v>
      </c>
      <c r="AF2567" s="16" t="str">
        <f aca="false">IF(AA2567&lt;&gt;"COMPRAR","",IF(AB2567="",IF(X2567="","",IF(X2567-V2567&lt;0.01,"EMPATE TÉCNICO","")),IF(AB2567&lt;I2567,"ESTOQUE INSUFICIENTE",IF(X2567="","",IF(X2567-V2567&lt;0.01,"EMPATE TÉCNICO","")))))</f>
        <v/>
      </c>
      <c r="AG2567" s="16" t="s">
        <v>1798</v>
      </c>
      <c r="AH2567" s="16" t="s">
        <v>8085</v>
      </c>
    </row>
    <row r="2568" customFormat="false" ht="15" hidden="false" customHeight="false" outlineLevel="0" collapsed="false">
      <c r="A2568" s="16" t="s">
        <v>8108</v>
      </c>
      <c r="B2568" s="17" t="s">
        <v>8109</v>
      </c>
      <c r="C2568" s="16" t="s">
        <v>8110</v>
      </c>
      <c r="D2568" s="16" t="s">
        <v>3658</v>
      </c>
      <c r="E2568" s="18" t="n">
        <v>1</v>
      </c>
      <c r="F2568" s="16" t="s">
        <v>42</v>
      </c>
      <c r="G2568" s="18" t="n">
        <v>1</v>
      </c>
      <c r="H2568" s="16" t="n">
        <v>0.6</v>
      </c>
      <c r="I2568" s="18" t="n">
        <v>1</v>
      </c>
      <c r="J2568" s="19" t="n">
        <v>89.83</v>
      </c>
      <c r="K2568" s="19" t="n">
        <v>89.83</v>
      </c>
      <c r="L2568" s="19" t="n">
        <v>89.83</v>
      </c>
      <c r="M2568" s="19" t="n">
        <f aca="false">IF(J2568&gt;0,J2568,K2568)*E2568</f>
        <v>89.83</v>
      </c>
      <c r="N2568" s="20"/>
      <c r="O2568" s="21" t="str">
        <f aca="false">IF(R2568="","",ROUND(R2568*(1-Premissas!$B$4),4))</f>
        <v/>
      </c>
      <c r="P2568" s="22"/>
      <c r="Q2568" s="22"/>
      <c r="R2568" s="23"/>
      <c r="S2568" s="24"/>
      <c r="T2568" s="24"/>
      <c r="U2568" s="25"/>
      <c r="V2568" s="19" t="str">
        <f aca="false">IF(COUNT(N2568:Q2568)=0,"",MIN(N2568:Q2568))</f>
        <v/>
      </c>
      <c r="W2568" s="16" t="str">
        <f aca="false">IF(V2568="","",INDEX($N$4:$Q$4,MATCH(V2568,N2568:Q2568,0)))</f>
        <v/>
      </c>
      <c r="X2568" s="19" t="str">
        <f aca="false">IF(COUNT(N2568:Q2568)&lt;2,"",SMALL(N2568:Q2568,2))</f>
        <v/>
      </c>
      <c r="Y2568" s="26" t="str">
        <f aca="false">IF(OR(V2568="",M2568=0),"",V2568/M2568-1)</f>
        <v/>
      </c>
      <c r="Z2568" s="26" t="str">
        <f aca="false">IF(OR(V2568="",L2568=""),"",V2568/(L2568*E2568)-1)</f>
        <v/>
      </c>
      <c r="AA2568" s="16" t="str">
        <f aca="false">IF(V2568="","SEM OFERTA",IF(OR(Y2568&gt;Premissas!$B$11,Y2568&lt;Premissas!$B$12),"VERIFICAR - UNIDADE/EMBALAGEM",IF(Y2568&gt;Premissas!$B$6,"NÃO COMPRAR - REAJUSTE &gt;5%","COMPRAR")))</f>
        <v>SEM OFERTA</v>
      </c>
      <c r="AB2568" s="18" t="str">
        <f aca="false">IF(W2568="DIMEC",S2568,IF(W2568="MEDCENTRO",U2568,""))</f>
        <v/>
      </c>
      <c r="AC2568" s="18" t="n">
        <f aca="false">IF(AA2568&lt;&gt;"COMPRAR",0,IF(AB2568="",I2568,MIN(I2568,AB2568)))</f>
        <v>0</v>
      </c>
      <c r="AD2568" s="19" t="n">
        <f aca="false">IF(AC2568&gt;0,AC2568*V2568,0)</f>
        <v>0</v>
      </c>
      <c r="AE2568" s="19" t="n">
        <f aca="false">IF(AC2568&gt;0,(M2568-V2568)*AC2568,0)</f>
        <v>0</v>
      </c>
      <c r="AF2568" s="16" t="str">
        <f aca="false">IF(AA2568&lt;&gt;"COMPRAR","",IF(AB2568="",IF(X2568="","",IF(X2568-V2568&lt;0.01,"EMPATE TÉCNICO","")),IF(AB2568&lt;I2568,"ESTOQUE INSUFICIENTE",IF(X2568="","",IF(X2568-V2568&lt;0.01,"EMPATE TÉCNICO","")))))</f>
        <v/>
      </c>
      <c r="AG2568" s="16" t="s">
        <v>328</v>
      </c>
      <c r="AH2568" s="16" t="s">
        <v>8085</v>
      </c>
    </row>
    <row r="2569" customFormat="false" ht="15" hidden="false" customHeight="false" outlineLevel="0" collapsed="false">
      <c r="A2569" s="16" t="s">
        <v>8111</v>
      </c>
      <c r="B2569" s="17" t="s">
        <v>8112</v>
      </c>
      <c r="C2569" s="16" t="s">
        <v>8113</v>
      </c>
      <c r="D2569" s="16" t="s">
        <v>3658</v>
      </c>
      <c r="E2569" s="18" t="n">
        <v>1</v>
      </c>
      <c r="F2569" s="16" t="s">
        <v>41</v>
      </c>
      <c r="G2569" s="18" t="n">
        <v>1</v>
      </c>
      <c r="H2569" s="16" t="n">
        <v>1.7</v>
      </c>
      <c r="I2569" s="18" t="n">
        <v>4</v>
      </c>
      <c r="J2569" s="19" t="n">
        <v>37.88</v>
      </c>
      <c r="K2569" s="19" t="n">
        <v>37.88</v>
      </c>
      <c r="L2569" s="19" t="n">
        <v>36.98</v>
      </c>
      <c r="M2569" s="19" t="n">
        <f aca="false">IF(J2569&gt;0,J2569,K2569)*E2569</f>
        <v>37.88</v>
      </c>
      <c r="N2569" s="20"/>
      <c r="O2569" s="21" t="str">
        <f aca="false">IF(R2569="","",ROUND(R2569*(1-Premissas!$B$4),4))</f>
        <v/>
      </c>
      <c r="P2569" s="22"/>
      <c r="Q2569" s="22"/>
      <c r="R2569" s="23"/>
      <c r="S2569" s="24"/>
      <c r="T2569" s="24"/>
      <c r="U2569" s="25"/>
      <c r="V2569" s="19" t="str">
        <f aca="false">IF(COUNT(N2569:Q2569)=0,"",MIN(N2569:Q2569))</f>
        <v/>
      </c>
      <c r="W2569" s="16" t="str">
        <f aca="false">IF(V2569="","",INDEX($N$4:$Q$4,MATCH(V2569,N2569:Q2569,0)))</f>
        <v/>
      </c>
      <c r="X2569" s="19" t="str">
        <f aca="false">IF(COUNT(N2569:Q2569)&lt;2,"",SMALL(N2569:Q2569,2))</f>
        <v/>
      </c>
      <c r="Y2569" s="26" t="str">
        <f aca="false">IF(OR(V2569="",M2569=0),"",V2569/M2569-1)</f>
        <v/>
      </c>
      <c r="Z2569" s="26" t="str">
        <f aca="false">IF(OR(V2569="",L2569=""),"",V2569/(L2569*E2569)-1)</f>
        <v/>
      </c>
      <c r="AA2569" s="16" t="str">
        <f aca="false">IF(V2569="","SEM OFERTA",IF(OR(Y2569&gt;Premissas!$B$11,Y2569&lt;Premissas!$B$12),"VERIFICAR - UNIDADE/EMBALAGEM",IF(Y2569&gt;Premissas!$B$6,"NÃO COMPRAR - REAJUSTE &gt;5%","COMPRAR")))</f>
        <v>SEM OFERTA</v>
      </c>
      <c r="AB2569" s="18" t="str">
        <f aca="false">IF(W2569="DIMEC",S2569,IF(W2569="MEDCENTRO",U2569,""))</f>
        <v/>
      </c>
      <c r="AC2569" s="18" t="n">
        <f aca="false">IF(AA2569&lt;&gt;"COMPRAR",0,IF(AB2569="",I2569,MIN(I2569,AB2569)))</f>
        <v>0</v>
      </c>
      <c r="AD2569" s="19" t="n">
        <f aca="false">IF(AC2569&gt;0,AC2569*V2569,0)</f>
        <v>0</v>
      </c>
      <c r="AE2569" s="19" t="n">
        <f aca="false">IF(AC2569&gt;0,(M2569-V2569)*AC2569,0)</f>
        <v>0</v>
      </c>
      <c r="AF2569" s="16" t="str">
        <f aca="false">IF(AA2569&lt;&gt;"COMPRAR","",IF(AB2569="",IF(X2569="","",IF(X2569-V2569&lt;0.01,"EMPATE TÉCNICO","")),IF(AB2569&lt;I2569,"ESTOQUE INSUFICIENTE",IF(X2569="","",IF(X2569-V2569&lt;0.01,"EMPATE TÉCNICO","")))))</f>
        <v/>
      </c>
      <c r="AG2569" s="16" t="s">
        <v>1798</v>
      </c>
      <c r="AH2569" s="16" t="s">
        <v>8085</v>
      </c>
    </row>
    <row r="2570" customFormat="false" ht="15" hidden="false" customHeight="false" outlineLevel="0" collapsed="false">
      <c r="A2570" s="16" t="s">
        <v>8114</v>
      </c>
      <c r="B2570" s="17" t="s">
        <v>8115</v>
      </c>
      <c r="C2570" s="16" t="s">
        <v>8116</v>
      </c>
      <c r="D2570" s="16" t="s">
        <v>3658</v>
      </c>
      <c r="E2570" s="18" t="n">
        <v>1</v>
      </c>
      <c r="F2570" s="16" t="s">
        <v>41</v>
      </c>
      <c r="G2570" s="18" t="n">
        <v>0</v>
      </c>
      <c r="H2570" s="16" t="n">
        <v>1</v>
      </c>
      <c r="I2570" s="18" t="n">
        <v>3</v>
      </c>
      <c r="J2570" s="19" t="n">
        <v>37.88</v>
      </c>
      <c r="K2570" s="19" t="n">
        <v>37.88</v>
      </c>
      <c r="L2570" s="19" t="n">
        <v>36.98</v>
      </c>
      <c r="M2570" s="19" t="n">
        <f aca="false">IF(J2570&gt;0,J2570,K2570)*E2570</f>
        <v>37.88</v>
      </c>
      <c r="N2570" s="20"/>
      <c r="O2570" s="21" t="str">
        <f aca="false">IF(R2570="","",ROUND(R2570*(1-Premissas!$B$4),4))</f>
        <v/>
      </c>
      <c r="P2570" s="22"/>
      <c r="Q2570" s="22"/>
      <c r="R2570" s="23"/>
      <c r="S2570" s="24"/>
      <c r="T2570" s="24"/>
      <c r="U2570" s="25"/>
      <c r="V2570" s="19" t="str">
        <f aca="false">IF(COUNT(N2570:Q2570)=0,"",MIN(N2570:Q2570))</f>
        <v/>
      </c>
      <c r="W2570" s="16" t="str">
        <f aca="false">IF(V2570="","",INDEX($N$4:$Q$4,MATCH(V2570,N2570:Q2570,0)))</f>
        <v/>
      </c>
      <c r="X2570" s="19" t="str">
        <f aca="false">IF(COUNT(N2570:Q2570)&lt;2,"",SMALL(N2570:Q2570,2))</f>
        <v/>
      </c>
      <c r="Y2570" s="26" t="str">
        <f aca="false">IF(OR(V2570="",M2570=0),"",V2570/M2570-1)</f>
        <v/>
      </c>
      <c r="Z2570" s="26" t="str">
        <f aca="false">IF(OR(V2570="",L2570=""),"",V2570/(L2570*E2570)-1)</f>
        <v/>
      </c>
      <c r="AA2570" s="16" t="str">
        <f aca="false">IF(V2570="","SEM OFERTA",IF(OR(Y2570&gt;Premissas!$B$11,Y2570&lt;Premissas!$B$12),"VERIFICAR - UNIDADE/EMBALAGEM",IF(Y2570&gt;Premissas!$B$6,"NÃO COMPRAR - REAJUSTE &gt;5%","COMPRAR")))</f>
        <v>SEM OFERTA</v>
      </c>
      <c r="AB2570" s="18" t="str">
        <f aca="false">IF(W2570="DIMEC",S2570,IF(W2570="MEDCENTRO",U2570,""))</f>
        <v/>
      </c>
      <c r="AC2570" s="18" t="n">
        <f aca="false">IF(AA2570&lt;&gt;"COMPRAR",0,IF(AB2570="",I2570,MIN(I2570,AB2570)))</f>
        <v>0</v>
      </c>
      <c r="AD2570" s="19" t="n">
        <f aca="false">IF(AC2570&gt;0,AC2570*V2570,0)</f>
        <v>0</v>
      </c>
      <c r="AE2570" s="19" t="n">
        <f aca="false">IF(AC2570&gt;0,(M2570-V2570)*AC2570,0)</f>
        <v>0</v>
      </c>
      <c r="AF2570" s="16" t="str">
        <f aca="false">IF(AA2570&lt;&gt;"COMPRAR","",IF(AB2570="",IF(X2570="","",IF(X2570-V2570&lt;0.01,"EMPATE TÉCNICO","")),IF(AB2570&lt;I2570,"ESTOQUE INSUFICIENTE",IF(X2570="","",IF(X2570-V2570&lt;0.01,"EMPATE TÉCNICO","")))))</f>
        <v/>
      </c>
      <c r="AG2570" s="16" t="s">
        <v>1798</v>
      </c>
      <c r="AH2570" s="16" t="s">
        <v>8085</v>
      </c>
    </row>
    <row r="2571" customFormat="false" ht="15" hidden="false" customHeight="false" outlineLevel="0" collapsed="false">
      <c r="A2571" s="16" t="s">
        <v>8117</v>
      </c>
      <c r="B2571" s="17" t="s">
        <v>8118</v>
      </c>
      <c r="C2571" s="16" t="s">
        <v>8119</v>
      </c>
      <c r="D2571" s="16" t="s">
        <v>7876</v>
      </c>
      <c r="E2571" s="18" t="n">
        <v>1</v>
      </c>
      <c r="F2571" s="16" t="s">
        <v>41</v>
      </c>
      <c r="G2571" s="18" t="n">
        <v>7</v>
      </c>
      <c r="H2571" s="16" t="n">
        <v>3.9</v>
      </c>
      <c r="I2571" s="18" t="n">
        <v>3</v>
      </c>
      <c r="J2571" s="19" t="n">
        <v>63.9</v>
      </c>
      <c r="K2571" s="19" t="n">
        <v>63.9</v>
      </c>
      <c r="L2571" s="19" t="n">
        <v>63.9</v>
      </c>
      <c r="M2571" s="19" t="n">
        <f aca="false">IF(J2571&gt;0,J2571,K2571)*E2571</f>
        <v>63.9</v>
      </c>
      <c r="N2571" s="20"/>
      <c r="O2571" s="21" t="str">
        <f aca="false">IF(R2571="","",ROUND(R2571*(1-Premissas!$B$4),4))</f>
        <v/>
      </c>
      <c r="P2571" s="22"/>
      <c r="Q2571" s="22"/>
      <c r="R2571" s="23"/>
      <c r="S2571" s="24"/>
      <c r="T2571" s="24"/>
      <c r="U2571" s="25"/>
      <c r="V2571" s="19" t="str">
        <f aca="false">IF(COUNT(N2571:Q2571)=0,"",MIN(N2571:Q2571))</f>
        <v/>
      </c>
      <c r="W2571" s="16" t="str">
        <f aca="false">IF(V2571="","",INDEX($N$4:$Q$4,MATCH(V2571,N2571:Q2571,0)))</f>
        <v/>
      </c>
      <c r="X2571" s="19" t="str">
        <f aca="false">IF(COUNT(N2571:Q2571)&lt;2,"",SMALL(N2571:Q2571,2))</f>
        <v/>
      </c>
      <c r="Y2571" s="26" t="str">
        <f aca="false">IF(OR(V2571="",M2571=0),"",V2571/M2571-1)</f>
        <v/>
      </c>
      <c r="Z2571" s="26" t="str">
        <f aca="false">IF(OR(V2571="",L2571=""),"",V2571/(L2571*E2571)-1)</f>
        <v/>
      </c>
      <c r="AA2571" s="16" t="str">
        <f aca="false">IF(V2571="","SEM OFERTA",IF(OR(Y2571&gt;Premissas!$B$11,Y2571&lt;Premissas!$B$12),"VERIFICAR - UNIDADE/EMBALAGEM",IF(Y2571&gt;Premissas!$B$6,"NÃO COMPRAR - REAJUSTE &gt;5%","COMPRAR")))</f>
        <v>SEM OFERTA</v>
      </c>
      <c r="AB2571" s="18" t="str">
        <f aca="false">IF(W2571="DIMEC",S2571,IF(W2571="MEDCENTRO",U2571,""))</f>
        <v/>
      </c>
      <c r="AC2571" s="18" t="n">
        <f aca="false">IF(AA2571&lt;&gt;"COMPRAR",0,IF(AB2571="",I2571,MIN(I2571,AB2571)))</f>
        <v>0</v>
      </c>
      <c r="AD2571" s="19" t="n">
        <f aca="false">IF(AC2571&gt;0,AC2571*V2571,0)</f>
        <v>0</v>
      </c>
      <c r="AE2571" s="19" t="n">
        <f aca="false">IF(AC2571&gt;0,(M2571-V2571)*AC2571,0)</f>
        <v>0</v>
      </c>
      <c r="AF2571" s="16" t="str">
        <f aca="false">IF(AA2571&lt;&gt;"COMPRAR","",IF(AB2571="",IF(X2571="","",IF(X2571-V2571&lt;0.01,"EMPATE TÉCNICO","")),IF(AB2571&lt;I2571,"ESTOQUE INSUFICIENTE",IF(X2571="","",IF(X2571-V2571&lt;0.01,"EMPATE TÉCNICO","")))))</f>
        <v/>
      </c>
      <c r="AG2571" s="16" t="s">
        <v>1771</v>
      </c>
      <c r="AH2571" s="16" t="s">
        <v>8085</v>
      </c>
    </row>
    <row r="2572" customFormat="false" ht="15" hidden="false" customHeight="false" outlineLevel="0" collapsed="false">
      <c r="A2572" s="16" t="s">
        <v>8120</v>
      </c>
      <c r="B2572" s="17" t="s">
        <v>8121</v>
      </c>
      <c r="C2572" s="16" t="s">
        <v>8122</v>
      </c>
      <c r="D2572" s="16" t="s">
        <v>7876</v>
      </c>
      <c r="E2572" s="18" t="n">
        <v>1</v>
      </c>
      <c r="F2572" s="16" t="s">
        <v>41</v>
      </c>
      <c r="G2572" s="18" t="n">
        <v>8</v>
      </c>
      <c r="H2572" s="16" t="n">
        <v>3.7</v>
      </c>
      <c r="I2572" s="18" t="n">
        <v>2</v>
      </c>
      <c r="J2572" s="19" t="n">
        <v>61.99</v>
      </c>
      <c r="K2572" s="19" t="n">
        <v>61.99</v>
      </c>
      <c r="L2572" s="19" t="n">
        <v>60.9</v>
      </c>
      <c r="M2572" s="19" t="n">
        <f aca="false">IF(J2572&gt;0,J2572,K2572)*E2572</f>
        <v>61.99</v>
      </c>
      <c r="N2572" s="20"/>
      <c r="O2572" s="21" t="str">
        <f aca="false">IF(R2572="","",ROUND(R2572*(1-Premissas!$B$4),4))</f>
        <v/>
      </c>
      <c r="P2572" s="22"/>
      <c r="Q2572" s="22"/>
      <c r="R2572" s="23"/>
      <c r="S2572" s="24"/>
      <c r="T2572" s="24"/>
      <c r="U2572" s="25"/>
      <c r="V2572" s="19" t="str">
        <f aca="false">IF(COUNT(N2572:Q2572)=0,"",MIN(N2572:Q2572))</f>
        <v/>
      </c>
      <c r="W2572" s="16" t="str">
        <f aca="false">IF(V2572="","",INDEX($N$4:$Q$4,MATCH(V2572,N2572:Q2572,0)))</f>
        <v/>
      </c>
      <c r="X2572" s="19" t="str">
        <f aca="false">IF(COUNT(N2572:Q2572)&lt;2,"",SMALL(N2572:Q2572,2))</f>
        <v/>
      </c>
      <c r="Y2572" s="26" t="str">
        <f aca="false">IF(OR(V2572="",M2572=0),"",V2572/M2572-1)</f>
        <v/>
      </c>
      <c r="Z2572" s="26" t="str">
        <f aca="false">IF(OR(V2572="",L2572=""),"",V2572/(L2572*E2572)-1)</f>
        <v/>
      </c>
      <c r="AA2572" s="16" t="str">
        <f aca="false">IF(V2572="","SEM OFERTA",IF(OR(Y2572&gt;Premissas!$B$11,Y2572&lt;Premissas!$B$12),"VERIFICAR - UNIDADE/EMBALAGEM",IF(Y2572&gt;Premissas!$B$6,"NÃO COMPRAR - REAJUSTE &gt;5%","COMPRAR")))</f>
        <v>SEM OFERTA</v>
      </c>
      <c r="AB2572" s="18" t="str">
        <f aca="false">IF(W2572="DIMEC",S2572,IF(W2572="MEDCENTRO",U2572,""))</f>
        <v/>
      </c>
      <c r="AC2572" s="18" t="n">
        <f aca="false">IF(AA2572&lt;&gt;"COMPRAR",0,IF(AB2572="",I2572,MIN(I2572,AB2572)))</f>
        <v>0</v>
      </c>
      <c r="AD2572" s="19" t="n">
        <f aca="false">IF(AC2572&gt;0,AC2572*V2572,0)</f>
        <v>0</v>
      </c>
      <c r="AE2572" s="19" t="n">
        <f aca="false">IF(AC2572&gt;0,(M2572-V2572)*AC2572,0)</f>
        <v>0</v>
      </c>
      <c r="AF2572" s="16" t="str">
        <f aca="false">IF(AA2572&lt;&gt;"COMPRAR","",IF(AB2572="",IF(X2572="","",IF(X2572-V2572&lt;0.01,"EMPATE TÉCNICO","")),IF(AB2572&lt;I2572,"ESTOQUE INSUFICIENTE",IF(X2572="","",IF(X2572-V2572&lt;0.01,"EMPATE TÉCNICO","")))))</f>
        <v/>
      </c>
      <c r="AG2572" s="16" t="s">
        <v>1771</v>
      </c>
      <c r="AH2572" s="16" t="s">
        <v>8085</v>
      </c>
    </row>
    <row r="2573" customFormat="false" ht="15" hidden="false" customHeight="false" outlineLevel="0" collapsed="false">
      <c r="A2573" s="16" t="s">
        <v>8123</v>
      </c>
      <c r="B2573" s="17" t="s">
        <v>8124</v>
      </c>
      <c r="C2573" s="16" t="s">
        <v>8125</v>
      </c>
      <c r="D2573" s="16" t="s">
        <v>7876</v>
      </c>
      <c r="E2573" s="18" t="n">
        <v>1</v>
      </c>
      <c r="F2573" s="16" t="s">
        <v>41</v>
      </c>
      <c r="G2573" s="18" t="n">
        <v>1</v>
      </c>
      <c r="H2573" s="16" t="n">
        <v>5.2</v>
      </c>
      <c r="I2573" s="18" t="n">
        <v>13</v>
      </c>
      <c r="J2573" s="19" t="n">
        <v>16.99</v>
      </c>
      <c r="K2573" s="19" t="n">
        <v>16.99</v>
      </c>
      <c r="L2573" s="19" t="n">
        <v>16.99</v>
      </c>
      <c r="M2573" s="19" t="n">
        <f aca="false">IF(J2573&gt;0,J2573,K2573)*E2573</f>
        <v>16.99</v>
      </c>
      <c r="N2573" s="20"/>
      <c r="O2573" s="21" t="str">
        <f aca="false">IF(R2573="","",ROUND(R2573*(1-Premissas!$B$4),4))</f>
        <v/>
      </c>
      <c r="P2573" s="22"/>
      <c r="Q2573" s="22"/>
      <c r="R2573" s="23"/>
      <c r="S2573" s="24"/>
      <c r="T2573" s="24"/>
      <c r="U2573" s="25"/>
      <c r="V2573" s="19" t="str">
        <f aca="false">IF(COUNT(N2573:Q2573)=0,"",MIN(N2573:Q2573))</f>
        <v/>
      </c>
      <c r="W2573" s="16" t="str">
        <f aca="false">IF(V2573="","",INDEX($N$4:$Q$4,MATCH(V2573,N2573:Q2573,0)))</f>
        <v/>
      </c>
      <c r="X2573" s="19" t="str">
        <f aca="false">IF(COUNT(N2573:Q2573)&lt;2,"",SMALL(N2573:Q2573,2))</f>
        <v/>
      </c>
      <c r="Y2573" s="26" t="str">
        <f aca="false">IF(OR(V2573="",M2573=0),"",V2573/M2573-1)</f>
        <v/>
      </c>
      <c r="Z2573" s="26" t="str">
        <f aca="false">IF(OR(V2573="",L2573=""),"",V2573/(L2573*E2573)-1)</f>
        <v/>
      </c>
      <c r="AA2573" s="16" t="str">
        <f aca="false">IF(V2573="","SEM OFERTA",IF(OR(Y2573&gt;Premissas!$B$11,Y2573&lt;Premissas!$B$12),"VERIFICAR - UNIDADE/EMBALAGEM",IF(Y2573&gt;Premissas!$B$6,"NÃO COMPRAR - REAJUSTE &gt;5%","COMPRAR")))</f>
        <v>SEM OFERTA</v>
      </c>
      <c r="AB2573" s="18" t="str">
        <f aca="false">IF(W2573="DIMEC",S2573,IF(W2573="MEDCENTRO",U2573,""))</f>
        <v/>
      </c>
      <c r="AC2573" s="18" t="n">
        <f aca="false">IF(AA2573&lt;&gt;"COMPRAR",0,IF(AB2573="",I2573,MIN(I2573,AB2573)))</f>
        <v>0</v>
      </c>
      <c r="AD2573" s="19" t="n">
        <f aca="false">IF(AC2573&gt;0,AC2573*V2573,0)</f>
        <v>0</v>
      </c>
      <c r="AE2573" s="19" t="n">
        <f aca="false">IF(AC2573&gt;0,(M2573-V2573)*AC2573,0)</f>
        <v>0</v>
      </c>
      <c r="AF2573" s="16" t="str">
        <f aca="false">IF(AA2573&lt;&gt;"COMPRAR","",IF(AB2573="",IF(X2573="","",IF(X2573-V2573&lt;0.01,"EMPATE TÉCNICO","")),IF(AB2573&lt;I2573,"ESTOQUE INSUFICIENTE",IF(X2573="","",IF(X2573-V2573&lt;0.01,"EMPATE TÉCNICO","")))))</f>
        <v/>
      </c>
      <c r="AG2573" s="16" t="s">
        <v>1897</v>
      </c>
      <c r="AH2573" s="16" t="s">
        <v>8085</v>
      </c>
    </row>
    <row r="2574" customFormat="false" ht="15" hidden="false" customHeight="false" outlineLevel="0" collapsed="false">
      <c r="A2574" s="16" t="s">
        <v>8126</v>
      </c>
      <c r="B2574" s="17" t="s">
        <v>8127</v>
      </c>
      <c r="C2574" s="16" t="s">
        <v>8128</v>
      </c>
      <c r="D2574" s="16" t="s">
        <v>7876</v>
      </c>
      <c r="E2574" s="18" t="n">
        <v>1</v>
      </c>
      <c r="F2574" s="16" t="s">
        <v>41</v>
      </c>
      <c r="G2574" s="18" t="n">
        <v>5</v>
      </c>
      <c r="H2574" s="16" t="n">
        <v>4.2</v>
      </c>
      <c r="I2574" s="18" t="n">
        <v>6</v>
      </c>
      <c r="J2574" s="19" t="n">
        <v>20.39</v>
      </c>
      <c r="K2574" s="19" t="n">
        <v>20.39</v>
      </c>
      <c r="L2574" s="19" t="n">
        <v>17.99</v>
      </c>
      <c r="M2574" s="19" t="n">
        <f aca="false">IF(J2574&gt;0,J2574,K2574)*E2574</f>
        <v>20.39</v>
      </c>
      <c r="N2574" s="20"/>
      <c r="O2574" s="21" t="str">
        <f aca="false">IF(R2574="","",ROUND(R2574*(1-Premissas!$B$4),4))</f>
        <v/>
      </c>
      <c r="P2574" s="22"/>
      <c r="Q2574" s="22"/>
      <c r="R2574" s="23"/>
      <c r="S2574" s="24"/>
      <c r="T2574" s="24"/>
      <c r="U2574" s="25"/>
      <c r="V2574" s="19" t="str">
        <f aca="false">IF(COUNT(N2574:Q2574)=0,"",MIN(N2574:Q2574))</f>
        <v/>
      </c>
      <c r="W2574" s="16" t="str">
        <f aca="false">IF(V2574="","",INDEX($N$4:$Q$4,MATCH(V2574,N2574:Q2574,0)))</f>
        <v/>
      </c>
      <c r="X2574" s="19" t="str">
        <f aca="false">IF(COUNT(N2574:Q2574)&lt;2,"",SMALL(N2574:Q2574,2))</f>
        <v/>
      </c>
      <c r="Y2574" s="26" t="str">
        <f aca="false">IF(OR(V2574="",M2574=0),"",V2574/M2574-1)</f>
        <v/>
      </c>
      <c r="Z2574" s="26" t="str">
        <f aca="false">IF(OR(V2574="",L2574=""),"",V2574/(L2574*E2574)-1)</f>
        <v/>
      </c>
      <c r="AA2574" s="16" t="str">
        <f aca="false">IF(V2574="","SEM OFERTA",IF(OR(Y2574&gt;Premissas!$B$11,Y2574&lt;Premissas!$B$12),"VERIFICAR - UNIDADE/EMBALAGEM",IF(Y2574&gt;Premissas!$B$6,"NÃO COMPRAR - REAJUSTE &gt;5%","COMPRAR")))</f>
        <v>SEM OFERTA</v>
      </c>
      <c r="AB2574" s="18" t="str">
        <f aca="false">IF(W2574="DIMEC",S2574,IF(W2574="MEDCENTRO",U2574,""))</f>
        <v/>
      </c>
      <c r="AC2574" s="18" t="n">
        <f aca="false">IF(AA2574&lt;&gt;"COMPRAR",0,IF(AB2574="",I2574,MIN(I2574,AB2574)))</f>
        <v>0</v>
      </c>
      <c r="AD2574" s="19" t="n">
        <f aca="false">IF(AC2574&gt;0,AC2574*V2574,0)</f>
        <v>0</v>
      </c>
      <c r="AE2574" s="19" t="n">
        <f aca="false">IF(AC2574&gt;0,(M2574-V2574)*AC2574,0)</f>
        <v>0</v>
      </c>
      <c r="AF2574" s="16" t="str">
        <f aca="false">IF(AA2574&lt;&gt;"COMPRAR","",IF(AB2574="",IF(X2574="","",IF(X2574-V2574&lt;0.01,"EMPATE TÉCNICO","")),IF(AB2574&lt;I2574,"ESTOQUE INSUFICIENTE",IF(X2574="","",IF(X2574-V2574&lt;0.01,"EMPATE TÉCNICO","")))))</f>
        <v/>
      </c>
      <c r="AG2574" s="16" t="s">
        <v>1897</v>
      </c>
      <c r="AH2574" s="16" t="s">
        <v>8085</v>
      </c>
    </row>
    <row r="2575" customFormat="false" ht="15" hidden="false" customHeight="false" outlineLevel="0" collapsed="false">
      <c r="A2575" s="16" t="s">
        <v>8129</v>
      </c>
      <c r="B2575" s="17" t="s">
        <v>8130</v>
      </c>
      <c r="C2575" s="16" t="s">
        <v>8131</v>
      </c>
      <c r="D2575" s="16" t="s">
        <v>7876</v>
      </c>
      <c r="E2575" s="18" t="n">
        <v>1</v>
      </c>
      <c r="F2575" s="16" t="s">
        <v>41</v>
      </c>
      <c r="G2575" s="18" t="n">
        <v>7</v>
      </c>
      <c r="H2575" s="16" t="n">
        <v>4.6</v>
      </c>
      <c r="I2575" s="18" t="n">
        <v>5</v>
      </c>
      <c r="J2575" s="19" t="n">
        <v>19.99</v>
      </c>
      <c r="K2575" s="19" t="n">
        <v>19.99</v>
      </c>
      <c r="L2575" s="19" t="n">
        <v>16.99</v>
      </c>
      <c r="M2575" s="19" t="n">
        <f aca="false">IF(J2575&gt;0,J2575,K2575)*E2575</f>
        <v>19.99</v>
      </c>
      <c r="N2575" s="20"/>
      <c r="O2575" s="21" t="str">
        <f aca="false">IF(R2575="","",ROUND(R2575*(1-Premissas!$B$4),4))</f>
        <v/>
      </c>
      <c r="P2575" s="22"/>
      <c r="Q2575" s="22"/>
      <c r="R2575" s="23"/>
      <c r="S2575" s="24"/>
      <c r="T2575" s="24"/>
      <c r="U2575" s="25"/>
      <c r="V2575" s="19" t="str">
        <f aca="false">IF(COUNT(N2575:Q2575)=0,"",MIN(N2575:Q2575))</f>
        <v/>
      </c>
      <c r="W2575" s="16" t="str">
        <f aca="false">IF(V2575="","",INDEX($N$4:$Q$4,MATCH(V2575,N2575:Q2575,0)))</f>
        <v/>
      </c>
      <c r="X2575" s="19" t="str">
        <f aca="false">IF(COUNT(N2575:Q2575)&lt;2,"",SMALL(N2575:Q2575,2))</f>
        <v/>
      </c>
      <c r="Y2575" s="26" t="str">
        <f aca="false">IF(OR(V2575="",M2575=0),"",V2575/M2575-1)</f>
        <v/>
      </c>
      <c r="Z2575" s="26" t="str">
        <f aca="false">IF(OR(V2575="",L2575=""),"",V2575/(L2575*E2575)-1)</f>
        <v/>
      </c>
      <c r="AA2575" s="16" t="str">
        <f aca="false">IF(V2575="","SEM OFERTA",IF(OR(Y2575&gt;Premissas!$B$11,Y2575&lt;Premissas!$B$12),"VERIFICAR - UNIDADE/EMBALAGEM",IF(Y2575&gt;Premissas!$B$6,"NÃO COMPRAR - REAJUSTE &gt;5%","COMPRAR")))</f>
        <v>SEM OFERTA</v>
      </c>
      <c r="AB2575" s="18" t="str">
        <f aca="false">IF(W2575="DIMEC",S2575,IF(W2575="MEDCENTRO",U2575,""))</f>
        <v/>
      </c>
      <c r="AC2575" s="18" t="n">
        <f aca="false">IF(AA2575&lt;&gt;"COMPRAR",0,IF(AB2575="",I2575,MIN(I2575,AB2575)))</f>
        <v>0</v>
      </c>
      <c r="AD2575" s="19" t="n">
        <f aca="false">IF(AC2575&gt;0,AC2575*V2575,0)</f>
        <v>0</v>
      </c>
      <c r="AE2575" s="19" t="n">
        <f aca="false">IF(AC2575&gt;0,(M2575-V2575)*AC2575,0)</f>
        <v>0</v>
      </c>
      <c r="AF2575" s="16" t="str">
        <f aca="false">IF(AA2575&lt;&gt;"COMPRAR","",IF(AB2575="",IF(X2575="","",IF(X2575-V2575&lt;0.01,"EMPATE TÉCNICO","")),IF(AB2575&lt;I2575,"ESTOQUE INSUFICIENTE",IF(X2575="","",IF(X2575-V2575&lt;0.01,"EMPATE TÉCNICO","")))))</f>
        <v/>
      </c>
      <c r="AG2575" s="16" t="s">
        <v>1771</v>
      </c>
      <c r="AH2575" s="16" t="s">
        <v>8085</v>
      </c>
    </row>
    <row r="2576" customFormat="false" ht="15" hidden="false" customHeight="false" outlineLevel="0" collapsed="false">
      <c r="A2576" s="16" t="s">
        <v>8132</v>
      </c>
      <c r="B2576" s="17" t="s">
        <v>8133</v>
      </c>
      <c r="C2576" s="16" t="s">
        <v>8134</v>
      </c>
      <c r="D2576" s="16" t="s">
        <v>7876</v>
      </c>
      <c r="E2576" s="18" t="n">
        <v>1</v>
      </c>
      <c r="F2576" s="16" t="s">
        <v>41</v>
      </c>
      <c r="G2576" s="18" t="n">
        <v>3</v>
      </c>
      <c r="H2576" s="16" t="n">
        <v>4.3</v>
      </c>
      <c r="I2576" s="18" t="n">
        <v>9</v>
      </c>
      <c r="J2576" s="19" t="n">
        <v>25.99</v>
      </c>
      <c r="K2576" s="19" t="n">
        <v>25.99</v>
      </c>
      <c r="L2576" s="19" t="n">
        <v>25.99</v>
      </c>
      <c r="M2576" s="19" t="n">
        <f aca="false">IF(J2576&gt;0,J2576,K2576)*E2576</f>
        <v>25.99</v>
      </c>
      <c r="N2576" s="20"/>
      <c r="O2576" s="21" t="str">
        <f aca="false">IF(R2576="","",ROUND(R2576*(1-Premissas!$B$4),4))</f>
        <v/>
      </c>
      <c r="P2576" s="22"/>
      <c r="Q2576" s="22"/>
      <c r="R2576" s="23"/>
      <c r="S2576" s="24"/>
      <c r="T2576" s="24"/>
      <c r="U2576" s="25"/>
      <c r="V2576" s="19" t="str">
        <f aca="false">IF(COUNT(N2576:Q2576)=0,"",MIN(N2576:Q2576))</f>
        <v/>
      </c>
      <c r="W2576" s="16" t="str">
        <f aca="false">IF(V2576="","",INDEX($N$4:$Q$4,MATCH(V2576,N2576:Q2576,0)))</f>
        <v/>
      </c>
      <c r="X2576" s="19" t="str">
        <f aca="false">IF(COUNT(N2576:Q2576)&lt;2,"",SMALL(N2576:Q2576,2))</f>
        <v/>
      </c>
      <c r="Y2576" s="26" t="str">
        <f aca="false">IF(OR(V2576="",M2576=0),"",V2576/M2576-1)</f>
        <v/>
      </c>
      <c r="Z2576" s="26" t="str">
        <f aca="false">IF(OR(V2576="",L2576=""),"",V2576/(L2576*E2576)-1)</f>
        <v/>
      </c>
      <c r="AA2576" s="16" t="str">
        <f aca="false">IF(V2576="","SEM OFERTA",IF(OR(Y2576&gt;Premissas!$B$11,Y2576&lt;Premissas!$B$12),"VERIFICAR - UNIDADE/EMBALAGEM",IF(Y2576&gt;Premissas!$B$6,"NÃO COMPRAR - REAJUSTE &gt;5%","COMPRAR")))</f>
        <v>SEM OFERTA</v>
      </c>
      <c r="AB2576" s="18" t="str">
        <f aca="false">IF(W2576="DIMEC",S2576,IF(W2576="MEDCENTRO",U2576,""))</f>
        <v/>
      </c>
      <c r="AC2576" s="18" t="n">
        <f aca="false">IF(AA2576&lt;&gt;"COMPRAR",0,IF(AB2576="",I2576,MIN(I2576,AB2576)))</f>
        <v>0</v>
      </c>
      <c r="AD2576" s="19" t="n">
        <f aca="false">IF(AC2576&gt;0,AC2576*V2576,0)</f>
        <v>0</v>
      </c>
      <c r="AE2576" s="19" t="n">
        <f aca="false">IF(AC2576&gt;0,(M2576-V2576)*AC2576,0)</f>
        <v>0</v>
      </c>
      <c r="AF2576" s="16" t="str">
        <f aca="false">IF(AA2576&lt;&gt;"COMPRAR","",IF(AB2576="",IF(X2576="","",IF(X2576-V2576&lt;0.01,"EMPATE TÉCNICO","")),IF(AB2576&lt;I2576,"ESTOQUE INSUFICIENTE",IF(X2576="","",IF(X2576-V2576&lt;0.01,"EMPATE TÉCNICO","")))))</f>
        <v/>
      </c>
      <c r="AG2576" s="16" t="s">
        <v>1771</v>
      </c>
      <c r="AH2576" s="16" t="s">
        <v>8085</v>
      </c>
    </row>
    <row r="2577" customFormat="false" ht="15" hidden="false" customHeight="false" outlineLevel="0" collapsed="false">
      <c r="A2577" s="16" t="s">
        <v>8135</v>
      </c>
      <c r="B2577" s="17" t="s">
        <v>8136</v>
      </c>
      <c r="C2577" s="16" t="s">
        <v>8137</v>
      </c>
      <c r="D2577" s="16" t="s">
        <v>7876</v>
      </c>
      <c r="E2577" s="18" t="n">
        <v>1</v>
      </c>
      <c r="F2577" s="16" t="s">
        <v>41</v>
      </c>
      <c r="G2577" s="18" t="n">
        <v>8</v>
      </c>
      <c r="H2577" s="16" t="n">
        <v>4.8</v>
      </c>
      <c r="I2577" s="18" t="n">
        <v>5</v>
      </c>
      <c r="J2577" s="19" t="n">
        <v>28.99</v>
      </c>
      <c r="K2577" s="19" t="n">
        <v>28.99</v>
      </c>
      <c r="L2577" s="19" t="n">
        <v>25.99</v>
      </c>
      <c r="M2577" s="19" t="n">
        <f aca="false">IF(J2577&gt;0,J2577,K2577)*E2577</f>
        <v>28.99</v>
      </c>
      <c r="N2577" s="20"/>
      <c r="O2577" s="21" t="str">
        <f aca="false">IF(R2577="","",ROUND(R2577*(1-Premissas!$B$4),4))</f>
        <v/>
      </c>
      <c r="P2577" s="22"/>
      <c r="Q2577" s="22"/>
      <c r="R2577" s="23"/>
      <c r="S2577" s="24"/>
      <c r="T2577" s="24"/>
      <c r="U2577" s="25"/>
      <c r="V2577" s="19" t="str">
        <f aca="false">IF(COUNT(N2577:Q2577)=0,"",MIN(N2577:Q2577))</f>
        <v/>
      </c>
      <c r="W2577" s="16" t="str">
        <f aca="false">IF(V2577="","",INDEX($N$4:$Q$4,MATCH(V2577,N2577:Q2577,0)))</f>
        <v/>
      </c>
      <c r="X2577" s="19" t="str">
        <f aca="false">IF(COUNT(N2577:Q2577)&lt;2,"",SMALL(N2577:Q2577,2))</f>
        <v/>
      </c>
      <c r="Y2577" s="26" t="str">
        <f aca="false">IF(OR(V2577="",M2577=0),"",V2577/M2577-1)</f>
        <v/>
      </c>
      <c r="Z2577" s="26" t="str">
        <f aca="false">IF(OR(V2577="",L2577=""),"",V2577/(L2577*E2577)-1)</f>
        <v/>
      </c>
      <c r="AA2577" s="16" t="str">
        <f aca="false">IF(V2577="","SEM OFERTA",IF(OR(Y2577&gt;Premissas!$B$11,Y2577&lt;Premissas!$B$12),"VERIFICAR - UNIDADE/EMBALAGEM",IF(Y2577&gt;Premissas!$B$6,"NÃO COMPRAR - REAJUSTE &gt;5%","COMPRAR")))</f>
        <v>SEM OFERTA</v>
      </c>
      <c r="AB2577" s="18" t="str">
        <f aca="false">IF(W2577="DIMEC",S2577,IF(W2577="MEDCENTRO",U2577,""))</f>
        <v/>
      </c>
      <c r="AC2577" s="18" t="n">
        <f aca="false">IF(AA2577&lt;&gt;"COMPRAR",0,IF(AB2577="",I2577,MIN(I2577,AB2577)))</f>
        <v>0</v>
      </c>
      <c r="AD2577" s="19" t="n">
        <f aca="false">IF(AC2577&gt;0,AC2577*V2577,0)</f>
        <v>0</v>
      </c>
      <c r="AE2577" s="19" t="n">
        <f aca="false">IF(AC2577&gt;0,(M2577-V2577)*AC2577,0)</f>
        <v>0</v>
      </c>
      <c r="AF2577" s="16" t="str">
        <f aca="false">IF(AA2577&lt;&gt;"COMPRAR","",IF(AB2577="",IF(X2577="","",IF(X2577-V2577&lt;0.01,"EMPATE TÉCNICO","")),IF(AB2577&lt;I2577,"ESTOQUE INSUFICIENTE",IF(X2577="","",IF(X2577-V2577&lt;0.01,"EMPATE TÉCNICO","")))))</f>
        <v/>
      </c>
      <c r="AG2577" s="16" t="s">
        <v>1771</v>
      </c>
      <c r="AH2577" s="16" t="s">
        <v>8085</v>
      </c>
    </row>
    <row r="2578" customFormat="false" ht="15" hidden="false" customHeight="false" outlineLevel="0" collapsed="false">
      <c r="A2578" s="16" t="s">
        <v>8138</v>
      </c>
      <c r="B2578" s="17" t="s">
        <v>8139</v>
      </c>
      <c r="C2578" s="16" t="s">
        <v>8140</v>
      </c>
      <c r="D2578" s="16" t="s">
        <v>7876</v>
      </c>
      <c r="E2578" s="18" t="n">
        <v>8</v>
      </c>
      <c r="F2578" s="16" t="s">
        <v>43</v>
      </c>
      <c r="G2578" s="18" t="n">
        <v>1</v>
      </c>
      <c r="H2578" s="16" t="n">
        <v>2.3</v>
      </c>
      <c r="I2578" s="18" t="n">
        <v>1</v>
      </c>
      <c r="J2578" s="19" t="n">
        <v>16.29</v>
      </c>
      <c r="K2578" s="19" t="n">
        <v>16.29</v>
      </c>
      <c r="L2578" s="19" t="n">
        <v>16.29</v>
      </c>
      <c r="M2578" s="19" t="n">
        <f aca="false">IF(J2578&gt;0,J2578,K2578)*E2578</f>
        <v>130.32</v>
      </c>
      <c r="N2578" s="20"/>
      <c r="O2578" s="21" t="str">
        <f aca="false">IF(R2578="","",ROUND(R2578*(1-Premissas!$B$4),4))</f>
        <v/>
      </c>
      <c r="P2578" s="22"/>
      <c r="Q2578" s="22"/>
      <c r="R2578" s="23"/>
      <c r="S2578" s="24"/>
      <c r="T2578" s="24"/>
      <c r="U2578" s="25"/>
      <c r="V2578" s="19" t="str">
        <f aca="false">IF(COUNT(N2578:Q2578)=0,"",MIN(N2578:Q2578))</f>
        <v/>
      </c>
      <c r="W2578" s="16" t="str">
        <f aca="false">IF(V2578="","",INDEX($N$4:$Q$4,MATCH(V2578,N2578:Q2578,0)))</f>
        <v/>
      </c>
      <c r="X2578" s="19" t="str">
        <f aca="false">IF(COUNT(N2578:Q2578)&lt;2,"",SMALL(N2578:Q2578,2))</f>
        <v/>
      </c>
      <c r="Y2578" s="26" t="str">
        <f aca="false">IF(OR(V2578="",M2578=0),"",V2578/M2578-1)</f>
        <v/>
      </c>
      <c r="Z2578" s="26" t="str">
        <f aca="false">IF(OR(V2578="",L2578=""),"",V2578/(L2578*E2578)-1)</f>
        <v/>
      </c>
      <c r="AA2578" s="16" t="str">
        <f aca="false">IF(V2578="","SEM OFERTA",IF(OR(Y2578&gt;Premissas!$B$11,Y2578&lt;Premissas!$B$12),"VERIFICAR - UNIDADE/EMBALAGEM",IF(Y2578&gt;Premissas!$B$6,"NÃO COMPRAR - REAJUSTE &gt;5%","COMPRAR")))</f>
        <v>SEM OFERTA</v>
      </c>
      <c r="AB2578" s="18" t="str">
        <f aca="false">IF(W2578="DIMEC",S2578,IF(W2578="MEDCENTRO",U2578,""))</f>
        <v/>
      </c>
      <c r="AC2578" s="18" t="n">
        <f aca="false">IF(AA2578&lt;&gt;"COMPRAR",0,IF(AB2578="",I2578,MIN(I2578,AB2578)))</f>
        <v>0</v>
      </c>
      <c r="AD2578" s="19" t="n">
        <f aca="false">IF(AC2578&gt;0,AC2578*V2578,0)</f>
        <v>0</v>
      </c>
      <c r="AE2578" s="19" t="n">
        <f aca="false">IF(AC2578&gt;0,(M2578-V2578)*AC2578,0)</f>
        <v>0</v>
      </c>
      <c r="AF2578" s="16" t="str">
        <f aca="false">IF(AA2578&lt;&gt;"COMPRAR","",IF(AB2578="",IF(X2578="","",IF(X2578-V2578&lt;0.01,"EMPATE TÉCNICO","")),IF(AB2578&lt;I2578,"ESTOQUE INSUFICIENTE",IF(X2578="","",IF(X2578-V2578&lt;0.01,"EMPATE TÉCNICO","")))))</f>
        <v/>
      </c>
      <c r="AG2578" s="16" t="s">
        <v>203</v>
      </c>
      <c r="AH2578" s="16" t="s">
        <v>8085</v>
      </c>
    </row>
    <row r="2579" customFormat="false" ht="15" hidden="false" customHeight="false" outlineLevel="0" collapsed="false">
      <c r="A2579" s="16" t="s">
        <v>8141</v>
      </c>
      <c r="B2579" s="17" t="s">
        <v>8142</v>
      </c>
      <c r="C2579" s="16" t="s">
        <v>8143</v>
      </c>
      <c r="D2579" s="16" t="s">
        <v>7876</v>
      </c>
      <c r="E2579" s="18" t="n">
        <v>1</v>
      </c>
      <c r="F2579" s="16" t="s">
        <v>41</v>
      </c>
      <c r="G2579" s="18" t="n">
        <v>9</v>
      </c>
      <c r="H2579" s="16" t="n">
        <v>4.7</v>
      </c>
      <c r="I2579" s="18" t="n">
        <v>4</v>
      </c>
      <c r="J2579" s="19" t="n">
        <v>33.9</v>
      </c>
      <c r="K2579" s="19" t="n">
        <v>33.9</v>
      </c>
      <c r="L2579" s="19" t="n">
        <v>33.9</v>
      </c>
      <c r="M2579" s="19" t="n">
        <f aca="false">IF(J2579&gt;0,J2579,K2579)*E2579</f>
        <v>33.9</v>
      </c>
      <c r="N2579" s="20"/>
      <c r="O2579" s="21" t="str">
        <f aca="false">IF(R2579="","",ROUND(R2579*(1-Premissas!$B$4),4))</f>
        <v/>
      </c>
      <c r="P2579" s="22"/>
      <c r="Q2579" s="22"/>
      <c r="R2579" s="23"/>
      <c r="S2579" s="24"/>
      <c r="T2579" s="24"/>
      <c r="U2579" s="25"/>
      <c r="V2579" s="19" t="str">
        <f aca="false">IF(COUNT(N2579:Q2579)=0,"",MIN(N2579:Q2579))</f>
        <v/>
      </c>
      <c r="W2579" s="16" t="str">
        <f aca="false">IF(V2579="","",INDEX($N$4:$Q$4,MATCH(V2579,N2579:Q2579,0)))</f>
        <v/>
      </c>
      <c r="X2579" s="19" t="str">
        <f aca="false">IF(COUNT(N2579:Q2579)&lt;2,"",SMALL(N2579:Q2579,2))</f>
        <v/>
      </c>
      <c r="Y2579" s="26" t="str">
        <f aca="false">IF(OR(V2579="",M2579=0),"",V2579/M2579-1)</f>
        <v/>
      </c>
      <c r="Z2579" s="26" t="str">
        <f aca="false">IF(OR(V2579="",L2579=""),"",V2579/(L2579*E2579)-1)</f>
        <v/>
      </c>
      <c r="AA2579" s="16" t="str">
        <f aca="false">IF(V2579="","SEM OFERTA",IF(OR(Y2579&gt;Premissas!$B$11,Y2579&lt;Premissas!$B$12),"VERIFICAR - UNIDADE/EMBALAGEM",IF(Y2579&gt;Premissas!$B$6,"NÃO COMPRAR - REAJUSTE &gt;5%","COMPRAR")))</f>
        <v>SEM OFERTA</v>
      </c>
      <c r="AB2579" s="18" t="str">
        <f aca="false">IF(W2579="DIMEC",S2579,IF(W2579="MEDCENTRO",U2579,""))</f>
        <v/>
      </c>
      <c r="AC2579" s="18" t="n">
        <f aca="false">IF(AA2579&lt;&gt;"COMPRAR",0,IF(AB2579="",I2579,MIN(I2579,AB2579)))</f>
        <v>0</v>
      </c>
      <c r="AD2579" s="19" t="n">
        <f aca="false">IF(AC2579&gt;0,AC2579*V2579,0)</f>
        <v>0</v>
      </c>
      <c r="AE2579" s="19" t="n">
        <f aca="false">IF(AC2579&gt;0,(M2579-V2579)*AC2579,0)</f>
        <v>0</v>
      </c>
      <c r="AF2579" s="16" t="str">
        <f aca="false">IF(AA2579&lt;&gt;"COMPRAR","",IF(AB2579="",IF(X2579="","",IF(X2579-V2579&lt;0.01,"EMPATE TÉCNICO","")),IF(AB2579&lt;I2579,"ESTOQUE INSUFICIENTE",IF(X2579="","",IF(X2579-V2579&lt;0.01,"EMPATE TÉCNICO","")))))</f>
        <v/>
      </c>
      <c r="AG2579" s="16" t="s">
        <v>203</v>
      </c>
      <c r="AH2579" s="16" t="s">
        <v>8085</v>
      </c>
    </row>
    <row r="2580" customFormat="false" ht="15" hidden="false" customHeight="false" outlineLevel="0" collapsed="false">
      <c r="A2580" s="16" t="s">
        <v>8144</v>
      </c>
      <c r="B2580" s="17" t="s">
        <v>8145</v>
      </c>
      <c r="C2580" s="16" t="s">
        <v>8146</v>
      </c>
      <c r="D2580" s="16" t="s">
        <v>7876</v>
      </c>
      <c r="E2580" s="18" t="n">
        <v>6</v>
      </c>
      <c r="F2580" s="16" t="s">
        <v>41</v>
      </c>
      <c r="G2580" s="18" t="n">
        <v>6</v>
      </c>
      <c r="H2580" s="16" t="n">
        <v>6.4</v>
      </c>
      <c r="I2580" s="18" t="n">
        <v>2</v>
      </c>
      <c r="J2580" s="19" t="n">
        <v>28.965</v>
      </c>
      <c r="K2580" s="19" t="n">
        <v>28.965</v>
      </c>
      <c r="L2580" s="19" t="n">
        <v>28.965</v>
      </c>
      <c r="M2580" s="19" t="n">
        <f aca="false">IF(J2580&gt;0,J2580,K2580)*E2580</f>
        <v>173.79</v>
      </c>
      <c r="N2580" s="20"/>
      <c r="O2580" s="21" t="str">
        <f aca="false">IF(R2580="","",ROUND(R2580*(1-Premissas!$B$4),4))</f>
        <v/>
      </c>
      <c r="P2580" s="22"/>
      <c r="Q2580" s="22"/>
      <c r="R2580" s="23"/>
      <c r="S2580" s="24"/>
      <c r="T2580" s="24"/>
      <c r="U2580" s="25"/>
      <c r="V2580" s="19" t="str">
        <f aca="false">IF(COUNT(N2580:Q2580)=0,"",MIN(N2580:Q2580))</f>
        <v/>
      </c>
      <c r="W2580" s="16" t="str">
        <f aca="false">IF(V2580="","",INDEX($N$4:$Q$4,MATCH(V2580,N2580:Q2580,0)))</f>
        <v/>
      </c>
      <c r="X2580" s="19" t="str">
        <f aca="false">IF(COUNT(N2580:Q2580)&lt;2,"",SMALL(N2580:Q2580,2))</f>
        <v/>
      </c>
      <c r="Y2580" s="26" t="str">
        <f aca="false">IF(OR(V2580="",M2580=0),"",V2580/M2580-1)</f>
        <v/>
      </c>
      <c r="Z2580" s="26" t="str">
        <f aca="false">IF(OR(V2580="",L2580=""),"",V2580/(L2580*E2580)-1)</f>
        <v/>
      </c>
      <c r="AA2580" s="16" t="str">
        <f aca="false">IF(V2580="","SEM OFERTA",IF(OR(Y2580&gt;Premissas!$B$11,Y2580&lt;Premissas!$B$12),"VERIFICAR - UNIDADE/EMBALAGEM",IF(Y2580&gt;Premissas!$B$6,"NÃO COMPRAR - REAJUSTE &gt;5%","COMPRAR")))</f>
        <v>SEM OFERTA</v>
      </c>
      <c r="AB2580" s="18" t="str">
        <f aca="false">IF(W2580="DIMEC",S2580,IF(W2580="MEDCENTRO",U2580,""))</f>
        <v/>
      </c>
      <c r="AC2580" s="18" t="n">
        <f aca="false">IF(AA2580&lt;&gt;"COMPRAR",0,IF(AB2580="",I2580,MIN(I2580,AB2580)))</f>
        <v>0</v>
      </c>
      <c r="AD2580" s="19" t="n">
        <f aca="false">IF(AC2580&gt;0,AC2580*V2580,0)</f>
        <v>0</v>
      </c>
      <c r="AE2580" s="19" t="n">
        <f aca="false">IF(AC2580&gt;0,(M2580-V2580)*AC2580,0)</f>
        <v>0</v>
      </c>
      <c r="AF2580" s="16" t="str">
        <f aca="false">IF(AA2580&lt;&gt;"COMPRAR","",IF(AB2580="",IF(X2580="","",IF(X2580-V2580&lt;0.01,"EMPATE TÉCNICO","")),IF(AB2580&lt;I2580,"ESTOQUE INSUFICIENTE",IF(X2580="","",IF(X2580-V2580&lt;0.01,"EMPATE TÉCNICO","")))))</f>
        <v/>
      </c>
      <c r="AG2580" s="16" t="s">
        <v>203</v>
      </c>
      <c r="AH2580" s="16" t="s">
        <v>8085</v>
      </c>
    </row>
    <row r="2581" customFormat="false" ht="15" hidden="false" customHeight="false" outlineLevel="0" collapsed="false">
      <c r="A2581" s="16" t="s">
        <v>8147</v>
      </c>
      <c r="B2581" s="17" t="s">
        <v>8148</v>
      </c>
      <c r="C2581" s="16" t="s">
        <v>8149</v>
      </c>
      <c r="D2581" s="16" t="s">
        <v>7876</v>
      </c>
      <c r="E2581" s="18" t="n">
        <v>1</v>
      </c>
      <c r="F2581" s="16" t="s">
        <v>41</v>
      </c>
      <c r="G2581" s="18" t="n">
        <v>8</v>
      </c>
      <c r="H2581" s="16" t="n">
        <v>3.4</v>
      </c>
      <c r="I2581" s="18" t="n">
        <v>1</v>
      </c>
      <c r="J2581" s="19" t="n">
        <v>28.99</v>
      </c>
      <c r="K2581" s="19" t="n">
        <v>28.99</v>
      </c>
      <c r="L2581" s="19" t="n">
        <v>25.99</v>
      </c>
      <c r="M2581" s="19" t="n">
        <f aca="false">IF(J2581&gt;0,J2581,K2581)*E2581</f>
        <v>28.99</v>
      </c>
      <c r="N2581" s="20"/>
      <c r="O2581" s="21" t="str">
        <f aca="false">IF(R2581="","",ROUND(R2581*(1-Premissas!$B$4),4))</f>
        <v/>
      </c>
      <c r="P2581" s="22"/>
      <c r="Q2581" s="22"/>
      <c r="R2581" s="23"/>
      <c r="S2581" s="24"/>
      <c r="T2581" s="24"/>
      <c r="U2581" s="25"/>
      <c r="V2581" s="19" t="str">
        <f aca="false">IF(COUNT(N2581:Q2581)=0,"",MIN(N2581:Q2581))</f>
        <v/>
      </c>
      <c r="W2581" s="16" t="str">
        <f aca="false">IF(V2581="","",INDEX($N$4:$Q$4,MATCH(V2581,N2581:Q2581,0)))</f>
        <v/>
      </c>
      <c r="X2581" s="19" t="str">
        <f aca="false">IF(COUNT(N2581:Q2581)&lt;2,"",SMALL(N2581:Q2581,2))</f>
        <v/>
      </c>
      <c r="Y2581" s="26" t="str">
        <f aca="false">IF(OR(V2581="",M2581=0),"",V2581/M2581-1)</f>
        <v/>
      </c>
      <c r="Z2581" s="26" t="str">
        <f aca="false">IF(OR(V2581="",L2581=""),"",V2581/(L2581*E2581)-1)</f>
        <v/>
      </c>
      <c r="AA2581" s="16" t="str">
        <f aca="false">IF(V2581="","SEM OFERTA",IF(OR(Y2581&gt;Premissas!$B$11,Y2581&lt;Premissas!$B$12),"VERIFICAR - UNIDADE/EMBALAGEM",IF(Y2581&gt;Premissas!$B$6,"NÃO COMPRAR - REAJUSTE &gt;5%","COMPRAR")))</f>
        <v>SEM OFERTA</v>
      </c>
      <c r="AB2581" s="18" t="str">
        <f aca="false">IF(W2581="DIMEC",S2581,IF(W2581="MEDCENTRO",U2581,""))</f>
        <v/>
      </c>
      <c r="AC2581" s="18" t="n">
        <f aca="false">IF(AA2581&lt;&gt;"COMPRAR",0,IF(AB2581="",I2581,MIN(I2581,AB2581)))</f>
        <v>0</v>
      </c>
      <c r="AD2581" s="19" t="n">
        <f aca="false">IF(AC2581&gt;0,AC2581*V2581,0)</f>
        <v>0</v>
      </c>
      <c r="AE2581" s="19" t="n">
        <f aca="false">IF(AC2581&gt;0,(M2581-V2581)*AC2581,0)</f>
        <v>0</v>
      </c>
      <c r="AF2581" s="16" t="str">
        <f aca="false">IF(AA2581&lt;&gt;"COMPRAR","",IF(AB2581="",IF(X2581="","",IF(X2581-V2581&lt;0.01,"EMPATE TÉCNICO","")),IF(AB2581&lt;I2581,"ESTOQUE INSUFICIENTE",IF(X2581="","",IF(X2581-V2581&lt;0.01,"EMPATE TÉCNICO","")))))</f>
        <v/>
      </c>
      <c r="AG2581" s="16" t="s">
        <v>1771</v>
      </c>
      <c r="AH2581" s="16" t="s">
        <v>8085</v>
      </c>
    </row>
    <row r="2582" customFormat="false" ht="15" hidden="false" customHeight="false" outlineLevel="0" collapsed="false">
      <c r="A2582" s="16" t="s">
        <v>8150</v>
      </c>
      <c r="B2582" s="17" t="s">
        <v>8151</v>
      </c>
      <c r="C2582" s="16" t="s">
        <v>8152</v>
      </c>
      <c r="D2582" s="16" t="s">
        <v>7876</v>
      </c>
      <c r="E2582" s="18" t="n">
        <v>1</v>
      </c>
      <c r="F2582" s="16" t="s">
        <v>41</v>
      </c>
      <c r="G2582" s="18" t="n">
        <v>2</v>
      </c>
      <c r="H2582" s="16" t="n">
        <v>6.4</v>
      </c>
      <c r="I2582" s="18" t="n">
        <v>15</v>
      </c>
      <c r="J2582" s="19" t="n">
        <v>28.99</v>
      </c>
      <c r="K2582" s="19" t="n">
        <v>28.99</v>
      </c>
      <c r="L2582" s="19" t="n">
        <v>25.99</v>
      </c>
      <c r="M2582" s="19" t="n">
        <f aca="false">IF(J2582&gt;0,J2582,K2582)*E2582</f>
        <v>28.99</v>
      </c>
      <c r="N2582" s="20"/>
      <c r="O2582" s="21" t="str">
        <f aca="false">IF(R2582="","",ROUND(R2582*(1-Premissas!$B$4),4))</f>
        <v/>
      </c>
      <c r="P2582" s="22"/>
      <c r="Q2582" s="22"/>
      <c r="R2582" s="23"/>
      <c r="S2582" s="24"/>
      <c r="T2582" s="24"/>
      <c r="U2582" s="25"/>
      <c r="V2582" s="19" t="str">
        <f aca="false">IF(COUNT(N2582:Q2582)=0,"",MIN(N2582:Q2582))</f>
        <v/>
      </c>
      <c r="W2582" s="16" t="str">
        <f aca="false">IF(V2582="","",INDEX($N$4:$Q$4,MATCH(V2582,N2582:Q2582,0)))</f>
        <v/>
      </c>
      <c r="X2582" s="19" t="str">
        <f aca="false">IF(COUNT(N2582:Q2582)&lt;2,"",SMALL(N2582:Q2582,2))</f>
        <v/>
      </c>
      <c r="Y2582" s="26" t="str">
        <f aca="false">IF(OR(V2582="",M2582=0),"",V2582/M2582-1)</f>
        <v/>
      </c>
      <c r="Z2582" s="26" t="str">
        <f aca="false">IF(OR(V2582="",L2582=""),"",V2582/(L2582*E2582)-1)</f>
        <v/>
      </c>
      <c r="AA2582" s="16" t="str">
        <f aca="false">IF(V2582="","SEM OFERTA",IF(OR(Y2582&gt;Premissas!$B$11,Y2582&lt;Premissas!$B$12),"VERIFICAR - UNIDADE/EMBALAGEM",IF(Y2582&gt;Premissas!$B$6,"NÃO COMPRAR - REAJUSTE &gt;5%","COMPRAR")))</f>
        <v>SEM OFERTA</v>
      </c>
      <c r="AB2582" s="18" t="str">
        <f aca="false">IF(W2582="DIMEC",S2582,IF(W2582="MEDCENTRO",U2582,""))</f>
        <v/>
      </c>
      <c r="AC2582" s="18" t="n">
        <f aca="false">IF(AA2582&lt;&gt;"COMPRAR",0,IF(AB2582="",I2582,MIN(I2582,AB2582)))</f>
        <v>0</v>
      </c>
      <c r="AD2582" s="19" t="n">
        <f aca="false">IF(AC2582&gt;0,AC2582*V2582,0)</f>
        <v>0</v>
      </c>
      <c r="AE2582" s="19" t="n">
        <f aca="false">IF(AC2582&gt;0,(M2582-V2582)*AC2582,0)</f>
        <v>0</v>
      </c>
      <c r="AF2582" s="16" t="str">
        <f aca="false">IF(AA2582&lt;&gt;"COMPRAR","",IF(AB2582="",IF(X2582="","",IF(X2582-V2582&lt;0.01,"EMPATE TÉCNICO","")),IF(AB2582&lt;I2582,"ESTOQUE INSUFICIENTE",IF(X2582="","",IF(X2582-V2582&lt;0.01,"EMPATE TÉCNICO","")))))</f>
        <v/>
      </c>
      <c r="AG2582" s="16" t="s">
        <v>1771</v>
      </c>
      <c r="AH2582" s="16" t="s">
        <v>8085</v>
      </c>
    </row>
    <row r="2583" customFormat="false" ht="15" hidden="false" customHeight="false" outlineLevel="0" collapsed="false">
      <c r="A2583" s="16" t="s">
        <v>8153</v>
      </c>
      <c r="B2583" s="17" t="s">
        <v>8154</v>
      </c>
      <c r="C2583" s="16" t="s">
        <v>8155</v>
      </c>
      <c r="D2583" s="16" t="s">
        <v>7876</v>
      </c>
      <c r="E2583" s="18" t="n">
        <v>1</v>
      </c>
      <c r="F2583" s="16" t="s">
        <v>41</v>
      </c>
      <c r="G2583" s="18" t="n">
        <v>2</v>
      </c>
      <c r="H2583" s="16" t="n">
        <v>3.5</v>
      </c>
      <c r="I2583" s="18" t="n">
        <v>7</v>
      </c>
      <c r="J2583" s="19" t="n">
        <v>34.9</v>
      </c>
      <c r="K2583" s="19" t="n">
        <v>34.9</v>
      </c>
      <c r="L2583" s="19" t="n">
        <v>34.9</v>
      </c>
      <c r="M2583" s="19" t="n">
        <f aca="false">IF(J2583&gt;0,J2583,K2583)*E2583</f>
        <v>34.9</v>
      </c>
      <c r="N2583" s="20"/>
      <c r="O2583" s="21" t="str">
        <f aca="false">IF(R2583="","",ROUND(R2583*(1-Premissas!$B$4),4))</f>
        <v/>
      </c>
      <c r="P2583" s="22"/>
      <c r="Q2583" s="22"/>
      <c r="R2583" s="23"/>
      <c r="S2583" s="24"/>
      <c r="T2583" s="24"/>
      <c r="U2583" s="25"/>
      <c r="V2583" s="19" t="str">
        <f aca="false">IF(COUNT(N2583:Q2583)=0,"",MIN(N2583:Q2583))</f>
        <v/>
      </c>
      <c r="W2583" s="16" t="str">
        <f aca="false">IF(V2583="","",INDEX($N$4:$Q$4,MATCH(V2583,N2583:Q2583,0)))</f>
        <v/>
      </c>
      <c r="X2583" s="19" t="str">
        <f aca="false">IF(COUNT(N2583:Q2583)&lt;2,"",SMALL(N2583:Q2583,2))</f>
        <v/>
      </c>
      <c r="Y2583" s="26" t="str">
        <f aca="false">IF(OR(V2583="",M2583=0),"",V2583/M2583-1)</f>
        <v/>
      </c>
      <c r="Z2583" s="26" t="str">
        <f aca="false">IF(OR(V2583="",L2583=""),"",V2583/(L2583*E2583)-1)</f>
        <v/>
      </c>
      <c r="AA2583" s="16" t="str">
        <f aca="false">IF(V2583="","SEM OFERTA",IF(OR(Y2583&gt;Premissas!$B$11,Y2583&lt;Premissas!$B$12),"VERIFICAR - UNIDADE/EMBALAGEM",IF(Y2583&gt;Premissas!$B$6,"NÃO COMPRAR - REAJUSTE &gt;5%","COMPRAR")))</f>
        <v>SEM OFERTA</v>
      </c>
      <c r="AB2583" s="18" t="str">
        <f aca="false">IF(W2583="DIMEC",S2583,IF(W2583="MEDCENTRO",U2583,""))</f>
        <v/>
      </c>
      <c r="AC2583" s="18" t="n">
        <f aca="false">IF(AA2583&lt;&gt;"COMPRAR",0,IF(AB2583="",I2583,MIN(I2583,AB2583)))</f>
        <v>0</v>
      </c>
      <c r="AD2583" s="19" t="n">
        <f aca="false">IF(AC2583&gt;0,AC2583*V2583,0)</f>
        <v>0</v>
      </c>
      <c r="AE2583" s="19" t="n">
        <f aca="false">IF(AC2583&gt;0,(M2583-V2583)*AC2583,0)</f>
        <v>0</v>
      </c>
      <c r="AF2583" s="16" t="str">
        <f aca="false">IF(AA2583&lt;&gt;"COMPRAR","",IF(AB2583="",IF(X2583="","",IF(X2583-V2583&lt;0.01,"EMPATE TÉCNICO","")),IF(AB2583&lt;I2583,"ESTOQUE INSUFICIENTE",IF(X2583="","",IF(X2583-V2583&lt;0.01,"EMPATE TÉCNICO","")))))</f>
        <v/>
      </c>
      <c r="AG2583" s="16" t="s">
        <v>203</v>
      </c>
      <c r="AH2583" s="16" t="s">
        <v>8085</v>
      </c>
    </row>
    <row r="2584" customFormat="false" ht="15" hidden="false" customHeight="false" outlineLevel="0" collapsed="false">
      <c r="A2584" s="16" t="s">
        <v>8156</v>
      </c>
      <c r="B2584" s="17" t="s">
        <v>8157</v>
      </c>
      <c r="C2584" s="16" t="s">
        <v>8158</v>
      </c>
      <c r="D2584" s="16" t="s">
        <v>313</v>
      </c>
      <c r="E2584" s="18" t="n">
        <v>1</v>
      </c>
      <c r="F2584" s="16" t="s">
        <v>41</v>
      </c>
      <c r="G2584" s="18" t="n">
        <v>2</v>
      </c>
      <c r="H2584" s="16" t="n">
        <v>3.9</v>
      </c>
      <c r="I2584" s="18" t="n">
        <v>9</v>
      </c>
      <c r="J2584" s="19" t="n">
        <v>18.49</v>
      </c>
      <c r="K2584" s="19" t="n">
        <v>18.49</v>
      </c>
      <c r="L2584" s="19" t="n">
        <v>18.49</v>
      </c>
      <c r="M2584" s="19" t="n">
        <f aca="false">IF(J2584&gt;0,J2584,K2584)*E2584</f>
        <v>18.49</v>
      </c>
      <c r="N2584" s="20"/>
      <c r="O2584" s="21" t="str">
        <f aca="false">IF(R2584="","",ROUND(R2584*(1-Premissas!$B$4),4))</f>
        <v/>
      </c>
      <c r="P2584" s="22"/>
      <c r="Q2584" s="22"/>
      <c r="R2584" s="23"/>
      <c r="S2584" s="24"/>
      <c r="T2584" s="24"/>
      <c r="U2584" s="25"/>
      <c r="V2584" s="19" t="str">
        <f aca="false">IF(COUNT(N2584:Q2584)=0,"",MIN(N2584:Q2584))</f>
        <v/>
      </c>
      <c r="W2584" s="16" t="str">
        <f aca="false">IF(V2584="","",INDEX($N$4:$Q$4,MATCH(V2584,N2584:Q2584,0)))</f>
        <v/>
      </c>
      <c r="X2584" s="19" t="str">
        <f aca="false">IF(COUNT(N2584:Q2584)&lt;2,"",SMALL(N2584:Q2584,2))</f>
        <v/>
      </c>
      <c r="Y2584" s="26" t="str">
        <f aca="false">IF(OR(V2584="",M2584=0),"",V2584/M2584-1)</f>
        <v/>
      </c>
      <c r="Z2584" s="26" t="str">
        <f aca="false">IF(OR(V2584="",L2584=""),"",V2584/(L2584*E2584)-1)</f>
        <v/>
      </c>
      <c r="AA2584" s="16" t="str">
        <f aca="false">IF(V2584="","SEM OFERTA",IF(OR(Y2584&gt;Premissas!$B$11,Y2584&lt;Premissas!$B$12),"VERIFICAR - UNIDADE/EMBALAGEM",IF(Y2584&gt;Premissas!$B$6,"NÃO COMPRAR - REAJUSTE &gt;5%","COMPRAR")))</f>
        <v>SEM OFERTA</v>
      </c>
      <c r="AB2584" s="18" t="str">
        <f aca="false">IF(W2584="DIMEC",S2584,IF(W2584="MEDCENTRO",U2584,""))</f>
        <v/>
      </c>
      <c r="AC2584" s="18" t="n">
        <f aca="false">IF(AA2584&lt;&gt;"COMPRAR",0,IF(AB2584="",I2584,MIN(I2584,AB2584)))</f>
        <v>0</v>
      </c>
      <c r="AD2584" s="19" t="n">
        <f aca="false">IF(AC2584&gt;0,AC2584*V2584,0)</f>
        <v>0</v>
      </c>
      <c r="AE2584" s="19" t="n">
        <f aca="false">IF(AC2584&gt;0,(M2584-V2584)*AC2584,0)</f>
        <v>0</v>
      </c>
      <c r="AF2584" s="16" t="str">
        <f aca="false">IF(AA2584&lt;&gt;"COMPRAR","",IF(AB2584="",IF(X2584="","",IF(X2584-V2584&lt;0.01,"EMPATE TÉCNICO","")),IF(AB2584&lt;I2584,"ESTOQUE INSUFICIENTE",IF(X2584="","",IF(X2584-V2584&lt;0.01,"EMPATE TÉCNICO","")))))</f>
        <v/>
      </c>
      <c r="AG2584" s="16" t="s">
        <v>1771</v>
      </c>
      <c r="AH2584" s="16" t="s">
        <v>8085</v>
      </c>
    </row>
    <row r="2585" customFormat="false" ht="15" hidden="false" customHeight="false" outlineLevel="0" collapsed="false">
      <c r="A2585" s="16" t="s">
        <v>8159</v>
      </c>
      <c r="B2585" s="17" t="s">
        <v>8160</v>
      </c>
      <c r="C2585" s="16" t="s">
        <v>8161</v>
      </c>
      <c r="D2585" s="16" t="s">
        <v>313</v>
      </c>
      <c r="E2585" s="18" t="n">
        <v>1</v>
      </c>
      <c r="F2585" s="16" t="s">
        <v>41</v>
      </c>
      <c r="G2585" s="18" t="n">
        <v>0</v>
      </c>
      <c r="H2585" s="16" t="n">
        <v>1.7</v>
      </c>
      <c r="I2585" s="18" t="n">
        <v>5</v>
      </c>
      <c r="J2585" s="19" t="n">
        <v>25.99</v>
      </c>
      <c r="K2585" s="19" t="n">
        <v>25.99</v>
      </c>
      <c r="L2585" s="19" t="n">
        <v>25.99</v>
      </c>
      <c r="M2585" s="19" t="n">
        <f aca="false">IF(J2585&gt;0,J2585,K2585)*E2585</f>
        <v>25.99</v>
      </c>
      <c r="N2585" s="20"/>
      <c r="O2585" s="21" t="str">
        <f aca="false">IF(R2585="","",ROUND(R2585*(1-Premissas!$B$4),4))</f>
        <v/>
      </c>
      <c r="P2585" s="22"/>
      <c r="Q2585" s="22"/>
      <c r="R2585" s="23"/>
      <c r="S2585" s="24"/>
      <c r="T2585" s="24"/>
      <c r="U2585" s="25"/>
      <c r="V2585" s="19" t="str">
        <f aca="false">IF(COUNT(N2585:Q2585)=0,"",MIN(N2585:Q2585))</f>
        <v/>
      </c>
      <c r="W2585" s="16" t="str">
        <f aca="false">IF(V2585="","",INDEX($N$4:$Q$4,MATCH(V2585,N2585:Q2585,0)))</f>
        <v/>
      </c>
      <c r="X2585" s="19" t="str">
        <f aca="false">IF(COUNT(N2585:Q2585)&lt;2,"",SMALL(N2585:Q2585,2))</f>
        <v/>
      </c>
      <c r="Y2585" s="26" t="str">
        <f aca="false">IF(OR(V2585="",M2585=0),"",V2585/M2585-1)</f>
        <v/>
      </c>
      <c r="Z2585" s="26" t="str">
        <f aca="false">IF(OR(V2585="",L2585=""),"",V2585/(L2585*E2585)-1)</f>
        <v/>
      </c>
      <c r="AA2585" s="16" t="str">
        <f aca="false">IF(V2585="","SEM OFERTA",IF(OR(Y2585&gt;Premissas!$B$11,Y2585&lt;Premissas!$B$12),"VERIFICAR - UNIDADE/EMBALAGEM",IF(Y2585&gt;Premissas!$B$6,"NÃO COMPRAR - REAJUSTE &gt;5%","COMPRAR")))</f>
        <v>SEM OFERTA</v>
      </c>
      <c r="AB2585" s="18" t="str">
        <f aca="false">IF(W2585="DIMEC",S2585,IF(W2585="MEDCENTRO",U2585,""))</f>
        <v/>
      </c>
      <c r="AC2585" s="18" t="n">
        <f aca="false">IF(AA2585&lt;&gt;"COMPRAR",0,IF(AB2585="",I2585,MIN(I2585,AB2585)))</f>
        <v>0</v>
      </c>
      <c r="AD2585" s="19" t="n">
        <f aca="false">IF(AC2585&gt;0,AC2585*V2585,0)</f>
        <v>0</v>
      </c>
      <c r="AE2585" s="19" t="n">
        <f aca="false">IF(AC2585&gt;0,(M2585-V2585)*AC2585,0)</f>
        <v>0</v>
      </c>
      <c r="AF2585" s="16" t="str">
        <f aca="false">IF(AA2585&lt;&gt;"COMPRAR","",IF(AB2585="",IF(X2585="","",IF(X2585-V2585&lt;0.01,"EMPATE TÉCNICO","")),IF(AB2585&lt;I2585,"ESTOQUE INSUFICIENTE",IF(X2585="","",IF(X2585-V2585&lt;0.01,"EMPATE TÉCNICO","")))))</f>
        <v/>
      </c>
      <c r="AG2585" s="16" t="s">
        <v>1771</v>
      </c>
      <c r="AH2585" s="16" t="s">
        <v>8085</v>
      </c>
    </row>
    <row r="2586" customFormat="false" ht="15" hidden="false" customHeight="false" outlineLevel="0" collapsed="false">
      <c r="A2586" s="16" t="s">
        <v>8162</v>
      </c>
      <c r="B2586" s="17" t="s">
        <v>8163</v>
      </c>
      <c r="C2586" s="16" t="s">
        <v>8164</v>
      </c>
      <c r="D2586" s="16" t="s">
        <v>313</v>
      </c>
      <c r="E2586" s="18" t="n">
        <v>1</v>
      </c>
      <c r="F2586" s="16" t="s">
        <v>41</v>
      </c>
      <c r="G2586" s="18" t="n">
        <v>0</v>
      </c>
      <c r="H2586" s="16" t="n">
        <v>2.6</v>
      </c>
      <c r="I2586" s="18" t="n">
        <v>7</v>
      </c>
      <c r="J2586" s="19" t="n">
        <v>25.99</v>
      </c>
      <c r="K2586" s="19" t="n">
        <v>25.99</v>
      </c>
      <c r="L2586" s="19" t="n">
        <v>25.99</v>
      </c>
      <c r="M2586" s="19" t="n">
        <f aca="false">IF(J2586&gt;0,J2586,K2586)*E2586</f>
        <v>25.99</v>
      </c>
      <c r="N2586" s="20"/>
      <c r="O2586" s="21" t="str">
        <f aca="false">IF(R2586="","",ROUND(R2586*(1-Premissas!$B$4),4))</f>
        <v/>
      </c>
      <c r="P2586" s="22"/>
      <c r="Q2586" s="22"/>
      <c r="R2586" s="23"/>
      <c r="S2586" s="24"/>
      <c r="T2586" s="24"/>
      <c r="U2586" s="25"/>
      <c r="V2586" s="19" t="str">
        <f aca="false">IF(COUNT(N2586:Q2586)=0,"",MIN(N2586:Q2586))</f>
        <v/>
      </c>
      <c r="W2586" s="16" t="str">
        <f aca="false">IF(V2586="","",INDEX($N$4:$Q$4,MATCH(V2586,N2586:Q2586,0)))</f>
        <v/>
      </c>
      <c r="X2586" s="19" t="str">
        <f aca="false">IF(COUNT(N2586:Q2586)&lt;2,"",SMALL(N2586:Q2586,2))</f>
        <v/>
      </c>
      <c r="Y2586" s="26" t="str">
        <f aca="false">IF(OR(V2586="",M2586=0),"",V2586/M2586-1)</f>
        <v/>
      </c>
      <c r="Z2586" s="26" t="str">
        <f aca="false">IF(OR(V2586="",L2586=""),"",V2586/(L2586*E2586)-1)</f>
        <v/>
      </c>
      <c r="AA2586" s="16" t="str">
        <f aca="false">IF(V2586="","SEM OFERTA",IF(OR(Y2586&gt;Premissas!$B$11,Y2586&lt;Premissas!$B$12),"VERIFICAR - UNIDADE/EMBALAGEM",IF(Y2586&gt;Premissas!$B$6,"NÃO COMPRAR - REAJUSTE &gt;5%","COMPRAR")))</f>
        <v>SEM OFERTA</v>
      </c>
      <c r="AB2586" s="18" t="str">
        <f aca="false">IF(W2586="DIMEC",S2586,IF(W2586="MEDCENTRO",U2586,""))</f>
        <v/>
      </c>
      <c r="AC2586" s="18" t="n">
        <f aca="false">IF(AA2586&lt;&gt;"COMPRAR",0,IF(AB2586="",I2586,MIN(I2586,AB2586)))</f>
        <v>0</v>
      </c>
      <c r="AD2586" s="19" t="n">
        <f aca="false">IF(AC2586&gt;0,AC2586*V2586,0)</f>
        <v>0</v>
      </c>
      <c r="AE2586" s="19" t="n">
        <f aca="false">IF(AC2586&gt;0,(M2586-V2586)*AC2586,0)</f>
        <v>0</v>
      </c>
      <c r="AF2586" s="16" t="str">
        <f aca="false">IF(AA2586&lt;&gt;"COMPRAR","",IF(AB2586="",IF(X2586="","",IF(X2586-V2586&lt;0.01,"EMPATE TÉCNICO","")),IF(AB2586&lt;I2586,"ESTOQUE INSUFICIENTE",IF(X2586="","",IF(X2586-V2586&lt;0.01,"EMPATE TÉCNICO","")))))</f>
        <v/>
      </c>
      <c r="AG2586" s="16" t="s">
        <v>1771</v>
      </c>
      <c r="AH2586" s="16" t="s">
        <v>8085</v>
      </c>
    </row>
    <row r="2587" customFormat="false" ht="15" hidden="false" customHeight="false" outlineLevel="0" collapsed="false">
      <c r="A2587" s="16" t="s">
        <v>8165</v>
      </c>
      <c r="B2587" s="17" t="s">
        <v>8166</v>
      </c>
      <c r="C2587" s="16" t="s">
        <v>8167</v>
      </c>
      <c r="D2587" s="16" t="s">
        <v>313</v>
      </c>
      <c r="E2587" s="18" t="n">
        <v>1</v>
      </c>
      <c r="F2587" s="16" t="s">
        <v>41</v>
      </c>
      <c r="G2587" s="18" t="n">
        <v>4</v>
      </c>
      <c r="H2587" s="16" t="n">
        <v>3.5</v>
      </c>
      <c r="I2587" s="18" t="n">
        <v>5</v>
      </c>
      <c r="J2587" s="19" t="n">
        <v>25.99</v>
      </c>
      <c r="K2587" s="19" t="n">
        <v>25.99</v>
      </c>
      <c r="L2587" s="19" t="n">
        <v>25.99</v>
      </c>
      <c r="M2587" s="19" t="n">
        <f aca="false">IF(J2587&gt;0,J2587,K2587)*E2587</f>
        <v>25.99</v>
      </c>
      <c r="N2587" s="20"/>
      <c r="O2587" s="21" t="str">
        <f aca="false">IF(R2587="","",ROUND(R2587*(1-Premissas!$B$4),4))</f>
        <v/>
      </c>
      <c r="P2587" s="22"/>
      <c r="Q2587" s="22"/>
      <c r="R2587" s="23"/>
      <c r="S2587" s="24"/>
      <c r="T2587" s="24"/>
      <c r="U2587" s="25"/>
      <c r="V2587" s="19" t="str">
        <f aca="false">IF(COUNT(N2587:Q2587)=0,"",MIN(N2587:Q2587))</f>
        <v/>
      </c>
      <c r="W2587" s="16" t="str">
        <f aca="false">IF(V2587="","",INDEX($N$4:$Q$4,MATCH(V2587,N2587:Q2587,0)))</f>
        <v/>
      </c>
      <c r="X2587" s="19" t="str">
        <f aca="false">IF(COUNT(N2587:Q2587)&lt;2,"",SMALL(N2587:Q2587,2))</f>
        <v/>
      </c>
      <c r="Y2587" s="26" t="str">
        <f aca="false">IF(OR(V2587="",M2587=0),"",V2587/M2587-1)</f>
        <v/>
      </c>
      <c r="Z2587" s="26" t="str">
        <f aca="false">IF(OR(V2587="",L2587=""),"",V2587/(L2587*E2587)-1)</f>
        <v/>
      </c>
      <c r="AA2587" s="16" t="str">
        <f aca="false">IF(V2587="","SEM OFERTA",IF(OR(Y2587&gt;Premissas!$B$11,Y2587&lt;Premissas!$B$12),"VERIFICAR - UNIDADE/EMBALAGEM",IF(Y2587&gt;Premissas!$B$6,"NÃO COMPRAR - REAJUSTE &gt;5%","COMPRAR")))</f>
        <v>SEM OFERTA</v>
      </c>
      <c r="AB2587" s="18" t="str">
        <f aca="false">IF(W2587="DIMEC",S2587,IF(W2587="MEDCENTRO",U2587,""))</f>
        <v/>
      </c>
      <c r="AC2587" s="18" t="n">
        <f aca="false">IF(AA2587&lt;&gt;"COMPRAR",0,IF(AB2587="",I2587,MIN(I2587,AB2587)))</f>
        <v>0</v>
      </c>
      <c r="AD2587" s="19" t="n">
        <f aca="false">IF(AC2587&gt;0,AC2587*V2587,0)</f>
        <v>0</v>
      </c>
      <c r="AE2587" s="19" t="n">
        <f aca="false">IF(AC2587&gt;0,(M2587-V2587)*AC2587,0)</f>
        <v>0</v>
      </c>
      <c r="AF2587" s="16" t="str">
        <f aca="false">IF(AA2587&lt;&gt;"COMPRAR","",IF(AB2587="",IF(X2587="","",IF(X2587-V2587&lt;0.01,"EMPATE TÉCNICO","")),IF(AB2587&lt;I2587,"ESTOQUE INSUFICIENTE",IF(X2587="","",IF(X2587-V2587&lt;0.01,"EMPATE TÉCNICO","")))))</f>
        <v/>
      </c>
      <c r="AG2587" s="16" t="s">
        <v>1771</v>
      </c>
      <c r="AH2587" s="16" t="s">
        <v>8085</v>
      </c>
    </row>
    <row r="2588" customFormat="false" ht="15" hidden="false" customHeight="false" outlineLevel="0" collapsed="false">
      <c r="A2588" s="16" t="s">
        <v>8168</v>
      </c>
      <c r="B2588" s="17" t="s">
        <v>8169</v>
      </c>
      <c r="C2588" s="16" t="s">
        <v>8170</v>
      </c>
      <c r="D2588" s="16" t="s">
        <v>8171</v>
      </c>
      <c r="E2588" s="18" t="n">
        <v>24</v>
      </c>
      <c r="F2588" s="16" t="s">
        <v>43</v>
      </c>
      <c r="G2588" s="18" t="n">
        <v>0</v>
      </c>
      <c r="H2588" s="16" t="n">
        <v>0.9</v>
      </c>
      <c r="I2588" s="18" t="n">
        <v>1</v>
      </c>
      <c r="J2588" s="19" t="n">
        <v>5.49</v>
      </c>
      <c r="K2588" s="19" t="n">
        <v>5.49</v>
      </c>
      <c r="L2588" s="19" t="n">
        <v>5.49</v>
      </c>
      <c r="M2588" s="19" t="n">
        <f aca="false">IF(J2588&gt;0,J2588,K2588)*E2588</f>
        <v>131.76</v>
      </c>
      <c r="N2588" s="20"/>
      <c r="O2588" s="21" t="str">
        <f aca="false">IF(R2588="","",ROUND(R2588*(1-Premissas!$B$4),4))</f>
        <v/>
      </c>
      <c r="P2588" s="22"/>
      <c r="Q2588" s="22"/>
      <c r="R2588" s="23"/>
      <c r="S2588" s="24"/>
      <c r="T2588" s="24"/>
      <c r="U2588" s="25"/>
      <c r="V2588" s="19" t="str">
        <f aca="false">IF(COUNT(N2588:Q2588)=0,"",MIN(N2588:Q2588))</f>
        <v/>
      </c>
      <c r="W2588" s="16" t="str">
        <f aca="false">IF(V2588="","",INDEX($N$4:$Q$4,MATCH(V2588,N2588:Q2588,0)))</f>
        <v/>
      </c>
      <c r="X2588" s="19" t="str">
        <f aca="false">IF(COUNT(N2588:Q2588)&lt;2,"",SMALL(N2588:Q2588,2))</f>
        <v/>
      </c>
      <c r="Y2588" s="26" t="str">
        <f aca="false">IF(OR(V2588="",M2588=0),"",V2588/M2588-1)</f>
        <v/>
      </c>
      <c r="Z2588" s="26" t="str">
        <f aca="false">IF(OR(V2588="",L2588=""),"",V2588/(L2588*E2588)-1)</f>
        <v/>
      </c>
      <c r="AA2588" s="16" t="str">
        <f aca="false">IF(V2588="","SEM OFERTA",IF(OR(Y2588&gt;Premissas!$B$11,Y2588&lt;Premissas!$B$12),"VERIFICAR - UNIDADE/EMBALAGEM",IF(Y2588&gt;Premissas!$B$6,"NÃO COMPRAR - REAJUSTE &gt;5%","COMPRAR")))</f>
        <v>SEM OFERTA</v>
      </c>
      <c r="AB2588" s="18" t="str">
        <f aca="false">IF(W2588="DIMEC",S2588,IF(W2588="MEDCENTRO",U2588,""))</f>
        <v/>
      </c>
      <c r="AC2588" s="18" t="n">
        <f aca="false">IF(AA2588&lt;&gt;"COMPRAR",0,IF(AB2588="",I2588,MIN(I2588,AB2588)))</f>
        <v>0</v>
      </c>
      <c r="AD2588" s="19" t="n">
        <f aca="false">IF(AC2588&gt;0,AC2588*V2588,0)</f>
        <v>0</v>
      </c>
      <c r="AE2588" s="19" t="n">
        <f aca="false">IF(AC2588&gt;0,(M2588-V2588)*AC2588,0)</f>
        <v>0</v>
      </c>
      <c r="AF2588" s="16" t="str">
        <f aca="false">IF(AA2588&lt;&gt;"COMPRAR","",IF(AB2588="",IF(X2588="","",IF(X2588-V2588&lt;0.01,"EMPATE TÉCNICO","")),IF(AB2588&lt;I2588,"ESTOQUE INSUFICIENTE",IF(X2588="","",IF(X2588-V2588&lt;0.01,"EMPATE TÉCNICO","")))))</f>
        <v/>
      </c>
      <c r="AG2588" s="16" t="s">
        <v>4020</v>
      </c>
      <c r="AH2588" s="16" t="s">
        <v>8085</v>
      </c>
    </row>
    <row r="2589" customFormat="false" ht="15" hidden="false" customHeight="false" outlineLevel="0" collapsed="false">
      <c r="A2589" s="16" t="s">
        <v>8172</v>
      </c>
      <c r="B2589" s="17" t="s">
        <v>8173</v>
      </c>
      <c r="C2589" s="16" t="s">
        <v>8174</v>
      </c>
      <c r="D2589" s="16" t="s">
        <v>3639</v>
      </c>
      <c r="E2589" s="18" t="n">
        <v>6</v>
      </c>
      <c r="F2589" s="16" t="s">
        <v>41</v>
      </c>
      <c r="G2589" s="18" t="n">
        <v>6</v>
      </c>
      <c r="H2589" s="16" t="n">
        <v>6.8</v>
      </c>
      <c r="I2589" s="18" t="n">
        <v>2</v>
      </c>
      <c r="J2589" s="19" t="n">
        <v>27.8433333333333</v>
      </c>
      <c r="K2589" s="19" t="n">
        <v>27.8433333333333</v>
      </c>
      <c r="L2589" s="19" t="n">
        <v>27.8433</v>
      </c>
      <c r="M2589" s="19" t="n">
        <f aca="false">IF(J2589&gt;0,J2589,K2589)*E2589</f>
        <v>167.06</v>
      </c>
      <c r="N2589" s="20"/>
      <c r="O2589" s="21" t="str">
        <f aca="false">IF(R2589="","",ROUND(R2589*(1-Premissas!$B$4),4))</f>
        <v/>
      </c>
      <c r="P2589" s="22"/>
      <c r="Q2589" s="22"/>
      <c r="R2589" s="23"/>
      <c r="S2589" s="24"/>
      <c r="T2589" s="24"/>
      <c r="U2589" s="25"/>
      <c r="V2589" s="19" t="str">
        <f aca="false">IF(COUNT(N2589:Q2589)=0,"",MIN(N2589:Q2589))</f>
        <v/>
      </c>
      <c r="W2589" s="16" t="str">
        <f aca="false">IF(V2589="","",INDEX($N$4:$Q$4,MATCH(V2589,N2589:Q2589,0)))</f>
        <v/>
      </c>
      <c r="X2589" s="19" t="str">
        <f aca="false">IF(COUNT(N2589:Q2589)&lt;2,"",SMALL(N2589:Q2589,2))</f>
        <v/>
      </c>
      <c r="Y2589" s="26" t="str">
        <f aca="false">IF(OR(V2589="",M2589=0),"",V2589/M2589-1)</f>
        <v/>
      </c>
      <c r="Z2589" s="26" t="str">
        <f aca="false">IF(OR(V2589="",L2589=""),"",V2589/(L2589*E2589)-1)</f>
        <v/>
      </c>
      <c r="AA2589" s="16" t="str">
        <f aca="false">IF(V2589="","SEM OFERTA",IF(OR(Y2589&gt;Premissas!$B$11,Y2589&lt;Premissas!$B$12),"VERIFICAR - UNIDADE/EMBALAGEM",IF(Y2589&gt;Premissas!$B$6,"NÃO COMPRAR - REAJUSTE &gt;5%","COMPRAR")))</f>
        <v>SEM OFERTA</v>
      </c>
      <c r="AB2589" s="18" t="str">
        <f aca="false">IF(W2589="DIMEC",S2589,IF(W2589="MEDCENTRO",U2589,""))</f>
        <v/>
      </c>
      <c r="AC2589" s="18" t="n">
        <f aca="false">IF(AA2589&lt;&gt;"COMPRAR",0,IF(AB2589="",I2589,MIN(I2589,AB2589)))</f>
        <v>0</v>
      </c>
      <c r="AD2589" s="19" t="n">
        <f aca="false">IF(AC2589&gt;0,AC2589*V2589,0)</f>
        <v>0</v>
      </c>
      <c r="AE2589" s="19" t="n">
        <f aca="false">IF(AC2589&gt;0,(M2589-V2589)*AC2589,0)</f>
        <v>0</v>
      </c>
      <c r="AF2589" s="16" t="str">
        <f aca="false">IF(AA2589&lt;&gt;"COMPRAR","",IF(AB2589="",IF(X2589="","",IF(X2589-V2589&lt;0.01,"EMPATE TÉCNICO","")),IF(AB2589&lt;I2589,"ESTOQUE INSUFICIENTE",IF(X2589="","",IF(X2589-V2589&lt;0.01,"EMPATE TÉCNICO","")))))</f>
        <v/>
      </c>
      <c r="AG2589" s="16" t="s">
        <v>203</v>
      </c>
      <c r="AH2589" s="16" t="s">
        <v>8085</v>
      </c>
    </row>
    <row r="2590" customFormat="false" ht="15" hidden="false" customHeight="false" outlineLevel="0" collapsed="false">
      <c r="A2590" s="16" t="s">
        <v>8175</v>
      </c>
      <c r="B2590" s="17" t="s">
        <v>8176</v>
      </c>
      <c r="C2590" s="16" t="s">
        <v>8177</v>
      </c>
      <c r="D2590" s="16" t="s">
        <v>4505</v>
      </c>
      <c r="E2590" s="18" t="n">
        <v>1</v>
      </c>
      <c r="F2590" s="16" t="s">
        <v>43</v>
      </c>
      <c r="G2590" s="18" t="n">
        <v>0</v>
      </c>
      <c r="H2590" s="16" t="n">
        <v>0.1</v>
      </c>
      <c r="I2590" s="18" t="n">
        <v>1</v>
      </c>
      <c r="J2590" s="19" t="n">
        <v>33.8383333333333</v>
      </c>
      <c r="K2590" s="19" t="n">
        <v>33.8383333333333</v>
      </c>
      <c r="L2590" s="19" t="n">
        <v>33.8383</v>
      </c>
      <c r="M2590" s="19" t="n">
        <f aca="false">IF(J2590&gt;0,J2590,K2590)*E2590</f>
        <v>33.8383333333333</v>
      </c>
      <c r="N2590" s="20"/>
      <c r="O2590" s="21" t="str">
        <f aca="false">IF(R2590="","",ROUND(R2590*(1-Premissas!$B$4),4))</f>
        <v/>
      </c>
      <c r="P2590" s="22"/>
      <c r="Q2590" s="22"/>
      <c r="R2590" s="23"/>
      <c r="S2590" s="24"/>
      <c r="T2590" s="24"/>
      <c r="U2590" s="25"/>
      <c r="V2590" s="19" t="str">
        <f aca="false">IF(COUNT(N2590:Q2590)=0,"",MIN(N2590:Q2590))</f>
        <v/>
      </c>
      <c r="W2590" s="16" t="str">
        <f aca="false">IF(V2590="","",INDEX($N$4:$Q$4,MATCH(V2590,N2590:Q2590,0)))</f>
        <v/>
      </c>
      <c r="X2590" s="19" t="str">
        <f aca="false">IF(COUNT(N2590:Q2590)&lt;2,"",SMALL(N2590:Q2590,2))</f>
        <v/>
      </c>
      <c r="Y2590" s="26" t="str">
        <f aca="false">IF(OR(V2590="",M2590=0),"",V2590/M2590-1)</f>
        <v/>
      </c>
      <c r="Z2590" s="26" t="str">
        <f aca="false">IF(OR(V2590="",L2590=""),"",V2590/(L2590*E2590)-1)</f>
        <v/>
      </c>
      <c r="AA2590" s="16" t="str">
        <f aca="false">IF(V2590="","SEM OFERTA",IF(OR(Y2590&gt;Premissas!$B$11,Y2590&lt;Premissas!$B$12),"VERIFICAR - UNIDADE/EMBALAGEM",IF(Y2590&gt;Premissas!$B$6,"NÃO COMPRAR - REAJUSTE &gt;5%","COMPRAR")))</f>
        <v>SEM OFERTA</v>
      </c>
      <c r="AB2590" s="18" t="str">
        <f aca="false">IF(W2590="DIMEC",S2590,IF(W2590="MEDCENTRO",U2590,""))</f>
        <v/>
      </c>
      <c r="AC2590" s="18" t="n">
        <f aca="false">IF(AA2590&lt;&gt;"COMPRAR",0,IF(AB2590="",I2590,MIN(I2590,AB2590)))</f>
        <v>0</v>
      </c>
      <c r="AD2590" s="19" t="n">
        <f aca="false">IF(AC2590&gt;0,AC2590*V2590,0)</f>
        <v>0</v>
      </c>
      <c r="AE2590" s="19" t="n">
        <f aca="false">IF(AC2590&gt;0,(M2590-V2590)*AC2590,0)</f>
        <v>0</v>
      </c>
      <c r="AF2590" s="16" t="str">
        <f aca="false">IF(AA2590&lt;&gt;"COMPRAR","",IF(AB2590="",IF(X2590="","",IF(X2590-V2590&lt;0.01,"EMPATE TÉCNICO","")),IF(AB2590&lt;I2590,"ESTOQUE INSUFICIENTE",IF(X2590="","",IF(X2590-V2590&lt;0.01,"EMPATE TÉCNICO","")))))</f>
        <v/>
      </c>
      <c r="AG2590" s="16" t="s">
        <v>328</v>
      </c>
      <c r="AH2590" s="16" t="s">
        <v>8085</v>
      </c>
    </row>
    <row r="2591" customFormat="false" ht="15" hidden="false" customHeight="false" outlineLevel="0" collapsed="false">
      <c r="A2591" s="16" t="s">
        <v>8178</v>
      </c>
      <c r="B2591" s="17" t="s">
        <v>8179</v>
      </c>
      <c r="C2591" s="16" t="s">
        <v>8180</v>
      </c>
      <c r="D2591" s="16" t="s">
        <v>4505</v>
      </c>
      <c r="E2591" s="18" t="n">
        <v>1</v>
      </c>
      <c r="F2591" s="16" t="s">
        <v>43</v>
      </c>
      <c r="G2591" s="18" t="n">
        <v>0</v>
      </c>
      <c r="H2591" s="16" t="n">
        <v>0.4</v>
      </c>
      <c r="I2591" s="18" t="n">
        <v>2</v>
      </c>
      <c r="J2591" s="19" t="n">
        <v>34.7033333333333</v>
      </c>
      <c r="K2591" s="19" t="n">
        <v>34.7033333333333</v>
      </c>
      <c r="L2591" s="19" t="n">
        <v>34.7033</v>
      </c>
      <c r="M2591" s="19" t="n">
        <f aca="false">IF(J2591&gt;0,J2591,K2591)*E2591</f>
        <v>34.7033333333333</v>
      </c>
      <c r="N2591" s="20"/>
      <c r="O2591" s="21" t="str">
        <f aca="false">IF(R2591="","",ROUND(R2591*(1-Premissas!$B$4),4))</f>
        <v/>
      </c>
      <c r="P2591" s="22"/>
      <c r="Q2591" s="22"/>
      <c r="R2591" s="23"/>
      <c r="S2591" s="24"/>
      <c r="T2591" s="24"/>
      <c r="U2591" s="25"/>
      <c r="V2591" s="19" t="str">
        <f aca="false">IF(COUNT(N2591:Q2591)=0,"",MIN(N2591:Q2591))</f>
        <v/>
      </c>
      <c r="W2591" s="16" t="str">
        <f aca="false">IF(V2591="","",INDEX($N$4:$Q$4,MATCH(V2591,N2591:Q2591,0)))</f>
        <v/>
      </c>
      <c r="X2591" s="19" t="str">
        <f aca="false">IF(COUNT(N2591:Q2591)&lt;2,"",SMALL(N2591:Q2591,2))</f>
        <v/>
      </c>
      <c r="Y2591" s="26" t="str">
        <f aca="false">IF(OR(V2591="",M2591=0),"",V2591/M2591-1)</f>
        <v/>
      </c>
      <c r="Z2591" s="26" t="str">
        <f aca="false">IF(OR(V2591="",L2591=""),"",V2591/(L2591*E2591)-1)</f>
        <v/>
      </c>
      <c r="AA2591" s="16" t="str">
        <f aca="false">IF(V2591="","SEM OFERTA",IF(OR(Y2591&gt;Premissas!$B$11,Y2591&lt;Premissas!$B$12),"VERIFICAR - UNIDADE/EMBALAGEM",IF(Y2591&gt;Premissas!$B$6,"NÃO COMPRAR - REAJUSTE &gt;5%","COMPRAR")))</f>
        <v>SEM OFERTA</v>
      </c>
      <c r="AB2591" s="18" t="str">
        <f aca="false">IF(W2591="DIMEC",S2591,IF(W2591="MEDCENTRO",U2591,""))</f>
        <v/>
      </c>
      <c r="AC2591" s="18" t="n">
        <f aca="false">IF(AA2591&lt;&gt;"COMPRAR",0,IF(AB2591="",I2591,MIN(I2591,AB2591)))</f>
        <v>0</v>
      </c>
      <c r="AD2591" s="19" t="n">
        <f aca="false">IF(AC2591&gt;0,AC2591*V2591,0)</f>
        <v>0</v>
      </c>
      <c r="AE2591" s="19" t="n">
        <f aca="false">IF(AC2591&gt;0,(M2591-V2591)*AC2591,0)</f>
        <v>0</v>
      </c>
      <c r="AF2591" s="16" t="str">
        <f aca="false">IF(AA2591&lt;&gt;"COMPRAR","",IF(AB2591="",IF(X2591="","",IF(X2591-V2591&lt;0.01,"EMPATE TÉCNICO","")),IF(AB2591&lt;I2591,"ESTOQUE INSUFICIENTE",IF(X2591="","",IF(X2591-V2591&lt;0.01,"EMPATE TÉCNICO","")))))</f>
        <v/>
      </c>
      <c r="AG2591" s="16" t="s">
        <v>328</v>
      </c>
      <c r="AH2591" s="16" t="s">
        <v>8085</v>
      </c>
    </row>
    <row r="2592" customFormat="false" ht="15" hidden="false" customHeight="false" outlineLevel="0" collapsed="false">
      <c r="A2592" s="16" t="s">
        <v>8181</v>
      </c>
      <c r="B2592" s="17" t="s">
        <v>8182</v>
      </c>
      <c r="C2592" s="16" t="s">
        <v>8183</v>
      </c>
      <c r="D2592" s="16" t="s">
        <v>4505</v>
      </c>
      <c r="E2592" s="18" t="n">
        <v>1</v>
      </c>
      <c r="F2592" s="16" t="s">
        <v>43</v>
      </c>
      <c r="G2592" s="18" t="n">
        <v>0</v>
      </c>
      <c r="H2592" s="16" t="n">
        <v>0.2</v>
      </c>
      <c r="I2592" s="18" t="n">
        <v>1</v>
      </c>
      <c r="J2592" s="19" t="n">
        <v>121.12</v>
      </c>
      <c r="K2592" s="19" t="n">
        <v>121.12</v>
      </c>
      <c r="L2592" s="19" t="n">
        <v>121.12</v>
      </c>
      <c r="M2592" s="19" t="n">
        <f aca="false">IF(J2592&gt;0,J2592,K2592)*E2592</f>
        <v>121.12</v>
      </c>
      <c r="N2592" s="20"/>
      <c r="O2592" s="21" t="str">
        <f aca="false">IF(R2592="","",ROUND(R2592*(1-Premissas!$B$4),4))</f>
        <v/>
      </c>
      <c r="P2592" s="22"/>
      <c r="Q2592" s="22"/>
      <c r="R2592" s="23"/>
      <c r="S2592" s="24"/>
      <c r="T2592" s="24"/>
      <c r="U2592" s="25"/>
      <c r="V2592" s="19" t="str">
        <f aca="false">IF(COUNT(N2592:Q2592)=0,"",MIN(N2592:Q2592))</f>
        <v/>
      </c>
      <c r="W2592" s="16" t="str">
        <f aca="false">IF(V2592="","",INDEX($N$4:$Q$4,MATCH(V2592,N2592:Q2592,0)))</f>
        <v/>
      </c>
      <c r="X2592" s="19" t="str">
        <f aca="false">IF(COUNT(N2592:Q2592)&lt;2,"",SMALL(N2592:Q2592,2))</f>
        <v/>
      </c>
      <c r="Y2592" s="26" t="str">
        <f aca="false">IF(OR(V2592="",M2592=0),"",V2592/M2592-1)</f>
        <v/>
      </c>
      <c r="Z2592" s="26" t="str">
        <f aca="false">IF(OR(V2592="",L2592=""),"",V2592/(L2592*E2592)-1)</f>
        <v/>
      </c>
      <c r="AA2592" s="16" t="str">
        <f aca="false">IF(V2592="","SEM OFERTA",IF(OR(Y2592&gt;Premissas!$B$11,Y2592&lt;Premissas!$B$12),"VERIFICAR - UNIDADE/EMBALAGEM",IF(Y2592&gt;Premissas!$B$6,"NÃO COMPRAR - REAJUSTE &gt;5%","COMPRAR")))</f>
        <v>SEM OFERTA</v>
      </c>
      <c r="AB2592" s="18" t="str">
        <f aca="false">IF(W2592="DIMEC",S2592,IF(W2592="MEDCENTRO",U2592,""))</f>
        <v/>
      </c>
      <c r="AC2592" s="18" t="n">
        <f aca="false">IF(AA2592&lt;&gt;"COMPRAR",0,IF(AB2592="",I2592,MIN(I2592,AB2592)))</f>
        <v>0</v>
      </c>
      <c r="AD2592" s="19" t="n">
        <f aca="false">IF(AC2592&gt;0,AC2592*V2592,0)</f>
        <v>0</v>
      </c>
      <c r="AE2592" s="19" t="n">
        <f aca="false">IF(AC2592&gt;0,(M2592-V2592)*AC2592,0)</f>
        <v>0</v>
      </c>
      <c r="AF2592" s="16" t="str">
        <f aca="false">IF(AA2592&lt;&gt;"COMPRAR","",IF(AB2592="",IF(X2592="","",IF(X2592-V2592&lt;0.01,"EMPATE TÉCNICO","")),IF(AB2592&lt;I2592,"ESTOQUE INSUFICIENTE",IF(X2592="","",IF(X2592-V2592&lt;0.01,"EMPATE TÉCNICO","")))))</f>
        <v/>
      </c>
      <c r="AG2592" s="16" t="s">
        <v>328</v>
      </c>
      <c r="AH2592" s="16" t="s">
        <v>8085</v>
      </c>
    </row>
    <row r="2593" customFormat="false" ht="15" hidden="false" customHeight="false" outlineLevel="0" collapsed="false">
      <c r="A2593" s="16" t="s">
        <v>8184</v>
      </c>
      <c r="B2593" s="17" t="s">
        <v>8185</v>
      </c>
      <c r="C2593" s="16" t="s">
        <v>8186</v>
      </c>
      <c r="D2593" s="16" t="s">
        <v>4505</v>
      </c>
      <c r="E2593" s="18" t="n">
        <v>1</v>
      </c>
      <c r="F2593" s="16" t="s">
        <v>43</v>
      </c>
      <c r="G2593" s="18" t="n">
        <v>0</v>
      </c>
      <c r="H2593" s="16" t="n">
        <v>0.1</v>
      </c>
      <c r="I2593" s="18" t="n">
        <v>1</v>
      </c>
      <c r="J2593" s="19" t="n">
        <v>121.13</v>
      </c>
      <c r="K2593" s="19" t="n">
        <v>121.13</v>
      </c>
      <c r="L2593" s="19" t="n">
        <v>121.13</v>
      </c>
      <c r="M2593" s="19" t="n">
        <f aca="false">IF(J2593&gt;0,J2593,K2593)*E2593</f>
        <v>121.13</v>
      </c>
      <c r="N2593" s="20"/>
      <c r="O2593" s="21" t="str">
        <f aca="false">IF(R2593="","",ROUND(R2593*(1-Premissas!$B$4),4))</f>
        <v/>
      </c>
      <c r="P2593" s="22"/>
      <c r="Q2593" s="22"/>
      <c r="R2593" s="23"/>
      <c r="S2593" s="24"/>
      <c r="T2593" s="24"/>
      <c r="U2593" s="25"/>
      <c r="V2593" s="19" t="str">
        <f aca="false">IF(COUNT(N2593:Q2593)=0,"",MIN(N2593:Q2593))</f>
        <v/>
      </c>
      <c r="W2593" s="16" t="str">
        <f aca="false">IF(V2593="","",INDEX($N$4:$Q$4,MATCH(V2593,N2593:Q2593,0)))</f>
        <v/>
      </c>
      <c r="X2593" s="19" t="str">
        <f aca="false">IF(COUNT(N2593:Q2593)&lt;2,"",SMALL(N2593:Q2593,2))</f>
        <v/>
      </c>
      <c r="Y2593" s="26" t="str">
        <f aca="false">IF(OR(V2593="",M2593=0),"",V2593/M2593-1)</f>
        <v/>
      </c>
      <c r="Z2593" s="26" t="str">
        <f aca="false">IF(OR(V2593="",L2593=""),"",V2593/(L2593*E2593)-1)</f>
        <v/>
      </c>
      <c r="AA2593" s="16" t="str">
        <f aca="false">IF(V2593="","SEM OFERTA",IF(OR(Y2593&gt;Premissas!$B$11,Y2593&lt;Premissas!$B$12),"VERIFICAR - UNIDADE/EMBALAGEM",IF(Y2593&gt;Premissas!$B$6,"NÃO COMPRAR - REAJUSTE &gt;5%","COMPRAR")))</f>
        <v>SEM OFERTA</v>
      </c>
      <c r="AB2593" s="18" t="str">
        <f aca="false">IF(W2593="DIMEC",S2593,IF(W2593="MEDCENTRO",U2593,""))</f>
        <v/>
      </c>
      <c r="AC2593" s="18" t="n">
        <f aca="false">IF(AA2593&lt;&gt;"COMPRAR",0,IF(AB2593="",I2593,MIN(I2593,AB2593)))</f>
        <v>0</v>
      </c>
      <c r="AD2593" s="19" t="n">
        <f aca="false">IF(AC2593&gt;0,AC2593*V2593,0)</f>
        <v>0</v>
      </c>
      <c r="AE2593" s="19" t="n">
        <f aca="false">IF(AC2593&gt;0,(M2593-V2593)*AC2593,0)</f>
        <v>0</v>
      </c>
      <c r="AF2593" s="16" t="str">
        <f aca="false">IF(AA2593&lt;&gt;"COMPRAR","",IF(AB2593="",IF(X2593="","",IF(X2593-V2593&lt;0.01,"EMPATE TÉCNICO","")),IF(AB2593&lt;I2593,"ESTOQUE INSUFICIENTE",IF(X2593="","",IF(X2593-V2593&lt;0.01,"EMPATE TÉCNICO","")))))</f>
        <v/>
      </c>
      <c r="AG2593" s="16" t="s">
        <v>328</v>
      </c>
      <c r="AH2593" s="16" t="s">
        <v>8085</v>
      </c>
    </row>
    <row r="2594" customFormat="false" ht="15" hidden="false" customHeight="false" outlineLevel="0" collapsed="false">
      <c r="A2594" s="16" t="s">
        <v>8187</v>
      </c>
      <c r="B2594" s="17" t="s">
        <v>8188</v>
      </c>
      <c r="C2594" s="16" t="s">
        <v>8189</v>
      </c>
      <c r="D2594" s="16" t="s">
        <v>4505</v>
      </c>
      <c r="E2594" s="18" t="n">
        <v>1</v>
      </c>
      <c r="F2594" s="16" t="s">
        <v>43</v>
      </c>
      <c r="G2594" s="18" t="n">
        <v>0</v>
      </c>
      <c r="H2594" s="16" t="n">
        <v>0.3</v>
      </c>
      <c r="I2594" s="18" t="n">
        <v>1</v>
      </c>
      <c r="J2594" s="19" t="n">
        <v>116.16</v>
      </c>
      <c r="K2594" s="19" t="n">
        <v>116.16</v>
      </c>
      <c r="L2594" s="19" t="n">
        <v>116.16</v>
      </c>
      <c r="M2594" s="19" t="n">
        <f aca="false">IF(J2594&gt;0,J2594,K2594)*E2594</f>
        <v>116.16</v>
      </c>
      <c r="N2594" s="20"/>
      <c r="O2594" s="21" t="str">
        <f aca="false">IF(R2594="","",ROUND(R2594*(1-Premissas!$B$4),4))</f>
        <v/>
      </c>
      <c r="P2594" s="22"/>
      <c r="Q2594" s="22"/>
      <c r="R2594" s="23"/>
      <c r="S2594" s="24"/>
      <c r="T2594" s="24"/>
      <c r="U2594" s="25"/>
      <c r="V2594" s="19" t="str">
        <f aca="false">IF(COUNT(N2594:Q2594)=0,"",MIN(N2594:Q2594))</f>
        <v/>
      </c>
      <c r="W2594" s="16" t="str">
        <f aca="false">IF(V2594="","",INDEX($N$4:$Q$4,MATCH(V2594,N2594:Q2594,0)))</f>
        <v/>
      </c>
      <c r="X2594" s="19" t="str">
        <f aca="false">IF(COUNT(N2594:Q2594)&lt;2,"",SMALL(N2594:Q2594,2))</f>
        <v/>
      </c>
      <c r="Y2594" s="26" t="str">
        <f aca="false">IF(OR(V2594="",M2594=0),"",V2594/M2594-1)</f>
        <v/>
      </c>
      <c r="Z2594" s="26" t="str">
        <f aca="false">IF(OR(V2594="",L2594=""),"",V2594/(L2594*E2594)-1)</f>
        <v/>
      </c>
      <c r="AA2594" s="16" t="str">
        <f aca="false">IF(V2594="","SEM OFERTA",IF(OR(Y2594&gt;Premissas!$B$11,Y2594&lt;Premissas!$B$12),"VERIFICAR - UNIDADE/EMBALAGEM",IF(Y2594&gt;Premissas!$B$6,"NÃO COMPRAR - REAJUSTE &gt;5%","COMPRAR")))</f>
        <v>SEM OFERTA</v>
      </c>
      <c r="AB2594" s="18" t="str">
        <f aca="false">IF(W2594="DIMEC",S2594,IF(W2594="MEDCENTRO",U2594,""))</f>
        <v/>
      </c>
      <c r="AC2594" s="18" t="n">
        <f aca="false">IF(AA2594&lt;&gt;"COMPRAR",0,IF(AB2594="",I2594,MIN(I2594,AB2594)))</f>
        <v>0</v>
      </c>
      <c r="AD2594" s="19" t="n">
        <f aca="false">IF(AC2594&gt;0,AC2594*V2594,0)</f>
        <v>0</v>
      </c>
      <c r="AE2594" s="19" t="n">
        <f aca="false">IF(AC2594&gt;0,(M2594-V2594)*AC2594,0)</f>
        <v>0</v>
      </c>
      <c r="AF2594" s="16" t="str">
        <f aca="false">IF(AA2594&lt;&gt;"COMPRAR","",IF(AB2594="",IF(X2594="","",IF(X2594-V2594&lt;0.01,"EMPATE TÉCNICO","")),IF(AB2594&lt;I2594,"ESTOQUE INSUFICIENTE",IF(X2594="","",IF(X2594-V2594&lt;0.01,"EMPATE TÉCNICO","")))))</f>
        <v/>
      </c>
      <c r="AG2594" s="16" t="s">
        <v>328</v>
      </c>
      <c r="AH2594" s="16" t="s">
        <v>8085</v>
      </c>
    </row>
    <row r="2595" customFormat="false" ht="15" hidden="false" customHeight="false" outlineLevel="0" collapsed="false">
      <c r="A2595" s="16" t="s">
        <v>8190</v>
      </c>
      <c r="B2595" s="17" t="s">
        <v>8191</v>
      </c>
      <c r="C2595" s="16" t="s">
        <v>8192</v>
      </c>
      <c r="D2595" s="16" t="s">
        <v>4505</v>
      </c>
      <c r="E2595" s="18" t="n">
        <v>1</v>
      </c>
      <c r="F2595" s="16" t="s">
        <v>43</v>
      </c>
      <c r="G2595" s="18" t="n">
        <v>0</v>
      </c>
      <c r="H2595" s="16" t="n">
        <v>0.3</v>
      </c>
      <c r="I2595" s="18" t="n">
        <v>1</v>
      </c>
      <c r="J2595" s="19" t="n">
        <v>82.005</v>
      </c>
      <c r="K2595" s="19" t="n">
        <v>82.005</v>
      </c>
      <c r="L2595" s="19" t="n">
        <v>82.005</v>
      </c>
      <c r="M2595" s="19" t="n">
        <f aca="false">IF(J2595&gt;0,J2595,K2595)*E2595</f>
        <v>82.005</v>
      </c>
      <c r="N2595" s="20"/>
      <c r="O2595" s="21" t="str">
        <f aca="false">IF(R2595="","",ROUND(R2595*(1-Premissas!$B$4),4))</f>
        <v/>
      </c>
      <c r="P2595" s="22"/>
      <c r="Q2595" s="22"/>
      <c r="R2595" s="23"/>
      <c r="S2595" s="24"/>
      <c r="T2595" s="24"/>
      <c r="U2595" s="25"/>
      <c r="V2595" s="19" t="str">
        <f aca="false">IF(COUNT(N2595:Q2595)=0,"",MIN(N2595:Q2595))</f>
        <v/>
      </c>
      <c r="W2595" s="16" t="str">
        <f aca="false">IF(V2595="","",INDEX($N$4:$Q$4,MATCH(V2595,N2595:Q2595,0)))</f>
        <v/>
      </c>
      <c r="X2595" s="19" t="str">
        <f aca="false">IF(COUNT(N2595:Q2595)&lt;2,"",SMALL(N2595:Q2595,2))</f>
        <v/>
      </c>
      <c r="Y2595" s="26" t="str">
        <f aca="false">IF(OR(V2595="",M2595=0),"",V2595/M2595-1)</f>
        <v/>
      </c>
      <c r="Z2595" s="26" t="str">
        <f aca="false">IF(OR(V2595="",L2595=""),"",V2595/(L2595*E2595)-1)</f>
        <v/>
      </c>
      <c r="AA2595" s="16" t="str">
        <f aca="false">IF(V2595="","SEM OFERTA",IF(OR(Y2595&gt;Premissas!$B$11,Y2595&lt;Premissas!$B$12),"VERIFICAR - UNIDADE/EMBALAGEM",IF(Y2595&gt;Premissas!$B$6,"NÃO COMPRAR - REAJUSTE &gt;5%","COMPRAR")))</f>
        <v>SEM OFERTA</v>
      </c>
      <c r="AB2595" s="18" t="str">
        <f aca="false">IF(W2595="DIMEC",S2595,IF(W2595="MEDCENTRO",U2595,""))</f>
        <v/>
      </c>
      <c r="AC2595" s="18" t="n">
        <f aca="false">IF(AA2595&lt;&gt;"COMPRAR",0,IF(AB2595="",I2595,MIN(I2595,AB2595)))</f>
        <v>0</v>
      </c>
      <c r="AD2595" s="19" t="n">
        <f aca="false">IF(AC2595&gt;0,AC2595*V2595,0)</f>
        <v>0</v>
      </c>
      <c r="AE2595" s="19" t="n">
        <f aca="false">IF(AC2595&gt;0,(M2595-V2595)*AC2595,0)</f>
        <v>0</v>
      </c>
      <c r="AF2595" s="16" t="str">
        <f aca="false">IF(AA2595&lt;&gt;"COMPRAR","",IF(AB2595="",IF(X2595="","",IF(X2595-V2595&lt;0.01,"EMPATE TÉCNICO","")),IF(AB2595&lt;I2595,"ESTOQUE INSUFICIENTE",IF(X2595="","",IF(X2595-V2595&lt;0.01,"EMPATE TÉCNICO","")))))</f>
        <v/>
      </c>
      <c r="AG2595" s="16" t="s">
        <v>328</v>
      </c>
      <c r="AH2595" s="16" t="s">
        <v>8085</v>
      </c>
    </row>
    <row r="2596" customFormat="false" ht="15" hidden="false" customHeight="false" outlineLevel="0" collapsed="false">
      <c r="A2596" s="16" t="s">
        <v>8193</v>
      </c>
      <c r="B2596" s="17" t="s">
        <v>8194</v>
      </c>
      <c r="C2596" s="16" t="s">
        <v>8195</v>
      </c>
      <c r="D2596" s="16" t="s">
        <v>3658</v>
      </c>
      <c r="E2596" s="18" t="n">
        <v>6</v>
      </c>
      <c r="F2596" s="16" t="s">
        <v>43</v>
      </c>
      <c r="G2596" s="18" t="n">
        <v>0</v>
      </c>
      <c r="H2596" s="16" t="n">
        <v>0</v>
      </c>
      <c r="I2596" s="18" t="n">
        <v>1</v>
      </c>
      <c r="J2596" s="19" t="n">
        <v>35.0216666666667</v>
      </c>
      <c r="K2596" s="19" t="n">
        <v>35.0216666666667</v>
      </c>
      <c r="L2596" s="19" t="n">
        <v>35.0217</v>
      </c>
      <c r="M2596" s="19" t="n">
        <f aca="false">IF(J2596&gt;0,J2596,K2596)*E2596</f>
        <v>210.13</v>
      </c>
      <c r="N2596" s="20"/>
      <c r="O2596" s="21" t="str">
        <f aca="false">IF(R2596="","",ROUND(R2596*(1-Premissas!$B$4),4))</f>
        <v/>
      </c>
      <c r="P2596" s="22"/>
      <c r="Q2596" s="22"/>
      <c r="R2596" s="23"/>
      <c r="S2596" s="24"/>
      <c r="T2596" s="24"/>
      <c r="U2596" s="25"/>
      <c r="V2596" s="19" t="str">
        <f aca="false">IF(COUNT(N2596:Q2596)=0,"",MIN(N2596:Q2596))</f>
        <v/>
      </c>
      <c r="W2596" s="16" t="str">
        <f aca="false">IF(V2596="","",INDEX($N$4:$Q$4,MATCH(V2596,N2596:Q2596,0)))</f>
        <v/>
      </c>
      <c r="X2596" s="19" t="str">
        <f aca="false">IF(COUNT(N2596:Q2596)&lt;2,"",SMALL(N2596:Q2596,2))</f>
        <v/>
      </c>
      <c r="Y2596" s="26" t="str">
        <f aca="false">IF(OR(V2596="",M2596=0),"",V2596/M2596-1)</f>
        <v/>
      </c>
      <c r="Z2596" s="26" t="str">
        <f aca="false">IF(OR(V2596="",L2596=""),"",V2596/(L2596*E2596)-1)</f>
        <v/>
      </c>
      <c r="AA2596" s="16" t="str">
        <f aca="false">IF(V2596="","SEM OFERTA",IF(OR(Y2596&gt;Premissas!$B$11,Y2596&lt;Premissas!$B$12),"VERIFICAR - UNIDADE/EMBALAGEM",IF(Y2596&gt;Premissas!$B$6,"NÃO COMPRAR - REAJUSTE &gt;5%","COMPRAR")))</f>
        <v>SEM OFERTA</v>
      </c>
      <c r="AB2596" s="18" t="str">
        <f aca="false">IF(W2596="DIMEC",S2596,IF(W2596="MEDCENTRO",U2596,""))</f>
        <v/>
      </c>
      <c r="AC2596" s="18" t="n">
        <f aca="false">IF(AA2596&lt;&gt;"COMPRAR",0,IF(AB2596="",I2596,MIN(I2596,AB2596)))</f>
        <v>0</v>
      </c>
      <c r="AD2596" s="19" t="n">
        <f aca="false">IF(AC2596&gt;0,AC2596*V2596,0)</f>
        <v>0</v>
      </c>
      <c r="AE2596" s="19" t="n">
        <f aca="false">IF(AC2596&gt;0,(M2596-V2596)*AC2596,0)</f>
        <v>0</v>
      </c>
      <c r="AF2596" s="16" t="str">
        <f aca="false">IF(AA2596&lt;&gt;"COMPRAR","",IF(AB2596="",IF(X2596="","",IF(X2596-V2596&lt;0.01,"EMPATE TÉCNICO","")),IF(AB2596&lt;I2596,"ESTOQUE INSUFICIENTE",IF(X2596="","",IF(X2596-V2596&lt;0.01,"EMPATE TÉCNICO","")))))</f>
        <v/>
      </c>
      <c r="AG2596" s="16" t="s">
        <v>203</v>
      </c>
      <c r="AH2596" s="16" t="s">
        <v>8085</v>
      </c>
    </row>
    <row r="2597" customFormat="false" ht="15" hidden="false" customHeight="false" outlineLevel="0" collapsed="false">
      <c r="A2597" s="16" t="s">
        <v>8196</v>
      </c>
      <c r="B2597" s="17" t="s">
        <v>8197</v>
      </c>
      <c r="C2597" s="16" t="s">
        <v>8198</v>
      </c>
      <c r="D2597" s="16" t="s">
        <v>3658</v>
      </c>
      <c r="E2597" s="18" t="n">
        <v>1</v>
      </c>
      <c r="F2597" s="16" t="s">
        <v>43</v>
      </c>
      <c r="G2597" s="18" t="n">
        <v>0</v>
      </c>
      <c r="H2597" s="16" t="n">
        <v>0.3</v>
      </c>
      <c r="I2597" s="18" t="n">
        <v>1</v>
      </c>
      <c r="J2597" s="19" t="n">
        <v>80.73</v>
      </c>
      <c r="K2597" s="19" t="n">
        <v>80.73</v>
      </c>
      <c r="L2597" s="19" t="n">
        <v>80.73</v>
      </c>
      <c r="M2597" s="19" t="n">
        <f aca="false">IF(J2597&gt;0,J2597,K2597)*E2597</f>
        <v>80.73</v>
      </c>
      <c r="N2597" s="20"/>
      <c r="O2597" s="21" t="str">
        <f aca="false">IF(R2597="","",ROUND(R2597*(1-Premissas!$B$4),4))</f>
        <v/>
      </c>
      <c r="P2597" s="22"/>
      <c r="Q2597" s="22"/>
      <c r="R2597" s="23"/>
      <c r="S2597" s="24"/>
      <c r="T2597" s="24"/>
      <c r="U2597" s="25"/>
      <c r="V2597" s="19" t="str">
        <f aca="false">IF(COUNT(N2597:Q2597)=0,"",MIN(N2597:Q2597))</f>
        <v/>
      </c>
      <c r="W2597" s="16" t="str">
        <f aca="false">IF(V2597="","",INDEX($N$4:$Q$4,MATCH(V2597,N2597:Q2597,0)))</f>
        <v/>
      </c>
      <c r="X2597" s="19" t="str">
        <f aca="false">IF(COUNT(N2597:Q2597)&lt;2,"",SMALL(N2597:Q2597,2))</f>
        <v/>
      </c>
      <c r="Y2597" s="26" t="str">
        <f aca="false">IF(OR(V2597="",M2597=0),"",V2597/M2597-1)</f>
        <v/>
      </c>
      <c r="Z2597" s="26" t="str">
        <f aca="false">IF(OR(V2597="",L2597=""),"",V2597/(L2597*E2597)-1)</f>
        <v/>
      </c>
      <c r="AA2597" s="16" t="str">
        <f aca="false">IF(V2597="","SEM OFERTA",IF(OR(Y2597&gt;Premissas!$B$11,Y2597&lt;Premissas!$B$12),"VERIFICAR - UNIDADE/EMBALAGEM",IF(Y2597&gt;Premissas!$B$6,"NÃO COMPRAR - REAJUSTE &gt;5%","COMPRAR")))</f>
        <v>SEM OFERTA</v>
      </c>
      <c r="AB2597" s="18" t="str">
        <f aca="false">IF(W2597="DIMEC",S2597,IF(W2597="MEDCENTRO",U2597,""))</f>
        <v/>
      </c>
      <c r="AC2597" s="18" t="n">
        <f aca="false">IF(AA2597&lt;&gt;"COMPRAR",0,IF(AB2597="",I2597,MIN(I2597,AB2597)))</f>
        <v>0</v>
      </c>
      <c r="AD2597" s="19" t="n">
        <f aca="false">IF(AC2597&gt;0,AC2597*V2597,0)</f>
        <v>0</v>
      </c>
      <c r="AE2597" s="19" t="n">
        <f aca="false">IF(AC2597&gt;0,(M2597-V2597)*AC2597,0)</f>
        <v>0</v>
      </c>
      <c r="AF2597" s="16" t="str">
        <f aca="false">IF(AA2597&lt;&gt;"COMPRAR","",IF(AB2597="",IF(X2597="","",IF(X2597-V2597&lt;0.01,"EMPATE TÉCNICO","")),IF(AB2597&lt;I2597,"ESTOQUE INSUFICIENTE",IF(X2597="","",IF(X2597-V2597&lt;0.01,"EMPATE TÉCNICO","")))))</f>
        <v/>
      </c>
      <c r="AG2597" s="16" t="s">
        <v>328</v>
      </c>
      <c r="AH2597" s="16" t="s">
        <v>8085</v>
      </c>
    </row>
    <row r="2598" customFormat="false" ht="15" hidden="false" customHeight="false" outlineLevel="0" collapsed="false">
      <c r="A2598" s="16" t="s">
        <v>8199</v>
      </c>
      <c r="B2598" s="17" t="s">
        <v>8200</v>
      </c>
      <c r="C2598" s="16" t="s">
        <v>8201</v>
      </c>
      <c r="D2598" s="16" t="s">
        <v>8202</v>
      </c>
      <c r="E2598" s="18" t="n">
        <v>24</v>
      </c>
      <c r="F2598" s="16" t="s">
        <v>43</v>
      </c>
      <c r="G2598" s="18" t="n">
        <v>0</v>
      </c>
      <c r="H2598" s="16" t="n">
        <v>0.4</v>
      </c>
      <c r="I2598" s="18" t="n">
        <v>1</v>
      </c>
      <c r="J2598" s="19" t="n">
        <v>5.49</v>
      </c>
      <c r="K2598" s="19" t="n">
        <v>5.49</v>
      </c>
      <c r="L2598" s="19" t="n">
        <v>5.49</v>
      </c>
      <c r="M2598" s="19" t="n">
        <f aca="false">IF(J2598&gt;0,J2598,K2598)*E2598</f>
        <v>131.76</v>
      </c>
      <c r="N2598" s="20"/>
      <c r="O2598" s="21" t="str">
        <f aca="false">IF(R2598="","",ROUND(R2598*(1-Premissas!$B$4),4))</f>
        <v/>
      </c>
      <c r="P2598" s="22"/>
      <c r="Q2598" s="22"/>
      <c r="R2598" s="23"/>
      <c r="S2598" s="24"/>
      <c r="T2598" s="24"/>
      <c r="U2598" s="25"/>
      <c r="V2598" s="19" t="str">
        <f aca="false">IF(COUNT(N2598:Q2598)=0,"",MIN(N2598:Q2598))</f>
        <v/>
      </c>
      <c r="W2598" s="16" t="str">
        <f aca="false">IF(V2598="","",INDEX($N$4:$Q$4,MATCH(V2598,N2598:Q2598,0)))</f>
        <v/>
      </c>
      <c r="X2598" s="19" t="str">
        <f aca="false">IF(COUNT(N2598:Q2598)&lt;2,"",SMALL(N2598:Q2598,2))</f>
        <v/>
      </c>
      <c r="Y2598" s="26" t="str">
        <f aca="false">IF(OR(V2598="",M2598=0),"",V2598/M2598-1)</f>
        <v/>
      </c>
      <c r="Z2598" s="26" t="str">
        <f aca="false">IF(OR(V2598="",L2598=""),"",V2598/(L2598*E2598)-1)</f>
        <v/>
      </c>
      <c r="AA2598" s="16" t="str">
        <f aca="false">IF(V2598="","SEM OFERTA",IF(OR(Y2598&gt;Premissas!$B$11,Y2598&lt;Premissas!$B$12),"VERIFICAR - UNIDADE/EMBALAGEM",IF(Y2598&gt;Premissas!$B$6,"NÃO COMPRAR - REAJUSTE &gt;5%","COMPRAR")))</f>
        <v>SEM OFERTA</v>
      </c>
      <c r="AB2598" s="18" t="str">
        <f aca="false">IF(W2598="DIMEC",S2598,IF(W2598="MEDCENTRO",U2598,""))</f>
        <v/>
      </c>
      <c r="AC2598" s="18" t="n">
        <f aca="false">IF(AA2598&lt;&gt;"COMPRAR",0,IF(AB2598="",I2598,MIN(I2598,AB2598)))</f>
        <v>0</v>
      </c>
      <c r="AD2598" s="19" t="n">
        <f aca="false">IF(AC2598&gt;0,AC2598*V2598,0)</f>
        <v>0</v>
      </c>
      <c r="AE2598" s="19" t="n">
        <f aca="false">IF(AC2598&gt;0,(M2598-V2598)*AC2598,0)</f>
        <v>0</v>
      </c>
      <c r="AF2598" s="16" t="str">
        <f aca="false">IF(AA2598&lt;&gt;"COMPRAR","",IF(AB2598="",IF(X2598="","",IF(X2598-V2598&lt;0.01,"EMPATE TÉCNICO","")),IF(AB2598&lt;I2598,"ESTOQUE INSUFICIENTE",IF(X2598="","",IF(X2598-V2598&lt;0.01,"EMPATE TÉCNICO","")))))</f>
        <v/>
      </c>
      <c r="AG2598" s="16" t="s">
        <v>4020</v>
      </c>
      <c r="AH2598" s="16" t="s">
        <v>8085</v>
      </c>
    </row>
    <row r="2599" customFormat="false" ht="15" hidden="false" customHeight="false" outlineLevel="0" collapsed="false">
      <c r="A2599" s="16" t="s">
        <v>8203</v>
      </c>
      <c r="B2599" s="17" t="s">
        <v>8204</v>
      </c>
      <c r="C2599" s="16" t="s">
        <v>8205</v>
      </c>
      <c r="D2599" s="16" t="s">
        <v>8202</v>
      </c>
      <c r="E2599" s="18" t="n">
        <v>24</v>
      </c>
      <c r="F2599" s="16" t="s">
        <v>43</v>
      </c>
      <c r="G2599" s="18" t="n">
        <v>0</v>
      </c>
      <c r="H2599" s="16" t="n">
        <v>1.9</v>
      </c>
      <c r="I2599" s="18" t="n">
        <v>1</v>
      </c>
      <c r="J2599" s="19" t="n">
        <v>5.49</v>
      </c>
      <c r="K2599" s="19" t="n">
        <v>5.49</v>
      </c>
      <c r="L2599" s="19" t="n">
        <v>5.49</v>
      </c>
      <c r="M2599" s="19" t="n">
        <f aca="false">IF(J2599&gt;0,J2599,K2599)*E2599</f>
        <v>131.76</v>
      </c>
      <c r="N2599" s="20"/>
      <c r="O2599" s="21" t="str">
        <f aca="false">IF(R2599="","",ROUND(R2599*(1-Premissas!$B$4),4))</f>
        <v/>
      </c>
      <c r="P2599" s="22"/>
      <c r="Q2599" s="22"/>
      <c r="R2599" s="23"/>
      <c r="S2599" s="24"/>
      <c r="T2599" s="24"/>
      <c r="U2599" s="25"/>
      <c r="V2599" s="19" t="str">
        <f aca="false">IF(COUNT(N2599:Q2599)=0,"",MIN(N2599:Q2599))</f>
        <v/>
      </c>
      <c r="W2599" s="16" t="str">
        <f aca="false">IF(V2599="","",INDEX($N$4:$Q$4,MATCH(V2599,N2599:Q2599,0)))</f>
        <v/>
      </c>
      <c r="X2599" s="19" t="str">
        <f aca="false">IF(COUNT(N2599:Q2599)&lt;2,"",SMALL(N2599:Q2599,2))</f>
        <v/>
      </c>
      <c r="Y2599" s="26" t="str">
        <f aca="false">IF(OR(V2599="",M2599=0),"",V2599/M2599-1)</f>
        <v/>
      </c>
      <c r="Z2599" s="26" t="str">
        <f aca="false">IF(OR(V2599="",L2599=""),"",V2599/(L2599*E2599)-1)</f>
        <v/>
      </c>
      <c r="AA2599" s="16" t="str">
        <f aca="false">IF(V2599="","SEM OFERTA",IF(OR(Y2599&gt;Premissas!$B$11,Y2599&lt;Premissas!$B$12),"VERIFICAR - UNIDADE/EMBALAGEM",IF(Y2599&gt;Premissas!$B$6,"NÃO COMPRAR - REAJUSTE &gt;5%","COMPRAR")))</f>
        <v>SEM OFERTA</v>
      </c>
      <c r="AB2599" s="18" t="str">
        <f aca="false">IF(W2599="DIMEC",S2599,IF(W2599="MEDCENTRO",U2599,""))</f>
        <v/>
      </c>
      <c r="AC2599" s="18" t="n">
        <f aca="false">IF(AA2599&lt;&gt;"COMPRAR",0,IF(AB2599="",I2599,MIN(I2599,AB2599)))</f>
        <v>0</v>
      </c>
      <c r="AD2599" s="19" t="n">
        <f aca="false">IF(AC2599&gt;0,AC2599*V2599,0)</f>
        <v>0</v>
      </c>
      <c r="AE2599" s="19" t="n">
        <f aca="false">IF(AC2599&gt;0,(M2599-V2599)*AC2599,0)</f>
        <v>0</v>
      </c>
      <c r="AF2599" s="16" t="str">
        <f aca="false">IF(AA2599&lt;&gt;"COMPRAR","",IF(AB2599="",IF(X2599="","",IF(X2599-V2599&lt;0.01,"EMPATE TÉCNICO","")),IF(AB2599&lt;I2599,"ESTOQUE INSUFICIENTE",IF(X2599="","",IF(X2599-V2599&lt;0.01,"EMPATE TÉCNICO","")))))</f>
        <v/>
      </c>
      <c r="AG2599" s="16" t="s">
        <v>4020</v>
      </c>
      <c r="AH2599" s="16" t="s">
        <v>8085</v>
      </c>
    </row>
    <row r="2600" customFormat="false" ht="15" hidden="false" customHeight="false" outlineLevel="0" collapsed="false">
      <c r="A2600" s="16" t="s">
        <v>8206</v>
      </c>
      <c r="B2600" s="17" t="s">
        <v>8207</v>
      </c>
      <c r="C2600" s="16" t="s">
        <v>8208</v>
      </c>
      <c r="D2600" s="16" t="s">
        <v>8209</v>
      </c>
      <c r="E2600" s="18" t="n">
        <v>1</v>
      </c>
      <c r="F2600" s="16" t="s">
        <v>43</v>
      </c>
      <c r="G2600" s="18" t="n">
        <v>0</v>
      </c>
      <c r="H2600" s="16" t="n">
        <v>0</v>
      </c>
      <c r="I2600" s="18" t="n">
        <v>1</v>
      </c>
      <c r="J2600" s="19" t="n">
        <v>29.9</v>
      </c>
      <c r="K2600" s="19" t="n">
        <v>29.9</v>
      </c>
      <c r="L2600" s="19" t="n">
        <v>29.9</v>
      </c>
      <c r="M2600" s="19" t="n">
        <f aca="false">IF(J2600&gt;0,J2600,K2600)*E2600</f>
        <v>29.9</v>
      </c>
      <c r="N2600" s="20"/>
      <c r="O2600" s="21" t="str">
        <f aca="false">IF(R2600="","",ROUND(R2600*(1-Premissas!$B$4),4))</f>
        <v/>
      </c>
      <c r="P2600" s="22"/>
      <c r="Q2600" s="22"/>
      <c r="R2600" s="23"/>
      <c r="S2600" s="24"/>
      <c r="T2600" s="24"/>
      <c r="U2600" s="25"/>
      <c r="V2600" s="19" t="str">
        <f aca="false">IF(COUNT(N2600:Q2600)=0,"",MIN(N2600:Q2600))</f>
        <v/>
      </c>
      <c r="W2600" s="16" t="str">
        <f aca="false">IF(V2600="","",INDEX($N$4:$Q$4,MATCH(V2600,N2600:Q2600,0)))</f>
        <v/>
      </c>
      <c r="X2600" s="19" t="str">
        <f aca="false">IF(COUNT(N2600:Q2600)&lt;2,"",SMALL(N2600:Q2600,2))</f>
        <v/>
      </c>
      <c r="Y2600" s="26" t="str">
        <f aca="false">IF(OR(V2600="",M2600=0),"",V2600/M2600-1)</f>
        <v/>
      </c>
      <c r="Z2600" s="26" t="str">
        <f aca="false">IF(OR(V2600="",L2600=""),"",V2600/(L2600*E2600)-1)</f>
        <v/>
      </c>
      <c r="AA2600" s="16" t="str">
        <f aca="false">IF(V2600="","SEM OFERTA",IF(OR(Y2600&gt;Premissas!$B$11,Y2600&lt;Premissas!$B$12),"VERIFICAR - UNIDADE/EMBALAGEM",IF(Y2600&gt;Premissas!$B$6,"NÃO COMPRAR - REAJUSTE &gt;5%","COMPRAR")))</f>
        <v>SEM OFERTA</v>
      </c>
      <c r="AB2600" s="18" t="str">
        <f aca="false">IF(W2600="DIMEC",S2600,IF(W2600="MEDCENTRO",U2600,""))</f>
        <v/>
      </c>
      <c r="AC2600" s="18" t="n">
        <f aca="false">IF(AA2600&lt;&gt;"COMPRAR",0,IF(AB2600="",I2600,MIN(I2600,AB2600)))</f>
        <v>0</v>
      </c>
      <c r="AD2600" s="19" t="n">
        <f aca="false">IF(AC2600&gt;0,AC2600*V2600,0)</f>
        <v>0</v>
      </c>
      <c r="AE2600" s="19" t="n">
        <f aca="false">IF(AC2600&gt;0,(M2600-V2600)*AC2600,0)</f>
        <v>0</v>
      </c>
      <c r="AF2600" s="16" t="str">
        <f aca="false">IF(AA2600&lt;&gt;"COMPRAR","",IF(AB2600="",IF(X2600="","",IF(X2600-V2600&lt;0.01,"EMPATE TÉCNICO","")),IF(AB2600&lt;I2600,"ESTOQUE INSUFICIENTE",IF(X2600="","",IF(X2600-V2600&lt;0.01,"EMPATE TÉCNICO","")))))</f>
        <v/>
      </c>
      <c r="AG2600" s="16" t="s">
        <v>360</v>
      </c>
      <c r="AH2600" s="16" t="s">
        <v>8085</v>
      </c>
    </row>
    <row r="2601" customFormat="false" ht="15" hidden="false" customHeight="false" outlineLevel="0" collapsed="false">
      <c r="A2601" s="16" t="s">
        <v>8210</v>
      </c>
      <c r="B2601" s="17" t="s">
        <v>8211</v>
      </c>
      <c r="C2601" s="16" t="s">
        <v>8212</v>
      </c>
      <c r="D2601" s="16" t="s">
        <v>4288</v>
      </c>
      <c r="E2601" s="18" t="n">
        <v>1</v>
      </c>
      <c r="F2601" s="16" t="s">
        <v>43</v>
      </c>
      <c r="G2601" s="18" t="n">
        <v>0</v>
      </c>
      <c r="H2601" s="16" t="n">
        <v>0</v>
      </c>
      <c r="I2601" s="18" t="n">
        <v>1</v>
      </c>
      <c r="J2601" s="19" t="n">
        <v>0</v>
      </c>
      <c r="K2601" s="19" t="n">
        <v>1</v>
      </c>
      <c r="L2601" s="19"/>
      <c r="M2601" s="19" t="n">
        <f aca="false">IF(J2601&gt;0,J2601,K2601)*E2601</f>
        <v>1</v>
      </c>
      <c r="N2601" s="20"/>
      <c r="O2601" s="21" t="str">
        <f aca="false">IF(R2601="","",ROUND(R2601*(1-Premissas!$B$4),4))</f>
        <v/>
      </c>
      <c r="P2601" s="22"/>
      <c r="Q2601" s="22"/>
      <c r="R2601" s="23"/>
      <c r="S2601" s="24"/>
      <c r="T2601" s="24"/>
      <c r="U2601" s="25"/>
      <c r="V2601" s="19" t="str">
        <f aca="false">IF(COUNT(N2601:Q2601)=0,"",MIN(N2601:Q2601))</f>
        <v/>
      </c>
      <c r="W2601" s="16" t="str">
        <f aca="false">IF(V2601="","",INDEX($N$4:$Q$4,MATCH(V2601,N2601:Q2601,0)))</f>
        <v/>
      </c>
      <c r="X2601" s="19" t="str">
        <f aca="false">IF(COUNT(N2601:Q2601)&lt;2,"",SMALL(N2601:Q2601,2))</f>
        <v/>
      </c>
      <c r="Y2601" s="26" t="str">
        <f aca="false">IF(OR(V2601="",M2601=0),"",V2601/M2601-1)</f>
        <v/>
      </c>
      <c r="Z2601" s="26" t="str">
        <f aca="false">IF(OR(V2601="",L2601=""),"",V2601/(L2601*E2601)-1)</f>
        <v/>
      </c>
      <c r="AA2601" s="16" t="str">
        <f aca="false">IF(V2601="","SEM OFERTA",IF(OR(Y2601&gt;Premissas!$B$11,Y2601&lt;Premissas!$B$12),"VERIFICAR - UNIDADE/EMBALAGEM",IF(Y2601&gt;Premissas!$B$6,"NÃO COMPRAR - REAJUSTE &gt;5%","COMPRAR")))</f>
        <v>SEM OFERTA</v>
      </c>
      <c r="AB2601" s="18" t="str">
        <f aca="false">IF(W2601="DIMEC",S2601,IF(W2601="MEDCENTRO",U2601,""))</f>
        <v/>
      </c>
      <c r="AC2601" s="18" t="n">
        <f aca="false">IF(AA2601&lt;&gt;"COMPRAR",0,IF(AB2601="",I2601,MIN(I2601,AB2601)))</f>
        <v>0</v>
      </c>
      <c r="AD2601" s="19" t="n">
        <f aca="false">IF(AC2601&gt;0,AC2601*V2601,0)</f>
        <v>0</v>
      </c>
      <c r="AE2601" s="19" t="n">
        <f aca="false">IF(AC2601&gt;0,(M2601-V2601)*AC2601,0)</f>
        <v>0</v>
      </c>
      <c r="AF2601" s="16" t="str">
        <f aca="false">IF(AA2601&lt;&gt;"COMPRAR","",IF(AB2601="",IF(X2601="","",IF(X2601-V2601&lt;0.01,"EMPATE TÉCNICO","")),IF(AB2601&lt;I2601,"ESTOQUE INSUFICIENTE",IF(X2601="","",IF(X2601-V2601&lt;0.01,"EMPATE TÉCNICO","")))))</f>
        <v/>
      </c>
      <c r="AG2601" s="16"/>
      <c r="AH2601" s="16" t="s">
        <v>8085</v>
      </c>
    </row>
    <row r="2602" customFormat="false" ht="15" hidden="false" customHeight="false" outlineLevel="0" collapsed="false">
      <c r="A2602" s="16" t="s">
        <v>8213</v>
      </c>
      <c r="B2602" s="17" t="s">
        <v>8214</v>
      </c>
      <c r="C2602" s="16" t="s">
        <v>8215</v>
      </c>
      <c r="D2602" s="16" t="s">
        <v>8084</v>
      </c>
      <c r="E2602" s="18" t="n">
        <v>1</v>
      </c>
      <c r="F2602" s="16" t="s">
        <v>41</v>
      </c>
      <c r="G2602" s="18" t="n">
        <v>18</v>
      </c>
      <c r="H2602" s="16" t="n">
        <v>7.5</v>
      </c>
      <c r="I2602" s="18" t="n">
        <v>2</v>
      </c>
      <c r="J2602" s="19" t="n">
        <v>12.39</v>
      </c>
      <c r="K2602" s="19" t="n">
        <v>12.39</v>
      </c>
      <c r="L2602" s="19" t="n">
        <v>12.39</v>
      </c>
      <c r="M2602" s="19" t="n">
        <f aca="false">IF(J2602&gt;0,J2602,K2602)*E2602</f>
        <v>12.39</v>
      </c>
      <c r="N2602" s="20"/>
      <c r="O2602" s="21" t="str">
        <f aca="false">IF(R2602="","",ROUND(R2602*(1-Premissas!$B$4),4))</f>
        <v/>
      </c>
      <c r="P2602" s="22"/>
      <c r="Q2602" s="22"/>
      <c r="R2602" s="23"/>
      <c r="S2602" s="24"/>
      <c r="T2602" s="24"/>
      <c r="U2602" s="25"/>
      <c r="V2602" s="19" t="str">
        <f aca="false">IF(COUNT(N2602:Q2602)=0,"",MIN(N2602:Q2602))</f>
        <v/>
      </c>
      <c r="W2602" s="16" t="str">
        <f aca="false">IF(V2602="","",INDEX($N$4:$Q$4,MATCH(V2602,N2602:Q2602,0)))</f>
        <v/>
      </c>
      <c r="X2602" s="19" t="str">
        <f aca="false">IF(COUNT(N2602:Q2602)&lt;2,"",SMALL(N2602:Q2602,2))</f>
        <v/>
      </c>
      <c r="Y2602" s="26" t="str">
        <f aca="false">IF(OR(V2602="",M2602=0),"",V2602/M2602-1)</f>
        <v/>
      </c>
      <c r="Z2602" s="26" t="str">
        <f aca="false">IF(OR(V2602="",L2602=""),"",V2602/(L2602*E2602)-1)</f>
        <v/>
      </c>
      <c r="AA2602" s="16" t="str">
        <f aca="false">IF(V2602="","SEM OFERTA",IF(OR(Y2602&gt;Premissas!$B$11,Y2602&lt;Premissas!$B$12),"VERIFICAR - UNIDADE/EMBALAGEM",IF(Y2602&gt;Premissas!$B$6,"NÃO COMPRAR - REAJUSTE &gt;5%","COMPRAR")))</f>
        <v>SEM OFERTA</v>
      </c>
      <c r="AB2602" s="18" t="str">
        <f aca="false">IF(W2602="DIMEC",S2602,IF(W2602="MEDCENTRO",U2602,""))</f>
        <v/>
      </c>
      <c r="AC2602" s="18" t="n">
        <f aca="false">IF(AA2602&lt;&gt;"COMPRAR",0,IF(AB2602="",I2602,MIN(I2602,AB2602)))</f>
        <v>0</v>
      </c>
      <c r="AD2602" s="19" t="n">
        <f aca="false">IF(AC2602&gt;0,AC2602*V2602,0)</f>
        <v>0</v>
      </c>
      <c r="AE2602" s="19" t="n">
        <f aca="false">IF(AC2602&gt;0,(M2602-V2602)*AC2602,0)</f>
        <v>0</v>
      </c>
      <c r="AF2602" s="16" t="str">
        <f aca="false">IF(AA2602&lt;&gt;"COMPRAR","",IF(AB2602="",IF(X2602="","",IF(X2602-V2602&lt;0.01,"EMPATE TÉCNICO","")),IF(AB2602&lt;I2602,"ESTOQUE INSUFICIENTE",IF(X2602="","",IF(X2602-V2602&lt;0.01,"EMPATE TÉCNICO","")))))</f>
        <v/>
      </c>
      <c r="AG2602" s="16" t="s">
        <v>1771</v>
      </c>
      <c r="AH2602" s="16" t="s">
        <v>8085</v>
      </c>
    </row>
    <row r="2603" customFormat="false" ht="15" hidden="false" customHeight="false" outlineLevel="0" collapsed="false">
      <c r="A2603" s="16" t="s">
        <v>8216</v>
      </c>
      <c r="B2603" s="17" t="s">
        <v>8217</v>
      </c>
      <c r="C2603" s="16" t="s">
        <v>8218</v>
      </c>
      <c r="D2603" s="16" t="s">
        <v>8084</v>
      </c>
      <c r="E2603" s="18" t="n">
        <v>1</v>
      </c>
      <c r="F2603" s="16" t="s">
        <v>41</v>
      </c>
      <c r="G2603" s="18" t="n">
        <v>5</v>
      </c>
      <c r="H2603" s="16" t="n">
        <v>5.6</v>
      </c>
      <c r="I2603" s="18" t="n">
        <v>10</v>
      </c>
      <c r="J2603" s="19" t="n">
        <v>18.79</v>
      </c>
      <c r="K2603" s="19" t="n">
        <v>18.79</v>
      </c>
      <c r="L2603" s="19" t="n">
        <v>17.49</v>
      </c>
      <c r="M2603" s="19" t="n">
        <f aca="false">IF(J2603&gt;0,J2603,K2603)*E2603</f>
        <v>18.79</v>
      </c>
      <c r="N2603" s="20"/>
      <c r="O2603" s="21" t="str">
        <f aca="false">IF(R2603="","",ROUND(R2603*(1-Premissas!$B$4),4))</f>
        <v/>
      </c>
      <c r="P2603" s="22"/>
      <c r="Q2603" s="22"/>
      <c r="R2603" s="23"/>
      <c r="S2603" s="24"/>
      <c r="T2603" s="24"/>
      <c r="U2603" s="25"/>
      <c r="V2603" s="19" t="str">
        <f aca="false">IF(COUNT(N2603:Q2603)=0,"",MIN(N2603:Q2603))</f>
        <v/>
      </c>
      <c r="W2603" s="16" t="str">
        <f aca="false">IF(V2603="","",INDEX($N$4:$Q$4,MATCH(V2603,N2603:Q2603,0)))</f>
        <v/>
      </c>
      <c r="X2603" s="19" t="str">
        <f aca="false">IF(COUNT(N2603:Q2603)&lt;2,"",SMALL(N2603:Q2603,2))</f>
        <v/>
      </c>
      <c r="Y2603" s="26" t="str">
        <f aca="false">IF(OR(V2603="",M2603=0),"",V2603/M2603-1)</f>
        <v/>
      </c>
      <c r="Z2603" s="26" t="str">
        <f aca="false">IF(OR(V2603="",L2603=""),"",V2603/(L2603*E2603)-1)</f>
        <v/>
      </c>
      <c r="AA2603" s="16" t="str">
        <f aca="false">IF(V2603="","SEM OFERTA",IF(OR(Y2603&gt;Premissas!$B$11,Y2603&lt;Premissas!$B$12),"VERIFICAR - UNIDADE/EMBALAGEM",IF(Y2603&gt;Premissas!$B$6,"NÃO COMPRAR - REAJUSTE &gt;5%","COMPRAR")))</f>
        <v>SEM OFERTA</v>
      </c>
      <c r="AB2603" s="18" t="str">
        <f aca="false">IF(W2603="DIMEC",S2603,IF(W2603="MEDCENTRO",U2603,""))</f>
        <v/>
      </c>
      <c r="AC2603" s="18" t="n">
        <f aca="false">IF(AA2603&lt;&gt;"COMPRAR",0,IF(AB2603="",I2603,MIN(I2603,AB2603)))</f>
        <v>0</v>
      </c>
      <c r="AD2603" s="19" t="n">
        <f aca="false">IF(AC2603&gt;0,AC2603*V2603,0)</f>
        <v>0</v>
      </c>
      <c r="AE2603" s="19" t="n">
        <f aca="false">IF(AC2603&gt;0,(M2603-V2603)*AC2603,0)</f>
        <v>0</v>
      </c>
      <c r="AF2603" s="16" t="str">
        <f aca="false">IF(AA2603&lt;&gt;"COMPRAR","",IF(AB2603="",IF(X2603="","",IF(X2603-V2603&lt;0.01,"EMPATE TÉCNICO","")),IF(AB2603&lt;I2603,"ESTOQUE INSUFICIENTE",IF(X2603="","",IF(X2603-V2603&lt;0.01,"EMPATE TÉCNICO","")))))</f>
        <v/>
      </c>
      <c r="AG2603" s="16" t="s">
        <v>1771</v>
      </c>
      <c r="AH2603" s="16" t="s">
        <v>8085</v>
      </c>
    </row>
    <row r="2604" customFormat="false" ht="15" hidden="false" customHeight="false" outlineLevel="0" collapsed="false">
      <c r="A2604" s="16" t="s">
        <v>8219</v>
      </c>
      <c r="B2604" s="17" t="s">
        <v>8220</v>
      </c>
      <c r="C2604" s="16" t="s">
        <v>8221</v>
      </c>
      <c r="D2604" s="16" t="s">
        <v>8084</v>
      </c>
      <c r="E2604" s="18" t="n">
        <v>1</v>
      </c>
      <c r="F2604" s="16" t="s">
        <v>41</v>
      </c>
      <c r="G2604" s="18" t="n">
        <v>9</v>
      </c>
      <c r="H2604" s="16" t="n">
        <v>5.4</v>
      </c>
      <c r="I2604" s="18" t="n">
        <v>5</v>
      </c>
      <c r="J2604" s="19" t="n">
        <v>30.99</v>
      </c>
      <c r="K2604" s="19" t="n">
        <v>30.99</v>
      </c>
      <c r="L2604" s="19" t="n">
        <v>30.99</v>
      </c>
      <c r="M2604" s="19" t="n">
        <f aca="false">IF(J2604&gt;0,J2604,K2604)*E2604</f>
        <v>30.99</v>
      </c>
      <c r="N2604" s="20"/>
      <c r="O2604" s="21" t="str">
        <f aca="false">IF(R2604="","",ROUND(R2604*(1-Premissas!$B$4),4))</f>
        <v/>
      </c>
      <c r="P2604" s="22"/>
      <c r="Q2604" s="22"/>
      <c r="R2604" s="23"/>
      <c r="S2604" s="24"/>
      <c r="T2604" s="24"/>
      <c r="U2604" s="25"/>
      <c r="V2604" s="19" t="str">
        <f aca="false">IF(COUNT(N2604:Q2604)=0,"",MIN(N2604:Q2604))</f>
        <v/>
      </c>
      <c r="W2604" s="16" t="str">
        <f aca="false">IF(V2604="","",INDEX($N$4:$Q$4,MATCH(V2604,N2604:Q2604,0)))</f>
        <v/>
      </c>
      <c r="X2604" s="19" t="str">
        <f aca="false">IF(COUNT(N2604:Q2604)&lt;2,"",SMALL(N2604:Q2604,2))</f>
        <v/>
      </c>
      <c r="Y2604" s="26" t="str">
        <f aca="false">IF(OR(V2604="",M2604=0),"",V2604/M2604-1)</f>
        <v/>
      </c>
      <c r="Z2604" s="26" t="str">
        <f aca="false">IF(OR(V2604="",L2604=""),"",V2604/(L2604*E2604)-1)</f>
        <v/>
      </c>
      <c r="AA2604" s="16" t="str">
        <f aca="false">IF(V2604="","SEM OFERTA",IF(OR(Y2604&gt;Premissas!$B$11,Y2604&lt;Premissas!$B$12),"VERIFICAR - UNIDADE/EMBALAGEM",IF(Y2604&gt;Premissas!$B$6,"NÃO COMPRAR - REAJUSTE &gt;5%","COMPRAR")))</f>
        <v>SEM OFERTA</v>
      </c>
      <c r="AB2604" s="18" t="str">
        <f aca="false">IF(W2604="DIMEC",S2604,IF(W2604="MEDCENTRO",U2604,""))</f>
        <v/>
      </c>
      <c r="AC2604" s="18" t="n">
        <f aca="false">IF(AA2604&lt;&gt;"COMPRAR",0,IF(AB2604="",I2604,MIN(I2604,AB2604)))</f>
        <v>0</v>
      </c>
      <c r="AD2604" s="19" t="n">
        <f aca="false">IF(AC2604&gt;0,AC2604*V2604,0)</f>
        <v>0</v>
      </c>
      <c r="AE2604" s="19" t="n">
        <f aca="false">IF(AC2604&gt;0,(M2604-V2604)*AC2604,0)</f>
        <v>0</v>
      </c>
      <c r="AF2604" s="16" t="str">
        <f aca="false">IF(AA2604&lt;&gt;"COMPRAR","",IF(AB2604="",IF(X2604="","",IF(X2604-V2604&lt;0.01,"EMPATE TÉCNICO","")),IF(AB2604&lt;I2604,"ESTOQUE INSUFICIENTE",IF(X2604="","",IF(X2604-V2604&lt;0.01,"EMPATE TÉCNICO","")))))</f>
        <v/>
      </c>
      <c r="AG2604" s="16" t="s">
        <v>1771</v>
      </c>
      <c r="AH2604" s="16" t="s">
        <v>8085</v>
      </c>
    </row>
    <row r="2605" customFormat="false" ht="15" hidden="false" customHeight="false" outlineLevel="0" collapsed="false">
      <c r="A2605" s="16" t="s">
        <v>8222</v>
      </c>
      <c r="B2605" s="17" t="s">
        <v>8223</v>
      </c>
      <c r="C2605" s="16" t="s">
        <v>8224</v>
      </c>
      <c r="D2605" s="16" t="s">
        <v>3658</v>
      </c>
      <c r="E2605" s="18" t="n">
        <v>1</v>
      </c>
      <c r="F2605" s="16" t="s">
        <v>41</v>
      </c>
      <c r="G2605" s="18" t="n">
        <v>0</v>
      </c>
      <c r="H2605" s="16" t="n">
        <v>1.2</v>
      </c>
      <c r="I2605" s="18" t="n">
        <v>4</v>
      </c>
      <c r="J2605" s="19" t="n">
        <v>47.7</v>
      </c>
      <c r="K2605" s="19" t="n">
        <v>47.7</v>
      </c>
      <c r="L2605" s="19" t="n">
        <v>47.7</v>
      </c>
      <c r="M2605" s="19" t="n">
        <f aca="false">IF(J2605&gt;0,J2605,K2605)*E2605</f>
        <v>47.7</v>
      </c>
      <c r="N2605" s="20"/>
      <c r="O2605" s="21" t="str">
        <f aca="false">IF(R2605="","",ROUND(R2605*(1-Premissas!$B$4),4))</f>
        <v/>
      </c>
      <c r="P2605" s="22"/>
      <c r="Q2605" s="22"/>
      <c r="R2605" s="23"/>
      <c r="S2605" s="24"/>
      <c r="T2605" s="24"/>
      <c r="U2605" s="25"/>
      <c r="V2605" s="19" t="str">
        <f aca="false">IF(COUNT(N2605:Q2605)=0,"",MIN(N2605:Q2605))</f>
        <v/>
      </c>
      <c r="W2605" s="16" t="str">
        <f aca="false">IF(V2605="","",INDEX($N$4:$Q$4,MATCH(V2605,N2605:Q2605,0)))</f>
        <v/>
      </c>
      <c r="X2605" s="19" t="str">
        <f aca="false">IF(COUNT(N2605:Q2605)&lt;2,"",SMALL(N2605:Q2605,2))</f>
        <v/>
      </c>
      <c r="Y2605" s="26" t="str">
        <f aca="false">IF(OR(V2605="",M2605=0),"",V2605/M2605-1)</f>
        <v/>
      </c>
      <c r="Z2605" s="26" t="str">
        <f aca="false">IF(OR(V2605="",L2605=""),"",V2605/(L2605*E2605)-1)</f>
        <v/>
      </c>
      <c r="AA2605" s="16" t="str">
        <f aca="false">IF(V2605="","SEM OFERTA",IF(OR(Y2605&gt;Premissas!$B$11,Y2605&lt;Premissas!$B$12),"VERIFICAR - UNIDADE/EMBALAGEM",IF(Y2605&gt;Premissas!$B$6,"NÃO COMPRAR - REAJUSTE &gt;5%","COMPRAR")))</f>
        <v>SEM OFERTA</v>
      </c>
      <c r="AB2605" s="18" t="str">
        <f aca="false">IF(W2605="DIMEC",S2605,IF(W2605="MEDCENTRO",U2605,""))</f>
        <v/>
      </c>
      <c r="AC2605" s="18" t="n">
        <f aca="false">IF(AA2605&lt;&gt;"COMPRAR",0,IF(AB2605="",I2605,MIN(I2605,AB2605)))</f>
        <v>0</v>
      </c>
      <c r="AD2605" s="19" t="n">
        <f aca="false">IF(AC2605&gt;0,AC2605*V2605,0)</f>
        <v>0</v>
      </c>
      <c r="AE2605" s="19" t="n">
        <f aca="false">IF(AC2605&gt;0,(M2605-V2605)*AC2605,0)</f>
        <v>0</v>
      </c>
      <c r="AF2605" s="16" t="str">
        <f aca="false">IF(AA2605&lt;&gt;"COMPRAR","",IF(AB2605="",IF(X2605="","",IF(X2605-V2605&lt;0.01,"EMPATE TÉCNICO","")),IF(AB2605&lt;I2605,"ESTOQUE INSUFICIENTE",IF(X2605="","",IF(X2605-V2605&lt;0.01,"EMPATE TÉCNICO","")))))</f>
        <v/>
      </c>
      <c r="AG2605" s="16" t="s">
        <v>328</v>
      </c>
      <c r="AH2605" s="16" t="s">
        <v>8085</v>
      </c>
    </row>
    <row r="2606" customFormat="false" ht="15" hidden="false" customHeight="false" outlineLevel="0" collapsed="false">
      <c r="A2606" s="16" t="s">
        <v>8225</v>
      </c>
      <c r="B2606" s="17" t="s">
        <v>8226</v>
      </c>
      <c r="C2606" s="16" t="s">
        <v>8227</v>
      </c>
      <c r="D2606" s="16" t="s">
        <v>3658</v>
      </c>
      <c r="E2606" s="18" t="n">
        <v>1</v>
      </c>
      <c r="F2606" s="16" t="s">
        <v>41</v>
      </c>
      <c r="G2606" s="18" t="n">
        <v>0</v>
      </c>
      <c r="H2606" s="16" t="n">
        <v>3.2</v>
      </c>
      <c r="I2606" s="18" t="n">
        <v>9</v>
      </c>
      <c r="J2606" s="19" t="n">
        <v>51.34</v>
      </c>
      <c r="K2606" s="19" t="n">
        <v>51.34</v>
      </c>
      <c r="L2606" s="19" t="n">
        <v>51.34</v>
      </c>
      <c r="M2606" s="19" t="n">
        <f aca="false">IF(J2606&gt;0,J2606,K2606)*E2606</f>
        <v>51.34</v>
      </c>
      <c r="N2606" s="20"/>
      <c r="O2606" s="21" t="str">
        <f aca="false">IF(R2606="","",ROUND(R2606*(1-Premissas!$B$4),4))</f>
        <v/>
      </c>
      <c r="P2606" s="22"/>
      <c r="Q2606" s="22"/>
      <c r="R2606" s="23"/>
      <c r="S2606" s="24"/>
      <c r="T2606" s="24"/>
      <c r="U2606" s="25"/>
      <c r="V2606" s="19" t="str">
        <f aca="false">IF(COUNT(N2606:Q2606)=0,"",MIN(N2606:Q2606))</f>
        <v/>
      </c>
      <c r="W2606" s="16" t="str">
        <f aca="false">IF(V2606="","",INDEX($N$4:$Q$4,MATCH(V2606,N2606:Q2606,0)))</f>
        <v/>
      </c>
      <c r="X2606" s="19" t="str">
        <f aca="false">IF(COUNT(N2606:Q2606)&lt;2,"",SMALL(N2606:Q2606,2))</f>
        <v/>
      </c>
      <c r="Y2606" s="26" t="str">
        <f aca="false">IF(OR(V2606="",M2606=0),"",V2606/M2606-1)</f>
        <v/>
      </c>
      <c r="Z2606" s="26" t="str">
        <f aca="false">IF(OR(V2606="",L2606=""),"",V2606/(L2606*E2606)-1)</f>
        <v/>
      </c>
      <c r="AA2606" s="16" t="str">
        <f aca="false">IF(V2606="","SEM OFERTA",IF(OR(Y2606&gt;Premissas!$B$11,Y2606&lt;Premissas!$B$12),"VERIFICAR - UNIDADE/EMBALAGEM",IF(Y2606&gt;Premissas!$B$6,"NÃO COMPRAR - REAJUSTE &gt;5%","COMPRAR")))</f>
        <v>SEM OFERTA</v>
      </c>
      <c r="AB2606" s="18" t="str">
        <f aca="false">IF(W2606="DIMEC",S2606,IF(W2606="MEDCENTRO",U2606,""))</f>
        <v/>
      </c>
      <c r="AC2606" s="18" t="n">
        <f aca="false">IF(AA2606&lt;&gt;"COMPRAR",0,IF(AB2606="",I2606,MIN(I2606,AB2606)))</f>
        <v>0</v>
      </c>
      <c r="AD2606" s="19" t="n">
        <f aca="false">IF(AC2606&gt;0,AC2606*V2606,0)</f>
        <v>0</v>
      </c>
      <c r="AE2606" s="19" t="n">
        <f aca="false">IF(AC2606&gt;0,(M2606-V2606)*AC2606,0)</f>
        <v>0</v>
      </c>
      <c r="AF2606" s="16" t="str">
        <f aca="false">IF(AA2606&lt;&gt;"COMPRAR","",IF(AB2606="",IF(X2606="","",IF(X2606-V2606&lt;0.01,"EMPATE TÉCNICO","")),IF(AB2606&lt;I2606,"ESTOQUE INSUFICIENTE",IF(X2606="","",IF(X2606-V2606&lt;0.01,"EMPATE TÉCNICO","")))))</f>
        <v/>
      </c>
      <c r="AG2606" s="16" t="s">
        <v>328</v>
      </c>
      <c r="AH2606" s="16" t="s">
        <v>8085</v>
      </c>
    </row>
    <row r="2607" customFormat="false" ht="15" hidden="false" customHeight="false" outlineLevel="0" collapsed="false">
      <c r="A2607" s="16" t="s">
        <v>8228</v>
      </c>
      <c r="B2607" s="17" t="s">
        <v>8229</v>
      </c>
      <c r="C2607" s="16" t="s">
        <v>8230</v>
      </c>
      <c r="D2607" s="16"/>
      <c r="E2607" s="18" t="n">
        <v>1</v>
      </c>
      <c r="F2607" s="16" t="s">
        <v>42</v>
      </c>
      <c r="G2607" s="18" t="n">
        <v>0</v>
      </c>
      <c r="H2607" s="16" t="n">
        <v>2.7</v>
      </c>
      <c r="I2607" s="18" t="n">
        <v>7</v>
      </c>
      <c r="J2607" s="19" t="n">
        <v>29.74</v>
      </c>
      <c r="K2607" s="19" t="n">
        <v>29.74</v>
      </c>
      <c r="L2607" s="19" t="n">
        <v>29.74</v>
      </c>
      <c r="M2607" s="19" t="n">
        <f aca="false">IF(J2607&gt;0,J2607,K2607)*E2607</f>
        <v>29.74</v>
      </c>
      <c r="N2607" s="20"/>
      <c r="O2607" s="21" t="str">
        <f aca="false">IF(R2607="","",ROUND(R2607*(1-Premissas!$B$4),4))</f>
        <v/>
      </c>
      <c r="P2607" s="22"/>
      <c r="Q2607" s="22"/>
      <c r="R2607" s="23"/>
      <c r="S2607" s="24"/>
      <c r="T2607" s="24"/>
      <c r="U2607" s="25"/>
      <c r="V2607" s="19" t="str">
        <f aca="false">IF(COUNT(N2607:Q2607)=0,"",MIN(N2607:Q2607))</f>
        <v/>
      </c>
      <c r="W2607" s="16" t="str">
        <f aca="false">IF(V2607="","",INDEX($N$4:$Q$4,MATCH(V2607,N2607:Q2607,0)))</f>
        <v/>
      </c>
      <c r="X2607" s="19" t="str">
        <f aca="false">IF(COUNT(N2607:Q2607)&lt;2,"",SMALL(N2607:Q2607,2))</f>
        <v/>
      </c>
      <c r="Y2607" s="26" t="str">
        <f aca="false">IF(OR(V2607="",M2607=0),"",V2607/M2607-1)</f>
        <v/>
      </c>
      <c r="Z2607" s="26" t="str">
        <f aca="false">IF(OR(V2607="",L2607=""),"",V2607/(L2607*E2607)-1)</f>
        <v/>
      </c>
      <c r="AA2607" s="16" t="str">
        <f aca="false">IF(V2607="","SEM OFERTA",IF(OR(Y2607&gt;Premissas!$B$11,Y2607&lt;Premissas!$B$12),"VERIFICAR - UNIDADE/EMBALAGEM",IF(Y2607&gt;Premissas!$B$6,"NÃO COMPRAR - REAJUSTE &gt;5%","COMPRAR")))</f>
        <v>SEM OFERTA</v>
      </c>
      <c r="AB2607" s="18" t="str">
        <f aca="false">IF(W2607="DIMEC",S2607,IF(W2607="MEDCENTRO",U2607,""))</f>
        <v/>
      </c>
      <c r="AC2607" s="18" t="n">
        <f aca="false">IF(AA2607&lt;&gt;"COMPRAR",0,IF(AB2607="",I2607,MIN(I2607,AB2607)))</f>
        <v>0</v>
      </c>
      <c r="AD2607" s="19" t="n">
        <f aca="false">IF(AC2607&gt;0,AC2607*V2607,0)</f>
        <v>0</v>
      </c>
      <c r="AE2607" s="19" t="n">
        <f aca="false">IF(AC2607&gt;0,(M2607-V2607)*AC2607,0)</f>
        <v>0</v>
      </c>
      <c r="AF2607" s="16" t="str">
        <f aca="false">IF(AA2607&lt;&gt;"COMPRAR","",IF(AB2607="",IF(X2607="","",IF(X2607-V2607&lt;0.01,"EMPATE TÉCNICO","")),IF(AB2607&lt;I2607,"ESTOQUE INSUFICIENTE",IF(X2607="","",IF(X2607-V2607&lt;0.01,"EMPATE TÉCNICO","")))))</f>
        <v/>
      </c>
      <c r="AG2607" s="16" t="s">
        <v>1771</v>
      </c>
      <c r="AH2607" s="16" t="s">
        <v>8085</v>
      </c>
    </row>
    <row r="2608" customFormat="false" ht="15" hidden="false" customHeight="false" outlineLevel="0" collapsed="false">
      <c r="A2608" s="16" t="s">
        <v>8231</v>
      </c>
      <c r="B2608" s="17" t="s">
        <v>8232</v>
      </c>
      <c r="C2608" s="16" t="s">
        <v>8233</v>
      </c>
      <c r="D2608" s="16" t="s">
        <v>7860</v>
      </c>
      <c r="E2608" s="18" t="n">
        <v>4</v>
      </c>
      <c r="F2608" s="16" t="s">
        <v>43</v>
      </c>
      <c r="G2608" s="18" t="n">
        <v>0</v>
      </c>
      <c r="H2608" s="16" t="n">
        <v>0.8</v>
      </c>
      <c r="I2608" s="18" t="n">
        <v>1</v>
      </c>
      <c r="J2608" s="19" t="n">
        <v>32.72</v>
      </c>
      <c r="K2608" s="19" t="n">
        <v>32.72</v>
      </c>
      <c r="L2608" s="19" t="n">
        <v>32.72</v>
      </c>
      <c r="M2608" s="19" t="n">
        <f aca="false">IF(J2608&gt;0,J2608,K2608)*E2608</f>
        <v>130.88</v>
      </c>
      <c r="N2608" s="20"/>
      <c r="O2608" s="21" t="str">
        <f aca="false">IF(R2608="","",ROUND(R2608*(1-Premissas!$B$4),4))</f>
        <v/>
      </c>
      <c r="P2608" s="22"/>
      <c r="Q2608" s="22"/>
      <c r="R2608" s="23"/>
      <c r="S2608" s="24"/>
      <c r="T2608" s="24"/>
      <c r="U2608" s="25"/>
      <c r="V2608" s="19" t="str">
        <f aca="false">IF(COUNT(N2608:Q2608)=0,"",MIN(N2608:Q2608))</f>
        <v/>
      </c>
      <c r="W2608" s="16" t="str">
        <f aca="false">IF(V2608="","",INDEX($N$4:$Q$4,MATCH(V2608,N2608:Q2608,0)))</f>
        <v/>
      </c>
      <c r="X2608" s="19" t="str">
        <f aca="false">IF(COUNT(N2608:Q2608)&lt;2,"",SMALL(N2608:Q2608,2))</f>
        <v/>
      </c>
      <c r="Y2608" s="26" t="str">
        <f aca="false">IF(OR(V2608="",M2608=0),"",V2608/M2608-1)</f>
        <v/>
      </c>
      <c r="Z2608" s="26" t="str">
        <f aca="false">IF(OR(V2608="",L2608=""),"",V2608/(L2608*E2608)-1)</f>
        <v/>
      </c>
      <c r="AA2608" s="16" t="str">
        <f aca="false">IF(V2608="","SEM OFERTA",IF(OR(Y2608&gt;Premissas!$B$11,Y2608&lt;Premissas!$B$12),"VERIFICAR - UNIDADE/EMBALAGEM",IF(Y2608&gt;Premissas!$B$6,"NÃO COMPRAR - REAJUSTE &gt;5%","COMPRAR")))</f>
        <v>SEM OFERTA</v>
      </c>
      <c r="AB2608" s="18" t="str">
        <f aca="false">IF(W2608="DIMEC",S2608,IF(W2608="MEDCENTRO",U2608,""))</f>
        <v/>
      </c>
      <c r="AC2608" s="18" t="n">
        <f aca="false">IF(AA2608&lt;&gt;"COMPRAR",0,IF(AB2608="",I2608,MIN(I2608,AB2608)))</f>
        <v>0</v>
      </c>
      <c r="AD2608" s="19" t="n">
        <f aca="false">IF(AC2608&gt;0,AC2608*V2608,0)</f>
        <v>0</v>
      </c>
      <c r="AE2608" s="19" t="n">
        <f aca="false">IF(AC2608&gt;0,(M2608-V2608)*AC2608,0)</f>
        <v>0</v>
      </c>
      <c r="AF2608" s="16" t="str">
        <f aca="false">IF(AA2608&lt;&gt;"COMPRAR","",IF(AB2608="",IF(X2608="","",IF(X2608-V2608&lt;0.01,"EMPATE TÉCNICO","")),IF(AB2608&lt;I2608,"ESTOQUE INSUFICIENTE",IF(X2608="","",IF(X2608-V2608&lt;0.01,"EMPATE TÉCNICO","")))))</f>
        <v/>
      </c>
      <c r="AG2608" s="16" t="s">
        <v>203</v>
      </c>
      <c r="AH2608" s="16" t="s">
        <v>8085</v>
      </c>
    </row>
    <row r="2609" customFormat="false" ht="15" hidden="false" customHeight="false" outlineLevel="0" collapsed="false">
      <c r="A2609" s="16" t="s">
        <v>8234</v>
      </c>
      <c r="B2609" s="17" t="s">
        <v>8235</v>
      </c>
      <c r="C2609" s="16" t="s">
        <v>8236</v>
      </c>
      <c r="D2609" s="16" t="s">
        <v>7876</v>
      </c>
      <c r="E2609" s="18" t="n">
        <v>1</v>
      </c>
      <c r="F2609" s="16" t="s">
        <v>41</v>
      </c>
      <c r="G2609" s="18" t="n">
        <v>6</v>
      </c>
      <c r="H2609" s="16" t="n">
        <v>6.6</v>
      </c>
      <c r="I2609" s="18" t="n">
        <v>11</v>
      </c>
      <c r="J2609" s="19" t="n">
        <v>22.99</v>
      </c>
      <c r="K2609" s="19" t="n">
        <v>22.99</v>
      </c>
      <c r="L2609" s="19" t="n">
        <v>22.99</v>
      </c>
      <c r="M2609" s="19" t="n">
        <f aca="false">IF(J2609&gt;0,J2609,K2609)*E2609</f>
        <v>22.99</v>
      </c>
      <c r="N2609" s="20"/>
      <c r="O2609" s="21" t="str">
        <f aca="false">IF(R2609="","",ROUND(R2609*(1-Premissas!$B$4),4))</f>
        <v/>
      </c>
      <c r="P2609" s="22"/>
      <c r="Q2609" s="22"/>
      <c r="R2609" s="23"/>
      <c r="S2609" s="24"/>
      <c r="T2609" s="24"/>
      <c r="U2609" s="25"/>
      <c r="V2609" s="19" t="str">
        <f aca="false">IF(COUNT(N2609:Q2609)=0,"",MIN(N2609:Q2609))</f>
        <v/>
      </c>
      <c r="W2609" s="16" t="str">
        <f aca="false">IF(V2609="","",INDEX($N$4:$Q$4,MATCH(V2609,N2609:Q2609,0)))</f>
        <v/>
      </c>
      <c r="X2609" s="19" t="str">
        <f aca="false">IF(COUNT(N2609:Q2609)&lt;2,"",SMALL(N2609:Q2609,2))</f>
        <v/>
      </c>
      <c r="Y2609" s="26" t="str">
        <f aca="false">IF(OR(V2609="",M2609=0),"",V2609/M2609-1)</f>
        <v/>
      </c>
      <c r="Z2609" s="26" t="str">
        <f aca="false">IF(OR(V2609="",L2609=""),"",V2609/(L2609*E2609)-1)</f>
        <v/>
      </c>
      <c r="AA2609" s="16" t="str">
        <f aca="false">IF(V2609="","SEM OFERTA",IF(OR(Y2609&gt;Premissas!$B$11,Y2609&lt;Premissas!$B$12),"VERIFICAR - UNIDADE/EMBALAGEM",IF(Y2609&gt;Premissas!$B$6,"NÃO COMPRAR - REAJUSTE &gt;5%","COMPRAR")))</f>
        <v>SEM OFERTA</v>
      </c>
      <c r="AB2609" s="18" t="str">
        <f aca="false">IF(W2609="DIMEC",S2609,IF(W2609="MEDCENTRO",U2609,""))</f>
        <v/>
      </c>
      <c r="AC2609" s="18" t="n">
        <f aca="false">IF(AA2609&lt;&gt;"COMPRAR",0,IF(AB2609="",I2609,MIN(I2609,AB2609)))</f>
        <v>0</v>
      </c>
      <c r="AD2609" s="19" t="n">
        <f aca="false">IF(AC2609&gt;0,AC2609*V2609,0)</f>
        <v>0</v>
      </c>
      <c r="AE2609" s="19" t="n">
        <f aca="false">IF(AC2609&gt;0,(M2609-V2609)*AC2609,0)</f>
        <v>0</v>
      </c>
      <c r="AF2609" s="16" t="str">
        <f aca="false">IF(AA2609&lt;&gt;"COMPRAR","",IF(AB2609="",IF(X2609="","",IF(X2609-V2609&lt;0.01,"EMPATE TÉCNICO","")),IF(AB2609&lt;I2609,"ESTOQUE INSUFICIENTE",IF(X2609="","",IF(X2609-V2609&lt;0.01,"EMPATE TÉCNICO","")))))</f>
        <v/>
      </c>
      <c r="AG2609" s="16" t="s">
        <v>1771</v>
      </c>
      <c r="AH2609" s="16" t="s">
        <v>8085</v>
      </c>
    </row>
    <row r="2610" customFormat="false" ht="15" hidden="false" customHeight="false" outlineLevel="0" collapsed="false">
      <c r="A2610" s="16" t="s">
        <v>8237</v>
      </c>
      <c r="B2610" s="17" t="s">
        <v>8238</v>
      </c>
      <c r="C2610" s="16" t="s">
        <v>8239</v>
      </c>
      <c r="D2610" s="16" t="s">
        <v>7876</v>
      </c>
      <c r="E2610" s="18" t="n">
        <v>1</v>
      </c>
      <c r="F2610" s="16" t="s">
        <v>42</v>
      </c>
      <c r="G2610" s="18" t="n">
        <v>0</v>
      </c>
      <c r="H2610" s="16" t="n">
        <v>0.6</v>
      </c>
      <c r="I2610" s="18" t="n">
        <v>2</v>
      </c>
      <c r="J2610" s="19" t="n">
        <v>59.99</v>
      </c>
      <c r="K2610" s="19" t="n">
        <v>59.99</v>
      </c>
      <c r="L2610" s="19" t="n">
        <v>59.99</v>
      </c>
      <c r="M2610" s="19" t="n">
        <f aca="false">IF(J2610&gt;0,J2610,K2610)*E2610</f>
        <v>59.99</v>
      </c>
      <c r="N2610" s="20"/>
      <c r="O2610" s="21" t="str">
        <f aca="false">IF(R2610="","",ROUND(R2610*(1-Premissas!$B$4),4))</f>
        <v/>
      </c>
      <c r="P2610" s="22"/>
      <c r="Q2610" s="22"/>
      <c r="R2610" s="23"/>
      <c r="S2610" s="24"/>
      <c r="T2610" s="24"/>
      <c r="U2610" s="25"/>
      <c r="V2610" s="19" t="str">
        <f aca="false">IF(COUNT(N2610:Q2610)=0,"",MIN(N2610:Q2610))</f>
        <v/>
      </c>
      <c r="W2610" s="16" t="str">
        <f aca="false">IF(V2610="","",INDEX($N$4:$Q$4,MATCH(V2610,N2610:Q2610,0)))</f>
        <v/>
      </c>
      <c r="X2610" s="19" t="str">
        <f aca="false">IF(COUNT(N2610:Q2610)&lt;2,"",SMALL(N2610:Q2610,2))</f>
        <v/>
      </c>
      <c r="Y2610" s="26" t="str">
        <f aca="false">IF(OR(V2610="",M2610=0),"",V2610/M2610-1)</f>
        <v/>
      </c>
      <c r="Z2610" s="26" t="str">
        <f aca="false">IF(OR(V2610="",L2610=""),"",V2610/(L2610*E2610)-1)</f>
        <v/>
      </c>
      <c r="AA2610" s="16" t="str">
        <f aca="false">IF(V2610="","SEM OFERTA",IF(OR(Y2610&gt;Premissas!$B$11,Y2610&lt;Premissas!$B$12),"VERIFICAR - UNIDADE/EMBALAGEM",IF(Y2610&gt;Premissas!$B$6,"NÃO COMPRAR - REAJUSTE &gt;5%","COMPRAR")))</f>
        <v>SEM OFERTA</v>
      </c>
      <c r="AB2610" s="18" t="str">
        <f aca="false">IF(W2610="DIMEC",S2610,IF(W2610="MEDCENTRO",U2610,""))</f>
        <v/>
      </c>
      <c r="AC2610" s="18" t="n">
        <f aca="false">IF(AA2610&lt;&gt;"COMPRAR",0,IF(AB2610="",I2610,MIN(I2610,AB2610)))</f>
        <v>0</v>
      </c>
      <c r="AD2610" s="19" t="n">
        <f aca="false">IF(AC2610&gt;0,AC2610*V2610,0)</f>
        <v>0</v>
      </c>
      <c r="AE2610" s="19" t="n">
        <f aca="false">IF(AC2610&gt;0,(M2610-V2610)*AC2610,0)</f>
        <v>0</v>
      </c>
      <c r="AF2610" s="16" t="str">
        <f aca="false">IF(AA2610&lt;&gt;"COMPRAR","",IF(AB2610="",IF(X2610="","",IF(X2610-V2610&lt;0.01,"EMPATE TÉCNICO","")),IF(AB2610&lt;I2610,"ESTOQUE INSUFICIENTE",IF(X2610="","",IF(X2610-V2610&lt;0.01,"EMPATE TÉCNICO","")))))</f>
        <v/>
      </c>
      <c r="AG2610" s="16" t="s">
        <v>203</v>
      </c>
      <c r="AH2610" s="16" t="s">
        <v>8085</v>
      </c>
    </row>
    <row r="2611" customFormat="false" ht="15" hidden="false" customHeight="false" outlineLevel="0" collapsed="false">
      <c r="A2611" s="16" t="s">
        <v>8240</v>
      </c>
      <c r="B2611" s="17" t="s">
        <v>8241</v>
      </c>
      <c r="C2611" s="16" t="s">
        <v>8242</v>
      </c>
      <c r="D2611" s="16" t="s">
        <v>7876</v>
      </c>
      <c r="E2611" s="18" t="n">
        <v>1</v>
      </c>
      <c r="F2611" s="16" t="s">
        <v>41</v>
      </c>
      <c r="G2611" s="18" t="n">
        <v>7</v>
      </c>
      <c r="H2611" s="16" t="n">
        <v>3.2</v>
      </c>
      <c r="I2611" s="18" t="n">
        <v>2</v>
      </c>
      <c r="J2611" s="19" t="n">
        <v>58.49</v>
      </c>
      <c r="K2611" s="19" t="n">
        <v>58.49</v>
      </c>
      <c r="L2611" s="19" t="n">
        <v>58.49</v>
      </c>
      <c r="M2611" s="19" t="n">
        <f aca="false">IF(J2611&gt;0,J2611,K2611)*E2611</f>
        <v>58.49</v>
      </c>
      <c r="N2611" s="20"/>
      <c r="O2611" s="21" t="str">
        <f aca="false">IF(R2611="","",ROUND(R2611*(1-Premissas!$B$4),4))</f>
        <v/>
      </c>
      <c r="P2611" s="22"/>
      <c r="Q2611" s="22"/>
      <c r="R2611" s="23"/>
      <c r="S2611" s="24"/>
      <c r="T2611" s="24"/>
      <c r="U2611" s="25"/>
      <c r="V2611" s="19" t="str">
        <f aca="false">IF(COUNT(N2611:Q2611)=0,"",MIN(N2611:Q2611))</f>
        <v/>
      </c>
      <c r="W2611" s="16" t="str">
        <f aca="false">IF(V2611="","",INDEX($N$4:$Q$4,MATCH(V2611,N2611:Q2611,0)))</f>
        <v/>
      </c>
      <c r="X2611" s="19" t="str">
        <f aca="false">IF(COUNT(N2611:Q2611)&lt;2,"",SMALL(N2611:Q2611,2))</f>
        <v/>
      </c>
      <c r="Y2611" s="26" t="str">
        <f aca="false">IF(OR(V2611="",M2611=0),"",V2611/M2611-1)</f>
        <v/>
      </c>
      <c r="Z2611" s="26" t="str">
        <f aca="false">IF(OR(V2611="",L2611=""),"",V2611/(L2611*E2611)-1)</f>
        <v/>
      </c>
      <c r="AA2611" s="16" t="str">
        <f aca="false">IF(V2611="","SEM OFERTA",IF(OR(Y2611&gt;Premissas!$B$11,Y2611&lt;Premissas!$B$12),"VERIFICAR - UNIDADE/EMBALAGEM",IF(Y2611&gt;Premissas!$B$6,"NÃO COMPRAR - REAJUSTE &gt;5%","COMPRAR")))</f>
        <v>SEM OFERTA</v>
      </c>
      <c r="AB2611" s="18" t="str">
        <f aca="false">IF(W2611="DIMEC",S2611,IF(W2611="MEDCENTRO",U2611,""))</f>
        <v/>
      </c>
      <c r="AC2611" s="18" t="n">
        <f aca="false">IF(AA2611&lt;&gt;"COMPRAR",0,IF(AB2611="",I2611,MIN(I2611,AB2611)))</f>
        <v>0</v>
      </c>
      <c r="AD2611" s="19" t="n">
        <f aca="false">IF(AC2611&gt;0,AC2611*V2611,0)</f>
        <v>0</v>
      </c>
      <c r="AE2611" s="19" t="n">
        <f aca="false">IF(AC2611&gt;0,(M2611-V2611)*AC2611,0)</f>
        <v>0</v>
      </c>
      <c r="AF2611" s="16" t="str">
        <f aca="false">IF(AA2611&lt;&gt;"COMPRAR","",IF(AB2611="",IF(X2611="","",IF(X2611-V2611&lt;0.01,"EMPATE TÉCNICO","")),IF(AB2611&lt;I2611,"ESTOQUE INSUFICIENTE",IF(X2611="","",IF(X2611-V2611&lt;0.01,"EMPATE TÉCNICO","")))))</f>
        <v/>
      </c>
      <c r="AG2611" s="16" t="s">
        <v>1771</v>
      </c>
      <c r="AH2611" s="16" t="s">
        <v>8085</v>
      </c>
    </row>
    <row r="2612" customFormat="false" ht="15" hidden="false" customHeight="false" outlineLevel="0" collapsed="false">
      <c r="A2612" s="16" t="s">
        <v>8243</v>
      </c>
      <c r="B2612" s="17" t="s">
        <v>8244</v>
      </c>
      <c r="C2612" s="16" t="s">
        <v>8245</v>
      </c>
      <c r="D2612" s="16" t="s">
        <v>7876</v>
      </c>
      <c r="E2612" s="18" t="n">
        <v>1</v>
      </c>
      <c r="F2612" s="16" t="s">
        <v>41</v>
      </c>
      <c r="G2612" s="18" t="n">
        <v>1</v>
      </c>
      <c r="H2612" s="16" t="n">
        <v>2.3</v>
      </c>
      <c r="I2612" s="18" t="n">
        <v>5</v>
      </c>
      <c r="J2612" s="19" t="n">
        <v>23.9</v>
      </c>
      <c r="K2612" s="19" t="n">
        <v>23.9</v>
      </c>
      <c r="L2612" s="19" t="n">
        <v>23.9</v>
      </c>
      <c r="M2612" s="19" t="n">
        <f aca="false">IF(J2612&gt;0,J2612,K2612)*E2612</f>
        <v>23.9</v>
      </c>
      <c r="N2612" s="20"/>
      <c r="O2612" s="21" t="str">
        <f aca="false">IF(R2612="","",ROUND(R2612*(1-Premissas!$B$4),4))</f>
        <v/>
      </c>
      <c r="P2612" s="22"/>
      <c r="Q2612" s="22"/>
      <c r="R2612" s="23"/>
      <c r="S2612" s="24"/>
      <c r="T2612" s="24"/>
      <c r="U2612" s="25"/>
      <c r="V2612" s="19" t="str">
        <f aca="false">IF(COUNT(N2612:Q2612)=0,"",MIN(N2612:Q2612))</f>
        <v/>
      </c>
      <c r="W2612" s="16" t="str">
        <f aca="false">IF(V2612="","",INDEX($N$4:$Q$4,MATCH(V2612,N2612:Q2612,0)))</f>
        <v/>
      </c>
      <c r="X2612" s="19" t="str">
        <f aca="false">IF(COUNT(N2612:Q2612)&lt;2,"",SMALL(N2612:Q2612,2))</f>
        <v/>
      </c>
      <c r="Y2612" s="26" t="str">
        <f aca="false">IF(OR(V2612="",M2612=0),"",V2612/M2612-1)</f>
        <v/>
      </c>
      <c r="Z2612" s="26" t="str">
        <f aca="false">IF(OR(V2612="",L2612=""),"",V2612/(L2612*E2612)-1)</f>
        <v/>
      </c>
      <c r="AA2612" s="16" t="str">
        <f aca="false">IF(V2612="","SEM OFERTA",IF(OR(Y2612&gt;Premissas!$B$11,Y2612&lt;Premissas!$B$12),"VERIFICAR - UNIDADE/EMBALAGEM",IF(Y2612&gt;Premissas!$B$6,"NÃO COMPRAR - REAJUSTE &gt;5%","COMPRAR")))</f>
        <v>SEM OFERTA</v>
      </c>
      <c r="AB2612" s="18" t="str">
        <f aca="false">IF(W2612="DIMEC",S2612,IF(W2612="MEDCENTRO",U2612,""))</f>
        <v/>
      </c>
      <c r="AC2612" s="18" t="n">
        <f aca="false">IF(AA2612&lt;&gt;"COMPRAR",0,IF(AB2612="",I2612,MIN(I2612,AB2612)))</f>
        <v>0</v>
      </c>
      <c r="AD2612" s="19" t="n">
        <f aca="false">IF(AC2612&gt;0,AC2612*V2612,0)</f>
        <v>0</v>
      </c>
      <c r="AE2612" s="19" t="n">
        <f aca="false">IF(AC2612&gt;0,(M2612-V2612)*AC2612,0)</f>
        <v>0</v>
      </c>
      <c r="AF2612" s="16" t="str">
        <f aca="false">IF(AA2612&lt;&gt;"COMPRAR","",IF(AB2612="",IF(X2612="","",IF(X2612-V2612&lt;0.01,"EMPATE TÉCNICO","")),IF(AB2612&lt;I2612,"ESTOQUE INSUFICIENTE",IF(X2612="","",IF(X2612-V2612&lt;0.01,"EMPATE TÉCNICO","")))))</f>
        <v/>
      </c>
      <c r="AG2612" s="16" t="s">
        <v>203</v>
      </c>
      <c r="AH2612" s="16" t="s">
        <v>8085</v>
      </c>
    </row>
    <row r="2613" customFormat="false" ht="15" hidden="false" customHeight="false" outlineLevel="0" collapsed="false">
      <c r="A2613" s="16" t="s">
        <v>8246</v>
      </c>
      <c r="B2613" s="17" t="s">
        <v>8247</v>
      </c>
      <c r="C2613" s="16" t="s">
        <v>8248</v>
      </c>
      <c r="D2613" s="16" t="s">
        <v>7876</v>
      </c>
      <c r="E2613" s="18" t="n">
        <v>1</v>
      </c>
      <c r="F2613" s="16" t="s">
        <v>41</v>
      </c>
      <c r="G2613" s="18" t="n">
        <v>5</v>
      </c>
      <c r="H2613" s="16" t="n">
        <v>4.2</v>
      </c>
      <c r="I2613" s="18" t="n">
        <v>6</v>
      </c>
      <c r="J2613" s="19" t="n">
        <v>22.99</v>
      </c>
      <c r="K2613" s="19" t="n">
        <v>22.99</v>
      </c>
      <c r="L2613" s="19" t="n">
        <v>22.99</v>
      </c>
      <c r="M2613" s="19" t="n">
        <f aca="false">IF(J2613&gt;0,J2613,K2613)*E2613</f>
        <v>22.99</v>
      </c>
      <c r="N2613" s="20"/>
      <c r="O2613" s="21" t="str">
        <f aca="false">IF(R2613="","",ROUND(R2613*(1-Premissas!$B$4),4))</f>
        <v/>
      </c>
      <c r="P2613" s="22"/>
      <c r="Q2613" s="22"/>
      <c r="R2613" s="23"/>
      <c r="S2613" s="24"/>
      <c r="T2613" s="24"/>
      <c r="U2613" s="25"/>
      <c r="V2613" s="19" t="str">
        <f aca="false">IF(COUNT(N2613:Q2613)=0,"",MIN(N2613:Q2613))</f>
        <v/>
      </c>
      <c r="W2613" s="16" t="str">
        <f aca="false">IF(V2613="","",INDEX($N$4:$Q$4,MATCH(V2613,N2613:Q2613,0)))</f>
        <v/>
      </c>
      <c r="X2613" s="19" t="str">
        <f aca="false">IF(COUNT(N2613:Q2613)&lt;2,"",SMALL(N2613:Q2613,2))</f>
        <v/>
      </c>
      <c r="Y2613" s="26" t="str">
        <f aca="false">IF(OR(V2613="",M2613=0),"",V2613/M2613-1)</f>
        <v/>
      </c>
      <c r="Z2613" s="26" t="str">
        <f aca="false">IF(OR(V2613="",L2613=""),"",V2613/(L2613*E2613)-1)</f>
        <v/>
      </c>
      <c r="AA2613" s="16" t="str">
        <f aca="false">IF(V2613="","SEM OFERTA",IF(OR(Y2613&gt;Premissas!$B$11,Y2613&lt;Premissas!$B$12),"VERIFICAR - UNIDADE/EMBALAGEM",IF(Y2613&gt;Premissas!$B$6,"NÃO COMPRAR - REAJUSTE &gt;5%","COMPRAR")))</f>
        <v>SEM OFERTA</v>
      </c>
      <c r="AB2613" s="18" t="str">
        <f aca="false">IF(W2613="DIMEC",S2613,IF(W2613="MEDCENTRO",U2613,""))</f>
        <v/>
      </c>
      <c r="AC2613" s="18" t="n">
        <f aca="false">IF(AA2613&lt;&gt;"COMPRAR",0,IF(AB2613="",I2613,MIN(I2613,AB2613)))</f>
        <v>0</v>
      </c>
      <c r="AD2613" s="19" t="n">
        <f aca="false">IF(AC2613&gt;0,AC2613*V2613,0)</f>
        <v>0</v>
      </c>
      <c r="AE2613" s="19" t="n">
        <f aca="false">IF(AC2613&gt;0,(M2613-V2613)*AC2613,0)</f>
        <v>0</v>
      </c>
      <c r="AF2613" s="16" t="str">
        <f aca="false">IF(AA2613&lt;&gt;"COMPRAR","",IF(AB2613="",IF(X2613="","",IF(X2613-V2613&lt;0.01,"EMPATE TÉCNICO","")),IF(AB2613&lt;I2613,"ESTOQUE INSUFICIENTE",IF(X2613="","",IF(X2613-V2613&lt;0.01,"EMPATE TÉCNICO","")))))</f>
        <v/>
      </c>
      <c r="AG2613" s="16" t="s">
        <v>203</v>
      </c>
      <c r="AH2613" s="16" t="s">
        <v>8085</v>
      </c>
    </row>
    <row r="2614" customFormat="false" ht="15" hidden="false" customHeight="false" outlineLevel="0" collapsed="false">
      <c r="A2614" s="16" t="s">
        <v>8249</v>
      </c>
      <c r="B2614" s="17" t="s">
        <v>8250</v>
      </c>
      <c r="C2614" s="16" t="s">
        <v>8251</v>
      </c>
      <c r="D2614" s="16" t="s">
        <v>7876</v>
      </c>
      <c r="E2614" s="18" t="n">
        <v>1</v>
      </c>
      <c r="F2614" s="16" t="s">
        <v>41</v>
      </c>
      <c r="G2614" s="18" t="n">
        <v>6</v>
      </c>
      <c r="H2614" s="16" t="n">
        <v>4.6</v>
      </c>
      <c r="I2614" s="18" t="n">
        <v>6</v>
      </c>
      <c r="J2614" s="19" t="n">
        <v>22.99</v>
      </c>
      <c r="K2614" s="19" t="n">
        <v>22.99</v>
      </c>
      <c r="L2614" s="19" t="n">
        <v>22.99</v>
      </c>
      <c r="M2614" s="19" t="n">
        <f aca="false">IF(J2614&gt;0,J2614,K2614)*E2614</f>
        <v>22.99</v>
      </c>
      <c r="N2614" s="20"/>
      <c r="O2614" s="21" t="str">
        <f aca="false">IF(R2614="","",ROUND(R2614*(1-Premissas!$B$4),4))</f>
        <v/>
      </c>
      <c r="P2614" s="22"/>
      <c r="Q2614" s="22"/>
      <c r="R2614" s="23"/>
      <c r="S2614" s="24"/>
      <c r="T2614" s="24"/>
      <c r="U2614" s="25"/>
      <c r="V2614" s="19" t="str">
        <f aca="false">IF(COUNT(N2614:Q2614)=0,"",MIN(N2614:Q2614))</f>
        <v/>
      </c>
      <c r="W2614" s="16" t="str">
        <f aca="false">IF(V2614="","",INDEX($N$4:$Q$4,MATCH(V2614,N2614:Q2614,0)))</f>
        <v/>
      </c>
      <c r="X2614" s="19" t="str">
        <f aca="false">IF(COUNT(N2614:Q2614)&lt;2,"",SMALL(N2614:Q2614,2))</f>
        <v/>
      </c>
      <c r="Y2614" s="26" t="str">
        <f aca="false">IF(OR(V2614="",M2614=0),"",V2614/M2614-1)</f>
        <v/>
      </c>
      <c r="Z2614" s="26" t="str">
        <f aca="false">IF(OR(V2614="",L2614=""),"",V2614/(L2614*E2614)-1)</f>
        <v/>
      </c>
      <c r="AA2614" s="16" t="str">
        <f aca="false">IF(V2614="","SEM OFERTA",IF(OR(Y2614&gt;Premissas!$B$11,Y2614&lt;Premissas!$B$12),"VERIFICAR - UNIDADE/EMBALAGEM",IF(Y2614&gt;Premissas!$B$6,"NÃO COMPRAR - REAJUSTE &gt;5%","COMPRAR")))</f>
        <v>SEM OFERTA</v>
      </c>
      <c r="AB2614" s="18" t="str">
        <f aca="false">IF(W2614="DIMEC",S2614,IF(W2614="MEDCENTRO",U2614,""))</f>
        <v/>
      </c>
      <c r="AC2614" s="18" t="n">
        <f aca="false">IF(AA2614&lt;&gt;"COMPRAR",0,IF(AB2614="",I2614,MIN(I2614,AB2614)))</f>
        <v>0</v>
      </c>
      <c r="AD2614" s="19" t="n">
        <f aca="false">IF(AC2614&gt;0,AC2614*V2614,0)</f>
        <v>0</v>
      </c>
      <c r="AE2614" s="19" t="n">
        <f aca="false">IF(AC2614&gt;0,(M2614-V2614)*AC2614,0)</f>
        <v>0</v>
      </c>
      <c r="AF2614" s="16" t="str">
        <f aca="false">IF(AA2614&lt;&gt;"COMPRAR","",IF(AB2614="",IF(X2614="","",IF(X2614-V2614&lt;0.01,"EMPATE TÉCNICO","")),IF(AB2614&lt;I2614,"ESTOQUE INSUFICIENTE",IF(X2614="","",IF(X2614-V2614&lt;0.01,"EMPATE TÉCNICO","")))))</f>
        <v/>
      </c>
      <c r="AG2614" s="16" t="s">
        <v>203</v>
      </c>
      <c r="AH2614" s="16" t="s">
        <v>8085</v>
      </c>
    </row>
    <row r="2615" customFormat="false" ht="15" hidden="false" customHeight="false" outlineLevel="0" collapsed="false">
      <c r="A2615" s="16" t="s">
        <v>8252</v>
      </c>
      <c r="B2615" s="17" t="s">
        <v>8253</v>
      </c>
      <c r="C2615" s="16" t="s">
        <v>8254</v>
      </c>
      <c r="D2615" s="16" t="s">
        <v>7876</v>
      </c>
      <c r="E2615" s="18" t="n">
        <v>1</v>
      </c>
      <c r="F2615" s="16" t="s">
        <v>42</v>
      </c>
      <c r="G2615" s="18" t="n">
        <v>0</v>
      </c>
      <c r="H2615" s="16" t="n">
        <v>3.8</v>
      </c>
      <c r="I2615" s="18" t="n">
        <v>10</v>
      </c>
      <c r="J2615" s="19" t="n">
        <v>23.9</v>
      </c>
      <c r="K2615" s="19" t="n">
        <v>23.9</v>
      </c>
      <c r="L2615" s="19" t="n">
        <v>23.9</v>
      </c>
      <c r="M2615" s="19" t="n">
        <f aca="false">IF(J2615&gt;0,J2615,K2615)*E2615</f>
        <v>23.9</v>
      </c>
      <c r="N2615" s="20"/>
      <c r="O2615" s="21" t="str">
        <f aca="false">IF(R2615="","",ROUND(R2615*(1-Premissas!$B$4),4))</f>
        <v/>
      </c>
      <c r="P2615" s="22"/>
      <c r="Q2615" s="22"/>
      <c r="R2615" s="23"/>
      <c r="S2615" s="24"/>
      <c r="T2615" s="24"/>
      <c r="U2615" s="25"/>
      <c r="V2615" s="19" t="str">
        <f aca="false">IF(COUNT(N2615:Q2615)=0,"",MIN(N2615:Q2615))</f>
        <v/>
      </c>
      <c r="W2615" s="16" t="str">
        <f aca="false">IF(V2615="","",INDEX($N$4:$Q$4,MATCH(V2615,N2615:Q2615,0)))</f>
        <v/>
      </c>
      <c r="X2615" s="19" t="str">
        <f aca="false">IF(COUNT(N2615:Q2615)&lt;2,"",SMALL(N2615:Q2615,2))</f>
        <v/>
      </c>
      <c r="Y2615" s="26" t="str">
        <f aca="false">IF(OR(V2615="",M2615=0),"",V2615/M2615-1)</f>
        <v/>
      </c>
      <c r="Z2615" s="26" t="str">
        <f aca="false">IF(OR(V2615="",L2615=""),"",V2615/(L2615*E2615)-1)</f>
        <v/>
      </c>
      <c r="AA2615" s="16" t="str">
        <f aca="false">IF(V2615="","SEM OFERTA",IF(OR(Y2615&gt;Premissas!$B$11,Y2615&lt;Premissas!$B$12),"VERIFICAR - UNIDADE/EMBALAGEM",IF(Y2615&gt;Premissas!$B$6,"NÃO COMPRAR - REAJUSTE &gt;5%","COMPRAR")))</f>
        <v>SEM OFERTA</v>
      </c>
      <c r="AB2615" s="18" t="str">
        <f aca="false">IF(W2615="DIMEC",S2615,IF(W2615="MEDCENTRO",U2615,""))</f>
        <v/>
      </c>
      <c r="AC2615" s="18" t="n">
        <f aca="false">IF(AA2615&lt;&gt;"COMPRAR",0,IF(AB2615="",I2615,MIN(I2615,AB2615)))</f>
        <v>0</v>
      </c>
      <c r="AD2615" s="19" t="n">
        <f aca="false">IF(AC2615&gt;0,AC2615*V2615,0)</f>
        <v>0</v>
      </c>
      <c r="AE2615" s="19" t="n">
        <f aca="false">IF(AC2615&gt;0,(M2615-V2615)*AC2615,0)</f>
        <v>0</v>
      </c>
      <c r="AF2615" s="16" t="str">
        <f aca="false">IF(AA2615&lt;&gt;"COMPRAR","",IF(AB2615="",IF(X2615="","",IF(X2615-V2615&lt;0.01,"EMPATE TÉCNICO","")),IF(AB2615&lt;I2615,"ESTOQUE INSUFICIENTE",IF(X2615="","",IF(X2615-V2615&lt;0.01,"EMPATE TÉCNICO","")))))</f>
        <v/>
      </c>
      <c r="AG2615" s="16" t="s">
        <v>203</v>
      </c>
      <c r="AH2615" s="16" t="s">
        <v>8085</v>
      </c>
    </row>
    <row r="2616" customFormat="false" ht="15" hidden="false" customHeight="false" outlineLevel="0" collapsed="false">
      <c r="A2616" s="16" t="s">
        <v>8255</v>
      </c>
      <c r="B2616" s="17" t="s">
        <v>8256</v>
      </c>
      <c r="C2616" s="16" t="s">
        <v>8257</v>
      </c>
      <c r="D2616" s="16" t="s">
        <v>7876</v>
      </c>
      <c r="E2616" s="18" t="n">
        <v>1</v>
      </c>
      <c r="F2616" s="16" t="s">
        <v>41</v>
      </c>
      <c r="G2616" s="18" t="n">
        <v>6</v>
      </c>
      <c r="H2616" s="16" t="n">
        <v>5.4</v>
      </c>
      <c r="I2616" s="18" t="n">
        <v>8</v>
      </c>
      <c r="J2616" s="19" t="n">
        <v>33.9</v>
      </c>
      <c r="K2616" s="19" t="n">
        <v>33.9</v>
      </c>
      <c r="L2616" s="19" t="n">
        <v>33.9</v>
      </c>
      <c r="M2616" s="19" t="n">
        <f aca="false">IF(J2616&gt;0,J2616,K2616)*E2616</f>
        <v>33.9</v>
      </c>
      <c r="N2616" s="20"/>
      <c r="O2616" s="21" t="str">
        <f aca="false">IF(R2616="","",ROUND(R2616*(1-Premissas!$B$4),4))</f>
        <v/>
      </c>
      <c r="P2616" s="22"/>
      <c r="Q2616" s="22"/>
      <c r="R2616" s="23"/>
      <c r="S2616" s="24"/>
      <c r="T2616" s="24"/>
      <c r="U2616" s="25"/>
      <c r="V2616" s="19" t="str">
        <f aca="false">IF(COUNT(N2616:Q2616)=0,"",MIN(N2616:Q2616))</f>
        <v/>
      </c>
      <c r="W2616" s="16" t="str">
        <f aca="false">IF(V2616="","",INDEX($N$4:$Q$4,MATCH(V2616,N2616:Q2616,0)))</f>
        <v/>
      </c>
      <c r="X2616" s="19" t="str">
        <f aca="false">IF(COUNT(N2616:Q2616)&lt;2,"",SMALL(N2616:Q2616,2))</f>
        <v/>
      </c>
      <c r="Y2616" s="26" t="str">
        <f aca="false">IF(OR(V2616="",M2616=0),"",V2616/M2616-1)</f>
        <v/>
      </c>
      <c r="Z2616" s="26" t="str">
        <f aca="false">IF(OR(V2616="",L2616=""),"",V2616/(L2616*E2616)-1)</f>
        <v/>
      </c>
      <c r="AA2616" s="16" t="str">
        <f aca="false">IF(V2616="","SEM OFERTA",IF(OR(Y2616&gt;Premissas!$B$11,Y2616&lt;Premissas!$B$12),"VERIFICAR - UNIDADE/EMBALAGEM",IF(Y2616&gt;Premissas!$B$6,"NÃO COMPRAR - REAJUSTE &gt;5%","COMPRAR")))</f>
        <v>SEM OFERTA</v>
      </c>
      <c r="AB2616" s="18" t="str">
        <f aca="false">IF(W2616="DIMEC",S2616,IF(W2616="MEDCENTRO",U2616,""))</f>
        <v/>
      </c>
      <c r="AC2616" s="18" t="n">
        <f aca="false">IF(AA2616&lt;&gt;"COMPRAR",0,IF(AB2616="",I2616,MIN(I2616,AB2616)))</f>
        <v>0</v>
      </c>
      <c r="AD2616" s="19" t="n">
        <f aca="false">IF(AC2616&gt;0,AC2616*V2616,0)</f>
        <v>0</v>
      </c>
      <c r="AE2616" s="19" t="n">
        <f aca="false">IF(AC2616&gt;0,(M2616-V2616)*AC2616,0)</f>
        <v>0</v>
      </c>
      <c r="AF2616" s="16" t="str">
        <f aca="false">IF(AA2616&lt;&gt;"COMPRAR","",IF(AB2616="",IF(X2616="","",IF(X2616-V2616&lt;0.01,"EMPATE TÉCNICO","")),IF(AB2616&lt;I2616,"ESTOQUE INSUFICIENTE",IF(X2616="","",IF(X2616-V2616&lt;0.01,"EMPATE TÉCNICO","")))))</f>
        <v/>
      </c>
      <c r="AG2616" s="16" t="s">
        <v>1771</v>
      </c>
      <c r="AH2616" s="16" t="s">
        <v>8085</v>
      </c>
    </row>
    <row r="2617" customFormat="false" ht="15" hidden="false" customHeight="false" outlineLevel="0" collapsed="false">
      <c r="A2617" s="16" t="s">
        <v>8258</v>
      </c>
      <c r="B2617" s="17" t="s">
        <v>8259</v>
      </c>
      <c r="C2617" s="16" t="s">
        <v>8260</v>
      </c>
      <c r="D2617" s="16" t="s">
        <v>7876</v>
      </c>
      <c r="E2617" s="18" t="n">
        <v>1</v>
      </c>
      <c r="F2617" s="16" t="s">
        <v>43</v>
      </c>
      <c r="G2617" s="18" t="n">
        <v>0</v>
      </c>
      <c r="H2617" s="16" t="n">
        <v>0.1</v>
      </c>
      <c r="I2617" s="18" t="n">
        <v>1</v>
      </c>
      <c r="J2617" s="19" t="n">
        <v>32.99</v>
      </c>
      <c r="K2617" s="19" t="n">
        <v>32.99</v>
      </c>
      <c r="L2617" s="19" t="n">
        <v>32.99</v>
      </c>
      <c r="M2617" s="19" t="n">
        <f aca="false">IF(J2617&gt;0,J2617,K2617)*E2617</f>
        <v>32.99</v>
      </c>
      <c r="N2617" s="20"/>
      <c r="O2617" s="21" t="str">
        <f aca="false">IF(R2617="","",ROUND(R2617*(1-Premissas!$B$4),4))</f>
        <v/>
      </c>
      <c r="P2617" s="22"/>
      <c r="Q2617" s="22"/>
      <c r="R2617" s="23"/>
      <c r="S2617" s="24"/>
      <c r="T2617" s="24"/>
      <c r="U2617" s="25"/>
      <c r="V2617" s="19" t="str">
        <f aca="false">IF(COUNT(N2617:Q2617)=0,"",MIN(N2617:Q2617))</f>
        <v/>
      </c>
      <c r="W2617" s="16" t="str">
        <f aca="false">IF(V2617="","",INDEX($N$4:$Q$4,MATCH(V2617,N2617:Q2617,0)))</f>
        <v/>
      </c>
      <c r="X2617" s="19" t="str">
        <f aca="false">IF(COUNT(N2617:Q2617)&lt;2,"",SMALL(N2617:Q2617,2))</f>
        <v/>
      </c>
      <c r="Y2617" s="26" t="str">
        <f aca="false">IF(OR(V2617="",M2617=0),"",V2617/M2617-1)</f>
        <v/>
      </c>
      <c r="Z2617" s="26" t="str">
        <f aca="false">IF(OR(V2617="",L2617=""),"",V2617/(L2617*E2617)-1)</f>
        <v/>
      </c>
      <c r="AA2617" s="16" t="str">
        <f aca="false">IF(V2617="","SEM OFERTA",IF(OR(Y2617&gt;Premissas!$B$11,Y2617&lt;Premissas!$B$12),"VERIFICAR - UNIDADE/EMBALAGEM",IF(Y2617&gt;Premissas!$B$6,"NÃO COMPRAR - REAJUSTE &gt;5%","COMPRAR")))</f>
        <v>SEM OFERTA</v>
      </c>
      <c r="AB2617" s="18" t="str">
        <f aca="false">IF(W2617="DIMEC",S2617,IF(W2617="MEDCENTRO",U2617,""))</f>
        <v/>
      </c>
      <c r="AC2617" s="18" t="n">
        <f aca="false">IF(AA2617&lt;&gt;"COMPRAR",0,IF(AB2617="",I2617,MIN(I2617,AB2617)))</f>
        <v>0</v>
      </c>
      <c r="AD2617" s="19" t="n">
        <f aca="false">IF(AC2617&gt;0,AC2617*V2617,0)</f>
        <v>0</v>
      </c>
      <c r="AE2617" s="19" t="n">
        <f aca="false">IF(AC2617&gt;0,(M2617-V2617)*AC2617,0)</f>
        <v>0</v>
      </c>
      <c r="AF2617" s="16" t="str">
        <f aca="false">IF(AA2617&lt;&gt;"COMPRAR","",IF(AB2617="",IF(X2617="","",IF(X2617-V2617&lt;0.01,"EMPATE TÉCNICO","")),IF(AB2617&lt;I2617,"ESTOQUE INSUFICIENTE",IF(X2617="","",IF(X2617-V2617&lt;0.01,"EMPATE TÉCNICO","")))))</f>
        <v/>
      </c>
      <c r="AG2617" s="16" t="s">
        <v>1771</v>
      </c>
      <c r="AH2617" s="16" t="s">
        <v>8085</v>
      </c>
    </row>
    <row r="2618" customFormat="false" ht="15" hidden="false" customHeight="false" outlineLevel="0" collapsed="false">
      <c r="A2618" s="16" t="s">
        <v>8261</v>
      </c>
      <c r="B2618" s="17" t="s">
        <v>8262</v>
      </c>
      <c r="C2618" s="16" t="s">
        <v>8263</v>
      </c>
      <c r="D2618" s="16" t="s">
        <v>313</v>
      </c>
      <c r="E2618" s="18" t="n">
        <v>1</v>
      </c>
      <c r="F2618" s="16" t="s">
        <v>43</v>
      </c>
      <c r="G2618" s="18" t="n">
        <v>0</v>
      </c>
      <c r="H2618" s="16" t="n">
        <v>1.8</v>
      </c>
      <c r="I2618" s="18" t="n">
        <v>5</v>
      </c>
      <c r="J2618" s="19" t="n">
        <v>18.49</v>
      </c>
      <c r="K2618" s="19" t="n">
        <v>18.49</v>
      </c>
      <c r="L2618" s="19" t="n">
        <v>18.49</v>
      </c>
      <c r="M2618" s="19" t="n">
        <f aca="false">IF(J2618&gt;0,J2618,K2618)*E2618</f>
        <v>18.49</v>
      </c>
      <c r="N2618" s="20"/>
      <c r="O2618" s="21" t="str">
        <f aca="false">IF(R2618="","",ROUND(R2618*(1-Premissas!$B$4),4))</f>
        <v/>
      </c>
      <c r="P2618" s="22"/>
      <c r="Q2618" s="22"/>
      <c r="R2618" s="23"/>
      <c r="S2618" s="24"/>
      <c r="T2618" s="24"/>
      <c r="U2618" s="25"/>
      <c r="V2618" s="19" t="str">
        <f aca="false">IF(COUNT(N2618:Q2618)=0,"",MIN(N2618:Q2618))</f>
        <v/>
      </c>
      <c r="W2618" s="16" t="str">
        <f aca="false">IF(V2618="","",INDEX($N$4:$Q$4,MATCH(V2618,N2618:Q2618,0)))</f>
        <v/>
      </c>
      <c r="X2618" s="19" t="str">
        <f aca="false">IF(COUNT(N2618:Q2618)&lt;2,"",SMALL(N2618:Q2618,2))</f>
        <v/>
      </c>
      <c r="Y2618" s="26" t="str">
        <f aca="false">IF(OR(V2618="",M2618=0),"",V2618/M2618-1)</f>
        <v/>
      </c>
      <c r="Z2618" s="26" t="str">
        <f aca="false">IF(OR(V2618="",L2618=""),"",V2618/(L2618*E2618)-1)</f>
        <v/>
      </c>
      <c r="AA2618" s="16" t="str">
        <f aca="false">IF(V2618="","SEM OFERTA",IF(OR(Y2618&gt;Premissas!$B$11,Y2618&lt;Premissas!$B$12),"VERIFICAR - UNIDADE/EMBALAGEM",IF(Y2618&gt;Premissas!$B$6,"NÃO COMPRAR - REAJUSTE &gt;5%","COMPRAR")))</f>
        <v>SEM OFERTA</v>
      </c>
      <c r="AB2618" s="18" t="str">
        <f aca="false">IF(W2618="DIMEC",S2618,IF(W2618="MEDCENTRO",U2618,""))</f>
        <v/>
      </c>
      <c r="AC2618" s="18" t="n">
        <f aca="false">IF(AA2618&lt;&gt;"COMPRAR",0,IF(AB2618="",I2618,MIN(I2618,AB2618)))</f>
        <v>0</v>
      </c>
      <c r="AD2618" s="19" t="n">
        <f aca="false">IF(AC2618&gt;0,AC2618*V2618,0)</f>
        <v>0</v>
      </c>
      <c r="AE2618" s="19" t="n">
        <f aca="false">IF(AC2618&gt;0,(M2618-V2618)*AC2618,0)</f>
        <v>0</v>
      </c>
      <c r="AF2618" s="16" t="str">
        <f aca="false">IF(AA2618&lt;&gt;"COMPRAR","",IF(AB2618="",IF(X2618="","",IF(X2618-V2618&lt;0.01,"EMPATE TÉCNICO","")),IF(AB2618&lt;I2618,"ESTOQUE INSUFICIENTE",IF(X2618="","",IF(X2618-V2618&lt;0.01,"EMPATE TÉCNICO","")))))</f>
        <v/>
      </c>
      <c r="AG2618" s="16" t="s">
        <v>1838</v>
      </c>
      <c r="AH2618" s="16" t="s">
        <v>8085</v>
      </c>
    </row>
    <row r="2619" customFormat="false" ht="15" hidden="false" customHeight="false" outlineLevel="0" collapsed="false">
      <c r="A2619" s="16" t="s">
        <v>8264</v>
      </c>
      <c r="B2619" s="17" t="s">
        <v>8265</v>
      </c>
      <c r="C2619" s="16" t="s">
        <v>8266</v>
      </c>
      <c r="D2619" s="16" t="s">
        <v>313</v>
      </c>
      <c r="E2619" s="18" t="n">
        <v>1</v>
      </c>
      <c r="F2619" s="16" t="s">
        <v>43</v>
      </c>
      <c r="G2619" s="18" t="n">
        <v>0</v>
      </c>
      <c r="H2619" s="16" t="n">
        <v>2.7</v>
      </c>
      <c r="I2619" s="18" t="n">
        <v>8</v>
      </c>
      <c r="J2619" s="19" t="n">
        <v>18.49</v>
      </c>
      <c r="K2619" s="19" t="n">
        <v>18.49</v>
      </c>
      <c r="L2619" s="19" t="n">
        <v>18.49</v>
      </c>
      <c r="M2619" s="19" t="n">
        <f aca="false">IF(J2619&gt;0,J2619,K2619)*E2619</f>
        <v>18.49</v>
      </c>
      <c r="N2619" s="20"/>
      <c r="O2619" s="21" t="str">
        <f aca="false">IF(R2619="","",ROUND(R2619*(1-Premissas!$B$4),4))</f>
        <v/>
      </c>
      <c r="P2619" s="22"/>
      <c r="Q2619" s="22"/>
      <c r="R2619" s="23"/>
      <c r="S2619" s="24"/>
      <c r="T2619" s="24"/>
      <c r="U2619" s="25"/>
      <c r="V2619" s="19" t="str">
        <f aca="false">IF(COUNT(N2619:Q2619)=0,"",MIN(N2619:Q2619))</f>
        <v/>
      </c>
      <c r="W2619" s="16" t="str">
        <f aca="false">IF(V2619="","",INDEX($N$4:$Q$4,MATCH(V2619,N2619:Q2619,0)))</f>
        <v/>
      </c>
      <c r="X2619" s="19" t="str">
        <f aca="false">IF(COUNT(N2619:Q2619)&lt;2,"",SMALL(N2619:Q2619,2))</f>
        <v/>
      </c>
      <c r="Y2619" s="26" t="str">
        <f aca="false">IF(OR(V2619="",M2619=0),"",V2619/M2619-1)</f>
        <v/>
      </c>
      <c r="Z2619" s="26" t="str">
        <f aca="false">IF(OR(V2619="",L2619=""),"",V2619/(L2619*E2619)-1)</f>
        <v/>
      </c>
      <c r="AA2619" s="16" t="str">
        <f aca="false">IF(V2619="","SEM OFERTA",IF(OR(Y2619&gt;Premissas!$B$11,Y2619&lt;Premissas!$B$12),"VERIFICAR - UNIDADE/EMBALAGEM",IF(Y2619&gt;Premissas!$B$6,"NÃO COMPRAR - REAJUSTE &gt;5%","COMPRAR")))</f>
        <v>SEM OFERTA</v>
      </c>
      <c r="AB2619" s="18" t="str">
        <f aca="false">IF(W2619="DIMEC",S2619,IF(W2619="MEDCENTRO",U2619,""))</f>
        <v/>
      </c>
      <c r="AC2619" s="18" t="n">
        <f aca="false">IF(AA2619&lt;&gt;"COMPRAR",0,IF(AB2619="",I2619,MIN(I2619,AB2619)))</f>
        <v>0</v>
      </c>
      <c r="AD2619" s="19" t="n">
        <f aca="false">IF(AC2619&gt;0,AC2619*V2619,0)</f>
        <v>0</v>
      </c>
      <c r="AE2619" s="19" t="n">
        <f aca="false">IF(AC2619&gt;0,(M2619-V2619)*AC2619,0)</f>
        <v>0</v>
      </c>
      <c r="AF2619" s="16" t="str">
        <f aca="false">IF(AA2619&lt;&gt;"COMPRAR","",IF(AB2619="",IF(X2619="","",IF(X2619-V2619&lt;0.01,"EMPATE TÉCNICO","")),IF(AB2619&lt;I2619,"ESTOQUE INSUFICIENTE",IF(X2619="","",IF(X2619-V2619&lt;0.01,"EMPATE TÉCNICO","")))))</f>
        <v/>
      </c>
      <c r="AG2619" s="16" t="s">
        <v>1838</v>
      </c>
      <c r="AH2619" s="16" t="s">
        <v>8085</v>
      </c>
    </row>
    <row r="2620" customFormat="false" ht="15" hidden="false" customHeight="false" outlineLevel="0" collapsed="false">
      <c r="A2620" s="16" t="s">
        <v>8267</v>
      </c>
      <c r="B2620" s="17" t="s">
        <v>8268</v>
      </c>
      <c r="C2620" s="16" t="s">
        <v>8269</v>
      </c>
      <c r="D2620" s="16" t="s">
        <v>313</v>
      </c>
      <c r="E2620" s="18" t="n">
        <v>1</v>
      </c>
      <c r="F2620" s="16" t="s">
        <v>41</v>
      </c>
      <c r="G2620" s="18" t="n">
        <v>2</v>
      </c>
      <c r="H2620" s="16" t="n">
        <v>3.1</v>
      </c>
      <c r="I2620" s="18" t="n">
        <v>6</v>
      </c>
      <c r="J2620" s="19" t="n">
        <v>18.49</v>
      </c>
      <c r="K2620" s="19" t="n">
        <v>18.49</v>
      </c>
      <c r="L2620" s="19" t="n">
        <v>18.49</v>
      </c>
      <c r="M2620" s="19" t="n">
        <f aca="false">IF(J2620&gt;0,J2620,K2620)*E2620</f>
        <v>18.49</v>
      </c>
      <c r="N2620" s="20"/>
      <c r="O2620" s="21" t="str">
        <f aca="false">IF(R2620="","",ROUND(R2620*(1-Premissas!$B$4),4))</f>
        <v/>
      </c>
      <c r="P2620" s="22"/>
      <c r="Q2620" s="22"/>
      <c r="R2620" s="23"/>
      <c r="S2620" s="24"/>
      <c r="T2620" s="24"/>
      <c r="U2620" s="25"/>
      <c r="V2620" s="19" t="str">
        <f aca="false">IF(COUNT(N2620:Q2620)=0,"",MIN(N2620:Q2620))</f>
        <v/>
      </c>
      <c r="W2620" s="16" t="str">
        <f aca="false">IF(V2620="","",INDEX($N$4:$Q$4,MATCH(V2620,N2620:Q2620,0)))</f>
        <v/>
      </c>
      <c r="X2620" s="19" t="str">
        <f aca="false">IF(COUNT(N2620:Q2620)&lt;2,"",SMALL(N2620:Q2620,2))</f>
        <v/>
      </c>
      <c r="Y2620" s="26" t="str">
        <f aca="false">IF(OR(V2620="",M2620=0),"",V2620/M2620-1)</f>
        <v/>
      </c>
      <c r="Z2620" s="26" t="str">
        <f aca="false">IF(OR(V2620="",L2620=""),"",V2620/(L2620*E2620)-1)</f>
        <v/>
      </c>
      <c r="AA2620" s="16" t="str">
        <f aca="false">IF(V2620="","SEM OFERTA",IF(OR(Y2620&gt;Premissas!$B$11,Y2620&lt;Premissas!$B$12),"VERIFICAR - UNIDADE/EMBALAGEM",IF(Y2620&gt;Premissas!$B$6,"NÃO COMPRAR - REAJUSTE &gt;5%","COMPRAR")))</f>
        <v>SEM OFERTA</v>
      </c>
      <c r="AB2620" s="18" t="str">
        <f aca="false">IF(W2620="DIMEC",S2620,IF(W2620="MEDCENTRO",U2620,""))</f>
        <v/>
      </c>
      <c r="AC2620" s="18" t="n">
        <f aca="false">IF(AA2620&lt;&gt;"COMPRAR",0,IF(AB2620="",I2620,MIN(I2620,AB2620)))</f>
        <v>0</v>
      </c>
      <c r="AD2620" s="19" t="n">
        <f aca="false">IF(AC2620&gt;0,AC2620*V2620,0)</f>
        <v>0</v>
      </c>
      <c r="AE2620" s="19" t="n">
        <f aca="false">IF(AC2620&gt;0,(M2620-V2620)*AC2620,0)</f>
        <v>0</v>
      </c>
      <c r="AF2620" s="16" t="str">
        <f aca="false">IF(AA2620&lt;&gt;"COMPRAR","",IF(AB2620="",IF(X2620="","",IF(X2620-V2620&lt;0.01,"EMPATE TÉCNICO","")),IF(AB2620&lt;I2620,"ESTOQUE INSUFICIENTE",IF(X2620="","",IF(X2620-V2620&lt;0.01,"EMPATE TÉCNICO","")))))</f>
        <v/>
      </c>
      <c r="AG2620" s="16" t="s">
        <v>1838</v>
      </c>
      <c r="AH2620" s="16" t="s">
        <v>8085</v>
      </c>
    </row>
    <row r="2621" customFormat="false" ht="15" hidden="false" customHeight="false" outlineLevel="0" collapsed="false">
      <c r="A2621" s="16" t="s">
        <v>8270</v>
      </c>
      <c r="B2621" s="17" t="s">
        <v>8271</v>
      </c>
      <c r="C2621" s="16" t="s">
        <v>8272</v>
      </c>
      <c r="D2621" s="16" t="s">
        <v>7876</v>
      </c>
      <c r="E2621" s="18" t="n">
        <v>1</v>
      </c>
      <c r="F2621" s="16" t="s">
        <v>41</v>
      </c>
      <c r="G2621" s="18" t="n">
        <v>26</v>
      </c>
      <c r="H2621" s="16" t="n">
        <v>12.4</v>
      </c>
      <c r="I2621" s="18" t="n">
        <v>6</v>
      </c>
      <c r="J2621" s="19" t="n">
        <v>15.99</v>
      </c>
      <c r="K2621" s="19" t="n">
        <v>15.99</v>
      </c>
      <c r="L2621" s="19" t="n">
        <v>15.99</v>
      </c>
      <c r="M2621" s="19" t="n">
        <f aca="false">IF(J2621&gt;0,J2621,K2621)*E2621</f>
        <v>15.99</v>
      </c>
      <c r="N2621" s="20"/>
      <c r="O2621" s="21" t="str">
        <f aca="false">IF(R2621="","",ROUND(R2621*(1-Premissas!$B$4),4))</f>
        <v/>
      </c>
      <c r="P2621" s="22"/>
      <c r="Q2621" s="22"/>
      <c r="R2621" s="23"/>
      <c r="S2621" s="24"/>
      <c r="T2621" s="24"/>
      <c r="U2621" s="25"/>
      <c r="V2621" s="19" t="str">
        <f aca="false">IF(COUNT(N2621:Q2621)=0,"",MIN(N2621:Q2621))</f>
        <v/>
      </c>
      <c r="W2621" s="16" t="str">
        <f aca="false">IF(V2621="","",INDEX($N$4:$Q$4,MATCH(V2621,N2621:Q2621,0)))</f>
        <v/>
      </c>
      <c r="X2621" s="19" t="str">
        <f aca="false">IF(COUNT(N2621:Q2621)&lt;2,"",SMALL(N2621:Q2621,2))</f>
        <v/>
      </c>
      <c r="Y2621" s="26" t="str">
        <f aca="false">IF(OR(V2621="",M2621=0),"",V2621/M2621-1)</f>
        <v/>
      </c>
      <c r="Z2621" s="26" t="str">
        <f aca="false">IF(OR(V2621="",L2621=""),"",V2621/(L2621*E2621)-1)</f>
        <v/>
      </c>
      <c r="AA2621" s="16" t="str">
        <f aca="false">IF(V2621="","SEM OFERTA",IF(OR(Y2621&gt;Premissas!$B$11,Y2621&lt;Premissas!$B$12),"VERIFICAR - UNIDADE/EMBALAGEM",IF(Y2621&gt;Premissas!$B$6,"NÃO COMPRAR - REAJUSTE &gt;5%","COMPRAR")))</f>
        <v>SEM OFERTA</v>
      </c>
      <c r="AB2621" s="18" t="str">
        <f aca="false">IF(W2621="DIMEC",S2621,IF(W2621="MEDCENTRO",U2621,""))</f>
        <v/>
      </c>
      <c r="AC2621" s="18" t="n">
        <f aca="false">IF(AA2621&lt;&gt;"COMPRAR",0,IF(AB2621="",I2621,MIN(I2621,AB2621)))</f>
        <v>0</v>
      </c>
      <c r="AD2621" s="19" t="n">
        <f aca="false">IF(AC2621&gt;0,AC2621*V2621,0)</f>
        <v>0</v>
      </c>
      <c r="AE2621" s="19" t="n">
        <f aca="false">IF(AC2621&gt;0,(M2621-V2621)*AC2621,0)</f>
        <v>0</v>
      </c>
      <c r="AF2621" s="16" t="str">
        <f aca="false">IF(AA2621&lt;&gt;"COMPRAR","",IF(AB2621="",IF(X2621="","",IF(X2621-V2621&lt;0.01,"EMPATE TÉCNICO","")),IF(AB2621&lt;I2621,"ESTOQUE INSUFICIENTE",IF(X2621="","",IF(X2621-V2621&lt;0.01,"EMPATE TÉCNICO","")))))</f>
        <v/>
      </c>
      <c r="AG2621" s="16" t="s">
        <v>1771</v>
      </c>
      <c r="AH2621" s="16" t="s">
        <v>8085</v>
      </c>
    </row>
    <row r="2622" customFormat="false" ht="15" hidden="false" customHeight="false" outlineLevel="0" collapsed="false">
      <c r="A2622" s="16" t="s">
        <v>8273</v>
      </c>
      <c r="B2622" s="17" t="s">
        <v>8274</v>
      </c>
      <c r="C2622" s="16" t="s">
        <v>8275</v>
      </c>
      <c r="D2622" s="16" t="s">
        <v>3639</v>
      </c>
      <c r="E2622" s="18" t="n">
        <v>4</v>
      </c>
      <c r="F2622" s="16" t="s">
        <v>41</v>
      </c>
      <c r="G2622" s="18" t="n">
        <v>5</v>
      </c>
      <c r="H2622" s="16" t="n">
        <v>2.6</v>
      </c>
      <c r="I2622" s="18" t="n">
        <v>1</v>
      </c>
      <c r="J2622" s="19" t="n">
        <v>44.37</v>
      </c>
      <c r="K2622" s="19" t="n">
        <v>44.37</v>
      </c>
      <c r="L2622" s="19" t="n">
        <v>43.79</v>
      </c>
      <c r="M2622" s="19" t="n">
        <f aca="false">IF(J2622&gt;0,J2622,K2622)*E2622</f>
        <v>177.48</v>
      </c>
      <c r="N2622" s="20"/>
      <c r="O2622" s="21" t="str">
        <f aca="false">IF(R2622="","",ROUND(R2622*(1-Premissas!$B$4),4))</f>
        <v/>
      </c>
      <c r="P2622" s="22"/>
      <c r="Q2622" s="22"/>
      <c r="R2622" s="23"/>
      <c r="S2622" s="24"/>
      <c r="T2622" s="24"/>
      <c r="U2622" s="25"/>
      <c r="V2622" s="19" t="str">
        <f aca="false">IF(COUNT(N2622:Q2622)=0,"",MIN(N2622:Q2622))</f>
        <v/>
      </c>
      <c r="W2622" s="16" t="str">
        <f aca="false">IF(V2622="","",INDEX($N$4:$Q$4,MATCH(V2622,N2622:Q2622,0)))</f>
        <v/>
      </c>
      <c r="X2622" s="19" t="str">
        <f aca="false">IF(COUNT(N2622:Q2622)&lt;2,"",SMALL(N2622:Q2622,2))</f>
        <v/>
      </c>
      <c r="Y2622" s="26" t="str">
        <f aca="false">IF(OR(V2622="",M2622=0),"",V2622/M2622-1)</f>
        <v/>
      </c>
      <c r="Z2622" s="26" t="str">
        <f aca="false">IF(OR(V2622="",L2622=""),"",V2622/(L2622*E2622)-1)</f>
        <v/>
      </c>
      <c r="AA2622" s="16" t="str">
        <f aca="false">IF(V2622="","SEM OFERTA",IF(OR(Y2622&gt;Premissas!$B$11,Y2622&lt;Premissas!$B$12),"VERIFICAR - UNIDADE/EMBALAGEM",IF(Y2622&gt;Premissas!$B$6,"NÃO COMPRAR - REAJUSTE &gt;5%","COMPRAR")))</f>
        <v>SEM OFERTA</v>
      </c>
      <c r="AB2622" s="18" t="str">
        <f aca="false">IF(W2622="DIMEC",S2622,IF(W2622="MEDCENTRO",U2622,""))</f>
        <v/>
      </c>
      <c r="AC2622" s="18" t="n">
        <f aca="false">IF(AA2622&lt;&gt;"COMPRAR",0,IF(AB2622="",I2622,MIN(I2622,AB2622)))</f>
        <v>0</v>
      </c>
      <c r="AD2622" s="19" t="n">
        <f aca="false">IF(AC2622&gt;0,AC2622*V2622,0)</f>
        <v>0</v>
      </c>
      <c r="AE2622" s="19" t="n">
        <f aca="false">IF(AC2622&gt;0,(M2622-V2622)*AC2622,0)</f>
        <v>0</v>
      </c>
      <c r="AF2622" s="16" t="str">
        <f aca="false">IF(AA2622&lt;&gt;"COMPRAR","",IF(AB2622="",IF(X2622="","",IF(X2622-V2622&lt;0.01,"EMPATE TÉCNICO","")),IF(AB2622&lt;I2622,"ESTOQUE INSUFICIENTE",IF(X2622="","",IF(X2622-V2622&lt;0.01,"EMPATE TÉCNICO","")))))</f>
        <v/>
      </c>
      <c r="AG2622" s="16" t="s">
        <v>203</v>
      </c>
      <c r="AH2622" s="16" t="s">
        <v>8085</v>
      </c>
    </row>
    <row r="2623" customFormat="false" ht="15" hidden="false" customHeight="false" outlineLevel="0" collapsed="false">
      <c r="A2623" s="16" t="s">
        <v>8276</v>
      </c>
      <c r="B2623" s="17" t="s">
        <v>8277</v>
      </c>
      <c r="C2623" s="16" t="s">
        <v>8278</v>
      </c>
      <c r="D2623" s="16" t="s">
        <v>3639</v>
      </c>
      <c r="E2623" s="18" t="n">
        <v>1</v>
      </c>
      <c r="F2623" s="16" t="s">
        <v>41</v>
      </c>
      <c r="G2623" s="18" t="n">
        <v>23</v>
      </c>
      <c r="H2623" s="16" t="n">
        <v>18.2</v>
      </c>
      <c r="I2623" s="18" t="n">
        <v>24</v>
      </c>
      <c r="J2623" s="19" t="n">
        <v>0</v>
      </c>
      <c r="K2623" s="19" t="n">
        <v>9.92</v>
      </c>
      <c r="L2623" s="19"/>
      <c r="M2623" s="19" t="n">
        <f aca="false">IF(J2623&gt;0,J2623,K2623)*E2623</f>
        <v>9.92</v>
      </c>
      <c r="N2623" s="20"/>
      <c r="O2623" s="21" t="str">
        <f aca="false">IF(R2623="","",ROUND(R2623*(1-Premissas!$B$4),4))</f>
        <v/>
      </c>
      <c r="P2623" s="22"/>
      <c r="Q2623" s="22"/>
      <c r="R2623" s="23"/>
      <c r="S2623" s="24"/>
      <c r="T2623" s="24"/>
      <c r="U2623" s="25"/>
      <c r="V2623" s="19" t="str">
        <f aca="false">IF(COUNT(N2623:Q2623)=0,"",MIN(N2623:Q2623))</f>
        <v/>
      </c>
      <c r="W2623" s="16" t="str">
        <f aca="false">IF(V2623="","",INDEX($N$4:$Q$4,MATCH(V2623,N2623:Q2623,0)))</f>
        <v/>
      </c>
      <c r="X2623" s="19" t="str">
        <f aca="false">IF(COUNT(N2623:Q2623)&lt;2,"",SMALL(N2623:Q2623,2))</f>
        <v/>
      </c>
      <c r="Y2623" s="26" t="str">
        <f aca="false">IF(OR(V2623="",M2623=0),"",V2623/M2623-1)</f>
        <v/>
      </c>
      <c r="Z2623" s="26" t="str">
        <f aca="false">IF(OR(V2623="",L2623=""),"",V2623/(L2623*E2623)-1)</f>
        <v/>
      </c>
      <c r="AA2623" s="16" t="str">
        <f aca="false">IF(V2623="","SEM OFERTA",IF(OR(Y2623&gt;Premissas!$B$11,Y2623&lt;Premissas!$B$12),"VERIFICAR - UNIDADE/EMBALAGEM",IF(Y2623&gt;Premissas!$B$6,"NÃO COMPRAR - REAJUSTE &gt;5%","COMPRAR")))</f>
        <v>SEM OFERTA</v>
      </c>
      <c r="AB2623" s="18" t="str">
        <f aca="false">IF(W2623="DIMEC",S2623,IF(W2623="MEDCENTRO",U2623,""))</f>
        <v/>
      </c>
      <c r="AC2623" s="18" t="n">
        <f aca="false">IF(AA2623&lt;&gt;"COMPRAR",0,IF(AB2623="",I2623,MIN(I2623,AB2623)))</f>
        <v>0</v>
      </c>
      <c r="AD2623" s="19" t="n">
        <f aca="false">IF(AC2623&gt;0,AC2623*V2623,0)</f>
        <v>0</v>
      </c>
      <c r="AE2623" s="19" t="n">
        <f aca="false">IF(AC2623&gt;0,(M2623-V2623)*AC2623,0)</f>
        <v>0</v>
      </c>
      <c r="AF2623" s="16" t="str">
        <f aca="false">IF(AA2623&lt;&gt;"COMPRAR","",IF(AB2623="",IF(X2623="","",IF(X2623-V2623&lt;0.01,"EMPATE TÉCNICO","")),IF(AB2623&lt;I2623,"ESTOQUE INSUFICIENTE",IF(X2623="","",IF(X2623-V2623&lt;0.01,"EMPATE TÉCNICO","")))))</f>
        <v/>
      </c>
      <c r="AG2623" s="16"/>
      <c r="AH2623" s="16" t="s">
        <v>8085</v>
      </c>
    </row>
    <row r="2624" customFormat="false" ht="15" hidden="false" customHeight="false" outlineLevel="0" collapsed="false">
      <c r="A2624" s="16" t="s">
        <v>8279</v>
      </c>
      <c r="B2624" s="17" t="s">
        <v>8280</v>
      </c>
      <c r="C2624" s="16" t="s">
        <v>8281</v>
      </c>
      <c r="D2624" s="16" t="s">
        <v>3639</v>
      </c>
      <c r="E2624" s="18" t="n">
        <v>9</v>
      </c>
      <c r="F2624" s="16" t="s">
        <v>41</v>
      </c>
      <c r="G2624" s="18" t="n">
        <v>7</v>
      </c>
      <c r="H2624" s="16" t="n">
        <v>6.6</v>
      </c>
      <c r="I2624" s="18" t="n">
        <v>2</v>
      </c>
      <c r="J2624" s="19" t="n">
        <v>10.5277777777778</v>
      </c>
      <c r="K2624" s="19" t="n">
        <v>10.5277777777778</v>
      </c>
      <c r="L2624" s="19" t="n">
        <v>10.5278</v>
      </c>
      <c r="M2624" s="19" t="n">
        <f aca="false">IF(J2624&gt;0,J2624,K2624)*E2624</f>
        <v>94.7500000000002</v>
      </c>
      <c r="N2624" s="20"/>
      <c r="O2624" s="21" t="str">
        <f aca="false">IF(R2624="","",ROUND(R2624*(1-Premissas!$B$4),4))</f>
        <v/>
      </c>
      <c r="P2624" s="22"/>
      <c r="Q2624" s="22"/>
      <c r="R2624" s="23"/>
      <c r="S2624" s="24"/>
      <c r="T2624" s="24"/>
      <c r="U2624" s="25"/>
      <c r="V2624" s="19" t="str">
        <f aca="false">IF(COUNT(N2624:Q2624)=0,"",MIN(N2624:Q2624))</f>
        <v/>
      </c>
      <c r="W2624" s="16" t="str">
        <f aca="false">IF(V2624="","",INDEX($N$4:$Q$4,MATCH(V2624,N2624:Q2624,0)))</f>
        <v/>
      </c>
      <c r="X2624" s="19" t="str">
        <f aca="false">IF(COUNT(N2624:Q2624)&lt;2,"",SMALL(N2624:Q2624,2))</f>
        <v/>
      </c>
      <c r="Y2624" s="26" t="str">
        <f aca="false">IF(OR(V2624="",M2624=0),"",V2624/M2624-1)</f>
        <v/>
      </c>
      <c r="Z2624" s="26" t="str">
        <f aca="false">IF(OR(V2624="",L2624=""),"",V2624/(L2624*E2624)-1)</f>
        <v/>
      </c>
      <c r="AA2624" s="16" t="str">
        <f aca="false">IF(V2624="","SEM OFERTA",IF(OR(Y2624&gt;Premissas!$B$11,Y2624&lt;Premissas!$B$12),"VERIFICAR - UNIDADE/EMBALAGEM",IF(Y2624&gt;Premissas!$B$6,"NÃO COMPRAR - REAJUSTE &gt;5%","COMPRAR")))</f>
        <v>SEM OFERTA</v>
      </c>
      <c r="AB2624" s="18" t="str">
        <f aca="false">IF(W2624="DIMEC",S2624,IF(W2624="MEDCENTRO",U2624,""))</f>
        <v/>
      </c>
      <c r="AC2624" s="18" t="n">
        <f aca="false">IF(AA2624&lt;&gt;"COMPRAR",0,IF(AB2624="",I2624,MIN(I2624,AB2624)))</f>
        <v>0</v>
      </c>
      <c r="AD2624" s="19" t="n">
        <f aca="false">IF(AC2624&gt;0,AC2624*V2624,0)</f>
        <v>0</v>
      </c>
      <c r="AE2624" s="19" t="n">
        <f aca="false">IF(AC2624&gt;0,(M2624-V2624)*AC2624,0)</f>
        <v>0</v>
      </c>
      <c r="AF2624" s="16" t="str">
        <f aca="false">IF(AA2624&lt;&gt;"COMPRAR","",IF(AB2624="",IF(X2624="","",IF(X2624-V2624&lt;0.01,"EMPATE TÉCNICO","")),IF(AB2624&lt;I2624,"ESTOQUE INSUFICIENTE",IF(X2624="","",IF(X2624-V2624&lt;0.01,"EMPATE TÉCNICO","")))))</f>
        <v/>
      </c>
      <c r="AG2624" s="16" t="s">
        <v>203</v>
      </c>
      <c r="AH2624" s="16" t="s">
        <v>8085</v>
      </c>
    </row>
    <row r="2625" customFormat="false" ht="15" hidden="false" customHeight="false" outlineLevel="0" collapsed="false">
      <c r="A2625" s="16" t="s">
        <v>8282</v>
      </c>
      <c r="B2625" s="17" t="s">
        <v>8283</v>
      </c>
      <c r="C2625" s="16" t="s">
        <v>8284</v>
      </c>
      <c r="D2625" s="16" t="s">
        <v>8285</v>
      </c>
      <c r="E2625" s="18" t="n">
        <v>1</v>
      </c>
      <c r="F2625" s="16" t="s">
        <v>42</v>
      </c>
      <c r="G2625" s="18" t="n">
        <v>0</v>
      </c>
      <c r="H2625" s="16" t="n">
        <v>0.5</v>
      </c>
      <c r="I2625" s="18" t="n">
        <v>2</v>
      </c>
      <c r="J2625" s="19" t="n">
        <v>60</v>
      </c>
      <c r="K2625" s="19" t="n">
        <v>60</v>
      </c>
      <c r="L2625" s="19" t="n">
        <v>60</v>
      </c>
      <c r="M2625" s="19" t="n">
        <f aca="false">IF(J2625&gt;0,J2625,K2625)*E2625</f>
        <v>60</v>
      </c>
      <c r="N2625" s="20"/>
      <c r="O2625" s="21" t="str">
        <f aca="false">IF(R2625="","",ROUND(R2625*(1-Premissas!$B$4),4))</f>
        <v/>
      </c>
      <c r="P2625" s="22"/>
      <c r="Q2625" s="22"/>
      <c r="R2625" s="23"/>
      <c r="S2625" s="24"/>
      <c r="T2625" s="24"/>
      <c r="U2625" s="25"/>
      <c r="V2625" s="19" t="str">
        <f aca="false">IF(COUNT(N2625:Q2625)=0,"",MIN(N2625:Q2625))</f>
        <v/>
      </c>
      <c r="W2625" s="16" t="str">
        <f aca="false">IF(V2625="","",INDEX($N$4:$Q$4,MATCH(V2625,N2625:Q2625,0)))</f>
        <v/>
      </c>
      <c r="X2625" s="19" t="str">
        <f aca="false">IF(COUNT(N2625:Q2625)&lt;2,"",SMALL(N2625:Q2625,2))</f>
        <v/>
      </c>
      <c r="Y2625" s="26" t="str">
        <f aca="false">IF(OR(V2625="",M2625=0),"",V2625/M2625-1)</f>
        <v/>
      </c>
      <c r="Z2625" s="26" t="str">
        <f aca="false">IF(OR(V2625="",L2625=""),"",V2625/(L2625*E2625)-1)</f>
        <v/>
      </c>
      <c r="AA2625" s="16" t="str">
        <f aca="false">IF(V2625="","SEM OFERTA",IF(OR(Y2625&gt;Premissas!$B$11,Y2625&lt;Premissas!$B$12),"VERIFICAR - UNIDADE/EMBALAGEM",IF(Y2625&gt;Premissas!$B$6,"NÃO COMPRAR - REAJUSTE &gt;5%","COMPRAR")))</f>
        <v>SEM OFERTA</v>
      </c>
      <c r="AB2625" s="18" t="str">
        <f aca="false">IF(W2625="DIMEC",S2625,IF(W2625="MEDCENTRO",U2625,""))</f>
        <v/>
      </c>
      <c r="AC2625" s="18" t="n">
        <f aca="false">IF(AA2625&lt;&gt;"COMPRAR",0,IF(AB2625="",I2625,MIN(I2625,AB2625)))</f>
        <v>0</v>
      </c>
      <c r="AD2625" s="19" t="n">
        <f aca="false">IF(AC2625&gt;0,AC2625*V2625,0)</f>
        <v>0</v>
      </c>
      <c r="AE2625" s="19" t="n">
        <f aca="false">IF(AC2625&gt;0,(M2625-V2625)*AC2625,0)</f>
        <v>0</v>
      </c>
      <c r="AF2625" s="16" t="str">
        <f aca="false">IF(AA2625&lt;&gt;"COMPRAR","",IF(AB2625="",IF(X2625="","",IF(X2625-V2625&lt;0.01,"EMPATE TÉCNICO","")),IF(AB2625&lt;I2625,"ESTOQUE INSUFICIENTE",IF(X2625="","",IF(X2625-V2625&lt;0.01,"EMPATE TÉCNICO","")))))</f>
        <v/>
      </c>
      <c r="AG2625" s="16" t="s">
        <v>1838</v>
      </c>
      <c r="AH2625" s="16" t="s">
        <v>8085</v>
      </c>
    </row>
    <row r="2626" customFormat="false" ht="15" hidden="false" customHeight="false" outlineLevel="0" collapsed="false">
      <c r="A2626" s="16" t="s">
        <v>8286</v>
      </c>
      <c r="B2626" s="17" t="s">
        <v>8287</v>
      </c>
      <c r="C2626" s="16" t="s">
        <v>8288</v>
      </c>
      <c r="D2626" s="16"/>
      <c r="E2626" s="18" t="n">
        <v>1</v>
      </c>
      <c r="F2626" s="16" t="s">
        <v>42</v>
      </c>
      <c r="G2626" s="18" t="n">
        <v>0</v>
      </c>
      <c r="H2626" s="16" t="n">
        <v>0.3</v>
      </c>
      <c r="I2626" s="18" t="n">
        <v>1</v>
      </c>
      <c r="J2626" s="19" t="n">
        <v>60</v>
      </c>
      <c r="K2626" s="19" t="n">
        <v>60</v>
      </c>
      <c r="L2626" s="19" t="n">
        <v>60</v>
      </c>
      <c r="M2626" s="19" t="n">
        <f aca="false">IF(J2626&gt;0,J2626,K2626)*E2626</f>
        <v>60</v>
      </c>
      <c r="N2626" s="20"/>
      <c r="O2626" s="21" t="str">
        <f aca="false">IF(R2626="","",ROUND(R2626*(1-Premissas!$B$4),4))</f>
        <v/>
      </c>
      <c r="P2626" s="22"/>
      <c r="Q2626" s="22"/>
      <c r="R2626" s="23"/>
      <c r="S2626" s="24"/>
      <c r="T2626" s="24"/>
      <c r="U2626" s="25"/>
      <c r="V2626" s="19" t="str">
        <f aca="false">IF(COUNT(N2626:Q2626)=0,"",MIN(N2626:Q2626))</f>
        <v/>
      </c>
      <c r="W2626" s="16" t="str">
        <f aca="false">IF(V2626="","",INDEX($N$4:$Q$4,MATCH(V2626,N2626:Q2626,0)))</f>
        <v/>
      </c>
      <c r="X2626" s="19" t="str">
        <f aca="false">IF(COUNT(N2626:Q2626)&lt;2,"",SMALL(N2626:Q2626,2))</f>
        <v/>
      </c>
      <c r="Y2626" s="26" t="str">
        <f aca="false">IF(OR(V2626="",M2626=0),"",V2626/M2626-1)</f>
        <v/>
      </c>
      <c r="Z2626" s="26" t="str">
        <f aca="false">IF(OR(V2626="",L2626=""),"",V2626/(L2626*E2626)-1)</f>
        <v/>
      </c>
      <c r="AA2626" s="16" t="str">
        <f aca="false">IF(V2626="","SEM OFERTA",IF(OR(Y2626&gt;Premissas!$B$11,Y2626&lt;Premissas!$B$12),"VERIFICAR - UNIDADE/EMBALAGEM",IF(Y2626&gt;Premissas!$B$6,"NÃO COMPRAR - REAJUSTE &gt;5%","COMPRAR")))</f>
        <v>SEM OFERTA</v>
      </c>
      <c r="AB2626" s="18" t="str">
        <f aca="false">IF(W2626="DIMEC",S2626,IF(W2626="MEDCENTRO",U2626,""))</f>
        <v/>
      </c>
      <c r="AC2626" s="18" t="n">
        <f aca="false">IF(AA2626&lt;&gt;"COMPRAR",0,IF(AB2626="",I2626,MIN(I2626,AB2626)))</f>
        <v>0</v>
      </c>
      <c r="AD2626" s="19" t="n">
        <f aca="false">IF(AC2626&gt;0,AC2626*V2626,0)</f>
        <v>0</v>
      </c>
      <c r="AE2626" s="19" t="n">
        <f aca="false">IF(AC2626&gt;0,(M2626-V2626)*AC2626,0)</f>
        <v>0</v>
      </c>
      <c r="AF2626" s="16" t="str">
        <f aca="false">IF(AA2626&lt;&gt;"COMPRAR","",IF(AB2626="",IF(X2626="","",IF(X2626-V2626&lt;0.01,"EMPATE TÉCNICO","")),IF(AB2626&lt;I2626,"ESTOQUE INSUFICIENTE",IF(X2626="","",IF(X2626-V2626&lt;0.01,"EMPATE TÉCNICO","")))))</f>
        <v/>
      </c>
      <c r="AG2626" s="16" t="s">
        <v>1838</v>
      </c>
      <c r="AH2626" s="16" t="s">
        <v>8085</v>
      </c>
    </row>
    <row r="2627" customFormat="false" ht="15" hidden="false" customHeight="false" outlineLevel="0" collapsed="false">
      <c r="A2627" s="16" t="s">
        <v>8289</v>
      </c>
      <c r="B2627" s="17" t="s">
        <v>8290</v>
      </c>
      <c r="C2627" s="16" t="s">
        <v>8291</v>
      </c>
      <c r="D2627" s="16" t="s">
        <v>8098</v>
      </c>
      <c r="E2627" s="18" t="n">
        <v>1</v>
      </c>
      <c r="F2627" s="16" t="s">
        <v>41</v>
      </c>
      <c r="G2627" s="18" t="n">
        <v>0</v>
      </c>
      <c r="H2627" s="16" t="n">
        <v>0.5</v>
      </c>
      <c r="I2627" s="18" t="n">
        <v>2</v>
      </c>
      <c r="J2627" s="19" t="n">
        <v>60</v>
      </c>
      <c r="K2627" s="19" t="n">
        <v>60</v>
      </c>
      <c r="L2627" s="19" t="n">
        <v>60</v>
      </c>
      <c r="M2627" s="19" t="n">
        <f aca="false">IF(J2627&gt;0,J2627,K2627)*E2627</f>
        <v>60</v>
      </c>
      <c r="N2627" s="20"/>
      <c r="O2627" s="21" t="str">
        <f aca="false">IF(R2627="","",ROUND(R2627*(1-Premissas!$B$4),4))</f>
        <v/>
      </c>
      <c r="P2627" s="22"/>
      <c r="Q2627" s="22"/>
      <c r="R2627" s="23"/>
      <c r="S2627" s="24"/>
      <c r="T2627" s="24"/>
      <c r="U2627" s="25"/>
      <c r="V2627" s="19" t="str">
        <f aca="false">IF(COUNT(N2627:Q2627)=0,"",MIN(N2627:Q2627))</f>
        <v/>
      </c>
      <c r="W2627" s="16" t="str">
        <f aca="false">IF(V2627="","",INDEX($N$4:$Q$4,MATCH(V2627,N2627:Q2627,0)))</f>
        <v/>
      </c>
      <c r="X2627" s="19" t="str">
        <f aca="false">IF(COUNT(N2627:Q2627)&lt;2,"",SMALL(N2627:Q2627,2))</f>
        <v/>
      </c>
      <c r="Y2627" s="26" t="str">
        <f aca="false">IF(OR(V2627="",M2627=0),"",V2627/M2627-1)</f>
        <v/>
      </c>
      <c r="Z2627" s="26" t="str">
        <f aca="false">IF(OR(V2627="",L2627=""),"",V2627/(L2627*E2627)-1)</f>
        <v/>
      </c>
      <c r="AA2627" s="16" t="str">
        <f aca="false">IF(V2627="","SEM OFERTA",IF(OR(Y2627&gt;Premissas!$B$11,Y2627&lt;Premissas!$B$12),"VERIFICAR - UNIDADE/EMBALAGEM",IF(Y2627&gt;Premissas!$B$6,"NÃO COMPRAR - REAJUSTE &gt;5%","COMPRAR")))</f>
        <v>SEM OFERTA</v>
      </c>
      <c r="AB2627" s="18" t="str">
        <f aca="false">IF(W2627="DIMEC",S2627,IF(W2627="MEDCENTRO",U2627,""))</f>
        <v/>
      </c>
      <c r="AC2627" s="18" t="n">
        <f aca="false">IF(AA2627&lt;&gt;"COMPRAR",0,IF(AB2627="",I2627,MIN(I2627,AB2627)))</f>
        <v>0</v>
      </c>
      <c r="AD2627" s="19" t="n">
        <f aca="false">IF(AC2627&gt;0,AC2627*V2627,0)</f>
        <v>0</v>
      </c>
      <c r="AE2627" s="19" t="n">
        <f aca="false">IF(AC2627&gt;0,(M2627-V2627)*AC2627,0)</f>
        <v>0</v>
      </c>
      <c r="AF2627" s="16" t="str">
        <f aca="false">IF(AA2627&lt;&gt;"COMPRAR","",IF(AB2627="",IF(X2627="","",IF(X2627-V2627&lt;0.01,"EMPATE TÉCNICO","")),IF(AB2627&lt;I2627,"ESTOQUE INSUFICIENTE",IF(X2627="","",IF(X2627-V2627&lt;0.01,"EMPATE TÉCNICO","")))))</f>
        <v/>
      </c>
      <c r="AG2627" s="16" t="s">
        <v>1838</v>
      </c>
      <c r="AH2627" s="16" t="s">
        <v>8085</v>
      </c>
    </row>
    <row r="2628" customFormat="false" ht="15" hidden="false" customHeight="false" outlineLevel="0" collapsed="false">
      <c r="A2628" s="16" t="s">
        <v>8292</v>
      </c>
      <c r="B2628" s="17" t="s">
        <v>8293</v>
      </c>
      <c r="C2628" s="16" t="s">
        <v>8294</v>
      </c>
      <c r="D2628" s="16" t="s">
        <v>3658</v>
      </c>
      <c r="E2628" s="18" t="n">
        <v>1</v>
      </c>
      <c r="F2628" s="16" t="s">
        <v>43</v>
      </c>
      <c r="G2628" s="18" t="n">
        <v>0</v>
      </c>
      <c r="H2628" s="16" t="n">
        <v>0.2</v>
      </c>
      <c r="I2628" s="18" t="n">
        <v>1</v>
      </c>
      <c r="J2628" s="19" t="n">
        <v>51.9075</v>
      </c>
      <c r="K2628" s="19" t="n">
        <v>51.9075</v>
      </c>
      <c r="L2628" s="19" t="n">
        <v>51.9075</v>
      </c>
      <c r="M2628" s="19" t="n">
        <f aca="false">IF(J2628&gt;0,J2628,K2628)*E2628</f>
        <v>51.9075</v>
      </c>
      <c r="N2628" s="20"/>
      <c r="O2628" s="21" t="str">
        <f aca="false">IF(R2628="","",ROUND(R2628*(1-Premissas!$B$4),4))</f>
        <v/>
      </c>
      <c r="P2628" s="22"/>
      <c r="Q2628" s="22"/>
      <c r="R2628" s="23"/>
      <c r="S2628" s="24"/>
      <c r="T2628" s="24"/>
      <c r="U2628" s="25"/>
      <c r="V2628" s="19" t="str">
        <f aca="false">IF(COUNT(N2628:Q2628)=0,"",MIN(N2628:Q2628))</f>
        <v/>
      </c>
      <c r="W2628" s="16" t="str">
        <f aca="false">IF(V2628="","",INDEX($N$4:$Q$4,MATCH(V2628,N2628:Q2628,0)))</f>
        <v/>
      </c>
      <c r="X2628" s="19" t="str">
        <f aca="false">IF(COUNT(N2628:Q2628)&lt;2,"",SMALL(N2628:Q2628,2))</f>
        <v/>
      </c>
      <c r="Y2628" s="26" t="str">
        <f aca="false">IF(OR(V2628="",M2628=0),"",V2628/M2628-1)</f>
        <v/>
      </c>
      <c r="Z2628" s="26" t="str">
        <f aca="false">IF(OR(V2628="",L2628=""),"",V2628/(L2628*E2628)-1)</f>
        <v/>
      </c>
      <c r="AA2628" s="16" t="str">
        <f aca="false">IF(V2628="","SEM OFERTA",IF(OR(Y2628&gt;Premissas!$B$11,Y2628&lt;Premissas!$B$12),"VERIFICAR - UNIDADE/EMBALAGEM",IF(Y2628&gt;Premissas!$B$6,"NÃO COMPRAR - REAJUSTE &gt;5%","COMPRAR")))</f>
        <v>SEM OFERTA</v>
      </c>
      <c r="AB2628" s="18" t="str">
        <f aca="false">IF(W2628="DIMEC",S2628,IF(W2628="MEDCENTRO",U2628,""))</f>
        <v/>
      </c>
      <c r="AC2628" s="18" t="n">
        <f aca="false">IF(AA2628&lt;&gt;"COMPRAR",0,IF(AB2628="",I2628,MIN(I2628,AB2628)))</f>
        <v>0</v>
      </c>
      <c r="AD2628" s="19" t="n">
        <f aca="false">IF(AC2628&gt;0,AC2628*V2628,0)</f>
        <v>0</v>
      </c>
      <c r="AE2628" s="19" t="n">
        <f aca="false">IF(AC2628&gt;0,(M2628-V2628)*AC2628,0)</f>
        <v>0</v>
      </c>
      <c r="AF2628" s="16" t="str">
        <f aca="false">IF(AA2628&lt;&gt;"COMPRAR","",IF(AB2628="",IF(X2628="","",IF(X2628-V2628&lt;0.01,"EMPATE TÉCNICO","")),IF(AB2628&lt;I2628,"ESTOQUE INSUFICIENTE",IF(X2628="","",IF(X2628-V2628&lt;0.01,"EMPATE TÉCNICO","")))))</f>
        <v/>
      </c>
      <c r="AG2628" s="16" t="s">
        <v>328</v>
      </c>
      <c r="AH2628" s="16" t="s">
        <v>8085</v>
      </c>
    </row>
    <row r="2629" customFormat="false" ht="15" hidden="false" customHeight="false" outlineLevel="0" collapsed="false">
      <c r="A2629" s="16" t="s">
        <v>8295</v>
      </c>
      <c r="B2629" s="17" t="s">
        <v>8296</v>
      </c>
      <c r="C2629" s="16" t="s">
        <v>8297</v>
      </c>
      <c r="D2629" s="16" t="s">
        <v>8298</v>
      </c>
      <c r="E2629" s="18" t="n">
        <v>1</v>
      </c>
      <c r="F2629" s="16" t="s">
        <v>43</v>
      </c>
      <c r="G2629" s="18" t="n">
        <v>0</v>
      </c>
      <c r="H2629" s="16" t="n">
        <v>0.1</v>
      </c>
      <c r="I2629" s="18" t="n">
        <v>1</v>
      </c>
      <c r="J2629" s="19" t="n">
        <v>56.7525</v>
      </c>
      <c r="K2629" s="19" t="n">
        <v>56.7525</v>
      </c>
      <c r="L2629" s="19" t="n">
        <v>56.7525</v>
      </c>
      <c r="M2629" s="19" t="n">
        <f aca="false">IF(J2629&gt;0,J2629,K2629)*E2629</f>
        <v>56.7525</v>
      </c>
      <c r="N2629" s="20"/>
      <c r="O2629" s="21" t="str">
        <f aca="false">IF(R2629="","",ROUND(R2629*(1-Premissas!$B$4),4))</f>
        <v/>
      </c>
      <c r="P2629" s="22"/>
      <c r="Q2629" s="22"/>
      <c r="R2629" s="23"/>
      <c r="S2629" s="24"/>
      <c r="T2629" s="24"/>
      <c r="U2629" s="25"/>
      <c r="V2629" s="19" t="str">
        <f aca="false">IF(COUNT(N2629:Q2629)=0,"",MIN(N2629:Q2629))</f>
        <v/>
      </c>
      <c r="W2629" s="16" t="str">
        <f aca="false">IF(V2629="","",INDEX($N$4:$Q$4,MATCH(V2629,N2629:Q2629,0)))</f>
        <v/>
      </c>
      <c r="X2629" s="19" t="str">
        <f aca="false">IF(COUNT(N2629:Q2629)&lt;2,"",SMALL(N2629:Q2629,2))</f>
        <v/>
      </c>
      <c r="Y2629" s="26" t="str">
        <f aca="false">IF(OR(V2629="",M2629=0),"",V2629/M2629-1)</f>
        <v/>
      </c>
      <c r="Z2629" s="26" t="str">
        <f aca="false">IF(OR(V2629="",L2629=""),"",V2629/(L2629*E2629)-1)</f>
        <v/>
      </c>
      <c r="AA2629" s="16" t="str">
        <f aca="false">IF(V2629="","SEM OFERTA",IF(OR(Y2629&gt;Premissas!$B$11,Y2629&lt;Premissas!$B$12),"VERIFICAR - UNIDADE/EMBALAGEM",IF(Y2629&gt;Premissas!$B$6,"NÃO COMPRAR - REAJUSTE &gt;5%","COMPRAR")))</f>
        <v>SEM OFERTA</v>
      </c>
      <c r="AB2629" s="18" t="str">
        <f aca="false">IF(W2629="DIMEC",S2629,IF(W2629="MEDCENTRO",U2629,""))</f>
        <v/>
      </c>
      <c r="AC2629" s="18" t="n">
        <f aca="false">IF(AA2629&lt;&gt;"COMPRAR",0,IF(AB2629="",I2629,MIN(I2629,AB2629)))</f>
        <v>0</v>
      </c>
      <c r="AD2629" s="19" t="n">
        <f aca="false">IF(AC2629&gt;0,AC2629*V2629,0)</f>
        <v>0</v>
      </c>
      <c r="AE2629" s="19" t="n">
        <f aca="false">IF(AC2629&gt;0,(M2629-V2629)*AC2629,0)</f>
        <v>0</v>
      </c>
      <c r="AF2629" s="16" t="str">
        <f aca="false">IF(AA2629&lt;&gt;"COMPRAR","",IF(AB2629="",IF(X2629="","",IF(X2629-V2629&lt;0.01,"EMPATE TÉCNICO","")),IF(AB2629&lt;I2629,"ESTOQUE INSUFICIENTE",IF(X2629="","",IF(X2629-V2629&lt;0.01,"EMPATE TÉCNICO","")))))</f>
        <v/>
      </c>
      <c r="AG2629" s="16" t="s">
        <v>203</v>
      </c>
      <c r="AH2629" s="16" t="s">
        <v>8085</v>
      </c>
    </row>
    <row r="2630" customFormat="false" ht="15" hidden="false" customHeight="false" outlineLevel="0" collapsed="false">
      <c r="A2630" s="16" t="s">
        <v>8299</v>
      </c>
      <c r="B2630" s="17" t="s">
        <v>8300</v>
      </c>
      <c r="C2630" s="16" t="s">
        <v>8301</v>
      </c>
      <c r="D2630" s="16" t="s">
        <v>8298</v>
      </c>
      <c r="E2630" s="18" t="n">
        <v>1</v>
      </c>
      <c r="F2630" s="16" t="s">
        <v>41</v>
      </c>
      <c r="G2630" s="18" t="n">
        <v>5</v>
      </c>
      <c r="H2630" s="16" t="n">
        <v>2.1</v>
      </c>
      <c r="I2630" s="18" t="n">
        <v>1</v>
      </c>
      <c r="J2630" s="19" t="n">
        <v>25.99</v>
      </c>
      <c r="K2630" s="19" t="n">
        <v>25.99</v>
      </c>
      <c r="L2630" s="19" t="n">
        <v>25.99</v>
      </c>
      <c r="M2630" s="19" t="n">
        <f aca="false">IF(J2630&gt;0,J2630,K2630)*E2630</f>
        <v>25.99</v>
      </c>
      <c r="N2630" s="20"/>
      <c r="O2630" s="21" t="str">
        <f aca="false">IF(R2630="","",ROUND(R2630*(1-Premissas!$B$4),4))</f>
        <v/>
      </c>
      <c r="P2630" s="22"/>
      <c r="Q2630" s="22"/>
      <c r="R2630" s="23"/>
      <c r="S2630" s="24"/>
      <c r="T2630" s="24"/>
      <c r="U2630" s="25"/>
      <c r="V2630" s="19" t="str">
        <f aca="false">IF(COUNT(N2630:Q2630)=0,"",MIN(N2630:Q2630))</f>
        <v/>
      </c>
      <c r="W2630" s="16" t="str">
        <f aca="false">IF(V2630="","",INDEX($N$4:$Q$4,MATCH(V2630,N2630:Q2630,0)))</f>
        <v/>
      </c>
      <c r="X2630" s="19" t="str">
        <f aca="false">IF(COUNT(N2630:Q2630)&lt;2,"",SMALL(N2630:Q2630,2))</f>
        <v/>
      </c>
      <c r="Y2630" s="26" t="str">
        <f aca="false">IF(OR(V2630="",M2630=0),"",V2630/M2630-1)</f>
        <v/>
      </c>
      <c r="Z2630" s="26" t="str">
        <f aca="false">IF(OR(V2630="",L2630=""),"",V2630/(L2630*E2630)-1)</f>
        <v/>
      </c>
      <c r="AA2630" s="16" t="str">
        <f aca="false">IF(V2630="","SEM OFERTA",IF(OR(Y2630&gt;Premissas!$B$11,Y2630&lt;Premissas!$B$12),"VERIFICAR - UNIDADE/EMBALAGEM",IF(Y2630&gt;Premissas!$B$6,"NÃO COMPRAR - REAJUSTE &gt;5%","COMPRAR")))</f>
        <v>SEM OFERTA</v>
      </c>
      <c r="AB2630" s="18" t="str">
        <f aca="false">IF(W2630="DIMEC",S2630,IF(W2630="MEDCENTRO",U2630,""))</f>
        <v/>
      </c>
      <c r="AC2630" s="18" t="n">
        <f aca="false">IF(AA2630&lt;&gt;"COMPRAR",0,IF(AB2630="",I2630,MIN(I2630,AB2630)))</f>
        <v>0</v>
      </c>
      <c r="AD2630" s="19" t="n">
        <f aca="false">IF(AC2630&gt;0,AC2630*V2630,0)</f>
        <v>0</v>
      </c>
      <c r="AE2630" s="19" t="n">
        <f aca="false">IF(AC2630&gt;0,(M2630-V2630)*AC2630,0)</f>
        <v>0</v>
      </c>
      <c r="AF2630" s="16" t="str">
        <f aca="false">IF(AA2630&lt;&gt;"COMPRAR","",IF(AB2630="",IF(X2630="","",IF(X2630-V2630&lt;0.01,"EMPATE TÉCNICO","")),IF(AB2630&lt;I2630,"ESTOQUE INSUFICIENTE",IF(X2630="","",IF(X2630-V2630&lt;0.01,"EMPATE TÉCNICO","")))))</f>
        <v/>
      </c>
      <c r="AG2630" s="16" t="s">
        <v>203</v>
      </c>
      <c r="AH2630" s="16" t="s">
        <v>8085</v>
      </c>
    </row>
    <row r="2631" customFormat="false" ht="15" hidden="false" customHeight="false" outlineLevel="0" collapsed="false">
      <c r="A2631" s="16" t="s">
        <v>8302</v>
      </c>
      <c r="B2631" s="17" t="s">
        <v>8303</v>
      </c>
      <c r="C2631" s="16" t="s">
        <v>8304</v>
      </c>
      <c r="D2631" s="16" t="s">
        <v>8298</v>
      </c>
      <c r="E2631" s="18" t="n">
        <v>1</v>
      </c>
      <c r="F2631" s="16" t="s">
        <v>43</v>
      </c>
      <c r="G2631" s="18" t="n">
        <v>0</v>
      </c>
      <c r="H2631" s="16" t="n">
        <v>0.2</v>
      </c>
      <c r="I2631" s="18" t="n">
        <v>1</v>
      </c>
      <c r="J2631" s="19" t="n">
        <v>56.7525</v>
      </c>
      <c r="K2631" s="19" t="n">
        <v>56.7525</v>
      </c>
      <c r="L2631" s="19" t="n">
        <v>56.7525</v>
      </c>
      <c r="M2631" s="19" t="n">
        <f aca="false">IF(J2631&gt;0,J2631,K2631)*E2631</f>
        <v>56.7525</v>
      </c>
      <c r="N2631" s="20"/>
      <c r="O2631" s="21" t="str">
        <f aca="false">IF(R2631="","",ROUND(R2631*(1-Premissas!$B$4),4))</f>
        <v/>
      </c>
      <c r="P2631" s="22"/>
      <c r="Q2631" s="22"/>
      <c r="R2631" s="23"/>
      <c r="S2631" s="24"/>
      <c r="T2631" s="24"/>
      <c r="U2631" s="25"/>
      <c r="V2631" s="19" t="str">
        <f aca="false">IF(COUNT(N2631:Q2631)=0,"",MIN(N2631:Q2631))</f>
        <v/>
      </c>
      <c r="W2631" s="16" t="str">
        <f aca="false">IF(V2631="","",INDEX($N$4:$Q$4,MATCH(V2631,N2631:Q2631,0)))</f>
        <v/>
      </c>
      <c r="X2631" s="19" t="str">
        <f aca="false">IF(COUNT(N2631:Q2631)&lt;2,"",SMALL(N2631:Q2631,2))</f>
        <v/>
      </c>
      <c r="Y2631" s="26" t="str">
        <f aca="false">IF(OR(V2631="",M2631=0),"",V2631/M2631-1)</f>
        <v/>
      </c>
      <c r="Z2631" s="26" t="str">
        <f aca="false">IF(OR(V2631="",L2631=""),"",V2631/(L2631*E2631)-1)</f>
        <v/>
      </c>
      <c r="AA2631" s="16" t="str">
        <f aca="false">IF(V2631="","SEM OFERTA",IF(OR(Y2631&gt;Premissas!$B$11,Y2631&lt;Premissas!$B$12),"VERIFICAR - UNIDADE/EMBALAGEM",IF(Y2631&gt;Premissas!$B$6,"NÃO COMPRAR - REAJUSTE &gt;5%","COMPRAR")))</f>
        <v>SEM OFERTA</v>
      </c>
      <c r="AB2631" s="18" t="str">
        <f aca="false">IF(W2631="DIMEC",S2631,IF(W2631="MEDCENTRO",U2631,""))</f>
        <v/>
      </c>
      <c r="AC2631" s="18" t="n">
        <f aca="false">IF(AA2631&lt;&gt;"COMPRAR",0,IF(AB2631="",I2631,MIN(I2631,AB2631)))</f>
        <v>0</v>
      </c>
      <c r="AD2631" s="19" t="n">
        <f aca="false">IF(AC2631&gt;0,AC2631*V2631,0)</f>
        <v>0</v>
      </c>
      <c r="AE2631" s="19" t="n">
        <f aca="false">IF(AC2631&gt;0,(M2631-V2631)*AC2631,0)</f>
        <v>0</v>
      </c>
      <c r="AF2631" s="16" t="str">
        <f aca="false">IF(AA2631&lt;&gt;"COMPRAR","",IF(AB2631="",IF(X2631="","",IF(X2631-V2631&lt;0.01,"EMPATE TÉCNICO","")),IF(AB2631&lt;I2631,"ESTOQUE INSUFICIENTE",IF(X2631="","",IF(X2631-V2631&lt;0.01,"EMPATE TÉCNICO","")))))</f>
        <v/>
      </c>
      <c r="AG2631" s="16" t="s">
        <v>203</v>
      </c>
      <c r="AH2631" s="16" t="s">
        <v>8085</v>
      </c>
    </row>
    <row r="2632" customFormat="false" ht="15" hidden="false" customHeight="false" outlineLevel="0" collapsed="false">
      <c r="A2632" s="16" t="s">
        <v>8305</v>
      </c>
      <c r="B2632" s="17" t="s">
        <v>8306</v>
      </c>
      <c r="C2632" s="16" t="s">
        <v>8307</v>
      </c>
      <c r="D2632" s="16" t="s">
        <v>8298</v>
      </c>
      <c r="E2632" s="18" t="n">
        <v>1</v>
      </c>
      <c r="F2632" s="16" t="s">
        <v>42</v>
      </c>
      <c r="G2632" s="18" t="n">
        <v>2</v>
      </c>
      <c r="H2632" s="16" t="n">
        <v>3.2</v>
      </c>
      <c r="I2632" s="18" t="n">
        <v>7</v>
      </c>
      <c r="J2632" s="19" t="n">
        <v>25.99</v>
      </c>
      <c r="K2632" s="19" t="n">
        <v>25.99</v>
      </c>
      <c r="L2632" s="19" t="n">
        <v>25.99</v>
      </c>
      <c r="M2632" s="19" t="n">
        <f aca="false">IF(J2632&gt;0,J2632,K2632)*E2632</f>
        <v>25.99</v>
      </c>
      <c r="N2632" s="20"/>
      <c r="O2632" s="21" t="str">
        <f aca="false">IF(R2632="","",ROUND(R2632*(1-Premissas!$B$4),4))</f>
        <v/>
      </c>
      <c r="P2632" s="22"/>
      <c r="Q2632" s="22"/>
      <c r="R2632" s="23"/>
      <c r="S2632" s="24"/>
      <c r="T2632" s="24"/>
      <c r="U2632" s="25"/>
      <c r="V2632" s="19" t="str">
        <f aca="false">IF(COUNT(N2632:Q2632)=0,"",MIN(N2632:Q2632))</f>
        <v/>
      </c>
      <c r="W2632" s="16" t="str">
        <f aca="false">IF(V2632="","",INDEX($N$4:$Q$4,MATCH(V2632,N2632:Q2632,0)))</f>
        <v/>
      </c>
      <c r="X2632" s="19" t="str">
        <f aca="false">IF(COUNT(N2632:Q2632)&lt;2,"",SMALL(N2632:Q2632,2))</f>
        <v/>
      </c>
      <c r="Y2632" s="26" t="str">
        <f aca="false">IF(OR(V2632="",M2632=0),"",V2632/M2632-1)</f>
        <v/>
      </c>
      <c r="Z2632" s="26" t="str">
        <f aca="false">IF(OR(V2632="",L2632=""),"",V2632/(L2632*E2632)-1)</f>
        <v/>
      </c>
      <c r="AA2632" s="16" t="str">
        <f aca="false">IF(V2632="","SEM OFERTA",IF(OR(Y2632&gt;Premissas!$B$11,Y2632&lt;Premissas!$B$12),"VERIFICAR - UNIDADE/EMBALAGEM",IF(Y2632&gt;Premissas!$B$6,"NÃO COMPRAR - REAJUSTE &gt;5%","COMPRAR")))</f>
        <v>SEM OFERTA</v>
      </c>
      <c r="AB2632" s="18" t="str">
        <f aca="false">IF(W2632="DIMEC",S2632,IF(W2632="MEDCENTRO",U2632,""))</f>
        <v/>
      </c>
      <c r="AC2632" s="18" t="n">
        <f aca="false">IF(AA2632&lt;&gt;"COMPRAR",0,IF(AB2632="",I2632,MIN(I2632,AB2632)))</f>
        <v>0</v>
      </c>
      <c r="AD2632" s="19" t="n">
        <f aca="false">IF(AC2632&gt;0,AC2632*V2632,0)</f>
        <v>0</v>
      </c>
      <c r="AE2632" s="19" t="n">
        <f aca="false">IF(AC2632&gt;0,(M2632-V2632)*AC2632,0)</f>
        <v>0</v>
      </c>
      <c r="AF2632" s="16" t="str">
        <f aca="false">IF(AA2632&lt;&gt;"COMPRAR","",IF(AB2632="",IF(X2632="","",IF(X2632-V2632&lt;0.01,"EMPATE TÉCNICO","")),IF(AB2632&lt;I2632,"ESTOQUE INSUFICIENTE",IF(X2632="","",IF(X2632-V2632&lt;0.01,"EMPATE TÉCNICO","")))))</f>
        <v/>
      </c>
      <c r="AG2632" s="16" t="s">
        <v>1897</v>
      </c>
      <c r="AH2632" s="16" t="s">
        <v>8085</v>
      </c>
    </row>
    <row r="2633" customFormat="false" ht="15" hidden="false" customHeight="false" outlineLevel="0" collapsed="false">
      <c r="A2633" s="16" t="s">
        <v>8308</v>
      </c>
      <c r="B2633" s="17" t="s">
        <v>8309</v>
      </c>
      <c r="C2633" s="16" t="s">
        <v>8310</v>
      </c>
      <c r="D2633" s="16" t="s">
        <v>8298</v>
      </c>
      <c r="E2633" s="18" t="n">
        <v>1</v>
      </c>
      <c r="F2633" s="16" t="s">
        <v>41</v>
      </c>
      <c r="G2633" s="18" t="n">
        <v>0</v>
      </c>
      <c r="H2633" s="16" t="n">
        <v>0.5</v>
      </c>
      <c r="I2633" s="18" t="n">
        <v>2</v>
      </c>
      <c r="J2633" s="19" t="n">
        <v>25.99</v>
      </c>
      <c r="K2633" s="19" t="n">
        <v>25.99</v>
      </c>
      <c r="L2633" s="19" t="n">
        <v>25.99</v>
      </c>
      <c r="M2633" s="19" t="n">
        <f aca="false">IF(J2633&gt;0,J2633,K2633)*E2633</f>
        <v>25.99</v>
      </c>
      <c r="N2633" s="20"/>
      <c r="O2633" s="21" t="str">
        <f aca="false">IF(R2633="","",ROUND(R2633*(1-Premissas!$B$4),4))</f>
        <v/>
      </c>
      <c r="P2633" s="22"/>
      <c r="Q2633" s="22"/>
      <c r="R2633" s="23"/>
      <c r="S2633" s="24"/>
      <c r="T2633" s="24"/>
      <c r="U2633" s="25"/>
      <c r="V2633" s="19" t="str">
        <f aca="false">IF(COUNT(N2633:Q2633)=0,"",MIN(N2633:Q2633))</f>
        <v/>
      </c>
      <c r="W2633" s="16" t="str">
        <f aca="false">IF(V2633="","",INDEX($N$4:$Q$4,MATCH(V2633,N2633:Q2633,0)))</f>
        <v/>
      </c>
      <c r="X2633" s="19" t="str">
        <f aca="false">IF(COUNT(N2633:Q2633)&lt;2,"",SMALL(N2633:Q2633,2))</f>
        <v/>
      </c>
      <c r="Y2633" s="26" t="str">
        <f aca="false">IF(OR(V2633="",M2633=0),"",V2633/M2633-1)</f>
        <v/>
      </c>
      <c r="Z2633" s="26" t="str">
        <f aca="false">IF(OR(V2633="",L2633=""),"",V2633/(L2633*E2633)-1)</f>
        <v/>
      </c>
      <c r="AA2633" s="16" t="str">
        <f aca="false">IF(V2633="","SEM OFERTA",IF(OR(Y2633&gt;Premissas!$B$11,Y2633&lt;Premissas!$B$12),"VERIFICAR - UNIDADE/EMBALAGEM",IF(Y2633&gt;Premissas!$B$6,"NÃO COMPRAR - REAJUSTE &gt;5%","COMPRAR")))</f>
        <v>SEM OFERTA</v>
      </c>
      <c r="AB2633" s="18" t="str">
        <f aca="false">IF(W2633="DIMEC",S2633,IF(W2633="MEDCENTRO",U2633,""))</f>
        <v/>
      </c>
      <c r="AC2633" s="18" t="n">
        <f aca="false">IF(AA2633&lt;&gt;"COMPRAR",0,IF(AB2633="",I2633,MIN(I2633,AB2633)))</f>
        <v>0</v>
      </c>
      <c r="AD2633" s="19" t="n">
        <f aca="false">IF(AC2633&gt;0,AC2633*V2633,0)</f>
        <v>0</v>
      </c>
      <c r="AE2633" s="19" t="n">
        <f aca="false">IF(AC2633&gt;0,(M2633-V2633)*AC2633,0)</f>
        <v>0</v>
      </c>
      <c r="AF2633" s="16" t="str">
        <f aca="false">IF(AA2633&lt;&gt;"COMPRAR","",IF(AB2633="",IF(X2633="","",IF(X2633-V2633&lt;0.01,"EMPATE TÉCNICO","")),IF(AB2633&lt;I2633,"ESTOQUE INSUFICIENTE",IF(X2633="","",IF(X2633-V2633&lt;0.01,"EMPATE TÉCNICO","")))))</f>
        <v/>
      </c>
      <c r="AG2633" s="16" t="s">
        <v>1897</v>
      </c>
      <c r="AH2633" s="16" t="s">
        <v>8085</v>
      </c>
    </row>
    <row r="2634" customFormat="false" ht="15" hidden="false" customHeight="false" outlineLevel="0" collapsed="false">
      <c r="A2634" s="16" t="s">
        <v>8311</v>
      </c>
      <c r="B2634" s="17" t="s">
        <v>8312</v>
      </c>
      <c r="C2634" s="16" t="s">
        <v>8313</v>
      </c>
      <c r="D2634" s="16" t="s">
        <v>8298</v>
      </c>
      <c r="E2634" s="18" t="n">
        <v>1</v>
      </c>
      <c r="F2634" s="16" t="s">
        <v>41</v>
      </c>
      <c r="G2634" s="18" t="n">
        <v>3</v>
      </c>
      <c r="H2634" s="16" t="n">
        <v>5.4</v>
      </c>
      <c r="I2634" s="18" t="n">
        <v>11</v>
      </c>
      <c r="J2634" s="19" t="n">
        <v>25.99</v>
      </c>
      <c r="K2634" s="19" t="n">
        <v>25.99</v>
      </c>
      <c r="L2634" s="19" t="n">
        <v>25.99</v>
      </c>
      <c r="M2634" s="19" t="n">
        <f aca="false">IF(J2634&gt;0,J2634,K2634)*E2634</f>
        <v>25.99</v>
      </c>
      <c r="N2634" s="20"/>
      <c r="O2634" s="21" t="str">
        <f aca="false">IF(R2634="","",ROUND(R2634*(1-Premissas!$B$4),4))</f>
        <v/>
      </c>
      <c r="P2634" s="22"/>
      <c r="Q2634" s="22"/>
      <c r="R2634" s="23"/>
      <c r="S2634" s="24"/>
      <c r="T2634" s="24"/>
      <c r="U2634" s="25"/>
      <c r="V2634" s="19" t="str">
        <f aca="false">IF(COUNT(N2634:Q2634)=0,"",MIN(N2634:Q2634))</f>
        <v/>
      </c>
      <c r="W2634" s="16" t="str">
        <f aca="false">IF(V2634="","",INDEX($N$4:$Q$4,MATCH(V2634,N2634:Q2634,0)))</f>
        <v/>
      </c>
      <c r="X2634" s="19" t="str">
        <f aca="false">IF(COUNT(N2634:Q2634)&lt;2,"",SMALL(N2634:Q2634,2))</f>
        <v/>
      </c>
      <c r="Y2634" s="26" t="str">
        <f aca="false">IF(OR(V2634="",M2634=0),"",V2634/M2634-1)</f>
        <v/>
      </c>
      <c r="Z2634" s="26" t="str">
        <f aca="false">IF(OR(V2634="",L2634=""),"",V2634/(L2634*E2634)-1)</f>
        <v/>
      </c>
      <c r="AA2634" s="16" t="str">
        <f aca="false">IF(V2634="","SEM OFERTA",IF(OR(Y2634&gt;Premissas!$B$11,Y2634&lt;Premissas!$B$12),"VERIFICAR - UNIDADE/EMBALAGEM",IF(Y2634&gt;Premissas!$B$6,"NÃO COMPRAR - REAJUSTE &gt;5%","COMPRAR")))</f>
        <v>SEM OFERTA</v>
      </c>
      <c r="AB2634" s="18" t="str">
        <f aca="false">IF(W2634="DIMEC",S2634,IF(W2634="MEDCENTRO",U2634,""))</f>
        <v/>
      </c>
      <c r="AC2634" s="18" t="n">
        <f aca="false">IF(AA2634&lt;&gt;"COMPRAR",0,IF(AB2634="",I2634,MIN(I2634,AB2634)))</f>
        <v>0</v>
      </c>
      <c r="AD2634" s="19" t="n">
        <f aca="false">IF(AC2634&gt;0,AC2634*V2634,0)</f>
        <v>0</v>
      </c>
      <c r="AE2634" s="19" t="n">
        <f aca="false">IF(AC2634&gt;0,(M2634-V2634)*AC2634,0)</f>
        <v>0</v>
      </c>
      <c r="AF2634" s="16" t="str">
        <f aca="false">IF(AA2634&lt;&gt;"COMPRAR","",IF(AB2634="",IF(X2634="","",IF(X2634-V2634&lt;0.01,"EMPATE TÉCNICO","")),IF(AB2634&lt;I2634,"ESTOQUE INSUFICIENTE",IF(X2634="","",IF(X2634-V2634&lt;0.01,"EMPATE TÉCNICO","")))))</f>
        <v/>
      </c>
      <c r="AG2634" s="16" t="s">
        <v>203</v>
      </c>
      <c r="AH2634" s="16" t="s">
        <v>8085</v>
      </c>
    </row>
    <row r="2635" customFormat="false" ht="15" hidden="false" customHeight="false" outlineLevel="0" collapsed="false">
      <c r="A2635" s="16" t="s">
        <v>8314</v>
      </c>
      <c r="B2635" s="17" t="s">
        <v>8315</v>
      </c>
      <c r="C2635" s="16" t="s">
        <v>8316</v>
      </c>
      <c r="D2635" s="16" t="s">
        <v>4704</v>
      </c>
      <c r="E2635" s="18" t="n">
        <v>1</v>
      </c>
      <c r="F2635" s="16" t="s">
        <v>41</v>
      </c>
      <c r="G2635" s="18" t="n">
        <v>2</v>
      </c>
      <c r="H2635" s="16" t="n">
        <v>1.5</v>
      </c>
      <c r="I2635" s="18" t="n">
        <v>2</v>
      </c>
      <c r="J2635" s="19" t="n">
        <v>25.99</v>
      </c>
      <c r="K2635" s="19" t="n">
        <v>25.99</v>
      </c>
      <c r="L2635" s="19" t="n">
        <v>25.99</v>
      </c>
      <c r="M2635" s="19" t="n">
        <f aca="false">IF(J2635&gt;0,J2635,K2635)*E2635</f>
        <v>25.99</v>
      </c>
      <c r="N2635" s="20"/>
      <c r="O2635" s="21" t="str">
        <f aca="false">IF(R2635="","",ROUND(R2635*(1-Premissas!$B$4),4))</f>
        <v/>
      </c>
      <c r="P2635" s="22"/>
      <c r="Q2635" s="22"/>
      <c r="R2635" s="23"/>
      <c r="S2635" s="24"/>
      <c r="T2635" s="24"/>
      <c r="U2635" s="25"/>
      <c r="V2635" s="19" t="str">
        <f aca="false">IF(COUNT(N2635:Q2635)=0,"",MIN(N2635:Q2635))</f>
        <v/>
      </c>
      <c r="W2635" s="16" t="str">
        <f aca="false">IF(V2635="","",INDEX($N$4:$Q$4,MATCH(V2635,N2635:Q2635,0)))</f>
        <v/>
      </c>
      <c r="X2635" s="19" t="str">
        <f aca="false">IF(COUNT(N2635:Q2635)&lt;2,"",SMALL(N2635:Q2635,2))</f>
        <v/>
      </c>
      <c r="Y2635" s="26" t="str">
        <f aca="false">IF(OR(V2635="",M2635=0),"",V2635/M2635-1)</f>
        <v/>
      </c>
      <c r="Z2635" s="26" t="str">
        <f aca="false">IF(OR(V2635="",L2635=""),"",V2635/(L2635*E2635)-1)</f>
        <v/>
      </c>
      <c r="AA2635" s="16" t="str">
        <f aca="false">IF(V2635="","SEM OFERTA",IF(OR(Y2635&gt;Premissas!$B$11,Y2635&lt;Premissas!$B$12),"VERIFICAR - UNIDADE/EMBALAGEM",IF(Y2635&gt;Premissas!$B$6,"NÃO COMPRAR - REAJUSTE &gt;5%","COMPRAR")))</f>
        <v>SEM OFERTA</v>
      </c>
      <c r="AB2635" s="18" t="str">
        <f aca="false">IF(W2635="DIMEC",S2635,IF(W2635="MEDCENTRO",U2635,""))</f>
        <v/>
      </c>
      <c r="AC2635" s="18" t="n">
        <f aca="false">IF(AA2635&lt;&gt;"COMPRAR",0,IF(AB2635="",I2635,MIN(I2635,AB2635)))</f>
        <v>0</v>
      </c>
      <c r="AD2635" s="19" t="n">
        <f aca="false">IF(AC2635&gt;0,AC2635*V2635,0)</f>
        <v>0</v>
      </c>
      <c r="AE2635" s="19" t="n">
        <f aca="false">IF(AC2635&gt;0,(M2635-V2635)*AC2635,0)</f>
        <v>0</v>
      </c>
      <c r="AF2635" s="16" t="str">
        <f aca="false">IF(AA2635&lt;&gt;"COMPRAR","",IF(AB2635="",IF(X2635="","",IF(X2635-V2635&lt;0.01,"EMPATE TÉCNICO","")),IF(AB2635&lt;I2635,"ESTOQUE INSUFICIENTE",IF(X2635="","",IF(X2635-V2635&lt;0.01,"EMPATE TÉCNICO","")))))</f>
        <v/>
      </c>
      <c r="AG2635" s="16" t="s">
        <v>203</v>
      </c>
      <c r="AH2635" s="16" t="s">
        <v>8085</v>
      </c>
    </row>
    <row r="2636" customFormat="false" ht="15" hidden="false" customHeight="false" outlineLevel="0" collapsed="false">
      <c r="A2636" s="16" t="s">
        <v>8317</v>
      </c>
      <c r="B2636" s="17" t="s">
        <v>8318</v>
      </c>
      <c r="C2636" s="16" t="s">
        <v>8319</v>
      </c>
      <c r="D2636" s="16" t="s">
        <v>8298</v>
      </c>
      <c r="E2636" s="18" t="n">
        <v>4</v>
      </c>
      <c r="F2636" s="16" t="s">
        <v>43</v>
      </c>
      <c r="G2636" s="18" t="n">
        <v>0</v>
      </c>
      <c r="H2636" s="16" t="n">
        <v>0</v>
      </c>
      <c r="I2636" s="18" t="n">
        <v>1</v>
      </c>
      <c r="J2636" s="19" t="n">
        <v>65.1775</v>
      </c>
      <c r="K2636" s="19" t="n">
        <v>65.1775</v>
      </c>
      <c r="L2636" s="19" t="n">
        <v>65.1775</v>
      </c>
      <c r="M2636" s="19" t="n">
        <f aca="false">IF(J2636&gt;0,J2636,K2636)*E2636</f>
        <v>260.71</v>
      </c>
      <c r="N2636" s="20"/>
      <c r="O2636" s="21" t="str">
        <f aca="false">IF(R2636="","",ROUND(R2636*(1-Premissas!$B$4),4))</f>
        <v/>
      </c>
      <c r="P2636" s="22"/>
      <c r="Q2636" s="22"/>
      <c r="R2636" s="23"/>
      <c r="S2636" s="24"/>
      <c r="T2636" s="24"/>
      <c r="U2636" s="25"/>
      <c r="V2636" s="19" t="str">
        <f aca="false">IF(COUNT(N2636:Q2636)=0,"",MIN(N2636:Q2636))</f>
        <v/>
      </c>
      <c r="W2636" s="16" t="str">
        <f aca="false">IF(V2636="","",INDEX($N$4:$Q$4,MATCH(V2636,N2636:Q2636,0)))</f>
        <v/>
      </c>
      <c r="X2636" s="19" t="str">
        <f aca="false">IF(COUNT(N2636:Q2636)&lt;2,"",SMALL(N2636:Q2636,2))</f>
        <v/>
      </c>
      <c r="Y2636" s="26" t="str">
        <f aca="false">IF(OR(V2636="",M2636=0),"",V2636/M2636-1)</f>
        <v/>
      </c>
      <c r="Z2636" s="26" t="str">
        <f aca="false">IF(OR(V2636="",L2636=""),"",V2636/(L2636*E2636)-1)</f>
        <v/>
      </c>
      <c r="AA2636" s="16" t="str">
        <f aca="false">IF(V2636="","SEM OFERTA",IF(OR(Y2636&gt;Premissas!$B$11,Y2636&lt;Premissas!$B$12),"VERIFICAR - UNIDADE/EMBALAGEM",IF(Y2636&gt;Premissas!$B$6,"NÃO COMPRAR - REAJUSTE &gt;5%","COMPRAR")))</f>
        <v>SEM OFERTA</v>
      </c>
      <c r="AB2636" s="18" t="str">
        <f aca="false">IF(W2636="DIMEC",S2636,IF(W2636="MEDCENTRO",U2636,""))</f>
        <v/>
      </c>
      <c r="AC2636" s="18" t="n">
        <f aca="false">IF(AA2636&lt;&gt;"COMPRAR",0,IF(AB2636="",I2636,MIN(I2636,AB2636)))</f>
        <v>0</v>
      </c>
      <c r="AD2636" s="19" t="n">
        <f aca="false">IF(AC2636&gt;0,AC2636*V2636,0)</f>
        <v>0</v>
      </c>
      <c r="AE2636" s="19" t="n">
        <f aca="false">IF(AC2636&gt;0,(M2636-V2636)*AC2636,0)</f>
        <v>0</v>
      </c>
      <c r="AF2636" s="16" t="str">
        <f aca="false">IF(AA2636&lt;&gt;"COMPRAR","",IF(AB2636="",IF(X2636="","",IF(X2636-V2636&lt;0.01,"EMPATE TÉCNICO","")),IF(AB2636&lt;I2636,"ESTOQUE INSUFICIENTE",IF(X2636="","",IF(X2636-V2636&lt;0.01,"EMPATE TÉCNICO","")))))</f>
        <v/>
      </c>
      <c r="AG2636" s="16" t="s">
        <v>203</v>
      </c>
      <c r="AH2636" s="16" t="s">
        <v>8085</v>
      </c>
    </row>
    <row r="2637" customFormat="false" ht="15" hidden="false" customHeight="false" outlineLevel="0" collapsed="false">
      <c r="A2637" s="16" t="s">
        <v>8320</v>
      </c>
      <c r="B2637" s="17" t="s">
        <v>8321</v>
      </c>
      <c r="C2637" s="16" t="s">
        <v>8322</v>
      </c>
      <c r="D2637" s="16" t="s">
        <v>4704</v>
      </c>
      <c r="E2637" s="18" t="n">
        <v>1</v>
      </c>
      <c r="F2637" s="16" t="s">
        <v>41</v>
      </c>
      <c r="G2637" s="18" t="n">
        <v>0</v>
      </c>
      <c r="H2637" s="16" t="n">
        <v>0.7</v>
      </c>
      <c r="I2637" s="18" t="n">
        <v>3</v>
      </c>
      <c r="J2637" s="19" t="n">
        <v>45.49</v>
      </c>
      <c r="K2637" s="19" t="n">
        <v>45.49</v>
      </c>
      <c r="L2637" s="19" t="n">
        <v>45.49</v>
      </c>
      <c r="M2637" s="19" t="n">
        <f aca="false">IF(J2637&gt;0,J2637,K2637)*E2637</f>
        <v>45.49</v>
      </c>
      <c r="N2637" s="20"/>
      <c r="O2637" s="21" t="str">
        <f aca="false">IF(R2637="","",ROUND(R2637*(1-Premissas!$B$4),4))</f>
        <v/>
      </c>
      <c r="P2637" s="22"/>
      <c r="Q2637" s="22"/>
      <c r="R2637" s="23"/>
      <c r="S2637" s="24"/>
      <c r="T2637" s="24"/>
      <c r="U2637" s="25"/>
      <c r="V2637" s="19" t="str">
        <f aca="false">IF(COUNT(N2637:Q2637)=0,"",MIN(N2637:Q2637))</f>
        <v/>
      </c>
      <c r="W2637" s="16" t="str">
        <f aca="false">IF(V2637="","",INDEX($N$4:$Q$4,MATCH(V2637,N2637:Q2637,0)))</f>
        <v/>
      </c>
      <c r="X2637" s="19" t="str">
        <f aca="false">IF(COUNT(N2637:Q2637)&lt;2,"",SMALL(N2637:Q2637,2))</f>
        <v/>
      </c>
      <c r="Y2637" s="26" t="str">
        <f aca="false">IF(OR(V2637="",M2637=0),"",V2637/M2637-1)</f>
        <v/>
      </c>
      <c r="Z2637" s="26" t="str">
        <f aca="false">IF(OR(V2637="",L2637=""),"",V2637/(L2637*E2637)-1)</f>
        <v/>
      </c>
      <c r="AA2637" s="16" t="str">
        <f aca="false">IF(V2637="","SEM OFERTA",IF(OR(Y2637&gt;Premissas!$B$11,Y2637&lt;Premissas!$B$12),"VERIFICAR - UNIDADE/EMBALAGEM",IF(Y2637&gt;Premissas!$B$6,"NÃO COMPRAR - REAJUSTE &gt;5%","COMPRAR")))</f>
        <v>SEM OFERTA</v>
      </c>
      <c r="AB2637" s="18" t="str">
        <f aca="false">IF(W2637="DIMEC",S2637,IF(W2637="MEDCENTRO",U2637,""))</f>
        <v/>
      </c>
      <c r="AC2637" s="18" t="n">
        <f aca="false">IF(AA2637&lt;&gt;"COMPRAR",0,IF(AB2637="",I2637,MIN(I2637,AB2637)))</f>
        <v>0</v>
      </c>
      <c r="AD2637" s="19" t="n">
        <f aca="false">IF(AC2637&gt;0,AC2637*V2637,0)</f>
        <v>0</v>
      </c>
      <c r="AE2637" s="19" t="n">
        <f aca="false">IF(AC2637&gt;0,(M2637-V2637)*AC2637,0)</f>
        <v>0</v>
      </c>
      <c r="AF2637" s="16" t="str">
        <f aca="false">IF(AA2637&lt;&gt;"COMPRAR","",IF(AB2637="",IF(X2637="","",IF(X2637-V2637&lt;0.01,"EMPATE TÉCNICO","")),IF(AB2637&lt;I2637,"ESTOQUE INSUFICIENTE",IF(X2637="","",IF(X2637-V2637&lt;0.01,"EMPATE TÉCNICO","")))))</f>
        <v/>
      </c>
      <c r="AG2637" s="16" t="s">
        <v>1897</v>
      </c>
      <c r="AH2637" s="16" t="s">
        <v>8085</v>
      </c>
    </row>
    <row r="2638" customFormat="false" ht="15" hidden="false" customHeight="false" outlineLevel="0" collapsed="false">
      <c r="A2638" s="16" t="s">
        <v>8323</v>
      </c>
      <c r="B2638" s="17" t="s">
        <v>8324</v>
      </c>
      <c r="C2638" s="16" t="s">
        <v>8325</v>
      </c>
      <c r="D2638" s="16" t="s">
        <v>8298</v>
      </c>
      <c r="E2638" s="18" t="n">
        <v>1</v>
      </c>
      <c r="F2638" s="16" t="s">
        <v>43</v>
      </c>
      <c r="G2638" s="18" t="n">
        <v>0</v>
      </c>
      <c r="H2638" s="16" t="n">
        <v>0.2</v>
      </c>
      <c r="I2638" s="18" t="n">
        <v>1</v>
      </c>
      <c r="J2638" s="19" t="n">
        <v>33.6</v>
      </c>
      <c r="K2638" s="19" t="n">
        <v>33.6</v>
      </c>
      <c r="L2638" s="19" t="n">
        <v>33.6</v>
      </c>
      <c r="M2638" s="19" t="n">
        <f aca="false">IF(J2638&gt;0,J2638,K2638)*E2638</f>
        <v>33.6</v>
      </c>
      <c r="N2638" s="20"/>
      <c r="O2638" s="21" t="str">
        <f aca="false">IF(R2638="","",ROUND(R2638*(1-Premissas!$B$4),4))</f>
        <v/>
      </c>
      <c r="P2638" s="22"/>
      <c r="Q2638" s="22"/>
      <c r="R2638" s="23"/>
      <c r="S2638" s="24"/>
      <c r="T2638" s="24"/>
      <c r="U2638" s="25"/>
      <c r="V2638" s="19" t="str">
        <f aca="false">IF(COUNT(N2638:Q2638)=0,"",MIN(N2638:Q2638))</f>
        <v/>
      </c>
      <c r="W2638" s="16" t="str">
        <f aca="false">IF(V2638="","",INDEX($N$4:$Q$4,MATCH(V2638,N2638:Q2638,0)))</f>
        <v/>
      </c>
      <c r="X2638" s="19" t="str">
        <f aca="false">IF(COUNT(N2638:Q2638)&lt;2,"",SMALL(N2638:Q2638,2))</f>
        <v/>
      </c>
      <c r="Y2638" s="26" t="str">
        <f aca="false">IF(OR(V2638="",M2638=0),"",V2638/M2638-1)</f>
        <v/>
      </c>
      <c r="Z2638" s="26" t="str">
        <f aca="false">IF(OR(V2638="",L2638=""),"",V2638/(L2638*E2638)-1)</f>
        <v/>
      </c>
      <c r="AA2638" s="16" t="str">
        <f aca="false">IF(V2638="","SEM OFERTA",IF(OR(Y2638&gt;Premissas!$B$11,Y2638&lt;Premissas!$B$12),"VERIFICAR - UNIDADE/EMBALAGEM",IF(Y2638&gt;Premissas!$B$6,"NÃO COMPRAR - REAJUSTE &gt;5%","COMPRAR")))</f>
        <v>SEM OFERTA</v>
      </c>
      <c r="AB2638" s="18" t="str">
        <f aca="false">IF(W2638="DIMEC",S2638,IF(W2638="MEDCENTRO",U2638,""))</f>
        <v/>
      </c>
      <c r="AC2638" s="18" t="n">
        <f aca="false">IF(AA2638&lt;&gt;"COMPRAR",0,IF(AB2638="",I2638,MIN(I2638,AB2638)))</f>
        <v>0</v>
      </c>
      <c r="AD2638" s="19" t="n">
        <f aca="false">IF(AC2638&gt;0,AC2638*V2638,0)</f>
        <v>0</v>
      </c>
      <c r="AE2638" s="19" t="n">
        <f aca="false">IF(AC2638&gt;0,(M2638-V2638)*AC2638,0)</f>
        <v>0</v>
      </c>
      <c r="AF2638" s="16" t="str">
        <f aca="false">IF(AA2638&lt;&gt;"COMPRAR","",IF(AB2638="",IF(X2638="","",IF(X2638-V2638&lt;0.01,"EMPATE TÉCNICO","")),IF(AB2638&lt;I2638,"ESTOQUE INSUFICIENTE",IF(X2638="","",IF(X2638-V2638&lt;0.01,"EMPATE TÉCNICO","")))))</f>
        <v/>
      </c>
      <c r="AG2638" s="16" t="s">
        <v>203</v>
      </c>
      <c r="AH2638" s="16" t="s">
        <v>8085</v>
      </c>
    </row>
    <row r="2639" customFormat="false" ht="15" hidden="false" customHeight="false" outlineLevel="0" collapsed="false">
      <c r="A2639" s="16" t="s">
        <v>8326</v>
      </c>
      <c r="B2639" s="17" t="s">
        <v>8327</v>
      </c>
      <c r="C2639" s="16" t="s">
        <v>8328</v>
      </c>
      <c r="D2639" s="16" t="s">
        <v>4704</v>
      </c>
      <c r="E2639" s="18" t="n">
        <v>1</v>
      </c>
      <c r="F2639" s="16" t="s">
        <v>43</v>
      </c>
      <c r="G2639" s="18" t="n">
        <v>0</v>
      </c>
      <c r="H2639" s="16" t="n">
        <v>0.3</v>
      </c>
      <c r="I2639" s="18" t="n">
        <v>1</v>
      </c>
      <c r="J2639" s="19" t="n">
        <v>28.6</v>
      </c>
      <c r="K2639" s="19" t="n">
        <v>28.6</v>
      </c>
      <c r="L2639" s="19" t="n">
        <v>28.6</v>
      </c>
      <c r="M2639" s="19" t="n">
        <f aca="false">IF(J2639&gt;0,J2639,K2639)*E2639</f>
        <v>28.6</v>
      </c>
      <c r="N2639" s="20"/>
      <c r="O2639" s="21" t="str">
        <f aca="false">IF(R2639="","",ROUND(R2639*(1-Premissas!$B$4),4))</f>
        <v/>
      </c>
      <c r="P2639" s="22"/>
      <c r="Q2639" s="22"/>
      <c r="R2639" s="23"/>
      <c r="S2639" s="24"/>
      <c r="T2639" s="24"/>
      <c r="U2639" s="25"/>
      <c r="V2639" s="19" t="str">
        <f aca="false">IF(COUNT(N2639:Q2639)=0,"",MIN(N2639:Q2639))</f>
        <v/>
      </c>
      <c r="W2639" s="16" t="str">
        <f aca="false">IF(V2639="","",INDEX($N$4:$Q$4,MATCH(V2639,N2639:Q2639,0)))</f>
        <v/>
      </c>
      <c r="X2639" s="19" t="str">
        <f aca="false">IF(COUNT(N2639:Q2639)&lt;2,"",SMALL(N2639:Q2639,2))</f>
        <v/>
      </c>
      <c r="Y2639" s="26" t="str">
        <f aca="false">IF(OR(V2639="",M2639=0),"",V2639/M2639-1)</f>
        <v/>
      </c>
      <c r="Z2639" s="26" t="str">
        <f aca="false">IF(OR(V2639="",L2639=""),"",V2639/(L2639*E2639)-1)</f>
        <v/>
      </c>
      <c r="AA2639" s="16" t="str">
        <f aca="false">IF(V2639="","SEM OFERTA",IF(OR(Y2639&gt;Premissas!$B$11,Y2639&lt;Premissas!$B$12),"VERIFICAR - UNIDADE/EMBALAGEM",IF(Y2639&gt;Premissas!$B$6,"NÃO COMPRAR - REAJUSTE &gt;5%","COMPRAR")))</f>
        <v>SEM OFERTA</v>
      </c>
      <c r="AB2639" s="18" t="str">
        <f aca="false">IF(W2639="DIMEC",S2639,IF(W2639="MEDCENTRO",U2639,""))</f>
        <v/>
      </c>
      <c r="AC2639" s="18" t="n">
        <f aca="false">IF(AA2639&lt;&gt;"COMPRAR",0,IF(AB2639="",I2639,MIN(I2639,AB2639)))</f>
        <v>0</v>
      </c>
      <c r="AD2639" s="19" t="n">
        <f aca="false">IF(AC2639&gt;0,AC2639*V2639,0)</f>
        <v>0</v>
      </c>
      <c r="AE2639" s="19" t="n">
        <f aca="false">IF(AC2639&gt;0,(M2639-V2639)*AC2639,0)</f>
        <v>0</v>
      </c>
      <c r="AF2639" s="16" t="str">
        <f aca="false">IF(AA2639&lt;&gt;"COMPRAR","",IF(AB2639="",IF(X2639="","",IF(X2639-V2639&lt;0.01,"EMPATE TÉCNICO","")),IF(AB2639&lt;I2639,"ESTOQUE INSUFICIENTE",IF(X2639="","",IF(X2639-V2639&lt;0.01,"EMPATE TÉCNICO","")))))</f>
        <v/>
      </c>
      <c r="AG2639" s="16" t="s">
        <v>1897</v>
      </c>
      <c r="AH2639" s="16" t="s">
        <v>8085</v>
      </c>
    </row>
    <row r="2640" customFormat="false" ht="15" hidden="false" customHeight="false" outlineLevel="0" collapsed="false">
      <c r="A2640" s="16" t="s">
        <v>8329</v>
      </c>
      <c r="B2640" s="17" t="s">
        <v>8330</v>
      </c>
      <c r="C2640" s="16" t="s">
        <v>8331</v>
      </c>
      <c r="D2640" s="16" t="s">
        <v>8298</v>
      </c>
      <c r="E2640" s="18" t="n">
        <v>1</v>
      </c>
      <c r="F2640" s="16" t="s">
        <v>43</v>
      </c>
      <c r="G2640" s="18" t="n">
        <v>0</v>
      </c>
      <c r="H2640" s="16" t="n">
        <v>0</v>
      </c>
      <c r="I2640" s="18" t="n">
        <v>1</v>
      </c>
      <c r="J2640" s="19" t="n">
        <v>30.04</v>
      </c>
      <c r="K2640" s="19" t="n">
        <v>30.04</v>
      </c>
      <c r="L2640" s="19" t="n">
        <v>30.04</v>
      </c>
      <c r="M2640" s="19" t="n">
        <f aca="false">IF(J2640&gt;0,J2640,K2640)*E2640</f>
        <v>30.04</v>
      </c>
      <c r="N2640" s="20"/>
      <c r="O2640" s="21" t="str">
        <f aca="false">IF(R2640="","",ROUND(R2640*(1-Premissas!$B$4),4))</f>
        <v/>
      </c>
      <c r="P2640" s="22"/>
      <c r="Q2640" s="22"/>
      <c r="R2640" s="23"/>
      <c r="S2640" s="24"/>
      <c r="T2640" s="24"/>
      <c r="U2640" s="25"/>
      <c r="V2640" s="19" t="str">
        <f aca="false">IF(COUNT(N2640:Q2640)=0,"",MIN(N2640:Q2640))</f>
        <v/>
      </c>
      <c r="W2640" s="16" t="str">
        <f aca="false">IF(V2640="","",INDEX($N$4:$Q$4,MATCH(V2640,N2640:Q2640,0)))</f>
        <v/>
      </c>
      <c r="X2640" s="19" t="str">
        <f aca="false">IF(COUNT(N2640:Q2640)&lt;2,"",SMALL(N2640:Q2640,2))</f>
        <v/>
      </c>
      <c r="Y2640" s="26" t="str">
        <f aca="false">IF(OR(V2640="",M2640=0),"",V2640/M2640-1)</f>
        <v/>
      </c>
      <c r="Z2640" s="26" t="str">
        <f aca="false">IF(OR(V2640="",L2640=""),"",V2640/(L2640*E2640)-1)</f>
        <v/>
      </c>
      <c r="AA2640" s="16" t="str">
        <f aca="false">IF(V2640="","SEM OFERTA",IF(OR(Y2640&gt;Premissas!$B$11,Y2640&lt;Premissas!$B$12),"VERIFICAR - UNIDADE/EMBALAGEM",IF(Y2640&gt;Premissas!$B$6,"NÃO COMPRAR - REAJUSTE &gt;5%","COMPRAR")))</f>
        <v>SEM OFERTA</v>
      </c>
      <c r="AB2640" s="18" t="str">
        <f aca="false">IF(W2640="DIMEC",S2640,IF(W2640="MEDCENTRO",U2640,""))</f>
        <v/>
      </c>
      <c r="AC2640" s="18" t="n">
        <f aca="false">IF(AA2640&lt;&gt;"COMPRAR",0,IF(AB2640="",I2640,MIN(I2640,AB2640)))</f>
        <v>0</v>
      </c>
      <c r="AD2640" s="19" t="n">
        <f aca="false">IF(AC2640&gt;0,AC2640*V2640,0)</f>
        <v>0</v>
      </c>
      <c r="AE2640" s="19" t="n">
        <f aca="false">IF(AC2640&gt;0,(M2640-V2640)*AC2640,0)</f>
        <v>0</v>
      </c>
      <c r="AF2640" s="16" t="str">
        <f aca="false">IF(AA2640&lt;&gt;"COMPRAR","",IF(AB2640="",IF(X2640="","",IF(X2640-V2640&lt;0.01,"EMPATE TÉCNICO","")),IF(AB2640&lt;I2640,"ESTOQUE INSUFICIENTE",IF(X2640="","",IF(X2640-V2640&lt;0.01,"EMPATE TÉCNICO","")))))</f>
        <v/>
      </c>
      <c r="AG2640" s="16" t="s">
        <v>1838</v>
      </c>
      <c r="AH2640" s="16" t="s">
        <v>8085</v>
      </c>
    </row>
    <row r="2641" customFormat="false" ht="15" hidden="false" customHeight="false" outlineLevel="0" collapsed="false">
      <c r="A2641" s="16" t="s">
        <v>8332</v>
      </c>
      <c r="B2641" s="17" t="s">
        <v>8333</v>
      </c>
      <c r="C2641" s="16" t="s">
        <v>8334</v>
      </c>
      <c r="D2641" s="16" t="s">
        <v>8298</v>
      </c>
      <c r="E2641" s="18" t="n">
        <v>1</v>
      </c>
      <c r="F2641" s="16" t="s">
        <v>42</v>
      </c>
      <c r="G2641" s="18" t="n">
        <v>0</v>
      </c>
      <c r="H2641" s="16" t="n">
        <v>0.6</v>
      </c>
      <c r="I2641" s="18" t="n">
        <v>2</v>
      </c>
      <c r="J2641" s="19" t="n">
        <v>53.75</v>
      </c>
      <c r="K2641" s="19" t="n">
        <v>53.75</v>
      </c>
      <c r="L2641" s="19" t="n">
        <v>53.75</v>
      </c>
      <c r="M2641" s="19" t="n">
        <f aca="false">IF(J2641&gt;0,J2641,K2641)*E2641</f>
        <v>53.75</v>
      </c>
      <c r="N2641" s="20"/>
      <c r="O2641" s="21" t="str">
        <f aca="false">IF(R2641="","",ROUND(R2641*(1-Premissas!$B$4),4))</f>
        <v/>
      </c>
      <c r="P2641" s="22"/>
      <c r="Q2641" s="22"/>
      <c r="R2641" s="23"/>
      <c r="S2641" s="24"/>
      <c r="T2641" s="24"/>
      <c r="U2641" s="25"/>
      <c r="V2641" s="19" t="str">
        <f aca="false">IF(COUNT(N2641:Q2641)=0,"",MIN(N2641:Q2641))</f>
        <v/>
      </c>
      <c r="W2641" s="16" t="str">
        <f aca="false">IF(V2641="","",INDEX($N$4:$Q$4,MATCH(V2641,N2641:Q2641,0)))</f>
        <v/>
      </c>
      <c r="X2641" s="19" t="str">
        <f aca="false">IF(COUNT(N2641:Q2641)&lt;2,"",SMALL(N2641:Q2641,2))</f>
        <v/>
      </c>
      <c r="Y2641" s="26" t="str">
        <f aca="false">IF(OR(V2641="",M2641=0),"",V2641/M2641-1)</f>
        <v/>
      </c>
      <c r="Z2641" s="26" t="str">
        <f aca="false">IF(OR(V2641="",L2641=""),"",V2641/(L2641*E2641)-1)</f>
        <v/>
      </c>
      <c r="AA2641" s="16" t="str">
        <f aca="false">IF(V2641="","SEM OFERTA",IF(OR(Y2641&gt;Premissas!$B$11,Y2641&lt;Premissas!$B$12),"VERIFICAR - UNIDADE/EMBALAGEM",IF(Y2641&gt;Premissas!$B$6,"NÃO COMPRAR - REAJUSTE &gt;5%","COMPRAR")))</f>
        <v>SEM OFERTA</v>
      </c>
      <c r="AB2641" s="18" t="str">
        <f aca="false">IF(W2641="DIMEC",S2641,IF(W2641="MEDCENTRO",U2641,""))</f>
        <v/>
      </c>
      <c r="AC2641" s="18" t="n">
        <f aca="false">IF(AA2641&lt;&gt;"COMPRAR",0,IF(AB2641="",I2641,MIN(I2641,AB2641)))</f>
        <v>0</v>
      </c>
      <c r="AD2641" s="19" t="n">
        <f aca="false">IF(AC2641&gt;0,AC2641*V2641,0)</f>
        <v>0</v>
      </c>
      <c r="AE2641" s="19" t="n">
        <f aca="false">IF(AC2641&gt;0,(M2641-V2641)*AC2641,0)</f>
        <v>0</v>
      </c>
      <c r="AF2641" s="16" t="str">
        <f aca="false">IF(AA2641&lt;&gt;"COMPRAR","",IF(AB2641="",IF(X2641="","",IF(X2641-V2641&lt;0.01,"EMPATE TÉCNICO","")),IF(AB2641&lt;I2641,"ESTOQUE INSUFICIENTE",IF(X2641="","",IF(X2641-V2641&lt;0.01,"EMPATE TÉCNICO","")))))</f>
        <v/>
      </c>
      <c r="AG2641" s="16" t="s">
        <v>1897</v>
      </c>
      <c r="AH2641" s="16" t="s">
        <v>8085</v>
      </c>
    </row>
    <row r="2642" customFormat="false" ht="15" hidden="false" customHeight="false" outlineLevel="0" collapsed="false">
      <c r="A2642" s="16" t="s">
        <v>8335</v>
      </c>
      <c r="B2642" s="17" t="s">
        <v>8336</v>
      </c>
      <c r="C2642" s="16" t="s">
        <v>8337</v>
      </c>
      <c r="D2642" s="16" t="s">
        <v>4704</v>
      </c>
      <c r="E2642" s="18" t="n">
        <v>1</v>
      </c>
      <c r="F2642" s="16" t="s">
        <v>43</v>
      </c>
      <c r="G2642" s="18" t="n">
        <v>0</v>
      </c>
      <c r="H2642" s="16" t="n">
        <v>0.2</v>
      </c>
      <c r="I2642" s="18" t="n">
        <v>1</v>
      </c>
      <c r="J2642" s="19" t="n">
        <v>42.98</v>
      </c>
      <c r="K2642" s="19" t="n">
        <v>42.98</v>
      </c>
      <c r="L2642" s="19" t="n">
        <v>42.98</v>
      </c>
      <c r="M2642" s="19" t="n">
        <f aca="false">IF(J2642&gt;0,J2642,K2642)*E2642</f>
        <v>42.98</v>
      </c>
      <c r="N2642" s="20"/>
      <c r="O2642" s="21" t="str">
        <f aca="false">IF(R2642="","",ROUND(R2642*(1-Premissas!$B$4),4))</f>
        <v/>
      </c>
      <c r="P2642" s="22"/>
      <c r="Q2642" s="22"/>
      <c r="R2642" s="23"/>
      <c r="S2642" s="24"/>
      <c r="T2642" s="24"/>
      <c r="U2642" s="25"/>
      <c r="V2642" s="19" t="str">
        <f aca="false">IF(COUNT(N2642:Q2642)=0,"",MIN(N2642:Q2642))</f>
        <v/>
      </c>
      <c r="W2642" s="16" t="str">
        <f aca="false">IF(V2642="","",INDEX($N$4:$Q$4,MATCH(V2642,N2642:Q2642,0)))</f>
        <v/>
      </c>
      <c r="X2642" s="19" t="str">
        <f aca="false">IF(COUNT(N2642:Q2642)&lt;2,"",SMALL(N2642:Q2642,2))</f>
        <v/>
      </c>
      <c r="Y2642" s="26" t="str">
        <f aca="false">IF(OR(V2642="",M2642=0),"",V2642/M2642-1)</f>
        <v/>
      </c>
      <c r="Z2642" s="26" t="str">
        <f aca="false">IF(OR(V2642="",L2642=""),"",V2642/(L2642*E2642)-1)</f>
        <v/>
      </c>
      <c r="AA2642" s="16" t="str">
        <f aca="false">IF(V2642="","SEM OFERTA",IF(OR(Y2642&gt;Premissas!$B$11,Y2642&lt;Premissas!$B$12),"VERIFICAR - UNIDADE/EMBALAGEM",IF(Y2642&gt;Premissas!$B$6,"NÃO COMPRAR - REAJUSTE &gt;5%","COMPRAR")))</f>
        <v>SEM OFERTA</v>
      </c>
      <c r="AB2642" s="18" t="str">
        <f aca="false">IF(W2642="DIMEC",S2642,IF(W2642="MEDCENTRO",U2642,""))</f>
        <v/>
      </c>
      <c r="AC2642" s="18" t="n">
        <f aca="false">IF(AA2642&lt;&gt;"COMPRAR",0,IF(AB2642="",I2642,MIN(I2642,AB2642)))</f>
        <v>0</v>
      </c>
      <c r="AD2642" s="19" t="n">
        <f aca="false">IF(AC2642&gt;0,AC2642*V2642,0)</f>
        <v>0</v>
      </c>
      <c r="AE2642" s="19" t="n">
        <f aca="false">IF(AC2642&gt;0,(M2642-V2642)*AC2642,0)</f>
        <v>0</v>
      </c>
      <c r="AF2642" s="16" t="str">
        <f aca="false">IF(AA2642&lt;&gt;"COMPRAR","",IF(AB2642="",IF(X2642="","",IF(X2642-V2642&lt;0.01,"EMPATE TÉCNICO","")),IF(AB2642&lt;I2642,"ESTOQUE INSUFICIENTE",IF(X2642="","",IF(X2642-V2642&lt;0.01,"EMPATE TÉCNICO","")))))</f>
        <v/>
      </c>
      <c r="AG2642" s="16" t="s">
        <v>1897</v>
      </c>
      <c r="AH2642" s="16" t="s">
        <v>8085</v>
      </c>
    </row>
    <row r="2643" customFormat="false" ht="15" hidden="false" customHeight="false" outlineLevel="0" collapsed="false">
      <c r="A2643" s="16" t="s">
        <v>8338</v>
      </c>
      <c r="B2643" s="17" t="s">
        <v>8339</v>
      </c>
      <c r="C2643" s="16" t="s">
        <v>8340</v>
      </c>
      <c r="D2643" s="16" t="s">
        <v>8298</v>
      </c>
      <c r="E2643" s="18" t="n">
        <v>1</v>
      </c>
      <c r="F2643" s="16" t="s">
        <v>43</v>
      </c>
      <c r="G2643" s="18" t="n">
        <v>0</v>
      </c>
      <c r="H2643" s="16" t="n">
        <v>0.6</v>
      </c>
      <c r="I2643" s="18" t="n">
        <v>2</v>
      </c>
      <c r="J2643" s="19" t="n">
        <v>45.06</v>
      </c>
      <c r="K2643" s="19" t="n">
        <v>45.06</v>
      </c>
      <c r="L2643" s="19" t="n">
        <v>45.06</v>
      </c>
      <c r="M2643" s="19" t="n">
        <f aca="false">IF(J2643&gt;0,J2643,K2643)*E2643</f>
        <v>45.06</v>
      </c>
      <c r="N2643" s="20"/>
      <c r="O2643" s="21" t="str">
        <f aca="false">IF(R2643="","",ROUND(R2643*(1-Premissas!$B$4),4))</f>
        <v/>
      </c>
      <c r="P2643" s="22"/>
      <c r="Q2643" s="22"/>
      <c r="R2643" s="23"/>
      <c r="S2643" s="24"/>
      <c r="T2643" s="24"/>
      <c r="U2643" s="25"/>
      <c r="V2643" s="19" t="str">
        <f aca="false">IF(COUNT(N2643:Q2643)=0,"",MIN(N2643:Q2643))</f>
        <v/>
      </c>
      <c r="W2643" s="16" t="str">
        <f aca="false">IF(V2643="","",INDEX($N$4:$Q$4,MATCH(V2643,N2643:Q2643,0)))</f>
        <v/>
      </c>
      <c r="X2643" s="19" t="str">
        <f aca="false">IF(COUNT(N2643:Q2643)&lt;2,"",SMALL(N2643:Q2643,2))</f>
        <v/>
      </c>
      <c r="Y2643" s="26" t="str">
        <f aca="false">IF(OR(V2643="",M2643=0),"",V2643/M2643-1)</f>
        <v/>
      </c>
      <c r="Z2643" s="26" t="str">
        <f aca="false">IF(OR(V2643="",L2643=""),"",V2643/(L2643*E2643)-1)</f>
        <v/>
      </c>
      <c r="AA2643" s="16" t="str">
        <f aca="false">IF(V2643="","SEM OFERTA",IF(OR(Y2643&gt;Premissas!$B$11,Y2643&lt;Premissas!$B$12),"VERIFICAR - UNIDADE/EMBALAGEM",IF(Y2643&gt;Premissas!$B$6,"NÃO COMPRAR - REAJUSTE &gt;5%","COMPRAR")))</f>
        <v>SEM OFERTA</v>
      </c>
      <c r="AB2643" s="18" t="str">
        <f aca="false">IF(W2643="DIMEC",S2643,IF(W2643="MEDCENTRO",U2643,""))</f>
        <v/>
      </c>
      <c r="AC2643" s="18" t="n">
        <f aca="false">IF(AA2643&lt;&gt;"COMPRAR",0,IF(AB2643="",I2643,MIN(I2643,AB2643)))</f>
        <v>0</v>
      </c>
      <c r="AD2643" s="19" t="n">
        <f aca="false">IF(AC2643&gt;0,AC2643*V2643,0)</f>
        <v>0</v>
      </c>
      <c r="AE2643" s="19" t="n">
        <f aca="false">IF(AC2643&gt;0,(M2643-V2643)*AC2643,0)</f>
        <v>0</v>
      </c>
      <c r="AF2643" s="16" t="str">
        <f aca="false">IF(AA2643&lt;&gt;"COMPRAR","",IF(AB2643="",IF(X2643="","",IF(X2643-V2643&lt;0.01,"EMPATE TÉCNICO","")),IF(AB2643&lt;I2643,"ESTOQUE INSUFICIENTE",IF(X2643="","",IF(X2643-V2643&lt;0.01,"EMPATE TÉCNICO","")))))</f>
        <v/>
      </c>
      <c r="AG2643" s="16" t="s">
        <v>1897</v>
      </c>
      <c r="AH2643" s="16" t="s">
        <v>8085</v>
      </c>
    </row>
    <row r="2644" customFormat="false" ht="15" hidden="false" customHeight="false" outlineLevel="0" collapsed="false">
      <c r="A2644" s="16" t="s">
        <v>8341</v>
      </c>
      <c r="B2644" s="17" t="s">
        <v>8342</v>
      </c>
      <c r="C2644" s="16" t="s">
        <v>8343</v>
      </c>
      <c r="D2644" s="16" t="s">
        <v>8298</v>
      </c>
      <c r="E2644" s="18" t="n">
        <v>6</v>
      </c>
      <c r="F2644" s="16" t="s">
        <v>43</v>
      </c>
      <c r="G2644" s="18" t="n">
        <v>0</v>
      </c>
      <c r="H2644" s="16" t="n">
        <v>0.3</v>
      </c>
      <c r="I2644" s="18" t="n">
        <v>1</v>
      </c>
      <c r="J2644" s="19" t="n">
        <v>22.72</v>
      </c>
      <c r="K2644" s="19" t="n">
        <v>22.72</v>
      </c>
      <c r="L2644" s="19" t="n">
        <v>22.72</v>
      </c>
      <c r="M2644" s="19" t="n">
        <f aca="false">IF(J2644&gt;0,J2644,K2644)*E2644</f>
        <v>136.32</v>
      </c>
      <c r="N2644" s="20"/>
      <c r="O2644" s="21" t="str">
        <f aca="false">IF(R2644="","",ROUND(R2644*(1-Premissas!$B$4),4))</f>
        <v/>
      </c>
      <c r="P2644" s="22"/>
      <c r="Q2644" s="22"/>
      <c r="R2644" s="23"/>
      <c r="S2644" s="24"/>
      <c r="T2644" s="24"/>
      <c r="U2644" s="25"/>
      <c r="V2644" s="19" t="str">
        <f aca="false">IF(COUNT(N2644:Q2644)=0,"",MIN(N2644:Q2644))</f>
        <v/>
      </c>
      <c r="W2644" s="16" t="str">
        <f aca="false">IF(V2644="","",INDEX($N$4:$Q$4,MATCH(V2644,N2644:Q2644,0)))</f>
        <v/>
      </c>
      <c r="X2644" s="19" t="str">
        <f aca="false">IF(COUNT(N2644:Q2644)&lt;2,"",SMALL(N2644:Q2644,2))</f>
        <v/>
      </c>
      <c r="Y2644" s="26" t="str">
        <f aca="false">IF(OR(V2644="",M2644=0),"",V2644/M2644-1)</f>
        <v/>
      </c>
      <c r="Z2644" s="26" t="str">
        <f aca="false">IF(OR(V2644="",L2644=""),"",V2644/(L2644*E2644)-1)</f>
        <v/>
      </c>
      <c r="AA2644" s="16" t="str">
        <f aca="false">IF(V2644="","SEM OFERTA",IF(OR(Y2644&gt;Premissas!$B$11,Y2644&lt;Premissas!$B$12),"VERIFICAR - UNIDADE/EMBALAGEM",IF(Y2644&gt;Premissas!$B$6,"NÃO COMPRAR - REAJUSTE &gt;5%","COMPRAR")))</f>
        <v>SEM OFERTA</v>
      </c>
      <c r="AB2644" s="18" t="str">
        <f aca="false">IF(W2644="DIMEC",S2644,IF(W2644="MEDCENTRO",U2644,""))</f>
        <v/>
      </c>
      <c r="AC2644" s="18" t="n">
        <f aca="false">IF(AA2644&lt;&gt;"COMPRAR",0,IF(AB2644="",I2644,MIN(I2644,AB2644)))</f>
        <v>0</v>
      </c>
      <c r="AD2644" s="19" t="n">
        <f aca="false">IF(AC2644&gt;0,AC2644*V2644,0)</f>
        <v>0</v>
      </c>
      <c r="AE2644" s="19" t="n">
        <f aca="false">IF(AC2644&gt;0,(M2644-V2644)*AC2644,0)</f>
        <v>0</v>
      </c>
      <c r="AF2644" s="16" t="str">
        <f aca="false">IF(AA2644&lt;&gt;"COMPRAR","",IF(AB2644="",IF(X2644="","",IF(X2644-V2644&lt;0.01,"EMPATE TÉCNICO","")),IF(AB2644&lt;I2644,"ESTOQUE INSUFICIENTE",IF(X2644="","",IF(X2644-V2644&lt;0.01,"EMPATE TÉCNICO","")))))</f>
        <v/>
      </c>
      <c r="AG2644" s="16" t="s">
        <v>203</v>
      </c>
      <c r="AH2644" s="16" t="s">
        <v>8085</v>
      </c>
    </row>
    <row r="2645" customFormat="false" ht="15" hidden="false" customHeight="false" outlineLevel="0" collapsed="false">
      <c r="A2645" s="16" t="s">
        <v>8344</v>
      </c>
      <c r="B2645" s="17" t="s">
        <v>8345</v>
      </c>
      <c r="C2645" s="16" t="s">
        <v>8346</v>
      </c>
      <c r="D2645" s="16" t="s">
        <v>8298</v>
      </c>
      <c r="E2645" s="18" t="n">
        <v>1</v>
      </c>
      <c r="F2645" s="16" t="s">
        <v>42</v>
      </c>
      <c r="G2645" s="18" t="n">
        <v>2</v>
      </c>
      <c r="H2645" s="16" t="n">
        <v>2.1</v>
      </c>
      <c r="I2645" s="18" t="n">
        <v>4</v>
      </c>
      <c r="J2645" s="19" t="n">
        <v>36.99</v>
      </c>
      <c r="K2645" s="19" t="n">
        <v>36.99</v>
      </c>
      <c r="L2645" s="19" t="n">
        <v>36.99</v>
      </c>
      <c r="M2645" s="19" t="n">
        <f aca="false">IF(J2645&gt;0,J2645,K2645)*E2645</f>
        <v>36.99</v>
      </c>
      <c r="N2645" s="20"/>
      <c r="O2645" s="21" t="str">
        <f aca="false">IF(R2645="","",ROUND(R2645*(1-Premissas!$B$4),4))</f>
        <v/>
      </c>
      <c r="P2645" s="22"/>
      <c r="Q2645" s="22"/>
      <c r="R2645" s="23"/>
      <c r="S2645" s="24"/>
      <c r="T2645" s="24"/>
      <c r="U2645" s="25"/>
      <c r="V2645" s="19" t="str">
        <f aca="false">IF(COUNT(N2645:Q2645)=0,"",MIN(N2645:Q2645))</f>
        <v/>
      </c>
      <c r="W2645" s="16" t="str">
        <f aca="false">IF(V2645="","",INDEX($N$4:$Q$4,MATCH(V2645,N2645:Q2645,0)))</f>
        <v/>
      </c>
      <c r="X2645" s="19" t="str">
        <f aca="false">IF(COUNT(N2645:Q2645)&lt;2,"",SMALL(N2645:Q2645,2))</f>
        <v/>
      </c>
      <c r="Y2645" s="26" t="str">
        <f aca="false">IF(OR(V2645="",M2645=0),"",V2645/M2645-1)</f>
        <v/>
      </c>
      <c r="Z2645" s="26" t="str">
        <f aca="false">IF(OR(V2645="",L2645=""),"",V2645/(L2645*E2645)-1)</f>
        <v/>
      </c>
      <c r="AA2645" s="16" t="str">
        <f aca="false">IF(V2645="","SEM OFERTA",IF(OR(Y2645&gt;Premissas!$B$11,Y2645&lt;Premissas!$B$12),"VERIFICAR - UNIDADE/EMBALAGEM",IF(Y2645&gt;Premissas!$B$6,"NÃO COMPRAR - REAJUSTE &gt;5%","COMPRAR")))</f>
        <v>SEM OFERTA</v>
      </c>
      <c r="AB2645" s="18" t="str">
        <f aca="false">IF(W2645="DIMEC",S2645,IF(W2645="MEDCENTRO",U2645,""))</f>
        <v/>
      </c>
      <c r="AC2645" s="18" t="n">
        <f aca="false">IF(AA2645&lt;&gt;"COMPRAR",0,IF(AB2645="",I2645,MIN(I2645,AB2645)))</f>
        <v>0</v>
      </c>
      <c r="AD2645" s="19" t="n">
        <f aca="false">IF(AC2645&gt;0,AC2645*V2645,0)</f>
        <v>0</v>
      </c>
      <c r="AE2645" s="19" t="n">
        <f aca="false">IF(AC2645&gt;0,(M2645-V2645)*AC2645,0)</f>
        <v>0</v>
      </c>
      <c r="AF2645" s="16" t="str">
        <f aca="false">IF(AA2645&lt;&gt;"COMPRAR","",IF(AB2645="",IF(X2645="","",IF(X2645-V2645&lt;0.01,"EMPATE TÉCNICO","")),IF(AB2645&lt;I2645,"ESTOQUE INSUFICIENTE",IF(X2645="","",IF(X2645-V2645&lt;0.01,"EMPATE TÉCNICO","")))))</f>
        <v/>
      </c>
      <c r="AG2645" s="16"/>
      <c r="AH2645" s="16" t="s">
        <v>8085</v>
      </c>
    </row>
    <row r="2646" customFormat="false" ht="15" hidden="false" customHeight="false" outlineLevel="0" collapsed="false">
      <c r="A2646" s="16" t="s">
        <v>8347</v>
      </c>
      <c r="B2646" s="17" t="s">
        <v>8348</v>
      </c>
      <c r="C2646" s="16" t="s">
        <v>8349</v>
      </c>
      <c r="D2646" s="16" t="s">
        <v>8350</v>
      </c>
      <c r="E2646" s="18" t="n">
        <v>1</v>
      </c>
      <c r="F2646" s="16" t="s">
        <v>41</v>
      </c>
      <c r="G2646" s="18" t="n">
        <v>4</v>
      </c>
      <c r="H2646" s="16" t="n">
        <v>5.4</v>
      </c>
      <c r="I2646" s="18" t="n">
        <v>10</v>
      </c>
      <c r="J2646" s="19" t="n">
        <v>29.99</v>
      </c>
      <c r="K2646" s="19" t="n">
        <v>29.99</v>
      </c>
      <c r="L2646" s="19" t="n">
        <v>29.99</v>
      </c>
      <c r="M2646" s="19" t="n">
        <f aca="false">IF(J2646&gt;0,J2646,K2646)*E2646</f>
        <v>29.99</v>
      </c>
      <c r="N2646" s="20"/>
      <c r="O2646" s="21" t="str">
        <f aca="false">IF(R2646="","",ROUND(R2646*(1-Premissas!$B$4),4))</f>
        <v/>
      </c>
      <c r="P2646" s="22"/>
      <c r="Q2646" s="22"/>
      <c r="R2646" s="23"/>
      <c r="S2646" s="24"/>
      <c r="T2646" s="24"/>
      <c r="U2646" s="25"/>
      <c r="V2646" s="19" t="str">
        <f aca="false">IF(COUNT(N2646:Q2646)=0,"",MIN(N2646:Q2646))</f>
        <v/>
      </c>
      <c r="W2646" s="16" t="str">
        <f aca="false">IF(V2646="","",INDEX($N$4:$Q$4,MATCH(V2646,N2646:Q2646,0)))</f>
        <v/>
      </c>
      <c r="X2646" s="19" t="str">
        <f aca="false">IF(COUNT(N2646:Q2646)&lt;2,"",SMALL(N2646:Q2646,2))</f>
        <v/>
      </c>
      <c r="Y2646" s="26" t="str">
        <f aca="false">IF(OR(V2646="",M2646=0),"",V2646/M2646-1)</f>
        <v/>
      </c>
      <c r="Z2646" s="26" t="str">
        <f aca="false">IF(OR(V2646="",L2646=""),"",V2646/(L2646*E2646)-1)</f>
        <v/>
      </c>
      <c r="AA2646" s="16" t="str">
        <f aca="false">IF(V2646="","SEM OFERTA",IF(OR(Y2646&gt;Premissas!$B$11,Y2646&lt;Premissas!$B$12),"VERIFICAR - UNIDADE/EMBALAGEM",IF(Y2646&gt;Premissas!$B$6,"NÃO COMPRAR - REAJUSTE &gt;5%","COMPRAR")))</f>
        <v>SEM OFERTA</v>
      </c>
      <c r="AB2646" s="18" t="str">
        <f aca="false">IF(W2646="DIMEC",S2646,IF(W2646="MEDCENTRO",U2646,""))</f>
        <v/>
      </c>
      <c r="AC2646" s="18" t="n">
        <f aca="false">IF(AA2646&lt;&gt;"COMPRAR",0,IF(AB2646="",I2646,MIN(I2646,AB2646)))</f>
        <v>0</v>
      </c>
      <c r="AD2646" s="19" t="n">
        <f aca="false">IF(AC2646&gt;0,AC2646*V2646,0)</f>
        <v>0</v>
      </c>
      <c r="AE2646" s="19" t="n">
        <f aca="false">IF(AC2646&gt;0,(M2646-V2646)*AC2646,0)</f>
        <v>0</v>
      </c>
      <c r="AF2646" s="16" t="str">
        <f aca="false">IF(AA2646&lt;&gt;"COMPRAR","",IF(AB2646="",IF(X2646="","",IF(X2646-V2646&lt;0.01,"EMPATE TÉCNICO","")),IF(AB2646&lt;I2646,"ESTOQUE INSUFICIENTE",IF(X2646="","",IF(X2646-V2646&lt;0.01,"EMPATE TÉCNICO","")))))</f>
        <v/>
      </c>
      <c r="AG2646" s="16" t="s">
        <v>1897</v>
      </c>
      <c r="AH2646" s="16" t="s">
        <v>8085</v>
      </c>
    </row>
    <row r="2647" customFormat="false" ht="15" hidden="false" customHeight="false" outlineLevel="0" collapsed="false">
      <c r="A2647" s="16" t="s">
        <v>8351</v>
      </c>
      <c r="B2647" s="17" t="s">
        <v>8352</v>
      </c>
      <c r="C2647" s="16" t="s">
        <v>8353</v>
      </c>
      <c r="D2647" s="16" t="s">
        <v>8350</v>
      </c>
      <c r="E2647" s="18" t="n">
        <v>1</v>
      </c>
      <c r="F2647" s="16" t="s">
        <v>41</v>
      </c>
      <c r="G2647" s="18" t="n">
        <v>3</v>
      </c>
      <c r="H2647" s="16" t="n">
        <v>4</v>
      </c>
      <c r="I2647" s="18" t="n">
        <v>8</v>
      </c>
      <c r="J2647" s="19" t="n">
        <v>29.99</v>
      </c>
      <c r="K2647" s="19" t="n">
        <v>29.99</v>
      </c>
      <c r="L2647" s="19" t="n">
        <v>29.99</v>
      </c>
      <c r="M2647" s="19" t="n">
        <f aca="false">IF(J2647&gt;0,J2647,K2647)*E2647</f>
        <v>29.99</v>
      </c>
      <c r="N2647" s="20"/>
      <c r="O2647" s="21" t="str">
        <f aca="false">IF(R2647="","",ROUND(R2647*(1-Premissas!$B$4),4))</f>
        <v/>
      </c>
      <c r="P2647" s="22"/>
      <c r="Q2647" s="22"/>
      <c r="R2647" s="23"/>
      <c r="S2647" s="24"/>
      <c r="T2647" s="24"/>
      <c r="U2647" s="25"/>
      <c r="V2647" s="19" t="str">
        <f aca="false">IF(COUNT(N2647:Q2647)=0,"",MIN(N2647:Q2647))</f>
        <v/>
      </c>
      <c r="W2647" s="16" t="str">
        <f aca="false">IF(V2647="","",INDEX($N$4:$Q$4,MATCH(V2647,N2647:Q2647,0)))</f>
        <v/>
      </c>
      <c r="X2647" s="19" t="str">
        <f aca="false">IF(COUNT(N2647:Q2647)&lt;2,"",SMALL(N2647:Q2647,2))</f>
        <v/>
      </c>
      <c r="Y2647" s="26" t="str">
        <f aca="false">IF(OR(V2647="",M2647=0),"",V2647/M2647-1)</f>
        <v/>
      </c>
      <c r="Z2647" s="26" t="str">
        <f aca="false">IF(OR(V2647="",L2647=""),"",V2647/(L2647*E2647)-1)</f>
        <v/>
      </c>
      <c r="AA2647" s="16" t="str">
        <f aca="false">IF(V2647="","SEM OFERTA",IF(OR(Y2647&gt;Premissas!$B$11,Y2647&lt;Premissas!$B$12),"VERIFICAR - UNIDADE/EMBALAGEM",IF(Y2647&gt;Premissas!$B$6,"NÃO COMPRAR - REAJUSTE &gt;5%","COMPRAR")))</f>
        <v>SEM OFERTA</v>
      </c>
      <c r="AB2647" s="18" t="str">
        <f aca="false">IF(W2647="DIMEC",S2647,IF(W2647="MEDCENTRO",U2647,""))</f>
        <v/>
      </c>
      <c r="AC2647" s="18" t="n">
        <f aca="false">IF(AA2647&lt;&gt;"COMPRAR",0,IF(AB2647="",I2647,MIN(I2647,AB2647)))</f>
        <v>0</v>
      </c>
      <c r="AD2647" s="19" t="n">
        <f aca="false">IF(AC2647&gt;0,AC2647*V2647,0)</f>
        <v>0</v>
      </c>
      <c r="AE2647" s="19" t="n">
        <f aca="false">IF(AC2647&gt;0,(M2647-V2647)*AC2647,0)</f>
        <v>0</v>
      </c>
      <c r="AF2647" s="16" t="str">
        <f aca="false">IF(AA2647&lt;&gt;"COMPRAR","",IF(AB2647="",IF(X2647="","",IF(X2647-V2647&lt;0.01,"EMPATE TÉCNICO","")),IF(AB2647&lt;I2647,"ESTOQUE INSUFICIENTE",IF(X2647="","",IF(X2647-V2647&lt;0.01,"EMPATE TÉCNICO","")))))</f>
        <v/>
      </c>
      <c r="AG2647" s="16" t="s">
        <v>1897</v>
      </c>
      <c r="AH2647" s="16" t="s">
        <v>8085</v>
      </c>
    </row>
    <row r="2648" customFormat="false" ht="15" hidden="false" customHeight="false" outlineLevel="0" collapsed="false">
      <c r="A2648" s="16" t="s">
        <v>8354</v>
      </c>
      <c r="B2648" s="17" t="s">
        <v>8355</v>
      </c>
      <c r="C2648" s="16" t="s">
        <v>8356</v>
      </c>
      <c r="D2648" s="16" t="s">
        <v>8350</v>
      </c>
      <c r="E2648" s="18" t="n">
        <v>1</v>
      </c>
      <c r="F2648" s="16" t="s">
        <v>43</v>
      </c>
      <c r="G2648" s="18" t="n">
        <v>0</v>
      </c>
      <c r="H2648" s="16" t="n">
        <v>0.3</v>
      </c>
      <c r="I2648" s="18" t="n">
        <v>1</v>
      </c>
      <c r="J2648" s="19" t="n">
        <v>27.99</v>
      </c>
      <c r="K2648" s="19" t="n">
        <v>27.99</v>
      </c>
      <c r="L2648" s="19" t="n">
        <v>27.99</v>
      </c>
      <c r="M2648" s="19" t="n">
        <f aca="false">IF(J2648&gt;0,J2648,K2648)*E2648</f>
        <v>27.99</v>
      </c>
      <c r="N2648" s="20"/>
      <c r="O2648" s="21" t="str">
        <f aca="false">IF(R2648="","",ROUND(R2648*(1-Premissas!$B$4),4))</f>
        <v/>
      </c>
      <c r="P2648" s="22"/>
      <c r="Q2648" s="22"/>
      <c r="R2648" s="23"/>
      <c r="S2648" s="24"/>
      <c r="T2648" s="24"/>
      <c r="U2648" s="25"/>
      <c r="V2648" s="19" t="str">
        <f aca="false">IF(COUNT(N2648:Q2648)=0,"",MIN(N2648:Q2648))</f>
        <v/>
      </c>
      <c r="W2648" s="16" t="str">
        <f aca="false">IF(V2648="","",INDEX($N$4:$Q$4,MATCH(V2648,N2648:Q2648,0)))</f>
        <v/>
      </c>
      <c r="X2648" s="19" t="str">
        <f aca="false">IF(COUNT(N2648:Q2648)&lt;2,"",SMALL(N2648:Q2648,2))</f>
        <v/>
      </c>
      <c r="Y2648" s="26" t="str">
        <f aca="false">IF(OR(V2648="",M2648=0),"",V2648/M2648-1)</f>
        <v/>
      </c>
      <c r="Z2648" s="26" t="str">
        <f aca="false">IF(OR(V2648="",L2648=""),"",V2648/(L2648*E2648)-1)</f>
        <v/>
      </c>
      <c r="AA2648" s="16" t="str">
        <f aca="false">IF(V2648="","SEM OFERTA",IF(OR(Y2648&gt;Premissas!$B$11,Y2648&lt;Premissas!$B$12),"VERIFICAR - UNIDADE/EMBALAGEM",IF(Y2648&gt;Premissas!$B$6,"NÃO COMPRAR - REAJUSTE &gt;5%","COMPRAR")))</f>
        <v>SEM OFERTA</v>
      </c>
      <c r="AB2648" s="18" t="str">
        <f aca="false">IF(W2648="DIMEC",S2648,IF(W2648="MEDCENTRO",U2648,""))</f>
        <v/>
      </c>
      <c r="AC2648" s="18" t="n">
        <f aca="false">IF(AA2648&lt;&gt;"COMPRAR",0,IF(AB2648="",I2648,MIN(I2648,AB2648)))</f>
        <v>0</v>
      </c>
      <c r="AD2648" s="19" t="n">
        <f aca="false">IF(AC2648&gt;0,AC2648*V2648,0)</f>
        <v>0</v>
      </c>
      <c r="AE2648" s="19" t="n">
        <f aca="false">IF(AC2648&gt;0,(M2648-V2648)*AC2648,0)</f>
        <v>0</v>
      </c>
      <c r="AF2648" s="16" t="str">
        <f aca="false">IF(AA2648&lt;&gt;"COMPRAR","",IF(AB2648="",IF(X2648="","",IF(X2648-V2648&lt;0.01,"EMPATE TÉCNICO","")),IF(AB2648&lt;I2648,"ESTOQUE INSUFICIENTE",IF(X2648="","",IF(X2648-V2648&lt;0.01,"EMPATE TÉCNICO","")))))</f>
        <v/>
      </c>
      <c r="AG2648" s="16" t="s">
        <v>1897</v>
      </c>
      <c r="AH2648" s="16" t="s">
        <v>8085</v>
      </c>
    </row>
    <row r="2649" customFormat="false" ht="15" hidden="false" customHeight="false" outlineLevel="0" collapsed="false">
      <c r="A2649" s="16" t="s">
        <v>8357</v>
      </c>
      <c r="B2649" s="17" t="s">
        <v>8358</v>
      </c>
      <c r="C2649" s="16" t="s">
        <v>8359</v>
      </c>
      <c r="D2649" s="16" t="s">
        <v>8298</v>
      </c>
      <c r="E2649" s="18" t="n">
        <v>1</v>
      </c>
      <c r="F2649" s="16" t="s">
        <v>41</v>
      </c>
      <c r="G2649" s="18" t="n">
        <v>1</v>
      </c>
      <c r="H2649" s="16" t="n">
        <v>0.2</v>
      </c>
      <c r="I2649" s="18" t="n">
        <v>1</v>
      </c>
      <c r="J2649" s="19" t="n">
        <v>79.99</v>
      </c>
      <c r="K2649" s="19" t="n">
        <v>79.99</v>
      </c>
      <c r="L2649" s="19" t="n">
        <v>79.99</v>
      </c>
      <c r="M2649" s="19" t="n">
        <f aca="false">IF(J2649&gt;0,J2649,K2649)*E2649</f>
        <v>79.99</v>
      </c>
      <c r="N2649" s="20"/>
      <c r="O2649" s="21" t="str">
        <f aca="false">IF(R2649="","",ROUND(R2649*(1-Premissas!$B$4),4))</f>
        <v/>
      </c>
      <c r="P2649" s="22"/>
      <c r="Q2649" s="22"/>
      <c r="R2649" s="23"/>
      <c r="S2649" s="24"/>
      <c r="T2649" s="24"/>
      <c r="U2649" s="25"/>
      <c r="V2649" s="19" t="str">
        <f aca="false">IF(COUNT(N2649:Q2649)=0,"",MIN(N2649:Q2649))</f>
        <v/>
      </c>
      <c r="W2649" s="16" t="str">
        <f aca="false">IF(V2649="","",INDEX($N$4:$Q$4,MATCH(V2649,N2649:Q2649,0)))</f>
        <v/>
      </c>
      <c r="X2649" s="19" t="str">
        <f aca="false">IF(COUNT(N2649:Q2649)&lt;2,"",SMALL(N2649:Q2649,2))</f>
        <v/>
      </c>
      <c r="Y2649" s="26" t="str">
        <f aca="false">IF(OR(V2649="",M2649=0),"",V2649/M2649-1)</f>
        <v/>
      </c>
      <c r="Z2649" s="26" t="str">
        <f aca="false">IF(OR(V2649="",L2649=""),"",V2649/(L2649*E2649)-1)</f>
        <v/>
      </c>
      <c r="AA2649" s="16" t="str">
        <f aca="false">IF(V2649="","SEM OFERTA",IF(OR(Y2649&gt;Premissas!$B$11,Y2649&lt;Premissas!$B$12),"VERIFICAR - UNIDADE/EMBALAGEM",IF(Y2649&gt;Premissas!$B$6,"NÃO COMPRAR - REAJUSTE &gt;5%","COMPRAR")))</f>
        <v>SEM OFERTA</v>
      </c>
      <c r="AB2649" s="18" t="str">
        <f aca="false">IF(W2649="DIMEC",S2649,IF(W2649="MEDCENTRO",U2649,""))</f>
        <v/>
      </c>
      <c r="AC2649" s="18" t="n">
        <f aca="false">IF(AA2649&lt;&gt;"COMPRAR",0,IF(AB2649="",I2649,MIN(I2649,AB2649)))</f>
        <v>0</v>
      </c>
      <c r="AD2649" s="19" t="n">
        <f aca="false">IF(AC2649&gt;0,AC2649*V2649,0)</f>
        <v>0</v>
      </c>
      <c r="AE2649" s="19" t="n">
        <f aca="false">IF(AC2649&gt;0,(M2649-V2649)*AC2649,0)</f>
        <v>0</v>
      </c>
      <c r="AF2649" s="16" t="str">
        <f aca="false">IF(AA2649&lt;&gt;"COMPRAR","",IF(AB2649="",IF(X2649="","",IF(X2649-V2649&lt;0.01,"EMPATE TÉCNICO","")),IF(AB2649&lt;I2649,"ESTOQUE INSUFICIENTE",IF(X2649="","",IF(X2649-V2649&lt;0.01,"EMPATE TÉCNICO","")))))</f>
        <v/>
      </c>
      <c r="AG2649" s="16" t="s">
        <v>1897</v>
      </c>
      <c r="AH2649" s="16" t="s">
        <v>8085</v>
      </c>
    </row>
    <row r="2650" customFormat="false" ht="15" hidden="false" customHeight="false" outlineLevel="0" collapsed="false">
      <c r="A2650" s="16" t="s">
        <v>8360</v>
      </c>
      <c r="B2650" s="17" t="s">
        <v>8361</v>
      </c>
      <c r="C2650" s="16" t="s">
        <v>8362</v>
      </c>
      <c r="D2650" s="16" t="s">
        <v>8298</v>
      </c>
      <c r="E2650" s="18" t="n">
        <v>1</v>
      </c>
      <c r="F2650" s="16" t="s">
        <v>41</v>
      </c>
      <c r="G2650" s="18" t="n">
        <v>1</v>
      </c>
      <c r="H2650" s="16" t="n">
        <v>0.3</v>
      </c>
      <c r="I2650" s="18" t="n">
        <v>2</v>
      </c>
      <c r="J2650" s="19" t="n">
        <v>79.99</v>
      </c>
      <c r="K2650" s="19" t="n">
        <v>79.99</v>
      </c>
      <c r="L2650" s="19" t="n">
        <v>79.99</v>
      </c>
      <c r="M2650" s="19" t="n">
        <f aca="false">IF(J2650&gt;0,J2650,K2650)*E2650</f>
        <v>79.99</v>
      </c>
      <c r="N2650" s="20"/>
      <c r="O2650" s="21" t="str">
        <f aca="false">IF(R2650="","",ROUND(R2650*(1-Premissas!$B$4),4))</f>
        <v/>
      </c>
      <c r="P2650" s="22"/>
      <c r="Q2650" s="22"/>
      <c r="R2650" s="23"/>
      <c r="S2650" s="24"/>
      <c r="T2650" s="24"/>
      <c r="U2650" s="25"/>
      <c r="V2650" s="19" t="str">
        <f aca="false">IF(COUNT(N2650:Q2650)=0,"",MIN(N2650:Q2650))</f>
        <v/>
      </c>
      <c r="W2650" s="16" t="str">
        <f aca="false">IF(V2650="","",INDEX($N$4:$Q$4,MATCH(V2650,N2650:Q2650,0)))</f>
        <v/>
      </c>
      <c r="X2650" s="19" t="str">
        <f aca="false">IF(COUNT(N2650:Q2650)&lt;2,"",SMALL(N2650:Q2650,2))</f>
        <v/>
      </c>
      <c r="Y2650" s="26" t="str">
        <f aca="false">IF(OR(V2650="",M2650=0),"",V2650/M2650-1)</f>
        <v/>
      </c>
      <c r="Z2650" s="26" t="str">
        <f aca="false">IF(OR(V2650="",L2650=""),"",V2650/(L2650*E2650)-1)</f>
        <v/>
      </c>
      <c r="AA2650" s="16" t="str">
        <f aca="false">IF(V2650="","SEM OFERTA",IF(OR(Y2650&gt;Premissas!$B$11,Y2650&lt;Premissas!$B$12),"VERIFICAR - UNIDADE/EMBALAGEM",IF(Y2650&gt;Premissas!$B$6,"NÃO COMPRAR - REAJUSTE &gt;5%","COMPRAR")))</f>
        <v>SEM OFERTA</v>
      </c>
      <c r="AB2650" s="18" t="str">
        <f aca="false">IF(W2650="DIMEC",S2650,IF(W2650="MEDCENTRO",U2650,""))</f>
        <v/>
      </c>
      <c r="AC2650" s="18" t="n">
        <f aca="false">IF(AA2650&lt;&gt;"COMPRAR",0,IF(AB2650="",I2650,MIN(I2650,AB2650)))</f>
        <v>0</v>
      </c>
      <c r="AD2650" s="19" t="n">
        <f aca="false">IF(AC2650&gt;0,AC2650*V2650,0)</f>
        <v>0</v>
      </c>
      <c r="AE2650" s="19" t="n">
        <f aca="false">IF(AC2650&gt;0,(M2650-V2650)*AC2650,0)</f>
        <v>0</v>
      </c>
      <c r="AF2650" s="16" t="str">
        <f aca="false">IF(AA2650&lt;&gt;"COMPRAR","",IF(AB2650="",IF(X2650="","",IF(X2650-V2650&lt;0.01,"EMPATE TÉCNICO","")),IF(AB2650&lt;I2650,"ESTOQUE INSUFICIENTE",IF(X2650="","",IF(X2650-V2650&lt;0.01,"EMPATE TÉCNICO","")))))</f>
        <v/>
      </c>
      <c r="AG2650" s="16" t="s">
        <v>1897</v>
      </c>
      <c r="AH2650" s="16" t="s">
        <v>8085</v>
      </c>
    </row>
    <row r="2651" customFormat="false" ht="15" hidden="false" customHeight="false" outlineLevel="0" collapsed="false">
      <c r="A2651" s="16" t="s">
        <v>8363</v>
      </c>
      <c r="B2651" s="17" t="s">
        <v>8364</v>
      </c>
      <c r="C2651" s="16" t="s">
        <v>8365</v>
      </c>
      <c r="D2651" s="16" t="s">
        <v>8298</v>
      </c>
      <c r="E2651" s="18" t="n">
        <v>1</v>
      </c>
      <c r="F2651" s="16" t="s">
        <v>41</v>
      </c>
      <c r="G2651" s="18" t="n">
        <v>3</v>
      </c>
      <c r="H2651" s="16" t="n">
        <v>3.2</v>
      </c>
      <c r="I2651" s="18" t="n">
        <v>6</v>
      </c>
      <c r="J2651" s="19" t="n">
        <v>45.49</v>
      </c>
      <c r="K2651" s="19" t="n">
        <v>45.49</v>
      </c>
      <c r="L2651" s="19" t="n">
        <v>45.49</v>
      </c>
      <c r="M2651" s="19" t="n">
        <f aca="false">IF(J2651&gt;0,J2651,K2651)*E2651</f>
        <v>45.49</v>
      </c>
      <c r="N2651" s="20"/>
      <c r="O2651" s="21" t="str">
        <f aca="false">IF(R2651="","",ROUND(R2651*(1-Premissas!$B$4),4))</f>
        <v/>
      </c>
      <c r="P2651" s="22"/>
      <c r="Q2651" s="22"/>
      <c r="R2651" s="23"/>
      <c r="S2651" s="24"/>
      <c r="T2651" s="24"/>
      <c r="U2651" s="25"/>
      <c r="V2651" s="19" t="str">
        <f aca="false">IF(COUNT(N2651:Q2651)=0,"",MIN(N2651:Q2651))</f>
        <v/>
      </c>
      <c r="W2651" s="16" t="str">
        <f aca="false">IF(V2651="","",INDEX($N$4:$Q$4,MATCH(V2651,N2651:Q2651,0)))</f>
        <v/>
      </c>
      <c r="X2651" s="19" t="str">
        <f aca="false">IF(COUNT(N2651:Q2651)&lt;2,"",SMALL(N2651:Q2651,2))</f>
        <v/>
      </c>
      <c r="Y2651" s="26" t="str">
        <f aca="false">IF(OR(V2651="",M2651=0),"",V2651/M2651-1)</f>
        <v/>
      </c>
      <c r="Z2651" s="26" t="str">
        <f aca="false">IF(OR(V2651="",L2651=""),"",V2651/(L2651*E2651)-1)</f>
        <v/>
      </c>
      <c r="AA2651" s="16" t="str">
        <f aca="false">IF(V2651="","SEM OFERTA",IF(OR(Y2651&gt;Premissas!$B$11,Y2651&lt;Premissas!$B$12),"VERIFICAR - UNIDADE/EMBALAGEM",IF(Y2651&gt;Premissas!$B$6,"NÃO COMPRAR - REAJUSTE &gt;5%","COMPRAR")))</f>
        <v>SEM OFERTA</v>
      </c>
      <c r="AB2651" s="18" t="str">
        <f aca="false">IF(W2651="DIMEC",S2651,IF(W2651="MEDCENTRO",U2651,""))</f>
        <v/>
      </c>
      <c r="AC2651" s="18" t="n">
        <f aca="false">IF(AA2651&lt;&gt;"COMPRAR",0,IF(AB2651="",I2651,MIN(I2651,AB2651)))</f>
        <v>0</v>
      </c>
      <c r="AD2651" s="19" t="n">
        <f aca="false">IF(AC2651&gt;0,AC2651*V2651,0)</f>
        <v>0</v>
      </c>
      <c r="AE2651" s="19" t="n">
        <f aca="false">IF(AC2651&gt;0,(M2651-V2651)*AC2651,0)</f>
        <v>0</v>
      </c>
      <c r="AF2651" s="16" t="str">
        <f aca="false">IF(AA2651&lt;&gt;"COMPRAR","",IF(AB2651="",IF(X2651="","",IF(X2651-V2651&lt;0.01,"EMPATE TÉCNICO","")),IF(AB2651&lt;I2651,"ESTOQUE INSUFICIENTE",IF(X2651="","",IF(X2651-V2651&lt;0.01,"EMPATE TÉCNICO","")))))</f>
        <v/>
      </c>
      <c r="AG2651" s="16" t="s">
        <v>1897</v>
      </c>
      <c r="AH2651" s="16" t="s">
        <v>8085</v>
      </c>
    </row>
    <row r="2652" customFormat="false" ht="15" hidden="false" customHeight="false" outlineLevel="0" collapsed="false">
      <c r="A2652" s="16" t="s">
        <v>8366</v>
      </c>
      <c r="B2652" s="17" t="s">
        <v>8367</v>
      </c>
      <c r="C2652" s="16" t="s">
        <v>8368</v>
      </c>
      <c r="D2652" s="16" t="s">
        <v>4475</v>
      </c>
      <c r="E2652" s="18" t="n">
        <v>1</v>
      </c>
      <c r="F2652" s="16" t="s">
        <v>43</v>
      </c>
      <c r="G2652" s="18" t="n">
        <v>0</v>
      </c>
      <c r="H2652" s="16" t="n">
        <v>1.2</v>
      </c>
      <c r="I2652" s="18" t="n">
        <v>4</v>
      </c>
      <c r="J2652" s="19" t="n">
        <v>48.99</v>
      </c>
      <c r="K2652" s="19" t="n">
        <v>48.99</v>
      </c>
      <c r="L2652" s="19" t="n">
        <v>44.99</v>
      </c>
      <c r="M2652" s="19" t="n">
        <f aca="false">IF(J2652&gt;0,J2652,K2652)*E2652</f>
        <v>48.99</v>
      </c>
      <c r="N2652" s="20"/>
      <c r="O2652" s="21" t="str">
        <f aca="false">IF(R2652="","",ROUND(R2652*(1-Premissas!$B$4),4))</f>
        <v/>
      </c>
      <c r="P2652" s="22"/>
      <c r="Q2652" s="22"/>
      <c r="R2652" s="23"/>
      <c r="S2652" s="24"/>
      <c r="T2652" s="24"/>
      <c r="U2652" s="25"/>
      <c r="V2652" s="19" t="str">
        <f aca="false">IF(COUNT(N2652:Q2652)=0,"",MIN(N2652:Q2652))</f>
        <v/>
      </c>
      <c r="W2652" s="16" t="str">
        <f aca="false">IF(V2652="","",INDEX($N$4:$Q$4,MATCH(V2652,N2652:Q2652,0)))</f>
        <v/>
      </c>
      <c r="X2652" s="19" t="str">
        <f aca="false">IF(COUNT(N2652:Q2652)&lt;2,"",SMALL(N2652:Q2652,2))</f>
        <v/>
      </c>
      <c r="Y2652" s="26" t="str">
        <f aca="false">IF(OR(V2652="",M2652=0),"",V2652/M2652-1)</f>
        <v/>
      </c>
      <c r="Z2652" s="26" t="str">
        <f aca="false">IF(OR(V2652="",L2652=""),"",V2652/(L2652*E2652)-1)</f>
        <v/>
      </c>
      <c r="AA2652" s="16" t="str">
        <f aca="false">IF(V2652="","SEM OFERTA",IF(OR(Y2652&gt;Premissas!$B$11,Y2652&lt;Premissas!$B$12),"VERIFICAR - UNIDADE/EMBALAGEM",IF(Y2652&gt;Premissas!$B$6,"NÃO COMPRAR - REAJUSTE &gt;5%","COMPRAR")))</f>
        <v>SEM OFERTA</v>
      </c>
      <c r="AB2652" s="18" t="str">
        <f aca="false">IF(W2652="DIMEC",S2652,IF(W2652="MEDCENTRO",U2652,""))</f>
        <v/>
      </c>
      <c r="AC2652" s="18" t="n">
        <f aca="false">IF(AA2652&lt;&gt;"COMPRAR",0,IF(AB2652="",I2652,MIN(I2652,AB2652)))</f>
        <v>0</v>
      </c>
      <c r="AD2652" s="19" t="n">
        <f aca="false">IF(AC2652&gt;0,AC2652*V2652,0)</f>
        <v>0</v>
      </c>
      <c r="AE2652" s="19" t="n">
        <f aca="false">IF(AC2652&gt;0,(M2652-V2652)*AC2652,0)</f>
        <v>0</v>
      </c>
      <c r="AF2652" s="16" t="str">
        <f aca="false">IF(AA2652&lt;&gt;"COMPRAR","",IF(AB2652="",IF(X2652="","",IF(X2652-V2652&lt;0.01,"EMPATE TÉCNICO","")),IF(AB2652&lt;I2652,"ESTOQUE INSUFICIENTE",IF(X2652="","",IF(X2652-V2652&lt;0.01,"EMPATE TÉCNICO","")))))</f>
        <v/>
      </c>
      <c r="AG2652" s="16" t="s">
        <v>1771</v>
      </c>
      <c r="AH2652" s="16" t="s">
        <v>8085</v>
      </c>
    </row>
    <row r="2653" customFormat="false" ht="15" hidden="false" customHeight="false" outlineLevel="0" collapsed="false">
      <c r="A2653" s="16" t="s">
        <v>8369</v>
      </c>
      <c r="B2653" s="17" t="s">
        <v>8370</v>
      </c>
      <c r="C2653" s="16" t="s">
        <v>8371</v>
      </c>
      <c r="D2653" s="16" t="s">
        <v>4475</v>
      </c>
      <c r="E2653" s="18" t="n">
        <v>8</v>
      </c>
      <c r="F2653" s="16" t="s">
        <v>43</v>
      </c>
      <c r="G2653" s="18" t="n">
        <v>0</v>
      </c>
      <c r="H2653" s="16" t="n">
        <v>0</v>
      </c>
      <c r="I2653" s="18" t="n">
        <v>1</v>
      </c>
      <c r="J2653" s="19" t="n">
        <v>209.07</v>
      </c>
      <c r="K2653" s="19" t="n">
        <v>209.07</v>
      </c>
      <c r="L2653" s="19" t="n">
        <v>209.07</v>
      </c>
      <c r="M2653" s="19" t="n">
        <f aca="false">IF(J2653&gt;0,J2653,K2653)*E2653</f>
        <v>1672.56</v>
      </c>
      <c r="N2653" s="20"/>
      <c r="O2653" s="21" t="str">
        <f aca="false">IF(R2653="","",ROUND(R2653*(1-Premissas!$B$4),4))</f>
        <v/>
      </c>
      <c r="P2653" s="22"/>
      <c r="Q2653" s="22"/>
      <c r="R2653" s="23"/>
      <c r="S2653" s="24"/>
      <c r="T2653" s="24"/>
      <c r="U2653" s="25"/>
      <c r="V2653" s="19" t="str">
        <f aca="false">IF(COUNT(N2653:Q2653)=0,"",MIN(N2653:Q2653))</f>
        <v/>
      </c>
      <c r="W2653" s="16" t="str">
        <f aca="false">IF(V2653="","",INDEX($N$4:$Q$4,MATCH(V2653,N2653:Q2653,0)))</f>
        <v/>
      </c>
      <c r="X2653" s="19" t="str">
        <f aca="false">IF(COUNT(N2653:Q2653)&lt;2,"",SMALL(N2653:Q2653,2))</f>
        <v/>
      </c>
      <c r="Y2653" s="26" t="str">
        <f aca="false">IF(OR(V2653="",M2653=0),"",V2653/M2653-1)</f>
        <v/>
      </c>
      <c r="Z2653" s="26" t="str">
        <f aca="false">IF(OR(V2653="",L2653=""),"",V2653/(L2653*E2653)-1)</f>
        <v/>
      </c>
      <c r="AA2653" s="16" t="str">
        <f aca="false">IF(V2653="","SEM OFERTA",IF(OR(Y2653&gt;Premissas!$B$11,Y2653&lt;Premissas!$B$12),"VERIFICAR - UNIDADE/EMBALAGEM",IF(Y2653&gt;Premissas!$B$6,"NÃO COMPRAR - REAJUSTE &gt;5%","COMPRAR")))</f>
        <v>SEM OFERTA</v>
      </c>
      <c r="AB2653" s="18" t="str">
        <f aca="false">IF(W2653="DIMEC",S2653,IF(W2653="MEDCENTRO",U2653,""))</f>
        <v/>
      </c>
      <c r="AC2653" s="18" t="n">
        <f aca="false">IF(AA2653&lt;&gt;"COMPRAR",0,IF(AB2653="",I2653,MIN(I2653,AB2653)))</f>
        <v>0</v>
      </c>
      <c r="AD2653" s="19" t="n">
        <f aca="false">IF(AC2653&gt;0,AC2653*V2653,0)</f>
        <v>0</v>
      </c>
      <c r="AE2653" s="19" t="n">
        <f aca="false">IF(AC2653&gt;0,(M2653-V2653)*AC2653,0)</f>
        <v>0</v>
      </c>
      <c r="AF2653" s="16" t="str">
        <f aca="false">IF(AA2653&lt;&gt;"COMPRAR","",IF(AB2653="",IF(X2653="","",IF(X2653-V2653&lt;0.01,"EMPATE TÉCNICO","")),IF(AB2653&lt;I2653,"ESTOQUE INSUFICIENTE",IF(X2653="","",IF(X2653-V2653&lt;0.01,"EMPATE TÉCNICO","")))))</f>
        <v/>
      </c>
      <c r="AG2653" s="16" t="s">
        <v>203</v>
      </c>
      <c r="AH2653" s="16" t="s">
        <v>8085</v>
      </c>
    </row>
    <row r="2654" customFormat="false" ht="15" hidden="false" customHeight="false" outlineLevel="0" collapsed="false">
      <c r="A2654" s="16" t="s">
        <v>8372</v>
      </c>
      <c r="B2654" s="17" t="s">
        <v>8373</v>
      </c>
      <c r="C2654" s="16" t="s">
        <v>8374</v>
      </c>
      <c r="D2654" s="16" t="s">
        <v>4475</v>
      </c>
      <c r="E2654" s="18" t="n">
        <v>1</v>
      </c>
      <c r="F2654" s="16" t="s">
        <v>43</v>
      </c>
      <c r="G2654" s="18" t="n">
        <v>0</v>
      </c>
      <c r="H2654" s="16" t="n">
        <v>0.3</v>
      </c>
      <c r="I2654" s="18" t="n">
        <v>1</v>
      </c>
      <c r="J2654" s="19" t="n">
        <v>40</v>
      </c>
      <c r="K2654" s="19" t="n">
        <v>40</v>
      </c>
      <c r="L2654" s="19" t="n">
        <v>40</v>
      </c>
      <c r="M2654" s="19" t="n">
        <f aca="false">IF(J2654&gt;0,J2654,K2654)*E2654</f>
        <v>40</v>
      </c>
      <c r="N2654" s="20"/>
      <c r="O2654" s="21" t="str">
        <f aca="false">IF(R2654="","",ROUND(R2654*(1-Premissas!$B$4),4))</f>
        <v/>
      </c>
      <c r="P2654" s="22"/>
      <c r="Q2654" s="22"/>
      <c r="R2654" s="23"/>
      <c r="S2654" s="24"/>
      <c r="T2654" s="24"/>
      <c r="U2654" s="25"/>
      <c r="V2654" s="19" t="str">
        <f aca="false">IF(COUNT(N2654:Q2654)=0,"",MIN(N2654:Q2654))</f>
        <v/>
      </c>
      <c r="W2654" s="16" t="str">
        <f aca="false">IF(V2654="","",INDEX($N$4:$Q$4,MATCH(V2654,N2654:Q2654,0)))</f>
        <v/>
      </c>
      <c r="X2654" s="19" t="str">
        <f aca="false">IF(COUNT(N2654:Q2654)&lt;2,"",SMALL(N2654:Q2654,2))</f>
        <v/>
      </c>
      <c r="Y2654" s="26" t="str">
        <f aca="false">IF(OR(V2654="",M2654=0),"",V2654/M2654-1)</f>
        <v/>
      </c>
      <c r="Z2654" s="26" t="str">
        <f aca="false">IF(OR(V2654="",L2654=""),"",V2654/(L2654*E2654)-1)</f>
        <v/>
      </c>
      <c r="AA2654" s="16" t="str">
        <f aca="false">IF(V2654="","SEM OFERTA",IF(OR(Y2654&gt;Premissas!$B$11,Y2654&lt;Premissas!$B$12),"VERIFICAR - UNIDADE/EMBALAGEM",IF(Y2654&gt;Premissas!$B$6,"NÃO COMPRAR - REAJUSTE &gt;5%","COMPRAR")))</f>
        <v>SEM OFERTA</v>
      </c>
      <c r="AB2654" s="18" t="str">
        <f aca="false">IF(W2654="DIMEC",S2654,IF(W2654="MEDCENTRO",U2654,""))</f>
        <v/>
      </c>
      <c r="AC2654" s="18" t="n">
        <f aca="false">IF(AA2654&lt;&gt;"COMPRAR",0,IF(AB2654="",I2654,MIN(I2654,AB2654)))</f>
        <v>0</v>
      </c>
      <c r="AD2654" s="19" t="n">
        <f aca="false">IF(AC2654&gt;0,AC2654*V2654,0)</f>
        <v>0</v>
      </c>
      <c r="AE2654" s="19" t="n">
        <f aca="false">IF(AC2654&gt;0,(M2654-V2654)*AC2654,0)</f>
        <v>0</v>
      </c>
      <c r="AF2654" s="16" t="str">
        <f aca="false">IF(AA2654&lt;&gt;"COMPRAR","",IF(AB2654="",IF(X2654="","",IF(X2654-V2654&lt;0.01,"EMPATE TÉCNICO","")),IF(AB2654&lt;I2654,"ESTOQUE INSUFICIENTE",IF(X2654="","",IF(X2654-V2654&lt;0.01,"EMPATE TÉCNICO","")))))</f>
        <v/>
      </c>
      <c r="AG2654" s="16" t="s">
        <v>360</v>
      </c>
      <c r="AH2654" s="16" t="s">
        <v>8085</v>
      </c>
    </row>
    <row r="2655" customFormat="false" ht="15" hidden="false" customHeight="false" outlineLevel="0" collapsed="false">
      <c r="A2655" s="16" t="s">
        <v>8375</v>
      </c>
      <c r="B2655" s="17" t="s">
        <v>8376</v>
      </c>
      <c r="C2655" s="16" t="s">
        <v>8377</v>
      </c>
      <c r="D2655" s="16" t="s">
        <v>3658</v>
      </c>
      <c r="E2655" s="18" t="n">
        <v>1</v>
      </c>
      <c r="F2655" s="16" t="s">
        <v>42</v>
      </c>
      <c r="G2655" s="18" t="n">
        <v>0</v>
      </c>
      <c r="H2655" s="16" t="n">
        <v>0.2</v>
      </c>
      <c r="I2655" s="18" t="n">
        <v>1</v>
      </c>
      <c r="J2655" s="19" t="n">
        <v>70.63</v>
      </c>
      <c r="K2655" s="19" t="n">
        <v>70.63</v>
      </c>
      <c r="L2655" s="19" t="n">
        <v>70.63</v>
      </c>
      <c r="M2655" s="19" t="n">
        <f aca="false">IF(J2655&gt;0,J2655,K2655)*E2655</f>
        <v>70.63</v>
      </c>
      <c r="N2655" s="20"/>
      <c r="O2655" s="21" t="str">
        <f aca="false">IF(R2655="","",ROUND(R2655*(1-Premissas!$B$4),4))</f>
        <v/>
      </c>
      <c r="P2655" s="22"/>
      <c r="Q2655" s="22"/>
      <c r="R2655" s="23"/>
      <c r="S2655" s="24"/>
      <c r="T2655" s="24"/>
      <c r="U2655" s="25"/>
      <c r="V2655" s="19" t="str">
        <f aca="false">IF(COUNT(N2655:Q2655)=0,"",MIN(N2655:Q2655))</f>
        <v/>
      </c>
      <c r="W2655" s="16" t="str">
        <f aca="false">IF(V2655="","",INDEX($N$4:$Q$4,MATCH(V2655,N2655:Q2655,0)))</f>
        <v/>
      </c>
      <c r="X2655" s="19" t="str">
        <f aca="false">IF(COUNT(N2655:Q2655)&lt;2,"",SMALL(N2655:Q2655,2))</f>
        <v/>
      </c>
      <c r="Y2655" s="26" t="str">
        <f aca="false">IF(OR(V2655="",M2655=0),"",V2655/M2655-1)</f>
        <v/>
      </c>
      <c r="Z2655" s="26" t="str">
        <f aca="false">IF(OR(V2655="",L2655=""),"",V2655/(L2655*E2655)-1)</f>
        <v/>
      </c>
      <c r="AA2655" s="16" t="str">
        <f aca="false">IF(V2655="","SEM OFERTA",IF(OR(Y2655&gt;Premissas!$B$11,Y2655&lt;Premissas!$B$12),"VERIFICAR - UNIDADE/EMBALAGEM",IF(Y2655&gt;Premissas!$B$6,"NÃO COMPRAR - REAJUSTE &gt;5%","COMPRAR")))</f>
        <v>SEM OFERTA</v>
      </c>
      <c r="AB2655" s="18" t="str">
        <f aca="false">IF(W2655="DIMEC",S2655,IF(W2655="MEDCENTRO",U2655,""))</f>
        <v/>
      </c>
      <c r="AC2655" s="18" t="n">
        <f aca="false">IF(AA2655&lt;&gt;"COMPRAR",0,IF(AB2655="",I2655,MIN(I2655,AB2655)))</f>
        <v>0</v>
      </c>
      <c r="AD2655" s="19" t="n">
        <f aca="false">IF(AC2655&gt;0,AC2655*V2655,0)</f>
        <v>0</v>
      </c>
      <c r="AE2655" s="19" t="n">
        <f aca="false">IF(AC2655&gt;0,(M2655-V2655)*AC2655,0)</f>
        <v>0</v>
      </c>
      <c r="AF2655" s="16" t="str">
        <f aca="false">IF(AA2655&lt;&gt;"COMPRAR","",IF(AB2655="",IF(X2655="","",IF(X2655-V2655&lt;0.01,"EMPATE TÉCNICO","")),IF(AB2655&lt;I2655,"ESTOQUE INSUFICIENTE",IF(X2655="","",IF(X2655-V2655&lt;0.01,"EMPATE TÉCNICO","")))))</f>
        <v/>
      </c>
      <c r="AG2655" s="16" t="s">
        <v>360</v>
      </c>
      <c r="AH2655" s="16" t="s">
        <v>8085</v>
      </c>
    </row>
    <row r="2656" customFormat="false" ht="15" hidden="false" customHeight="false" outlineLevel="0" collapsed="false">
      <c r="A2656" s="16" t="s">
        <v>8378</v>
      </c>
      <c r="B2656" s="17" t="s">
        <v>8379</v>
      </c>
      <c r="C2656" s="16" t="s">
        <v>8380</v>
      </c>
      <c r="D2656" s="16" t="s">
        <v>4475</v>
      </c>
      <c r="E2656" s="18" t="n">
        <v>1</v>
      </c>
      <c r="F2656" s="16" t="s">
        <v>42</v>
      </c>
      <c r="G2656" s="18" t="n">
        <v>0</v>
      </c>
      <c r="H2656" s="16" t="n">
        <v>1.2</v>
      </c>
      <c r="I2656" s="18" t="n">
        <v>3</v>
      </c>
      <c r="J2656" s="19" t="n">
        <v>48.99</v>
      </c>
      <c r="K2656" s="19" t="n">
        <v>48.99</v>
      </c>
      <c r="L2656" s="19" t="n">
        <v>44.99</v>
      </c>
      <c r="M2656" s="19" t="n">
        <f aca="false">IF(J2656&gt;0,J2656,K2656)*E2656</f>
        <v>48.99</v>
      </c>
      <c r="N2656" s="20"/>
      <c r="O2656" s="21" t="str">
        <f aca="false">IF(R2656="","",ROUND(R2656*(1-Premissas!$B$4),4))</f>
        <v/>
      </c>
      <c r="P2656" s="22"/>
      <c r="Q2656" s="22"/>
      <c r="R2656" s="23"/>
      <c r="S2656" s="24"/>
      <c r="T2656" s="24"/>
      <c r="U2656" s="25"/>
      <c r="V2656" s="19" t="str">
        <f aca="false">IF(COUNT(N2656:Q2656)=0,"",MIN(N2656:Q2656))</f>
        <v/>
      </c>
      <c r="W2656" s="16" t="str">
        <f aca="false">IF(V2656="","",INDEX($N$4:$Q$4,MATCH(V2656,N2656:Q2656,0)))</f>
        <v/>
      </c>
      <c r="X2656" s="19" t="str">
        <f aca="false">IF(COUNT(N2656:Q2656)&lt;2,"",SMALL(N2656:Q2656,2))</f>
        <v/>
      </c>
      <c r="Y2656" s="26" t="str">
        <f aca="false">IF(OR(V2656="",M2656=0),"",V2656/M2656-1)</f>
        <v/>
      </c>
      <c r="Z2656" s="26" t="str">
        <f aca="false">IF(OR(V2656="",L2656=""),"",V2656/(L2656*E2656)-1)</f>
        <v/>
      </c>
      <c r="AA2656" s="16" t="str">
        <f aca="false">IF(V2656="","SEM OFERTA",IF(OR(Y2656&gt;Premissas!$B$11,Y2656&lt;Premissas!$B$12),"VERIFICAR - UNIDADE/EMBALAGEM",IF(Y2656&gt;Premissas!$B$6,"NÃO COMPRAR - REAJUSTE &gt;5%","COMPRAR")))</f>
        <v>SEM OFERTA</v>
      </c>
      <c r="AB2656" s="18" t="str">
        <f aca="false">IF(W2656="DIMEC",S2656,IF(W2656="MEDCENTRO",U2656,""))</f>
        <v/>
      </c>
      <c r="AC2656" s="18" t="n">
        <f aca="false">IF(AA2656&lt;&gt;"COMPRAR",0,IF(AB2656="",I2656,MIN(I2656,AB2656)))</f>
        <v>0</v>
      </c>
      <c r="AD2656" s="19" t="n">
        <f aca="false">IF(AC2656&gt;0,AC2656*V2656,0)</f>
        <v>0</v>
      </c>
      <c r="AE2656" s="19" t="n">
        <f aca="false">IF(AC2656&gt;0,(M2656-V2656)*AC2656,0)</f>
        <v>0</v>
      </c>
      <c r="AF2656" s="16" t="str">
        <f aca="false">IF(AA2656&lt;&gt;"COMPRAR","",IF(AB2656="",IF(X2656="","",IF(X2656-V2656&lt;0.01,"EMPATE TÉCNICO","")),IF(AB2656&lt;I2656,"ESTOQUE INSUFICIENTE",IF(X2656="","",IF(X2656-V2656&lt;0.01,"EMPATE TÉCNICO","")))))</f>
        <v/>
      </c>
      <c r="AG2656" s="16" t="s">
        <v>1771</v>
      </c>
      <c r="AH2656" s="16" t="s">
        <v>8085</v>
      </c>
    </row>
    <row r="2657" customFormat="false" ht="15" hidden="false" customHeight="false" outlineLevel="0" collapsed="false">
      <c r="A2657" s="16" t="s">
        <v>8381</v>
      </c>
      <c r="B2657" s="17" t="s">
        <v>8382</v>
      </c>
      <c r="C2657" s="16" t="s">
        <v>8383</v>
      </c>
      <c r="D2657" s="16"/>
      <c r="E2657" s="18" t="n">
        <v>1</v>
      </c>
      <c r="F2657" s="16" t="s">
        <v>43</v>
      </c>
      <c r="G2657" s="18" t="n">
        <v>0</v>
      </c>
      <c r="H2657" s="16" t="n">
        <v>0.5</v>
      </c>
      <c r="I2657" s="18" t="n">
        <v>2</v>
      </c>
      <c r="J2657" s="19" t="n">
        <v>48.99</v>
      </c>
      <c r="K2657" s="19" t="n">
        <v>48.99</v>
      </c>
      <c r="L2657" s="19" t="n">
        <v>44.99</v>
      </c>
      <c r="M2657" s="19" t="n">
        <f aca="false">IF(J2657&gt;0,J2657,K2657)*E2657</f>
        <v>48.99</v>
      </c>
      <c r="N2657" s="20"/>
      <c r="O2657" s="21" t="str">
        <f aca="false">IF(R2657="","",ROUND(R2657*(1-Premissas!$B$4),4))</f>
        <v/>
      </c>
      <c r="P2657" s="22"/>
      <c r="Q2657" s="22"/>
      <c r="R2657" s="23"/>
      <c r="S2657" s="24"/>
      <c r="T2657" s="24"/>
      <c r="U2657" s="25"/>
      <c r="V2657" s="19" t="str">
        <f aca="false">IF(COUNT(N2657:Q2657)=0,"",MIN(N2657:Q2657))</f>
        <v/>
      </c>
      <c r="W2657" s="16" t="str">
        <f aca="false">IF(V2657="","",INDEX($N$4:$Q$4,MATCH(V2657,N2657:Q2657,0)))</f>
        <v/>
      </c>
      <c r="X2657" s="19" t="str">
        <f aca="false">IF(COUNT(N2657:Q2657)&lt;2,"",SMALL(N2657:Q2657,2))</f>
        <v/>
      </c>
      <c r="Y2657" s="26" t="str">
        <f aca="false">IF(OR(V2657="",M2657=0),"",V2657/M2657-1)</f>
        <v/>
      </c>
      <c r="Z2657" s="26" t="str">
        <f aca="false">IF(OR(V2657="",L2657=""),"",V2657/(L2657*E2657)-1)</f>
        <v/>
      </c>
      <c r="AA2657" s="16" t="str">
        <f aca="false">IF(V2657="","SEM OFERTA",IF(OR(Y2657&gt;Premissas!$B$11,Y2657&lt;Premissas!$B$12),"VERIFICAR - UNIDADE/EMBALAGEM",IF(Y2657&gt;Premissas!$B$6,"NÃO COMPRAR - REAJUSTE &gt;5%","COMPRAR")))</f>
        <v>SEM OFERTA</v>
      </c>
      <c r="AB2657" s="18" t="str">
        <f aca="false">IF(W2657="DIMEC",S2657,IF(W2657="MEDCENTRO",U2657,""))</f>
        <v/>
      </c>
      <c r="AC2657" s="18" t="n">
        <f aca="false">IF(AA2657&lt;&gt;"COMPRAR",0,IF(AB2657="",I2657,MIN(I2657,AB2657)))</f>
        <v>0</v>
      </c>
      <c r="AD2657" s="19" t="n">
        <f aca="false">IF(AC2657&gt;0,AC2657*V2657,0)</f>
        <v>0</v>
      </c>
      <c r="AE2657" s="19" t="n">
        <f aca="false">IF(AC2657&gt;0,(M2657-V2657)*AC2657,0)</f>
        <v>0</v>
      </c>
      <c r="AF2657" s="16" t="str">
        <f aca="false">IF(AA2657&lt;&gt;"COMPRAR","",IF(AB2657="",IF(X2657="","",IF(X2657-V2657&lt;0.01,"EMPATE TÉCNICO","")),IF(AB2657&lt;I2657,"ESTOQUE INSUFICIENTE",IF(X2657="","",IF(X2657-V2657&lt;0.01,"EMPATE TÉCNICO","")))))</f>
        <v/>
      </c>
      <c r="AG2657" s="16" t="s">
        <v>1771</v>
      </c>
      <c r="AH2657" s="16" t="s">
        <v>8085</v>
      </c>
    </row>
    <row r="2658" customFormat="false" ht="15" hidden="false" customHeight="false" outlineLevel="0" collapsed="false">
      <c r="A2658" s="16" t="s">
        <v>8384</v>
      </c>
      <c r="B2658" s="17" t="s">
        <v>8385</v>
      </c>
      <c r="C2658" s="16" t="s">
        <v>8386</v>
      </c>
      <c r="D2658" s="16" t="s">
        <v>4475</v>
      </c>
      <c r="E2658" s="18" t="n">
        <v>1</v>
      </c>
      <c r="F2658" s="16" t="s">
        <v>43</v>
      </c>
      <c r="G2658" s="18" t="n">
        <v>0</v>
      </c>
      <c r="H2658" s="16" t="n">
        <v>0</v>
      </c>
      <c r="I2658" s="18" t="n">
        <v>1</v>
      </c>
      <c r="J2658" s="19" t="n">
        <v>43.99</v>
      </c>
      <c r="K2658" s="19" t="n">
        <v>43.99</v>
      </c>
      <c r="L2658" s="19" t="n">
        <v>43.99</v>
      </c>
      <c r="M2658" s="19" t="n">
        <f aca="false">IF(J2658&gt;0,J2658,K2658)*E2658</f>
        <v>43.99</v>
      </c>
      <c r="N2658" s="20"/>
      <c r="O2658" s="21" t="str">
        <f aca="false">IF(R2658="","",ROUND(R2658*(1-Premissas!$B$4),4))</f>
        <v/>
      </c>
      <c r="P2658" s="22"/>
      <c r="Q2658" s="22"/>
      <c r="R2658" s="23"/>
      <c r="S2658" s="24"/>
      <c r="T2658" s="24"/>
      <c r="U2658" s="25"/>
      <c r="V2658" s="19" t="str">
        <f aca="false">IF(COUNT(N2658:Q2658)=0,"",MIN(N2658:Q2658))</f>
        <v/>
      </c>
      <c r="W2658" s="16" t="str">
        <f aca="false">IF(V2658="","",INDEX($N$4:$Q$4,MATCH(V2658,N2658:Q2658,0)))</f>
        <v/>
      </c>
      <c r="X2658" s="19" t="str">
        <f aca="false">IF(COUNT(N2658:Q2658)&lt;2,"",SMALL(N2658:Q2658,2))</f>
        <v/>
      </c>
      <c r="Y2658" s="26" t="str">
        <f aca="false">IF(OR(V2658="",M2658=0),"",V2658/M2658-1)</f>
        <v/>
      </c>
      <c r="Z2658" s="26" t="str">
        <f aca="false">IF(OR(V2658="",L2658=""),"",V2658/(L2658*E2658)-1)</f>
        <v/>
      </c>
      <c r="AA2658" s="16" t="str">
        <f aca="false">IF(V2658="","SEM OFERTA",IF(OR(Y2658&gt;Premissas!$B$11,Y2658&lt;Premissas!$B$12),"VERIFICAR - UNIDADE/EMBALAGEM",IF(Y2658&gt;Premissas!$B$6,"NÃO COMPRAR - REAJUSTE &gt;5%","COMPRAR")))</f>
        <v>SEM OFERTA</v>
      </c>
      <c r="AB2658" s="18" t="str">
        <f aca="false">IF(W2658="DIMEC",S2658,IF(W2658="MEDCENTRO",U2658,""))</f>
        <v/>
      </c>
      <c r="AC2658" s="18" t="n">
        <f aca="false">IF(AA2658&lt;&gt;"COMPRAR",0,IF(AB2658="",I2658,MIN(I2658,AB2658)))</f>
        <v>0</v>
      </c>
      <c r="AD2658" s="19" t="n">
        <f aca="false">IF(AC2658&gt;0,AC2658*V2658,0)</f>
        <v>0</v>
      </c>
      <c r="AE2658" s="19" t="n">
        <f aca="false">IF(AC2658&gt;0,(M2658-V2658)*AC2658,0)</f>
        <v>0</v>
      </c>
      <c r="AF2658" s="16" t="str">
        <f aca="false">IF(AA2658&lt;&gt;"COMPRAR","",IF(AB2658="",IF(X2658="","",IF(X2658-V2658&lt;0.01,"EMPATE TÉCNICO","")),IF(AB2658&lt;I2658,"ESTOQUE INSUFICIENTE",IF(X2658="","",IF(X2658-V2658&lt;0.01,"EMPATE TÉCNICO","")))))</f>
        <v/>
      </c>
      <c r="AG2658" s="16" t="s">
        <v>360</v>
      </c>
      <c r="AH2658" s="16" t="s">
        <v>8085</v>
      </c>
    </row>
    <row r="2659" customFormat="false" ht="15" hidden="false" customHeight="false" outlineLevel="0" collapsed="false">
      <c r="A2659" s="16" t="s">
        <v>8387</v>
      </c>
      <c r="B2659" s="17" t="s">
        <v>8388</v>
      </c>
      <c r="C2659" s="16" t="s">
        <v>8389</v>
      </c>
      <c r="D2659" s="16" t="s">
        <v>4475</v>
      </c>
      <c r="E2659" s="18" t="n">
        <v>1</v>
      </c>
      <c r="F2659" s="16" t="s">
        <v>43</v>
      </c>
      <c r="G2659" s="18" t="n">
        <v>0</v>
      </c>
      <c r="H2659" s="16" t="n">
        <v>0</v>
      </c>
      <c r="I2659" s="18" t="n">
        <v>1</v>
      </c>
      <c r="J2659" s="19" t="n">
        <v>29.9</v>
      </c>
      <c r="K2659" s="19" t="n">
        <v>29.9</v>
      </c>
      <c r="L2659" s="19" t="n">
        <v>29.9</v>
      </c>
      <c r="M2659" s="19" t="n">
        <f aca="false">IF(J2659&gt;0,J2659,K2659)*E2659</f>
        <v>29.9</v>
      </c>
      <c r="N2659" s="20"/>
      <c r="O2659" s="21" t="str">
        <f aca="false">IF(R2659="","",ROUND(R2659*(1-Premissas!$B$4),4))</f>
        <v/>
      </c>
      <c r="P2659" s="22"/>
      <c r="Q2659" s="22"/>
      <c r="R2659" s="23"/>
      <c r="S2659" s="24"/>
      <c r="T2659" s="24"/>
      <c r="U2659" s="25"/>
      <c r="V2659" s="19" t="str">
        <f aca="false">IF(COUNT(N2659:Q2659)=0,"",MIN(N2659:Q2659))</f>
        <v/>
      </c>
      <c r="W2659" s="16" t="str">
        <f aca="false">IF(V2659="","",INDEX($N$4:$Q$4,MATCH(V2659,N2659:Q2659,0)))</f>
        <v/>
      </c>
      <c r="X2659" s="19" t="str">
        <f aca="false">IF(COUNT(N2659:Q2659)&lt;2,"",SMALL(N2659:Q2659,2))</f>
        <v/>
      </c>
      <c r="Y2659" s="26" t="str">
        <f aca="false">IF(OR(V2659="",M2659=0),"",V2659/M2659-1)</f>
        <v/>
      </c>
      <c r="Z2659" s="26" t="str">
        <f aca="false">IF(OR(V2659="",L2659=""),"",V2659/(L2659*E2659)-1)</f>
        <v/>
      </c>
      <c r="AA2659" s="16" t="str">
        <f aca="false">IF(V2659="","SEM OFERTA",IF(OR(Y2659&gt;Premissas!$B$11,Y2659&lt;Premissas!$B$12),"VERIFICAR - UNIDADE/EMBALAGEM",IF(Y2659&gt;Premissas!$B$6,"NÃO COMPRAR - REAJUSTE &gt;5%","COMPRAR")))</f>
        <v>SEM OFERTA</v>
      </c>
      <c r="AB2659" s="18" t="str">
        <f aca="false">IF(W2659="DIMEC",S2659,IF(W2659="MEDCENTRO",U2659,""))</f>
        <v/>
      </c>
      <c r="AC2659" s="18" t="n">
        <f aca="false">IF(AA2659&lt;&gt;"COMPRAR",0,IF(AB2659="",I2659,MIN(I2659,AB2659)))</f>
        <v>0</v>
      </c>
      <c r="AD2659" s="19" t="n">
        <f aca="false">IF(AC2659&gt;0,AC2659*V2659,0)</f>
        <v>0</v>
      </c>
      <c r="AE2659" s="19" t="n">
        <f aca="false">IF(AC2659&gt;0,(M2659-V2659)*AC2659,0)</f>
        <v>0</v>
      </c>
      <c r="AF2659" s="16" t="str">
        <f aca="false">IF(AA2659&lt;&gt;"COMPRAR","",IF(AB2659="",IF(X2659="","",IF(X2659-V2659&lt;0.01,"EMPATE TÉCNICO","")),IF(AB2659&lt;I2659,"ESTOQUE INSUFICIENTE",IF(X2659="","",IF(X2659-V2659&lt;0.01,"EMPATE TÉCNICO","")))))</f>
        <v/>
      </c>
      <c r="AG2659" s="16" t="s">
        <v>360</v>
      </c>
      <c r="AH2659" s="16" t="s">
        <v>8085</v>
      </c>
    </row>
    <row r="2660" customFormat="false" ht="15" hidden="false" customHeight="false" outlineLevel="0" collapsed="false">
      <c r="A2660" s="16" t="s">
        <v>8390</v>
      </c>
      <c r="B2660" s="17" t="s">
        <v>8391</v>
      </c>
      <c r="C2660" s="16" t="s">
        <v>8392</v>
      </c>
      <c r="D2660" s="16" t="s">
        <v>4475</v>
      </c>
      <c r="E2660" s="18" t="n">
        <v>1</v>
      </c>
      <c r="F2660" s="16" t="s">
        <v>42</v>
      </c>
      <c r="G2660" s="18" t="n">
        <v>0</v>
      </c>
      <c r="H2660" s="16" t="n">
        <v>2.1</v>
      </c>
      <c r="I2660" s="18" t="n">
        <v>6</v>
      </c>
      <c r="J2660" s="19" t="n">
        <v>30.32</v>
      </c>
      <c r="K2660" s="19" t="n">
        <v>30.32</v>
      </c>
      <c r="L2660" s="19" t="n">
        <v>30.1</v>
      </c>
      <c r="M2660" s="19" t="n">
        <f aca="false">IF(J2660&gt;0,J2660,K2660)*E2660</f>
        <v>30.32</v>
      </c>
      <c r="N2660" s="20"/>
      <c r="O2660" s="21" t="str">
        <f aca="false">IF(R2660="","",ROUND(R2660*(1-Premissas!$B$4),4))</f>
        <v/>
      </c>
      <c r="P2660" s="22"/>
      <c r="Q2660" s="22"/>
      <c r="R2660" s="23"/>
      <c r="S2660" s="24"/>
      <c r="T2660" s="24"/>
      <c r="U2660" s="25"/>
      <c r="V2660" s="19" t="str">
        <f aca="false">IF(COUNT(N2660:Q2660)=0,"",MIN(N2660:Q2660))</f>
        <v/>
      </c>
      <c r="W2660" s="16" t="str">
        <f aca="false">IF(V2660="","",INDEX($N$4:$Q$4,MATCH(V2660,N2660:Q2660,0)))</f>
        <v/>
      </c>
      <c r="X2660" s="19" t="str">
        <f aca="false">IF(COUNT(N2660:Q2660)&lt;2,"",SMALL(N2660:Q2660,2))</f>
        <v/>
      </c>
      <c r="Y2660" s="26" t="str">
        <f aca="false">IF(OR(V2660="",M2660=0),"",V2660/M2660-1)</f>
        <v/>
      </c>
      <c r="Z2660" s="26" t="str">
        <f aca="false">IF(OR(V2660="",L2660=""),"",V2660/(L2660*E2660)-1)</f>
        <v/>
      </c>
      <c r="AA2660" s="16" t="str">
        <f aca="false">IF(V2660="","SEM OFERTA",IF(OR(Y2660&gt;Premissas!$B$11,Y2660&lt;Premissas!$B$12),"VERIFICAR - UNIDADE/EMBALAGEM",IF(Y2660&gt;Premissas!$B$6,"NÃO COMPRAR - REAJUSTE &gt;5%","COMPRAR")))</f>
        <v>SEM OFERTA</v>
      </c>
      <c r="AB2660" s="18" t="str">
        <f aca="false">IF(W2660="DIMEC",S2660,IF(W2660="MEDCENTRO",U2660,""))</f>
        <v/>
      </c>
      <c r="AC2660" s="18" t="n">
        <f aca="false">IF(AA2660&lt;&gt;"COMPRAR",0,IF(AB2660="",I2660,MIN(I2660,AB2660)))</f>
        <v>0</v>
      </c>
      <c r="AD2660" s="19" t="n">
        <f aca="false">IF(AC2660&gt;0,AC2660*V2660,0)</f>
        <v>0</v>
      </c>
      <c r="AE2660" s="19" t="n">
        <f aca="false">IF(AC2660&gt;0,(M2660-V2660)*AC2660,0)</f>
        <v>0</v>
      </c>
      <c r="AF2660" s="16" t="str">
        <f aca="false">IF(AA2660&lt;&gt;"COMPRAR","",IF(AB2660="",IF(X2660="","",IF(X2660-V2660&lt;0.01,"EMPATE TÉCNICO","")),IF(AB2660&lt;I2660,"ESTOQUE INSUFICIENTE",IF(X2660="","",IF(X2660-V2660&lt;0.01,"EMPATE TÉCNICO","")))))</f>
        <v/>
      </c>
      <c r="AG2660" s="16" t="s">
        <v>360</v>
      </c>
      <c r="AH2660" s="16" t="s">
        <v>8085</v>
      </c>
    </row>
    <row r="2661" customFormat="false" ht="15" hidden="false" customHeight="false" outlineLevel="0" collapsed="false">
      <c r="A2661" s="16" t="s">
        <v>8393</v>
      </c>
      <c r="B2661" s="17" t="s">
        <v>8394</v>
      </c>
      <c r="C2661" s="16" t="s">
        <v>8395</v>
      </c>
      <c r="D2661" s="16" t="s">
        <v>3920</v>
      </c>
      <c r="E2661" s="18" t="n">
        <v>1</v>
      </c>
      <c r="F2661" s="16" t="s">
        <v>43</v>
      </c>
      <c r="G2661" s="18" t="n">
        <v>0</v>
      </c>
      <c r="H2661" s="16" t="n">
        <v>0.6</v>
      </c>
      <c r="I2661" s="18" t="n">
        <v>2</v>
      </c>
      <c r="J2661" s="19" t="n">
        <v>30.31</v>
      </c>
      <c r="K2661" s="19" t="n">
        <v>30.31</v>
      </c>
      <c r="L2661" s="19" t="n">
        <v>30.31</v>
      </c>
      <c r="M2661" s="19" t="n">
        <f aca="false">IF(J2661&gt;0,J2661,K2661)*E2661</f>
        <v>30.31</v>
      </c>
      <c r="N2661" s="20"/>
      <c r="O2661" s="21" t="str">
        <f aca="false">IF(R2661="","",ROUND(R2661*(1-Premissas!$B$4),4))</f>
        <v/>
      </c>
      <c r="P2661" s="22"/>
      <c r="Q2661" s="22"/>
      <c r="R2661" s="23"/>
      <c r="S2661" s="24"/>
      <c r="T2661" s="24"/>
      <c r="U2661" s="25"/>
      <c r="V2661" s="19" t="str">
        <f aca="false">IF(COUNT(N2661:Q2661)=0,"",MIN(N2661:Q2661))</f>
        <v/>
      </c>
      <c r="W2661" s="16" t="str">
        <f aca="false">IF(V2661="","",INDEX($N$4:$Q$4,MATCH(V2661,N2661:Q2661,0)))</f>
        <v/>
      </c>
      <c r="X2661" s="19" t="str">
        <f aca="false">IF(COUNT(N2661:Q2661)&lt;2,"",SMALL(N2661:Q2661,2))</f>
        <v/>
      </c>
      <c r="Y2661" s="26" t="str">
        <f aca="false">IF(OR(V2661="",M2661=0),"",V2661/M2661-1)</f>
        <v/>
      </c>
      <c r="Z2661" s="26" t="str">
        <f aca="false">IF(OR(V2661="",L2661=""),"",V2661/(L2661*E2661)-1)</f>
        <v/>
      </c>
      <c r="AA2661" s="16" t="str">
        <f aca="false">IF(V2661="","SEM OFERTA",IF(OR(Y2661&gt;Premissas!$B$11,Y2661&lt;Premissas!$B$12),"VERIFICAR - UNIDADE/EMBALAGEM",IF(Y2661&gt;Premissas!$B$6,"NÃO COMPRAR - REAJUSTE &gt;5%","COMPRAR")))</f>
        <v>SEM OFERTA</v>
      </c>
      <c r="AB2661" s="18" t="str">
        <f aca="false">IF(W2661="DIMEC",S2661,IF(W2661="MEDCENTRO",U2661,""))</f>
        <v/>
      </c>
      <c r="AC2661" s="18" t="n">
        <f aca="false">IF(AA2661&lt;&gt;"COMPRAR",0,IF(AB2661="",I2661,MIN(I2661,AB2661)))</f>
        <v>0</v>
      </c>
      <c r="AD2661" s="19" t="n">
        <f aca="false">IF(AC2661&gt;0,AC2661*V2661,0)</f>
        <v>0</v>
      </c>
      <c r="AE2661" s="19" t="n">
        <f aca="false">IF(AC2661&gt;0,(M2661-V2661)*AC2661,0)</f>
        <v>0</v>
      </c>
      <c r="AF2661" s="16" t="str">
        <f aca="false">IF(AA2661&lt;&gt;"COMPRAR","",IF(AB2661="",IF(X2661="","",IF(X2661-V2661&lt;0.01,"EMPATE TÉCNICO","")),IF(AB2661&lt;I2661,"ESTOQUE INSUFICIENTE",IF(X2661="","",IF(X2661-V2661&lt;0.01,"EMPATE TÉCNICO","")))))</f>
        <v/>
      </c>
      <c r="AG2661" s="16" t="s">
        <v>360</v>
      </c>
      <c r="AH2661" s="16" t="s">
        <v>8085</v>
      </c>
    </row>
    <row r="2662" customFormat="false" ht="15" hidden="false" customHeight="false" outlineLevel="0" collapsed="false">
      <c r="A2662" s="16" t="s">
        <v>8396</v>
      </c>
      <c r="B2662" s="17" t="s">
        <v>8397</v>
      </c>
      <c r="C2662" s="16" t="s">
        <v>8398</v>
      </c>
      <c r="D2662" s="16" t="s">
        <v>3658</v>
      </c>
      <c r="E2662" s="18" t="n">
        <v>1</v>
      </c>
      <c r="F2662" s="16" t="s">
        <v>43</v>
      </c>
      <c r="G2662" s="18" t="n">
        <v>0</v>
      </c>
      <c r="H2662" s="16" t="n">
        <v>1.3</v>
      </c>
      <c r="I2662" s="18" t="n">
        <v>4</v>
      </c>
      <c r="J2662" s="19" t="n">
        <v>20.12</v>
      </c>
      <c r="K2662" s="19" t="n">
        <v>20.12</v>
      </c>
      <c r="L2662" s="19" t="n">
        <v>20.12</v>
      </c>
      <c r="M2662" s="19" t="n">
        <f aca="false">IF(J2662&gt;0,J2662,K2662)*E2662</f>
        <v>20.12</v>
      </c>
      <c r="N2662" s="20"/>
      <c r="O2662" s="21" t="str">
        <f aca="false">IF(R2662="","",ROUND(R2662*(1-Premissas!$B$4),4))</f>
        <v/>
      </c>
      <c r="P2662" s="22"/>
      <c r="Q2662" s="22"/>
      <c r="R2662" s="23"/>
      <c r="S2662" s="24"/>
      <c r="T2662" s="24"/>
      <c r="U2662" s="25"/>
      <c r="V2662" s="19" t="str">
        <f aca="false">IF(COUNT(N2662:Q2662)=0,"",MIN(N2662:Q2662))</f>
        <v/>
      </c>
      <c r="W2662" s="16" t="str">
        <f aca="false">IF(V2662="","",INDEX($N$4:$Q$4,MATCH(V2662,N2662:Q2662,0)))</f>
        <v/>
      </c>
      <c r="X2662" s="19" t="str">
        <f aca="false">IF(COUNT(N2662:Q2662)&lt;2,"",SMALL(N2662:Q2662,2))</f>
        <v/>
      </c>
      <c r="Y2662" s="26" t="str">
        <f aca="false">IF(OR(V2662="",M2662=0),"",V2662/M2662-1)</f>
        <v/>
      </c>
      <c r="Z2662" s="26" t="str">
        <f aca="false">IF(OR(V2662="",L2662=""),"",V2662/(L2662*E2662)-1)</f>
        <v/>
      </c>
      <c r="AA2662" s="16" t="str">
        <f aca="false">IF(V2662="","SEM OFERTA",IF(OR(Y2662&gt;Premissas!$B$11,Y2662&lt;Premissas!$B$12),"VERIFICAR - UNIDADE/EMBALAGEM",IF(Y2662&gt;Premissas!$B$6,"NÃO COMPRAR - REAJUSTE &gt;5%","COMPRAR")))</f>
        <v>SEM OFERTA</v>
      </c>
      <c r="AB2662" s="18" t="str">
        <f aca="false">IF(W2662="DIMEC",S2662,IF(W2662="MEDCENTRO",U2662,""))</f>
        <v/>
      </c>
      <c r="AC2662" s="18" t="n">
        <f aca="false">IF(AA2662&lt;&gt;"COMPRAR",0,IF(AB2662="",I2662,MIN(I2662,AB2662)))</f>
        <v>0</v>
      </c>
      <c r="AD2662" s="19" t="n">
        <f aca="false">IF(AC2662&gt;0,AC2662*V2662,0)</f>
        <v>0</v>
      </c>
      <c r="AE2662" s="19" t="n">
        <f aca="false">IF(AC2662&gt;0,(M2662-V2662)*AC2662,0)</f>
        <v>0</v>
      </c>
      <c r="AF2662" s="16" t="str">
        <f aca="false">IF(AA2662&lt;&gt;"COMPRAR","",IF(AB2662="",IF(X2662="","",IF(X2662-V2662&lt;0.01,"EMPATE TÉCNICO","")),IF(AB2662&lt;I2662,"ESTOQUE INSUFICIENTE",IF(X2662="","",IF(X2662-V2662&lt;0.01,"EMPATE TÉCNICO","")))))</f>
        <v/>
      </c>
      <c r="AG2662" s="16" t="s">
        <v>360</v>
      </c>
      <c r="AH2662" s="16" t="s">
        <v>8085</v>
      </c>
    </row>
    <row r="2663" customFormat="false" ht="15" hidden="false" customHeight="false" outlineLevel="0" collapsed="false">
      <c r="A2663" s="16" t="s">
        <v>8399</v>
      </c>
      <c r="B2663" s="17" t="s">
        <v>8400</v>
      </c>
      <c r="C2663" s="16" t="s">
        <v>8401</v>
      </c>
      <c r="D2663" s="16" t="s">
        <v>4475</v>
      </c>
      <c r="E2663" s="18" t="n">
        <v>1</v>
      </c>
      <c r="F2663" s="16" t="s">
        <v>42</v>
      </c>
      <c r="G2663" s="18" t="n">
        <v>1</v>
      </c>
      <c r="H2663" s="16" t="n">
        <v>2.4</v>
      </c>
      <c r="I2663" s="18" t="n">
        <v>6</v>
      </c>
      <c r="J2663" s="19" t="n">
        <v>20.76</v>
      </c>
      <c r="K2663" s="19" t="n">
        <v>20.76</v>
      </c>
      <c r="L2663" s="19" t="n">
        <v>19.98</v>
      </c>
      <c r="M2663" s="19" t="n">
        <f aca="false">IF(J2663&gt;0,J2663,K2663)*E2663</f>
        <v>20.76</v>
      </c>
      <c r="N2663" s="20"/>
      <c r="O2663" s="21" t="str">
        <f aca="false">IF(R2663="","",ROUND(R2663*(1-Premissas!$B$4),4))</f>
        <v/>
      </c>
      <c r="P2663" s="22"/>
      <c r="Q2663" s="22"/>
      <c r="R2663" s="23"/>
      <c r="S2663" s="24"/>
      <c r="T2663" s="24"/>
      <c r="U2663" s="25"/>
      <c r="V2663" s="19" t="str">
        <f aca="false">IF(COUNT(N2663:Q2663)=0,"",MIN(N2663:Q2663))</f>
        <v/>
      </c>
      <c r="W2663" s="16" t="str">
        <f aca="false">IF(V2663="","",INDEX($N$4:$Q$4,MATCH(V2663,N2663:Q2663,0)))</f>
        <v/>
      </c>
      <c r="X2663" s="19" t="str">
        <f aca="false">IF(COUNT(N2663:Q2663)&lt;2,"",SMALL(N2663:Q2663,2))</f>
        <v/>
      </c>
      <c r="Y2663" s="26" t="str">
        <f aca="false">IF(OR(V2663="",M2663=0),"",V2663/M2663-1)</f>
        <v/>
      </c>
      <c r="Z2663" s="26" t="str">
        <f aca="false">IF(OR(V2663="",L2663=""),"",V2663/(L2663*E2663)-1)</f>
        <v/>
      </c>
      <c r="AA2663" s="16" t="str">
        <f aca="false">IF(V2663="","SEM OFERTA",IF(OR(Y2663&gt;Premissas!$B$11,Y2663&lt;Premissas!$B$12),"VERIFICAR - UNIDADE/EMBALAGEM",IF(Y2663&gt;Premissas!$B$6,"NÃO COMPRAR - REAJUSTE &gt;5%","COMPRAR")))</f>
        <v>SEM OFERTA</v>
      </c>
      <c r="AB2663" s="18" t="str">
        <f aca="false">IF(W2663="DIMEC",S2663,IF(W2663="MEDCENTRO",U2663,""))</f>
        <v/>
      </c>
      <c r="AC2663" s="18" t="n">
        <f aca="false">IF(AA2663&lt;&gt;"COMPRAR",0,IF(AB2663="",I2663,MIN(I2663,AB2663)))</f>
        <v>0</v>
      </c>
      <c r="AD2663" s="19" t="n">
        <f aca="false">IF(AC2663&gt;0,AC2663*V2663,0)</f>
        <v>0</v>
      </c>
      <c r="AE2663" s="19" t="n">
        <f aca="false">IF(AC2663&gt;0,(M2663-V2663)*AC2663,0)</f>
        <v>0</v>
      </c>
      <c r="AF2663" s="16" t="str">
        <f aca="false">IF(AA2663&lt;&gt;"COMPRAR","",IF(AB2663="",IF(X2663="","",IF(X2663-V2663&lt;0.01,"EMPATE TÉCNICO","")),IF(AB2663&lt;I2663,"ESTOQUE INSUFICIENTE",IF(X2663="","",IF(X2663-V2663&lt;0.01,"EMPATE TÉCNICO","")))))</f>
        <v/>
      </c>
      <c r="AG2663" s="16" t="s">
        <v>360</v>
      </c>
      <c r="AH2663" s="16" t="s">
        <v>8085</v>
      </c>
    </row>
    <row r="2664" customFormat="false" ht="15" hidden="false" customHeight="false" outlineLevel="0" collapsed="false">
      <c r="A2664" s="16" t="s">
        <v>8402</v>
      </c>
      <c r="B2664" s="17" t="s">
        <v>8403</v>
      </c>
      <c r="C2664" s="16" t="s">
        <v>8404</v>
      </c>
      <c r="D2664" s="16" t="s">
        <v>8405</v>
      </c>
      <c r="E2664" s="18" t="n">
        <v>1</v>
      </c>
      <c r="F2664" s="16" t="s">
        <v>43</v>
      </c>
      <c r="G2664" s="18" t="n">
        <v>0</v>
      </c>
      <c r="H2664" s="16" t="n">
        <v>0.8</v>
      </c>
      <c r="I2664" s="18" t="n">
        <v>2</v>
      </c>
      <c r="J2664" s="19" t="n">
        <v>20.12</v>
      </c>
      <c r="K2664" s="19" t="n">
        <v>20.12</v>
      </c>
      <c r="L2664" s="19" t="n">
        <v>20.12</v>
      </c>
      <c r="M2664" s="19" t="n">
        <f aca="false">IF(J2664&gt;0,J2664,K2664)*E2664</f>
        <v>20.12</v>
      </c>
      <c r="N2664" s="20"/>
      <c r="O2664" s="21" t="str">
        <f aca="false">IF(R2664="","",ROUND(R2664*(1-Premissas!$B$4),4))</f>
        <v/>
      </c>
      <c r="P2664" s="22"/>
      <c r="Q2664" s="22"/>
      <c r="R2664" s="23"/>
      <c r="S2664" s="24"/>
      <c r="T2664" s="24"/>
      <c r="U2664" s="25"/>
      <c r="V2664" s="19" t="str">
        <f aca="false">IF(COUNT(N2664:Q2664)=0,"",MIN(N2664:Q2664))</f>
        <v/>
      </c>
      <c r="W2664" s="16" t="str">
        <f aca="false">IF(V2664="","",INDEX($N$4:$Q$4,MATCH(V2664,N2664:Q2664,0)))</f>
        <v/>
      </c>
      <c r="X2664" s="19" t="str">
        <f aca="false">IF(COUNT(N2664:Q2664)&lt;2,"",SMALL(N2664:Q2664,2))</f>
        <v/>
      </c>
      <c r="Y2664" s="26" t="str">
        <f aca="false">IF(OR(V2664="",M2664=0),"",V2664/M2664-1)</f>
        <v/>
      </c>
      <c r="Z2664" s="26" t="str">
        <f aca="false">IF(OR(V2664="",L2664=""),"",V2664/(L2664*E2664)-1)</f>
        <v/>
      </c>
      <c r="AA2664" s="16" t="str">
        <f aca="false">IF(V2664="","SEM OFERTA",IF(OR(Y2664&gt;Premissas!$B$11,Y2664&lt;Premissas!$B$12),"VERIFICAR - UNIDADE/EMBALAGEM",IF(Y2664&gt;Premissas!$B$6,"NÃO COMPRAR - REAJUSTE &gt;5%","COMPRAR")))</f>
        <v>SEM OFERTA</v>
      </c>
      <c r="AB2664" s="18" t="str">
        <f aca="false">IF(W2664="DIMEC",S2664,IF(W2664="MEDCENTRO",U2664,""))</f>
        <v/>
      </c>
      <c r="AC2664" s="18" t="n">
        <f aca="false">IF(AA2664&lt;&gt;"COMPRAR",0,IF(AB2664="",I2664,MIN(I2664,AB2664)))</f>
        <v>0</v>
      </c>
      <c r="AD2664" s="19" t="n">
        <f aca="false">IF(AC2664&gt;0,AC2664*V2664,0)</f>
        <v>0</v>
      </c>
      <c r="AE2664" s="19" t="n">
        <f aca="false">IF(AC2664&gt;0,(M2664-V2664)*AC2664,0)</f>
        <v>0</v>
      </c>
      <c r="AF2664" s="16" t="str">
        <f aca="false">IF(AA2664&lt;&gt;"COMPRAR","",IF(AB2664="",IF(X2664="","",IF(X2664-V2664&lt;0.01,"EMPATE TÉCNICO","")),IF(AB2664&lt;I2664,"ESTOQUE INSUFICIENTE",IF(X2664="","",IF(X2664-V2664&lt;0.01,"EMPATE TÉCNICO","")))))</f>
        <v/>
      </c>
      <c r="AG2664" s="16" t="s">
        <v>360</v>
      </c>
      <c r="AH2664" s="16" t="s">
        <v>8085</v>
      </c>
    </row>
    <row r="2665" customFormat="false" ht="15" hidden="false" customHeight="false" outlineLevel="0" collapsed="false">
      <c r="A2665" s="16" t="s">
        <v>8406</v>
      </c>
      <c r="B2665" s="17" t="s">
        <v>8407</v>
      </c>
      <c r="C2665" s="16" t="s">
        <v>8408</v>
      </c>
      <c r="D2665" s="16" t="s">
        <v>3658</v>
      </c>
      <c r="E2665" s="18" t="n">
        <v>1</v>
      </c>
      <c r="F2665" s="16" t="s">
        <v>43</v>
      </c>
      <c r="G2665" s="18" t="n">
        <v>0</v>
      </c>
      <c r="H2665" s="16" t="n">
        <v>0.8</v>
      </c>
      <c r="I2665" s="18" t="n">
        <v>3</v>
      </c>
      <c r="J2665" s="19" t="n">
        <v>20</v>
      </c>
      <c r="K2665" s="19" t="n">
        <v>20</v>
      </c>
      <c r="L2665" s="19" t="n">
        <v>20</v>
      </c>
      <c r="M2665" s="19" t="n">
        <f aca="false">IF(J2665&gt;0,J2665,K2665)*E2665</f>
        <v>20</v>
      </c>
      <c r="N2665" s="20"/>
      <c r="O2665" s="21" t="str">
        <f aca="false">IF(R2665="","",ROUND(R2665*(1-Premissas!$B$4),4))</f>
        <v/>
      </c>
      <c r="P2665" s="22"/>
      <c r="Q2665" s="22"/>
      <c r="R2665" s="23"/>
      <c r="S2665" s="24"/>
      <c r="T2665" s="24"/>
      <c r="U2665" s="25"/>
      <c r="V2665" s="19" t="str">
        <f aca="false">IF(COUNT(N2665:Q2665)=0,"",MIN(N2665:Q2665))</f>
        <v/>
      </c>
      <c r="W2665" s="16" t="str">
        <f aca="false">IF(V2665="","",INDEX($N$4:$Q$4,MATCH(V2665,N2665:Q2665,0)))</f>
        <v/>
      </c>
      <c r="X2665" s="19" t="str">
        <f aca="false">IF(COUNT(N2665:Q2665)&lt;2,"",SMALL(N2665:Q2665,2))</f>
        <v/>
      </c>
      <c r="Y2665" s="26" t="str">
        <f aca="false">IF(OR(V2665="",M2665=0),"",V2665/M2665-1)</f>
        <v/>
      </c>
      <c r="Z2665" s="26" t="str">
        <f aca="false">IF(OR(V2665="",L2665=""),"",V2665/(L2665*E2665)-1)</f>
        <v/>
      </c>
      <c r="AA2665" s="16" t="str">
        <f aca="false">IF(V2665="","SEM OFERTA",IF(OR(Y2665&gt;Premissas!$B$11,Y2665&lt;Premissas!$B$12),"VERIFICAR - UNIDADE/EMBALAGEM",IF(Y2665&gt;Premissas!$B$6,"NÃO COMPRAR - REAJUSTE &gt;5%","COMPRAR")))</f>
        <v>SEM OFERTA</v>
      </c>
      <c r="AB2665" s="18" t="str">
        <f aca="false">IF(W2665="DIMEC",S2665,IF(W2665="MEDCENTRO",U2665,""))</f>
        <v/>
      </c>
      <c r="AC2665" s="18" t="n">
        <f aca="false">IF(AA2665&lt;&gt;"COMPRAR",0,IF(AB2665="",I2665,MIN(I2665,AB2665)))</f>
        <v>0</v>
      </c>
      <c r="AD2665" s="19" t="n">
        <f aca="false">IF(AC2665&gt;0,AC2665*V2665,0)</f>
        <v>0</v>
      </c>
      <c r="AE2665" s="19" t="n">
        <f aca="false">IF(AC2665&gt;0,(M2665-V2665)*AC2665,0)</f>
        <v>0</v>
      </c>
      <c r="AF2665" s="16" t="str">
        <f aca="false">IF(AA2665&lt;&gt;"COMPRAR","",IF(AB2665="",IF(X2665="","",IF(X2665-V2665&lt;0.01,"EMPATE TÉCNICO","")),IF(AB2665&lt;I2665,"ESTOQUE INSUFICIENTE",IF(X2665="","",IF(X2665-V2665&lt;0.01,"EMPATE TÉCNICO","")))))</f>
        <v/>
      </c>
      <c r="AG2665" s="16" t="s">
        <v>360</v>
      </c>
      <c r="AH2665" s="16" t="s">
        <v>8085</v>
      </c>
    </row>
    <row r="2666" customFormat="false" ht="15" hidden="false" customHeight="false" outlineLevel="0" collapsed="false">
      <c r="A2666" s="16" t="s">
        <v>8409</v>
      </c>
      <c r="B2666" s="17" t="s">
        <v>8410</v>
      </c>
      <c r="C2666" s="16" t="s">
        <v>8411</v>
      </c>
      <c r="D2666" s="16" t="s">
        <v>4475</v>
      </c>
      <c r="E2666" s="18" t="n">
        <v>1</v>
      </c>
      <c r="F2666" s="16" t="s">
        <v>43</v>
      </c>
      <c r="G2666" s="18" t="n">
        <v>0</v>
      </c>
      <c r="H2666" s="16" t="n">
        <v>0.1</v>
      </c>
      <c r="I2666" s="18" t="n">
        <v>1</v>
      </c>
      <c r="J2666" s="19" t="n">
        <v>37.99</v>
      </c>
      <c r="K2666" s="19" t="n">
        <v>37.99</v>
      </c>
      <c r="L2666" s="19" t="n">
        <v>37.99</v>
      </c>
      <c r="M2666" s="19" t="n">
        <f aca="false">IF(J2666&gt;0,J2666,K2666)*E2666</f>
        <v>37.99</v>
      </c>
      <c r="N2666" s="20"/>
      <c r="O2666" s="21" t="str">
        <f aca="false">IF(R2666="","",ROUND(R2666*(1-Premissas!$B$4),4))</f>
        <v/>
      </c>
      <c r="P2666" s="22"/>
      <c r="Q2666" s="22"/>
      <c r="R2666" s="23"/>
      <c r="S2666" s="24"/>
      <c r="T2666" s="24"/>
      <c r="U2666" s="25"/>
      <c r="V2666" s="19" t="str">
        <f aca="false">IF(COUNT(N2666:Q2666)=0,"",MIN(N2666:Q2666))</f>
        <v/>
      </c>
      <c r="W2666" s="16" t="str">
        <f aca="false">IF(V2666="","",INDEX($N$4:$Q$4,MATCH(V2666,N2666:Q2666,0)))</f>
        <v/>
      </c>
      <c r="X2666" s="19" t="str">
        <f aca="false">IF(COUNT(N2666:Q2666)&lt;2,"",SMALL(N2666:Q2666,2))</f>
        <v/>
      </c>
      <c r="Y2666" s="26" t="str">
        <f aca="false">IF(OR(V2666="",M2666=0),"",V2666/M2666-1)</f>
        <v/>
      </c>
      <c r="Z2666" s="26" t="str">
        <f aca="false">IF(OR(V2666="",L2666=""),"",V2666/(L2666*E2666)-1)</f>
        <v/>
      </c>
      <c r="AA2666" s="16" t="str">
        <f aca="false">IF(V2666="","SEM OFERTA",IF(OR(Y2666&gt;Premissas!$B$11,Y2666&lt;Premissas!$B$12),"VERIFICAR - UNIDADE/EMBALAGEM",IF(Y2666&gt;Premissas!$B$6,"NÃO COMPRAR - REAJUSTE &gt;5%","COMPRAR")))</f>
        <v>SEM OFERTA</v>
      </c>
      <c r="AB2666" s="18" t="str">
        <f aca="false">IF(W2666="DIMEC",S2666,IF(W2666="MEDCENTRO",U2666,""))</f>
        <v/>
      </c>
      <c r="AC2666" s="18" t="n">
        <f aca="false">IF(AA2666&lt;&gt;"COMPRAR",0,IF(AB2666="",I2666,MIN(I2666,AB2666)))</f>
        <v>0</v>
      </c>
      <c r="AD2666" s="19" t="n">
        <f aca="false">IF(AC2666&gt;0,AC2666*V2666,0)</f>
        <v>0</v>
      </c>
      <c r="AE2666" s="19" t="n">
        <f aca="false">IF(AC2666&gt;0,(M2666-V2666)*AC2666,0)</f>
        <v>0</v>
      </c>
      <c r="AF2666" s="16" t="str">
        <f aca="false">IF(AA2666&lt;&gt;"COMPRAR","",IF(AB2666="",IF(X2666="","",IF(X2666-V2666&lt;0.01,"EMPATE TÉCNICO","")),IF(AB2666&lt;I2666,"ESTOQUE INSUFICIENTE",IF(X2666="","",IF(X2666-V2666&lt;0.01,"EMPATE TÉCNICO","")))))</f>
        <v/>
      </c>
      <c r="AG2666" s="16" t="s">
        <v>360</v>
      </c>
      <c r="AH2666" s="16" t="s">
        <v>8085</v>
      </c>
    </row>
    <row r="2667" customFormat="false" ht="15" hidden="false" customHeight="false" outlineLevel="0" collapsed="false">
      <c r="A2667" s="16" t="s">
        <v>8412</v>
      </c>
      <c r="B2667" s="17" t="s">
        <v>8413</v>
      </c>
      <c r="C2667" s="16" t="s">
        <v>8414</v>
      </c>
      <c r="D2667" s="16" t="s">
        <v>8415</v>
      </c>
      <c r="E2667" s="18" t="n">
        <v>1</v>
      </c>
      <c r="F2667" s="16" t="s">
        <v>43</v>
      </c>
      <c r="G2667" s="18" t="n">
        <v>0</v>
      </c>
      <c r="H2667" s="16" t="n">
        <v>1.6</v>
      </c>
      <c r="I2667" s="18" t="n">
        <v>5</v>
      </c>
      <c r="J2667" s="19" t="n">
        <v>14.1758333333333</v>
      </c>
      <c r="K2667" s="19" t="n">
        <v>14.1758333333333</v>
      </c>
      <c r="L2667" s="19" t="n">
        <v>14.1758</v>
      </c>
      <c r="M2667" s="19" t="n">
        <f aca="false">IF(J2667&gt;0,J2667,K2667)*E2667</f>
        <v>14.1758333333333</v>
      </c>
      <c r="N2667" s="20"/>
      <c r="O2667" s="21" t="str">
        <f aca="false">IF(R2667="","",ROUND(R2667*(1-Premissas!$B$4),4))</f>
        <v/>
      </c>
      <c r="P2667" s="22"/>
      <c r="Q2667" s="22"/>
      <c r="R2667" s="23"/>
      <c r="S2667" s="24"/>
      <c r="T2667" s="24"/>
      <c r="U2667" s="25"/>
      <c r="V2667" s="19" t="str">
        <f aca="false">IF(COUNT(N2667:Q2667)=0,"",MIN(N2667:Q2667))</f>
        <v/>
      </c>
      <c r="W2667" s="16" t="str">
        <f aca="false">IF(V2667="","",INDEX($N$4:$Q$4,MATCH(V2667,N2667:Q2667,0)))</f>
        <v/>
      </c>
      <c r="X2667" s="19" t="str">
        <f aca="false">IF(COUNT(N2667:Q2667)&lt;2,"",SMALL(N2667:Q2667,2))</f>
        <v/>
      </c>
      <c r="Y2667" s="26" t="str">
        <f aca="false">IF(OR(V2667="",M2667=0),"",V2667/M2667-1)</f>
        <v/>
      </c>
      <c r="Z2667" s="26" t="str">
        <f aca="false">IF(OR(V2667="",L2667=""),"",V2667/(L2667*E2667)-1)</f>
        <v/>
      </c>
      <c r="AA2667" s="16" t="str">
        <f aca="false">IF(V2667="","SEM OFERTA",IF(OR(Y2667&gt;Premissas!$B$11,Y2667&lt;Premissas!$B$12),"VERIFICAR - UNIDADE/EMBALAGEM",IF(Y2667&gt;Premissas!$B$6,"NÃO COMPRAR - REAJUSTE &gt;5%","COMPRAR")))</f>
        <v>SEM OFERTA</v>
      </c>
      <c r="AB2667" s="18" t="str">
        <f aca="false">IF(W2667="DIMEC",S2667,IF(W2667="MEDCENTRO",U2667,""))</f>
        <v/>
      </c>
      <c r="AC2667" s="18" t="n">
        <f aca="false">IF(AA2667&lt;&gt;"COMPRAR",0,IF(AB2667="",I2667,MIN(I2667,AB2667)))</f>
        <v>0</v>
      </c>
      <c r="AD2667" s="19" t="n">
        <f aca="false">IF(AC2667&gt;0,AC2667*V2667,0)</f>
        <v>0</v>
      </c>
      <c r="AE2667" s="19" t="n">
        <f aca="false">IF(AC2667&gt;0,(M2667-V2667)*AC2667,0)</f>
        <v>0</v>
      </c>
      <c r="AF2667" s="16" t="str">
        <f aca="false">IF(AA2667&lt;&gt;"COMPRAR","",IF(AB2667="",IF(X2667="","",IF(X2667-V2667&lt;0.01,"EMPATE TÉCNICO","")),IF(AB2667&lt;I2667,"ESTOQUE INSUFICIENTE",IF(X2667="","",IF(X2667-V2667&lt;0.01,"EMPATE TÉCNICO","")))))</f>
        <v/>
      </c>
      <c r="AG2667" s="16" t="s">
        <v>1838</v>
      </c>
      <c r="AH2667" s="16" t="s">
        <v>8085</v>
      </c>
    </row>
    <row r="2668" customFormat="false" ht="15" hidden="false" customHeight="false" outlineLevel="0" collapsed="false">
      <c r="A2668" s="16" t="s">
        <v>8416</v>
      </c>
      <c r="B2668" s="17" t="s">
        <v>8417</v>
      </c>
      <c r="C2668" s="16" t="s">
        <v>8418</v>
      </c>
      <c r="D2668" s="16" t="s">
        <v>8415</v>
      </c>
      <c r="E2668" s="18" t="n">
        <v>1</v>
      </c>
      <c r="F2668" s="16" t="s">
        <v>42</v>
      </c>
      <c r="G2668" s="18" t="n">
        <v>0</v>
      </c>
      <c r="H2668" s="16" t="n">
        <v>1.7</v>
      </c>
      <c r="I2668" s="18" t="n">
        <v>5</v>
      </c>
      <c r="J2668" s="19" t="n">
        <v>14.1758333333333</v>
      </c>
      <c r="K2668" s="19" t="n">
        <v>14.1758333333333</v>
      </c>
      <c r="L2668" s="19" t="n">
        <v>14.1758</v>
      </c>
      <c r="M2668" s="19" t="n">
        <f aca="false">IF(J2668&gt;0,J2668,K2668)*E2668</f>
        <v>14.1758333333333</v>
      </c>
      <c r="N2668" s="20"/>
      <c r="O2668" s="21" t="str">
        <f aca="false">IF(R2668="","",ROUND(R2668*(1-Premissas!$B$4),4))</f>
        <v/>
      </c>
      <c r="P2668" s="22"/>
      <c r="Q2668" s="22"/>
      <c r="R2668" s="23"/>
      <c r="S2668" s="24"/>
      <c r="T2668" s="24"/>
      <c r="U2668" s="25"/>
      <c r="V2668" s="19" t="str">
        <f aca="false">IF(COUNT(N2668:Q2668)=0,"",MIN(N2668:Q2668))</f>
        <v/>
      </c>
      <c r="W2668" s="16" t="str">
        <f aca="false">IF(V2668="","",INDEX($N$4:$Q$4,MATCH(V2668,N2668:Q2668,0)))</f>
        <v/>
      </c>
      <c r="X2668" s="19" t="str">
        <f aca="false">IF(COUNT(N2668:Q2668)&lt;2,"",SMALL(N2668:Q2668,2))</f>
        <v/>
      </c>
      <c r="Y2668" s="26" t="str">
        <f aca="false">IF(OR(V2668="",M2668=0),"",V2668/M2668-1)</f>
        <v/>
      </c>
      <c r="Z2668" s="26" t="str">
        <f aca="false">IF(OR(V2668="",L2668=""),"",V2668/(L2668*E2668)-1)</f>
        <v/>
      </c>
      <c r="AA2668" s="16" t="str">
        <f aca="false">IF(V2668="","SEM OFERTA",IF(OR(Y2668&gt;Premissas!$B$11,Y2668&lt;Premissas!$B$12),"VERIFICAR - UNIDADE/EMBALAGEM",IF(Y2668&gt;Premissas!$B$6,"NÃO COMPRAR - REAJUSTE &gt;5%","COMPRAR")))</f>
        <v>SEM OFERTA</v>
      </c>
      <c r="AB2668" s="18" t="str">
        <f aca="false">IF(W2668="DIMEC",S2668,IF(W2668="MEDCENTRO",U2668,""))</f>
        <v/>
      </c>
      <c r="AC2668" s="18" t="n">
        <f aca="false">IF(AA2668&lt;&gt;"COMPRAR",0,IF(AB2668="",I2668,MIN(I2668,AB2668)))</f>
        <v>0</v>
      </c>
      <c r="AD2668" s="19" t="n">
        <f aca="false">IF(AC2668&gt;0,AC2668*V2668,0)</f>
        <v>0</v>
      </c>
      <c r="AE2668" s="19" t="n">
        <f aca="false">IF(AC2668&gt;0,(M2668-V2668)*AC2668,0)</f>
        <v>0</v>
      </c>
      <c r="AF2668" s="16" t="str">
        <f aca="false">IF(AA2668&lt;&gt;"COMPRAR","",IF(AB2668="",IF(X2668="","",IF(X2668-V2668&lt;0.01,"EMPATE TÉCNICO","")),IF(AB2668&lt;I2668,"ESTOQUE INSUFICIENTE",IF(X2668="","",IF(X2668-V2668&lt;0.01,"EMPATE TÉCNICO","")))))</f>
        <v/>
      </c>
      <c r="AG2668" s="16" t="s">
        <v>1838</v>
      </c>
      <c r="AH2668" s="16" t="s">
        <v>8085</v>
      </c>
    </row>
    <row r="2669" customFormat="false" ht="15" hidden="false" customHeight="false" outlineLevel="0" collapsed="false">
      <c r="A2669" s="16" t="s">
        <v>8419</v>
      </c>
      <c r="B2669" s="17" t="s">
        <v>8420</v>
      </c>
      <c r="C2669" s="16" t="s">
        <v>8421</v>
      </c>
      <c r="D2669" s="16" t="s">
        <v>8415</v>
      </c>
      <c r="E2669" s="18" t="n">
        <v>1</v>
      </c>
      <c r="F2669" s="16" t="s">
        <v>41</v>
      </c>
      <c r="G2669" s="18" t="n">
        <v>0</v>
      </c>
      <c r="H2669" s="16" t="n">
        <v>1.8</v>
      </c>
      <c r="I2669" s="18" t="n">
        <v>5</v>
      </c>
      <c r="J2669" s="19" t="n">
        <v>14.1758333333333</v>
      </c>
      <c r="K2669" s="19" t="n">
        <v>14.1758333333333</v>
      </c>
      <c r="L2669" s="19" t="n">
        <v>14.1758</v>
      </c>
      <c r="M2669" s="19" t="n">
        <f aca="false">IF(J2669&gt;0,J2669,K2669)*E2669</f>
        <v>14.1758333333333</v>
      </c>
      <c r="N2669" s="20"/>
      <c r="O2669" s="21" t="str">
        <f aca="false">IF(R2669="","",ROUND(R2669*(1-Premissas!$B$4),4))</f>
        <v/>
      </c>
      <c r="P2669" s="22"/>
      <c r="Q2669" s="22"/>
      <c r="R2669" s="23"/>
      <c r="S2669" s="24"/>
      <c r="T2669" s="24"/>
      <c r="U2669" s="25"/>
      <c r="V2669" s="19" t="str">
        <f aca="false">IF(COUNT(N2669:Q2669)=0,"",MIN(N2669:Q2669))</f>
        <v/>
      </c>
      <c r="W2669" s="16" t="str">
        <f aca="false">IF(V2669="","",INDEX($N$4:$Q$4,MATCH(V2669,N2669:Q2669,0)))</f>
        <v/>
      </c>
      <c r="X2669" s="19" t="str">
        <f aca="false">IF(COUNT(N2669:Q2669)&lt;2,"",SMALL(N2669:Q2669,2))</f>
        <v/>
      </c>
      <c r="Y2669" s="26" t="str">
        <f aca="false">IF(OR(V2669="",M2669=0),"",V2669/M2669-1)</f>
        <v/>
      </c>
      <c r="Z2669" s="26" t="str">
        <f aca="false">IF(OR(V2669="",L2669=""),"",V2669/(L2669*E2669)-1)</f>
        <v/>
      </c>
      <c r="AA2669" s="16" t="str">
        <f aca="false">IF(V2669="","SEM OFERTA",IF(OR(Y2669&gt;Premissas!$B$11,Y2669&lt;Premissas!$B$12),"VERIFICAR - UNIDADE/EMBALAGEM",IF(Y2669&gt;Premissas!$B$6,"NÃO COMPRAR - REAJUSTE &gt;5%","COMPRAR")))</f>
        <v>SEM OFERTA</v>
      </c>
      <c r="AB2669" s="18" t="str">
        <f aca="false">IF(W2669="DIMEC",S2669,IF(W2669="MEDCENTRO",U2669,""))</f>
        <v/>
      </c>
      <c r="AC2669" s="18" t="n">
        <f aca="false">IF(AA2669&lt;&gt;"COMPRAR",0,IF(AB2669="",I2669,MIN(I2669,AB2669)))</f>
        <v>0</v>
      </c>
      <c r="AD2669" s="19" t="n">
        <f aca="false">IF(AC2669&gt;0,AC2669*V2669,0)</f>
        <v>0</v>
      </c>
      <c r="AE2669" s="19" t="n">
        <f aca="false">IF(AC2669&gt;0,(M2669-V2669)*AC2669,0)</f>
        <v>0</v>
      </c>
      <c r="AF2669" s="16" t="str">
        <f aca="false">IF(AA2669&lt;&gt;"COMPRAR","",IF(AB2669="",IF(X2669="","",IF(X2669-V2669&lt;0.01,"EMPATE TÉCNICO","")),IF(AB2669&lt;I2669,"ESTOQUE INSUFICIENTE",IF(X2669="","",IF(X2669-V2669&lt;0.01,"EMPATE TÉCNICO","")))))</f>
        <v/>
      </c>
      <c r="AG2669" s="16" t="s">
        <v>1838</v>
      </c>
      <c r="AH2669" s="16" t="s">
        <v>8085</v>
      </c>
    </row>
    <row r="2670" customFormat="false" ht="15" hidden="false" customHeight="false" outlineLevel="0" collapsed="false">
      <c r="A2670" s="16" t="s">
        <v>8422</v>
      </c>
      <c r="B2670" s="17" t="s">
        <v>8423</v>
      </c>
      <c r="C2670" s="16" t="s">
        <v>8424</v>
      </c>
      <c r="D2670" s="16" t="s">
        <v>313</v>
      </c>
      <c r="E2670" s="18" t="n">
        <v>1</v>
      </c>
      <c r="F2670" s="16" t="s">
        <v>41</v>
      </c>
      <c r="G2670" s="18" t="n">
        <v>0</v>
      </c>
      <c r="H2670" s="16" t="n">
        <v>1.8</v>
      </c>
      <c r="I2670" s="18" t="n">
        <v>5</v>
      </c>
      <c r="J2670" s="19" t="n">
        <v>14.1758333333333</v>
      </c>
      <c r="K2670" s="19" t="n">
        <v>14.1758333333333</v>
      </c>
      <c r="L2670" s="19" t="n">
        <v>14.1758</v>
      </c>
      <c r="M2670" s="19" t="n">
        <f aca="false">IF(J2670&gt;0,J2670,K2670)*E2670</f>
        <v>14.1758333333333</v>
      </c>
      <c r="N2670" s="20"/>
      <c r="O2670" s="21" t="str">
        <f aca="false">IF(R2670="","",ROUND(R2670*(1-Premissas!$B$4),4))</f>
        <v/>
      </c>
      <c r="P2670" s="22"/>
      <c r="Q2670" s="22"/>
      <c r="R2670" s="23"/>
      <c r="S2670" s="24"/>
      <c r="T2670" s="24"/>
      <c r="U2670" s="25"/>
      <c r="V2670" s="19" t="str">
        <f aca="false">IF(COUNT(N2670:Q2670)=0,"",MIN(N2670:Q2670))</f>
        <v/>
      </c>
      <c r="W2670" s="16" t="str">
        <f aca="false">IF(V2670="","",INDEX($N$4:$Q$4,MATCH(V2670,N2670:Q2670,0)))</f>
        <v/>
      </c>
      <c r="X2670" s="19" t="str">
        <f aca="false">IF(COUNT(N2670:Q2670)&lt;2,"",SMALL(N2670:Q2670,2))</f>
        <v/>
      </c>
      <c r="Y2670" s="26" t="str">
        <f aca="false">IF(OR(V2670="",M2670=0),"",V2670/M2670-1)</f>
        <v/>
      </c>
      <c r="Z2670" s="26" t="str">
        <f aca="false">IF(OR(V2670="",L2670=""),"",V2670/(L2670*E2670)-1)</f>
        <v/>
      </c>
      <c r="AA2670" s="16" t="str">
        <f aca="false">IF(V2670="","SEM OFERTA",IF(OR(Y2670&gt;Premissas!$B$11,Y2670&lt;Premissas!$B$12),"VERIFICAR - UNIDADE/EMBALAGEM",IF(Y2670&gt;Premissas!$B$6,"NÃO COMPRAR - REAJUSTE &gt;5%","COMPRAR")))</f>
        <v>SEM OFERTA</v>
      </c>
      <c r="AB2670" s="18" t="str">
        <f aca="false">IF(W2670="DIMEC",S2670,IF(W2670="MEDCENTRO",U2670,""))</f>
        <v/>
      </c>
      <c r="AC2670" s="18" t="n">
        <f aca="false">IF(AA2670&lt;&gt;"COMPRAR",0,IF(AB2670="",I2670,MIN(I2670,AB2670)))</f>
        <v>0</v>
      </c>
      <c r="AD2670" s="19" t="n">
        <f aca="false">IF(AC2670&gt;0,AC2670*V2670,0)</f>
        <v>0</v>
      </c>
      <c r="AE2670" s="19" t="n">
        <f aca="false">IF(AC2670&gt;0,(M2670-V2670)*AC2670,0)</f>
        <v>0</v>
      </c>
      <c r="AF2670" s="16" t="str">
        <f aca="false">IF(AA2670&lt;&gt;"COMPRAR","",IF(AB2670="",IF(X2670="","",IF(X2670-V2670&lt;0.01,"EMPATE TÉCNICO","")),IF(AB2670&lt;I2670,"ESTOQUE INSUFICIENTE",IF(X2670="","",IF(X2670-V2670&lt;0.01,"EMPATE TÉCNICO","")))))</f>
        <v/>
      </c>
      <c r="AG2670" s="16" t="s">
        <v>1838</v>
      </c>
      <c r="AH2670" s="16" t="s">
        <v>8085</v>
      </c>
    </row>
    <row r="2671" customFormat="false" ht="15" hidden="false" customHeight="false" outlineLevel="0" collapsed="false">
      <c r="A2671" s="16" t="s">
        <v>8425</v>
      </c>
      <c r="B2671" s="17" t="s">
        <v>8426</v>
      </c>
      <c r="C2671" s="16" t="s">
        <v>8427</v>
      </c>
      <c r="D2671" s="16" t="s">
        <v>8428</v>
      </c>
      <c r="E2671" s="18" t="n">
        <v>9</v>
      </c>
      <c r="F2671" s="16" t="s">
        <v>43</v>
      </c>
      <c r="G2671" s="18" t="n">
        <v>0</v>
      </c>
      <c r="H2671" s="16" t="n">
        <v>0.8</v>
      </c>
      <c r="I2671" s="18" t="n">
        <v>1</v>
      </c>
      <c r="J2671" s="19" t="n">
        <v>25.7555555555556</v>
      </c>
      <c r="K2671" s="19" t="n">
        <v>25.7555555555556</v>
      </c>
      <c r="L2671" s="19" t="n">
        <v>25.7556</v>
      </c>
      <c r="M2671" s="19" t="n">
        <f aca="false">IF(J2671&gt;0,J2671,K2671)*E2671</f>
        <v>231.8</v>
      </c>
      <c r="N2671" s="20"/>
      <c r="O2671" s="21" t="str">
        <f aca="false">IF(R2671="","",ROUND(R2671*(1-Premissas!$B$4),4))</f>
        <v/>
      </c>
      <c r="P2671" s="22"/>
      <c r="Q2671" s="22"/>
      <c r="R2671" s="23"/>
      <c r="S2671" s="24"/>
      <c r="T2671" s="24"/>
      <c r="U2671" s="25"/>
      <c r="V2671" s="19" t="str">
        <f aca="false">IF(COUNT(N2671:Q2671)=0,"",MIN(N2671:Q2671))</f>
        <v/>
      </c>
      <c r="W2671" s="16" t="str">
        <f aca="false">IF(V2671="","",INDEX($N$4:$Q$4,MATCH(V2671,N2671:Q2671,0)))</f>
        <v/>
      </c>
      <c r="X2671" s="19" t="str">
        <f aca="false">IF(COUNT(N2671:Q2671)&lt;2,"",SMALL(N2671:Q2671,2))</f>
        <v/>
      </c>
      <c r="Y2671" s="26" t="str">
        <f aca="false">IF(OR(V2671="",M2671=0),"",V2671/M2671-1)</f>
        <v/>
      </c>
      <c r="Z2671" s="26" t="str">
        <f aca="false">IF(OR(V2671="",L2671=""),"",V2671/(L2671*E2671)-1)</f>
        <v/>
      </c>
      <c r="AA2671" s="16" t="str">
        <f aca="false">IF(V2671="","SEM OFERTA",IF(OR(Y2671&gt;Premissas!$B$11,Y2671&lt;Premissas!$B$12),"VERIFICAR - UNIDADE/EMBALAGEM",IF(Y2671&gt;Premissas!$B$6,"NÃO COMPRAR - REAJUSTE &gt;5%","COMPRAR")))</f>
        <v>SEM OFERTA</v>
      </c>
      <c r="AB2671" s="18" t="str">
        <f aca="false">IF(W2671="DIMEC",S2671,IF(W2671="MEDCENTRO",U2671,""))</f>
        <v/>
      </c>
      <c r="AC2671" s="18" t="n">
        <f aca="false">IF(AA2671&lt;&gt;"COMPRAR",0,IF(AB2671="",I2671,MIN(I2671,AB2671)))</f>
        <v>0</v>
      </c>
      <c r="AD2671" s="19" t="n">
        <f aca="false">IF(AC2671&gt;0,AC2671*V2671,0)</f>
        <v>0</v>
      </c>
      <c r="AE2671" s="19" t="n">
        <f aca="false">IF(AC2671&gt;0,(M2671-V2671)*AC2671,0)</f>
        <v>0</v>
      </c>
      <c r="AF2671" s="16" t="str">
        <f aca="false">IF(AA2671&lt;&gt;"COMPRAR","",IF(AB2671="",IF(X2671="","",IF(X2671-V2671&lt;0.01,"EMPATE TÉCNICO","")),IF(AB2671&lt;I2671,"ESTOQUE INSUFICIENTE",IF(X2671="","",IF(X2671-V2671&lt;0.01,"EMPATE TÉCNICO","")))))</f>
        <v/>
      </c>
      <c r="AG2671" s="16" t="s">
        <v>203</v>
      </c>
      <c r="AH2671" s="16" t="s">
        <v>8085</v>
      </c>
    </row>
    <row r="2672" customFormat="false" ht="15" hidden="false" customHeight="false" outlineLevel="0" collapsed="false">
      <c r="A2672" s="16" t="s">
        <v>8429</v>
      </c>
      <c r="B2672" s="17" t="s">
        <v>8430</v>
      </c>
      <c r="C2672" s="16" t="s">
        <v>8431</v>
      </c>
      <c r="D2672" s="16" t="s">
        <v>8428</v>
      </c>
      <c r="E2672" s="18" t="n">
        <v>9</v>
      </c>
      <c r="F2672" s="16" t="s">
        <v>43</v>
      </c>
      <c r="G2672" s="18" t="n">
        <v>0</v>
      </c>
      <c r="H2672" s="16" t="n">
        <v>0.3</v>
      </c>
      <c r="I2672" s="18" t="n">
        <v>1</v>
      </c>
      <c r="J2672" s="19" t="n">
        <v>24.9977777777778</v>
      </c>
      <c r="K2672" s="19" t="n">
        <v>24.9977777777778</v>
      </c>
      <c r="L2672" s="19" t="n">
        <v>24.9978</v>
      </c>
      <c r="M2672" s="19" t="n">
        <f aca="false">IF(J2672&gt;0,J2672,K2672)*E2672</f>
        <v>224.98</v>
      </c>
      <c r="N2672" s="20"/>
      <c r="O2672" s="21" t="str">
        <f aca="false">IF(R2672="","",ROUND(R2672*(1-Premissas!$B$4),4))</f>
        <v/>
      </c>
      <c r="P2672" s="22"/>
      <c r="Q2672" s="22"/>
      <c r="R2672" s="23"/>
      <c r="S2672" s="24"/>
      <c r="T2672" s="24"/>
      <c r="U2672" s="25"/>
      <c r="V2672" s="19" t="str">
        <f aca="false">IF(COUNT(N2672:Q2672)=0,"",MIN(N2672:Q2672))</f>
        <v/>
      </c>
      <c r="W2672" s="16" t="str">
        <f aca="false">IF(V2672="","",INDEX($N$4:$Q$4,MATCH(V2672,N2672:Q2672,0)))</f>
        <v/>
      </c>
      <c r="X2672" s="19" t="str">
        <f aca="false">IF(COUNT(N2672:Q2672)&lt;2,"",SMALL(N2672:Q2672,2))</f>
        <v/>
      </c>
      <c r="Y2672" s="26" t="str">
        <f aca="false">IF(OR(V2672="",M2672=0),"",V2672/M2672-1)</f>
        <v/>
      </c>
      <c r="Z2672" s="26" t="str">
        <f aca="false">IF(OR(V2672="",L2672=""),"",V2672/(L2672*E2672)-1)</f>
        <v/>
      </c>
      <c r="AA2672" s="16" t="str">
        <f aca="false">IF(V2672="","SEM OFERTA",IF(OR(Y2672&gt;Premissas!$B$11,Y2672&lt;Premissas!$B$12),"VERIFICAR - UNIDADE/EMBALAGEM",IF(Y2672&gt;Premissas!$B$6,"NÃO COMPRAR - REAJUSTE &gt;5%","COMPRAR")))</f>
        <v>SEM OFERTA</v>
      </c>
      <c r="AB2672" s="18" t="str">
        <f aca="false">IF(W2672="DIMEC",S2672,IF(W2672="MEDCENTRO",U2672,""))</f>
        <v/>
      </c>
      <c r="AC2672" s="18" t="n">
        <f aca="false">IF(AA2672&lt;&gt;"COMPRAR",0,IF(AB2672="",I2672,MIN(I2672,AB2672)))</f>
        <v>0</v>
      </c>
      <c r="AD2672" s="19" t="n">
        <f aca="false">IF(AC2672&gt;0,AC2672*V2672,0)</f>
        <v>0</v>
      </c>
      <c r="AE2672" s="19" t="n">
        <f aca="false">IF(AC2672&gt;0,(M2672-V2672)*AC2672,0)</f>
        <v>0</v>
      </c>
      <c r="AF2672" s="16" t="str">
        <f aca="false">IF(AA2672&lt;&gt;"COMPRAR","",IF(AB2672="",IF(X2672="","",IF(X2672-V2672&lt;0.01,"EMPATE TÉCNICO","")),IF(AB2672&lt;I2672,"ESTOQUE INSUFICIENTE",IF(X2672="","",IF(X2672-V2672&lt;0.01,"EMPATE TÉCNICO","")))))</f>
        <v/>
      </c>
      <c r="AG2672" s="16" t="s">
        <v>203</v>
      </c>
      <c r="AH2672" s="16" t="s">
        <v>8085</v>
      </c>
    </row>
    <row r="2673" customFormat="false" ht="15" hidden="false" customHeight="false" outlineLevel="0" collapsed="false">
      <c r="A2673" s="16" t="s">
        <v>8432</v>
      </c>
      <c r="B2673" s="17" t="s">
        <v>8433</v>
      </c>
      <c r="C2673" s="16" t="s">
        <v>8434</v>
      </c>
      <c r="D2673" s="16" t="s">
        <v>8428</v>
      </c>
      <c r="E2673" s="18" t="n">
        <v>9</v>
      </c>
      <c r="F2673" s="16" t="s">
        <v>43</v>
      </c>
      <c r="G2673" s="18" t="n">
        <v>0</v>
      </c>
      <c r="H2673" s="16" t="n">
        <v>0.6</v>
      </c>
      <c r="I2673" s="18" t="n">
        <v>1</v>
      </c>
      <c r="J2673" s="19" t="n">
        <v>24.9977777777778</v>
      </c>
      <c r="K2673" s="19" t="n">
        <v>24.9977777777778</v>
      </c>
      <c r="L2673" s="19" t="n">
        <v>24.9978</v>
      </c>
      <c r="M2673" s="19" t="n">
        <f aca="false">IF(J2673&gt;0,J2673,K2673)*E2673</f>
        <v>224.98</v>
      </c>
      <c r="N2673" s="20"/>
      <c r="O2673" s="21" t="str">
        <f aca="false">IF(R2673="","",ROUND(R2673*(1-Premissas!$B$4),4))</f>
        <v/>
      </c>
      <c r="P2673" s="22"/>
      <c r="Q2673" s="22"/>
      <c r="R2673" s="23"/>
      <c r="S2673" s="24"/>
      <c r="T2673" s="24"/>
      <c r="U2673" s="25"/>
      <c r="V2673" s="19" t="str">
        <f aca="false">IF(COUNT(N2673:Q2673)=0,"",MIN(N2673:Q2673))</f>
        <v/>
      </c>
      <c r="W2673" s="16" t="str">
        <f aca="false">IF(V2673="","",INDEX($N$4:$Q$4,MATCH(V2673,N2673:Q2673,0)))</f>
        <v/>
      </c>
      <c r="X2673" s="19" t="str">
        <f aca="false">IF(COUNT(N2673:Q2673)&lt;2,"",SMALL(N2673:Q2673,2))</f>
        <v/>
      </c>
      <c r="Y2673" s="26" t="str">
        <f aca="false">IF(OR(V2673="",M2673=0),"",V2673/M2673-1)</f>
        <v/>
      </c>
      <c r="Z2673" s="26" t="str">
        <f aca="false">IF(OR(V2673="",L2673=""),"",V2673/(L2673*E2673)-1)</f>
        <v/>
      </c>
      <c r="AA2673" s="16" t="str">
        <f aca="false">IF(V2673="","SEM OFERTA",IF(OR(Y2673&gt;Premissas!$B$11,Y2673&lt;Premissas!$B$12),"VERIFICAR - UNIDADE/EMBALAGEM",IF(Y2673&gt;Premissas!$B$6,"NÃO COMPRAR - REAJUSTE &gt;5%","COMPRAR")))</f>
        <v>SEM OFERTA</v>
      </c>
      <c r="AB2673" s="18" t="str">
        <f aca="false">IF(W2673="DIMEC",S2673,IF(W2673="MEDCENTRO",U2673,""))</f>
        <v/>
      </c>
      <c r="AC2673" s="18" t="n">
        <f aca="false">IF(AA2673&lt;&gt;"COMPRAR",0,IF(AB2673="",I2673,MIN(I2673,AB2673)))</f>
        <v>0</v>
      </c>
      <c r="AD2673" s="19" t="n">
        <f aca="false">IF(AC2673&gt;0,AC2673*V2673,0)</f>
        <v>0</v>
      </c>
      <c r="AE2673" s="19" t="n">
        <f aca="false">IF(AC2673&gt;0,(M2673-V2673)*AC2673,0)</f>
        <v>0</v>
      </c>
      <c r="AF2673" s="16" t="str">
        <f aca="false">IF(AA2673&lt;&gt;"COMPRAR","",IF(AB2673="",IF(X2673="","",IF(X2673-V2673&lt;0.01,"EMPATE TÉCNICO","")),IF(AB2673&lt;I2673,"ESTOQUE INSUFICIENTE",IF(X2673="","",IF(X2673-V2673&lt;0.01,"EMPATE TÉCNICO","")))))</f>
        <v/>
      </c>
      <c r="AG2673" s="16" t="s">
        <v>203</v>
      </c>
      <c r="AH2673" s="16" t="s">
        <v>8085</v>
      </c>
    </row>
    <row r="2674" customFormat="false" ht="15" hidden="false" customHeight="false" outlineLevel="0" collapsed="false">
      <c r="A2674" s="16" t="s">
        <v>8435</v>
      </c>
      <c r="B2674" s="17" t="s">
        <v>8436</v>
      </c>
      <c r="C2674" s="16" t="s">
        <v>8437</v>
      </c>
      <c r="D2674" s="16" t="s">
        <v>8428</v>
      </c>
      <c r="E2674" s="18" t="n">
        <v>9</v>
      </c>
      <c r="F2674" s="16" t="s">
        <v>43</v>
      </c>
      <c r="G2674" s="18" t="n">
        <v>0</v>
      </c>
      <c r="H2674" s="16" t="n">
        <v>0.1</v>
      </c>
      <c r="I2674" s="18" t="n">
        <v>1</v>
      </c>
      <c r="J2674" s="19" t="n">
        <v>31.4566666666667</v>
      </c>
      <c r="K2674" s="19" t="n">
        <v>31.4566666666667</v>
      </c>
      <c r="L2674" s="19" t="n">
        <v>31.4567</v>
      </c>
      <c r="M2674" s="19" t="n">
        <f aca="false">IF(J2674&gt;0,J2674,K2674)*E2674</f>
        <v>283.11</v>
      </c>
      <c r="N2674" s="20"/>
      <c r="O2674" s="21" t="str">
        <f aca="false">IF(R2674="","",ROUND(R2674*(1-Premissas!$B$4),4))</f>
        <v/>
      </c>
      <c r="P2674" s="22"/>
      <c r="Q2674" s="22"/>
      <c r="R2674" s="23"/>
      <c r="S2674" s="24"/>
      <c r="T2674" s="24"/>
      <c r="U2674" s="25"/>
      <c r="V2674" s="19" t="str">
        <f aca="false">IF(COUNT(N2674:Q2674)=0,"",MIN(N2674:Q2674))</f>
        <v/>
      </c>
      <c r="W2674" s="16" t="str">
        <f aca="false">IF(V2674="","",INDEX($N$4:$Q$4,MATCH(V2674,N2674:Q2674,0)))</f>
        <v/>
      </c>
      <c r="X2674" s="19" t="str">
        <f aca="false">IF(COUNT(N2674:Q2674)&lt;2,"",SMALL(N2674:Q2674,2))</f>
        <v/>
      </c>
      <c r="Y2674" s="26" t="str">
        <f aca="false">IF(OR(V2674="",M2674=0),"",V2674/M2674-1)</f>
        <v/>
      </c>
      <c r="Z2674" s="26" t="str">
        <f aca="false">IF(OR(V2674="",L2674=""),"",V2674/(L2674*E2674)-1)</f>
        <v/>
      </c>
      <c r="AA2674" s="16" t="str">
        <f aca="false">IF(V2674="","SEM OFERTA",IF(OR(Y2674&gt;Premissas!$B$11,Y2674&lt;Premissas!$B$12),"VERIFICAR - UNIDADE/EMBALAGEM",IF(Y2674&gt;Premissas!$B$6,"NÃO COMPRAR - REAJUSTE &gt;5%","COMPRAR")))</f>
        <v>SEM OFERTA</v>
      </c>
      <c r="AB2674" s="18" t="str">
        <f aca="false">IF(W2674="DIMEC",S2674,IF(W2674="MEDCENTRO",U2674,""))</f>
        <v/>
      </c>
      <c r="AC2674" s="18" t="n">
        <f aca="false">IF(AA2674&lt;&gt;"COMPRAR",0,IF(AB2674="",I2674,MIN(I2674,AB2674)))</f>
        <v>0</v>
      </c>
      <c r="AD2674" s="19" t="n">
        <f aca="false">IF(AC2674&gt;0,AC2674*V2674,0)</f>
        <v>0</v>
      </c>
      <c r="AE2674" s="19" t="n">
        <f aca="false">IF(AC2674&gt;0,(M2674-V2674)*AC2674,0)</f>
        <v>0</v>
      </c>
      <c r="AF2674" s="16" t="str">
        <f aca="false">IF(AA2674&lt;&gt;"COMPRAR","",IF(AB2674="",IF(X2674="","",IF(X2674-V2674&lt;0.01,"EMPATE TÉCNICO","")),IF(AB2674&lt;I2674,"ESTOQUE INSUFICIENTE",IF(X2674="","",IF(X2674-V2674&lt;0.01,"EMPATE TÉCNICO","")))))</f>
        <v/>
      </c>
      <c r="AG2674" s="16" t="s">
        <v>203</v>
      </c>
      <c r="AH2674" s="16" t="s">
        <v>8085</v>
      </c>
    </row>
    <row r="2675" customFormat="false" ht="15" hidden="false" customHeight="false" outlineLevel="0" collapsed="false">
      <c r="A2675" s="16" t="s">
        <v>8438</v>
      </c>
      <c r="B2675" s="17" t="s">
        <v>8439</v>
      </c>
      <c r="C2675" s="16" t="s">
        <v>8440</v>
      </c>
      <c r="D2675" s="16" t="s">
        <v>8428</v>
      </c>
      <c r="E2675" s="18" t="n">
        <v>9</v>
      </c>
      <c r="F2675" s="16" t="s">
        <v>43</v>
      </c>
      <c r="G2675" s="18" t="n">
        <v>0</v>
      </c>
      <c r="H2675" s="16" t="n">
        <v>0</v>
      </c>
      <c r="I2675" s="18" t="n">
        <v>1</v>
      </c>
      <c r="J2675" s="19" t="n">
        <v>31.4566666666667</v>
      </c>
      <c r="K2675" s="19" t="n">
        <v>31.4566666666667</v>
      </c>
      <c r="L2675" s="19" t="n">
        <v>31.4567</v>
      </c>
      <c r="M2675" s="19" t="n">
        <f aca="false">IF(J2675&gt;0,J2675,K2675)*E2675</f>
        <v>283.11</v>
      </c>
      <c r="N2675" s="20"/>
      <c r="O2675" s="21" t="str">
        <f aca="false">IF(R2675="","",ROUND(R2675*(1-Premissas!$B$4),4))</f>
        <v/>
      </c>
      <c r="P2675" s="22"/>
      <c r="Q2675" s="22"/>
      <c r="R2675" s="23"/>
      <c r="S2675" s="24"/>
      <c r="T2675" s="24"/>
      <c r="U2675" s="25"/>
      <c r="V2675" s="19" t="str">
        <f aca="false">IF(COUNT(N2675:Q2675)=0,"",MIN(N2675:Q2675))</f>
        <v/>
      </c>
      <c r="W2675" s="16" t="str">
        <f aca="false">IF(V2675="","",INDEX($N$4:$Q$4,MATCH(V2675,N2675:Q2675,0)))</f>
        <v/>
      </c>
      <c r="X2675" s="19" t="str">
        <f aca="false">IF(COUNT(N2675:Q2675)&lt;2,"",SMALL(N2675:Q2675,2))</f>
        <v/>
      </c>
      <c r="Y2675" s="26" t="str">
        <f aca="false">IF(OR(V2675="",M2675=0),"",V2675/M2675-1)</f>
        <v/>
      </c>
      <c r="Z2675" s="26" t="str">
        <f aca="false">IF(OR(V2675="",L2675=""),"",V2675/(L2675*E2675)-1)</f>
        <v/>
      </c>
      <c r="AA2675" s="16" t="str">
        <f aca="false">IF(V2675="","SEM OFERTA",IF(OR(Y2675&gt;Premissas!$B$11,Y2675&lt;Premissas!$B$12),"VERIFICAR - UNIDADE/EMBALAGEM",IF(Y2675&gt;Premissas!$B$6,"NÃO COMPRAR - REAJUSTE &gt;5%","COMPRAR")))</f>
        <v>SEM OFERTA</v>
      </c>
      <c r="AB2675" s="18" t="str">
        <f aca="false">IF(W2675="DIMEC",S2675,IF(W2675="MEDCENTRO",U2675,""))</f>
        <v/>
      </c>
      <c r="AC2675" s="18" t="n">
        <f aca="false">IF(AA2675&lt;&gt;"COMPRAR",0,IF(AB2675="",I2675,MIN(I2675,AB2675)))</f>
        <v>0</v>
      </c>
      <c r="AD2675" s="19" t="n">
        <f aca="false">IF(AC2675&gt;0,AC2675*V2675,0)</f>
        <v>0</v>
      </c>
      <c r="AE2675" s="19" t="n">
        <f aca="false">IF(AC2675&gt;0,(M2675-V2675)*AC2675,0)</f>
        <v>0</v>
      </c>
      <c r="AF2675" s="16" t="str">
        <f aca="false">IF(AA2675&lt;&gt;"COMPRAR","",IF(AB2675="",IF(X2675="","",IF(X2675-V2675&lt;0.01,"EMPATE TÉCNICO","")),IF(AB2675&lt;I2675,"ESTOQUE INSUFICIENTE",IF(X2675="","",IF(X2675-V2675&lt;0.01,"EMPATE TÉCNICO","")))))</f>
        <v/>
      </c>
      <c r="AG2675" s="16" t="s">
        <v>203</v>
      </c>
      <c r="AH2675" s="16" t="s">
        <v>8085</v>
      </c>
    </row>
    <row r="2676" customFormat="false" ht="15" hidden="false" customHeight="false" outlineLevel="0" collapsed="false">
      <c r="A2676" s="16" t="s">
        <v>8441</v>
      </c>
      <c r="B2676" s="17" t="s">
        <v>8442</v>
      </c>
      <c r="C2676" s="16" t="s">
        <v>8443</v>
      </c>
      <c r="D2676" s="16" t="s">
        <v>8428</v>
      </c>
      <c r="E2676" s="18" t="n">
        <v>9</v>
      </c>
      <c r="F2676" s="16" t="s">
        <v>43</v>
      </c>
      <c r="G2676" s="18" t="n">
        <v>0</v>
      </c>
      <c r="H2676" s="16" t="n">
        <v>0</v>
      </c>
      <c r="I2676" s="18" t="n">
        <v>1</v>
      </c>
      <c r="J2676" s="19" t="n">
        <v>31.4566666666667</v>
      </c>
      <c r="K2676" s="19" t="n">
        <v>31.4566666666667</v>
      </c>
      <c r="L2676" s="19" t="n">
        <v>31.4567</v>
      </c>
      <c r="M2676" s="19" t="n">
        <f aca="false">IF(J2676&gt;0,J2676,K2676)*E2676</f>
        <v>283.11</v>
      </c>
      <c r="N2676" s="20"/>
      <c r="O2676" s="21" t="str">
        <f aca="false">IF(R2676="","",ROUND(R2676*(1-Premissas!$B$4),4))</f>
        <v/>
      </c>
      <c r="P2676" s="22"/>
      <c r="Q2676" s="22"/>
      <c r="R2676" s="23"/>
      <c r="S2676" s="24"/>
      <c r="T2676" s="24"/>
      <c r="U2676" s="25"/>
      <c r="V2676" s="19" t="str">
        <f aca="false">IF(COUNT(N2676:Q2676)=0,"",MIN(N2676:Q2676))</f>
        <v/>
      </c>
      <c r="W2676" s="16" t="str">
        <f aca="false">IF(V2676="","",INDEX($N$4:$Q$4,MATCH(V2676,N2676:Q2676,0)))</f>
        <v/>
      </c>
      <c r="X2676" s="19" t="str">
        <f aca="false">IF(COUNT(N2676:Q2676)&lt;2,"",SMALL(N2676:Q2676,2))</f>
        <v/>
      </c>
      <c r="Y2676" s="26" t="str">
        <f aca="false">IF(OR(V2676="",M2676=0),"",V2676/M2676-1)</f>
        <v/>
      </c>
      <c r="Z2676" s="26" t="str">
        <f aca="false">IF(OR(V2676="",L2676=""),"",V2676/(L2676*E2676)-1)</f>
        <v/>
      </c>
      <c r="AA2676" s="16" t="str">
        <f aca="false">IF(V2676="","SEM OFERTA",IF(OR(Y2676&gt;Premissas!$B$11,Y2676&lt;Premissas!$B$12),"VERIFICAR - UNIDADE/EMBALAGEM",IF(Y2676&gt;Premissas!$B$6,"NÃO COMPRAR - REAJUSTE &gt;5%","COMPRAR")))</f>
        <v>SEM OFERTA</v>
      </c>
      <c r="AB2676" s="18" t="str">
        <f aca="false">IF(W2676="DIMEC",S2676,IF(W2676="MEDCENTRO",U2676,""))</f>
        <v/>
      </c>
      <c r="AC2676" s="18" t="n">
        <f aca="false">IF(AA2676&lt;&gt;"COMPRAR",0,IF(AB2676="",I2676,MIN(I2676,AB2676)))</f>
        <v>0</v>
      </c>
      <c r="AD2676" s="19" t="n">
        <f aca="false">IF(AC2676&gt;0,AC2676*V2676,0)</f>
        <v>0</v>
      </c>
      <c r="AE2676" s="19" t="n">
        <f aca="false">IF(AC2676&gt;0,(M2676-V2676)*AC2676,0)</f>
        <v>0</v>
      </c>
      <c r="AF2676" s="16" t="str">
        <f aca="false">IF(AA2676&lt;&gt;"COMPRAR","",IF(AB2676="",IF(X2676="","",IF(X2676-V2676&lt;0.01,"EMPATE TÉCNICO","")),IF(AB2676&lt;I2676,"ESTOQUE INSUFICIENTE",IF(X2676="","",IF(X2676-V2676&lt;0.01,"EMPATE TÉCNICO","")))))</f>
        <v/>
      </c>
      <c r="AG2676" s="16" t="s">
        <v>203</v>
      </c>
      <c r="AH2676" s="16" t="s">
        <v>8085</v>
      </c>
    </row>
    <row r="2677" customFormat="false" ht="15" hidden="false" customHeight="false" outlineLevel="0" collapsed="false">
      <c r="A2677" s="16" t="s">
        <v>8444</v>
      </c>
      <c r="B2677" s="17" t="s">
        <v>8445</v>
      </c>
      <c r="C2677" s="16" t="s">
        <v>8446</v>
      </c>
      <c r="D2677" s="16" t="s">
        <v>8428</v>
      </c>
      <c r="E2677" s="18" t="n">
        <v>9</v>
      </c>
      <c r="F2677" s="16" t="s">
        <v>43</v>
      </c>
      <c r="G2677" s="18" t="n">
        <v>0</v>
      </c>
      <c r="H2677" s="16" t="n">
        <v>0.2</v>
      </c>
      <c r="I2677" s="18" t="n">
        <v>1</v>
      </c>
      <c r="J2677" s="19" t="n">
        <v>31.4566666666667</v>
      </c>
      <c r="K2677" s="19" t="n">
        <v>31.4566666666667</v>
      </c>
      <c r="L2677" s="19" t="n">
        <v>31.4567</v>
      </c>
      <c r="M2677" s="19" t="n">
        <f aca="false">IF(J2677&gt;0,J2677,K2677)*E2677</f>
        <v>283.11</v>
      </c>
      <c r="N2677" s="20"/>
      <c r="O2677" s="21" t="str">
        <f aca="false">IF(R2677="","",ROUND(R2677*(1-Premissas!$B$4),4))</f>
        <v/>
      </c>
      <c r="P2677" s="22"/>
      <c r="Q2677" s="22"/>
      <c r="R2677" s="23"/>
      <c r="S2677" s="24"/>
      <c r="T2677" s="24"/>
      <c r="U2677" s="25"/>
      <c r="V2677" s="19" t="str">
        <f aca="false">IF(COUNT(N2677:Q2677)=0,"",MIN(N2677:Q2677))</f>
        <v/>
      </c>
      <c r="W2677" s="16" t="str">
        <f aca="false">IF(V2677="","",INDEX($N$4:$Q$4,MATCH(V2677,N2677:Q2677,0)))</f>
        <v/>
      </c>
      <c r="X2677" s="19" t="str">
        <f aca="false">IF(COUNT(N2677:Q2677)&lt;2,"",SMALL(N2677:Q2677,2))</f>
        <v/>
      </c>
      <c r="Y2677" s="26" t="str">
        <f aca="false">IF(OR(V2677="",M2677=0),"",V2677/M2677-1)</f>
        <v/>
      </c>
      <c r="Z2677" s="26" t="str">
        <f aca="false">IF(OR(V2677="",L2677=""),"",V2677/(L2677*E2677)-1)</f>
        <v/>
      </c>
      <c r="AA2677" s="16" t="str">
        <f aca="false">IF(V2677="","SEM OFERTA",IF(OR(Y2677&gt;Premissas!$B$11,Y2677&lt;Premissas!$B$12),"VERIFICAR - UNIDADE/EMBALAGEM",IF(Y2677&gt;Premissas!$B$6,"NÃO COMPRAR - REAJUSTE &gt;5%","COMPRAR")))</f>
        <v>SEM OFERTA</v>
      </c>
      <c r="AB2677" s="18" t="str">
        <f aca="false">IF(W2677="DIMEC",S2677,IF(W2677="MEDCENTRO",U2677,""))</f>
        <v/>
      </c>
      <c r="AC2677" s="18" t="n">
        <f aca="false">IF(AA2677&lt;&gt;"COMPRAR",0,IF(AB2677="",I2677,MIN(I2677,AB2677)))</f>
        <v>0</v>
      </c>
      <c r="AD2677" s="19" t="n">
        <f aca="false">IF(AC2677&gt;0,AC2677*V2677,0)</f>
        <v>0</v>
      </c>
      <c r="AE2677" s="19" t="n">
        <f aca="false">IF(AC2677&gt;0,(M2677-V2677)*AC2677,0)</f>
        <v>0</v>
      </c>
      <c r="AF2677" s="16" t="str">
        <f aca="false">IF(AA2677&lt;&gt;"COMPRAR","",IF(AB2677="",IF(X2677="","",IF(X2677-V2677&lt;0.01,"EMPATE TÉCNICO","")),IF(AB2677&lt;I2677,"ESTOQUE INSUFICIENTE",IF(X2677="","",IF(X2677-V2677&lt;0.01,"EMPATE TÉCNICO","")))))</f>
        <v/>
      </c>
      <c r="AG2677" s="16" t="s">
        <v>203</v>
      </c>
      <c r="AH2677" s="16" t="s">
        <v>8085</v>
      </c>
    </row>
    <row r="2678" customFormat="false" ht="15" hidden="false" customHeight="false" outlineLevel="0" collapsed="false">
      <c r="A2678" s="16" t="s">
        <v>8447</v>
      </c>
      <c r="B2678" s="17" t="s">
        <v>8448</v>
      </c>
      <c r="C2678" s="16" t="s">
        <v>8449</v>
      </c>
      <c r="D2678" s="16" t="s">
        <v>8428</v>
      </c>
      <c r="E2678" s="18" t="n">
        <v>9</v>
      </c>
      <c r="F2678" s="16" t="s">
        <v>43</v>
      </c>
      <c r="G2678" s="18" t="n">
        <v>0</v>
      </c>
      <c r="H2678" s="16" t="n">
        <v>0.7</v>
      </c>
      <c r="I2678" s="18" t="n">
        <v>1</v>
      </c>
      <c r="J2678" s="19" t="n">
        <v>31.4566666666667</v>
      </c>
      <c r="K2678" s="19" t="n">
        <v>31.4566666666667</v>
      </c>
      <c r="L2678" s="19" t="n">
        <v>31.4567</v>
      </c>
      <c r="M2678" s="19" t="n">
        <f aca="false">IF(J2678&gt;0,J2678,K2678)*E2678</f>
        <v>283.11</v>
      </c>
      <c r="N2678" s="20"/>
      <c r="O2678" s="21" t="str">
        <f aca="false">IF(R2678="","",ROUND(R2678*(1-Premissas!$B$4),4))</f>
        <v/>
      </c>
      <c r="P2678" s="22"/>
      <c r="Q2678" s="22"/>
      <c r="R2678" s="23"/>
      <c r="S2678" s="24"/>
      <c r="T2678" s="24"/>
      <c r="U2678" s="25"/>
      <c r="V2678" s="19" t="str">
        <f aca="false">IF(COUNT(N2678:Q2678)=0,"",MIN(N2678:Q2678))</f>
        <v/>
      </c>
      <c r="W2678" s="16" t="str">
        <f aca="false">IF(V2678="","",INDEX($N$4:$Q$4,MATCH(V2678,N2678:Q2678,0)))</f>
        <v/>
      </c>
      <c r="X2678" s="19" t="str">
        <f aca="false">IF(COUNT(N2678:Q2678)&lt;2,"",SMALL(N2678:Q2678,2))</f>
        <v/>
      </c>
      <c r="Y2678" s="26" t="str">
        <f aca="false">IF(OR(V2678="",M2678=0),"",V2678/M2678-1)</f>
        <v/>
      </c>
      <c r="Z2678" s="26" t="str">
        <f aca="false">IF(OR(V2678="",L2678=""),"",V2678/(L2678*E2678)-1)</f>
        <v/>
      </c>
      <c r="AA2678" s="16" t="str">
        <f aca="false">IF(V2678="","SEM OFERTA",IF(OR(Y2678&gt;Premissas!$B$11,Y2678&lt;Premissas!$B$12),"VERIFICAR - UNIDADE/EMBALAGEM",IF(Y2678&gt;Premissas!$B$6,"NÃO COMPRAR - REAJUSTE &gt;5%","COMPRAR")))</f>
        <v>SEM OFERTA</v>
      </c>
      <c r="AB2678" s="18" t="str">
        <f aca="false">IF(W2678="DIMEC",S2678,IF(W2678="MEDCENTRO",U2678,""))</f>
        <v/>
      </c>
      <c r="AC2678" s="18" t="n">
        <f aca="false">IF(AA2678&lt;&gt;"COMPRAR",0,IF(AB2678="",I2678,MIN(I2678,AB2678)))</f>
        <v>0</v>
      </c>
      <c r="AD2678" s="19" t="n">
        <f aca="false">IF(AC2678&gt;0,AC2678*V2678,0)</f>
        <v>0</v>
      </c>
      <c r="AE2678" s="19" t="n">
        <f aca="false">IF(AC2678&gt;0,(M2678-V2678)*AC2678,0)</f>
        <v>0</v>
      </c>
      <c r="AF2678" s="16" t="str">
        <f aca="false">IF(AA2678&lt;&gt;"COMPRAR","",IF(AB2678="",IF(X2678="","",IF(X2678-V2678&lt;0.01,"EMPATE TÉCNICO","")),IF(AB2678&lt;I2678,"ESTOQUE INSUFICIENTE",IF(X2678="","",IF(X2678-V2678&lt;0.01,"EMPATE TÉCNICO","")))))</f>
        <v/>
      </c>
      <c r="AG2678" s="16" t="s">
        <v>203</v>
      </c>
      <c r="AH2678" s="16" t="s">
        <v>8085</v>
      </c>
    </row>
    <row r="2679" customFormat="false" ht="15" hidden="false" customHeight="false" outlineLevel="0" collapsed="false">
      <c r="A2679" s="16" t="s">
        <v>8450</v>
      </c>
      <c r="B2679" s="17" t="s">
        <v>8451</v>
      </c>
      <c r="C2679" s="16" t="s">
        <v>8452</v>
      </c>
      <c r="D2679" s="16" t="s">
        <v>8415</v>
      </c>
      <c r="E2679" s="18" t="n">
        <v>1</v>
      </c>
      <c r="F2679" s="16" t="s">
        <v>42</v>
      </c>
      <c r="G2679" s="18" t="n">
        <v>0</v>
      </c>
      <c r="H2679" s="16" t="n">
        <v>1.2</v>
      </c>
      <c r="I2679" s="18" t="n">
        <v>4</v>
      </c>
      <c r="J2679" s="19" t="n">
        <v>28.85625</v>
      </c>
      <c r="K2679" s="19" t="n">
        <v>28.85625</v>
      </c>
      <c r="L2679" s="19" t="n">
        <v>28.8562</v>
      </c>
      <c r="M2679" s="19" t="n">
        <f aca="false">IF(J2679&gt;0,J2679,K2679)*E2679</f>
        <v>28.85625</v>
      </c>
      <c r="N2679" s="20"/>
      <c r="O2679" s="21" t="str">
        <f aca="false">IF(R2679="","",ROUND(R2679*(1-Premissas!$B$4),4))</f>
        <v/>
      </c>
      <c r="P2679" s="22"/>
      <c r="Q2679" s="22"/>
      <c r="R2679" s="23"/>
      <c r="S2679" s="24"/>
      <c r="T2679" s="24"/>
      <c r="U2679" s="25"/>
      <c r="V2679" s="19" t="str">
        <f aca="false">IF(COUNT(N2679:Q2679)=0,"",MIN(N2679:Q2679))</f>
        <v/>
      </c>
      <c r="W2679" s="16" t="str">
        <f aca="false">IF(V2679="","",INDEX($N$4:$Q$4,MATCH(V2679,N2679:Q2679,0)))</f>
        <v/>
      </c>
      <c r="X2679" s="19" t="str">
        <f aca="false">IF(COUNT(N2679:Q2679)&lt;2,"",SMALL(N2679:Q2679,2))</f>
        <v/>
      </c>
      <c r="Y2679" s="26" t="str">
        <f aca="false">IF(OR(V2679="",M2679=0),"",V2679/M2679-1)</f>
        <v/>
      </c>
      <c r="Z2679" s="26" t="str">
        <f aca="false">IF(OR(V2679="",L2679=""),"",V2679/(L2679*E2679)-1)</f>
        <v/>
      </c>
      <c r="AA2679" s="16" t="str">
        <f aca="false">IF(V2679="","SEM OFERTA",IF(OR(Y2679&gt;Premissas!$B$11,Y2679&lt;Premissas!$B$12),"VERIFICAR - UNIDADE/EMBALAGEM",IF(Y2679&gt;Premissas!$B$6,"NÃO COMPRAR - REAJUSTE &gt;5%","COMPRAR")))</f>
        <v>SEM OFERTA</v>
      </c>
      <c r="AB2679" s="18" t="str">
        <f aca="false">IF(W2679="DIMEC",S2679,IF(W2679="MEDCENTRO",U2679,""))</f>
        <v/>
      </c>
      <c r="AC2679" s="18" t="n">
        <f aca="false">IF(AA2679&lt;&gt;"COMPRAR",0,IF(AB2679="",I2679,MIN(I2679,AB2679)))</f>
        <v>0</v>
      </c>
      <c r="AD2679" s="19" t="n">
        <f aca="false">IF(AC2679&gt;0,AC2679*V2679,0)</f>
        <v>0</v>
      </c>
      <c r="AE2679" s="19" t="n">
        <f aca="false">IF(AC2679&gt;0,(M2679-V2679)*AC2679,0)</f>
        <v>0</v>
      </c>
      <c r="AF2679" s="16" t="str">
        <f aca="false">IF(AA2679&lt;&gt;"COMPRAR","",IF(AB2679="",IF(X2679="","",IF(X2679-V2679&lt;0.01,"EMPATE TÉCNICO","")),IF(AB2679&lt;I2679,"ESTOQUE INSUFICIENTE",IF(X2679="","",IF(X2679-V2679&lt;0.01,"EMPATE TÉCNICO","")))))</f>
        <v/>
      </c>
      <c r="AG2679" s="16" t="s">
        <v>1838</v>
      </c>
      <c r="AH2679" s="16" t="s">
        <v>8085</v>
      </c>
    </row>
    <row r="2680" customFormat="false" ht="15" hidden="false" customHeight="false" outlineLevel="0" collapsed="false">
      <c r="A2680" s="16" t="s">
        <v>8453</v>
      </c>
      <c r="B2680" s="17" t="s">
        <v>8454</v>
      </c>
      <c r="C2680" s="16" t="s">
        <v>8455</v>
      </c>
      <c r="D2680" s="16" t="s">
        <v>8415</v>
      </c>
      <c r="E2680" s="18" t="n">
        <v>1</v>
      </c>
      <c r="F2680" s="16" t="s">
        <v>43</v>
      </c>
      <c r="G2680" s="18" t="n">
        <v>0</v>
      </c>
      <c r="H2680" s="16" t="n">
        <v>0.3</v>
      </c>
      <c r="I2680" s="18" t="n">
        <v>1</v>
      </c>
      <c r="J2680" s="19" t="n">
        <v>24.54</v>
      </c>
      <c r="K2680" s="19" t="n">
        <v>24.54</v>
      </c>
      <c r="L2680" s="19" t="n">
        <v>24.54</v>
      </c>
      <c r="M2680" s="19" t="n">
        <f aca="false">IF(J2680&gt;0,J2680,K2680)*E2680</f>
        <v>24.54</v>
      </c>
      <c r="N2680" s="20"/>
      <c r="O2680" s="21" t="str">
        <f aca="false">IF(R2680="","",ROUND(R2680*(1-Premissas!$B$4),4))</f>
        <v/>
      </c>
      <c r="P2680" s="22"/>
      <c r="Q2680" s="22"/>
      <c r="R2680" s="23"/>
      <c r="S2680" s="24"/>
      <c r="T2680" s="24"/>
      <c r="U2680" s="25"/>
      <c r="V2680" s="19" t="str">
        <f aca="false">IF(COUNT(N2680:Q2680)=0,"",MIN(N2680:Q2680))</f>
        <v/>
      </c>
      <c r="W2680" s="16" t="str">
        <f aca="false">IF(V2680="","",INDEX($N$4:$Q$4,MATCH(V2680,N2680:Q2680,0)))</f>
        <v/>
      </c>
      <c r="X2680" s="19" t="str">
        <f aca="false">IF(COUNT(N2680:Q2680)&lt;2,"",SMALL(N2680:Q2680,2))</f>
        <v/>
      </c>
      <c r="Y2680" s="26" t="str">
        <f aca="false">IF(OR(V2680="",M2680=0),"",V2680/M2680-1)</f>
        <v/>
      </c>
      <c r="Z2680" s="26" t="str">
        <f aca="false">IF(OR(V2680="",L2680=""),"",V2680/(L2680*E2680)-1)</f>
        <v/>
      </c>
      <c r="AA2680" s="16" t="str">
        <f aca="false">IF(V2680="","SEM OFERTA",IF(OR(Y2680&gt;Premissas!$B$11,Y2680&lt;Premissas!$B$12),"VERIFICAR - UNIDADE/EMBALAGEM",IF(Y2680&gt;Premissas!$B$6,"NÃO COMPRAR - REAJUSTE &gt;5%","COMPRAR")))</f>
        <v>SEM OFERTA</v>
      </c>
      <c r="AB2680" s="18" t="str">
        <f aca="false">IF(W2680="DIMEC",S2680,IF(W2680="MEDCENTRO",U2680,""))</f>
        <v/>
      </c>
      <c r="AC2680" s="18" t="n">
        <f aca="false">IF(AA2680&lt;&gt;"COMPRAR",0,IF(AB2680="",I2680,MIN(I2680,AB2680)))</f>
        <v>0</v>
      </c>
      <c r="AD2680" s="19" t="n">
        <f aca="false">IF(AC2680&gt;0,AC2680*V2680,0)</f>
        <v>0</v>
      </c>
      <c r="AE2680" s="19" t="n">
        <f aca="false">IF(AC2680&gt;0,(M2680-V2680)*AC2680,0)</f>
        <v>0</v>
      </c>
      <c r="AF2680" s="16" t="str">
        <f aca="false">IF(AA2680&lt;&gt;"COMPRAR","",IF(AB2680="",IF(X2680="","",IF(X2680-V2680&lt;0.01,"EMPATE TÉCNICO","")),IF(AB2680&lt;I2680,"ESTOQUE INSUFICIENTE",IF(X2680="","",IF(X2680-V2680&lt;0.01,"EMPATE TÉCNICO","")))))</f>
        <v/>
      </c>
      <c r="AG2680" s="16" t="s">
        <v>1838</v>
      </c>
      <c r="AH2680" s="16" t="s">
        <v>8085</v>
      </c>
    </row>
    <row r="2681" customFormat="false" ht="15" hidden="false" customHeight="false" outlineLevel="0" collapsed="false">
      <c r="A2681" s="16" t="s">
        <v>8456</v>
      </c>
      <c r="B2681" s="17" t="s">
        <v>8457</v>
      </c>
      <c r="C2681" s="16" t="s">
        <v>8458</v>
      </c>
      <c r="D2681" s="16" t="s">
        <v>8415</v>
      </c>
      <c r="E2681" s="18" t="n">
        <v>1</v>
      </c>
      <c r="F2681" s="16" t="s">
        <v>41</v>
      </c>
      <c r="G2681" s="18" t="n">
        <v>0</v>
      </c>
      <c r="H2681" s="16" t="n">
        <v>1.3</v>
      </c>
      <c r="I2681" s="18" t="n">
        <v>4</v>
      </c>
      <c r="J2681" s="19" t="n">
        <v>28.85625</v>
      </c>
      <c r="K2681" s="19" t="n">
        <v>28.85625</v>
      </c>
      <c r="L2681" s="19" t="n">
        <v>28.8562</v>
      </c>
      <c r="M2681" s="19" t="n">
        <f aca="false">IF(J2681&gt;0,J2681,K2681)*E2681</f>
        <v>28.85625</v>
      </c>
      <c r="N2681" s="20"/>
      <c r="O2681" s="21" t="str">
        <f aca="false">IF(R2681="","",ROUND(R2681*(1-Premissas!$B$4),4))</f>
        <v/>
      </c>
      <c r="P2681" s="22"/>
      <c r="Q2681" s="22"/>
      <c r="R2681" s="23"/>
      <c r="S2681" s="24"/>
      <c r="T2681" s="24"/>
      <c r="U2681" s="25"/>
      <c r="V2681" s="19" t="str">
        <f aca="false">IF(COUNT(N2681:Q2681)=0,"",MIN(N2681:Q2681))</f>
        <v/>
      </c>
      <c r="W2681" s="16" t="str">
        <f aca="false">IF(V2681="","",INDEX($N$4:$Q$4,MATCH(V2681,N2681:Q2681,0)))</f>
        <v/>
      </c>
      <c r="X2681" s="19" t="str">
        <f aca="false">IF(COUNT(N2681:Q2681)&lt;2,"",SMALL(N2681:Q2681,2))</f>
        <v/>
      </c>
      <c r="Y2681" s="26" t="str">
        <f aca="false">IF(OR(V2681="",M2681=0),"",V2681/M2681-1)</f>
        <v/>
      </c>
      <c r="Z2681" s="26" t="str">
        <f aca="false">IF(OR(V2681="",L2681=""),"",V2681/(L2681*E2681)-1)</f>
        <v/>
      </c>
      <c r="AA2681" s="16" t="str">
        <f aca="false">IF(V2681="","SEM OFERTA",IF(OR(Y2681&gt;Premissas!$B$11,Y2681&lt;Premissas!$B$12),"VERIFICAR - UNIDADE/EMBALAGEM",IF(Y2681&gt;Premissas!$B$6,"NÃO COMPRAR - REAJUSTE &gt;5%","COMPRAR")))</f>
        <v>SEM OFERTA</v>
      </c>
      <c r="AB2681" s="18" t="str">
        <f aca="false">IF(W2681="DIMEC",S2681,IF(W2681="MEDCENTRO",U2681,""))</f>
        <v/>
      </c>
      <c r="AC2681" s="18" t="n">
        <f aca="false">IF(AA2681&lt;&gt;"COMPRAR",0,IF(AB2681="",I2681,MIN(I2681,AB2681)))</f>
        <v>0</v>
      </c>
      <c r="AD2681" s="19" t="n">
        <f aca="false">IF(AC2681&gt;0,AC2681*V2681,0)</f>
        <v>0</v>
      </c>
      <c r="AE2681" s="19" t="n">
        <f aca="false">IF(AC2681&gt;0,(M2681-V2681)*AC2681,0)</f>
        <v>0</v>
      </c>
      <c r="AF2681" s="16" t="str">
        <f aca="false">IF(AA2681&lt;&gt;"COMPRAR","",IF(AB2681="",IF(X2681="","",IF(X2681-V2681&lt;0.01,"EMPATE TÉCNICO","")),IF(AB2681&lt;I2681,"ESTOQUE INSUFICIENTE",IF(X2681="","",IF(X2681-V2681&lt;0.01,"EMPATE TÉCNICO","")))))</f>
        <v/>
      </c>
      <c r="AG2681" s="16" t="s">
        <v>1838</v>
      </c>
      <c r="AH2681" s="16" t="s">
        <v>8085</v>
      </c>
    </row>
    <row r="2682" customFormat="false" ht="15" hidden="false" customHeight="false" outlineLevel="0" collapsed="false">
      <c r="A2682" s="16" t="s">
        <v>8459</v>
      </c>
      <c r="B2682" s="17" t="s">
        <v>8460</v>
      </c>
      <c r="C2682" s="16" t="s">
        <v>8461</v>
      </c>
      <c r="D2682" s="16" t="s">
        <v>8415</v>
      </c>
      <c r="E2682" s="18" t="n">
        <v>1</v>
      </c>
      <c r="F2682" s="16" t="s">
        <v>41</v>
      </c>
      <c r="G2682" s="18" t="n">
        <v>2</v>
      </c>
      <c r="H2682" s="16" t="n">
        <v>1.2</v>
      </c>
      <c r="I2682" s="18" t="n">
        <v>1</v>
      </c>
      <c r="J2682" s="19" t="n">
        <v>28.85625</v>
      </c>
      <c r="K2682" s="19" t="n">
        <v>28.85625</v>
      </c>
      <c r="L2682" s="19" t="n">
        <v>28.8562</v>
      </c>
      <c r="M2682" s="19" t="n">
        <f aca="false">IF(J2682&gt;0,J2682,K2682)*E2682</f>
        <v>28.85625</v>
      </c>
      <c r="N2682" s="20"/>
      <c r="O2682" s="21" t="str">
        <f aca="false">IF(R2682="","",ROUND(R2682*(1-Premissas!$B$4),4))</f>
        <v/>
      </c>
      <c r="P2682" s="22"/>
      <c r="Q2682" s="22"/>
      <c r="R2682" s="23"/>
      <c r="S2682" s="24"/>
      <c r="T2682" s="24"/>
      <c r="U2682" s="25"/>
      <c r="V2682" s="19" t="str">
        <f aca="false">IF(COUNT(N2682:Q2682)=0,"",MIN(N2682:Q2682))</f>
        <v/>
      </c>
      <c r="W2682" s="16" t="str">
        <f aca="false">IF(V2682="","",INDEX($N$4:$Q$4,MATCH(V2682,N2682:Q2682,0)))</f>
        <v/>
      </c>
      <c r="X2682" s="19" t="str">
        <f aca="false">IF(COUNT(N2682:Q2682)&lt;2,"",SMALL(N2682:Q2682,2))</f>
        <v/>
      </c>
      <c r="Y2682" s="26" t="str">
        <f aca="false">IF(OR(V2682="",M2682=0),"",V2682/M2682-1)</f>
        <v/>
      </c>
      <c r="Z2682" s="26" t="str">
        <f aca="false">IF(OR(V2682="",L2682=""),"",V2682/(L2682*E2682)-1)</f>
        <v/>
      </c>
      <c r="AA2682" s="16" t="str">
        <f aca="false">IF(V2682="","SEM OFERTA",IF(OR(Y2682&gt;Premissas!$B$11,Y2682&lt;Premissas!$B$12),"VERIFICAR - UNIDADE/EMBALAGEM",IF(Y2682&gt;Premissas!$B$6,"NÃO COMPRAR - REAJUSTE &gt;5%","COMPRAR")))</f>
        <v>SEM OFERTA</v>
      </c>
      <c r="AB2682" s="18" t="str">
        <f aca="false">IF(W2682="DIMEC",S2682,IF(W2682="MEDCENTRO",U2682,""))</f>
        <v/>
      </c>
      <c r="AC2682" s="18" t="n">
        <f aca="false">IF(AA2682&lt;&gt;"COMPRAR",0,IF(AB2682="",I2682,MIN(I2682,AB2682)))</f>
        <v>0</v>
      </c>
      <c r="AD2682" s="19" t="n">
        <f aca="false">IF(AC2682&gt;0,AC2682*V2682,0)</f>
        <v>0</v>
      </c>
      <c r="AE2682" s="19" t="n">
        <f aca="false">IF(AC2682&gt;0,(M2682-V2682)*AC2682,0)</f>
        <v>0</v>
      </c>
      <c r="AF2682" s="16" t="str">
        <f aca="false">IF(AA2682&lt;&gt;"COMPRAR","",IF(AB2682="",IF(X2682="","",IF(X2682-V2682&lt;0.01,"EMPATE TÉCNICO","")),IF(AB2682&lt;I2682,"ESTOQUE INSUFICIENTE",IF(X2682="","",IF(X2682-V2682&lt;0.01,"EMPATE TÉCNICO","")))))</f>
        <v/>
      </c>
      <c r="AG2682" s="16" t="s">
        <v>1838</v>
      </c>
      <c r="AH2682" s="16" t="s">
        <v>8085</v>
      </c>
    </row>
    <row r="2683" customFormat="false" ht="15" hidden="false" customHeight="false" outlineLevel="0" collapsed="false">
      <c r="A2683" s="16" t="s">
        <v>8462</v>
      </c>
      <c r="B2683" s="17" t="s">
        <v>8463</v>
      </c>
      <c r="C2683" s="16" t="s">
        <v>8464</v>
      </c>
      <c r="D2683" s="16"/>
      <c r="E2683" s="18" t="n">
        <v>1</v>
      </c>
      <c r="F2683" s="16" t="s">
        <v>43</v>
      </c>
      <c r="G2683" s="18" t="n">
        <v>0</v>
      </c>
      <c r="H2683" s="16" t="n">
        <v>0</v>
      </c>
      <c r="I2683" s="18" t="n">
        <v>1</v>
      </c>
      <c r="J2683" s="19" t="n">
        <v>36.13</v>
      </c>
      <c r="K2683" s="19" t="n">
        <v>36.13</v>
      </c>
      <c r="L2683" s="19" t="n">
        <v>36.13</v>
      </c>
      <c r="M2683" s="19" t="n">
        <f aca="false">IF(J2683&gt;0,J2683,K2683)*E2683</f>
        <v>36.13</v>
      </c>
      <c r="N2683" s="20"/>
      <c r="O2683" s="21" t="str">
        <f aca="false">IF(R2683="","",ROUND(R2683*(1-Premissas!$B$4),4))</f>
        <v/>
      </c>
      <c r="P2683" s="22"/>
      <c r="Q2683" s="22"/>
      <c r="R2683" s="23"/>
      <c r="S2683" s="24"/>
      <c r="T2683" s="24"/>
      <c r="U2683" s="25"/>
      <c r="V2683" s="19" t="str">
        <f aca="false">IF(COUNT(N2683:Q2683)=0,"",MIN(N2683:Q2683))</f>
        <v/>
      </c>
      <c r="W2683" s="16" t="str">
        <f aca="false">IF(V2683="","",INDEX($N$4:$Q$4,MATCH(V2683,N2683:Q2683,0)))</f>
        <v/>
      </c>
      <c r="X2683" s="19" t="str">
        <f aca="false">IF(COUNT(N2683:Q2683)&lt;2,"",SMALL(N2683:Q2683,2))</f>
        <v/>
      </c>
      <c r="Y2683" s="26" t="str">
        <f aca="false">IF(OR(V2683="",M2683=0),"",V2683/M2683-1)</f>
        <v/>
      </c>
      <c r="Z2683" s="26" t="str">
        <f aca="false">IF(OR(V2683="",L2683=""),"",V2683/(L2683*E2683)-1)</f>
        <v/>
      </c>
      <c r="AA2683" s="16" t="str">
        <f aca="false">IF(V2683="","SEM OFERTA",IF(OR(Y2683&gt;Premissas!$B$11,Y2683&lt;Premissas!$B$12),"VERIFICAR - UNIDADE/EMBALAGEM",IF(Y2683&gt;Premissas!$B$6,"NÃO COMPRAR - REAJUSTE &gt;5%","COMPRAR")))</f>
        <v>SEM OFERTA</v>
      </c>
      <c r="AB2683" s="18" t="str">
        <f aca="false">IF(W2683="DIMEC",S2683,IF(W2683="MEDCENTRO",U2683,""))</f>
        <v/>
      </c>
      <c r="AC2683" s="18" t="n">
        <f aca="false">IF(AA2683&lt;&gt;"COMPRAR",0,IF(AB2683="",I2683,MIN(I2683,AB2683)))</f>
        <v>0</v>
      </c>
      <c r="AD2683" s="19" t="n">
        <f aca="false">IF(AC2683&gt;0,AC2683*V2683,0)</f>
        <v>0</v>
      </c>
      <c r="AE2683" s="19" t="n">
        <f aca="false">IF(AC2683&gt;0,(M2683-V2683)*AC2683,0)</f>
        <v>0</v>
      </c>
      <c r="AF2683" s="16" t="str">
        <f aca="false">IF(AA2683&lt;&gt;"COMPRAR","",IF(AB2683="",IF(X2683="","",IF(X2683-V2683&lt;0.01,"EMPATE TÉCNICO","")),IF(AB2683&lt;I2683,"ESTOQUE INSUFICIENTE",IF(X2683="","",IF(X2683-V2683&lt;0.01,"EMPATE TÉCNICO","")))))</f>
        <v/>
      </c>
      <c r="AG2683" s="16" t="s">
        <v>1838</v>
      </c>
      <c r="AH2683" s="16" t="s">
        <v>8085</v>
      </c>
    </row>
    <row r="2684" customFormat="false" ht="15" hidden="false" customHeight="false" outlineLevel="0" collapsed="false">
      <c r="A2684" s="16" t="s">
        <v>8465</v>
      </c>
      <c r="B2684" s="17" t="s">
        <v>8466</v>
      </c>
      <c r="C2684" s="16" t="s">
        <v>8467</v>
      </c>
      <c r="D2684" s="16" t="s">
        <v>8468</v>
      </c>
      <c r="E2684" s="18" t="n">
        <v>1</v>
      </c>
      <c r="F2684" s="16" t="s">
        <v>43</v>
      </c>
      <c r="G2684" s="18" t="n">
        <v>0</v>
      </c>
      <c r="H2684" s="16" t="n">
        <v>0.5</v>
      </c>
      <c r="I2684" s="18" t="n">
        <v>2</v>
      </c>
      <c r="J2684" s="19" t="n">
        <v>0</v>
      </c>
      <c r="K2684" s="19" t="n">
        <v>31.54</v>
      </c>
      <c r="L2684" s="19"/>
      <c r="M2684" s="19" t="n">
        <f aca="false">IF(J2684&gt;0,J2684,K2684)*E2684</f>
        <v>31.54</v>
      </c>
      <c r="N2684" s="20"/>
      <c r="O2684" s="21" t="str">
        <f aca="false">IF(R2684="","",ROUND(R2684*(1-Premissas!$B$4),4))</f>
        <v/>
      </c>
      <c r="P2684" s="22"/>
      <c r="Q2684" s="22"/>
      <c r="R2684" s="23"/>
      <c r="S2684" s="24"/>
      <c r="T2684" s="24"/>
      <c r="U2684" s="25"/>
      <c r="V2684" s="19" t="str">
        <f aca="false">IF(COUNT(N2684:Q2684)=0,"",MIN(N2684:Q2684))</f>
        <v/>
      </c>
      <c r="W2684" s="16" t="str">
        <f aca="false">IF(V2684="","",INDEX($N$4:$Q$4,MATCH(V2684,N2684:Q2684,0)))</f>
        <v/>
      </c>
      <c r="X2684" s="19" t="str">
        <f aca="false">IF(COUNT(N2684:Q2684)&lt;2,"",SMALL(N2684:Q2684,2))</f>
        <v/>
      </c>
      <c r="Y2684" s="26" t="str">
        <f aca="false">IF(OR(V2684="",M2684=0),"",V2684/M2684-1)</f>
        <v/>
      </c>
      <c r="Z2684" s="26" t="str">
        <f aca="false">IF(OR(V2684="",L2684=""),"",V2684/(L2684*E2684)-1)</f>
        <v/>
      </c>
      <c r="AA2684" s="16" t="str">
        <f aca="false">IF(V2684="","SEM OFERTA",IF(OR(Y2684&gt;Premissas!$B$11,Y2684&lt;Premissas!$B$12),"VERIFICAR - UNIDADE/EMBALAGEM",IF(Y2684&gt;Premissas!$B$6,"NÃO COMPRAR - REAJUSTE &gt;5%","COMPRAR")))</f>
        <v>SEM OFERTA</v>
      </c>
      <c r="AB2684" s="18" t="str">
        <f aca="false">IF(W2684="DIMEC",S2684,IF(W2684="MEDCENTRO",U2684,""))</f>
        <v/>
      </c>
      <c r="AC2684" s="18" t="n">
        <f aca="false">IF(AA2684&lt;&gt;"COMPRAR",0,IF(AB2684="",I2684,MIN(I2684,AB2684)))</f>
        <v>0</v>
      </c>
      <c r="AD2684" s="19" t="n">
        <f aca="false">IF(AC2684&gt;0,AC2684*V2684,0)</f>
        <v>0</v>
      </c>
      <c r="AE2684" s="19" t="n">
        <f aca="false">IF(AC2684&gt;0,(M2684-V2684)*AC2684,0)</f>
        <v>0</v>
      </c>
      <c r="AF2684" s="16" t="str">
        <f aca="false">IF(AA2684&lt;&gt;"COMPRAR","",IF(AB2684="",IF(X2684="","",IF(X2684-V2684&lt;0.01,"EMPATE TÉCNICO","")),IF(AB2684&lt;I2684,"ESTOQUE INSUFICIENTE",IF(X2684="","",IF(X2684-V2684&lt;0.01,"EMPATE TÉCNICO","")))))</f>
        <v/>
      </c>
      <c r="AG2684" s="16" t="s">
        <v>1838</v>
      </c>
      <c r="AH2684" s="16" t="s">
        <v>8085</v>
      </c>
    </row>
    <row r="2685" customFormat="false" ht="15" hidden="false" customHeight="false" outlineLevel="0" collapsed="false">
      <c r="A2685" s="16" t="s">
        <v>8469</v>
      </c>
      <c r="B2685" s="17" t="s">
        <v>8470</v>
      </c>
      <c r="C2685" s="16" t="s">
        <v>8471</v>
      </c>
      <c r="D2685" s="16" t="s">
        <v>8428</v>
      </c>
      <c r="E2685" s="18" t="n">
        <v>1</v>
      </c>
      <c r="F2685" s="16" t="s">
        <v>43</v>
      </c>
      <c r="G2685" s="18" t="n">
        <v>0</v>
      </c>
      <c r="H2685" s="16" t="n">
        <v>0</v>
      </c>
      <c r="I2685" s="18" t="n">
        <v>1</v>
      </c>
      <c r="J2685" s="19" t="n">
        <v>36.13</v>
      </c>
      <c r="K2685" s="19" t="n">
        <v>36.13</v>
      </c>
      <c r="L2685" s="19" t="n">
        <v>36.13</v>
      </c>
      <c r="M2685" s="19" t="n">
        <f aca="false">IF(J2685&gt;0,J2685,K2685)*E2685</f>
        <v>36.13</v>
      </c>
      <c r="N2685" s="20"/>
      <c r="O2685" s="21" t="str">
        <f aca="false">IF(R2685="","",ROUND(R2685*(1-Premissas!$B$4),4))</f>
        <v/>
      </c>
      <c r="P2685" s="22"/>
      <c r="Q2685" s="22"/>
      <c r="R2685" s="23"/>
      <c r="S2685" s="24"/>
      <c r="T2685" s="24"/>
      <c r="U2685" s="25"/>
      <c r="V2685" s="19" t="str">
        <f aca="false">IF(COUNT(N2685:Q2685)=0,"",MIN(N2685:Q2685))</f>
        <v/>
      </c>
      <c r="W2685" s="16" t="str">
        <f aca="false">IF(V2685="","",INDEX($N$4:$Q$4,MATCH(V2685,N2685:Q2685,0)))</f>
        <v/>
      </c>
      <c r="X2685" s="19" t="str">
        <f aca="false">IF(COUNT(N2685:Q2685)&lt;2,"",SMALL(N2685:Q2685,2))</f>
        <v/>
      </c>
      <c r="Y2685" s="26" t="str">
        <f aca="false">IF(OR(V2685="",M2685=0),"",V2685/M2685-1)</f>
        <v/>
      </c>
      <c r="Z2685" s="26" t="str">
        <f aca="false">IF(OR(V2685="",L2685=""),"",V2685/(L2685*E2685)-1)</f>
        <v/>
      </c>
      <c r="AA2685" s="16" t="str">
        <f aca="false">IF(V2685="","SEM OFERTA",IF(OR(Y2685&gt;Premissas!$B$11,Y2685&lt;Premissas!$B$12),"VERIFICAR - UNIDADE/EMBALAGEM",IF(Y2685&gt;Premissas!$B$6,"NÃO COMPRAR - REAJUSTE &gt;5%","COMPRAR")))</f>
        <v>SEM OFERTA</v>
      </c>
      <c r="AB2685" s="18" t="str">
        <f aca="false">IF(W2685="DIMEC",S2685,IF(W2685="MEDCENTRO",U2685,""))</f>
        <v/>
      </c>
      <c r="AC2685" s="18" t="n">
        <f aca="false">IF(AA2685&lt;&gt;"COMPRAR",0,IF(AB2685="",I2685,MIN(I2685,AB2685)))</f>
        <v>0</v>
      </c>
      <c r="AD2685" s="19" t="n">
        <f aca="false">IF(AC2685&gt;0,AC2685*V2685,0)</f>
        <v>0</v>
      </c>
      <c r="AE2685" s="19" t="n">
        <f aca="false">IF(AC2685&gt;0,(M2685-V2685)*AC2685,0)</f>
        <v>0</v>
      </c>
      <c r="AF2685" s="16" t="str">
        <f aca="false">IF(AA2685&lt;&gt;"COMPRAR","",IF(AB2685="",IF(X2685="","",IF(X2685-V2685&lt;0.01,"EMPATE TÉCNICO","")),IF(AB2685&lt;I2685,"ESTOQUE INSUFICIENTE",IF(X2685="","",IF(X2685-V2685&lt;0.01,"EMPATE TÉCNICO","")))))</f>
        <v/>
      </c>
      <c r="AG2685" s="16" t="s">
        <v>1838</v>
      </c>
      <c r="AH2685" s="16" t="s">
        <v>8085</v>
      </c>
    </row>
    <row r="2686" customFormat="false" ht="15" hidden="false" customHeight="false" outlineLevel="0" collapsed="false">
      <c r="A2686" s="16" t="s">
        <v>8472</v>
      </c>
      <c r="B2686" s="17" t="s">
        <v>8473</v>
      </c>
      <c r="C2686" s="16" t="s">
        <v>8474</v>
      </c>
      <c r="D2686" s="16" t="s">
        <v>8468</v>
      </c>
      <c r="E2686" s="18" t="n">
        <v>1</v>
      </c>
      <c r="F2686" s="16" t="s">
        <v>43</v>
      </c>
      <c r="G2686" s="18" t="n">
        <v>0</v>
      </c>
      <c r="H2686" s="16" t="n">
        <v>0</v>
      </c>
      <c r="I2686" s="18" t="n">
        <v>1</v>
      </c>
      <c r="J2686" s="19" t="n">
        <v>54.71</v>
      </c>
      <c r="K2686" s="19" t="n">
        <v>54.71</v>
      </c>
      <c r="L2686" s="19" t="n">
        <v>54.71</v>
      </c>
      <c r="M2686" s="19" t="n">
        <f aca="false">IF(J2686&gt;0,J2686,K2686)*E2686</f>
        <v>54.71</v>
      </c>
      <c r="N2686" s="20"/>
      <c r="O2686" s="21" t="str">
        <f aca="false">IF(R2686="","",ROUND(R2686*(1-Premissas!$B$4),4))</f>
        <v/>
      </c>
      <c r="P2686" s="22"/>
      <c r="Q2686" s="22"/>
      <c r="R2686" s="23"/>
      <c r="S2686" s="24"/>
      <c r="T2686" s="24"/>
      <c r="U2686" s="25"/>
      <c r="V2686" s="19" t="str">
        <f aca="false">IF(COUNT(N2686:Q2686)=0,"",MIN(N2686:Q2686))</f>
        <v/>
      </c>
      <c r="W2686" s="16" t="str">
        <f aca="false">IF(V2686="","",INDEX($N$4:$Q$4,MATCH(V2686,N2686:Q2686,0)))</f>
        <v/>
      </c>
      <c r="X2686" s="19" t="str">
        <f aca="false">IF(COUNT(N2686:Q2686)&lt;2,"",SMALL(N2686:Q2686,2))</f>
        <v/>
      </c>
      <c r="Y2686" s="26" t="str">
        <f aca="false">IF(OR(V2686="",M2686=0),"",V2686/M2686-1)</f>
        <v/>
      </c>
      <c r="Z2686" s="26" t="str">
        <f aca="false">IF(OR(V2686="",L2686=""),"",V2686/(L2686*E2686)-1)</f>
        <v/>
      </c>
      <c r="AA2686" s="16" t="str">
        <f aca="false">IF(V2686="","SEM OFERTA",IF(OR(Y2686&gt;Premissas!$B$11,Y2686&lt;Premissas!$B$12),"VERIFICAR - UNIDADE/EMBALAGEM",IF(Y2686&gt;Premissas!$B$6,"NÃO COMPRAR - REAJUSTE &gt;5%","COMPRAR")))</f>
        <v>SEM OFERTA</v>
      </c>
      <c r="AB2686" s="18" t="str">
        <f aca="false">IF(W2686="DIMEC",S2686,IF(W2686="MEDCENTRO",U2686,""))</f>
        <v/>
      </c>
      <c r="AC2686" s="18" t="n">
        <f aca="false">IF(AA2686&lt;&gt;"COMPRAR",0,IF(AB2686="",I2686,MIN(I2686,AB2686)))</f>
        <v>0</v>
      </c>
      <c r="AD2686" s="19" t="n">
        <f aca="false">IF(AC2686&gt;0,AC2686*V2686,0)</f>
        <v>0</v>
      </c>
      <c r="AE2686" s="19" t="n">
        <f aca="false">IF(AC2686&gt;0,(M2686-V2686)*AC2686,0)</f>
        <v>0</v>
      </c>
      <c r="AF2686" s="16" t="str">
        <f aca="false">IF(AA2686&lt;&gt;"COMPRAR","",IF(AB2686="",IF(X2686="","",IF(X2686-V2686&lt;0.01,"EMPATE TÉCNICO","")),IF(AB2686&lt;I2686,"ESTOQUE INSUFICIENTE",IF(X2686="","",IF(X2686-V2686&lt;0.01,"EMPATE TÉCNICO","")))))</f>
        <v/>
      </c>
      <c r="AG2686" s="16" t="s">
        <v>1838</v>
      </c>
      <c r="AH2686" s="16" t="s">
        <v>8085</v>
      </c>
    </row>
    <row r="2687" customFormat="false" ht="15" hidden="false" customHeight="false" outlineLevel="0" collapsed="false">
      <c r="A2687" s="16" t="s">
        <v>8475</v>
      </c>
      <c r="B2687" s="17" t="s">
        <v>8476</v>
      </c>
      <c r="C2687" s="16" t="s">
        <v>8477</v>
      </c>
      <c r="D2687" s="16" t="s">
        <v>8478</v>
      </c>
      <c r="E2687" s="18" t="n">
        <v>8</v>
      </c>
      <c r="F2687" s="16" t="s">
        <v>43</v>
      </c>
      <c r="G2687" s="18" t="n">
        <v>0</v>
      </c>
      <c r="H2687" s="16" t="n">
        <v>0.5</v>
      </c>
      <c r="I2687" s="18" t="n">
        <v>1</v>
      </c>
      <c r="J2687" s="19" t="n">
        <v>14.13625</v>
      </c>
      <c r="K2687" s="19" t="n">
        <v>14.13625</v>
      </c>
      <c r="L2687" s="19" t="n">
        <v>14.1362</v>
      </c>
      <c r="M2687" s="19" t="n">
        <f aca="false">IF(J2687&gt;0,J2687,K2687)*E2687</f>
        <v>113.09</v>
      </c>
      <c r="N2687" s="20"/>
      <c r="O2687" s="21" t="str">
        <f aca="false">IF(R2687="","",ROUND(R2687*(1-Premissas!$B$4),4))</f>
        <v/>
      </c>
      <c r="P2687" s="22"/>
      <c r="Q2687" s="22"/>
      <c r="R2687" s="23"/>
      <c r="S2687" s="24"/>
      <c r="T2687" s="24"/>
      <c r="U2687" s="25"/>
      <c r="V2687" s="19" t="str">
        <f aca="false">IF(COUNT(N2687:Q2687)=0,"",MIN(N2687:Q2687))</f>
        <v/>
      </c>
      <c r="W2687" s="16" t="str">
        <f aca="false">IF(V2687="","",INDEX($N$4:$Q$4,MATCH(V2687,N2687:Q2687,0)))</f>
        <v/>
      </c>
      <c r="X2687" s="19" t="str">
        <f aca="false">IF(COUNT(N2687:Q2687)&lt;2,"",SMALL(N2687:Q2687,2))</f>
        <v/>
      </c>
      <c r="Y2687" s="26" t="str">
        <f aca="false">IF(OR(V2687="",M2687=0),"",V2687/M2687-1)</f>
        <v/>
      </c>
      <c r="Z2687" s="26" t="str">
        <f aca="false">IF(OR(V2687="",L2687=""),"",V2687/(L2687*E2687)-1)</f>
        <v/>
      </c>
      <c r="AA2687" s="16" t="str">
        <f aca="false">IF(V2687="","SEM OFERTA",IF(OR(Y2687&gt;Premissas!$B$11,Y2687&lt;Premissas!$B$12),"VERIFICAR - UNIDADE/EMBALAGEM",IF(Y2687&gt;Premissas!$B$6,"NÃO COMPRAR - REAJUSTE &gt;5%","COMPRAR")))</f>
        <v>SEM OFERTA</v>
      </c>
      <c r="AB2687" s="18" t="str">
        <f aca="false">IF(W2687="DIMEC",S2687,IF(W2687="MEDCENTRO",U2687,""))</f>
        <v/>
      </c>
      <c r="AC2687" s="18" t="n">
        <f aca="false">IF(AA2687&lt;&gt;"COMPRAR",0,IF(AB2687="",I2687,MIN(I2687,AB2687)))</f>
        <v>0</v>
      </c>
      <c r="AD2687" s="19" t="n">
        <f aca="false">IF(AC2687&gt;0,AC2687*V2687,0)</f>
        <v>0</v>
      </c>
      <c r="AE2687" s="19" t="n">
        <f aca="false">IF(AC2687&gt;0,(M2687-V2687)*AC2687,0)</f>
        <v>0</v>
      </c>
      <c r="AF2687" s="16" t="str">
        <f aca="false">IF(AA2687&lt;&gt;"COMPRAR","",IF(AB2687="",IF(X2687="","",IF(X2687-V2687&lt;0.01,"EMPATE TÉCNICO","")),IF(AB2687&lt;I2687,"ESTOQUE INSUFICIENTE",IF(X2687="","",IF(X2687-V2687&lt;0.01,"EMPATE TÉCNICO","")))))</f>
        <v/>
      </c>
      <c r="AG2687" s="16" t="s">
        <v>203</v>
      </c>
      <c r="AH2687" s="16" t="s">
        <v>8085</v>
      </c>
    </row>
    <row r="2688" customFormat="false" ht="15" hidden="false" customHeight="false" outlineLevel="0" collapsed="false">
      <c r="A2688" s="16" t="s">
        <v>8479</v>
      </c>
      <c r="B2688" s="17" t="s">
        <v>8480</v>
      </c>
      <c r="C2688" s="16" t="s">
        <v>8481</v>
      </c>
      <c r="D2688" s="16" t="s">
        <v>8478</v>
      </c>
      <c r="E2688" s="18" t="n">
        <v>8</v>
      </c>
      <c r="F2688" s="16" t="s">
        <v>42</v>
      </c>
      <c r="G2688" s="18" t="n">
        <v>0</v>
      </c>
      <c r="H2688" s="16" t="n">
        <v>1.7</v>
      </c>
      <c r="I2688" s="18" t="n">
        <v>1</v>
      </c>
      <c r="J2688" s="19" t="n">
        <v>14.13625</v>
      </c>
      <c r="K2688" s="19" t="n">
        <v>14.13625</v>
      </c>
      <c r="L2688" s="19" t="n">
        <v>14.1362</v>
      </c>
      <c r="M2688" s="19" t="n">
        <f aca="false">IF(J2688&gt;0,J2688,K2688)*E2688</f>
        <v>113.09</v>
      </c>
      <c r="N2688" s="20"/>
      <c r="O2688" s="21" t="str">
        <f aca="false">IF(R2688="","",ROUND(R2688*(1-Premissas!$B$4),4))</f>
        <v/>
      </c>
      <c r="P2688" s="22"/>
      <c r="Q2688" s="22"/>
      <c r="R2688" s="23"/>
      <c r="S2688" s="24"/>
      <c r="T2688" s="24"/>
      <c r="U2688" s="25"/>
      <c r="V2688" s="19" t="str">
        <f aca="false">IF(COUNT(N2688:Q2688)=0,"",MIN(N2688:Q2688))</f>
        <v/>
      </c>
      <c r="W2688" s="16" t="str">
        <f aca="false">IF(V2688="","",INDEX($N$4:$Q$4,MATCH(V2688,N2688:Q2688,0)))</f>
        <v/>
      </c>
      <c r="X2688" s="19" t="str">
        <f aca="false">IF(COUNT(N2688:Q2688)&lt;2,"",SMALL(N2688:Q2688,2))</f>
        <v/>
      </c>
      <c r="Y2688" s="26" t="str">
        <f aca="false">IF(OR(V2688="",M2688=0),"",V2688/M2688-1)</f>
        <v/>
      </c>
      <c r="Z2688" s="26" t="str">
        <f aca="false">IF(OR(V2688="",L2688=""),"",V2688/(L2688*E2688)-1)</f>
        <v/>
      </c>
      <c r="AA2688" s="16" t="str">
        <f aca="false">IF(V2688="","SEM OFERTA",IF(OR(Y2688&gt;Premissas!$B$11,Y2688&lt;Premissas!$B$12),"VERIFICAR - UNIDADE/EMBALAGEM",IF(Y2688&gt;Premissas!$B$6,"NÃO COMPRAR - REAJUSTE &gt;5%","COMPRAR")))</f>
        <v>SEM OFERTA</v>
      </c>
      <c r="AB2688" s="18" t="str">
        <f aca="false">IF(W2688="DIMEC",S2688,IF(W2688="MEDCENTRO",U2688,""))</f>
        <v/>
      </c>
      <c r="AC2688" s="18" t="n">
        <f aca="false">IF(AA2688&lt;&gt;"COMPRAR",0,IF(AB2688="",I2688,MIN(I2688,AB2688)))</f>
        <v>0</v>
      </c>
      <c r="AD2688" s="19" t="n">
        <f aca="false">IF(AC2688&gt;0,AC2688*V2688,0)</f>
        <v>0</v>
      </c>
      <c r="AE2688" s="19" t="n">
        <f aca="false">IF(AC2688&gt;0,(M2688-V2688)*AC2688,0)</f>
        <v>0</v>
      </c>
      <c r="AF2688" s="16" t="str">
        <f aca="false">IF(AA2688&lt;&gt;"COMPRAR","",IF(AB2688="",IF(X2688="","",IF(X2688-V2688&lt;0.01,"EMPATE TÉCNICO","")),IF(AB2688&lt;I2688,"ESTOQUE INSUFICIENTE",IF(X2688="","",IF(X2688-V2688&lt;0.01,"EMPATE TÉCNICO","")))))</f>
        <v/>
      </c>
      <c r="AG2688" s="16" t="s">
        <v>203</v>
      </c>
      <c r="AH2688" s="16" t="s">
        <v>8085</v>
      </c>
    </row>
    <row r="2689" customFormat="false" ht="15" hidden="false" customHeight="false" outlineLevel="0" collapsed="false">
      <c r="A2689" s="16" t="s">
        <v>8482</v>
      </c>
      <c r="B2689" s="17" t="s">
        <v>8483</v>
      </c>
      <c r="C2689" s="16" t="s">
        <v>8484</v>
      </c>
      <c r="D2689" s="16" t="s">
        <v>8478</v>
      </c>
      <c r="E2689" s="18" t="n">
        <v>1</v>
      </c>
      <c r="F2689" s="16" t="s">
        <v>43</v>
      </c>
      <c r="G2689" s="18" t="n">
        <v>0</v>
      </c>
      <c r="H2689" s="16" t="n">
        <v>3.9</v>
      </c>
      <c r="I2689" s="18" t="n">
        <v>10</v>
      </c>
      <c r="J2689" s="19" t="n">
        <v>19.59</v>
      </c>
      <c r="K2689" s="19" t="n">
        <v>19.59</v>
      </c>
      <c r="L2689" s="19" t="n">
        <v>19.4</v>
      </c>
      <c r="M2689" s="19" t="n">
        <f aca="false">IF(J2689&gt;0,J2689,K2689)*E2689</f>
        <v>19.59</v>
      </c>
      <c r="N2689" s="20"/>
      <c r="O2689" s="21" t="str">
        <f aca="false">IF(R2689="","",ROUND(R2689*(1-Premissas!$B$4),4))</f>
        <v/>
      </c>
      <c r="P2689" s="22"/>
      <c r="Q2689" s="22"/>
      <c r="R2689" s="23"/>
      <c r="S2689" s="24"/>
      <c r="T2689" s="24"/>
      <c r="U2689" s="25"/>
      <c r="V2689" s="19" t="str">
        <f aca="false">IF(COUNT(N2689:Q2689)=0,"",MIN(N2689:Q2689))</f>
        <v/>
      </c>
      <c r="W2689" s="16" t="str">
        <f aca="false">IF(V2689="","",INDEX($N$4:$Q$4,MATCH(V2689,N2689:Q2689,0)))</f>
        <v/>
      </c>
      <c r="X2689" s="19" t="str">
        <f aca="false">IF(COUNT(N2689:Q2689)&lt;2,"",SMALL(N2689:Q2689,2))</f>
        <v/>
      </c>
      <c r="Y2689" s="26" t="str">
        <f aca="false">IF(OR(V2689="",M2689=0),"",V2689/M2689-1)</f>
        <v/>
      </c>
      <c r="Z2689" s="26" t="str">
        <f aca="false">IF(OR(V2689="",L2689=""),"",V2689/(L2689*E2689)-1)</f>
        <v/>
      </c>
      <c r="AA2689" s="16" t="str">
        <f aca="false">IF(V2689="","SEM OFERTA",IF(OR(Y2689&gt;Premissas!$B$11,Y2689&lt;Premissas!$B$12),"VERIFICAR - UNIDADE/EMBALAGEM",IF(Y2689&gt;Premissas!$B$6,"NÃO COMPRAR - REAJUSTE &gt;5%","COMPRAR")))</f>
        <v>SEM OFERTA</v>
      </c>
      <c r="AB2689" s="18" t="str">
        <f aca="false">IF(W2689="DIMEC",S2689,IF(W2689="MEDCENTRO",U2689,""))</f>
        <v/>
      </c>
      <c r="AC2689" s="18" t="n">
        <f aca="false">IF(AA2689&lt;&gt;"COMPRAR",0,IF(AB2689="",I2689,MIN(I2689,AB2689)))</f>
        <v>0</v>
      </c>
      <c r="AD2689" s="19" t="n">
        <f aca="false">IF(AC2689&gt;0,AC2689*V2689,0)</f>
        <v>0</v>
      </c>
      <c r="AE2689" s="19" t="n">
        <f aca="false">IF(AC2689&gt;0,(M2689-V2689)*AC2689,0)</f>
        <v>0</v>
      </c>
      <c r="AF2689" s="16" t="str">
        <f aca="false">IF(AA2689&lt;&gt;"COMPRAR","",IF(AB2689="",IF(X2689="","",IF(X2689-V2689&lt;0.01,"EMPATE TÉCNICO","")),IF(AB2689&lt;I2689,"ESTOQUE INSUFICIENTE",IF(X2689="","",IF(X2689-V2689&lt;0.01,"EMPATE TÉCNICO","")))))</f>
        <v/>
      </c>
      <c r="AG2689" s="16" t="s">
        <v>1771</v>
      </c>
      <c r="AH2689" s="16" t="s">
        <v>8085</v>
      </c>
    </row>
    <row r="2690" customFormat="false" ht="15" hidden="false" customHeight="false" outlineLevel="0" collapsed="false">
      <c r="A2690" s="16" t="s">
        <v>8485</v>
      </c>
      <c r="B2690" s="17" t="s">
        <v>8486</v>
      </c>
      <c r="C2690" s="16" t="s">
        <v>8487</v>
      </c>
      <c r="D2690" s="16" t="s">
        <v>8478</v>
      </c>
      <c r="E2690" s="18" t="n">
        <v>1</v>
      </c>
      <c r="F2690" s="16" t="s">
        <v>42</v>
      </c>
      <c r="G2690" s="18" t="n">
        <v>1</v>
      </c>
      <c r="H2690" s="16" t="n">
        <v>3.8</v>
      </c>
      <c r="I2690" s="18" t="n">
        <v>9</v>
      </c>
      <c r="J2690" s="19" t="n">
        <v>20.22</v>
      </c>
      <c r="K2690" s="19" t="n">
        <v>20.22</v>
      </c>
      <c r="L2690" s="19" t="n">
        <v>19.4</v>
      </c>
      <c r="M2690" s="19" t="n">
        <f aca="false">IF(J2690&gt;0,J2690,K2690)*E2690</f>
        <v>20.22</v>
      </c>
      <c r="N2690" s="20"/>
      <c r="O2690" s="21" t="str">
        <f aca="false">IF(R2690="","",ROUND(R2690*(1-Premissas!$B$4),4))</f>
        <v/>
      </c>
      <c r="P2690" s="22"/>
      <c r="Q2690" s="22"/>
      <c r="R2690" s="23"/>
      <c r="S2690" s="24"/>
      <c r="T2690" s="24"/>
      <c r="U2690" s="25"/>
      <c r="V2690" s="19" t="str">
        <f aca="false">IF(COUNT(N2690:Q2690)=0,"",MIN(N2690:Q2690))</f>
        <v/>
      </c>
      <c r="W2690" s="16" t="str">
        <f aca="false">IF(V2690="","",INDEX($N$4:$Q$4,MATCH(V2690,N2690:Q2690,0)))</f>
        <v/>
      </c>
      <c r="X2690" s="19" t="str">
        <f aca="false">IF(COUNT(N2690:Q2690)&lt;2,"",SMALL(N2690:Q2690,2))</f>
        <v/>
      </c>
      <c r="Y2690" s="26" t="str">
        <f aca="false">IF(OR(V2690="",M2690=0),"",V2690/M2690-1)</f>
        <v/>
      </c>
      <c r="Z2690" s="26" t="str">
        <f aca="false">IF(OR(V2690="",L2690=""),"",V2690/(L2690*E2690)-1)</f>
        <v/>
      </c>
      <c r="AA2690" s="16" t="str">
        <f aca="false">IF(V2690="","SEM OFERTA",IF(OR(Y2690&gt;Premissas!$B$11,Y2690&lt;Premissas!$B$12),"VERIFICAR - UNIDADE/EMBALAGEM",IF(Y2690&gt;Premissas!$B$6,"NÃO COMPRAR - REAJUSTE &gt;5%","COMPRAR")))</f>
        <v>SEM OFERTA</v>
      </c>
      <c r="AB2690" s="18" t="str">
        <f aca="false">IF(W2690="DIMEC",S2690,IF(W2690="MEDCENTRO",U2690,""))</f>
        <v/>
      </c>
      <c r="AC2690" s="18" t="n">
        <f aca="false">IF(AA2690&lt;&gt;"COMPRAR",0,IF(AB2690="",I2690,MIN(I2690,AB2690)))</f>
        <v>0</v>
      </c>
      <c r="AD2690" s="19" t="n">
        <f aca="false">IF(AC2690&gt;0,AC2690*V2690,0)</f>
        <v>0</v>
      </c>
      <c r="AE2690" s="19" t="n">
        <f aca="false">IF(AC2690&gt;0,(M2690-V2690)*AC2690,0)</f>
        <v>0</v>
      </c>
      <c r="AF2690" s="16" t="str">
        <f aca="false">IF(AA2690&lt;&gt;"COMPRAR","",IF(AB2690="",IF(X2690="","",IF(X2690-V2690&lt;0.01,"EMPATE TÉCNICO","")),IF(AB2690&lt;I2690,"ESTOQUE INSUFICIENTE",IF(X2690="","",IF(X2690-V2690&lt;0.01,"EMPATE TÉCNICO","")))))</f>
        <v/>
      </c>
      <c r="AG2690" s="16" t="s">
        <v>1771</v>
      </c>
      <c r="AH2690" s="16" t="s">
        <v>8085</v>
      </c>
    </row>
    <row r="2691" customFormat="false" ht="15" hidden="false" customHeight="false" outlineLevel="0" collapsed="false">
      <c r="A2691" s="16" t="s">
        <v>8488</v>
      </c>
      <c r="B2691" s="17" t="s">
        <v>8489</v>
      </c>
      <c r="C2691" s="16" t="s">
        <v>8490</v>
      </c>
      <c r="D2691" s="16" t="s">
        <v>8478</v>
      </c>
      <c r="E2691" s="18" t="n">
        <v>1</v>
      </c>
      <c r="F2691" s="16" t="s">
        <v>43</v>
      </c>
      <c r="G2691" s="18" t="n">
        <v>0</v>
      </c>
      <c r="H2691" s="16" t="n">
        <v>3.4</v>
      </c>
      <c r="I2691" s="18" t="n">
        <v>9</v>
      </c>
      <c r="J2691" s="19" t="n">
        <v>32.6</v>
      </c>
      <c r="K2691" s="19" t="n">
        <v>32.6</v>
      </c>
      <c r="L2691" s="19" t="n">
        <v>32.6</v>
      </c>
      <c r="M2691" s="19" t="n">
        <f aca="false">IF(J2691&gt;0,J2691,K2691)*E2691</f>
        <v>32.6</v>
      </c>
      <c r="N2691" s="20"/>
      <c r="O2691" s="21" t="str">
        <f aca="false">IF(R2691="","",ROUND(R2691*(1-Premissas!$B$4),4))</f>
        <v/>
      </c>
      <c r="P2691" s="22"/>
      <c r="Q2691" s="22"/>
      <c r="R2691" s="23"/>
      <c r="S2691" s="24"/>
      <c r="T2691" s="24"/>
      <c r="U2691" s="25"/>
      <c r="V2691" s="19" t="str">
        <f aca="false">IF(COUNT(N2691:Q2691)=0,"",MIN(N2691:Q2691))</f>
        <v/>
      </c>
      <c r="W2691" s="16" t="str">
        <f aca="false">IF(V2691="","",INDEX($N$4:$Q$4,MATCH(V2691,N2691:Q2691,0)))</f>
        <v/>
      </c>
      <c r="X2691" s="19" t="str">
        <f aca="false">IF(COUNT(N2691:Q2691)&lt;2,"",SMALL(N2691:Q2691,2))</f>
        <v/>
      </c>
      <c r="Y2691" s="26" t="str">
        <f aca="false">IF(OR(V2691="",M2691=0),"",V2691/M2691-1)</f>
        <v/>
      </c>
      <c r="Z2691" s="26" t="str">
        <f aca="false">IF(OR(V2691="",L2691=""),"",V2691/(L2691*E2691)-1)</f>
        <v/>
      </c>
      <c r="AA2691" s="16" t="str">
        <f aca="false">IF(V2691="","SEM OFERTA",IF(OR(Y2691&gt;Premissas!$B$11,Y2691&lt;Premissas!$B$12),"VERIFICAR - UNIDADE/EMBALAGEM",IF(Y2691&gt;Premissas!$B$6,"NÃO COMPRAR - REAJUSTE &gt;5%","COMPRAR")))</f>
        <v>SEM OFERTA</v>
      </c>
      <c r="AB2691" s="18" t="str">
        <f aca="false">IF(W2691="DIMEC",S2691,IF(W2691="MEDCENTRO",U2691,""))</f>
        <v/>
      </c>
      <c r="AC2691" s="18" t="n">
        <f aca="false">IF(AA2691&lt;&gt;"COMPRAR",0,IF(AB2691="",I2691,MIN(I2691,AB2691)))</f>
        <v>0</v>
      </c>
      <c r="AD2691" s="19" t="n">
        <f aca="false">IF(AC2691&gt;0,AC2691*V2691,0)</f>
        <v>0</v>
      </c>
      <c r="AE2691" s="19" t="n">
        <f aca="false">IF(AC2691&gt;0,(M2691-V2691)*AC2691,0)</f>
        <v>0</v>
      </c>
      <c r="AF2691" s="16" t="str">
        <f aca="false">IF(AA2691&lt;&gt;"COMPRAR","",IF(AB2691="",IF(X2691="","",IF(X2691-V2691&lt;0.01,"EMPATE TÉCNICO","")),IF(AB2691&lt;I2691,"ESTOQUE INSUFICIENTE",IF(X2691="","",IF(X2691-V2691&lt;0.01,"EMPATE TÉCNICO","")))))</f>
        <v/>
      </c>
      <c r="AG2691" s="16" t="s">
        <v>203</v>
      </c>
      <c r="AH2691" s="16" t="s">
        <v>8085</v>
      </c>
    </row>
    <row r="2692" customFormat="false" ht="15" hidden="false" customHeight="false" outlineLevel="0" collapsed="false">
      <c r="A2692" s="16" t="s">
        <v>8491</v>
      </c>
      <c r="B2692" s="17" t="s">
        <v>8492</v>
      </c>
      <c r="C2692" s="16" t="s">
        <v>8493</v>
      </c>
      <c r="D2692" s="16" t="s">
        <v>8478</v>
      </c>
      <c r="E2692" s="18" t="n">
        <v>1</v>
      </c>
      <c r="F2692" s="16" t="s">
        <v>43</v>
      </c>
      <c r="G2692" s="18" t="n">
        <v>0</v>
      </c>
      <c r="H2692" s="16" t="n">
        <v>0.2</v>
      </c>
      <c r="I2692" s="18" t="n">
        <v>1</v>
      </c>
      <c r="J2692" s="19" t="n">
        <v>34.99</v>
      </c>
      <c r="K2692" s="19" t="n">
        <v>34.99</v>
      </c>
      <c r="L2692" s="19" t="n">
        <v>34.99</v>
      </c>
      <c r="M2692" s="19" t="n">
        <f aca="false">IF(J2692&gt;0,J2692,K2692)*E2692</f>
        <v>34.99</v>
      </c>
      <c r="N2692" s="20"/>
      <c r="O2692" s="21" t="str">
        <f aca="false">IF(R2692="","",ROUND(R2692*(1-Premissas!$B$4),4))</f>
        <v/>
      </c>
      <c r="P2692" s="22"/>
      <c r="Q2692" s="22"/>
      <c r="R2692" s="23"/>
      <c r="S2692" s="24"/>
      <c r="T2692" s="24"/>
      <c r="U2692" s="25"/>
      <c r="V2692" s="19" t="str">
        <f aca="false">IF(COUNT(N2692:Q2692)=0,"",MIN(N2692:Q2692))</f>
        <v/>
      </c>
      <c r="W2692" s="16" t="str">
        <f aca="false">IF(V2692="","",INDEX($N$4:$Q$4,MATCH(V2692,N2692:Q2692,0)))</f>
        <v/>
      </c>
      <c r="X2692" s="19" t="str">
        <f aca="false">IF(COUNT(N2692:Q2692)&lt;2,"",SMALL(N2692:Q2692,2))</f>
        <v/>
      </c>
      <c r="Y2692" s="26" t="str">
        <f aca="false">IF(OR(V2692="",M2692=0),"",V2692/M2692-1)</f>
        <v/>
      </c>
      <c r="Z2692" s="26" t="str">
        <f aca="false">IF(OR(V2692="",L2692=""),"",V2692/(L2692*E2692)-1)</f>
        <v/>
      </c>
      <c r="AA2692" s="16" t="str">
        <f aca="false">IF(V2692="","SEM OFERTA",IF(OR(Y2692&gt;Premissas!$B$11,Y2692&lt;Premissas!$B$12),"VERIFICAR - UNIDADE/EMBALAGEM",IF(Y2692&gt;Premissas!$B$6,"NÃO COMPRAR - REAJUSTE &gt;5%","COMPRAR")))</f>
        <v>SEM OFERTA</v>
      </c>
      <c r="AB2692" s="18" t="str">
        <f aca="false">IF(W2692="DIMEC",S2692,IF(W2692="MEDCENTRO",U2692,""))</f>
        <v/>
      </c>
      <c r="AC2692" s="18" t="n">
        <f aca="false">IF(AA2692&lt;&gt;"COMPRAR",0,IF(AB2692="",I2692,MIN(I2692,AB2692)))</f>
        <v>0</v>
      </c>
      <c r="AD2692" s="19" t="n">
        <f aca="false">IF(AC2692&gt;0,AC2692*V2692,0)</f>
        <v>0</v>
      </c>
      <c r="AE2692" s="19" t="n">
        <f aca="false">IF(AC2692&gt;0,(M2692-V2692)*AC2692,0)</f>
        <v>0</v>
      </c>
      <c r="AF2692" s="16" t="str">
        <f aca="false">IF(AA2692&lt;&gt;"COMPRAR","",IF(AB2692="",IF(X2692="","",IF(X2692-V2692&lt;0.01,"EMPATE TÉCNICO","")),IF(AB2692&lt;I2692,"ESTOQUE INSUFICIENTE",IF(X2692="","",IF(X2692-V2692&lt;0.01,"EMPATE TÉCNICO","")))))</f>
        <v/>
      </c>
      <c r="AG2692" s="16" t="s">
        <v>1771</v>
      </c>
      <c r="AH2692" s="16" t="s">
        <v>8085</v>
      </c>
    </row>
    <row r="2693" customFormat="false" ht="15" hidden="false" customHeight="false" outlineLevel="0" collapsed="false">
      <c r="A2693" s="16" t="s">
        <v>8494</v>
      </c>
      <c r="B2693" s="17" t="s">
        <v>8495</v>
      </c>
      <c r="C2693" s="16" t="s">
        <v>8496</v>
      </c>
      <c r="D2693" s="16" t="s">
        <v>8478</v>
      </c>
      <c r="E2693" s="18" t="n">
        <v>1</v>
      </c>
      <c r="F2693" s="16" t="s">
        <v>43</v>
      </c>
      <c r="G2693" s="18" t="n">
        <v>0</v>
      </c>
      <c r="H2693" s="16" t="n">
        <v>2.7</v>
      </c>
      <c r="I2693" s="18" t="n">
        <v>7</v>
      </c>
      <c r="J2693" s="19" t="n">
        <v>32.6</v>
      </c>
      <c r="K2693" s="19" t="n">
        <v>32.6</v>
      </c>
      <c r="L2693" s="19" t="n">
        <v>32.6</v>
      </c>
      <c r="M2693" s="19" t="n">
        <f aca="false">IF(J2693&gt;0,J2693,K2693)*E2693</f>
        <v>32.6</v>
      </c>
      <c r="N2693" s="20"/>
      <c r="O2693" s="21" t="str">
        <f aca="false">IF(R2693="","",ROUND(R2693*(1-Premissas!$B$4),4))</f>
        <v/>
      </c>
      <c r="P2693" s="22"/>
      <c r="Q2693" s="22"/>
      <c r="R2693" s="23"/>
      <c r="S2693" s="24"/>
      <c r="T2693" s="24"/>
      <c r="U2693" s="25"/>
      <c r="V2693" s="19" t="str">
        <f aca="false">IF(COUNT(N2693:Q2693)=0,"",MIN(N2693:Q2693))</f>
        <v/>
      </c>
      <c r="W2693" s="16" t="str">
        <f aca="false">IF(V2693="","",INDEX($N$4:$Q$4,MATCH(V2693,N2693:Q2693,0)))</f>
        <v/>
      </c>
      <c r="X2693" s="19" t="str">
        <f aca="false">IF(COUNT(N2693:Q2693)&lt;2,"",SMALL(N2693:Q2693,2))</f>
        <v/>
      </c>
      <c r="Y2693" s="26" t="str">
        <f aca="false">IF(OR(V2693="",M2693=0),"",V2693/M2693-1)</f>
        <v/>
      </c>
      <c r="Z2693" s="26" t="str">
        <f aca="false">IF(OR(V2693="",L2693=""),"",V2693/(L2693*E2693)-1)</f>
        <v/>
      </c>
      <c r="AA2693" s="16" t="str">
        <f aca="false">IF(V2693="","SEM OFERTA",IF(OR(Y2693&gt;Premissas!$B$11,Y2693&lt;Premissas!$B$12),"VERIFICAR - UNIDADE/EMBALAGEM",IF(Y2693&gt;Premissas!$B$6,"NÃO COMPRAR - REAJUSTE &gt;5%","COMPRAR")))</f>
        <v>SEM OFERTA</v>
      </c>
      <c r="AB2693" s="18" t="str">
        <f aca="false">IF(W2693="DIMEC",S2693,IF(W2693="MEDCENTRO",U2693,""))</f>
        <v/>
      </c>
      <c r="AC2693" s="18" t="n">
        <f aca="false">IF(AA2693&lt;&gt;"COMPRAR",0,IF(AB2693="",I2693,MIN(I2693,AB2693)))</f>
        <v>0</v>
      </c>
      <c r="AD2693" s="19" t="n">
        <f aca="false">IF(AC2693&gt;0,AC2693*V2693,0)</f>
        <v>0</v>
      </c>
      <c r="AE2693" s="19" t="n">
        <f aca="false">IF(AC2693&gt;0,(M2693-V2693)*AC2693,0)</f>
        <v>0</v>
      </c>
      <c r="AF2693" s="16" t="str">
        <f aca="false">IF(AA2693&lt;&gt;"COMPRAR","",IF(AB2693="",IF(X2693="","",IF(X2693-V2693&lt;0.01,"EMPATE TÉCNICO","")),IF(AB2693&lt;I2693,"ESTOQUE INSUFICIENTE",IF(X2693="","",IF(X2693-V2693&lt;0.01,"EMPATE TÉCNICO","")))))</f>
        <v/>
      </c>
      <c r="AG2693" s="16" t="s">
        <v>203</v>
      </c>
      <c r="AH2693" s="16" t="s">
        <v>8085</v>
      </c>
    </row>
    <row r="2694" customFormat="false" ht="15" hidden="false" customHeight="false" outlineLevel="0" collapsed="false">
      <c r="A2694" s="16" t="s">
        <v>8497</v>
      </c>
      <c r="B2694" s="17" t="s">
        <v>8498</v>
      </c>
      <c r="C2694" s="16" t="s">
        <v>8499</v>
      </c>
      <c r="D2694" s="16" t="s">
        <v>8478</v>
      </c>
      <c r="E2694" s="18" t="n">
        <v>1</v>
      </c>
      <c r="F2694" s="16" t="s">
        <v>43</v>
      </c>
      <c r="G2694" s="18" t="n">
        <v>0</v>
      </c>
      <c r="H2694" s="16" t="n">
        <v>2.5</v>
      </c>
      <c r="I2694" s="18" t="n">
        <v>7</v>
      </c>
      <c r="J2694" s="19" t="n">
        <v>32.49</v>
      </c>
      <c r="K2694" s="19" t="n">
        <v>32.49</v>
      </c>
      <c r="L2694" s="19" t="n">
        <v>32.49</v>
      </c>
      <c r="M2694" s="19" t="n">
        <f aca="false">IF(J2694&gt;0,J2694,K2694)*E2694</f>
        <v>32.49</v>
      </c>
      <c r="N2694" s="20"/>
      <c r="O2694" s="21" t="str">
        <f aca="false">IF(R2694="","",ROUND(R2694*(1-Premissas!$B$4),4))</f>
        <v/>
      </c>
      <c r="P2694" s="22"/>
      <c r="Q2694" s="22"/>
      <c r="R2694" s="23"/>
      <c r="S2694" s="24"/>
      <c r="T2694" s="24"/>
      <c r="U2694" s="25"/>
      <c r="V2694" s="19" t="str">
        <f aca="false">IF(COUNT(N2694:Q2694)=0,"",MIN(N2694:Q2694))</f>
        <v/>
      </c>
      <c r="W2694" s="16" t="str">
        <f aca="false">IF(V2694="","",INDEX($N$4:$Q$4,MATCH(V2694,N2694:Q2694,0)))</f>
        <v/>
      </c>
      <c r="X2694" s="19" t="str">
        <f aca="false">IF(COUNT(N2694:Q2694)&lt;2,"",SMALL(N2694:Q2694,2))</f>
        <v/>
      </c>
      <c r="Y2694" s="26" t="str">
        <f aca="false">IF(OR(V2694="",M2694=0),"",V2694/M2694-1)</f>
        <v/>
      </c>
      <c r="Z2694" s="26" t="str">
        <f aca="false">IF(OR(V2694="",L2694=""),"",V2694/(L2694*E2694)-1)</f>
        <v/>
      </c>
      <c r="AA2694" s="16" t="str">
        <f aca="false">IF(V2694="","SEM OFERTA",IF(OR(Y2694&gt;Premissas!$B$11,Y2694&lt;Premissas!$B$12),"VERIFICAR - UNIDADE/EMBALAGEM",IF(Y2694&gt;Premissas!$B$6,"NÃO COMPRAR - REAJUSTE &gt;5%","COMPRAR")))</f>
        <v>SEM OFERTA</v>
      </c>
      <c r="AB2694" s="18" t="str">
        <f aca="false">IF(W2694="DIMEC",S2694,IF(W2694="MEDCENTRO",U2694,""))</f>
        <v/>
      </c>
      <c r="AC2694" s="18" t="n">
        <f aca="false">IF(AA2694&lt;&gt;"COMPRAR",0,IF(AB2694="",I2694,MIN(I2694,AB2694)))</f>
        <v>0</v>
      </c>
      <c r="AD2694" s="19" t="n">
        <f aca="false">IF(AC2694&gt;0,AC2694*V2694,0)</f>
        <v>0</v>
      </c>
      <c r="AE2694" s="19" t="n">
        <f aca="false">IF(AC2694&gt;0,(M2694-V2694)*AC2694,0)</f>
        <v>0</v>
      </c>
      <c r="AF2694" s="16" t="str">
        <f aca="false">IF(AA2694&lt;&gt;"COMPRAR","",IF(AB2694="",IF(X2694="","",IF(X2694-V2694&lt;0.01,"EMPATE TÉCNICO","")),IF(AB2694&lt;I2694,"ESTOQUE INSUFICIENTE",IF(X2694="","",IF(X2694-V2694&lt;0.01,"EMPATE TÉCNICO","")))))</f>
        <v/>
      </c>
      <c r="AG2694" s="16" t="s">
        <v>203</v>
      </c>
      <c r="AH2694" s="16" t="s">
        <v>8085</v>
      </c>
    </row>
    <row r="2695" customFormat="false" ht="15" hidden="false" customHeight="false" outlineLevel="0" collapsed="false">
      <c r="A2695" s="16" t="s">
        <v>8500</v>
      </c>
      <c r="B2695" s="17" t="s">
        <v>8501</v>
      </c>
      <c r="C2695" s="16" t="s">
        <v>8502</v>
      </c>
      <c r="D2695" s="16" t="s">
        <v>8478</v>
      </c>
      <c r="E2695" s="18" t="n">
        <v>8</v>
      </c>
      <c r="F2695" s="16" t="s">
        <v>42</v>
      </c>
      <c r="G2695" s="18" t="n">
        <v>0</v>
      </c>
      <c r="H2695" s="16" t="n">
        <v>2.3</v>
      </c>
      <c r="I2695" s="18" t="n">
        <v>1</v>
      </c>
      <c r="J2695" s="19" t="n">
        <v>14.13625</v>
      </c>
      <c r="K2695" s="19" t="n">
        <v>14.13625</v>
      </c>
      <c r="L2695" s="19" t="n">
        <v>14.1362</v>
      </c>
      <c r="M2695" s="19" t="n">
        <f aca="false">IF(J2695&gt;0,J2695,K2695)*E2695</f>
        <v>113.09</v>
      </c>
      <c r="N2695" s="20"/>
      <c r="O2695" s="21" t="str">
        <f aca="false">IF(R2695="","",ROUND(R2695*(1-Premissas!$B$4),4))</f>
        <v/>
      </c>
      <c r="P2695" s="22"/>
      <c r="Q2695" s="22"/>
      <c r="R2695" s="23"/>
      <c r="S2695" s="24"/>
      <c r="T2695" s="24"/>
      <c r="U2695" s="25"/>
      <c r="V2695" s="19" t="str">
        <f aca="false">IF(COUNT(N2695:Q2695)=0,"",MIN(N2695:Q2695))</f>
        <v/>
      </c>
      <c r="W2695" s="16" t="str">
        <f aca="false">IF(V2695="","",INDEX($N$4:$Q$4,MATCH(V2695,N2695:Q2695,0)))</f>
        <v/>
      </c>
      <c r="X2695" s="19" t="str">
        <f aca="false">IF(COUNT(N2695:Q2695)&lt;2,"",SMALL(N2695:Q2695,2))</f>
        <v/>
      </c>
      <c r="Y2695" s="26" t="str">
        <f aca="false">IF(OR(V2695="",M2695=0),"",V2695/M2695-1)</f>
        <v/>
      </c>
      <c r="Z2695" s="26" t="str">
        <f aca="false">IF(OR(V2695="",L2695=""),"",V2695/(L2695*E2695)-1)</f>
        <v/>
      </c>
      <c r="AA2695" s="16" t="str">
        <f aca="false">IF(V2695="","SEM OFERTA",IF(OR(Y2695&gt;Premissas!$B$11,Y2695&lt;Premissas!$B$12),"VERIFICAR - UNIDADE/EMBALAGEM",IF(Y2695&gt;Premissas!$B$6,"NÃO COMPRAR - REAJUSTE &gt;5%","COMPRAR")))</f>
        <v>SEM OFERTA</v>
      </c>
      <c r="AB2695" s="18" t="str">
        <f aca="false">IF(W2695="DIMEC",S2695,IF(W2695="MEDCENTRO",U2695,""))</f>
        <v/>
      </c>
      <c r="AC2695" s="18" t="n">
        <f aca="false">IF(AA2695&lt;&gt;"COMPRAR",0,IF(AB2695="",I2695,MIN(I2695,AB2695)))</f>
        <v>0</v>
      </c>
      <c r="AD2695" s="19" t="n">
        <f aca="false">IF(AC2695&gt;0,AC2695*V2695,0)</f>
        <v>0</v>
      </c>
      <c r="AE2695" s="19" t="n">
        <f aca="false">IF(AC2695&gt;0,(M2695-V2695)*AC2695,0)</f>
        <v>0</v>
      </c>
      <c r="AF2695" s="16" t="str">
        <f aca="false">IF(AA2695&lt;&gt;"COMPRAR","",IF(AB2695="",IF(X2695="","",IF(X2695-V2695&lt;0.01,"EMPATE TÉCNICO","")),IF(AB2695&lt;I2695,"ESTOQUE INSUFICIENTE",IF(X2695="","",IF(X2695-V2695&lt;0.01,"EMPATE TÉCNICO","")))))</f>
        <v/>
      </c>
      <c r="AG2695" s="16" t="s">
        <v>203</v>
      </c>
      <c r="AH2695" s="16" t="s">
        <v>8085</v>
      </c>
    </row>
    <row r="2696" customFormat="false" ht="15" hidden="false" customHeight="false" outlineLevel="0" collapsed="false">
      <c r="A2696" s="16" t="s">
        <v>8503</v>
      </c>
      <c r="B2696" s="17" t="s">
        <v>8504</v>
      </c>
      <c r="C2696" s="16" t="s">
        <v>8505</v>
      </c>
      <c r="D2696" s="16" t="s">
        <v>8478</v>
      </c>
      <c r="E2696" s="18" t="n">
        <v>8</v>
      </c>
      <c r="F2696" s="16" t="s">
        <v>43</v>
      </c>
      <c r="G2696" s="18" t="n">
        <v>0</v>
      </c>
      <c r="H2696" s="16" t="n">
        <v>0.9</v>
      </c>
      <c r="I2696" s="18" t="n">
        <v>1</v>
      </c>
      <c r="J2696" s="19" t="n">
        <v>14.13625</v>
      </c>
      <c r="K2696" s="19" t="n">
        <v>14.13625</v>
      </c>
      <c r="L2696" s="19" t="n">
        <v>14.1362</v>
      </c>
      <c r="M2696" s="19" t="n">
        <f aca="false">IF(J2696&gt;0,J2696,K2696)*E2696</f>
        <v>113.09</v>
      </c>
      <c r="N2696" s="20"/>
      <c r="O2696" s="21" t="str">
        <f aca="false">IF(R2696="","",ROUND(R2696*(1-Premissas!$B$4),4))</f>
        <v/>
      </c>
      <c r="P2696" s="22"/>
      <c r="Q2696" s="22"/>
      <c r="R2696" s="23"/>
      <c r="S2696" s="24"/>
      <c r="T2696" s="24"/>
      <c r="U2696" s="25"/>
      <c r="V2696" s="19" t="str">
        <f aca="false">IF(COUNT(N2696:Q2696)=0,"",MIN(N2696:Q2696))</f>
        <v/>
      </c>
      <c r="W2696" s="16" t="str">
        <f aca="false">IF(V2696="","",INDEX($N$4:$Q$4,MATCH(V2696,N2696:Q2696,0)))</f>
        <v/>
      </c>
      <c r="X2696" s="19" t="str">
        <f aca="false">IF(COUNT(N2696:Q2696)&lt;2,"",SMALL(N2696:Q2696,2))</f>
        <v/>
      </c>
      <c r="Y2696" s="26" t="str">
        <f aca="false">IF(OR(V2696="",M2696=0),"",V2696/M2696-1)</f>
        <v/>
      </c>
      <c r="Z2696" s="26" t="str">
        <f aca="false">IF(OR(V2696="",L2696=""),"",V2696/(L2696*E2696)-1)</f>
        <v/>
      </c>
      <c r="AA2696" s="16" t="str">
        <f aca="false">IF(V2696="","SEM OFERTA",IF(OR(Y2696&gt;Premissas!$B$11,Y2696&lt;Premissas!$B$12),"VERIFICAR - UNIDADE/EMBALAGEM",IF(Y2696&gt;Premissas!$B$6,"NÃO COMPRAR - REAJUSTE &gt;5%","COMPRAR")))</f>
        <v>SEM OFERTA</v>
      </c>
      <c r="AB2696" s="18" t="str">
        <f aca="false">IF(W2696="DIMEC",S2696,IF(W2696="MEDCENTRO",U2696,""))</f>
        <v/>
      </c>
      <c r="AC2696" s="18" t="n">
        <f aca="false">IF(AA2696&lt;&gt;"COMPRAR",0,IF(AB2696="",I2696,MIN(I2696,AB2696)))</f>
        <v>0</v>
      </c>
      <c r="AD2696" s="19" t="n">
        <f aca="false">IF(AC2696&gt;0,AC2696*V2696,0)</f>
        <v>0</v>
      </c>
      <c r="AE2696" s="19" t="n">
        <f aca="false">IF(AC2696&gt;0,(M2696-V2696)*AC2696,0)</f>
        <v>0</v>
      </c>
      <c r="AF2696" s="16" t="str">
        <f aca="false">IF(AA2696&lt;&gt;"COMPRAR","",IF(AB2696="",IF(X2696="","",IF(X2696-V2696&lt;0.01,"EMPATE TÉCNICO","")),IF(AB2696&lt;I2696,"ESTOQUE INSUFICIENTE",IF(X2696="","",IF(X2696-V2696&lt;0.01,"EMPATE TÉCNICO","")))))</f>
        <v/>
      </c>
      <c r="AG2696" s="16" t="s">
        <v>203</v>
      </c>
      <c r="AH2696" s="16" t="s">
        <v>8085</v>
      </c>
    </row>
    <row r="2697" customFormat="false" ht="15" hidden="false" customHeight="false" outlineLevel="0" collapsed="false">
      <c r="A2697" s="16" t="s">
        <v>8506</v>
      </c>
      <c r="B2697" s="17" t="s">
        <v>8507</v>
      </c>
      <c r="C2697" s="16" t="s">
        <v>8508</v>
      </c>
      <c r="D2697" s="16" t="s">
        <v>8478</v>
      </c>
      <c r="E2697" s="18" t="n">
        <v>4</v>
      </c>
      <c r="F2697" s="16" t="s">
        <v>43</v>
      </c>
      <c r="G2697" s="18" t="n">
        <v>0</v>
      </c>
      <c r="H2697" s="16" t="n">
        <v>0.3</v>
      </c>
      <c r="I2697" s="18" t="n">
        <v>1</v>
      </c>
      <c r="J2697" s="19" t="n">
        <v>35.7925</v>
      </c>
      <c r="K2697" s="19" t="n">
        <v>35.7925</v>
      </c>
      <c r="L2697" s="19" t="n">
        <v>35.7925</v>
      </c>
      <c r="M2697" s="19" t="n">
        <f aca="false">IF(J2697&gt;0,J2697,K2697)*E2697</f>
        <v>143.17</v>
      </c>
      <c r="N2697" s="20"/>
      <c r="O2697" s="21" t="str">
        <f aca="false">IF(R2697="","",ROUND(R2697*(1-Premissas!$B$4),4))</f>
        <v/>
      </c>
      <c r="P2697" s="22"/>
      <c r="Q2697" s="22"/>
      <c r="R2697" s="23"/>
      <c r="S2697" s="24"/>
      <c r="T2697" s="24"/>
      <c r="U2697" s="25"/>
      <c r="V2697" s="19" t="str">
        <f aca="false">IF(COUNT(N2697:Q2697)=0,"",MIN(N2697:Q2697))</f>
        <v/>
      </c>
      <c r="W2697" s="16" t="str">
        <f aca="false">IF(V2697="","",INDEX($N$4:$Q$4,MATCH(V2697,N2697:Q2697,0)))</f>
        <v/>
      </c>
      <c r="X2697" s="19" t="str">
        <f aca="false">IF(COUNT(N2697:Q2697)&lt;2,"",SMALL(N2697:Q2697,2))</f>
        <v/>
      </c>
      <c r="Y2697" s="26" t="str">
        <f aca="false">IF(OR(V2697="",M2697=0),"",V2697/M2697-1)</f>
        <v/>
      </c>
      <c r="Z2697" s="26" t="str">
        <f aca="false">IF(OR(V2697="",L2697=""),"",V2697/(L2697*E2697)-1)</f>
        <v/>
      </c>
      <c r="AA2697" s="16" t="str">
        <f aca="false">IF(V2697="","SEM OFERTA",IF(OR(Y2697&gt;Premissas!$B$11,Y2697&lt;Premissas!$B$12),"VERIFICAR - UNIDADE/EMBALAGEM",IF(Y2697&gt;Premissas!$B$6,"NÃO COMPRAR - REAJUSTE &gt;5%","COMPRAR")))</f>
        <v>SEM OFERTA</v>
      </c>
      <c r="AB2697" s="18" t="str">
        <f aca="false">IF(W2697="DIMEC",S2697,IF(W2697="MEDCENTRO",U2697,""))</f>
        <v/>
      </c>
      <c r="AC2697" s="18" t="n">
        <f aca="false">IF(AA2697&lt;&gt;"COMPRAR",0,IF(AB2697="",I2697,MIN(I2697,AB2697)))</f>
        <v>0</v>
      </c>
      <c r="AD2697" s="19" t="n">
        <f aca="false">IF(AC2697&gt;0,AC2697*V2697,0)</f>
        <v>0</v>
      </c>
      <c r="AE2697" s="19" t="n">
        <f aca="false">IF(AC2697&gt;0,(M2697-V2697)*AC2697,0)</f>
        <v>0</v>
      </c>
      <c r="AF2697" s="16" t="str">
        <f aca="false">IF(AA2697&lt;&gt;"COMPRAR","",IF(AB2697="",IF(X2697="","",IF(X2697-V2697&lt;0.01,"EMPATE TÉCNICO","")),IF(AB2697&lt;I2697,"ESTOQUE INSUFICIENTE",IF(X2697="","",IF(X2697-V2697&lt;0.01,"EMPATE TÉCNICO","")))))</f>
        <v/>
      </c>
      <c r="AG2697" s="16" t="s">
        <v>203</v>
      </c>
      <c r="AH2697" s="16" t="s">
        <v>8085</v>
      </c>
    </row>
    <row r="2698" customFormat="false" ht="15" hidden="false" customHeight="false" outlineLevel="0" collapsed="false">
      <c r="A2698" s="16" t="s">
        <v>8509</v>
      </c>
      <c r="B2698" s="17" t="s">
        <v>8510</v>
      </c>
      <c r="C2698" s="16" t="s">
        <v>8511</v>
      </c>
      <c r="D2698" s="16" t="s">
        <v>8478</v>
      </c>
      <c r="E2698" s="18" t="n">
        <v>1</v>
      </c>
      <c r="F2698" s="16" t="s">
        <v>43</v>
      </c>
      <c r="G2698" s="18" t="n">
        <v>0</v>
      </c>
      <c r="H2698" s="16" t="n">
        <v>4.2</v>
      </c>
      <c r="I2698" s="18" t="n">
        <v>11</v>
      </c>
      <c r="J2698" s="19" t="n">
        <v>19.59</v>
      </c>
      <c r="K2698" s="19" t="n">
        <v>19.59</v>
      </c>
      <c r="L2698" s="19" t="n">
        <v>19.4</v>
      </c>
      <c r="M2698" s="19" t="n">
        <f aca="false">IF(J2698&gt;0,J2698,K2698)*E2698</f>
        <v>19.59</v>
      </c>
      <c r="N2698" s="20"/>
      <c r="O2698" s="21" t="str">
        <f aca="false">IF(R2698="","",ROUND(R2698*(1-Premissas!$B$4),4))</f>
        <v/>
      </c>
      <c r="P2698" s="22"/>
      <c r="Q2698" s="22"/>
      <c r="R2698" s="23"/>
      <c r="S2698" s="24"/>
      <c r="T2698" s="24"/>
      <c r="U2698" s="25"/>
      <c r="V2698" s="19" t="str">
        <f aca="false">IF(COUNT(N2698:Q2698)=0,"",MIN(N2698:Q2698))</f>
        <v/>
      </c>
      <c r="W2698" s="16" t="str">
        <f aca="false">IF(V2698="","",INDEX($N$4:$Q$4,MATCH(V2698,N2698:Q2698,0)))</f>
        <v/>
      </c>
      <c r="X2698" s="19" t="str">
        <f aca="false">IF(COUNT(N2698:Q2698)&lt;2,"",SMALL(N2698:Q2698,2))</f>
        <v/>
      </c>
      <c r="Y2698" s="26" t="str">
        <f aca="false">IF(OR(V2698="",M2698=0),"",V2698/M2698-1)</f>
        <v/>
      </c>
      <c r="Z2698" s="26" t="str">
        <f aca="false">IF(OR(V2698="",L2698=""),"",V2698/(L2698*E2698)-1)</f>
        <v/>
      </c>
      <c r="AA2698" s="16" t="str">
        <f aca="false">IF(V2698="","SEM OFERTA",IF(OR(Y2698&gt;Premissas!$B$11,Y2698&lt;Premissas!$B$12),"VERIFICAR - UNIDADE/EMBALAGEM",IF(Y2698&gt;Premissas!$B$6,"NÃO COMPRAR - REAJUSTE &gt;5%","COMPRAR")))</f>
        <v>SEM OFERTA</v>
      </c>
      <c r="AB2698" s="18" t="str">
        <f aca="false">IF(W2698="DIMEC",S2698,IF(W2698="MEDCENTRO",U2698,""))</f>
        <v/>
      </c>
      <c r="AC2698" s="18" t="n">
        <f aca="false">IF(AA2698&lt;&gt;"COMPRAR",0,IF(AB2698="",I2698,MIN(I2698,AB2698)))</f>
        <v>0</v>
      </c>
      <c r="AD2698" s="19" t="n">
        <f aca="false">IF(AC2698&gt;0,AC2698*V2698,0)</f>
        <v>0</v>
      </c>
      <c r="AE2698" s="19" t="n">
        <f aca="false">IF(AC2698&gt;0,(M2698-V2698)*AC2698,0)</f>
        <v>0</v>
      </c>
      <c r="AF2698" s="16" t="str">
        <f aca="false">IF(AA2698&lt;&gt;"COMPRAR","",IF(AB2698="",IF(X2698="","",IF(X2698-V2698&lt;0.01,"EMPATE TÉCNICO","")),IF(AB2698&lt;I2698,"ESTOQUE INSUFICIENTE",IF(X2698="","",IF(X2698-V2698&lt;0.01,"EMPATE TÉCNICO","")))))</f>
        <v/>
      </c>
      <c r="AG2698" s="16" t="s">
        <v>1771</v>
      </c>
      <c r="AH2698" s="16" t="s">
        <v>8085</v>
      </c>
    </row>
    <row r="2699" customFormat="false" ht="15" hidden="false" customHeight="false" outlineLevel="0" collapsed="false">
      <c r="A2699" s="16" t="s">
        <v>8512</v>
      </c>
      <c r="B2699" s="17" t="s">
        <v>8513</v>
      </c>
      <c r="C2699" s="16" t="s">
        <v>8514</v>
      </c>
      <c r="D2699" s="16" t="s">
        <v>8478</v>
      </c>
      <c r="E2699" s="18" t="n">
        <v>1</v>
      </c>
      <c r="F2699" s="16" t="s">
        <v>41</v>
      </c>
      <c r="G2699" s="18" t="n">
        <v>2</v>
      </c>
      <c r="H2699" s="16" t="n">
        <v>5.8</v>
      </c>
      <c r="I2699" s="18" t="n">
        <v>13</v>
      </c>
      <c r="J2699" s="19" t="n">
        <v>20.22</v>
      </c>
      <c r="K2699" s="19" t="n">
        <v>20.22</v>
      </c>
      <c r="L2699" s="19" t="n">
        <v>19.4</v>
      </c>
      <c r="M2699" s="19" t="n">
        <f aca="false">IF(J2699&gt;0,J2699,K2699)*E2699</f>
        <v>20.22</v>
      </c>
      <c r="N2699" s="20"/>
      <c r="O2699" s="21" t="str">
        <f aca="false">IF(R2699="","",ROUND(R2699*(1-Premissas!$B$4),4))</f>
        <v/>
      </c>
      <c r="P2699" s="22"/>
      <c r="Q2699" s="22"/>
      <c r="R2699" s="23"/>
      <c r="S2699" s="24"/>
      <c r="T2699" s="24"/>
      <c r="U2699" s="25"/>
      <c r="V2699" s="19" t="str">
        <f aca="false">IF(COUNT(N2699:Q2699)=0,"",MIN(N2699:Q2699))</f>
        <v/>
      </c>
      <c r="W2699" s="16" t="str">
        <f aca="false">IF(V2699="","",INDEX($N$4:$Q$4,MATCH(V2699,N2699:Q2699,0)))</f>
        <v/>
      </c>
      <c r="X2699" s="19" t="str">
        <f aca="false">IF(COUNT(N2699:Q2699)&lt;2,"",SMALL(N2699:Q2699,2))</f>
        <v/>
      </c>
      <c r="Y2699" s="26" t="str">
        <f aca="false">IF(OR(V2699="",M2699=0),"",V2699/M2699-1)</f>
        <v/>
      </c>
      <c r="Z2699" s="26" t="str">
        <f aca="false">IF(OR(V2699="",L2699=""),"",V2699/(L2699*E2699)-1)</f>
        <v/>
      </c>
      <c r="AA2699" s="16" t="str">
        <f aca="false">IF(V2699="","SEM OFERTA",IF(OR(Y2699&gt;Premissas!$B$11,Y2699&lt;Premissas!$B$12),"VERIFICAR - UNIDADE/EMBALAGEM",IF(Y2699&gt;Premissas!$B$6,"NÃO COMPRAR - REAJUSTE &gt;5%","COMPRAR")))</f>
        <v>SEM OFERTA</v>
      </c>
      <c r="AB2699" s="18" t="str">
        <f aca="false">IF(W2699="DIMEC",S2699,IF(W2699="MEDCENTRO",U2699,""))</f>
        <v/>
      </c>
      <c r="AC2699" s="18" t="n">
        <f aca="false">IF(AA2699&lt;&gt;"COMPRAR",0,IF(AB2699="",I2699,MIN(I2699,AB2699)))</f>
        <v>0</v>
      </c>
      <c r="AD2699" s="19" t="n">
        <f aca="false">IF(AC2699&gt;0,AC2699*V2699,0)</f>
        <v>0</v>
      </c>
      <c r="AE2699" s="19" t="n">
        <f aca="false">IF(AC2699&gt;0,(M2699-V2699)*AC2699,0)</f>
        <v>0</v>
      </c>
      <c r="AF2699" s="16" t="str">
        <f aca="false">IF(AA2699&lt;&gt;"COMPRAR","",IF(AB2699="",IF(X2699="","",IF(X2699-V2699&lt;0.01,"EMPATE TÉCNICO","")),IF(AB2699&lt;I2699,"ESTOQUE INSUFICIENTE",IF(X2699="","",IF(X2699-V2699&lt;0.01,"EMPATE TÉCNICO","")))))</f>
        <v/>
      </c>
      <c r="AG2699" s="16" t="s">
        <v>1771</v>
      </c>
      <c r="AH2699" s="16" t="s">
        <v>8085</v>
      </c>
    </row>
    <row r="2700" customFormat="false" ht="15" hidden="false" customHeight="false" outlineLevel="0" collapsed="false">
      <c r="A2700" s="16" t="s">
        <v>8515</v>
      </c>
      <c r="B2700" s="17" t="s">
        <v>8516</v>
      </c>
      <c r="C2700" s="16" t="s">
        <v>8517</v>
      </c>
      <c r="D2700" s="16" t="s">
        <v>8478</v>
      </c>
      <c r="E2700" s="18" t="n">
        <v>8</v>
      </c>
      <c r="F2700" s="16" t="s">
        <v>43</v>
      </c>
      <c r="G2700" s="18" t="n">
        <v>0</v>
      </c>
      <c r="H2700" s="16" t="n">
        <v>0.4</v>
      </c>
      <c r="I2700" s="18" t="n">
        <v>1</v>
      </c>
      <c r="J2700" s="19" t="n">
        <v>14.13625</v>
      </c>
      <c r="K2700" s="19" t="n">
        <v>14.13625</v>
      </c>
      <c r="L2700" s="19" t="n">
        <v>14.1362</v>
      </c>
      <c r="M2700" s="19" t="n">
        <f aca="false">IF(J2700&gt;0,J2700,K2700)*E2700</f>
        <v>113.09</v>
      </c>
      <c r="N2700" s="20"/>
      <c r="O2700" s="21" t="str">
        <f aca="false">IF(R2700="","",ROUND(R2700*(1-Premissas!$B$4),4))</f>
        <v/>
      </c>
      <c r="P2700" s="22"/>
      <c r="Q2700" s="22"/>
      <c r="R2700" s="23"/>
      <c r="S2700" s="24"/>
      <c r="T2700" s="24"/>
      <c r="U2700" s="25"/>
      <c r="V2700" s="19" t="str">
        <f aca="false">IF(COUNT(N2700:Q2700)=0,"",MIN(N2700:Q2700))</f>
        <v/>
      </c>
      <c r="W2700" s="16" t="str">
        <f aca="false">IF(V2700="","",INDEX($N$4:$Q$4,MATCH(V2700,N2700:Q2700,0)))</f>
        <v/>
      </c>
      <c r="X2700" s="19" t="str">
        <f aca="false">IF(COUNT(N2700:Q2700)&lt;2,"",SMALL(N2700:Q2700,2))</f>
        <v/>
      </c>
      <c r="Y2700" s="26" t="str">
        <f aca="false">IF(OR(V2700="",M2700=0),"",V2700/M2700-1)</f>
        <v/>
      </c>
      <c r="Z2700" s="26" t="str">
        <f aca="false">IF(OR(V2700="",L2700=""),"",V2700/(L2700*E2700)-1)</f>
        <v/>
      </c>
      <c r="AA2700" s="16" t="str">
        <f aca="false">IF(V2700="","SEM OFERTA",IF(OR(Y2700&gt;Premissas!$B$11,Y2700&lt;Premissas!$B$12),"VERIFICAR - UNIDADE/EMBALAGEM",IF(Y2700&gt;Premissas!$B$6,"NÃO COMPRAR - REAJUSTE &gt;5%","COMPRAR")))</f>
        <v>SEM OFERTA</v>
      </c>
      <c r="AB2700" s="18" t="str">
        <f aca="false">IF(W2700="DIMEC",S2700,IF(W2700="MEDCENTRO",U2700,""))</f>
        <v/>
      </c>
      <c r="AC2700" s="18" t="n">
        <f aca="false">IF(AA2700&lt;&gt;"COMPRAR",0,IF(AB2700="",I2700,MIN(I2700,AB2700)))</f>
        <v>0</v>
      </c>
      <c r="AD2700" s="19" t="n">
        <f aca="false">IF(AC2700&gt;0,AC2700*V2700,0)</f>
        <v>0</v>
      </c>
      <c r="AE2700" s="19" t="n">
        <f aca="false">IF(AC2700&gt;0,(M2700-V2700)*AC2700,0)</f>
        <v>0</v>
      </c>
      <c r="AF2700" s="16" t="str">
        <f aca="false">IF(AA2700&lt;&gt;"COMPRAR","",IF(AB2700="",IF(X2700="","",IF(X2700-V2700&lt;0.01,"EMPATE TÉCNICO","")),IF(AB2700&lt;I2700,"ESTOQUE INSUFICIENTE",IF(X2700="","",IF(X2700-V2700&lt;0.01,"EMPATE TÉCNICO","")))))</f>
        <v/>
      </c>
      <c r="AG2700" s="16" t="s">
        <v>203</v>
      </c>
      <c r="AH2700" s="16" t="s">
        <v>8085</v>
      </c>
    </row>
    <row r="2701" customFormat="false" ht="15" hidden="false" customHeight="false" outlineLevel="0" collapsed="false">
      <c r="A2701" s="16" t="s">
        <v>8518</v>
      </c>
      <c r="B2701" s="17" t="s">
        <v>8519</v>
      </c>
      <c r="C2701" s="16" t="s">
        <v>8520</v>
      </c>
      <c r="D2701" s="16" t="s">
        <v>3639</v>
      </c>
      <c r="E2701" s="18" t="n">
        <v>4</v>
      </c>
      <c r="F2701" s="16" t="s">
        <v>41</v>
      </c>
      <c r="G2701" s="18" t="n">
        <v>6</v>
      </c>
      <c r="H2701" s="16" t="n">
        <v>7.5</v>
      </c>
      <c r="I2701" s="18" t="n">
        <v>4</v>
      </c>
      <c r="J2701" s="19" t="n">
        <v>35.36</v>
      </c>
      <c r="K2701" s="19" t="n">
        <v>35.36</v>
      </c>
      <c r="L2701" s="19" t="n">
        <v>35.36</v>
      </c>
      <c r="M2701" s="19" t="n">
        <f aca="false">IF(J2701&gt;0,J2701,K2701)*E2701</f>
        <v>141.44</v>
      </c>
      <c r="N2701" s="20"/>
      <c r="O2701" s="21" t="str">
        <f aca="false">IF(R2701="","",ROUND(R2701*(1-Premissas!$B$4),4))</f>
        <v/>
      </c>
      <c r="P2701" s="22"/>
      <c r="Q2701" s="22"/>
      <c r="R2701" s="23"/>
      <c r="S2701" s="24"/>
      <c r="T2701" s="24"/>
      <c r="U2701" s="25"/>
      <c r="V2701" s="19" t="str">
        <f aca="false">IF(COUNT(N2701:Q2701)=0,"",MIN(N2701:Q2701))</f>
        <v/>
      </c>
      <c r="W2701" s="16" t="str">
        <f aca="false">IF(V2701="","",INDEX($N$4:$Q$4,MATCH(V2701,N2701:Q2701,0)))</f>
        <v/>
      </c>
      <c r="X2701" s="19" t="str">
        <f aca="false">IF(COUNT(N2701:Q2701)&lt;2,"",SMALL(N2701:Q2701,2))</f>
        <v/>
      </c>
      <c r="Y2701" s="26" t="str">
        <f aca="false">IF(OR(V2701="",M2701=0),"",V2701/M2701-1)</f>
        <v/>
      </c>
      <c r="Z2701" s="26" t="str">
        <f aca="false">IF(OR(V2701="",L2701=""),"",V2701/(L2701*E2701)-1)</f>
        <v/>
      </c>
      <c r="AA2701" s="16" t="str">
        <f aca="false">IF(V2701="","SEM OFERTA",IF(OR(Y2701&gt;Premissas!$B$11,Y2701&lt;Premissas!$B$12),"VERIFICAR - UNIDADE/EMBALAGEM",IF(Y2701&gt;Premissas!$B$6,"NÃO COMPRAR - REAJUSTE &gt;5%","COMPRAR")))</f>
        <v>SEM OFERTA</v>
      </c>
      <c r="AB2701" s="18" t="str">
        <f aca="false">IF(W2701="DIMEC",S2701,IF(W2701="MEDCENTRO",U2701,""))</f>
        <v/>
      </c>
      <c r="AC2701" s="18" t="n">
        <f aca="false">IF(AA2701&lt;&gt;"COMPRAR",0,IF(AB2701="",I2701,MIN(I2701,AB2701)))</f>
        <v>0</v>
      </c>
      <c r="AD2701" s="19" t="n">
        <f aca="false">IF(AC2701&gt;0,AC2701*V2701,0)</f>
        <v>0</v>
      </c>
      <c r="AE2701" s="19" t="n">
        <f aca="false">IF(AC2701&gt;0,(M2701-V2701)*AC2701,0)</f>
        <v>0</v>
      </c>
      <c r="AF2701" s="16" t="str">
        <f aca="false">IF(AA2701&lt;&gt;"COMPRAR","",IF(AB2701="",IF(X2701="","",IF(X2701-V2701&lt;0.01,"EMPATE TÉCNICO","")),IF(AB2701&lt;I2701,"ESTOQUE INSUFICIENTE",IF(X2701="","",IF(X2701-V2701&lt;0.01,"EMPATE TÉCNICO","")))))</f>
        <v/>
      </c>
      <c r="AG2701" s="16" t="s">
        <v>203</v>
      </c>
      <c r="AH2701" s="16" t="s">
        <v>8085</v>
      </c>
    </row>
    <row r="2702" customFormat="false" ht="15" hidden="false" customHeight="false" outlineLevel="0" collapsed="false">
      <c r="A2702" s="16" t="s">
        <v>8521</v>
      </c>
      <c r="B2702" s="17" t="s">
        <v>8522</v>
      </c>
      <c r="C2702" s="16" t="s">
        <v>8523</v>
      </c>
      <c r="D2702" s="16" t="s">
        <v>313</v>
      </c>
      <c r="E2702" s="18" t="n">
        <v>8</v>
      </c>
      <c r="F2702" s="16" t="s">
        <v>43</v>
      </c>
      <c r="G2702" s="18" t="n">
        <v>0</v>
      </c>
      <c r="H2702" s="16" t="n">
        <v>0.2</v>
      </c>
      <c r="I2702" s="18" t="n">
        <v>1</v>
      </c>
      <c r="J2702" s="19" t="n">
        <v>16.26375</v>
      </c>
      <c r="K2702" s="19" t="n">
        <v>16.26375</v>
      </c>
      <c r="L2702" s="19" t="n">
        <v>16.2638</v>
      </c>
      <c r="M2702" s="19" t="n">
        <f aca="false">IF(J2702&gt;0,J2702,K2702)*E2702</f>
        <v>130.11</v>
      </c>
      <c r="N2702" s="20"/>
      <c r="O2702" s="21" t="str">
        <f aca="false">IF(R2702="","",ROUND(R2702*(1-Premissas!$B$4),4))</f>
        <v/>
      </c>
      <c r="P2702" s="22"/>
      <c r="Q2702" s="22"/>
      <c r="R2702" s="23"/>
      <c r="S2702" s="24"/>
      <c r="T2702" s="24"/>
      <c r="U2702" s="25"/>
      <c r="V2702" s="19" t="str">
        <f aca="false">IF(COUNT(N2702:Q2702)=0,"",MIN(N2702:Q2702))</f>
        <v/>
      </c>
      <c r="W2702" s="16" t="str">
        <f aca="false">IF(V2702="","",INDEX($N$4:$Q$4,MATCH(V2702,N2702:Q2702,0)))</f>
        <v/>
      </c>
      <c r="X2702" s="19" t="str">
        <f aca="false">IF(COUNT(N2702:Q2702)&lt;2,"",SMALL(N2702:Q2702,2))</f>
        <v/>
      </c>
      <c r="Y2702" s="26" t="str">
        <f aca="false">IF(OR(V2702="",M2702=0),"",V2702/M2702-1)</f>
        <v/>
      </c>
      <c r="Z2702" s="26" t="str">
        <f aca="false">IF(OR(V2702="",L2702=""),"",V2702/(L2702*E2702)-1)</f>
        <v/>
      </c>
      <c r="AA2702" s="16" t="str">
        <f aca="false">IF(V2702="","SEM OFERTA",IF(OR(Y2702&gt;Premissas!$B$11,Y2702&lt;Premissas!$B$12),"VERIFICAR - UNIDADE/EMBALAGEM",IF(Y2702&gt;Premissas!$B$6,"NÃO COMPRAR - REAJUSTE &gt;5%","COMPRAR")))</f>
        <v>SEM OFERTA</v>
      </c>
      <c r="AB2702" s="18" t="str">
        <f aca="false">IF(W2702="DIMEC",S2702,IF(W2702="MEDCENTRO",U2702,""))</f>
        <v/>
      </c>
      <c r="AC2702" s="18" t="n">
        <f aca="false">IF(AA2702&lt;&gt;"COMPRAR",0,IF(AB2702="",I2702,MIN(I2702,AB2702)))</f>
        <v>0</v>
      </c>
      <c r="AD2702" s="19" t="n">
        <f aca="false">IF(AC2702&gt;0,AC2702*V2702,0)</f>
        <v>0</v>
      </c>
      <c r="AE2702" s="19" t="n">
        <f aca="false">IF(AC2702&gt;0,(M2702-V2702)*AC2702,0)</f>
        <v>0</v>
      </c>
      <c r="AF2702" s="16" t="str">
        <f aca="false">IF(AA2702&lt;&gt;"COMPRAR","",IF(AB2702="",IF(X2702="","",IF(X2702-V2702&lt;0.01,"EMPATE TÉCNICO","")),IF(AB2702&lt;I2702,"ESTOQUE INSUFICIENTE",IF(X2702="","",IF(X2702-V2702&lt;0.01,"EMPATE TÉCNICO","")))))</f>
        <v/>
      </c>
      <c r="AG2702" s="16" t="s">
        <v>203</v>
      </c>
      <c r="AH2702" s="16" t="s">
        <v>8085</v>
      </c>
    </row>
    <row r="2703" customFormat="false" ht="15" hidden="false" customHeight="false" outlineLevel="0" collapsed="false">
      <c r="A2703" s="16" t="s">
        <v>8524</v>
      </c>
      <c r="B2703" s="17" t="s">
        <v>8525</v>
      </c>
      <c r="C2703" s="16" t="s">
        <v>8526</v>
      </c>
      <c r="D2703" s="16" t="s">
        <v>313</v>
      </c>
      <c r="E2703" s="18" t="n">
        <v>8</v>
      </c>
      <c r="F2703" s="16" t="s">
        <v>43</v>
      </c>
      <c r="G2703" s="18" t="n">
        <v>0</v>
      </c>
      <c r="H2703" s="16" t="n">
        <v>0.5</v>
      </c>
      <c r="I2703" s="18" t="n">
        <v>1</v>
      </c>
      <c r="J2703" s="19" t="n">
        <v>16.26375</v>
      </c>
      <c r="K2703" s="19" t="n">
        <v>16.26375</v>
      </c>
      <c r="L2703" s="19" t="n">
        <v>16.2638</v>
      </c>
      <c r="M2703" s="19" t="n">
        <f aca="false">IF(J2703&gt;0,J2703,K2703)*E2703</f>
        <v>130.11</v>
      </c>
      <c r="N2703" s="20"/>
      <c r="O2703" s="21" t="str">
        <f aca="false">IF(R2703="","",ROUND(R2703*(1-Premissas!$B$4),4))</f>
        <v/>
      </c>
      <c r="P2703" s="22"/>
      <c r="Q2703" s="22"/>
      <c r="R2703" s="23"/>
      <c r="S2703" s="24"/>
      <c r="T2703" s="24"/>
      <c r="U2703" s="25"/>
      <c r="V2703" s="19" t="str">
        <f aca="false">IF(COUNT(N2703:Q2703)=0,"",MIN(N2703:Q2703))</f>
        <v/>
      </c>
      <c r="W2703" s="16" t="str">
        <f aca="false">IF(V2703="","",INDEX($N$4:$Q$4,MATCH(V2703,N2703:Q2703,0)))</f>
        <v/>
      </c>
      <c r="X2703" s="19" t="str">
        <f aca="false">IF(COUNT(N2703:Q2703)&lt;2,"",SMALL(N2703:Q2703,2))</f>
        <v/>
      </c>
      <c r="Y2703" s="26" t="str">
        <f aca="false">IF(OR(V2703="",M2703=0),"",V2703/M2703-1)</f>
        <v/>
      </c>
      <c r="Z2703" s="26" t="str">
        <f aca="false">IF(OR(V2703="",L2703=""),"",V2703/(L2703*E2703)-1)</f>
        <v/>
      </c>
      <c r="AA2703" s="16" t="str">
        <f aca="false">IF(V2703="","SEM OFERTA",IF(OR(Y2703&gt;Premissas!$B$11,Y2703&lt;Premissas!$B$12),"VERIFICAR - UNIDADE/EMBALAGEM",IF(Y2703&gt;Premissas!$B$6,"NÃO COMPRAR - REAJUSTE &gt;5%","COMPRAR")))</f>
        <v>SEM OFERTA</v>
      </c>
      <c r="AB2703" s="18" t="str">
        <f aca="false">IF(W2703="DIMEC",S2703,IF(W2703="MEDCENTRO",U2703,""))</f>
        <v/>
      </c>
      <c r="AC2703" s="18" t="n">
        <f aca="false">IF(AA2703&lt;&gt;"COMPRAR",0,IF(AB2703="",I2703,MIN(I2703,AB2703)))</f>
        <v>0</v>
      </c>
      <c r="AD2703" s="19" t="n">
        <f aca="false">IF(AC2703&gt;0,AC2703*V2703,0)</f>
        <v>0</v>
      </c>
      <c r="AE2703" s="19" t="n">
        <f aca="false">IF(AC2703&gt;0,(M2703-V2703)*AC2703,0)</f>
        <v>0</v>
      </c>
      <c r="AF2703" s="16" t="str">
        <f aca="false">IF(AA2703&lt;&gt;"COMPRAR","",IF(AB2703="",IF(X2703="","",IF(X2703-V2703&lt;0.01,"EMPATE TÉCNICO","")),IF(AB2703&lt;I2703,"ESTOQUE INSUFICIENTE",IF(X2703="","",IF(X2703-V2703&lt;0.01,"EMPATE TÉCNICO","")))))</f>
        <v/>
      </c>
      <c r="AG2703" s="16" t="s">
        <v>203</v>
      </c>
      <c r="AH2703" s="16" t="s">
        <v>8085</v>
      </c>
    </row>
    <row r="2704" customFormat="false" ht="15" hidden="false" customHeight="false" outlineLevel="0" collapsed="false">
      <c r="A2704" s="16" t="s">
        <v>8527</v>
      </c>
      <c r="B2704" s="17" t="s">
        <v>8528</v>
      </c>
      <c r="C2704" s="16" t="s">
        <v>8529</v>
      </c>
      <c r="D2704" s="16" t="s">
        <v>3639</v>
      </c>
      <c r="E2704" s="18" t="n">
        <v>4</v>
      </c>
      <c r="F2704" s="16" t="s">
        <v>41</v>
      </c>
      <c r="G2704" s="18" t="n">
        <v>1</v>
      </c>
      <c r="H2704" s="16" t="n">
        <v>2</v>
      </c>
      <c r="I2704" s="18" t="n">
        <v>2</v>
      </c>
      <c r="J2704" s="19" t="n">
        <v>46.82</v>
      </c>
      <c r="K2704" s="19" t="n">
        <v>46.82</v>
      </c>
      <c r="L2704" s="19" t="n">
        <v>46.82</v>
      </c>
      <c r="M2704" s="19" t="n">
        <f aca="false">IF(J2704&gt;0,J2704,K2704)*E2704</f>
        <v>187.28</v>
      </c>
      <c r="N2704" s="20"/>
      <c r="O2704" s="21" t="str">
        <f aca="false">IF(R2704="","",ROUND(R2704*(1-Premissas!$B$4),4))</f>
        <v/>
      </c>
      <c r="P2704" s="22"/>
      <c r="Q2704" s="22"/>
      <c r="R2704" s="23"/>
      <c r="S2704" s="24"/>
      <c r="T2704" s="24"/>
      <c r="U2704" s="25"/>
      <c r="V2704" s="19" t="str">
        <f aca="false">IF(COUNT(N2704:Q2704)=0,"",MIN(N2704:Q2704))</f>
        <v/>
      </c>
      <c r="W2704" s="16" t="str">
        <f aca="false">IF(V2704="","",INDEX($N$4:$Q$4,MATCH(V2704,N2704:Q2704,0)))</f>
        <v/>
      </c>
      <c r="X2704" s="19" t="str">
        <f aca="false">IF(COUNT(N2704:Q2704)&lt;2,"",SMALL(N2704:Q2704,2))</f>
        <v/>
      </c>
      <c r="Y2704" s="26" t="str">
        <f aca="false">IF(OR(V2704="",M2704=0),"",V2704/M2704-1)</f>
        <v/>
      </c>
      <c r="Z2704" s="26" t="str">
        <f aca="false">IF(OR(V2704="",L2704=""),"",V2704/(L2704*E2704)-1)</f>
        <v/>
      </c>
      <c r="AA2704" s="16" t="str">
        <f aca="false">IF(V2704="","SEM OFERTA",IF(OR(Y2704&gt;Premissas!$B$11,Y2704&lt;Premissas!$B$12),"VERIFICAR - UNIDADE/EMBALAGEM",IF(Y2704&gt;Premissas!$B$6,"NÃO COMPRAR - REAJUSTE &gt;5%","COMPRAR")))</f>
        <v>SEM OFERTA</v>
      </c>
      <c r="AB2704" s="18" t="str">
        <f aca="false">IF(W2704="DIMEC",S2704,IF(W2704="MEDCENTRO",U2704,""))</f>
        <v/>
      </c>
      <c r="AC2704" s="18" t="n">
        <f aca="false">IF(AA2704&lt;&gt;"COMPRAR",0,IF(AB2704="",I2704,MIN(I2704,AB2704)))</f>
        <v>0</v>
      </c>
      <c r="AD2704" s="19" t="n">
        <f aca="false">IF(AC2704&gt;0,AC2704*V2704,0)</f>
        <v>0</v>
      </c>
      <c r="AE2704" s="19" t="n">
        <f aca="false">IF(AC2704&gt;0,(M2704-V2704)*AC2704,0)</f>
        <v>0</v>
      </c>
      <c r="AF2704" s="16" t="str">
        <f aca="false">IF(AA2704&lt;&gt;"COMPRAR","",IF(AB2704="",IF(X2704="","",IF(X2704-V2704&lt;0.01,"EMPATE TÉCNICO","")),IF(AB2704&lt;I2704,"ESTOQUE INSUFICIENTE",IF(X2704="","",IF(X2704-V2704&lt;0.01,"EMPATE TÉCNICO","")))))</f>
        <v/>
      </c>
      <c r="AG2704" s="16" t="s">
        <v>203</v>
      </c>
      <c r="AH2704" s="16" t="s">
        <v>8085</v>
      </c>
    </row>
    <row r="2705" customFormat="false" ht="15" hidden="false" customHeight="false" outlineLevel="0" collapsed="false">
      <c r="A2705" s="16" t="s">
        <v>8530</v>
      </c>
      <c r="B2705" s="17" t="s">
        <v>8531</v>
      </c>
      <c r="C2705" s="16" t="s">
        <v>8532</v>
      </c>
      <c r="D2705" s="16" t="s">
        <v>3639</v>
      </c>
      <c r="E2705" s="18" t="n">
        <v>6</v>
      </c>
      <c r="F2705" s="16" t="s">
        <v>41</v>
      </c>
      <c r="G2705" s="18" t="n">
        <v>10</v>
      </c>
      <c r="H2705" s="16" t="n">
        <v>4.5</v>
      </c>
      <c r="I2705" s="18" t="n">
        <v>1</v>
      </c>
      <c r="J2705" s="19" t="n">
        <v>25.6616666666667</v>
      </c>
      <c r="K2705" s="19" t="n">
        <v>25.6616666666667</v>
      </c>
      <c r="L2705" s="19" t="n">
        <v>25.6617</v>
      </c>
      <c r="M2705" s="19" t="n">
        <f aca="false">IF(J2705&gt;0,J2705,K2705)*E2705</f>
        <v>153.97</v>
      </c>
      <c r="N2705" s="20"/>
      <c r="O2705" s="21" t="str">
        <f aca="false">IF(R2705="","",ROUND(R2705*(1-Premissas!$B$4),4))</f>
        <v/>
      </c>
      <c r="P2705" s="22"/>
      <c r="Q2705" s="22"/>
      <c r="R2705" s="23"/>
      <c r="S2705" s="24"/>
      <c r="T2705" s="24"/>
      <c r="U2705" s="25"/>
      <c r="V2705" s="19" t="str">
        <f aca="false">IF(COUNT(N2705:Q2705)=0,"",MIN(N2705:Q2705))</f>
        <v/>
      </c>
      <c r="W2705" s="16" t="str">
        <f aca="false">IF(V2705="","",INDEX($N$4:$Q$4,MATCH(V2705,N2705:Q2705,0)))</f>
        <v/>
      </c>
      <c r="X2705" s="19" t="str">
        <f aca="false">IF(COUNT(N2705:Q2705)&lt;2,"",SMALL(N2705:Q2705,2))</f>
        <v/>
      </c>
      <c r="Y2705" s="26" t="str">
        <f aca="false">IF(OR(V2705="",M2705=0),"",V2705/M2705-1)</f>
        <v/>
      </c>
      <c r="Z2705" s="26" t="str">
        <f aca="false">IF(OR(V2705="",L2705=""),"",V2705/(L2705*E2705)-1)</f>
        <v/>
      </c>
      <c r="AA2705" s="16" t="str">
        <f aca="false">IF(V2705="","SEM OFERTA",IF(OR(Y2705&gt;Premissas!$B$11,Y2705&lt;Premissas!$B$12),"VERIFICAR - UNIDADE/EMBALAGEM",IF(Y2705&gt;Premissas!$B$6,"NÃO COMPRAR - REAJUSTE &gt;5%","COMPRAR")))</f>
        <v>SEM OFERTA</v>
      </c>
      <c r="AB2705" s="18" t="str">
        <f aca="false">IF(W2705="DIMEC",S2705,IF(W2705="MEDCENTRO",U2705,""))</f>
        <v/>
      </c>
      <c r="AC2705" s="18" t="n">
        <f aca="false">IF(AA2705&lt;&gt;"COMPRAR",0,IF(AB2705="",I2705,MIN(I2705,AB2705)))</f>
        <v>0</v>
      </c>
      <c r="AD2705" s="19" t="n">
        <f aca="false">IF(AC2705&gt;0,AC2705*V2705,0)</f>
        <v>0</v>
      </c>
      <c r="AE2705" s="19" t="n">
        <f aca="false">IF(AC2705&gt;0,(M2705-V2705)*AC2705,0)</f>
        <v>0</v>
      </c>
      <c r="AF2705" s="16" t="str">
        <f aca="false">IF(AA2705&lt;&gt;"COMPRAR","",IF(AB2705="",IF(X2705="","",IF(X2705-V2705&lt;0.01,"EMPATE TÉCNICO","")),IF(AB2705&lt;I2705,"ESTOQUE INSUFICIENTE",IF(X2705="","",IF(X2705-V2705&lt;0.01,"EMPATE TÉCNICO","")))))</f>
        <v/>
      </c>
      <c r="AG2705" s="16" t="s">
        <v>203</v>
      </c>
      <c r="AH2705" s="16" t="s">
        <v>8085</v>
      </c>
    </row>
    <row r="2706" customFormat="false" ht="15" hidden="false" customHeight="false" outlineLevel="0" collapsed="false">
      <c r="A2706" s="16" t="s">
        <v>8533</v>
      </c>
      <c r="B2706" s="17" t="s">
        <v>8534</v>
      </c>
      <c r="C2706" s="16" t="s">
        <v>8535</v>
      </c>
      <c r="D2706" s="16" t="s">
        <v>3639</v>
      </c>
      <c r="E2706" s="18" t="n">
        <v>4</v>
      </c>
      <c r="F2706" s="16" t="s">
        <v>41</v>
      </c>
      <c r="G2706" s="18" t="n">
        <v>0</v>
      </c>
      <c r="H2706" s="16" t="n">
        <v>1.5</v>
      </c>
      <c r="I2706" s="18" t="n">
        <v>1</v>
      </c>
      <c r="J2706" s="19" t="n">
        <v>47.5325</v>
      </c>
      <c r="K2706" s="19" t="n">
        <v>47.5325</v>
      </c>
      <c r="L2706" s="19" t="n">
        <v>47.5325</v>
      </c>
      <c r="M2706" s="19" t="n">
        <f aca="false">IF(J2706&gt;0,J2706,K2706)*E2706</f>
        <v>190.13</v>
      </c>
      <c r="N2706" s="20"/>
      <c r="O2706" s="21" t="str">
        <f aca="false">IF(R2706="","",ROUND(R2706*(1-Premissas!$B$4),4))</f>
        <v/>
      </c>
      <c r="P2706" s="22"/>
      <c r="Q2706" s="22"/>
      <c r="R2706" s="23"/>
      <c r="S2706" s="24"/>
      <c r="T2706" s="24"/>
      <c r="U2706" s="25"/>
      <c r="V2706" s="19" t="str">
        <f aca="false">IF(COUNT(N2706:Q2706)=0,"",MIN(N2706:Q2706))</f>
        <v/>
      </c>
      <c r="W2706" s="16" t="str">
        <f aca="false">IF(V2706="","",INDEX($N$4:$Q$4,MATCH(V2706,N2706:Q2706,0)))</f>
        <v/>
      </c>
      <c r="X2706" s="19" t="str">
        <f aca="false">IF(COUNT(N2706:Q2706)&lt;2,"",SMALL(N2706:Q2706,2))</f>
        <v/>
      </c>
      <c r="Y2706" s="26" t="str">
        <f aca="false">IF(OR(V2706="",M2706=0),"",V2706/M2706-1)</f>
        <v/>
      </c>
      <c r="Z2706" s="26" t="str">
        <f aca="false">IF(OR(V2706="",L2706=""),"",V2706/(L2706*E2706)-1)</f>
        <v/>
      </c>
      <c r="AA2706" s="16" t="str">
        <f aca="false">IF(V2706="","SEM OFERTA",IF(OR(Y2706&gt;Premissas!$B$11,Y2706&lt;Premissas!$B$12),"VERIFICAR - UNIDADE/EMBALAGEM",IF(Y2706&gt;Premissas!$B$6,"NÃO COMPRAR - REAJUSTE &gt;5%","COMPRAR")))</f>
        <v>SEM OFERTA</v>
      </c>
      <c r="AB2706" s="18" t="str">
        <f aca="false">IF(W2706="DIMEC",S2706,IF(W2706="MEDCENTRO",U2706,""))</f>
        <v/>
      </c>
      <c r="AC2706" s="18" t="n">
        <f aca="false">IF(AA2706&lt;&gt;"COMPRAR",0,IF(AB2706="",I2706,MIN(I2706,AB2706)))</f>
        <v>0</v>
      </c>
      <c r="AD2706" s="19" t="n">
        <f aca="false">IF(AC2706&gt;0,AC2706*V2706,0)</f>
        <v>0</v>
      </c>
      <c r="AE2706" s="19" t="n">
        <f aca="false">IF(AC2706&gt;0,(M2706-V2706)*AC2706,0)</f>
        <v>0</v>
      </c>
      <c r="AF2706" s="16" t="str">
        <f aca="false">IF(AA2706&lt;&gt;"COMPRAR","",IF(AB2706="",IF(X2706="","",IF(X2706-V2706&lt;0.01,"EMPATE TÉCNICO","")),IF(AB2706&lt;I2706,"ESTOQUE INSUFICIENTE",IF(X2706="","",IF(X2706-V2706&lt;0.01,"EMPATE TÉCNICO","")))))</f>
        <v/>
      </c>
      <c r="AG2706" s="16" t="s">
        <v>203</v>
      </c>
      <c r="AH2706" s="16" t="s">
        <v>8085</v>
      </c>
    </row>
    <row r="2707" customFormat="false" ht="15" hidden="false" customHeight="false" outlineLevel="0" collapsed="false">
      <c r="A2707" s="16" t="s">
        <v>8536</v>
      </c>
      <c r="B2707" s="17" t="s">
        <v>8537</v>
      </c>
      <c r="C2707" s="16" t="s">
        <v>8538</v>
      </c>
      <c r="D2707" s="16" t="s">
        <v>3639</v>
      </c>
      <c r="E2707" s="18" t="n">
        <v>8</v>
      </c>
      <c r="F2707" s="16" t="s">
        <v>41</v>
      </c>
      <c r="G2707" s="18" t="n">
        <v>6</v>
      </c>
      <c r="H2707" s="16" t="n">
        <v>4.3</v>
      </c>
      <c r="I2707" s="18" t="n">
        <v>1</v>
      </c>
      <c r="J2707" s="19" t="n">
        <v>18.78375</v>
      </c>
      <c r="K2707" s="19" t="n">
        <v>18.78375</v>
      </c>
      <c r="L2707" s="19" t="n">
        <v>18.7838</v>
      </c>
      <c r="M2707" s="19" t="n">
        <f aca="false">IF(J2707&gt;0,J2707,K2707)*E2707</f>
        <v>150.27</v>
      </c>
      <c r="N2707" s="20"/>
      <c r="O2707" s="21" t="str">
        <f aca="false">IF(R2707="","",ROUND(R2707*(1-Premissas!$B$4),4))</f>
        <v/>
      </c>
      <c r="P2707" s="22"/>
      <c r="Q2707" s="22"/>
      <c r="R2707" s="23"/>
      <c r="S2707" s="24"/>
      <c r="T2707" s="24"/>
      <c r="U2707" s="25"/>
      <c r="V2707" s="19" t="str">
        <f aca="false">IF(COUNT(N2707:Q2707)=0,"",MIN(N2707:Q2707))</f>
        <v/>
      </c>
      <c r="W2707" s="16" t="str">
        <f aca="false">IF(V2707="","",INDEX($N$4:$Q$4,MATCH(V2707,N2707:Q2707,0)))</f>
        <v/>
      </c>
      <c r="X2707" s="19" t="str">
        <f aca="false">IF(COUNT(N2707:Q2707)&lt;2,"",SMALL(N2707:Q2707,2))</f>
        <v/>
      </c>
      <c r="Y2707" s="26" t="str">
        <f aca="false">IF(OR(V2707="",M2707=0),"",V2707/M2707-1)</f>
        <v/>
      </c>
      <c r="Z2707" s="26" t="str">
        <f aca="false">IF(OR(V2707="",L2707=""),"",V2707/(L2707*E2707)-1)</f>
        <v/>
      </c>
      <c r="AA2707" s="16" t="str">
        <f aca="false">IF(V2707="","SEM OFERTA",IF(OR(Y2707&gt;Premissas!$B$11,Y2707&lt;Premissas!$B$12),"VERIFICAR - UNIDADE/EMBALAGEM",IF(Y2707&gt;Premissas!$B$6,"NÃO COMPRAR - REAJUSTE &gt;5%","COMPRAR")))</f>
        <v>SEM OFERTA</v>
      </c>
      <c r="AB2707" s="18" t="str">
        <f aca="false">IF(W2707="DIMEC",S2707,IF(W2707="MEDCENTRO",U2707,""))</f>
        <v/>
      </c>
      <c r="AC2707" s="18" t="n">
        <f aca="false">IF(AA2707&lt;&gt;"COMPRAR",0,IF(AB2707="",I2707,MIN(I2707,AB2707)))</f>
        <v>0</v>
      </c>
      <c r="AD2707" s="19" t="n">
        <f aca="false">IF(AC2707&gt;0,AC2707*V2707,0)</f>
        <v>0</v>
      </c>
      <c r="AE2707" s="19" t="n">
        <f aca="false">IF(AC2707&gt;0,(M2707-V2707)*AC2707,0)</f>
        <v>0</v>
      </c>
      <c r="AF2707" s="16" t="str">
        <f aca="false">IF(AA2707&lt;&gt;"COMPRAR","",IF(AB2707="",IF(X2707="","",IF(X2707-V2707&lt;0.01,"EMPATE TÉCNICO","")),IF(AB2707&lt;I2707,"ESTOQUE INSUFICIENTE",IF(X2707="","",IF(X2707-V2707&lt;0.01,"EMPATE TÉCNICO","")))))</f>
        <v/>
      </c>
      <c r="AG2707" s="16" t="s">
        <v>203</v>
      </c>
      <c r="AH2707" s="16" t="s">
        <v>8085</v>
      </c>
    </row>
    <row r="2708" customFormat="false" ht="15" hidden="false" customHeight="false" outlineLevel="0" collapsed="false">
      <c r="A2708" s="16" t="s">
        <v>8539</v>
      </c>
      <c r="B2708" s="17" t="s">
        <v>8540</v>
      </c>
      <c r="C2708" s="16" t="s">
        <v>8541</v>
      </c>
      <c r="D2708" s="16" t="s">
        <v>8298</v>
      </c>
      <c r="E2708" s="18" t="n">
        <v>1</v>
      </c>
      <c r="F2708" s="16" t="s">
        <v>41</v>
      </c>
      <c r="G2708" s="18" t="n">
        <v>3</v>
      </c>
      <c r="H2708" s="16" t="n">
        <v>1.2</v>
      </c>
      <c r="I2708" s="18" t="n">
        <v>1</v>
      </c>
      <c r="J2708" s="19" t="n">
        <v>45.49</v>
      </c>
      <c r="K2708" s="19" t="n">
        <v>45.49</v>
      </c>
      <c r="L2708" s="19" t="n">
        <v>45.49</v>
      </c>
      <c r="M2708" s="19" t="n">
        <f aca="false">IF(J2708&gt;0,J2708,K2708)*E2708</f>
        <v>45.49</v>
      </c>
      <c r="N2708" s="20"/>
      <c r="O2708" s="21" t="str">
        <f aca="false">IF(R2708="","",ROUND(R2708*(1-Premissas!$B$4),4))</f>
        <v/>
      </c>
      <c r="P2708" s="22"/>
      <c r="Q2708" s="22"/>
      <c r="R2708" s="23"/>
      <c r="S2708" s="24"/>
      <c r="T2708" s="24"/>
      <c r="U2708" s="25"/>
      <c r="V2708" s="19" t="str">
        <f aca="false">IF(COUNT(N2708:Q2708)=0,"",MIN(N2708:Q2708))</f>
        <v/>
      </c>
      <c r="W2708" s="16" t="str">
        <f aca="false">IF(V2708="","",INDEX($N$4:$Q$4,MATCH(V2708,N2708:Q2708,0)))</f>
        <v/>
      </c>
      <c r="X2708" s="19" t="str">
        <f aca="false">IF(COUNT(N2708:Q2708)&lt;2,"",SMALL(N2708:Q2708,2))</f>
        <v/>
      </c>
      <c r="Y2708" s="26" t="str">
        <f aca="false">IF(OR(V2708="",M2708=0),"",V2708/M2708-1)</f>
        <v/>
      </c>
      <c r="Z2708" s="26" t="str">
        <f aca="false">IF(OR(V2708="",L2708=""),"",V2708/(L2708*E2708)-1)</f>
        <v/>
      </c>
      <c r="AA2708" s="16" t="str">
        <f aca="false">IF(V2708="","SEM OFERTA",IF(OR(Y2708&gt;Premissas!$B$11,Y2708&lt;Premissas!$B$12),"VERIFICAR - UNIDADE/EMBALAGEM",IF(Y2708&gt;Premissas!$B$6,"NÃO COMPRAR - REAJUSTE &gt;5%","COMPRAR")))</f>
        <v>SEM OFERTA</v>
      </c>
      <c r="AB2708" s="18" t="str">
        <f aca="false">IF(W2708="DIMEC",S2708,IF(W2708="MEDCENTRO",U2708,""))</f>
        <v/>
      </c>
      <c r="AC2708" s="18" t="n">
        <f aca="false">IF(AA2708&lt;&gt;"COMPRAR",0,IF(AB2708="",I2708,MIN(I2708,AB2708)))</f>
        <v>0</v>
      </c>
      <c r="AD2708" s="19" t="n">
        <f aca="false">IF(AC2708&gt;0,AC2708*V2708,0)</f>
        <v>0</v>
      </c>
      <c r="AE2708" s="19" t="n">
        <f aca="false">IF(AC2708&gt;0,(M2708-V2708)*AC2708,0)</f>
        <v>0</v>
      </c>
      <c r="AF2708" s="16" t="str">
        <f aca="false">IF(AA2708&lt;&gt;"COMPRAR","",IF(AB2708="",IF(X2708="","",IF(X2708-V2708&lt;0.01,"EMPATE TÉCNICO","")),IF(AB2708&lt;I2708,"ESTOQUE INSUFICIENTE",IF(X2708="","",IF(X2708-V2708&lt;0.01,"EMPATE TÉCNICO","")))))</f>
        <v/>
      </c>
      <c r="AG2708" s="16" t="s">
        <v>1897</v>
      </c>
      <c r="AH2708" s="16" t="s">
        <v>8085</v>
      </c>
    </row>
    <row r="2709" customFormat="false" ht="15" hidden="false" customHeight="false" outlineLevel="0" collapsed="false">
      <c r="A2709" s="16" t="s">
        <v>8542</v>
      </c>
      <c r="B2709" s="17" t="s">
        <v>8543</v>
      </c>
      <c r="C2709" s="16" t="s">
        <v>8544</v>
      </c>
      <c r="D2709" s="16" t="s">
        <v>8428</v>
      </c>
      <c r="E2709" s="18" t="n">
        <v>1</v>
      </c>
      <c r="F2709" s="16" t="s">
        <v>43</v>
      </c>
      <c r="G2709" s="18" t="n">
        <v>0</v>
      </c>
      <c r="H2709" s="16" t="n">
        <v>0</v>
      </c>
      <c r="I2709" s="18" t="n">
        <v>1</v>
      </c>
      <c r="J2709" s="19" t="n">
        <v>49.83</v>
      </c>
      <c r="K2709" s="19" t="n">
        <v>49.83</v>
      </c>
      <c r="L2709" s="19" t="n">
        <v>49.83</v>
      </c>
      <c r="M2709" s="19" t="n">
        <f aca="false">IF(J2709&gt;0,J2709,K2709)*E2709</f>
        <v>49.83</v>
      </c>
      <c r="N2709" s="20"/>
      <c r="O2709" s="21" t="str">
        <f aca="false">IF(R2709="","",ROUND(R2709*(1-Premissas!$B$4),4))</f>
        <v/>
      </c>
      <c r="P2709" s="22"/>
      <c r="Q2709" s="22"/>
      <c r="R2709" s="23"/>
      <c r="S2709" s="24"/>
      <c r="T2709" s="24"/>
      <c r="U2709" s="25"/>
      <c r="V2709" s="19" t="str">
        <f aca="false">IF(COUNT(N2709:Q2709)=0,"",MIN(N2709:Q2709))</f>
        <v/>
      </c>
      <c r="W2709" s="16" t="str">
        <f aca="false">IF(V2709="","",INDEX($N$4:$Q$4,MATCH(V2709,N2709:Q2709,0)))</f>
        <v/>
      </c>
      <c r="X2709" s="19" t="str">
        <f aca="false">IF(COUNT(N2709:Q2709)&lt;2,"",SMALL(N2709:Q2709,2))</f>
        <v/>
      </c>
      <c r="Y2709" s="26" t="str">
        <f aca="false">IF(OR(V2709="",M2709=0),"",V2709/M2709-1)</f>
        <v/>
      </c>
      <c r="Z2709" s="26" t="str">
        <f aca="false">IF(OR(V2709="",L2709=""),"",V2709/(L2709*E2709)-1)</f>
        <v/>
      </c>
      <c r="AA2709" s="16" t="str">
        <f aca="false">IF(V2709="","SEM OFERTA",IF(OR(Y2709&gt;Premissas!$B$11,Y2709&lt;Premissas!$B$12),"VERIFICAR - UNIDADE/EMBALAGEM",IF(Y2709&gt;Premissas!$B$6,"NÃO COMPRAR - REAJUSTE &gt;5%","COMPRAR")))</f>
        <v>SEM OFERTA</v>
      </c>
      <c r="AB2709" s="18" t="str">
        <f aca="false">IF(W2709="DIMEC",S2709,IF(W2709="MEDCENTRO",U2709,""))</f>
        <v/>
      </c>
      <c r="AC2709" s="18" t="n">
        <f aca="false">IF(AA2709&lt;&gt;"COMPRAR",0,IF(AB2709="",I2709,MIN(I2709,AB2709)))</f>
        <v>0</v>
      </c>
      <c r="AD2709" s="19" t="n">
        <f aca="false">IF(AC2709&gt;0,AC2709*V2709,0)</f>
        <v>0</v>
      </c>
      <c r="AE2709" s="19" t="n">
        <f aca="false">IF(AC2709&gt;0,(M2709-V2709)*AC2709,0)</f>
        <v>0</v>
      </c>
      <c r="AF2709" s="16" t="str">
        <f aca="false">IF(AA2709&lt;&gt;"COMPRAR","",IF(AB2709="",IF(X2709="","",IF(X2709-V2709&lt;0.01,"EMPATE TÉCNICO","")),IF(AB2709&lt;I2709,"ESTOQUE INSUFICIENTE",IF(X2709="","",IF(X2709-V2709&lt;0.01,"EMPATE TÉCNICO","")))))</f>
        <v/>
      </c>
      <c r="AG2709" s="16" t="s">
        <v>203</v>
      </c>
      <c r="AH2709" s="16" t="s">
        <v>8085</v>
      </c>
    </row>
    <row r="2710" customFormat="false" ht="15" hidden="false" customHeight="false" outlineLevel="0" collapsed="false">
      <c r="A2710" s="16" t="s">
        <v>8545</v>
      </c>
      <c r="B2710" s="17" t="s">
        <v>8546</v>
      </c>
      <c r="C2710" s="16" t="s">
        <v>8547</v>
      </c>
      <c r="D2710" s="16"/>
      <c r="E2710" s="18" t="n">
        <v>8</v>
      </c>
      <c r="F2710" s="16" t="s">
        <v>43</v>
      </c>
      <c r="G2710" s="18" t="n">
        <v>0</v>
      </c>
      <c r="H2710" s="16" t="n">
        <v>0.3</v>
      </c>
      <c r="I2710" s="18" t="n">
        <v>1</v>
      </c>
      <c r="J2710" s="19" t="n">
        <v>15.09</v>
      </c>
      <c r="K2710" s="19" t="n">
        <v>15.09</v>
      </c>
      <c r="L2710" s="19" t="n">
        <v>15.09</v>
      </c>
      <c r="M2710" s="19" t="n">
        <f aca="false">IF(J2710&gt;0,J2710,K2710)*E2710</f>
        <v>120.72</v>
      </c>
      <c r="N2710" s="20"/>
      <c r="O2710" s="21" t="str">
        <f aca="false">IF(R2710="","",ROUND(R2710*(1-Premissas!$B$4),4))</f>
        <v/>
      </c>
      <c r="P2710" s="22"/>
      <c r="Q2710" s="22"/>
      <c r="R2710" s="23"/>
      <c r="S2710" s="24"/>
      <c r="T2710" s="24"/>
      <c r="U2710" s="25"/>
      <c r="V2710" s="19" t="str">
        <f aca="false">IF(COUNT(N2710:Q2710)=0,"",MIN(N2710:Q2710))</f>
        <v/>
      </c>
      <c r="W2710" s="16" t="str">
        <f aca="false">IF(V2710="","",INDEX($N$4:$Q$4,MATCH(V2710,N2710:Q2710,0)))</f>
        <v/>
      </c>
      <c r="X2710" s="19" t="str">
        <f aca="false">IF(COUNT(N2710:Q2710)&lt;2,"",SMALL(N2710:Q2710,2))</f>
        <v/>
      </c>
      <c r="Y2710" s="26" t="str">
        <f aca="false">IF(OR(V2710="",M2710=0),"",V2710/M2710-1)</f>
        <v/>
      </c>
      <c r="Z2710" s="26" t="str">
        <f aca="false">IF(OR(V2710="",L2710=""),"",V2710/(L2710*E2710)-1)</f>
        <v/>
      </c>
      <c r="AA2710" s="16" t="str">
        <f aca="false">IF(V2710="","SEM OFERTA",IF(OR(Y2710&gt;Premissas!$B$11,Y2710&lt;Premissas!$B$12),"VERIFICAR - UNIDADE/EMBALAGEM",IF(Y2710&gt;Premissas!$B$6,"NÃO COMPRAR - REAJUSTE &gt;5%","COMPRAR")))</f>
        <v>SEM OFERTA</v>
      </c>
      <c r="AB2710" s="18" t="str">
        <f aca="false">IF(W2710="DIMEC",S2710,IF(W2710="MEDCENTRO",U2710,""))</f>
        <v/>
      </c>
      <c r="AC2710" s="18" t="n">
        <f aca="false">IF(AA2710&lt;&gt;"COMPRAR",0,IF(AB2710="",I2710,MIN(I2710,AB2710)))</f>
        <v>0</v>
      </c>
      <c r="AD2710" s="19" t="n">
        <f aca="false">IF(AC2710&gt;0,AC2710*V2710,0)</f>
        <v>0</v>
      </c>
      <c r="AE2710" s="19" t="n">
        <f aca="false">IF(AC2710&gt;0,(M2710-V2710)*AC2710,0)</f>
        <v>0</v>
      </c>
      <c r="AF2710" s="16" t="str">
        <f aca="false">IF(AA2710&lt;&gt;"COMPRAR","",IF(AB2710="",IF(X2710="","",IF(X2710-V2710&lt;0.01,"EMPATE TÉCNICO","")),IF(AB2710&lt;I2710,"ESTOQUE INSUFICIENTE",IF(X2710="","",IF(X2710-V2710&lt;0.01,"EMPATE TÉCNICO","")))))</f>
        <v/>
      </c>
      <c r="AG2710" s="16" t="s">
        <v>203</v>
      </c>
      <c r="AH2710" s="16" t="s">
        <v>8085</v>
      </c>
    </row>
    <row r="2711" customFormat="false" ht="15" hidden="false" customHeight="false" outlineLevel="0" collapsed="false">
      <c r="A2711" s="16" t="s">
        <v>8548</v>
      </c>
      <c r="B2711" s="17" t="s">
        <v>8549</v>
      </c>
      <c r="C2711" s="16" t="s">
        <v>8550</v>
      </c>
      <c r="D2711" s="16" t="s">
        <v>8478</v>
      </c>
      <c r="E2711" s="18" t="n">
        <v>8</v>
      </c>
      <c r="F2711" s="16" t="s">
        <v>43</v>
      </c>
      <c r="G2711" s="18" t="n">
        <v>0</v>
      </c>
      <c r="H2711" s="16" t="n">
        <v>0.3</v>
      </c>
      <c r="I2711" s="18" t="n">
        <v>1</v>
      </c>
      <c r="J2711" s="19" t="n">
        <v>15.09</v>
      </c>
      <c r="K2711" s="19" t="n">
        <v>15.09</v>
      </c>
      <c r="L2711" s="19" t="n">
        <v>15.09</v>
      </c>
      <c r="M2711" s="19" t="n">
        <f aca="false">IF(J2711&gt;0,J2711,K2711)*E2711</f>
        <v>120.72</v>
      </c>
      <c r="N2711" s="20"/>
      <c r="O2711" s="21" t="str">
        <f aca="false">IF(R2711="","",ROUND(R2711*(1-Premissas!$B$4),4))</f>
        <v/>
      </c>
      <c r="P2711" s="22"/>
      <c r="Q2711" s="22"/>
      <c r="R2711" s="23"/>
      <c r="S2711" s="24"/>
      <c r="T2711" s="24"/>
      <c r="U2711" s="25"/>
      <c r="V2711" s="19" t="str">
        <f aca="false">IF(COUNT(N2711:Q2711)=0,"",MIN(N2711:Q2711))</f>
        <v/>
      </c>
      <c r="W2711" s="16" t="str">
        <f aca="false">IF(V2711="","",INDEX($N$4:$Q$4,MATCH(V2711,N2711:Q2711,0)))</f>
        <v/>
      </c>
      <c r="X2711" s="19" t="str">
        <f aca="false">IF(COUNT(N2711:Q2711)&lt;2,"",SMALL(N2711:Q2711,2))</f>
        <v/>
      </c>
      <c r="Y2711" s="26" t="str">
        <f aca="false">IF(OR(V2711="",M2711=0),"",V2711/M2711-1)</f>
        <v/>
      </c>
      <c r="Z2711" s="26" t="str">
        <f aca="false">IF(OR(V2711="",L2711=""),"",V2711/(L2711*E2711)-1)</f>
        <v/>
      </c>
      <c r="AA2711" s="16" t="str">
        <f aca="false">IF(V2711="","SEM OFERTA",IF(OR(Y2711&gt;Premissas!$B$11,Y2711&lt;Premissas!$B$12),"VERIFICAR - UNIDADE/EMBALAGEM",IF(Y2711&gt;Premissas!$B$6,"NÃO COMPRAR - REAJUSTE &gt;5%","COMPRAR")))</f>
        <v>SEM OFERTA</v>
      </c>
      <c r="AB2711" s="18" t="str">
        <f aca="false">IF(W2711="DIMEC",S2711,IF(W2711="MEDCENTRO",U2711,""))</f>
        <v/>
      </c>
      <c r="AC2711" s="18" t="n">
        <f aca="false">IF(AA2711&lt;&gt;"COMPRAR",0,IF(AB2711="",I2711,MIN(I2711,AB2711)))</f>
        <v>0</v>
      </c>
      <c r="AD2711" s="19" t="n">
        <f aca="false">IF(AC2711&gt;0,AC2711*V2711,0)</f>
        <v>0</v>
      </c>
      <c r="AE2711" s="19" t="n">
        <f aca="false">IF(AC2711&gt;0,(M2711-V2711)*AC2711,0)</f>
        <v>0</v>
      </c>
      <c r="AF2711" s="16" t="str">
        <f aca="false">IF(AA2711&lt;&gt;"COMPRAR","",IF(AB2711="",IF(X2711="","",IF(X2711-V2711&lt;0.01,"EMPATE TÉCNICO","")),IF(AB2711&lt;I2711,"ESTOQUE INSUFICIENTE",IF(X2711="","",IF(X2711-V2711&lt;0.01,"EMPATE TÉCNICO","")))))</f>
        <v/>
      </c>
      <c r="AG2711" s="16" t="s">
        <v>203</v>
      </c>
      <c r="AH2711" s="16" t="s">
        <v>8085</v>
      </c>
    </row>
    <row r="2712" customFormat="false" ht="15" hidden="false" customHeight="false" outlineLevel="0" collapsed="false">
      <c r="A2712" s="16" t="s">
        <v>8551</v>
      </c>
      <c r="B2712" s="17" t="s">
        <v>8552</v>
      </c>
      <c r="C2712" s="16" t="s">
        <v>8553</v>
      </c>
      <c r="D2712" s="16" t="s">
        <v>4288</v>
      </c>
      <c r="E2712" s="18" t="n">
        <v>8</v>
      </c>
      <c r="F2712" s="16" t="s">
        <v>43</v>
      </c>
      <c r="G2712" s="18" t="n">
        <v>0</v>
      </c>
      <c r="H2712" s="16" t="n">
        <v>0.5</v>
      </c>
      <c r="I2712" s="18" t="n">
        <v>1</v>
      </c>
      <c r="J2712" s="19" t="n">
        <v>15.09</v>
      </c>
      <c r="K2712" s="19" t="n">
        <v>15.09</v>
      </c>
      <c r="L2712" s="19" t="n">
        <v>15.09</v>
      </c>
      <c r="M2712" s="19" t="n">
        <f aca="false">IF(J2712&gt;0,J2712,K2712)*E2712</f>
        <v>120.72</v>
      </c>
      <c r="N2712" s="20"/>
      <c r="O2712" s="21" t="str">
        <f aca="false">IF(R2712="","",ROUND(R2712*(1-Premissas!$B$4),4))</f>
        <v/>
      </c>
      <c r="P2712" s="22"/>
      <c r="Q2712" s="22"/>
      <c r="R2712" s="23"/>
      <c r="S2712" s="24"/>
      <c r="T2712" s="24"/>
      <c r="U2712" s="25"/>
      <c r="V2712" s="19" t="str">
        <f aca="false">IF(COUNT(N2712:Q2712)=0,"",MIN(N2712:Q2712))</f>
        <v/>
      </c>
      <c r="W2712" s="16" t="str">
        <f aca="false">IF(V2712="","",INDEX($N$4:$Q$4,MATCH(V2712,N2712:Q2712,0)))</f>
        <v/>
      </c>
      <c r="X2712" s="19" t="str">
        <f aca="false">IF(COUNT(N2712:Q2712)&lt;2,"",SMALL(N2712:Q2712,2))</f>
        <v/>
      </c>
      <c r="Y2712" s="26" t="str">
        <f aca="false">IF(OR(V2712="",M2712=0),"",V2712/M2712-1)</f>
        <v/>
      </c>
      <c r="Z2712" s="26" t="str">
        <f aca="false">IF(OR(V2712="",L2712=""),"",V2712/(L2712*E2712)-1)</f>
        <v/>
      </c>
      <c r="AA2712" s="16" t="str">
        <f aca="false">IF(V2712="","SEM OFERTA",IF(OR(Y2712&gt;Premissas!$B$11,Y2712&lt;Premissas!$B$12),"VERIFICAR - UNIDADE/EMBALAGEM",IF(Y2712&gt;Premissas!$B$6,"NÃO COMPRAR - REAJUSTE &gt;5%","COMPRAR")))</f>
        <v>SEM OFERTA</v>
      </c>
      <c r="AB2712" s="18" t="str">
        <f aca="false">IF(W2712="DIMEC",S2712,IF(W2712="MEDCENTRO",U2712,""))</f>
        <v/>
      </c>
      <c r="AC2712" s="18" t="n">
        <f aca="false">IF(AA2712&lt;&gt;"COMPRAR",0,IF(AB2712="",I2712,MIN(I2712,AB2712)))</f>
        <v>0</v>
      </c>
      <c r="AD2712" s="19" t="n">
        <f aca="false">IF(AC2712&gt;0,AC2712*V2712,0)</f>
        <v>0</v>
      </c>
      <c r="AE2712" s="19" t="n">
        <f aca="false">IF(AC2712&gt;0,(M2712-V2712)*AC2712,0)</f>
        <v>0</v>
      </c>
      <c r="AF2712" s="16" t="str">
        <f aca="false">IF(AA2712&lt;&gt;"COMPRAR","",IF(AB2712="",IF(X2712="","",IF(X2712-V2712&lt;0.01,"EMPATE TÉCNICO","")),IF(AB2712&lt;I2712,"ESTOQUE INSUFICIENTE",IF(X2712="","",IF(X2712-V2712&lt;0.01,"EMPATE TÉCNICO","")))))</f>
        <v/>
      </c>
      <c r="AG2712" s="16" t="s">
        <v>203</v>
      </c>
      <c r="AH2712" s="16" t="s">
        <v>8085</v>
      </c>
    </row>
    <row r="2713" customFormat="false" ht="15" hidden="false" customHeight="false" outlineLevel="0" collapsed="false">
      <c r="A2713" s="16" t="s">
        <v>8554</v>
      </c>
      <c r="B2713" s="17" t="s">
        <v>8555</v>
      </c>
      <c r="C2713" s="16" t="s">
        <v>8556</v>
      </c>
      <c r="D2713" s="16" t="s">
        <v>8478</v>
      </c>
      <c r="E2713" s="18" t="n">
        <v>1</v>
      </c>
      <c r="F2713" s="16" t="s">
        <v>42</v>
      </c>
      <c r="G2713" s="18" t="n">
        <v>0</v>
      </c>
      <c r="H2713" s="16" t="n">
        <v>0.7</v>
      </c>
      <c r="I2713" s="18" t="n">
        <v>2</v>
      </c>
      <c r="J2713" s="19" t="n">
        <v>21.905</v>
      </c>
      <c r="K2713" s="19" t="n">
        <v>21.905</v>
      </c>
      <c r="L2713" s="19" t="n">
        <v>21.905</v>
      </c>
      <c r="M2713" s="19" t="n">
        <f aca="false">IF(J2713&gt;0,J2713,K2713)*E2713</f>
        <v>21.905</v>
      </c>
      <c r="N2713" s="20"/>
      <c r="O2713" s="21" t="str">
        <f aca="false">IF(R2713="","",ROUND(R2713*(1-Premissas!$B$4),4))</f>
        <v/>
      </c>
      <c r="P2713" s="22"/>
      <c r="Q2713" s="22"/>
      <c r="R2713" s="23"/>
      <c r="S2713" s="24"/>
      <c r="T2713" s="24"/>
      <c r="U2713" s="25"/>
      <c r="V2713" s="19" t="str">
        <f aca="false">IF(COUNT(N2713:Q2713)=0,"",MIN(N2713:Q2713))</f>
        <v/>
      </c>
      <c r="W2713" s="16" t="str">
        <f aca="false">IF(V2713="","",INDEX($N$4:$Q$4,MATCH(V2713,N2713:Q2713,0)))</f>
        <v/>
      </c>
      <c r="X2713" s="19" t="str">
        <f aca="false">IF(COUNT(N2713:Q2713)&lt;2,"",SMALL(N2713:Q2713,2))</f>
        <v/>
      </c>
      <c r="Y2713" s="26" t="str">
        <f aca="false">IF(OR(V2713="",M2713=0),"",V2713/M2713-1)</f>
        <v/>
      </c>
      <c r="Z2713" s="26" t="str">
        <f aca="false">IF(OR(V2713="",L2713=""),"",V2713/(L2713*E2713)-1)</f>
        <v/>
      </c>
      <c r="AA2713" s="16" t="str">
        <f aca="false">IF(V2713="","SEM OFERTA",IF(OR(Y2713&gt;Premissas!$B$11,Y2713&lt;Premissas!$B$12),"VERIFICAR - UNIDADE/EMBALAGEM",IF(Y2713&gt;Premissas!$B$6,"NÃO COMPRAR - REAJUSTE &gt;5%","COMPRAR")))</f>
        <v>SEM OFERTA</v>
      </c>
      <c r="AB2713" s="18" t="str">
        <f aca="false">IF(W2713="DIMEC",S2713,IF(W2713="MEDCENTRO",U2713,""))</f>
        <v/>
      </c>
      <c r="AC2713" s="18" t="n">
        <f aca="false">IF(AA2713&lt;&gt;"COMPRAR",0,IF(AB2713="",I2713,MIN(I2713,AB2713)))</f>
        <v>0</v>
      </c>
      <c r="AD2713" s="19" t="n">
        <f aca="false">IF(AC2713&gt;0,AC2713*V2713,0)</f>
        <v>0</v>
      </c>
      <c r="AE2713" s="19" t="n">
        <f aca="false">IF(AC2713&gt;0,(M2713-V2713)*AC2713,0)</f>
        <v>0</v>
      </c>
      <c r="AF2713" s="16" t="str">
        <f aca="false">IF(AA2713&lt;&gt;"COMPRAR","",IF(AB2713="",IF(X2713="","",IF(X2713-V2713&lt;0.01,"EMPATE TÉCNICO","")),IF(AB2713&lt;I2713,"ESTOQUE INSUFICIENTE",IF(X2713="","",IF(X2713-V2713&lt;0.01,"EMPATE TÉCNICO","")))))</f>
        <v/>
      </c>
      <c r="AG2713" s="16" t="s">
        <v>203</v>
      </c>
      <c r="AH2713" s="16" t="s">
        <v>8085</v>
      </c>
    </row>
    <row r="2714" customFormat="false" ht="15" hidden="false" customHeight="false" outlineLevel="0" collapsed="false">
      <c r="A2714" s="16" t="s">
        <v>8557</v>
      </c>
      <c r="B2714" s="17" t="s">
        <v>8558</v>
      </c>
      <c r="C2714" s="16" t="s">
        <v>8559</v>
      </c>
      <c r="D2714" s="16" t="s">
        <v>4288</v>
      </c>
      <c r="E2714" s="18" t="n">
        <v>8</v>
      </c>
      <c r="F2714" s="16" t="s">
        <v>43</v>
      </c>
      <c r="G2714" s="18" t="n">
        <v>0</v>
      </c>
      <c r="H2714" s="16" t="n">
        <v>0.3</v>
      </c>
      <c r="I2714" s="18" t="n">
        <v>1</v>
      </c>
      <c r="J2714" s="19" t="n">
        <v>15.865</v>
      </c>
      <c r="K2714" s="19" t="n">
        <v>15.865</v>
      </c>
      <c r="L2714" s="19" t="n">
        <v>15.865</v>
      </c>
      <c r="M2714" s="19" t="n">
        <f aca="false">IF(J2714&gt;0,J2714,K2714)*E2714</f>
        <v>126.92</v>
      </c>
      <c r="N2714" s="20"/>
      <c r="O2714" s="21" t="str">
        <f aca="false">IF(R2714="","",ROUND(R2714*(1-Premissas!$B$4),4))</f>
        <v/>
      </c>
      <c r="P2714" s="22"/>
      <c r="Q2714" s="22"/>
      <c r="R2714" s="23"/>
      <c r="S2714" s="24"/>
      <c r="T2714" s="24"/>
      <c r="U2714" s="25"/>
      <c r="V2714" s="19" t="str">
        <f aca="false">IF(COUNT(N2714:Q2714)=0,"",MIN(N2714:Q2714))</f>
        <v/>
      </c>
      <c r="W2714" s="16" t="str">
        <f aca="false">IF(V2714="","",INDEX($N$4:$Q$4,MATCH(V2714,N2714:Q2714,0)))</f>
        <v/>
      </c>
      <c r="X2714" s="19" t="str">
        <f aca="false">IF(COUNT(N2714:Q2714)&lt;2,"",SMALL(N2714:Q2714,2))</f>
        <v/>
      </c>
      <c r="Y2714" s="26" t="str">
        <f aca="false">IF(OR(V2714="",M2714=0),"",V2714/M2714-1)</f>
        <v/>
      </c>
      <c r="Z2714" s="26" t="str">
        <f aca="false">IF(OR(V2714="",L2714=""),"",V2714/(L2714*E2714)-1)</f>
        <v/>
      </c>
      <c r="AA2714" s="16" t="str">
        <f aca="false">IF(V2714="","SEM OFERTA",IF(OR(Y2714&gt;Premissas!$B$11,Y2714&lt;Premissas!$B$12),"VERIFICAR - UNIDADE/EMBALAGEM",IF(Y2714&gt;Premissas!$B$6,"NÃO COMPRAR - REAJUSTE &gt;5%","COMPRAR")))</f>
        <v>SEM OFERTA</v>
      </c>
      <c r="AB2714" s="18" t="str">
        <f aca="false">IF(W2714="DIMEC",S2714,IF(W2714="MEDCENTRO",U2714,""))</f>
        <v/>
      </c>
      <c r="AC2714" s="18" t="n">
        <f aca="false">IF(AA2714&lt;&gt;"COMPRAR",0,IF(AB2714="",I2714,MIN(I2714,AB2714)))</f>
        <v>0</v>
      </c>
      <c r="AD2714" s="19" t="n">
        <f aca="false">IF(AC2714&gt;0,AC2714*V2714,0)</f>
        <v>0</v>
      </c>
      <c r="AE2714" s="19" t="n">
        <f aca="false">IF(AC2714&gt;0,(M2714-V2714)*AC2714,0)</f>
        <v>0</v>
      </c>
      <c r="AF2714" s="16" t="str">
        <f aca="false">IF(AA2714&lt;&gt;"COMPRAR","",IF(AB2714="",IF(X2714="","",IF(X2714-V2714&lt;0.01,"EMPATE TÉCNICO","")),IF(AB2714&lt;I2714,"ESTOQUE INSUFICIENTE",IF(X2714="","",IF(X2714-V2714&lt;0.01,"EMPATE TÉCNICO","")))))</f>
        <v/>
      </c>
      <c r="AG2714" s="16" t="s">
        <v>203</v>
      </c>
      <c r="AH2714" s="16" t="s">
        <v>8085</v>
      </c>
    </row>
    <row r="2715" customFormat="false" ht="15" hidden="false" customHeight="false" outlineLevel="0" collapsed="false">
      <c r="A2715" s="16" t="s">
        <v>8560</v>
      </c>
      <c r="B2715" s="17" t="s">
        <v>8561</v>
      </c>
      <c r="C2715" s="16" t="s">
        <v>8562</v>
      </c>
      <c r="D2715" s="16" t="s">
        <v>4288</v>
      </c>
      <c r="E2715" s="18" t="n">
        <v>8</v>
      </c>
      <c r="F2715" s="16" t="s">
        <v>43</v>
      </c>
      <c r="G2715" s="18" t="n">
        <v>0</v>
      </c>
      <c r="H2715" s="16" t="n">
        <v>0.1</v>
      </c>
      <c r="I2715" s="18" t="n">
        <v>1</v>
      </c>
      <c r="J2715" s="19" t="n">
        <v>15.865</v>
      </c>
      <c r="K2715" s="19" t="n">
        <v>15.865</v>
      </c>
      <c r="L2715" s="19" t="n">
        <v>15.865</v>
      </c>
      <c r="M2715" s="19" t="n">
        <f aca="false">IF(J2715&gt;0,J2715,K2715)*E2715</f>
        <v>126.92</v>
      </c>
      <c r="N2715" s="20"/>
      <c r="O2715" s="21" t="str">
        <f aca="false">IF(R2715="","",ROUND(R2715*(1-Premissas!$B$4),4))</f>
        <v/>
      </c>
      <c r="P2715" s="22"/>
      <c r="Q2715" s="22"/>
      <c r="R2715" s="23"/>
      <c r="S2715" s="24"/>
      <c r="T2715" s="24"/>
      <c r="U2715" s="25"/>
      <c r="V2715" s="19" t="str">
        <f aca="false">IF(COUNT(N2715:Q2715)=0,"",MIN(N2715:Q2715))</f>
        <v/>
      </c>
      <c r="W2715" s="16" t="str">
        <f aca="false">IF(V2715="","",INDEX($N$4:$Q$4,MATCH(V2715,N2715:Q2715,0)))</f>
        <v/>
      </c>
      <c r="X2715" s="19" t="str">
        <f aca="false">IF(COUNT(N2715:Q2715)&lt;2,"",SMALL(N2715:Q2715,2))</f>
        <v/>
      </c>
      <c r="Y2715" s="26" t="str">
        <f aca="false">IF(OR(V2715="",M2715=0),"",V2715/M2715-1)</f>
        <v/>
      </c>
      <c r="Z2715" s="26" t="str">
        <f aca="false">IF(OR(V2715="",L2715=""),"",V2715/(L2715*E2715)-1)</f>
        <v/>
      </c>
      <c r="AA2715" s="16" t="str">
        <f aca="false">IF(V2715="","SEM OFERTA",IF(OR(Y2715&gt;Premissas!$B$11,Y2715&lt;Premissas!$B$12),"VERIFICAR - UNIDADE/EMBALAGEM",IF(Y2715&gt;Premissas!$B$6,"NÃO COMPRAR - REAJUSTE &gt;5%","COMPRAR")))</f>
        <v>SEM OFERTA</v>
      </c>
      <c r="AB2715" s="18" t="str">
        <f aca="false">IF(W2715="DIMEC",S2715,IF(W2715="MEDCENTRO",U2715,""))</f>
        <v/>
      </c>
      <c r="AC2715" s="18" t="n">
        <f aca="false">IF(AA2715&lt;&gt;"COMPRAR",0,IF(AB2715="",I2715,MIN(I2715,AB2715)))</f>
        <v>0</v>
      </c>
      <c r="AD2715" s="19" t="n">
        <f aca="false">IF(AC2715&gt;0,AC2715*V2715,0)</f>
        <v>0</v>
      </c>
      <c r="AE2715" s="19" t="n">
        <f aca="false">IF(AC2715&gt;0,(M2715-V2715)*AC2715,0)</f>
        <v>0</v>
      </c>
      <c r="AF2715" s="16" t="str">
        <f aca="false">IF(AA2715&lt;&gt;"COMPRAR","",IF(AB2715="",IF(X2715="","",IF(X2715-V2715&lt;0.01,"EMPATE TÉCNICO","")),IF(AB2715&lt;I2715,"ESTOQUE INSUFICIENTE",IF(X2715="","",IF(X2715-V2715&lt;0.01,"EMPATE TÉCNICO","")))))</f>
        <v/>
      </c>
      <c r="AG2715" s="16" t="s">
        <v>203</v>
      </c>
      <c r="AH2715" s="16" t="s">
        <v>8085</v>
      </c>
    </row>
    <row r="2716" customFormat="false" ht="15" hidden="false" customHeight="false" outlineLevel="0" collapsed="false">
      <c r="A2716" s="16" t="s">
        <v>8563</v>
      </c>
      <c r="B2716" s="17"/>
      <c r="C2716" s="16" t="s">
        <v>8564</v>
      </c>
      <c r="D2716" s="16" t="s">
        <v>8478</v>
      </c>
      <c r="E2716" s="18" t="n">
        <v>4</v>
      </c>
      <c r="F2716" s="16" t="s">
        <v>43</v>
      </c>
      <c r="G2716" s="18" t="n">
        <v>0</v>
      </c>
      <c r="H2716" s="16" t="n">
        <v>0.3</v>
      </c>
      <c r="I2716" s="18" t="n">
        <v>1</v>
      </c>
      <c r="J2716" s="19" t="n">
        <v>35.7925</v>
      </c>
      <c r="K2716" s="19" t="n">
        <v>35.7925</v>
      </c>
      <c r="L2716" s="19" t="n">
        <v>35.7925</v>
      </c>
      <c r="M2716" s="19" t="n">
        <f aca="false">IF(J2716&gt;0,J2716,K2716)*E2716</f>
        <v>143.17</v>
      </c>
      <c r="N2716" s="20"/>
      <c r="O2716" s="21" t="str">
        <f aca="false">IF(R2716="","",ROUND(R2716*(1-Premissas!$B$4),4))</f>
        <v/>
      </c>
      <c r="P2716" s="22"/>
      <c r="Q2716" s="22"/>
      <c r="R2716" s="23"/>
      <c r="S2716" s="24"/>
      <c r="T2716" s="24"/>
      <c r="U2716" s="25"/>
      <c r="V2716" s="19" t="str">
        <f aca="false">IF(COUNT(N2716:Q2716)=0,"",MIN(N2716:Q2716))</f>
        <v/>
      </c>
      <c r="W2716" s="16" t="str">
        <f aca="false">IF(V2716="","",INDEX($N$4:$Q$4,MATCH(V2716,N2716:Q2716,0)))</f>
        <v/>
      </c>
      <c r="X2716" s="19" t="str">
        <f aca="false">IF(COUNT(N2716:Q2716)&lt;2,"",SMALL(N2716:Q2716,2))</f>
        <v/>
      </c>
      <c r="Y2716" s="26" t="str">
        <f aca="false">IF(OR(V2716="",M2716=0),"",V2716/M2716-1)</f>
        <v/>
      </c>
      <c r="Z2716" s="26" t="str">
        <f aca="false">IF(OR(V2716="",L2716=""),"",V2716/(L2716*E2716)-1)</f>
        <v/>
      </c>
      <c r="AA2716" s="16" t="str">
        <f aca="false">IF(V2716="","SEM OFERTA",IF(OR(Y2716&gt;Premissas!$B$11,Y2716&lt;Premissas!$B$12),"VERIFICAR - UNIDADE/EMBALAGEM",IF(Y2716&gt;Premissas!$B$6,"NÃO COMPRAR - REAJUSTE &gt;5%","COMPRAR")))</f>
        <v>SEM OFERTA</v>
      </c>
      <c r="AB2716" s="18" t="str">
        <f aca="false">IF(W2716="DIMEC",S2716,IF(W2716="MEDCENTRO",U2716,""))</f>
        <v/>
      </c>
      <c r="AC2716" s="18" t="n">
        <f aca="false">IF(AA2716&lt;&gt;"COMPRAR",0,IF(AB2716="",I2716,MIN(I2716,AB2716)))</f>
        <v>0</v>
      </c>
      <c r="AD2716" s="19" t="n">
        <f aca="false">IF(AC2716&gt;0,AC2716*V2716,0)</f>
        <v>0</v>
      </c>
      <c r="AE2716" s="19" t="n">
        <f aca="false">IF(AC2716&gt;0,(M2716-V2716)*AC2716,0)</f>
        <v>0</v>
      </c>
      <c r="AF2716" s="16" t="str">
        <f aca="false">IF(AA2716&lt;&gt;"COMPRAR","",IF(AB2716="",IF(X2716="","",IF(X2716-V2716&lt;0.01,"EMPATE TÉCNICO","")),IF(AB2716&lt;I2716,"ESTOQUE INSUFICIENTE",IF(X2716="","",IF(X2716-V2716&lt;0.01,"EMPATE TÉCNICO","")))))</f>
        <v/>
      </c>
      <c r="AG2716" s="16" t="s">
        <v>203</v>
      </c>
      <c r="AH2716" s="16" t="s">
        <v>8085</v>
      </c>
    </row>
    <row r="2717" customFormat="false" ht="15" hidden="false" customHeight="false" outlineLevel="0" collapsed="false">
      <c r="A2717" s="16" t="s">
        <v>8565</v>
      </c>
      <c r="B2717" s="17" t="s">
        <v>8566</v>
      </c>
      <c r="C2717" s="16" t="s">
        <v>8567</v>
      </c>
      <c r="D2717" s="16" t="s">
        <v>4288</v>
      </c>
      <c r="E2717" s="18" t="n">
        <v>8</v>
      </c>
      <c r="F2717" s="16" t="s">
        <v>43</v>
      </c>
      <c r="G2717" s="18" t="n">
        <v>0</v>
      </c>
      <c r="H2717" s="16" t="n">
        <v>0.4</v>
      </c>
      <c r="I2717" s="18" t="n">
        <v>1</v>
      </c>
      <c r="J2717" s="19" t="n">
        <v>15.865</v>
      </c>
      <c r="K2717" s="19" t="n">
        <v>15.865</v>
      </c>
      <c r="L2717" s="19" t="n">
        <v>15.865</v>
      </c>
      <c r="M2717" s="19" t="n">
        <f aca="false">IF(J2717&gt;0,J2717,K2717)*E2717</f>
        <v>126.92</v>
      </c>
      <c r="N2717" s="20"/>
      <c r="O2717" s="21" t="str">
        <f aca="false">IF(R2717="","",ROUND(R2717*(1-Premissas!$B$4),4))</f>
        <v/>
      </c>
      <c r="P2717" s="22"/>
      <c r="Q2717" s="22"/>
      <c r="R2717" s="23"/>
      <c r="S2717" s="24"/>
      <c r="T2717" s="24"/>
      <c r="U2717" s="25"/>
      <c r="V2717" s="19" t="str">
        <f aca="false">IF(COUNT(N2717:Q2717)=0,"",MIN(N2717:Q2717))</f>
        <v/>
      </c>
      <c r="W2717" s="16" t="str">
        <f aca="false">IF(V2717="","",INDEX($N$4:$Q$4,MATCH(V2717,N2717:Q2717,0)))</f>
        <v/>
      </c>
      <c r="X2717" s="19" t="str">
        <f aca="false">IF(COUNT(N2717:Q2717)&lt;2,"",SMALL(N2717:Q2717,2))</f>
        <v/>
      </c>
      <c r="Y2717" s="26" t="str">
        <f aca="false">IF(OR(V2717="",M2717=0),"",V2717/M2717-1)</f>
        <v/>
      </c>
      <c r="Z2717" s="26" t="str">
        <f aca="false">IF(OR(V2717="",L2717=""),"",V2717/(L2717*E2717)-1)</f>
        <v/>
      </c>
      <c r="AA2717" s="16" t="str">
        <f aca="false">IF(V2717="","SEM OFERTA",IF(OR(Y2717&gt;Premissas!$B$11,Y2717&lt;Premissas!$B$12),"VERIFICAR - UNIDADE/EMBALAGEM",IF(Y2717&gt;Premissas!$B$6,"NÃO COMPRAR - REAJUSTE &gt;5%","COMPRAR")))</f>
        <v>SEM OFERTA</v>
      </c>
      <c r="AB2717" s="18" t="str">
        <f aca="false">IF(W2717="DIMEC",S2717,IF(W2717="MEDCENTRO",U2717,""))</f>
        <v/>
      </c>
      <c r="AC2717" s="18" t="n">
        <f aca="false">IF(AA2717&lt;&gt;"COMPRAR",0,IF(AB2717="",I2717,MIN(I2717,AB2717)))</f>
        <v>0</v>
      </c>
      <c r="AD2717" s="19" t="n">
        <f aca="false">IF(AC2717&gt;0,AC2717*V2717,0)</f>
        <v>0</v>
      </c>
      <c r="AE2717" s="19" t="n">
        <f aca="false">IF(AC2717&gt;0,(M2717-V2717)*AC2717,0)</f>
        <v>0</v>
      </c>
      <c r="AF2717" s="16" t="str">
        <f aca="false">IF(AA2717&lt;&gt;"COMPRAR","",IF(AB2717="",IF(X2717="","",IF(X2717-V2717&lt;0.01,"EMPATE TÉCNICO","")),IF(AB2717&lt;I2717,"ESTOQUE INSUFICIENTE",IF(X2717="","",IF(X2717-V2717&lt;0.01,"EMPATE TÉCNICO","")))))</f>
        <v/>
      </c>
      <c r="AG2717" s="16" t="s">
        <v>203</v>
      </c>
      <c r="AH2717" s="16" t="s">
        <v>8085</v>
      </c>
    </row>
    <row r="2718" customFormat="false" ht="15" hidden="false" customHeight="false" outlineLevel="0" collapsed="false">
      <c r="A2718" s="16" t="s">
        <v>8568</v>
      </c>
      <c r="B2718" s="17" t="s">
        <v>8569</v>
      </c>
      <c r="C2718" s="16" t="s">
        <v>8570</v>
      </c>
      <c r="D2718" s="16" t="s">
        <v>3677</v>
      </c>
      <c r="E2718" s="18" t="n">
        <v>1</v>
      </c>
      <c r="F2718" s="16" t="s">
        <v>41</v>
      </c>
      <c r="G2718" s="18" t="n">
        <v>5</v>
      </c>
      <c r="H2718" s="16" t="n">
        <v>4.3</v>
      </c>
      <c r="I2718" s="18" t="n">
        <v>7</v>
      </c>
      <c r="J2718" s="19" t="n">
        <v>18.23</v>
      </c>
      <c r="K2718" s="19" t="n">
        <v>18.23</v>
      </c>
      <c r="L2718" s="19" t="n">
        <v>18.23</v>
      </c>
      <c r="M2718" s="19" t="n">
        <f aca="false">IF(J2718&gt;0,J2718,K2718)*E2718</f>
        <v>18.23</v>
      </c>
      <c r="N2718" s="20"/>
      <c r="O2718" s="21" t="str">
        <f aca="false">IF(R2718="","",ROUND(R2718*(1-Premissas!$B$4),4))</f>
        <v/>
      </c>
      <c r="P2718" s="22"/>
      <c r="Q2718" s="22"/>
      <c r="R2718" s="23"/>
      <c r="S2718" s="24"/>
      <c r="T2718" s="24"/>
      <c r="U2718" s="25"/>
      <c r="V2718" s="19" t="str">
        <f aca="false">IF(COUNT(N2718:Q2718)=0,"",MIN(N2718:Q2718))</f>
        <v/>
      </c>
      <c r="W2718" s="16" t="str">
        <f aca="false">IF(V2718="","",INDEX($N$4:$Q$4,MATCH(V2718,N2718:Q2718,0)))</f>
        <v/>
      </c>
      <c r="X2718" s="19" t="str">
        <f aca="false">IF(COUNT(N2718:Q2718)&lt;2,"",SMALL(N2718:Q2718,2))</f>
        <v/>
      </c>
      <c r="Y2718" s="26" t="str">
        <f aca="false">IF(OR(V2718="",M2718=0),"",V2718/M2718-1)</f>
        <v/>
      </c>
      <c r="Z2718" s="26" t="str">
        <f aca="false">IF(OR(V2718="",L2718=""),"",V2718/(L2718*E2718)-1)</f>
        <v/>
      </c>
      <c r="AA2718" s="16" t="str">
        <f aca="false">IF(V2718="","SEM OFERTA",IF(OR(Y2718&gt;Premissas!$B$11,Y2718&lt;Premissas!$B$12),"VERIFICAR - UNIDADE/EMBALAGEM",IF(Y2718&gt;Premissas!$B$6,"NÃO COMPRAR - REAJUSTE &gt;5%","COMPRAR")))</f>
        <v>SEM OFERTA</v>
      </c>
      <c r="AB2718" s="18" t="str">
        <f aca="false">IF(W2718="DIMEC",S2718,IF(W2718="MEDCENTRO",U2718,""))</f>
        <v/>
      </c>
      <c r="AC2718" s="18" t="n">
        <f aca="false">IF(AA2718&lt;&gt;"COMPRAR",0,IF(AB2718="",I2718,MIN(I2718,AB2718)))</f>
        <v>0</v>
      </c>
      <c r="AD2718" s="19" t="n">
        <f aca="false">IF(AC2718&gt;0,AC2718*V2718,0)</f>
        <v>0</v>
      </c>
      <c r="AE2718" s="19" t="n">
        <f aca="false">IF(AC2718&gt;0,(M2718-V2718)*AC2718,0)</f>
        <v>0</v>
      </c>
      <c r="AF2718" s="16" t="str">
        <f aca="false">IF(AA2718&lt;&gt;"COMPRAR","",IF(AB2718="",IF(X2718="","",IF(X2718-V2718&lt;0.01,"EMPATE TÉCNICO","")),IF(AB2718&lt;I2718,"ESTOQUE INSUFICIENTE",IF(X2718="","",IF(X2718-V2718&lt;0.01,"EMPATE TÉCNICO","")))))</f>
        <v/>
      </c>
      <c r="AG2718" s="16" t="s">
        <v>2034</v>
      </c>
      <c r="AH2718" s="16" t="s">
        <v>8085</v>
      </c>
    </row>
    <row r="2719" customFormat="false" ht="15" hidden="false" customHeight="false" outlineLevel="0" collapsed="false">
      <c r="A2719" s="16" t="s">
        <v>8571</v>
      </c>
      <c r="B2719" s="17" t="s">
        <v>8572</v>
      </c>
      <c r="C2719" s="16" t="s">
        <v>8573</v>
      </c>
      <c r="D2719" s="16" t="s">
        <v>3677</v>
      </c>
      <c r="E2719" s="18" t="n">
        <v>1</v>
      </c>
      <c r="F2719" s="16" t="s">
        <v>41</v>
      </c>
      <c r="G2719" s="18" t="n">
        <v>4</v>
      </c>
      <c r="H2719" s="16" t="n">
        <v>2.9</v>
      </c>
      <c r="I2719" s="18" t="n">
        <v>4</v>
      </c>
      <c r="J2719" s="19" t="n">
        <v>18.23</v>
      </c>
      <c r="K2719" s="19" t="n">
        <v>18.23</v>
      </c>
      <c r="L2719" s="19" t="n">
        <v>18.23</v>
      </c>
      <c r="M2719" s="19" t="n">
        <f aca="false">IF(J2719&gt;0,J2719,K2719)*E2719</f>
        <v>18.23</v>
      </c>
      <c r="N2719" s="20"/>
      <c r="O2719" s="21" t="str">
        <f aca="false">IF(R2719="","",ROUND(R2719*(1-Premissas!$B$4),4))</f>
        <v/>
      </c>
      <c r="P2719" s="22"/>
      <c r="Q2719" s="22"/>
      <c r="R2719" s="23"/>
      <c r="S2719" s="24"/>
      <c r="T2719" s="24"/>
      <c r="U2719" s="25"/>
      <c r="V2719" s="19" t="str">
        <f aca="false">IF(COUNT(N2719:Q2719)=0,"",MIN(N2719:Q2719))</f>
        <v/>
      </c>
      <c r="W2719" s="16" t="str">
        <f aca="false">IF(V2719="","",INDEX($N$4:$Q$4,MATCH(V2719,N2719:Q2719,0)))</f>
        <v/>
      </c>
      <c r="X2719" s="19" t="str">
        <f aca="false">IF(COUNT(N2719:Q2719)&lt;2,"",SMALL(N2719:Q2719,2))</f>
        <v/>
      </c>
      <c r="Y2719" s="26" t="str">
        <f aca="false">IF(OR(V2719="",M2719=0),"",V2719/M2719-1)</f>
        <v/>
      </c>
      <c r="Z2719" s="26" t="str">
        <f aca="false">IF(OR(V2719="",L2719=""),"",V2719/(L2719*E2719)-1)</f>
        <v/>
      </c>
      <c r="AA2719" s="16" t="str">
        <f aca="false">IF(V2719="","SEM OFERTA",IF(OR(Y2719&gt;Premissas!$B$11,Y2719&lt;Premissas!$B$12),"VERIFICAR - UNIDADE/EMBALAGEM",IF(Y2719&gt;Premissas!$B$6,"NÃO COMPRAR - REAJUSTE &gt;5%","COMPRAR")))</f>
        <v>SEM OFERTA</v>
      </c>
      <c r="AB2719" s="18" t="str">
        <f aca="false">IF(W2719="DIMEC",S2719,IF(W2719="MEDCENTRO",U2719,""))</f>
        <v/>
      </c>
      <c r="AC2719" s="18" t="n">
        <f aca="false">IF(AA2719&lt;&gt;"COMPRAR",0,IF(AB2719="",I2719,MIN(I2719,AB2719)))</f>
        <v>0</v>
      </c>
      <c r="AD2719" s="19" t="n">
        <f aca="false">IF(AC2719&gt;0,AC2719*V2719,0)</f>
        <v>0</v>
      </c>
      <c r="AE2719" s="19" t="n">
        <f aca="false">IF(AC2719&gt;0,(M2719-V2719)*AC2719,0)</f>
        <v>0</v>
      </c>
      <c r="AF2719" s="16" t="str">
        <f aca="false">IF(AA2719&lt;&gt;"COMPRAR","",IF(AB2719="",IF(X2719="","",IF(X2719-V2719&lt;0.01,"EMPATE TÉCNICO","")),IF(AB2719&lt;I2719,"ESTOQUE INSUFICIENTE",IF(X2719="","",IF(X2719-V2719&lt;0.01,"EMPATE TÉCNICO","")))))</f>
        <v/>
      </c>
      <c r="AG2719" s="16" t="s">
        <v>2034</v>
      </c>
      <c r="AH2719" s="16" t="s">
        <v>8085</v>
      </c>
    </row>
    <row r="2720" customFormat="false" ht="15" hidden="false" customHeight="false" outlineLevel="0" collapsed="false">
      <c r="A2720" s="16" t="s">
        <v>8574</v>
      </c>
      <c r="B2720" s="17" t="s">
        <v>8575</v>
      </c>
      <c r="C2720" s="16" t="s">
        <v>8576</v>
      </c>
      <c r="D2720" s="16" t="s">
        <v>3677</v>
      </c>
      <c r="E2720" s="18" t="n">
        <v>1</v>
      </c>
      <c r="F2720" s="16" t="s">
        <v>41</v>
      </c>
      <c r="G2720" s="18" t="n">
        <v>1</v>
      </c>
      <c r="H2720" s="16" t="n">
        <v>7.5</v>
      </c>
      <c r="I2720" s="18" t="n">
        <v>18</v>
      </c>
      <c r="J2720" s="19" t="n">
        <v>18.23</v>
      </c>
      <c r="K2720" s="19" t="n">
        <v>18.23</v>
      </c>
      <c r="L2720" s="19" t="n">
        <v>18.23</v>
      </c>
      <c r="M2720" s="19" t="n">
        <f aca="false">IF(J2720&gt;0,J2720,K2720)*E2720</f>
        <v>18.23</v>
      </c>
      <c r="N2720" s="20"/>
      <c r="O2720" s="21" t="str">
        <f aca="false">IF(R2720="","",ROUND(R2720*(1-Premissas!$B$4),4))</f>
        <v/>
      </c>
      <c r="P2720" s="22"/>
      <c r="Q2720" s="22"/>
      <c r="R2720" s="23"/>
      <c r="S2720" s="24"/>
      <c r="T2720" s="24"/>
      <c r="U2720" s="25"/>
      <c r="V2720" s="19" t="str">
        <f aca="false">IF(COUNT(N2720:Q2720)=0,"",MIN(N2720:Q2720))</f>
        <v/>
      </c>
      <c r="W2720" s="16" t="str">
        <f aca="false">IF(V2720="","",INDEX($N$4:$Q$4,MATCH(V2720,N2720:Q2720,0)))</f>
        <v/>
      </c>
      <c r="X2720" s="19" t="str">
        <f aca="false">IF(COUNT(N2720:Q2720)&lt;2,"",SMALL(N2720:Q2720,2))</f>
        <v/>
      </c>
      <c r="Y2720" s="26" t="str">
        <f aca="false">IF(OR(V2720="",M2720=0),"",V2720/M2720-1)</f>
        <v/>
      </c>
      <c r="Z2720" s="26" t="str">
        <f aca="false">IF(OR(V2720="",L2720=""),"",V2720/(L2720*E2720)-1)</f>
        <v/>
      </c>
      <c r="AA2720" s="16" t="str">
        <f aca="false">IF(V2720="","SEM OFERTA",IF(OR(Y2720&gt;Premissas!$B$11,Y2720&lt;Premissas!$B$12),"VERIFICAR - UNIDADE/EMBALAGEM",IF(Y2720&gt;Premissas!$B$6,"NÃO COMPRAR - REAJUSTE &gt;5%","COMPRAR")))</f>
        <v>SEM OFERTA</v>
      </c>
      <c r="AB2720" s="18" t="str">
        <f aca="false">IF(W2720="DIMEC",S2720,IF(W2720="MEDCENTRO",U2720,""))</f>
        <v/>
      </c>
      <c r="AC2720" s="18" t="n">
        <f aca="false">IF(AA2720&lt;&gt;"COMPRAR",0,IF(AB2720="",I2720,MIN(I2720,AB2720)))</f>
        <v>0</v>
      </c>
      <c r="AD2720" s="19" t="n">
        <f aca="false">IF(AC2720&gt;0,AC2720*V2720,0)</f>
        <v>0</v>
      </c>
      <c r="AE2720" s="19" t="n">
        <f aca="false">IF(AC2720&gt;0,(M2720-V2720)*AC2720,0)</f>
        <v>0</v>
      </c>
      <c r="AF2720" s="16" t="str">
        <f aca="false">IF(AA2720&lt;&gt;"COMPRAR","",IF(AB2720="",IF(X2720="","",IF(X2720-V2720&lt;0.01,"EMPATE TÉCNICO","")),IF(AB2720&lt;I2720,"ESTOQUE INSUFICIENTE",IF(X2720="","",IF(X2720-V2720&lt;0.01,"EMPATE TÉCNICO","")))))</f>
        <v/>
      </c>
      <c r="AG2720" s="16" t="s">
        <v>2034</v>
      </c>
      <c r="AH2720" s="16" t="s">
        <v>8085</v>
      </c>
    </row>
    <row r="2721" customFormat="false" ht="15" hidden="false" customHeight="false" outlineLevel="0" collapsed="false">
      <c r="A2721" s="16" t="s">
        <v>8577</v>
      </c>
      <c r="B2721" s="17" t="s">
        <v>8578</v>
      </c>
      <c r="C2721" s="16" t="s">
        <v>8579</v>
      </c>
      <c r="D2721" s="16"/>
      <c r="E2721" s="18" t="n">
        <v>1</v>
      </c>
      <c r="F2721" s="16" t="s">
        <v>41</v>
      </c>
      <c r="G2721" s="18" t="n">
        <v>1</v>
      </c>
      <c r="H2721" s="16" t="n">
        <v>4.3</v>
      </c>
      <c r="I2721" s="18" t="n">
        <v>11</v>
      </c>
      <c r="J2721" s="19" t="n">
        <v>18.23</v>
      </c>
      <c r="K2721" s="19" t="n">
        <v>18.23</v>
      </c>
      <c r="L2721" s="19" t="n">
        <v>18.23</v>
      </c>
      <c r="M2721" s="19" t="n">
        <f aca="false">IF(J2721&gt;0,J2721,K2721)*E2721</f>
        <v>18.23</v>
      </c>
      <c r="N2721" s="20"/>
      <c r="O2721" s="21" t="str">
        <f aca="false">IF(R2721="","",ROUND(R2721*(1-Premissas!$B$4),4))</f>
        <v/>
      </c>
      <c r="P2721" s="22"/>
      <c r="Q2721" s="22"/>
      <c r="R2721" s="23"/>
      <c r="S2721" s="24"/>
      <c r="T2721" s="24"/>
      <c r="U2721" s="25"/>
      <c r="V2721" s="19" t="str">
        <f aca="false">IF(COUNT(N2721:Q2721)=0,"",MIN(N2721:Q2721))</f>
        <v/>
      </c>
      <c r="W2721" s="16" t="str">
        <f aca="false">IF(V2721="","",INDEX($N$4:$Q$4,MATCH(V2721,N2721:Q2721,0)))</f>
        <v/>
      </c>
      <c r="X2721" s="19" t="str">
        <f aca="false">IF(COUNT(N2721:Q2721)&lt;2,"",SMALL(N2721:Q2721,2))</f>
        <v/>
      </c>
      <c r="Y2721" s="26" t="str">
        <f aca="false">IF(OR(V2721="",M2721=0),"",V2721/M2721-1)</f>
        <v/>
      </c>
      <c r="Z2721" s="26" t="str">
        <f aca="false">IF(OR(V2721="",L2721=""),"",V2721/(L2721*E2721)-1)</f>
        <v/>
      </c>
      <c r="AA2721" s="16" t="str">
        <f aca="false">IF(V2721="","SEM OFERTA",IF(OR(Y2721&gt;Premissas!$B$11,Y2721&lt;Premissas!$B$12),"VERIFICAR - UNIDADE/EMBALAGEM",IF(Y2721&gt;Premissas!$B$6,"NÃO COMPRAR - REAJUSTE &gt;5%","COMPRAR")))</f>
        <v>SEM OFERTA</v>
      </c>
      <c r="AB2721" s="18" t="str">
        <f aca="false">IF(W2721="DIMEC",S2721,IF(W2721="MEDCENTRO",U2721,""))</f>
        <v/>
      </c>
      <c r="AC2721" s="18" t="n">
        <f aca="false">IF(AA2721&lt;&gt;"COMPRAR",0,IF(AB2721="",I2721,MIN(I2721,AB2721)))</f>
        <v>0</v>
      </c>
      <c r="AD2721" s="19" t="n">
        <f aca="false">IF(AC2721&gt;0,AC2721*V2721,0)</f>
        <v>0</v>
      </c>
      <c r="AE2721" s="19" t="n">
        <f aca="false">IF(AC2721&gt;0,(M2721-V2721)*AC2721,0)</f>
        <v>0</v>
      </c>
      <c r="AF2721" s="16" t="str">
        <f aca="false">IF(AA2721&lt;&gt;"COMPRAR","",IF(AB2721="",IF(X2721="","",IF(X2721-V2721&lt;0.01,"EMPATE TÉCNICO","")),IF(AB2721&lt;I2721,"ESTOQUE INSUFICIENTE",IF(X2721="","",IF(X2721-V2721&lt;0.01,"EMPATE TÉCNICO","")))))</f>
        <v/>
      </c>
      <c r="AG2721" s="16" t="s">
        <v>2034</v>
      </c>
      <c r="AH2721" s="16" t="s">
        <v>8085</v>
      </c>
    </row>
    <row r="2722" customFormat="false" ht="15" hidden="false" customHeight="false" outlineLevel="0" collapsed="false">
      <c r="A2722" s="16" t="s">
        <v>8580</v>
      </c>
      <c r="B2722" s="17" t="s">
        <v>8581</v>
      </c>
      <c r="C2722" s="16" t="s">
        <v>8582</v>
      </c>
      <c r="D2722" s="16" t="s">
        <v>3677</v>
      </c>
      <c r="E2722" s="18" t="n">
        <v>1</v>
      </c>
      <c r="F2722" s="16" t="s">
        <v>41</v>
      </c>
      <c r="G2722" s="18" t="n">
        <v>4</v>
      </c>
      <c r="H2722" s="16" t="n">
        <v>5.7</v>
      </c>
      <c r="I2722" s="18" t="n">
        <v>11</v>
      </c>
      <c r="J2722" s="19" t="n">
        <v>34.11</v>
      </c>
      <c r="K2722" s="19" t="n">
        <v>34.11</v>
      </c>
      <c r="L2722" s="19" t="n">
        <v>34.11</v>
      </c>
      <c r="M2722" s="19" t="n">
        <f aca="false">IF(J2722&gt;0,J2722,K2722)*E2722</f>
        <v>34.11</v>
      </c>
      <c r="N2722" s="20"/>
      <c r="O2722" s="21" t="str">
        <f aca="false">IF(R2722="","",ROUND(R2722*(1-Premissas!$B$4),4))</f>
        <v/>
      </c>
      <c r="P2722" s="22"/>
      <c r="Q2722" s="22"/>
      <c r="R2722" s="23"/>
      <c r="S2722" s="24"/>
      <c r="T2722" s="24"/>
      <c r="U2722" s="25"/>
      <c r="V2722" s="19" t="str">
        <f aca="false">IF(COUNT(N2722:Q2722)=0,"",MIN(N2722:Q2722))</f>
        <v/>
      </c>
      <c r="W2722" s="16" t="str">
        <f aca="false">IF(V2722="","",INDEX($N$4:$Q$4,MATCH(V2722,N2722:Q2722,0)))</f>
        <v/>
      </c>
      <c r="X2722" s="19" t="str">
        <f aca="false">IF(COUNT(N2722:Q2722)&lt;2,"",SMALL(N2722:Q2722,2))</f>
        <v/>
      </c>
      <c r="Y2722" s="26" t="str">
        <f aca="false">IF(OR(V2722="",M2722=0),"",V2722/M2722-1)</f>
        <v/>
      </c>
      <c r="Z2722" s="26" t="str">
        <f aca="false">IF(OR(V2722="",L2722=""),"",V2722/(L2722*E2722)-1)</f>
        <v/>
      </c>
      <c r="AA2722" s="16" t="str">
        <f aca="false">IF(V2722="","SEM OFERTA",IF(OR(Y2722&gt;Premissas!$B$11,Y2722&lt;Premissas!$B$12),"VERIFICAR - UNIDADE/EMBALAGEM",IF(Y2722&gt;Premissas!$B$6,"NÃO COMPRAR - REAJUSTE &gt;5%","COMPRAR")))</f>
        <v>SEM OFERTA</v>
      </c>
      <c r="AB2722" s="18" t="str">
        <f aca="false">IF(W2722="DIMEC",S2722,IF(W2722="MEDCENTRO",U2722,""))</f>
        <v/>
      </c>
      <c r="AC2722" s="18" t="n">
        <f aca="false">IF(AA2722&lt;&gt;"COMPRAR",0,IF(AB2722="",I2722,MIN(I2722,AB2722)))</f>
        <v>0</v>
      </c>
      <c r="AD2722" s="19" t="n">
        <f aca="false">IF(AC2722&gt;0,AC2722*V2722,0)</f>
        <v>0</v>
      </c>
      <c r="AE2722" s="19" t="n">
        <f aca="false">IF(AC2722&gt;0,(M2722-V2722)*AC2722,0)</f>
        <v>0</v>
      </c>
      <c r="AF2722" s="16" t="str">
        <f aca="false">IF(AA2722&lt;&gt;"COMPRAR","",IF(AB2722="",IF(X2722="","",IF(X2722-V2722&lt;0.01,"EMPATE TÉCNICO","")),IF(AB2722&lt;I2722,"ESTOQUE INSUFICIENTE",IF(X2722="","",IF(X2722-V2722&lt;0.01,"EMPATE TÉCNICO","")))))</f>
        <v/>
      </c>
      <c r="AG2722" s="16" t="s">
        <v>2034</v>
      </c>
      <c r="AH2722" s="16" t="s">
        <v>8085</v>
      </c>
    </row>
    <row r="2723" customFormat="false" ht="15" hidden="false" customHeight="false" outlineLevel="0" collapsed="false">
      <c r="A2723" s="16" t="s">
        <v>8583</v>
      </c>
      <c r="B2723" s="17" t="s">
        <v>8584</v>
      </c>
      <c r="C2723" s="16" t="s">
        <v>8585</v>
      </c>
      <c r="D2723" s="16" t="s">
        <v>3677</v>
      </c>
      <c r="E2723" s="18" t="n">
        <v>1</v>
      </c>
      <c r="F2723" s="16" t="s">
        <v>41</v>
      </c>
      <c r="G2723" s="18" t="n">
        <v>7</v>
      </c>
      <c r="H2723" s="16" t="n">
        <v>3.9</v>
      </c>
      <c r="I2723" s="18" t="n">
        <v>4</v>
      </c>
      <c r="J2723" s="19" t="n">
        <v>34.11</v>
      </c>
      <c r="K2723" s="19" t="n">
        <v>34.11</v>
      </c>
      <c r="L2723" s="19" t="n">
        <v>34.11</v>
      </c>
      <c r="M2723" s="19" t="n">
        <f aca="false">IF(J2723&gt;0,J2723,K2723)*E2723</f>
        <v>34.11</v>
      </c>
      <c r="N2723" s="20"/>
      <c r="O2723" s="21" t="str">
        <f aca="false">IF(R2723="","",ROUND(R2723*(1-Premissas!$B$4),4))</f>
        <v/>
      </c>
      <c r="P2723" s="22"/>
      <c r="Q2723" s="22"/>
      <c r="R2723" s="23"/>
      <c r="S2723" s="24"/>
      <c r="T2723" s="24"/>
      <c r="U2723" s="25"/>
      <c r="V2723" s="19" t="str">
        <f aca="false">IF(COUNT(N2723:Q2723)=0,"",MIN(N2723:Q2723))</f>
        <v/>
      </c>
      <c r="W2723" s="16" t="str">
        <f aca="false">IF(V2723="","",INDEX($N$4:$Q$4,MATCH(V2723,N2723:Q2723,0)))</f>
        <v/>
      </c>
      <c r="X2723" s="19" t="str">
        <f aca="false">IF(COUNT(N2723:Q2723)&lt;2,"",SMALL(N2723:Q2723,2))</f>
        <v/>
      </c>
      <c r="Y2723" s="26" t="str">
        <f aca="false">IF(OR(V2723="",M2723=0),"",V2723/M2723-1)</f>
        <v/>
      </c>
      <c r="Z2723" s="26" t="str">
        <f aca="false">IF(OR(V2723="",L2723=""),"",V2723/(L2723*E2723)-1)</f>
        <v/>
      </c>
      <c r="AA2723" s="16" t="str">
        <f aca="false">IF(V2723="","SEM OFERTA",IF(OR(Y2723&gt;Premissas!$B$11,Y2723&lt;Premissas!$B$12),"VERIFICAR - UNIDADE/EMBALAGEM",IF(Y2723&gt;Premissas!$B$6,"NÃO COMPRAR - REAJUSTE &gt;5%","COMPRAR")))</f>
        <v>SEM OFERTA</v>
      </c>
      <c r="AB2723" s="18" t="str">
        <f aca="false">IF(W2723="DIMEC",S2723,IF(W2723="MEDCENTRO",U2723,""))</f>
        <v/>
      </c>
      <c r="AC2723" s="18" t="n">
        <f aca="false">IF(AA2723&lt;&gt;"COMPRAR",0,IF(AB2723="",I2723,MIN(I2723,AB2723)))</f>
        <v>0</v>
      </c>
      <c r="AD2723" s="19" t="n">
        <f aca="false">IF(AC2723&gt;0,AC2723*V2723,0)</f>
        <v>0</v>
      </c>
      <c r="AE2723" s="19" t="n">
        <f aca="false">IF(AC2723&gt;0,(M2723-V2723)*AC2723,0)</f>
        <v>0</v>
      </c>
      <c r="AF2723" s="16" t="str">
        <f aca="false">IF(AA2723&lt;&gt;"COMPRAR","",IF(AB2723="",IF(X2723="","",IF(X2723-V2723&lt;0.01,"EMPATE TÉCNICO","")),IF(AB2723&lt;I2723,"ESTOQUE INSUFICIENTE",IF(X2723="","",IF(X2723-V2723&lt;0.01,"EMPATE TÉCNICO","")))))</f>
        <v/>
      </c>
      <c r="AG2723" s="16" t="s">
        <v>2034</v>
      </c>
      <c r="AH2723" s="16" t="s">
        <v>8085</v>
      </c>
    </row>
    <row r="2724" customFormat="false" ht="15" hidden="false" customHeight="false" outlineLevel="0" collapsed="false">
      <c r="A2724" s="16" t="s">
        <v>8586</v>
      </c>
      <c r="B2724" s="17" t="s">
        <v>8587</v>
      </c>
      <c r="C2724" s="16" t="s">
        <v>8588</v>
      </c>
      <c r="D2724" s="16" t="s">
        <v>3677</v>
      </c>
      <c r="E2724" s="18" t="n">
        <v>1</v>
      </c>
      <c r="F2724" s="16" t="s">
        <v>41</v>
      </c>
      <c r="G2724" s="18" t="n">
        <v>9</v>
      </c>
      <c r="H2724" s="16" t="n">
        <v>4</v>
      </c>
      <c r="I2724" s="18" t="n">
        <v>2</v>
      </c>
      <c r="J2724" s="19" t="n">
        <v>34.11</v>
      </c>
      <c r="K2724" s="19" t="n">
        <v>34.11</v>
      </c>
      <c r="L2724" s="19" t="n">
        <v>34.11</v>
      </c>
      <c r="M2724" s="19" t="n">
        <f aca="false">IF(J2724&gt;0,J2724,K2724)*E2724</f>
        <v>34.11</v>
      </c>
      <c r="N2724" s="20"/>
      <c r="O2724" s="21" t="str">
        <f aca="false">IF(R2724="","",ROUND(R2724*(1-Premissas!$B$4),4))</f>
        <v/>
      </c>
      <c r="P2724" s="22"/>
      <c r="Q2724" s="22"/>
      <c r="R2724" s="23"/>
      <c r="S2724" s="24"/>
      <c r="T2724" s="24"/>
      <c r="U2724" s="25"/>
      <c r="V2724" s="19" t="str">
        <f aca="false">IF(COUNT(N2724:Q2724)=0,"",MIN(N2724:Q2724))</f>
        <v/>
      </c>
      <c r="W2724" s="16" t="str">
        <f aca="false">IF(V2724="","",INDEX($N$4:$Q$4,MATCH(V2724,N2724:Q2724,0)))</f>
        <v/>
      </c>
      <c r="X2724" s="19" t="str">
        <f aca="false">IF(COUNT(N2724:Q2724)&lt;2,"",SMALL(N2724:Q2724,2))</f>
        <v/>
      </c>
      <c r="Y2724" s="26" t="str">
        <f aca="false">IF(OR(V2724="",M2724=0),"",V2724/M2724-1)</f>
        <v/>
      </c>
      <c r="Z2724" s="26" t="str">
        <f aca="false">IF(OR(V2724="",L2724=""),"",V2724/(L2724*E2724)-1)</f>
        <v/>
      </c>
      <c r="AA2724" s="16" t="str">
        <f aca="false">IF(V2724="","SEM OFERTA",IF(OR(Y2724&gt;Premissas!$B$11,Y2724&lt;Premissas!$B$12),"VERIFICAR - UNIDADE/EMBALAGEM",IF(Y2724&gt;Premissas!$B$6,"NÃO COMPRAR - REAJUSTE &gt;5%","COMPRAR")))</f>
        <v>SEM OFERTA</v>
      </c>
      <c r="AB2724" s="18" t="str">
        <f aca="false">IF(W2724="DIMEC",S2724,IF(W2724="MEDCENTRO",U2724,""))</f>
        <v/>
      </c>
      <c r="AC2724" s="18" t="n">
        <f aca="false">IF(AA2724&lt;&gt;"COMPRAR",0,IF(AB2724="",I2724,MIN(I2724,AB2724)))</f>
        <v>0</v>
      </c>
      <c r="AD2724" s="19" t="n">
        <f aca="false">IF(AC2724&gt;0,AC2724*V2724,0)</f>
        <v>0</v>
      </c>
      <c r="AE2724" s="19" t="n">
        <f aca="false">IF(AC2724&gt;0,(M2724-V2724)*AC2724,0)</f>
        <v>0</v>
      </c>
      <c r="AF2724" s="16" t="str">
        <f aca="false">IF(AA2724&lt;&gt;"COMPRAR","",IF(AB2724="",IF(X2724="","",IF(X2724-V2724&lt;0.01,"EMPATE TÉCNICO","")),IF(AB2724&lt;I2724,"ESTOQUE INSUFICIENTE",IF(X2724="","",IF(X2724-V2724&lt;0.01,"EMPATE TÉCNICO","")))))</f>
        <v/>
      </c>
      <c r="AG2724" s="16" t="s">
        <v>2034</v>
      </c>
      <c r="AH2724" s="16" t="s">
        <v>8085</v>
      </c>
    </row>
    <row r="2725" customFormat="false" ht="15" hidden="false" customHeight="false" outlineLevel="0" collapsed="false">
      <c r="A2725" s="16" t="s">
        <v>8589</v>
      </c>
      <c r="B2725" s="17" t="s">
        <v>8590</v>
      </c>
      <c r="C2725" s="16" t="s">
        <v>8591</v>
      </c>
      <c r="D2725" s="16" t="s">
        <v>3677</v>
      </c>
      <c r="E2725" s="18" t="n">
        <v>1</v>
      </c>
      <c r="F2725" s="16" t="s">
        <v>41</v>
      </c>
      <c r="G2725" s="18" t="n">
        <v>11</v>
      </c>
      <c r="H2725" s="16" t="n">
        <v>4.3</v>
      </c>
      <c r="I2725" s="18" t="n">
        <v>1</v>
      </c>
      <c r="J2725" s="19" t="n">
        <v>34.11</v>
      </c>
      <c r="K2725" s="19" t="n">
        <v>34.11</v>
      </c>
      <c r="L2725" s="19" t="n">
        <v>34.11</v>
      </c>
      <c r="M2725" s="19" t="n">
        <f aca="false">IF(J2725&gt;0,J2725,K2725)*E2725</f>
        <v>34.11</v>
      </c>
      <c r="N2725" s="20"/>
      <c r="O2725" s="21" t="str">
        <f aca="false">IF(R2725="","",ROUND(R2725*(1-Premissas!$B$4),4))</f>
        <v/>
      </c>
      <c r="P2725" s="22"/>
      <c r="Q2725" s="22"/>
      <c r="R2725" s="23"/>
      <c r="S2725" s="24"/>
      <c r="T2725" s="24"/>
      <c r="U2725" s="25"/>
      <c r="V2725" s="19" t="str">
        <f aca="false">IF(COUNT(N2725:Q2725)=0,"",MIN(N2725:Q2725))</f>
        <v/>
      </c>
      <c r="W2725" s="16" t="str">
        <f aca="false">IF(V2725="","",INDEX($N$4:$Q$4,MATCH(V2725,N2725:Q2725,0)))</f>
        <v/>
      </c>
      <c r="X2725" s="19" t="str">
        <f aca="false">IF(COUNT(N2725:Q2725)&lt;2,"",SMALL(N2725:Q2725,2))</f>
        <v/>
      </c>
      <c r="Y2725" s="26" t="str">
        <f aca="false">IF(OR(V2725="",M2725=0),"",V2725/M2725-1)</f>
        <v/>
      </c>
      <c r="Z2725" s="26" t="str">
        <f aca="false">IF(OR(V2725="",L2725=""),"",V2725/(L2725*E2725)-1)</f>
        <v/>
      </c>
      <c r="AA2725" s="16" t="str">
        <f aca="false">IF(V2725="","SEM OFERTA",IF(OR(Y2725&gt;Premissas!$B$11,Y2725&lt;Premissas!$B$12),"VERIFICAR - UNIDADE/EMBALAGEM",IF(Y2725&gt;Premissas!$B$6,"NÃO COMPRAR - REAJUSTE &gt;5%","COMPRAR")))</f>
        <v>SEM OFERTA</v>
      </c>
      <c r="AB2725" s="18" t="str">
        <f aca="false">IF(W2725="DIMEC",S2725,IF(W2725="MEDCENTRO",U2725,""))</f>
        <v/>
      </c>
      <c r="AC2725" s="18" t="n">
        <f aca="false">IF(AA2725&lt;&gt;"COMPRAR",0,IF(AB2725="",I2725,MIN(I2725,AB2725)))</f>
        <v>0</v>
      </c>
      <c r="AD2725" s="19" t="n">
        <f aca="false">IF(AC2725&gt;0,AC2725*V2725,0)</f>
        <v>0</v>
      </c>
      <c r="AE2725" s="19" t="n">
        <f aca="false">IF(AC2725&gt;0,(M2725-V2725)*AC2725,0)</f>
        <v>0</v>
      </c>
      <c r="AF2725" s="16" t="str">
        <f aca="false">IF(AA2725&lt;&gt;"COMPRAR","",IF(AB2725="",IF(X2725="","",IF(X2725-V2725&lt;0.01,"EMPATE TÉCNICO","")),IF(AB2725&lt;I2725,"ESTOQUE INSUFICIENTE",IF(X2725="","",IF(X2725-V2725&lt;0.01,"EMPATE TÉCNICO","")))))</f>
        <v/>
      </c>
      <c r="AG2725" s="16" t="s">
        <v>2034</v>
      </c>
      <c r="AH2725" s="16" t="s">
        <v>8085</v>
      </c>
    </row>
    <row r="2726" customFormat="false" ht="15" hidden="false" customHeight="false" outlineLevel="0" collapsed="false">
      <c r="A2726" s="16" t="s">
        <v>8592</v>
      </c>
      <c r="B2726" s="17" t="s">
        <v>8593</v>
      </c>
      <c r="C2726" s="16" t="s">
        <v>8594</v>
      </c>
      <c r="D2726" s="16" t="s">
        <v>3677</v>
      </c>
      <c r="E2726" s="18" t="n">
        <v>1</v>
      </c>
      <c r="F2726" s="16" t="s">
        <v>41</v>
      </c>
      <c r="G2726" s="18" t="n">
        <v>1</v>
      </c>
      <c r="H2726" s="16" t="n">
        <v>8.5</v>
      </c>
      <c r="I2726" s="18" t="n">
        <v>21</v>
      </c>
      <c r="J2726" s="19" t="n">
        <v>8.17</v>
      </c>
      <c r="K2726" s="19" t="n">
        <v>8.17</v>
      </c>
      <c r="L2726" s="19" t="n">
        <v>8.17</v>
      </c>
      <c r="M2726" s="19" t="n">
        <f aca="false">IF(J2726&gt;0,J2726,K2726)*E2726</f>
        <v>8.17</v>
      </c>
      <c r="N2726" s="20"/>
      <c r="O2726" s="21" t="str">
        <f aca="false">IF(R2726="","",ROUND(R2726*(1-Premissas!$B$4),4))</f>
        <v/>
      </c>
      <c r="P2726" s="22"/>
      <c r="Q2726" s="22"/>
      <c r="R2726" s="23"/>
      <c r="S2726" s="24"/>
      <c r="T2726" s="24"/>
      <c r="U2726" s="25"/>
      <c r="V2726" s="19" t="str">
        <f aca="false">IF(COUNT(N2726:Q2726)=0,"",MIN(N2726:Q2726))</f>
        <v/>
      </c>
      <c r="W2726" s="16" t="str">
        <f aca="false">IF(V2726="","",INDEX($N$4:$Q$4,MATCH(V2726,N2726:Q2726,0)))</f>
        <v/>
      </c>
      <c r="X2726" s="19" t="str">
        <f aca="false">IF(COUNT(N2726:Q2726)&lt;2,"",SMALL(N2726:Q2726,2))</f>
        <v/>
      </c>
      <c r="Y2726" s="26" t="str">
        <f aca="false">IF(OR(V2726="",M2726=0),"",V2726/M2726-1)</f>
        <v/>
      </c>
      <c r="Z2726" s="26" t="str">
        <f aca="false">IF(OR(V2726="",L2726=""),"",V2726/(L2726*E2726)-1)</f>
        <v/>
      </c>
      <c r="AA2726" s="16" t="str">
        <f aca="false">IF(V2726="","SEM OFERTA",IF(OR(Y2726&gt;Premissas!$B$11,Y2726&lt;Premissas!$B$12),"VERIFICAR - UNIDADE/EMBALAGEM",IF(Y2726&gt;Premissas!$B$6,"NÃO COMPRAR - REAJUSTE &gt;5%","COMPRAR")))</f>
        <v>SEM OFERTA</v>
      </c>
      <c r="AB2726" s="18" t="str">
        <f aca="false">IF(W2726="DIMEC",S2726,IF(W2726="MEDCENTRO",U2726,""))</f>
        <v/>
      </c>
      <c r="AC2726" s="18" t="n">
        <f aca="false">IF(AA2726&lt;&gt;"COMPRAR",0,IF(AB2726="",I2726,MIN(I2726,AB2726)))</f>
        <v>0</v>
      </c>
      <c r="AD2726" s="19" t="n">
        <f aca="false">IF(AC2726&gt;0,AC2726*V2726,0)</f>
        <v>0</v>
      </c>
      <c r="AE2726" s="19" t="n">
        <f aca="false">IF(AC2726&gt;0,(M2726-V2726)*AC2726,0)</f>
        <v>0</v>
      </c>
      <c r="AF2726" s="16" t="str">
        <f aca="false">IF(AA2726&lt;&gt;"COMPRAR","",IF(AB2726="",IF(X2726="","",IF(X2726-V2726&lt;0.01,"EMPATE TÉCNICO","")),IF(AB2726&lt;I2726,"ESTOQUE INSUFICIENTE",IF(X2726="","",IF(X2726-V2726&lt;0.01,"EMPATE TÉCNICO","")))))</f>
        <v/>
      </c>
      <c r="AG2726" s="16" t="s">
        <v>2034</v>
      </c>
      <c r="AH2726" s="16" t="s">
        <v>8085</v>
      </c>
    </row>
    <row r="2727" customFormat="false" ht="15" hidden="false" customHeight="false" outlineLevel="0" collapsed="false">
      <c r="A2727" s="16" t="s">
        <v>8595</v>
      </c>
      <c r="B2727" s="17" t="s">
        <v>8596</v>
      </c>
      <c r="C2727" s="16" t="s">
        <v>8597</v>
      </c>
      <c r="D2727" s="16" t="s">
        <v>3677</v>
      </c>
      <c r="E2727" s="18" t="n">
        <v>1</v>
      </c>
      <c r="F2727" s="16" t="s">
        <v>41</v>
      </c>
      <c r="G2727" s="18" t="n">
        <v>0</v>
      </c>
      <c r="H2727" s="16" t="n">
        <v>9.6</v>
      </c>
      <c r="I2727" s="18" t="n">
        <v>25</v>
      </c>
      <c r="J2727" s="19" t="n">
        <v>8.17</v>
      </c>
      <c r="K2727" s="19" t="n">
        <v>8.17</v>
      </c>
      <c r="L2727" s="19" t="n">
        <v>8.17</v>
      </c>
      <c r="M2727" s="19" t="n">
        <f aca="false">IF(J2727&gt;0,J2727,K2727)*E2727</f>
        <v>8.17</v>
      </c>
      <c r="N2727" s="20"/>
      <c r="O2727" s="21" t="str">
        <f aca="false">IF(R2727="","",ROUND(R2727*(1-Premissas!$B$4),4))</f>
        <v/>
      </c>
      <c r="P2727" s="22"/>
      <c r="Q2727" s="22"/>
      <c r="R2727" s="23"/>
      <c r="S2727" s="24"/>
      <c r="T2727" s="24"/>
      <c r="U2727" s="25"/>
      <c r="V2727" s="19" t="str">
        <f aca="false">IF(COUNT(N2727:Q2727)=0,"",MIN(N2727:Q2727))</f>
        <v/>
      </c>
      <c r="W2727" s="16" t="str">
        <f aca="false">IF(V2727="","",INDEX($N$4:$Q$4,MATCH(V2727,N2727:Q2727,0)))</f>
        <v/>
      </c>
      <c r="X2727" s="19" t="str">
        <f aca="false">IF(COUNT(N2727:Q2727)&lt;2,"",SMALL(N2727:Q2727,2))</f>
        <v/>
      </c>
      <c r="Y2727" s="26" t="str">
        <f aca="false">IF(OR(V2727="",M2727=0),"",V2727/M2727-1)</f>
        <v/>
      </c>
      <c r="Z2727" s="26" t="str">
        <f aca="false">IF(OR(V2727="",L2727=""),"",V2727/(L2727*E2727)-1)</f>
        <v/>
      </c>
      <c r="AA2727" s="16" t="str">
        <f aca="false">IF(V2727="","SEM OFERTA",IF(OR(Y2727&gt;Premissas!$B$11,Y2727&lt;Premissas!$B$12),"VERIFICAR - UNIDADE/EMBALAGEM",IF(Y2727&gt;Premissas!$B$6,"NÃO COMPRAR - REAJUSTE &gt;5%","COMPRAR")))</f>
        <v>SEM OFERTA</v>
      </c>
      <c r="AB2727" s="18" t="str">
        <f aca="false">IF(W2727="DIMEC",S2727,IF(W2727="MEDCENTRO",U2727,""))</f>
        <v/>
      </c>
      <c r="AC2727" s="18" t="n">
        <f aca="false">IF(AA2727&lt;&gt;"COMPRAR",0,IF(AB2727="",I2727,MIN(I2727,AB2727)))</f>
        <v>0</v>
      </c>
      <c r="AD2727" s="19" t="n">
        <f aca="false">IF(AC2727&gt;0,AC2727*V2727,0)</f>
        <v>0</v>
      </c>
      <c r="AE2727" s="19" t="n">
        <f aca="false">IF(AC2727&gt;0,(M2727-V2727)*AC2727,0)</f>
        <v>0</v>
      </c>
      <c r="AF2727" s="16" t="str">
        <f aca="false">IF(AA2727&lt;&gt;"COMPRAR","",IF(AB2727="",IF(X2727="","",IF(X2727-V2727&lt;0.01,"EMPATE TÉCNICO","")),IF(AB2727&lt;I2727,"ESTOQUE INSUFICIENTE",IF(X2727="","",IF(X2727-V2727&lt;0.01,"EMPATE TÉCNICO","")))))</f>
        <v/>
      </c>
      <c r="AG2727" s="16" t="s">
        <v>2034</v>
      </c>
      <c r="AH2727" s="16" t="s">
        <v>8085</v>
      </c>
    </row>
    <row r="2728" customFormat="false" ht="15" hidden="false" customHeight="false" outlineLevel="0" collapsed="false">
      <c r="A2728" s="16" t="s">
        <v>8598</v>
      </c>
      <c r="B2728" s="17" t="s">
        <v>8599</v>
      </c>
      <c r="C2728" s="16" t="s">
        <v>8600</v>
      </c>
      <c r="D2728" s="16" t="s">
        <v>3677</v>
      </c>
      <c r="E2728" s="18" t="n">
        <v>1</v>
      </c>
      <c r="F2728" s="16" t="s">
        <v>41</v>
      </c>
      <c r="G2728" s="18" t="n">
        <v>7</v>
      </c>
      <c r="H2728" s="16" t="n">
        <v>8.6</v>
      </c>
      <c r="I2728" s="18" t="n">
        <v>15</v>
      </c>
      <c r="J2728" s="19" t="n">
        <v>8.17</v>
      </c>
      <c r="K2728" s="19" t="n">
        <v>8.17</v>
      </c>
      <c r="L2728" s="19" t="n">
        <v>8.17</v>
      </c>
      <c r="M2728" s="19" t="n">
        <f aca="false">IF(J2728&gt;0,J2728,K2728)*E2728</f>
        <v>8.17</v>
      </c>
      <c r="N2728" s="20"/>
      <c r="O2728" s="21" t="str">
        <f aca="false">IF(R2728="","",ROUND(R2728*(1-Premissas!$B$4),4))</f>
        <v/>
      </c>
      <c r="P2728" s="22"/>
      <c r="Q2728" s="22"/>
      <c r="R2728" s="23"/>
      <c r="S2728" s="24"/>
      <c r="T2728" s="24"/>
      <c r="U2728" s="25"/>
      <c r="V2728" s="19" t="str">
        <f aca="false">IF(COUNT(N2728:Q2728)=0,"",MIN(N2728:Q2728))</f>
        <v/>
      </c>
      <c r="W2728" s="16" t="str">
        <f aca="false">IF(V2728="","",INDEX($N$4:$Q$4,MATCH(V2728,N2728:Q2728,0)))</f>
        <v/>
      </c>
      <c r="X2728" s="19" t="str">
        <f aca="false">IF(COUNT(N2728:Q2728)&lt;2,"",SMALL(N2728:Q2728,2))</f>
        <v/>
      </c>
      <c r="Y2728" s="26" t="str">
        <f aca="false">IF(OR(V2728="",M2728=0),"",V2728/M2728-1)</f>
        <v/>
      </c>
      <c r="Z2728" s="26" t="str">
        <f aca="false">IF(OR(V2728="",L2728=""),"",V2728/(L2728*E2728)-1)</f>
        <v/>
      </c>
      <c r="AA2728" s="16" t="str">
        <f aca="false">IF(V2728="","SEM OFERTA",IF(OR(Y2728&gt;Premissas!$B$11,Y2728&lt;Premissas!$B$12),"VERIFICAR - UNIDADE/EMBALAGEM",IF(Y2728&gt;Premissas!$B$6,"NÃO COMPRAR - REAJUSTE &gt;5%","COMPRAR")))</f>
        <v>SEM OFERTA</v>
      </c>
      <c r="AB2728" s="18" t="str">
        <f aca="false">IF(W2728="DIMEC",S2728,IF(W2728="MEDCENTRO",U2728,""))</f>
        <v/>
      </c>
      <c r="AC2728" s="18" t="n">
        <f aca="false">IF(AA2728&lt;&gt;"COMPRAR",0,IF(AB2728="",I2728,MIN(I2728,AB2728)))</f>
        <v>0</v>
      </c>
      <c r="AD2728" s="19" t="n">
        <f aca="false">IF(AC2728&gt;0,AC2728*V2728,0)</f>
        <v>0</v>
      </c>
      <c r="AE2728" s="19" t="n">
        <f aca="false">IF(AC2728&gt;0,(M2728-V2728)*AC2728,0)</f>
        <v>0</v>
      </c>
      <c r="AF2728" s="16" t="str">
        <f aca="false">IF(AA2728&lt;&gt;"COMPRAR","",IF(AB2728="",IF(X2728="","",IF(X2728-V2728&lt;0.01,"EMPATE TÉCNICO","")),IF(AB2728&lt;I2728,"ESTOQUE INSUFICIENTE",IF(X2728="","",IF(X2728-V2728&lt;0.01,"EMPATE TÉCNICO","")))))</f>
        <v/>
      </c>
      <c r="AG2728" s="16" t="s">
        <v>2034</v>
      </c>
      <c r="AH2728" s="16" t="s">
        <v>8085</v>
      </c>
    </row>
    <row r="2729" customFormat="false" ht="15" hidden="false" customHeight="false" outlineLevel="0" collapsed="false">
      <c r="A2729" s="16" t="s">
        <v>8601</v>
      </c>
      <c r="B2729" s="17" t="s">
        <v>8602</v>
      </c>
      <c r="C2729" s="16" t="s">
        <v>8603</v>
      </c>
      <c r="D2729" s="16" t="s">
        <v>3677</v>
      </c>
      <c r="E2729" s="18" t="n">
        <v>1</v>
      </c>
      <c r="F2729" s="16" t="s">
        <v>41</v>
      </c>
      <c r="G2729" s="18" t="n">
        <v>1</v>
      </c>
      <c r="H2729" s="16" t="n">
        <v>6</v>
      </c>
      <c r="I2729" s="18" t="n">
        <v>15</v>
      </c>
      <c r="J2729" s="19" t="n">
        <v>8.17</v>
      </c>
      <c r="K2729" s="19" t="n">
        <v>8.17</v>
      </c>
      <c r="L2729" s="19" t="n">
        <v>8.17</v>
      </c>
      <c r="M2729" s="19" t="n">
        <f aca="false">IF(J2729&gt;0,J2729,K2729)*E2729</f>
        <v>8.17</v>
      </c>
      <c r="N2729" s="20"/>
      <c r="O2729" s="21" t="str">
        <f aca="false">IF(R2729="","",ROUND(R2729*(1-Premissas!$B$4),4))</f>
        <v/>
      </c>
      <c r="P2729" s="22"/>
      <c r="Q2729" s="22"/>
      <c r="R2729" s="23"/>
      <c r="S2729" s="24"/>
      <c r="T2729" s="24"/>
      <c r="U2729" s="25"/>
      <c r="V2729" s="19" t="str">
        <f aca="false">IF(COUNT(N2729:Q2729)=0,"",MIN(N2729:Q2729))</f>
        <v/>
      </c>
      <c r="W2729" s="16" t="str">
        <f aca="false">IF(V2729="","",INDEX($N$4:$Q$4,MATCH(V2729,N2729:Q2729,0)))</f>
        <v/>
      </c>
      <c r="X2729" s="19" t="str">
        <f aca="false">IF(COUNT(N2729:Q2729)&lt;2,"",SMALL(N2729:Q2729,2))</f>
        <v/>
      </c>
      <c r="Y2729" s="26" t="str">
        <f aca="false">IF(OR(V2729="",M2729=0),"",V2729/M2729-1)</f>
        <v/>
      </c>
      <c r="Z2729" s="26" t="str">
        <f aca="false">IF(OR(V2729="",L2729=""),"",V2729/(L2729*E2729)-1)</f>
        <v/>
      </c>
      <c r="AA2729" s="16" t="str">
        <f aca="false">IF(V2729="","SEM OFERTA",IF(OR(Y2729&gt;Premissas!$B$11,Y2729&lt;Premissas!$B$12),"VERIFICAR - UNIDADE/EMBALAGEM",IF(Y2729&gt;Premissas!$B$6,"NÃO COMPRAR - REAJUSTE &gt;5%","COMPRAR")))</f>
        <v>SEM OFERTA</v>
      </c>
      <c r="AB2729" s="18" t="str">
        <f aca="false">IF(W2729="DIMEC",S2729,IF(W2729="MEDCENTRO",U2729,""))</f>
        <v/>
      </c>
      <c r="AC2729" s="18" t="n">
        <f aca="false">IF(AA2729&lt;&gt;"COMPRAR",0,IF(AB2729="",I2729,MIN(I2729,AB2729)))</f>
        <v>0</v>
      </c>
      <c r="AD2729" s="19" t="n">
        <f aca="false">IF(AC2729&gt;0,AC2729*V2729,0)</f>
        <v>0</v>
      </c>
      <c r="AE2729" s="19" t="n">
        <f aca="false">IF(AC2729&gt;0,(M2729-V2729)*AC2729,0)</f>
        <v>0</v>
      </c>
      <c r="AF2729" s="16" t="str">
        <f aca="false">IF(AA2729&lt;&gt;"COMPRAR","",IF(AB2729="",IF(X2729="","",IF(X2729-V2729&lt;0.01,"EMPATE TÉCNICO","")),IF(AB2729&lt;I2729,"ESTOQUE INSUFICIENTE",IF(X2729="","",IF(X2729-V2729&lt;0.01,"EMPATE TÉCNICO","")))))</f>
        <v/>
      </c>
      <c r="AG2729" s="16" t="s">
        <v>2034</v>
      </c>
      <c r="AH2729" s="16" t="s">
        <v>8085</v>
      </c>
    </row>
    <row r="2730" customFormat="false" ht="15" hidden="false" customHeight="false" outlineLevel="0" collapsed="false">
      <c r="A2730" s="16" t="s">
        <v>8604</v>
      </c>
      <c r="B2730" s="17" t="s">
        <v>8605</v>
      </c>
      <c r="C2730" s="16" t="s">
        <v>8606</v>
      </c>
      <c r="D2730" s="16" t="s">
        <v>3677</v>
      </c>
      <c r="E2730" s="18" t="n">
        <v>1</v>
      </c>
      <c r="F2730" s="16" t="s">
        <v>43</v>
      </c>
      <c r="G2730" s="18" t="n">
        <v>2</v>
      </c>
      <c r="H2730" s="16" t="n">
        <v>1.1</v>
      </c>
      <c r="I2730" s="18" t="n">
        <v>1</v>
      </c>
      <c r="J2730" s="19" t="n">
        <v>4.56</v>
      </c>
      <c r="K2730" s="19" t="n">
        <v>4.56</v>
      </c>
      <c r="L2730" s="19" t="n">
        <v>4.56</v>
      </c>
      <c r="M2730" s="19" t="n">
        <f aca="false">IF(J2730&gt;0,J2730,K2730)*E2730</f>
        <v>4.56</v>
      </c>
      <c r="N2730" s="20"/>
      <c r="O2730" s="21" t="str">
        <f aca="false">IF(R2730="","",ROUND(R2730*(1-Premissas!$B$4),4))</f>
        <v/>
      </c>
      <c r="P2730" s="22"/>
      <c r="Q2730" s="22"/>
      <c r="R2730" s="23"/>
      <c r="S2730" s="24"/>
      <c r="T2730" s="24"/>
      <c r="U2730" s="25"/>
      <c r="V2730" s="19" t="str">
        <f aca="false">IF(COUNT(N2730:Q2730)=0,"",MIN(N2730:Q2730))</f>
        <v/>
      </c>
      <c r="W2730" s="16" t="str">
        <f aca="false">IF(V2730="","",INDEX($N$4:$Q$4,MATCH(V2730,N2730:Q2730,0)))</f>
        <v/>
      </c>
      <c r="X2730" s="19" t="str">
        <f aca="false">IF(COUNT(N2730:Q2730)&lt;2,"",SMALL(N2730:Q2730,2))</f>
        <v/>
      </c>
      <c r="Y2730" s="26" t="str">
        <f aca="false">IF(OR(V2730="",M2730=0),"",V2730/M2730-1)</f>
        <v/>
      </c>
      <c r="Z2730" s="26" t="str">
        <f aca="false">IF(OR(V2730="",L2730=""),"",V2730/(L2730*E2730)-1)</f>
        <v/>
      </c>
      <c r="AA2730" s="16" t="str">
        <f aca="false">IF(V2730="","SEM OFERTA",IF(OR(Y2730&gt;Premissas!$B$11,Y2730&lt;Premissas!$B$12),"VERIFICAR - UNIDADE/EMBALAGEM",IF(Y2730&gt;Premissas!$B$6,"NÃO COMPRAR - REAJUSTE &gt;5%","COMPRAR")))</f>
        <v>SEM OFERTA</v>
      </c>
      <c r="AB2730" s="18" t="str">
        <f aca="false">IF(W2730="DIMEC",S2730,IF(W2730="MEDCENTRO",U2730,""))</f>
        <v/>
      </c>
      <c r="AC2730" s="18" t="n">
        <f aca="false">IF(AA2730&lt;&gt;"COMPRAR",0,IF(AB2730="",I2730,MIN(I2730,AB2730)))</f>
        <v>0</v>
      </c>
      <c r="AD2730" s="19" t="n">
        <f aca="false">IF(AC2730&gt;0,AC2730*V2730,0)</f>
        <v>0</v>
      </c>
      <c r="AE2730" s="19" t="n">
        <f aca="false">IF(AC2730&gt;0,(M2730-V2730)*AC2730,0)</f>
        <v>0</v>
      </c>
      <c r="AF2730" s="16" t="str">
        <f aca="false">IF(AA2730&lt;&gt;"COMPRAR","",IF(AB2730="",IF(X2730="","",IF(X2730-V2730&lt;0.01,"EMPATE TÉCNICO","")),IF(AB2730&lt;I2730,"ESTOQUE INSUFICIENTE",IF(X2730="","",IF(X2730-V2730&lt;0.01,"EMPATE TÉCNICO","")))))</f>
        <v/>
      </c>
      <c r="AG2730" s="16" t="s">
        <v>2034</v>
      </c>
      <c r="AH2730" s="16" t="s">
        <v>8085</v>
      </c>
    </row>
    <row r="2731" customFormat="false" ht="15" hidden="false" customHeight="false" outlineLevel="0" collapsed="false">
      <c r="A2731" s="16" t="s">
        <v>8607</v>
      </c>
      <c r="B2731" s="17" t="s">
        <v>8608</v>
      </c>
      <c r="C2731" s="16" t="s">
        <v>8609</v>
      </c>
      <c r="D2731" s="16" t="s">
        <v>3677</v>
      </c>
      <c r="E2731" s="18" t="n">
        <v>1</v>
      </c>
      <c r="F2731" s="16" t="s">
        <v>43</v>
      </c>
      <c r="G2731" s="18" t="n">
        <v>0</v>
      </c>
      <c r="H2731" s="16" t="n">
        <v>0.9</v>
      </c>
      <c r="I2731" s="18" t="n">
        <v>3</v>
      </c>
      <c r="J2731" s="19" t="n">
        <v>4.56</v>
      </c>
      <c r="K2731" s="19" t="n">
        <v>4.56</v>
      </c>
      <c r="L2731" s="19" t="n">
        <v>4.56</v>
      </c>
      <c r="M2731" s="19" t="n">
        <f aca="false">IF(J2731&gt;0,J2731,K2731)*E2731</f>
        <v>4.56</v>
      </c>
      <c r="N2731" s="20"/>
      <c r="O2731" s="21" t="str">
        <f aca="false">IF(R2731="","",ROUND(R2731*(1-Premissas!$B$4),4))</f>
        <v/>
      </c>
      <c r="P2731" s="22"/>
      <c r="Q2731" s="22"/>
      <c r="R2731" s="23"/>
      <c r="S2731" s="24"/>
      <c r="T2731" s="24"/>
      <c r="U2731" s="25"/>
      <c r="V2731" s="19" t="str">
        <f aca="false">IF(COUNT(N2731:Q2731)=0,"",MIN(N2731:Q2731))</f>
        <v/>
      </c>
      <c r="W2731" s="16" t="str">
        <f aca="false">IF(V2731="","",INDEX($N$4:$Q$4,MATCH(V2731,N2731:Q2731,0)))</f>
        <v/>
      </c>
      <c r="X2731" s="19" t="str">
        <f aca="false">IF(COUNT(N2731:Q2731)&lt;2,"",SMALL(N2731:Q2731,2))</f>
        <v/>
      </c>
      <c r="Y2731" s="26" t="str">
        <f aca="false">IF(OR(V2731="",M2731=0),"",V2731/M2731-1)</f>
        <v/>
      </c>
      <c r="Z2731" s="26" t="str">
        <f aca="false">IF(OR(V2731="",L2731=""),"",V2731/(L2731*E2731)-1)</f>
        <v/>
      </c>
      <c r="AA2731" s="16" t="str">
        <f aca="false">IF(V2731="","SEM OFERTA",IF(OR(Y2731&gt;Premissas!$B$11,Y2731&lt;Premissas!$B$12),"VERIFICAR - UNIDADE/EMBALAGEM",IF(Y2731&gt;Premissas!$B$6,"NÃO COMPRAR - REAJUSTE &gt;5%","COMPRAR")))</f>
        <v>SEM OFERTA</v>
      </c>
      <c r="AB2731" s="18" t="str">
        <f aca="false">IF(W2731="DIMEC",S2731,IF(W2731="MEDCENTRO",U2731,""))</f>
        <v/>
      </c>
      <c r="AC2731" s="18" t="n">
        <f aca="false">IF(AA2731&lt;&gt;"COMPRAR",0,IF(AB2731="",I2731,MIN(I2731,AB2731)))</f>
        <v>0</v>
      </c>
      <c r="AD2731" s="19" t="n">
        <f aca="false">IF(AC2731&gt;0,AC2731*V2731,0)</f>
        <v>0</v>
      </c>
      <c r="AE2731" s="19" t="n">
        <f aca="false">IF(AC2731&gt;0,(M2731-V2731)*AC2731,0)</f>
        <v>0</v>
      </c>
      <c r="AF2731" s="16" t="str">
        <f aca="false">IF(AA2731&lt;&gt;"COMPRAR","",IF(AB2731="",IF(X2731="","",IF(X2731-V2731&lt;0.01,"EMPATE TÉCNICO","")),IF(AB2731&lt;I2731,"ESTOQUE INSUFICIENTE",IF(X2731="","",IF(X2731-V2731&lt;0.01,"EMPATE TÉCNICO","")))))</f>
        <v/>
      </c>
      <c r="AG2731" s="16" t="s">
        <v>2034</v>
      </c>
      <c r="AH2731" s="16" t="s">
        <v>8085</v>
      </c>
    </row>
    <row r="2732" customFormat="false" ht="15" hidden="false" customHeight="false" outlineLevel="0" collapsed="false">
      <c r="A2732" s="16" t="s">
        <v>8610</v>
      </c>
      <c r="B2732" s="17" t="s">
        <v>8611</v>
      </c>
      <c r="C2732" s="16" t="s">
        <v>8612</v>
      </c>
      <c r="D2732" s="16" t="s">
        <v>3677</v>
      </c>
      <c r="E2732" s="18" t="n">
        <v>1</v>
      </c>
      <c r="F2732" s="16" t="s">
        <v>43</v>
      </c>
      <c r="G2732" s="18" t="n">
        <v>0</v>
      </c>
      <c r="H2732" s="16" t="n">
        <v>1.3</v>
      </c>
      <c r="I2732" s="18" t="n">
        <v>4</v>
      </c>
      <c r="J2732" s="19" t="n">
        <v>4.56</v>
      </c>
      <c r="K2732" s="19" t="n">
        <v>4.56</v>
      </c>
      <c r="L2732" s="19" t="n">
        <v>4.56</v>
      </c>
      <c r="M2732" s="19" t="n">
        <f aca="false">IF(J2732&gt;0,J2732,K2732)*E2732</f>
        <v>4.56</v>
      </c>
      <c r="N2732" s="20"/>
      <c r="O2732" s="21" t="str">
        <f aca="false">IF(R2732="","",ROUND(R2732*(1-Premissas!$B$4),4))</f>
        <v/>
      </c>
      <c r="P2732" s="22"/>
      <c r="Q2732" s="22"/>
      <c r="R2732" s="23"/>
      <c r="S2732" s="24"/>
      <c r="T2732" s="24"/>
      <c r="U2732" s="25"/>
      <c r="V2732" s="19" t="str">
        <f aca="false">IF(COUNT(N2732:Q2732)=0,"",MIN(N2732:Q2732))</f>
        <v/>
      </c>
      <c r="W2732" s="16" t="str">
        <f aca="false">IF(V2732="","",INDEX($N$4:$Q$4,MATCH(V2732,N2732:Q2732,0)))</f>
        <v/>
      </c>
      <c r="X2732" s="19" t="str">
        <f aca="false">IF(COUNT(N2732:Q2732)&lt;2,"",SMALL(N2732:Q2732,2))</f>
        <v/>
      </c>
      <c r="Y2732" s="26" t="str">
        <f aca="false">IF(OR(V2732="",M2732=0),"",V2732/M2732-1)</f>
        <v/>
      </c>
      <c r="Z2732" s="26" t="str">
        <f aca="false">IF(OR(V2732="",L2732=""),"",V2732/(L2732*E2732)-1)</f>
        <v/>
      </c>
      <c r="AA2732" s="16" t="str">
        <f aca="false">IF(V2732="","SEM OFERTA",IF(OR(Y2732&gt;Premissas!$B$11,Y2732&lt;Premissas!$B$12),"VERIFICAR - UNIDADE/EMBALAGEM",IF(Y2732&gt;Premissas!$B$6,"NÃO COMPRAR - REAJUSTE &gt;5%","COMPRAR")))</f>
        <v>SEM OFERTA</v>
      </c>
      <c r="AB2732" s="18" t="str">
        <f aca="false">IF(W2732="DIMEC",S2732,IF(W2732="MEDCENTRO",U2732,""))</f>
        <v/>
      </c>
      <c r="AC2732" s="18" t="n">
        <f aca="false">IF(AA2732&lt;&gt;"COMPRAR",0,IF(AB2732="",I2732,MIN(I2732,AB2732)))</f>
        <v>0</v>
      </c>
      <c r="AD2732" s="19" t="n">
        <f aca="false">IF(AC2732&gt;0,AC2732*V2732,0)</f>
        <v>0</v>
      </c>
      <c r="AE2732" s="19" t="n">
        <f aca="false">IF(AC2732&gt;0,(M2732-V2732)*AC2732,0)</f>
        <v>0</v>
      </c>
      <c r="AF2732" s="16" t="str">
        <f aca="false">IF(AA2732&lt;&gt;"COMPRAR","",IF(AB2732="",IF(X2732="","",IF(X2732-V2732&lt;0.01,"EMPATE TÉCNICO","")),IF(AB2732&lt;I2732,"ESTOQUE INSUFICIENTE",IF(X2732="","",IF(X2732-V2732&lt;0.01,"EMPATE TÉCNICO","")))))</f>
        <v/>
      </c>
      <c r="AG2732" s="16" t="s">
        <v>2034</v>
      </c>
      <c r="AH2732" s="16" t="s">
        <v>8085</v>
      </c>
    </row>
    <row r="2733" customFormat="false" ht="15" hidden="false" customHeight="false" outlineLevel="0" collapsed="false">
      <c r="A2733" s="16" t="s">
        <v>8613</v>
      </c>
      <c r="B2733" s="17" t="s">
        <v>8614</v>
      </c>
      <c r="C2733" s="16" t="s">
        <v>8615</v>
      </c>
      <c r="D2733" s="16" t="s">
        <v>3677</v>
      </c>
      <c r="E2733" s="18" t="n">
        <v>1</v>
      </c>
      <c r="F2733" s="16" t="s">
        <v>43</v>
      </c>
      <c r="G2733" s="18" t="n">
        <v>0</v>
      </c>
      <c r="H2733" s="16" t="n">
        <v>0.9</v>
      </c>
      <c r="I2733" s="18" t="n">
        <v>3</v>
      </c>
      <c r="J2733" s="19" t="n">
        <v>4.56</v>
      </c>
      <c r="K2733" s="19" t="n">
        <v>4.56</v>
      </c>
      <c r="L2733" s="19" t="n">
        <v>4.56</v>
      </c>
      <c r="M2733" s="19" t="n">
        <f aca="false">IF(J2733&gt;0,J2733,K2733)*E2733</f>
        <v>4.56</v>
      </c>
      <c r="N2733" s="20"/>
      <c r="O2733" s="21" t="str">
        <f aca="false">IF(R2733="","",ROUND(R2733*(1-Premissas!$B$4),4))</f>
        <v/>
      </c>
      <c r="P2733" s="22"/>
      <c r="Q2733" s="22"/>
      <c r="R2733" s="23"/>
      <c r="S2733" s="24"/>
      <c r="T2733" s="24"/>
      <c r="U2733" s="25"/>
      <c r="V2733" s="19" t="str">
        <f aca="false">IF(COUNT(N2733:Q2733)=0,"",MIN(N2733:Q2733))</f>
        <v/>
      </c>
      <c r="W2733" s="16" t="str">
        <f aca="false">IF(V2733="","",INDEX($N$4:$Q$4,MATCH(V2733,N2733:Q2733,0)))</f>
        <v/>
      </c>
      <c r="X2733" s="19" t="str">
        <f aca="false">IF(COUNT(N2733:Q2733)&lt;2,"",SMALL(N2733:Q2733,2))</f>
        <v/>
      </c>
      <c r="Y2733" s="26" t="str">
        <f aca="false">IF(OR(V2733="",M2733=0),"",V2733/M2733-1)</f>
        <v/>
      </c>
      <c r="Z2733" s="26" t="str">
        <f aca="false">IF(OR(V2733="",L2733=""),"",V2733/(L2733*E2733)-1)</f>
        <v/>
      </c>
      <c r="AA2733" s="16" t="str">
        <f aca="false">IF(V2733="","SEM OFERTA",IF(OR(Y2733&gt;Premissas!$B$11,Y2733&lt;Premissas!$B$12),"VERIFICAR - UNIDADE/EMBALAGEM",IF(Y2733&gt;Premissas!$B$6,"NÃO COMPRAR - REAJUSTE &gt;5%","COMPRAR")))</f>
        <v>SEM OFERTA</v>
      </c>
      <c r="AB2733" s="18" t="str">
        <f aca="false">IF(W2733="DIMEC",S2733,IF(W2733="MEDCENTRO",U2733,""))</f>
        <v/>
      </c>
      <c r="AC2733" s="18" t="n">
        <f aca="false">IF(AA2733&lt;&gt;"COMPRAR",0,IF(AB2733="",I2733,MIN(I2733,AB2733)))</f>
        <v>0</v>
      </c>
      <c r="AD2733" s="19" t="n">
        <f aca="false">IF(AC2733&gt;0,AC2733*V2733,0)</f>
        <v>0</v>
      </c>
      <c r="AE2733" s="19" t="n">
        <f aca="false">IF(AC2733&gt;0,(M2733-V2733)*AC2733,0)</f>
        <v>0</v>
      </c>
      <c r="AF2733" s="16" t="str">
        <f aca="false">IF(AA2733&lt;&gt;"COMPRAR","",IF(AB2733="",IF(X2733="","",IF(X2733-V2733&lt;0.01,"EMPATE TÉCNICO","")),IF(AB2733&lt;I2733,"ESTOQUE INSUFICIENTE",IF(X2733="","",IF(X2733-V2733&lt;0.01,"EMPATE TÉCNICO","")))))</f>
        <v/>
      </c>
      <c r="AG2733" s="16" t="s">
        <v>2034</v>
      </c>
      <c r="AH2733" s="16" t="s">
        <v>8085</v>
      </c>
    </row>
    <row r="2734" customFormat="false" ht="15" hidden="false" customHeight="false" outlineLevel="0" collapsed="false">
      <c r="A2734" s="16" t="s">
        <v>8616</v>
      </c>
      <c r="B2734" s="17" t="s">
        <v>8617</v>
      </c>
      <c r="C2734" s="16" t="s">
        <v>8618</v>
      </c>
      <c r="D2734" s="16" t="s">
        <v>3677</v>
      </c>
      <c r="E2734" s="18" t="n">
        <v>1</v>
      </c>
      <c r="F2734" s="16" t="s">
        <v>42</v>
      </c>
      <c r="G2734" s="18" t="n">
        <v>0</v>
      </c>
      <c r="H2734" s="16" t="n">
        <v>5.1</v>
      </c>
      <c r="I2734" s="18" t="n">
        <v>14</v>
      </c>
      <c r="J2734" s="19" t="n">
        <v>4.99</v>
      </c>
      <c r="K2734" s="19" t="n">
        <v>4.99</v>
      </c>
      <c r="L2734" s="19" t="n">
        <v>4.99</v>
      </c>
      <c r="M2734" s="19" t="n">
        <f aca="false">IF(J2734&gt;0,J2734,K2734)*E2734</f>
        <v>4.99</v>
      </c>
      <c r="N2734" s="20"/>
      <c r="O2734" s="21" t="str">
        <f aca="false">IF(R2734="","",ROUND(R2734*(1-Premissas!$B$4),4))</f>
        <v/>
      </c>
      <c r="P2734" s="22"/>
      <c r="Q2734" s="22"/>
      <c r="R2734" s="23"/>
      <c r="S2734" s="24"/>
      <c r="T2734" s="24"/>
      <c r="U2734" s="25"/>
      <c r="V2734" s="19" t="str">
        <f aca="false">IF(COUNT(N2734:Q2734)=0,"",MIN(N2734:Q2734))</f>
        <v/>
      </c>
      <c r="W2734" s="16" t="str">
        <f aca="false">IF(V2734="","",INDEX($N$4:$Q$4,MATCH(V2734,N2734:Q2734,0)))</f>
        <v/>
      </c>
      <c r="X2734" s="19" t="str">
        <f aca="false">IF(COUNT(N2734:Q2734)&lt;2,"",SMALL(N2734:Q2734,2))</f>
        <v/>
      </c>
      <c r="Y2734" s="26" t="str">
        <f aca="false">IF(OR(V2734="",M2734=0),"",V2734/M2734-1)</f>
        <v/>
      </c>
      <c r="Z2734" s="26" t="str">
        <f aca="false">IF(OR(V2734="",L2734=""),"",V2734/(L2734*E2734)-1)</f>
        <v/>
      </c>
      <c r="AA2734" s="16" t="str">
        <f aca="false">IF(V2734="","SEM OFERTA",IF(OR(Y2734&gt;Premissas!$B$11,Y2734&lt;Premissas!$B$12),"VERIFICAR - UNIDADE/EMBALAGEM",IF(Y2734&gt;Premissas!$B$6,"NÃO COMPRAR - REAJUSTE &gt;5%","COMPRAR")))</f>
        <v>SEM OFERTA</v>
      </c>
      <c r="AB2734" s="18" t="str">
        <f aca="false">IF(W2734="DIMEC",S2734,IF(W2734="MEDCENTRO",U2734,""))</f>
        <v/>
      </c>
      <c r="AC2734" s="18" t="n">
        <f aca="false">IF(AA2734&lt;&gt;"COMPRAR",0,IF(AB2734="",I2734,MIN(I2734,AB2734)))</f>
        <v>0</v>
      </c>
      <c r="AD2734" s="19" t="n">
        <f aca="false">IF(AC2734&gt;0,AC2734*V2734,0)</f>
        <v>0</v>
      </c>
      <c r="AE2734" s="19" t="n">
        <f aca="false">IF(AC2734&gt;0,(M2734-V2734)*AC2734,0)</f>
        <v>0</v>
      </c>
      <c r="AF2734" s="16" t="str">
        <f aca="false">IF(AA2734&lt;&gt;"COMPRAR","",IF(AB2734="",IF(X2734="","",IF(X2734-V2734&lt;0.01,"EMPATE TÉCNICO","")),IF(AB2734&lt;I2734,"ESTOQUE INSUFICIENTE",IF(X2734="","",IF(X2734-V2734&lt;0.01,"EMPATE TÉCNICO","")))))</f>
        <v/>
      </c>
      <c r="AG2734" s="16" t="s">
        <v>2034</v>
      </c>
      <c r="AH2734" s="16" t="s">
        <v>8085</v>
      </c>
    </row>
    <row r="2735" customFormat="false" ht="15" hidden="false" customHeight="false" outlineLevel="0" collapsed="false">
      <c r="A2735" s="16" t="s">
        <v>8619</v>
      </c>
      <c r="B2735" s="17" t="s">
        <v>8620</v>
      </c>
      <c r="C2735" s="16" t="s">
        <v>8621</v>
      </c>
      <c r="D2735" s="16" t="s">
        <v>3677</v>
      </c>
      <c r="E2735" s="18" t="n">
        <v>1</v>
      </c>
      <c r="F2735" s="16" t="s">
        <v>41</v>
      </c>
      <c r="G2735" s="18" t="n">
        <v>21</v>
      </c>
      <c r="H2735" s="16" t="n">
        <v>10.6</v>
      </c>
      <c r="I2735" s="18" t="n">
        <v>7</v>
      </c>
      <c r="J2735" s="19" t="n">
        <v>5.42</v>
      </c>
      <c r="K2735" s="19" t="n">
        <v>5.42</v>
      </c>
      <c r="L2735" s="19" t="n">
        <v>5.42</v>
      </c>
      <c r="M2735" s="19" t="n">
        <f aca="false">IF(J2735&gt;0,J2735,K2735)*E2735</f>
        <v>5.42</v>
      </c>
      <c r="N2735" s="20"/>
      <c r="O2735" s="21" t="str">
        <f aca="false">IF(R2735="","",ROUND(R2735*(1-Premissas!$B$4),4))</f>
        <v/>
      </c>
      <c r="P2735" s="22"/>
      <c r="Q2735" s="22"/>
      <c r="R2735" s="23"/>
      <c r="S2735" s="24"/>
      <c r="T2735" s="24"/>
      <c r="U2735" s="25"/>
      <c r="V2735" s="19" t="str">
        <f aca="false">IF(COUNT(N2735:Q2735)=0,"",MIN(N2735:Q2735))</f>
        <v/>
      </c>
      <c r="W2735" s="16" t="str">
        <f aca="false">IF(V2735="","",INDEX($N$4:$Q$4,MATCH(V2735,N2735:Q2735,0)))</f>
        <v/>
      </c>
      <c r="X2735" s="19" t="str">
        <f aca="false">IF(COUNT(N2735:Q2735)&lt;2,"",SMALL(N2735:Q2735,2))</f>
        <v/>
      </c>
      <c r="Y2735" s="26" t="str">
        <f aca="false">IF(OR(V2735="",M2735=0),"",V2735/M2735-1)</f>
        <v/>
      </c>
      <c r="Z2735" s="26" t="str">
        <f aca="false">IF(OR(V2735="",L2735=""),"",V2735/(L2735*E2735)-1)</f>
        <v/>
      </c>
      <c r="AA2735" s="16" t="str">
        <f aca="false">IF(V2735="","SEM OFERTA",IF(OR(Y2735&gt;Premissas!$B$11,Y2735&lt;Premissas!$B$12),"VERIFICAR - UNIDADE/EMBALAGEM",IF(Y2735&gt;Premissas!$B$6,"NÃO COMPRAR - REAJUSTE &gt;5%","COMPRAR")))</f>
        <v>SEM OFERTA</v>
      </c>
      <c r="AB2735" s="18" t="str">
        <f aca="false">IF(W2735="DIMEC",S2735,IF(W2735="MEDCENTRO",U2735,""))</f>
        <v/>
      </c>
      <c r="AC2735" s="18" t="n">
        <f aca="false">IF(AA2735&lt;&gt;"COMPRAR",0,IF(AB2735="",I2735,MIN(I2735,AB2735)))</f>
        <v>0</v>
      </c>
      <c r="AD2735" s="19" t="n">
        <f aca="false">IF(AC2735&gt;0,AC2735*V2735,0)</f>
        <v>0</v>
      </c>
      <c r="AE2735" s="19" t="n">
        <f aca="false">IF(AC2735&gt;0,(M2735-V2735)*AC2735,0)</f>
        <v>0</v>
      </c>
      <c r="AF2735" s="16" t="str">
        <f aca="false">IF(AA2735&lt;&gt;"COMPRAR","",IF(AB2735="",IF(X2735="","",IF(X2735-V2735&lt;0.01,"EMPATE TÉCNICO","")),IF(AB2735&lt;I2735,"ESTOQUE INSUFICIENTE",IF(X2735="","",IF(X2735-V2735&lt;0.01,"EMPATE TÉCNICO","")))))</f>
        <v/>
      </c>
      <c r="AG2735" s="16" t="s">
        <v>2034</v>
      </c>
      <c r="AH2735" s="16" t="s">
        <v>8085</v>
      </c>
    </row>
    <row r="2736" customFormat="false" ht="15" hidden="false" customHeight="false" outlineLevel="0" collapsed="false">
      <c r="A2736" s="16" t="s">
        <v>8622</v>
      </c>
      <c r="B2736" s="17" t="s">
        <v>8623</v>
      </c>
      <c r="C2736" s="16" t="s">
        <v>8624</v>
      </c>
      <c r="D2736" s="16" t="s">
        <v>1781</v>
      </c>
      <c r="E2736" s="18" t="n">
        <v>1</v>
      </c>
      <c r="F2736" s="16" t="s">
        <v>43</v>
      </c>
      <c r="G2736" s="18" t="n">
        <v>2</v>
      </c>
      <c r="H2736" s="16" t="n">
        <v>3.1</v>
      </c>
      <c r="I2736" s="18" t="n">
        <v>7</v>
      </c>
      <c r="J2736" s="19" t="n">
        <v>5.59</v>
      </c>
      <c r="K2736" s="19" t="n">
        <v>5.59</v>
      </c>
      <c r="L2736" s="19" t="n">
        <v>5.59</v>
      </c>
      <c r="M2736" s="19" t="n">
        <f aca="false">IF(J2736&gt;0,J2736,K2736)*E2736</f>
        <v>5.59</v>
      </c>
      <c r="N2736" s="20"/>
      <c r="O2736" s="21" t="str">
        <f aca="false">IF(R2736="","",ROUND(R2736*(1-Premissas!$B$4),4))</f>
        <v/>
      </c>
      <c r="P2736" s="22"/>
      <c r="Q2736" s="22"/>
      <c r="R2736" s="23"/>
      <c r="S2736" s="24"/>
      <c r="T2736" s="24"/>
      <c r="U2736" s="25"/>
      <c r="V2736" s="19" t="str">
        <f aca="false">IF(COUNT(N2736:Q2736)=0,"",MIN(N2736:Q2736))</f>
        <v/>
      </c>
      <c r="W2736" s="16" t="str">
        <f aca="false">IF(V2736="","",INDEX($N$4:$Q$4,MATCH(V2736,N2736:Q2736,0)))</f>
        <v/>
      </c>
      <c r="X2736" s="19" t="str">
        <f aca="false">IF(COUNT(N2736:Q2736)&lt;2,"",SMALL(N2736:Q2736,2))</f>
        <v/>
      </c>
      <c r="Y2736" s="26" t="str">
        <f aca="false">IF(OR(V2736="",M2736=0),"",V2736/M2736-1)</f>
        <v/>
      </c>
      <c r="Z2736" s="26" t="str">
        <f aca="false">IF(OR(V2736="",L2736=""),"",V2736/(L2736*E2736)-1)</f>
        <v/>
      </c>
      <c r="AA2736" s="16" t="str">
        <f aca="false">IF(V2736="","SEM OFERTA",IF(OR(Y2736&gt;Premissas!$B$11,Y2736&lt;Premissas!$B$12),"VERIFICAR - UNIDADE/EMBALAGEM",IF(Y2736&gt;Premissas!$B$6,"NÃO COMPRAR - REAJUSTE &gt;5%","COMPRAR")))</f>
        <v>SEM OFERTA</v>
      </c>
      <c r="AB2736" s="18" t="str">
        <f aca="false">IF(W2736="DIMEC",S2736,IF(W2736="MEDCENTRO",U2736,""))</f>
        <v/>
      </c>
      <c r="AC2736" s="18" t="n">
        <f aca="false">IF(AA2736&lt;&gt;"COMPRAR",0,IF(AB2736="",I2736,MIN(I2736,AB2736)))</f>
        <v>0</v>
      </c>
      <c r="AD2736" s="19" t="n">
        <f aca="false">IF(AC2736&gt;0,AC2736*V2736,0)</f>
        <v>0</v>
      </c>
      <c r="AE2736" s="19" t="n">
        <f aca="false">IF(AC2736&gt;0,(M2736-V2736)*AC2736,0)</f>
        <v>0</v>
      </c>
      <c r="AF2736" s="16" t="str">
        <f aca="false">IF(AA2736&lt;&gt;"COMPRAR","",IF(AB2736="",IF(X2736="","",IF(X2736-V2736&lt;0.01,"EMPATE TÉCNICO","")),IF(AB2736&lt;I2736,"ESTOQUE INSUFICIENTE",IF(X2736="","",IF(X2736-V2736&lt;0.01,"EMPATE TÉCNICO","")))))</f>
        <v/>
      </c>
      <c r="AG2736" s="16" t="s">
        <v>87</v>
      </c>
      <c r="AH2736" s="16" t="s">
        <v>8085</v>
      </c>
    </row>
    <row r="2737" customFormat="false" ht="15" hidden="false" customHeight="false" outlineLevel="0" collapsed="false">
      <c r="A2737" s="16" t="s">
        <v>8625</v>
      </c>
      <c r="B2737" s="17" t="s">
        <v>8626</v>
      </c>
      <c r="C2737" s="16" t="s">
        <v>8627</v>
      </c>
      <c r="D2737" s="16" t="s">
        <v>1781</v>
      </c>
      <c r="E2737" s="18" t="n">
        <v>1</v>
      </c>
      <c r="F2737" s="16" t="s">
        <v>43</v>
      </c>
      <c r="G2737" s="18" t="n">
        <v>0</v>
      </c>
      <c r="H2737" s="16" t="n">
        <v>1.8</v>
      </c>
      <c r="I2737" s="18" t="n">
        <v>5</v>
      </c>
      <c r="J2737" s="19" t="n">
        <v>5.59</v>
      </c>
      <c r="K2737" s="19" t="n">
        <v>5.59</v>
      </c>
      <c r="L2737" s="19" t="n">
        <v>5.59</v>
      </c>
      <c r="M2737" s="19" t="n">
        <f aca="false">IF(J2737&gt;0,J2737,K2737)*E2737</f>
        <v>5.59</v>
      </c>
      <c r="N2737" s="20"/>
      <c r="O2737" s="21" t="str">
        <f aca="false">IF(R2737="","",ROUND(R2737*(1-Premissas!$B$4),4))</f>
        <v/>
      </c>
      <c r="P2737" s="22"/>
      <c r="Q2737" s="22"/>
      <c r="R2737" s="23"/>
      <c r="S2737" s="24"/>
      <c r="T2737" s="24"/>
      <c r="U2737" s="25"/>
      <c r="V2737" s="19" t="str">
        <f aca="false">IF(COUNT(N2737:Q2737)=0,"",MIN(N2737:Q2737))</f>
        <v/>
      </c>
      <c r="W2737" s="16" t="str">
        <f aca="false">IF(V2737="","",INDEX($N$4:$Q$4,MATCH(V2737,N2737:Q2737,0)))</f>
        <v/>
      </c>
      <c r="X2737" s="19" t="str">
        <f aca="false">IF(COUNT(N2737:Q2737)&lt;2,"",SMALL(N2737:Q2737,2))</f>
        <v/>
      </c>
      <c r="Y2737" s="26" t="str">
        <f aca="false">IF(OR(V2737="",M2737=0),"",V2737/M2737-1)</f>
        <v/>
      </c>
      <c r="Z2737" s="26" t="str">
        <f aca="false">IF(OR(V2737="",L2737=""),"",V2737/(L2737*E2737)-1)</f>
        <v/>
      </c>
      <c r="AA2737" s="16" t="str">
        <f aca="false">IF(V2737="","SEM OFERTA",IF(OR(Y2737&gt;Premissas!$B$11,Y2737&lt;Premissas!$B$12),"VERIFICAR - UNIDADE/EMBALAGEM",IF(Y2737&gt;Premissas!$B$6,"NÃO COMPRAR - REAJUSTE &gt;5%","COMPRAR")))</f>
        <v>SEM OFERTA</v>
      </c>
      <c r="AB2737" s="18" t="str">
        <f aca="false">IF(W2737="DIMEC",S2737,IF(W2737="MEDCENTRO",U2737,""))</f>
        <v/>
      </c>
      <c r="AC2737" s="18" t="n">
        <f aca="false">IF(AA2737&lt;&gt;"COMPRAR",0,IF(AB2737="",I2737,MIN(I2737,AB2737)))</f>
        <v>0</v>
      </c>
      <c r="AD2737" s="19" t="n">
        <f aca="false">IF(AC2737&gt;0,AC2737*V2737,0)</f>
        <v>0</v>
      </c>
      <c r="AE2737" s="19" t="n">
        <f aca="false">IF(AC2737&gt;0,(M2737-V2737)*AC2737,0)</f>
        <v>0</v>
      </c>
      <c r="AF2737" s="16" t="str">
        <f aca="false">IF(AA2737&lt;&gt;"COMPRAR","",IF(AB2737="",IF(X2737="","",IF(X2737-V2737&lt;0.01,"EMPATE TÉCNICO","")),IF(AB2737&lt;I2737,"ESTOQUE INSUFICIENTE",IF(X2737="","",IF(X2737-V2737&lt;0.01,"EMPATE TÉCNICO","")))))</f>
        <v/>
      </c>
      <c r="AG2737" s="16" t="s">
        <v>87</v>
      </c>
      <c r="AH2737" s="16" t="s">
        <v>8085</v>
      </c>
    </row>
    <row r="2738" customFormat="false" ht="15" hidden="false" customHeight="false" outlineLevel="0" collapsed="false">
      <c r="A2738" s="16" t="s">
        <v>8628</v>
      </c>
      <c r="B2738" s="17" t="s">
        <v>8629</v>
      </c>
      <c r="C2738" s="16" t="s">
        <v>8630</v>
      </c>
      <c r="D2738" s="16" t="s">
        <v>3585</v>
      </c>
      <c r="E2738" s="18" t="n">
        <v>1</v>
      </c>
      <c r="F2738" s="16" t="s">
        <v>43</v>
      </c>
      <c r="G2738" s="18" t="n">
        <v>0</v>
      </c>
      <c r="H2738" s="16" t="n">
        <v>0</v>
      </c>
      <c r="I2738" s="18" t="n">
        <v>1</v>
      </c>
      <c r="J2738" s="19" t="n">
        <v>5.93</v>
      </c>
      <c r="K2738" s="19" t="n">
        <v>5.93</v>
      </c>
      <c r="L2738" s="19" t="n">
        <v>5.93</v>
      </c>
      <c r="M2738" s="19" t="n">
        <f aca="false">IF(J2738&gt;0,J2738,K2738)*E2738</f>
        <v>5.93</v>
      </c>
      <c r="N2738" s="20"/>
      <c r="O2738" s="21" t="str">
        <f aca="false">IF(R2738="","",ROUND(R2738*(1-Premissas!$B$4),4))</f>
        <v/>
      </c>
      <c r="P2738" s="22"/>
      <c r="Q2738" s="22"/>
      <c r="R2738" s="23"/>
      <c r="S2738" s="24"/>
      <c r="T2738" s="24"/>
      <c r="U2738" s="25"/>
      <c r="V2738" s="19" t="str">
        <f aca="false">IF(COUNT(N2738:Q2738)=0,"",MIN(N2738:Q2738))</f>
        <v/>
      </c>
      <c r="W2738" s="16" t="str">
        <f aca="false">IF(V2738="","",INDEX($N$4:$Q$4,MATCH(V2738,N2738:Q2738,0)))</f>
        <v/>
      </c>
      <c r="X2738" s="19" t="str">
        <f aca="false">IF(COUNT(N2738:Q2738)&lt;2,"",SMALL(N2738:Q2738,2))</f>
        <v/>
      </c>
      <c r="Y2738" s="26" t="str">
        <f aca="false">IF(OR(V2738="",M2738=0),"",V2738/M2738-1)</f>
        <v/>
      </c>
      <c r="Z2738" s="26" t="str">
        <f aca="false">IF(OR(V2738="",L2738=""),"",V2738/(L2738*E2738)-1)</f>
        <v/>
      </c>
      <c r="AA2738" s="16" t="str">
        <f aca="false">IF(V2738="","SEM OFERTA",IF(OR(Y2738&gt;Premissas!$B$11,Y2738&lt;Premissas!$B$12),"VERIFICAR - UNIDADE/EMBALAGEM",IF(Y2738&gt;Premissas!$B$6,"NÃO COMPRAR - REAJUSTE &gt;5%","COMPRAR")))</f>
        <v>SEM OFERTA</v>
      </c>
      <c r="AB2738" s="18" t="str">
        <f aca="false">IF(W2738="DIMEC",S2738,IF(W2738="MEDCENTRO",U2738,""))</f>
        <v/>
      </c>
      <c r="AC2738" s="18" t="n">
        <f aca="false">IF(AA2738&lt;&gt;"COMPRAR",0,IF(AB2738="",I2738,MIN(I2738,AB2738)))</f>
        <v>0</v>
      </c>
      <c r="AD2738" s="19" t="n">
        <f aca="false">IF(AC2738&gt;0,AC2738*V2738,0)</f>
        <v>0</v>
      </c>
      <c r="AE2738" s="19" t="n">
        <f aca="false">IF(AC2738&gt;0,(M2738-V2738)*AC2738,0)</f>
        <v>0</v>
      </c>
      <c r="AF2738" s="16" t="str">
        <f aca="false">IF(AA2738&lt;&gt;"COMPRAR","",IF(AB2738="",IF(X2738="","",IF(X2738-V2738&lt;0.01,"EMPATE TÉCNICO","")),IF(AB2738&lt;I2738,"ESTOQUE INSUFICIENTE",IF(X2738="","",IF(X2738-V2738&lt;0.01,"EMPATE TÉCNICO","")))))</f>
        <v/>
      </c>
      <c r="AG2738" s="16" t="s">
        <v>1897</v>
      </c>
      <c r="AH2738" s="16" t="s">
        <v>8085</v>
      </c>
    </row>
    <row r="2739" customFormat="false" ht="15" hidden="false" customHeight="false" outlineLevel="0" collapsed="false">
      <c r="A2739" s="16" t="s">
        <v>8631</v>
      </c>
      <c r="B2739" s="17" t="s">
        <v>8632</v>
      </c>
      <c r="C2739" s="16" t="s">
        <v>8633</v>
      </c>
      <c r="D2739" s="16" t="s">
        <v>3540</v>
      </c>
      <c r="E2739" s="18" t="n">
        <v>1</v>
      </c>
      <c r="F2739" s="16" t="s">
        <v>43</v>
      </c>
      <c r="G2739" s="18" t="n">
        <v>0</v>
      </c>
      <c r="H2739" s="16" t="n">
        <v>1.6</v>
      </c>
      <c r="I2739" s="18" t="n">
        <v>5</v>
      </c>
      <c r="J2739" s="19" t="n">
        <v>4.34</v>
      </c>
      <c r="K2739" s="19" t="n">
        <v>4.34</v>
      </c>
      <c r="L2739" s="19" t="n">
        <v>4.34</v>
      </c>
      <c r="M2739" s="19" t="n">
        <f aca="false">IF(J2739&gt;0,J2739,K2739)*E2739</f>
        <v>4.34</v>
      </c>
      <c r="N2739" s="20"/>
      <c r="O2739" s="21" t="str">
        <f aca="false">IF(R2739="","",ROUND(R2739*(1-Premissas!$B$4),4))</f>
        <v/>
      </c>
      <c r="P2739" s="22"/>
      <c r="Q2739" s="22"/>
      <c r="R2739" s="23"/>
      <c r="S2739" s="24"/>
      <c r="T2739" s="24"/>
      <c r="U2739" s="25"/>
      <c r="V2739" s="19" t="str">
        <f aca="false">IF(COUNT(N2739:Q2739)=0,"",MIN(N2739:Q2739))</f>
        <v/>
      </c>
      <c r="W2739" s="16" t="str">
        <f aca="false">IF(V2739="","",INDEX($N$4:$Q$4,MATCH(V2739,N2739:Q2739,0)))</f>
        <v/>
      </c>
      <c r="X2739" s="19" t="str">
        <f aca="false">IF(COUNT(N2739:Q2739)&lt;2,"",SMALL(N2739:Q2739,2))</f>
        <v/>
      </c>
      <c r="Y2739" s="26" t="str">
        <f aca="false">IF(OR(V2739="",M2739=0),"",V2739/M2739-1)</f>
        <v/>
      </c>
      <c r="Z2739" s="26" t="str">
        <f aca="false">IF(OR(V2739="",L2739=""),"",V2739/(L2739*E2739)-1)</f>
        <v/>
      </c>
      <c r="AA2739" s="16" t="str">
        <f aca="false">IF(V2739="","SEM OFERTA",IF(OR(Y2739&gt;Premissas!$B$11,Y2739&lt;Premissas!$B$12),"VERIFICAR - UNIDADE/EMBALAGEM",IF(Y2739&gt;Premissas!$B$6,"NÃO COMPRAR - REAJUSTE &gt;5%","COMPRAR")))</f>
        <v>SEM OFERTA</v>
      </c>
      <c r="AB2739" s="18" t="str">
        <f aca="false">IF(W2739="DIMEC",S2739,IF(W2739="MEDCENTRO",U2739,""))</f>
        <v/>
      </c>
      <c r="AC2739" s="18" t="n">
        <f aca="false">IF(AA2739&lt;&gt;"COMPRAR",0,IF(AB2739="",I2739,MIN(I2739,AB2739)))</f>
        <v>0</v>
      </c>
      <c r="AD2739" s="19" t="n">
        <f aca="false">IF(AC2739&gt;0,AC2739*V2739,0)</f>
        <v>0</v>
      </c>
      <c r="AE2739" s="19" t="n">
        <f aca="false">IF(AC2739&gt;0,(M2739-V2739)*AC2739,0)</f>
        <v>0</v>
      </c>
      <c r="AF2739" s="16" t="str">
        <f aca="false">IF(AA2739&lt;&gt;"COMPRAR","",IF(AB2739="",IF(X2739="","",IF(X2739-V2739&lt;0.01,"EMPATE TÉCNICO","")),IF(AB2739&lt;I2739,"ESTOQUE INSUFICIENTE",IF(X2739="","",IF(X2739-V2739&lt;0.01,"EMPATE TÉCNICO","")))))</f>
        <v/>
      </c>
      <c r="AG2739" s="16" t="s">
        <v>1838</v>
      </c>
      <c r="AH2739" s="16" t="s">
        <v>8085</v>
      </c>
    </row>
    <row r="2740" customFormat="false" ht="15" hidden="false" customHeight="false" outlineLevel="0" collapsed="false">
      <c r="A2740" s="16" t="s">
        <v>8634</v>
      </c>
      <c r="B2740" s="17" t="s">
        <v>8635</v>
      </c>
      <c r="C2740" s="16" t="s">
        <v>8636</v>
      </c>
      <c r="D2740" s="16" t="s">
        <v>3639</v>
      </c>
      <c r="E2740" s="18" t="n">
        <v>1</v>
      </c>
      <c r="F2740" s="16" t="s">
        <v>42</v>
      </c>
      <c r="G2740" s="18" t="n">
        <v>4</v>
      </c>
      <c r="H2740" s="16" t="n">
        <v>16.7</v>
      </c>
      <c r="I2740" s="18" t="n">
        <v>39</v>
      </c>
      <c r="J2740" s="19" t="n">
        <v>2.89</v>
      </c>
      <c r="K2740" s="19" t="n">
        <v>2.89</v>
      </c>
      <c r="L2740" s="19" t="n">
        <v>2.89</v>
      </c>
      <c r="M2740" s="19" t="n">
        <f aca="false">IF(J2740&gt;0,J2740,K2740)*E2740</f>
        <v>2.89</v>
      </c>
      <c r="N2740" s="20"/>
      <c r="O2740" s="21" t="str">
        <f aca="false">IF(R2740="","",ROUND(R2740*(1-Premissas!$B$4),4))</f>
        <v/>
      </c>
      <c r="P2740" s="22"/>
      <c r="Q2740" s="22"/>
      <c r="R2740" s="23"/>
      <c r="S2740" s="24"/>
      <c r="T2740" s="24"/>
      <c r="U2740" s="25"/>
      <c r="V2740" s="19" t="str">
        <f aca="false">IF(COUNT(N2740:Q2740)=0,"",MIN(N2740:Q2740))</f>
        <v/>
      </c>
      <c r="W2740" s="16" t="str">
        <f aca="false">IF(V2740="","",INDEX($N$4:$Q$4,MATCH(V2740,N2740:Q2740,0)))</f>
        <v/>
      </c>
      <c r="X2740" s="19" t="str">
        <f aca="false">IF(COUNT(N2740:Q2740)&lt;2,"",SMALL(N2740:Q2740,2))</f>
        <v/>
      </c>
      <c r="Y2740" s="26" t="str">
        <f aca="false">IF(OR(V2740="",M2740=0),"",V2740/M2740-1)</f>
        <v/>
      </c>
      <c r="Z2740" s="26" t="str">
        <f aca="false">IF(OR(V2740="",L2740=""),"",V2740/(L2740*E2740)-1)</f>
        <v/>
      </c>
      <c r="AA2740" s="16" t="str">
        <f aca="false">IF(V2740="","SEM OFERTA",IF(OR(Y2740&gt;Premissas!$B$11,Y2740&lt;Premissas!$B$12),"VERIFICAR - UNIDADE/EMBALAGEM",IF(Y2740&gt;Premissas!$B$6,"NÃO COMPRAR - REAJUSTE &gt;5%","COMPRAR")))</f>
        <v>SEM OFERTA</v>
      </c>
      <c r="AB2740" s="18" t="str">
        <f aca="false">IF(W2740="DIMEC",S2740,IF(W2740="MEDCENTRO",U2740,""))</f>
        <v/>
      </c>
      <c r="AC2740" s="18" t="n">
        <f aca="false">IF(AA2740&lt;&gt;"COMPRAR",0,IF(AB2740="",I2740,MIN(I2740,AB2740)))</f>
        <v>0</v>
      </c>
      <c r="AD2740" s="19" t="n">
        <f aca="false">IF(AC2740&gt;0,AC2740*V2740,0)</f>
        <v>0</v>
      </c>
      <c r="AE2740" s="19" t="n">
        <f aca="false">IF(AC2740&gt;0,(M2740-V2740)*AC2740,0)</f>
        <v>0</v>
      </c>
      <c r="AF2740" s="16" t="str">
        <f aca="false">IF(AA2740&lt;&gt;"COMPRAR","",IF(AB2740="",IF(X2740="","",IF(X2740-V2740&lt;0.01,"EMPATE TÉCNICO","")),IF(AB2740&lt;I2740,"ESTOQUE INSUFICIENTE",IF(X2740="","",IF(X2740-V2740&lt;0.01,"EMPATE TÉCNICO","")))))</f>
        <v/>
      </c>
      <c r="AG2740" s="16" t="s">
        <v>203</v>
      </c>
      <c r="AH2740" s="16" t="s">
        <v>8085</v>
      </c>
    </row>
    <row r="2741" customFormat="false" ht="15" hidden="false" customHeight="false" outlineLevel="0" collapsed="false">
      <c r="A2741" s="16" t="s">
        <v>8637</v>
      </c>
      <c r="B2741" s="17" t="s">
        <v>8638</v>
      </c>
      <c r="C2741" s="16" t="s">
        <v>8639</v>
      </c>
      <c r="D2741" s="16" t="s">
        <v>359</v>
      </c>
      <c r="E2741" s="18" t="n">
        <v>1</v>
      </c>
      <c r="F2741" s="16" t="s">
        <v>42</v>
      </c>
      <c r="G2741" s="18" t="n">
        <v>11</v>
      </c>
      <c r="H2741" s="16" t="n">
        <v>9.4</v>
      </c>
      <c r="I2741" s="18" t="n">
        <v>14</v>
      </c>
      <c r="J2741" s="19" t="n">
        <v>5.79</v>
      </c>
      <c r="K2741" s="19" t="n">
        <v>5.79</v>
      </c>
      <c r="L2741" s="19" t="n">
        <v>5.79</v>
      </c>
      <c r="M2741" s="19" t="n">
        <f aca="false">IF(J2741&gt;0,J2741,K2741)*E2741</f>
        <v>5.79</v>
      </c>
      <c r="N2741" s="20"/>
      <c r="O2741" s="21" t="str">
        <f aca="false">IF(R2741="","",ROUND(R2741*(1-Premissas!$B$4),4))</f>
        <v/>
      </c>
      <c r="P2741" s="22"/>
      <c r="Q2741" s="22"/>
      <c r="R2741" s="23"/>
      <c r="S2741" s="24"/>
      <c r="T2741" s="24"/>
      <c r="U2741" s="25"/>
      <c r="V2741" s="19" t="str">
        <f aca="false">IF(COUNT(N2741:Q2741)=0,"",MIN(N2741:Q2741))</f>
        <v/>
      </c>
      <c r="W2741" s="16" t="str">
        <f aca="false">IF(V2741="","",INDEX($N$4:$Q$4,MATCH(V2741,N2741:Q2741,0)))</f>
        <v/>
      </c>
      <c r="X2741" s="19" t="str">
        <f aca="false">IF(COUNT(N2741:Q2741)&lt;2,"",SMALL(N2741:Q2741,2))</f>
        <v/>
      </c>
      <c r="Y2741" s="26" t="str">
        <f aca="false">IF(OR(V2741="",M2741=0),"",V2741/M2741-1)</f>
        <v/>
      </c>
      <c r="Z2741" s="26" t="str">
        <f aca="false">IF(OR(V2741="",L2741=""),"",V2741/(L2741*E2741)-1)</f>
        <v/>
      </c>
      <c r="AA2741" s="16" t="str">
        <f aca="false">IF(V2741="","SEM OFERTA",IF(OR(Y2741&gt;Premissas!$B$11,Y2741&lt;Premissas!$B$12),"VERIFICAR - UNIDADE/EMBALAGEM",IF(Y2741&gt;Premissas!$B$6,"NÃO COMPRAR - REAJUSTE &gt;5%","COMPRAR")))</f>
        <v>SEM OFERTA</v>
      </c>
      <c r="AB2741" s="18" t="str">
        <f aca="false">IF(W2741="DIMEC",S2741,IF(W2741="MEDCENTRO",U2741,""))</f>
        <v/>
      </c>
      <c r="AC2741" s="18" t="n">
        <f aca="false">IF(AA2741&lt;&gt;"COMPRAR",0,IF(AB2741="",I2741,MIN(I2741,AB2741)))</f>
        <v>0</v>
      </c>
      <c r="AD2741" s="19" t="n">
        <f aca="false">IF(AC2741&gt;0,AC2741*V2741,0)</f>
        <v>0</v>
      </c>
      <c r="AE2741" s="19" t="n">
        <f aca="false">IF(AC2741&gt;0,(M2741-V2741)*AC2741,0)</f>
        <v>0</v>
      </c>
      <c r="AF2741" s="16" t="str">
        <f aca="false">IF(AA2741&lt;&gt;"COMPRAR","",IF(AB2741="",IF(X2741="","",IF(X2741-V2741&lt;0.01,"EMPATE TÉCNICO","")),IF(AB2741&lt;I2741,"ESTOQUE INSUFICIENTE",IF(X2741="","",IF(X2741-V2741&lt;0.01,"EMPATE TÉCNICO","")))))</f>
        <v/>
      </c>
      <c r="AG2741" s="16" t="s">
        <v>4567</v>
      </c>
      <c r="AH2741" s="16" t="s">
        <v>8085</v>
      </c>
    </row>
    <row r="2742" customFormat="false" ht="15" hidden="false" customHeight="false" outlineLevel="0" collapsed="false">
      <c r="A2742" s="16" t="s">
        <v>8640</v>
      </c>
      <c r="B2742" s="17" t="s">
        <v>8641</v>
      </c>
      <c r="C2742" s="16" t="s">
        <v>8642</v>
      </c>
      <c r="D2742" s="16" t="s">
        <v>3920</v>
      </c>
      <c r="E2742" s="18" t="n">
        <v>1</v>
      </c>
      <c r="F2742" s="16" t="s">
        <v>43</v>
      </c>
      <c r="G2742" s="18" t="n">
        <v>0</v>
      </c>
      <c r="H2742" s="16" t="n">
        <v>0.9</v>
      </c>
      <c r="I2742" s="18" t="n">
        <v>3</v>
      </c>
      <c r="J2742" s="19" t="n">
        <v>15.7</v>
      </c>
      <c r="K2742" s="19" t="n">
        <v>15.7</v>
      </c>
      <c r="L2742" s="19" t="n">
        <v>15.7</v>
      </c>
      <c r="M2742" s="19" t="n">
        <f aca="false">IF(J2742&gt;0,J2742,K2742)*E2742</f>
        <v>15.7</v>
      </c>
      <c r="N2742" s="20"/>
      <c r="O2742" s="21" t="str">
        <f aca="false">IF(R2742="","",ROUND(R2742*(1-Premissas!$B$4),4))</f>
        <v/>
      </c>
      <c r="P2742" s="22"/>
      <c r="Q2742" s="22"/>
      <c r="R2742" s="23"/>
      <c r="S2742" s="24"/>
      <c r="T2742" s="24"/>
      <c r="U2742" s="25"/>
      <c r="V2742" s="19" t="str">
        <f aca="false">IF(COUNT(N2742:Q2742)=0,"",MIN(N2742:Q2742))</f>
        <v/>
      </c>
      <c r="W2742" s="16" t="str">
        <f aca="false">IF(V2742="","",INDEX($N$4:$Q$4,MATCH(V2742,N2742:Q2742,0)))</f>
        <v/>
      </c>
      <c r="X2742" s="19" t="str">
        <f aca="false">IF(COUNT(N2742:Q2742)&lt;2,"",SMALL(N2742:Q2742,2))</f>
        <v/>
      </c>
      <c r="Y2742" s="26" t="str">
        <f aca="false">IF(OR(V2742="",M2742=0),"",V2742/M2742-1)</f>
        <v/>
      </c>
      <c r="Z2742" s="26" t="str">
        <f aca="false">IF(OR(V2742="",L2742=""),"",V2742/(L2742*E2742)-1)</f>
        <v/>
      </c>
      <c r="AA2742" s="16" t="str">
        <f aca="false">IF(V2742="","SEM OFERTA",IF(OR(Y2742&gt;Premissas!$B$11,Y2742&lt;Premissas!$B$12),"VERIFICAR - UNIDADE/EMBALAGEM",IF(Y2742&gt;Premissas!$B$6,"NÃO COMPRAR - REAJUSTE &gt;5%","COMPRAR")))</f>
        <v>SEM OFERTA</v>
      </c>
      <c r="AB2742" s="18" t="str">
        <f aca="false">IF(W2742="DIMEC",S2742,IF(W2742="MEDCENTRO",U2742,""))</f>
        <v/>
      </c>
      <c r="AC2742" s="18" t="n">
        <f aca="false">IF(AA2742&lt;&gt;"COMPRAR",0,IF(AB2742="",I2742,MIN(I2742,AB2742)))</f>
        <v>0</v>
      </c>
      <c r="AD2742" s="19" t="n">
        <f aca="false">IF(AC2742&gt;0,AC2742*V2742,0)</f>
        <v>0</v>
      </c>
      <c r="AE2742" s="19" t="n">
        <f aca="false">IF(AC2742&gt;0,(M2742-V2742)*AC2742,0)</f>
        <v>0</v>
      </c>
      <c r="AF2742" s="16" t="str">
        <f aca="false">IF(AA2742&lt;&gt;"COMPRAR","",IF(AB2742="",IF(X2742="","",IF(X2742-V2742&lt;0.01,"EMPATE TÉCNICO","")),IF(AB2742&lt;I2742,"ESTOQUE INSUFICIENTE",IF(X2742="","",IF(X2742-V2742&lt;0.01,"EMPATE TÉCNICO","")))))</f>
        <v/>
      </c>
      <c r="AG2742" s="16" t="s">
        <v>360</v>
      </c>
      <c r="AH2742" s="16" t="s">
        <v>8085</v>
      </c>
    </row>
    <row r="2743" customFormat="false" ht="15" hidden="false" customHeight="false" outlineLevel="0" collapsed="false">
      <c r="A2743" s="16" t="s">
        <v>8643</v>
      </c>
      <c r="B2743" s="17" t="s">
        <v>8644</v>
      </c>
      <c r="C2743" s="16" t="s">
        <v>8645</v>
      </c>
      <c r="D2743" s="16" t="s">
        <v>762</v>
      </c>
      <c r="E2743" s="18" t="n">
        <v>1</v>
      </c>
      <c r="F2743" s="16" t="s">
        <v>41</v>
      </c>
      <c r="G2743" s="18" t="n">
        <v>19</v>
      </c>
      <c r="H2743" s="16" t="n">
        <v>9.2</v>
      </c>
      <c r="I2743" s="18" t="n">
        <v>5</v>
      </c>
      <c r="J2743" s="19" t="n">
        <v>9.15</v>
      </c>
      <c r="K2743" s="19" t="n">
        <v>9.15</v>
      </c>
      <c r="L2743" s="19" t="n">
        <v>9.15</v>
      </c>
      <c r="M2743" s="19" t="n">
        <f aca="false">IF(J2743&gt;0,J2743,K2743)*E2743</f>
        <v>9.15</v>
      </c>
      <c r="N2743" s="20"/>
      <c r="O2743" s="21" t="str">
        <f aca="false">IF(R2743="","",ROUND(R2743*(1-Premissas!$B$4),4))</f>
        <v/>
      </c>
      <c r="P2743" s="22"/>
      <c r="Q2743" s="22"/>
      <c r="R2743" s="23"/>
      <c r="S2743" s="24"/>
      <c r="T2743" s="24"/>
      <c r="U2743" s="25"/>
      <c r="V2743" s="19" t="str">
        <f aca="false">IF(COUNT(N2743:Q2743)=0,"",MIN(N2743:Q2743))</f>
        <v/>
      </c>
      <c r="W2743" s="16" t="str">
        <f aca="false">IF(V2743="","",INDEX($N$4:$Q$4,MATCH(V2743,N2743:Q2743,0)))</f>
        <v/>
      </c>
      <c r="X2743" s="19" t="str">
        <f aca="false">IF(COUNT(N2743:Q2743)&lt;2,"",SMALL(N2743:Q2743,2))</f>
        <v/>
      </c>
      <c r="Y2743" s="26" t="str">
        <f aca="false">IF(OR(V2743="",M2743=0),"",V2743/M2743-1)</f>
        <v/>
      </c>
      <c r="Z2743" s="26" t="str">
        <f aca="false">IF(OR(V2743="",L2743=""),"",V2743/(L2743*E2743)-1)</f>
        <v/>
      </c>
      <c r="AA2743" s="16" t="str">
        <f aca="false">IF(V2743="","SEM OFERTA",IF(OR(Y2743&gt;Premissas!$B$11,Y2743&lt;Premissas!$B$12),"VERIFICAR - UNIDADE/EMBALAGEM",IF(Y2743&gt;Premissas!$B$6,"NÃO COMPRAR - REAJUSTE &gt;5%","COMPRAR")))</f>
        <v>SEM OFERTA</v>
      </c>
      <c r="AB2743" s="18" t="str">
        <f aca="false">IF(W2743="DIMEC",S2743,IF(W2743="MEDCENTRO",U2743,""))</f>
        <v/>
      </c>
      <c r="AC2743" s="18" t="n">
        <f aca="false">IF(AA2743&lt;&gt;"COMPRAR",0,IF(AB2743="",I2743,MIN(I2743,AB2743)))</f>
        <v>0</v>
      </c>
      <c r="AD2743" s="19" t="n">
        <f aca="false">IF(AC2743&gt;0,AC2743*V2743,0)</f>
        <v>0</v>
      </c>
      <c r="AE2743" s="19" t="n">
        <f aca="false">IF(AC2743&gt;0,(M2743-V2743)*AC2743,0)</f>
        <v>0</v>
      </c>
      <c r="AF2743" s="16" t="str">
        <f aca="false">IF(AA2743&lt;&gt;"COMPRAR","",IF(AB2743="",IF(X2743="","",IF(X2743-V2743&lt;0.01,"EMPATE TÉCNICO","")),IF(AB2743&lt;I2743,"ESTOQUE INSUFICIENTE",IF(X2743="","",IF(X2743-V2743&lt;0.01,"EMPATE TÉCNICO","")))))</f>
        <v/>
      </c>
      <c r="AG2743" s="16" t="s">
        <v>763</v>
      </c>
      <c r="AH2743" s="16" t="s">
        <v>528</v>
      </c>
    </row>
    <row r="2744" customFormat="false" ht="15" hidden="false" customHeight="false" outlineLevel="0" collapsed="false">
      <c r="A2744" s="16" t="s">
        <v>8646</v>
      </c>
      <c r="B2744" s="17" t="s">
        <v>8647</v>
      </c>
      <c r="C2744" s="16" t="s">
        <v>8648</v>
      </c>
      <c r="D2744" s="16" t="s">
        <v>287</v>
      </c>
      <c r="E2744" s="18" t="n">
        <v>1</v>
      </c>
      <c r="F2744" s="16" t="s">
        <v>43</v>
      </c>
      <c r="G2744" s="18" t="n">
        <v>0</v>
      </c>
      <c r="H2744" s="16" t="n">
        <v>0.1</v>
      </c>
      <c r="I2744" s="18" t="n">
        <v>1</v>
      </c>
      <c r="J2744" s="19" t="n">
        <v>9.25</v>
      </c>
      <c r="K2744" s="19" t="n">
        <v>9.25</v>
      </c>
      <c r="L2744" s="19" t="n">
        <v>9.25</v>
      </c>
      <c r="M2744" s="19" t="n">
        <f aca="false">IF(J2744&gt;0,J2744,K2744)*E2744</f>
        <v>9.25</v>
      </c>
      <c r="N2744" s="20"/>
      <c r="O2744" s="21" t="str">
        <f aca="false">IF(R2744="","",ROUND(R2744*(1-Premissas!$B$4),4))</f>
        <v/>
      </c>
      <c r="P2744" s="22"/>
      <c r="Q2744" s="22"/>
      <c r="R2744" s="23"/>
      <c r="S2744" s="24"/>
      <c r="T2744" s="24"/>
      <c r="U2744" s="25"/>
      <c r="V2744" s="19" t="str">
        <f aca="false">IF(COUNT(N2744:Q2744)=0,"",MIN(N2744:Q2744))</f>
        <v/>
      </c>
      <c r="W2744" s="16" t="str">
        <f aca="false">IF(V2744="","",INDEX($N$4:$Q$4,MATCH(V2744,N2744:Q2744,0)))</f>
        <v/>
      </c>
      <c r="X2744" s="19" t="str">
        <f aca="false">IF(COUNT(N2744:Q2744)&lt;2,"",SMALL(N2744:Q2744,2))</f>
        <v/>
      </c>
      <c r="Y2744" s="26" t="str">
        <f aca="false">IF(OR(V2744="",M2744=0),"",V2744/M2744-1)</f>
        <v/>
      </c>
      <c r="Z2744" s="26" t="str">
        <f aca="false">IF(OR(V2744="",L2744=""),"",V2744/(L2744*E2744)-1)</f>
        <v/>
      </c>
      <c r="AA2744" s="16" t="str">
        <f aca="false">IF(V2744="","SEM OFERTA",IF(OR(Y2744&gt;Premissas!$B$11,Y2744&lt;Premissas!$B$12),"VERIFICAR - UNIDADE/EMBALAGEM",IF(Y2744&gt;Premissas!$B$6,"NÃO COMPRAR - REAJUSTE &gt;5%","COMPRAR")))</f>
        <v>SEM OFERTA</v>
      </c>
      <c r="AB2744" s="18" t="str">
        <f aca="false">IF(W2744="DIMEC",S2744,IF(W2744="MEDCENTRO",U2744,""))</f>
        <v/>
      </c>
      <c r="AC2744" s="18" t="n">
        <f aca="false">IF(AA2744&lt;&gt;"COMPRAR",0,IF(AB2744="",I2744,MIN(I2744,AB2744)))</f>
        <v>0</v>
      </c>
      <c r="AD2744" s="19" t="n">
        <f aca="false">IF(AC2744&gt;0,AC2744*V2744,0)</f>
        <v>0</v>
      </c>
      <c r="AE2744" s="19" t="n">
        <f aca="false">IF(AC2744&gt;0,(M2744-V2744)*AC2744,0)</f>
        <v>0</v>
      </c>
      <c r="AF2744" s="16" t="str">
        <f aca="false">IF(AA2744&lt;&gt;"COMPRAR","",IF(AB2744="",IF(X2744="","",IF(X2744-V2744&lt;0.01,"EMPATE TÉCNICO","")),IF(AB2744&lt;I2744,"ESTOQUE INSUFICIENTE",IF(X2744="","",IF(X2744-V2744&lt;0.01,"EMPATE TÉCNICO","")))))</f>
        <v/>
      </c>
      <c r="AG2744" s="16" t="s">
        <v>139</v>
      </c>
      <c r="AH2744" s="16" t="s">
        <v>528</v>
      </c>
    </row>
    <row r="2745" customFormat="false" ht="15" hidden="false" customHeight="false" outlineLevel="0" collapsed="false">
      <c r="A2745" s="16" t="s">
        <v>8649</v>
      </c>
      <c r="B2745" s="17" t="s">
        <v>8650</v>
      </c>
      <c r="C2745" s="16" t="s">
        <v>8651</v>
      </c>
      <c r="D2745" s="16" t="s">
        <v>417</v>
      </c>
      <c r="E2745" s="18" t="n">
        <v>1</v>
      </c>
      <c r="F2745" s="16" t="s">
        <v>41</v>
      </c>
      <c r="G2745" s="18" t="n">
        <v>24</v>
      </c>
      <c r="H2745" s="16" t="n">
        <v>18.6</v>
      </c>
      <c r="I2745" s="18" t="n">
        <v>24</v>
      </c>
      <c r="J2745" s="19" t="n">
        <v>2.886</v>
      </c>
      <c r="K2745" s="19" t="n">
        <v>2.886</v>
      </c>
      <c r="L2745" s="19" t="n">
        <v>2.886</v>
      </c>
      <c r="M2745" s="19" t="n">
        <f aca="false">IF(J2745&gt;0,J2745,K2745)*E2745</f>
        <v>2.886</v>
      </c>
      <c r="N2745" s="20"/>
      <c r="O2745" s="21" t="str">
        <f aca="false">IF(R2745="","",ROUND(R2745*(1-Premissas!$B$4),4))</f>
        <v/>
      </c>
      <c r="P2745" s="22"/>
      <c r="Q2745" s="22"/>
      <c r="R2745" s="23"/>
      <c r="S2745" s="24"/>
      <c r="T2745" s="24"/>
      <c r="U2745" s="25"/>
      <c r="V2745" s="19" t="str">
        <f aca="false">IF(COUNT(N2745:Q2745)=0,"",MIN(N2745:Q2745))</f>
        <v/>
      </c>
      <c r="W2745" s="16" t="str">
        <f aca="false">IF(V2745="","",INDEX($N$4:$Q$4,MATCH(V2745,N2745:Q2745,0)))</f>
        <v/>
      </c>
      <c r="X2745" s="19" t="str">
        <f aca="false">IF(COUNT(N2745:Q2745)&lt;2,"",SMALL(N2745:Q2745,2))</f>
        <v/>
      </c>
      <c r="Y2745" s="26" t="str">
        <f aca="false">IF(OR(V2745="",M2745=0),"",V2745/M2745-1)</f>
        <v/>
      </c>
      <c r="Z2745" s="26" t="str">
        <f aca="false">IF(OR(V2745="",L2745=""),"",V2745/(L2745*E2745)-1)</f>
        <v/>
      </c>
      <c r="AA2745" s="16" t="str">
        <f aca="false">IF(V2745="","SEM OFERTA",IF(OR(Y2745&gt;Premissas!$B$11,Y2745&lt;Premissas!$B$12),"VERIFICAR - UNIDADE/EMBALAGEM",IF(Y2745&gt;Premissas!$B$6,"NÃO COMPRAR - REAJUSTE &gt;5%","COMPRAR")))</f>
        <v>SEM OFERTA</v>
      </c>
      <c r="AB2745" s="18" t="str">
        <f aca="false">IF(W2745="DIMEC",S2745,IF(W2745="MEDCENTRO",U2745,""))</f>
        <v/>
      </c>
      <c r="AC2745" s="18" t="n">
        <f aca="false">IF(AA2745&lt;&gt;"COMPRAR",0,IF(AB2745="",I2745,MIN(I2745,AB2745)))</f>
        <v>0</v>
      </c>
      <c r="AD2745" s="19" t="n">
        <f aca="false">IF(AC2745&gt;0,AC2745*V2745,0)</f>
        <v>0</v>
      </c>
      <c r="AE2745" s="19" t="n">
        <f aca="false">IF(AC2745&gt;0,(M2745-V2745)*AC2745,0)</f>
        <v>0</v>
      </c>
      <c r="AF2745" s="16" t="str">
        <f aca="false">IF(AA2745&lt;&gt;"COMPRAR","",IF(AB2745="",IF(X2745="","",IF(X2745-V2745&lt;0.01,"EMPATE TÉCNICO","")),IF(AB2745&lt;I2745,"ESTOQUE INSUFICIENTE",IF(X2745="","",IF(X2745-V2745&lt;0.01,"EMPATE TÉCNICO","")))))</f>
        <v/>
      </c>
      <c r="AG2745" s="16" t="s">
        <v>418</v>
      </c>
      <c r="AH2745" s="16" t="s">
        <v>528</v>
      </c>
    </row>
    <row r="2746" customFormat="false" ht="15" hidden="false" customHeight="false" outlineLevel="0" collapsed="false">
      <c r="A2746" s="16" t="s">
        <v>8652</v>
      </c>
      <c r="B2746" s="17" t="s">
        <v>8653</v>
      </c>
      <c r="C2746" s="16" t="s">
        <v>8654</v>
      </c>
      <c r="D2746" s="16" t="s">
        <v>563</v>
      </c>
      <c r="E2746" s="18" t="n">
        <v>1</v>
      </c>
      <c r="F2746" s="16" t="s">
        <v>41</v>
      </c>
      <c r="G2746" s="18" t="n">
        <v>32</v>
      </c>
      <c r="H2746" s="16" t="n">
        <v>15.7</v>
      </c>
      <c r="I2746" s="18" t="n">
        <v>9</v>
      </c>
      <c r="J2746" s="19" t="n">
        <v>2.77</v>
      </c>
      <c r="K2746" s="19" t="n">
        <v>2.77</v>
      </c>
      <c r="L2746" s="19" t="n">
        <v>2.77</v>
      </c>
      <c r="M2746" s="19" t="n">
        <f aca="false">IF(J2746&gt;0,J2746,K2746)*E2746</f>
        <v>2.77</v>
      </c>
      <c r="N2746" s="20"/>
      <c r="O2746" s="21" t="str">
        <f aca="false">IF(R2746="","",ROUND(R2746*(1-Premissas!$B$4),4))</f>
        <v/>
      </c>
      <c r="P2746" s="22"/>
      <c r="Q2746" s="22"/>
      <c r="R2746" s="23"/>
      <c r="S2746" s="24"/>
      <c r="T2746" s="24"/>
      <c r="U2746" s="25"/>
      <c r="V2746" s="19" t="str">
        <f aca="false">IF(COUNT(N2746:Q2746)=0,"",MIN(N2746:Q2746))</f>
        <v/>
      </c>
      <c r="W2746" s="16" t="str">
        <f aca="false">IF(V2746="","",INDEX($N$4:$Q$4,MATCH(V2746,N2746:Q2746,0)))</f>
        <v/>
      </c>
      <c r="X2746" s="19" t="str">
        <f aca="false">IF(COUNT(N2746:Q2746)&lt;2,"",SMALL(N2746:Q2746,2))</f>
        <v/>
      </c>
      <c r="Y2746" s="26" t="str">
        <f aca="false">IF(OR(V2746="",M2746=0),"",V2746/M2746-1)</f>
        <v/>
      </c>
      <c r="Z2746" s="26" t="str">
        <f aca="false">IF(OR(V2746="",L2746=""),"",V2746/(L2746*E2746)-1)</f>
        <v/>
      </c>
      <c r="AA2746" s="16" t="str">
        <f aca="false">IF(V2746="","SEM OFERTA",IF(OR(Y2746&gt;Premissas!$B$11,Y2746&lt;Premissas!$B$12),"VERIFICAR - UNIDADE/EMBALAGEM",IF(Y2746&gt;Premissas!$B$6,"NÃO COMPRAR - REAJUSTE &gt;5%","COMPRAR")))</f>
        <v>SEM OFERTA</v>
      </c>
      <c r="AB2746" s="18" t="str">
        <f aca="false">IF(W2746="DIMEC",S2746,IF(W2746="MEDCENTRO",U2746,""))</f>
        <v/>
      </c>
      <c r="AC2746" s="18" t="n">
        <f aca="false">IF(AA2746&lt;&gt;"COMPRAR",0,IF(AB2746="",I2746,MIN(I2746,AB2746)))</f>
        <v>0</v>
      </c>
      <c r="AD2746" s="19" t="n">
        <f aca="false">IF(AC2746&gt;0,AC2746*V2746,0)</f>
        <v>0</v>
      </c>
      <c r="AE2746" s="19" t="n">
        <f aca="false">IF(AC2746&gt;0,(M2746-V2746)*AC2746,0)</f>
        <v>0</v>
      </c>
      <c r="AF2746" s="16" t="str">
        <f aca="false">IF(AA2746&lt;&gt;"COMPRAR","",IF(AB2746="",IF(X2746="","",IF(X2746-V2746&lt;0.01,"EMPATE TÉCNICO","")),IF(AB2746&lt;I2746,"ESTOQUE INSUFICIENTE",IF(X2746="","",IF(X2746-V2746&lt;0.01,"EMPATE TÉCNICO","")))))</f>
        <v/>
      </c>
      <c r="AG2746" s="16" t="s">
        <v>564</v>
      </c>
      <c r="AH2746" s="16" t="s">
        <v>528</v>
      </c>
    </row>
    <row r="2747" customFormat="false" ht="15" hidden="false" customHeight="false" outlineLevel="0" collapsed="false">
      <c r="A2747" s="16" t="s">
        <v>8655</v>
      </c>
      <c r="B2747" s="17" t="s">
        <v>8656</v>
      </c>
      <c r="C2747" s="16" t="s">
        <v>8657</v>
      </c>
      <c r="D2747" s="16" t="s">
        <v>641</v>
      </c>
      <c r="E2747" s="18" t="n">
        <v>1</v>
      </c>
      <c r="F2747" s="16" t="s">
        <v>42</v>
      </c>
      <c r="G2747" s="18" t="n">
        <v>1</v>
      </c>
      <c r="H2747" s="16" t="n">
        <v>0.7</v>
      </c>
      <c r="I2747" s="18" t="n">
        <v>1</v>
      </c>
      <c r="J2747" s="19" t="n">
        <v>17.16</v>
      </c>
      <c r="K2747" s="19" t="n">
        <v>17.16</v>
      </c>
      <c r="L2747" s="19" t="n">
        <v>17.16</v>
      </c>
      <c r="M2747" s="19" t="n">
        <f aca="false">IF(J2747&gt;0,J2747,K2747)*E2747</f>
        <v>17.16</v>
      </c>
      <c r="N2747" s="20"/>
      <c r="O2747" s="21" t="str">
        <f aca="false">IF(R2747="","",ROUND(R2747*(1-Premissas!$B$4),4))</f>
        <v/>
      </c>
      <c r="P2747" s="22"/>
      <c r="Q2747" s="22"/>
      <c r="R2747" s="23"/>
      <c r="S2747" s="24"/>
      <c r="T2747" s="24"/>
      <c r="U2747" s="25"/>
      <c r="V2747" s="19" t="str">
        <f aca="false">IF(COUNT(N2747:Q2747)=0,"",MIN(N2747:Q2747))</f>
        <v/>
      </c>
      <c r="W2747" s="16" t="str">
        <f aca="false">IF(V2747="","",INDEX($N$4:$Q$4,MATCH(V2747,N2747:Q2747,0)))</f>
        <v/>
      </c>
      <c r="X2747" s="19" t="str">
        <f aca="false">IF(COUNT(N2747:Q2747)&lt;2,"",SMALL(N2747:Q2747,2))</f>
        <v/>
      </c>
      <c r="Y2747" s="26" t="str">
        <f aca="false">IF(OR(V2747="",M2747=0),"",V2747/M2747-1)</f>
        <v/>
      </c>
      <c r="Z2747" s="26" t="str">
        <f aca="false">IF(OR(V2747="",L2747=""),"",V2747/(L2747*E2747)-1)</f>
        <v/>
      </c>
      <c r="AA2747" s="16" t="str">
        <f aca="false">IF(V2747="","SEM OFERTA",IF(OR(Y2747&gt;Premissas!$B$11,Y2747&lt;Premissas!$B$12),"VERIFICAR - UNIDADE/EMBALAGEM",IF(Y2747&gt;Premissas!$B$6,"NÃO COMPRAR - REAJUSTE &gt;5%","COMPRAR")))</f>
        <v>SEM OFERTA</v>
      </c>
      <c r="AB2747" s="18" t="str">
        <f aca="false">IF(W2747="DIMEC",S2747,IF(W2747="MEDCENTRO",U2747,""))</f>
        <v/>
      </c>
      <c r="AC2747" s="18" t="n">
        <f aca="false">IF(AA2747&lt;&gt;"COMPRAR",0,IF(AB2747="",I2747,MIN(I2747,AB2747)))</f>
        <v>0</v>
      </c>
      <c r="AD2747" s="19" t="n">
        <f aca="false">IF(AC2747&gt;0,AC2747*V2747,0)</f>
        <v>0</v>
      </c>
      <c r="AE2747" s="19" t="n">
        <f aca="false">IF(AC2747&gt;0,(M2747-V2747)*AC2747,0)</f>
        <v>0</v>
      </c>
      <c r="AF2747" s="16" t="str">
        <f aca="false">IF(AA2747&lt;&gt;"COMPRAR","",IF(AB2747="",IF(X2747="","",IF(X2747-V2747&lt;0.01,"EMPATE TÉCNICO","")),IF(AB2747&lt;I2747,"ESTOQUE INSUFICIENTE",IF(X2747="","",IF(X2747-V2747&lt;0.01,"EMPATE TÉCNICO","")))))</f>
        <v/>
      </c>
      <c r="AG2747" s="16" t="s">
        <v>547</v>
      </c>
      <c r="AH2747" s="16" t="s">
        <v>528</v>
      </c>
    </row>
    <row r="2748" customFormat="false" ht="15" hidden="false" customHeight="false" outlineLevel="0" collapsed="false">
      <c r="A2748" s="16" t="s">
        <v>8658</v>
      </c>
      <c r="B2748" s="17" t="s">
        <v>8659</v>
      </c>
      <c r="C2748" s="16" t="s">
        <v>8660</v>
      </c>
      <c r="D2748" s="16" t="s">
        <v>563</v>
      </c>
      <c r="E2748" s="18" t="n">
        <v>1</v>
      </c>
      <c r="F2748" s="16" t="s">
        <v>42</v>
      </c>
      <c r="G2748" s="18" t="n">
        <v>0</v>
      </c>
      <c r="H2748" s="16" t="n">
        <v>0.3</v>
      </c>
      <c r="I2748" s="18" t="n">
        <v>2</v>
      </c>
      <c r="J2748" s="19" t="n">
        <v>15.96</v>
      </c>
      <c r="K2748" s="19" t="n">
        <v>15.96</v>
      </c>
      <c r="L2748" s="19" t="n">
        <v>15.96</v>
      </c>
      <c r="M2748" s="19" t="n">
        <f aca="false">IF(J2748&gt;0,J2748,K2748)*E2748</f>
        <v>15.96</v>
      </c>
      <c r="N2748" s="20"/>
      <c r="O2748" s="21" t="str">
        <f aca="false">IF(R2748="","",ROUND(R2748*(1-Premissas!$B$4),4))</f>
        <v/>
      </c>
      <c r="P2748" s="22"/>
      <c r="Q2748" s="22"/>
      <c r="R2748" s="23"/>
      <c r="S2748" s="24"/>
      <c r="T2748" s="24"/>
      <c r="U2748" s="25"/>
      <c r="V2748" s="19" t="str">
        <f aca="false">IF(COUNT(N2748:Q2748)=0,"",MIN(N2748:Q2748))</f>
        <v/>
      </c>
      <c r="W2748" s="16" t="str">
        <f aca="false">IF(V2748="","",INDEX($N$4:$Q$4,MATCH(V2748,N2748:Q2748,0)))</f>
        <v/>
      </c>
      <c r="X2748" s="19" t="str">
        <f aca="false">IF(COUNT(N2748:Q2748)&lt;2,"",SMALL(N2748:Q2748,2))</f>
        <v/>
      </c>
      <c r="Y2748" s="26" t="str">
        <f aca="false">IF(OR(V2748="",M2748=0),"",V2748/M2748-1)</f>
        <v/>
      </c>
      <c r="Z2748" s="26" t="str">
        <f aca="false">IF(OR(V2748="",L2748=""),"",V2748/(L2748*E2748)-1)</f>
        <v/>
      </c>
      <c r="AA2748" s="16" t="str">
        <f aca="false">IF(V2748="","SEM OFERTA",IF(OR(Y2748&gt;Premissas!$B$11,Y2748&lt;Premissas!$B$12),"VERIFICAR - UNIDADE/EMBALAGEM",IF(Y2748&gt;Premissas!$B$6,"NÃO COMPRAR - REAJUSTE &gt;5%","COMPRAR")))</f>
        <v>SEM OFERTA</v>
      </c>
      <c r="AB2748" s="18" t="str">
        <f aca="false">IF(W2748="DIMEC",S2748,IF(W2748="MEDCENTRO",U2748,""))</f>
        <v/>
      </c>
      <c r="AC2748" s="18" t="n">
        <f aca="false">IF(AA2748&lt;&gt;"COMPRAR",0,IF(AB2748="",I2748,MIN(I2748,AB2748)))</f>
        <v>0</v>
      </c>
      <c r="AD2748" s="19" t="n">
        <f aca="false">IF(AC2748&gt;0,AC2748*V2748,0)</f>
        <v>0</v>
      </c>
      <c r="AE2748" s="19" t="n">
        <f aca="false">IF(AC2748&gt;0,(M2748-V2748)*AC2748,0)</f>
        <v>0</v>
      </c>
      <c r="AF2748" s="16" t="str">
        <f aca="false">IF(AA2748&lt;&gt;"COMPRAR","",IF(AB2748="",IF(X2748="","",IF(X2748-V2748&lt;0.01,"EMPATE TÉCNICO","")),IF(AB2748&lt;I2748,"ESTOQUE INSUFICIENTE",IF(X2748="","",IF(X2748-V2748&lt;0.01,"EMPATE TÉCNICO","")))))</f>
        <v/>
      </c>
      <c r="AG2748" s="16"/>
      <c r="AH2748" s="16" t="s">
        <v>528</v>
      </c>
    </row>
    <row r="2749" customFormat="false" ht="15" hidden="false" customHeight="false" outlineLevel="0" collapsed="false">
      <c r="A2749" s="16" t="s">
        <v>8661</v>
      </c>
      <c r="B2749" s="17" t="s">
        <v>8662</v>
      </c>
      <c r="C2749" s="16" t="s">
        <v>8663</v>
      </c>
      <c r="D2749" s="16" t="s">
        <v>417</v>
      </c>
      <c r="E2749" s="18" t="n">
        <v>1</v>
      </c>
      <c r="F2749" s="16" t="s">
        <v>41</v>
      </c>
      <c r="G2749" s="18" t="n">
        <v>24</v>
      </c>
      <c r="H2749" s="16" t="n">
        <v>12.6</v>
      </c>
      <c r="I2749" s="18" t="n">
        <v>5</v>
      </c>
      <c r="J2749" s="19" t="n">
        <v>9.6004</v>
      </c>
      <c r="K2749" s="19" t="n">
        <v>9.6004</v>
      </c>
      <c r="L2749" s="19" t="n">
        <v>9.6004</v>
      </c>
      <c r="M2749" s="19" t="n">
        <f aca="false">IF(J2749&gt;0,J2749,K2749)*E2749</f>
        <v>9.6004</v>
      </c>
      <c r="N2749" s="20"/>
      <c r="O2749" s="21" t="str">
        <f aca="false">IF(R2749="","",ROUND(R2749*(1-Premissas!$B$4),4))</f>
        <v/>
      </c>
      <c r="P2749" s="22"/>
      <c r="Q2749" s="22"/>
      <c r="R2749" s="23"/>
      <c r="S2749" s="24"/>
      <c r="T2749" s="24"/>
      <c r="U2749" s="25"/>
      <c r="V2749" s="19" t="str">
        <f aca="false">IF(COUNT(N2749:Q2749)=0,"",MIN(N2749:Q2749))</f>
        <v/>
      </c>
      <c r="W2749" s="16" t="str">
        <f aca="false">IF(V2749="","",INDEX($N$4:$Q$4,MATCH(V2749,N2749:Q2749,0)))</f>
        <v/>
      </c>
      <c r="X2749" s="19" t="str">
        <f aca="false">IF(COUNT(N2749:Q2749)&lt;2,"",SMALL(N2749:Q2749,2))</f>
        <v/>
      </c>
      <c r="Y2749" s="26" t="str">
        <f aca="false">IF(OR(V2749="",M2749=0),"",V2749/M2749-1)</f>
        <v/>
      </c>
      <c r="Z2749" s="26" t="str">
        <f aca="false">IF(OR(V2749="",L2749=""),"",V2749/(L2749*E2749)-1)</f>
        <v/>
      </c>
      <c r="AA2749" s="16" t="str">
        <f aca="false">IF(V2749="","SEM OFERTA",IF(OR(Y2749&gt;Premissas!$B$11,Y2749&lt;Premissas!$B$12),"VERIFICAR - UNIDADE/EMBALAGEM",IF(Y2749&gt;Premissas!$B$6,"NÃO COMPRAR - REAJUSTE &gt;5%","COMPRAR")))</f>
        <v>SEM OFERTA</v>
      </c>
      <c r="AB2749" s="18" t="str">
        <f aca="false">IF(W2749="DIMEC",S2749,IF(W2749="MEDCENTRO",U2749,""))</f>
        <v/>
      </c>
      <c r="AC2749" s="18" t="n">
        <f aca="false">IF(AA2749&lt;&gt;"COMPRAR",0,IF(AB2749="",I2749,MIN(I2749,AB2749)))</f>
        <v>0</v>
      </c>
      <c r="AD2749" s="19" t="n">
        <f aca="false">IF(AC2749&gt;0,AC2749*V2749,0)</f>
        <v>0</v>
      </c>
      <c r="AE2749" s="19" t="n">
        <f aca="false">IF(AC2749&gt;0,(M2749-V2749)*AC2749,0)</f>
        <v>0</v>
      </c>
      <c r="AF2749" s="16" t="str">
        <f aca="false">IF(AA2749&lt;&gt;"COMPRAR","",IF(AB2749="",IF(X2749="","",IF(X2749-V2749&lt;0.01,"EMPATE TÉCNICO","")),IF(AB2749&lt;I2749,"ESTOQUE INSUFICIENTE",IF(X2749="","",IF(X2749-V2749&lt;0.01,"EMPATE TÉCNICO","")))))</f>
        <v/>
      </c>
      <c r="AG2749" s="16" t="s">
        <v>418</v>
      </c>
      <c r="AH2749" s="16" t="s">
        <v>528</v>
      </c>
    </row>
    <row r="2750" customFormat="false" ht="15" hidden="false" customHeight="false" outlineLevel="0" collapsed="false">
      <c r="A2750" s="16" t="s">
        <v>8664</v>
      </c>
      <c r="B2750" s="17" t="s">
        <v>8665</v>
      </c>
      <c r="C2750" s="16" t="s">
        <v>8666</v>
      </c>
      <c r="D2750" s="16" t="s">
        <v>546</v>
      </c>
      <c r="E2750" s="18" t="n">
        <v>1</v>
      </c>
      <c r="F2750" s="16" t="s">
        <v>42</v>
      </c>
      <c r="G2750" s="18" t="n">
        <v>0</v>
      </c>
      <c r="H2750" s="16" t="n">
        <v>0.6</v>
      </c>
      <c r="I2750" s="18" t="n">
        <v>2</v>
      </c>
      <c r="J2750" s="19" t="n">
        <v>13.1675</v>
      </c>
      <c r="K2750" s="19" t="n">
        <v>13.1675</v>
      </c>
      <c r="L2750" s="19" t="n">
        <v>13.1675</v>
      </c>
      <c r="M2750" s="19" t="n">
        <f aca="false">IF(J2750&gt;0,J2750,K2750)*E2750</f>
        <v>13.1675</v>
      </c>
      <c r="N2750" s="20"/>
      <c r="O2750" s="21" t="str">
        <f aca="false">IF(R2750="","",ROUND(R2750*(1-Premissas!$B$4),4))</f>
        <v/>
      </c>
      <c r="P2750" s="22"/>
      <c r="Q2750" s="22"/>
      <c r="R2750" s="23"/>
      <c r="S2750" s="24"/>
      <c r="T2750" s="24"/>
      <c r="U2750" s="25"/>
      <c r="V2750" s="19" t="str">
        <f aca="false">IF(COUNT(N2750:Q2750)=0,"",MIN(N2750:Q2750))</f>
        <v/>
      </c>
      <c r="W2750" s="16" t="str">
        <f aca="false">IF(V2750="","",INDEX($N$4:$Q$4,MATCH(V2750,N2750:Q2750,0)))</f>
        <v/>
      </c>
      <c r="X2750" s="19" t="str">
        <f aca="false">IF(COUNT(N2750:Q2750)&lt;2,"",SMALL(N2750:Q2750,2))</f>
        <v/>
      </c>
      <c r="Y2750" s="26" t="str">
        <f aca="false">IF(OR(V2750="",M2750=0),"",V2750/M2750-1)</f>
        <v/>
      </c>
      <c r="Z2750" s="26" t="str">
        <f aca="false">IF(OR(V2750="",L2750=""),"",V2750/(L2750*E2750)-1)</f>
        <v/>
      </c>
      <c r="AA2750" s="16" t="str">
        <f aca="false">IF(V2750="","SEM OFERTA",IF(OR(Y2750&gt;Premissas!$B$11,Y2750&lt;Premissas!$B$12),"VERIFICAR - UNIDADE/EMBALAGEM",IF(Y2750&gt;Premissas!$B$6,"NÃO COMPRAR - REAJUSTE &gt;5%","COMPRAR")))</f>
        <v>SEM OFERTA</v>
      </c>
      <c r="AB2750" s="18" t="str">
        <f aca="false">IF(W2750="DIMEC",S2750,IF(W2750="MEDCENTRO",U2750,""))</f>
        <v/>
      </c>
      <c r="AC2750" s="18" t="n">
        <f aca="false">IF(AA2750&lt;&gt;"COMPRAR",0,IF(AB2750="",I2750,MIN(I2750,AB2750)))</f>
        <v>0</v>
      </c>
      <c r="AD2750" s="19" t="n">
        <f aca="false">IF(AC2750&gt;0,AC2750*V2750,0)</f>
        <v>0</v>
      </c>
      <c r="AE2750" s="19" t="n">
        <f aca="false">IF(AC2750&gt;0,(M2750-V2750)*AC2750,0)</f>
        <v>0</v>
      </c>
      <c r="AF2750" s="16" t="str">
        <f aca="false">IF(AA2750&lt;&gt;"COMPRAR","",IF(AB2750="",IF(X2750="","",IF(X2750-V2750&lt;0.01,"EMPATE TÉCNICO","")),IF(AB2750&lt;I2750,"ESTOQUE INSUFICIENTE",IF(X2750="","",IF(X2750-V2750&lt;0.01,"EMPATE TÉCNICO","")))))</f>
        <v/>
      </c>
      <c r="AG2750" s="16" t="s">
        <v>520</v>
      </c>
      <c r="AH2750" s="16" t="s">
        <v>528</v>
      </c>
    </row>
    <row r="2751" customFormat="false" ht="15" hidden="false" customHeight="false" outlineLevel="0" collapsed="false">
      <c r="A2751" s="16" t="s">
        <v>8667</v>
      </c>
      <c r="B2751" s="17" t="s">
        <v>8668</v>
      </c>
      <c r="C2751" s="16" t="s">
        <v>8669</v>
      </c>
      <c r="D2751" s="16" t="s">
        <v>563</v>
      </c>
      <c r="E2751" s="18" t="n">
        <v>1</v>
      </c>
      <c r="F2751" s="16" t="s">
        <v>42</v>
      </c>
      <c r="G2751" s="18" t="n">
        <v>6</v>
      </c>
      <c r="H2751" s="16" t="n">
        <v>3.3</v>
      </c>
      <c r="I2751" s="18" t="n">
        <v>3</v>
      </c>
      <c r="J2751" s="19" t="n">
        <v>15.96</v>
      </c>
      <c r="K2751" s="19" t="n">
        <v>15.96</v>
      </c>
      <c r="L2751" s="19" t="n">
        <v>15.96</v>
      </c>
      <c r="M2751" s="19" t="n">
        <f aca="false">IF(J2751&gt;0,J2751,K2751)*E2751</f>
        <v>15.96</v>
      </c>
      <c r="N2751" s="20"/>
      <c r="O2751" s="21" t="str">
        <f aca="false">IF(R2751="","",ROUND(R2751*(1-Premissas!$B$4),4))</f>
        <v/>
      </c>
      <c r="P2751" s="22"/>
      <c r="Q2751" s="22"/>
      <c r="R2751" s="23"/>
      <c r="S2751" s="24"/>
      <c r="T2751" s="24"/>
      <c r="U2751" s="25"/>
      <c r="V2751" s="19" t="str">
        <f aca="false">IF(COUNT(N2751:Q2751)=0,"",MIN(N2751:Q2751))</f>
        <v/>
      </c>
      <c r="W2751" s="16" t="str">
        <f aca="false">IF(V2751="","",INDEX($N$4:$Q$4,MATCH(V2751,N2751:Q2751,0)))</f>
        <v/>
      </c>
      <c r="X2751" s="19" t="str">
        <f aca="false">IF(COUNT(N2751:Q2751)&lt;2,"",SMALL(N2751:Q2751,2))</f>
        <v/>
      </c>
      <c r="Y2751" s="26" t="str">
        <f aca="false">IF(OR(V2751="",M2751=0),"",V2751/M2751-1)</f>
        <v/>
      </c>
      <c r="Z2751" s="26" t="str">
        <f aca="false">IF(OR(V2751="",L2751=""),"",V2751/(L2751*E2751)-1)</f>
        <v/>
      </c>
      <c r="AA2751" s="16" t="str">
        <f aca="false">IF(V2751="","SEM OFERTA",IF(OR(Y2751&gt;Premissas!$B$11,Y2751&lt;Premissas!$B$12),"VERIFICAR - UNIDADE/EMBALAGEM",IF(Y2751&gt;Premissas!$B$6,"NÃO COMPRAR - REAJUSTE &gt;5%","COMPRAR")))</f>
        <v>SEM OFERTA</v>
      </c>
      <c r="AB2751" s="18" t="str">
        <f aca="false">IF(W2751="DIMEC",S2751,IF(W2751="MEDCENTRO",U2751,""))</f>
        <v/>
      </c>
      <c r="AC2751" s="18" t="n">
        <f aca="false">IF(AA2751&lt;&gt;"COMPRAR",0,IF(AB2751="",I2751,MIN(I2751,AB2751)))</f>
        <v>0</v>
      </c>
      <c r="AD2751" s="19" t="n">
        <f aca="false">IF(AC2751&gt;0,AC2751*V2751,0)</f>
        <v>0</v>
      </c>
      <c r="AE2751" s="19" t="n">
        <f aca="false">IF(AC2751&gt;0,(M2751-V2751)*AC2751,0)</f>
        <v>0</v>
      </c>
      <c r="AF2751" s="16" t="str">
        <f aca="false">IF(AA2751&lt;&gt;"COMPRAR","",IF(AB2751="",IF(X2751="","",IF(X2751-V2751&lt;0.01,"EMPATE TÉCNICO","")),IF(AB2751&lt;I2751,"ESTOQUE INSUFICIENTE",IF(X2751="","",IF(X2751-V2751&lt;0.01,"EMPATE TÉCNICO","")))))</f>
        <v/>
      </c>
      <c r="AG2751" s="16" t="s">
        <v>564</v>
      </c>
      <c r="AH2751" s="16" t="s">
        <v>528</v>
      </c>
    </row>
    <row r="2752" customFormat="false" ht="15" hidden="false" customHeight="false" outlineLevel="0" collapsed="false">
      <c r="A2752" s="16" t="s">
        <v>8670</v>
      </c>
      <c r="B2752" s="17" t="s">
        <v>8671</v>
      </c>
      <c r="C2752" s="16" t="s">
        <v>8672</v>
      </c>
      <c r="D2752" s="16" t="s">
        <v>563</v>
      </c>
      <c r="E2752" s="18" t="n">
        <v>1</v>
      </c>
      <c r="F2752" s="16" t="s">
        <v>43</v>
      </c>
      <c r="G2752" s="18" t="n">
        <v>1</v>
      </c>
      <c r="H2752" s="16" t="n">
        <v>0.8</v>
      </c>
      <c r="I2752" s="18" t="n">
        <v>2</v>
      </c>
      <c r="J2752" s="19" t="n">
        <v>17.38</v>
      </c>
      <c r="K2752" s="19" t="n">
        <v>17.38</v>
      </c>
      <c r="L2752" s="19" t="n">
        <v>17.38</v>
      </c>
      <c r="M2752" s="19" t="n">
        <f aca="false">IF(J2752&gt;0,J2752,K2752)*E2752</f>
        <v>17.38</v>
      </c>
      <c r="N2752" s="20"/>
      <c r="O2752" s="21" t="str">
        <f aca="false">IF(R2752="","",ROUND(R2752*(1-Premissas!$B$4),4))</f>
        <v/>
      </c>
      <c r="P2752" s="22"/>
      <c r="Q2752" s="22"/>
      <c r="R2752" s="23"/>
      <c r="S2752" s="24"/>
      <c r="T2752" s="24"/>
      <c r="U2752" s="25"/>
      <c r="V2752" s="19" t="str">
        <f aca="false">IF(COUNT(N2752:Q2752)=0,"",MIN(N2752:Q2752))</f>
        <v/>
      </c>
      <c r="W2752" s="16" t="str">
        <f aca="false">IF(V2752="","",INDEX($N$4:$Q$4,MATCH(V2752,N2752:Q2752,0)))</f>
        <v/>
      </c>
      <c r="X2752" s="19" t="str">
        <f aca="false">IF(COUNT(N2752:Q2752)&lt;2,"",SMALL(N2752:Q2752,2))</f>
        <v/>
      </c>
      <c r="Y2752" s="26" t="str">
        <f aca="false">IF(OR(V2752="",M2752=0),"",V2752/M2752-1)</f>
        <v/>
      </c>
      <c r="Z2752" s="26" t="str">
        <f aca="false">IF(OR(V2752="",L2752=""),"",V2752/(L2752*E2752)-1)</f>
        <v/>
      </c>
      <c r="AA2752" s="16" t="str">
        <f aca="false">IF(V2752="","SEM OFERTA",IF(OR(Y2752&gt;Premissas!$B$11,Y2752&lt;Premissas!$B$12),"VERIFICAR - UNIDADE/EMBALAGEM",IF(Y2752&gt;Premissas!$B$6,"NÃO COMPRAR - REAJUSTE &gt;5%","COMPRAR")))</f>
        <v>SEM OFERTA</v>
      </c>
      <c r="AB2752" s="18" t="str">
        <f aca="false">IF(W2752="DIMEC",S2752,IF(W2752="MEDCENTRO",U2752,""))</f>
        <v/>
      </c>
      <c r="AC2752" s="18" t="n">
        <f aca="false">IF(AA2752&lt;&gt;"COMPRAR",0,IF(AB2752="",I2752,MIN(I2752,AB2752)))</f>
        <v>0</v>
      </c>
      <c r="AD2752" s="19" t="n">
        <f aca="false">IF(AC2752&gt;0,AC2752*V2752,0)</f>
        <v>0</v>
      </c>
      <c r="AE2752" s="19" t="n">
        <f aca="false">IF(AC2752&gt;0,(M2752-V2752)*AC2752,0)</f>
        <v>0</v>
      </c>
      <c r="AF2752" s="16" t="str">
        <f aca="false">IF(AA2752&lt;&gt;"COMPRAR","",IF(AB2752="",IF(X2752="","",IF(X2752-V2752&lt;0.01,"EMPATE TÉCNICO","")),IF(AB2752&lt;I2752,"ESTOQUE INSUFICIENTE",IF(X2752="","",IF(X2752-V2752&lt;0.01,"EMPATE TÉCNICO","")))))</f>
        <v/>
      </c>
      <c r="AG2752" s="16" t="s">
        <v>564</v>
      </c>
      <c r="AH2752" s="16" t="s">
        <v>528</v>
      </c>
    </row>
    <row r="2753" customFormat="false" ht="15" hidden="false" customHeight="false" outlineLevel="0" collapsed="false">
      <c r="A2753" s="16" t="s">
        <v>8673</v>
      </c>
      <c r="B2753" s="17" t="s">
        <v>8674</v>
      </c>
      <c r="C2753" s="16" t="s">
        <v>8675</v>
      </c>
      <c r="D2753" s="16" t="s">
        <v>481</v>
      </c>
      <c r="E2753" s="18" t="n">
        <v>1</v>
      </c>
      <c r="F2753" s="16" t="s">
        <v>41</v>
      </c>
      <c r="G2753" s="18" t="n">
        <v>15</v>
      </c>
      <c r="H2753" s="16" t="n">
        <v>13.9</v>
      </c>
      <c r="I2753" s="18" t="n">
        <v>21</v>
      </c>
      <c r="J2753" s="19" t="n">
        <v>17.84</v>
      </c>
      <c r="K2753" s="19" t="n">
        <v>17.84</v>
      </c>
      <c r="L2753" s="19" t="n">
        <v>17.8</v>
      </c>
      <c r="M2753" s="19" t="n">
        <f aca="false">IF(J2753&gt;0,J2753,K2753)*E2753</f>
        <v>17.84</v>
      </c>
      <c r="N2753" s="20"/>
      <c r="O2753" s="21" t="str">
        <f aca="false">IF(R2753="","",ROUND(R2753*(1-Premissas!$B$4),4))</f>
        <v/>
      </c>
      <c r="P2753" s="22"/>
      <c r="Q2753" s="22"/>
      <c r="R2753" s="23"/>
      <c r="S2753" s="24"/>
      <c r="T2753" s="24"/>
      <c r="U2753" s="25"/>
      <c r="V2753" s="19" t="str">
        <f aca="false">IF(COUNT(N2753:Q2753)=0,"",MIN(N2753:Q2753))</f>
        <v/>
      </c>
      <c r="W2753" s="16" t="str">
        <f aca="false">IF(V2753="","",INDEX($N$4:$Q$4,MATCH(V2753,N2753:Q2753,0)))</f>
        <v/>
      </c>
      <c r="X2753" s="19" t="str">
        <f aca="false">IF(COUNT(N2753:Q2753)&lt;2,"",SMALL(N2753:Q2753,2))</f>
        <v/>
      </c>
      <c r="Y2753" s="26" t="str">
        <f aca="false">IF(OR(V2753="",M2753=0),"",V2753/M2753-1)</f>
        <v/>
      </c>
      <c r="Z2753" s="26" t="str">
        <f aca="false">IF(OR(V2753="",L2753=""),"",V2753/(L2753*E2753)-1)</f>
        <v/>
      </c>
      <c r="AA2753" s="16" t="str">
        <f aca="false">IF(V2753="","SEM OFERTA",IF(OR(Y2753&gt;Premissas!$B$11,Y2753&lt;Premissas!$B$12),"VERIFICAR - UNIDADE/EMBALAGEM",IF(Y2753&gt;Premissas!$B$6,"NÃO COMPRAR - REAJUSTE &gt;5%","COMPRAR")))</f>
        <v>SEM OFERTA</v>
      </c>
      <c r="AB2753" s="18" t="str">
        <f aca="false">IF(W2753="DIMEC",S2753,IF(W2753="MEDCENTRO",U2753,""))</f>
        <v/>
      </c>
      <c r="AC2753" s="18" t="n">
        <f aca="false">IF(AA2753&lt;&gt;"COMPRAR",0,IF(AB2753="",I2753,MIN(I2753,AB2753)))</f>
        <v>0</v>
      </c>
      <c r="AD2753" s="19" t="n">
        <f aca="false">IF(AC2753&gt;0,AC2753*V2753,0)</f>
        <v>0</v>
      </c>
      <c r="AE2753" s="19" t="n">
        <f aca="false">IF(AC2753&gt;0,(M2753-V2753)*AC2753,0)</f>
        <v>0</v>
      </c>
      <c r="AF2753" s="16" t="str">
        <f aca="false">IF(AA2753&lt;&gt;"COMPRAR","",IF(AB2753="",IF(X2753="","",IF(X2753-V2753&lt;0.01,"EMPATE TÉCNICO","")),IF(AB2753&lt;I2753,"ESTOQUE INSUFICIENTE",IF(X2753="","",IF(X2753-V2753&lt;0.01,"EMPATE TÉCNICO","")))))</f>
        <v/>
      </c>
      <c r="AG2753" s="16" t="s">
        <v>490</v>
      </c>
      <c r="AH2753" s="16" t="s">
        <v>528</v>
      </c>
    </row>
    <row r="2754" customFormat="false" ht="15" hidden="false" customHeight="false" outlineLevel="0" collapsed="false">
      <c r="A2754" s="16" t="s">
        <v>8676</v>
      </c>
      <c r="B2754" s="17" t="s">
        <v>8677</v>
      </c>
      <c r="C2754" s="16" t="s">
        <v>8678</v>
      </c>
      <c r="D2754" s="16" t="s">
        <v>287</v>
      </c>
      <c r="E2754" s="18" t="n">
        <v>1</v>
      </c>
      <c r="F2754" s="16" t="s">
        <v>43</v>
      </c>
      <c r="G2754" s="18" t="n">
        <v>0</v>
      </c>
      <c r="H2754" s="16" t="n">
        <v>1.7</v>
      </c>
      <c r="I2754" s="18" t="n">
        <v>5</v>
      </c>
      <c r="J2754" s="19" t="n">
        <v>15.73</v>
      </c>
      <c r="K2754" s="19" t="n">
        <v>15.73</v>
      </c>
      <c r="L2754" s="19" t="n">
        <v>15.73</v>
      </c>
      <c r="M2754" s="19" t="n">
        <f aca="false">IF(J2754&gt;0,J2754,K2754)*E2754</f>
        <v>15.73</v>
      </c>
      <c r="N2754" s="20"/>
      <c r="O2754" s="21" t="str">
        <f aca="false">IF(R2754="","",ROUND(R2754*(1-Premissas!$B$4),4))</f>
        <v/>
      </c>
      <c r="P2754" s="22"/>
      <c r="Q2754" s="22"/>
      <c r="R2754" s="23"/>
      <c r="S2754" s="24"/>
      <c r="T2754" s="24"/>
      <c r="U2754" s="25"/>
      <c r="V2754" s="19" t="str">
        <f aca="false">IF(COUNT(N2754:Q2754)=0,"",MIN(N2754:Q2754))</f>
        <v/>
      </c>
      <c r="W2754" s="16" t="str">
        <f aca="false">IF(V2754="","",INDEX($N$4:$Q$4,MATCH(V2754,N2754:Q2754,0)))</f>
        <v/>
      </c>
      <c r="X2754" s="19" t="str">
        <f aca="false">IF(COUNT(N2754:Q2754)&lt;2,"",SMALL(N2754:Q2754,2))</f>
        <v/>
      </c>
      <c r="Y2754" s="26" t="str">
        <f aca="false">IF(OR(V2754="",M2754=0),"",V2754/M2754-1)</f>
        <v/>
      </c>
      <c r="Z2754" s="26" t="str">
        <f aca="false">IF(OR(V2754="",L2754=""),"",V2754/(L2754*E2754)-1)</f>
        <v/>
      </c>
      <c r="AA2754" s="16" t="str">
        <f aca="false">IF(V2754="","SEM OFERTA",IF(OR(Y2754&gt;Premissas!$B$11,Y2754&lt;Premissas!$B$12),"VERIFICAR - UNIDADE/EMBALAGEM",IF(Y2754&gt;Premissas!$B$6,"NÃO COMPRAR - REAJUSTE &gt;5%","COMPRAR")))</f>
        <v>SEM OFERTA</v>
      </c>
      <c r="AB2754" s="18" t="str">
        <f aca="false">IF(W2754="DIMEC",S2754,IF(W2754="MEDCENTRO",U2754,""))</f>
        <v/>
      </c>
      <c r="AC2754" s="18" t="n">
        <f aca="false">IF(AA2754&lt;&gt;"COMPRAR",0,IF(AB2754="",I2754,MIN(I2754,AB2754)))</f>
        <v>0</v>
      </c>
      <c r="AD2754" s="19" t="n">
        <f aca="false">IF(AC2754&gt;0,AC2754*V2754,0)</f>
        <v>0</v>
      </c>
      <c r="AE2754" s="19" t="n">
        <f aca="false">IF(AC2754&gt;0,(M2754-V2754)*AC2754,0)</f>
        <v>0</v>
      </c>
      <c r="AF2754" s="16" t="str">
        <f aca="false">IF(AA2754&lt;&gt;"COMPRAR","",IF(AB2754="",IF(X2754="","",IF(X2754-V2754&lt;0.01,"EMPATE TÉCNICO","")),IF(AB2754&lt;I2754,"ESTOQUE INSUFICIENTE",IF(X2754="","",IF(X2754-V2754&lt;0.01,"EMPATE TÉCNICO","")))))</f>
        <v/>
      </c>
      <c r="AG2754" s="16" t="s">
        <v>490</v>
      </c>
      <c r="AH2754" s="16" t="s">
        <v>528</v>
      </c>
    </row>
    <row r="2755" customFormat="false" ht="15" hidden="false" customHeight="false" outlineLevel="0" collapsed="false">
      <c r="A2755" s="16" t="s">
        <v>8679</v>
      </c>
      <c r="B2755" s="17" t="s">
        <v>8680</v>
      </c>
      <c r="C2755" s="16" t="s">
        <v>8681</v>
      </c>
      <c r="D2755" s="16" t="s">
        <v>1089</v>
      </c>
      <c r="E2755" s="18" t="n">
        <v>1</v>
      </c>
      <c r="F2755" s="16" t="s">
        <v>41</v>
      </c>
      <c r="G2755" s="18" t="n">
        <v>1</v>
      </c>
      <c r="H2755" s="16" t="n">
        <v>3.8</v>
      </c>
      <c r="I2755" s="18" t="n">
        <v>9</v>
      </c>
      <c r="J2755" s="19" t="n">
        <v>11.87</v>
      </c>
      <c r="K2755" s="19" t="n">
        <v>11.87</v>
      </c>
      <c r="L2755" s="19" t="n">
        <v>11.87</v>
      </c>
      <c r="M2755" s="19" t="n">
        <f aca="false">IF(J2755&gt;0,J2755,K2755)*E2755</f>
        <v>11.87</v>
      </c>
      <c r="N2755" s="20"/>
      <c r="O2755" s="21" t="str">
        <f aca="false">IF(R2755="","",ROUND(R2755*(1-Premissas!$B$4),4))</f>
        <v/>
      </c>
      <c r="P2755" s="22"/>
      <c r="Q2755" s="22"/>
      <c r="R2755" s="23"/>
      <c r="S2755" s="24"/>
      <c r="T2755" s="24"/>
      <c r="U2755" s="25"/>
      <c r="V2755" s="19" t="str">
        <f aca="false">IF(COUNT(N2755:Q2755)=0,"",MIN(N2755:Q2755))</f>
        <v/>
      </c>
      <c r="W2755" s="16" t="str">
        <f aca="false">IF(V2755="","",INDEX($N$4:$Q$4,MATCH(V2755,N2755:Q2755,0)))</f>
        <v/>
      </c>
      <c r="X2755" s="19" t="str">
        <f aca="false">IF(COUNT(N2755:Q2755)&lt;2,"",SMALL(N2755:Q2755,2))</f>
        <v/>
      </c>
      <c r="Y2755" s="26" t="str">
        <f aca="false">IF(OR(V2755="",M2755=0),"",V2755/M2755-1)</f>
        <v/>
      </c>
      <c r="Z2755" s="26" t="str">
        <f aca="false">IF(OR(V2755="",L2755=""),"",V2755/(L2755*E2755)-1)</f>
        <v/>
      </c>
      <c r="AA2755" s="16" t="str">
        <f aca="false">IF(V2755="","SEM OFERTA",IF(OR(Y2755&gt;Premissas!$B$11,Y2755&lt;Premissas!$B$12),"VERIFICAR - UNIDADE/EMBALAGEM",IF(Y2755&gt;Premissas!$B$6,"NÃO COMPRAR - REAJUSTE &gt;5%","COMPRAR")))</f>
        <v>SEM OFERTA</v>
      </c>
      <c r="AB2755" s="18" t="str">
        <f aca="false">IF(W2755="DIMEC",S2755,IF(W2755="MEDCENTRO",U2755,""))</f>
        <v/>
      </c>
      <c r="AC2755" s="18" t="n">
        <f aca="false">IF(AA2755&lt;&gt;"COMPRAR",0,IF(AB2755="",I2755,MIN(I2755,AB2755)))</f>
        <v>0</v>
      </c>
      <c r="AD2755" s="19" t="n">
        <f aca="false">IF(AC2755&gt;0,AC2755*V2755,0)</f>
        <v>0</v>
      </c>
      <c r="AE2755" s="19" t="n">
        <f aca="false">IF(AC2755&gt;0,(M2755-V2755)*AC2755,0)</f>
        <v>0</v>
      </c>
      <c r="AF2755" s="16" t="str">
        <f aca="false">IF(AA2755&lt;&gt;"COMPRAR","",IF(AB2755="",IF(X2755="","",IF(X2755-V2755&lt;0.01,"EMPATE TÉCNICO","")),IF(AB2755&lt;I2755,"ESTOQUE INSUFICIENTE",IF(X2755="","",IF(X2755-V2755&lt;0.01,"EMPATE TÉCNICO","")))))</f>
        <v/>
      </c>
      <c r="AG2755" s="16" t="s">
        <v>490</v>
      </c>
      <c r="AH2755" s="16" t="s">
        <v>528</v>
      </c>
    </row>
    <row r="2756" customFormat="false" ht="15" hidden="false" customHeight="false" outlineLevel="0" collapsed="false">
      <c r="A2756" s="16" t="s">
        <v>8682</v>
      </c>
      <c r="B2756" s="17" t="s">
        <v>8683</v>
      </c>
      <c r="C2756" s="16" t="s">
        <v>8684</v>
      </c>
      <c r="D2756" s="16" t="s">
        <v>546</v>
      </c>
      <c r="E2756" s="18" t="n">
        <v>1</v>
      </c>
      <c r="F2756" s="16" t="s">
        <v>42</v>
      </c>
      <c r="G2756" s="18" t="n">
        <v>3</v>
      </c>
      <c r="H2756" s="16" t="n">
        <v>6.4</v>
      </c>
      <c r="I2756" s="18" t="n">
        <v>14</v>
      </c>
      <c r="J2756" s="19" t="n">
        <v>4.27</v>
      </c>
      <c r="K2756" s="19" t="n">
        <v>4.27</v>
      </c>
      <c r="L2756" s="19" t="n">
        <v>4.23</v>
      </c>
      <c r="M2756" s="19" t="n">
        <f aca="false">IF(J2756&gt;0,J2756,K2756)*E2756</f>
        <v>4.27</v>
      </c>
      <c r="N2756" s="20"/>
      <c r="O2756" s="21" t="str">
        <f aca="false">IF(R2756="","",ROUND(R2756*(1-Premissas!$B$4),4))</f>
        <v/>
      </c>
      <c r="P2756" s="22"/>
      <c r="Q2756" s="22"/>
      <c r="R2756" s="23"/>
      <c r="S2756" s="24"/>
      <c r="T2756" s="24"/>
      <c r="U2756" s="25"/>
      <c r="V2756" s="19" t="str">
        <f aca="false">IF(COUNT(N2756:Q2756)=0,"",MIN(N2756:Q2756))</f>
        <v/>
      </c>
      <c r="W2756" s="16" t="str">
        <f aca="false">IF(V2756="","",INDEX($N$4:$Q$4,MATCH(V2756,N2756:Q2756,0)))</f>
        <v/>
      </c>
      <c r="X2756" s="19" t="str">
        <f aca="false">IF(COUNT(N2756:Q2756)&lt;2,"",SMALL(N2756:Q2756,2))</f>
        <v/>
      </c>
      <c r="Y2756" s="26" t="str">
        <f aca="false">IF(OR(V2756="",M2756=0),"",V2756/M2756-1)</f>
        <v/>
      </c>
      <c r="Z2756" s="26" t="str">
        <f aca="false">IF(OR(V2756="",L2756=""),"",V2756/(L2756*E2756)-1)</f>
        <v/>
      </c>
      <c r="AA2756" s="16" t="str">
        <f aca="false">IF(V2756="","SEM OFERTA",IF(OR(Y2756&gt;Premissas!$B$11,Y2756&lt;Premissas!$B$12),"VERIFICAR - UNIDADE/EMBALAGEM",IF(Y2756&gt;Premissas!$B$6,"NÃO COMPRAR - REAJUSTE &gt;5%","COMPRAR")))</f>
        <v>SEM OFERTA</v>
      </c>
      <c r="AB2756" s="18" t="str">
        <f aca="false">IF(W2756="DIMEC",S2756,IF(W2756="MEDCENTRO",U2756,""))</f>
        <v/>
      </c>
      <c r="AC2756" s="18" t="n">
        <f aca="false">IF(AA2756&lt;&gt;"COMPRAR",0,IF(AB2756="",I2756,MIN(I2756,AB2756)))</f>
        <v>0</v>
      </c>
      <c r="AD2756" s="19" t="n">
        <f aca="false">IF(AC2756&gt;0,AC2756*V2756,0)</f>
        <v>0</v>
      </c>
      <c r="AE2756" s="19" t="n">
        <f aca="false">IF(AC2756&gt;0,(M2756-V2756)*AC2756,0)</f>
        <v>0</v>
      </c>
      <c r="AF2756" s="16" t="str">
        <f aca="false">IF(AA2756&lt;&gt;"COMPRAR","",IF(AB2756="",IF(X2756="","",IF(X2756-V2756&lt;0.01,"EMPATE TÉCNICO","")),IF(AB2756&lt;I2756,"ESTOQUE INSUFICIENTE",IF(X2756="","",IF(X2756-V2756&lt;0.01,"EMPATE TÉCNICO","")))))</f>
        <v/>
      </c>
      <c r="AG2756" s="16" t="s">
        <v>520</v>
      </c>
      <c r="AH2756" s="16" t="s">
        <v>528</v>
      </c>
    </row>
    <row r="2757" customFormat="false" ht="15" hidden="false" customHeight="false" outlineLevel="0" collapsed="false">
      <c r="A2757" s="16" t="s">
        <v>8685</v>
      </c>
      <c r="B2757" s="17" t="s">
        <v>8686</v>
      </c>
      <c r="C2757" s="16" t="s">
        <v>8684</v>
      </c>
      <c r="D2757" s="16" t="s">
        <v>481</v>
      </c>
      <c r="E2757" s="18" t="n">
        <v>1</v>
      </c>
      <c r="F2757" s="16" t="s">
        <v>41</v>
      </c>
      <c r="G2757" s="18" t="n">
        <v>8</v>
      </c>
      <c r="H2757" s="16" t="n">
        <v>18.2</v>
      </c>
      <c r="I2757" s="18" t="n">
        <v>39</v>
      </c>
      <c r="J2757" s="19" t="n">
        <v>5.97</v>
      </c>
      <c r="K2757" s="19" t="n">
        <v>5.97</v>
      </c>
      <c r="L2757" s="19" t="n">
        <v>5.35</v>
      </c>
      <c r="M2757" s="19" t="n">
        <f aca="false">IF(J2757&gt;0,J2757,K2757)*E2757</f>
        <v>5.97</v>
      </c>
      <c r="N2757" s="20"/>
      <c r="O2757" s="21" t="str">
        <f aca="false">IF(R2757="","",ROUND(R2757*(1-Premissas!$B$4),4))</f>
        <v/>
      </c>
      <c r="P2757" s="22"/>
      <c r="Q2757" s="22"/>
      <c r="R2757" s="23"/>
      <c r="S2757" s="24"/>
      <c r="T2757" s="24"/>
      <c r="U2757" s="25"/>
      <c r="V2757" s="19" t="str">
        <f aca="false">IF(COUNT(N2757:Q2757)=0,"",MIN(N2757:Q2757))</f>
        <v/>
      </c>
      <c r="W2757" s="16" t="str">
        <f aca="false">IF(V2757="","",INDEX($N$4:$Q$4,MATCH(V2757,N2757:Q2757,0)))</f>
        <v/>
      </c>
      <c r="X2757" s="19" t="str">
        <f aca="false">IF(COUNT(N2757:Q2757)&lt;2,"",SMALL(N2757:Q2757,2))</f>
        <v/>
      </c>
      <c r="Y2757" s="26" t="str">
        <f aca="false">IF(OR(V2757="",M2757=0),"",V2757/M2757-1)</f>
        <v/>
      </c>
      <c r="Z2757" s="26" t="str">
        <f aca="false">IF(OR(V2757="",L2757=""),"",V2757/(L2757*E2757)-1)</f>
        <v/>
      </c>
      <c r="AA2757" s="16" t="str">
        <f aca="false">IF(V2757="","SEM OFERTA",IF(OR(Y2757&gt;Premissas!$B$11,Y2757&lt;Premissas!$B$12),"VERIFICAR - UNIDADE/EMBALAGEM",IF(Y2757&gt;Premissas!$B$6,"NÃO COMPRAR - REAJUSTE &gt;5%","COMPRAR")))</f>
        <v>SEM OFERTA</v>
      </c>
      <c r="AB2757" s="18" t="str">
        <f aca="false">IF(W2757="DIMEC",S2757,IF(W2757="MEDCENTRO",U2757,""))</f>
        <v/>
      </c>
      <c r="AC2757" s="18" t="n">
        <f aca="false">IF(AA2757&lt;&gt;"COMPRAR",0,IF(AB2757="",I2757,MIN(I2757,AB2757)))</f>
        <v>0</v>
      </c>
      <c r="AD2757" s="19" t="n">
        <f aca="false">IF(AC2757&gt;0,AC2757*V2757,0)</f>
        <v>0</v>
      </c>
      <c r="AE2757" s="19" t="n">
        <f aca="false">IF(AC2757&gt;0,(M2757-V2757)*AC2757,0)</f>
        <v>0</v>
      </c>
      <c r="AF2757" s="16" t="str">
        <f aca="false">IF(AA2757&lt;&gt;"COMPRAR","",IF(AB2757="",IF(X2757="","",IF(X2757-V2757&lt;0.01,"EMPATE TÉCNICO","")),IF(AB2757&lt;I2757,"ESTOQUE INSUFICIENTE",IF(X2757="","",IF(X2757-V2757&lt;0.01,"EMPATE TÉCNICO","")))))</f>
        <v/>
      </c>
      <c r="AG2757" s="16" t="s">
        <v>490</v>
      </c>
      <c r="AH2757" s="16" t="s">
        <v>528</v>
      </c>
    </row>
    <row r="2758" customFormat="false" ht="15" hidden="false" customHeight="false" outlineLevel="0" collapsed="false">
      <c r="A2758" s="16" t="s">
        <v>8687</v>
      </c>
      <c r="B2758" s="17" t="s">
        <v>8688</v>
      </c>
      <c r="C2758" s="16" t="s">
        <v>8689</v>
      </c>
      <c r="D2758" s="16" t="s">
        <v>563</v>
      </c>
      <c r="E2758" s="18" t="n">
        <v>1</v>
      </c>
      <c r="F2758" s="16" t="s">
        <v>41</v>
      </c>
      <c r="G2758" s="18" t="n">
        <v>36</v>
      </c>
      <c r="H2758" s="16" t="n">
        <v>28.4</v>
      </c>
      <c r="I2758" s="18" t="n">
        <v>37</v>
      </c>
      <c r="J2758" s="19" t="n">
        <v>3.23</v>
      </c>
      <c r="K2758" s="19" t="n">
        <v>3.23</v>
      </c>
      <c r="L2758" s="19" t="n">
        <v>3.23</v>
      </c>
      <c r="M2758" s="19" t="n">
        <f aca="false">IF(J2758&gt;0,J2758,K2758)*E2758</f>
        <v>3.23</v>
      </c>
      <c r="N2758" s="20"/>
      <c r="O2758" s="21" t="str">
        <f aca="false">IF(R2758="","",ROUND(R2758*(1-Premissas!$B$4),4))</f>
        <v/>
      </c>
      <c r="P2758" s="22"/>
      <c r="Q2758" s="22"/>
      <c r="R2758" s="23"/>
      <c r="S2758" s="24"/>
      <c r="T2758" s="24"/>
      <c r="U2758" s="25"/>
      <c r="V2758" s="19" t="str">
        <f aca="false">IF(COUNT(N2758:Q2758)=0,"",MIN(N2758:Q2758))</f>
        <v/>
      </c>
      <c r="W2758" s="16" t="str">
        <f aca="false">IF(V2758="","",INDEX($N$4:$Q$4,MATCH(V2758,N2758:Q2758,0)))</f>
        <v/>
      </c>
      <c r="X2758" s="19" t="str">
        <f aca="false">IF(COUNT(N2758:Q2758)&lt;2,"",SMALL(N2758:Q2758,2))</f>
        <v/>
      </c>
      <c r="Y2758" s="26" t="str">
        <f aca="false">IF(OR(V2758="",M2758=0),"",V2758/M2758-1)</f>
        <v/>
      </c>
      <c r="Z2758" s="26" t="str">
        <f aca="false">IF(OR(V2758="",L2758=""),"",V2758/(L2758*E2758)-1)</f>
        <v/>
      </c>
      <c r="AA2758" s="16" t="str">
        <f aca="false">IF(V2758="","SEM OFERTA",IF(OR(Y2758&gt;Premissas!$B$11,Y2758&lt;Premissas!$B$12),"VERIFICAR - UNIDADE/EMBALAGEM",IF(Y2758&gt;Premissas!$B$6,"NÃO COMPRAR - REAJUSTE &gt;5%","COMPRAR")))</f>
        <v>SEM OFERTA</v>
      </c>
      <c r="AB2758" s="18" t="str">
        <f aca="false">IF(W2758="DIMEC",S2758,IF(W2758="MEDCENTRO",U2758,""))</f>
        <v/>
      </c>
      <c r="AC2758" s="18" t="n">
        <f aca="false">IF(AA2758&lt;&gt;"COMPRAR",0,IF(AB2758="",I2758,MIN(I2758,AB2758)))</f>
        <v>0</v>
      </c>
      <c r="AD2758" s="19" t="n">
        <f aca="false">IF(AC2758&gt;0,AC2758*V2758,0)</f>
        <v>0</v>
      </c>
      <c r="AE2758" s="19" t="n">
        <f aca="false">IF(AC2758&gt;0,(M2758-V2758)*AC2758,0)</f>
        <v>0</v>
      </c>
      <c r="AF2758" s="16" t="str">
        <f aca="false">IF(AA2758&lt;&gt;"COMPRAR","",IF(AB2758="",IF(X2758="","",IF(X2758-V2758&lt;0.01,"EMPATE TÉCNICO","")),IF(AB2758&lt;I2758,"ESTOQUE INSUFICIENTE",IF(X2758="","",IF(X2758-V2758&lt;0.01,"EMPATE TÉCNICO","")))))</f>
        <v/>
      </c>
      <c r="AG2758" s="16" t="s">
        <v>564</v>
      </c>
      <c r="AH2758" s="16" t="s">
        <v>528</v>
      </c>
    </row>
    <row r="2759" customFormat="false" ht="15" hidden="false" customHeight="false" outlineLevel="0" collapsed="false">
      <c r="A2759" s="16" t="s">
        <v>8690</v>
      </c>
      <c r="B2759" s="17" t="s">
        <v>8691</v>
      </c>
      <c r="C2759" s="16" t="s">
        <v>558</v>
      </c>
      <c r="D2759" s="16" t="s">
        <v>287</v>
      </c>
      <c r="E2759" s="18" t="n">
        <v>1</v>
      </c>
      <c r="F2759" s="16" t="s">
        <v>43</v>
      </c>
      <c r="G2759" s="18" t="n">
        <v>0</v>
      </c>
      <c r="H2759" s="16" t="n">
        <v>0.3</v>
      </c>
      <c r="I2759" s="18" t="n">
        <v>1</v>
      </c>
      <c r="J2759" s="19" t="n">
        <v>11.78</v>
      </c>
      <c r="K2759" s="19" t="n">
        <v>11.78</v>
      </c>
      <c r="L2759" s="19" t="n">
        <v>11.78</v>
      </c>
      <c r="M2759" s="19" t="n">
        <f aca="false">IF(J2759&gt;0,J2759,K2759)*E2759</f>
        <v>11.78</v>
      </c>
      <c r="N2759" s="20"/>
      <c r="O2759" s="21" t="str">
        <f aca="false">IF(R2759="","",ROUND(R2759*(1-Premissas!$B$4),4))</f>
        <v/>
      </c>
      <c r="P2759" s="22"/>
      <c r="Q2759" s="22"/>
      <c r="R2759" s="23"/>
      <c r="S2759" s="24"/>
      <c r="T2759" s="24"/>
      <c r="U2759" s="25"/>
      <c r="V2759" s="19" t="str">
        <f aca="false">IF(COUNT(N2759:Q2759)=0,"",MIN(N2759:Q2759))</f>
        <v/>
      </c>
      <c r="W2759" s="16" t="str">
        <f aca="false">IF(V2759="","",INDEX($N$4:$Q$4,MATCH(V2759,N2759:Q2759,0)))</f>
        <v/>
      </c>
      <c r="X2759" s="19" t="str">
        <f aca="false">IF(COUNT(N2759:Q2759)&lt;2,"",SMALL(N2759:Q2759,2))</f>
        <v/>
      </c>
      <c r="Y2759" s="26" t="str">
        <f aca="false">IF(OR(V2759="",M2759=0),"",V2759/M2759-1)</f>
        <v/>
      </c>
      <c r="Z2759" s="26" t="str">
        <f aca="false">IF(OR(V2759="",L2759=""),"",V2759/(L2759*E2759)-1)</f>
        <v/>
      </c>
      <c r="AA2759" s="16" t="str">
        <f aca="false">IF(V2759="","SEM OFERTA",IF(OR(Y2759&gt;Premissas!$B$11,Y2759&lt;Premissas!$B$12),"VERIFICAR - UNIDADE/EMBALAGEM",IF(Y2759&gt;Premissas!$B$6,"NÃO COMPRAR - REAJUSTE &gt;5%","COMPRAR")))</f>
        <v>SEM OFERTA</v>
      </c>
      <c r="AB2759" s="18" t="str">
        <f aca="false">IF(W2759="DIMEC",S2759,IF(W2759="MEDCENTRO",U2759,""))</f>
        <v/>
      </c>
      <c r="AC2759" s="18" t="n">
        <f aca="false">IF(AA2759&lt;&gt;"COMPRAR",0,IF(AB2759="",I2759,MIN(I2759,AB2759)))</f>
        <v>0</v>
      </c>
      <c r="AD2759" s="19" t="n">
        <f aca="false">IF(AC2759&gt;0,AC2759*V2759,0)</f>
        <v>0</v>
      </c>
      <c r="AE2759" s="19" t="n">
        <f aca="false">IF(AC2759&gt;0,(M2759-V2759)*AC2759,0)</f>
        <v>0</v>
      </c>
      <c r="AF2759" s="16" t="str">
        <f aca="false">IF(AA2759&lt;&gt;"COMPRAR","",IF(AB2759="",IF(X2759="","",IF(X2759-V2759&lt;0.01,"EMPATE TÉCNICO","")),IF(AB2759&lt;I2759,"ESTOQUE INSUFICIENTE",IF(X2759="","",IF(X2759-V2759&lt;0.01,"EMPATE TÉCNICO","")))))</f>
        <v/>
      </c>
      <c r="AG2759" s="16" t="s">
        <v>139</v>
      </c>
      <c r="AH2759" s="16" t="s">
        <v>528</v>
      </c>
    </row>
    <row r="2760" customFormat="false" ht="15" hidden="false" customHeight="false" outlineLevel="0" collapsed="false">
      <c r="A2760" s="16" t="s">
        <v>8692</v>
      </c>
      <c r="B2760" s="17" t="s">
        <v>8693</v>
      </c>
      <c r="C2760" s="16" t="s">
        <v>8694</v>
      </c>
      <c r="D2760" s="16" t="s">
        <v>762</v>
      </c>
      <c r="E2760" s="18" t="n">
        <v>1</v>
      </c>
      <c r="F2760" s="16" t="s">
        <v>41</v>
      </c>
      <c r="G2760" s="18" t="n">
        <v>1</v>
      </c>
      <c r="H2760" s="16" t="n">
        <v>18.5</v>
      </c>
      <c r="I2760" s="18" t="n">
        <v>47</v>
      </c>
      <c r="J2760" s="19" t="n">
        <v>5.83</v>
      </c>
      <c r="K2760" s="19" t="n">
        <v>5.83</v>
      </c>
      <c r="L2760" s="19" t="n">
        <v>5.83</v>
      </c>
      <c r="M2760" s="19" t="n">
        <f aca="false">IF(J2760&gt;0,J2760,K2760)*E2760</f>
        <v>5.83</v>
      </c>
      <c r="N2760" s="20"/>
      <c r="O2760" s="21" t="str">
        <f aca="false">IF(R2760="","",ROUND(R2760*(1-Premissas!$B$4),4))</f>
        <v/>
      </c>
      <c r="P2760" s="22"/>
      <c r="Q2760" s="22"/>
      <c r="R2760" s="23"/>
      <c r="S2760" s="24"/>
      <c r="T2760" s="24"/>
      <c r="U2760" s="25"/>
      <c r="V2760" s="19" t="str">
        <f aca="false">IF(COUNT(N2760:Q2760)=0,"",MIN(N2760:Q2760))</f>
        <v/>
      </c>
      <c r="W2760" s="16" t="str">
        <f aca="false">IF(V2760="","",INDEX($N$4:$Q$4,MATCH(V2760,N2760:Q2760,0)))</f>
        <v/>
      </c>
      <c r="X2760" s="19" t="str">
        <f aca="false">IF(COUNT(N2760:Q2760)&lt;2,"",SMALL(N2760:Q2760,2))</f>
        <v/>
      </c>
      <c r="Y2760" s="26" t="str">
        <f aca="false">IF(OR(V2760="",M2760=0),"",V2760/M2760-1)</f>
        <v/>
      </c>
      <c r="Z2760" s="26" t="str">
        <f aca="false">IF(OR(V2760="",L2760=""),"",V2760/(L2760*E2760)-1)</f>
        <v/>
      </c>
      <c r="AA2760" s="16" t="str">
        <f aca="false">IF(V2760="","SEM OFERTA",IF(OR(Y2760&gt;Premissas!$B$11,Y2760&lt;Premissas!$B$12),"VERIFICAR - UNIDADE/EMBALAGEM",IF(Y2760&gt;Premissas!$B$6,"NÃO COMPRAR - REAJUSTE &gt;5%","COMPRAR")))</f>
        <v>SEM OFERTA</v>
      </c>
      <c r="AB2760" s="18" t="str">
        <f aca="false">IF(W2760="DIMEC",S2760,IF(W2760="MEDCENTRO",U2760,""))</f>
        <v/>
      </c>
      <c r="AC2760" s="18" t="n">
        <f aca="false">IF(AA2760&lt;&gt;"COMPRAR",0,IF(AB2760="",I2760,MIN(I2760,AB2760)))</f>
        <v>0</v>
      </c>
      <c r="AD2760" s="19" t="n">
        <f aca="false">IF(AC2760&gt;0,AC2760*V2760,0)</f>
        <v>0</v>
      </c>
      <c r="AE2760" s="19" t="n">
        <f aca="false">IF(AC2760&gt;0,(M2760-V2760)*AC2760,0)</f>
        <v>0</v>
      </c>
      <c r="AF2760" s="16" t="str">
        <f aca="false">IF(AA2760&lt;&gt;"COMPRAR","",IF(AB2760="",IF(X2760="","",IF(X2760-V2760&lt;0.01,"EMPATE TÉCNICO","")),IF(AB2760&lt;I2760,"ESTOQUE INSUFICIENTE",IF(X2760="","",IF(X2760-V2760&lt;0.01,"EMPATE TÉCNICO","")))))</f>
        <v/>
      </c>
      <c r="AG2760" s="16" t="s">
        <v>763</v>
      </c>
      <c r="AH2760" s="16" t="s">
        <v>528</v>
      </c>
    </row>
    <row r="2761" customFormat="false" ht="15" hidden="false" customHeight="false" outlineLevel="0" collapsed="false">
      <c r="A2761" s="16" t="s">
        <v>8695</v>
      </c>
      <c r="B2761" s="17" t="s">
        <v>8696</v>
      </c>
      <c r="C2761" s="16" t="s">
        <v>8697</v>
      </c>
      <c r="D2761" s="16" t="s">
        <v>8698</v>
      </c>
      <c r="E2761" s="18" t="n">
        <v>1</v>
      </c>
      <c r="F2761" s="16" t="s">
        <v>42</v>
      </c>
      <c r="G2761" s="18" t="n">
        <v>1</v>
      </c>
      <c r="H2761" s="16" t="n">
        <v>1.2</v>
      </c>
      <c r="I2761" s="18" t="n">
        <v>2</v>
      </c>
      <c r="J2761" s="19" t="n">
        <v>30.457</v>
      </c>
      <c r="K2761" s="19" t="n">
        <v>30.457</v>
      </c>
      <c r="L2761" s="19" t="n">
        <v>30.457</v>
      </c>
      <c r="M2761" s="19" t="n">
        <f aca="false">IF(J2761&gt;0,J2761,K2761)*E2761</f>
        <v>30.457</v>
      </c>
      <c r="N2761" s="20"/>
      <c r="O2761" s="21" t="str">
        <f aca="false">IF(R2761="","",ROUND(R2761*(1-Premissas!$B$4),4))</f>
        <v/>
      </c>
      <c r="P2761" s="22"/>
      <c r="Q2761" s="22"/>
      <c r="R2761" s="23"/>
      <c r="S2761" s="24"/>
      <c r="T2761" s="24"/>
      <c r="U2761" s="25"/>
      <c r="V2761" s="19" t="str">
        <f aca="false">IF(COUNT(N2761:Q2761)=0,"",MIN(N2761:Q2761))</f>
        <v/>
      </c>
      <c r="W2761" s="16" t="str">
        <f aca="false">IF(V2761="","",INDEX($N$4:$Q$4,MATCH(V2761,N2761:Q2761,0)))</f>
        <v/>
      </c>
      <c r="X2761" s="19" t="str">
        <f aca="false">IF(COUNT(N2761:Q2761)&lt;2,"",SMALL(N2761:Q2761,2))</f>
        <v/>
      </c>
      <c r="Y2761" s="26" t="str">
        <f aca="false">IF(OR(V2761="",M2761=0),"",V2761/M2761-1)</f>
        <v/>
      </c>
      <c r="Z2761" s="26" t="str">
        <f aca="false">IF(OR(V2761="",L2761=""),"",V2761/(L2761*E2761)-1)</f>
        <v/>
      </c>
      <c r="AA2761" s="16" t="str">
        <f aca="false">IF(V2761="","SEM OFERTA",IF(OR(Y2761&gt;Premissas!$B$11,Y2761&lt;Premissas!$B$12),"VERIFICAR - UNIDADE/EMBALAGEM",IF(Y2761&gt;Premissas!$B$6,"NÃO COMPRAR - REAJUSTE &gt;5%","COMPRAR")))</f>
        <v>SEM OFERTA</v>
      </c>
      <c r="AB2761" s="18" t="str">
        <f aca="false">IF(W2761="DIMEC",S2761,IF(W2761="MEDCENTRO",U2761,""))</f>
        <v/>
      </c>
      <c r="AC2761" s="18" t="n">
        <f aca="false">IF(AA2761&lt;&gt;"COMPRAR",0,IF(AB2761="",I2761,MIN(I2761,AB2761)))</f>
        <v>0</v>
      </c>
      <c r="AD2761" s="19" t="n">
        <f aca="false">IF(AC2761&gt;0,AC2761*V2761,0)</f>
        <v>0</v>
      </c>
      <c r="AE2761" s="19" t="n">
        <f aca="false">IF(AC2761&gt;0,(M2761-V2761)*AC2761,0)</f>
        <v>0</v>
      </c>
      <c r="AF2761" s="16" t="str">
        <f aca="false">IF(AA2761&lt;&gt;"COMPRAR","",IF(AB2761="",IF(X2761="","",IF(X2761-V2761&lt;0.01,"EMPATE TÉCNICO","")),IF(AB2761&lt;I2761,"ESTOQUE INSUFICIENTE",IF(X2761="","",IF(X2761-V2761&lt;0.01,"EMPATE TÉCNICO","")))))</f>
        <v/>
      </c>
      <c r="AG2761" s="16" t="s">
        <v>547</v>
      </c>
      <c r="AH2761" s="16" t="s">
        <v>528</v>
      </c>
    </row>
    <row r="2762" customFormat="false" ht="15" hidden="false" customHeight="false" outlineLevel="0" collapsed="false">
      <c r="A2762" s="16" t="s">
        <v>8699</v>
      </c>
      <c r="B2762" s="17" t="s">
        <v>8700</v>
      </c>
      <c r="C2762" s="16" t="s">
        <v>574</v>
      </c>
      <c r="D2762" s="16" t="s">
        <v>563</v>
      </c>
      <c r="E2762" s="18" t="n">
        <v>1</v>
      </c>
      <c r="F2762" s="16" t="s">
        <v>41</v>
      </c>
      <c r="G2762" s="18" t="n">
        <v>48</v>
      </c>
      <c r="H2762" s="16" t="n">
        <v>20</v>
      </c>
      <c r="I2762" s="18" t="n">
        <v>4</v>
      </c>
      <c r="J2762" s="19" t="n">
        <v>3.91</v>
      </c>
      <c r="K2762" s="19" t="n">
        <v>3.91</v>
      </c>
      <c r="L2762" s="19" t="n">
        <v>3.91</v>
      </c>
      <c r="M2762" s="19" t="n">
        <f aca="false">IF(J2762&gt;0,J2762,K2762)*E2762</f>
        <v>3.91</v>
      </c>
      <c r="N2762" s="20"/>
      <c r="O2762" s="21" t="str">
        <f aca="false">IF(R2762="","",ROUND(R2762*(1-Premissas!$B$4),4))</f>
        <v/>
      </c>
      <c r="P2762" s="22"/>
      <c r="Q2762" s="22"/>
      <c r="R2762" s="23"/>
      <c r="S2762" s="24"/>
      <c r="T2762" s="24"/>
      <c r="U2762" s="25"/>
      <c r="V2762" s="19" t="str">
        <f aca="false">IF(COUNT(N2762:Q2762)=0,"",MIN(N2762:Q2762))</f>
        <v/>
      </c>
      <c r="W2762" s="16" t="str">
        <f aca="false">IF(V2762="","",INDEX($N$4:$Q$4,MATCH(V2762,N2762:Q2762,0)))</f>
        <v/>
      </c>
      <c r="X2762" s="19" t="str">
        <f aca="false">IF(COUNT(N2762:Q2762)&lt;2,"",SMALL(N2762:Q2762,2))</f>
        <v/>
      </c>
      <c r="Y2762" s="26" t="str">
        <f aca="false">IF(OR(V2762="",M2762=0),"",V2762/M2762-1)</f>
        <v/>
      </c>
      <c r="Z2762" s="26" t="str">
        <f aca="false">IF(OR(V2762="",L2762=""),"",V2762/(L2762*E2762)-1)</f>
        <v/>
      </c>
      <c r="AA2762" s="16" t="str">
        <f aca="false">IF(V2762="","SEM OFERTA",IF(OR(Y2762&gt;Premissas!$B$11,Y2762&lt;Premissas!$B$12),"VERIFICAR - UNIDADE/EMBALAGEM",IF(Y2762&gt;Premissas!$B$6,"NÃO COMPRAR - REAJUSTE &gt;5%","COMPRAR")))</f>
        <v>SEM OFERTA</v>
      </c>
      <c r="AB2762" s="18" t="str">
        <f aca="false">IF(W2762="DIMEC",S2762,IF(W2762="MEDCENTRO",U2762,""))</f>
        <v/>
      </c>
      <c r="AC2762" s="18" t="n">
        <f aca="false">IF(AA2762&lt;&gt;"COMPRAR",0,IF(AB2762="",I2762,MIN(I2762,AB2762)))</f>
        <v>0</v>
      </c>
      <c r="AD2762" s="19" t="n">
        <f aca="false">IF(AC2762&gt;0,AC2762*V2762,0)</f>
        <v>0</v>
      </c>
      <c r="AE2762" s="19" t="n">
        <f aca="false">IF(AC2762&gt;0,(M2762-V2762)*AC2762,0)</f>
        <v>0</v>
      </c>
      <c r="AF2762" s="16" t="str">
        <f aca="false">IF(AA2762&lt;&gt;"COMPRAR","",IF(AB2762="",IF(X2762="","",IF(X2762-V2762&lt;0.01,"EMPATE TÉCNICO","")),IF(AB2762&lt;I2762,"ESTOQUE INSUFICIENTE",IF(X2762="","",IF(X2762-V2762&lt;0.01,"EMPATE TÉCNICO","")))))</f>
        <v/>
      </c>
      <c r="AG2762" s="16" t="s">
        <v>564</v>
      </c>
      <c r="AH2762" s="16" t="s">
        <v>528</v>
      </c>
    </row>
    <row r="2763" customFormat="false" ht="15" hidden="false" customHeight="false" outlineLevel="0" collapsed="false">
      <c r="A2763" s="16" t="s">
        <v>8701</v>
      </c>
      <c r="B2763" s="17" t="s">
        <v>8702</v>
      </c>
      <c r="C2763" s="16" t="s">
        <v>8703</v>
      </c>
      <c r="D2763" s="16" t="s">
        <v>527</v>
      </c>
      <c r="E2763" s="18" t="n">
        <v>1</v>
      </c>
      <c r="F2763" s="16" t="s">
        <v>41</v>
      </c>
      <c r="G2763" s="18" t="n">
        <v>0</v>
      </c>
      <c r="H2763" s="16" t="n">
        <v>7.5</v>
      </c>
      <c r="I2763" s="18" t="n">
        <v>20</v>
      </c>
      <c r="J2763" s="19" t="n">
        <v>7.57333333333333</v>
      </c>
      <c r="K2763" s="19" t="n">
        <v>7.57333333333333</v>
      </c>
      <c r="L2763" s="19" t="n">
        <v>7.5733</v>
      </c>
      <c r="M2763" s="19" t="n">
        <f aca="false">IF(J2763&gt;0,J2763,K2763)*E2763</f>
        <v>7.57333333333333</v>
      </c>
      <c r="N2763" s="20"/>
      <c r="O2763" s="21" t="str">
        <f aca="false">IF(R2763="","",ROUND(R2763*(1-Premissas!$B$4),4))</f>
        <v/>
      </c>
      <c r="P2763" s="22"/>
      <c r="Q2763" s="22"/>
      <c r="R2763" s="23"/>
      <c r="S2763" s="24"/>
      <c r="T2763" s="24"/>
      <c r="U2763" s="25"/>
      <c r="V2763" s="19" t="str">
        <f aca="false">IF(COUNT(N2763:Q2763)=0,"",MIN(N2763:Q2763))</f>
        <v/>
      </c>
      <c r="W2763" s="16" t="str">
        <f aca="false">IF(V2763="","",INDEX($N$4:$Q$4,MATCH(V2763,N2763:Q2763,0)))</f>
        <v/>
      </c>
      <c r="X2763" s="19" t="str">
        <f aca="false">IF(COUNT(N2763:Q2763)&lt;2,"",SMALL(N2763:Q2763,2))</f>
        <v/>
      </c>
      <c r="Y2763" s="26" t="str">
        <f aca="false">IF(OR(V2763="",M2763=0),"",V2763/M2763-1)</f>
        <v/>
      </c>
      <c r="Z2763" s="26" t="str">
        <f aca="false">IF(OR(V2763="",L2763=""),"",V2763/(L2763*E2763)-1)</f>
        <v/>
      </c>
      <c r="AA2763" s="16" t="str">
        <f aca="false">IF(V2763="","SEM OFERTA",IF(OR(Y2763&gt;Premissas!$B$11,Y2763&lt;Premissas!$B$12),"VERIFICAR - UNIDADE/EMBALAGEM",IF(Y2763&gt;Premissas!$B$6,"NÃO COMPRAR - REAJUSTE &gt;5%","COMPRAR")))</f>
        <v>SEM OFERTA</v>
      </c>
      <c r="AB2763" s="18" t="str">
        <f aca="false">IF(W2763="DIMEC",S2763,IF(W2763="MEDCENTRO",U2763,""))</f>
        <v/>
      </c>
      <c r="AC2763" s="18" t="n">
        <f aca="false">IF(AA2763&lt;&gt;"COMPRAR",0,IF(AB2763="",I2763,MIN(I2763,AB2763)))</f>
        <v>0</v>
      </c>
      <c r="AD2763" s="19" t="n">
        <f aca="false">IF(AC2763&gt;0,AC2763*V2763,0)</f>
        <v>0</v>
      </c>
      <c r="AE2763" s="19" t="n">
        <f aca="false">IF(AC2763&gt;0,(M2763-V2763)*AC2763,0)</f>
        <v>0</v>
      </c>
      <c r="AF2763" s="16" t="str">
        <f aca="false">IF(AA2763&lt;&gt;"COMPRAR","",IF(AB2763="",IF(X2763="","",IF(X2763-V2763&lt;0.01,"EMPATE TÉCNICO","")),IF(AB2763&lt;I2763,"ESTOQUE INSUFICIENTE",IF(X2763="","",IF(X2763-V2763&lt;0.01,"EMPATE TÉCNICO","")))))</f>
        <v/>
      </c>
      <c r="AG2763" s="16" t="s">
        <v>547</v>
      </c>
      <c r="AH2763" s="16" t="s">
        <v>528</v>
      </c>
    </row>
    <row r="2764" customFormat="false" ht="15" hidden="false" customHeight="false" outlineLevel="0" collapsed="false">
      <c r="A2764" s="16" t="s">
        <v>8704</v>
      </c>
      <c r="B2764" s="17" t="s">
        <v>8705</v>
      </c>
      <c r="C2764" s="16" t="s">
        <v>8706</v>
      </c>
      <c r="D2764" s="16" t="s">
        <v>546</v>
      </c>
      <c r="E2764" s="18" t="n">
        <v>1</v>
      </c>
      <c r="F2764" s="16" t="s">
        <v>41</v>
      </c>
      <c r="G2764" s="18" t="n">
        <v>0</v>
      </c>
      <c r="H2764" s="16" t="n">
        <v>6.8</v>
      </c>
      <c r="I2764" s="18" t="n">
        <v>18</v>
      </c>
      <c r="J2764" s="19" t="n">
        <v>40.9233333333333</v>
      </c>
      <c r="K2764" s="19" t="n">
        <v>40.9233333333333</v>
      </c>
      <c r="L2764" s="19" t="n">
        <v>39.87</v>
      </c>
      <c r="M2764" s="19" t="n">
        <f aca="false">IF(J2764&gt;0,J2764,K2764)*E2764</f>
        <v>40.9233333333333</v>
      </c>
      <c r="N2764" s="20"/>
      <c r="O2764" s="21" t="str">
        <f aca="false">IF(R2764="","",ROUND(R2764*(1-Premissas!$B$4),4))</f>
        <v/>
      </c>
      <c r="P2764" s="22"/>
      <c r="Q2764" s="22"/>
      <c r="R2764" s="23"/>
      <c r="S2764" s="24"/>
      <c r="T2764" s="24"/>
      <c r="U2764" s="25"/>
      <c r="V2764" s="19" t="str">
        <f aca="false">IF(COUNT(N2764:Q2764)=0,"",MIN(N2764:Q2764))</f>
        <v/>
      </c>
      <c r="W2764" s="16" t="str">
        <f aca="false">IF(V2764="","",INDEX($N$4:$Q$4,MATCH(V2764,N2764:Q2764,0)))</f>
        <v/>
      </c>
      <c r="X2764" s="19" t="str">
        <f aca="false">IF(COUNT(N2764:Q2764)&lt;2,"",SMALL(N2764:Q2764,2))</f>
        <v/>
      </c>
      <c r="Y2764" s="26" t="str">
        <f aca="false">IF(OR(V2764="",M2764=0),"",V2764/M2764-1)</f>
        <v/>
      </c>
      <c r="Z2764" s="26" t="str">
        <f aca="false">IF(OR(V2764="",L2764=""),"",V2764/(L2764*E2764)-1)</f>
        <v/>
      </c>
      <c r="AA2764" s="16" t="str">
        <f aca="false">IF(V2764="","SEM OFERTA",IF(OR(Y2764&gt;Premissas!$B$11,Y2764&lt;Premissas!$B$12),"VERIFICAR - UNIDADE/EMBALAGEM",IF(Y2764&gt;Premissas!$B$6,"NÃO COMPRAR - REAJUSTE &gt;5%","COMPRAR")))</f>
        <v>SEM OFERTA</v>
      </c>
      <c r="AB2764" s="18" t="str">
        <f aca="false">IF(W2764="DIMEC",S2764,IF(W2764="MEDCENTRO",U2764,""))</f>
        <v/>
      </c>
      <c r="AC2764" s="18" t="n">
        <f aca="false">IF(AA2764&lt;&gt;"COMPRAR",0,IF(AB2764="",I2764,MIN(I2764,AB2764)))</f>
        <v>0</v>
      </c>
      <c r="AD2764" s="19" t="n">
        <f aca="false">IF(AC2764&gt;0,AC2764*V2764,0)</f>
        <v>0</v>
      </c>
      <c r="AE2764" s="19" t="n">
        <f aca="false">IF(AC2764&gt;0,(M2764-V2764)*AC2764,0)</f>
        <v>0</v>
      </c>
      <c r="AF2764" s="16" t="str">
        <f aca="false">IF(AA2764&lt;&gt;"COMPRAR","",IF(AB2764="",IF(X2764="","",IF(X2764-V2764&lt;0.01,"EMPATE TÉCNICO","")),IF(AB2764&lt;I2764,"ESTOQUE INSUFICIENTE",IF(X2764="","",IF(X2764-V2764&lt;0.01,"EMPATE TÉCNICO","")))))</f>
        <v/>
      </c>
      <c r="AG2764" s="16" t="s">
        <v>520</v>
      </c>
      <c r="AH2764" s="16" t="s">
        <v>528</v>
      </c>
    </row>
    <row r="2765" customFormat="false" ht="15" hidden="false" customHeight="false" outlineLevel="0" collapsed="false">
      <c r="A2765" s="16" t="s">
        <v>8707</v>
      </c>
      <c r="B2765" s="17" t="s">
        <v>8708</v>
      </c>
      <c r="C2765" s="16" t="s">
        <v>8709</v>
      </c>
      <c r="D2765" s="16" t="s">
        <v>546</v>
      </c>
      <c r="E2765" s="18" t="n">
        <v>1</v>
      </c>
      <c r="F2765" s="16" t="s">
        <v>42</v>
      </c>
      <c r="G2765" s="18" t="n">
        <v>0</v>
      </c>
      <c r="H2765" s="16" t="n">
        <v>0.4</v>
      </c>
      <c r="I2765" s="18" t="n">
        <v>1</v>
      </c>
      <c r="J2765" s="19" t="n">
        <v>38.3225</v>
      </c>
      <c r="K2765" s="19" t="n">
        <v>38.3225</v>
      </c>
      <c r="L2765" s="19" t="n">
        <v>38.3225</v>
      </c>
      <c r="M2765" s="19" t="n">
        <f aca="false">IF(J2765&gt;0,J2765,K2765)*E2765</f>
        <v>38.3225</v>
      </c>
      <c r="N2765" s="20"/>
      <c r="O2765" s="21" t="str">
        <f aca="false">IF(R2765="","",ROUND(R2765*(1-Premissas!$B$4),4))</f>
        <v/>
      </c>
      <c r="P2765" s="22"/>
      <c r="Q2765" s="22"/>
      <c r="R2765" s="23"/>
      <c r="S2765" s="24"/>
      <c r="T2765" s="24"/>
      <c r="U2765" s="25"/>
      <c r="V2765" s="19" t="str">
        <f aca="false">IF(COUNT(N2765:Q2765)=0,"",MIN(N2765:Q2765))</f>
        <v/>
      </c>
      <c r="W2765" s="16" t="str">
        <f aca="false">IF(V2765="","",INDEX($N$4:$Q$4,MATCH(V2765,N2765:Q2765,0)))</f>
        <v/>
      </c>
      <c r="X2765" s="19" t="str">
        <f aca="false">IF(COUNT(N2765:Q2765)&lt;2,"",SMALL(N2765:Q2765,2))</f>
        <v/>
      </c>
      <c r="Y2765" s="26" t="str">
        <f aca="false">IF(OR(V2765="",M2765=0),"",V2765/M2765-1)</f>
        <v/>
      </c>
      <c r="Z2765" s="26" t="str">
        <f aca="false">IF(OR(V2765="",L2765=""),"",V2765/(L2765*E2765)-1)</f>
        <v/>
      </c>
      <c r="AA2765" s="16" t="str">
        <f aca="false">IF(V2765="","SEM OFERTA",IF(OR(Y2765&gt;Premissas!$B$11,Y2765&lt;Premissas!$B$12),"VERIFICAR - UNIDADE/EMBALAGEM",IF(Y2765&gt;Premissas!$B$6,"NÃO COMPRAR - REAJUSTE &gt;5%","COMPRAR")))</f>
        <v>SEM OFERTA</v>
      </c>
      <c r="AB2765" s="18" t="str">
        <f aca="false">IF(W2765="DIMEC",S2765,IF(W2765="MEDCENTRO",U2765,""))</f>
        <v/>
      </c>
      <c r="AC2765" s="18" t="n">
        <f aca="false">IF(AA2765&lt;&gt;"COMPRAR",0,IF(AB2765="",I2765,MIN(I2765,AB2765)))</f>
        <v>0</v>
      </c>
      <c r="AD2765" s="19" t="n">
        <f aca="false">IF(AC2765&gt;0,AC2765*V2765,0)</f>
        <v>0</v>
      </c>
      <c r="AE2765" s="19" t="n">
        <f aca="false">IF(AC2765&gt;0,(M2765-V2765)*AC2765,0)</f>
        <v>0</v>
      </c>
      <c r="AF2765" s="16" t="str">
        <f aca="false">IF(AA2765&lt;&gt;"COMPRAR","",IF(AB2765="",IF(X2765="","",IF(X2765-V2765&lt;0.01,"EMPATE TÉCNICO","")),IF(AB2765&lt;I2765,"ESTOQUE INSUFICIENTE",IF(X2765="","",IF(X2765-V2765&lt;0.01,"EMPATE TÉCNICO","")))))</f>
        <v/>
      </c>
      <c r="AG2765" s="16" t="s">
        <v>547</v>
      </c>
      <c r="AH2765" s="16" t="s">
        <v>528</v>
      </c>
    </row>
    <row r="2766" customFormat="false" ht="15" hidden="false" customHeight="false" outlineLevel="0" collapsed="false">
      <c r="A2766" s="16" t="s">
        <v>8710</v>
      </c>
      <c r="B2766" s="17" t="s">
        <v>8711</v>
      </c>
      <c r="C2766" s="16" t="s">
        <v>8712</v>
      </c>
      <c r="D2766" s="16" t="s">
        <v>527</v>
      </c>
      <c r="E2766" s="18" t="n">
        <v>1</v>
      </c>
      <c r="F2766" s="16" t="s">
        <v>43</v>
      </c>
      <c r="G2766" s="18" t="n">
        <v>3</v>
      </c>
      <c r="H2766" s="16" t="n">
        <v>4.3</v>
      </c>
      <c r="I2766" s="18" t="n">
        <v>9</v>
      </c>
      <c r="J2766" s="19" t="n">
        <v>5.65857142857143</v>
      </c>
      <c r="K2766" s="19" t="n">
        <v>5.65857142857143</v>
      </c>
      <c r="L2766" s="19" t="n">
        <v>5.6586</v>
      </c>
      <c r="M2766" s="19" t="n">
        <f aca="false">IF(J2766&gt;0,J2766,K2766)*E2766</f>
        <v>5.65857142857143</v>
      </c>
      <c r="N2766" s="20"/>
      <c r="O2766" s="21" t="str">
        <f aca="false">IF(R2766="","",ROUND(R2766*(1-Premissas!$B$4),4))</f>
        <v/>
      </c>
      <c r="P2766" s="22"/>
      <c r="Q2766" s="22"/>
      <c r="R2766" s="23"/>
      <c r="S2766" s="24"/>
      <c r="T2766" s="24"/>
      <c r="U2766" s="25"/>
      <c r="V2766" s="19" t="str">
        <f aca="false">IF(COUNT(N2766:Q2766)=0,"",MIN(N2766:Q2766))</f>
        <v/>
      </c>
      <c r="W2766" s="16" t="str">
        <f aca="false">IF(V2766="","",INDEX($N$4:$Q$4,MATCH(V2766,N2766:Q2766,0)))</f>
        <v/>
      </c>
      <c r="X2766" s="19" t="str">
        <f aca="false">IF(COUNT(N2766:Q2766)&lt;2,"",SMALL(N2766:Q2766,2))</f>
        <v/>
      </c>
      <c r="Y2766" s="26" t="str">
        <f aca="false">IF(OR(V2766="",M2766=0),"",V2766/M2766-1)</f>
        <v/>
      </c>
      <c r="Z2766" s="26" t="str">
        <f aca="false">IF(OR(V2766="",L2766=""),"",V2766/(L2766*E2766)-1)</f>
        <v/>
      </c>
      <c r="AA2766" s="16" t="str">
        <f aca="false">IF(V2766="","SEM OFERTA",IF(OR(Y2766&gt;Premissas!$B$11,Y2766&lt;Premissas!$B$12),"VERIFICAR - UNIDADE/EMBALAGEM",IF(Y2766&gt;Premissas!$B$6,"NÃO COMPRAR - REAJUSTE &gt;5%","COMPRAR")))</f>
        <v>SEM OFERTA</v>
      </c>
      <c r="AB2766" s="18" t="str">
        <f aca="false">IF(W2766="DIMEC",S2766,IF(W2766="MEDCENTRO",U2766,""))</f>
        <v/>
      </c>
      <c r="AC2766" s="18" t="n">
        <f aca="false">IF(AA2766&lt;&gt;"COMPRAR",0,IF(AB2766="",I2766,MIN(I2766,AB2766)))</f>
        <v>0</v>
      </c>
      <c r="AD2766" s="19" t="n">
        <f aca="false">IF(AC2766&gt;0,AC2766*V2766,0)</f>
        <v>0</v>
      </c>
      <c r="AE2766" s="19" t="n">
        <f aca="false">IF(AC2766&gt;0,(M2766-V2766)*AC2766,0)</f>
        <v>0</v>
      </c>
      <c r="AF2766" s="16" t="str">
        <f aca="false">IF(AA2766&lt;&gt;"COMPRAR","",IF(AB2766="",IF(X2766="","",IF(X2766-V2766&lt;0.01,"EMPATE TÉCNICO","")),IF(AB2766&lt;I2766,"ESTOQUE INSUFICIENTE",IF(X2766="","",IF(X2766-V2766&lt;0.01,"EMPATE TÉCNICO","")))))</f>
        <v/>
      </c>
      <c r="AG2766" s="16" t="s">
        <v>547</v>
      </c>
      <c r="AH2766" s="16" t="s">
        <v>528</v>
      </c>
    </row>
    <row r="2767" customFormat="false" ht="15" hidden="false" customHeight="false" outlineLevel="0" collapsed="false">
      <c r="A2767" s="16" t="s">
        <v>8713</v>
      </c>
      <c r="B2767" s="17" t="s">
        <v>8714</v>
      </c>
      <c r="C2767" s="16" t="s">
        <v>589</v>
      </c>
      <c r="D2767" s="16" t="s">
        <v>546</v>
      </c>
      <c r="E2767" s="18" t="n">
        <v>1</v>
      </c>
      <c r="F2767" s="16" t="s">
        <v>43</v>
      </c>
      <c r="G2767" s="18" t="n">
        <v>0</v>
      </c>
      <c r="H2767" s="16" t="n">
        <v>1.3</v>
      </c>
      <c r="I2767" s="18" t="n">
        <v>4</v>
      </c>
      <c r="J2767" s="19" t="n">
        <v>2.67</v>
      </c>
      <c r="K2767" s="19" t="n">
        <v>2.67</v>
      </c>
      <c r="L2767" s="19" t="n">
        <v>2.43</v>
      </c>
      <c r="M2767" s="19" t="n">
        <f aca="false">IF(J2767&gt;0,J2767,K2767)*E2767</f>
        <v>2.67</v>
      </c>
      <c r="N2767" s="20"/>
      <c r="O2767" s="21" t="str">
        <f aca="false">IF(R2767="","",ROUND(R2767*(1-Premissas!$B$4),4))</f>
        <v/>
      </c>
      <c r="P2767" s="22"/>
      <c r="Q2767" s="22"/>
      <c r="R2767" s="23"/>
      <c r="S2767" s="24"/>
      <c r="T2767" s="24"/>
      <c r="U2767" s="25"/>
      <c r="V2767" s="19" t="str">
        <f aca="false">IF(COUNT(N2767:Q2767)=0,"",MIN(N2767:Q2767))</f>
        <v/>
      </c>
      <c r="W2767" s="16" t="str">
        <f aca="false">IF(V2767="","",INDEX($N$4:$Q$4,MATCH(V2767,N2767:Q2767,0)))</f>
        <v/>
      </c>
      <c r="X2767" s="19" t="str">
        <f aca="false">IF(COUNT(N2767:Q2767)&lt;2,"",SMALL(N2767:Q2767,2))</f>
        <v/>
      </c>
      <c r="Y2767" s="26" t="str">
        <f aca="false">IF(OR(V2767="",M2767=0),"",V2767/M2767-1)</f>
        <v/>
      </c>
      <c r="Z2767" s="26" t="str">
        <f aca="false">IF(OR(V2767="",L2767=""),"",V2767/(L2767*E2767)-1)</f>
        <v/>
      </c>
      <c r="AA2767" s="16" t="str">
        <f aca="false">IF(V2767="","SEM OFERTA",IF(OR(Y2767&gt;Premissas!$B$11,Y2767&lt;Premissas!$B$12),"VERIFICAR - UNIDADE/EMBALAGEM",IF(Y2767&gt;Premissas!$B$6,"NÃO COMPRAR - REAJUSTE &gt;5%","COMPRAR")))</f>
        <v>SEM OFERTA</v>
      </c>
      <c r="AB2767" s="18" t="str">
        <f aca="false">IF(W2767="DIMEC",S2767,IF(W2767="MEDCENTRO",U2767,""))</f>
        <v/>
      </c>
      <c r="AC2767" s="18" t="n">
        <f aca="false">IF(AA2767&lt;&gt;"COMPRAR",0,IF(AB2767="",I2767,MIN(I2767,AB2767)))</f>
        <v>0</v>
      </c>
      <c r="AD2767" s="19" t="n">
        <f aca="false">IF(AC2767&gt;0,AC2767*V2767,0)</f>
        <v>0</v>
      </c>
      <c r="AE2767" s="19" t="n">
        <f aca="false">IF(AC2767&gt;0,(M2767-V2767)*AC2767,0)</f>
        <v>0</v>
      </c>
      <c r="AF2767" s="16" t="str">
        <f aca="false">IF(AA2767&lt;&gt;"COMPRAR","",IF(AB2767="",IF(X2767="","",IF(X2767-V2767&lt;0.01,"EMPATE TÉCNICO","")),IF(AB2767&lt;I2767,"ESTOQUE INSUFICIENTE",IF(X2767="","",IF(X2767-V2767&lt;0.01,"EMPATE TÉCNICO","")))))</f>
        <v/>
      </c>
      <c r="AG2767" s="16" t="s">
        <v>520</v>
      </c>
      <c r="AH2767" s="16" t="s">
        <v>528</v>
      </c>
    </row>
    <row r="2768" customFormat="false" ht="15" hidden="false" customHeight="false" outlineLevel="0" collapsed="false">
      <c r="A2768" s="16" t="s">
        <v>8715</v>
      </c>
      <c r="B2768" s="17" t="s">
        <v>8716</v>
      </c>
      <c r="C2768" s="16" t="s">
        <v>589</v>
      </c>
      <c r="D2768" s="16" t="s">
        <v>8717</v>
      </c>
      <c r="E2768" s="18" t="n">
        <v>1</v>
      </c>
      <c r="F2768" s="16" t="s">
        <v>43</v>
      </c>
      <c r="G2768" s="18" t="n">
        <v>1</v>
      </c>
      <c r="H2768" s="16" t="n">
        <v>0.7</v>
      </c>
      <c r="I2768" s="18" t="n">
        <v>1</v>
      </c>
      <c r="J2768" s="19" t="n">
        <v>1.98</v>
      </c>
      <c r="K2768" s="19" t="n">
        <v>1.98</v>
      </c>
      <c r="L2768" s="19" t="n">
        <v>1.98</v>
      </c>
      <c r="M2768" s="19" t="n">
        <f aca="false">IF(J2768&gt;0,J2768,K2768)*E2768</f>
        <v>1.98</v>
      </c>
      <c r="N2768" s="20"/>
      <c r="O2768" s="21" t="str">
        <f aca="false">IF(R2768="","",ROUND(R2768*(1-Premissas!$B$4),4))</f>
        <v/>
      </c>
      <c r="P2768" s="22"/>
      <c r="Q2768" s="22"/>
      <c r="R2768" s="23"/>
      <c r="S2768" s="24"/>
      <c r="T2768" s="24"/>
      <c r="U2768" s="25"/>
      <c r="V2768" s="19" t="str">
        <f aca="false">IF(COUNT(N2768:Q2768)=0,"",MIN(N2768:Q2768))</f>
        <v/>
      </c>
      <c r="W2768" s="16" t="str">
        <f aca="false">IF(V2768="","",INDEX($N$4:$Q$4,MATCH(V2768,N2768:Q2768,0)))</f>
        <v/>
      </c>
      <c r="X2768" s="19" t="str">
        <f aca="false">IF(COUNT(N2768:Q2768)&lt;2,"",SMALL(N2768:Q2768,2))</f>
        <v/>
      </c>
      <c r="Y2768" s="26" t="str">
        <f aca="false">IF(OR(V2768="",M2768=0),"",V2768/M2768-1)</f>
        <v/>
      </c>
      <c r="Z2768" s="26" t="str">
        <f aca="false">IF(OR(V2768="",L2768=""),"",V2768/(L2768*E2768)-1)</f>
        <v/>
      </c>
      <c r="AA2768" s="16" t="str">
        <f aca="false">IF(V2768="","SEM OFERTA",IF(OR(Y2768&gt;Premissas!$B$11,Y2768&lt;Premissas!$B$12),"VERIFICAR - UNIDADE/EMBALAGEM",IF(Y2768&gt;Premissas!$B$6,"NÃO COMPRAR - REAJUSTE &gt;5%","COMPRAR")))</f>
        <v>SEM OFERTA</v>
      </c>
      <c r="AB2768" s="18" t="str">
        <f aca="false">IF(W2768="DIMEC",S2768,IF(W2768="MEDCENTRO",U2768,""))</f>
        <v/>
      </c>
      <c r="AC2768" s="18" t="n">
        <f aca="false">IF(AA2768&lt;&gt;"COMPRAR",0,IF(AB2768="",I2768,MIN(I2768,AB2768)))</f>
        <v>0</v>
      </c>
      <c r="AD2768" s="19" t="n">
        <f aca="false">IF(AC2768&gt;0,AC2768*V2768,0)</f>
        <v>0</v>
      </c>
      <c r="AE2768" s="19" t="n">
        <f aca="false">IF(AC2768&gt;0,(M2768-V2768)*AC2768,0)</f>
        <v>0</v>
      </c>
      <c r="AF2768" s="16" t="str">
        <f aca="false">IF(AA2768&lt;&gt;"COMPRAR","",IF(AB2768="",IF(X2768="","",IF(X2768-V2768&lt;0.01,"EMPATE TÉCNICO","")),IF(AB2768&lt;I2768,"ESTOQUE INSUFICIENTE",IF(X2768="","",IF(X2768-V2768&lt;0.01,"EMPATE TÉCNICO","")))))</f>
        <v/>
      </c>
      <c r="AG2768" s="16" t="s">
        <v>490</v>
      </c>
      <c r="AH2768" s="16" t="s">
        <v>528</v>
      </c>
    </row>
    <row r="2769" customFormat="false" ht="15" hidden="false" customHeight="false" outlineLevel="0" collapsed="false">
      <c r="A2769" s="16" t="s">
        <v>8718</v>
      </c>
      <c r="B2769" s="17" t="s">
        <v>8719</v>
      </c>
      <c r="C2769" s="16" t="s">
        <v>8720</v>
      </c>
      <c r="D2769" s="16" t="s">
        <v>536</v>
      </c>
      <c r="E2769" s="18" t="n">
        <v>1</v>
      </c>
      <c r="F2769" s="16" t="s">
        <v>43</v>
      </c>
      <c r="G2769" s="18" t="n">
        <v>0</v>
      </c>
      <c r="H2769" s="16" t="n">
        <v>1.9</v>
      </c>
      <c r="I2769" s="18" t="n">
        <v>5</v>
      </c>
      <c r="J2769" s="19" t="n">
        <v>8.79</v>
      </c>
      <c r="K2769" s="19" t="n">
        <v>8.79</v>
      </c>
      <c r="L2769" s="19" t="n">
        <v>8.79</v>
      </c>
      <c r="M2769" s="19" t="n">
        <f aca="false">IF(J2769&gt;0,J2769,K2769)*E2769</f>
        <v>8.79</v>
      </c>
      <c r="N2769" s="20"/>
      <c r="O2769" s="21" t="str">
        <f aca="false">IF(R2769="","",ROUND(R2769*(1-Premissas!$B$4),4))</f>
        <v/>
      </c>
      <c r="P2769" s="22"/>
      <c r="Q2769" s="22"/>
      <c r="R2769" s="23"/>
      <c r="S2769" s="24"/>
      <c r="T2769" s="24"/>
      <c r="U2769" s="25"/>
      <c r="V2769" s="19" t="str">
        <f aca="false">IF(COUNT(N2769:Q2769)=0,"",MIN(N2769:Q2769))</f>
        <v/>
      </c>
      <c r="W2769" s="16" t="str">
        <f aca="false">IF(V2769="","",INDEX($N$4:$Q$4,MATCH(V2769,N2769:Q2769,0)))</f>
        <v/>
      </c>
      <c r="X2769" s="19" t="str">
        <f aca="false">IF(COUNT(N2769:Q2769)&lt;2,"",SMALL(N2769:Q2769,2))</f>
        <v/>
      </c>
      <c r="Y2769" s="26" t="str">
        <f aca="false">IF(OR(V2769="",M2769=0),"",V2769/M2769-1)</f>
        <v/>
      </c>
      <c r="Z2769" s="26" t="str">
        <f aca="false">IF(OR(V2769="",L2769=""),"",V2769/(L2769*E2769)-1)</f>
        <v/>
      </c>
      <c r="AA2769" s="16" t="str">
        <f aca="false">IF(V2769="","SEM OFERTA",IF(OR(Y2769&gt;Premissas!$B$11,Y2769&lt;Premissas!$B$12),"VERIFICAR - UNIDADE/EMBALAGEM",IF(Y2769&gt;Premissas!$B$6,"NÃO COMPRAR - REAJUSTE &gt;5%","COMPRAR")))</f>
        <v>SEM OFERTA</v>
      </c>
      <c r="AB2769" s="18" t="str">
        <f aca="false">IF(W2769="DIMEC",S2769,IF(W2769="MEDCENTRO",U2769,""))</f>
        <v/>
      </c>
      <c r="AC2769" s="18" t="n">
        <f aca="false">IF(AA2769&lt;&gt;"COMPRAR",0,IF(AB2769="",I2769,MIN(I2769,AB2769)))</f>
        <v>0</v>
      </c>
      <c r="AD2769" s="19" t="n">
        <f aca="false">IF(AC2769&gt;0,AC2769*V2769,0)</f>
        <v>0</v>
      </c>
      <c r="AE2769" s="19" t="n">
        <f aca="false">IF(AC2769&gt;0,(M2769-V2769)*AC2769,0)</f>
        <v>0</v>
      </c>
      <c r="AF2769" s="16" t="str">
        <f aca="false">IF(AA2769&lt;&gt;"COMPRAR","",IF(AB2769="",IF(X2769="","",IF(X2769-V2769&lt;0.01,"EMPATE TÉCNICO","")),IF(AB2769&lt;I2769,"ESTOQUE INSUFICIENTE",IF(X2769="","",IF(X2769-V2769&lt;0.01,"EMPATE TÉCNICO","")))))</f>
        <v/>
      </c>
      <c r="AG2769" s="16" t="s">
        <v>139</v>
      </c>
      <c r="AH2769" s="16" t="s">
        <v>528</v>
      </c>
    </row>
    <row r="2770" customFormat="false" ht="15" hidden="false" customHeight="false" outlineLevel="0" collapsed="false">
      <c r="A2770" s="16" t="s">
        <v>8721</v>
      </c>
      <c r="B2770" s="17" t="s">
        <v>8722</v>
      </c>
      <c r="C2770" s="16" t="s">
        <v>8723</v>
      </c>
      <c r="D2770" s="16" t="s">
        <v>563</v>
      </c>
      <c r="E2770" s="18" t="n">
        <v>1</v>
      </c>
      <c r="F2770" s="16" t="s">
        <v>42</v>
      </c>
      <c r="G2770" s="18" t="n">
        <v>11</v>
      </c>
      <c r="H2770" s="16" t="n">
        <v>9.6</v>
      </c>
      <c r="I2770" s="18" t="n">
        <v>14</v>
      </c>
      <c r="J2770" s="19" t="n">
        <v>3.49</v>
      </c>
      <c r="K2770" s="19" t="n">
        <v>3.49</v>
      </c>
      <c r="L2770" s="19" t="n">
        <v>3.49</v>
      </c>
      <c r="M2770" s="19" t="n">
        <f aca="false">IF(J2770&gt;0,J2770,K2770)*E2770</f>
        <v>3.49</v>
      </c>
      <c r="N2770" s="20"/>
      <c r="O2770" s="21" t="str">
        <f aca="false">IF(R2770="","",ROUND(R2770*(1-Premissas!$B$4),4))</f>
        <v/>
      </c>
      <c r="P2770" s="22"/>
      <c r="Q2770" s="22"/>
      <c r="R2770" s="23"/>
      <c r="S2770" s="24"/>
      <c r="T2770" s="24"/>
      <c r="U2770" s="25"/>
      <c r="V2770" s="19" t="str">
        <f aca="false">IF(COUNT(N2770:Q2770)=0,"",MIN(N2770:Q2770))</f>
        <v/>
      </c>
      <c r="W2770" s="16" t="str">
        <f aca="false">IF(V2770="","",INDEX($N$4:$Q$4,MATCH(V2770,N2770:Q2770,0)))</f>
        <v/>
      </c>
      <c r="X2770" s="19" t="str">
        <f aca="false">IF(COUNT(N2770:Q2770)&lt;2,"",SMALL(N2770:Q2770,2))</f>
        <v/>
      </c>
      <c r="Y2770" s="26" t="str">
        <f aca="false">IF(OR(V2770="",M2770=0),"",V2770/M2770-1)</f>
        <v/>
      </c>
      <c r="Z2770" s="26" t="str">
        <f aca="false">IF(OR(V2770="",L2770=""),"",V2770/(L2770*E2770)-1)</f>
        <v/>
      </c>
      <c r="AA2770" s="16" t="str">
        <f aca="false">IF(V2770="","SEM OFERTA",IF(OR(Y2770&gt;Premissas!$B$11,Y2770&lt;Premissas!$B$12),"VERIFICAR - UNIDADE/EMBALAGEM",IF(Y2770&gt;Premissas!$B$6,"NÃO COMPRAR - REAJUSTE &gt;5%","COMPRAR")))</f>
        <v>SEM OFERTA</v>
      </c>
      <c r="AB2770" s="18" t="str">
        <f aca="false">IF(W2770="DIMEC",S2770,IF(W2770="MEDCENTRO",U2770,""))</f>
        <v/>
      </c>
      <c r="AC2770" s="18" t="n">
        <f aca="false">IF(AA2770&lt;&gt;"COMPRAR",0,IF(AB2770="",I2770,MIN(I2770,AB2770)))</f>
        <v>0</v>
      </c>
      <c r="AD2770" s="19" t="n">
        <f aca="false">IF(AC2770&gt;0,AC2770*V2770,0)</f>
        <v>0</v>
      </c>
      <c r="AE2770" s="19" t="n">
        <f aca="false">IF(AC2770&gt;0,(M2770-V2770)*AC2770,0)</f>
        <v>0</v>
      </c>
      <c r="AF2770" s="16" t="str">
        <f aca="false">IF(AA2770&lt;&gt;"COMPRAR","",IF(AB2770="",IF(X2770="","",IF(X2770-V2770&lt;0.01,"EMPATE TÉCNICO","")),IF(AB2770&lt;I2770,"ESTOQUE INSUFICIENTE",IF(X2770="","",IF(X2770-V2770&lt;0.01,"EMPATE TÉCNICO","")))))</f>
        <v/>
      </c>
      <c r="AG2770" s="16" t="s">
        <v>564</v>
      </c>
      <c r="AH2770" s="16" t="s">
        <v>528</v>
      </c>
    </row>
    <row r="2771" customFormat="false" ht="15" hidden="false" customHeight="false" outlineLevel="0" collapsed="false">
      <c r="A2771" s="16" t="s">
        <v>8724</v>
      </c>
      <c r="B2771" s="17" t="s">
        <v>8725</v>
      </c>
      <c r="C2771" s="16" t="s">
        <v>8726</v>
      </c>
      <c r="D2771" s="16" t="s">
        <v>563</v>
      </c>
      <c r="E2771" s="18" t="n">
        <v>1</v>
      </c>
      <c r="F2771" s="16" t="s">
        <v>41</v>
      </c>
      <c r="G2771" s="18" t="n">
        <v>28</v>
      </c>
      <c r="H2771" s="16" t="n">
        <v>17.1</v>
      </c>
      <c r="I2771" s="18" t="n">
        <v>16</v>
      </c>
      <c r="J2771" s="19" t="n">
        <v>2.36</v>
      </c>
      <c r="K2771" s="19" t="n">
        <v>2.36</v>
      </c>
      <c r="L2771" s="19" t="n">
        <v>2.36</v>
      </c>
      <c r="M2771" s="19" t="n">
        <f aca="false">IF(J2771&gt;0,J2771,K2771)*E2771</f>
        <v>2.36</v>
      </c>
      <c r="N2771" s="20"/>
      <c r="O2771" s="21" t="str">
        <f aca="false">IF(R2771="","",ROUND(R2771*(1-Premissas!$B$4),4))</f>
        <v/>
      </c>
      <c r="P2771" s="22"/>
      <c r="Q2771" s="22"/>
      <c r="R2771" s="23"/>
      <c r="S2771" s="24"/>
      <c r="T2771" s="24"/>
      <c r="U2771" s="25"/>
      <c r="V2771" s="19" t="str">
        <f aca="false">IF(COUNT(N2771:Q2771)=0,"",MIN(N2771:Q2771))</f>
        <v/>
      </c>
      <c r="W2771" s="16" t="str">
        <f aca="false">IF(V2771="","",INDEX($N$4:$Q$4,MATCH(V2771,N2771:Q2771,0)))</f>
        <v/>
      </c>
      <c r="X2771" s="19" t="str">
        <f aca="false">IF(COUNT(N2771:Q2771)&lt;2,"",SMALL(N2771:Q2771,2))</f>
        <v/>
      </c>
      <c r="Y2771" s="26" t="str">
        <f aca="false">IF(OR(V2771="",M2771=0),"",V2771/M2771-1)</f>
        <v/>
      </c>
      <c r="Z2771" s="26" t="str">
        <f aca="false">IF(OR(V2771="",L2771=""),"",V2771/(L2771*E2771)-1)</f>
        <v/>
      </c>
      <c r="AA2771" s="16" t="str">
        <f aca="false">IF(V2771="","SEM OFERTA",IF(OR(Y2771&gt;Premissas!$B$11,Y2771&lt;Premissas!$B$12),"VERIFICAR - UNIDADE/EMBALAGEM",IF(Y2771&gt;Premissas!$B$6,"NÃO COMPRAR - REAJUSTE &gt;5%","COMPRAR")))</f>
        <v>SEM OFERTA</v>
      </c>
      <c r="AB2771" s="18" t="str">
        <f aca="false">IF(W2771="DIMEC",S2771,IF(W2771="MEDCENTRO",U2771,""))</f>
        <v/>
      </c>
      <c r="AC2771" s="18" t="n">
        <f aca="false">IF(AA2771&lt;&gt;"COMPRAR",0,IF(AB2771="",I2771,MIN(I2771,AB2771)))</f>
        <v>0</v>
      </c>
      <c r="AD2771" s="19" t="n">
        <f aca="false">IF(AC2771&gt;0,AC2771*V2771,0)</f>
        <v>0</v>
      </c>
      <c r="AE2771" s="19" t="n">
        <f aca="false">IF(AC2771&gt;0,(M2771-V2771)*AC2771,0)</f>
        <v>0</v>
      </c>
      <c r="AF2771" s="16" t="str">
        <f aca="false">IF(AA2771&lt;&gt;"COMPRAR","",IF(AB2771="",IF(X2771="","",IF(X2771-V2771&lt;0.01,"EMPATE TÉCNICO","")),IF(AB2771&lt;I2771,"ESTOQUE INSUFICIENTE",IF(X2771="","",IF(X2771-V2771&lt;0.01,"EMPATE TÉCNICO","")))))</f>
        <v/>
      </c>
      <c r="AG2771" s="16" t="s">
        <v>564</v>
      </c>
      <c r="AH2771" s="16" t="s">
        <v>528</v>
      </c>
    </row>
    <row r="2772" customFormat="false" ht="15" hidden="false" customHeight="false" outlineLevel="0" collapsed="false">
      <c r="A2772" s="16" t="s">
        <v>8727</v>
      </c>
      <c r="B2772" s="17" t="s">
        <v>8728</v>
      </c>
      <c r="C2772" s="16" t="s">
        <v>8729</v>
      </c>
      <c r="D2772" s="16" t="s">
        <v>563</v>
      </c>
      <c r="E2772" s="18" t="n">
        <v>1</v>
      </c>
      <c r="F2772" s="16" t="s">
        <v>43</v>
      </c>
      <c r="G2772" s="18" t="n">
        <v>0</v>
      </c>
      <c r="H2772" s="16" t="n">
        <v>2.1</v>
      </c>
      <c r="I2772" s="18" t="n">
        <v>6</v>
      </c>
      <c r="J2772" s="19" t="n">
        <v>4.31</v>
      </c>
      <c r="K2772" s="19" t="n">
        <v>4.31</v>
      </c>
      <c r="L2772" s="19" t="n">
        <v>4.31</v>
      </c>
      <c r="M2772" s="19" t="n">
        <f aca="false">IF(J2772&gt;0,J2772,K2772)*E2772</f>
        <v>4.31</v>
      </c>
      <c r="N2772" s="20"/>
      <c r="O2772" s="21" t="str">
        <f aca="false">IF(R2772="","",ROUND(R2772*(1-Premissas!$B$4),4))</f>
        <v/>
      </c>
      <c r="P2772" s="22"/>
      <c r="Q2772" s="22"/>
      <c r="R2772" s="23"/>
      <c r="S2772" s="24"/>
      <c r="T2772" s="24"/>
      <c r="U2772" s="25"/>
      <c r="V2772" s="19" t="str">
        <f aca="false">IF(COUNT(N2772:Q2772)=0,"",MIN(N2772:Q2772))</f>
        <v/>
      </c>
      <c r="W2772" s="16" t="str">
        <f aca="false">IF(V2772="","",INDEX($N$4:$Q$4,MATCH(V2772,N2772:Q2772,0)))</f>
        <v/>
      </c>
      <c r="X2772" s="19" t="str">
        <f aca="false">IF(COUNT(N2772:Q2772)&lt;2,"",SMALL(N2772:Q2772,2))</f>
        <v/>
      </c>
      <c r="Y2772" s="26" t="str">
        <f aca="false">IF(OR(V2772="",M2772=0),"",V2772/M2772-1)</f>
        <v/>
      </c>
      <c r="Z2772" s="26" t="str">
        <f aca="false">IF(OR(V2772="",L2772=""),"",V2772/(L2772*E2772)-1)</f>
        <v/>
      </c>
      <c r="AA2772" s="16" t="str">
        <f aca="false">IF(V2772="","SEM OFERTA",IF(OR(Y2772&gt;Premissas!$B$11,Y2772&lt;Premissas!$B$12),"VERIFICAR - UNIDADE/EMBALAGEM",IF(Y2772&gt;Premissas!$B$6,"NÃO COMPRAR - REAJUSTE &gt;5%","COMPRAR")))</f>
        <v>SEM OFERTA</v>
      </c>
      <c r="AB2772" s="18" t="str">
        <f aca="false">IF(W2772="DIMEC",S2772,IF(W2772="MEDCENTRO",U2772,""))</f>
        <v/>
      </c>
      <c r="AC2772" s="18" t="n">
        <f aca="false">IF(AA2772&lt;&gt;"COMPRAR",0,IF(AB2772="",I2772,MIN(I2772,AB2772)))</f>
        <v>0</v>
      </c>
      <c r="AD2772" s="19" t="n">
        <f aca="false">IF(AC2772&gt;0,AC2772*V2772,0)</f>
        <v>0</v>
      </c>
      <c r="AE2772" s="19" t="n">
        <f aca="false">IF(AC2772&gt;0,(M2772-V2772)*AC2772,0)</f>
        <v>0</v>
      </c>
      <c r="AF2772" s="16" t="str">
        <f aca="false">IF(AA2772&lt;&gt;"COMPRAR","",IF(AB2772="",IF(X2772="","",IF(X2772-V2772&lt;0.01,"EMPATE TÉCNICO","")),IF(AB2772&lt;I2772,"ESTOQUE INSUFICIENTE",IF(X2772="","",IF(X2772-V2772&lt;0.01,"EMPATE TÉCNICO","")))))</f>
        <v/>
      </c>
      <c r="AG2772" s="16" t="s">
        <v>564</v>
      </c>
      <c r="AH2772" s="16" t="s">
        <v>528</v>
      </c>
    </row>
    <row r="2773" customFormat="false" ht="15" hidden="false" customHeight="false" outlineLevel="0" collapsed="false">
      <c r="A2773" s="16" t="s">
        <v>8730</v>
      </c>
      <c r="B2773" s="17" t="s">
        <v>8731</v>
      </c>
      <c r="C2773" s="16" t="s">
        <v>8732</v>
      </c>
      <c r="D2773" s="16" t="s">
        <v>546</v>
      </c>
      <c r="E2773" s="18" t="n">
        <v>1</v>
      </c>
      <c r="F2773" s="16" t="s">
        <v>43</v>
      </c>
      <c r="G2773" s="18" t="n">
        <v>5</v>
      </c>
      <c r="H2773" s="16" t="n">
        <v>3.4</v>
      </c>
      <c r="I2773" s="18" t="n">
        <v>4</v>
      </c>
      <c r="J2773" s="19" t="n">
        <v>2.19</v>
      </c>
      <c r="K2773" s="19" t="n">
        <v>2.19</v>
      </c>
      <c r="L2773" s="19" t="n">
        <v>2</v>
      </c>
      <c r="M2773" s="19" t="n">
        <f aca="false">IF(J2773&gt;0,J2773,K2773)*E2773</f>
        <v>2.19</v>
      </c>
      <c r="N2773" s="20"/>
      <c r="O2773" s="21" t="str">
        <f aca="false">IF(R2773="","",ROUND(R2773*(1-Premissas!$B$4),4))</f>
        <v/>
      </c>
      <c r="P2773" s="22"/>
      <c r="Q2773" s="22"/>
      <c r="R2773" s="23"/>
      <c r="S2773" s="24"/>
      <c r="T2773" s="24"/>
      <c r="U2773" s="25"/>
      <c r="V2773" s="19" t="str">
        <f aca="false">IF(COUNT(N2773:Q2773)=0,"",MIN(N2773:Q2773))</f>
        <v/>
      </c>
      <c r="W2773" s="16" t="str">
        <f aca="false">IF(V2773="","",INDEX($N$4:$Q$4,MATCH(V2773,N2773:Q2773,0)))</f>
        <v/>
      </c>
      <c r="X2773" s="19" t="str">
        <f aca="false">IF(COUNT(N2773:Q2773)&lt;2,"",SMALL(N2773:Q2773,2))</f>
        <v/>
      </c>
      <c r="Y2773" s="26" t="str">
        <f aca="false">IF(OR(V2773="",M2773=0),"",V2773/M2773-1)</f>
        <v/>
      </c>
      <c r="Z2773" s="26" t="str">
        <f aca="false">IF(OR(V2773="",L2773=""),"",V2773/(L2773*E2773)-1)</f>
        <v/>
      </c>
      <c r="AA2773" s="16" t="str">
        <f aca="false">IF(V2773="","SEM OFERTA",IF(OR(Y2773&gt;Premissas!$B$11,Y2773&lt;Premissas!$B$12),"VERIFICAR - UNIDADE/EMBALAGEM",IF(Y2773&gt;Premissas!$B$6,"NÃO COMPRAR - REAJUSTE &gt;5%","COMPRAR")))</f>
        <v>SEM OFERTA</v>
      </c>
      <c r="AB2773" s="18" t="str">
        <f aca="false">IF(W2773="DIMEC",S2773,IF(W2773="MEDCENTRO",U2773,""))</f>
        <v/>
      </c>
      <c r="AC2773" s="18" t="n">
        <f aca="false">IF(AA2773&lt;&gt;"COMPRAR",0,IF(AB2773="",I2773,MIN(I2773,AB2773)))</f>
        <v>0</v>
      </c>
      <c r="AD2773" s="19" t="n">
        <f aca="false">IF(AC2773&gt;0,AC2773*V2773,0)</f>
        <v>0</v>
      </c>
      <c r="AE2773" s="19" t="n">
        <f aca="false">IF(AC2773&gt;0,(M2773-V2773)*AC2773,0)</f>
        <v>0</v>
      </c>
      <c r="AF2773" s="16" t="str">
        <f aca="false">IF(AA2773&lt;&gt;"COMPRAR","",IF(AB2773="",IF(X2773="","",IF(X2773-V2773&lt;0.01,"EMPATE TÉCNICO","")),IF(AB2773&lt;I2773,"ESTOQUE INSUFICIENTE",IF(X2773="","",IF(X2773-V2773&lt;0.01,"EMPATE TÉCNICO","")))))</f>
        <v/>
      </c>
      <c r="AG2773" s="16" t="s">
        <v>520</v>
      </c>
      <c r="AH2773" s="16" t="s">
        <v>528</v>
      </c>
    </row>
    <row r="2774" customFormat="false" ht="15" hidden="false" customHeight="false" outlineLevel="0" collapsed="false">
      <c r="A2774" s="16" t="s">
        <v>8733</v>
      </c>
      <c r="B2774" s="17" t="s">
        <v>8734</v>
      </c>
      <c r="C2774" s="16" t="s">
        <v>8735</v>
      </c>
      <c r="D2774" s="16" t="s">
        <v>641</v>
      </c>
      <c r="E2774" s="18" t="n">
        <v>1</v>
      </c>
      <c r="F2774" s="16" t="s">
        <v>43</v>
      </c>
      <c r="G2774" s="18" t="n">
        <v>0</v>
      </c>
      <c r="H2774" s="16" t="n">
        <v>0.2</v>
      </c>
      <c r="I2774" s="18" t="n">
        <v>1</v>
      </c>
      <c r="J2774" s="19" t="n">
        <v>8.02</v>
      </c>
      <c r="K2774" s="19" t="n">
        <v>8.02</v>
      </c>
      <c r="L2774" s="19" t="n">
        <v>8.02</v>
      </c>
      <c r="M2774" s="19" t="n">
        <f aca="false">IF(J2774&gt;0,J2774,K2774)*E2774</f>
        <v>8.02</v>
      </c>
      <c r="N2774" s="20"/>
      <c r="O2774" s="21" t="str">
        <f aca="false">IF(R2774="","",ROUND(R2774*(1-Premissas!$B$4),4))</f>
        <v/>
      </c>
      <c r="P2774" s="22"/>
      <c r="Q2774" s="22"/>
      <c r="R2774" s="23"/>
      <c r="S2774" s="24"/>
      <c r="T2774" s="24"/>
      <c r="U2774" s="25"/>
      <c r="V2774" s="19" t="str">
        <f aca="false">IF(COUNT(N2774:Q2774)=0,"",MIN(N2774:Q2774))</f>
        <v/>
      </c>
      <c r="W2774" s="16" t="str">
        <f aca="false">IF(V2774="","",INDEX($N$4:$Q$4,MATCH(V2774,N2774:Q2774,0)))</f>
        <v/>
      </c>
      <c r="X2774" s="19" t="str">
        <f aca="false">IF(COUNT(N2774:Q2774)&lt;2,"",SMALL(N2774:Q2774,2))</f>
        <v/>
      </c>
      <c r="Y2774" s="26" t="str">
        <f aca="false">IF(OR(V2774="",M2774=0),"",V2774/M2774-1)</f>
        <v/>
      </c>
      <c r="Z2774" s="26" t="str">
        <f aca="false">IF(OR(V2774="",L2774=""),"",V2774/(L2774*E2774)-1)</f>
        <v/>
      </c>
      <c r="AA2774" s="16" t="str">
        <f aca="false">IF(V2774="","SEM OFERTA",IF(OR(Y2774&gt;Premissas!$B$11,Y2774&lt;Premissas!$B$12),"VERIFICAR - UNIDADE/EMBALAGEM",IF(Y2774&gt;Premissas!$B$6,"NÃO COMPRAR - REAJUSTE &gt;5%","COMPRAR")))</f>
        <v>SEM OFERTA</v>
      </c>
      <c r="AB2774" s="18" t="str">
        <f aca="false">IF(W2774="DIMEC",S2774,IF(W2774="MEDCENTRO",U2774,""))</f>
        <v/>
      </c>
      <c r="AC2774" s="18" t="n">
        <f aca="false">IF(AA2774&lt;&gt;"COMPRAR",0,IF(AB2774="",I2774,MIN(I2774,AB2774)))</f>
        <v>0</v>
      </c>
      <c r="AD2774" s="19" t="n">
        <f aca="false">IF(AC2774&gt;0,AC2774*V2774,0)</f>
        <v>0</v>
      </c>
      <c r="AE2774" s="19" t="n">
        <f aca="false">IF(AC2774&gt;0,(M2774-V2774)*AC2774,0)</f>
        <v>0</v>
      </c>
      <c r="AF2774" s="16" t="str">
        <f aca="false">IF(AA2774&lt;&gt;"COMPRAR","",IF(AB2774="",IF(X2774="","",IF(X2774-V2774&lt;0.01,"EMPATE TÉCNICO","")),IF(AB2774&lt;I2774,"ESTOQUE INSUFICIENTE",IF(X2774="","",IF(X2774-V2774&lt;0.01,"EMPATE TÉCNICO","")))))</f>
        <v/>
      </c>
      <c r="AG2774" s="16" t="s">
        <v>547</v>
      </c>
      <c r="AH2774" s="16" t="s">
        <v>528</v>
      </c>
    </row>
    <row r="2775" customFormat="false" ht="15" hidden="false" customHeight="false" outlineLevel="0" collapsed="false">
      <c r="A2775" s="16" t="s">
        <v>8736</v>
      </c>
      <c r="B2775" s="17" t="s">
        <v>8737</v>
      </c>
      <c r="C2775" s="16" t="s">
        <v>8738</v>
      </c>
      <c r="D2775" s="16" t="s">
        <v>546</v>
      </c>
      <c r="E2775" s="18" t="n">
        <v>1</v>
      </c>
      <c r="F2775" s="16" t="s">
        <v>42</v>
      </c>
      <c r="G2775" s="18" t="n">
        <v>4</v>
      </c>
      <c r="H2775" s="16" t="n">
        <v>2</v>
      </c>
      <c r="I2775" s="18" t="n">
        <v>2</v>
      </c>
      <c r="J2775" s="19" t="n">
        <v>7.7675</v>
      </c>
      <c r="K2775" s="19" t="n">
        <v>7.7675</v>
      </c>
      <c r="L2775" s="19" t="n">
        <v>5.7</v>
      </c>
      <c r="M2775" s="19" t="n">
        <f aca="false">IF(J2775&gt;0,J2775,K2775)*E2775</f>
        <v>7.7675</v>
      </c>
      <c r="N2775" s="20"/>
      <c r="O2775" s="21" t="str">
        <f aca="false">IF(R2775="","",ROUND(R2775*(1-Premissas!$B$4),4))</f>
        <v/>
      </c>
      <c r="P2775" s="22"/>
      <c r="Q2775" s="22"/>
      <c r="R2775" s="23"/>
      <c r="S2775" s="24"/>
      <c r="T2775" s="24"/>
      <c r="U2775" s="25"/>
      <c r="V2775" s="19" t="str">
        <f aca="false">IF(COUNT(N2775:Q2775)=0,"",MIN(N2775:Q2775))</f>
        <v/>
      </c>
      <c r="W2775" s="16" t="str">
        <f aca="false">IF(V2775="","",INDEX($N$4:$Q$4,MATCH(V2775,N2775:Q2775,0)))</f>
        <v/>
      </c>
      <c r="X2775" s="19" t="str">
        <f aca="false">IF(COUNT(N2775:Q2775)&lt;2,"",SMALL(N2775:Q2775,2))</f>
        <v/>
      </c>
      <c r="Y2775" s="26" t="str">
        <f aca="false">IF(OR(V2775="",M2775=0),"",V2775/M2775-1)</f>
        <v/>
      </c>
      <c r="Z2775" s="26" t="str">
        <f aca="false">IF(OR(V2775="",L2775=""),"",V2775/(L2775*E2775)-1)</f>
        <v/>
      </c>
      <c r="AA2775" s="16" t="str">
        <f aca="false">IF(V2775="","SEM OFERTA",IF(OR(Y2775&gt;Premissas!$B$11,Y2775&lt;Premissas!$B$12),"VERIFICAR - UNIDADE/EMBALAGEM",IF(Y2775&gt;Premissas!$B$6,"NÃO COMPRAR - REAJUSTE &gt;5%","COMPRAR")))</f>
        <v>SEM OFERTA</v>
      </c>
      <c r="AB2775" s="18" t="str">
        <f aca="false">IF(W2775="DIMEC",S2775,IF(W2775="MEDCENTRO",U2775,""))</f>
        <v/>
      </c>
      <c r="AC2775" s="18" t="n">
        <f aca="false">IF(AA2775&lt;&gt;"COMPRAR",0,IF(AB2775="",I2775,MIN(I2775,AB2775)))</f>
        <v>0</v>
      </c>
      <c r="AD2775" s="19" t="n">
        <f aca="false">IF(AC2775&gt;0,AC2775*V2775,0)</f>
        <v>0</v>
      </c>
      <c r="AE2775" s="19" t="n">
        <f aca="false">IF(AC2775&gt;0,(M2775-V2775)*AC2775,0)</f>
        <v>0</v>
      </c>
      <c r="AF2775" s="16" t="str">
        <f aca="false">IF(AA2775&lt;&gt;"COMPRAR","",IF(AB2775="",IF(X2775="","",IF(X2775-V2775&lt;0.01,"EMPATE TÉCNICO","")),IF(AB2775&lt;I2775,"ESTOQUE INSUFICIENTE",IF(X2775="","",IF(X2775-V2775&lt;0.01,"EMPATE TÉCNICO","")))))</f>
        <v/>
      </c>
      <c r="AG2775" s="16" t="s">
        <v>547</v>
      </c>
      <c r="AH2775" s="16" t="s">
        <v>528</v>
      </c>
    </row>
    <row r="2776" customFormat="false" ht="15" hidden="false" customHeight="false" outlineLevel="0" collapsed="false">
      <c r="A2776" s="16" t="s">
        <v>8739</v>
      </c>
      <c r="B2776" s="17" t="s">
        <v>8740</v>
      </c>
      <c r="C2776" s="16" t="s">
        <v>617</v>
      </c>
      <c r="D2776" s="16" t="s">
        <v>546</v>
      </c>
      <c r="E2776" s="18" t="n">
        <v>1</v>
      </c>
      <c r="F2776" s="16" t="s">
        <v>42</v>
      </c>
      <c r="G2776" s="18" t="n">
        <v>0</v>
      </c>
      <c r="H2776" s="16" t="n">
        <v>0.9</v>
      </c>
      <c r="I2776" s="18" t="n">
        <v>3</v>
      </c>
      <c r="J2776" s="19" t="n">
        <v>33.755</v>
      </c>
      <c r="K2776" s="19" t="n">
        <v>33.755</v>
      </c>
      <c r="L2776" s="19" t="n">
        <v>33.75</v>
      </c>
      <c r="M2776" s="19" t="n">
        <f aca="false">IF(J2776&gt;0,J2776,K2776)*E2776</f>
        <v>33.755</v>
      </c>
      <c r="N2776" s="20"/>
      <c r="O2776" s="21" t="str">
        <f aca="false">IF(R2776="","",ROUND(R2776*(1-Premissas!$B$4),4))</f>
        <v/>
      </c>
      <c r="P2776" s="22"/>
      <c r="Q2776" s="22"/>
      <c r="R2776" s="23"/>
      <c r="S2776" s="24"/>
      <c r="T2776" s="24"/>
      <c r="U2776" s="25"/>
      <c r="V2776" s="19" t="str">
        <f aca="false">IF(COUNT(N2776:Q2776)=0,"",MIN(N2776:Q2776))</f>
        <v/>
      </c>
      <c r="W2776" s="16" t="str">
        <f aca="false">IF(V2776="","",INDEX($N$4:$Q$4,MATCH(V2776,N2776:Q2776,0)))</f>
        <v/>
      </c>
      <c r="X2776" s="19" t="str">
        <f aca="false">IF(COUNT(N2776:Q2776)&lt;2,"",SMALL(N2776:Q2776,2))</f>
        <v/>
      </c>
      <c r="Y2776" s="26" t="str">
        <f aca="false">IF(OR(V2776="",M2776=0),"",V2776/M2776-1)</f>
        <v/>
      </c>
      <c r="Z2776" s="26" t="str">
        <f aca="false">IF(OR(V2776="",L2776=""),"",V2776/(L2776*E2776)-1)</f>
        <v/>
      </c>
      <c r="AA2776" s="16" t="str">
        <f aca="false">IF(V2776="","SEM OFERTA",IF(OR(Y2776&gt;Premissas!$B$11,Y2776&lt;Premissas!$B$12),"VERIFICAR - UNIDADE/EMBALAGEM",IF(Y2776&gt;Premissas!$B$6,"NÃO COMPRAR - REAJUSTE &gt;5%","COMPRAR")))</f>
        <v>SEM OFERTA</v>
      </c>
      <c r="AB2776" s="18" t="str">
        <f aca="false">IF(W2776="DIMEC",S2776,IF(W2776="MEDCENTRO",U2776,""))</f>
        <v/>
      </c>
      <c r="AC2776" s="18" t="n">
        <f aca="false">IF(AA2776&lt;&gt;"COMPRAR",0,IF(AB2776="",I2776,MIN(I2776,AB2776)))</f>
        <v>0</v>
      </c>
      <c r="AD2776" s="19" t="n">
        <f aca="false">IF(AC2776&gt;0,AC2776*V2776,0)</f>
        <v>0</v>
      </c>
      <c r="AE2776" s="19" t="n">
        <f aca="false">IF(AC2776&gt;0,(M2776-V2776)*AC2776,0)</f>
        <v>0</v>
      </c>
      <c r="AF2776" s="16" t="str">
        <f aca="false">IF(AA2776&lt;&gt;"COMPRAR","",IF(AB2776="",IF(X2776="","",IF(X2776-V2776&lt;0.01,"EMPATE TÉCNICO","")),IF(AB2776&lt;I2776,"ESTOQUE INSUFICIENTE",IF(X2776="","",IF(X2776-V2776&lt;0.01,"EMPATE TÉCNICO","")))))</f>
        <v/>
      </c>
      <c r="AG2776" s="16" t="s">
        <v>1241</v>
      </c>
      <c r="AH2776" s="16" t="s">
        <v>528</v>
      </c>
    </row>
    <row r="2777" customFormat="false" ht="15" hidden="false" customHeight="false" outlineLevel="0" collapsed="false">
      <c r="A2777" s="16" t="s">
        <v>8741</v>
      </c>
      <c r="B2777" s="17" t="s">
        <v>8742</v>
      </c>
      <c r="C2777" s="16" t="s">
        <v>617</v>
      </c>
      <c r="D2777" s="16" t="s">
        <v>8717</v>
      </c>
      <c r="E2777" s="18" t="n">
        <v>1</v>
      </c>
      <c r="F2777" s="16" t="s">
        <v>43</v>
      </c>
      <c r="G2777" s="18" t="n">
        <v>1</v>
      </c>
      <c r="H2777" s="16" t="n">
        <v>2.1</v>
      </c>
      <c r="I2777" s="18" t="n">
        <v>5</v>
      </c>
      <c r="J2777" s="19" t="n">
        <v>14.05</v>
      </c>
      <c r="K2777" s="19" t="n">
        <v>14.05</v>
      </c>
      <c r="L2777" s="19" t="n">
        <v>14.05</v>
      </c>
      <c r="M2777" s="19" t="n">
        <f aca="false">IF(J2777&gt;0,J2777,K2777)*E2777</f>
        <v>14.05</v>
      </c>
      <c r="N2777" s="20"/>
      <c r="O2777" s="21" t="str">
        <f aca="false">IF(R2777="","",ROUND(R2777*(1-Premissas!$B$4),4))</f>
        <v/>
      </c>
      <c r="P2777" s="22"/>
      <c r="Q2777" s="22"/>
      <c r="R2777" s="23"/>
      <c r="S2777" s="24"/>
      <c r="T2777" s="24"/>
      <c r="U2777" s="25"/>
      <c r="V2777" s="19" t="str">
        <f aca="false">IF(COUNT(N2777:Q2777)=0,"",MIN(N2777:Q2777))</f>
        <v/>
      </c>
      <c r="W2777" s="16" t="str">
        <f aca="false">IF(V2777="","",INDEX($N$4:$Q$4,MATCH(V2777,N2777:Q2777,0)))</f>
        <v/>
      </c>
      <c r="X2777" s="19" t="str">
        <f aca="false">IF(COUNT(N2777:Q2777)&lt;2,"",SMALL(N2777:Q2777,2))</f>
        <v/>
      </c>
      <c r="Y2777" s="26" t="str">
        <f aca="false">IF(OR(V2777="",M2777=0),"",V2777/M2777-1)</f>
        <v/>
      </c>
      <c r="Z2777" s="26" t="str">
        <f aca="false">IF(OR(V2777="",L2777=""),"",V2777/(L2777*E2777)-1)</f>
        <v/>
      </c>
      <c r="AA2777" s="16" t="str">
        <f aca="false">IF(V2777="","SEM OFERTA",IF(OR(Y2777&gt;Premissas!$B$11,Y2777&lt;Premissas!$B$12),"VERIFICAR - UNIDADE/EMBALAGEM",IF(Y2777&gt;Premissas!$B$6,"NÃO COMPRAR - REAJUSTE &gt;5%","COMPRAR")))</f>
        <v>SEM OFERTA</v>
      </c>
      <c r="AB2777" s="18" t="str">
        <f aca="false">IF(W2777="DIMEC",S2777,IF(W2777="MEDCENTRO",U2777,""))</f>
        <v/>
      </c>
      <c r="AC2777" s="18" t="n">
        <f aca="false">IF(AA2777&lt;&gt;"COMPRAR",0,IF(AB2777="",I2777,MIN(I2777,AB2777)))</f>
        <v>0</v>
      </c>
      <c r="AD2777" s="19" t="n">
        <f aca="false">IF(AC2777&gt;0,AC2777*V2777,0)</f>
        <v>0</v>
      </c>
      <c r="AE2777" s="19" t="n">
        <f aca="false">IF(AC2777&gt;0,(M2777-V2777)*AC2777,0)</f>
        <v>0</v>
      </c>
      <c r="AF2777" s="16" t="str">
        <f aca="false">IF(AA2777&lt;&gt;"COMPRAR","",IF(AB2777="",IF(X2777="","",IF(X2777-V2777&lt;0.01,"EMPATE TÉCNICO","")),IF(AB2777&lt;I2777,"ESTOQUE INSUFICIENTE",IF(X2777="","",IF(X2777-V2777&lt;0.01,"EMPATE TÉCNICO","")))))</f>
        <v/>
      </c>
      <c r="AG2777" s="16" t="s">
        <v>490</v>
      </c>
      <c r="AH2777" s="16" t="s">
        <v>528</v>
      </c>
    </row>
    <row r="2778" customFormat="false" ht="15" hidden="false" customHeight="false" outlineLevel="0" collapsed="false">
      <c r="A2778" s="16" t="s">
        <v>8743</v>
      </c>
      <c r="B2778" s="17" t="s">
        <v>8744</v>
      </c>
      <c r="C2778" s="16" t="s">
        <v>8745</v>
      </c>
      <c r="D2778" s="16" t="s">
        <v>762</v>
      </c>
      <c r="E2778" s="18" t="n">
        <v>1</v>
      </c>
      <c r="F2778" s="16" t="s">
        <v>41</v>
      </c>
      <c r="G2778" s="18" t="n">
        <v>5</v>
      </c>
      <c r="H2778" s="16" t="n">
        <v>5.4</v>
      </c>
      <c r="I2778" s="18" t="n">
        <v>9</v>
      </c>
      <c r="J2778" s="19" t="n">
        <v>10.59</v>
      </c>
      <c r="K2778" s="19" t="n">
        <v>10.59</v>
      </c>
      <c r="L2778" s="19" t="n">
        <v>10.59</v>
      </c>
      <c r="M2778" s="19" t="n">
        <f aca="false">IF(J2778&gt;0,J2778,K2778)*E2778</f>
        <v>10.59</v>
      </c>
      <c r="N2778" s="20"/>
      <c r="O2778" s="21" t="str">
        <f aca="false">IF(R2778="","",ROUND(R2778*(1-Premissas!$B$4),4))</f>
        <v/>
      </c>
      <c r="P2778" s="22"/>
      <c r="Q2778" s="22"/>
      <c r="R2778" s="23"/>
      <c r="S2778" s="24"/>
      <c r="T2778" s="24"/>
      <c r="U2778" s="25"/>
      <c r="V2778" s="19" t="str">
        <f aca="false">IF(COUNT(N2778:Q2778)=0,"",MIN(N2778:Q2778))</f>
        <v/>
      </c>
      <c r="W2778" s="16" t="str">
        <f aca="false">IF(V2778="","",INDEX($N$4:$Q$4,MATCH(V2778,N2778:Q2778,0)))</f>
        <v/>
      </c>
      <c r="X2778" s="19" t="str">
        <f aca="false">IF(COUNT(N2778:Q2778)&lt;2,"",SMALL(N2778:Q2778,2))</f>
        <v/>
      </c>
      <c r="Y2778" s="26" t="str">
        <f aca="false">IF(OR(V2778="",M2778=0),"",V2778/M2778-1)</f>
        <v/>
      </c>
      <c r="Z2778" s="26" t="str">
        <f aca="false">IF(OR(V2778="",L2778=""),"",V2778/(L2778*E2778)-1)</f>
        <v/>
      </c>
      <c r="AA2778" s="16" t="str">
        <f aca="false">IF(V2778="","SEM OFERTA",IF(OR(Y2778&gt;Premissas!$B$11,Y2778&lt;Premissas!$B$12),"VERIFICAR - UNIDADE/EMBALAGEM",IF(Y2778&gt;Premissas!$B$6,"NÃO COMPRAR - REAJUSTE &gt;5%","COMPRAR")))</f>
        <v>SEM OFERTA</v>
      </c>
      <c r="AB2778" s="18" t="str">
        <f aca="false">IF(W2778="DIMEC",S2778,IF(W2778="MEDCENTRO",U2778,""))</f>
        <v/>
      </c>
      <c r="AC2778" s="18" t="n">
        <f aca="false">IF(AA2778&lt;&gt;"COMPRAR",0,IF(AB2778="",I2778,MIN(I2778,AB2778)))</f>
        <v>0</v>
      </c>
      <c r="AD2778" s="19" t="n">
        <f aca="false">IF(AC2778&gt;0,AC2778*V2778,0)</f>
        <v>0</v>
      </c>
      <c r="AE2778" s="19" t="n">
        <f aca="false">IF(AC2778&gt;0,(M2778-V2778)*AC2778,0)</f>
        <v>0</v>
      </c>
      <c r="AF2778" s="16" t="str">
        <f aca="false">IF(AA2778&lt;&gt;"COMPRAR","",IF(AB2778="",IF(X2778="","",IF(X2778-V2778&lt;0.01,"EMPATE TÉCNICO","")),IF(AB2778&lt;I2778,"ESTOQUE INSUFICIENTE",IF(X2778="","",IF(X2778-V2778&lt;0.01,"EMPATE TÉCNICO","")))))</f>
        <v/>
      </c>
      <c r="AG2778" s="16" t="s">
        <v>763</v>
      </c>
      <c r="AH2778" s="16" t="s">
        <v>528</v>
      </c>
    </row>
    <row r="2779" customFormat="false" ht="15" hidden="false" customHeight="false" outlineLevel="0" collapsed="false">
      <c r="A2779" s="16" t="s">
        <v>8746</v>
      </c>
      <c r="B2779" s="17" t="s">
        <v>8747</v>
      </c>
      <c r="C2779" s="16" t="s">
        <v>8748</v>
      </c>
      <c r="D2779" s="16" t="s">
        <v>481</v>
      </c>
      <c r="E2779" s="18" t="n">
        <v>1</v>
      </c>
      <c r="F2779" s="16" t="s">
        <v>43</v>
      </c>
      <c r="G2779" s="18" t="n">
        <v>1</v>
      </c>
      <c r="H2779" s="16" t="n">
        <v>0.7</v>
      </c>
      <c r="I2779" s="18" t="n">
        <v>1</v>
      </c>
      <c r="J2779" s="19" t="n">
        <v>11.31</v>
      </c>
      <c r="K2779" s="19" t="n">
        <v>11.31</v>
      </c>
      <c r="L2779" s="19" t="n">
        <v>9.87</v>
      </c>
      <c r="M2779" s="19" t="n">
        <f aca="false">IF(J2779&gt;0,J2779,K2779)*E2779</f>
        <v>11.31</v>
      </c>
      <c r="N2779" s="20"/>
      <c r="O2779" s="21" t="str">
        <f aca="false">IF(R2779="","",ROUND(R2779*(1-Premissas!$B$4),4))</f>
        <v/>
      </c>
      <c r="P2779" s="22"/>
      <c r="Q2779" s="22"/>
      <c r="R2779" s="23"/>
      <c r="S2779" s="24"/>
      <c r="T2779" s="24"/>
      <c r="U2779" s="25"/>
      <c r="V2779" s="19" t="str">
        <f aca="false">IF(COUNT(N2779:Q2779)=0,"",MIN(N2779:Q2779))</f>
        <v/>
      </c>
      <c r="W2779" s="16" t="str">
        <f aca="false">IF(V2779="","",INDEX($N$4:$Q$4,MATCH(V2779,N2779:Q2779,0)))</f>
        <v/>
      </c>
      <c r="X2779" s="19" t="str">
        <f aca="false">IF(COUNT(N2779:Q2779)&lt;2,"",SMALL(N2779:Q2779,2))</f>
        <v/>
      </c>
      <c r="Y2779" s="26" t="str">
        <f aca="false">IF(OR(V2779="",M2779=0),"",V2779/M2779-1)</f>
        <v/>
      </c>
      <c r="Z2779" s="26" t="str">
        <f aca="false">IF(OR(V2779="",L2779=""),"",V2779/(L2779*E2779)-1)</f>
        <v/>
      </c>
      <c r="AA2779" s="16" t="str">
        <f aca="false">IF(V2779="","SEM OFERTA",IF(OR(Y2779&gt;Premissas!$B$11,Y2779&lt;Premissas!$B$12),"VERIFICAR - UNIDADE/EMBALAGEM",IF(Y2779&gt;Premissas!$B$6,"NÃO COMPRAR - REAJUSTE &gt;5%","COMPRAR")))</f>
        <v>SEM OFERTA</v>
      </c>
      <c r="AB2779" s="18" t="str">
        <f aca="false">IF(W2779="DIMEC",S2779,IF(W2779="MEDCENTRO",U2779,""))</f>
        <v/>
      </c>
      <c r="AC2779" s="18" t="n">
        <f aca="false">IF(AA2779&lt;&gt;"COMPRAR",0,IF(AB2779="",I2779,MIN(I2779,AB2779)))</f>
        <v>0</v>
      </c>
      <c r="AD2779" s="19" t="n">
        <f aca="false">IF(AC2779&gt;0,AC2779*V2779,0)</f>
        <v>0</v>
      </c>
      <c r="AE2779" s="19" t="n">
        <f aca="false">IF(AC2779&gt;0,(M2779-V2779)*AC2779,0)</f>
        <v>0</v>
      </c>
      <c r="AF2779" s="16" t="str">
        <f aca="false">IF(AA2779&lt;&gt;"COMPRAR","",IF(AB2779="",IF(X2779="","",IF(X2779-V2779&lt;0.01,"EMPATE TÉCNICO","")),IF(AB2779&lt;I2779,"ESTOQUE INSUFICIENTE",IF(X2779="","",IF(X2779-V2779&lt;0.01,"EMPATE TÉCNICO","")))))</f>
        <v/>
      </c>
      <c r="AG2779" s="16" t="s">
        <v>490</v>
      </c>
      <c r="AH2779" s="16" t="s">
        <v>528</v>
      </c>
    </row>
    <row r="2780" customFormat="false" ht="15" hidden="false" customHeight="false" outlineLevel="0" collapsed="false">
      <c r="A2780" s="16" t="s">
        <v>8749</v>
      </c>
      <c r="B2780" s="17" t="s">
        <v>8750</v>
      </c>
      <c r="C2780" s="16" t="s">
        <v>8751</v>
      </c>
      <c r="D2780" s="16" t="s">
        <v>481</v>
      </c>
      <c r="E2780" s="18" t="n">
        <v>1</v>
      </c>
      <c r="F2780" s="16" t="s">
        <v>43</v>
      </c>
      <c r="G2780" s="18" t="n">
        <v>0</v>
      </c>
      <c r="H2780" s="16" t="n">
        <v>0.1</v>
      </c>
      <c r="I2780" s="18" t="n">
        <v>1</v>
      </c>
      <c r="J2780" s="19" t="n">
        <v>21.155</v>
      </c>
      <c r="K2780" s="19" t="n">
        <v>21.155</v>
      </c>
      <c r="L2780" s="19" t="n">
        <v>21.155</v>
      </c>
      <c r="M2780" s="19" t="n">
        <f aca="false">IF(J2780&gt;0,J2780,K2780)*E2780</f>
        <v>21.155</v>
      </c>
      <c r="N2780" s="20"/>
      <c r="O2780" s="21" t="str">
        <f aca="false">IF(R2780="","",ROUND(R2780*(1-Premissas!$B$4),4))</f>
        <v/>
      </c>
      <c r="P2780" s="22"/>
      <c r="Q2780" s="22"/>
      <c r="R2780" s="23"/>
      <c r="S2780" s="24"/>
      <c r="T2780" s="24"/>
      <c r="U2780" s="25"/>
      <c r="V2780" s="19" t="str">
        <f aca="false">IF(COUNT(N2780:Q2780)=0,"",MIN(N2780:Q2780))</f>
        <v/>
      </c>
      <c r="W2780" s="16" t="str">
        <f aca="false">IF(V2780="","",INDEX($N$4:$Q$4,MATCH(V2780,N2780:Q2780,0)))</f>
        <v/>
      </c>
      <c r="X2780" s="19" t="str">
        <f aca="false">IF(COUNT(N2780:Q2780)&lt;2,"",SMALL(N2780:Q2780,2))</f>
        <v/>
      </c>
      <c r="Y2780" s="26" t="str">
        <f aca="false">IF(OR(V2780="",M2780=0),"",V2780/M2780-1)</f>
        <v/>
      </c>
      <c r="Z2780" s="26" t="str">
        <f aca="false">IF(OR(V2780="",L2780=""),"",V2780/(L2780*E2780)-1)</f>
        <v/>
      </c>
      <c r="AA2780" s="16" t="str">
        <f aca="false">IF(V2780="","SEM OFERTA",IF(OR(Y2780&gt;Premissas!$B$11,Y2780&lt;Premissas!$B$12),"VERIFICAR - UNIDADE/EMBALAGEM",IF(Y2780&gt;Premissas!$B$6,"NÃO COMPRAR - REAJUSTE &gt;5%","COMPRAR")))</f>
        <v>SEM OFERTA</v>
      </c>
      <c r="AB2780" s="18" t="str">
        <f aca="false">IF(W2780="DIMEC",S2780,IF(W2780="MEDCENTRO",U2780,""))</f>
        <v/>
      </c>
      <c r="AC2780" s="18" t="n">
        <f aca="false">IF(AA2780&lt;&gt;"COMPRAR",0,IF(AB2780="",I2780,MIN(I2780,AB2780)))</f>
        <v>0</v>
      </c>
      <c r="AD2780" s="19" t="n">
        <f aca="false">IF(AC2780&gt;0,AC2780*V2780,0)</f>
        <v>0</v>
      </c>
      <c r="AE2780" s="19" t="n">
        <f aca="false">IF(AC2780&gt;0,(M2780-V2780)*AC2780,0)</f>
        <v>0</v>
      </c>
      <c r="AF2780" s="16" t="str">
        <f aca="false">IF(AA2780&lt;&gt;"COMPRAR","",IF(AB2780="",IF(X2780="","",IF(X2780-V2780&lt;0.01,"EMPATE TÉCNICO","")),IF(AB2780&lt;I2780,"ESTOQUE INSUFICIENTE",IF(X2780="","",IF(X2780-V2780&lt;0.01,"EMPATE TÉCNICO","")))))</f>
        <v/>
      </c>
      <c r="AG2780" s="16" t="s">
        <v>2762</v>
      </c>
      <c r="AH2780" s="16" t="s">
        <v>528</v>
      </c>
    </row>
    <row r="2781" customFormat="false" ht="15" hidden="false" customHeight="false" outlineLevel="0" collapsed="false">
      <c r="A2781" s="16" t="s">
        <v>8752</v>
      </c>
      <c r="B2781" s="17" t="s">
        <v>8753</v>
      </c>
      <c r="C2781" s="16" t="s">
        <v>8754</v>
      </c>
      <c r="D2781" s="16" t="s">
        <v>678</v>
      </c>
      <c r="E2781" s="18" t="n">
        <v>1</v>
      </c>
      <c r="F2781" s="16" t="s">
        <v>42</v>
      </c>
      <c r="G2781" s="18" t="n">
        <v>4</v>
      </c>
      <c r="H2781" s="16" t="n">
        <v>2.4</v>
      </c>
      <c r="I2781" s="18" t="n">
        <v>3</v>
      </c>
      <c r="J2781" s="19" t="n">
        <v>5.39</v>
      </c>
      <c r="K2781" s="19" t="n">
        <v>5.39</v>
      </c>
      <c r="L2781" s="19" t="n">
        <v>5.39</v>
      </c>
      <c r="M2781" s="19" t="n">
        <f aca="false">IF(J2781&gt;0,J2781,K2781)*E2781</f>
        <v>5.39</v>
      </c>
      <c r="N2781" s="20"/>
      <c r="O2781" s="21" t="str">
        <f aca="false">IF(R2781="","",ROUND(R2781*(1-Premissas!$B$4),4))</f>
        <v/>
      </c>
      <c r="P2781" s="22"/>
      <c r="Q2781" s="22"/>
      <c r="R2781" s="23"/>
      <c r="S2781" s="24"/>
      <c r="T2781" s="24"/>
      <c r="U2781" s="25"/>
      <c r="V2781" s="19" t="str">
        <f aca="false">IF(COUNT(N2781:Q2781)=0,"",MIN(N2781:Q2781))</f>
        <v/>
      </c>
      <c r="W2781" s="16" t="str">
        <f aca="false">IF(V2781="","",INDEX($N$4:$Q$4,MATCH(V2781,N2781:Q2781,0)))</f>
        <v/>
      </c>
      <c r="X2781" s="19" t="str">
        <f aca="false">IF(COUNT(N2781:Q2781)&lt;2,"",SMALL(N2781:Q2781,2))</f>
        <v/>
      </c>
      <c r="Y2781" s="26" t="str">
        <f aca="false">IF(OR(V2781="",M2781=0),"",V2781/M2781-1)</f>
        <v/>
      </c>
      <c r="Z2781" s="26" t="str">
        <f aca="false">IF(OR(V2781="",L2781=""),"",V2781/(L2781*E2781)-1)</f>
        <v/>
      </c>
      <c r="AA2781" s="16" t="str">
        <f aca="false">IF(V2781="","SEM OFERTA",IF(OR(Y2781&gt;Premissas!$B$11,Y2781&lt;Premissas!$B$12),"VERIFICAR - UNIDADE/EMBALAGEM",IF(Y2781&gt;Premissas!$B$6,"NÃO COMPRAR - REAJUSTE &gt;5%","COMPRAR")))</f>
        <v>SEM OFERTA</v>
      </c>
      <c r="AB2781" s="18" t="str">
        <f aca="false">IF(W2781="DIMEC",S2781,IF(W2781="MEDCENTRO",U2781,""))</f>
        <v/>
      </c>
      <c r="AC2781" s="18" t="n">
        <f aca="false">IF(AA2781&lt;&gt;"COMPRAR",0,IF(AB2781="",I2781,MIN(I2781,AB2781)))</f>
        <v>0</v>
      </c>
      <c r="AD2781" s="19" t="n">
        <f aca="false">IF(AC2781&gt;0,AC2781*V2781,0)</f>
        <v>0</v>
      </c>
      <c r="AE2781" s="19" t="n">
        <f aca="false">IF(AC2781&gt;0,(M2781-V2781)*AC2781,0)</f>
        <v>0</v>
      </c>
      <c r="AF2781" s="16" t="str">
        <f aca="false">IF(AA2781&lt;&gt;"COMPRAR","",IF(AB2781="",IF(X2781="","",IF(X2781-V2781&lt;0.01,"EMPATE TÉCNICO","")),IF(AB2781&lt;I2781,"ESTOQUE INSUFICIENTE",IF(X2781="","",IF(X2781-V2781&lt;0.01,"EMPATE TÉCNICO","")))))</f>
        <v/>
      </c>
      <c r="AG2781" s="16" t="s">
        <v>304</v>
      </c>
      <c r="AH2781" s="16" t="s">
        <v>528</v>
      </c>
    </row>
    <row r="2782" customFormat="false" ht="15" hidden="false" customHeight="false" outlineLevel="0" collapsed="false">
      <c r="A2782" s="16" t="s">
        <v>8755</v>
      </c>
      <c r="B2782" s="17" t="s">
        <v>8756</v>
      </c>
      <c r="C2782" s="16" t="s">
        <v>628</v>
      </c>
      <c r="D2782" s="16" t="s">
        <v>762</v>
      </c>
      <c r="E2782" s="18" t="n">
        <v>1</v>
      </c>
      <c r="F2782" s="16" t="s">
        <v>41</v>
      </c>
      <c r="G2782" s="18" t="n">
        <v>26</v>
      </c>
      <c r="H2782" s="16" t="n">
        <v>15.3</v>
      </c>
      <c r="I2782" s="18" t="n">
        <v>14</v>
      </c>
      <c r="J2782" s="19" t="n">
        <v>2.19</v>
      </c>
      <c r="K2782" s="19" t="n">
        <v>2.19</v>
      </c>
      <c r="L2782" s="19" t="n">
        <v>2.19</v>
      </c>
      <c r="M2782" s="19" t="n">
        <f aca="false">IF(J2782&gt;0,J2782,K2782)*E2782</f>
        <v>2.19</v>
      </c>
      <c r="N2782" s="20"/>
      <c r="O2782" s="21" t="str">
        <f aca="false">IF(R2782="","",ROUND(R2782*(1-Premissas!$B$4),4))</f>
        <v/>
      </c>
      <c r="P2782" s="22"/>
      <c r="Q2782" s="22"/>
      <c r="R2782" s="23"/>
      <c r="S2782" s="24"/>
      <c r="T2782" s="24"/>
      <c r="U2782" s="25"/>
      <c r="V2782" s="19" t="str">
        <f aca="false">IF(COUNT(N2782:Q2782)=0,"",MIN(N2782:Q2782))</f>
        <v/>
      </c>
      <c r="W2782" s="16" t="str">
        <f aca="false">IF(V2782="","",INDEX($N$4:$Q$4,MATCH(V2782,N2782:Q2782,0)))</f>
        <v/>
      </c>
      <c r="X2782" s="19" t="str">
        <f aca="false">IF(COUNT(N2782:Q2782)&lt;2,"",SMALL(N2782:Q2782,2))</f>
        <v/>
      </c>
      <c r="Y2782" s="26" t="str">
        <f aca="false">IF(OR(V2782="",M2782=0),"",V2782/M2782-1)</f>
        <v/>
      </c>
      <c r="Z2782" s="26" t="str">
        <f aca="false">IF(OR(V2782="",L2782=""),"",V2782/(L2782*E2782)-1)</f>
        <v/>
      </c>
      <c r="AA2782" s="16" t="str">
        <f aca="false">IF(V2782="","SEM OFERTA",IF(OR(Y2782&gt;Premissas!$B$11,Y2782&lt;Premissas!$B$12),"VERIFICAR - UNIDADE/EMBALAGEM",IF(Y2782&gt;Premissas!$B$6,"NÃO COMPRAR - REAJUSTE &gt;5%","COMPRAR")))</f>
        <v>SEM OFERTA</v>
      </c>
      <c r="AB2782" s="18" t="str">
        <f aca="false">IF(W2782="DIMEC",S2782,IF(W2782="MEDCENTRO",U2782,""))</f>
        <v/>
      </c>
      <c r="AC2782" s="18" t="n">
        <f aca="false">IF(AA2782&lt;&gt;"COMPRAR",0,IF(AB2782="",I2782,MIN(I2782,AB2782)))</f>
        <v>0</v>
      </c>
      <c r="AD2782" s="19" t="n">
        <f aca="false">IF(AC2782&gt;0,AC2782*V2782,0)</f>
        <v>0</v>
      </c>
      <c r="AE2782" s="19" t="n">
        <f aca="false">IF(AC2782&gt;0,(M2782-V2782)*AC2782,0)</f>
        <v>0</v>
      </c>
      <c r="AF2782" s="16" t="str">
        <f aca="false">IF(AA2782&lt;&gt;"COMPRAR","",IF(AB2782="",IF(X2782="","",IF(X2782-V2782&lt;0.01,"EMPATE TÉCNICO","")),IF(AB2782&lt;I2782,"ESTOQUE INSUFICIENTE",IF(X2782="","",IF(X2782-V2782&lt;0.01,"EMPATE TÉCNICO","")))))</f>
        <v/>
      </c>
      <c r="AG2782" s="16" t="s">
        <v>763</v>
      </c>
      <c r="AH2782" s="16" t="s">
        <v>528</v>
      </c>
    </row>
    <row r="2783" customFormat="false" ht="15" hidden="false" customHeight="false" outlineLevel="0" collapsed="false">
      <c r="A2783" s="16" t="s">
        <v>8757</v>
      </c>
      <c r="B2783" s="17" t="s">
        <v>8758</v>
      </c>
      <c r="C2783" s="16" t="s">
        <v>633</v>
      </c>
      <c r="D2783" s="16" t="s">
        <v>762</v>
      </c>
      <c r="E2783" s="18" t="n">
        <v>1</v>
      </c>
      <c r="F2783" s="16" t="s">
        <v>41</v>
      </c>
      <c r="G2783" s="18" t="n">
        <v>49</v>
      </c>
      <c r="H2783" s="16" t="n">
        <v>19.8</v>
      </c>
      <c r="I2783" s="18" t="n">
        <v>2</v>
      </c>
      <c r="J2783" s="19" t="n">
        <v>1.65</v>
      </c>
      <c r="K2783" s="19" t="n">
        <v>1.65</v>
      </c>
      <c r="L2783" s="19" t="n">
        <v>1.65</v>
      </c>
      <c r="M2783" s="19" t="n">
        <f aca="false">IF(J2783&gt;0,J2783,K2783)*E2783</f>
        <v>1.65</v>
      </c>
      <c r="N2783" s="20"/>
      <c r="O2783" s="21" t="str">
        <f aca="false">IF(R2783="","",ROUND(R2783*(1-Premissas!$B$4),4))</f>
        <v/>
      </c>
      <c r="P2783" s="22"/>
      <c r="Q2783" s="22"/>
      <c r="R2783" s="23"/>
      <c r="S2783" s="24"/>
      <c r="T2783" s="24"/>
      <c r="U2783" s="25"/>
      <c r="V2783" s="19" t="str">
        <f aca="false">IF(COUNT(N2783:Q2783)=0,"",MIN(N2783:Q2783))</f>
        <v/>
      </c>
      <c r="W2783" s="16" t="str">
        <f aca="false">IF(V2783="","",INDEX($N$4:$Q$4,MATCH(V2783,N2783:Q2783,0)))</f>
        <v/>
      </c>
      <c r="X2783" s="19" t="str">
        <f aca="false">IF(COUNT(N2783:Q2783)&lt;2,"",SMALL(N2783:Q2783,2))</f>
        <v/>
      </c>
      <c r="Y2783" s="26" t="str">
        <f aca="false">IF(OR(V2783="",M2783=0),"",V2783/M2783-1)</f>
        <v/>
      </c>
      <c r="Z2783" s="26" t="str">
        <f aca="false">IF(OR(V2783="",L2783=""),"",V2783/(L2783*E2783)-1)</f>
        <v/>
      </c>
      <c r="AA2783" s="16" t="str">
        <f aca="false">IF(V2783="","SEM OFERTA",IF(OR(Y2783&gt;Premissas!$B$11,Y2783&lt;Premissas!$B$12),"VERIFICAR - UNIDADE/EMBALAGEM",IF(Y2783&gt;Premissas!$B$6,"NÃO COMPRAR - REAJUSTE &gt;5%","COMPRAR")))</f>
        <v>SEM OFERTA</v>
      </c>
      <c r="AB2783" s="18" t="str">
        <f aca="false">IF(W2783="DIMEC",S2783,IF(W2783="MEDCENTRO",U2783,""))</f>
        <v/>
      </c>
      <c r="AC2783" s="18" t="n">
        <f aca="false">IF(AA2783&lt;&gt;"COMPRAR",0,IF(AB2783="",I2783,MIN(I2783,AB2783)))</f>
        <v>0</v>
      </c>
      <c r="AD2783" s="19" t="n">
        <f aca="false">IF(AC2783&gt;0,AC2783*V2783,0)</f>
        <v>0</v>
      </c>
      <c r="AE2783" s="19" t="n">
        <f aca="false">IF(AC2783&gt;0,(M2783-V2783)*AC2783,0)</f>
        <v>0</v>
      </c>
      <c r="AF2783" s="16" t="str">
        <f aca="false">IF(AA2783&lt;&gt;"COMPRAR","",IF(AB2783="",IF(X2783="","",IF(X2783-V2783&lt;0.01,"EMPATE TÉCNICO","")),IF(AB2783&lt;I2783,"ESTOQUE INSUFICIENTE",IF(X2783="","",IF(X2783-V2783&lt;0.01,"EMPATE TÉCNICO","")))))</f>
        <v/>
      </c>
      <c r="AG2783" s="16" t="s">
        <v>763</v>
      </c>
      <c r="AH2783" s="16" t="s">
        <v>528</v>
      </c>
    </row>
    <row r="2784" customFormat="false" ht="15" hidden="false" customHeight="false" outlineLevel="0" collapsed="false">
      <c r="A2784" s="16" t="s">
        <v>8759</v>
      </c>
      <c r="B2784" s="17" t="s">
        <v>8760</v>
      </c>
      <c r="C2784" s="16" t="s">
        <v>633</v>
      </c>
      <c r="D2784" s="16" t="s">
        <v>546</v>
      </c>
      <c r="E2784" s="18" t="n">
        <v>1</v>
      </c>
      <c r="F2784" s="16" t="s">
        <v>43</v>
      </c>
      <c r="G2784" s="18" t="n">
        <v>0</v>
      </c>
      <c r="H2784" s="16" t="n">
        <v>0.4</v>
      </c>
      <c r="I2784" s="18" t="n">
        <v>2</v>
      </c>
      <c r="J2784" s="19" t="n">
        <v>6.02</v>
      </c>
      <c r="K2784" s="19" t="n">
        <v>6.02</v>
      </c>
      <c r="L2784" s="19" t="n">
        <v>6.02</v>
      </c>
      <c r="M2784" s="19" t="n">
        <f aca="false">IF(J2784&gt;0,J2784,K2784)*E2784</f>
        <v>6.02</v>
      </c>
      <c r="N2784" s="20"/>
      <c r="O2784" s="21" t="str">
        <f aca="false">IF(R2784="","",ROUND(R2784*(1-Premissas!$B$4),4))</f>
        <v/>
      </c>
      <c r="P2784" s="22"/>
      <c r="Q2784" s="22"/>
      <c r="R2784" s="23"/>
      <c r="S2784" s="24"/>
      <c r="T2784" s="24"/>
      <c r="U2784" s="25"/>
      <c r="V2784" s="19" t="str">
        <f aca="false">IF(COUNT(N2784:Q2784)=0,"",MIN(N2784:Q2784))</f>
        <v/>
      </c>
      <c r="W2784" s="16" t="str">
        <f aca="false">IF(V2784="","",INDEX($N$4:$Q$4,MATCH(V2784,N2784:Q2784,0)))</f>
        <v/>
      </c>
      <c r="X2784" s="19" t="str">
        <f aca="false">IF(COUNT(N2784:Q2784)&lt;2,"",SMALL(N2784:Q2784,2))</f>
        <v/>
      </c>
      <c r="Y2784" s="26" t="str">
        <f aca="false">IF(OR(V2784="",M2784=0),"",V2784/M2784-1)</f>
        <v/>
      </c>
      <c r="Z2784" s="26" t="str">
        <f aca="false">IF(OR(V2784="",L2784=""),"",V2784/(L2784*E2784)-1)</f>
        <v/>
      </c>
      <c r="AA2784" s="16" t="str">
        <f aca="false">IF(V2784="","SEM OFERTA",IF(OR(Y2784&gt;Premissas!$B$11,Y2784&lt;Premissas!$B$12),"VERIFICAR - UNIDADE/EMBALAGEM",IF(Y2784&gt;Premissas!$B$6,"NÃO COMPRAR - REAJUSTE &gt;5%","COMPRAR")))</f>
        <v>SEM OFERTA</v>
      </c>
      <c r="AB2784" s="18" t="str">
        <f aca="false">IF(W2784="DIMEC",S2784,IF(W2784="MEDCENTRO",U2784,""))</f>
        <v/>
      </c>
      <c r="AC2784" s="18" t="n">
        <f aca="false">IF(AA2784&lt;&gt;"COMPRAR",0,IF(AB2784="",I2784,MIN(I2784,AB2784)))</f>
        <v>0</v>
      </c>
      <c r="AD2784" s="19" t="n">
        <f aca="false">IF(AC2784&gt;0,AC2784*V2784,0)</f>
        <v>0</v>
      </c>
      <c r="AE2784" s="19" t="n">
        <f aca="false">IF(AC2784&gt;0,(M2784-V2784)*AC2784,0)</f>
        <v>0</v>
      </c>
      <c r="AF2784" s="16" t="str">
        <f aca="false">IF(AA2784&lt;&gt;"COMPRAR","",IF(AB2784="",IF(X2784="","",IF(X2784-V2784&lt;0.01,"EMPATE TÉCNICO","")),IF(AB2784&lt;I2784,"ESTOQUE INSUFICIENTE",IF(X2784="","",IF(X2784-V2784&lt;0.01,"EMPATE TÉCNICO","")))))</f>
        <v/>
      </c>
      <c r="AG2784" s="16" t="s">
        <v>520</v>
      </c>
      <c r="AH2784" s="16" t="s">
        <v>528</v>
      </c>
    </row>
    <row r="2785" customFormat="false" ht="15" hidden="false" customHeight="false" outlineLevel="0" collapsed="false">
      <c r="A2785" s="16" t="s">
        <v>8761</v>
      </c>
      <c r="B2785" s="17" t="s">
        <v>8762</v>
      </c>
      <c r="C2785" s="16" t="s">
        <v>633</v>
      </c>
      <c r="D2785" s="16" t="s">
        <v>621</v>
      </c>
      <c r="E2785" s="18" t="n">
        <v>1</v>
      </c>
      <c r="F2785" s="16" t="s">
        <v>43</v>
      </c>
      <c r="G2785" s="18" t="n">
        <v>2</v>
      </c>
      <c r="H2785" s="16" t="n">
        <v>2.7</v>
      </c>
      <c r="I2785" s="18" t="n">
        <v>5</v>
      </c>
      <c r="J2785" s="19" t="n">
        <v>1.8254</v>
      </c>
      <c r="K2785" s="19" t="n">
        <v>1.8254</v>
      </c>
      <c r="L2785" s="19" t="n">
        <v>1.8254</v>
      </c>
      <c r="M2785" s="19" t="n">
        <f aca="false">IF(J2785&gt;0,J2785,K2785)*E2785</f>
        <v>1.8254</v>
      </c>
      <c r="N2785" s="20"/>
      <c r="O2785" s="21" t="str">
        <f aca="false">IF(R2785="","",ROUND(R2785*(1-Premissas!$B$4),4))</f>
        <v/>
      </c>
      <c r="P2785" s="22"/>
      <c r="Q2785" s="22"/>
      <c r="R2785" s="23"/>
      <c r="S2785" s="24"/>
      <c r="T2785" s="24"/>
      <c r="U2785" s="25"/>
      <c r="V2785" s="19" t="str">
        <f aca="false">IF(COUNT(N2785:Q2785)=0,"",MIN(N2785:Q2785))</f>
        <v/>
      </c>
      <c r="W2785" s="16" t="str">
        <f aca="false">IF(V2785="","",INDEX($N$4:$Q$4,MATCH(V2785,N2785:Q2785,0)))</f>
        <v/>
      </c>
      <c r="X2785" s="19" t="str">
        <f aca="false">IF(COUNT(N2785:Q2785)&lt;2,"",SMALL(N2785:Q2785,2))</f>
        <v/>
      </c>
      <c r="Y2785" s="26" t="str">
        <f aca="false">IF(OR(V2785="",M2785=0),"",V2785/M2785-1)</f>
        <v/>
      </c>
      <c r="Z2785" s="26" t="str">
        <f aca="false">IF(OR(V2785="",L2785=""),"",V2785/(L2785*E2785)-1)</f>
        <v/>
      </c>
      <c r="AA2785" s="16" t="str">
        <f aca="false">IF(V2785="","SEM OFERTA",IF(OR(Y2785&gt;Premissas!$B$11,Y2785&lt;Premissas!$B$12),"VERIFICAR - UNIDADE/EMBALAGEM",IF(Y2785&gt;Premissas!$B$6,"NÃO COMPRAR - REAJUSTE &gt;5%","COMPRAR")))</f>
        <v>SEM OFERTA</v>
      </c>
      <c r="AB2785" s="18" t="str">
        <f aca="false">IF(W2785="DIMEC",S2785,IF(W2785="MEDCENTRO",U2785,""))</f>
        <v/>
      </c>
      <c r="AC2785" s="18" t="n">
        <f aca="false">IF(AA2785&lt;&gt;"COMPRAR",0,IF(AB2785="",I2785,MIN(I2785,AB2785)))</f>
        <v>0</v>
      </c>
      <c r="AD2785" s="19" t="n">
        <f aca="false">IF(AC2785&gt;0,AC2785*V2785,0)</f>
        <v>0</v>
      </c>
      <c r="AE2785" s="19" t="n">
        <f aca="false">IF(AC2785&gt;0,(M2785-V2785)*AC2785,0)</f>
        <v>0</v>
      </c>
      <c r="AF2785" s="16" t="str">
        <f aca="false">IF(AA2785&lt;&gt;"COMPRAR","",IF(AB2785="",IF(X2785="","",IF(X2785-V2785&lt;0.01,"EMPATE TÉCNICO","")),IF(AB2785&lt;I2785,"ESTOQUE INSUFICIENTE",IF(X2785="","",IF(X2785-V2785&lt;0.01,"EMPATE TÉCNICO","")))))</f>
        <v/>
      </c>
      <c r="AG2785" s="16"/>
      <c r="AH2785" s="16" t="s">
        <v>528</v>
      </c>
    </row>
    <row r="2786" customFormat="false" ht="15" hidden="false" customHeight="false" outlineLevel="0" collapsed="false">
      <c r="A2786" s="16" t="s">
        <v>8763</v>
      </c>
      <c r="B2786" s="17" t="s">
        <v>8764</v>
      </c>
      <c r="C2786" s="16" t="s">
        <v>8765</v>
      </c>
      <c r="D2786" s="16"/>
      <c r="E2786" s="18" t="n">
        <v>1</v>
      </c>
      <c r="F2786" s="16" t="s">
        <v>42</v>
      </c>
      <c r="G2786" s="18" t="n">
        <v>13</v>
      </c>
      <c r="H2786" s="16" t="n">
        <v>5.4</v>
      </c>
      <c r="I2786" s="18" t="n">
        <v>1</v>
      </c>
      <c r="J2786" s="19" t="n">
        <v>5.99</v>
      </c>
      <c r="K2786" s="19" t="n">
        <v>5.99</v>
      </c>
      <c r="L2786" s="19" t="n">
        <v>5.59</v>
      </c>
      <c r="M2786" s="19" t="n">
        <f aca="false">IF(J2786&gt;0,J2786,K2786)*E2786</f>
        <v>5.99</v>
      </c>
      <c r="N2786" s="20"/>
      <c r="O2786" s="21" t="str">
        <f aca="false">IF(R2786="","",ROUND(R2786*(1-Premissas!$B$4),4))</f>
        <v/>
      </c>
      <c r="P2786" s="22"/>
      <c r="Q2786" s="22"/>
      <c r="R2786" s="23"/>
      <c r="S2786" s="24"/>
      <c r="T2786" s="24"/>
      <c r="U2786" s="25"/>
      <c r="V2786" s="19" t="str">
        <f aca="false">IF(COUNT(N2786:Q2786)=0,"",MIN(N2786:Q2786))</f>
        <v/>
      </c>
      <c r="W2786" s="16" t="str">
        <f aca="false">IF(V2786="","",INDEX($N$4:$Q$4,MATCH(V2786,N2786:Q2786,0)))</f>
        <v/>
      </c>
      <c r="X2786" s="19" t="str">
        <f aca="false">IF(COUNT(N2786:Q2786)&lt;2,"",SMALL(N2786:Q2786,2))</f>
        <v/>
      </c>
      <c r="Y2786" s="26" t="str">
        <f aca="false">IF(OR(V2786="",M2786=0),"",V2786/M2786-1)</f>
        <v/>
      </c>
      <c r="Z2786" s="26" t="str">
        <f aca="false">IF(OR(V2786="",L2786=""),"",V2786/(L2786*E2786)-1)</f>
        <v/>
      </c>
      <c r="AA2786" s="16" t="str">
        <f aca="false">IF(V2786="","SEM OFERTA",IF(OR(Y2786&gt;Premissas!$B$11,Y2786&lt;Premissas!$B$12),"VERIFICAR - UNIDADE/EMBALAGEM",IF(Y2786&gt;Premissas!$B$6,"NÃO COMPRAR - REAJUSTE &gt;5%","COMPRAR")))</f>
        <v>SEM OFERTA</v>
      </c>
      <c r="AB2786" s="18" t="str">
        <f aca="false">IF(W2786="DIMEC",S2786,IF(W2786="MEDCENTRO",U2786,""))</f>
        <v/>
      </c>
      <c r="AC2786" s="18" t="n">
        <f aca="false">IF(AA2786&lt;&gt;"COMPRAR",0,IF(AB2786="",I2786,MIN(I2786,AB2786)))</f>
        <v>0</v>
      </c>
      <c r="AD2786" s="19" t="n">
        <f aca="false">IF(AC2786&gt;0,AC2786*V2786,0)</f>
        <v>0</v>
      </c>
      <c r="AE2786" s="19" t="n">
        <f aca="false">IF(AC2786&gt;0,(M2786-V2786)*AC2786,0)</f>
        <v>0</v>
      </c>
      <c r="AF2786" s="16" t="str">
        <f aca="false">IF(AA2786&lt;&gt;"COMPRAR","",IF(AB2786="",IF(X2786="","",IF(X2786-V2786&lt;0.01,"EMPATE TÉCNICO","")),IF(AB2786&lt;I2786,"ESTOQUE INSUFICIENTE",IF(X2786="","",IF(X2786-V2786&lt;0.01,"EMPATE TÉCNICO","")))))</f>
        <v/>
      </c>
      <c r="AG2786" s="16" t="s">
        <v>520</v>
      </c>
      <c r="AH2786" s="16" t="s">
        <v>528</v>
      </c>
    </row>
    <row r="2787" customFormat="false" ht="15" hidden="false" customHeight="false" outlineLevel="0" collapsed="false">
      <c r="A2787" s="16" t="s">
        <v>8766</v>
      </c>
      <c r="B2787" s="17" t="s">
        <v>8767</v>
      </c>
      <c r="C2787" s="16" t="s">
        <v>8768</v>
      </c>
      <c r="D2787" s="16" t="s">
        <v>712</v>
      </c>
      <c r="E2787" s="18" t="n">
        <v>1</v>
      </c>
      <c r="F2787" s="16" t="s">
        <v>43</v>
      </c>
      <c r="G2787" s="18" t="n">
        <v>0</v>
      </c>
      <c r="H2787" s="16" t="n">
        <v>0.8</v>
      </c>
      <c r="I2787" s="18" t="n">
        <v>2</v>
      </c>
      <c r="J2787" s="19" t="n">
        <v>12.2911111111111</v>
      </c>
      <c r="K2787" s="19" t="n">
        <v>12.2911111111111</v>
      </c>
      <c r="L2787" s="19" t="n">
        <v>12.2911</v>
      </c>
      <c r="M2787" s="19" t="n">
        <f aca="false">IF(J2787&gt;0,J2787,K2787)*E2787</f>
        <v>12.2911111111111</v>
      </c>
      <c r="N2787" s="20"/>
      <c r="O2787" s="21" t="str">
        <f aca="false">IF(R2787="","",ROUND(R2787*(1-Premissas!$B$4),4))</f>
        <v/>
      </c>
      <c r="P2787" s="22"/>
      <c r="Q2787" s="22"/>
      <c r="R2787" s="23"/>
      <c r="S2787" s="24"/>
      <c r="T2787" s="24"/>
      <c r="U2787" s="25"/>
      <c r="V2787" s="19" t="str">
        <f aca="false">IF(COUNT(N2787:Q2787)=0,"",MIN(N2787:Q2787))</f>
        <v/>
      </c>
      <c r="W2787" s="16" t="str">
        <f aca="false">IF(V2787="","",INDEX($N$4:$Q$4,MATCH(V2787,N2787:Q2787,0)))</f>
        <v/>
      </c>
      <c r="X2787" s="19" t="str">
        <f aca="false">IF(COUNT(N2787:Q2787)&lt;2,"",SMALL(N2787:Q2787,2))</f>
        <v/>
      </c>
      <c r="Y2787" s="26" t="str">
        <f aca="false">IF(OR(V2787="",M2787=0),"",V2787/M2787-1)</f>
        <v/>
      </c>
      <c r="Z2787" s="26" t="str">
        <f aca="false">IF(OR(V2787="",L2787=""),"",V2787/(L2787*E2787)-1)</f>
        <v/>
      </c>
      <c r="AA2787" s="16" t="str">
        <f aca="false">IF(V2787="","SEM OFERTA",IF(OR(Y2787&gt;Premissas!$B$11,Y2787&lt;Premissas!$B$12),"VERIFICAR - UNIDADE/EMBALAGEM",IF(Y2787&gt;Premissas!$B$6,"NÃO COMPRAR - REAJUSTE &gt;5%","COMPRAR")))</f>
        <v>SEM OFERTA</v>
      </c>
      <c r="AB2787" s="18" t="str">
        <f aca="false">IF(W2787="DIMEC",S2787,IF(W2787="MEDCENTRO",U2787,""))</f>
        <v/>
      </c>
      <c r="AC2787" s="18" t="n">
        <f aca="false">IF(AA2787&lt;&gt;"COMPRAR",0,IF(AB2787="",I2787,MIN(I2787,AB2787)))</f>
        <v>0</v>
      </c>
      <c r="AD2787" s="19" t="n">
        <f aca="false">IF(AC2787&gt;0,AC2787*V2787,0)</f>
        <v>0</v>
      </c>
      <c r="AE2787" s="19" t="n">
        <f aca="false">IF(AC2787&gt;0,(M2787-V2787)*AC2787,0)</f>
        <v>0</v>
      </c>
      <c r="AF2787" s="16" t="str">
        <f aca="false">IF(AA2787&lt;&gt;"COMPRAR","",IF(AB2787="",IF(X2787="","",IF(X2787-V2787&lt;0.01,"EMPATE TÉCNICO","")),IF(AB2787&lt;I2787,"ESTOQUE INSUFICIENTE",IF(X2787="","",IF(X2787-V2787&lt;0.01,"EMPATE TÉCNICO","")))))</f>
        <v/>
      </c>
      <c r="AG2787" s="16" t="s">
        <v>713</v>
      </c>
      <c r="AH2787" s="16" t="s">
        <v>528</v>
      </c>
    </row>
    <row r="2788" customFormat="false" ht="15" hidden="false" customHeight="false" outlineLevel="0" collapsed="false">
      <c r="A2788" s="16" t="s">
        <v>8769</v>
      </c>
      <c r="B2788" s="17" t="s">
        <v>8770</v>
      </c>
      <c r="C2788" s="16" t="s">
        <v>8771</v>
      </c>
      <c r="D2788" s="16" t="s">
        <v>417</v>
      </c>
      <c r="E2788" s="18" t="n">
        <v>1</v>
      </c>
      <c r="F2788" s="16" t="s">
        <v>42</v>
      </c>
      <c r="G2788" s="18" t="n">
        <v>2</v>
      </c>
      <c r="H2788" s="16" t="n">
        <v>3.2</v>
      </c>
      <c r="I2788" s="18" t="n">
        <v>7</v>
      </c>
      <c r="J2788" s="19" t="n">
        <v>3.77</v>
      </c>
      <c r="K2788" s="19" t="n">
        <v>3.77</v>
      </c>
      <c r="L2788" s="19" t="n">
        <v>3.77</v>
      </c>
      <c r="M2788" s="19" t="n">
        <f aca="false">IF(J2788&gt;0,J2788,K2788)*E2788</f>
        <v>3.77</v>
      </c>
      <c r="N2788" s="20"/>
      <c r="O2788" s="21" t="str">
        <f aca="false">IF(R2788="","",ROUND(R2788*(1-Premissas!$B$4),4))</f>
        <v/>
      </c>
      <c r="P2788" s="22"/>
      <c r="Q2788" s="22"/>
      <c r="R2788" s="23"/>
      <c r="S2788" s="24"/>
      <c r="T2788" s="24"/>
      <c r="U2788" s="25"/>
      <c r="V2788" s="19" t="str">
        <f aca="false">IF(COUNT(N2788:Q2788)=0,"",MIN(N2788:Q2788))</f>
        <v/>
      </c>
      <c r="W2788" s="16" t="str">
        <f aca="false">IF(V2788="","",INDEX($N$4:$Q$4,MATCH(V2788,N2788:Q2788,0)))</f>
        <v/>
      </c>
      <c r="X2788" s="19" t="str">
        <f aca="false">IF(COUNT(N2788:Q2788)&lt;2,"",SMALL(N2788:Q2788,2))</f>
        <v/>
      </c>
      <c r="Y2788" s="26" t="str">
        <f aca="false">IF(OR(V2788="",M2788=0),"",V2788/M2788-1)</f>
        <v/>
      </c>
      <c r="Z2788" s="26" t="str">
        <f aca="false">IF(OR(V2788="",L2788=""),"",V2788/(L2788*E2788)-1)</f>
        <v/>
      </c>
      <c r="AA2788" s="16" t="str">
        <f aca="false">IF(V2788="","SEM OFERTA",IF(OR(Y2788&gt;Premissas!$B$11,Y2788&lt;Premissas!$B$12),"VERIFICAR - UNIDADE/EMBALAGEM",IF(Y2788&gt;Premissas!$B$6,"NÃO COMPRAR - REAJUSTE &gt;5%","COMPRAR")))</f>
        <v>SEM OFERTA</v>
      </c>
      <c r="AB2788" s="18" t="str">
        <f aca="false">IF(W2788="DIMEC",S2788,IF(W2788="MEDCENTRO",U2788,""))</f>
        <v/>
      </c>
      <c r="AC2788" s="18" t="n">
        <f aca="false">IF(AA2788&lt;&gt;"COMPRAR",0,IF(AB2788="",I2788,MIN(I2788,AB2788)))</f>
        <v>0</v>
      </c>
      <c r="AD2788" s="19" t="n">
        <f aca="false">IF(AC2788&gt;0,AC2788*V2788,0)</f>
        <v>0</v>
      </c>
      <c r="AE2788" s="19" t="n">
        <f aca="false">IF(AC2788&gt;0,(M2788-V2788)*AC2788,0)</f>
        <v>0</v>
      </c>
      <c r="AF2788" s="16" t="str">
        <f aca="false">IF(AA2788&lt;&gt;"COMPRAR","",IF(AB2788="",IF(X2788="","",IF(X2788-V2788&lt;0.01,"EMPATE TÉCNICO","")),IF(AB2788&lt;I2788,"ESTOQUE INSUFICIENTE",IF(X2788="","",IF(X2788-V2788&lt;0.01,"EMPATE TÉCNICO","")))))</f>
        <v/>
      </c>
      <c r="AG2788" s="16" t="s">
        <v>418</v>
      </c>
      <c r="AH2788" s="16" t="s">
        <v>528</v>
      </c>
    </row>
    <row r="2789" customFormat="false" ht="15" hidden="false" customHeight="false" outlineLevel="0" collapsed="false">
      <c r="A2789" s="16" t="s">
        <v>8772</v>
      </c>
      <c r="B2789" s="17" t="s">
        <v>8773</v>
      </c>
      <c r="C2789" s="16" t="s">
        <v>653</v>
      </c>
      <c r="D2789" s="16" t="s">
        <v>287</v>
      </c>
      <c r="E2789" s="18" t="n">
        <v>1</v>
      </c>
      <c r="F2789" s="16" t="s">
        <v>43</v>
      </c>
      <c r="G2789" s="18" t="n">
        <v>0</v>
      </c>
      <c r="H2789" s="16" t="n">
        <v>0</v>
      </c>
      <c r="I2789" s="18" t="n">
        <v>1</v>
      </c>
      <c r="J2789" s="19" t="n">
        <v>3.49</v>
      </c>
      <c r="K2789" s="19" t="n">
        <v>3.49</v>
      </c>
      <c r="L2789" s="19" t="n">
        <v>3.49</v>
      </c>
      <c r="M2789" s="19" t="n">
        <f aca="false">IF(J2789&gt;0,J2789,K2789)*E2789</f>
        <v>3.49</v>
      </c>
      <c r="N2789" s="20"/>
      <c r="O2789" s="21" t="str">
        <f aca="false">IF(R2789="","",ROUND(R2789*(1-Premissas!$B$4),4))</f>
        <v/>
      </c>
      <c r="P2789" s="22"/>
      <c r="Q2789" s="22"/>
      <c r="R2789" s="23"/>
      <c r="S2789" s="24"/>
      <c r="T2789" s="24"/>
      <c r="U2789" s="25"/>
      <c r="V2789" s="19" t="str">
        <f aca="false">IF(COUNT(N2789:Q2789)=0,"",MIN(N2789:Q2789))</f>
        <v/>
      </c>
      <c r="W2789" s="16" t="str">
        <f aca="false">IF(V2789="","",INDEX($N$4:$Q$4,MATCH(V2789,N2789:Q2789,0)))</f>
        <v/>
      </c>
      <c r="X2789" s="19" t="str">
        <f aca="false">IF(COUNT(N2789:Q2789)&lt;2,"",SMALL(N2789:Q2789,2))</f>
        <v/>
      </c>
      <c r="Y2789" s="26" t="str">
        <f aca="false">IF(OR(V2789="",M2789=0),"",V2789/M2789-1)</f>
        <v/>
      </c>
      <c r="Z2789" s="26" t="str">
        <f aca="false">IF(OR(V2789="",L2789=""),"",V2789/(L2789*E2789)-1)</f>
        <v/>
      </c>
      <c r="AA2789" s="16" t="str">
        <f aca="false">IF(V2789="","SEM OFERTA",IF(OR(Y2789&gt;Premissas!$B$11,Y2789&lt;Premissas!$B$12),"VERIFICAR - UNIDADE/EMBALAGEM",IF(Y2789&gt;Premissas!$B$6,"NÃO COMPRAR - REAJUSTE &gt;5%","COMPRAR")))</f>
        <v>SEM OFERTA</v>
      </c>
      <c r="AB2789" s="18" t="str">
        <f aca="false">IF(W2789="DIMEC",S2789,IF(W2789="MEDCENTRO",U2789,""))</f>
        <v/>
      </c>
      <c r="AC2789" s="18" t="n">
        <f aca="false">IF(AA2789&lt;&gt;"COMPRAR",0,IF(AB2789="",I2789,MIN(I2789,AB2789)))</f>
        <v>0</v>
      </c>
      <c r="AD2789" s="19" t="n">
        <f aca="false">IF(AC2789&gt;0,AC2789*V2789,0)</f>
        <v>0</v>
      </c>
      <c r="AE2789" s="19" t="n">
        <f aca="false">IF(AC2789&gt;0,(M2789-V2789)*AC2789,0)</f>
        <v>0</v>
      </c>
      <c r="AF2789" s="16" t="str">
        <f aca="false">IF(AA2789&lt;&gt;"COMPRAR","",IF(AB2789="",IF(X2789="","",IF(X2789-V2789&lt;0.01,"EMPATE TÉCNICO","")),IF(AB2789&lt;I2789,"ESTOQUE INSUFICIENTE",IF(X2789="","",IF(X2789-V2789&lt;0.01,"EMPATE TÉCNICO","")))))</f>
        <v/>
      </c>
      <c r="AG2789" s="16" t="s">
        <v>547</v>
      </c>
      <c r="AH2789" s="16" t="s">
        <v>528</v>
      </c>
    </row>
    <row r="2790" customFormat="false" ht="15" hidden="false" customHeight="false" outlineLevel="0" collapsed="false">
      <c r="A2790" s="16" t="s">
        <v>8774</v>
      </c>
      <c r="B2790" s="17" t="s">
        <v>8775</v>
      </c>
      <c r="C2790" s="16" t="s">
        <v>8776</v>
      </c>
      <c r="D2790" s="16" t="s">
        <v>641</v>
      </c>
      <c r="E2790" s="18" t="n">
        <v>1</v>
      </c>
      <c r="F2790" s="16" t="s">
        <v>43</v>
      </c>
      <c r="G2790" s="18" t="n">
        <v>0</v>
      </c>
      <c r="H2790" s="16" t="n">
        <v>0.2</v>
      </c>
      <c r="I2790" s="18" t="n">
        <v>1</v>
      </c>
      <c r="J2790" s="19" t="n">
        <v>5.95666666666667</v>
      </c>
      <c r="K2790" s="19" t="n">
        <v>5.95666666666667</v>
      </c>
      <c r="L2790" s="19" t="n">
        <v>5.9567</v>
      </c>
      <c r="M2790" s="19" t="n">
        <f aca="false">IF(J2790&gt;0,J2790,K2790)*E2790</f>
        <v>5.95666666666667</v>
      </c>
      <c r="N2790" s="20"/>
      <c r="O2790" s="21" t="str">
        <f aca="false">IF(R2790="","",ROUND(R2790*(1-Premissas!$B$4),4))</f>
        <v/>
      </c>
      <c r="P2790" s="22"/>
      <c r="Q2790" s="22"/>
      <c r="R2790" s="23"/>
      <c r="S2790" s="24"/>
      <c r="T2790" s="24"/>
      <c r="U2790" s="25"/>
      <c r="V2790" s="19" t="str">
        <f aca="false">IF(COUNT(N2790:Q2790)=0,"",MIN(N2790:Q2790))</f>
        <v/>
      </c>
      <c r="W2790" s="16" t="str">
        <f aca="false">IF(V2790="","",INDEX($N$4:$Q$4,MATCH(V2790,N2790:Q2790,0)))</f>
        <v/>
      </c>
      <c r="X2790" s="19" t="str">
        <f aca="false">IF(COUNT(N2790:Q2790)&lt;2,"",SMALL(N2790:Q2790,2))</f>
        <v/>
      </c>
      <c r="Y2790" s="26" t="str">
        <f aca="false">IF(OR(V2790="",M2790=0),"",V2790/M2790-1)</f>
        <v/>
      </c>
      <c r="Z2790" s="26" t="str">
        <f aca="false">IF(OR(V2790="",L2790=""),"",V2790/(L2790*E2790)-1)</f>
        <v/>
      </c>
      <c r="AA2790" s="16" t="str">
        <f aca="false">IF(V2790="","SEM OFERTA",IF(OR(Y2790&gt;Premissas!$B$11,Y2790&lt;Premissas!$B$12),"VERIFICAR - UNIDADE/EMBALAGEM",IF(Y2790&gt;Premissas!$B$6,"NÃO COMPRAR - REAJUSTE &gt;5%","COMPRAR")))</f>
        <v>SEM OFERTA</v>
      </c>
      <c r="AB2790" s="18" t="str">
        <f aca="false">IF(W2790="DIMEC",S2790,IF(W2790="MEDCENTRO",U2790,""))</f>
        <v/>
      </c>
      <c r="AC2790" s="18" t="n">
        <f aca="false">IF(AA2790&lt;&gt;"COMPRAR",0,IF(AB2790="",I2790,MIN(I2790,AB2790)))</f>
        <v>0</v>
      </c>
      <c r="AD2790" s="19" t="n">
        <f aca="false">IF(AC2790&gt;0,AC2790*V2790,0)</f>
        <v>0</v>
      </c>
      <c r="AE2790" s="19" t="n">
        <f aca="false">IF(AC2790&gt;0,(M2790-V2790)*AC2790,0)</f>
        <v>0</v>
      </c>
      <c r="AF2790" s="16" t="str">
        <f aca="false">IF(AA2790&lt;&gt;"COMPRAR","",IF(AB2790="",IF(X2790="","",IF(X2790-V2790&lt;0.01,"EMPATE TÉCNICO","")),IF(AB2790&lt;I2790,"ESTOQUE INSUFICIENTE",IF(X2790="","",IF(X2790-V2790&lt;0.01,"EMPATE TÉCNICO","")))))</f>
        <v/>
      </c>
      <c r="AG2790" s="16" t="s">
        <v>547</v>
      </c>
      <c r="AH2790" s="16" t="s">
        <v>528</v>
      </c>
    </row>
    <row r="2791" customFormat="false" ht="15" hidden="false" customHeight="false" outlineLevel="0" collapsed="false">
      <c r="A2791" s="16" t="s">
        <v>8777</v>
      </c>
      <c r="B2791" s="17" t="s">
        <v>8778</v>
      </c>
      <c r="C2791" s="16" t="s">
        <v>8779</v>
      </c>
      <c r="D2791" s="16" t="s">
        <v>637</v>
      </c>
      <c r="E2791" s="18" t="n">
        <v>1</v>
      </c>
      <c r="F2791" s="16" t="s">
        <v>43</v>
      </c>
      <c r="G2791" s="18" t="n">
        <v>0</v>
      </c>
      <c r="H2791" s="16" t="n">
        <v>0.1</v>
      </c>
      <c r="I2791" s="18" t="n">
        <v>1</v>
      </c>
      <c r="J2791" s="19" t="n">
        <v>15.79</v>
      </c>
      <c r="K2791" s="19" t="n">
        <v>15.79</v>
      </c>
      <c r="L2791" s="19" t="n">
        <v>15.79</v>
      </c>
      <c r="M2791" s="19" t="n">
        <f aca="false">IF(J2791&gt;0,J2791,K2791)*E2791</f>
        <v>15.79</v>
      </c>
      <c r="N2791" s="20"/>
      <c r="O2791" s="21" t="str">
        <f aca="false">IF(R2791="","",ROUND(R2791*(1-Premissas!$B$4),4))</f>
        <v/>
      </c>
      <c r="P2791" s="22"/>
      <c r="Q2791" s="22"/>
      <c r="R2791" s="23"/>
      <c r="S2791" s="24"/>
      <c r="T2791" s="24"/>
      <c r="U2791" s="25"/>
      <c r="V2791" s="19" t="str">
        <f aca="false">IF(COUNT(N2791:Q2791)=0,"",MIN(N2791:Q2791))</f>
        <v/>
      </c>
      <c r="W2791" s="16" t="str">
        <f aca="false">IF(V2791="","",INDEX($N$4:$Q$4,MATCH(V2791,N2791:Q2791,0)))</f>
        <v/>
      </c>
      <c r="X2791" s="19" t="str">
        <f aca="false">IF(COUNT(N2791:Q2791)&lt;2,"",SMALL(N2791:Q2791,2))</f>
        <v/>
      </c>
      <c r="Y2791" s="26" t="str">
        <f aca="false">IF(OR(V2791="",M2791=0),"",V2791/M2791-1)</f>
        <v/>
      </c>
      <c r="Z2791" s="26" t="str">
        <f aca="false">IF(OR(V2791="",L2791=""),"",V2791/(L2791*E2791)-1)</f>
        <v/>
      </c>
      <c r="AA2791" s="16" t="str">
        <f aca="false">IF(V2791="","SEM OFERTA",IF(OR(Y2791&gt;Premissas!$B$11,Y2791&lt;Premissas!$B$12),"VERIFICAR - UNIDADE/EMBALAGEM",IF(Y2791&gt;Premissas!$B$6,"NÃO COMPRAR - REAJUSTE &gt;5%","COMPRAR")))</f>
        <v>SEM OFERTA</v>
      </c>
      <c r="AB2791" s="18" t="str">
        <f aca="false">IF(W2791="DIMEC",S2791,IF(W2791="MEDCENTRO",U2791,""))</f>
        <v/>
      </c>
      <c r="AC2791" s="18" t="n">
        <f aca="false">IF(AA2791&lt;&gt;"COMPRAR",0,IF(AB2791="",I2791,MIN(I2791,AB2791)))</f>
        <v>0</v>
      </c>
      <c r="AD2791" s="19" t="n">
        <f aca="false">IF(AC2791&gt;0,AC2791*V2791,0)</f>
        <v>0</v>
      </c>
      <c r="AE2791" s="19" t="n">
        <f aca="false">IF(AC2791&gt;0,(M2791-V2791)*AC2791,0)</f>
        <v>0</v>
      </c>
      <c r="AF2791" s="16" t="str">
        <f aca="false">IF(AA2791&lt;&gt;"COMPRAR","",IF(AB2791="",IF(X2791="","",IF(X2791-V2791&lt;0.01,"EMPATE TÉCNICO","")),IF(AB2791&lt;I2791,"ESTOQUE INSUFICIENTE",IF(X2791="","",IF(X2791-V2791&lt;0.01,"EMPATE TÉCNICO","")))))</f>
        <v/>
      </c>
      <c r="AG2791" s="16" t="s">
        <v>139</v>
      </c>
      <c r="AH2791" s="16" t="s">
        <v>528</v>
      </c>
    </row>
    <row r="2792" customFormat="false" ht="15" hidden="false" customHeight="false" outlineLevel="0" collapsed="false">
      <c r="A2792" s="16" t="s">
        <v>8780</v>
      </c>
      <c r="B2792" s="17" t="s">
        <v>8781</v>
      </c>
      <c r="C2792" s="16" t="s">
        <v>8782</v>
      </c>
      <c r="D2792" s="16" t="s">
        <v>712</v>
      </c>
      <c r="E2792" s="18" t="n">
        <v>1</v>
      </c>
      <c r="F2792" s="16" t="s">
        <v>43</v>
      </c>
      <c r="G2792" s="18" t="n">
        <v>0</v>
      </c>
      <c r="H2792" s="16" t="n">
        <v>0.1</v>
      </c>
      <c r="I2792" s="18" t="n">
        <v>1</v>
      </c>
      <c r="J2792" s="19" t="n">
        <v>23.015</v>
      </c>
      <c r="K2792" s="19" t="n">
        <v>23.015</v>
      </c>
      <c r="L2792" s="19" t="n">
        <v>23.015</v>
      </c>
      <c r="M2792" s="19" t="n">
        <f aca="false">IF(J2792&gt;0,J2792,K2792)*E2792</f>
        <v>23.015</v>
      </c>
      <c r="N2792" s="20"/>
      <c r="O2792" s="21" t="str">
        <f aca="false">IF(R2792="","",ROUND(R2792*(1-Premissas!$B$4),4))</f>
        <v/>
      </c>
      <c r="P2792" s="22"/>
      <c r="Q2792" s="22"/>
      <c r="R2792" s="23"/>
      <c r="S2792" s="24"/>
      <c r="T2792" s="24"/>
      <c r="U2792" s="25"/>
      <c r="V2792" s="19" t="str">
        <f aca="false">IF(COUNT(N2792:Q2792)=0,"",MIN(N2792:Q2792))</f>
        <v/>
      </c>
      <c r="W2792" s="16" t="str">
        <f aca="false">IF(V2792="","",INDEX($N$4:$Q$4,MATCH(V2792,N2792:Q2792,0)))</f>
        <v/>
      </c>
      <c r="X2792" s="19" t="str">
        <f aca="false">IF(COUNT(N2792:Q2792)&lt;2,"",SMALL(N2792:Q2792,2))</f>
        <v/>
      </c>
      <c r="Y2792" s="26" t="str">
        <f aca="false">IF(OR(V2792="",M2792=0),"",V2792/M2792-1)</f>
        <v/>
      </c>
      <c r="Z2792" s="26" t="str">
        <f aca="false">IF(OR(V2792="",L2792=""),"",V2792/(L2792*E2792)-1)</f>
        <v/>
      </c>
      <c r="AA2792" s="16" t="str">
        <f aca="false">IF(V2792="","SEM OFERTA",IF(OR(Y2792&gt;Premissas!$B$11,Y2792&lt;Premissas!$B$12),"VERIFICAR - UNIDADE/EMBALAGEM",IF(Y2792&gt;Premissas!$B$6,"NÃO COMPRAR - REAJUSTE &gt;5%","COMPRAR")))</f>
        <v>SEM OFERTA</v>
      </c>
      <c r="AB2792" s="18" t="str">
        <f aca="false">IF(W2792="DIMEC",S2792,IF(W2792="MEDCENTRO",U2792,""))</f>
        <v/>
      </c>
      <c r="AC2792" s="18" t="n">
        <f aca="false">IF(AA2792&lt;&gt;"COMPRAR",0,IF(AB2792="",I2792,MIN(I2792,AB2792)))</f>
        <v>0</v>
      </c>
      <c r="AD2792" s="19" t="n">
        <f aca="false">IF(AC2792&gt;0,AC2792*V2792,0)</f>
        <v>0</v>
      </c>
      <c r="AE2792" s="19" t="n">
        <f aca="false">IF(AC2792&gt;0,(M2792-V2792)*AC2792,0)</f>
        <v>0</v>
      </c>
      <c r="AF2792" s="16" t="str">
        <f aca="false">IF(AA2792&lt;&gt;"COMPRAR","",IF(AB2792="",IF(X2792="","",IF(X2792-V2792&lt;0.01,"EMPATE TÉCNICO","")),IF(AB2792&lt;I2792,"ESTOQUE INSUFICIENTE",IF(X2792="","",IF(X2792-V2792&lt;0.01,"EMPATE TÉCNICO","")))))</f>
        <v/>
      </c>
      <c r="AG2792" s="16" t="s">
        <v>713</v>
      </c>
      <c r="AH2792" s="16" t="s">
        <v>528</v>
      </c>
    </row>
    <row r="2793" customFormat="false" ht="15" hidden="false" customHeight="false" outlineLevel="0" collapsed="false">
      <c r="A2793" s="16" t="s">
        <v>8783</v>
      </c>
      <c r="B2793" s="17" t="s">
        <v>8784</v>
      </c>
      <c r="C2793" s="16" t="s">
        <v>8785</v>
      </c>
      <c r="D2793" s="16" t="s">
        <v>762</v>
      </c>
      <c r="E2793" s="18" t="n">
        <v>1</v>
      </c>
      <c r="F2793" s="16" t="s">
        <v>43</v>
      </c>
      <c r="G2793" s="18" t="n">
        <v>1</v>
      </c>
      <c r="H2793" s="16" t="n">
        <v>2.1</v>
      </c>
      <c r="I2793" s="18" t="n">
        <v>5</v>
      </c>
      <c r="J2793" s="19" t="n">
        <v>1.45</v>
      </c>
      <c r="K2793" s="19" t="n">
        <v>1.45</v>
      </c>
      <c r="L2793" s="19" t="n">
        <v>1.34</v>
      </c>
      <c r="M2793" s="19" t="n">
        <f aca="false">IF(J2793&gt;0,J2793,K2793)*E2793</f>
        <v>1.45</v>
      </c>
      <c r="N2793" s="20"/>
      <c r="O2793" s="21" t="str">
        <f aca="false">IF(R2793="","",ROUND(R2793*(1-Premissas!$B$4),4))</f>
        <v/>
      </c>
      <c r="P2793" s="22"/>
      <c r="Q2793" s="22"/>
      <c r="R2793" s="23"/>
      <c r="S2793" s="24"/>
      <c r="T2793" s="24"/>
      <c r="U2793" s="25"/>
      <c r="V2793" s="19" t="str">
        <f aca="false">IF(COUNT(N2793:Q2793)=0,"",MIN(N2793:Q2793))</f>
        <v/>
      </c>
      <c r="W2793" s="16" t="str">
        <f aca="false">IF(V2793="","",INDEX($N$4:$Q$4,MATCH(V2793,N2793:Q2793,0)))</f>
        <v/>
      </c>
      <c r="X2793" s="19" t="str">
        <f aca="false">IF(COUNT(N2793:Q2793)&lt;2,"",SMALL(N2793:Q2793,2))</f>
        <v/>
      </c>
      <c r="Y2793" s="26" t="str">
        <f aca="false">IF(OR(V2793="",M2793=0),"",V2793/M2793-1)</f>
        <v/>
      </c>
      <c r="Z2793" s="26" t="str">
        <f aca="false">IF(OR(V2793="",L2793=""),"",V2793/(L2793*E2793)-1)</f>
        <v/>
      </c>
      <c r="AA2793" s="16" t="str">
        <f aca="false">IF(V2793="","SEM OFERTA",IF(OR(Y2793&gt;Premissas!$B$11,Y2793&lt;Premissas!$B$12),"VERIFICAR - UNIDADE/EMBALAGEM",IF(Y2793&gt;Premissas!$B$6,"NÃO COMPRAR - REAJUSTE &gt;5%","COMPRAR")))</f>
        <v>SEM OFERTA</v>
      </c>
      <c r="AB2793" s="18" t="str">
        <f aca="false">IF(W2793="DIMEC",S2793,IF(W2793="MEDCENTRO",U2793,""))</f>
        <v/>
      </c>
      <c r="AC2793" s="18" t="n">
        <f aca="false">IF(AA2793&lt;&gt;"COMPRAR",0,IF(AB2793="",I2793,MIN(I2793,AB2793)))</f>
        <v>0</v>
      </c>
      <c r="AD2793" s="19" t="n">
        <f aca="false">IF(AC2793&gt;0,AC2793*V2793,0)</f>
        <v>0</v>
      </c>
      <c r="AE2793" s="19" t="n">
        <f aca="false">IF(AC2793&gt;0,(M2793-V2793)*AC2793,0)</f>
        <v>0</v>
      </c>
      <c r="AF2793" s="16" t="str">
        <f aca="false">IF(AA2793&lt;&gt;"COMPRAR","",IF(AB2793="",IF(X2793="","",IF(X2793-V2793&lt;0.01,"EMPATE TÉCNICO","")),IF(AB2793&lt;I2793,"ESTOQUE INSUFICIENTE",IF(X2793="","",IF(X2793-V2793&lt;0.01,"EMPATE TÉCNICO","")))))</f>
        <v/>
      </c>
      <c r="AG2793" s="16" t="s">
        <v>763</v>
      </c>
      <c r="AH2793" s="16" t="s">
        <v>528</v>
      </c>
    </row>
    <row r="2794" customFormat="false" ht="15" hidden="false" customHeight="false" outlineLevel="0" collapsed="false">
      <c r="A2794" s="16" t="s">
        <v>8786</v>
      </c>
      <c r="B2794" s="17" t="s">
        <v>8787</v>
      </c>
      <c r="C2794" s="16" t="s">
        <v>8785</v>
      </c>
      <c r="D2794" s="16" t="s">
        <v>481</v>
      </c>
      <c r="E2794" s="18" t="n">
        <v>1</v>
      </c>
      <c r="F2794" s="16" t="s">
        <v>43</v>
      </c>
      <c r="G2794" s="18" t="n">
        <v>0</v>
      </c>
      <c r="H2794" s="16" t="n">
        <v>1.9</v>
      </c>
      <c r="I2794" s="18" t="n">
        <v>5</v>
      </c>
      <c r="J2794" s="19" t="n">
        <v>1.81</v>
      </c>
      <c r="K2794" s="19" t="n">
        <v>1.81</v>
      </c>
      <c r="L2794" s="19" t="n">
        <v>1.62</v>
      </c>
      <c r="M2794" s="19" t="n">
        <f aca="false">IF(J2794&gt;0,J2794,K2794)*E2794</f>
        <v>1.81</v>
      </c>
      <c r="N2794" s="20"/>
      <c r="O2794" s="21" t="str">
        <f aca="false">IF(R2794="","",ROUND(R2794*(1-Premissas!$B$4),4))</f>
        <v/>
      </c>
      <c r="P2794" s="22"/>
      <c r="Q2794" s="22"/>
      <c r="R2794" s="23"/>
      <c r="S2794" s="24"/>
      <c r="T2794" s="24"/>
      <c r="U2794" s="25"/>
      <c r="V2794" s="19" t="str">
        <f aca="false">IF(COUNT(N2794:Q2794)=0,"",MIN(N2794:Q2794))</f>
        <v/>
      </c>
      <c r="W2794" s="16" t="str">
        <f aca="false">IF(V2794="","",INDEX($N$4:$Q$4,MATCH(V2794,N2794:Q2794,0)))</f>
        <v/>
      </c>
      <c r="X2794" s="19" t="str">
        <f aca="false">IF(COUNT(N2794:Q2794)&lt;2,"",SMALL(N2794:Q2794,2))</f>
        <v/>
      </c>
      <c r="Y2794" s="26" t="str">
        <f aca="false">IF(OR(V2794="",M2794=0),"",V2794/M2794-1)</f>
        <v/>
      </c>
      <c r="Z2794" s="26" t="str">
        <f aca="false">IF(OR(V2794="",L2794=""),"",V2794/(L2794*E2794)-1)</f>
        <v/>
      </c>
      <c r="AA2794" s="16" t="str">
        <f aca="false">IF(V2794="","SEM OFERTA",IF(OR(Y2794&gt;Premissas!$B$11,Y2794&lt;Premissas!$B$12),"VERIFICAR - UNIDADE/EMBALAGEM",IF(Y2794&gt;Premissas!$B$6,"NÃO COMPRAR - REAJUSTE &gt;5%","COMPRAR")))</f>
        <v>SEM OFERTA</v>
      </c>
      <c r="AB2794" s="18" t="str">
        <f aca="false">IF(W2794="DIMEC",S2794,IF(W2794="MEDCENTRO",U2794,""))</f>
        <v/>
      </c>
      <c r="AC2794" s="18" t="n">
        <f aca="false">IF(AA2794&lt;&gt;"COMPRAR",0,IF(AB2794="",I2794,MIN(I2794,AB2794)))</f>
        <v>0</v>
      </c>
      <c r="AD2794" s="19" t="n">
        <f aca="false">IF(AC2794&gt;0,AC2794*V2794,0)</f>
        <v>0</v>
      </c>
      <c r="AE2794" s="19" t="n">
        <f aca="false">IF(AC2794&gt;0,(M2794-V2794)*AC2794,0)</f>
        <v>0</v>
      </c>
      <c r="AF2794" s="16" t="str">
        <f aca="false">IF(AA2794&lt;&gt;"COMPRAR","",IF(AB2794="",IF(X2794="","",IF(X2794-V2794&lt;0.01,"EMPATE TÉCNICO","")),IF(AB2794&lt;I2794,"ESTOQUE INSUFICIENTE",IF(X2794="","",IF(X2794-V2794&lt;0.01,"EMPATE TÉCNICO","")))))</f>
        <v/>
      </c>
      <c r="AG2794" s="16" t="s">
        <v>490</v>
      </c>
      <c r="AH2794" s="16" t="s">
        <v>528</v>
      </c>
    </row>
    <row r="2795" customFormat="false" ht="15" hidden="false" customHeight="false" outlineLevel="0" collapsed="false">
      <c r="A2795" s="16" t="s">
        <v>8788</v>
      </c>
      <c r="B2795" s="17" t="s">
        <v>8789</v>
      </c>
      <c r="C2795" s="16" t="s">
        <v>8785</v>
      </c>
      <c r="D2795" s="16" t="s">
        <v>563</v>
      </c>
      <c r="E2795" s="18" t="n">
        <v>1</v>
      </c>
      <c r="F2795" s="16" t="s">
        <v>42</v>
      </c>
      <c r="G2795" s="18" t="n">
        <v>14</v>
      </c>
      <c r="H2795" s="16" t="n">
        <v>6.4</v>
      </c>
      <c r="I2795" s="18" t="n">
        <v>3</v>
      </c>
      <c r="J2795" s="19" t="n">
        <v>2.41</v>
      </c>
      <c r="K2795" s="19" t="n">
        <v>2.41</v>
      </c>
      <c r="L2795" s="19" t="n">
        <v>2.41</v>
      </c>
      <c r="M2795" s="19" t="n">
        <f aca="false">IF(J2795&gt;0,J2795,K2795)*E2795</f>
        <v>2.41</v>
      </c>
      <c r="N2795" s="20"/>
      <c r="O2795" s="21" t="str">
        <f aca="false">IF(R2795="","",ROUND(R2795*(1-Premissas!$B$4),4))</f>
        <v/>
      </c>
      <c r="P2795" s="22"/>
      <c r="Q2795" s="22"/>
      <c r="R2795" s="23"/>
      <c r="S2795" s="24"/>
      <c r="T2795" s="24"/>
      <c r="U2795" s="25"/>
      <c r="V2795" s="19" t="str">
        <f aca="false">IF(COUNT(N2795:Q2795)=0,"",MIN(N2795:Q2795))</f>
        <v/>
      </c>
      <c r="W2795" s="16" t="str">
        <f aca="false">IF(V2795="","",INDEX($N$4:$Q$4,MATCH(V2795,N2795:Q2795,0)))</f>
        <v/>
      </c>
      <c r="X2795" s="19" t="str">
        <f aca="false">IF(COUNT(N2795:Q2795)&lt;2,"",SMALL(N2795:Q2795,2))</f>
        <v/>
      </c>
      <c r="Y2795" s="26" t="str">
        <f aca="false">IF(OR(V2795="",M2795=0),"",V2795/M2795-1)</f>
        <v/>
      </c>
      <c r="Z2795" s="26" t="str">
        <f aca="false">IF(OR(V2795="",L2795=""),"",V2795/(L2795*E2795)-1)</f>
        <v/>
      </c>
      <c r="AA2795" s="16" t="str">
        <f aca="false">IF(V2795="","SEM OFERTA",IF(OR(Y2795&gt;Premissas!$B$11,Y2795&lt;Premissas!$B$12),"VERIFICAR - UNIDADE/EMBALAGEM",IF(Y2795&gt;Premissas!$B$6,"NÃO COMPRAR - REAJUSTE &gt;5%","COMPRAR")))</f>
        <v>SEM OFERTA</v>
      </c>
      <c r="AB2795" s="18" t="str">
        <f aca="false">IF(W2795="DIMEC",S2795,IF(W2795="MEDCENTRO",U2795,""))</f>
        <v/>
      </c>
      <c r="AC2795" s="18" t="n">
        <f aca="false">IF(AA2795&lt;&gt;"COMPRAR",0,IF(AB2795="",I2795,MIN(I2795,AB2795)))</f>
        <v>0</v>
      </c>
      <c r="AD2795" s="19" t="n">
        <f aca="false">IF(AC2795&gt;0,AC2795*V2795,0)</f>
        <v>0</v>
      </c>
      <c r="AE2795" s="19" t="n">
        <f aca="false">IF(AC2795&gt;0,(M2795-V2795)*AC2795,0)</f>
        <v>0</v>
      </c>
      <c r="AF2795" s="16" t="str">
        <f aca="false">IF(AA2795&lt;&gt;"COMPRAR","",IF(AB2795="",IF(X2795="","",IF(X2795-V2795&lt;0.01,"EMPATE TÉCNICO","")),IF(AB2795&lt;I2795,"ESTOQUE INSUFICIENTE",IF(X2795="","",IF(X2795-V2795&lt;0.01,"EMPATE TÉCNICO","")))))</f>
        <v/>
      </c>
      <c r="AG2795" s="16" t="s">
        <v>564</v>
      </c>
      <c r="AH2795" s="16" t="s">
        <v>528</v>
      </c>
    </row>
    <row r="2796" customFormat="false" ht="15" hidden="false" customHeight="false" outlineLevel="0" collapsed="false">
      <c r="A2796" s="16" t="s">
        <v>8790</v>
      </c>
      <c r="B2796" s="17" t="s">
        <v>8791</v>
      </c>
      <c r="C2796" s="16" t="s">
        <v>8785</v>
      </c>
      <c r="D2796" s="16" t="s">
        <v>527</v>
      </c>
      <c r="E2796" s="18" t="n">
        <v>1</v>
      </c>
      <c r="F2796" s="16" t="s">
        <v>43</v>
      </c>
      <c r="G2796" s="18" t="n">
        <v>0</v>
      </c>
      <c r="H2796" s="16" t="n">
        <v>0.2</v>
      </c>
      <c r="I2796" s="18" t="n">
        <v>1</v>
      </c>
      <c r="J2796" s="19" t="n">
        <v>2.69</v>
      </c>
      <c r="K2796" s="19" t="n">
        <v>2.69</v>
      </c>
      <c r="L2796" s="19" t="n">
        <v>2.69</v>
      </c>
      <c r="M2796" s="19" t="n">
        <f aca="false">IF(J2796&gt;0,J2796,K2796)*E2796</f>
        <v>2.69</v>
      </c>
      <c r="N2796" s="20"/>
      <c r="O2796" s="21" t="str">
        <f aca="false">IF(R2796="","",ROUND(R2796*(1-Premissas!$B$4),4))</f>
        <v/>
      </c>
      <c r="P2796" s="22"/>
      <c r="Q2796" s="22"/>
      <c r="R2796" s="23"/>
      <c r="S2796" s="24"/>
      <c r="T2796" s="24"/>
      <c r="U2796" s="25"/>
      <c r="V2796" s="19" t="str">
        <f aca="false">IF(COUNT(N2796:Q2796)=0,"",MIN(N2796:Q2796))</f>
        <v/>
      </c>
      <c r="W2796" s="16" t="str">
        <f aca="false">IF(V2796="","",INDEX($N$4:$Q$4,MATCH(V2796,N2796:Q2796,0)))</f>
        <v/>
      </c>
      <c r="X2796" s="19" t="str">
        <f aca="false">IF(COUNT(N2796:Q2796)&lt;2,"",SMALL(N2796:Q2796,2))</f>
        <v/>
      </c>
      <c r="Y2796" s="26" t="str">
        <f aca="false">IF(OR(V2796="",M2796=0),"",V2796/M2796-1)</f>
        <v/>
      </c>
      <c r="Z2796" s="26" t="str">
        <f aca="false">IF(OR(V2796="",L2796=""),"",V2796/(L2796*E2796)-1)</f>
        <v/>
      </c>
      <c r="AA2796" s="16" t="str">
        <f aca="false">IF(V2796="","SEM OFERTA",IF(OR(Y2796&gt;Premissas!$B$11,Y2796&lt;Premissas!$B$12),"VERIFICAR - UNIDADE/EMBALAGEM",IF(Y2796&gt;Premissas!$B$6,"NÃO COMPRAR - REAJUSTE &gt;5%","COMPRAR")))</f>
        <v>SEM OFERTA</v>
      </c>
      <c r="AB2796" s="18" t="str">
        <f aca="false">IF(W2796="DIMEC",S2796,IF(W2796="MEDCENTRO",U2796,""))</f>
        <v/>
      </c>
      <c r="AC2796" s="18" t="n">
        <f aca="false">IF(AA2796&lt;&gt;"COMPRAR",0,IF(AB2796="",I2796,MIN(I2796,AB2796)))</f>
        <v>0</v>
      </c>
      <c r="AD2796" s="19" t="n">
        <f aca="false">IF(AC2796&gt;0,AC2796*V2796,0)</f>
        <v>0</v>
      </c>
      <c r="AE2796" s="19" t="n">
        <f aca="false">IF(AC2796&gt;0,(M2796-V2796)*AC2796,0)</f>
        <v>0</v>
      </c>
      <c r="AF2796" s="16" t="str">
        <f aca="false">IF(AA2796&lt;&gt;"COMPRAR","",IF(AB2796="",IF(X2796="","",IF(X2796-V2796&lt;0.01,"EMPATE TÉCNICO","")),IF(AB2796&lt;I2796,"ESTOQUE INSUFICIENTE",IF(X2796="","",IF(X2796-V2796&lt;0.01,"EMPATE TÉCNICO","")))))</f>
        <v/>
      </c>
      <c r="AG2796" s="16" t="s">
        <v>547</v>
      </c>
      <c r="AH2796" s="16" t="s">
        <v>528</v>
      </c>
    </row>
    <row r="2797" customFormat="false" ht="15" hidden="false" customHeight="false" outlineLevel="0" collapsed="false">
      <c r="A2797" s="16" t="s">
        <v>8792</v>
      </c>
      <c r="B2797" s="17" t="s">
        <v>8793</v>
      </c>
      <c r="C2797" s="16" t="s">
        <v>674</v>
      </c>
      <c r="D2797" s="16" t="s">
        <v>481</v>
      </c>
      <c r="E2797" s="18" t="n">
        <v>1</v>
      </c>
      <c r="F2797" s="16" t="s">
        <v>43</v>
      </c>
      <c r="G2797" s="18" t="n">
        <v>0</v>
      </c>
      <c r="H2797" s="16" t="n">
        <v>0.4</v>
      </c>
      <c r="I2797" s="18" t="n">
        <v>1</v>
      </c>
      <c r="J2797" s="19" t="n">
        <v>4.54</v>
      </c>
      <c r="K2797" s="19" t="n">
        <v>4.54</v>
      </c>
      <c r="L2797" s="19" t="n">
        <v>4.54</v>
      </c>
      <c r="M2797" s="19" t="n">
        <f aca="false">IF(J2797&gt;0,J2797,K2797)*E2797</f>
        <v>4.54</v>
      </c>
      <c r="N2797" s="20"/>
      <c r="O2797" s="21" t="str">
        <f aca="false">IF(R2797="","",ROUND(R2797*(1-Premissas!$B$4),4))</f>
        <v/>
      </c>
      <c r="P2797" s="22"/>
      <c r="Q2797" s="22"/>
      <c r="R2797" s="23"/>
      <c r="S2797" s="24"/>
      <c r="T2797" s="24"/>
      <c r="U2797" s="25"/>
      <c r="V2797" s="19" t="str">
        <f aca="false">IF(COUNT(N2797:Q2797)=0,"",MIN(N2797:Q2797))</f>
        <v/>
      </c>
      <c r="W2797" s="16" t="str">
        <f aca="false">IF(V2797="","",INDEX($N$4:$Q$4,MATCH(V2797,N2797:Q2797,0)))</f>
        <v/>
      </c>
      <c r="X2797" s="19" t="str">
        <f aca="false">IF(COUNT(N2797:Q2797)&lt;2,"",SMALL(N2797:Q2797,2))</f>
        <v/>
      </c>
      <c r="Y2797" s="26" t="str">
        <f aca="false">IF(OR(V2797="",M2797=0),"",V2797/M2797-1)</f>
        <v/>
      </c>
      <c r="Z2797" s="26" t="str">
        <f aca="false">IF(OR(V2797="",L2797=""),"",V2797/(L2797*E2797)-1)</f>
        <v/>
      </c>
      <c r="AA2797" s="16" t="str">
        <f aca="false">IF(V2797="","SEM OFERTA",IF(OR(Y2797&gt;Premissas!$B$11,Y2797&lt;Premissas!$B$12),"VERIFICAR - UNIDADE/EMBALAGEM",IF(Y2797&gt;Premissas!$B$6,"NÃO COMPRAR - REAJUSTE &gt;5%","COMPRAR")))</f>
        <v>SEM OFERTA</v>
      </c>
      <c r="AB2797" s="18" t="str">
        <f aca="false">IF(W2797="DIMEC",S2797,IF(W2797="MEDCENTRO",U2797,""))</f>
        <v/>
      </c>
      <c r="AC2797" s="18" t="n">
        <f aca="false">IF(AA2797&lt;&gt;"COMPRAR",0,IF(AB2797="",I2797,MIN(I2797,AB2797)))</f>
        <v>0</v>
      </c>
      <c r="AD2797" s="19" t="n">
        <f aca="false">IF(AC2797&gt;0,AC2797*V2797,0)</f>
        <v>0</v>
      </c>
      <c r="AE2797" s="19" t="n">
        <f aca="false">IF(AC2797&gt;0,(M2797-V2797)*AC2797,0)</f>
        <v>0</v>
      </c>
      <c r="AF2797" s="16" t="str">
        <f aca="false">IF(AA2797&lt;&gt;"COMPRAR","",IF(AB2797="",IF(X2797="","",IF(X2797-V2797&lt;0.01,"EMPATE TÉCNICO","")),IF(AB2797&lt;I2797,"ESTOQUE INSUFICIENTE",IF(X2797="","",IF(X2797-V2797&lt;0.01,"EMPATE TÉCNICO","")))))</f>
        <v/>
      </c>
      <c r="AG2797" s="16" t="s">
        <v>888</v>
      </c>
      <c r="AH2797" s="16" t="s">
        <v>528</v>
      </c>
    </row>
    <row r="2798" customFormat="false" ht="15" hidden="false" customHeight="false" outlineLevel="0" collapsed="false">
      <c r="A2798" s="16" t="s">
        <v>8794</v>
      </c>
      <c r="B2798" s="17" t="s">
        <v>8795</v>
      </c>
      <c r="C2798" s="16" t="s">
        <v>674</v>
      </c>
      <c r="D2798" s="16" t="s">
        <v>563</v>
      </c>
      <c r="E2798" s="18" t="n">
        <v>1</v>
      </c>
      <c r="F2798" s="16" t="s">
        <v>41</v>
      </c>
      <c r="G2798" s="18" t="n">
        <v>33</v>
      </c>
      <c r="H2798" s="16" t="n">
        <v>12.9</v>
      </c>
      <c r="I2798" s="18" t="n">
        <v>1</v>
      </c>
      <c r="J2798" s="19" t="n">
        <v>3.95</v>
      </c>
      <c r="K2798" s="19" t="n">
        <v>3.95</v>
      </c>
      <c r="L2798" s="19" t="n">
        <v>3.95</v>
      </c>
      <c r="M2798" s="19" t="n">
        <f aca="false">IF(J2798&gt;0,J2798,K2798)*E2798</f>
        <v>3.95</v>
      </c>
      <c r="N2798" s="20"/>
      <c r="O2798" s="21" t="str">
        <f aca="false">IF(R2798="","",ROUND(R2798*(1-Premissas!$B$4),4))</f>
        <v/>
      </c>
      <c r="P2798" s="22"/>
      <c r="Q2798" s="22"/>
      <c r="R2798" s="23"/>
      <c r="S2798" s="24"/>
      <c r="T2798" s="24"/>
      <c r="U2798" s="25"/>
      <c r="V2798" s="19" t="str">
        <f aca="false">IF(COUNT(N2798:Q2798)=0,"",MIN(N2798:Q2798))</f>
        <v/>
      </c>
      <c r="W2798" s="16" t="str">
        <f aca="false">IF(V2798="","",INDEX($N$4:$Q$4,MATCH(V2798,N2798:Q2798,0)))</f>
        <v/>
      </c>
      <c r="X2798" s="19" t="str">
        <f aca="false">IF(COUNT(N2798:Q2798)&lt;2,"",SMALL(N2798:Q2798,2))</f>
        <v/>
      </c>
      <c r="Y2798" s="26" t="str">
        <f aca="false">IF(OR(V2798="",M2798=0),"",V2798/M2798-1)</f>
        <v/>
      </c>
      <c r="Z2798" s="26" t="str">
        <f aca="false">IF(OR(V2798="",L2798=""),"",V2798/(L2798*E2798)-1)</f>
        <v/>
      </c>
      <c r="AA2798" s="16" t="str">
        <f aca="false">IF(V2798="","SEM OFERTA",IF(OR(Y2798&gt;Premissas!$B$11,Y2798&lt;Premissas!$B$12),"VERIFICAR - UNIDADE/EMBALAGEM",IF(Y2798&gt;Premissas!$B$6,"NÃO COMPRAR - REAJUSTE &gt;5%","COMPRAR")))</f>
        <v>SEM OFERTA</v>
      </c>
      <c r="AB2798" s="18" t="str">
        <f aca="false">IF(W2798="DIMEC",S2798,IF(W2798="MEDCENTRO",U2798,""))</f>
        <v/>
      </c>
      <c r="AC2798" s="18" t="n">
        <f aca="false">IF(AA2798&lt;&gt;"COMPRAR",0,IF(AB2798="",I2798,MIN(I2798,AB2798)))</f>
        <v>0</v>
      </c>
      <c r="AD2798" s="19" t="n">
        <f aca="false">IF(AC2798&gt;0,AC2798*V2798,0)</f>
        <v>0</v>
      </c>
      <c r="AE2798" s="19" t="n">
        <f aca="false">IF(AC2798&gt;0,(M2798-V2798)*AC2798,0)</f>
        <v>0</v>
      </c>
      <c r="AF2798" s="16" t="str">
        <f aca="false">IF(AA2798&lt;&gt;"COMPRAR","",IF(AB2798="",IF(X2798="","",IF(X2798-V2798&lt;0.01,"EMPATE TÉCNICO","")),IF(AB2798&lt;I2798,"ESTOQUE INSUFICIENTE",IF(X2798="","",IF(X2798-V2798&lt;0.01,"EMPATE TÉCNICO","")))))</f>
        <v/>
      </c>
      <c r="AG2798" s="16" t="s">
        <v>564</v>
      </c>
      <c r="AH2798" s="16" t="s">
        <v>528</v>
      </c>
    </row>
    <row r="2799" customFormat="false" ht="15" hidden="false" customHeight="false" outlineLevel="0" collapsed="false">
      <c r="A2799" s="16" t="s">
        <v>8796</v>
      </c>
      <c r="B2799" s="17" t="s">
        <v>8797</v>
      </c>
      <c r="C2799" s="16" t="s">
        <v>6423</v>
      </c>
      <c r="D2799" s="16" t="s">
        <v>546</v>
      </c>
      <c r="E2799" s="18" t="n">
        <v>1</v>
      </c>
      <c r="F2799" s="16" t="s">
        <v>43</v>
      </c>
      <c r="G2799" s="18" t="n">
        <v>0</v>
      </c>
      <c r="H2799" s="16" t="n">
        <v>2.4</v>
      </c>
      <c r="I2799" s="18" t="n">
        <v>7</v>
      </c>
      <c r="J2799" s="19" t="n">
        <v>4.14</v>
      </c>
      <c r="K2799" s="19" t="n">
        <v>4.14</v>
      </c>
      <c r="L2799" s="19" t="n">
        <v>4.14</v>
      </c>
      <c r="M2799" s="19" t="n">
        <f aca="false">IF(J2799&gt;0,J2799,K2799)*E2799</f>
        <v>4.14</v>
      </c>
      <c r="N2799" s="20"/>
      <c r="O2799" s="21" t="str">
        <f aca="false">IF(R2799="","",ROUND(R2799*(1-Premissas!$B$4),4))</f>
        <v/>
      </c>
      <c r="P2799" s="22"/>
      <c r="Q2799" s="22"/>
      <c r="R2799" s="23"/>
      <c r="S2799" s="24"/>
      <c r="T2799" s="24"/>
      <c r="U2799" s="25"/>
      <c r="V2799" s="19" t="str">
        <f aca="false">IF(COUNT(N2799:Q2799)=0,"",MIN(N2799:Q2799))</f>
        <v/>
      </c>
      <c r="W2799" s="16" t="str">
        <f aca="false">IF(V2799="","",INDEX($N$4:$Q$4,MATCH(V2799,N2799:Q2799,0)))</f>
        <v/>
      </c>
      <c r="X2799" s="19" t="str">
        <f aca="false">IF(COUNT(N2799:Q2799)&lt;2,"",SMALL(N2799:Q2799,2))</f>
        <v/>
      </c>
      <c r="Y2799" s="26" t="str">
        <f aca="false">IF(OR(V2799="",M2799=0),"",V2799/M2799-1)</f>
        <v/>
      </c>
      <c r="Z2799" s="26" t="str">
        <f aca="false">IF(OR(V2799="",L2799=""),"",V2799/(L2799*E2799)-1)</f>
        <v/>
      </c>
      <c r="AA2799" s="16" t="str">
        <f aca="false">IF(V2799="","SEM OFERTA",IF(OR(Y2799&gt;Premissas!$B$11,Y2799&lt;Premissas!$B$12),"VERIFICAR - UNIDADE/EMBALAGEM",IF(Y2799&gt;Premissas!$B$6,"NÃO COMPRAR - REAJUSTE &gt;5%","COMPRAR")))</f>
        <v>SEM OFERTA</v>
      </c>
      <c r="AB2799" s="18" t="str">
        <f aca="false">IF(W2799="DIMEC",S2799,IF(W2799="MEDCENTRO",U2799,""))</f>
        <v/>
      </c>
      <c r="AC2799" s="18" t="n">
        <f aca="false">IF(AA2799&lt;&gt;"COMPRAR",0,IF(AB2799="",I2799,MIN(I2799,AB2799)))</f>
        <v>0</v>
      </c>
      <c r="AD2799" s="19" t="n">
        <f aca="false">IF(AC2799&gt;0,AC2799*V2799,0)</f>
        <v>0</v>
      </c>
      <c r="AE2799" s="19" t="n">
        <f aca="false">IF(AC2799&gt;0,(M2799-V2799)*AC2799,0)</f>
        <v>0</v>
      </c>
      <c r="AF2799" s="16" t="str">
        <f aca="false">IF(AA2799&lt;&gt;"COMPRAR","",IF(AB2799="",IF(X2799="","",IF(X2799-V2799&lt;0.01,"EMPATE TÉCNICO","")),IF(AB2799&lt;I2799,"ESTOQUE INSUFICIENTE",IF(X2799="","",IF(X2799-V2799&lt;0.01,"EMPATE TÉCNICO","")))))</f>
        <v/>
      </c>
      <c r="AG2799" s="16" t="s">
        <v>547</v>
      </c>
      <c r="AH2799" s="16" t="s">
        <v>528</v>
      </c>
    </row>
    <row r="2800" customFormat="false" ht="15" hidden="false" customHeight="false" outlineLevel="0" collapsed="false">
      <c r="A2800" s="16" t="s">
        <v>8798</v>
      </c>
      <c r="B2800" s="17" t="s">
        <v>8799</v>
      </c>
      <c r="C2800" s="16" t="s">
        <v>8800</v>
      </c>
      <c r="D2800" s="16" t="s">
        <v>546</v>
      </c>
      <c r="E2800" s="18" t="n">
        <v>1</v>
      </c>
      <c r="F2800" s="16" t="s">
        <v>43</v>
      </c>
      <c r="G2800" s="18" t="n">
        <v>1</v>
      </c>
      <c r="H2800" s="16" t="n">
        <v>1.6</v>
      </c>
      <c r="I2800" s="18" t="n">
        <v>4</v>
      </c>
      <c r="J2800" s="19" t="n">
        <v>9.75222222222222</v>
      </c>
      <c r="K2800" s="19" t="n">
        <v>9.75222222222222</v>
      </c>
      <c r="L2800" s="19" t="n">
        <v>4.955</v>
      </c>
      <c r="M2800" s="19" t="n">
        <f aca="false">IF(J2800&gt;0,J2800,K2800)*E2800</f>
        <v>9.75222222222222</v>
      </c>
      <c r="N2800" s="20"/>
      <c r="O2800" s="21" t="str">
        <f aca="false">IF(R2800="","",ROUND(R2800*(1-Premissas!$B$4),4))</f>
        <v/>
      </c>
      <c r="P2800" s="22"/>
      <c r="Q2800" s="22"/>
      <c r="R2800" s="23"/>
      <c r="S2800" s="24"/>
      <c r="T2800" s="24"/>
      <c r="U2800" s="25"/>
      <c r="V2800" s="19" t="str">
        <f aca="false">IF(COUNT(N2800:Q2800)=0,"",MIN(N2800:Q2800))</f>
        <v/>
      </c>
      <c r="W2800" s="16" t="str">
        <f aca="false">IF(V2800="","",INDEX($N$4:$Q$4,MATCH(V2800,N2800:Q2800,0)))</f>
        <v/>
      </c>
      <c r="X2800" s="19" t="str">
        <f aca="false">IF(COUNT(N2800:Q2800)&lt;2,"",SMALL(N2800:Q2800,2))</f>
        <v/>
      </c>
      <c r="Y2800" s="26" t="str">
        <f aca="false">IF(OR(V2800="",M2800=0),"",V2800/M2800-1)</f>
        <v/>
      </c>
      <c r="Z2800" s="26" t="str">
        <f aca="false">IF(OR(V2800="",L2800=""),"",V2800/(L2800*E2800)-1)</f>
        <v/>
      </c>
      <c r="AA2800" s="16" t="str">
        <f aca="false">IF(V2800="","SEM OFERTA",IF(OR(Y2800&gt;Premissas!$B$11,Y2800&lt;Premissas!$B$12),"VERIFICAR - UNIDADE/EMBALAGEM",IF(Y2800&gt;Premissas!$B$6,"NÃO COMPRAR - REAJUSTE &gt;5%","COMPRAR")))</f>
        <v>SEM OFERTA</v>
      </c>
      <c r="AB2800" s="18" t="str">
        <f aca="false">IF(W2800="DIMEC",S2800,IF(W2800="MEDCENTRO",U2800,""))</f>
        <v/>
      </c>
      <c r="AC2800" s="18" t="n">
        <f aca="false">IF(AA2800&lt;&gt;"COMPRAR",0,IF(AB2800="",I2800,MIN(I2800,AB2800)))</f>
        <v>0</v>
      </c>
      <c r="AD2800" s="19" t="n">
        <f aca="false">IF(AC2800&gt;0,AC2800*V2800,0)</f>
        <v>0</v>
      </c>
      <c r="AE2800" s="19" t="n">
        <f aca="false">IF(AC2800&gt;0,(M2800-V2800)*AC2800,0)</f>
        <v>0</v>
      </c>
      <c r="AF2800" s="16" t="str">
        <f aca="false">IF(AA2800&lt;&gt;"COMPRAR","",IF(AB2800="",IF(X2800="","",IF(X2800-V2800&lt;0.01,"EMPATE TÉCNICO","")),IF(AB2800&lt;I2800,"ESTOQUE INSUFICIENTE",IF(X2800="","",IF(X2800-V2800&lt;0.01,"EMPATE TÉCNICO","")))))</f>
        <v/>
      </c>
      <c r="AG2800" s="16" t="s">
        <v>547</v>
      </c>
      <c r="AH2800" s="16" t="s">
        <v>528</v>
      </c>
    </row>
    <row r="2801" customFormat="false" ht="15" hidden="false" customHeight="false" outlineLevel="0" collapsed="false">
      <c r="A2801" s="16" t="s">
        <v>8801</v>
      </c>
      <c r="B2801" s="17" t="s">
        <v>8802</v>
      </c>
      <c r="C2801" s="16" t="s">
        <v>684</v>
      </c>
      <c r="D2801" s="16" t="s">
        <v>762</v>
      </c>
      <c r="E2801" s="18" t="n">
        <v>1</v>
      </c>
      <c r="F2801" s="16" t="s">
        <v>43</v>
      </c>
      <c r="G2801" s="18" t="n">
        <v>2</v>
      </c>
      <c r="H2801" s="16" t="n">
        <v>2.1</v>
      </c>
      <c r="I2801" s="18" t="n">
        <v>4</v>
      </c>
      <c r="J2801" s="19" t="n">
        <v>5.11</v>
      </c>
      <c r="K2801" s="19" t="n">
        <v>5.11</v>
      </c>
      <c r="L2801" s="19" t="n">
        <v>5.11</v>
      </c>
      <c r="M2801" s="19" t="n">
        <f aca="false">IF(J2801&gt;0,J2801,K2801)*E2801</f>
        <v>5.11</v>
      </c>
      <c r="N2801" s="20"/>
      <c r="O2801" s="21" t="str">
        <f aca="false">IF(R2801="","",ROUND(R2801*(1-Premissas!$B$4),4))</f>
        <v/>
      </c>
      <c r="P2801" s="22"/>
      <c r="Q2801" s="22"/>
      <c r="R2801" s="23"/>
      <c r="S2801" s="24"/>
      <c r="T2801" s="24"/>
      <c r="U2801" s="25"/>
      <c r="V2801" s="19" t="str">
        <f aca="false">IF(COUNT(N2801:Q2801)=0,"",MIN(N2801:Q2801))</f>
        <v/>
      </c>
      <c r="W2801" s="16" t="str">
        <f aca="false">IF(V2801="","",INDEX($N$4:$Q$4,MATCH(V2801,N2801:Q2801,0)))</f>
        <v/>
      </c>
      <c r="X2801" s="19" t="str">
        <f aca="false">IF(COUNT(N2801:Q2801)&lt;2,"",SMALL(N2801:Q2801,2))</f>
        <v/>
      </c>
      <c r="Y2801" s="26" t="str">
        <f aca="false">IF(OR(V2801="",M2801=0),"",V2801/M2801-1)</f>
        <v/>
      </c>
      <c r="Z2801" s="26" t="str">
        <f aca="false">IF(OR(V2801="",L2801=""),"",V2801/(L2801*E2801)-1)</f>
        <v/>
      </c>
      <c r="AA2801" s="16" t="str">
        <f aca="false">IF(V2801="","SEM OFERTA",IF(OR(Y2801&gt;Premissas!$B$11,Y2801&lt;Premissas!$B$12),"VERIFICAR - UNIDADE/EMBALAGEM",IF(Y2801&gt;Premissas!$B$6,"NÃO COMPRAR - REAJUSTE &gt;5%","COMPRAR")))</f>
        <v>SEM OFERTA</v>
      </c>
      <c r="AB2801" s="18" t="str">
        <f aca="false">IF(W2801="DIMEC",S2801,IF(W2801="MEDCENTRO",U2801,""))</f>
        <v/>
      </c>
      <c r="AC2801" s="18" t="n">
        <f aca="false">IF(AA2801&lt;&gt;"COMPRAR",0,IF(AB2801="",I2801,MIN(I2801,AB2801)))</f>
        <v>0</v>
      </c>
      <c r="AD2801" s="19" t="n">
        <f aca="false">IF(AC2801&gt;0,AC2801*V2801,0)</f>
        <v>0</v>
      </c>
      <c r="AE2801" s="19" t="n">
        <f aca="false">IF(AC2801&gt;0,(M2801-V2801)*AC2801,0)</f>
        <v>0</v>
      </c>
      <c r="AF2801" s="16" t="str">
        <f aca="false">IF(AA2801&lt;&gt;"COMPRAR","",IF(AB2801="",IF(X2801="","",IF(X2801-V2801&lt;0.01,"EMPATE TÉCNICO","")),IF(AB2801&lt;I2801,"ESTOQUE INSUFICIENTE",IF(X2801="","",IF(X2801-V2801&lt;0.01,"EMPATE TÉCNICO","")))))</f>
        <v/>
      </c>
      <c r="AG2801" s="16" t="s">
        <v>763</v>
      </c>
      <c r="AH2801" s="16" t="s">
        <v>528</v>
      </c>
    </row>
    <row r="2802" customFormat="false" ht="15" hidden="false" customHeight="false" outlineLevel="0" collapsed="false">
      <c r="A2802" s="16" t="s">
        <v>8803</v>
      </c>
      <c r="B2802" s="17" t="s">
        <v>8804</v>
      </c>
      <c r="C2802" s="16" t="s">
        <v>684</v>
      </c>
      <c r="D2802" s="16" t="s">
        <v>621</v>
      </c>
      <c r="E2802" s="18" t="n">
        <v>1</v>
      </c>
      <c r="F2802" s="16" t="s">
        <v>43</v>
      </c>
      <c r="G2802" s="18" t="n">
        <v>0</v>
      </c>
      <c r="H2802" s="16" t="n">
        <v>0.1</v>
      </c>
      <c r="I2802" s="18" t="n">
        <v>1</v>
      </c>
      <c r="J2802" s="19" t="n">
        <v>12.07</v>
      </c>
      <c r="K2802" s="19" t="n">
        <v>12.07</v>
      </c>
      <c r="L2802" s="19" t="n">
        <v>12.07</v>
      </c>
      <c r="M2802" s="19" t="n">
        <f aca="false">IF(J2802&gt;0,J2802,K2802)*E2802</f>
        <v>12.07</v>
      </c>
      <c r="N2802" s="20"/>
      <c r="O2802" s="21" t="str">
        <f aca="false">IF(R2802="","",ROUND(R2802*(1-Premissas!$B$4),4))</f>
        <v/>
      </c>
      <c r="P2802" s="22"/>
      <c r="Q2802" s="22"/>
      <c r="R2802" s="23"/>
      <c r="S2802" s="24"/>
      <c r="T2802" s="24"/>
      <c r="U2802" s="25"/>
      <c r="V2802" s="19" t="str">
        <f aca="false">IF(COUNT(N2802:Q2802)=0,"",MIN(N2802:Q2802))</f>
        <v/>
      </c>
      <c r="W2802" s="16" t="str">
        <f aca="false">IF(V2802="","",INDEX($N$4:$Q$4,MATCH(V2802,N2802:Q2802,0)))</f>
        <v/>
      </c>
      <c r="X2802" s="19" t="str">
        <f aca="false">IF(COUNT(N2802:Q2802)&lt;2,"",SMALL(N2802:Q2802,2))</f>
        <v/>
      </c>
      <c r="Y2802" s="26" t="str">
        <f aca="false">IF(OR(V2802="",M2802=0),"",V2802/M2802-1)</f>
        <v/>
      </c>
      <c r="Z2802" s="26" t="str">
        <f aca="false">IF(OR(V2802="",L2802=""),"",V2802/(L2802*E2802)-1)</f>
        <v/>
      </c>
      <c r="AA2802" s="16" t="str">
        <f aca="false">IF(V2802="","SEM OFERTA",IF(OR(Y2802&gt;Premissas!$B$11,Y2802&lt;Premissas!$B$12),"VERIFICAR - UNIDADE/EMBALAGEM",IF(Y2802&gt;Premissas!$B$6,"NÃO COMPRAR - REAJUSTE &gt;5%","COMPRAR")))</f>
        <v>SEM OFERTA</v>
      </c>
      <c r="AB2802" s="18" t="str">
        <f aca="false">IF(W2802="DIMEC",S2802,IF(W2802="MEDCENTRO",U2802,""))</f>
        <v/>
      </c>
      <c r="AC2802" s="18" t="n">
        <f aca="false">IF(AA2802&lt;&gt;"COMPRAR",0,IF(AB2802="",I2802,MIN(I2802,AB2802)))</f>
        <v>0</v>
      </c>
      <c r="AD2802" s="19" t="n">
        <f aca="false">IF(AC2802&gt;0,AC2802*V2802,0)</f>
        <v>0</v>
      </c>
      <c r="AE2802" s="19" t="n">
        <f aca="false">IF(AC2802&gt;0,(M2802-V2802)*AC2802,0)</f>
        <v>0</v>
      </c>
      <c r="AF2802" s="16" t="str">
        <f aca="false">IF(AA2802&lt;&gt;"COMPRAR","",IF(AB2802="",IF(X2802="","",IF(X2802-V2802&lt;0.01,"EMPATE TÉCNICO","")),IF(AB2802&lt;I2802,"ESTOQUE INSUFICIENTE",IF(X2802="","",IF(X2802-V2802&lt;0.01,"EMPATE TÉCNICO","")))))</f>
        <v/>
      </c>
      <c r="AG2802" s="16" t="s">
        <v>490</v>
      </c>
      <c r="AH2802" s="16" t="s">
        <v>528</v>
      </c>
    </row>
    <row r="2803" customFormat="false" ht="15" hidden="false" customHeight="false" outlineLevel="0" collapsed="false">
      <c r="A2803" s="16" t="s">
        <v>8805</v>
      </c>
      <c r="B2803" s="17" t="s">
        <v>8806</v>
      </c>
      <c r="C2803" s="16" t="s">
        <v>8807</v>
      </c>
      <c r="D2803" s="16" t="s">
        <v>546</v>
      </c>
      <c r="E2803" s="18" t="n">
        <v>1</v>
      </c>
      <c r="F2803" s="16" t="s">
        <v>43</v>
      </c>
      <c r="G2803" s="18" t="n">
        <v>1</v>
      </c>
      <c r="H2803" s="16" t="n">
        <v>3.3</v>
      </c>
      <c r="I2803" s="18" t="n">
        <v>8</v>
      </c>
      <c r="J2803" s="19" t="n">
        <v>5.14</v>
      </c>
      <c r="K2803" s="19" t="n">
        <v>5.14</v>
      </c>
      <c r="L2803" s="19" t="n">
        <v>4.34</v>
      </c>
      <c r="M2803" s="19" t="n">
        <f aca="false">IF(J2803&gt;0,J2803,K2803)*E2803</f>
        <v>5.14</v>
      </c>
      <c r="N2803" s="20"/>
      <c r="O2803" s="21" t="str">
        <f aca="false">IF(R2803="","",ROUND(R2803*(1-Premissas!$B$4),4))</f>
        <v/>
      </c>
      <c r="P2803" s="22"/>
      <c r="Q2803" s="22"/>
      <c r="R2803" s="23"/>
      <c r="S2803" s="24"/>
      <c r="T2803" s="24"/>
      <c r="U2803" s="25"/>
      <c r="V2803" s="19" t="str">
        <f aca="false">IF(COUNT(N2803:Q2803)=0,"",MIN(N2803:Q2803))</f>
        <v/>
      </c>
      <c r="W2803" s="16" t="str">
        <f aca="false">IF(V2803="","",INDEX($N$4:$Q$4,MATCH(V2803,N2803:Q2803,0)))</f>
        <v/>
      </c>
      <c r="X2803" s="19" t="str">
        <f aca="false">IF(COUNT(N2803:Q2803)&lt;2,"",SMALL(N2803:Q2803,2))</f>
        <v/>
      </c>
      <c r="Y2803" s="26" t="str">
        <f aca="false">IF(OR(V2803="",M2803=0),"",V2803/M2803-1)</f>
        <v/>
      </c>
      <c r="Z2803" s="26" t="str">
        <f aca="false">IF(OR(V2803="",L2803=""),"",V2803/(L2803*E2803)-1)</f>
        <v/>
      </c>
      <c r="AA2803" s="16" t="str">
        <f aca="false">IF(V2803="","SEM OFERTA",IF(OR(Y2803&gt;Premissas!$B$11,Y2803&lt;Premissas!$B$12),"VERIFICAR - UNIDADE/EMBALAGEM",IF(Y2803&gt;Premissas!$B$6,"NÃO COMPRAR - REAJUSTE &gt;5%","COMPRAR")))</f>
        <v>SEM OFERTA</v>
      </c>
      <c r="AB2803" s="18" t="str">
        <f aca="false">IF(W2803="DIMEC",S2803,IF(W2803="MEDCENTRO",U2803,""))</f>
        <v/>
      </c>
      <c r="AC2803" s="18" t="n">
        <f aca="false">IF(AA2803&lt;&gt;"COMPRAR",0,IF(AB2803="",I2803,MIN(I2803,AB2803)))</f>
        <v>0</v>
      </c>
      <c r="AD2803" s="19" t="n">
        <f aca="false">IF(AC2803&gt;0,AC2803*V2803,0)</f>
        <v>0</v>
      </c>
      <c r="AE2803" s="19" t="n">
        <f aca="false">IF(AC2803&gt;0,(M2803-V2803)*AC2803,0)</f>
        <v>0</v>
      </c>
      <c r="AF2803" s="16" t="str">
        <f aca="false">IF(AA2803&lt;&gt;"COMPRAR","",IF(AB2803="",IF(X2803="","",IF(X2803-V2803&lt;0.01,"EMPATE TÉCNICO","")),IF(AB2803&lt;I2803,"ESTOQUE INSUFICIENTE",IF(X2803="","",IF(X2803-V2803&lt;0.01,"EMPATE TÉCNICO","")))))</f>
        <v/>
      </c>
      <c r="AG2803" s="16" t="s">
        <v>520</v>
      </c>
      <c r="AH2803" s="16" t="s">
        <v>528</v>
      </c>
    </row>
    <row r="2804" customFormat="false" ht="15" hidden="false" customHeight="false" outlineLevel="0" collapsed="false">
      <c r="A2804" s="16" t="s">
        <v>8808</v>
      </c>
      <c r="B2804" s="17" t="s">
        <v>8809</v>
      </c>
      <c r="C2804" s="16" t="s">
        <v>8807</v>
      </c>
      <c r="D2804" s="16" t="s">
        <v>8717</v>
      </c>
      <c r="E2804" s="18" t="n">
        <v>1</v>
      </c>
      <c r="F2804" s="16" t="s">
        <v>43</v>
      </c>
      <c r="G2804" s="18" t="n">
        <v>0</v>
      </c>
      <c r="H2804" s="16" t="n">
        <v>0.1</v>
      </c>
      <c r="I2804" s="18" t="n">
        <v>1</v>
      </c>
      <c r="J2804" s="19" t="n">
        <v>4.86</v>
      </c>
      <c r="K2804" s="19" t="n">
        <v>4.86</v>
      </c>
      <c r="L2804" s="19" t="n">
        <v>4.86</v>
      </c>
      <c r="M2804" s="19" t="n">
        <f aca="false">IF(J2804&gt;0,J2804,K2804)*E2804</f>
        <v>4.86</v>
      </c>
      <c r="N2804" s="20"/>
      <c r="O2804" s="21" t="str">
        <f aca="false">IF(R2804="","",ROUND(R2804*(1-Premissas!$B$4),4))</f>
        <v/>
      </c>
      <c r="P2804" s="22"/>
      <c r="Q2804" s="22"/>
      <c r="R2804" s="23"/>
      <c r="S2804" s="24"/>
      <c r="T2804" s="24"/>
      <c r="U2804" s="25"/>
      <c r="V2804" s="19" t="str">
        <f aca="false">IF(COUNT(N2804:Q2804)=0,"",MIN(N2804:Q2804))</f>
        <v/>
      </c>
      <c r="W2804" s="16" t="str">
        <f aca="false">IF(V2804="","",INDEX($N$4:$Q$4,MATCH(V2804,N2804:Q2804,0)))</f>
        <v/>
      </c>
      <c r="X2804" s="19" t="str">
        <f aca="false">IF(COUNT(N2804:Q2804)&lt;2,"",SMALL(N2804:Q2804,2))</f>
        <v/>
      </c>
      <c r="Y2804" s="26" t="str">
        <f aca="false">IF(OR(V2804="",M2804=0),"",V2804/M2804-1)</f>
        <v/>
      </c>
      <c r="Z2804" s="26" t="str">
        <f aca="false">IF(OR(V2804="",L2804=""),"",V2804/(L2804*E2804)-1)</f>
        <v/>
      </c>
      <c r="AA2804" s="16" t="str">
        <f aca="false">IF(V2804="","SEM OFERTA",IF(OR(Y2804&gt;Premissas!$B$11,Y2804&lt;Premissas!$B$12),"VERIFICAR - UNIDADE/EMBALAGEM",IF(Y2804&gt;Premissas!$B$6,"NÃO COMPRAR - REAJUSTE &gt;5%","COMPRAR")))</f>
        <v>SEM OFERTA</v>
      </c>
      <c r="AB2804" s="18" t="str">
        <f aca="false">IF(W2804="DIMEC",S2804,IF(W2804="MEDCENTRO",U2804,""))</f>
        <v/>
      </c>
      <c r="AC2804" s="18" t="n">
        <f aca="false">IF(AA2804&lt;&gt;"COMPRAR",0,IF(AB2804="",I2804,MIN(I2804,AB2804)))</f>
        <v>0</v>
      </c>
      <c r="AD2804" s="19" t="n">
        <f aca="false">IF(AC2804&gt;0,AC2804*V2804,0)</f>
        <v>0</v>
      </c>
      <c r="AE2804" s="19" t="n">
        <f aca="false">IF(AC2804&gt;0,(M2804-V2804)*AC2804,0)</f>
        <v>0</v>
      </c>
      <c r="AF2804" s="16" t="str">
        <f aca="false">IF(AA2804&lt;&gt;"COMPRAR","",IF(AB2804="",IF(X2804="","",IF(X2804-V2804&lt;0.01,"EMPATE TÉCNICO","")),IF(AB2804&lt;I2804,"ESTOQUE INSUFICIENTE",IF(X2804="","",IF(X2804-V2804&lt;0.01,"EMPATE TÉCNICO","")))))</f>
        <v/>
      </c>
      <c r="AG2804" s="16" t="s">
        <v>888</v>
      </c>
      <c r="AH2804" s="16" t="s">
        <v>528</v>
      </c>
    </row>
    <row r="2805" customFormat="false" ht="15" hidden="false" customHeight="false" outlineLevel="0" collapsed="false">
      <c r="A2805" s="16" t="s">
        <v>8810</v>
      </c>
      <c r="B2805" s="17" t="s">
        <v>8811</v>
      </c>
      <c r="C2805" s="16" t="s">
        <v>8812</v>
      </c>
      <c r="D2805" s="16" t="s">
        <v>1025</v>
      </c>
      <c r="E2805" s="18" t="n">
        <v>1</v>
      </c>
      <c r="F2805" s="16" t="s">
        <v>43</v>
      </c>
      <c r="G2805" s="18" t="n">
        <v>0</v>
      </c>
      <c r="H2805" s="16" t="n">
        <v>0.2</v>
      </c>
      <c r="I2805" s="18" t="n">
        <v>1</v>
      </c>
      <c r="J2805" s="19" t="n">
        <v>7.29666666666667</v>
      </c>
      <c r="K2805" s="19" t="n">
        <v>7.29666666666667</v>
      </c>
      <c r="L2805" s="19" t="n">
        <v>7.2967</v>
      </c>
      <c r="M2805" s="19" t="n">
        <f aca="false">IF(J2805&gt;0,J2805,K2805)*E2805</f>
        <v>7.29666666666667</v>
      </c>
      <c r="N2805" s="20"/>
      <c r="O2805" s="21" t="str">
        <f aca="false">IF(R2805="","",ROUND(R2805*(1-Premissas!$B$4),4))</f>
        <v/>
      </c>
      <c r="P2805" s="22"/>
      <c r="Q2805" s="22"/>
      <c r="R2805" s="23"/>
      <c r="S2805" s="24"/>
      <c r="T2805" s="24"/>
      <c r="U2805" s="25"/>
      <c r="V2805" s="19" t="str">
        <f aca="false">IF(COUNT(N2805:Q2805)=0,"",MIN(N2805:Q2805))</f>
        <v/>
      </c>
      <c r="W2805" s="16" t="str">
        <f aca="false">IF(V2805="","",INDEX($N$4:$Q$4,MATCH(V2805,N2805:Q2805,0)))</f>
        <v/>
      </c>
      <c r="X2805" s="19" t="str">
        <f aca="false">IF(COUNT(N2805:Q2805)&lt;2,"",SMALL(N2805:Q2805,2))</f>
        <v/>
      </c>
      <c r="Y2805" s="26" t="str">
        <f aca="false">IF(OR(V2805="",M2805=0),"",V2805/M2805-1)</f>
        <v/>
      </c>
      <c r="Z2805" s="26" t="str">
        <f aca="false">IF(OR(V2805="",L2805=""),"",V2805/(L2805*E2805)-1)</f>
        <v/>
      </c>
      <c r="AA2805" s="16" t="str">
        <f aca="false">IF(V2805="","SEM OFERTA",IF(OR(Y2805&gt;Premissas!$B$11,Y2805&lt;Premissas!$B$12),"VERIFICAR - UNIDADE/EMBALAGEM",IF(Y2805&gt;Premissas!$B$6,"NÃO COMPRAR - REAJUSTE &gt;5%","COMPRAR")))</f>
        <v>SEM OFERTA</v>
      </c>
      <c r="AB2805" s="18" t="str">
        <f aca="false">IF(W2805="DIMEC",S2805,IF(W2805="MEDCENTRO",U2805,""))</f>
        <v/>
      </c>
      <c r="AC2805" s="18" t="n">
        <f aca="false">IF(AA2805&lt;&gt;"COMPRAR",0,IF(AB2805="",I2805,MIN(I2805,AB2805)))</f>
        <v>0</v>
      </c>
      <c r="AD2805" s="19" t="n">
        <f aca="false">IF(AC2805&gt;0,AC2805*V2805,0)</f>
        <v>0</v>
      </c>
      <c r="AE2805" s="19" t="n">
        <f aca="false">IF(AC2805&gt;0,(M2805-V2805)*AC2805,0)</f>
        <v>0</v>
      </c>
      <c r="AF2805" s="16" t="str">
        <f aca="false">IF(AA2805&lt;&gt;"COMPRAR","",IF(AB2805="",IF(X2805="","",IF(X2805-V2805&lt;0.01,"EMPATE TÉCNICO","")),IF(AB2805&lt;I2805,"ESTOQUE INSUFICIENTE",IF(X2805="","",IF(X2805-V2805&lt;0.01,"EMPATE TÉCNICO","")))))</f>
        <v/>
      </c>
      <c r="AG2805" s="16" t="s">
        <v>328</v>
      </c>
      <c r="AH2805" s="16" t="s">
        <v>528</v>
      </c>
    </row>
    <row r="2806" customFormat="false" ht="15" hidden="false" customHeight="false" outlineLevel="0" collapsed="false">
      <c r="A2806" s="16" t="s">
        <v>8813</v>
      </c>
      <c r="B2806" s="17" t="s">
        <v>8814</v>
      </c>
      <c r="C2806" s="16" t="s">
        <v>8815</v>
      </c>
      <c r="D2806" s="16" t="s">
        <v>762</v>
      </c>
      <c r="E2806" s="18" t="n">
        <v>1</v>
      </c>
      <c r="F2806" s="16" t="s">
        <v>41</v>
      </c>
      <c r="G2806" s="18" t="n">
        <v>0</v>
      </c>
      <c r="H2806" s="16" t="n">
        <v>21.8</v>
      </c>
      <c r="I2806" s="18" t="n">
        <v>56</v>
      </c>
      <c r="J2806" s="19" t="n">
        <v>8.39</v>
      </c>
      <c r="K2806" s="19" t="n">
        <v>8.39</v>
      </c>
      <c r="L2806" s="19" t="n">
        <v>8.39</v>
      </c>
      <c r="M2806" s="19" t="n">
        <f aca="false">IF(J2806&gt;0,J2806,K2806)*E2806</f>
        <v>8.39</v>
      </c>
      <c r="N2806" s="20"/>
      <c r="O2806" s="21" t="str">
        <f aca="false">IF(R2806="","",ROUND(R2806*(1-Premissas!$B$4),4))</f>
        <v/>
      </c>
      <c r="P2806" s="22"/>
      <c r="Q2806" s="22"/>
      <c r="R2806" s="23"/>
      <c r="S2806" s="24"/>
      <c r="T2806" s="24"/>
      <c r="U2806" s="25"/>
      <c r="V2806" s="19" t="str">
        <f aca="false">IF(COUNT(N2806:Q2806)=0,"",MIN(N2806:Q2806))</f>
        <v/>
      </c>
      <c r="W2806" s="16" t="str">
        <f aca="false">IF(V2806="","",INDEX($N$4:$Q$4,MATCH(V2806,N2806:Q2806,0)))</f>
        <v/>
      </c>
      <c r="X2806" s="19" t="str">
        <f aca="false">IF(COUNT(N2806:Q2806)&lt;2,"",SMALL(N2806:Q2806,2))</f>
        <v/>
      </c>
      <c r="Y2806" s="26" t="str">
        <f aca="false">IF(OR(V2806="",M2806=0),"",V2806/M2806-1)</f>
        <v/>
      </c>
      <c r="Z2806" s="26" t="str">
        <f aca="false">IF(OR(V2806="",L2806=""),"",V2806/(L2806*E2806)-1)</f>
        <v/>
      </c>
      <c r="AA2806" s="16" t="str">
        <f aca="false">IF(V2806="","SEM OFERTA",IF(OR(Y2806&gt;Premissas!$B$11,Y2806&lt;Premissas!$B$12),"VERIFICAR - UNIDADE/EMBALAGEM",IF(Y2806&gt;Premissas!$B$6,"NÃO COMPRAR - REAJUSTE &gt;5%","COMPRAR")))</f>
        <v>SEM OFERTA</v>
      </c>
      <c r="AB2806" s="18" t="str">
        <f aca="false">IF(W2806="DIMEC",S2806,IF(W2806="MEDCENTRO",U2806,""))</f>
        <v/>
      </c>
      <c r="AC2806" s="18" t="n">
        <f aca="false">IF(AA2806&lt;&gt;"COMPRAR",0,IF(AB2806="",I2806,MIN(I2806,AB2806)))</f>
        <v>0</v>
      </c>
      <c r="AD2806" s="19" t="n">
        <f aca="false">IF(AC2806&gt;0,AC2806*V2806,0)</f>
        <v>0</v>
      </c>
      <c r="AE2806" s="19" t="n">
        <f aca="false">IF(AC2806&gt;0,(M2806-V2806)*AC2806,0)</f>
        <v>0</v>
      </c>
      <c r="AF2806" s="16" t="str">
        <f aca="false">IF(AA2806&lt;&gt;"COMPRAR","",IF(AB2806="",IF(X2806="","",IF(X2806-V2806&lt;0.01,"EMPATE TÉCNICO","")),IF(AB2806&lt;I2806,"ESTOQUE INSUFICIENTE",IF(X2806="","",IF(X2806-V2806&lt;0.01,"EMPATE TÉCNICO","")))))</f>
        <v/>
      </c>
      <c r="AG2806" s="16" t="s">
        <v>763</v>
      </c>
      <c r="AH2806" s="16" t="s">
        <v>528</v>
      </c>
    </row>
    <row r="2807" customFormat="false" ht="15" hidden="false" customHeight="false" outlineLevel="0" collapsed="false">
      <c r="A2807" s="16" t="s">
        <v>8816</v>
      </c>
      <c r="B2807" s="17" t="s">
        <v>8817</v>
      </c>
      <c r="C2807" s="16" t="s">
        <v>691</v>
      </c>
      <c r="D2807" s="16" t="s">
        <v>563</v>
      </c>
      <c r="E2807" s="18" t="n">
        <v>1</v>
      </c>
      <c r="F2807" s="16" t="s">
        <v>42</v>
      </c>
      <c r="G2807" s="18" t="n">
        <v>9</v>
      </c>
      <c r="H2807" s="16" t="n">
        <v>5.4</v>
      </c>
      <c r="I2807" s="18" t="n">
        <v>5</v>
      </c>
      <c r="J2807" s="19" t="n">
        <v>4.34</v>
      </c>
      <c r="K2807" s="19" t="n">
        <v>4.34</v>
      </c>
      <c r="L2807" s="19" t="n">
        <v>4.34</v>
      </c>
      <c r="M2807" s="19" t="n">
        <f aca="false">IF(J2807&gt;0,J2807,K2807)*E2807</f>
        <v>4.34</v>
      </c>
      <c r="N2807" s="20"/>
      <c r="O2807" s="21" t="str">
        <f aca="false">IF(R2807="","",ROUND(R2807*(1-Premissas!$B$4),4))</f>
        <v/>
      </c>
      <c r="P2807" s="22"/>
      <c r="Q2807" s="22"/>
      <c r="R2807" s="23"/>
      <c r="S2807" s="24"/>
      <c r="T2807" s="24"/>
      <c r="U2807" s="25"/>
      <c r="V2807" s="19" t="str">
        <f aca="false">IF(COUNT(N2807:Q2807)=0,"",MIN(N2807:Q2807))</f>
        <v/>
      </c>
      <c r="W2807" s="16" t="str">
        <f aca="false">IF(V2807="","",INDEX($N$4:$Q$4,MATCH(V2807,N2807:Q2807,0)))</f>
        <v/>
      </c>
      <c r="X2807" s="19" t="str">
        <f aca="false">IF(COUNT(N2807:Q2807)&lt;2,"",SMALL(N2807:Q2807,2))</f>
        <v/>
      </c>
      <c r="Y2807" s="26" t="str">
        <f aca="false">IF(OR(V2807="",M2807=0),"",V2807/M2807-1)</f>
        <v/>
      </c>
      <c r="Z2807" s="26" t="str">
        <f aca="false">IF(OR(V2807="",L2807=""),"",V2807/(L2807*E2807)-1)</f>
        <v/>
      </c>
      <c r="AA2807" s="16" t="str">
        <f aca="false">IF(V2807="","SEM OFERTA",IF(OR(Y2807&gt;Premissas!$B$11,Y2807&lt;Premissas!$B$12),"VERIFICAR - UNIDADE/EMBALAGEM",IF(Y2807&gt;Premissas!$B$6,"NÃO COMPRAR - REAJUSTE &gt;5%","COMPRAR")))</f>
        <v>SEM OFERTA</v>
      </c>
      <c r="AB2807" s="18" t="str">
        <f aca="false">IF(W2807="DIMEC",S2807,IF(W2807="MEDCENTRO",U2807,""))</f>
        <v/>
      </c>
      <c r="AC2807" s="18" t="n">
        <f aca="false">IF(AA2807&lt;&gt;"COMPRAR",0,IF(AB2807="",I2807,MIN(I2807,AB2807)))</f>
        <v>0</v>
      </c>
      <c r="AD2807" s="19" t="n">
        <f aca="false">IF(AC2807&gt;0,AC2807*V2807,0)</f>
        <v>0</v>
      </c>
      <c r="AE2807" s="19" t="n">
        <f aca="false">IF(AC2807&gt;0,(M2807-V2807)*AC2807,0)</f>
        <v>0</v>
      </c>
      <c r="AF2807" s="16" t="str">
        <f aca="false">IF(AA2807&lt;&gt;"COMPRAR","",IF(AB2807="",IF(X2807="","",IF(X2807-V2807&lt;0.01,"EMPATE TÉCNICO","")),IF(AB2807&lt;I2807,"ESTOQUE INSUFICIENTE",IF(X2807="","",IF(X2807-V2807&lt;0.01,"EMPATE TÉCNICO","")))))</f>
        <v/>
      </c>
      <c r="AG2807" s="16" t="s">
        <v>564</v>
      </c>
      <c r="AH2807" s="16" t="s">
        <v>528</v>
      </c>
    </row>
    <row r="2808" customFormat="false" ht="15" hidden="false" customHeight="false" outlineLevel="0" collapsed="false">
      <c r="A2808" s="16" t="s">
        <v>8818</v>
      </c>
      <c r="B2808" s="17" t="s">
        <v>8819</v>
      </c>
      <c r="C2808" s="16" t="s">
        <v>8820</v>
      </c>
      <c r="D2808" s="16" t="s">
        <v>559</v>
      </c>
      <c r="E2808" s="18" t="n">
        <v>1</v>
      </c>
      <c r="F2808" s="16" t="s">
        <v>43</v>
      </c>
      <c r="G2808" s="18" t="n">
        <v>1</v>
      </c>
      <c r="H2808" s="16" t="n">
        <v>1.5</v>
      </c>
      <c r="I2808" s="18" t="n">
        <v>3</v>
      </c>
      <c r="J2808" s="19" t="n">
        <v>6.4</v>
      </c>
      <c r="K2808" s="19" t="n">
        <v>6.4</v>
      </c>
      <c r="L2808" s="19" t="n">
        <v>5.74</v>
      </c>
      <c r="M2808" s="19" t="n">
        <f aca="false">IF(J2808&gt;0,J2808,K2808)*E2808</f>
        <v>6.4</v>
      </c>
      <c r="N2808" s="20"/>
      <c r="O2808" s="21" t="str">
        <f aca="false">IF(R2808="","",ROUND(R2808*(1-Premissas!$B$4),4))</f>
        <v/>
      </c>
      <c r="P2808" s="22"/>
      <c r="Q2808" s="22"/>
      <c r="R2808" s="23"/>
      <c r="S2808" s="24"/>
      <c r="T2808" s="24"/>
      <c r="U2808" s="25"/>
      <c r="V2808" s="19" t="str">
        <f aca="false">IF(COUNT(N2808:Q2808)=0,"",MIN(N2808:Q2808))</f>
        <v/>
      </c>
      <c r="W2808" s="16" t="str">
        <f aca="false">IF(V2808="","",INDEX($N$4:$Q$4,MATCH(V2808,N2808:Q2808,0)))</f>
        <v/>
      </c>
      <c r="X2808" s="19" t="str">
        <f aca="false">IF(COUNT(N2808:Q2808)&lt;2,"",SMALL(N2808:Q2808,2))</f>
        <v/>
      </c>
      <c r="Y2808" s="26" t="str">
        <f aca="false">IF(OR(V2808="",M2808=0),"",V2808/M2808-1)</f>
        <v/>
      </c>
      <c r="Z2808" s="26" t="str">
        <f aca="false">IF(OR(V2808="",L2808=""),"",V2808/(L2808*E2808)-1)</f>
        <v/>
      </c>
      <c r="AA2808" s="16" t="str">
        <f aca="false">IF(V2808="","SEM OFERTA",IF(OR(Y2808&gt;Premissas!$B$11,Y2808&lt;Premissas!$B$12),"VERIFICAR - UNIDADE/EMBALAGEM",IF(Y2808&gt;Premissas!$B$6,"NÃO COMPRAR - REAJUSTE &gt;5%","COMPRAR")))</f>
        <v>SEM OFERTA</v>
      </c>
      <c r="AB2808" s="18" t="str">
        <f aca="false">IF(W2808="DIMEC",S2808,IF(W2808="MEDCENTRO",U2808,""))</f>
        <v/>
      </c>
      <c r="AC2808" s="18" t="n">
        <f aca="false">IF(AA2808&lt;&gt;"COMPRAR",0,IF(AB2808="",I2808,MIN(I2808,AB2808)))</f>
        <v>0</v>
      </c>
      <c r="AD2808" s="19" t="n">
        <f aca="false">IF(AC2808&gt;0,AC2808*V2808,0)</f>
        <v>0</v>
      </c>
      <c r="AE2808" s="19" t="n">
        <f aca="false">IF(AC2808&gt;0,(M2808-V2808)*AC2808,0)</f>
        <v>0</v>
      </c>
      <c r="AF2808" s="16" t="str">
        <f aca="false">IF(AA2808&lt;&gt;"COMPRAR","",IF(AB2808="",IF(X2808="","",IF(X2808-V2808&lt;0.01,"EMPATE TÉCNICO","")),IF(AB2808&lt;I2808,"ESTOQUE INSUFICIENTE",IF(X2808="","",IF(X2808-V2808&lt;0.01,"EMPATE TÉCNICO","")))))</f>
        <v/>
      </c>
      <c r="AG2808" s="16" t="s">
        <v>304</v>
      </c>
      <c r="AH2808" s="16" t="s">
        <v>528</v>
      </c>
    </row>
    <row r="2809" customFormat="false" ht="15" hidden="false" customHeight="false" outlineLevel="0" collapsed="false">
      <c r="A2809" s="16" t="s">
        <v>8821</v>
      </c>
      <c r="B2809" s="17" t="s">
        <v>8822</v>
      </c>
      <c r="C2809" s="16" t="s">
        <v>8823</v>
      </c>
      <c r="D2809" s="16" t="s">
        <v>559</v>
      </c>
      <c r="E2809" s="18" t="n">
        <v>1</v>
      </c>
      <c r="F2809" s="16" t="s">
        <v>43</v>
      </c>
      <c r="G2809" s="18" t="n">
        <v>1</v>
      </c>
      <c r="H2809" s="16" t="n">
        <v>1.2</v>
      </c>
      <c r="I2809" s="18" t="n">
        <v>3</v>
      </c>
      <c r="J2809" s="19" t="n">
        <v>8.77</v>
      </c>
      <c r="K2809" s="19" t="n">
        <v>8.77</v>
      </c>
      <c r="L2809" s="19" t="n">
        <v>8.7</v>
      </c>
      <c r="M2809" s="19" t="n">
        <f aca="false">IF(J2809&gt;0,J2809,K2809)*E2809</f>
        <v>8.77</v>
      </c>
      <c r="N2809" s="20"/>
      <c r="O2809" s="21" t="str">
        <f aca="false">IF(R2809="","",ROUND(R2809*(1-Premissas!$B$4),4))</f>
        <v/>
      </c>
      <c r="P2809" s="22"/>
      <c r="Q2809" s="22"/>
      <c r="R2809" s="23"/>
      <c r="S2809" s="24"/>
      <c r="T2809" s="24"/>
      <c r="U2809" s="25"/>
      <c r="V2809" s="19" t="str">
        <f aca="false">IF(COUNT(N2809:Q2809)=0,"",MIN(N2809:Q2809))</f>
        <v/>
      </c>
      <c r="W2809" s="16" t="str">
        <f aca="false">IF(V2809="","",INDEX($N$4:$Q$4,MATCH(V2809,N2809:Q2809,0)))</f>
        <v/>
      </c>
      <c r="X2809" s="19" t="str">
        <f aca="false">IF(COUNT(N2809:Q2809)&lt;2,"",SMALL(N2809:Q2809,2))</f>
        <v/>
      </c>
      <c r="Y2809" s="26" t="str">
        <f aca="false">IF(OR(V2809="",M2809=0),"",V2809/M2809-1)</f>
        <v/>
      </c>
      <c r="Z2809" s="26" t="str">
        <f aca="false">IF(OR(V2809="",L2809=""),"",V2809/(L2809*E2809)-1)</f>
        <v/>
      </c>
      <c r="AA2809" s="16" t="str">
        <f aca="false">IF(V2809="","SEM OFERTA",IF(OR(Y2809&gt;Premissas!$B$11,Y2809&lt;Premissas!$B$12),"VERIFICAR - UNIDADE/EMBALAGEM",IF(Y2809&gt;Premissas!$B$6,"NÃO COMPRAR - REAJUSTE &gt;5%","COMPRAR")))</f>
        <v>SEM OFERTA</v>
      </c>
      <c r="AB2809" s="18" t="str">
        <f aca="false">IF(W2809="DIMEC",S2809,IF(W2809="MEDCENTRO",U2809,""))</f>
        <v/>
      </c>
      <c r="AC2809" s="18" t="n">
        <f aca="false">IF(AA2809&lt;&gt;"COMPRAR",0,IF(AB2809="",I2809,MIN(I2809,AB2809)))</f>
        <v>0</v>
      </c>
      <c r="AD2809" s="19" t="n">
        <f aca="false">IF(AC2809&gt;0,AC2809*V2809,0)</f>
        <v>0</v>
      </c>
      <c r="AE2809" s="19" t="n">
        <f aca="false">IF(AC2809&gt;0,(M2809-V2809)*AC2809,0)</f>
        <v>0</v>
      </c>
      <c r="AF2809" s="16" t="str">
        <f aca="false">IF(AA2809&lt;&gt;"COMPRAR","",IF(AB2809="",IF(X2809="","",IF(X2809-V2809&lt;0.01,"EMPATE TÉCNICO","")),IF(AB2809&lt;I2809,"ESTOQUE INSUFICIENTE",IF(X2809="","",IF(X2809-V2809&lt;0.01,"EMPATE TÉCNICO","")))))</f>
        <v/>
      </c>
      <c r="AG2809" s="16" t="s">
        <v>304</v>
      </c>
      <c r="AH2809" s="16" t="s">
        <v>528</v>
      </c>
    </row>
    <row r="2810" customFormat="false" ht="15" hidden="false" customHeight="false" outlineLevel="0" collapsed="false">
      <c r="A2810" s="16" t="s">
        <v>8824</v>
      </c>
      <c r="B2810" s="17" t="s">
        <v>8825</v>
      </c>
      <c r="C2810" s="16" t="s">
        <v>8826</v>
      </c>
      <c r="D2810" s="16" t="s">
        <v>546</v>
      </c>
      <c r="E2810" s="18" t="n">
        <v>1</v>
      </c>
      <c r="F2810" s="16" t="s">
        <v>43</v>
      </c>
      <c r="G2810" s="18" t="n">
        <v>0</v>
      </c>
      <c r="H2810" s="16" t="n">
        <v>0.9</v>
      </c>
      <c r="I2810" s="18" t="n">
        <v>3</v>
      </c>
      <c r="J2810" s="19" t="n">
        <v>7.05</v>
      </c>
      <c r="K2810" s="19" t="n">
        <v>7.05</v>
      </c>
      <c r="L2810" s="19" t="n">
        <v>7.05</v>
      </c>
      <c r="M2810" s="19" t="n">
        <f aca="false">IF(J2810&gt;0,J2810,K2810)*E2810</f>
        <v>7.05</v>
      </c>
      <c r="N2810" s="20"/>
      <c r="O2810" s="21" t="str">
        <f aca="false">IF(R2810="","",ROUND(R2810*(1-Premissas!$B$4),4))</f>
        <v/>
      </c>
      <c r="P2810" s="22"/>
      <c r="Q2810" s="22"/>
      <c r="R2810" s="23"/>
      <c r="S2810" s="24"/>
      <c r="T2810" s="24"/>
      <c r="U2810" s="25"/>
      <c r="V2810" s="19" t="str">
        <f aca="false">IF(COUNT(N2810:Q2810)=0,"",MIN(N2810:Q2810))</f>
        <v/>
      </c>
      <c r="W2810" s="16" t="str">
        <f aca="false">IF(V2810="","",INDEX($N$4:$Q$4,MATCH(V2810,N2810:Q2810,0)))</f>
        <v/>
      </c>
      <c r="X2810" s="19" t="str">
        <f aca="false">IF(COUNT(N2810:Q2810)&lt;2,"",SMALL(N2810:Q2810,2))</f>
        <v/>
      </c>
      <c r="Y2810" s="26" t="str">
        <f aca="false">IF(OR(V2810="",M2810=0),"",V2810/M2810-1)</f>
        <v/>
      </c>
      <c r="Z2810" s="26" t="str">
        <f aca="false">IF(OR(V2810="",L2810=""),"",V2810/(L2810*E2810)-1)</f>
        <v/>
      </c>
      <c r="AA2810" s="16" t="str">
        <f aca="false">IF(V2810="","SEM OFERTA",IF(OR(Y2810&gt;Premissas!$B$11,Y2810&lt;Premissas!$B$12),"VERIFICAR - UNIDADE/EMBALAGEM",IF(Y2810&gt;Premissas!$B$6,"NÃO COMPRAR - REAJUSTE &gt;5%","COMPRAR")))</f>
        <v>SEM OFERTA</v>
      </c>
      <c r="AB2810" s="18" t="str">
        <f aca="false">IF(W2810="DIMEC",S2810,IF(W2810="MEDCENTRO",U2810,""))</f>
        <v/>
      </c>
      <c r="AC2810" s="18" t="n">
        <f aca="false">IF(AA2810&lt;&gt;"COMPRAR",0,IF(AB2810="",I2810,MIN(I2810,AB2810)))</f>
        <v>0</v>
      </c>
      <c r="AD2810" s="19" t="n">
        <f aca="false">IF(AC2810&gt;0,AC2810*V2810,0)</f>
        <v>0</v>
      </c>
      <c r="AE2810" s="19" t="n">
        <f aca="false">IF(AC2810&gt;0,(M2810-V2810)*AC2810,0)</f>
        <v>0</v>
      </c>
      <c r="AF2810" s="16" t="str">
        <f aca="false">IF(AA2810&lt;&gt;"COMPRAR","",IF(AB2810="",IF(X2810="","",IF(X2810-V2810&lt;0.01,"EMPATE TÉCNICO","")),IF(AB2810&lt;I2810,"ESTOQUE INSUFICIENTE",IF(X2810="","",IF(X2810-V2810&lt;0.01,"EMPATE TÉCNICO","")))))</f>
        <v/>
      </c>
      <c r="AG2810" s="16" t="s">
        <v>547</v>
      </c>
      <c r="AH2810" s="16" t="s">
        <v>528</v>
      </c>
    </row>
    <row r="2811" customFormat="false" ht="15" hidden="false" customHeight="false" outlineLevel="0" collapsed="false">
      <c r="A2811" s="16" t="s">
        <v>8827</v>
      </c>
      <c r="B2811" s="17" t="s">
        <v>8828</v>
      </c>
      <c r="C2811" s="16" t="s">
        <v>8829</v>
      </c>
      <c r="D2811" s="16" t="s">
        <v>527</v>
      </c>
      <c r="E2811" s="18" t="n">
        <v>1</v>
      </c>
      <c r="F2811" s="16" t="s">
        <v>41</v>
      </c>
      <c r="G2811" s="18" t="n">
        <v>28</v>
      </c>
      <c r="H2811" s="16" t="n">
        <v>168.4</v>
      </c>
      <c r="I2811" s="18" t="n">
        <v>405</v>
      </c>
      <c r="J2811" s="19" t="n">
        <v>5.13380392156863</v>
      </c>
      <c r="K2811" s="19" t="n">
        <v>5.13380392156863</v>
      </c>
      <c r="L2811" s="19" t="n">
        <v>5.1338</v>
      </c>
      <c r="M2811" s="19" t="n">
        <f aca="false">IF(J2811&gt;0,J2811,K2811)*E2811</f>
        <v>5.13380392156863</v>
      </c>
      <c r="N2811" s="20"/>
      <c r="O2811" s="21" t="str">
        <f aca="false">IF(R2811="","",ROUND(R2811*(1-Premissas!$B$4),4))</f>
        <v/>
      </c>
      <c r="P2811" s="22"/>
      <c r="Q2811" s="22"/>
      <c r="R2811" s="23"/>
      <c r="S2811" s="24"/>
      <c r="T2811" s="24"/>
      <c r="U2811" s="25"/>
      <c r="V2811" s="19" t="str">
        <f aca="false">IF(COUNT(N2811:Q2811)=0,"",MIN(N2811:Q2811))</f>
        <v/>
      </c>
      <c r="W2811" s="16" t="str">
        <f aca="false">IF(V2811="","",INDEX($N$4:$Q$4,MATCH(V2811,N2811:Q2811,0)))</f>
        <v/>
      </c>
      <c r="X2811" s="19" t="str">
        <f aca="false">IF(COUNT(N2811:Q2811)&lt;2,"",SMALL(N2811:Q2811,2))</f>
        <v/>
      </c>
      <c r="Y2811" s="26" t="str">
        <f aca="false">IF(OR(V2811="",M2811=0),"",V2811/M2811-1)</f>
        <v/>
      </c>
      <c r="Z2811" s="26" t="str">
        <f aca="false">IF(OR(V2811="",L2811=""),"",V2811/(L2811*E2811)-1)</f>
        <v/>
      </c>
      <c r="AA2811" s="16" t="str">
        <f aca="false">IF(V2811="","SEM OFERTA",IF(OR(Y2811&gt;Premissas!$B$11,Y2811&lt;Premissas!$B$12),"VERIFICAR - UNIDADE/EMBALAGEM",IF(Y2811&gt;Premissas!$B$6,"NÃO COMPRAR - REAJUSTE &gt;5%","COMPRAR")))</f>
        <v>SEM OFERTA</v>
      </c>
      <c r="AB2811" s="18" t="str">
        <f aca="false">IF(W2811="DIMEC",S2811,IF(W2811="MEDCENTRO",U2811,""))</f>
        <v/>
      </c>
      <c r="AC2811" s="18" t="n">
        <f aca="false">IF(AA2811&lt;&gt;"COMPRAR",0,IF(AB2811="",I2811,MIN(I2811,AB2811)))</f>
        <v>0</v>
      </c>
      <c r="AD2811" s="19" t="n">
        <f aca="false">IF(AC2811&gt;0,AC2811*V2811,0)</f>
        <v>0</v>
      </c>
      <c r="AE2811" s="19" t="n">
        <f aca="false">IF(AC2811&gt;0,(M2811-V2811)*AC2811,0)</f>
        <v>0</v>
      </c>
      <c r="AF2811" s="16" t="str">
        <f aca="false">IF(AA2811&lt;&gt;"COMPRAR","",IF(AB2811="",IF(X2811="","",IF(X2811-V2811&lt;0.01,"EMPATE TÉCNICO","")),IF(AB2811&lt;I2811,"ESTOQUE INSUFICIENTE",IF(X2811="","",IF(X2811-V2811&lt;0.01,"EMPATE TÉCNICO","")))))</f>
        <v/>
      </c>
      <c r="AG2811" s="16" t="s">
        <v>547</v>
      </c>
      <c r="AH2811" s="16" t="s">
        <v>528</v>
      </c>
    </row>
    <row r="2812" customFormat="false" ht="15" hidden="false" customHeight="false" outlineLevel="0" collapsed="false">
      <c r="A2812" s="16" t="s">
        <v>8830</v>
      </c>
      <c r="B2812" s="17" t="s">
        <v>8831</v>
      </c>
      <c r="C2812" s="16" t="s">
        <v>8832</v>
      </c>
      <c r="D2812" s="16" t="s">
        <v>641</v>
      </c>
      <c r="E2812" s="18" t="n">
        <v>1</v>
      </c>
      <c r="F2812" s="16" t="s">
        <v>42</v>
      </c>
      <c r="G2812" s="18" t="n">
        <v>1</v>
      </c>
      <c r="H2812" s="16" t="n">
        <v>3</v>
      </c>
      <c r="I2812" s="18" t="n">
        <v>7</v>
      </c>
      <c r="J2812" s="19" t="n">
        <v>4.40888888888889</v>
      </c>
      <c r="K2812" s="19" t="n">
        <v>4.40888888888889</v>
      </c>
      <c r="L2812" s="19" t="n">
        <v>4.4089</v>
      </c>
      <c r="M2812" s="19" t="n">
        <f aca="false">IF(J2812&gt;0,J2812,K2812)*E2812</f>
        <v>4.40888888888889</v>
      </c>
      <c r="N2812" s="20"/>
      <c r="O2812" s="21" t="str">
        <f aca="false">IF(R2812="","",ROUND(R2812*(1-Premissas!$B$4),4))</f>
        <v/>
      </c>
      <c r="P2812" s="22"/>
      <c r="Q2812" s="22"/>
      <c r="R2812" s="23"/>
      <c r="S2812" s="24"/>
      <c r="T2812" s="24"/>
      <c r="U2812" s="25"/>
      <c r="V2812" s="19" t="str">
        <f aca="false">IF(COUNT(N2812:Q2812)=0,"",MIN(N2812:Q2812))</f>
        <v/>
      </c>
      <c r="W2812" s="16" t="str">
        <f aca="false">IF(V2812="","",INDEX($N$4:$Q$4,MATCH(V2812,N2812:Q2812,0)))</f>
        <v/>
      </c>
      <c r="X2812" s="19" t="str">
        <f aca="false">IF(COUNT(N2812:Q2812)&lt;2,"",SMALL(N2812:Q2812,2))</f>
        <v/>
      </c>
      <c r="Y2812" s="26" t="str">
        <f aca="false">IF(OR(V2812="",M2812=0),"",V2812/M2812-1)</f>
        <v/>
      </c>
      <c r="Z2812" s="26" t="str">
        <f aca="false">IF(OR(V2812="",L2812=""),"",V2812/(L2812*E2812)-1)</f>
        <v/>
      </c>
      <c r="AA2812" s="16" t="str">
        <f aca="false">IF(V2812="","SEM OFERTA",IF(OR(Y2812&gt;Premissas!$B$11,Y2812&lt;Premissas!$B$12),"VERIFICAR - UNIDADE/EMBALAGEM",IF(Y2812&gt;Premissas!$B$6,"NÃO COMPRAR - REAJUSTE &gt;5%","COMPRAR")))</f>
        <v>SEM OFERTA</v>
      </c>
      <c r="AB2812" s="18" t="str">
        <f aca="false">IF(W2812="DIMEC",S2812,IF(W2812="MEDCENTRO",U2812,""))</f>
        <v/>
      </c>
      <c r="AC2812" s="18" t="n">
        <f aca="false">IF(AA2812&lt;&gt;"COMPRAR",0,IF(AB2812="",I2812,MIN(I2812,AB2812)))</f>
        <v>0</v>
      </c>
      <c r="AD2812" s="19" t="n">
        <f aca="false">IF(AC2812&gt;0,AC2812*V2812,0)</f>
        <v>0</v>
      </c>
      <c r="AE2812" s="19" t="n">
        <f aca="false">IF(AC2812&gt;0,(M2812-V2812)*AC2812,0)</f>
        <v>0</v>
      </c>
      <c r="AF2812" s="16" t="str">
        <f aca="false">IF(AA2812&lt;&gt;"COMPRAR","",IF(AB2812="",IF(X2812="","",IF(X2812-V2812&lt;0.01,"EMPATE TÉCNICO","")),IF(AB2812&lt;I2812,"ESTOQUE INSUFICIENTE",IF(X2812="","",IF(X2812-V2812&lt;0.01,"EMPATE TÉCNICO","")))))</f>
        <v/>
      </c>
      <c r="AG2812" s="16" t="s">
        <v>547</v>
      </c>
      <c r="AH2812" s="16" t="s">
        <v>528</v>
      </c>
    </row>
    <row r="2813" customFormat="false" ht="15" hidden="false" customHeight="false" outlineLevel="0" collapsed="false">
      <c r="A2813" s="16" t="s">
        <v>8833</v>
      </c>
      <c r="B2813" s="17" t="s">
        <v>8834</v>
      </c>
      <c r="C2813" s="16" t="s">
        <v>8835</v>
      </c>
      <c r="D2813" s="16" t="s">
        <v>527</v>
      </c>
      <c r="E2813" s="18" t="n">
        <v>1</v>
      </c>
      <c r="F2813" s="16" t="s">
        <v>43</v>
      </c>
      <c r="G2813" s="18" t="n">
        <v>0</v>
      </c>
      <c r="H2813" s="16" t="n">
        <v>0.2</v>
      </c>
      <c r="I2813" s="18" t="n">
        <v>1</v>
      </c>
      <c r="J2813" s="19" t="n">
        <v>8.57</v>
      </c>
      <c r="K2813" s="19" t="n">
        <v>8.57</v>
      </c>
      <c r="L2813" s="19" t="n">
        <v>8.57</v>
      </c>
      <c r="M2813" s="19" t="n">
        <f aca="false">IF(J2813&gt;0,J2813,K2813)*E2813</f>
        <v>8.57</v>
      </c>
      <c r="N2813" s="20"/>
      <c r="O2813" s="21" t="str">
        <f aca="false">IF(R2813="","",ROUND(R2813*(1-Premissas!$B$4),4))</f>
        <v/>
      </c>
      <c r="P2813" s="22"/>
      <c r="Q2813" s="22"/>
      <c r="R2813" s="23"/>
      <c r="S2813" s="24"/>
      <c r="T2813" s="24"/>
      <c r="U2813" s="25"/>
      <c r="V2813" s="19" t="str">
        <f aca="false">IF(COUNT(N2813:Q2813)=0,"",MIN(N2813:Q2813))</f>
        <v/>
      </c>
      <c r="W2813" s="16" t="str">
        <f aca="false">IF(V2813="","",INDEX($N$4:$Q$4,MATCH(V2813,N2813:Q2813,0)))</f>
        <v/>
      </c>
      <c r="X2813" s="19" t="str">
        <f aca="false">IF(COUNT(N2813:Q2813)&lt;2,"",SMALL(N2813:Q2813,2))</f>
        <v/>
      </c>
      <c r="Y2813" s="26" t="str">
        <f aca="false">IF(OR(V2813="",M2813=0),"",V2813/M2813-1)</f>
        <v/>
      </c>
      <c r="Z2813" s="26" t="str">
        <f aca="false">IF(OR(V2813="",L2813=""),"",V2813/(L2813*E2813)-1)</f>
        <v/>
      </c>
      <c r="AA2813" s="16" t="str">
        <f aca="false">IF(V2813="","SEM OFERTA",IF(OR(Y2813&gt;Premissas!$B$11,Y2813&lt;Premissas!$B$12),"VERIFICAR - UNIDADE/EMBALAGEM",IF(Y2813&gt;Premissas!$B$6,"NÃO COMPRAR - REAJUSTE &gt;5%","COMPRAR")))</f>
        <v>SEM OFERTA</v>
      </c>
      <c r="AB2813" s="18" t="str">
        <f aca="false">IF(W2813="DIMEC",S2813,IF(W2813="MEDCENTRO",U2813,""))</f>
        <v/>
      </c>
      <c r="AC2813" s="18" t="n">
        <f aca="false">IF(AA2813&lt;&gt;"COMPRAR",0,IF(AB2813="",I2813,MIN(I2813,AB2813)))</f>
        <v>0</v>
      </c>
      <c r="AD2813" s="19" t="n">
        <f aca="false">IF(AC2813&gt;0,AC2813*V2813,0)</f>
        <v>0</v>
      </c>
      <c r="AE2813" s="19" t="n">
        <f aca="false">IF(AC2813&gt;0,(M2813-V2813)*AC2813,0)</f>
        <v>0</v>
      </c>
      <c r="AF2813" s="16" t="str">
        <f aca="false">IF(AA2813&lt;&gt;"COMPRAR","",IF(AB2813="",IF(X2813="","",IF(X2813-V2813&lt;0.01,"EMPATE TÉCNICO","")),IF(AB2813&lt;I2813,"ESTOQUE INSUFICIENTE",IF(X2813="","",IF(X2813-V2813&lt;0.01,"EMPATE TÉCNICO","")))))</f>
        <v/>
      </c>
      <c r="AG2813" s="16" t="s">
        <v>547</v>
      </c>
      <c r="AH2813" s="16" t="s">
        <v>528</v>
      </c>
    </row>
    <row r="2814" customFormat="false" ht="15" hidden="false" customHeight="false" outlineLevel="0" collapsed="false">
      <c r="A2814" s="16" t="s">
        <v>8836</v>
      </c>
      <c r="B2814" s="17" t="s">
        <v>8837</v>
      </c>
      <c r="C2814" s="16" t="s">
        <v>8838</v>
      </c>
      <c r="D2814" s="16" t="s">
        <v>1089</v>
      </c>
      <c r="E2814" s="18" t="n">
        <v>1</v>
      </c>
      <c r="F2814" s="16" t="s">
        <v>43</v>
      </c>
      <c r="G2814" s="18" t="n">
        <v>1</v>
      </c>
      <c r="H2814" s="16" t="n">
        <v>0.8</v>
      </c>
      <c r="I2814" s="18" t="n">
        <v>1</v>
      </c>
      <c r="J2814" s="19" t="n">
        <v>12.97</v>
      </c>
      <c r="K2814" s="19" t="n">
        <v>12.97</v>
      </c>
      <c r="L2814" s="19" t="n">
        <v>12.97</v>
      </c>
      <c r="M2814" s="19" t="n">
        <f aca="false">IF(J2814&gt;0,J2814,K2814)*E2814</f>
        <v>12.97</v>
      </c>
      <c r="N2814" s="20"/>
      <c r="O2814" s="21" t="str">
        <f aca="false">IF(R2814="","",ROUND(R2814*(1-Premissas!$B$4),4))</f>
        <v/>
      </c>
      <c r="P2814" s="22"/>
      <c r="Q2814" s="22"/>
      <c r="R2814" s="23"/>
      <c r="S2814" s="24"/>
      <c r="T2814" s="24"/>
      <c r="U2814" s="25"/>
      <c r="V2814" s="19" t="str">
        <f aca="false">IF(COUNT(N2814:Q2814)=0,"",MIN(N2814:Q2814))</f>
        <v/>
      </c>
      <c r="W2814" s="16" t="str">
        <f aca="false">IF(V2814="","",INDEX($N$4:$Q$4,MATCH(V2814,N2814:Q2814,0)))</f>
        <v/>
      </c>
      <c r="X2814" s="19" t="str">
        <f aca="false">IF(COUNT(N2814:Q2814)&lt;2,"",SMALL(N2814:Q2814,2))</f>
        <v/>
      </c>
      <c r="Y2814" s="26" t="str">
        <f aca="false">IF(OR(V2814="",M2814=0),"",V2814/M2814-1)</f>
        <v/>
      </c>
      <c r="Z2814" s="26" t="str">
        <f aca="false">IF(OR(V2814="",L2814=""),"",V2814/(L2814*E2814)-1)</f>
        <v/>
      </c>
      <c r="AA2814" s="16" t="str">
        <f aca="false">IF(V2814="","SEM OFERTA",IF(OR(Y2814&gt;Premissas!$B$11,Y2814&lt;Premissas!$B$12),"VERIFICAR - UNIDADE/EMBALAGEM",IF(Y2814&gt;Premissas!$B$6,"NÃO COMPRAR - REAJUSTE &gt;5%","COMPRAR")))</f>
        <v>SEM OFERTA</v>
      </c>
      <c r="AB2814" s="18" t="str">
        <f aca="false">IF(W2814="DIMEC",S2814,IF(W2814="MEDCENTRO",U2814,""))</f>
        <v/>
      </c>
      <c r="AC2814" s="18" t="n">
        <f aca="false">IF(AA2814&lt;&gt;"COMPRAR",0,IF(AB2814="",I2814,MIN(I2814,AB2814)))</f>
        <v>0</v>
      </c>
      <c r="AD2814" s="19" t="n">
        <f aca="false">IF(AC2814&gt;0,AC2814*V2814,0)</f>
        <v>0</v>
      </c>
      <c r="AE2814" s="19" t="n">
        <f aca="false">IF(AC2814&gt;0,(M2814-V2814)*AC2814,0)</f>
        <v>0</v>
      </c>
      <c r="AF2814" s="16" t="str">
        <f aca="false">IF(AA2814&lt;&gt;"COMPRAR","",IF(AB2814="",IF(X2814="","",IF(X2814-V2814&lt;0.01,"EMPATE TÉCNICO","")),IF(AB2814&lt;I2814,"ESTOQUE INSUFICIENTE",IF(X2814="","",IF(X2814-V2814&lt;0.01,"EMPATE TÉCNICO","")))))</f>
        <v/>
      </c>
      <c r="AG2814" s="16" t="s">
        <v>490</v>
      </c>
      <c r="AH2814" s="16" t="s">
        <v>528</v>
      </c>
    </row>
    <row r="2815" customFormat="false" ht="15" hidden="false" customHeight="false" outlineLevel="0" collapsed="false">
      <c r="A2815" s="16" t="s">
        <v>8839</v>
      </c>
      <c r="B2815" s="17" t="s">
        <v>8840</v>
      </c>
      <c r="C2815" s="16" t="s">
        <v>8841</v>
      </c>
      <c r="D2815" s="16" t="s">
        <v>546</v>
      </c>
      <c r="E2815" s="18" t="n">
        <v>1</v>
      </c>
      <c r="F2815" s="16" t="s">
        <v>43</v>
      </c>
      <c r="G2815" s="18" t="n">
        <v>0</v>
      </c>
      <c r="H2815" s="16" t="n">
        <v>0.2</v>
      </c>
      <c r="I2815" s="18" t="n">
        <v>1</v>
      </c>
      <c r="J2815" s="19" t="n">
        <v>33.91</v>
      </c>
      <c r="K2815" s="19" t="n">
        <v>33.91</v>
      </c>
      <c r="L2815" s="19" t="n">
        <v>33.91</v>
      </c>
      <c r="M2815" s="19" t="n">
        <f aca="false">IF(J2815&gt;0,J2815,K2815)*E2815</f>
        <v>33.91</v>
      </c>
      <c r="N2815" s="20"/>
      <c r="O2815" s="21" t="str">
        <f aca="false">IF(R2815="","",ROUND(R2815*(1-Premissas!$B$4),4))</f>
        <v/>
      </c>
      <c r="P2815" s="22"/>
      <c r="Q2815" s="22"/>
      <c r="R2815" s="23"/>
      <c r="S2815" s="24"/>
      <c r="T2815" s="24"/>
      <c r="U2815" s="25"/>
      <c r="V2815" s="19" t="str">
        <f aca="false">IF(COUNT(N2815:Q2815)=0,"",MIN(N2815:Q2815))</f>
        <v/>
      </c>
      <c r="W2815" s="16" t="str">
        <f aca="false">IF(V2815="","",INDEX($N$4:$Q$4,MATCH(V2815,N2815:Q2815,0)))</f>
        <v/>
      </c>
      <c r="X2815" s="19" t="str">
        <f aca="false">IF(COUNT(N2815:Q2815)&lt;2,"",SMALL(N2815:Q2815,2))</f>
        <v/>
      </c>
      <c r="Y2815" s="26" t="str">
        <f aca="false">IF(OR(V2815="",M2815=0),"",V2815/M2815-1)</f>
        <v/>
      </c>
      <c r="Z2815" s="26" t="str">
        <f aca="false">IF(OR(V2815="",L2815=""),"",V2815/(L2815*E2815)-1)</f>
        <v/>
      </c>
      <c r="AA2815" s="16" t="str">
        <f aca="false">IF(V2815="","SEM OFERTA",IF(OR(Y2815&gt;Premissas!$B$11,Y2815&lt;Premissas!$B$12),"VERIFICAR - UNIDADE/EMBALAGEM",IF(Y2815&gt;Premissas!$B$6,"NÃO COMPRAR - REAJUSTE &gt;5%","COMPRAR")))</f>
        <v>SEM OFERTA</v>
      </c>
      <c r="AB2815" s="18" t="str">
        <f aca="false">IF(W2815="DIMEC",S2815,IF(W2815="MEDCENTRO",U2815,""))</f>
        <v/>
      </c>
      <c r="AC2815" s="18" t="n">
        <f aca="false">IF(AA2815&lt;&gt;"COMPRAR",0,IF(AB2815="",I2815,MIN(I2815,AB2815)))</f>
        <v>0</v>
      </c>
      <c r="AD2815" s="19" t="n">
        <f aca="false">IF(AC2815&gt;0,AC2815*V2815,0)</f>
        <v>0</v>
      </c>
      <c r="AE2815" s="19" t="n">
        <f aca="false">IF(AC2815&gt;0,(M2815-V2815)*AC2815,0)</f>
        <v>0</v>
      </c>
      <c r="AF2815" s="16" t="str">
        <f aca="false">IF(AA2815&lt;&gt;"COMPRAR","",IF(AB2815="",IF(X2815="","",IF(X2815-V2815&lt;0.01,"EMPATE TÉCNICO","")),IF(AB2815&lt;I2815,"ESTOQUE INSUFICIENTE",IF(X2815="","",IF(X2815-V2815&lt;0.01,"EMPATE TÉCNICO","")))))</f>
        <v/>
      </c>
      <c r="AG2815" s="16" t="s">
        <v>520</v>
      </c>
      <c r="AH2815" s="16" t="s">
        <v>528</v>
      </c>
    </row>
    <row r="2816" customFormat="false" ht="15" hidden="false" customHeight="false" outlineLevel="0" collapsed="false">
      <c r="A2816" s="16" t="s">
        <v>8842</v>
      </c>
      <c r="B2816" s="17" t="s">
        <v>8843</v>
      </c>
      <c r="C2816" s="16" t="s">
        <v>8844</v>
      </c>
      <c r="D2816" s="16" t="s">
        <v>287</v>
      </c>
      <c r="E2816" s="18" t="n">
        <v>1</v>
      </c>
      <c r="F2816" s="16" t="s">
        <v>43</v>
      </c>
      <c r="G2816" s="18" t="n">
        <v>0</v>
      </c>
      <c r="H2816" s="16" t="n">
        <v>2.7</v>
      </c>
      <c r="I2816" s="18" t="n">
        <v>7</v>
      </c>
      <c r="J2816" s="19" t="n">
        <v>9.5425</v>
      </c>
      <c r="K2816" s="19" t="n">
        <v>9.5425</v>
      </c>
      <c r="L2816" s="19" t="n">
        <v>7</v>
      </c>
      <c r="M2816" s="19" t="n">
        <f aca="false">IF(J2816&gt;0,J2816,K2816)*E2816</f>
        <v>9.5425</v>
      </c>
      <c r="N2816" s="20"/>
      <c r="O2816" s="21" t="str">
        <f aca="false">IF(R2816="","",ROUND(R2816*(1-Premissas!$B$4),4))</f>
        <v/>
      </c>
      <c r="P2816" s="22"/>
      <c r="Q2816" s="22"/>
      <c r="R2816" s="23"/>
      <c r="S2816" s="24"/>
      <c r="T2816" s="24"/>
      <c r="U2816" s="25"/>
      <c r="V2816" s="19" t="str">
        <f aca="false">IF(COUNT(N2816:Q2816)=0,"",MIN(N2816:Q2816))</f>
        <v/>
      </c>
      <c r="W2816" s="16" t="str">
        <f aca="false">IF(V2816="","",INDEX($N$4:$Q$4,MATCH(V2816,N2816:Q2816,0)))</f>
        <v/>
      </c>
      <c r="X2816" s="19" t="str">
        <f aca="false">IF(COUNT(N2816:Q2816)&lt;2,"",SMALL(N2816:Q2816,2))</f>
        <v/>
      </c>
      <c r="Y2816" s="26" t="str">
        <f aca="false">IF(OR(V2816="",M2816=0),"",V2816/M2816-1)</f>
        <v/>
      </c>
      <c r="Z2816" s="26" t="str">
        <f aca="false">IF(OR(V2816="",L2816=""),"",V2816/(L2816*E2816)-1)</f>
        <v/>
      </c>
      <c r="AA2816" s="16" t="str">
        <f aca="false">IF(V2816="","SEM OFERTA",IF(OR(Y2816&gt;Premissas!$B$11,Y2816&lt;Premissas!$B$12),"VERIFICAR - UNIDADE/EMBALAGEM",IF(Y2816&gt;Premissas!$B$6,"NÃO COMPRAR - REAJUSTE &gt;5%","COMPRAR")))</f>
        <v>SEM OFERTA</v>
      </c>
      <c r="AB2816" s="18" t="str">
        <f aca="false">IF(W2816="DIMEC",S2816,IF(W2816="MEDCENTRO",U2816,""))</f>
        <v/>
      </c>
      <c r="AC2816" s="18" t="n">
        <f aca="false">IF(AA2816&lt;&gt;"COMPRAR",0,IF(AB2816="",I2816,MIN(I2816,AB2816)))</f>
        <v>0</v>
      </c>
      <c r="AD2816" s="19" t="n">
        <f aca="false">IF(AC2816&gt;0,AC2816*V2816,0)</f>
        <v>0</v>
      </c>
      <c r="AE2816" s="19" t="n">
        <f aca="false">IF(AC2816&gt;0,(M2816-V2816)*AC2816,0)</f>
        <v>0</v>
      </c>
      <c r="AF2816" s="16" t="str">
        <f aca="false">IF(AA2816&lt;&gt;"COMPRAR","",IF(AB2816="",IF(X2816="","",IF(X2816-V2816&lt;0.01,"EMPATE TÉCNICO","")),IF(AB2816&lt;I2816,"ESTOQUE INSUFICIENTE",IF(X2816="","",IF(X2816-V2816&lt;0.01,"EMPATE TÉCNICO","")))))</f>
        <v/>
      </c>
      <c r="AG2816" s="16" t="s">
        <v>490</v>
      </c>
      <c r="AH2816" s="16" t="s">
        <v>528</v>
      </c>
    </row>
    <row r="2817" customFormat="false" ht="15" hidden="false" customHeight="false" outlineLevel="0" collapsed="false">
      <c r="A2817" s="16" t="s">
        <v>8845</v>
      </c>
      <c r="B2817" s="17" t="s">
        <v>8846</v>
      </c>
      <c r="C2817" s="16" t="s">
        <v>8847</v>
      </c>
      <c r="D2817" s="16" t="s">
        <v>527</v>
      </c>
      <c r="E2817" s="18" t="n">
        <v>1</v>
      </c>
      <c r="F2817" s="16" t="s">
        <v>43</v>
      </c>
      <c r="G2817" s="18" t="n">
        <v>0</v>
      </c>
      <c r="H2817" s="16" t="n">
        <v>1.6</v>
      </c>
      <c r="I2817" s="18" t="n">
        <v>5</v>
      </c>
      <c r="J2817" s="19" t="n">
        <v>7.12208333333333</v>
      </c>
      <c r="K2817" s="19" t="n">
        <v>7.12208333333333</v>
      </c>
      <c r="L2817" s="19" t="n">
        <v>7.1221</v>
      </c>
      <c r="M2817" s="19" t="n">
        <f aca="false">IF(J2817&gt;0,J2817,K2817)*E2817</f>
        <v>7.12208333333333</v>
      </c>
      <c r="N2817" s="20"/>
      <c r="O2817" s="21" t="str">
        <f aca="false">IF(R2817="","",ROUND(R2817*(1-Premissas!$B$4),4))</f>
        <v/>
      </c>
      <c r="P2817" s="22"/>
      <c r="Q2817" s="22"/>
      <c r="R2817" s="23"/>
      <c r="S2817" s="24"/>
      <c r="T2817" s="24"/>
      <c r="U2817" s="25"/>
      <c r="V2817" s="19" t="str">
        <f aca="false">IF(COUNT(N2817:Q2817)=0,"",MIN(N2817:Q2817))</f>
        <v/>
      </c>
      <c r="W2817" s="16" t="str">
        <f aca="false">IF(V2817="","",INDEX($N$4:$Q$4,MATCH(V2817,N2817:Q2817,0)))</f>
        <v/>
      </c>
      <c r="X2817" s="19" t="str">
        <f aca="false">IF(COUNT(N2817:Q2817)&lt;2,"",SMALL(N2817:Q2817,2))</f>
        <v/>
      </c>
      <c r="Y2817" s="26" t="str">
        <f aca="false">IF(OR(V2817="",M2817=0),"",V2817/M2817-1)</f>
        <v/>
      </c>
      <c r="Z2817" s="26" t="str">
        <f aca="false">IF(OR(V2817="",L2817=""),"",V2817/(L2817*E2817)-1)</f>
        <v/>
      </c>
      <c r="AA2817" s="16" t="str">
        <f aca="false">IF(V2817="","SEM OFERTA",IF(OR(Y2817&gt;Premissas!$B$11,Y2817&lt;Premissas!$B$12),"VERIFICAR - UNIDADE/EMBALAGEM",IF(Y2817&gt;Premissas!$B$6,"NÃO COMPRAR - REAJUSTE &gt;5%","COMPRAR")))</f>
        <v>SEM OFERTA</v>
      </c>
      <c r="AB2817" s="18" t="str">
        <f aca="false">IF(W2817="DIMEC",S2817,IF(W2817="MEDCENTRO",U2817,""))</f>
        <v/>
      </c>
      <c r="AC2817" s="18" t="n">
        <f aca="false">IF(AA2817&lt;&gt;"COMPRAR",0,IF(AB2817="",I2817,MIN(I2817,AB2817)))</f>
        <v>0</v>
      </c>
      <c r="AD2817" s="19" t="n">
        <f aca="false">IF(AC2817&gt;0,AC2817*V2817,0)</f>
        <v>0</v>
      </c>
      <c r="AE2817" s="19" t="n">
        <f aca="false">IF(AC2817&gt;0,(M2817-V2817)*AC2817,0)</f>
        <v>0</v>
      </c>
      <c r="AF2817" s="16" t="str">
        <f aca="false">IF(AA2817&lt;&gt;"COMPRAR","",IF(AB2817="",IF(X2817="","",IF(X2817-V2817&lt;0.01,"EMPATE TÉCNICO","")),IF(AB2817&lt;I2817,"ESTOQUE INSUFICIENTE",IF(X2817="","",IF(X2817-V2817&lt;0.01,"EMPATE TÉCNICO","")))))</f>
        <v/>
      </c>
      <c r="AG2817" s="16" t="s">
        <v>547</v>
      </c>
      <c r="AH2817" s="16" t="s">
        <v>528</v>
      </c>
    </row>
    <row r="2818" customFormat="false" ht="15" hidden="false" customHeight="false" outlineLevel="0" collapsed="false">
      <c r="A2818" s="16" t="s">
        <v>8848</v>
      </c>
      <c r="B2818" s="17" t="s">
        <v>8849</v>
      </c>
      <c r="C2818" s="16" t="s">
        <v>8850</v>
      </c>
      <c r="D2818" s="16" t="s">
        <v>637</v>
      </c>
      <c r="E2818" s="18" t="n">
        <v>1</v>
      </c>
      <c r="F2818" s="16" t="s">
        <v>43</v>
      </c>
      <c r="G2818" s="18" t="n">
        <v>1</v>
      </c>
      <c r="H2818" s="16" t="n">
        <v>1.1</v>
      </c>
      <c r="I2818" s="18" t="n">
        <v>2</v>
      </c>
      <c r="J2818" s="19" t="n">
        <v>10</v>
      </c>
      <c r="K2818" s="19" t="n">
        <v>10</v>
      </c>
      <c r="L2818" s="19" t="n">
        <v>10</v>
      </c>
      <c r="M2818" s="19" t="n">
        <f aca="false">IF(J2818&gt;0,J2818,K2818)*E2818</f>
        <v>10</v>
      </c>
      <c r="N2818" s="20"/>
      <c r="O2818" s="21" t="str">
        <f aca="false">IF(R2818="","",ROUND(R2818*(1-Premissas!$B$4),4))</f>
        <v/>
      </c>
      <c r="P2818" s="22"/>
      <c r="Q2818" s="22"/>
      <c r="R2818" s="23"/>
      <c r="S2818" s="24"/>
      <c r="T2818" s="24"/>
      <c r="U2818" s="25"/>
      <c r="V2818" s="19" t="str">
        <f aca="false">IF(COUNT(N2818:Q2818)=0,"",MIN(N2818:Q2818))</f>
        <v/>
      </c>
      <c r="W2818" s="16" t="str">
        <f aca="false">IF(V2818="","",INDEX($N$4:$Q$4,MATCH(V2818,N2818:Q2818,0)))</f>
        <v/>
      </c>
      <c r="X2818" s="19" t="str">
        <f aca="false">IF(COUNT(N2818:Q2818)&lt;2,"",SMALL(N2818:Q2818,2))</f>
        <v/>
      </c>
      <c r="Y2818" s="26" t="str">
        <f aca="false">IF(OR(V2818="",M2818=0),"",V2818/M2818-1)</f>
        <v/>
      </c>
      <c r="Z2818" s="26" t="str">
        <f aca="false">IF(OR(V2818="",L2818=""),"",V2818/(L2818*E2818)-1)</f>
        <v/>
      </c>
      <c r="AA2818" s="16" t="str">
        <f aca="false">IF(V2818="","SEM OFERTA",IF(OR(Y2818&gt;Premissas!$B$11,Y2818&lt;Premissas!$B$12),"VERIFICAR - UNIDADE/EMBALAGEM",IF(Y2818&gt;Premissas!$B$6,"NÃO COMPRAR - REAJUSTE &gt;5%","COMPRAR")))</f>
        <v>SEM OFERTA</v>
      </c>
      <c r="AB2818" s="18" t="str">
        <f aca="false">IF(W2818="DIMEC",S2818,IF(W2818="MEDCENTRO",U2818,""))</f>
        <v/>
      </c>
      <c r="AC2818" s="18" t="n">
        <f aca="false">IF(AA2818&lt;&gt;"COMPRAR",0,IF(AB2818="",I2818,MIN(I2818,AB2818)))</f>
        <v>0</v>
      </c>
      <c r="AD2818" s="19" t="n">
        <f aca="false">IF(AC2818&gt;0,AC2818*V2818,0)</f>
        <v>0</v>
      </c>
      <c r="AE2818" s="19" t="n">
        <f aca="false">IF(AC2818&gt;0,(M2818-V2818)*AC2818,0)</f>
        <v>0</v>
      </c>
      <c r="AF2818" s="16" t="str">
        <f aca="false">IF(AA2818&lt;&gt;"COMPRAR","",IF(AB2818="",IF(X2818="","",IF(X2818-V2818&lt;0.01,"EMPATE TÉCNICO","")),IF(AB2818&lt;I2818,"ESTOQUE INSUFICIENTE",IF(X2818="","",IF(X2818-V2818&lt;0.01,"EMPATE TÉCNICO","")))))</f>
        <v/>
      </c>
      <c r="AG2818" s="16" t="s">
        <v>139</v>
      </c>
      <c r="AH2818" s="16" t="s">
        <v>528</v>
      </c>
    </row>
    <row r="2819" customFormat="false" ht="15" hidden="false" customHeight="false" outlineLevel="0" collapsed="false">
      <c r="A2819" s="16" t="s">
        <v>8851</v>
      </c>
      <c r="B2819" s="17" t="s">
        <v>8852</v>
      </c>
      <c r="C2819" s="16" t="s">
        <v>8850</v>
      </c>
      <c r="D2819" s="16" t="s">
        <v>546</v>
      </c>
      <c r="E2819" s="18" t="n">
        <v>1</v>
      </c>
      <c r="F2819" s="16" t="s">
        <v>43</v>
      </c>
      <c r="G2819" s="18" t="n">
        <v>1</v>
      </c>
      <c r="H2819" s="16" t="n">
        <v>1.9</v>
      </c>
      <c r="I2819" s="18" t="n">
        <v>4</v>
      </c>
      <c r="J2819" s="19" t="n">
        <v>9.32</v>
      </c>
      <c r="K2819" s="19" t="n">
        <v>9.32</v>
      </c>
      <c r="L2819" s="19" t="n">
        <v>9.32</v>
      </c>
      <c r="M2819" s="19" t="n">
        <f aca="false">IF(J2819&gt;0,J2819,K2819)*E2819</f>
        <v>9.32</v>
      </c>
      <c r="N2819" s="20"/>
      <c r="O2819" s="21" t="str">
        <f aca="false">IF(R2819="","",ROUND(R2819*(1-Premissas!$B$4),4))</f>
        <v/>
      </c>
      <c r="P2819" s="22"/>
      <c r="Q2819" s="22"/>
      <c r="R2819" s="23"/>
      <c r="S2819" s="24"/>
      <c r="T2819" s="24"/>
      <c r="U2819" s="25"/>
      <c r="V2819" s="19" t="str">
        <f aca="false">IF(COUNT(N2819:Q2819)=0,"",MIN(N2819:Q2819))</f>
        <v/>
      </c>
      <c r="W2819" s="16" t="str">
        <f aca="false">IF(V2819="","",INDEX($N$4:$Q$4,MATCH(V2819,N2819:Q2819,0)))</f>
        <v/>
      </c>
      <c r="X2819" s="19" t="str">
        <f aca="false">IF(COUNT(N2819:Q2819)&lt;2,"",SMALL(N2819:Q2819,2))</f>
        <v/>
      </c>
      <c r="Y2819" s="26" t="str">
        <f aca="false">IF(OR(V2819="",M2819=0),"",V2819/M2819-1)</f>
        <v/>
      </c>
      <c r="Z2819" s="26" t="str">
        <f aca="false">IF(OR(V2819="",L2819=""),"",V2819/(L2819*E2819)-1)</f>
        <v/>
      </c>
      <c r="AA2819" s="16" t="str">
        <f aca="false">IF(V2819="","SEM OFERTA",IF(OR(Y2819&gt;Premissas!$B$11,Y2819&lt;Premissas!$B$12),"VERIFICAR - UNIDADE/EMBALAGEM",IF(Y2819&gt;Premissas!$B$6,"NÃO COMPRAR - REAJUSTE &gt;5%","COMPRAR")))</f>
        <v>SEM OFERTA</v>
      </c>
      <c r="AB2819" s="18" t="str">
        <f aca="false">IF(W2819="DIMEC",S2819,IF(W2819="MEDCENTRO",U2819,""))</f>
        <v/>
      </c>
      <c r="AC2819" s="18" t="n">
        <f aca="false">IF(AA2819&lt;&gt;"COMPRAR",0,IF(AB2819="",I2819,MIN(I2819,AB2819)))</f>
        <v>0</v>
      </c>
      <c r="AD2819" s="19" t="n">
        <f aca="false">IF(AC2819&gt;0,AC2819*V2819,0)</f>
        <v>0</v>
      </c>
      <c r="AE2819" s="19" t="n">
        <f aca="false">IF(AC2819&gt;0,(M2819-V2819)*AC2819,0)</f>
        <v>0</v>
      </c>
      <c r="AF2819" s="16" t="str">
        <f aca="false">IF(AA2819&lt;&gt;"COMPRAR","",IF(AB2819="",IF(X2819="","",IF(X2819-V2819&lt;0.01,"EMPATE TÉCNICO","")),IF(AB2819&lt;I2819,"ESTOQUE INSUFICIENTE",IF(X2819="","",IF(X2819-V2819&lt;0.01,"EMPATE TÉCNICO","")))))</f>
        <v/>
      </c>
      <c r="AG2819" s="16" t="s">
        <v>520</v>
      </c>
      <c r="AH2819" s="16" t="s">
        <v>528</v>
      </c>
    </row>
    <row r="2820" customFormat="false" ht="15" hidden="false" customHeight="false" outlineLevel="0" collapsed="false">
      <c r="A2820" s="16" t="s">
        <v>8853</v>
      </c>
      <c r="B2820" s="17" t="s">
        <v>8854</v>
      </c>
      <c r="C2820" s="16" t="s">
        <v>8850</v>
      </c>
      <c r="D2820" s="16" t="s">
        <v>641</v>
      </c>
      <c r="E2820" s="18" t="n">
        <v>1</v>
      </c>
      <c r="F2820" s="16" t="s">
        <v>42</v>
      </c>
      <c r="G2820" s="18" t="n">
        <v>4</v>
      </c>
      <c r="H2820" s="16" t="n">
        <v>3.2</v>
      </c>
      <c r="I2820" s="18" t="n">
        <v>5</v>
      </c>
      <c r="J2820" s="19" t="n">
        <v>10.02</v>
      </c>
      <c r="K2820" s="19" t="n">
        <v>10.02</v>
      </c>
      <c r="L2820" s="19" t="n">
        <v>10.02</v>
      </c>
      <c r="M2820" s="19" t="n">
        <f aca="false">IF(J2820&gt;0,J2820,K2820)*E2820</f>
        <v>10.02</v>
      </c>
      <c r="N2820" s="20"/>
      <c r="O2820" s="21" t="str">
        <f aca="false">IF(R2820="","",ROUND(R2820*(1-Premissas!$B$4),4))</f>
        <v/>
      </c>
      <c r="P2820" s="22"/>
      <c r="Q2820" s="22"/>
      <c r="R2820" s="23"/>
      <c r="S2820" s="24"/>
      <c r="T2820" s="24"/>
      <c r="U2820" s="25"/>
      <c r="V2820" s="19" t="str">
        <f aca="false">IF(COUNT(N2820:Q2820)=0,"",MIN(N2820:Q2820))</f>
        <v/>
      </c>
      <c r="W2820" s="16" t="str">
        <f aca="false">IF(V2820="","",INDEX($N$4:$Q$4,MATCH(V2820,N2820:Q2820,0)))</f>
        <v/>
      </c>
      <c r="X2820" s="19" t="str">
        <f aca="false">IF(COUNT(N2820:Q2820)&lt;2,"",SMALL(N2820:Q2820,2))</f>
        <v/>
      </c>
      <c r="Y2820" s="26" t="str">
        <f aca="false">IF(OR(V2820="",M2820=0),"",V2820/M2820-1)</f>
        <v/>
      </c>
      <c r="Z2820" s="26" t="str">
        <f aca="false">IF(OR(V2820="",L2820=""),"",V2820/(L2820*E2820)-1)</f>
        <v/>
      </c>
      <c r="AA2820" s="16" t="str">
        <f aca="false">IF(V2820="","SEM OFERTA",IF(OR(Y2820&gt;Premissas!$B$11,Y2820&lt;Premissas!$B$12),"VERIFICAR - UNIDADE/EMBALAGEM",IF(Y2820&gt;Premissas!$B$6,"NÃO COMPRAR - REAJUSTE &gt;5%","COMPRAR")))</f>
        <v>SEM OFERTA</v>
      </c>
      <c r="AB2820" s="18" t="str">
        <f aca="false">IF(W2820="DIMEC",S2820,IF(W2820="MEDCENTRO",U2820,""))</f>
        <v/>
      </c>
      <c r="AC2820" s="18" t="n">
        <f aca="false">IF(AA2820&lt;&gt;"COMPRAR",0,IF(AB2820="",I2820,MIN(I2820,AB2820)))</f>
        <v>0</v>
      </c>
      <c r="AD2820" s="19" t="n">
        <f aca="false">IF(AC2820&gt;0,AC2820*V2820,0)</f>
        <v>0</v>
      </c>
      <c r="AE2820" s="19" t="n">
        <f aca="false">IF(AC2820&gt;0,(M2820-V2820)*AC2820,0)</f>
        <v>0</v>
      </c>
      <c r="AF2820" s="16" t="str">
        <f aca="false">IF(AA2820&lt;&gt;"COMPRAR","",IF(AB2820="",IF(X2820="","",IF(X2820-V2820&lt;0.01,"EMPATE TÉCNICO","")),IF(AB2820&lt;I2820,"ESTOQUE INSUFICIENTE",IF(X2820="","",IF(X2820-V2820&lt;0.01,"EMPATE TÉCNICO","")))))</f>
        <v/>
      </c>
      <c r="AG2820" s="16" t="s">
        <v>304</v>
      </c>
      <c r="AH2820" s="16" t="s">
        <v>528</v>
      </c>
    </row>
    <row r="2821" customFormat="false" ht="15" hidden="false" customHeight="false" outlineLevel="0" collapsed="false">
      <c r="A2821" s="16" t="s">
        <v>8855</v>
      </c>
      <c r="B2821" s="17" t="s">
        <v>8856</v>
      </c>
      <c r="C2821" s="16" t="s">
        <v>8857</v>
      </c>
      <c r="D2821" s="16" t="s">
        <v>527</v>
      </c>
      <c r="E2821" s="18" t="n">
        <v>1</v>
      </c>
      <c r="F2821" s="16" t="s">
        <v>43</v>
      </c>
      <c r="G2821" s="18" t="n">
        <v>0</v>
      </c>
      <c r="H2821" s="16" t="n">
        <v>1.8</v>
      </c>
      <c r="I2821" s="18" t="n">
        <v>5</v>
      </c>
      <c r="J2821" s="19" t="n">
        <v>11.1433333333333</v>
      </c>
      <c r="K2821" s="19" t="n">
        <v>11.1433333333333</v>
      </c>
      <c r="L2821" s="19" t="n">
        <v>11.1433</v>
      </c>
      <c r="M2821" s="19" t="n">
        <f aca="false">IF(J2821&gt;0,J2821,K2821)*E2821</f>
        <v>11.1433333333333</v>
      </c>
      <c r="N2821" s="20"/>
      <c r="O2821" s="21" t="str">
        <f aca="false">IF(R2821="","",ROUND(R2821*(1-Premissas!$B$4),4))</f>
        <v/>
      </c>
      <c r="P2821" s="22"/>
      <c r="Q2821" s="22"/>
      <c r="R2821" s="23"/>
      <c r="S2821" s="24"/>
      <c r="T2821" s="24"/>
      <c r="U2821" s="25"/>
      <c r="V2821" s="19" t="str">
        <f aca="false">IF(COUNT(N2821:Q2821)=0,"",MIN(N2821:Q2821))</f>
        <v/>
      </c>
      <c r="W2821" s="16" t="str">
        <f aca="false">IF(V2821="","",INDEX($N$4:$Q$4,MATCH(V2821,N2821:Q2821,0)))</f>
        <v/>
      </c>
      <c r="X2821" s="19" t="str">
        <f aca="false">IF(COUNT(N2821:Q2821)&lt;2,"",SMALL(N2821:Q2821,2))</f>
        <v/>
      </c>
      <c r="Y2821" s="26" t="str">
        <f aca="false">IF(OR(V2821="",M2821=0),"",V2821/M2821-1)</f>
        <v/>
      </c>
      <c r="Z2821" s="26" t="str">
        <f aca="false">IF(OR(V2821="",L2821=""),"",V2821/(L2821*E2821)-1)</f>
        <v/>
      </c>
      <c r="AA2821" s="16" t="str">
        <f aca="false">IF(V2821="","SEM OFERTA",IF(OR(Y2821&gt;Premissas!$B$11,Y2821&lt;Premissas!$B$12),"VERIFICAR - UNIDADE/EMBALAGEM",IF(Y2821&gt;Premissas!$B$6,"NÃO COMPRAR - REAJUSTE &gt;5%","COMPRAR")))</f>
        <v>SEM OFERTA</v>
      </c>
      <c r="AB2821" s="18" t="str">
        <f aca="false">IF(W2821="DIMEC",S2821,IF(W2821="MEDCENTRO",U2821,""))</f>
        <v/>
      </c>
      <c r="AC2821" s="18" t="n">
        <f aca="false">IF(AA2821&lt;&gt;"COMPRAR",0,IF(AB2821="",I2821,MIN(I2821,AB2821)))</f>
        <v>0</v>
      </c>
      <c r="AD2821" s="19" t="n">
        <f aca="false">IF(AC2821&gt;0,AC2821*V2821,0)</f>
        <v>0</v>
      </c>
      <c r="AE2821" s="19" t="n">
        <f aca="false">IF(AC2821&gt;0,(M2821-V2821)*AC2821,0)</f>
        <v>0</v>
      </c>
      <c r="AF2821" s="16" t="str">
        <f aca="false">IF(AA2821&lt;&gt;"COMPRAR","",IF(AB2821="",IF(X2821="","",IF(X2821-V2821&lt;0.01,"EMPATE TÉCNICO","")),IF(AB2821&lt;I2821,"ESTOQUE INSUFICIENTE",IF(X2821="","",IF(X2821-V2821&lt;0.01,"EMPATE TÉCNICO","")))))</f>
        <v/>
      </c>
      <c r="AG2821" s="16" t="s">
        <v>328</v>
      </c>
      <c r="AH2821" s="16" t="s">
        <v>528</v>
      </c>
    </row>
    <row r="2822" customFormat="false" ht="15" hidden="false" customHeight="false" outlineLevel="0" collapsed="false">
      <c r="A2822" s="16" t="s">
        <v>8858</v>
      </c>
      <c r="B2822" s="17" t="s">
        <v>8859</v>
      </c>
      <c r="C2822" s="16" t="s">
        <v>716</v>
      </c>
      <c r="D2822" s="16" t="s">
        <v>762</v>
      </c>
      <c r="E2822" s="18" t="n">
        <v>1</v>
      </c>
      <c r="F2822" s="16" t="s">
        <v>43</v>
      </c>
      <c r="G2822" s="18" t="n">
        <v>0</v>
      </c>
      <c r="H2822" s="16" t="n">
        <v>5.5</v>
      </c>
      <c r="I2822" s="18" t="n">
        <v>15</v>
      </c>
      <c r="J2822" s="19" t="n">
        <v>9.49</v>
      </c>
      <c r="K2822" s="19" t="n">
        <v>9.49</v>
      </c>
      <c r="L2822" s="19" t="n">
        <v>9.49</v>
      </c>
      <c r="M2822" s="19" t="n">
        <f aca="false">IF(J2822&gt;0,J2822,K2822)*E2822</f>
        <v>9.49</v>
      </c>
      <c r="N2822" s="20"/>
      <c r="O2822" s="21" t="str">
        <f aca="false">IF(R2822="","",ROUND(R2822*(1-Premissas!$B$4),4))</f>
        <v/>
      </c>
      <c r="P2822" s="22"/>
      <c r="Q2822" s="22"/>
      <c r="R2822" s="23"/>
      <c r="S2822" s="24"/>
      <c r="T2822" s="24"/>
      <c r="U2822" s="25"/>
      <c r="V2822" s="19" t="str">
        <f aca="false">IF(COUNT(N2822:Q2822)=0,"",MIN(N2822:Q2822))</f>
        <v/>
      </c>
      <c r="W2822" s="16" t="str">
        <f aca="false">IF(V2822="","",INDEX($N$4:$Q$4,MATCH(V2822,N2822:Q2822,0)))</f>
        <v/>
      </c>
      <c r="X2822" s="19" t="str">
        <f aca="false">IF(COUNT(N2822:Q2822)&lt;2,"",SMALL(N2822:Q2822,2))</f>
        <v/>
      </c>
      <c r="Y2822" s="26" t="str">
        <f aca="false">IF(OR(V2822="",M2822=0),"",V2822/M2822-1)</f>
        <v/>
      </c>
      <c r="Z2822" s="26" t="str">
        <f aca="false">IF(OR(V2822="",L2822=""),"",V2822/(L2822*E2822)-1)</f>
        <v/>
      </c>
      <c r="AA2822" s="16" t="str">
        <f aca="false">IF(V2822="","SEM OFERTA",IF(OR(Y2822&gt;Premissas!$B$11,Y2822&lt;Premissas!$B$12),"VERIFICAR - UNIDADE/EMBALAGEM",IF(Y2822&gt;Premissas!$B$6,"NÃO COMPRAR - REAJUSTE &gt;5%","COMPRAR")))</f>
        <v>SEM OFERTA</v>
      </c>
      <c r="AB2822" s="18" t="str">
        <f aca="false">IF(W2822="DIMEC",S2822,IF(W2822="MEDCENTRO",U2822,""))</f>
        <v/>
      </c>
      <c r="AC2822" s="18" t="n">
        <f aca="false">IF(AA2822&lt;&gt;"COMPRAR",0,IF(AB2822="",I2822,MIN(I2822,AB2822)))</f>
        <v>0</v>
      </c>
      <c r="AD2822" s="19" t="n">
        <f aca="false">IF(AC2822&gt;0,AC2822*V2822,0)</f>
        <v>0</v>
      </c>
      <c r="AE2822" s="19" t="n">
        <f aca="false">IF(AC2822&gt;0,(M2822-V2822)*AC2822,0)</f>
        <v>0</v>
      </c>
      <c r="AF2822" s="16" t="str">
        <f aca="false">IF(AA2822&lt;&gt;"COMPRAR","",IF(AB2822="",IF(X2822="","",IF(X2822-V2822&lt;0.01,"EMPATE TÉCNICO","")),IF(AB2822&lt;I2822,"ESTOQUE INSUFICIENTE",IF(X2822="","",IF(X2822-V2822&lt;0.01,"EMPATE TÉCNICO","")))))</f>
        <v/>
      </c>
      <c r="AG2822" s="16" t="s">
        <v>763</v>
      </c>
      <c r="AH2822" s="16" t="s">
        <v>528</v>
      </c>
    </row>
    <row r="2823" customFormat="false" ht="15" hidden="false" customHeight="false" outlineLevel="0" collapsed="false">
      <c r="A2823" s="16" t="s">
        <v>8860</v>
      </c>
      <c r="B2823" s="17" t="s">
        <v>8861</v>
      </c>
      <c r="C2823" s="16" t="s">
        <v>8862</v>
      </c>
      <c r="D2823" s="16" t="s">
        <v>287</v>
      </c>
      <c r="E2823" s="18" t="n">
        <v>1</v>
      </c>
      <c r="F2823" s="16" t="s">
        <v>43</v>
      </c>
      <c r="G2823" s="18" t="n">
        <v>0</v>
      </c>
      <c r="H2823" s="16" t="n">
        <v>0.1</v>
      </c>
      <c r="I2823" s="18" t="n">
        <v>1</v>
      </c>
      <c r="J2823" s="19" t="n">
        <v>1.48</v>
      </c>
      <c r="K2823" s="19" t="n">
        <v>1.48</v>
      </c>
      <c r="L2823" s="19" t="n">
        <v>1.48</v>
      </c>
      <c r="M2823" s="19" t="n">
        <f aca="false">IF(J2823&gt;0,J2823,K2823)*E2823</f>
        <v>1.48</v>
      </c>
      <c r="N2823" s="20"/>
      <c r="O2823" s="21" t="str">
        <f aca="false">IF(R2823="","",ROUND(R2823*(1-Premissas!$B$4),4))</f>
        <v/>
      </c>
      <c r="P2823" s="22"/>
      <c r="Q2823" s="22"/>
      <c r="R2823" s="23"/>
      <c r="S2823" s="24"/>
      <c r="T2823" s="24"/>
      <c r="U2823" s="25"/>
      <c r="V2823" s="19" t="str">
        <f aca="false">IF(COUNT(N2823:Q2823)=0,"",MIN(N2823:Q2823))</f>
        <v/>
      </c>
      <c r="W2823" s="16" t="str">
        <f aca="false">IF(V2823="","",INDEX($N$4:$Q$4,MATCH(V2823,N2823:Q2823,0)))</f>
        <v/>
      </c>
      <c r="X2823" s="19" t="str">
        <f aca="false">IF(COUNT(N2823:Q2823)&lt;2,"",SMALL(N2823:Q2823,2))</f>
        <v/>
      </c>
      <c r="Y2823" s="26" t="str">
        <f aca="false">IF(OR(V2823="",M2823=0),"",V2823/M2823-1)</f>
        <v/>
      </c>
      <c r="Z2823" s="26" t="str">
        <f aca="false">IF(OR(V2823="",L2823=""),"",V2823/(L2823*E2823)-1)</f>
        <v/>
      </c>
      <c r="AA2823" s="16" t="str">
        <f aca="false">IF(V2823="","SEM OFERTA",IF(OR(Y2823&gt;Premissas!$B$11,Y2823&lt;Premissas!$B$12),"VERIFICAR - UNIDADE/EMBALAGEM",IF(Y2823&gt;Premissas!$B$6,"NÃO COMPRAR - REAJUSTE &gt;5%","COMPRAR")))</f>
        <v>SEM OFERTA</v>
      </c>
      <c r="AB2823" s="18" t="str">
        <f aca="false">IF(W2823="DIMEC",S2823,IF(W2823="MEDCENTRO",U2823,""))</f>
        <v/>
      </c>
      <c r="AC2823" s="18" t="n">
        <f aca="false">IF(AA2823&lt;&gt;"COMPRAR",0,IF(AB2823="",I2823,MIN(I2823,AB2823)))</f>
        <v>0</v>
      </c>
      <c r="AD2823" s="19" t="n">
        <f aca="false">IF(AC2823&gt;0,AC2823*V2823,0)</f>
        <v>0</v>
      </c>
      <c r="AE2823" s="19" t="n">
        <f aca="false">IF(AC2823&gt;0,(M2823-V2823)*AC2823,0)</f>
        <v>0</v>
      </c>
      <c r="AF2823" s="16" t="str">
        <f aca="false">IF(AA2823&lt;&gt;"COMPRAR","",IF(AB2823="",IF(X2823="","",IF(X2823-V2823&lt;0.01,"EMPATE TÉCNICO","")),IF(AB2823&lt;I2823,"ESTOQUE INSUFICIENTE",IF(X2823="","",IF(X2823-V2823&lt;0.01,"EMPATE TÉCNICO","")))))</f>
        <v/>
      </c>
      <c r="AG2823" s="16" t="s">
        <v>547</v>
      </c>
      <c r="AH2823" s="16" t="s">
        <v>528</v>
      </c>
    </row>
    <row r="2824" customFormat="false" ht="15" hidden="false" customHeight="false" outlineLevel="0" collapsed="false">
      <c r="A2824" s="16" t="s">
        <v>8863</v>
      </c>
      <c r="B2824" s="17" t="s">
        <v>8864</v>
      </c>
      <c r="C2824" s="16" t="s">
        <v>8865</v>
      </c>
      <c r="D2824" s="16" t="s">
        <v>563</v>
      </c>
      <c r="E2824" s="18" t="n">
        <v>1</v>
      </c>
      <c r="F2824" s="16" t="s">
        <v>43</v>
      </c>
      <c r="G2824" s="18" t="n">
        <v>4</v>
      </c>
      <c r="H2824" s="16" t="n">
        <v>3.2</v>
      </c>
      <c r="I2824" s="18" t="n">
        <v>5</v>
      </c>
      <c r="J2824" s="19" t="n">
        <v>1.61</v>
      </c>
      <c r="K2824" s="19" t="n">
        <v>1.61</v>
      </c>
      <c r="L2824" s="19" t="n">
        <v>1.61</v>
      </c>
      <c r="M2824" s="19" t="n">
        <f aca="false">IF(J2824&gt;0,J2824,K2824)*E2824</f>
        <v>1.61</v>
      </c>
      <c r="N2824" s="20"/>
      <c r="O2824" s="21" t="str">
        <f aca="false">IF(R2824="","",ROUND(R2824*(1-Premissas!$B$4),4))</f>
        <v/>
      </c>
      <c r="P2824" s="22"/>
      <c r="Q2824" s="22"/>
      <c r="R2824" s="23"/>
      <c r="S2824" s="24"/>
      <c r="T2824" s="24"/>
      <c r="U2824" s="25"/>
      <c r="V2824" s="19" t="str">
        <f aca="false">IF(COUNT(N2824:Q2824)=0,"",MIN(N2824:Q2824))</f>
        <v/>
      </c>
      <c r="W2824" s="16" t="str">
        <f aca="false">IF(V2824="","",INDEX($N$4:$Q$4,MATCH(V2824,N2824:Q2824,0)))</f>
        <v/>
      </c>
      <c r="X2824" s="19" t="str">
        <f aca="false">IF(COUNT(N2824:Q2824)&lt;2,"",SMALL(N2824:Q2824,2))</f>
        <v/>
      </c>
      <c r="Y2824" s="26" t="str">
        <f aca="false">IF(OR(V2824="",M2824=0),"",V2824/M2824-1)</f>
        <v/>
      </c>
      <c r="Z2824" s="26" t="str">
        <f aca="false">IF(OR(V2824="",L2824=""),"",V2824/(L2824*E2824)-1)</f>
        <v/>
      </c>
      <c r="AA2824" s="16" t="str">
        <f aca="false">IF(V2824="","SEM OFERTA",IF(OR(Y2824&gt;Premissas!$B$11,Y2824&lt;Premissas!$B$12),"VERIFICAR - UNIDADE/EMBALAGEM",IF(Y2824&gt;Premissas!$B$6,"NÃO COMPRAR - REAJUSTE &gt;5%","COMPRAR")))</f>
        <v>SEM OFERTA</v>
      </c>
      <c r="AB2824" s="18" t="str">
        <f aca="false">IF(W2824="DIMEC",S2824,IF(W2824="MEDCENTRO",U2824,""))</f>
        <v/>
      </c>
      <c r="AC2824" s="18" t="n">
        <f aca="false">IF(AA2824&lt;&gt;"COMPRAR",0,IF(AB2824="",I2824,MIN(I2824,AB2824)))</f>
        <v>0</v>
      </c>
      <c r="AD2824" s="19" t="n">
        <f aca="false">IF(AC2824&gt;0,AC2824*V2824,0)</f>
        <v>0</v>
      </c>
      <c r="AE2824" s="19" t="n">
        <f aca="false">IF(AC2824&gt;0,(M2824-V2824)*AC2824,0)</f>
        <v>0</v>
      </c>
      <c r="AF2824" s="16" t="str">
        <f aca="false">IF(AA2824&lt;&gt;"COMPRAR","",IF(AB2824="",IF(X2824="","",IF(X2824-V2824&lt;0.01,"EMPATE TÉCNICO","")),IF(AB2824&lt;I2824,"ESTOQUE INSUFICIENTE",IF(X2824="","",IF(X2824-V2824&lt;0.01,"EMPATE TÉCNICO","")))))</f>
        <v/>
      </c>
      <c r="AG2824" s="16" t="s">
        <v>564</v>
      </c>
      <c r="AH2824" s="16" t="s">
        <v>528</v>
      </c>
    </row>
    <row r="2825" customFormat="false" ht="15" hidden="false" customHeight="false" outlineLevel="0" collapsed="false">
      <c r="A2825" s="16" t="s">
        <v>8866</v>
      </c>
      <c r="B2825" s="17" t="s">
        <v>8867</v>
      </c>
      <c r="C2825" s="16" t="s">
        <v>8868</v>
      </c>
      <c r="D2825" s="16" t="s">
        <v>527</v>
      </c>
      <c r="E2825" s="18" t="n">
        <v>1</v>
      </c>
      <c r="F2825" s="16" t="s">
        <v>43</v>
      </c>
      <c r="G2825" s="18" t="n">
        <v>2</v>
      </c>
      <c r="H2825" s="16" t="n">
        <v>1.3</v>
      </c>
      <c r="I2825" s="18" t="n">
        <v>2</v>
      </c>
      <c r="J2825" s="19" t="n">
        <v>3.04</v>
      </c>
      <c r="K2825" s="19" t="n">
        <v>3.04</v>
      </c>
      <c r="L2825" s="19" t="n">
        <v>3.04</v>
      </c>
      <c r="M2825" s="19" t="n">
        <f aca="false">IF(J2825&gt;0,J2825,K2825)*E2825</f>
        <v>3.04</v>
      </c>
      <c r="N2825" s="20"/>
      <c r="O2825" s="21" t="str">
        <f aca="false">IF(R2825="","",ROUND(R2825*(1-Premissas!$B$4),4))</f>
        <v/>
      </c>
      <c r="P2825" s="22"/>
      <c r="Q2825" s="22"/>
      <c r="R2825" s="23"/>
      <c r="S2825" s="24"/>
      <c r="T2825" s="24"/>
      <c r="U2825" s="25"/>
      <c r="V2825" s="19" t="str">
        <f aca="false">IF(COUNT(N2825:Q2825)=0,"",MIN(N2825:Q2825))</f>
        <v/>
      </c>
      <c r="W2825" s="16" t="str">
        <f aca="false">IF(V2825="","",INDEX($N$4:$Q$4,MATCH(V2825,N2825:Q2825,0)))</f>
        <v/>
      </c>
      <c r="X2825" s="19" t="str">
        <f aca="false">IF(COUNT(N2825:Q2825)&lt;2,"",SMALL(N2825:Q2825,2))</f>
        <v/>
      </c>
      <c r="Y2825" s="26" t="str">
        <f aca="false">IF(OR(V2825="",M2825=0),"",V2825/M2825-1)</f>
        <v/>
      </c>
      <c r="Z2825" s="26" t="str">
        <f aca="false">IF(OR(V2825="",L2825=""),"",V2825/(L2825*E2825)-1)</f>
        <v/>
      </c>
      <c r="AA2825" s="16" t="str">
        <f aca="false">IF(V2825="","SEM OFERTA",IF(OR(Y2825&gt;Premissas!$B$11,Y2825&lt;Premissas!$B$12),"VERIFICAR - UNIDADE/EMBALAGEM",IF(Y2825&gt;Premissas!$B$6,"NÃO COMPRAR - REAJUSTE &gt;5%","COMPRAR")))</f>
        <v>SEM OFERTA</v>
      </c>
      <c r="AB2825" s="18" t="str">
        <f aca="false">IF(W2825="DIMEC",S2825,IF(W2825="MEDCENTRO",U2825,""))</f>
        <v/>
      </c>
      <c r="AC2825" s="18" t="n">
        <f aca="false">IF(AA2825&lt;&gt;"COMPRAR",0,IF(AB2825="",I2825,MIN(I2825,AB2825)))</f>
        <v>0</v>
      </c>
      <c r="AD2825" s="19" t="n">
        <f aca="false">IF(AC2825&gt;0,AC2825*V2825,0)</f>
        <v>0</v>
      </c>
      <c r="AE2825" s="19" t="n">
        <f aca="false">IF(AC2825&gt;0,(M2825-V2825)*AC2825,0)</f>
        <v>0</v>
      </c>
      <c r="AF2825" s="16" t="str">
        <f aca="false">IF(AA2825&lt;&gt;"COMPRAR","",IF(AB2825="",IF(X2825="","",IF(X2825-V2825&lt;0.01,"EMPATE TÉCNICO","")),IF(AB2825&lt;I2825,"ESTOQUE INSUFICIENTE",IF(X2825="","",IF(X2825-V2825&lt;0.01,"EMPATE TÉCNICO","")))))</f>
        <v/>
      </c>
      <c r="AG2825" s="16" t="s">
        <v>328</v>
      </c>
      <c r="AH2825" s="16" t="s">
        <v>528</v>
      </c>
    </row>
    <row r="2826" customFormat="false" ht="15" hidden="false" customHeight="false" outlineLevel="0" collapsed="false">
      <c r="A2826" s="16" t="s">
        <v>8869</v>
      </c>
      <c r="B2826" s="17" t="s">
        <v>8870</v>
      </c>
      <c r="C2826" s="16" t="s">
        <v>8871</v>
      </c>
      <c r="D2826" s="16" t="s">
        <v>546</v>
      </c>
      <c r="E2826" s="18" t="n">
        <v>1</v>
      </c>
      <c r="F2826" s="16" t="s">
        <v>42</v>
      </c>
      <c r="G2826" s="18" t="n">
        <v>0</v>
      </c>
      <c r="H2826" s="16" t="n">
        <v>0.5</v>
      </c>
      <c r="I2826" s="18" t="n">
        <v>2</v>
      </c>
      <c r="J2826" s="19" t="n">
        <v>22.43</v>
      </c>
      <c r="K2826" s="19" t="n">
        <v>22.43</v>
      </c>
      <c r="L2826" s="19" t="n">
        <v>22.43</v>
      </c>
      <c r="M2826" s="19" t="n">
        <f aca="false">IF(J2826&gt;0,J2826,K2826)*E2826</f>
        <v>22.43</v>
      </c>
      <c r="N2826" s="20"/>
      <c r="O2826" s="21" t="str">
        <f aca="false">IF(R2826="","",ROUND(R2826*(1-Premissas!$B$4),4))</f>
        <v/>
      </c>
      <c r="P2826" s="22"/>
      <c r="Q2826" s="22"/>
      <c r="R2826" s="23"/>
      <c r="S2826" s="24"/>
      <c r="T2826" s="24"/>
      <c r="U2826" s="25"/>
      <c r="V2826" s="19" t="str">
        <f aca="false">IF(COUNT(N2826:Q2826)=0,"",MIN(N2826:Q2826))</f>
        <v/>
      </c>
      <c r="W2826" s="16" t="str">
        <f aca="false">IF(V2826="","",INDEX($N$4:$Q$4,MATCH(V2826,N2826:Q2826,0)))</f>
        <v/>
      </c>
      <c r="X2826" s="19" t="str">
        <f aca="false">IF(COUNT(N2826:Q2826)&lt;2,"",SMALL(N2826:Q2826,2))</f>
        <v/>
      </c>
      <c r="Y2826" s="26" t="str">
        <f aca="false">IF(OR(V2826="",M2826=0),"",V2826/M2826-1)</f>
        <v/>
      </c>
      <c r="Z2826" s="26" t="str">
        <f aca="false">IF(OR(V2826="",L2826=""),"",V2826/(L2826*E2826)-1)</f>
        <v/>
      </c>
      <c r="AA2826" s="16" t="str">
        <f aca="false">IF(V2826="","SEM OFERTA",IF(OR(Y2826&gt;Premissas!$B$11,Y2826&lt;Premissas!$B$12),"VERIFICAR - UNIDADE/EMBALAGEM",IF(Y2826&gt;Premissas!$B$6,"NÃO COMPRAR - REAJUSTE &gt;5%","COMPRAR")))</f>
        <v>SEM OFERTA</v>
      </c>
      <c r="AB2826" s="18" t="str">
        <f aca="false">IF(W2826="DIMEC",S2826,IF(W2826="MEDCENTRO",U2826,""))</f>
        <v/>
      </c>
      <c r="AC2826" s="18" t="n">
        <f aca="false">IF(AA2826&lt;&gt;"COMPRAR",0,IF(AB2826="",I2826,MIN(I2826,AB2826)))</f>
        <v>0</v>
      </c>
      <c r="AD2826" s="19" t="n">
        <f aca="false">IF(AC2826&gt;0,AC2826*V2826,0)</f>
        <v>0</v>
      </c>
      <c r="AE2826" s="19" t="n">
        <f aca="false">IF(AC2826&gt;0,(M2826-V2826)*AC2826,0)</f>
        <v>0</v>
      </c>
      <c r="AF2826" s="16" t="str">
        <f aca="false">IF(AA2826&lt;&gt;"COMPRAR","",IF(AB2826="",IF(X2826="","",IF(X2826-V2826&lt;0.01,"EMPATE TÉCNICO","")),IF(AB2826&lt;I2826,"ESTOQUE INSUFICIENTE",IF(X2826="","",IF(X2826-V2826&lt;0.01,"EMPATE TÉCNICO","")))))</f>
        <v/>
      </c>
      <c r="AG2826" s="16" t="s">
        <v>520</v>
      </c>
      <c r="AH2826" s="16" t="s">
        <v>528</v>
      </c>
    </row>
    <row r="2827" customFormat="false" ht="15" hidden="false" customHeight="false" outlineLevel="0" collapsed="false">
      <c r="A2827" s="16" t="s">
        <v>8872</v>
      </c>
      <c r="B2827" s="17" t="s">
        <v>8873</v>
      </c>
      <c r="C2827" s="16" t="s">
        <v>8874</v>
      </c>
      <c r="D2827" s="16" t="s">
        <v>546</v>
      </c>
      <c r="E2827" s="18" t="n">
        <v>1</v>
      </c>
      <c r="F2827" s="16" t="s">
        <v>43</v>
      </c>
      <c r="G2827" s="18" t="n">
        <v>0</v>
      </c>
      <c r="H2827" s="16" t="n">
        <v>1.3</v>
      </c>
      <c r="I2827" s="18" t="n">
        <v>4</v>
      </c>
      <c r="J2827" s="19" t="n">
        <v>19.5475</v>
      </c>
      <c r="K2827" s="19" t="n">
        <v>19.5475</v>
      </c>
      <c r="L2827" s="19" t="n">
        <v>19.5475</v>
      </c>
      <c r="M2827" s="19" t="n">
        <f aca="false">IF(J2827&gt;0,J2827,K2827)*E2827</f>
        <v>19.5475</v>
      </c>
      <c r="N2827" s="20"/>
      <c r="O2827" s="21" t="str">
        <f aca="false">IF(R2827="","",ROUND(R2827*(1-Premissas!$B$4),4))</f>
        <v/>
      </c>
      <c r="P2827" s="22"/>
      <c r="Q2827" s="22"/>
      <c r="R2827" s="23"/>
      <c r="S2827" s="24"/>
      <c r="T2827" s="24"/>
      <c r="U2827" s="25"/>
      <c r="V2827" s="19" t="str">
        <f aca="false">IF(COUNT(N2827:Q2827)=0,"",MIN(N2827:Q2827))</f>
        <v/>
      </c>
      <c r="W2827" s="16" t="str">
        <f aca="false">IF(V2827="","",INDEX($N$4:$Q$4,MATCH(V2827,N2827:Q2827,0)))</f>
        <v/>
      </c>
      <c r="X2827" s="19" t="str">
        <f aca="false">IF(COUNT(N2827:Q2827)&lt;2,"",SMALL(N2827:Q2827,2))</f>
        <v/>
      </c>
      <c r="Y2827" s="26" t="str">
        <f aca="false">IF(OR(V2827="",M2827=0),"",V2827/M2827-1)</f>
        <v/>
      </c>
      <c r="Z2827" s="26" t="str">
        <f aca="false">IF(OR(V2827="",L2827=""),"",V2827/(L2827*E2827)-1)</f>
        <v/>
      </c>
      <c r="AA2827" s="16" t="str">
        <f aca="false">IF(V2827="","SEM OFERTA",IF(OR(Y2827&gt;Premissas!$B$11,Y2827&lt;Premissas!$B$12),"VERIFICAR - UNIDADE/EMBALAGEM",IF(Y2827&gt;Premissas!$B$6,"NÃO COMPRAR - REAJUSTE &gt;5%","COMPRAR")))</f>
        <v>SEM OFERTA</v>
      </c>
      <c r="AB2827" s="18" t="str">
        <f aca="false">IF(W2827="DIMEC",S2827,IF(W2827="MEDCENTRO",U2827,""))</f>
        <v/>
      </c>
      <c r="AC2827" s="18" t="n">
        <f aca="false">IF(AA2827&lt;&gt;"COMPRAR",0,IF(AB2827="",I2827,MIN(I2827,AB2827)))</f>
        <v>0</v>
      </c>
      <c r="AD2827" s="19" t="n">
        <f aca="false">IF(AC2827&gt;0,AC2827*V2827,0)</f>
        <v>0</v>
      </c>
      <c r="AE2827" s="19" t="n">
        <f aca="false">IF(AC2827&gt;0,(M2827-V2827)*AC2827,0)</f>
        <v>0</v>
      </c>
      <c r="AF2827" s="16" t="str">
        <f aca="false">IF(AA2827&lt;&gt;"COMPRAR","",IF(AB2827="",IF(X2827="","",IF(X2827-V2827&lt;0.01,"EMPATE TÉCNICO","")),IF(AB2827&lt;I2827,"ESTOQUE INSUFICIENTE",IF(X2827="","",IF(X2827-V2827&lt;0.01,"EMPATE TÉCNICO","")))))</f>
        <v/>
      </c>
      <c r="AG2827" s="16" t="s">
        <v>139</v>
      </c>
      <c r="AH2827" s="16" t="s">
        <v>528</v>
      </c>
    </row>
    <row r="2828" customFormat="false" ht="15" hidden="false" customHeight="false" outlineLevel="0" collapsed="false">
      <c r="A2828" s="16" t="s">
        <v>8875</v>
      </c>
      <c r="B2828" s="17" t="s">
        <v>8876</v>
      </c>
      <c r="C2828" s="16" t="s">
        <v>8877</v>
      </c>
      <c r="D2828" s="16" t="s">
        <v>762</v>
      </c>
      <c r="E2828" s="18" t="n">
        <v>1</v>
      </c>
      <c r="F2828" s="16" t="s">
        <v>41</v>
      </c>
      <c r="G2828" s="18" t="n">
        <v>44</v>
      </c>
      <c r="H2828" s="16" t="n">
        <v>18.6</v>
      </c>
      <c r="I2828" s="18" t="n">
        <v>4</v>
      </c>
      <c r="J2828" s="19" t="n">
        <v>4.99</v>
      </c>
      <c r="K2828" s="19" t="n">
        <v>4.99</v>
      </c>
      <c r="L2828" s="19" t="n">
        <v>4.99</v>
      </c>
      <c r="M2828" s="19" t="n">
        <f aca="false">IF(J2828&gt;0,J2828,K2828)*E2828</f>
        <v>4.99</v>
      </c>
      <c r="N2828" s="20"/>
      <c r="O2828" s="21" t="str">
        <f aca="false">IF(R2828="","",ROUND(R2828*(1-Premissas!$B$4),4))</f>
        <v/>
      </c>
      <c r="P2828" s="22"/>
      <c r="Q2828" s="22"/>
      <c r="R2828" s="23"/>
      <c r="S2828" s="24"/>
      <c r="T2828" s="24"/>
      <c r="U2828" s="25"/>
      <c r="V2828" s="19" t="str">
        <f aca="false">IF(COUNT(N2828:Q2828)=0,"",MIN(N2828:Q2828))</f>
        <v/>
      </c>
      <c r="W2828" s="16" t="str">
        <f aca="false">IF(V2828="","",INDEX($N$4:$Q$4,MATCH(V2828,N2828:Q2828,0)))</f>
        <v/>
      </c>
      <c r="X2828" s="19" t="str">
        <f aca="false">IF(COUNT(N2828:Q2828)&lt;2,"",SMALL(N2828:Q2828,2))</f>
        <v/>
      </c>
      <c r="Y2828" s="26" t="str">
        <f aca="false">IF(OR(V2828="",M2828=0),"",V2828/M2828-1)</f>
        <v/>
      </c>
      <c r="Z2828" s="26" t="str">
        <f aca="false">IF(OR(V2828="",L2828=""),"",V2828/(L2828*E2828)-1)</f>
        <v/>
      </c>
      <c r="AA2828" s="16" t="str">
        <f aca="false">IF(V2828="","SEM OFERTA",IF(OR(Y2828&gt;Premissas!$B$11,Y2828&lt;Premissas!$B$12),"VERIFICAR - UNIDADE/EMBALAGEM",IF(Y2828&gt;Premissas!$B$6,"NÃO COMPRAR - REAJUSTE &gt;5%","COMPRAR")))</f>
        <v>SEM OFERTA</v>
      </c>
      <c r="AB2828" s="18" t="str">
        <f aca="false">IF(W2828="DIMEC",S2828,IF(W2828="MEDCENTRO",U2828,""))</f>
        <v/>
      </c>
      <c r="AC2828" s="18" t="n">
        <f aca="false">IF(AA2828&lt;&gt;"COMPRAR",0,IF(AB2828="",I2828,MIN(I2828,AB2828)))</f>
        <v>0</v>
      </c>
      <c r="AD2828" s="19" t="n">
        <f aca="false">IF(AC2828&gt;0,AC2828*V2828,0)</f>
        <v>0</v>
      </c>
      <c r="AE2828" s="19" t="n">
        <f aca="false">IF(AC2828&gt;0,(M2828-V2828)*AC2828,0)</f>
        <v>0</v>
      </c>
      <c r="AF2828" s="16" t="str">
        <f aca="false">IF(AA2828&lt;&gt;"COMPRAR","",IF(AB2828="",IF(X2828="","",IF(X2828-V2828&lt;0.01,"EMPATE TÉCNICO","")),IF(AB2828&lt;I2828,"ESTOQUE INSUFICIENTE",IF(X2828="","",IF(X2828-V2828&lt;0.01,"EMPATE TÉCNICO","")))))</f>
        <v/>
      </c>
      <c r="AG2828" s="16" t="s">
        <v>763</v>
      </c>
      <c r="AH2828" s="16" t="s">
        <v>528</v>
      </c>
    </row>
    <row r="2829" customFormat="false" ht="15" hidden="false" customHeight="false" outlineLevel="0" collapsed="false">
      <c r="A2829" s="16" t="s">
        <v>8878</v>
      </c>
      <c r="B2829" s="17" t="s">
        <v>8879</v>
      </c>
      <c r="C2829" s="16" t="s">
        <v>8880</v>
      </c>
      <c r="D2829" s="16" t="s">
        <v>532</v>
      </c>
      <c r="E2829" s="18" t="n">
        <v>1</v>
      </c>
      <c r="F2829" s="16" t="s">
        <v>43</v>
      </c>
      <c r="G2829" s="18" t="n">
        <v>0</v>
      </c>
      <c r="H2829" s="16" t="n">
        <v>4</v>
      </c>
      <c r="I2829" s="18" t="n">
        <v>11</v>
      </c>
      <c r="J2829" s="19" t="n">
        <v>3.71</v>
      </c>
      <c r="K2829" s="19" t="n">
        <v>3.71</v>
      </c>
      <c r="L2829" s="19" t="n">
        <v>3.71</v>
      </c>
      <c r="M2829" s="19" t="n">
        <f aca="false">IF(J2829&gt;0,J2829,K2829)*E2829</f>
        <v>3.71</v>
      </c>
      <c r="N2829" s="20"/>
      <c r="O2829" s="21" t="str">
        <f aca="false">IF(R2829="","",ROUND(R2829*(1-Premissas!$B$4),4))</f>
        <v/>
      </c>
      <c r="P2829" s="22"/>
      <c r="Q2829" s="22"/>
      <c r="R2829" s="23"/>
      <c r="S2829" s="24"/>
      <c r="T2829" s="24"/>
      <c r="U2829" s="25"/>
      <c r="V2829" s="19" t="str">
        <f aca="false">IF(COUNT(N2829:Q2829)=0,"",MIN(N2829:Q2829))</f>
        <v/>
      </c>
      <c r="W2829" s="16" t="str">
        <f aca="false">IF(V2829="","",INDEX($N$4:$Q$4,MATCH(V2829,N2829:Q2829,0)))</f>
        <v/>
      </c>
      <c r="X2829" s="19" t="str">
        <f aca="false">IF(COUNT(N2829:Q2829)&lt;2,"",SMALL(N2829:Q2829,2))</f>
        <v/>
      </c>
      <c r="Y2829" s="26" t="str">
        <f aca="false">IF(OR(V2829="",M2829=0),"",V2829/M2829-1)</f>
        <v/>
      </c>
      <c r="Z2829" s="26" t="str">
        <f aca="false">IF(OR(V2829="",L2829=""),"",V2829/(L2829*E2829)-1)</f>
        <v/>
      </c>
      <c r="AA2829" s="16" t="str">
        <f aca="false">IF(V2829="","SEM OFERTA",IF(OR(Y2829&gt;Premissas!$B$11,Y2829&lt;Premissas!$B$12),"VERIFICAR - UNIDADE/EMBALAGEM",IF(Y2829&gt;Premissas!$B$6,"NÃO COMPRAR - REAJUSTE &gt;5%","COMPRAR")))</f>
        <v>SEM OFERTA</v>
      </c>
      <c r="AB2829" s="18" t="str">
        <f aca="false">IF(W2829="DIMEC",S2829,IF(W2829="MEDCENTRO",U2829,""))</f>
        <v/>
      </c>
      <c r="AC2829" s="18" t="n">
        <f aca="false">IF(AA2829&lt;&gt;"COMPRAR",0,IF(AB2829="",I2829,MIN(I2829,AB2829)))</f>
        <v>0</v>
      </c>
      <c r="AD2829" s="19" t="n">
        <f aca="false">IF(AC2829&gt;0,AC2829*V2829,0)</f>
        <v>0</v>
      </c>
      <c r="AE2829" s="19" t="n">
        <f aca="false">IF(AC2829&gt;0,(M2829-V2829)*AC2829,0)</f>
        <v>0</v>
      </c>
      <c r="AF2829" s="16" t="str">
        <f aca="false">IF(AA2829&lt;&gt;"COMPRAR","",IF(AB2829="",IF(X2829="","",IF(X2829-V2829&lt;0.01,"EMPATE TÉCNICO","")),IF(AB2829&lt;I2829,"ESTOQUE INSUFICIENTE",IF(X2829="","",IF(X2829-V2829&lt;0.01,"EMPATE TÉCNICO","")))))</f>
        <v/>
      </c>
      <c r="AG2829" s="16" t="s">
        <v>304</v>
      </c>
      <c r="AH2829" s="16" t="s">
        <v>528</v>
      </c>
    </row>
    <row r="2830" customFormat="false" ht="15" hidden="false" customHeight="false" outlineLevel="0" collapsed="false">
      <c r="A2830" s="16" t="s">
        <v>8881</v>
      </c>
      <c r="B2830" s="17" t="s">
        <v>8882</v>
      </c>
      <c r="C2830" s="16" t="s">
        <v>761</v>
      </c>
      <c r="D2830" s="16" t="s">
        <v>481</v>
      </c>
      <c r="E2830" s="18" t="n">
        <v>1</v>
      </c>
      <c r="F2830" s="16" t="s">
        <v>43</v>
      </c>
      <c r="G2830" s="18" t="n">
        <v>2</v>
      </c>
      <c r="H2830" s="16" t="n">
        <v>1.1</v>
      </c>
      <c r="I2830" s="18" t="n">
        <v>1</v>
      </c>
      <c r="J2830" s="19" t="n">
        <v>6.53</v>
      </c>
      <c r="K2830" s="19" t="n">
        <v>6.53</v>
      </c>
      <c r="L2830" s="19" t="n">
        <v>6.53</v>
      </c>
      <c r="M2830" s="19" t="n">
        <f aca="false">IF(J2830&gt;0,J2830,K2830)*E2830</f>
        <v>6.53</v>
      </c>
      <c r="N2830" s="20"/>
      <c r="O2830" s="21" t="str">
        <f aca="false">IF(R2830="","",ROUND(R2830*(1-Premissas!$B$4),4))</f>
        <v/>
      </c>
      <c r="P2830" s="22"/>
      <c r="Q2830" s="22"/>
      <c r="R2830" s="23"/>
      <c r="S2830" s="24"/>
      <c r="T2830" s="24"/>
      <c r="U2830" s="25"/>
      <c r="V2830" s="19" t="str">
        <f aca="false">IF(COUNT(N2830:Q2830)=0,"",MIN(N2830:Q2830))</f>
        <v/>
      </c>
      <c r="W2830" s="16" t="str">
        <f aca="false">IF(V2830="","",INDEX($N$4:$Q$4,MATCH(V2830,N2830:Q2830,0)))</f>
        <v/>
      </c>
      <c r="X2830" s="19" t="str">
        <f aca="false">IF(COUNT(N2830:Q2830)&lt;2,"",SMALL(N2830:Q2830,2))</f>
        <v/>
      </c>
      <c r="Y2830" s="26" t="str">
        <f aca="false">IF(OR(V2830="",M2830=0),"",V2830/M2830-1)</f>
        <v/>
      </c>
      <c r="Z2830" s="26" t="str">
        <f aca="false">IF(OR(V2830="",L2830=""),"",V2830/(L2830*E2830)-1)</f>
        <v/>
      </c>
      <c r="AA2830" s="16" t="str">
        <f aca="false">IF(V2830="","SEM OFERTA",IF(OR(Y2830&gt;Premissas!$B$11,Y2830&lt;Premissas!$B$12),"VERIFICAR - UNIDADE/EMBALAGEM",IF(Y2830&gt;Premissas!$B$6,"NÃO COMPRAR - REAJUSTE &gt;5%","COMPRAR")))</f>
        <v>SEM OFERTA</v>
      </c>
      <c r="AB2830" s="18" t="str">
        <f aca="false">IF(W2830="DIMEC",S2830,IF(W2830="MEDCENTRO",U2830,""))</f>
        <v/>
      </c>
      <c r="AC2830" s="18" t="n">
        <f aca="false">IF(AA2830&lt;&gt;"COMPRAR",0,IF(AB2830="",I2830,MIN(I2830,AB2830)))</f>
        <v>0</v>
      </c>
      <c r="AD2830" s="19" t="n">
        <f aca="false">IF(AC2830&gt;0,AC2830*V2830,0)</f>
        <v>0</v>
      </c>
      <c r="AE2830" s="19" t="n">
        <f aca="false">IF(AC2830&gt;0,(M2830-V2830)*AC2830,0)</f>
        <v>0</v>
      </c>
      <c r="AF2830" s="16" t="str">
        <f aca="false">IF(AA2830&lt;&gt;"COMPRAR","",IF(AB2830="",IF(X2830="","",IF(X2830-V2830&lt;0.01,"EMPATE TÉCNICO","")),IF(AB2830&lt;I2830,"ESTOQUE INSUFICIENTE",IF(X2830="","",IF(X2830-V2830&lt;0.01,"EMPATE TÉCNICO","")))))</f>
        <v/>
      </c>
      <c r="AG2830" s="16" t="s">
        <v>490</v>
      </c>
      <c r="AH2830" s="16" t="s">
        <v>528</v>
      </c>
    </row>
    <row r="2831" customFormat="false" ht="15" hidden="false" customHeight="false" outlineLevel="0" collapsed="false">
      <c r="A2831" s="16" t="s">
        <v>8883</v>
      </c>
      <c r="B2831" s="17" t="s">
        <v>8884</v>
      </c>
      <c r="C2831" s="16" t="s">
        <v>774</v>
      </c>
      <c r="D2831" s="16" t="s">
        <v>762</v>
      </c>
      <c r="E2831" s="18" t="n">
        <v>1</v>
      </c>
      <c r="F2831" s="16" t="s">
        <v>41</v>
      </c>
      <c r="G2831" s="18" t="n">
        <v>27</v>
      </c>
      <c r="H2831" s="16" t="n">
        <v>10.8</v>
      </c>
      <c r="I2831" s="18" t="n">
        <v>1</v>
      </c>
      <c r="J2831" s="19" t="n">
        <v>4.88</v>
      </c>
      <c r="K2831" s="19" t="n">
        <v>4.88</v>
      </c>
      <c r="L2831" s="19" t="n">
        <v>4.88</v>
      </c>
      <c r="M2831" s="19" t="n">
        <f aca="false">IF(J2831&gt;0,J2831,K2831)*E2831</f>
        <v>4.88</v>
      </c>
      <c r="N2831" s="20"/>
      <c r="O2831" s="21" t="str">
        <f aca="false">IF(R2831="","",ROUND(R2831*(1-Premissas!$B$4),4))</f>
        <v/>
      </c>
      <c r="P2831" s="22"/>
      <c r="Q2831" s="22"/>
      <c r="R2831" s="23"/>
      <c r="S2831" s="24"/>
      <c r="T2831" s="24"/>
      <c r="U2831" s="25"/>
      <c r="V2831" s="19" t="str">
        <f aca="false">IF(COUNT(N2831:Q2831)=0,"",MIN(N2831:Q2831))</f>
        <v/>
      </c>
      <c r="W2831" s="16" t="str">
        <f aca="false">IF(V2831="","",INDEX($N$4:$Q$4,MATCH(V2831,N2831:Q2831,0)))</f>
        <v/>
      </c>
      <c r="X2831" s="19" t="str">
        <f aca="false">IF(COUNT(N2831:Q2831)&lt;2,"",SMALL(N2831:Q2831,2))</f>
        <v/>
      </c>
      <c r="Y2831" s="26" t="str">
        <f aca="false">IF(OR(V2831="",M2831=0),"",V2831/M2831-1)</f>
        <v/>
      </c>
      <c r="Z2831" s="26" t="str">
        <f aca="false">IF(OR(V2831="",L2831=""),"",V2831/(L2831*E2831)-1)</f>
        <v/>
      </c>
      <c r="AA2831" s="16" t="str">
        <f aca="false">IF(V2831="","SEM OFERTA",IF(OR(Y2831&gt;Premissas!$B$11,Y2831&lt;Premissas!$B$12),"VERIFICAR - UNIDADE/EMBALAGEM",IF(Y2831&gt;Premissas!$B$6,"NÃO COMPRAR - REAJUSTE &gt;5%","COMPRAR")))</f>
        <v>SEM OFERTA</v>
      </c>
      <c r="AB2831" s="18" t="str">
        <f aca="false">IF(W2831="DIMEC",S2831,IF(W2831="MEDCENTRO",U2831,""))</f>
        <v/>
      </c>
      <c r="AC2831" s="18" t="n">
        <f aca="false">IF(AA2831&lt;&gt;"COMPRAR",0,IF(AB2831="",I2831,MIN(I2831,AB2831)))</f>
        <v>0</v>
      </c>
      <c r="AD2831" s="19" t="n">
        <f aca="false">IF(AC2831&gt;0,AC2831*V2831,0)</f>
        <v>0</v>
      </c>
      <c r="AE2831" s="19" t="n">
        <f aca="false">IF(AC2831&gt;0,(M2831-V2831)*AC2831,0)</f>
        <v>0</v>
      </c>
      <c r="AF2831" s="16" t="str">
        <f aca="false">IF(AA2831&lt;&gt;"COMPRAR","",IF(AB2831="",IF(X2831="","",IF(X2831-V2831&lt;0.01,"EMPATE TÉCNICO","")),IF(AB2831&lt;I2831,"ESTOQUE INSUFICIENTE",IF(X2831="","",IF(X2831-V2831&lt;0.01,"EMPATE TÉCNICO","")))))</f>
        <v/>
      </c>
      <c r="AG2831" s="16" t="s">
        <v>763</v>
      </c>
      <c r="AH2831" s="16" t="s">
        <v>528</v>
      </c>
    </row>
    <row r="2832" customFormat="false" ht="15" hidden="false" customHeight="false" outlineLevel="0" collapsed="false">
      <c r="A2832" s="16" t="s">
        <v>8885</v>
      </c>
      <c r="B2832" s="17" t="s">
        <v>8886</v>
      </c>
      <c r="C2832" s="16" t="s">
        <v>8887</v>
      </c>
      <c r="D2832" s="16" t="s">
        <v>527</v>
      </c>
      <c r="E2832" s="18" t="n">
        <v>1</v>
      </c>
      <c r="F2832" s="16" t="s">
        <v>43</v>
      </c>
      <c r="G2832" s="18" t="n">
        <v>0</v>
      </c>
      <c r="H2832" s="16" t="n">
        <v>0.2</v>
      </c>
      <c r="I2832" s="18" t="n">
        <v>1</v>
      </c>
      <c r="J2832" s="19" t="n">
        <v>10.34</v>
      </c>
      <c r="K2832" s="19" t="n">
        <v>10.34</v>
      </c>
      <c r="L2832" s="19" t="n">
        <v>6.56</v>
      </c>
      <c r="M2832" s="19" t="n">
        <f aca="false">IF(J2832&gt;0,J2832,K2832)*E2832</f>
        <v>10.34</v>
      </c>
      <c r="N2832" s="20"/>
      <c r="O2832" s="21" t="str">
        <f aca="false">IF(R2832="","",ROUND(R2832*(1-Premissas!$B$4),4))</f>
        <v/>
      </c>
      <c r="P2832" s="22"/>
      <c r="Q2832" s="22"/>
      <c r="R2832" s="23"/>
      <c r="S2832" s="24"/>
      <c r="T2832" s="24"/>
      <c r="U2832" s="25"/>
      <c r="V2832" s="19" t="str">
        <f aca="false">IF(COUNT(N2832:Q2832)=0,"",MIN(N2832:Q2832))</f>
        <v/>
      </c>
      <c r="W2832" s="16" t="str">
        <f aca="false">IF(V2832="","",INDEX($N$4:$Q$4,MATCH(V2832,N2832:Q2832,0)))</f>
        <v/>
      </c>
      <c r="X2832" s="19" t="str">
        <f aca="false">IF(COUNT(N2832:Q2832)&lt;2,"",SMALL(N2832:Q2832,2))</f>
        <v/>
      </c>
      <c r="Y2832" s="26" t="str">
        <f aca="false">IF(OR(V2832="",M2832=0),"",V2832/M2832-1)</f>
        <v/>
      </c>
      <c r="Z2832" s="26" t="str">
        <f aca="false">IF(OR(V2832="",L2832=""),"",V2832/(L2832*E2832)-1)</f>
        <v/>
      </c>
      <c r="AA2832" s="16" t="str">
        <f aca="false">IF(V2832="","SEM OFERTA",IF(OR(Y2832&gt;Premissas!$B$11,Y2832&lt;Premissas!$B$12),"VERIFICAR - UNIDADE/EMBALAGEM",IF(Y2832&gt;Premissas!$B$6,"NÃO COMPRAR - REAJUSTE &gt;5%","COMPRAR")))</f>
        <v>SEM OFERTA</v>
      </c>
      <c r="AB2832" s="18" t="str">
        <f aca="false">IF(W2832="DIMEC",S2832,IF(W2832="MEDCENTRO",U2832,""))</f>
        <v/>
      </c>
      <c r="AC2832" s="18" t="n">
        <f aca="false">IF(AA2832&lt;&gt;"COMPRAR",0,IF(AB2832="",I2832,MIN(I2832,AB2832)))</f>
        <v>0</v>
      </c>
      <c r="AD2832" s="19" t="n">
        <f aca="false">IF(AC2832&gt;0,AC2832*V2832,0)</f>
        <v>0</v>
      </c>
      <c r="AE2832" s="19" t="n">
        <f aca="false">IF(AC2832&gt;0,(M2832-V2832)*AC2832,0)</f>
        <v>0</v>
      </c>
      <c r="AF2832" s="16" t="str">
        <f aca="false">IF(AA2832&lt;&gt;"COMPRAR","",IF(AB2832="",IF(X2832="","",IF(X2832-V2832&lt;0.01,"EMPATE TÉCNICO","")),IF(AB2832&lt;I2832,"ESTOQUE INSUFICIENTE",IF(X2832="","",IF(X2832-V2832&lt;0.01,"EMPATE TÉCNICO","")))))</f>
        <v/>
      </c>
      <c r="AG2832" s="16" t="s">
        <v>547</v>
      </c>
      <c r="AH2832" s="16" t="s">
        <v>528</v>
      </c>
    </row>
    <row r="2833" customFormat="false" ht="15" hidden="false" customHeight="false" outlineLevel="0" collapsed="false">
      <c r="A2833" s="16" t="s">
        <v>8888</v>
      </c>
      <c r="B2833" s="17" t="s">
        <v>8889</v>
      </c>
      <c r="C2833" s="16" t="s">
        <v>777</v>
      </c>
      <c r="D2833" s="16" t="s">
        <v>762</v>
      </c>
      <c r="E2833" s="18" t="n">
        <v>1</v>
      </c>
      <c r="F2833" s="16" t="s">
        <v>41</v>
      </c>
      <c r="G2833" s="18" t="n">
        <v>64</v>
      </c>
      <c r="H2833" s="16" t="n">
        <v>28.8</v>
      </c>
      <c r="I2833" s="18" t="n">
        <v>10</v>
      </c>
      <c r="J2833" s="19" t="n">
        <v>6.09</v>
      </c>
      <c r="K2833" s="19" t="n">
        <v>6.09</v>
      </c>
      <c r="L2833" s="19" t="n">
        <v>6.09</v>
      </c>
      <c r="M2833" s="19" t="n">
        <f aca="false">IF(J2833&gt;0,J2833,K2833)*E2833</f>
        <v>6.09</v>
      </c>
      <c r="N2833" s="20"/>
      <c r="O2833" s="21" t="str">
        <f aca="false">IF(R2833="","",ROUND(R2833*(1-Premissas!$B$4),4))</f>
        <v/>
      </c>
      <c r="P2833" s="22"/>
      <c r="Q2833" s="22"/>
      <c r="R2833" s="23"/>
      <c r="S2833" s="24"/>
      <c r="T2833" s="24"/>
      <c r="U2833" s="25"/>
      <c r="V2833" s="19" t="str">
        <f aca="false">IF(COUNT(N2833:Q2833)=0,"",MIN(N2833:Q2833))</f>
        <v/>
      </c>
      <c r="W2833" s="16" t="str">
        <f aca="false">IF(V2833="","",INDEX($N$4:$Q$4,MATCH(V2833,N2833:Q2833,0)))</f>
        <v/>
      </c>
      <c r="X2833" s="19" t="str">
        <f aca="false">IF(COUNT(N2833:Q2833)&lt;2,"",SMALL(N2833:Q2833,2))</f>
        <v/>
      </c>
      <c r="Y2833" s="26" t="str">
        <f aca="false">IF(OR(V2833="",M2833=0),"",V2833/M2833-1)</f>
        <v/>
      </c>
      <c r="Z2833" s="26" t="str">
        <f aca="false">IF(OR(V2833="",L2833=""),"",V2833/(L2833*E2833)-1)</f>
        <v/>
      </c>
      <c r="AA2833" s="16" t="str">
        <f aca="false">IF(V2833="","SEM OFERTA",IF(OR(Y2833&gt;Premissas!$B$11,Y2833&lt;Premissas!$B$12),"VERIFICAR - UNIDADE/EMBALAGEM",IF(Y2833&gt;Premissas!$B$6,"NÃO COMPRAR - REAJUSTE &gt;5%","COMPRAR")))</f>
        <v>SEM OFERTA</v>
      </c>
      <c r="AB2833" s="18" t="str">
        <f aca="false">IF(W2833="DIMEC",S2833,IF(W2833="MEDCENTRO",U2833,""))</f>
        <v/>
      </c>
      <c r="AC2833" s="18" t="n">
        <f aca="false">IF(AA2833&lt;&gt;"COMPRAR",0,IF(AB2833="",I2833,MIN(I2833,AB2833)))</f>
        <v>0</v>
      </c>
      <c r="AD2833" s="19" t="n">
        <f aca="false">IF(AC2833&gt;0,AC2833*V2833,0)</f>
        <v>0</v>
      </c>
      <c r="AE2833" s="19" t="n">
        <f aca="false">IF(AC2833&gt;0,(M2833-V2833)*AC2833,0)</f>
        <v>0</v>
      </c>
      <c r="AF2833" s="16" t="str">
        <f aca="false">IF(AA2833&lt;&gt;"COMPRAR","",IF(AB2833="",IF(X2833="","",IF(X2833-V2833&lt;0.01,"EMPATE TÉCNICO","")),IF(AB2833&lt;I2833,"ESTOQUE INSUFICIENTE",IF(X2833="","",IF(X2833-V2833&lt;0.01,"EMPATE TÉCNICO","")))))</f>
        <v/>
      </c>
      <c r="AG2833" s="16" t="s">
        <v>763</v>
      </c>
      <c r="AH2833" s="16" t="s">
        <v>528</v>
      </c>
    </row>
    <row r="2834" customFormat="false" ht="15" hidden="false" customHeight="false" outlineLevel="0" collapsed="false">
      <c r="A2834" s="16" t="s">
        <v>8890</v>
      </c>
      <c r="B2834" s="17" t="s">
        <v>8891</v>
      </c>
      <c r="C2834" s="16" t="s">
        <v>8892</v>
      </c>
      <c r="D2834" s="16" t="s">
        <v>527</v>
      </c>
      <c r="E2834" s="18" t="n">
        <v>1</v>
      </c>
      <c r="F2834" s="16" t="s">
        <v>43</v>
      </c>
      <c r="G2834" s="18" t="n">
        <v>0</v>
      </c>
      <c r="H2834" s="16" t="n">
        <v>0.4</v>
      </c>
      <c r="I2834" s="18" t="n">
        <v>1</v>
      </c>
      <c r="J2834" s="19" t="n">
        <v>10.334</v>
      </c>
      <c r="K2834" s="19" t="n">
        <v>10.334</v>
      </c>
      <c r="L2834" s="19" t="n">
        <v>10.334</v>
      </c>
      <c r="M2834" s="19" t="n">
        <f aca="false">IF(J2834&gt;0,J2834,K2834)*E2834</f>
        <v>10.334</v>
      </c>
      <c r="N2834" s="20"/>
      <c r="O2834" s="21" t="str">
        <f aca="false">IF(R2834="","",ROUND(R2834*(1-Premissas!$B$4),4))</f>
        <v/>
      </c>
      <c r="P2834" s="22"/>
      <c r="Q2834" s="22"/>
      <c r="R2834" s="23"/>
      <c r="S2834" s="24"/>
      <c r="T2834" s="24"/>
      <c r="U2834" s="25"/>
      <c r="V2834" s="19" t="str">
        <f aca="false">IF(COUNT(N2834:Q2834)=0,"",MIN(N2834:Q2834))</f>
        <v/>
      </c>
      <c r="W2834" s="16" t="str">
        <f aca="false">IF(V2834="","",INDEX($N$4:$Q$4,MATCH(V2834,N2834:Q2834,0)))</f>
        <v/>
      </c>
      <c r="X2834" s="19" t="str">
        <f aca="false">IF(COUNT(N2834:Q2834)&lt;2,"",SMALL(N2834:Q2834,2))</f>
        <v/>
      </c>
      <c r="Y2834" s="26" t="str">
        <f aca="false">IF(OR(V2834="",M2834=0),"",V2834/M2834-1)</f>
        <v/>
      </c>
      <c r="Z2834" s="26" t="str">
        <f aca="false">IF(OR(V2834="",L2834=""),"",V2834/(L2834*E2834)-1)</f>
        <v/>
      </c>
      <c r="AA2834" s="16" t="str">
        <f aca="false">IF(V2834="","SEM OFERTA",IF(OR(Y2834&gt;Premissas!$B$11,Y2834&lt;Premissas!$B$12),"VERIFICAR - UNIDADE/EMBALAGEM",IF(Y2834&gt;Premissas!$B$6,"NÃO COMPRAR - REAJUSTE &gt;5%","COMPRAR")))</f>
        <v>SEM OFERTA</v>
      </c>
      <c r="AB2834" s="18" t="str">
        <f aca="false">IF(W2834="DIMEC",S2834,IF(W2834="MEDCENTRO",U2834,""))</f>
        <v/>
      </c>
      <c r="AC2834" s="18" t="n">
        <f aca="false">IF(AA2834&lt;&gt;"COMPRAR",0,IF(AB2834="",I2834,MIN(I2834,AB2834)))</f>
        <v>0</v>
      </c>
      <c r="AD2834" s="19" t="n">
        <f aca="false">IF(AC2834&gt;0,AC2834*V2834,0)</f>
        <v>0</v>
      </c>
      <c r="AE2834" s="19" t="n">
        <f aca="false">IF(AC2834&gt;0,(M2834-V2834)*AC2834,0)</f>
        <v>0</v>
      </c>
      <c r="AF2834" s="16" t="str">
        <f aca="false">IF(AA2834&lt;&gt;"COMPRAR","",IF(AB2834="",IF(X2834="","",IF(X2834-V2834&lt;0.01,"EMPATE TÉCNICO","")),IF(AB2834&lt;I2834,"ESTOQUE INSUFICIENTE",IF(X2834="","",IF(X2834-V2834&lt;0.01,"EMPATE TÉCNICO","")))))</f>
        <v/>
      </c>
      <c r="AG2834" s="16" t="s">
        <v>328</v>
      </c>
      <c r="AH2834" s="16" t="s">
        <v>528</v>
      </c>
    </row>
    <row r="2835" customFormat="false" ht="15" hidden="false" customHeight="false" outlineLevel="0" collapsed="false">
      <c r="A2835" s="16" t="s">
        <v>8893</v>
      </c>
      <c r="B2835" s="17" t="s">
        <v>8894</v>
      </c>
      <c r="C2835" s="16" t="s">
        <v>8895</v>
      </c>
      <c r="D2835" s="16" t="s">
        <v>621</v>
      </c>
      <c r="E2835" s="18" t="n">
        <v>1</v>
      </c>
      <c r="F2835" s="16" t="s">
        <v>42</v>
      </c>
      <c r="G2835" s="18" t="n">
        <v>1</v>
      </c>
      <c r="H2835" s="16" t="n">
        <v>1.1</v>
      </c>
      <c r="I2835" s="18" t="n">
        <v>2</v>
      </c>
      <c r="J2835" s="19" t="n">
        <v>10.19</v>
      </c>
      <c r="K2835" s="19" t="n">
        <v>10.19</v>
      </c>
      <c r="L2835" s="19" t="n">
        <v>10.19</v>
      </c>
      <c r="M2835" s="19" t="n">
        <f aca="false">IF(J2835&gt;0,J2835,K2835)*E2835</f>
        <v>10.19</v>
      </c>
      <c r="N2835" s="20"/>
      <c r="O2835" s="21" t="str">
        <f aca="false">IF(R2835="","",ROUND(R2835*(1-Premissas!$B$4),4))</f>
        <v/>
      </c>
      <c r="P2835" s="22"/>
      <c r="Q2835" s="22"/>
      <c r="R2835" s="23"/>
      <c r="S2835" s="24"/>
      <c r="T2835" s="24"/>
      <c r="U2835" s="25"/>
      <c r="V2835" s="19" t="str">
        <f aca="false">IF(COUNT(N2835:Q2835)=0,"",MIN(N2835:Q2835))</f>
        <v/>
      </c>
      <c r="W2835" s="16" t="str">
        <f aca="false">IF(V2835="","",INDEX($N$4:$Q$4,MATCH(V2835,N2835:Q2835,0)))</f>
        <v/>
      </c>
      <c r="X2835" s="19" t="str">
        <f aca="false">IF(COUNT(N2835:Q2835)&lt;2,"",SMALL(N2835:Q2835,2))</f>
        <v/>
      </c>
      <c r="Y2835" s="26" t="str">
        <f aca="false">IF(OR(V2835="",M2835=0),"",V2835/M2835-1)</f>
        <v/>
      </c>
      <c r="Z2835" s="26" t="str">
        <f aca="false">IF(OR(V2835="",L2835=""),"",V2835/(L2835*E2835)-1)</f>
        <v/>
      </c>
      <c r="AA2835" s="16" t="str">
        <f aca="false">IF(V2835="","SEM OFERTA",IF(OR(Y2835&gt;Premissas!$B$11,Y2835&lt;Premissas!$B$12),"VERIFICAR - UNIDADE/EMBALAGEM",IF(Y2835&gt;Premissas!$B$6,"NÃO COMPRAR - REAJUSTE &gt;5%","COMPRAR")))</f>
        <v>SEM OFERTA</v>
      </c>
      <c r="AB2835" s="18" t="str">
        <f aca="false">IF(W2835="DIMEC",S2835,IF(W2835="MEDCENTRO",U2835,""))</f>
        <v/>
      </c>
      <c r="AC2835" s="18" t="n">
        <f aca="false">IF(AA2835&lt;&gt;"COMPRAR",0,IF(AB2835="",I2835,MIN(I2835,AB2835)))</f>
        <v>0</v>
      </c>
      <c r="AD2835" s="19" t="n">
        <f aca="false">IF(AC2835&gt;0,AC2835*V2835,0)</f>
        <v>0</v>
      </c>
      <c r="AE2835" s="19" t="n">
        <f aca="false">IF(AC2835&gt;0,(M2835-V2835)*AC2835,0)</f>
        <v>0</v>
      </c>
      <c r="AF2835" s="16" t="str">
        <f aca="false">IF(AA2835&lt;&gt;"COMPRAR","",IF(AB2835="",IF(X2835="","",IF(X2835-V2835&lt;0.01,"EMPATE TÉCNICO","")),IF(AB2835&lt;I2835,"ESTOQUE INSUFICIENTE",IF(X2835="","",IF(X2835-V2835&lt;0.01,"EMPATE TÉCNICO","")))))</f>
        <v/>
      </c>
      <c r="AG2835" s="16" t="s">
        <v>2122</v>
      </c>
      <c r="AH2835" s="16" t="s">
        <v>528</v>
      </c>
    </row>
    <row r="2836" customFormat="false" ht="15" hidden="false" customHeight="false" outlineLevel="0" collapsed="false">
      <c r="A2836" s="16" t="s">
        <v>8896</v>
      </c>
      <c r="B2836" s="17" t="s">
        <v>8897</v>
      </c>
      <c r="C2836" s="16" t="s">
        <v>8898</v>
      </c>
      <c r="D2836" s="16" t="s">
        <v>498</v>
      </c>
      <c r="E2836" s="18" t="n">
        <v>1</v>
      </c>
      <c r="F2836" s="16" t="s">
        <v>43</v>
      </c>
      <c r="G2836" s="18" t="n">
        <v>0</v>
      </c>
      <c r="H2836" s="16" t="n">
        <v>0.6</v>
      </c>
      <c r="I2836" s="18" t="n">
        <v>3</v>
      </c>
      <c r="J2836" s="19" t="n">
        <v>3.2</v>
      </c>
      <c r="K2836" s="19" t="n">
        <v>3.2</v>
      </c>
      <c r="L2836" s="19" t="n">
        <v>3.2</v>
      </c>
      <c r="M2836" s="19" t="n">
        <f aca="false">IF(J2836&gt;0,J2836,K2836)*E2836</f>
        <v>3.2</v>
      </c>
      <c r="N2836" s="20"/>
      <c r="O2836" s="21" t="str">
        <f aca="false">IF(R2836="","",ROUND(R2836*(1-Premissas!$B$4),4))</f>
        <v/>
      </c>
      <c r="P2836" s="22"/>
      <c r="Q2836" s="22"/>
      <c r="R2836" s="23"/>
      <c r="S2836" s="24"/>
      <c r="T2836" s="24"/>
      <c r="U2836" s="25"/>
      <c r="V2836" s="19" t="str">
        <f aca="false">IF(COUNT(N2836:Q2836)=0,"",MIN(N2836:Q2836))</f>
        <v/>
      </c>
      <c r="W2836" s="16" t="str">
        <f aca="false">IF(V2836="","",INDEX($N$4:$Q$4,MATCH(V2836,N2836:Q2836,0)))</f>
        <v/>
      </c>
      <c r="X2836" s="19" t="str">
        <f aca="false">IF(COUNT(N2836:Q2836)&lt;2,"",SMALL(N2836:Q2836,2))</f>
        <v/>
      </c>
      <c r="Y2836" s="26" t="str">
        <f aca="false">IF(OR(V2836="",M2836=0),"",V2836/M2836-1)</f>
        <v/>
      </c>
      <c r="Z2836" s="26" t="str">
        <f aca="false">IF(OR(V2836="",L2836=""),"",V2836/(L2836*E2836)-1)</f>
        <v/>
      </c>
      <c r="AA2836" s="16" t="str">
        <f aca="false">IF(V2836="","SEM OFERTA",IF(OR(Y2836&gt;Premissas!$B$11,Y2836&lt;Premissas!$B$12),"VERIFICAR - UNIDADE/EMBALAGEM",IF(Y2836&gt;Premissas!$B$6,"NÃO COMPRAR - REAJUSTE &gt;5%","COMPRAR")))</f>
        <v>SEM OFERTA</v>
      </c>
      <c r="AB2836" s="18" t="str">
        <f aca="false">IF(W2836="DIMEC",S2836,IF(W2836="MEDCENTRO",U2836,""))</f>
        <v/>
      </c>
      <c r="AC2836" s="18" t="n">
        <f aca="false">IF(AA2836&lt;&gt;"COMPRAR",0,IF(AB2836="",I2836,MIN(I2836,AB2836)))</f>
        <v>0</v>
      </c>
      <c r="AD2836" s="19" t="n">
        <f aca="false">IF(AC2836&gt;0,AC2836*V2836,0)</f>
        <v>0</v>
      </c>
      <c r="AE2836" s="19" t="n">
        <f aca="false">IF(AC2836&gt;0,(M2836-V2836)*AC2836,0)</f>
        <v>0</v>
      </c>
      <c r="AF2836" s="16" t="str">
        <f aca="false">IF(AA2836&lt;&gt;"COMPRAR","",IF(AB2836="",IF(X2836="","",IF(X2836-V2836&lt;0.01,"EMPATE TÉCNICO","")),IF(AB2836&lt;I2836,"ESTOQUE INSUFICIENTE",IF(X2836="","",IF(X2836-V2836&lt;0.01,"EMPATE TÉCNICO","")))))</f>
        <v/>
      </c>
      <c r="AG2836" s="16"/>
      <c r="AH2836" s="16" t="s">
        <v>528</v>
      </c>
    </row>
    <row r="2837" customFormat="false" ht="15" hidden="false" customHeight="false" outlineLevel="0" collapsed="false">
      <c r="A2837" s="16" t="s">
        <v>8899</v>
      </c>
      <c r="B2837" s="17" t="s">
        <v>8900</v>
      </c>
      <c r="C2837" s="16" t="s">
        <v>8901</v>
      </c>
      <c r="D2837" s="16" t="s">
        <v>498</v>
      </c>
      <c r="E2837" s="18" t="n">
        <v>1</v>
      </c>
      <c r="F2837" s="16" t="s">
        <v>43</v>
      </c>
      <c r="G2837" s="18" t="n">
        <v>0</v>
      </c>
      <c r="H2837" s="16" t="n">
        <v>0.3</v>
      </c>
      <c r="I2837" s="18" t="n">
        <v>1</v>
      </c>
      <c r="J2837" s="19" t="n">
        <v>2.72</v>
      </c>
      <c r="K2837" s="19" t="n">
        <v>2.72</v>
      </c>
      <c r="L2837" s="19" t="n">
        <v>2.72</v>
      </c>
      <c r="M2837" s="19" t="n">
        <f aca="false">IF(J2837&gt;0,J2837,K2837)*E2837</f>
        <v>2.72</v>
      </c>
      <c r="N2837" s="20"/>
      <c r="O2837" s="21" t="str">
        <f aca="false">IF(R2837="","",ROUND(R2837*(1-Premissas!$B$4),4))</f>
        <v/>
      </c>
      <c r="P2837" s="22"/>
      <c r="Q2837" s="22"/>
      <c r="R2837" s="23"/>
      <c r="S2837" s="24"/>
      <c r="T2837" s="24"/>
      <c r="U2837" s="25"/>
      <c r="V2837" s="19" t="str">
        <f aca="false">IF(COUNT(N2837:Q2837)=0,"",MIN(N2837:Q2837))</f>
        <v/>
      </c>
      <c r="W2837" s="16" t="str">
        <f aca="false">IF(V2837="","",INDEX($N$4:$Q$4,MATCH(V2837,N2837:Q2837,0)))</f>
        <v/>
      </c>
      <c r="X2837" s="19" t="str">
        <f aca="false">IF(COUNT(N2837:Q2837)&lt;2,"",SMALL(N2837:Q2837,2))</f>
        <v/>
      </c>
      <c r="Y2837" s="26" t="str">
        <f aca="false">IF(OR(V2837="",M2837=0),"",V2837/M2837-1)</f>
        <v/>
      </c>
      <c r="Z2837" s="26" t="str">
        <f aca="false">IF(OR(V2837="",L2837=""),"",V2837/(L2837*E2837)-1)</f>
        <v/>
      </c>
      <c r="AA2837" s="16" t="str">
        <f aca="false">IF(V2837="","SEM OFERTA",IF(OR(Y2837&gt;Premissas!$B$11,Y2837&lt;Premissas!$B$12),"VERIFICAR - UNIDADE/EMBALAGEM",IF(Y2837&gt;Premissas!$B$6,"NÃO COMPRAR - REAJUSTE &gt;5%","COMPRAR")))</f>
        <v>SEM OFERTA</v>
      </c>
      <c r="AB2837" s="18" t="str">
        <f aca="false">IF(W2837="DIMEC",S2837,IF(W2837="MEDCENTRO",U2837,""))</f>
        <v/>
      </c>
      <c r="AC2837" s="18" t="n">
        <f aca="false">IF(AA2837&lt;&gt;"COMPRAR",0,IF(AB2837="",I2837,MIN(I2837,AB2837)))</f>
        <v>0</v>
      </c>
      <c r="AD2837" s="19" t="n">
        <f aca="false">IF(AC2837&gt;0,AC2837*V2837,0)</f>
        <v>0</v>
      </c>
      <c r="AE2837" s="19" t="n">
        <f aca="false">IF(AC2837&gt;0,(M2837-V2837)*AC2837,0)</f>
        <v>0</v>
      </c>
      <c r="AF2837" s="16" t="str">
        <f aca="false">IF(AA2837&lt;&gt;"COMPRAR","",IF(AB2837="",IF(X2837="","",IF(X2837-V2837&lt;0.01,"EMPATE TÉCNICO","")),IF(AB2837&lt;I2837,"ESTOQUE INSUFICIENTE",IF(X2837="","",IF(X2837-V2837&lt;0.01,"EMPATE TÉCNICO","")))))</f>
        <v/>
      </c>
      <c r="AG2837" s="16" t="s">
        <v>482</v>
      </c>
      <c r="AH2837" s="16" t="s">
        <v>528</v>
      </c>
    </row>
    <row r="2838" customFormat="false" ht="15" hidden="false" customHeight="false" outlineLevel="0" collapsed="false">
      <c r="A2838" s="16" t="s">
        <v>8902</v>
      </c>
      <c r="B2838" s="17" t="s">
        <v>8903</v>
      </c>
      <c r="C2838" s="16" t="s">
        <v>8904</v>
      </c>
      <c r="D2838" s="16" t="s">
        <v>2152</v>
      </c>
      <c r="E2838" s="18" t="n">
        <v>1</v>
      </c>
      <c r="F2838" s="16" t="s">
        <v>43</v>
      </c>
      <c r="G2838" s="18" t="n">
        <v>0</v>
      </c>
      <c r="H2838" s="16" t="n">
        <v>0.6</v>
      </c>
      <c r="I2838" s="18" t="n">
        <v>2</v>
      </c>
      <c r="J2838" s="19" t="n">
        <v>14.95125</v>
      </c>
      <c r="K2838" s="19" t="n">
        <v>14.95125</v>
      </c>
      <c r="L2838" s="19" t="n">
        <v>14.9512</v>
      </c>
      <c r="M2838" s="19" t="n">
        <f aca="false">IF(J2838&gt;0,J2838,K2838)*E2838</f>
        <v>14.95125</v>
      </c>
      <c r="N2838" s="20"/>
      <c r="O2838" s="21" t="str">
        <f aca="false">IF(R2838="","",ROUND(R2838*(1-Premissas!$B$4),4))</f>
        <v/>
      </c>
      <c r="P2838" s="22"/>
      <c r="Q2838" s="22"/>
      <c r="R2838" s="23"/>
      <c r="S2838" s="24"/>
      <c r="T2838" s="24"/>
      <c r="U2838" s="25"/>
      <c r="V2838" s="19" t="str">
        <f aca="false">IF(COUNT(N2838:Q2838)=0,"",MIN(N2838:Q2838))</f>
        <v/>
      </c>
      <c r="W2838" s="16" t="str">
        <f aca="false">IF(V2838="","",INDEX($N$4:$Q$4,MATCH(V2838,N2838:Q2838,0)))</f>
        <v/>
      </c>
      <c r="X2838" s="19" t="str">
        <f aca="false">IF(COUNT(N2838:Q2838)&lt;2,"",SMALL(N2838:Q2838,2))</f>
        <v/>
      </c>
      <c r="Y2838" s="26" t="str">
        <f aca="false">IF(OR(V2838="",M2838=0),"",V2838/M2838-1)</f>
        <v/>
      </c>
      <c r="Z2838" s="26" t="str">
        <f aca="false">IF(OR(V2838="",L2838=""),"",V2838/(L2838*E2838)-1)</f>
        <v/>
      </c>
      <c r="AA2838" s="16" t="str">
        <f aca="false">IF(V2838="","SEM OFERTA",IF(OR(Y2838&gt;Premissas!$B$11,Y2838&lt;Premissas!$B$12),"VERIFICAR - UNIDADE/EMBALAGEM",IF(Y2838&gt;Premissas!$B$6,"NÃO COMPRAR - REAJUSTE &gt;5%","COMPRAR")))</f>
        <v>SEM OFERTA</v>
      </c>
      <c r="AB2838" s="18" t="str">
        <f aca="false">IF(W2838="DIMEC",S2838,IF(W2838="MEDCENTRO",U2838,""))</f>
        <v/>
      </c>
      <c r="AC2838" s="18" t="n">
        <f aca="false">IF(AA2838&lt;&gt;"COMPRAR",0,IF(AB2838="",I2838,MIN(I2838,AB2838)))</f>
        <v>0</v>
      </c>
      <c r="AD2838" s="19" t="n">
        <f aca="false">IF(AC2838&gt;0,AC2838*V2838,0)</f>
        <v>0</v>
      </c>
      <c r="AE2838" s="19" t="n">
        <f aca="false">IF(AC2838&gt;0,(M2838-V2838)*AC2838,0)</f>
        <v>0</v>
      </c>
      <c r="AF2838" s="16" t="str">
        <f aca="false">IF(AA2838&lt;&gt;"COMPRAR","",IF(AB2838="",IF(X2838="","",IF(X2838-V2838&lt;0.01,"EMPATE TÉCNICO","")),IF(AB2838&lt;I2838,"ESTOQUE INSUFICIENTE",IF(X2838="","",IF(X2838-V2838&lt;0.01,"EMPATE TÉCNICO","")))))</f>
        <v/>
      </c>
      <c r="AG2838" s="16" t="s">
        <v>547</v>
      </c>
      <c r="AH2838" s="16" t="s">
        <v>528</v>
      </c>
    </row>
    <row r="2839" customFormat="false" ht="15" hidden="false" customHeight="false" outlineLevel="0" collapsed="false">
      <c r="A2839" s="16" t="s">
        <v>8905</v>
      </c>
      <c r="B2839" s="17" t="s">
        <v>8906</v>
      </c>
      <c r="C2839" s="16" t="s">
        <v>803</v>
      </c>
      <c r="D2839" s="16" t="s">
        <v>1025</v>
      </c>
      <c r="E2839" s="18" t="n">
        <v>1</v>
      </c>
      <c r="F2839" s="16" t="s">
        <v>43</v>
      </c>
      <c r="G2839" s="18" t="n">
        <v>1</v>
      </c>
      <c r="H2839" s="16" t="n">
        <v>0.7</v>
      </c>
      <c r="I2839" s="18" t="n">
        <v>1</v>
      </c>
      <c r="J2839" s="19" t="n">
        <v>14.865</v>
      </c>
      <c r="K2839" s="19" t="n">
        <v>14.865</v>
      </c>
      <c r="L2839" s="19" t="n">
        <v>14.865</v>
      </c>
      <c r="M2839" s="19" t="n">
        <f aca="false">IF(J2839&gt;0,J2839,K2839)*E2839</f>
        <v>14.865</v>
      </c>
      <c r="N2839" s="20"/>
      <c r="O2839" s="21" t="str">
        <f aca="false">IF(R2839="","",ROUND(R2839*(1-Premissas!$B$4),4))</f>
        <v/>
      </c>
      <c r="P2839" s="22"/>
      <c r="Q2839" s="22"/>
      <c r="R2839" s="23"/>
      <c r="S2839" s="24"/>
      <c r="T2839" s="24"/>
      <c r="U2839" s="25"/>
      <c r="V2839" s="19" t="str">
        <f aca="false">IF(COUNT(N2839:Q2839)=0,"",MIN(N2839:Q2839))</f>
        <v/>
      </c>
      <c r="W2839" s="16" t="str">
        <f aca="false">IF(V2839="","",INDEX($N$4:$Q$4,MATCH(V2839,N2839:Q2839,0)))</f>
        <v/>
      </c>
      <c r="X2839" s="19" t="str">
        <f aca="false">IF(COUNT(N2839:Q2839)&lt;2,"",SMALL(N2839:Q2839,2))</f>
        <v/>
      </c>
      <c r="Y2839" s="26" t="str">
        <f aca="false">IF(OR(V2839="",M2839=0),"",V2839/M2839-1)</f>
        <v/>
      </c>
      <c r="Z2839" s="26" t="str">
        <f aca="false">IF(OR(V2839="",L2839=""),"",V2839/(L2839*E2839)-1)</f>
        <v/>
      </c>
      <c r="AA2839" s="16" t="str">
        <f aca="false">IF(V2839="","SEM OFERTA",IF(OR(Y2839&gt;Premissas!$B$11,Y2839&lt;Premissas!$B$12),"VERIFICAR - UNIDADE/EMBALAGEM",IF(Y2839&gt;Premissas!$B$6,"NÃO COMPRAR - REAJUSTE &gt;5%","COMPRAR")))</f>
        <v>SEM OFERTA</v>
      </c>
      <c r="AB2839" s="18" t="str">
        <f aca="false">IF(W2839="DIMEC",S2839,IF(W2839="MEDCENTRO",U2839,""))</f>
        <v/>
      </c>
      <c r="AC2839" s="18" t="n">
        <f aca="false">IF(AA2839&lt;&gt;"COMPRAR",0,IF(AB2839="",I2839,MIN(I2839,AB2839)))</f>
        <v>0</v>
      </c>
      <c r="AD2839" s="19" t="n">
        <f aca="false">IF(AC2839&gt;0,AC2839*V2839,0)</f>
        <v>0</v>
      </c>
      <c r="AE2839" s="19" t="n">
        <f aca="false">IF(AC2839&gt;0,(M2839-V2839)*AC2839,0)</f>
        <v>0</v>
      </c>
      <c r="AF2839" s="16" t="str">
        <f aca="false">IF(AA2839&lt;&gt;"COMPRAR","",IF(AB2839="",IF(X2839="","",IF(X2839-V2839&lt;0.01,"EMPATE TÉCNICO","")),IF(AB2839&lt;I2839,"ESTOQUE INSUFICIENTE",IF(X2839="","",IF(X2839-V2839&lt;0.01,"EMPATE TÉCNICO","")))))</f>
        <v/>
      </c>
      <c r="AG2839" s="16" t="s">
        <v>547</v>
      </c>
      <c r="AH2839" s="16" t="s">
        <v>528</v>
      </c>
    </row>
    <row r="2840" customFormat="false" ht="15" hidden="false" customHeight="false" outlineLevel="0" collapsed="false">
      <c r="A2840" s="16" t="s">
        <v>8907</v>
      </c>
      <c r="B2840" s="17" t="s">
        <v>8908</v>
      </c>
      <c r="C2840" s="16" t="s">
        <v>811</v>
      </c>
      <c r="D2840" s="16" t="s">
        <v>527</v>
      </c>
      <c r="E2840" s="18" t="n">
        <v>1</v>
      </c>
      <c r="F2840" s="16" t="s">
        <v>41</v>
      </c>
      <c r="G2840" s="18" t="n">
        <v>1</v>
      </c>
      <c r="H2840" s="16" t="n">
        <v>6.4</v>
      </c>
      <c r="I2840" s="18" t="n">
        <v>16</v>
      </c>
      <c r="J2840" s="19" t="n">
        <v>8.22866666666667</v>
      </c>
      <c r="K2840" s="19" t="n">
        <v>8.22866666666667</v>
      </c>
      <c r="L2840" s="19" t="n">
        <v>8.2287</v>
      </c>
      <c r="M2840" s="19" t="n">
        <f aca="false">IF(J2840&gt;0,J2840,K2840)*E2840</f>
        <v>8.22866666666667</v>
      </c>
      <c r="N2840" s="20"/>
      <c r="O2840" s="21" t="str">
        <f aca="false">IF(R2840="","",ROUND(R2840*(1-Premissas!$B$4),4))</f>
        <v/>
      </c>
      <c r="P2840" s="22"/>
      <c r="Q2840" s="22"/>
      <c r="R2840" s="23"/>
      <c r="S2840" s="24"/>
      <c r="T2840" s="24"/>
      <c r="U2840" s="25"/>
      <c r="V2840" s="19" t="str">
        <f aca="false">IF(COUNT(N2840:Q2840)=0,"",MIN(N2840:Q2840))</f>
        <v/>
      </c>
      <c r="W2840" s="16" t="str">
        <f aca="false">IF(V2840="","",INDEX($N$4:$Q$4,MATCH(V2840,N2840:Q2840,0)))</f>
        <v/>
      </c>
      <c r="X2840" s="19" t="str">
        <f aca="false">IF(COUNT(N2840:Q2840)&lt;2,"",SMALL(N2840:Q2840,2))</f>
        <v/>
      </c>
      <c r="Y2840" s="26" t="str">
        <f aca="false">IF(OR(V2840="",M2840=0),"",V2840/M2840-1)</f>
        <v/>
      </c>
      <c r="Z2840" s="26" t="str">
        <f aca="false">IF(OR(V2840="",L2840=""),"",V2840/(L2840*E2840)-1)</f>
        <v/>
      </c>
      <c r="AA2840" s="16" t="str">
        <f aca="false">IF(V2840="","SEM OFERTA",IF(OR(Y2840&gt;Premissas!$B$11,Y2840&lt;Premissas!$B$12),"VERIFICAR - UNIDADE/EMBALAGEM",IF(Y2840&gt;Premissas!$B$6,"NÃO COMPRAR - REAJUSTE &gt;5%","COMPRAR")))</f>
        <v>SEM OFERTA</v>
      </c>
      <c r="AB2840" s="18" t="str">
        <f aca="false">IF(W2840="DIMEC",S2840,IF(W2840="MEDCENTRO",U2840,""))</f>
        <v/>
      </c>
      <c r="AC2840" s="18" t="n">
        <f aca="false">IF(AA2840&lt;&gt;"COMPRAR",0,IF(AB2840="",I2840,MIN(I2840,AB2840)))</f>
        <v>0</v>
      </c>
      <c r="AD2840" s="19" t="n">
        <f aca="false">IF(AC2840&gt;0,AC2840*V2840,0)</f>
        <v>0</v>
      </c>
      <c r="AE2840" s="19" t="n">
        <f aca="false">IF(AC2840&gt;0,(M2840-V2840)*AC2840,0)</f>
        <v>0</v>
      </c>
      <c r="AF2840" s="16" t="str">
        <f aca="false">IF(AA2840&lt;&gt;"COMPRAR","",IF(AB2840="",IF(X2840="","",IF(X2840-V2840&lt;0.01,"EMPATE TÉCNICO","")),IF(AB2840&lt;I2840,"ESTOQUE INSUFICIENTE",IF(X2840="","",IF(X2840-V2840&lt;0.01,"EMPATE TÉCNICO","")))))</f>
        <v/>
      </c>
      <c r="AG2840" s="16" t="s">
        <v>328</v>
      </c>
      <c r="AH2840" s="16" t="s">
        <v>528</v>
      </c>
    </row>
    <row r="2841" customFormat="false" ht="15" hidden="false" customHeight="false" outlineLevel="0" collapsed="false">
      <c r="A2841" s="16" t="s">
        <v>8909</v>
      </c>
      <c r="B2841" s="17" t="s">
        <v>8910</v>
      </c>
      <c r="C2841" s="16" t="s">
        <v>8911</v>
      </c>
      <c r="D2841" s="16" t="s">
        <v>287</v>
      </c>
      <c r="E2841" s="18" t="n">
        <v>1</v>
      </c>
      <c r="F2841" s="16" t="s">
        <v>43</v>
      </c>
      <c r="G2841" s="18" t="n">
        <v>1</v>
      </c>
      <c r="H2841" s="16" t="n">
        <v>3.2</v>
      </c>
      <c r="I2841" s="18" t="n">
        <v>8</v>
      </c>
      <c r="J2841" s="19" t="n">
        <v>4.39</v>
      </c>
      <c r="K2841" s="19" t="n">
        <v>4.39</v>
      </c>
      <c r="L2841" s="19" t="n">
        <v>4.39</v>
      </c>
      <c r="M2841" s="19" t="n">
        <f aca="false">IF(J2841&gt;0,J2841,K2841)*E2841</f>
        <v>4.39</v>
      </c>
      <c r="N2841" s="20"/>
      <c r="O2841" s="21" t="str">
        <f aca="false">IF(R2841="","",ROUND(R2841*(1-Premissas!$B$4),4))</f>
        <v/>
      </c>
      <c r="P2841" s="22"/>
      <c r="Q2841" s="22"/>
      <c r="R2841" s="23"/>
      <c r="S2841" s="24"/>
      <c r="T2841" s="24"/>
      <c r="U2841" s="25"/>
      <c r="V2841" s="19" t="str">
        <f aca="false">IF(COUNT(N2841:Q2841)=0,"",MIN(N2841:Q2841))</f>
        <v/>
      </c>
      <c r="W2841" s="16" t="str">
        <f aca="false">IF(V2841="","",INDEX($N$4:$Q$4,MATCH(V2841,N2841:Q2841,0)))</f>
        <v/>
      </c>
      <c r="X2841" s="19" t="str">
        <f aca="false">IF(COUNT(N2841:Q2841)&lt;2,"",SMALL(N2841:Q2841,2))</f>
        <v/>
      </c>
      <c r="Y2841" s="26" t="str">
        <f aca="false">IF(OR(V2841="",M2841=0),"",V2841/M2841-1)</f>
        <v/>
      </c>
      <c r="Z2841" s="26" t="str">
        <f aca="false">IF(OR(V2841="",L2841=""),"",V2841/(L2841*E2841)-1)</f>
        <v/>
      </c>
      <c r="AA2841" s="16" t="str">
        <f aca="false">IF(V2841="","SEM OFERTA",IF(OR(Y2841&gt;Premissas!$B$11,Y2841&lt;Premissas!$B$12),"VERIFICAR - UNIDADE/EMBALAGEM",IF(Y2841&gt;Premissas!$B$6,"NÃO COMPRAR - REAJUSTE &gt;5%","COMPRAR")))</f>
        <v>SEM OFERTA</v>
      </c>
      <c r="AB2841" s="18" t="str">
        <f aca="false">IF(W2841="DIMEC",S2841,IF(W2841="MEDCENTRO",U2841,""))</f>
        <v/>
      </c>
      <c r="AC2841" s="18" t="n">
        <f aca="false">IF(AA2841&lt;&gt;"COMPRAR",0,IF(AB2841="",I2841,MIN(I2841,AB2841)))</f>
        <v>0</v>
      </c>
      <c r="AD2841" s="19" t="n">
        <f aca="false">IF(AC2841&gt;0,AC2841*V2841,0)</f>
        <v>0</v>
      </c>
      <c r="AE2841" s="19" t="n">
        <f aca="false">IF(AC2841&gt;0,(M2841-V2841)*AC2841,0)</f>
        <v>0</v>
      </c>
      <c r="AF2841" s="16" t="str">
        <f aca="false">IF(AA2841&lt;&gt;"COMPRAR","",IF(AB2841="",IF(X2841="","",IF(X2841-V2841&lt;0.01,"EMPATE TÉCNICO","")),IF(AB2841&lt;I2841,"ESTOQUE INSUFICIENTE",IF(X2841="","",IF(X2841-V2841&lt;0.01,"EMPATE TÉCNICO","")))))</f>
        <v/>
      </c>
      <c r="AG2841" s="16" t="s">
        <v>547</v>
      </c>
      <c r="AH2841" s="16" t="s">
        <v>528</v>
      </c>
    </row>
    <row r="2842" customFormat="false" ht="15" hidden="false" customHeight="false" outlineLevel="0" collapsed="false">
      <c r="A2842" s="16" t="s">
        <v>8912</v>
      </c>
      <c r="B2842" s="17" t="s">
        <v>8913</v>
      </c>
      <c r="C2842" s="16" t="s">
        <v>8914</v>
      </c>
      <c r="D2842" s="16" t="s">
        <v>8915</v>
      </c>
      <c r="E2842" s="18" t="n">
        <v>1</v>
      </c>
      <c r="F2842" s="16" t="s">
        <v>43</v>
      </c>
      <c r="G2842" s="18" t="n">
        <v>0</v>
      </c>
      <c r="H2842" s="16" t="n">
        <v>0.4</v>
      </c>
      <c r="I2842" s="18" t="n">
        <v>1</v>
      </c>
      <c r="J2842" s="19" t="n">
        <v>7.18</v>
      </c>
      <c r="K2842" s="19" t="n">
        <v>7.18</v>
      </c>
      <c r="L2842" s="19" t="n">
        <v>7.18</v>
      </c>
      <c r="M2842" s="19" t="n">
        <f aca="false">IF(J2842&gt;0,J2842,K2842)*E2842</f>
        <v>7.18</v>
      </c>
      <c r="N2842" s="20"/>
      <c r="O2842" s="21" t="str">
        <f aca="false">IF(R2842="","",ROUND(R2842*(1-Premissas!$B$4),4))</f>
        <v/>
      </c>
      <c r="P2842" s="22"/>
      <c r="Q2842" s="22"/>
      <c r="R2842" s="23"/>
      <c r="S2842" s="24"/>
      <c r="T2842" s="24"/>
      <c r="U2842" s="25"/>
      <c r="V2842" s="19" t="str">
        <f aca="false">IF(COUNT(N2842:Q2842)=0,"",MIN(N2842:Q2842))</f>
        <v/>
      </c>
      <c r="W2842" s="16" t="str">
        <f aca="false">IF(V2842="","",INDEX($N$4:$Q$4,MATCH(V2842,N2842:Q2842,0)))</f>
        <v/>
      </c>
      <c r="X2842" s="19" t="str">
        <f aca="false">IF(COUNT(N2842:Q2842)&lt;2,"",SMALL(N2842:Q2842,2))</f>
        <v/>
      </c>
      <c r="Y2842" s="26" t="str">
        <f aca="false">IF(OR(V2842="",M2842=0),"",V2842/M2842-1)</f>
        <v/>
      </c>
      <c r="Z2842" s="26" t="str">
        <f aca="false">IF(OR(V2842="",L2842=""),"",V2842/(L2842*E2842)-1)</f>
        <v/>
      </c>
      <c r="AA2842" s="16" t="str">
        <f aca="false">IF(V2842="","SEM OFERTA",IF(OR(Y2842&gt;Premissas!$B$11,Y2842&lt;Premissas!$B$12),"VERIFICAR - UNIDADE/EMBALAGEM",IF(Y2842&gt;Premissas!$B$6,"NÃO COMPRAR - REAJUSTE &gt;5%","COMPRAR")))</f>
        <v>SEM OFERTA</v>
      </c>
      <c r="AB2842" s="18" t="str">
        <f aca="false">IF(W2842="DIMEC",S2842,IF(W2842="MEDCENTRO",U2842,""))</f>
        <v/>
      </c>
      <c r="AC2842" s="18" t="n">
        <f aca="false">IF(AA2842&lt;&gt;"COMPRAR",0,IF(AB2842="",I2842,MIN(I2842,AB2842)))</f>
        <v>0</v>
      </c>
      <c r="AD2842" s="19" t="n">
        <f aca="false">IF(AC2842&gt;0,AC2842*V2842,0)</f>
        <v>0</v>
      </c>
      <c r="AE2842" s="19" t="n">
        <f aca="false">IF(AC2842&gt;0,(M2842-V2842)*AC2842,0)</f>
        <v>0</v>
      </c>
      <c r="AF2842" s="16" t="str">
        <f aca="false">IF(AA2842&lt;&gt;"COMPRAR","",IF(AB2842="",IF(X2842="","",IF(X2842-V2842&lt;0.01,"EMPATE TÉCNICO","")),IF(AB2842&lt;I2842,"ESTOQUE INSUFICIENTE",IF(X2842="","",IF(X2842-V2842&lt;0.01,"EMPATE TÉCNICO","")))))</f>
        <v/>
      </c>
      <c r="AG2842" s="16" t="s">
        <v>328</v>
      </c>
      <c r="AH2842" s="16" t="s">
        <v>528</v>
      </c>
    </row>
    <row r="2843" customFormat="false" ht="15" hidden="false" customHeight="false" outlineLevel="0" collapsed="false">
      <c r="A2843" s="16" t="s">
        <v>8916</v>
      </c>
      <c r="B2843" s="17" t="s">
        <v>8917</v>
      </c>
      <c r="C2843" s="16" t="s">
        <v>817</v>
      </c>
      <c r="D2843" s="16" t="s">
        <v>527</v>
      </c>
      <c r="E2843" s="18" t="n">
        <v>1</v>
      </c>
      <c r="F2843" s="16" t="s">
        <v>43</v>
      </c>
      <c r="G2843" s="18" t="n">
        <v>0</v>
      </c>
      <c r="H2843" s="16" t="n">
        <v>2.4</v>
      </c>
      <c r="I2843" s="18" t="n">
        <v>7</v>
      </c>
      <c r="J2843" s="19" t="n">
        <v>18.565</v>
      </c>
      <c r="K2843" s="19" t="n">
        <v>18.565</v>
      </c>
      <c r="L2843" s="19" t="n">
        <v>15.435</v>
      </c>
      <c r="M2843" s="19" t="n">
        <f aca="false">IF(J2843&gt;0,J2843,K2843)*E2843</f>
        <v>18.565</v>
      </c>
      <c r="N2843" s="20"/>
      <c r="O2843" s="21" t="str">
        <f aca="false">IF(R2843="","",ROUND(R2843*(1-Premissas!$B$4),4))</f>
        <v/>
      </c>
      <c r="P2843" s="22"/>
      <c r="Q2843" s="22"/>
      <c r="R2843" s="23"/>
      <c r="S2843" s="24"/>
      <c r="T2843" s="24"/>
      <c r="U2843" s="25"/>
      <c r="V2843" s="19" t="str">
        <f aca="false">IF(COUNT(N2843:Q2843)=0,"",MIN(N2843:Q2843))</f>
        <v/>
      </c>
      <c r="W2843" s="16" t="str">
        <f aca="false">IF(V2843="","",INDEX($N$4:$Q$4,MATCH(V2843,N2843:Q2843,0)))</f>
        <v/>
      </c>
      <c r="X2843" s="19" t="str">
        <f aca="false">IF(COUNT(N2843:Q2843)&lt;2,"",SMALL(N2843:Q2843,2))</f>
        <v/>
      </c>
      <c r="Y2843" s="26" t="str">
        <f aca="false">IF(OR(V2843="",M2843=0),"",V2843/M2843-1)</f>
        <v/>
      </c>
      <c r="Z2843" s="26" t="str">
        <f aca="false">IF(OR(V2843="",L2843=""),"",V2843/(L2843*E2843)-1)</f>
        <v/>
      </c>
      <c r="AA2843" s="16" t="str">
        <f aca="false">IF(V2843="","SEM OFERTA",IF(OR(Y2843&gt;Premissas!$B$11,Y2843&lt;Premissas!$B$12),"VERIFICAR - UNIDADE/EMBALAGEM",IF(Y2843&gt;Premissas!$B$6,"NÃO COMPRAR - REAJUSTE &gt;5%","COMPRAR")))</f>
        <v>SEM OFERTA</v>
      </c>
      <c r="AB2843" s="18" t="str">
        <f aca="false">IF(W2843="DIMEC",S2843,IF(W2843="MEDCENTRO",U2843,""))</f>
        <v/>
      </c>
      <c r="AC2843" s="18" t="n">
        <f aca="false">IF(AA2843&lt;&gt;"COMPRAR",0,IF(AB2843="",I2843,MIN(I2843,AB2843)))</f>
        <v>0</v>
      </c>
      <c r="AD2843" s="19" t="n">
        <f aca="false">IF(AC2843&gt;0,AC2843*V2843,0)</f>
        <v>0</v>
      </c>
      <c r="AE2843" s="19" t="n">
        <f aca="false">IF(AC2843&gt;0,(M2843-V2843)*AC2843,0)</f>
        <v>0</v>
      </c>
      <c r="AF2843" s="16" t="str">
        <f aca="false">IF(AA2843&lt;&gt;"COMPRAR","",IF(AB2843="",IF(X2843="","",IF(X2843-V2843&lt;0.01,"EMPATE TÉCNICO","")),IF(AB2843&lt;I2843,"ESTOQUE INSUFICIENTE",IF(X2843="","",IF(X2843-V2843&lt;0.01,"EMPATE TÉCNICO","")))))</f>
        <v/>
      </c>
      <c r="AG2843" s="16" t="s">
        <v>547</v>
      </c>
      <c r="AH2843" s="16" t="s">
        <v>528</v>
      </c>
    </row>
    <row r="2844" customFormat="false" ht="15" hidden="false" customHeight="false" outlineLevel="0" collapsed="false">
      <c r="A2844" s="16" t="s">
        <v>8918</v>
      </c>
      <c r="B2844" s="17" t="s">
        <v>8919</v>
      </c>
      <c r="C2844" s="16" t="s">
        <v>8920</v>
      </c>
      <c r="D2844" s="16" t="s">
        <v>982</v>
      </c>
      <c r="E2844" s="18" t="n">
        <v>1</v>
      </c>
      <c r="F2844" s="16" t="s">
        <v>43</v>
      </c>
      <c r="G2844" s="18" t="n">
        <v>1</v>
      </c>
      <c r="H2844" s="16" t="n">
        <v>1</v>
      </c>
      <c r="I2844" s="18" t="n">
        <v>2</v>
      </c>
      <c r="J2844" s="19" t="n">
        <v>6.71</v>
      </c>
      <c r="K2844" s="19" t="n">
        <v>6.71</v>
      </c>
      <c r="L2844" s="19" t="n">
        <v>6.71</v>
      </c>
      <c r="M2844" s="19" t="n">
        <f aca="false">IF(J2844&gt;0,J2844,K2844)*E2844</f>
        <v>6.71</v>
      </c>
      <c r="N2844" s="20"/>
      <c r="O2844" s="21" t="str">
        <f aca="false">IF(R2844="","",ROUND(R2844*(1-Premissas!$B$4),4))</f>
        <v/>
      </c>
      <c r="P2844" s="22"/>
      <c r="Q2844" s="22"/>
      <c r="R2844" s="23"/>
      <c r="S2844" s="24"/>
      <c r="T2844" s="24"/>
      <c r="U2844" s="25"/>
      <c r="V2844" s="19" t="str">
        <f aca="false">IF(COUNT(N2844:Q2844)=0,"",MIN(N2844:Q2844))</f>
        <v/>
      </c>
      <c r="W2844" s="16" t="str">
        <f aca="false">IF(V2844="","",INDEX($N$4:$Q$4,MATCH(V2844,N2844:Q2844,0)))</f>
        <v/>
      </c>
      <c r="X2844" s="19" t="str">
        <f aca="false">IF(COUNT(N2844:Q2844)&lt;2,"",SMALL(N2844:Q2844,2))</f>
        <v/>
      </c>
      <c r="Y2844" s="26" t="str">
        <f aca="false">IF(OR(V2844="",M2844=0),"",V2844/M2844-1)</f>
        <v/>
      </c>
      <c r="Z2844" s="26" t="str">
        <f aca="false">IF(OR(V2844="",L2844=""),"",V2844/(L2844*E2844)-1)</f>
        <v/>
      </c>
      <c r="AA2844" s="16" t="str">
        <f aca="false">IF(V2844="","SEM OFERTA",IF(OR(Y2844&gt;Premissas!$B$11,Y2844&lt;Premissas!$B$12),"VERIFICAR - UNIDADE/EMBALAGEM",IF(Y2844&gt;Premissas!$B$6,"NÃO COMPRAR - REAJUSTE &gt;5%","COMPRAR")))</f>
        <v>SEM OFERTA</v>
      </c>
      <c r="AB2844" s="18" t="str">
        <f aca="false">IF(W2844="DIMEC",S2844,IF(W2844="MEDCENTRO",U2844,""))</f>
        <v/>
      </c>
      <c r="AC2844" s="18" t="n">
        <f aca="false">IF(AA2844&lt;&gt;"COMPRAR",0,IF(AB2844="",I2844,MIN(I2844,AB2844)))</f>
        <v>0</v>
      </c>
      <c r="AD2844" s="19" t="n">
        <f aca="false">IF(AC2844&gt;0,AC2844*V2844,0)</f>
        <v>0</v>
      </c>
      <c r="AE2844" s="19" t="n">
        <f aca="false">IF(AC2844&gt;0,(M2844-V2844)*AC2844,0)</f>
        <v>0</v>
      </c>
      <c r="AF2844" s="16" t="str">
        <f aca="false">IF(AA2844&lt;&gt;"COMPRAR","",IF(AB2844="",IF(X2844="","",IF(X2844-V2844&lt;0.01,"EMPATE TÉCNICO","")),IF(AB2844&lt;I2844,"ESTOQUE INSUFICIENTE",IF(X2844="","",IF(X2844-V2844&lt;0.01,"EMPATE TÉCNICO","")))))</f>
        <v/>
      </c>
      <c r="AG2844" s="16" t="s">
        <v>2582</v>
      </c>
      <c r="AH2844" s="16" t="s">
        <v>528</v>
      </c>
    </row>
    <row r="2845" customFormat="false" ht="15" hidden="false" customHeight="false" outlineLevel="0" collapsed="false">
      <c r="A2845" s="16" t="s">
        <v>8921</v>
      </c>
      <c r="B2845" s="17" t="s">
        <v>8922</v>
      </c>
      <c r="C2845" s="16" t="s">
        <v>8923</v>
      </c>
      <c r="D2845" s="16" t="s">
        <v>982</v>
      </c>
      <c r="E2845" s="18" t="n">
        <v>1</v>
      </c>
      <c r="F2845" s="16" t="s">
        <v>43</v>
      </c>
      <c r="G2845" s="18" t="n">
        <v>0</v>
      </c>
      <c r="H2845" s="16" t="n">
        <v>0.3</v>
      </c>
      <c r="I2845" s="18" t="n">
        <v>1</v>
      </c>
      <c r="J2845" s="19" t="n">
        <v>14.57</v>
      </c>
      <c r="K2845" s="19" t="n">
        <v>14.57</v>
      </c>
      <c r="L2845" s="19" t="n">
        <v>14.57</v>
      </c>
      <c r="M2845" s="19" t="n">
        <f aca="false">IF(J2845&gt;0,J2845,K2845)*E2845</f>
        <v>14.57</v>
      </c>
      <c r="N2845" s="20"/>
      <c r="O2845" s="21" t="str">
        <f aca="false">IF(R2845="","",ROUND(R2845*(1-Premissas!$B$4),4))</f>
        <v/>
      </c>
      <c r="P2845" s="22"/>
      <c r="Q2845" s="22"/>
      <c r="R2845" s="23"/>
      <c r="S2845" s="24"/>
      <c r="T2845" s="24"/>
      <c r="U2845" s="25"/>
      <c r="V2845" s="19" t="str">
        <f aca="false">IF(COUNT(N2845:Q2845)=0,"",MIN(N2845:Q2845))</f>
        <v/>
      </c>
      <c r="W2845" s="16" t="str">
        <f aca="false">IF(V2845="","",INDEX($N$4:$Q$4,MATCH(V2845,N2845:Q2845,0)))</f>
        <v/>
      </c>
      <c r="X2845" s="19" t="str">
        <f aca="false">IF(COUNT(N2845:Q2845)&lt;2,"",SMALL(N2845:Q2845,2))</f>
        <v/>
      </c>
      <c r="Y2845" s="26" t="str">
        <f aca="false">IF(OR(V2845="",M2845=0),"",V2845/M2845-1)</f>
        <v/>
      </c>
      <c r="Z2845" s="26" t="str">
        <f aca="false">IF(OR(V2845="",L2845=""),"",V2845/(L2845*E2845)-1)</f>
        <v/>
      </c>
      <c r="AA2845" s="16" t="str">
        <f aca="false">IF(V2845="","SEM OFERTA",IF(OR(Y2845&gt;Premissas!$B$11,Y2845&lt;Premissas!$B$12),"VERIFICAR - UNIDADE/EMBALAGEM",IF(Y2845&gt;Premissas!$B$6,"NÃO COMPRAR - REAJUSTE &gt;5%","COMPRAR")))</f>
        <v>SEM OFERTA</v>
      </c>
      <c r="AB2845" s="18" t="str">
        <f aca="false">IF(W2845="DIMEC",S2845,IF(W2845="MEDCENTRO",U2845,""))</f>
        <v/>
      </c>
      <c r="AC2845" s="18" t="n">
        <f aca="false">IF(AA2845&lt;&gt;"COMPRAR",0,IF(AB2845="",I2845,MIN(I2845,AB2845)))</f>
        <v>0</v>
      </c>
      <c r="AD2845" s="19" t="n">
        <f aca="false">IF(AC2845&gt;0,AC2845*V2845,0)</f>
        <v>0</v>
      </c>
      <c r="AE2845" s="19" t="n">
        <f aca="false">IF(AC2845&gt;0,(M2845-V2845)*AC2845,0)</f>
        <v>0</v>
      </c>
      <c r="AF2845" s="16" t="str">
        <f aca="false">IF(AA2845&lt;&gt;"COMPRAR","",IF(AB2845="",IF(X2845="","",IF(X2845-V2845&lt;0.01,"EMPATE TÉCNICO","")),IF(AB2845&lt;I2845,"ESTOQUE INSUFICIENTE",IF(X2845="","",IF(X2845-V2845&lt;0.01,"EMPATE TÉCNICO","")))))</f>
        <v/>
      </c>
      <c r="AG2845" s="16" t="s">
        <v>2582</v>
      </c>
      <c r="AH2845" s="16" t="s">
        <v>528</v>
      </c>
    </row>
    <row r="2846" customFormat="false" ht="15" hidden="false" customHeight="false" outlineLevel="0" collapsed="false">
      <c r="A2846" s="16" t="s">
        <v>8924</v>
      </c>
      <c r="B2846" s="17" t="s">
        <v>8925</v>
      </c>
      <c r="C2846" s="16" t="s">
        <v>8926</v>
      </c>
      <c r="D2846" s="16" t="s">
        <v>417</v>
      </c>
      <c r="E2846" s="18" t="n">
        <v>1</v>
      </c>
      <c r="F2846" s="16" t="s">
        <v>42</v>
      </c>
      <c r="G2846" s="18" t="n">
        <v>2</v>
      </c>
      <c r="H2846" s="16" t="n">
        <v>2.1</v>
      </c>
      <c r="I2846" s="18" t="n">
        <v>4</v>
      </c>
      <c r="J2846" s="19" t="n">
        <v>9.73</v>
      </c>
      <c r="K2846" s="19" t="n">
        <v>9.73</v>
      </c>
      <c r="L2846" s="19" t="n">
        <v>8.845</v>
      </c>
      <c r="M2846" s="19" t="n">
        <f aca="false">IF(J2846&gt;0,J2846,K2846)*E2846</f>
        <v>9.73</v>
      </c>
      <c r="N2846" s="20"/>
      <c r="O2846" s="21" t="str">
        <f aca="false">IF(R2846="","",ROUND(R2846*(1-Premissas!$B$4),4))</f>
        <v/>
      </c>
      <c r="P2846" s="22"/>
      <c r="Q2846" s="22"/>
      <c r="R2846" s="23"/>
      <c r="S2846" s="24"/>
      <c r="T2846" s="24"/>
      <c r="U2846" s="25"/>
      <c r="V2846" s="19" t="str">
        <f aca="false">IF(COUNT(N2846:Q2846)=0,"",MIN(N2846:Q2846))</f>
        <v/>
      </c>
      <c r="W2846" s="16" t="str">
        <f aca="false">IF(V2846="","",INDEX($N$4:$Q$4,MATCH(V2846,N2846:Q2846,0)))</f>
        <v/>
      </c>
      <c r="X2846" s="19" t="str">
        <f aca="false">IF(COUNT(N2846:Q2846)&lt;2,"",SMALL(N2846:Q2846,2))</f>
        <v/>
      </c>
      <c r="Y2846" s="26" t="str">
        <f aca="false">IF(OR(V2846="",M2846=0),"",V2846/M2846-1)</f>
        <v/>
      </c>
      <c r="Z2846" s="26" t="str">
        <f aca="false">IF(OR(V2846="",L2846=""),"",V2846/(L2846*E2846)-1)</f>
        <v/>
      </c>
      <c r="AA2846" s="16" t="str">
        <f aca="false">IF(V2846="","SEM OFERTA",IF(OR(Y2846&gt;Premissas!$B$11,Y2846&lt;Premissas!$B$12),"VERIFICAR - UNIDADE/EMBALAGEM",IF(Y2846&gt;Premissas!$B$6,"NÃO COMPRAR - REAJUSTE &gt;5%","COMPRAR")))</f>
        <v>SEM OFERTA</v>
      </c>
      <c r="AB2846" s="18" t="str">
        <f aca="false">IF(W2846="DIMEC",S2846,IF(W2846="MEDCENTRO",U2846,""))</f>
        <v/>
      </c>
      <c r="AC2846" s="18" t="n">
        <f aca="false">IF(AA2846&lt;&gt;"COMPRAR",0,IF(AB2846="",I2846,MIN(I2846,AB2846)))</f>
        <v>0</v>
      </c>
      <c r="AD2846" s="19" t="n">
        <f aca="false">IF(AC2846&gt;0,AC2846*V2846,0)</f>
        <v>0</v>
      </c>
      <c r="AE2846" s="19" t="n">
        <f aca="false">IF(AC2846&gt;0,(M2846-V2846)*AC2846,0)</f>
        <v>0</v>
      </c>
      <c r="AF2846" s="16" t="str">
        <f aca="false">IF(AA2846&lt;&gt;"COMPRAR","",IF(AB2846="",IF(X2846="","",IF(X2846-V2846&lt;0.01,"EMPATE TÉCNICO","")),IF(AB2846&lt;I2846,"ESTOQUE INSUFICIENTE",IF(X2846="","",IF(X2846-V2846&lt;0.01,"EMPATE TÉCNICO","")))))</f>
        <v/>
      </c>
      <c r="AG2846" s="16" t="s">
        <v>418</v>
      </c>
      <c r="AH2846" s="16" t="s">
        <v>528</v>
      </c>
    </row>
    <row r="2847" customFormat="false" ht="15" hidden="false" customHeight="false" outlineLevel="0" collapsed="false">
      <c r="A2847" s="16" t="s">
        <v>8927</v>
      </c>
      <c r="B2847" s="17" t="s">
        <v>8928</v>
      </c>
      <c r="C2847" s="16" t="s">
        <v>8929</v>
      </c>
      <c r="D2847" s="16" t="s">
        <v>527</v>
      </c>
      <c r="E2847" s="18" t="n">
        <v>1</v>
      </c>
      <c r="F2847" s="16" t="s">
        <v>43</v>
      </c>
      <c r="G2847" s="18" t="n">
        <v>0</v>
      </c>
      <c r="H2847" s="16" t="n">
        <v>0.1</v>
      </c>
      <c r="I2847" s="18" t="n">
        <v>1</v>
      </c>
      <c r="J2847" s="19" t="n">
        <v>4.18</v>
      </c>
      <c r="K2847" s="19" t="n">
        <v>4.18</v>
      </c>
      <c r="L2847" s="19" t="n">
        <v>4.18</v>
      </c>
      <c r="M2847" s="19" t="n">
        <f aca="false">IF(J2847&gt;0,J2847,K2847)*E2847</f>
        <v>4.18</v>
      </c>
      <c r="N2847" s="20"/>
      <c r="O2847" s="21" t="str">
        <f aca="false">IF(R2847="","",ROUND(R2847*(1-Premissas!$B$4),4))</f>
        <v/>
      </c>
      <c r="P2847" s="22"/>
      <c r="Q2847" s="22"/>
      <c r="R2847" s="23"/>
      <c r="S2847" s="24"/>
      <c r="T2847" s="24"/>
      <c r="U2847" s="25"/>
      <c r="V2847" s="19" t="str">
        <f aca="false">IF(COUNT(N2847:Q2847)=0,"",MIN(N2847:Q2847))</f>
        <v/>
      </c>
      <c r="W2847" s="16" t="str">
        <f aca="false">IF(V2847="","",INDEX($N$4:$Q$4,MATCH(V2847,N2847:Q2847,0)))</f>
        <v/>
      </c>
      <c r="X2847" s="19" t="str">
        <f aca="false">IF(COUNT(N2847:Q2847)&lt;2,"",SMALL(N2847:Q2847,2))</f>
        <v/>
      </c>
      <c r="Y2847" s="26" t="str">
        <f aca="false">IF(OR(V2847="",M2847=0),"",V2847/M2847-1)</f>
        <v/>
      </c>
      <c r="Z2847" s="26" t="str">
        <f aca="false">IF(OR(V2847="",L2847=""),"",V2847/(L2847*E2847)-1)</f>
        <v/>
      </c>
      <c r="AA2847" s="16" t="str">
        <f aca="false">IF(V2847="","SEM OFERTA",IF(OR(Y2847&gt;Premissas!$B$11,Y2847&lt;Premissas!$B$12),"VERIFICAR - UNIDADE/EMBALAGEM",IF(Y2847&gt;Premissas!$B$6,"NÃO COMPRAR - REAJUSTE &gt;5%","COMPRAR")))</f>
        <v>SEM OFERTA</v>
      </c>
      <c r="AB2847" s="18" t="str">
        <f aca="false">IF(W2847="DIMEC",S2847,IF(W2847="MEDCENTRO",U2847,""))</f>
        <v/>
      </c>
      <c r="AC2847" s="18" t="n">
        <f aca="false">IF(AA2847&lt;&gt;"COMPRAR",0,IF(AB2847="",I2847,MIN(I2847,AB2847)))</f>
        <v>0</v>
      </c>
      <c r="AD2847" s="19" t="n">
        <f aca="false">IF(AC2847&gt;0,AC2847*V2847,0)</f>
        <v>0</v>
      </c>
      <c r="AE2847" s="19" t="n">
        <f aca="false">IF(AC2847&gt;0,(M2847-V2847)*AC2847,0)</f>
        <v>0</v>
      </c>
      <c r="AF2847" s="16" t="str">
        <f aca="false">IF(AA2847&lt;&gt;"COMPRAR","",IF(AB2847="",IF(X2847="","",IF(X2847-V2847&lt;0.01,"EMPATE TÉCNICO","")),IF(AB2847&lt;I2847,"ESTOQUE INSUFICIENTE",IF(X2847="","",IF(X2847-V2847&lt;0.01,"EMPATE TÉCNICO","")))))</f>
        <v/>
      </c>
      <c r="AG2847" s="16" t="s">
        <v>547</v>
      </c>
      <c r="AH2847" s="16" t="s">
        <v>528</v>
      </c>
    </row>
    <row r="2848" customFormat="false" ht="15" hidden="false" customHeight="false" outlineLevel="0" collapsed="false">
      <c r="A2848" s="16" t="s">
        <v>8930</v>
      </c>
      <c r="B2848" s="17" t="s">
        <v>8931</v>
      </c>
      <c r="C2848" s="16" t="s">
        <v>8932</v>
      </c>
      <c r="D2848" s="16" t="s">
        <v>481</v>
      </c>
      <c r="E2848" s="18" t="n">
        <v>1</v>
      </c>
      <c r="F2848" s="16" t="s">
        <v>43</v>
      </c>
      <c r="G2848" s="18" t="n">
        <v>1</v>
      </c>
      <c r="H2848" s="16" t="n">
        <v>0.5</v>
      </c>
      <c r="I2848" s="18" t="n">
        <v>1</v>
      </c>
      <c r="J2848" s="19" t="n">
        <v>16.17</v>
      </c>
      <c r="K2848" s="19" t="n">
        <v>16.17</v>
      </c>
      <c r="L2848" s="19" t="n">
        <v>16.17</v>
      </c>
      <c r="M2848" s="19" t="n">
        <f aca="false">IF(J2848&gt;0,J2848,K2848)*E2848</f>
        <v>16.17</v>
      </c>
      <c r="N2848" s="20"/>
      <c r="O2848" s="21" t="str">
        <f aca="false">IF(R2848="","",ROUND(R2848*(1-Premissas!$B$4),4))</f>
        <v/>
      </c>
      <c r="P2848" s="22"/>
      <c r="Q2848" s="22"/>
      <c r="R2848" s="23"/>
      <c r="S2848" s="24"/>
      <c r="T2848" s="24"/>
      <c r="U2848" s="25"/>
      <c r="V2848" s="19" t="str">
        <f aca="false">IF(COUNT(N2848:Q2848)=0,"",MIN(N2848:Q2848))</f>
        <v/>
      </c>
      <c r="W2848" s="16" t="str">
        <f aca="false">IF(V2848="","",INDEX($N$4:$Q$4,MATCH(V2848,N2848:Q2848,0)))</f>
        <v/>
      </c>
      <c r="X2848" s="19" t="str">
        <f aca="false">IF(COUNT(N2848:Q2848)&lt;2,"",SMALL(N2848:Q2848,2))</f>
        <v/>
      </c>
      <c r="Y2848" s="26" t="str">
        <f aca="false">IF(OR(V2848="",M2848=0),"",V2848/M2848-1)</f>
        <v/>
      </c>
      <c r="Z2848" s="26" t="str">
        <f aca="false">IF(OR(V2848="",L2848=""),"",V2848/(L2848*E2848)-1)</f>
        <v/>
      </c>
      <c r="AA2848" s="16" t="str">
        <f aca="false">IF(V2848="","SEM OFERTA",IF(OR(Y2848&gt;Premissas!$B$11,Y2848&lt;Premissas!$B$12),"VERIFICAR - UNIDADE/EMBALAGEM",IF(Y2848&gt;Premissas!$B$6,"NÃO COMPRAR - REAJUSTE &gt;5%","COMPRAR")))</f>
        <v>SEM OFERTA</v>
      </c>
      <c r="AB2848" s="18" t="str">
        <f aca="false">IF(W2848="DIMEC",S2848,IF(W2848="MEDCENTRO",U2848,""))</f>
        <v/>
      </c>
      <c r="AC2848" s="18" t="n">
        <f aca="false">IF(AA2848&lt;&gt;"COMPRAR",0,IF(AB2848="",I2848,MIN(I2848,AB2848)))</f>
        <v>0</v>
      </c>
      <c r="AD2848" s="19" t="n">
        <f aca="false">IF(AC2848&gt;0,AC2848*V2848,0)</f>
        <v>0</v>
      </c>
      <c r="AE2848" s="19" t="n">
        <f aca="false">IF(AC2848&gt;0,(M2848-V2848)*AC2848,0)</f>
        <v>0</v>
      </c>
      <c r="AF2848" s="16" t="str">
        <f aca="false">IF(AA2848&lt;&gt;"COMPRAR","",IF(AB2848="",IF(X2848="","",IF(X2848-V2848&lt;0.01,"EMPATE TÉCNICO","")),IF(AB2848&lt;I2848,"ESTOQUE INSUFICIENTE",IF(X2848="","",IF(X2848-V2848&lt;0.01,"EMPATE TÉCNICO","")))))</f>
        <v/>
      </c>
      <c r="AG2848" s="16" t="s">
        <v>490</v>
      </c>
      <c r="AH2848" s="16" t="s">
        <v>528</v>
      </c>
    </row>
    <row r="2849" customFormat="false" ht="15" hidden="false" customHeight="false" outlineLevel="0" collapsed="false">
      <c r="A2849" s="16" t="s">
        <v>8933</v>
      </c>
      <c r="B2849" s="17" t="s">
        <v>8934</v>
      </c>
      <c r="C2849" s="16" t="s">
        <v>8935</v>
      </c>
      <c r="D2849" s="16" t="s">
        <v>546</v>
      </c>
      <c r="E2849" s="18" t="n">
        <v>1</v>
      </c>
      <c r="F2849" s="16" t="s">
        <v>43</v>
      </c>
      <c r="G2849" s="18" t="n">
        <v>0</v>
      </c>
      <c r="H2849" s="16" t="n">
        <v>0.7</v>
      </c>
      <c r="I2849" s="18" t="n">
        <v>2</v>
      </c>
      <c r="J2849" s="19" t="n">
        <v>9.05</v>
      </c>
      <c r="K2849" s="19" t="n">
        <v>9.05</v>
      </c>
      <c r="L2849" s="19" t="n">
        <v>7.5812</v>
      </c>
      <c r="M2849" s="19" t="n">
        <f aca="false">IF(J2849&gt;0,J2849,K2849)*E2849</f>
        <v>9.05</v>
      </c>
      <c r="N2849" s="20"/>
      <c r="O2849" s="21" t="str">
        <f aca="false">IF(R2849="","",ROUND(R2849*(1-Premissas!$B$4),4))</f>
        <v/>
      </c>
      <c r="P2849" s="22"/>
      <c r="Q2849" s="22"/>
      <c r="R2849" s="23"/>
      <c r="S2849" s="24"/>
      <c r="T2849" s="24"/>
      <c r="U2849" s="25"/>
      <c r="V2849" s="19" t="str">
        <f aca="false">IF(COUNT(N2849:Q2849)=0,"",MIN(N2849:Q2849))</f>
        <v/>
      </c>
      <c r="W2849" s="16" t="str">
        <f aca="false">IF(V2849="","",INDEX($N$4:$Q$4,MATCH(V2849,N2849:Q2849,0)))</f>
        <v/>
      </c>
      <c r="X2849" s="19" t="str">
        <f aca="false">IF(COUNT(N2849:Q2849)&lt;2,"",SMALL(N2849:Q2849,2))</f>
        <v/>
      </c>
      <c r="Y2849" s="26" t="str">
        <f aca="false">IF(OR(V2849="",M2849=0),"",V2849/M2849-1)</f>
        <v/>
      </c>
      <c r="Z2849" s="26" t="str">
        <f aca="false">IF(OR(V2849="",L2849=""),"",V2849/(L2849*E2849)-1)</f>
        <v/>
      </c>
      <c r="AA2849" s="16" t="str">
        <f aca="false">IF(V2849="","SEM OFERTA",IF(OR(Y2849&gt;Premissas!$B$11,Y2849&lt;Premissas!$B$12),"VERIFICAR - UNIDADE/EMBALAGEM",IF(Y2849&gt;Premissas!$B$6,"NÃO COMPRAR - REAJUSTE &gt;5%","COMPRAR")))</f>
        <v>SEM OFERTA</v>
      </c>
      <c r="AB2849" s="18" t="str">
        <f aca="false">IF(W2849="DIMEC",S2849,IF(W2849="MEDCENTRO",U2849,""))</f>
        <v/>
      </c>
      <c r="AC2849" s="18" t="n">
        <f aca="false">IF(AA2849&lt;&gt;"COMPRAR",0,IF(AB2849="",I2849,MIN(I2849,AB2849)))</f>
        <v>0</v>
      </c>
      <c r="AD2849" s="19" t="n">
        <f aca="false">IF(AC2849&gt;0,AC2849*V2849,0)</f>
        <v>0</v>
      </c>
      <c r="AE2849" s="19" t="n">
        <f aca="false">IF(AC2849&gt;0,(M2849-V2849)*AC2849,0)</f>
        <v>0</v>
      </c>
      <c r="AF2849" s="16" t="str">
        <f aca="false">IF(AA2849&lt;&gt;"COMPRAR","",IF(AB2849="",IF(X2849="","",IF(X2849-V2849&lt;0.01,"EMPATE TÉCNICO","")),IF(AB2849&lt;I2849,"ESTOQUE INSUFICIENTE",IF(X2849="","",IF(X2849-V2849&lt;0.01,"EMPATE TÉCNICO","")))))</f>
        <v/>
      </c>
      <c r="AG2849" s="16" t="s">
        <v>547</v>
      </c>
      <c r="AH2849" s="16" t="s">
        <v>528</v>
      </c>
    </row>
    <row r="2850" customFormat="false" ht="15" hidden="false" customHeight="false" outlineLevel="0" collapsed="false">
      <c r="A2850" s="16" t="s">
        <v>8936</v>
      </c>
      <c r="B2850" s="17" t="s">
        <v>8937</v>
      </c>
      <c r="C2850" s="16" t="s">
        <v>8938</v>
      </c>
      <c r="D2850" s="16" t="s">
        <v>527</v>
      </c>
      <c r="E2850" s="18" t="n">
        <v>1</v>
      </c>
      <c r="F2850" s="16" t="s">
        <v>43</v>
      </c>
      <c r="G2850" s="18" t="n">
        <v>0</v>
      </c>
      <c r="H2850" s="16" t="n">
        <v>0.1</v>
      </c>
      <c r="I2850" s="18" t="n">
        <v>1</v>
      </c>
      <c r="J2850" s="19" t="n">
        <v>7.02</v>
      </c>
      <c r="K2850" s="19" t="n">
        <v>7.02</v>
      </c>
      <c r="L2850" s="19" t="n">
        <v>7.02</v>
      </c>
      <c r="M2850" s="19" t="n">
        <f aca="false">IF(J2850&gt;0,J2850,K2850)*E2850</f>
        <v>7.02</v>
      </c>
      <c r="N2850" s="20"/>
      <c r="O2850" s="21" t="str">
        <f aca="false">IF(R2850="","",ROUND(R2850*(1-Premissas!$B$4),4))</f>
        <v/>
      </c>
      <c r="P2850" s="22"/>
      <c r="Q2850" s="22"/>
      <c r="R2850" s="23"/>
      <c r="S2850" s="24"/>
      <c r="T2850" s="24"/>
      <c r="U2850" s="25"/>
      <c r="V2850" s="19" t="str">
        <f aca="false">IF(COUNT(N2850:Q2850)=0,"",MIN(N2850:Q2850))</f>
        <v/>
      </c>
      <c r="W2850" s="16" t="str">
        <f aca="false">IF(V2850="","",INDEX($N$4:$Q$4,MATCH(V2850,N2850:Q2850,0)))</f>
        <v/>
      </c>
      <c r="X2850" s="19" t="str">
        <f aca="false">IF(COUNT(N2850:Q2850)&lt;2,"",SMALL(N2850:Q2850,2))</f>
        <v/>
      </c>
      <c r="Y2850" s="26" t="str">
        <f aca="false">IF(OR(V2850="",M2850=0),"",V2850/M2850-1)</f>
        <v/>
      </c>
      <c r="Z2850" s="26" t="str">
        <f aca="false">IF(OR(V2850="",L2850=""),"",V2850/(L2850*E2850)-1)</f>
        <v/>
      </c>
      <c r="AA2850" s="16" t="str">
        <f aca="false">IF(V2850="","SEM OFERTA",IF(OR(Y2850&gt;Premissas!$B$11,Y2850&lt;Premissas!$B$12),"VERIFICAR - UNIDADE/EMBALAGEM",IF(Y2850&gt;Premissas!$B$6,"NÃO COMPRAR - REAJUSTE &gt;5%","COMPRAR")))</f>
        <v>SEM OFERTA</v>
      </c>
      <c r="AB2850" s="18" t="str">
        <f aca="false">IF(W2850="DIMEC",S2850,IF(W2850="MEDCENTRO",U2850,""))</f>
        <v/>
      </c>
      <c r="AC2850" s="18" t="n">
        <f aca="false">IF(AA2850&lt;&gt;"COMPRAR",0,IF(AB2850="",I2850,MIN(I2850,AB2850)))</f>
        <v>0</v>
      </c>
      <c r="AD2850" s="19" t="n">
        <f aca="false">IF(AC2850&gt;0,AC2850*V2850,0)</f>
        <v>0</v>
      </c>
      <c r="AE2850" s="19" t="n">
        <f aca="false">IF(AC2850&gt;0,(M2850-V2850)*AC2850,0)</f>
        <v>0</v>
      </c>
      <c r="AF2850" s="16" t="str">
        <f aca="false">IF(AA2850&lt;&gt;"COMPRAR","",IF(AB2850="",IF(X2850="","",IF(X2850-V2850&lt;0.01,"EMPATE TÉCNICO","")),IF(AB2850&lt;I2850,"ESTOQUE INSUFICIENTE",IF(X2850="","",IF(X2850-V2850&lt;0.01,"EMPATE TÉCNICO","")))))</f>
        <v/>
      </c>
      <c r="AG2850" s="16" t="s">
        <v>547</v>
      </c>
      <c r="AH2850" s="16" t="s">
        <v>528</v>
      </c>
    </row>
    <row r="2851" customFormat="false" ht="15" hidden="false" customHeight="false" outlineLevel="0" collapsed="false">
      <c r="A2851" s="16" t="s">
        <v>8939</v>
      </c>
      <c r="B2851" s="17" t="s">
        <v>8940</v>
      </c>
      <c r="C2851" s="16" t="s">
        <v>8941</v>
      </c>
      <c r="D2851" s="16" t="s">
        <v>712</v>
      </c>
      <c r="E2851" s="18" t="n">
        <v>1</v>
      </c>
      <c r="F2851" s="16" t="s">
        <v>41</v>
      </c>
      <c r="G2851" s="18" t="n">
        <v>0</v>
      </c>
      <c r="H2851" s="16" t="n">
        <v>1.2</v>
      </c>
      <c r="I2851" s="18" t="n">
        <v>4</v>
      </c>
      <c r="J2851" s="19" t="n">
        <v>61.6166666666667</v>
      </c>
      <c r="K2851" s="19" t="n">
        <v>61.6166666666667</v>
      </c>
      <c r="L2851" s="19" t="n">
        <v>61.6167</v>
      </c>
      <c r="M2851" s="19" t="n">
        <f aca="false">IF(J2851&gt;0,J2851,K2851)*E2851</f>
        <v>61.6166666666667</v>
      </c>
      <c r="N2851" s="20"/>
      <c r="O2851" s="21" t="str">
        <f aca="false">IF(R2851="","",ROUND(R2851*(1-Premissas!$B$4),4))</f>
        <v/>
      </c>
      <c r="P2851" s="22"/>
      <c r="Q2851" s="22"/>
      <c r="R2851" s="23"/>
      <c r="S2851" s="24"/>
      <c r="T2851" s="24"/>
      <c r="U2851" s="25"/>
      <c r="V2851" s="19" t="str">
        <f aca="false">IF(COUNT(N2851:Q2851)=0,"",MIN(N2851:Q2851))</f>
        <v/>
      </c>
      <c r="W2851" s="16" t="str">
        <f aca="false">IF(V2851="","",INDEX($N$4:$Q$4,MATCH(V2851,N2851:Q2851,0)))</f>
        <v/>
      </c>
      <c r="X2851" s="19" t="str">
        <f aca="false">IF(COUNT(N2851:Q2851)&lt;2,"",SMALL(N2851:Q2851,2))</f>
        <v/>
      </c>
      <c r="Y2851" s="26" t="str">
        <f aca="false">IF(OR(V2851="",M2851=0),"",V2851/M2851-1)</f>
        <v/>
      </c>
      <c r="Z2851" s="26" t="str">
        <f aca="false">IF(OR(V2851="",L2851=""),"",V2851/(L2851*E2851)-1)</f>
        <v/>
      </c>
      <c r="AA2851" s="16" t="str">
        <f aca="false">IF(V2851="","SEM OFERTA",IF(OR(Y2851&gt;Premissas!$B$11,Y2851&lt;Premissas!$B$12),"VERIFICAR - UNIDADE/EMBALAGEM",IF(Y2851&gt;Premissas!$B$6,"NÃO COMPRAR - REAJUSTE &gt;5%","COMPRAR")))</f>
        <v>SEM OFERTA</v>
      </c>
      <c r="AB2851" s="18" t="str">
        <f aca="false">IF(W2851="DIMEC",S2851,IF(W2851="MEDCENTRO",U2851,""))</f>
        <v/>
      </c>
      <c r="AC2851" s="18" t="n">
        <f aca="false">IF(AA2851&lt;&gt;"COMPRAR",0,IF(AB2851="",I2851,MIN(I2851,AB2851)))</f>
        <v>0</v>
      </c>
      <c r="AD2851" s="19" t="n">
        <f aca="false">IF(AC2851&gt;0,AC2851*V2851,0)</f>
        <v>0</v>
      </c>
      <c r="AE2851" s="19" t="n">
        <f aca="false">IF(AC2851&gt;0,(M2851-V2851)*AC2851,0)</f>
        <v>0</v>
      </c>
      <c r="AF2851" s="16" t="str">
        <f aca="false">IF(AA2851&lt;&gt;"COMPRAR","",IF(AB2851="",IF(X2851="","",IF(X2851-V2851&lt;0.01,"EMPATE TÉCNICO","")),IF(AB2851&lt;I2851,"ESTOQUE INSUFICIENTE",IF(X2851="","",IF(X2851-V2851&lt;0.01,"EMPATE TÉCNICO","")))))</f>
        <v/>
      </c>
      <c r="AG2851" s="16" t="s">
        <v>713</v>
      </c>
      <c r="AH2851" s="16" t="s">
        <v>528</v>
      </c>
    </row>
    <row r="2852" customFormat="false" ht="15" hidden="false" customHeight="false" outlineLevel="0" collapsed="false">
      <c r="A2852" s="16" t="s">
        <v>8942</v>
      </c>
      <c r="B2852" s="17" t="s">
        <v>8943</v>
      </c>
      <c r="C2852" s="16" t="s">
        <v>840</v>
      </c>
      <c r="D2852" s="16" t="s">
        <v>546</v>
      </c>
      <c r="E2852" s="18" t="n">
        <v>1</v>
      </c>
      <c r="F2852" s="16" t="s">
        <v>41</v>
      </c>
      <c r="G2852" s="18" t="n">
        <v>2</v>
      </c>
      <c r="H2852" s="16" t="n">
        <v>4.3</v>
      </c>
      <c r="I2852" s="18" t="n">
        <v>10</v>
      </c>
      <c r="J2852" s="19" t="n">
        <v>20.89</v>
      </c>
      <c r="K2852" s="19" t="n">
        <v>20.89</v>
      </c>
      <c r="L2852" s="19" t="n">
        <v>20.89</v>
      </c>
      <c r="M2852" s="19" t="n">
        <f aca="false">IF(J2852&gt;0,J2852,K2852)*E2852</f>
        <v>20.89</v>
      </c>
      <c r="N2852" s="20"/>
      <c r="O2852" s="21" t="str">
        <f aca="false">IF(R2852="","",ROUND(R2852*(1-Premissas!$B$4),4))</f>
        <v/>
      </c>
      <c r="P2852" s="22"/>
      <c r="Q2852" s="22"/>
      <c r="R2852" s="23"/>
      <c r="S2852" s="24"/>
      <c r="T2852" s="24"/>
      <c r="U2852" s="25"/>
      <c r="V2852" s="19" t="str">
        <f aca="false">IF(COUNT(N2852:Q2852)=0,"",MIN(N2852:Q2852))</f>
        <v/>
      </c>
      <c r="W2852" s="16" t="str">
        <f aca="false">IF(V2852="","",INDEX($N$4:$Q$4,MATCH(V2852,N2852:Q2852,0)))</f>
        <v/>
      </c>
      <c r="X2852" s="19" t="str">
        <f aca="false">IF(COUNT(N2852:Q2852)&lt;2,"",SMALL(N2852:Q2852,2))</f>
        <v/>
      </c>
      <c r="Y2852" s="26" t="str">
        <f aca="false">IF(OR(V2852="",M2852=0),"",V2852/M2852-1)</f>
        <v/>
      </c>
      <c r="Z2852" s="26" t="str">
        <f aca="false">IF(OR(V2852="",L2852=""),"",V2852/(L2852*E2852)-1)</f>
        <v/>
      </c>
      <c r="AA2852" s="16" t="str">
        <f aca="false">IF(V2852="","SEM OFERTA",IF(OR(Y2852&gt;Premissas!$B$11,Y2852&lt;Premissas!$B$12),"VERIFICAR - UNIDADE/EMBALAGEM",IF(Y2852&gt;Premissas!$B$6,"NÃO COMPRAR - REAJUSTE &gt;5%","COMPRAR")))</f>
        <v>SEM OFERTA</v>
      </c>
      <c r="AB2852" s="18" t="str">
        <f aca="false">IF(W2852="DIMEC",S2852,IF(W2852="MEDCENTRO",U2852,""))</f>
        <v/>
      </c>
      <c r="AC2852" s="18" t="n">
        <f aca="false">IF(AA2852&lt;&gt;"COMPRAR",0,IF(AB2852="",I2852,MIN(I2852,AB2852)))</f>
        <v>0</v>
      </c>
      <c r="AD2852" s="19" t="n">
        <f aca="false">IF(AC2852&gt;0,AC2852*V2852,0)</f>
        <v>0</v>
      </c>
      <c r="AE2852" s="19" t="n">
        <f aca="false">IF(AC2852&gt;0,(M2852-V2852)*AC2852,0)</f>
        <v>0</v>
      </c>
      <c r="AF2852" s="16" t="str">
        <f aca="false">IF(AA2852&lt;&gt;"COMPRAR","",IF(AB2852="",IF(X2852="","",IF(X2852-V2852&lt;0.01,"EMPATE TÉCNICO","")),IF(AB2852&lt;I2852,"ESTOQUE INSUFICIENTE",IF(X2852="","",IF(X2852-V2852&lt;0.01,"EMPATE TÉCNICO","")))))</f>
        <v/>
      </c>
      <c r="AG2852" s="16" t="s">
        <v>547</v>
      </c>
      <c r="AH2852" s="16" t="s">
        <v>528</v>
      </c>
    </row>
    <row r="2853" customFormat="false" ht="15" hidden="false" customHeight="false" outlineLevel="0" collapsed="false">
      <c r="A2853" s="16" t="s">
        <v>8944</v>
      </c>
      <c r="B2853" s="17" t="s">
        <v>8945</v>
      </c>
      <c r="C2853" s="16" t="s">
        <v>8946</v>
      </c>
      <c r="D2853" s="16" t="s">
        <v>641</v>
      </c>
      <c r="E2853" s="18" t="n">
        <v>1</v>
      </c>
      <c r="F2853" s="16" t="s">
        <v>41</v>
      </c>
      <c r="G2853" s="18" t="n">
        <v>4</v>
      </c>
      <c r="H2853" s="16" t="n">
        <v>8.6</v>
      </c>
      <c r="I2853" s="18" t="n">
        <v>18</v>
      </c>
      <c r="J2853" s="19" t="n">
        <v>27.59</v>
      </c>
      <c r="K2853" s="19" t="n">
        <v>27.59</v>
      </c>
      <c r="L2853" s="19" t="n">
        <v>27.59</v>
      </c>
      <c r="M2853" s="19" t="n">
        <f aca="false">IF(J2853&gt;0,J2853,K2853)*E2853</f>
        <v>27.59</v>
      </c>
      <c r="N2853" s="20"/>
      <c r="O2853" s="21" t="str">
        <f aca="false">IF(R2853="","",ROUND(R2853*(1-Premissas!$B$4),4))</f>
        <v/>
      </c>
      <c r="P2853" s="22"/>
      <c r="Q2853" s="22"/>
      <c r="R2853" s="23"/>
      <c r="S2853" s="24"/>
      <c r="T2853" s="24"/>
      <c r="U2853" s="25"/>
      <c r="V2853" s="19" t="str">
        <f aca="false">IF(COUNT(N2853:Q2853)=0,"",MIN(N2853:Q2853))</f>
        <v/>
      </c>
      <c r="W2853" s="16" t="str">
        <f aca="false">IF(V2853="","",INDEX($N$4:$Q$4,MATCH(V2853,N2853:Q2853,0)))</f>
        <v/>
      </c>
      <c r="X2853" s="19" t="str">
        <f aca="false">IF(COUNT(N2853:Q2853)&lt;2,"",SMALL(N2853:Q2853,2))</f>
        <v/>
      </c>
      <c r="Y2853" s="26" t="str">
        <f aca="false">IF(OR(V2853="",M2853=0),"",V2853/M2853-1)</f>
        <v/>
      </c>
      <c r="Z2853" s="26" t="str">
        <f aca="false">IF(OR(V2853="",L2853=""),"",V2853/(L2853*E2853)-1)</f>
        <v/>
      </c>
      <c r="AA2853" s="16" t="str">
        <f aca="false">IF(V2853="","SEM OFERTA",IF(OR(Y2853&gt;Premissas!$B$11,Y2853&lt;Premissas!$B$12),"VERIFICAR - UNIDADE/EMBALAGEM",IF(Y2853&gt;Premissas!$B$6,"NÃO COMPRAR - REAJUSTE &gt;5%","COMPRAR")))</f>
        <v>SEM OFERTA</v>
      </c>
      <c r="AB2853" s="18" t="str">
        <f aca="false">IF(W2853="DIMEC",S2853,IF(W2853="MEDCENTRO",U2853,""))</f>
        <v/>
      </c>
      <c r="AC2853" s="18" t="n">
        <f aca="false">IF(AA2853&lt;&gt;"COMPRAR",0,IF(AB2853="",I2853,MIN(I2853,AB2853)))</f>
        <v>0</v>
      </c>
      <c r="AD2853" s="19" t="n">
        <f aca="false">IF(AC2853&gt;0,AC2853*V2853,0)</f>
        <v>0</v>
      </c>
      <c r="AE2853" s="19" t="n">
        <f aca="false">IF(AC2853&gt;0,(M2853-V2853)*AC2853,0)</f>
        <v>0</v>
      </c>
      <c r="AF2853" s="16" t="str">
        <f aca="false">IF(AA2853&lt;&gt;"COMPRAR","",IF(AB2853="",IF(X2853="","",IF(X2853-V2853&lt;0.01,"EMPATE TÉCNICO","")),IF(AB2853&lt;I2853,"ESTOQUE INSUFICIENTE",IF(X2853="","",IF(X2853-V2853&lt;0.01,"EMPATE TÉCNICO","")))))</f>
        <v/>
      </c>
      <c r="AG2853" s="16" t="s">
        <v>328</v>
      </c>
      <c r="AH2853" s="16" t="s">
        <v>528</v>
      </c>
    </row>
    <row r="2854" customFormat="false" ht="15" hidden="false" customHeight="false" outlineLevel="0" collapsed="false">
      <c r="A2854" s="16" t="s">
        <v>8947</v>
      </c>
      <c r="B2854" s="17" t="s">
        <v>8948</v>
      </c>
      <c r="C2854" s="16" t="s">
        <v>8949</v>
      </c>
      <c r="D2854" s="16" t="s">
        <v>8950</v>
      </c>
      <c r="E2854" s="18" t="n">
        <v>1</v>
      </c>
      <c r="F2854" s="16" t="s">
        <v>41</v>
      </c>
      <c r="G2854" s="18" t="n">
        <v>3</v>
      </c>
      <c r="H2854" s="16" t="n">
        <v>6.2</v>
      </c>
      <c r="I2854" s="18" t="n">
        <v>14</v>
      </c>
      <c r="J2854" s="19" t="n">
        <v>33.35</v>
      </c>
      <c r="K2854" s="19" t="n">
        <v>33.35</v>
      </c>
      <c r="L2854" s="19" t="n">
        <v>33.35</v>
      </c>
      <c r="M2854" s="19" t="n">
        <f aca="false">IF(J2854&gt;0,J2854,K2854)*E2854</f>
        <v>33.35</v>
      </c>
      <c r="N2854" s="20"/>
      <c r="O2854" s="21" t="str">
        <f aca="false">IF(R2854="","",ROUND(R2854*(1-Premissas!$B$4),4))</f>
        <v/>
      </c>
      <c r="P2854" s="22"/>
      <c r="Q2854" s="22"/>
      <c r="R2854" s="23"/>
      <c r="S2854" s="24"/>
      <c r="T2854" s="24"/>
      <c r="U2854" s="25"/>
      <c r="V2854" s="19" t="str">
        <f aca="false">IF(COUNT(N2854:Q2854)=0,"",MIN(N2854:Q2854))</f>
        <v/>
      </c>
      <c r="W2854" s="16" t="str">
        <f aca="false">IF(V2854="","",INDEX($N$4:$Q$4,MATCH(V2854,N2854:Q2854,0)))</f>
        <v/>
      </c>
      <c r="X2854" s="19" t="str">
        <f aca="false">IF(COUNT(N2854:Q2854)&lt;2,"",SMALL(N2854:Q2854,2))</f>
        <v/>
      </c>
      <c r="Y2854" s="26" t="str">
        <f aca="false">IF(OR(V2854="",M2854=0),"",V2854/M2854-1)</f>
        <v/>
      </c>
      <c r="Z2854" s="26" t="str">
        <f aca="false">IF(OR(V2854="",L2854=""),"",V2854/(L2854*E2854)-1)</f>
        <v/>
      </c>
      <c r="AA2854" s="16" t="str">
        <f aca="false">IF(V2854="","SEM OFERTA",IF(OR(Y2854&gt;Premissas!$B$11,Y2854&lt;Premissas!$B$12),"VERIFICAR - UNIDADE/EMBALAGEM",IF(Y2854&gt;Premissas!$B$6,"NÃO COMPRAR - REAJUSTE &gt;5%","COMPRAR")))</f>
        <v>SEM OFERTA</v>
      </c>
      <c r="AB2854" s="18" t="str">
        <f aca="false">IF(W2854="DIMEC",S2854,IF(W2854="MEDCENTRO",U2854,""))</f>
        <v/>
      </c>
      <c r="AC2854" s="18" t="n">
        <f aca="false">IF(AA2854&lt;&gt;"COMPRAR",0,IF(AB2854="",I2854,MIN(I2854,AB2854)))</f>
        <v>0</v>
      </c>
      <c r="AD2854" s="19" t="n">
        <f aca="false">IF(AC2854&gt;0,AC2854*V2854,0)</f>
        <v>0</v>
      </c>
      <c r="AE2854" s="19" t="n">
        <f aca="false">IF(AC2854&gt;0,(M2854-V2854)*AC2854,0)</f>
        <v>0</v>
      </c>
      <c r="AF2854" s="16" t="str">
        <f aca="false">IF(AA2854&lt;&gt;"COMPRAR","",IF(AB2854="",IF(X2854="","",IF(X2854-V2854&lt;0.01,"EMPATE TÉCNICO","")),IF(AB2854&lt;I2854,"ESTOQUE INSUFICIENTE",IF(X2854="","",IF(X2854-V2854&lt;0.01,"EMPATE TÉCNICO","")))))</f>
        <v/>
      </c>
      <c r="AG2854" s="16" t="s">
        <v>547</v>
      </c>
      <c r="AH2854" s="16" t="s">
        <v>528</v>
      </c>
    </row>
    <row r="2855" customFormat="false" ht="15" hidden="false" customHeight="false" outlineLevel="0" collapsed="false">
      <c r="A2855" s="16" t="s">
        <v>8951</v>
      </c>
      <c r="B2855" s="17" t="s">
        <v>8952</v>
      </c>
      <c r="C2855" s="16" t="s">
        <v>8953</v>
      </c>
      <c r="D2855" s="16" t="s">
        <v>8954</v>
      </c>
      <c r="E2855" s="18" t="n">
        <v>1</v>
      </c>
      <c r="F2855" s="16" t="s">
        <v>41</v>
      </c>
      <c r="G2855" s="18" t="n">
        <v>1</v>
      </c>
      <c r="H2855" s="16" t="n">
        <v>1.6</v>
      </c>
      <c r="I2855" s="18" t="n">
        <v>4</v>
      </c>
      <c r="J2855" s="19" t="n">
        <v>59.9728571428571</v>
      </c>
      <c r="K2855" s="19" t="n">
        <v>59.9728571428571</v>
      </c>
      <c r="L2855" s="19" t="n">
        <v>59.9729</v>
      </c>
      <c r="M2855" s="19" t="n">
        <f aca="false">IF(J2855&gt;0,J2855,K2855)*E2855</f>
        <v>59.9728571428571</v>
      </c>
      <c r="N2855" s="20"/>
      <c r="O2855" s="21" t="str">
        <f aca="false">IF(R2855="","",ROUND(R2855*(1-Premissas!$B$4),4))</f>
        <v/>
      </c>
      <c r="P2855" s="22"/>
      <c r="Q2855" s="22"/>
      <c r="R2855" s="23"/>
      <c r="S2855" s="24"/>
      <c r="T2855" s="24"/>
      <c r="U2855" s="25"/>
      <c r="V2855" s="19" t="str">
        <f aca="false">IF(COUNT(N2855:Q2855)=0,"",MIN(N2855:Q2855))</f>
        <v/>
      </c>
      <c r="W2855" s="16" t="str">
        <f aca="false">IF(V2855="","",INDEX($N$4:$Q$4,MATCH(V2855,N2855:Q2855,0)))</f>
        <v/>
      </c>
      <c r="X2855" s="19" t="str">
        <f aca="false">IF(COUNT(N2855:Q2855)&lt;2,"",SMALL(N2855:Q2855,2))</f>
        <v/>
      </c>
      <c r="Y2855" s="26" t="str">
        <f aca="false">IF(OR(V2855="",M2855=0),"",V2855/M2855-1)</f>
        <v/>
      </c>
      <c r="Z2855" s="26" t="str">
        <f aca="false">IF(OR(V2855="",L2855=""),"",V2855/(L2855*E2855)-1)</f>
        <v/>
      </c>
      <c r="AA2855" s="16" t="str">
        <f aca="false">IF(V2855="","SEM OFERTA",IF(OR(Y2855&gt;Premissas!$B$11,Y2855&lt;Premissas!$B$12),"VERIFICAR - UNIDADE/EMBALAGEM",IF(Y2855&gt;Premissas!$B$6,"NÃO COMPRAR - REAJUSTE &gt;5%","COMPRAR")))</f>
        <v>SEM OFERTA</v>
      </c>
      <c r="AB2855" s="18" t="str">
        <f aca="false">IF(W2855="DIMEC",S2855,IF(W2855="MEDCENTRO",U2855,""))</f>
        <v/>
      </c>
      <c r="AC2855" s="18" t="n">
        <f aca="false">IF(AA2855&lt;&gt;"COMPRAR",0,IF(AB2855="",I2855,MIN(I2855,AB2855)))</f>
        <v>0</v>
      </c>
      <c r="AD2855" s="19" t="n">
        <f aca="false">IF(AC2855&gt;0,AC2855*V2855,0)</f>
        <v>0</v>
      </c>
      <c r="AE2855" s="19" t="n">
        <f aca="false">IF(AC2855&gt;0,(M2855-V2855)*AC2855,0)</f>
        <v>0</v>
      </c>
      <c r="AF2855" s="16" t="str">
        <f aca="false">IF(AA2855&lt;&gt;"COMPRAR","",IF(AB2855="",IF(X2855="","",IF(X2855-V2855&lt;0.01,"EMPATE TÉCNICO","")),IF(AB2855&lt;I2855,"ESTOQUE INSUFICIENTE",IF(X2855="","",IF(X2855-V2855&lt;0.01,"EMPATE TÉCNICO","")))))</f>
        <v/>
      </c>
      <c r="AG2855" s="16" t="s">
        <v>547</v>
      </c>
      <c r="AH2855" s="16" t="s">
        <v>528</v>
      </c>
    </row>
    <row r="2856" customFormat="false" ht="15" hidden="false" customHeight="false" outlineLevel="0" collapsed="false">
      <c r="A2856" s="16" t="s">
        <v>8955</v>
      </c>
      <c r="B2856" s="17" t="s">
        <v>8956</v>
      </c>
      <c r="C2856" s="16" t="s">
        <v>8957</v>
      </c>
      <c r="D2856" s="16" t="s">
        <v>546</v>
      </c>
      <c r="E2856" s="18" t="n">
        <v>1</v>
      </c>
      <c r="F2856" s="16" t="s">
        <v>43</v>
      </c>
      <c r="G2856" s="18" t="n">
        <v>0</v>
      </c>
      <c r="H2856" s="16" t="n">
        <v>0.2</v>
      </c>
      <c r="I2856" s="18" t="n">
        <v>1</v>
      </c>
      <c r="J2856" s="19" t="n">
        <v>40.24</v>
      </c>
      <c r="K2856" s="19" t="n">
        <v>40.24</v>
      </c>
      <c r="L2856" s="19" t="n">
        <v>40.24</v>
      </c>
      <c r="M2856" s="19" t="n">
        <f aca="false">IF(J2856&gt;0,J2856,K2856)*E2856</f>
        <v>40.24</v>
      </c>
      <c r="N2856" s="20"/>
      <c r="O2856" s="21" t="str">
        <f aca="false">IF(R2856="","",ROUND(R2856*(1-Premissas!$B$4),4))</f>
        <v/>
      </c>
      <c r="P2856" s="22"/>
      <c r="Q2856" s="22"/>
      <c r="R2856" s="23"/>
      <c r="S2856" s="24"/>
      <c r="T2856" s="24"/>
      <c r="U2856" s="25"/>
      <c r="V2856" s="19" t="str">
        <f aca="false">IF(COUNT(N2856:Q2856)=0,"",MIN(N2856:Q2856))</f>
        <v/>
      </c>
      <c r="W2856" s="16" t="str">
        <f aca="false">IF(V2856="","",INDEX($N$4:$Q$4,MATCH(V2856,N2856:Q2856,0)))</f>
        <v/>
      </c>
      <c r="X2856" s="19" t="str">
        <f aca="false">IF(COUNT(N2856:Q2856)&lt;2,"",SMALL(N2856:Q2856,2))</f>
        <v/>
      </c>
      <c r="Y2856" s="26" t="str">
        <f aca="false">IF(OR(V2856="",M2856=0),"",V2856/M2856-1)</f>
        <v/>
      </c>
      <c r="Z2856" s="26" t="str">
        <f aca="false">IF(OR(V2856="",L2856=""),"",V2856/(L2856*E2856)-1)</f>
        <v/>
      </c>
      <c r="AA2856" s="16" t="str">
        <f aca="false">IF(V2856="","SEM OFERTA",IF(OR(Y2856&gt;Premissas!$B$11,Y2856&lt;Premissas!$B$12),"VERIFICAR - UNIDADE/EMBALAGEM",IF(Y2856&gt;Premissas!$B$6,"NÃO COMPRAR - REAJUSTE &gt;5%","COMPRAR")))</f>
        <v>SEM OFERTA</v>
      </c>
      <c r="AB2856" s="18" t="str">
        <f aca="false">IF(W2856="DIMEC",S2856,IF(W2856="MEDCENTRO",U2856,""))</f>
        <v/>
      </c>
      <c r="AC2856" s="18" t="n">
        <f aca="false">IF(AA2856&lt;&gt;"COMPRAR",0,IF(AB2856="",I2856,MIN(I2856,AB2856)))</f>
        <v>0</v>
      </c>
      <c r="AD2856" s="19" t="n">
        <f aca="false">IF(AC2856&gt;0,AC2856*V2856,0)</f>
        <v>0</v>
      </c>
      <c r="AE2856" s="19" t="n">
        <f aca="false">IF(AC2856&gt;0,(M2856-V2856)*AC2856,0)</f>
        <v>0</v>
      </c>
      <c r="AF2856" s="16" t="str">
        <f aca="false">IF(AA2856&lt;&gt;"COMPRAR","",IF(AB2856="",IF(X2856="","",IF(X2856-V2856&lt;0.01,"EMPATE TÉCNICO","")),IF(AB2856&lt;I2856,"ESTOQUE INSUFICIENTE",IF(X2856="","",IF(X2856-V2856&lt;0.01,"EMPATE TÉCNICO","")))))</f>
        <v/>
      </c>
      <c r="AG2856" s="16" t="s">
        <v>547</v>
      </c>
      <c r="AH2856" s="16" t="s">
        <v>528</v>
      </c>
    </row>
    <row r="2857" customFormat="false" ht="15" hidden="false" customHeight="false" outlineLevel="0" collapsed="false">
      <c r="A2857" s="16" t="s">
        <v>8958</v>
      </c>
      <c r="B2857" s="17" t="s">
        <v>8959</v>
      </c>
      <c r="C2857" s="16" t="s">
        <v>8960</v>
      </c>
      <c r="D2857" s="16" t="s">
        <v>527</v>
      </c>
      <c r="E2857" s="18" t="n">
        <v>1</v>
      </c>
      <c r="F2857" s="16" t="s">
        <v>43</v>
      </c>
      <c r="G2857" s="18" t="n">
        <v>0</v>
      </c>
      <c r="H2857" s="16" t="n">
        <v>3.2</v>
      </c>
      <c r="I2857" s="18" t="n">
        <v>9</v>
      </c>
      <c r="J2857" s="19" t="n">
        <v>10.7921666666667</v>
      </c>
      <c r="K2857" s="19" t="n">
        <v>10.7921666666667</v>
      </c>
      <c r="L2857" s="19" t="n">
        <v>10.7922</v>
      </c>
      <c r="M2857" s="19" t="n">
        <f aca="false">IF(J2857&gt;0,J2857,K2857)*E2857</f>
        <v>10.7921666666667</v>
      </c>
      <c r="N2857" s="20"/>
      <c r="O2857" s="21" t="str">
        <f aca="false">IF(R2857="","",ROUND(R2857*(1-Premissas!$B$4),4))</f>
        <v/>
      </c>
      <c r="P2857" s="22"/>
      <c r="Q2857" s="22"/>
      <c r="R2857" s="23"/>
      <c r="S2857" s="24"/>
      <c r="T2857" s="24"/>
      <c r="U2857" s="25"/>
      <c r="V2857" s="19" t="str">
        <f aca="false">IF(COUNT(N2857:Q2857)=0,"",MIN(N2857:Q2857))</f>
        <v/>
      </c>
      <c r="W2857" s="16" t="str">
        <f aca="false">IF(V2857="","",INDEX($N$4:$Q$4,MATCH(V2857,N2857:Q2857,0)))</f>
        <v/>
      </c>
      <c r="X2857" s="19" t="str">
        <f aca="false">IF(COUNT(N2857:Q2857)&lt;2,"",SMALL(N2857:Q2857,2))</f>
        <v/>
      </c>
      <c r="Y2857" s="26" t="str">
        <f aca="false">IF(OR(V2857="",M2857=0),"",V2857/M2857-1)</f>
        <v/>
      </c>
      <c r="Z2857" s="26" t="str">
        <f aca="false">IF(OR(V2857="",L2857=""),"",V2857/(L2857*E2857)-1)</f>
        <v/>
      </c>
      <c r="AA2857" s="16" t="str">
        <f aca="false">IF(V2857="","SEM OFERTA",IF(OR(Y2857&gt;Premissas!$B$11,Y2857&lt;Premissas!$B$12),"VERIFICAR - UNIDADE/EMBALAGEM",IF(Y2857&gt;Premissas!$B$6,"NÃO COMPRAR - REAJUSTE &gt;5%","COMPRAR")))</f>
        <v>SEM OFERTA</v>
      </c>
      <c r="AB2857" s="18" t="str">
        <f aca="false">IF(W2857="DIMEC",S2857,IF(W2857="MEDCENTRO",U2857,""))</f>
        <v/>
      </c>
      <c r="AC2857" s="18" t="n">
        <f aca="false">IF(AA2857&lt;&gt;"COMPRAR",0,IF(AB2857="",I2857,MIN(I2857,AB2857)))</f>
        <v>0</v>
      </c>
      <c r="AD2857" s="19" t="n">
        <f aca="false">IF(AC2857&gt;0,AC2857*V2857,0)</f>
        <v>0</v>
      </c>
      <c r="AE2857" s="19" t="n">
        <f aca="false">IF(AC2857&gt;0,(M2857-V2857)*AC2857,0)</f>
        <v>0</v>
      </c>
      <c r="AF2857" s="16" t="str">
        <f aca="false">IF(AA2857&lt;&gt;"COMPRAR","",IF(AB2857="",IF(X2857="","",IF(X2857-V2857&lt;0.01,"EMPATE TÉCNICO","")),IF(AB2857&lt;I2857,"ESTOQUE INSUFICIENTE",IF(X2857="","",IF(X2857-V2857&lt;0.01,"EMPATE TÉCNICO","")))))</f>
        <v/>
      </c>
      <c r="AG2857" s="16" t="s">
        <v>547</v>
      </c>
      <c r="AH2857" s="16" t="s">
        <v>528</v>
      </c>
    </row>
    <row r="2858" customFormat="false" ht="15" hidden="false" customHeight="false" outlineLevel="0" collapsed="false">
      <c r="A2858" s="16" t="s">
        <v>8961</v>
      </c>
      <c r="B2858" s="17" t="s">
        <v>8962</v>
      </c>
      <c r="C2858" s="16" t="s">
        <v>857</v>
      </c>
      <c r="D2858" s="16" t="s">
        <v>527</v>
      </c>
      <c r="E2858" s="18" t="n">
        <v>1</v>
      </c>
      <c r="F2858" s="16" t="s">
        <v>43</v>
      </c>
      <c r="G2858" s="18" t="n">
        <v>0</v>
      </c>
      <c r="H2858" s="16" t="n">
        <v>0.1</v>
      </c>
      <c r="I2858" s="18" t="n">
        <v>1</v>
      </c>
      <c r="J2858" s="19" t="n">
        <v>7.53</v>
      </c>
      <c r="K2858" s="19" t="n">
        <v>7.53</v>
      </c>
      <c r="L2858" s="19" t="n">
        <v>7.53</v>
      </c>
      <c r="M2858" s="19" t="n">
        <f aca="false">IF(J2858&gt;0,J2858,K2858)*E2858</f>
        <v>7.53</v>
      </c>
      <c r="N2858" s="20"/>
      <c r="O2858" s="21" t="str">
        <f aca="false">IF(R2858="","",ROUND(R2858*(1-Premissas!$B$4),4))</f>
        <v/>
      </c>
      <c r="P2858" s="22"/>
      <c r="Q2858" s="22"/>
      <c r="R2858" s="23"/>
      <c r="S2858" s="24"/>
      <c r="T2858" s="24"/>
      <c r="U2858" s="25"/>
      <c r="V2858" s="19" t="str">
        <f aca="false">IF(COUNT(N2858:Q2858)=0,"",MIN(N2858:Q2858))</f>
        <v/>
      </c>
      <c r="W2858" s="16" t="str">
        <f aca="false">IF(V2858="","",INDEX($N$4:$Q$4,MATCH(V2858,N2858:Q2858,0)))</f>
        <v/>
      </c>
      <c r="X2858" s="19" t="str">
        <f aca="false">IF(COUNT(N2858:Q2858)&lt;2,"",SMALL(N2858:Q2858,2))</f>
        <v/>
      </c>
      <c r="Y2858" s="26" t="str">
        <f aca="false">IF(OR(V2858="",M2858=0),"",V2858/M2858-1)</f>
        <v/>
      </c>
      <c r="Z2858" s="26" t="str">
        <f aca="false">IF(OR(V2858="",L2858=""),"",V2858/(L2858*E2858)-1)</f>
        <v/>
      </c>
      <c r="AA2858" s="16" t="str">
        <f aca="false">IF(V2858="","SEM OFERTA",IF(OR(Y2858&gt;Premissas!$B$11,Y2858&lt;Premissas!$B$12),"VERIFICAR - UNIDADE/EMBALAGEM",IF(Y2858&gt;Premissas!$B$6,"NÃO COMPRAR - REAJUSTE &gt;5%","COMPRAR")))</f>
        <v>SEM OFERTA</v>
      </c>
      <c r="AB2858" s="18" t="str">
        <f aca="false">IF(W2858="DIMEC",S2858,IF(W2858="MEDCENTRO",U2858,""))</f>
        <v/>
      </c>
      <c r="AC2858" s="18" t="n">
        <f aca="false">IF(AA2858&lt;&gt;"COMPRAR",0,IF(AB2858="",I2858,MIN(I2858,AB2858)))</f>
        <v>0</v>
      </c>
      <c r="AD2858" s="19" t="n">
        <f aca="false">IF(AC2858&gt;0,AC2858*V2858,0)</f>
        <v>0</v>
      </c>
      <c r="AE2858" s="19" t="n">
        <f aca="false">IF(AC2858&gt;0,(M2858-V2858)*AC2858,0)</f>
        <v>0</v>
      </c>
      <c r="AF2858" s="16" t="str">
        <f aca="false">IF(AA2858&lt;&gt;"COMPRAR","",IF(AB2858="",IF(X2858="","",IF(X2858-V2858&lt;0.01,"EMPATE TÉCNICO","")),IF(AB2858&lt;I2858,"ESTOQUE INSUFICIENTE",IF(X2858="","",IF(X2858-V2858&lt;0.01,"EMPATE TÉCNICO","")))))</f>
        <v/>
      </c>
      <c r="AG2858" s="16" t="s">
        <v>328</v>
      </c>
      <c r="AH2858" s="16" t="s">
        <v>528</v>
      </c>
    </row>
    <row r="2859" customFormat="false" ht="15" hidden="false" customHeight="false" outlineLevel="0" collapsed="false">
      <c r="A2859" s="16" t="s">
        <v>8963</v>
      </c>
      <c r="B2859" s="17" t="s">
        <v>8964</v>
      </c>
      <c r="C2859" s="16" t="s">
        <v>8965</v>
      </c>
      <c r="D2859" s="16" t="s">
        <v>563</v>
      </c>
      <c r="E2859" s="18" t="n">
        <v>1</v>
      </c>
      <c r="F2859" s="16" t="s">
        <v>43</v>
      </c>
      <c r="G2859" s="18" t="n">
        <v>0</v>
      </c>
      <c r="H2859" s="16" t="n">
        <v>2.1</v>
      </c>
      <c r="I2859" s="18" t="n">
        <v>6</v>
      </c>
      <c r="J2859" s="19" t="n">
        <v>5.43</v>
      </c>
      <c r="K2859" s="19" t="n">
        <v>5.43</v>
      </c>
      <c r="L2859" s="19" t="n">
        <v>5.43</v>
      </c>
      <c r="M2859" s="19" t="n">
        <f aca="false">IF(J2859&gt;0,J2859,K2859)*E2859</f>
        <v>5.43</v>
      </c>
      <c r="N2859" s="20"/>
      <c r="O2859" s="21" t="str">
        <f aca="false">IF(R2859="","",ROUND(R2859*(1-Premissas!$B$4),4))</f>
        <v/>
      </c>
      <c r="P2859" s="22"/>
      <c r="Q2859" s="22"/>
      <c r="R2859" s="23"/>
      <c r="S2859" s="24"/>
      <c r="T2859" s="24"/>
      <c r="U2859" s="25"/>
      <c r="V2859" s="19" t="str">
        <f aca="false">IF(COUNT(N2859:Q2859)=0,"",MIN(N2859:Q2859))</f>
        <v/>
      </c>
      <c r="W2859" s="16" t="str">
        <f aca="false">IF(V2859="","",INDEX($N$4:$Q$4,MATCH(V2859,N2859:Q2859,0)))</f>
        <v/>
      </c>
      <c r="X2859" s="19" t="str">
        <f aca="false">IF(COUNT(N2859:Q2859)&lt;2,"",SMALL(N2859:Q2859,2))</f>
        <v/>
      </c>
      <c r="Y2859" s="26" t="str">
        <f aca="false">IF(OR(V2859="",M2859=0),"",V2859/M2859-1)</f>
        <v/>
      </c>
      <c r="Z2859" s="26" t="str">
        <f aca="false">IF(OR(V2859="",L2859=""),"",V2859/(L2859*E2859)-1)</f>
        <v/>
      </c>
      <c r="AA2859" s="16" t="str">
        <f aca="false">IF(V2859="","SEM OFERTA",IF(OR(Y2859&gt;Premissas!$B$11,Y2859&lt;Premissas!$B$12),"VERIFICAR - UNIDADE/EMBALAGEM",IF(Y2859&gt;Premissas!$B$6,"NÃO COMPRAR - REAJUSTE &gt;5%","COMPRAR")))</f>
        <v>SEM OFERTA</v>
      </c>
      <c r="AB2859" s="18" t="str">
        <f aca="false">IF(W2859="DIMEC",S2859,IF(W2859="MEDCENTRO",U2859,""))</f>
        <v/>
      </c>
      <c r="AC2859" s="18" t="n">
        <f aca="false">IF(AA2859&lt;&gt;"COMPRAR",0,IF(AB2859="",I2859,MIN(I2859,AB2859)))</f>
        <v>0</v>
      </c>
      <c r="AD2859" s="19" t="n">
        <f aca="false">IF(AC2859&gt;0,AC2859*V2859,0)</f>
        <v>0</v>
      </c>
      <c r="AE2859" s="19" t="n">
        <f aca="false">IF(AC2859&gt;0,(M2859-V2859)*AC2859,0)</f>
        <v>0</v>
      </c>
      <c r="AF2859" s="16" t="str">
        <f aca="false">IF(AA2859&lt;&gt;"COMPRAR","",IF(AB2859="",IF(X2859="","",IF(X2859-V2859&lt;0.01,"EMPATE TÉCNICO","")),IF(AB2859&lt;I2859,"ESTOQUE INSUFICIENTE",IF(X2859="","",IF(X2859-V2859&lt;0.01,"EMPATE TÉCNICO","")))))</f>
        <v/>
      </c>
      <c r="AG2859" s="16" t="s">
        <v>564</v>
      </c>
      <c r="AH2859" s="16" t="s">
        <v>528</v>
      </c>
    </row>
    <row r="2860" customFormat="false" ht="15" hidden="false" customHeight="false" outlineLevel="0" collapsed="false">
      <c r="A2860" s="16" t="s">
        <v>8966</v>
      </c>
      <c r="B2860" s="17" t="s">
        <v>8967</v>
      </c>
      <c r="C2860" s="16" t="s">
        <v>8968</v>
      </c>
      <c r="D2860" s="16" t="s">
        <v>563</v>
      </c>
      <c r="E2860" s="18" t="n">
        <v>1</v>
      </c>
      <c r="F2860" s="16" t="s">
        <v>41</v>
      </c>
      <c r="G2860" s="18" t="n">
        <v>1</v>
      </c>
      <c r="H2860" s="16" t="n">
        <v>4.4</v>
      </c>
      <c r="I2860" s="18" t="n">
        <v>11</v>
      </c>
      <c r="J2860" s="19" t="n">
        <v>7.99</v>
      </c>
      <c r="K2860" s="19" t="n">
        <v>7.99</v>
      </c>
      <c r="L2860" s="19" t="n">
        <v>7.99</v>
      </c>
      <c r="M2860" s="19" t="n">
        <f aca="false">IF(J2860&gt;0,J2860,K2860)*E2860</f>
        <v>7.99</v>
      </c>
      <c r="N2860" s="20"/>
      <c r="O2860" s="21" t="str">
        <f aca="false">IF(R2860="","",ROUND(R2860*(1-Premissas!$B$4),4))</f>
        <v/>
      </c>
      <c r="P2860" s="22"/>
      <c r="Q2860" s="22"/>
      <c r="R2860" s="23"/>
      <c r="S2860" s="24"/>
      <c r="T2860" s="24"/>
      <c r="U2860" s="25"/>
      <c r="V2860" s="19" t="str">
        <f aca="false">IF(COUNT(N2860:Q2860)=0,"",MIN(N2860:Q2860))</f>
        <v/>
      </c>
      <c r="W2860" s="16" t="str">
        <f aca="false">IF(V2860="","",INDEX($N$4:$Q$4,MATCH(V2860,N2860:Q2860,0)))</f>
        <v/>
      </c>
      <c r="X2860" s="19" t="str">
        <f aca="false">IF(COUNT(N2860:Q2860)&lt;2,"",SMALL(N2860:Q2860,2))</f>
        <v/>
      </c>
      <c r="Y2860" s="26" t="str">
        <f aca="false">IF(OR(V2860="",M2860=0),"",V2860/M2860-1)</f>
        <v/>
      </c>
      <c r="Z2860" s="26" t="str">
        <f aca="false">IF(OR(V2860="",L2860=""),"",V2860/(L2860*E2860)-1)</f>
        <v/>
      </c>
      <c r="AA2860" s="16" t="str">
        <f aca="false">IF(V2860="","SEM OFERTA",IF(OR(Y2860&gt;Premissas!$B$11,Y2860&lt;Premissas!$B$12),"VERIFICAR - UNIDADE/EMBALAGEM",IF(Y2860&gt;Premissas!$B$6,"NÃO COMPRAR - REAJUSTE &gt;5%","COMPRAR")))</f>
        <v>SEM OFERTA</v>
      </c>
      <c r="AB2860" s="18" t="str">
        <f aca="false">IF(W2860="DIMEC",S2860,IF(W2860="MEDCENTRO",U2860,""))</f>
        <v/>
      </c>
      <c r="AC2860" s="18" t="n">
        <f aca="false">IF(AA2860&lt;&gt;"COMPRAR",0,IF(AB2860="",I2860,MIN(I2860,AB2860)))</f>
        <v>0</v>
      </c>
      <c r="AD2860" s="19" t="n">
        <f aca="false">IF(AC2860&gt;0,AC2860*V2860,0)</f>
        <v>0</v>
      </c>
      <c r="AE2860" s="19" t="n">
        <f aca="false">IF(AC2860&gt;0,(M2860-V2860)*AC2860,0)</f>
        <v>0</v>
      </c>
      <c r="AF2860" s="16" t="str">
        <f aca="false">IF(AA2860&lt;&gt;"COMPRAR","",IF(AB2860="",IF(X2860="","",IF(X2860-V2860&lt;0.01,"EMPATE TÉCNICO","")),IF(AB2860&lt;I2860,"ESTOQUE INSUFICIENTE",IF(X2860="","",IF(X2860-V2860&lt;0.01,"EMPATE TÉCNICO","")))))</f>
        <v/>
      </c>
      <c r="AG2860" s="16" t="s">
        <v>564</v>
      </c>
      <c r="AH2860" s="16" t="s">
        <v>528</v>
      </c>
    </row>
    <row r="2861" customFormat="false" ht="15" hidden="false" customHeight="false" outlineLevel="0" collapsed="false">
      <c r="A2861" s="16" t="s">
        <v>8969</v>
      </c>
      <c r="B2861" s="17" t="s">
        <v>8970</v>
      </c>
      <c r="C2861" s="16" t="s">
        <v>8971</v>
      </c>
      <c r="D2861" s="16" t="s">
        <v>563</v>
      </c>
      <c r="E2861" s="18" t="n">
        <v>1</v>
      </c>
      <c r="F2861" s="16" t="s">
        <v>41</v>
      </c>
      <c r="G2861" s="18" t="n">
        <v>15</v>
      </c>
      <c r="H2861" s="16" t="n">
        <v>9.6</v>
      </c>
      <c r="I2861" s="18" t="n">
        <v>10</v>
      </c>
      <c r="J2861" s="19" t="n">
        <v>5.43</v>
      </c>
      <c r="K2861" s="19" t="n">
        <v>5.43</v>
      </c>
      <c r="L2861" s="19" t="n">
        <v>5.43</v>
      </c>
      <c r="M2861" s="19" t="n">
        <f aca="false">IF(J2861&gt;0,J2861,K2861)*E2861</f>
        <v>5.43</v>
      </c>
      <c r="N2861" s="20"/>
      <c r="O2861" s="21" t="str">
        <f aca="false">IF(R2861="","",ROUND(R2861*(1-Premissas!$B$4),4))</f>
        <v/>
      </c>
      <c r="P2861" s="22"/>
      <c r="Q2861" s="22"/>
      <c r="R2861" s="23"/>
      <c r="S2861" s="24"/>
      <c r="T2861" s="24"/>
      <c r="U2861" s="25"/>
      <c r="V2861" s="19" t="str">
        <f aca="false">IF(COUNT(N2861:Q2861)=0,"",MIN(N2861:Q2861))</f>
        <v/>
      </c>
      <c r="W2861" s="16" t="str">
        <f aca="false">IF(V2861="","",INDEX($N$4:$Q$4,MATCH(V2861,N2861:Q2861,0)))</f>
        <v/>
      </c>
      <c r="X2861" s="19" t="str">
        <f aca="false">IF(COUNT(N2861:Q2861)&lt;2,"",SMALL(N2861:Q2861,2))</f>
        <v/>
      </c>
      <c r="Y2861" s="26" t="str">
        <f aca="false">IF(OR(V2861="",M2861=0),"",V2861/M2861-1)</f>
        <v/>
      </c>
      <c r="Z2861" s="26" t="str">
        <f aca="false">IF(OR(V2861="",L2861=""),"",V2861/(L2861*E2861)-1)</f>
        <v/>
      </c>
      <c r="AA2861" s="16" t="str">
        <f aca="false">IF(V2861="","SEM OFERTA",IF(OR(Y2861&gt;Premissas!$B$11,Y2861&lt;Premissas!$B$12),"VERIFICAR - UNIDADE/EMBALAGEM",IF(Y2861&gt;Premissas!$B$6,"NÃO COMPRAR - REAJUSTE &gt;5%","COMPRAR")))</f>
        <v>SEM OFERTA</v>
      </c>
      <c r="AB2861" s="18" t="str">
        <f aca="false">IF(W2861="DIMEC",S2861,IF(W2861="MEDCENTRO",U2861,""))</f>
        <v/>
      </c>
      <c r="AC2861" s="18" t="n">
        <f aca="false">IF(AA2861&lt;&gt;"COMPRAR",0,IF(AB2861="",I2861,MIN(I2861,AB2861)))</f>
        <v>0</v>
      </c>
      <c r="AD2861" s="19" t="n">
        <f aca="false">IF(AC2861&gt;0,AC2861*V2861,0)</f>
        <v>0</v>
      </c>
      <c r="AE2861" s="19" t="n">
        <f aca="false">IF(AC2861&gt;0,(M2861-V2861)*AC2861,0)</f>
        <v>0</v>
      </c>
      <c r="AF2861" s="16" t="str">
        <f aca="false">IF(AA2861&lt;&gt;"COMPRAR","",IF(AB2861="",IF(X2861="","",IF(X2861-V2861&lt;0.01,"EMPATE TÉCNICO","")),IF(AB2861&lt;I2861,"ESTOQUE INSUFICIENTE",IF(X2861="","",IF(X2861-V2861&lt;0.01,"EMPATE TÉCNICO","")))))</f>
        <v/>
      </c>
      <c r="AG2861" s="16" t="s">
        <v>564</v>
      </c>
      <c r="AH2861" s="16" t="s">
        <v>528</v>
      </c>
    </row>
    <row r="2862" customFormat="false" ht="15" hidden="false" customHeight="false" outlineLevel="0" collapsed="false">
      <c r="A2862" s="16" t="s">
        <v>8972</v>
      </c>
      <c r="B2862" s="17" t="s">
        <v>8973</v>
      </c>
      <c r="C2862" s="16" t="s">
        <v>8974</v>
      </c>
      <c r="D2862" s="16" t="s">
        <v>563</v>
      </c>
      <c r="E2862" s="18" t="n">
        <v>1</v>
      </c>
      <c r="F2862" s="16" t="s">
        <v>41</v>
      </c>
      <c r="G2862" s="18" t="n">
        <v>16</v>
      </c>
      <c r="H2862" s="16" t="n">
        <v>10.7</v>
      </c>
      <c r="I2862" s="18" t="n">
        <v>12</v>
      </c>
      <c r="J2862" s="19" t="n">
        <v>8.81</v>
      </c>
      <c r="K2862" s="19" t="n">
        <v>8.81</v>
      </c>
      <c r="L2862" s="19" t="n">
        <v>8.81</v>
      </c>
      <c r="M2862" s="19" t="n">
        <f aca="false">IF(J2862&gt;0,J2862,K2862)*E2862</f>
        <v>8.81</v>
      </c>
      <c r="N2862" s="20"/>
      <c r="O2862" s="21" t="str">
        <f aca="false">IF(R2862="","",ROUND(R2862*(1-Premissas!$B$4),4))</f>
        <v/>
      </c>
      <c r="P2862" s="22"/>
      <c r="Q2862" s="22"/>
      <c r="R2862" s="23"/>
      <c r="S2862" s="24"/>
      <c r="T2862" s="24"/>
      <c r="U2862" s="25"/>
      <c r="V2862" s="19" t="str">
        <f aca="false">IF(COUNT(N2862:Q2862)=0,"",MIN(N2862:Q2862))</f>
        <v/>
      </c>
      <c r="W2862" s="16" t="str">
        <f aca="false">IF(V2862="","",INDEX($N$4:$Q$4,MATCH(V2862,N2862:Q2862,0)))</f>
        <v/>
      </c>
      <c r="X2862" s="19" t="str">
        <f aca="false">IF(COUNT(N2862:Q2862)&lt;2,"",SMALL(N2862:Q2862,2))</f>
        <v/>
      </c>
      <c r="Y2862" s="26" t="str">
        <f aca="false">IF(OR(V2862="",M2862=0),"",V2862/M2862-1)</f>
        <v/>
      </c>
      <c r="Z2862" s="26" t="str">
        <f aca="false">IF(OR(V2862="",L2862=""),"",V2862/(L2862*E2862)-1)</f>
        <v/>
      </c>
      <c r="AA2862" s="16" t="str">
        <f aca="false">IF(V2862="","SEM OFERTA",IF(OR(Y2862&gt;Premissas!$B$11,Y2862&lt;Premissas!$B$12),"VERIFICAR - UNIDADE/EMBALAGEM",IF(Y2862&gt;Premissas!$B$6,"NÃO COMPRAR - REAJUSTE &gt;5%","COMPRAR")))</f>
        <v>SEM OFERTA</v>
      </c>
      <c r="AB2862" s="18" t="str">
        <f aca="false">IF(W2862="DIMEC",S2862,IF(W2862="MEDCENTRO",U2862,""))</f>
        <v/>
      </c>
      <c r="AC2862" s="18" t="n">
        <f aca="false">IF(AA2862&lt;&gt;"COMPRAR",0,IF(AB2862="",I2862,MIN(I2862,AB2862)))</f>
        <v>0</v>
      </c>
      <c r="AD2862" s="19" t="n">
        <f aca="false">IF(AC2862&gt;0,AC2862*V2862,0)</f>
        <v>0</v>
      </c>
      <c r="AE2862" s="19" t="n">
        <f aca="false">IF(AC2862&gt;0,(M2862-V2862)*AC2862,0)</f>
        <v>0</v>
      </c>
      <c r="AF2862" s="16" t="str">
        <f aca="false">IF(AA2862&lt;&gt;"COMPRAR","",IF(AB2862="",IF(X2862="","",IF(X2862-V2862&lt;0.01,"EMPATE TÉCNICO","")),IF(AB2862&lt;I2862,"ESTOQUE INSUFICIENTE",IF(X2862="","",IF(X2862-V2862&lt;0.01,"EMPATE TÉCNICO","")))))</f>
        <v/>
      </c>
      <c r="AG2862" s="16" t="s">
        <v>564</v>
      </c>
      <c r="AH2862" s="16" t="s">
        <v>528</v>
      </c>
    </row>
    <row r="2863" customFormat="false" ht="15" hidden="false" customHeight="false" outlineLevel="0" collapsed="false">
      <c r="A2863" s="16" t="s">
        <v>8975</v>
      </c>
      <c r="B2863" s="17" t="s">
        <v>8976</v>
      </c>
      <c r="C2863" s="16" t="s">
        <v>866</v>
      </c>
      <c r="D2863" s="16" t="s">
        <v>8717</v>
      </c>
      <c r="E2863" s="18" t="n">
        <v>1</v>
      </c>
      <c r="F2863" s="16" t="s">
        <v>43</v>
      </c>
      <c r="G2863" s="18" t="n">
        <v>0</v>
      </c>
      <c r="H2863" s="16" t="n">
        <v>0.1</v>
      </c>
      <c r="I2863" s="18" t="n">
        <v>1</v>
      </c>
      <c r="J2863" s="19" t="n">
        <v>6.79</v>
      </c>
      <c r="K2863" s="19" t="n">
        <v>6.79</v>
      </c>
      <c r="L2863" s="19" t="n">
        <v>6.79</v>
      </c>
      <c r="M2863" s="19" t="n">
        <f aca="false">IF(J2863&gt;0,J2863,K2863)*E2863</f>
        <v>6.79</v>
      </c>
      <c r="N2863" s="20"/>
      <c r="O2863" s="21" t="str">
        <f aca="false">IF(R2863="","",ROUND(R2863*(1-Premissas!$B$4),4))</f>
        <v/>
      </c>
      <c r="P2863" s="22"/>
      <c r="Q2863" s="22"/>
      <c r="R2863" s="23"/>
      <c r="S2863" s="24"/>
      <c r="T2863" s="24"/>
      <c r="U2863" s="25"/>
      <c r="V2863" s="19" t="str">
        <f aca="false">IF(COUNT(N2863:Q2863)=0,"",MIN(N2863:Q2863))</f>
        <v/>
      </c>
      <c r="W2863" s="16" t="str">
        <f aca="false">IF(V2863="","",INDEX($N$4:$Q$4,MATCH(V2863,N2863:Q2863,0)))</f>
        <v/>
      </c>
      <c r="X2863" s="19" t="str">
        <f aca="false">IF(COUNT(N2863:Q2863)&lt;2,"",SMALL(N2863:Q2863,2))</f>
        <v/>
      </c>
      <c r="Y2863" s="26" t="str">
        <f aca="false">IF(OR(V2863="",M2863=0),"",V2863/M2863-1)</f>
        <v/>
      </c>
      <c r="Z2863" s="26" t="str">
        <f aca="false">IF(OR(V2863="",L2863=""),"",V2863/(L2863*E2863)-1)</f>
        <v/>
      </c>
      <c r="AA2863" s="16" t="str">
        <f aca="false">IF(V2863="","SEM OFERTA",IF(OR(Y2863&gt;Premissas!$B$11,Y2863&lt;Premissas!$B$12),"VERIFICAR - UNIDADE/EMBALAGEM",IF(Y2863&gt;Premissas!$B$6,"NÃO COMPRAR - REAJUSTE &gt;5%","COMPRAR")))</f>
        <v>SEM OFERTA</v>
      </c>
      <c r="AB2863" s="18" t="str">
        <f aca="false">IF(W2863="DIMEC",S2863,IF(W2863="MEDCENTRO",U2863,""))</f>
        <v/>
      </c>
      <c r="AC2863" s="18" t="n">
        <f aca="false">IF(AA2863&lt;&gt;"COMPRAR",0,IF(AB2863="",I2863,MIN(I2863,AB2863)))</f>
        <v>0</v>
      </c>
      <c r="AD2863" s="19" t="n">
        <f aca="false">IF(AC2863&gt;0,AC2863*V2863,0)</f>
        <v>0</v>
      </c>
      <c r="AE2863" s="19" t="n">
        <f aca="false">IF(AC2863&gt;0,(M2863-V2863)*AC2863,0)</f>
        <v>0</v>
      </c>
      <c r="AF2863" s="16" t="str">
        <f aca="false">IF(AA2863&lt;&gt;"COMPRAR","",IF(AB2863="",IF(X2863="","",IF(X2863-V2863&lt;0.01,"EMPATE TÉCNICO","")),IF(AB2863&lt;I2863,"ESTOQUE INSUFICIENTE",IF(X2863="","",IF(X2863-V2863&lt;0.01,"EMPATE TÉCNICO","")))))</f>
        <v/>
      </c>
      <c r="AG2863" s="16" t="s">
        <v>482</v>
      </c>
      <c r="AH2863" s="16" t="s">
        <v>528</v>
      </c>
    </row>
    <row r="2864" customFormat="false" ht="15" hidden="false" customHeight="false" outlineLevel="0" collapsed="false">
      <c r="A2864" s="16" t="s">
        <v>8977</v>
      </c>
      <c r="B2864" s="17" t="s">
        <v>8978</v>
      </c>
      <c r="C2864" s="16" t="s">
        <v>866</v>
      </c>
      <c r="D2864" s="16" t="s">
        <v>621</v>
      </c>
      <c r="E2864" s="18" t="n">
        <v>1</v>
      </c>
      <c r="F2864" s="16" t="s">
        <v>41</v>
      </c>
      <c r="G2864" s="18" t="n">
        <v>9</v>
      </c>
      <c r="H2864" s="16" t="n">
        <v>10.6</v>
      </c>
      <c r="I2864" s="18" t="n">
        <v>19</v>
      </c>
      <c r="J2864" s="19" t="n">
        <v>4.83</v>
      </c>
      <c r="K2864" s="19" t="n">
        <v>4.83</v>
      </c>
      <c r="L2864" s="19" t="n">
        <v>4.83</v>
      </c>
      <c r="M2864" s="19" t="n">
        <f aca="false">IF(J2864&gt;0,J2864,K2864)*E2864</f>
        <v>4.83</v>
      </c>
      <c r="N2864" s="20"/>
      <c r="O2864" s="21" t="str">
        <f aca="false">IF(R2864="","",ROUND(R2864*(1-Premissas!$B$4),4))</f>
        <v/>
      </c>
      <c r="P2864" s="22"/>
      <c r="Q2864" s="22"/>
      <c r="R2864" s="23"/>
      <c r="S2864" s="24"/>
      <c r="T2864" s="24"/>
      <c r="U2864" s="25"/>
      <c r="V2864" s="19" t="str">
        <f aca="false">IF(COUNT(N2864:Q2864)=0,"",MIN(N2864:Q2864))</f>
        <v/>
      </c>
      <c r="W2864" s="16" t="str">
        <f aca="false">IF(V2864="","",INDEX($N$4:$Q$4,MATCH(V2864,N2864:Q2864,0)))</f>
        <v/>
      </c>
      <c r="X2864" s="19" t="str">
        <f aca="false">IF(COUNT(N2864:Q2864)&lt;2,"",SMALL(N2864:Q2864,2))</f>
        <v/>
      </c>
      <c r="Y2864" s="26" t="str">
        <f aca="false">IF(OR(V2864="",M2864=0),"",V2864/M2864-1)</f>
        <v/>
      </c>
      <c r="Z2864" s="26" t="str">
        <f aca="false">IF(OR(V2864="",L2864=""),"",V2864/(L2864*E2864)-1)</f>
        <v/>
      </c>
      <c r="AA2864" s="16" t="str">
        <f aca="false">IF(V2864="","SEM OFERTA",IF(OR(Y2864&gt;Premissas!$B$11,Y2864&lt;Premissas!$B$12),"VERIFICAR - UNIDADE/EMBALAGEM",IF(Y2864&gt;Premissas!$B$6,"NÃO COMPRAR - REAJUSTE &gt;5%","COMPRAR")))</f>
        <v>SEM OFERTA</v>
      </c>
      <c r="AB2864" s="18" t="str">
        <f aca="false">IF(W2864="DIMEC",S2864,IF(W2864="MEDCENTRO",U2864,""))</f>
        <v/>
      </c>
      <c r="AC2864" s="18" t="n">
        <f aca="false">IF(AA2864&lt;&gt;"COMPRAR",0,IF(AB2864="",I2864,MIN(I2864,AB2864)))</f>
        <v>0</v>
      </c>
      <c r="AD2864" s="19" t="n">
        <f aca="false">IF(AC2864&gt;0,AC2864*V2864,0)</f>
        <v>0</v>
      </c>
      <c r="AE2864" s="19" t="n">
        <f aca="false">IF(AC2864&gt;0,(M2864-V2864)*AC2864,0)</f>
        <v>0</v>
      </c>
      <c r="AF2864" s="16" t="str">
        <f aca="false">IF(AA2864&lt;&gt;"COMPRAR","",IF(AB2864="",IF(X2864="","",IF(X2864-V2864&lt;0.01,"EMPATE TÉCNICO","")),IF(AB2864&lt;I2864,"ESTOQUE INSUFICIENTE",IF(X2864="","",IF(X2864-V2864&lt;0.01,"EMPATE TÉCNICO","")))))</f>
        <v/>
      </c>
      <c r="AG2864" s="16" t="s">
        <v>490</v>
      </c>
      <c r="AH2864" s="16" t="s">
        <v>528</v>
      </c>
    </row>
    <row r="2865" customFormat="false" ht="15" hidden="false" customHeight="false" outlineLevel="0" collapsed="false">
      <c r="A2865" s="16" t="s">
        <v>8979</v>
      </c>
      <c r="B2865" s="17" t="s">
        <v>8980</v>
      </c>
      <c r="C2865" s="16" t="s">
        <v>8981</v>
      </c>
      <c r="D2865" s="16" t="s">
        <v>417</v>
      </c>
      <c r="E2865" s="18" t="n">
        <v>1</v>
      </c>
      <c r="F2865" s="16" t="s">
        <v>41</v>
      </c>
      <c r="G2865" s="18" t="n">
        <v>11</v>
      </c>
      <c r="H2865" s="16" t="n">
        <v>10.4</v>
      </c>
      <c r="I2865" s="18" t="n">
        <v>16</v>
      </c>
      <c r="J2865" s="19" t="n">
        <v>7.89153846153846</v>
      </c>
      <c r="K2865" s="19" t="n">
        <v>7.89153846153846</v>
      </c>
      <c r="L2865" s="19" t="n">
        <v>7.8915</v>
      </c>
      <c r="M2865" s="19" t="n">
        <f aca="false">IF(J2865&gt;0,J2865,K2865)*E2865</f>
        <v>7.89153846153846</v>
      </c>
      <c r="N2865" s="20"/>
      <c r="O2865" s="21" t="str">
        <f aca="false">IF(R2865="","",ROUND(R2865*(1-Premissas!$B$4),4))</f>
        <v/>
      </c>
      <c r="P2865" s="22"/>
      <c r="Q2865" s="22"/>
      <c r="R2865" s="23"/>
      <c r="S2865" s="24"/>
      <c r="T2865" s="24"/>
      <c r="U2865" s="25"/>
      <c r="V2865" s="19" t="str">
        <f aca="false">IF(COUNT(N2865:Q2865)=0,"",MIN(N2865:Q2865))</f>
        <v/>
      </c>
      <c r="W2865" s="16" t="str">
        <f aca="false">IF(V2865="","",INDEX($N$4:$Q$4,MATCH(V2865,N2865:Q2865,0)))</f>
        <v/>
      </c>
      <c r="X2865" s="19" t="str">
        <f aca="false">IF(COUNT(N2865:Q2865)&lt;2,"",SMALL(N2865:Q2865,2))</f>
        <v/>
      </c>
      <c r="Y2865" s="26" t="str">
        <f aca="false">IF(OR(V2865="",M2865=0),"",V2865/M2865-1)</f>
        <v/>
      </c>
      <c r="Z2865" s="26" t="str">
        <f aca="false">IF(OR(V2865="",L2865=""),"",V2865/(L2865*E2865)-1)</f>
        <v/>
      </c>
      <c r="AA2865" s="16" t="str">
        <f aca="false">IF(V2865="","SEM OFERTA",IF(OR(Y2865&gt;Premissas!$B$11,Y2865&lt;Premissas!$B$12),"VERIFICAR - UNIDADE/EMBALAGEM",IF(Y2865&gt;Premissas!$B$6,"NÃO COMPRAR - REAJUSTE &gt;5%","COMPRAR")))</f>
        <v>SEM OFERTA</v>
      </c>
      <c r="AB2865" s="18" t="str">
        <f aca="false">IF(W2865="DIMEC",S2865,IF(W2865="MEDCENTRO",U2865,""))</f>
        <v/>
      </c>
      <c r="AC2865" s="18" t="n">
        <f aca="false">IF(AA2865&lt;&gt;"COMPRAR",0,IF(AB2865="",I2865,MIN(I2865,AB2865)))</f>
        <v>0</v>
      </c>
      <c r="AD2865" s="19" t="n">
        <f aca="false">IF(AC2865&gt;0,AC2865*V2865,0)</f>
        <v>0</v>
      </c>
      <c r="AE2865" s="19" t="n">
        <f aca="false">IF(AC2865&gt;0,(M2865-V2865)*AC2865,0)</f>
        <v>0</v>
      </c>
      <c r="AF2865" s="16" t="str">
        <f aca="false">IF(AA2865&lt;&gt;"COMPRAR","",IF(AB2865="",IF(X2865="","",IF(X2865-V2865&lt;0.01,"EMPATE TÉCNICO","")),IF(AB2865&lt;I2865,"ESTOQUE INSUFICIENTE",IF(X2865="","",IF(X2865-V2865&lt;0.01,"EMPATE TÉCNICO","")))))</f>
        <v/>
      </c>
      <c r="AG2865" s="16" t="s">
        <v>418</v>
      </c>
      <c r="AH2865" s="16" t="s">
        <v>528</v>
      </c>
    </row>
    <row r="2866" customFormat="false" ht="15" hidden="false" customHeight="false" outlineLevel="0" collapsed="false">
      <c r="A2866" s="16" t="s">
        <v>8982</v>
      </c>
      <c r="B2866" s="17" t="s">
        <v>8983</v>
      </c>
      <c r="C2866" s="16" t="s">
        <v>8984</v>
      </c>
      <c r="D2866" s="16" t="s">
        <v>637</v>
      </c>
      <c r="E2866" s="18" t="n">
        <v>1</v>
      </c>
      <c r="F2866" s="16" t="s">
        <v>42</v>
      </c>
      <c r="G2866" s="18" t="n">
        <v>0</v>
      </c>
      <c r="H2866" s="16" t="n">
        <v>0.4</v>
      </c>
      <c r="I2866" s="18" t="n">
        <v>1</v>
      </c>
      <c r="J2866" s="19" t="n">
        <v>17.34</v>
      </c>
      <c r="K2866" s="19" t="n">
        <v>17.34</v>
      </c>
      <c r="L2866" s="19" t="n">
        <v>17.34</v>
      </c>
      <c r="M2866" s="19" t="n">
        <f aca="false">IF(J2866&gt;0,J2866,K2866)*E2866</f>
        <v>17.34</v>
      </c>
      <c r="N2866" s="20"/>
      <c r="O2866" s="21" t="str">
        <f aca="false">IF(R2866="","",ROUND(R2866*(1-Premissas!$B$4),4))</f>
        <v/>
      </c>
      <c r="P2866" s="22"/>
      <c r="Q2866" s="22"/>
      <c r="R2866" s="23"/>
      <c r="S2866" s="24"/>
      <c r="T2866" s="24"/>
      <c r="U2866" s="25"/>
      <c r="V2866" s="19" t="str">
        <f aca="false">IF(COUNT(N2866:Q2866)=0,"",MIN(N2866:Q2866))</f>
        <v/>
      </c>
      <c r="W2866" s="16" t="str">
        <f aca="false">IF(V2866="","",INDEX($N$4:$Q$4,MATCH(V2866,N2866:Q2866,0)))</f>
        <v/>
      </c>
      <c r="X2866" s="19" t="str">
        <f aca="false">IF(COUNT(N2866:Q2866)&lt;2,"",SMALL(N2866:Q2866,2))</f>
        <v/>
      </c>
      <c r="Y2866" s="26" t="str">
        <f aca="false">IF(OR(V2866="",M2866=0),"",V2866/M2866-1)</f>
        <v/>
      </c>
      <c r="Z2866" s="26" t="str">
        <f aca="false">IF(OR(V2866="",L2866=""),"",V2866/(L2866*E2866)-1)</f>
        <v/>
      </c>
      <c r="AA2866" s="16" t="str">
        <f aca="false">IF(V2866="","SEM OFERTA",IF(OR(Y2866&gt;Premissas!$B$11,Y2866&lt;Premissas!$B$12),"VERIFICAR - UNIDADE/EMBALAGEM",IF(Y2866&gt;Premissas!$B$6,"NÃO COMPRAR - REAJUSTE &gt;5%","COMPRAR")))</f>
        <v>SEM OFERTA</v>
      </c>
      <c r="AB2866" s="18" t="str">
        <f aca="false">IF(W2866="DIMEC",S2866,IF(W2866="MEDCENTRO",U2866,""))</f>
        <v/>
      </c>
      <c r="AC2866" s="18" t="n">
        <f aca="false">IF(AA2866&lt;&gt;"COMPRAR",0,IF(AB2866="",I2866,MIN(I2866,AB2866)))</f>
        <v>0</v>
      </c>
      <c r="AD2866" s="19" t="n">
        <f aca="false">IF(AC2866&gt;0,AC2866*V2866,0)</f>
        <v>0</v>
      </c>
      <c r="AE2866" s="19" t="n">
        <f aca="false">IF(AC2866&gt;0,(M2866-V2866)*AC2866,0)</f>
        <v>0</v>
      </c>
      <c r="AF2866" s="16" t="str">
        <f aca="false">IF(AA2866&lt;&gt;"COMPRAR","",IF(AB2866="",IF(X2866="","",IF(X2866-V2866&lt;0.01,"EMPATE TÉCNICO","")),IF(AB2866&lt;I2866,"ESTOQUE INSUFICIENTE",IF(X2866="","",IF(X2866-V2866&lt;0.01,"EMPATE TÉCNICO","")))))</f>
        <v/>
      </c>
      <c r="AG2866" s="16" t="s">
        <v>139</v>
      </c>
      <c r="AH2866" s="16" t="s">
        <v>528</v>
      </c>
    </row>
    <row r="2867" customFormat="false" ht="15" hidden="false" customHeight="false" outlineLevel="0" collapsed="false">
      <c r="A2867" s="16" t="s">
        <v>8985</v>
      </c>
      <c r="B2867" s="17" t="s">
        <v>8986</v>
      </c>
      <c r="C2867" s="16" t="s">
        <v>8987</v>
      </c>
      <c r="D2867" s="16" t="s">
        <v>532</v>
      </c>
      <c r="E2867" s="18" t="n">
        <v>1</v>
      </c>
      <c r="F2867" s="16" t="s">
        <v>43</v>
      </c>
      <c r="G2867" s="18" t="n">
        <v>0</v>
      </c>
      <c r="H2867" s="16" t="n">
        <v>0.5</v>
      </c>
      <c r="I2867" s="18" t="n">
        <v>2</v>
      </c>
      <c r="J2867" s="19" t="n">
        <v>6.65</v>
      </c>
      <c r="K2867" s="19" t="n">
        <v>6.65</v>
      </c>
      <c r="L2867" s="19" t="n">
        <v>6.65</v>
      </c>
      <c r="M2867" s="19" t="n">
        <f aca="false">IF(J2867&gt;0,J2867,K2867)*E2867</f>
        <v>6.65</v>
      </c>
      <c r="N2867" s="20"/>
      <c r="O2867" s="21" t="str">
        <f aca="false">IF(R2867="","",ROUND(R2867*(1-Premissas!$B$4),4))</f>
        <v/>
      </c>
      <c r="P2867" s="22"/>
      <c r="Q2867" s="22"/>
      <c r="R2867" s="23"/>
      <c r="S2867" s="24"/>
      <c r="T2867" s="24"/>
      <c r="U2867" s="25"/>
      <c r="V2867" s="19" t="str">
        <f aca="false">IF(COUNT(N2867:Q2867)=0,"",MIN(N2867:Q2867))</f>
        <v/>
      </c>
      <c r="W2867" s="16" t="str">
        <f aca="false">IF(V2867="","",INDEX($N$4:$Q$4,MATCH(V2867,N2867:Q2867,0)))</f>
        <v/>
      </c>
      <c r="X2867" s="19" t="str">
        <f aca="false">IF(COUNT(N2867:Q2867)&lt;2,"",SMALL(N2867:Q2867,2))</f>
        <v/>
      </c>
      <c r="Y2867" s="26" t="str">
        <f aca="false">IF(OR(V2867="",M2867=0),"",V2867/M2867-1)</f>
        <v/>
      </c>
      <c r="Z2867" s="26" t="str">
        <f aca="false">IF(OR(V2867="",L2867=""),"",V2867/(L2867*E2867)-1)</f>
        <v/>
      </c>
      <c r="AA2867" s="16" t="str">
        <f aca="false">IF(V2867="","SEM OFERTA",IF(OR(Y2867&gt;Premissas!$B$11,Y2867&lt;Premissas!$B$12),"VERIFICAR - UNIDADE/EMBALAGEM",IF(Y2867&gt;Premissas!$B$6,"NÃO COMPRAR - REAJUSTE &gt;5%","COMPRAR")))</f>
        <v>SEM OFERTA</v>
      </c>
      <c r="AB2867" s="18" t="str">
        <f aca="false">IF(W2867="DIMEC",S2867,IF(W2867="MEDCENTRO",U2867,""))</f>
        <v/>
      </c>
      <c r="AC2867" s="18" t="n">
        <f aca="false">IF(AA2867&lt;&gt;"COMPRAR",0,IF(AB2867="",I2867,MIN(I2867,AB2867)))</f>
        <v>0</v>
      </c>
      <c r="AD2867" s="19" t="n">
        <f aca="false">IF(AC2867&gt;0,AC2867*V2867,0)</f>
        <v>0</v>
      </c>
      <c r="AE2867" s="19" t="n">
        <f aca="false">IF(AC2867&gt;0,(M2867-V2867)*AC2867,0)</f>
        <v>0</v>
      </c>
      <c r="AF2867" s="16" t="str">
        <f aca="false">IF(AA2867&lt;&gt;"COMPRAR","",IF(AB2867="",IF(X2867="","",IF(X2867-V2867&lt;0.01,"EMPATE TÉCNICO","")),IF(AB2867&lt;I2867,"ESTOQUE INSUFICIENTE",IF(X2867="","",IF(X2867-V2867&lt;0.01,"EMPATE TÉCNICO","")))))</f>
        <v/>
      </c>
      <c r="AG2867" s="16" t="s">
        <v>304</v>
      </c>
      <c r="AH2867" s="16" t="s">
        <v>528</v>
      </c>
    </row>
    <row r="2868" customFormat="false" ht="15" hidden="false" customHeight="false" outlineLevel="0" collapsed="false">
      <c r="A2868" s="16" t="s">
        <v>8988</v>
      </c>
      <c r="B2868" s="17" t="s">
        <v>8989</v>
      </c>
      <c r="C2868" s="16" t="s">
        <v>8990</v>
      </c>
      <c r="D2868" s="16" t="s">
        <v>546</v>
      </c>
      <c r="E2868" s="18" t="n">
        <v>1</v>
      </c>
      <c r="F2868" s="16" t="s">
        <v>43</v>
      </c>
      <c r="G2868" s="18" t="n">
        <v>0</v>
      </c>
      <c r="H2868" s="16" t="n">
        <v>0.4</v>
      </c>
      <c r="I2868" s="18" t="n">
        <v>2</v>
      </c>
      <c r="J2868" s="19" t="n">
        <v>6.70833333333333</v>
      </c>
      <c r="K2868" s="19" t="n">
        <v>6.70833333333333</v>
      </c>
      <c r="L2868" s="19" t="n">
        <v>6.7083</v>
      </c>
      <c r="M2868" s="19" t="n">
        <f aca="false">IF(J2868&gt;0,J2868,K2868)*E2868</f>
        <v>6.70833333333333</v>
      </c>
      <c r="N2868" s="20"/>
      <c r="O2868" s="21" t="str">
        <f aca="false">IF(R2868="","",ROUND(R2868*(1-Premissas!$B$4),4))</f>
        <v/>
      </c>
      <c r="P2868" s="22"/>
      <c r="Q2868" s="22"/>
      <c r="R2868" s="23"/>
      <c r="S2868" s="24"/>
      <c r="T2868" s="24"/>
      <c r="U2868" s="25"/>
      <c r="V2868" s="19" t="str">
        <f aca="false">IF(COUNT(N2868:Q2868)=0,"",MIN(N2868:Q2868))</f>
        <v/>
      </c>
      <c r="W2868" s="16" t="str">
        <f aca="false">IF(V2868="","",INDEX($N$4:$Q$4,MATCH(V2868,N2868:Q2868,0)))</f>
        <v/>
      </c>
      <c r="X2868" s="19" t="str">
        <f aca="false">IF(COUNT(N2868:Q2868)&lt;2,"",SMALL(N2868:Q2868,2))</f>
        <v/>
      </c>
      <c r="Y2868" s="26" t="str">
        <f aca="false">IF(OR(V2868="",M2868=0),"",V2868/M2868-1)</f>
        <v/>
      </c>
      <c r="Z2868" s="26" t="str">
        <f aca="false">IF(OR(V2868="",L2868=""),"",V2868/(L2868*E2868)-1)</f>
        <v/>
      </c>
      <c r="AA2868" s="16" t="str">
        <f aca="false">IF(V2868="","SEM OFERTA",IF(OR(Y2868&gt;Premissas!$B$11,Y2868&lt;Premissas!$B$12),"VERIFICAR - UNIDADE/EMBALAGEM",IF(Y2868&gt;Premissas!$B$6,"NÃO COMPRAR - REAJUSTE &gt;5%","COMPRAR")))</f>
        <v>SEM OFERTA</v>
      </c>
      <c r="AB2868" s="18" t="str">
        <f aca="false">IF(W2868="DIMEC",S2868,IF(W2868="MEDCENTRO",U2868,""))</f>
        <v/>
      </c>
      <c r="AC2868" s="18" t="n">
        <f aca="false">IF(AA2868&lt;&gt;"COMPRAR",0,IF(AB2868="",I2868,MIN(I2868,AB2868)))</f>
        <v>0</v>
      </c>
      <c r="AD2868" s="19" t="n">
        <f aca="false">IF(AC2868&gt;0,AC2868*V2868,0)</f>
        <v>0</v>
      </c>
      <c r="AE2868" s="19" t="n">
        <f aca="false">IF(AC2868&gt;0,(M2868-V2868)*AC2868,0)</f>
        <v>0</v>
      </c>
      <c r="AF2868" s="16" t="str">
        <f aca="false">IF(AA2868&lt;&gt;"COMPRAR","",IF(AB2868="",IF(X2868="","",IF(X2868-V2868&lt;0.01,"EMPATE TÉCNICO","")),IF(AB2868&lt;I2868,"ESTOQUE INSUFICIENTE",IF(X2868="","",IF(X2868-V2868&lt;0.01,"EMPATE TÉCNICO","")))))</f>
        <v/>
      </c>
      <c r="AG2868" s="16" t="s">
        <v>547</v>
      </c>
      <c r="AH2868" s="16" t="s">
        <v>528</v>
      </c>
    </row>
    <row r="2869" customFormat="false" ht="15" hidden="false" customHeight="false" outlineLevel="0" collapsed="false">
      <c r="A2869" s="16" t="s">
        <v>8991</v>
      </c>
      <c r="B2869" s="17" t="s">
        <v>8992</v>
      </c>
      <c r="C2869" s="16" t="s">
        <v>8993</v>
      </c>
      <c r="D2869" s="16" t="s">
        <v>559</v>
      </c>
      <c r="E2869" s="18" t="n">
        <v>1</v>
      </c>
      <c r="F2869" s="16" t="s">
        <v>43</v>
      </c>
      <c r="G2869" s="18" t="n">
        <v>0</v>
      </c>
      <c r="H2869" s="16" t="n">
        <v>0.6</v>
      </c>
      <c r="I2869" s="18" t="n">
        <v>2</v>
      </c>
      <c r="J2869" s="19" t="n">
        <v>5.74</v>
      </c>
      <c r="K2869" s="19" t="n">
        <v>5.74</v>
      </c>
      <c r="L2869" s="19" t="n">
        <v>5.74</v>
      </c>
      <c r="M2869" s="19" t="n">
        <f aca="false">IF(J2869&gt;0,J2869,K2869)*E2869</f>
        <v>5.74</v>
      </c>
      <c r="N2869" s="20"/>
      <c r="O2869" s="21" t="str">
        <f aca="false">IF(R2869="","",ROUND(R2869*(1-Premissas!$B$4),4))</f>
        <v/>
      </c>
      <c r="P2869" s="22"/>
      <c r="Q2869" s="22"/>
      <c r="R2869" s="23"/>
      <c r="S2869" s="24"/>
      <c r="T2869" s="24"/>
      <c r="U2869" s="25"/>
      <c r="V2869" s="19" t="str">
        <f aca="false">IF(COUNT(N2869:Q2869)=0,"",MIN(N2869:Q2869))</f>
        <v/>
      </c>
      <c r="W2869" s="16" t="str">
        <f aca="false">IF(V2869="","",INDEX($N$4:$Q$4,MATCH(V2869,N2869:Q2869,0)))</f>
        <v/>
      </c>
      <c r="X2869" s="19" t="str">
        <f aca="false">IF(COUNT(N2869:Q2869)&lt;2,"",SMALL(N2869:Q2869,2))</f>
        <v/>
      </c>
      <c r="Y2869" s="26" t="str">
        <f aca="false">IF(OR(V2869="",M2869=0),"",V2869/M2869-1)</f>
        <v/>
      </c>
      <c r="Z2869" s="26" t="str">
        <f aca="false">IF(OR(V2869="",L2869=""),"",V2869/(L2869*E2869)-1)</f>
        <v/>
      </c>
      <c r="AA2869" s="16" t="str">
        <f aca="false">IF(V2869="","SEM OFERTA",IF(OR(Y2869&gt;Premissas!$B$11,Y2869&lt;Premissas!$B$12),"VERIFICAR - UNIDADE/EMBALAGEM",IF(Y2869&gt;Premissas!$B$6,"NÃO COMPRAR - REAJUSTE &gt;5%","COMPRAR")))</f>
        <v>SEM OFERTA</v>
      </c>
      <c r="AB2869" s="18" t="str">
        <f aca="false">IF(W2869="DIMEC",S2869,IF(W2869="MEDCENTRO",U2869,""))</f>
        <v/>
      </c>
      <c r="AC2869" s="18" t="n">
        <f aca="false">IF(AA2869&lt;&gt;"COMPRAR",0,IF(AB2869="",I2869,MIN(I2869,AB2869)))</f>
        <v>0</v>
      </c>
      <c r="AD2869" s="19" t="n">
        <f aca="false">IF(AC2869&gt;0,AC2869*V2869,0)</f>
        <v>0</v>
      </c>
      <c r="AE2869" s="19" t="n">
        <f aca="false">IF(AC2869&gt;0,(M2869-V2869)*AC2869,0)</f>
        <v>0</v>
      </c>
      <c r="AF2869" s="16" t="str">
        <f aca="false">IF(AA2869&lt;&gt;"COMPRAR","",IF(AB2869="",IF(X2869="","",IF(X2869-V2869&lt;0.01,"EMPATE TÉCNICO","")),IF(AB2869&lt;I2869,"ESTOQUE INSUFICIENTE",IF(X2869="","",IF(X2869-V2869&lt;0.01,"EMPATE TÉCNICO","")))))</f>
        <v/>
      </c>
      <c r="AG2869" s="16" t="s">
        <v>304</v>
      </c>
      <c r="AH2869" s="16" t="s">
        <v>528</v>
      </c>
    </row>
    <row r="2870" customFormat="false" ht="15" hidden="false" customHeight="false" outlineLevel="0" collapsed="false">
      <c r="A2870" s="16" t="s">
        <v>8994</v>
      </c>
      <c r="B2870" s="17" t="s">
        <v>8995</v>
      </c>
      <c r="C2870" s="16" t="s">
        <v>8996</v>
      </c>
      <c r="D2870" s="16" t="s">
        <v>563</v>
      </c>
      <c r="E2870" s="18" t="n">
        <v>1</v>
      </c>
      <c r="F2870" s="16" t="s">
        <v>42</v>
      </c>
      <c r="G2870" s="18" t="n">
        <v>1</v>
      </c>
      <c r="H2870" s="16" t="n">
        <v>0.8</v>
      </c>
      <c r="I2870" s="18" t="n">
        <v>1</v>
      </c>
      <c r="J2870" s="19" t="n">
        <v>16.55</v>
      </c>
      <c r="K2870" s="19" t="n">
        <v>16.55</v>
      </c>
      <c r="L2870" s="19" t="n">
        <v>16.55</v>
      </c>
      <c r="M2870" s="19" t="n">
        <f aca="false">IF(J2870&gt;0,J2870,K2870)*E2870</f>
        <v>16.55</v>
      </c>
      <c r="N2870" s="20"/>
      <c r="O2870" s="21" t="str">
        <f aca="false">IF(R2870="","",ROUND(R2870*(1-Premissas!$B$4),4))</f>
        <v/>
      </c>
      <c r="P2870" s="22"/>
      <c r="Q2870" s="22"/>
      <c r="R2870" s="23"/>
      <c r="S2870" s="24"/>
      <c r="T2870" s="24"/>
      <c r="U2870" s="25"/>
      <c r="V2870" s="19" t="str">
        <f aca="false">IF(COUNT(N2870:Q2870)=0,"",MIN(N2870:Q2870))</f>
        <v/>
      </c>
      <c r="W2870" s="16" t="str">
        <f aca="false">IF(V2870="","",INDEX($N$4:$Q$4,MATCH(V2870,N2870:Q2870,0)))</f>
        <v/>
      </c>
      <c r="X2870" s="19" t="str">
        <f aca="false">IF(COUNT(N2870:Q2870)&lt;2,"",SMALL(N2870:Q2870,2))</f>
        <v/>
      </c>
      <c r="Y2870" s="26" t="str">
        <f aca="false">IF(OR(V2870="",M2870=0),"",V2870/M2870-1)</f>
        <v/>
      </c>
      <c r="Z2870" s="26" t="str">
        <f aca="false">IF(OR(V2870="",L2870=""),"",V2870/(L2870*E2870)-1)</f>
        <v/>
      </c>
      <c r="AA2870" s="16" t="str">
        <f aca="false">IF(V2870="","SEM OFERTA",IF(OR(Y2870&gt;Premissas!$B$11,Y2870&lt;Premissas!$B$12),"VERIFICAR - UNIDADE/EMBALAGEM",IF(Y2870&gt;Premissas!$B$6,"NÃO COMPRAR - REAJUSTE &gt;5%","COMPRAR")))</f>
        <v>SEM OFERTA</v>
      </c>
      <c r="AB2870" s="18" t="str">
        <f aca="false">IF(W2870="DIMEC",S2870,IF(W2870="MEDCENTRO",U2870,""))</f>
        <v/>
      </c>
      <c r="AC2870" s="18" t="n">
        <f aca="false">IF(AA2870&lt;&gt;"COMPRAR",0,IF(AB2870="",I2870,MIN(I2870,AB2870)))</f>
        <v>0</v>
      </c>
      <c r="AD2870" s="19" t="n">
        <f aca="false">IF(AC2870&gt;0,AC2870*V2870,0)</f>
        <v>0</v>
      </c>
      <c r="AE2870" s="19" t="n">
        <f aca="false">IF(AC2870&gt;0,(M2870-V2870)*AC2870,0)</f>
        <v>0</v>
      </c>
      <c r="AF2870" s="16" t="str">
        <f aca="false">IF(AA2870&lt;&gt;"COMPRAR","",IF(AB2870="",IF(X2870="","",IF(X2870-V2870&lt;0.01,"EMPATE TÉCNICO","")),IF(AB2870&lt;I2870,"ESTOQUE INSUFICIENTE",IF(X2870="","",IF(X2870-V2870&lt;0.01,"EMPATE TÉCNICO","")))))</f>
        <v/>
      </c>
      <c r="AG2870" s="16" t="s">
        <v>564</v>
      </c>
      <c r="AH2870" s="16" t="s">
        <v>528</v>
      </c>
    </row>
    <row r="2871" customFormat="false" ht="15" hidden="false" customHeight="false" outlineLevel="0" collapsed="false">
      <c r="A2871" s="16" t="s">
        <v>8997</v>
      </c>
      <c r="B2871" s="17" t="s">
        <v>8998</v>
      </c>
      <c r="C2871" s="16" t="s">
        <v>8999</v>
      </c>
      <c r="D2871" s="16" t="s">
        <v>9000</v>
      </c>
      <c r="E2871" s="18" t="n">
        <v>1</v>
      </c>
      <c r="F2871" s="16" t="s">
        <v>43</v>
      </c>
      <c r="G2871" s="18" t="n">
        <v>0</v>
      </c>
      <c r="H2871" s="16" t="n">
        <v>1.1</v>
      </c>
      <c r="I2871" s="18" t="n">
        <v>3</v>
      </c>
      <c r="J2871" s="19" t="n">
        <v>10.055</v>
      </c>
      <c r="K2871" s="19" t="n">
        <v>10.055</v>
      </c>
      <c r="L2871" s="19" t="n">
        <v>10.055</v>
      </c>
      <c r="M2871" s="19" t="n">
        <f aca="false">IF(J2871&gt;0,J2871,K2871)*E2871</f>
        <v>10.055</v>
      </c>
      <c r="N2871" s="20"/>
      <c r="O2871" s="21" t="str">
        <f aca="false">IF(R2871="","",ROUND(R2871*(1-Premissas!$B$4),4))</f>
        <v/>
      </c>
      <c r="P2871" s="22"/>
      <c r="Q2871" s="22"/>
      <c r="R2871" s="23"/>
      <c r="S2871" s="24"/>
      <c r="T2871" s="24"/>
      <c r="U2871" s="25"/>
      <c r="V2871" s="19" t="str">
        <f aca="false">IF(COUNT(N2871:Q2871)=0,"",MIN(N2871:Q2871))</f>
        <v/>
      </c>
      <c r="W2871" s="16" t="str">
        <f aca="false">IF(V2871="","",INDEX($N$4:$Q$4,MATCH(V2871,N2871:Q2871,0)))</f>
        <v/>
      </c>
      <c r="X2871" s="19" t="str">
        <f aca="false">IF(COUNT(N2871:Q2871)&lt;2,"",SMALL(N2871:Q2871,2))</f>
        <v/>
      </c>
      <c r="Y2871" s="26" t="str">
        <f aca="false">IF(OR(V2871="",M2871=0),"",V2871/M2871-1)</f>
        <v/>
      </c>
      <c r="Z2871" s="26" t="str">
        <f aca="false">IF(OR(V2871="",L2871=""),"",V2871/(L2871*E2871)-1)</f>
        <v/>
      </c>
      <c r="AA2871" s="16" t="str">
        <f aca="false">IF(V2871="","SEM OFERTA",IF(OR(Y2871&gt;Premissas!$B$11,Y2871&lt;Premissas!$B$12),"VERIFICAR - UNIDADE/EMBALAGEM",IF(Y2871&gt;Premissas!$B$6,"NÃO COMPRAR - REAJUSTE &gt;5%","COMPRAR")))</f>
        <v>SEM OFERTA</v>
      </c>
      <c r="AB2871" s="18" t="str">
        <f aca="false">IF(W2871="DIMEC",S2871,IF(W2871="MEDCENTRO",U2871,""))</f>
        <v/>
      </c>
      <c r="AC2871" s="18" t="n">
        <f aca="false">IF(AA2871&lt;&gt;"COMPRAR",0,IF(AB2871="",I2871,MIN(I2871,AB2871)))</f>
        <v>0</v>
      </c>
      <c r="AD2871" s="19" t="n">
        <f aca="false">IF(AC2871&gt;0,AC2871*V2871,0)</f>
        <v>0</v>
      </c>
      <c r="AE2871" s="19" t="n">
        <f aca="false">IF(AC2871&gt;0,(M2871-V2871)*AC2871,0)</f>
        <v>0</v>
      </c>
      <c r="AF2871" s="16" t="str">
        <f aca="false">IF(AA2871&lt;&gt;"COMPRAR","",IF(AB2871="",IF(X2871="","",IF(X2871-V2871&lt;0.01,"EMPATE TÉCNICO","")),IF(AB2871&lt;I2871,"ESTOQUE INSUFICIENTE",IF(X2871="","",IF(X2871-V2871&lt;0.01,"EMPATE TÉCNICO","")))))</f>
        <v/>
      </c>
      <c r="AG2871" s="16" t="s">
        <v>547</v>
      </c>
      <c r="AH2871" s="16" t="s">
        <v>528</v>
      </c>
    </row>
    <row r="2872" customFormat="false" ht="15" hidden="false" customHeight="false" outlineLevel="0" collapsed="false">
      <c r="A2872" s="16" t="s">
        <v>9001</v>
      </c>
      <c r="B2872" s="17" t="s">
        <v>9002</v>
      </c>
      <c r="C2872" s="16" t="s">
        <v>9003</v>
      </c>
      <c r="D2872" s="16" t="s">
        <v>8954</v>
      </c>
      <c r="E2872" s="18" t="n">
        <v>1</v>
      </c>
      <c r="F2872" s="16" t="s">
        <v>42</v>
      </c>
      <c r="G2872" s="18" t="n">
        <v>1</v>
      </c>
      <c r="H2872" s="16" t="n">
        <v>1.3</v>
      </c>
      <c r="I2872" s="18" t="n">
        <v>3</v>
      </c>
      <c r="J2872" s="19" t="n">
        <v>27.95</v>
      </c>
      <c r="K2872" s="19" t="n">
        <v>27.95</v>
      </c>
      <c r="L2872" s="19" t="n">
        <v>27.95</v>
      </c>
      <c r="M2872" s="19" t="n">
        <f aca="false">IF(J2872&gt;0,J2872,K2872)*E2872</f>
        <v>27.95</v>
      </c>
      <c r="N2872" s="20"/>
      <c r="O2872" s="21" t="str">
        <f aca="false">IF(R2872="","",ROUND(R2872*(1-Premissas!$B$4),4))</f>
        <v/>
      </c>
      <c r="P2872" s="22"/>
      <c r="Q2872" s="22"/>
      <c r="R2872" s="23"/>
      <c r="S2872" s="24"/>
      <c r="T2872" s="24"/>
      <c r="U2872" s="25"/>
      <c r="V2872" s="19" t="str">
        <f aca="false">IF(COUNT(N2872:Q2872)=0,"",MIN(N2872:Q2872))</f>
        <v/>
      </c>
      <c r="W2872" s="16" t="str">
        <f aca="false">IF(V2872="","",INDEX($N$4:$Q$4,MATCH(V2872,N2872:Q2872,0)))</f>
        <v/>
      </c>
      <c r="X2872" s="19" t="str">
        <f aca="false">IF(COUNT(N2872:Q2872)&lt;2,"",SMALL(N2872:Q2872,2))</f>
        <v/>
      </c>
      <c r="Y2872" s="26" t="str">
        <f aca="false">IF(OR(V2872="",M2872=0),"",V2872/M2872-1)</f>
        <v/>
      </c>
      <c r="Z2872" s="26" t="str">
        <f aca="false">IF(OR(V2872="",L2872=""),"",V2872/(L2872*E2872)-1)</f>
        <v/>
      </c>
      <c r="AA2872" s="16" t="str">
        <f aca="false">IF(V2872="","SEM OFERTA",IF(OR(Y2872&gt;Premissas!$B$11,Y2872&lt;Premissas!$B$12),"VERIFICAR - UNIDADE/EMBALAGEM",IF(Y2872&gt;Premissas!$B$6,"NÃO COMPRAR - REAJUSTE &gt;5%","COMPRAR")))</f>
        <v>SEM OFERTA</v>
      </c>
      <c r="AB2872" s="18" t="str">
        <f aca="false">IF(W2872="DIMEC",S2872,IF(W2872="MEDCENTRO",U2872,""))</f>
        <v/>
      </c>
      <c r="AC2872" s="18" t="n">
        <f aca="false">IF(AA2872&lt;&gt;"COMPRAR",0,IF(AB2872="",I2872,MIN(I2872,AB2872)))</f>
        <v>0</v>
      </c>
      <c r="AD2872" s="19" t="n">
        <f aca="false">IF(AC2872&gt;0,AC2872*V2872,0)</f>
        <v>0</v>
      </c>
      <c r="AE2872" s="19" t="n">
        <f aca="false">IF(AC2872&gt;0,(M2872-V2872)*AC2872,0)</f>
        <v>0</v>
      </c>
      <c r="AF2872" s="16" t="str">
        <f aca="false">IF(AA2872&lt;&gt;"COMPRAR","",IF(AB2872="",IF(X2872="","",IF(X2872-V2872&lt;0.01,"EMPATE TÉCNICO","")),IF(AB2872&lt;I2872,"ESTOQUE INSUFICIENTE",IF(X2872="","",IF(X2872-V2872&lt;0.01,"EMPATE TÉCNICO","")))))</f>
        <v/>
      </c>
      <c r="AG2872" s="16" t="s">
        <v>547</v>
      </c>
      <c r="AH2872" s="16" t="s">
        <v>528</v>
      </c>
    </row>
    <row r="2873" customFormat="false" ht="15" hidden="false" customHeight="false" outlineLevel="0" collapsed="false">
      <c r="A2873" s="16" t="s">
        <v>9004</v>
      </c>
      <c r="B2873" s="17" t="s">
        <v>9005</v>
      </c>
      <c r="C2873" s="16" t="s">
        <v>9006</v>
      </c>
      <c r="D2873" s="16" t="s">
        <v>546</v>
      </c>
      <c r="E2873" s="18" t="n">
        <v>1</v>
      </c>
      <c r="F2873" s="16" t="s">
        <v>41</v>
      </c>
      <c r="G2873" s="18" t="n">
        <v>8</v>
      </c>
      <c r="H2873" s="16" t="n">
        <v>8.6</v>
      </c>
      <c r="I2873" s="18" t="n">
        <v>14</v>
      </c>
      <c r="J2873" s="19" t="n">
        <v>17.54</v>
      </c>
      <c r="K2873" s="19" t="n">
        <v>17.54</v>
      </c>
      <c r="L2873" s="19" t="n">
        <v>16.73</v>
      </c>
      <c r="M2873" s="19" t="n">
        <f aca="false">IF(J2873&gt;0,J2873,K2873)*E2873</f>
        <v>17.54</v>
      </c>
      <c r="N2873" s="20"/>
      <c r="O2873" s="21" t="str">
        <f aca="false">IF(R2873="","",ROUND(R2873*(1-Premissas!$B$4),4))</f>
        <v/>
      </c>
      <c r="P2873" s="22"/>
      <c r="Q2873" s="22"/>
      <c r="R2873" s="23"/>
      <c r="S2873" s="24"/>
      <c r="T2873" s="24"/>
      <c r="U2873" s="25"/>
      <c r="V2873" s="19" t="str">
        <f aca="false">IF(COUNT(N2873:Q2873)=0,"",MIN(N2873:Q2873))</f>
        <v/>
      </c>
      <c r="W2873" s="16" t="str">
        <f aca="false">IF(V2873="","",INDEX($N$4:$Q$4,MATCH(V2873,N2873:Q2873,0)))</f>
        <v/>
      </c>
      <c r="X2873" s="19" t="str">
        <f aca="false">IF(COUNT(N2873:Q2873)&lt;2,"",SMALL(N2873:Q2873,2))</f>
        <v/>
      </c>
      <c r="Y2873" s="26" t="str">
        <f aca="false">IF(OR(V2873="",M2873=0),"",V2873/M2873-1)</f>
        <v/>
      </c>
      <c r="Z2873" s="26" t="str">
        <f aca="false">IF(OR(V2873="",L2873=""),"",V2873/(L2873*E2873)-1)</f>
        <v/>
      </c>
      <c r="AA2873" s="16" t="str">
        <f aca="false">IF(V2873="","SEM OFERTA",IF(OR(Y2873&gt;Premissas!$B$11,Y2873&lt;Premissas!$B$12),"VERIFICAR - UNIDADE/EMBALAGEM",IF(Y2873&gt;Premissas!$B$6,"NÃO COMPRAR - REAJUSTE &gt;5%","COMPRAR")))</f>
        <v>SEM OFERTA</v>
      </c>
      <c r="AB2873" s="18" t="str">
        <f aca="false">IF(W2873="DIMEC",S2873,IF(W2873="MEDCENTRO",U2873,""))</f>
        <v/>
      </c>
      <c r="AC2873" s="18" t="n">
        <f aca="false">IF(AA2873&lt;&gt;"COMPRAR",0,IF(AB2873="",I2873,MIN(I2873,AB2873)))</f>
        <v>0</v>
      </c>
      <c r="AD2873" s="19" t="n">
        <f aca="false">IF(AC2873&gt;0,AC2873*V2873,0)</f>
        <v>0</v>
      </c>
      <c r="AE2873" s="19" t="n">
        <f aca="false">IF(AC2873&gt;0,(M2873-V2873)*AC2873,0)</f>
        <v>0</v>
      </c>
      <c r="AF2873" s="16" t="str">
        <f aca="false">IF(AA2873&lt;&gt;"COMPRAR","",IF(AB2873="",IF(X2873="","",IF(X2873-V2873&lt;0.01,"EMPATE TÉCNICO","")),IF(AB2873&lt;I2873,"ESTOQUE INSUFICIENTE",IF(X2873="","",IF(X2873-V2873&lt;0.01,"EMPATE TÉCNICO","")))))</f>
        <v/>
      </c>
      <c r="AG2873" s="16" t="s">
        <v>547</v>
      </c>
      <c r="AH2873" s="16" t="s">
        <v>528</v>
      </c>
    </row>
    <row r="2874" customFormat="false" ht="15" hidden="false" customHeight="false" outlineLevel="0" collapsed="false">
      <c r="A2874" s="16" t="s">
        <v>9007</v>
      </c>
      <c r="B2874" s="17" t="s">
        <v>9008</v>
      </c>
      <c r="C2874" s="16" t="s">
        <v>9009</v>
      </c>
      <c r="D2874" s="16" t="s">
        <v>546</v>
      </c>
      <c r="E2874" s="18" t="n">
        <v>1</v>
      </c>
      <c r="F2874" s="16" t="s">
        <v>42</v>
      </c>
      <c r="G2874" s="18" t="n">
        <v>1</v>
      </c>
      <c r="H2874" s="16" t="n">
        <v>3.7</v>
      </c>
      <c r="I2874" s="18" t="n">
        <v>9</v>
      </c>
      <c r="J2874" s="19" t="n">
        <v>8.45</v>
      </c>
      <c r="K2874" s="19" t="n">
        <v>8.45</v>
      </c>
      <c r="L2874" s="19" t="n">
        <v>5.56</v>
      </c>
      <c r="M2874" s="19" t="n">
        <f aca="false">IF(J2874&gt;0,J2874,K2874)*E2874</f>
        <v>8.45</v>
      </c>
      <c r="N2874" s="20"/>
      <c r="O2874" s="21" t="str">
        <f aca="false">IF(R2874="","",ROUND(R2874*(1-Premissas!$B$4),4))</f>
        <v/>
      </c>
      <c r="P2874" s="22"/>
      <c r="Q2874" s="22"/>
      <c r="R2874" s="23"/>
      <c r="S2874" s="24"/>
      <c r="T2874" s="24"/>
      <c r="U2874" s="25"/>
      <c r="V2874" s="19" t="str">
        <f aca="false">IF(COUNT(N2874:Q2874)=0,"",MIN(N2874:Q2874))</f>
        <v/>
      </c>
      <c r="W2874" s="16" t="str">
        <f aca="false">IF(V2874="","",INDEX($N$4:$Q$4,MATCH(V2874,N2874:Q2874,0)))</f>
        <v/>
      </c>
      <c r="X2874" s="19" t="str">
        <f aca="false">IF(COUNT(N2874:Q2874)&lt;2,"",SMALL(N2874:Q2874,2))</f>
        <v/>
      </c>
      <c r="Y2874" s="26" t="str">
        <f aca="false">IF(OR(V2874="",M2874=0),"",V2874/M2874-1)</f>
        <v/>
      </c>
      <c r="Z2874" s="26" t="str">
        <f aca="false">IF(OR(V2874="",L2874=""),"",V2874/(L2874*E2874)-1)</f>
        <v/>
      </c>
      <c r="AA2874" s="16" t="str">
        <f aca="false">IF(V2874="","SEM OFERTA",IF(OR(Y2874&gt;Premissas!$B$11,Y2874&lt;Premissas!$B$12),"VERIFICAR - UNIDADE/EMBALAGEM",IF(Y2874&gt;Premissas!$B$6,"NÃO COMPRAR - REAJUSTE &gt;5%","COMPRAR")))</f>
        <v>SEM OFERTA</v>
      </c>
      <c r="AB2874" s="18" t="str">
        <f aca="false">IF(W2874="DIMEC",S2874,IF(W2874="MEDCENTRO",U2874,""))</f>
        <v/>
      </c>
      <c r="AC2874" s="18" t="n">
        <f aca="false">IF(AA2874&lt;&gt;"COMPRAR",0,IF(AB2874="",I2874,MIN(I2874,AB2874)))</f>
        <v>0</v>
      </c>
      <c r="AD2874" s="19" t="n">
        <f aca="false">IF(AC2874&gt;0,AC2874*V2874,0)</f>
        <v>0</v>
      </c>
      <c r="AE2874" s="19" t="n">
        <f aca="false">IF(AC2874&gt;0,(M2874-V2874)*AC2874,0)</f>
        <v>0</v>
      </c>
      <c r="AF2874" s="16" t="str">
        <f aca="false">IF(AA2874&lt;&gt;"COMPRAR","",IF(AB2874="",IF(X2874="","",IF(X2874-V2874&lt;0.01,"EMPATE TÉCNICO","")),IF(AB2874&lt;I2874,"ESTOQUE INSUFICIENTE",IF(X2874="","",IF(X2874-V2874&lt;0.01,"EMPATE TÉCNICO","")))))</f>
        <v/>
      </c>
      <c r="AG2874" s="16" t="s">
        <v>547</v>
      </c>
      <c r="AH2874" s="16" t="s">
        <v>528</v>
      </c>
    </row>
    <row r="2875" customFormat="false" ht="15" hidden="false" customHeight="false" outlineLevel="0" collapsed="false">
      <c r="A2875" s="16" t="s">
        <v>9010</v>
      </c>
      <c r="B2875" s="17" t="s">
        <v>9011</v>
      </c>
      <c r="C2875" s="16" t="s">
        <v>9012</v>
      </c>
      <c r="D2875" s="16" t="s">
        <v>287</v>
      </c>
      <c r="E2875" s="18" t="n">
        <v>1</v>
      </c>
      <c r="F2875" s="16" t="s">
        <v>42</v>
      </c>
      <c r="G2875" s="18" t="n">
        <v>0</v>
      </c>
      <c r="H2875" s="16" t="n">
        <v>2.6</v>
      </c>
      <c r="I2875" s="18" t="n">
        <v>7</v>
      </c>
      <c r="J2875" s="19" t="n">
        <v>9.94</v>
      </c>
      <c r="K2875" s="19" t="n">
        <v>9.94</v>
      </c>
      <c r="L2875" s="19" t="n">
        <v>9.94</v>
      </c>
      <c r="M2875" s="19" t="n">
        <f aca="false">IF(J2875&gt;0,J2875,K2875)*E2875</f>
        <v>9.94</v>
      </c>
      <c r="N2875" s="20"/>
      <c r="O2875" s="21" t="str">
        <f aca="false">IF(R2875="","",ROUND(R2875*(1-Premissas!$B$4),4))</f>
        <v/>
      </c>
      <c r="P2875" s="22"/>
      <c r="Q2875" s="22"/>
      <c r="R2875" s="23"/>
      <c r="S2875" s="24"/>
      <c r="T2875" s="24"/>
      <c r="U2875" s="25"/>
      <c r="V2875" s="19" t="str">
        <f aca="false">IF(COUNT(N2875:Q2875)=0,"",MIN(N2875:Q2875))</f>
        <v/>
      </c>
      <c r="W2875" s="16" t="str">
        <f aca="false">IF(V2875="","",INDEX($N$4:$Q$4,MATCH(V2875,N2875:Q2875,0)))</f>
        <v/>
      </c>
      <c r="X2875" s="19" t="str">
        <f aca="false">IF(COUNT(N2875:Q2875)&lt;2,"",SMALL(N2875:Q2875,2))</f>
        <v/>
      </c>
      <c r="Y2875" s="26" t="str">
        <f aca="false">IF(OR(V2875="",M2875=0),"",V2875/M2875-1)</f>
        <v/>
      </c>
      <c r="Z2875" s="26" t="str">
        <f aca="false">IF(OR(V2875="",L2875=""),"",V2875/(L2875*E2875)-1)</f>
        <v/>
      </c>
      <c r="AA2875" s="16" t="str">
        <f aca="false">IF(V2875="","SEM OFERTA",IF(OR(Y2875&gt;Premissas!$B$11,Y2875&lt;Premissas!$B$12),"VERIFICAR - UNIDADE/EMBALAGEM",IF(Y2875&gt;Premissas!$B$6,"NÃO COMPRAR - REAJUSTE &gt;5%","COMPRAR")))</f>
        <v>SEM OFERTA</v>
      </c>
      <c r="AB2875" s="18" t="str">
        <f aca="false">IF(W2875="DIMEC",S2875,IF(W2875="MEDCENTRO",U2875,""))</f>
        <v/>
      </c>
      <c r="AC2875" s="18" t="n">
        <f aca="false">IF(AA2875&lt;&gt;"COMPRAR",0,IF(AB2875="",I2875,MIN(I2875,AB2875)))</f>
        <v>0</v>
      </c>
      <c r="AD2875" s="19" t="n">
        <f aca="false">IF(AC2875&gt;0,AC2875*V2875,0)</f>
        <v>0</v>
      </c>
      <c r="AE2875" s="19" t="n">
        <f aca="false">IF(AC2875&gt;0,(M2875-V2875)*AC2875,0)</f>
        <v>0</v>
      </c>
      <c r="AF2875" s="16" t="str">
        <f aca="false">IF(AA2875&lt;&gt;"COMPRAR","",IF(AB2875="",IF(X2875="","",IF(X2875-V2875&lt;0.01,"EMPATE TÉCNICO","")),IF(AB2875&lt;I2875,"ESTOQUE INSUFICIENTE",IF(X2875="","",IF(X2875-V2875&lt;0.01,"EMPATE TÉCNICO","")))))</f>
        <v/>
      </c>
      <c r="AG2875" s="16" t="s">
        <v>139</v>
      </c>
      <c r="AH2875" s="16" t="s">
        <v>528</v>
      </c>
    </row>
    <row r="2876" customFormat="false" ht="15" hidden="false" customHeight="false" outlineLevel="0" collapsed="false">
      <c r="A2876" s="16" t="s">
        <v>9013</v>
      </c>
      <c r="B2876" s="17" t="s">
        <v>9014</v>
      </c>
      <c r="C2876" s="16" t="s">
        <v>9015</v>
      </c>
      <c r="D2876" s="16" t="s">
        <v>1089</v>
      </c>
      <c r="E2876" s="18" t="n">
        <v>1</v>
      </c>
      <c r="F2876" s="16" t="s">
        <v>43</v>
      </c>
      <c r="G2876" s="18" t="n">
        <v>1</v>
      </c>
      <c r="H2876" s="16" t="n">
        <v>1.9</v>
      </c>
      <c r="I2876" s="18" t="n">
        <v>4</v>
      </c>
      <c r="J2876" s="19" t="n">
        <v>5.73</v>
      </c>
      <c r="K2876" s="19" t="n">
        <v>5.73</v>
      </c>
      <c r="L2876" s="19" t="n">
        <v>5.73</v>
      </c>
      <c r="M2876" s="19" t="n">
        <f aca="false">IF(J2876&gt;0,J2876,K2876)*E2876</f>
        <v>5.73</v>
      </c>
      <c r="N2876" s="20"/>
      <c r="O2876" s="21" t="str">
        <f aca="false">IF(R2876="","",ROUND(R2876*(1-Premissas!$B$4),4))</f>
        <v/>
      </c>
      <c r="P2876" s="22"/>
      <c r="Q2876" s="22"/>
      <c r="R2876" s="23"/>
      <c r="S2876" s="24"/>
      <c r="T2876" s="24"/>
      <c r="U2876" s="25"/>
      <c r="V2876" s="19" t="str">
        <f aca="false">IF(COUNT(N2876:Q2876)=0,"",MIN(N2876:Q2876))</f>
        <v/>
      </c>
      <c r="W2876" s="16" t="str">
        <f aca="false">IF(V2876="","",INDEX($N$4:$Q$4,MATCH(V2876,N2876:Q2876,0)))</f>
        <v/>
      </c>
      <c r="X2876" s="19" t="str">
        <f aca="false">IF(COUNT(N2876:Q2876)&lt;2,"",SMALL(N2876:Q2876,2))</f>
        <v/>
      </c>
      <c r="Y2876" s="26" t="str">
        <f aca="false">IF(OR(V2876="",M2876=0),"",V2876/M2876-1)</f>
        <v/>
      </c>
      <c r="Z2876" s="26" t="str">
        <f aca="false">IF(OR(V2876="",L2876=""),"",V2876/(L2876*E2876)-1)</f>
        <v/>
      </c>
      <c r="AA2876" s="16" t="str">
        <f aca="false">IF(V2876="","SEM OFERTA",IF(OR(Y2876&gt;Premissas!$B$11,Y2876&lt;Premissas!$B$12),"VERIFICAR - UNIDADE/EMBALAGEM",IF(Y2876&gt;Premissas!$B$6,"NÃO COMPRAR - REAJUSTE &gt;5%","COMPRAR")))</f>
        <v>SEM OFERTA</v>
      </c>
      <c r="AB2876" s="18" t="str">
        <f aca="false">IF(W2876="DIMEC",S2876,IF(W2876="MEDCENTRO",U2876,""))</f>
        <v/>
      </c>
      <c r="AC2876" s="18" t="n">
        <f aca="false">IF(AA2876&lt;&gt;"COMPRAR",0,IF(AB2876="",I2876,MIN(I2876,AB2876)))</f>
        <v>0</v>
      </c>
      <c r="AD2876" s="19" t="n">
        <f aca="false">IF(AC2876&gt;0,AC2876*V2876,0)</f>
        <v>0</v>
      </c>
      <c r="AE2876" s="19" t="n">
        <f aca="false">IF(AC2876&gt;0,(M2876-V2876)*AC2876,0)</f>
        <v>0</v>
      </c>
      <c r="AF2876" s="16" t="str">
        <f aca="false">IF(AA2876&lt;&gt;"COMPRAR","",IF(AB2876="",IF(X2876="","",IF(X2876-V2876&lt;0.01,"EMPATE TÉCNICO","")),IF(AB2876&lt;I2876,"ESTOQUE INSUFICIENTE",IF(X2876="","",IF(X2876-V2876&lt;0.01,"EMPATE TÉCNICO","")))))</f>
        <v/>
      </c>
      <c r="AG2876" s="16" t="s">
        <v>2415</v>
      </c>
      <c r="AH2876" s="16" t="s">
        <v>528</v>
      </c>
    </row>
    <row r="2877" customFormat="false" ht="15" hidden="false" customHeight="false" outlineLevel="0" collapsed="false">
      <c r="A2877" s="16" t="s">
        <v>9016</v>
      </c>
      <c r="B2877" s="17" t="s">
        <v>9017</v>
      </c>
      <c r="C2877" s="16" t="s">
        <v>9018</v>
      </c>
      <c r="D2877" s="16" t="s">
        <v>559</v>
      </c>
      <c r="E2877" s="18" t="n">
        <v>1</v>
      </c>
      <c r="F2877" s="16" t="s">
        <v>41</v>
      </c>
      <c r="G2877" s="18" t="n">
        <v>0</v>
      </c>
      <c r="H2877" s="16" t="n">
        <v>22.6</v>
      </c>
      <c r="I2877" s="18" t="n">
        <v>59</v>
      </c>
      <c r="J2877" s="19" t="n">
        <v>0.4</v>
      </c>
      <c r="K2877" s="19" t="n">
        <v>0.4</v>
      </c>
      <c r="L2877" s="19" t="n">
        <v>0.4</v>
      </c>
      <c r="M2877" s="19" t="n">
        <f aca="false">IF(J2877&gt;0,J2877,K2877)*E2877</f>
        <v>0.4</v>
      </c>
      <c r="N2877" s="20"/>
      <c r="O2877" s="21" t="str">
        <f aca="false">IF(R2877="","",ROUND(R2877*(1-Premissas!$B$4),4))</f>
        <v/>
      </c>
      <c r="P2877" s="22"/>
      <c r="Q2877" s="22"/>
      <c r="R2877" s="23"/>
      <c r="S2877" s="24"/>
      <c r="T2877" s="24"/>
      <c r="U2877" s="25"/>
      <c r="V2877" s="19" t="str">
        <f aca="false">IF(COUNT(N2877:Q2877)=0,"",MIN(N2877:Q2877))</f>
        <v/>
      </c>
      <c r="W2877" s="16" t="str">
        <f aca="false">IF(V2877="","",INDEX($N$4:$Q$4,MATCH(V2877,N2877:Q2877,0)))</f>
        <v/>
      </c>
      <c r="X2877" s="19" t="str">
        <f aca="false">IF(COUNT(N2877:Q2877)&lt;2,"",SMALL(N2877:Q2877,2))</f>
        <v/>
      </c>
      <c r="Y2877" s="26" t="str">
        <f aca="false">IF(OR(V2877="",M2877=0),"",V2877/M2877-1)</f>
        <v/>
      </c>
      <c r="Z2877" s="26" t="str">
        <f aca="false">IF(OR(V2877="",L2877=""),"",V2877/(L2877*E2877)-1)</f>
        <v/>
      </c>
      <c r="AA2877" s="16" t="str">
        <f aca="false">IF(V2877="","SEM OFERTA",IF(OR(Y2877&gt;Premissas!$B$11,Y2877&lt;Premissas!$B$12),"VERIFICAR - UNIDADE/EMBALAGEM",IF(Y2877&gt;Premissas!$B$6,"NÃO COMPRAR - REAJUSTE &gt;5%","COMPRAR")))</f>
        <v>SEM OFERTA</v>
      </c>
      <c r="AB2877" s="18" t="str">
        <f aca="false">IF(W2877="DIMEC",S2877,IF(W2877="MEDCENTRO",U2877,""))</f>
        <v/>
      </c>
      <c r="AC2877" s="18" t="n">
        <f aca="false">IF(AA2877&lt;&gt;"COMPRAR",0,IF(AB2877="",I2877,MIN(I2877,AB2877)))</f>
        <v>0</v>
      </c>
      <c r="AD2877" s="19" t="n">
        <f aca="false">IF(AC2877&gt;0,AC2877*V2877,0)</f>
        <v>0</v>
      </c>
      <c r="AE2877" s="19" t="n">
        <f aca="false">IF(AC2877&gt;0,(M2877-V2877)*AC2877,0)</f>
        <v>0</v>
      </c>
      <c r="AF2877" s="16" t="str">
        <f aca="false">IF(AA2877&lt;&gt;"COMPRAR","",IF(AB2877="",IF(X2877="","",IF(X2877-V2877&lt;0.01,"EMPATE TÉCNICO","")),IF(AB2877&lt;I2877,"ESTOQUE INSUFICIENTE",IF(X2877="","",IF(X2877-V2877&lt;0.01,"EMPATE TÉCNICO","")))))</f>
        <v/>
      </c>
      <c r="AG2877" s="16" t="s">
        <v>304</v>
      </c>
      <c r="AH2877" s="16" t="s">
        <v>528</v>
      </c>
    </row>
    <row r="2878" customFormat="false" ht="15" hidden="false" customHeight="false" outlineLevel="0" collapsed="false">
      <c r="A2878" s="16" t="s">
        <v>9019</v>
      </c>
      <c r="B2878" s="17" t="s">
        <v>9020</v>
      </c>
      <c r="C2878" s="16" t="s">
        <v>9021</v>
      </c>
      <c r="D2878" s="16" t="s">
        <v>762</v>
      </c>
      <c r="E2878" s="18" t="n">
        <v>1</v>
      </c>
      <c r="F2878" s="16" t="s">
        <v>43</v>
      </c>
      <c r="G2878" s="18" t="n">
        <v>0</v>
      </c>
      <c r="H2878" s="16" t="n">
        <v>39.9</v>
      </c>
      <c r="I2878" s="18" t="n">
        <v>103</v>
      </c>
      <c r="J2878" s="19" t="n">
        <v>3.99</v>
      </c>
      <c r="K2878" s="19" t="n">
        <v>3.99</v>
      </c>
      <c r="L2878" s="19" t="n">
        <v>3.99</v>
      </c>
      <c r="M2878" s="19" t="n">
        <f aca="false">IF(J2878&gt;0,J2878,K2878)*E2878</f>
        <v>3.99</v>
      </c>
      <c r="N2878" s="20"/>
      <c r="O2878" s="21" t="str">
        <f aca="false">IF(R2878="","",ROUND(R2878*(1-Premissas!$B$4),4))</f>
        <v/>
      </c>
      <c r="P2878" s="22"/>
      <c r="Q2878" s="22"/>
      <c r="R2878" s="23"/>
      <c r="S2878" s="24"/>
      <c r="T2878" s="24"/>
      <c r="U2878" s="25"/>
      <c r="V2878" s="19" t="str">
        <f aca="false">IF(COUNT(N2878:Q2878)=0,"",MIN(N2878:Q2878))</f>
        <v/>
      </c>
      <c r="W2878" s="16" t="str">
        <f aca="false">IF(V2878="","",INDEX($N$4:$Q$4,MATCH(V2878,N2878:Q2878,0)))</f>
        <v/>
      </c>
      <c r="X2878" s="19" t="str">
        <f aca="false">IF(COUNT(N2878:Q2878)&lt;2,"",SMALL(N2878:Q2878,2))</f>
        <v/>
      </c>
      <c r="Y2878" s="26" t="str">
        <f aca="false">IF(OR(V2878="",M2878=0),"",V2878/M2878-1)</f>
        <v/>
      </c>
      <c r="Z2878" s="26" t="str">
        <f aca="false">IF(OR(V2878="",L2878=""),"",V2878/(L2878*E2878)-1)</f>
        <v/>
      </c>
      <c r="AA2878" s="16" t="str">
        <f aca="false">IF(V2878="","SEM OFERTA",IF(OR(Y2878&gt;Premissas!$B$11,Y2878&lt;Premissas!$B$12),"VERIFICAR - UNIDADE/EMBALAGEM",IF(Y2878&gt;Premissas!$B$6,"NÃO COMPRAR - REAJUSTE &gt;5%","COMPRAR")))</f>
        <v>SEM OFERTA</v>
      </c>
      <c r="AB2878" s="18" t="str">
        <f aca="false">IF(W2878="DIMEC",S2878,IF(W2878="MEDCENTRO",U2878,""))</f>
        <v/>
      </c>
      <c r="AC2878" s="18" t="n">
        <f aca="false">IF(AA2878&lt;&gt;"COMPRAR",0,IF(AB2878="",I2878,MIN(I2878,AB2878)))</f>
        <v>0</v>
      </c>
      <c r="AD2878" s="19" t="n">
        <f aca="false">IF(AC2878&gt;0,AC2878*V2878,0)</f>
        <v>0</v>
      </c>
      <c r="AE2878" s="19" t="n">
        <f aca="false">IF(AC2878&gt;0,(M2878-V2878)*AC2878,0)</f>
        <v>0</v>
      </c>
      <c r="AF2878" s="16" t="str">
        <f aca="false">IF(AA2878&lt;&gt;"COMPRAR","",IF(AB2878="",IF(X2878="","",IF(X2878-V2878&lt;0.01,"EMPATE TÉCNICO","")),IF(AB2878&lt;I2878,"ESTOQUE INSUFICIENTE",IF(X2878="","",IF(X2878-V2878&lt;0.01,"EMPATE TÉCNICO","")))))</f>
        <v/>
      </c>
      <c r="AG2878" s="16" t="s">
        <v>763</v>
      </c>
      <c r="AH2878" s="16" t="s">
        <v>528</v>
      </c>
    </row>
    <row r="2879" customFormat="false" ht="15" hidden="false" customHeight="false" outlineLevel="0" collapsed="false">
      <c r="A2879" s="16" t="s">
        <v>9022</v>
      </c>
      <c r="B2879" s="17" t="s">
        <v>9023</v>
      </c>
      <c r="C2879" s="16" t="s">
        <v>9024</v>
      </c>
      <c r="D2879" s="16" t="s">
        <v>527</v>
      </c>
      <c r="E2879" s="18" t="n">
        <v>1</v>
      </c>
      <c r="F2879" s="16" t="s">
        <v>41</v>
      </c>
      <c r="G2879" s="18" t="n">
        <v>0</v>
      </c>
      <c r="H2879" s="16" t="n">
        <v>24.9</v>
      </c>
      <c r="I2879" s="18" t="n">
        <v>64</v>
      </c>
      <c r="J2879" s="19" t="n">
        <v>6.98175824175824</v>
      </c>
      <c r="K2879" s="19" t="n">
        <v>6.98175824175824</v>
      </c>
      <c r="L2879" s="19" t="n">
        <v>6.9818</v>
      </c>
      <c r="M2879" s="19" t="n">
        <f aca="false">IF(J2879&gt;0,J2879,K2879)*E2879</f>
        <v>6.98175824175824</v>
      </c>
      <c r="N2879" s="20"/>
      <c r="O2879" s="21" t="str">
        <f aca="false">IF(R2879="","",ROUND(R2879*(1-Premissas!$B$4),4))</f>
        <v/>
      </c>
      <c r="P2879" s="22"/>
      <c r="Q2879" s="22"/>
      <c r="R2879" s="23"/>
      <c r="S2879" s="24"/>
      <c r="T2879" s="24"/>
      <c r="U2879" s="25"/>
      <c r="V2879" s="19" t="str">
        <f aca="false">IF(COUNT(N2879:Q2879)=0,"",MIN(N2879:Q2879))</f>
        <v/>
      </c>
      <c r="W2879" s="16" t="str">
        <f aca="false">IF(V2879="","",INDEX($N$4:$Q$4,MATCH(V2879,N2879:Q2879,0)))</f>
        <v/>
      </c>
      <c r="X2879" s="19" t="str">
        <f aca="false">IF(COUNT(N2879:Q2879)&lt;2,"",SMALL(N2879:Q2879,2))</f>
        <v/>
      </c>
      <c r="Y2879" s="26" t="str">
        <f aca="false">IF(OR(V2879="",M2879=0),"",V2879/M2879-1)</f>
        <v/>
      </c>
      <c r="Z2879" s="26" t="str">
        <f aca="false">IF(OR(V2879="",L2879=""),"",V2879/(L2879*E2879)-1)</f>
        <v/>
      </c>
      <c r="AA2879" s="16" t="str">
        <f aca="false">IF(V2879="","SEM OFERTA",IF(OR(Y2879&gt;Premissas!$B$11,Y2879&lt;Premissas!$B$12),"VERIFICAR - UNIDADE/EMBALAGEM",IF(Y2879&gt;Premissas!$B$6,"NÃO COMPRAR - REAJUSTE &gt;5%","COMPRAR")))</f>
        <v>SEM OFERTA</v>
      </c>
      <c r="AB2879" s="18" t="str">
        <f aca="false">IF(W2879="DIMEC",S2879,IF(W2879="MEDCENTRO",U2879,""))</f>
        <v/>
      </c>
      <c r="AC2879" s="18" t="n">
        <f aca="false">IF(AA2879&lt;&gt;"COMPRAR",0,IF(AB2879="",I2879,MIN(I2879,AB2879)))</f>
        <v>0</v>
      </c>
      <c r="AD2879" s="19" t="n">
        <f aca="false">IF(AC2879&gt;0,AC2879*V2879,0)</f>
        <v>0</v>
      </c>
      <c r="AE2879" s="19" t="n">
        <f aca="false">IF(AC2879&gt;0,(M2879-V2879)*AC2879,0)</f>
        <v>0</v>
      </c>
      <c r="AF2879" s="16" t="str">
        <f aca="false">IF(AA2879&lt;&gt;"COMPRAR","",IF(AB2879="",IF(X2879="","",IF(X2879-V2879&lt;0.01,"EMPATE TÉCNICO","")),IF(AB2879&lt;I2879,"ESTOQUE INSUFICIENTE",IF(X2879="","",IF(X2879-V2879&lt;0.01,"EMPATE TÉCNICO","")))))</f>
        <v/>
      </c>
      <c r="AG2879" s="16" t="s">
        <v>547</v>
      </c>
      <c r="AH2879" s="16" t="s">
        <v>528</v>
      </c>
    </row>
    <row r="2880" customFormat="false" ht="15" hidden="false" customHeight="false" outlineLevel="0" collapsed="false">
      <c r="A2880" s="16" t="s">
        <v>9025</v>
      </c>
      <c r="B2880" s="17" t="s">
        <v>9026</v>
      </c>
      <c r="C2880" s="16" t="s">
        <v>9027</v>
      </c>
      <c r="D2880" s="16" t="s">
        <v>9028</v>
      </c>
      <c r="E2880" s="18" t="n">
        <v>1</v>
      </c>
      <c r="F2880" s="16" t="s">
        <v>43</v>
      </c>
      <c r="G2880" s="18" t="n">
        <v>0</v>
      </c>
      <c r="H2880" s="16" t="n">
        <v>9.2</v>
      </c>
      <c r="I2880" s="18" t="n">
        <v>24</v>
      </c>
      <c r="J2880" s="19" t="n">
        <v>0</v>
      </c>
      <c r="K2880" s="19" t="n">
        <v>1.47</v>
      </c>
      <c r="L2880" s="19"/>
      <c r="M2880" s="19" t="n">
        <f aca="false">IF(J2880&gt;0,J2880,K2880)*E2880</f>
        <v>1.47</v>
      </c>
      <c r="N2880" s="20"/>
      <c r="O2880" s="21" t="str">
        <f aca="false">IF(R2880="","",ROUND(R2880*(1-Premissas!$B$4),4))</f>
        <v/>
      </c>
      <c r="P2880" s="22"/>
      <c r="Q2880" s="22"/>
      <c r="R2880" s="23"/>
      <c r="S2880" s="24"/>
      <c r="T2880" s="24"/>
      <c r="U2880" s="25"/>
      <c r="V2880" s="19" t="str">
        <f aca="false">IF(COUNT(N2880:Q2880)=0,"",MIN(N2880:Q2880))</f>
        <v/>
      </c>
      <c r="W2880" s="16" t="str">
        <f aca="false">IF(V2880="","",INDEX($N$4:$Q$4,MATCH(V2880,N2880:Q2880,0)))</f>
        <v/>
      </c>
      <c r="X2880" s="19" t="str">
        <f aca="false">IF(COUNT(N2880:Q2880)&lt;2,"",SMALL(N2880:Q2880,2))</f>
        <v/>
      </c>
      <c r="Y2880" s="26" t="str">
        <f aca="false">IF(OR(V2880="",M2880=0),"",V2880/M2880-1)</f>
        <v/>
      </c>
      <c r="Z2880" s="26" t="str">
        <f aca="false">IF(OR(V2880="",L2880=""),"",V2880/(L2880*E2880)-1)</f>
        <v/>
      </c>
      <c r="AA2880" s="16" t="str">
        <f aca="false">IF(V2880="","SEM OFERTA",IF(OR(Y2880&gt;Premissas!$B$11,Y2880&lt;Premissas!$B$12),"VERIFICAR - UNIDADE/EMBALAGEM",IF(Y2880&gt;Premissas!$B$6,"NÃO COMPRAR - REAJUSTE &gt;5%","COMPRAR")))</f>
        <v>SEM OFERTA</v>
      </c>
      <c r="AB2880" s="18" t="str">
        <f aca="false">IF(W2880="DIMEC",S2880,IF(W2880="MEDCENTRO",U2880,""))</f>
        <v/>
      </c>
      <c r="AC2880" s="18" t="n">
        <f aca="false">IF(AA2880&lt;&gt;"COMPRAR",0,IF(AB2880="",I2880,MIN(I2880,AB2880)))</f>
        <v>0</v>
      </c>
      <c r="AD2880" s="19" t="n">
        <f aca="false">IF(AC2880&gt;0,AC2880*V2880,0)</f>
        <v>0</v>
      </c>
      <c r="AE2880" s="19" t="n">
        <f aca="false">IF(AC2880&gt;0,(M2880-V2880)*AC2880,0)</f>
        <v>0</v>
      </c>
      <c r="AF2880" s="16" t="str">
        <f aca="false">IF(AA2880&lt;&gt;"COMPRAR","",IF(AB2880="",IF(X2880="","",IF(X2880-V2880&lt;0.01,"EMPATE TÉCNICO","")),IF(AB2880&lt;I2880,"ESTOQUE INSUFICIENTE",IF(X2880="","",IF(X2880-V2880&lt;0.01,"EMPATE TÉCNICO","")))))</f>
        <v/>
      </c>
      <c r="AG2880" s="16"/>
      <c r="AH2880" s="16" t="s">
        <v>528</v>
      </c>
    </row>
    <row r="2881" customFormat="false" ht="15" hidden="false" customHeight="false" outlineLevel="0" collapsed="false">
      <c r="A2881" s="16" t="s">
        <v>9029</v>
      </c>
      <c r="B2881" s="17" t="s">
        <v>9030</v>
      </c>
      <c r="C2881" s="16" t="s">
        <v>9031</v>
      </c>
      <c r="D2881" s="16" t="s">
        <v>527</v>
      </c>
      <c r="E2881" s="18" t="n">
        <v>1</v>
      </c>
      <c r="F2881" s="16" t="s">
        <v>43</v>
      </c>
      <c r="G2881" s="18" t="n">
        <v>0</v>
      </c>
      <c r="H2881" s="16" t="n">
        <v>0.5</v>
      </c>
      <c r="I2881" s="18" t="n">
        <v>2</v>
      </c>
      <c r="J2881" s="19" t="n">
        <v>5.535</v>
      </c>
      <c r="K2881" s="19" t="n">
        <v>5.535</v>
      </c>
      <c r="L2881" s="19" t="n">
        <v>5.535</v>
      </c>
      <c r="M2881" s="19" t="n">
        <f aca="false">IF(J2881&gt;0,J2881,K2881)*E2881</f>
        <v>5.535</v>
      </c>
      <c r="N2881" s="20"/>
      <c r="O2881" s="21" t="str">
        <f aca="false">IF(R2881="","",ROUND(R2881*(1-Premissas!$B$4),4))</f>
        <v/>
      </c>
      <c r="P2881" s="22"/>
      <c r="Q2881" s="22"/>
      <c r="R2881" s="23"/>
      <c r="S2881" s="24"/>
      <c r="T2881" s="24"/>
      <c r="U2881" s="25"/>
      <c r="V2881" s="19" t="str">
        <f aca="false">IF(COUNT(N2881:Q2881)=0,"",MIN(N2881:Q2881))</f>
        <v/>
      </c>
      <c r="W2881" s="16" t="str">
        <f aca="false">IF(V2881="","",INDEX($N$4:$Q$4,MATCH(V2881,N2881:Q2881,0)))</f>
        <v/>
      </c>
      <c r="X2881" s="19" t="str">
        <f aca="false">IF(COUNT(N2881:Q2881)&lt;2,"",SMALL(N2881:Q2881,2))</f>
        <v/>
      </c>
      <c r="Y2881" s="26" t="str">
        <f aca="false">IF(OR(V2881="",M2881=0),"",V2881/M2881-1)</f>
        <v/>
      </c>
      <c r="Z2881" s="26" t="str">
        <f aca="false">IF(OR(V2881="",L2881=""),"",V2881/(L2881*E2881)-1)</f>
        <v/>
      </c>
      <c r="AA2881" s="16" t="str">
        <f aca="false">IF(V2881="","SEM OFERTA",IF(OR(Y2881&gt;Premissas!$B$11,Y2881&lt;Premissas!$B$12),"VERIFICAR - UNIDADE/EMBALAGEM",IF(Y2881&gt;Premissas!$B$6,"NÃO COMPRAR - REAJUSTE &gt;5%","COMPRAR")))</f>
        <v>SEM OFERTA</v>
      </c>
      <c r="AB2881" s="18" t="str">
        <f aca="false">IF(W2881="DIMEC",S2881,IF(W2881="MEDCENTRO",U2881,""))</f>
        <v/>
      </c>
      <c r="AC2881" s="18" t="n">
        <f aca="false">IF(AA2881&lt;&gt;"COMPRAR",0,IF(AB2881="",I2881,MIN(I2881,AB2881)))</f>
        <v>0</v>
      </c>
      <c r="AD2881" s="19" t="n">
        <f aca="false">IF(AC2881&gt;0,AC2881*V2881,0)</f>
        <v>0</v>
      </c>
      <c r="AE2881" s="19" t="n">
        <f aca="false">IF(AC2881&gt;0,(M2881-V2881)*AC2881,0)</f>
        <v>0</v>
      </c>
      <c r="AF2881" s="16" t="str">
        <f aca="false">IF(AA2881&lt;&gt;"COMPRAR","",IF(AB2881="",IF(X2881="","",IF(X2881-V2881&lt;0.01,"EMPATE TÉCNICO","")),IF(AB2881&lt;I2881,"ESTOQUE INSUFICIENTE",IF(X2881="","",IF(X2881-V2881&lt;0.01,"EMPATE TÉCNICO","")))))</f>
        <v/>
      </c>
      <c r="AG2881" s="16" t="s">
        <v>547</v>
      </c>
      <c r="AH2881" s="16" t="s">
        <v>528</v>
      </c>
    </row>
    <row r="2882" customFormat="false" ht="15" hidden="false" customHeight="false" outlineLevel="0" collapsed="false">
      <c r="A2882" s="16" t="s">
        <v>9032</v>
      </c>
      <c r="B2882" s="17" t="s">
        <v>9033</v>
      </c>
      <c r="C2882" s="16" t="s">
        <v>9034</v>
      </c>
      <c r="D2882" s="16" t="s">
        <v>527</v>
      </c>
      <c r="E2882" s="18" t="n">
        <v>1</v>
      </c>
      <c r="F2882" s="16" t="s">
        <v>42</v>
      </c>
      <c r="G2882" s="18" t="n">
        <v>0</v>
      </c>
      <c r="H2882" s="16" t="n">
        <v>16.7</v>
      </c>
      <c r="I2882" s="18" t="n">
        <v>43</v>
      </c>
      <c r="J2882" s="19" t="n">
        <v>2.98358974358974</v>
      </c>
      <c r="K2882" s="19" t="n">
        <v>2.98358974358974</v>
      </c>
      <c r="L2882" s="19" t="n">
        <v>2.9836</v>
      </c>
      <c r="M2882" s="19" t="n">
        <f aca="false">IF(J2882&gt;0,J2882,K2882)*E2882</f>
        <v>2.98358974358974</v>
      </c>
      <c r="N2882" s="20"/>
      <c r="O2882" s="21" t="str">
        <f aca="false">IF(R2882="","",ROUND(R2882*(1-Premissas!$B$4),4))</f>
        <v/>
      </c>
      <c r="P2882" s="22"/>
      <c r="Q2882" s="22"/>
      <c r="R2882" s="23"/>
      <c r="S2882" s="24"/>
      <c r="T2882" s="24"/>
      <c r="U2882" s="25"/>
      <c r="V2882" s="19" t="str">
        <f aca="false">IF(COUNT(N2882:Q2882)=0,"",MIN(N2882:Q2882))</f>
        <v/>
      </c>
      <c r="W2882" s="16" t="str">
        <f aca="false">IF(V2882="","",INDEX($N$4:$Q$4,MATCH(V2882,N2882:Q2882,0)))</f>
        <v/>
      </c>
      <c r="X2882" s="19" t="str">
        <f aca="false">IF(COUNT(N2882:Q2882)&lt;2,"",SMALL(N2882:Q2882,2))</f>
        <v/>
      </c>
      <c r="Y2882" s="26" t="str">
        <f aca="false">IF(OR(V2882="",M2882=0),"",V2882/M2882-1)</f>
        <v/>
      </c>
      <c r="Z2882" s="26" t="str">
        <f aca="false">IF(OR(V2882="",L2882=""),"",V2882/(L2882*E2882)-1)</f>
        <v/>
      </c>
      <c r="AA2882" s="16" t="str">
        <f aca="false">IF(V2882="","SEM OFERTA",IF(OR(Y2882&gt;Premissas!$B$11,Y2882&lt;Premissas!$B$12),"VERIFICAR - UNIDADE/EMBALAGEM",IF(Y2882&gt;Premissas!$B$6,"NÃO COMPRAR - REAJUSTE &gt;5%","COMPRAR")))</f>
        <v>SEM OFERTA</v>
      </c>
      <c r="AB2882" s="18" t="str">
        <f aca="false">IF(W2882="DIMEC",S2882,IF(W2882="MEDCENTRO",U2882,""))</f>
        <v/>
      </c>
      <c r="AC2882" s="18" t="n">
        <f aca="false">IF(AA2882&lt;&gt;"COMPRAR",0,IF(AB2882="",I2882,MIN(I2882,AB2882)))</f>
        <v>0</v>
      </c>
      <c r="AD2882" s="19" t="n">
        <f aca="false">IF(AC2882&gt;0,AC2882*V2882,0)</f>
        <v>0</v>
      </c>
      <c r="AE2882" s="19" t="n">
        <f aca="false">IF(AC2882&gt;0,(M2882-V2882)*AC2882,0)</f>
        <v>0</v>
      </c>
      <c r="AF2882" s="16" t="str">
        <f aca="false">IF(AA2882&lt;&gt;"COMPRAR","",IF(AB2882="",IF(X2882="","",IF(X2882-V2882&lt;0.01,"EMPATE TÉCNICO","")),IF(AB2882&lt;I2882,"ESTOQUE INSUFICIENTE",IF(X2882="","",IF(X2882-V2882&lt;0.01,"EMPATE TÉCNICO","")))))</f>
        <v/>
      </c>
      <c r="AG2882" s="16" t="s">
        <v>328</v>
      </c>
      <c r="AH2882" s="16" t="s">
        <v>528</v>
      </c>
    </row>
    <row r="2883" customFormat="false" ht="15" hidden="false" customHeight="false" outlineLevel="0" collapsed="false">
      <c r="A2883" s="16" t="s">
        <v>9035</v>
      </c>
      <c r="B2883" s="17" t="s">
        <v>9036</v>
      </c>
      <c r="C2883" s="16" t="s">
        <v>9037</v>
      </c>
      <c r="D2883" s="16" t="s">
        <v>527</v>
      </c>
      <c r="E2883" s="18" t="n">
        <v>1</v>
      </c>
      <c r="F2883" s="16" t="s">
        <v>41</v>
      </c>
      <c r="G2883" s="18" t="n">
        <v>0</v>
      </c>
      <c r="H2883" s="16" t="n">
        <v>16.6</v>
      </c>
      <c r="I2883" s="18" t="n">
        <v>43</v>
      </c>
      <c r="J2883" s="19" t="n">
        <v>6.76958333333333</v>
      </c>
      <c r="K2883" s="19" t="n">
        <v>6.76958333333333</v>
      </c>
      <c r="L2883" s="19" t="n">
        <v>6.7693</v>
      </c>
      <c r="M2883" s="19" t="n">
        <f aca="false">IF(J2883&gt;0,J2883,K2883)*E2883</f>
        <v>6.76958333333333</v>
      </c>
      <c r="N2883" s="20"/>
      <c r="O2883" s="21" t="str">
        <f aca="false">IF(R2883="","",ROUND(R2883*(1-Premissas!$B$4),4))</f>
        <v/>
      </c>
      <c r="P2883" s="22"/>
      <c r="Q2883" s="22"/>
      <c r="R2883" s="23"/>
      <c r="S2883" s="24"/>
      <c r="T2883" s="24"/>
      <c r="U2883" s="25"/>
      <c r="V2883" s="19" t="str">
        <f aca="false">IF(COUNT(N2883:Q2883)=0,"",MIN(N2883:Q2883))</f>
        <v/>
      </c>
      <c r="W2883" s="16" t="str">
        <f aca="false">IF(V2883="","",INDEX($N$4:$Q$4,MATCH(V2883,N2883:Q2883,0)))</f>
        <v/>
      </c>
      <c r="X2883" s="19" t="str">
        <f aca="false">IF(COUNT(N2883:Q2883)&lt;2,"",SMALL(N2883:Q2883,2))</f>
        <v/>
      </c>
      <c r="Y2883" s="26" t="str">
        <f aca="false">IF(OR(V2883="",M2883=0),"",V2883/M2883-1)</f>
        <v/>
      </c>
      <c r="Z2883" s="26" t="str">
        <f aca="false">IF(OR(V2883="",L2883=""),"",V2883/(L2883*E2883)-1)</f>
        <v/>
      </c>
      <c r="AA2883" s="16" t="str">
        <f aca="false">IF(V2883="","SEM OFERTA",IF(OR(Y2883&gt;Premissas!$B$11,Y2883&lt;Premissas!$B$12),"VERIFICAR - UNIDADE/EMBALAGEM",IF(Y2883&gt;Premissas!$B$6,"NÃO COMPRAR - REAJUSTE &gt;5%","COMPRAR")))</f>
        <v>SEM OFERTA</v>
      </c>
      <c r="AB2883" s="18" t="str">
        <f aca="false">IF(W2883="DIMEC",S2883,IF(W2883="MEDCENTRO",U2883,""))</f>
        <v/>
      </c>
      <c r="AC2883" s="18" t="n">
        <f aca="false">IF(AA2883&lt;&gt;"COMPRAR",0,IF(AB2883="",I2883,MIN(I2883,AB2883)))</f>
        <v>0</v>
      </c>
      <c r="AD2883" s="19" t="n">
        <f aca="false">IF(AC2883&gt;0,AC2883*V2883,0)</f>
        <v>0</v>
      </c>
      <c r="AE2883" s="19" t="n">
        <f aca="false">IF(AC2883&gt;0,(M2883-V2883)*AC2883,0)</f>
        <v>0</v>
      </c>
      <c r="AF2883" s="16" t="str">
        <f aca="false">IF(AA2883&lt;&gt;"COMPRAR","",IF(AB2883="",IF(X2883="","",IF(X2883-V2883&lt;0.01,"EMPATE TÉCNICO","")),IF(AB2883&lt;I2883,"ESTOQUE INSUFICIENTE",IF(X2883="","",IF(X2883-V2883&lt;0.01,"EMPATE TÉCNICO","")))))</f>
        <v/>
      </c>
      <c r="AG2883" s="16" t="s">
        <v>547</v>
      </c>
      <c r="AH2883" s="16" t="s">
        <v>528</v>
      </c>
    </row>
    <row r="2884" customFormat="false" ht="15" hidden="false" customHeight="false" outlineLevel="0" collapsed="false">
      <c r="A2884" s="16" t="s">
        <v>9038</v>
      </c>
      <c r="B2884" s="17" t="s">
        <v>9039</v>
      </c>
      <c r="C2884" s="16" t="s">
        <v>9040</v>
      </c>
      <c r="D2884" s="16" t="s">
        <v>563</v>
      </c>
      <c r="E2884" s="18" t="n">
        <v>1</v>
      </c>
      <c r="F2884" s="16" t="s">
        <v>41</v>
      </c>
      <c r="G2884" s="18" t="n">
        <v>289</v>
      </c>
      <c r="H2884" s="16" t="n">
        <v>120.8</v>
      </c>
      <c r="I2884" s="18" t="n">
        <v>22</v>
      </c>
      <c r="J2884" s="19" t="n">
        <v>3.14</v>
      </c>
      <c r="K2884" s="19" t="n">
        <v>3.14</v>
      </c>
      <c r="L2884" s="19" t="n">
        <v>3.14</v>
      </c>
      <c r="M2884" s="19" t="n">
        <f aca="false">IF(J2884&gt;0,J2884,K2884)*E2884</f>
        <v>3.14</v>
      </c>
      <c r="N2884" s="20"/>
      <c r="O2884" s="21" t="str">
        <f aca="false">IF(R2884="","",ROUND(R2884*(1-Premissas!$B$4),4))</f>
        <v/>
      </c>
      <c r="P2884" s="22"/>
      <c r="Q2884" s="22"/>
      <c r="R2884" s="23"/>
      <c r="S2884" s="24"/>
      <c r="T2884" s="24"/>
      <c r="U2884" s="25"/>
      <c r="V2884" s="19" t="str">
        <f aca="false">IF(COUNT(N2884:Q2884)=0,"",MIN(N2884:Q2884))</f>
        <v/>
      </c>
      <c r="W2884" s="16" t="str">
        <f aca="false">IF(V2884="","",INDEX($N$4:$Q$4,MATCH(V2884,N2884:Q2884,0)))</f>
        <v/>
      </c>
      <c r="X2884" s="19" t="str">
        <f aca="false">IF(COUNT(N2884:Q2884)&lt;2,"",SMALL(N2884:Q2884,2))</f>
        <v/>
      </c>
      <c r="Y2884" s="26" t="str">
        <f aca="false">IF(OR(V2884="",M2884=0),"",V2884/M2884-1)</f>
        <v/>
      </c>
      <c r="Z2884" s="26" t="str">
        <f aca="false">IF(OR(V2884="",L2884=""),"",V2884/(L2884*E2884)-1)</f>
        <v/>
      </c>
      <c r="AA2884" s="16" t="str">
        <f aca="false">IF(V2884="","SEM OFERTA",IF(OR(Y2884&gt;Premissas!$B$11,Y2884&lt;Premissas!$B$12),"VERIFICAR - UNIDADE/EMBALAGEM",IF(Y2884&gt;Premissas!$B$6,"NÃO COMPRAR - REAJUSTE &gt;5%","COMPRAR")))</f>
        <v>SEM OFERTA</v>
      </c>
      <c r="AB2884" s="18" t="str">
        <f aca="false">IF(W2884="DIMEC",S2884,IF(W2884="MEDCENTRO",U2884,""))</f>
        <v/>
      </c>
      <c r="AC2884" s="18" t="n">
        <f aca="false">IF(AA2884&lt;&gt;"COMPRAR",0,IF(AB2884="",I2884,MIN(I2884,AB2884)))</f>
        <v>0</v>
      </c>
      <c r="AD2884" s="19" t="n">
        <f aca="false">IF(AC2884&gt;0,AC2884*V2884,0)</f>
        <v>0</v>
      </c>
      <c r="AE2884" s="19" t="n">
        <f aca="false">IF(AC2884&gt;0,(M2884-V2884)*AC2884,0)</f>
        <v>0</v>
      </c>
      <c r="AF2884" s="16" t="str">
        <f aca="false">IF(AA2884&lt;&gt;"COMPRAR","",IF(AB2884="",IF(X2884="","",IF(X2884-V2884&lt;0.01,"EMPATE TÉCNICO","")),IF(AB2884&lt;I2884,"ESTOQUE INSUFICIENTE",IF(X2884="","",IF(X2884-V2884&lt;0.01,"EMPATE TÉCNICO","")))))</f>
        <v/>
      </c>
      <c r="AG2884" s="16" t="s">
        <v>564</v>
      </c>
      <c r="AH2884" s="16" t="s">
        <v>528</v>
      </c>
    </row>
    <row r="2885" customFormat="false" ht="15" hidden="false" customHeight="false" outlineLevel="0" collapsed="false">
      <c r="A2885" s="16" t="s">
        <v>9041</v>
      </c>
      <c r="B2885" s="17" t="s">
        <v>9042</v>
      </c>
      <c r="C2885" s="16" t="s">
        <v>9043</v>
      </c>
      <c r="D2885" s="16" t="s">
        <v>563</v>
      </c>
      <c r="E2885" s="18" t="n">
        <v>1</v>
      </c>
      <c r="F2885" s="16" t="s">
        <v>41</v>
      </c>
      <c r="G2885" s="18" t="n">
        <v>36</v>
      </c>
      <c r="H2885" s="16" t="n">
        <v>20.4</v>
      </c>
      <c r="I2885" s="18" t="n">
        <v>17</v>
      </c>
      <c r="J2885" s="19" t="n">
        <v>7.48</v>
      </c>
      <c r="K2885" s="19" t="n">
        <v>7.48</v>
      </c>
      <c r="L2885" s="19" t="n">
        <v>7.48</v>
      </c>
      <c r="M2885" s="19" t="n">
        <f aca="false">IF(J2885&gt;0,J2885,K2885)*E2885</f>
        <v>7.48</v>
      </c>
      <c r="N2885" s="20"/>
      <c r="O2885" s="21" t="str">
        <f aca="false">IF(R2885="","",ROUND(R2885*(1-Premissas!$B$4),4))</f>
        <v/>
      </c>
      <c r="P2885" s="22"/>
      <c r="Q2885" s="22"/>
      <c r="R2885" s="23"/>
      <c r="S2885" s="24"/>
      <c r="T2885" s="24"/>
      <c r="U2885" s="25"/>
      <c r="V2885" s="19" t="str">
        <f aca="false">IF(COUNT(N2885:Q2885)=0,"",MIN(N2885:Q2885))</f>
        <v/>
      </c>
      <c r="W2885" s="16" t="str">
        <f aca="false">IF(V2885="","",INDEX($N$4:$Q$4,MATCH(V2885,N2885:Q2885,0)))</f>
        <v/>
      </c>
      <c r="X2885" s="19" t="str">
        <f aca="false">IF(COUNT(N2885:Q2885)&lt;2,"",SMALL(N2885:Q2885,2))</f>
        <v/>
      </c>
      <c r="Y2885" s="26" t="str">
        <f aca="false">IF(OR(V2885="",M2885=0),"",V2885/M2885-1)</f>
        <v/>
      </c>
      <c r="Z2885" s="26" t="str">
        <f aca="false">IF(OR(V2885="",L2885=""),"",V2885/(L2885*E2885)-1)</f>
        <v/>
      </c>
      <c r="AA2885" s="16" t="str">
        <f aca="false">IF(V2885="","SEM OFERTA",IF(OR(Y2885&gt;Premissas!$B$11,Y2885&lt;Premissas!$B$12),"VERIFICAR - UNIDADE/EMBALAGEM",IF(Y2885&gt;Premissas!$B$6,"NÃO COMPRAR - REAJUSTE &gt;5%","COMPRAR")))</f>
        <v>SEM OFERTA</v>
      </c>
      <c r="AB2885" s="18" t="str">
        <f aca="false">IF(W2885="DIMEC",S2885,IF(W2885="MEDCENTRO",U2885,""))</f>
        <v/>
      </c>
      <c r="AC2885" s="18" t="n">
        <f aca="false">IF(AA2885&lt;&gt;"COMPRAR",0,IF(AB2885="",I2885,MIN(I2885,AB2885)))</f>
        <v>0</v>
      </c>
      <c r="AD2885" s="19" t="n">
        <f aca="false">IF(AC2885&gt;0,AC2885*V2885,0)</f>
        <v>0</v>
      </c>
      <c r="AE2885" s="19" t="n">
        <f aca="false">IF(AC2885&gt;0,(M2885-V2885)*AC2885,0)</f>
        <v>0</v>
      </c>
      <c r="AF2885" s="16" t="str">
        <f aca="false">IF(AA2885&lt;&gt;"COMPRAR","",IF(AB2885="",IF(X2885="","",IF(X2885-V2885&lt;0.01,"EMPATE TÉCNICO","")),IF(AB2885&lt;I2885,"ESTOQUE INSUFICIENTE",IF(X2885="","",IF(X2885-V2885&lt;0.01,"EMPATE TÉCNICO","")))))</f>
        <v/>
      </c>
      <c r="AG2885" s="16" t="s">
        <v>564</v>
      </c>
      <c r="AH2885" s="16" t="s">
        <v>528</v>
      </c>
    </row>
    <row r="2886" customFormat="false" ht="15" hidden="false" customHeight="false" outlineLevel="0" collapsed="false">
      <c r="A2886" s="16" t="s">
        <v>9044</v>
      </c>
      <c r="B2886" s="17" t="s">
        <v>9045</v>
      </c>
      <c r="C2886" s="16" t="s">
        <v>9046</v>
      </c>
      <c r="D2886" s="16" t="s">
        <v>546</v>
      </c>
      <c r="E2886" s="18" t="n">
        <v>24</v>
      </c>
      <c r="F2886" s="16" t="s">
        <v>43</v>
      </c>
      <c r="G2886" s="18" t="n">
        <v>0</v>
      </c>
      <c r="H2886" s="16" t="n">
        <v>7.7</v>
      </c>
      <c r="I2886" s="18" t="n">
        <v>1</v>
      </c>
      <c r="J2886" s="19" t="n">
        <v>41.2133333333333</v>
      </c>
      <c r="K2886" s="19" t="n">
        <v>41.2133333333333</v>
      </c>
      <c r="L2886" s="19" t="n">
        <v>41.2133</v>
      </c>
      <c r="M2886" s="19" t="n">
        <f aca="false">IF(J2886&gt;0,J2886,K2886)*E2886</f>
        <v>989.119999999999</v>
      </c>
      <c r="N2886" s="20"/>
      <c r="O2886" s="21" t="str">
        <f aca="false">IF(R2886="","",ROUND(R2886*(1-Premissas!$B$4),4))</f>
        <v/>
      </c>
      <c r="P2886" s="22"/>
      <c r="Q2886" s="22"/>
      <c r="R2886" s="23"/>
      <c r="S2886" s="24"/>
      <c r="T2886" s="24"/>
      <c r="U2886" s="25"/>
      <c r="V2886" s="19" t="str">
        <f aca="false">IF(COUNT(N2886:Q2886)=0,"",MIN(N2886:Q2886))</f>
        <v/>
      </c>
      <c r="W2886" s="16" t="str">
        <f aca="false">IF(V2886="","",INDEX($N$4:$Q$4,MATCH(V2886,N2886:Q2886,0)))</f>
        <v/>
      </c>
      <c r="X2886" s="19" t="str">
        <f aca="false">IF(COUNT(N2886:Q2886)&lt;2,"",SMALL(N2886:Q2886,2))</f>
        <v/>
      </c>
      <c r="Y2886" s="26" t="str">
        <f aca="false">IF(OR(V2886="",M2886=0),"",V2886/M2886-1)</f>
        <v/>
      </c>
      <c r="Z2886" s="26" t="str">
        <f aca="false">IF(OR(V2886="",L2886=""),"",V2886/(L2886*E2886)-1)</f>
        <v/>
      </c>
      <c r="AA2886" s="16" t="str">
        <f aca="false">IF(V2886="","SEM OFERTA",IF(OR(Y2886&gt;Premissas!$B$11,Y2886&lt;Premissas!$B$12),"VERIFICAR - UNIDADE/EMBALAGEM",IF(Y2886&gt;Premissas!$B$6,"NÃO COMPRAR - REAJUSTE &gt;5%","COMPRAR")))</f>
        <v>SEM OFERTA</v>
      </c>
      <c r="AB2886" s="18" t="str">
        <f aca="false">IF(W2886="DIMEC",S2886,IF(W2886="MEDCENTRO",U2886,""))</f>
        <v/>
      </c>
      <c r="AC2886" s="18" t="n">
        <f aca="false">IF(AA2886&lt;&gt;"COMPRAR",0,IF(AB2886="",I2886,MIN(I2886,AB2886)))</f>
        <v>0</v>
      </c>
      <c r="AD2886" s="19" t="n">
        <f aca="false">IF(AC2886&gt;0,AC2886*V2886,0)</f>
        <v>0</v>
      </c>
      <c r="AE2886" s="19" t="n">
        <f aca="false">IF(AC2886&gt;0,(M2886-V2886)*AC2886,0)</f>
        <v>0</v>
      </c>
      <c r="AF2886" s="16" t="str">
        <f aca="false">IF(AA2886&lt;&gt;"COMPRAR","",IF(AB2886="",IF(X2886="","",IF(X2886-V2886&lt;0.01,"EMPATE TÉCNICO","")),IF(AB2886&lt;I2886,"ESTOQUE INSUFICIENTE",IF(X2886="","",IF(X2886-V2886&lt;0.01,"EMPATE TÉCNICO","")))))</f>
        <v/>
      </c>
      <c r="AG2886" s="16" t="s">
        <v>547</v>
      </c>
      <c r="AH2886" s="16" t="s">
        <v>528</v>
      </c>
    </row>
    <row r="2887" customFormat="false" ht="15" hidden="false" customHeight="false" outlineLevel="0" collapsed="false">
      <c r="A2887" s="16" t="s">
        <v>9047</v>
      </c>
      <c r="B2887" s="17" t="s">
        <v>9048</v>
      </c>
      <c r="C2887" s="16" t="s">
        <v>9049</v>
      </c>
      <c r="D2887" s="16" t="s">
        <v>563</v>
      </c>
      <c r="E2887" s="18" t="n">
        <v>1</v>
      </c>
      <c r="F2887" s="16" t="s">
        <v>42</v>
      </c>
      <c r="G2887" s="18" t="n">
        <v>5</v>
      </c>
      <c r="H2887" s="16" t="n">
        <v>5.4</v>
      </c>
      <c r="I2887" s="18" t="n">
        <v>9</v>
      </c>
      <c r="J2887" s="19" t="n">
        <v>6.03</v>
      </c>
      <c r="K2887" s="19" t="n">
        <v>6.03</v>
      </c>
      <c r="L2887" s="19" t="n">
        <v>6.03</v>
      </c>
      <c r="M2887" s="19" t="n">
        <f aca="false">IF(J2887&gt;0,J2887,K2887)*E2887</f>
        <v>6.03</v>
      </c>
      <c r="N2887" s="20"/>
      <c r="O2887" s="21" t="str">
        <f aca="false">IF(R2887="","",ROUND(R2887*(1-Premissas!$B$4),4))</f>
        <v/>
      </c>
      <c r="P2887" s="22"/>
      <c r="Q2887" s="22"/>
      <c r="R2887" s="23"/>
      <c r="S2887" s="24"/>
      <c r="T2887" s="24"/>
      <c r="U2887" s="25"/>
      <c r="V2887" s="19" t="str">
        <f aca="false">IF(COUNT(N2887:Q2887)=0,"",MIN(N2887:Q2887))</f>
        <v/>
      </c>
      <c r="W2887" s="16" t="str">
        <f aca="false">IF(V2887="","",INDEX($N$4:$Q$4,MATCH(V2887,N2887:Q2887,0)))</f>
        <v/>
      </c>
      <c r="X2887" s="19" t="str">
        <f aca="false">IF(COUNT(N2887:Q2887)&lt;2,"",SMALL(N2887:Q2887,2))</f>
        <v/>
      </c>
      <c r="Y2887" s="26" t="str">
        <f aca="false">IF(OR(V2887="",M2887=0),"",V2887/M2887-1)</f>
        <v/>
      </c>
      <c r="Z2887" s="26" t="str">
        <f aca="false">IF(OR(V2887="",L2887=""),"",V2887/(L2887*E2887)-1)</f>
        <v/>
      </c>
      <c r="AA2887" s="16" t="str">
        <f aca="false">IF(V2887="","SEM OFERTA",IF(OR(Y2887&gt;Premissas!$B$11,Y2887&lt;Premissas!$B$12),"VERIFICAR - UNIDADE/EMBALAGEM",IF(Y2887&gt;Premissas!$B$6,"NÃO COMPRAR - REAJUSTE &gt;5%","COMPRAR")))</f>
        <v>SEM OFERTA</v>
      </c>
      <c r="AB2887" s="18" t="str">
        <f aca="false">IF(W2887="DIMEC",S2887,IF(W2887="MEDCENTRO",U2887,""))</f>
        <v/>
      </c>
      <c r="AC2887" s="18" t="n">
        <f aca="false">IF(AA2887&lt;&gt;"COMPRAR",0,IF(AB2887="",I2887,MIN(I2887,AB2887)))</f>
        <v>0</v>
      </c>
      <c r="AD2887" s="19" t="n">
        <f aca="false">IF(AC2887&gt;0,AC2887*V2887,0)</f>
        <v>0</v>
      </c>
      <c r="AE2887" s="19" t="n">
        <f aca="false">IF(AC2887&gt;0,(M2887-V2887)*AC2887,0)</f>
        <v>0</v>
      </c>
      <c r="AF2887" s="16" t="str">
        <f aca="false">IF(AA2887&lt;&gt;"COMPRAR","",IF(AB2887="",IF(X2887="","",IF(X2887-V2887&lt;0.01,"EMPATE TÉCNICO","")),IF(AB2887&lt;I2887,"ESTOQUE INSUFICIENTE",IF(X2887="","",IF(X2887-V2887&lt;0.01,"EMPATE TÉCNICO","")))))</f>
        <v/>
      </c>
      <c r="AG2887" s="16" t="s">
        <v>564</v>
      </c>
      <c r="AH2887" s="16" t="s">
        <v>528</v>
      </c>
    </row>
    <row r="2888" customFormat="false" ht="15" hidden="false" customHeight="false" outlineLevel="0" collapsed="false">
      <c r="A2888" s="16" t="s">
        <v>9050</v>
      </c>
      <c r="B2888" s="17" t="s">
        <v>9051</v>
      </c>
      <c r="C2888" s="16" t="s">
        <v>925</v>
      </c>
      <c r="D2888" s="16" t="s">
        <v>546</v>
      </c>
      <c r="E2888" s="18" t="n">
        <v>1</v>
      </c>
      <c r="F2888" s="16" t="s">
        <v>42</v>
      </c>
      <c r="G2888" s="18" t="n">
        <v>0</v>
      </c>
      <c r="H2888" s="16" t="n">
        <v>1.4</v>
      </c>
      <c r="I2888" s="18" t="n">
        <v>4</v>
      </c>
      <c r="J2888" s="19" t="n">
        <v>3.568</v>
      </c>
      <c r="K2888" s="19" t="n">
        <v>3.568</v>
      </c>
      <c r="L2888" s="19" t="n">
        <v>2.44</v>
      </c>
      <c r="M2888" s="19" t="n">
        <f aca="false">IF(J2888&gt;0,J2888,K2888)*E2888</f>
        <v>3.568</v>
      </c>
      <c r="N2888" s="20"/>
      <c r="O2888" s="21" t="str">
        <f aca="false">IF(R2888="","",ROUND(R2888*(1-Premissas!$B$4),4))</f>
        <v/>
      </c>
      <c r="P2888" s="22"/>
      <c r="Q2888" s="22"/>
      <c r="R2888" s="23"/>
      <c r="S2888" s="24"/>
      <c r="T2888" s="24"/>
      <c r="U2888" s="25"/>
      <c r="V2888" s="19" t="str">
        <f aca="false">IF(COUNT(N2888:Q2888)=0,"",MIN(N2888:Q2888))</f>
        <v/>
      </c>
      <c r="W2888" s="16" t="str">
        <f aca="false">IF(V2888="","",INDEX($N$4:$Q$4,MATCH(V2888,N2888:Q2888,0)))</f>
        <v/>
      </c>
      <c r="X2888" s="19" t="str">
        <f aca="false">IF(COUNT(N2888:Q2888)&lt;2,"",SMALL(N2888:Q2888,2))</f>
        <v/>
      </c>
      <c r="Y2888" s="26" t="str">
        <f aca="false">IF(OR(V2888="",M2888=0),"",V2888/M2888-1)</f>
        <v/>
      </c>
      <c r="Z2888" s="26" t="str">
        <f aca="false">IF(OR(V2888="",L2888=""),"",V2888/(L2888*E2888)-1)</f>
        <v/>
      </c>
      <c r="AA2888" s="16" t="str">
        <f aca="false">IF(V2888="","SEM OFERTA",IF(OR(Y2888&gt;Premissas!$B$11,Y2888&lt;Premissas!$B$12),"VERIFICAR - UNIDADE/EMBALAGEM",IF(Y2888&gt;Premissas!$B$6,"NÃO COMPRAR - REAJUSTE &gt;5%","COMPRAR")))</f>
        <v>SEM OFERTA</v>
      </c>
      <c r="AB2888" s="18" t="str">
        <f aca="false">IF(W2888="DIMEC",S2888,IF(W2888="MEDCENTRO",U2888,""))</f>
        <v/>
      </c>
      <c r="AC2888" s="18" t="n">
        <f aca="false">IF(AA2888&lt;&gt;"COMPRAR",0,IF(AB2888="",I2888,MIN(I2888,AB2888)))</f>
        <v>0</v>
      </c>
      <c r="AD2888" s="19" t="n">
        <f aca="false">IF(AC2888&gt;0,AC2888*V2888,0)</f>
        <v>0</v>
      </c>
      <c r="AE2888" s="19" t="n">
        <f aca="false">IF(AC2888&gt;0,(M2888-V2888)*AC2888,0)</f>
        <v>0</v>
      </c>
      <c r="AF2888" s="16" t="str">
        <f aca="false">IF(AA2888&lt;&gt;"COMPRAR","",IF(AB2888="",IF(X2888="","",IF(X2888-V2888&lt;0.01,"EMPATE TÉCNICO","")),IF(AB2888&lt;I2888,"ESTOQUE INSUFICIENTE",IF(X2888="","",IF(X2888-V2888&lt;0.01,"EMPATE TÉCNICO","")))))</f>
        <v/>
      </c>
      <c r="AG2888" s="16" t="s">
        <v>547</v>
      </c>
      <c r="AH2888" s="16" t="s">
        <v>528</v>
      </c>
    </row>
    <row r="2889" customFormat="false" ht="15" hidden="false" customHeight="false" outlineLevel="0" collapsed="false">
      <c r="A2889" s="16" t="s">
        <v>9052</v>
      </c>
      <c r="B2889" s="17" t="s">
        <v>9053</v>
      </c>
      <c r="C2889" s="16" t="s">
        <v>9054</v>
      </c>
      <c r="D2889" s="16" t="s">
        <v>546</v>
      </c>
      <c r="E2889" s="18" t="n">
        <v>1</v>
      </c>
      <c r="F2889" s="16" t="s">
        <v>43</v>
      </c>
      <c r="G2889" s="18" t="n">
        <v>0</v>
      </c>
      <c r="H2889" s="16" t="n">
        <v>0.2</v>
      </c>
      <c r="I2889" s="18" t="n">
        <v>1</v>
      </c>
      <c r="J2889" s="19" t="n">
        <v>20.68</v>
      </c>
      <c r="K2889" s="19" t="n">
        <v>20.68</v>
      </c>
      <c r="L2889" s="19" t="n">
        <v>20.68</v>
      </c>
      <c r="M2889" s="19" t="n">
        <f aca="false">IF(J2889&gt;0,J2889,K2889)*E2889</f>
        <v>20.68</v>
      </c>
      <c r="N2889" s="20"/>
      <c r="O2889" s="21" t="str">
        <f aca="false">IF(R2889="","",ROUND(R2889*(1-Premissas!$B$4),4))</f>
        <v/>
      </c>
      <c r="P2889" s="22"/>
      <c r="Q2889" s="22"/>
      <c r="R2889" s="23"/>
      <c r="S2889" s="24"/>
      <c r="T2889" s="24"/>
      <c r="U2889" s="25"/>
      <c r="V2889" s="19" t="str">
        <f aca="false">IF(COUNT(N2889:Q2889)=0,"",MIN(N2889:Q2889))</f>
        <v/>
      </c>
      <c r="W2889" s="16" t="str">
        <f aca="false">IF(V2889="","",INDEX($N$4:$Q$4,MATCH(V2889,N2889:Q2889,0)))</f>
        <v/>
      </c>
      <c r="X2889" s="19" t="str">
        <f aca="false">IF(COUNT(N2889:Q2889)&lt;2,"",SMALL(N2889:Q2889,2))</f>
        <v/>
      </c>
      <c r="Y2889" s="26" t="str">
        <f aca="false">IF(OR(V2889="",M2889=0),"",V2889/M2889-1)</f>
        <v/>
      </c>
      <c r="Z2889" s="26" t="str">
        <f aca="false">IF(OR(V2889="",L2889=""),"",V2889/(L2889*E2889)-1)</f>
        <v/>
      </c>
      <c r="AA2889" s="16" t="str">
        <f aca="false">IF(V2889="","SEM OFERTA",IF(OR(Y2889&gt;Premissas!$B$11,Y2889&lt;Premissas!$B$12),"VERIFICAR - UNIDADE/EMBALAGEM",IF(Y2889&gt;Premissas!$B$6,"NÃO COMPRAR - REAJUSTE &gt;5%","COMPRAR")))</f>
        <v>SEM OFERTA</v>
      </c>
      <c r="AB2889" s="18" t="str">
        <f aca="false">IF(W2889="DIMEC",S2889,IF(W2889="MEDCENTRO",U2889,""))</f>
        <v/>
      </c>
      <c r="AC2889" s="18" t="n">
        <f aca="false">IF(AA2889&lt;&gt;"COMPRAR",0,IF(AB2889="",I2889,MIN(I2889,AB2889)))</f>
        <v>0</v>
      </c>
      <c r="AD2889" s="19" t="n">
        <f aca="false">IF(AC2889&gt;0,AC2889*V2889,0)</f>
        <v>0</v>
      </c>
      <c r="AE2889" s="19" t="n">
        <f aca="false">IF(AC2889&gt;0,(M2889-V2889)*AC2889,0)</f>
        <v>0</v>
      </c>
      <c r="AF2889" s="16" t="str">
        <f aca="false">IF(AA2889&lt;&gt;"COMPRAR","",IF(AB2889="",IF(X2889="","",IF(X2889-V2889&lt;0.01,"EMPATE TÉCNICO","")),IF(AB2889&lt;I2889,"ESTOQUE INSUFICIENTE",IF(X2889="","",IF(X2889-V2889&lt;0.01,"EMPATE TÉCNICO","")))))</f>
        <v/>
      </c>
      <c r="AG2889" s="16" t="s">
        <v>520</v>
      </c>
      <c r="AH2889" s="16" t="s">
        <v>528</v>
      </c>
    </row>
    <row r="2890" customFormat="false" ht="15" hidden="false" customHeight="false" outlineLevel="0" collapsed="false">
      <c r="A2890" s="16" t="s">
        <v>9055</v>
      </c>
      <c r="B2890" s="17" t="s">
        <v>9056</v>
      </c>
      <c r="C2890" s="16" t="s">
        <v>9057</v>
      </c>
      <c r="D2890" s="16" t="s">
        <v>989</v>
      </c>
      <c r="E2890" s="18" t="n">
        <v>6</v>
      </c>
      <c r="F2890" s="16" t="s">
        <v>43</v>
      </c>
      <c r="G2890" s="18" t="n">
        <v>0</v>
      </c>
      <c r="H2890" s="16" t="n">
        <v>0.3</v>
      </c>
      <c r="I2890" s="18" t="n">
        <v>1</v>
      </c>
      <c r="J2890" s="19" t="n">
        <v>0</v>
      </c>
      <c r="K2890" s="19" t="n">
        <v>109.67</v>
      </c>
      <c r="L2890" s="19"/>
      <c r="M2890" s="19" t="n">
        <f aca="false">IF(J2890&gt;0,J2890,K2890)*E2890</f>
        <v>658.02</v>
      </c>
      <c r="N2890" s="20"/>
      <c r="O2890" s="21" t="str">
        <f aca="false">IF(R2890="","",ROUND(R2890*(1-Premissas!$B$4),4))</f>
        <v/>
      </c>
      <c r="P2890" s="22"/>
      <c r="Q2890" s="22"/>
      <c r="R2890" s="23"/>
      <c r="S2890" s="24"/>
      <c r="T2890" s="24"/>
      <c r="U2890" s="25"/>
      <c r="V2890" s="19" t="str">
        <f aca="false">IF(COUNT(N2890:Q2890)=0,"",MIN(N2890:Q2890))</f>
        <v/>
      </c>
      <c r="W2890" s="16" t="str">
        <f aca="false">IF(V2890="","",INDEX($N$4:$Q$4,MATCH(V2890,N2890:Q2890,0)))</f>
        <v/>
      </c>
      <c r="X2890" s="19" t="str">
        <f aca="false">IF(COUNT(N2890:Q2890)&lt;2,"",SMALL(N2890:Q2890,2))</f>
        <v/>
      </c>
      <c r="Y2890" s="26" t="str">
        <f aca="false">IF(OR(V2890="",M2890=0),"",V2890/M2890-1)</f>
        <v/>
      </c>
      <c r="Z2890" s="26" t="str">
        <f aca="false">IF(OR(V2890="",L2890=""),"",V2890/(L2890*E2890)-1)</f>
        <v/>
      </c>
      <c r="AA2890" s="16" t="str">
        <f aca="false">IF(V2890="","SEM OFERTA",IF(OR(Y2890&gt;Premissas!$B$11,Y2890&lt;Premissas!$B$12),"VERIFICAR - UNIDADE/EMBALAGEM",IF(Y2890&gt;Premissas!$B$6,"NÃO COMPRAR - REAJUSTE &gt;5%","COMPRAR")))</f>
        <v>SEM OFERTA</v>
      </c>
      <c r="AB2890" s="18" t="str">
        <f aca="false">IF(W2890="DIMEC",S2890,IF(W2890="MEDCENTRO",U2890,""))</f>
        <v/>
      </c>
      <c r="AC2890" s="18" t="n">
        <f aca="false">IF(AA2890&lt;&gt;"COMPRAR",0,IF(AB2890="",I2890,MIN(I2890,AB2890)))</f>
        <v>0</v>
      </c>
      <c r="AD2890" s="19" t="n">
        <f aca="false">IF(AC2890&gt;0,AC2890*V2890,0)</f>
        <v>0</v>
      </c>
      <c r="AE2890" s="19" t="n">
        <f aca="false">IF(AC2890&gt;0,(M2890-V2890)*AC2890,0)</f>
        <v>0</v>
      </c>
      <c r="AF2890" s="16" t="str">
        <f aca="false">IF(AA2890&lt;&gt;"COMPRAR","",IF(AB2890="",IF(X2890="","",IF(X2890-V2890&lt;0.01,"EMPATE TÉCNICO","")),IF(AB2890&lt;I2890,"ESTOQUE INSUFICIENTE",IF(X2890="","",IF(X2890-V2890&lt;0.01,"EMPATE TÉCNICO","")))))</f>
        <v/>
      </c>
      <c r="AG2890" s="16"/>
      <c r="AH2890" s="16" t="s">
        <v>528</v>
      </c>
    </row>
    <row r="2891" customFormat="false" ht="15" hidden="false" customHeight="false" outlineLevel="0" collapsed="false">
      <c r="A2891" s="16" t="s">
        <v>9058</v>
      </c>
      <c r="B2891" s="17" t="s">
        <v>9059</v>
      </c>
      <c r="C2891" s="16" t="s">
        <v>931</v>
      </c>
      <c r="D2891" s="16" t="s">
        <v>546</v>
      </c>
      <c r="E2891" s="18" t="n">
        <v>1</v>
      </c>
      <c r="F2891" s="16" t="s">
        <v>42</v>
      </c>
      <c r="G2891" s="18" t="n">
        <v>0</v>
      </c>
      <c r="H2891" s="16" t="n">
        <v>4.5</v>
      </c>
      <c r="I2891" s="18" t="n">
        <v>12</v>
      </c>
      <c r="J2891" s="19" t="n">
        <v>4.57</v>
      </c>
      <c r="K2891" s="19" t="n">
        <v>4.57</v>
      </c>
      <c r="L2891" s="19" t="n">
        <v>4.47</v>
      </c>
      <c r="M2891" s="19" t="n">
        <f aca="false">IF(J2891&gt;0,J2891,K2891)*E2891</f>
        <v>4.57</v>
      </c>
      <c r="N2891" s="20"/>
      <c r="O2891" s="21" t="str">
        <f aca="false">IF(R2891="","",ROUND(R2891*(1-Premissas!$B$4),4))</f>
        <v/>
      </c>
      <c r="P2891" s="22"/>
      <c r="Q2891" s="22"/>
      <c r="R2891" s="23"/>
      <c r="S2891" s="24"/>
      <c r="T2891" s="24"/>
      <c r="U2891" s="25"/>
      <c r="V2891" s="19" t="str">
        <f aca="false">IF(COUNT(N2891:Q2891)=0,"",MIN(N2891:Q2891))</f>
        <v/>
      </c>
      <c r="W2891" s="16" t="str">
        <f aca="false">IF(V2891="","",INDEX($N$4:$Q$4,MATCH(V2891,N2891:Q2891,0)))</f>
        <v/>
      </c>
      <c r="X2891" s="19" t="str">
        <f aca="false">IF(COUNT(N2891:Q2891)&lt;2,"",SMALL(N2891:Q2891,2))</f>
        <v/>
      </c>
      <c r="Y2891" s="26" t="str">
        <f aca="false">IF(OR(V2891="",M2891=0),"",V2891/M2891-1)</f>
        <v/>
      </c>
      <c r="Z2891" s="26" t="str">
        <f aca="false">IF(OR(V2891="",L2891=""),"",V2891/(L2891*E2891)-1)</f>
        <v/>
      </c>
      <c r="AA2891" s="16" t="str">
        <f aca="false">IF(V2891="","SEM OFERTA",IF(OR(Y2891&gt;Premissas!$B$11,Y2891&lt;Premissas!$B$12),"VERIFICAR - UNIDADE/EMBALAGEM",IF(Y2891&gt;Premissas!$B$6,"NÃO COMPRAR - REAJUSTE &gt;5%","COMPRAR")))</f>
        <v>SEM OFERTA</v>
      </c>
      <c r="AB2891" s="18" t="str">
        <f aca="false">IF(W2891="DIMEC",S2891,IF(W2891="MEDCENTRO",U2891,""))</f>
        <v/>
      </c>
      <c r="AC2891" s="18" t="n">
        <f aca="false">IF(AA2891&lt;&gt;"COMPRAR",0,IF(AB2891="",I2891,MIN(I2891,AB2891)))</f>
        <v>0</v>
      </c>
      <c r="AD2891" s="19" t="n">
        <f aca="false">IF(AC2891&gt;0,AC2891*V2891,0)</f>
        <v>0</v>
      </c>
      <c r="AE2891" s="19" t="n">
        <f aca="false">IF(AC2891&gt;0,(M2891-V2891)*AC2891,0)</f>
        <v>0</v>
      </c>
      <c r="AF2891" s="16" t="str">
        <f aca="false">IF(AA2891&lt;&gt;"COMPRAR","",IF(AB2891="",IF(X2891="","",IF(X2891-V2891&lt;0.01,"EMPATE TÉCNICO","")),IF(AB2891&lt;I2891,"ESTOQUE INSUFICIENTE",IF(X2891="","",IF(X2891-V2891&lt;0.01,"EMPATE TÉCNICO","")))))</f>
        <v/>
      </c>
      <c r="AG2891" s="16" t="s">
        <v>547</v>
      </c>
      <c r="AH2891" s="16" t="s">
        <v>528</v>
      </c>
    </row>
    <row r="2892" customFormat="false" ht="15" hidden="false" customHeight="false" outlineLevel="0" collapsed="false">
      <c r="A2892" s="16" t="s">
        <v>9060</v>
      </c>
      <c r="B2892" s="17" t="s">
        <v>9061</v>
      </c>
      <c r="C2892" s="16" t="s">
        <v>931</v>
      </c>
      <c r="D2892" s="16" t="s">
        <v>8717</v>
      </c>
      <c r="E2892" s="18" t="n">
        <v>1</v>
      </c>
      <c r="F2892" s="16" t="s">
        <v>43</v>
      </c>
      <c r="G2892" s="18" t="n">
        <v>0</v>
      </c>
      <c r="H2892" s="16" t="n">
        <v>0.3</v>
      </c>
      <c r="I2892" s="18" t="n">
        <v>1</v>
      </c>
      <c r="J2892" s="19" t="n">
        <v>4.19</v>
      </c>
      <c r="K2892" s="19" t="n">
        <v>4.19</v>
      </c>
      <c r="L2892" s="19" t="n">
        <v>4.19</v>
      </c>
      <c r="M2892" s="19" t="n">
        <f aca="false">IF(J2892&gt;0,J2892,K2892)*E2892</f>
        <v>4.19</v>
      </c>
      <c r="N2892" s="20"/>
      <c r="O2892" s="21" t="str">
        <f aca="false">IF(R2892="","",ROUND(R2892*(1-Premissas!$B$4),4))</f>
        <v/>
      </c>
      <c r="P2892" s="22"/>
      <c r="Q2892" s="22"/>
      <c r="R2892" s="23"/>
      <c r="S2892" s="24"/>
      <c r="T2892" s="24"/>
      <c r="U2892" s="25"/>
      <c r="V2892" s="19" t="str">
        <f aca="false">IF(COUNT(N2892:Q2892)=0,"",MIN(N2892:Q2892))</f>
        <v/>
      </c>
      <c r="W2892" s="16" t="str">
        <f aca="false">IF(V2892="","",INDEX($N$4:$Q$4,MATCH(V2892,N2892:Q2892,0)))</f>
        <v/>
      </c>
      <c r="X2892" s="19" t="str">
        <f aca="false">IF(COUNT(N2892:Q2892)&lt;2,"",SMALL(N2892:Q2892,2))</f>
        <v/>
      </c>
      <c r="Y2892" s="26" t="str">
        <f aca="false">IF(OR(V2892="",M2892=0),"",V2892/M2892-1)</f>
        <v/>
      </c>
      <c r="Z2892" s="26" t="str">
        <f aca="false">IF(OR(V2892="",L2892=""),"",V2892/(L2892*E2892)-1)</f>
        <v/>
      </c>
      <c r="AA2892" s="16" t="str">
        <f aca="false">IF(V2892="","SEM OFERTA",IF(OR(Y2892&gt;Premissas!$B$11,Y2892&lt;Premissas!$B$12),"VERIFICAR - UNIDADE/EMBALAGEM",IF(Y2892&gt;Premissas!$B$6,"NÃO COMPRAR - REAJUSTE &gt;5%","COMPRAR")))</f>
        <v>SEM OFERTA</v>
      </c>
      <c r="AB2892" s="18" t="str">
        <f aca="false">IF(W2892="DIMEC",S2892,IF(W2892="MEDCENTRO",U2892,""))</f>
        <v/>
      </c>
      <c r="AC2892" s="18" t="n">
        <f aca="false">IF(AA2892&lt;&gt;"COMPRAR",0,IF(AB2892="",I2892,MIN(I2892,AB2892)))</f>
        <v>0</v>
      </c>
      <c r="AD2892" s="19" t="n">
        <f aca="false">IF(AC2892&gt;0,AC2892*V2892,0)</f>
        <v>0</v>
      </c>
      <c r="AE2892" s="19" t="n">
        <f aca="false">IF(AC2892&gt;0,(M2892-V2892)*AC2892,0)</f>
        <v>0</v>
      </c>
      <c r="AF2892" s="16" t="str">
        <f aca="false">IF(AA2892&lt;&gt;"COMPRAR","",IF(AB2892="",IF(X2892="","",IF(X2892-V2892&lt;0.01,"EMPATE TÉCNICO","")),IF(AB2892&lt;I2892,"ESTOQUE INSUFICIENTE",IF(X2892="","",IF(X2892-V2892&lt;0.01,"EMPATE TÉCNICO","")))))</f>
        <v/>
      </c>
      <c r="AG2892" s="16" t="s">
        <v>482</v>
      </c>
      <c r="AH2892" s="16" t="s">
        <v>528</v>
      </c>
    </row>
    <row r="2893" customFormat="false" ht="15" hidden="false" customHeight="false" outlineLevel="0" collapsed="false">
      <c r="A2893" s="16" t="s">
        <v>9062</v>
      </c>
      <c r="B2893" s="17" t="s">
        <v>9063</v>
      </c>
      <c r="C2893" s="16" t="s">
        <v>9064</v>
      </c>
      <c r="D2893" s="16" t="s">
        <v>546</v>
      </c>
      <c r="E2893" s="18" t="n">
        <v>1</v>
      </c>
      <c r="F2893" s="16" t="s">
        <v>43</v>
      </c>
      <c r="G2893" s="18" t="n">
        <v>0</v>
      </c>
      <c r="H2893" s="16" t="n">
        <v>0.7</v>
      </c>
      <c r="I2893" s="18" t="n">
        <v>2</v>
      </c>
      <c r="J2893" s="19" t="n">
        <v>6.91</v>
      </c>
      <c r="K2893" s="19" t="n">
        <v>6.91</v>
      </c>
      <c r="L2893" s="19" t="n">
        <v>6.91</v>
      </c>
      <c r="M2893" s="19" t="n">
        <f aca="false">IF(J2893&gt;0,J2893,K2893)*E2893</f>
        <v>6.91</v>
      </c>
      <c r="N2893" s="20"/>
      <c r="O2893" s="21" t="str">
        <f aca="false">IF(R2893="","",ROUND(R2893*(1-Premissas!$B$4),4))</f>
        <v/>
      </c>
      <c r="P2893" s="22"/>
      <c r="Q2893" s="22"/>
      <c r="R2893" s="23"/>
      <c r="S2893" s="24"/>
      <c r="T2893" s="24"/>
      <c r="U2893" s="25"/>
      <c r="V2893" s="19" t="str">
        <f aca="false">IF(COUNT(N2893:Q2893)=0,"",MIN(N2893:Q2893))</f>
        <v/>
      </c>
      <c r="W2893" s="16" t="str">
        <f aca="false">IF(V2893="","",INDEX($N$4:$Q$4,MATCH(V2893,N2893:Q2893,0)))</f>
        <v/>
      </c>
      <c r="X2893" s="19" t="str">
        <f aca="false">IF(COUNT(N2893:Q2893)&lt;2,"",SMALL(N2893:Q2893,2))</f>
        <v/>
      </c>
      <c r="Y2893" s="26" t="str">
        <f aca="false">IF(OR(V2893="",M2893=0),"",V2893/M2893-1)</f>
        <v/>
      </c>
      <c r="Z2893" s="26" t="str">
        <f aca="false">IF(OR(V2893="",L2893=""),"",V2893/(L2893*E2893)-1)</f>
        <v/>
      </c>
      <c r="AA2893" s="16" t="str">
        <f aca="false">IF(V2893="","SEM OFERTA",IF(OR(Y2893&gt;Premissas!$B$11,Y2893&lt;Premissas!$B$12),"VERIFICAR - UNIDADE/EMBALAGEM",IF(Y2893&gt;Premissas!$B$6,"NÃO COMPRAR - REAJUSTE &gt;5%","COMPRAR")))</f>
        <v>SEM OFERTA</v>
      </c>
      <c r="AB2893" s="18" t="str">
        <f aca="false">IF(W2893="DIMEC",S2893,IF(W2893="MEDCENTRO",U2893,""))</f>
        <v/>
      </c>
      <c r="AC2893" s="18" t="n">
        <f aca="false">IF(AA2893&lt;&gt;"COMPRAR",0,IF(AB2893="",I2893,MIN(I2893,AB2893)))</f>
        <v>0</v>
      </c>
      <c r="AD2893" s="19" t="n">
        <f aca="false">IF(AC2893&gt;0,AC2893*V2893,0)</f>
        <v>0</v>
      </c>
      <c r="AE2893" s="19" t="n">
        <f aca="false">IF(AC2893&gt;0,(M2893-V2893)*AC2893,0)</f>
        <v>0</v>
      </c>
      <c r="AF2893" s="16" t="str">
        <f aca="false">IF(AA2893&lt;&gt;"COMPRAR","",IF(AB2893="",IF(X2893="","",IF(X2893-V2893&lt;0.01,"EMPATE TÉCNICO","")),IF(AB2893&lt;I2893,"ESTOQUE INSUFICIENTE",IF(X2893="","",IF(X2893-V2893&lt;0.01,"EMPATE TÉCNICO","")))))</f>
        <v/>
      </c>
      <c r="AG2893" s="16" t="s">
        <v>547</v>
      </c>
      <c r="AH2893" s="16" t="s">
        <v>528</v>
      </c>
    </row>
    <row r="2894" customFormat="false" ht="15" hidden="false" customHeight="false" outlineLevel="0" collapsed="false">
      <c r="A2894" s="16" t="s">
        <v>9065</v>
      </c>
      <c r="B2894" s="17" t="s">
        <v>9066</v>
      </c>
      <c r="C2894" s="16" t="s">
        <v>9067</v>
      </c>
      <c r="D2894" s="16" t="s">
        <v>982</v>
      </c>
      <c r="E2894" s="18" t="n">
        <v>1</v>
      </c>
      <c r="F2894" s="16" t="s">
        <v>43</v>
      </c>
      <c r="G2894" s="18" t="n">
        <v>0</v>
      </c>
      <c r="H2894" s="16" t="n">
        <v>0.3</v>
      </c>
      <c r="I2894" s="18" t="n">
        <v>1</v>
      </c>
      <c r="J2894" s="19" t="n">
        <v>19.62</v>
      </c>
      <c r="K2894" s="19" t="n">
        <v>19.62</v>
      </c>
      <c r="L2894" s="19" t="n">
        <v>19.62</v>
      </c>
      <c r="M2894" s="19" t="n">
        <f aca="false">IF(J2894&gt;0,J2894,K2894)*E2894</f>
        <v>19.62</v>
      </c>
      <c r="N2894" s="20"/>
      <c r="O2894" s="21" t="str">
        <f aca="false">IF(R2894="","",ROUND(R2894*(1-Premissas!$B$4),4))</f>
        <v/>
      </c>
      <c r="P2894" s="22"/>
      <c r="Q2894" s="22"/>
      <c r="R2894" s="23"/>
      <c r="S2894" s="24"/>
      <c r="T2894" s="24"/>
      <c r="U2894" s="25"/>
      <c r="V2894" s="19" t="str">
        <f aca="false">IF(COUNT(N2894:Q2894)=0,"",MIN(N2894:Q2894))</f>
        <v/>
      </c>
      <c r="W2894" s="16" t="str">
        <f aca="false">IF(V2894="","",INDEX($N$4:$Q$4,MATCH(V2894,N2894:Q2894,0)))</f>
        <v/>
      </c>
      <c r="X2894" s="19" t="str">
        <f aca="false">IF(COUNT(N2894:Q2894)&lt;2,"",SMALL(N2894:Q2894,2))</f>
        <v/>
      </c>
      <c r="Y2894" s="26" t="str">
        <f aca="false">IF(OR(V2894="",M2894=0),"",V2894/M2894-1)</f>
        <v/>
      </c>
      <c r="Z2894" s="26" t="str">
        <f aca="false">IF(OR(V2894="",L2894=""),"",V2894/(L2894*E2894)-1)</f>
        <v/>
      </c>
      <c r="AA2894" s="16" t="str">
        <f aca="false">IF(V2894="","SEM OFERTA",IF(OR(Y2894&gt;Premissas!$B$11,Y2894&lt;Premissas!$B$12),"VERIFICAR - UNIDADE/EMBALAGEM",IF(Y2894&gt;Premissas!$B$6,"NÃO COMPRAR - REAJUSTE &gt;5%","COMPRAR")))</f>
        <v>SEM OFERTA</v>
      </c>
      <c r="AB2894" s="18" t="str">
        <f aca="false">IF(W2894="DIMEC",S2894,IF(W2894="MEDCENTRO",U2894,""))</f>
        <v/>
      </c>
      <c r="AC2894" s="18" t="n">
        <f aca="false">IF(AA2894&lt;&gt;"COMPRAR",0,IF(AB2894="",I2894,MIN(I2894,AB2894)))</f>
        <v>0</v>
      </c>
      <c r="AD2894" s="19" t="n">
        <f aca="false">IF(AC2894&gt;0,AC2894*V2894,0)</f>
        <v>0</v>
      </c>
      <c r="AE2894" s="19" t="n">
        <f aca="false">IF(AC2894&gt;0,(M2894-V2894)*AC2894,0)</f>
        <v>0</v>
      </c>
      <c r="AF2894" s="16" t="str">
        <f aca="false">IF(AA2894&lt;&gt;"COMPRAR","",IF(AB2894="",IF(X2894="","",IF(X2894-V2894&lt;0.01,"EMPATE TÉCNICO","")),IF(AB2894&lt;I2894,"ESTOQUE INSUFICIENTE",IF(X2894="","",IF(X2894-V2894&lt;0.01,"EMPATE TÉCNICO","")))))</f>
        <v/>
      </c>
      <c r="AG2894" s="16" t="s">
        <v>547</v>
      </c>
      <c r="AH2894" s="16" t="s">
        <v>528</v>
      </c>
    </row>
    <row r="2895" customFormat="false" ht="15" hidden="false" customHeight="false" outlineLevel="0" collapsed="false">
      <c r="A2895" s="16" t="s">
        <v>9068</v>
      </c>
      <c r="B2895" s="17" t="s">
        <v>9069</v>
      </c>
      <c r="C2895" s="16" t="s">
        <v>9070</v>
      </c>
      <c r="D2895" s="16" t="s">
        <v>546</v>
      </c>
      <c r="E2895" s="18" t="n">
        <v>1</v>
      </c>
      <c r="F2895" s="16" t="s">
        <v>41</v>
      </c>
      <c r="G2895" s="18" t="n">
        <v>2</v>
      </c>
      <c r="H2895" s="16" t="n">
        <v>3.7</v>
      </c>
      <c r="I2895" s="18" t="n">
        <v>8</v>
      </c>
      <c r="J2895" s="19" t="n">
        <v>17.25</v>
      </c>
      <c r="K2895" s="19" t="n">
        <v>17.25</v>
      </c>
      <c r="L2895" s="19" t="n">
        <v>13.23</v>
      </c>
      <c r="M2895" s="19" t="n">
        <f aca="false">IF(J2895&gt;0,J2895,K2895)*E2895</f>
        <v>17.25</v>
      </c>
      <c r="N2895" s="20"/>
      <c r="O2895" s="21" t="str">
        <f aca="false">IF(R2895="","",ROUND(R2895*(1-Premissas!$B$4),4))</f>
        <v/>
      </c>
      <c r="P2895" s="22"/>
      <c r="Q2895" s="22"/>
      <c r="R2895" s="23"/>
      <c r="S2895" s="24"/>
      <c r="T2895" s="24"/>
      <c r="U2895" s="25"/>
      <c r="V2895" s="19" t="str">
        <f aca="false">IF(COUNT(N2895:Q2895)=0,"",MIN(N2895:Q2895))</f>
        <v/>
      </c>
      <c r="W2895" s="16" t="str">
        <f aca="false">IF(V2895="","",INDEX($N$4:$Q$4,MATCH(V2895,N2895:Q2895,0)))</f>
        <v/>
      </c>
      <c r="X2895" s="19" t="str">
        <f aca="false">IF(COUNT(N2895:Q2895)&lt;2,"",SMALL(N2895:Q2895,2))</f>
        <v/>
      </c>
      <c r="Y2895" s="26" t="str">
        <f aca="false">IF(OR(V2895="",M2895=0),"",V2895/M2895-1)</f>
        <v/>
      </c>
      <c r="Z2895" s="26" t="str">
        <f aca="false">IF(OR(V2895="",L2895=""),"",V2895/(L2895*E2895)-1)</f>
        <v/>
      </c>
      <c r="AA2895" s="16" t="str">
        <f aca="false">IF(V2895="","SEM OFERTA",IF(OR(Y2895&gt;Premissas!$B$11,Y2895&lt;Premissas!$B$12),"VERIFICAR - UNIDADE/EMBALAGEM",IF(Y2895&gt;Premissas!$B$6,"NÃO COMPRAR - REAJUSTE &gt;5%","COMPRAR")))</f>
        <v>SEM OFERTA</v>
      </c>
      <c r="AB2895" s="18" t="str">
        <f aca="false">IF(W2895="DIMEC",S2895,IF(W2895="MEDCENTRO",U2895,""))</f>
        <v/>
      </c>
      <c r="AC2895" s="18" t="n">
        <f aca="false">IF(AA2895&lt;&gt;"COMPRAR",0,IF(AB2895="",I2895,MIN(I2895,AB2895)))</f>
        <v>0</v>
      </c>
      <c r="AD2895" s="19" t="n">
        <f aca="false">IF(AC2895&gt;0,AC2895*V2895,0)</f>
        <v>0</v>
      </c>
      <c r="AE2895" s="19" t="n">
        <f aca="false">IF(AC2895&gt;0,(M2895-V2895)*AC2895,0)</f>
        <v>0</v>
      </c>
      <c r="AF2895" s="16" t="str">
        <f aca="false">IF(AA2895&lt;&gt;"COMPRAR","",IF(AB2895="",IF(X2895="","",IF(X2895-V2895&lt;0.01,"EMPATE TÉCNICO","")),IF(AB2895&lt;I2895,"ESTOQUE INSUFICIENTE",IF(X2895="","",IF(X2895-V2895&lt;0.01,"EMPATE TÉCNICO","")))))</f>
        <v/>
      </c>
      <c r="AG2895" s="16" t="s">
        <v>547</v>
      </c>
      <c r="AH2895" s="16" t="s">
        <v>528</v>
      </c>
    </row>
    <row r="2896" customFormat="false" ht="15" hidden="false" customHeight="false" outlineLevel="0" collapsed="false">
      <c r="A2896" s="16" t="s">
        <v>9071</v>
      </c>
      <c r="B2896" s="17" t="s">
        <v>9072</v>
      </c>
      <c r="C2896" s="16" t="s">
        <v>9070</v>
      </c>
      <c r="D2896" s="16" t="s">
        <v>641</v>
      </c>
      <c r="E2896" s="18" t="n">
        <v>1</v>
      </c>
      <c r="F2896" s="16" t="s">
        <v>41</v>
      </c>
      <c r="G2896" s="18" t="n">
        <v>4</v>
      </c>
      <c r="H2896" s="16" t="n">
        <v>3.2</v>
      </c>
      <c r="I2896" s="18" t="n">
        <v>5</v>
      </c>
      <c r="J2896" s="19" t="n">
        <v>10.66</v>
      </c>
      <c r="K2896" s="19" t="n">
        <v>10.66</v>
      </c>
      <c r="L2896" s="19" t="n">
        <v>10.66</v>
      </c>
      <c r="M2896" s="19" t="n">
        <f aca="false">IF(J2896&gt;0,J2896,K2896)*E2896</f>
        <v>10.66</v>
      </c>
      <c r="N2896" s="20"/>
      <c r="O2896" s="21" t="str">
        <f aca="false">IF(R2896="","",ROUND(R2896*(1-Premissas!$B$4),4))</f>
        <v/>
      </c>
      <c r="P2896" s="22"/>
      <c r="Q2896" s="22"/>
      <c r="R2896" s="23"/>
      <c r="S2896" s="24"/>
      <c r="T2896" s="24"/>
      <c r="U2896" s="25"/>
      <c r="V2896" s="19" t="str">
        <f aca="false">IF(COUNT(N2896:Q2896)=0,"",MIN(N2896:Q2896))</f>
        <v/>
      </c>
      <c r="W2896" s="16" t="str">
        <f aca="false">IF(V2896="","",INDEX($N$4:$Q$4,MATCH(V2896,N2896:Q2896,0)))</f>
        <v/>
      </c>
      <c r="X2896" s="19" t="str">
        <f aca="false">IF(COUNT(N2896:Q2896)&lt;2,"",SMALL(N2896:Q2896,2))</f>
        <v/>
      </c>
      <c r="Y2896" s="26" t="str">
        <f aca="false">IF(OR(V2896="",M2896=0),"",V2896/M2896-1)</f>
        <v/>
      </c>
      <c r="Z2896" s="26" t="str">
        <f aca="false">IF(OR(V2896="",L2896=""),"",V2896/(L2896*E2896)-1)</f>
        <v/>
      </c>
      <c r="AA2896" s="16" t="str">
        <f aca="false">IF(V2896="","SEM OFERTA",IF(OR(Y2896&gt;Premissas!$B$11,Y2896&lt;Premissas!$B$12),"VERIFICAR - UNIDADE/EMBALAGEM",IF(Y2896&gt;Premissas!$B$6,"NÃO COMPRAR - REAJUSTE &gt;5%","COMPRAR")))</f>
        <v>SEM OFERTA</v>
      </c>
      <c r="AB2896" s="18" t="str">
        <f aca="false">IF(W2896="DIMEC",S2896,IF(W2896="MEDCENTRO",U2896,""))</f>
        <v/>
      </c>
      <c r="AC2896" s="18" t="n">
        <f aca="false">IF(AA2896&lt;&gt;"COMPRAR",0,IF(AB2896="",I2896,MIN(I2896,AB2896)))</f>
        <v>0</v>
      </c>
      <c r="AD2896" s="19" t="n">
        <f aca="false">IF(AC2896&gt;0,AC2896*V2896,0)</f>
        <v>0</v>
      </c>
      <c r="AE2896" s="19" t="n">
        <f aca="false">IF(AC2896&gt;0,(M2896-V2896)*AC2896,0)</f>
        <v>0</v>
      </c>
      <c r="AF2896" s="16" t="str">
        <f aca="false">IF(AA2896&lt;&gt;"COMPRAR","",IF(AB2896="",IF(X2896="","",IF(X2896-V2896&lt;0.01,"EMPATE TÉCNICO","")),IF(AB2896&lt;I2896,"ESTOQUE INSUFICIENTE",IF(X2896="","",IF(X2896-V2896&lt;0.01,"EMPATE TÉCNICO","")))))</f>
        <v/>
      </c>
      <c r="AG2896" s="16" t="s">
        <v>490</v>
      </c>
      <c r="AH2896" s="16" t="s">
        <v>528</v>
      </c>
    </row>
    <row r="2897" customFormat="false" ht="15" hidden="false" customHeight="false" outlineLevel="0" collapsed="false">
      <c r="A2897" s="16" t="s">
        <v>9073</v>
      </c>
      <c r="B2897" s="17" t="s">
        <v>9074</v>
      </c>
      <c r="C2897" s="16" t="s">
        <v>9070</v>
      </c>
      <c r="D2897" s="16" t="s">
        <v>8717</v>
      </c>
      <c r="E2897" s="18" t="n">
        <v>1</v>
      </c>
      <c r="F2897" s="16" t="s">
        <v>41</v>
      </c>
      <c r="G2897" s="18" t="n">
        <v>3</v>
      </c>
      <c r="H2897" s="16" t="n">
        <v>1.7</v>
      </c>
      <c r="I2897" s="18" t="n">
        <v>2</v>
      </c>
      <c r="J2897" s="19" t="n">
        <v>11.95</v>
      </c>
      <c r="K2897" s="19" t="n">
        <v>11.95</v>
      </c>
      <c r="L2897" s="19" t="n">
        <v>11.95</v>
      </c>
      <c r="M2897" s="19" t="n">
        <f aca="false">IF(J2897&gt;0,J2897,K2897)*E2897</f>
        <v>11.95</v>
      </c>
      <c r="N2897" s="20"/>
      <c r="O2897" s="21" t="str">
        <f aca="false">IF(R2897="","",ROUND(R2897*(1-Premissas!$B$4),4))</f>
        <v/>
      </c>
      <c r="P2897" s="22"/>
      <c r="Q2897" s="22"/>
      <c r="R2897" s="23"/>
      <c r="S2897" s="24"/>
      <c r="T2897" s="24"/>
      <c r="U2897" s="25"/>
      <c r="V2897" s="19" t="str">
        <f aca="false">IF(COUNT(N2897:Q2897)=0,"",MIN(N2897:Q2897))</f>
        <v/>
      </c>
      <c r="W2897" s="16" t="str">
        <f aca="false">IF(V2897="","",INDEX($N$4:$Q$4,MATCH(V2897,N2897:Q2897,0)))</f>
        <v/>
      </c>
      <c r="X2897" s="19" t="str">
        <f aca="false">IF(COUNT(N2897:Q2897)&lt;2,"",SMALL(N2897:Q2897,2))</f>
        <v/>
      </c>
      <c r="Y2897" s="26" t="str">
        <f aca="false">IF(OR(V2897="",M2897=0),"",V2897/M2897-1)</f>
        <v/>
      </c>
      <c r="Z2897" s="26" t="str">
        <f aca="false">IF(OR(V2897="",L2897=""),"",V2897/(L2897*E2897)-1)</f>
        <v/>
      </c>
      <c r="AA2897" s="16" t="str">
        <f aca="false">IF(V2897="","SEM OFERTA",IF(OR(Y2897&gt;Premissas!$B$11,Y2897&lt;Premissas!$B$12),"VERIFICAR - UNIDADE/EMBALAGEM",IF(Y2897&gt;Premissas!$B$6,"NÃO COMPRAR - REAJUSTE &gt;5%","COMPRAR")))</f>
        <v>SEM OFERTA</v>
      </c>
      <c r="AB2897" s="18" t="str">
        <f aca="false">IF(W2897="DIMEC",S2897,IF(W2897="MEDCENTRO",U2897,""))</f>
        <v/>
      </c>
      <c r="AC2897" s="18" t="n">
        <f aca="false">IF(AA2897&lt;&gt;"COMPRAR",0,IF(AB2897="",I2897,MIN(I2897,AB2897)))</f>
        <v>0</v>
      </c>
      <c r="AD2897" s="19" t="n">
        <f aca="false">IF(AC2897&gt;0,AC2897*V2897,0)</f>
        <v>0</v>
      </c>
      <c r="AE2897" s="19" t="n">
        <f aca="false">IF(AC2897&gt;0,(M2897-V2897)*AC2897,0)</f>
        <v>0</v>
      </c>
      <c r="AF2897" s="16" t="str">
        <f aca="false">IF(AA2897&lt;&gt;"COMPRAR","",IF(AB2897="",IF(X2897="","",IF(X2897-V2897&lt;0.01,"EMPATE TÉCNICO","")),IF(AB2897&lt;I2897,"ESTOQUE INSUFICIENTE",IF(X2897="","",IF(X2897-V2897&lt;0.01,"EMPATE TÉCNICO","")))))</f>
        <v/>
      </c>
      <c r="AG2897" s="16" t="s">
        <v>490</v>
      </c>
      <c r="AH2897" s="16" t="s">
        <v>528</v>
      </c>
    </row>
    <row r="2898" customFormat="false" ht="15" hidden="false" customHeight="false" outlineLevel="0" collapsed="false">
      <c r="A2898" s="16" t="s">
        <v>9075</v>
      </c>
      <c r="B2898" s="17" t="s">
        <v>9076</v>
      </c>
      <c r="C2898" s="16" t="s">
        <v>954</v>
      </c>
      <c r="D2898" s="16" t="s">
        <v>8717</v>
      </c>
      <c r="E2898" s="18" t="n">
        <v>1</v>
      </c>
      <c r="F2898" s="16" t="s">
        <v>41</v>
      </c>
      <c r="G2898" s="18" t="n">
        <v>2</v>
      </c>
      <c r="H2898" s="16" t="n">
        <v>3.4</v>
      </c>
      <c r="I2898" s="18" t="n">
        <v>7</v>
      </c>
      <c r="J2898" s="19" t="n">
        <v>10.72</v>
      </c>
      <c r="K2898" s="19" t="n">
        <v>10.72</v>
      </c>
      <c r="L2898" s="19" t="n">
        <v>9.66</v>
      </c>
      <c r="M2898" s="19" t="n">
        <f aca="false">IF(J2898&gt;0,J2898,K2898)*E2898</f>
        <v>10.72</v>
      </c>
      <c r="N2898" s="20"/>
      <c r="O2898" s="21" t="str">
        <f aca="false">IF(R2898="","",ROUND(R2898*(1-Premissas!$B$4),4))</f>
        <v/>
      </c>
      <c r="P2898" s="22"/>
      <c r="Q2898" s="22"/>
      <c r="R2898" s="23"/>
      <c r="S2898" s="24"/>
      <c r="T2898" s="24"/>
      <c r="U2898" s="25"/>
      <c r="V2898" s="19" t="str">
        <f aca="false">IF(COUNT(N2898:Q2898)=0,"",MIN(N2898:Q2898))</f>
        <v/>
      </c>
      <c r="W2898" s="16" t="str">
        <f aca="false">IF(V2898="","",INDEX($N$4:$Q$4,MATCH(V2898,N2898:Q2898,0)))</f>
        <v/>
      </c>
      <c r="X2898" s="19" t="str">
        <f aca="false">IF(COUNT(N2898:Q2898)&lt;2,"",SMALL(N2898:Q2898,2))</f>
        <v/>
      </c>
      <c r="Y2898" s="26" t="str">
        <f aca="false">IF(OR(V2898="",M2898=0),"",V2898/M2898-1)</f>
        <v/>
      </c>
      <c r="Z2898" s="26" t="str">
        <f aca="false">IF(OR(V2898="",L2898=""),"",V2898/(L2898*E2898)-1)</f>
        <v/>
      </c>
      <c r="AA2898" s="16" t="str">
        <f aca="false">IF(V2898="","SEM OFERTA",IF(OR(Y2898&gt;Premissas!$B$11,Y2898&lt;Premissas!$B$12),"VERIFICAR - UNIDADE/EMBALAGEM",IF(Y2898&gt;Premissas!$B$6,"NÃO COMPRAR - REAJUSTE &gt;5%","COMPRAR")))</f>
        <v>SEM OFERTA</v>
      </c>
      <c r="AB2898" s="18" t="str">
        <f aca="false">IF(W2898="DIMEC",S2898,IF(W2898="MEDCENTRO",U2898,""))</f>
        <v/>
      </c>
      <c r="AC2898" s="18" t="n">
        <f aca="false">IF(AA2898&lt;&gt;"COMPRAR",0,IF(AB2898="",I2898,MIN(I2898,AB2898)))</f>
        <v>0</v>
      </c>
      <c r="AD2898" s="19" t="n">
        <f aca="false">IF(AC2898&gt;0,AC2898*V2898,0)</f>
        <v>0</v>
      </c>
      <c r="AE2898" s="19" t="n">
        <f aca="false">IF(AC2898&gt;0,(M2898-V2898)*AC2898,0)</f>
        <v>0</v>
      </c>
      <c r="AF2898" s="16" t="str">
        <f aca="false">IF(AA2898&lt;&gt;"COMPRAR","",IF(AB2898="",IF(X2898="","",IF(X2898-V2898&lt;0.01,"EMPATE TÉCNICO","")),IF(AB2898&lt;I2898,"ESTOQUE INSUFICIENTE",IF(X2898="","",IF(X2898-V2898&lt;0.01,"EMPATE TÉCNICO","")))))</f>
        <v/>
      </c>
      <c r="AG2898" s="16" t="s">
        <v>490</v>
      </c>
      <c r="AH2898" s="16" t="s">
        <v>528</v>
      </c>
    </row>
    <row r="2899" customFormat="false" ht="15" hidden="false" customHeight="false" outlineLevel="0" collapsed="false">
      <c r="A2899" s="16" t="s">
        <v>9077</v>
      </c>
      <c r="B2899" s="17" t="s">
        <v>9078</v>
      </c>
      <c r="C2899" s="16" t="s">
        <v>9079</v>
      </c>
      <c r="D2899" s="16" t="s">
        <v>536</v>
      </c>
      <c r="E2899" s="18" t="n">
        <v>1</v>
      </c>
      <c r="F2899" s="16" t="s">
        <v>41</v>
      </c>
      <c r="G2899" s="18" t="n">
        <v>2</v>
      </c>
      <c r="H2899" s="16" t="n">
        <v>40.1</v>
      </c>
      <c r="I2899" s="18" t="n">
        <v>101</v>
      </c>
      <c r="J2899" s="19" t="n">
        <v>8.62</v>
      </c>
      <c r="K2899" s="19" t="n">
        <v>8.62</v>
      </c>
      <c r="L2899" s="19" t="n">
        <v>8.62</v>
      </c>
      <c r="M2899" s="19" t="n">
        <f aca="false">IF(J2899&gt;0,J2899,K2899)*E2899</f>
        <v>8.62</v>
      </c>
      <c r="N2899" s="20"/>
      <c r="O2899" s="21" t="str">
        <f aca="false">IF(R2899="","",ROUND(R2899*(1-Premissas!$B$4),4))</f>
        <v/>
      </c>
      <c r="P2899" s="22"/>
      <c r="Q2899" s="22"/>
      <c r="R2899" s="23"/>
      <c r="S2899" s="24"/>
      <c r="T2899" s="24"/>
      <c r="U2899" s="25"/>
      <c r="V2899" s="19" t="str">
        <f aca="false">IF(COUNT(N2899:Q2899)=0,"",MIN(N2899:Q2899))</f>
        <v/>
      </c>
      <c r="W2899" s="16" t="str">
        <f aca="false">IF(V2899="","",INDEX($N$4:$Q$4,MATCH(V2899,N2899:Q2899,0)))</f>
        <v/>
      </c>
      <c r="X2899" s="19" t="str">
        <f aca="false">IF(COUNT(N2899:Q2899)&lt;2,"",SMALL(N2899:Q2899,2))</f>
        <v/>
      </c>
      <c r="Y2899" s="26" t="str">
        <f aca="false">IF(OR(V2899="",M2899=0),"",V2899/M2899-1)</f>
        <v/>
      </c>
      <c r="Z2899" s="26" t="str">
        <f aca="false">IF(OR(V2899="",L2899=""),"",V2899/(L2899*E2899)-1)</f>
        <v/>
      </c>
      <c r="AA2899" s="16" t="str">
        <f aca="false">IF(V2899="","SEM OFERTA",IF(OR(Y2899&gt;Premissas!$B$11,Y2899&lt;Premissas!$B$12),"VERIFICAR - UNIDADE/EMBALAGEM",IF(Y2899&gt;Premissas!$B$6,"NÃO COMPRAR - REAJUSTE &gt;5%","COMPRAR")))</f>
        <v>SEM OFERTA</v>
      </c>
      <c r="AB2899" s="18" t="str">
        <f aca="false">IF(W2899="DIMEC",S2899,IF(W2899="MEDCENTRO",U2899,""))</f>
        <v/>
      </c>
      <c r="AC2899" s="18" t="n">
        <f aca="false">IF(AA2899&lt;&gt;"COMPRAR",0,IF(AB2899="",I2899,MIN(I2899,AB2899)))</f>
        <v>0</v>
      </c>
      <c r="AD2899" s="19" t="n">
        <f aca="false">IF(AC2899&gt;0,AC2899*V2899,0)</f>
        <v>0</v>
      </c>
      <c r="AE2899" s="19" t="n">
        <f aca="false">IF(AC2899&gt;0,(M2899-V2899)*AC2899,0)</f>
        <v>0</v>
      </c>
      <c r="AF2899" s="16" t="str">
        <f aca="false">IF(AA2899&lt;&gt;"COMPRAR","",IF(AB2899="",IF(X2899="","",IF(X2899-V2899&lt;0.01,"EMPATE TÉCNICO","")),IF(AB2899&lt;I2899,"ESTOQUE INSUFICIENTE",IF(X2899="","",IF(X2899-V2899&lt;0.01,"EMPATE TÉCNICO","")))))</f>
        <v/>
      </c>
      <c r="AG2899" s="16" t="s">
        <v>139</v>
      </c>
      <c r="AH2899" s="16" t="s">
        <v>528</v>
      </c>
    </row>
    <row r="2900" customFormat="false" ht="15" hidden="false" customHeight="false" outlineLevel="0" collapsed="false">
      <c r="A2900" s="16" t="s">
        <v>9080</v>
      </c>
      <c r="B2900" s="17" t="s">
        <v>9081</v>
      </c>
      <c r="C2900" s="16" t="s">
        <v>9082</v>
      </c>
      <c r="D2900" s="16" t="s">
        <v>546</v>
      </c>
      <c r="E2900" s="18" t="n">
        <v>1</v>
      </c>
      <c r="F2900" s="16" t="s">
        <v>41</v>
      </c>
      <c r="G2900" s="18" t="n">
        <v>1</v>
      </c>
      <c r="H2900" s="16" t="n">
        <v>0.7</v>
      </c>
      <c r="I2900" s="18" t="n">
        <v>1</v>
      </c>
      <c r="J2900" s="19" t="n">
        <v>27.44</v>
      </c>
      <c r="K2900" s="19" t="n">
        <v>27.44</v>
      </c>
      <c r="L2900" s="19" t="n">
        <v>27.44</v>
      </c>
      <c r="M2900" s="19" t="n">
        <f aca="false">IF(J2900&gt;0,J2900,K2900)*E2900</f>
        <v>27.44</v>
      </c>
      <c r="N2900" s="20"/>
      <c r="O2900" s="21" t="str">
        <f aca="false">IF(R2900="","",ROUND(R2900*(1-Premissas!$B$4),4))</f>
        <v/>
      </c>
      <c r="P2900" s="22"/>
      <c r="Q2900" s="22"/>
      <c r="R2900" s="23"/>
      <c r="S2900" s="24"/>
      <c r="T2900" s="24"/>
      <c r="U2900" s="25"/>
      <c r="V2900" s="19" t="str">
        <f aca="false">IF(COUNT(N2900:Q2900)=0,"",MIN(N2900:Q2900))</f>
        <v/>
      </c>
      <c r="W2900" s="16" t="str">
        <f aca="false">IF(V2900="","",INDEX($N$4:$Q$4,MATCH(V2900,N2900:Q2900,0)))</f>
        <v/>
      </c>
      <c r="X2900" s="19" t="str">
        <f aca="false">IF(COUNT(N2900:Q2900)&lt;2,"",SMALL(N2900:Q2900,2))</f>
        <v/>
      </c>
      <c r="Y2900" s="26" t="str">
        <f aca="false">IF(OR(V2900="",M2900=0),"",V2900/M2900-1)</f>
        <v/>
      </c>
      <c r="Z2900" s="26" t="str">
        <f aca="false">IF(OR(V2900="",L2900=""),"",V2900/(L2900*E2900)-1)</f>
        <v/>
      </c>
      <c r="AA2900" s="16" t="str">
        <f aca="false">IF(V2900="","SEM OFERTA",IF(OR(Y2900&gt;Premissas!$B$11,Y2900&lt;Premissas!$B$12),"VERIFICAR - UNIDADE/EMBALAGEM",IF(Y2900&gt;Premissas!$B$6,"NÃO COMPRAR - REAJUSTE &gt;5%","COMPRAR")))</f>
        <v>SEM OFERTA</v>
      </c>
      <c r="AB2900" s="18" t="str">
        <f aca="false">IF(W2900="DIMEC",S2900,IF(W2900="MEDCENTRO",U2900,""))</f>
        <v/>
      </c>
      <c r="AC2900" s="18" t="n">
        <f aca="false">IF(AA2900&lt;&gt;"COMPRAR",0,IF(AB2900="",I2900,MIN(I2900,AB2900)))</f>
        <v>0</v>
      </c>
      <c r="AD2900" s="19" t="n">
        <f aca="false">IF(AC2900&gt;0,AC2900*V2900,0)</f>
        <v>0</v>
      </c>
      <c r="AE2900" s="19" t="n">
        <f aca="false">IF(AC2900&gt;0,(M2900-V2900)*AC2900,0)</f>
        <v>0</v>
      </c>
      <c r="AF2900" s="16" t="str">
        <f aca="false">IF(AA2900&lt;&gt;"COMPRAR","",IF(AB2900="",IF(X2900="","",IF(X2900-V2900&lt;0.01,"EMPATE TÉCNICO","")),IF(AB2900&lt;I2900,"ESTOQUE INSUFICIENTE",IF(X2900="","",IF(X2900-V2900&lt;0.01,"EMPATE TÉCNICO","")))))</f>
        <v/>
      </c>
      <c r="AG2900" s="16" t="s">
        <v>547</v>
      </c>
      <c r="AH2900" s="16" t="s">
        <v>528</v>
      </c>
    </row>
    <row r="2901" customFormat="false" ht="15" hidden="false" customHeight="false" outlineLevel="0" collapsed="false">
      <c r="A2901" s="16" t="s">
        <v>9083</v>
      </c>
      <c r="B2901" s="17" t="s">
        <v>9084</v>
      </c>
      <c r="C2901" s="16" t="s">
        <v>9085</v>
      </c>
      <c r="D2901" s="16" t="s">
        <v>546</v>
      </c>
      <c r="E2901" s="18" t="n">
        <v>1</v>
      </c>
      <c r="F2901" s="16" t="s">
        <v>42</v>
      </c>
      <c r="G2901" s="18" t="n">
        <v>2</v>
      </c>
      <c r="H2901" s="16" t="n">
        <v>1.8</v>
      </c>
      <c r="I2901" s="18" t="n">
        <v>3</v>
      </c>
      <c r="J2901" s="19" t="n">
        <v>37.76</v>
      </c>
      <c r="K2901" s="19" t="n">
        <v>37.76</v>
      </c>
      <c r="L2901" s="19" t="n">
        <v>37.76</v>
      </c>
      <c r="M2901" s="19" t="n">
        <f aca="false">IF(J2901&gt;0,J2901,K2901)*E2901</f>
        <v>37.76</v>
      </c>
      <c r="N2901" s="20"/>
      <c r="O2901" s="21" t="str">
        <f aca="false">IF(R2901="","",ROUND(R2901*(1-Premissas!$B$4),4))</f>
        <v/>
      </c>
      <c r="P2901" s="22"/>
      <c r="Q2901" s="22"/>
      <c r="R2901" s="23"/>
      <c r="S2901" s="24"/>
      <c r="T2901" s="24"/>
      <c r="U2901" s="25"/>
      <c r="V2901" s="19" t="str">
        <f aca="false">IF(COUNT(N2901:Q2901)=0,"",MIN(N2901:Q2901))</f>
        <v/>
      </c>
      <c r="W2901" s="16" t="str">
        <f aca="false">IF(V2901="","",INDEX($N$4:$Q$4,MATCH(V2901,N2901:Q2901,0)))</f>
        <v/>
      </c>
      <c r="X2901" s="19" t="str">
        <f aca="false">IF(COUNT(N2901:Q2901)&lt;2,"",SMALL(N2901:Q2901,2))</f>
        <v/>
      </c>
      <c r="Y2901" s="26" t="str">
        <f aca="false">IF(OR(V2901="",M2901=0),"",V2901/M2901-1)</f>
        <v/>
      </c>
      <c r="Z2901" s="26" t="str">
        <f aca="false">IF(OR(V2901="",L2901=""),"",V2901/(L2901*E2901)-1)</f>
        <v/>
      </c>
      <c r="AA2901" s="16" t="str">
        <f aca="false">IF(V2901="","SEM OFERTA",IF(OR(Y2901&gt;Premissas!$B$11,Y2901&lt;Premissas!$B$12),"VERIFICAR - UNIDADE/EMBALAGEM",IF(Y2901&gt;Premissas!$B$6,"NÃO COMPRAR - REAJUSTE &gt;5%","COMPRAR")))</f>
        <v>SEM OFERTA</v>
      </c>
      <c r="AB2901" s="18" t="str">
        <f aca="false">IF(W2901="DIMEC",S2901,IF(W2901="MEDCENTRO",U2901,""))</f>
        <v/>
      </c>
      <c r="AC2901" s="18" t="n">
        <f aca="false">IF(AA2901&lt;&gt;"COMPRAR",0,IF(AB2901="",I2901,MIN(I2901,AB2901)))</f>
        <v>0</v>
      </c>
      <c r="AD2901" s="19" t="n">
        <f aca="false">IF(AC2901&gt;0,AC2901*V2901,0)</f>
        <v>0</v>
      </c>
      <c r="AE2901" s="19" t="n">
        <f aca="false">IF(AC2901&gt;0,(M2901-V2901)*AC2901,0)</f>
        <v>0</v>
      </c>
      <c r="AF2901" s="16" t="str">
        <f aca="false">IF(AA2901&lt;&gt;"COMPRAR","",IF(AB2901="",IF(X2901="","",IF(X2901-V2901&lt;0.01,"EMPATE TÉCNICO","")),IF(AB2901&lt;I2901,"ESTOQUE INSUFICIENTE",IF(X2901="","",IF(X2901-V2901&lt;0.01,"EMPATE TÉCNICO","")))))</f>
        <v/>
      </c>
      <c r="AG2901" s="16" t="s">
        <v>547</v>
      </c>
      <c r="AH2901" s="16" t="s">
        <v>528</v>
      </c>
    </row>
    <row r="2902" customFormat="false" ht="15" hidden="false" customHeight="false" outlineLevel="0" collapsed="false">
      <c r="A2902" s="16" t="s">
        <v>9086</v>
      </c>
      <c r="B2902" s="17" t="s">
        <v>9087</v>
      </c>
      <c r="C2902" s="16" t="s">
        <v>9088</v>
      </c>
      <c r="D2902" s="16" t="s">
        <v>1089</v>
      </c>
      <c r="E2902" s="18" t="n">
        <v>1</v>
      </c>
      <c r="F2902" s="16" t="s">
        <v>42</v>
      </c>
      <c r="G2902" s="18" t="n">
        <v>0</v>
      </c>
      <c r="H2902" s="16" t="n">
        <v>1</v>
      </c>
      <c r="I2902" s="18" t="n">
        <v>3</v>
      </c>
      <c r="J2902" s="19" t="n">
        <v>13.42</v>
      </c>
      <c r="K2902" s="19" t="n">
        <v>13.42</v>
      </c>
      <c r="L2902" s="19" t="n">
        <v>12.81</v>
      </c>
      <c r="M2902" s="19" t="n">
        <f aca="false">IF(J2902&gt;0,J2902,K2902)*E2902</f>
        <v>13.42</v>
      </c>
      <c r="N2902" s="20"/>
      <c r="O2902" s="21" t="str">
        <f aca="false">IF(R2902="","",ROUND(R2902*(1-Premissas!$B$4),4))</f>
        <v/>
      </c>
      <c r="P2902" s="22"/>
      <c r="Q2902" s="22"/>
      <c r="R2902" s="23"/>
      <c r="S2902" s="24"/>
      <c r="T2902" s="24"/>
      <c r="U2902" s="25"/>
      <c r="V2902" s="19" t="str">
        <f aca="false">IF(COUNT(N2902:Q2902)=0,"",MIN(N2902:Q2902))</f>
        <v/>
      </c>
      <c r="W2902" s="16" t="str">
        <f aca="false">IF(V2902="","",INDEX($N$4:$Q$4,MATCH(V2902,N2902:Q2902,0)))</f>
        <v/>
      </c>
      <c r="X2902" s="19" t="str">
        <f aca="false">IF(COUNT(N2902:Q2902)&lt;2,"",SMALL(N2902:Q2902,2))</f>
        <v/>
      </c>
      <c r="Y2902" s="26" t="str">
        <f aca="false">IF(OR(V2902="",M2902=0),"",V2902/M2902-1)</f>
        <v/>
      </c>
      <c r="Z2902" s="26" t="str">
        <f aca="false">IF(OR(V2902="",L2902=""),"",V2902/(L2902*E2902)-1)</f>
        <v/>
      </c>
      <c r="AA2902" s="16" t="str">
        <f aca="false">IF(V2902="","SEM OFERTA",IF(OR(Y2902&gt;Premissas!$B$11,Y2902&lt;Premissas!$B$12),"VERIFICAR - UNIDADE/EMBALAGEM",IF(Y2902&gt;Premissas!$B$6,"NÃO COMPRAR - REAJUSTE &gt;5%","COMPRAR")))</f>
        <v>SEM OFERTA</v>
      </c>
      <c r="AB2902" s="18" t="str">
        <f aca="false">IF(W2902="DIMEC",S2902,IF(W2902="MEDCENTRO",U2902,""))</f>
        <v/>
      </c>
      <c r="AC2902" s="18" t="n">
        <f aca="false">IF(AA2902&lt;&gt;"COMPRAR",0,IF(AB2902="",I2902,MIN(I2902,AB2902)))</f>
        <v>0</v>
      </c>
      <c r="AD2902" s="19" t="n">
        <f aca="false">IF(AC2902&gt;0,AC2902*V2902,0)</f>
        <v>0</v>
      </c>
      <c r="AE2902" s="19" t="n">
        <f aca="false">IF(AC2902&gt;0,(M2902-V2902)*AC2902,0)</f>
        <v>0</v>
      </c>
      <c r="AF2902" s="16" t="str">
        <f aca="false">IF(AA2902&lt;&gt;"COMPRAR","",IF(AB2902="",IF(X2902="","",IF(X2902-V2902&lt;0.01,"EMPATE TÉCNICO","")),IF(AB2902&lt;I2902,"ESTOQUE INSUFICIENTE",IF(X2902="","",IF(X2902-V2902&lt;0.01,"EMPATE TÉCNICO","")))))</f>
        <v/>
      </c>
      <c r="AG2902" s="16" t="s">
        <v>490</v>
      </c>
      <c r="AH2902" s="16" t="s">
        <v>528</v>
      </c>
    </row>
    <row r="2903" customFormat="false" ht="15" hidden="false" customHeight="false" outlineLevel="0" collapsed="false">
      <c r="A2903" s="16" t="s">
        <v>9089</v>
      </c>
      <c r="B2903" s="17" t="s">
        <v>9090</v>
      </c>
      <c r="C2903" s="16" t="s">
        <v>9091</v>
      </c>
      <c r="D2903" s="16" t="s">
        <v>527</v>
      </c>
      <c r="E2903" s="18" t="n">
        <v>1</v>
      </c>
      <c r="F2903" s="16" t="s">
        <v>42</v>
      </c>
      <c r="G2903" s="18" t="n">
        <v>0</v>
      </c>
      <c r="H2903" s="16" t="n">
        <v>1.9</v>
      </c>
      <c r="I2903" s="18" t="n">
        <v>5</v>
      </c>
      <c r="J2903" s="19" t="n">
        <v>27.154</v>
      </c>
      <c r="K2903" s="19" t="n">
        <v>27.154</v>
      </c>
      <c r="L2903" s="19" t="n">
        <v>27.154</v>
      </c>
      <c r="M2903" s="19" t="n">
        <f aca="false">IF(J2903&gt;0,J2903,K2903)*E2903</f>
        <v>27.154</v>
      </c>
      <c r="N2903" s="20"/>
      <c r="O2903" s="21" t="str">
        <f aca="false">IF(R2903="","",ROUND(R2903*(1-Premissas!$B$4),4))</f>
        <v/>
      </c>
      <c r="P2903" s="22"/>
      <c r="Q2903" s="22"/>
      <c r="R2903" s="23"/>
      <c r="S2903" s="24"/>
      <c r="T2903" s="24"/>
      <c r="U2903" s="25"/>
      <c r="V2903" s="19" t="str">
        <f aca="false">IF(COUNT(N2903:Q2903)=0,"",MIN(N2903:Q2903))</f>
        <v/>
      </c>
      <c r="W2903" s="16" t="str">
        <f aca="false">IF(V2903="","",INDEX($N$4:$Q$4,MATCH(V2903,N2903:Q2903,0)))</f>
        <v/>
      </c>
      <c r="X2903" s="19" t="str">
        <f aca="false">IF(COUNT(N2903:Q2903)&lt;2,"",SMALL(N2903:Q2903,2))</f>
        <v/>
      </c>
      <c r="Y2903" s="26" t="str">
        <f aca="false">IF(OR(V2903="",M2903=0),"",V2903/M2903-1)</f>
        <v/>
      </c>
      <c r="Z2903" s="26" t="str">
        <f aca="false">IF(OR(V2903="",L2903=""),"",V2903/(L2903*E2903)-1)</f>
        <v/>
      </c>
      <c r="AA2903" s="16" t="str">
        <f aca="false">IF(V2903="","SEM OFERTA",IF(OR(Y2903&gt;Premissas!$B$11,Y2903&lt;Premissas!$B$12),"VERIFICAR - UNIDADE/EMBALAGEM",IF(Y2903&gt;Premissas!$B$6,"NÃO COMPRAR - REAJUSTE &gt;5%","COMPRAR")))</f>
        <v>SEM OFERTA</v>
      </c>
      <c r="AB2903" s="18" t="str">
        <f aca="false">IF(W2903="DIMEC",S2903,IF(W2903="MEDCENTRO",U2903,""))</f>
        <v/>
      </c>
      <c r="AC2903" s="18" t="n">
        <f aca="false">IF(AA2903&lt;&gt;"COMPRAR",0,IF(AB2903="",I2903,MIN(I2903,AB2903)))</f>
        <v>0</v>
      </c>
      <c r="AD2903" s="19" t="n">
        <f aca="false">IF(AC2903&gt;0,AC2903*V2903,0)</f>
        <v>0</v>
      </c>
      <c r="AE2903" s="19" t="n">
        <f aca="false">IF(AC2903&gt;0,(M2903-V2903)*AC2903,0)</f>
        <v>0</v>
      </c>
      <c r="AF2903" s="16" t="str">
        <f aca="false">IF(AA2903&lt;&gt;"COMPRAR","",IF(AB2903="",IF(X2903="","",IF(X2903-V2903&lt;0.01,"EMPATE TÉCNICO","")),IF(AB2903&lt;I2903,"ESTOQUE INSUFICIENTE",IF(X2903="","",IF(X2903-V2903&lt;0.01,"EMPATE TÉCNICO","")))))</f>
        <v/>
      </c>
      <c r="AG2903" s="16" t="s">
        <v>547</v>
      </c>
      <c r="AH2903" s="16" t="s">
        <v>528</v>
      </c>
    </row>
    <row r="2904" customFormat="false" ht="15" hidden="false" customHeight="false" outlineLevel="0" collapsed="false">
      <c r="A2904" s="16" t="s">
        <v>9092</v>
      </c>
      <c r="B2904" s="17" t="s">
        <v>9093</v>
      </c>
      <c r="C2904" s="16" t="s">
        <v>973</v>
      </c>
      <c r="D2904" s="16" t="s">
        <v>546</v>
      </c>
      <c r="E2904" s="18" t="n">
        <v>1</v>
      </c>
      <c r="F2904" s="16" t="s">
        <v>42</v>
      </c>
      <c r="G2904" s="18" t="n">
        <v>1</v>
      </c>
      <c r="H2904" s="16" t="n">
        <v>2.2</v>
      </c>
      <c r="I2904" s="18" t="n">
        <v>5</v>
      </c>
      <c r="J2904" s="19" t="n">
        <v>17.97</v>
      </c>
      <c r="K2904" s="19" t="n">
        <v>17.97</v>
      </c>
      <c r="L2904" s="19" t="n">
        <v>17.97</v>
      </c>
      <c r="M2904" s="19" t="n">
        <f aca="false">IF(J2904&gt;0,J2904,K2904)*E2904</f>
        <v>17.97</v>
      </c>
      <c r="N2904" s="20"/>
      <c r="O2904" s="21" t="str">
        <f aca="false">IF(R2904="","",ROUND(R2904*(1-Premissas!$B$4),4))</f>
        <v/>
      </c>
      <c r="P2904" s="22"/>
      <c r="Q2904" s="22"/>
      <c r="R2904" s="23"/>
      <c r="S2904" s="24"/>
      <c r="T2904" s="24"/>
      <c r="U2904" s="25"/>
      <c r="V2904" s="19" t="str">
        <f aca="false">IF(COUNT(N2904:Q2904)=0,"",MIN(N2904:Q2904))</f>
        <v/>
      </c>
      <c r="W2904" s="16" t="str">
        <f aca="false">IF(V2904="","",INDEX($N$4:$Q$4,MATCH(V2904,N2904:Q2904,0)))</f>
        <v/>
      </c>
      <c r="X2904" s="19" t="str">
        <f aca="false">IF(COUNT(N2904:Q2904)&lt;2,"",SMALL(N2904:Q2904,2))</f>
        <v/>
      </c>
      <c r="Y2904" s="26" t="str">
        <f aca="false">IF(OR(V2904="",M2904=0),"",V2904/M2904-1)</f>
        <v/>
      </c>
      <c r="Z2904" s="26" t="str">
        <f aca="false">IF(OR(V2904="",L2904=""),"",V2904/(L2904*E2904)-1)</f>
        <v/>
      </c>
      <c r="AA2904" s="16" t="str">
        <f aca="false">IF(V2904="","SEM OFERTA",IF(OR(Y2904&gt;Premissas!$B$11,Y2904&lt;Premissas!$B$12),"VERIFICAR - UNIDADE/EMBALAGEM",IF(Y2904&gt;Premissas!$B$6,"NÃO COMPRAR - REAJUSTE &gt;5%","COMPRAR")))</f>
        <v>SEM OFERTA</v>
      </c>
      <c r="AB2904" s="18" t="str">
        <f aca="false">IF(W2904="DIMEC",S2904,IF(W2904="MEDCENTRO",U2904,""))</f>
        <v/>
      </c>
      <c r="AC2904" s="18" t="n">
        <f aca="false">IF(AA2904&lt;&gt;"COMPRAR",0,IF(AB2904="",I2904,MIN(I2904,AB2904)))</f>
        <v>0</v>
      </c>
      <c r="AD2904" s="19" t="n">
        <f aca="false">IF(AC2904&gt;0,AC2904*V2904,0)</f>
        <v>0</v>
      </c>
      <c r="AE2904" s="19" t="n">
        <f aca="false">IF(AC2904&gt;0,(M2904-V2904)*AC2904,0)</f>
        <v>0</v>
      </c>
      <c r="AF2904" s="16" t="str">
        <f aca="false">IF(AA2904&lt;&gt;"COMPRAR","",IF(AB2904="",IF(X2904="","",IF(X2904-V2904&lt;0.01,"EMPATE TÉCNICO","")),IF(AB2904&lt;I2904,"ESTOQUE INSUFICIENTE",IF(X2904="","",IF(X2904-V2904&lt;0.01,"EMPATE TÉCNICO","")))))</f>
        <v/>
      </c>
      <c r="AG2904" s="16" t="s">
        <v>520</v>
      </c>
      <c r="AH2904" s="16" t="s">
        <v>528</v>
      </c>
    </row>
    <row r="2905" customFormat="false" ht="15" hidden="false" customHeight="false" outlineLevel="0" collapsed="false">
      <c r="A2905" s="16" t="s">
        <v>9094</v>
      </c>
      <c r="B2905" s="17" t="s">
        <v>9095</v>
      </c>
      <c r="C2905" s="16" t="s">
        <v>9096</v>
      </c>
      <c r="D2905" s="16" t="s">
        <v>1089</v>
      </c>
      <c r="E2905" s="18" t="n">
        <v>1</v>
      </c>
      <c r="F2905" s="16" t="s">
        <v>43</v>
      </c>
      <c r="G2905" s="18" t="n">
        <v>0</v>
      </c>
      <c r="H2905" s="16" t="n">
        <v>0.3</v>
      </c>
      <c r="I2905" s="18" t="n">
        <v>1</v>
      </c>
      <c r="J2905" s="19" t="n">
        <v>26.93</v>
      </c>
      <c r="K2905" s="19" t="n">
        <v>26.93</v>
      </c>
      <c r="L2905" s="19" t="n">
        <v>24.52</v>
      </c>
      <c r="M2905" s="19" t="n">
        <f aca="false">IF(J2905&gt;0,J2905,K2905)*E2905</f>
        <v>26.93</v>
      </c>
      <c r="N2905" s="20"/>
      <c r="O2905" s="21" t="str">
        <f aca="false">IF(R2905="","",ROUND(R2905*(1-Premissas!$B$4),4))</f>
        <v/>
      </c>
      <c r="P2905" s="22"/>
      <c r="Q2905" s="22"/>
      <c r="R2905" s="23"/>
      <c r="S2905" s="24"/>
      <c r="T2905" s="24"/>
      <c r="U2905" s="25"/>
      <c r="V2905" s="19" t="str">
        <f aca="false">IF(COUNT(N2905:Q2905)=0,"",MIN(N2905:Q2905))</f>
        <v/>
      </c>
      <c r="W2905" s="16" t="str">
        <f aca="false">IF(V2905="","",INDEX($N$4:$Q$4,MATCH(V2905,N2905:Q2905,0)))</f>
        <v/>
      </c>
      <c r="X2905" s="19" t="str">
        <f aca="false">IF(COUNT(N2905:Q2905)&lt;2,"",SMALL(N2905:Q2905,2))</f>
        <v/>
      </c>
      <c r="Y2905" s="26" t="str">
        <f aca="false">IF(OR(V2905="",M2905=0),"",V2905/M2905-1)</f>
        <v/>
      </c>
      <c r="Z2905" s="26" t="str">
        <f aca="false">IF(OR(V2905="",L2905=""),"",V2905/(L2905*E2905)-1)</f>
        <v/>
      </c>
      <c r="AA2905" s="16" t="str">
        <f aca="false">IF(V2905="","SEM OFERTA",IF(OR(Y2905&gt;Premissas!$B$11,Y2905&lt;Premissas!$B$12),"VERIFICAR - UNIDADE/EMBALAGEM",IF(Y2905&gt;Premissas!$B$6,"NÃO COMPRAR - REAJUSTE &gt;5%","COMPRAR")))</f>
        <v>SEM OFERTA</v>
      </c>
      <c r="AB2905" s="18" t="str">
        <f aca="false">IF(W2905="DIMEC",S2905,IF(W2905="MEDCENTRO",U2905,""))</f>
        <v/>
      </c>
      <c r="AC2905" s="18" t="n">
        <f aca="false">IF(AA2905&lt;&gt;"COMPRAR",0,IF(AB2905="",I2905,MIN(I2905,AB2905)))</f>
        <v>0</v>
      </c>
      <c r="AD2905" s="19" t="n">
        <f aca="false">IF(AC2905&gt;0,AC2905*V2905,0)</f>
        <v>0</v>
      </c>
      <c r="AE2905" s="19" t="n">
        <f aca="false">IF(AC2905&gt;0,(M2905-V2905)*AC2905,0)</f>
        <v>0</v>
      </c>
      <c r="AF2905" s="16" t="str">
        <f aca="false">IF(AA2905&lt;&gt;"COMPRAR","",IF(AB2905="",IF(X2905="","",IF(X2905-V2905&lt;0.01,"EMPATE TÉCNICO","")),IF(AB2905&lt;I2905,"ESTOQUE INSUFICIENTE",IF(X2905="","",IF(X2905-V2905&lt;0.01,"EMPATE TÉCNICO","")))))</f>
        <v/>
      </c>
      <c r="AG2905" s="16" t="s">
        <v>520</v>
      </c>
      <c r="AH2905" s="16" t="s">
        <v>528</v>
      </c>
    </row>
    <row r="2906" customFormat="false" ht="15" hidden="false" customHeight="false" outlineLevel="0" collapsed="false">
      <c r="A2906" s="16" t="s">
        <v>9097</v>
      </c>
      <c r="B2906" s="17" t="s">
        <v>9098</v>
      </c>
      <c r="C2906" s="16" t="s">
        <v>9099</v>
      </c>
      <c r="D2906" s="16" t="s">
        <v>1055</v>
      </c>
      <c r="E2906" s="18" t="n">
        <v>1</v>
      </c>
      <c r="F2906" s="16" t="s">
        <v>42</v>
      </c>
      <c r="G2906" s="18" t="n">
        <v>1</v>
      </c>
      <c r="H2906" s="16" t="n">
        <v>2.7</v>
      </c>
      <c r="I2906" s="18" t="n">
        <v>7</v>
      </c>
      <c r="J2906" s="19" t="n">
        <v>14.4966666666667</v>
      </c>
      <c r="K2906" s="19" t="n">
        <v>14.4966666666667</v>
      </c>
      <c r="L2906" s="19" t="n">
        <v>14.4967</v>
      </c>
      <c r="M2906" s="19" t="n">
        <f aca="false">IF(J2906&gt;0,J2906,K2906)*E2906</f>
        <v>14.4966666666667</v>
      </c>
      <c r="N2906" s="20"/>
      <c r="O2906" s="21" t="str">
        <f aca="false">IF(R2906="","",ROUND(R2906*(1-Premissas!$B$4),4))</f>
        <v/>
      </c>
      <c r="P2906" s="22"/>
      <c r="Q2906" s="22"/>
      <c r="R2906" s="23"/>
      <c r="S2906" s="24"/>
      <c r="T2906" s="24"/>
      <c r="U2906" s="25"/>
      <c r="V2906" s="19" t="str">
        <f aca="false">IF(COUNT(N2906:Q2906)=0,"",MIN(N2906:Q2906))</f>
        <v/>
      </c>
      <c r="W2906" s="16" t="str">
        <f aca="false">IF(V2906="","",INDEX($N$4:$Q$4,MATCH(V2906,N2906:Q2906,0)))</f>
        <v/>
      </c>
      <c r="X2906" s="19" t="str">
        <f aca="false">IF(COUNT(N2906:Q2906)&lt;2,"",SMALL(N2906:Q2906,2))</f>
        <v/>
      </c>
      <c r="Y2906" s="26" t="str">
        <f aca="false">IF(OR(V2906="",M2906=0),"",V2906/M2906-1)</f>
        <v/>
      </c>
      <c r="Z2906" s="26" t="str">
        <f aca="false">IF(OR(V2906="",L2906=""),"",V2906/(L2906*E2906)-1)</f>
        <v/>
      </c>
      <c r="AA2906" s="16" t="str">
        <f aca="false">IF(V2906="","SEM OFERTA",IF(OR(Y2906&gt;Premissas!$B$11,Y2906&lt;Premissas!$B$12),"VERIFICAR - UNIDADE/EMBALAGEM",IF(Y2906&gt;Premissas!$B$6,"NÃO COMPRAR - REAJUSTE &gt;5%","COMPRAR")))</f>
        <v>SEM OFERTA</v>
      </c>
      <c r="AB2906" s="18" t="str">
        <f aca="false">IF(W2906="DIMEC",S2906,IF(W2906="MEDCENTRO",U2906,""))</f>
        <v/>
      </c>
      <c r="AC2906" s="18" t="n">
        <f aca="false">IF(AA2906&lt;&gt;"COMPRAR",0,IF(AB2906="",I2906,MIN(I2906,AB2906)))</f>
        <v>0</v>
      </c>
      <c r="AD2906" s="19" t="n">
        <f aca="false">IF(AC2906&gt;0,AC2906*V2906,0)</f>
        <v>0</v>
      </c>
      <c r="AE2906" s="19" t="n">
        <f aca="false">IF(AC2906&gt;0,(M2906-V2906)*AC2906,0)</f>
        <v>0</v>
      </c>
      <c r="AF2906" s="16" t="str">
        <f aca="false">IF(AA2906&lt;&gt;"COMPRAR","",IF(AB2906="",IF(X2906="","",IF(X2906-V2906&lt;0.01,"EMPATE TÉCNICO","")),IF(AB2906&lt;I2906,"ESTOQUE INSUFICIENTE",IF(X2906="","",IF(X2906-V2906&lt;0.01,"EMPATE TÉCNICO","")))))</f>
        <v/>
      </c>
      <c r="AG2906" s="16" t="s">
        <v>547</v>
      </c>
      <c r="AH2906" s="16" t="s">
        <v>528</v>
      </c>
    </row>
    <row r="2907" customFormat="false" ht="15" hidden="false" customHeight="false" outlineLevel="0" collapsed="false">
      <c r="A2907" s="16" t="s">
        <v>9100</v>
      </c>
      <c r="B2907" s="17" t="s">
        <v>9101</v>
      </c>
      <c r="C2907" s="16" t="s">
        <v>9102</v>
      </c>
      <c r="D2907" s="16" t="s">
        <v>546</v>
      </c>
      <c r="E2907" s="18" t="n">
        <v>1</v>
      </c>
      <c r="F2907" s="16" t="s">
        <v>42</v>
      </c>
      <c r="G2907" s="18" t="n">
        <v>0</v>
      </c>
      <c r="H2907" s="16" t="n">
        <v>0.3</v>
      </c>
      <c r="I2907" s="18" t="n">
        <v>1</v>
      </c>
      <c r="J2907" s="19" t="n">
        <v>31.62</v>
      </c>
      <c r="K2907" s="19" t="n">
        <v>31.62</v>
      </c>
      <c r="L2907" s="19" t="n">
        <v>31.62</v>
      </c>
      <c r="M2907" s="19" t="n">
        <f aca="false">IF(J2907&gt;0,J2907,K2907)*E2907</f>
        <v>31.62</v>
      </c>
      <c r="N2907" s="20"/>
      <c r="O2907" s="21" t="str">
        <f aca="false">IF(R2907="","",ROUND(R2907*(1-Premissas!$B$4),4))</f>
        <v/>
      </c>
      <c r="P2907" s="22"/>
      <c r="Q2907" s="22"/>
      <c r="R2907" s="23"/>
      <c r="S2907" s="24"/>
      <c r="T2907" s="24"/>
      <c r="U2907" s="25"/>
      <c r="V2907" s="19" t="str">
        <f aca="false">IF(COUNT(N2907:Q2907)=0,"",MIN(N2907:Q2907))</f>
        <v/>
      </c>
      <c r="W2907" s="16" t="str">
        <f aca="false">IF(V2907="","",INDEX($N$4:$Q$4,MATCH(V2907,N2907:Q2907,0)))</f>
        <v/>
      </c>
      <c r="X2907" s="19" t="str">
        <f aca="false">IF(COUNT(N2907:Q2907)&lt;2,"",SMALL(N2907:Q2907,2))</f>
        <v/>
      </c>
      <c r="Y2907" s="26" t="str">
        <f aca="false">IF(OR(V2907="",M2907=0),"",V2907/M2907-1)</f>
        <v/>
      </c>
      <c r="Z2907" s="26" t="str">
        <f aca="false">IF(OR(V2907="",L2907=""),"",V2907/(L2907*E2907)-1)</f>
        <v/>
      </c>
      <c r="AA2907" s="16" t="str">
        <f aca="false">IF(V2907="","SEM OFERTA",IF(OR(Y2907&gt;Premissas!$B$11,Y2907&lt;Premissas!$B$12),"VERIFICAR - UNIDADE/EMBALAGEM",IF(Y2907&gt;Premissas!$B$6,"NÃO COMPRAR - REAJUSTE &gt;5%","COMPRAR")))</f>
        <v>SEM OFERTA</v>
      </c>
      <c r="AB2907" s="18" t="str">
        <f aca="false">IF(W2907="DIMEC",S2907,IF(W2907="MEDCENTRO",U2907,""))</f>
        <v/>
      </c>
      <c r="AC2907" s="18" t="n">
        <f aca="false">IF(AA2907&lt;&gt;"COMPRAR",0,IF(AB2907="",I2907,MIN(I2907,AB2907)))</f>
        <v>0</v>
      </c>
      <c r="AD2907" s="19" t="n">
        <f aca="false">IF(AC2907&gt;0,AC2907*V2907,0)</f>
        <v>0</v>
      </c>
      <c r="AE2907" s="19" t="n">
        <f aca="false">IF(AC2907&gt;0,(M2907-V2907)*AC2907,0)</f>
        <v>0</v>
      </c>
      <c r="AF2907" s="16" t="str">
        <f aca="false">IF(AA2907&lt;&gt;"COMPRAR","",IF(AB2907="",IF(X2907="","",IF(X2907-V2907&lt;0.01,"EMPATE TÉCNICO","")),IF(AB2907&lt;I2907,"ESTOQUE INSUFICIENTE",IF(X2907="","",IF(X2907-V2907&lt;0.01,"EMPATE TÉCNICO","")))))</f>
        <v/>
      </c>
      <c r="AG2907" s="16" t="s">
        <v>490</v>
      </c>
      <c r="AH2907" s="16" t="s">
        <v>528</v>
      </c>
    </row>
    <row r="2908" customFormat="false" ht="15" hidden="false" customHeight="false" outlineLevel="0" collapsed="false">
      <c r="A2908" s="16" t="s">
        <v>9103</v>
      </c>
      <c r="B2908" s="17" t="s">
        <v>9104</v>
      </c>
      <c r="C2908" s="16" t="s">
        <v>9105</v>
      </c>
      <c r="D2908" s="16" t="s">
        <v>546</v>
      </c>
      <c r="E2908" s="18" t="n">
        <v>1</v>
      </c>
      <c r="F2908" s="16" t="s">
        <v>41</v>
      </c>
      <c r="G2908" s="18" t="n">
        <v>1</v>
      </c>
      <c r="H2908" s="16" t="n">
        <v>5.8</v>
      </c>
      <c r="I2908" s="18" t="n">
        <v>14</v>
      </c>
      <c r="J2908" s="19" t="n">
        <v>26.0353846153846</v>
      </c>
      <c r="K2908" s="19" t="n">
        <v>26.0353846153846</v>
      </c>
      <c r="L2908" s="19" t="n">
        <v>18.2</v>
      </c>
      <c r="M2908" s="19" t="n">
        <f aca="false">IF(J2908&gt;0,J2908,K2908)*E2908</f>
        <v>26.0353846153846</v>
      </c>
      <c r="N2908" s="20"/>
      <c r="O2908" s="21" t="str">
        <f aca="false">IF(R2908="","",ROUND(R2908*(1-Premissas!$B$4),4))</f>
        <v/>
      </c>
      <c r="P2908" s="22"/>
      <c r="Q2908" s="22"/>
      <c r="R2908" s="23"/>
      <c r="S2908" s="24"/>
      <c r="T2908" s="24"/>
      <c r="U2908" s="25"/>
      <c r="V2908" s="19" t="str">
        <f aca="false">IF(COUNT(N2908:Q2908)=0,"",MIN(N2908:Q2908))</f>
        <v/>
      </c>
      <c r="W2908" s="16" t="str">
        <f aca="false">IF(V2908="","",INDEX($N$4:$Q$4,MATCH(V2908,N2908:Q2908,0)))</f>
        <v/>
      </c>
      <c r="X2908" s="19" t="str">
        <f aca="false">IF(COUNT(N2908:Q2908)&lt;2,"",SMALL(N2908:Q2908,2))</f>
        <v/>
      </c>
      <c r="Y2908" s="26" t="str">
        <f aca="false">IF(OR(V2908="",M2908=0),"",V2908/M2908-1)</f>
        <v/>
      </c>
      <c r="Z2908" s="26" t="str">
        <f aca="false">IF(OR(V2908="",L2908=""),"",V2908/(L2908*E2908)-1)</f>
        <v/>
      </c>
      <c r="AA2908" s="16" t="str">
        <f aca="false">IF(V2908="","SEM OFERTA",IF(OR(Y2908&gt;Premissas!$B$11,Y2908&lt;Premissas!$B$12),"VERIFICAR - UNIDADE/EMBALAGEM",IF(Y2908&gt;Premissas!$B$6,"NÃO COMPRAR - REAJUSTE &gt;5%","COMPRAR")))</f>
        <v>SEM OFERTA</v>
      </c>
      <c r="AB2908" s="18" t="str">
        <f aca="false">IF(W2908="DIMEC",S2908,IF(W2908="MEDCENTRO",U2908,""))</f>
        <v/>
      </c>
      <c r="AC2908" s="18" t="n">
        <f aca="false">IF(AA2908&lt;&gt;"COMPRAR",0,IF(AB2908="",I2908,MIN(I2908,AB2908)))</f>
        <v>0</v>
      </c>
      <c r="AD2908" s="19" t="n">
        <f aca="false">IF(AC2908&gt;0,AC2908*V2908,0)</f>
        <v>0</v>
      </c>
      <c r="AE2908" s="19" t="n">
        <f aca="false">IF(AC2908&gt;0,(M2908-V2908)*AC2908,0)</f>
        <v>0</v>
      </c>
      <c r="AF2908" s="16" t="str">
        <f aca="false">IF(AA2908&lt;&gt;"COMPRAR","",IF(AB2908="",IF(X2908="","",IF(X2908-V2908&lt;0.01,"EMPATE TÉCNICO","")),IF(AB2908&lt;I2908,"ESTOQUE INSUFICIENTE",IF(X2908="","",IF(X2908-V2908&lt;0.01,"EMPATE TÉCNICO","")))))</f>
        <v/>
      </c>
      <c r="AG2908" s="16" t="s">
        <v>547</v>
      </c>
      <c r="AH2908" s="16" t="s">
        <v>528</v>
      </c>
    </row>
    <row r="2909" customFormat="false" ht="15" hidden="false" customHeight="false" outlineLevel="0" collapsed="false">
      <c r="A2909" s="16" t="s">
        <v>9106</v>
      </c>
      <c r="B2909" s="17" t="s">
        <v>9107</v>
      </c>
      <c r="C2909" s="16" t="s">
        <v>9108</v>
      </c>
      <c r="D2909" s="16" t="s">
        <v>2152</v>
      </c>
      <c r="E2909" s="18" t="n">
        <v>1</v>
      </c>
      <c r="F2909" s="16" t="s">
        <v>41</v>
      </c>
      <c r="G2909" s="18" t="n">
        <v>7</v>
      </c>
      <c r="H2909" s="16" t="n">
        <v>12.9</v>
      </c>
      <c r="I2909" s="18" t="n">
        <v>27</v>
      </c>
      <c r="J2909" s="19" t="n">
        <v>16.49</v>
      </c>
      <c r="K2909" s="19" t="n">
        <v>16.49</v>
      </c>
      <c r="L2909" s="19" t="n">
        <v>14.5533</v>
      </c>
      <c r="M2909" s="19" t="n">
        <f aca="false">IF(J2909&gt;0,J2909,K2909)*E2909</f>
        <v>16.49</v>
      </c>
      <c r="N2909" s="20"/>
      <c r="O2909" s="21" t="str">
        <f aca="false">IF(R2909="","",ROUND(R2909*(1-Premissas!$B$4),4))</f>
        <v/>
      </c>
      <c r="P2909" s="22"/>
      <c r="Q2909" s="22"/>
      <c r="R2909" s="23"/>
      <c r="S2909" s="24"/>
      <c r="T2909" s="24"/>
      <c r="U2909" s="25"/>
      <c r="V2909" s="19" t="str">
        <f aca="false">IF(COUNT(N2909:Q2909)=0,"",MIN(N2909:Q2909))</f>
        <v/>
      </c>
      <c r="W2909" s="16" t="str">
        <f aca="false">IF(V2909="","",INDEX($N$4:$Q$4,MATCH(V2909,N2909:Q2909,0)))</f>
        <v/>
      </c>
      <c r="X2909" s="19" t="str">
        <f aca="false">IF(COUNT(N2909:Q2909)&lt;2,"",SMALL(N2909:Q2909,2))</f>
        <v/>
      </c>
      <c r="Y2909" s="26" t="str">
        <f aca="false">IF(OR(V2909="",M2909=0),"",V2909/M2909-1)</f>
        <v/>
      </c>
      <c r="Z2909" s="26" t="str">
        <f aca="false">IF(OR(V2909="",L2909=""),"",V2909/(L2909*E2909)-1)</f>
        <v/>
      </c>
      <c r="AA2909" s="16" t="str">
        <f aca="false">IF(V2909="","SEM OFERTA",IF(OR(Y2909&gt;Premissas!$B$11,Y2909&lt;Premissas!$B$12),"VERIFICAR - UNIDADE/EMBALAGEM",IF(Y2909&gt;Premissas!$B$6,"NÃO COMPRAR - REAJUSTE &gt;5%","COMPRAR")))</f>
        <v>SEM OFERTA</v>
      </c>
      <c r="AB2909" s="18" t="str">
        <f aca="false">IF(W2909="DIMEC",S2909,IF(W2909="MEDCENTRO",U2909,""))</f>
        <v/>
      </c>
      <c r="AC2909" s="18" t="n">
        <f aca="false">IF(AA2909&lt;&gt;"COMPRAR",0,IF(AB2909="",I2909,MIN(I2909,AB2909)))</f>
        <v>0</v>
      </c>
      <c r="AD2909" s="19" t="n">
        <f aca="false">IF(AC2909&gt;0,AC2909*V2909,0)</f>
        <v>0</v>
      </c>
      <c r="AE2909" s="19" t="n">
        <f aca="false">IF(AC2909&gt;0,(M2909-V2909)*AC2909,0)</f>
        <v>0</v>
      </c>
      <c r="AF2909" s="16" t="str">
        <f aca="false">IF(AA2909&lt;&gt;"COMPRAR","",IF(AB2909="",IF(X2909="","",IF(X2909-V2909&lt;0.01,"EMPATE TÉCNICO","")),IF(AB2909&lt;I2909,"ESTOQUE INSUFICIENTE",IF(X2909="","",IF(X2909-V2909&lt;0.01,"EMPATE TÉCNICO","")))))</f>
        <v/>
      </c>
      <c r="AG2909" s="16" t="s">
        <v>304</v>
      </c>
      <c r="AH2909" s="16" t="s">
        <v>528</v>
      </c>
    </row>
    <row r="2910" customFormat="false" ht="15" hidden="false" customHeight="false" outlineLevel="0" collapsed="false">
      <c r="A2910" s="16" t="s">
        <v>9109</v>
      </c>
      <c r="B2910" s="17" t="s">
        <v>9110</v>
      </c>
      <c r="C2910" s="16" t="s">
        <v>9111</v>
      </c>
      <c r="D2910" s="16" t="s">
        <v>546</v>
      </c>
      <c r="E2910" s="18" t="n">
        <v>1</v>
      </c>
      <c r="F2910" s="16" t="s">
        <v>41</v>
      </c>
      <c r="G2910" s="18" t="n">
        <v>0</v>
      </c>
      <c r="H2910" s="16" t="n">
        <v>3.2</v>
      </c>
      <c r="I2910" s="18" t="n">
        <v>9</v>
      </c>
      <c r="J2910" s="19" t="n">
        <v>17.985</v>
      </c>
      <c r="K2910" s="19" t="n">
        <v>17.985</v>
      </c>
      <c r="L2910" s="19" t="n">
        <v>16.23</v>
      </c>
      <c r="M2910" s="19" t="n">
        <f aca="false">IF(J2910&gt;0,J2910,K2910)*E2910</f>
        <v>17.985</v>
      </c>
      <c r="N2910" s="20"/>
      <c r="O2910" s="21" t="str">
        <f aca="false">IF(R2910="","",ROUND(R2910*(1-Premissas!$B$4),4))</f>
        <v/>
      </c>
      <c r="P2910" s="22"/>
      <c r="Q2910" s="22"/>
      <c r="R2910" s="23"/>
      <c r="S2910" s="24"/>
      <c r="T2910" s="24"/>
      <c r="U2910" s="25"/>
      <c r="V2910" s="19" t="str">
        <f aca="false">IF(COUNT(N2910:Q2910)=0,"",MIN(N2910:Q2910))</f>
        <v/>
      </c>
      <c r="W2910" s="16" t="str">
        <f aca="false">IF(V2910="","",INDEX($N$4:$Q$4,MATCH(V2910,N2910:Q2910,0)))</f>
        <v/>
      </c>
      <c r="X2910" s="19" t="str">
        <f aca="false">IF(COUNT(N2910:Q2910)&lt;2,"",SMALL(N2910:Q2910,2))</f>
        <v/>
      </c>
      <c r="Y2910" s="26" t="str">
        <f aca="false">IF(OR(V2910="",M2910=0),"",V2910/M2910-1)</f>
        <v/>
      </c>
      <c r="Z2910" s="26" t="str">
        <f aca="false">IF(OR(V2910="",L2910=""),"",V2910/(L2910*E2910)-1)</f>
        <v/>
      </c>
      <c r="AA2910" s="16" t="str">
        <f aca="false">IF(V2910="","SEM OFERTA",IF(OR(Y2910&gt;Premissas!$B$11,Y2910&lt;Premissas!$B$12),"VERIFICAR - UNIDADE/EMBALAGEM",IF(Y2910&gt;Premissas!$B$6,"NÃO COMPRAR - REAJUSTE &gt;5%","COMPRAR")))</f>
        <v>SEM OFERTA</v>
      </c>
      <c r="AB2910" s="18" t="str">
        <f aca="false">IF(W2910="DIMEC",S2910,IF(W2910="MEDCENTRO",U2910,""))</f>
        <v/>
      </c>
      <c r="AC2910" s="18" t="n">
        <f aca="false">IF(AA2910&lt;&gt;"COMPRAR",0,IF(AB2910="",I2910,MIN(I2910,AB2910)))</f>
        <v>0</v>
      </c>
      <c r="AD2910" s="19" t="n">
        <f aca="false">IF(AC2910&gt;0,AC2910*V2910,0)</f>
        <v>0</v>
      </c>
      <c r="AE2910" s="19" t="n">
        <f aca="false">IF(AC2910&gt;0,(M2910-V2910)*AC2910,0)</f>
        <v>0</v>
      </c>
      <c r="AF2910" s="16" t="str">
        <f aca="false">IF(AA2910&lt;&gt;"COMPRAR","",IF(AB2910="",IF(X2910="","",IF(X2910-V2910&lt;0.01,"EMPATE TÉCNICO","")),IF(AB2910&lt;I2910,"ESTOQUE INSUFICIENTE",IF(X2910="","",IF(X2910-V2910&lt;0.01,"EMPATE TÉCNICO","")))))</f>
        <v/>
      </c>
      <c r="AG2910" s="16" t="s">
        <v>520</v>
      </c>
      <c r="AH2910" s="16" t="s">
        <v>528</v>
      </c>
    </row>
    <row r="2911" customFormat="false" ht="15" hidden="false" customHeight="false" outlineLevel="0" collapsed="false">
      <c r="A2911" s="16" t="s">
        <v>9112</v>
      </c>
      <c r="B2911" s="17" t="s">
        <v>9113</v>
      </c>
      <c r="C2911" s="16" t="s">
        <v>988</v>
      </c>
      <c r="D2911" s="16" t="s">
        <v>762</v>
      </c>
      <c r="E2911" s="18" t="n">
        <v>1</v>
      </c>
      <c r="F2911" s="16" t="s">
        <v>43</v>
      </c>
      <c r="G2911" s="18" t="n">
        <v>1</v>
      </c>
      <c r="H2911" s="16" t="n">
        <v>0.8</v>
      </c>
      <c r="I2911" s="18" t="n">
        <v>2</v>
      </c>
      <c r="J2911" s="19" t="n">
        <v>0</v>
      </c>
      <c r="K2911" s="19" t="n">
        <v>5.8</v>
      </c>
      <c r="L2911" s="19"/>
      <c r="M2911" s="19" t="n">
        <f aca="false">IF(J2911&gt;0,J2911,K2911)*E2911</f>
        <v>5.8</v>
      </c>
      <c r="N2911" s="20"/>
      <c r="O2911" s="21" t="str">
        <f aca="false">IF(R2911="","",ROUND(R2911*(1-Premissas!$B$4),4))</f>
        <v/>
      </c>
      <c r="P2911" s="22"/>
      <c r="Q2911" s="22"/>
      <c r="R2911" s="23"/>
      <c r="S2911" s="24"/>
      <c r="T2911" s="24"/>
      <c r="U2911" s="25"/>
      <c r="V2911" s="19" t="str">
        <f aca="false">IF(COUNT(N2911:Q2911)=0,"",MIN(N2911:Q2911))</f>
        <v/>
      </c>
      <c r="W2911" s="16" t="str">
        <f aca="false">IF(V2911="","",INDEX($N$4:$Q$4,MATCH(V2911,N2911:Q2911,0)))</f>
        <v/>
      </c>
      <c r="X2911" s="19" t="str">
        <f aca="false">IF(COUNT(N2911:Q2911)&lt;2,"",SMALL(N2911:Q2911,2))</f>
        <v/>
      </c>
      <c r="Y2911" s="26" t="str">
        <f aca="false">IF(OR(V2911="",M2911=0),"",V2911/M2911-1)</f>
        <v/>
      </c>
      <c r="Z2911" s="26" t="str">
        <f aca="false">IF(OR(V2911="",L2911=""),"",V2911/(L2911*E2911)-1)</f>
        <v/>
      </c>
      <c r="AA2911" s="16" t="str">
        <f aca="false">IF(V2911="","SEM OFERTA",IF(OR(Y2911&gt;Premissas!$B$11,Y2911&lt;Premissas!$B$12),"VERIFICAR - UNIDADE/EMBALAGEM",IF(Y2911&gt;Premissas!$B$6,"NÃO COMPRAR - REAJUSTE &gt;5%","COMPRAR")))</f>
        <v>SEM OFERTA</v>
      </c>
      <c r="AB2911" s="18" t="str">
        <f aca="false">IF(W2911="DIMEC",S2911,IF(W2911="MEDCENTRO",U2911,""))</f>
        <v/>
      </c>
      <c r="AC2911" s="18" t="n">
        <f aca="false">IF(AA2911&lt;&gt;"COMPRAR",0,IF(AB2911="",I2911,MIN(I2911,AB2911)))</f>
        <v>0</v>
      </c>
      <c r="AD2911" s="19" t="n">
        <f aca="false">IF(AC2911&gt;0,AC2911*V2911,0)</f>
        <v>0</v>
      </c>
      <c r="AE2911" s="19" t="n">
        <f aca="false">IF(AC2911&gt;0,(M2911-V2911)*AC2911,0)</f>
        <v>0</v>
      </c>
      <c r="AF2911" s="16" t="str">
        <f aca="false">IF(AA2911&lt;&gt;"COMPRAR","",IF(AB2911="",IF(X2911="","",IF(X2911-V2911&lt;0.01,"EMPATE TÉCNICO","")),IF(AB2911&lt;I2911,"ESTOQUE INSUFICIENTE",IF(X2911="","",IF(X2911-V2911&lt;0.01,"EMPATE TÉCNICO","")))))</f>
        <v/>
      </c>
      <c r="AG2911" s="16" t="s">
        <v>763</v>
      </c>
      <c r="AH2911" s="16" t="s">
        <v>528</v>
      </c>
    </row>
    <row r="2912" customFormat="false" ht="15" hidden="false" customHeight="false" outlineLevel="0" collapsed="false">
      <c r="A2912" s="16" t="s">
        <v>9114</v>
      </c>
      <c r="B2912" s="17" t="s">
        <v>9115</v>
      </c>
      <c r="C2912" s="16" t="s">
        <v>9116</v>
      </c>
      <c r="D2912" s="16" t="s">
        <v>762</v>
      </c>
      <c r="E2912" s="18" t="n">
        <v>1</v>
      </c>
      <c r="F2912" s="16" t="s">
        <v>43</v>
      </c>
      <c r="G2912" s="18" t="n">
        <v>0</v>
      </c>
      <c r="H2912" s="16" t="n">
        <v>0.5</v>
      </c>
      <c r="I2912" s="18" t="n">
        <v>2</v>
      </c>
      <c r="J2912" s="19" t="n">
        <v>10.99</v>
      </c>
      <c r="K2912" s="19" t="n">
        <v>10.99</v>
      </c>
      <c r="L2912" s="19" t="n">
        <v>10.99</v>
      </c>
      <c r="M2912" s="19" t="n">
        <f aca="false">IF(J2912&gt;0,J2912,K2912)*E2912</f>
        <v>10.99</v>
      </c>
      <c r="N2912" s="20"/>
      <c r="O2912" s="21" t="str">
        <f aca="false">IF(R2912="","",ROUND(R2912*(1-Premissas!$B$4),4))</f>
        <v/>
      </c>
      <c r="P2912" s="22"/>
      <c r="Q2912" s="22"/>
      <c r="R2912" s="23"/>
      <c r="S2912" s="24"/>
      <c r="T2912" s="24"/>
      <c r="U2912" s="25"/>
      <c r="V2912" s="19" t="str">
        <f aca="false">IF(COUNT(N2912:Q2912)=0,"",MIN(N2912:Q2912))</f>
        <v/>
      </c>
      <c r="W2912" s="16" t="str">
        <f aca="false">IF(V2912="","",INDEX($N$4:$Q$4,MATCH(V2912,N2912:Q2912,0)))</f>
        <v/>
      </c>
      <c r="X2912" s="19" t="str">
        <f aca="false">IF(COUNT(N2912:Q2912)&lt;2,"",SMALL(N2912:Q2912,2))</f>
        <v/>
      </c>
      <c r="Y2912" s="26" t="str">
        <f aca="false">IF(OR(V2912="",M2912=0),"",V2912/M2912-1)</f>
        <v/>
      </c>
      <c r="Z2912" s="26" t="str">
        <f aca="false">IF(OR(V2912="",L2912=""),"",V2912/(L2912*E2912)-1)</f>
        <v/>
      </c>
      <c r="AA2912" s="16" t="str">
        <f aca="false">IF(V2912="","SEM OFERTA",IF(OR(Y2912&gt;Premissas!$B$11,Y2912&lt;Premissas!$B$12),"VERIFICAR - UNIDADE/EMBALAGEM",IF(Y2912&gt;Premissas!$B$6,"NÃO COMPRAR - REAJUSTE &gt;5%","COMPRAR")))</f>
        <v>SEM OFERTA</v>
      </c>
      <c r="AB2912" s="18" t="str">
        <f aca="false">IF(W2912="DIMEC",S2912,IF(W2912="MEDCENTRO",U2912,""))</f>
        <v/>
      </c>
      <c r="AC2912" s="18" t="n">
        <f aca="false">IF(AA2912&lt;&gt;"COMPRAR",0,IF(AB2912="",I2912,MIN(I2912,AB2912)))</f>
        <v>0</v>
      </c>
      <c r="AD2912" s="19" t="n">
        <f aca="false">IF(AC2912&gt;0,AC2912*V2912,0)</f>
        <v>0</v>
      </c>
      <c r="AE2912" s="19" t="n">
        <f aca="false">IF(AC2912&gt;0,(M2912-V2912)*AC2912,0)</f>
        <v>0</v>
      </c>
      <c r="AF2912" s="16" t="str">
        <f aca="false">IF(AA2912&lt;&gt;"COMPRAR","",IF(AB2912="",IF(X2912="","",IF(X2912-V2912&lt;0.01,"EMPATE TÉCNICO","")),IF(AB2912&lt;I2912,"ESTOQUE INSUFICIENTE",IF(X2912="","",IF(X2912-V2912&lt;0.01,"EMPATE TÉCNICO","")))))</f>
        <v/>
      </c>
      <c r="AG2912" s="16" t="s">
        <v>763</v>
      </c>
      <c r="AH2912" s="16" t="s">
        <v>528</v>
      </c>
    </row>
    <row r="2913" customFormat="false" ht="15" hidden="false" customHeight="false" outlineLevel="0" collapsed="false">
      <c r="A2913" s="16" t="s">
        <v>9117</v>
      </c>
      <c r="B2913" s="17" t="s">
        <v>9118</v>
      </c>
      <c r="C2913" s="16" t="s">
        <v>9119</v>
      </c>
      <c r="D2913" s="16" t="s">
        <v>563</v>
      </c>
      <c r="E2913" s="18" t="n">
        <v>1</v>
      </c>
      <c r="F2913" s="16" t="s">
        <v>41</v>
      </c>
      <c r="G2913" s="18" t="n">
        <v>68</v>
      </c>
      <c r="H2913" s="16" t="n">
        <v>48.2</v>
      </c>
      <c r="I2913" s="18" t="n">
        <v>56</v>
      </c>
      <c r="J2913" s="19" t="n">
        <v>1.7</v>
      </c>
      <c r="K2913" s="19" t="n">
        <v>1.7</v>
      </c>
      <c r="L2913" s="19" t="n">
        <v>1.7</v>
      </c>
      <c r="M2913" s="19" t="n">
        <f aca="false">IF(J2913&gt;0,J2913,K2913)*E2913</f>
        <v>1.7</v>
      </c>
      <c r="N2913" s="20"/>
      <c r="O2913" s="21" t="str">
        <f aca="false">IF(R2913="","",ROUND(R2913*(1-Premissas!$B$4),4))</f>
        <v/>
      </c>
      <c r="P2913" s="22"/>
      <c r="Q2913" s="22"/>
      <c r="R2913" s="23"/>
      <c r="S2913" s="24"/>
      <c r="T2913" s="24"/>
      <c r="U2913" s="25"/>
      <c r="V2913" s="19" t="str">
        <f aca="false">IF(COUNT(N2913:Q2913)=0,"",MIN(N2913:Q2913))</f>
        <v/>
      </c>
      <c r="W2913" s="16" t="str">
        <f aca="false">IF(V2913="","",INDEX($N$4:$Q$4,MATCH(V2913,N2913:Q2913,0)))</f>
        <v/>
      </c>
      <c r="X2913" s="19" t="str">
        <f aca="false">IF(COUNT(N2913:Q2913)&lt;2,"",SMALL(N2913:Q2913,2))</f>
        <v/>
      </c>
      <c r="Y2913" s="26" t="str">
        <f aca="false">IF(OR(V2913="",M2913=0),"",V2913/M2913-1)</f>
        <v/>
      </c>
      <c r="Z2913" s="26" t="str">
        <f aca="false">IF(OR(V2913="",L2913=""),"",V2913/(L2913*E2913)-1)</f>
        <v/>
      </c>
      <c r="AA2913" s="16" t="str">
        <f aca="false">IF(V2913="","SEM OFERTA",IF(OR(Y2913&gt;Premissas!$B$11,Y2913&lt;Premissas!$B$12),"VERIFICAR - UNIDADE/EMBALAGEM",IF(Y2913&gt;Premissas!$B$6,"NÃO COMPRAR - REAJUSTE &gt;5%","COMPRAR")))</f>
        <v>SEM OFERTA</v>
      </c>
      <c r="AB2913" s="18" t="str">
        <f aca="false">IF(W2913="DIMEC",S2913,IF(W2913="MEDCENTRO",U2913,""))</f>
        <v/>
      </c>
      <c r="AC2913" s="18" t="n">
        <f aca="false">IF(AA2913&lt;&gt;"COMPRAR",0,IF(AB2913="",I2913,MIN(I2913,AB2913)))</f>
        <v>0</v>
      </c>
      <c r="AD2913" s="19" t="n">
        <f aca="false">IF(AC2913&gt;0,AC2913*V2913,0)</f>
        <v>0</v>
      </c>
      <c r="AE2913" s="19" t="n">
        <f aca="false">IF(AC2913&gt;0,(M2913-V2913)*AC2913,0)</f>
        <v>0</v>
      </c>
      <c r="AF2913" s="16" t="str">
        <f aca="false">IF(AA2913&lt;&gt;"COMPRAR","",IF(AB2913="",IF(X2913="","",IF(X2913-V2913&lt;0.01,"EMPATE TÉCNICO","")),IF(AB2913&lt;I2913,"ESTOQUE INSUFICIENTE",IF(X2913="","",IF(X2913-V2913&lt;0.01,"EMPATE TÉCNICO","")))))</f>
        <v/>
      </c>
      <c r="AG2913" s="16" t="s">
        <v>564</v>
      </c>
      <c r="AH2913" s="16" t="s">
        <v>528</v>
      </c>
    </row>
    <row r="2914" customFormat="false" ht="15" hidden="false" customHeight="false" outlineLevel="0" collapsed="false">
      <c r="A2914" s="16" t="s">
        <v>9120</v>
      </c>
      <c r="B2914" s="17" t="s">
        <v>9121</v>
      </c>
      <c r="C2914" s="16" t="s">
        <v>9122</v>
      </c>
      <c r="D2914" s="16" t="s">
        <v>641</v>
      </c>
      <c r="E2914" s="18" t="n">
        <v>1</v>
      </c>
      <c r="F2914" s="16" t="s">
        <v>43</v>
      </c>
      <c r="G2914" s="18" t="n">
        <v>0</v>
      </c>
      <c r="H2914" s="16" t="n">
        <v>0.8</v>
      </c>
      <c r="I2914" s="18" t="n">
        <v>3</v>
      </c>
      <c r="J2914" s="19" t="n">
        <v>17.15</v>
      </c>
      <c r="K2914" s="19" t="n">
        <v>17.15</v>
      </c>
      <c r="L2914" s="19" t="n">
        <v>17.15</v>
      </c>
      <c r="M2914" s="19" t="n">
        <f aca="false">IF(J2914&gt;0,J2914,K2914)*E2914</f>
        <v>17.15</v>
      </c>
      <c r="N2914" s="20"/>
      <c r="O2914" s="21" t="str">
        <f aca="false">IF(R2914="","",ROUND(R2914*(1-Premissas!$B$4),4))</f>
        <v/>
      </c>
      <c r="P2914" s="22"/>
      <c r="Q2914" s="22"/>
      <c r="R2914" s="23"/>
      <c r="S2914" s="24"/>
      <c r="T2914" s="24"/>
      <c r="U2914" s="25"/>
      <c r="V2914" s="19" t="str">
        <f aca="false">IF(COUNT(N2914:Q2914)=0,"",MIN(N2914:Q2914))</f>
        <v/>
      </c>
      <c r="W2914" s="16" t="str">
        <f aca="false">IF(V2914="","",INDEX($N$4:$Q$4,MATCH(V2914,N2914:Q2914,0)))</f>
        <v/>
      </c>
      <c r="X2914" s="19" t="str">
        <f aca="false">IF(COUNT(N2914:Q2914)&lt;2,"",SMALL(N2914:Q2914,2))</f>
        <v/>
      </c>
      <c r="Y2914" s="26" t="str">
        <f aca="false">IF(OR(V2914="",M2914=0),"",V2914/M2914-1)</f>
        <v/>
      </c>
      <c r="Z2914" s="26" t="str">
        <f aca="false">IF(OR(V2914="",L2914=""),"",V2914/(L2914*E2914)-1)</f>
        <v/>
      </c>
      <c r="AA2914" s="16" t="str">
        <f aca="false">IF(V2914="","SEM OFERTA",IF(OR(Y2914&gt;Premissas!$B$11,Y2914&lt;Premissas!$B$12),"VERIFICAR - UNIDADE/EMBALAGEM",IF(Y2914&gt;Premissas!$B$6,"NÃO COMPRAR - REAJUSTE &gt;5%","COMPRAR")))</f>
        <v>SEM OFERTA</v>
      </c>
      <c r="AB2914" s="18" t="str">
        <f aca="false">IF(W2914="DIMEC",S2914,IF(W2914="MEDCENTRO",U2914,""))</f>
        <v/>
      </c>
      <c r="AC2914" s="18" t="n">
        <f aca="false">IF(AA2914&lt;&gt;"COMPRAR",0,IF(AB2914="",I2914,MIN(I2914,AB2914)))</f>
        <v>0</v>
      </c>
      <c r="AD2914" s="19" t="n">
        <f aca="false">IF(AC2914&gt;0,AC2914*V2914,0)</f>
        <v>0</v>
      </c>
      <c r="AE2914" s="19" t="n">
        <f aca="false">IF(AC2914&gt;0,(M2914-V2914)*AC2914,0)</f>
        <v>0</v>
      </c>
      <c r="AF2914" s="16" t="str">
        <f aca="false">IF(AA2914&lt;&gt;"COMPRAR","",IF(AB2914="",IF(X2914="","",IF(X2914-V2914&lt;0.01,"EMPATE TÉCNICO","")),IF(AB2914&lt;I2914,"ESTOQUE INSUFICIENTE",IF(X2914="","",IF(X2914-V2914&lt;0.01,"EMPATE TÉCNICO","")))))</f>
        <v/>
      </c>
      <c r="AG2914" s="16" t="s">
        <v>490</v>
      </c>
      <c r="AH2914" s="16" t="s">
        <v>528</v>
      </c>
    </row>
    <row r="2915" customFormat="false" ht="15" hidden="false" customHeight="false" outlineLevel="0" collapsed="false">
      <c r="A2915" s="16" t="s">
        <v>9123</v>
      </c>
      <c r="B2915" s="17" t="s">
        <v>9124</v>
      </c>
      <c r="C2915" s="16" t="s">
        <v>9125</v>
      </c>
      <c r="D2915" s="16" t="s">
        <v>546</v>
      </c>
      <c r="E2915" s="18" t="n">
        <v>1</v>
      </c>
      <c r="F2915" s="16" t="s">
        <v>43</v>
      </c>
      <c r="G2915" s="18" t="n">
        <v>0</v>
      </c>
      <c r="H2915" s="16" t="n">
        <v>0.3</v>
      </c>
      <c r="I2915" s="18" t="n">
        <v>1</v>
      </c>
      <c r="J2915" s="19" t="n">
        <v>18.6983333333333</v>
      </c>
      <c r="K2915" s="19" t="n">
        <v>18.6983333333333</v>
      </c>
      <c r="L2915" s="19" t="n">
        <v>18.6983</v>
      </c>
      <c r="M2915" s="19" t="n">
        <f aca="false">IF(J2915&gt;0,J2915,K2915)*E2915</f>
        <v>18.6983333333333</v>
      </c>
      <c r="N2915" s="20"/>
      <c r="O2915" s="21" t="str">
        <f aca="false">IF(R2915="","",ROUND(R2915*(1-Premissas!$B$4),4))</f>
        <v/>
      </c>
      <c r="P2915" s="22"/>
      <c r="Q2915" s="22"/>
      <c r="R2915" s="23"/>
      <c r="S2915" s="24"/>
      <c r="T2915" s="24"/>
      <c r="U2915" s="25"/>
      <c r="V2915" s="19" t="str">
        <f aca="false">IF(COUNT(N2915:Q2915)=0,"",MIN(N2915:Q2915))</f>
        <v/>
      </c>
      <c r="W2915" s="16" t="str">
        <f aca="false">IF(V2915="","",INDEX($N$4:$Q$4,MATCH(V2915,N2915:Q2915,0)))</f>
        <v/>
      </c>
      <c r="X2915" s="19" t="str">
        <f aca="false">IF(COUNT(N2915:Q2915)&lt;2,"",SMALL(N2915:Q2915,2))</f>
        <v/>
      </c>
      <c r="Y2915" s="26" t="str">
        <f aca="false">IF(OR(V2915="",M2915=0),"",V2915/M2915-1)</f>
        <v/>
      </c>
      <c r="Z2915" s="26" t="str">
        <f aca="false">IF(OR(V2915="",L2915=""),"",V2915/(L2915*E2915)-1)</f>
        <v/>
      </c>
      <c r="AA2915" s="16" t="str">
        <f aca="false">IF(V2915="","SEM OFERTA",IF(OR(Y2915&gt;Premissas!$B$11,Y2915&lt;Premissas!$B$12),"VERIFICAR - UNIDADE/EMBALAGEM",IF(Y2915&gt;Premissas!$B$6,"NÃO COMPRAR - REAJUSTE &gt;5%","COMPRAR")))</f>
        <v>SEM OFERTA</v>
      </c>
      <c r="AB2915" s="18" t="str">
        <f aca="false">IF(W2915="DIMEC",S2915,IF(W2915="MEDCENTRO",U2915,""))</f>
        <v/>
      </c>
      <c r="AC2915" s="18" t="n">
        <f aca="false">IF(AA2915&lt;&gt;"COMPRAR",0,IF(AB2915="",I2915,MIN(I2915,AB2915)))</f>
        <v>0</v>
      </c>
      <c r="AD2915" s="19" t="n">
        <f aca="false">IF(AC2915&gt;0,AC2915*V2915,0)</f>
        <v>0</v>
      </c>
      <c r="AE2915" s="19" t="n">
        <f aca="false">IF(AC2915&gt;0,(M2915-V2915)*AC2915,0)</f>
        <v>0</v>
      </c>
      <c r="AF2915" s="16" t="str">
        <f aca="false">IF(AA2915&lt;&gt;"COMPRAR","",IF(AB2915="",IF(X2915="","",IF(X2915-V2915&lt;0.01,"EMPATE TÉCNICO","")),IF(AB2915&lt;I2915,"ESTOQUE INSUFICIENTE",IF(X2915="","",IF(X2915-V2915&lt;0.01,"EMPATE TÉCNICO","")))))</f>
        <v/>
      </c>
      <c r="AG2915" s="16" t="s">
        <v>547</v>
      </c>
      <c r="AH2915" s="16" t="s">
        <v>528</v>
      </c>
    </row>
    <row r="2916" customFormat="false" ht="15" hidden="false" customHeight="false" outlineLevel="0" collapsed="false">
      <c r="A2916" s="16" t="s">
        <v>9126</v>
      </c>
      <c r="B2916" s="17" t="s">
        <v>9127</v>
      </c>
      <c r="C2916" s="16" t="s">
        <v>9128</v>
      </c>
      <c r="D2916" s="16" t="s">
        <v>1089</v>
      </c>
      <c r="E2916" s="18" t="n">
        <v>1</v>
      </c>
      <c r="F2916" s="16" t="s">
        <v>42</v>
      </c>
      <c r="G2916" s="18" t="n">
        <v>2</v>
      </c>
      <c r="H2916" s="16" t="n">
        <v>1.2</v>
      </c>
      <c r="I2916" s="18" t="n">
        <v>2</v>
      </c>
      <c r="J2916" s="19" t="n">
        <v>24.58</v>
      </c>
      <c r="K2916" s="19" t="n">
        <v>24.58</v>
      </c>
      <c r="L2916" s="19" t="n">
        <v>24.58</v>
      </c>
      <c r="M2916" s="19" t="n">
        <f aca="false">IF(J2916&gt;0,J2916,K2916)*E2916</f>
        <v>24.58</v>
      </c>
      <c r="N2916" s="20"/>
      <c r="O2916" s="21" t="str">
        <f aca="false">IF(R2916="","",ROUND(R2916*(1-Premissas!$B$4),4))</f>
        <v/>
      </c>
      <c r="P2916" s="22"/>
      <c r="Q2916" s="22"/>
      <c r="R2916" s="23"/>
      <c r="S2916" s="24"/>
      <c r="T2916" s="24"/>
      <c r="U2916" s="25"/>
      <c r="V2916" s="19" t="str">
        <f aca="false">IF(COUNT(N2916:Q2916)=0,"",MIN(N2916:Q2916))</f>
        <v/>
      </c>
      <c r="W2916" s="16" t="str">
        <f aca="false">IF(V2916="","",INDEX($N$4:$Q$4,MATCH(V2916,N2916:Q2916,0)))</f>
        <v/>
      </c>
      <c r="X2916" s="19" t="str">
        <f aca="false">IF(COUNT(N2916:Q2916)&lt;2,"",SMALL(N2916:Q2916,2))</f>
        <v/>
      </c>
      <c r="Y2916" s="26" t="str">
        <f aca="false">IF(OR(V2916="",M2916=0),"",V2916/M2916-1)</f>
        <v/>
      </c>
      <c r="Z2916" s="26" t="str">
        <f aca="false">IF(OR(V2916="",L2916=""),"",V2916/(L2916*E2916)-1)</f>
        <v/>
      </c>
      <c r="AA2916" s="16" t="str">
        <f aca="false">IF(V2916="","SEM OFERTA",IF(OR(Y2916&gt;Premissas!$B$11,Y2916&lt;Premissas!$B$12),"VERIFICAR - UNIDADE/EMBALAGEM",IF(Y2916&gt;Premissas!$B$6,"NÃO COMPRAR - REAJUSTE &gt;5%","COMPRAR")))</f>
        <v>SEM OFERTA</v>
      </c>
      <c r="AB2916" s="18" t="str">
        <f aca="false">IF(W2916="DIMEC",S2916,IF(W2916="MEDCENTRO",U2916,""))</f>
        <v/>
      </c>
      <c r="AC2916" s="18" t="n">
        <f aca="false">IF(AA2916&lt;&gt;"COMPRAR",0,IF(AB2916="",I2916,MIN(I2916,AB2916)))</f>
        <v>0</v>
      </c>
      <c r="AD2916" s="19" t="n">
        <f aca="false">IF(AC2916&gt;0,AC2916*V2916,0)</f>
        <v>0</v>
      </c>
      <c r="AE2916" s="19" t="n">
        <f aca="false">IF(AC2916&gt;0,(M2916-V2916)*AC2916,0)</f>
        <v>0</v>
      </c>
      <c r="AF2916" s="16" t="str">
        <f aca="false">IF(AA2916&lt;&gt;"COMPRAR","",IF(AB2916="",IF(X2916="","",IF(X2916-V2916&lt;0.01,"EMPATE TÉCNICO","")),IF(AB2916&lt;I2916,"ESTOQUE INSUFICIENTE",IF(X2916="","",IF(X2916-V2916&lt;0.01,"EMPATE TÉCNICO","")))))</f>
        <v/>
      </c>
      <c r="AG2916" s="16" t="s">
        <v>490</v>
      </c>
      <c r="AH2916" s="16" t="s">
        <v>528</v>
      </c>
    </row>
    <row r="2917" customFormat="false" ht="15" hidden="false" customHeight="false" outlineLevel="0" collapsed="false">
      <c r="A2917" s="16" t="s">
        <v>9129</v>
      </c>
      <c r="B2917" s="17" t="s">
        <v>9130</v>
      </c>
      <c r="C2917" s="16" t="s">
        <v>1014</v>
      </c>
      <c r="D2917" s="16" t="s">
        <v>563</v>
      </c>
      <c r="E2917" s="18" t="n">
        <v>1</v>
      </c>
      <c r="F2917" s="16" t="s">
        <v>42</v>
      </c>
      <c r="G2917" s="18" t="n">
        <v>13</v>
      </c>
      <c r="H2917" s="16" t="n">
        <v>6</v>
      </c>
      <c r="I2917" s="18" t="n">
        <v>3</v>
      </c>
      <c r="J2917" s="19" t="n">
        <v>1.5</v>
      </c>
      <c r="K2917" s="19" t="n">
        <v>1.5</v>
      </c>
      <c r="L2917" s="19" t="n">
        <v>1.5</v>
      </c>
      <c r="M2917" s="19" t="n">
        <f aca="false">IF(J2917&gt;0,J2917,K2917)*E2917</f>
        <v>1.5</v>
      </c>
      <c r="N2917" s="20"/>
      <c r="O2917" s="21" t="str">
        <f aca="false">IF(R2917="","",ROUND(R2917*(1-Premissas!$B$4),4))</f>
        <v/>
      </c>
      <c r="P2917" s="22"/>
      <c r="Q2917" s="22"/>
      <c r="R2917" s="23"/>
      <c r="S2917" s="24"/>
      <c r="T2917" s="24"/>
      <c r="U2917" s="25"/>
      <c r="V2917" s="19" t="str">
        <f aca="false">IF(COUNT(N2917:Q2917)=0,"",MIN(N2917:Q2917))</f>
        <v/>
      </c>
      <c r="W2917" s="16" t="str">
        <f aca="false">IF(V2917="","",INDEX($N$4:$Q$4,MATCH(V2917,N2917:Q2917,0)))</f>
        <v/>
      </c>
      <c r="X2917" s="19" t="str">
        <f aca="false">IF(COUNT(N2917:Q2917)&lt;2,"",SMALL(N2917:Q2917,2))</f>
        <v/>
      </c>
      <c r="Y2917" s="26" t="str">
        <f aca="false">IF(OR(V2917="",M2917=0),"",V2917/M2917-1)</f>
        <v/>
      </c>
      <c r="Z2917" s="26" t="str">
        <f aca="false">IF(OR(V2917="",L2917=""),"",V2917/(L2917*E2917)-1)</f>
        <v/>
      </c>
      <c r="AA2917" s="16" t="str">
        <f aca="false">IF(V2917="","SEM OFERTA",IF(OR(Y2917&gt;Premissas!$B$11,Y2917&lt;Premissas!$B$12),"VERIFICAR - UNIDADE/EMBALAGEM",IF(Y2917&gt;Premissas!$B$6,"NÃO COMPRAR - REAJUSTE &gt;5%","COMPRAR")))</f>
        <v>SEM OFERTA</v>
      </c>
      <c r="AB2917" s="18" t="str">
        <f aca="false">IF(W2917="DIMEC",S2917,IF(W2917="MEDCENTRO",U2917,""))</f>
        <v/>
      </c>
      <c r="AC2917" s="18" t="n">
        <f aca="false">IF(AA2917&lt;&gt;"COMPRAR",0,IF(AB2917="",I2917,MIN(I2917,AB2917)))</f>
        <v>0</v>
      </c>
      <c r="AD2917" s="19" t="n">
        <f aca="false">IF(AC2917&gt;0,AC2917*V2917,0)</f>
        <v>0</v>
      </c>
      <c r="AE2917" s="19" t="n">
        <f aca="false">IF(AC2917&gt;0,(M2917-V2917)*AC2917,0)</f>
        <v>0</v>
      </c>
      <c r="AF2917" s="16" t="str">
        <f aca="false">IF(AA2917&lt;&gt;"COMPRAR","",IF(AB2917="",IF(X2917="","",IF(X2917-V2917&lt;0.01,"EMPATE TÉCNICO","")),IF(AB2917&lt;I2917,"ESTOQUE INSUFICIENTE",IF(X2917="","",IF(X2917-V2917&lt;0.01,"EMPATE TÉCNICO","")))))</f>
        <v/>
      </c>
      <c r="AG2917" s="16" t="s">
        <v>564</v>
      </c>
      <c r="AH2917" s="16" t="s">
        <v>528</v>
      </c>
    </row>
    <row r="2918" customFormat="false" ht="15" hidden="false" customHeight="false" outlineLevel="0" collapsed="false">
      <c r="A2918" s="16" t="s">
        <v>9131</v>
      </c>
      <c r="B2918" s="17" t="s">
        <v>9132</v>
      </c>
      <c r="C2918" s="16" t="s">
        <v>9133</v>
      </c>
      <c r="D2918" s="16" t="s">
        <v>546</v>
      </c>
      <c r="E2918" s="18" t="n">
        <v>1</v>
      </c>
      <c r="F2918" s="16" t="s">
        <v>43</v>
      </c>
      <c r="G2918" s="18" t="n">
        <v>7</v>
      </c>
      <c r="H2918" s="16" t="n">
        <v>6.4</v>
      </c>
      <c r="I2918" s="18" t="n">
        <v>10</v>
      </c>
      <c r="J2918" s="19" t="n">
        <v>2.28</v>
      </c>
      <c r="K2918" s="19" t="n">
        <v>2.28</v>
      </c>
      <c r="L2918" s="19" t="n">
        <v>2.28</v>
      </c>
      <c r="M2918" s="19" t="n">
        <f aca="false">IF(J2918&gt;0,J2918,K2918)*E2918</f>
        <v>2.28</v>
      </c>
      <c r="N2918" s="20"/>
      <c r="O2918" s="21" t="str">
        <f aca="false">IF(R2918="","",ROUND(R2918*(1-Premissas!$B$4),4))</f>
        <v/>
      </c>
      <c r="P2918" s="22"/>
      <c r="Q2918" s="22"/>
      <c r="R2918" s="23"/>
      <c r="S2918" s="24"/>
      <c r="T2918" s="24"/>
      <c r="U2918" s="25"/>
      <c r="V2918" s="19" t="str">
        <f aca="false">IF(COUNT(N2918:Q2918)=0,"",MIN(N2918:Q2918))</f>
        <v/>
      </c>
      <c r="W2918" s="16" t="str">
        <f aca="false">IF(V2918="","",INDEX($N$4:$Q$4,MATCH(V2918,N2918:Q2918,0)))</f>
        <v/>
      </c>
      <c r="X2918" s="19" t="str">
        <f aca="false">IF(COUNT(N2918:Q2918)&lt;2,"",SMALL(N2918:Q2918,2))</f>
        <v/>
      </c>
      <c r="Y2918" s="26" t="str">
        <f aca="false">IF(OR(V2918="",M2918=0),"",V2918/M2918-1)</f>
        <v/>
      </c>
      <c r="Z2918" s="26" t="str">
        <f aca="false">IF(OR(V2918="",L2918=""),"",V2918/(L2918*E2918)-1)</f>
        <v/>
      </c>
      <c r="AA2918" s="16" t="str">
        <f aca="false">IF(V2918="","SEM OFERTA",IF(OR(Y2918&gt;Premissas!$B$11,Y2918&lt;Premissas!$B$12),"VERIFICAR - UNIDADE/EMBALAGEM",IF(Y2918&gt;Premissas!$B$6,"NÃO COMPRAR - REAJUSTE &gt;5%","COMPRAR")))</f>
        <v>SEM OFERTA</v>
      </c>
      <c r="AB2918" s="18" t="str">
        <f aca="false">IF(W2918="DIMEC",S2918,IF(W2918="MEDCENTRO",U2918,""))</f>
        <v/>
      </c>
      <c r="AC2918" s="18" t="n">
        <f aca="false">IF(AA2918&lt;&gt;"COMPRAR",0,IF(AB2918="",I2918,MIN(I2918,AB2918)))</f>
        <v>0</v>
      </c>
      <c r="AD2918" s="19" t="n">
        <f aca="false">IF(AC2918&gt;0,AC2918*V2918,0)</f>
        <v>0</v>
      </c>
      <c r="AE2918" s="19" t="n">
        <f aca="false">IF(AC2918&gt;0,(M2918-V2918)*AC2918,0)</f>
        <v>0</v>
      </c>
      <c r="AF2918" s="16" t="str">
        <f aca="false">IF(AA2918&lt;&gt;"COMPRAR","",IF(AB2918="",IF(X2918="","",IF(X2918-V2918&lt;0.01,"EMPATE TÉCNICO","")),IF(AB2918&lt;I2918,"ESTOQUE INSUFICIENTE",IF(X2918="","",IF(X2918-V2918&lt;0.01,"EMPATE TÉCNICO","")))))</f>
        <v/>
      </c>
      <c r="AG2918" s="16" t="s">
        <v>547</v>
      </c>
      <c r="AH2918" s="16" t="s">
        <v>528</v>
      </c>
    </row>
    <row r="2919" customFormat="false" ht="15" hidden="false" customHeight="false" outlineLevel="0" collapsed="false">
      <c r="A2919" s="16" t="s">
        <v>9134</v>
      </c>
      <c r="B2919" s="17" t="s">
        <v>9135</v>
      </c>
      <c r="C2919" s="16" t="s">
        <v>9136</v>
      </c>
      <c r="D2919" s="16" t="s">
        <v>1025</v>
      </c>
      <c r="E2919" s="18" t="n">
        <v>1</v>
      </c>
      <c r="F2919" s="16" t="s">
        <v>42</v>
      </c>
      <c r="G2919" s="18" t="n">
        <v>0</v>
      </c>
      <c r="H2919" s="16" t="n">
        <v>1.7</v>
      </c>
      <c r="I2919" s="18" t="n">
        <v>5</v>
      </c>
      <c r="J2919" s="19" t="n">
        <v>11.5525</v>
      </c>
      <c r="K2919" s="19" t="n">
        <v>11.5525</v>
      </c>
      <c r="L2919" s="19" t="n">
        <v>11.5525</v>
      </c>
      <c r="M2919" s="19" t="n">
        <f aca="false">IF(J2919&gt;0,J2919,K2919)*E2919</f>
        <v>11.5525</v>
      </c>
      <c r="N2919" s="20"/>
      <c r="O2919" s="21" t="str">
        <f aca="false">IF(R2919="","",ROUND(R2919*(1-Premissas!$B$4),4))</f>
        <v/>
      </c>
      <c r="P2919" s="22"/>
      <c r="Q2919" s="22"/>
      <c r="R2919" s="23"/>
      <c r="S2919" s="24"/>
      <c r="T2919" s="24"/>
      <c r="U2919" s="25"/>
      <c r="V2919" s="19" t="str">
        <f aca="false">IF(COUNT(N2919:Q2919)=0,"",MIN(N2919:Q2919))</f>
        <v/>
      </c>
      <c r="W2919" s="16" t="str">
        <f aca="false">IF(V2919="","",INDEX($N$4:$Q$4,MATCH(V2919,N2919:Q2919,0)))</f>
        <v/>
      </c>
      <c r="X2919" s="19" t="str">
        <f aca="false">IF(COUNT(N2919:Q2919)&lt;2,"",SMALL(N2919:Q2919,2))</f>
        <v/>
      </c>
      <c r="Y2919" s="26" t="str">
        <f aca="false">IF(OR(V2919="",M2919=0),"",V2919/M2919-1)</f>
        <v/>
      </c>
      <c r="Z2919" s="26" t="str">
        <f aca="false">IF(OR(V2919="",L2919=""),"",V2919/(L2919*E2919)-1)</f>
        <v/>
      </c>
      <c r="AA2919" s="16" t="str">
        <f aca="false">IF(V2919="","SEM OFERTA",IF(OR(Y2919&gt;Premissas!$B$11,Y2919&lt;Premissas!$B$12),"VERIFICAR - UNIDADE/EMBALAGEM",IF(Y2919&gt;Premissas!$B$6,"NÃO COMPRAR - REAJUSTE &gt;5%","COMPRAR")))</f>
        <v>SEM OFERTA</v>
      </c>
      <c r="AB2919" s="18" t="str">
        <f aca="false">IF(W2919="DIMEC",S2919,IF(W2919="MEDCENTRO",U2919,""))</f>
        <v/>
      </c>
      <c r="AC2919" s="18" t="n">
        <f aca="false">IF(AA2919&lt;&gt;"COMPRAR",0,IF(AB2919="",I2919,MIN(I2919,AB2919)))</f>
        <v>0</v>
      </c>
      <c r="AD2919" s="19" t="n">
        <f aca="false">IF(AC2919&gt;0,AC2919*V2919,0)</f>
        <v>0</v>
      </c>
      <c r="AE2919" s="19" t="n">
        <f aca="false">IF(AC2919&gt;0,(M2919-V2919)*AC2919,0)</f>
        <v>0</v>
      </c>
      <c r="AF2919" s="16" t="str">
        <f aca="false">IF(AA2919&lt;&gt;"COMPRAR","",IF(AB2919="",IF(X2919="","",IF(X2919-V2919&lt;0.01,"EMPATE TÉCNICO","")),IF(AB2919&lt;I2919,"ESTOQUE INSUFICIENTE",IF(X2919="","",IF(X2919-V2919&lt;0.01,"EMPATE TÉCNICO","")))))</f>
        <v/>
      </c>
      <c r="AG2919" s="16" t="s">
        <v>328</v>
      </c>
      <c r="AH2919" s="16" t="s">
        <v>528</v>
      </c>
    </row>
    <row r="2920" customFormat="false" ht="15" hidden="false" customHeight="false" outlineLevel="0" collapsed="false">
      <c r="A2920" s="16" t="s">
        <v>9137</v>
      </c>
      <c r="B2920" s="17" t="s">
        <v>9138</v>
      </c>
      <c r="C2920" s="16" t="s">
        <v>9139</v>
      </c>
      <c r="D2920" s="16" t="s">
        <v>1089</v>
      </c>
      <c r="E2920" s="18" t="n">
        <v>1</v>
      </c>
      <c r="F2920" s="16" t="s">
        <v>42</v>
      </c>
      <c r="G2920" s="18" t="n">
        <v>3</v>
      </c>
      <c r="H2920" s="16" t="n">
        <v>5</v>
      </c>
      <c r="I2920" s="18" t="n">
        <v>10</v>
      </c>
      <c r="J2920" s="19" t="n">
        <v>7.34</v>
      </c>
      <c r="K2920" s="19" t="n">
        <v>7.34</v>
      </c>
      <c r="L2920" s="19" t="n">
        <v>7.15</v>
      </c>
      <c r="M2920" s="19" t="n">
        <f aca="false">IF(J2920&gt;0,J2920,K2920)*E2920</f>
        <v>7.34</v>
      </c>
      <c r="N2920" s="20"/>
      <c r="O2920" s="21" t="str">
        <f aca="false">IF(R2920="","",ROUND(R2920*(1-Premissas!$B$4),4))</f>
        <v/>
      </c>
      <c r="P2920" s="22"/>
      <c r="Q2920" s="22"/>
      <c r="R2920" s="23"/>
      <c r="S2920" s="24"/>
      <c r="T2920" s="24"/>
      <c r="U2920" s="25"/>
      <c r="V2920" s="19" t="str">
        <f aca="false">IF(COUNT(N2920:Q2920)=0,"",MIN(N2920:Q2920))</f>
        <v/>
      </c>
      <c r="W2920" s="16" t="str">
        <f aca="false">IF(V2920="","",INDEX($N$4:$Q$4,MATCH(V2920,N2920:Q2920,0)))</f>
        <v/>
      </c>
      <c r="X2920" s="19" t="str">
        <f aca="false">IF(COUNT(N2920:Q2920)&lt;2,"",SMALL(N2920:Q2920,2))</f>
        <v/>
      </c>
      <c r="Y2920" s="26" t="str">
        <f aca="false">IF(OR(V2920="",M2920=0),"",V2920/M2920-1)</f>
        <v/>
      </c>
      <c r="Z2920" s="26" t="str">
        <f aca="false">IF(OR(V2920="",L2920=""),"",V2920/(L2920*E2920)-1)</f>
        <v/>
      </c>
      <c r="AA2920" s="16" t="str">
        <f aca="false">IF(V2920="","SEM OFERTA",IF(OR(Y2920&gt;Premissas!$B$11,Y2920&lt;Premissas!$B$12),"VERIFICAR - UNIDADE/EMBALAGEM",IF(Y2920&gt;Premissas!$B$6,"NÃO COMPRAR - REAJUSTE &gt;5%","COMPRAR")))</f>
        <v>SEM OFERTA</v>
      </c>
      <c r="AB2920" s="18" t="str">
        <f aca="false">IF(W2920="DIMEC",S2920,IF(W2920="MEDCENTRO",U2920,""))</f>
        <v/>
      </c>
      <c r="AC2920" s="18" t="n">
        <f aca="false">IF(AA2920&lt;&gt;"COMPRAR",0,IF(AB2920="",I2920,MIN(I2920,AB2920)))</f>
        <v>0</v>
      </c>
      <c r="AD2920" s="19" t="n">
        <f aca="false">IF(AC2920&gt;0,AC2920*V2920,0)</f>
        <v>0</v>
      </c>
      <c r="AE2920" s="19" t="n">
        <f aca="false">IF(AC2920&gt;0,(M2920-V2920)*AC2920,0)</f>
        <v>0</v>
      </c>
      <c r="AF2920" s="16" t="str">
        <f aca="false">IF(AA2920&lt;&gt;"COMPRAR","",IF(AB2920="",IF(X2920="","",IF(X2920-V2920&lt;0.01,"EMPATE TÉCNICO","")),IF(AB2920&lt;I2920,"ESTOQUE INSUFICIENTE",IF(X2920="","",IF(X2920-V2920&lt;0.01,"EMPATE TÉCNICO","")))))</f>
        <v/>
      </c>
      <c r="AG2920" s="16" t="s">
        <v>490</v>
      </c>
      <c r="AH2920" s="16" t="s">
        <v>528</v>
      </c>
    </row>
    <row r="2921" customFormat="false" ht="15" hidden="false" customHeight="false" outlineLevel="0" collapsed="false">
      <c r="A2921" s="16" t="s">
        <v>9140</v>
      </c>
      <c r="B2921" s="17" t="s">
        <v>9141</v>
      </c>
      <c r="C2921" s="16" t="s">
        <v>9142</v>
      </c>
      <c r="D2921" s="16" t="s">
        <v>1089</v>
      </c>
      <c r="E2921" s="18" t="n">
        <v>1</v>
      </c>
      <c r="F2921" s="16" t="s">
        <v>43</v>
      </c>
      <c r="G2921" s="18" t="n">
        <v>0</v>
      </c>
      <c r="H2921" s="16" t="n">
        <v>0.2</v>
      </c>
      <c r="I2921" s="18" t="n">
        <v>1</v>
      </c>
      <c r="J2921" s="19" t="n">
        <v>39.17</v>
      </c>
      <c r="K2921" s="19" t="n">
        <v>39.17</v>
      </c>
      <c r="L2921" s="19" t="n">
        <v>39.17</v>
      </c>
      <c r="M2921" s="19" t="n">
        <f aca="false">IF(J2921&gt;0,J2921,K2921)*E2921</f>
        <v>39.17</v>
      </c>
      <c r="N2921" s="20"/>
      <c r="O2921" s="21" t="str">
        <f aca="false">IF(R2921="","",ROUND(R2921*(1-Premissas!$B$4),4))</f>
        <v/>
      </c>
      <c r="P2921" s="22"/>
      <c r="Q2921" s="22"/>
      <c r="R2921" s="23"/>
      <c r="S2921" s="24"/>
      <c r="T2921" s="24"/>
      <c r="U2921" s="25"/>
      <c r="V2921" s="19" t="str">
        <f aca="false">IF(COUNT(N2921:Q2921)=0,"",MIN(N2921:Q2921))</f>
        <v/>
      </c>
      <c r="W2921" s="16" t="str">
        <f aca="false">IF(V2921="","",INDEX($N$4:$Q$4,MATCH(V2921,N2921:Q2921,0)))</f>
        <v/>
      </c>
      <c r="X2921" s="19" t="str">
        <f aca="false">IF(COUNT(N2921:Q2921)&lt;2,"",SMALL(N2921:Q2921,2))</f>
        <v/>
      </c>
      <c r="Y2921" s="26" t="str">
        <f aca="false">IF(OR(V2921="",M2921=0),"",V2921/M2921-1)</f>
        <v/>
      </c>
      <c r="Z2921" s="26" t="str">
        <f aca="false">IF(OR(V2921="",L2921=""),"",V2921/(L2921*E2921)-1)</f>
        <v/>
      </c>
      <c r="AA2921" s="16" t="str">
        <f aca="false">IF(V2921="","SEM OFERTA",IF(OR(Y2921&gt;Premissas!$B$11,Y2921&lt;Premissas!$B$12),"VERIFICAR - UNIDADE/EMBALAGEM",IF(Y2921&gt;Premissas!$B$6,"NÃO COMPRAR - REAJUSTE &gt;5%","COMPRAR")))</f>
        <v>SEM OFERTA</v>
      </c>
      <c r="AB2921" s="18" t="str">
        <f aca="false">IF(W2921="DIMEC",S2921,IF(W2921="MEDCENTRO",U2921,""))</f>
        <v/>
      </c>
      <c r="AC2921" s="18" t="n">
        <f aca="false">IF(AA2921&lt;&gt;"COMPRAR",0,IF(AB2921="",I2921,MIN(I2921,AB2921)))</f>
        <v>0</v>
      </c>
      <c r="AD2921" s="19" t="n">
        <f aca="false">IF(AC2921&gt;0,AC2921*V2921,0)</f>
        <v>0</v>
      </c>
      <c r="AE2921" s="19" t="n">
        <f aca="false">IF(AC2921&gt;0,(M2921-V2921)*AC2921,0)</f>
        <v>0</v>
      </c>
      <c r="AF2921" s="16" t="str">
        <f aca="false">IF(AA2921&lt;&gt;"COMPRAR","",IF(AB2921="",IF(X2921="","",IF(X2921-V2921&lt;0.01,"EMPATE TÉCNICO","")),IF(AB2921&lt;I2921,"ESTOQUE INSUFICIENTE",IF(X2921="","",IF(X2921-V2921&lt;0.01,"EMPATE TÉCNICO","")))))</f>
        <v/>
      </c>
      <c r="AG2921" s="16" t="s">
        <v>490</v>
      </c>
      <c r="AH2921" s="16" t="s">
        <v>528</v>
      </c>
    </row>
    <row r="2922" customFormat="false" ht="15" hidden="false" customHeight="false" outlineLevel="0" collapsed="false">
      <c r="A2922" s="16" t="s">
        <v>9143</v>
      </c>
      <c r="B2922" s="17" t="s">
        <v>9144</v>
      </c>
      <c r="C2922" s="16" t="s">
        <v>9145</v>
      </c>
      <c r="D2922" s="16" t="s">
        <v>762</v>
      </c>
      <c r="E2922" s="18" t="n">
        <v>1</v>
      </c>
      <c r="F2922" s="16" t="s">
        <v>43</v>
      </c>
      <c r="G2922" s="18" t="n">
        <v>1</v>
      </c>
      <c r="H2922" s="16" t="n">
        <v>2.1</v>
      </c>
      <c r="I2922" s="18" t="n">
        <v>5</v>
      </c>
      <c r="J2922" s="19" t="n">
        <v>2.49</v>
      </c>
      <c r="K2922" s="19" t="n">
        <v>2.49</v>
      </c>
      <c r="L2922" s="19" t="n">
        <v>2.49</v>
      </c>
      <c r="M2922" s="19" t="n">
        <f aca="false">IF(J2922&gt;0,J2922,K2922)*E2922</f>
        <v>2.49</v>
      </c>
      <c r="N2922" s="20"/>
      <c r="O2922" s="21" t="str">
        <f aca="false">IF(R2922="","",ROUND(R2922*(1-Premissas!$B$4),4))</f>
        <v/>
      </c>
      <c r="P2922" s="22"/>
      <c r="Q2922" s="22"/>
      <c r="R2922" s="23"/>
      <c r="S2922" s="24"/>
      <c r="T2922" s="24"/>
      <c r="U2922" s="25"/>
      <c r="V2922" s="19" t="str">
        <f aca="false">IF(COUNT(N2922:Q2922)=0,"",MIN(N2922:Q2922))</f>
        <v/>
      </c>
      <c r="W2922" s="16" t="str">
        <f aca="false">IF(V2922="","",INDEX($N$4:$Q$4,MATCH(V2922,N2922:Q2922,0)))</f>
        <v/>
      </c>
      <c r="X2922" s="19" t="str">
        <f aca="false">IF(COUNT(N2922:Q2922)&lt;2,"",SMALL(N2922:Q2922,2))</f>
        <v/>
      </c>
      <c r="Y2922" s="26" t="str">
        <f aca="false">IF(OR(V2922="",M2922=0),"",V2922/M2922-1)</f>
        <v/>
      </c>
      <c r="Z2922" s="26" t="str">
        <f aca="false">IF(OR(V2922="",L2922=""),"",V2922/(L2922*E2922)-1)</f>
        <v/>
      </c>
      <c r="AA2922" s="16" t="str">
        <f aca="false">IF(V2922="","SEM OFERTA",IF(OR(Y2922&gt;Premissas!$B$11,Y2922&lt;Premissas!$B$12),"VERIFICAR - UNIDADE/EMBALAGEM",IF(Y2922&gt;Premissas!$B$6,"NÃO COMPRAR - REAJUSTE &gt;5%","COMPRAR")))</f>
        <v>SEM OFERTA</v>
      </c>
      <c r="AB2922" s="18" t="str">
        <f aca="false">IF(W2922="DIMEC",S2922,IF(W2922="MEDCENTRO",U2922,""))</f>
        <v/>
      </c>
      <c r="AC2922" s="18" t="n">
        <f aca="false">IF(AA2922&lt;&gt;"COMPRAR",0,IF(AB2922="",I2922,MIN(I2922,AB2922)))</f>
        <v>0</v>
      </c>
      <c r="AD2922" s="19" t="n">
        <f aca="false">IF(AC2922&gt;0,AC2922*V2922,0)</f>
        <v>0</v>
      </c>
      <c r="AE2922" s="19" t="n">
        <f aca="false">IF(AC2922&gt;0,(M2922-V2922)*AC2922,0)</f>
        <v>0</v>
      </c>
      <c r="AF2922" s="16" t="str">
        <f aca="false">IF(AA2922&lt;&gt;"COMPRAR","",IF(AB2922="",IF(X2922="","",IF(X2922-V2922&lt;0.01,"EMPATE TÉCNICO","")),IF(AB2922&lt;I2922,"ESTOQUE INSUFICIENTE",IF(X2922="","",IF(X2922-V2922&lt;0.01,"EMPATE TÉCNICO","")))))</f>
        <v/>
      </c>
      <c r="AG2922" s="16" t="s">
        <v>763</v>
      </c>
      <c r="AH2922" s="16" t="s">
        <v>528</v>
      </c>
    </row>
    <row r="2923" customFormat="false" ht="15" hidden="false" customHeight="false" outlineLevel="0" collapsed="false">
      <c r="A2923" s="16" t="s">
        <v>9146</v>
      </c>
      <c r="B2923" s="17" t="s">
        <v>9147</v>
      </c>
      <c r="C2923" s="16" t="s">
        <v>9148</v>
      </c>
      <c r="D2923" s="16" t="s">
        <v>563</v>
      </c>
      <c r="E2923" s="18" t="n">
        <v>1</v>
      </c>
      <c r="F2923" s="16" t="s">
        <v>43</v>
      </c>
      <c r="G2923" s="18" t="n">
        <v>0</v>
      </c>
      <c r="H2923" s="16" t="n">
        <v>0.1</v>
      </c>
      <c r="I2923" s="18" t="n">
        <v>1</v>
      </c>
      <c r="J2923" s="19" t="n">
        <v>6.69</v>
      </c>
      <c r="K2923" s="19" t="n">
        <v>6.69</v>
      </c>
      <c r="L2923" s="19" t="n">
        <v>6.69</v>
      </c>
      <c r="M2923" s="19" t="n">
        <f aca="false">IF(J2923&gt;0,J2923,K2923)*E2923</f>
        <v>6.69</v>
      </c>
      <c r="N2923" s="20"/>
      <c r="O2923" s="21" t="str">
        <f aca="false">IF(R2923="","",ROUND(R2923*(1-Premissas!$B$4),4))</f>
        <v/>
      </c>
      <c r="P2923" s="22"/>
      <c r="Q2923" s="22"/>
      <c r="R2923" s="23"/>
      <c r="S2923" s="24"/>
      <c r="T2923" s="24"/>
      <c r="U2923" s="25"/>
      <c r="V2923" s="19" t="str">
        <f aca="false">IF(COUNT(N2923:Q2923)=0,"",MIN(N2923:Q2923))</f>
        <v/>
      </c>
      <c r="W2923" s="16" t="str">
        <f aca="false">IF(V2923="","",INDEX($N$4:$Q$4,MATCH(V2923,N2923:Q2923,0)))</f>
        <v/>
      </c>
      <c r="X2923" s="19" t="str">
        <f aca="false">IF(COUNT(N2923:Q2923)&lt;2,"",SMALL(N2923:Q2923,2))</f>
        <v/>
      </c>
      <c r="Y2923" s="26" t="str">
        <f aca="false">IF(OR(V2923="",M2923=0),"",V2923/M2923-1)</f>
        <v/>
      </c>
      <c r="Z2923" s="26" t="str">
        <f aca="false">IF(OR(V2923="",L2923=""),"",V2923/(L2923*E2923)-1)</f>
        <v/>
      </c>
      <c r="AA2923" s="16" t="str">
        <f aca="false">IF(V2923="","SEM OFERTA",IF(OR(Y2923&gt;Premissas!$B$11,Y2923&lt;Premissas!$B$12),"VERIFICAR - UNIDADE/EMBALAGEM",IF(Y2923&gt;Premissas!$B$6,"NÃO COMPRAR - REAJUSTE &gt;5%","COMPRAR")))</f>
        <v>SEM OFERTA</v>
      </c>
      <c r="AB2923" s="18" t="str">
        <f aca="false">IF(W2923="DIMEC",S2923,IF(W2923="MEDCENTRO",U2923,""))</f>
        <v/>
      </c>
      <c r="AC2923" s="18" t="n">
        <f aca="false">IF(AA2923&lt;&gt;"COMPRAR",0,IF(AB2923="",I2923,MIN(I2923,AB2923)))</f>
        <v>0</v>
      </c>
      <c r="AD2923" s="19" t="n">
        <f aca="false">IF(AC2923&gt;0,AC2923*V2923,0)</f>
        <v>0</v>
      </c>
      <c r="AE2923" s="19" t="n">
        <f aca="false">IF(AC2923&gt;0,(M2923-V2923)*AC2923,0)</f>
        <v>0</v>
      </c>
      <c r="AF2923" s="16" t="str">
        <f aca="false">IF(AA2923&lt;&gt;"COMPRAR","",IF(AB2923="",IF(X2923="","",IF(X2923-V2923&lt;0.01,"EMPATE TÉCNICO","")),IF(AB2923&lt;I2923,"ESTOQUE INSUFICIENTE",IF(X2923="","",IF(X2923-V2923&lt;0.01,"EMPATE TÉCNICO","")))))</f>
        <v/>
      </c>
      <c r="AG2923" s="16" t="s">
        <v>564</v>
      </c>
      <c r="AH2923" s="16" t="s">
        <v>528</v>
      </c>
    </row>
    <row r="2924" customFormat="false" ht="15" hidden="false" customHeight="false" outlineLevel="0" collapsed="false">
      <c r="A2924" s="16" t="s">
        <v>9149</v>
      </c>
      <c r="B2924" s="17" t="s">
        <v>9150</v>
      </c>
      <c r="C2924" s="16" t="s">
        <v>9151</v>
      </c>
      <c r="D2924" s="16" t="s">
        <v>762</v>
      </c>
      <c r="E2924" s="18" t="n">
        <v>1</v>
      </c>
      <c r="F2924" s="16" t="s">
        <v>41</v>
      </c>
      <c r="G2924" s="18" t="n">
        <v>3</v>
      </c>
      <c r="H2924" s="16" t="n">
        <v>5.8</v>
      </c>
      <c r="I2924" s="18" t="n">
        <v>12</v>
      </c>
      <c r="J2924" s="19" t="n">
        <v>5.99</v>
      </c>
      <c r="K2924" s="19" t="n">
        <v>5.99</v>
      </c>
      <c r="L2924" s="19" t="n">
        <v>5.99</v>
      </c>
      <c r="M2924" s="19" t="n">
        <f aca="false">IF(J2924&gt;0,J2924,K2924)*E2924</f>
        <v>5.99</v>
      </c>
      <c r="N2924" s="20"/>
      <c r="O2924" s="21" t="str">
        <f aca="false">IF(R2924="","",ROUND(R2924*(1-Premissas!$B$4),4))</f>
        <v/>
      </c>
      <c r="P2924" s="22"/>
      <c r="Q2924" s="22"/>
      <c r="R2924" s="23"/>
      <c r="S2924" s="24"/>
      <c r="T2924" s="24"/>
      <c r="U2924" s="25"/>
      <c r="V2924" s="19" t="str">
        <f aca="false">IF(COUNT(N2924:Q2924)=0,"",MIN(N2924:Q2924))</f>
        <v/>
      </c>
      <c r="W2924" s="16" t="str">
        <f aca="false">IF(V2924="","",INDEX($N$4:$Q$4,MATCH(V2924,N2924:Q2924,0)))</f>
        <v/>
      </c>
      <c r="X2924" s="19" t="str">
        <f aca="false">IF(COUNT(N2924:Q2924)&lt;2,"",SMALL(N2924:Q2924,2))</f>
        <v/>
      </c>
      <c r="Y2924" s="26" t="str">
        <f aca="false">IF(OR(V2924="",M2924=0),"",V2924/M2924-1)</f>
        <v/>
      </c>
      <c r="Z2924" s="26" t="str">
        <f aca="false">IF(OR(V2924="",L2924=""),"",V2924/(L2924*E2924)-1)</f>
        <v/>
      </c>
      <c r="AA2924" s="16" t="str">
        <f aca="false">IF(V2924="","SEM OFERTA",IF(OR(Y2924&gt;Premissas!$B$11,Y2924&lt;Premissas!$B$12),"VERIFICAR - UNIDADE/EMBALAGEM",IF(Y2924&gt;Premissas!$B$6,"NÃO COMPRAR - REAJUSTE &gt;5%","COMPRAR")))</f>
        <v>SEM OFERTA</v>
      </c>
      <c r="AB2924" s="18" t="str">
        <f aca="false">IF(W2924="DIMEC",S2924,IF(W2924="MEDCENTRO",U2924,""))</f>
        <v/>
      </c>
      <c r="AC2924" s="18" t="n">
        <f aca="false">IF(AA2924&lt;&gt;"COMPRAR",0,IF(AB2924="",I2924,MIN(I2924,AB2924)))</f>
        <v>0</v>
      </c>
      <c r="AD2924" s="19" t="n">
        <f aca="false">IF(AC2924&gt;0,AC2924*V2924,0)</f>
        <v>0</v>
      </c>
      <c r="AE2924" s="19" t="n">
        <f aca="false">IF(AC2924&gt;0,(M2924-V2924)*AC2924,0)</f>
        <v>0</v>
      </c>
      <c r="AF2924" s="16" t="str">
        <f aca="false">IF(AA2924&lt;&gt;"COMPRAR","",IF(AB2924="",IF(X2924="","",IF(X2924-V2924&lt;0.01,"EMPATE TÉCNICO","")),IF(AB2924&lt;I2924,"ESTOQUE INSUFICIENTE",IF(X2924="","",IF(X2924-V2924&lt;0.01,"EMPATE TÉCNICO","")))))</f>
        <v/>
      </c>
      <c r="AG2924" s="16" t="s">
        <v>763</v>
      </c>
      <c r="AH2924" s="16" t="s">
        <v>528</v>
      </c>
    </row>
    <row r="2925" customFormat="false" ht="15" hidden="false" customHeight="false" outlineLevel="0" collapsed="false">
      <c r="A2925" s="16" t="s">
        <v>9152</v>
      </c>
      <c r="B2925" s="17" t="s">
        <v>9153</v>
      </c>
      <c r="C2925" s="16" t="s">
        <v>9154</v>
      </c>
      <c r="D2925" s="16" t="s">
        <v>1089</v>
      </c>
      <c r="E2925" s="18" t="n">
        <v>1</v>
      </c>
      <c r="F2925" s="16" t="s">
        <v>41</v>
      </c>
      <c r="G2925" s="18" t="n">
        <v>2</v>
      </c>
      <c r="H2925" s="16" t="n">
        <v>3.2</v>
      </c>
      <c r="I2925" s="18" t="n">
        <v>7</v>
      </c>
      <c r="J2925" s="19" t="n">
        <v>20.48</v>
      </c>
      <c r="K2925" s="19" t="n">
        <v>20.48</v>
      </c>
      <c r="L2925" s="19" t="n">
        <v>13.16</v>
      </c>
      <c r="M2925" s="19" t="n">
        <f aca="false">IF(J2925&gt;0,J2925,K2925)*E2925</f>
        <v>20.48</v>
      </c>
      <c r="N2925" s="20"/>
      <c r="O2925" s="21" t="str">
        <f aca="false">IF(R2925="","",ROUND(R2925*(1-Premissas!$B$4),4))</f>
        <v/>
      </c>
      <c r="P2925" s="22"/>
      <c r="Q2925" s="22"/>
      <c r="R2925" s="23"/>
      <c r="S2925" s="24"/>
      <c r="T2925" s="24"/>
      <c r="U2925" s="25"/>
      <c r="V2925" s="19" t="str">
        <f aca="false">IF(COUNT(N2925:Q2925)=0,"",MIN(N2925:Q2925))</f>
        <v/>
      </c>
      <c r="W2925" s="16" t="str">
        <f aca="false">IF(V2925="","",INDEX($N$4:$Q$4,MATCH(V2925,N2925:Q2925,0)))</f>
        <v/>
      </c>
      <c r="X2925" s="19" t="str">
        <f aca="false">IF(COUNT(N2925:Q2925)&lt;2,"",SMALL(N2925:Q2925,2))</f>
        <v/>
      </c>
      <c r="Y2925" s="26" t="str">
        <f aca="false">IF(OR(V2925="",M2925=0),"",V2925/M2925-1)</f>
        <v/>
      </c>
      <c r="Z2925" s="26" t="str">
        <f aca="false">IF(OR(V2925="",L2925=""),"",V2925/(L2925*E2925)-1)</f>
        <v/>
      </c>
      <c r="AA2925" s="16" t="str">
        <f aca="false">IF(V2925="","SEM OFERTA",IF(OR(Y2925&gt;Premissas!$B$11,Y2925&lt;Premissas!$B$12),"VERIFICAR - UNIDADE/EMBALAGEM",IF(Y2925&gt;Premissas!$B$6,"NÃO COMPRAR - REAJUSTE &gt;5%","COMPRAR")))</f>
        <v>SEM OFERTA</v>
      </c>
      <c r="AB2925" s="18" t="str">
        <f aca="false">IF(W2925="DIMEC",S2925,IF(W2925="MEDCENTRO",U2925,""))</f>
        <v/>
      </c>
      <c r="AC2925" s="18" t="n">
        <f aca="false">IF(AA2925&lt;&gt;"COMPRAR",0,IF(AB2925="",I2925,MIN(I2925,AB2925)))</f>
        <v>0</v>
      </c>
      <c r="AD2925" s="19" t="n">
        <f aca="false">IF(AC2925&gt;0,AC2925*V2925,0)</f>
        <v>0</v>
      </c>
      <c r="AE2925" s="19" t="n">
        <f aca="false">IF(AC2925&gt;0,(M2925-V2925)*AC2925,0)</f>
        <v>0</v>
      </c>
      <c r="AF2925" s="16" t="str">
        <f aca="false">IF(AA2925&lt;&gt;"COMPRAR","",IF(AB2925="",IF(X2925="","",IF(X2925-V2925&lt;0.01,"EMPATE TÉCNICO","")),IF(AB2925&lt;I2925,"ESTOQUE INSUFICIENTE",IF(X2925="","",IF(X2925-V2925&lt;0.01,"EMPATE TÉCNICO","")))))</f>
        <v/>
      </c>
      <c r="AG2925" s="16" t="s">
        <v>490</v>
      </c>
      <c r="AH2925" s="16" t="s">
        <v>528</v>
      </c>
    </row>
    <row r="2926" customFormat="false" ht="15" hidden="false" customHeight="false" outlineLevel="0" collapsed="false">
      <c r="A2926" s="16" t="s">
        <v>9155</v>
      </c>
      <c r="B2926" s="17" t="s">
        <v>9156</v>
      </c>
      <c r="C2926" s="16" t="s">
        <v>9157</v>
      </c>
      <c r="D2926" s="16" t="s">
        <v>1025</v>
      </c>
      <c r="E2926" s="18" t="n">
        <v>1</v>
      </c>
      <c r="F2926" s="16" t="s">
        <v>42</v>
      </c>
      <c r="G2926" s="18" t="n">
        <v>0</v>
      </c>
      <c r="H2926" s="16" t="n">
        <v>1</v>
      </c>
      <c r="I2926" s="18" t="n">
        <v>3</v>
      </c>
      <c r="J2926" s="19" t="n">
        <v>11.81</v>
      </c>
      <c r="K2926" s="19" t="n">
        <v>11.81</v>
      </c>
      <c r="L2926" s="19" t="n">
        <v>11.81</v>
      </c>
      <c r="M2926" s="19" t="n">
        <f aca="false">IF(J2926&gt;0,J2926,K2926)*E2926</f>
        <v>11.81</v>
      </c>
      <c r="N2926" s="20"/>
      <c r="O2926" s="21" t="str">
        <f aca="false">IF(R2926="","",ROUND(R2926*(1-Premissas!$B$4),4))</f>
        <v/>
      </c>
      <c r="P2926" s="22"/>
      <c r="Q2926" s="22"/>
      <c r="R2926" s="23"/>
      <c r="S2926" s="24"/>
      <c r="T2926" s="24"/>
      <c r="U2926" s="25"/>
      <c r="V2926" s="19" t="str">
        <f aca="false">IF(COUNT(N2926:Q2926)=0,"",MIN(N2926:Q2926))</f>
        <v/>
      </c>
      <c r="W2926" s="16" t="str">
        <f aca="false">IF(V2926="","",INDEX($N$4:$Q$4,MATCH(V2926,N2926:Q2926,0)))</f>
        <v/>
      </c>
      <c r="X2926" s="19" t="str">
        <f aca="false">IF(COUNT(N2926:Q2926)&lt;2,"",SMALL(N2926:Q2926,2))</f>
        <v/>
      </c>
      <c r="Y2926" s="26" t="str">
        <f aca="false">IF(OR(V2926="",M2926=0),"",V2926/M2926-1)</f>
        <v/>
      </c>
      <c r="Z2926" s="26" t="str">
        <f aca="false">IF(OR(V2926="",L2926=""),"",V2926/(L2926*E2926)-1)</f>
        <v/>
      </c>
      <c r="AA2926" s="16" t="str">
        <f aca="false">IF(V2926="","SEM OFERTA",IF(OR(Y2926&gt;Premissas!$B$11,Y2926&lt;Premissas!$B$12),"VERIFICAR - UNIDADE/EMBALAGEM",IF(Y2926&gt;Premissas!$B$6,"NÃO COMPRAR - REAJUSTE &gt;5%","COMPRAR")))</f>
        <v>SEM OFERTA</v>
      </c>
      <c r="AB2926" s="18" t="str">
        <f aca="false">IF(W2926="DIMEC",S2926,IF(W2926="MEDCENTRO",U2926,""))</f>
        <v/>
      </c>
      <c r="AC2926" s="18" t="n">
        <f aca="false">IF(AA2926&lt;&gt;"COMPRAR",0,IF(AB2926="",I2926,MIN(I2926,AB2926)))</f>
        <v>0</v>
      </c>
      <c r="AD2926" s="19" t="n">
        <f aca="false">IF(AC2926&gt;0,AC2926*V2926,0)</f>
        <v>0</v>
      </c>
      <c r="AE2926" s="19" t="n">
        <f aca="false">IF(AC2926&gt;0,(M2926-V2926)*AC2926,0)</f>
        <v>0</v>
      </c>
      <c r="AF2926" s="16" t="str">
        <f aca="false">IF(AA2926&lt;&gt;"COMPRAR","",IF(AB2926="",IF(X2926="","",IF(X2926-V2926&lt;0.01,"EMPATE TÉCNICO","")),IF(AB2926&lt;I2926,"ESTOQUE INSUFICIENTE",IF(X2926="","",IF(X2926-V2926&lt;0.01,"EMPATE TÉCNICO","")))))</f>
        <v/>
      </c>
      <c r="AG2926" s="16" t="s">
        <v>713</v>
      </c>
      <c r="AH2926" s="16" t="s">
        <v>528</v>
      </c>
    </row>
    <row r="2927" customFormat="false" ht="15" hidden="false" customHeight="false" outlineLevel="0" collapsed="false">
      <c r="A2927" s="16" t="s">
        <v>9158</v>
      </c>
      <c r="B2927" s="17" t="s">
        <v>9159</v>
      </c>
      <c r="C2927" s="16" t="s">
        <v>9160</v>
      </c>
      <c r="D2927" s="16" t="s">
        <v>8698</v>
      </c>
      <c r="E2927" s="18" t="n">
        <v>1</v>
      </c>
      <c r="F2927" s="16" t="s">
        <v>42</v>
      </c>
      <c r="G2927" s="18" t="n">
        <v>0</v>
      </c>
      <c r="H2927" s="16" t="n">
        <v>0.6</v>
      </c>
      <c r="I2927" s="18" t="n">
        <v>2</v>
      </c>
      <c r="J2927" s="19" t="n">
        <v>27.72</v>
      </c>
      <c r="K2927" s="19" t="n">
        <v>27.72</v>
      </c>
      <c r="L2927" s="19" t="n">
        <v>27.72</v>
      </c>
      <c r="M2927" s="19" t="n">
        <f aca="false">IF(J2927&gt;0,J2927,K2927)*E2927</f>
        <v>27.72</v>
      </c>
      <c r="N2927" s="20"/>
      <c r="O2927" s="21" t="str">
        <f aca="false">IF(R2927="","",ROUND(R2927*(1-Premissas!$B$4),4))</f>
        <v/>
      </c>
      <c r="P2927" s="22"/>
      <c r="Q2927" s="22"/>
      <c r="R2927" s="23"/>
      <c r="S2927" s="24"/>
      <c r="T2927" s="24"/>
      <c r="U2927" s="25"/>
      <c r="V2927" s="19" t="str">
        <f aca="false">IF(COUNT(N2927:Q2927)=0,"",MIN(N2927:Q2927))</f>
        <v/>
      </c>
      <c r="W2927" s="16" t="str">
        <f aca="false">IF(V2927="","",INDEX($N$4:$Q$4,MATCH(V2927,N2927:Q2927,0)))</f>
        <v/>
      </c>
      <c r="X2927" s="19" t="str">
        <f aca="false">IF(COUNT(N2927:Q2927)&lt;2,"",SMALL(N2927:Q2927,2))</f>
        <v/>
      </c>
      <c r="Y2927" s="26" t="str">
        <f aca="false">IF(OR(V2927="",M2927=0),"",V2927/M2927-1)</f>
        <v/>
      </c>
      <c r="Z2927" s="26" t="str">
        <f aca="false">IF(OR(V2927="",L2927=""),"",V2927/(L2927*E2927)-1)</f>
        <v/>
      </c>
      <c r="AA2927" s="16" t="str">
        <f aca="false">IF(V2927="","SEM OFERTA",IF(OR(Y2927&gt;Premissas!$B$11,Y2927&lt;Premissas!$B$12),"VERIFICAR - UNIDADE/EMBALAGEM",IF(Y2927&gt;Premissas!$B$6,"NÃO COMPRAR - REAJUSTE &gt;5%","COMPRAR")))</f>
        <v>SEM OFERTA</v>
      </c>
      <c r="AB2927" s="18" t="str">
        <f aca="false">IF(W2927="DIMEC",S2927,IF(W2927="MEDCENTRO",U2927,""))</f>
        <v/>
      </c>
      <c r="AC2927" s="18" t="n">
        <f aca="false">IF(AA2927&lt;&gt;"COMPRAR",0,IF(AB2927="",I2927,MIN(I2927,AB2927)))</f>
        <v>0</v>
      </c>
      <c r="AD2927" s="19" t="n">
        <f aca="false">IF(AC2927&gt;0,AC2927*V2927,0)</f>
        <v>0</v>
      </c>
      <c r="AE2927" s="19" t="n">
        <f aca="false">IF(AC2927&gt;0,(M2927-V2927)*AC2927,0)</f>
        <v>0</v>
      </c>
      <c r="AF2927" s="16" t="str">
        <f aca="false">IF(AA2927&lt;&gt;"COMPRAR","",IF(AB2927="",IF(X2927="","",IF(X2927-V2927&lt;0.01,"EMPATE TÉCNICO","")),IF(AB2927&lt;I2927,"ESTOQUE INSUFICIENTE",IF(X2927="","",IF(X2927-V2927&lt;0.01,"EMPATE TÉCNICO","")))))</f>
        <v/>
      </c>
      <c r="AG2927" s="16" t="s">
        <v>547</v>
      </c>
      <c r="AH2927" s="16" t="s">
        <v>528</v>
      </c>
    </row>
    <row r="2928" customFormat="false" ht="15" hidden="false" customHeight="false" outlineLevel="0" collapsed="false">
      <c r="A2928" s="16" t="s">
        <v>9161</v>
      </c>
      <c r="B2928" s="17" t="s">
        <v>9162</v>
      </c>
      <c r="C2928" s="16" t="s">
        <v>9160</v>
      </c>
      <c r="D2928" s="16" t="s">
        <v>712</v>
      </c>
      <c r="E2928" s="18" t="n">
        <v>1</v>
      </c>
      <c r="F2928" s="16" t="s">
        <v>43</v>
      </c>
      <c r="G2928" s="18" t="n">
        <v>0</v>
      </c>
      <c r="H2928" s="16" t="n">
        <v>0.1</v>
      </c>
      <c r="I2928" s="18" t="n">
        <v>1</v>
      </c>
      <c r="J2928" s="19" t="n">
        <v>16.41</v>
      </c>
      <c r="K2928" s="19" t="n">
        <v>16.41</v>
      </c>
      <c r="L2928" s="19" t="n">
        <v>16.41</v>
      </c>
      <c r="M2928" s="19" t="n">
        <f aca="false">IF(J2928&gt;0,J2928,K2928)*E2928</f>
        <v>16.41</v>
      </c>
      <c r="N2928" s="20"/>
      <c r="O2928" s="21" t="str">
        <f aca="false">IF(R2928="","",ROUND(R2928*(1-Premissas!$B$4),4))</f>
        <v/>
      </c>
      <c r="P2928" s="22"/>
      <c r="Q2928" s="22"/>
      <c r="R2928" s="23"/>
      <c r="S2928" s="24"/>
      <c r="T2928" s="24"/>
      <c r="U2928" s="25"/>
      <c r="V2928" s="19" t="str">
        <f aca="false">IF(COUNT(N2928:Q2928)=0,"",MIN(N2928:Q2928))</f>
        <v/>
      </c>
      <c r="W2928" s="16" t="str">
        <f aca="false">IF(V2928="","",INDEX($N$4:$Q$4,MATCH(V2928,N2928:Q2928,0)))</f>
        <v/>
      </c>
      <c r="X2928" s="19" t="str">
        <f aca="false">IF(COUNT(N2928:Q2928)&lt;2,"",SMALL(N2928:Q2928,2))</f>
        <v/>
      </c>
      <c r="Y2928" s="26" t="str">
        <f aca="false">IF(OR(V2928="",M2928=0),"",V2928/M2928-1)</f>
        <v/>
      </c>
      <c r="Z2928" s="26" t="str">
        <f aca="false">IF(OR(V2928="",L2928=""),"",V2928/(L2928*E2928)-1)</f>
        <v/>
      </c>
      <c r="AA2928" s="16" t="str">
        <f aca="false">IF(V2928="","SEM OFERTA",IF(OR(Y2928&gt;Premissas!$B$11,Y2928&lt;Premissas!$B$12),"VERIFICAR - UNIDADE/EMBALAGEM",IF(Y2928&gt;Premissas!$B$6,"NÃO COMPRAR - REAJUSTE &gt;5%","COMPRAR")))</f>
        <v>SEM OFERTA</v>
      </c>
      <c r="AB2928" s="18" t="str">
        <f aca="false">IF(W2928="DIMEC",S2928,IF(W2928="MEDCENTRO",U2928,""))</f>
        <v/>
      </c>
      <c r="AC2928" s="18" t="n">
        <f aca="false">IF(AA2928&lt;&gt;"COMPRAR",0,IF(AB2928="",I2928,MIN(I2928,AB2928)))</f>
        <v>0</v>
      </c>
      <c r="AD2928" s="19" t="n">
        <f aca="false">IF(AC2928&gt;0,AC2928*V2928,0)</f>
        <v>0</v>
      </c>
      <c r="AE2928" s="19" t="n">
        <f aca="false">IF(AC2928&gt;0,(M2928-V2928)*AC2928,0)</f>
        <v>0</v>
      </c>
      <c r="AF2928" s="16" t="str">
        <f aca="false">IF(AA2928&lt;&gt;"COMPRAR","",IF(AB2928="",IF(X2928="","",IF(X2928-V2928&lt;0.01,"EMPATE TÉCNICO","")),IF(AB2928&lt;I2928,"ESTOQUE INSUFICIENTE",IF(X2928="","",IF(X2928-V2928&lt;0.01,"EMPATE TÉCNICO","")))))</f>
        <v/>
      </c>
      <c r="AG2928" s="16"/>
      <c r="AH2928" s="16" t="s">
        <v>528</v>
      </c>
    </row>
    <row r="2929" customFormat="false" ht="15" hidden="false" customHeight="false" outlineLevel="0" collapsed="false">
      <c r="A2929" s="16" t="s">
        <v>9163</v>
      </c>
      <c r="B2929" s="17" t="s">
        <v>9164</v>
      </c>
      <c r="C2929" s="16" t="s">
        <v>9160</v>
      </c>
      <c r="D2929" s="16" t="s">
        <v>1025</v>
      </c>
      <c r="E2929" s="18" t="n">
        <v>1</v>
      </c>
      <c r="F2929" s="16" t="s">
        <v>43</v>
      </c>
      <c r="G2929" s="18" t="n">
        <v>0</v>
      </c>
      <c r="H2929" s="16" t="n">
        <v>0.2</v>
      </c>
      <c r="I2929" s="18" t="n">
        <v>1</v>
      </c>
      <c r="J2929" s="19" t="n">
        <v>9.6</v>
      </c>
      <c r="K2929" s="19" t="n">
        <v>9.6</v>
      </c>
      <c r="L2929" s="19" t="n">
        <v>9.6</v>
      </c>
      <c r="M2929" s="19" t="n">
        <f aca="false">IF(J2929&gt;0,J2929,K2929)*E2929</f>
        <v>9.6</v>
      </c>
      <c r="N2929" s="20"/>
      <c r="O2929" s="21" t="str">
        <f aca="false">IF(R2929="","",ROUND(R2929*(1-Premissas!$B$4),4))</f>
        <v/>
      </c>
      <c r="P2929" s="22"/>
      <c r="Q2929" s="22"/>
      <c r="R2929" s="23"/>
      <c r="S2929" s="24"/>
      <c r="T2929" s="24"/>
      <c r="U2929" s="25"/>
      <c r="V2929" s="19" t="str">
        <f aca="false">IF(COUNT(N2929:Q2929)=0,"",MIN(N2929:Q2929))</f>
        <v/>
      </c>
      <c r="W2929" s="16" t="str">
        <f aca="false">IF(V2929="","",INDEX($N$4:$Q$4,MATCH(V2929,N2929:Q2929,0)))</f>
        <v/>
      </c>
      <c r="X2929" s="19" t="str">
        <f aca="false">IF(COUNT(N2929:Q2929)&lt;2,"",SMALL(N2929:Q2929,2))</f>
        <v/>
      </c>
      <c r="Y2929" s="26" t="str">
        <f aca="false">IF(OR(V2929="",M2929=0),"",V2929/M2929-1)</f>
        <v/>
      </c>
      <c r="Z2929" s="26" t="str">
        <f aca="false">IF(OR(V2929="",L2929=""),"",V2929/(L2929*E2929)-1)</f>
        <v/>
      </c>
      <c r="AA2929" s="16" t="str">
        <f aca="false">IF(V2929="","SEM OFERTA",IF(OR(Y2929&gt;Premissas!$B$11,Y2929&lt;Premissas!$B$12),"VERIFICAR - UNIDADE/EMBALAGEM",IF(Y2929&gt;Premissas!$B$6,"NÃO COMPRAR - REAJUSTE &gt;5%","COMPRAR")))</f>
        <v>SEM OFERTA</v>
      </c>
      <c r="AB2929" s="18" t="str">
        <f aca="false">IF(W2929="DIMEC",S2929,IF(W2929="MEDCENTRO",U2929,""))</f>
        <v/>
      </c>
      <c r="AC2929" s="18" t="n">
        <f aca="false">IF(AA2929&lt;&gt;"COMPRAR",0,IF(AB2929="",I2929,MIN(I2929,AB2929)))</f>
        <v>0</v>
      </c>
      <c r="AD2929" s="19" t="n">
        <f aca="false">IF(AC2929&gt;0,AC2929*V2929,0)</f>
        <v>0</v>
      </c>
      <c r="AE2929" s="19" t="n">
        <f aca="false">IF(AC2929&gt;0,(M2929-V2929)*AC2929,0)</f>
        <v>0</v>
      </c>
      <c r="AF2929" s="16" t="str">
        <f aca="false">IF(AA2929&lt;&gt;"COMPRAR","",IF(AB2929="",IF(X2929="","",IF(X2929-V2929&lt;0.01,"EMPATE TÉCNICO","")),IF(AB2929&lt;I2929,"ESTOQUE INSUFICIENTE",IF(X2929="","",IF(X2929-V2929&lt;0.01,"EMPATE TÉCNICO","")))))</f>
        <v/>
      </c>
      <c r="AG2929" s="16" t="s">
        <v>547</v>
      </c>
      <c r="AH2929" s="16" t="s">
        <v>528</v>
      </c>
    </row>
    <row r="2930" customFormat="false" ht="15" hidden="false" customHeight="false" outlineLevel="0" collapsed="false">
      <c r="A2930" s="16" t="s">
        <v>9165</v>
      </c>
      <c r="B2930" s="17" t="s">
        <v>9166</v>
      </c>
      <c r="C2930" s="16" t="s">
        <v>9167</v>
      </c>
      <c r="D2930" s="16" t="s">
        <v>712</v>
      </c>
      <c r="E2930" s="18" t="n">
        <v>1</v>
      </c>
      <c r="F2930" s="16" t="s">
        <v>43</v>
      </c>
      <c r="G2930" s="18" t="n">
        <v>0</v>
      </c>
      <c r="H2930" s="16" t="n">
        <v>1.3</v>
      </c>
      <c r="I2930" s="18" t="n">
        <v>4</v>
      </c>
      <c r="J2930" s="19" t="n">
        <v>10.99</v>
      </c>
      <c r="K2930" s="19" t="n">
        <v>10.99</v>
      </c>
      <c r="L2930" s="19" t="n">
        <v>10.99</v>
      </c>
      <c r="M2930" s="19" t="n">
        <f aca="false">IF(J2930&gt;0,J2930,K2930)*E2930</f>
        <v>10.99</v>
      </c>
      <c r="N2930" s="20"/>
      <c r="O2930" s="21" t="str">
        <f aca="false">IF(R2930="","",ROUND(R2930*(1-Premissas!$B$4),4))</f>
        <v/>
      </c>
      <c r="P2930" s="22"/>
      <c r="Q2930" s="22"/>
      <c r="R2930" s="23"/>
      <c r="S2930" s="24"/>
      <c r="T2930" s="24"/>
      <c r="U2930" s="25"/>
      <c r="V2930" s="19" t="str">
        <f aca="false">IF(COUNT(N2930:Q2930)=0,"",MIN(N2930:Q2930))</f>
        <v/>
      </c>
      <c r="W2930" s="16" t="str">
        <f aca="false">IF(V2930="","",INDEX($N$4:$Q$4,MATCH(V2930,N2930:Q2930,0)))</f>
        <v/>
      </c>
      <c r="X2930" s="19" t="str">
        <f aca="false">IF(COUNT(N2930:Q2930)&lt;2,"",SMALL(N2930:Q2930,2))</f>
        <v/>
      </c>
      <c r="Y2930" s="26" t="str">
        <f aca="false">IF(OR(V2930="",M2930=0),"",V2930/M2930-1)</f>
        <v/>
      </c>
      <c r="Z2930" s="26" t="str">
        <f aca="false">IF(OR(V2930="",L2930=""),"",V2930/(L2930*E2930)-1)</f>
        <v/>
      </c>
      <c r="AA2930" s="16" t="str">
        <f aca="false">IF(V2930="","SEM OFERTA",IF(OR(Y2930&gt;Premissas!$B$11,Y2930&lt;Premissas!$B$12),"VERIFICAR - UNIDADE/EMBALAGEM",IF(Y2930&gt;Premissas!$B$6,"NÃO COMPRAR - REAJUSTE &gt;5%","COMPRAR")))</f>
        <v>SEM OFERTA</v>
      </c>
      <c r="AB2930" s="18" t="str">
        <f aca="false">IF(W2930="DIMEC",S2930,IF(W2930="MEDCENTRO",U2930,""))</f>
        <v/>
      </c>
      <c r="AC2930" s="18" t="n">
        <f aca="false">IF(AA2930&lt;&gt;"COMPRAR",0,IF(AB2930="",I2930,MIN(I2930,AB2930)))</f>
        <v>0</v>
      </c>
      <c r="AD2930" s="19" t="n">
        <f aca="false">IF(AC2930&gt;0,AC2930*V2930,0)</f>
        <v>0</v>
      </c>
      <c r="AE2930" s="19" t="n">
        <f aca="false">IF(AC2930&gt;0,(M2930-V2930)*AC2930,0)</f>
        <v>0</v>
      </c>
      <c r="AF2930" s="16" t="str">
        <f aca="false">IF(AA2930&lt;&gt;"COMPRAR","",IF(AB2930="",IF(X2930="","",IF(X2930-V2930&lt;0.01,"EMPATE TÉCNICO","")),IF(AB2930&lt;I2930,"ESTOQUE INSUFICIENTE",IF(X2930="","",IF(X2930-V2930&lt;0.01,"EMPATE TÉCNICO","")))))</f>
        <v/>
      </c>
      <c r="AG2930" s="16" t="s">
        <v>713</v>
      </c>
      <c r="AH2930" s="16" t="s">
        <v>528</v>
      </c>
    </row>
    <row r="2931" customFormat="false" ht="15" hidden="false" customHeight="false" outlineLevel="0" collapsed="false">
      <c r="A2931" s="16" t="s">
        <v>9168</v>
      </c>
      <c r="B2931" s="17" t="s">
        <v>9169</v>
      </c>
      <c r="C2931" s="16" t="s">
        <v>1034</v>
      </c>
      <c r="D2931" s="16" t="s">
        <v>8698</v>
      </c>
      <c r="E2931" s="18" t="n">
        <v>1</v>
      </c>
      <c r="F2931" s="16" t="s">
        <v>42</v>
      </c>
      <c r="G2931" s="18" t="n">
        <v>3</v>
      </c>
      <c r="H2931" s="16" t="n">
        <v>2.1</v>
      </c>
      <c r="I2931" s="18" t="n">
        <v>3</v>
      </c>
      <c r="J2931" s="19" t="n">
        <v>38.4233333333333</v>
      </c>
      <c r="K2931" s="19" t="n">
        <v>38.4233333333333</v>
      </c>
      <c r="L2931" s="19" t="n">
        <v>38.4233</v>
      </c>
      <c r="M2931" s="19" t="n">
        <f aca="false">IF(J2931&gt;0,J2931,K2931)*E2931</f>
        <v>38.4233333333333</v>
      </c>
      <c r="N2931" s="20"/>
      <c r="O2931" s="21" t="str">
        <f aca="false">IF(R2931="","",ROUND(R2931*(1-Premissas!$B$4),4))</f>
        <v/>
      </c>
      <c r="P2931" s="22"/>
      <c r="Q2931" s="22"/>
      <c r="R2931" s="23"/>
      <c r="S2931" s="24"/>
      <c r="T2931" s="24"/>
      <c r="U2931" s="25"/>
      <c r="V2931" s="19" t="str">
        <f aca="false">IF(COUNT(N2931:Q2931)=0,"",MIN(N2931:Q2931))</f>
        <v/>
      </c>
      <c r="W2931" s="16" t="str">
        <f aca="false">IF(V2931="","",INDEX($N$4:$Q$4,MATCH(V2931,N2931:Q2931,0)))</f>
        <v/>
      </c>
      <c r="X2931" s="19" t="str">
        <f aca="false">IF(COUNT(N2931:Q2931)&lt;2,"",SMALL(N2931:Q2931,2))</f>
        <v/>
      </c>
      <c r="Y2931" s="26" t="str">
        <f aca="false">IF(OR(V2931="",M2931=0),"",V2931/M2931-1)</f>
        <v/>
      </c>
      <c r="Z2931" s="26" t="str">
        <f aca="false">IF(OR(V2931="",L2931=""),"",V2931/(L2931*E2931)-1)</f>
        <v/>
      </c>
      <c r="AA2931" s="16" t="str">
        <f aca="false">IF(V2931="","SEM OFERTA",IF(OR(Y2931&gt;Premissas!$B$11,Y2931&lt;Premissas!$B$12),"VERIFICAR - UNIDADE/EMBALAGEM",IF(Y2931&gt;Premissas!$B$6,"NÃO COMPRAR - REAJUSTE &gt;5%","COMPRAR")))</f>
        <v>SEM OFERTA</v>
      </c>
      <c r="AB2931" s="18" t="str">
        <f aca="false">IF(W2931="DIMEC",S2931,IF(W2931="MEDCENTRO",U2931,""))</f>
        <v/>
      </c>
      <c r="AC2931" s="18" t="n">
        <f aca="false">IF(AA2931&lt;&gt;"COMPRAR",0,IF(AB2931="",I2931,MIN(I2931,AB2931)))</f>
        <v>0</v>
      </c>
      <c r="AD2931" s="19" t="n">
        <f aca="false">IF(AC2931&gt;0,AC2931*V2931,0)</f>
        <v>0</v>
      </c>
      <c r="AE2931" s="19" t="n">
        <f aca="false">IF(AC2931&gt;0,(M2931-V2931)*AC2931,0)</f>
        <v>0</v>
      </c>
      <c r="AF2931" s="16" t="str">
        <f aca="false">IF(AA2931&lt;&gt;"COMPRAR","",IF(AB2931="",IF(X2931="","",IF(X2931-V2931&lt;0.01,"EMPATE TÉCNICO","")),IF(AB2931&lt;I2931,"ESTOQUE INSUFICIENTE",IF(X2931="","",IF(X2931-V2931&lt;0.01,"EMPATE TÉCNICO","")))))</f>
        <v/>
      </c>
      <c r="AG2931" s="16" t="s">
        <v>547</v>
      </c>
      <c r="AH2931" s="16" t="s">
        <v>528</v>
      </c>
    </row>
    <row r="2932" customFormat="false" ht="15" hidden="false" customHeight="false" outlineLevel="0" collapsed="false">
      <c r="A2932" s="16" t="s">
        <v>9170</v>
      </c>
      <c r="B2932" s="17" t="s">
        <v>9171</v>
      </c>
      <c r="C2932" s="16" t="s">
        <v>1034</v>
      </c>
      <c r="D2932" s="16" t="s">
        <v>527</v>
      </c>
      <c r="E2932" s="18" t="n">
        <v>1</v>
      </c>
      <c r="F2932" s="16" t="s">
        <v>43</v>
      </c>
      <c r="G2932" s="18" t="n">
        <v>2</v>
      </c>
      <c r="H2932" s="16" t="n">
        <v>1</v>
      </c>
      <c r="I2932" s="18" t="n">
        <v>1</v>
      </c>
      <c r="J2932" s="19" t="n">
        <v>24.6866666666667</v>
      </c>
      <c r="K2932" s="19" t="n">
        <v>24.6866666666667</v>
      </c>
      <c r="L2932" s="19" t="n">
        <v>24.6867</v>
      </c>
      <c r="M2932" s="19" t="n">
        <f aca="false">IF(J2932&gt;0,J2932,K2932)*E2932</f>
        <v>24.6866666666667</v>
      </c>
      <c r="N2932" s="20"/>
      <c r="O2932" s="21" t="str">
        <f aca="false">IF(R2932="","",ROUND(R2932*(1-Premissas!$B$4),4))</f>
        <v/>
      </c>
      <c r="P2932" s="22"/>
      <c r="Q2932" s="22"/>
      <c r="R2932" s="23"/>
      <c r="S2932" s="24"/>
      <c r="T2932" s="24"/>
      <c r="U2932" s="25"/>
      <c r="V2932" s="19" t="str">
        <f aca="false">IF(COUNT(N2932:Q2932)=0,"",MIN(N2932:Q2932))</f>
        <v/>
      </c>
      <c r="W2932" s="16" t="str">
        <f aca="false">IF(V2932="","",INDEX($N$4:$Q$4,MATCH(V2932,N2932:Q2932,0)))</f>
        <v/>
      </c>
      <c r="X2932" s="19" t="str">
        <f aca="false">IF(COUNT(N2932:Q2932)&lt;2,"",SMALL(N2932:Q2932,2))</f>
        <v/>
      </c>
      <c r="Y2932" s="26" t="str">
        <f aca="false">IF(OR(V2932="",M2932=0),"",V2932/M2932-1)</f>
        <v/>
      </c>
      <c r="Z2932" s="26" t="str">
        <f aca="false">IF(OR(V2932="",L2932=""),"",V2932/(L2932*E2932)-1)</f>
        <v/>
      </c>
      <c r="AA2932" s="16" t="str">
        <f aca="false">IF(V2932="","SEM OFERTA",IF(OR(Y2932&gt;Premissas!$B$11,Y2932&lt;Premissas!$B$12),"VERIFICAR - UNIDADE/EMBALAGEM",IF(Y2932&gt;Premissas!$B$6,"NÃO COMPRAR - REAJUSTE &gt;5%","COMPRAR")))</f>
        <v>SEM OFERTA</v>
      </c>
      <c r="AB2932" s="18" t="str">
        <f aca="false">IF(W2932="DIMEC",S2932,IF(W2932="MEDCENTRO",U2932,""))</f>
        <v/>
      </c>
      <c r="AC2932" s="18" t="n">
        <f aca="false">IF(AA2932&lt;&gt;"COMPRAR",0,IF(AB2932="",I2932,MIN(I2932,AB2932)))</f>
        <v>0</v>
      </c>
      <c r="AD2932" s="19" t="n">
        <f aca="false">IF(AC2932&gt;0,AC2932*V2932,0)</f>
        <v>0</v>
      </c>
      <c r="AE2932" s="19" t="n">
        <f aca="false">IF(AC2932&gt;0,(M2932-V2932)*AC2932,0)</f>
        <v>0</v>
      </c>
      <c r="AF2932" s="16" t="str">
        <f aca="false">IF(AA2932&lt;&gt;"COMPRAR","",IF(AB2932="",IF(X2932="","",IF(X2932-V2932&lt;0.01,"EMPATE TÉCNICO","")),IF(AB2932&lt;I2932,"ESTOQUE INSUFICIENTE",IF(X2932="","",IF(X2932-V2932&lt;0.01,"EMPATE TÉCNICO","")))))</f>
        <v/>
      </c>
      <c r="AG2932" s="16" t="s">
        <v>547</v>
      </c>
      <c r="AH2932" s="16" t="s">
        <v>528</v>
      </c>
    </row>
    <row r="2933" customFormat="false" ht="15" hidden="false" customHeight="false" outlineLevel="0" collapsed="false">
      <c r="A2933" s="16" t="s">
        <v>9172</v>
      </c>
      <c r="B2933" s="17" t="s">
        <v>9173</v>
      </c>
      <c r="C2933" s="16" t="s">
        <v>1034</v>
      </c>
      <c r="D2933" s="16" t="s">
        <v>1025</v>
      </c>
      <c r="E2933" s="18" t="n">
        <v>1</v>
      </c>
      <c r="F2933" s="16" t="s">
        <v>43</v>
      </c>
      <c r="G2933" s="18" t="n">
        <v>1</v>
      </c>
      <c r="H2933" s="16" t="n">
        <v>0.8</v>
      </c>
      <c r="I2933" s="18" t="n">
        <v>1</v>
      </c>
      <c r="J2933" s="19" t="n">
        <v>8.42</v>
      </c>
      <c r="K2933" s="19" t="n">
        <v>8.42</v>
      </c>
      <c r="L2933" s="19" t="n">
        <v>8.42</v>
      </c>
      <c r="M2933" s="19" t="n">
        <f aca="false">IF(J2933&gt;0,J2933,K2933)*E2933</f>
        <v>8.42</v>
      </c>
      <c r="N2933" s="20"/>
      <c r="O2933" s="21" t="str">
        <f aca="false">IF(R2933="","",ROUND(R2933*(1-Premissas!$B$4),4))</f>
        <v/>
      </c>
      <c r="P2933" s="22"/>
      <c r="Q2933" s="22"/>
      <c r="R2933" s="23"/>
      <c r="S2933" s="24"/>
      <c r="T2933" s="24"/>
      <c r="U2933" s="25"/>
      <c r="V2933" s="19" t="str">
        <f aca="false">IF(COUNT(N2933:Q2933)=0,"",MIN(N2933:Q2933))</f>
        <v/>
      </c>
      <c r="W2933" s="16" t="str">
        <f aca="false">IF(V2933="","",INDEX($N$4:$Q$4,MATCH(V2933,N2933:Q2933,0)))</f>
        <v/>
      </c>
      <c r="X2933" s="19" t="str">
        <f aca="false">IF(COUNT(N2933:Q2933)&lt;2,"",SMALL(N2933:Q2933,2))</f>
        <v/>
      </c>
      <c r="Y2933" s="26" t="str">
        <f aca="false">IF(OR(V2933="",M2933=0),"",V2933/M2933-1)</f>
        <v/>
      </c>
      <c r="Z2933" s="26" t="str">
        <f aca="false">IF(OR(V2933="",L2933=""),"",V2933/(L2933*E2933)-1)</f>
        <v/>
      </c>
      <c r="AA2933" s="16" t="str">
        <f aca="false">IF(V2933="","SEM OFERTA",IF(OR(Y2933&gt;Premissas!$B$11,Y2933&lt;Premissas!$B$12),"VERIFICAR - UNIDADE/EMBALAGEM",IF(Y2933&gt;Premissas!$B$6,"NÃO COMPRAR - REAJUSTE &gt;5%","COMPRAR")))</f>
        <v>SEM OFERTA</v>
      </c>
      <c r="AB2933" s="18" t="str">
        <f aca="false">IF(W2933="DIMEC",S2933,IF(W2933="MEDCENTRO",U2933,""))</f>
        <v/>
      </c>
      <c r="AC2933" s="18" t="n">
        <f aca="false">IF(AA2933&lt;&gt;"COMPRAR",0,IF(AB2933="",I2933,MIN(I2933,AB2933)))</f>
        <v>0</v>
      </c>
      <c r="AD2933" s="19" t="n">
        <f aca="false">IF(AC2933&gt;0,AC2933*V2933,0)</f>
        <v>0</v>
      </c>
      <c r="AE2933" s="19" t="n">
        <f aca="false">IF(AC2933&gt;0,(M2933-V2933)*AC2933,0)</f>
        <v>0</v>
      </c>
      <c r="AF2933" s="16" t="str">
        <f aca="false">IF(AA2933&lt;&gt;"COMPRAR","",IF(AB2933="",IF(X2933="","",IF(X2933-V2933&lt;0.01,"EMPATE TÉCNICO","")),IF(AB2933&lt;I2933,"ESTOQUE INSUFICIENTE",IF(X2933="","",IF(X2933-V2933&lt;0.01,"EMPATE TÉCNICO","")))))</f>
        <v/>
      </c>
      <c r="AG2933" s="16" t="s">
        <v>547</v>
      </c>
      <c r="AH2933" s="16" t="s">
        <v>528</v>
      </c>
    </row>
    <row r="2934" customFormat="false" ht="15" hidden="false" customHeight="false" outlineLevel="0" collapsed="false">
      <c r="A2934" s="16" t="s">
        <v>9174</v>
      </c>
      <c r="B2934" s="17" t="s">
        <v>9175</v>
      </c>
      <c r="C2934" s="16" t="s">
        <v>1037</v>
      </c>
      <c r="D2934" s="16" t="s">
        <v>563</v>
      </c>
      <c r="E2934" s="18" t="n">
        <v>1</v>
      </c>
      <c r="F2934" s="16" t="s">
        <v>42</v>
      </c>
      <c r="G2934" s="18" t="n">
        <v>3</v>
      </c>
      <c r="H2934" s="16" t="n">
        <v>8.6</v>
      </c>
      <c r="I2934" s="18" t="n">
        <v>19</v>
      </c>
      <c r="J2934" s="19" t="n">
        <v>1.59</v>
      </c>
      <c r="K2934" s="19" t="n">
        <v>1.59</v>
      </c>
      <c r="L2934" s="19" t="n">
        <v>1.59</v>
      </c>
      <c r="M2934" s="19" t="n">
        <f aca="false">IF(J2934&gt;0,J2934,K2934)*E2934</f>
        <v>1.59</v>
      </c>
      <c r="N2934" s="20"/>
      <c r="O2934" s="21" t="str">
        <f aca="false">IF(R2934="","",ROUND(R2934*(1-Premissas!$B$4),4))</f>
        <v/>
      </c>
      <c r="P2934" s="22"/>
      <c r="Q2934" s="22"/>
      <c r="R2934" s="23"/>
      <c r="S2934" s="24"/>
      <c r="T2934" s="24"/>
      <c r="U2934" s="25"/>
      <c r="V2934" s="19" t="str">
        <f aca="false">IF(COUNT(N2934:Q2934)=0,"",MIN(N2934:Q2934))</f>
        <v/>
      </c>
      <c r="W2934" s="16" t="str">
        <f aca="false">IF(V2934="","",INDEX($N$4:$Q$4,MATCH(V2934,N2934:Q2934,0)))</f>
        <v/>
      </c>
      <c r="X2934" s="19" t="str">
        <f aca="false">IF(COUNT(N2934:Q2934)&lt;2,"",SMALL(N2934:Q2934,2))</f>
        <v/>
      </c>
      <c r="Y2934" s="26" t="str">
        <f aca="false">IF(OR(V2934="",M2934=0),"",V2934/M2934-1)</f>
        <v/>
      </c>
      <c r="Z2934" s="26" t="str">
        <f aca="false">IF(OR(V2934="",L2934=""),"",V2934/(L2934*E2934)-1)</f>
        <v/>
      </c>
      <c r="AA2934" s="16" t="str">
        <f aca="false">IF(V2934="","SEM OFERTA",IF(OR(Y2934&gt;Premissas!$B$11,Y2934&lt;Premissas!$B$12),"VERIFICAR - UNIDADE/EMBALAGEM",IF(Y2934&gt;Premissas!$B$6,"NÃO COMPRAR - REAJUSTE &gt;5%","COMPRAR")))</f>
        <v>SEM OFERTA</v>
      </c>
      <c r="AB2934" s="18" t="str">
        <f aca="false">IF(W2934="DIMEC",S2934,IF(W2934="MEDCENTRO",U2934,""))</f>
        <v/>
      </c>
      <c r="AC2934" s="18" t="n">
        <f aca="false">IF(AA2934&lt;&gt;"COMPRAR",0,IF(AB2934="",I2934,MIN(I2934,AB2934)))</f>
        <v>0</v>
      </c>
      <c r="AD2934" s="19" t="n">
        <f aca="false">IF(AC2934&gt;0,AC2934*V2934,0)</f>
        <v>0</v>
      </c>
      <c r="AE2934" s="19" t="n">
        <f aca="false">IF(AC2934&gt;0,(M2934-V2934)*AC2934,0)</f>
        <v>0</v>
      </c>
      <c r="AF2934" s="16" t="str">
        <f aca="false">IF(AA2934&lt;&gt;"COMPRAR","",IF(AB2934="",IF(X2934="","",IF(X2934-V2934&lt;0.01,"EMPATE TÉCNICO","")),IF(AB2934&lt;I2934,"ESTOQUE INSUFICIENTE",IF(X2934="","",IF(X2934-V2934&lt;0.01,"EMPATE TÉCNICO","")))))</f>
        <v/>
      </c>
      <c r="AG2934" s="16" t="s">
        <v>564</v>
      </c>
      <c r="AH2934" s="16" t="s">
        <v>528</v>
      </c>
    </row>
    <row r="2935" customFormat="false" ht="15" hidden="false" customHeight="false" outlineLevel="0" collapsed="false">
      <c r="A2935" s="16" t="s">
        <v>9176</v>
      </c>
      <c r="B2935" s="17" t="s">
        <v>9177</v>
      </c>
      <c r="C2935" s="16" t="s">
        <v>1037</v>
      </c>
      <c r="D2935" s="16" t="s">
        <v>527</v>
      </c>
      <c r="E2935" s="18" t="n">
        <v>1</v>
      </c>
      <c r="F2935" s="16" t="s">
        <v>41</v>
      </c>
      <c r="G2935" s="18" t="n">
        <v>0</v>
      </c>
      <c r="H2935" s="16" t="n">
        <v>59.6</v>
      </c>
      <c r="I2935" s="18" t="n">
        <v>153</v>
      </c>
      <c r="J2935" s="19" t="n">
        <v>2.38</v>
      </c>
      <c r="K2935" s="19" t="n">
        <v>2.38</v>
      </c>
      <c r="L2935" s="19" t="n">
        <v>2.38</v>
      </c>
      <c r="M2935" s="19" t="n">
        <f aca="false">IF(J2935&gt;0,J2935,K2935)*E2935</f>
        <v>2.38</v>
      </c>
      <c r="N2935" s="20"/>
      <c r="O2935" s="21" t="str">
        <f aca="false">IF(R2935="","",ROUND(R2935*(1-Premissas!$B$4),4))</f>
        <v/>
      </c>
      <c r="P2935" s="22"/>
      <c r="Q2935" s="22"/>
      <c r="R2935" s="23"/>
      <c r="S2935" s="24"/>
      <c r="T2935" s="24"/>
      <c r="U2935" s="25"/>
      <c r="V2935" s="19" t="str">
        <f aca="false">IF(COUNT(N2935:Q2935)=0,"",MIN(N2935:Q2935))</f>
        <v/>
      </c>
      <c r="W2935" s="16" t="str">
        <f aca="false">IF(V2935="","",INDEX($N$4:$Q$4,MATCH(V2935,N2935:Q2935,0)))</f>
        <v/>
      </c>
      <c r="X2935" s="19" t="str">
        <f aca="false">IF(COUNT(N2935:Q2935)&lt;2,"",SMALL(N2935:Q2935,2))</f>
        <v/>
      </c>
      <c r="Y2935" s="26" t="str">
        <f aca="false">IF(OR(V2935="",M2935=0),"",V2935/M2935-1)</f>
        <v/>
      </c>
      <c r="Z2935" s="26" t="str">
        <f aca="false">IF(OR(V2935="",L2935=""),"",V2935/(L2935*E2935)-1)</f>
        <v/>
      </c>
      <c r="AA2935" s="16" t="str">
        <f aca="false">IF(V2935="","SEM OFERTA",IF(OR(Y2935&gt;Premissas!$B$11,Y2935&lt;Premissas!$B$12),"VERIFICAR - UNIDADE/EMBALAGEM",IF(Y2935&gt;Premissas!$B$6,"NÃO COMPRAR - REAJUSTE &gt;5%","COMPRAR")))</f>
        <v>SEM OFERTA</v>
      </c>
      <c r="AB2935" s="18" t="str">
        <f aca="false">IF(W2935="DIMEC",S2935,IF(W2935="MEDCENTRO",U2935,""))</f>
        <v/>
      </c>
      <c r="AC2935" s="18" t="n">
        <f aca="false">IF(AA2935&lt;&gt;"COMPRAR",0,IF(AB2935="",I2935,MIN(I2935,AB2935)))</f>
        <v>0</v>
      </c>
      <c r="AD2935" s="19" t="n">
        <f aca="false">IF(AC2935&gt;0,AC2935*V2935,0)</f>
        <v>0</v>
      </c>
      <c r="AE2935" s="19" t="n">
        <f aca="false">IF(AC2935&gt;0,(M2935-V2935)*AC2935,0)</f>
        <v>0</v>
      </c>
      <c r="AF2935" s="16" t="str">
        <f aca="false">IF(AA2935&lt;&gt;"COMPRAR","",IF(AB2935="",IF(X2935="","",IF(X2935-V2935&lt;0.01,"EMPATE TÉCNICO","")),IF(AB2935&lt;I2935,"ESTOQUE INSUFICIENTE",IF(X2935="","",IF(X2935-V2935&lt;0.01,"EMPATE TÉCNICO","")))))</f>
        <v/>
      </c>
      <c r="AG2935" s="16" t="s">
        <v>328</v>
      </c>
      <c r="AH2935" s="16" t="s">
        <v>528</v>
      </c>
    </row>
    <row r="2936" customFormat="false" ht="15" hidden="false" customHeight="false" outlineLevel="0" collapsed="false">
      <c r="A2936" s="16" t="s">
        <v>9178</v>
      </c>
      <c r="B2936" s="17" t="s">
        <v>9179</v>
      </c>
      <c r="C2936" s="16" t="s">
        <v>9180</v>
      </c>
      <c r="D2936" s="16" t="s">
        <v>546</v>
      </c>
      <c r="E2936" s="18" t="n">
        <v>1</v>
      </c>
      <c r="F2936" s="16" t="s">
        <v>41</v>
      </c>
      <c r="G2936" s="18" t="n">
        <v>0</v>
      </c>
      <c r="H2936" s="16" t="n">
        <v>2.2</v>
      </c>
      <c r="I2936" s="18" t="n">
        <v>6</v>
      </c>
      <c r="J2936" s="19" t="n">
        <v>15.6157142857143</v>
      </c>
      <c r="K2936" s="19" t="n">
        <v>15.6157142857143</v>
      </c>
      <c r="L2936" s="19" t="n">
        <v>15.61</v>
      </c>
      <c r="M2936" s="19" t="n">
        <f aca="false">IF(J2936&gt;0,J2936,K2936)*E2936</f>
        <v>15.6157142857143</v>
      </c>
      <c r="N2936" s="20"/>
      <c r="O2936" s="21" t="str">
        <f aca="false">IF(R2936="","",ROUND(R2936*(1-Premissas!$B$4),4))</f>
        <v/>
      </c>
      <c r="P2936" s="22"/>
      <c r="Q2936" s="22"/>
      <c r="R2936" s="23"/>
      <c r="S2936" s="24"/>
      <c r="T2936" s="24"/>
      <c r="U2936" s="25"/>
      <c r="V2936" s="19" t="str">
        <f aca="false">IF(COUNT(N2936:Q2936)=0,"",MIN(N2936:Q2936))</f>
        <v/>
      </c>
      <c r="W2936" s="16" t="str">
        <f aca="false">IF(V2936="","",INDEX($N$4:$Q$4,MATCH(V2936,N2936:Q2936,0)))</f>
        <v/>
      </c>
      <c r="X2936" s="19" t="str">
        <f aca="false">IF(COUNT(N2936:Q2936)&lt;2,"",SMALL(N2936:Q2936,2))</f>
        <v/>
      </c>
      <c r="Y2936" s="26" t="str">
        <f aca="false">IF(OR(V2936="",M2936=0),"",V2936/M2936-1)</f>
        <v/>
      </c>
      <c r="Z2936" s="26" t="str">
        <f aca="false">IF(OR(V2936="",L2936=""),"",V2936/(L2936*E2936)-1)</f>
        <v/>
      </c>
      <c r="AA2936" s="16" t="str">
        <f aca="false">IF(V2936="","SEM OFERTA",IF(OR(Y2936&gt;Premissas!$B$11,Y2936&lt;Premissas!$B$12),"VERIFICAR - UNIDADE/EMBALAGEM",IF(Y2936&gt;Premissas!$B$6,"NÃO COMPRAR - REAJUSTE &gt;5%","COMPRAR")))</f>
        <v>SEM OFERTA</v>
      </c>
      <c r="AB2936" s="18" t="str">
        <f aca="false">IF(W2936="DIMEC",S2936,IF(W2936="MEDCENTRO",U2936,""))</f>
        <v/>
      </c>
      <c r="AC2936" s="18" t="n">
        <f aca="false">IF(AA2936&lt;&gt;"COMPRAR",0,IF(AB2936="",I2936,MIN(I2936,AB2936)))</f>
        <v>0</v>
      </c>
      <c r="AD2936" s="19" t="n">
        <f aca="false">IF(AC2936&gt;0,AC2936*V2936,0)</f>
        <v>0</v>
      </c>
      <c r="AE2936" s="19" t="n">
        <f aca="false">IF(AC2936&gt;0,(M2936-V2936)*AC2936,0)</f>
        <v>0</v>
      </c>
      <c r="AF2936" s="16" t="str">
        <f aca="false">IF(AA2936&lt;&gt;"COMPRAR","",IF(AB2936="",IF(X2936="","",IF(X2936-V2936&lt;0.01,"EMPATE TÉCNICO","")),IF(AB2936&lt;I2936,"ESTOQUE INSUFICIENTE",IF(X2936="","",IF(X2936-V2936&lt;0.01,"EMPATE TÉCNICO","")))))</f>
        <v/>
      </c>
      <c r="AG2936" s="16" t="s">
        <v>1241</v>
      </c>
      <c r="AH2936" s="16" t="s">
        <v>528</v>
      </c>
    </row>
    <row r="2937" customFormat="false" ht="15" hidden="false" customHeight="false" outlineLevel="0" collapsed="false">
      <c r="A2937" s="16" t="s">
        <v>9181</v>
      </c>
      <c r="B2937" s="17" t="s">
        <v>9182</v>
      </c>
      <c r="C2937" s="16" t="s">
        <v>1058</v>
      </c>
      <c r="D2937" s="16" t="s">
        <v>982</v>
      </c>
      <c r="E2937" s="18" t="n">
        <v>1</v>
      </c>
      <c r="F2937" s="16" t="s">
        <v>43</v>
      </c>
      <c r="G2937" s="18" t="n">
        <v>0</v>
      </c>
      <c r="H2937" s="16" t="n">
        <v>0.1</v>
      </c>
      <c r="I2937" s="18" t="n">
        <v>1</v>
      </c>
      <c r="J2937" s="19" t="n">
        <v>19.51</v>
      </c>
      <c r="K2937" s="19" t="n">
        <v>19.51</v>
      </c>
      <c r="L2937" s="19" t="n">
        <v>19.51</v>
      </c>
      <c r="M2937" s="19" t="n">
        <f aca="false">IF(J2937&gt;0,J2937,K2937)*E2937</f>
        <v>19.51</v>
      </c>
      <c r="N2937" s="20"/>
      <c r="O2937" s="21" t="str">
        <f aca="false">IF(R2937="","",ROUND(R2937*(1-Premissas!$B$4),4))</f>
        <v/>
      </c>
      <c r="P2937" s="22"/>
      <c r="Q2937" s="22"/>
      <c r="R2937" s="23"/>
      <c r="S2937" s="24"/>
      <c r="T2937" s="24"/>
      <c r="U2937" s="25"/>
      <c r="V2937" s="19" t="str">
        <f aca="false">IF(COUNT(N2937:Q2937)=0,"",MIN(N2937:Q2937))</f>
        <v/>
      </c>
      <c r="W2937" s="16" t="str">
        <f aca="false">IF(V2937="","",INDEX($N$4:$Q$4,MATCH(V2937,N2937:Q2937,0)))</f>
        <v/>
      </c>
      <c r="X2937" s="19" t="str">
        <f aca="false">IF(COUNT(N2937:Q2937)&lt;2,"",SMALL(N2937:Q2937,2))</f>
        <v/>
      </c>
      <c r="Y2937" s="26" t="str">
        <f aca="false">IF(OR(V2937="",M2937=0),"",V2937/M2937-1)</f>
        <v/>
      </c>
      <c r="Z2937" s="26" t="str">
        <f aca="false">IF(OR(V2937="",L2937=""),"",V2937/(L2937*E2937)-1)</f>
        <v/>
      </c>
      <c r="AA2937" s="16" t="str">
        <f aca="false">IF(V2937="","SEM OFERTA",IF(OR(Y2937&gt;Premissas!$B$11,Y2937&lt;Premissas!$B$12),"VERIFICAR - UNIDADE/EMBALAGEM",IF(Y2937&gt;Premissas!$B$6,"NÃO COMPRAR - REAJUSTE &gt;5%","COMPRAR")))</f>
        <v>SEM OFERTA</v>
      </c>
      <c r="AB2937" s="18" t="str">
        <f aca="false">IF(W2937="DIMEC",S2937,IF(W2937="MEDCENTRO",U2937,""))</f>
        <v/>
      </c>
      <c r="AC2937" s="18" t="n">
        <f aca="false">IF(AA2937&lt;&gt;"COMPRAR",0,IF(AB2937="",I2937,MIN(I2937,AB2937)))</f>
        <v>0</v>
      </c>
      <c r="AD2937" s="19" t="n">
        <f aca="false">IF(AC2937&gt;0,AC2937*V2937,0)</f>
        <v>0</v>
      </c>
      <c r="AE2937" s="19" t="n">
        <f aca="false">IF(AC2937&gt;0,(M2937-V2937)*AC2937,0)</f>
        <v>0</v>
      </c>
      <c r="AF2937" s="16" t="str">
        <f aca="false">IF(AA2937&lt;&gt;"COMPRAR","",IF(AB2937="",IF(X2937="","",IF(X2937-V2937&lt;0.01,"EMPATE TÉCNICO","")),IF(AB2937&lt;I2937,"ESTOQUE INSUFICIENTE",IF(X2937="","",IF(X2937-V2937&lt;0.01,"EMPATE TÉCNICO","")))))</f>
        <v/>
      </c>
      <c r="AG2937" s="16" t="s">
        <v>547</v>
      </c>
      <c r="AH2937" s="16" t="s">
        <v>528</v>
      </c>
    </row>
    <row r="2938" customFormat="false" ht="15" hidden="false" customHeight="false" outlineLevel="0" collapsed="false">
      <c r="A2938" s="16" t="s">
        <v>9183</v>
      </c>
      <c r="B2938" s="17" t="s">
        <v>9184</v>
      </c>
      <c r="C2938" s="16" t="s">
        <v>9185</v>
      </c>
      <c r="D2938" s="16" t="s">
        <v>417</v>
      </c>
      <c r="E2938" s="18" t="n">
        <v>1</v>
      </c>
      <c r="F2938" s="16" t="s">
        <v>43</v>
      </c>
      <c r="G2938" s="18" t="n">
        <v>3</v>
      </c>
      <c r="H2938" s="16" t="n">
        <v>2.2</v>
      </c>
      <c r="I2938" s="18" t="n">
        <v>3</v>
      </c>
      <c r="J2938" s="19" t="n">
        <v>2.98</v>
      </c>
      <c r="K2938" s="19" t="n">
        <v>2.98</v>
      </c>
      <c r="L2938" s="19" t="n">
        <v>2.98</v>
      </c>
      <c r="M2938" s="19" t="n">
        <f aca="false">IF(J2938&gt;0,J2938,K2938)*E2938</f>
        <v>2.98</v>
      </c>
      <c r="N2938" s="20"/>
      <c r="O2938" s="21" t="str">
        <f aca="false">IF(R2938="","",ROUND(R2938*(1-Premissas!$B$4),4))</f>
        <v/>
      </c>
      <c r="P2938" s="22"/>
      <c r="Q2938" s="22"/>
      <c r="R2938" s="23"/>
      <c r="S2938" s="24"/>
      <c r="T2938" s="24"/>
      <c r="U2938" s="25"/>
      <c r="V2938" s="19" t="str">
        <f aca="false">IF(COUNT(N2938:Q2938)=0,"",MIN(N2938:Q2938))</f>
        <v/>
      </c>
      <c r="W2938" s="16" t="str">
        <f aca="false">IF(V2938="","",INDEX($N$4:$Q$4,MATCH(V2938,N2938:Q2938,0)))</f>
        <v/>
      </c>
      <c r="X2938" s="19" t="str">
        <f aca="false">IF(COUNT(N2938:Q2938)&lt;2,"",SMALL(N2938:Q2938,2))</f>
        <v/>
      </c>
      <c r="Y2938" s="26" t="str">
        <f aca="false">IF(OR(V2938="",M2938=0),"",V2938/M2938-1)</f>
        <v/>
      </c>
      <c r="Z2938" s="26" t="str">
        <f aca="false">IF(OR(V2938="",L2938=""),"",V2938/(L2938*E2938)-1)</f>
        <v/>
      </c>
      <c r="AA2938" s="16" t="str">
        <f aca="false">IF(V2938="","SEM OFERTA",IF(OR(Y2938&gt;Premissas!$B$11,Y2938&lt;Premissas!$B$12),"VERIFICAR - UNIDADE/EMBALAGEM",IF(Y2938&gt;Premissas!$B$6,"NÃO COMPRAR - REAJUSTE &gt;5%","COMPRAR")))</f>
        <v>SEM OFERTA</v>
      </c>
      <c r="AB2938" s="18" t="str">
        <f aca="false">IF(W2938="DIMEC",S2938,IF(W2938="MEDCENTRO",U2938,""))</f>
        <v/>
      </c>
      <c r="AC2938" s="18" t="n">
        <f aca="false">IF(AA2938&lt;&gt;"COMPRAR",0,IF(AB2938="",I2938,MIN(I2938,AB2938)))</f>
        <v>0</v>
      </c>
      <c r="AD2938" s="19" t="n">
        <f aca="false">IF(AC2938&gt;0,AC2938*V2938,0)</f>
        <v>0</v>
      </c>
      <c r="AE2938" s="19" t="n">
        <f aca="false">IF(AC2938&gt;0,(M2938-V2938)*AC2938,0)</f>
        <v>0</v>
      </c>
      <c r="AF2938" s="16" t="str">
        <f aca="false">IF(AA2938&lt;&gt;"COMPRAR","",IF(AB2938="",IF(X2938="","",IF(X2938-V2938&lt;0.01,"EMPATE TÉCNICO","")),IF(AB2938&lt;I2938,"ESTOQUE INSUFICIENTE",IF(X2938="","",IF(X2938-V2938&lt;0.01,"EMPATE TÉCNICO","")))))</f>
        <v/>
      </c>
      <c r="AG2938" s="16" t="s">
        <v>418</v>
      </c>
      <c r="AH2938" s="16" t="s">
        <v>528</v>
      </c>
    </row>
    <row r="2939" customFormat="false" ht="15" hidden="false" customHeight="false" outlineLevel="0" collapsed="false">
      <c r="A2939" s="16" t="s">
        <v>9186</v>
      </c>
      <c r="B2939" s="17" t="s">
        <v>9187</v>
      </c>
      <c r="C2939" s="16" t="s">
        <v>9188</v>
      </c>
      <c r="D2939" s="16" t="s">
        <v>563</v>
      </c>
      <c r="E2939" s="18" t="n">
        <v>1</v>
      </c>
      <c r="F2939" s="16" t="s">
        <v>42</v>
      </c>
      <c r="G2939" s="18" t="n">
        <v>8</v>
      </c>
      <c r="H2939" s="16" t="n">
        <v>4.3</v>
      </c>
      <c r="I2939" s="18" t="n">
        <v>4</v>
      </c>
      <c r="J2939" s="19" t="n">
        <v>6.37</v>
      </c>
      <c r="K2939" s="19" t="n">
        <v>6.37</v>
      </c>
      <c r="L2939" s="19" t="n">
        <v>6.37</v>
      </c>
      <c r="M2939" s="19" t="n">
        <f aca="false">IF(J2939&gt;0,J2939,K2939)*E2939</f>
        <v>6.37</v>
      </c>
      <c r="N2939" s="20"/>
      <c r="O2939" s="21" t="str">
        <f aca="false">IF(R2939="","",ROUND(R2939*(1-Premissas!$B$4),4))</f>
        <v/>
      </c>
      <c r="P2939" s="22"/>
      <c r="Q2939" s="22"/>
      <c r="R2939" s="23"/>
      <c r="S2939" s="24"/>
      <c r="T2939" s="24"/>
      <c r="U2939" s="25"/>
      <c r="V2939" s="19" t="str">
        <f aca="false">IF(COUNT(N2939:Q2939)=0,"",MIN(N2939:Q2939))</f>
        <v/>
      </c>
      <c r="W2939" s="16" t="str">
        <f aca="false">IF(V2939="","",INDEX($N$4:$Q$4,MATCH(V2939,N2939:Q2939,0)))</f>
        <v/>
      </c>
      <c r="X2939" s="19" t="str">
        <f aca="false">IF(COUNT(N2939:Q2939)&lt;2,"",SMALL(N2939:Q2939,2))</f>
        <v/>
      </c>
      <c r="Y2939" s="26" t="str">
        <f aca="false">IF(OR(V2939="",M2939=0),"",V2939/M2939-1)</f>
        <v/>
      </c>
      <c r="Z2939" s="26" t="str">
        <f aca="false">IF(OR(V2939="",L2939=""),"",V2939/(L2939*E2939)-1)</f>
        <v/>
      </c>
      <c r="AA2939" s="16" t="str">
        <f aca="false">IF(V2939="","SEM OFERTA",IF(OR(Y2939&gt;Premissas!$B$11,Y2939&lt;Premissas!$B$12),"VERIFICAR - UNIDADE/EMBALAGEM",IF(Y2939&gt;Premissas!$B$6,"NÃO COMPRAR - REAJUSTE &gt;5%","COMPRAR")))</f>
        <v>SEM OFERTA</v>
      </c>
      <c r="AB2939" s="18" t="str">
        <f aca="false">IF(W2939="DIMEC",S2939,IF(W2939="MEDCENTRO",U2939,""))</f>
        <v/>
      </c>
      <c r="AC2939" s="18" t="n">
        <f aca="false">IF(AA2939&lt;&gt;"COMPRAR",0,IF(AB2939="",I2939,MIN(I2939,AB2939)))</f>
        <v>0</v>
      </c>
      <c r="AD2939" s="19" t="n">
        <f aca="false">IF(AC2939&gt;0,AC2939*V2939,0)</f>
        <v>0</v>
      </c>
      <c r="AE2939" s="19" t="n">
        <f aca="false">IF(AC2939&gt;0,(M2939-V2939)*AC2939,0)</f>
        <v>0</v>
      </c>
      <c r="AF2939" s="16" t="str">
        <f aca="false">IF(AA2939&lt;&gt;"COMPRAR","",IF(AB2939="",IF(X2939="","",IF(X2939-V2939&lt;0.01,"EMPATE TÉCNICO","")),IF(AB2939&lt;I2939,"ESTOQUE INSUFICIENTE",IF(X2939="","",IF(X2939-V2939&lt;0.01,"EMPATE TÉCNICO","")))))</f>
        <v/>
      </c>
      <c r="AG2939" s="16" t="s">
        <v>564</v>
      </c>
      <c r="AH2939" s="16" t="s">
        <v>528</v>
      </c>
    </row>
    <row r="2940" customFormat="false" ht="15" hidden="false" customHeight="false" outlineLevel="0" collapsed="false">
      <c r="A2940" s="16" t="s">
        <v>9189</v>
      </c>
      <c r="B2940" s="17" t="s">
        <v>9190</v>
      </c>
      <c r="C2940" s="16" t="s">
        <v>9191</v>
      </c>
      <c r="D2940" s="16" t="s">
        <v>527</v>
      </c>
      <c r="E2940" s="18" t="n">
        <v>1</v>
      </c>
      <c r="F2940" s="16" t="s">
        <v>43</v>
      </c>
      <c r="G2940" s="18" t="n">
        <v>1</v>
      </c>
      <c r="H2940" s="16" t="n">
        <v>0.5</v>
      </c>
      <c r="I2940" s="18" t="n">
        <v>1</v>
      </c>
      <c r="J2940" s="19" t="n">
        <v>9.49</v>
      </c>
      <c r="K2940" s="19" t="n">
        <v>9.49</v>
      </c>
      <c r="L2940" s="19" t="n">
        <v>9.49</v>
      </c>
      <c r="M2940" s="19" t="n">
        <f aca="false">IF(J2940&gt;0,J2940,K2940)*E2940</f>
        <v>9.49</v>
      </c>
      <c r="N2940" s="20"/>
      <c r="O2940" s="21" t="str">
        <f aca="false">IF(R2940="","",ROUND(R2940*(1-Premissas!$B$4),4))</f>
        <v/>
      </c>
      <c r="P2940" s="22"/>
      <c r="Q2940" s="22"/>
      <c r="R2940" s="23"/>
      <c r="S2940" s="24"/>
      <c r="T2940" s="24"/>
      <c r="U2940" s="25"/>
      <c r="V2940" s="19" t="str">
        <f aca="false">IF(COUNT(N2940:Q2940)=0,"",MIN(N2940:Q2940))</f>
        <v/>
      </c>
      <c r="W2940" s="16" t="str">
        <f aca="false">IF(V2940="","",INDEX($N$4:$Q$4,MATCH(V2940,N2940:Q2940,0)))</f>
        <v/>
      </c>
      <c r="X2940" s="19" t="str">
        <f aca="false">IF(COUNT(N2940:Q2940)&lt;2,"",SMALL(N2940:Q2940,2))</f>
        <v/>
      </c>
      <c r="Y2940" s="26" t="str">
        <f aca="false">IF(OR(V2940="",M2940=0),"",V2940/M2940-1)</f>
        <v/>
      </c>
      <c r="Z2940" s="26" t="str">
        <f aca="false">IF(OR(V2940="",L2940=""),"",V2940/(L2940*E2940)-1)</f>
        <v/>
      </c>
      <c r="AA2940" s="16" t="str">
        <f aca="false">IF(V2940="","SEM OFERTA",IF(OR(Y2940&gt;Premissas!$B$11,Y2940&lt;Premissas!$B$12),"VERIFICAR - UNIDADE/EMBALAGEM",IF(Y2940&gt;Premissas!$B$6,"NÃO COMPRAR - REAJUSTE &gt;5%","COMPRAR")))</f>
        <v>SEM OFERTA</v>
      </c>
      <c r="AB2940" s="18" t="str">
        <f aca="false">IF(W2940="DIMEC",S2940,IF(W2940="MEDCENTRO",U2940,""))</f>
        <v/>
      </c>
      <c r="AC2940" s="18" t="n">
        <f aca="false">IF(AA2940&lt;&gt;"COMPRAR",0,IF(AB2940="",I2940,MIN(I2940,AB2940)))</f>
        <v>0</v>
      </c>
      <c r="AD2940" s="19" t="n">
        <f aca="false">IF(AC2940&gt;0,AC2940*V2940,0)</f>
        <v>0</v>
      </c>
      <c r="AE2940" s="19" t="n">
        <f aca="false">IF(AC2940&gt;0,(M2940-V2940)*AC2940,0)</f>
        <v>0</v>
      </c>
      <c r="AF2940" s="16" t="str">
        <f aca="false">IF(AA2940&lt;&gt;"COMPRAR","",IF(AB2940="",IF(X2940="","",IF(X2940-V2940&lt;0.01,"EMPATE TÉCNICO","")),IF(AB2940&lt;I2940,"ESTOQUE INSUFICIENTE",IF(X2940="","",IF(X2940-V2940&lt;0.01,"EMPATE TÉCNICO","")))))</f>
        <v/>
      </c>
      <c r="AG2940" s="16" t="s">
        <v>547</v>
      </c>
      <c r="AH2940" s="16" t="s">
        <v>528</v>
      </c>
    </row>
    <row r="2941" customFormat="false" ht="15" hidden="false" customHeight="false" outlineLevel="0" collapsed="false">
      <c r="A2941" s="16" t="s">
        <v>9192</v>
      </c>
      <c r="B2941" s="17" t="s">
        <v>9193</v>
      </c>
      <c r="C2941" s="16" t="s">
        <v>9194</v>
      </c>
      <c r="D2941" s="16" t="s">
        <v>563</v>
      </c>
      <c r="E2941" s="18" t="n">
        <v>1</v>
      </c>
      <c r="F2941" s="16" t="s">
        <v>41</v>
      </c>
      <c r="G2941" s="18" t="n">
        <v>323</v>
      </c>
      <c r="H2941" s="16" t="n">
        <v>140</v>
      </c>
      <c r="I2941" s="18" t="n">
        <v>37</v>
      </c>
      <c r="J2941" s="19" t="n">
        <v>5.55</v>
      </c>
      <c r="K2941" s="19" t="n">
        <v>5.55</v>
      </c>
      <c r="L2941" s="19" t="n">
        <v>5.55</v>
      </c>
      <c r="M2941" s="19" t="n">
        <f aca="false">IF(J2941&gt;0,J2941,K2941)*E2941</f>
        <v>5.55</v>
      </c>
      <c r="N2941" s="20"/>
      <c r="O2941" s="21" t="str">
        <f aca="false">IF(R2941="","",ROUND(R2941*(1-Premissas!$B$4),4))</f>
        <v/>
      </c>
      <c r="P2941" s="22"/>
      <c r="Q2941" s="22"/>
      <c r="R2941" s="23"/>
      <c r="S2941" s="24"/>
      <c r="T2941" s="24"/>
      <c r="U2941" s="25"/>
      <c r="V2941" s="19" t="str">
        <f aca="false">IF(COUNT(N2941:Q2941)=0,"",MIN(N2941:Q2941))</f>
        <v/>
      </c>
      <c r="W2941" s="16" t="str">
        <f aca="false">IF(V2941="","",INDEX($N$4:$Q$4,MATCH(V2941,N2941:Q2941,0)))</f>
        <v/>
      </c>
      <c r="X2941" s="19" t="str">
        <f aca="false">IF(COUNT(N2941:Q2941)&lt;2,"",SMALL(N2941:Q2941,2))</f>
        <v/>
      </c>
      <c r="Y2941" s="26" t="str">
        <f aca="false">IF(OR(V2941="",M2941=0),"",V2941/M2941-1)</f>
        <v/>
      </c>
      <c r="Z2941" s="26" t="str">
        <f aca="false">IF(OR(V2941="",L2941=""),"",V2941/(L2941*E2941)-1)</f>
        <v/>
      </c>
      <c r="AA2941" s="16" t="str">
        <f aca="false">IF(V2941="","SEM OFERTA",IF(OR(Y2941&gt;Premissas!$B$11,Y2941&lt;Premissas!$B$12),"VERIFICAR - UNIDADE/EMBALAGEM",IF(Y2941&gt;Premissas!$B$6,"NÃO COMPRAR - REAJUSTE &gt;5%","COMPRAR")))</f>
        <v>SEM OFERTA</v>
      </c>
      <c r="AB2941" s="18" t="str">
        <f aca="false">IF(W2941="DIMEC",S2941,IF(W2941="MEDCENTRO",U2941,""))</f>
        <v/>
      </c>
      <c r="AC2941" s="18" t="n">
        <f aca="false">IF(AA2941&lt;&gt;"COMPRAR",0,IF(AB2941="",I2941,MIN(I2941,AB2941)))</f>
        <v>0</v>
      </c>
      <c r="AD2941" s="19" t="n">
        <f aca="false">IF(AC2941&gt;0,AC2941*V2941,0)</f>
        <v>0</v>
      </c>
      <c r="AE2941" s="19" t="n">
        <f aca="false">IF(AC2941&gt;0,(M2941-V2941)*AC2941,0)</f>
        <v>0</v>
      </c>
      <c r="AF2941" s="16" t="str">
        <f aca="false">IF(AA2941&lt;&gt;"COMPRAR","",IF(AB2941="",IF(X2941="","",IF(X2941-V2941&lt;0.01,"EMPATE TÉCNICO","")),IF(AB2941&lt;I2941,"ESTOQUE INSUFICIENTE",IF(X2941="","",IF(X2941-V2941&lt;0.01,"EMPATE TÉCNICO","")))))</f>
        <v/>
      </c>
      <c r="AG2941" s="16" t="s">
        <v>564</v>
      </c>
      <c r="AH2941" s="16" t="s">
        <v>528</v>
      </c>
    </row>
    <row r="2942" customFormat="false" ht="15" hidden="false" customHeight="false" outlineLevel="0" collapsed="false">
      <c r="A2942" s="16" t="s">
        <v>9195</v>
      </c>
      <c r="B2942" s="17" t="s">
        <v>9196</v>
      </c>
      <c r="C2942" s="16" t="s">
        <v>9197</v>
      </c>
      <c r="D2942" s="16" t="s">
        <v>563</v>
      </c>
      <c r="E2942" s="18" t="n">
        <v>3</v>
      </c>
      <c r="F2942" s="16" t="s">
        <v>43</v>
      </c>
      <c r="G2942" s="18" t="n">
        <v>4</v>
      </c>
      <c r="H2942" s="16" t="n">
        <v>2.1</v>
      </c>
      <c r="I2942" s="18" t="n">
        <v>1</v>
      </c>
      <c r="J2942" s="19" t="n">
        <v>2.29</v>
      </c>
      <c r="K2942" s="19" t="n">
        <v>2.29</v>
      </c>
      <c r="L2942" s="19" t="n">
        <v>2.29</v>
      </c>
      <c r="M2942" s="19" t="n">
        <f aca="false">IF(J2942&gt;0,J2942,K2942)*E2942</f>
        <v>6.87</v>
      </c>
      <c r="N2942" s="20"/>
      <c r="O2942" s="21" t="str">
        <f aca="false">IF(R2942="","",ROUND(R2942*(1-Premissas!$B$4),4))</f>
        <v/>
      </c>
      <c r="P2942" s="22"/>
      <c r="Q2942" s="22"/>
      <c r="R2942" s="23"/>
      <c r="S2942" s="24"/>
      <c r="T2942" s="24"/>
      <c r="U2942" s="25"/>
      <c r="V2942" s="19" t="str">
        <f aca="false">IF(COUNT(N2942:Q2942)=0,"",MIN(N2942:Q2942))</f>
        <v/>
      </c>
      <c r="W2942" s="16" t="str">
        <f aca="false">IF(V2942="","",INDEX($N$4:$Q$4,MATCH(V2942,N2942:Q2942,0)))</f>
        <v/>
      </c>
      <c r="X2942" s="19" t="str">
        <f aca="false">IF(COUNT(N2942:Q2942)&lt;2,"",SMALL(N2942:Q2942,2))</f>
        <v/>
      </c>
      <c r="Y2942" s="26" t="str">
        <f aca="false">IF(OR(V2942="",M2942=0),"",V2942/M2942-1)</f>
        <v/>
      </c>
      <c r="Z2942" s="26" t="str">
        <f aca="false">IF(OR(V2942="",L2942=""),"",V2942/(L2942*E2942)-1)</f>
        <v/>
      </c>
      <c r="AA2942" s="16" t="str">
        <f aca="false">IF(V2942="","SEM OFERTA",IF(OR(Y2942&gt;Premissas!$B$11,Y2942&lt;Premissas!$B$12),"VERIFICAR - UNIDADE/EMBALAGEM",IF(Y2942&gt;Premissas!$B$6,"NÃO COMPRAR - REAJUSTE &gt;5%","COMPRAR")))</f>
        <v>SEM OFERTA</v>
      </c>
      <c r="AB2942" s="18" t="str">
        <f aca="false">IF(W2942="DIMEC",S2942,IF(W2942="MEDCENTRO",U2942,""))</f>
        <v/>
      </c>
      <c r="AC2942" s="18" t="n">
        <f aca="false">IF(AA2942&lt;&gt;"COMPRAR",0,IF(AB2942="",I2942,MIN(I2942,AB2942)))</f>
        <v>0</v>
      </c>
      <c r="AD2942" s="19" t="n">
        <f aca="false">IF(AC2942&gt;0,AC2942*V2942,0)</f>
        <v>0</v>
      </c>
      <c r="AE2942" s="19" t="n">
        <f aca="false">IF(AC2942&gt;0,(M2942-V2942)*AC2942,0)</f>
        <v>0</v>
      </c>
      <c r="AF2942" s="16" t="str">
        <f aca="false">IF(AA2942&lt;&gt;"COMPRAR","",IF(AB2942="",IF(X2942="","",IF(X2942-V2942&lt;0.01,"EMPATE TÉCNICO","")),IF(AB2942&lt;I2942,"ESTOQUE INSUFICIENTE",IF(X2942="","",IF(X2942-V2942&lt;0.01,"EMPATE TÉCNICO","")))))</f>
        <v/>
      </c>
      <c r="AG2942" s="16" t="s">
        <v>564</v>
      </c>
      <c r="AH2942" s="16" t="s">
        <v>528</v>
      </c>
    </row>
    <row r="2943" customFormat="false" ht="15" hidden="false" customHeight="false" outlineLevel="0" collapsed="false">
      <c r="A2943" s="16" t="s">
        <v>9198</v>
      </c>
      <c r="B2943" s="17" t="s">
        <v>9199</v>
      </c>
      <c r="C2943" s="16" t="s">
        <v>9200</v>
      </c>
      <c r="D2943" s="16" t="s">
        <v>563</v>
      </c>
      <c r="E2943" s="18" t="n">
        <v>1</v>
      </c>
      <c r="F2943" s="16" t="s">
        <v>42</v>
      </c>
      <c r="G2943" s="18" t="n">
        <v>2</v>
      </c>
      <c r="H2943" s="16" t="n">
        <v>0.9</v>
      </c>
      <c r="I2943" s="18" t="n">
        <v>1</v>
      </c>
      <c r="J2943" s="19" t="n">
        <v>13.82</v>
      </c>
      <c r="K2943" s="19" t="n">
        <v>13.82</v>
      </c>
      <c r="L2943" s="19" t="n">
        <v>13.82</v>
      </c>
      <c r="M2943" s="19" t="n">
        <f aca="false">IF(J2943&gt;0,J2943,K2943)*E2943</f>
        <v>13.82</v>
      </c>
      <c r="N2943" s="20"/>
      <c r="O2943" s="21" t="str">
        <f aca="false">IF(R2943="","",ROUND(R2943*(1-Premissas!$B$4),4))</f>
        <v/>
      </c>
      <c r="P2943" s="22"/>
      <c r="Q2943" s="22"/>
      <c r="R2943" s="23"/>
      <c r="S2943" s="24"/>
      <c r="T2943" s="24"/>
      <c r="U2943" s="25"/>
      <c r="V2943" s="19" t="str">
        <f aca="false">IF(COUNT(N2943:Q2943)=0,"",MIN(N2943:Q2943))</f>
        <v/>
      </c>
      <c r="W2943" s="16" t="str">
        <f aca="false">IF(V2943="","",INDEX($N$4:$Q$4,MATCH(V2943,N2943:Q2943,0)))</f>
        <v/>
      </c>
      <c r="X2943" s="19" t="str">
        <f aca="false">IF(COUNT(N2943:Q2943)&lt;2,"",SMALL(N2943:Q2943,2))</f>
        <v/>
      </c>
      <c r="Y2943" s="26" t="str">
        <f aca="false">IF(OR(V2943="",M2943=0),"",V2943/M2943-1)</f>
        <v/>
      </c>
      <c r="Z2943" s="26" t="str">
        <f aca="false">IF(OR(V2943="",L2943=""),"",V2943/(L2943*E2943)-1)</f>
        <v/>
      </c>
      <c r="AA2943" s="16" t="str">
        <f aca="false">IF(V2943="","SEM OFERTA",IF(OR(Y2943&gt;Premissas!$B$11,Y2943&lt;Premissas!$B$12),"VERIFICAR - UNIDADE/EMBALAGEM",IF(Y2943&gt;Premissas!$B$6,"NÃO COMPRAR - REAJUSTE &gt;5%","COMPRAR")))</f>
        <v>SEM OFERTA</v>
      </c>
      <c r="AB2943" s="18" t="str">
        <f aca="false">IF(W2943="DIMEC",S2943,IF(W2943="MEDCENTRO",U2943,""))</f>
        <v/>
      </c>
      <c r="AC2943" s="18" t="n">
        <f aca="false">IF(AA2943&lt;&gt;"COMPRAR",0,IF(AB2943="",I2943,MIN(I2943,AB2943)))</f>
        <v>0</v>
      </c>
      <c r="AD2943" s="19" t="n">
        <f aca="false">IF(AC2943&gt;0,AC2943*V2943,0)</f>
        <v>0</v>
      </c>
      <c r="AE2943" s="19" t="n">
        <f aca="false">IF(AC2943&gt;0,(M2943-V2943)*AC2943,0)</f>
        <v>0</v>
      </c>
      <c r="AF2943" s="16" t="str">
        <f aca="false">IF(AA2943&lt;&gt;"COMPRAR","",IF(AB2943="",IF(X2943="","",IF(X2943-V2943&lt;0.01,"EMPATE TÉCNICO","")),IF(AB2943&lt;I2943,"ESTOQUE INSUFICIENTE",IF(X2943="","",IF(X2943-V2943&lt;0.01,"EMPATE TÉCNICO","")))))</f>
        <v/>
      </c>
      <c r="AG2943" s="16" t="s">
        <v>564</v>
      </c>
      <c r="AH2943" s="16" t="s">
        <v>528</v>
      </c>
    </row>
    <row r="2944" customFormat="false" ht="15" hidden="false" customHeight="false" outlineLevel="0" collapsed="false">
      <c r="A2944" s="16" t="s">
        <v>9201</v>
      </c>
      <c r="B2944" s="17" t="s">
        <v>9202</v>
      </c>
      <c r="C2944" s="16" t="s">
        <v>9203</v>
      </c>
      <c r="D2944" s="16" t="s">
        <v>546</v>
      </c>
      <c r="E2944" s="18" t="n">
        <v>1</v>
      </c>
      <c r="F2944" s="16" t="s">
        <v>41</v>
      </c>
      <c r="G2944" s="18" t="n">
        <v>1</v>
      </c>
      <c r="H2944" s="16" t="n">
        <v>2.5</v>
      </c>
      <c r="I2944" s="18" t="n">
        <v>6</v>
      </c>
      <c r="J2944" s="19" t="n">
        <v>34.38</v>
      </c>
      <c r="K2944" s="19" t="n">
        <v>34.38</v>
      </c>
      <c r="L2944" s="19" t="n">
        <v>20.4</v>
      </c>
      <c r="M2944" s="19" t="n">
        <f aca="false">IF(J2944&gt;0,J2944,K2944)*E2944</f>
        <v>34.38</v>
      </c>
      <c r="N2944" s="20"/>
      <c r="O2944" s="21" t="str">
        <f aca="false">IF(R2944="","",ROUND(R2944*(1-Premissas!$B$4),4))</f>
        <v/>
      </c>
      <c r="P2944" s="22"/>
      <c r="Q2944" s="22"/>
      <c r="R2944" s="23"/>
      <c r="S2944" s="24"/>
      <c r="T2944" s="24"/>
      <c r="U2944" s="25"/>
      <c r="V2944" s="19" t="str">
        <f aca="false">IF(COUNT(N2944:Q2944)=0,"",MIN(N2944:Q2944))</f>
        <v/>
      </c>
      <c r="W2944" s="16" t="str">
        <f aca="false">IF(V2944="","",INDEX($N$4:$Q$4,MATCH(V2944,N2944:Q2944,0)))</f>
        <v/>
      </c>
      <c r="X2944" s="19" t="str">
        <f aca="false">IF(COUNT(N2944:Q2944)&lt;2,"",SMALL(N2944:Q2944,2))</f>
        <v/>
      </c>
      <c r="Y2944" s="26" t="str">
        <f aca="false">IF(OR(V2944="",M2944=0),"",V2944/M2944-1)</f>
        <v/>
      </c>
      <c r="Z2944" s="26" t="str">
        <f aca="false">IF(OR(V2944="",L2944=""),"",V2944/(L2944*E2944)-1)</f>
        <v/>
      </c>
      <c r="AA2944" s="16" t="str">
        <f aca="false">IF(V2944="","SEM OFERTA",IF(OR(Y2944&gt;Premissas!$B$11,Y2944&lt;Premissas!$B$12),"VERIFICAR - UNIDADE/EMBALAGEM",IF(Y2944&gt;Premissas!$B$6,"NÃO COMPRAR - REAJUSTE &gt;5%","COMPRAR")))</f>
        <v>SEM OFERTA</v>
      </c>
      <c r="AB2944" s="18" t="str">
        <f aca="false">IF(W2944="DIMEC",S2944,IF(W2944="MEDCENTRO",U2944,""))</f>
        <v/>
      </c>
      <c r="AC2944" s="18" t="n">
        <f aca="false">IF(AA2944&lt;&gt;"COMPRAR",0,IF(AB2944="",I2944,MIN(I2944,AB2944)))</f>
        <v>0</v>
      </c>
      <c r="AD2944" s="19" t="n">
        <f aca="false">IF(AC2944&gt;0,AC2944*V2944,0)</f>
        <v>0</v>
      </c>
      <c r="AE2944" s="19" t="n">
        <f aca="false">IF(AC2944&gt;0,(M2944-V2944)*AC2944,0)</f>
        <v>0</v>
      </c>
      <c r="AF2944" s="16" t="str">
        <f aca="false">IF(AA2944&lt;&gt;"COMPRAR","",IF(AB2944="",IF(X2944="","",IF(X2944-V2944&lt;0.01,"EMPATE TÉCNICO","")),IF(AB2944&lt;I2944,"ESTOQUE INSUFICIENTE",IF(X2944="","",IF(X2944-V2944&lt;0.01,"EMPATE TÉCNICO","")))))</f>
        <v/>
      </c>
      <c r="AG2944" s="16" t="s">
        <v>547</v>
      </c>
      <c r="AH2944" s="16" t="s">
        <v>528</v>
      </c>
    </row>
    <row r="2945" customFormat="false" ht="15" hidden="false" customHeight="false" outlineLevel="0" collapsed="false">
      <c r="A2945" s="16" t="s">
        <v>9204</v>
      </c>
      <c r="B2945" s="17" t="s">
        <v>9205</v>
      </c>
      <c r="C2945" s="16" t="s">
        <v>9206</v>
      </c>
      <c r="D2945" s="16" t="s">
        <v>546</v>
      </c>
      <c r="E2945" s="18" t="n">
        <v>1</v>
      </c>
      <c r="F2945" s="16" t="s">
        <v>43</v>
      </c>
      <c r="G2945" s="18" t="n">
        <v>0</v>
      </c>
      <c r="H2945" s="16" t="n">
        <v>3.3</v>
      </c>
      <c r="I2945" s="18" t="n">
        <v>9</v>
      </c>
      <c r="J2945" s="19" t="n">
        <v>3.631875</v>
      </c>
      <c r="K2945" s="19" t="n">
        <v>3.631875</v>
      </c>
      <c r="L2945" s="19" t="n">
        <v>3.6319</v>
      </c>
      <c r="M2945" s="19" t="n">
        <f aca="false">IF(J2945&gt;0,J2945,K2945)*E2945</f>
        <v>3.631875</v>
      </c>
      <c r="N2945" s="20"/>
      <c r="O2945" s="21" t="str">
        <f aca="false">IF(R2945="","",ROUND(R2945*(1-Premissas!$B$4),4))</f>
        <v/>
      </c>
      <c r="P2945" s="22"/>
      <c r="Q2945" s="22"/>
      <c r="R2945" s="23"/>
      <c r="S2945" s="24"/>
      <c r="T2945" s="24"/>
      <c r="U2945" s="25"/>
      <c r="V2945" s="19" t="str">
        <f aca="false">IF(COUNT(N2945:Q2945)=0,"",MIN(N2945:Q2945))</f>
        <v/>
      </c>
      <c r="W2945" s="16" t="str">
        <f aca="false">IF(V2945="","",INDEX($N$4:$Q$4,MATCH(V2945,N2945:Q2945,0)))</f>
        <v/>
      </c>
      <c r="X2945" s="19" t="str">
        <f aca="false">IF(COUNT(N2945:Q2945)&lt;2,"",SMALL(N2945:Q2945,2))</f>
        <v/>
      </c>
      <c r="Y2945" s="26" t="str">
        <f aca="false">IF(OR(V2945="",M2945=0),"",V2945/M2945-1)</f>
        <v/>
      </c>
      <c r="Z2945" s="26" t="str">
        <f aca="false">IF(OR(V2945="",L2945=""),"",V2945/(L2945*E2945)-1)</f>
        <v/>
      </c>
      <c r="AA2945" s="16" t="str">
        <f aca="false">IF(V2945="","SEM OFERTA",IF(OR(Y2945&gt;Premissas!$B$11,Y2945&lt;Premissas!$B$12),"VERIFICAR - UNIDADE/EMBALAGEM",IF(Y2945&gt;Premissas!$B$6,"NÃO COMPRAR - REAJUSTE &gt;5%","COMPRAR")))</f>
        <v>SEM OFERTA</v>
      </c>
      <c r="AB2945" s="18" t="str">
        <f aca="false">IF(W2945="DIMEC",S2945,IF(W2945="MEDCENTRO",U2945,""))</f>
        <v/>
      </c>
      <c r="AC2945" s="18" t="n">
        <f aca="false">IF(AA2945&lt;&gt;"COMPRAR",0,IF(AB2945="",I2945,MIN(I2945,AB2945)))</f>
        <v>0</v>
      </c>
      <c r="AD2945" s="19" t="n">
        <f aca="false">IF(AC2945&gt;0,AC2945*V2945,0)</f>
        <v>0</v>
      </c>
      <c r="AE2945" s="19" t="n">
        <f aca="false">IF(AC2945&gt;0,(M2945-V2945)*AC2945,0)</f>
        <v>0</v>
      </c>
      <c r="AF2945" s="16" t="str">
        <f aca="false">IF(AA2945&lt;&gt;"COMPRAR","",IF(AB2945="",IF(X2945="","",IF(X2945-V2945&lt;0.01,"EMPATE TÉCNICO","")),IF(AB2945&lt;I2945,"ESTOQUE INSUFICIENTE",IF(X2945="","",IF(X2945-V2945&lt;0.01,"EMPATE TÉCNICO","")))))</f>
        <v/>
      </c>
      <c r="AG2945" s="16" t="s">
        <v>547</v>
      </c>
      <c r="AH2945" s="16" t="s">
        <v>528</v>
      </c>
    </row>
    <row r="2946" customFormat="false" ht="15" hidden="false" customHeight="false" outlineLevel="0" collapsed="false">
      <c r="A2946" s="16" t="s">
        <v>9207</v>
      </c>
      <c r="B2946" s="17" t="s">
        <v>9208</v>
      </c>
      <c r="C2946" s="16" t="s">
        <v>1083</v>
      </c>
      <c r="D2946" s="16" t="s">
        <v>8717</v>
      </c>
      <c r="E2946" s="18" t="n">
        <v>1</v>
      </c>
      <c r="F2946" s="16" t="s">
        <v>41</v>
      </c>
      <c r="G2946" s="18" t="n">
        <v>5</v>
      </c>
      <c r="H2946" s="16" t="n">
        <v>3.5</v>
      </c>
      <c r="I2946" s="18" t="n">
        <v>4</v>
      </c>
      <c r="J2946" s="19" t="n">
        <v>17.49</v>
      </c>
      <c r="K2946" s="19" t="n">
        <v>17.49</v>
      </c>
      <c r="L2946" s="19" t="n">
        <v>17.49</v>
      </c>
      <c r="M2946" s="19" t="n">
        <f aca="false">IF(J2946&gt;0,J2946,K2946)*E2946</f>
        <v>17.49</v>
      </c>
      <c r="N2946" s="20"/>
      <c r="O2946" s="21" t="str">
        <f aca="false">IF(R2946="","",ROUND(R2946*(1-Premissas!$B$4),4))</f>
        <v/>
      </c>
      <c r="P2946" s="22"/>
      <c r="Q2946" s="22"/>
      <c r="R2946" s="23"/>
      <c r="S2946" s="24"/>
      <c r="T2946" s="24"/>
      <c r="U2946" s="25"/>
      <c r="V2946" s="19" t="str">
        <f aca="false">IF(COUNT(N2946:Q2946)=0,"",MIN(N2946:Q2946))</f>
        <v/>
      </c>
      <c r="W2946" s="16" t="str">
        <f aca="false">IF(V2946="","",INDEX($N$4:$Q$4,MATCH(V2946,N2946:Q2946,0)))</f>
        <v/>
      </c>
      <c r="X2946" s="19" t="str">
        <f aca="false">IF(COUNT(N2946:Q2946)&lt;2,"",SMALL(N2946:Q2946,2))</f>
        <v/>
      </c>
      <c r="Y2946" s="26" t="str">
        <f aca="false">IF(OR(V2946="",M2946=0),"",V2946/M2946-1)</f>
        <v/>
      </c>
      <c r="Z2946" s="26" t="str">
        <f aca="false">IF(OR(V2946="",L2946=""),"",V2946/(L2946*E2946)-1)</f>
        <v/>
      </c>
      <c r="AA2946" s="16" t="str">
        <f aca="false">IF(V2946="","SEM OFERTA",IF(OR(Y2946&gt;Premissas!$B$11,Y2946&lt;Premissas!$B$12),"VERIFICAR - UNIDADE/EMBALAGEM",IF(Y2946&gt;Premissas!$B$6,"NÃO COMPRAR - REAJUSTE &gt;5%","COMPRAR")))</f>
        <v>SEM OFERTA</v>
      </c>
      <c r="AB2946" s="18" t="str">
        <f aca="false">IF(W2946="DIMEC",S2946,IF(W2946="MEDCENTRO",U2946,""))</f>
        <v/>
      </c>
      <c r="AC2946" s="18" t="n">
        <f aca="false">IF(AA2946&lt;&gt;"COMPRAR",0,IF(AB2946="",I2946,MIN(I2946,AB2946)))</f>
        <v>0</v>
      </c>
      <c r="AD2946" s="19" t="n">
        <f aca="false">IF(AC2946&gt;0,AC2946*V2946,0)</f>
        <v>0</v>
      </c>
      <c r="AE2946" s="19" t="n">
        <f aca="false">IF(AC2946&gt;0,(M2946-V2946)*AC2946,0)</f>
        <v>0</v>
      </c>
      <c r="AF2946" s="16" t="str">
        <f aca="false">IF(AA2946&lt;&gt;"COMPRAR","",IF(AB2946="",IF(X2946="","",IF(X2946-V2946&lt;0.01,"EMPATE TÉCNICO","")),IF(AB2946&lt;I2946,"ESTOQUE INSUFICIENTE",IF(X2946="","",IF(X2946-V2946&lt;0.01,"EMPATE TÉCNICO","")))))</f>
        <v/>
      </c>
      <c r="AG2946" s="16" t="s">
        <v>490</v>
      </c>
      <c r="AH2946" s="16" t="s">
        <v>528</v>
      </c>
    </row>
    <row r="2947" customFormat="false" ht="15" hidden="false" customHeight="false" outlineLevel="0" collapsed="false">
      <c r="A2947" s="16" t="s">
        <v>9209</v>
      </c>
      <c r="B2947" s="17" t="s">
        <v>9210</v>
      </c>
      <c r="C2947" s="16" t="s">
        <v>9211</v>
      </c>
      <c r="D2947" s="16" t="s">
        <v>532</v>
      </c>
      <c r="E2947" s="18" t="n">
        <v>1</v>
      </c>
      <c r="F2947" s="16" t="s">
        <v>41</v>
      </c>
      <c r="G2947" s="18" t="n">
        <v>14</v>
      </c>
      <c r="H2947" s="16" t="n">
        <v>27.7</v>
      </c>
      <c r="I2947" s="18" t="n">
        <v>58</v>
      </c>
      <c r="J2947" s="19" t="n">
        <v>1.35</v>
      </c>
      <c r="K2947" s="19" t="n">
        <v>1.35</v>
      </c>
      <c r="L2947" s="19" t="n">
        <v>1.35</v>
      </c>
      <c r="M2947" s="19" t="n">
        <f aca="false">IF(J2947&gt;0,J2947,K2947)*E2947</f>
        <v>1.35</v>
      </c>
      <c r="N2947" s="20"/>
      <c r="O2947" s="21" t="str">
        <f aca="false">IF(R2947="","",ROUND(R2947*(1-Premissas!$B$4),4))</f>
        <v/>
      </c>
      <c r="P2947" s="22"/>
      <c r="Q2947" s="22"/>
      <c r="R2947" s="23"/>
      <c r="S2947" s="24"/>
      <c r="T2947" s="24"/>
      <c r="U2947" s="25"/>
      <c r="V2947" s="19" t="str">
        <f aca="false">IF(COUNT(N2947:Q2947)=0,"",MIN(N2947:Q2947))</f>
        <v/>
      </c>
      <c r="W2947" s="16" t="str">
        <f aca="false">IF(V2947="","",INDEX($N$4:$Q$4,MATCH(V2947,N2947:Q2947,0)))</f>
        <v/>
      </c>
      <c r="X2947" s="19" t="str">
        <f aca="false">IF(COUNT(N2947:Q2947)&lt;2,"",SMALL(N2947:Q2947,2))</f>
        <v/>
      </c>
      <c r="Y2947" s="26" t="str">
        <f aca="false">IF(OR(V2947="",M2947=0),"",V2947/M2947-1)</f>
        <v/>
      </c>
      <c r="Z2947" s="26" t="str">
        <f aca="false">IF(OR(V2947="",L2947=""),"",V2947/(L2947*E2947)-1)</f>
        <v/>
      </c>
      <c r="AA2947" s="16" t="str">
        <f aca="false">IF(V2947="","SEM OFERTA",IF(OR(Y2947&gt;Premissas!$B$11,Y2947&lt;Premissas!$B$12),"VERIFICAR - UNIDADE/EMBALAGEM",IF(Y2947&gt;Premissas!$B$6,"NÃO COMPRAR - REAJUSTE &gt;5%","COMPRAR")))</f>
        <v>SEM OFERTA</v>
      </c>
      <c r="AB2947" s="18" t="str">
        <f aca="false">IF(W2947="DIMEC",S2947,IF(W2947="MEDCENTRO",U2947,""))</f>
        <v/>
      </c>
      <c r="AC2947" s="18" t="n">
        <f aca="false">IF(AA2947&lt;&gt;"COMPRAR",0,IF(AB2947="",I2947,MIN(I2947,AB2947)))</f>
        <v>0</v>
      </c>
      <c r="AD2947" s="19" t="n">
        <f aca="false">IF(AC2947&gt;0,AC2947*V2947,0)</f>
        <v>0</v>
      </c>
      <c r="AE2947" s="19" t="n">
        <f aca="false">IF(AC2947&gt;0,(M2947-V2947)*AC2947,0)</f>
        <v>0</v>
      </c>
      <c r="AF2947" s="16" t="str">
        <f aca="false">IF(AA2947&lt;&gt;"COMPRAR","",IF(AB2947="",IF(X2947="","",IF(X2947-V2947&lt;0.01,"EMPATE TÉCNICO","")),IF(AB2947&lt;I2947,"ESTOQUE INSUFICIENTE",IF(X2947="","",IF(X2947-V2947&lt;0.01,"EMPATE TÉCNICO","")))))</f>
        <v/>
      </c>
      <c r="AG2947" s="16" t="s">
        <v>298</v>
      </c>
      <c r="AH2947" s="16" t="s">
        <v>528</v>
      </c>
    </row>
    <row r="2948" customFormat="false" ht="15" hidden="false" customHeight="false" outlineLevel="0" collapsed="false">
      <c r="A2948" s="16" t="s">
        <v>9212</v>
      </c>
      <c r="B2948" s="17" t="s">
        <v>9213</v>
      </c>
      <c r="C2948" s="16" t="s">
        <v>9214</v>
      </c>
      <c r="D2948" s="16" t="s">
        <v>481</v>
      </c>
      <c r="E2948" s="18" t="n">
        <v>1</v>
      </c>
      <c r="F2948" s="16" t="s">
        <v>41</v>
      </c>
      <c r="G2948" s="18" t="n">
        <v>4</v>
      </c>
      <c r="H2948" s="16" t="n">
        <v>4.3</v>
      </c>
      <c r="I2948" s="18" t="n">
        <v>8</v>
      </c>
      <c r="J2948" s="19" t="n">
        <v>44.14</v>
      </c>
      <c r="K2948" s="19" t="n">
        <v>44.14</v>
      </c>
      <c r="L2948" s="19" t="n">
        <v>44.14</v>
      </c>
      <c r="M2948" s="19" t="n">
        <f aca="false">IF(J2948&gt;0,J2948,K2948)*E2948</f>
        <v>44.14</v>
      </c>
      <c r="N2948" s="20"/>
      <c r="O2948" s="21" t="str">
        <f aca="false">IF(R2948="","",ROUND(R2948*(1-Premissas!$B$4),4))</f>
        <v/>
      </c>
      <c r="P2948" s="22"/>
      <c r="Q2948" s="22"/>
      <c r="R2948" s="23"/>
      <c r="S2948" s="24"/>
      <c r="T2948" s="24"/>
      <c r="U2948" s="25"/>
      <c r="V2948" s="19" t="str">
        <f aca="false">IF(COUNT(N2948:Q2948)=0,"",MIN(N2948:Q2948))</f>
        <v/>
      </c>
      <c r="W2948" s="16" t="str">
        <f aca="false">IF(V2948="","",INDEX($N$4:$Q$4,MATCH(V2948,N2948:Q2948,0)))</f>
        <v/>
      </c>
      <c r="X2948" s="19" t="str">
        <f aca="false">IF(COUNT(N2948:Q2948)&lt;2,"",SMALL(N2948:Q2948,2))</f>
        <v/>
      </c>
      <c r="Y2948" s="26" t="str">
        <f aca="false">IF(OR(V2948="",M2948=0),"",V2948/M2948-1)</f>
        <v/>
      </c>
      <c r="Z2948" s="26" t="str">
        <f aca="false">IF(OR(V2948="",L2948=""),"",V2948/(L2948*E2948)-1)</f>
        <v/>
      </c>
      <c r="AA2948" s="16" t="str">
        <f aca="false">IF(V2948="","SEM OFERTA",IF(OR(Y2948&gt;Premissas!$B$11,Y2948&lt;Premissas!$B$12),"VERIFICAR - UNIDADE/EMBALAGEM",IF(Y2948&gt;Premissas!$B$6,"NÃO COMPRAR - REAJUSTE &gt;5%","COMPRAR")))</f>
        <v>SEM OFERTA</v>
      </c>
      <c r="AB2948" s="18" t="str">
        <f aca="false">IF(W2948="DIMEC",S2948,IF(W2948="MEDCENTRO",U2948,""))</f>
        <v/>
      </c>
      <c r="AC2948" s="18" t="n">
        <f aca="false">IF(AA2948&lt;&gt;"COMPRAR",0,IF(AB2948="",I2948,MIN(I2948,AB2948)))</f>
        <v>0</v>
      </c>
      <c r="AD2948" s="19" t="n">
        <f aca="false">IF(AC2948&gt;0,AC2948*V2948,0)</f>
        <v>0</v>
      </c>
      <c r="AE2948" s="19" t="n">
        <f aca="false">IF(AC2948&gt;0,(M2948-V2948)*AC2948,0)</f>
        <v>0</v>
      </c>
      <c r="AF2948" s="16" t="str">
        <f aca="false">IF(AA2948&lt;&gt;"COMPRAR","",IF(AB2948="",IF(X2948="","",IF(X2948-V2948&lt;0.01,"EMPATE TÉCNICO","")),IF(AB2948&lt;I2948,"ESTOQUE INSUFICIENTE",IF(X2948="","",IF(X2948-V2948&lt;0.01,"EMPATE TÉCNICO","")))))</f>
        <v/>
      </c>
      <c r="AG2948" s="16" t="s">
        <v>888</v>
      </c>
      <c r="AH2948" s="16" t="s">
        <v>528</v>
      </c>
    </row>
    <row r="2949" customFormat="false" ht="15" hidden="false" customHeight="false" outlineLevel="0" collapsed="false">
      <c r="A2949" s="16" t="s">
        <v>9215</v>
      </c>
      <c r="B2949" s="17" t="s">
        <v>9216</v>
      </c>
      <c r="C2949" s="16" t="s">
        <v>9217</v>
      </c>
      <c r="D2949" s="16" t="s">
        <v>287</v>
      </c>
      <c r="E2949" s="18" t="n">
        <v>1</v>
      </c>
      <c r="F2949" s="16" t="s">
        <v>43</v>
      </c>
      <c r="G2949" s="18" t="n">
        <v>1</v>
      </c>
      <c r="H2949" s="16" t="n">
        <v>0.6</v>
      </c>
      <c r="I2949" s="18" t="n">
        <v>1</v>
      </c>
      <c r="J2949" s="19" t="n">
        <v>49.565</v>
      </c>
      <c r="K2949" s="19" t="n">
        <v>49.565</v>
      </c>
      <c r="L2949" s="19" t="n">
        <v>49.565</v>
      </c>
      <c r="M2949" s="19" t="n">
        <f aca="false">IF(J2949&gt;0,J2949,K2949)*E2949</f>
        <v>49.565</v>
      </c>
      <c r="N2949" s="20"/>
      <c r="O2949" s="21" t="str">
        <f aca="false">IF(R2949="","",ROUND(R2949*(1-Premissas!$B$4),4))</f>
        <v/>
      </c>
      <c r="P2949" s="22"/>
      <c r="Q2949" s="22"/>
      <c r="R2949" s="23"/>
      <c r="S2949" s="24"/>
      <c r="T2949" s="24"/>
      <c r="U2949" s="25"/>
      <c r="V2949" s="19" t="str">
        <f aca="false">IF(COUNT(N2949:Q2949)=0,"",MIN(N2949:Q2949))</f>
        <v/>
      </c>
      <c r="W2949" s="16" t="str">
        <f aca="false">IF(V2949="","",INDEX($N$4:$Q$4,MATCH(V2949,N2949:Q2949,0)))</f>
        <v/>
      </c>
      <c r="X2949" s="19" t="str">
        <f aca="false">IF(COUNT(N2949:Q2949)&lt;2,"",SMALL(N2949:Q2949,2))</f>
        <v/>
      </c>
      <c r="Y2949" s="26" t="str">
        <f aca="false">IF(OR(V2949="",M2949=0),"",V2949/M2949-1)</f>
        <v/>
      </c>
      <c r="Z2949" s="26" t="str">
        <f aca="false">IF(OR(V2949="",L2949=""),"",V2949/(L2949*E2949)-1)</f>
        <v/>
      </c>
      <c r="AA2949" s="16" t="str">
        <f aca="false">IF(V2949="","SEM OFERTA",IF(OR(Y2949&gt;Premissas!$B$11,Y2949&lt;Premissas!$B$12),"VERIFICAR - UNIDADE/EMBALAGEM",IF(Y2949&gt;Premissas!$B$6,"NÃO COMPRAR - REAJUSTE &gt;5%","COMPRAR")))</f>
        <v>SEM OFERTA</v>
      </c>
      <c r="AB2949" s="18" t="str">
        <f aca="false">IF(W2949="DIMEC",S2949,IF(W2949="MEDCENTRO",U2949,""))</f>
        <v/>
      </c>
      <c r="AC2949" s="18" t="n">
        <f aca="false">IF(AA2949&lt;&gt;"COMPRAR",0,IF(AB2949="",I2949,MIN(I2949,AB2949)))</f>
        <v>0</v>
      </c>
      <c r="AD2949" s="19" t="n">
        <f aca="false">IF(AC2949&gt;0,AC2949*V2949,0)</f>
        <v>0</v>
      </c>
      <c r="AE2949" s="19" t="n">
        <f aca="false">IF(AC2949&gt;0,(M2949-V2949)*AC2949,0)</f>
        <v>0</v>
      </c>
      <c r="AF2949" s="16" t="str">
        <f aca="false">IF(AA2949&lt;&gt;"COMPRAR","",IF(AB2949="",IF(X2949="","",IF(X2949-V2949&lt;0.01,"EMPATE TÉCNICO","")),IF(AB2949&lt;I2949,"ESTOQUE INSUFICIENTE",IF(X2949="","",IF(X2949-V2949&lt;0.01,"EMPATE TÉCNICO","")))))</f>
        <v/>
      </c>
      <c r="AG2949" s="16" t="s">
        <v>328</v>
      </c>
      <c r="AH2949" s="16" t="s">
        <v>528</v>
      </c>
    </row>
    <row r="2950" customFormat="false" ht="15" hidden="false" customHeight="false" outlineLevel="0" collapsed="false">
      <c r="A2950" s="16" t="s">
        <v>9218</v>
      </c>
      <c r="B2950" s="17" t="s">
        <v>9219</v>
      </c>
      <c r="C2950" s="16" t="s">
        <v>9220</v>
      </c>
      <c r="D2950" s="16" t="s">
        <v>762</v>
      </c>
      <c r="E2950" s="18" t="n">
        <v>1</v>
      </c>
      <c r="F2950" s="16" t="s">
        <v>43</v>
      </c>
      <c r="G2950" s="18" t="n">
        <v>0</v>
      </c>
      <c r="H2950" s="16" t="n">
        <v>0.5</v>
      </c>
      <c r="I2950" s="18" t="n">
        <v>2</v>
      </c>
      <c r="J2950" s="19" t="n">
        <v>0</v>
      </c>
      <c r="K2950" s="19" t="n">
        <v>9.19</v>
      </c>
      <c r="L2950" s="19"/>
      <c r="M2950" s="19" t="n">
        <f aca="false">IF(J2950&gt;0,J2950,K2950)*E2950</f>
        <v>9.19</v>
      </c>
      <c r="N2950" s="20"/>
      <c r="O2950" s="21" t="str">
        <f aca="false">IF(R2950="","",ROUND(R2950*(1-Premissas!$B$4),4))</f>
        <v/>
      </c>
      <c r="P2950" s="22"/>
      <c r="Q2950" s="22"/>
      <c r="R2950" s="23"/>
      <c r="S2950" s="24"/>
      <c r="T2950" s="24"/>
      <c r="U2950" s="25"/>
      <c r="V2950" s="19" t="str">
        <f aca="false">IF(COUNT(N2950:Q2950)=0,"",MIN(N2950:Q2950))</f>
        <v/>
      </c>
      <c r="W2950" s="16" t="str">
        <f aca="false">IF(V2950="","",INDEX($N$4:$Q$4,MATCH(V2950,N2950:Q2950,0)))</f>
        <v/>
      </c>
      <c r="X2950" s="19" t="str">
        <f aca="false">IF(COUNT(N2950:Q2950)&lt;2,"",SMALL(N2950:Q2950,2))</f>
        <v/>
      </c>
      <c r="Y2950" s="26" t="str">
        <f aca="false">IF(OR(V2950="",M2950=0),"",V2950/M2950-1)</f>
        <v/>
      </c>
      <c r="Z2950" s="26" t="str">
        <f aca="false">IF(OR(V2950="",L2950=""),"",V2950/(L2950*E2950)-1)</f>
        <v/>
      </c>
      <c r="AA2950" s="16" t="str">
        <f aca="false">IF(V2950="","SEM OFERTA",IF(OR(Y2950&gt;Premissas!$B$11,Y2950&lt;Premissas!$B$12),"VERIFICAR - UNIDADE/EMBALAGEM",IF(Y2950&gt;Premissas!$B$6,"NÃO COMPRAR - REAJUSTE &gt;5%","COMPRAR")))</f>
        <v>SEM OFERTA</v>
      </c>
      <c r="AB2950" s="18" t="str">
        <f aca="false">IF(W2950="DIMEC",S2950,IF(W2950="MEDCENTRO",U2950,""))</f>
        <v/>
      </c>
      <c r="AC2950" s="18" t="n">
        <f aca="false">IF(AA2950&lt;&gt;"COMPRAR",0,IF(AB2950="",I2950,MIN(I2950,AB2950)))</f>
        <v>0</v>
      </c>
      <c r="AD2950" s="19" t="n">
        <f aca="false">IF(AC2950&gt;0,AC2950*V2950,0)</f>
        <v>0</v>
      </c>
      <c r="AE2950" s="19" t="n">
        <f aca="false">IF(AC2950&gt;0,(M2950-V2950)*AC2950,0)</f>
        <v>0</v>
      </c>
      <c r="AF2950" s="16" t="str">
        <f aca="false">IF(AA2950&lt;&gt;"COMPRAR","",IF(AB2950="",IF(X2950="","",IF(X2950-V2950&lt;0.01,"EMPATE TÉCNICO","")),IF(AB2950&lt;I2950,"ESTOQUE INSUFICIENTE",IF(X2950="","",IF(X2950-V2950&lt;0.01,"EMPATE TÉCNICO","")))))</f>
        <v/>
      </c>
      <c r="AG2950" s="16" t="s">
        <v>763</v>
      </c>
      <c r="AH2950" s="16" t="s">
        <v>528</v>
      </c>
    </row>
    <row r="2951" customFormat="false" ht="15" hidden="false" customHeight="false" outlineLevel="0" collapsed="false">
      <c r="A2951" s="16" t="s">
        <v>9221</v>
      </c>
      <c r="B2951" s="17" t="s">
        <v>9222</v>
      </c>
      <c r="C2951" s="16" t="s">
        <v>9223</v>
      </c>
      <c r="D2951" s="16" t="s">
        <v>762</v>
      </c>
      <c r="E2951" s="18" t="n">
        <v>1</v>
      </c>
      <c r="F2951" s="16" t="s">
        <v>42</v>
      </c>
      <c r="G2951" s="18" t="n">
        <v>0</v>
      </c>
      <c r="H2951" s="16" t="n">
        <v>13.2</v>
      </c>
      <c r="I2951" s="18" t="n">
        <v>34</v>
      </c>
      <c r="J2951" s="19" t="n">
        <v>5.19</v>
      </c>
      <c r="K2951" s="19" t="n">
        <v>5.19</v>
      </c>
      <c r="L2951" s="19" t="n">
        <v>5.19</v>
      </c>
      <c r="M2951" s="19" t="n">
        <f aca="false">IF(J2951&gt;0,J2951,K2951)*E2951</f>
        <v>5.19</v>
      </c>
      <c r="N2951" s="20"/>
      <c r="O2951" s="21" t="str">
        <f aca="false">IF(R2951="","",ROUND(R2951*(1-Premissas!$B$4),4))</f>
        <v/>
      </c>
      <c r="P2951" s="22"/>
      <c r="Q2951" s="22"/>
      <c r="R2951" s="23"/>
      <c r="S2951" s="24"/>
      <c r="T2951" s="24"/>
      <c r="U2951" s="25"/>
      <c r="V2951" s="19" t="str">
        <f aca="false">IF(COUNT(N2951:Q2951)=0,"",MIN(N2951:Q2951))</f>
        <v/>
      </c>
      <c r="W2951" s="16" t="str">
        <f aca="false">IF(V2951="","",INDEX($N$4:$Q$4,MATCH(V2951,N2951:Q2951,0)))</f>
        <v/>
      </c>
      <c r="X2951" s="19" t="str">
        <f aca="false">IF(COUNT(N2951:Q2951)&lt;2,"",SMALL(N2951:Q2951,2))</f>
        <v/>
      </c>
      <c r="Y2951" s="26" t="str">
        <f aca="false">IF(OR(V2951="",M2951=0),"",V2951/M2951-1)</f>
        <v/>
      </c>
      <c r="Z2951" s="26" t="str">
        <f aca="false">IF(OR(V2951="",L2951=""),"",V2951/(L2951*E2951)-1)</f>
        <v/>
      </c>
      <c r="AA2951" s="16" t="str">
        <f aca="false">IF(V2951="","SEM OFERTA",IF(OR(Y2951&gt;Premissas!$B$11,Y2951&lt;Premissas!$B$12),"VERIFICAR - UNIDADE/EMBALAGEM",IF(Y2951&gt;Premissas!$B$6,"NÃO COMPRAR - REAJUSTE &gt;5%","COMPRAR")))</f>
        <v>SEM OFERTA</v>
      </c>
      <c r="AB2951" s="18" t="str">
        <f aca="false">IF(W2951="DIMEC",S2951,IF(W2951="MEDCENTRO",U2951,""))</f>
        <v/>
      </c>
      <c r="AC2951" s="18" t="n">
        <f aca="false">IF(AA2951&lt;&gt;"COMPRAR",0,IF(AB2951="",I2951,MIN(I2951,AB2951)))</f>
        <v>0</v>
      </c>
      <c r="AD2951" s="19" t="n">
        <f aca="false">IF(AC2951&gt;0,AC2951*V2951,0)</f>
        <v>0</v>
      </c>
      <c r="AE2951" s="19" t="n">
        <f aca="false">IF(AC2951&gt;0,(M2951-V2951)*AC2951,0)</f>
        <v>0</v>
      </c>
      <c r="AF2951" s="16" t="str">
        <f aca="false">IF(AA2951&lt;&gt;"COMPRAR","",IF(AB2951="",IF(X2951="","",IF(X2951-V2951&lt;0.01,"EMPATE TÉCNICO","")),IF(AB2951&lt;I2951,"ESTOQUE INSUFICIENTE",IF(X2951="","",IF(X2951-V2951&lt;0.01,"EMPATE TÉCNICO","")))))</f>
        <v/>
      </c>
      <c r="AG2951" s="16" t="s">
        <v>763</v>
      </c>
      <c r="AH2951" s="16" t="s">
        <v>528</v>
      </c>
    </row>
    <row r="2952" customFormat="false" ht="15" hidden="false" customHeight="false" outlineLevel="0" collapsed="false">
      <c r="A2952" s="16" t="s">
        <v>9224</v>
      </c>
      <c r="B2952" s="17" t="s">
        <v>9225</v>
      </c>
      <c r="C2952" s="16" t="s">
        <v>9226</v>
      </c>
      <c r="D2952" s="16" t="s">
        <v>8698</v>
      </c>
      <c r="E2952" s="18" t="n">
        <v>1</v>
      </c>
      <c r="F2952" s="16" t="s">
        <v>42</v>
      </c>
      <c r="G2952" s="18" t="n">
        <v>6</v>
      </c>
      <c r="H2952" s="16" t="n">
        <v>2.4</v>
      </c>
      <c r="I2952" s="18" t="n">
        <v>1</v>
      </c>
      <c r="J2952" s="19" t="n">
        <v>5.875</v>
      </c>
      <c r="K2952" s="19" t="n">
        <v>5.875</v>
      </c>
      <c r="L2952" s="19" t="n">
        <v>5.875</v>
      </c>
      <c r="M2952" s="19" t="n">
        <f aca="false">IF(J2952&gt;0,J2952,K2952)*E2952</f>
        <v>5.875</v>
      </c>
      <c r="N2952" s="20"/>
      <c r="O2952" s="21" t="str">
        <f aca="false">IF(R2952="","",ROUND(R2952*(1-Premissas!$B$4),4))</f>
        <v/>
      </c>
      <c r="P2952" s="22"/>
      <c r="Q2952" s="22"/>
      <c r="R2952" s="23"/>
      <c r="S2952" s="24"/>
      <c r="T2952" s="24"/>
      <c r="U2952" s="25"/>
      <c r="V2952" s="19" t="str">
        <f aca="false">IF(COUNT(N2952:Q2952)=0,"",MIN(N2952:Q2952))</f>
        <v/>
      </c>
      <c r="W2952" s="16" t="str">
        <f aca="false">IF(V2952="","",INDEX($N$4:$Q$4,MATCH(V2952,N2952:Q2952,0)))</f>
        <v/>
      </c>
      <c r="X2952" s="19" t="str">
        <f aca="false">IF(COUNT(N2952:Q2952)&lt;2,"",SMALL(N2952:Q2952,2))</f>
        <v/>
      </c>
      <c r="Y2952" s="26" t="str">
        <f aca="false">IF(OR(V2952="",M2952=0),"",V2952/M2952-1)</f>
        <v/>
      </c>
      <c r="Z2952" s="26" t="str">
        <f aca="false">IF(OR(V2952="",L2952=""),"",V2952/(L2952*E2952)-1)</f>
        <v/>
      </c>
      <c r="AA2952" s="16" t="str">
        <f aca="false">IF(V2952="","SEM OFERTA",IF(OR(Y2952&gt;Premissas!$B$11,Y2952&lt;Premissas!$B$12),"VERIFICAR - UNIDADE/EMBALAGEM",IF(Y2952&gt;Premissas!$B$6,"NÃO COMPRAR - REAJUSTE &gt;5%","COMPRAR")))</f>
        <v>SEM OFERTA</v>
      </c>
      <c r="AB2952" s="18" t="str">
        <f aca="false">IF(W2952="DIMEC",S2952,IF(W2952="MEDCENTRO",U2952,""))</f>
        <v/>
      </c>
      <c r="AC2952" s="18" t="n">
        <f aca="false">IF(AA2952&lt;&gt;"COMPRAR",0,IF(AB2952="",I2952,MIN(I2952,AB2952)))</f>
        <v>0</v>
      </c>
      <c r="AD2952" s="19" t="n">
        <f aca="false">IF(AC2952&gt;0,AC2952*V2952,0)</f>
        <v>0</v>
      </c>
      <c r="AE2952" s="19" t="n">
        <f aca="false">IF(AC2952&gt;0,(M2952-V2952)*AC2952,0)</f>
        <v>0</v>
      </c>
      <c r="AF2952" s="16" t="str">
        <f aca="false">IF(AA2952&lt;&gt;"COMPRAR","",IF(AB2952="",IF(X2952="","",IF(X2952-V2952&lt;0.01,"EMPATE TÉCNICO","")),IF(AB2952&lt;I2952,"ESTOQUE INSUFICIENTE",IF(X2952="","",IF(X2952-V2952&lt;0.01,"EMPATE TÉCNICO","")))))</f>
        <v/>
      </c>
      <c r="AG2952" s="16" t="s">
        <v>547</v>
      </c>
      <c r="AH2952" s="16" t="s">
        <v>528</v>
      </c>
    </row>
    <row r="2953" customFormat="false" ht="15" hidden="false" customHeight="false" outlineLevel="0" collapsed="false">
      <c r="A2953" s="16" t="s">
        <v>9227</v>
      </c>
      <c r="B2953" s="17" t="s">
        <v>9228</v>
      </c>
      <c r="C2953" s="16" t="s">
        <v>9229</v>
      </c>
      <c r="D2953" s="16" t="s">
        <v>8698</v>
      </c>
      <c r="E2953" s="18" t="n">
        <v>1</v>
      </c>
      <c r="F2953" s="16" t="s">
        <v>42</v>
      </c>
      <c r="G2953" s="18" t="n">
        <v>1</v>
      </c>
      <c r="H2953" s="16" t="n">
        <v>1.6</v>
      </c>
      <c r="I2953" s="18" t="n">
        <v>4</v>
      </c>
      <c r="J2953" s="19" t="n">
        <v>10.295</v>
      </c>
      <c r="K2953" s="19" t="n">
        <v>10.295</v>
      </c>
      <c r="L2953" s="19" t="n">
        <v>10.2767</v>
      </c>
      <c r="M2953" s="19" t="n">
        <f aca="false">IF(J2953&gt;0,J2953,K2953)*E2953</f>
        <v>10.295</v>
      </c>
      <c r="N2953" s="20"/>
      <c r="O2953" s="21" t="str">
        <f aca="false">IF(R2953="","",ROUND(R2953*(1-Premissas!$B$4),4))</f>
        <v/>
      </c>
      <c r="P2953" s="22"/>
      <c r="Q2953" s="22"/>
      <c r="R2953" s="23"/>
      <c r="S2953" s="24"/>
      <c r="T2953" s="24"/>
      <c r="U2953" s="25"/>
      <c r="V2953" s="19" t="str">
        <f aca="false">IF(COUNT(N2953:Q2953)=0,"",MIN(N2953:Q2953))</f>
        <v/>
      </c>
      <c r="W2953" s="16" t="str">
        <f aca="false">IF(V2953="","",INDEX($N$4:$Q$4,MATCH(V2953,N2953:Q2953,0)))</f>
        <v/>
      </c>
      <c r="X2953" s="19" t="str">
        <f aca="false">IF(COUNT(N2953:Q2953)&lt;2,"",SMALL(N2953:Q2953,2))</f>
        <v/>
      </c>
      <c r="Y2953" s="26" t="str">
        <f aca="false">IF(OR(V2953="",M2953=0),"",V2953/M2953-1)</f>
        <v/>
      </c>
      <c r="Z2953" s="26" t="str">
        <f aca="false">IF(OR(V2953="",L2953=""),"",V2953/(L2953*E2953)-1)</f>
        <v/>
      </c>
      <c r="AA2953" s="16" t="str">
        <f aca="false">IF(V2953="","SEM OFERTA",IF(OR(Y2953&gt;Premissas!$B$11,Y2953&lt;Premissas!$B$12),"VERIFICAR - UNIDADE/EMBALAGEM",IF(Y2953&gt;Premissas!$B$6,"NÃO COMPRAR - REAJUSTE &gt;5%","COMPRAR")))</f>
        <v>SEM OFERTA</v>
      </c>
      <c r="AB2953" s="18" t="str">
        <f aca="false">IF(W2953="DIMEC",S2953,IF(W2953="MEDCENTRO",U2953,""))</f>
        <v/>
      </c>
      <c r="AC2953" s="18" t="n">
        <f aca="false">IF(AA2953&lt;&gt;"COMPRAR",0,IF(AB2953="",I2953,MIN(I2953,AB2953)))</f>
        <v>0</v>
      </c>
      <c r="AD2953" s="19" t="n">
        <f aca="false">IF(AC2953&gt;0,AC2953*V2953,0)</f>
        <v>0</v>
      </c>
      <c r="AE2953" s="19" t="n">
        <f aca="false">IF(AC2953&gt;0,(M2953-V2953)*AC2953,0)</f>
        <v>0</v>
      </c>
      <c r="AF2953" s="16" t="str">
        <f aca="false">IF(AA2953&lt;&gt;"COMPRAR","",IF(AB2953="",IF(X2953="","",IF(X2953-V2953&lt;0.01,"EMPATE TÉCNICO","")),IF(AB2953&lt;I2953,"ESTOQUE INSUFICIENTE",IF(X2953="","",IF(X2953-V2953&lt;0.01,"EMPATE TÉCNICO","")))))</f>
        <v/>
      </c>
      <c r="AG2953" s="16" t="s">
        <v>328</v>
      </c>
      <c r="AH2953" s="16" t="s">
        <v>528</v>
      </c>
    </row>
    <row r="2954" customFormat="false" ht="15" hidden="false" customHeight="false" outlineLevel="0" collapsed="false">
      <c r="A2954" s="16" t="s">
        <v>9230</v>
      </c>
      <c r="B2954" s="17" t="s">
        <v>9231</v>
      </c>
      <c r="C2954" s="16" t="s">
        <v>9232</v>
      </c>
      <c r="D2954" s="16" t="s">
        <v>8698</v>
      </c>
      <c r="E2954" s="18" t="n">
        <v>1</v>
      </c>
      <c r="F2954" s="16" t="s">
        <v>42</v>
      </c>
      <c r="G2954" s="18" t="n">
        <v>2</v>
      </c>
      <c r="H2954" s="16" t="n">
        <v>1.6</v>
      </c>
      <c r="I2954" s="18" t="n">
        <v>2</v>
      </c>
      <c r="J2954" s="19" t="n">
        <v>11.5166666666667</v>
      </c>
      <c r="K2954" s="19" t="n">
        <v>11.5166666666667</v>
      </c>
      <c r="L2954" s="19" t="n">
        <v>11.5167</v>
      </c>
      <c r="M2954" s="19" t="n">
        <f aca="false">IF(J2954&gt;0,J2954,K2954)*E2954</f>
        <v>11.5166666666667</v>
      </c>
      <c r="N2954" s="20"/>
      <c r="O2954" s="21" t="str">
        <f aca="false">IF(R2954="","",ROUND(R2954*(1-Premissas!$B$4),4))</f>
        <v/>
      </c>
      <c r="P2954" s="22"/>
      <c r="Q2954" s="22"/>
      <c r="R2954" s="23"/>
      <c r="S2954" s="24"/>
      <c r="T2954" s="24"/>
      <c r="U2954" s="25"/>
      <c r="V2954" s="19" t="str">
        <f aca="false">IF(COUNT(N2954:Q2954)=0,"",MIN(N2954:Q2954))</f>
        <v/>
      </c>
      <c r="W2954" s="16" t="str">
        <f aca="false">IF(V2954="","",INDEX($N$4:$Q$4,MATCH(V2954,N2954:Q2954,0)))</f>
        <v/>
      </c>
      <c r="X2954" s="19" t="str">
        <f aca="false">IF(COUNT(N2954:Q2954)&lt;2,"",SMALL(N2954:Q2954,2))</f>
        <v/>
      </c>
      <c r="Y2954" s="26" t="str">
        <f aca="false">IF(OR(V2954="",M2954=0),"",V2954/M2954-1)</f>
        <v/>
      </c>
      <c r="Z2954" s="26" t="str">
        <f aca="false">IF(OR(V2954="",L2954=""),"",V2954/(L2954*E2954)-1)</f>
        <v/>
      </c>
      <c r="AA2954" s="16" t="str">
        <f aca="false">IF(V2954="","SEM OFERTA",IF(OR(Y2954&gt;Premissas!$B$11,Y2954&lt;Premissas!$B$12),"VERIFICAR - UNIDADE/EMBALAGEM",IF(Y2954&gt;Premissas!$B$6,"NÃO COMPRAR - REAJUSTE &gt;5%","COMPRAR")))</f>
        <v>SEM OFERTA</v>
      </c>
      <c r="AB2954" s="18" t="str">
        <f aca="false">IF(W2954="DIMEC",S2954,IF(W2954="MEDCENTRO",U2954,""))</f>
        <v/>
      </c>
      <c r="AC2954" s="18" t="n">
        <f aca="false">IF(AA2954&lt;&gt;"COMPRAR",0,IF(AB2954="",I2954,MIN(I2954,AB2954)))</f>
        <v>0</v>
      </c>
      <c r="AD2954" s="19" t="n">
        <f aca="false">IF(AC2954&gt;0,AC2954*V2954,0)</f>
        <v>0</v>
      </c>
      <c r="AE2954" s="19" t="n">
        <f aca="false">IF(AC2954&gt;0,(M2954-V2954)*AC2954,0)</f>
        <v>0</v>
      </c>
      <c r="AF2954" s="16" t="str">
        <f aca="false">IF(AA2954&lt;&gt;"COMPRAR","",IF(AB2954="",IF(X2954="","",IF(X2954-V2954&lt;0.01,"EMPATE TÉCNICO","")),IF(AB2954&lt;I2954,"ESTOQUE INSUFICIENTE",IF(X2954="","",IF(X2954-V2954&lt;0.01,"EMPATE TÉCNICO","")))))</f>
        <v/>
      </c>
      <c r="AG2954" s="16" t="s">
        <v>547</v>
      </c>
      <c r="AH2954" s="16" t="s">
        <v>528</v>
      </c>
    </row>
    <row r="2955" customFormat="false" ht="15" hidden="false" customHeight="false" outlineLevel="0" collapsed="false">
      <c r="A2955" s="16" t="s">
        <v>9233</v>
      </c>
      <c r="B2955" s="17" t="s">
        <v>9234</v>
      </c>
      <c r="C2955" s="16" t="s">
        <v>9235</v>
      </c>
      <c r="D2955" s="16" t="s">
        <v>8698</v>
      </c>
      <c r="E2955" s="18" t="n">
        <v>1</v>
      </c>
      <c r="F2955" s="16" t="s">
        <v>43</v>
      </c>
      <c r="G2955" s="18" t="n">
        <v>0</v>
      </c>
      <c r="H2955" s="16" t="n">
        <v>0.2</v>
      </c>
      <c r="I2955" s="18" t="n">
        <v>1</v>
      </c>
      <c r="J2955" s="19" t="n">
        <v>24.56</v>
      </c>
      <c r="K2955" s="19" t="n">
        <v>24.56</v>
      </c>
      <c r="L2955" s="19" t="n">
        <v>21.35</v>
      </c>
      <c r="M2955" s="19" t="n">
        <f aca="false">IF(J2955&gt;0,J2955,K2955)*E2955</f>
        <v>24.56</v>
      </c>
      <c r="N2955" s="20"/>
      <c r="O2955" s="21" t="str">
        <f aca="false">IF(R2955="","",ROUND(R2955*(1-Premissas!$B$4),4))</f>
        <v/>
      </c>
      <c r="P2955" s="22"/>
      <c r="Q2955" s="22"/>
      <c r="R2955" s="23"/>
      <c r="S2955" s="24"/>
      <c r="T2955" s="24"/>
      <c r="U2955" s="25"/>
      <c r="V2955" s="19" t="str">
        <f aca="false">IF(COUNT(N2955:Q2955)=0,"",MIN(N2955:Q2955))</f>
        <v/>
      </c>
      <c r="W2955" s="16" t="str">
        <f aca="false">IF(V2955="","",INDEX($N$4:$Q$4,MATCH(V2955,N2955:Q2955,0)))</f>
        <v/>
      </c>
      <c r="X2955" s="19" t="str">
        <f aca="false">IF(COUNT(N2955:Q2955)&lt;2,"",SMALL(N2955:Q2955,2))</f>
        <v/>
      </c>
      <c r="Y2955" s="26" t="str">
        <f aca="false">IF(OR(V2955="",M2955=0),"",V2955/M2955-1)</f>
        <v/>
      </c>
      <c r="Z2955" s="26" t="str">
        <f aca="false">IF(OR(V2955="",L2955=""),"",V2955/(L2955*E2955)-1)</f>
        <v/>
      </c>
      <c r="AA2955" s="16" t="str">
        <f aca="false">IF(V2955="","SEM OFERTA",IF(OR(Y2955&gt;Premissas!$B$11,Y2955&lt;Premissas!$B$12),"VERIFICAR - UNIDADE/EMBALAGEM",IF(Y2955&gt;Premissas!$B$6,"NÃO COMPRAR - REAJUSTE &gt;5%","COMPRAR")))</f>
        <v>SEM OFERTA</v>
      </c>
      <c r="AB2955" s="18" t="str">
        <f aca="false">IF(W2955="DIMEC",S2955,IF(W2955="MEDCENTRO",U2955,""))</f>
        <v/>
      </c>
      <c r="AC2955" s="18" t="n">
        <f aca="false">IF(AA2955&lt;&gt;"COMPRAR",0,IF(AB2955="",I2955,MIN(I2955,AB2955)))</f>
        <v>0</v>
      </c>
      <c r="AD2955" s="19" t="n">
        <f aca="false">IF(AC2955&gt;0,AC2955*V2955,0)</f>
        <v>0</v>
      </c>
      <c r="AE2955" s="19" t="n">
        <f aca="false">IF(AC2955&gt;0,(M2955-V2955)*AC2955,0)</f>
        <v>0</v>
      </c>
      <c r="AF2955" s="16" t="str">
        <f aca="false">IF(AA2955&lt;&gt;"COMPRAR","",IF(AB2955="",IF(X2955="","",IF(X2955-V2955&lt;0.01,"EMPATE TÉCNICO","")),IF(AB2955&lt;I2955,"ESTOQUE INSUFICIENTE",IF(X2955="","",IF(X2955-V2955&lt;0.01,"EMPATE TÉCNICO","")))))</f>
        <v/>
      </c>
      <c r="AG2955" s="16" t="s">
        <v>328</v>
      </c>
      <c r="AH2955" s="16" t="s">
        <v>528</v>
      </c>
    </row>
    <row r="2956" customFormat="false" ht="15" hidden="false" customHeight="false" outlineLevel="0" collapsed="false">
      <c r="A2956" s="16" t="s">
        <v>9236</v>
      </c>
      <c r="B2956" s="17" t="s">
        <v>9237</v>
      </c>
      <c r="C2956" s="16" t="s">
        <v>9238</v>
      </c>
      <c r="D2956" s="16" t="s">
        <v>8698</v>
      </c>
      <c r="E2956" s="18" t="n">
        <v>1</v>
      </c>
      <c r="F2956" s="16" t="s">
        <v>42</v>
      </c>
      <c r="G2956" s="18" t="n">
        <v>6</v>
      </c>
      <c r="H2956" s="16" t="n">
        <v>3.1</v>
      </c>
      <c r="I2956" s="18" t="n">
        <v>2</v>
      </c>
      <c r="J2956" s="19" t="n">
        <v>6.23083333333333</v>
      </c>
      <c r="K2956" s="19" t="n">
        <v>6.23083333333333</v>
      </c>
      <c r="L2956" s="19" t="n">
        <v>6.2308</v>
      </c>
      <c r="M2956" s="19" t="n">
        <f aca="false">IF(J2956&gt;0,J2956,K2956)*E2956</f>
        <v>6.23083333333333</v>
      </c>
      <c r="N2956" s="20"/>
      <c r="O2956" s="21" t="str">
        <f aca="false">IF(R2956="","",ROUND(R2956*(1-Premissas!$B$4),4))</f>
        <v/>
      </c>
      <c r="P2956" s="22"/>
      <c r="Q2956" s="22"/>
      <c r="R2956" s="23"/>
      <c r="S2956" s="24"/>
      <c r="T2956" s="24"/>
      <c r="U2956" s="25"/>
      <c r="V2956" s="19" t="str">
        <f aca="false">IF(COUNT(N2956:Q2956)=0,"",MIN(N2956:Q2956))</f>
        <v/>
      </c>
      <c r="W2956" s="16" t="str">
        <f aca="false">IF(V2956="","",INDEX($N$4:$Q$4,MATCH(V2956,N2956:Q2956,0)))</f>
        <v/>
      </c>
      <c r="X2956" s="19" t="str">
        <f aca="false">IF(COUNT(N2956:Q2956)&lt;2,"",SMALL(N2956:Q2956,2))</f>
        <v/>
      </c>
      <c r="Y2956" s="26" t="str">
        <f aca="false">IF(OR(V2956="",M2956=0),"",V2956/M2956-1)</f>
        <v/>
      </c>
      <c r="Z2956" s="26" t="str">
        <f aca="false">IF(OR(V2956="",L2956=""),"",V2956/(L2956*E2956)-1)</f>
        <v/>
      </c>
      <c r="AA2956" s="16" t="str">
        <f aca="false">IF(V2956="","SEM OFERTA",IF(OR(Y2956&gt;Premissas!$B$11,Y2956&lt;Premissas!$B$12),"VERIFICAR - UNIDADE/EMBALAGEM",IF(Y2956&gt;Premissas!$B$6,"NÃO COMPRAR - REAJUSTE &gt;5%","COMPRAR")))</f>
        <v>SEM OFERTA</v>
      </c>
      <c r="AB2956" s="18" t="str">
        <f aca="false">IF(W2956="DIMEC",S2956,IF(W2956="MEDCENTRO",U2956,""))</f>
        <v/>
      </c>
      <c r="AC2956" s="18" t="n">
        <f aca="false">IF(AA2956&lt;&gt;"COMPRAR",0,IF(AB2956="",I2956,MIN(I2956,AB2956)))</f>
        <v>0</v>
      </c>
      <c r="AD2956" s="19" t="n">
        <f aca="false">IF(AC2956&gt;0,AC2956*V2956,0)</f>
        <v>0</v>
      </c>
      <c r="AE2956" s="19" t="n">
        <f aca="false">IF(AC2956&gt;0,(M2956-V2956)*AC2956,0)</f>
        <v>0</v>
      </c>
      <c r="AF2956" s="16" t="str">
        <f aca="false">IF(AA2956&lt;&gt;"COMPRAR","",IF(AB2956="",IF(X2956="","",IF(X2956-V2956&lt;0.01,"EMPATE TÉCNICO","")),IF(AB2956&lt;I2956,"ESTOQUE INSUFICIENTE",IF(X2956="","",IF(X2956-V2956&lt;0.01,"EMPATE TÉCNICO","")))))</f>
        <v/>
      </c>
      <c r="AG2956" s="16" t="s">
        <v>547</v>
      </c>
      <c r="AH2956" s="16" t="s">
        <v>528</v>
      </c>
    </row>
    <row r="2957" customFormat="false" ht="15" hidden="false" customHeight="false" outlineLevel="0" collapsed="false">
      <c r="A2957" s="16" t="s">
        <v>9239</v>
      </c>
      <c r="B2957" s="17" t="s">
        <v>9240</v>
      </c>
      <c r="C2957" s="16" t="s">
        <v>9241</v>
      </c>
      <c r="D2957" s="16" t="s">
        <v>8698</v>
      </c>
      <c r="E2957" s="18" t="n">
        <v>1</v>
      </c>
      <c r="F2957" s="16" t="s">
        <v>42</v>
      </c>
      <c r="G2957" s="18" t="n">
        <v>2</v>
      </c>
      <c r="H2957" s="16" t="n">
        <v>2.2</v>
      </c>
      <c r="I2957" s="18" t="n">
        <v>4</v>
      </c>
      <c r="J2957" s="19" t="n">
        <v>6.89</v>
      </c>
      <c r="K2957" s="19" t="n">
        <v>6.89</v>
      </c>
      <c r="L2957" s="19" t="n">
        <v>6.89</v>
      </c>
      <c r="M2957" s="19" t="n">
        <f aca="false">IF(J2957&gt;0,J2957,K2957)*E2957</f>
        <v>6.89</v>
      </c>
      <c r="N2957" s="20"/>
      <c r="O2957" s="21" t="str">
        <f aca="false">IF(R2957="","",ROUND(R2957*(1-Premissas!$B$4),4))</f>
        <v/>
      </c>
      <c r="P2957" s="22"/>
      <c r="Q2957" s="22"/>
      <c r="R2957" s="23"/>
      <c r="S2957" s="24"/>
      <c r="T2957" s="24"/>
      <c r="U2957" s="25"/>
      <c r="V2957" s="19" t="str">
        <f aca="false">IF(COUNT(N2957:Q2957)=0,"",MIN(N2957:Q2957))</f>
        <v/>
      </c>
      <c r="W2957" s="16" t="str">
        <f aca="false">IF(V2957="","",INDEX($N$4:$Q$4,MATCH(V2957,N2957:Q2957,0)))</f>
        <v/>
      </c>
      <c r="X2957" s="19" t="str">
        <f aca="false">IF(COUNT(N2957:Q2957)&lt;2,"",SMALL(N2957:Q2957,2))</f>
        <v/>
      </c>
      <c r="Y2957" s="26" t="str">
        <f aca="false">IF(OR(V2957="",M2957=0),"",V2957/M2957-1)</f>
        <v/>
      </c>
      <c r="Z2957" s="26" t="str">
        <f aca="false">IF(OR(V2957="",L2957=""),"",V2957/(L2957*E2957)-1)</f>
        <v/>
      </c>
      <c r="AA2957" s="16" t="str">
        <f aca="false">IF(V2957="","SEM OFERTA",IF(OR(Y2957&gt;Premissas!$B$11,Y2957&lt;Premissas!$B$12),"VERIFICAR - UNIDADE/EMBALAGEM",IF(Y2957&gt;Premissas!$B$6,"NÃO COMPRAR - REAJUSTE &gt;5%","COMPRAR")))</f>
        <v>SEM OFERTA</v>
      </c>
      <c r="AB2957" s="18" t="str">
        <f aca="false">IF(W2957="DIMEC",S2957,IF(W2957="MEDCENTRO",U2957,""))</f>
        <v/>
      </c>
      <c r="AC2957" s="18" t="n">
        <f aca="false">IF(AA2957&lt;&gt;"COMPRAR",0,IF(AB2957="",I2957,MIN(I2957,AB2957)))</f>
        <v>0</v>
      </c>
      <c r="AD2957" s="19" t="n">
        <f aca="false">IF(AC2957&gt;0,AC2957*V2957,0)</f>
        <v>0</v>
      </c>
      <c r="AE2957" s="19" t="n">
        <f aca="false">IF(AC2957&gt;0,(M2957-V2957)*AC2957,0)</f>
        <v>0</v>
      </c>
      <c r="AF2957" s="16" t="str">
        <f aca="false">IF(AA2957&lt;&gt;"COMPRAR","",IF(AB2957="",IF(X2957="","",IF(X2957-V2957&lt;0.01,"EMPATE TÉCNICO","")),IF(AB2957&lt;I2957,"ESTOQUE INSUFICIENTE",IF(X2957="","",IF(X2957-V2957&lt;0.01,"EMPATE TÉCNICO","")))))</f>
        <v/>
      </c>
      <c r="AG2957" s="16" t="s">
        <v>547</v>
      </c>
      <c r="AH2957" s="16" t="s">
        <v>528</v>
      </c>
    </row>
    <row r="2958" customFormat="false" ht="15" hidden="false" customHeight="false" outlineLevel="0" collapsed="false">
      <c r="A2958" s="16" t="s">
        <v>9242</v>
      </c>
      <c r="B2958" s="17" t="s">
        <v>9243</v>
      </c>
      <c r="C2958" s="16" t="s">
        <v>9244</v>
      </c>
      <c r="D2958" s="16" t="s">
        <v>8698</v>
      </c>
      <c r="E2958" s="18" t="n">
        <v>1</v>
      </c>
      <c r="F2958" s="16" t="s">
        <v>42</v>
      </c>
      <c r="G2958" s="18" t="n">
        <v>0</v>
      </c>
      <c r="H2958" s="16" t="n">
        <v>2</v>
      </c>
      <c r="I2958" s="18" t="n">
        <v>6</v>
      </c>
      <c r="J2958" s="19" t="n">
        <v>7.53</v>
      </c>
      <c r="K2958" s="19" t="n">
        <v>7.53</v>
      </c>
      <c r="L2958" s="19" t="n">
        <v>7.53</v>
      </c>
      <c r="M2958" s="19" t="n">
        <f aca="false">IF(J2958&gt;0,J2958,K2958)*E2958</f>
        <v>7.53</v>
      </c>
      <c r="N2958" s="20"/>
      <c r="O2958" s="21" t="str">
        <f aca="false">IF(R2958="","",ROUND(R2958*(1-Premissas!$B$4),4))</f>
        <v/>
      </c>
      <c r="P2958" s="22"/>
      <c r="Q2958" s="22"/>
      <c r="R2958" s="23"/>
      <c r="S2958" s="24"/>
      <c r="T2958" s="24"/>
      <c r="U2958" s="25"/>
      <c r="V2958" s="19" t="str">
        <f aca="false">IF(COUNT(N2958:Q2958)=0,"",MIN(N2958:Q2958))</f>
        <v/>
      </c>
      <c r="W2958" s="16" t="str">
        <f aca="false">IF(V2958="","",INDEX($N$4:$Q$4,MATCH(V2958,N2958:Q2958,0)))</f>
        <v/>
      </c>
      <c r="X2958" s="19" t="str">
        <f aca="false">IF(COUNT(N2958:Q2958)&lt;2,"",SMALL(N2958:Q2958,2))</f>
        <v/>
      </c>
      <c r="Y2958" s="26" t="str">
        <f aca="false">IF(OR(V2958="",M2958=0),"",V2958/M2958-1)</f>
        <v/>
      </c>
      <c r="Z2958" s="26" t="str">
        <f aca="false">IF(OR(V2958="",L2958=""),"",V2958/(L2958*E2958)-1)</f>
        <v/>
      </c>
      <c r="AA2958" s="16" t="str">
        <f aca="false">IF(V2958="","SEM OFERTA",IF(OR(Y2958&gt;Premissas!$B$11,Y2958&lt;Premissas!$B$12),"VERIFICAR - UNIDADE/EMBALAGEM",IF(Y2958&gt;Premissas!$B$6,"NÃO COMPRAR - REAJUSTE &gt;5%","COMPRAR")))</f>
        <v>SEM OFERTA</v>
      </c>
      <c r="AB2958" s="18" t="str">
        <f aca="false">IF(W2958="DIMEC",S2958,IF(W2958="MEDCENTRO",U2958,""))</f>
        <v/>
      </c>
      <c r="AC2958" s="18" t="n">
        <f aca="false">IF(AA2958&lt;&gt;"COMPRAR",0,IF(AB2958="",I2958,MIN(I2958,AB2958)))</f>
        <v>0</v>
      </c>
      <c r="AD2958" s="19" t="n">
        <f aca="false">IF(AC2958&gt;0,AC2958*V2958,0)</f>
        <v>0</v>
      </c>
      <c r="AE2958" s="19" t="n">
        <f aca="false">IF(AC2958&gt;0,(M2958-V2958)*AC2958,0)</f>
        <v>0</v>
      </c>
      <c r="AF2958" s="16" t="str">
        <f aca="false">IF(AA2958&lt;&gt;"COMPRAR","",IF(AB2958="",IF(X2958="","",IF(X2958-V2958&lt;0.01,"EMPATE TÉCNICO","")),IF(AB2958&lt;I2958,"ESTOQUE INSUFICIENTE",IF(X2958="","",IF(X2958-V2958&lt;0.01,"EMPATE TÉCNICO","")))))</f>
        <v/>
      </c>
      <c r="AG2958" s="16" t="s">
        <v>547</v>
      </c>
      <c r="AH2958" s="16" t="s">
        <v>528</v>
      </c>
    </row>
    <row r="2959" customFormat="false" ht="15" hidden="false" customHeight="false" outlineLevel="0" collapsed="false">
      <c r="A2959" s="16" t="s">
        <v>9245</v>
      </c>
      <c r="B2959" s="17" t="s">
        <v>9246</v>
      </c>
      <c r="C2959" s="16" t="s">
        <v>9247</v>
      </c>
      <c r="D2959" s="16" t="s">
        <v>8698</v>
      </c>
      <c r="E2959" s="18" t="n">
        <v>1</v>
      </c>
      <c r="F2959" s="16" t="s">
        <v>41</v>
      </c>
      <c r="G2959" s="18" t="n">
        <v>1</v>
      </c>
      <c r="H2959" s="16" t="n">
        <v>2.8</v>
      </c>
      <c r="I2959" s="18" t="n">
        <v>7</v>
      </c>
      <c r="J2959" s="19" t="n">
        <v>9.08555555555556</v>
      </c>
      <c r="K2959" s="19" t="n">
        <v>9.08555555555556</v>
      </c>
      <c r="L2959" s="19" t="n">
        <v>9.0856</v>
      </c>
      <c r="M2959" s="19" t="n">
        <f aca="false">IF(J2959&gt;0,J2959,K2959)*E2959</f>
        <v>9.08555555555556</v>
      </c>
      <c r="N2959" s="20"/>
      <c r="O2959" s="21" t="str">
        <f aca="false">IF(R2959="","",ROUND(R2959*(1-Premissas!$B$4),4))</f>
        <v/>
      </c>
      <c r="P2959" s="22"/>
      <c r="Q2959" s="22"/>
      <c r="R2959" s="23"/>
      <c r="S2959" s="24"/>
      <c r="T2959" s="24"/>
      <c r="U2959" s="25"/>
      <c r="V2959" s="19" t="str">
        <f aca="false">IF(COUNT(N2959:Q2959)=0,"",MIN(N2959:Q2959))</f>
        <v/>
      </c>
      <c r="W2959" s="16" t="str">
        <f aca="false">IF(V2959="","",INDEX($N$4:$Q$4,MATCH(V2959,N2959:Q2959,0)))</f>
        <v/>
      </c>
      <c r="X2959" s="19" t="str">
        <f aca="false">IF(COUNT(N2959:Q2959)&lt;2,"",SMALL(N2959:Q2959,2))</f>
        <v/>
      </c>
      <c r="Y2959" s="26" t="str">
        <f aca="false">IF(OR(V2959="",M2959=0),"",V2959/M2959-1)</f>
        <v/>
      </c>
      <c r="Z2959" s="26" t="str">
        <f aca="false">IF(OR(V2959="",L2959=""),"",V2959/(L2959*E2959)-1)</f>
        <v/>
      </c>
      <c r="AA2959" s="16" t="str">
        <f aca="false">IF(V2959="","SEM OFERTA",IF(OR(Y2959&gt;Premissas!$B$11,Y2959&lt;Premissas!$B$12),"VERIFICAR - UNIDADE/EMBALAGEM",IF(Y2959&gt;Premissas!$B$6,"NÃO COMPRAR - REAJUSTE &gt;5%","COMPRAR")))</f>
        <v>SEM OFERTA</v>
      </c>
      <c r="AB2959" s="18" t="str">
        <f aca="false">IF(W2959="DIMEC",S2959,IF(W2959="MEDCENTRO",U2959,""))</f>
        <v/>
      </c>
      <c r="AC2959" s="18" t="n">
        <f aca="false">IF(AA2959&lt;&gt;"COMPRAR",0,IF(AB2959="",I2959,MIN(I2959,AB2959)))</f>
        <v>0</v>
      </c>
      <c r="AD2959" s="19" t="n">
        <f aca="false">IF(AC2959&gt;0,AC2959*V2959,0)</f>
        <v>0</v>
      </c>
      <c r="AE2959" s="19" t="n">
        <f aca="false">IF(AC2959&gt;0,(M2959-V2959)*AC2959,0)</f>
        <v>0</v>
      </c>
      <c r="AF2959" s="16" t="str">
        <f aca="false">IF(AA2959&lt;&gt;"COMPRAR","",IF(AB2959="",IF(X2959="","",IF(X2959-V2959&lt;0.01,"EMPATE TÉCNICO","")),IF(AB2959&lt;I2959,"ESTOQUE INSUFICIENTE",IF(X2959="","",IF(X2959-V2959&lt;0.01,"EMPATE TÉCNICO","")))))</f>
        <v/>
      </c>
      <c r="AG2959" s="16" t="s">
        <v>328</v>
      </c>
      <c r="AH2959" s="16" t="s">
        <v>528</v>
      </c>
    </row>
    <row r="2960" customFormat="false" ht="15" hidden="false" customHeight="false" outlineLevel="0" collapsed="false">
      <c r="A2960" s="16" t="s">
        <v>9248</v>
      </c>
      <c r="B2960" s="17" t="s">
        <v>9249</v>
      </c>
      <c r="C2960" s="16" t="s">
        <v>9250</v>
      </c>
      <c r="D2960" s="16" t="s">
        <v>481</v>
      </c>
      <c r="E2960" s="18" t="n">
        <v>1</v>
      </c>
      <c r="F2960" s="16" t="s">
        <v>41</v>
      </c>
      <c r="G2960" s="18" t="n">
        <v>11</v>
      </c>
      <c r="H2960" s="16" t="n">
        <v>4.4</v>
      </c>
      <c r="I2960" s="18" t="n">
        <v>1</v>
      </c>
      <c r="J2960" s="19" t="n">
        <v>7.74</v>
      </c>
      <c r="K2960" s="19" t="n">
        <v>7.74</v>
      </c>
      <c r="L2960" s="19" t="n">
        <v>7.74</v>
      </c>
      <c r="M2960" s="19" t="n">
        <f aca="false">IF(J2960&gt;0,J2960,K2960)*E2960</f>
        <v>7.74</v>
      </c>
      <c r="N2960" s="20"/>
      <c r="O2960" s="21" t="str">
        <f aca="false">IF(R2960="","",ROUND(R2960*(1-Premissas!$B$4),4))</f>
        <v/>
      </c>
      <c r="P2960" s="22"/>
      <c r="Q2960" s="22"/>
      <c r="R2960" s="23"/>
      <c r="S2960" s="24"/>
      <c r="T2960" s="24"/>
      <c r="U2960" s="25"/>
      <c r="V2960" s="19" t="str">
        <f aca="false">IF(COUNT(N2960:Q2960)=0,"",MIN(N2960:Q2960))</f>
        <v/>
      </c>
      <c r="W2960" s="16" t="str">
        <f aca="false">IF(V2960="","",INDEX($N$4:$Q$4,MATCH(V2960,N2960:Q2960,0)))</f>
        <v/>
      </c>
      <c r="X2960" s="19" t="str">
        <f aca="false">IF(COUNT(N2960:Q2960)&lt;2,"",SMALL(N2960:Q2960,2))</f>
        <v/>
      </c>
      <c r="Y2960" s="26" t="str">
        <f aca="false">IF(OR(V2960="",M2960=0),"",V2960/M2960-1)</f>
        <v/>
      </c>
      <c r="Z2960" s="26" t="str">
        <f aca="false">IF(OR(V2960="",L2960=""),"",V2960/(L2960*E2960)-1)</f>
        <v/>
      </c>
      <c r="AA2960" s="16" t="str">
        <f aca="false">IF(V2960="","SEM OFERTA",IF(OR(Y2960&gt;Premissas!$B$11,Y2960&lt;Premissas!$B$12),"VERIFICAR - UNIDADE/EMBALAGEM",IF(Y2960&gt;Premissas!$B$6,"NÃO COMPRAR - REAJUSTE &gt;5%","COMPRAR")))</f>
        <v>SEM OFERTA</v>
      </c>
      <c r="AB2960" s="18" t="str">
        <f aca="false">IF(W2960="DIMEC",S2960,IF(W2960="MEDCENTRO",U2960,""))</f>
        <v/>
      </c>
      <c r="AC2960" s="18" t="n">
        <f aca="false">IF(AA2960&lt;&gt;"COMPRAR",0,IF(AB2960="",I2960,MIN(I2960,AB2960)))</f>
        <v>0</v>
      </c>
      <c r="AD2960" s="19" t="n">
        <f aca="false">IF(AC2960&gt;0,AC2960*V2960,0)</f>
        <v>0</v>
      </c>
      <c r="AE2960" s="19" t="n">
        <f aca="false">IF(AC2960&gt;0,(M2960-V2960)*AC2960,0)</f>
        <v>0</v>
      </c>
      <c r="AF2960" s="16" t="str">
        <f aca="false">IF(AA2960&lt;&gt;"COMPRAR","",IF(AB2960="",IF(X2960="","",IF(X2960-V2960&lt;0.01,"EMPATE TÉCNICO","")),IF(AB2960&lt;I2960,"ESTOQUE INSUFICIENTE",IF(X2960="","",IF(X2960-V2960&lt;0.01,"EMPATE TÉCNICO","")))))</f>
        <v/>
      </c>
      <c r="AG2960" s="16" t="s">
        <v>490</v>
      </c>
      <c r="AH2960" s="16" t="s">
        <v>528</v>
      </c>
    </row>
    <row r="2961" customFormat="false" ht="15" hidden="false" customHeight="false" outlineLevel="0" collapsed="false">
      <c r="A2961" s="16" t="s">
        <v>9251</v>
      </c>
      <c r="B2961" s="17" t="s">
        <v>9252</v>
      </c>
      <c r="C2961" s="16" t="s">
        <v>9253</v>
      </c>
      <c r="D2961" s="16" t="s">
        <v>641</v>
      </c>
      <c r="E2961" s="18" t="n">
        <v>1</v>
      </c>
      <c r="F2961" s="16" t="s">
        <v>43</v>
      </c>
      <c r="G2961" s="18" t="n">
        <v>2</v>
      </c>
      <c r="H2961" s="16" t="n">
        <v>9.8</v>
      </c>
      <c r="I2961" s="18" t="n">
        <v>24</v>
      </c>
      <c r="J2961" s="19" t="n">
        <v>2.866</v>
      </c>
      <c r="K2961" s="19" t="n">
        <v>2.866</v>
      </c>
      <c r="L2961" s="19" t="n">
        <v>2.866</v>
      </c>
      <c r="M2961" s="19" t="n">
        <f aca="false">IF(J2961&gt;0,J2961,K2961)*E2961</f>
        <v>2.866</v>
      </c>
      <c r="N2961" s="20"/>
      <c r="O2961" s="21" t="str">
        <f aca="false">IF(R2961="","",ROUND(R2961*(1-Premissas!$B$4),4))</f>
        <v/>
      </c>
      <c r="P2961" s="22"/>
      <c r="Q2961" s="22"/>
      <c r="R2961" s="23"/>
      <c r="S2961" s="24"/>
      <c r="T2961" s="24"/>
      <c r="U2961" s="25"/>
      <c r="V2961" s="19" t="str">
        <f aca="false">IF(COUNT(N2961:Q2961)=0,"",MIN(N2961:Q2961))</f>
        <v/>
      </c>
      <c r="W2961" s="16" t="str">
        <f aca="false">IF(V2961="","",INDEX($N$4:$Q$4,MATCH(V2961,N2961:Q2961,0)))</f>
        <v/>
      </c>
      <c r="X2961" s="19" t="str">
        <f aca="false">IF(COUNT(N2961:Q2961)&lt;2,"",SMALL(N2961:Q2961,2))</f>
        <v/>
      </c>
      <c r="Y2961" s="26" t="str">
        <f aca="false">IF(OR(V2961="",M2961=0),"",V2961/M2961-1)</f>
        <v/>
      </c>
      <c r="Z2961" s="26" t="str">
        <f aca="false">IF(OR(V2961="",L2961=""),"",V2961/(L2961*E2961)-1)</f>
        <v/>
      </c>
      <c r="AA2961" s="16" t="str">
        <f aca="false">IF(V2961="","SEM OFERTA",IF(OR(Y2961&gt;Premissas!$B$11,Y2961&lt;Premissas!$B$12),"VERIFICAR - UNIDADE/EMBALAGEM",IF(Y2961&gt;Premissas!$B$6,"NÃO COMPRAR - REAJUSTE &gt;5%","COMPRAR")))</f>
        <v>SEM OFERTA</v>
      </c>
      <c r="AB2961" s="18" t="str">
        <f aca="false">IF(W2961="DIMEC",S2961,IF(W2961="MEDCENTRO",U2961,""))</f>
        <v/>
      </c>
      <c r="AC2961" s="18" t="n">
        <f aca="false">IF(AA2961&lt;&gt;"COMPRAR",0,IF(AB2961="",I2961,MIN(I2961,AB2961)))</f>
        <v>0</v>
      </c>
      <c r="AD2961" s="19" t="n">
        <f aca="false">IF(AC2961&gt;0,AC2961*V2961,0)</f>
        <v>0</v>
      </c>
      <c r="AE2961" s="19" t="n">
        <f aca="false">IF(AC2961&gt;0,(M2961-V2961)*AC2961,0)</f>
        <v>0</v>
      </c>
      <c r="AF2961" s="16" t="str">
        <f aca="false">IF(AA2961&lt;&gt;"COMPRAR","",IF(AB2961="",IF(X2961="","",IF(X2961-V2961&lt;0.01,"EMPATE TÉCNICO","")),IF(AB2961&lt;I2961,"ESTOQUE INSUFICIENTE",IF(X2961="","",IF(X2961-V2961&lt;0.01,"EMPATE TÉCNICO","")))))</f>
        <v/>
      </c>
      <c r="AG2961" s="16" t="s">
        <v>547</v>
      </c>
      <c r="AH2961" s="16" t="s">
        <v>528</v>
      </c>
    </row>
    <row r="2962" customFormat="false" ht="15" hidden="false" customHeight="false" outlineLevel="0" collapsed="false">
      <c r="A2962" s="16" t="s">
        <v>9254</v>
      </c>
      <c r="B2962" s="17" t="s">
        <v>9255</v>
      </c>
      <c r="C2962" s="16" t="s">
        <v>9253</v>
      </c>
      <c r="D2962" s="16" t="s">
        <v>527</v>
      </c>
      <c r="E2962" s="18" t="n">
        <v>1</v>
      </c>
      <c r="F2962" s="16" t="s">
        <v>43</v>
      </c>
      <c r="G2962" s="18" t="n">
        <v>2</v>
      </c>
      <c r="H2962" s="16" t="n">
        <v>3.9</v>
      </c>
      <c r="I2962" s="18" t="n">
        <v>8</v>
      </c>
      <c r="J2962" s="19" t="n">
        <v>2.04785714285714</v>
      </c>
      <c r="K2962" s="19" t="n">
        <v>2.04785714285714</v>
      </c>
      <c r="L2962" s="19" t="n">
        <v>2.0479</v>
      </c>
      <c r="M2962" s="19" t="n">
        <f aca="false">IF(J2962&gt;0,J2962,K2962)*E2962</f>
        <v>2.04785714285714</v>
      </c>
      <c r="N2962" s="20"/>
      <c r="O2962" s="21" t="str">
        <f aca="false">IF(R2962="","",ROUND(R2962*(1-Premissas!$B$4),4))</f>
        <v/>
      </c>
      <c r="P2962" s="22"/>
      <c r="Q2962" s="22"/>
      <c r="R2962" s="23"/>
      <c r="S2962" s="24"/>
      <c r="T2962" s="24"/>
      <c r="U2962" s="25"/>
      <c r="V2962" s="19" t="str">
        <f aca="false">IF(COUNT(N2962:Q2962)=0,"",MIN(N2962:Q2962))</f>
        <v/>
      </c>
      <c r="W2962" s="16" t="str">
        <f aca="false">IF(V2962="","",INDEX($N$4:$Q$4,MATCH(V2962,N2962:Q2962,0)))</f>
        <v/>
      </c>
      <c r="X2962" s="19" t="str">
        <f aca="false">IF(COUNT(N2962:Q2962)&lt;2,"",SMALL(N2962:Q2962,2))</f>
        <v/>
      </c>
      <c r="Y2962" s="26" t="str">
        <f aca="false">IF(OR(V2962="",M2962=0),"",V2962/M2962-1)</f>
        <v/>
      </c>
      <c r="Z2962" s="26" t="str">
        <f aca="false">IF(OR(V2962="",L2962=""),"",V2962/(L2962*E2962)-1)</f>
        <v/>
      </c>
      <c r="AA2962" s="16" t="str">
        <f aca="false">IF(V2962="","SEM OFERTA",IF(OR(Y2962&gt;Premissas!$B$11,Y2962&lt;Premissas!$B$12),"VERIFICAR - UNIDADE/EMBALAGEM",IF(Y2962&gt;Premissas!$B$6,"NÃO COMPRAR - REAJUSTE &gt;5%","COMPRAR")))</f>
        <v>SEM OFERTA</v>
      </c>
      <c r="AB2962" s="18" t="str">
        <f aca="false">IF(W2962="DIMEC",S2962,IF(W2962="MEDCENTRO",U2962,""))</f>
        <v/>
      </c>
      <c r="AC2962" s="18" t="n">
        <f aca="false">IF(AA2962&lt;&gt;"COMPRAR",0,IF(AB2962="",I2962,MIN(I2962,AB2962)))</f>
        <v>0</v>
      </c>
      <c r="AD2962" s="19" t="n">
        <f aca="false">IF(AC2962&gt;0,AC2962*V2962,0)</f>
        <v>0</v>
      </c>
      <c r="AE2962" s="19" t="n">
        <f aca="false">IF(AC2962&gt;0,(M2962-V2962)*AC2962,0)</f>
        <v>0</v>
      </c>
      <c r="AF2962" s="16" t="str">
        <f aca="false">IF(AA2962&lt;&gt;"COMPRAR","",IF(AB2962="",IF(X2962="","",IF(X2962-V2962&lt;0.01,"EMPATE TÉCNICO","")),IF(AB2962&lt;I2962,"ESTOQUE INSUFICIENTE",IF(X2962="","",IF(X2962-V2962&lt;0.01,"EMPATE TÉCNICO","")))))</f>
        <v/>
      </c>
      <c r="AG2962" s="16" t="s">
        <v>547</v>
      </c>
      <c r="AH2962" s="16" t="s">
        <v>528</v>
      </c>
    </row>
    <row r="2963" customFormat="false" ht="15" hidden="false" customHeight="false" outlineLevel="0" collapsed="false">
      <c r="A2963" s="16" t="s">
        <v>9256</v>
      </c>
      <c r="B2963" s="17" t="s">
        <v>9257</v>
      </c>
      <c r="C2963" s="16" t="s">
        <v>1118</v>
      </c>
      <c r="D2963" s="16" t="s">
        <v>563</v>
      </c>
      <c r="E2963" s="18" t="n">
        <v>1</v>
      </c>
      <c r="F2963" s="16" t="s">
        <v>41</v>
      </c>
      <c r="G2963" s="18" t="n">
        <v>108</v>
      </c>
      <c r="H2963" s="16" t="n">
        <v>53.6</v>
      </c>
      <c r="I2963" s="18" t="n">
        <v>30</v>
      </c>
      <c r="J2963" s="19" t="n">
        <v>1.68</v>
      </c>
      <c r="K2963" s="19" t="n">
        <v>1.68</v>
      </c>
      <c r="L2963" s="19" t="n">
        <v>1.68</v>
      </c>
      <c r="M2963" s="19" t="n">
        <f aca="false">IF(J2963&gt;0,J2963,K2963)*E2963</f>
        <v>1.68</v>
      </c>
      <c r="N2963" s="20"/>
      <c r="O2963" s="21" t="str">
        <f aca="false">IF(R2963="","",ROUND(R2963*(1-Premissas!$B$4),4))</f>
        <v/>
      </c>
      <c r="P2963" s="22"/>
      <c r="Q2963" s="22"/>
      <c r="R2963" s="23"/>
      <c r="S2963" s="24"/>
      <c r="T2963" s="24"/>
      <c r="U2963" s="25"/>
      <c r="V2963" s="19" t="str">
        <f aca="false">IF(COUNT(N2963:Q2963)=0,"",MIN(N2963:Q2963))</f>
        <v/>
      </c>
      <c r="W2963" s="16" t="str">
        <f aca="false">IF(V2963="","",INDEX($N$4:$Q$4,MATCH(V2963,N2963:Q2963,0)))</f>
        <v/>
      </c>
      <c r="X2963" s="19" t="str">
        <f aca="false">IF(COUNT(N2963:Q2963)&lt;2,"",SMALL(N2963:Q2963,2))</f>
        <v/>
      </c>
      <c r="Y2963" s="26" t="str">
        <f aca="false">IF(OR(V2963="",M2963=0),"",V2963/M2963-1)</f>
        <v/>
      </c>
      <c r="Z2963" s="26" t="str">
        <f aca="false">IF(OR(V2963="",L2963=""),"",V2963/(L2963*E2963)-1)</f>
        <v/>
      </c>
      <c r="AA2963" s="16" t="str">
        <f aca="false">IF(V2963="","SEM OFERTA",IF(OR(Y2963&gt;Premissas!$B$11,Y2963&lt;Premissas!$B$12),"VERIFICAR - UNIDADE/EMBALAGEM",IF(Y2963&gt;Premissas!$B$6,"NÃO COMPRAR - REAJUSTE &gt;5%","COMPRAR")))</f>
        <v>SEM OFERTA</v>
      </c>
      <c r="AB2963" s="18" t="str">
        <f aca="false">IF(W2963="DIMEC",S2963,IF(W2963="MEDCENTRO",U2963,""))</f>
        <v/>
      </c>
      <c r="AC2963" s="18" t="n">
        <f aca="false">IF(AA2963&lt;&gt;"COMPRAR",0,IF(AB2963="",I2963,MIN(I2963,AB2963)))</f>
        <v>0</v>
      </c>
      <c r="AD2963" s="19" t="n">
        <f aca="false">IF(AC2963&gt;0,AC2963*V2963,0)</f>
        <v>0</v>
      </c>
      <c r="AE2963" s="19" t="n">
        <f aca="false">IF(AC2963&gt;0,(M2963-V2963)*AC2963,0)</f>
        <v>0</v>
      </c>
      <c r="AF2963" s="16" t="str">
        <f aca="false">IF(AA2963&lt;&gt;"COMPRAR","",IF(AB2963="",IF(X2963="","",IF(X2963-V2963&lt;0.01,"EMPATE TÉCNICO","")),IF(AB2963&lt;I2963,"ESTOQUE INSUFICIENTE",IF(X2963="","",IF(X2963-V2963&lt;0.01,"EMPATE TÉCNICO","")))))</f>
        <v/>
      </c>
      <c r="AG2963" s="16" t="s">
        <v>564</v>
      </c>
      <c r="AH2963" s="16" t="s">
        <v>528</v>
      </c>
    </row>
    <row r="2964" customFormat="false" ht="15" hidden="false" customHeight="false" outlineLevel="0" collapsed="false">
      <c r="A2964" s="16" t="s">
        <v>9258</v>
      </c>
      <c r="B2964" s="17" t="s">
        <v>9259</v>
      </c>
      <c r="C2964" s="16" t="s">
        <v>9260</v>
      </c>
      <c r="D2964" s="16" t="s">
        <v>563</v>
      </c>
      <c r="E2964" s="18" t="n">
        <v>1</v>
      </c>
      <c r="F2964" s="16" t="s">
        <v>42</v>
      </c>
      <c r="G2964" s="18" t="n">
        <v>9</v>
      </c>
      <c r="H2964" s="16" t="n">
        <v>6.4</v>
      </c>
      <c r="I2964" s="18" t="n">
        <v>8</v>
      </c>
      <c r="J2964" s="19" t="n">
        <v>3.12</v>
      </c>
      <c r="K2964" s="19" t="n">
        <v>3.12</v>
      </c>
      <c r="L2964" s="19" t="n">
        <v>3.12</v>
      </c>
      <c r="M2964" s="19" t="n">
        <f aca="false">IF(J2964&gt;0,J2964,K2964)*E2964</f>
        <v>3.12</v>
      </c>
      <c r="N2964" s="20"/>
      <c r="O2964" s="21" t="str">
        <f aca="false">IF(R2964="","",ROUND(R2964*(1-Premissas!$B$4),4))</f>
        <v/>
      </c>
      <c r="P2964" s="22"/>
      <c r="Q2964" s="22"/>
      <c r="R2964" s="23"/>
      <c r="S2964" s="24"/>
      <c r="T2964" s="24"/>
      <c r="U2964" s="25"/>
      <c r="V2964" s="19" t="str">
        <f aca="false">IF(COUNT(N2964:Q2964)=0,"",MIN(N2964:Q2964))</f>
        <v/>
      </c>
      <c r="W2964" s="16" t="str">
        <f aca="false">IF(V2964="","",INDEX($N$4:$Q$4,MATCH(V2964,N2964:Q2964,0)))</f>
        <v/>
      </c>
      <c r="X2964" s="19" t="str">
        <f aca="false">IF(COUNT(N2964:Q2964)&lt;2,"",SMALL(N2964:Q2964,2))</f>
        <v/>
      </c>
      <c r="Y2964" s="26" t="str">
        <f aca="false">IF(OR(V2964="",M2964=0),"",V2964/M2964-1)</f>
        <v/>
      </c>
      <c r="Z2964" s="26" t="str">
        <f aca="false">IF(OR(V2964="",L2964=""),"",V2964/(L2964*E2964)-1)</f>
        <v/>
      </c>
      <c r="AA2964" s="16" t="str">
        <f aca="false">IF(V2964="","SEM OFERTA",IF(OR(Y2964&gt;Premissas!$B$11,Y2964&lt;Premissas!$B$12),"VERIFICAR - UNIDADE/EMBALAGEM",IF(Y2964&gt;Premissas!$B$6,"NÃO COMPRAR - REAJUSTE &gt;5%","COMPRAR")))</f>
        <v>SEM OFERTA</v>
      </c>
      <c r="AB2964" s="18" t="str">
        <f aca="false">IF(W2964="DIMEC",S2964,IF(W2964="MEDCENTRO",U2964,""))</f>
        <v/>
      </c>
      <c r="AC2964" s="18" t="n">
        <f aca="false">IF(AA2964&lt;&gt;"COMPRAR",0,IF(AB2964="",I2964,MIN(I2964,AB2964)))</f>
        <v>0</v>
      </c>
      <c r="AD2964" s="19" t="n">
        <f aca="false">IF(AC2964&gt;0,AC2964*V2964,0)</f>
        <v>0</v>
      </c>
      <c r="AE2964" s="19" t="n">
        <f aca="false">IF(AC2964&gt;0,(M2964-V2964)*AC2964,0)</f>
        <v>0</v>
      </c>
      <c r="AF2964" s="16" t="str">
        <f aca="false">IF(AA2964&lt;&gt;"COMPRAR","",IF(AB2964="",IF(X2964="","",IF(X2964-V2964&lt;0.01,"EMPATE TÉCNICO","")),IF(AB2964&lt;I2964,"ESTOQUE INSUFICIENTE",IF(X2964="","",IF(X2964-V2964&lt;0.01,"EMPATE TÉCNICO","")))))</f>
        <v/>
      </c>
      <c r="AG2964" s="16" t="s">
        <v>564</v>
      </c>
      <c r="AH2964" s="16" t="s">
        <v>528</v>
      </c>
    </row>
    <row r="2965" customFormat="false" ht="15" hidden="false" customHeight="false" outlineLevel="0" collapsed="false">
      <c r="A2965" s="16" t="s">
        <v>9261</v>
      </c>
      <c r="B2965" s="17" t="s">
        <v>9262</v>
      </c>
      <c r="C2965" s="16" t="s">
        <v>9263</v>
      </c>
      <c r="D2965" s="16" t="s">
        <v>559</v>
      </c>
      <c r="E2965" s="18" t="n">
        <v>1</v>
      </c>
      <c r="F2965" s="16" t="s">
        <v>43</v>
      </c>
      <c r="G2965" s="18" t="n">
        <v>0</v>
      </c>
      <c r="H2965" s="16" t="n">
        <v>0.3</v>
      </c>
      <c r="I2965" s="18" t="n">
        <v>1</v>
      </c>
      <c r="J2965" s="19" t="n">
        <v>12.77</v>
      </c>
      <c r="K2965" s="19" t="n">
        <v>12.77</v>
      </c>
      <c r="L2965" s="19" t="n">
        <v>12.77</v>
      </c>
      <c r="M2965" s="19" t="n">
        <f aca="false">IF(J2965&gt;0,J2965,K2965)*E2965</f>
        <v>12.77</v>
      </c>
      <c r="N2965" s="20"/>
      <c r="O2965" s="21" t="str">
        <f aca="false">IF(R2965="","",ROUND(R2965*(1-Premissas!$B$4),4))</f>
        <v/>
      </c>
      <c r="P2965" s="22"/>
      <c r="Q2965" s="22"/>
      <c r="R2965" s="23"/>
      <c r="S2965" s="24"/>
      <c r="T2965" s="24"/>
      <c r="U2965" s="25"/>
      <c r="V2965" s="19" t="str">
        <f aca="false">IF(COUNT(N2965:Q2965)=0,"",MIN(N2965:Q2965))</f>
        <v/>
      </c>
      <c r="W2965" s="16" t="str">
        <f aca="false">IF(V2965="","",INDEX($N$4:$Q$4,MATCH(V2965,N2965:Q2965,0)))</f>
        <v/>
      </c>
      <c r="X2965" s="19" t="str">
        <f aca="false">IF(COUNT(N2965:Q2965)&lt;2,"",SMALL(N2965:Q2965,2))</f>
        <v/>
      </c>
      <c r="Y2965" s="26" t="str">
        <f aca="false">IF(OR(V2965="",M2965=0),"",V2965/M2965-1)</f>
        <v/>
      </c>
      <c r="Z2965" s="26" t="str">
        <f aca="false">IF(OR(V2965="",L2965=""),"",V2965/(L2965*E2965)-1)</f>
        <v/>
      </c>
      <c r="AA2965" s="16" t="str">
        <f aca="false">IF(V2965="","SEM OFERTA",IF(OR(Y2965&gt;Premissas!$B$11,Y2965&lt;Premissas!$B$12),"VERIFICAR - UNIDADE/EMBALAGEM",IF(Y2965&gt;Premissas!$B$6,"NÃO COMPRAR - REAJUSTE &gt;5%","COMPRAR")))</f>
        <v>SEM OFERTA</v>
      </c>
      <c r="AB2965" s="18" t="str">
        <f aca="false">IF(W2965="DIMEC",S2965,IF(W2965="MEDCENTRO",U2965,""))</f>
        <v/>
      </c>
      <c r="AC2965" s="18" t="n">
        <f aca="false">IF(AA2965&lt;&gt;"COMPRAR",0,IF(AB2965="",I2965,MIN(I2965,AB2965)))</f>
        <v>0</v>
      </c>
      <c r="AD2965" s="19" t="n">
        <f aca="false">IF(AC2965&gt;0,AC2965*V2965,0)</f>
        <v>0</v>
      </c>
      <c r="AE2965" s="19" t="n">
        <f aca="false">IF(AC2965&gt;0,(M2965-V2965)*AC2965,0)</f>
        <v>0</v>
      </c>
      <c r="AF2965" s="16" t="str">
        <f aca="false">IF(AA2965&lt;&gt;"COMPRAR","",IF(AB2965="",IF(X2965="","",IF(X2965-V2965&lt;0.01,"EMPATE TÉCNICO","")),IF(AB2965&lt;I2965,"ESTOQUE INSUFICIENTE",IF(X2965="","",IF(X2965-V2965&lt;0.01,"EMPATE TÉCNICO","")))))</f>
        <v/>
      </c>
      <c r="AG2965" s="16" t="s">
        <v>304</v>
      </c>
      <c r="AH2965" s="16" t="s">
        <v>528</v>
      </c>
    </row>
    <row r="2966" customFormat="false" ht="15" hidden="false" customHeight="false" outlineLevel="0" collapsed="false">
      <c r="A2966" s="16" t="s">
        <v>9264</v>
      </c>
      <c r="B2966" s="17" t="s">
        <v>9265</v>
      </c>
      <c r="C2966" s="16" t="s">
        <v>9266</v>
      </c>
      <c r="D2966" s="16" t="s">
        <v>563</v>
      </c>
      <c r="E2966" s="18" t="n">
        <v>1</v>
      </c>
      <c r="F2966" s="16" t="s">
        <v>42</v>
      </c>
      <c r="G2966" s="18" t="n">
        <v>4</v>
      </c>
      <c r="H2966" s="16" t="n">
        <v>3.2</v>
      </c>
      <c r="I2966" s="18" t="n">
        <v>5</v>
      </c>
      <c r="J2966" s="19" t="n">
        <v>11.48</v>
      </c>
      <c r="K2966" s="19" t="n">
        <v>11.48</v>
      </c>
      <c r="L2966" s="19" t="n">
        <v>11.48</v>
      </c>
      <c r="M2966" s="19" t="n">
        <f aca="false">IF(J2966&gt;0,J2966,K2966)*E2966</f>
        <v>11.48</v>
      </c>
      <c r="N2966" s="20"/>
      <c r="O2966" s="21" t="str">
        <f aca="false">IF(R2966="","",ROUND(R2966*(1-Premissas!$B$4),4))</f>
        <v/>
      </c>
      <c r="P2966" s="22"/>
      <c r="Q2966" s="22"/>
      <c r="R2966" s="23"/>
      <c r="S2966" s="24"/>
      <c r="T2966" s="24"/>
      <c r="U2966" s="25"/>
      <c r="V2966" s="19" t="str">
        <f aca="false">IF(COUNT(N2966:Q2966)=0,"",MIN(N2966:Q2966))</f>
        <v/>
      </c>
      <c r="W2966" s="16" t="str">
        <f aca="false">IF(V2966="","",INDEX($N$4:$Q$4,MATCH(V2966,N2966:Q2966,0)))</f>
        <v/>
      </c>
      <c r="X2966" s="19" t="str">
        <f aca="false">IF(COUNT(N2966:Q2966)&lt;2,"",SMALL(N2966:Q2966,2))</f>
        <v/>
      </c>
      <c r="Y2966" s="26" t="str">
        <f aca="false">IF(OR(V2966="",M2966=0),"",V2966/M2966-1)</f>
        <v/>
      </c>
      <c r="Z2966" s="26" t="str">
        <f aca="false">IF(OR(V2966="",L2966=""),"",V2966/(L2966*E2966)-1)</f>
        <v/>
      </c>
      <c r="AA2966" s="16" t="str">
        <f aca="false">IF(V2966="","SEM OFERTA",IF(OR(Y2966&gt;Premissas!$B$11,Y2966&lt;Premissas!$B$12),"VERIFICAR - UNIDADE/EMBALAGEM",IF(Y2966&gt;Premissas!$B$6,"NÃO COMPRAR - REAJUSTE &gt;5%","COMPRAR")))</f>
        <v>SEM OFERTA</v>
      </c>
      <c r="AB2966" s="18" t="str">
        <f aca="false">IF(W2966="DIMEC",S2966,IF(W2966="MEDCENTRO",U2966,""))</f>
        <v/>
      </c>
      <c r="AC2966" s="18" t="n">
        <f aca="false">IF(AA2966&lt;&gt;"COMPRAR",0,IF(AB2966="",I2966,MIN(I2966,AB2966)))</f>
        <v>0</v>
      </c>
      <c r="AD2966" s="19" t="n">
        <f aca="false">IF(AC2966&gt;0,AC2966*V2966,0)</f>
        <v>0</v>
      </c>
      <c r="AE2966" s="19" t="n">
        <f aca="false">IF(AC2966&gt;0,(M2966-V2966)*AC2966,0)</f>
        <v>0</v>
      </c>
      <c r="AF2966" s="16" t="str">
        <f aca="false">IF(AA2966&lt;&gt;"COMPRAR","",IF(AB2966="",IF(X2966="","",IF(X2966-V2966&lt;0.01,"EMPATE TÉCNICO","")),IF(AB2966&lt;I2966,"ESTOQUE INSUFICIENTE",IF(X2966="","",IF(X2966-V2966&lt;0.01,"EMPATE TÉCNICO","")))))</f>
        <v/>
      </c>
      <c r="AG2966" s="16" t="s">
        <v>564</v>
      </c>
      <c r="AH2966" s="16" t="s">
        <v>528</v>
      </c>
    </row>
    <row r="2967" customFormat="false" ht="15" hidden="false" customHeight="false" outlineLevel="0" collapsed="false">
      <c r="A2967" s="16" t="s">
        <v>9267</v>
      </c>
      <c r="B2967" s="17" t="s">
        <v>9268</v>
      </c>
      <c r="C2967" s="16" t="s">
        <v>9269</v>
      </c>
      <c r="D2967" s="16" t="s">
        <v>559</v>
      </c>
      <c r="E2967" s="18" t="n">
        <v>1</v>
      </c>
      <c r="F2967" s="16" t="s">
        <v>43</v>
      </c>
      <c r="G2967" s="18" t="n">
        <v>0</v>
      </c>
      <c r="H2967" s="16" t="n">
        <v>0.8</v>
      </c>
      <c r="I2967" s="18" t="n">
        <v>3</v>
      </c>
      <c r="J2967" s="19" t="n">
        <v>6.45</v>
      </c>
      <c r="K2967" s="19" t="n">
        <v>6.45</v>
      </c>
      <c r="L2967" s="19" t="n">
        <v>6.45</v>
      </c>
      <c r="M2967" s="19" t="n">
        <f aca="false">IF(J2967&gt;0,J2967,K2967)*E2967</f>
        <v>6.45</v>
      </c>
      <c r="N2967" s="20"/>
      <c r="O2967" s="21" t="str">
        <f aca="false">IF(R2967="","",ROUND(R2967*(1-Premissas!$B$4),4))</f>
        <v/>
      </c>
      <c r="P2967" s="22"/>
      <c r="Q2967" s="22"/>
      <c r="R2967" s="23"/>
      <c r="S2967" s="24"/>
      <c r="T2967" s="24"/>
      <c r="U2967" s="25"/>
      <c r="V2967" s="19" t="str">
        <f aca="false">IF(COUNT(N2967:Q2967)=0,"",MIN(N2967:Q2967))</f>
        <v/>
      </c>
      <c r="W2967" s="16" t="str">
        <f aca="false">IF(V2967="","",INDEX($N$4:$Q$4,MATCH(V2967,N2967:Q2967,0)))</f>
        <v/>
      </c>
      <c r="X2967" s="19" t="str">
        <f aca="false">IF(COUNT(N2967:Q2967)&lt;2,"",SMALL(N2967:Q2967,2))</f>
        <v/>
      </c>
      <c r="Y2967" s="26" t="str">
        <f aca="false">IF(OR(V2967="",M2967=0),"",V2967/M2967-1)</f>
        <v/>
      </c>
      <c r="Z2967" s="26" t="str">
        <f aca="false">IF(OR(V2967="",L2967=""),"",V2967/(L2967*E2967)-1)</f>
        <v/>
      </c>
      <c r="AA2967" s="16" t="str">
        <f aca="false">IF(V2967="","SEM OFERTA",IF(OR(Y2967&gt;Premissas!$B$11,Y2967&lt;Premissas!$B$12),"VERIFICAR - UNIDADE/EMBALAGEM",IF(Y2967&gt;Premissas!$B$6,"NÃO COMPRAR - REAJUSTE &gt;5%","COMPRAR")))</f>
        <v>SEM OFERTA</v>
      </c>
      <c r="AB2967" s="18" t="str">
        <f aca="false">IF(W2967="DIMEC",S2967,IF(W2967="MEDCENTRO",U2967,""))</f>
        <v/>
      </c>
      <c r="AC2967" s="18" t="n">
        <f aca="false">IF(AA2967&lt;&gt;"COMPRAR",0,IF(AB2967="",I2967,MIN(I2967,AB2967)))</f>
        <v>0</v>
      </c>
      <c r="AD2967" s="19" t="n">
        <f aca="false">IF(AC2967&gt;0,AC2967*V2967,0)</f>
        <v>0</v>
      </c>
      <c r="AE2967" s="19" t="n">
        <f aca="false">IF(AC2967&gt;0,(M2967-V2967)*AC2967,0)</f>
        <v>0</v>
      </c>
      <c r="AF2967" s="16" t="str">
        <f aca="false">IF(AA2967&lt;&gt;"COMPRAR","",IF(AB2967="",IF(X2967="","",IF(X2967-V2967&lt;0.01,"EMPATE TÉCNICO","")),IF(AB2967&lt;I2967,"ESTOQUE INSUFICIENTE",IF(X2967="","",IF(X2967-V2967&lt;0.01,"EMPATE TÉCNICO","")))))</f>
        <v/>
      </c>
      <c r="AG2967" s="16" t="s">
        <v>304</v>
      </c>
      <c r="AH2967" s="16" t="s">
        <v>528</v>
      </c>
    </row>
    <row r="2968" customFormat="false" ht="15" hidden="false" customHeight="false" outlineLevel="0" collapsed="false">
      <c r="A2968" s="16" t="s">
        <v>9270</v>
      </c>
      <c r="B2968" s="17" t="s">
        <v>9271</v>
      </c>
      <c r="C2968" s="16" t="s">
        <v>9272</v>
      </c>
      <c r="D2968" s="16" t="s">
        <v>762</v>
      </c>
      <c r="E2968" s="18" t="n">
        <v>1</v>
      </c>
      <c r="F2968" s="16" t="s">
        <v>43</v>
      </c>
      <c r="G2968" s="18" t="n">
        <v>0</v>
      </c>
      <c r="H2968" s="16" t="n">
        <v>2.2</v>
      </c>
      <c r="I2968" s="18" t="n">
        <v>6</v>
      </c>
      <c r="J2968" s="19" t="n">
        <v>0</v>
      </c>
      <c r="K2968" s="19" t="n">
        <v>1.99</v>
      </c>
      <c r="L2968" s="19"/>
      <c r="M2968" s="19" t="n">
        <f aca="false">IF(J2968&gt;0,J2968,K2968)*E2968</f>
        <v>1.99</v>
      </c>
      <c r="N2968" s="20"/>
      <c r="O2968" s="21" t="str">
        <f aca="false">IF(R2968="","",ROUND(R2968*(1-Premissas!$B$4),4))</f>
        <v/>
      </c>
      <c r="P2968" s="22"/>
      <c r="Q2968" s="22"/>
      <c r="R2968" s="23"/>
      <c r="S2968" s="24"/>
      <c r="T2968" s="24"/>
      <c r="U2968" s="25"/>
      <c r="V2968" s="19" t="str">
        <f aca="false">IF(COUNT(N2968:Q2968)=0,"",MIN(N2968:Q2968))</f>
        <v/>
      </c>
      <c r="W2968" s="16" t="str">
        <f aca="false">IF(V2968="","",INDEX($N$4:$Q$4,MATCH(V2968,N2968:Q2968,0)))</f>
        <v/>
      </c>
      <c r="X2968" s="19" t="str">
        <f aca="false">IF(COUNT(N2968:Q2968)&lt;2,"",SMALL(N2968:Q2968,2))</f>
        <v/>
      </c>
      <c r="Y2968" s="26" t="str">
        <f aca="false">IF(OR(V2968="",M2968=0),"",V2968/M2968-1)</f>
        <v/>
      </c>
      <c r="Z2968" s="26" t="str">
        <f aca="false">IF(OR(V2968="",L2968=""),"",V2968/(L2968*E2968)-1)</f>
        <v/>
      </c>
      <c r="AA2968" s="16" t="str">
        <f aca="false">IF(V2968="","SEM OFERTA",IF(OR(Y2968&gt;Premissas!$B$11,Y2968&lt;Premissas!$B$12),"VERIFICAR - UNIDADE/EMBALAGEM",IF(Y2968&gt;Premissas!$B$6,"NÃO COMPRAR - REAJUSTE &gt;5%","COMPRAR")))</f>
        <v>SEM OFERTA</v>
      </c>
      <c r="AB2968" s="18" t="str">
        <f aca="false">IF(W2968="DIMEC",S2968,IF(W2968="MEDCENTRO",U2968,""))</f>
        <v/>
      </c>
      <c r="AC2968" s="18" t="n">
        <f aca="false">IF(AA2968&lt;&gt;"COMPRAR",0,IF(AB2968="",I2968,MIN(I2968,AB2968)))</f>
        <v>0</v>
      </c>
      <c r="AD2968" s="19" t="n">
        <f aca="false">IF(AC2968&gt;0,AC2968*V2968,0)</f>
        <v>0</v>
      </c>
      <c r="AE2968" s="19" t="n">
        <f aca="false">IF(AC2968&gt;0,(M2968-V2968)*AC2968,0)</f>
        <v>0</v>
      </c>
      <c r="AF2968" s="16" t="str">
        <f aca="false">IF(AA2968&lt;&gt;"COMPRAR","",IF(AB2968="",IF(X2968="","",IF(X2968-V2968&lt;0.01,"EMPATE TÉCNICO","")),IF(AB2968&lt;I2968,"ESTOQUE INSUFICIENTE",IF(X2968="","",IF(X2968-V2968&lt;0.01,"EMPATE TÉCNICO","")))))</f>
        <v/>
      </c>
      <c r="AG2968" s="16" t="s">
        <v>763</v>
      </c>
      <c r="AH2968" s="16" t="s">
        <v>528</v>
      </c>
    </row>
    <row r="2969" customFormat="false" ht="15" hidden="false" customHeight="false" outlineLevel="0" collapsed="false">
      <c r="A2969" s="16" t="s">
        <v>9273</v>
      </c>
      <c r="B2969" s="17" t="s">
        <v>9274</v>
      </c>
      <c r="C2969" s="16" t="s">
        <v>9275</v>
      </c>
      <c r="D2969" s="16" t="s">
        <v>1089</v>
      </c>
      <c r="E2969" s="18" t="n">
        <v>1</v>
      </c>
      <c r="F2969" s="16" t="s">
        <v>43</v>
      </c>
      <c r="G2969" s="18" t="n">
        <v>1</v>
      </c>
      <c r="H2969" s="16" t="n">
        <v>0.5</v>
      </c>
      <c r="I2969" s="18" t="n">
        <v>1</v>
      </c>
      <c r="J2969" s="19" t="n">
        <v>6.08</v>
      </c>
      <c r="K2969" s="19" t="n">
        <v>6.08</v>
      </c>
      <c r="L2969" s="19" t="n">
        <v>5.94</v>
      </c>
      <c r="M2969" s="19" t="n">
        <f aca="false">IF(J2969&gt;0,J2969,K2969)*E2969</f>
        <v>6.08</v>
      </c>
      <c r="N2969" s="20"/>
      <c r="O2969" s="21" t="str">
        <f aca="false">IF(R2969="","",ROUND(R2969*(1-Premissas!$B$4),4))</f>
        <v/>
      </c>
      <c r="P2969" s="22"/>
      <c r="Q2969" s="22"/>
      <c r="R2969" s="23"/>
      <c r="S2969" s="24"/>
      <c r="T2969" s="24"/>
      <c r="U2969" s="25"/>
      <c r="V2969" s="19" t="str">
        <f aca="false">IF(COUNT(N2969:Q2969)=0,"",MIN(N2969:Q2969))</f>
        <v/>
      </c>
      <c r="W2969" s="16" t="str">
        <f aca="false">IF(V2969="","",INDEX($N$4:$Q$4,MATCH(V2969,N2969:Q2969,0)))</f>
        <v/>
      </c>
      <c r="X2969" s="19" t="str">
        <f aca="false">IF(COUNT(N2969:Q2969)&lt;2,"",SMALL(N2969:Q2969,2))</f>
        <v/>
      </c>
      <c r="Y2969" s="26" t="str">
        <f aca="false">IF(OR(V2969="",M2969=0),"",V2969/M2969-1)</f>
        <v/>
      </c>
      <c r="Z2969" s="26" t="str">
        <f aca="false">IF(OR(V2969="",L2969=""),"",V2969/(L2969*E2969)-1)</f>
        <v/>
      </c>
      <c r="AA2969" s="16" t="str">
        <f aca="false">IF(V2969="","SEM OFERTA",IF(OR(Y2969&gt;Premissas!$B$11,Y2969&lt;Premissas!$B$12),"VERIFICAR - UNIDADE/EMBALAGEM",IF(Y2969&gt;Premissas!$B$6,"NÃO COMPRAR - REAJUSTE &gt;5%","COMPRAR")))</f>
        <v>SEM OFERTA</v>
      </c>
      <c r="AB2969" s="18" t="str">
        <f aca="false">IF(W2969="DIMEC",S2969,IF(W2969="MEDCENTRO",U2969,""))</f>
        <v/>
      </c>
      <c r="AC2969" s="18" t="n">
        <f aca="false">IF(AA2969&lt;&gt;"COMPRAR",0,IF(AB2969="",I2969,MIN(I2969,AB2969)))</f>
        <v>0</v>
      </c>
      <c r="AD2969" s="19" t="n">
        <f aca="false">IF(AC2969&gt;0,AC2969*V2969,0)</f>
        <v>0</v>
      </c>
      <c r="AE2969" s="19" t="n">
        <f aca="false">IF(AC2969&gt;0,(M2969-V2969)*AC2969,0)</f>
        <v>0</v>
      </c>
      <c r="AF2969" s="16" t="str">
        <f aca="false">IF(AA2969&lt;&gt;"COMPRAR","",IF(AB2969="",IF(X2969="","",IF(X2969-V2969&lt;0.01,"EMPATE TÉCNICO","")),IF(AB2969&lt;I2969,"ESTOQUE INSUFICIENTE",IF(X2969="","",IF(X2969-V2969&lt;0.01,"EMPATE TÉCNICO","")))))</f>
        <v/>
      </c>
      <c r="AG2969" s="16" t="s">
        <v>2415</v>
      </c>
      <c r="AH2969" s="16" t="s">
        <v>528</v>
      </c>
    </row>
    <row r="2970" customFormat="false" ht="15" hidden="false" customHeight="false" outlineLevel="0" collapsed="false">
      <c r="A2970" s="16" t="s">
        <v>9276</v>
      </c>
      <c r="B2970" s="17" t="s">
        <v>9277</v>
      </c>
      <c r="C2970" s="16" t="s">
        <v>9278</v>
      </c>
      <c r="D2970" s="16" t="s">
        <v>546</v>
      </c>
      <c r="E2970" s="18" t="n">
        <v>1</v>
      </c>
      <c r="F2970" s="16" t="s">
        <v>43</v>
      </c>
      <c r="G2970" s="18" t="n">
        <v>0</v>
      </c>
      <c r="H2970" s="16" t="n">
        <v>0.2</v>
      </c>
      <c r="I2970" s="18" t="n">
        <v>1</v>
      </c>
      <c r="J2970" s="19" t="n">
        <v>13.68</v>
      </c>
      <c r="K2970" s="19" t="n">
        <v>13.68</v>
      </c>
      <c r="L2970" s="19" t="n">
        <v>13.68</v>
      </c>
      <c r="M2970" s="19" t="n">
        <f aca="false">IF(J2970&gt;0,J2970,K2970)*E2970</f>
        <v>13.68</v>
      </c>
      <c r="N2970" s="20"/>
      <c r="O2970" s="21" t="str">
        <f aca="false">IF(R2970="","",ROUND(R2970*(1-Premissas!$B$4),4))</f>
        <v/>
      </c>
      <c r="P2970" s="22"/>
      <c r="Q2970" s="22"/>
      <c r="R2970" s="23"/>
      <c r="S2970" s="24"/>
      <c r="T2970" s="24"/>
      <c r="U2970" s="25"/>
      <c r="V2970" s="19" t="str">
        <f aca="false">IF(COUNT(N2970:Q2970)=0,"",MIN(N2970:Q2970))</f>
        <v/>
      </c>
      <c r="W2970" s="16" t="str">
        <f aca="false">IF(V2970="","",INDEX($N$4:$Q$4,MATCH(V2970,N2970:Q2970,0)))</f>
        <v/>
      </c>
      <c r="X2970" s="19" t="str">
        <f aca="false">IF(COUNT(N2970:Q2970)&lt;2,"",SMALL(N2970:Q2970,2))</f>
        <v/>
      </c>
      <c r="Y2970" s="26" t="str">
        <f aca="false">IF(OR(V2970="",M2970=0),"",V2970/M2970-1)</f>
        <v/>
      </c>
      <c r="Z2970" s="26" t="str">
        <f aca="false">IF(OR(V2970="",L2970=""),"",V2970/(L2970*E2970)-1)</f>
        <v/>
      </c>
      <c r="AA2970" s="16" t="str">
        <f aca="false">IF(V2970="","SEM OFERTA",IF(OR(Y2970&gt;Premissas!$B$11,Y2970&lt;Premissas!$B$12),"VERIFICAR - UNIDADE/EMBALAGEM",IF(Y2970&gt;Premissas!$B$6,"NÃO COMPRAR - REAJUSTE &gt;5%","COMPRAR")))</f>
        <v>SEM OFERTA</v>
      </c>
      <c r="AB2970" s="18" t="str">
        <f aca="false">IF(W2970="DIMEC",S2970,IF(W2970="MEDCENTRO",U2970,""))</f>
        <v/>
      </c>
      <c r="AC2970" s="18" t="n">
        <f aca="false">IF(AA2970&lt;&gt;"COMPRAR",0,IF(AB2970="",I2970,MIN(I2970,AB2970)))</f>
        <v>0</v>
      </c>
      <c r="AD2970" s="19" t="n">
        <f aca="false">IF(AC2970&gt;0,AC2970*V2970,0)</f>
        <v>0</v>
      </c>
      <c r="AE2970" s="19" t="n">
        <f aca="false">IF(AC2970&gt;0,(M2970-V2970)*AC2970,0)</f>
        <v>0</v>
      </c>
      <c r="AF2970" s="16" t="str">
        <f aca="false">IF(AA2970&lt;&gt;"COMPRAR","",IF(AB2970="",IF(X2970="","",IF(X2970-V2970&lt;0.01,"EMPATE TÉCNICO","")),IF(AB2970&lt;I2970,"ESTOQUE INSUFICIENTE",IF(X2970="","",IF(X2970-V2970&lt;0.01,"EMPATE TÉCNICO","")))))</f>
        <v/>
      </c>
      <c r="AG2970" s="16" t="s">
        <v>490</v>
      </c>
      <c r="AH2970" s="16" t="s">
        <v>528</v>
      </c>
    </row>
    <row r="2971" customFormat="false" ht="15" hidden="false" customHeight="false" outlineLevel="0" collapsed="false">
      <c r="A2971" s="16" t="s">
        <v>9279</v>
      </c>
      <c r="B2971" s="17" t="s">
        <v>9280</v>
      </c>
      <c r="C2971" s="16" t="s">
        <v>2663</v>
      </c>
      <c r="D2971" s="16" t="s">
        <v>762</v>
      </c>
      <c r="E2971" s="18" t="n">
        <v>1</v>
      </c>
      <c r="F2971" s="16" t="s">
        <v>42</v>
      </c>
      <c r="G2971" s="18" t="n">
        <v>16</v>
      </c>
      <c r="H2971" s="16" t="n">
        <v>8.1</v>
      </c>
      <c r="I2971" s="18" t="n">
        <v>5</v>
      </c>
      <c r="J2971" s="19" t="n">
        <v>1.89</v>
      </c>
      <c r="K2971" s="19" t="n">
        <v>1.89</v>
      </c>
      <c r="L2971" s="19" t="n">
        <v>1.89</v>
      </c>
      <c r="M2971" s="19" t="n">
        <f aca="false">IF(J2971&gt;0,J2971,K2971)*E2971</f>
        <v>1.89</v>
      </c>
      <c r="N2971" s="20"/>
      <c r="O2971" s="21" t="str">
        <f aca="false">IF(R2971="","",ROUND(R2971*(1-Premissas!$B$4),4))</f>
        <v/>
      </c>
      <c r="P2971" s="22"/>
      <c r="Q2971" s="22"/>
      <c r="R2971" s="23"/>
      <c r="S2971" s="24"/>
      <c r="T2971" s="24"/>
      <c r="U2971" s="25"/>
      <c r="V2971" s="19" t="str">
        <f aca="false">IF(COUNT(N2971:Q2971)=0,"",MIN(N2971:Q2971))</f>
        <v/>
      </c>
      <c r="W2971" s="16" t="str">
        <f aca="false">IF(V2971="","",INDEX($N$4:$Q$4,MATCH(V2971,N2971:Q2971,0)))</f>
        <v/>
      </c>
      <c r="X2971" s="19" t="str">
        <f aca="false">IF(COUNT(N2971:Q2971)&lt;2,"",SMALL(N2971:Q2971,2))</f>
        <v/>
      </c>
      <c r="Y2971" s="26" t="str">
        <f aca="false">IF(OR(V2971="",M2971=0),"",V2971/M2971-1)</f>
        <v/>
      </c>
      <c r="Z2971" s="26" t="str">
        <f aca="false">IF(OR(V2971="",L2971=""),"",V2971/(L2971*E2971)-1)</f>
        <v/>
      </c>
      <c r="AA2971" s="16" t="str">
        <f aca="false">IF(V2971="","SEM OFERTA",IF(OR(Y2971&gt;Premissas!$B$11,Y2971&lt;Premissas!$B$12),"VERIFICAR - UNIDADE/EMBALAGEM",IF(Y2971&gt;Premissas!$B$6,"NÃO COMPRAR - REAJUSTE &gt;5%","COMPRAR")))</f>
        <v>SEM OFERTA</v>
      </c>
      <c r="AB2971" s="18" t="str">
        <f aca="false">IF(W2971="DIMEC",S2971,IF(W2971="MEDCENTRO",U2971,""))</f>
        <v/>
      </c>
      <c r="AC2971" s="18" t="n">
        <f aca="false">IF(AA2971&lt;&gt;"COMPRAR",0,IF(AB2971="",I2971,MIN(I2971,AB2971)))</f>
        <v>0</v>
      </c>
      <c r="AD2971" s="19" t="n">
        <f aca="false">IF(AC2971&gt;0,AC2971*V2971,0)</f>
        <v>0</v>
      </c>
      <c r="AE2971" s="19" t="n">
        <f aca="false">IF(AC2971&gt;0,(M2971-V2971)*AC2971,0)</f>
        <v>0</v>
      </c>
      <c r="AF2971" s="16" t="str">
        <f aca="false">IF(AA2971&lt;&gt;"COMPRAR","",IF(AB2971="",IF(X2971="","",IF(X2971-V2971&lt;0.01,"EMPATE TÉCNICO","")),IF(AB2971&lt;I2971,"ESTOQUE INSUFICIENTE",IF(X2971="","",IF(X2971-V2971&lt;0.01,"EMPATE TÉCNICO","")))))</f>
        <v/>
      </c>
      <c r="AG2971" s="16" t="s">
        <v>763</v>
      </c>
      <c r="AH2971" s="16" t="s">
        <v>528</v>
      </c>
    </row>
    <row r="2972" customFormat="false" ht="15" hidden="false" customHeight="false" outlineLevel="0" collapsed="false">
      <c r="A2972" s="16" t="s">
        <v>9281</v>
      </c>
      <c r="B2972" s="17" t="s">
        <v>9282</v>
      </c>
      <c r="C2972" s="16" t="s">
        <v>2663</v>
      </c>
      <c r="D2972" s="16" t="s">
        <v>287</v>
      </c>
      <c r="E2972" s="18" t="n">
        <v>1</v>
      </c>
      <c r="F2972" s="16" t="s">
        <v>43</v>
      </c>
      <c r="G2972" s="18" t="n">
        <v>3</v>
      </c>
      <c r="H2972" s="16" t="n">
        <v>3.5</v>
      </c>
      <c r="I2972" s="18" t="n">
        <v>6</v>
      </c>
      <c r="J2972" s="19" t="n">
        <v>2.121</v>
      </c>
      <c r="K2972" s="19" t="n">
        <v>2.121</v>
      </c>
      <c r="L2972" s="19" t="n">
        <v>2.121</v>
      </c>
      <c r="M2972" s="19" t="n">
        <f aca="false">IF(J2972&gt;0,J2972,K2972)*E2972</f>
        <v>2.121</v>
      </c>
      <c r="N2972" s="20"/>
      <c r="O2972" s="21" t="str">
        <f aca="false">IF(R2972="","",ROUND(R2972*(1-Premissas!$B$4),4))</f>
        <v/>
      </c>
      <c r="P2972" s="22"/>
      <c r="Q2972" s="22"/>
      <c r="R2972" s="23"/>
      <c r="S2972" s="24"/>
      <c r="T2972" s="24"/>
      <c r="U2972" s="25"/>
      <c r="V2972" s="19" t="str">
        <f aca="false">IF(COUNT(N2972:Q2972)=0,"",MIN(N2972:Q2972))</f>
        <v/>
      </c>
      <c r="W2972" s="16" t="str">
        <f aca="false">IF(V2972="","",INDEX($N$4:$Q$4,MATCH(V2972,N2972:Q2972,0)))</f>
        <v/>
      </c>
      <c r="X2972" s="19" t="str">
        <f aca="false">IF(COUNT(N2972:Q2972)&lt;2,"",SMALL(N2972:Q2972,2))</f>
        <v/>
      </c>
      <c r="Y2972" s="26" t="str">
        <f aca="false">IF(OR(V2972="",M2972=0),"",V2972/M2972-1)</f>
        <v/>
      </c>
      <c r="Z2972" s="26" t="str">
        <f aca="false">IF(OR(V2972="",L2972=""),"",V2972/(L2972*E2972)-1)</f>
        <v/>
      </c>
      <c r="AA2972" s="16" t="str">
        <f aca="false">IF(V2972="","SEM OFERTA",IF(OR(Y2972&gt;Premissas!$B$11,Y2972&lt;Premissas!$B$12),"VERIFICAR - UNIDADE/EMBALAGEM",IF(Y2972&gt;Premissas!$B$6,"NÃO COMPRAR - REAJUSTE &gt;5%","COMPRAR")))</f>
        <v>SEM OFERTA</v>
      </c>
      <c r="AB2972" s="18" t="str">
        <f aca="false">IF(W2972="DIMEC",S2972,IF(W2972="MEDCENTRO",U2972,""))</f>
        <v/>
      </c>
      <c r="AC2972" s="18" t="n">
        <f aca="false">IF(AA2972&lt;&gt;"COMPRAR",0,IF(AB2972="",I2972,MIN(I2972,AB2972)))</f>
        <v>0</v>
      </c>
      <c r="AD2972" s="19" t="n">
        <f aca="false">IF(AC2972&gt;0,AC2972*V2972,0)</f>
        <v>0</v>
      </c>
      <c r="AE2972" s="19" t="n">
        <f aca="false">IF(AC2972&gt;0,(M2972-V2972)*AC2972,0)</f>
        <v>0</v>
      </c>
      <c r="AF2972" s="16" t="str">
        <f aca="false">IF(AA2972&lt;&gt;"COMPRAR","",IF(AB2972="",IF(X2972="","",IF(X2972-V2972&lt;0.01,"EMPATE TÉCNICO","")),IF(AB2972&lt;I2972,"ESTOQUE INSUFICIENTE",IF(X2972="","",IF(X2972-V2972&lt;0.01,"EMPATE TÉCNICO","")))))</f>
        <v/>
      </c>
      <c r="AG2972" s="16" t="s">
        <v>328</v>
      </c>
      <c r="AH2972" s="16" t="s">
        <v>528</v>
      </c>
    </row>
    <row r="2973" customFormat="false" ht="15" hidden="false" customHeight="false" outlineLevel="0" collapsed="false">
      <c r="A2973" s="16" t="s">
        <v>9283</v>
      </c>
      <c r="B2973" s="17" t="s">
        <v>9284</v>
      </c>
      <c r="C2973" s="16" t="s">
        <v>2663</v>
      </c>
      <c r="D2973" s="16" t="s">
        <v>8717</v>
      </c>
      <c r="E2973" s="18" t="n">
        <v>1</v>
      </c>
      <c r="F2973" s="16" t="s">
        <v>43</v>
      </c>
      <c r="G2973" s="18" t="n">
        <v>0</v>
      </c>
      <c r="H2973" s="16" t="n">
        <v>0.3</v>
      </c>
      <c r="I2973" s="18" t="n">
        <v>1</v>
      </c>
      <c r="J2973" s="19" t="n">
        <v>2.08</v>
      </c>
      <c r="K2973" s="19" t="n">
        <v>2.08</v>
      </c>
      <c r="L2973" s="19" t="n">
        <v>2.08</v>
      </c>
      <c r="M2973" s="19" t="n">
        <f aca="false">IF(J2973&gt;0,J2973,K2973)*E2973</f>
        <v>2.08</v>
      </c>
      <c r="N2973" s="20"/>
      <c r="O2973" s="21" t="str">
        <f aca="false">IF(R2973="","",ROUND(R2973*(1-Premissas!$B$4),4))</f>
        <v/>
      </c>
      <c r="P2973" s="22"/>
      <c r="Q2973" s="22"/>
      <c r="R2973" s="23"/>
      <c r="S2973" s="24"/>
      <c r="T2973" s="24"/>
      <c r="U2973" s="25"/>
      <c r="V2973" s="19" t="str">
        <f aca="false">IF(COUNT(N2973:Q2973)=0,"",MIN(N2973:Q2973))</f>
        <v/>
      </c>
      <c r="W2973" s="16" t="str">
        <f aca="false">IF(V2973="","",INDEX($N$4:$Q$4,MATCH(V2973,N2973:Q2973,0)))</f>
        <v/>
      </c>
      <c r="X2973" s="19" t="str">
        <f aca="false">IF(COUNT(N2973:Q2973)&lt;2,"",SMALL(N2973:Q2973,2))</f>
        <v/>
      </c>
      <c r="Y2973" s="26" t="str">
        <f aca="false">IF(OR(V2973="",M2973=0),"",V2973/M2973-1)</f>
        <v/>
      </c>
      <c r="Z2973" s="26" t="str">
        <f aca="false">IF(OR(V2973="",L2973=""),"",V2973/(L2973*E2973)-1)</f>
        <v/>
      </c>
      <c r="AA2973" s="16" t="str">
        <f aca="false">IF(V2973="","SEM OFERTA",IF(OR(Y2973&gt;Premissas!$B$11,Y2973&lt;Premissas!$B$12),"VERIFICAR - UNIDADE/EMBALAGEM",IF(Y2973&gt;Premissas!$B$6,"NÃO COMPRAR - REAJUSTE &gt;5%","COMPRAR")))</f>
        <v>SEM OFERTA</v>
      </c>
      <c r="AB2973" s="18" t="str">
        <f aca="false">IF(W2973="DIMEC",S2973,IF(W2973="MEDCENTRO",U2973,""))</f>
        <v/>
      </c>
      <c r="AC2973" s="18" t="n">
        <f aca="false">IF(AA2973&lt;&gt;"COMPRAR",0,IF(AB2973="",I2973,MIN(I2973,AB2973)))</f>
        <v>0</v>
      </c>
      <c r="AD2973" s="19" t="n">
        <f aca="false">IF(AC2973&gt;0,AC2973*V2973,0)</f>
        <v>0</v>
      </c>
      <c r="AE2973" s="19" t="n">
        <f aca="false">IF(AC2973&gt;0,(M2973-V2973)*AC2973,0)</f>
        <v>0</v>
      </c>
      <c r="AF2973" s="16" t="str">
        <f aca="false">IF(AA2973&lt;&gt;"COMPRAR","",IF(AB2973="",IF(X2973="","",IF(X2973-V2973&lt;0.01,"EMPATE TÉCNICO","")),IF(AB2973&lt;I2973,"ESTOQUE INSUFICIENTE",IF(X2973="","",IF(X2973-V2973&lt;0.01,"EMPATE TÉCNICO","")))))</f>
        <v/>
      </c>
      <c r="AG2973" s="16" t="s">
        <v>490</v>
      </c>
      <c r="AH2973" s="16" t="s">
        <v>528</v>
      </c>
    </row>
    <row r="2974" customFormat="false" ht="15" hidden="false" customHeight="false" outlineLevel="0" collapsed="false">
      <c r="A2974" s="16" t="s">
        <v>9285</v>
      </c>
      <c r="B2974" s="17" t="s">
        <v>9286</v>
      </c>
      <c r="C2974" s="16" t="s">
        <v>1142</v>
      </c>
      <c r="D2974" s="16" t="s">
        <v>498</v>
      </c>
      <c r="E2974" s="18" t="n">
        <v>1</v>
      </c>
      <c r="F2974" s="16" t="s">
        <v>43</v>
      </c>
      <c r="G2974" s="18" t="n">
        <v>0</v>
      </c>
      <c r="H2974" s="16" t="n">
        <v>1.1</v>
      </c>
      <c r="I2974" s="18" t="n">
        <v>3</v>
      </c>
      <c r="J2974" s="19" t="n">
        <v>3.09</v>
      </c>
      <c r="K2974" s="19" t="n">
        <v>3.09</v>
      </c>
      <c r="L2974" s="19" t="n">
        <v>3.09</v>
      </c>
      <c r="M2974" s="19" t="n">
        <f aca="false">IF(J2974&gt;0,J2974,K2974)*E2974</f>
        <v>3.09</v>
      </c>
      <c r="N2974" s="20"/>
      <c r="O2974" s="21" t="str">
        <f aca="false">IF(R2974="","",ROUND(R2974*(1-Premissas!$B$4),4))</f>
        <v/>
      </c>
      <c r="P2974" s="22"/>
      <c r="Q2974" s="22"/>
      <c r="R2974" s="23"/>
      <c r="S2974" s="24"/>
      <c r="T2974" s="24"/>
      <c r="U2974" s="25"/>
      <c r="V2974" s="19" t="str">
        <f aca="false">IF(COUNT(N2974:Q2974)=0,"",MIN(N2974:Q2974))</f>
        <v/>
      </c>
      <c r="W2974" s="16" t="str">
        <f aca="false">IF(V2974="","",INDEX($N$4:$Q$4,MATCH(V2974,N2974:Q2974,0)))</f>
        <v/>
      </c>
      <c r="X2974" s="19" t="str">
        <f aca="false">IF(COUNT(N2974:Q2974)&lt;2,"",SMALL(N2974:Q2974,2))</f>
        <v/>
      </c>
      <c r="Y2974" s="26" t="str">
        <f aca="false">IF(OR(V2974="",M2974=0),"",V2974/M2974-1)</f>
        <v/>
      </c>
      <c r="Z2974" s="26" t="str">
        <f aca="false">IF(OR(V2974="",L2974=""),"",V2974/(L2974*E2974)-1)</f>
        <v/>
      </c>
      <c r="AA2974" s="16" t="str">
        <f aca="false">IF(V2974="","SEM OFERTA",IF(OR(Y2974&gt;Premissas!$B$11,Y2974&lt;Premissas!$B$12),"VERIFICAR - UNIDADE/EMBALAGEM",IF(Y2974&gt;Premissas!$B$6,"NÃO COMPRAR - REAJUSTE &gt;5%","COMPRAR")))</f>
        <v>SEM OFERTA</v>
      </c>
      <c r="AB2974" s="18" t="str">
        <f aca="false">IF(W2974="DIMEC",S2974,IF(W2974="MEDCENTRO",U2974,""))</f>
        <v/>
      </c>
      <c r="AC2974" s="18" t="n">
        <f aca="false">IF(AA2974&lt;&gt;"COMPRAR",0,IF(AB2974="",I2974,MIN(I2974,AB2974)))</f>
        <v>0</v>
      </c>
      <c r="AD2974" s="19" t="n">
        <f aca="false">IF(AC2974&gt;0,AC2974*V2974,0)</f>
        <v>0</v>
      </c>
      <c r="AE2974" s="19" t="n">
        <f aca="false">IF(AC2974&gt;0,(M2974-V2974)*AC2974,0)</f>
        <v>0</v>
      </c>
      <c r="AF2974" s="16" t="str">
        <f aca="false">IF(AA2974&lt;&gt;"COMPRAR","",IF(AB2974="",IF(X2974="","",IF(X2974-V2974&lt;0.01,"EMPATE TÉCNICO","")),IF(AB2974&lt;I2974,"ESTOQUE INSUFICIENTE",IF(X2974="","",IF(X2974-V2974&lt;0.01,"EMPATE TÉCNICO","")))))</f>
        <v/>
      </c>
      <c r="AG2974" s="16" t="s">
        <v>304</v>
      </c>
      <c r="AH2974" s="16" t="s">
        <v>528</v>
      </c>
    </row>
    <row r="2975" customFormat="false" ht="15" hidden="false" customHeight="false" outlineLevel="0" collapsed="false">
      <c r="A2975" s="16" t="s">
        <v>9287</v>
      </c>
      <c r="B2975" s="17" t="s">
        <v>9288</v>
      </c>
      <c r="C2975" s="16" t="s">
        <v>9289</v>
      </c>
      <c r="D2975" s="16" t="s">
        <v>571</v>
      </c>
      <c r="E2975" s="18" t="n">
        <v>1</v>
      </c>
      <c r="F2975" s="16" t="s">
        <v>43</v>
      </c>
      <c r="G2975" s="18" t="n">
        <v>5</v>
      </c>
      <c r="H2975" s="16" t="n">
        <v>2.1</v>
      </c>
      <c r="I2975" s="18" t="n">
        <v>1</v>
      </c>
      <c r="J2975" s="19" t="n">
        <v>3.88</v>
      </c>
      <c r="K2975" s="19" t="n">
        <v>3.88</v>
      </c>
      <c r="L2975" s="19" t="n">
        <v>3.88</v>
      </c>
      <c r="M2975" s="19" t="n">
        <f aca="false">IF(J2975&gt;0,J2975,K2975)*E2975</f>
        <v>3.88</v>
      </c>
      <c r="N2975" s="20"/>
      <c r="O2975" s="21" t="str">
        <f aca="false">IF(R2975="","",ROUND(R2975*(1-Premissas!$B$4),4))</f>
        <v/>
      </c>
      <c r="P2975" s="22"/>
      <c r="Q2975" s="22"/>
      <c r="R2975" s="23"/>
      <c r="S2975" s="24"/>
      <c r="T2975" s="24"/>
      <c r="U2975" s="25"/>
      <c r="V2975" s="19" t="str">
        <f aca="false">IF(COUNT(N2975:Q2975)=0,"",MIN(N2975:Q2975))</f>
        <v/>
      </c>
      <c r="W2975" s="16" t="str">
        <f aca="false">IF(V2975="","",INDEX($N$4:$Q$4,MATCH(V2975,N2975:Q2975,0)))</f>
        <v/>
      </c>
      <c r="X2975" s="19" t="str">
        <f aca="false">IF(COUNT(N2975:Q2975)&lt;2,"",SMALL(N2975:Q2975,2))</f>
        <v/>
      </c>
      <c r="Y2975" s="26" t="str">
        <f aca="false">IF(OR(V2975="",M2975=0),"",V2975/M2975-1)</f>
        <v/>
      </c>
      <c r="Z2975" s="26" t="str">
        <f aca="false">IF(OR(V2975="",L2975=""),"",V2975/(L2975*E2975)-1)</f>
        <v/>
      </c>
      <c r="AA2975" s="16" t="str">
        <f aca="false">IF(V2975="","SEM OFERTA",IF(OR(Y2975&gt;Premissas!$B$11,Y2975&lt;Premissas!$B$12),"VERIFICAR - UNIDADE/EMBALAGEM",IF(Y2975&gt;Premissas!$B$6,"NÃO COMPRAR - REAJUSTE &gt;5%","COMPRAR")))</f>
        <v>SEM OFERTA</v>
      </c>
      <c r="AB2975" s="18" t="str">
        <f aca="false">IF(W2975="DIMEC",S2975,IF(W2975="MEDCENTRO",U2975,""))</f>
        <v/>
      </c>
      <c r="AC2975" s="18" t="n">
        <f aca="false">IF(AA2975&lt;&gt;"COMPRAR",0,IF(AB2975="",I2975,MIN(I2975,AB2975)))</f>
        <v>0</v>
      </c>
      <c r="AD2975" s="19" t="n">
        <f aca="false">IF(AC2975&gt;0,AC2975*V2975,0)</f>
        <v>0</v>
      </c>
      <c r="AE2975" s="19" t="n">
        <f aca="false">IF(AC2975&gt;0,(M2975-V2975)*AC2975,0)</f>
        <v>0</v>
      </c>
      <c r="AF2975" s="16" t="str">
        <f aca="false">IF(AA2975&lt;&gt;"COMPRAR","",IF(AB2975="",IF(X2975="","",IF(X2975-V2975&lt;0.01,"EMPATE TÉCNICO","")),IF(AB2975&lt;I2975,"ESTOQUE INSUFICIENTE",IF(X2975="","",IF(X2975-V2975&lt;0.01,"EMPATE TÉCNICO","")))))</f>
        <v/>
      </c>
      <c r="AG2975" s="16" t="s">
        <v>490</v>
      </c>
      <c r="AH2975" s="16" t="s">
        <v>528</v>
      </c>
    </row>
    <row r="2976" customFormat="false" ht="15" hidden="false" customHeight="false" outlineLevel="0" collapsed="false">
      <c r="A2976" s="16" t="s">
        <v>9290</v>
      </c>
      <c r="B2976" s="17" t="s">
        <v>9291</v>
      </c>
      <c r="C2976" s="16" t="s">
        <v>1149</v>
      </c>
      <c r="D2976" s="16" t="s">
        <v>546</v>
      </c>
      <c r="E2976" s="18" t="n">
        <v>1</v>
      </c>
      <c r="F2976" s="16" t="s">
        <v>43</v>
      </c>
      <c r="G2976" s="18" t="n">
        <v>2</v>
      </c>
      <c r="H2976" s="16" t="n">
        <v>1.7</v>
      </c>
      <c r="I2976" s="18" t="n">
        <v>3</v>
      </c>
      <c r="J2976" s="19" t="n">
        <v>2.49666666666667</v>
      </c>
      <c r="K2976" s="19" t="n">
        <v>2.49666666666667</v>
      </c>
      <c r="L2976" s="19" t="n">
        <v>2.4967</v>
      </c>
      <c r="M2976" s="19" t="n">
        <f aca="false">IF(J2976&gt;0,J2976,K2976)*E2976</f>
        <v>2.49666666666667</v>
      </c>
      <c r="N2976" s="20"/>
      <c r="O2976" s="21" t="str">
        <f aca="false">IF(R2976="","",ROUND(R2976*(1-Premissas!$B$4),4))</f>
        <v/>
      </c>
      <c r="P2976" s="22"/>
      <c r="Q2976" s="22"/>
      <c r="R2976" s="23"/>
      <c r="S2976" s="24"/>
      <c r="T2976" s="24"/>
      <c r="U2976" s="25"/>
      <c r="V2976" s="19" t="str">
        <f aca="false">IF(COUNT(N2976:Q2976)=0,"",MIN(N2976:Q2976))</f>
        <v/>
      </c>
      <c r="W2976" s="16" t="str">
        <f aca="false">IF(V2976="","",INDEX($N$4:$Q$4,MATCH(V2976,N2976:Q2976,0)))</f>
        <v/>
      </c>
      <c r="X2976" s="19" t="str">
        <f aca="false">IF(COUNT(N2976:Q2976)&lt;2,"",SMALL(N2976:Q2976,2))</f>
        <v/>
      </c>
      <c r="Y2976" s="26" t="str">
        <f aca="false">IF(OR(V2976="",M2976=0),"",V2976/M2976-1)</f>
        <v/>
      </c>
      <c r="Z2976" s="26" t="str">
        <f aca="false">IF(OR(V2976="",L2976=""),"",V2976/(L2976*E2976)-1)</f>
        <v/>
      </c>
      <c r="AA2976" s="16" t="str">
        <f aca="false">IF(V2976="","SEM OFERTA",IF(OR(Y2976&gt;Premissas!$B$11,Y2976&lt;Premissas!$B$12),"VERIFICAR - UNIDADE/EMBALAGEM",IF(Y2976&gt;Premissas!$B$6,"NÃO COMPRAR - REAJUSTE &gt;5%","COMPRAR")))</f>
        <v>SEM OFERTA</v>
      </c>
      <c r="AB2976" s="18" t="str">
        <f aca="false">IF(W2976="DIMEC",S2976,IF(W2976="MEDCENTRO",U2976,""))</f>
        <v/>
      </c>
      <c r="AC2976" s="18" t="n">
        <f aca="false">IF(AA2976&lt;&gt;"COMPRAR",0,IF(AB2976="",I2976,MIN(I2976,AB2976)))</f>
        <v>0</v>
      </c>
      <c r="AD2976" s="19" t="n">
        <f aca="false">IF(AC2976&gt;0,AC2976*V2976,0)</f>
        <v>0</v>
      </c>
      <c r="AE2976" s="19" t="n">
        <f aca="false">IF(AC2976&gt;0,(M2976-V2976)*AC2976,0)</f>
        <v>0</v>
      </c>
      <c r="AF2976" s="16" t="str">
        <f aca="false">IF(AA2976&lt;&gt;"COMPRAR","",IF(AB2976="",IF(X2976="","",IF(X2976-V2976&lt;0.01,"EMPATE TÉCNICO","")),IF(AB2976&lt;I2976,"ESTOQUE INSUFICIENTE",IF(X2976="","",IF(X2976-V2976&lt;0.01,"EMPATE TÉCNICO","")))))</f>
        <v/>
      </c>
      <c r="AG2976" s="16" t="s">
        <v>547</v>
      </c>
      <c r="AH2976" s="16" t="s">
        <v>528</v>
      </c>
    </row>
    <row r="2977" customFormat="false" ht="15" hidden="false" customHeight="false" outlineLevel="0" collapsed="false">
      <c r="A2977" s="16" t="s">
        <v>9292</v>
      </c>
      <c r="B2977" s="17" t="s">
        <v>9293</v>
      </c>
      <c r="C2977" s="16" t="s">
        <v>9294</v>
      </c>
      <c r="D2977" s="16" t="s">
        <v>546</v>
      </c>
      <c r="E2977" s="18" t="n">
        <v>1</v>
      </c>
      <c r="F2977" s="16" t="s">
        <v>43</v>
      </c>
      <c r="G2977" s="18" t="n">
        <v>2</v>
      </c>
      <c r="H2977" s="16" t="n">
        <v>1.6</v>
      </c>
      <c r="I2977" s="18" t="n">
        <v>3</v>
      </c>
      <c r="J2977" s="19" t="n">
        <v>5.455</v>
      </c>
      <c r="K2977" s="19" t="n">
        <v>5.455</v>
      </c>
      <c r="L2977" s="19" t="n">
        <v>5.455</v>
      </c>
      <c r="M2977" s="19" t="n">
        <f aca="false">IF(J2977&gt;0,J2977,K2977)*E2977</f>
        <v>5.455</v>
      </c>
      <c r="N2977" s="20"/>
      <c r="O2977" s="21" t="str">
        <f aca="false">IF(R2977="","",ROUND(R2977*(1-Premissas!$B$4),4))</f>
        <v/>
      </c>
      <c r="P2977" s="22"/>
      <c r="Q2977" s="22"/>
      <c r="R2977" s="23"/>
      <c r="S2977" s="24"/>
      <c r="T2977" s="24"/>
      <c r="U2977" s="25"/>
      <c r="V2977" s="19" t="str">
        <f aca="false">IF(COUNT(N2977:Q2977)=0,"",MIN(N2977:Q2977))</f>
        <v/>
      </c>
      <c r="W2977" s="16" t="str">
        <f aca="false">IF(V2977="","",INDEX($N$4:$Q$4,MATCH(V2977,N2977:Q2977,0)))</f>
        <v/>
      </c>
      <c r="X2977" s="19" t="str">
        <f aca="false">IF(COUNT(N2977:Q2977)&lt;2,"",SMALL(N2977:Q2977,2))</f>
        <v/>
      </c>
      <c r="Y2977" s="26" t="str">
        <f aca="false">IF(OR(V2977="",M2977=0),"",V2977/M2977-1)</f>
        <v/>
      </c>
      <c r="Z2977" s="26" t="str">
        <f aca="false">IF(OR(V2977="",L2977=""),"",V2977/(L2977*E2977)-1)</f>
        <v/>
      </c>
      <c r="AA2977" s="16" t="str">
        <f aca="false">IF(V2977="","SEM OFERTA",IF(OR(Y2977&gt;Premissas!$B$11,Y2977&lt;Premissas!$B$12),"VERIFICAR - UNIDADE/EMBALAGEM",IF(Y2977&gt;Premissas!$B$6,"NÃO COMPRAR - REAJUSTE &gt;5%","COMPRAR")))</f>
        <v>SEM OFERTA</v>
      </c>
      <c r="AB2977" s="18" t="str">
        <f aca="false">IF(W2977="DIMEC",S2977,IF(W2977="MEDCENTRO",U2977,""))</f>
        <v/>
      </c>
      <c r="AC2977" s="18" t="n">
        <f aca="false">IF(AA2977&lt;&gt;"COMPRAR",0,IF(AB2977="",I2977,MIN(I2977,AB2977)))</f>
        <v>0</v>
      </c>
      <c r="AD2977" s="19" t="n">
        <f aca="false">IF(AC2977&gt;0,AC2977*V2977,0)</f>
        <v>0</v>
      </c>
      <c r="AE2977" s="19" t="n">
        <f aca="false">IF(AC2977&gt;0,(M2977-V2977)*AC2977,0)</f>
        <v>0</v>
      </c>
      <c r="AF2977" s="16" t="str">
        <f aca="false">IF(AA2977&lt;&gt;"COMPRAR","",IF(AB2977="",IF(X2977="","",IF(X2977-V2977&lt;0.01,"EMPATE TÉCNICO","")),IF(AB2977&lt;I2977,"ESTOQUE INSUFICIENTE",IF(X2977="","",IF(X2977-V2977&lt;0.01,"EMPATE TÉCNICO","")))))</f>
        <v/>
      </c>
      <c r="AG2977" s="16" t="s">
        <v>547</v>
      </c>
      <c r="AH2977" s="16" t="s">
        <v>528</v>
      </c>
    </row>
    <row r="2978" customFormat="false" ht="15" hidden="false" customHeight="false" outlineLevel="0" collapsed="false">
      <c r="A2978" s="16" t="s">
        <v>9295</v>
      </c>
      <c r="B2978" s="17" t="s">
        <v>9296</v>
      </c>
      <c r="C2978" s="16" t="s">
        <v>9297</v>
      </c>
      <c r="D2978" s="16" t="s">
        <v>685</v>
      </c>
      <c r="E2978" s="18" t="n">
        <v>1</v>
      </c>
      <c r="F2978" s="16" t="s">
        <v>43</v>
      </c>
      <c r="G2978" s="18" t="n">
        <v>0</v>
      </c>
      <c r="H2978" s="16" t="n">
        <v>0.4</v>
      </c>
      <c r="I2978" s="18" t="n">
        <v>1</v>
      </c>
      <c r="J2978" s="19" t="n">
        <v>2.0325</v>
      </c>
      <c r="K2978" s="19" t="n">
        <v>2.0325</v>
      </c>
      <c r="L2978" s="19" t="n">
        <v>2.0325</v>
      </c>
      <c r="M2978" s="19" t="n">
        <f aca="false">IF(J2978&gt;0,J2978,K2978)*E2978</f>
        <v>2.0325</v>
      </c>
      <c r="N2978" s="20"/>
      <c r="O2978" s="21" t="str">
        <f aca="false">IF(R2978="","",ROUND(R2978*(1-Premissas!$B$4),4))</f>
        <v/>
      </c>
      <c r="P2978" s="22"/>
      <c r="Q2978" s="22"/>
      <c r="R2978" s="23"/>
      <c r="S2978" s="24"/>
      <c r="T2978" s="24"/>
      <c r="U2978" s="25"/>
      <c r="V2978" s="19" t="str">
        <f aca="false">IF(COUNT(N2978:Q2978)=0,"",MIN(N2978:Q2978))</f>
        <v/>
      </c>
      <c r="W2978" s="16" t="str">
        <f aca="false">IF(V2978="","",INDEX($N$4:$Q$4,MATCH(V2978,N2978:Q2978,0)))</f>
        <v/>
      </c>
      <c r="X2978" s="19" t="str">
        <f aca="false">IF(COUNT(N2978:Q2978)&lt;2,"",SMALL(N2978:Q2978,2))</f>
        <v/>
      </c>
      <c r="Y2978" s="26" t="str">
        <f aca="false">IF(OR(V2978="",M2978=0),"",V2978/M2978-1)</f>
        <v/>
      </c>
      <c r="Z2978" s="26" t="str">
        <f aca="false">IF(OR(V2978="",L2978=""),"",V2978/(L2978*E2978)-1)</f>
        <v/>
      </c>
      <c r="AA2978" s="16" t="str">
        <f aca="false">IF(V2978="","SEM OFERTA",IF(OR(Y2978&gt;Premissas!$B$11,Y2978&lt;Premissas!$B$12),"VERIFICAR - UNIDADE/EMBALAGEM",IF(Y2978&gt;Premissas!$B$6,"NÃO COMPRAR - REAJUSTE &gt;5%","COMPRAR")))</f>
        <v>SEM OFERTA</v>
      </c>
      <c r="AB2978" s="18" t="str">
        <f aca="false">IF(W2978="DIMEC",S2978,IF(W2978="MEDCENTRO",U2978,""))</f>
        <v/>
      </c>
      <c r="AC2978" s="18" t="n">
        <f aca="false">IF(AA2978&lt;&gt;"COMPRAR",0,IF(AB2978="",I2978,MIN(I2978,AB2978)))</f>
        <v>0</v>
      </c>
      <c r="AD2978" s="19" t="n">
        <f aca="false">IF(AC2978&gt;0,AC2978*V2978,0)</f>
        <v>0</v>
      </c>
      <c r="AE2978" s="19" t="n">
        <f aca="false">IF(AC2978&gt;0,(M2978-V2978)*AC2978,0)</f>
        <v>0</v>
      </c>
      <c r="AF2978" s="16" t="str">
        <f aca="false">IF(AA2978&lt;&gt;"COMPRAR","",IF(AB2978="",IF(X2978="","",IF(X2978-V2978&lt;0.01,"EMPATE TÉCNICO","")),IF(AB2978&lt;I2978,"ESTOQUE INSUFICIENTE",IF(X2978="","",IF(X2978-V2978&lt;0.01,"EMPATE TÉCNICO","")))))</f>
        <v/>
      </c>
      <c r="AG2978" s="16" t="s">
        <v>547</v>
      </c>
      <c r="AH2978" s="16" t="s">
        <v>528</v>
      </c>
    </row>
    <row r="2979" customFormat="false" ht="15" hidden="false" customHeight="false" outlineLevel="0" collapsed="false">
      <c r="A2979" s="16" t="s">
        <v>9298</v>
      </c>
      <c r="B2979" s="17" t="s">
        <v>9299</v>
      </c>
      <c r="C2979" s="16" t="s">
        <v>9300</v>
      </c>
      <c r="D2979" s="16" t="s">
        <v>498</v>
      </c>
      <c r="E2979" s="18" t="n">
        <v>1</v>
      </c>
      <c r="F2979" s="16" t="s">
        <v>43</v>
      </c>
      <c r="G2979" s="18" t="n">
        <v>0</v>
      </c>
      <c r="H2979" s="16" t="n">
        <v>0.8</v>
      </c>
      <c r="I2979" s="18" t="n">
        <v>3</v>
      </c>
      <c r="J2979" s="19" t="n">
        <v>2.65</v>
      </c>
      <c r="K2979" s="19" t="n">
        <v>2.65</v>
      </c>
      <c r="L2979" s="19" t="n">
        <v>2.65</v>
      </c>
      <c r="M2979" s="19" t="n">
        <f aca="false">IF(J2979&gt;0,J2979,K2979)*E2979</f>
        <v>2.65</v>
      </c>
      <c r="N2979" s="20"/>
      <c r="O2979" s="21" t="str">
        <f aca="false">IF(R2979="","",ROUND(R2979*(1-Premissas!$B$4),4))</f>
        <v/>
      </c>
      <c r="P2979" s="22"/>
      <c r="Q2979" s="22"/>
      <c r="R2979" s="23"/>
      <c r="S2979" s="24"/>
      <c r="T2979" s="24"/>
      <c r="U2979" s="25"/>
      <c r="V2979" s="19" t="str">
        <f aca="false">IF(COUNT(N2979:Q2979)=0,"",MIN(N2979:Q2979))</f>
        <v/>
      </c>
      <c r="W2979" s="16" t="str">
        <f aca="false">IF(V2979="","",INDEX($N$4:$Q$4,MATCH(V2979,N2979:Q2979,0)))</f>
        <v/>
      </c>
      <c r="X2979" s="19" t="str">
        <f aca="false">IF(COUNT(N2979:Q2979)&lt;2,"",SMALL(N2979:Q2979,2))</f>
        <v/>
      </c>
      <c r="Y2979" s="26" t="str">
        <f aca="false">IF(OR(V2979="",M2979=0),"",V2979/M2979-1)</f>
        <v/>
      </c>
      <c r="Z2979" s="26" t="str">
        <f aca="false">IF(OR(V2979="",L2979=""),"",V2979/(L2979*E2979)-1)</f>
        <v/>
      </c>
      <c r="AA2979" s="16" t="str">
        <f aca="false">IF(V2979="","SEM OFERTA",IF(OR(Y2979&gt;Premissas!$B$11,Y2979&lt;Premissas!$B$12),"VERIFICAR - UNIDADE/EMBALAGEM",IF(Y2979&gt;Premissas!$B$6,"NÃO COMPRAR - REAJUSTE &gt;5%","COMPRAR")))</f>
        <v>SEM OFERTA</v>
      </c>
      <c r="AB2979" s="18" t="str">
        <f aca="false">IF(W2979="DIMEC",S2979,IF(W2979="MEDCENTRO",U2979,""))</f>
        <v/>
      </c>
      <c r="AC2979" s="18" t="n">
        <f aca="false">IF(AA2979&lt;&gt;"COMPRAR",0,IF(AB2979="",I2979,MIN(I2979,AB2979)))</f>
        <v>0</v>
      </c>
      <c r="AD2979" s="19" t="n">
        <f aca="false">IF(AC2979&gt;0,AC2979*V2979,0)</f>
        <v>0</v>
      </c>
      <c r="AE2979" s="19" t="n">
        <f aca="false">IF(AC2979&gt;0,(M2979-V2979)*AC2979,0)</f>
        <v>0</v>
      </c>
      <c r="AF2979" s="16" t="str">
        <f aca="false">IF(AA2979&lt;&gt;"COMPRAR","",IF(AB2979="",IF(X2979="","",IF(X2979-V2979&lt;0.01,"EMPATE TÉCNICO","")),IF(AB2979&lt;I2979,"ESTOQUE INSUFICIENTE",IF(X2979="","",IF(X2979-V2979&lt;0.01,"EMPATE TÉCNICO","")))))</f>
        <v/>
      </c>
      <c r="AG2979" s="16" t="s">
        <v>304</v>
      </c>
      <c r="AH2979" s="16" t="s">
        <v>528</v>
      </c>
    </row>
    <row r="2980" customFormat="false" ht="15" hidden="false" customHeight="false" outlineLevel="0" collapsed="false">
      <c r="A2980" s="16" t="s">
        <v>9301</v>
      </c>
      <c r="B2980" s="17" t="s">
        <v>9302</v>
      </c>
      <c r="C2980" s="16" t="s">
        <v>9303</v>
      </c>
      <c r="D2980" s="16" t="s">
        <v>762</v>
      </c>
      <c r="E2980" s="18" t="n">
        <v>1</v>
      </c>
      <c r="F2980" s="16" t="s">
        <v>43</v>
      </c>
      <c r="G2980" s="18" t="n">
        <v>0</v>
      </c>
      <c r="H2980" s="16" t="n">
        <v>1.6</v>
      </c>
      <c r="I2980" s="18" t="n">
        <v>5</v>
      </c>
      <c r="J2980" s="19" t="n">
        <v>0</v>
      </c>
      <c r="K2980" s="19" t="n">
        <v>1.99</v>
      </c>
      <c r="L2980" s="19"/>
      <c r="M2980" s="19" t="n">
        <f aca="false">IF(J2980&gt;0,J2980,K2980)*E2980</f>
        <v>1.99</v>
      </c>
      <c r="N2980" s="20"/>
      <c r="O2980" s="21" t="str">
        <f aca="false">IF(R2980="","",ROUND(R2980*(1-Premissas!$B$4),4))</f>
        <v/>
      </c>
      <c r="P2980" s="22"/>
      <c r="Q2980" s="22"/>
      <c r="R2980" s="23"/>
      <c r="S2980" s="24"/>
      <c r="T2980" s="24"/>
      <c r="U2980" s="25"/>
      <c r="V2980" s="19" t="str">
        <f aca="false">IF(COUNT(N2980:Q2980)=0,"",MIN(N2980:Q2980))</f>
        <v/>
      </c>
      <c r="W2980" s="16" t="str">
        <f aca="false">IF(V2980="","",INDEX($N$4:$Q$4,MATCH(V2980,N2980:Q2980,0)))</f>
        <v/>
      </c>
      <c r="X2980" s="19" t="str">
        <f aca="false">IF(COUNT(N2980:Q2980)&lt;2,"",SMALL(N2980:Q2980,2))</f>
        <v/>
      </c>
      <c r="Y2980" s="26" t="str">
        <f aca="false">IF(OR(V2980="",M2980=0),"",V2980/M2980-1)</f>
        <v/>
      </c>
      <c r="Z2980" s="26" t="str">
        <f aca="false">IF(OR(V2980="",L2980=""),"",V2980/(L2980*E2980)-1)</f>
        <v/>
      </c>
      <c r="AA2980" s="16" t="str">
        <f aca="false">IF(V2980="","SEM OFERTA",IF(OR(Y2980&gt;Premissas!$B$11,Y2980&lt;Premissas!$B$12),"VERIFICAR - UNIDADE/EMBALAGEM",IF(Y2980&gt;Premissas!$B$6,"NÃO COMPRAR - REAJUSTE &gt;5%","COMPRAR")))</f>
        <v>SEM OFERTA</v>
      </c>
      <c r="AB2980" s="18" t="str">
        <f aca="false">IF(W2980="DIMEC",S2980,IF(W2980="MEDCENTRO",U2980,""))</f>
        <v/>
      </c>
      <c r="AC2980" s="18" t="n">
        <f aca="false">IF(AA2980&lt;&gt;"COMPRAR",0,IF(AB2980="",I2980,MIN(I2980,AB2980)))</f>
        <v>0</v>
      </c>
      <c r="AD2980" s="19" t="n">
        <f aca="false">IF(AC2980&gt;0,AC2980*V2980,0)</f>
        <v>0</v>
      </c>
      <c r="AE2980" s="19" t="n">
        <f aca="false">IF(AC2980&gt;0,(M2980-V2980)*AC2980,0)</f>
        <v>0</v>
      </c>
      <c r="AF2980" s="16" t="str">
        <f aca="false">IF(AA2980&lt;&gt;"COMPRAR","",IF(AB2980="",IF(X2980="","",IF(X2980-V2980&lt;0.01,"EMPATE TÉCNICO","")),IF(AB2980&lt;I2980,"ESTOQUE INSUFICIENTE",IF(X2980="","",IF(X2980-V2980&lt;0.01,"EMPATE TÉCNICO","")))))</f>
        <v/>
      </c>
      <c r="AG2980" s="16" t="s">
        <v>763</v>
      </c>
      <c r="AH2980" s="16" t="s">
        <v>528</v>
      </c>
    </row>
    <row r="2981" customFormat="false" ht="15" hidden="false" customHeight="false" outlineLevel="0" collapsed="false">
      <c r="A2981" s="16" t="s">
        <v>9304</v>
      </c>
      <c r="B2981" s="17" t="s">
        <v>9305</v>
      </c>
      <c r="C2981" s="16" t="s">
        <v>9306</v>
      </c>
      <c r="D2981" s="16" t="s">
        <v>8717</v>
      </c>
      <c r="E2981" s="18" t="n">
        <v>1</v>
      </c>
      <c r="F2981" s="16" t="s">
        <v>43</v>
      </c>
      <c r="G2981" s="18" t="n">
        <v>4</v>
      </c>
      <c r="H2981" s="16" t="n">
        <v>7.5</v>
      </c>
      <c r="I2981" s="18" t="n">
        <v>16</v>
      </c>
      <c r="J2981" s="19" t="n">
        <v>0</v>
      </c>
      <c r="K2981" s="19" t="n">
        <v>3.35</v>
      </c>
      <c r="L2981" s="19"/>
      <c r="M2981" s="19" t="n">
        <f aca="false">IF(J2981&gt;0,J2981,K2981)*E2981</f>
        <v>3.35</v>
      </c>
      <c r="N2981" s="20"/>
      <c r="O2981" s="21" t="str">
        <f aca="false">IF(R2981="","",ROUND(R2981*(1-Premissas!$B$4),4))</f>
        <v/>
      </c>
      <c r="P2981" s="22"/>
      <c r="Q2981" s="22"/>
      <c r="R2981" s="23"/>
      <c r="S2981" s="24"/>
      <c r="T2981" s="24"/>
      <c r="U2981" s="25"/>
      <c r="V2981" s="19" t="str">
        <f aca="false">IF(COUNT(N2981:Q2981)=0,"",MIN(N2981:Q2981))</f>
        <v/>
      </c>
      <c r="W2981" s="16" t="str">
        <f aca="false">IF(V2981="","",INDEX($N$4:$Q$4,MATCH(V2981,N2981:Q2981,0)))</f>
        <v/>
      </c>
      <c r="X2981" s="19" t="str">
        <f aca="false">IF(COUNT(N2981:Q2981)&lt;2,"",SMALL(N2981:Q2981,2))</f>
        <v/>
      </c>
      <c r="Y2981" s="26" t="str">
        <f aca="false">IF(OR(V2981="",M2981=0),"",V2981/M2981-1)</f>
        <v/>
      </c>
      <c r="Z2981" s="26" t="str">
        <f aca="false">IF(OR(V2981="",L2981=""),"",V2981/(L2981*E2981)-1)</f>
        <v/>
      </c>
      <c r="AA2981" s="16" t="str">
        <f aca="false">IF(V2981="","SEM OFERTA",IF(OR(Y2981&gt;Premissas!$B$11,Y2981&lt;Premissas!$B$12),"VERIFICAR - UNIDADE/EMBALAGEM",IF(Y2981&gt;Premissas!$B$6,"NÃO COMPRAR - REAJUSTE &gt;5%","COMPRAR")))</f>
        <v>SEM OFERTA</v>
      </c>
      <c r="AB2981" s="18" t="str">
        <f aca="false">IF(W2981="DIMEC",S2981,IF(W2981="MEDCENTRO",U2981,""))</f>
        <v/>
      </c>
      <c r="AC2981" s="18" t="n">
        <f aca="false">IF(AA2981&lt;&gt;"COMPRAR",0,IF(AB2981="",I2981,MIN(I2981,AB2981)))</f>
        <v>0</v>
      </c>
      <c r="AD2981" s="19" t="n">
        <f aca="false">IF(AC2981&gt;0,AC2981*V2981,0)</f>
        <v>0</v>
      </c>
      <c r="AE2981" s="19" t="n">
        <f aca="false">IF(AC2981&gt;0,(M2981-V2981)*AC2981,0)</f>
        <v>0</v>
      </c>
      <c r="AF2981" s="16" t="str">
        <f aca="false">IF(AA2981&lt;&gt;"COMPRAR","",IF(AB2981="",IF(X2981="","",IF(X2981-V2981&lt;0.01,"EMPATE TÉCNICO","")),IF(AB2981&lt;I2981,"ESTOQUE INSUFICIENTE",IF(X2981="","",IF(X2981-V2981&lt;0.01,"EMPATE TÉCNICO","")))))</f>
        <v/>
      </c>
      <c r="AG2981" s="16"/>
      <c r="AH2981" s="16" t="s">
        <v>528</v>
      </c>
    </row>
    <row r="2982" customFormat="false" ht="15" hidden="false" customHeight="false" outlineLevel="0" collapsed="false">
      <c r="A2982" s="16" t="s">
        <v>9307</v>
      </c>
      <c r="B2982" s="17" t="s">
        <v>9308</v>
      </c>
      <c r="C2982" s="16" t="s">
        <v>1158</v>
      </c>
      <c r="D2982" s="16" t="s">
        <v>546</v>
      </c>
      <c r="E2982" s="18" t="n">
        <v>1</v>
      </c>
      <c r="F2982" s="16" t="s">
        <v>42</v>
      </c>
      <c r="G2982" s="18" t="n">
        <v>0</v>
      </c>
      <c r="H2982" s="16" t="n">
        <v>0.1</v>
      </c>
      <c r="I2982" s="18" t="n">
        <v>1</v>
      </c>
      <c r="J2982" s="19" t="n">
        <v>62.94</v>
      </c>
      <c r="K2982" s="19" t="n">
        <v>62.94</v>
      </c>
      <c r="L2982" s="19" t="n">
        <v>62.94</v>
      </c>
      <c r="M2982" s="19" t="n">
        <f aca="false">IF(J2982&gt;0,J2982,K2982)*E2982</f>
        <v>62.94</v>
      </c>
      <c r="N2982" s="20"/>
      <c r="O2982" s="21" t="str">
        <f aca="false">IF(R2982="","",ROUND(R2982*(1-Premissas!$B$4),4))</f>
        <v/>
      </c>
      <c r="P2982" s="22"/>
      <c r="Q2982" s="22"/>
      <c r="R2982" s="23"/>
      <c r="S2982" s="24"/>
      <c r="T2982" s="24"/>
      <c r="U2982" s="25"/>
      <c r="V2982" s="19" t="str">
        <f aca="false">IF(COUNT(N2982:Q2982)=0,"",MIN(N2982:Q2982))</f>
        <v/>
      </c>
      <c r="W2982" s="16" t="str">
        <f aca="false">IF(V2982="","",INDEX($N$4:$Q$4,MATCH(V2982,N2982:Q2982,0)))</f>
        <v/>
      </c>
      <c r="X2982" s="19" t="str">
        <f aca="false">IF(COUNT(N2982:Q2982)&lt;2,"",SMALL(N2982:Q2982,2))</f>
        <v/>
      </c>
      <c r="Y2982" s="26" t="str">
        <f aca="false">IF(OR(V2982="",M2982=0),"",V2982/M2982-1)</f>
        <v/>
      </c>
      <c r="Z2982" s="26" t="str">
        <f aca="false">IF(OR(V2982="",L2982=""),"",V2982/(L2982*E2982)-1)</f>
        <v/>
      </c>
      <c r="AA2982" s="16" t="str">
        <f aca="false">IF(V2982="","SEM OFERTA",IF(OR(Y2982&gt;Premissas!$B$11,Y2982&lt;Premissas!$B$12),"VERIFICAR - UNIDADE/EMBALAGEM",IF(Y2982&gt;Premissas!$B$6,"NÃO COMPRAR - REAJUSTE &gt;5%","COMPRAR")))</f>
        <v>SEM OFERTA</v>
      </c>
      <c r="AB2982" s="18" t="str">
        <f aca="false">IF(W2982="DIMEC",S2982,IF(W2982="MEDCENTRO",U2982,""))</f>
        <v/>
      </c>
      <c r="AC2982" s="18" t="n">
        <f aca="false">IF(AA2982&lt;&gt;"COMPRAR",0,IF(AB2982="",I2982,MIN(I2982,AB2982)))</f>
        <v>0</v>
      </c>
      <c r="AD2982" s="19" t="n">
        <f aca="false">IF(AC2982&gt;0,AC2982*V2982,0)</f>
        <v>0</v>
      </c>
      <c r="AE2982" s="19" t="n">
        <f aca="false">IF(AC2982&gt;0,(M2982-V2982)*AC2982,0)</f>
        <v>0</v>
      </c>
      <c r="AF2982" s="16" t="str">
        <f aca="false">IF(AA2982&lt;&gt;"COMPRAR","",IF(AB2982="",IF(X2982="","",IF(X2982-V2982&lt;0.01,"EMPATE TÉCNICO","")),IF(AB2982&lt;I2982,"ESTOQUE INSUFICIENTE",IF(X2982="","",IF(X2982-V2982&lt;0.01,"EMPATE TÉCNICO","")))))</f>
        <v/>
      </c>
      <c r="AG2982" s="16" t="s">
        <v>547</v>
      </c>
      <c r="AH2982" s="16" t="s">
        <v>528</v>
      </c>
    </row>
    <row r="2983" customFormat="false" ht="15" hidden="false" customHeight="false" outlineLevel="0" collapsed="false">
      <c r="A2983" s="16" t="s">
        <v>9309</v>
      </c>
      <c r="B2983" s="17" t="s">
        <v>9310</v>
      </c>
      <c r="C2983" s="16" t="s">
        <v>9311</v>
      </c>
      <c r="D2983" s="16" t="s">
        <v>417</v>
      </c>
      <c r="E2983" s="18" t="n">
        <v>1</v>
      </c>
      <c r="F2983" s="16" t="s">
        <v>42</v>
      </c>
      <c r="G2983" s="18" t="n">
        <v>2</v>
      </c>
      <c r="H2983" s="16" t="n">
        <v>0.9</v>
      </c>
      <c r="I2983" s="18" t="n">
        <v>1</v>
      </c>
      <c r="J2983" s="19" t="n">
        <v>22.49</v>
      </c>
      <c r="K2983" s="19" t="n">
        <v>22.49</v>
      </c>
      <c r="L2983" s="19" t="n">
        <v>18.245</v>
      </c>
      <c r="M2983" s="19" t="n">
        <f aca="false">IF(J2983&gt;0,J2983,K2983)*E2983</f>
        <v>22.49</v>
      </c>
      <c r="N2983" s="20"/>
      <c r="O2983" s="21" t="str">
        <f aca="false">IF(R2983="","",ROUND(R2983*(1-Premissas!$B$4),4))</f>
        <v/>
      </c>
      <c r="P2983" s="22"/>
      <c r="Q2983" s="22"/>
      <c r="R2983" s="23"/>
      <c r="S2983" s="24"/>
      <c r="T2983" s="24"/>
      <c r="U2983" s="25"/>
      <c r="V2983" s="19" t="str">
        <f aca="false">IF(COUNT(N2983:Q2983)=0,"",MIN(N2983:Q2983))</f>
        <v/>
      </c>
      <c r="W2983" s="16" t="str">
        <f aca="false">IF(V2983="","",INDEX($N$4:$Q$4,MATCH(V2983,N2983:Q2983,0)))</f>
        <v/>
      </c>
      <c r="X2983" s="19" t="str">
        <f aca="false">IF(COUNT(N2983:Q2983)&lt;2,"",SMALL(N2983:Q2983,2))</f>
        <v/>
      </c>
      <c r="Y2983" s="26" t="str">
        <f aca="false">IF(OR(V2983="",M2983=0),"",V2983/M2983-1)</f>
        <v/>
      </c>
      <c r="Z2983" s="26" t="str">
        <f aca="false">IF(OR(V2983="",L2983=""),"",V2983/(L2983*E2983)-1)</f>
        <v/>
      </c>
      <c r="AA2983" s="16" t="str">
        <f aca="false">IF(V2983="","SEM OFERTA",IF(OR(Y2983&gt;Premissas!$B$11,Y2983&lt;Premissas!$B$12),"VERIFICAR - UNIDADE/EMBALAGEM",IF(Y2983&gt;Premissas!$B$6,"NÃO COMPRAR - REAJUSTE &gt;5%","COMPRAR")))</f>
        <v>SEM OFERTA</v>
      </c>
      <c r="AB2983" s="18" t="str">
        <f aca="false">IF(W2983="DIMEC",S2983,IF(W2983="MEDCENTRO",U2983,""))</f>
        <v/>
      </c>
      <c r="AC2983" s="18" t="n">
        <f aca="false">IF(AA2983&lt;&gt;"COMPRAR",0,IF(AB2983="",I2983,MIN(I2983,AB2983)))</f>
        <v>0</v>
      </c>
      <c r="AD2983" s="19" t="n">
        <f aca="false">IF(AC2983&gt;0,AC2983*V2983,0)</f>
        <v>0</v>
      </c>
      <c r="AE2983" s="19" t="n">
        <f aca="false">IF(AC2983&gt;0,(M2983-V2983)*AC2983,0)</f>
        <v>0</v>
      </c>
      <c r="AF2983" s="16" t="str">
        <f aca="false">IF(AA2983&lt;&gt;"COMPRAR","",IF(AB2983="",IF(X2983="","",IF(X2983-V2983&lt;0.01,"EMPATE TÉCNICO","")),IF(AB2983&lt;I2983,"ESTOQUE INSUFICIENTE",IF(X2983="","",IF(X2983-V2983&lt;0.01,"EMPATE TÉCNICO","")))))</f>
        <v/>
      </c>
      <c r="AG2983" s="16" t="s">
        <v>418</v>
      </c>
      <c r="AH2983" s="16" t="s">
        <v>528</v>
      </c>
    </row>
    <row r="2984" customFormat="false" ht="15" hidden="false" customHeight="false" outlineLevel="0" collapsed="false">
      <c r="A2984" s="16" t="s">
        <v>9312</v>
      </c>
      <c r="B2984" s="17" t="s">
        <v>9313</v>
      </c>
      <c r="C2984" s="16" t="s">
        <v>9314</v>
      </c>
      <c r="D2984" s="16" t="s">
        <v>621</v>
      </c>
      <c r="E2984" s="18" t="n">
        <v>1</v>
      </c>
      <c r="F2984" s="16" t="s">
        <v>43</v>
      </c>
      <c r="G2984" s="18" t="n">
        <v>0</v>
      </c>
      <c r="H2984" s="16" t="n">
        <v>0.3</v>
      </c>
      <c r="I2984" s="18" t="n">
        <v>1</v>
      </c>
      <c r="J2984" s="19" t="n">
        <v>22.83</v>
      </c>
      <c r="K2984" s="19" t="n">
        <v>22.83</v>
      </c>
      <c r="L2984" s="19" t="n">
        <v>22.83</v>
      </c>
      <c r="M2984" s="19" t="n">
        <f aca="false">IF(J2984&gt;0,J2984,K2984)*E2984</f>
        <v>22.83</v>
      </c>
      <c r="N2984" s="20"/>
      <c r="O2984" s="21" t="str">
        <f aca="false">IF(R2984="","",ROUND(R2984*(1-Premissas!$B$4),4))</f>
        <v/>
      </c>
      <c r="P2984" s="22"/>
      <c r="Q2984" s="22"/>
      <c r="R2984" s="23"/>
      <c r="S2984" s="24"/>
      <c r="T2984" s="24"/>
      <c r="U2984" s="25"/>
      <c r="V2984" s="19" t="str">
        <f aca="false">IF(COUNT(N2984:Q2984)=0,"",MIN(N2984:Q2984))</f>
        <v/>
      </c>
      <c r="W2984" s="16" t="str">
        <f aca="false">IF(V2984="","",INDEX($N$4:$Q$4,MATCH(V2984,N2984:Q2984,0)))</f>
        <v/>
      </c>
      <c r="X2984" s="19" t="str">
        <f aca="false">IF(COUNT(N2984:Q2984)&lt;2,"",SMALL(N2984:Q2984,2))</f>
        <v/>
      </c>
      <c r="Y2984" s="26" t="str">
        <f aca="false">IF(OR(V2984="",M2984=0),"",V2984/M2984-1)</f>
        <v/>
      </c>
      <c r="Z2984" s="26" t="str">
        <f aca="false">IF(OR(V2984="",L2984=""),"",V2984/(L2984*E2984)-1)</f>
        <v/>
      </c>
      <c r="AA2984" s="16" t="str">
        <f aca="false">IF(V2984="","SEM OFERTA",IF(OR(Y2984&gt;Premissas!$B$11,Y2984&lt;Premissas!$B$12),"VERIFICAR - UNIDADE/EMBALAGEM",IF(Y2984&gt;Premissas!$B$6,"NÃO COMPRAR - REAJUSTE &gt;5%","COMPRAR")))</f>
        <v>SEM OFERTA</v>
      </c>
      <c r="AB2984" s="18" t="str">
        <f aca="false">IF(W2984="DIMEC",S2984,IF(W2984="MEDCENTRO",U2984,""))</f>
        <v/>
      </c>
      <c r="AC2984" s="18" t="n">
        <f aca="false">IF(AA2984&lt;&gt;"COMPRAR",0,IF(AB2984="",I2984,MIN(I2984,AB2984)))</f>
        <v>0</v>
      </c>
      <c r="AD2984" s="19" t="n">
        <f aca="false">IF(AC2984&gt;0,AC2984*V2984,0)</f>
        <v>0</v>
      </c>
      <c r="AE2984" s="19" t="n">
        <f aca="false">IF(AC2984&gt;0,(M2984-V2984)*AC2984,0)</f>
        <v>0</v>
      </c>
      <c r="AF2984" s="16" t="str">
        <f aca="false">IF(AA2984&lt;&gt;"COMPRAR","",IF(AB2984="",IF(X2984="","",IF(X2984-V2984&lt;0.01,"EMPATE TÉCNICO","")),IF(AB2984&lt;I2984,"ESTOQUE INSUFICIENTE",IF(X2984="","",IF(X2984-V2984&lt;0.01,"EMPATE TÉCNICO","")))))</f>
        <v/>
      </c>
      <c r="AG2984" s="16" t="s">
        <v>547</v>
      </c>
      <c r="AH2984" s="16" t="s">
        <v>528</v>
      </c>
    </row>
    <row r="2985" customFormat="false" ht="15" hidden="false" customHeight="false" outlineLevel="0" collapsed="false">
      <c r="A2985" s="16" t="s">
        <v>9315</v>
      </c>
      <c r="B2985" s="17" t="s">
        <v>9316</v>
      </c>
      <c r="C2985" s="16" t="s">
        <v>1170</v>
      </c>
      <c r="D2985" s="16" t="s">
        <v>417</v>
      </c>
      <c r="E2985" s="18" t="n">
        <v>1</v>
      </c>
      <c r="F2985" s="16" t="s">
        <v>42</v>
      </c>
      <c r="G2985" s="18" t="n">
        <v>7</v>
      </c>
      <c r="H2985" s="16" t="n">
        <v>3.8</v>
      </c>
      <c r="I2985" s="18" t="n">
        <v>3</v>
      </c>
      <c r="J2985" s="19" t="n">
        <v>8.31666666666667</v>
      </c>
      <c r="K2985" s="19" t="n">
        <v>8.31666666666667</v>
      </c>
      <c r="L2985" s="19" t="n">
        <v>8.315</v>
      </c>
      <c r="M2985" s="19" t="n">
        <f aca="false">IF(J2985&gt;0,J2985,K2985)*E2985</f>
        <v>8.31666666666667</v>
      </c>
      <c r="N2985" s="20"/>
      <c r="O2985" s="21" t="str">
        <f aca="false">IF(R2985="","",ROUND(R2985*(1-Premissas!$B$4),4))</f>
        <v/>
      </c>
      <c r="P2985" s="22"/>
      <c r="Q2985" s="22"/>
      <c r="R2985" s="23"/>
      <c r="S2985" s="24"/>
      <c r="T2985" s="24"/>
      <c r="U2985" s="25"/>
      <c r="V2985" s="19" t="str">
        <f aca="false">IF(COUNT(N2985:Q2985)=0,"",MIN(N2985:Q2985))</f>
        <v/>
      </c>
      <c r="W2985" s="16" t="str">
        <f aca="false">IF(V2985="","",INDEX($N$4:$Q$4,MATCH(V2985,N2985:Q2985,0)))</f>
        <v/>
      </c>
      <c r="X2985" s="19" t="str">
        <f aca="false">IF(COUNT(N2985:Q2985)&lt;2,"",SMALL(N2985:Q2985,2))</f>
        <v/>
      </c>
      <c r="Y2985" s="26" t="str">
        <f aca="false">IF(OR(V2985="",M2985=0),"",V2985/M2985-1)</f>
        <v/>
      </c>
      <c r="Z2985" s="26" t="str">
        <f aca="false">IF(OR(V2985="",L2985=""),"",V2985/(L2985*E2985)-1)</f>
        <v/>
      </c>
      <c r="AA2985" s="16" t="str">
        <f aca="false">IF(V2985="","SEM OFERTA",IF(OR(Y2985&gt;Premissas!$B$11,Y2985&lt;Premissas!$B$12),"VERIFICAR - UNIDADE/EMBALAGEM",IF(Y2985&gt;Premissas!$B$6,"NÃO COMPRAR - REAJUSTE &gt;5%","COMPRAR")))</f>
        <v>SEM OFERTA</v>
      </c>
      <c r="AB2985" s="18" t="str">
        <f aca="false">IF(W2985="DIMEC",S2985,IF(W2985="MEDCENTRO",U2985,""))</f>
        <v/>
      </c>
      <c r="AC2985" s="18" t="n">
        <f aca="false">IF(AA2985&lt;&gt;"COMPRAR",0,IF(AB2985="",I2985,MIN(I2985,AB2985)))</f>
        <v>0</v>
      </c>
      <c r="AD2985" s="19" t="n">
        <f aca="false">IF(AC2985&gt;0,AC2985*V2985,0)</f>
        <v>0</v>
      </c>
      <c r="AE2985" s="19" t="n">
        <f aca="false">IF(AC2985&gt;0,(M2985-V2985)*AC2985,0)</f>
        <v>0</v>
      </c>
      <c r="AF2985" s="16" t="str">
        <f aca="false">IF(AA2985&lt;&gt;"COMPRAR","",IF(AB2985="",IF(X2985="","",IF(X2985-V2985&lt;0.01,"EMPATE TÉCNICO","")),IF(AB2985&lt;I2985,"ESTOQUE INSUFICIENTE",IF(X2985="","",IF(X2985-V2985&lt;0.01,"EMPATE TÉCNICO","")))))</f>
        <v/>
      </c>
      <c r="AG2985" s="16" t="s">
        <v>418</v>
      </c>
      <c r="AH2985" s="16" t="s">
        <v>528</v>
      </c>
    </row>
    <row r="2986" customFormat="false" ht="15" hidden="false" customHeight="false" outlineLevel="0" collapsed="false">
      <c r="A2986" s="16" t="s">
        <v>9317</v>
      </c>
      <c r="B2986" s="17" t="s">
        <v>9318</v>
      </c>
      <c r="C2986" s="16" t="s">
        <v>1176</v>
      </c>
      <c r="D2986" s="16" t="s">
        <v>546</v>
      </c>
      <c r="E2986" s="18" t="n">
        <v>1</v>
      </c>
      <c r="F2986" s="16" t="s">
        <v>41</v>
      </c>
      <c r="G2986" s="18" t="n">
        <v>20</v>
      </c>
      <c r="H2986" s="16" t="n">
        <v>23.2</v>
      </c>
      <c r="I2986" s="18" t="n">
        <v>40</v>
      </c>
      <c r="J2986" s="19" t="n">
        <v>1.89</v>
      </c>
      <c r="K2986" s="19" t="n">
        <v>1.89</v>
      </c>
      <c r="L2986" s="19" t="n">
        <v>1.37</v>
      </c>
      <c r="M2986" s="19" t="n">
        <f aca="false">IF(J2986&gt;0,J2986,K2986)*E2986</f>
        <v>1.89</v>
      </c>
      <c r="N2986" s="20"/>
      <c r="O2986" s="21" t="str">
        <f aca="false">IF(R2986="","",ROUND(R2986*(1-Premissas!$B$4),4))</f>
        <v/>
      </c>
      <c r="P2986" s="22"/>
      <c r="Q2986" s="22"/>
      <c r="R2986" s="23"/>
      <c r="S2986" s="24"/>
      <c r="T2986" s="24"/>
      <c r="U2986" s="25"/>
      <c r="V2986" s="19" t="str">
        <f aca="false">IF(COUNT(N2986:Q2986)=0,"",MIN(N2986:Q2986))</f>
        <v/>
      </c>
      <c r="W2986" s="16" t="str">
        <f aca="false">IF(V2986="","",INDEX($N$4:$Q$4,MATCH(V2986,N2986:Q2986,0)))</f>
        <v/>
      </c>
      <c r="X2986" s="19" t="str">
        <f aca="false">IF(COUNT(N2986:Q2986)&lt;2,"",SMALL(N2986:Q2986,2))</f>
        <v/>
      </c>
      <c r="Y2986" s="26" t="str">
        <f aca="false">IF(OR(V2986="",M2986=0),"",V2986/M2986-1)</f>
        <v/>
      </c>
      <c r="Z2986" s="26" t="str">
        <f aca="false">IF(OR(V2986="",L2986=""),"",V2986/(L2986*E2986)-1)</f>
        <v/>
      </c>
      <c r="AA2986" s="16" t="str">
        <f aca="false">IF(V2986="","SEM OFERTA",IF(OR(Y2986&gt;Premissas!$B$11,Y2986&lt;Premissas!$B$12),"VERIFICAR - UNIDADE/EMBALAGEM",IF(Y2986&gt;Premissas!$B$6,"NÃO COMPRAR - REAJUSTE &gt;5%","COMPRAR")))</f>
        <v>SEM OFERTA</v>
      </c>
      <c r="AB2986" s="18" t="str">
        <f aca="false">IF(W2986="DIMEC",S2986,IF(W2986="MEDCENTRO",U2986,""))</f>
        <v/>
      </c>
      <c r="AC2986" s="18" t="n">
        <f aca="false">IF(AA2986&lt;&gt;"COMPRAR",0,IF(AB2986="",I2986,MIN(I2986,AB2986)))</f>
        <v>0</v>
      </c>
      <c r="AD2986" s="19" t="n">
        <f aca="false">IF(AC2986&gt;0,AC2986*V2986,0)</f>
        <v>0</v>
      </c>
      <c r="AE2986" s="19" t="n">
        <f aca="false">IF(AC2986&gt;0,(M2986-V2986)*AC2986,0)</f>
        <v>0</v>
      </c>
      <c r="AF2986" s="16" t="str">
        <f aca="false">IF(AA2986&lt;&gt;"COMPRAR","",IF(AB2986="",IF(X2986="","",IF(X2986-V2986&lt;0.01,"EMPATE TÉCNICO","")),IF(AB2986&lt;I2986,"ESTOQUE INSUFICIENTE",IF(X2986="","",IF(X2986-V2986&lt;0.01,"EMPATE TÉCNICO","")))))</f>
        <v/>
      </c>
      <c r="AG2986" s="16" t="s">
        <v>520</v>
      </c>
      <c r="AH2986" s="16" t="s">
        <v>528</v>
      </c>
    </row>
    <row r="2987" customFormat="false" ht="15" hidden="false" customHeight="false" outlineLevel="0" collapsed="false">
      <c r="A2987" s="16" t="s">
        <v>9319</v>
      </c>
      <c r="B2987" s="17" t="s">
        <v>9320</v>
      </c>
      <c r="C2987" s="16" t="s">
        <v>1176</v>
      </c>
      <c r="D2987" s="16" t="s">
        <v>641</v>
      </c>
      <c r="E2987" s="18" t="n">
        <v>1</v>
      </c>
      <c r="F2987" s="16" t="s">
        <v>43</v>
      </c>
      <c r="G2987" s="18" t="n">
        <v>2</v>
      </c>
      <c r="H2987" s="16" t="n">
        <v>3.2</v>
      </c>
      <c r="I2987" s="18" t="n">
        <v>7</v>
      </c>
      <c r="J2987" s="19" t="n">
        <v>3.9725</v>
      </c>
      <c r="K2987" s="19" t="n">
        <v>3.9725</v>
      </c>
      <c r="L2987" s="19" t="n">
        <v>3.97</v>
      </c>
      <c r="M2987" s="19" t="n">
        <f aca="false">IF(J2987&gt;0,J2987,K2987)*E2987</f>
        <v>3.9725</v>
      </c>
      <c r="N2987" s="20"/>
      <c r="O2987" s="21" t="str">
        <f aca="false">IF(R2987="","",ROUND(R2987*(1-Premissas!$B$4),4))</f>
        <v/>
      </c>
      <c r="P2987" s="22"/>
      <c r="Q2987" s="22"/>
      <c r="R2987" s="23"/>
      <c r="S2987" s="24"/>
      <c r="T2987" s="24"/>
      <c r="U2987" s="25"/>
      <c r="V2987" s="19" t="str">
        <f aca="false">IF(COUNT(N2987:Q2987)=0,"",MIN(N2987:Q2987))</f>
        <v/>
      </c>
      <c r="W2987" s="16" t="str">
        <f aca="false">IF(V2987="","",INDEX($N$4:$Q$4,MATCH(V2987,N2987:Q2987,0)))</f>
        <v/>
      </c>
      <c r="X2987" s="19" t="str">
        <f aca="false">IF(COUNT(N2987:Q2987)&lt;2,"",SMALL(N2987:Q2987,2))</f>
        <v/>
      </c>
      <c r="Y2987" s="26" t="str">
        <f aca="false">IF(OR(V2987="",M2987=0),"",V2987/M2987-1)</f>
        <v/>
      </c>
      <c r="Z2987" s="26" t="str">
        <f aca="false">IF(OR(V2987="",L2987=""),"",V2987/(L2987*E2987)-1)</f>
        <v/>
      </c>
      <c r="AA2987" s="16" t="str">
        <f aca="false">IF(V2987="","SEM OFERTA",IF(OR(Y2987&gt;Premissas!$B$11,Y2987&lt;Premissas!$B$12),"VERIFICAR - UNIDADE/EMBALAGEM",IF(Y2987&gt;Premissas!$B$6,"NÃO COMPRAR - REAJUSTE &gt;5%","COMPRAR")))</f>
        <v>SEM OFERTA</v>
      </c>
      <c r="AB2987" s="18" t="str">
        <f aca="false">IF(W2987="DIMEC",S2987,IF(W2987="MEDCENTRO",U2987,""))</f>
        <v/>
      </c>
      <c r="AC2987" s="18" t="n">
        <f aca="false">IF(AA2987&lt;&gt;"COMPRAR",0,IF(AB2987="",I2987,MIN(I2987,AB2987)))</f>
        <v>0</v>
      </c>
      <c r="AD2987" s="19" t="n">
        <f aca="false">IF(AC2987&gt;0,AC2987*V2987,0)</f>
        <v>0</v>
      </c>
      <c r="AE2987" s="19" t="n">
        <f aca="false">IF(AC2987&gt;0,(M2987-V2987)*AC2987,0)</f>
        <v>0</v>
      </c>
      <c r="AF2987" s="16" t="str">
        <f aca="false">IF(AA2987&lt;&gt;"COMPRAR","",IF(AB2987="",IF(X2987="","",IF(X2987-V2987&lt;0.01,"EMPATE TÉCNICO","")),IF(AB2987&lt;I2987,"ESTOQUE INSUFICIENTE",IF(X2987="","",IF(X2987-V2987&lt;0.01,"EMPATE TÉCNICO","")))))</f>
        <v/>
      </c>
      <c r="AG2987" s="16" t="s">
        <v>547</v>
      </c>
      <c r="AH2987" s="16" t="s">
        <v>528</v>
      </c>
    </row>
    <row r="2988" customFormat="false" ht="15" hidden="false" customHeight="false" outlineLevel="0" collapsed="false">
      <c r="A2988" s="16" t="s">
        <v>9321</v>
      </c>
      <c r="B2988" s="17" t="s">
        <v>9322</v>
      </c>
      <c r="C2988" s="16" t="s">
        <v>1176</v>
      </c>
      <c r="D2988" s="16" t="s">
        <v>563</v>
      </c>
      <c r="E2988" s="18" t="n">
        <v>1</v>
      </c>
      <c r="F2988" s="16" t="s">
        <v>41</v>
      </c>
      <c r="G2988" s="18" t="n">
        <v>1</v>
      </c>
      <c r="H2988" s="16" t="n">
        <v>12.9</v>
      </c>
      <c r="I2988" s="18" t="n">
        <v>33</v>
      </c>
      <c r="J2988" s="19" t="n">
        <v>1.77</v>
      </c>
      <c r="K2988" s="19" t="n">
        <v>1.77</v>
      </c>
      <c r="L2988" s="19" t="n">
        <v>1.77</v>
      </c>
      <c r="M2988" s="19" t="n">
        <f aca="false">IF(J2988&gt;0,J2988,K2988)*E2988</f>
        <v>1.77</v>
      </c>
      <c r="N2988" s="20"/>
      <c r="O2988" s="21" t="str">
        <f aca="false">IF(R2988="","",ROUND(R2988*(1-Premissas!$B$4),4))</f>
        <v/>
      </c>
      <c r="P2988" s="22"/>
      <c r="Q2988" s="22"/>
      <c r="R2988" s="23"/>
      <c r="S2988" s="24"/>
      <c r="T2988" s="24"/>
      <c r="U2988" s="25"/>
      <c r="V2988" s="19" t="str">
        <f aca="false">IF(COUNT(N2988:Q2988)=0,"",MIN(N2988:Q2988))</f>
        <v/>
      </c>
      <c r="W2988" s="16" t="str">
        <f aca="false">IF(V2988="","",INDEX($N$4:$Q$4,MATCH(V2988,N2988:Q2988,0)))</f>
        <v/>
      </c>
      <c r="X2988" s="19" t="str">
        <f aca="false">IF(COUNT(N2988:Q2988)&lt;2,"",SMALL(N2988:Q2988,2))</f>
        <v/>
      </c>
      <c r="Y2988" s="26" t="str">
        <f aca="false">IF(OR(V2988="",M2988=0),"",V2988/M2988-1)</f>
        <v/>
      </c>
      <c r="Z2988" s="26" t="str">
        <f aca="false">IF(OR(V2988="",L2988=""),"",V2988/(L2988*E2988)-1)</f>
        <v/>
      </c>
      <c r="AA2988" s="16" t="str">
        <f aca="false">IF(V2988="","SEM OFERTA",IF(OR(Y2988&gt;Premissas!$B$11,Y2988&lt;Premissas!$B$12),"VERIFICAR - UNIDADE/EMBALAGEM",IF(Y2988&gt;Premissas!$B$6,"NÃO COMPRAR - REAJUSTE &gt;5%","COMPRAR")))</f>
        <v>SEM OFERTA</v>
      </c>
      <c r="AB2988" s="18" t="str">
        <f aca="false">IF(W2988="DIMEC",S2988,IF(W2988="MEDCENTRO",U2988,""))</f>
        <v/>
      </c>
      <c r="AC2988" s="18" t="n">
        <f aca="false">IF(AA2988&lt;&gt;"COMPRAR",0,IF(AB2988="",I2988,MIN(I2988,AB2988)))</f>
        <v>0</v>
      </c>
      <c r="AD2988" s="19" t="n">
        <f aca="false">IF(AC2988&gt;0,AC2988*V2988,0)</f>
        <v>0</v>
      </c>
      <c r="AE2988" s="19" t="n">
        <f aca="false">IF(AC2988&gt;0,(M2988-V2988)*AC2988,0)</f>
        <v>0</v>
      </c>
      <c r="AF2988" s="16" t="str">
        <f aca="false">IF(AA2988&lt;&gt;"COMPRAR","",IF(AB2988="",IF(X2988="","",IF(X2988-V2988&lt;0.01,"EMPATE TÉCNICO","")),IF(AB2988&lt;I2988,"ESTOQUE INSUFICIENTE",IF(X2988="","",IF(X2988-V2988&lt;0.01,"EMPATE TÉCNICO","")))))</f>
        <v/>
      </c>
      <c r="AG2988" s="16" t="s">
        <v>564</v>
      </c>
      <c r="AH2988" s="16" t="s">
        <v>528</v>
      </c>
    </row>
    <row r="2989" customFormat="false" ht="15" hidden="false" customHeight="false" outlineLevel="0" collapsed="false">
      <c r="A2989" s="16" t="s">
        <v>9323</v>
      </c>
      <c r="B2989" s="17" t="s">
        <v>9324</v>
      </c>
      <c r="C2989" s="16" t="s">
        <v>9325</v>
      </c>
      <c r="D2989" s="16" t="s">
        <v>762</v>
      </c>
      <c r="E2989" s="18" t="n">
        <v>1</v>
      </c>
      <c r="F2989" s="16" t="s">
        <v>42</v>
      </c>
      <c r="G2989" s="18" t="n">
        <v>10</v>
      </c>
      <c r="H2989" s="16" t="n">
        <v>6.3</v>
      </c>
      <c r="I2989" s="18" t="n">
        <v>7</v>
      </c>
      <c r="J2989" s="19" t="n">
        <v>2.19</v>
      </c>
      <c r="K2989" s="19" t="n">
        <v>2.19</v>
      </c>
      <c r="L2989" s="19" t="n">
        <v>2.19</v>
      </c>
      <c r="M2989" s="19" t="n">
        <f aca="false">IF(J2989&gt;0,J2989,K2989)*E2989</f>
        <v>2.19</v>
      </c>
      <c r="N2989" s="20"/>
      <c r="O2989" s="21" t="str">
        <f aca="false">IF(R2989="","",ROUND(R2989*(1-Premissas!$B$4),4))</f>
        <v/>
      </c>
      <c r="P2989" s="22"/>
      <c r="Q2989" s="22"/>
      <c r="R2989" s="23"/>
      <c r="S2989" s="24"/>
      <c r="T2989" s="24"/>
      <c r="U2989" s="25"/>
      <c r="V2989" s="19" t="str">
        <f aca="false">IF(COUNT(N2989:Q2989)=0,"",MIN(N2989:Q2989))</f>
        <v/>
      </c>
      <c r="W2989" s="16" t="str">
        <f aca="false">IF(V2989="","",INDEX($N$4:$Q$4,MATCH(V2989,N2989:Q2989,0)))</f>
        <v/>
      </c>
      <c r="X2989" s="19" t="str">
        <f aca="false">IF(COUNT(N2989:Q2989)&lt;2,"",SMALL(N2989:Q2989,2))</f>
        <v/>
      </c>
      <c r="Y2989" s="26" t="str">
        <f aca="false">IF(OR(V2989="",M2989=0),"",V2989/M2989-1)</f>
        <v/>
      </c>
      <c r="Z2989" s="26" t="str">
        <f aca="false">IF(OR(V2989="",L2989=""),"",V2989/(L2989*E2989)-1)</f>
        <v/>
      </c>
      <c r="AA2989" s="16" t="str">
        <f aca="false">IF(V2989="","SEM OFERTA",IF(OR(Y2989&gt;Premissas!$B$11,Y2989&lt;Premissas!$B$12),"VERIFICAR - UNIDADE/EMBALAGEM",IF(Y2989&gt;Premissas!$B$6,"NÃO COMPRAR - REAJUSTE &gt;5%","COMPRAR")))</f>
        <v>SEM OFERTA</v>
      </c>
      <c r="AB2989" s="18" t="str">
        <f aca="false">IF(W2989="DIMEC",S2989,IF(W2989="MEDCENTRO",U2989,""))</f>
        <v/>
      </c>
      <c r="AC2989" s="18" t="n">
        <f aca="false">IF(AA2989&lt;&gt;"COMPRAR",0,IF(AB2989="",I2989,MIN(I2989,AB2989)))</f>
        <v>0</v>
      </c>
      <c r="AD2989" s="19" t="n">
        <f aca="false">IF(AC2989&gt;0,AC2989*V2989,0)</f>
        <v>0</v>
      </c>
      <c r="AE2989" s="19" t="n">
        <f aca="false">IF(AC2989&gt;0,(M2989-V2989)*AC2989,0)</f>
        <v>0</v>
      </c>
      <c r="AF2989" s="16" t="str">
        <f aca="false">IF(AA2989&lt;&gt;"COMPRAR","",IF(AB2989="",IF(X2989="","",IF(X2989-V2989&lt;0.01,"EMPATE TÉCNICO","")),IF(AB2989&lt;I2989,"ESTOQUE INSUFICIENTE",IF(X2989="","",IF(X2989-V2989&lt;0.01,"EMPATE TÉCNICO","")))))</f>
        <v/>
      </c>
      <c r="AG2989" s="16" t="s">
        <v>763</v>
      </c>
      <c r="AH2989" s="16" t="s">
        <v>528</v>
      </c>
    </row>
    <row r="2990" customFormat="false" ht="15" hidden="false" customHeight="false" outlineLevel="0" collapsed="false">
      <c r="A2990" s="16" t="s">
        <v>9326</v>
      </c>
      <c r="B2990" s="17" t="s">
        <v>9327</v>
      </c>
      <c r="C2990" s="16" t="s">
        <v>9328</v>
      </c>
      <c r="D2990" s="16" t="s">
        <v>563</v>
      </c>
      <c r="E2990" s="18" t="n">
        <v>1</v>
      </c>
      <c r="F2990" s="16" t="s">
        <v>42</v>
      </c>
      <c r="G2990" s="18" t="n">
        <v>9</v>
      </c>
      <c r="H2990" s="16" t="n">
        <v>6.4</v>
      </c>
      <c r="I2990" s="18" t="n">
        <v>8</v>
      </c>
      <c r="J2990" s="19" t="n">
        <v>7.39</v>
      </c>
      <c r="K2990" s="19" t="n">
        <v>7.39</v>
      </c>
      <c r="L2990" s="19" t="n">
        <v>7.39</v>
      </c>
      <c r="M2990" s="19" t="n">
        <f aca="false">IF(J2990&gt;0,J2990,K2990)*E2990</f>
        <v>7.39</v>
      </c>
      <c r="N2990" s="20"/>
      <c r="O2990" s="21" t="str">
        <f aca="false">IF(R2990="","",ROUND(R2990*(1-Premissas!$B$4),4))</f>
        <v/>
      </c>
      <c r="P2990" s="22"/>
      <c r="Q2990" s="22"/>
      <c r="R2990" s="23"/>
      <c r="S2990" s="24"/>
      <c r="T2990" s="24"/>
      <c r="U2990" s="25"/>
      <c r="V2990" s="19" t="str">
        <f aca="false">IF(COUNT(N2990:Q2990)=0,"",MIN(N2990:Q2990))</f>
        <v/>
      </c>
      <c r="W2990" s="16" t="str">
        <f aca="false">IF(V2990="","",INDEX($N$4:$Q$4,MATCH(V2990,N2990:Q2990,0)))</f>
        <v/>
      </c>
      <c r="X2990" s="19" t="str">
        <f aca="false">IF(COUNT(N2990:Q2990)&lt;2,"",SMALL(N2990:Q2990,2))</f>
        <v/>
      </c>
      <c r="Y2990" s="26" t="str">
        <f aca="false">IF(OR(V2990="",M2990=0),"",V2990/M2990-1)</f>
        <v/>
      </c>
      <c r="Z2990" s="26" t="str">
        <f aca="false">IF(OR(V2990="",L2990=""),"",V2990/(L2990*E2990)-1)</f>
        <v/>
      </c>
      <c r="AA2990" s="16" t="str">
        <f aca="false">IF(V2990="","SEM OFERTA",IF(OR(Y2990&gt;Premissas!$B$11,Y2990&lt;Premissas!$B$12),"VERIFICAR - UNIDADE/EMBALAGEM",IF(Y2990&gt;Premissas!$B$6,"NÃO COMPRAR - REAJUSTE &gt;5%","COMPRAR")))</f>
        <v>SEM OFERTA</v>
      </c>
      <c r="AB2990" s="18" t="str">
        <f aca="false">IF(W2990="DIMEC",S2990,IF(W2990="MEDCENTRO",U2990,""))</f>
        <v/>
      </c>
      <c r="AC2990" s="18" t="n">
        <f aca="false">IF(AA2990&lt;&gt;"COMPRAR",0,IF(AB2990="",I2990,MIN(I2990,AB2990)))</f>
        <v>0</v>
      </c>
      <c r="AD2990" s="19" t="n">
        <f aca="false">IF(AC2990&gt;0,AC2990*V2990,0)</f>
        <v>0</v>
      </c>
      <c r="AE2990" s="19" t="n">
        <f aca="false">IF(AC2990&gt;0,(M2990-V2990)*AC2990,0)</f>
        <v>0</v>
      </c>
      <c r="AF2990" s="16" t="str">
        <f aca="false">IF(AA2990&lt;&gt;"COMPRAR","",IF(AB2990="",IF(X2990="","",IF(X2990-V2990&lt;0.01,"EMPATE TÉCNICO","")),IF(AB2990&lt;I2990,"ESTOQUE INSUFICIENTE",IF(X2990="","",IF(X2990-V2990&lt;0.01,"EMPATE TÉCNICO","")))))</f>
        <v/>
      </c>
      <c r="AG2990" s="16" t="s">
        <v>564</v>
      </c>
      <c r="AH2990" s="16" t="s">
        <v>528</v>
      </c>
    </row>
    <row r="2991" customFormat="false" ht="15" hidden="false" customHeight="false" outlineLevel="0" collapsed="false">
      <c r="A2991" s="16" t="s">
        <v>9329</v>
      </c>
      <c r="B2991" s="17" t="s">
        <v>9330</v>
      </c>
      <c r="C2991" s="16" t="s">
        <v>9331</v>
      </c>
      <c r="D2991" s="16" t="s">
        <v>527</v>
      </c>
      <c r="E2991" s="18" t="n">
        <v>1</v>
      </c>
      <c r="F2991" s="16" t="s">
        <v>41</v>
      </c>
      <c r="G2991" s="18" t="n">
        <v>2</v>
      </c>
      <c r="H2991" s="16" t="n">
        <v>5.9</v>
      </c>
      <c r="I2991" s="18" t="n">
        <v>14</v>
      </c>
      <c r="J2991" s="19" t="n">
        <v>9.878</v>
      </c>
      <c r="K2991" s="19" t="n">
        <v>9.878</v>
      </c>
      <c r="L2991" s="19" t="n">
        <v>9.878</v>
      </c>
      <c r="M2991" s="19" t="n">
        <f aca="false">IF(J2991&gt;0,J2991,K2991)*E2991</f>
        <v>9.878</v>
      </c>
      <c r="N2991" s="20"/>
      <c r="O2991" s="21" t="str">
        <f aca="false">IF(R2991="","",ROUND(R2991*(1-Premissas!$B$4),4))</f>
        <v/>
      </c>
      <c r="P2991" s="22"/>
      <c r="Q2991" s="22"/>
      <c r="R2991" s="23"/>
      <c r="S2991" s="24"/>
      <c r="T2991" s="24"/>
      <c r="U2991" s="25"/>
      <c r="V2991" s="19" t="str">
        <f aca="false">IF(COUNT(N2991:Q2991)=0,"",MIN(N2991:Q2991))</f>
        <v/>
      </c>
      <c r="W2991" s="16" t="str">
        <f aca="false">IF(V2991="","",INDEX($N$4:$Q$4,MATCH(V2991,N2991:Q2991,0)))</f>
        <v/>
      </c>
      <c r="X2991" s="19" t="str">
        <f aca="false">IF(COUNT(N2991:Q2991)&lt;2,"",SMALL(N2991:Q2991,2))</f>
        <v/>
      </c>
      <c r="Y2991" s="26" t="str">
        <f aca="false">IF(OR(V2991="",M2991=0),"",V2991/M2991-1)</f>
        <v/>
      </c>
      <c r="Z2991" s="26" t="str">
        <f aca="false">IF(OR(V2991="",L2991=""),"",V2991/(L2991*E2991)-1)</f>
        <v/>
      </c>
      <c r="AA2991" s="16" t="str">
        <f aca="false">IF(V2991="","SEM OFERTA",IF(OR(Y2991&gt;Premissas!$B$11,Y2991&lt;Premissas!$B$12),"VERIFICAR - UNIDADE/EMBALAGEM",IF(Y2991&gt;Premissas!$B$6,"NÃO COMPRAR - REAJUSTE &gt;5%","COMPRAR")))</f>
        <v>SEM OFERTA</v>
      </c>
      <c r="AB2991" s="18" t="str">
        <f aca="false">IF(W2991="DIMEC",S2991,IF(W2991="MEDCENTRO",U2991,""))</f>
        <v/>
      </c>
      <c r="AC2991" s="18" t="n">
        <f aca="false">IF(AA2991&lt;&gt;"COMPRAR",0,IF(AB2991="",I2991,MIN(I2991,AB2991)))</f>
        <v>0</v>
      </c>
      <c r="AD2991" s="19" t="n">
        <f aca="false">IF(AC2991&gt;0,AC2991*V2991,0)</f>
        <v>0</v>
      </c>
      <c r="AE2991" s="19" t="n">
        <f aca="false">IF(AC2991&gt;0,(M2991-V2991)*AC2991,0)</f>
        <v>0</v>
      </c>
      <c r="AF2991" s="16" t="str">
        <f aca="false">IF(AA2991&lt;&gt;"COMPRAR","",IF(AB2991="",IF(X2991="","",IF(X2991-V2991&lt;0.01,"EMPATE TÉCNICO","")),IF(AB2991&lt;I2991,"ESTOQUE INSUFICIENTE",IF(X2991="","",IF(X2991-V2991&lt;0.01,"EMPATE TÉCNICO","")))))</f>
        <v/>
      </c>
      <c r="AG2991" s="16" t="s">
        <v>547</v>
      </c>
      <c r="AH2991" s="16" t="s">
        <v>528</v>
      </c>
    </row>
    <row r="2992" customFormat="false" ht="15" hidden="false" customHeight="false" outlineLevel="0" collapsed="false">
      <c r="A2992" s="16" t="s">
        <v>9332</v>
      </c>
      <c r="B2992" s="17" t="s">
        <v>9333</v>
      </c>
      <c r="C2992" s="16" t="s">
        <v>9334</v>
      </c>
      <c r="D2992" s="16" t="s">
        <v>546</v>
      </c>
      <c r="E2992" s="18" t="n">
        <v>1</v>
      </c>
      <c r="F2992" s="16" t="s">
        <v>43</v>
      </c>
      <c r="G2992" s="18" t="n">
        <v>0</v>
      </c>
      <c r="H2992" s="16" t="n">
        <v>0.1</v>
      </c>
      <c r="I2992" s="18" t="n">
        <v>1</v>
      </c>
      <c r="J2992" s="19" t="n">
        <v>10.15</v>
      </c>
      <c r="K2992" s="19" t="n">
        <v>10.15</v>
      </c>
      <c r="L2992" s="19" t="n">
        <v>10.15</v>
      </c>
      <c r="M2992" s="19" t="n">
        <f aca="false">IF(J2992&gt;0,J2992,K2992)*E2992</f>
        <v>10.15</v>
      </c>
      <c r="N2992" s="20"/>
      <c r="O2992" s="21" t="str">
        <f aca="false">IF(R2992="","",ROUND(R2992*(1-Premissas!$B$4),4))</f>
        <v/>
      </c>
      <c r="P2992" s="22"/>
      <c r="Q2992" s="22"/>
      <c r="R2992" s="23"/>
      <c r="S2992" s="24"/>
      <c r="T2992" s="24"/>
      <c r="U2992" s="25"/>
      <c r="V2992" s="19" t="str">
        <f aca="false">IF(COUNT(N2992:Q2992)=0,"",MIN(N2992:Q2992))</f>
        <v/>
      </c>
      <c r="W2992" s="16" t="str">
        <f aca="false">IF(V2992="","",INDEX($N$4:$Q$4,MATCH(V2992,N2992:Q2992,0)))</f>
        <v/>
      </c>
      <c r="X2992" s="19" t="str">
        <f aca="false">IF(COUNT(N2992:Q2992)&lt;2,"",SMALL(N2992:Q2992,2))</f>
        <v/>
      </c>
      <c r="Y2992" s="26" t="str">
        <f aca="false">IF(OR(V2992="",M2992=0),"",V2992/M2992-1)</f>
        <v/>
      </c>
      <c r="Z2992" s="26" t="str">
        <f aca="false">IF(OR(V2992="",L2992=""),"",V2992/(L2992*E2992)-1)</f>
        <v/>
      </c>
      <c r="AA2992" s="16" t="str">
        <f aca="false">IF(V2992="","SEM OFERTA",IF(OR(Y2992&gt;Premissas!$B$11,Y2992&lt;Premissas!$B$12),"VERIFICAR - UNIDADE/EMBALAGEM",IF(Y2992&gt;Premissas!$B$6,"NÃO COMPRAR - REAJUSTE &gt;5%","COMPRAR")))</f>
        <v>SEM OFERTA</v>
      </c>
      <c r="AB2992" s="18" t="str">
        <f aca="false">IF(W2992="DIMEC",S2992,IF(W2992="MEDCENTRO",U2992,""))</f>
        <v/>
      </c>
      <c r="AC2992" s="18" t="n">
        <f aca="false">IF(AA2992&lt;&gt;"COMPRAR",0,IF(AB2992="",I2992,MIN(I2992,AB2992)))</f>
        <v>0</v>
      </c>
      <c r="AD2992" s="19" t="n">
        <f aca="false">IF(AC2992&gt;0,AC2992*V2992,0)</f>
        <v>0</v>
      </c>
      <c r="AE2992" s="19" t="n">
        <f aca="false">IF(AC2992&gt;0,(M2992-V2992)*AC2992,0)</f>
        <v>0</v>
      </c>
      <c r="AF2992" s="16" t="str">
        <f aca="false">IF(AA2992&lt;&gt;"COMPRAR","",IF(AB2992="",IF(X2992="","",IF(X2992-V2992&lt;0.01,"EMPATE TÉCNICO","")),IF(AB2992&lt;I2992,"ESTOQUE INSUFICIENTE",IF(X2992="","",IF(X2992-V2992&lt;0.01,"EMPATE TÉCNICO","")))))</f>
        <v/>
      </c>
      <c r="AG2992" s="16" t="s">
        <v>547</v>
      </c>
      <c r="AH2992" s="16" t="s">
        <v>528</v>
      </c>
    </row>
    <row r="2993" customFormat="false" ht="15" hidden="false" customHeight="false" outlineLevel="0" collapsed="false">
      <c r="A2993" s="16" t="s">
        <v>9335</v>
      </c>
      <c r="B2993" s="17" t="s">
        <v>9336</v>
      </c>
      <c r="C2993" s="16" t="s">
        <v>9337</v>
      </c>
      <c r="D2993" s="16" t="s">
        <v>287</v>
      </c>
      <c r="E2993" s="18" t="n">
        <v>1</v>
      </c>
      <c r="F2993" s="16" t="s">
        <v>43</v>
      </c>
      <c r="G2993" s="18" t="n">
        <v>0</v>
      </c>
      <c r="H2993" s="16" t="n">
        <v>0.8</v>
      </c>
      <c r="I2993" s="18" t="n">
        <v>2</v>
      </c>
      <c r="J2993" s="19" t="n">
        <v>17.455</v>
      </c>
      <c r="K2993" s="19" t="n">
        <v>17.455</v>
      </c>
      <c r="L2993" s="19" t="n">
        <v>17.455</v>
      </c>
      <c r="M2993" s="19" t="n">
        <f aca="false">IF(J2993&gt;0,J2993,K2993)*E2993</f>
        <v>17.455</v>
      </c>
      <c r="N2993" s="20"/>
      <c r="O2993" s="21" t="str">
        <f aca="false">IF(R2993="","",ROUND(R2993*(1-Premissas!$B$4),4))</f>
        <v/>
      </c>
      <c r="P2993" s="22"/>
      <c r="Q2993" s="22"/>
      <c r="R2993" s="23"/>
      <c r="S2993" s="24"/>
      <c r="T2993" s="24"/>
      <c r="U2993" s="25"/>
      <c r="V2993" s="19" t="str">
        <f aca="false">IF(COUNT(N2993:Q2993)=0,"",MIN(N2993:Q2993))</f>
        <v/>
      </c>
      <c r="W2993" s="16" t="str">
        <f aca="false">IF(V2993="","",INDEX($N$4:$Q$4,MATCH(V2993,N2993:Q2993,0)))</f>
        <v/>
      </c>
      <c r="X2993" s="19" t="str">
        <f aca="false">IF(COUNT(N2993:Q2993)&lt;2,"",SMALL(N2993:Q2993,2))</f>
        <v/>
      </c>
      <c r="Y2993" s="26" t="str">
        <f aca="false">IF(OR(V2993="",M2993=0),"",V2993/M2993-1)</f>
        <v/>
      </c>
      <c r="Z2993" s="26" t="str">
        <f aca="false">IF(OR(V2993="",L2993=""),"",V2993/(L2993*E2993)-1)</f>
        <v/>
      </c>
      <c r="AA2993" s="16" t="str">
        <f aca="false">IF(V2993="","SEM OFERTA",IF(OR(Y2993&gt;Premissas!$B$11,Y2993&lt;Premissas!$B$12),"VERIFICAR - UNIDADE/EMBALAGEM",IF(Y2993&gt;Premissas!$B$6,"NÃO COMPRAR - REAJUSTE &gt;5%","COMPRAR")))</f>
        <v>SEM OFERTA</v>
      </c>
      <c r="AB2993" s="18" t="str">
        <f aca="false">IF(W2993="DIMEC",S2993,IF(W2993="MEDCENTRO",U2993,""))</f>
        <v/>
      </c>
      <c r="AC2993" s="18" t="n">
        <f aca="false">IF(AA2993&lt;&gt;"COMPRAR",0,IF(AB2993="",I2993,MIN(I2993,AB2993)))</f>
        <v>0</v>
      </c>
      <c r="AD2993" s="19" t="n">
        <f aca="false">IF(AC2993&gt;0,AC2993*V2993,0)</f>
        <v>0</v>
      </c>
      <c r="AE2993" s="19" t="n">
        <f aca="false">IF(AC2993&gt;0,(M2993-V2993)*AC2993,0)</f>
        <v>0</v>
      </c>
      <c r="AF2993" s="16" t="str">
        <f aca="false">IF(AA2993&lt;&gt;"COMPRAR","",IF(AB2993="",IF(X2993="","",IF(X2993-V2993&lt;0.01,"EMPATE TÉCNICO","")),IF(AB2993&lt;I2993,"ESTOQUE INSUFICIENTE",IF(X2993="","",IF(X2993-V2993&lt;0.01,"EMPATE TÉCNICO","")))))</f>
        <v/>
      </c>
      <c r="AG2993" s="16" t="s">
        <v>490</v>
      </c>
      <c r="AH2993" s="16" t="s">
        <v>528</v>
      </c>
    </row>
    <row r="2994" customFormat="false" ht="15" hidden="false" customHeight="false" outlineLevel="0" collapsed="false">
      <c r="A2994" s="16" t="s">
        <v>9338</v>
      </c>
      <c r="B2994" s="17" t="s">
        <v>9339</v>
      </c>
      <c r="C2994" s="16" t="s">
        <v>9340</v>
      </c>
      <c r="D2994" s="16" t="s">
        <v>559</v>
      </c>
      <c r="E2994" s="18" t="n">
        <v>1</v>
      </c>
      <c r="F2994" s="16" t="s">
        <v>43</v>
      </c>
      <c r="G2994" s="18" t="n">
        <v>1</v>
      </c>
      <c r="H2994" s="16" t="n">
        <v>1.6</v>
      </c>
      <c r="I2994" s="18" t="n">
        <v>4</v>
      </c>
      <c r="J2994" s="19" t="n">
        <v>13.79</v>
      </c>
      <c r="K2994" s="19" t="n">
        <v>13.79</v>
      </c>
      <c r="L2994" s="19" t="n">
        <v>13.79</v>
      </c>
      <c r="M2994" s="19" t="n">
        <f aca="false">IF(J2994&gt;0,J2994,K2994)*E2994</f>
        <v>13.79</v>
      </c>
      <c r="N2994" s="20"/>
      <c r="O2994" s="21" t="str">
        <f aca="false">IF(R2994="","",ROUND(R2994*(1-Premissas!$B$4),4))</f>
        <v/>
      </c>
      <c r="P2994" s="22"/>
      <c r="Q2994" s="22"/>
      <c r="R2994" s="23"/>
      <c r="S2994" s="24"/>
      <c r="T2994" s="24"/>
      <c r="U2994" s="25"/>
      <c r="V2994" s="19" t="str">
        <f aca="false">IF(COUNT(N2994:Q2994)=0,"",MIN(N2994:Q2994))</f>
        <v/>
      </c>
      <c r="W2994" s="16" t="str">
        <f aca="false">IF(V2994="","",INDEX($N$4:$Q$4,MATCH(V2994,N2994:Q2994,0)))</f>
        <v/>
      </c>
      <c r="X2994" s="19" t="str">
        <f aca="false">IF(COUNT(N2994:Q2994)&lt;2,"",SMALL(N2994:Q2994,2))</f>
        <v/>
      </c>
      <c r="Y2994" s="26" t="str">
        <f aca="false">IF(OR(V2994="",M2994=0),"",V2994/M2994-1)</f>
        <v/>
      </c>
      <c r="Z2994" s="26" t="str">
        <f aca="false">IF(OR(V2994="",L2994=""),"",V2994/(L2994*E2994)-1)</f>
        <v/>
      </c>
      <c r="AA2994" s="16" t="str">
        <f aca="false">IF(V2994="","SEM OFERTA",IF(OR(Y2994&gt;Premissas!$B$11,Y2994&lt;Premissas!$B$12),"VERIFICAR - UNIDADE/EMBALAGEM",IF(Y2994&gt;Premissas!$B$6,"NÃO COMPRAR - REAJUSTE &gt;5%","COMPRAR")))</f>
        <v>SEM OFERTA</v>
      </c>
      <c r="AB2994" s="18" t="str">
        <f aca="false">IF(W2994="DIMEC",S2994,IF(W2994="MEDCENTRO",U2994,""))</f>
        <v/>
      </c>
      <c r="AC2994" s="18" t="n">
        <f aca="false">IF(AA2994&lt;&gt;"COMPRAR",0,IF(AB2994="",I2994,MIN(I2994,AB2994)))</f>
        <v>0</v>
      </c>
      <c r="AD2994" s="19" t="n">
        <f aca="false">IF(AC2994&gt;0,AC2994*V2994,0)</f>
        <v>0</v>
      </c>
      <c r="AE2994" s="19" t="n">
        <f aca="false">IF(AC2994&gt;0,(M2994-V2994)*AC2994,0)</f>
        <v>0</v>
      </c>
      <c r="AF2994" s="16" t="str">
        <f aca="false">IF(AA2994&lt;&gt;"COMPRAR","",IF(AB2994="",IF(X2994="","",IF(X2994-V2994&lt;0.01,"EMPATE TÉCNICO","")),IF(AB2994&lt;I2994,"ESTOQUE INSUFICIENTE",IF(X2994="","",IF(X2994-V2994&lt;0.01,"EMPATE TÉCNICO","")))))</f>
        <v/>
      </c>
      <c r="AG2994" s="16" t="s">
        <v>304</v>
      </c>
      <c r="AH2994" s="16" t="s">
        <v>528</v>
      </c>
    </row>
    <row r="2995" customFormat="false" ht="15" hidden="false" customHeight="false" outlineLevel="0" collapsed="false">
      <c r="A2995" s="16" t="s">
        <v>9341</v>
      </c>
      <c r="B2995" s="17" t="s">
        <v>9342</v>
      </c>
      <c r="C2995" s="16" t="s">
        <v>9343</v>
      </c>
      <c r="D2995" s="16" t="s">
        <v>546</v>
      </c>
      <c r="E2995" s="18" t="n">
        <v>1</v>
      </c>
      <c r="F2995" s="16" t="s">
        <v>42</v>
      </c>
      <c r="G2995" s="18" t="n">
        <v>1</v>
      </c>
      <c r="H2995" s="16" t="n">
        <v>1.2</v>
      </c>
      <c r="I2995" s="18" t="n">
        <v>3</v>
      </c>
      <c r="J2995" s="19" t="n">
        <v>22.6</v>
      </c>
      <c r="K2995" s="19" t="n">
        <v>22.6</v>
      </c>
      <c r="L2995" s="19" t="n">
        <v>22.6</v>
      </c>
      <c r="M2995" s="19" t="n">
        <f aca="false">IF(J2995&gt;0,J2995,K2995)*E2995</f>
        <v>22.6</v>
      </c>
      <c r="N2995" s="20"/>
      <c r="O2995" s="21" t="str">
        <f aca="false">IF(R2995="","",ROUND(R2995*(1-Premissas!$B$4),4))</f>
        <v/>
      </c>
      <c r="P2995" s="22"/>
      <c r="Q2995" s="22"/>
      <c r="R2995" s="23"/>
      <c r="S2995" s="24"/>
      <c r="T2995" s="24"/>
      <c r="U2995" s="25"/>
      <c r="V2995" s="19" t="str">
        <f aca="false">IF(COUNT(N2995:Q2995)=0,"",MIN(N2995:Q2995))</f>
        <v/>
      </c>
      <c r="W2995" s="16" t="str">
        <f aca="false">IF(V2995="","",INDEX($N$4:$Q$4,MATCH(V2995,N2995:Q2995,0)))</f>
        <v/>
      </c>
      <c r="X2995" s="19" t="str">
        <f aca="false">IF(COUNT(N2995:Q2995)&lt;2,"",SMALL(N2995:Q2995,2))</f>
        <v/>
      </c>
      <c r="Y2995" s="26" t="str">
        <f aca="false">IF(OR(V2995="",M2995=0),"",V2995/M2995-1)</f>
        <v/>
      </c>
      <c r="Z2995" s="26" t="str">
        <f aca="false">IF(OR(V2995="",L2995=""),"",V2995/(L2995*E2995)-1)</f>
        <v/>
      </c>
      <c r="AA2995" s="16" t="str">
        <f aca="false">IF(V2995="","SEM OFERTA",IF(OR(Y2995&gt;Premissas!$B$11,Y2995&lt;Premissas!$B$12),"VERIFICAR - UNIDADE/EMBALAGEM",IF(Y2995&gt;Premissas!$B$6,"NÃO COMPRAR - REAJUSTE &gt;5%","COMPRAR")))</f>
        <v>SEM OFERTA</v>
      </c>
      <c r="AB2995" s="18" t="str">
        <f aca="false">IF(W2995="DIMEC",S2995,IF(W2995="MEDCENTRO",U2995,""))</f>
        <v/>
      </c>
      <c r="AC2995" s="18" t="n">
        <f aca="false">IF(AA2995&lt;&gt;"COMPRAR",0,IF(AB2995="",I2995,MIN(I2995,AB2995)))</f>
        <v>0</v>
      </c>
      <c r="AD2995" s="19" t="n">
        <f aca="false">IF(AC2995&gt;0,AC2995*V2995,0)</f>
        <v>0</v>
      </c>
      <c r="AE2995" s="19" t="n">
        <f aca="false">IF(AC2995&gt;0,(M2995-V2995)*AC2995,0)</f>
        <v>0</v>
      </c>
      <c r="AF2995" s="16" t="str">
        <f aca="false">IF(AA2995&lt;&gt;"COMPRAR","",IF(AB2995="",IF(X2995="","",IF(X2995-V2995&lt;0.01,"EMPATE TÉCNICO","")),IF(AB2995&lt;I2995,"ESTOQUE INSUFICIENTE",IF(X2995="","",IF(X2995-V2995&lt;0.01,"EMPATE TÉCNICO","")))))</f>
        <v/>
      </c>
      <c r="AG2995" s="16" t="s">
        <v>139</v>
      </c>
      <c r="AH2995" s="16" t="s">
        <v>528</v>
      </c>
    </row>
    <row r="2996" customFormat="false" ht="15" hidden="false" customHeight="false" outlineLevel="0" collapsed="false">
      <c r="A2996" s="16" t="s">
        <v>9344</v>
      </c>
      <c r="B2996" s="17" t="s">
        <v>9345</v>
      </c>
      <c r="C2996" s="16" t="s">
        <v>9346</v>
      </c>
      <c r="D2996" s="16" t="s">
        <v>546</v>
      </c>
      <c r="E2996" s="18" t="n">
        <v>1</v>
      </c>
      <c r="F2996" s="16" t="s">
        <v>42</v>
      </c>
      <c r="G2996" s="18" t="n">
        <v>4</v>
      </c>
      <c r="H2996" s="16" t="n">
        <v>1.9</v>
      </c>
      <c r="I2996" s="18" t="n">
        <v>1</v>
      </c>
      <c r="J2996" s="19" t="n">
        <v>23.71</v>
      </c>
      <c r="K2996" s="19" t="n">
        <v>23.71</v>
      </c>
      <c r="L2996" s="19" t="n">
        <v>23.71</v>
      </c>
      <c r="M2996" s="19" t="n">
        <f aca="false">IF(J2996&gt;0,J2996,K2996)*E2996</f>
        <v>23.71</v>
      </c>
      <c r="N2996" s="20"/>
      <c r="O2996" s="21" t="str">
        <f aca="false">IF(R2996="","",ROUND(R2996*(1-Premissas!$B$4),4))</f>
        <v/>
      </c>
      <c r="P2996" s="22"/>
      <c r="Q2996" s="22"/>
      <c r="R2996" s="23"/>
      <c r="S2996" s="24"/>
      <c r="T2996" s="24"/>
      <c r="U2996" s="25"/>
      <c r="V2996" s="19" t="str">
        <f aca="false">IF(COUNT(N2996:Q2996)=0,"",MIN(N2996:Q2996))</f>
        <v/>
      </c>
      <c r="W2996" s="16" t="str">
        <f aca="false">IF(V2996="","",INDEX($N$4:$Q$4,MATCH(V2996,N2996:Q2996,0)))</f>
        <v/>
      </c>
      <c r="X2996" s="19" t="str">
        <f aca="false">IF(COUNT(N2996:Q2996)&lt;2,"",SMALL(N2996:Q2996,2))</f>
        <v/>
      </c>
      <c r="Y2996" s="26" t="str">
        <f aca="false">IF(OR(V2996="",M2996=0),"",V2996/M2996-1)</f>
        <v/>
      </c>
      <c r="Z2996" s="26" t="str">
        <f aca="false">IF(OR(V2996="",L2996=""),"",V2996/(L2996*E2996)-1)</f>
        <v/>
      </c>
      <c r="AA2996" s="16" t="str">
        <f aca="false">IF(V2996="","SEM OFERTA",IF(OR(Y2996&gt;Premissas!$B$11,Y2996&lt;Premissas!$B$12),"VERIFICAR - UNIDADE/EMBALAGEM",IF(Y2996&gt;Premissas!$B$6,"NÃO COMPRAR - REAJUSTE &gt;5%","COMPRAR")))</f>
        <v>SEM OFERTA</v>
      </c>
      <c r="AB2996" s="18" t="str">
        <f aca="false">IF(W2996="DIMEC",S2996,IF(W2996="MEDCENTRO",U2996,""))</f>
        <v/>
      </c>
      <c r="AC2996" s="18" t="n">
        <f aca="false">IF(AA2996&lt;&gt;"COMPRAR",0,IF(AB2996="",I2996,MIN(I2996,AB2996)))</f>
        <v>0</v>
      </c>
      <c r="AD2996" s="19" t="n">
        <f aca="false">IF(AC2996&gt;0,AC2996*V2996,0)</f>
        <v>0</v>
      </c>
      <c r="AE2996" s="19" t="n">
        <f aca="false">IF(AC2996&gt;0,(M2996-V2996)*AC2996,0)</f>
        <v>0</v>
      </c>
      <c r="AF2996" s="16" t="str">
        <f aca="false">IF(AA2996&lt;&gt;"COMPRAR","",IF(AB2996="",IF(X2996="","",IF(X2996-V2996&lt;0.01,"EMPATE TÉCNICO","")),IF(AB2996&lt;I2996,"ESTOQUE INSUFICIENTE",IF(X2996="","",IF(X2996-V2996&lt;0.01,"EMPATE TÉCNICO","")))))</f>
        <v/>
      </c>
      <c r="AG2996" s="16" t="s">
        <v>490</v>
      </c>
      <c r="AH2996" s="16" t="s">
        <v>528</v>
      </c>
    </row>
    <row r="2997" customFormat="false" ht="15" hidden="false" customHeight="false" outlineLevel="0" collapsed="false">
      <c r="A2997" s="16" t="s">
        <v>9347</v>
      </c>
      <c r="B2997" s="17" t="s">
        <v>9348</v>
      </c>
      <c r="C2997" s="16" t="s">
        <v>9349</v>
      </c>
      <c r="D2997" s="16" t="s">
        <v>641</v>
      </c>
      <c r="E2997" s="18" t="n">
        <v>1</v>
      </c>
      <c r="F2997" s="16" t="s">
        <v>42</v>
      </c>
      <c r="G2997" s="18" t="n">
        <v>1</v>
      </c>
      <c r="H2997" s="16" t="n">
        <v>2.1</v>
      </c>
      <c r="I2997" s="18" t="n">
        <v>5</v>
      </c>
      <c r="J2997" s="19" t="n">
        <v>24.43</v>
      </c>
      <c r="K2997" s="19" t="n">
        <v>24.43</v>
      </c>
      <c r="L2997" s="19" t="n">
        <v>24.43</v>
      </c>
      <c r="M2997" s="19" t="n">
        <f aca="false">IF(J2997&gt;0,J2997,K2997)*E2997</f>
        <v>24.43</v>
      </c>
      <c r="N2997" s="20"/>
      <c r="O2997" s="21" t="str">
        <f aca="false">IF(R2997="","",ROUND(R2997*(1-Premissas!$B$4),4))</f>
        <v/>
      </c>
      <c r="P2997" s="22"/>
      <c r="Q2997" s="22"/>
      <c r="R2997" s="23"/>
      <c r="S2997" s="24"/>
      <c r="T2997" s="24"/>
      <c r="U2997" s="25"/>
      <c r="V2997" s="19" t="str">
        <f aca="false">IF(COUNT(N2997:Q2997)=0,"",MIN(N2997:Q2997))</f>
        <v/>
      </c>
      <c r="W2997" s="16" t="str">
        <f aca="false">IF(V2997="","",INDEX($N$4:$Q$4,MATCH(V2997,N2997:Q2997,0)))</f>
        <v/>
      </c>
      <c r="X2997" s="19" t="str">
        <f aca="false">IF(COUNT(N2997:Q2997)&lt;2,"",SMALL(N2997:Q2997,2))</f>
        <v/>
      </c>
      <c r="Y2997" s="26" t="str">
        <f aca="false">IF(OR(V2997="",M2997=0),"",V2997/M2997-1)</f>
        <v/>
      </c>
      <c r="Z2997" s="26" t="str">
        <f aca="false">IF(OR(V2997="",L2997=""),"",V2997/(L2997*E2997)-1)</f>
        <v/>
      </c>
      <c r="AA2997" s="16" t="str">
        <f aca="false">IF(V2997="","SEM OFERTA",IF(OR(Y2997&gt;Premissas!$B$11,Y2997&lt;Premissas!$B$12),"VERIFICAR - UNIDADE/EMBALAGEM",IF(Y2997&gt;Premissas!$B$6,"NÃO COMPRAR - REAJUSTE &gt;5%","COMPRAR")))</f>
        <v>SEM OFERTA</v>
      </c>
      <c r="AB2997" s="18" t="str">
        <f aca="false">IF(W2997="DIMEC",S2997,IF(W2997="MEDCENTRO",U2997,""))</f>
        <v/>
      </c>
      <c r="AC2997" s="18" t="n">
        <f aca="false">IF(AA2997&lt;&gt;"COMPRAR",0,IF(AB2997="",I2997,MIN(I2997,AB2997)))</f>
        <v>0</v>
      </c>
      <c r="AD2997" s="19" t="n">
        <f aca="false">IF(AC2997&gt;0,AC2997*V2997,0)</f>
        <v>0</v>
      </c>
      <c r="AE2997" s="19" t="n">
        <f aca="false">IF(AC2997&gt;0,(M2997-V2997)*AC2997,0)</f>
        <v>0</v>
      </c>
      <c r="AF2997" s="16" t="str">
        <f aca="false">IF(AA2997&lt;&gt;"COMPRAR","",IF(AB2997="",IF(X2997="","",IF(X2997-V2997&lt;0.01,"EMPATE TÉCNICO","")),IF(AB2997&lt;I2997,"ESTOQUE INSUFICIENTE",IF(X2997="","",IF(X2997-V2997&lt;0.01,"EMPATE TÉCNICO","")))))</f>
        <v/>
      </c>
      <c r="AG2997" s="16" t="s">
        <v>547</v>
      </c>
      <c r="AH2997" s="16" t="s">
        <v>528</v>
      </c>
    </row>
    <row r="2998" customFormat="false" ht="15" hidden="false" customHeight="false" outlineLevel="0" collapsed="false">
      <c r="A2998" s="16" t="s">
        <v>9350</v>
      </c>
      <c r="B2998" s="17" t="s">
        <v>9351</v>
      </c>
      <c r="C2998" s="16" t="s">
        <v>1235</v>
      </c>
      <c r="D2998" s="16" t="s">
        <v>527</v>
      </c>
      <c r="E2998" s="18" t="n">
        <v>1</v>
      </c>
      <c r="F2998" s="16" t="s">
        <v>42</v>
      </c>
      <c r="G2998" s="18" t="n">
        <v>0</v>
      </c>
      <c r="H2998" s="16" t="n">
        <v>1.2</v>
      </c>
      <c r="I2998" s="18" t="n">
        <v>4</v>
      </c>
      <c r="J2998" s="19" t="n">
        <v>15.655</v>
      </c>
      <c r="K2998" s="19" t="n">
        <v>15.655</v>
      </c>
      <c r="L2998" s="19" t="n">
        <v>15.655</v>
      </c>
      <c r="M2998" s="19" t="n">
        <f aca="false">IF(J2998&gt;0,J2998,K2998)*E2998</f>
        <v>15.655</v>
      </c>
      <c r="N2998" s="20"/>
      <c r="O2998" s="21" t="str">
        <f aca="false">IF(R2998="","",ROUND(R2998*(1-Premissas!$B$4),4))</f>
        <v/>
      </c>
      <c r="P2998" s="22"/>
      <c r="Q2998" s="22"/>
      <c r="R2998" s="23"/>
      <c r="S2998" s="24"/>
      <c r="T2998" s="24"/>
      <c r="U2998" s="25"/>
      <c r="V2998" s="19" t="str">
        <f aca="false">IF(COUNT(N2998:Q2998)=0,"",MIN(N2998:Q2998))</f>
        <v/>
      </c>
      <c r="W2998" s="16" t="str">
        <f aca="false">IF(V2998="","",INDEX($N$4:$Q$4,MATCH(V2998,N2998:Q2998,0)))</f>
        <v/>
      </c>
      <c r="X2998" s="19" t="str">
        <f aca="false">IF(COUNT(N2998:Q2998)&lt;2,"",SMALL(N2998:Q2998,2))</f>
        <v/>
      </c>
      <c r="Y2998" s="26" t="str">
        <f aca="false">IF(OR(V2998="",M2998=0),"",V2998/M2998-1)</f>
        <v/>
      </c>
      <c r="Z2998" s="26" t="str">
        <f aca="false">IF(OR(V2998="",L2998=""),"",V2998/(L2998*E2998)-1)</f>
        <v/>
      </c>
      <c r="AA2998" s="16" t="str">
        <f aca="false">IF(V2998="","SEM OFERTA",IF(OR(Y2998&gt;Premissas!$B$11,Y2998&lt;Premissas!$B$12),"VERIFICAR - UNIDADE/EMBALAGEM",IF(Y2998&gt;Premissas!$B$6,"NÃO COMPRAR - REAJUSTE &gt;5%","COMPRAR")))</f>
        <v>SEM OFERTA</v>
      </c>
      <c r="AB2998" s="18" t="str">
        <f aca="false">IF(W2998="DIMEC",S2998,IF(W2998="MEDCENTRO",U2998,""))</f>
        <v/>
      </c>
      <c r="AC2998" s="18" t="n">
        <f aca="false">IF(AA2998&lt;&gt;"COMPRAR",0,IF(AB2998="",I2998,MIN(I2998,AB2998)))</f>
        <v>0</v>
      </c>
      <c r="AD2998" s="19" t="n">
        <f aca="false">IF(AC2998&gt;0,AC2998*V2998,0)</f>
        <v>0</v>
      </c>
      <c r="AE2998" s="19" t="n">
        <f aca="false">IF(AC2998&gt;0,(M2998-V2998)*AC2998,0)</f>
        <v>0</v>
      </c>
      <c r="AF2998" s="16" t="str">
        <f aca="false">IF(AA2998&lt;&gt;"COMPRAR","",IF(AB2998="",IF(X2998="","",IF(X2998-V2998&lt;0.01,"EMPATE TÉCNICO","")),IF(AB2998&lt;I2998,"ESTOQUE INSUFICIENTE",IF(X2998="","",IF(X2998-V2998&lt;0.01,"EMPATE TÉCNICO","")))))</f>
        <v/>
      </c>
      <c r="AG2998" s="16" t="s">
        <v>547</v>
      </c>
      <c r="AH2998" s="16" t="s">
        <v>528</v>
      </c>
    </row>
    <row r="2999" customFormat="false" ht="15" hidden="false" customHeight="false" outlineLevel="0" collapsed="false">
      <c r="A2999" s="16" t="s">
        <v>9352</v>
      </c>
      <c r="B2999" s="17" t="s">
        <v>9353</v>
      </c>
      <c r="C2999" s="16" t="s">
        <v>9354</v>
      </c>
      <c r="D2999" s="16" t="s">
        <v>546</v>
      </c>
      <c r="E2999" s="18" t="n">
        <v>1</v>
      </c>
      <c r="F2999" s="16" t="s">
        <v>42</v>
      </c>
      <c r="G2999" s="18" t="n">
        <v>0</v>
      </c>
      <c r="H2999" s="16" t="n">
        <v>0.6</v>
      </c>
      <c r="I2999" s="18" t="n">
        <v>2</v>
      </c>
      <c r="J2999" s="19" t="n">
        <v>28.53</v>
      </c>
      <c r="K2999" s="19" t="n">
        <v>28.53</v>
      </c>
      <c r="L2999" s="19" t="n">
        <v>28.53</v>
      </c>
      <c r="M2999" s="19" t="n">
        <f aca="false">IF(J2999&gt;0,J2999,K2999)*E2999</f>
        <v>28.53</v>
      </c>
      <c r="N2999" s="20"/>
      <c r="O2999" s="21" t="str">
        <f aca="false">IF(R2999="","",ROUND(R2999*(1-Premissas!$B$4),4))</f>
        <v/>
      </c>
      <c r="P2999" s="22"/>
      <c r="Q2999" s="22"/>
      <c r="R2999" s="23"/>
      <c r="S2999" s="24"/>
      <c r="T2999" s="24"/>
      <c r="U2999" s="25"/>
      <c r="V2999" s="19" t="str">
        <f aca="false">IF(COUNT(N2999:Q2999)=0,"",MIN(N2999:Q2999))</f>
        <v/>
      </c>
      <c r="W2999" s="16" t="str">
        <f aca="false">IF(V2999="","",INDEX($N$4:$Q$4,MATCH(V2999,N2999:Q2999,0)))</f>
        <v/>
      </c>
      <c r="X2999" s="19" t="str">
        <f aca="false">IF(COUNT(N2999:Q2999)&lt;2,"",SMALL(N2999:Q2999,2))</f>
        <v/>
      </c>
      <c r="Y2999" s="26" t="str">
        <f aca="false">IF(OR(V2999="",M2999=0),"",V2999/M2999-1)</f>
        <v/>
      </c>
      <c r="Z2999" s="26" t="str">
        <f aca="false">IF(OR(V2999="",L2999=""),"",V2999/(L2999*E2999)-1)</f>
        <v/>
      </c>
      <c r="AA2999" s="16" t="str">
        <f aca="false">IF(V2999="","SEM OFERTA",IF(OR(Y2999&gt;Premissas!$B$11,Y2999&lt;Premissas!$B$12),"VERIFICAR - UNIDADE/EMBALAGEM",IF(Y2999&gt;Premissas!$B$6,"NÃO COMPRAR - REAJUSTE &gt;5%","COMPRAR")))</f>
        <v>SEM OFERTA</v>
      </c>
      <c r="AB2999" s="18" t="str">
        <f aca="false">IF(W2999="DIMEC",S2999,IF(W2999="MEDCENTRO",U2999,""))</f>
        <v/>
      </c>
      <c r="AC2999" s="18" t="n">
        <f aca="false">IF(AA2999&lt;&gt;"COMPRAR",0,IF(AB2999="",I2999,MIN(I2999,AB2999)))</f>
        <v>0</v>
      </c>
      <c r="AD2999" s="19" t="n">
        <f aca="false">IF(AC2999&gt;0,AC2999*V2999,0)</f>
        <v>0</v>
      </c>
      <c r="AE2999" s="19" t="n">
        <f aca="false">IF(AC2999&gt;0,(M2999-V2999)*AC2999,0)</f>
        <v>0</v>
      </c>
      <c r="AF2999" s="16" t="str">
        <f aca="false">IF(AA2999&lt;&gt;"COMPRAR","",IF(AB2999="",IF(X2999="","",IF(X2999-V2999&lt;0.01,"EMPATE TÉCNICO","")),IF(AB2999&lt;I2999,"ESTOQUE INSUFICIENTE",IF(X2999="","",IF(X2999-V2999&lt;0.01,"EMPATE TÉCNICO","")))))</f>
        <v/>
      </c>
      <c r="AG2999" s="16" t="s">
        <v>490</v>
      </c>
      <c r="AH2999" s="16" t="s">
        <v>528</v>
      </c>
    </row>
    <row r="3000" customFormat="false" ht="15" hidden="false" customHeight="false" outlineLevel="0" collapsed="false">
      <c r="A3000" s="16" t="s">
        <v>9355</v>
      </c>
      <c r="B3000" s="17" t="s">
        <v>9356</v>
      </c>
      <c r="C3000" s="16" t="s">
        <v>9357</v>
      </c>
      <c r="D3000" s="16" t="s">
        <v>546</v>
      </c>
      <c r="E3000" s="18" t="n">
        <v>1</v>
      </c>
      <c r="F3000" s="16" t="s">
        <v>43</v>
      </c>
      <c r="G3000" s="18" t="n">
        <v>1</v>
      </c>
      <c r="H3000" s="16" t="n">
        <v>0.7</v>
      </c>
      <c r="I3000" s="18" t="n">
        <v>1</v>
      </c>
      <c r="J3000" s="19" t="n">
        <v>30.2</v>
      </c>
      <c r="K3000" s="19" t="n">
        <v>30.2</v>
      </c>
      <c r="L3000" s="19" t="n">
        <v>30.2</v>
      </c>
      <c r="M3000" s="19" t="n">
        <f aca="false">IF(J3000&gt;0,J3000,K3000)*E3000</f>
        <v>30.2</v>
      </c>
      <c r="N3000" s="20"/>
      <c r="O3000" s="21" t="str">
        <f aca="false">IF(R3000="","",ROUND(R3000*(1-Premissas!$B$4),4))</f>
        <v/>
      </c>
      <c r="P3000" s="22"/>
      <c r="Q3000" s="22"/>
      <c r="R3000" s="23"/>
      <c r="S3000" s="24"/>
      <c r="T3000" s="24"/>
      <c r="U3000" s="25"/>
      <c r="V3000" s="19" t="str">
        <f aca="false">IF(COUNT(N3000:Q3000)=0,"",MIN(N3000:Q3000))</f>
        <v/>
      </c>
      <c r="W3000" s="16" t="str">
        <f aca="false">IF(V3000="","",INDEX($N$4:$Q$4,MATCH(V3000,N3000:Q3000,0)))</f>
        <v/>
      </c>
      <c r="X3000" s="19" t="str">
        <f aca="false">IF(COUNT(N3000:Q3000)&lt;2,"",SMALL(N3000:Q3000,2))</f>
        <v/>
      </c>
      <c r="Y3000" s="26" t="str">
        <f aca="false">IF(OR(V3000="",M3000=0),"",V3000/M3000-1)</f>
        <v/>
      </c>
      <c r="Z3000" s="26" t="str">
        <f aca="false">IF(OR(V3000="",L3000=""),"",V3000/(L3000*E3000)-1)</f>
        <v/>
      </c>
      <c r="AA3000" s="16" t="str">
        <f aca="false">IF(V3000="","SEM OFERTA",IF(OR(Y3000&gt;Premissas!$B$11,Y3000&lt;Premissas!$B$12),"VERIFICAR - UNIDADE/EMBALAGEM",IF(Y3000&gt;Premissas!$B$6,"NÃO COMPRAR - REAJUSTE &gt;5%","COMPRAR")))</f>
        <v>SEM OFERTA</v>
      </c>
      <c r="AB3000" s="18" t="str">
        <f aca="false">IF(W3000="DIMEC",S3000,IF(W3000="MEDCENTRO",U3000,""))</f>
        <v/>
      </c>
      <c r="AC3000" s="18" t="n">
        <f aca="false">IF(AA3000&lt;&gt;"COMPRAR",0,IF(AB3000="",I3000,MIN(I3000,AB3000)))</f>
        <v>0</v>
      </c>
      <c r="AD3000" s="19" t="n">
        <f aca="false">IF(AC3000&gt;0,AC3000*V3000,0)</f>
        <v>0</v>
      </c>
      <c r="AE3000" s="19" t="n">
        <f aca="false">IF(AC3000&gt;0,(M3000-V3000)*AC3000,0)</f>
        <v>0</v>
      </c>
      <c r="AF3000" s="16" t="str">
        <f aca="false">IF(AA3000&lt;&gt;"COMPRAR","",IF(AB3000="",IF(X3000="","",IF(X3000-V3000&lt;0.01,"EMPATE TÉCNICO","")),IF(AB3000&lt;I3000,"ESTOQUE INSUFICIENTE",IF(X3000="","",IF(X3000-V3000&lt;0.01,"EMPATE TÉCNICO","")))))</f>
        <v/>
      </c>
      <c r="AG3000" s="16" t="s">
        <v>490</v>
      </c>
      <c r="AH3000" s="16" t="s">
        <v>528</v>
      </c>
    </row>
    <row r="3001" customFormat="false" ht="15" hidden="false" customHeight="false" outlineLevel="0" collapsed="false">
      <c r="A3001" s="16" t="s">
        <v>9358</v>
      </c>
      <c r="B3001" s="17" t="s">
        <v>9359</v>
      </c>
      <c r="C3001" s="16" t="s">
        <v>9360</v>
      </c>
      <c r="D3001" s="16" t="s">
        <v>481</v>
      </c>
      <c r="E3001" s="18" t="n">
        <v>1</v>
      </c>
      <c r="F3001" s="16" t="s">
        <v>43</v>
      </c>
      <c r="G3001" s="18" t="n">
        <v>1</v>
      </c>
      <c r="H3001" s="16" t="n">
        <v>0.9</v>
      </c>
      <c r="I3001" s="18" t="n">
        <v>2</v>
      </c>
      <c r="J3001" s="19" t="n">
        <v>3.79</v>
      </c>
      <c r="K3001" s="19" t="n">
        <v>3.79</v>
      </c>
      <c r="L3001" s="19" t="n">
        <v>3.79</v>
      </c>
      <c r="M3001" s="19" t="n">
        <f aca="false">IF(J3001&gt;0,J3001,K3001)*E3001</f>
        <v>3.79</v>
      </c>
      <c r="N3001" s="20"/>
      <c r="O3001" s="21" t="str">
        <f aca="false">IF(R3001="","",ROUND(R3001*(1-Premissas!$B$4),4))</f>
        <v/>
      </c>
      <c r="P3001" s="22"/>
      <c r="Q3001" s="22"/>
      <c r="R3001" s="23"/>
      <c r="S3001" s="24"/>
      <c r="T3001" s="24"/>
      <c r="U3001" s="25"/>
      <c r="V3001" s="19" t="str">
        <f aca="false">IF(COUNT(N3001:Q3001)=0,"",MIN(N3001:Q3001))</f>
        <v/>
      </c>
      <c r="W3001" s="16" t="str">
        <f aca="false">IF(V3001="","",INDEX($N$4:$Q$4,MATCH(V3001,N3001:Q3001,0)))</f>
        <v/>
      </c>
      <c r="X3001" s="19" t="str">
        <f aca="false">IF(COUNT(N3001:Q3001)&lt;2,"",SMALL(N3001:Q3001,2))</f>
        <v/>
      </c>
      <c r="Y3001" s="26" t="str">
        <f aca="false">IF(OR(V3001="",M3001=0),"",V3001/M3001-1)</f>
        <v/>
      </c>
      <c r="Z3001" s="26" t="str">
        <f aca="false">IF(OR(V3001="",L3001=""),"",V3001/(L3001*E3001)-1)</f>
        <v/>
      </c>
      <c r="AA3001" s="16" t="str">
        <f aca="false">IF(V3001="","SEM OFERTA",IF(OR(Y3001&gt;Premissas!$B$11,Y3001&lt;Premissas!$B$12),"VERIFICAR - UNIDADE/EMBALAGEM",IF(Y3001&gt;Premissas!$B$6,"NÃO COMPRAR - REAJUSTE &gt;5%","COMPRAR")))</f>
        <v>SEM OFERTA</v>
      </c>
      <c r="AB3001" s="18" t="str">
        <f aca="false">IF(W3001="DIMEC",S3001,IF(W3001="MEDCENTRO",U3001,""))</f>
        <v/>
      </c>
      <c r="AC3001" s="18" t="n">
        <f aca="false">IF(AA3001&lt;&gt;"COMPRAR",0,IF(AB3001="",I3001,MIN(I3001,AB3001)))</f>
        <v>0</v>
      </c>
      <c r="AD3001" s="19" t="n">
        <f aca="false">IF(AC3001&gt;0,AC3001*V3001,0)</f>
        <v>0</v>
      </c>
      <c r="AE3001" s="19" t="n">
        <f aca="false">IF(AC3001&gt;0,(M3001-V3001)*AC3001,0)</f>
        <v>0</v>
      </c>
      <c r="AF3001" s="16" t="str">
        <f aca="false">IF(AA3001&lt;&gt;"COMPRAR","",IF(AB3001="",IF(X3001="","",IF(X3001-V3001&lt;0.01,"EMPATE TÉCNICO","")),IF(AB3001&lt;I3001,"ESTOQUE INSUFICIENTE",IF(X3001="","",IF(X3001-V3001&lt;0.01,"EMPATE TÉCNICO","")))))</f>
        <v/>
      </c>
      <c r="AG3001" s="16" t="s">
        <v>490</v>
      </c>
      <c r="AH3001" s="16" t="s">
        <v>528</v>
      </c>
    </row>
    <row r="3002" customFormat="false" ht="15" hidden="false" customHeight="false" outlineLevel="0" collapsed="false">
      <c r="A3002" s="16" t="s">
        <v>9361</v>
      </c>
      <c r="B3002" s="17" t="s">
        <v>9362</v>
      </c>
      <c r="C3002" s="16" t="s">
        <v>9360</v>
      </c>
      <c r="D3002" s="16" t="s">
        <v>417</v>
      </c>
      <c r="E3002" s="18" t="n">
        <v>1</v>
      </c>
      <c r="F3002" s="16" t="s">
        <v>41</v>
      </c>
      <c r="G3002" s="18" t="n">
        <v>10</v>
      </c>
      <c r="H3002" s="16" t="n">
        <v>20.9</v>
      </c>
      <c r="I3002" s="18" t="n">
        <v>44</v>
      </c>
      <c r="J3002" s="19" t="n">
        <v>3.39</v>
      </c>
      <c r="K3002" s="19" t="n">
        <v>3.39</v>
      </c>
      <c r="L3002" s="19" t="n">
        <v>3.39</v>
      </c>
      <c r="M3002" s="19" t="n">
        <f aca="false">IF(J3002&gt;0,J3002,K3002)*E3002</f>
        <v>3.39</v>
      </c>
      <c r="N3002" s="20"/>
      <c r="O3002" s="21" t="str">
        <f aca="false">IF(R3002="","",ROUND(R3002*(1-Premissas!$B$4),4))</f>
        <v/>
      </c>
      <c r="P3002" s="22"/>
      <c r="Q3002" s="22"/>
      <c r="R3002" s="23"/>
      <c r="S3002" s="24"/>
      <c r="T3002" s="24"/>
      <c r="U3002" s="25"/>
      <c r="V3002" s="19" t="str">
        <f aca="false">IF(COUNT(N3002:Q3002)=0,"",MIN(N3002:Q3002))</f>
        <v/>
      </c>
      <c r="W3002" s="16" t="str">
        <f aca="false">IF(V3002="","",INDEX($N$4:$Q$4,MATCH(V3002,N3002:Q3002,0)))</f>
        <v/>
      </c>
      <c r="X3002" s="19" t="str">
        <f aca="false">IF(COUNT(N3002:Q3002)&lt;2,"",SMALL(N3002:Q3002,2))</f>
        <v/>
      </c>
      <c r="Y3002" s="26" t="str">
        <f aca="false">IF(OR(V3002="",M3002=0),"",V3002/M3002-1)</f>
        <v/>
      </c>
      <c r="Z3002" s="26" t="str">
        <f aca="false">IF(OR(V3002="",L3002=""),"",V3002/(L3002*E3002)-1)</f>
        <v/>
      </c>
      <c r="AA3002" s="16" t="str">
        <f aca="false">IF(V3002="","SEM OFERTA",IF(OR(Y3002&gt;Premissas!$B$11,Y3002&lt;Premissas!$B$12),"VERIFICAR - UNIDADE/EMBALAGEM",IF(Y3002&gt;Premissas!$B$6,"NÃO COMPRAR - REAJUSTE &gt;5%","COMPRAR")))</f>
        <v>SEM OFERTA</v>
      </c>
      <c r="AB3002" s="18" t="str">
        <f aca="false">IF(W3002="DIMEC",S3002,IF(W3002="MEDCENTRO",U3002,""))</f>
        <v/>
      </c>
      <c r="AC3002" s="18" t="n">
        <f aca="false">IF(AA3002&lt;&gt;"COMPRAR",0,IF(AB3002="",I3002,MIN(I3002,AB3002)))</f>
        <v>0</v>
      </c>
      <c r="AD3002" s="19" t="n">
        <f aca="false">IF(AC3002&gt;0,AC3002*V3002,0)</f>
        <v>0</v>
      </c>
      <c r="AE3002" s="19" t="n">
        <f aca="false">IF(AC3002&gt;0,(M3002-V3002)*AC3002,0)</f>
        <v>0</v>
      </c>
      <c r="AF3002" s="16" t="str">
        <f aca="false">IF(AA3002&lt;&gt;"COMPRAR","",IF(AB3002="",IF(X3002="","",IF(X3002-V3002&lt;0.01,"EMPATE TÉCNICO","")),IF(AB3002&lt;I3002,"ESTOQUE INSUFICIENTE",IF(X3002="","",IF(X3002-V3002&lt;0.01,"EMPATE TÉCNICO","")))))</f>
        <v/>
      </c>
      <c r="AG3002" s="16" t="s">
        <v>418</v>
      </c>
      <c r="AH3002" s="16" t="s">
        <v>528</v>
      </c>
    </row>
    <row r="3003" customFormat="false" ht="15" hidden="false" customHeight="false" outlineLevel="0" collapsed="false">
      <c r="A3003" s="16" t="s">
        <v>9363</v>
      </c>
      <c r="B3003" s="17" t="s">
        <v>9364</v>
      </c>
      <c r="C3003" s="16" t="s">
        <v>9365</v>
      </c>
      <c r="D3003" s="16" t="s">
        <v>762</v>
      </c>
      <c r="E3003" s="18" t="n">
        <v>1</v>
      </c>
      <c r="F3003" s="16" t="s">
        <v>41</v>
      </c>
      <c r="G3003" s="18" t="n">
        <v>31</v>
      </c>
      <c r="H3003" s="16" t="n">
        <v>28.9</v>
      </c>
      <c r="I3003" s="18" t="n">
        <v>44</v>
      </c>
      <c r="J3003" s="19" t="n">
        <v>2.79</v>
      </c>
      <c r="K3003" s="19" t="n">
        <v>2.79</v>
      </c>
      <c r="L3003" s="19" t="n">
        <v>2.79</v>
      </c>
      <c r="M3003" s="19" t="n">
        <f aca="false">IF(J3003&gt;0,J3003,K3003)*E3003</f>
        <v>2.79</v>
      </c>
      <c r="N3003" s="20"/>
      <c r="O3003" s="21" t="str">
        <f aca="false">IF(R3003="","",ROUND(R3003*(1-Premissas!$B$4),4))</f>
        <v/>
      </c>
      <c r="P3003" s="22"/>
      <c r="Q3003" s="22"/>
      <c r="R3003" s="23"/>
      <c r="S3003" s="24"/>
      <c r="T3003" s="24"/>
      <c r="U3003" s="25"/>
      <c r="V3003" s="19" t="str">
        <f aca="false">IF(COUNT(N3003:Q3003)=0,"",MIN(N3003:Q3003))</f>
        <v/>
      </c>
      <c r="W3003" s="16" t="str">
        <f aca="false">IF(V3003="","",INDEX($N$4:$Q$4,MATCH(V3003,N3003:Q3003,0)))</f>
        <v/>
      </c>
      <c r="X3003" s="19" t="str">
        <f aca="false">IF(COUNT(N3003:Q3003)&lt;2,"",SMALL(N3003:Q3003,2))</f>
        <v/>
      </c>
      <c r="Y3003" s="26" t="str">
        <f aca="false">IF(OR(V3003="",M3003=0),"",V3003/M3003-1)</f>
        <v/>
      </c>
      <c r="Z3003" s="26" t="str">
        <f aca="false">IF(OR(V3003="",L3003=""),"",V3003/(L3003*E3003)-1)</f>
        <v/>
      </c>
      <c r="AA3003" s="16" t="str">
        <f aca="false">IF(V3003="","SEM OFERTA",IF(OR(Y3003&gt;Premissas!$B$11,Y3003&lt;Premissas!$B$12),"VERIFICAR - UNIDADE/EMBALAGEM",IF(Y3003&gt;Premissas!$B$6,"NÃO COMPRAR - REAJUSTE &gt;5%","COMPRAR")))</f>
        <v>SEM OFERTA</v>
      </c>
      <c r="AB3003" s="18" t="str">
        <f aca="false">IF(W3003="DIMEC",S3003,IF(W3003="MEDCENTRO",U3003,""))</f>
        <v/>
      </c>
      <c r="AC3003" s="18" t="n">
        <f aca="false">IF(AA3003&lt;&gt;"COMPRAR",0,IF(AB3003="",I3003,MIN(I3003,AB3003)))</f>
        <v>0</v>
      </c>
      <c r="AD3003" s="19" t="n">
        <f aca="false">IF(AC3003&gt;0,AC3003*V3003,0)</f>
        <v>0</v>
      </c>
      <c r="AE3003" s="19" t="n">
        <f aca="false">IF(AC3003&gt;0,(M3003-V3003)*AC3003,0)</f>
        <v>0</v>
      </c>
      <c r="AF3003" s="16" t="str">
        <f aca="false">IF(AA3003&lt;&gt;"COMPRAR","",IF(AB3003="",IF(X3003="","",IF(X3003-V3003&lt;0.01,"EMPATE TÉCNICO","")),IF(AB3003&lt;I3003,"ESTOQUE INSUFICIENTE",IF(X3003="","",IF(X3003-V3003&lt;0.01,"EMPATE TÉCNICO","")))))</f>
        <v/>
      </c>
      <c r="AG3003" s="16" t="s">
        <v>763</v>
      </c>
      <c r="AH3003" s="16" t="s">
        <v>528</v>
      </c>
    </row>
    <row r="3004" customFormat="false" ht="15" hidden="false" customHeight="false" outlineLevel="0" collapsed="false">
      <c r="A3004" s="16" t="s">
        <v>9366</v>
      </c>
      <c r="B3004" s="17" t="s">
        <v>9367</v>
      </c>
      <c r="C3004" s="16" t="s">
        <v>9368</v>
      </c>
      <c r="D3004" s="16" t="s">
        <v>481</v>
      </c>
      <c r="E3004" s="18" t="n">
        <v>1</v>
      </c>
      <c r="F3004" s="16" t="s">
        <v>43</v>
      </c>
      <c r="G3004" s="18" t="n">
        <v>0</v>
      </c>
      <c r="H3004" s="16" t="n">
        <v>0.5</v>
      </c>
      <c r="I3004" s="18" t="n">
        <v>2</v>
      </c>
      <c r="J3004" s="19" t="n">
        <v>6.48</v>
      </c>
      <c r="K3004" s="19" t="n">
        <v>6.48</v>
      </c>
      <c r="L3004" s="19" t="n">
        <v>6.48</v>
      </c>
      <c r="M3004" s="19" t="n">
        <f aca="false">IF(J3004&gt;0,J3004,K3004)*E3004</f>
        <v>6.48</v>
      </c>
      <c r="N3004" s="20"/>
      <c r="O3004" s="21" t="str">
        <f aca="false">IF(R3004="","",ROUND(R3004*(1-Premissas!$B$4),4))</f>
        <v/>
      </c>
      <c r="P3004" s="22"/>
      <c r="Q3004" s="22"/>
      <c r="R3004" s="23"/>
      <c r="S3004" s="24"/>
      <c r="T3004" s="24"/>
      <c r="U3004" s="25"/>
      <c r="V3004" s="19" t="str">
        <f aca="false">IF(COUNT(N3004:Q3004)=0,"",MIN(N3004:Q3004))</f>
        <v/>
      </c>
      <c r="W3004" s="16" t="str">
        <f aca="false">IF(V3004="","",INDEX($N$4:$Q$4,MATCH(V3004,N3004:Q3004,0)))</f>
        <v/>
      </c>
      <c r="X3004" s="19" t="str">
        <f aca="false">IF(COUNT(N3004:Q3004)&lt;2,"",SMALL(N3004:Q3004,2))</f>
        <v/>
      </c>
      <c r="Y3004" s="26" t="str">
        <f aca="false">IF(OR(V3004="",M3004=0),"",V3004/M3004-1)</f>
        <v/>
      </c>
      <c r="Z3004" s="26" t="str">
        <f aca="false">IF(OR(V3004="",L3004=""),"",V3004/(L3004*E3004)-1)</f>
        <v/>
      </c>
      <c r="AA3004" s="16" t="str">
        <f aca="false">IF(V3004="","SEM OFERTA",IF(OR(Y3004&gt;Premissas!$B$11,Y3004&lt;Premissas!$B$12),"VERIFICAR - UNIDADE/EMBALAGEM",IF(Y3004&gt;Premissas!$B$6,"NÃO COMPRAR - REAJUSTE &gt;5%","COMPRAR")))</f>
        <v>SEM OFERTA</v>
      </c>
      <c r="AB3004" s="18" t="str">
        <f aca="false">IF(W3004="DIMEC",S3004,IF(W3004="MEDCENTRO",U3004,""))</f>
        <v/>
      </c>
      <c r="AC3004" s="18" t="n">
        <f aca="false">IF(AA3004&lt;&gt;"COMPRAR",0,IF(AB3004="",I3004,MIN(I3004,AB3004)))</f>
        <v>0</v>
      </c>
      <c r="AD3004" s="19" t="n">
        <f aca="false">IF(AC3004&gt;0,AC3004*V3004,0)</f>
        <v>0</v>
      </c>
      <c r="AE3004" s="19" t="n">
        <f aca="false">IF(AC3004&gt;0,(M3004-V3004)*AC3004,0)</f>
        <v>0</v>
      </c>
      <c r="AF3004" s="16" t="str">
        <f aca="false">IF(AA3004&lt;&gt;"COMPRAR","",IF(AB3004="",IF(X3004="","",IF(X3004-V3004&lt;0.01,"EMPATE TÉCNICO","")),IF(AB3004&lt;I3004,"ESTOQUE INSUFICIENTE",IF(X3004="","",IF(X3004-V3004&lt;0.01,"EMPATE TÉCNICO","")))))</f>
        <v/>
      </c>
      <c r="AG3004" s="16" t="s">
        <v>490</v>
      </c>
      <c r="AH3004" s="16" t="s">
        <v>528</v>
      </c>
    </row>
    <row r="3005" customFormat="false" ht="15" hidden="false" customHeight="false" outlineLevel="0" collapsed="false">
      <c r="A3005" s="16" t="s">
        <v>9369</v>
      </c>
      <c r="B3005" s="17" t="s">
        <v>9370</v>
      </c>
      <c r="C3005" s="16" t="s">
        <v>9368</v>
      </c>
      <c r="D3005" s="16" t="s">
        <v>989</v>
      </c>
      <c r="E3005" s="18" t="n">
        <v>1</v>
      </c>
      <c r="F3005" s="16" t="s">
        <v>41</v>
      </c>
      <c r="G3005" s="18" t="n">
        <v>1</v>
      </c>
      <c r="H3005" s="16" t="n">
        <v>5.2</v>
      </c>
      <c r="I3005" s="18" t="n">
        <v>13</v>
      </c>
      <c r="J3005" s="19" t="n">
        <v>6.20166666666667</v>
      </c>
      <c r="K3005" s="19" t="n">
        <v>6.20166666666667</v>
      </c>
      <c r="L3005" s="19" t="n">
        <v>6.2017</v>
      </c>
      <c r="M3005" s="19" t="n">
        <f aca="false">IF(J3005&gt;0,J3005,K3005)*E3005</f>
        <v>6.20166666666667</v>
      </c>
      <c r="N3005" s="20"/>
      <c r="O3005" s="21" t="str">
        <f aca="false">IF(R3005="","",ROUND(R3005*(1-Premissas!$B$4),4))</f>
        <v/>
      </c>
      <c r="P3005" s="22"/>
      <c r="Q3005" s="22"/>
      <c r="R3005" s="23"/>
      <c r="S3005" s="24"/>
      <c r="T3005" s="24"/>
      <c r="U3005" s="25"/>
      <c r="V3005" s="19" t="str">
        <f aca="false">IF(COUNT(N3005:Q3005)=0,"",MIN(N3005:Q3005))</f>
        <v/>
      </c>
      <c r="W3005" s="16" t="str">
        <f aca="false">IF(V3005="","",INDEX($N$4:$Q$4,MATCH(V3005,N3005:Q3005,0)))</f>
        <v/>
      </c>
      <c r="X3005" s="19" t="str">
        <f aca="false">IF(COUNT(N3005:Q3005)&lt;2,"",SMALL(N3005:Q3005,2))</f>
        <v/>
      </c>
      <c r="Y3005" s="26" t="str">
        <f aca="false">IF(OR(V3005="",M3005=0),"",V3005/M3005-1)</f>
        <v/>
      </c>
      <c r="Z3005" s="26" t="str">
        <f aca="false">IF(OR(V3005="",L3005=""),"",V3005/(L3005*E3005)-1)</f>
        <v/>
      </c>
      <c r="AA3005" s="16" t="str">
        <f aca="false">IF(V3005="","SEM OFERTA",IF(OR(Y3005&gt;Premissas!$B$11,Y3005&lt;Premissas!$B$12),"VERIFICAR - UNIDADE/EMBALAGEM",IF(Y3005&gt;Premissas!$B$6,"NÃO COMPRAR - REAJUSTE &gt;5%","COMPRAR")))</f>
        <v>SEM OFERTA</v>
      </c>
      <c r="AB3005" s="18" t="str">
        <f aca="false">IF(W3005="DIMEC",S3005,IF(W3005="MEDCENTRO",U3005,""))</f>
        <v/>
      </c>
      <c r="AC3005" s="18" t="n">
        <f aca="false">IF(AA3005&lt;&gt;"COMPRAR",0,IF(AB3005="",I3005,MIN(I3005,AB3005)))</f>
        <v>0</v>
      </c>
      <c r="AD3005" s="19" t="n">
        <f aca="false">IF(AC3005&gt;0,AC3005*V3005,0)</f>
        <v>0</v>
      </c>
      <c r="AE3005" s="19" t="n">
        <f aca="false">IF(AC3005&gt;0,(M3005-V3005)*AC3005,0)</f>
        <v>0</v>
      </c>
      <c r="AF3005" s="16" t="str">
        <f aca="false">IF(AA3005&lt;&gt;"COMPRAR","",IF(AB3005="",IF(X3005="","",IF(X3005-V3005&lt;0.01,"EMPATE TÉCNICO","")),IF(AB3005&lt;I3005,"ESTOQUE INSUFICIENTE",IF(X3005="","",IF(X3005-V3005&lt;0.01,"EMPATE TÉCNICO","")))))</f>
        <v/>
      </c>
      <c r="AG3005" s="16" t="s">
        <v>418</v>
      </c>
      <c r="AH3005" s="16" t="s">
        <v>528</v>
      </c>
    </row>
    <row r="3006" customFormat="false" ht="15" hidden="false" customHeight="false" outlineLevel="0" collapsed="false">
      <c r="A3006" s="16" t="s">
        <v>9371</v>
      </c>
      <c r="B3006" s="17" t="s">
        <v>9372</v>
      </c>
      <c r="C3006" s="16" t="s">
        <v>9373</v>
      </c>
      <c r="D3006" s="16" t="s">
        <v>762</v>
      </c>
      <c r="E3006" s="18" t="n">
        <v>1</v>
      </c>
      <c r="F3006" s="16" t="s">
        <v>42</v>
      </c>
      <c r="G3006" s="18" t="n">
        <v>11</v>
      </c>
      <c r="H3006" s="16" t="n">
        <v>5.8</v>
      </c>
      <c r="I3006" s="18" t="n">
        <v>4</v>
      </c>
      <c r="J3006" s="19" t="n">
        <v>4.95</v>
      </c>
      <c r="K3006" s="19" t="n">
        <v>4.95</v>
      </c>
      <c r="L3006" s="19" t="n">
        <v>4.95</v>
      </c>
      <c r="M3006" s="19" t="n">
        <f aca="false">IF(J3006&gt;0,J3006,K3006)*E3006</f>
        <v>4.95</v>
      </c>
      <c r="N3006" s="20"/>
      <c r="O3006" s="21" t="str">
        <f aca="false">IF(R3006="","",ROUND(R3006*(1-Premissas!$B$4),4))</f>
        <v/>
      </c>
      <c r="P3006" s="22"/>
      <c r="Q3006" s="22"/>
      <c r="R3006" s="23"/>
      <c r="S3006" s="24"/>
      <c r="T3006" s="24"/>
      <c r="U3006" s="25"/>
      <c r="V3006" s="19" t="str">
        <f aca="false">IF(COUNT(N3006:Q3006)=0,"",MIN(N3006:Q3006))</f>
        <v/>
      </c>
      <c r="W3006" s="16" t="str">
        <f aca="false">IF(V3006="","",INDEX($N$4:$Q$4,MATCH(V3006,N3006:Q3006,0)))</f>
        <v/>
      </c>
      <c r="X3006" s="19" t="str">
        <f aca="false">IF(COUNT(N3006:Q3006)&lt;2,"",SMALL(N3006:Q3006,2))</f>
        <v/>
      </c>
      <c r="Y3006" s="26" t="str">
        <f aca="false">IF(OR(V3006="",M3006=0),"",V3006/M3006-1)</f>
        <v/>
      </c>
      <c r="Z3006" s="26" t="str">
        <f aca="false">IF(OR(V3006="",L3006=""),"",V3006/(L3006*E3006)-1)</f>
        <v/>
      </c>
      <c r="AA3006" s="16" t="str">
        <f aca="false">IF(V3006="","SEM OFERTA",IF(OR(Y3006&gt;Premissas!$B$11,Y3006&lt;Premissas!$B$12),"VERIFICAR - UNIDADE/EMBALAGEM",IF(Y3006&gt;Premissas!$B$6,"NÃO COMPRAR - REAJUSTE &gt;5%","COMPRAR")))</f>
        <v>SEM OFERTA</v>
      </c>
      <c r="AB3006" s="18" t="str">
        <f aca="false">IF(W3006="DIMEC",S3006,IF(W3006="MEDCENTRO",U3006,""))</f>
        <v/>
      </c>
      <c r="AC3006" s="18" t="n">
        <f aca="false">IF(AA3006&lt;&gt;"COMPRAR",0,IF(AB3006="",I3006,MIN(I3006,AB3006)))</f>
        <v>0</v>
      </c>
      <c r="AD3006" s="19" t="n">
        <f aca="false">IF(AC3006&gt;0,AC3006*V3006,0)</f>
        <v>0</v>
      </c>
      <c r="AE3006" s="19" t="n">
        <f aca="false">IF(AC3006&gt;0,(M3006-V3006)*AC3006,0)</f>
        <v>0</v>
      </c>
      <c r="AF3006" s="16" t="str">
        <f aca="false">IF(AA3006&lt;&gt;"COMPRAR","",IF(AB3006="",IF(X3006="","",IF(X3006-V3006&lt;0.01,"EMPATE TÉCNICO","")),IF(AB3006&lt;I3006,"ESTOQUE INSUFICIENTE",IF(X3006="","",IF(X3006-V3006&lt;0.01,"EMPATE TÉCNICO","")))))</f>
        <v/>
      </c>
      <c r="AG3006" s="16" t="s">
        <v>763</v>
      </c>
      <c r="AH3006" s="16" t="s">
        <v>528</v>
      </c>
    </row>
    <row r="3007" customFormat="false" ht="15" hidden="false" customHeight="false" outlineLevel="0" collapsed="false">
      <c r="A3007" s="16" t="s">
        <v>9374</v>
      </c>
      <c r="B3007" s="17" t="s">
        <v>9375</v>
      </c>
      <c r="C3007" s="16" t="s">
        <v>9376</v>
      </c>
      <c r="D3007" s="16" t="s">
        <v>417</v>
      </c>
      <c r="E3007" s="18" t="n">
        <v>1</v>
      </c>
      <c r="F3007" s="16" t="s">
        <v>41</v>
      </c>
      <c r="G3007" s="18" t="n">
        <v>15</v>
      </c>
      <c r="H3007" s="16" t="n">
        <v>13.6</v>
      </c>
      <c r="I3007" s="18" t="n">
        <v>21</v>
      </c>
      <c r="J3007" s="19" t="n">
        <v>4.72346153846154</v>
      </c>
      <c r="K3007" s="19" t="n">
        <v>4.72346153846154</v>
      </c>
      <c r="L3007" s="19" t="n">
        <v>4.7235</v>
      </c>
      <c r="M3007" s="19" t="n">
        <f aca="false">IF(J3007&gt;0,J3007,K3007)*E3007</f>
        <v>4.72346153846154</v>
      </c>
      <c r="N3007" s="20"/>
      <c r="O3007" s="21" t="str">
        <f aca="false">IF(R3007="","",ROUND(R3007*(1-Premissas!$B$4),4))</f>
        <v/>
      </c>
      <c r="P3007" s="22"/>
      <c r="Q3007" s="22"/>
      <c r="R3007" s="23"/>
      <c r="S3007" s="24"/>
      <c r="T3007" s="24"/>
      <c r="U3007" s="25"/>
      <c r="V3007" s="19" t="str">
        <f aca="false">IF(COUNT(N3007:Q3007)=0,"",MIN(N3007:Q3007))</f>
        <v/>
      </c>
      <c r="W3007" s="16" t="str">
        <f aca="false">IF(V3007="","",INDEX($N$4:$Q$4,MATCH(V3007,N3007:Q3007,0)))</f>
        <v/>
      </c>
      <c r="X3007" s="19" t="str">
        <f aca="false">IF(COUNT(N3007:Q3007)&lt;2,"",SMALL(N3007:Q3007,2))</f>
        <v/>
      </c>
      <c r="Y3007" s="26" t="str">
        <f aca="false">IF(OR(V3007="",M3007=0),"",V3007/M3007-1)</f>
        <v/>
      </c>
      <c r="Z3007" s="26" t="str">
        <f aca="false">IF(OR(V3007="",L3007=""),"",V3007/(L3007*E3007)-1)</f>
        <v/>
      </c>
      <c r="AA3007" s="16" t="str">
        <f aca="false">IF(V3007="","SEM OFERTA",IF(OR(Y3007&gt;Premissas!$B$11,Y3007&lt;Premissas!$B$12),"VERIFICAR - UNIDADE/EMBALAGEM",IF(Y3007&gt;Premissas!$B$6,"NÃO COMPRAR - REAJUSTE &gt;5%","COMPRAR")))</f>
        <v>SEM OFERTA</v>
      </c>
      <c r="AB3007" s="18" t="str">
        <f aca="false">IF(W3007="DIMEC",S3007,IF(W3007="MEDCENTRO",U3007,""))</f>
        <v/>
      </c>
      <c r="AC3007" s="18" t="n">
        <f aca="false">IF(AA3007&lt;&gt;"COMPRAR",0,IF(AB3007="",I3007,MIN(I3007,AB3007)))</f>
        <v>0</v>
      </c>
      <c r="AD3007" s="19" t="n">
        <f aca="false">IF(AC3007&gt;0,AC3007*V3007,0)</f>
        <v>0</v>
      </c>
      <c r="AE3007" s="19" t="n">
        <f aca="false">IF(AC3007&gt;0,(M3007-V3007)*AC3007,0)</f>
        <v>0</v>
      </c>
      <c r="AF3007" s="16" t="str">
        <f aca="false">IF(AA3007&lt;&gt;"COMPRAR","",IF(AB3007="",IF(X3007="","",IF(X3007-V3007&lt;0.01,"EMPATE TÉCNICO","")),IF(AB3007&lt;I3007,"ESTOQUE INSUFICIENTE",IF(X3007="","",IF(X3007-V3007&lt;0.01,"EMPATE TÉCNICO","")))))</f>
        <v/>
      </c>
      <c r="AG3007" s="16" t="s">
        <v>418</v>
      </c>
      <c r="AH3007" s="16" t="s">
        <v>528</v>
      </c>
    </row>
    <row r="3008" customFormat="false" ht="15" hidden="false" customHeight="false" outlineLevel="0" collapsed="false">
      <c r="A3008" s="16" t="s">
        <v>9377</v>
      </c>
      <c r="B3008" s="17" t="s">
        <v>9378</v>
      </c>
      <c r="C3008" s="16" t="s">
        <v>9379</v>
      </c>
      <c r="D3008" s="16" t="s">
        <v>854</v>
      </c>
      <c r="E3008" s="18" t="n">
        <v>1</v>
      </c>
      <c r="F3008" s="16" t="s">
        <v>43</v>
      </c>
      <c r="G3008" s="18" t="n">
        <v>0</v>
      </c>
      <c r="H3008" s="16" t="n">
        <v>1.1</v>
      </c>
      <c r="I3008" s="18" t="n">
        <v>3</v>
      </c>
      <c r="J3008" s="19" t="n">
        <v>6.785</v>
      </c>
      <c r="K3008" s="19" t="n">
        <v>6.785</v>
      </c>
      <c r="L3008" s="19" t="n">
        <v>6.785</v>
      </c>
      <c r="M3008" s="19" t="n">
        <f aca="false">IF(J3008&gt;0,J3008,K3008)*E3008</f>
        <v>6.785</v>
      </c>
      <c r="N3008" s="20"/>
      <c r="O3008" s="21" t="str">
        <f aca="false">IF(R3008="","",ROUND(R3008*(1-Premissas!$B$4),4))</f>
        <v/>
      </c>
      <c r="P3008" s="22"/>
      <c r="Q3008" s="22"/>
      <c r="R3008" s="23"/>
      <c r="S3008" s="24"/>
      <c r="T3008" s="24"/>
      <c r="U3008" s="25"/>
      <c r="V3008" s="19" t="str">
        <f aca="false">IF(COUNT(N3008:Q3008)=0,"",MIN(N3008:Q3008))</f>
        <v/>
      </c>
      <c r="W3008" s="16" t="str">
        <f aca="false">IF(V3008="","",INDEX($N$4:$Q$4,MATCH(V3008,N3008:Q3008,0)))</f>
        <v/>
      </c>
      <c r="X3008" s="19" t="str">
        <f aca="false">IF(COUNT(N3008:Q3008)&lt;2,"",SMALL(N3008:Q3008,2))</f>
        <v/>
      </c>
      <c r="Y3008" s="26" t="str">
        <f aca="false">IF(OR(V3008="",M3008=0),"",V3008/M3008-1)</f>
        <v/>
      </c>
      <c r="Z3008" s="26" t="str">
        <f aca="false">IF(OR(V3008="",L3008=""),"",V3008/(L3008*E3008)-1)</f>
        <v/>
      </c>
      <c r="AA3008" s="16" t="str">
        <f aca="false">IF(V3008="","SEM OFERTA",IF(OR(Y3008&gt;Premissas!$B$11,Y3008&lt;Premissas!$B$12),"VERIFICAR - UNIDADE/EMBALAGEM",IF(Y3008&gt;Premissas!$B$6,"NÃO COMPRAR - REAJUSTE &gt;5%","COMPRAR")))</f>
        <v>SEM OFERTA</v>
      </c>
      <c r="AB3008" s="18" t="str">
        <f aca="false">IF(W3008="DIMEC",S3008,IF(W3008="MEDCENTRO",U3008,""))</f>
        <v/>
      </c>
      <c r="AC3008" s="18" t="n">
        <f aca="false">IF(AA3008&lt;&gt;"COMPRAR",0,IF(AB3008="",I3008,MIN(I3008,AB3008)))</f>
        <v>0</v>
      </c>
      <c r="AD3008" s="19" t="n">
        <f aca="false">IF(AC3008&gt;0,AC3008*V3008,0)</f>
        <v>0</v>
      </c>
      <c r="AE3008" s="19" t="n">
        <f aca="false">IF(AC3008&gt;0,(M3008-V3008)*AC3008,0)</f>
        <v>0</v>
      </c>
      <c r="AF3008" s="16" t="str">
        <f aca="false">IF(AA3008&lt;&gt;"COMPRAR","",IF(AB3008="",IF(X3008="","",IF(X3008-V3008&lt;0.01,"EMPATE TÉCNICO","")),IF(AB3008&lt;I3008,"ESTOQUE INSUFICIENTE",IF(X3008="","",IF(X3008-V3008&lt;0.01,"EMPATE TÉCNICO","")))))</f>
        <v/>
      </c>
      <c r="AG3008" s="16" t="s">
        <v>547</v>
      </c>
      <c r="AH3008" s="16" t="s">
        <v>528</v>
      </c>
    </row>
    <row r="3009" customFormat="false" ht="15" hidden="false" customHeight="false" outlineLevel="0" collapsed="false">
      <c r="A3009" s="16" t="s">
        <v>9380</v>
      </c>
      <c r="B3009" s="17" t="s">
        <v>9381</v>
      </c>
      <c r="C3009" s="16" t="s">
        <v>9382</v>
      </c>
      <c r="D3009" s="16" t="s">
        <v>417</v>
      </c>
      <c r="E3009" s="18" t="n">
        <v>1</v>
      </c>
      <c r="F3009" s="16" t="s">
        <v>41</v>
      </c>
      <c r="G3009" s="18" t="n">
        <v>24</v>
      </c>
      <c r="H3009" s="16" t="n">
        <v>26.8</v>
      </c>
      <c r="I3009" s="18" t="n">
        <v>45</v>
      </c>
      <c r="J3009" s="19" t="n">
        <v>7.84142857142857</v>
      </c>
      <c r="K3009" s="19" t="n">
        <v>7.84142857142857</v>
      </c>
      <c r="L3009" s="19" t="n">
        <v>7.8414</v>
      </c>
      <c r="M3009" s="19" t="n">
        <f aca="false">IF(J3009&gt;0,J3009,K3009)*E3009</f>
        <v>7.84142857142857</v>
      </c>
      <c r="N3009" s="20"/>
      <c r="O3009" s="21" t="str">
        <f aca="false">IF(R3009="","",ROUND(R3009*(1-Premissas!$B$4),4))</f>
        <v/>
      </c>
      <c r="P3009" s="22"/>
      <c r="Q3009" s="22"/>
      <c r="R3009" s="23"/>
      <c r="S3009" s="24"/>
      <c r="T3009" s="24"/>
      <c r="U3009" s="25"/>
      <c r="V3009" s="19" t="str">
        <f aca="false">IF(COUNT(N3009:Q3009)=0,"",MIN(N3009:Q3009))</f>
        <v/>
      </c>
      <c r="W3009" s="16" t="str">
        <f aca="false">IF(V3009="","",INDEX($N$4:$Q$4,MATCH(V3009,N3009:Q3009,0)))</f>
        <v/>
      </c>
      <c r="X3009" s="19" t="str">
        <f aca="false">IF(COUNT(N3009:Q3009)&lt;2,"",SMALL(N3009:Q3009,2))</f>
        <v/>
      </c>
      <c r="Y3009" s="26" t="str">
        <f aca="false">IF(OR(V3009="",M3009=0),"",V3009/M3009-1)</f>
        <v/>
      </c>
      <c r="Z3009" s="26" t="str">
        <f aca="false">IF(OR(V3009="",L3009=""),"",V3009/(L3009*E3009)-1)</f>
        <v/>
      </c>
      <c r="AA3009" s="16" t="str">
        <f aca="false">IF(V3009="","SEM OFERTA",IF(OR(Y3009&gt;Premissas!$B$11,Y3009&lt;Premissas!$B$12),"VERIFICAR - UNIDADE/EMBALAGEM",IF(Y3009&gt;Premissas!$B$6,"NÃO COMPRAR - REAJUSTE &gt;5%","COMPRAR")))</f>
        <v>SEM OFERTA</v>
      </c>
      <c r="AB3009" s="18" t="str">
        <f aca="false">IF(W3009="DIMEC",S3009,IF(W3009="MEDCENTRO",U3009,""))</f>
        <v/>
      </c>
      <c r="AC3009" s="18" t="n">
        <f aca="false">IF(AA3009&lt;&gt;"COMPRAR",0,IF(AB3009="",I3009,MIN(I3009,AB3009)))</f>
        <v>0</v>
      </c>
      <c r="AD3009" s="19" t="n">
        <f aca="false">IF(AC3009&gt;0,AC3009*V3009,0)</f>
        <v>0</v>
      </c>
      <c r="AE3009" s="19" t="n">
        <f aca="false">IF(AC3009&gt;0,(M3009-V3009)*AC3009,0)</f>
        <v>0</v>
      </c>
      <c r="AF3009" s="16" t="str">
        <f aca="false">IF(AA3009&lt;&gt;"COMPRAR","",IF(AB3009="",IF(X3009="","",IF(X3009-V3009&lt;0.01,"EMPATE TÉCNICO","")),IF(AB3009&lt;I3009,"ESTOQUE INSUFICIENTE",IF(X3009="","",IF(X3009-V3009&lt;0.01,"EMPATE TÉCNICO","")))))</f>
        <v/>
      </c>
      <c r="AG3009" s="16" t="s">
        <v>418</v>
      </c>
      <c r="AH3009" s="16" t="s">
        <v>528</v>
      </c>
    </row>
    <row r="3010" customFormat="false" ht="15" hidden="false" customHeight="false" outlineLevel="0" collapsed="false">
      <c r="A3010" s="16" t="s">
        <v>9383</v>
      </c>
      <c r="B3010" s="17" t="s">
        <v>9384</v>
      </c>
      <c r="C3010" s="16" t="s">
        <v>9385</v>
      </c>
      <c r="D3010" s="16" t="s">
        <v>1089</v>
      </c>
      <c r="E3010" s="18" t="n">
        <v>1</v>
      </c>
      <c r="F3010" s="16" t="s">
        <v>43</v>
      </c>
      <c r="G3010" s="18" t="n">
        <v>0</v>
      </c>
      <c r="H3010" s="16" t="n">
        <v>0.2</v>
      </c>
      <c r="I3010" s="18" t="n">
        <v>1</v>
      </c>
      <c r="J3010" s="19" t="n">
        <v>81.62</v>
      </c>
      <c r="K3010" s="19" t="n">
        <v>81.62</v>
      </c>
      <c r="L3010" s="19" t="n">
        <v>81.62</v>
      </c>
      <c r="M3010" s="19" t="n">
        <f aca="false">IF(J3010&gt;0,J3010,K3010)*E3010</f>
        <v>81.62</v>
      </c>
      <c r="N3010" s="20"/>
      <c r="O3010" s="21" t="str">
        <f aca="false">IF(R3010="","",ROUND(R3010*(1-Premissas!$B$4),4))</f>
        <v/>
      </c>
      <c r="P3010" s="22"/>
      <c r="Q3010" s="22"/>
      <c r="R3010" s="23"/>
      <c r="S3010" s="24"/>
      <c r="T3010" s="24"/>
      <c r="U3010" s="25"/>
      <c r="V3010" s="19" t="str">
        <f aca="false">IF(COUNT(N3010:Q3010)=0,"",MIN(N3010:Q3010))</f>
        <v/>
      </c>
      <c r="W3010" s="16" t="str">
        <f aca="false">IF(V3010="","",INDEX($N$4:$Q$4,MATCH(V3010,N3010:Q3010,0)))</f>
        <v/>
      </c>
      <c r="X3010" s="19" t="str">
        <f aca="false">IF(COUNT(N3010:Q3010)&lt;2,"",SMALL(N3010:Q3010,2))</f>
        <v/>
      </c>
      <c r="Y3010" s="26" t="str">
        <f aca="false">IF(OR(V3010="",M3010=0),"",V3010/M3010-1)</f>
        <v/>
      </c>
      <c r="Z3010" s="26" t="str">
        <f aca="false">IF(OR(V3010="",L3010=""),"",V3010/(L3010*E3010)-1)</f>
        <v/>
      </c>
      <c r="AA3010" s="16" t="str">
        <f aca="false">IF(V3010="","SEM OFERTA",IF(OR(Y3010&gt;Premissas!$B$11,Y3010&lt;Premissas!$B$12),"VERIFICAR - UNIDADE/EMBALAGEM",IF(Y3010&gt;Premissas!$B$6,"NÃO COMPRAR - REAJUSTE &gt;5%","COMPRAR")))</f>
        <v>SEM OFERTA</v>
      </c>
      <c r="AB3010" s="18" t="str">
        <f aca="false">IF(W3010="DIMEC",S3010,IF(W3010="MEDCENTRO",U3010,""))</f>
        <v/>
      </c>
      <c r="AC3010" s="18" t="n">
        <f aca="false">IF(AA3010&lt;&gt;"COMPRAR",0,IF(AB3010="",I3010,MIN(I3010,AB3010)))</f>
        <v>0</v>
      </c>
      <c r="AD3010" s="19" t="n">
        <f aca="false">IF(AC3010&gt;0,AC3010*V3010,0)</f>
        <v>0</v>
      </c>
      <c r="AE3010" s="19" t="n">
        <f aca="false">IF(AC3010&gt;0,(M3010-V3010)*AC3010,0)</f>
        <v>0</v>
      </c>
      <c r="AF3010" s="16" t="str">
        <f aca="false">IF(AA3010&lt;&gt;"COMPRAR","",IF(AB3010="",IF(X3010="","",IF(X3010-V3010&lt;0.01,"EMPATE TÉCNICO","")),IF(AB3010&lt;I3010,"ESTOQUE INSUFICIENTE",IF(X3010="","",IF(X3010-V3010&lt;0.01,"EMPATE TÉCNICO","")))))</f>
        <v/>
      </c>
      <c r="AG3010" s="16" t="s">
        <v>482</v>
      </c>
      <c r="AH3010" s="16" t="s">
        <v>528</v>
      </c>
    </row>
    <row r="3011" customFormat="false" ht="15" hidden="false" customHeight="false" outlineLevel="0" collapsed="false">
      <c r="A3011" s="16" t="s">
        <v>9386</v>
      </c>
      <c r="B3011" s="17" t="s">
        <v>9387</v>
      </c>
      <c r="C3011" s="16" t="s">
        <v>9388</v>
      </c>
      <c r="D3011" s="16" t="s">
        <v>563</v>
      </c>
      <c r="E3011" s="18" t="n">
        <v>1</v>
      </c>
      <c r="F3011" s="16" t="s">
        <v>41</v>
      </c>
      <c r="G3011" s="18" t="n">
        <v>4</v>
      </c>
      <c r="H3011" s="16" t="n">
        <v>1.8</v>
      </c>
      <c r="I3011" s="18" t="n">
        <v>1</v>
      </c>
      <c r="J3011" s="19" t="n">
        <v>89</v>
      </c>
      <c r="K3011" s="19" t="n">
        <v>89</v>
      </c>
      <c r="L3011" s="19" t="n">
        <v>89</v>
      </c>
      <c r="M3011" s="19" t="n">
        <f aca="false">IF(J3011&gt;0,J3011,K3011)*E3011</f>
        <v>89</v>
      </c>
      <c r="N3011" s="20"/>
      <c r="O3011" s="21" t="str">
        <f aca="false">IF(R3011="","",ROUND(R3011*(1-Premissas!$B$4),4))</f>
        <v/>
      </c>
      <c r="P3011" s="22"/>
      <c r="Q3011" s="22"/>
      <c r="R3011" s="23"/>
      <c r="S3011" s="24"/>
      <c r="T3011" s="24"/>
      <c r="U3011" s="25"/>
      <c r="V3011" s="19" t="str">
        <f aca="false">IF(COUNT(N3011:Q3011)=0,"",MIN(N3011:Q3011))</f>
        <v/>
      </c>
      <c r="W3011" s="16" t="str">
        <f aca="false">IF(V3011="","",INDEX($N$4:$Q$4,MATCH(V3011,N3011:Q3011,0)))</f>
        <v/>
      </c>
      <c r="X3011" s="19" t="str">
        <f aca="false">IF(COUNT(N3011:Q3011)&lt;2,"",SMALL(N3011:Q3011,2))</f>
        <v/>
      </c>
      <c r="Y3011" s="26" t="str">
        <f aca="false">IF(OR(V3011="",M3011=0),"",V3011/M3011-1)</f>
        <v/>
      </c>
      <c r="Z3011" s="26" t="str">
        <f aca="false">IF(OR(V3011="",L3011=""),"",V3011/(L3011*E3011)-1)</f>
        <v/>
      </c>
      <c r="AA3011" s="16" t="str">
        <f aca="false">IF(V3011="","SEM OFERTA",IF(OR(Y3011&gt;Premissas!$B$11,Y3011&lt;Premissas!$B$12),"VERIFICAR - UNIDADE/EMBALAGEM",IF(Y3011&gt;Premissas!$B$6,"NÃO COMPRAR - REAJUSTE &gt;5%","COMPRAR")))</f>
        <v>SEM OFERTA</v>
      </c>
      <c r="AB3011" s="18" t="str">
        <f aca="false">IF(W3011="DIMEC",S3011,IF(W3011="MEDCENTRO",U3011,""))</f>
        <v/>
      </c>
      <c r="AC3011" s="18" t="n">
        <f aca="false">IF(AA3011&lt;&gt;"COMPRAR",0,IF(AB3011="",I3011,MIN(I3011,AB3011)))</f>
        <v>0</v>
      </c>
      <c r="AD3011" s="19" t="n">
        <f aca="false">IF(AC3011&gt;0,AC3011*V3011,0)</f>
        <v>0</v>
      </c>
      <c r="AE3011" s="19" t="n">
        <f aca="false">IF(AC3011&gt;0,(M3011-V3011)*AC3011,0)</f>
        <v>0</v>
      </c>
      <c r="AF3011" s="16" t="str">
        <f aca="false">IF(AA3011&lt;&gt;"COMPRAR","",IF(AB3011="",IF(X3011="","",IF(X3011-V3011&lt;0.01,"EMPATE TÉCNICO","")),IF(AB3011&lt;I3011,"ESTOQUE INSUFICIENTE",IF(X3011="","",IF(X3011-V3011&lt;0.01,"EMPATE TÉCNICO","")))))</f>
        <v/>
      </c>
      <c r="AG3011" s="16" t="s">
        <v>564</v>
      </c>
      <c r="AH3011" s="16" t="s">
        <v>528</v>
      </c>
    </row>
    <row r="3012" customFormat="false" ht="15" hidden="false" customHeight="false" outlineLevel="0" collapsed="false">
      <c r="A3012" s="16" t="s">
        <v>9389</v>
      </c>
      <c r="B3012" s="17" t="s">
        <v>9390</v>
      </c>
      <c r="C3012" s="16" t="s">
        <v>1258</v>
      </c>
      <c r="D3012" s="16" t="s">
        <v>546</v>
      </c>
      <c r="E3012" s="18" t="n">
        <v>1</v>
      </c>
      <c r="F3012" s="16" t="s">
        <v>43</v>
      </c>
      <c r="G3012" s="18" t="n">
        <v>0</v>
      </c>
      <c r="H3012" s="16" t="n">
        <v>1.2</v>
      </c>
      <c r="I3012" s="18" t="n">
        <v>4</v>
      </c>
      <c r="J3012" s="19" t="n">
        <v>6.52333333333333</v>
      </c>
      <c r="K3012" s="19" t="n">
        <v>6.52333333333333</v>
      </c>
      <c r="L3012" s="19" t="n">
        <v>4.43</v>
      </c>
      <c r="M3012" s="19" t="n">
        <f aca="false">IF(J3012&gt;0,J3012,K3012)*E3012</f>
        <v>6.52333333333333</v>
      </c>
      <c r="N3012" s="20"/>
      <c r="O3012" s="21" t="str">
        <f aca="false">IF(R3012="","",ROUND(R3012*(1-Premissas!$B$4),4))</f>
        <v/>
      </c>
      <c r="P3012" s="22"/>
      <c r="Q3012" s="22"/>
      <c r="R3012" s="23"/>
      <c r="S3012" s="24"/>
      <c r="T3012" s="24"/>
      <c r="U3012" s="25"/>
      <c r="V3012" s="19" t="str">
        <f aca="false">IF(COUNT(N3012:Q3012)=0,"",MIN(N3012:Q3012))</f>
        <v/>
      </c>
      <c r="W3012" s="16" t="str">
        <f aca="false">IF(V3012="","",INDEX($N$4:$Q$4,MATCH(V3012,N3012:Q3012,0)))</f>
        <v/>
      </c>
      <c r="X3012" s="19" t="str">
        <f aca="false">IF(COUNT(N3012:Q3012)&lt;2,"",SMALL(N3012:Q3012,2))</f>
        <v/>
      </c>
      <c r="Y3012" s="26" t="str">
        <f aca="false">IF(OR(V3012="",M3012=0),"",V3012/M3012-1)</f>
        <v/>
      </c>
      <c r="Z3012" s="26" t="str">
        <f aca="false">IF(OR(V3012="",L3012=""),"",V3012/(L3012*E3012)-1)</f>
        <v/>
      </c>
      <c r="AA3012" s="16" t="str">
        <f aca="false">IF(V3012="","SEM OFERTA",IF(OR(Y3012&gt;Premissas!$B$11,Y3012&lt;Premissas!$B$12),"VERIFICAR - UNIDADE/EMBALAGEM",IF(Y3012&gt;Premissas!$B$6,"NÃO COMPRAR - REAJUSTE &gt;5%","COMPRAR")))</f>
        <v>SEM OFERTA</v>
      </c>
      <c r="AB3012" s="18" t="str">
        <f aca="false">IF(W3012="DIMEC",S3012,IF(W3012="MEDCENTRO",U3012,""))</f>
        <v/>
      </c>
      <c r="AC3012" s="18" t="n">
        <f aca="false">IF(AA3012&lt;&gt;"COMPRAR",0,IF(AB3012="",I3012,MIN(I3012,AB3012)))</f>
        <v>0</v>
      </c>
      <c r="AD3012" s="19" t="n">
        <f aca="false">IF(AC3012&gt;0,AC3012*V3012,0)</f>
        <v>0</v>
      </c>
      <c r="AE3012" s="19" t="n">
        <f aca="false">IF(AC3012&gt;0,(M3012-V3012)*AC3012,0)</f>
        <v>0</v>
      </c>
      <c r="AF3012" s="16" t="str">
        <f aca="false">IF(AA3012&lt;&gt;"COMPRAR","",IF(AB3012="",IF(X3012="","",IF(X3012-V3012&lt;0.01,"EMPATE TÉCNICO","")),IF(AB3012&lt;I3012,"ESTOQUE INSUFICIENTE",IF(X3012="","",IF(X3012-V3012&lt;0.01,"EMPATE TÉCNICO","")))))</f>
        <v/>
      </c>
      <c r="AG3012" s="16" t="s">
        <v>547</v>
      </c>
      <c r="AH3012" s="16" t="s">
        <v>528</v>
      </c>
    </row>
    <row r="3013" customFormat="false" ht="15" hidden="false" customHeight="false" outlineLevel="0" collapsed="false">
      <c r="A3013" s="16" t="s">
        <v>9391</v>
      </c>
      <c r="B3013" s="17" t="s">
        <v>9392</v>
      </c>
      <c r="C3013" s="16" t="s">
        <v>9393</v>
      </c>
      <c r="D3013" s="16" t="s">
        <v>287</v>
      </c>
      <c r="E3013" s="18" t="n">
        <v>1</v>
      </c>
      <c r="F3013" s="16" t="s">
        <v>43</v>
      </c>
      <c r="G3013" s="18" t="n">
        <v>0</v>
      </c>
      <c r="H3013" s="16" t="n">
        <v>0.1</v>
      </c>
      <c r="I3013" s="18" t="n">
        <v>1</v>
      </c>
      <c r="J3013" s="19" t="n">
        <v>10.5</v>
      </c>
      <c r="K3013" s="19" t="n">
        <v>10.5</v>
      </c>
      <c r="L3013" s="19" t="n">
        <v>10.5</v>
      </c>
      <c r="M3013" s="19" t="n">
        <f aca="false">IF(J3013&gt;0,J3013,K3013)*E3013</f>
        <v>10.5</v>
      </c>
      <c r="N3013" s="20"/>
      <c r="O3013" s="21" t="str">
        <f aca="false">IF(R3013="","",ROUND(R3013*(1-Premissas!$B$4),4))</f>
        <v/>
      </c>
      <c r="P3013" s="22"/>
      <c r="Q3013" s="22"/>
      <c r="R3013" s="23"/>
      <c r="S3013" s="24"/>
      <c r="T3013" s="24"/>
      <c r="U3013" s="25"/>
      <c r="V3013" s="19" t="str">
        <f aca="false">IF(COUNT(N3013:Q3013)=0,"",MIN(N3013:Q3013))</f>
        <v/>
      </c>
      <c r="W3013" s="16" t="str">
        <f aca="false">IF(V3013="","",INDEX($N$4:$Q$4,MATCH(V3013,N3013:Q3013,0)))</f>
        <v/>
      </c>
      <c r="X3013" s="19" t="str">
        <f aca="false">IF(COUNT(N3013:Q3013)&lt;2,"",SMALL(N3013:Q3013,2))</f>
        <v/>
      </c>
      <c r="Y3013" s="26" t="str">
        <f aca="false">IF(OR(V3013="",M3013=0),"",V3013/M3013-1)</f>
        <v/>
      </c>
      <c r="Z3013" s="26" t="str">
        <f aca="false">IF(OR(V3013="",L3013=""),"",V3013/(L3013*E3013)-1)</f>
        <v/>
      </c>
      <c r="AA3013" s="16" t="str">
        <f aca="false">IF(V3013="","SEM OFERTA",IF(OR(Y3013&gt;Premissas!$B$11,Y3013&lt;Premissas!$B$12),"VERIFICAR - UNIDADE/EMBALAGEM",IF(Y3013&gt;Premissas!$B$6,"NÃO COMPRAR - REAJUSTE &gt;5%","COMPRAR")))</f>
        <v>SEM OFERTA</v>
      </c>
      <c r="AB3013" s="18" t="str">
        <f aca="false">IF(W3013="DIMEC",S3013,IF(W3013="MEDCENTRO",U3013,""))</f>
        <v/>
      </c>
      <c r="AC3013" s="18" t="n">
        <f aca="false">IF(AA3013&lt;&gt;"COMPRAR",0,IF(AB3013="",I3013,MIN(I3013,AB3013)))</f>
        <v>0</v>
      </c>
      <c r="AD3013" s="19" t="n">
        <f aca="false">IF(AC3013&gt;0,AC3013*V3013,0)</f>
        <v>0</v>
      </c>
      <c r="AE3013" s="19" t="n">
        <f aca="false">IF(AC3013&gt;0,(M3013-V3013)*AC3013,0)</f>
        <v>0</v>
      </c>
      <c r="AF3013" s="16" t="str">
        <f aca="false">IF(AA3013&lt;&gt;"COMPRAR","",IF(AB3013="",IF(X3013="","",IF(X3013-V3013&lt;0.01,"EMPATE TÉCNICO","")),IF(AB3013&lt;I3013,"ESTOQUE INSUFICIENTE",IF(X3013="","",IF(X3013-V3013&lt;0.01,"EMPATE TÉCNICO","")))))</f>
        <v/>
      </c>
      <c r="AG3013" s="16" t="s">
        <v>139</v>
      </c>
      <c r="AH3013" s="16" t="s">
        <v>528</v>
      </c>
    </row>
    <row r="3014" customFormat="false" ht="15" hidden="false" customHeight="false" outlineLevel="0" collapsed="false">
      <c r="A3014" s="16" t="s">
        <v>9394</v>
      </c>
      <c r="B3014" s="17" t="s">
        <v>9395</v>
      </c>
      <c r="C3014" s="16" t="s">
        <v>9396</v>
      </c>
      <c r="D3014" s="16" t="s">
        <v>481</v>
      </c>
      <c r="E3014" s="18" t="n">
        <v>1</v>
      </c>
      <c r="F3014" s="16" t="s">
        <v>43</v>
      </c>
      <c r="G3014" s="18" t="n">
        <v>0</v>
      </c>
      <c r="H3014" s="16" t="n">
        <v>0.2</v>
      </c>
      <c r="I3014" s="18" t="n">
        <v>1</v>
      </c>
      <c r="J3014" s="19" t="n">
        <v>5.57</v>
      </c>
      <c r="K3014" s="19" t="n">
        <v>5.57</v>
      </c>
      <c r="L3014" s="19" t="n">
        <v>5.57</v>
      </c>
      <c r="M3014" s="19" t="n">
        <f aca="false">IF(J3014&gt;0,J3014,K3014)*E3014</f>
        <v>5.57</v>
      </c>
      <c r="N3014" s="20"/>
      <c r="O3014" s="21" t="str">
        <f aca="false">IF(R3014="","",ROUND(R3014*(1-Premissas!$B$4),4))</f>
        <v/>
      </c>
      <c r="P3014" s="22"/>
      <c r="Q3014" s="22"/>
      <c r="R3014" s="23"/>
      <c r="S3014" s="24"/>
      <c r="T3014" s="24"/>
      <c r="U3014" s="25"/>
      <c r="V3014" s="19" t="str">
        <f aca="false">IF(COUNT(N3014:Q3014)=0,"",MIN(N3014:Q3014))</f>
        <v/>
      </c>
      <c r="W3014" s="16" t="str">
        <f aca="false">IF(V3014="","",INDEX($N$4:$Q$4,MATCH(V3014,N3014:Q3014,0)))</f>
        <v/>
      </c>
      <c r="X3014" s="19" t="str">
        <f aca="false">IF(COUNT(N3014:Q3014)&lt;2,"",SMALL(N3014:Q3014,2))</f>
        <v/>
      </c>
      <c r="Y3014" s="26" t="str">
        <f aca="false">IF(OR(V3014="",M3014=0),"",V3014/M3014-1)</f>
        <v/>
      </c>
      <c r="Z3014" s="26" t="str">
        <f aca="false">IF(OR(V3014="",L3014=""),"",V3014/(L3014*E3014)-1)</f>
        <v/>
      </c>
      <c r="AA3014" s="16" t="str">
        <f aca="false">IF(V3014="","SEM OFERTA",IF(OR(Y3014&gt;Premissas!$B$11,Y3014&lt;Premissas!$B$12),"VERIFICAR - UNIDADE/EMBALAGEM",IF(Y3014&gt;Premissas!$B$6,"NÃO COMPRAR - REAJUSTE &gt;5%","COMPRAR")))</f>
        <v>SEM OFERTA</v>
      </c>
      <c r="AB3014" s="18" t="str">
        <f aca="false">IF(W3014="DIMEC",S3014,IF(W3014="MEDCENTRO",U3014,""))</f>
        <v/>
      </c>
      <c r="AC3014" s="18" t="n">
        <f aca="false">IF(AA3014&lt;&gt;"COMPRAR",0,IF(AB3014="",I3014,MIN(I3014,AB3014)))</f>
        <v>0</v>
      </c>
      <c r="AD3014" s="19" t="n">
        <f aca="false">IF(AC3014&gt;0,AC3014*V3014,0)</f>
        <v>0</v>
      </c>
      <c r="AE3014" s="19" t="n">
        <f aca="false">IF(AC3014&gt;0,(M3014-V3014)*AC3014,0)</f>
        <v>0</v>
      </c>
      <c r="AF3014" s="16" t="str">
        <f aca="false">IF(AA3014&lt;&gt;"COMPRAR","",IF(AB3014="",IF(X3014="","",IF(X3014-V3014&lt;0.01,"EMPATE TÉCNICO","")),IF(AB3014&lt;I3014,"ESTOQUE INSUFICIENTE",IF(X3014="","",IF(X3014-V3014&lt;0.01,"EMPATE TÉCNICO","")))))</f>
        <v/>
      </c>
      <c r="AG3014" s="16" t="s">
        <v>490</v>
      </c>
      <c r="AH3014" s="16" t="s">
        <v>528</v>
      </c>
    </row>
    <row r="3015" customFormat="false" ht="15" hidden="false" customHeight="false" outlineLevel="0" collapsed="false">
      <c r="A3015" s="16" t="s">
        <v>9397</v>
      </c>
      <c r="B3015" s="17" t="s">
        <v>9398</v>
      </c>
      <c r="C3015" s="16" t="s">
        <v>1264</v>
      </c>
      <c r="D3015" s="16" t="s">
        <v>527</v>
      </c>
      <c r="E3015" s="18" t="n">
        <v>1</v>
      </c>
      <c r="F3015" s="16" t="s">
        <v>43</v>
      </c>
      <c r="G3015" s="18" t="n">
        <v>0</v>
      </c>
      <c r="H3015" s="16" t="n">
        <v>0.1</v>
      </c>
      <c r="I3015" s="18" t="n">
        <v>1</v>
      </c>
      <c r="J3015" s="19" t="n">
        <v>15.83</v>
      </c>
      <c r="K3015" s="19" t="n">
        <v>15.83</v>
      </c>
      <c r="L3015" s="19" t="n">
        <v>15.83</v>
      </c>
      <c r="M3015" s="19" t="n">
        <f aca="false">IF(J3015&gt;0,J3015,K3015)*E3015</f>
        <v>15.83</v>
      </c>
      <c r="N3015" s="20"/>
      <c r="O3015" s="21" t="str">
        <f aca="false">IF(R3015="","",ROUND(R3015*(1-Premissas!$B$4),4))</f>
        <v/>
      </c>
      <c r="P3015" s="22"/>
      <c r="Q3015" s="22"/>
      <c r="R3015" s="23"/>
      <c r="S3015" s="24"/>
      <c r="T3015" s="24"/>
      <c r="U3015" s="25"/>
      <c r="V3015" s="19" t="str">
        <f aca="false">IF(COUNT(N3015:Q3015)=0,"",MIN(N3015:Q3015))</f>
        <v/>
      </c>
      <c r="W3015" s="16" t="str">
        <f aca="false">IF(V3015="","",INDEX($N$4:$Q$4,MATCH(V3015,N3015:Q3015,0)))</f>
        <v/>
      </c>
      <c r="X3015" s="19" t="str">
        <f aca="false">IF(COUNT(N3015:Q3015)&lt;2,"",SMALL(N3015:Q3015,2))</f>
        <v/>
      </c>
      <c r="Y3015" s="26" t="str">
        <f aca="false">IF(OR(V3015="",M3015=0),"",V3015/M3015-1)</f>
        <v/>
      </c>
      <c r="Z3015" s="26" t="str">
        <f aca="false">IF(OR(V3015="",L3015=""),"",V3015/(L3015*E3015)-1)</f>
        <v/>
      </c>
      <c r="AA3015" s="16" t="str">
        <f aca="false">IF(V3015="","SEM OFERTA",IF(OR(Y3015&gt;Premissas!$B$11,Y3015&lt;Premissas!$B$12),"VERIFICAR - UNIDADE/EMBALAGEM",IF(Y3015&gt;Premissas!$B$6,"NÃO COMPRAR - REAJUSTE &gt;5%","COMPRAR")))</f>
        <v>SEM OFERTA</v>
      </c>
      <c r="AB3015" s="18" t="str">
        <f aca="false">IF(W3015="DIMEC",S3015,IF(W3015="MEDCENTRO",U3015,""))</f>
        <v/>
      </c>
      <c r="AC3015" s="18" t="n">
        <f aca="false">IF(AA3015&lt;&gt;"COMPRAR",0,IF(AB3015="",I3015,MIN(I3015,AB3015)))</f>
        <v>0</v>
      </c>
      <c r="AD3015" s="19" t="n">
        <f aca="false">IF(AC3015&gt;0,AC3015*V3015,0)</f>
        <v>0</v>
      </c>
      <c r="AE3015" s="19" t="n">
        <f aca="false">IF(AC3015&gt;0,(M3015-V3015)*AC3015,0)</f>
        <v>0</v>
      </c>
      <c r="AF3015" s="16" t="str">
        <f aca="false">IF(AA3015&lt;&gt;"COMPRAR","",IF(AB3015="",IF(X3015="","",IF(X3015-V3015&lt;0.01,"EMPATE TÉCNICO","")),IF(AB3015&lt;I3015,"ESTOQUE INSUFICIENTE",IF(X3015="","",IF(X3015-V3015&lt;0.01,"EMPATE TÉCNICO","")))))</f>
        <v/>
      </c>
      <c r="AG3015" s="16" t="s">
        <v>547</v>
      </c>
      <c r="AH3015" s="16" t="s">
        <v>528</v>
      </c>
    </row>
    <row r="3016" customFormat="false" ht="15" hidden="false" customHeight="false" outlineLevel="0" collapsed="false">
      <c r="A3016" s="16" t="s">
        <v>9399</v>
      </c>
      <c r="B3016" s="17" t="s">
        <v>9400</v>
      </c>
      <c r="C3016" s="16" t="s">
        <v>9401</v>
      </c>
      <c r="D3016" s="16" t="s">
        <v>762</v>
      </c>
      <c r="E3016" s="18" t="n">
        <v>1</v>
      </c>
      <c r="F3016" s="16" t="s">
        <v>43</v>
      </c>
      <c r="G3016" s="18" t="n">
        <v>0</v>
      </c>
      <c r="H3016" s="16" t="n">
        <v>19.5</v>
      </c>
      <c r="I3016" s="18" t="n">
        <v>50</v>
      </c>
      <c r="J3016" s="19" t="n">
        <v>3.13</v>
      </c>
      <c r="K3016" s="19" t="n">
        <v>3.13</v>
      </c>
      <c r="L3016" s="19" t="n">
        <v>3.13</v>
      </c>
      <c r="M3016" s="19" t="n">
        <f aca="false">IF(J3016&gt;0,J3016,K3016)*E3016</f>
        <v>3.13</v>
      </c>
      <c r="N3016" s="20"/>
      <c r="O3016" s="21" t="str">
        <f aca="false">IF(R3016="","",ROUND(R3016*(1-Premissas!$B$4),4))</f>
        <v/>
      </c>
      <c r="P3016" s="22"/>
      <c r="Q3016" s="22"/>
      <c r="R3016" s="23"/>
      <c r="S3016" s="24"/>
      <c r="T3016" s="24"/>
      <c r="U3016" s="25"/>
      <c r="V3016" s="19" t="str">
        <f aca="false">IF(COUNT(N3016:Q3016)=0,"",MIN(N3016:Q3016))</f>
        <v/>
      </c>
      <c r="W3016" s="16" t="str">
        <f aca="false">IF(V3016="","",INDEX($N$4:$Q$4,MATCH(V3016,N3016:Q3016,0)))</f>
        <v/>
      </c>
      <c r="X3016" s="19" t="str">
        <f aca="false">IF(COUNT(N3016:Q3016)&lt;2,"",SMALL(N3016:Q3016,2))</f>
        <v/>
      </c>
      <c r="Y3016" s="26" t="str">
        <f aca="false">IF(OR(V3016="",M3016=0),"",V3016/M3016-1)</f>
        <v/>
      </c>
      <c r="Z3016" s="26" t="str">
        <f aca="false">IF(OR(V3016="",L3016=""),"",V3016/(L3016*E3016)-1)</f>
        <v/>
      </c>
      <c r="AA3016" s="16" t="str">
        <f aca="false">IF(V3016="","SEM OFERTA",IF(OR(Y3016&gt;Premissas!$B$11,Y3016&lt;Premissas!$B$12),"VERIFICAR - UNIDADE/EMBALAGEM",IF(Y3016&gt;Premissas!$B$6,"NÃO COMPRAR - REAJUSTE &gt;5%","COMPRAR")))</f>
        <v>SEM OFERTA</v>
      </c>
      <c r="AB3016" s="18" t="str">
        <f aca="false">IF(W3016="DIMEC",S3016,IF(W3016="MEDCENTRO",U3016,""))</f>
        <v/>
      </c>
      <c r="AC3016" s="18" t="n">
        <f aca="false">IF(AA3016&lt;&gt;"COMPRAR",0,IF(AB3016="",I3016,MIN(I3016,AB3016)))</f>
        <v>0</v>
      </c>
      <c r="AD3016" s="19" t="n">
        <f aca="false">IF(AC3016&gt;0,AC3016*V3016,0)</f>
        <v>0</v>
      </c>
      <c r="AE3016" s="19" t="n">
        <f aca="false">IF(AC3016&gt;0,(M3016-V3016)*AC3016,0)</f>
        <v>0</v>
      </c>
      <c r="AF3016" s="16" t="str">
        <f aca="false">IF(AA3016&lt;&gt;"COMPRAR","",IF(AB3016="",IF(X3016="","",IF(X3016-V3016&lt;0.01,"EMPATE TÉCNICO","")),IF(AB3016&lt;I3016,"ESTOQUE INSUFICIENTE",IF(X3016="","",IF(X3016-V3016&lt;0.01,"EMPATE TÉCNICO","")))))</f>
        <v/>
      </c>
      <c r="AG3016" s="16" t="s">
        <v>763</v>
      </c>
      <c r="AH3016" s="16" t="s">
        <v>528</v>
      </c>
    </row>
    <row r="3017" customFormat="false" ht="15" hidden="false" customHeight="false" outlineLevel="0" collapsed="false">
      <c r="A3017" s="16" t="s">
        <v>9402</v>
      </c>
      <c r="B3017" s="17" t="s">
        <v>9403</v>
      </c>
      <c r="C3017" s="16" t="s">
        <v>1267</v>
      </c>
      <c r="D3017" s="16" t="s">
        <v>287</v>
      </c>
      <c r="E3017" s="18" t="n">
        <v>1</v>
      </c>
      <c r="F3017" s="16" t="s">
        <v>43</v>
      </c>
      <c r="G3017" s="18" t="n">
        <v>0</v>
      </c>
      <c r="H3017" s="16" t="n">
        <v>0.2</v>
      </c>
      <c r="I3017" s="18" t="n">
        <v>1</v>
      </c>
      <c r="J3017" s="19" t="n">
        <v>6.3</v>
      </c>
      <c r="K3017" s="19" t="n">
        <v>6.3</v>
      </c>
      <c r="L3017" s="19" t="n">
        <v>6.3</v>
      </c>
      <c r="M3017" s="19" t="n">
        <f aca="false">IF(J3017&gt;0,J3017,K3017)*E3017</f>
        <v>6.3</v>
      </c>
      <c r="N3017" s="20"/>
      <c r="O3017" s="21" t="str">
        <f aca="false">IF(R3017="","",ROUND(R3017*(1-Premissas!$B$4),4))</f>
        <v/>
      </c>
      <c r="P3017" s="22"/>
      <c r="Q3017" s="22"/>
      <c r="R3017" s="23"/>
      <c r="S3017" s="24"/>
      <c r="T3017" s="24"/>
      <c r="U3017" s="25"/>
      <c r="V3017" s="19" t="str">
        <f aca="false">IF(COUNT(N3017:Q3017)=0,"",MIN(N3017:Q3017))</f>
        <v/>
      </c>
      <c r="W3017" s="16" t="str">
        <f aca="false">IF(V3017="","",INDEX($N$4:$Q$4,MATCH(V3017,N3017:Q3017,0)))</f>
        <v/>
      </c>
      <c r="X3017" s="19" t="str">
        <f aca="false">IF(COUNT(N3017:Q3017)&lt;2,"",SMALL(N3017:Q3017,2))</f>
        <v/>
      </c>
      <c r="Y3017" s="26" t="str">
        <f aca="false">IF(OR(V3017="",M3017=0),"",V3017/M3017-1)</f>
        <v/>
      </c>
      <c r="Z3017" s="26" t="str">
        <f aca="false">IF(OR(V3017="",L3017=""),"",V3017/(L3017*E3017)-1)</f>
        <v/>
      </c>
      <c r="AA3017" s="16" t="str">
        <f aca="false">IF(V3017="","SEM OFERTA",IF(OR(Y3017&gt;Premissas!$B$11,Y3017&lt;Premissas!$B$12),"VERIFICAR - UNIDADE/EMBALAGEM",IF(Y3017&gt;Premissas!$B$6,"NÃO COMPRAR - REAJUSTE &gt;5%","COMPRAR")))</f>
        <v>SEM OFERTA</v>
      </c>
      <c r="AB3017" s="18" t="str">
        <f aca="false">IF(W3017="DIMEC",S3017,IF(W3017="MEDCENTRO",U3017,""))</f>
        <v/>
      </c>
      <c r="AC3017" s="18" t="n">
        <f aca="false">IF(AA3017&lt;&gt;"COMPRAR",0,IF(AB3017="",I3017,MIN(I3017,AB3017)))</f>
        <v>0</v>
      </c>
      <c r="AD3017" s="19" t="n">
        <f aca="false">IF(AC3017&gt;0,AC3017*V3017,0)</f>
        <v>0</v>
      </c>
      <c r="AE3017" s="19" t="n">
        <f aca="false">IF(AC3017&gt;0,(M3017-V3017)*AC3017,0)</f>
        <v>0</v>
      </c>
      <c r="AF3017" s="16" t="str">
        <f aca="false">IF(AA3017&lt;&gt;"COMPRAR","",IF(AB3017="",IF(X3017="","",IF(X3017-V3017&lt;0.01,"EMPATE TÉCNICO","")),IF(AB3017&lt;I3017,"ESTOQUE INSUFICIENTE",IF(X3017="","",IF(X3017-V3017&lt;0.01,"EMPATE TÉCNICO","")))))</f>
        <v/>
      </c>
      <c r="AG3017" s="16" t="s">
        <v>547</v>
      </c>
      <c r="AH3017" s="16" t="s">
        <v>528</v>
      </c>
    </row>
    <row r="3018" customFormat="false" ht="15" hidden="false" customHeight="false" outlineLevel="0" collapsed="false">
      <c r="A3018" s="16" t="s">
        <v>9404</v>
      </c>
      <c r="B3018" s="17" t="s">
        <v>9405</v>
      </c>
      <c r="C3018" s="16" t="s">
        <v>9406</v>
      </c>
      <c r="D3018" s="16" t="s">
        <v>8954</v>
      </c>
      <c r="E3018" s="18" t="n">
        <v>1</v>
      </c>
      <c r="F3018" s="16" t="s">
        <v>42</v>
      </c>
      <c r="G3018" s="18" t="n">
        <v>0</v>
      </c>
      <c r="H3018" s="16" t="n">
        <v>5.1</v>
      </c>
      <c r="I3018" s="18" t="n">
        <v>13</v>
      </c>
      <c r="J3018" s="19" t="n">
        <v>6.23</v>
      </c>
      <c r="K3018" s="19" t="n">
        <v>6.23</v>
      </c>
      <c r="L3018" s="19" t="n">
        <v>6.23</v>
      </c>
      <c r="M3018" s="19" t="n">
        <f aca="false">IF(J3018&gt;0,J3018,K3018)*E3018</f>
        <v>6.23</v>
      </c>
      <c r="N3018" s="20"/>
      <c r="O3018" s="21" t="str">
        <f aca="false">IF(R3018="","",ROUND(R3018*(1-Premissas!$B$4),4))</f>
        <v/>
      </c>
      <c r="P3018" s="22"/>
      <c r="Q3018" s="22"/>
      <c r="R3018" s="23"/>
      <c r="S3018" s="24"/>
      <c r="T3018" s="24"/>
      <c r="U3018" s="25"/>
      <c r="V3018" s="19" t="str">
        <f aca="false">IF(COUNT(N3018:Q3018)=0,"",MIN(N3018:Q3018))</f>
        <v/>
      </c>
      <c r="W3018" s="16" t="str">
        <f aca="false">IF(V3018="","",INDEX($N$4:$Q$4,MATCH(V3018,N3018:Q3018,0)))</f>
        <v/>
      </c>
      <c r="X3018" s="19" t="str">
        <f aca="false">IF(COUNT(N3018:Q3018)&lt;2,"",SMALL(N3018:Q3018,2))</f>
        <v/>
      </c>
      <c r="Y3018" s="26" t="str">
        <f aca="false">IF(OR(V3018="",M3018=0),"",V3018/M3018-1)</f>
        <v/>
      </c>
      <c r="Z3018" s="26" t="str">
        <f aca="false">IF(OR(V3018="",L3018=""),"",V3018/(L3018*E3018)-1)</f>
        <v/>
      </c>
      <c r="AA3018" s="16" t="str">
        <f aca="false">IF(V3018="","SEM OFERTA",IF(OR(Y3018&gt;Premissas!$B$11,Y3018&lt;Premissas!$B$12),"VERIFICAR - UNIDADE/EMBALAGEM",IF(Y3018&gt;Premissas!$B$6,"NÃO COMPRAR - REAJUSTE &gt;5%","COMPRAR")))</f>
        <v>SEM OFERTA</v>
      </c>
      <c r="AB3018" s="18" t="str">
        <f aca="false">IF(W3018="DIMEC",S3018,IF(W3018="MEDCENTRO",U3018,""))</f>
        <v/>
      </c>
      <c r="AC3018" s="18" t="n">
        <f aca="false">IF(AA3018&lt;&gt;"COMPRAR",0,IF(AB3018="",I3018,MIN(I3018,AB3018)))</f>
        <v>0</v>
      </c>
      <c r="AD3018" s="19" t="n">
        <f aca="false">IF(AC3018&gt;0,AC3018*V3018,0)</f>
        <v>0</v>
      </c>
      <c r="AE3018" s="19" t="n">
        <f aca="false">IF(AC3018&gt;0,(M3018-V3018)*AC3018,0)</f>
        <v>0</v>
      </c>
      <c r="AF3018" s="16" t="str">
        <f aca="false">IF(AA3018&lt;&gt;"COMPRAR","",IF(AB3018="",IF(X3018="","",IF(X3018-V3018&lt;0.01,"EMPATE TÉCNICO","")),IF(AB3018&lt;I3018,"ESTOQUE INSUFICIENTE",IF(X3018="","",IF(X3018-V3018&lt;0.01,"EMPATE TÉCNICO","")))))</f>
        <v/>
      </c>
      <c r="AG3018" s="16" t="s">
        <v>547</v>
      </c>
      <c r="AH3018" s="16" t="s">
        <v>528</v>
      </c>
    </row>
    <row r="3019" customFormat="false" ht="15" hidden="false" customHeight="false" outlineLevel="0" collapsed="false">
      <c r="A3019" s="16" t="s">
        <v>9407</v>
      </c>
      <c r="B3019" s="17" t="s">
        <v>9408</v>
      </c>
      <c r="C3019" s="16" t="s">
        <v>9409</v>
      </c>
      <c r="D3019" s="16" t="s">
        <v>762</v>
      </c>
      <c r="E3019" s="18" t="n">
        <v>1</v>
      </c>
      <c r="F3019" s="16" t="s">
        <v>43</v>
      </c>
      <c r="G3019" s="18" t="n">
        <v>0</v>
      </c>
      <c r="H3019" s="16" t="n">
        <v>2.5</v>
      </c>
      <c r="I3019" s="18" t="n">
        <v>7</v>
      </c>
      <c r="J3019" s="19" t="n">
        <v>5.97</v>
      </c>
      <c r="K3019" s="19" t="n">
        <v>5.97</v>
      </c>
      <c r="L3019" s="19" t="n">
        <v>5.97</v>
      </c>
      <c r="M3019" s="19" t="n">
        <f aca="false">IF(J3019&gt;0,J3019,K3019)*E3019</f>
        <v>5.97</v>
      </c>
      <c r="N3019" s="20"/>
      <c r="O3019" s="21" t="str">
        <f aca="false">IF(R3019="","",ROUND(R3019*(1-Premissas!$B$4),4))</f>
        <v/>
      </c>
      <c r="P3019" s="22"/>
      <c r="Q3019" s="22"/>
      <c r="R3019" s="23"/>
      <c r="S3019" s="24"/>
      <c r="T3019" s="24"/>
      <c r="U3019" s="25"/>
      <c r="V3019" s="19" t="str">
        <f aca="false">IF(COUNT(N3019:Q3019)=0,"",MIN(N3019:Q3019))</f>
        <v/>
      </c>
      <c r="W3019" s="16" t="str">
        <f aca="false">IF(V3019="","",INDEX($N$4:$Q$4,MATCH(V3019,N3019:Q3019,0)))</f>
        <v/>
      </c>
      <c r="X3019" s="19" t="str">
        <f aca="false">IF(COUNT(N3019:Q3019)&lt;2,"",SMALL(N3019:Q3019,2))</f>
        <v/>
      </c>
      <c r="Y3019" s="26" t="str">
        <f aca="false">IF(OR(V3019="",M3019=0),"",V3019/M3019-1)</f>
        <v/>
      </c>
      <c r="Z3019" s="26" t="str">
        <f aca="false">IF(OR(V3019="",L3019=""),"",V3019/(L3019*E3019)-1)</f>
        <v/>
      </c>
      <c r="AA3019" s="16" t="str">
        <f aca="false">IF(V3019="","SEM OFERTA",IF(OR(Y3019&gt;Premissas!$B$11,Y3019&lt;Premissas!$B$12),"VERIFICAR - UNIDADE/EMBALAGEM",IF(Y3019&gt;Premissas!$B$6,"NÃO COMPRAR - REAJUSTE &gt;5%","COMPRAR")))</f>
        <v>SEM OFERTA</v>
      </c>
      <c r="AB3019" s="18" t="str">
        <f aca="false">IF(W3019="DIMEC",S3019,IF(W3019="MEDCENTRO",U3019,""))</f>
        <v/>
      </c>
      <c r="AC3019" s="18" t="n">
        <f aca="false">IF(AA3019&lt;&gt;"COMPRAR",0,IF(AB3019="",I3019,MIN(I3019,AB3019)))</f>
        <v>0</v>
      </c>
      <c r="AD3019" s="19" t="n">
        <f aca="false">IF(AC3019&gt;0,AC3019*V3019,0)</f>
        <v>0</v>
      </c>
      <c r="AE3019" s="19" t="n">
        <f aca="false">IF(AC3019&gt;0,(M3019-V3019)*AC3019,0)</f>
        <v>0</v>
      </c>
      <c r="AF3019" s="16" t="str">
        <f aca="false">IF(AA3019&lt;&gt;"COMPRAR","",IF(AB3019="",IF(X3019="","",IF(X3019-V3019&lt;0.01,"EMPATE TÉCNICO","")),IF(AB3019&lt;I3019,"ESTOQUE INSUFICIENTE",IF(X3019="","",IF(X3019-V3019&lt;0.01,"EMPATE TÉCNICO","")))))</f>
        <v/>
      </c>
      <c r="AG3019" s="16" t="s">
        <v>763</v>
      </c>
      <c r="AH3019" s="16" t="s">
        <v>528</v>
      </c>
    </row>
    <row r="3020" customFormat="false" ht="15" hidden="false" customHeight="false" outlineLevel="0" collapsed="false">
      <c r="A3020" s="16" t="s">
        <v>9410</v>
      </c>
      <c r="B3020" s="17" t="s">
        <v>9411</v>
      </c>
      <c r="C3020" s="16" t="s">
        <v>9412</v>
      </c>
      <c r="D3020" s="16" t="s">
        <v>1089</v>
      </c>
      <c r="E3020" s="18" t="n">
        <v>1</v>
      </c>
      <c r="F3020" s="16" t="s">
        <v>41</v>
      </c>
      <c r="G3020" s="18" t="n">
        <v>17</v>
      </c>
      <c r="H3020" s="16" t="n">
        <v>15</v>
      </c>
      <c r="I3020" s="18" t="n">
        <v>22</v>
      </c>
      <c r="J3020" s="19" t="n">
        <v>5.75</v>
      </c>
      <c r="K3020" s="19" t="n">
        <v>5.75</v>
      </c>
      <c r="L3020" s="19" t="n">
        <v>5.48</v>
      </c>
      <c r="M3020" s="19" t="n">
        <f aca="false">IF(J3020&gt;0,J3020,K3020)*E3020</f>
        <v>5.75</v>
      </c>
      <c r="N3020" s="20"/>
      <c r="O3020" s="21" t="str">
        <f aca="false">IF(R3020="","",ROUND(R3020*(1-Premissas!$B$4),4))</f>
        <v/>
      </c>
      <c r="P3020" s="22"/>
      <c r="Q3020" s="22"/>
      <c r="R3020" s="23"/>
      <c r="S3020" s="24"/>
      <c r="T3020" s="24"/>
      <c r="U3020" s="25"/>
      <c r="V3020" s="19" t="str">
        <f aca="false">IF(COUNT(N3020:Q3020)=0,"",MIN(N3020:Q3020))</f>
        <v/>
      </c>
      <c r="W3020" s="16" t="str">
        <f aca="false">IF(V3020="","",INDEX($N$4:$Q$4,MATCH(V3020,N3020:Q3020,0)))</f>
        <v/>
      </c>
      <c r="X3020" s="19" t="str">
        <f aca="false">IF(COUNT(N3020:Q3020)&lt;2,"",SMALL(N3020:Q3020,2))</f>
        <v/>
      </c>
      <c r="Y3020" s="26" t="str">
        <f aca="false">IF(OR(V3020="",M3020=0),"",V3020/M3020-1)</f>
        <v/>
      </c>
      <c r="Z3020" s="26" t="str">
        <f aca="false">IF(OR(V3020="",L3020=""),"",V3020/(L3020*E3020)-1)</f>
        <v/>
      </c>
      <c r="AA3020" s="16" t="str">
        <f aca="false">IF(V3020="","SEM OFERTA",IF(OR(Y3020&gt;Premissas!$B$11,Y3020&lt;Premissas!$B$12),"VERIFICAR - UNIDADE/EMBALAGEM",IF(Y3020&gt;Premissas!$B$6,"NÃO COMPRAR - REAJUSTE &gt;5%","COMPRAR")))</f>
        <v>SEM OFERTA</v>
      </c>
      <c r="AB3020" s="18" t="str">
        <f aca="false">IF(W3020="DIMEC",S3020,IF(W3020="MEDCENTRO",U3020,""))</f>
        <v/>
      </c>
      <c r="AC3020" s="18" t="n">
        <f aca="false">IF(AA3020&lt;&gt;"COMPRAR",0,IF(AB3020="",I3020,MIN(I3020,AB3020)))</f>
        <v>0</v>
      </c>
      <c r="AD3020" s="19" t="n">
        <f aca="false">IF(AC3020&gt;0,AC3020*V3020,0)</f>
        <v>0</v>
      </c>
      <c r="AE3020" s="19" t="n">
        <f aca="false">IF(AC3020&gt;0,(M3020-V3020)*AC3020,0)</f>
        <v>0</v>
      </c>
      <c r="AF3020" s="16" t="str">
        <f aca="false">IF(AA3020&lt;&gt;"COMPRAR","",IF(AB3020="",IF(X3020="","",IF(X3020-V3020&lt;0.01,"EMPATE TÉCNICO","")),IF(AB3020&lt;I3020,"ESTOQUE INSUFICIENTE",IF(X3020="","",IF(X3020-V3020&lt;0.01,"EMPATE TÉCNICO","")))))</f>
        <v/>
      </c>
      <c r="AG3020" s="16" t="s">
        <v>2415</v>
      </c>
      <c r="AH3020" s="16" t="s">
        <v>528</v>
      </c>
    </row>
    <row r="3021" customFormat="false" ht="15" hidden="false" customHeight="false" outlineLevel="0" collapsed="false">
      <c r="A3021" s="16" t="s">
        <v>9413</v>
      </c>
      <c r="B3021" s="17" t="s">
        <v>9414</v>
      </c>
      <c r="C3021" s="16" t="s">
        <v>9415</v>
      </c>
      <c r="D3021" s="16" t="s">
        <v>1065</v>
      </c>
      <c r="E3021" s="18" t="n">
        <v>1</v>
      </c>
      <c r="F3021" s="16" t="s">
        <v>43</v>
      </c>
      <c r="G3021" s="18" t="n">
        <v>0</v>
      </c>
      <c r="H3021" s="16" t="n">
        <v>3.2</v>
      </c>
      <c r="I3021" s="18" t="n">
        <v>9</v>
      </c>
      <c r="J3021" s="19" t="n">
        <v>3.99</v>
      </c>
      <c r="K3021" s="19" t="n">
        <v>3.99</v>
      </c>
      <c r="L3021" s="19" t="n">
        <v>3.99</v>
      </c>
      <c r="M3021" s="19" t="n">
        <f aca="false">IF(J3021&gt;0,J3021,K3021)*E3021</f>
        <v>3.99</v>
      </c>
      <c r="N3021" s="20"/>
      <c r="O3021" s="21" t="str">
        <f aca="false">IF(R3021="","",ROUND(R3021*(1-Premissas!$B$4),4))</f>
        <v/>
      </c>
      <c r="P3021" s="22"/>
      <c r="Q3021" s="22"/>
      <c r="R3021" s="23"/>
      <c r="S3021" s="24"/>
      <c r="T3021" s="24"/>
      <c r="U3021" s="25"/>
      <c r="V3021" s="19" t="str">
        <f aca="false">IF(COUNT(N3021:Q3021)=0,"",MIN(N3021:Q3021))</f>
        <v/>
      </c>
      <c r="W3021" s="16" t="str">
        <f aca="false">IF(V3021="","",INDEX($N$4:$Q$4,MATCH(V3021,N3021:Q3021,0)))</f>
        <v/>
      </c>
      <c r="X3021" s="19" t="str">
        <f aca="false">IF(COUNT(N3021:Q3021)&lt;2,"",SMALL(N3021:Q3021,2))</f>
        <v/>
      </c>
      <c r="Y3021" s="26" t="str">
        <f aca="false">IF(OR(V3021="",M3021=0),"",V3021/M3021-1)</f>
        <v/>
      </c>
      <c r="Z3021" s="26" t="str">
        <f aca="false">IF(OR(V3021="",L3021=""),"",V3021/(L3021*E3021)-1)</f>
        <v/>
      </c>
      <c r="AA3021" s="16" t="str">
        <f aca="false">IF(V3021="","SEM OFERTA",IF(OR(Y3021&gt;Premissas!$B$11,Y3021&lt;Premissas!$B$12),"VERIFICAR - UNIDADE/EMBALAGEM",IF(Y3021&gt;Premissas!$B$6,"NÃO COMPRAR - REAJUSTE &gt;5%","COMPRAR")))</f>
        <v>SEM OFERTA</v>
      </c>
      <c r="AB3021" s="18" t="str">
        <f aca="false">IF(W3021="DIMEC",S3021,IF(W3021="MEDCENTRO",U3021,""))</f>
        <v/>
      </c>
      <c r="AC3021" s="18" t="n">
        <f aca="false">IF(AA3021&lt;&gt;"COMPRAR",0,IF(AB3021="",I3021,MIN(I3021,AB3021)))</f>
        <v>0</v>
      </c>
      <c r="AD3021" s="19" t="n">
        <f aca="false">IF(AC3021&gt;0,AC3021*V3021,0)</f>
        <v>0</v>
      </c>
      <c r="AE3021" s="19" t="n">
        <f aca="false">IF(AC3021&gt;0,(M3021-V3021)*AC3021,0)</f>
        <v>0</v>
      </c>
      <c r="AF3021" s="16" t="str">
        <f aca="false">IF(AA3021&lt;&gt;"COMPRAR","",IF(AB3021="",IF(X3021="","",IF(X3021-V3021&lt;0.01,"EMPATE TÉCNICO","")),IF(AB3021&lt;I3021,"ESTOQUE INSUFICIENTE",IF(X3021="","",IF(X3021-V3021&lt;0.01,"EMPATE TÉCNICO","")))))</f>
        <v/>
      </c>
      <c r="AG3021" s="16" t="s">
        <v>304</v>
      </c>
      <c r="AH3021" s="16" t="s">
        <v>528</v>
      </c>
    </row>
    <row r="3022" customFormat="false" ht="15" hidden="false" customHeight="false" outlineLevel="0" collapsed="false">
      <c r="A3022" s="16" t="s">
        <v>9416</v>
      </c>
      <c r="B3022" s="17" t="s">
        <v>9417</v>
      </c>
      <c r="C3022" s="16" t="s">
        <v>9418</v>
      </c>
      <c r="D3022" s="16" t="s">
        <v>481</v>
      </c>
      <c r="E3022" s="18" t="n">
        <v>1</v>
      </c>
      <c r="F3022" s="16" t="s">
        <v>43</v>
      </c>
      <c r="G3022" s="18" t="n">
        <v>0</v>
      </c>
      <c r="H3022" s="16" t="n">
        <v>0.1</v>
      </c>
      <c r="I3022" s="18" t="n">
        <v>1</v>
      </c>
      <c r="J3022" s="19" t="n">
        <v>2.99</v>
      </c>
      <c r="K3022" s="19" t="n">
        <v>2.99</v>
      </c>
      <c r="L3022" s="19" t="n">
        <v>2.99</v>
      </c>
      <c r="M3022" s="19" t="n">
        <f aca="false">IF(J3022&gt;0,J3022,K3022)*E3022</f>
        <v>2.99</v>
      </c>
      <c r="N3022" s="20"/>
      <c r="O3022" s="21" t="str">
        <f aca="false">IF(R3022="","",ROUND(R3022*(1-Premissas!$B$4),4))</f>
        <v/>
      </c>
      <c r="P3022" s="22"/>
      <c r="Q3022" s="22"/>
      <c r="R3022" s="23"/>
      <c r="S3022" s="24"/>
      <c r="T3022" s="24"/>
      <c r="U3022" s="25"/>
      <c r="V3022" s="19" t="str">
        <f aca="false">IF(COUNT(N3022:Q3022)=0,"",MIN(N3022:Q3022))</f>
        <v/>
      </c>
      <c r="W3022" s="16" t="str">
        <f aca="false">IF(V3022="","",INDEX($N$4:$Q$4,MATCH(V3022,N3022:Q3022,0)))</f>
        <v/>
      </c>
      <c r="X3022" s="19" t="str">
        <f aca="false">IF(COUNT(N3022:Q3022)&lt;2,"",SMALL(N3022:Q3022,2))</f>
        <v/>
      </c>
      <c r="Y3022" s="26" t="str">
        <f aca="false">IF(OR(V3022="",M3022=0),"",V3022/M3022-1)</f>
        <v/>
      </c>
      <c r="Z3022" s="26" t="str">
        <f aca="false">IF(OR(V3022="",L3022=""),"",V3022/(L3022*E3022)-1)</f>
        <v/>
      </c>
      <c r="AA3022" s="16" t="str">
        <f aca="false">IF(V3022="","SEM OFERTA",IF(OR(Y3022&gt;Premissas!$B$11,Y3022&lt;Premissas!$B$12),"VERIFICAR - UNIDADE/EMBALAGEM",IF(Y3022&gt;Premissas!$B$6,"NÃO COMPRAR - REAJUSTE &gt;5%","COMPRAR")))</f>
        <v>SEM OFERTA</v>
      </c>
      <c r="AB3022" s="18" t="str">
        <f aca="false">IF(W3022="DIMEC",S3022,IF(W3022="MEDCENTRO",U3022,""))</f>
        <v/>
      </c>
      <c r="AC3022" s="18" t="n">
        <f aca="false">IF(AA3022&lt;&gt;"COMPRAR",0,IF(AB3022="",I3022,MIN(I3022,AB3022)))</f>
        <v>0</v>
      </c>
      <c r="AD3022" s="19" t="n">
        <f aca="false">IF(AC3022&gt;0,AC3022*V3022,0)</f>
        <v>0</v>
      </c>
      <c r="AE3022" s="19" t="n">
        <f aca="false">IF(AC3022&gt;0,(M3022-V3022)*AC3022,0)</f>
        <v>0</v>
      </c>
      <c r="AF3022" s="16" t="str">
        <f aca="false">IF(AA3022&lt;&gt;"COMPRAR","",IF(AB3022="",IF(X3022="","",IF(X3022-V3022&lt;0.01,"EMPATE TÉCNICO","")),IF(AB3022&lt;I3022,"ESTOQUE INSUFICIENTE",IF(X3022="","",IF(X3022-V3022&lt;0.01,"EMPATE TÉCNICO","")))))</f>
        <v/>
      </c>
      <c r="AG3022" s="16" t="s">
        <v>490</v>
      </c>
      <c r="AH3022" s="16" t="s">
        <v>528</v>
      </c>
    </row>
    <row r="3023" customFormat="false" ht="15" hidden="false" customHeight="false" outlineLevel="0" collapsed="false">
      <c r="A3023" s="16" t="s">
        <v>9419</v>
      </c>
      <c r="B3023" s="17" t="s">
        <v>9420</v>
      </c>
      <c r="C3023" s="16" t="s">
        <v>9421</v>
      </c>
      <c r="D3023" s="16" t="s">
        <v>563</v>
      </c>
      <c r="E3023" s="18" t="n">
        <v>1</v>
      </c>
      <c r="F3023" s="16" t="s">
        <v>41</v>
      </c>
      <c r="G3023" s="18" t="n">
        <v>71</v>
      </c>
      <c r="H3023" s="16" t="n">
        <v>29.1</v>
      </c>
      <c r="I3023" s="18" t="n">
        <v>4</v>
      </c>
      <c r="J3023" s="19" t="n">
        <v>4.7</v>
      </c>
      <c r="K3023" s="19" t="n">
        <v>4.7</v>
      </c>
      <c r="L3023" s="19" t="n">
        <v>4.7</v>
      </c>
      <c r="M3023" s="19" t="n">
        <f aca="false">IF(J3023&gt;0,J3023,K3023)*E3023</f>
        <v>4.7</v>
      </c>
      <c r="N3023" s="20"/>
      <c r="O3023" s="21" t="str">
        <f aca="false">IF(R3023="","",ROUND(R3023*(1-Premissas!$B$4),4))</f>
        <v/>
      </c>
      <c r="P3023" s="22"/>
      <c r="Q3023" s="22"/>
      <c r="R3023" s="23"/>
      <c r="S3023" s="24"/>
      <c r="T3023" s="24"/>
      <c r="U3023" s="25"/>
      <c r="V3023" s="19" t="str">
        <f aca="false">IF(COUNT(N3023:Q3023)=0,"",MIN(N3023:Q3023))</f>
        <v/>
      </c>
      <c r="W3023" s="16" t="str">
        <f aca="false">IF(V3023="","",INDEX($N$4:$Q$4,MATCH(V3023,N3023:Q3023,0)))</f>
        <v/>
      </c>
      <c r="X3023" s="19" t="str">
        <f aca="false">IF(COUNT(N3023:Q3023)&lt;2,"",SMALL(N3023:Q3023,2))</f>
        <v/>
      </c>
      <c r="Y3023" s="26" t="str">
        <f aca="false">IF(OR(V3023="",M3023=0),"",V3023/M3023-1)</f>
        <v/>
      </c>
      <c r="Z3023" s="26" t="str">
        <f aca="false">IF(OR(V3023="",L3023=""),"",V3023/(L3023*E3023)-1)</f>
        <v/>
      </c>
      <c r="AA3023" s="16" t="str">
        <f aca="false">IF(V3023="","SEM OFERTA",IF(OR(Y3023&gt;Premissas!$B$11,Y3023&lt;Premissas!$B$12),"VERIFICAR - UNIDADE/EMBALAGEM",IF(Y3023&gt;Premissas!$B$6,"NÃO COMPRAR - REAJUSTE &gt;5%","COMPRAR")))</f>
        <v>SEM OFERTA</v>
      </c>
      <c r="AB3023" s="18" t="str">
        <f aca="false">IF(W3023="DIMEC",S3023,IF(W3023="MEDCENTRO",U3023,""))</f>
        <v/>
      </c>
      <c r="AC3023" s="18" t="n">
        <f aca="false">IF(AA3023&lt;&gt;"COMPRAR",0,IF(AB3023="",I3023,MIN(I3023,AB3023)))</f>
        <v>0</v>
      </c>
      <c r="AD3023" s="19" t="n">
        <f aca="false">IF(AC3023&gt;0,AC3023*V3023,0)</f>
        <v>0</v>
      </c>
      <c r="AE3023" s="19" t="n">
        <f aca="false">IF(AC3023&gt;0,(M3023-V3023)*AC3023,0)</f>
        <v>0</v>
      </c>
      <c r="AF3023" s="16" t="str">
        <f aca="false">IF(AA3023&lt;&gt;"COMPRAR","",IF(AB3023="",IF(X3023="","",IF(X3023-V3023&lt;0.01,"EMPATE TÉCNICO","")),IF(AB3023&lt;I3023,"ESTOQUE INSUFICIENTE",IF(X3023="","",IF(X3023-V3023&lt;0.01,"EMPATE TÉCNICO","")))))</f>
        <v/>
      </c>
      <c r="AG3023" s="16" t="s">
        <v>564</v>
      </c>
      <c r="AH3023" s="16" t="s">
        <v>528</v>
      </c>
    </row>
    <row r="3024" customFormat="false" ht="15" hidden="false" customHeight="false" outlineLevel="0" collapsed="false">
      <c r="A3024" s="16" t="s">
        <v>9422</v>
      </c>
      <c r="B3024" s="17" t="s">
        <v>9423</v>
      </c>
      <c r="C3024" s="16" t="s">
        <v>9424</v>
      </c>
      <c r="D3024" s="16" t="s">
        <v>762</v>
      </c>
      <c r="E3024" s="18" t="n">
        <v>1</v>
      </c>
      <c r="F3024" s="16" t="s">
        <v>41</v>
      </c>
      <c r="G3024" s="18" t="n">
        <v>2</v>
      </c>
      <c r="H3024" s="16" t="n">
        <v>10.7</v>
      </c>
      <c r="I3024" s="18" t="n">
        <v>26</v>
      </c>
      <c r="J3024" s="19" t="n">
        <v>3.39</v>
      </c>
      <c r="K3024" s="19" t="n">
        <v>3.39</v>
      </c>
      <c r="L3024" s="19" t="n">
        <v>3.39</v>
      </c>
      <c r="M3024" s="19" t="n">
        <f aca="false">IF(J3024&gt;0,J3024,K3024)*E3024</f>
        <v>3.39</v>
      </c>
      <c r="N3024" s="20"/>
      <c r="O3024" s="21" t="str">
        <f aca="false">IF(R3024="","",ROUND(R3024*(1-Premissas!$B$4),4))</f>
        <v/>
      </c>
      <c r="P3024" s="22"/>
      <c r="Q3024" s="22"/>
      <c r="R3024" s="23"/>
      <c r="S3024" s="24"/>
      <c r="T3024" s="24"/>
      <c r="U3024" s="25"/>
      <c r="V3024" s="19" t="str">
        <f aca="false">IF(COUNT(N3024:Q3024)=0,"",MIN(N3024:Q3024))</f>
        <v/>
      </c>
      <c r="W3024" s="16" t="str">
        <f aca="false">IF(V3024="","",INDEX($N$4:$Q$4,MATCH(V3024,N3024:Q3024,0)))</f>
        <v/>
      </c>
      <c r="X3024" s="19" t="str">
        <f aca="false">IF(COUNT(N3024:Q3024)&lt;2,"",SMALL(N3024:Q3024,2))</f>
        <v/>
      </c>
      <c r="Y3024" s="26" t="str">
        <f aca="false">IF(OR(V3024="",M3024=0),"",V3024/M3024-1)</f>
        <v/>
      </c>
      <c r="Z3024" s="26" t="str">
        <f aca="false">IF(OR(V3024="",L3024=""),"",V3024/(L3024*E3024)-1)</f>
        <v/>
      </c>
      <c r="AA3024" s="16" t="str">
        <f aca="false">IF(V3024="","SEM OFERTA",IF(OR(Y3024&gt;Premissas!$B$11,Y3024&lt;Premissas!$B$12),"VERIFICAR - UNIDADE/EMBALAGEM",IF(Y3024&gt;Premissas!$B$6,"NÃO COMPRAR - REAJUSTE &gt;5%","COMPRAR")))</f>
        <v>SEM OFERTA</v>
      </c>
      <c r="AB3024" s="18" t="str">
        <f aca="false">IF(W3024="DIMEC",S3024,IF(W3024="MEDCENTRO",U3024,""))</f>
        <v/>
      </c>
      <c r="AC3024" s="18" t="n">
        <f aca="false">IF(AA3024&lt;&gt;"COMPRAR",0,IF(AB3024="",I3024,MIN(I3024,AB3024)))</f>
        <v>0</v>
      </c>
      <c r="AD3024" s="19" t="n">
        <f aca="false">IF(AC3024&gt;0,AC3024*V3024,0)</f>
        <v>0</v>
      </c>
      <c r="AE3024" s="19" t="n">
        <f aca="false">IF(AC3024&gt;0,(M3024-V3024)*AC3024,0)</f>
        <v>0</v>
      </c>
      <c r="AF3024" s="16" t="str">
        <f aca="false">IF(AA3024&lt;&gt;"COMPRAR","",IF(AB3024="",IF(X3024="","",IF(X3024-V3024&lt;0.01,"EMPATE TÉCNICO","")),IF(AB3024&lt;I3024,"ESTOQUE INSUFICIENTE",IF(X3024="","",IF(X3024-V3024&lt;0.01,"EMPATE TÉCNICO","")))))</f>
        <v/>
      </c>
      <c r="AG3024" s="16" t="s">
        <v>763</v>
      </c>
      <c r="AH3024" s="16" t="s">
        <v>528</v>
      </c>
    </row>
    <row r="3025" customFormat="false" ht="15" hidden="false" customHeight="false" outlineLevel="0" collapsed="false">
      <c r="A3025" s="16" t="s">
        <v>9425</v>
      </c>
      <c r="B3025" s="17" t="s">
        <v>9426</v>
      </c>
      <c r="C3025" s="16" t="s">
        <v>9427</v>
      </c>
      <c r="D3025" s="16" t="s">
        <v>417</v>
      </c>
      <c r="E3025" s="18" t="n">
        <v>1</v>
      </c>
      <c r="F3025" s="16" t="s">
        <v>41</v>
      </c>
      <c r="G3025" s="18" t="n">
        <v>19</v>
      </c>
      <c r="H3025" s="16" t="n">
        <v>7.9</v>
      </c>
      <c r="I3025" s="18" t="n">
        <v>2</v>
      </c>
      <c r="J3025" s="19" t="n">
        <v>2.99</v>
      </c>
      <c r="K3025" s="19" t="n">
        <v>2.99</v>
      </c>
      <c r="L3025" s="19" t="n">
        <v>2.99</v>
      </c>
      <c r="M3025" s="19" t="n">
        <f aca="false">IF(J3025&gt;0,J3025,K3025)*E3025</f>
        <v>2.99</v>
      </c>
      <c r="N3025" s="20"/>
      <c r="O3025" s="21" t="str">
        <f aca="false">IF(R3025="","",ROUND(R3025*(1-Premissas!$B$4),4))</f>
        <v/>
      </c>
      <c r="P3025" s="22"/>
      <c r="Q3025" s="22"/>
      <c r="R3025" s="23"/>
      <c r="S3025" s="24"/>
      <c r="T3025" s="24"/>
      <c r="U3025" s="25"/>
      <c r="V3025" s="19" t="str">
        <f aca="false">IF(COUNT(N3025:Q3025)=0,"",MIN(N3025:Q3025))</f>
        <v/>
      </c>
      <c r="W3025" s="16" t="str">
        <f aca="false">IF(V3025="","",INDEX($N$4:$Q$4,MATCH(V3025,N3025:Q3025,0)))</f>
        <v/>
      </c>
      <c r="X3025" s="19" t="str">
        <f aca="false">IF(COUNT(N3025:Q3025)&lt;2,"",SMALL(N3025:Q3025,2))</f>
        <v/>
      </c>
      <c r="Y3025" s="26" t="str">
        <f aca="false">IF(OR(V3025="",M3025=0),"",V3025/M3025-1)</f>
        <v/>
      </c>
      <c r="Z3025" s="26" t="str">
        <f aca="false">IF(OR(V3025="",L3025=""),"",V3025/(L3025*E3025)-1)</f>
        <v/>
      </c>
      <c r="AA3025" s="16" t="str">
        <f aca="false">IF(V3025="","SEM OFERTA",IF(OR(Y3025&gt;Premissas!$B$11,Y3025&lt;Premissas!$B$12),"VERIFICAR - UNIDADE/EMBALAGEM",IF(Y3025&gt;Premissas!$B$6,"NÃO COMPRAR - REAJUSTE &gt;5%","COMPRAR")))</f>
        <v>SEM OFERTA</v>
      </c>
      <c r="AB3025" s="18" t="str">
        <f aca="false">IF(W3025="DIMEC",S3025,IF(W3025="MEDCENTRO",U3025,""))</f>
        <v/>
      </c>
      <c r="AC3025" s="18" t="n">
        <f aca="false">IF(AA3025&lt;&gt;"COMPRAR",0,IF(AB3025="",I3025,MIN(I3025,AB3025)))</f>
        <v>0</v>
      </c>
      <c r="AD3025" s="19" t="n">
        <f aca="false">IF(AC3025&gt;0,AC3025*V3025,0)</f>
        <v>0</v>
      </c>
      <c r="AE3025" s="19" t="n">
        <f aca="false">IF(AC3025&gt;0,(M3025-V3025)*AC3025,0)</f>
        <v>0</v>
      </c>
      <c r="AF3025" s="16" t="str">
        <f aca="false">IF(AA3025&lt;&gt;"COMPRAR","",IF(AB3025="",IF(X3025="","",IF(X3025-V3025&lt;0.01,"EMPATE TÉCNICO","")),IF(AB3025&lt;I3025,"ESTOQUE INSUFICIENTE",IF(X3025="","",IF(X3025-V3025&lt;0.01,"EMPATE TÉCNICO","")))))</f>
        <v/>
      </c>
      <c r="AG3025" s="16" t="s">
        <v>418</v>
      </c>
      <c r="AH3025" s="16" t="s">
        <v>528</v>
      </c>
    </row>
    <row r="3026" customFormat="false" ht="15" hidden="false" customHeight="false" outlineLevel="0" collapsed="false">
      <c r="A3026" s="16" t="s">
        <v>9428</v>
      </c>
      <c r="B3026" s="17" t="s">
        <v>9429</v>
      </c>
      <c r="C3026" s="16" t="s">
        <v>9430</v>
      </c>
      <c r="D3026" s="16" t="s">
        <v>481</v>
      </c>
      <c r="E3026" s="18" t="n">
        <v>1</v>
      </c>
      <c r="F3026" s="16" t="s">
        <v>43</v>
      </c>
      <c r="G3026" s="18" t="n">
        <v>0</v>
      </c>
      <c r="H3026" s="16" t="n">
        <v>0.3</v>
      </c>
      <c r="I3026" s="18" t="n">
        <v>1</v>
      </c>
      <c r="J3026" s="19" t="n">
        <v>2.98</v>
      </c>
      <c r="K3026" s="19" t="n">
        <v>2.98</v>
      </c>
      <c r="L3026" s="19" t="n">
        <v>2.98</v>
      </c>
      <c r="M3026" s="19" t="n">
        <f aca="false">IF(J3026&gt;0,J3026,K3026)*E3026</f>
        <v>2.98</v>
      </c>
      <c r="N3026" s="20"/>
      <c r="O3026" s="21" t="str">
        <f aca="false">IF(R3026="","",ROUND(R3026*(1-Premissas!$B$4),4))</f>
        <v/>
      </c>
      <c r="P3026" s="22"/>
      <c r="Q3026" s="22"/>
      <c r="R3026" s="23"/>
      <c r="S3026" s="24"/>
      <c r="T3026" s="24"/>
      <c r="U3026" s="25"/>
      <c r="V3026" s="19" t="str">
        <f aca="false">IF(COUNT(N3026:Q3026)=0,"",MIN(N3026:Q3026))</f>
        <v/>
      </c>
      <c r="W3026" s="16" t="str">
        <f aca="false">IF(V3026="","",INDEX($N$4:$Q$4,MATCH(V3026,N3026:Q3026,0)))</f>
        <v/>
      </c>
      <c r="X3026" s="19" t="str">
        <f aca="false">IF(COUNT(N3026:Q3026)&lt;2,"",SMALL(N3026:Q3026,2))</f>
        <v/>
      </c>
      <c r="Y3026" s="26" t="str">
        <f aca="false">IF(OR(V3026="",M3026=0),"",V3026/M3026-1)</f>
        <v/>
      </c>
      <c r="Z3026" s="26" t="str">
        <f aca="false">IF(OR(V3026="",L3026=""),"",V3026/(L3026*E3026)-1)</f>
        <v/>
      </c>
      <c r="AA3026" s="16" t="str">
        <f aca="false">IF(V3026="","SEM OFERTA",IF(OR(Y3026&gt;Premissas!$B$11,Y3026&lt;Premissas!$B$12),"VERIFICAR - UNIDADE/EMBALAGEM",IF(Y3026&gt;Premissas!$B$6,"NÃO COMPRAR - REAJUSTE &gt;5%","COMPRAR")))</f>
        <v>SEM OFERTA</v>
      </c>
      <c r="AB3026" s="18" t="str">
        <f aca="false">IF(W3026="DIMEC",S3026,IF(W3026="MEDCENTRO",U3026,""))</f>
        <v/>
      </c>
      <c r="AC3026" s="18" t="n">
        <f aca="false">IF(AA3026&lt;&gt;"COMPRAR",0,IF(AB3026="",I3026,MIN(I3026,AB3026)))</f>
        <v>0</v>
      </c>
      <c r="AD3026" s="19" t="n">
        <f aca="false">IF(AC3026&gt;0,AC3026*V3026,0)</f>
        <v>0</v>
      </c>
      <c r="AE3026" s="19" t="n">
        <f aca="false">IF(AC3026&gt;0,(M3026-V3026)*AC3026,0)</f>
        <v>0</v>
      </c>
      <c r="AF3026" s="16" t="str">
        <f aca="false">IF(AA3026&lt;&gt;"COMPRAR","",IF(AB3026="",IF(X3026="","",IF(X3026-V3026&lt;0.01,"EMPATE TÉCNICO","")),IF(AB3026&lt;I3026,"ESTOQUE INSUFICIENTE",IF(X3026="","",IF(X3026-V3026&lt;0.01,"EMPATE TÉCNICO","")))))</f>
        <v/>
      </c>
      <c r="AG3026" s="16" t="s">
        <v>490</v>
      </c>
      <c r="AH3026" s="16" t="s">
        <v>528</v>
      </c>
    </row>
    <row r="3027" customFormat="false" ht="15" hidden="false" customHeight="false" outlineLevel="0" collapsed="false">
      <c r="A3027" s="16" t="s">
        <v>9431</v>
      </c>
      <c r="B3027" s="17" t="s">
        <v>9432</v>
      </c>
      <c r="C3027" s="16" t="s">
        <v>9433</v>
      </c>
      <c r="D3027" s="16" t="s">
        <v>563</v>
      </c>
      <c r="E3027" s="18" t="n">
        <v>1</v>
      </c>
      <c r="F3027" s="16" t="s">
        <v>41</v>
      </c>
      <c r="G3027" s="18" t="n">
        <v>24</v>
      </c>
      <c r="H3027" s="16" t="n">
        <v>12.9</v>
      </c>
      <c r="I3027" s="18" t="n">
        <v>10</v>
      </c>
      <c r="J3027" s="19" t="n">
        <v>9.09</v>
      </c>
      <c r="K3027" s="19" t="n">
        <v>9.09</v>
      </c>
      <c r="L3027" s="19" t="n">
        <v>9.09</v>
      </c>
      <c r="M3027" s="19" t="n">
        <f aca="false">IF(J3027&gt;0,J3027,K3027)*E3027</f>
        <v>9.09</v>
      </c>
      <c r="N3027" s="20"/>
      <c r="O3027" s="21" t="str">
        <f aca="false">IF(R3027="","",ROUND(R3027*(1-Premissas!$B$4),4))</f>
        <v/>
      </c>
      <c r="P3027" s="22"/>
      <c r="Q3027" s="22"/>
      <c r="R3027" s="23"/>
      <c r="S3027" s="24"/>
      <c r="T3027" s="24"/>
      <c r="U3027" s="25"/>
      <c r="V3027" s="19" t="str">
        <f aca="false">IF(COUNT(N3027:Q3027)=0,"",MIN(N3027:Q3027))</f>
        <v/>
      </c>
      <c r="W3027" s="16" t="str">
        <f aca="false">IF(V3027="","",INDEX($N$4:$Q$4,MATCH(V3027,N3027:Q3027,0)))</f>
        <v/>
      </c>
      <c r="X3027" s="19" t="str">
        <f aca="false">IF(COUNT(N3027:Q3027)&lt;2,"",SMALL(N3027:Q3027,2))</f>
        <v/>
      </c>
      <c r="Y3027" s="26" t="str">
        <f aca="false">IF(OR(V3027="",M3027=0),"",V3027/M3027-1)</f>
        <v/>
      </c>
      <c r="Z3027" s="26" t="str">
        <f aca="false">IF(OR(V3027="",L3027=""),"",V3027/(L3027*E3027)-1)</f>
        <v/>
      </c>
      <c r="AA3027" s="16" t="str">
        <f aca="false">IF(V3027="","SEM OFERTA",IF(OR(Y3027&gt;Premissas!$B$11,Y3027&lt;Premissas!$B$12),"VERIFICAR - UNIDADE/EMBALAGEM",IF(Y3027&gt;Premissas!$B$6,"NÃO COMPRAR - REAJUSTE &gt;5%","COMPRAR")))</f>
        <v>SEM OFERTA</v>
      </c>
      <c r="AB3027" s="18" t="str">
        <f aca="false">IF(W3027="DIMEC",S3027,IF(W3027="MEDCENTRO",U3027,""))</f>
        <v/>
      </c>
      <c r="AC3027" s="18" t="n">
        <f aca="false">IF(AA3027&lt;&gt;"COMPRAR",0,IF(AB3027="",I3027,MIN(I3027,AB3027)))</f>
        <v>0</v>
      </c>
      <c r="AD3027" s="19" t="n">
        <f aca="false">IF(AC3027&gt;0,AC3027*V3027,0)</f>
        <v>0</v>
      </c>
      <c r="AE3027" s="19" t="n">
        <f aca="false">IF(AC3027&gt;0,(M3027-V3027)*AC3027,0)</f>
        <v>0</v>
      </c>
      <c r="AF3027" s="16" t="str">
        <f aca="false">IF(AA3027&lt;&gt;"COMPRAR","",IF(AB3027="",IF(X3027="","",IF(X3027-V3027&lt;0.01,"EMPATE TÉCNICO","")),IF(AB3027&lt;I3027,"ESTOQUE INSUFICIENTE",IF(X3027="","",IF(X3027-V3027&lt;0.01,"EMPATE TÉCNICO","")))))</f>
        <v/>
      </c>
      <c r="AG3027" s="16" t="s">
        <v>564</v>
      </c>
      <c r="AH3027" s="16" t="s">
        <v>528</v>
      </c>
    </row>
    <row r="3028" customFormat="false" ht="15" hidden="false" customHeight="false" outlineLevel="0" collapsed="false">
      <c r="A3028" s="16" t="s">
        <v>9434</v>
      </c>
      <c r="B3028" s="17" t="s">
        <v>9435</v>
      </c>
      <c r="C3028" s="16" t="s">
        <v>9436</v>
      </c>
      <c r="D3028" s="16" t="s">
        <v>546</v>
      </c>
      <c r="E3028" s="18" t="n">
        <v>1</v>
      </c>
      <c r="F3028" s="16" t="s">
        <v>42</v>
      </c>
      <c r="G3028" s="18" t="n">
        <v>0</v>
      </c>
      <c r="H3028" s="16" t="n">
        <v>0.2</v>
      </c>
      <c r="I3028" s="18" t="n">
        <v>1</v>
      </c>
      <c r="J3028" s="19" t="n">
        <v>59.01</v>
      </c>
      <c r="K3028" s="19" t="n">
        <v>59.01</v>
      </c>
      <c r="L3028" s="19" t="n">
        <v>51.41</v>
      </c>
      <c r="M3028" s="19" t="n">
        <f aca="false">IF(J3028&gt;0,J3028,K3028)*E3028</f>
        <v>59.01</v>
      </c>
      <c r="N3028" s="20"/>
      <c r="O3028" s="21" t="str">
        <f aca="false">IF(R3028="","",ROUND(R3028*(1-Premissas!$B$4),4))</f>
        <v/>
      </c>
      <c r="P3028" s="22"/>
      <c r="Q3028" s="22"/>
      <c r="R3028" s="23"/>
      <c r="S3028" s="24"/>
      <c r="T3028" s="24"/>
      <c r="U3028" s="25"/>
      <c r="V3028" s="19" t="str">
        <f aca="false">IF(COUNT(N3028:Q3028)=0,"",MIN(N3028:Q3028))</f>
        <v/>
      </c>
      <c r="W3028" s="16" t="str">
        <f aca="false">IF(V3028="","",INDEX($N$4:$Q$4,MATCH(V3028,N3028:Q3028,0)))</f>
        <v/>
      </c>
      <c r="X3028" s="19" t="str">
        <f aca="false">IF(COUNT(N3028:Q3028)&lt;2,"",SMALL(N3028:Q3028,2))</f>
        <v/>
      </c>
      <c r="Y3028" s="26" t="str">
        <f aca="false">IF(OR(V3028="",M3028=0),"",V3028/M3028-1)</f>
        <v/>
      </c>
      <c r="Z3028" s="26" t="str">
        <f aca="false">IF(OR(V3028="",L3028=""),"",V3028/(L3028*E3028)-1)</f>
        <v/>
      </c>
      <c r="AA3028" s="16" t="str">
        <f aca="false">IF(V3028="","SEM OFERTA",IF(OR(Y3028&gt;Premissas!$B$11,Y3028&lt;Premissas!$B$12),"VERIFICAR - UNIDADE/EMBALAGEM",IF(Y3028&gt;Premissas!$B$6,"NÃO COMPRAR - REAJUSTE &gt;5%","COMPRAR")))</f>
        <v>SEM OFERTA</v>
      </c>
      <c r="AB3028" s="18" t="str">
        <f aca="false">IF(W3028="DIMEC",S3028,IF(W3028="MEDCENTRO",U3028,""))</f>
        <v/>
      </c>
      <c r="AC3028" s="18" t="n">
        <f aca="false">IF(AA3028&lt;&gt;"COMPRAR",0,IF(AB3028="",I3028,MIN(I3028,AB3028)))</f>
        <v>0</v>
      </c>
      <c r="AD3028" s="19" t="n">
        <f aca="false">IF(AC3028&gt;0,AC3028*V3028,0)</f>
        <v>0</v>
      </c>
      <c r="AE3028" s="19" t="n">
        <f aca="false">IF(AC3028&gt;0,(M3028-V3028)*AC3028,0)</f>
        <v>0</v>
      </c>
      <c r="AF3028" s="16" t="str">
        <f aca="false">IF(AA3028&lt;&gt;"COMPRAR","",IF(AB3028="",IF(X3028="","",IF(X3028-V3028&lt;0.01,"EMPATE TÉCNICO","")),IF(AB3028&lt;I3028,"ESTOQUE INSUFICIENTE",IF(X3028="","",IF(X3028-V3028&lt;0.01,"EMPATE TÉCNICO","")))))</f>
        <v/>
      </c>
      <c r="AG3028" s="16" t="s">
        <v>547</v>
      </c>
      <c r="AH3028" s="16" t="s">
        <v>528</v>
      </c>
    </row>
    <row r="3029" customFormat="false" ht="15" hidden="false" customHeight="false" outlineLevel="0" collapsed="false">
      <c r="A3029" s="16" t="s">
        <v>9437</v>
      </c>
      <c r="B3029" s="17" t="s">
        <v>9438</v>
      </c>
      <c r="C3029" s="16" t="s">
        <v>9439</v>
      </c>
      <c r="D3029" s="16" t="s">
        <v>1089</v>
      </c>
      <c r="E3029" s="18" t="n">
        <v>1</v>
      </c>
      <c r="F3029" s="16" t="s">
        <v>42</v>
      </c>
      <c r="G3029" s="18" t="n">
        <v>11</v>
      </c>
      <c r="H3029" s="16" t="n">
        <v>4.5</v>
      </c>
      <c r="I3029" s="18" t="n">
        <v>1</v>
      </c>
      <c r="J3029" s="19" t="n">
        <v>6.98</v>
      </c>
      <c r="K3029" s="19" t="n">
        <v>6.98</v>
      </c>
      <c r="L3029" s="19" t="n">
        <v>6.98</v>
      </c>
      <c r="M3029" s="19" t="n">
        <f aca="false">IF(J3029&gt;0,J3029,K3029)*E3029</f>
        <v>6.98</v>
      </c>
      <c r="N3029" s="20"/>
      <c r="O3029" s="21" t="str">
        <f aca="false">IF(R3029="","",ROUND(R3029*(1-Premissas!$B$4),4))</f>
        <v/>
      </c>
      <c r="P3029" s="22"/>
      <c r="Q3029" s="22"/>
      <c r="R3029" s="23"/>
      <c r="S3029" s="24"/>
      <c r="T3029" s="24"/>
      <c r="U3029" s="25"/>
      <c r="V3029" s="19" t="str">
        <f aca="false">IF(COUNT(N3029:Q3029)=0,"",MIN(N3029:Q3029))</f>
        <v/>
      </c>
      <c r="W3029" s="16" t="str">
        <f aca="false">IF(V3029="","",INDEX($N$4:$Q$4,MATCH(V3029,N3029:Q3029,0)))</f>
        <v/>
      </c>
      <c r="X3029" s="19" t="str">
        <f aca="false">IF(COUNT(N3029:Q3029)&lt;2,"",SMALL(N3029:Q3029,2))</f>
        <v/>
      </c>
      <c r="Y3029" s="26" t="str">
        <f aca="false">IF(OR(V3029="",M3029=0),"",V3029/M3029-1)</f>
        <v/>
      </c>
      <c r="Z3029" s="26" t="str">
        <f aca="false">IF(OR(V3029="",L3029=""),"",V3029/(L3029*E3029)-1)</f>
        <v/>
      </c>
      <c r="AA3029" s="16" t="str">
        <f aca="false">IF(V3029="","SEM OFERTA",IF(OR(Y3029&gt;Premissas!$B$11,Y3029&lt;Premissas!$B$12),"VERIFICAR - UNIDADE/EMBALAGEM",IF(Y3029&gt;Premissas!$B$6,"NÃO COMPRAR - REAJUSTE &gt;5%","COMPRAR")))</f>
        <v>SEM OFERTA</v>
      </c>
      <c r="AB3029" s="18" t="str">
        <f aca="false">IF(W3029="DIMEC",S3029,IF(W3029="MEDCENTRO",U3029,""))</f>
        <v/>
      </c>
      <c r="AC3029" s="18" t="n">
        <f aca="false">IF(AA3029&lt;&gt;"COMPRAR",0,IF(AB3029="",I3029,MIN(I3029,AB3029)))</f>
        <v>0</v>
      </c>
      <c r="AD3029" s="19" t="n">
        <f aca="false">IF(AC3029&gt;0,AC3029*V3029,0)</f>
        <v>0</v>
      </c>
      <c r="AE3029" s="19" t="n">
        <f aca="false">IF(AC3029&gt;0,(M3029-V3029)*AC3029,0)</f>
        <v>0</v>
      </c>
      <c r="AF3029" s="16" t="str">
        <f aca="false">IF(AA3029&lt;&gt;"COMPRAR","",IF(AB3029="",IF(X3029="","",IF(X3029-V3029&lt;0.01,"EMPATE TÉCNICO","")),IF(AB3029&lt;I3029,"ESTOQUE INSUFICIENTE",IF(X3029="","",IF(X3029-V3029&lt;0.01,"EMPATE TÉCNICO","")))))</f>
        <v/>
      </c>
      <c r="AG3029" s="16" t="s">
        <v>490</v>
      </c>
      <c r="AH3029" s="16" t="s">
        <v>528</v>
      </c>
    </row>
    <row r="3030" customFormat="false" ht="15" hidden="false" customHeight="false" outlineLevel="0" collapsed="false">
      <c r="A3030" s="16" t="s">
        <v>9440</v>
      </c>
      <c r="B3030" s="17" t="s">
        <v>9441</v>
      </c>
      <c r="C3030" s="16" t="s">
        <v>1294</v>
      </c>
      <c r="D3030" s="16" t="s">
        <v>563</v>
      </c>
      <c r="E3030" s="18" t="n">
        <v>1</v>
      </c>
      <c r="F3030" s="16" t="s">
        <v>41</v>
      </c>
      <c r="G3030" s="18" t="n">
        <v>21</v>
      </c>
      <c r="H3030" s="16" t="n">
        <v>9.7</v>
      </c>
      <c r="I3030" s="18" t="n">
        <v>4</v>
      </c>
      <c r="J3030" s="19" t="n">
        <v>4.5</v>
      </c>
      <c r="K3030" s="19" t="n">
        <v>4.5</v>
      </c>
      <c r="L3030" s="19" t="n">
        <v>4.5</v>
      </c>
      <c r="M3030" s="19" t="n">
        <f aca="false">IF(J3030&gt;0,J3030,K3030)*E3030</f>
        <v>4.5</v>
      </c>
      <c r="N3030" s="20"/>
      <c r="O3030" s="21" t="str">
        <f aca="false">IF(R3030="","",ROUND(R3030*(1-Premissas!$B$4),4))</f>
        <v/>
      </c>
      <c r="P3030" s="22"/>
      <c r="Q3030" s="22"/>
      <c r="R3030" s="23"/>
      <c r="S3030" s="24"/>
      <c r="T3030" s="24"/>
      <c r="U3030" s="25"/>
      <c r="V3030" s="19" t="str">
        <f aca="false">IF(COUNT(N3030:Q3030)=0,"",MIN(N3030:Q3030))</f>
        <v/>
      </c>
      <c r="W3030" s="16" t="str">
        <f aca="false">IF(V3030="","",INDEX($N$4:$Q$4,MATCH(V3030,N3030:Q3030,0)))</f>
        <v/>
      </c>
      <c r="X3030" s="19" t="str">
        <f aca="false">IF(COUNT(N3030:Q3030)&lt;2,"",SMALL(N3030:Q3030,2))</f>
        <v/>
      </c>
      <c r="Y3030" s="26" t="str">
        <f aca="false">IF(OR(V3030="",M3030=0),"",V3030/M3030-1)</f>
        <v/>
      </c>
      <c r="Z3030" s="26" t="str">
        <f aca="false">IF(OR(V3030="",L3030=""),"",V3030/(L3030*E3030)-1)</f>
        <v/>
      </c>
      <c r="AA3030" s="16" t="str">
        <f aca="false">IF(V3030="","SEM OFERTA",IF(OR(Y3030&gt;Premissas!$B$11,Y3030&lt;Premissas!$B$12),"VERIFICAR - UNIDADE/EMBALAGEM",IF(Y3030&gt;Premissas!$B$6,"NÃO COMPRAR - REAJUSTE &gt;5%","COMPRAR")))</f>
        <v>SEM OFERTA</v>
      </c>
      <c r="AB3030" s="18" t="str">
        <f aca="false">IF(W3030="DIMEC",S3030,IF(W3030="MEDCENTRO",U3030,""))</f>
        <v/>
      </c>
      <c r="AC3030" s="18" t="n">
        <f aca="false">IF(AA3030&lt;&gt;"COMPRAR",0,IF(AB3030="",I3030,MIN(I3030,AB3030)))</f>
        <v>0</v>
      </c>
      <c r="AD3030" s="19" t="n">
        <f aca="false">IF(AC3030&gt;0,AC3030*V3030,0)</f>
        <v>0</v>
      </c>
      <c r="AE3030" s="19" t="n">
        <f aca="false">IF(AC3030&gt;0,(M3030-V3030)*AC3030,0)</f>
        <v>0</v>
      </c>
      <c r="AF3030" s="16" t="str">
        <f aca="false">IF(AA3030&lt;&gt;"COMPRAR","",IF(AB3030="",IF(X3030="","",IF(X3030-V3030&lt;0.01,"EMPATE TÉCNICO","")),IF(AB3030&lt;I3030,"ESTOQUE INSUFICIENTE",IF(X3030="","",IF(X3030-V3030&lt;0.01,"EMPATE TÉCNICO","")))))</f>
        <v/>
      </c>
      <c r="AG3030" s="16" t="s">
        <v>564</v>
      </c>
      <c r="AH3030" s="16" t="s">
        <v>528</v>
      </c>
    </row>
    <row r="3031" customFormat="false" ht="15" hidden="false" customHeight="false" outlineLevel="0" collapsed="false">
      <c r="A3031" s="16" t="s">
        <v>9442</v>
      </c>
      <c r="B3031" s="17" t="s">
        <v>9443</v>
      </c>
      <c r="C3031" s="16" t="s">
        <v>9444</v>
      </c>
      <c r="D3031" s="16" t="s">
        <v>546</v>
      </c>
      <c r="E3031" s="18" t="n">
        <v>1</v>
      </c>
      <c r="F3031" s="16" t="s">
        <v>41</v>
      </c>
      <c r="G3031" s="18" t="n">
        <v>27</v>
      </c>
      <c r="H3031" s="16" t="n">
        <v>14.6</v>
      </c>
      <c r="I3031" s="18" t="n">
        <v>11</v>
      </c>
      <c r="J3031" s="19" t="n">
        <v>4.0119</v>
      </c>
      <c r="K3031" s="19" t="n">
        <v>4.0119</v>
      </c>
      <c r="L3031" s="19" t="n">
        <v>4.0119</v>
      </c>
      <c r="M3031" s="19" t="n">
        <f aca="false">IF(J3031&gt;0,J3031,K3031)*E3031</f>
        <v>4.0119</v>
      </c>
      <c r="N3031" s="20"/>
      <c r="O3031" s="21" t="str">
        <f aca="false">IF(R3031="","",ROUND(R3031*(1-Premissas!$B$4),4))</f>
        <v/>
      </c>
      <c r="P3031" s="22"/>
      <c r="Q3031" s="22"/>
      <c r="R3031" s="23"/>
      <c r="S3031" s="24"/>
      <c r="T3031" s="24"/>
      <c r="U3031" s="25"/>
      <c r="V3031" s="19" t="str">
        <f aca="false">IF(COUNT(N3031:Q3031)=0,"",MIN(N3031:Q3031))</f>
        <v/>
      </c>
      <c r="W3031" s="16" t="str">
        <f aca="false">IF(V3031="","",INDEX($N$4:$Q$4,MATCH(V3031,N3031:Q3031,0)))</f>
        <v/>
      </c>
      <c r="X3031" s="19" t="str">
        <f aca="false">IF(COUNT(N3031:Q3031)&lt;2,"",SMALL(N3031:Q3031,2))</f>
        <v/>
      </c>
      <c r="Y3031" s="26" t="str">
        <f aca="false">IF(OR(V3031="",M3031=0),"",V3031/M3031-1)</f>
        <v/>
      </c>
      <c r="Z3031" s="26" t="str">
        <f aca="false">IF(OR(V3031="",L3031=""),"",V3031/(L3031*E3031)-1)</f>
        <v/>
      </c>
      <c r="AA3031" s="16" t="str">
        <f aca="false">IF(V3031="","SEM OFERTA",IF(OR(Y3031&gt;Premissas!$B$11,Y3031&lt;Premissas!$B$12),"VERIFICAR - UNIDADE/EMBALAGEM",IF(Y3031&gt;Premissas!$B$6,"NÃO COMPRAR - REAJUSTE &gt;5%","COMPRAR")))</f>
        <v>SEM OFERTA</v>
      </c>
      <c r="AB3031" s="18" t="str">
        <f aca="false">IF(W3031="DIMEC",S3031,IF(W3031="MEDCENTRO",U3031,""))</f>
        <v/>
      </c>
      <c r="AC3031" s="18" t="n">
        <f aca="false">IF(AA3031&lt;&gt;"COMPRAR",0,IF(AB3031="",I3031,MIN(I3031,AB3031)))</f>
        <v>0</v>
      </c>
      <c r="AD3031" s="19" t="n">
        <f aca="false">IF(AC3031&gt;0,AC3031*V3031,0)</f>
        <v>0</v>
      </c>
      <c r="AE3031" s="19" t="n">
        <f aca="false">IF(AC3031&gt;0,(M3031-V3031)*AC3031,0)</f>
        <v>0</v>
      </c>
      <c r="AF3031" s="16" t="str">
        <f aca="false">IF(AA3031&lt;&gt;"COMPRAR","",IF(AB3031="",IF(X3031="","",IF(X3031-V3031&lt;0.01,"EMPATE TÉCNICO","")),IF(AB3031&lt;I3031,"ESTOQUE INSUFICIENTE",IF(X3031="","",IF(X3031-V3031&lt;0.01,"EMPATE TÉCNICO","")))))</f>
        <v/>
      </c>
      <c r="AG3031" s="16" t="s">
        <v>547</v>
      </c>
      <c r="AH3031" s="16" t="s">
        <v>528</v>
      </c>
    </row>
    <row r="3032" customFormat="false" ht="15" hidden="false" customHeight="false" outlineLevel="0" collapsed="false">
      <c r="A3032" s="16" t="s">
        <v>9445</v>
      </c>
      <c r="B3032" s="17" t="s">
        <v>9446</v>
      </c>
      <c r="C3032" s="16" t="s">
        <v>1300</v>
      </c>
      <c r="D3032" s="16" t="s">
        <v>641</v>
      </c>
      <c r="E3032" s="18" t="n">
        <v>1</v>
      </c>
      <c r="F3032" s="16" t="s">
        <v>43</v>
      </c>
      <c r="G3032" s="18" t="n">
        <v>2</v>
      </c>
      <c r="H3032" s="16" t="n">
        <v>1.4</v>
      </c>
      <c r="I3032" s="18" t="n">
        <v>2</v>
      </c>
      <c r="J3032" s="19" t="n">
        <v>2.84</v>
      </c>
      <c r="K3032" s="19" t="n">
        <v>2.84</v>
      </c>
      <c r="L3032" s="19" t="n">
        <v>2.84</v>
      </c>
      <c r="M3032" s="19" t="n">
        <f aca="false">IF(J3032&gt;0,J3032,K3032)*E3032</f>
        <v>2.84</v>
      </c>
      <c r="N3032" s="20"/>
      <c r="O3032" s="21" t="str">
        <f aca="false">IF(R3032="","",ROUND(R3032*(1-Premissas!$B$4),4))</f>
        <v/>
      </c>
      <c r="P3032" s="22"/>
      <c r="Q3032" s="22"/>
      <c r="R3032" s="23"/>
      <c r="S3032" s="24"/>
      <c r="T3032" s="24"/>
      <c r="U3032" s="25"/>
      <c r="V3032" s="19" t="str">
        <f aca="false">IF(COUNT(N3032:Q3032)=0,"",MIN(N3032:Q3032))</f>
        <v/>
      </c>
      <c r="W3032" s="16" t="str">
        <f aca="false">IF(V3032="","",INDEX($N$4:$Q$4,MATCH(V3032,N3032:Q3032,0)))</f>
        <v/>
      </c>
      <c r="X3032" s="19" t="str">
        <f aca="false">IF(COUNT(N3032:Q3032)&lt;2,"",SMALL(N3032:Q3032,2))</f>
        <v/>
      </c>
      <c r="Y3032" s="26" t="str">
        <f aca="false">IF(OR(V3032="",M3032=0),"",V3032/M3032-1)</f>
        <v/>
      </c>
      <c r="Z3032" s="26" t="str">
        <f aca="false">IF(OR(V3032="",L3032=""),"",V3032/(L3032*E3032)-1)</f>
        <v/>
      </c>
      <c r="AA3032" s="16" t="str">
        <f aca="false">IF(V3032="","SEM OFERTA",IF(OR(Y3032&gt;Premissas!$B$11,Y3032&lt;Premissas!$B$12),"VERIFICAR - UNIDADE/EMBALAGEM",IF(Y3032&gt;Premissas!$B$6,"NÃO COMPRAR - REAJUSTE &gt;5%","COMPRAR")))</f>
        <v>SEM OFERTA</v>
      </c>
      <c r="AB3032" s="18" t="str">
        <f aca="false">IF(W3032="DIMEC",S3032,IF(W3032="MEDCENTRO",U3032,""))</f>
        <v/>
      </c>
      <c r="AC3032" s="18" t="n">
        <f aca="false">IF(AA3032&lt;&gt;"COMPRAR",0,IF(AB3032="",I3032,MIN(I3032,AB3032)))</f>
        <v>0</v>
      </c>
      <c r="AD3032" s="19" t="n">
        <f aca="false">IF(AC3032&gt;0,AC3032*V3032,0)</f>
        <v>0</v>
      </c>
      <c r="AE3032" s="19" t="n">
        <f aca="false">IF(AC3032&gt;0,(M3032-V3032)*AC3032,0)</f>
        <v>0</v>
      </c>
      <c r="AF3032" s="16" t="str">
        <f aca="false">IF(AA3032&lt;&gt;"COMPRAR","",IF(AB3032="",IF(X3032="","",IF(X3032-V3032&lt;0.01,"EMPATE TÉCNICO","")),IF(AB3032&lt;I3032,"ESTOQUE INSUFICIENTE",IF(X3032="","",IF(X3032-V3032&lt;0.01,"EMPATE TÉCNICO","")))))</f>
        <v/>
      </c>
      <c r="AG3032" s="16" t="s">
        <v>547</v>
      </c>
      <c r="AH3032" s="16" t="s">
        <v>528</v>
      </c>
    </row>
    <row r="3033" customFormat="false" ht="15" hidden="false" customHeight="false" outlineLevel="0" collapsed="false">
      <c r="A3033" s="16" t="s">
        <v>9447</v>
      </c>
      <c r="B3033" s="17" t="s">
        <v>9448</v>
      </c>
      <c r="C3033" s="16" t="s">
        <v>1303</v>
      </c>
      <c r="D3033" s="16" t="s">
        <v>563</v>
      </c>
      <c r="E3033" s="18" t="n">
        <v>1</v>
      </c>
      <c r="F3033" s="16" t="s">
        <v>41</v>
      </c>
      <c r="G3033" s="18" t="n">
        <v>34</v>
      </c>
      <c r="H3033" s="16" t="n">
        <v>14.2</v>
      </c>
      <c r="I3033" s="18" t="n">
        <v>3</v>
      </c>
      <c r="J3033" s="19" t="n">
        <v>2.4</v>
      </c>
      <c r="K3033" s="19" t="n">
        <v>2.4</v>
      </c>
      <c r="L3033" s="19" t="n">
        <v>2.4</v>
      </c>
      <c r="M3033" s="19" t="n">
        <f aca="false">IF(J3033&gt;0,J3033,K3033)*E3033</f>
        <v>2.4</v>
      </c>
      <c r="N3033" s="20"/>
      <c r="O3033" s="21" t="str">
        <f aca="false">IF(R3033="","",ROUND(R3033*(1-Premissas!$B$4),4))</f>
        <v/>
      </c>
      <c r="P3033" s="22"/>
      <c r="Q3033" s="22"/>
      <c r="R3033" s="23"/>
      <c r="S3033" s="24"/>
      <c r="T3033" s="24"/>
      <c r="U3033" s="25"/>
      <c r="V3033" s="19" t="str">
        <f aca="false">IF(COUNT(N3033:Q3033)=0,"",MIN(N3033:Q3033))</f>
        <v/>
      </c>
      <c r="W3033" s="16" t="str">
        <f aca="false">IF(V3033="","",INDEX($N$4:$Q$4,MATCH(V3033,N3033:Q3033,0)))</f>
        <v/>
      </c>
      <c r="X3033" s="19" t="str">
        <f aca="false">IF(COUNT(N3033:Q3033)&lt;2,"",SMALL(N3033:Q3033,2))</f>
        <v/>
      </c>
      <c r="Y3033" s="26" t="str">
        <f aca="false">IF(OR(V3033="",M3033=0),"",V3033/M3033-1)</f>
        <v/>
      </c>
      <c r="Z3033" s="26" t="str">
        <f aca="false">IF(OR(V3033="",L3033=""),"",V3033/(L3033*E3033)-1)</f>
        <v/>
      </c>
      <c r="AA3033" s="16" t="str">
        <f aca="false">IF(V3033="","SEM OFERTA",IF(OR(Y3033&gt;Premissas!$B$11,Y3033&lt;Premissas!$B$12),"VERIFICAR - UNIDADE/EMBALAGEM",IF(Y3033&gt;Premissas!$B$6,"NÃO COMPRAR - REAJUSTE &gt;5%","COMPRAR")))</f>
        <v>SEM OFERTA</v>
      </c>
      <c r="AB3033" s="18" t="str">
        <f aca="false">IF(W3033="DIMEC",S3033,IF(W3033="MEDCENTRO",U3033,""))</f>
        <v/>
      </c>
      <c r="AC3033" s="18" t="n">
        <f aca="false">IF(AA3033&lt;&gt;"COMPRAR",0,IF(AB3033="",I3033,MIN(I3033,AB3033)))</f>
        <v>0</v>
      </c>
      <c r="AD3033" s="19" t="n">
        <f aca="false">IF(AC3033&gt;0,AC3033*V3033,0)</f>
        <v>0</v>
      </c>
      <c r="AE3033" s="19" t="n">
        <f aca="false">IF(AC3033&gt;0,(M3033-V3033)*AC3033,0)</f>
        <v>0</v>
      </c>
      <c r="AF3033" s="16" t="str">
        <f aca="false">IF(AA3033&lt;&gt;"COMPRAR","",IF(AB3033="",IF(X3033="","",IF(X3033-V3033&lt;0.01,"EMPATE TÉCNICO","")),IF(AB3033&lt;I3033,"ESTOQUE INSUFICIENTE",IF(X3033="","",IF(X3033-V3033&lt;0.01,"EMPATE TÉCNICO","")))))</f>
        <v/>
      </c>
      <c r="AG3033" s="16" t="s">
        <v>564</v>
      </c>
      <c r="AH3033" s="16" t="s">
        <v>528</v>
      </c>
    </row>
    <row r="3034" customFormat="false" ht="15" hidden="false" customHeight="false" outlineLevel="0" collapsed="false">
      <c r="A3034" s="16" t="s">
        <v>9449</v>
      </c>
      <c r="B3034" s="17" t="s">
        <v>9450</v>
      </c>
      <c r="C3034" s="16" t="s">
        <v>1303</v>
      </c>
      <c r="D3034" s="16" t="s">
        <v>527</v>
      </c>
      <c r="E3034" s="18" t="n">
        <v>1</v>
      </c>
      <c r="F3034" s="16" t="s">
        <v>42</v>
      </c>
      <c r="G3034" s="18" t="n">
        <v>3</v>
      </c>
      <c r="H3034" s="16" t="n">
        <v>5.6</v>
      </c>
      <c r="I3034" s="18" t="n">
        <v>12</v>
      </c>
      <c r="J3034" s="19" t="n">
        <v>4.74</v>
      </c>
      <c r="K3034" s="19" t="n">
        <v>4.74</v>
      </c>
      <c r="L3034" s="19" t="n">
        <v>4.74</v>
      </c>
      <c r="M3034" s="19" t="n">
        <f aca="false">IF(J3034&gt;0,J3034,K3034)*E3034</f>
        <v>4.74</v>
      </c>
      <c r="N3034" s="20"/>
      <c r="O3034" s="21" t="str">
        <f aca="false">IF(R3034="","",ROUND(R3034*(1-Premissas!$B$4),4))</f>
        <v/>
      </c>
      <c r="P3034" s="22"/>
      <c r="Q3034" s="22"/>
      <c r="R3034" s="23"/>
      <c r="S3034" s="24"/>
      <c r="T3034" s="24"/>
      <c r="U3034" s="25"/>
      <c r="V3034" s="19" t="str">
        <f aca="false">IF(COUNT(N3034:Q3034)=0,"",MIN(N3034:Q3034))</f>
        <v/>
      </c>
      <c r="W3034" s="16" t="str">
        <f aca="false">IF(V3034="","",INDEX($N$4:$Q$4,MATCH(V3034,N3034:Q3034,0)))</f>
        <v/>
      </c>
      <c r="X3034" s="19" t="str">
        <f aca="false">IF(COUNT(N3034:Q3034)&lt;2,"",SMALL(N3034:Q3034,2))</f>
        <v/>
      </c>
      <c r="Y3034" s="26" t="str">
        <f aca="false">IF(OR(V3034="",M3034=0),"",V3034/M3034-1)</f>
        <v/>
      </c>
      <c r="Z3034" s="26" t="str">
        <f aca="false">IF(OR(V3034="",L3034=""),"",V3034/(L3034*E3034)-1)</f>
        <v/>
      </c>
      <c r="AA3034" s="16" t="str">
        <f aca="false">IF(V3034="","SEM OFERTA",IF(OR(Y3034&gt;Premissas!$B$11,Y3034&lt;Premissas!$B$12),"VERIFICAR - UNIDADE/EMBALAGEM",IF(Y3034&gt;Premissas!$B$6,"NÃO COMPRAR - REAJUSTE &gt;5%","COMPRAR")))</f>
        <v>SEM OFERTA</v>
      </c>
      <c r="AB3034" s="18" t="str">
        <f aca="false">IF(W3034="DIMEC",S3034,IF(W3034="MEDCENTRO",U3034,""))</f>
        <v/>
      </c>
      <c r="AC3034" s="18" t="n">
        <f aca="false">IF(AA3034&lt;&gt;"COMPRAR",0,IF(AB3034="",I3034,MIN(I3034,AB3034)))</f>
        <v>0</v>
      </c>
      <c r="AD3034" s="19" t="n">
        <f aca="false">IF(AC3034&gt;0,AC3034*V3034,0)</f>
        <v>0</v>
      </c>
      <c r="AE3034" s="19" t="n">
        <f aca="false">IF(AC3034&gt;0,(M3034-V3034)*AC3034,0)</f>
        <v>0</v>
      </c>
      <c r="AF3034" s="16" t="str">
        <f aca="false">IF(AA3034&lt;&gt;"COMPRAR","",IF(AB3034="",IF(X3034="","",IF(X3034-V3034&lt;0.01,"EMPATE TÉCNICO","")),IF(AB3034&lt;I3034,"ESTOQUE INSUFICIENTE",IF(X3034="","",IF(X3034-V3034&lt;0.01,"EMPATE TÉCNICO","")))))</f>
        <v/>
      </c>
      <c r="AG3034" s="16" t="s">
        <v>547</v>
      </c>
      <c r="AH3034" s="16" t="s">
        <v>528</v>
      </c>
    </row>
    <row r="3035" customFormat="false" ht="15" hidden="false" customHeight="false" outlineLevel="0" collapsed="false">
      <c r="A3035" s="16" t="s">
        <v>9451</v>
      </c>
      <c r="B3035" s="17" t="s">
        <v>9452</v>
      </c>
      <c r="C3035" s="16" t="s">
        <v>9453</v>
      </c>
      <c r="D3035" s="16" t="s">
        <v>481</v>
      </c>
      <c r="E3035" s="18" t="n">
        <v>1</v>
      </c>
      <c r="F3035" s="16" t="s">
        <v>43</v>
      </c>
      <c r="G3035" s="18" t="n">
        <v>2</v>
      </c>
      <c r="H3035" s="16" t="n">
        <v>1.2</v>
      </c>
      <c r="I3035" s="18" t="n">
        <v>2</v>
      </c>
      <c r="J3035" s="19" t="n">
        <v>8.81</v>
      </c>
      <c r="K3035" s="19" t="n">
        <v>8.81</v>
      </c>
      <c r="L3035" s="19" t="n">
        <v>8.81</v>
      </c>
      <c r="M3035" s="19" t="n">
        <f aca="false">IF(J3035&gt;0,J3035,K3035)*E3035</f>
        <v>8.81</v>
      </c>
      <c r="N3035" s="20"/>
      <c r="O3035" s="21" t="str">
        <f aca="false">IF(R3035="","",ROUND(R3035*(1-Premissas!$B$4),4))</f>
        <v/>
      </c>
      <c r="P3035" s="22"/>
      <c r="Q3035" s="22"/>
      <c r="R3035" s="23"/>
      <c r="S3035" s="24"/>
      <c r="T3035" s="24"/>
      <c r="U3035" s="25"/>
      <c r="V3035" s="19" t="str">
        <f aca="false">IF(COUNT(N3035:Q3035)=0,"",MIN(N3035:Q3035))</f>
        <v/>
      </c>
      <c r="W3035" s="16" t="str">
        <f aca="false">IF(V3035="","",INDEX($N$4:$Q$4,MATCH(V3035,N3035:Q3035,0)))</f>
        <v/>
      </c>
      <c r="X3035" s="19" t="str">
        <f aca="false">IF(COUNT(N3035:Q3035)&lt;2,"",SMALL(N3035:Q3035,2))</f>
        <v/>
      </c>
      <c r="Y3035" s="26" t="str">
        <f aca="false">IF(OR(V3035="",M3035=0),"",V3035/M3035-1)</f>
        <v/>
      </c>
      <c r="Z3035" s="26" t="str">
        <f aca="false">IF(OR(V3035="",L3035=""),"",V3035/(L3035*E3035)-1)</f>
        <v/>
      </c>
      <c r="AA3035" s="16" t="str">
        <f aca="false">IF(V3035="","SEM OFERTA",IF(OR(Y3035&gt;Premissas!$B$11,Y3035&lt;Premissas!$B$12),"VERIFICAR - UNIDADE/EMBALAGEM",IF(Y3035&gt;Premissas!$B$6,"NÃO COMPRAR - REAJUSTE &gt;5%","COMPRAR")))</f>
        <v>SEM OFERTA</v>
      </c>
      <c r="AB3035" s="18" t="str">
        <f aca="false">IF(W3035="DIMEC",S3035,IF(W3035="MEDCENTRO",U3035,""))</f>
        <v/>
      </c>
      <c r="AC3035" s="18" t="n">
        <f aca="false">IF(AA3035&lt;&gt;"COMPRAR",0,IF(AB3035="",I3035,MIN(I3035,AB3035)))</f>
        <v>0</v>
      </c>
      <c r="AD3035" s="19" t="n">
        <f aca="false">IF(AC3035&gt;0,AC3035*V3035,0)</f>
        <v>0</v>
      </c>
      <c r="AE3035" s="19" t="n">
        <f aca="false">IF(AC3035&gt;0,(M3035-V3035)*AC3035,0)</f>
        <v>0</v>
      </c>
      <c r="AF3035" s="16" t="str">
        <f aca="false">IF(AA3035&lt;&gt;"COMPRAR","",IF(AB3035="",IF(X3035="","",IF(X3035-V3035&lt;0.01,"EMPATE TÉCNICO","")),IF(AB3035&lt;I3035,"ESTOQUE INSUFICIENTE",IF(X3035="","",IF(X3035-V3035&lt;0.01,"EMPATE TÉCNICO","")))))</f>
        <v/>
      </c>
      <c r="AG3035" s="16" t="s">
        <v>490</v>
      </c>
      <c r="AH3035" s="16" t="s">
        <v>528</v>
      </c>
    </row>
    <row r="3036" customFormat="false" ht="15" hidden="false" customHeight="false" outlineLevel="0" collapsed="false">
      <c r="A3036" s="16" t="s">
        <v>9454</v>
      </c>
      <c r="B3036" s="17" t="s">
        <v>9455</v>
      </c>
      <c r="C3036" s="16" t="s">
        <v>9456</v>
      </c>
      <c r="D3036" s="16" t="s">
        <v>546</v>
      </c>
      <c r="E3036" s="18" t="n">
        <v>1</v>
      </c>
      <c r="F3036" s="16" t="s">
        <v>43</v>
      </c>
      <c r="G3036" s="18" t="n">
        <v>0</v>
      </c>
      <c r="H3036" s="16" t="n">
        <v>0</v>
      </c>
      <c r="I3036" s="18" t="n">
        <v>1</v>
      </c>
      <c r="J3036" s="19" t="n">
        <v>25.3675</v>
      </c>
      <c r="K3036" s="19" t="n">
        <v>25.3675</v>
      </c>
      <c r="L3036" s="19" t="n">
        <v>25.3675</v>
      </c>
      <c r="M3036" s="19" t="n">
        <f aca="false">IF(J3036&gt;0,J3036,K3036)*E3036</f>
        <v>25.3675</v>
      </c>
      <c r="N3036" s="20"/>
      <c r="O3036" s="21" t="str">
        <f aca="false">IF(R3036="","",ROUND(R3036*(1-Premissas!$B$4),4))</f>
        <v/>
      </c>
      <c r="P3036" s="22"/>
      <c r="Q3036" s="22"/>
      <c r="R3036" s="23"/>
      <c r="S3036" s="24"/>
      <c r="T3036" s="24"/>
      <c r="U3036" s="25"/>
      <c r="V3036" s="19" t="str">
        <f aca="false">IF(COUNT(N3036:Q3036)=0,"",MIN(N3036:Q3036))</f>
        <v/>
      </c>
      <c r="W3036" s="16" t="str">
        <f aca="false">IF(V3036="","",INDEX($N$4:$Q$4,MATCH(V3036,N3036:Q3036,0)))</f>
        <v/>
      </c>
      <c r="X3036" s="19" t="str">
        <f aca="false">IF(COUNT(N3036:Q3036)&lt;2,"",SMALL(N3036:Q3036,2))</f>
        <v/>
      </c>
      <c r="Y3036" s="26" t="str">
        <f aca="false">IF(OR(V3036="",M3036=0),"",V3036/M3036-1)</f>
        <v/>
      </c>
      <c r="Z3036" s="26" t="str">
        <f aca="false">IF(OR(V3036="",L3036=""),"",V3036/(L3036*E3036)-1)</f>
        <v/>
      </c>
      <c r="AA3036" s="16" t="str">
        <f aca="false">IF(V3036="","SEM OFERTA",IF(OR(Y3036&gt;Premissas!$B$11,Y3036&lt;Premissas!$B$12),"VERIFICAR - UNIDADE/EMBALAGEM",IF(Y3036&gt;Premissas!$B$6,"NÃO COMPRAR - REAJUSTE &gt;5%","COMPRAR")))</f>
        <v>SEM OFERTA</v>
      </c>
      <c r="AB3036" s="18" t="str">
        <f aca="false">IF(W3036="DIMEC",S3036,IF(W3036="MEDCENTRO",U3036,""))</f>
        <v/>
      </c>
      <c r="AC3036" s="18" t="n">
        <f aca="false">IF(AA3036&lt;&gt;"COMPRAR",0,IF(AB3036="",I3036,MIN(I3036,AB3036)))</f>
        <v>0</v>
      </c>
      <c r="AD3036" s="19" t="n">
        <f aca="false">IF(AC3036&gt;0,AC3036*V3036,0)</f>
        <v>0</v>
      </c>
      <c r="AE3036" s="19" t="n">
        <f aca="false">IF(AC3036&gt;0,(M3036-V3036)*AC3036,0)</f>
        <v>0</v>
      </c>
      <c r="AF3036" s="16" t="str">
        <f aca="false">IF(AA3036&lt;&gt;"COMPRAR","",IF(AB3036="",IF(X3036="","",IF(X3036-V3036&lt;0.01,"EMPATE TÉCNICO","")),IF(AB3036&lt;I3036,"ESTOQUE INSUFICIENTE",IF(X3036="","",IF(X3036-V3036&lt;0.01,"EMPATE TÉCNICO","")))))</f>
        <v/>
      </c>
      <c r="AG3036" s="16" t="s">
        <v>547</v>
      </c>
      <c r="AH3036" s="16" t="s">
        <v>528</v>
      </c>
    </row>
    <row r="3037" customFormat="false" ht="15" hidden="false" customHeight="false" outlineLevel="0" collapsed="false">
      <c r="A3037" s="16" t="s">
        <v>9457</v>
      </c>
      <c r="B3037" s="17" t="s">
        <v>9458</v>
      </c>
      <c r="C3037" s="16" t="s">
        <v>9459</v>
      </c>
      <c r="D3037" s="16" t="s">
        <v>1886</v>
      </c>
      <c r="E3037" s="18" t="n">
        <v>1</v>
      </c>
      <c r="F3037" s="16" t="s">
        <v>43</v>
      </c>
      <c r="G3037" s="18" t="n">
        <v>2</v>
      </c>
      <c r="H3037" s="16" t="n">
        <v>0.8</v>
      </c>
      <c r="I3037" s="18" t="n">
        <v>1</v>
      </c>
      <c r="J3037" s="19" t="n">
        <v>10.33</v>
      </c>
      <c r="K3037" s="19" t="n">
        <v>10.33</v>
      </c>
      <c r="L3037" s="19" t="n">
        <v>10.33</v>
      </c>
      <c r="M3037" s="19" t="n">
        <f aca="false">IF(J3037&gt;0,J3037,K3037)*E3037</f>
        <v>10.33</v>
      </c>
      <c r="N3037" s="20"/>
      <c r="O3037" s="21" t="str">
        <f aca="false">IF(R3037="","",ROUND(R3037*(1-Premissas!$B$4),4))</f>
        <v/>
      </c>
      <c r="P3037" s="22"/>
      <c r="Q3037" s="22"/>
      <c r="R3037" s="23"/>
      <c r="S3037" s="24"/>
      <c r="T3037" s="24"/>
      <c r="U3037" s="25"/>
      <c r="V3037" s="19" t="str">
        <f aca="false">IF(COUNT(N3037:Q3037)=0,"",MIN(N3037:Q3037))</f>
        <v/>
      </c>
      <c r="W3037" s="16" t="str">
        <f aca="false">IF(V3037="","",INDEX($N$4:$Q$4,MATCH(V3037,N3037:Q3037,0)))</f>
        <v/>
      </c>
      <c r="X3037" s="19" t="str">
        <f aca="false">IF(COUNT(N3037:Q3037)&lt;2,"",SMALL(N3037:Q3037,2))</f>
        <v/>
      </c>
      <c r="Y3037" s="26" t="str">
        <f aca="false">IF(OR(V3037="",M3037=0),"",V3037/M3037-1)</f>
        <v/>
      </c>
      <c r="Z3037" s="26" t="str">
        <f aca="false">IF(OR(V3037="",L3037=""),"",V3037/(L3037*E3037)-1)</f>
        <v/>
      </c>
      <c r="AA3037" s="16" t="str">
        <f aca="false">IF(V3037="","SEM OFERTA",IF(OR(Y3037&gt;Premissas!$B$11,Y3037&lt;Premissas!$B$12),"VERIFICAR - UNIDADE/EMBALAGEM",IF(Y3037&gt;Premissas!$B$6,"NÃO COMPRAR - REAJUSTE &gt;5%","COMPRAR")))</f>
        <v>SEM OFERTA</v>
      </c>
      <c r="AB3037" s="18" t="str">
        <f aca="false">IF(W3037="DIMEC",S3037,IF(W3037="MEDCENTRO",U3037,""))</f>
        <v/>
      </c>
      <c r="AC3037" s="18" t="n">
        <f aca="false">IF(AA3037&lt;&gt;"COMPRAR",0,IF(AB3037="",I3037,MIN(I3037,AB3037)))</f>
        <v>0</v>
      </c>
      <c r="AD3037" s="19" t="n">
        <f aca="false">IF(AC3037&gt;0,AC3037*V3037,0)</f>
        <v>0</v>
      </c>
      <c r="AE3037" s="19" t="n">
        <f aca="false">IF(AC3037&gt;0,(M3037-V3037)*AC3037,0)</f>
        <v>0</v>
      </c>
      <c r="AF3037" s="16" t="str">
        <f aca="false">IF(AA3037&lt;&gt;"COMPRAR","",IF(AB3037="",IF(X3037="","",IF(X3037-V3037&lt;0.01,"EMPATE TÉCNICO","")),IF(AB3037&lt;I3037,"ESTOQUE INSUFICIENTE",IF(X3037="","",IF(X3037-V3037&lt;0.01,"EMPATE TÉCNICO","")))))</f>
        <v/>
      </c>
      <c r="AG3037" s="16" t="s">
        <v>763</v>
      </c>
      <c r="AH3037" s="16" t="s">
        <v>528</v>
      </c>
    </row>
    <row r="3038" customFormat="false" ht="15" hidden="false" customHeight="false" outlineLevel="0" collapsed="false">
      <c r="A3038" s="16" t="s">
        <v>9460</v>
      </c>
      <c r="B3038" s="17" t="s">
        <v>9461</v>
      </c>
      <c r="C3038" s="16" t="s">
        <v>9462</v>
      </c>
      <c r="D3038" s="16" t="s">
        <v>641</v>
      </c>
      <c r="E3038" s="18" t="n">
        <v>1</v>
      </c>
      <c r="F3038" s="16" t="s">
        <v>43</v>
      </c>
      <c r="G3038" s="18" t="n">
        <v>2</v>
      </c>
      <c r="H3038" s="16" t="n">
        <v>0.8</v>
      </c>
      <c r="I3038" s="18" t="n">
        <v>1</v>
      </c>
      <c r="J3038" s="19" t="n">
        <v>7.4</v>
      </c>
      <c r="K3038" s="19" t="n">
        <v>7.4</v>
      </c>
      <c r="L3038" s="19" t="n">
        <v>7.4</v>
      </c>
      <c r="M3038" s="19" t="n">
        <f aca="false">IF(J3038&gt;0,J3038,K3038)*E3038</f>
        <v>7.4</v>
      </c>
      <c r="N3038" s="20"/>
      <c r="O3038" s="21" t="str">
        <f aca="false">IF(R3038="","",ROUND(R3038*(1-Premissas!$B$4),4))</f>
        <v/>
      </c>
      <c r="P3038" s="22"/>
      <c r="Q3038" s="22"/>
      <c r="R3038" s="23"/>
      <c r="S3038" s="24"/>
      <c r="T3038" s="24"/>
      <c r="U3038" s="25"/>
      <c r="V3038" s="19" t="str">
        <f aca="false">IF(COUNT(N3038:Q3038)=0,"",MIN(N3038:Q3038))</f>
        <v/>
      </c>
      <c r="W3038" s="16" t="str">
        <f aca="false">IF(V3038="","",INDEX($N$4:$Q$4,MATCH(V3038,N3038:Q3038,0)))</f>
        <v/>
      </c>
      <c r="X3038" s="19" t="str">
        <f aca="false">IF(COUNT(N3038:Q3038)&lt;2,"",SMALL(N3038:Q3038,2))</f>
        <v/>
      </c>
      <c r="Y3038" s="26" t="str">
        <f aca="false">IF(OR(V3038="",M3038=0),"",V3038/M3038-1)</f>
        <v/>
      </c>
      <c r="Z3038" s="26" t="str">
        <f aca="false">IF(OR(V3038="",L3038=""),"",V3038/(L3038*E3038)-1)</f>
        <v/>
      </c>
      <c r="AA3038" s="16" t="str">
        <f aca="false">IF(V3038="","SEM OFERTA",IF(OR(Y3038&gt;Premissas!$B$11,Y3038&lt;Premissas!$B$12),"VERIFICAR - UNIDADE/EMBALAGEM",IF(Y3038&gt;Premissas!$B$6,"NÃO COMPRAR - REAJUSTE &gt;5%","COMPRAR")))</f>
        <v>SEM OFERTA</v>
      </c>
      <c r="AB3038" s="18" t="str">
        <f aca="false">IF(W3038="DIMEC",S3038,IF(W3038="MEDCENTRO",U3038,""))</f>
        <v/>
      </c>
      <c r="AC3038" s="18" t="n">
        <f aca="false">IF(AA3038&lt;&gt;"COMPRAR",0,IF(AB3038="",I3038,MIN(I3038,AB3038)))</f>
        <v>0</v>
      </c>
      <c r="AD3038" s="19" t="n">
        <f aca="false">IF(AC3038&gt;0,AC3038*V3038,0)</f>
        <v>0</v>
      </c>
      <c r="AE3038" s="19" t="n">
        <f aca="false">IF(AC3038&gt;0,(M3038-V3038)*AC3038,0)</f>
        <v>0</v>
      </c>
      <c r="AF3038" s="16" t="str">
        <f aca="false">IF(AA3038&lt;&gt;"COMPRAR","",IF(AB3038="",IF(X3038="","",IF(X3038-V3038&lt;0.01,"EMPATE TÉCNICO","")),IF(AB3038&lt;I3038,"ESTOQUE INSUFICIENTE",IF(X3038="","",IF(X3038-V3038&lt;0.01,"EMPATE TÉCNICO","")))))</f>
        <v/>
      </c>
      <c r="AG3038" s="16" t="s">
        <v>547</v>
      </c>
      <c r="AH3038" s="16" t="s">
        <v>528</v>
      </c>
    </row>
    <row r="3039" customFormat="false" ht="15" hidden="false" customHeight="false" outlineLevel="0" collapsed="false">
      <c r="A3039" s="16" t="s">
        <v>9463</v>
      </c>
      <c r="B3039" s="17" t="s">
        <v>9464</v>
      </c>
      <c r="C3039" s="16" t="s">
        <v>9465</v>
      </c>
      <c r="D3039" s="16" t="s">
        <v>527</v>
      </c>
      <c r="E3039" s="18" t="n">
        <v>1</v>
      </c>
      <c r="F3039" s="16" t="s">
        <v>42</v>
      </c>
      <c r="G3039" s="18" t="n">
        <v>6</v>
      </c>
      <c r="H3039" s="16" t="n">
        <v>3.4</v>
      </c>
      <c r="I3039" s="18" t="n">
        <v>3</v>
      </c>
      <c r="J3039" s="19" t="n">
        <v>4.69642857142857</v>
      </c>
      <c r="K3039" s="19" t="n">
        <v>4.69642857142857</v>
      </c>
      <c r="L3039" s="19" t="n">
        <v>4.6964</v>
      </c>
      <c r="M3039" s="19" t="n">
        <f aca="false">IF(J3039&gt;0,J3039,K3039)*E3039</f>
        <v>4.69642857142857</v>
      </c>
      <c r="N3039" s="20"/>
      <c r="O3039" s="21" t="str">
        <f aca="false">IF(R3039="","",ROUND(R3039*(1-Premissas!$B$4),4))</f>
        <v/>
      </c>
      <c r="P3039" s="22"/>
      <c r="Q3039" s="22"/>
      <c r="R3039" s="23"/>
      <c r="S3039" s="24"/>
      <c r="T3039" s="24"/>
      <c r="U3039" s="25"/>
      <c r="V3039" s="19" t="str">
        <f aca="false">IF(COUNT(N3039:Q3039)=0,"",MIN(N3039:Q3039))</f>
        <v/>
      </c>
      <c r="W3039" s="16" t="str">
        <f aca="false">IF(V3039="","",INDEX($N$4:$Q$4,MATCH(V3039,N3039:Q3039,0)))</f>
        <v/>
      </c>
      <c r="X3039" s="19" t="str">
        <f aca="false">IF(COUNT(N3039:Q3039)&lt;2,"",SMALL(N3039:Q3039,2))</f>
        <v/>
      </c>
      <c r="Y3039" s="26" t="str">
        <f aca="false">IF(OR(V3039="",M3039=0),"",V3039/M3039-1)</f>
        <v/>
      </c>
      <c r="Z3039" s="26" t="str">
        <f aca="false">IF(OR(V3039="",L3039=""),"",V3039/(L3039*E3039)-1)</f>
        <v/>
      </c>
      <c r="AA3039" s="16" t="str">
        <f aca="false">IF(V3039="","SEM OFERTA",IF(OR(Y3039&gt;Premissas!$B$11,Y3039&lt;Premissas!$B$12),"VERIFICAR - UNIDADE/EMBALAGEM",IF(Y3039&gt;Premissas!$B$6,"NÃO COMPRAR - REAJUSTE &gt;5%","COMPRAR")))</f>
        <v>SEM OFERTA</v>
      </c>
      <c r="AB3039" s="18" t="str">
        <f aca="false">IF(W3039="DIMEC",S3039,IF(W3039="MEDCENTRO",U3039,""))</f>
        <v/>
      </c>
      <c r="AC3039" s="18" t="n">
        <f aca="false">IF(AA3039&lt;&gt;"COMPRAR",0,IF(AB3039="",I3039,MIN(I3039,AB3039)))</f>
        <v>0</v>
      </c>
      <c r="AD3039" s="19" t="n">
        <f aca="false">IF(AC3039&gt;0,AC3039*V3039,0)</f>
        <v>0</v>
      </c>
      <c r="AE3039" s="19" t="n">
        <f aca="false">IF(AC3039&gt;0,(M3039-V3039)*AC3039,0)</f>
        <v>0</v>
      </c>
      <c r="AF3039" s="16" t="str">
        <f aca="false">IF(AA3039&lt;&gt;"COMPRAR","",IF(AB3039="",IF(X3039="","",IF(X3039-V3039&lt;0.01,"EMPATE TÉCNICO","")),IF(AB3039&lt;I3039,"ESTOQUE INSUFICIENTE",IF(X3039="","",IF(X3039-V3039&lt;0.01,"EMPATE TÉCNICO","")))))</f>
        <v/>
      </c>
      <c r="AG3039" s="16" t="s">
        <v>547</v>
      </c>
      <c r="AH3039" s="16" t="s">
        <v>528</v>
      </c>
    </row>
    <row r="3040" customFormat="false" ht="15" hidden="false" customHeight="false" outlineLevel="0" collapsed="false">
      <c r="A3040" s="16" t="s">
        <v>9466</v>
      </c>
      <c r="B3040" s="17" t="s">
        <v>9467</v>
      </c>
      <c r="C3040" s="16" t="s">
        <v>9468</v>
      </c>
      <c r="D3040" s="16" t="s">
        <v>546</v>
      </c>
      <c r="E3040" s="18" t="n">
        <v>1</v>
      </c>
      <c r="F3040" s="16" t="s">
        <v>43</v>
      </c>
      <c r="G3040" s="18" t="n">
        <v>0</v>
      </c>
      <c r="H3040" s="16" t="n">
        <v>0.2</v>
      </c>
      <c r="I3040" s="18" t="n">
        <v>1</v>
      </c>
      <c r="J3040" s="19" t="n">
        <v>25.445</v>
      </c>
      <c r="K3040" s="19" t="n">
        <v>25.445</v>
      </c>
      <c r="L3040" s="19" t="n">
        <v>25.445</v>
      </c>
      <c r="M3040" s="19" t="n">
        <f aca="false">IF(J3040&gt;0,J3040,K3040)*E3040</f>
        <v>25.445</v>
      </c>
      <c r="N3040" s="20"/>
      <c r="O3040" s="21" t="str">
        <f aca="false">IF(R3040="","",ROUND(R3040*(1-Premissas!$B$4),4))</f>
        <v/>
      </c>
      <c r="P3040" s="22"/>
      <c r="Q3040" s="22"/>
      <c r="R3040" s="23"/>
      <c r="S3040" s="24"/>
      <c r="T3040" s="24"/>
      <c r="U3040" s="25"/>
      <c r="V3040" s="19" t="str">
        <f aca="false">IF(COUNT(N3040:Q3040)=0,"",MIN(N3040:Q3040))</f>
        <v/>
      </c>
      <c r="W3040" s="16" t="str">
        <f aca="false">IF(V3040="","",INDEX($N$4:$Q$4,MATCH(V3040,N3040:Q3040,0)))</f>
        <v/>
      </c>
      <c r="X3040" s="19" t="str">
        <f aca="false">IF(COUNT(N3040:Q3040)&lt;2,"",SMALL(N3040:Q3040,2))</f>
        <v/>
      </c>
      <c r="Y3040" s="26" t="str">
        <f aca="false">IF(OR(V3040="",M3040=0),"",V3040/M3040-1)</f>
        <v/>
      </c>
      <c r="Z3040" s="26" t="str">
        <f aca="false">IF(OR(V3040="",L3040=""),"",V3040/(L3040*E3040)-1)</f>
        <v/>
      </c>
      <c r="AA3040" s="16" t="str">
        <f aca="false">IF(V3040="","SEM OFERTA",IF(OR(Y3040&gt;Premissas!$B$11,Y3040&lt;Premissas!$B$12),"VERIFICAR - UNIDADE/EMBALAGEM",IF(Y3040&gt;Premissas!$B$6,"NÃO COMPRAR - REAJUSTE &gt;5%","COMPRAR")))</f>
        <v>SEM OFERTA</v>
      </c>
      <c r="AB3040" s="18" t="str">
        <f aca="false">IF(W3040="DIMEC",S3040,IF(W3040="MEDCENTRO",U3040,""))</f>
        <v/>
      </c>
      <c r="AC3040" s="18" t="n">
        <f aca="false">IF(AA3040&lt;&gt;"COMPRAR",0,IF(AB3040="",I3040,MIN(I3040,AB3040)))</f>
        <v>0</v>
      </c>
      <c r="AD3040" s="19" t="n">
        <f aca="false">IF(AC3040&gt;0,AC3040*V3040,0)</f>
        <v>0</v>
      </c>
      <c r="AE3040" s="19" t="n">
        <f aca="false">IF(AC3040&gt;0,(M3040-V3040)*AC3040,0)</f>
        <v>0</v>
      </c>
      <c r="AF3040" s="16" t="str">
        <f aca="false">IF(AA3040&lt;&gt;"COMPRAR","",IF(AB3040="",IF(X3040="","",IF(X3040-V3040&lt;0.01,"EMPATE TÉCNICO","")),IF(AB3040&lt;I3040,"ESTOQUE INSUFICIENTE",IF(X3040="","",IF(X3040-V3040&lt;0.01,"EMPATE TÉCNICO","")))))</f>
        <v/>
      </c>
      <c r="AG3040" s="16" t="s">
        <v>547</v>
      </c>
      <c r="AH3040" s="16" t="s">
        <v>528</v>
      </c>
    </row>
    <row r="3041" customFormat="false" ht="15" hidden="false" customHeight="false" outlineLevel="0" collapsed="false">
      <c r="A3041" s="16" t="s">
        <v>9469</v>
      </c>
      <c r="B3041" s="17" t="s">
        <v>9470</v>
      </c>
      <c r="C3041" s="16" t="s">
        <v>9471</v>
      </c>
      <c r="D3041" s="16" t="s">
        <v>1025</v>
      </c>
      <c r="E3041" s="18" t="n">
        <v>1</v>
      </c>
      <c r="F3041" s="16" t="s">
        <v>43</v>
      </c>
      <c r="G3041" s="18" t="n">
        <v>0</v>
      </c>
      <c r="H3041" s="16" t="n">
        <v>1.1</v>
      </c>
      <c r="I3041" s="18" t="n">
        <v>3</v>
      </c>
      <c r="J3041" s="19" t="n">
        <v>44.9562222222222</v>
      </c>
      <c r="K3041" s="19" t="n">
        <v>44.9562222222222</v>
      </c>
      <c r="L3041" s="19" t="n">
        <v>44.9562</v>
      </c>
      <c r="M3041" s="19" t="n">
        <f aca="false">IF(J3041&gt;0,J3041,K3041)*E3041</f>
        <v>44.9562222222222</v>
      </c>
      <c r="N3041" s="20"/>
      <c r="O3041" s="21" t="str">
        <f aca="false">IF(R3041="","",ROUND(R3041*(1-Premissas!$B$4),4))</f>
        <v/>
      </c>
      <c r="P3041" s="22"/>
      <c r="Q3041" s="22"/>
      <c r="R3041" s="23"/>
      <c r="S3041" s="24"/>
      <c r="T3041" s="24"/>
      <c r="U3041" s="25"/>
      <c r="V3041" s="19" t="str">
        <f aca="false">IF(COUNT(N3041:Q3041)=0,"",MIN(N3041:Q3041))</f>
        <v/>
      </c>
      <c r="W3041" s="16" t="str">
        <f aca="false">IF(V3041="","",INDEX($N$4:$Q$4,MATCH(V3041,N3041:Q3041,0)))</f>
        <v/>
      </c>
      <c r="X3041" s="19" t="str">
        <f aca="false">IF(COUNT(N3041:Q3041)&lt;2,"",SMALL(N3041:Q3041,2))</f>
        <v/>
      </c>
      <c r="Y3041" s="26" t="str">
        <f aca="false">IF(OR(V3041="",M3041=0),"",V3041/M3041-1)</f>
        <v/>
      </c>
      <c r="Z3041" s="26" t="str">
        <f aca="false">IF(OR(V3041="",L3041=""),"",V3041/(L3041*E3041)-1)</f>
        <v/>
      </c>
      <c r="AA3041" s="16" t="str">
        <f aca="false">IF(V3041="","SEM OFERTA",IF(OR(Y3041&gt;Premissas!$B$11,Y3041&lt;Premissas!$B$12),"VERIFICAR - UNIDADE/EMBALAGEM",IF(Y3041&gt;Premissas!$B$6,"NÃO COMPRAR - REAJUSTE &gt;5%","COMPRAR")))</f>
        <v>SEM OFERTA</v>
      </c>
      <c r="AB3041" s="18" t="str">
        <f aca="false">IF(W3041="DIMEC",S3041,IF(W3041="MEDCENTRO",U3041,""))</f>
        <v/>
      </c>
      <c r="AC3041" s="18" t="n">
        <f aca="false">IF(AA3041&lt;&gt;"COMPRAR",0,IF(AB3041="",I3041,MIN(I3041,AB3041)))</f>
        <v>0</v>
      </c>
      <c r="AD3041" s="19" t="n">
        <f aca="false">IF(AC3041&gt;0,AC3041*V3041,0)</f>
        <v>0</v>
      </c>
      <c r="AE3041" s="19" t="n">
        <f aca="false">IF(AC3041&gt;0,(M3041-V3041)*AC3041,0)</f>
        <v>0</v>
      </c>
      <c r="AF3041" s="16" t="str">
        <f aca="false">IF(AA3041&lt;&gt;"COMPRAR","",IF(AB3041="",IF(X3041="","",IF(X3041-V3041&lt;0.01,"EMPATE TÉCNICO","")),IF(AB3041&lt;I3041,"ESTOQUE INSUFICIENTE",IF(X3041="","",IF(X3041-V3041&lt;0.01,"EMPATE TÉCNICO","")))))</f>
        <v/>
      </c>
      <c r="AG3041" s="16" t="s">
        <v>328</v>
      </c>
      <c r="AH3041" s="16" t="s">
        <v>528</v>
      </c>
    </row>
    <row r="3042" customFormat="false" ht="15" hidden="false" customHeight="false" outlineLevel="0" collapsed="false">
      <c r="A3042" s="16" t="s">
        <v>9472</v>
      </c>
      <c r="B3042" s="17" t="s">
        <v>9473</v>
      </c>
      <c r="C3042" s="16" t="s">
        <v>9474</v>
      </c>
      <c r="D3042" s="16" t="s">
        <v>527</v>
      </c>
      <c r="E3042" s="18" t="n">
        <v>1</v>
      </c>
      <c r="F3042" s="16" t="s">
        <v>43</v>
      </c>
      <c r="G3042" s="18" t="n">
        <v>0</v>
      </c>
      <c r="H3042" s="16" t="n">
        <v>0.7</v>
      </c>
      <c r="I3042" s="18" t="n">
        <v>2</v>
      </c>
      <c r="J3042" s="19" t="n">
        <v>37.7016666666667</v>
      </c>
      <c r="K3042" s="19" t="n">
        <v>37.7016666666667</v>
      </c>
      <c r="L3042" s="19" t="n">
        <v>37.7017</v>
      </c>
      <c r="M3042" s="19" t="n">
        <f aca="false">IF(J3042&gt;0,J3042,K3042)*E3042</f>
        <v>37.7016666666667</v>
      </c>
      <c r="N3042" s="20"/>
      <c r="O3042" s="21" t="str">
        <f aca="false">IF(R3042="","",ROUND(R3042*(1-Premissas!$B$4),4))</f>
        <v/>
      </c>
      <c r="P3042" s="22"/>
      <c r="Q3042" s="22"/>
      <c r="R3042" s="23"/>
      <c r="S3042" s="24"/>
      <c r="T3042" s="24"/>
      <c r="U3042" s="25"/>
      <c r="V3042" s="19" t="str">
        <f aca="false">IF(COUNT(N3042:Q3042)=0,"",MIN(N3042:Q3042))</f>
        <v/>
      </c>
      <c r="W3042" s="16" t="str">
        <f aca="false">IF(V3042="","",INDEX($N$4:$Q$4,MATCH(V3042,N3042:Q3042,0)))</f>
        <v/>
      </c>
      <c r="X3042" s="19" t="str">
        <f aca="false">IF(COUNT(N3042:Q3042)&lt;2,"",SMALL(N3042:Q3042,2))</f>
        <v/>
      </c>
      <c r="Y3042" s="26" t="str">
        <f aca="false">IF(OR(V3042="",M3042=0),"",V3042/M3042-1)</f>
        <v/>
      </c>
      <c r="Z3042" s="26" t="str">
        <f aca="false">IF(OR(V3042="",L3042=""),"",V3042/(L3042*E3042)-1)</f>
        <v/>
      </c>
      <c r="AA3042" s="16" t="str">
        <f aca="false">IF(V3042="","SEM OFERTA",IF(OR(Y3042&gt;Premissas!$B$11,Y3042&lt;Premissas!$B$12),"VERIFICAR - UNIDADE/EMBALAGEM",IF(Y3042&gt;Premissas!$B$6,"NÃO COMPRAR - REAJUSTE &gt;5%","COMPRAR")))</f>
        <v>SEM OFERTA</v>
      </c>
      <c r="AB3042" s="18" t="str">
        <f aca="false">IF(W3042="DIMEC",S3042,IF(W3042="MEDCENTRO",U3042,""))</f>
        <v/>
      </c>
      <c r="AC3042" s="18" t="n">
        <f aca="false">IF(AA3042&lt;&gt;"COMPRAR",0,IF(AB3042="",I3042,MIN(I3042,AB3042)))</f>
        <v>0</v>
      </c>
      <c r="AD3042" s="19" t="n">
        <f aca="false">IF(AC3042&gt;0,AC3042*V3042,0)</f>
        <v>0</v>
      </c>
      <c r="AE3042" s="19" t="n">
        <f aca="false">IF(AC3042&gt;0,(M3042-V3042)*AC3042,0)</f>
        <v>0</v>
      </c>
      <c r="AF3042" s="16" t="str">
        <f aca="false">IF(AA3042&lt;&gt;"COMPRAR","",IF(AB3042="",IF(X3042="","",IF(X3042-V3042&lt;0.01,"EMPATE TÉCNICO","")),IF(AB3042&lt;I3042,"ESTOQUE INSUFICIENTE",IF(X3042="","",IF(X3042-V3042&lt;0.01,"EMPATE TÉCNICO","")))))</f>
        <v/>
      </c>
      <c r="AG3042" s="16" t="s">
        <v>547</v>
      </c>
      <c r="AH3042" s="16" t="s">
        <v>528</v>
      </c>
    </row>
    <row r="3043" customFormat="false" ht="15" hidden="false" customHeight="false" outlineLevel="0" collapsed="false">
      <c r="A3043" s="16" t="s">
        <v>9475</v>
      </c>
      <c r="B3043" s="17" t="s">
        <v>9476</v>
      </c>
      <c r="C3043" s="16" t="s">
        <v>9477</v>
      </c>
      <c r="D3043" s="16" t="s">
        <v>621</v>
      </c>
      <c r="E3043" s="18" t="n">
        <v>1</v>
      </c>
      <c r="F3043" s="16" t="s">
        <v>43</v>
      </c>
      <c r="G3043" s="18" t="n">
        <v>0</v>
      </c>
      <c r="H3043" s="16" t="n">
        <v>0.8</v>
      </c>
      <c r="I3043" s="18" t="n">
        <v>3</v>
      </c>
      <c r="J3043" s="19" t="n">
        <v>7.98625</v>
      </c>
      <c r="K3043" s="19" t="n">
        <v>7.98625</v>
      </c>
      <c r="L3043" s="19" t="n">
        <v>7.9862</v>
      </c>
      <c r="M3043" s="19" t="n">
        <f aca="false">IF(J3043&gt;0,J3043,K3043)*E3043</f>
        <v>7.98625</v>
      </c>
      <c r="N3043" s="20"/>
      <c r="O3043" s="21" t="str">
        <f aca="false">IF(R3043="","",ROUND(R3043*(1-Premissas!$B$4),4))</f>
        <v/>
      </c>
      <c r="P3043" s="22"/>
      <c r="Q3043" s="22"/>
      <c r="R3043" s="23"/>
      <c r="S3043" s="24"/>
      <c r="T3043" s="24"/>
      <c r="U3043" s="25"/>
      <c r="V3043" s="19" t="str">
        <f aca="false">IF(COUNT(N3043:Q3043)=0,"",MIN(N3043:Q3043))</f>
        <v/>
      </c>
      <c r="W3043" s="16" t="str">
        <f aca="false">IF(V3043="","",INDEX($N$4:$Q$4,MATCH(V3043,N3043:Q3043,0)))</f>
        <v/>
      </c>
      <c r="X3043" s="19" t="str">
        <f aca="false">IF(COUNT(N3043:Q3043)&lt;2,"",SMALL(N3043:Q3043,2))</f>
        <v/>
      </c>
      <c r="Y3043" s="26" t="str">
        <f aca="false">IF(OR(V3043="",M3043=0),"",V3043/M3043-1)</f>
        <v/>
      </c>
      <c r="Z3043" s="26" t="str">
        <f aca="false">IF(OR(V3043="",L3043=""),"",V3043/(L3043*E3043)-1)</f>
        <v/>
      </c>
      <c r="AA3043" s="16" t="str">
        <f aca="false">IF(V3043="","SEM OFERTA",IF(OR(Y3043&gt;Premissas!$B$11,Y3043&lt;Premissas!$B$12),"VERIFICAR - UNIDADE/EMBALAGEM",IF(Y3043&gt;Premissas!$B$6,"NÃO COMPRAR - REAJUSTE &gt;5%","COMPRAR")))</f>
        <v>SEM OFERTA</v>
      </c>
      <c r="AB3043" s="18" t="str">
        <f aca="false">IF(W3043="DIMEC",S3043,IF(W3043="MEDCENTRO",U3043,""))</f>
        <v/>
      </c>
      <c r="AC3043" s="18" t="n">
        <f aca="false">IF(AA3043&lt;&gt;"COMPRAR",0,IF(AB3043="",I3043,MIN(I3043,AB3043)))</f>
        <v>0</v>
      </c>
      <c r="AD3043" s="19" t="n">
        <f aca="false">IF(AC3043&gt;0,AC3043*V3043,0)</f>
        <v>0</v>
      </c>
      <c r="AE3043" s="19" t="n">
        <f aca="false">IF(AC3043&gt;0,(M3043-V3043)*AC3043,0)</f>
        <v>0</v>
      </c>
      <c r="AF3043" s="16" t="str">
        <f aca="false">IF(AA3043&lt;&gt;"COMPRAR","",IF(AB3043="",IF(X3043="","",IF(X3043-V3043&lt;0.01,"EMPATE TÉCNICO","")),IF(AB3043&lt;I3043,"ESTOQUE INSUFICIENTE",IF(X3043="","",IF(X3043-V3043&lt;0.01,"EMPATE TÉCNICO","")))))</f>
        <v/>
      </c>
      <c r="AG3043" s="16" t="s">
        <v>304</v>
      </c>
      <c r="AH3043" s="16" t="s">
        <v>528</v>
      </c>
    </row>
    <row r="3044" customFormat="false" ht="15" hidden="false" customHeight="false" outlineLevel="0" collapsed="false">
      <c r="A3044" s="16" t="s">
        <v>9478</v>
      </c>
      <c r="B3044" s="17" t="s">
        <v>9479</v>
      </c>
      <c r="C3044" s="16" t="s">
        <v>1369</v>
      </c>
      <c r="D3044" s="16" t="s">
        <v>641</v>
      </c>
      <c r="E3044" s="18" t="n">
        <v>1</v>
      </c>
      <c r="F3044" s="16" t="s">
        <v>42</v>
      </c>
      <c r="G3044" s="18" t="n">
        <v>0</v>
      </c>
      <c r="H3044" s="16" t="n">
        <v>3.2</v>
      </c>
      <c r="I3044" s="18" t="n">
        <v>9</v>
      </c>
      <c r="J3044" s="19" t="n">
        <v>16.085</v>
      </c>
      <c r="K3044" s="19" t="n">
        <v>16.085</v>
      </c>
      <c r="L3044" s="19" t="n">
        <v>16.085</v>
      </c>
      <c r="M3044" s="19" t="n">
        <f aca="false">IF(J3044&gt;0,J3044,K3044)*E3044</f>
        <v>16.085</v>
      </c>
      <c r="N3044" s="20"/>
      <c r="O3044" s="21" t="str">
        <f aca="false">IF(R3044="","",ROUND(R3044*(1-Premissas!$B$4),4))</f>
        <v/>
      </c>
      <c r="P3044" s="22"/>
      <c r="Q3044" s="22"/>
      <c r="R3044" s="23"/>
      <c r="S3044" s="24"/>
      <c r="T3044" s="24"/>
      <c r="U3044" s="25"/>
      <c r="V3044" s="19" t="str">
        <f aca="false">IF(COUNT(N3044:Q3044)=0,"",MIN(N3044:Q3044))</f>
        <v/>
      </c>
      <c r="W3044" s="16" t="str">
        <f aca="false">IF(V3044="","",INDEX($N$4:$Q$4,MATCH(V3044,N3044:Q3044,0)))</f>
        <v/>
      </c>
      <c r="X3044" s="19" t="str">
        <f aca="false">IF(COUNT(N3044:Q3044)&lt;2,"",SMALL(N3044:Q3044,2))</f>
        <v/>
      </c>
      <c r="Y3044" s="26" t="str">
        <f aca="false">IF(OR(V3044="",M3044=0),"",V3044/M3044-1)</f>
        <v/>
      </c>
      <c r="Z3044" s="26" t="str">
        <f aca="false">IF(OR(V3044="",L3044=""),"",V3044/(L3044*E3044)-1)</f>
        <v/>
      </c>
      <c r="AA3044" s="16" t="str">
        <f aca="false">IF(V3044="","SEM OFERTA",IF(OR(Y3044&gt;Premissas!$B$11,Y3044&lt;Premissas!$B$12),"VERIFICAR - UNIDADE/EMBALAGEM",IF(Y3044&gt;Premissas!$B$6,"NÃO COMPRAR - REAJUSTE &gt;5%","COMPRAR")))</f>
        <v>SEM OFERTA</v>
      </c>
      <c r="AB3044" s="18" t="str">
        <f aca="false">IF(W3044="DIMEC",S3044,IF(W3044="MEDCENTRO",U3044,""))</f>
        <v/>
      </c>
      <c r="AC3044" s="18" t="n">
        <f aca="false">IF(AA3044&lt;&gt;"COMPRAR",0,IF(AB3044="",I3044,MIN(I3044,AB3044)))</f>
        <v>0</v>
      </c>
      <c r="AD3044" s="19" t="n">
        <f aca="false">IF(AC3044&gt;0,AC3044*V3044,0)</f>
        <v>0</v>
      </c>
      <c r="AE3044" s="19" t="n">
        <f aca="false">IF(AC3044&gt;0,(M3044-V3044)*AC3044,0)</f>
        <v>0</v>
      </c>
      <c r="AF3044" s="16" t="str">
        <f aca="false">IF(AA3044&lt;&gt;"COMPRAR","",IF(AB3044="",IF(X3044="","",IF(X3044-V3044&lt;0.01,"EMPATE TÉCNICO","")),IF(AB3044&lt;I3044,"ESTOQUE INSUFICIENTE",IF(X3044="","",IF(X3044-V3044&lt;0.01,"EMPATE TÉCNICO","")))))</f>
        <v/>
      </c>
      <c r="AG3044" s="16" t="s">
        <v>547</v>
      </c>
      <c r="AH3044" s="16" t="s">
        <v>528</v>
      </c>
    </row>
    <row r="3045" customFormat="false" ht="15" hidden="false" customHeight="false" outlineLevel="0" collapsed="false">
      <c r="A3045" s="16" t="s">
        <v>9480</v>
      </c>
      <c r="B3045" s="17" t="s">
        <v>9481</v>
      </c>
      <c r="C3045" s="16" t="s">
        <v>9482</v>
      </c>
      <c r="D3045" s="16" t="s">
        <v>546</v>
      </c>
      <c r="E3045" s="18" t="n">
        <v>1</v>
      </c>
      <c r="F3045" s="16" t="s">
        <v>43</v>
      </c>
      <c r="G3045" s="18" t="n">
        <v>1</v>
      </c>
      <c r="H3045" s="16" t="n">
        <v>0.7</v>
      </c>
      <c r="I3045" s="18" t="n">
        <v>1</v>
      </c>
      <c r="J3045" s="19" t="n">
        <v>17.02</v>
      </c>
      <c r="K3045" s="19" t="n">
        <v>17.02</v>
      </c>
      <c r="L3045" s="19" t="n">
        <v>17.02</v>
      </c>
      <c r="M3045" s="19" t="n">
        <f aca="false">IF(J3045&gt;0,J3045,K3045)*E3045</f>
        <v>17.02</v>
      </c>
      <c r="N3045" s="20"/>
      <c r="O3045" s="21" t="str">
        <f aca="false">IF(R3045="","",ROUND(R3045*(1-Premissas!$B$4),4))</f>
        <v/>
      </c>
      <c r="P3045" s="22"/>
      <c r="Q3045" s="22"/>
      <c r="R3045" s="23"/>
      <c r="S3045" s="24"/>
      <c r="T3045" s="24"/>
      <c r="U3045" s="25"/>
      <c r="V3045" s="19" t="str">
        <f aca="false">IF(COUNT(N3045:Q3045)=0,"",MIN(N3045:Q3045))</f>
        <v/>
      </c>
      <c r="W3045" s="16" t="str">
        <f aca="false">IF(V3045="","",INDEX($N$4:$Q$4,MATCH(V3045,N3045:Q3045,0)))</f>
        <v/>
      </c>
      <c r="X3045" s="19" t="str">
        <f aca="false">IF(COUNT(N3045:Q3045)&lt;2,"",SMALL(N3045:Q3045,2))</f>
        <v/>
      </c>
      <c r="Y3045" s="26" t="str">
        <f aca="false">IF(OR(V3045="",M3045=0),"",V3045/M3045-1)</f>
        <v/>
      </c>
      <c r="Z3045" s="26" t="str">
        <f aca="false">IF(OR(V3045="",L3045=""),"",V3045/(L3045*E3045)-1)</f>
        <v/>
      </c>
      <c r="AA3045" s="16" t="str">
        <f aca="false">IF(V3045="","SEM OFERTA",IF(OR(Y3045&gt;Premissas!$B$11,Y3045&lt;Premissas!$B$12),"VERIFICAR - UNIDADE/EMBALAGEM",IF(Y3045&gt;Premissas!$B$6,"NÃO COMPRAR - REAJUSTE &gt;5%","COMPRAR")))</f>
        <v>SEM OFERTA</v>
      </c>
      <c r="AB3045" s="18" t="str">
        <f aca="false">IF(W3045="DIMEC",S3045,IF(W3045="MEDCENTRO",U3045,""))</f>
        <v/>
      </c>
      <c r="AC3045" s="18" t="n">
        <f aca="false">IF(AA3045&lt;&gt;"COMPRAR",0,IF(AB3045="",I3045,MIN(I3045,AB3045)))</f>
        <v>0</v>
      </c>
      <c r="AD3045" s="19" t="n">
        <f aca="false">IF(AC3045&gt;0,AC3045*V3045,0)</f>
        <v>0</v>
      </c>
      <c r="AE3045" s="19" t="n">
        <f aca="false">IF(AC3045&gt;0,(M3045-V3045)*AC3045,0)</f>
        <v>0</v>
      </c>
      <c r="AF3045" s="16" t="str">
        <f aca="false">IF(AA3045&lt;&gt;"COMPRAR","",IF(AB3045="",IF(X3045="","",IF(X3045-V3045&lt;0.01,"EMPATE TÉCNICO","")),IF(AB3045&lt;I3045,"ESTOQUE INSUFICIENTE",IF(X3045="","",IF(X3045-V3045&lt;0.01,"EMPATE TÉCNICO","")))))</f>
        <v/>
      </c>
      <c r="AG3045" s="16" t="s">
        <v>547</v>
      </c>
      <c r="AH3045" s="16" t="s">
        <v>528</v>
      </c>
    </row>
    <row r="3046" customFormat="false" ht="15" hidden="false" customHeight="false" outlineLevel="0" collapsed="false">
      <c r="A3046" s="16" t="s">
        <v>9483</v>
      </c>
      <c r="B3046" s="17" t="s">
        <v>9484</v>
      </c>
      <c r="C3046" s="16" t="s">
        <v>9485</v>
      </c>
      <c r="D3046" s="16" t="s">
        <v>287</v>
      </c>
      <c r="E3046" s="18" t="n">
        <v>1</v>
      </c>
      <c r="F3046" s="16" t="s">
        <v>43</v>
      </c>
      <c r="G3046" s="18" t="n">
        <v>0</v>
      </c>
      <c r="H3046" s="16" t="n">
        <v>0.1</v>
      </c>
      <c r="I3046" s="18" t="n">
        <v>1</v>
      </c>
      <c r="J3046" s="19" t="n">
        <v>14.09</v>
      </c>
      <c r="K3046" s="19" t="n">
        <v>14.09</v>
      </c>
      <c r="L3046" s="19" t="n">
        <v>14.09</v>
      </c>
      <c r="M3046" s="19" t="n">
        <f aca="false">IF(J3046&gt;0,J3046,K3046)*E3046</f>
        <v>14.09</v>
      </c>
      <c r="N3046" s="20"/>
      <c r="O3046" s="21" t="str">
        <f aca="false">IF(R3046="","",ROUND(R3046*(1-Premissas!$B$4),4))</f>
        <v/>
      </c>
      <c r="P3046" s="22"/>
      <c r="Q3046" s="22"/>
      <c r="R3046" s="23"/>
      <c r="S3046" s="24"/>
      <c r="T3046" s="24"/>
      <c r="U3046" s="25"/>
      <c r="V3046" s="19" t="str">
        <f aca="false">IF(COUNT(N3046:Q3046)=0,"",MIN(N3046:Q3046))</f>
        <v/>
      </c>
      <c r="W3046" s="16" t="str">
        <f aca="false">IF(V3046="","",INDEX($N$4:$Q$4,MATCH(V3046,N3046:Q3046,0)))</f>
        <v/>
      </c>
      <c r="X3046" s="19" t="str">
        <f aca="false">IF(COUNT(N3046:Q3046)&lt;2,"",SMALL(N3046:Q3046,2))</f>
        <v/>
      </c>
      <c r="Y3046" s="26" t="str">
        <f aca="false">IF(OR(V3046="",M3046=0),"",V3046/M3046-1)</f>
        <v/>
      </c>
      <c r="Z3046" s="26" t="str">
        <f aca="false">IF(OR(V3046="",L3046=""),"",V3046/(L3046*E3046)-1)</f>
        <v/>
      </c>
      <c r="AA3046" s="16" t="str">
        <f aca="false">IF(V3046="","SEM OFERTA",IF(OR(Y3046&gt;Premissas!$B$11,Y3046&lt;Premissas!$B$12),"VERIFICAR - UNIDADE/EMBALAGEM",IF(Y3046&gt;Premissas!$B$6,"NÃO COMPRAR - REAJUSTE &gt;5%","COMPRAR")))</f>
        <v>SEM OFERTA</v>
      </c>
      <c r="AB3046" s="18" t="str">
        <f aca="false">IF(W3046="DIMEC",S3046,IF(W3046="MEDCENTRO",U3046,""))</f>
        <v/>
      </c>
      <c r="AC3046" s="18" t="n">
        <f aca="false">IF(AA3046&lt;&gt;"COMPRAR",0,IF(AB3046="",I3046,MIN(I3046,AB3046)))</f>
        <v>0</v>
      </c>
      <c r="AD3046" s="19" t="n">
        <f aca="false">IF(AC3046&gt;0,AC3046*V3046,0)</f>
        <v>0</v>
      </c>
      <c r="AE3046" s="19" t="n">
        <f aca="false">IF(AC3046&gt;0,(M3046-V3046)*AC3046,0)</f>
        <v>0</v>
      </c>
      <c r="AF3046" s="16" t="str">
        <f aca="false">IF(AA3046&lt;&gt;"COMPRAR","",IF(AB3046="",IF(X3046="","",IF(X3046-V3046&lt;0.01,"EMPATE TÉCNICO","")),IF(AB3046&lt;I3046,"ESTOQUE INSUFICIENTE",IF(X3046="","",IF(X3046-V3046&lt;0.01,"EMPATE TÉCNICO","")))))</f>
        <v/>
      </c>
      <c r="AG3046" s="16" t="s">
        <v>547</v>
      </c>
      <c r="AH3046" s="16" t="s">
        <v>528</v>
      </c>
    </row>
    <row r="3047" customFormat="false" ht="15" hidden="false" customHeight="false" outlineLevel="0" collapsed="false">
      <c r="A3047" s="16" t="s">
        <v>9486</v>
      </c>
      <c r="B3047" s="17" t="s">
        <v>9487</v>
      </c>
      <c r="C3047" s="16" t="s">
        <v>9488</v>
      </c>
      <c r="D3047" s="16" t="s">
        <v>417</v>
      </c>
      <c r="E3047" s="18" t="n">
        <v>1</v>
      </c>
      <c r="F3047" s="16" t="s">
        <v>43</v>
      </c>
      <c r="G3047" s="18" t="n">
        <v>2</v>
      </c>
      <c r="H3047" s="16" t="n">
        <v>0.9</v>
      </c>
      <c r="I3047" s="18" t="n">
        <v>1</v>
      </c>
      <c r="J3047" s="19" t="n">
        <v>8.82333333333333</v>
      </c>
      <c r="K3047" s="19" t="n">
        <v>8.82333333333333</v>
      </c>
      <c r="L3047" s="19" t="n">
        <v>8.8233</v>
      </c>
      <c r="M3047" s="19" t="n">
        <f aca="false">IF(J3047&gt;0,J3047,K3047)*E3047</f>
        <v>8.82333333333333</v>
      </c>
      <c r="N3047" s="20"/>
      <c r="O3047" s="21" t="str">
        <f aca="false">IF(R3047="","",ROUND(R3047*(1-Premissas!$B$4),4))</f>
        <v/>
      </c>
      <c r="P3047" s="22"/>
      <c r="Q3047" s="22"/>
      <c r="R3047" s="23"/>
      <c r="S3047" s="24"/>
      <c r="T3047" s="24"/>
      <c r="U3047" s="25"/>
      <c r="V3047" s="19" t="str">
        <f aca="false">IF(COUNT(N3047:Q3047)=0,"",MIN(N3047:Q3047))</f>
        <v/>
      </c>
      <c r="W3047" s="16" t="str">
        <f aca="false">IF(V3047="","",INDEX($N$4:$Q$4,MATCH(V3047,N3047:Q3047,0)))</f>
        <v/>
      </c>
      <c r="X3047" s="19" t="str">
        <f aca="false">IF(COUNT(N3047:Q3047)&lt;2,"",SMALL(N3047:Q3047,2))</f>
        <v/>
      </c>
      <c r="Y3047" s="26" t="str">
        <f aca="false">IF(OR(V3047="",M3047=0),"",V3047/M3047-1)</f>
        <v/>
      </c>
      <c r="Z3047" s="26" t="str">
        <f aca="false">IF(OR(V3047="",L3047=""),"",V3047/(L3047*E3047)-1)</f>
        <v/>
      </c>
      <c r="AA3047" s="16" t="str">
        <f aca="false">IF(V3047="","SEM OFERTA",IF(OR(Y3047&gt;Premissas!$B$11,Y3047&lt;Premissas!$B$12),"VERIFICAR - UNIDADE/EMBALAGEM",IF(Y3047&gt;Premissas!$B$6,"NÃO COMPRAR - REAJUSTE &gt;5%","COMPRAR")))</f>
        <v>SEM OFERTA</v>
      </c>
      <c r="AB3047" s="18" t="str">
        <f aca="false">IF(W3047="DIMEC",S3047,IF(W3047="MEDCENTRO",U3047,""))</f>
        <v/>
      </c>
      <c r="AC3047" s="18" t="n">
        <f aca="false">IF(AA3047&lt;&gt;"COMPRAR",0,IF(AB3047="",I3047,MIN(I3047,AB3047)))</f>
        <v>0</v>
      </c>
      <c r="AD3047" s="19" t="n">
        <f aca="false">IF(AC3047&gt;0,AC3047*V3047,0)</f>
        <v>0</v>
      </c>
      <c r="AE3047" s="19" t="n">
        <f aca="false">IF(AC3047&gt;0,(M3047-V3047)*AC3047,0)</f>
        <v>0</v>
      </c>
      <c r="AF3047" s="16" t="str">
        <f aca="false">IF(AA3047&lt;&gt;"COMPRAR","",IF(AB3047="",IF(X3047="","",IF(X3047-V3047&lt;0.01,"EMPATE TÉCNICO","")),IF(AB3047&lt;I3047,"ESTOQUE INSUFICIENTE",IF(X3047="","",IF(X3047-V3047&lt;0.01,"EMPATE TÉCNICO","")))))</f>
        <v/>
      </c>
      <c r="AG3047" s="16" t="s">
        <v>418</v>
      </c>
      <c r="AH3047" s="16" t="s">
        <v>528</v>
      </c>
    </row>
    <row r="3048" customFormat="false" ht="15" hidden="false" customHeight="false" outlineLevel="0" collapsed="false">
      <c r="A3048" s="16" t="s">
        <v>9489</v>
      </c>
      <c r="B3048" s="17" t="s">
        <v>9490</v>
      </c>
      <c r="C3048" s="16" t="s">
        <v>9491</v>
      </c>
      <c r="D3048" s="16" t="s">
        <v>1089</v>
      </c>
      <c r="E3048" s="18" t="n">
        <v>1</v>
      </c>
      <c r="F3048" s="16" t="s">
        <v>43</v>
      </c>
      <c r="G3048" s="18" t="n">
        <v>0</v>
      </c>
      <c r="H3048" s="16" t="n">
        <v>0.3</v>
      </c>
      <c r="I3048" s="18" t="n">
        <v>1</v>
      </c>
      <c r="J3048" s="19" t="n">
        <v>8.74</v>
      </c>
      <c r="K3048" s="19" t="n">
        <v>8.74</v>
      </c>
      <c r="L3048" s="19" t="n">
        <v>8.74</v>
      </c>
      <c r="M3048" s="19" t="n">
        <f aca="false">IF(J3048&gt;0,J3048,K3048)*E3048</f>
        <v>8.74</v>
      </c>
      <c r="N3048" s="20"/>
      <c r="O3048" s="21" t="str">
        <f aca="false">IF(R3048="","",ROUND(R3048*(1-Premissas!$B$4),4))</f>
        <v/>
      </c>
      <c r="P3048" s="22"/>
      <c r="Q3048" s="22"/>
      <c r="R3048" s="23"/>
      <c r="S3048" s="24"/>
      <c r="T3048" s="24"/>
      <c r="U3048" s="25"/>
      <c r="V3048" s="19" t="str">
        <f aca="false">IF(COUNT(N3048:Q3048)=0,"",MIN(N3048:Q3048))</f>
        <v/>
      </c>
      <c r="W3048" s="16" t="str">
        <f aca="false">IF(V3048="","",INDEX($N$4:$Q$4,MATCH(V3048,N3048:Q3048,0)))</f>
        <v/>
      </c>
      <c r="X3048" s="19" t="str">
        <f aca="false">IF(COUNT(N3048:Q3048)&lt;2,"",SMALL(N3048:Q3048,2))</f>
        <v/>
      </c>
      <c r="Y3048" s="26" t="str">
        <f aca="false">IF(OR(V3048="",M3048=0),"",V3048/M3048-1)</f>
        <v/>
      </c>
      <c r="Z3048" s="26" t="str">
        <f aca="false">IF(OR(V3048="",L3048=""),"",V3048/(L3048*E3048)-1)</f>
        <v/>
      </c>
      <c r="AA3048" s="16" t="str">
        <f aca="false">IF(V3048="","SEM OFERTA",IF(OR(Y3048&gt;Premissas!$B$11,Y3048&lt;Premissas!$B$12),"VERIFICAR - UNIDADE/EMBALAGEM",IF(Y3048&gt;Premissas!$B$6,"NÃO COMPRAR - REAJUSTE &gt;5%","COMPRAR")))</f>
        <v>SEM OFERTA</v>
      </c>
      <c r="AB3048" s="18" t="str">
        <f aca="false">IF(W3048="DIMEC",S3048,IF(W3048="MEDCENTRO",U3048,""))</f>
        <v/>
      </c>
      <c r="AC3048" s="18" t="n">
        <f aca="false">IF(AA3048&lt;&gt;"COMPRAR",0,IF(AB3048="",I3048,MIN(I3048,AB3048)))</f>
        <v>0</v>
      </c>
      <c r="AD3048" s="19" t="n">
        <f aca="false">IF(AC3048&gt;0,AC3048*V3048,0)</f>
        <v>0</v>
      </c>
      <c r="AE3048" s="19" t="n">
        <f aca="false">IF(AC3048&gt;0,(M3048-V3048)*AC3048,0)</f>
        <v>0</v>
      </c>
      <c r="AF3048" s="16" t="str">
        <f aca="false">IF(AA3048&lt;&gt;"COMPRAR","",IF(AB3048="",IF(X3048="","",IF(X3048-V3048&lt;0.01,"EMPATE TÉCNICO","")),IF(AB3048&lt;I3048,"ESTOQUE INSUFICIENTE",IF(X3048="","",IF(X3048-V3048&lt;0.01,"EMPATE TÉCNICO","")))))</f>
        <v/>
      </c>
      <c r="AG3048" s="16" t="s">
        <v>490</v>
      </c>
      <c r="AH3048" s="16" t="s">
        <v>528</v>
      </c>
    </row>
    <row r="3049" customFormat="false" ht="15" hidden="false" customHeight="false" outlineLevel="0" collapsed="false">
      <c r="A3049" s="16" t="s">
        <v>9492</v>
      </c>
      <c r="B3049" s="17" t="s">
        <v>9493</v>
      </c>
      <c r="C3049" s="16" t="s">
        <v>1374</v>
      </c>
      <c r="D3049" s="16" t="s">
        <v>417</v>
      </c>
      <c r="E3049" s="18" t="n">
        <v>1</v>
      </c>
      <c r="F3049" s="16" t="s">
        <v>42</v>
      </c>
      <c r="G3049" s="18" t="n">
        <v>1</v>
      </c>
      <c r="H3049" s="16" t="n">
        <v>2.4</v>
      </c>
      <c r="I3049" s="18" t="n">
        <v>6</v>
      </c>
      <c r="J3049" s="19" t="n">
        <v>8.825</v>
      </c>
      <c r="K3049" s="19" t="n">
        <v>8.825</v>
      </c>
      <c r="L3049" s="19" t="n">
        <v>8.825</v>
      </c>
      <c r="M3049" s="19" t="n">
        <f aca="false">IF(J3049&gt;0,J3049,K3049)*E3049</f>
        <v>8.825</v>
      </c>
      <c r="N3049" s="20"/>
      <c r="O3049" s="21" t="str">
        <f aca="false">IF(R3049="","",ROUND(R3049*(1-Premissas!$B$4),4))</f>
        <v/>
      </c>
      <c r="P3049" s="22"/>
      <c r="Q3049" s="22"/>
      <c r="R3049" s="23"/>
      <c r="S3049" s="24"/>
      <c r="T3049" s="24"/>
      <c r="U3049" s="25"/>
      <c r="V3049" s="19" t="str">
        <f aca="false">IF(COUNT(N3049:Q3049)=0,"",MIN(N3049:Q3049))</f>
        <v/>
      </c>
      <c r="W3049" s="16" t="str">
        <f aca="false">IF(V3049="","",INDEX($N$4:$Q$4,MATCH(V3049,N3049:Q3049,0)))</f>
        <v/>
      </c>
      <c r="X3049" s="19" t="str">
        <f aca="false">IF(COUNT(N3049:Q3049)&lt;2,"",SMALL(N3049:Q3049,2))</f>
        <v/>
      </c>
      <c r="Y3049" s="26" t="str">
        <f aca="false">IF(OR(V3049="",M3049=0),"",V3049/M3049-1)</f>
        <v/>
      </c>
      <c r="Z3049" s="26" t="str">
        <f aca="false">IF(OR(V3049="",L3049=""),"",V3049/(L3049*E3049)-1)</f>
        <v/>
      </c>
      <c r="AA3049" s="16" t="str">
        <f aca="false">IF(V3049="","SEM OFERTA",IF(OR(Y3049&gt;Premissas!$B$11,Y3049&lt;Premissas!$B$12),"VERIFICAR - UNIDADE/EMBALAGEM",IF(Y3049&gt;Premissas!$B$6,"NÃO COMPRAR - REAJUSTE &gt;5%","COMPRAR")))</f>
        <v>SEM OFERTA</v>
      </c>
      <c r="AB3049" s="18" t="str">
        <f aca="false">IF(W3049="DIMEC",S3049,IF(W3049="MEDCENTRO",U3049,""))</f>
        <v/>
      </c>
      <c r="AC3049" s="18" t="n">
        <f aca="false">IF(AA3049&lt;&gt;"COMPRAR",0,IF(AB3049="",I3049,MIN(I3049,AB3049)))</f>
        <v>0</v>
      </c>
      <c r="AD3049" s="19" t="n">
        <f aca="false">IF(AC3049&gt;0,AC3049*V3049,0)</f>
        <v>0</v>
      </c>
      <c r="AE3049" s="19" t="n">
        <f aca="false">IF(AC3049&gt;0,(M3049-V3049)*AC3049,0)</f>
        <v>0</v>
      </c>
      <c r="AF3049" s="16" t="str">
        <f aca="false">IF(AA3049&lt;&gt;"COMPRAR","",IF(AB3049="",IF(X3049="","",IF(X3049-V3049&lt;0.01,"EMPATE TÉCNICO","")),IF(AB3049&lt;I3049,"ESTOQUE INSUFICIENTE",IF(X3049="","",IF(X3049-V3049&lt;0.01,"EMPATE TÉCNICO","")))))</f>
        <v/>
      </c>
      <c r="AG3049" s="16" t="s">
        <v>418</v>
      </c>
      <c r="AH3049" s="16" t="s">
        <v>528</v>
      </c>
    </row>
    <row r="3050" customFormat="false" ht="15" hidden="false" customHeight="false" outlineLevel="0" collapsed="false">
      <c r="A3050" s="16" t="s">
        <v>9494</v>
      </c>
      <c r="B3050" s="17" t="s">
        <v>9495</v>
      </c>
      <c r="C3050" s="16" t="s">
        <v>1380</v>
      </c>
      <c r="D3050" s="16" t="s">
        <v>1089</v>
      </c>
      <c r="E3050" s="18" t="n">
        <v>1</v>
      </c>
      <c r="F3050" s="16" t="s">
        <v>43</v>
      </c>
      <c r="G3050" s="18" t="n">
        <v>1</v>
      </c>
      <c r="H3050" s="16" t="n">
        <v>0.5</v>
      </c>
      <c r="I3050" s="18" t="n">
        <v>1</v>
      </c>
      <c r="J3050" s="19" t="n">
        <v>10.81</v>
      </c>
      <c r="K3050" s="19" t="n">
        <v>10.81</v>
      </c>
      <c r="L3050" s="19" t="n">
        <v>11.26</v>
      </c>
      <c r="M3050" s="19" t="n">
        <f aca="false">IF(J3050&gt;0,J3050,K3050)*E3050</f>
        <v>10.81</v>
      </c>
      <c r="N3050" s="20"/>
      <c r="O3050" s="21" t="str">
        <f aca="false">IF(R3050="","",ROUND(R3050*(1-Premissas!$B$4),4))</f>
        <v/>
      </c>
      <c r="P3050" s="22"/>
      <c r="Q3050" s="22"/>
      <c r="R3050" s="23"/>
      <c r="S3050" s="24"/>
      <c r="T3050" s="24"/>
      <c r="U3050" s="25"/>
      <c r="V3050" s="19" t="str">
        <f aca="false">IF(COUNT(N3050:Q3050)=0,"",MIN(N3050:Q3050))</f>
        <v/>
      </c>
      <c r="W3050" s="16" t="str">
        <f aca="false">IF(V3050="","",INDEX($N$4:$Q$4,MATCH(V3050,N3050:Q3050,0)))</f>
        <v/>
      </c>
      <c r="X3050" s="19" t="str">
        <f aca="false">IF(COUNT(N3050:Q3050)&lt;2,"",SMALL(N3050:Q3050,2))</f>
        <v/>
      </c>
      <c r="Y3050" s="26" t="str">
        <f aca="false">IF(OR(V3050="",M3050=0),"",V3050/M3050-1)</f>
        <v/>
      </c>
      <c r="Z3050" s="26" t="str">
        <f aca="false">IF(OR(V3050="",L3050=""),"",V3050/(L3050*E3050)-1)</f>
        <v/>
      </c>
      <c r="AA3050" s="16" t="str">
        <f aca="false">IF(V3050="","SEM OFERTA",IF(OR(Y3050&gt;Premissas!$B$11,Y3050&lt;Premissas!$B$12),"VERIFICAR - UNIDADE/EMBALAGEM",IF(Y3050&gt;Premissas!$B$6,"NÃO COMPRAR - REAJUSTE &gt;5%","COMPRAR")))</f>
        <v>SEM OFERTA</v>
      </c>
      <c r="AB3050" s="18" t="str">
        <f aca="false">IF(W3050="DIMEC",S3050,IF(W3050="MEDCENTRO",U3050,""))</f>
        <v/>
      </c>
      <c r="AC3050" s="18" t="n">
        <f aca="false">IF(AA3050&lt;&gt;"COMPRAR",0,IF(AB3050="",I3050,MIN(I3050,AB3050)))</f>
        <v>0</v>
      </c>
      <c r="AD3050" s="19" t="n">
        <f aca="false">IF(AC3050&gt;0,AC3050*V3050,0)</f>
        <v>0</v>
      </c>
      <c r="AE3050" s="19" t="n">
        <f aca="false">IF(AC3050&gt;0,(M3050-V3050)*AC3050,0)</f>
        <v>0</v>
      </c>
      <c r="AF3050" s="16" t="str">
        <f aca="false">IF(AA3050&lt;&gt;"COMPRAR","",IF(AB3050="",IF(X3050="","",IF(X3050-V3050&lt;0.01,"EMPATE TÉCNICO","")),IF(AB3050&lt;I3050,"ESTOQUE INSUFICIENTE",IF(X3050="","",IF(X3050-V3050&lt;0.01,"EMPATE TÉCNICO","")))))</f>
        <v/>
      </c>
      <c r="AG3050" s="16" t="s">
        <v>2415</v>
      </c>
      <c r="AH3050" s="16" t="s">
        <v>528</v>
      </c>
    </row>
    <row r="3051" customFormat="false" ht="15" hidden="false" customHeight="false" outlineLevel="0" collapsed="false">
      <c r="A3051" s="16" t="s">
        <v>9496</v>
      </c>
      <c r="B3051" s="17" t="s">
        <v>9497</v>
      </c>
      <c r="C3051" s="16" t="s">
        <v>1383</v>
      </c>
      <c r="D3051" s="16" t="s">
        <v>625</v>
      </c>
      <c r="E3051" s="18" t="n">
        <v>1</v>
      </c>
      <c r="F3051" s="16" t="s">
        <v>43</v>
      </c>
      <c r="G3051" s="18" t="n">
        <v>4</v>
      </c>
      <c r="H3051" s="16" t="n">
        <v>4.3</v>
      </c>
      <c r="I3051" s="18" t="n">
        <v>5</v>
      </c>
      <c r="J3051" s="19" t="n">
        <v>4.97</v>
      </c>
      <c r="K3051" s="19" t="n">
        <v>4.97</v>
      </c>
      <c r="L3051" s="19" t="n">
        <v>4.97</v>
      </c>
      <c r="M3051" s="19" t="n">
        <f aca="false">IF(J3051&gt;0,J3051,K3051)*E3051</f>
        <v>4.97</v>
      </c>
      <c r="N3051" s="20"/>
      <c r="O3051" s="21" t="str">
        <f aca="false">IF(R3051="","",ROUND(R3051*(1-Premissas!$B$4),4))</f>
        <v/>
      </c>
      <c r="P3051" s="22"/>
      <c r="Q3051" s="22"/>
      <c r="R3051" s="23"/>
      <c r="S3051" s="24"/>
      <c r="T3051" s="24"/>
      <c r="U3051" s="25"/>
      <c r="V3051" s="19" t="str">
        <f aca="false">IF(COUNT(N3051:Q3051)=0,"",MIN(N3051:Q3051))</f>
        <v/>
      </c>
      <c r="W3051" s="16" t="str">
        <f aca="false">IF(V3051="","",INDEX($N$4:$Q$4,MATCH(V3051,N3051:Q3051,0)))</f>
        <v/>
      </c>
      <c r="X3051" s="19" t="str">
        <f aca="false">IF(COUNT(N3051:Q3051)&lt;2,"",SMALL(N3051:Q3051,2))</f>
        <v/>
      </c>
      <c r="Y3051" s="26" t="str">
        <f aca="false">IF(OR(V3051="",M3051=0),"",V3051/M3051-1)</f>
        <v/>
      </c>
      <c r="Z3051" s="26" t="str">
        <f aca="false">IF(OR(V3051="",L3051=""),"",V3051/(L3051*E3051)-1)</f>
        <v/>
      </c>
      <c r="AA3051" s="16" t="str">
        <f aca="false">IF(V3051="","SEM OFERTA",IF(OR(Y3051&gt;Premissas!$B$11,Y3051&lt;Premissas!$B$12),"VERIFICAR - UNIDADE/EMBALAGEM",IF(Y3051&gt;Premissas!$B$6,"NÃO COMPRAR - REAJUSTE &gt;5%","COMPRAR")))</f>
        <v>SEM OFERTA</v>
      </c>
      <c r="AB3051" s="18" t="str">
        <f aca="false">IF(W3051="DIMEC",S3051,IF(W3051="MEDCENTRO",U3051,""))</f>
        <v/>
      </c>
      <c r="AC3051" s="18" t="n">
        <f aca="false">IF(AA3051&lt;&gt;"COMPRAR",0,IF(AB3051="",I3051,MIN(I3051,AB3051)))</f>
        <v>0</v>
      </c>
      <c r="AD3051" s="19" t="n">
        <f aca="false">IF(AC3051&gt;0,AC3051*V3051,0)</f>
        <v>0</v>
      </c>
      <c r="AE3051" s="19" t="n">
        <f aca="false">IF(AC3051&gt;0,(M3051-V3051)*AC3051,0)</f>
        <v>0</v>
      </c>
      <c r="AF3051" s="16" t="str">
        <f aca="false">IF(AA3051&lt;&gt;"COMPRAR","",IF(AB3051="",IF(X3051="","",IF(X3051-V3051&lt;0.01,"EMPATE TÉCNICO","")),IF(AB3051&lt;I3051,"ESTOQUE INSUFICIENTE",IF(X3051="","",IF(X3051-V3051&lt;0.01,"EMPATE TÉCNICO","")))))</f>
        <v/>
      </c>
      <c r="AG3051" s="16" t="s">
        <v>490</v>
      </c>
      <c r="AH3051" s="16" t="s">
        <v>528</v>
      </c>
    </row>
    <row r="3052" customFormat="false" ht="15" hidden="false" customHeight="false" outlineLevel="0" collapsed="false">
      <c r="A3052" s="16" t="s">
        <v>9498</v>
      </c>
      <c r="B3052" s="17" t="s">
        <v>9499</v>
      </c>
      <c r="C3052" s="16" t="s">
        <v>1383</v>
      </c>
      <c r="D3052" s="16" t="s">
        <v>527</v>
      </c>
      <c r="E3052" s="18" t="n">
        <v>1</v>
      </c>
      <c r="F3052" s="16" t="s">
        <v>41</v>
      </c>
      <c r="G3052" s="18" t="n">
        <v>0</v>
      </c>
      <c r="H3052" s="16" t="n">
        <v>5.6</v>
      </c>
      <c r="I3052" s="18" t="n">
        <v>15</v>
      </c>
      <c r="J3052" s="19" t="n">
        <v>6.47</v>
      </c>
      <c r="K3052" s="19" t="n">
        <v>6.47</v>
      </c>
      <c r="L3052" s="19" t="n">
        <v>6.47</v>
      </c>
      <c r="M3052" s="19" t="n">
        <f aca="false">IF(J3052&gt;0,J3052,K3052)*E3052</f>
        <v>6.47</v>
      </c>
      <c r="N3052" s="20"/>
      <c r="O3052" s="21" t="str">
        <f aca="false">IF(R3052="","",ROUND(R3052*(1-Premissas!$B$4),4))</f>
        <v/>
      </c>
      <c r="P3052" s="22"/>
      <c r="Q3052" s="22"/>
      <c r="R3052" s="23"/>
      <c r="S3052" s="24"/>
      <c r="T3052" s="24"/>
      <c r="U3052" s="25"/>
      <c r="V3052" s="19" t="str">
        <f aca="false">IF(COUNT(N3052:Q3052)=0,"",MIN(N3052:Q3052))</f>
        <v/>
      </c>
      <c r="W3052" s="16" t="str">
        <f aca="false">IF(V3052="","",INDEX($N$4:$Q$4,MATCH(V3052,N3052:Q3052,0)))</f>
        <v/>
      </c>
      <c r="X3052" s="19" t="str">
        <f aca="false">IF(COUNT(N3052:Q3052)&lt;2,"",SMALL(N3052:Q3052,2))</f>
        <v/>
      </c>
      <c r="Y3052" s="26" t="str">
        <f aca="false">IF(OR(V3052="",M3052=0),"",V3052/M3052-1)</f>
        <v/>
      </c>
      <c r="Z3052" s="26" t="str">
        <f aca="false">IF(OR(V3052="",L3052=""),"",V3052/(L3052*E3052)-1)</f>
        <v/>
      </c>
      <c r="AA3052" s="16" t="str">
        <f aca="false">IF(V3052="","SEM OFERTA",IF(OR(Y3052&gt;Premissas!$B$11,Y3052&lt;Premissas!$B$12),"VERIFICAR - UNIDADE/EMBALAGEM",IF(Y3052&gt;Premissas!$B$6,"NÃO COMPRAR - REAJUSTE &gt;5%","COMPRAR")))</f>
        <v>SEM OFERTA</v>
      </c>
      <c r="AB3052" s="18" t="str">
        <f aca="false">IF(W3052="DIMEC",S3052,IF(W3052="MEDCENTRO",U3052,""))</f>
        <v/>
      </c>
      <c r="AC3052" s="18" t="n">
        <f aca="false">IF(AA3052&lt;&gt;"COMPRAR",0,IF(AB3052="",I3052,MIN(I3052,AB3052)))</f>
        <v>0</v>
      </c>
      <c r="AD3052" s="19" t="n">
        <f aca="false">IF(AC3052&gt;0,AC3052*V3052,0)</f>
        <v>0</v>
      </c>
      <c r="AE3052" s="19" t="n">
        <f aca="false">IF(AC3052&gt;0,(M3052-V3052)*AC3052,0)</f>
        <v>0</v>
      </c>
      <c r="AF3052" s="16" t="str">
        <f aca="false">IF(AA3052&lt;&gt;"COMPRAR","",IF(AB3052="",IF(X3052="","",IF(X3052-V3052&lt;0.01,"EMPATE TÉCNICO","")),IF(AB3052&lt;I3052,"ESTOQUE INSUFICIENTE",IF(X3052="","",IF(X3052-V3052&lt;0.01,"EMPATE TÉCNICO","")))))</f>
        <v/>
      </c>
      <c r="AG3052" s="16" t="s">
        <v>547</v>
      </c>
      <c r="AH3052" s="16" t="s">
        <v>528</v>
      </c>
    </row>
    <row r="3053" customFormat="false" ht="15" hidden="false" customHeight="false" outlineLevel="0" collapsed="false">
      <c r="A3053" s="16" t="s">
        <v>9500</v>
      </c>
      <c r="B3053" s="17" t="s">
        <v>9501</v>
      </c>
      <c r="C3053" s="16" t="s">
        <v>1383</v>
      </c>
      <c r="D3053" s="16" t="s">
        <v>1025</v>
      </c>
      <c r="E3053" s="18" t="n">
        <v>1</v>
      </c>
      <c r="F3053" s="16" t="s">
        <v>43</v>
      </c>
      <c r="G3053" s="18" t="n">
        <v>0</v>
      </c>
      <c r="H3053" s="16" t="n">
        <v>0.3</v>
      </c>
      <c r="I3053" s="18" t="n">
        <v>1</v>
      </c>
      <c r="J3053" s="19" t="n">
        <v>8.16</v>
      </c>
      <c r="K3053" s="19" t="n">
        <v>8.16</v>
      </c>
      <c r="L3053" s="19" t="n">
        <v>8.16</v>
      </c>
      <c r="M3053" s="19" t="n">
        <f aca="false">IF(J3053&gt;0,J3053,K3053)*E3053</f>
        <v>8.16</v>
      </c>
      <c r="N3053" s="20"/>
      <c r="O3053" s="21" t="str">
        <f aca="false">IF(R3053="","",ROUND(R3053*(1-Premissas!$B$4),4))</f>
        <v/>
      </c>
      <c r="P3053" s="22"/>
      <c r="Q3053" s="22"/>
      <c r="R3053" s="23"/>
      <c r="S3053" s="24"/>
      <c r="T3053" s="24"/>
      <c r="U3053" s="25"/>
      <c r="V3053" s="19" t="str">
        <f aca="false">IF(COUNT(N3053:Q3053)=0,"",MIN(N3053:Q3053))</f>
        <v/>
      </c>
      <c r="W3053" s="16" t="str">
        <f aca="false">IF(V3053="","",INDEX($N$4:$Q$4,MATCH(V3053,N3053:Q3053,0)))</f>
        <v/>
      </c>
      <c r="X3053" s="19" t="str">
        <f aca="false">IF(COUNT(N3053:Q3053)&lt;2,"",SMALL(N3053:Q3053,2))</f>
        <v/>
      </c>
      <c r="Y3053" s="26" t="str">
        <f aca="false">IF(OR(V3053="",M3053=0),"",V3053/M3053-1)</f>
        <v/>
      </c>
      <c r="Z3053" s="26" t="str">
        <f aca="false">IF(OR(V3053="",L3053=""),"",V3053/(L3053*E3053)-1)</f>
        <v/>
      </c>
      <c r="AA3053" s="16" t="str">
        <f aca="false">IF(V3053="","SEM OFERTA",IF(OR(Y3053&gt;Premissas!$B$11,Y3053&lt;Premissas!$B$12),"VERIFICAR - UNIDADE/EMBALAGEM",IF(Y3053&gt;Premissas!$B$6,"NÃO COMPRAR - REAJUSTE &gt;5%","COMPRAR")))</f>
        <v>SEM OFERTA</v>
      </c>
      <c r="AB3053" s="18" t="str">
        <f aca="false">IF(W3053="DIMEC",S3053,IF(W3053="MEDCENTRO",U3053,""))</f>
        <v/>
      </c>
      <c r="AC3053" s="18" t="n">
        <f aca="false">IF(AA3053&lt;&gt;"COMPRAR",0,IF(AB3053="",I3053,MIN(I3053,AB3053)))</f>
        <v>0</v>
      </c>
      <c r="AD3053" s="19" t="n">
        <f aca="false">IF(AC3053&gt;0,AC3053*V3053,0)</f>
        <v>0</v>
      </c>
      <c r="AE3053" s="19" t="n">
        <f aca="false">IF(AC3053&gt;0,(M3053-V3053)*AC3053,0)</f>
        <v>0</v>
      </c>
      <c r="AF3053" s="16" t="str">
        <f aca="false">IF(AA3053&lt;&gt;"COMPRAR","",IF(AB3053="",IF(X3053="","",IF(X3053-V3053&lt;0.01,"EMPATE TÉCNICO","")),IF(AB3053&lt;I3053,"ESTOQUE INSUFICIENTE",IF(X3053="","",IF(X3053-V3053&lt;0.01,"EMPATE TÉCNICO","")))))</f>
        <v/>
      </c>
      <c r="AG3053" s="16" t="s">
        <v>328</v>
      </c>
      <c r="AH3053" s="16" t="s">
        <v>528</v>
      </c>
    </row>
    <row r="3054" customFormat="false" ht="15" hidden="false" customHeight="false" outlineLevel="0" collapsed="false">
      <c r="A3054" s="16" t="s">
        <v>9502</v>
      </c>
      <c r="B3054" s="17" t="s">
        <v>9503</v>
      </c>
      <c r="C3054" s="16" t="s">
        <v>9504</v>
      </c>
      <c r="D3054" s="16" t="s">
        <v>546</v>
      </c>
      <c r="E3054" s="18" t="n">
        <v>1</v>
      </c>
      <c r="F3054" s="16" t="s">
        <v>41</v>
      </c>
      <c r="G3054" s="18" t="n">
        <v>7</v>
      </c>
      <c r="H3054" s="16" t="n">
        <v>10.2</v>
      </c>
      <c r="I3054" s="18" t="n">
        <v>20</v>
      </c>
      <c r="J3054" s="19" t="n">
        <v>7.49</v>
      </c>
      <c r="K3054" s="19" t="n">
        <v>7.49</v>
      </c>
      <c r="L3054" s="19" t="n">
        <v>7.49</v>
      </c>
      <c r="M3054" s="19" t="n">
        <f aca="false">IF(J3054&gt;0,J3054,K3054)*E3054</f>
        <v>7.49</v>
      </c>
      <c r="N3054" s="20"/>
      <c r="O3054" s="21" t="str">
        <f aca="false">IF(R3054="","",ROUND(R3054*(1-Premissas!$B$4),4))</f>
        <v/>
      </c>
      <c r="P3054" s="22"/>
      <c r="Q3054" s="22"/>
      <c r="R3054" s="23"/>
      <c r="S3054" s="24"/>
      <c r="T3054" s="24"/>
      <c r="U3054" s="25"/>
      <c r="V3054" s="19" t="str">
        <f aca="false">IF(COUNT(N3054:Q3054)=0,"",MIN(N3054:Q3054))</f>
        <v/>
      </c>
      <c r="W3054" s="16" t="str">
        <f aca="false">IF(V3054="","",INDEX($N$4:$Q$4,MATCH(V3054,N3054:Q3054,0)))</f>
        <v/>
      </c>
      <c r="X3054" s="19" t="str">
        <f aca="false">IF(COUNT(N3054:Q3054)&lt;2,"",SMALL(N3054:Q3054,2))</f>
        <v/>
      </c>
      <c r="Y3054" s="26" t="str">
        <f aca="false">IF(OR(V3054="",M3054=0),"",V3054/M3054-1)</f>
        <v/>
      </c>
      <c r="Z3054" s="26" t="str">
        <f aca="false">IF(OR(V3054="",L3054=""),"",V3054/(L3054*E3054)-1)</f>
        <v/>
      </c>
      <c r="AA3054" s="16" t="str">
        <f aca="false">IF(V3054="","SEM OFERTA",IF(OR(Y3054&gt;Premissas!$B$11,Y3054&lt;Premissas!$B$12),"VERIFICAR - UNIDADE/EMBALAGEM",IF(Y3054&gt;Premissas!$B$6,"NÃO COMPRAR - REAJUSTE &gt;5%","COMPRAR")))</f>
        <v>SEM OFERTA</v>
      </c>
      <c r="AB3054" s="18" t="str">
        <f aca="false">IF(W3054="DIMEC",S3054,IF(W3054="MEDCENTRO",U3054,""))</f>
        <v/>
      </c>
      <c r="AC3054" s="18" t="n">
        <f aca="false">IF(AA3054&lt;&gt;"COMPRAR",0,IF(AB3054="",I3054,MIN(I3054,AB3054)))</f>
        <v>0</v>
      </c>
      <c r="AD3054" s="19" t="n">
        <f aca="false">IF(AC3054&gt;0,AC3054*V3054,0)</f>
        <v>0</v>
      </c>
      <c r="AE3054" s="19" t="n">
        <f aca="false">IF(AC3054&gt;0,(M3054-V3054)*AC3054,0)</f>
        <v>0</v>
      </c>
      <c r="AF3054" s="16" t="str">
        <f aca="false">IF(AA3054&lt;&gt;"COMPRAR","",IF(AB3054="",IF(X3054="","",IF(X3054-V3054&lt;0.01,"EMPATE TÉCNICO","")),IF(AB3054&lt;I3054,"ESTOQUE INSUFICIENTE",IF(X3054="","",IF(X3054-V3054&lt;0.01,"EMPATE TÉCNICO","")))))</f>
        <v/>
      </c>
      <c r="AG3054" s="16" t="s">
        <v>547</v>
      </c>
      <c r="AH3054" s="16" t="s">
        <v>528</v>
      </c>
    </row>
    <row r="3055" customFormat="false" ht="15" hidden="false" customHeight="false" outlineLevel="0" collapsed="false">
      <c r="A3055" s="16" t="s">
        <v>9505</v>
      </c>
      <c r="B3055" s="17" t="s">
        <v>9506</v>
      </c>
      <c r="C3055" s="16" t="s">
        <v>1386</v>
      </c>
      <c r="D3055" s="16" t="s">
        <v>417</v>
      </c>
      <c r="E3055" s="18" t="n">
        <v>1</v>
      </c>
      <c r="F3055" s="16" t="s">
        <v>43</v>
      </c>
      <c r="G3055" s="18" t="n">
        <v>0</v>
      </c>
      <c r="H3055" s="16" t="n">
        <v>0.1</v>
      </c>
      <c r="I3055" s="18" t="n">
        <v>1</v>
      </c>
      <c r="J3055" s="19" t="n">
        <v>8.38888888888889</v>
      </c>
      <c r="K3055" s="19" t="n">
        <v>8.38888888888889</v>
      </c>
      <c r="L3055" s="19" t="n">
        <v>8.3889</v>
      </c>
      <c r="M3055" s="19" t="n">
        <f aca="false">IF(J3055&gt;0,J3055,K3055)*E3055</f>
        <v>8.38888888888889</v>
      </c>
      <c r="N3055" s="20"/>
      <c r="O3055" s="21" t="str">
        <f aca="false">IF(R3055="","",ROUND(R3055*(1-Premissas!$B$4),4))</f>
        <v/>
      </c>
      <c r="P3055" s="22"/>
      <c r="Q3055" s="22"/>
      <c r="R3055" s="23"/>
      <c r="S3055" s="24"/>
      <c r="T3055" s="24"/>
      <c r="U3055" s="25"/>
      <c r="V3055" s="19" t="str">
        <f aca="false">IF(COUNT(N3055:Q3055)=0,"",MIN(N3055:Q3055))</f>
        <v/>
      </c>
      <c r="W3055" s="16" t="str">
        <f aca="false">IF(V3055="","",INDEX($N$4:$Q$4,MATCH(V3055,N3055:Q3055,0)))</f>
        <v/>
      </c>
      <c r="X3055" s="19" t="str">
        <f aca="false">IF(COUNT(N3055:Q3055)&lt;2,"",SMALL(N3055:Q3055,2))</f>
        <v/>
      </c>
      <c r="Y3055" s="26" t="str">
        <f aca="false">IF(OR(V3055="",M3055=0),"",V3055/M3055-1)</f>
        <v/>
      </c>
      <c r="Z3055" s="26" t="str">
        <f aca="false">IF(OR(V3055="",L3055=""),"",V3055/(L3055*E3055)-1)</f>
        <v/>
      </c>
      <c r="AA3055" s="16" t="str">
        <f aca="false">IF(V3055="","SEM OFERTA",IF(OR(Y3055&gt;Premissas!$B$11,Y3055&lt;Premissas!$B$12),"VERIFICAR - UNIDADE/EMBALAGEM",IF(Y3055&gt;Premissas!$B$6,"NÃO COMPRAR - REAJUSTE &gt;5%","COMPRAR")))</f>
        <v>SEM OFERTA</v>
      </c>
      <c r="AB3055" s="18" t="str">
        <f aca="false">IF(W3055="DIMEC",S3055,IF(W3055="MEDCENTRO",U3055,""))</f>
        <v/>
      </c>
      <c r="AC3055" s="18" t="n">
        <f aca="false">IF(AA3055&lt;&gt;"COMPRAR",0,IF(AB3055="",I3055,MIN(I3055,AB3055)))</f>
        <v>0</v>
      </c>
      <c r="AD3055" s="19" t="n">
        <f aca="false">IF(AC3055&gt;0,AC3055*V3055,0)</f>
        <v>0</v>
      </c>
      <c r="AE3055" s="19" t="n">
        <f aca="false">IF(AC3055&gt;0,(M3055-V3055)*AC3055,0)</f>
        <v>0</v>
      </c>
      <c r="AF3055" s="16" t="str">
        <f aca="false">IF(AA3055&lt;&gt;"COMPRAR","",IF(AB3055="",IF(X3055="","",IF(X3055-V3055&lt;0.01,"EMPATE TÉCNICO","")),IF(AB3055&lt;I3055,"ESTOQUE INSUFICIENTE",IF(X3055="","",IF(X3055-V3055&lt;0.01,"EMPATE TÉCNICO","")))))</f>
        <v/>
      </c>
      <c r="AG3055" s="16" t="s">
        <v>418</v>
      </c>
      <c r="AH3055" s="16" t="s">
        <v>528</v>
      </c>
    </row>
    <row r="3056" customFormat="false" ht="15" hidden="false" customHeight="false" outlineLevel="0" collapsed="false">
      <c r="A3056" s="16" t="s">
        <v>9507</v>
      </c>
      <c r="B3056" s="17" t="s">
        <v>9508</v>
      </c>
      <c r="C3056" s="16" t="s">
        <v>1389</v>
      </c>
      <c r="D3056" s="16" t="s">
        <v>762</v>
      </c>
      <c r="E3056" s="18" t="n">
        <v>1</v>
      </c>
      <c r="F3056" s="16" t="s">
        <v>41</v>
      </c>
      <c r="G3056" s="18" t="n">
        <v>3</v>
      </c>
      <c r="H3056" s="16" t="n">
        <v>16.3</v>
      </c>
      <c r="I3056" s="18" t="n">
        <v>39</v>
      </c>
      <c r="J3056" s="19" t="n">
        <v>7.29</v>
      </c>
      <c r="K3056" s="19" t="n">
        <v>7.29</v>
      </c>
      <c r="L3056" s="19" t="n">
        <v>7.29</v>
      </c>
      <c r="M3056" s="19" t="n">
        <f aca="false">IF(J3056&gt;0,J3056,K3056)*E3056</f>
        <v>7.29</v>
      </c>
      <c r="N3056" s="20"/>
      <c r="O3056" s="21" t="str">
        <f aca="false">IF(R3056="","",ROUND(R3056*(1-Premissas!$B$4),4))</f>
        <v/>
      </c>
      <c r="P3056" s="22"/>
      <c r="Q3056" s="22"/>
      <c r="R3056" s="23"/>
      <c r="S3056" s="24"/>
      <c r="T3056" s="24"/>
      <c r="U3056" s="25"/>
      <c r="V3056" s="19" t="str">
        <f aca="false">IF(COUNT(N3056:Q3056)=0,"",MIN(N3056:Q3056))</f>
        <v/>
      </c>
      <c r="W3056" s="16" t="str">
        <f aca="false">IF(V3056="","",INDEX($N$4:$Q$4,MATCH(V3056,N3056:Q3056,0)))</f>
        <v/>
      </c>
      <c r="X3056" s="19" t="str">
        <f aca="false">IF(COUNT(N3056:Q3056)&lt;2,"",SMALL(N3056:Q3056,2))</f>
        <v/>
      </c>
      <c r="Y3056" s="26" t="str">
        <f aca="false">IF(OR(V3056="",M3056=0),"",V3056/M3056-1)</f>
        <v/>
      </c>
      <c r="Z3056" s="26" t="str">
        <f aca="false">IF(OR(V3056="",L3056=""),"",V3056/(L3056*E3056)-1)</f>
        <v/>
      </c>
      <c r="AA3056" s="16" t="str">
        <f aca="false">IF(V3056="","SEM OFERTA",IF(OR(Y3056&gt;Premissas!$B$11,Y3056&lt;Premissas!$B$12),"VERIFICAR - UNIDADE/EMBALAGEM",IF(Y3056&gt;Premissas!$B$6,"NÃO COMPRAR - REAJUSTE &gt;5%","COMPRAR")))</f>
        <v>SEM OFERTA</v>
      </c>
      <c r="AB3056" s="18" t="str">
        <f aca="false">IF(W3056="DIMEC",S3056,IF(W3056="MEDCENTRO",U3056,""))</f>
        <v/>
      </c>
      <c r="AC3056" s="18" t="n">
        <f aca="false">IF(AA3056&lt;&gt;"COMPRAR",0,IF(AB3056="",I3056,MIN(I3056,AB3056)))</f>
        <v>0</v>
      </c>
      <c r="AD3056" s="19" t="n">
        <f aca="false">IF(AC3056&gt;0,AC3056*V3056,0)</f>
        <v>0</v>
      </c>
      <c r="AE3056" s="19" t="n">
        <f aca="false">IF(AC3056&gt;0,(M3056-V3056)*AC3056,0)</f>
        <v>0</v>
      </c>
      <c r="AF3056" s="16" t="str">
        <f aca="false">IF(AA3056&lt;&gt;"COMPRAR","",IF(AB3056="",IF(X3056="","",IF(X3056-V3056&lt;0.01,"EMPATE TÉCNICO","")),IF(AB3056&lt;I3056,"ESTOQUE INSUFICIENTE",IF(X3056="","",IF(X3056-V3056&lt;0.01,"EMPATE TÉCNICO","")))))</f>
        <v/>
      </c>
      <c r="AG3056" s="16" t="s">
        <v>763</v>
      </c>
      <c r="AH3056" s="16" t="s">
        <v>528</v>
      </c>
    </row>
    <row r="3057" customFormat="false" ht="15" hidden="false" customHeight="false" outlineLevel="0" collapsed="false">
      <c r="A3057" s="16" t="s">
        <v>9509</v>
      </c>
      <c r="B3057" s="17" t="s">
        <v>9510</v>
      </c>
      <c r="C3057" s="16" t="s">
        <v>1389</v>
      </c>
      <c r="D3057" s="16" t="s">
        <v>559</v>
      </c>
      <c r="E3057" s="18" t="n">
        <v>1</v>
      </c>
      <c r="F3057" s="16" t="s">
        <v>41</v>
      </c>
      <c r="G3057" s="18" t="n">
        <v>47</v>
      </c>
      <c r="H3057" s="16" t="n">
        <v>24.6</v>
      </c>
      <c r="I3057" s="18" t="n">
        <v>17</v>
      </c>
      <c r="J3057" s="19" t="n">
        <v>7.69</v>
      </c>
      <c r="K3057" s="19" t="n">
        <v>7.69</v>
      </c>
      <c r="L3057" s="19" t="n">
        <v>7.69</v>
      </c>
      <c r="M3057" s="19" t="n">
        <f aca="false">IF(J3057&gt;0,J3057,K3057)*E3057</f>
        <v>7.69</v>
      </c>
      <c r="N3057" s="20"/>
      <c r="O3057" s="21" t="str">
        <f aca="false">IF(R3057="","",ROUND(R3057*(1-Premissas!$B$4),4))</f>
        <v/>
      </c>
      <c r="P3057" s="22"/>
      <c r="Q3057" s="22"/>
      <c r="R3057" s="23"/>
      <c r="S3057" s="24"/>
      <c r="T3057" s="24"/>
      <c r="U3057" s="25"/>
      <c r="V3057" s="19" t="str">
        <f aca="false">IF(COUNT(N3057:Q3057)=0,"",MIN(N3057:Q3057))</f>
        <v/>
      </c>
      <c r="W3057" s="16" t="str">
        <f aca="false">IF(V3057="","",INDEX($N$4:$Q$4,MATCH(V3057,N3057:Q3057,0)))</f>
        <v/>
      </c>
      <c r="X3057" s="19" t="str">
        <f aca="false">IF(COUNT(N3057:Q3057)&lt;2,"",SMALL(N3057:Q3057,2))</f>
        <v/>
      </c>
      <c r="Y3057" s="26" t="str">
        <f aca="false">IF(OR(V3057="",M3057=0),"",V3057/M3057-1)</f>
        <v/>
      </c>
      <c r="Z3057" s="26" t="str">
        <f aca="false">IF(OR(V3057="",L3057=""),"",V3057/(L3057*E3057)-1)</f>
        <v/>
      </c>
      <c r="AA3057" s="16" t="str">
        <f aca="false">IF(V3057="","SEM OFERTA",IF(OR(Y3057&gt;Premissas!$B$11,Y3057&lt;Premissas!$B$12),"VERIFICAR - UNIDADE/EMBALAGEM",IF(Y3057&gt;Premissas!$B$6,"NÃO COMPRAR - REAJUSTE &gt;5%","COMPRAR")))</f>
        <v>SEM OFERTA</v>
      </c>
      <c r="AB3057" s="18" t="str">
        <f aca="false">IF(W3057="DIMEC",S3057,IF(W3057="MEDCENTRO",U3057,""))</f>
        <v/>
      </c>
      <c r="AC3057" s="18" t="n">
        <f aca="false">IF(AA3057&lt;&gt;"COMPRAR",0,IF(AB3057="",I3057,MIN(I3057,AB3057)))</f>
        <v>0</v>
      </c>
      <c r="AD3057" s="19" t="n">
        <f aca="false">IF(AC3057&gt;0,AC3057*V3057,0)</f>
        <v>0</v>
      </c>
      <c r="AE3057" s="19" t="n">
        <f aca="false">IF(AC3057&gt;0,(M3057-V3057)*AC3057,0)</f>
        <v>0</v>
      </c>
      <c r="AF3057" s="16" t="str">
        <f aca="false">IF(AA3057&lt;&gt;"COMPRAR","",IF(AB3057="",IF(X3057="","",IF(X3057-V3057&lt;0.01,"EMPATE TÉCNICO","")),IF(AB3057&lt;I3057,"ESTOQUE INSUFICIENTE",IF(X3057="","",IF(X3057-V3057&lt;0.01,"EMPATE TÉCNICO","")))))</f>
        <v/>
      </c>
      <c r="AG3057" s="16" t="s">
        <v>304</v>
      </c>
      <c r="AH3057" s="16" t="s">
        <v>528</v>
      </c>
    </row>
    <row r="3058" customFormat="false" ht="15" hidden="false" customHeight="false" outlineLevel="0" collapsed="false">
      <c r="A3058" s="16" t="s">
        <v>9511</v>
      </c>
      <c r="B3058" s="17" t="s">
        <v>9512</v>
      </c>
      <c r="C3058" s="16" t="s">
        <v>9513</v>
      </c>
      <c r="D3058" s="16" t="s">
        <v>546</v>
      </c>
      <c r="E3058" s="18" t="n">
        <v>1</v>
      </c>
      <c r="F3058" s="16" t="s">
        <v>41</v>
      </c>
      <c r="G3058" s="18" t="n">
        <v>15</v>
      </c>
      <c r="H3058" s="16" t="n">
        <v>37.7</v>
      </c>
      <c r="I3058" s="18" t="n">
        <v>82</v>
      </c>
      <c r="J3058" s="19" t="n">
        <v>31.3560869565217</v>
      </c>
      <c r="K3058" s="19" t="n">
        <v>31.3560869565217</v>
      </c>
      <c r="L3058" s="19" t="n">
        <v>13.22</v>
      </c>
      <c r="M3058" s="19" t="n">
        <f aca="false">IF(J3058&gt;0,J3058,K3058)*E3058</f>
        <v>31.3560869565217</v>
      </c>
      <c r="N3058" s="20"/>
      <c r="O3058" s="21" t="str">
        <f aca="false">IF(R3058="","",ROUND(R3058*(1-Premissas!$B$4),4))</f>
        <v/>
      </c>
      <c r="P3058" s="22"/>
      <c r="Q3058" s="22"/>
      <c r="R3058" s="23"/>
      <c r="S3058" s="24"/>
      <c r="T3058" s="24"/>
      <c r="U3058" s="25"/>
      <c r="V3058" s="19" t="str">
        <f aca="false">IF(COUNT(N3058:Q3058)=0,"",MIN(N3058:Q3058))</f>
        <v/>
      </c>
      <c r="W3058" s="16" t="str">
        <f aca="false">IF(V3058="","",INDEX($N$4:$Q$4,MATCH(V3058,N3058:Q3058,0)))</f>
        <v/>
      </c>
      <c r="X3058" s="19" t="str">
        <f aca="false">IF(COUNT(N3058:Q3058)&lt;2,"",SMALL(N3058:Q3058,2))</f>
        <v/>
      </c>
      <c r="Y3058" s="26" t="str">
        <f aca="false">IF(OR(V3058="",M3058=0),"",V3058/M3058-1)</f>
        <v/>
      </c>
      <c r="Z3058" s="26" t="str">
        <f aca="false">IF(OR(V3058="",L3058=""),"",V3058/(L3058*E3058)-1)</f>
        <v/>
      </c>
      <c r="AA3058" s="16" t="str">
        <f aca="false">IF(V3058="","SEM OFERTA",IF(OR(Y3058&gt;Premissas!$B$11,Y3058&lt;Premissas!$B$12),"VERIFICAR - UNIDADE/EMBALAGEM",IF(Y3058&gt;Premissas!$B$6,"NÃO COMPRAR - REAJUSTE &gt;5%","COMPRAR")))</f>
        <v>SEM OFERTA</v>
      </c>
      <c r="AB3058" s="18" t="str">
        <f aca="false">IF(W3058="DIMEC",S3058,IF(W3058="MEDCENTRO",U3058,""))</f>
        <v/>
      </c>
      <c r="AC3058" s="18" t="n">
        <f aca="false">IF(AA3058&lt;&gt;"COMPRAR",0,IF(AB3058="",I3058,MIN(I3058,AB3058)))</f>
        <v>0</v>
      </c>
      <c r="AD3058" s="19" t="n">
        <f aca="false">IF(AC3058&gt;0,AC3058*V3058,0)</f>
        <v>0</v>
      </c>
      <c r="AE3058" s="19" t="n">
        <f aca="false">IF(AC3058&gt;0,(M3058-V3058)*AC3058,0)</f>
        <v>0</v>
      </c>
      <c r="AF3058" s="16" t="str">
        <f aca="false">IF(AA3058&lt;&gt;"COMPRAR","",IF(AB3058="",IF(X3058="","",IF(X3058-V3058&lt;0.01,"EMPATE TÉCNICO","")),IF(AB3058&lt;I3058,"ESTOQUE INSUFICIENTE",IF(X3058="","",IF(X3058-V3058&lt;0.01,"EMPATE TÉCNICO","")))))</f>
        <v/>
      </c>
      <c r="AG3058" s="16" t="s">
        <v>547</v>
      </c>
      <c r="AH3058" s="16" t="s">
        <v>528</v>
      </c>
    </row>
    <row r="3059" customFormat="false" ht="15" hidden="false" customHeight="false" outlineLevel="0" collapsed="false">
      <c r="A3059" s="16" t="s">
        <v>9514</v>
      </c>
      <c r="B3059" s="17" t="s">
        <v>9515</v>
      </c>
      <c r="C3059" s="16" t="s">
        <v>9516</v>
      </c>
      <c r="D3059" s="16" t="s">
        <v>527</v>
      </c>
      <c r="E3059" s="18" t="n">
        <v>1</v>
      </c>
      <c r="F3059" s="16" t="s">
        <v>43</v>
      </c>
      <c r="G3059" s="18" t="n">
        <v>0</v>
      </c>
      <c r="H3059" s="16" t="n">
        <v>2.8</v>
      </c>
      <c r="I3059" s="18" t="n">
        <v>8</v>
      </c>
      <c r="J3059" s="19" t="n">
        <v>4.054</v>
      </c>
      <c r="K3059" s="19" t="n">
        <v>4.054</v>
      </c>
      <c r="L3059" s="19" t="n">
        <v>4.054</v>
      </c>
      <c r="M3059" s="19" t="n">
        <f aca="false">IF(J3059&gt;0,J3059,K3059)*E3059</f>
        <v>4.054</v>
      </c>
      <c r="N3059" s="20"/>
      <c r="O3059" s="21" t="str">
        <f aca="false">IF(R3059="","",ROUND(R3059*(1-Premissas!$B$4),4))</f>
        <v/>
      </c>
      <c r="P3059" s="22"/>
      <c r="Q3059" s="22"/>
      <c r="R3059" s="23"/>
      <c r="S3059" s="24"/>
      <c r="T3059" s="24"/>
      <c r="U3059" s="25"/>
      <c r="V3059" s="19" t="str">
        <f aca="false">IF(COUNT(N3059:Q3059)=0,"",MIN(N3059:Q3059))</f>
        <v/>
      </c>
      <c r="W3059" s="16" t="str">
        <f aca="false">IF(V3059="","",INDEX($N$4:$Q$4,MATCH(V3059,N3059:Q3059,0)))</f>
        <v/>
      </c>
      <c r="X3059" s="19" t="str">
        <f aca="false">IF(COUNT(N3059:Q3059)&lt;2,"",SMALL(N3059:Q3059,2))</f>
        <v/>
      </c>
      <c r="Y3059" s="26" t="str">
        <f aca="false">IF(OR(V3059="",M3059=0),"",V3059/M3059-1)</f>
        <v/>
      </c>
      <c r="Z3059" s="26" t="str">
        <f aca="false">IF(OR(V3059="",L3059=""),"",V3059/(L3059*E3059)-1)</f>
        <v/>
      </c>
      <c r="AA3059" s="16" t="str">
        <f aca="false">IF(V3059="","SEM OFERTA",IF(OR(Y3059&gt;Premissas!$B$11,Y3059&lt;Premissas!$B$12),"VERIFICAR - UNIDADE/EMBALAGEM",IF(Y3059&gt;Premissas!$B$6,"NÃO COMPRAR - REAJUSTE &gt;5%","COMPRAR")))</f>
        <v>SEM OFERTA</v>
      </c>
      <c r="AB3059" s="18" t="str">
        <f aca="false">IF(W3059="DIMEC",S3059,IF(W3059="MEDCENTRO",U3059,""))</f>
        <v/>
      </c>
      <c r="AC3059" s="18" t="n">
        <f aca="false">IF(AA3059&lt;&gt;"COMPRAR",0,IF(AB3059="",I3059,MIN(I3059,AB3059)))</f>
        <v>0</v>
      </c>
      <c r="AD3059" s="19" t="n">
        <f aca="false">IF(AC3059&gt;0,AC3059*V3059,0)</f>
        <v>0</v>
      </c>
      <c r="AE3059" s="19" t="n">
        <f aca="false">IF(AC3059&gt;0,(M3059-V3059)*AC3059,0)</f>
        <v>0</v>
      </c>
      <c r="AF3059" s="16" t="str">
        <f aca="false">IF(AA3059&lt;&gt;"COMPRAR","",IF(AB3059="",IF(X3059="","",IF(X3059-V3059&lt;0.01,"EMPATE TÉCNICO","")),IF(AB3059&lt;I3059,"ESTOQUE INSUFICIENTE",IF(X3059="","",IF(X3059-V3059&lt;0.01,"EMPATE TÉCNICO","")))))</f>
        <v/>
      </c>
      <c r="AG3059" s="16" t="s">
        <v>547</v>
      </c>
      <c r="AH3059" s="16" t="s">
        <v>528</v>
      </c>
    </row>
    <row r="3060" customFormat="false" ht="15" hidden="false" customHeight="false" outlineLevel="0" collapsed="false">
      <c r="A3060" s="16" t="s">
        <v>9517</v>
      </c>
      <c r="B3060" s="17" t="s">
        <v>9518</v>
      </c>
      <c r="C3060" s="16" t="s">
        <v>9519</v>
      </c>
      <c r="D3060" s="16" t="s">
        <v>546</v>
      </c>
      <c r="E3060" s="18" t="n">
        <v>1</v>
      </c>
      <c r="F3060" s="16" t="s">
        <v>43</v>
      </c>
      <c r="G3060" s="18" t="n">
        <v>0</v>
      </c>
      <c r="H3060" s="16" t="n">
        <v>0.4</v>
      </c>
      <c r="I3060" s="18" t="n">
        <v>2</v>
      </c>
      <c r="J3060" s="19" t="n">
        <v>17.36</v>
      </c>
      <c r="K3060" s="19" t="n">
        <v>17.36</v>
      </c>
      <c r="L3060" s="19" t="n">
        <v>17.36</v>
      </c>
      <c r="M3060" s="19" t="n">
        <f aca="false">IF(J3060&gt;0,J3060,K3060)*E3060</f>
        <v>17.36</v>
      </c>
      <c r="N3060" s="20"/>
      <c r="O3060" s="21" t="str">
        <f aca="false">IF(R3060="","",ROUND(R3060*(1-Premissas!$B$4),4))</f>
        <v/>
      </c>
      <c r="P3060" s="22"/>
      <c r="Q3060" s="22"/>
      <c r="R3060" s="23"/>
      <c r="S3060" s="24"/>
      <c r="T3060" s="24"/>
      <c r="U3060" s="25"/>
      <c r="V3060" s="19" t="str">
        <f aca="false">IF(COUNT(N3060:Q3060)=0,"",MIN(N3060:Q3060))</f>
        <v/>
      </c>
      <c r="W3060" s="16" t="str">
        <f aca="false">IF(V3060="","",INDEX($N$4:$Q$4,MATCH(V3060,N3060:Q3060,0)))</f>
        <v/>
      </c>
      <c r="X3060" s="19" t="str">
        <f aca="false">IF(COUNT(N3060:Q3060)&lt;2,"",SMALL(N3060:Q3060,2))</f>
        <v/>
      </c>
      <c r="Y3060" s="26" t="str">
        <f aca="false">IF(OR(V3060="",M3060=0),"",V3060/M3060-1)</f>
        <v/>
      </c>
      <c r="Z3060" s="26" t="str">
        <f aca="false">IF(OR(V3060="",L3060=""),"",V3060/(L3060*E3060)-1)</f>
        <v/>
      </c>
      <c r="AA3060" s="16" t="str">
        <f aca="false">IF(V3060="","SEM OFERTA",IF(OR(Y3060&gt;Premissas!$B$11,Y3060&lt;Premissas!$B$12),"VERIFICAR - UNIDADE/EMBALAGEM",IF(Y3060&gt;Premissas!$B$6,"NÃO COMPRAR - REAJUSTE &gt;5%","COMPRAR")))</f>
        <v>SEM OFERTA</v>
      </c>
      <c r="AB3060" s="18" t="str">
        <f aca="false">IF(W3060="DIMEC",S3060,IF(W3060="MEDCENTRO",U3060,""))</f>
        <v/>
      </c>
      <c r="AC3060" s="18" t="n">
        <f aca="false">IF(AA3060&lt;&gt;"COMPRAR",0,IF(AB3060="",I3060,MIN(I3060,AB3060)))</f>
        <v>0</v>
      </c>
      <c r="AD3060" s="19" t="n">
        <f aca="false">IF(AC3060&gt;0,AC3060*V3060,0)</f>
        <v>0</v>
      </c>
      <c r="AE3060" s="19" t="n">
        <f aca="false">IF(AC3060&gt;0,(M3060-V3060)*AC3060,0)</f>
        <v>0</v>
      </c>
      <c r="AF3060" s="16" t="str">
        <f aca="false">IF(AA3060&lt;&gt;"COMPRAR","",IF(AB3060="",IF(X3060="","",IF(X3060-V3060&lt;0.01,"EMPATE TÉCNICO","")),IF(AB3060&lt;I3060,"ESTOQUE INSUFICIENTE",IF(X3060="","",IF(X3060-V3060&lt;0.01,"EMPATE TÉCNICO","")))))</f>
        <v/>
      </c>
      <c r="AG3060" s="16" t="s">
        <v>547</v>
      </c>
      <c r="AH3060" s="16" t="s">
        <v>528</v>
      </c>
    </row>
    <row r="3061" customFormat="false" ht="15" hidden="false" customHeight="false" outlineLevel="0" collapsed="false">
      <c r="A3061" s="16" t="s">
        <v>9520</v>
      </c>
      <c r="B3061" s="17" t="s">
        <v>9521</v>
      </c>
      <c r="C3061" s="16" t="s">
        <v>9522</v>
      </c>
      <c r="D3061" s="16" t="s">
        <v>527</v>
      </c>
      <c r="E3061" s="18" t="n">
        <v>1</v>
      </c>
      <c r="F3061" s="16" t="s">
        <v>42</v>
      </c>
      <c r="G3061" s="18" t="n">
        <v>1</v>
      </c>
      <c r="H3061" s="16" t="n">
        <v>3.7</v>
      </c>
      <c r="I3061" s="18" t="n">
        <v>9</v>
      </c>
      <c r="J3061" s="19" t="n">
        <v>3.23333333333333</v>
      </c>
      <c r="K3061" s="19" t="n">
        <v>3.23333333333333</v>
      </c>
      <c r="L3061" s="19" t="n">
        <v>3.2333</v>
      </c>
      <c r="M3061" s="19" t="n">
        <f aca="false">IF(J3061&gt;0,J3061,K3061)*E3061</f>
        <v>3.23333333333333</v>
      </c>
      <c r="N3061" s="20"/>
      <c r="O3061" s="21" t="str">
        <f aca="false">IF(R3061="","",ROUND(R3061*(1-Premissas!$B$4),4))</f>
        <v/>
      </c>
      <c r="P3061" s="22"/>
      <c r="Q3061" s="22"/>
      <c r="R3061" s="23"/>
      <c r="S3061" s="24"/>
      <c r="T3061" s="24"/>
      <c r="U3061" s="25"/>
      <c r="V3061" s="19" t="str">
        <f aca="false">IF(COUNT(N3061:Q3061)=0,"",MIN(N3061:Q3061))</f>
        <v/>
      </c>
      <c r="W3061" s="16" t="str">
        <f aca="false">IF(V3061="","",INDEX($N$4:$Q$4,MATCH(V3061,N3061:Q3061,0)))</f>
        <v/>
      </c>
      <c r="X3061" s="19" t="str">
        <f aca="false">IF(COUNT(N3061:Q3061)&lt;2,"",SMALL(N3061:Q3061,2))</f>
        <v/>
      </c>
      <c r="Y3061" s="26" t="str">
        <f aca="false">IF(OR(V3061="",M3061=0),"",V3061/M3061-1)</f>
        <v/>
      </c>
      <c r="Z3061" s="26" t="str">
        <f aca="false">IF(OR(V3061="",L3061=""),"",V3061/(L3061*E3061)-1)</f>
        <v/>
      </c>
      <c r="AA3061" s="16" t="str">
        <f aca="false">IF(V3061="","SEM OFERTA",IF(OR(Y3061&gt;Premissas!$B$11,Y3061&lt;Premissas!$B$12),"VERIFICAR - UNIDADE/EMBALAGEM",IF(Y3061&gt;Premissas!$B$6,"NÃO COMPRAR - REAJUSTE &gt;5%","COMPRAR")))</f>
        <v>SEM OFERTA</v>
      </c>
      <c r="AB3061" s="18" t="str">
        <f aca="false">IF(W3061="DIMEC",S3061,IF(W3061="MEDCENTRO",U3061,""))</f>
        <v/>
      </c>
      <c r="AC3061" s="18" t="n">
        <f aca="false">IF(AA3061&lt;&gt;"COMPRAR",0,IF(AB3061="",I3061,MIN(I3061,AB3061)))</f>
        <v>0</v>
      </c>
      <c r="AD3061" s="19" t="n">
        <f aca="false">IF(AC3061&gt;0,AC3061*V3061,0)</f>
        <v>0</v>
      </c>
      <c r="AE3061" s="19" t="n">
        <f aca="false">IF(AC3061&gt;0,(M3061-V3061)*AC3061,0)</f>
        <v>0</v>
      </c>
      <c r="AF3061" s="16" t="str">
        <f aca="false">IF(AA3061&lt;&gt;"COMPRAR","",IF(AB3061="",IF(X3061="","",IF(X3061-V3061&lt;0.01,"EMPATE TÉCNICO","")),IF(AB3061&lt;I3061,"ESTOQUE INSUFICIENTE",IF(X3061="","",IF(X3061-V3061&lt;0.01,"EMPATE TÉCNICO","")))))</f>
        <v/>
      </c>
      <c r="AG3061" s="16" t="s">
        <v>547</v>
      </c>
      <c r="AH3061" s="16" t="s">
        <v>528</v>
      </c>
    </row>
    <row r="3062" customFormat="false" ht="15" hidden="false" customHeight="false" outlineLevel="0" collapsed="false">
      <c r="A3062" s="16" t="s">
        <v>9523</v>
      </c>
      <c r="B3062" s="17" t="s">
        <v>9524</v>
      </c>
      <c r="C3062" s="16" t="s">
        <v>9525</v>
      </c>
      <c r="D3062" s="16" t="s">
        <v>563</v>
      </c>
      <c r="E3062" s="18" t="n">
        <v>1</v>
      </c>
      <c r="F3062" s="16" t="s">
        <v>42</v>
      </c>
      <c r="G3062" s="18" t="n">
        <v>16</v>
      </c>
      <c r="H3062" s="16" t="n">
        <v>7.5</v>
      </c>
      <c r="I3062" s="18" t="n">
        <v>4</v>
      </c>
      <c r="J3062" s="19" t="n">
        <v>2.5</v>
      </c>
      <c r="K3062" s="19" t="n">
        <v>2.5</v>
      </c>
      <c r="L3062" s="19" t="n">
        <v>2.5</v>
      </c>
      <c r="M3062" s="19" t="n">
        <f aca="false">IF(J3062&gt;0,J3062,K3062)*E3062</f>
        <v>2.5</v>
      </c>
      <c r="N3062" s="20"/>
      <c r="O3062" s="21" t="str">
        <f aca="false">IF(R3062="","",ROUND(R3062*(1-Premissas!$B$4),4))</f>
        <v/>
      </c>
      <c r="P3062" s="22"/>
      <c r="Q3062" s="22"/>
      <c r="R3062" s="23"/>
      <c r="S3062" s="24"/>
      <c r="T3062" s="24"/>
      <c r="U3062" s="25"/>
      <c r="V3062" s="19" t="str">
        <f aca="false">IF(COUNT(N3062:Q3062)=0,"",MIN(N3062:Q3062))</f>
        <v/>
      </c>
      <c r="W3062" s="16" t="str">
        <f aca="false">IF(V3062="","",INDEX($N$4:$Q$4,MATCH(V3062,N3062:Q3062,0)))</f>
        <v/>
      </c>
      <c r="X3062" s="19" t="str">
        <f aca="false">IF(COUNT(N3062:Q3062)&lt;2,"",SMALL(N3062:Q3062,2))</f>
        <v/>
      </c>
      <c r="Y3062" s="26" t="str">
        <f aca="false">IF(OR(V3062="",M3062=0),"",V3062/M3062-1)</f>
        <v/>
      </c>
      <c r="Z3062" s="26" t="str">
        <f aca="false">IF(OR(V3062="",L3062=""),"",V3062/(L3062*E3062)-1)</f>
        <v/>
      </c>
      <c r="AA3062" s="16" t="str">
        <f aca="false">IF(V3062="","SEM OFERTA",IF(OR(Y3062&gt;Premissas!$B$11,Y3062&lt;Premissas!$B$12),"VERIFICAR - UNIDADE/EMBALAGEM",IF(Y3062&gt;Premissas!$B$6,"NÃO COMPRAR - REAJUSTE &gt;5%","COMPRAR")))</f>
        <v>SEM OFERTA</v>
      </c>
      <c r="AB3062" s="18" t="str">
        <f aca="false">IF(W3062="DIMEC",S3062,IF(W3062="MEDCENTRO",U3062,""))</f>
        <v/>
      </c>
      <c r="AC3062" s="18" t="n">
        <f aca="false">IF(AA3062&lt;&gt;"COMPRAR",0,IF(AB3062="",I3062,MIN(I3062,AB3062)))</f>
        <v>0</v>
      </c>
      <c r="AD3062" s="19" t="n">
        <f aca="false">IF(AC3062&gt;0,AC3062*V3062,0)</f>
        <v>0</v>
      </c>
      <c r="AE3062" s="19" t="n">
        <f aca="false">IF(AC3062&gt;0,(M3062-V3062)*AC3062,0)</f>
        <v>0</v>
      </c>
      <c r="AF3062" s="16" t="str">
        <f aca="false">IF(AA3062&lt;&gt;"COMPRAR","",IF(AB3062="",IF(X3062="","",IF(X3062-V3062&lt;0.01,"EMPATE TÉCNICO","")),IF(AB3062&lt;I3062,"ESTOQUE INSUFICIENTE",IF(X3062="","",IF(X3062-V3062&lt;0.01,"EMPATE TÉCNICO","")))))</f>
        <v/>
      </c>
      <c r="AG3062" s="16" t="s">
        <v>564</v>
      </c>
      <c r="AH3062" s="16" t="s">
        <v>528</v>
      </c>
    </row>
    <row r="3063" customFormat="false" ht="15" hidden="false" customHeight="false" outlineLevel="0" collapsed="false">
      <c r="A3063" s="16" t="s">
        <v>9526</v>
      </c>
      <c r="B3063" s="17" t="s">
        <v>9527</v>
      </c>
      <c r="C3063" s="16" t="s">
        <v>9528</v>
      </c>
      <c r="D3063" s="16" t="s">
        <v>287</v>
      </c>
      <c r="E3063" s="18" t="n">
        <v>1</v>
      </c>
      <c r="F3063" s="16" t="s">
        <v>41</v>
      </c>
      <c r="G3063" s="18" t="n">
        <v>15</v>
      </c>
      <c r="H3063" s="16" t="n">
        <v>25.4</v>
      </c>
      <c r="I3063" s="18" t="n">
        <v>51</v>
      </c>
      <c r="J3063" s="19" t="n">
        <v>4.105</v>
      </c>
      <c r="K3063" s="19" t="n">
        <v>4.105</v>
      </c>
      <c r="L3063" s="19" t="n">
        <v>4.105</v>
      </c>
      <c r="M3063" s="19" t="n">
        <f aca="false">IF(J3063&gt;0,J3063,K3063)*E3063</f>
        <v>4.105</v>
      </c>
      <c r="N3063" s="20"/>
      <c r="O3063" s="21" t="str">
        <f aca="false">IF(R3063="","",ROUND(R3063*(1-Premissas!$B$4),4))</f>
        <v/>
      </c>
      <c r="P3063" s="22"/>
      <c r="Q3063" s="22"/>
      <c r="R3063" s="23"/>
      <c r="S3063" s="24"/>
      <c r="T3063" s="24"/>
      <c r="U3063" s="25"/>
      <c r="V3063" s="19" t="str">
        <f aca="false">IF(COUNT(N3063:Q3063)=0,"",MIN(N3063:Q3063))</f>
        <v/>
      </c>
      <c r="W3063" s="16" t="str">
        <f aca="false">IF(V3063="","",INDEX($N$4:$Q$4,MATCH(V3063,N3063:Q3063,0)))</f>
        <v/>
      </c>
      <c r="X3063" s="19" t="str">
        <f aca="false">IF(COUNT(N3063:Q3063)&lt;2,"",SMALL(N3063:Q3063,2))</f>
        <v/>
      </c>
      <c r="Y3063" s="26" t="str">
        <f aca="false">IF(OR(V3063="",M3063=0),"",V3063/M3063-1)</f>
        <v/>
      </c>
      <c r="Z3063" s="26" t="str">
        <f aca="false">IF(OR(V3063="",L3063=""),"",V3063/(L3063*E3063)-1)</f>
        <v/>
      </c>
      <c r="AA3063" s="16" t="str">
        <f aca="false">IF(V3063="","SEM OFERTA",IF(OR(Y3063&gt;Premissas!$B$11,Y3063&lt;Premissas!$B$12),"VERIFICAR - UNIDADE/EMBALAGEM",IF(Y3063&gt;Premissas!$B$6,"NÃO COMPRAR - REAJUSTE &gt;5%","COMPRAR")))</f>
        <v>SEM OFERTA</v>
      </c>
      <c r="AB3063" s="18" t="str">
        <f aca="false">IF(W3063="DIMEC",S3063,IF(W3063="MEDCENTRO",U3063,""))</f>
        <v/>
      </c>
      <c r="AC3063" s="18" t="n">
        <f aca="false">IF(AA3063&lt;&gt;"COMPRAR",0,IF(AB3063="",I3063,MIN(I3063,AB3063)))</f>
        <v>0</v>
      </c>
      <c r="AD3063" s="19" t="n">
        <f aca="false">IF(AC3063&gt;0,AC3063*V3063,0)</f>
        <v>0</v>
      </c>
      <c r="AE3063" s="19" t="n">
        <f aca="false">IF(AC3063&gt;0,(M3063-V3063)*AC3063,0)</f>
        <v>0</v>
      </c>
      <c r="AF3063" s="16" t="str">
        <f aca="false">IF(AA3063&lt;&gt;"COMPRAR","",IF(AB3063="",IF(X3063="","",IF(X3063-V3063&lt;0.01,"EMPATE TÉCNICO","")),IF(AB3063&lt;I3063,"ESTOQUE INSUFICIENTE",IF(X3063="","",IF(X3063-V3063&lt;0.01,"EMPATE TÉCNICO","")))))</f>
        <v/>
      </c>
      <c r="AG3063" s="16" t="s">
        <v>139</v>
      </c>
      <c r="AH3063" s="16" t="s">
        <v>528</v>
      </c>
    </row>
    <row r="3064" customFormat="false" ht="15" hidden="false" customHeight="false" outlineLevel="0" collapsed="false">
      <c r="A3064" s="16" t="s">
        <v>9529</v>
      </c>
      <c r="B3064" s="17" t="s">
        <v>9530</v>
      </c>
      <c r="C3064" s="16" t="s">
        <v>9531</v>
      </c>
      <c r="D3064" s="16" t="s">
        <v>762</v>
      </c>
      <c r="E3064" s="18" t="n">
        <v>1</v>
      </c>
      <c r="F3064" s="16" t="s">
        <v>41</v>
      </c>
      <c r="G3064" s="18" t="n">
        <v>61</v>
      </c>
      <c r="H3064" s="16" t="n">
        <v>36.8</v>
      </c>
      <c r="I3064" s="18" t="n">
        <v>34</v>
      </c>
      <c r="J3064" s="19" t="n">
        <v>2.65</v>
      </c>
      <c r="K3064" s="19" t="n">
        <v>2.65</v>
      </c>
      <c r="L3064" s="19" t="n">
        <v>2.65</v>
      </c>
      <c r="M3064" s="19" t="n">
        <f aca="false">IF(J3064&gt;0,J3064,K3064)*E3064</f>
        <v>2.65</v>
      </c>
      <c r="N3064" s="20"/>
      <c r="O3064" s="21" t="str">
        <f aca="false">IF(R3064="","",ROUND(R3064*(1-Premissas!$B$4),4))</f>
        <v/>
      </c>
      <c r="P3064" s="22"/>
      <c r="Q3064" s="22"/>
      <c r="R3064" s="23"/>
      <c r="S3064" s="24"/>
      <c r="T3064" s="24"/>
      <c r="U3064" s="25"/>
      <c r="V3064" s="19" t="str">
        <f aca="false">IF(COUNT(N3064:Q3064)=0,"",MIN(N3064:Q3064))</f>
        <v/>
      </c>
      <c r="W3064" s="16" t="str">
        <f aca="false">IF(V3064="","",INDEX($N$4:$Q$4,MATCH(V3064,N3064:Q3064,0)))</f>
        <v/>
      </c>
      <c r="X3064" s="19" t="str">
        <f aca="false">IF(COUNT(N3064:Q3064)&lt;2,"",SMALL(N3064:Q3064,2))</f>
        <v/>
      </c>
      <c r="Y3064" s="26" t="str">
        <f aca="false">IF(OR(V3064="",M3064=0),"",V3064/M3064-1)</f>
        <v/>
      </c>
      <c r="Z3064" s="26" t="str">
        <f aca="false">IF(OR(V3064="",L3064=""),"",V3064/(L3064*E3064)-1)</f>
        <v/>
      </c>
      <c r="AA3064" s="16" t="str">
        <f aca="false">IF(V3064="","SEM OFERTA",IF(OR(Y3064&gt;Premissas!$B$11,Y3064&lt;Premissas!$B$12),"VERIFICAR - UNIDADE/EMBALAGEM",IF(Y3064&gt;Premissas!$B$6,"NÃO COMPRAR - REAJUSTE &gt;5%","COMPRAR")))</f>
        <v>SEM OFERTA</v>
      </c>
      <c r="AB3064" s="18" t="str">
        <f aca="false">IF(W3064="DIMEC",S3064,IF(W3064="MEDCENTRO",U3064,""))</f>
        <v/>
      </c>
      <c r="AC3064" s="18" t="n">
        <f aca="false">IF(AA3064&lt;&gt;"COMPRAR",0,IF(AB3064="",I3064,MIN(I3064,AB3064)))</f>
        <v>0</v>
      </c>
      <c r="AD3064" s="19" t="n">
        <f aca="false">IF(AC3064&gt;0,AC3064*V3064,0)</f>
        <v>0</v>
      </c>
      <c r="AE3064" s="19" t="n">
        <f aca="false">IF(AC3064&gt;0,(M3064-V3064)*AC3064,0)</f>
        <v>0</v>
      </c>
      <c r="AF3064" s="16" t="str">
        <f aca="false">IF(AA3064&lt;&gt;"COMPRAR","",IF(AB3064="",IF(X3064="","",IF(X3064-V3064&lt;0.01,"EMPATE TÉCNICO","")),IF(AB3064&lt;I3064,"ESTOQUE INSUFICIENTE",IF(X3064="","",IF(X3064-V3064&lt;0.01,"EMPATE TÉCNICO","")))))</f>
        <v/>
      </c>
      <c r="AG3064" s="16" t="s">
        <v>763</v>
      </c>
      <c r="AH3064" s="16" t="s">
        <v>528</v>
      </c>
    </row>
    <row r="3065" customFormat="false" ht="15" hidden="false" customHeight="false" outlineLevel="0" collapsed="false">
      <c r="A3065" s="16" t="s">
        <v>9532</v>
      </c>
      <c r="B3065" s="17" t="s">
        <v>9533</v>
      </c>
      <c r="C3065" s="16" t="s">
        <v>9534</v>
      </c>
      <c r="D3065" s="16" t="s">
        <v>1571</v>
      </c>
      <c r="E3065" s="18" t="n">
        <v>1</v>
      </c>
      <c r="F3065" s="16" t="s">
        <v>41</v>
      </c>
      <c r="G3065" s="18" t="n">
        <v>0</v>
      </c>
      <c r="H3065" s="16" t="n">
        <v>2.5</v>
      </c>
      <c r="I3065" s="18" t="n">
        <v>7</v>
      </c>
      <c r="J3065" s="19" t="n">
        <v>17.54</v>
      </c>
      <c r="K3065" s="19" t="n">
        <v>17.54</v>
      </c>
      <c r="L3065" s="19" t="n">
        <v>17.54</v>
      </c>
      <c r="M3065" s="19" t="n">
        <f aca="false">IF(J3065&gt;0,J3065,K3065)*E3065</f>
        <v>17.54</v>
      </c>
      <c r="N3065" s="20"/>
      <c r="O3065" s="21" t="str">
        <f aca="false">IF(R3065="","",ROUND(R3065*(1-Premissas!$B$4),4))</f>
        <v/>
      </c>
      <c r="P3065" s="22"/>
      <c r="Q3065" s="22"/>
      <c r="R3065" s="23"/>
      <c r="S3065" s="24"/>
      <c r="T3065" s="24"/>
      <c r="U3065" s="25"/>
      <c r="V3065" s="19" t="str">
        <f aca="false">IF(COUNT(N3065:Q3065)=0,"",MIN(N3065:Q3065))</f>
        <v/>
      </c>
      <c r="W3065" s="16" t="str">
        <f aca="false">IF(V3065="","",INDEX($N$4:$Q$4,MATCH(V3065,N3065:Q3065,0)))</f>
        <v/>
      </c>
      <c r="X3065" s="19" t="str">
        <f aca="false">IF(COUNT(N3065:Q3065)&lt;2,"",SMALL(N3065:Q3065,2))</f>
        <v/>
      </c>
      <c r="Y3065" s="26" t="str">
        <f aca="false">IF(OR(V3065="",M3065=0),"",V3065/M3065-1)</f>
        <v/>
      </c>
      <c r="Z3065" s="26" t="str">
        <f aca="false">IF(OR(V3065="",L3065=""),"",V3065/(L3065*E3065)-1)</f>
        <v/>
      </c>
      <c r="AA3065" s="16" t="str">
        <f aca="false">IF(V3065="","SEM OFERTA",IF(OR(Y3065&gt;Premissas!$B$11,Y3065&lt;Premissas!$B$12),"VERIFICAR - UNIDADE/EMBALAGEM",IF(Y3065&gt;Premissas!$B$6,"NÃO COMPRAR - REAJUSTE &gt;5%","COMPRAR")))</f>
        <v>SEM OFERTA</v>
      </c>
      <c r="AB3065" s="18" t="str">
        <f aca="false">IF(W3065="DIMEC",S3065,IF(W3065="MEDCENTRO",U3065,""))</f>
        <v/>
      </c>
      <c r="AC3065" s="18" t="n">
        <f aca="false">IF(AA3065&lt;&gt;"COMPRAR",0,IF(AB3065="",I3065,MIN(I3065,AB3065)))</f>
        <v>0</v>
      </c>
      <c r="AD3065" s="19" t="n">
        <f aca="false">IF(AC3065&gt;0,AC3065*V3065,0)</f>
        <v>0</v>
      </c>
      <c r="AE3065" s="19" t="n">
        <f aca="false">IF(AC3065&gt;0,(M3065-V3065)*AC3065,0)</f>
        <v>0</v>
      </c>
      <c r="AF3065" s="16" t="str">
        <f aca="false">IF(AA3065&lt;&gt;"COMPRAR","",IF(AB3065="",IF(X3065="","",IF(X3065-V3065&lt;0.01,"EMPATE TÉCNICO","")),IF(AB3065&lt;I3065,"ESTOQUE INSUFICIENTE",IF(X3065="","",IF(X3065-V3065&lt;0.01,"EMPATE TÉCNICO","")))))</f>
        <v/>
      </c>
      <c r="AG3065" s="16" t="s">
        <v>304</v>
      </c>
      <c r="AH3065" s="16" t="s">
        <v>528</v>
      </c>
    </row>
    <row r="3066" customFormat="false" ht="15" hidden="false" customHeight="false" outlineLevel="0" collapsed="false">
      <c r="A3066" s="16" t="s">
        <v>9535</v>
      </c>
      <c r="B3066" s="17" t="s">
        <v>9536</v>
      </c>
      <c r="C3066" s="16" t="s">
        <v>9537</v>
      </c>
      <c r="D3066" s="16" t="s">
        <v>625</v>
      </c>
      <c r="E3066" s="18" t="n">
        <v>1</v>
      </c>
      <c r="F3066" s="16" t="s">
        <v>43</v>
      </c>
      <c r="G3066" s="18" t="n">
        <v>0</v>
      </c>
      <c r="H3066" s="16" t="n">
        <v>1.4</v>
      </c>
      <c r="I3066" s="18" t="n">
        <v>4</v>
      </c>
      <c r="J3066" s="19" t="n">
        <v>13.51</v>
      </c>
      <c r="K3066" s="19" t="n">
        <v>13.51</v>
      </c>
      <c r="L3066" s="19" t="n">
        <v>13.51</v>
      </c>
      <c r="M3066" s="19" t="n">
        <f aca="false">IF(J3066&gt;0,J3066,K3066)*E3066</f>
        <v>13.51</v>
      </c>
      <c r="N3066" s="20"/>
      <c r="O3066" s="21" t="str">
        <f aca="false">IF(R3066="","",ROUND(R3066*(1-Premissas!$B$4),4))</f>
        <v/>
      </c>
      <c r="P3066" s="22"/>
      <c r="Q3066" s="22"/>
      <c r="R3066" s="23"/>
      <c r="S3066" s="24"/>
      <c r="T3066" s="24"/>
      <c r="U3066" s="25"/>
      <c r="V3066" s="19" t="str">
        <f aca="false">IF(COUNT(N3066:Q3066)=0,"",MIN(N3066:Q3066))</f>
        <v/>
      </c>
      <c r="W3066" s="16" t="str">
        <f aca="false">IF(V3066="","",INDEX($N$4:$Q$4,MATCH(V3066,N3066:Q3066,0)))</f>
        <v/>
      </c>
      <c r="X3066" s="19" t="str">
        <f aca="false">IF(COUNT(N3066:Q3066)&lt;2,"",SMALL(N3066:Q3066,2))</f>
        <v/>
      </c>
      <c r="Y3066" s="26" t="str">
        <f aca="false">IF(OR(V3066="",M3066=0),"",V3066/M3066-1)</f>
        <v/>
      </c>
      <c r="Z3066" s="26" t="str">
        <f aca="false">IF(OR(V3066="",L3066=""),"",V3066/(L3066*E3066)-1)</f>
        <v/>
      </c>
      <c r="AA3066" s="16" t="str">
        <f aca="false">IF(V3066="","SEM OFERTA",IF(OR(Y3066&gt;Premissas!$B$11,Y3066&lt;Premissas!$B$12),"VERIFICAR - UNIDADE/EMBALAGEM",IF(Y3066&gt;Premissas!$B$6,"NÃO COMPRAR - REAJUSTE &gt;5%","COMPRAR")))</f>
        <v>SEM OFERTA</v>
      </c>
      <c r="AB3066" s="18" t="str">
        <f aca="false">IF(W3066="DIMEC",S3066,IF(W3066="MEDCENTRO",U3066,""))</f>
        <v/>
      </c>
      <c r="AC3066" s="18" t="n">
        <f aca="false">IF(AA3066&lt;&gt;"COMPRAR",0,IF(AB3066="",I3066,MIN(I3066,AB3066)))</f>
        <v>0</v>
      </c>
      <c r="AD3066" s="19" t="n">
        <f aca="false">IF(AC3066&gt;0,AC3066*V3066,0)</f>
        <v>0</v>
      </c>
      <c r="AE3066" s="19" t="n">
        <f aca="false">IF(AC3066&gt;0,(M3066-V3066)*AC3066,0)</f>
        <v>0</v>
      </c>
      <c r="AF3066" s="16" t="str">
        <f aca="false">IF(AA3066&lt;&gt;"COMPRAR","",IF(AB3066="",IF(X3066="","",IF(X3066-V3066&lt;0.01,"EMPATE TÉCNICO","")),IF(AB3066&lt;I3066,"ESTOQUE INSUFICIENTE",IF(X3066="","",IF(X3066-V3066&lt;0.01,"EMPATE TÉCNICO","")))))</f>
        <v/>
      </c>
      <c r="AG3066" s="16" t="s">
        <v>482</v>
      </c>
      <c r="AH3066" s="16" t="s">
        <v>528</v>
      </c>
    </row>
    <row r="3067" customFormat="false" ht="15" hidden="false" customHeight="false" outlineLevel="0" collapsed="false">
      <c r="A3067" s="16" t="s">
        <v>9538</v>
      </c>
      <c r="B3067" s="17" t="s">
        <v>9539</v>
      </c>
      <c r="C3067" s="16" t="s">
        <v>9540</v>
      </c>
      <c r="D3067" s="16" t="s">
        <v>527</v>
      </c>
      <c r="E3067" s="18" t="n">
        <v>1</v>
      </c>
      <c r="F3067" s="16" t="s">
        <v>43</v>
      </c>
      <c r="G3067" s="18" t="n">
        <v>0</v>
      </c>
      <c r="H3067" s="16" t="n">
        <v>1.3</v>
      </c>
      <c r="I3067" s="18" t="n">
        <v>4</v>
      </c>
      <c r="J3067" s="19" t="n">
        <v>16.3057894736842</v>
      </c>
      <c r="K3067" s="19" t="n">
        <v>16.3057894736842</v>
      </c>
      <c r="L3067" s="19" t="n">
        <v>16.3058</v>
      </c>
      <c r="M3067" s="19" t="n">
        <f aca="false">IF(J3067&gt;0,J3067,K3067)*E3067</f>
        <v>16.3057894736842</v>
      </c>
      <c r="N3067" s="20"/>
      <c r="O3067" s="21" t="str">
        <f aca="false">IF(R3067="","",ROUND(R3067*(1-Premissas!$B$4),4))</f>
        <v/>
      </c>
      <c r="P3067" s="22"/>
      <c r="Q3067" s="22"/>
      <c r="R3067" s="23"/>
      <c r="S3067" s="24"/>
      <c r="T3067" s="24"/>
      <c r="U3067" s="25"/>
      <c r="V3067" s="19" t="str">
        <f aca="false">IF(COUNT(N3067:Q3067)=0,"",MIN(N3067:Q3067))</f>
        <v/>
      </c>
      <c r="W3067" s="16" t="str">
        <f aca="false">IF(V3067="","",INDEX($N$4:$Q$4,MATCH(V3067,N3067:Q3067,0)))</f>
        <v/>
      </c>
      <c r="X3067" s="19" t="str">
        <f aca="false">IF(COUNT(N3067:Q3067)&lt;2,"",SMALL(N3067:Q3067,2))</f>
        <v/>
      </c>
      <c r="Y3067" s="26" t="str">
        <f aca="false">IF(OR(V3067="",M3067=0),"",V3067/M3067-1)</f>
        <v/>
      </c>
      <c r="Z3067" s="26" t="str">
        <f aca="false">IF(OR(V3067="",L3067=""),"",V3067/(L3067*E3067)-1)</f>
        <v/>
      </c>
      <c r="AA3067" s="16" t="str">
        <f aca="false">IF(V3067="","SEM OFERTA",IF(OR(Y3067&gt;Premissas!$B$11,Y3067&lt;Premissas!$B$12),"VERIFICAR - UNIDADE/EMBALAGEM",IF(Y3067&gt;Premissas!$B$6,"NÃO COMPRAR - REAJUSTE &gt;5%","COMPRAR")))</f>
        <v>SEM OFERTA</v>
      </c>
      <c r="AB3067" s="18" t="str">
        <f aca="false">IF(W3067="DIMEC",S3067,IF(W3067="MEDCENTRO",U3067,""))</f>
        <v/>
      </c>
      <c r="AC3067" s="18" t="n">
        <f aca="false">IF(AA3067&lt;&gt;"COMPRAR",0,IF(AB3067="",I3067,MIN(I3067,AB3067)))</f>
        <v>0</v>
      </c>
      <c r="AD3067" s="19" t="n">
        <f aca="false">IF(AC3067&gt;0,AC3067*V3067,0)</f>
        <v>0</v>
      </c>
      <c r="AE3067" s="19" t="n">
        <f aca="false">IF(AC3067&gt;0,(M3067-V3067)*AC3067,0)</f>
        <v>0</v>
      </c>
      <c r="AF3067" s="16" t="str">
        <f aca="false">IF(AA3067&lt;&gt;"COMPRAR","",IF(AB3067="",IF(X3067="","",IF(X3067-V3067&lt;0.01,"EMPATE TÉCNICO","")),IF(AB3067&lt;I3067,"ESTOQUE INSUFICIENTE",IF(X3067="","",IF(X3067-V3067&lt;0.01,"EMPATE TÉCNICO","")))))</f>
        <v/>
      </c>
      <c r="AG3067" s="16" t="s">
        <v>328</v>
      </c>
      <c r="AH3067" s="16" t="s">
        <v>528</v>
      </c>
    </row>
    <row r="3068" customFormat="false" ht="15" hidden="false" customHeight="false" outlineLevel="0" collapsed="false">
      <c r="A3068" s="16" t="s">
        <v>9541</v>
      </c>
      <c r="B3068" s="17" t="s">
        <v>9542</v>
      </c>
      <c r="C3068" s="16" t="s">
        <v>9543</v>
      </c>
      <c r="D3068" s="16" t="s">
        <v>527</v>
      </c>
      <c r="E3068" s="18" t="n">
        <v>1</v>
      </c>
      <c r="F3068" s="16" t="s">
        <v>43</v>
      </c>
      <c r="G3068" s="18" t="n">
        <v>0</v>
      </c>
      <c r="H3068" s="16" t="n">
        <v>0.3</v>
      </c>
      <c r="I3068" s="18" t="n">
        <v>1</v>
      </c>
      <c r="J3068" s="19" t="n">
        <v>20.52</v>
      </c>
      <c r="K3068" s="19" t="n">
        <v>20.52</v>
      </c>
      <c r="L3068" s="19" t="n">
        <v>20.52</v>
      </c>
      <c r="M3068" s="19" t="n">
        <f aca="false">IF(J3068&gt;0,J3068,K3068)*E3068</f>
        <v>20.52</v>
      </c>
      <c r="N3068" s="20"/>
      <c r="O3068" s="21" t="str">
        <f aca="false">IF(R3068="","",ROUND(R3068*(1-Premissas!$B$4),4))</f>
        <v/>
      </c>
      <c r="P3068" s="22"/>
      <c r="Q3068" s="22"/>
      <c r="R3068" s="23"/>
      <c r="S3068" s="24"/>
      <c r="T3068" s="24"/>
      <c r="U3068" s="25"/>
      <c r="V3068" s="19" t="str">
        <f aca="false">IF(COUNT(N3068:Q3068)=0,"",MIN(N3068:Q3068))</f>
        <v/>
      </c>
      <c r="W3068" s="16" t="str">
        <f aca="false">IF(V3068="","",INDEX($N$4:$Q$4,MATCH(V3068,N3068:Q3068,0)))</f>
        <v/>
      </c>
      <c r="X3068" s="19" t="str">
        <f aca="false">IF(COUNT(N3068:Q3068)&lt;2,"",SMALL(N3068:Q3068,2))</f>
        <v/>
      </c>
      <c r="Y3068" s="26" t="str">
        <f aca="false">IF(OR(V3068="",M3068=0),"",V3068/M3068-1)</f>
        <v/>
      </c>
      <c r="Z3068" s="26" t="str">
        <f aca="false">IF(OR(V3068="",L3068=""),"",V3068/(L3068*E3068)-1)</f>
        <v/>
      </c>
      <c r="AA3068" s="16" t="str">
        <f aca="false">IF(V3068="","SEM OFERTA",IF(OR(Y3068&gt;Premissas!$B$11,Y3068&lt;Premissas!$B$12),"VERIFICAR - UNIDADE/EMBALAGEM",IF(Y3068&gt;Premissas!$B$6,"NÃO COMPRAR - REAJUSTE &gt;5%","COMPRAR")))</f>
        <v>SEM OFERTA</v>
      </c>
      <c r="AB3068" s="18" t="str">
        <f aca="false">IF(W3068="DIMEC",S3068,IF(W3068="MEDCENTRO",U3068,""))</f>
        <v/>
      </c>
      <c r="AC3068" s="18" t="n">
        <f aca="false">IF(AA3068&lt;&gt;"COMPRAR",0,IF(AB3068="",I3068,MIN(I3068,AB3068)))</f>
        <v>0</v>
      </c>
      <c r="AD3068" s="19" t="n">
        <f aca="false">IF(AC3068&gt;0,AC3068*V3068,0)</f>
        <v>0</v>
      </c>
      <c r="AE3068" s="19" t="n">
        <f aca="false">IF(AC3068&gt;0,(M3068-V3068)*AC3068,0)</f>
        <v>0</v>
      </c>
      <c r="AF3068" s="16" t="str">
        <f aca="false">IF(AA3068&lt;&gt;"COMPRAR","",IF(AB3068="",IF(X3068="","",IF(X3068-V3068&lt;0.01,"EMPATE TÉCNICO","")),IF(AB3068&lt;I3068,"ESTOQUE INSUFICIENTE",IF(X3068="","",IF(X3068-V3068&lt;0.01,"EMPATE TÉCNICO","")))))</f>
        <v/>
      </c>
      <c r="AG3068" s="16" t="s">
        <v>547</v>
      </c>
      <c r="AH3068" s="16" t="s">
        <v>528</v>
      </c>
    </row>
    <row r="3069" customFormat="false" ht="15" hidden="false" customHeight="false" outlineLevel="0" collapsed="false">
      <c r="A3069" s="16" t="s">
        <v>9544</v>
      </c>
      <c r="B3069" s="17" t="s">
        <v>9545</v>
      </c>
      <c r="C3069" s="16" t="s">
        <v>9546</v>
      </c>
      <c r="D3069" s="16" t="s">
        <v>527</v>
      </c>
      <c r="E3069" s="18" t="n">
        <v>1</v>
      </c>
      <c r="F3069" s="16" t="s">
        <v>41</v>
      </c>
      <c r="G3069" s="18" t="n">
        <v>40</v>
      </c>
      <c r="H3069" s="16" t="n">
        <v>25.9</v>
      </c>
      <c r="I3069" s="18" t="n">
        <v>27</v>
      </c>
      <c r="J3069" s="19" t="n">
        <v>3.31558823529412</v>
      </c>
      <c r="K3069" s="19" t="n">
        <v>3.31558823529412</v>
      </c>
      <c r="L3069" s="19" t="n">
        <v>3.3154</v>
      </c>
      <c r="M3069" s="19" t="n">
        <f aca="false">IF(J3069&gt;0,J3069,K3069)*E3069</f>
        <v>3.31558823529412</v>
      </c>
      <c r="N3069" s="20"/>
      <c r="O3069" s="21" t="str">
        <f aca="false">IF(R3069="","",ROUND(R3069*(1-Premissas!$B$4),4))</f>
        <v/>
      </c>
      <c r="P3069" s="22"/>
      <c r="Q3069" s="22"/>
      <c r="R3069" s="23"/>
      <c r="S3069" s="24"/>
      <c r="T3069" s="24"/>
      <c r="U3069" s="25"/>
      <c r="V3069" s="19" t="str">
        <f aca="false">IF(COUNT(N3069:Q3069)=0,"",MIN(N3069:Q3069))</f>
        <v/>
      </c>
      <c r="W3069" s="16" t="str">
        <f aca="false">IF(V3069="","",INDEX($N$4:$Q$4,MATCH(V3069,N3069:Q3069,0)))</f>
        <v/>
      </c>
      <c r="X3069" s="19" t="str">
        <f aca="false">IF(COUNT(N3069:Q3069)&lt;2,"",SMALL(N3069:Q3069,2))</f>
        <v/>
      </c>
      <c r="Y3069" s="26" t="str">
        <f aca="false">IF(OR(V3069="",M3069=0),"",V3069/M3069-1)</f>
        <v/>
      </c>
      <c r="Z3069" s="26" t="str">
        <f aca="false">IF(OR(V3069="",L3069=""),"",V3069/(L3069*E3069)-1)</f>
        <v/>
      </c>
      <c r="AA3069" s="16" t="str">
        <f aca="false">IF(V3069="","SEM OFERTA",IF(OR(Y3069&gt;Premissas!$B$11,Y3069&lt;Premissas!$B$12),"VERIFICAR - UNIDADE/EMBALAGEM",IF(Y3069&gt;Premissas!$B$6,"NÃO COMPRAR - REAJUSTE &gt;5%","COMPRAR")))</f>
        <v>SEM OFERTA</v>
      </c>
      <c r="AB3069" s="18" t="str">
        <f aca="false">IF(W3069="DIMEC",S3069,IF(W3069="MEDCENTRO",U3069,""))</f>
        <v/>
      </c>
      <c r="AC3069" s="18" t="n">
        <f aca="false">IF(AA3069&lt;&gt;"COMPRAR",0,IF(AB3069="",I3069,MIN(I3069,AB3069)))</f>
        <v>0</v>
      </c>
      <c r="AD3069" s="19" t="n">
        <f aca="false">IF(AC3069&gt;0,AC3069*V3069,0)</f>
        <v>0</v>
      </c>
      <c r="AE3069" s="19" t="n">
        <f aca="false">IF(AC3069&gt;0,(M3069-V3069)*AC3069,0)</f>
        <v>0</v>
      </c>
      <c r="AF3069" s="16" t="str">
        <f aca="false">IF(AA3069&lt;&gt;"COMPRAR","",IF(AB3069="",IF(X3069="","",IF(X3069-V3069&lt;0.01,"EMPATE TÉCNICO","")),IF(AB3069&lt;I3069,"ESTOQUE INSUFICIENTE",IF(X3069="","",IF(X3069-V3069&lt;0.01,"EMPATE TÉCNICO","")))))</f>
        <v/>
      </c>
      <c r="AG3069" s="16" t="s">
        <v>547</v>
      </c>
      <c r="AH3069" s="16" t="s">
        <v>528</v>
      </c>
    </row>
    <row r="3070" customFormat="false" ht="15" hidden="false" customHeight="false" outlineLevel="0" collapsed="false">
      <c r="A3070" s="16" t="s">
        <v>9547</v>
      </c>
      <c r="B3070" s="17" t="s">
        <v>9548</v>
      </c>
      <c r="C3070" s="16" t="s">
        <v>9549</v>
      </c>
      <c r="D3070" s="16" t="s">
        <v>527</v>
      </c>
      <c r="E3070" s="18" t="n">
        <v>1</v>
      </c>
      <c r="F3070" s="16" t="s">
        <v>43</v>
      </c>
      <c r="G3070" s="18" t="n">
        <v>0</v>
      </c>
      <c r="H3070" s="16" t="n">
        <v>0.2</v>
      </c>
      <c r="I3070" s="18" t="n">
        <v>1</v>
      </c>
      <c r="J3070" s="19" t="n">
        <v>7.92666666666667</v>
      </c>
      <c r="K3070" s="19" t="n">
        <v>7.92666666666667</v>
      </c>
      <c r="L3070" s="19" t="n">
        <v>7.9267</v>
      </c>
      <c r="M3070" s="19" t="n">
        <f aca="false">IF(J3070&gt;0,J3070,K3070)*E3070</f>
        <v>7.92666666666667</v>
      </c>
      <c r="N3070" s="20"/>
      <c r="O3070" s="21" t="str">
        <f aca="false">IF(R3070="","",ROUND(R3070*(1-Premissas!$B$4),4))</f>
        <v/>
      </c>
      <c r="P3070" s="22"/>
      <c r="Q3070" s="22"/>
      <c r="R3070" s="23"/>
      <c r="S3070" s="24"/>
      <c r="T3070" s="24"/>
      <c r="U3070" s="25"/>
      <c r="V3070" s="19" t="str">
        <f aca="false">IF(COUNT(N3070:Q3070)=0,"",MIN(N3070:Q3070))</f>
        <v/>
      </c>
      <c r="W3070" s="16" t="str">
        <f aca="false">IF(V3070="","",INDEX($N$4:$Q$4,MATCH(V3070,N3070:Q3070,0)))</f>
        <v/>
      </c>
      <c r="X3070" s="19" t="str">
        <f aca="false">IF(COUNT(N3070:Q3070)&lt;2,"",SMALL(N3070:Q3070,2))</f>
        <v/>
      </c>
      <c r="Y3070" s="26" t="str">
        <f aca="false">IF(OR(V3070="",M3070=0),"",V3070/M3070-1)</f>
        <v/>
      </c>
      <c r="Z3070" s="26" t="str">
        <f aca="false">IF(OR(V3070="",L3070=""),"",V3070/(L3070*E3070)-1)</f>
        <v/>
      </c>
      <c r="AA3070" s="16" t="str">
        <f aca="false">IF(V3070="","SEM OFERTA",IF(OR(Y3070&gt;Premissas!$B$11,Y3070&lt;Premissas!$B$12),"VERIFICAR - UNIDADE/EMBALAGEM",IF(Y3070&gt;Premissas!$B$6,"NÃO COMPRAR - REAJUSTE &gt;5%","COMPRAR")))</f>
        <v>SEM OFERTA</v>
      </c>
      <c r="AB3070" s="18" t="str">
        <f aca="false">IF(W3070="DIMEC",S3070,IF(W3070="MEDCENTRO",U3070,""))</f>
        <v/>
      </c>
      <c r="AC3070" s="18" t="n">
        <f aca="false">IF(AA3070&lt;&gt;"COMPRAR",0,IF(AB3070="",I3070,MIN(I3070,AB3070)))</f>
        <v>0</v>
      </c>
      <c r="AD3070" s="19" t="n">
        <f aca="false">IF(AC3070&gt;0,AC3070*V3070,0)</f>
        <v>0</v>
      </c>
      <c r="AE3070" s="19" t="n">
        <f aca="false">IF(AC3070&gt;0,(M3070-V3070)*AC3070,0)</f>
        <v>0</v>
      </c>
      <c r="AF3070" s="16" t="str">
        <f aca="false">IF(AA3070&lt;&gt;"COMPRAR","",IF(AB3070="",IF(X3070="","",IF(X3070-V3070&lt;0.01,"EMPATE TÉCNICO","")),IF(AB3070&lt;I3070,"ESTOQUE INSUFICIENTE",IF(X3070="","",IF(X3070-V3070&lt;0.01,"EMPATE TÉCNICO","")))))</f>
        <v/>
      </c>
      <c r="AG3070" s="16" t="s">
        <v>328</v>
      </c>
      <c r="AH3070" s="16" t="s">
        <v>528</v>
      </c>
    </row>
    <row r="3071" customFormat="false" ht="15" hidden="false" customHeight="false" outlineLevel="0" collapsed="false">
      <c r="A3071" s="16" t="s">
        <v>9550</v>
      </c>
      <c r="B3071" s="17" t="s">
        <v>9551</v>
      </c>
      <c r="C3071" s="16" t="s">
        <v>9552</v>
      </c>
      <c r="D3071" s="16" t="s">
        <v>481</v>
      </c>
      <c r="E3071" s="18" t="n">
        <v>1</v>
      </c>
      <c r="F3071" s="16" t="s">
        <v>43</v>
      </c>
      <c r="G3071" s="18" t="n">
        <v>0</v>
      </c>
      <c r="H3071" s="16" t="n">
        <v>0.3</v>
      </c>
      <c r="I3071" s="18" t="n">
        <v>1</v>
      </c>
      <c r="J3071" s="19" t="n">
        <v>6.23</v>
      </c>
      <c r="K3071" s="19" t="n">
        <v>6.23</v>
      </c>
      <c r="L3071" s="19" t="n">
        <v>6.23</v>
      </c>
      <c r="M3071" s="19" t="n">
        <f aca="false">IF(J3071&gt;0,J3071,K3071)*E3071</f>
        <v>6.23</v>
      </c>
      <c r="N3071" s="20"/>
      <c r="O3071" s="21" t="str">
        <f aca="false">IF(R3071="","",ROUND(R3071*(1-Premissas!$B$4),4))</f>
        <v/>
      </c>
      <c r="P3071" s="22"/>
      <c r="Q3071" s="22"/>
      <c r="R3071" s="23"/>
      <c r="S3071" s="24"/>
      <c r="T3071" s="24"/>
      <c r="U3071" s="25"/>
      <c r="V3071" s="19" t="str">
        <f aca="false">IF(COUNT(N3071:Q3071)=0,"",MIN(N3071:Q3071))</f>
        <v/>
      </c>
      <c r="W3071" s="16" t="str">
        <f aca="false">IF(V3071="","",INDEX($N$4:$Q$4,MATCH(V3071,N3071:Q3071,0)))</f>
        <v/>
      </c>
      <c r="X3071" s="19" t="str">
        <f aca="false">IF(COUNT(N3071:Q3071)&lt;2,"",SMALL(N3071:Q3071,2))</f>
        <v/>
      </c>
      <c r="Y3071" s="26" t="str">
        <f aca="false">IF(OR(V3071="",M3071=0),"",V3071/M3071-1)</f>
        <v/>
      </c>
      <c r="Z3071" s="26" t="str">
        <f aca="false">IF(OR(V3071="",L3071=""),"",V3071/(L3071*E3071)-1)</f>
        <v/>
      </c>
      <c r="AA3071" s="16" t="str">
        <f aca="false">IF(V3071="","SEM OFERTA",IF(OR(Y3071&gt;Premissas!$B$11,Y3071&lt;Premissas!$B$12),"VERIFICAR - UNIDADE/EMBALAGEM",IF(Y3071&gt;Premissas!$B$6,"NÃO COMPRAR - REAJUSTE &gt;5%","COMPRAR")))</f>
        <v>SEM OFERTA</v>
      </c>
      <c r="AB3071" s="18" t="str">
        <f aca="false">IF(W3071="DIMEC",S3071,IF(W3071="MEDCENTRO",U3071,""))</f>
        <v/>
      </c>
      <c r="AC3071" s="18" t="n">
        <f aca="false">IF(AA3071&lt;&gt;"COMPRAR",0,IF(AB3071="",I3071,MIN(I3071,AB3071)))</f>
        <v>0</v>
      </c>
      <c r="AD3071" s="19" t="n">
        <f aca="false">IF(AC3071&gt;0,AC3071*V3071,0)</f>
        <v>0</v>
      </c>
      <c r="AE3071" s="19" t="n">
        <f aca="false">IF(AC3071&gt;0,(M3071-V3071)*AC3071,0)</f>
        <v>0</v>
      </c>
      <c r="AF3071" s="16" t="str">
        <f aca="false">IF(AA3071&lt;&gt;"COMPRAR","",IF(AB3071="",IF(X3071="","",IF(X3071-V3071&lt;0.01,"EMPATE TÉCNICO","")),IF(AB3071&lt;I3071,"ESTOQUE INSUFICIENTE",IF(X3071="","",IF(X3071-V3071&lt;0.01,"EMPATE TÉCNICO","")))))</f>
        <v/>
      </c>
      <c r="AG3071" s="16" t="s">
        <v>888</v>
      </c>
      <c r="AH3071" s="16" t="s">
        <v>528</v>
      </c>
    </row>
    <row r="3072" customFormat="false" ht="15" hidden="false" customHeight="false" outlineLevel="0" collapsed="false">
      <c r="A3072" s="16" t="s">
        <v>9553</v>
      </c>
      <c r="B3072" s="17" t="s">
        <v>9554</v>
      </c>
      <c r="C3072" s="16" t="s">
        <v>9555</v>
      </c>
      <c r="D3072" s="16" t="s">
        <v>563</v>
      </c>
      <c r="E3072" s="18" t="n">
        <v>1</v>
      </c>
      <c r="F3072" s="16" t="s">
        <v>41</v>
      </c>
      <c r="G3072" s="18" t="n">
        <v>46</v>
      </c>
      <c r="H3072" s="16" t="n">
        <v>21.4</v>
      </c>
      <c r="I3072" s="18" t="n">
        <v>10</v>
      </c>
      <c r="J3072" s="19" t="n">
        <v>1.25</v>
      </c>
      <c r="K3072" s="19" t="n">
        <v>1.25</v>
      </c>
      <c r="L3072" s="19" t="n">
        <v>1.25</v>
      </c>
      <c r="M3072" s="19" t="n">
        <f aca="false">IF(J3072&gt;0,J3072,K3072)*E3072</f>
        <v>1.25</v>
      </c>
      <c r="N3072" s="20"/>
      <c r="O3072" s="21" t="str">
        <f aca="false">IF(R3072="","",ROUND(R3072*(1-Premissas!$B$4),4))</f>
        <v/>
      </c>
      <c r="P3072" s="22"/>
      <c r="Q3072" s="22"/>
      <c r="R3072" s="23"/>
      <c r="S3072" s="24"/>
      <c r="T3072" s="24"/>
      <c r="U3072" s="25"/>
      <c r="V3072" s="19" t="str">
        <f aca="false">IF(COUNT(N3072:Q3072)=0,"",MIN(N3072:Q3072))</f>
        <v/>
      </c>
      <c r="W3072" s="16" t="str">
        <f aca="false">IF(V3072="","",INDEX($N$4:$Q$4,MATCH(V3072,N3072:Q3072,0)))</f>
        <v/>
      </c>
      <c r="X3072" s="19" t="str">
        <f aca="false">IF(COUNT(N3072:Q3072)&lt;2,"",SMALL(N3072:Q3072,2))</f>
        <v/>
      </c>
      <c r="Y3072" s="26" t="str">
        <f aca="false">IF(OR(V3072="",M3072=0),"",V3072/M3072-1)</f>
        <v/>
      </c>
      <c r="Z3072" s="26" t="str">
        <f aca="false">IF(OR(V3072="",L3072=""),"",V3072/(L3072*E3072)-1)</f>
        <v/>
      </c>
      <c r="AA3072" s="16" t="str">
        <f aca="false">IF(V3072="","SEM OFERTA",IF(OR(Y3072&gt;Premissas!$B$11,Y3072&lt;Premissas!$B$12),"VERIFICAR - UNIDADE/EMBALAGEM",IF(Y3072&gt;Premissas!$B$6,"NÃO COMPRAR - REAJUSTE &gt;5%","COMPRAR")))</f>
        <v>SEM OFERTA</v>
      </c>
      <c r="AB3072" s="18" t="str">
        <f aca="false">IF(W3072="DIMEC",S3072,IF(W3072="MEDCENTRO",U3072,""))</f>
        <v/>
      </c>
      <c r="AC3072" s="18" t="n">
        <f aca="false">IF(AA3072&lt;&gt;"COMPRAR",0,IF(AB3072="",I3072,MIN(I3072,AB3072)))</f>
        <v>0</v>
      </c>
      <c r="AD3072" s="19" t="n">
        <f aca="false">IF(AC3072&gt;0,AC3072*V3072,0)</f>
        <v>0</v>
      </c>
      <c r="AE3072" s="19" t="n">
        <f aca="false">IF(AC3072&gt;0,(M3072-V3072)*AC3072,0)</f>
        <v>0</v>
      </c>
      <c r="AF3072" s="16" t="str">
        <f aca="false">IF(AA3072&lt;&gt;"COMPRAR","",IF(AB3072="",IF(X3072="","",IF(X3072-V3072&lt;0.01,"EMPATE TÉCNICO","")),IF(AB3072&lt;I3072,"ESTOQUE INSUFICIENTE",IF(X3072="","",IF(X3072-V3072&lt;0.01,"EMPATE TÉCNICO","")))))</f>
        <v/>
      </c>
      <c r="AG3072" s="16" t="s">
        <v>564</v>
      </c>
      <c r="AH3072" s="16" t="s">
        <v>528</v>
      </c>
    </row>
    <row r="3073" customFormat="false" ht="15" hidden="false" customHeight="false" outlineLevel="0" collapsed="false">
      <c r="A3073" s="16" t="s">
        <v>9556</v>
      </c>
      <c r="B3073" s="17" t="s">
        <v>9557</v>
      </c>
      <c r="C3073" s="16" t="s">
        <v>9558</v>
      </c>
      <c r="D3073" s="16" t="s">
        <v>762</v>
      </c>
      <c r="E3073" s="18" t="n">
        <v>1</v>
      </c>
      <c r="F3073" s="16" t="s">
        <v>41</v>
      </c>
      <c r="G3073" s="18" t="n">
        <v>24</v>
      </c>
      <c r="H3073" s="16" t="n">
        <v>20.4</v>
      </c>
      <c r="I3073" s="18" t="n">
        <v>29</v>
      </c>
      <c r="J3073" s="19" t="n">
        <v>1.55</v>
      </c>
      <c r="K3073" s="19" t="n">
        <v>1.55</v>
      </c>
      <c r="L3073" s="19" t="n">
        <v>1.55</v>
      </c>
      <c r="M3073" s="19" t="n">
        <f aca="false">IF(J3073&gt;0,J3073,K3073)*E3073</f>
        <v>1.55</v>
      </c>
      <c r="N3073" s="20"/>
      <c r="O3073" s="21" t="str">
        <f aca="false">IF(R3073="","",ROUND(R3073*(1-Premissas!$B$4),4))</f>
        <v/>
      </c>
      <c r="P3073" s="22"/>
      <c r="Q3073" s="22"/>
      <c r="R3073" s="23"/>
      <c r="S3073" s="24"/>
      <c r="T3073" s="24"/>
      <c r="U3073" s="25"/>
      <c r="V3073" s="19" t="str">
        <f aca="false">IF(COUNT(N3073:Q3073)=0,"",MIN(N3073:Q3073))</f>
        <v/>
      </c>
      <c r="W3073" s="16" t="str">
        <f aca="false">IF(V3073="","",INDEX($N$4:$Q$4,MATCH(V3073,N3073:Q3073,0)))</f>
        <v/>
      </c>
      <c r="X3073" s="19" t="str">
        <f aca="false">IF(COUNT(N3073:Q3073)&lt;2,"",SMALL(N3073:Q3073,2))</f>
        <v/>
      </c>
      <c r="Y3073" s="26" t="str">
        <f aca="false">IF(OR(V3073="",M3073=0),"",V3073/M3073-1)</f>
        <v/>
      </c>
      <c r="Z3073" s="26" t="str">
        <f aca="false">IF(OR(V3073="",L3073=""),"",V3073/(L3073*E3073)-1)</f>
        <v/>
      </c>
      <c r="AA3073" s="16" t="str">
        <f aca="false">IF(V3073="","SEM OFERTA",IF(OR(Y3073&gt;Premissas!$B$11,Y3073&lt;Premissas!$B$12),"VERIFICAR - UNIDADE/EMBALAGEM",IF(Y3073&gt;Premissas!$B$6,"NÃO COMPRAR - REAJUSTE &gt;5%","COMPRAR")))</f>
        <v>SEM OFERTA</v>
      </c>
      <c r="AB3073" s="18" t="str">
        <f aca="false">IF(W3073="DIMEC",S3073,IF(W3073="MEDCENTRO",U3073,""))</f>
        <v/>
      </c>
      <c r="AC3073" s="18" t="n">
        <f aca="false">IF(AA3073&lt;&gt;"COMPRAR",0,IF(AB3073="",I3073,MIN(I3073,AB3073)))</f>
        <v>0</v>
      </c>
      <c r="AD3073" s="19" t="n">
        <f aca="false">IF(AC3073&gt;0,AC3073*V3073,0)</f>
        <v>0</v>
      </c>
      <c r="AE3073" s="19" t="n">
        <f aca="false">IF(AC3073&gt;0,(M3073-V3073)*AC3073,0)</f>
        <v>0</v>
      </c>
      <c r="AF3073" s="16" t="str">
        <f aca="false">IF(AA3073&lt;&gt;"COMPRAR","",IF(AB3073="",IF(X3073="","",IF(X3073-V3073&lt;0.01,"EMPATE TÉCNICO","")),IF(AB3073&lt;I3073,"ESTOQUE INSUFICIENTE",IF(X3073="","",IF(X3073-V3073&lt;0.01,"EMPATE TÉCNICO","")))))</f>
        <v/>
      </c>
      <c r="AG3073" s="16" t="s">
        <v>763</v>
      </c>
      <c r="AH3073" s="16" t="s">
        <v>528</v>
      </c>
    </row>
    <row r="3074" customFormat="false" ht="15" hidden="false" customHeight="false" outlineLevel="0" collapsed="false">
      <c r="A3074" s="16" t="s">
        <v>9559</v>
      </c>
      <c r="B3074" s="17" t="s">
        <v>9560</v>
      </c>
      <c r="C3074" s="16" t="s">
        <v>9561</v>
      </c>
      <c r="D3074" s="16" t="s">
        <v>563</v>
      </c>
      <c r="E3074" s="18" t="n">
        <v>1</v>
      </c>
      <c r="F3074" s="16" t="s">
        <v>41</v>
      </c>
      <c r="G3074" s="18" t="n">
        <v>98</v>
      </c>
      <c r="H3074" s="16" t="n">
        <v>120.5</v>
      </c>
      <c r="I3074" s="18" t="n">
        <v>212</v>
      </c>
      <c r="J3074" s="19" t="n">
        <v>1.29</v>
      </c>
      <c r="K3074" s="19" t="n">
        <v>1.29</v>
      </c>
      <c r="L3074" s="19" t="n">
        <v>1.29</v>
      </c>
      <c r="M3074" s="19" t="n">
        <f aca="false">IF(J3074&gt;0,J3074,K3074)*E3074</f>
        <v>1.29</v>
      </c>
      <c r="N3074" s="20"/>
      <c r="O3074" s="21" t="str">
        <f aca="false">IF(R3074="","",ROUND(R3074*(1-Premissas!$B$4),4))</f>
        <v/>
      </c>
      <c r="P3074" s="22"/>
      <c r="Q3074" s="22"/>
      <c r="R3074" s="23"/>
      <c r="S3074" s="24"/>
      <c r="T3074" s="24"/>
      <c r="U3074" s="25"/>
      <c r="V3074" s="19" t="str">
        <f aca="false">IF(COUNT(N3074:Q3074)=0,"",MIN(N3074:Q3074))</f>
        <v/>
      </c>
      <c r="W3074" s="16" t="str">
        <f aca="false">IF(V3074="","",INDEX($N$4:$Q$4,MATCH(V3074,N3074:Q3074,0)))</f>
        <v/>
      </c>
      <c r="X3074" s="19" t="str">
        <f aca="false">IF(COUNT(N3074:Q3074)&lt;2,"",SMALL(N3074:Q3074,2))</f>
        <v/>
      </c>
      <c r="Y3074" s="26" t="str">
        <f aca="false">IF(OR(V3074="",M3074=0),"",V3074/M3074-1)</f>
        <v/>
      </c>
      <c r="Z3074" s="26" t="str">
        <f aca="false">IF(OR(V3074="",L3074=""),"",V3074/(L3074*E3074)-1)</f>
        <v/>
      </c>
      <c r="AA3074" s="16" t="str">
        <f aca="false">IF(V3074="","SEM OFERTA",IF(OR(Y3074&gt;Premissas!$B$11,Y3074&lt;Premissas!$B$12),"VERIFICAR - UNIDADE/EMBALAGEM",IF(Y3074&gt;Premissas!$B$6,"NÃO COMPRAR - REAJUSTE &gt;5%","COMPRAR")))</f>
        <v>SEM OFERTA</v>
      </c>
      <c r="AB3074" s="18" t="str">
        <f aca="false">IF(W3074="DIMEC",S3074,IF(W3074="MEDCENTRO",U3074,""))</f>
        <v/>
      </c>
      <c r="AC3074" s="18" t="n">
        <f aca="false">IF(AA3074&lt;&gt;"COMPRAR",0,IF(AB3074="",I3074,MIN(I3074,AB3074)))</f>
        <v>0</v>
      </c>
      <c r="AD3074" s="19" t="n">
        <f aca="false">IF(AC3074&gt;0,AC3074*V3074,0)</f>
        <v>0</v>
      </c>
      <c r="AE3074" s="19" t="n">
        <f aca="false">IF(AC3074&gt;0,(M3074-V3074)*AC3074,0)</f>
        <v>0</v>
      </c>
      <c r="AF3074" s="16" t="str">
        <f aca="false">IF(AA3074&lt;&gt;"COMPRAR","",IF(AB3074="",IF(X3074="","",IF(X3074-V3074&lt;0.01,"EMPATE TÉCNICO","")),IF(AB3074&lt;I3074,"ESTOQUE INSUFICIENTE",IF(X3074="","",IF(X3074-V3074&lt;0.01,"EMPATE TÉCNICO","")))))</f>
        <v/>
      </c>
      <c r="AG3074" s="16" t="s">
        <v>564</v>
      </c>
      <c r="AH3074" s="16" t="s">
        <v>528</v>
      </c>
    </row>
    <row r="3075" customFormat="false" ht="15" hidden="false" customHeight="false" outlineLevel="0" collapsed="false">
      <c r="A3075" s="16" t="s">
        <v>9562</v>
      </c>
      <c r="B3075" s="17" t="s">
        <v>9563</v>
      </c>
      <c r="C3075" s="16" t="s">
        <v>9564</v>
      </c>
      <c r="D3075" s="16" t="s">
        <v>621</v>
      </c>
      <c r="E3075" s="18" t="n">
        <v>1</v>
      </c>
      <c r="F3075" s="16" t="s">
        <v>43</v>
      </c>
      <c r="G3075" s="18" t="n">
        <v>0</v>
      </c>
      <c r="H3075" s="16" t="n">
        <v>2.1</v>
      </c>
      <c r="I3075" s="18" t="n">
        <v>6</v>
      </c>
      <c r="J3075" s="19" t="n">
        <v>3.68666666666667</v>
      </c>
      <c r="K3075" s="19" t="n">
        <v>3.68666666666667</v>
      </c>
      <c r="L3075" s="19" t="n">
        <v>3.6867</v>
      </c>
      <c r="M3075" s="19" t="n">
        <f aca="false">IF(J3075&gt;0,J3075,K3075)*E3075</f>
        <v>3.68666666666667</v>
      </c>
      <c r="N3075" s="20"/>
      <c r="O3075" s="21" t="str">
        <f aca="false">IF(R3075="","",ROUND(R3075*(1-Premissas!$B$4),4))</f>
        <v/>
      </c>
      <c r="P3075" s="22"/>
      <c r="Q3075" s="22"/>
      <c r="R3075" s="23"/>
      <c r="S3075" s="24"/>
      <c r="T3075" s="24"/>
      <c r="U3075" s="25"/>
      <c r="V3075" s="19" t="str">
        <f aca="false">IF(COUNT(N3075:Q3075)=0,"",MIN(N3075:Q3075))</f>
        <v/>
      </c>
      <c r="W3075" s="16" t="str">
        <f aca="false">IF(V3075="","",INDEX($N$4:$Q$4,MATCH(V3075,N3075:Q3075,0)))</f>
        <v/>
      </c>
      <c r="X3075" s="19" t="str">
        <f aca="false">IF(COUNT(N3075:Q3075)&lt;2,"",SMALL(N3075:Q3075,2))</f>
        <v/>
      </c>
      <c r="Y3075" s="26" t="str">
        <f aca="false">IF(OR(V3075="",M3075=0),"",V3075/M3075-1)</f>
        <v/>
      </c>
      <c r="Z3075" s="26" t="str">
        <f aca="false">IF(OR(V3075="",L3075=""),"",V3075/(L3075*E3075)-1)</f>
        <v/>
      </c>
      <c r="AA3075" s="16" t="str">
        <f aca="false">IF(V3075="","SEM OFERTA",IF(OR(Y3075&gt;Premissas!$B$11,Y3075&lt;Premissas!$B$12),"VERIFICAR - UNIDADE/EMBALAGEM",IF(Y3075&gt;Premissas!$B$6,"NÃO COMPRAR - REAJUSTE &gt;5%","COMPRAR")))</f>
        <v>SEM OFERTA</v>
      </c>
      <c r="AB3075" s="18" t="str">
        <f aca="false">IF(W3075="DIMEC",S3075,IF(W3075="MEDCENTRO",U3075,""))</f>
        <v/>
      </c>
      <c r="AC3075" s="18" t="n">
        <f aca="false">IF(AA3075&lt;&gt;"COMPRAR",0,IF(AB3075="",I3075,MIN(I3075,AB3075)))</f>
        <v>0</v>
      </c>
      <c r="AD3075" s="19" t="n">
        <f aca="false">IF(AC3075&gt;0,AC3075*V3075,0)</f>
        <v>0</v>
      </c>
      <c r="AE3075" s="19" t="n">
        <f aca="false">IF(AC3075&gt;0,(M3075-V3075)*AC3075,0)</f>
        <v>0</v>
      </c>
      <c r="AF3075" s="16" t="str">
        <f aca="false">IF(AA3075&lt;&gt;"COMPRAR","",IF(AB3075="",IF(X3075="","",IF(X3075-V3075&lt;0.01,"EMPATE TÉCNICO","")),IF(AB3075&lt;I3075,"ESTOQUE INSUFICIENTE",IF(X3075="","",IF(X3075-V3075&lt;0.01,"EMPATE TÉCNICO","")))))</f>
        <v/>
      </c>
      <c r="AG3075" s="16" t="s">
        <v>919</v>
      </c>
      <c r="AH3075" s="16" t="s">
        <v>528</v>
      </c>
    </row>
    <row r="3076" customFormat="false" ht="15" hidden="false" customHeight="false" outlineLevel="0" collapsed="false">
      <c r="A3076" s="16" t="s">
        <v>9565</v>
      </c>
      <c r="B3076" s="17" t="s">
        <v>9566</v>
      </c>
      <c r="C3076" s="16" t="s">
        <v>1434</v>
      </c>
      <c r="D3076" s="16" t="s">
        <v>762</v>
      </c>
      <c r="E3076" s="18" t="n">
        <v>1</v>
      </c>
      <c r="F3076" s="16" t="s">
        <v>43</v>
      </c>
      <c r="G3076" s="18" t="n">
        <v>0</v>
      </c>
      <c r="H3076" s="16" t="n">
        <v>5.7</v>
      </c>
      <c r="I3076" s="18" t="n">
        <v>15</v>
      </c>
      <c r="J3076" s="19" t="n">
        <v>3.38</v>
      </c>
      <c r="K3076" s="19" t="n">
        <v>3.38</v>
      </c>
      <c r="L3076" s="19" t="n">
        <v>3.38</v>
      </c>
      <c r="M3076" s="19" t="n">
        <f aca="false">IF(J3076&gt;0,J3076,K3076)*E3076</f>
        <v>3.38</v>
      </c>
      <c r="N3076" s="20"/>
      <c r="O3076" s="21" t="str">
        <f aca="false">IF(R3076="","",ROUND(R3076*(1-Premissas!$B$4),4))</f>
        <v/>
      </c>
      <c r="P3076" s="22"/>
      <c r="Q3076" s="22"/>
      <c r="R3076" s="23"/>
      <c r="S3076" s="24"/>
      <c r="T3076" s="24"/>
      <c r="U3076" s="25"/>
      <c r="V3076" s="19" t="str">
        <f aca="false">IF(COUNT(N3076:Q3076)=0,"",MIN(N3076:Q3076))</f>
        <v/>
      </c>
      <c r="W3076" s="16" t="str">
        <f aca="false">IF(V3076="","",INDEX($N$4:$Q$4,MATCH(V3076,N3076:Q3076,0)))</f>
        <v/>
      </c>
      <c r="X3076" s="19" t="str">
        <f aca="false">IF(COUNT(N3076:Q3076)&lt;2,"",SMALL(N3076:Q3076,2))</f>
        <v/>
      </c>
      <c r="Y3076" s="26" t="str">
        <f aca="false">IF(OR(V3076="",M3076=0),"",V3076/M3076-1)</f>
        <v/>
      </c>
      <c r="Z3076" s="26" t="str">
        <f aca="false">IF(OR(V3076="",L3076=""),"",V3076/(L3076*E3076)-1)</f>
        <v/>
      </c>
      <c r="AA3076" s="16" t="str">
        <f aca="false">IF(V3076="","SEM OFERTA",IF(OR(Y3076&gt;Premissas!$B$11,Y3076&lt;Premissas!$B$12),"VERIFICAR - UNIDADE/EMBALAGEM",IF(Y3076&gt;Premissas!$B$6,"NÃO COMPRAR - REAJUSTE &gt;5%","COMPRAR")))</f>
        <v>SEM OFERTA</v>
      </c>
      <c r="AB3076" s="18" t="str">
        <f aca="false">IF(W3076="DIMEC",S3076,IF(W3076="MEDCENTRO",U3076,""))</f>
        <v/>
      </c>
      <c r="AC3076" s="18" t="n">
        <f aca="false">IF(AA3076&lt;&gt;"COMPRAR",0,IF(AB3076="",I3076,MIN(I3076,AB3076)))</f>
        <v>0</v>
      </c>
      <c r="AD3076" s="19" t="n">
        <f aca="false">IF(AC3076&gt;0,AC3076*V3076,0)</f>
        <v>0</v>
      </c>
      <c r="AE3076" s="19" t="n">
        <f aca="false">IF(AC3076&gt;0,(M3076-V3076)*AC3076,0)</f>
        <v>0</v>
      </c>
      <c r="AF3076" s="16" t="str">
        <f aca="false">IF(AA3076&lt;&gt;"COMPRAR","",IF(AB3076="",IF(X3076="","",IF(X3076-V3076&lt;0.01,"EMPATE TÉCNICO","")),IF(AB3076&lt;I3076,"ESTOQUE INSUFICIENTE",IF(X3076="","",IF(X3076-V3076&lt;0.01,"EMPATE TÉCNICO","")))))</f>
        <v/>
      </c>
      <c r="AG3076" s="16" t="s">
        <v>763</v>
      </c>
      <c r="AH3076" s="16" t="s">
        <v>528</v>
      </c>
    </row>
    <row r="3077" customFormat="false" ht="15" hidden="false" customHeight="false" outlineLevel="0" collapsed="false">
      <c r="A3077" s="16" t="s">
        <v>9567</v>
      </c>
      <c r="B3077" s="17" t="s">
        <v>9568</v>
      </c>
      <c r="C3077" s="16" t="s">
        <v>1434</v>
      </c>
      <c r="D3077" s="16" t="s">
        <v>641</v>
      </c>
      <c r="E3077" s="18" t="n">
        <v>1</v>
      </c>
      <c r="F3077" s="16" t="s">
        <v>41</v>
      </c>
      <c r="G3077" s="18" t="n">
        <v>9</v>
      </c>
      <c r="H3077" s="16" t="n">
        <v>6.5</v>
      </c>
      <c r="I3077" s="18" t="n">
        <v>8</v>
      </c>
      <c r="J3077" s="19" t="n">
        <v>9.825</v>
      </c>
      <c r="K3077" s="19" t="n">
        <v>9.825</v>
      </c>
      <c r="L3077" s="19" t="n">
        <v>9.82</v>
      </c>
      <c r="M3077" s="19" t="n">
        <f aca="false">IF(J3077&gt;0,J3077,K3077)*E3077</f>
        <v>9.825</v>
      </c>
      <c r="N3077" s="20"/>
      <c r="O3077" s="21" t="str">
        <f aca="false">IF(R3077="","",ROUND(R3077*(1-Premissas!$B$4),4))</f>
        <v/>
      </c>
      <c r="P3077" s="22"/>
      <c r="Q3077" s="22"/>
      <c r="R3077" s="23"/>
      <c r="S3077" s="24"/>
      <c r="T3077" s="24"/>
      <c r="U3077" s="25"/>
      <c r="V3077" s="19" t="str">
        <f aca="false">IF(COUNT(N3077:Q3077)=0,"",MIN(N3077:Q3077))</f>
        <v/>
      </c>
      <c r="W3077" s="16" t="str">
        <f aca="false">IF(V3077="","",INDEX($N$4:$Q$4,MATCH(V3077,N3077:Q3077,0)))</f>
        <v/>
      </c>
      <c r="X3077" s="19" t="str">
        <f aca="false">IF(COUNT(N3077:Q3077)&lt;2,"",SMALL(N3077:Q3077,2))</f>
        <v/>
      </c>
      <c r="Y3077" s="26" t="str">
        <f aca="false">IF(OR(V3077="",M3077=0),"",V3077/M3077-1)</f>
        <v/>
      </c>
      <c r="Z3077" s="26" t="str">
        <f aca="false">IF(OR(V3077="",L3077=""),"",V3077/(L3077*E3077)-1)</f>
        <v/>
      </c>
      <c r="AA3077" s="16" t="str">
        <f aca="false">IF(V3077="","SEM OFERTA",IF(OR(Y3077&gt;Premissas!$B$11,Y3077&lt;Premissas!$B$12),"VERIFICAR - UNIDADE/EMBALAGEM",IF(Y3077&gt;Premissas!$B$6,"NÃO COMPRAR - REAJUSTE &gt;5%","COMPRAR")))</f>
        <v>SEM OFERTA</v>
      </c>
      <c r="AB3077" s="18" t="str">
        <f aca="false">IF(W3077="DIMEC",S3077,IF(W3077="MEDCENTRO",U3077,""))</f>
        <v/>
      </c>
      <c r="AC3077" s="18" t="n">
        <f aca="false">IF(AA3077&lt;&gt;"COMPRAR",0,IF(AB3077="",I3077,MIN(I3077,AB3077)))</f>
        <v>0</v>
      </c>
      <c r="AD3077" s="19" t="n">
        <f aca="false">IF(AC3077&gt;0,AC3077*V3077,0)</f>
        <v>0</v>
      </c>
      <c r="AE3077" s="19" t="n">
        <f aca="false">IF(AC3077&gt;0,(M3077-V3077)*AC3077,0)</f>
        <v>0</v>
      </c>
      <c r="AF3077" s="16" t="str">
        <f aca="false">IF(AA3077&lt;&gt;"COMPRAR","",IF(AB3077="",IF(X3077="","",IF(X3077-V3077&lt;0.01,"EMPATE TÉCNICO","")),IF(AB3077&lt;I3077,"ESTOQUE INSUFICIENTE",IF(X3077="","",IF(X3077-V3077&lt;0.01,"EMPATE TÉCNICO","")))))</f>
        <v/>
      </c>
      <c r="AG3077" s="16" t="s">
        <v>304</v>
      </c>
      <c r="AH3077" s="16" t="s">
        <v>528</v>
      </c>
    </row>
    <row r="3078" customFormat="false" ht="15" hidden="false" customHeight="false" outlineLevel="0" collapsed="false">
      <c r="A3078" s="16" t="s">
        <v>9569</v>
      </c>
      <c r="B3078" s="17" t="s">
        <v>9570</v>
      </c>
      <c r="C3078" s="16" t="s">
        <v>9571</v>
      </c>
      <c r="D3078" s="16" t="s">
        <v>8717</v>
      </c>
      <c r="E3078" s="18" t="n">
        <v>1</v>
      </c>
      <c r="F3078" s="16" t="s">
        <v>41</v>
      </c>
      <c r="G3078" s="18" t="n">
        <v>91</v>
      </c>
      <c r="H3078" s="16" t="n">
        <v>46.1</v>
      </c>
      <c r="I3078" s="18" t="n">
        <v>28</v>
      </c>
      <c r="J3078" s="19" t="n">
        <v>3.89</v>
      </c>
      <c r="K3078" s="19" t="n">
        <v>3.89</v>
      </c>
      <c r="L3078" s="19" t="n">
        <v>3.89</v>
      </c>
      <c r="M3078" s="19" t="n">
        <f aca="false">IF(J3078&gt;0,J3078,K3078)*E3078</f>
        <v>3.89</v>
      </c>
      <c r="N3078" s="20"/>
      <c r="O3078" s="21" t="str">
        <f aca="false">IF(R3078="","",ROUND(R3078*(1-Premissas!$B$4),4))</f>
        <v/>
      </c>
      <c r="P3078" s="22"/>
      <c r="Q3078" s="22"/>
      <c r="R3078" s="23"/>
      <c r="S3078" s="24"/>
      <c r="T3078" s="24"/>
      <c r="U3078" s="25"/>
      <c r="V3078" s="19" t="str">
        <f aca="false">IF(COUNT(N3078:Q3078)=0,"",MIN(N3078:Q3078))</f>
        <v/>
      </c>
      <c r="W3078" s="16" t="str">
        <f aca="false">IF(V3078="","",INDEX($N$4:$Q$4,MATCH(V3078,N3078:Q3078,0)))</f>
        <v/>
      </c>
      <c r="X3078" s="19" t="str">
        <f aca="false">IF(COUNT(N3078:Q3078)&lt;2,"",SMALL(N3078:Q3078,2))</f>
        <v/>
      </c>
      <c r="Y3078" s="26" t="str">
        <f aca="false">IF(OR(V3078="",M3078=0),"",V3078/M3078-1)</f>
        <v/>
      </c>
      <c r="Z3078" s="26" t="str">
        <f aca="false">IF(OR(V3078="",L3078=""),"",V3078/(L3078*E3078)-1)</f>
        <v/>
      </c>
      <c r="AA3078" s="16" t="str">
        <f aca="false">IF(V3078="","SEM OFERTA",IF(OR(Y3078&gt;Premissas!$B$11,Y3078&lt;Premissas!$B$12),"VERIFICAR - UNIDADE/EMBALAGEM",IF(Y3078&gt;Premissas!$B$6,"NÃO COMPRAR - REAJUSTE &gt;5%","COMPRAR")))</f>
        <v>SEM OFERTA</v>
      </c>
      <c r="AB3078" s="18" t="str">
        <f aca="false">IF(W3078="DIMEC",S3078,IF(W3078="MEDCENTRO",U3078,""))</f>
        <v/>
      </c>
      <c r="AC3078" s="18" t="n">
        <f aca="false">IF(AA3078&lt;&gt;"COMPRAR",0,IF(AB3078="",I3078,MIN(I3078,AB3078)))</f>
        <v>0</v>
      </c>
      <c r="AD3078" s="19" t="n">
        <f aca="false">IF(AC3078&gt;0,AC3078*V3078,0)</f>
        <v>0</v>
      </c>
      <c r="AE3078" s="19" t="n">
        <f aca="false">IF(AC3078&gt;0,(M3078-V3078)*AC3078,0)</f>
        <v>0</v>
      </c>
      <c r="AF3078" s="16" t="str">
        <f aca="false">IF(AA3078&lt;&gt;"COMPRAR","",IF(AB3078="",IF(X3078="","",IF(X3078-V3078&lt;0.01,"EMPATE TÉCNICO","")),IF(AB3078&lt;I3078,"ESTOQUE INSUFICIENTE",IF(X3078="","",IF(X3078-V3078&lt;0.01,"EMPATE TÉCNICO","")))))</f>
        <v/>
      </c>
      <c r="AG3078" s="16" t="s">
        <v>482</v>
      </c>
      <c r="AH3078" s="16" t="s">
        <v>528</v>
      </c>
    </row>
    <row r="3079" customFormat="false" ht="15" hidden="false" customHeight="false" outlineLevel="0" collapsed="false">
      <c r="A3079" s="16" t="s">
        <v>9572</v>
      </c>
      <c r="B3079" s="17" t="s">
        <v>9573</v>
      </c>
      <c r="C3079" s="16" t="s">
        <v>9574</v>
      </c>
      <c r="D3079" s="16" t="s">
        <v>546</v>
      </c>
      <c r="E3079" s="18" t="n">
        <v>1</v>
      </c>
      <c r="F3079" s="16" t="s">
        <v>43</v>
      </c>
      <c r="G3079" s="18" t="n">
        <v>0</v>
      </c>
      <c r="H3079" s="16" t="n">
        <v>71.1</v>
      </c>
      <c r="I3079" s="18" t="n">
        <v>183</v>
      </c>
      <c r="J3079" s="19" t="n">
        <v>0</v>
      </c>
      <c r="K3079" s="19" t="n">
        <v>0.52</v>
      </c>
      <c r="L3079" s="19"/>
      <c r="M3079" s="19" t="n">
        <f aca="false">IF(J3079&gt;0,J3079,K3079)*E3079</f>
        <v>0.52</v>
      </c>
      <c r="N3079" s="20"/>
      <c r="O3079" s="21" t="str">
        <f aca="false">IF(R3079="","",ROUND(R3079*(1-Premissas!$B$4),4))</f>
        <v/>
      </c>
      <c r="P3079" s="22"/>
      <c r="Q3079" s="22"/>
      <c r="R3079" s="23"/>
      <c r="S3079" s="24"/>
      <c r="T3079" s="24"/>
      <c r="U3079" s="25"/>
      <c r="V3079" s="19" t="str">
        <f aca="false">IF(COUNT(N3079:Q3079)=0,"",MIN(N3079:Q3079))</f>
        <v/>
      </c>
      <c r="W3079" s="16" t="str">
        <f aca="false">IF(V3079="","",INDEX($N$4:$Q$4,MATCH(V3079,N3079:Q3079,0)))</f>
        <v/>
      </c>
      <c r="X3079" s="19" t="str">
        <f aca="false">IF(COUNT(N3079:Q3079)&lt;2,"",SMALL(N3079:Q3079,2))</f>
        <v/>
      </c>
      <c r="Y3079" s="26" t="str">
        <f aca="false">IF(OR(V3079="",M3079=0),"",V3079/M3079-1)</f>
        <v/>
      </c>
      <c r="Z3079" s="26" t="str">
        <f aca="false">IF(OR(V3079="",L3079=""),"",V3079/(L3079*E3079)-1)</f>
        <v/>
      </c>
      <c r="AA3079" s="16" t="str">
        <f aca="false">IF(V3079="","SEM OFERTA",IF(OR(Y3079&gt;Premissas!$B$11,Y3079&lt;Premissas!$B$12),"VERIFICAR - UNIDADE/EMBALAGEM",IF(Y3079&gt;Premissas!$B$6,"NÃO COMPRAR - REAJUSTE &gt;5%","COMPRAR")))</f>
        <v>SEM OFERTA</v>
      </c>
      <c r="AB3079" s="18" t="str">
        <f aca="false">IF(W3079="DIMEC",S3079,IF(W3079="MEDCENTRO",U3079,""))</f>
        <v/>
      </c>
      <c r="AC3079" s="18" t="n">
        <f aca="false">IF(AA3079&lt;&gt;"COMPRAR",0,IF(AB3079="",I3079,MIN(I3079,AB3079)))</f>
        <v>0</v>
      </c>
      <c r="AD3079" s="19" t="n">
        <f aca="false">IF(AC3079&gt;0,AC3079*V3079,0)</f>
        <v>0</v>
      </c>
      <c r="AE3079" s="19" t="n">
        <f aca="false">IF(AC3079&gt;0,(M3079-V3079)*AC3079,0)</f>
        <v>0</v>
      </c>
      <c r="AF3079" s="16" t="str">
        <f aca="false">IF(AA3079&lt;&gt;"COMPRAR","",IF(AB3079="",IF(X3079="","",IF(X3079-V3079&lt;0.01,"EMPATE TÉCNICO","")),IF(AB3079&lt;I3079,"ESTOQUE INSUFICIENTE",IF(X3079="","",IF(X3079-V3079&lt;0.01,"EMPATE TÉCNICO","")))))</f>
        <v/>
      </c>
      <c r="AG3079" s="16" t="s">
        <v>328</v>
      </c>
      <c r="AH3079" s="16" t="s">
        <v>528</v>
      </c>
    </row>
    <row r="3080" customFormat="false" ht="15" hidden="false" customHeight="false" outlineLevel="0" collapsed="false">
      <c r="A3080" s="16" t="s">
        <v>9575</v>
      </c>
      <c r="B3080" s="17" t="s">
        <v>9576</v>
      </c>
      <c r="C3080" s="16" t="s">
        <v>9577</v>
      </c>
      <c r="D3080" s="16" t="s">
        <v>989</v>
      </c>
      <c r="E3080" s="18" t="n">
        <v>1</v>
      </c>
      <c r="F3080" s="16" t="s">
        <v>42</v>
      </c>
      <c r="G3080" s="18" t="n">
        <v>2</v>
      </c>
      <c r="H3080" s="16" t="n">
        <v>2.5</v>
      </c>
      <c r="I3080" s="18" t="n">
        <v>5</v>
      </c>
      <c r="J3080" s="19" t="n">
        <v>7.2325</v>
      </c>
      <c r="K3080" s="19" t="n">
        <v>7.2325</v>
      </c>
      <c r="L3080" s="19" t="n">
        <v>7.2325</v>
      </c>
      <c r="M3080" s="19" t="n">
        <f aca="false">IF(J3080&gt;0,J3080,K3080)*E3080</f>
        <v>7.2325</v>
      </c>
      <c r="N3080" s="20"/>
      <c r="O3080" s="21" t="str">
        <f aca="false">IF(R3080="","",ROUND(R3080*(1-Premissas!$B$4),4))</f>
        <v/>
      </c>
      <c r="P3080" s="22"/>
      <c r="Q3080" s="22"/>
      <c r="R3080" s="23"/>
      <c r="S3080" s="24"/>
      <c r="T3080" s="24"/>
      <c r="U3080" s="25"/>
      <c r="V3080" s="19" t="str">
        <f aca="false">IF(COUNT(N3080:Q3080)=0,"",MIN(N3080:Q3080))</f>
        <v/>
      </c>
      <c r="W3080" s="16" t="str">
        <f aca="false">IF(V3080="","",INDEX($N$4:$Q$4,MATCH(V3080,N3080:Q3080,0)))</f>
        <v/>
      </c>
      <c r="X3080" s="19" t="str">
        <f aca="false">IF(COUNT(N3080:Q3080)&lt;2,"",SMALL(N3080:Q3080,2))</f>
        <v/>
      </c>
      <c r="Y3080" s="26" t="str">
        <f aca="false">IF(OR(V3080="",M3080=0),"",V3080/M3080-1)</f>
        <v/>
      </c>
      <c r="Z3080" s="26" t="str">
        <f aca="false">IF(OR(V3080="",L3080=""),"",V3080/(L3080*E3080)-1)</f>
        <v/>
      </c>
      <c r="AA3080" s="16" t="str">
        <f aca="false">IF(V3080="","SEM OFERTA",IF(OR(Y3080&gt;Premissas!$B$11,Y3080&lt;Premissas!$B$12),"VERIFICAR - UNIDADE/EMBALAGEM",IF(Y3080&gt;Premissas!$B$6,"NÃO COMPRAR - REAJUSTE &gt;5%","COMPRAR")))</f>
        <v>SEM OFERTA</v>
      </c>
      <c r="AB3080" s="18" t="str">
        <f aca="false">IF(W3080="DIMEC",S3080,IF(W3080="MEDCENTRO",U3080,""))</f>
        <v/>
      </c>
      <c r="AC3080" s="18" t="n">
        <f aca="false">IF(AA3080&lt;&gt;"COMPRAR",0,IF(AB3080="",I3080,MIN(I3080,AB3080)))</f>
        <v>0</v>
      </c>
      <c r="AD3080" s="19" t="n">
        <f aca="false">IF(AC3080&gt;0,AC3080*V3080,0)</f>
        <v>0</v>
      </c>
      <c r="AE3080" s="19" t="n">
        <f aca="false">IF(AC3080&gt;0,(M3080-V3080)*AC3080,0)</f>
        <v>0</v>
      </c>
      <c r="AF3080" s="16" t="str">
        <f aca="false">IF(AA3080&lt;&gt;"COMPRAR","",IF(AB3080="",IF(X3080="","",IF(X3080-V3080&lt;0.01,"EMPATE TÉCNICO","")),IF(AB3080&lt;I3080,"ESTOQUE INSUFICIENTE",IF(X3080="","",IF(X3080-V3080&lt;0.01,"EMPATE TÉCNICO","")))))</f>
        <v/>
      </c>
      <c r="AG3080" s="16" t="s">
        <v>418</v>
      </c>
      <c r="AH3080" s="16" t="s">
        <v>528</v>
      </c>
    </row>
    <row r="3081" customFormat="false" ht="15" hidden="false" customHeight="false" outlineLevel="0" collapsed="false">
      <c r="A3081" s="16" t="s">
        <v>9578</v>
      </c>
      <c r="B3081" s="17" t="s">
        <v>9579</v>
      </c>
      <c r="C3081" s="16" t="s">
        <v>9580</v>
      </c>
      <c r="D3081" s="16" t="s">
        <v>9581</v>
      </c>
      <c r="E3081" s="18" t="n">
        <v>1</v>
      </c>
      <c r="F3081" s="16" t="s">
        <v>42</v>
      </c>
      <c r="G3081" s="18" t="n">
        <v>0</v>
      </c>
      <c r="H3081" s="16" t="n">
        <v>0.1</v>
      </c>
      <c r="I3081" s="18" t="n">
        <v>1</v>
      </c>
      <c r="J3081" s="19" t="n">
        <v>108.09</v>
      </c>
      <c r="K3081" s="19" t="n">
        <v>108.09</v>
      </c>
      <c r="L3081" s="19" t="n">
        <v>108.09</v>
      </c>
      <c r="M3081" s="19" t="n">
        <f aca="false">IF(J3081&gt;0,J3081,K3081)*E3081</f>
        <v>108.09</v>
      </c>
      <c r="N3081" s="20"/>
      <c r="O3081" s="21" t="str">
        <f aca="false">IF(R3081="","",ROUND(R3081*(1-Premissas!$B$4),4))</f>
        <v/>
      </c>
      <c r="P3081" s="22"/>
      <c r="Q3081" s="22"/>
      <c r="R3081" s="23"/>
      <c r="S3081" s="24"/>
      <c r="T3081" s="24"/>
      <c r="U3081" s="25"/>
      <c r="V3081" s="19" t="str">
        <f aca="false">IF(COUNT(N3081:Q3081)=0,"",MIN(N3081:Q3081))</f>
        <v/>
      </c>
      <c r="W3081" s="16" t="str">
        <f aca="false">IF(V3081="","",INDEX($N$4:$Q$4,MATCH(V3081,N3081:Q3081,0)))</f>
        <v/>
      </c>
      <c r="X3081" s="19" t="str">
        <f aca="false">IF(COUNT(N3081:Q3081)&lt;2,"",SMALL(N3081:Q3081,2))</f>
        <v/>
      </c>
      <c r="Y3081" s="26" t="str">
        <f aca="false">IF(OR(V3081="",M3081=0),"",V3081/M3081-1)</f>
        <v/>
      </c>
      <c r="Z3081" s="26" t="str">
        <f aca="false">IF(OR(V3081="",L3081=""),"",V3081/(L3081*E3081)-1)</f>
        <v/>
      </c>
      <c r="AA3081" s="16" t="str">
        <f aca="false">IF(V3081="","SEM OFERTA",IF(OR(Y3081&gt;Premissas!$B$11,Y3081&lt;Premissas!$B$12),"VERIFICAR - UNIDADE/EMBALAGEM",IF(Y3081&gt;Premissas!$B$6,"NÃO COMPRAR - REAJUSTE &gt;5%","COMPRAR")))</f>
        <v>SEM OFERTA</v>
      </c>
      <c r="AB3081" s="18" t="str">
        <f aca="false">IF(W3081="DIMEC",S3081,IF(W3081="MEDCENTRO",U3081,""))</f>
        <v/>
      </c>
      <c r="AC3081" s="18" t="n">
        <f aca="false">IF(AA3081&lt;&gt;"COMPRAR",0,IF(AB3081="",I3081,MIN(I3081,AB3081)))</f>
        <v>0</v>
      </c>
      <c r="AD3081" s="19" t="n">
        <f aca="false">IF(AC3081&gt;0,AC3081*V3081,0)</f>
        <v>0</v>
      </c>
      <c r="AE3081" s="19" t="n">
        <f aca="false">IF(AC3081&gt;0,(M3081-V3081)*AC3081,0)</f>
        <v>0</v>
      </c>
      <c r="AF3081" s="16" t="str">
        <f aca="false">IF(AA3081&lt;&gt;"COMPRAR","",IF(AB3081="",IF(X3081="","",IF(X3081-V3081&lt;0.01,"EMPATE TÉCNICO","")),IF(AB3081&lt;I3081,"ESTOQUE INSUFICIENTE",IF(X3081="","",IF(X3081-V3081&lt;0.01,"EMPATE TÉCNICO","")))))</f>
        <v/>
      </c>
      <c r="AG3081" s="16" t="s">
        <v>547</v>
      </c>
      <c r="AH3081" s="16" t="s">
        <v>528</v>
      </c>
    </row>
    <row r="3082" customFormat="false" ht="15" hidden="false" customHeight="false" outlineLevel="0" collapsed="false">
      <c r="A3082" s="16" t="s">
        <v>9582</v>
      </c>
      <c r="B3082" s="17" t="s">
        <v>9583</v>
      </c>
      <c r="C3082" s="16" t="s">
        <v>1607</v>
      </c>
      <c r="D3082" s="16" t="s">
        <v>546</v>
      </c>
      <c r="E3082" s="18" t="n">
        <v>1</v>
      </c>
      <c r="F3082" s="16" t="s">
        <v>43</v>
      </c>
      <c r="G3082" s="18" t="n">
        <v>0</v>
      </c>
      <c r="H3082" s="16" t="n">
        <v>0.5</v>
      </c>
      <c r="I3082" s="18" t="n">
        <v>2</v>
      </c>
      <c r="J3082" s="19" t="n">
        <v>8.16</v>
      </c>
      <c r="K3082" s="19" t="n">
        <v>8.16</v>
      </c>
      <c r="L3082" s="19" t="n">
        <v>8.16</v>
      </c>
      <c r="M3082" s="19" t="n">
        <f aca="false">IF(J3082&gt;0,J3082,K3082)*E3082</f>
        <v>8.16</v>
      </c>
      <c r="N3082" s="20"/>
      <c r="O3082" s="21" t="str">
        <f aca="false">IF(R3082="","",ROUND(R3082*(1-Premissas!$B$4),4))</f>
        <v/>
      </c>
      <c r="P3082" s="22"/>
      <c r="Q3082" s="22"/>
      <c r="R3082" s="23"/>
      <c r="S3082" s="24"/>
      <c r="T3082" s="24"/>
      <c r="U3082" s="25"/>
      <c r="V3082" s="19" t="str">
        <f aca="false">IF(COUNT(N3082:Q3082)=0,"",MIN(N3082:Q3082))</f>
        <v/>
      </c>
      <c r="W3082" s="16" t="str">
        <f aca="false">IF(V3082="","",INDEX($N$4:$Q$4,MATCH(V3082,N3082:Q3082,0)))</f>
        <v/>
      </c>
      <c r="X3082" s="19" t="str">
        <f aca="false">IF(COUNT(N3082:Q3082)&lt;2,"",SMALL(N3082:Q3082,2))</f>
        <v/>
      </c>
      <c r="Y3082" s="26" t="str">
        <f aca="false">IF(OR(V3082="",M3082=0),"",V3082/M3082-1)</f>
        <v/>
      </c>
      <c r="Z3082" s="26" t="str">
        <f aca="false">IF(OR(V3082="",L3082=""),"",V3082/(L3082*E3082)-1)</f>
        <v/>
      </c>
      <c r="AA3082" s="16" t="str">
        <f aca="false">IF(V3082="","SEM OFERTA",IF(OR(Y3082&gt;Premissas!$B$11,Y3082&lt;Premissas!$B$12),"VERIFICAR - UNIDADE/EMBALAGEM",IF(Y3082&gt;Premissas!$B$6,"NÃO COMPRAR - REAJUSTE &gt;5%","COMPRAR")))</f>
        <v>SEM OFERTA</v>
      </c>
      <c r="AB3082" s="18" t="str">
        <f aca="false">IF(W3082="DIMEC",S3082,IF(W3082="MEDCENTRO",U3082,""))</f>
        <v/>
      </c>
      <c r="AC3082" s="18" t="n">
        <f aca="false">IF(AA3082&lt;&gt;"COMPRAR",0,IF(AB3082="",I3082,MIN(I3082,AB3082)))</f>
        <v>0</v>
      </c>
      <c r="AD3082" s="19" t="n">
        <f aca="false">IF(AC3082&gt;0,AC3082*V3082,0)</f>
        <v>0</v>
      </c>
      <c r="AE3082" s="19" t="n">
        <f aca="false">IF(AC3082&gt;0,(M3082-V3082)*AC3082,0)</f>
        <v>0</v>
      </c>
      <c r="AF3082" s="16" t="str">
        <f aca="false">IF(AA3082&lt;&gt;"COMPRAR","",IF(AB3082="",IF(X3082="","",IF(X3082-V3082&lt;0.01,"EMPATE TÉCNICO","")),IF(AB3082&lt;I3082,"ESTOQUE INSUFICIENTE",IF(X3082="","",IF(X3082-V3082&lt;0.01,"EMPATE TÉCNICO","")))))</f>
        <v/>
      </c>
      <c r="AG3082" s="16" t="s">
        <v>547</v>
      </c>
      <c r="AH3082" s="16" t="s">
        <v>528</v>
      </c>
    </row>
    <row r="3083" customFormat="false" ht="15" hidden="false" customHeight="false" outlineLevel="0" collapsed="false">
      <c r="A3083" s="16" t="s">
        <v>9584</v>
      </c>
      <c r="B3083" s="17" t="s">
        <v>9585</v>
      </c>
      <c r="C3083" s="16" t="s">
        <v>9586</v>
      </c>
      <c r="D3083" s="16" t="s">
        <v>1089</v>
      </c>
      <c r="E3083" s="18" t="n">
        <v>1</v>
      </c>
      <c r="F3083" s="16" t="s">
        <v>41</v>
      </c>
      <c r="G3083" s="18" t="n">
        <v>9</v>
      </c>
      <c r="H3083" s="16" t="n">
        <v>4.5</v>
      </c>
      <c r="I3083" s="18" t="n">
        <v>3</v>
      </c>
      <c r="J3083" s="19" t="n">
        <v>9.09</v>
      </c>
      <c r="K3083" s="19" t="n">
        <v>9.09</v>
      </c>
      <c r="L3083" s="19" t="n">
        <v>8.05</v>
      </c>
      <c r="M3083" s="19" t="n">
        <f aca="false">IF(J3083&gt;0,J3083,K3083)*E3083</f>
        <v>9.09</v>
      </c>
      <c r="N3083" s="20"/>
      <c r="O3083" s="21" t="str">
        <f aca="false">IF(R3083="","",ROUND(R3083*(1-Premissas!$B$4),4))</f>
        <v/>
      </c>
      <c r="P3083" s="22"/>
      <c r="Q3083" s="22"/>
      <c r="R3083" s="23"/>
      <c r="S3083" s="24"/>
      <c r="T3083" s="24"/>
      <c r="U3083" s="25"/>
      <c r="V3083" s="19" t="str">
        <f aca="false">IF(COUNT(N3083:Q3083)=0,"",MIN(N3083:Q3083))</f>
        <v/>
      </c>
      <c r="W3083" s="16" t="str">
        <f aca="false">IF(V3083="","",INDEX($N$4:$Q$4,MATCH(V3083,N3083:Q3083,0)))</f>
        <v/>
      </c>
      <c r="X3083" s="19" t="str">
        <f aca="false">IF(COUNT(N3083:Q3083)&lt;2,"",SMALL(N3083:Q3083,2))</f>
        <v/>
      </c>
      <c r="Y3083" s="26" t="str">
        <f aca="false">IF(OR(V3083="",M3083=0),"",V3083/M3083-1)</f>
        <v/>
      </c>
      <c r="Z3083" s="26" t="str">
        <f aca="false">IF(OR(V3083="",L3083=""),"",V3083/(L3083*E3083)-1)</f>
        <v/>
      </c>
      <c r="AA3083" s="16" t="str">
        <f aca="false">IF(V3083="","SEM OFERTA",IF(OR(Y3083&gt;Premissas!$B$11,Y3083&lt;Premissas!$B$12),"VERIFICAR - UNIDADE/EMBALAGEM",IF(Y3083&gt;Premissas!$B$6,"NÃO COMPRAR - REAJUSTE &gt;5%","COMPRAR")))</f>
        <v>SEM OFERTA</v>
      </c>
      <c r="AB3083" s="18" t="str">
        <f aca="false">IF(W3083="DIMEC",S3083,IF(W3083="MEDCENTRO",U3083,""))</f>
        <v/>
      </c>
      <c r="AC3083" s="18" t="n">
        <f aca="false">IF(AA3083&lt;&gt;"COMPRAR",0,IF(AB3083="",I3083,MIN(I3083,AB3083)))</f>
        <v>0</v>
      </c>
      <c r="AD3083" s="19" t="n">
        <f aca="false">IF(AC3083&gt;0,AC3083*V3083,0)</f>
        <v>0</v>
      </c>
      <c r="AE3083" s="19" t="n">
        <f aca="false">IF(AC3083&gt;0,(M3083-V3083)*AC3083,0)</f>
        <v>0</v>
      </c>
      <c r="AF3083" s="16" t="str">
        <f aca="false">IF(AA3083&lt;&gt;"COMPRAR","",IF(AB3083="",IF(X3083="","",IF(X3083-V3083&lt;0.01,"EMPATE TÉCNICO","")),IF(AB3083&lt;I3083,"ESTOQUE INSUFICIENTE",IF(X3083="","",IF(X3083-V3083&lt;0.01,"EMPATE TÉCNICO","")))))</f>
        <v/>
      </c>
      <c r="AG3083" s="16" t="s">
        <v>2415</v>
      </c>
      <c r="AH3083" s="16" t="s">
        <v>528</v>
      </c>
    </row>
    <row r="3084" customFormat="false" ht="15" hidden="false" customHeight="false" outlineLevel="0" collapsed="false">
      <c r="A3084" s="16" t="s">
        <v>9587</v>
      </c>
      <c r="B3084" s="17" t="s">
        <v>9588</v>
      </c>
      <c r="C3084" s="16" t="s">
        <v>9589</v>
      </c>
      <c r="D3084" s="16" t="s">
        <v>762</v>
      </c>
      <c r="E3084" s="18" t="n">
        <v>1</v>
      </c>
      <c r="F3084" s="16" t="s">
        <v>41</v>
      </c>
      <c r="G3084" s="18" t="n">
        <v>15</v>
      </c>
      <c r="H3084" s="16" t="n">
        <v>7.1</v>
      </c>
      <c r="I3084" s="18" t="n">
        <v>4</v>
      </c>
      <c r="J3084" s="19" t="n">
        <v>9.45</v>
      </c>
      <c r="K3084" s="19" t="n">
        <v>9.45</v>
      </c>
      <c r="L3084" s="19" t="n">
        <v>9.45</v>
      </c>
      <c r="M3084" s="19" t="n">
        <f aca="false">IF(J3084&gt;0,J3084,K3084)*E3084</f>
        <v>9.45</v>
      </c>
      <c r="N3084" s="20"/>
      <c r="O3084" s="21" t="str">
        <f aca="false">IF(R3084="","",ROUND(R3084*(1-Premissas!$B$4),4))</f>
        <v/>
      </c>
      <c r="P3084" s="22"/>
      <c r="Q3084" s="22"/>
      <c r="R3084" s="23"/>
      <c r="S3084" s="24"/>
      <c r="T3084" s="24"/>
      <c r="U3084" s="25"/>
      <c r="V3084" s="19" t="str">
        <f aca="false">IF(COUNT(N3084:Q3084)=0,"",MIN(N3084:Q3084))</f>
        <v/>
      </c>
      <c r="W3084" s="16" t="str">
        <f aca="false">IF(V3084="","",INDEX($N$4:$Q$4,MATCH(V3084,N3084:Q3084,0)))</f>
        <v/>
      </c>
      <c r="X3084" s="19" t="str">
        <f aca="false">IF(COUNT(N3084:Q3084)&lt;2,"",SMALL(N3084:Q3084,2))</f>
        <v/>
      </c>
      <c r="Y3084" s="26" t="str">
        <f aca="false">IF(OR(V3084="",M3084=0),"",V3084/M3084-1)</f>
        <v/>
      </c>
      <c r="Z3084" s="26" t="str">
        <f aca="false">IF(OR(V3084="",L3084=""),"",V3084/(L3084*E3084)-1)</f>
        <v/>
      </c>
      <c r="AA3084" s="16" t="str">
        <f aca="false">IF(V3084="","SEM OFERTA",IF(OR(Y3084&gt;Premissas!$B$11,Y3084&lt;Premissas!$B$12),"VERIFICAR - UNIDADE/EMBALAGEM",IF(Y3084&gt;Premissas!$B$6,"NÃO COMPRAR - REAJUSTE &gt;5%","COMPRAR")))</f>
        <v>SEM OFERTA</v>
      </c>
      <c r="AB3084" s="18" t="str">
        <f aca="false">IF(W3084="DIMEC",S3084,IF(W3084="MEDCENTRO",U3084,""))</f>
        <v/>
      </c>
      <c r="AC3084" s="18" t="n">
        <f aca="false">IF(AA3084&lt;&gt;"COMPRAR",0,IF(AB3084="",I3084,MIN(I3084,AB3084)))</f>
        <v>0</v>
      </c>
      <c r="AD3084" s="19" t="n">
        <f aca="false">IF(AC3084&gt;0,AC3084*V3084,0)</f>
        <v>0</v>
      </c>
      <c r="AE3084" s="19" t="n">
        <f aca="false">IF(AC3084&gt;0,(M3084-V3084)*AC3084,0)</f>
        <v>0</v>
      </c>
      <c r="AF3084" s="16" t="str">
        <f aca="false">IF(AA3084&lt;&gt;"COMPRAR","",IF(AB3084="",IF(X3084="","",IF(X3084-V3084&lt;0.01,"EMPATE TÉCNICO","")),IF(AB3084&lt;I3084,"ESTOQUE INSUFICIENTE",IF(X3084="","",IF(X3084-V3084&lt;0.01,"EMPATE TÉCNICO","")))))</f>
        <v/>
      </c>
      <c r="AG3084" s="16" t="s">
        <v>763</v>
      </c>
      <c r="AH3084" s="16" t="s">
        <v>528</v>
      </c>
    </row>
    <row r="3085" customFormat="false" ht="15" hidden="false" customHeight="false" outlineLevel="0" collapsed="false">
      <c r="A3085" s="16" t="s">
        <v>9590</v>
      </c>
      <c r="B3085" s="17" t="s">
        <v>9591</v>
      </c>
      <c r="C3085" s="16" t="s">
        <v>1477</v>
      </c>
      <c r="D3085" s="16" t="s">
        <v>762</v>
      </c>
      <c r="E3085" s="18" t="n">
        <v>1</v>
      </c>
      <c r="F3085" s="16" t="s">
        <v>41</v>
      </c>
      <c r="G3085" s="18" t="n">
        <v>8</v>
      </c>
      <c r="H3085" s="16" t="n">
        <v>4.3</v>
      </c>
      <c r="I3085" s="18" t="n">
        <v>4</v>
      </c>
      <c r="J3085" s="19" t="n">
        <v>26.28</v>
      </c>
      <c r="K3085" s="19" t="n">
        <v>26.28</v>
      </c>
      <c r="L3085" s="19" t="n">
        <v>26.28</v>
      </c>
      <c r="M3085" s="19" t="n">
        <f aca="false">IF(J3085&gt;0,J3085,K3085)*E3085</f>
        <v>26.28</v>
      </c>
      <c r="N3085" s="20"/>
      <c r="O3085" s="21" t="str">
        <f aca="false">IF(R3085="","",ROUND(R3085*(1-Premissas!$B$4),4))</f>
        <v/>
      </c>
      <c r="P3085" s="22"/>
      <c r="Q3085" s="22"/>
      <c r="R3085" s="23"/>
      <c r="S3085" s="24"/>
      <c r="T3085" s="24"/>
      <c r="U3085" s="25"/>
      <c r="V3085" s="19" t="str">
        <f aca="false">IF(COUNT(N3085:Q3085)=0,"",MIN(N3085:Q3085))</f>
        <v/>
      </c>
      <c r="W3085" s="16" t="str">
        <f aca="false">IF(V3085="","",INDEX($N$4:$Q$4,MATCH(V3085,N3085:Q3085,0)))</f>
        <v/>
      </c>
      <c r="X3085" s="19" t="str">
        <f aca="false">IF(COUNT(N3085:Q3085)&lt;2,"",SMALL(N3085:Q3085,2))</f>
        <v/>
      </c>
      <c r="Y3085" s="26" t="str">
        <f aca="false">IF(OR(V3085="",M3085=0),"",V3085/M3085-1)</f>
        <v/>
      </c>
      <c r="Z3085" s="26" t="str">
        <f aca="false">IF(OR(V3085="",L3085=""),"",V3085/(L3085*E3085)-1)</f>
        <v/>
      </c>
      <c r="AA3085" s="16" t="str">
        <f aca="false">IF(V3085="","SEM OFERTA",IF(OR(Y3085&gt;Premissas!$B$11,Y3085&lt;Premissas!$B$12),"VERIFICAR - UNIDADE/EMBALAGEM",IF(Y3085&gt;Premissas!$B$6,"NÃO COMPRAR - REAJUSTE &gt;5%","COMPRAR")))</f>
        <v>SEM OFERTA</v>
      </c>
      <c r="AB3085" s="18" t="str">
        <f aca="false">IF(W3085="DIMEC",S3085,IF(W3085="MEDCENTRO",U3085,""))</f>
        <v/>
      </c>
      <c r="AC3085" s="18" t="n">
        <f aca="false">IF(AA3085&lt;&gt;"COMPRAR",0,IF(AB3085="",I3085,MIN(I3085,AB3085)))</f>
        <v>0</v>
      </c>
      <c r="AD3085" s="19" t="n">
        <f aca="false">IF(AC3085&gt;0,AC3085*V3085,0)</f>
        <v>0</v>
      </c>
      <c r="AE3085" s="19" t="n">
        <f aca="false">IF(AC3085&gt;0,(M3085-V3085)*AC3085,0)</f>
        <v>0</v>
      </c>
      <c r="AF3085" s="16" t="str">
        <f aca="false">IF(AA3085&lt;&gt;"COMPRAR","",IF(AB3085="",IF(X3085="","",IF(X3085-V3085&lt;0.01,"EMPATE TÉCNICO","")),IF(AB3085&lt;I3085,"ESTOQUE INSUFICIENTE",IF(X3085="","",IF(X3085-V3085&lt;0.01,"EMPATE TÉCNICO","")))))</f>
        <v/>
      </c>
      <c r="AG3085" s="16" t="s">
        <v>763</v>
      </c>
      <c r="AH3085" s="16" t="s">
        <v>528</v>
      </c>
    </row>
    <row r="3086" customFormat="false" ht="15" hidden="false" customHeight="false" outlineLevel="0" collapsed="false">
      <c r="A3086" s="16" t="s">
        <v>9592</v>
      </c>
      <c r="B3086" s="17" t="s">
        <v>9593</v>
      </c>
      <c r="C3086" s="16" t="s">
        <v>9594</v>
      </c>
      <c r="D3086" s="16" t="s">
        <v>563</v>
      </c>
      <c r="E3086" s="18" t="n">
        <v>1</v>
      </c>
      <c r="F3086" s="16" t="s">
        <v>42</v>
      </c>
      <c r="G3086" s="18" t="n">
        <v>4</v>
      </c>
      <c r="H3086" s="16" t="n">
        <v>7.5</v>
      </c>
      <c r="I3086" s="18" t="n">
        <v>16</v>
      </c>
      <c r="J3086" s="19" t="n">
        <v>3.89</v>
      </c>
      <c r="K3086" s="19" t="n">
        <v>3.89</v>
      </c>
      <c r="L3086" s="19" t="n">
        <v>3.89</v>
      </c>
      <c r="M3086" s="19" t="n">
        <f aca="false">IF(J3086&gt;0,J3086,K3086)*E3086</f>
        <v>3.89</v>
      </c>
      <c r="N3086" s="20"/>
      <c r="O3086" s="21" t="str">
        <f aca="false">IF(R3086="","",ROUND(R3086*(1-Premissas!$B$4),4))</f>
        <v/>
      </c>
      <c r="P3086" s="22"/>
      <c r="Q3086" s="22"/>
      <c r="R3086" s="23"/>
      <c r="S3086" s="24"/>
      <c r="T3086" s="24"/>
      <c r="U3086" s="25"/>
      <c r="V3086" s="19" t="str">
        <f aca="false">IF(COUNT(N3086:Q3086)=0,"",MIN(N3086:Q3086))</f>
        <v/>
      </c>
      <c r="W3086" s="16" t="str">
        <f aca="false">IF(V3086="","",INDEX($N$4:$Q$4,MATCH(V3086,N3086:Q3086,0)))</f>
        <v/>
      </c>
      <c r="X3086" s="19" t="str">
        <f aca="false">IF(COUNT(N3086:Q3086)&lt;2,"",SMALL(N3086:Q3086,2))</f>
        <v/>
      </c>
      <c r="Y3086" s="26" t="str">
        <f aca="false">IF(OR(V3086="",M3086=0),"",V3086/M3086-1)</f>
        <v/>
      </c>
      <c r="Z3086" s="26" t="str">
        <f aca="false">IF(OR(V3086="",L3086=""),"",V3086/(L3086*E3086)-1)</f>
        <v/>
      </c>
      <c r="AA3086" s="16" t="str">
        <f aca="false">IF(V3086="","SEM OFERTA",IF(OR(Y3086&gt;Premissas!$B$11,Y3086&lt;Premissas!$B$12),"VERIFICAR - UNIDADE/EMBALAGEM",IF(Y3086&gt;Premissas!$B$6,"NÃO COMPRAR - REAJUSTE &gt;5%","COMPRAR")))</f>
        <v>SEM OFERTA</v>
      </c>
      <c r="AB3086" s="18" t="str">
        <f aca="false">IF(W3086="DIMEC",S3086,IF(W3086="MEDCENTRO",U3086,""))</f>
        <v/>
      </c>
      <c r="AC3086" s="18" t="n">
        <f aca="false">IF(AA3086&lt;&gt;"COMPRAR",0,IF(AB3086="",I3086,MIN(I3086,AB3086)))</f>
        <v>0</v>
      </c>
      <c r="AD3086" s="19" t="n">
        <f aca="false">IF(AC3086&gt;0,AC3086*V3086,0)</f>
        <v>0</v>
      </c>
      <c r="AE3086" s="19" t="n">
        <f aca="false">IF(AC3086&gt;0,(M3086-V3086)*AC3086,0)</f>
        <v>0</v>
      </c>
      <c r="AF3086" s="16" t="str">
        <f aca="false">IF(AA3086&lt;&gt;"COMPRAR","",IF(AB3086="",IF(X3086="","",IF(X3086-V3086&lt;0.01,"EMPATE TÉCNICO","")),IF(AB3086&lt;I3086,"ESTOQUE INSUFICIENTE",IF(X3086="","",IF(X3086-V3086&lt;0.01,"EMPATE TÉCNICO","")))))</f>
        <v/>
      </c>
      <c r="AG3086" s="16" t="s">
        <v>564</v>
      </c>
      <c r="AH3086" s="16" t="s">
        <v>528</v>
      </c>
    </row>
    <row r="3087" customFormat="false" ht="15" hidden="false" customHeight="false" outlineLevel="0" collapsed="false">
      <c r="A3087" s="16" t="s">
        <v>9595</v>
      </c>
      <c r="B3087" s="17" t="s">
        <v>9596</v>
      </c>
      <c r="C3087" s="16" t="s">
        <v>9597</v>
      </c>
      <c r="D3087" s="16" t="s">
        <v>287</v>
      </c>
      <c r="E3087" s="18" t="n">
        <v>1</v>
      </c>
      <c r="F3087" s="16" t="s">
        <v>43</v>
      </c>
      <c r="G3087" s="18" t="n">
        <v>0</v>
      </c>
      <c r="H3087" s="16" t="n">
        <v>0.5</v>
      </c>
      <c r="I3087" s="18" t="n">
        <v>2</v>
      </c>
      <c r="J3087" s="19" t="n">
        <v>5.71</v>
      </c>
      <c r="K3087" s="19" t="n">
        <v>5.71</v>
      </c>
      <c r="L3087" s="19" t="n">
        <v>5.71</v>
      </c>
      <c r="M3087" s="19" t="n">
        <f aca="false">IF(J3087&gt;0,J3087,K3087)*E3087</f>
        <v>5.71</v>
      </c>
      <c r="N3087" s="20"/>
      <c r="O3087" s="21" t="str">
        <f aca="false">IF(R3087="","",ROUND(R3087*(1-Premissas!$B$4),4))</f>
        <v/>
      </c>
      <c r="P3087" s="22"/>
      <c r="Q3087" s="22"/>
      <c r="R3087" s="23"/>
      <c r="S3087" s="24"/>
      <c r="T3087" s="24"/>
      <c r="U3087" s="25"/>
      <c r="V3087" s="19" t="str">
        <f aca="false">IF(COUNT(N3087:Q3087)=0,"",MIN(N3087:Q3087))</f>
        <v/>
      </c>
      <c r="W3087" s="16" t="str">
        <f aca="false">IF(V3087="","",INDEX($N$4:$Q$4,MATCH(V3087,N3087:Q3087,0)))</f>
        <v/>
      </c>
      <c r="X3087" s="19" t="str">
        <f aca="false">IF(COUNT(N3087:Q3087)&lt;2,"",SMALL(N3087:Q3087,2))</f>
        <v/>
      </c>
      <c r="Y3087" s="26" t="str">
        <f aca="false">IF(OR(V3087="",M3087=0),"",V3087/M3087-1)</f>
        <v/>
      </c>
      <c r="Z3087" s="26" t="str">
        <f aca="false">IF(OR(V3087="",L3087=""),"",V3087/(L3087*E3087)-1)</f>
        <v/>
      </c>
      <c r="AA3087" s="16" t="str">
        <f aca="false">IF(V3087="","SEM OFERTA",IF(OR(Y3087&gt;Premissas!$B$11,Y3087&lt;Premissas!$B$12),"VERIFICAR - UNIDADE/EMBALAGEM",IF(Y3087&gt;Premissas!$B$6,"NÃO COMPRAR - REAJUSTE &gt;5%","COMPRAR")))</f>
        <v>SEM OFERTA</v>
      </c>
      <c r="AB3087" s="18" t="str">
        <f aca="false">IF(W3087="DIMEC",S3087,IF(W3087="MEDCENTRO",U3087,""))</f>
        <v/>
      </c>
      <c r="AC3087" s="18" t="n">
        <f aca="false">IF(AA3087&lt;&gt;"COMPRAR",0,IF(AB3087="",I3087,MIN(I3087,AB3087)))</f>
        <v>0</v>
      </c>
      <c r="AD3087" s="19" t="n">
        <f aca="false">IF(AC3087&gt;0,AC3087*V3087,0)</f>
        <v>0</v>
      </c>
      <c r="AE3087" s="19" t="n">
        <f aca="false">IF(AC3087&gt;0,(M3087-V3087)*AC3087,0)</f>
        <v>0</v>
      </c>
      <c r="AF3087" s="16" t="str">
        <f aca="false">IF(AA3087&lt;&gt;"COMPRAR","",IF(AB3087="",IF(X3087="","",IF(X3087-V3087&lt;0.01,"EMPATE TÉCNICO","")),IF(AB3087&lt;I3087,"ESTOQUE INSUFICIENTE",IF(X3087="","",IF(X3087-V3087&lt;0.01,"EMPATE TÉCNICO","")))))</f>
        <v/>
      </c>
      <c r="AG3087" s="16" t="s">
        <v>139</v>
      </c>
      <c r="AH3087" s="16" t="s">
        <v>528</v>
      </c>
    </row>
    <row r="3088" customFormat="false" ht="15" hidden="false" customHeight="false" outlineLevel="0" collapsed="false">
      <c r="A3088" s="16" t="s">
        <v>9598</v>
      </c>
      <c r="B3088" s="17" t="s">
        <v>9599</v>
      </c>
      <c r="C3088" s="16" t="s">
        <v>9600</v>
      </c>
      <c r="D3088" s="16" t="s">
        <v>546</v>
      </c>
      <c r="E3088" s="18" t="n">
        <v>1</v>
      </c>
      <c r="F3088" s="16" t="s">
        <v>43</v>
      </c>
      <c r="G3088" s="18" t="n">
        <v>0</v>
      </c>
      <c r="H3088" s="16" t="n">
        <v>1.9</v>
      </c>
      <c r="I3088" s="18" t="n">
        <v>5</v>
      </c>
      <c r="J3088" s="19" t="n">
        <v>5.59</v>
      </c>
      <c r="K3088" s="19" t="n">
        <v>5.59</v>
      </c>
      <c r="L3088" s="19" t="n">
        <v>3.3506</v>
      </c>
      <c r="M3088" s="19" t="n">
        <f aca="false">IF(J3088&gt;0,J3088,K3088)*E3088</f>
        <v>5.59</v>
      </c>
      <c r="N3088" s="20"/>
      <c r="O3088" s="21" t="str">
        <f aca="false">IF(R3088="","",ROUND(R3088*(1-Premissas!$B$4),4))</f>
        <v/>
      </c>
      <c r="P3088" s="22"/>
      <c r="Q3088" s="22"/>
      <c r="R3088" s="23"/>
      <c r="S3088" s="24"/>
      <c r="T3088" s="24"/>
      <c r="U3088" s="25"/>
      <c r="V3088" s="19" t="str">
        <f aca="false">IF(COUNT(N3088:Q3088)=0,"",MIN(N3088:Q3088))</f>
        <v/>
      </c>
      <c r="W3088" s="16" t="str">
        <f aca="false">IF(V3088="","",INDEX($N$4:$Q$4,MATCH(V3088,N3088:Q3088,0)))</f>
        <v/>
      </c>
      <c r="X3088" s="19" t="str">
        <f aca="false">IF(COUNT(N3088:Q3088)&lt;2,"",SMALL(N3088:Q3088,2))</f>
        <v/>
      </c>
      <c r="Y3088" s="26" t="str">
        <f aca="false">IF(OR(V3088="",M3088=0),"",V3088/M3088-1)</f>
        <v/>
      </c>
      <c r="Z3088" s="26" t="str">
        <f aca="false">IF(OR(V3088="",L3088=""),"",V3088/(L3088*E3088)-1)</f>
        <v/>
      </c>
      <c r="AA3088" s="16" t="str">
        <f aca="false">IF(V3088="","SEM OFERTA",IF(OR(Y3088&gt;Premissas!$B$11,Y3088&lt;Premissas!$B$12),"VERIFICAR - UNIDADE/EMBALAGEM",IF(Y3088&gt;Premissas!$B$6,"NÃO COMPRAR - REAJUSTE &gt;5%","COMPRAR")))</f>
        <v>SEM OFERTA</v>
      </c>
      <c r="AB3088" s="18" t="str">
        <f aca="false">IF(W3088="DIMEC",S3088,IF(W3088="MEDCENTRO",U3088,""))</f>
        <v/>
      </c>
      <c r="AC3088" s="18" t="n">
        <f aca="false">IF(AA3088&lt;&gt;"COMPRAR",0,IF(AB3088="",I3088,MIN(I3088,AB3088)))</f>
        <v>0</v>
      </c>
      <c r="AD3088" s="19" t="n">
        <f aca="false">IF(AC3088&gt;0,AC3088*V3088,0)</f>
        <v>0</v>
      </c>
      <c r="AE3088" s="19" t="n">
        <f aca="false">IF(AC3088&gt;0,(M3088-V3088)*AC3088,0)</f>
        <v>0</v>
      </c>
      <c r="AF3088" s="16" t="str">
        <f aca="false">IF(AA3088&lt;&gt;"COMPRAR","",IF(AB3088="",IF(X3088="","",IF(X3088-V3088&lt;0.01,"EMPATE TÉCNICO","")),IF(AB3088&lt;I3088,"ESTOQUE INSUFICIENTE",IF(X3088="","",IF(X3088-V3088&lt;0.01,"EMPATE TÉCNICO","")))))</f>
        <v/>
      </c>
      <c r="AG3088" s="16" t="s">
        <v>520</v>
      </c>
      <c r="AH3088" s="16" t="s">
        <v>528</v>
      </c>
    </row>
    <row r="3089" customFormat="false" ht="15" hidden="false" customHeight="false" outlineLevel="0" collapsed="false">
      <c r="A3089" s="16" t="s">
        <v>9601</v>
      </c>
      <c r="B3089" s="17" t="s">
        <v>9602</v>
      </c>
      <c r="C3089" s="16" t="s">
        <v>9603</v>
      </c>
      <c r="D3089" s="16" t="s">
        <v>546</v>
      </c>
      <c r="E3089" s="18" t="n">
        <v>1</v>
      </c>
      <c r="F3089" s="16" t="s">
        <v>43</v>
      </c>
      <c r="G3089" s="18" t="n">
        <v>0</v>
      </c>
      <c r="H3089" s="16" t="n">
        <v>0.2</v>
      </c>
      <c r="I3089" s="18" t="n">
        <v>1</v>
      </c>
      <c r="J3089" s="19" t="n">
        <v>35.43</v>
      </c>
      <c r="K3089" s="19" t="n">
        <v>35.43</v>
      </c>
      <c r="L3089" s="19" t="n">
        <v>35.43</v>
      </c>
      <c r="M3089" s="19" t="n">
        <f aca="false">IF(J3089&gt;0,J3089,K3089)*E3089</f>
        <v>35.43</v>
      </c>
      <c r="N3089" s="20"/>
      <c r="O3089" s="21" t="str">
        <f aca="false">IF(R3089="","",ROUND(R3089*(1-Premissas!$B$4),4))</f>
        <v/>
      </c>
      <c r="P3089" s="22"/>
      <c r="Q3089" s="22"/>
      <c r="R3089" s="23"/>
      <c r="S3089" s="24"/>
      <c r="T3089" s="24"/>
      <c r="U3089" s="25"/>
      <c r="V3089" s="19" t="str">
        <f aca="false">IF(COUNT(N3089:Q3089)=0,"",MIN(N3089:Q3089))</f>
        <v/>
      </c>
      <c r="W3089" s="16" t="str">
        <f aca="false">IF(V3089="","",INDEX($N$4:$Q$4,MATCH(V3089,N3089:Q3089,0)))</f>
        <v/>
      </c>
      <c r="X3089" s="19" t="str">
        <f aca="false">IF(COUNT(N3089:Q3089)&lt;2,"",SMALL(N3089:Q3089,2))</f>
        <v/>
      </c>
      <c r="Y3089" s="26" t="str">
        <f aca="false">IF(OR(V3089="",M3089=0),"",V3089/M3089-1)</f>
        <v/>
      </c>
      <c r="Z3089" s="26" t="str">
        <f aca="false">IF(OR(V3089="",L3089=""),"",V3089/(L3089*E3089)-1)</f>
        <v/>
      </c>
      <c r="AA3089" s="16" t="str">
        <f aca="false">IF(V3089="","SEM OFERTA",IF(OR(Y3089&gt;Premissas!$B$11,Y3089&lt;Premissas!$B$12),"VERIFICAR - UNIDADE/EMBALAGEM",IF(Y3089&gt;Premissas!$B$6,"NÃO COMPRAR - REAJUSTE &gt;5%","COMPRAR")))</f>
        <v>SEM OFERTA</v>
      </c>
      <c r="AB3089" s="18" t="str">
        <f aca="false">IF(W3089="DIMEC",S3089,IF(W3089="MEDCENTRO",U3089,""))</f>
        <v/>
      </c>
      <c r="AC3089" s="18" t="n">
        <f aca="false">IF(AA3089&lt;&gt;"COMPRAR",0,IF(AB3089="",I3089,MIN(I3089,AB3089)))</f>
        <v>0</v>
      </c>
      <c r="AD3089" s="19" t="n">
        <f aca="false">IF(AC3089&gt;0,AC3089*V3089,0)</f>
        <v>0</v>
      </c>
      <c r="AE3089" s="19" t="n">
        <f aca="false">IF(AC3089&gt;0,(M3089-V3089)*AC3089,0)</f>
        <v>0</v>
      </c>
      <c r="AF3089" s="16" t="str">
        <f aca="false">IF(AA3089&lt;&gt;"COMPRAR","",IF(AB3089="",IF(X3089="","",IF(X3089-V3089&lt;0.01,"EMPATE TÉCNICO","")),IF(AB3089&lt;I3089,"ESTOQUE INSUFICIENTE",IF(X3089="","",IF(X3089-V3089&lt;0.01,"EMPATE TÉCNICO","")))))</f>
        <v/>
      </c>
      <c r="AG3089" s="16" t="s">
        <v>520</v>
      </c>
      <c r="AH3089" s="16" t="s">
        <v>528</v>
      </c>
    </row>
    <row r="3090" customFormat="false" ht="15" hidden="false" customHeight="false" outlineLevel="0" collapsed="false">
      <c r="A3090" s="16" t="s">
        <v>9604</v>
      </c>
      <c r="B3090" s="17" t="s">
        <v>9605</v>
      </c>
      <c r="C3090" s="16" t="s">
        <v>9606</v>
      </c>
      <c r="D3090" s="16" t="s">
        <v>481</v>
      </c>
      <c r="E3090" s="18" t="n">
        <v>1</v>
      </c>
      <c r="F3090" s="16" t="s">
        <v>43</v>
      </c>
      <c r="G3090" s="18" t="n">
        <v>0</v>
      </c>
      <c r="H3090" s="16" t="n">
        <v>0.2</v>
      </c>
      <c r="I3090" s="18" t="n">
        <v>1</v>
      </c>
      <c r="J3090" s="19" t="n">
        <v>5.1</v>
      </c>
      <c r="K3090" s="19" t="n">
        <v>5.1</v>
      </c>
      <c r="L3090" s="19" t="n">
        <v>4.98</v>
      </c>
      <c r="M3090" s="19" t="n">
        <f aca="false">IF(J3090&gt;0,J3090,K3090)*E3090</f>
        <v>5.1</v>
      </c>
      <c r="N3090" s="20"/>
      <c r="O3090" s="21" t="str">
        <f aca="false">IF(R3090="","",ROUND(R3090*(1-Premissas!$B$4),4))</f>
        <v/>
      </c>
      <c r="P3090" s="22"/>
      <c r="Q3090" s="22"/>
      <c r="R3090" s="23"/>
      <c r="S3090" s="24"/>
      <c r="T3090" s="24"/>
      <c r="U3090" s="25"/>
      <c r="V3090" s="19" t="str">
        <f aca="false">IF(COUNT(N3090:Q3090)=0,"",MIN(N3090:Q3090))</f>
        <v/>
      </c>
      <c r="W3090" s="16" t="str">
        <f aca="false">IF(V3090="","",INDEX($N$4:$Q$4,MATCH(V3090,N3090:Q3090,0)))</f>
        <v/>
      </c>
      <c r="X3090" s="19" t="str">
        <f aca="false">IF(COUNT(N3090:Q3090)&lt;2,"",SMALL(N3090:Q3090,2))</f>
        <v/>
      </c>
      <c r="Y3090" s="26" t="str">
        <f aca="false">IF(OR(V3090="",M3090=0),"",V3090/M3090-1)</f>
        <v/>
      </c>
      <c r="Z3090" s="26" t="str">
        <f aca="false">IF(OR(V3090="",L3090=""),"",V3090/(L3090*E3090)-1)</f>
        <v/>
      </c>
      <c r="AA3090" s="16" t="str">
        <f aca="false">IF(V3090="","SEM OFERTA",IF(OR(Y3090&gt;Premissas!$B$11,Y3090&lt;Premissas!$B$12),"VERIFICAR - UNIDADE/EMBALAGEM",IF(Y3090&gt;Premissas!$B$6,"NÃO COMPRAR - REAJUSTE &gt;5%","COMPRAR")))</f>
        <v>SEM OFERTA</v>
      </c>
      <c r="AB3090" s="18" t="str">
        <f aca="false">IF(W3090="DIMEC",S3090,IF(W3090="MEDCENTRO",U3090,""))</f>
        <v/>
      </c>
      <c r="AC3090" s="18" t="n">
        <f aca="false">IF(AA3090&lt;&gt;"COMPRAR",0,IF(AB3090="",I3090,MIN(I3090,AB3090)))</f>
        <v>0</v>
      </c>
      <c r="AD3090" s="19" t="n">
        <f aca="false">IF(AC3090&gt;0,AC3090*V3090,0)</f>
        <v>0</v>
      </c>
      <c r="AE3090" s="19" t="n">
        <f aca="false">IF(AC3090&gt;0,(M3090-V3090)*AC3090,0)</f>
        <v>0</v>
      </c>
      <c r="AF3090" s="16" t="str">
        <f aca="false">IF(AA3090&lt;&gt;"COMPRAR","",IF(AB3090="",IF(X3090="","",IF(X3090-V3090&lt;0.01,"EMPATE TÉCNICO","")),IF(AB3090&lt;I3090,"ESTOQUE INSUFICIENTE",IF(X3090="","",IF(X3090-V3090&lt;0.01,"EMPATE TÉCNICO","")))))</f>
        <v/>
      </c>
      <c r="AG3090" s="16" t="s">
        <v>888</v>
      </c>
      <c r="AH3090" s="16" t="s">
        <v>528</v>
      </c>
    </row>
    <row r="3091" customFormat="false" ht="15" hidden="false" customHeight="false" outlineLevel="0" collapsed="false">
      <c r="A3091" s="16" t="s">
        <v>9607</v>
      </c>
      <c r="B3091" s="17" t="s">
        <v>9608</v>
      </c>
      <c r="C3091" s="16" t="s">
        <v>9609</v>
      </c>
      <c r="D3091" s="16" t="s">
        <v>417</v>
      </c>
      <c r="E3091" s="18" t="n">
        <v>1</v>
      </c>
      <c r="F3091" s="16" t="s">
        <v>42</v>
      </c>
      <c r="G3091" s="18" t="n">
        <v>4</v>
      </c>
      <c r="H3091" s="16" t="n">
        <v>2.7</v>
      </c>
      <c r="I3091" s="18" t="n">
        <v>3</v>
      </c>
      <c r="J3091" s="19" t="n">
        <v>8.5</v>
      </c>
      <c r="K3091" s="19" t="n">
        <v>8.5</v>
      </c>
      <c r="L3091" s="19" t="n">
        <v>8.5</v>
      </c>
      <c r="M3091" s="19" t="n">
        <f aca="false">IF(J3091&gt;0,J3091,K3091)*E3091</f>
        <v>8.5</v>
      </c>
      <c r="N3091" s="20"/>
      <c r="O3091" s="21" t="str">
        <f aca="false">IF(R3091="","",ROUND(R3091*(1-Premissas!$B$4),4))</f>
        <v/>
      </c>
      <c r="P3091" s="22"/>
      <c r="Q3091" s="22"/>
      <c r="R3091" s="23"/>
      <c r="S3091" s="24"/>
      <c r="T3091" s="24"/>
      <c r="U3091" s="25"/>
      <c r="V3091" s="19" t="str">
        <f aca="false">IF(COUNT(N3091:Q3091)=0,"",MIN(N3091:Q3091))</f>
        <v/>
      </c>
      <c r="W3091" s="16" t="str">
        <f aca="false">IF(V3091="","",INDEX($N$4:$Q$4,MATCH(V3091,N3091:Q3091,0)))</f>
        <v/>
      </c>
      <c r="X3091" s="19" t="str">
        <f aca="false">IF(COUNT(N3091:Q3091)&lt;2,"",SMALL(N3091:Q3091,2))</f>
        <v/>
      </c>
      <c r="Y3091" s="26" t="str">
        <f aca="false">IF(OR(V3091="",M3091=0),"",V3091/M3091-1)</f>
        <v/>
      </c>
      <c r="Z3091" s="26" t="str">
        <f aca="false">IF(OR(V3091="",L3091=""),"",V3091/(L3091*E3091)-1)</f>
        <v/>
      </c>
      <c r="AA3091" s="16" t="str">
        <f aca="false">IF(V3091="","SEM OFERTA",IF(OR(Y3091&gt;Premissas!$B$11,Y3091&lt;Premissas!$B$12),"VERIFICAR - UNIDADE/EMBALAGEM",IF(Y3091&gt;Premissas!$B$6,"NÃO COMPRAR - REAJUSTE &gt;5%","COMPRAR")))</f>
        <v>SEM OFERTA</v>
      </c>
      <c r="AB3091" s="18" t="str">
        <f aca="false">IF(W3091="DIMEC",S3091,IF(W3091="MEDCENTRO",U3091,""))</f>
        <v/>
      </c>
      <c r="AC3091" s="18" t="n">
        <f aca="false">IF(AA3091&lt;&gt;"COMPRAR",0,IF(AB3091="",I3091,MIN(I3091,AB3091)))</f>
        <v>0</v>
      </c>
      <c r="AD3091" s="19" t="n">
        <f aca="false">IF(AC3091&gt;0,AC3091*V3091,0)</f>
        <v>0</v>
      </c>
      <c r="AE3091" s="19" t="n">
        <f aca="false">IF(AC3091&gt;0,(M3091-V3091)*AC3091,0)</f>
        <v>0</v>
      </c>
      <c r="AF3091" s="16" t="str">
        <f aca="false">IF(AA3091&lt;&gt;"COMPRAR","",IF(AB3091="",IF(X3091="","",IF(X3091-V3091&lt;0.01,"EMPATE TÉCNICO","")),IF(AB3091&lt;I3091,"ESTOQUE INSUFICIENTE",IF(X3091="","",IF(X3091-V3091&lt;0.01,"EMPATE TÉCNICO","")))))</f>
        <v/>
      </c>
      <c r="AG3091" s="16" t="s">
        <v>418</v>
      </c>
      <c r="AH3091" s="16" t="s">
        <v>528</v>
      </c>
    </row>
    <row r="3092" customFormat="false" ht="15" hidden="false" customHeight="false" outlineLevel="0" collapsed="false">
      <c r="A3092" s="16" t="s">
        <v>9610</v>
      </c>
      <c r="B3092" s="17" t="s">
        <v>9611</v>
      </c>
      <c r="C3092" s="16" t="s">
        <v>9612</v>
      </c>
      <c r="D3092" s="16" t="s">
        <v>982</v>
      </c>
      <c r="E3092" s="18" t="n">
        <v>1</v>
      </c>
      <c r="F3092" s="16" t="s">
        <v>43</v>
      </c>
      <c r="G3092" s="18" t="n">
        <v>0</v>
      </c>
      <c r="H3092" s="16" t="n">
        <v>0.6</v>
      </c>
      <c r="I3092" s="18" t="n">
        <v>2</v>
      </c>
      <c r="J3092" s="19" t="n">
        <v>25.99</v>
      </c>
      <c r="K3092" s="19" t="n">
        <v>25.99</v>
      </c>
      <c r="L3092" s="19" t="n">
        <v>25.99</v>
      </c>
      <c r="M3092" s="19" t="n">
        <f aca="false">IF(J3092&gt;0,J3092,K3092)*E3092</f>
        <v>25.99</v>
      </c>
      <c r="N3092" s="20"/>
      <c r="O3092" s="21" t="str">
        <f aca="false">IF(R3092="","",ROUND(R3092*(1-Premissas!$B$4),4))</f>
        <v/>
      </c>
      <c r="P3092" s="22"/>
      <c r="Q3092" s="22"/>
      <c r="R3092" s="23"/>
      <c r="S3092" s="24"/>
      <c r="T3092" s="24"/>
      <c r="U3092" s="25"/>
      <c r="V3092" s="19" t="str">
        <f aca="false">IF(COUNT(N3092:Q3092)=0,"",MIN(N3092:Q3092))</f>
        <v/>
      </c>
      <c r="W3092" s="16" t="str">
        <f aca="false">IF(V3092="","",INDEX($N$4:$Q$4,MATCH(V3092,N3092:Q3092,0)))</f>
        <v/>
      </c>
      <c r="X3092" s="19" t="str">
        <f aca="false">IF(COUNT(N3092:Q3092)&lt;2,"",SMALL(N3092:Q3092,2))</f>
        <v/>
      </c>
      <c r="Y3092" s="26" t="str">
        <f aca="false">IF(OR(V3092="",M3092=0),"",V3092/M3092-1)</f>
        <v/>
      </c>
      <c r="Z3092" s="26" t="str">
        <f aca="false">IF(OR(V3092="",L3092=""),"",V3092/(L3092*E3092)-1)</f>
        <v/>
      </c>
      <c r="AA3092" s="16" t="str">
        <f aca="false">IF(V3092="","SEM OFERTA",IF(OR(Y3092&gt;Premissas!$B$11,Y3092&lt;Premissas!$B$12),"VERIFICAR - UNIDADE/EMBALAGEM",IF(Y3092&gt;Premissas!$B$6,"NÃO COMPRAR - REAJUSTE &gt;5%","COMPRAR")))</f>
        <v>SEM OFERTA</v>
      </c>
      <c r="AB3092" s="18" t="str">
        <f aca="false">IF(W3092="DIMEC",S3092,IF(W3092="MEDCENTRO",U3092,""))</f>
        <v/>
      </c>
      <c r="AC3092" s="18" t="n">
        <f aca="false">IF(AA3092&lt;&gt;"COMPRAR",0,IF(AB3092="",I3092,MIN(I3092,AB3092)))</f>
        <v>0</v>
      </c>
      <c r="AD3092" s="19" t="n">
        <f aca="false">IF(AC3092&gt;0,AC3092*V3092,0)</f>
        <v>0</v>
      </c>
      <c r="AE3092" s="19" t="n">
        <f aca="false">IF(AC3092&gt;0,(M3092-V3092)*AC3092,0)</f>
        <v>0</v>
      </c>
      <c r="AF3092" s="16" t="str">
        <f aca="false">IF(AA3092&lt;&gt;"COMPRAR","",IF(AB3092="",IF(X3092="","",IF(X3092-V3092&lt;0.01,"EMPATE TÉCNICO","")),IF(AB3092&lt;I3092,"ESTOQUE INSUFICIENTE",IF(X3092="","",IF(X3092-V3092&lt;0.01,"EMPATE TÉCNICO","")))))</f>
        <v/>
      </c>
      <c r="AG3092" s="16" t="s">
        <v>490</v>
      </c>
      <c r="AH3092" s="16" t="s">
        <v>528</v>
      </c>
    </row>
    <row r="3093" customFormat="false" ht="15" hidden="false" customHeight="false" outlineLevel="0" collapsed="false">
      <c r="A3093" s="16" t="s">
        <v>9613</v>
      </c>
      <c r="B3093" s="17" t="s">
        <v>9614</v>
      </c>
      <c r="C3093" s="16" t="s">
        <v>9615</v>
      </c>
      <c r="D3093" s="16" t="s">
        <v>546</v>
      </c>
      <c r="E3093" s="18" t="n">
        <v>1</v>
      </c>
      <c r="F3093" s="16" t="s">
        <v>41</v>
      </c>
      <c r="G3093" s="18" t="n">
        <v>11</v>
      </c>
      <c r="H3093" s="16" t="n">
        <v>4.3</v>
      </c>
      <c r="I3093" s="18" t="n">
        <v>1</v>
      </c>
      <c r="J3093" s="19" t="n">
        <v>20.15</v>
      </c>
      <c r="K3093" s="19" t="n">
        <v>20.15</v>
      </c>
      <c r="L3093" s="19" t="n">
        <v>16.25</v>
      </c>
      <c r="M3093" s="19" t="n">
        <f aca="false">IF(J3093&gt;0,J3093,K3093)*E3093</f>
        <v>20.15</v>
      </c>
      <c r="N3093" s="20"/>
      <c r="O3093" s="21" t="str">
        <f aca="false">IF(R3093="","",ROUND(R3093*(1-Premissas!$B$4),4))</f>
        <v/>
      </c>
      <c r="P3093" s="22"/>
      <c r="Q3093" s="22"/>
      <c r="R3093" s="23"/>
      <c r="S3093" s="24"/>
      <c r="T3093" s="24"/>
      <c r="U3093" s="25"/>
      <c r="V3093" s="19" t="str">
        <f aca="false">IF(COUNT(N3093:Q3093)=0,"",MIN(N3093:Q3093))</f>
        <v/>
      </c>
      <c r="W3093" s="16" t="str">
        <f aca="false">IF(V3093="","",INDEX($N$4:$Q$4,MATCH(V3093,N3093:Q3093,0)))</f>
        <v/>
      </c>
      <c r="X3093" s="19" t="str">
        <f aca="false">IF(COUNT(N3093:Q3093)&lt;2,"",SMALL(N3093:Q3093,2))</f>
        <v/>
      </c>
      <c r="Y3093" s="26" t="str">
        <f aca="false">IF(OR(V3093="",M3093=0),"",V3093/M3093-1)</f>
        <v/>
      </c>
      <c r="Z3093" s="26" t="str">
        <f aca="false">IF(OR(V3093="",L3093=""),"",V3093/(L3093*E3093)-1)</f>
        <v/>
      </c>
      <c r="AA3093" s="16" t="str">
        <f aca="false">IF(V3093="","SEM OFERTA",IF(OR(Y3093&gt;Premissas!$B$11,Y3093&lt;Premissas!$B$12),"VERIFICAR - UNIDADE/EMBALAGEM",IF(Y3093&gt;Premissas!$B$6,"NÃO COMPRAR - REAJUSTE &gt;5%","COMPRAR")))</f>
        <v>SEM OFERTA</v>
      </c>
      <c r="AB3093" s="18" t="str">
        <f aca="false">IF(W3093="DIMEC",S3093,IF(W3093="MEDCENTRO",U3093,""))</f>
        <v/>
      </c>
      <c r="AC3093" s="18" t="n">
        <f aca="false">IF(AA3093&lt;&gt;"COMPRAR",0,IF(AB3093="",I3093,MIN(I3093,AB3093)))</f>
        <v>0</v>
      </c>
      <c r="AD3093" s="19" t="n">
        <f aca="false">IF(AC3093&gt;0,AC3093*V3093,0)</f>
        <v>0</v>
      </c>
      <c r="AE3093" s="19" t="n">
        <f aca="false">IF(AC3093&gt;0,(M3093-V3093)*AC3093,0)</f>
        <v>0</v>
      </c>
      <c r="AF3093" s="16" t="str">
        <f aca="false">IF(AA3093&lt;&gt;"COMPRAR","",IF(AB3093="",IF(X3093="","",IF(X3093-V3093&lt;0.01,"EMPATE TÉCNICO","")),IF(AB3093&lt;I3093,"ESTOQUE INSUFICIENTE",IF(X3093="","",IF(X3093-V3093&lt;0.01,"EMPATE TÉCNICO","")))))</f>
        <v/>
      </c>
      <c r="AG3093" s="16" t="s">
        <v>520</v>
      </c>
      <c r="AH3093" s="16" t="s">
        <v>1497</v>
      </c>
    </row>
    <row r="3094" customFormat="false" ht="15" hidden="false" customHeight="false" outlineLevel="0" collapsed="false">
      <c r="A3094" s="16" t="s">
        <v>9616</v>
      </c>
      <c r="B3094" s="17" t="s">
        <v>9617</v>
      </c>
      <c r="C3094" s="16" t="s">
        <v>9618</v>
      </c>
      <c r="D3094" s="16" t="s">
        <v>762</v>
      </c>
      <c r="E3094" s="18" t="n">
        <v>1</v>
      </c>
      <c r="F3094" s="16" t="s">
        <v>41</v>
      </c>
      <c r="G3094" s="18" t="n">
        <v>39</v>
      </c>
      <c r="H3094" s="16" t="n">
        <v>17.1</v>
      </c>
      <c r="I3094" s="18" t="n">
        <v>5</v>
      </c>
      <c r="J3094" s="19" t="n">
        <v>8.49</v>
      </c>
      <c r="K3094" s="19" t="n">
        <v>8.49</v>
      </c>
      <c r="L3094" s="19" t="n">
        <v>8.49</v>
      </c>
      <c r="M3094" s="19" t="n">
        <f aca="false">IF(J3094&gt;0,J3094,K3094)*E3094</f>
        <v>8.49</v>
      </c>
      <c r="N3094" s="20"/>
      <c r="O3094" s="21" t="str">
        <f aca="false">IF(R3094="","",ROUND(R3094*(1-Premissas!$B$4),4))</f>
        <v/>
      </c>
      <c r="P3094" s="22"/>
      <c r="Q3094" s="22"/>
      <c r="R3094" s="23"/>
      <c r="S3094" s="24"/>
      <c r="T3094" s="24"/>
      <c r="U3094" s="25"/>
      <c r="V3094" s="19" t="str">
        <f aca="false">IF(COUNT(N3094:Q3094)=0,"",MIN(N3094:Q3094))</f>
        <v/>
      </c>
      <c r="W3094" s="16" t="str">
        <f aca="false">IF(V3094="","",INDEX($N$4:$Q$4,MATCH(V3094,N3094:Q3094,0)))</f>
        <v/>
      </c>
      <c r="X3094" s="19" t="str">
        <f aca="false">IF(COUNT(N3094:Q3094)&lt;2,"",SMALL(N3094:Q3094,2))</f>
        <v/>
      </c>
      <c r="Y3094" s="26" t="str">
        <f aca="false">IF(OR(V3094="",M3094=0),"",V3094/M3094-1)</f>
        <v/>
      </c>
      <c r="Z3094" s="26" t="str">
        <f aca="false">IF(OR(V3094="",L3094=""),"",V3094/(L3094*E3094)-1)</f>
        <v/>
      </c>
      <c r="AA3094" s="16" t="str">
        <f aca="false">IF(V3094="","SEM OFERTA",IF(OR(Y3094&gt;Premissas!$B$11,Y3094&lt;Premissas!$B$12),"VERIFICAR - UNIDADE/EMBALAGEM",IF(Y3094&gt;Premissas!$B$6,"NÃO COMPRAR - REAJUSTE &gt;5%","COMPRAR")))</f>
        <v>SEM OFERTA</v>
      </c>
      <c r="AB3094" s="18" t="str">
        <f aca="false">IF(W3094="DIMEC",S3094,IF(W3094="MEDCENTRO",U3094,""))</f>
        <v/>
      </c>
      <c r="AC3094" s="18" t="n">
        <f aca="false">IF(AA3094&lt;&gt;"COMPRAR",0,IF(AB3094="",I3094,MIN(I3094,AB3094)))</f>
        <v>0</v>
      </c>
      <c r="AD3094" s="19" t="n">
        <f aca="false">IF(AC3094&gt;0,AC3094*V3094,0)</f>
        <v>0</v>
      </c>
      <c r="AE3094" s="19" t="n">
        <f aca="false">IF(AC3094&gt;0,(M3094-V3094)*AC3094,0)</f>
        <v>0</v>
      </c>
      <c r="AF3094" s="16" t="str">
        <f aca="false">IF(AA3094&lt;&gt;"COMPRAR","",IF(AB3094="",IF(X3094="","",IF(X3094-V3094&lt;0.01,"EMPATE TÉCNICO","")),IF(AB3094&lt;I3094,"ESTOQUE INSUFICIENTE",IF(X3094="","",IF(X3094-V3094&lt;0.01,"EMPATE TÉCNICO","")))))</f>
        <v/>
      </c>
      <c r="AG3094" s="16" t="s">
        <v>763</v>
      </c>
      <c r="AH3094" s="16" t="s">
        <v>1497</v>
      </c>
    </row>
    <row r="3095" customFormat="false" ht="15" hidden="false" customHeight="false" outlineLevel="0" collapsed="false">
      <c r="A3095" s="16" t="s">
        <v>9619</v>
      </c>
      <c r="B3095" s="17" t="s">
        <v>9620</v>
      </c>
      <c r="C3095" s="16" t="s">
        <v>9618</v>
      </c>
      <c r="D3095" s="16" t="s">
        <v>287</v>
      </c>
      <c r="E3095" s="18" t="n">
        <v>1</v>
      </c>
      <c r="F3095" s="16" t="s">
        <v>43</v>
      </c>
      <c r="G3095" s="18" t="n">
        <v>0</v>
      </c>
      <c r="H3095" s="16" t="n">
        <v>0.7</v>
      </c>
      <c r="I3095" s="18" t="n">
        <v>2</v>
      </c>
      <c r="J3095" s="19" t="n">
        <v>7.935</v>
      </c>
      <c r="K3095" s="19" t="n">
        <v>7.935</v>
      </c>
      <c r="L3095" s="19" t="n">
        <v>7.935</v>
      </c>
      <c r="M3095" s="19" t="n">
        <f aca="false">IF(J3095&gt;0,J3095,K3095)*E3095</f>
        <v>7.935</v>
      </c>
      <c r="N3095" s="20"/>
      <c r="O3095" s="21" t="str">
        <f aca="false">IF(R3095="","",ROUND(R3095*(1-Premissas!$B$4),4))</f>
        <v/>
      </c>
      <c r="P3095" s="22"/>
      <c r="Q3095" s="22"/>
      <c r="R3095" s="23"/>
      <c r="S3095" s="24"/>
      <c r="T3095" s="24"/>
      <c r="U3095" s="25"/>
      <c r="V3095" s="19" t="str">
        <f aca="false">IF(COUNT(N3095:Q3095)=0,"",MIN(N3095:Q3095))</f>
        <v/>
      </c>
      <c r="W3095" s="16" t="str">
        <f aca="false">IF(V3095="","",INDEX($N$4:$Q$4,MATCH(V3095,N3095:Q3095,0)))</f>
        <v/>
      </c>
      <c r="X3095" s="19" t="str">
        <f aca="false">IF(COUNT(N3095:Q3095)&lt;2,"",SMALL(N3095:Q3095,2))</f>
        <v/>
      </c>
      <c r="Y3095" s="26" t="str">
        <f aca="false">IF(OR(V3095="",M3095=0),"",V3095/M3095-1)</f>
        <v/>
      </c>
      <c r="Z3095" s="26" t="str">
        <f aca="false">IF(OR(V3095="",L3095=""),"",V3095/(L3095*E3095)-1)</f>
        <v/>
      </c>
      <c r="AA3095" s="16" t="str">
        <f aca="false">IF(V3095="","SEM OFERTA",IF(OR(Y3095&gt;Premissas!$B$11,Y3095&lt;Premissas!$B$12),"VERIFICAR - UNIDADE/EMBALAGEM",IF(Y3095&gt;Premissas!$B$6,"NÃO COMPRAR - REAJUSTE &gt;5%","COMPRAR")))</f>
        <v>SEM OFERTA</v>
      </c>
      <c r="AB3095" s="18" t="str">
        <f aca="false">IF(W3095="DIMEC",S3095,IF(W3095="MEDCENTRO",U3095,""))</f>
        <v/>
      </c>
      <c r="AC3095" s="18" t="n">
        <f aca="false">IF(AA3095&lt;&gt;"COMPRAR",0,IF(AB3095="",I3095,MIN(I3095,AB3095)))</f>
        <v>0</v>
      </c>
      <c r="AD3095" s="19" t="n">
        <f aca="false">IF(AC3095&gt;0,AC3095*V3095,0)</f>
        <v>0</v>
      </c>
      <c r="AE3095" s="19" t="n">
        <f aca="false">IF(AC3095&gt;0,(M3095-V3095)*AC3095,0)</f>
        <v>0</v>
      </c>
      <c r="AF3095" s="16" t="str">
        <f aca="false">IF(AA3095&lt;&gt;"COMPRAR","",IF(AB3095="",IF(X3095="","",IF(X3095-V3095&lt;0.01,"EMPATE TÉCNICO","")),IF(AB3095&lt;I3095,"ESTOQUE INSUFICIENTE",IF(X3095="","",IF(X3095-V3095&lt;0.01,"EMPATE TÉCNICO","")))))</f>
        <v/>
      </c>
      <c r="AG3095" s="16" t="s">
        <v>328</v>
      </c>
      <c r="AH3095" s="16" t="s">
        <v>1497</v>
      </c>
    </row>
    <row r="3096" customFormat="false" ht="15" hidden="false" customHeight="false" outlineLevel="0" collapsed="false">
      <c r="A3096" s="16" t="s">
        <v>9621</v>
      </c>
      <c r="B3096" s="17" t="s">
        <v>9622</v>
      </c>
      <c r="C3096" s="16" t="s">
        <v>9618</v>
      </c>
      <c r="D3096" s="16" t="s">
        <v>989</v>
      </c>
      <c r="E3096" s="18" t="n">
        <v>1</v>
      </c>
      <c r="F3096" s="16" t="s">
        <v>41</v>
      </c>
      <c r="G3096" s="18" t="n">
        <v>32</v>
      </c>
      <c r="H3096" s="16" t="n">
        <v>25.6</v>
      </c>
      <c r="I3096" s="18" t="n">
        <v>34</v>
      </c>
      <c r="J3096" s="19" t="n">
        <v>6.49933333333333</v>
      </c>
      <c r="K3096" s="19" t="n">
        <v>6.49933333333333</v>
      </c>
      <c r="L3096" s="19" t="n">
        <v>6.4993</v>
      </c>
      <c r="M3096" s="19" t="n">
        <f aca="false">IF(J3096&gt;0,J3096,K3096)*E3096</f>
        <v>6.49933333333333</v>
      </c>
      <c r="N3096" s="20"/>
      <c r="O3096" s="21" t="str">
        <f aca="false">IF(R3096="","",ROUND(R3096*(1-Premissas!$B$4),4))</f>
        <v/>
      </c>
      <c r="P3096" s="22"/>
      <c r="Q3096" s="22"/>
      <c r="R3096" s="23"/>
      <c r="S3096" s="24"/>
      <c r="T3096" s="24"/>
      <c r="U3096" s="25"/>
      <c r="V3096" s="19" t="str">
        <f aca="false">IF(COUNT(N3096:Q3096)=0,"",MIN(N3096:Q3096))</f>
        <v/>
      </c>
      <c r="W3096" s="16" t="str">
        <f aca="false">IF(V3096="","",INDEX($N$4:$Q$4,MATCH(V3096,N3096:Q3096,0)))</f>
        <v/>
      </c>
      <c r="X3096" s="19" t="str">
        <f aca="false">IF(COUNT(N3096:Q3096)&lt;2,"",SMALL(N3096:Q3096,2))</f>
        <v/>
      </c>
      <c r="Y3096" s="26" t="str">
        <f aca="false">IF(OR(V3096="",M3096=0),"",V3096/M3096-1)</f>
        <v/>
      </c>
      <c r="Z3096" s="26" t="str">
        <f aca="false">IF(OR(V3096="",L3096=""),"",V3096/(L3096*E3096)-1)</f>
        <v/>
      </c>
      <c r="AA3096" s="16" t="str">
        <f aca="false">IF(V3096="","SEM OFERTA",IF(OR(Y3096&gt;Premissas!$B$11,Y3096&lt;Premissas!$B$12),"VERIFICAR - UNIDADE/EMBALAGEM",IF(Y3096&gt;Premissas!$B$6,"NÃO COMPRAR - REAJUSTE &gt;5%","COMPRAR")))</f>
        <v>SEM OFERTA</v>
      </c>
      <c r="AB3096" s="18" t="str">
        <f aca="false">IF(W3096="DIMEC",S3096,IF(W3096="MEDCENTRO",U3096,""))</f>
        <v/>
      </c>
      <c r="AC3096" s="18" t="n">
        <f aca="false">IF(AA3096&lt;&gt;"COMPRAR",0,IF(AB3096="",I3096,MIN(I3096,AB3096)))</f>
        <v>0</v>
      </c>
      <c r="AD3096" s="19" t="n">
        <f aca="false">IF(AC3096&gt;0,AC3096*V3096,0)</f>
        <v>0</v>
      </c>
      <c r="AE3096" s="19" t="n">
        <f aca="false">IF(AC3096&gt;0,(M3096-V3096)*AC3096,0)</f>
        <v>0</v>
      </c>
      <c r="AF3096" s="16" t="str">
        <f aca="false">IF(AA3096&lt;&gt;"COMPRAR","",IF(AB3096="",IF(X3096="","",IF(X3096-V3096&lt;0.01,"EMPATE TÉCNICO","")),IF(AB3096&lt;I3096,"ESTOQUE INSUFICIENTE",IF(X3096="","",IF(X3096-V3096&lt;0.01,"EMPATE TÉCNICO","")))))</f>
        <v/>
      </c>
      <c r="AG3096" s="16" t="s">
        <v>418</v>
      </c>
      <c r="AH3096" s="16" t="s">
        <v>1497</v>
      </c>
    </row>
    <row r="3097" customFormat="false" ht="15" hidden="false" customHeight="false" outlineLevel="0" collapsed="false">
      <c r="A3097" s="16" t="s">
        <v>9623</v>
      </c>
      <c r="B3097" s="17" t="s">
        <v>9624</v>
      </c>
      <c r="C3097" s="16" t="s">
        <v>1509</v>
      </c>
      <c r="D3097" s="16" t="s">
        <v>546</v>
      </c>
      <c r="E3097" s="18" t="n">
        <v>1</v>
      </c>
      <c r="F3097" s="16" t="s">
        <v>42</v>
      </c>
      <c r="G3097" s="18" t="n">
        <v>0</v>
      </c>
      <c r="H3097" s="16" t="n">
        <v>1</v>
      </c>
      <c r="I3097" s="18" t="n">
        <v>3</v>
      </c>
      <c r="J3097" s="19" t="n">
        <v>27.79</v>
      </c>
      <c r="K3097" s="19" t="n">
        <v>27.79</v>
      </c>
      <c r="L3097" s="19" t="n">
        <v>26.29</v>
      </c>
      <c r="M3097" s="19" t="n">
        <f aca="false">IF(J3097&gt;0,J3097,K3097)*E3097</f>
        <v>27.79</v>
      </c>
      <c r="N3097" s="20"/>
      <c r="O3097" s="21" t="str">
        <f aca="false">IF(R3097="","",ROUND(R3097*(1-Premissas!$B$4),4))</f>
        <v/>
      </c>
      <c r="P3097" s="22"/>
      <c r="Q3097" s="22"/>
      <c r="R3097" s="23"/>
      <c r="S3097" s="24"/>
      <c r="T3097" s="24"/>
      <c r="U3097" s="25"/>
      <c r="V3097" s="19" t="str">
        <f aca="false">IF(COUNT(N3097:Q3097)=0,"",MIN(N3097:Q3097))</f>
        <v/>
      </c>
      <c r="W3097" s="16" t="str">
        <f aca="false">IF(V3097="","",INDEX($N$4:$Q$4,MATCH(V3097,N3097:Q3097,0)))</f>
        <v/>
      </c>
      <c r="X3097" s="19" t="str">
        <f aca="false">IF(COUNT(N3097:Q3097)&lt;2,"",SMALL(N3097:Q3097,2))</f>
        <v/>
      </c>
      <c r="Y3097" s="26" t="str">
        <f aca="false">IF(OR(V3097="",M3097=0),"",V3097/M3097-1)</f>
        <v/>
      </c>
      <c r="Z3097" s="26" t="str">
        <f aca="false">IF(OR(V3097="",L3097=""),"",V3097/(L3097*E3097)-1)</f>
        <v/>
      </c>
      <c r="AA3097" s="16" t="str">
        <f aca="false">IF(V3097="","SEM OFERTA",IF(OR(Y3097&gt;Premissas!$B$11,Y3097&lt;Premissas!$B$12),"VERIFICAR - UNIDADE/EMBALAGEM",IF(Y3097&gt;Premissas!$B$6,"NÃO COMPRAR - REAJUSTE &gt;5%","COMPRAR")))</f>
        <v>SEM OFERTA</v>
      </c>
      <c r="AB3097" s="18" t="str">
        <f aca="false">IF(W3097="DIMEC",S3097,IF(W3097="MEDCENTRO",U3097,""))</f>
        <v/>
      </c>
      <c r="AC3097" s="18" t="n">
        <f aca="false">IF(AA3097&lt;&gt;"COMPRAR",0,IF(AB3097="",I3097,MIN(I3097,AB3097)))</f>
        <v>0</v>
      </c>
      <c r="AD3097" s="19" t="n">
        <f aca="false">IF(AC3097&gt;0,AC3097*V3097,0)</f>
        <v>0</v>
      </c>
      <c r="AE3097" s="19" t="n">
        <f aca="false">IF(AC3097&gt;0,(M3097-V3097)*AC3097,0)</f>
        <v>0</v>
      </c>
      <c r="AF3097" s="16" t="str">
        <f aca="false">IF(AA3097&lt;&gt;"COMPRAR","",IF(AB3097="",IF(X3097="","",IF(X3097-V3097&lt;0.01,"EMPATE TÉCNICO","")),IF(AB3097&lt;I3097,"ESTOQUE INSUFICIENTE",IF(X3097="","",IF(X3097-V3097&lt;0.01,"EMPATE TÉCNICO","")))))</f>
        <v/>
      </c>
      <c r="AG3097" s="16" t="s">
        <v>1241</v>
      </c>
      <c r="AH3097" s="16" t="s">
        <v>1497</v>
      </c>
    </row>
    <row r="3098" customFormat="false" ht="15" hidden="false" customHeight="false" outlineLevel="0" collapsed="false">
      <c r="A3098" s="16" t="s">
        <v>9625</v>
      </c>
      <c r="B3098" s="17" t="s">
        <v>9626</v>
      </c>
      <c r="C3098" s="16" t="s">
        <v>9627</v>
      </c>
      <c r="D3098" s="16" t="s">
        <v>546</v>
      </c>
      <c r="E3098" s="18" t="n">
        <v>1</v>
      </c>
      <c r="F3098" s="16" t="s">
        <v>41</v>
      </c>
      <c r="G3098" s="18" t="n">
        <v>0</v>
      </c>
      <c r="H3098" s="16" t="n">
        <v>1.5</v>
      </c>
      <c r="I3098" s="18" t="n">
        <v>4</v>
      </c>
      <c r="J3098" s="19" t="n">
        <v>57.005</v>
      </c>
      <c r="K3098" s="19" t="n">
        <v>57.005</v>
      </c>
      <c r="L3098" s="19" t="n">
        <v>41.36</v>
      </c>
      <c r="M3098" s="19" t="n">
        <f aca="false">IF(J3098&gt;0,J3098,K3098)*E3098</f>
        <v>57.005</v>
      </c>
      <c r="N3098" s="20"/>
      <c r="O3098" s="21" t="str">
        <f aca="false">IF(R3098="","",ROUND(R3098*(1-Premissas!$B$4),4))</f>
        <v/>
      </c>
      <c r="P3098" s="22"/>
      <c r="Q3098" s="22"/>
      <c r="R3098" s="23"/>
      <c r="S3098" s="24"/>
      <c r="T3098" s="24"/>
      <c r="U3098" s="25"/>
      <c r="V3098" s="19" t="str">
        <f aca="false">IF(COUNT(N3098:Q3098)=0,"",MIN(N3098:Q3098))</f>
        <v/>
      </c>
      <c r="W3098" s="16" t="str">
        <f aca="false">IF(V3098="","",INDEX($N$4:$Q$4,MATCH(V3098,N3098:Q3098,0)))</f>
        <v/>
      </c>
      <c r="X3098" s="19" t="str">
        <f aca="false">IF(COUNT(N3098:Q3098)&lt;2,"",SMALL(N3098:Q3098,2))</f>
        <v/>
      </c>
      <c r="Y3098" s="26" t="str">
        <f aca="false">IF(OR(V3098="",M3098=0),"",V3098/M3098-1)</f>
        <v/>
      </c>
      <c r="Z3098" s="26" t="str">
        <f aca="false">IF(OR(V3098="",L3098=""),"",V3098/(L3098*E3098)-1)</f>
        <v/>
      </c>
      <c r="AA3098" s="16" t="str">
        <f aca="false">IF(V3098="","SEM OFERTA",IF(OR(Y3098&gt;Premissas!$B$11,Y3098&lt;Premissas!$B$12),"VERIFICAR - UNIDADE/EMBALAGEM",IF(Y3098&gt;Premissas!$B$6,"NÃO COMPRAR - REAJUSTE &gt;5%","COMPRAR")))</f>
        <v>SEM OFERTA</v>
      </c>
      <c r="AB3098" s="18" t="str">
        <f aca="false">IF(W3098="DIMEC",S3098,IF(W3098="MEDCENTRO",U3098,""))</f>
        <v/>
      </c>
      <c r="AC3098" s="18" t="n">
        <f aca="false">IF(AA3098&lt;&gt;"COMPRAR",0,IF(AB3098="",I3098,MIN(I3098,AB3098)))</f>
        <v>0</v>
      </c>
      <c r="AD3098" s="19" t="n">
        <f aca="false">IF(AC3098&gt;0,AC3098*V3098,0)</f>
        <v>0</v>
      </c>
      <c r="AE3098" s="19" t="n">
        <f aca="false">IF(AC3098&gt;0,(M3098-V3098)*AC3098,0)</f>
        <v>0</v>
      </c>
      <c r="AF3098" s="16" t="str">
        <f aca="false">IF(AA3098&lt;&gt;"COMPRAR","",IF(AB3098="",IF(X3098="","",IF(X3098-V3098&lt;0.01,"EMPATE TÉCNICO","")),IF(AB3098&lt;I3098,"ESTOQUE INSUFICIENTE",IF(X3098="","",IF(X3098-V3098&lt;0.01,"EMPATE TÉCNICO","")))))</f>
        <v/>
      </c>
      <c r="AG3098" s="16" t="s">
        <v>520</v>
      </c>
      <c r="AH3098" s="16" t="s">
        <v>1497</v>
      </c>
    </row>
    <row r="3099" customFormat="false" ht="15" hidden="false" customHeight="false" outlineLevel="0" collapsed="false">
      <c r="A3099" s="16" t="s">
        <v>9628</v>
      </c>
      <c r="B3099" s="17" t="s">
        <v>9629</v>
      </c>
      <c r="C3099" s="16" t="s">
        <v>9630</v>
      </c>
      <c r="D3099" s="16" t="s">
        <v>8717</v>
      </c>
      <c r="E3099" s="18" t="n">
        <v>1</v>
      </c>
      <c r="F3099" s="16" t="s">
        <v>41</v>
      </c>
      <c r="G3099" s="18" t="n">
        <v>10</v>
      </c>
      <c r="H3099" s="16" t="n">
        <v>4.3</v>
      </c>
      <c r="I3099" s="18" t="n">
        <v>2</v>
      </c>
      <c r="J3099" s="19" t="n">
        <v>54.99</v>
      </c>
      <c r="K3099" s="19" t="n">
        <v>54.99</v>
      </c>
      <c r="L3099" s="19" t="n">
        <v>54.99</v>
      </c>
      <c r="M3099" s="19" t="n">
        <f aca="false">IF(J3099&gt;0,J3099,K3099)*E3099</f>
        <v>54.99</v>
      </c>
      <c r="N3099" s="20"/>
      <c r="O3099" s="21" t="str">
        <f aca="false">IF(R3099="","",ROUND(R3099*(1-Premissas!$B$4),4))</f>
        <v/>
      </c>
      <c r="P3099" s="22"/>
      <c r="Q3099" s="22"/>
      <c r="R3099" s="23"/>
      <c r="S3099" s="24"/>
      <c r="T3099" s="24"/>
      <c r="U3099" s="25"/>
      <c r="V3099" s="19" t="str">
        <f aca="false">IF(COUNT(N3099:Q3099)=0,"",MIN(N3099:Q3099))</f>
        <v/>
      </c>
      <c r="W3099" s="16" t="str">
        <f aca="false">IF(V3099="","",INDEX($N$4:$Q$4,MATCH(V3099,N3099:Q3099,0)))</f>
        <v/>
      </c>
      <c r="X3099" s="19" t="str">
        <f aca="false">IF(COUNT(N3099:Q3099)&lt;2,"",SMALL(N3099:Q3099,2))</f>
        <v/>
      </c>
      <c r="Y3099" s="26" t="str">
        <f aca="false">IF(OR(V3099="",M3099=0),"",V3099/M3099-1)</f>
        <v/>
      </c>
      <c r="Z3099" s="26" t="str">
        <f aca="false">IF(OR(V3099="",L3099=""),"",V3099/(L3099*E3099)-1)</f>
        <v/>
      </c>
      <c r="AA3099" s="16" t="str">
        <f aca="false">IF(V3099="","SEM OFERTA",IF(OR(Y3099&gt;Premissas!$B$11,Y3099&lt;Premissas!$B$12),"VERIFICAR - UNIDADE/EMBALAGEM",IF(Y3099&gt;Premissas!$B$6,"NÃO COMPRAR - REAJUSTE &gt;5%","COMPRAR")))</f>
        <v>SEM OFERTA</v>
      </c>
      <c r="AB3099" s="18" t="str">
        <f aca="false">IF(W3099="DIMEC",S3099,IF(W3099="MEDCENTRO",U3099,""))</f>
        <v/>
      </c>
      <c r="AC3099" s="18" t="n">
        <f aca="false">IF(AA3099&lt;&gt;"COMPRAR",0,IF(AB3099="",I3099,MIN(I3099,AB3099)))</f>
        <v>0</v>
      </c>
      <c r="AD3099" s="19" t="n">
        <f aca="false">IF(AC3099&gt;0,AC3099*V3099,0)</f>
        <v>0</v>
      </c>
      <c r="AE3099" s="19" t="n">
        <f aca="false">IF(AC3099&gt;0,(M3099-V3099)*AC3099,0)</f>
        <v>0</v>
      </c>
      <c r="AF3099" s="16" t="str">
        <f aca="false">IF(AA3099&lt;&gt;"COMPRAR","",IF(AB3099="",IF(X3099="","",IF(X3099-V3099&lt;0.01,"EMPATE TÉCNICO","")),IF(AB3099&lt;I3099,"ESTOQUE INSUFICIENTE",IF(X3099="","",IF(X3099-V3099&lt;0.01,"EMPATE TÉCNICO","")))))</f>
        <v/>
      </c>
      <c r="AG3099" s="16" t="s">
        <v>482</v>
      </c>
      <c r="AH3099" s="16" t="s">
        <v>1497</v>
      </c>
    </row>
    <row r="3100" customFormat="false" ht="15" hidden="false" customHeight="false" outlineLevel="0" collapsed="false">
      <c r="A3100" s="16" t="s">
        <v>9631</v>
      </c>
      <c r="B3100" s="17" t="s">
        <v>9632</v>
      </c>
      <c r="C3100" s="16" t="s">
        <v>9633</v>
      </c>
      <c r="D3100" s="16" t="s">
        <v>287</v>
      </c>
      <c r="E3100" s="18" t="n">
        <v>1</v>
      </c>
      <c r="F3100" s="16" t="s">
        <v>43</v>
      </c>
      <c r="G3100" s="18" t="n">
        <v>0</v>
      </c>
      <c r="H3100" s="16" t="n">
        <v>0.1</v>
      </c>
      <c r="I3100" s="18" t="n">
        <v>1</v>
      </c>
      <c r="J3100" s="19" t="n">
        <v>18.6</v>
      </c>
      <c r="K3100" s="19" t="n">
        <v>18.6</v>
      </c>
      <c r="L3100" s="19" t="n">
        <v>18.6</v>
      </c>
      <c r="M3100" s="19" t="n">
        <f aca="false">IF(J3100&gt;0,J3100,K3100)*E3100</f>
        <v>18.6</v>
      </c>
      <c r="N3100" s="20"/>
      <c r="O3100" s="21" t="str">
        <f aca="false">IF(R3100="","",ROUND(R3100*(1-Premissas!$B$4),4))</f>
        <v/>
      </c>
      <c r="P3100" s="22"/>
      <c r="Q3100" s="22"/>
      <c r="R3100" s="23"/>
      <c r="S3100" s="24"/>
      <c r="T3100" s="24"/>
      <c r="U3100" s="25"/>
      <c r="V3100" s="19" t="str">
        <f aca="false">IF(COUNT(N3100:Q3100)=0,"",MIN(N3100:Q3100))</f>
        <v/>
      </c>
      <c r="W3100" s="16" t="str">
        <f aca="false">IF(V3100="","",INDEX($N$4:$Q$4,MATCH(V3100,N3100:Q3100,0)))</f>
        <v/>
      </c>
      <c r="X3100" s="19" t="str">
        <f aca="false">IF(COUNT(N3100:Q3100)&lt;2,"",SMALL(N3100:Q3100,2))</f>
        <v/>
      </c>
      <c r="Y3100" s="26" t="str">
        <f aca="false">IF(OR(V3100="",M3100=0),"",V3100/M3100-1)</f>
        <v/>
      </c>
      <c r="Z3100" s="26" t="str">
        <f aca="false">IF(OR(V3100="",L3100=""),"",V3100/(L3100*E3100)-1)</f>
        <v/>
      </c>
      <c r="AA3100" s="16" t="str">
        <f aca="false">IF(V3100="","SEM OFERTA",IF(OR(Y3100&gt;Premissas!$B$11,Y3100&lt;Premissas!$B$12),"VERIFICAR - UNIDADE/EMBALAGEM",IF(Y3100&gt;Premissas!$B$6,"NÃO COMPRAR - REAJUSTE &gt;5%","COMPRAR")))</f>
        <v>SEM OFERTA</v>
      </c>
      <c r="AB3100" s="18" t="str">
        <f aca="false">IF(W3100="DIMEC",S3100,IF(W3100="MEDCENTRO",U3100,""))</f>
        <v/>
      </c>
      <c r="AC3100" s="18" t="n">
        <f aca="false">IF(AA3100&lt;&gt;"COMPRAR",0,IF(AB3100="",I3100,MIN(I3100,AB3100)))</f>
        <v>0</v>
      </c>
      <c r="AD3100" s="19" t="n">
        <f aca="false">IF(AC3100&gt;0,AC3100*V3100,0)</f>
        <v>0</v>
      </c>
      <c r="AE3100" s="19" t="n">
        <f aca="false">IF(AC3100&gt;0,(M3100-V3100)*AC3100,0)</f>
        <v>0</v>
      </c>
      <c r="AF3100" s="16" t="str">
        <f aca="false">IF(AA3100&lt;&gt;"COMPRAR","",IF(AB3100="",IF(X3100="","",IF(X3100-V3100&lt;0.01,"EMPATE TÉCNICO","")),IF(AB3100&lt;I3100,"ESTOQUE INSUFICIENTE",IF(X3100="","",IF(X3100-V3100&lt;0.01,"EMPATE TÉCNICO","")))))</f>
        <v/>
      </c>
      <c r="AG3100" s="16" t="s">
        <v>328</v>
      </c>
      <c r="AH3100" s="16" t="s">
        <v>1497</v>
      </c>
    </row>
    <row r="3101" customFormat="false" ht="15" hidden="false" customHeight="false" outlineLevel="0" collapsed="false">
      <c r="A3101" s="16" t="s">
        <v>9634</v>
      </c>
      <c r="B3101" s="17" t="s">
        <v>9635</v>
      </c>
      <c r="C3101" s="16" t="s">
        <v>9636</v>
      </c>
      <c r="D3101" s="16" t="s">
        <v>563</v>
      </c>
      <c r="E3101" s="18" t="n">
        <v>1</v>
      </c>
      <c r="F3101" s="16" t="s">
        <v>41</v>
      </c>
      <c r="G3101" s="18" t="n">
        <v>36</v>
      </c>
      <c r="H3101" s="16" t="n">
        <v>14.7</v>
      </c>
      <c r="I3101" s="18" t="n">
        <v>2</v>
      </c>
      <c r="J3101" s="19" t="n">
        <v>13.89</v>
      </c>
      <c r="K3101" s="19" t="n">
        <v>13.89</v>
      </c>
      <c r="L3101" s="19" t="n">
        <v>13.89</v>
      </c>
      <c r="M3101" s="19" t="n">
        <f aca="false">IF(J3101&gt;0,J3101,K3101)*E3101</f>
        <v>13.89</v>
      </c>
      <c r="N3101" s="20"/>
      <c r="O3101" s="21" t="str">
        <f aca="false">IF(R3101="","",ROUND(R3101*(1-Premissas!$B$4),4))</f>
        <v/>
      </c>
      <c r="P3101" s="22"/>
      <c r="Q3101" s="22"/>
      <c r="R3101" s="23"/>
      <c r="S3101" s="24"/>
      <c r="T3101" s="24"/>
      <c r="U3101" s="25"/>
      <c r="V3101" s="19" t="str">
        <f aca="false">IF(COUNT(N3101:Q3101)=0,"",MIN(N3101:Q3101))</f>
        <v/>
      </c>
      <c r="W3101" s="16" t="str">
        <f aca="false">IF(V3101="","",INDEX($N$4:$Q$4,MATCH(V3101,N3101:Q3101,0)))</f>
        <v/>
      </c>
      <c r="X3101" s="19" t="str">
        <f aca="false">IF(COUNT(N3101:Q3101)&lt;2,"",SMALL(N3101:Q3101,2))</f>
        <v/>
      </c>
      <c r="Y3101" s="26" t="str">
        <f aca="false">IF(OR(V3101="",M3101=0),"",V3101/M3101-1)</f>
        <v/>
      </c>
      <c r="Z3101" s="26" t="str">
        <f aca="false">IF(OR(V3101="",L3101=""),"",V3101/(L3101*E3101)-1)</f>
        <v/>
      </c>
      <c r="AA3101" s="16" t="str">
        <f aca="false">IF(V3101="","SEM OFERTA",IF(OR(Y3101&gt;Premissas!$B$11,Y3101&lt;Premissas!$B$12),"VERIFICAR - UNIDADE/EMBALAGEM",IF(Y3101&gt;Premissas!$B$6,"NÃO COMPRAR - REAJUSTE &gt;5%","COMPRAR")))</f>
        <v>SEM OFERTA</v>
      </c>
      <c r="AB3101" s="18" t="str">
        <f aca="false">IF(W3101="DIMEC",S3101,IF(W3101="MEDCENTRO",U3101,""))</f>
        <v/>
      </c>
      <c r="AC3101" s="18" t="n">
        <f aca="false">IF(AA3101&lt;&gt;"COMPRAR",0,IF(AB3101="",I3101,MIN(I3101,AB3101)))</f>
        <v>0</v>
      </c>
      <c r="AD3101" s="19" t="n">
        <f aca="false">IF(AC3101&gt;0,AC3101*V3101,0)</f>
        <v>0</v>
      </c>
      <c r="AE3101" s="19" t="n">
        <f aca="false">IF(AC3101&gt;0,(M3101-V3101)*AC3101,0)</f>
        <v>0</v>
      </c>
      <c r="AF3101" s="16" t="str">
        <f aca="false">IF(AA3101&lt;&gt;"COMPRAR","",IF(AB3101="",IF(X3101="","",IF(X3101-V3101&lt;0.01,"EMPATE TÉCNICO","")),IF(AB3101&lt;I3101,"ESTOQUE INSUFICIENTE",IF(X3101="","",IF(X3101-V3101&lt;0.01,"EMPATE TÉCNICO","")))))</f>
        <v/>
      </c>
      <c r="AG3101" s="16" t="s">
        <v>564</v>
      </c>
      <c r="AH3101" s="16" t="s">
        <v>1497</v>
      </c>
    </row>
    <row r="3102" customFormat="false" ht="15" hidden="false" customHeight="false" outlineLevel="0" collapsed="false">
      <c r="A3102" s="16" t="s">
        <v>9637</v>
      </c>
      <c r="B3102" s="17" t="s">
        <v>9638</v>
      </c>
      <c r="C3102" s="16" t="s">
        <v>9639</v>
      </c>
      <c r="D3102" s="16" t="s">
        <v>563</v>
      </c>
      <c r="E3102" s="18" t="n">
        <v>1</v>
      </c>
      <c r="F3102" s="16" t="s">
        <v>43</v>
      </c>
      <c r="G3102" s="18" t="n">
        <v>1</v>
      </c>
      <c r="H3102" s="16" t="n">
        <v>3.4</v>
      </c>
      <c r="I3102" s="18" t="n">
        <v>8</v>
      </c>
      <c r="J3102" s="19" t="n">
        <v>8.51</v>
      </c>
      <c r="K3102" s="19" t="n">
        <v>8.51</v>
      </c>
      <c r="L3102" s="19" t="n">
        <v>8.51</v>
      </c>
      <c r="M3102" s="19" t="n">
        <f aca="false">IF(J3102&gt;0,J3102,K3102)*E3102</f>
        <v>8.51</v>
      </c>
      <c r="N3102" s="20"/>
      <c r="O3102" s="21" t="str">
        <f aca="false">IF(R3102="","",ROUND(R3102*(1-Premissas!$B$4),4))</f>
        <v/>
      </c>
      <c r="P3102" s="22"/>
      <c r="Q3102" s="22"/>
      <c r="R3102" s="23"/>
      <c r="S3102" s="24"/>
      <c r="T3102" s="24"/>
      <c r="U3102" s="25"/>
      <c r="V3102" s="19" t="str">
        <f aca="false">IF(COUNT(N3102:Q3102)=0,"",MIN(N3102:Q3102))</f>
        <v/>
      </c>
      <c r="W3102" s="16" t="str">
        <f aca="false">IF(V3102="","",INDEX($N$4:$Q$4,MATCH(V3102,N3102:Q3102,0)))</f>
        <v/>
      </c>
      <c r="X3102" s="19" t="str">
        <f aca="false">IF(COUNT(N3102:Q3102)&lt;2,"",SMALL(N3102:Q3102,2))</f>
        <v/>
      </c>
      <c r="Y3102" s="26" t="str">
        <f aca="false">IF(OR(V3102="",M3102=0),"",V3102/M3102-1)</f>
        <v/>
      </c>
      <c r="Z3102" s="26" t="str">
        <f aca="false">IF(OR(V3102="",L3102=""),"",V3102/(L3102*E3102)-1)</f>
        <v/>
      </c>
      <c r="AA3102" s="16" t="str">
        <f aca="false">IF(V3102="","SEM OFERTA",IF(OR(Y3102&gt;Premissas!$B$11,Y3102&lt;Premissas!$B$12),"VERIFICAR - UNIDADE/EMBALAGEM",IF(Y3102&gt;Premissas!$B$6,"NÃO COMPRAR - REAJUSTE &gt;5%","COMPRAR")))</f>
        <v>SEM OFERTA</v>
      </c>
      <c r="AB3102" s="18" t="str">
        <f aca="false">IF(W3102="DIMEC",S3102,IF(W3102="MEDCENTRO",U3102,""))</f>
        <v/>
      </c>
      <c r="AC3102" s="18" t="n">
        <f aca="false">IF(AA3102&lt;&gt;"COMPRAR",0,IF(AB3102="",I3102,MIN(I3102,AB3102)))</f>
        <v>0</v>
      </c>
      <c r="AD3102" s="19" t="n">
        <f aca="false">IF(AC3102&gt;0,AC3102*V3102,0)</f>
        <v>0</v>
      </c>
      <c r="AE3102" s="19" t="n">
        <f aca="false">IF(AC3102&gt;0,(M3102-V3102)*AC3102,0)</f>
        <v>0</v>
      </c>
      <c r="AF3102" s="16" t="str">
        <f aca="false">IF(AA3102&lt;&gt;"COMPRAR","",IF(AB3102="",IF(X3102="","",IF(X3102-V3102&lt;0.01,"EMPATE TÉCNICO","")),IF(AB3102&lt;I3102,"ESTOQUE INSUFICIENTE",IF(X3102="","",IF(X3102-V3102&lt;0.01,"EMPATE TÉCNICO","")))))</f>
        <v/>
      </c>
      <c r="AG3102" s="16" t="s">
        <v>564</v>
      </c>
      <c r="AH3102" s="16" t="s">
        <v>1497</v>
      </c>
    </row>
    <row r="3103" customFormat="false" ht="15" hidden="false" customHeight="false" outlineLevel="0" collapsed="false">
      <c r="A3103" s="16" t="s">
        <v>9640</v>
      </c>
      <c r="B3103" s="17" t="s">
        <v>9641</v>
      </c>
      <c r="C3103" s="16" t="s">
        <v>9642</v>
      </c>
      <c r="D3103" s="16" t="s">
        <v>563</v>
      </c>
      <c r="E3103" s="18" t="n">
        <v>1</v>
      </c>
      <c r="F3103" s="16" t="s">
        <v>43</v>
      </c>
      <c r="G3103" s="18" t="n">
        <v>0</v>
      </c>
      <c r="H3103" s="16" t="n">
        <v>3.6</v>
      </c>
      <c r="I3103" s="18" t="n">
        <v>10</v>
      </c>
      <c r="J3103" s="19" t="n">
        <v>13.87</v>
      </c>
      <c r="K3103" s="19" t="n">
        <v>13.87</v>
      </c>
      <c r="L3103" s="19" t="n">
        <v>13.87</v>
      </c>
      <c r="M3103" s="19" t="n">
        <f aca="false">IF(J3103&gt;0,J3103,K3103)*E3103</f>
        <v>13.87</v>
      </c>
      <c r="N3103" s="20"/>
      <c r="O3103" s="21" t="str">
        <f aca="false">IF(R3103="","",ROUND(R3103*(1-Premissas!$B$4),4))</f>
        <v/>
      </c>
      <c r="P3103" s="22"/>
      <c r="Q3103" s="22"/>
      <c r="R3103" s="23"/>
      <c r="S3103" s="24"/>
      <c r="T3103" s="24"/>
      <c r="U3103" s="25"/>
      <c r="V3103" s="19" t="str">
        <f aca="false">IF(COUNT(N3103:Q3103)=0,"",MIN(N3103:Q3103))</f>
        <v/>
      </c>
      <c r="W3103" s="16" t="str">
        <f aca="false">IF(V3103="","",INDEX($N$4:$Q$4,MATCH(V3103,N3103:Q3103,0)))</f>
        <v/>
      </c>
      <c r="X3103" s="19" t="str">
        <f aca="false">IF(COUNT(N3103:Q3103)&lt;2,"",SMALL(N3103:Q3103,2))</f>
        <v/>
      </c>
      <c r="Y3103" s="26" t="str">
        <f aca="false">IF(OR(V3103="",M3103=0),"",V3103/M3103-1)</f>
        <v/>
      </c>
      <c r="Z3103" s="26" t="str">
        <f aca="false">IF(OR(V3103="",L3103=""),"",V3103/(L3103*E3103)-1)</f>
        <v/>
      </c>
      <c r="AA3103" s="16" t="str">
        <f aca="false">IF(V3103="","SEM OFERTA",IF(OR(Y3103&gt;Premissas!$B$11,Y3103&lt;Premissas!$B$12),"VERIFICAR - UNIDADE/EMBALAGEM",IF(Y3103&gt;Premissas!$B$6,"NÃO COMPRAR - REAJUSTE &gt;5%","COMPRAR")))</f>
        <v>SEM OFERTA</v>
      </c>
      <c r="AB3103" s="18" t="str">
        <f aca="false">IF(W3103="DIMEC",S3103,IF(W3103="MEDCENTRO",U3103,""))</f>
        <v/>
      </c>
      <c r="AC3103" s="18" t="n">
        <f aca="false">IF(AA3103&lt;&gt;"COMPRAR",0,IF(AB3103="",I3103,MIN(I3103,AB3103)))</f>
        <v>0</v>
      </c>
      <c r="AD3103" s="19" t="n">
        <f aca="false">IF(AC3103&gt;0,AC3103*V3103,0)</f>
        <v>0</v>
      </c>
      <c r="AE3103" s="19" t="n">
        <f aca="false">IF(AC3103&gt;0,(M3103-V3103)*AC3103,0)</f>
        <v>0</v>
      </c>
      <c r="AF3103" s="16" t="str">
        <f aca="false">IF(AA3103&lt;&gt;"COMPRAR","",IF(AB3103="",IF(X3103="","",IF(X3103-V3103&lt;0.01,"EMPATE TÉCNICO","")),IF(AB3103&lt;I3103,"ESTOQUE INSUFICIENTE",IF(X3103="","",IF(X3103-V3103&lt;0.01,"EMPATE TÉCNICO","")))))</f>
        <v/>
      </c>
      <c r="AG3103" s="16" t="s">
        <v>564</v>
      </c>
      <c r="AH3103" s="16" t="s">
        <v>1497</v>
      </c>
    </row>
    <row r="3104" customFormat="false" ht="15" hidden="false" customHeight="false" outlineLevel="0" collapsed="false">
      <c r="A3104" s="16" t="s">
        <v>9643</v>
      </c>
      <c r="B3104" s="17" t="s">
        <v>9644</v>
      </c>
      <c r="C3104" s="16" t="s">
        <v>9645</v>
      </c>
      <c r="D3104" s="16" t="s">
        <v>712</v>
      </c>
      <c r="E3104" s="18" t="n">
        <v>1</v>
      </c>
      <c r="F3104" s="16" t="s">
        <v>43</v>
      </c>
      <c r="G3104" s="18" t="n">
        <v>0</v>
      </c>
      <c r="H3104" s="16" t="n">
        <v>0.1</v>
      </c>
      <c r="I3104" s="18" t="n">
        <v>1</v>
      </c>
      <c r="J3104" s="19" t="n">
        <v>73.22</v>
      </c>
      <c r="K3104" s="19" t="n">
        <v>73.22</v>
      </c>
      <c r="L3104" s="19" t="n">
        <v>73.22</v>
      </c>
      <c r="M3104" s="19" t="n">
        <f aca="false">IF(J3104&gt;0,J3104,K3104)*E3104</f>
        <v>73.22</v>
      </c>
      <c r="N3104" s="20"/>
      <c r="O3104" s="21" t="str">
        <f aca="false">IF(R3104="","",ROUND(R3104*(1-Premissas!$B$4),4))</f>
        <v/>
      </c>
      <c r="P3104" s="22"/>
      <c r="Q3104" s="22"/>
      <c r="R3104" s="23"/>
      <c r="S3104" s="24"/>
      <c r="T3104" s="24"/>
      <c r="U3104" s="25"/>
      <c r="V3104" s="19" t="str">
        <f aca="false">IF(COUNT(N3104:Q3104)=0,"",MIN(N3104:Q3104))</f>
        <v/>
      </c>
      <c r="W3104" s="16" t="str">
        <f aca="false">IF(V3104="","",INDEX($N$4:$Q$4,MATCH(V3104,N3104:Q3104,0)))</f>
        <v/>
      </c>
      <c r="X3104" s="19" t="str">
        <f aca="false">IF(COUNT(N3104:Q3104)&lt;2,"",SMALL(N3104:Q3104,2))</f>
        <v/>
      </c>
      <c r="Y3104" s="26" t="str">
        <f aca="false">IF(OR(V3104="",M3104=0),"",V3104/M3104-1)</f>
        <v/>
      </c>
      <c r="Z3104" s="26" t="str">
        <f aca="false">IF(OR(V3104="",L3104=""),"",V3104/(L3104*E3104)-1)</f>
        <v/>
      </c>
      <c r="AA3104" s="16" t="str">
        <f aca="false">IF(V3104="","SEM OFERTA",IF(OR(Y3104&gt;Premissas!$B$11,Y3104&lt;Premissas!$B$12),"VERIFICAR - UNIDADE/EMBALAGEM",IF(Y3104&gt;Premissas!$B$6,"NÃO COMPRAR - REAJUSTE &gt;5%","COMPRAR")))</f>
        <v>SEM OFERTA</v>
      </c>
      <c r="AB3104" s="18" t="str">
        <f aca="false">IF(W3104="DIMEC",S3104,IF(W3104="MEDCENTRO",U3104,""))</f>
        <v/>
      </c>
      <c r="AC3104" s="18" t="n">
        <f aca="false">IF(AA3104&lt;&gt;"COMPRAR",0,IF(AB3104="",I3104,MIN(I3104,AB3104)))</f>
        <v>0</v>
      </c>
      <c r="AD3104" s="19" t="n">
        <f aca="false">IF(AC3104&gt;0,AC3104*V3104,0)</f>
        <v>0</v>
      </c>
      <c r="AE3104" s="19" t="n">
        <f aca="false">IF(AC3104&gt;0,(M3104-V3104)*AC3104,0)</f>
        <v>0</v>
      </c>
      <c r="AF3104" s="16" t="str">
        <f aca="false">IF(AA3104&lt;&gt;"COMPRAR","",IF(AB3104="",IF(X3104="","",IF(X3104-V3104&lt;0.01,"EMPATE TÉCNICO","")),IF(AB3104&lt;I3104,"ESTOQUE INSUFICIENTE",IF(X3104="","",IF(X3104-V3104&lt;0.01,"EMPATE TÉCNICO","")))))</f>
        <v/>
      </c>
      <c r="AG3104" s="16" t="s">
        <v>713</v>
      </c>
      <c r="AH3104" s="16" t="s">
        <v>1497</v>
      </c>
    </row>
    <row r="3105" customFormat="false" ht="15" hidden="false" customHeight="false" outlineLevel="0" collapsed="false">
      <c r="A3105" s="16" t="s">
        <v>9646</v>
      </c>
      <c r="B3105" s="17" t="s">
        <v>9647</v>
      </c>
      <c r="C3105" s="16" t="s">
        <v>9648</v>
      </c>
      <c r="D3105" s="16" t="s">
        <v>559</v>
      </c>
      <c r="E3105" s="18" t="n">
        <v>1</v>
      </c>
      <c r="F3105" s="16" t="s">
        <v>42</v>
      </c>
      <c r="G3105" s="18" t="n">
        <v>0</v>
      </c>
      <c r="H3105" s="16" t="n">
        <v>0.6</v>
      </c>
      <c r="I3105" s="18" t="n">
        <v>2</v>
      </c>
      <c r="J3105" s="19" t="n">
        <v>30.11</v>
      </c>
      <c r="K3105" s="19" t="n">
        <v>30.11</v>
      </c>
      <c r="L3105" s="19" t="n">
        <v>30.11</v>
      </c>
      <c r="M3105" s="19" t="n">
        <f aca="false">IF(J3105&gt;0,J3105,K3105)*E3105</f>
        <v>30.11</v>
      </c>
      <c r="N3105" s="20"/>
      <c r="O3105" s="21" t="str">
        <f aca="false">IF(R3105="","",ROUND(R3105*(1-Premissas!$B$4),4))</f>
        <v/>
      </c>
      <c r="P3105" s="22"/>
      <c r="Q3105" s="22"/>
      <c r="R3105" s="23"/>
      <c r="S3105" s="24"/>
      <c r="T3105" s="24"/>
      <c r="U3105" s="25"/>
      <c r="V3105" s="19" t="str">
        <f aca="false">IF(COUNT(N3105:Q3105)=0,"",MIN(N3105:Q3105))</f>
        <v/>
      </c>
      <c r="W3105" s="16" t="str">
        <f aca="false">IF(V3105="","",INDEX($N$4:$Q$4,MATCH(V3105,N3105:Q3105,0)))</f>
        <v/>
      </c>
      <c r="X3105" s="19" t="str">
        <f aca="false">IF(COUNT(N3105:Q3105)&lt;2,"",SMALL(N3105:Q3105,2))</f>
        <v/>
      </c>
      <c r="Y3105" s="26" t="str">
        <f aca="false">IF(OR(V3105="",M3105=0),"",V3105/M3105-1)</f>
        <v/>
      </c>
      <c r="Z3105" s="26" t="str">
        <f aca="false">IF(OR(V3105="",L3105=""),"",V3105/(L3105*E3105)-1)</f>
        <v/>
      </c>
      <c r="AA3105" s="16" t="str">
        <f aca="false">IF(V3105="","SEM OFERTA",IF(OR(Y3105&gt;Premissas!$B$11,Y3105&lt;Premissas!$B$12),"VERIFICAR - UNIDADE/EMBALAGEM",IF(Y3105&gt;Premissas!$B$6,"NÃO COMPRAR - REAJUSTE &gt;5%","COMPRAR")))</f>
        <v>SEM OFERTA</v>
      </c>
      <c r="AB3105" s="18" t="str">
        <f aca="false">IF(W3105="DIMEC",S3105,IF(W3105="MEDCENTRO",U3105,""))</f>
        <v/>
      </c>
      <c r="AC3105" s="18" t="n">
        <f aca="false">IF(AA3105&lt;&gt;"COMPRAR",0,IF(AB3105="",I3105,MIN(I3105,AB3105)))</f>
        <v>0</v>
      </c>
      <c r="AD3105" s="19" t="n">
        <f aca="false">IF(AC3105&gt;0,AC3105*V3105,0)</f>
        <v>0</v>
      </c>
      <c r="AE3105" s="19" t="n">
        <f aca="false">IF(AC3105&gt;0,(M3105-V3105)*AC3105,0)</f>
        <v>0</v>
      </c>
      <c r="AF3105" s="16" t="str">
        <f aca="false">IF(AA3105&lt;&gt;"COMPRAR","",IF(AB3105="",IF(X3105="","",IF(X3105-V3105&lt;0.01,"EMPATE TÉCNICO","")),IF(AB3105&lt;I3105,"ESTOQUE INSUFICIENTE",IF(X3105="","",IF(X3105-V3105&lt;0.01,"EMPATE TÉCNICO","")))))</f>
        <v/>
      </c>
      <c r="AG3105" s="16" t="s">
        <v>304</v>
      </c>
      <c r="AH3105" s="16" t="s">
        <v>1497</v>
      </c>
    </row>
    <row r="3106" customFormat="false" ht="15" hidden="false" customHeight="false" outlineLevel="0" collapsed="false">
      <c r="A3106" s="16" t="s">
        <v>9649</v>
      </c>
      <c r="B3106" s="17" t="s">
        <v>9650</v>
      </c>
      <c r="C3106" s="16" t="s">
        <v>9651</v>
      </c>
      <c r="D3106" s="16" t="s">
        <v>287</v>
      </c>
      <c r="E3106" s="18" t="n">
        <v>1</v>
      </c>
      <c r="F3106" s="16" t="s">
        <v>43</v>
      </c>
      <c r="G3106" s="18" t="n">
        <v>0</v>
      </c>
      <c r="H3106" s="16" t="n">
        <v>0.1</v>
      </c>
      <c r="I3106" s="18" t="n">
        <v>1</v>
      </c>
      <c r="J3106" s="19" t="n">
        <v>15.68</v>
      </c>
      <c r="K3106" s="19" t="n">
        <v>15.68</v>
      </c>
      <c r="L3106" s="19" t="n">
        <v>15.68</v>
      </c>
      <c r="M3106" s="19" t="n">
        <f aca="false">IF(J3106&gt;0,J3106,K3106)*E3106</f>
        <v>15.68</v>
      </c>
      <c r="N3106" s="20"/>
      <c r="O3106" s="21" t="str">
        <f aca="false">IF(R3106="","",ROUND(R3106*(1-Premissas!$B$4),4))</f>
        <v/>
      </c>
      <c r="P3106" s="22"/>
      <c r="Q3106" s="22"/>
      <c r="R3106" s="23"/>
      <c r="S3106" s="24"/>
      <c r="T3106" s="24"/>
      <c r="U3106" s="25"/>
      <c r="V3106" s="19" t="str">
        <f aca="false">IF(COUNT(N3106:Q3106)=0,"",MIN(N3106:Q3106))</f>
        <v/>
      </c>
      <c r="W3106" s="16" t="str">
        <f aca="false">IF(V3106="","",INDEX($N$4:$Q$4,MATCH(V3106,N3106:Q3106,0)))</f>
        <v/>
      </c>
      <c r="X3106" s="19" t="str">
        <f aca="false">IF(COUNT(N3106:Q3106)&lt;2,"",SMALL(N3106:Q3106,2))</f>
        <v/>
      </c>
      <c r="Y3106" s="26" t="str">
        <f aca="false">IF(OR(V3106="",M3106=0),"",V3106/M3106-1)</f>
        <v/>
      </c>
      <c r="Z3106" s="26" t="str">
        <f aca="false">IF(OR(V3106="",L3106=""),"",V3106/(L3106*E3106)-1)</f>
        <v/>
      </c>
      <c r="AA3106" s="16" t="str">
        <f aca="false">IF(V3106="","SEM OFERTA",IF(OR(Y3106&gt;Premissas!$B$11,Y3106&lt;Premissas!$B$12),"VERIFICAR - UNIDADE/EMBALAGEM",IF(Y3106&gt;Premissas!$B$6,"NÃO COMPRAR - REAJUSTE &gt;5%","COMPRAR")))</f>
        <v>SEM OFERTA</v>
      </c>
      <c r="AB3106" s="18" t="str">
        <f aca="false">IF(W3106="DIMEC",S3106,IF(W3106="MEDCENTRO",U3106,""))</f>
        <v/>
      </c>
      <c r="AC3106" s="18" t="n">
        <f aca="false">IF(AA3106&lt;&gt;"COMPRAR",0,IF(AB3106="",I3106,MIN(I3106,AB3106)))</f>
        <v>0</v>
      </c>
      <c r="AD3106" s="19" t="n">
        <f aca="false">IF(AC3106&gt;0,AC3106*V3106,0)</f>
        <v>0</v>
      </c>
      <c r="AE3106" s="19" t="n">
        <f aca="false">IF(AC3106&gt;0,(M3106-V3106)*AC3106,0)</f>
        <v>0</v>
      </c>
      <c r="AF3106" s="16" t="str">
        <f aca="false">IF(AA3106&lt;&gt;"COMPRAR","",IF(AB3106="",IF(X3106="","",IF(X3106-V3106&lt;0.01,"EMPATE TÉCNICO","")),IF(AB3106&lt;I3106,"ESTOQUE INSUFICIENTE",IF(X3106="","",IF(X3106-V3106&lt;0.01,"EMPATE TÉCNICO","")))))</f>
        <v/>
      </c>
      <c r="AG3106" s="16"/>
      <c r="AH3106" s="16" t="s">
        <v>1497</v>
      </c>
    </row>
    <row r="3107" customFormat="false" ht="15" hidden="false" customHeight="false" outlineLevel="0" collapsed="false">
      <c r="A3107" s="16" t="s">
        <v>9652</v>
      </c>
      <c r="B3107" s="17" t="s">
        <v>9653</v>
      </c>
      <c r="C3107" s="16" t="s">
        <v>9654</v>
      </c>
      <c r="D3107" s="16" t="s">
        <v>546</v>
      </c>
      <c r="E3107" s="18" t="n">
        <v>1</v>
      </c>
      <c r="F3107" s="16" t="s">
        <v>43</v>
      </c>
      <c r="G3107" s="18" t="n">
        <v>0</v>
      </c>
      <c r="H3107" s="16" t="n">
        <v>0.3</v>
      </c>
      <c r="I3107" s="18" t="n">
        <v>1</v>
      </c>
      <c r="J3107" s="19" t="n">
        <v>4.56</v>
      </c>
      <c r="K3107" s="19" t="n">
        <v>4.56</v>
      </c>
      <c r="L3107" s="19" t="n">
        <v>4.56</v>
      </c>
      <c r="M3107" s="19" t="n">
        <f aca="false">IF(J3107&gt;0,J3107,K3107)*E3107</f>
        <v>4.56</v>
      </c>
      <c r="N3107" s="20"/>
      <c r="O3107" s="21" t="str">
        <f aca="false">IF(R3107="","",ROUND(R3107*(1-Premissas!$B$4),4))</f>
        <v/>
      </c>
      <c r="P3107" s="22"/>
      <c r="Q3107" s="22"/>
      <c r="R3107" s="23"/>
      <c r="S3107" s="24"/>
      <c r="T3107" s="24"/>
      <c r="U3107" s="25"/>
      <c r="V3107" s="19" t="str">
        <f aca="false">IF(COUNT(N3107:Q3107)=0,"",MIN(N3107:Q3107))</f>
        <v/>
      </c>
      <c r="W3107" s="16" t="str">
        <f aca="false">IF(V3107="","",INDEX($N$4:$Q$4,MATCH(V3107,N3107:Q3107,0)))</f>
        <v/>
      </c>
      <c r="X3107" s="19" t="str">
        <f aca="false">IF(COUNT(N3107:Q3107)&lt;2,"",SMALL(N3107:Q3107,2))</f>
        <v/>
      </c>
      <c r="Y3107" s="26" t="str">
        <f aca="false">IF(OR(V3107="",M3107=0),"",V3107/M3107-1)</f>
        <v/>
      </c>
      <c r="Z3107" s="26" t="str">
        <f aca="false">IF(OR(V3107="",L3107=""),"",V3107/(L3107*E3107)-1)</f>
        <v/>
      </c>
      <c r="AA3107" s="16" t="str">
        <f aca="false">IF(V3107="","SEM OFERTA",IF(OR(Y3107&gt;Premissas!$B$11,Y3107&lt;Premissas!$B$12),"VERIFICAR - UNIDADE/EMBALAGEM",IF(Y3107&gt;Premissas!$B$6,"NÃO COMPRAR - REAJUSTE &gt;5%","COMPRAR")))</f>
        <v>SEM OFERTA</v>
      </c>
      <c r="AB3107" s="18" t="str">
        <f aca="false">IF(W3107="DIMEC",S3107,IF(W3107="MEDCENTRO",U3107,""))</f>
        <v/>
      </c>
      <c r="AC3107" s="18" t="n">
        <f aca="false">IF(AA3107&lt;&gt;"COMPRAR",0,IF(AB3107="",I3107,MIN(I3107,AB3107)))</f>
        <v>0</v>
      </c>
      <c r="AD3107" s="19" t="n">
        <f aca="false">IF(AC3107&gt;0,AC3107*V3107,0)</f>
        <v>0</v>
      </c>
      <c r="AE3107" s="19" t="n">
        <f aca="false">IF(AC3107&gt;0,(M3107-V3107)*AC3107,0)</f>
        <v>0</v>
      </c>
      <c r="AF3107" s="16" t="str">
        <f aca="false">IF(AA3107&lt;&gt;"COMPRAR","",IF(AB3107="",IF(X3107="","",IF(X3107-V3107&lt;0.01,"EMPATE TÉCNICO","")),IF(AB3107&lt;I3107,"ESTOQUE INSUFICIENTE",IF(X3107="","",IF(X3107-V3107&lt;0.01,"EMPATE TÉCNICO","")))))</f>
        <v/>
      </c>
      <c r="AG3107" s="16" t="s">
        <v>328</v>
      </c>
      <c r="AH3107" s="16" t="s">
        <v>1497</v>
      </c>
    </row>
    <row r="3108" customFormat="false" ht="15" hidden="false" customHeight="false" outlineLevel="0" collapsed="false">
      <c r="A3108" s="16" t="s">
        <v>9655</v>
      </c>
      <c r="B3108" s="17" t="s">
        <v>9656</v>
      </c>
      <c r="C3108" s="16" t="s">
        <v>9657</v>
      </c>
      <c r="D3108" s="16" t="s">
        <v>621</v>
      </c>
      <c r="E3108" s="18" t="n">
        <v>1</v>
      </c>
      <c r="F3108" s="16" t="s">
        <v>43</v>
      </c>
      <c r="G3108" s="18" t="n">
        <v>0</v>
      </c>
      <c r="H3108" s="16" t="n">
        <v>0.9</v>
      </c>
      <c r="I3108" s="18" t="n">
        <v>3</v>
      </c>
      <c r="J3108" s="19" t="n">
        <v>5.00666666666667</v>
      </c>
      <c r="K3108" s="19" t="n">
        <v>5.00666666666667</v>
      </c>
      <c r="L3108" s="19" t="n">
        <v>5.0067</v>
      </c>
      <c r="M3108" s="19" t="n">
        <f aca="false">IF(J3108&gt;0,J3108,K3108)*E3108</f>
        <v>5.00666666666667</v>
      </c>
      <c r="N3108" s="20"/>
      <c r="O3108" s="21" t="str">
        <f aca="false">IF(R3108="","",ROUND(R3108*(1-Premissas!$B$4),4))</f>
        <v/>
      </c>
      <c r="P3108" s="22"/>
      <c r="Q3108" s="22"/>
      <c r="R3108" s="23"/>
      <c r="S3108" s="24"/>
      <c r="T3108" s="24"/>
      <c r="U3108" s="25"/>
      <c r="V3108" s="19" t="str">
        <f aca="false">IF(COUNT(N3108:Q3108)=0,"",MIN(N3108:Q3108))</f>
        <v/>
      </c>
      <c r="W3108" s="16" t="str">
        <f aca="false">IF(V3108="","",INDEX($N$4:$Q$4,MATCH(V3108,N3108:Q3108,0)))</f>
        <v/>
      </c>
      <c r="X3108" s="19" t="str">
        <f aca="false">IF(COUNT(N3108:Q3108)&lt;2,"",SMALL(N3108:Q3108,2))</f>
        <v/>
      </c>
      <c r="Y3108" s="26" t="str">
        <f aca="false">IF(OR(V3108="",M3108=0),"",V3108/M3108-1)</f>
        <v/>
      </c>
      <c r="Z3108" s="26" t="str">
        <f aca="false">IF(OR(V3108="",L3108=""),"",V3108/(L3108*E3108)-1)</f>
        <v/>
      </c>
      <c r="AA3108" s="16" t="str">
        <f aca="false">IF(V3108="","SEM OFERTA",IF(OR(Y3108&gt;Premissas!$B$11,Y3108&lt;Premissas!$B$12),"VERIFICAR - UNIDADE/EMBALAGEM",IF(Y3108&gt;Premissas!$B$6,"NÃO COMPRAR - REAJUSTE &gt;5%","COMPRAR")))</f>
        <v>SEM OFERTA</v>
      </c>
      <c r="AB3108" s="18" t="str">
        <f aca="false">IF(W3108="DIMEC",S3108,IF(W3108="MEDCENTRO",U3108,""))</f>
        <v/>
      </c>
      <c r="AC3108" s="18" t="n">
        <f aca="false">IF(AA3108&lt;&gt;"COMPRAR",0,IF(AB3108="",I3108,MIN(I3108,AB3108)))</f>
        <v>0</v>
      </c>
      <c r="AD3108" s="19" t="n">
        <f aca="false">IF(AC3108&gt;0,AC3108*V3108,0)</f>
        <v>0</v>
      </c>
      <c r="AE3108" s="19" t="n">
        <f aca="false">IF(AC3108&gt;0,(M3108-V3108)*AC3108,0)</f>
        <v>0</v>
      </c>
      <c r="AF3108" s="16" t="str">
        <f aca="false">IF(AA3108&lt;&gt;"COMPRAR","",IF(AB3108="",IF(X3108="","",IF(X3108-V3108&lt;0.01,"EMPATE TÉCNICO","")),IF(AB3108&lt;I3108,"ESTOQUE INSUFICIENTE",IF(X3108="","",IF(X3108-V3108&lt;0.01,"EMPATE TÉCNICO","")))))</f>
        <v/>
      </c>
      <c r="AG3108" s="16" t="s">
        <v>547</v>
      </c>
      <c r="AH3108" s="16" t="s">
        <v>1497</v>
      </c>
    </row>
    <row r="3109" customFormat="false" ht="15" hidden="false" customHeight="false" outlineLevel="0" collapsed="false">
      <c r="A3109" s="16" t="s">
        <v>9658</v>
      </c>
      <c r="B3109" s="17" t="s">
        <v>9659</v>
      </c>
      <c r="C3109" s="16" t="s">
        <v>9660</v>
      </c>
      <c r="D3109" s="16" t="s">
        <v>762</v>
      </c>
      <c r="E3109" s="18" t="n">
        <v>1</v>
      </c>
      <c r="F3109" s="16" t="s">
        <v>41</v>
      </c>
      <c r="G3109" s="18" t="n">
        <v>41</v>
      </c>
      <c r="H3109" s="16" t="n">
        <v>17.1</v>
      </c>
      <c r="I3109" s="18" t="n">
        <v>3</v>
      </c>
      <c r="J3109" s="19" t="n">
        <v>5.99</v>
      </c>
      <c r="K3109" s="19" t="n">
        <v>5.99</v>
      </c>
      <c r="L3109" s="19" t="n">
        <v>5.99</v>
      </c>
      <c r="M3109" s="19" t="n">
        <f aca="false">IF(J3109&gt;0,J3109,K3109)*E3109</f>
        <v>5.99</v>
      </c>
      <c r="N3109" s="20"/>
      <c r="O3109" s="21" t="str">
        <f aca="false">IF(R3109="","",ROUND(R3109*(1-Premissas!$B$4),4))</f>
        <v/>
      </c>
      <c r="P3109" s="22"/>
      <c r="Q3109" s="22"/>
      <c r="R3109" s="23"/>
      <c r="S3109" s="24"/>
      <c r="T3109" s="24"/>
      <c r="U3109" s="25"/>
      <c r="V3109" s="19" t="str">
        <f aca="false">IF(COUNT(N3109:Q3109)=0,"",MIN(N3109:Q3109))</f>
        <v/>
      </c>
      <c r="W3109" s="16" t="str">
        <f aca="false">IF(V3109="","",INDEX($N$4:$Q$4,MATCH(V3109,N3109:Q3109,0)))</f>
        <v/>
      </c>
      <c r="X3109" s="19" t="str">
        <f aca="false">IF(COUNT(N3109:Q3109)&lt;2,"",SMALL(N3109:Q3109,2))</f>
        <v/>
      </c>
      <c r="Y3109" s="26" t="str">
        <f aca="false">IF(OR(V3109="",M3109=0),"",V3109/M3109-1)</f>
        <v/>
      </c>
      <c r="Z3109" s="26" t="str">
        <f aca="false">IF(OR(V3109="",L3109=""),"",V3109/(L3109*E3109)-1)</f>
        <v/>
      </c>
      <c r="AA3109" s="16" t="str">
        <f aca="false">IF(V3109="","SEM OFERTA",IF(OR(Y3109&gt;Premissas!$B$11,Y3109&lt;Premissas!$B$12),"VERIFICAR - UNIDADE/EMBALAGEM",IF(Y3109&gt;Premissas!$B$6,"NÃO COMPRAR - REAJUSTE &gt;5%","COMPRAR")))</f>
        <v>SEM OFERTA</v>
      </c>
      <c r="AB3109" s="18" t="str">
        <f aca="false">IF(W3109="DIMEC",S3109,IF(W3109="MEDCENTRO",U3109,""))</f>
        <v/>
      </c>
      <c r="AC3109" s="18" t="n">
        <f aca="false">IF(AA3109&lt;&gt;"COMPRAR",0,IF(AB3109="",I3109,MIN(I3109,AB3109)))</f>
        <v>0</v>
      </c>
      <c r="AD3109" s="19" t="n">
        <f aca="false">IF(AC3109&gt;0,AC3109*V3109,0)</f>
        <v>0</v>
      </c>
      <c r="AE3109" s="19" t="n">
        <f aca="false">IF(AC3109&gt;0,(M3109-V3109)*AC3109,0)</f>
        <v>0</v>
      </c>
      <c r="AF3109" s="16" t="str">
        <f aca="false">IF(AA3109&lt;&gt;"COMPRAR","",IF(AB3109="",IF(X3109="","",IF(X3109-V3109&lt;0.01,"EMPATE TÉCNICO","")),IF(AB3109&lt;I3109,"ESTOQUE INSUFICIENTE",IF(X3109="","",IF(X3109-V3109&lt;0.01,"EMPATE TÉCNICO","")))))</f>
        <v/>
      </c>
      <c r="AG3109" s="16" t="s">
        <v>763</v>
      </c>
      <c r="AH3109" s="16" t="s">
        <v>1497</v>
      </c>
    </row>
    <row r="3110" customFormat="false" ht="15" hidden="false" customHeight="false" outlineLevel="0" collapsed="false">
      <c r="A3110" s="16" t="s">
        <v>9661</v>
      </c>
      <c r="B3110" s="17" t="s">
        <v>9662</v>
      </c>
      <c r="C3110" s="16" t="s">
        <v>9663</v>
      </c>
      <c r="D3110" s="16" t="s">
        <v>1089</v>
      </c>
      <c r="E3110" s="18" t="n">
        <v>1</v>
      </c>
      <c r="F3110" s="16" t="s">
        <v>41</v>
      </c>
      <c r="G3110" s="18" t="n">
        <v>8</v>
      </c>
      <c r="H3110" s="16" t="n">
        <v>3.2</v>
      </c>
      <c r="I3110" s="18" t="n">
        <v>1</v>
      </c>
      <c r="J3110" s="19" t="n">
        <v>14.39</v>
      </c>
      <c r="K3110" s="19" t="n">
        <v>14.39</v>
      </c>
      <c r="L3110" s="19" t="n">
        <v>14.39</v>
      </c>
      <c r="M3110" s="19" t="n">
        <f aca="false">IF(J3110&gt;0,J3110,K3110)*E3110</f>
        <v>14.39</v>
      </c>
      <c r="N3110" s="20"/>
      <c r="O3110" s="21" t="str">
        <f aca="false">IF(R3110="","",ROUND(R3110*(1-Premissas!$B$4),4))</f>
        <v/>
      </c>
      <c r="P3110" s="22"/>
      <c r="Q3110" s="22"/>
      <c r="R3110" s="23"/>
      <c r="S3110" s="24"/>
      <c r="T3110" s="24"/>
      <c r="U3110" s="25"/>
      <c r="V3110" s="19" t="str">
        <f aca="false">IF(COUNT(N3110:Q3110)=0,"",MIN(N3110:Q3110))</f>
        <v/>
      </c>
      <c r="W3110" s="16" t="str">
        <f aca="false">IF(V3110="","",INDEX($N$4:$Q$4,MATCH(V3110,N3110:Q3110,0)))</f>
        <v/>
      </c>
      <c r="X3110" s="19" t="str">
        <f aca="false">IF(COUNT(N3110:Q3110)&lt;2,"",SMALL(N3110:Q3110,2))</f>
        <v/>
      </c>
      <c r="Y3110" s="26" t="str">
        <f aca="false">IF(OR(V3110="",M3110=0),"",V3110/M3110-1)</f>
        <v/>
      </c>
      <c r="Z3110" s="26" t="str">
        <f aca="false">IF(OR(V3110="",L3110=""),"",V3110/(L3110*E3110)-1)</f>
        <v/>
      </c>
      <c r="AA3110" s="16" t="str">
        <f aca="false">IF(V3110="","SEM OFERTA",IF(OR(Y3110&gt;Premissas!$B$11,Y3110&lt;Premissas!$B$12),"VERIFICAR - UNIDADE/EMBALAGEM",IF(Y3110&gt;Premissas!$B$6,"NÃO COMPRAR - REAJUSTE &gt;5%","COMPRAR")))</f>
        <v>SEM OFERTA</v>
      </c>
      <c r="AB3110" s="18" t="str">
        <f aca="false">IF(W3110="DIMEC",S3110,IF(W3110="MEDCENTRO",U3110,""))</f>
        <v/>
      </c>
      <c r="AC3110" s="18" t="n">
        <f aca="false">IF(AA3110&lt;&gt;"COMPRAR",0,IF(AB3110="",I3110,MIN(I3110,AB3110)))</f>
        <v>0</v>
      </c>
      <c r="AD3110" s="19" t="n">
        <f aca="false">IF(AC3110&gt;0,AC3110*V3110,0)</f>
        <v>0</v>
      </c>
      <c r="AE3110" s="19" t="n">
        <f aca="false">IF(AC3110&gt;0,(M3110-V3110)*AC3110,0)</f>
        <v>0</v>
      </c>
      <c r="AF3110" s="16" t="str">
        <f aca="false">IF(AA3110&lt;&gt;"COMPRAR","",IF(AB3110="",IF(X3110="","",IF(X3110-V3110&lt;0.01,"EMPATE TÉCNICO","")),IF(AB3110&lt;I3110,"ESTOQUE INSUFICIENTE",IF(X3110="","",IF(X3110-V3110&lt;0.01,"EMPATE TÉCNICO","")))))</f>
        <v/>
      </c>
      <c r="AG3110" s="16" t="s">
        <v>482</v>
      </c>
      <c r="AH3110" s="16" t="s">
        <v>1497</v>
      </c>
    </row>
    <row r="3111" customFormat="false" ht="15" hidden="false" customHeight="false" outlineLevel="0" collapsed="false">
      <c r="A3111" s="16" t="s">
        <v>9664</v>
      </c>
      <c r="B3111" s="17" t="s">
        <v>9665</v>
      </c>
      <c r="C3111" s="16" t="s">
        <v>9666</v>
      </c>
      <c r="D3111" s="16" t="s">
        <v>641</v>
      </c>
      <c r="E3111" s="18" t="n">
        <v>1</v>
      </c>
      <c r="F3111" s="16" t="s">
        <v>41</v>
      </c>
      <c r="G3111" s="18" t="n">
        <v>4</v>
      </c>
      <c r="H3111" s="16" t="n">
        <v>1.9</v>
      </c>
      <c r="I3111" s="18" t="n">
        <v>1</v>
      </c>
      <c r="J3111" s="19" t="n">
        <v>14.9575</v>
      </c>
      <c r="K3111" s="19" t="n">
        <v>14.9575</v>
      </c>
      <c r="L3111" s="19" t="n">
        <v>14.9567</v>
      </c>
      <c r="M3111" s="19" t="n">
        <f aca="false">IF(J3111&gt;0,J3111,K3111)*E3111</f>
        <v>14.9575</v>
      </c>
      <c r="N3111" s="20"/>
      <c r="O3111" s="21" t="str">
        <f aca="false">IF(R3111="","",ROUND(R3111*(1-Premissas!$B$4),4))</f>
        <v/>
      </c>
      <c r="P3111" s="22"/>
      <c r="Q3111" s="22"/>
      <c r="R3111" s="23"/>
      <c r="S3111" s="24"/>
      <c r="T3111" s="24"/>
      <c r="U3111" s="25"/>
      <c r="V3111" s="19" t="str">
        <f aca="false">IF(COUNT(N3111:Q3111)=0,"",MIN(N3111:Q3111))</f>
        <v/>
      </c>
      <c r="W3111" s="16" t="str">
        <f aca="false">IF(V3111="","",INDEX($N$4:$Q$4,MATCH(V3111,N3111:Q3111,0)))</f>
        <v/>
      </c>
      <c r="X3111" s="19" t="str">
        <f aca="false">IF(COUNT(N3111:Q3111)&lt;2,"",SMALL(N3111:Q3111,2))</f>
        <v/>
      </c>
      <c r="Y3111" s="26" t="str">
        <f aca="false">IF(OR(V3111="",M3111=0),"",V3111/M3111-1)</f>
        <v/>
      </c>
      <c r="Z3111" s="26" t="str">
        <f aca="false">IF(OR(V3111="",L3111=""),"",V3111/(L3111*E3111)-1)</f>
        <v/>
      </c>
      <c r="AA3111" s="16" t="str">
        <f aca="false">IF(V3111="","SEM OFERTA",IF(OR(Y3111&gt;Premissas!$B$11,Y3111&lt;Premissas!$B$12),"VERIFICAR - UNIDADE/EMBALAGEM",IF(Y3111&gt;Premissas!$B$6,"NÃO COMPRAR - REAJUSTE &gt;5%","COMPRAR")))</f>
        <v>SEM OFERTA</v>
      </c>
      <c r="AB3111" s="18" t="str">
        <f aca="false">IF(W3111="DIMEC",S3111,IF(W3111="MEDCENTRO",U3111,""))</f>
        <v/>
      </c>
      <c r="AC3111" s="18" t="n">
        <f aca="false">IF(AA3111&lt;&gt;"COMPRAR",0,IF(AB3111="",I3111,MIN(I3111,AB3111)))</f>
        <v>0</v>
      </c>
      <c r="AD3111" s="19" t="n">
        <f aca="false">IF(AC3111&gt;0,AC3111*V3111,0)</f>
        <v>0</v>
      </c>
      <c r="AE3111" s="19" t="n">
        <f aca="false">IF(AC3111&gt;0,(M3111-V3111)*AC3111,0)</f>
        <v>0</v>
      </c>
      <c r="AF3111" s="16" t="str">
        <f aca="false">IF(AA3111&lt;&gt;"COMPRAR","",IF(AB3111="",IF(X3111="","",IF(X3111-V3111&lt;0.01,"EMPATE TÉCNICO","")),IF(AB3111&lt;I3111,"ESTOQUE INSUFICIENTE",IF(X3111="","",IF(X3111-V3111&lt;0.01,"EMPATE TÉCNICO","")))))</f>
        <v/>
      </c>
      <c r="AG3111" s="16" t="s">
        <v>1241</v>
      </c>
      <c r="AH3111" s="16" t="s">
        <v>1497</v>
      </c>
    </row>
    <row r="3112" customFormat="false" ht="15" hidden="false" customHeight="false" outlineLevel="0" collapsed="false">
      <c r="A3112" s="16" t="s">
        <v>9667</v>
      </c>
      <c r="B3112" s="17" t="s">
        <v>9668</v>
      </c>
      <c r="C3112" s="16" t="s">
        <v>9669</v>
      </c>
      <c r="D3112" s="16" t="s">
        <v>546</v>
      </c>
      <c r="E3112" s="18" t="n">
        <v>1</v>
      </c>
      <c r="F3112" s="16" t="s">
        <v>42</v>
      </c>
      <c r="G3112" s="18" t="n">
        <v>0</v>
      </c>
      <c r="H3112" s="16" t="n">
        <v>0.7</v>
      </c>
      <c r="I3112" s="18" t="n">
        <v>2</v>
      </c>
      <c r="J3112" s="19" t="n">
        <v>18.915</v>
      </c>
      <c r="K3112" s="19" t="n">
        <v>18.915</v>
      </c>
      <c r="L3112" s="19" t="n">
        <v>18.915</v>
      </c>
      <c r="M3112" s="19" t="n">
        <f aca="false">IF(J3112&gt;0,J3112,K3112)*E3112</f>
        <v>18.915</v>
      </c>
      <c r="N3112" s="20"/>
      <c r="O3112" s="21" t="str">
        <f aca="false">IF(R3112="","",ROUND(R3112*(1-Premissas!$B$4),4))</f>
        <v/>
      </c>
      <c r="P3112" s="22"/>
      <c r="Q3112" s="22"/>
      <c r="R3112" s="23"/>
      <c r="S3112" s="24"/>
      <c r="T3112" s="24"/>
      <c r="U3112" s="25"/>
      <c r="V3112" s="19" t="str">
        <f aca="false">IF(COUNT(N3112:Q3112)=0,"",MIN(N3112:Q3112))</f>
        <v/>
      </c>
      <c r="W3112" s="16" t="str">
        <f aca="false">IF(V3112="","",INDEX($N$4:$Q$4,MATCH(V3112,N3112:Q3112,0)))</f>
        <v/>
      </c>
      <c r="X3112" s="19" t="str">
        <f aca="false">IF(COUNT(N3112:Q3112)&lt;2,"",SMALL(N3112:Q3112,2))</f>
        <v/>
      </c>
      <c r="Y3112" s="26" t="str">
        <f aca="false">IF(OR(V3112="",M3112=0),"",V3112/M3112-1)</f>
        <v/>
      </c>
      <c r="Z3112" s="26" t="str">
        <f aca="false">IF(OR(V3112="",L3112=""),"",V3112/(L3112*E3112)-1)</f>
        <v/>
      </c>
      <c r="AA3112" s="16" t="str">
        <f aca="false">IF(V3112="","SEM OFERTA",IF(OR(Y3112&gt;Premissas!$B$11,Y3112&lt;Premissas!$B$12),"VERIFICAR - UNIDADE/EMBALAGEM",IF(Y3112&gt;Premissas!$B$6,"NÃO COMPRAR - REAJUSTE &gt;5%","COMPRAR")))</f>
        <v>SEM OFERTA</v>
      </c>
      <c r="AB3112" s="18" t="str">
        <f aca="false">IF(W3112="DIMEC",S3112,IF(W3112="MEDCENTRO",U3112,""))</f>
        <v/>
      </c>
      <c r="AC3112" s="18" t="n">
        <f aca="false">IF(AA3112&lt;&gt;"COMPRAR",0,IF(AB3112="",I3112,MIN(I3112,AB3112)))</f>
        <v>0</v>
      </c>
      <c r="AD3112" s="19" t="n">
        <f aca="false">IF(AC3112&gt;0,AC3112*V3112,0)</f>
        <v>0</v>
      </c>
      <c r="AE3112" s="19" t="n">
        <f aca="false">IF(AC3112&gt;0,(M3112-V3112)*AC3112,0)</f>
        <v>0</v>
      </c>
      <c r="AF3112" s="16" t="str">
        <f aca="false">IF(AA3112&lt;&gt;"COMPRAR","",IF(AB3112="",IF(X3112="","",IF(X3112-V3112&lt;0.01,"EMPATE TÉCNICO","")),IF(AB3112&lt;I3112,"ESTOQUE INSUFICIENTE",IF(X3112="","",IF(X3112-V3112&lt;0.01,"EMPATE TÉCNICO","")))))</f>
        <v/>
      </c>
      <c r="AG3112" s="16" t="s">
        <v>1241</v>
      </c>
      <c r="AH3112" s="16" t="s">
        <v>1497</v>
      </c>
    </row>
    <row r="3113" customFormat="false" ht="15" hidden="false" customHeight="false" outlineLevel="0" collapsed="false">
      <c r="A3113" s="16" t="s">
        <v>9670</v>
      </c>
      <c r="B3113" s="17" t="s">
        <v>9671</v>
      </c>
      <c r="C3113" s="16" t="s">
        <v>9672</v>
      </c>
      <c r="D3113" s="16" t="s">
        <v>498</v>
      </c>
      <c r="E3113" s="18" t="n">
        <v>1</v>
      </c>
      <c r="F3113" s="16" t="s">
        <v>42</v>
      </c>
      <c r="G3113" s="18" t="n">
        <v>2</v>
      </c>
      <c r="H3113" s="16" t="n">
        <v>1.7</v>
      </c>
      <c r="I3113" s="18" t="n">
        <v>3</v>
      </c>
      <c r="J3113" s="19" t="n">
        <v>8.84</v>
      </c>
      <c r="K3113" s="19" t="n">
        <v>8.84</v>
      </c>
      <c r="L3113" s="19" t="n">
        <v>8.84</v>
      </c>
      <c r="M3113" s="19" t="n">
        <f aca="false">IF(J3113&gt;0,J3113,K3113)*E3113</f>
        <v>8.84</v>
      </c>
      <c r="N3113" s="20"/>
      <c r="O3113" s="21" t="str">
        <f aca="false">IF(R3113="","",ROUND(R3113*(1-Premissas!$B$4),4))</f>
        <v/>
      </c>
      <c r="P3113" s="22"/>
      <c r="Q3113" s="22"/>
      <c r="R3113" s="23"/>
      <c r="S3113" s="24"/>
      <c r="T3113" s="24"/>
      <c r="U3113" s="25"/>
      <c r="V3113" s="19" t="str">
        <f aca="false">IF(COUNT(N3113:Q3113)=0,"",MIN(N3113:Q3113))</f>
        <v/>
      </c>
      <c r="W3113" s="16" t="str">
        <f aca="false">IF(V3113="","",INDEX($N$4:$Q$4,MATCH(V3113,N3113:Q3113,0)))</f>
        <v/>
      </c>
      <c r="X3113" s="19" t="str">
        <f aca="false">IF(COUNT(N3113:Q3113)&lt;2,"",SMALL(N3113:Q3113,2))</f>
        <v/>
      </c>
      <c r="Y3113" s="26" t="str">
        <f aca="false">IF(OR(V3113="",M3113=0),"",V3113/M3113-1)</f>
        <v/>
      </c>
      <c r="Z3113" s="26" t="str">
        <f aca="false">IF(OR(V3113="",L3113=""),"",V3113/(L3113*E3113)-1)</f>
        <v/>
      </c>
      <c r="AA3113" s="16" t="str">
        <f aca="false">IF(V3113="","SEM OFERTA",IF(OR(Y3113&gt;Premissas!$B$11,Y3113&lt;Premissas!$B$12),"VERIFICAR - UNIDADE/EMBALAGEM",IF(Y3113&gt;Premissas!$B$6,"NÃO COMPRAR - REAJUSTE &gt;5%","COMPRAR")))</f>
        <v>SEM OFERTA</v>
      </c>
      <c r="AB3113" s="18" t="str">
        <f aca="false">IF(W3113="DIMEC",S3113,IF(W3113="MEDCENTRO",U3113,""))</f>
        <v/>
      </c>
      <c r="AC3113" s="18" t="n">
        <f aca="false">IF(AA3113&lt;&gt;"COMPRAR",0,IF(AB3113="",I3113,MIN(I3113,AB3113)))</f>
        <v>0</v>
      </c>
      <c r="AD3113" s="19" t="n">
        <f aca="false">IF(AC3113&gt;0,AC3113*V3113,0)</f>
        <v>0</v>
      </c>
      <c r="AE3113" s="19" t="n">
        <f aca="false">IF(AC3113&gt;0,(M3113-V3113)*AC3113,0)</f>
        <v>0</v>
      </c>
      <c r="AF3113" s="16" t="str">
        <f aca="false">IF(AA3113&lt;&gt;"COMPRAR","",IF(AB3113="",IF(X3113="","",IF(X3113-V3113&lt;0.01,"EMPATE TÉCNICO","")),IF(AB3113&lt;I3113,"ESTOQUE INSUFICIENTE",IF(X3113="","",IF(X3113-V3113&lt;0.01,"EMPATE TÉCNICO","")))))</f>
        <v/>
      </c>
      <c r="AG3113" s="16" t="s">
        <v>2682</v>
      </c>
      <c r="AH3113" s="16" t="s">
        <v>1497</v>
      </c>
    </row>
    <row r="3114" customFormat="false" ht="15" hidden="false" customHeight="false" outlineLevel="0" collapsed="false">
      <c r="A3114" s="16" t="s">
        <v>9673</v>
      </c>
      <c r="B3114" s="17" t="s">
        <v>9674</v>
      </c>
      <c r="C3114" s="16" t="s">
        <v>9675</v>
      </c>
      <c r="D3114" s="16" t="s">
        <v>641</v>
      </c>
      <c r="E3114" s="18" t="n">
        <v>1</v>
      </c>
      <c r="F3114" s="16" t="s">
        <v>43</v>
      </c>
      <c r="G3114" s="18" t="n">
        <v>1</v>
      </c>
      <c r="H3114" s="16" t="n">
        <v>2.2</v>
      </c>
      <c r="I3114" s="18" t="n">
        <v>5</v>
      </c>
      <c r="J3114" s="19" t="n">
        <v>12.7325</v>
      </c>
      <c r="K3114" s="19" t="n">
        <v>12.7325</v>
      </c>
      <c r="L3114" s="19" t="n">
        <v>12.7325</v>
      </c>
      <c r="M3114" s="19" t="n">
        <f aca="false">IF(J3114&gt;0,J3114,K3114)*E3114</f>
        <v>12.7325</v>
      </c>
      <c r="N3114" s="20"/>
      <c r="O3114" s="21" t="str">
        <f aca="false">IF(R3114="","",ROUND(R3114*(1-Premissas!$B$4),4))</f>
        <v/>
      </c>
      <c r="P3114" s="22"/>
      <c r="Q3114" s="22"/>
      <c r="R3114" s="23"/>
      <c r="S3114" s="24"/>
      <c r="T3114" s="24"/>
      <c r="U3114" s="25"/>
      <c r="V3114" s="19" t="str">
        <f aca="false">IF(COUNT(N3114:Q3114)=0,"",MIN(N3114:Q3114))</f>
        <v/>
      </c>
      <c r="W3114" s="16" t="str">
        <f aca="false">IF(V3114="","",INDEX($N$4:$Q$4,MATCH(V3114,N3114:Q3114,0)))</f>
        <v/>
      </c>
      <c r="X3114" s="19" t="str">
        <f aca="false">IF(COUNT(N3114:Q3114)&lt;2,"",SMALL(N3114:Q3114,2))</f>
        <v/>
      </c>
      <c r="Y3114" s="26" t="str">
        <f aca="false">IF(OR(V3114="",M3114=0),"",V3114/M3114-1)</f>
        <v/>
      </c>
      <c r="Z3114" s="26" t="str">
        <f aca="false">IF(OR(V3114="",L3114=""),"",V3114/(L3114*E3114)-1)</f>
        <v/>
      </c>
      <c r="AA3114" s="16" t="str">
        <f aca="false">IF(V3114="","SEM OFERTA",IF(OR(Y3114&gt;Premissas!$B$11,Y3114&lt;Premissas!$B$12),"VERIFICAR - UNIDADE/EMBALAGEM",IF(Y3114&gt;Premissas!$B$6,"NÃO COMPRAR - REAJUSTE &gt;5%","COMPRAR")))</f>
        <v>SEM OFERTA</v>
      </c>
      <c r="AB3114" s="18" t="str">
        <f aca="false">IF(W3114="DIMEC",S3114,IF(W3114="MEDCENTRO",U3114,""))</f>
        <v/>
      </c>
      <c r="AC3114" s="18" t="n">
        <f aca="false">IF(AA3114&lt;&gt;"COMPRAR",0,IF(AB3114="",I3114,MIN(I3114,AB3114)))</f>
        <v>0</v>
      </c>
      <c r="AD3114" s="19" t="n">
        <f aca="false">IF(AC3114&gt;0,AC3114*V3114,0)</f>
        <v>0</v>
      </c>
      <c r="AE3114" s="19" t="n">
        <f aca="false">IF(AC3114&gt;0,(M3114-V3114)*AC3114,0)</f>
        <v>0</v>
      </c>
      <c r="AF3114" s="16" t="str">
        <f aca="false">IF(AA3114&lt;&gt;"COMPRAR","",IF(AB3114="",IF(X3114="","",IF(X3114-V3114&lt;0.01,"EMPATE TÉCNICO","")),IF(AB3114&lt;I3114,"ESTOQUE INSUFICIENTE",IF(X3114="","",IF(X3114-V3114&lt;0.01,"EMPATE TÉCNICO","")))))</f>
        <v/>
      </c>
      <c r="AG3114" s="16" t="s">
        <v>1241</v>
      </c>
      <c r="AH3114" s="16" t="s">
        <v>1497</v>
      </c>
    </row>
    <row r="3115" customFormat="false" ht="15" hidden="false" customHeight="false" outlineLevel="0" collapsed="false">
      <c r="A3115" s="16" t="s">
        <v>9676</v>
      </c>
      <c r="B3115" s="17" t="s">
        <v>9677</v>
      </c>
      <c r="C3115" s="16" t="s">
        <v>9678</v>
      </c>
      <c r="D3115" s="16" t="s">
        <v>989</v>
      </c>
      <c r="E3115" s="18" t="n">
        <v>1</v>
      </c>
      <c r="F3115" s="16" t="s">
        <v>41</v>
      </c>
      <c r="G3115" s="18" t="n">
        <v>5</v>
      </c>
      <c r="H3115" s="16" t="n">
        <v>4.3</v>
      </c>
      <c r="I3115" s="18" t="n">
        <v>7</v>
      </c>
      <c r="J3115" s="19" t="n">
        <v>12.978</v>
      </c>
      <c r="K3115" s="19" t="n">
        <v>12.978</v>
      </c>
      <c r="L3115" s="19" t="n">
        <v>12.95</v>
      </c>
      <c r="M3115" s="19" t="n">
        <f aca="false">IF(J3115&gt;0,J3115,K3115)*E3115</f>
        <v>12.978</v>
      </c>
      <c r="N3115" s="20"/>
      <c r="O3115" s="21" t="str">
        <f aca="false">IF(R3115="","",ROUND(R3115*(1-Premissas!$B$4),4))</f>
        <v/>
      </c>
      <c r="P3115" s="22"/>
      <c r="Q3115" s="22"/>
      <c r="R3115" s="23"/>
      <c r="S3115" s="24"/>
      <c r="T3115" s="24"/>
      <c r="U3115" s="25"/>
      <c r="V3115" s="19" t="str">
        <f aca="false">IF(COUNT(N3115:Q3115)=0,"",MIN(N3115:Q3115))</f>
        <v/>
      </c>
      <c r="W3115" s="16" t="str">
        <f aca="false">IF(V3115="","",INDEX($N$4:$Q$4,MATCH(V3115,N3115:Q3115,0)))</f>
        <v/>
      </c>
      <c r="X3115" s="19" t="str">
        <f aca="false">IF(COUNT(N3115:Q3115)&lt;2,"",SMALL(N3115:Q3115,2))</f>
        <v/>
      </c>
      <c r="Y3115" s="26" t="str">
        <f aca="false">IF(OR(V3115="",M3115=0),"",V3115/M3115-1)</f>
        <v/>
      </c>
      <c r="Z3115" s="26" t="str">
        <f aca="false">IF(OR(V3115="",L3115=""),"",V3115/(L3115*E3115)-1)</f>
        <v/>
      </c>
      <c r="AA3115" s="16" t="str">
        <f aca="false">IF(V3115="","SEM OFERTA",IF(OR(Y3115&gt;Premissas!$B$11,Y3115&lt;Premissas!$B$12),"VERIFICAR - UNIDADE/EMBALAGEM",IF(Y3115&gt;Premissas!$B$6,"NÃO COMPRAR - REAJUSTE &gt;5%","COMPRAR")))</f>
        <v>SEM OFERTA</v>
      </c>
      <c r="AB3115" s="18" t="str">
        <f aca="false">IF(W3115="DIMEC",S3115,IF(W3115="MEDCENTRO",U3115,""))</f>
        <v/>
      </c>
      <c r="AC3115" s="18" t="n">
        <f aca="false">IF(AA3115&lt;&gt;"COMPRAR",0,IF(AB3115="",I3115,MIN(I3115,AB3115)))</f>
        <v>0</v>
      </c>
      <c r="AD3115" s="19" t="n">
        <f aca="false">IF(AC3115&gt;0,AC3115*V3115,0)</f>
        <v>0</v>
      </c>
      <c r="AE3115" s="19" t="n">
        <f aca="false">IF(AC3115&gt;0,(M3115-V3115)*AC3115,0)</f>
        <v>0</v>
      </c>
      <c r="AF3115" s="16" t="str">
        <f aca="false">IF(AA3115&lt;&gt;"COMPRAR","",IF(AB3115="",IF(X3115="","",IF(X3115-V3115&lt;0.01,"EMPATE TÉCNICO","")),IF(AB3115&lt;I3115,"ESTOQUE INSUFICIENTE",IF(X3115="","",IF(X3115-V3115&lt;0.01,"EMPATE TÉCNICO","")))))</f>
        <v/>
      </c>
      <c r="AG3115" s="16" t="s">
        <v>418</v>
      </c>
      <c r="AH3115" s="16" t="s">
        <v>1497</v>
      </c>
    </row>
    <row r="3116" customFormat="false" ht="15" hidden="false" customHeight="false" outlineLevel="0" collapsed="false">
      <c r="A3116" s="16" t="s">
        <v>9679</v>
      </c>
      <c r="B3116" s="17" t="s">
        <v>9680</v>
      </c>
      <c r="C3116" s="16" t="s">
        <v>9681</v>
      </c>
      <c r="D3116" s="16" t="s">
        <v>417</v>
      </c>
      <c r="E3116" s="18" t="n">
        <v>1</v>
      </c>
      <c r="F3116" s="16" t="s">
        <v>41</v>
      </c>
      <c r="G3116" s="18" t="n">
        <v>18</v>
      </c>
      <c r="H3116" s="16" t="n">
        <v>17.4</v>
      </c>
      <c r="I3116" s="18" t="n">
        <v>27</v>
      </c>
      <c r="J3116" s="19" t="n">
        <v>4.99066666666667</v>
      </c>
      <c r="K3116" s="19" t="n">
        <v>4.99066666666667</v>
      </c>
      <c r="L3116" s="19" t="n">
        <v>4.9907</v>
      </c>
      <c r="M3116" s="19" t="n">
        <f aca="false">IF(J3116&gt;0,J3116,K3116)*E3116</f>
        <v>4.99066666666667</v>
      </c>
      <c r="N3116" s="20"/>
      <c r="O3116" s="21" t="str">
        <f aca="false">IF(R3116="","",ROUND(R3116*(1-Premissas!$B$4),4))</f>
        <v/>
      </c>
      <c r="P3116" s="22"/>
      <c r="Q3116" s="22"/>
      <c r="R3116" s="23"/>
      <c r="S3116" s="24"/>
      <c r="T3116" s="24"/>
      <c r="U3116" s="25"/>
      <c r="V3116" s="19" t="str">
        <f aca="false">IF(COUNT(N3116:Q3116)=0,"",MIN(N3116:Q3116))</f>
        <v/>
      </c>
      <c r="W3116" s="16" t="str">
        <f aca="false">IF(V3116="","",INDEX($N$4:$Q$4,MATCH(V3116,N3116:Q3116,0)))</f>
        <v/>
      </c>
      <c r="X3116" s="19" t="str">
        <f aca="false">IF(COUNT(N3116:Q3116)&lt;2,"",SMALL(N3116:Q3116,2))</f>
        <v/>
      </c>
      <c r="Y3116" s="26" t="str">
        <f aca="false">IF(OR(V3116="",M3116=0),"",V3116/M3116-1)</f>
        <v/>
      </c>
      <c r="Z3116" s="26" t="str">
        <f aca="false">IF(OR(V3116="",L3116=""),"",V3116/(L3116*E3116)-1)</f>
        <v/>
      </c>
      <c r="AA3116" s="16" t="str">
        <f aca="false">IF(V3116="","SEM OFERTA",IF(OR(Y3116&gt;Premissas!$B$11,Y3116&lt;Premissas!$B$12),"VERIFICAR - UNIDADE/EMBALAGEM",IF(Y3116&gt;Premissas!$B$6,"NÃO COMPRAR - REAJUSTE &gt;5%","COMPRAR")))</f>
        <v>SEM OFERTA</v>
      </c>
      <c r="AB3116" s="18" t="str">
        <f aca="false">IF(W3116="DIMEC",S3116,IF(W3116="MEDCENTRO",U3116,""))</f>
        <v/>
      </c>
      <c r="AC3116" s="18" t="n">
        <f aca="false">IF(AA3116&lt;&gt;"COMPRAR",0,IF(AB3116="",I3116,MIN(I3116,AB3116)))</f>
        <v>0</v>
      </c>
      <c r="AD3116" s="19" t="n">
        <f aca="false">IF(AC3116&gt;0,AC3116*V3116,0)</f>
        <v>0</v>
      </c>
      <c r="AE3116" s="19" t="n">
        <f aca="false">IF(AC3116&gt;0,(M3116-V3116)*AC3116,0)</f>
        <v>0</v>
      </c>
      <c r="AF3116" s="16" t="str">
        <f aca="false">IF(AA3116&lt;&gt;"COMPRAR","",IF(AB3116="",IF(X3116="","",IF(X3116-V3116&lt;0.01,"EMPATE TÉCNICO","")),IF(AB3116&lt;I3116,"ESTOQUE INSUFICIENTE",IF(X3116="","",IF(X3116-V3116&lt;0.01,"EMPATE TÉCNICO","")))))</f>
        <v/>
      </c>
      <c r="AG3116" s="16" t="s">
        <v>418</v>
      </c>
      <c r="AH3116" s="16" t="s">
        <v>1497</v>
      </c>
    </row>
    <row r="3117" customFormat="false" ht="15" hidden="false" customHeight="false" outlineLevel="0" collapsed="false">
      <c r="A3117" s="16" t="s">
        <v>9682</v>
      </c>
      <c r="B3117" s="17" t="s">
        <v>9683</v>
      </c>
      <c r="C3117" s="16" t="s">
        <v>768</v>
      </c>
      <c r="D3117" s="16" t="s">
        <v>563</v>
      </c>
      <c r="E3117" s="18" t="n">
        <v>1</v>
      </c>
      <c r="F3117" s="16" t="s">
        <v>41</v>
      </c>
      <c r="G3117" s="18" t="n">
        <v>84</v>
      </c>
      <c r="H3117" s="16" t="n">
        <v>44.9</v>
      </c>
      <c r="I3117" s="18" t="n">
        <v>27</v>
      </c>
      <c r="J3117" s="19" t="n">
        <v>4.77</v>
      </c>
      <c r="K3117" s="19" t="n">
        <v>4.77</v>
      </c>
      <c r="L3117" s="19" t="n">
        <v>4.77</v>
      </c>
      <c r="M3117" s="19" t="n">
        <f aca="false">IF(J3117&gt;0,J3117,K3117)*E3117</f>
        <v>4.77</v>
      </c>
      <c r="N3117" s="20"/>
      <c r="O3117" s="21" t="str">
        <f aca="false">IF(R3117="","",ROUND(R3117*(1-Premissas!$B$4),4))</f>
        <v/>
      </c>
      <c r="P3117" s="22"/>
      <c r="Q3117" s="22"/>
      <c r="R3117" s="23"/>
      <c r="S3117" s="24"/>
      <c r="T3117" s="24"/>
      <c r="U3117" s="25"/>
      <c r="V3117" s="19" t="str">
        <f aca="false">IF(COUNT(N3117:Q3117)=0,"",MIN(N3117:Q3117))</f>
        <v/>
      </c>
      <c r="W3117" s="16" t="str">
        <f aca="false">IF(V3117="","",INDEX($N$4:$Q$4,MATCH(V3117,N3117:Q3117,0)))</f>
        <v/>
      </c>
      <c r="X3117" s="19" t="str">
        <f aca="false">IF(COUNT(N3117:Q3117)&lt;2,"",SMALL(N3117:Q3117,2))</f>
        <v/>
      </c>
      <c r="Y3117" s="26" t="str">
        <f aca="false">IF(OR(V3117="",M3117=0),"",V3117/M3117-1)</f>
        <v/>
      </c>
      <c r="Z3117" s="26" t="str">
        <f aca="false">IF(OR(V3117="",L3117=""),"",V3117/(L3117*E3117)-1)</f>
        <v/>
      </c>
      <c r="AA3117" s="16" t="str">
        <f aca="false">IF(V3117="","SEM OFERTA",IF(OR(Y3117&gt;Premissas!$B$11,Y3117&lt;Premissas!$B$12),"VERIFICAR - UNIDADE/EMBALAGEM",IF(Y3117&gt;Premissas!$B$6,"NÃO COMPRAR - REAJUSTE &gt;5%","COMPRAR")))</f>
        <v>SEM OFERTA</v>
      </c>
      <c r="AB3117" s="18" t="str">
        <f aca="false">IF(W3117="DIMEC",S3117,IF(W3117="MEDCENTRO",U3117,""))</f>
        <v/>
      </c>
      <c r="AC3117" s="18" t="n">
        <f aca="false">IF(AA3117&lt;&gt;"COMPRAR",0,IF(AB3117="",I3117,MIN(I3117,AB3117)))</f>
        <v>0</v>
      </c>
      <c r="AD3117" s="19" t="n">
        <f aca="false">IF(AC3117&gt;0,AC3117*V3117,0)</f>
        <v>0</v>
      </c>
      <c r="AE3117" s="19" t="n">
        <f aca="false">IF(AC3117&gt;0,(M3117-V3117)*AC3117,0)</f>
        <v>0</v>
      </c>
      <c r="AF3117" s="16" t="str">
        <f aca="false">IF(AA3117&lt;&gt;"COMPRAR","",IF(AB3117="",IF(X3117="","",IF(X3117-V3117&lt;0.01,"EMPATE TÉCNICO","")),IF(AB3117&lt;I3117,"ESTOQUE INSUFICIENTE",IF(X3117="","",IF(X3117-V3117&lt;0.01,"EMPATE TÉCNICO","")))))</f>
        <v/>
      </c>
      <c r="AG3117" s="16" t="s">
        <v>564</v>
      </c>
      <c r="AH3117" s="16" t="s">
        <v>1497</v>
      </c>
    </row>
    <row r="3118" customFormat="false" ht="15" hidden="false" customHeight="false" outlineLevel="0" collapsed="false">
      <c r="A3118" s="16" t="s">
        <v>9684</v>
      </c>
      <c r="B3118" s="17" t="s">
        <v>9685</v>
      </c>
      <c r="C3118" s="16" t="s">
        <v>9686</v>
      </c>
      <c r="D3118" s="16" t="s">
        <v>563</v>
      </c>
      <c r="E3118" s="18" t="n">
        <v>25</v>
      </c>
      <c r="F3118" s="16" t="s">
        <v>42</v>
      </c>
      <c r="G3118" s="18" t="n">
        <v>27</v>
      </c>
      <c r="H3118" s="16" t="n">
        <v>21</v>
      </c>
      <c r="I3118" s="18" t="n">
        <v>2</v>
      </c>
      <c r="J3118" s="19" t="n">
        <v>1.6672</v>
      </c>
      <c r="K3118" s="19" t="n">
        <v>1.6672</v>
      </c>
      <c r="L3118" s="19" t="n">
        <v>1.6672</v>
      </c>
      <c r="M3118" s="19" t="n">
        <f aca="false">IF(J3118&gt;0,J3118,K3118)*E3118</f>
        <v>41.68</v>
      </c>
      <c r="N3118" s="20"/>
      <c r="O3118" s="21" t="str">
        <f aca="false">IF(R3118="","",ROUND(R3118*(1-Premissas!$B$4),4))</f>
        <v/>
      </c>
      <c r="P3118" s="22"/>
      <c r="Q3118" s="22"/>
      <c r="R3118" s="23"/>
      <c r="S3118" s="24"/>
      <c r="T3118" s="24"/>
      <c r="U3118" s="25"/>
      <c r="V3118" s="19" t="str">
        <f aca="false">IF(COUNT(N3118:Q3118)=0,"",MIN(N3118:Q3118))</f>
        <v/>
      </c>
      <c r="W3118" s="16" t="str">
        <f aca="false">IF(V3118="","",INDEX($N$4:$Q$4,MATCH(V3118,N3118:Q3118,0)))</f>
        <v/>
      </c>
      <c r="X3118" s="19" t="str">
        <f aca="false">IF(COUNT(N3118:Q3118)&lt;2,"",SMALL(N3118:Q3118,2))</f>
        <v/>
      </c>
      <c r="Y3118" s="26" t="str">
        <f aca="false">IF(OR(V3118="",M3118=0),"",V3118/M3118-1)</f>
        <v/>
      </c>
      <c r="Z3118" s="26" t="str">
        <f aca="false">IF(OR(V3118="",L3118=""),"",V3118/(L3118*E3118)-1)</f>
        <v/>
      </c>
      <c r="AA3118" s="16" t="str">
        <f aca="false">IF(V3118="","SEM OFERTA",IF(OR(Y3118&gt;Premissas!$B$11,Y3118&lt;Premissas!$B$12),"VERIFICAR - UNIDADE/EMBALAGEM",IF(Y3118&gt;Premissas!$B$6,"NÃO COMPRAR - REAJUSTE &gt;5%","COMPRAR")))</f>
        <v>SEM OFERTA</v>
      </c>
      <c r="AB3118" s="18" t="str">
        <f aca="false">IF(W3118="DIMEC",S3118,IF(W3118="MEDCENTRO",U3118,""))</f>
        <v/>
      </c>
      <c r="AC3118" s="18" t="n">
        <f aca="false">IF(AA3118&lt;&gt;"COMPRAR",0,IF(AB3118="",I3118,MIN(I3118,AB3118)))</f>
        <v>0</v>
      </c>
      <c r="AD3118" s="19" t="n">
        <f aca="false">IF(AC3118&gt;0,AC3118*V3118,0)</f>
        <v>0</v>
      </c>
      <c r="AE3118" s="19" t="n">
        <f aca="false">IF(AC3118&gt;0,(M3118-V3118)*AC3118,0)</f>
        <v>0</v>
      </c>
      <c r="AF3118" s="16" t="str">
        <f aca="false">IF(AA3118&lt;&gt;"COMPRAR","",IF(AB3118="",IF(X3118="","",IF(X3118-V3118&lt;0.01,"EMPATE TÉCNICO","")),IF(AB3118&lt;I3118,"ESTOQUE INSUFICIENTE",IF(X3118="","",IF(X3118-V3118&lt;0.01,"EMPATE TÉCNICO","")))))</f>
        <v/>
      </c>
      <c r="AG3118" s="16" t="s">
        <v>564</v>
      </c>
      <c r="AH3118" s="16" t="s">
        <v>1497</v>
      </c>
    </row>
    <row r="3119" customFormat="false" ht="15" hidden="false" customHeight="false" outlineLevel="0" collapsed="false">
      <c r="A3119" s="16" t="s">
        <v>9687</v>
      </c>
      <c r="B3119" s="17" t="s">
        <v>9688</v>
      </c>
      <c r="C3119" s="16" t="s">
        <v>9689</v>
      </c>
      <c r="D3119" s="16" t="s">
        <v>1571</v>
      </c>
      <c r="E3119" s="18" t="n">
        <v>1</v>
      </c>
      <c r="F3119" s="16" t="s">
        <v>43</v>
      </c>
      <c r="G3119" s="18" t="n">
        <v>0</v>
      </c>
      <c r="H3119" s="16" t="n">
        <v>0.1</v>
      </c>
      <c r="I3119" s="18" t="n">
        <v>1</v>
      </c>
      <c r="J3119" s="19" t="n">
        <v>55.08</v>
      </c>
      <c r="K3119" s="19" t="n">
        <v>55.08</v>
      </c>
      <c r="L3119" s="19" t="n">
        <v>55.08</v>
      </c>
      <c r="M3119" s="19" t="n">
        <f aca="false">IF(J3119&gt;0,J3119,K3119)*E3119</f>
        <v>55.08</v>
      </c>
      <c r="N3119" s="20"/>
      <c r="O3119" s="21" t="str">
        <f aca="false">IF(R3119="","",ROUND(R3119*(1-Premissas!$B$4),4))</f>
        <v/>
      </c>
      <c r="P3119" s="22"/>
      <c r="Q3119" s="22"/>
      <c r="R3119" s="23"/>
      <c r="S3119" s="24"/>
      <c r="T3119" s="24"/>
      <c r="U3119" s="25"/>
      <c r="V3119" s="19" t="str">
        <f aca="false">IF(COUNT(N3119:Q3119)=0,"",MIN(N3119:Q3119))</f>
        <v/>
      </c>
      <c r="W3119" s="16" t="str">
        <f aca="false">IF(V3119="","",INDEX($N$4:$Q$4,MATCH(V3119,N3119:Q3119,0)))</f>
        <v/>
      </c>
      <c r="X3119" s="19" t="str">
        <f aca="false">IF(COUNT(N3119:Q3119)&lt;2,"",SMALL(N3119:Q3119,2))</f>
        <v/>
      </c>
      <c r="Y3119" s="26" t="str">
        <f aca="false">IF(OR(V3119="",M3119=0),"",V3119/M3119-1)</f>
        <v/>
      </c>
      <c r="Z3119" s="26" t="str">
        <f aca="false">IF(OR(V3119="",L3119=""),"",V3119/(L3119*E3119)-1)</f>
        <v/>
      </c>
      <c r="AA3119" s="16" t="str">
        <f aca="false">IF(V3119="","SEM OFERTA",IF(OR(Y3119&gt;Premissas!$B$11,Y3119&lt;Premissas!$B$12),"VERIFICAR - UNIDADE/EMBALAGEM",IF(Y3119&gt;Premissas!$B$6,"NÃO COMPRAR - REAJUSTE &gt;5%","COMPRAR")))</f>
        <v>SEM OFERTA</v>
      </c>
      <c r="AB3119" s="18" t="str">
        <f aca="false">IF(W3119="DIMEC",S3119,IF(W3119="MEDCENTRO",U3119,""))</f>
        <v/>
      </c>
      <c r="AC3119" s="18" t="n">
        <f aca="false">IF(AA3119&lt;&gt;"COMPRAR",0,IF(AB3119="",I3119,MIN(I3119,AB3119)))</f>
        <v>0</v>
      </c>
      <c r="AD3119" s="19" t="n">
        <f aca="false">IF(AC3119&gt;0,AC3119*V3119,0)</f>
        <v>0</v>
      </c>
      <c r="AE3119" s="19" t="n">
        <f aca="false">IF(AC3119&gt;0,(M3119-V3119)*AC3119,0)</f>
        <v>0</v>
      </c>
      <c r="AF3119" s="16" t="str">
        <f aca="false">IF(AA3119&lt;&gt;"COMPRAR","",IF(AB3119="",IF(X3119="","",IF(X3119-V3119&lt;0.01,"EMPATE TÉCNICO","")),IF(AB3119&lt;I3119,"ESTOQUE INSUFICIENTE",IF(X3119="","",IF(X3119-V3119&lt;0.01,"EMPATE TÉCNICO","")))))</f>
        <v/>
      </c>
      <c r="AG3119" s="16" t="s">
        <v>139</v>
      </c>
      <c r="AH3119" s="16" t="s">
        <v>1497</v>
      </c>
    </row>
    <row r="3120" customFormat="false" ht="15" hidden="false" customHeight="false" outlineLevel="0" collapsed="false">
      <c r="A3120" s="16" t="s">
        <v>9690</v>
      </c>
      <c r="B3120" s="17" t="s">
        <v>9691</v>
      </c>
      <c r="C3120" s="16" t="s">
        <v>9692</v>
      </c>
      <c r="D3120" s="16" t="s">
        <v>590</v>
      </c>
      <c r="E3120" s="18" t="n">
        <v>1</v>
      </c>
      <c r="F3120" s="16" t="s">
        <v>43</v>
      </c>
      <c r="G3120" s="18" t="n">
        <v>0</v>
      </c>
      <c r="H3120" s="16" t="n">
        <v>0.4</v>
      </c>
      <c r="I3120" s="18" t="n">
        <v>2</v>
      </c>
      <c r="J3120" s="19" t="n">
        <v>7.92</v>
      </c>
      <c r="K3120" s="19" t="n">
        <v>7.92</v>
      </c>
      <c r="L3120" s="19" t="n">
        <v>7.92</v>
      </c>
      <c r="M3120" s="19" t="n">
        <f aca="false">IF(J3120&gt;0,J3120,K3120)*E3120</f>
        <v>7.92</v>
      </c>
      <c r="N3120" s="20"/>
      <c r="O3120" s="21" t="str">
        <f aca="false">IF(R3120="","",ROUND(R3120*(1-Premissas!$B$4),4))</f>
        <v/>
      </c>
      <c r="P3120" s="22"/>
      <c r="Q3120" s="22"/>
      <c r="R3120" s="23"/>
      <c r="S3120" s="24"/>
      <c r="T3120" s="24"/>
      <c r="U3120" s="25"/>
      <c r="V3120" s="19" t="str">
        <f aca="false">IF(COUNT(N3120:Q3120)=0,"",MIN(N3120:Q3120))</f>
        <v/>
      </c>
      <c r="W3120" s="16" t="str">
        <f aca="false">IF(V3120="","",INDEX($N$4:$Q$4,MATCH(V3120,N3120:Q3120,0)))</f>
        <v/>
      </c>
      <c r="X3120" s="19" t="str">
        <f aca="false">IF(COUNT(N3120:Q3120)&lt;2,"",SMALL(N3120:Q3120,2))</f>
        <v/>
      </c>
      <c r="Y3120" s="26" t="str">
        <f aca="false">IF(OR(V3120="",M3120=0),"",V3120/M3120-1)</f>
        <v/>
      </c>
      <c r="Z3120" s="26" t="str">
        <f aca="false">IF(OR(V3120="",L3120=""),"",V3120/(L3120*E3120)-1)</f>
        <v/>
      </c>
      <c r="AA3120" s="16" t="str">
        <f aca="false">IF(V3120="","SEM OFERTA",IF(OR(Y3120&gt;Premissas!$B$11,Y3120&lt;Premissas!$B$12),"VERIFICAR - UNIDADE/EMBALAGEM",IF(Y3120&gt;Premissas!$B$6,"NÃO COMPRAR - REAJUSTE &gt;5%","COMPRAR")))</f>
        <v>SEM OFERTA</v>
      </c>
      <c r="AB3120" s="18" t="str">
        <f aca="false">IF(W3120="DIMEC",S3120,IF(W3120="MEDCENTRO",U3120,""))</f>
        <v/>
      </c>
      <c r="AC3120" s="18" t="n">
        <f aca="false">IF(AA3120&lt;&gt;"COMPRAR",0,IF(AB3120="",I3120,MIN(I3120,AB3120)))</f>
        <v>0</v>
      </c>
      <c r="AD3120" s="19" t="n">
        <f aca="false">IF(AC3120&gt;0,AC3120*V3120,0)</f>
        <v>0</v>
      </c>
      <c r="AE3120" s="19" t="n">
        <f aca="false">IF(AC3120&gt;0,(M3120-V3120)*AC3120,0)</f>
        <v>0</v>
      </c>
      <c r="AF3120" s="16" t="str">
        <f aca="false">IF(AA3120&lt;&gt;"COMPRAR","",IF(AB3120="",IF(X3120="","",IF(X3120-V3120&lt;0.01,"EMPATE TÉCNICO","")),IF(AB3120&lt;I3120,"ESTOQUE INSUFICIENTE",IF(X3120="","",IF(X3120-V3120&lt;0.01,"EMPATE TÉCNICO","")))))</f>
        <v/>
      </c>
      <c r="AG3120" s="16" t="s">
        <v>139</v>
      </c>
      <c r="AH3120" s="16" t="s">
        <v>1497</v>
      </c>
    </row>
    <row r="3121" customFormat="false" ht="15" hidden="false" customHeight="false" outlineLevel="0" collapsed="false">
      <c r="A3121" s="16" t="s">
        <v>9693</v>
      </c>
      <c r="B3121" s="17" t="s">
        <v>9694</v>
      </c>
      <c r="C3121" s="16" t="s">
        <v>9695</v>
      </c>
      <c r="D3121" s="16" t="s">
        <v>563</v>
      </c>
      <c r="E3121" s="18" t="n">
        <v>1</v>
      </c>
      <c r="F3121" s="16" t="s">
        <v>41</v>
      </c>
      <c r="G3121" s="18" t="n">
        <v>5</v>
      </c>
      <c r="H3121" s="16" t="n">
        <v>6.4</v>
      </c>
      <c r="I3121" s="18" t="n">
        <v>12</v>
      </c>
      <c r="J3121" s="19" t="n">
        <v>7.87</v>
      </c>
      <c r="K3121" s="19" t="n">
        <v>7.87</v>
      </c>
      <c r="L3121" s="19" t="n">
        <v>7.87</v>
      </c>
      <c r="M3121" s="19" t="n">
        <f aca="false">IF(J3121&gt;0,J3121,K3121)*E3121</f>
        <v>7.87</v>
      </c>
      <c r="N3121" s="20"/>
      <c r="O3121" s="21" t="str">
        <f aca="false">IF(R3121="","",ROUND(R3121*(1-Premissas!$B$4),4))</f>
        <v/>
      </c>
      <c r="P3121" s="22"/>
      <c r="Q3121" s="22"/>
      <c r="R3121" s="23"/>
      <c r="S3121" s="24"/>
      <c r="T3121" s="24"/>
      <c r="U3121" s="25"/>
      <c r="V3121" s="19" t="str">
        <f aca="false">IF(COUNT(N3121:Q3121)=0,"",MIN(N3121:Q3121))</f>
        <v/>
      </c>
      <c r="W3121" s="16" t="str">
        <f aca="false">IF(V3121="","",INDEX($N$4:$Q$4,MATCH(V3121,N3121:Q3121,0)))</f>
        <v/>
      </c>
      <c r="X3121" s="19" t="str">
        <f aca="false">IF(COUNT(N3121:Q3121)&lt;2,"",SMALL(N3121:Q3121,2))</f>
        <v/>
      </c>
      <c r="Y3121" s="26" t="str">
        <f aca="false">IF(OR(V3121="",M3121=0),"",V3121/M3121-1)</f>
        <v/>
      </c>
      <c r="Z3121" s="26" t="str">
        <f aca="false">IF(OR(V3121="",L3121=""),"",V3121/(L3121*E3121)-1)</f>
        <v/>
      </c>
      <c r="AA3121" s="16" t="str">
        <f aca="false">IF(V3121="","SEM OFERTA",IF(OR(Y3121&gt;Premissas!$B$11,Y3121&lt;Premissas!$B$12),"VERIFICAR - UNIDADE/EMBALAGEM",IF(Y3121&gt;Premissas!$B$6,"NÃO COMPRAR - REAJUSTE &gt;5%","COMPRAR")))</f>
        <v>SEM OFERTA</v>
      </c>
      <c r="AB3121" s="18" t="str">
        <f aca="false">IF(W3121="DIMEC",S3121,IF(W3121="MEDCENTRO",U3121,""))</f>
        <v/>
      </c>
      <c r="AC3121" s="18" t="n">
        <f aca="false">IF(AA3121&lt;&gt;"COMPRAR",0,IF(AB3121="",I3121,MIN(I3121,AB3121)))</f>
        <v>0</v>
      </c>
      <c r="AD3121" s="19" t="n">
        <f aca="false">IF(AC3121&gt;0,AC3121*V3121,0)</f>
        <v>0</v>
      </c>
      <c r="AE3121" s="19" t="n">
        <f aca="false">IF(AC3121&gt;0,(M3121-V3121)*AC3121,0)</f>
        <v>0</v>
      </c>
      <c r="AF3121" s="16" t="str">
        <f aca="false">IF(AA3121&lt;&gt;"COMPRAR","",IF(AB3121="",IF(X3121="","",IF(X3121-V3121&lt;0.01,"EMPATE TÉCNICO","")),IF(AB3121&lt;I3121,"ESTOQUE INSUFICIENTE",IF(X3121="","",IF(X3121-V3121&lt;0.01,"EMPATE TÉCNICO","")))))</f>
        <v/>
      </c>
      <c r="AG3121" s="16" t="s">
        <v>564</v>
      </c>
      <c r="AH3121" s="16" t="s">
        <v>1497</v>
      </c>
    </row>
    <row r="3122" customFormat="false" ht="15" hidden="false" customHeight="false" outlineLevel="0" collapsed="false">
      <c r="A3122" s="16" t="s">
        <v>9696</v>
      </c>
      <c r="B3122" s="17" t="s">
        <v>9697</v>
      </c>
      <c r="C3122" s="16" t="s">
        <v>9698</v>
      </c>
      <c r="D3122" s="16" t="s">
        <v>559</v>
      </c>
      <c r="E3122" s="18" t="n">
        <v>1</v>
      </c>
      <c r="F3122" s="16" t="s">
        <v>43</v>
      </c>
      <c r="G3122" s="18" t="n">
        <v>0</v>
      </c>
      <c r="H3122" s="16" t="n">
        <v>2.5</v>
      </c>
      <c r="I3122" s="18" t="n">
        <v>7</v>
      </c>
      <c r="J3122" s="19" t="n">
        <v>11.5</v>
      </c>
      <c r="K3122" s="19" t="n">
        <v>11.5</v>
      </c>
      <c r="L3122" s="19" t="n">
        <v>11.5</v>
      </c>
      <c r="M3122" s="19" t="n">
        <f aca="false">IF(J3122&gt;0,J3122,K3122)*E3122</f>
        <v>11.5</v>
      </c>
      <c r="N3122" s="20"/>
      <c r="O3122" s="21" t="str">
        <f aca="false">IF(R3122="","",ROUND(R3122*(1-Premissas!$B$4),4))</f>
        <v/>
      </c>
      <c r="P3122" s="22"/>
      <c r="Q3122" s="22"/>
      <c r="R3122" s="23"/>
      <c r="S3122" s="24"/>
      <c r="T3122" s="24"/>
      <c r="U3122" s="25"/>
      <c r="V3122" s="19" t="str">
        <f aca="false">IF(COUNT(N3122:Q3122)=0,"",MIN(N3122:Q3122))</f>
        <v/>
      </c>
      <c r="W3122" s="16" t="str">
        <f aca="false">IF(V3122="","",INDEX($N$4:$Q$4,MATCH(V3122,N3122:Q3122,0)))</f>
        <v/>
      </c>
      <c r="X3122" s="19" t="str">
        <f aca="false">IF(COUNT(N3122:Q3122)&lt;2,"",SMALL(N3122:Q3122,2))</f>
        <v/>
      </c>
      <c r="Y3122" s="26" t="str">
        <f aca="false">IF(OR(V3122="",M3122=0),"",V3122/M3122-1)</f>
        <v/>
      </c>
      <c r="Z3122" s="26" t="str">
        <f aca="false">IF(OR(V3122="",L3122=""),"",V3122/(L3122*E3122)-1)</f>
        <v/>
      </c>
      <c r="AA3122" s="16" t="str">
        <f aca="false">IF(V3122="","SEM OFERTA",IF(OR(Y3122&gt;Premissas!$B$11,Y3122&lt;Premissas!$B$12),"VERIFICAR - UNIDADE/EMBALAGEM",IF(Y3122&gt;Premissas!$B$6,"NÃO COMPRAR - REAJUSTE &gt;5%","COMPRAR")))</f>
        <v>SEM OFERTA</v>
      </c>
      <c r="AB3122" s="18" t="str">
        <f aca="false">IF(W3122="DIMEC",S3122,IF(W3122="MEDCENTRO",U3122,""))</f>
        <v/>
      </c>
      <c r="AC3122" s="18" t="n">
        <f aca="false">IF(AA3122&lt;&gt;"COMPRAR",0,IF(AB3122="",I3122,MIN(I3122,AB3122)))</f>
        <v>0</v>
      </c>
      <c r="AD3122" s="19" t="n">
        <f aca="false">IF(AC3122&gt;0,AC3122*V3122,0)</f>
        <v>0</v>
      </c>
      <c r="AE3122" s="19" t="n">
        <f aca="false">IF(AC3122&gt;0,(M3122-V3122)*AC3122,0)</f>
        <v>0</v>
      </c>
      <c r="AF3122" s="16" t="str">
        <f aca="false">IF(AA3122&lt;&gt;"COMPRAR","",IF(AB3122="",IF(X3122="","",IF(X3122-V3122&lt;0.01,"EMPATE TÉCNICO","")),IF(AB3122&lt;I3122,"ESTOQUE INSUFICIENTE",IF(X3122="","",IF(X3122-V3122&lt;0.01,"EMPATE TÉCNICO","")))))</f>
        <v/>
      </c>
      <c r="AG3122" s="16" t="s">
        <v>304</v>
      </c>
      <c r="AH3122" s="16" t="s">
        <v>1497</v>
      </c>
    </row>
    <row r="3123" customFormat="false" ht="15" hidden="false" customHeight="false" outlineLevel="0" collapsed="false">
      <c r="A3123" s="16" t="s">
        <v>9699</v>
      </c>
      <c r="B3123" s="17" t="s">
        <v>9700</v>
      </c>
      <c r="C3123" s="16" t="s">
        <v>9701</v>
      </c>
      <c r="D3123" s="16" t="s">
        <v>563</v>
      </c>
      <c r="E3123" s="18" t="n">
        <v>1</v>
      </c>
      <c r="F3123" s="16" t="s">
        <v>41</v>
      </c>
      <c r="G3123" s="18" t="n">
        <v>29</v>
      </c>
      <c r="H3123" s="16" t="n">
        <v>23.6</v>
      </c>
      <c r="I3123" s="18" t="n">
        <v>32</v>
      </c>
      <c r="J3123" s="19" t="n">
        <v>22</v>
      </c>
      <c r="K3123" s="19" t="n">
        <v>22</v>
      </c>
      <c r="L3123" s="19" t="n">
        <v>22</v>
      </c>
      <c r="M3123" s="19" t="n">
        <f aca="false">IF(J3123&gt;0,J3123,K3123)*E3123</f>
        <v>22</v>
      </c>
      <c r="N3123" s="20"/>
      <c r="O3123" s="21" t="str">
        <f aca="false">IF(R3123="","",ROUND(R3123*(1-Premissas!$B$4),4))</f>
        <v/>
      </c>
      <c r="P3123" s="22"/>
      <c r="Q3123" s="22"/>
      <c r="R3123" s="23"/>
      <c r="S3123" s="24"/>
      <c r="T3123" s="24"/>
      <c r="U3123" s="25"/>
      <c r="V3123" s="19" t="str">
        <f aca="false">IF(COUNT(N3123:Q3123)=0,"",MIN(N3123:Q3123))</f>
        <v/>
      </c>
      <c r="W3123" s="16" t="str">
        <f aca="false">IF(V3123="","",INDEX($N$4:$Q$4,MATCH(V3123,N3123:Q3123,0)))</f>
        <v/>
      </c>
      <c r="X3123" s="19" t="str">
        <f aca="false">IF(COUNT(N3123:Q3123)&lt;2,"",SMALL(N3123:Q3123,2))</f>
        <v/>
      </c>
      <c r="Y3123" s="26" t="str">
        <f aca="false">IF(OR(V3123="",M3123=0),"",V3123/M3123-1)</f>
        <v/>
      </c>
      <c r="Z3123" s="26" t="str">
        <f aca="false">IF(OR(V3123="",L3123=""),"",V3123/(L3123*E3123)-1)</f>
        <v/>
      </c>
      <c r="AA3123" s="16" t="str">
        <f aca="false">IF(V3123="","SEM OFERTA",IF(OR(Y3123&gt;Premissas!$B$11,Y3123&lt;Premissas!$B$12),"VERIFICAR - UNIDADE/EMBALAGEM",IF(Y3123&gt;Premissas!$B$6,"NÃO COMPRAR - REAJUSTE &gt;5%","COMPRAR")))</f>
        <v>SEM OFERTA</v>
      </c>
      <c r="AB3123" s="18" t="str">
        <f aca="false">IF(W3123="DIMEC",S3123,IF(W3123="MEDCENTRO",U3123,""))</f>
        <v/>
      </c>
      <c r="AC3123" s="18" t="n">
        <f aca="false">IF(AA3123&lt;&gt;"COMPRAR",0,IF(AB3123="",I3123,MIN(I3123,AB3123)))</f>
        <v>0</v>
      </c>
      <c r="AD3123" s="19" t="n">
        <f aca="false">IF(AC3123&gt;0,AC3123*V3123,0)</f>
        <v>0</v>
      </c>
      <c r="AE3123" s="19" t="n">
        <f aca="false">IF(AC3123&gt;0,(M3123-V3123)*AC3123,0)</f>
        <v>0</v>
      </c>
      <c r="AF3123" s="16" t="str">
        <f aca="false">IF(AA3123&lt;&gt;"COMPRAR","",IF(AB3123="",IF(X3123="","",IF(X3123-V3123&lt;0.01,"EMPATE TÉCNICO","")),IF(AB3123&lt;I3123,"ESTOQUE INSUFICIENTE",IF(X3123="","",IF(X3123-V3123&lt;0.01,"EMPATE TÉCNICO","")))))</f>
        <v/>
      </c>
      <c r="AG3123" s="16" t="s">
        <v>564</v>
      </c>
      <c r="AH3123" s="16" t="s">
        <v>1497</v>
      </c>
    </row>
    <row r="3124" customFormat="false" ht="15" hidden="false" customHeight="false" outlineLevel="0" collapsed="false">
      <c r="A3124" s="16" t="s">
        <v>9702</v>
      </c>
      <c r="B3124" s="17" t="s">
        <v>9703</v>
      </c>
      <c r="C3124" s="16" t="s">
        <v>9704</v>
      </c>
      <c r="D3124" s="16" t="s">
        <v>762</v>
      </c>
      <c r="E3124" s="18" t="n">
        <v>1</v>
      </c>
      <c r="F3124" s="16" t="s">
        <v>42</v>
      </c>
      <c r="G3124" s="18" t="n">
        <v>1</v>
      </c>
      <c r="H3124" s="16" t="n">
        <v>0.5</v>
      </c>
      <c r="I3124" s="18" t="n">
        <v>1</v>
      </c>
      <c r="J3124" s="19" t="n">
        <v>0</v>
      </c>
      <c r="K3124" s="19" t="n">
        <v>6.49</v>
      </c>
      <c r="L3124" s="19"/>
      <c r="M3124" s="19" t="n">
        <f aca="false">IF(J3124&gt;0,J3124,K3124)*E3124</f>
        <v>6.49</v>
      </c>
      <c r="N3124" s="20"/>
      <c r="O3124" s="21" t="str">
        <f aca="false">IF(R3124="","",ROUND(R3124*(1-Premissas!$B$4),4))</f>
        <v/>
      </c>
      <c r="P3124" s="22"/>
      <c r="Q3124" s="22"/>
      <c r="R3124" s="23"/>
      <c r="S3124" s="24"/>
      <c r="T3124" s="24"/>
      <c r="U3124" s="25"/>
      <c r="V3124" s="19" t="str">
        <f aca="false">IF(COUNT(N3124:Q3124)=0,"",MIN(N3124:Q3124))</f>
        <v/>
      </c>
      <c r="W3124" s="16" t="str">
        <f aca="false">IF(V3124="","",INDEX($N$4:$Q$4,MATCH(V3124,N3124:Q3124,0)))</f>
        <v/>
      </c>
      <c r="X3124" s="19" t="str">
        <f aca="false">IF(COUNT(N3124:Q3124)&lt;2,"",SMALL(N3124:Q3124,2))</f>
        <v/>
      </c>
      <c r="Y3124" s="26" t="str">
        <f aca="false">IF(OR(V3124="",M3124=0),"",V3124/M3124-1)</f>
        <v/>
      </c>
      <c r="Z3124" s="26" t="str">
        <f aca="false">IF(OR(V3124="",L3124=""),"",V3124/(L3124*E3124)-1)</f>
        <v/>
      </c>
      <c r="AA3124" s="16" t="str">
        <f aca="false">IF(V3124="","SEM OFERTA",IF(OR(Y3124&gt;Premissas!$B$11,Y3124&lt;Premissas!$B$12),"VERIFICAR - UNIDADE/EMBALAGEM",IF(Y3124&gt;Premissas!$B$6,"NÃO COMPRAR - REAJUSTE &gt;5%","COMPRAR")))</f>
        <v>SEM OFERTA</v>
      </c>
      <c r="AB3124" s="18" t="str">
        <f aca="false">IF(W3124="DIMEC",S3124,IF(W3124="MEDCENTRO",U3124,""))</f>
        <v/>
      </c>
      <c r="AC3124" s="18" t="n">
        <f aca="false">IF(AA3124&lt;&gt;"COMPRAR",0,IF(AB3124="",I3124,MIN(I3124,AB3124)))</f>
        <v>0</v>
      </c>
      <c r="AD3124" s="19" t="n">
        <f aca="false">IF(AC3124&gt;0,AC3124*V3124,0)</f>
        <v>0</v>
      </c>
      <c r="AE3124" s="19" t="n">
        <f aca="false">IF(AC3124&gt;0,(M3124-V3124)*AC3124,0)</f>
        <v>0</v>
      </c>
      <c r="AF3124" s="16" t="str">
        <f aca="false">IF(AA3124&lt;&gt;"COMPRAR","",IF(AB3124="",IF(X3124="","",IF(X3124-V3124&lt;0.01,"EMPATE TÉCNICO","")),IF(AB3124&lt;I3124,"ESTOQUE INSUFICIENTE",IF(X3124="","",IF(X3124-V3124&lt;0.01,"EMPATE TÉCNICO","")))))</f>
        <v/>
      </c>
      <c r="AG3124" s="16" t="s">
        <v>763</v>
      </c>
      <c r="AH3124" s="16" t="s">
        <v>1497</v>
      </c>
    </row>
    <row r="3125" customFormat="false" ht="15" hidden="false" customHeight="false" outlineLevel="0" collapsed="false">
      <c r="A3125" s="16" t="s">
        <v>9705</v>
      </c>
      <c r="B3125" s="17" t="s">
        <v>9706</v>
      </c>
      <c r="C3125" s="16" t="s">
        <v>9704</v>
      </c>
      <c r="D3125" s="16" t="s">
        <v>1065</v>
      </c>
      <c r="E3125" s="18" t="n">
        <v>1</v>
      </c>
      <c r="F3125" s="16" t="s">
        <v>43</v>
      </c>
      <c r="G3125" s="18" t="n">
        <v>0</v>
      </c>
      <c r="H3125" s="16" t="n">
        <v>0.2</v>
      </c>
      <c r="I3125" s="18" t="n">
        <v>1</v>
      </c>
      <c r="J3125" s="19" t="n">
        <v>8.99</v>
      </c>
      <c r="K3125" s="19" t="n">
        <v>8.99</v>
      </c>
      <c r="L3125" s="19" t="n">
        <v>8.99</v>
      </c>
      <c r="M3125" s="19" t="n">
        <f aca="false">IF(J3125&gt;0,J3125,K3125)*E3125</f>
        <v>8.99</v>
      </c>
      <c r="N3125" s="20"/>
      <c r="O3125" s="21" t="str">
        <f aca="false">IF(R3125="","",ROUND(R3125*(1-Premissas!$B$4),4))</f>
        <v/>
      </c>
      <c r="P3125" s="22"/>
      <c r="Q3125" s="22"/>
      <c r="R3125" s="23"/>
      <c r="S3125" s="24"/>
      <c r="T3125" s="24"/>
      <c r="U3125" s="25"/>
      <c r="V3125" s="19" t="str">
        <f aca="false">IF(COUNT(N3125:Q3125)=0,"",MIN(N3125:Q3125))</f>
        <v/>
      </c>
      <c r="W3125" s="16" t="str">
        <f aca="false">IF(V3125="","",INDEX($N$4:$Q$4,MATCH(V3125,N3125:Q3125,0)))</f>
        <v/>
      </c>
      <c r="X3125" s="19" t="str">
        <f aca="false">IF(COUNT(N3125:Q3125)&lt;2,"",SMALL(N3125:Q3125,2))</f>
        <v/>
      </c>
      <c r="Y3125" s="26" t="str">
        <f aca="false">IF(OR(V3125="",M3125=0),"",V3125/M3125-1)</f>
        <v/>
      </c>
      <c r="Z3125" s="26" t="str">
        <f aca="false">IF(OR(V3125="",L3125=""),"",V3125/(L3125*E3125)-1)</f>
        <v/>
      </c>
      <c r="AA3125" s="16" t="str">
        <f aca="false">IF(V3125="","SEM OFERTA",IF(OR(Y3125&gt;Premissas!$B$11,Y3125&lt;Premissas!$B$12),"VERIFICAR - UNIDADE/EMBALAGEM",IF(Y3125&gt;Premissas!$B$6,"NÃO COMPRAR - REAJUSTE &gt;5%","COMPRAR")))</f>
        <v>SEM OFERTA</v>
      </c>
      <c r="AB3125" s="18" t="str">
        <f aca="false">IF(W3125="DIMEC",S3125,IF(W3125="MEDCENTRO",U3125,""))</f>
        <v/>
      </c>
      <c r="AC3125" s="18" t="n">
        <f aca="false">IF(AA3125&lt;&gt;"COMPRAR",0,IF(AB3125="",I3125,MIN(I3125,AB3125)))</f>
        <v>0</v>
      </c>
      <c r="AD3125" s="19" t="n">
        <f aca="false">IF(AC3125&gt;0,AC3125*V3125,0)</f>
        <v>0</v>
      </c>
      <c r="AE3125" s="19" t="n">
        <f aca="false">IF(AC3125&gt;0,(M3125-V3125)*AC3125,0)</f>
        <v>0</v>
      </c>
      <c r="AF3125" s="16" t="str">
        <f aca="false">IF(AA3125&lt;&gt;"COMPRAR","",IF(AB3125="",IF(X3125="","",IF(X3125-V3125&lt;0.01,"EMPATE TÉCNICO","")),IF(AB3125&lt;I3125,"ESTOQUE INSUFICIENTE",IF(X3125="","",IF(X3125-V3125&lt;0.01,"EMPATE TÉCNICO","")))))</f>
        <v/>
      </c>
      <c r="AG3125" s="16" t="s">
        <v>298</v>
      </c>
      <c r="AH3125" s="16" t="s">
        <v>1497</v>
      </c>
    </row>
    <row r="3126" customFormat="false" ht="15" hidden="false" customHeight="false" outlineLevel="0" collapsed="false">
      <c r="A3126" s="16" t="s">
        <v>9707</v>
      </c>
      <c r="B3126" s="17" t="s">
        <v>9708</v>
      </c>
      <c r="C3126" s="16" t="s">
        <v>9709</v>
      </c>
      <c r="D3126" s="16" t="s">
        <v>559</v>
      </c>
      <c r="E3126" s="18" t="n">
        <v>1</v>
      </c>
      <c r="F3126" s="16" t="s">
        <v>43</v>
      </c>
      <c r="G3126" s="18" t="n">
        <v>0</v>
      </c>
      <c r="H3126" s="16" t="n">
        <v>0.9</v>
      </c>
      <c r="I3126" s="18" t="n">
        <v>3</v>
      </c>
      <c r="J3126" s="19" t="n">
        <v>7.2</v>
      </c>
      <c r="K3126" s="19" t="n">
        <v>7.2</v>
      </c>
      <c r="L3126" s="19" t="n">
        <v>7.2</v>
      </c>
      <c r="M3126" s="19" t="n">
        <f aca="false">IF(J3126&gt;0,J3126,K3126)*E3126</f>
        <v>7.2</v>
      </c>
      <c r="N3126" s="20"/>
      <c r="O3126" s="21" t="str">
        <f aca="false">IF(R3126="","",ROUND(R3126*(1-Premissas!$B$4),4))</f>
        <v/>
      </c>
      <c r="P3126" s="22"/>
      <c r="Q3126" s="22"/>
      <c r="R3126" s="23"/>
      <c r="S3126" s="24"/>
      <c r="T3126" s="24"/>
      <c r="U3126" s="25"/>
      <c r="V3126" s="19" t="str">
        <f aca="false">IF(COUNT(N3126:Q3126)=0,"",MIN(N3126:Q3126))</f>
        <v/>
      </c>
      <c r="W3126" s="16" t="str">
        <f aca="false">IF(V3126="","",INDEX($N$4:$Q$4,MATCH(V3126,N3126:Q3126,0)))</f>
        <v/>
      </c>
      <c r="X3126" s="19" t="str">
        <f aca="false">IF(COUNT(N3126:Q3126)&lt;2,"",SMALL(N3126:Q3126,2))</f>
        <v/>
      </c>
      <c r="Y3126" s="26" t="str">
        <f aca="false">IF(OR(V3126="",M3126=0),"",V3126/M3126-1)</f>
        <v/>
      </c>
      <c r="Z3126" s="26" t="str">
        <f aca="false">IF(OR(V3126="",L3126=""),"",V3126/(L3126*E3126)-1)</f>
        <v/>
      </c>
      <c r="AA3126" s="16" t="str">
        <f aca="false">IF(V3126="","SEM OFERTA",IF(OR(Y3126&gt;Premissas!$B$11,Y3126&lt;Premissas!$B$12),"VERIFICAR - UNIDADE/EMBALAGEM",IF(Y3126&gt;Premissas!$B$6,"NÃO COMPRAR - REAJUSTE &gt;5%","COMPRAR")))</f>
        <v>SEM OFERTA</v>
      </c>
      <c r="AB3126" s="18" t="str">
        <f aca="false">IF(W3126="DIMEC",S3126,IF(W3126="MEDCENTRO",U3126,""))</f>
        <v/>
      </c>
      <c r="AC3126" s="18" t="n">
        <f aca="false">IF(AA3126&lt;&gt;"COMPRAR",0,IF(AB3126="",I3126,MIN(I3126,AB3126)))</f>
        <v>0</v>
      </c>
      <c r="AD3126" s="19" t="n">
        <f aca="false">IF(AC3126&gt;0,AC3126*V3126,0)</f>
        <v>0</v>
      </c>
      <c r="AE3126" s="19" t="n">
        <f aca="false">IF(AC3126&gt;0,(M3126-V3126)*AC3126,0)</f>
        <v>0</v>
      </c>
      <c r="AF3126" s="16" t="str">
        <f aca="false">IF(AA3126&lt;&gt;"COMPRAR","",IF(AB3126="",IF(X3126="","",IF(X3126-V3126&lt;0.01,"EMPATE TÉCNICO","")),IF(AB3126&lt;I3126,"ESTOQUE INSUFICIENTE",IF(X3126="","",IF(X3126-V3126&lt;0.01,"EMPATE TÉCNICO","")))))</f>
        <v/>
      </c>
      <c r="AG3126" s="16" t="s">
        <v>304</v>
      </c>
      <c r="AH3126" s="16" t="s">
        <v>1497</v>
      </c>
    </row>
    <row r="3127" customFormat="false" ht="15" hidden="false" customHeight="false" outlineLevel="0" collapsed="false">
      <c r="A3127" s="16" t="s">
        <v>9710</v>
      </c>
      <c r="B3127" s="17" t="s">
        <v>9711</v>
      </c>
      <c r="C3127" s="16" t="s">
        <v>1592</v>
      </c>
      <c r="D3127" s="16" t="s">
        <v>571</v>
      </c>
      <c r="E3127" s="18" t="n">
        <v>1</v>
      </c>
      <c r="F3127" s="16" t="s">
        <v>41</v>
      </c>
      <c r="G3127" s="18" t="n">
        <v>3</v>
      </c>
      <c r="H3127" s="16" t="n">
        <v>4.6</v>
      </c>
      <c r="I3127" s="18" t="n">
        <v>9</v>
      </c>
      <c r="J3127" s="19" t="n">
        <v>6.24</v>
      </c>
      <c r="K3127" s="19" t="n">
        <v>6.24</v>
      </c>
      <c r="L3127" s="19" t="n">
        <v>6.24</v>
      </c>
      <c r="M3127" s="19" t="n">
        <f aca="false">IF(J3127&gt;0,J3127,K3127)*E3127</f>
        <v>6.24</v>
      </c>
      <c r="N3127" s="20"/>
      <c r="O3127" s="21" t="str">
        <f aca="false">IF(R3127="","",ROUND(R3127*(1-Premissas!$B$4),4))</f>
        <v/>
      </c>
      <c r="P3127" s="22"/>
      <c r="Q3127" s="22"/>
      <c r="R3127" s="23"/>
      <c r="S3127" s="24"/>
      <c r="T3127" s="24"/>
      <c r="U3127" s="25"/>
      <c r="V3127" s="19" t="str">
        <f aca="false">IF(COUNT(N3127:Q3127)=0,"",MIN(N3127:Q3127))</f>
        <v/>
      </c>
      <c r="W3127" s="16" t="str">
        <f aca="false">IF(V3127="","",INDEX($N$4:$Q$4,MATCH(V3127,N3127:Q3127,0)))</f>
        <v/>
      </c>
      <c r="X3127" s="19" t="str">
        <f aca="false">IF(COUNT(N3127:Q3127)&lt;2,"",SMALL(N3127:Q3127,2))</f>
        <v/>
      </c>
      <c r="Y3127" s="26" t="str">
        <f aca="false">IF(OR(V3127="",M3127=0),"",V3127/M3127-1)</f>
        <v/>
      </c>
      <c r="Z3127" s="26" t="str">
        <f aca="false">IF(OR(V3127="",L3127=""),"",V3127/(L3127*E3127)-1)</f>
        <v/>
      </c>
      <c r="AA3127" s="16" t="str">
        <f aca="false">IF(V3127="","SEM OFERTA",IF(OR(Y3127&gt;Premissas!$B$11,Y3127&lt;Premissas!$B$12),"VERIFICAR - UNIDADE/EMBALAGEM",IF(Y3127&gt;Premissas!$B$6,"NÃO COMPRAR - REAJUSTE &gt;5%","COMPRAR")))</f>
        <v>SEM OFERTA</v>
      </c>
      <c r="AB3127" s="18" t="str">
        <f aca="false">IF(W3127="DIMEC",S3127,IF(W3127="MEDCENTRO",U3127,""))</f>
        <v/>
      </c>
      <c r="AC3127" s="18" t="n">
        <f aca="false">IF(AA3127&lt;&gt;"COMPRAR",0,IF(AB3127="",I3127,MIN(I3127,AB3127)))</f>
        <v>0</v>
      </c>
      <c r="AD3127" s="19" t="n">
        <f aca="false">IF(AC3127&gt;0,AC3127*V3127,0)</f>
        <v>0</v>
      </c>
      <c r="AE3127" s="19" t="n">
        <f aca="false">IF(AC3127&gt;0,(M3127-V3127)*AC3127,0)</f>
        <v>0</v>
      </c>
      <c r="AF3127" s="16" t="str">
        <f aca="false">IF(AA3127&lt;&gt;"COMPRAR","",IF(AB3127="",IF(X3127="","",IF(X3127-V3127&lt;0.01,"EMPATE TÉCNICO","")),IF(AB3127&lt;I3127,"ESTOQUE INSUFICIENTE",IF(X3127="","",IF(X3127-V3127&lt;0.01,"EMPATE TÉCNICO","")))))</f>
        <v/>
      </c>
      <c r="AG3127" s="16" t="s">
        <v>490</v>
      </c>
      <c r="AH3127" s="16" t="s">
        <v>1497</v>
      </c>
    </row>
    <row r="3128" customFormat="false" ht="15" hidden="false" customHeight="false" outlineLevel="0" collapsed="false">
      <c r="A3128" s="16" t="s">
        <v>9712</v>
      </c>
      <c r="B3128" s="17" t="s">
        <v>9713</v>
      </c>
      <c r="C3128" s="16" t="s">
        <v>9714</v>
      </c>
      <c r="D3128" s="16" t="s">
        <v>563</v>
      </c>
      <c r="E3128" s="18" t="n">
        <v>1</v>
      </c>
      <c r="F3128" s="16" t="s">
        <v>41</v>
      </c>
      <c r="G3128" s="18" t="n">
        <v>0</v>
      </c>
      <c r="H3128" s="16" t="n">
        <v>9.6</v>
      </c>
      <c r="I3128" s="18" t="n">
        <v>25</v>
      </c>
      <c r="J3128" s="19" t="n">
        <v>7.63</v>
      </c>
      <c r="K3128" s="19" t="n">
        <v>7.63</v>
      </c>
      <c r="L3128" s="19" t="n">
        <v>7.63</v>
      </c>
      <c r="M3128" s="19" t="n">
        <f aca="false">IF(J3128&gt;0,J3128,K3128)*E3128</f>
        <v>7.63</v>
      </c>
      <c r="N3128" s="20"/>
      <c r="O3128" s="21" t="str">
        <f aca="false">IF(R3128="","",ROUND(R3128*(1-Premissas!$B$4),4))</f>
        <v/>
      </c>
      <c r="P3128" s="22"/>
      <c r="Q3128" s="22"/>
      <c r="R3128" s="23"/>
      <c r="S3128" s="24"/>
      <c r="T3128" s="24"/>
      <c r="U3128" s="25"/>
      <c r="V3128" s="19" t="str">
        <f aca="false">IF(COUNT(N3128:Q3128)=0,"",MIN(N3128:Q3128))</f>
        <v/>
      </c>
      <c r="W3128" s="16" t="str">
        <f aca="false">IF(V3128="","",INDEX($N$4:$Q$4,MATCH(V3128,N3128:Q3128,0)))</f>
        <v/>
      </c>
      <c r="X3128" s="19" t="str">
        <f aca="false">IF(COUNT(N3128:Q3128)&lt;2,"",SMALL(N3128:Q3128,2))</f>
        <v/>
      </c>
      <c r="Y3128" s="26" t="str">
        <f aca="false">IF(OR(V3128="",M3128=0),"",V3128/M3128-1)</f>
        <v/>
      </c>
      <c r="Z3128" s="26" t="str">
        <f aca="false">IF(OR(V3128="",L3128=""),"",V3128/(L3128*E3128)-1)</f>
        <v/>
      </c>
      <c r="AA3128" s="16" t="str">
        <f aca="false">IF(V3128="","SEM OFERTA",IF(OR(Y3128&gt;Premissas!$B$11,Y3128&lt;Premissas!$B$12),"VERIFICAR - UNIDADE/EMBALAGEM",IF(Y3128&gt;Premissas!$B$6,"NÃO COMPRAR - REAJUSTE &gt;5%","COMPRAR")))</f>
        <v>SEM OFERTA</v>
      </c>
      <c r="AB3128" s="18" t="str">
        <f aca="false">IF(W3128="DIMEC",S3128,IF(W3128="MEDCENTRO",U3128,""))</f>
        <v/>
      </c>
      <c r="AC3128" s="18" t="n">
        <f aca="false">IF(AA3128&lt;&gt;"COMPRAR",0,IF(AB3128="",I3128,MIN(I3128,AB3128)))</f>
        <v>0</v>
      </c>
      <c r="AD3128" s="19" t="n">
        <f aca="false">IF(AC3128&gt;0,AC3128*V3128,0)</f>
        <v>0</v>
      </c>
      <c r="AE3128" s="19" t="n">
        <f aca="false">IF(AC3128&gt;0,(M3128-V3128)*AC3128,0)</f>
        <v>0</v>
      </c>
      <c r="AF3128" s="16" t="str">
        <f aca="false">IF(AA3128&lt;&gt;"COMPRAR","",IF(AB3128="",IF(X3128="","",IF(X3128-V3128&lt;0.01,"EMPATE TÉCNICO","")),IF(AB3128&lt;I3128,"ESTOQUE INSUFICIENTE",IF(X3128="","",IF(X3128-V3128&lt;0.01,"EMPATE TÉCNICO","")))))</f>
        <v/>
      </c>
      <c r="AG3128" s="16" t="s">
        <v>564</v>
      </c>
      <c r="AH3128" s="16" t="s">
        <v>1497</v>
      </c>
    </row>
    <row r="3129" customFormat="false" ht="15" hidden="false" customHeight="false" outlineLevel="0" collapsed="false">
      <c r="A3129" s="16" t="s">
        <v>9715</v>
      </c>
      <c r="B3129" s="17" t="s">
        <v>9716</v>
      </c>
      <c r="C3129" s="16" t="s">
        <v>9717</v>
      </c>
      <c r="D3129" s="16" t="s">
        <v>563</v>
      </c>
      <c r="E3129" s="18" t="n">
        <v>1</v>
      </c>
      <c r="F3129" s="16" t="s">
        <v>43</v>
      </c>
      <c r="G3129" s="18" t="n">
        <v>0</v>
      </c>
      <c r="H3129" s="16" t="n">
        <v>12.6</v>
      </c>
      <c r="I3129" s="18" t="n">
        <v>33</v>
      </c>
      <c r="J3129" s="19" t="n">
        <v>3.95</v>
      </c>
      <c r="K3129" s="19" t="n">
        <v>3.95</v>
      </c>
      <c r="L3129" s="19" t="n">
        <v>3.95</v>
      </c>
      <c r="M3129" s="19" t="n">
        <f aca="false">IF(J3129&gt;0,J3129,K3129)*E3129</f>
        <v>3.95</v>
      </c>
      <c r="N3129" s="20"/>
      <c r="O3129" s="21" t="str">
        <f aca="false">IF(R3129="","",ROUND(R3129*(1-Premissas!$B$4),4))</f>
        <v/>
      </c>
      <c r="P3129" s="22"/>
      <c r="Q3129" s="22"/>
      <c r="R3129" s="23"/>
      <c r="S3129" s="24"/>
      <c r="T3129" s="24"/>
      <c r="U3129" s="25"/>
      <c r="V3129" s="19" t="str">
        <f aca="false">IF(COUNT(N3129:Q3129)=0,"",MIN(N3129:Q3129))</f>
        <v/>
      </c>
      <c r="W3129" s="16" t="str">
        <f aca="false">IF(V3129="","",INDEX($N$4:$Q$4,MATCH(V3129,N3129:Q3129,0)))</f>
        <v/>
      </c>
      <c r="X3129" s="19" t="str">
        <f aca="false">IF(COUNT(N3129:Q3129)&lt;2,"",SMALL(N3129:Q3129,2))</f>
        <v/>
      </c>
      <c r="Y3129" s="26" t="str">
        <f aca="false">IF(OR(V3129="",M3129=0),"",V3129/M3129-1)</f>
        <v/>
      </c>
      <c r="Z3129" s="26" t="str">
        <f aca="false">IF(OR(V3129="",L3129=""),"",V3129/(L3129*E3129)-1)</f>
        <v/>
      </c>
      <c r="AA3129" s="16" t="str">
        <f aca="false">IF(V3129="","SEM OFERTA",IF(OR(Y3129&gt;Premissas!$B$11,Y3129&lt;Premissas!$B$12),"VERIFICAR - UNIDADE/EMBALAGEM",IF(Y3129&gt;Premissas!$B$6,"NÃO COMPRAR - REAJUSTE &gt;5%","COMPRAR")))</f>
        <v>SEM OFERTA</v>
      </c>
      <c r="AB3129" s="18" t="str">
        <f aca="false">IF(W3129="DIMEC",S3129,IF(W3129="MEDCENTRO",U3129,""))</f>
        <v/>
      </c>
      <c r="AC3129" s="18" t="n">
        <f aca="false">IF(AA3129&lt;&gt;"COMPRAR",0,IF(AB3129="",I3129,MIN(I3129,AB3129)))</f>
        <v>0</v>
      </c>
      <c r="AD3129" s="19" t="n">
        <f aca="false">IF(AC3129&gt;0,AC3129*V3129,0)</f>
        <v>0</v>
      </c>
      <c r="AE3129" s="19" t="n">
        <f aca="false">IF(AC3129&gt;0,(M3129-V3129)*AC3129,0)</f>
        <v>0</v>
      </c>
      <c r="AF3129" s="16" t="str">
        <f aca="false">IF(AA3129&lt;&gt;"COMPRAR","",IF(AB3129="",IF(X3129="","",IF(X3129-V3129&lt;0.01,"EMPATE TÉCNICO","")),IF(AB3129&lt;I3129,"ESTOQUE INSUFICIENTE",IF(X3129="","",IF(X3129-V3129&lt;0.01,"EMPATE TÉCNICO","")))))</f>
        <v/>
      </c>
      <c r="AG3129" s="16" t="s">
        <v>564</v>
      </c>
      <c r="AH3129" s="16" t="s">
        <v>1497</v>
      </c>
    </row>
    <row r="3130" customFormat="false" ht="15" hidden="false" customHeight="false" outlineLevel="0" collapsed="false">
      <c r="A3130" s="16" t="s">
        <v>9718</v>
      </c>
      <c r="B3130" s="17" t="s">
        <v>9719</v>
      </c>
      <c r="C3130" s="16" t="s">
        <v>9720</v>
      </c>
      <c r="D3130" s="16" t="s">
        <v>287</v>
      </c>
      <c r="E3130" s="18" t="n">
        <v>1</v>
      </c>
      <c r="F3130" s="16" t="s">
        <v>43</v>
      </c>
      <c r="G3130" s="18" t="n">
        <v>0</v>
      </c>
      <c r="H3130" s="16" t="n">
        <v>0</v>
      </c>
      <c r="I3130" s="18" t="n">
        <v>1</v>
      </c>
      <c r="J3130" s="19" t="n">
        <v>10.77</v>
      </c>
      <c r="K3130" s="19" t="n">
        <v>10.77</v>
      </c>
      <c r="L3130" s="19" t="n">
        <v>10.77</v>
      </c>
      <c r="M3130" s="19" t="n">
        <f aca="false">IF(J3130&gt;0,J3130,K3130)*E3130</f>
        <v>10.77</v>
      </c>
      <c r="N3130" s="20"/>
      <c r="O3130" s="21" t="str">
        <f aca="false">IF(R3130="","",ROUND(R3130*(1-Premissas!$B$4),4))</f>
        <v/>
      </c>
      <c r="P3130" s="22"/>
      <c r="Q3130" s="22"/>
      <c r="R3130" s="23"/>
      <c r="S3130" s="24"/>
      <c r="T3130" s="24"/>
      <c r="U3130" s="25"/>
      <c r="V3130" s="19" t="str">
        <f aca="false">IF(COUNT(N3130:Q3130)=0,"",MIN(N3130:Q3130))</f>
        <v/>
      </c>
      <c r="W3130" s="16" t="str">
        <f aca="false">IF(V3130="","",INDEX($N$4:$Q$4,MATCH(V3130,N3130:Q3130,0)))</f>
        <v/>
      </c>
      <c r="X3130" s="19" t="str">
        <f aca="false">IF(COUNT(N3130:Q3130)&lt;2,"",SMALL(N3130:Q3130,2))</f>
        <v/>
      </c>
      <c r="Y3130" s="26" t="str">
        <f aca="false">IF(OR(V3130="",M3130=0),"",V3130/M3130-1)</f>
        <v/>
      </c>
      <c r="Z3130" s="26" t="str">
        <f aca="false">IF(OR(V3130="",L3130=""),"",V3130/(L3130*E3130)-1)</f>
        <v/>
      </c>
      <c r="AA3130" s="16" t="str">
        <f aca="false">IF(V3130="","SEM OFERTA",IF(OR(Y3130&gt;Premissas!$B$11,Y3130&lt;Premissas!$B$12),"VERIFICAR - UNIDADE/EMBALAGEM",IF(Y3130&gt;Premissas!$B$6,"NÃO COMPRAR - REAJUSTE &gt;5%","COMPRAR")))</f>
        <v>SEM OFERTA</v>
      </c>
      <c r="AB3130" s="18" t="str">
        <f aca="false">IF(W3130="DIMEC",S3130,IF(W3130="MEDCENTRO",U3130,""))</f>
        <v/>
      </c>
      <c r="AC3130" s="18" t="n">
        <f aca="false">IF(AA3130&lt;&gt;"COMPRAR",0,IF(AB3130="",I3130,MIN(I3130,AB3130)))</f>
        <v>0</v>
      </c>
      <c r="AD3130" s="19" t="n">
        <f aca="false">IF(AC3130&gt;0,AC3130*V3130,0)</f>
        <v>0</v>
      </c>
      <c r="AE3130" s="19" t="n">
        <f aca="false">IF(AC3130&gt;0,(M3130-V3130)*AC3130,0)</f>
        <v>0</v>
      </c>
      <c r="AF3130" s="16" t="str">
        <f aca="false">IF(AA3130&lt;&gt;"COMPRAR","",IF(AB3130="",IF(X3130="","",IF(X3130-V3130&lt;0.01,"EMPATE TÉCNICO","")),IF(AB3130&lt;I3130,"ESTOQUE INSUFICIENTE",IF(X3130="","",IF(X3130-V3130&lt;0.01,"EMPATE TÉCNICO","")))))</f>
        <v/>
      </c>
      <c r="AG3130" s="16" t="s">
        <v>547</v>
      </c>
      <c r="AH3130" s="16" t="s">
        <v>1497</v>
      </c>
    </row>
    <row r="3131" customFormat="false" ht="15" hidden="false" customHeight="false" outlineLevel="0" collapsed="false">
      <c r="A3131" s="16" t="s">
        <v>9721</v>
      </c>
      <c r="B3131" s="17" t="s">
        <v>9722</v>
      </c>
      <c r="C3131" s="16" t="s">
        <v>1604</v>
      </c>
      <c r="D3131" s="16" t="s">
        <v>8717</v>
      </c>
      <c r="E3131" s="18" t="n">
        <v>1</v>
      </c>
      <c r="F3131" s="16" t="s">
        <v>42</v>
      </c>
      <c r="G3131" s="18" t="n">
        <v>1</v>
      </c>
      <c r="H3131" s="16" t="n">
        <v>3.2</v>
      </c>
      <c r="I3131" s="18" t="n">
        <v>8</v>
      </c>
      <c r="J3131" s="19" t="n">
        <v>7.44</v>
      </c>
      <c r="K3131" s="19" t="n">
        <v>7.44</v>
      </c>
      <c r="L3131" s="19" t="n">
        <v>7.38</v>
      </c>
      <c r="M3131" s="19" t="n">
        <f aca="false">IF(J3131&gt;0,J3131,K3131)*E3131</f>
        <v>7.44</v>
      </c>
      <c r="N3131" s="20"/>
      <c r="O3131" s="21" t="str">
        <f aca="false">IF(R3131="","",ROUND(R3131*(1-Premissas!$B$4),4))</f>
        <v/>
      </c>
      <c r="P3131" s="22"/>
      <c r="Q3131" s="22"/>
      <c r="R3131" s="23"/>
      <c r="S3131" s="24"/>
      <c r="T3131" s="24"/>
      <c r="U3131" s="25"/>
      <c r="V3131" s="19" t="str">
        <f aca="false">IF(COUNT(N3131:Q3131)=0,"",MIN(N3131:Q3131))</f>
        <v/>
      </c>
      <c r="W3131" s="16" t="str">
        <f aca="false">IF(V3131="","",INDEX($N$4:$Q$4,MATCH(V3131,N3131:Q3131,0)))</f>
        <v/>
      </c>
      <c r="X3131" s="19" t="str">
        <f aca="false">IF(COUNT(N3131:Q3131)&lt;2,"",SMALL(N3131:Q3131,2))</f>
        <v/>
      </c>
      <c r="Y3131" s="26" t="str">
        <f aca="false">IF(OR(V3131="",M3131=0),"",V3131/M3131-1)</f>
        <v/>
      </c>
      <c r="Z3131" s="26" t="str">
        <f aca="false">IF(OR(V3131="",L3131=""),"",V3131/(L3131*E3131)-1)</f>
        <v/>
      </c>
      <c r="AA3131" s="16" t="str">
        <f aca="false">IF(V3131="","SEM OFERTA",IF(OR(Y3131&gt;Premissas!$B$11,Y3131&lt;Premissas!$B$12),"VERIFICAR - UNIDADE/EMBALAGEM",IF(Y3131&gt;Premissas!$B$6,"NÃO COMPRAR - REAJUSTE &gt;5%","COMPRAR")))</f>
        <v>SEM OFERTA</v>
      </c>
      <c r="AB3131" s="18" t="str">
        <f aca="false">IF(W3131="DIMEC",S3131,IF(W3131="MEDCENTRO",U3131,""))</f>
        <v/>
      </c>
      <c r="AC3131" s="18" t="n">
        <f aca="false">IF(AA3131&lt;&gt;"COMPRAR",0,IF(AB3131="",I3131,MIN(I3131,AB3131)))</f>
        <v>0</v>
      </c>
      <c r="AD3131" s="19" t="n">
        <f aca="false">IF(AC3131&gt;0,AC3131*V3131,0)</f>
        <v>0</v>
      </c>
      <c r="AE3131" s="19" t="n">
        <f aca="false">IF(AC3131&gt;0,(M3131-V3131)*AC3131,0)</f>
        <v>0</v>
      </c>
      <c r="AF3131" s="16" t="str">
        <f aca="false">IF(AA3131&lt;&gt;"COMPRAR","",IF(AB3131="",IF(X3131="","",IF(X3131-V3131&lt;0.01,"EMPATE TÉCNICO","")),IF(AB3131&lt;I3131,"ESTOQUE INSUFICIENTE",IF(X3131="","",IF(X3131-V3131&lt;0.01,"EMPATE TÉCNICO","")))))</f>
        <v/>
      </c>
      <c r="AG3131" s="16" t="s">
        <v>482</v>
      </c>
      <c r="AH3131" s="16" t="s">
        <v>1497</v>
      </c>
    </row>
    <row r="3132" customFormat="false" ht="15" hidden="false" customHeight="false" outlineLevel="0" collapsed="false">
      <c r="A3132" s="16" t="s">
        <v>9723</v>
      </c>
      <c r="B3132" s="17" t="s">
        <v>9724</v>
      </c>
      <c r="C3132" s="16" t="s">
        <v>9725</v>
      </c>
      <c r="D3132" s="16" t="s">
        <v>546</v>
      </c>
      <c r="E3132" s="18" t="n">
        <v>1</v>
      </c>
      <c r="F3132" s="16" t="s">
        <v>43</v>
      </c>
      <c r="G3132" s="18" t="n">
        <v>1</v>
      </c>
      <c r="H3132" s="16" t="n">
        <v>0.5</v>
      </c>
      <c r="I3132" s="18" t="n">
        <v>1</v>
      </c>
      <c r="J3132" s="19" t="n">
        <v>9.05</v>
      </c>
      <c r="K3132" s="19" t="n">
        <v>9.05</v>
      </c>
      <c r="L3132" s="19" t="n">
        <v>9.05</v>
      </c>
      <c r="M3132" s="19" t="n">
        <f aca="false">IF(J3132&gt;0,J3132,K3132)*E3132</f>
        <v>9.05</v>
      </c>
      <c r="N3132" s="20"/>
      <c r="O3132" s="21" t="str">
        <f aca="false">IF(R3132="","",ROUND(R3132*(1-Premissas!$B$4),4))</f>
        <v/>
      </c>
      <c r="P3132" s="22"/>
      <c r="Q3132" s="22"/>
      <c r="R3132" s="23"/>
      <c r="S3132" s="24"/>
      <c r="T3132" s="24"/>
      <c r="U3132" s="25"/>
      <c r="V3132" s="19" t="str">
        <f aca="false">IF(COUNT(N3132:Q3132)=0,"",MIN(N3132:Q3132))</f>
        <v/>
      </c>
      <c r="W3132" s="16" t="str">
        <f aca="false">IF(V3132="","",INDEX($N$4:$Q$4,MATCH(V3132,N3132:Q3132,0)))</f>
        <v/>
      </c>
      <c r="X3132" s="19" t="str">
        <f aca="false">IF(COUNT(N3132:Q3132)&lt;2,"",SMALL(N3132:Q3132,2))</f>
        <v/>
      </c>
      <c r="Y3132" s="26" t="str">
        <f aca="false">IF(OR(V3132="",M3132=0),"",V3132/M3132-1)</f>
        <v/>
      </c>
      <c r="Z3132" s="26" t="str">
        <f aca="false">IF(OR(V3132="",L3132=""),"",V3132/(L3132*E3132)-1)</f>
        <v/>
      </c>
      <c r="AA3132" s="16" t="str">
        <f aca="false">IF(V3132="","SEM OFERTA",IF(OR(Y3132&gt;Premissas!$B$11,Y3132&lt;Premissas!$B$12),"VERIFICAR - UNIDADE/EMBALAGEM",IF(Y3132&gt;Premissas!$B$6,"NÃO COMPRAR - REAJUSTE &gt;5%","COMPRAR")))</f>
        <v>SEM OFERTA</v>
      </c>
      <c r="AB3132" s="18" t="str">
        <f aca="false">IF(W3132="DIMEC",S3132,IF(W3132="MEDCENTRO",U3132,""))</f>
        <v/>
      </c>
      <c r="AC3132" s="18" t="n">
        <f aca="false">IF(AA3132&lt;&gt;"COMPRAR",0,IF(AB3132="",I3132,MIN(I3132,AB3132)))</f>
        <v>0</v>
      </c>
      <c r="AD3132" s="19" t="n">
        <f aca="false">IF(AC3132&gt;0,AC3132*V3132,0)</f>
        <v>0</v>
      </c>
      <c r="AE3132" s="19" t="n">
        <f aca="false">IF(AC3132&gt;0,(M3132-V3132)*AC3132,0)</f>
        <v>0</v>
      </c>
      <c r="AF3132" s="16" t="str">
        <f aca="false">IF(AA3132&lt;&gt;"COMPRAR","",IF(AB3132="",IF(X3132="","",IF(X3132-V3132&lt;0.01,"EMPATE TÉCNICO","")),IF(AB3132&lt;I3132,"ESTOQUE INSUFICIENTE",IF(X3132="","",IF(X3132-V3132&lt;0.01,"EMPATE TÉCNICO","")))))</f>
        <v/>
      </c>
      <c r="AG3132" s="16" t="s">
        <v>490</v>
      </c>
      <c r="AH3132" s="16" t="s">
        <v>1497</v>
      </c>
    </row>
    <row r="3133" customFormat="false" ht="15" hidden="false" customHeight="false" outlineLevel="0" collapsed="false">
      <c r="A3133" s="16" t="s">
        <v>9726</v>
      </c>
      <c r="B3133" s="17" t="s">
        <v>9727</v>
      </c>
      <c r="C3133" s="16" t="s">
        <v>9728</v>
      </c>
      <c r="D3133" s="16" t="s">
        <v>287</v>
      </c>
      <c r="E3133" s="18" t="n">
        <v>1</v>
      </c>
      <c r="F3133" s="16" t="s">
        <v>43</v>
      </c>
      <c r="G3133" s="18" t="n">
        <v>2</v>
      </c>
      <c r="H3133" s="16" t="n">
        <v>2.9</v>
      </c>
      <c r="I3133" s="18" t="n">
        <v>6</v>
      </c>
      <c r="J3133" s="19" t="n">
        <v>6.5</v>
      </c>
      <c r="K3133" s="19" t="n">
        <v>6.5</v>
      </c>
      <c r="L3133" s="19" t="n">
        <v>6.5</v>
      </c>
      <c r="M3133" s="19" t="n">
        <f aca="false">IF(J3133&gt;0,J3133,K3133)*E3133</f>
        <v>6.5</v>
      </c>
      <c r="N3133" s="20"/>
      <c r="O3133" s="21" t="str">
        <f aca="false">IF(R3133="","",ROUND(R3133*(1-Premissas!$B$4),4))</f>
        <v/>
      </c>
      <c r="P3133" s="22"/>
      <c r="Q3133" s="22"/>
      <c r="R3133" s="23"/>
      <c r="S3133" s="24"/>
      <c r="T3133" s="24"/>
      <c r="U3133" s="25"/>
      <c r="V3133" s="19" t="str">
        <f aca="false">IF(COUNT(N3133:Q3133)=0,"",MIN(N3133:Q3133))</f>
        <v/>
      </c>
      <c r="W3133" s="16" t="str">
        <f aca="false">IF(V3133="","",INDEX($N$4:$Q$4,MATCH(V3133,N3133:Q3133,0)))</f>
        <v/>
      </c>
      <c r="X3133" s="19" t="str">
        <f aca="false">IF(COUNT(N3133:Q3133)&lt;2,"",SMALL(N3133:Q3133,2))</f>
        <v/>
      </c>
      <c r="Y3133" s="26" t="str">
        <f aca="false">IF(OR(V3133="",M3133=0),"",V3133/M3133-1)</f>
        <v/>
      </c>
      <c r="Z3133" s="26" t="str">
        <f aca="false">IF(OR(V3133="",L3133=""),"",V3133/(L3133*E3133)-1)</f>
        <v/>
      </c>
      <c r="AA3133" s="16" t="str">
        <f aca="false">IF(V3133="","SEM OFERTA",IF(OR(Y3133&gt;Premissas!$B$11,Y3133&lt;Premissas!$B$12),"VERIFICAR - UNIDADE/EMBALAGEM",IF(Y3133&gt;Premissas!$B$6,"NÃO COMPRAR - REAJUSTE &gt;5%","COMPRAR")))</f>
        <v>SEM OFERTA</v>
      </c>
      <c r="AB3133" s="18" t="str">
        <f aca="false">IF(W3133="DIMEC",S3133,IF(W3133="MEDCENTRO",U3133,""))</f>
        <v/>
      </c>
      <c r="AC3133" s="18" t="n">
        <f aca="false">IF(AA3133&lt;&gt;"COMPRAR",0,IF(AB3133="",I3133,MIN(I3133,AB3133)))</f>
        <v>0</v>
      </c>
      <c r="AD3133" s="19" t="n">
        <f aca="false">IF(AC3133&gt;0,AC3133*V3133,0)</f>
        <v>0</v>
      </c>
      <c r="AE3133" s="19" t="n">
        <f aca="false">IF(AC3133&gt;0,(M3133-V3133)*AC3133,0)</f>
        <v>0</v>
      </c>
      <c r="AF3133" s="16" t="str">
        <f aca="false">IF(AA3133&lt;&gt;"COMPRAR","",IF(AB3133="",IF(X3133="","",IF(X3133-V3133&lt;0.01,"EMPATE TÉCNICO","")),IF(AB3133&lt;I3133,"ESTOQUE INSUFICIENTE",IF(X3133="","",IF(X3133-V3133&lt;0.01,"EMPATE TÉCNICO","")))))</f>
        <v/>
      </c>
      <c r="AG3133" s="16" t="s">
        <v>490</v>
      </c>
      <c r="AH3133" s="16" t="s">
        <v>1497</v>
      </c>
    </row>
    <row r="3134" customFormat="false" ht="15" hidden="false" customHeight="false" outlineLevel="0" collapsed="false">
      <c r="A3134" s="16" t="s">
        <v>9729</v>
      </c>
      <c r="B3134" s="17" t="s">
        <v>9730</v>
      </c>
      <c r="C3134" s="16" t="s">
        <v>9731</v>
      </c>
      <c r="D3134" s="16" t="s">
        <v>559</v>
      </c>
      <c r="E3134" s="18" t="n">
        <v>1</v>
      </c>
      <c r="F3134" s="16" t="s">
        <v>43</v>
      </c>
      <c r="G3134" s="18" t="n">
        <v>0</v>
      </c>
      <c r="H3134" s="16" t="n">
        <v>0.1</v>
      </c>
      <c r="I3134" s="18" t="n">
        <v>1</v>
      </c>
      <c r="J3134" s="19" t="n">
        <v>4.72</v>
      </c>
      <c r="K3134" s="19" t="n">
        <v>4.72</v>
      </c>
      <c r="L3134" s="19" t="n">
        <v>4.72</v>
      </c>
      <c r="M3134" s="19" t="n">
        <f aca="false">IF(J3134&gt;0,J3134,K3134)*E3134</f>
        <v>4.72</v>
      </c>
      <c r="N3134" s="20"/>
      <c r="O3134" s="21" t="str">
        <f aca="false">IF(R3134="","",ROUND(R3134*(1-Premissas!$B$4),4))</f>
        <v/>
      </c>
      <c r="P3134" s="22"/>
      <c r="Q3134" s="22"/>
      <c r="R3134" s="23"/>
      <c r="S3134" s="24"/>
      <c r="T3134" s="24"/>
      <c r="U3134" s="25"/>
      <c r="V3134" s="19" t="str">
        <f aca="false">IF(COUNT(N3134:Q3134)=0,"",MIN(N3134:Q3134))</f>
        <v/>
      </c>
      <c r="W3134" s="16" t="str">
        <f aca="false">IF(V3134="","",INDEX($N$4:$Q$4,MATCH(V3134,N3134:Q3134,0)))</f>
        <v/>
      </c>
      <c r="X3134" s="19" t="str">
        <f aca="false">IF(COUNT(N3134:Q3134)&lt;2,"",SMALL(N3134:Q3134,2))</f>
        <v/>
      </c>
      <c r="Y3134" s="26" t="str">
        <f aca="false">IF(OR(V3134="",M3134=0),"",V3134/M3134-1)</f>
        <v/>
      </c>
      <c r="Z3134" s="26" t="str">
        <f aca="false">IF(OR(V3134="",L3134=""),"",V3134/(L3134*E3134)-1)</f>
        <v/>
      </c>
      <c r="AA3134" s="16" t="str">
        <f aca="false">IF(V3134="","SEM OFERTA",IF(OR(Y3134&gt;Premissas!$B$11,Y3134&lt;Premissas!$B$12),"VERIFICAR - UNIDADE/EMBALAGEM",IF(Y3134&gt;Premissas!$B$6,"NÃO COMPRAR - REAJUSTE &gt;5%","COMPRAR")))</f>
        <v>SEM OFERTA</v>
      </c>
      <c r="AB3134" s="18" t="str">
        <f aca="false">IF(W3134="DIMEC",S3134,IF(W3134="MEDCENTRO",U3134,""))</f>
        <v/>
      </c>
      <c r="AC3134" s="18" t="n">
        <f aca="false">IF(AA3134&lt;&gt;"COMPRAR",0,IF(AB3134="",I3134,MIN(I3134,AB3134)))</f>
        <v>0</v>
      </c>
      <c r="AD3134" s="19" t="n">
        <f aca="false">IF(AC3134&gt;0,AC3134*V3134,0)</f>
        <v>0</v>
      </c>
      <c r="AE3134" s="19" t="n">
        <f aca="false">IF(AC3134&gt;0,(M3134-V3134)*AC3134,0)</f>
        <v>0</v>
      </c>
      <c r="AF3134" s="16" t="str">
        <f aca="false">IF(AA3134&lt;&gt;"COMPRAR","",IF(AB3134="",IF(X3134="","",IF(X3134-V3134&lt;0.01,"EMPATE TÉCNICO","")),IF(AB3134&lt;I3134,"ESTOQUE INSUFICIENTE",IF(X3134="","",IF(X3134-V3134&lt;0.01,"EMPATE TÉCNICO","")))))</f>
        <v/>
      </c>
      <c r="AG3134" s="16" t="s">
        <v>304</v>
      </c>
      <c r="AH3134" s="16" t="s">
        <v>1611</v>
      </c>
    </row>
    <row r="3135" customFormat="false" ht="15" hidden="false" customHeight="false" outlineLevel="0" collapsed="false">
      <c r="A3135" s="16" t="s">
        <v>9732</v>
      </c>
      <c r="B3135" s="17" t="s">
        <v>9733</v>
      </c>
      <c r="C3135" s="16" t="s">
        <v>9734</v>
      </c>
      <c r="D3135" s="16" t="s">
        <v>546</v>
      </c>
      <c r="E3135" s="18" t="n">
        <v>1</v>
      </c>
      <c r="F3135" s="16" t="s">
        <v>43</v>
      </c>
      <c r="G3135" s="18" t="n">
        <v>0</v>
      </c>
      <c r="H3135" s="16" t="n">
        <v>0.3</v>
      </c>
      <c r="I3135" s="18" t="n">
        <v>1</v>
      </c>
      <c r="J3135" s="19" t="n">
        <v>8.83833333333333</v>
      </c>
      <c r="K3135" s="19" t="n">
        <v>8.83833333333333</v>
      </c>
      <c r="L3135" s="19" t="n">
        <v>8.8383</v>
      </c>
      <c r="M3135" s="19" t="n">
        <f aca="false">IF(J3135&gt;0,J3135,K3135)*E3135</f>
        <v>8.83833333333333</v>
      </c>
      <c r="N3135" s="20"/>
      <c r="O3135" s="21" t="str">
        <f aca="false">IF(R3135="","",ROUND(R3135*(1-Premissas!$B$4),4))</f>
        <v/>
      </c>
      <c r="P3135" s="22"/>
      <c r="Q3135" s="22"/>
      <c r="R3135" s="23"/>
      <c r="S3135" s="24"/>
      <c r="T3135" s="24"/>
      <c r="U3135" s="25"/>
      <c r="V3135" s="19" t="str">
        <f aca="false">IF(COUNT(N3135:Q3135)=0,"",MIN(N3135:Q3135))</f>
        <v/>
      </c>
      <c r="W3135" s="16" t="str">
        <f aca="false">IF(V3135="","",INDEX($N$4:$Q$4,MATCH(V3135,N3135:Q3135,0)))</f>
        <v/>
      </c>
      <c r="X3135" s="19" t="str">
        <f aca="false">IF(COUNT(N3135:Q3135)&lt;2,"",SMALL(N3135:Q3135,2))</f>
        <v/>
      </c>
      <c r="Y3135" s="26" t="str">
        <f aca="false">IF(OR(V3135="",M3135=0),"",V3135/M3135-1)</f>
        <v/>
      </c>
      <c r="Z3135" s="26" t="str">
        <f aca="false">IF(OR(V3135="",L3135=""),"",V3135/(L3135*E3135)-1)</f>
        <v/>
      </c>
      <c r="AA3135" s="16" t="str">
        <f aca="false">IF(V3135="","SEM OFERTA",IF(OR(Y3135&gt;Premissas!$B$11,Y3135&lt;Premissas!$B$12),"VERIFICAR - UNIDADE/EMBALAGEM",IF(Y3135&gt;Premissas!$B$6,"NÃO COMPRAR - REAJUSTE &gt;5%","COMPRAR")))</f>
        <v>SEM OFERTA</v>
      </c>
      <c r="AB3135" s="18" t="str">
        <f aca="false">IF(W3135="DIMEC",S3135,IF(W3135="MEDCENTRO",U3135,""))</f>
        <v/>
      </c>
      <c r="AC3135" s="18" t="n">
        <f aca="false">IF(AA3135&lt;&gt;"COMPRAR",0,IF(AB3135="",I3135,MIN(I3135,AB3135)))</f>
        <v>0</v>
      </c>
      <c r="AD3135" s="19" t="n">
        <f aca="false">IF(AC3135&gt;0,AC3135*V3135,0)</f>
        <v>0</v>
      </c>
      <c r="AE3135" s="19" t="n">
        <f aca="false">IF(AC3135&gt;0,(M3135-V3135)*AC3135,0)</f>
        <v>0</v>
      </c>
      <c r="AF3135" s="16" t="str">
        <f aca="false">IF(AA3135&lt;&gt;"COMPRAR","",IF(AB3135="",IF(X3135="","",IF(X3135-V3135&lt;0.01,"EMPATE TÉCNICO","")),IF(AB3135&lt;I3135,"ESTOQUE INSUFICIENTE",IF(X3135="","",IF(X3135-V3135&lt;0.01,"EMPATE TÉCNICO","")))))</f>
        <v/>
      </c>
      <c r="AG3135" s="16" t="s">
        <v>547</v>
      </c>
      <c r="AH3135" s="16" t="s">
        <v>1611</v>
      </c>
    </row>
    <row r="3136" customFormat="false" ht="15" hidden="false" customHeight="false" outlineLevel="0" collapsed="false">
      <c r="A3136" s="16" t="s">
        <v>9735</v>
      </c>
      <c r="B3136" s="17" t="s">
        <v>9736</v>
      </c>
      <c r="C3136" s="16" t="s">
        <v>9734</v>
      </c>
      <c r="D3136" s="16" t="s">
        <v>287</v>
      </c>
      <c r="E3136" s="18" t="n">
        <v>1</v>
      </c>
      <c r="F3136" s="16" t="s">
        <v>43</v>
      </c>
      <c r="G3136" s="18" t="n">
        <v>0</v>
      </c>
      <c r="H3136" s="16" t="n">
        <v>0.1</v>
      </c>
      <c r="I3136" s="18" t="n">
        <v>1</v>
      </c>
      <c r="J3136" s="19" t="n">
        <v>6.2</v>
      </c>
      <c r="K3136" s="19" t="n">
        <v>6.2</v>
      </c>
      <c r="L3136" s="19" t="n">
        <v>6.2</v>
      </c>
      <c r="M3136" s="19" t="n">
        <f aca="false">IF(J3136&gt;0,J3136,K3136)*E3136</f>
        <v>6.2</v>
      </c>
      <c r="N3136" s="20"/>
      <c r="O3136" s="21" t="str">
        <f aca="false">IF(R3136="","",ROUND(R3136*(1-Premissas!$B$4),4))</f>
        <v/>
      </c>
      <c r="P3136" s="22"/>
      <c r="Q3136" s="22"/>
      <c r="R3136" s="23"/>
      <c r="S3136" s="24"/>
      <c r="T3136" s="24"/>
      <c r="U3136" s="25"/>
      <c r="V3136" s="19" t="str">
        <f aca="false">IF(COUNT(N3136:Q3136)=0,"",MIN(N3136:Q3136))</f>
        <v/>
      </c>
      <c r="W3136" s="16" t="str">
        <f aca="false">IF(V3136="","",INDEX($N$4:$Q$4,MATCH(V3136,N3136:Q3136,0)))</f>
        <v/>
      </c>
      <c r="X3136" s="19" t="str">
        <f aca="false">IF(COUNT(N3136:Q3136)&lt;2,"",SMALL(N3136:Q3136,2))</f>
        <v/>
      </c>
      <c r="Y3136" s="26" t="str">
        <f aca="false">IF(OR(V3136="",M3136=0),"",V3136/M3136-1)</f>
        <v/>
      </c>
      <c r="Z3136" s="26" t="str">
        <f aca="false">IF(OR(V3136="",L3136=""),"",V3136/(L3136*E3136)-1)</f>
        <v/>
      </c>
      <c r="AA3136" s="16" t="str">
        <f aca="false">IF(V3136="","SEM OFERTA",IF(OR(Y3136&gt;Premissas!$B$11,Y3136&lt;Premissas!$B$12),"VERIFICAR - UNIDADE/EMBALAGEM",IF(Y3136&gt;Premissas!$B$6,"NÃO COMPRAR - REAJUSTE &gt;5%","COMPRAR")))</f>
        <v>SEM OFERTA</v>
      </c>
      <c r="AB3136" s="18" t="str">
        <f aca="false">IF(W3136="DIMEC",S3136,IF(W3136="MEDCENTRO",U3136,""))</f>
        <v/>
      </c>
      <c r="AC3136" s="18" t="n">
        <f aca="false">IF(AA3136&lt;&gt;"COMPRAR",0,IF(AB3136="",I3136,MIN(I3136,AB3136)))</f>
        <v>0</v>
      </c>
      <c r="AD3136" s="19" t="n">
        <f aca="false">IF(AC3136&gt;0,AC3136*V3136,0)</f>
        <v>0</v>
      </c>
      <c r="AE3136" s="19" t="n">
        <f aca="false">IF(AC3136&gt;0,(M3136-V3136)*AC3136,0)</f>
        <v>0</v>
      </c>
      <c r="AF3136" s="16" t="str">
        <f aca="false">IF(AA3136&lt;&gt;"COMPRAR","",IF(AB3136="",IF(X3136="","",IF(X3136-V3136&lt;0.01,"EMPATE TÉCNICO","")),IF(AB3136&lt;I3136,"ESTOQUE INSUFICIENTE",IF(X3136="","",IF(X3136-V3136&lt;0.01,"EMPATE TÉCNICO","")))))</f>
        <v/>
      </c>
      <c r="AG3136" s="16" t="s">
        <v>139</v>
      </c>
      <c r="AH3136" s="16" t="s">
        <v>1611</v>
      </c>
    </row>
    <row r="3137" customFormat="false" ht="15" hidden="false" customHeight="false" outlineLevel="0" collapsed="false">
      <c r="A3137" s="16" t="s">
        <v>9737</v>
      </c>
      <c r="B3137" s="17" t="s">
        <v>9738</v>
      </c>
      <c r="C3137" s="16" t="s">
        <v>9739</v>
      </c>
      <c r="D3137" s="16" t="s">
        <v>527</v>
      </c>
      <c r="E3137" s="18" t="n">
        <v>1</v>
      </c>
      <c r="F3137" s="16" t="s">
        <v>43</v>
      </c>
      <c r="G3137" s="18" t="n">
        <v>0</v>
      </c>
      <c r="H3137" s="16" t="n">
        <v>1</v>
      </c>
      <c r="I3137" s="18" t="n">
        <v>3</v>
      </c>
      <c r="J3137" s="19" t="n">
        <v>3.82944444444444</v>
      </c>
      <c r="K3137" s="19" t="n">
        <v>3.82944444444444</v>
      </c>
      <c r="L3137" s="19" t="n">
        <v>3.8294</v>
      </c>
      <c r="M3137" s="19" t="n">
        <f aca="false">IF(J3137&gt;0,J3137,K3137)*E3137</f>
        <v>3.82944444444444</v>
      </c>
      <c r="N3137" s="20"/>
      <c r="O3137" s="21" t="str">
        <f aca="false">IF(R3137="","",ROUND(R3137*(1-Premissas!$B$4),4))</f>
        <v/>
      </c>
      <c r="P3137" s="22"/>
      <c r="Q3137" s="22"/>
      <c r="R3137" s="23"/>
      <c r="S3137" s="24"/>
      <c r="T3137" s="24"/>
      <c r="U3137" s="25"/>
      <c r="V3137" s="19" t="str">
        <f aca="false">IF(COUNT(N3137:Q3137)=0,"",MIN(N3137:Q3137))</f>
        <v/>
      </c>
      <c r="W3137" s="16" t="str">
        <f aca="false">IF(V3137="","",INDEX($N$4:$Q$4,MATCH(V3137,N3137:Q3137,0)))</f>
        <v/>
      </c>
      <c r="X3137" s="19" t="str">
        <f aca="false">IF(COUNT(N3137:Q3137)&lt;2,"",SMALL(N3137:Q3137,2))</f>
        <v/>
      </c>
      <c r="Y3137" s="26" t="str">
        <f aca="false">IF(OR(V3137="",M3137=0),"",V3137/M3137-1)</f>
        <v/>
      </c>
      <c r="Z3137" s="26" t="str">
        <f aca="false">IF(OR(V3137="",L3137=""),"",V3137/(L3137*E3137)-1)</f>
        <v/>
      </c>
      <c r="AA3137" s="16" t="str">
        <f aca="false">IF(V3137="","SEM OFERTA",IF(OR(Y3137&gt;Premissas!$B$11,Y3137&lt;Premissas!$B$12),"VERIFICAR - UNIDADE/EMBALAGEM",IF(Y3137&gt;Premissas!$B$6,"NÃO COMPRAR - REAJUSTE &gt;5%","COMPRAR")))</f>
        <v>SEM OFERTA</v>
      </c>
      <c r="AB3137" s="18" t="str">
        <f aca="false">IF(W3137="DIMEC",S3137,IF(W3137="MEDCENTRO",U3137,""))</f>
        <v/>
      </c>
      <c r="AC3137" s="18" t="n">
        <f aca="false">IF(AA3137&lt;&gt;"COMPRAR",0,IF(AB3137="",I3137,MIN(I3137,AB3137)))</f>
        <v>0</v>
      </c>
      <c r="AD3137" s="19" t="n">
        <f aca="false">IF(AC3137&gt;0,AC3137*V3137,0)</f>
        <v>0</v>
      </c>
      <c r="AE3137" s="19" t="n">
        <f aca="false">IF(AC3137&gt;0,(M3137-V3137)*AC3137,0)</f>
        <v>0</v>
      </c>
      <c r="AF3137" s="16" t="str">
        <f aca="false">IF(AA3137&lt;&gt;"COMPRAR","",IF(AB3137="",IF(X3137="","",IF(X3137-V3137&lt;0.01,"EMPATE TÉCNICO","")),IF(AB3137&lt;I3137,"ESTOQUE INSUFICIENTE",IF(X3137="","",IF(X3137-V3137&lt;0.01,"EMPATE TÉCNICO","")))))</f>
        <v/>
      </c>
      <c r="AG3137" s="16" t="s">
        <v>547</v>
      </c>
      <c r="AH3137" s="16" t="s">
        <v>1611</v>
      </c>
    </row>
    <row r="3138" customFormat="false" ht="15" hidden="false" customHeight="false" outlineLevel="0" collapsed="false">
      <c r="A3138" s="16" t="s">
        <v>9740</v>
      </c>
      <c r="B3138" s="17" t="s">
        <v>9741</v>
      </c>
      <c r="C3138" s="16" t="s">
        <v>9742</v>
      </c>
      <c r="D3138" s="16" t="s">
        <v>287</v>
      </c>
      <c r="E3138" s="18" t="n">
        <v>1</v>
      </c>
      <c r="F3138" s="16" t="s">
        <v>42</v>
      </c>
      <c r="G3138" s="18" t="n">
        <v>0</v>
      </c>
      <c r="H3138" s="16" t="n">
        <v>0.1</v>
      </c>
      <c r="I3138" s="18" t="n">
        <v>1</v>
      </c>
      <c r="J3138" s="19" t="n">
        <v>40.19</v>
      </c>
      <c r="K3138" s="19" t="n">
        <v>40.19</v>
      </c>
      <c r="L3138" s="19" t="n">
        <v>40.19</v>
      </c>
      <c r="M3138" s="19" t="n">
        <f aca="false">IF(J3138&gt;0,J3138,K3138)*E3138</f>
        <v>40.19</v>
      </c>
      <c r="N3138" s="20"/>
      <c r="O3138" s="21" t="str">
        <f aca="false">IF(R3138="","",ROUND(R3138*(1-Premissas!$B$4),4))</f>
        <v/>
      </c>
      <c r="P3138" s="22"/>
      <c r="Q3138" s="22"/>
      <c r="R3138" s="23"/>
      <c r="S3138" s="24"/>
      <c r="T3138" s="24"/>
      <c r="U3138" s="25"/>
      <c r="V3138" s="19" t="str">
        <f aca="false">IF(COUNT(N3138:Q3138)=0,"",MIN(N3138:Q3138))</f>
        <v/>
      </c>
      <c r="W3138" s="16" t="str">
        <f aca="false">IF(V3138="","",INDEX($N$4:$Q$4,MATCH(V3138,N3138:Q3138,0)))</f>
        <v/>
      </c>
      <c r="X3138" s="19" t="str">
        <f aca="false">IF(COUNT(N3138:Q3138)&lt;2,"",SMALL(N3138:Q3138,2))</f>
        <v/>
      </c>
      <c r="Y3138" s="26" t="str">
        <f aca="false">IF(OR(V3138="",M3138=0),"",V3138/M3138-1)</f>
        <v/>
      </c>
      <c r="Z3138" s="26" t="str">
        <f aca="false">IF(OR(V3138="",L3138=""),"",V3138/(L3138*E3138)-1)</f>
        <v/>
      </c>
      <c r="AA3138" s="16" t="str">
        <f aca="false">IF(V3138="","SEM OFERTA",IF(OR(Y3138&gt;Premissas!$B$11,Y3138&lt;Premissas!$B$12),"VERIFICAR - UNIDADE/EMBALAGEM",IF(Y3138&gt;Premissas!$B$6,"NÃO COMPRAR - REAJUSTE &gt;5%","COMPRAR")))</f>
        <v>SEM OFERTA</v>
      </c>
      <c r="AB3138" s="18" t="str">
        <f aca="false">IF(W3138="DIMEC",S3138,IF(W3138="MEDCENTRO",U3138,""))</f>
        <v/>
      </c>
      <c r="AC3138" s="18" t="n">
        <f aca="false">IF(AA3138&lt;&gt;"COMPRAR",0,IF(AB3138="",I3138,MIN(I3138,AB3138)))</f>
        <v>0</v>
      </c>
      <c r="AD3138" s="19" t="n">
        <f aca="false">IF(AC3138&gt;0,AC3138*V3138,0)</f>
        <v>0</v>
      </c>
      <c r="AE3138" s="19" t="n">
        <f aca="false">IF(AC3138&gt;0,(M3138-V3138)*AC3138,0)</f>
        <v>0</v>
      </c>
      <c r="AF3138" s="16" t="str">
        <f aca="false">IF(AA3138&lt;&gt;"COMPRAR","",IF(AB3138="",IF(X3138="","",IF(X3138-V3138&lt;0.01,"EMPATE TÉCNICO","")),IF(AB3138&lt;I3138,"ESTOQUE INSUFICIENTE",IF(X3138="","",IF(X3138-V3138&lt;0.01,"EMPATE TÉCNICO","")))))</f>
        <v/>
      </c>
      <c r="AG3138" s="16"/>
      <c r="AH3138" s="16" t="s">
        <v>1611</v>
      </c>
    </row>
    <row r="3139" customFormat="false" ht="15" hidden="false" customHeight="false" outlineLevel="0" collapsed="false">
      <c r="A3139" s="16" t="s">
        <v>9743</v>
      </c>
      <c r="B3139" s="17" t="s">
        <v>9744</v>
      </c>
      <c r="C3139" s="16" t="s">
        <v>9745</v>
      </c>
      <c r="D3139" s="16" t="s">
        <v>287</v>
      </c>
      <c r="E3139" s="18" t="n">
        <v>1</v>
      </c>
      <c r="F3139" s="16" t="s">
        <v>43</v>
      </c>
      <c r="G3139" s="18" t="n">
        <v>0</v>
      </c>
      <c r="H3139" s="16" t="n">
        <v>0.6</v>
      </c>
      <c r="I3139" s="18" t="n">
        <v>2</v>
      </c>
      <c r="J3139" s="19" t="n">
        <v>9.01</v>
      </c>
      <c r="K3139" s="19" t="n">
        <v>9.01</v>
      </c>
      <c r="L3139" s="19" t="n">
        <v>9.01</v>
      </c>
      <c r="M3139" s="19" t="n">
        <f aca="false">IF(J3139&gt;0,J3139,K3139)*E3139</f>
        <v>9.01</v>
      </c>
      <c r="N3139" s="20"/>
      <c r="O3139" s="21" t="str">
        <f aca="false">IF(R3139="","",ROUND(R3139*(1-Premissas!$B$4),4))</f>
        <v/>
      </c>
      <c r="P3139" s="22"/>
      <c r="Q3139" s="22"/>
      <c r="R3139" s="23"/>
      <c r="S3139" s="24"/>
      <c r="T3139" s="24"/>
      <c r="U3139" s="25"/>
      <c r="V3139" s="19" t="str">
        <f aca="false">IF(COUNT(N3139:Q3139)=0,"",MIN(N3139:Q3139))</f>
        <v/>
      </c>
      <c r="W3139" s="16" t="str">
        <f aca="false">IF(V3139="","",INDEX($N$4:$Q$4,MATCH(V3139,N3139:Q3139,0)))</f>
        <v/>
      </c>
      <c r="X3139" s="19" t="str">
        <f aca="false">IF(COUNT(N3139:Q3139)&lt;2,"",SMALL(N3139:Q3139,2))</f>
        <v/>
      </c>
      <c r="Y3139" s="26" t="str">
        <f aca="false">IF(OR(V3139="",M3139=0),"",V3139/M3139-1)</f>
        <v/>
      </c>
      <c r="Z3139" s="26" t="str">
        <f aca="false">IF(OR(V3139="",L3139=""),"",V3139/(L3139*E3139)-1)</f>
        <v/>
      </c>
      <c r="AA3139" s="16" t="str">
        <f aca="false">IF(V3139="","SEM OFERTA",IF(OR(Y3139&gt;Premissas!$B$11,Y3139&lt;Premissas!$B$12),"VERIFICAR - UNIDADE/EMBALAGEM",IF(Y3139&gt;Premissas!$B$6,"NÃO COMPRAR - REAJUSTE &gt;5%","COMPRAR")))</f>
        <v>SEM OFERTA</v>
      </c>
      <c r="AB3139" s="18" t="str">
        <f aca="false">IF(W3139="DIMEC",S3139,IF(W3139="MEDCENTRO",U3139,""))</f>
        <v/>
      </c>
      <c r="AC3139" s="18" t="n">
        <f aca="false">IF(AA3139&lt;&gt;"COMPRAR",0,IF(AB3139="",I3139,MIN(I3139,AB3139)))</f>
        <v>0</v>
      </c>
      <c r="AD3139" s="19" t="n">
        <f aca="false">IF(AC3139&gt;0,AC3139*V3139,0)</f>
        <v>0</v>
      </c>
      <c r="AE3139" s="19" t="n">
        <f aca="false">IF(AC3139&gt;0,(M3139-V3139)*AC3139,0)</f>
        <v>0</v>
      </c>
      <c r="AF3139" s="16" t="str">
        <f aca="false">IF(AA3139&lt;&gt;"COMPRAR","",IF(AB3139="",IF(X3139="","",IF(X3139-V3139&lt;0.01,"EMPATE TÉCNICO","")),IF(AB3139&lt;I3139,"ESTOQUE INSUFICIENTE",IF(X3139="","",IF(X3139-V3139&lt;0.01,"EMPATE TÉCNICO","")))))</f>
        <v/>
      </c>
      <c r="AG3139" s="16" t="s">
        <v>328</v>
      </c>
      <c r="AH3139" s="16" t="s">
        <v>1611</v>
      </c>
    </row>
    <row r="3140" customFormat="false" ht="15" hidden="false" customHeight="false" outlineLevel="0" collapsed="false">
      <c r="A3140" s="16" t="s">
        <v>9746</v>
      </c>
      <c r="B3140" s="17" t="s">
        <v>9747</v>
      </c>
      <c r="C3140" s="16" t="s">
        <v>9748</v>
      </c>
      <c r="D3140" s="16" t="s">
        <v>563</v>
      </c>
      <c r="E3140" s="18" t="n">
        <v>1</v>
      </c>
      <c r="F3140" s="16" t="s">
        <v>43</v>
      </c>
      <c r="G3140" s="18" t="n">
        <v>0</v>
      </c>
      <c r="H3140" s="16" t="n">
        <v>0.8</v>
      </c>
      <c r="I3140" s="18" t="n">
        <v>3</v>
      </c>
      <c r="J3140" s="19" t="n">
        <v>4.91</v>
      </c>
      <c r="K3140" s="19" t="n">
        <v>4.91</v>
      </c>
      <c r="L3140" s="19" t="n">
        <v>4.91</v>
      </c>
      <c r="M3140" s="19" t="n">
        <f aca="false">IF(J3140&gt;0,J3140,K3140)*E3140</f>
        <v>4.91</v>
      </c>
      <c r="N3140" s="20"/>
      <c r="O3140" s="21" t="str">
        <f aca="false">IF(R3140="","",ROUND(R3140*(1-Premissas!$B$4),4))</f>
        <v/>
      </c>
      <c r="P3140" s="22"/>
      <c r="Q3140" s="22"/>
      <c r="R3140" s="23"/>
      <c r="S3140" s="24"/>
      <c r="T3140" s="24"/>
      <c r="U3140" s="25"/>
      <c r="V3140" s="19" t="str">
        <f aca="false">IF(COUNT(N3140:Q3140)=0,"",MIN(N3140:Q3140))</f>
        <v/>
      </c>
      <c r="W3140" s="16" t="str">
        <f aca="false">IF(V3140="","",INDEX($N$4:$Q$4,MATCH(V3140,N3140:Q3140,0)))</f>
        <v/>
      </c>
      <c r="X3140" s="19" t="str">
        <f aca="false">IF(COUNT(N3140:Q3140)&lt;2,"",SMALL(N3140:Q3140,2))</f>
        <v/>
      </c>
      <c r="Y3140" s="26" t="str">
        <f aca="false">IF(OR(V3140="",M3140=0),"",V3140/M3140-1)</f>
        <v/>
      </c>
      <c r="Z3140" s="26" t="str">
        <f aca="false">IF(OR(V3140="",L3140=""),"",V3140/(L3140*E3140)-1)</f>
        <v/>
      </c>
      <c r="AA3140" s="16" t="str">
        <f aca="false">IF(V3140="","SEM OFERTA",IF(OR(Y3140&gt;Premissas!$B$11,Y3140&lt;Premissas!$B$12),"VERIFICAR - UNIDADE/EMBALAGEM",IF(Y3140&gt;Premissas!$B$6,"NÃO COMPRAR - REAJUSTE &gt;5%","COMPRAR")))</f>
        <v>SEM OFERTA</v>
      </c>
      <c r="AB3140" s="18" t="str">
        <f aca="false">IF(W3140="DIMEC",S3140,IF(W3140="MEDCENTRO",U3140,""))</f>
        <v/>
      </c>
      <c r="AC3140" s="18" t="n">
        <f aca="false">IF(AA3140&lt;&gt;"COMPRAR",0,IF(AB3140="",I3140,MIN(I3140,AB3140)))</f>
        <v>0</v>
      </c>
      <c r="AD3140" s="19" t="n">
        <f aca="false">IF(AC3140&gt;0,AC3140*V3140,0)</f>
        <v>0</v>
      </c>
      <c r="AE3140" s="19" t="n">
        <f aca="false">IF(AC3140&gt;0,(M3140-V3140)*AC3140,0)</f>
        <v>0</v>
      </c>
      <c r="AF3140" s="16" t="str">
        <f aca="false">IF(AA3140&lt;&gt;"COMPRAR","",IF(AB3140="",IF(X3140="","",IF(X3140-V3140&lt;0.01,"EMPATE TÉCNICO","")),IF(AB3140&lt;I3140,"ESTOQUE INSUFICIENTE",IF(X3140="","",IF(X3140-V3140&lt;0.01,"EMPATE TÉCNICO","")))))</f>
        <v/>
      </c>
      <c r="AG3140" s="16" t="s">
        <v>564</v>
      </c>
      <c r="AH3140" s="16" t="s">
        <v>1611</v>
      </c>
    </row>
    <row r="3141" customFormat="false" ht="15" hidden="false" customHeight="false" outlineLevel="0" collapsed="false">
      <c r="A3141" s="16" t="s">
        <v>9749</v>
      </c>
      <c r="B3141" s="17" t="s">
        <v>9750</v>
      </c>
      <c r="C3141" s="16" t="s">
        <v>1631</v>
      </c>
      <c r="D3141" s="16" t="s">
        <v>621</v>
      </c>
      <c r="E3141" s="18" t="n">
        <v>1</v>
      </c>
      <c r="F3141" s="16" t="s">
        <v>43</v>
      </c>
      <c r="G3141" s="18" t="n">
        <v>0</v>
      </c>
      <c r="H3141" s="16" t="n">
        <v>2</v>
      </c>
      <c r="I3141" s="18" t="n">
        <v>6</v>
      </c>
      <c r="J3141" s="19" t="n">
        <v>4.78416666666667</v>
      </c>
      <c r="K3141" s="19" t="n">
        <v>4.78416666666667</v>
      </c>
      <c r="L3141" s="19" t="n">
        <v>4.7842</v>
      </c>
      <c r="M3141" s="19" t="n">
        <f aca="false">IF(J3141&gt;0,J3141,K3141)*E3141</f>
        <v>4.78416666666667</v>
      </c>
      <c r="N3141" s="20"/>
      <c r="O3141" s="21" t="str">
        <f aca="false">IF(R3141="","",ROUND(R3141*(1-Premissas!$B$4),4))</f>
        <v/>
      </c>
      <c r="P3141" s="22"/>
      <c r="Q3141" s="22"/>
      <c r="R3141" s="23"/>
      <c r="S3141" s="24"/>
      <c r="T3141" s="24"/>
      <c r="U3141" s="25"/>
      <c r="V3141" s="19" t="str">
        <f aca="false">IF(COUNT(N3141:Q3141)=0,"",MIN(N3141:Q3141))</f>
        <v/>
      </c>
      <c r="W3141" s="16" t="str">
        <f aca="false">IF(V3141="","",INDEX($N$4:$Q$4,MATCH(V3141,N3141:Q3141,0)))</f>
        <v/>
      </c>
      <c r="X3141" s="19" t="str">
        <f aca="false">IF(COUNT(N3141:Q3141)&lt;2,"",SMALL(N3141:Q3141,2))</f>
        <v/>
      </c>
      <c r="Y3141" s="26" t="str">
        <f aca="false">IF(OR(V3141="",M3141=0),"",V3141/M3141-1)</f>
        <v/>
      </c>
      <c r="Z3141" s="26" t="str">
        <f aca="false">IF(OR(V3141="",L3141=""),"",V3141/(L3141*E3141)-1)</f>
        <v/>
      </c>
      <c r="AA3141" s="16" t="str">
        <f aca="false">IF(V3141="","SEM OFERTA",IF(OR(Y3141&gt;Premissas!$B$11,Y3141&lt;Premissas!$B$12),"VERIFICAR - UNIDADE/EMBALAGEM",IF(Y3141&gt;Premissas!$B$6,"NÃO COMPRAR - REAJUSTE &gt;5%","COMPRAR")))</f>
        <v>SEM OFERTA</v>
      </c>
      <c r="AB3141" s="18" t="str">
        <f aca="false">IF(W3141="DIMEC",S3141,IF(W3141="MEDCENTRO",U3141,""))</f>
        <v/>
      </c>
      <c r="AC3141" s="18" t="n">
        <f aca="false">IF(AA3141&lt;&gt;"COMPRAR",0,IF(AB3141="",I3141,MIN(I3141,AB3141)))</f>
        <v>0</v>
      </c>
      <c r="AD3141" s="19" t="n">
        <f aca="false">IF(AC3141&gt;0,AC3141*V3141,0)</f>
        <v>0</v>
      </c>
      <c r="AE3141" s="19" t="n">
        <f aca="false">IF(AC3141&gt;0,(M3141-V3141)*AC3141,0)</f>
        <v>0</v>
      </c>
      <c r="AF3141" s="16" t="str">
        <f aca="false">IF(AA3141&lt;&gt;"COMPRAR","",IF(AB3141="",IF(X3141="","",IF(X3141-V3141&lt;0.01,"EMPATE TÉCNICO","")),IF(AB3141&lt;I3141,"ESTOQUE INSUFICIENTE",IF(X3141="","",IF(X3141-V3141&lt;0.01,"EMPATE TÉCNICO","")))))</f>
        <v/>
      </c>
      <c r="AG3141" s="16" t="s">
        <v>547</v>
      </c>
      <c r="AH3141" s="16" t="s">
        <v>1611</v>
      </c>
    </row>
    <row r="3142" customFormat="false" ht="15" hidden="false" customHeight="false" outlineLevel="0" collapsed="false">
      <c r="A3142" s="16" t="s">
        <v>9751</v>
      </c>
      <c r="B3142" s="17" t="s">
        <v>9752</v>
      </c>
      <c r="C3142" s="16" t="s">
        <v>9753</v>
      </c>
      <c r="D3142" s="16" t="s">
        <v>287</v>
      </c>
      <c r="E3142" s="18" t="n">
        <v>1</v>
      </c>
      <c r="F3142" s="16" t="s">
        <v>43</v>
      </c>
      <c r="G3142" s="18" t="n">
        <v>1</v>
      </c>
      <c r="H3142" s="16" t="n">
        <v>0.4</v>
      </c>
      <c r="I3142" s="18" t="n">
        <v>1</v>
      </c>
      <c r="J3142" s="19" t="n">
        <v>39.85</v>
      </c>
      <c r="K3142" s="19" t="n">
        <v>39.85</v>
      </c>
      <c r="L3142" s="19" t="n">
        <v>39.85</v>
      </c>
      <c r="M3142" s="19" t="n">
        <f aca="false">IF(J3142&gt;0,J3142,K3142)*E3142</f>
        <v>39.85</v>
      </c>
      <c r="N3142" s="20"/>
      <c r="O3142" s="21" t="str">
        <f aca="false">IF(R3142="","",ROUND(R3142*(1-Premissas!$B$4),4))</f>
        <v/>
      </c>
      <c r="P3142" s="22"/>
      <c r="Q3142" s="22"/>
      <c r="R3142" s="23"/>
      <c r="S3142" s="24"/>
      <c r="T3142" s="24"/>
      <c r="U3142" s="25"/>
      <c r="V3142" s="19" t="str">
        <f aca="false">IF(COUNT(N3142:Q3142)=0,"",MIN(N3142:Q3142))</f>
        <v/>
      </c>
      <c r="W3142" s="16" t="str">
        <f aca="false">IF(V3142="","",INDEX($N$4:$Q$4,MATCH(V3142,N3142:Q3142,0)))</f>
        <v/>
      </c>
      <c r="X3142" s="19" t="str">
        <f aca="false">IF(COUNT(N3142:Q3142)&lt;2,"",SMALL(N3142:Q3142,2))</f>
        <v/>
      </c>
      <c r="Y3142" s="26" t="str">
        <f aca="false">IF(OR(V3142="",M3142=0),"",V3142/M3142-1)</f>
        <v/>
      </c>
      <c r="Z3142" s="26" t="str">
        <f aca="false">IF(OR(V3142="",L3142=""),"",V3142/(L3142*E3142)-1)</f>
        <v/>
      </c>
      <c r="AA3142" s="16" t="str">
        <f aca="false">IF(V3142="","SEM OFERTA",IF(OR(Y3142&gt;Premissas!$B$11,Y3142&lt;Premissas!$B$12),"VERIFICAR - UNIDADE/EMBALAGEM",IF(Y3142&gt;Premissas!$B$6,"NÃO COMPRAR - REAJUSTE &gt;5%","COMPRAR")))</f>
        <v>SEM OFERTA</v>
      </c>
      <c r="AB3142" s="18" t="str">
        <f aca="false">IF(W3142="DIMEC",S3142,IF(W3142="MEDCENTRO",U3142,""))</f>
        <v/>
      </c>
      <c r="AC3142" s="18" t="n">
        <f aca="false">IF(AA3142&lt;&gt;"COMPRAR",0,IF(AB3142="",I3142,MIN(I3142,AB3142)))</f>
        <v>0</v>
      </c>
      <c r="AD3142" s="19" t="n">
        <f aca="false">IF(AC3142&gt;0,AC3142*V3142,0)</f>
        <v>0</v>
      </c>
      <c r="AE3142" s="19" t="n">
        <f aca="false">IF(AC3142&gt;0,(M3142-V3142)*AC3142,0)</f>
        <v>0</v>
      </c>
      <c r="AF3142" s="16" t="str">
        <f aca="false">IF(AA3142&lt;&gt;"COMPRAR","",IF(AB3142="",IF(X3142="","",IF(X3142-V3142&lt;0.01,"EMPATE TÉCNICO","")),IF(AB3142&lt;I3142,"ESTOQUE INSUFICIENTE",IF(X3142="","",IF(X3142-V3142&lt;0.01,"EMPATE TÉCNICO","")))))</f>
        <v/>
      </c>
      <c r="AG3142" s="16" t="s">
        <v>490</v>
      </c>
      <c r="AH3142" s="16" t="s">
        <v>1611</v>
      </c>
    </row>
    <row r="3143" customFormat="false" ht="15" hidden="false" customHeight="false" outlineLevel="0" collapsed="false">
      <c r="A3143" s="16" t="s">
        <v>9754</v>
      </c>
      <c r="B3143" s="17" t="s">
        <v>9755</v>
      </c>
      <c r="C3143" s="16" t="s">
        <v>9756</v>
      </c>
      <c r="D3143" s="16" t="s">
        <v>982</v>
      </c>
      <c r="E3143" s="18" t="n">
        <v>1</v>
      </c>
      <c r="F3143" s="16" t="s">
        <v>43</v>
      </c>
      <c r="G3143" s="18" t="n">
        <v>0</v>
      </c>
      <c r="H3143" s="16" t="n">
        <v>0.2</v>
      </c>
      <c r="I3143" s="18" t="n">
        <v>1</v>
      </c>
      <c r="J3143" s="19" t="n">
        <v>31.54</v>
      </c>
      <c r="K3143" s="19" t="n">
        <v>31.54</v>
      </c>
      <c r="L3143" s="19" t="n">
        <v>31.54</v>
      </c>
      <c r="M3143" s="19" t="n">
        <f aca="false">IF(J3143&gt;0,J3143,K3143)*E3143</f>
        <v>31.54</v>
      </c>
      <c r="N3143" s="20"/>
      <c r="O3143" s="21" t="str">
        <f aca="false">IF(R3143="","",ROUND(R3143*(1-Premissas!$B$4),4))</f>
        <v/>
      </c>
      <c r="P3143" s="22"/>
      <c r="Q3143" s="22"/>
      <c r="R3143" s="23"/>
      <c r="S3143" s="24"/>
      <c r="T3143" s="24"/>
      <c r="U3143" s="25"/>
      <c r="V3143" s="19" t="str">
        <f aca="false">IF(COUNT(N3143:Q3143)=0,"",MIN(N3143:Q3143))</f>
        <v/>
      </c>
      <c r="W3143" s="16" t="str">
        <f aca="false">IF(V3143="","",INDEX($N$4:$Q$4,MATCH(V3143,N3143:Q3143,0)))</f>
        <v/>
      </c>
      <c r="X3143" s="19" t="str">
        <f aca="false">IF(COUNT(N3143:Q3143)&lt;2,"",SMALL(N3143:Q3143,2))</f>
        <v/>
      </c>
      <c r="Y3143" s="26" t="str">
        <f aca="false">IF(OR(V3143="",M3143=0),"",V3143/M3143-1)</f>
        <v/>
      </c>
      <c r="Z3143" s="26" t="str">
        <f aca="false">IF(OR(V3143="",L3143=""),"",V3143/(L3143*E3143)-1)</f>
        <v/>
      </c>
      <c r="AA3143" s="16" t="str">
        <f aca="false">IF(V3143="","SEM OFERTA",IF(OR(Y3143&gt;Premissas!$B$11,Y3143&lt;Premissas!$B$12),"VERIFICAR - UNIDADE/EMBALAGEM",IF(Y3143&gt;Premissas!$B$6,"NÃO COMPRAR - REAJUSTE &gt;5%","COMPRAR")))</f>
        <v>SEM OFERTA</v>
      </c>
      <c r="AB3143" s="18" t="str">
        <f aca="false">IF(W3143="DIMEC",S3143,IF(W3143="MEDCENTRO",U3143,""))</f>
        <v/>
      </c>
      <c r="AC3143" s="18" t="n">
        <f aca="false">IF(AA3143&lt;&gt;"COMPRAR",0,IF(AB3143="",I3143,MIN(I3143,AB3143)))</f>
        <v>0</v>
      </c>
      <c r="AD3143" s="19" t="n">
        <f aca="false">IF(AC3143&gt;0,AC3143*V3143,0)</f>
        <v>0</v>
      </c>
      <c r="AE3143" s="19" t="n">
        <f aca="false">IF(AC3143&gt;0,(M3143-V3143)*AC3143,0)</f>
        <v>0</v>
      </c>
      <c r="AF3143" s="16" t="str">
        <f aca="false">IF(AA3143&lt;&gt;"COMPRAR","",IF(AB3143="",IF(X3143="","",IF(X3143-V3143&lt;0.01,"EMPATE TÉCNICO","")),IF(AB3143&lt;I3143,"ESTOQUE INSUFICIENTE",IF(X3143="","",IF(X3143-V3143&lt;0.01,"EMPATE TÉCNICO","")))))</f>
        <v/>
      </c>
      <c r="AG3143" s="16" t="s">
        <v>490</v>
      </c>
      <c r="AH3143" s="16" t="s">
        <v>1611</v>
      </c>
    </row>
    <row r="3144" customFormat="false" ht="15" hidden="false" customHeight="false" outlineLevel="0" collapsed="false">
      <c r="A3144" s="16" t="s">
        <v>9757</v>
      </c>
      <c r="B3144" s="17" t="s">
        <v>9758</v>
      </c>
      <c r="C3144" s="16" t="s">
        <v>9759</v>
      </c>
      <c r="D3144" s="16" t="s">
        <v>563</v>
      </c>
      <c r="E3144" s="18" t="n">
        <v>1</v>
      </c>
      <c r="F3144" s="16" t="s">
        <v>42</v>
      </c>
      <c r="G3144" s="18" t="n">
        <v>0</v>
      </c>
      <c r="H3144" s="16" t="n">
        <v>0.4</v>
      </c>
      <c r="I3144" s="18" t="n">
        <v>2</v>
      </c>
      <c r="J3144" s="19" t="n">
        <v>18.68</v>
      </c>
      <c r="K3144" s="19" t="n">
        <v>18.68</v>
      </c>
      <c r="L3144" s="19" t="n">
        <v>18.68</v>
      </c>
      <c r="M3144" s="19" t="n">
        <f aca="false">IF(J3144&gt;0,J3144,K3144)*E3144</f>
        <v>18.68</v>
      </c>
      <c r="N3144" s="20"/>
      <c r="O3144" s="21" t="str">
        <f aca="false">IF(R3144="","",ROUND(R3144*(1-Premissas!$B$4),4))</f>
        <v/>
      </c>
      <c r="P3144" s="22"/>
      <c r="Q3144" s="22"/>
      <c r="R3144" s="23"/>
      <c r="S3144" s="24"/>
      <c r="T3144" s="24"/>
      <c r="U3144" s="25"/>
      <c r="V3144" s="19" t="str">
        <f aca="false">IF(COUNT(N3144:Q3144)=0,"",MIN(N3144:Q3144))</f>
        <v/>
      </c>
      <c r="W3144" s="16" t="str">
        <f aca="false">IF(V3144="","",INDEX($N$4:$Q$4,MATCH(V3144,N3144:Q3144,0)))</f>
        <v/>
      </c>
      <c r="X3144" s="19" t="str">
        <f aca="false">IF(COUNT(N3144:Q3144)&lt;2,"",SMALL(N3144:Q3144,2))</f>
        <v/>
      </c>
      <c r="Y3144" s="26" t="str">
        <f aca="false">IF(OR(V3144="",M3144=0),"",V3144/M3144-1)</f>
        <v/>
      </c>
      <c r="Z3144" s="26" t="str">
        <f aca="false">IF(OR(V3144="",L3144=""),"",V3144/(L3144*E3144)-1)</f>
        <v/>
      </c>
      <c r="AA3144" s="16" t="str">
        <f aca="false">IF(V3144="","SEM OFERTA",IF(OR(Y3144&gt;Premissas!$B$11,Y3144&lt;Premissas!$B$12),"VERIFICAR - UNIDADE/EMBALAGEM",IF(Y3144&gt;Premissas!$B$6,"NÃO COMPRAR - REAJUSTE &gt;5%","COMPRAR")))</f>
        <v>SEM OFERTA</v>
      </c>
      <c r="AB3144" s="18" t="str">
        <f aca="false">IF(W3144="DIMEC",S3144,IF(W3144="MEDCENTRO",U3144,""))</f>
        <v/>
      </c>
      <c r="AC3144" s="18" t="n">
        <f aca="false">IF(AA3144&lt;&gt;"COMPRAR",0,IF(AB3144="",I3144,MIN(I3144,AB3144)))</f>
        <v>0</v>
      </c>
      <c r="AD3144" s="19" t="n">
        <f aca="false">IF(AC3144&gt;0,AC3144*V3144,0)</f>
        <v>0</v>
      </c>
      <c r="AE3144" s="19" t="n">
        <f aca="false">IF(AC3144&gt;0,(M3144-V3144)*AC3144,0)</f>
        <v>0</v>
      </c>
      <c r="AF3144" s="16" t="str">
        <f aca="false">IF(AA3144&lt;&gt;"COMPRAR","",IF(AB3144="",IF(X3144="","",IF(X3144-V3144&lt;0.01,"EMPATE TÉCNICO","")),IF(AB3144&lt;I3144,"ESTOQUE INSUFICIENTE",IF(X3144="","",IF(X3144-V3144&lt;0.01,"EMPATE TÉCNICO","")))))</f>
        <v/>
      </c>
      <c r="AG3144" s="16" t="s">
        <v>564</v>
      </c>
      <c r="AH3144" s="16" t="s">
        <v>1611</v>
      </c>
    </row>
    <row r="3145" customFormat="false" ht="15" hidden="false" customHeight="false" outlineLevel="0" collapsed="false">
      <c r="A3145" s="16" t="s">
        <v>9760</v>
      </c>
      <c r="B3145" s="17" t="s">
        <v>9761</v>
      </c>
      <c r="C3145" s="16" t="s">
        <v>9762</v>
      </c>
      <c r="D3145" s="16" t="s">
        <v>527</v>
      </c>
      <c r="E3145" s="18" t="n">
        <v>1</v>
      </c>
      <c r="F3145" s="16" t="s">
        <v>43</v>
      </c>
      <c r="G3145" s="18" t="n">
        <v>0</v>
      </c>
      <c r="H3145" s="16" t="n">
        <v>0.2</v>
      </c>
      <c r="I3145" s="18" t="n">
        <v>1</v>
      </c>
      <c r="J3145" s="19" t="n">
        <v>16.19</v>
      </c>
      <c r="K3145" s="19" t="n">
        <v>16.19</v>
      </c>
      <c r="L3145" s="19" t="n">
        <v>16.19</v>
      </c>
      <c r="M3145" s="19" t="n">
        <f aca="false">IF(J3145&gt;0,J3145,K3145)*E3145</f>
        <v>16.19</v>
      </c>
      <c r="N3145" s="20"/>
      <c r="O3145" s="21" t="str">
        <f aca="false">IF(R3145="","",ROUND(R3145*(1-Premissas!$B$4),4))</f>
        <v/>
      </c>
      <c r="P3145" s="22"/>
      <c r="Q3145" s="22"/>
      <c r="R3145" s="23"/>
      <c r="S3145" s="24"/>
      <c r="T3145" s="24"/>
      <c r="U3145" s="25"/>
      <c r="V3145" s="19" t="str">
        <f aca="false">IF(COUNT(N3145:Q3145)=0,"",MIN(N3145:Q3145))</f>
        <v/>
      </c>
      <c r="W3145" s="16" t="str">
        <f aca="false">IF(V3145="","",INDEX($N$4:$Q$4,MATCH(V3145,N3145:Q3145,0)))</f>
        <v/>
      </c>
      <c r="X3145" s="19" t="str">
        <f aca="false">IF(COUNT(N3145:Q3145)&lt;2,"",SMALL(N3145:Q3145,2))</f>
        <v/>
      </c>
      <c r="Y3145" s="26" t="str">
        <f aca="false">IF(OR(V3145="",M3145=0),"",V3145/M3145-1)</f>
        <v/>
      </c>
      <c r="Z3145" s="26" t="str">
        <f aca="false">IF(OR(V3145="",L3145=""),"",V3145/(L3145*E3145)-1)</f>
        <v/>
      </c>
      <c r="AA3145" s="16" t="str">
        <f aca="false">IF(V3145="","SEM OFERTA",IF(OR(Y3145&gt;Premissas!$B$11,Y3145&lt;Premissas!$B$12),"VERIFICAR - UNIDADE/EMBALAGEM",IF(Y3145&gt;Premissas!$B$6,"NÃO COMPRAR - REAJUSTE &gt;5%","COMPRAR")))</f>
        <v>SEM OFERTA</v>
      </c>
      <c r="AB3145" s="18" t="str">
        <f aca="false">IF(W3145="DIMEC",S3145,IF(W3145="MEDCENTRO",U3145,""))</f>
        <v/>
      </c>
      <c r="AC3145" s="18" t="n">
        <f aca="false">IF(AA3145&lt;&gt;"COMPRAR",0,IF(AB3145="",I3145,MIN(I3145,AB3145)))</f>
        <v>0</v>
      </c>
      <c r="AD3145" s="19" t="n">
        <f aca="false">IF(AC3145&gt;0,AC3145*V3145,0)</f>
        <v>0</v>
      </c>
      <c r="AE3145" s="19" t="n">
        <f aca="false">IF(AC3145&gt;0,(M3145-V3145)*AC3145,0)</f>
        <v>0</v>
      </c>
      <c r="AF3145" s="16" t="str">
        <f aca="false">IF(AA3145&lt;&gt;"COMPRAR","",IF(AB3145="",IF(X3145="","",IF(X3145-V3145&lt;0.01,"EMPATE TÉCNICO","")),IF(AB3145&lt;I3145,"ESTOQUE INSUFICIENTE",IF(X3145="","",IF(X3145-V3145&lt;0.01,"EMPATE TÉCNICO","")))))</f>
        <v/>
      </c>
      <c r="AG3145" s="16" t="s">
        <v>328</v>
      </c>
      <c r="AH3145" s="16" t="s">
        <v>1611</v>
      </c>
    </row>
    <row r="3146" customFormat="false" ht="15" hidden="false" customHeight="false" outlineLevel="0" collapsed="false">
      <c r="A3146" s="16" t="s">
        <v>9763</v>
      </c>
      <c r="B3146" s="17" t="s">
        <v>9764</v>
      </c>
      <c r="C3146" s="16" t="s">
        <v>9765</v>
      </c>
      <c r="D3146" s="16" t="s">
        <v>417</v>
      </c>
      <c r="E3146" s="18" t="n">
        <v>1</v>
      </c>
      <c r="F3146" s="16" t="s">
        <v>43</v>
      </c>
      <c r="G3146" s="18" t="n">
        <v>0</v>
      </c>
      <c r="H3146" s="16" t="n">
        <v>0.5</v>
      </c>
      <c r="I3146" s="18" t="n">
        <v>2</v>
      </c>
      <c r="J3146" s="19" t="n">
        <v>6.092</v>
      </c>
      <c r="K3146" s="19" t="n">
        <v>6.092</v>
      </c>
      <c r="L3146" s="19" t="n">
        <v>6.092</v>
      </c>
      <c r="M3146" s="19" t="n">
        <f aca="false">IF(J3146&gt;0,J3146,K3146)*E3146</f>
        <v>6.092</v>
      </c>
      <c r="N3146" s="20"/>
      <c r="O3146" s="21" t="str">
        <f aca="false">IF(R3146="","",ROUND(R3146*(1-Premissas!$B$4),4))</f>
        <v/>
      </c>
      <c r="P3146" s="22"/>
      <c r="Q3146" s="22"/>
      <c r="R3146" s="23"/>
      <c r="S3146" s="24"/>
      <c r="T3146" s="24"/>
      <c r="U3146" s="25"/>
      <c r="V3146" s="19" t="str">
        <f aca="false">IF(COUNT(N3146:Q3146)=0,"",MIN(N3146:Q3146))</f>
        <v/>
      </c>
      <c r="W3146" s="16" t="str">
        <f aca="false">IF(V3146="","",INDEX($N$4:$Q$4,MATCH(V3146,N3146:Q3146,0)))</f>
        <v/>
      </c>
      <c r="X3146" s="19" t="str">
        <f aca="false">IF(COUNT(N3146:Q3146)&lt;2,"",SMALL(N3146:Q3146,2))</f>
        <v/>
      </c>
      <c r="Y3146" s="26" t="str">
        <f aca="false">IF(OR(V3146="",M3146=0),"",V3146/M3146-1)</f>
        <v/>
      </c>
      <c r="Z3146" s="26" t="str">
        <f aca="false">IF(OR(V3146="",L3146=""),"",V3146/(L3146*E3146)-1)</f>
        <v/>
      </c>
      <c r="AA3146" s="16" t="str">
        <f aca="false">IF(V3146="","SEM OFERTA",IF(OR(Y3146&gt;Premissas!$B$11,Y3146&lt;Premissas!$B$12),"VERIFICAR - UNIDADE/EMBALAGEM",IF(Y3146&gt;Premissas!$B$6,"NÃO COMPRAR - REAJUSTE &gt;5%","COMPRAR")))</f>
        <v>SEM OFERTA</v>
      </c>
      <c r="AB3146" s="18" t="str">
        <f aca="false">IF(W3146="DIMEC",S3146,IF(W3146="MEDCENTRO",U3146,""))</f>
        <v/>
      </c>
      <c r="AC3146" s="18" t="n">
        <f aca="false">IF(AA3146&lt;&gt;"COMPRAR",0,IF(AB3146="",I3146,MIN(I3146,AB3146)))</f>
        <v>0</v>
      </c>
      <c r="AD3146" s="19" t="n">
        <f aca="false">IF(AC3146&gt;0,AC3146*V3146,0)</f>
        <v>0</v>
      </c>
      <c r="AE3146" s="19" t="n">
        <f aca="false">IF(AC3146&gt;0,(M3146-V3146)*AC3146,0)</f>
        <v>0</v>
      </c>
      <c r="AF3146" s="16" t="str">
        <f aca="false">IF(AA3146&lt;&gt;"COMPRAR","",IF(AB3146="",IF(X3146="","",IF(X3146-V3146&lt;0.01,"EMPATE TÉCNICO","")),IF(AB3146&lt;I3146,"ESTOQUE INSUFICIENTE",IF(X3146="","",IF(X3146-V3146&lt;0.01,"EMPATE TÉCNICO","")))))</f>
        <v/>
      </c>
      <c r="AG3146" s="16" t="s">
        <v>418</v>
      </c>
      <c r="AH3146" s="16" t="s">
        <v>1611</v>
      </c>
    </row>
    <row r="3147" customFormat="false" ht="15" hidden="false" customHeight="false" outlineLevel="0" collapsed="false">
      <c r="A3147" s="16" t="s">
        <v>9766</v>
      </c>
      <c r="B3147" s="17" t="s">
        <v>9767</v>
      </c>
      <c r="C3147" s="16" t="s">
        <v>9768</v>
      </c>
      <c r="D3147" s="16" t="s">
        <v>417</v>
      </c>
      <c r="E3147" s="18" t="n">
        <v>1</v>
      </c>
      <c r="F3147" s="16" t="s">
        <v>43</v>
      </c>
      <c r="G3147" s="18" t="n">
        <v>0</v>
      </c>
      <c r="H3147" s="16" t="n">
        <v>0.1</v>
      </c>
      <c r="I3147" s="18" t="n">
        <v>1</v>
      </c>
      <c r="J3147" s="19" t="n">
        <v>17.9458333333333</v>
      </c>
      <c r="K3147" s="19" t="n">
        <v>17.9458333333333</v>
      </c>
      <c r="L3147" s="19" t="n">
        <v>17.9458</v>
      </c>
      <c r="M3147" s="19" t="n">
        <f aca="false">IF(J3147&gt;0,J3147,K3147)*E3147</f>
        <v>17.9458333333333</v>
      </c>
      <c r="N3147" s="20"/>
      <c r="O3147" s="21" t="str">
        <f aca="false">IF(R3147="","",ROUND(R3147*(1-Premissas!$B$4),4))</f>
        <v/>
      </c>
      <c r="P3147" s="22"/>
      <c r="Q3147" s="22"/>
      <c r="R3147" s="23"/>
      <c r="S3147" s="24"/>
      <c r="T3147" s="24"/>
      <c r="U3147" s="25"/>
      <c r="V3147" s="19" t="str">
        <f aca="false">IF(COUNT(N3147:Q3147)=0,"",MIN(N3147:Q3147))</f>
        <v/>
      </c>
      <c r="W3147" s="16" t="str">
        <f aca="false">IF(V3147="","",INDEX($N$4:$Q$4,MATCH(V3147,N3147:Q3147,0)))</f>
        <v/>
      </c>
      <c r="X3147" s="19" t="str">
        <f aca="false">IF(COUNT(N3147:Q3147)&lt;2,"",SMALL(N3147:Q3147,2))</f>
        <v/>
      </c>
      <c r="Y3147" s="26" t="str">
        <f aca="false">IF(OR(V3147="",M3147=0),"",V3147/M3147-1)</f>
        <v/>
      </c>
      <c r="Z3147" s="26" t="str">
        <f aca="false">IF(OR(V3147="",L3147=""),"",V3147/(L3147*E3147)-1)</f>
        <v/>
      </c>
      <c r="AA3147" s="16" t="str">
        <f aca="false">IF(V3147="","SEM OFERTA",IF(OR(Y3147&gt;Premissas!$B$11,Y3147&lt;Premissas!$B$12),"VERIFICAR - UNIDADE/EMBALAGEM",IF(Y3147&gt;Premissas!$B$6,"NÃO COMPRAR - REAJUSTE &gt;5%","COMPRAR")))</f>
        <v>SEM OFERTA</v>
      </c>
      <c r="AB3147" s="18" t="str">
        <f aca="false">IF(W3147="DIMEC",S3147,IF(W3147="MEDCENTRO",U3147,""))</f>
        <v/>
      </c>
      <c r="AC3147" s="18" t="n">
        <f aca="false">IF(AA3147&lt;&gt;"COMPRAR",0,IF(AB3147="",I3147,MIN(I3147,AB3147)))</f>
        <v>0</v>
      </c>
      <c r="AD3147" s="19" t="n">
        <f aca="false">IF(AC3147&gt;0,AC3147*V3147,0)</f>
        <v>0</v>
      </c>
      <c r="AE3147" s="19" t="n">
        <f aca="false">IF(AC3147&gt;0,(M3147-V3147)*AC3147,0)</f>
        <v>0</v>
      </c>
      <c r="AF3147" s="16" t="str">
        <f aca="false">IF(AA3147&lt;&gt;"COMPRAR","",IF(AB3147="",IF(X3147="","",IF(X3147-V3147&lt;0.01,"EMPATE TÉCNICO","")),IF(AB3147&lt;I3147,"ESTOQUE INSUFICIENTE",IF(X3147="","",IF(X3147-V3147&lt;0.01,"EMPATE TÉCNICO","")))))</f>
        <v/>
      </c>
      <c r="AG3147" s="16" t="s">
        <v>418</v>
      </c>
      <c r="AH3147" s="16" t="s">
        <v>1611</v>
      </c>
    </row>
    <row r="3148" customFormat="false" ht="15" hidden="false" customHeight="false" outlineLevel="0" collapsed="false">
      <c r="A3148" s="16" t="s">
        <v>9769</v>
      </c>
      <c r="B3148" s="17" t="s">
        <v>9770</v>
      </c>
      <c r="C3148" s="16" t="s">
        <v>9771</v>
      </c>
      <c r="D3148" s="16" t="s">
        <v>641</v>
      </c>
      <c r="E3148" s="18" t="n">
        <v>1</v>
      </c>
      <c r="F3148" s="16" t="s">
        <v>43</v>
      </c>
      <c r="G3148" s="18" t="n">
        <v>0</v>
      </c>
      <c r="H3148" s="16" t="n">
        <v>0.2</v>
      </c>
      <c r="I3148" s="18" t="n">
        <v>1</v>
      </c>
      <c r="J3148" s="19" t="n">
        <v>11.05</v>
      </c>
      <c r="K3148" s="19" t="n">
        <v>11.05</v>
      </c>
      <c r="L3148" s="19" t="n">
        <v>11.05</v>
      </c>
      <c r="M3148" s="19" t="n">
        <f aca="false">IF(J3148&gt;0,J3148,K3148)*E3148</f>
        <v>11.05</v>
      </c>
      <c r="N3148" s="20"/>
      <c r="O3148" s="21" t="str">
        <f aca="false">IF(R3148="","",ROUND(R3148*(1-Premissas!$B$4),4))</f>
        <v/>
      </c>
      <c r="P3148" s="22"/>
      <c r="Q3148" s="22"/>
      <c r="R3148" s="23"/>
      <c r="S3148" s="24"/>
      <c r="T3148" s="24"/>
      <c r="U3148" s="25"/>
      <c r="V3148" s="19" t="str">
        <f aca="false">IF(COUNT(N3148:Q3148)=0,"",MIN(N3148:Q3148))</f>
        <v/>
      </c>
      <c r="W3148" s="16" t="str">
        <f aca="false">IF(V3148="","",INDEX($N$4:$Q$4,MATCH(V3148,N3148:Q3148,0)))</f>
        <v/>
      </c>
      <c r="X3148" s="19" t="str">
        <f aca="false">IF(COUNT(N3148:Q3148)&lt;2,"",SMALL(N3148:Q3148,2))</f>
        <v/>
      </c>
      <c r="Y3148" s="26" t="str">
        <f aca="false">IF(OR(V3148="",M3148=0),"",V3148/M3148-1)</f>
        <v/>
      </c>
      <c r="Z3148" s="26" t="str">
        <f aca="false">IF(OR(V3148="",L3148=""),"",V3148/(L3148*E3148)-1)</f>
        <v/>
      </c>
      <c r="AA3148" s="16" t="str">
        <f aca="false">IF(V3148="","SEM OFERTA",IF(OR(Y3148&gt;Premissas!$B$11,Y3148&lt;Premissas!$B$12),"VERIFICAR - UNIDADE/EMBALAGEM",IF(Y3148&gt;Premissas!$B$6,"NÃO COMPRAR - REAJUSTE &gt;5%","COMPRAR")))</f>
        <v>SEM OFERTA</v>
      </c>
      <c r="AB3148" s="18" t="str">
        <f aca="false">IF(W3148="DIMEC",S3148,IF(W3148="MEDCENTRO",U3148,""))</f>
        <v/>
      </c>
      <c r="AC3148" s="18" t="n">
        <f aca="false">IF(AA3148&lt;&gt;"COMPRAR",0,IF(AB3148="",I3148,MIN(I3148,AB3148)))</f>
        <v>0</v>
      </c>
      <c r="AD3148" s="19" t="n">
        <f aca="false">IF(AC3148&gt;0,AC3148*V3148,0)</f>
        <v>0</v>
      </c>
      <c r="AE3148" s="19" t="n">
        <f aca="false">IF(AC3148&gt;0,(M3148-V3148)*AC3148,0)</f>
        <v>0</v>
      </c>
      <c r="AF3148" s="16" t="str">
        <f aca="false">IF(AA3148&lt;&gt;"COMPRAR","",IF(AB3148="",IF(X3148="","",IF(X3148-V3148&lt;0.01,"EMPATE TÉCNICO","")),IF(AB3148&lt;I3148,"ESTOQUE INSUFICIENTE",IF(X3148="","",IF(X3148-V3148&lt;0.01,"EMPATE TÉCNICO","")))))</f>
        <v/>
      </c>
      <c r="AG3148" s="16" t="s">
        <v>547</v>
      </c>
      <c r="AH3148" s="16" t="s">
        <v>1611</v>
      </c>
    </row>
    <row r="3149" customFormat="false" ht="15" hidden="false" customHeight="false" outlineLevel="0" collapsed="false">
      <c r="A3149" s="16" t="s">
        <v>9772</v>
      </c>
      <c r="B3149" s="17" t="s">
        <v>9773</v>
      </c>
      <c r="C3149" s="16" t="s">
        <v>1646</v>
      </c>
      <c r="D3149" s="16" t="s">
        <v>641</v>
      </c>
      <c r="E3149" s="18" t="n">
        <v>1</v>
      </c>
      <c r="F3149" s="16" t="s">
        <v>43</v>
      </c>
      <c r="G3149" s="18" t="n">
        <v>0</v>
      </c>
      <c r="H3149" s="16" t="n">
        <v>0.3</v>
      </c>
      <c r="I3149" s="18" t="n">
        <v>1</v>
      </c>
      <c r="J3149" s="19" t="n">
        <v>8.41</v>
      </c>
      <c r="K3149" s="19" t="n">
        <v>8.41</v>
      </c>
      <c r="L3149" s="19" t="n">
        <v>8.41</v>
      </c>
      <c r="M3149" s="19" t="n">
        <f aca="false">IF(J3149&gt;0,J3149,K3149)*E3149</f>
        <v>8.41</v>
      </c>
      <c r="N3149" s="20"/>
      <c r="O3149" s="21" t="str">
        <f aca="false">IF(R3149="","",ROUND(R3149*(1-Premissas!$B$4),4))</f>
        <v/>
      </c>
      <c r="P3149" s="22"/>
      <c r="Q3149" s="22"/>
      <c r="R3149" s="23"/>
      <c r="S3149" s="24"/>
      <c r="T3149" s="24"/>
      <c r="U3149" s="25"/>
      <c r="V3149" s="19" t="str">
        <f aca="false">IF(COUNT(N3149:Q3149)=0,"",MIN(N3149:Q3149))</f>
        <v/>
      </c>
      <c r="W3149" s="16" t="str">
        <f aca="false">IF(V3149="","",INDEX($N$4:$Q$4,MATCH(V3149,N3149:Q3149,0)))</f>
        <v/>
      </c>
      <c r="X3149" s="19" t="str">
        <f aca="false">IF(COUNT(N3149:Q3149)&lt;2,"",SMALL(N3149:Q3149,2))</f>
        <v/>
      </c>
      <c r="Y3149" s="26" t="str">
        <f aca="false">IF(OR(V3149="",M3149=0),"",V3149/M3149-1)</f>
        <v/>
      </c>
      <c r="Z3149" s="26" t="str">
        <f aca="false">IF(OR(V3149="",L3149=""),"",V3149/(L3149*E3149)-1)</f>
        <v/>
      </c>
      <c r="AA3149" s="16" t="str">
        <f aca="false">IF(V3149="","SEM OFERTA",IF(OR(Y3149&gt;Premissas!$B$11,Y3149&lt;Premissas!$B$12),"VERIFICAR - UNIDADE/EMBALAGEM",IF(Y3149&gt;Premissas!$B$6,"NÃO COMPRAR - REAJUSTE &gt;5%","COMPRAR")))</f>
        <v>SEM OFERTA</v>
      </c>
      <c r="AB3149" s="18" t="str">
        <f aca="false">IF(W3149="DIMEC",S3149,IF(W3149="MEDCENTRO",U3149,""))</f>
        <v/>
      </c>
      <c r="AC3149" s="18" t="n">
        <f aca="false">IF(AA3149&lt;&gt;"COMPRAR",0,IF(AB3149="",I3149,MIN(I3149,AB3149)))</f>
        <v>0</v>
      </c>
      <c r="AD3149" s="19" t="n">
        <f aca="false">IF(AC3149&gt;0,AC3149*V3149,0)</f>
        <v>0</v>
      </c>
      <c r="AE3149" s="19" t="n">
        <f aca="false">IF(AC3149&gt;0,(M3149-V3149)*AC3149,0)</f>
        <v>0</v>
      </c>
      <c r="AF3149" s="16" t="str">
        <f aca="false">IF(AA3149&lt;&gt;"COMPRAR","",IF(AB3149="",IF(X3149="","",IF(X3149-V3149&lt;0.01,"EMPATE TÉCNICO","")),IF(AB3149&lt;I3149,"ESTOQUE INSUFICIENTE",IF(X3149="","",IF(X3149-V3149&lt;0.01,"EMPATE TÉCNICO","")))))</f>
        <v/>
      </c>
      <c r="AG3149" s="16" t="s">
        <v>547</v>
      </c>
      <c r="AH3149" s="16" t="s">
        <v>1611</v>
      </c>
    </row>
    <row r="3150" customFormat="false" ht="15" hidden="false" customHeight="false" outlineLevel="0" collapsed="false">
      <c r="A3150" s="16" t="s">
        <v>9774</v>
      </c>
      <c r="B3150" s="17" t="s">
        <v>9775</v>
      </c>
      <c r="C3150" s="16" t="s">
        <v>9776</v>
      </c>
      <c r="D3150" s="16" t="s">
        <v>1065</v>
      </c>
      <c r="E3150" s="18" t="n">
        <v>1</v>
      </c>
      <c r="F3150" s="16" t="s">
        <v>43</v>
      </c>
      <c r="G3150" s="18" t="n">
        <v>0</v>
      </c>
      <c r="H3150" s="16" t="n">
        <v>1.6</v>
      </c>
      <c r="I3150" s="18" t="n">
        <v>5</v>
      </c>
      <c r="J3150" s="19" t="n">
        <v>6.99</v>
      </c>
      <c r="K3150" s="19" t="n">
        <v>6.99</v>
      </c>
      <c r="L3150" s="19" t="n">
        <v>6.99</v>
      </c>
      <c r="M3150" s="19" t="n">
        <f aca="false">IF(J3150&gt;0,J3150,K3150)*E3150</f>
        <v>6.99</v>
      </c>
      <c r="N3150" s="20"/>
      <c r="O3150" s="21" t="str">
        <f aca="false">IF(R3150="","",ROUND(R3150*(1-Premissas!$B$4),4))</f>
        <v/>
      </c>
      <c r="P3150" s="22"/>
      <c r="Q3150" s="22"/>
      <c r="R3150" s="23"/>
      <c r="S3150" s="24"/>
      <c r="T3150" s="24"/>
      <c r="U3150" s="25"/>
      <c r="V3150" s="19" t="str">
        <f aca="false">IF(COUNT(N3150:Q3150)=0,"",MIN(N3150:Q3150))</f>
        <v/>
      </c>
      <c r="W3150" s="16" t="str">
        <f aca="false">IF(V3150="","",INDEX($N$4:$Q$4,MATCH(V3150,N3150:Q3150,0)))</f>
        <v/>
      </c>
      <c r="X3150" s="19" t="str">
        <f aca="false">IF(COUNT(N3150:Q3150)&lt;2,"",SMALL(N3150:Q3150,2))</f>
        <v/>
      </c>
      <c r="Y3150" s="26" t="str">
        <f aca="false">IF(OR(V3150="",M3150=0),"",V3150/M3150-1)</f>
        <v/>
      </c>
      <c r="Z3150" s="26" t="str">
        <f aca="false">IF(OR(V3150="",L3150=""),"",V3150/(L3150*E3150)-1)</f>
        <v/>
      </c>
      <c r="AA3150" s="16" t="str">
        <f aca="false">IF(V3150="","SEM OFERTA",IF(OR(Y3150&gt;Premissas!$B$11,Y3150&lt;Premissas!$B$12),"VERIFICAR - UNIDADE/EMBALAGEM",IF(Y3150&gt;Premissas!$B$6,"NÃO COMPRAR - REAJUSTE &gt;5%","COMPRAR")))</f>
        <v>SEM OFERTA</v>
      </c>
      <c r="AB3150" s="18" t="str">
        <f aca="false">IF(W3150="DIMEC",S3150,IF(W3150="MEDCENTRO",U3150,""))</f>
        <v/>
      </c>
      <c r="AC3150" s="18" t="n">
        <f aca="false">IF(AA3150&lt;&gt;"COMPRAR",0,IF(AB3150="",I3150,MIN(I3150,AB3150)))</f>
        <v>0</v>
      </c>
      <c r="AD3150" s="19" t="n">
        <f aca="false">IF(AC3150&gt;0,AC3150*V3150,0)</f>
        <v>0</v>
      </c>
      <c r="AE3150" s="19" t="n">
        <f aca="false">IF(AC3150&gt;0,(M3150-V3150)*AC3150,0)</f>
        <v>0</v>
      </c>
      <c r="AF3150" s="16" t="str">
        <f aca="false">IF(AA3150&lt;&gt;"COMPRAR","",IF(AB3150="",IF(X3150="","",IF(X3150-V3150&lt;0.01,"EMPATE TÉCNICO","")),IF(AB3150&lt;I3150,"ESTOQUE INSUFICIENTE",IF(X3150="","",IF(X3150-V3150&lt;0.01,"EMPATE TÉCNICO","")))))</f>
        <v/>
      </c>
      <c r="AG3150" s="16" t="s">
        <v>304</v>
      </c>
      <c r="AH3150" s="16" t="s">
        <v>1611</v>
      </c>
    </row>
    <row r="3151" customFormat="false" ht="15" hidden="false" customHeight="false" outlineLevel="0" collapsed="false">
      <c r="A3151" s="16" t="s">
        <v>9777</v>
      </c>
      <c r="B3151" s="17" t="s">
        <v>9778</v>
      </c>
      <c r="C3151" s="16" t="s">
        <v>9779</v>
      </c>
      <c r="D3151" s="16" t="s">
        <v>563</v>
      </c>
      <c r="E3151" s="18" t="n">
        <v>1</v>
      </c>
      <c r="F3151" s="16" t="s">
        <v>41</v>
      </c>
      <c r="G3151" s="18" t="n">
        <v>8</v>
      </c>
      <c r="H3151" s="16" t="n">
        <v>4.5</v>
      </c>
      <c r="I3151" s="18" t="n">
        <v>4</v>
      </c>
      <c r="J3151" s="19" t="n">
        <v>25</v>
      </c>
      <c r="K3151" s="19" t="n">
        <v>25</v>
      </c>
      <c r="L3151" s="19" t="n">
        <v>25</v>
      </c>
      <c r="M3151" s="19" t="n">
        <f aca="false">IF(J3151&gt;0,J3151,K3151)*E3151</f>
        <v>25</v>
      </c>
      <c r="N3151" s="20"/>
      <c r="O3151" s="21" t="str">
        <f aca="false">IF(R3151="","",ROUND(R3151*(1-Premissas!$B$4),4))</f>
        <v/>
      </c>
      <c r="P3151" s="22"/>
      <c r="Q3151" s="22"/>
      <c r="R3151" s="23"/>
      <c r="S3151" s="24"/>
      <c r="T3151" s="24"/>
      <c r="U3151" s="25"/>
      <c r="V3151" s="19" t="str">
        <f aca="false">IF(COUNT(N3151:Q3151)=0,"",MIN(N3151:Q3151))</f>
        <v/>
      </c>
      <c r="W3151" s="16" t="str">
        <f aca="false">IF(V3151="","",INDEX($N$4:$Q$4,MATCH(V3151,N3151:Q3151,0)))</f>
        <v/>
      </c>
      <c r="X3151" s="19" t="str">
        <f aca="false">IF(COUNT(N3151:Q3151)&lt;2,"",SMALL(N3151:Q3151,2))</f>
        <v/>
      </c>
      <c r="Y3151" s="26" t="str">
        <f aca="false">IF(OR(V3151="",M3151=0),"",V3151/M3151-1)</f>
        <v/>
      </c>
      <c r="Z3151" s="26" t="str">
        <f aca="false">IF(OR(V3151="",L3151=""),"",V3151/(L3151*E3151)-1)</f>
        <v/>
      </c>
      <c r="AA3151" s="16" t="str">
        <f aca="false">IF(V3151="","SEM OFERTA",IF(OR(Y3151&gt;Premissas!$B$11,Y3151&lt;Premissas!$B$12),"VERIFICAR - UNIDADE/EMBALAGEM",IF(Y3151&gt;Premissas!$B$6,"NÃO COMPRAR - REAJUSTE &gt;5%","COMPRAR")))</f>
        <v>SEM OFERTA</v>
      </c>
      <c r="AB3151" s="18" t="str">
        <f aca="false">IF(W3151="DIMEC",S3151,IF(W3151="MEDCENTRO",U3151,""))</f>
        <v/>
      </c>
      <c r="AC3151" s="18" t="n">
        <f aca="false">IF(AA3151&lt;&gt;"COMPRAR",0,IF(AB3151="",I3151,MIN(I3151,AB3151)))</f>
        <v>0</v>
      </c>
      <c r="AD3151" s="19" t="n">
        <f aca="false">IF(AC3151&gt;0,AC3151*V3151,0)</f>
        <v>0</v>
      </c>
      <c r="AE3151" s="19" t="n">
        <f aca="false">IF(AC3151&gt;0,(M3151-V3151)*AC3151,0)</f>
        <v>0</v>
      </c>
      <c r="AF3151" s="16" t="str">
        <f aca="false">IF(AA3151&lt;&gt;"COMPRAR","",IF(AB3151="",IF(X3151="","",IF(X3151-V3151&lt;0.01,"EMPATE TÉCNICO","")),IF(AB3151&lt;I3151,"ESTOQUE INSUFICIENTE",IF(X3151="","",IF(X3151-V3151&lt;0.01,"EMPATE TÉCNICO","")))))</f>
        <v/>
      </c>
      <c r="AG3151" s="16" t="s">
        <v>564</v>
      </c>
      <c r="AH3151" s="16" t="s">
        <v>1611</v>
      </c>
    </row>
    <row r="3152" customFormat="false" ht="15" hidden="false" customHeight="false" outlineLevel="0" collapsed="false">
      <c r="A3152" s="16" t="s">
        <v>9780</v>
      </c>
      <c r="B3152" s="17" t="s">
        <v>9781</v>
      </c>
      <c r="C3152" s="16" t="s">
        <v>1656</v>
      </c>
      <c r="D3152" s="16" t="s">
        <v>417</v>
      </c>
      <c r="E3152" s="18" t="n">
        <v>1</v>
      </c>
      <c r="F3152" s="16" t="s">
        <v>43</v>
      </c>
      <c r="G3152" s="18" t="n">
        <v>1</v>
      </c>
      <c r="H3152" s="16" t="n">
        <v>0.6</v>
      </c>
      <c r="I3152" s="18" t="n">
        <v>1</v>
      </c>
      <c r="J3152" s="19" t="n">
        <v>11.64</v>
      </c>
      <c r="K3152" s="19" t="n">
        <v>11.64</v>
      </c>
      <c r="L3152" s="19" t="n">
        <v>10.99</v>
      </c>
      <c r="M3152" s="19" t="n">
        <f aca="false">IF(J3152&gt;0,J3152,K3152)*E3152</f>
        <v>11.64</v>
      </c>
      <c r="N3152" s="20"/>
      <c r="O3152" s="21" t="str">
        <f aca="false">IF(R3152="","",ROUND(R3152*(1-Premissas!$B$4),4))</f>
        <v/>
      </c>
      <c r="P3152" s="22"/>
      <c r="Q3152" s="22"/>
      <c r="R3152" s="23"/>
      <c r="S3152" s="24"/>
      <c r="T3152" s="24"/>
      <c r="U3152" s="25"/>
      <c r="V3152" s="19" t="str">
        <f aca="false">IF(COUNT(N3152:Q3152)=0,"",MIN(N3152:Q3152))</f>
        <v/>
      </c>
      <c r="W3152" s="16" t="str">
        <f aca="false">IF(V3152="","",INDEX($N$4:$Q$4,MATCH(V3152,N3152:Q3152,0)))</f>
        <v/>
      </c>
      <c r="X3152" s="19" t="str">
        <f aca="false">IF(COUNT(N3152:Q3152)&lt;2,"",SMALL(N3152:Q3152,2))</f>
        <v/>
      </c>
      <c r="Y3152" s="26" t="str">
        <f aca="false">IF(OR(V3152="",M3152=0),"",V3152/M3152-1)</f>
        <v/>
      </c>
      <c r="Z3152" s="26" t="str">
        <f aca="false">IF(OR(V3152="",L3152=""),"",V3152/(L3152*E3152)-1)</f>
        <v/>
      </c>
      <c r="AA3152" s="16" t="str">
        <f aca="false">IF(V3152="","SEM OFERTA",IF(OR(Y3152&gt;Premissas!$B$11,Y3152&lt;Premissas!$B$12),"VERIFICAR - UNIDADE/EMBALAGEM",IF(Y3152&gt;Premissas!$B$6,"NÃO COMPRAR - REAJUSTE &gt;5%","COMPRAR")))</f>
        <v>SEM OFERTA</v>
      </c>
      <c r="AB3152" s="18" t="str">
        <f aca="false">IF(W3152="DIMEC",S3152,IF(W3152="MEDCENTRO",U3152,""))</f>
        <v/>
      </c>
      <c r="AC3152" s="18" t="n">
        <f aca="false">IF(AA3152&lt;&gt;"COMPRAR",0,IF(AB3152="",I3152,MIN(I3152,AB3152)))</f>
        <v>0</v>
      </c>
      <c r="AD3152" s="19" t="n">
        <f aca="false">IF(AC3152&gt;0,AC3152*V3152,0)</f>
        <v>0</v>
      </c>
      <c r="AE3152" s="19" t="n">
        <f aca="false">IF(AC3152&gt;0,(M3152-V3152)*AC3152,0)</f>
        <v>0</v>
      </c>
      <c r="AF3152" s="16" t="str">
        <f aca="false">IF(AA3152&lt;&gt;"COMPRAR","",IF(AB3152="",IF(X3152="","",IF(X3152-V3152&lt;0.01,"EMPATE TÉCNICO","")),IF(AB3152&lt;I3152,"ESTOQUE INSUFICIENTE",IF(X3152="","",IF(X3152-V3152&lt;0.01,"EMPATE TÉCNICO","")))))</f>
        <v/>
      </c>
      <c r="AG3152" s="16" t="s">
        <v>418</v>
      </c>
      <c r="AH3152" s="16" t="s">
        <v>1611</v>
      </c>
    </row>
    <row r="3153" customFormat="false" ht="15" hidden="false" customHeight="false" outlineLevel="0" collapsed="false">
      <c r="A3153" s="16" t="s">
        <v>9782</v>
      </c>
      <c r="B3153" s="17" t="s">
        <v>9783</v>
      </c>
      <c r="C3153" s="16" t="s">
        <v>9784</v>
      </c>
      <c r="D3153" s="16" t="s">
        <v>9785</v>
      </c>
      <c r="E3153" s="18" t="n">
        <v>1</v>
      </c>
      <c r="F3153" s="16" t="s">
        <v>43</v>
      </c>
      <c r="G3153" s="18" t="n">
        <v>0</v>
      </c>
      <c r="H3153" s="16" t="n">
        <v>0.2</v>
      </c>
      <c r="I3153" s="18" t="n">
        <v>1</v>
      </c>
      <c r="J3153" s="19" t="n">
        <v>7.91</v>
      </c>
      <c r="K3153" s="19" t="n">
        <v>7.91</v>
      </c>
      <c r="L3153" s="19" t="n">
        <v>7.91</v>
      </c>
      <c r="M3153" s="19" t="n">
        <f aca="false">IF(J3153&gt;0,J3153,K3153)*E3153</f>
        <v>7.91</v>
      </c>
      <c r="N3153" s="20"/>
      <c r="O3153" s="21" t="str">
        <f aca="false">IF(R3153="","",ROUND(R3153*(1-Premissas!$B$4),4))</f>
        <v/>
      </c>
      <c r="P3153" s="22"/>
      <c r="Q3153" s="22"/>
      <c r="R3153" s="23"/>
      <c r="S3153" s="24"/>
      <c r="T3153" s="24"/>
      <c r="U3153" s="25"/>
      <c r="V3153" s="19" t="str">
        <f aca="false">IF(COUNT(N3153:Q3153)=0,"",MIN(N3153:Q3153))</f>
        <v/>
      </c>
      <c r="W3153" s="16" t="str">
        <f aca="false">IF(V3153="","",INDEX($N$4:$Q$4,MATCH(V3153,N3153:Q3153,0)))</f>
        <v/>
      </c>
      <c r="X3153" s="19" t="str">
        <f aca="false">IF(COUNT(N3153:Q3153)&lt;2,"",SMALL(N3153:Q3153,2))</f>
        <v/>
      </c>
      <c r="Y3153" s="26" t="str">
        <f aca="false">IF(OR(V3153="",M3153=0),"",V3153/M3153-1)</f>
        <v/>
      </c>
      <c r="Z3153" s="26" t="str">
        <f aca="false">IF(OR(V3153="",L3153=""),"",V3153/(L3153*E3153)-1)</f>
        <v/>
      </c>
      <c r="AA3153" s="16" t="str">
        <f aca="false">IF(V3153="","SEM OFERTA",IF(OR(Y3153&gt;Premissas!$B$11,Y3153&lt;Premissas!$B$12),"VERIFICAR - UNIDADE/EMBALAGEM",IF(Y3153&gt;Premissas!$B$6,"NÃO COMPRAR - REAJUSTE &gt;5%","COMPRAR")))</f>
        <v>SEM OFERTA</v>
      </c>
      <c r="AB3153" s="18" t="str">
        <f aca="false">IF(W3153="DIMEC",S3153,IF(W3153="MEDCENTRO",U3153,""))</f>
        <v/>
      </c>
      <c r="AC3153" s="18" t="n">
        <f aca="false">IF(AA3153&lt;&gt;"COMPRAR",0,IF(AB3153="",I3153,MIN(I3153,AB3153)))</f>
        <v>0</v>
      </c>
      <c r="AD3153" s="19" t="n">
        <f aca="false">IF(AC3153&gt;0,AC3153*V3153,0)</f>
        <v>0</v>
      </c>
      <c r="AE3153" s="19" t="n">
        <f aca="false">IF(AC3153&gt;0,(M3153-V3153)*AC3153,0)</f>
        <v>0</v>
      </c>
      <c r="AF3153" s="16" t="str">
        <f aca="false">IF(AA3153&lt;&gt;"COMPRAR","",IF(AB3153="",IF(X3153="","",IF(X3153-V3153&lt;0.01,"EMPATE TÉCNICO","")),IF(AB3153&lt;I3153,"ESTOQUE INSUFICIENTE",IF(X3153="","",IF(X3153-V3153&lt;0.01,"EMPATE TÉCNICO","")))))</f>
        <v/>
      </c>
      <c r="AG3153" s="16" t="s">
        <v>2682</v>
      </c>
      <c r="AH3153" s="16" t="s">
        <v>9786</v>
      </c>
    </row>
    <row r="3154" customFormat="false" ht="15" hidden="false" customHeight="false" outlineLevel="0" collapsed="false">
      <c r="A3154" s="16" t="s">
        <v>9787</v>
      </c>
      <c r="B3154" s="17" t="s">
        <v>9788</v>
      </c>
      <c r="C3154" s="16" t="s">
        <v>9789</v>
      </c>
      <c r="D3154" s="16" t="s">
        <v>3639</v>
      </c>
      <c r="E3154" s="18" t="n">
        <v>12</v>
      </c>
      <c r="F3154" s="16" t="s">
        <v>41</v>
      </c>
      <c r="G3154" s="18" t="n">
        <v>24</v>
      </c>
      <c r="H3154" s="16" t="n">
        <v>15.1</v>
      </c>
      <c r="I3154" s="18" t="n">
        <v>2</v>
      </c>
      <c r="J3154" s="19" t="n">
        <v>2.28083333333333</v>
      </c>
      <c r="K3154" s="19" t="n">
        <v>2.28083333333333</v>
      </c>
      <c r="L3154" s="19" t="n">
        <v>2.2808</v>
      </c>
      <c r="M3154" s="19" t="n">
        <f aca="false">IF(J3154&gt;0,J3154,K3154)*E3154</f>
        <v>27.37</v>
      </c>
      <c r="N3154" s="20"/>
      <c r="O3154" s="21" t="str">
        <f aca="false">IF(R3154="","",ROUND(R3154*(1-Premissas!$B$4),4))</f>
        <v/>
      </c>
      <c r="P3154" s="22"/>
      <c r="Q3154" s="22"/>
      <c r="R3154" s="23"/>
      <c r="S3154" s="24"/>
      <c r="T3154" s="24"/>
      <c r="U3154" s="25"/>
      <c r="V3154" s="19" t="str">
        <f aca="false">IF(COUNT(N3154:Q3154)=0,"",MIN(N3154:Q3154))</f>
        <v/>
      </c>
      <c r="W3154" s="16" t="str">
        <f aca="false">IF(V3154="","",INDEX($N$4:$Q$4,MATCH(V3154,N3154:Q3154,0)))</f>
        <v/>
      </c>
      <c r="X3154" s="19" t="str">
        <f aca="false">IF(COUNT(N3154:Q3154)&lt;2,"",SMALL(N3154:Q3154,2))</f>
        <v/>
      </c>
      <c r="Y3154" s="26" t="str">
        <f aca="false">IF(OR(V3154="",M3154=0),"",V3154/M3154-1)</f>
        <v/>
      </c>
      <c r="Z3154" s="26" t="str">
        <f aca="false">IF(OR(V3154="",L3154=""),"",V3154/(L3154*E3154)-1)</f>
        <v/>
      </c>
      <c r="AA3154" s="16" t="str">
        <f aca="false">IF(V3154="","SEM OFERTA",IF(OR(Y3154&gt;Premissas!$B$11,Y3154&lt;Premissas!$B$12),"VERIFICAR - UNIDADE/EMBALAGEM",IF(Y3154&gt;Premissas!$B$6,"NÃO COMPRAR - REAJUSTE &gt;5%","COMPRAR")))</f>
        <v>SEM OFERTA</v>
      </c>
      <c r="AB3154" s="18" t="str">
        <f aca="false">IF(W3154="DIMEC",S3154,IF(W3154="MEDCENTRO",U3154,""))</f>
        <v/>
      </c>
      <c r="AC3154" s="18" t="n">
        <f aca="false">IF(AA3154&lt;&gt;"COMPRAR",0,IF(AB3154="",I3154,MIN(I3154,AB3154)))</f>
        <v>0</v>
      </c>
      <c r="AD3154" s="19" t="n">
        <f aca="false">IF(AC3154&gt;0,AC3154*V3154,0)</f>
        <v>0</v>
      </c>
      <c r="AE3154" s="19" t="n">
        <f aca="false">IF(AC3154&gt;0,(M3154-V3154)*AC3154,0)</f>
        <v>0</v>
      </c>
      <c r="AF3154" s="16" t="str">
        <f aca="false">IF(AA3154&lt;&gt;"COMPRAR","",IF(AB3154="",IF(X3154="","",IF(X3154-V3154&lt;0.01,"EMPATE TÉCNICO","")),IF(AB3154&lt;I3154,"ESTOQUE INSUFICIENTE",IF(X3154="","",IF(X3154-V3154&lt;0.01,"EMPATE TÉCNICO","")))))</f>
        <v/>
      </c>
      <c r="AG3154" s="16" t="s">
        <v>203</v>
      </c>
      <c r="AH3154" s="16" t="s">
        <v>1667</v>
      </c>
    </row>
    <row r="3155" customFormat="false" ht="15" hidden="false" customHeight="false" outlineLevel="0" collapsed="false">
      <c r="A3155" s="16" t="s">
        <v>9790</v>
      </c>
      <c r="B3155" s="17" t="s">
        <v>9791</v>
      </c>
      <c r="C3155" s="16" t="s">
        <v>9792</v>
      </c>
      <c r="D3155" s="16" t="s">
        <v>4574</v>
      </c>
      <c r="E3155" s="18" t="n">
        <v>1</v>
      </c>
      <c r="F3155" s="16" t="s">
        <v>43</v>
      </c>
      <c r="G3155" s="18" t="n">
        <v>0</v>
      </c>
      <c r="H3155" s="16" t="n">
        <v>0.1</v>
      </c>
      <c r="I3155" s="18" t="n">
        <v>1</v>
      </c>
      <c r="J3155" s="19" t="n">
        <v>20.7125</v>
      </c>
      <c r="K3155" s="19" t="n">
        <v>20.7125</v>
      </c>
      <c r="L3155" s="19" t="n">
        <v>20.7125</v>
      </c>
      <c r="M3155" s="19" t="n">
        <f aca="false">IF(J3155&gt;0,J3155,K3155)*E3155</f>
        <v>20.7125</v>
      </c>
      <c r="N3155" s="20"/>
      <c r="O3155" s="21" t="str">
        <f aca="false">IF(R3155="","",ROUND(R3155*(1-Premissas!$B$4),4))</f>
        <v/>
      </c>
      <c r="P3155" s="22"/>
      <c r="Q3155" s="22"/>
      <c r="R3155" s="23"/>
      <c r="S3155" s="24"/>
      <c r="T3155" s="24"/>
      <c r="U3155" s="25"/>
      <c r="V3155" s="19" t="str">
        <f aca="false">IF(COUNT(N3155:Q3155)=0,"",MIN(N3155:Q3155))</f>
        <v/>
      </c>
      <c r="W3155" s="16" t="str">
        <f aca="false">IF(V3155="","",INDEX($N$4:$Q$4,MATCH(V3155,N3155:Q3155,0)))</f>
        <v/>
      </c>
      <c r="X3155" s="19" t="str">
        <f aca="false">IF(COUNT(N3155:Q3155)&lt;2,"",SMALL(N3155:Q3155,2))</f>
        <v/>
      </c>
      <c r="Y3155" s="26" t="str">
        <f aca="false">IF(OR(V3155="",M3155=0),"",V3155/M3155-1)</f>
        <v/>
      </c>
      <c r="Z3155" s="26" t="str">
        <f aca="false">IF(OR(V3155="",L3155=""),"",V3155/(L3155*E3155)-1)</f>
        <v/>
      </c>
      <c r="AA3155" s="16" t="str">
        <f aca="false">IF(V3155="","SEM OFERTA",IF(OR(Y3155&gt;Premissas!$B$11,Y3155&lt;Premissas!$B$12),"VERIFICAR - UNIDADE/EMBALAGEM",IF(Y3155&gt;Premissas!$B$6,"NÃO COMPRAR - REAJUSTE &gt;5%","COMPRAR")))</f>
        <v>SEM OFERTA</v>
      </c>
      <c r="AB3155" s="18" t="str">
        <f aca="false">IF(W3155="DIMEC",S3155,IF(W3155="MEDCENTRO",U3155,""))</f>
        <v/>
      </c>
      <c r="AC3155" s="18" t="n">
        <f aca="false">IF(AA3155&lt;&gt;"COMPRAR",0,IF(AB3155="",I3155,MIN(I3155,AB3155)))</f>
        <v>0</v>
      </c>
      <c r="AD3155" s="19" t="n">
        <f aca="false">IF(AC3155&gt;0,AC3155*V3155,0)</f>
        <v>0</v>
      </c>
      <c r="AE3155" s="19" t="n">
        <f aca="false">IF(AC3155&gt;0,(M3155-V3155)*AC3155,0)</f>
        <v>0</v>
      </c>
      <c r="AF3155" s="16" t="str">
        <f aca="false">IF(AA3155&lt;&gt;"COMPRAR","",IF(AB3155="",IF(X3155="","",IF(X3155-V3155&lt;0.01,"EMPATE TÉCNICO","")),IF(AB3155&lt;I3155,"ESTOQUE INSUFICIENTE",IF(X3155="","",IF(X3155-V3155&lt;0.01,"EMPATE TÉCNICO","")))))</f>
        <v/>
      </c>
      <c r="AG3155" s="16" t="s">
        <v>328</v>
      </c>
      <c r="AH3155" s="16" t="s">
        <v>1667</v>
      </c>
    </row>
    <row r="3156" customFormat="false" ht="15" hidden="false" customHeight="false" outlineLevel="0" collapsed="false">
      <c r="A3156" s="16" t="s">
        <v>9793</v>
      </c>
      <c r="B3156" s="17" t="s">
        <v>9794</v>
      </c>
      <c r="C3156" s="16" t="s">
        <v>9795</v>
      </c>
      <c r="D3156" s="16" t="s">
        <v>5994</v>
      </c>
      <c r="E3156" s="18" t="n">
        <v>1</v>
      </c>
      <c r="F3156" s="16" t="s">
        <v>43</v>
      </c>
      <c r="G3156" s="18" t="n">
        <v>0</v>
      </c>
      <c r="H3156" s="16" t="n">
        <v>0.3</v>
      </c>
      <c r="I3156" s="18" t="n">
        <v>1</v>
      </c>
      <c r="J3156" s="19" t="n">
        <v>15</v>
      </c>
      <c r="K3156" s="19" t="n">
        <v>15</v>
      </c>
      <c r="L3156" s="19" t="n">
        <v>15</v>
      </c>
      <c r="M3156" s="19" t="n">
        <f aca="false">IF(J3156&gt;0,J3156,K3156)*E3156</f>
        <v>15</v>
      </c>
      <c r="N3156" s="20"/>
      <c r="O3156" s="21" t="str">
        <f aca="false">IF(R3156="","",ROUND(R3156*(1-Premissas!$B$4),4))</f>
        <v/>
      </c>
      <c r="P3156" s="22"/>
      <c r="Q3156" s="22"/>
      <c r="R3156" s="23"/>
      <c r="S3156" s="24"/>
      <c r="T3156" s="24"/>
      <c r="U3156" s="25"/>
      <c r="V3156" s="19" t="str">
        <f aca="false">IF(COUNT(N3156:Q3156)=0,"",MIN(N3156:Q3156))</f>
        <v/>
      </c>
      <c r="W3156" s="16" t="str">
        <f aca="false">IF(V3156="","",INDEX($N$4:$Q$4,MATCH(V3156,N3156:Q3156,0)))</f>
        <v/>
      </c>
      <c r="X3156" s="19" t="str">
        <f aca="false">IF(COUNT(N3156:Q3156)&lt;2,"",SMALL(N3156:Q3156,2))</f>
        <v/>
      </c>
      <c r="Y3156" s="26" t="str">
        <f aca="false">IF(OR(V3156="",M3156=0),"",V3156/M3156-1)</f>
        <v/>
      </c>
      <c r="Z3156" s="26" t="str">
        <f aca="false">IF(OR(V3156="",L3156=""),"",V3156/(L3156*E3156)-1)</f>
        <v/>
      </c>
      <c r="AA3156" s="16" t="str">
        <f aca="false">IF(V3156="","SEM OFERTA",IF(OR(Y3156&gt;Premissas!$B$11,Y3156&lt;Premissas!$B$12),"VERIFICAR - UNIDADE/EMBALAGEM",IF(Y3156&gt;Premissas!$B$6,"NÃO COMPRAR - REAJUSTE &gt;5%","COMPRAR")))</f>
        <v>SEM OFERTA</v>
      </c>
      <c r="AB3156" s="18" t="str">
        <f aca="false">IF(W3156="DIMEC",S3156,IF(W3156="MEDCENTRO",U3156,""))</f>
        <v/>
      </c>
      <c r="AC3156" s="18" t="n">
        <f aca="false">IF(AA3156&lt;&gt;"COMPRAR",0,IF(AB3156="",I3156,MIN(I3156,AB3156)))</f>
        <v>0</v>
      </c>
      <c r="AD3156" s="19" t="n">
        <f aca="false">IF(AC3156&gt;0,AC3156*V3156,0)</f>
        <v>0</v>
      </c>
      <c r="AE3156" s="19" t="n">
        <f aca="false">IF(AC3156&gt;0,(M3156-V3156)*AC3156,0)</f>
        <v>0</v>
      </c>
      <c r="AF3156" s="16" t="str">
        <f aca="false">IF(AA3156&lt;&gt;"COMPRAR","",IF(AB3156="",IF(X3156="","",IF(X3156-V3156&lt;0.01,"EMPATE TÉCNICO","")),IF(AB3156&lt;I3156,"ESTOQUE INSUFICIENTE",IF(X3156="","",IF(X3156-V3156&lt;0.01,"EMPATE TÉCNICO","")))))</f>
        <v/>
      </c>
      <c r="AG3156" s="16" t="s">
        <v>3750</v>
      </c>
      <c r="AH3156" s="16" t="s">
        <v>1667</v>
      </c>
    </row>
    <row r="3157" customFormat="false" ht="15" hidden="false" customHeight="false" outlineLevel="0" collapsed="false">
      <c r="A3157" s="16" t="s">
        <v>9796</v>
      </c>
      <c r="B3157" s="17" t="s">
        <v>9797</v>
      </c>
      <c r="C3157" s="16" t="s">
        <v>9798</v>
      </c>
      <c r="D3157" s="16" t="s">
        <v>9799</v>
      </c>
      <c r="E3157" s="18" t="n">
        <v>1</v>
      </c>
      <c r="F3157" s="16" t="s">
        <v>43</v>
      </c>
      <c r="G3157" s="18" t="n">
        <v>0</v>
      </c>
      <c r="H3157" s="16" t="n">
        <v>0</v>
      </c>
      <c r="I3157" s="18" t="n">
        <v>1</v>
      </c>
      <c r="J3157" s="19" t="n">
        <v>10.94</v>
      </c>
      <c r="K3157" s="19" t="n">
        <v>10.94</v>
      </c>
      <c r="L3157" s="19" t="n">
        <v>10.94</v>
      </c>
      <c r="M3157" s="19" t="n">
        <f aca="false">IF(J3157&gt;0,J3157,K3157)*E3157</f>
        <v>10.94</v>
      </c>
      <c r="N3157" s="20"/>
      <c r="O3157" s="21" t="str">
        <f aca="false">IF(R3157="","",ROUND(R3157*(1-Premissas!$B$4),4))</f>
        <v/>
      </c>
      <c r="P3157" s="22"/>
      <c r="Q3157" s="22"/>
      <c r="R3157" s="23"/>
      <c r="S3157" s="24"/>
      <c r="T3157" s="24"/>
      <c r="U3157" s="25"/>
      <c r="V3157" s="19" t="str">
        <f aca="false">IF(COUNT(N3157:Q3157)=0,"",MIN(N3157:Q3157))</f>
        <v/>
      </c>
      <c r="W3157" s="16" t="str">
        <f aca="false">IF(V3157="","",INDEX($N$4:$Q$4,MATCH(V3157,N3157:Q3157,0)))</f>
        <v/>
      </c>
      <c r="X3157" s="19" t="str">
        <f aca="false">IF(COUNT(N3157:Q3157)&lt;2,"",SMALL(N3157:Q3157,2))</f>
        <v/>
      </c>
      <c r="Y3157" s="26" t="str">
        <f aca="false">IF(OR(V3157="",M3157=0),"",V3157/M3157-1)</f>
        <v/>
      </c>
      <c r="Z3157" s="26" t="str">
        <f aca="false">IF(OR(V3157="",L3157=""),"",V3157/(L3157*E3157)-1)</f>
        <v/>
      </c>
      <c r="AA3157" s="16" t="str">
        <f aca="false">IF(V3157="","SEM OFERTA",IF(OR(Y3157&gt;Premissas!$B$11,Y3157&lt;Premissas!$B$12),"VERIFICAR - UNIDADE/EMBALAGEM",IF(Y3157&gt;Premissas!$B$6,"NÃO COMPRAR - REAJUSTE &gt;5%","COMPRAR")))</f>
        <v>SEM OFERTA</v>
      </c>
      <c r="AB3157" s="18" t="str">
        <f aca="false">IF(W3157="DIMEC",S3157,IF(W3157="MEDCENTRO",U3157,""))</f>
        <v/>
      </c>
      <c r="AC3157" s="18" t="n">
        <f aca="false">IF(AA3157&lt;&gt;"COMPRAR",0,IF(AB3157="",I3157,MIN(I3157,AB3157)))</f>
        <v>0</v>
      </c>
      <c r="AD3157" s="19" t="n">
        <f aca="false">IF(AC3157&gt;0,AC3157*V3157,0)</f>
        <v>0</v>
      </c>
      <c r="AE3157" s="19" t="n">
        <f aca="false">IF(AC3157&gt;0,(M3157-V3157)*AC3157,0)</f>
        <v>0</v>
      </c>
      <c r="AF3157" s="16" t="str">
        <f aca="false">IF(AA3157&lt;&gt;"COMPRAR","",IF(AB3157="",IF(X3157="","",IF(X3157-V3157&lt;0.01,"EMPATE TÉCNICO","")),IF(AB3157&lt;I3157,"ESTOQUE INSUFICIENTE",IF(X3157="","",IF(X3157-V3157&lt;0.01,"EMPATE TÉCNICO","")))))</f>
        <v/>
      </c>
      <c r="AG3157" s="16" t="s">
        <v>328</v>
      </c>
      <c r="AH3157" s="16" t="s">
        <v>1667</v>
      </c>
    </row>
    <row r="3158" customFormat="false" ht="15" hidden="false" customHeight="false" outlineLevel="0" collapsed="false">
      <c r="A3158" s="16" t="s">
        <v>9800</v>
      </c>
      <c r="B3158" s="17" t="s">
        <v>9801</v>
      </c>
      <c r="C3158" s="16" t="s">
        <v>9802</v>
      </c>
      <c r="D3158" s="16" t="s">
        <v>9803</v>
      </c>
      <c r="E3158" s="18" t="n">
        <v>1</v>
      </c>
      <c r="F3158" s="16" t="s">
        <v>42</v>
      </c>
      <c r="G3158" s="18" t="n">
        <v>8</v>
      </c>
      <c r="H3158" s="16" t="n">
        <v>4.3</v>
      </c>
      <c r="I3158" s="18" t="n">
        <v>4</v>
      </c>
      <c r="J3158" s="19" t="n">
        <v>6.99</v>
      </c>
      <c r="K3158" s="19" t="n">
        <v>6.99</v>
      </c>
      <c r="L3158" s="19" t="n">
        <v>6.99</v>
      </c>
      <c r="M3158" s="19" t="n">
        <f aca="false">IF(J3158&gt;0,J3158,K3158)*E3158</f>
        <v>6.99</v>
      </c>
      <c r="N3158" s="20"/>
      <c r="O3158" s="21" t="str">
        <f aca="false">IF(R3158="","",ROUND(R3158*(1-Premissas!$B$4),4))</f>
        <v/>
      </c>
      <c r="P3158" s="22"/>
      <c r="Q3158" s="22"/>
      <c r="R3158" s="23"/>
      <c r="S3158" s="24"/>
      <c r="T3158" s="24"/>
      <c r="U3158" s="25"/>
      <c r="V3158" s="19" t="str">
        <f aca="false">IF(COUNT(N3158:Q3158)=0,"",MIN(N3158:Q3158))</f>
        <v/>
      </c>
      <c r="W3158" s="16" t="str">
        <f aca="false">IF(V3158="","",INDEX($N$4:$Q$4,MATCH(V3158,N3158:Q3158,0)))</f>
        <v/>
      </c>
      <c r="X3158" s="19" t="str">
        <f aca="false">IF(COUNT(N3158:Q3158)&lt;2,"",SMALL(N3158:Q3158,2))</f>
        <v/>
      </c>
      <c r="Y3158" s="26" t="str">
        <f aca="false">IF(OR(V3158="",M3158=0),"",V3158/M3158-1)</f>
        <v/>
      </c>
      <c r="Z3158" s="26" t="str">
        <f aca="false">IF(OR(V3158="",L3158=""),"",V3158/(L3158*E3158)-1)</f>
        <v/>
      </c>
      <c r="AA3158" s="16" t="str">
        <f aca="false">IF(V3158="","SEM OFERTA",IF(OR(Y3158&gt;Premissas!$B$11,Y3158&lt;Premissas!$B$12),"VERIFICAR - UNIDADE/EMBALAGEM",IF(Y3158&gt;Premissas!$B$6,"NÃO COMPRAR - REAJUSTE &gt;5%","COMPRAR")))</f>
        <v>SEM OFERTA</v>
      </c>
      <c r="AB3158" s="18" t="str">
        <f aca="false">IF(W3158="DIMEC",S3158,IF(W3158="MEDCENTRO",U3158,""))</f>
        <v/>
      </c>
      <c r="AC3158" s="18" t="n">
        <f aca="false">IF(AA3158&lt;&gt;"COMPRAR",0,IF(AB3158="",I3158,MIN(I3158,AB3158)))</f>
        <v>0</v>
      </c>
      <c r="AD3158" s="19" t="n">
        <f aca="false">IF(AC3158&gt;0,AC3158*V3158,0)</f>
        <v>0</v>
      </c>
      <c r="AE3158" s="19" t="n">
        <f aca="false">IF(AC3158&gt;0,(M3158-V3158)*AC3158,0)</f>
        <v>0</v>
      </c>
      <c r="AF3158" s="16" t="str">
        <f aca="false">IF(AA3158&lt;&gt;"COMPRAR","",IF(AB3158="",IF(X3158="","",IF(X3158-V3158&lt;0.01,"EMPATE TÉCNICO","")),IF(AB3158&lt;I3158,"ESTOQUE INSUFICIENTE",IF(X3158="","",IF(X3158-V3158&lt;0.01,"EMPATE TÉCNICO","")))))</f>
        <v/>
      </c>
      <c r="AG3158" s="16" t="s">
        <v>1803</v>
      </c>
      <c r="AH3158" s="16" t="s">
        <v>1667</v>
      </c>
    </row>
    <row r="3159" customFormat="false" ht="15" hidden="false" customHeight="false" outlineLevel="0" collapsed="false">
      <c r="A3159" s="16" t="s">
        <v>9804</v>
      </c>
      <c r="B3159" s="17" t="s">
        <v>9805</v>
      </c>
      <c r="C3159" s="16" t="s">
        <v>9806</v>
      </c>
      <c r="D3159" s="16" t="s">
        <v>9807</v>
      </c>
      <c r="E3159" s="18" t="n">
        <v>12</v>
      </c>
      <c r="F3159" s="16" t="s">
        <v>43</v>
      </c>
      <c r="G3159" s="18" t="n">
        <v>5</v>
      </c>
      <c r="H3159" s="16" t="n">
        <v>2.5</v>
      </c>
      <c r="I3159" s="18" t="n">
        <v>1</v>
      </c>
      <c r="J3159" s="19" t="n">
        <v>2.775</v>
      </c>
      <c r="K3159" s="19" t="n">
        <v>2.775</v>
      </c>
      <c r="L3159" s="19" t="n">
        <v>2.775</v>
      </c>
      <c r="M3159" s="19" t="n">
        <f aca="false">IF(J3159&gt;0,J3159,K3159)*E3159</f>
        <v>33.3</v>
      </c>
      <c r="N3159" s="20"/>
      <c r="O3159" s="21" t="str">
        <f aca="false">IF(R3159="","",ROUND(R3159*(1-Premissas!$B$4),4))</f>
        <v/>
      </c>
      <c r="P3159" s="22"/>
      <c r="Q3159" s="22"/>
      <c r="R3159" s="23"/>
      <c r="S3159" s="24"/>
      <c r="T3159" s="24"/>
      <c r="U3159" s="25"/>
      <c r="V3159" s="19" t="str">
        <f aca="false">IF(COUNT(N3159:Q3159)=0,"",MIN(N3159:Q3159))</f>
        <v/>
      </c>
      <c r="W3159" s="16" t="str">
        <f aca="false">IF(V3159="","",INDEX($N$4:$Q$4,MATCH(V3159,N3159:Q3159,0)))</f>
        <v/>
      </c>
      <c r="X3159" s="19" t="str">
        <f aca="false">IF(COUNT(N3159:Q3159)&lt;2,"",SMALL(N3159:Q3159,2))</f>
        <v/>
      </c>
      <c r="Y3159" s="26" t="str">
        <f aca="false">IF(OR(V3159="",M3159=0),"",V3159/M3159-1)</f>
        <v/>
      </c>
      <c r="Z3159" s="26" t="str">
        <f aca="false">IF(OR(V3159="",L3159=""),"",V3159/(L3159*E3159)-1)</f>
        <v/>
      </c>
      <c r="AA3159" s="16" t="str">
        <f aca="false">IF(V3159="","SEM OFERTA",IF(OR(Y3159&gt;Premissas!$B$11,Y3159&lt;Premissas!$B$12),"VERIFICAR - UNIDADE/EMBALAGEM",IF(Y3159&gt;Premissas!$B$6,"NÃO COMPRAR - REAJUSTE &gt;5%","COMPRAR")))</f>
        <v>SEM OFERTA</v>
      </c>
      <c r="AB3159" s="18" t="str">
        <f aca="false">IF(W3159="DIMEC",S3159,IF(W3159="MEDCENTRO",U3159,""))</f>
        <v/>
      </c>
      <c r="AC3159" s="18" t="n">
        <f aca="false">IF(AA3159&lt;&gt;"COMPRAR",0,IF(AB3159="",I3159,MIN(I3159,AB3159)))</f>
        <v>0</v>
      </c>
      <c r="AD3159" s="19" t="n">
        <f aca="false">IF(AC3159&gt;0,AC3159*V3159,0)</f>
        <v>0</v>
      </c>
      <c r="AE3159" s="19" t="n">
        <f aca="false">IF(AC3159&gt;0,(M3159-V3159)*AC3159,0)</f>
        <v>0</v>
      </c>
      <c r="AF3159" s="16" t="str">
        <f aca="false">IF(AA3159&lt;&gt;"COMPRAR","",IF(AB3159="",IF(X3159="","",IF(X3159-V3159&lt;0.01,"EMPATE TÉCNICO","")),IF(AB3159&lt;I3159,"ESTOQUE INSUFICIENTE",IF(X3159="","",IF(X3159-V3159&lt;0.01,"EMPATE TÉCNICO","")))))</f>
        <v/>
      </c>
      <c r="AG3159" s="16" t="s">
        <v>2034</v>
      </c>
      <c r="AH3159" s="16" t="s">
        <v>1667</v>
      </c>
    </row>
    <row r="3160" customFormat="false" ht="15" hidden="false" customHeight="false" outlineLevel="0" collapsed="false">
      <c r="A3160" s="16" t="s">
        <v>9808</v>
      </c>
      <c r="B3160" s="17" t="s">
        <v>9809</v>
      </c>
      <c r="C3160" s="16" t="s">
        <v>9810</v>
      </c>
      <c r="D3160" s="16" t="s">
        <v>4574</v>
      </c>
      <c r="E3160" s="18" t="n">
        <v>1</v>
      </c>
      <c r="F3160" s="16" t="s">
        <v>42</v>
      </c>
      <c r="G3160" s="18" t="n">
        <v>1</v>
      </c>
      <c r="H3160" s="16" t="n">
        <v>2.9</v>
      </c>
      <c r="I3160" s="18" t="n">
        <v>7</v>
      </c>
      <c r="J3160" s="19" t="n">
        <v>4.41</v>
      </c>
      <c r="K3160" s="19" t="n">
        <v>4.41</v>
      </c>
      <c r="L3160" s="19" t="n">
        <v>4.41</v>
      </c>
      <c r="M3160" s="19" t="n">
        <f aca="false">IF(J3160&gt;0,J3160,K3160)*E3160</f>
        <v>4.41</v>
      </c>
      <c r="N3160" s="20"/>
      <c r="O3160" s="21" t="str">
        <f aca="false">IF(R3160="","",ROUND(R3160*(1-Premissas!$B$4),4))</f>
        <v/>
      </c>
      <c r="P3160" s="22"/>
      <c r="Q3160" s="22"/>
      <c r="R3160" s="23"/>
      <c r="S3160" s="24"/>
      <c r="T3160" s="24"/>
      <c r="U3160" s="25"/>
      <c r="V3160" s="19" t="str">
        <f aca="false">IF(COUNT(N3160:Q3160)=0,"",MIN(N3160:Q3160))</f>
        <v/>
      </c>
      <c r="W3160" s="16" t="str">
        <f aca="false">IF(V3160="","",INDEX($N$4:$Q$4,MATCH(V3160,N3160:Q3160,0)))</f>
        <v/>
      </c>
      <c r="X3160" s="19" t="str">
        <f aca="false">IF(COUNT(N3160:Q3160)&lt;2,"",SMALL(N3160:Q3160,2))</f>
        <v/>
      </c>
      <c r="Y3160" s="26" t="str">
        <f aca="false">IF(OR(V3160="",M3160=0),"",V3160/M3160-1)</f>
        <v/>
      </c>
      <c r="Z3160" s="26" t="str">
        <f aca="false">IF(OR(V3160="",L3160=""),"",V3160/(L3160*E3160)-1)</f>
        <v/>
      </c>
      <c r="AA3160" s="16" t="str">
        <f aca="false">IF(V3160="","SEM OFERTA",IF(OR(Y3160&gt;Premissas!$B$11,Y3160&lt;Premissas!$B$12),"VERIFICAR - UNIDADE/EMBALAGEM",IF(Y3160&gt;Premissas!$B$6,"NÃO COMPRAR - REAJUSTE &gt;5%","COMPRAR")))</f>
        <v>SEM OFERTA</v>
      </c>
      <c r="AB3160" s="18" t="str">
        <f aca="false">IF(W3160="DIMEC",S3160,IF(W3160="MEDCENTRO",U3160,""))</f>
        <v/>
      </c>
      <c r="AC3160" s="18" t="n">
        <f aca="false">IF(AA3160&lt;&gt;"COMPRAR",0,IF(AB3160="",I3160,MIN(I3160,AB3160)))</f>
        <v>0</v>
      </c>
      <c r="AD3160" s="19" t="n">
        <f aca="false">IF(AC3160&gt;0,AC3160*V3160,0)</f>
        <v>0</v>
      </c>
      <c r="AE3160" s="19" t="n">
        <f aca="false">IF(AC3160&gt;0,(M3160-V3160)*AC3160,0)</f>
        <v>0</v>
      </c>
      <c r="AF3160" s="16" t="str">
        <f aca="false">IF(AA3160&lt;&gt;"COMPRAR","",IF(AB3160="",IF(X3160="","",IF(X3160-V3160&lt;0.01,"EMPATE TÉCNICO","")),IF(AB3160&lt;I3160,"ESTOQUE INSUFICIENTE",IF(X3160="","",IF(X3160-V3160&lt;0.01,"EMPATE TÉCNICO","")))))</f>
        <v/>
      </c>
      <c r="AG3160" s="16" t="s">
        <v>203</v>
      </c>
      <c r="AH3160" s="16" t="s">
        <v>1667</v>
      </c>
    </row>
    <row r="3161" customFormat="false" ht="15" hidden="false" customHeight="false" outlineLevel="0" collapsed="false">
      <c r="A3161" s="16" t="s">
        <v>9811</v>
      </c>
      <c r="B3161" s="17" t="s">
        <v>9812</v>
      </c>
      <c r="C3161" s="16" t="s">
        <v>9813</v>
      </c>
      <c r="D3161" s="16" t="s">
        <v>5994</v>
      </c>
      <c r="E3161" s="18" t="n">
        <v>1</v>
      </c>
      <c r="F3161" s="16" t="s">
        <v>43</v>
      </c>
      <c r="G3161" s="18" t="n">
        <v>3</v>
      </c>
      <c r="H3161" s="16" t="n">
        <v>1.4</v>
      </c>
      <c r="I3161" s="18" t="n">
        <v>1</v>
      </c>
      <c r="J3161" s="19" t="n">
        <v>2.23</v>
      </c>
      <c r="K3161" s="19" t="n">
        <v>2.23</v>
      </c>
      <c r="L3161" s="19" t="n">
        <v>2.23</v>
      </c>
      <c r="M3161" s="19" t="n">
        <f aca="false">IF(J3161&gt;0,J3161,K3161)*E3161</f>
        <v>2.23</v>
      </c>
      <c r="N3161" s="20"/>
      <c r="O3161" s="21" t="str">
        <f aca="false">IF(R3161="","",ROUND(R3161*(1-Premissas!$B$4),4))</f>
        <v/>
      </c>
      <c r="P3161" s="22"/>
      <c r="Q3161" s="22"/>
      <c r="R3161" s="23"/>
      <c r="S3161" s="24"/>
      <c r="T3161" s="24"/>
      <c r="U3161" s="25"/>
      <c r="V3161" s="19" t="str">
        <f aca="false">IF(COUNT(N3161:Q3161)=0,"",MIN(N3161:Q3161))</f>
        <v/>
      </c>
      <c r="W3161" s="16" t="str">
        <f aca="false">IF(V3161="","",INDEX($N$4:$Q$4,MATCH(V3161,N3161:Q3161,0)))</f>
        <v/>
      </c>
      <c r="X3161" s="19" t="str">
        <f aca="false">IF(COUNT(N3161:Q3161)&lt;2,"",SMALL(N3161:Q3161,2))</f>
        <v/>
      </c>
      <c r="Y3161" s="26" t="str">
        <f aca="false">IF(OR(V3161="",M3161=0),"",V3161/M3161-1)</f>
        <v/>
      </c>
      <c r="Z3161" s="26" t="str">
        <f aca="false">IF(OR(V3161="",L3161=""),"",V3161/(L3161*E3161)-1)</f>
        <v/>
      </c>
      <c r="AA3161" s="16" t="str">
        <f aca="false">IF(V3161="","SEM OFERTA",IF(OR(Y3161&gt;Premissas!$B$11,Y3161&lt;Premissas!$B$12),"VERIFICAR - UNIDADE/EMBALAGEM",IF(Y3161&gt;Premissas!$B$6,"NÃO COMPRAR - REAJUSTE &gt;5%","COMPRAR")))</f>
        <v>SEM OFERTA</v>
      </c>
      <c r="AB3161" s="18" t="str">
        <f aca="false">IF(W3161="DIMEC",S3161,IF(W3161="MEDCENTRO",U3161,""))</f>
        <v/>
      </c>
      <c r="AC3161" s="18" t="n">
        <f aca="false">IF(AA3161&lt;&gt;"COMPRAR",0,IF(AB3161="",I3161,MIN(I3161,AB3161)))</f>
        <v>0</v>
      </c>
      <c r="AD3161" s="19" t="n">
        <f aca="false">IF(AC3161&gt;0,AC3161*V3161,0)</f>
        <v>0</v>
      </c>
      <c r="AE3161" s="19" t="n">
        <f aca="false">IF(AC3161&gt;0,(M3161-V3161)*AC3161,0)</f>
        <v>0</v>
      </c>
      <c r="AF3161" s="16" t="str">
        <f aca="false">IF(AA3161&lt;&gt;"COMPRAR","",IF(AB3161="",IF(X3161="","",IF(X3161-V3161&lt;0.01,"EMPATE TÉCNICO","")),IF(AB3161&lt;I3161,"ESTOQUE INSUFICIENTE",IF(X3161="","",IF(X3161-V3161&lt;0.01,"EMPATE TÉCNICO","")))))</f>
        <v/>
      </c>
      <c r="AG3161" s="16" t="s">
        <v>3750</v>
      </c>
      <c r="AH3161" s="16" t="s">
        <v>1667</v>
      </c>
    </row>
    <row r="3162" customFormat="false" ht="15" hidden="false" customHeight="false" outlineLevel="0" collapsed="false">
      <c r="A3162" s="16" t="s">
        <v>9814</v>
      </c>
      <c r="B3162" s="17" t="s">
        <v>9815</v>
      </c>
      <c r="C3162" s="16" t="s">
        <v>9816</v>
      </c>
      <c r="D3162" s="16" t="s">
        <v>9807</v>
      </c>
      <c r="E3162" s="18" t="n">
        <v>12</v>
      </c>
      <c r="F3162" s="16" t="s">
        <v>43</v>
      </c>
      <c r="G3162" s="18" t="n">
        <v>0</v>
      </c>
      <c r="H3162" s="16" t="n">
        <v>1.1</v>
      </c>
      <c r="I3162" s="18" t="n">
        <v>1</v>
      </c>
      <c r="J3162" s="19" t="n">
        <v>2.085</v>
      </c>
      <c r="K3162" s="19" t="n">
        <v>2.085</v>
      </c>
      <c r="L3162" s="19" t="n">
        <v>2.085</v>
      </c>
      <c r="M3162" s="19" t="n">
        <f aca="false">IF(J3162&gt;0,J3162,K3162)*E3162</f>
        <v>25.02</v>
      </c>
      <c r="N3162" s="20"/>
      <c r="O3162" s="21" t="str">
        <f aca="false">IF(R3162="","",ROUND(R3162*(1-Premissas!$B$4),4))</f>
        <v/>
      </c>
      <c r="P3162" s="22"/>
      <c r="Q3162" s="22"/>
      <c r="R3162" s="23"/>
      <c r="S3162" s="24"/>
      <c r="T3162" s="24"/>
      <c r="U3162" s="25"/>
      <c r="V3162" s="19" t="str">
        <f aca="false">IF(COUNT(N3162:Q3162)=0,"",MIN(N3162:Q3162))</f>
        <v/>
      </c>
      <c r="W3162" s="16" t="str">
        <f aca="false">IF(V3162="","",INDEX($N$4:$Q$4,MATCH(V3162,N3162:Q3162,0)))</f>
        <v/>
      </c>
      <c r="X3162" s="19" t="str">
        <f aca="false">IF(COUNT(N3162:Q3162)&lt;2,"",SMALL(N3162:Q3162,2))</f>
        <v/>
      </c>
      <c r="Y3162" s="26" t="str">
        <f aca="false">IF(OR(V3162="",M3162=0),"",V3162/M3162-1)</f>
        <v/>
      </c>
      <c r="Z3162" s="26" t="str">
        <f aca="false">IF(OR(V3162="",L3162=""),"",V3162/(L3162*E3162)-1)</f>
        <v/>
      </c>
      <c r="AA3162" s="16" t="str">
        <f aca="false">IF(V3162="","SEM OFERTA",IF(OR(Y3162&gt;Premissas!$B$11,Y3162&lt;Premissas!$B$12),"VERIFICAR - UNIDADE/EMBALAGEM",IF(Y3162&gt;Premissas!$B$6,"NÃO COMPRAR - REAJUSTE &gt;5%","COMPRAR")))</f>
        <v>SEM OFERTA</v>
      </c>
      <c r="AB3162" s="18" t="str">
        <f aca="false">IF(W3162="DIMEC",S3162,IF(W3162="MEDCENTRO",U3162,""))</f>
        <v/>
      </c>
      <c r="AC3162" s="18" t="n">
        <f aca="false">IF(AA3162&lt;&gt;"COMPRAR",0,IF(AB3162="",I3162,MIN(I3162,AB3162)))</f>
        <v>0</v>
      </c>
      <c r="AD3162" s="19" t="n">
        <f aca="false">IF(AC3162&gt;0,AC3162*V3162,0)</f>
        <v>0</v>
      </c>
      <c r="AE3162" s="19" t="n">
        <f aca="false">IF(AC3162&gt;0,(M3162-V3162)*AC3162,0)</f>
        <v>0</v>
      </c>
      <c r="AF3162" s="16" t="str">
        <f aca="false">IF(AA3162&lt;&gt;"COMPRAR","",IF(AB3162="",IF(X3162="","",IF(X3162-V3162&lt;0.01,"EMPATE TÉCNICO","")),IF(AB3162&lt;I3162,"ESTOQUE INSUFICIENTE",IF(X3162="","",IF(X3162-V3162&lt;0.01,"EMPATE TÉCNICO","")))))</f>
        <v/>
      </c>
      <c r="AG3162" s="16" t="s">
        <v>2034</v>
      </c>
      <c r="AH3162" s="16" t="s">
        <v>1667</v>
      </c>
    </row>
    <row r="3163" customFormat="false" ht="15" hidden="false" customHeight="false" outlineLevel="0" collapsed="false">
      <c r="A3163" s="16" t="s">
        <v>9817</v>
      </c>
      <c r="B3163" s="17" t="s">
        <v>9818</v>
      </c>
      <c r="C3163" s="16" t="s">
        <v>9819</v>
      </c>
      <c r="D3163" s="16" t="s">
        <v>9807</v>
      </c>
      <c r="E3163" s="18" t="n">
        <v>1</v>
      </c>
      <c r="F3163" s="16" t="s">
        <v>43</v>
      </c>
      <c r="G3163" s="18" t="n">
        <v>0</v>
      </c>
      <c r="H3163" s="16" t="n">
        <v>0</v>
      </c>
      <c r="I3163" s="18" t="n">
        <v>1</v>
      </c>
      <c r="J3163" s="19" t="n">
        <v>15.11</v>
      </c>
      <c r="K3163" s="19" t="n">
        <v>15.11</v>
      </c>
      <c r="L3163" s="19" t="n">
        <v>15.11</v>
      </c>
      <c r="M3163" s="19" t="n">
        <f aca="false">IF(J3163&gt;0,J3163,K3163)*E3163</f>
        <v>15.11</v>
      </c>
      <c r="N3163" s="20"/>
      <c r="O3163" s="21" t="str">
        <f aca="false">IF(R3163="","",ROUND(R3163*(1-Premissas!$B$4),4))</f>
        <v/>
      </c>
      <c r="P3163" s="22"/>
      <c r="Q3163" s="22"/>
      <c r="R3163" s="23"/>
      <c r="S3163" s="24"/>
      <c r="T3163" s="24"/>
      <c r="U3163" s="25"/>
      <c r="V3163" s="19" t="str">
        <f aca="false">IF(COUNT(N3163:Q3163)=0,"",MIN(N3163:Q3163))</f>
        <v/>
      </c>
      <c r="W3163" s="16" t="str">
        <f aca="false">IF(V3163="","",INDEX($N$4:$Q$4,MATCH(V3163,N3163:Q3163,0)))</f>
        <v/>
      </c>
      <c r="X3163" s="19" t="str">
        <f aca="false">IF(COUNT(N3163:Q3163)&lt;2,"",SMALL(N3163:Q3163,2))</f>
        <v/>
      </c>
      <c r="Y3163" s="26" t="str">
        <f aca="false">IF(OR(V3163="",M3163=0),"",V3163/M3163-1)</f>
        <v/>
      </c>
      <c r="Z3163" s="26" t="str">
        <f aca="false">IF(OR(V3163="",L3163=""),"",V3163/(L3163*E3163)-1)</f>
        <v/>
      </c>
      <c r="AA3163" s="16" t="str">
        <f aca="false">IF(V3163="","SEM OFERTA",IF(OR(Y3163&gt;Premissas!$B$11,Y3163&lt;Premissas!$B$12),"VERIFICAR - UNIDADE/EMBALAGEM",IF(Y3163&gt;Premissas!$B$6,"NÃO COMPRAR - REAJUSTE &gt;5%","COMPRAR")))</f>
        <v>SEM OFERTA</v>
      </c>
      <c r="AB3163" s="18" t="str">
        <f aca="false">IF(W3163="DIMEC",S3163,IF(W3163="MEDCENTRO",U3163,""))</f>
        <v/>
      </c>
      <c r="AC3163" s="18" t="n">
        <f aca="false">IF(AA3163&lt;&gt;"COMPRAR",0,IF(AB3163="",I3163,MIN(I3163,AB3163)))</f>
        <v>0</v>
      </c>
      <c r="AD3163" s="19" t="n">
        <f aca="false">IF(AC3163&gt;0,AC3163*V3163,0)</f>
        <v>0</v>
      </c>
      <c r="AE3163" s="19" t="n">
        <f aca="false">IF(AC3163&gt;0,(M3163-V3163)*AC3163,0)</f>
        <v>0</v>
      </c>
      <c r="AF3163" s="16" t="str">
        <f aca="false">IF(AA3163&lt;&gt;"COMPRAR","",IF(AB3163="",IF(X3163="","",IF(X3163-V3163&lt;0.01,"EMPATE TÉCNICO","")),IF(AB3163&lt;I3163,"ESTOQUE INSUFICIENTE",IF(X3163="","",IF(X3163-V3163&lt;0.01,"EMPATE TÉCNICO","")))))</f>
        <v/>
      </c>
      <c r="AG3163" s="16" t="s">
        <v>2034</v>
      </c>
      <c r="AH3163" s="16" t="s">
        <v>1667</v>
      </c>
    </row>
    <row r="3164" customFormat="false" ht="15" hidden="false" customHeight="false" outlineLevel="0" collapsed="false">
      <c r="A3164" s="16" t="s">
        <v>9820</v>
      </c>
      <c r="B3164" s="17" t="s">
        <v>9821</v>
      </c>
      <c r="C3164" s="16" t="s">
        <v>9822</v>
      </c>
      <c r="D3164" s="16" t="s">
        <v>9807</v>
      </c>
      <c r="E3164" s="18" t="n">
        <v>1</v>
      </c>
      <c r="F3164" s="16" t="s">
        <v>43</v>
      </c>
      <c r="G3164" s="18" t="n">
        <v>2</v>
      </c>
      <c r="H3164" s="16" t="n">
        <v>1.8</v>
      </c>
      <c r="I3164" s="18" t="n">
        <v>3</v>
      </c>
      <c r="J3164" s="19" t="n">
        <v>8.25</v>
      </c>
      <c r="K3164" s="19" t="n">
        <v>8.25</v>
      </c>
      <c r="L3164" s="19" t="n">
        <v>8.25</v>
      </c>
      <c r="M3164" s="19" t="n">
        <f aca="false">IF(J3164&gt;0,J3164,K3164)*E3164</f>
        <v>8.25</v>
      </c>
      <c r="N3164" s="20"/>
      <c r="O3164" s="21" t="str">
        <f aca="false">IF(R3164="","",ROUND(R3164*(1-Premissas!$B$4),4))</f>
        <v/>
      </c>
      <c r="P3164" s="22"/>
      <c r="Q3164" s="22"/>
      <c r="R3164" s="23"/>
      <c r="S3164" s="24"/>
      <c r="T3164" s="24"/>
      <c r="U3164" s="25"/>
      <c r="V3164" s="19" t="str">
        <f aca="false">IF(COUNT(N3164:Q3164)=0,"",MIN(N3164:Q3164))</f>
        <v/>
      </c>
      <c r="W3164" s="16" t="str">
        <f aca="false">IF(V3164="","",INDEX($N$4:$Q$4,MATCH(V3164,N3164:Q3164,0)))</f>
        <v/>
      </c>
      <c r="X3164" s="19" t="str">
        <f aca="false">IF(COUNT(N3164:Q3164)&lt;2,"",SMALL(N3164:Q3164,2))</f>
        <v/>
      </c>
      <c r="Y3164" s="26" t="str">
        <f aca="false">IF(OR(V3164="",M3164=0),"",V3164/M3164-1)</f>
        <v/>
      </c>
      <c r="Z3164" s="26" t="str">
        <f aca="false">IF(OR(V3164="",L3164=""),"",V3164/(L3164*E3164)-1)</f>
        <v/>
      </c>
      <c r="AA3164" s="16" t="str">
        <f aca="false">IF(V3164="","SEM OFERTA",IF(OR(Y3164&gt;Premissas!$B$11,Y3164&lt;Premissas!$B$12),"VERIFICAR - UNIDADE/EMBALAGEM",IF(Y3164&gt;Premissas!$B$6,"NÃO COMPRAR - REAJUSTE &gt;5%","COMPRAR")))</f>
        <v>SEM OFERTA</v>
      </c>
      <c r="AB3164" s="18" t="str">
        <f aca="false">IF(W3164="DIMEC",S3164,IF(W3164="MEDCENTRO",U3164,""))</f>
        <v/>
      </c>
      <c r="AC3164" s="18" t="n">
        <f aca="false">IF(AA3164&lt;&gt;"COMPRAR",0,IF(AB3164="",I3164,MIN(I3164,AB3164)))</f>
        <v>0</v>
      </c>
      <c r="AD3164" s="19" t="n">
        <f aca="false">IF(AC3164&gt;0,AC3164*V3164,0)</f>
        <v>0</v>
      </c>
      <c r="AE3164" s="19" t="n">
        <f aca="false">IF(AC3164&gt;0,(M3164-V3164)*AC3164,0)</f>
        <v>0</v>
      </c>
      <c r="AF3164" s="16" t="str">
        <f aca="false">IF(AA3164&lt;&gt;"COMPRAR","",IF(AB3164="",IF(X3164="","",IF(X3164-V3164&lt;0.01,"EMPATE TÉCNICO","")),IF(AB3164&lt;I3164,"ESTOQUE INSUFICIENTE",IF(X3164="","",IF(X3164-V3164&lt;0.01,"EMPATE TÉCNICO","")))))</f>
        <v/>
      </c>
      <c r="AG3164" s="16" t="s">
        <v>2034</v>
      </c>
      <c r="AH3164" s="16" t="s">
        <v>1667</v>
      </c>
    </row>
    <row r="3165" customFormat="false" ht="15" hidden="false" customHeight="false" outlineLevel="0" collapsed="false">
      <c r="A3165" s="16" t="s">
        <v>9823</v>
      </c>
      <c r="B3165" s="17" t="s">
        <v>9824</v>
      </c>
      <c r="C3165" s="16" t="s">
        <v>9825</v>
      </c>
      <c r="D3165" s="16" t="s">
        <v>9807</v>
      </c>
      <c r="E3165" s="18" t="n">
        <v>1</v>
      </c>
      <c r="F3165" s="16" t="s">
        <v>43</v>
      </c>
      <c r="G3165" s="18" t="n">
        <v>0</v>
      </c>
      <c r="H3165" s="16" t="n">
        <v>0.5</v>
      </c>
      <c r="I3165" s="18" t="n">
        <v>2</v>
      </c>
      <c r="J3165" s="19" t="n">
        <v>8.37</v>
      </c>
      <c r="K3165" s="19" t="n">
        <v>8.37</v>
      </c>
      <c r="L3165" s="19" t="n">
        <v>8.37</v>
      </c>
      <c r="M3165" s="19" t="n">
        <f aca="false">IF(J3165&gt;0,J3165,K3165)*E3165</f>
        <v>8.37</v>
      </c>
      <c r="N3165" s="20"/>
      <c r="O3165" s="21" t="str">
        <f aca="false">IF(R3165="","",ROUND(R3165*(1-Premissas!$B$4),4))</f>
        <v/>
      </c>
      <c r="P3165" s="22"/>
      <c r="Q3165" s="22"/>
      <c r="R3165" s="23"/>
      <c r="S3165" s="24"/>
      <c r="T3165" s="24"/>
      <c r="U3165" s="25"/>
      <c r="V3165" s="19" t="str">
        <f aca="false">IF(COUNT(N3165:Q3165)=0,"",MIN(N3165:Q3165))</f>
        <v/>
      </c>
      <c r="W3165" s="16" t="str">
        <f aca="false">IF(V3165="","",INDEX($N$4:$Q$4,MATCH(V3165,N3165:Q3165,0)))</f>
        <v/>
      </c>
      <c r="X3165" s="19" t="str">
        <f aca="false">IF(COUNT(N3165:Q3165)&lt;2,"",SMALL(N3165:Q3165,2))</f>
        <v/>
      </c>
      <c r="Y3165" s="26" t="str">
        <f aca="false">IF(OR(V3165="",M3165=0),"",V3165/M3165-1)</f>
        <v/>
      </c>
      <c r="Z3165" s="26" t="str">
        <f aca="false">IF(OR(V3165="",L3165=""),"",V3165/(L3165*E3165)-1)</f>
        <v/>
      </c>
      <c r="AA3165" s="16" t="str">
        <f aca="false">IF(V3165="","SEM OFERTA",IF(OR(Y3165&gt;Premissas!$B$11,Y3165&lt;Premissas!$B$12),"VERIFICAR - UNIDADE/EMBALAGEM",IF(Y3165&gt;Premissas!$B$6,"NÃO COMPRAR - REAJUSTE &gt;5%","COMPRAR")))</f>
        <v>SEM OFERTA</v>
      </c>
      <c r="AB3165" s="18" t="str">
        <f aca="false">IF(W3165="DIMEC",S3165,IF(W3165="MEDCENTRO",U3165,""))</f>
        <v/>
      </c>
      <c r="AC3165" s="18" t="n">
        <f aca="false">IF(AA3165&lt;&gt;"COMPRAR",0,IF(AB3165="",I3165,MIN(I3165,AB3165)))</f>
        <v>0</v>
      </c>
      <c r="AD3165" s="19" t="n">
        <f aca="false">IF(AC3165&gt;0,AC3165*V3165,0)</f>
        <v>0</v>
      </c>
      <c r="AE3165" s="19" t="n">
        <f aca="false">IF(AC3165&gt;0,(M3165-V3165)*AC3165,0)</f>
        <v>0</v>
      </c>
      <c r="AF3165" s="16" t="str">
        <f aca="false">IF(AA3165&lt;&gt;"COMPRAR","",IF(AB3165="",IF(X3165="","",IF(X3165-V3165&lt;0.01,"EMPATE TÉCNICO","")),IF(AB3165&lt;I3165,"ESTOQUE INSUFICIENTE",IF(X3165="","",IF(X3165-V3165&lt;0.01,"EMPATE TÉCNICO","")))))</f>
        <v/>
      </c>
      <c r="AG3165" s="16" t="s">
        <v>2034</v>
      </c>
      <c r="AH3165" s="16" t="s">
        <v>1667</v>
      </c>
    </row>
    <row r="3166" customFormat="false" ht="15" hidden="false" customHeight="false" outlineLevel="0" collapsed="false">
      <c r="A3166" s="16" t="s">
        <v>9826</v>
      </c>
      <c r="B3166" s="17" t="s">
        <v>9827</v>
      </c>
      <c r="C3166" s="16" t="s">
        <v>9828</v>
      </c>
      <c r="D3166" s="16" t="s">
        <v>9807</v>
      </c>
      <c r="E3166" s="18" t="n">
        <v>1</v>
      </c>
      <c r="F3166" s="16" t="s">
        <v>43</v>
      </c>
      <c r="G3166" s="18" t="n">
        <v>3</v>
      </c>
      <c r="H3166" s="16" t="n">
        <v>1.6</v>
      </c>
      <c r="I3166" s="18" t="n">
        <v>2</v>
      </c>
      <c r="J3166" s="19" t="n">
        <v>4.9</v>
      </c>
      <c r="K3166" s="19" t="n">
        <v>4.9</v>
      </c>
      <c r="L3166" s="19" t="n">
        <v>4.9</v>
      </c>
      <c r="M3166" s="19" t="n">
        <f aca="false">IF(J3166&gt;0,J3166,K3166)*E3166</f>
        <v>4.9</v>
      </c>
      <c r="N3166" s="20"/>
      <c r="O3166" s="21" t="str">
        <f aca="false">IF(R3166="","",ROUND(R3166*(1-Premissas!$B$4),4))</f>
        <v/>
      </c>
      <c r="P3166" s="22"/>
      <c r="Q3166" s="22"/>
      <c r="R3166" s="23"/>
      <c r="S3166" s="24"/>
      <c r="T3166" s="24"/>
      <c r="U3166" s="25"/>
      <c r="V3166" s="19" t="str">
        <f aca="false">IF(COUNT(N3166:Q3166)=0,"",MIN(N3166:Q3166))</f>
        <v/>
      </c>
      <c r="W3166" s="16" t="str">
        <f aca="false">IF(V3166="","",INDEX($N$4:$Q$4,MATCH(V3166,N3166:Q3166,0)))</f>
        <v/>
      </c>
      <c r="X3166" s="19" t="str">
        <f aca="false">IF(COUNT(N3166:Q3166)&lt;2,"",SMALL(N3166:Q3166,2))</f>
        <v/>
      </c>
      <c r="Y3166" s="26" t="str">
        <f aca="false">IF(OR(V3166="",M3166=0),"",V3166/M3166-1)</f>
        <v/>
      </c>
      <c r="Z3166" s="26" t="str">
        <f aca="false">IF(OR(V3166="",L3166=""),"",V3166/(L3166*E3166)-1)</f>
        <v/>
      </c>
      <c r="AA3166" s="16" t="str">
        <f aca="false">IF(V3166="","SEM OFERTA",IF(OR(Y3166&gt;Premissas!$B$11,Y3166&lt;Premissas!$B$12),"VERIFICAR - UNIDADE/EMBALAGEM",IF(Y3166&gt;Premissas!$B$6,"NÃO COMPRAR - REAJUSTE &gt;5%","COMPRAR")))</f>
        <v>SEM OFERTA</v>
      </c>
      <c r="AB3166" s="18" t="str">
        <f aca="false">IF(W3166="DIMEC",S3166,IF(W3166="MEDCENTRO",U3166,""))</f>
        <v/>
      </c>
      <c r="AC3166" s="18" t="n">
        <f aca="false">IF(AA3166&lt;&gt;"COMPRAR",0,IF(AB3166="",I3166,MIN(I3166,AB3166)))</f>
        <v>0</v>
      </c>
      <c r="AD3166" s="19" t="n">
        <f aca="false">IF(AC3166&gt;0,AC3166*V3166,0)</f>
        <v>0</v>
      </c>
      <c r="AE3166" s="19" t="n">
        <f aca="false">IF(AC3166&gt;0,(M3166-V3166)*AC3166,0)</f>
        <v>0</v>
      </c>
      <c r="AF3166" s="16" t="str">
        <f aca="false">IF(AA3166&lt;&gt;"COMPRAR","",IF(AB3166="",IF(X3166="","",IF(X3166-V3166&lt;0.01,"EMPATE TÉCNICO","")),IF(AB3166&lt;I3166,"ESTOQUE INSUFICIENTE",IF(X3166="","",IF(X3166-V3166&lt;0.01,"EMPATE TÉCNICO","")))))</f>
        <v/>
      </c>
      <c r="AG3166" s="16" t="s">
        <v>2034</v>
      </c>
      <c r="AH3166" s="16" t="s">
        <v>1667</v>
      </c>
    </row>
    <row r="3167" customFormat="false" ht="15" hidden="false" customHeight="false" outlineLevel="0" collapsed="false">
      <c r="A3167" s="16" t="s">
        <v>9829</v>
      </c>
      <c r="B3167" s="17" t="s">
        <v>9830</v>
      </c>
      <c r="C3167" s="16" t="s">
        <v>9831</v>
      </c>
      <c r="D3167" s="16" t="s">
        <v>9807</v>
      </c>
      <c r="E3167" s="18" t="n">
        <v>1</v>
      </c>
      <c r="F3167" s="16" t="s">
        <v>42</v>
      </c>
      <c r="G3167" s="18" t="n">
        <v>1</v>
      </c>
      <c r="H3167" s="16" t="n">
        <v>1.9</v>
      </c>
      <c r="I3167" s="18" t="n">
        <v>4</v>
      </c>
      <c r="J3167" s="19" t="n">
        <v>6.62</v>
      </c>
      <c r="K3167" s="19" t="n">
        <v>6.62</v>
      </c>
      <c r="L3167" s="19" t="n">
        <v>6.62</v>
      </c>
      <c r="M3167" s="19" t="n">
        <f aca="false">IF(J3167&gt;0,J3167,K3167)*E3167</f>
        <v>6.62</v>
      </c>
      <c r="N3167" s="20"/>
      <c r="O3167" s="21" t="str">
        <f aca="false">IF(R3167="","",ROUND(R3167*(1-Premissas!$B$4),4))</f>
        <v/>
      </c>
      <c r="P3167" s="22"/>
      <c r="Q3167" s="22"/>
      <c r="R3167" s="23"/>
      <c r="S3167" s="24"/>
      <c r="T3167" s="24"/>
      <c r="U3167" s="25"/>
      <c r="V3167" s="19" t="str">
        <f aca="false">IF(COUNT(N3167:Q3167)=0,"",MIN(N3167:Q3167))</f>
        <v/>
      </c>
      <c r="W3167" s="16" t="str">
        <f aca="false">IF(V3167="","",INDEX($N$4:$Q$4,MATCH(V3167,N3167:Q3167,0)))</f>
        <v/>
      </c>
      <c r="X3167" s="19" t="str">
        <f aca="false">IF(COUNT(N3167:Q3167)&lt;2,"",SMALL(N3167:Q3167,2))</f>
        <v/>
      </c>
      <c r="Y3167" s="26" t="str">
        <f aca="false">IF(OR(V3167="",M3167=0),"",V3167/M3167-1)</f>
        <v/>
      </c>
      <c r="Z3167" s="26" t="str">
        <f aca="false">IF(OR(V3167="",L3167=""),"",V3167/(L3167*E3167)-1)</f>
        <v/>
      </c>
      <c r="AA3167" s="16" t="str">
        <f aca="false">IF(V3167="","SEM OFERTA",IF(OR(Y3167&gt;Premissas!$B$11,Y3167&lt;Premissas!$B$12),"VERIFICAR - UNIDADE/EMBALAGEM",IF(Y3167&gt;Premissas!$B$6,"NÃO COMPRAR - REAJUSTE &gt;5%","COMPRAR")))</f>
        <v>SEM OFERTA</v>
      </c>
      <c r="AB3167" s="18" t="str">
        <f aca="false">IF(W3167="DIMEC",S3167,IF(W3167="MEDCENTRO",U3167,""))</f>
        <v/>
      </c>
      <c r="AC3167" s="18" t="n">
        <f aca="false">IF(AA3167&lt;&gt;"COMPRAR",0,IF(AB3167="",I3167,MIN(I3167,AB3167)))</f>
        <v>0</v>
      </c>
      <c r="AD3167" s="19" t="n">
        <f aca="false">IF(AC3167&gt;0,AC3167*V3167,0)</f>
        <v>0</v>
      </c>
      <c r="AE3167" s="19" t="n">
        <f aca="false">IF(AC3167&gt;0,(M3167-V3167)*AC3167,0)</f>
        <v>0</v>
      </c>
      <c r="AF3167" s="16" t="str">
        <f aca="false">IF(AA3167&lt;&gt;"COMPRAR","",IF(AB3167="",IF(X3167="","",IF(X3167-V3167&lt;0.01,"EMPATE TÉCNICO","")),IF(AB3167&lt;I3167,"ESTOQUE INSUFICIENTE",IF(X3167="","",IF(X3167-V3167&lt;0.01,"EMPATE TÉCNICO","")))))</f>
        <v/>
      </c>
      <c r="AG3167" s="16" t="s">
        <v>2034</v>
      </c>
      <c r="AH3167" s="16" t="s">
        <v>1667</v>
      </c>
    </row>
    <row r="3168" customFormat="false" ht="15" hidden="false" customHeight="false" outlineLevel="0" collapsed="false">
      <c r="A3168" s="16" t="s">
        <v>9832</v>
      </c>
      <c r="B3168" s="17" t="s">
        <v>9833</v>
      </c>
      <c r="C3168" s="16" t="s">
        <v>9834</v>
      </c>
      <c r="D3168" s="16" t="s">
        <v>9807</v>
      </c>
      <c r="E3168" s="18" t="n">
        <v>1</v>
      </c>
      <c r="F3168" s="16" t="s">
        <v>43</v>
      </c>
      <c r="G3168" s="18" t="n">
        <v>3</v>
      </c>
      <c r="H3168" s="16" t="n">
        <v>2.6</v>
      </c>
      <c r="I3168" s="18" t="n">
        <v>4</v>
      </c>
      <c r="J3168" s="19" t="n">
        <v>5.58</v>
      </c>
      <c r="K3168" s="19" t="n">
        <v>5.58</v>
      </c>
      <c r="L3168" s="19" t="n">
        <v>5.58</v>
      </c>
      <c r="M3168" s="19" t="n">
        <f aca="false">IF(J3168&gt;0,J3168,K3168)*E3168</f>
        <v>5.58</v>
      </c>
      <c r="N3168" s="20"/>
      <c r="O3168" s="21" t="str">
        <f aca="false">IF(R3168="","",ROUND(R3168*(1-Premissas!$B$4),4))</f>
        <v/>
      </c>
      <c r="P3168" s="22"/>
      <c r="Q3168" s="22"/>
      <c r="R3168" s="23"/>
      <c r="S3168" s="24"/>
      <c r="T3168" s="24"/>
      <c r="U3168" s="25"/>
      <c r="V3168" s="19" t="str">
        <f aca="false">IF(COUNT(N3168:Q3168)=0,"",MIN(N3168:Q3168))</f>
        <v/>
      </c>
      <c r="W3168" s="16" t="str">
        <f aca="false">IF(V3168="","",INDEX($N$4:$Q$4,MATCH(V3168,N3168:Q3168,0)))</f>
        <v/>
      </c>
      <c r="X3168" s="19" t="str">
        <f aca="false">IF(COUNT(N3168:Q3168)&lt;2,"",SMALL(N3168:Q3168,2))</f>
        <v/>
      </c>
      <c r="Y3168" s="26" t="str">
        <f aca="false">IF(OR(V3168="",M3168=0),"",V3168/M3168-1)</f>
        <v/>
      </c>
      <c r="Z3168" s="26" t="str">
        <f aca="false">IF(OR(V3168="",L3168=""),"",V3168/(L3168*E3168)-1)</f>
        <v/>
      </c>
      <c r="AA3168" s="16" t="str">
        <f aca="false">IF(V3168="","SEM OFERTA",IF(OR(Y3168&gt;Premissas!$B$11,Y3168&lt;Premissas!$B$12),"VERIFICAR - UNIDADE/EMBALAGEM",IF(Y3168&gt;Premissas!$B$6,"NÃO COMPRAR - REAJUSTE &gt;5%","COMPRAR")))</f>
        <v>SEM OFERTA</v>
      </c>
      <c r="AB3168" s="18" t="str">
        <f aca="false">IF(W3168="DIMEC",S3168,IF(W3168="MEDCENTRO",U3168,""))</f>
        <v/>
      </c>
      <c r="AC3168" s="18" t="n">
        <f aca="false">IF(AA3168&lt;&gt;"COMPRAR",0,IF(AB3168="",I3168,MIN(I3168,AB3168)))</f>
        <v>0</v>
      </c>
      <c r="AD3168" s="19" t="n">
        <f aca="false">IF(AC3168&gt;0,AC3168*V3168,0)</f>
        <v>0</v>
      </c>
      <c r="AE3168" s="19" t="n">
        <f aca="false">IF(AC3168&gt;0,(M3168-V3168)*AC3168,0)</f>
        <v>0</v>
      </c>
      <c r="AF3168" s="16" t="str">
        <f aca="false">IF(AA3168&lt;&gt;"COMPRAR","",IF(AB3168="",IF(X3168="","",IF(X3168-V3168&lt;0.01,"EMPATE TÉCNICO","")),IF(AB3168&lt;I3168,"ESTOQUE INSUFICIENTE",IF(X3168="","",IF(X3168-V3168&lt;0.01,"EMPATE TÉCNICO","")))))</f>
        <v/>
      </c>
      <c r="AG3168" s="16" t="s">
        <v>2034</v>
      </c>
      <c r="AH3168" s="16" t="s">
        <v>1667</v>
      </c>
    </row>
    <row r="3169" customFormat="false" ht="15" hidden="false" customHeight="false" outlineLevel="0" collapsed="false">
      <c r="A3169" s="16" t="s">
        <v>9835</v>
      </c>
      <c r="B3169" s="17" t="s">
        <v>9836</v>
      </c>
      <c r="C3169" s="16" t="s">
        <v>9837</v>
      </c>
      <c r="D3169" s="16" t="s">
        <v>9807</v>
      </c>
      <c r="E3169" s="18" t="n">
        <v>1</v>
      </c>
      <c r="F3169" s="16" t="s">
        <v>43</v>
      </c>
      <c r="G3169" s="18" t="n">
        <v>0</v>
      </c>
      <c r="H3169" s="16" t="n">
        <v>1</v>
      </c>
      <c r="I3169" s="18" t="n">
        <v>3</v>
      </c>
      <c r="J3169" s="19" t="n">
        <v>6.93</v>
      </c>
      <c r="K3169" s="19" t="n">
        <v>6.93</v>
      </c>
      <c r="L3169" s="19" t="n">
        <v>6.93</v>
      </c>
      <c r="M3169" s="19" t="n">
        <f aca="false">IF(J3169&gt;0,J3169,K3169)*E3169</f>
        <v>6.93</v>
      </c>
      <c r="N3169" s="20"/>
      <c r="O3169" s="21" t="str">
        <f aca="false">IF(R3169="","",ROUND(R3169*(1-Premissas!$B$4),4))</f>
        <v/>
      </c>
      <c r="P3169" s="22"/>
      <c r="Q3169" s="22"/>
      <c r="R3169" s="23"/>
      <c r="S3169" s="24"/>
      <c r="T3169" s="24"/>
      <c r="U3169" s="25"/>
      <c r="V3169" s="19" t="str">
        <f aca="false">IF(COUNT(N3169:Q3169)=0,"",MIN(N3169:Q3169))</f>
        <v/>
      </c>
      <c r="W3169" s="16" t="str">
        <f aca="false">IF(V3169="","",INDEX($N$4:$Q$4,MATCH(V3169,N3169:Q3169,0)))</f>
        <v/>
      </c>
      <c r="X3169" s="19" t="str">
        <f aca="false">IF(COUNT(N3169:Q3169)&lt;2,"",SMALL(N3169:Q3169,2))</f>
        <v/>
      </c>
      <c r="Y3169" s="26" t="str">
        <f aca="false">IF(OR(V3169="",M3169=0),"",V3169/M3169-1)</f>
        <v/>
      </c>
      <c r="Z3169" s="26" t="str">
        <f aca="false">IF(OR(V3169="",L3169=""),"",V3169/(L3169*E3169)-1)</f>
        <v/>
      </c>
      <c r="AA3169" s="16" t="str">
        <f aca="false">IF(V3169="","SEM OFERTA",IF(OR(Y3169&gt;Premissas!$B$11,Y3169&lt;Premissas!$B$12),"VERIFICAR - UNIDADE/EMBALAGEM",IF(Y3169&gt;Premissas!$B$6,"NÃO COMPRAR - REAJUSTE &gt;5%","COMPRAR")))</f>
        <v>SEM OFERTA</v>
      </c>
      <c r="AB3169" s="18" t="str">
        <f aca="false">IF(W3169="DIMEC",S3169,IF(W3169="MEDCENTRO",U3169,""))</f>
        <v/>
      </c>
      <c r="AC3169" s="18" t="n">
        <f aca="false">IF(AA3169&lt;&gt;"COMPRAR",0,IF(AB3169="",I3169,MIN(I3169,AB3169)))</f>
        <v>0</v>
      </c>
      <c r="AD3169" s="19" t="n">
        <f aca="false">IF(AC3169&gt;0,AC3169*V3169,0)</f>
        <v>0</v>
      </c>
      <c r="AE3169" s="19" t="n">
        <f aca="false">IF(AC3169&gt;0,(M3169-V3169)*AC3169,0)</f>
        <v>0</v>
      </c>
      <c r="AF3169" s="16" t="str">
        <f aca="false">IF(AA3169&lt;&gt;"COMPRAR","",IF(AB3169="",IF(X3169="","",IF(X3169-V3169&lt;0.01,"EMPATE TÉCNICO","")),IF(AB3169&lt;I3169,"ESTOQUE INSUFICIENTE",IF(X3169="","",IF(X3169-V3169&lt;0.01,"EMPATE TÉCNICO","")))))</f>
        <v/>
      </c>
      <c r="AG3169" s="16" t="s">
        <v>2034</v>
      </c>
      <c r="AH3169" s="16" t="s">
        <v>1667</v>
      </c>
    </row>
    <row r="3170" customFormat="false" ht="15" hidden="false" customHeight="false" outlineLevel="0" collapsed="false">
      <c r="A3170" s="16" t="s">
        <v>9838</v>
      </c>
      <c r="B3170" s="17" t="s">
        <v>9839</v>
      </c>
      <c r="C3170" s="16" t="s">
        <v>9840</v>
      </c>
      <c r="D3170" s="16" t="s">
        <v>641</v>
      </c>
      <c r="E3170" s="18" t="n">
        <v>1</v>
      </c>
      <c r="F3170" s="16" t="s">
        <v>43</v>
      </c>
      <c r="G3170" s="18" t="n">
        <v>0</v>
      </c>
      <c r="H3170" s="16" t="n">
        <v>0.2</v>
      </c>
      <c r="I3170" s="18" t="n">
        <v>1</v>
      </c>
      <c r="J3170" s="19" t="n">
        <v>0</v>
      </c>
      <c r="K3170" s="19" t="n">
        <v>32.39</v>
      </c>
      <c r="L3170" s="19"/>
      <c r="M3170" s="19" t="n">
        <f aca="false">IF(J3170&gt;0,J3170,K3170)*E3170</f>
        <v>32.39</v>
      </c>
      <c r="N3170" s="20"/>
      <c r="O3170" s="21" t="str">
        <f aca="false">IF(R3170="","",ROUND(R3170*(1-Premissas!$B$4),4))</f>
        <v/>
      </c>
      <c r="P3170" s="22"/>
      <c r="Q3170" s="22"/>
      <c r="R3170" s="23"/>
      <c r="S3170" s="24"/>
      <c r="T3170" s="24"/>
      <c r="U3170" s="25"/>
      <c r="V3170" s="19" t="str">
        <f aca="false">IF(COUNT(N3170:Q3170)=0,"",MIN(N3170:Q3170))</f>
        <v/>
      </c>
      <c r="W3170" s="16" t="str">
        <f aca="false">IF(V3170="","",INDEX($N$4:$Q$4,MATCH(V3170,N3170:Q3170,0)))</f>
        <v/>
      </c>
      <c r="X3170" s="19" t="str">
        <f aca="false">IF(COUNT(N3170:Q3170)&lt;2,"",SMALL(N3170:Q3170,2))</f>
        <v/>
      </c>
      <c r="Y3170" s="26" t="str">
        <f aca="false">IF(OR(V3170="",M3170=0),"",V3170/M3170-1)</f>
        <v/>
      </c>
      <c r="Z3170" s="26" t="str">
        <f aca="false">IF(OR(V3170="",L3170=""),"",V3170/(L3170*E3170)-1)</f>
        <v/>
      </c>
      <c r="AA3170" s="16" t="str">
        <f aca="false">IF(V3170="","SEM OFERTA",IF(OR(Y3170&gt;Premissas!$B$11,Y3170&lt;Premissas!$B$12),"VERIFICAR - UNIDADE/EMBALAGEM",IF(Y3170&gt;Premissas!$B$6,"NÃO COMPRAR - REAJUSTE &gt;5%","COMPRAR")))</f>
        <v>SEM OFERTA</v>
      </c>
      <c r="AB3170" s="18" t="str">
        <f aca="false">IF(W3170="DIMEC",S3170,IF(W3170="MEDCENTRO",U3170,""))</f>
        <v/>
      </c>
      <c r="AC3170" s="18" t="n">
        <f aca="false">IF(AA3170&lt;&gt;"COMPRAR",0,IF(AB3170="",I3170,MIN(I3170,AB3170)))</f>
        <v>0</v>
      </c>
      <c r="AD3170" s="19" t="n">
        <f aca="false">IF(AC3170&gt;0,AC3170*V3170,0)</f>
        <v>0</v>
      </c>
      <c r="AE3170" s="19" t="n">
        <f aca="false">IF(AC3170&gt;0,(M3170-V3170)*AC3170,0)</f>
        <v>0</v>
      </c>
      <c r="AF3170" s="16" t="str">
        <f aca="false">IF(AA3170&lt;&gt;"COMPRAR","",IF(AB3170="",IF(X3170="","",IF(X3170-V3170&lt;0.01,"EMPATE TÉCNICO","")),IF(AB3170&lt;I3170,"ESTOQUE INSUFICIENTE",IF(X3170="","",IF(X3170-V3170&lt;0.01,"EMPATE TÉCNICO","")))))</f>
        <v/>
      </c>
      <c r="AG3170" s="16"/>
      <c r="AH3170" s="16" t="s">
        <v>1667</v>
      </c>
    </row>
    <row r="3171" customFormat="false" ht="15" hidden="false" customHeight="false" outlineLevel="0" collapsed="false">
      <c r="A3171" s="16" t="s">
        <v>9841</v>
      </c>
      <c r="B3171" s="17" t="s">
        <v>9842</v>
      </c>
      <c r="C3171" s="16" t="s">
        <v>9843</v>
      </c>
      <c r="D3171" s="16" t="s">
        <v>7146</v>
      </c>
      <c r="E3171" s="18" t="n">
        <v>1</v>
      </c>
      <c r="F3171" s="16" t="s">
        <v>43</v>
      </c>
      <c r="G3171" s="18" t="n">
        <v>1</v>
      </c>
      <c r="H3171" s="16" t="n">
        <v>1.8</v>
      </c>
      <c r="I3171" s="18" t="n">
        <v>4</v>
      </c>
      <c r="J3171" s="19" t="n">
        <v>2.98</v>
      </c>
      <c r="K3171" s="19" t="n">
        <v>2.98</v>
      </c>
      <c r="L3171" s="19" t="n">
        <v>2.98</v>
      </c>
      <c r="M3171" s="19" t="n">
        <f aca="false">IF(J3171&gt;0,J3171,K3171)*E3171</f>
        <v>2.98</v>
      </c>
      <c r="N3171" s="20"/>
      <c r="O3171" s="21" t="str">
        <f aca="false">IF(R3171="","",ROUND(R3171*(1-Premissas!$B$4),4))</f>
        <v/>
      </c>
      <c r="P3171" s="22"/>
      <c r="Q3171" s="22"/>
      <c r="R3171" s="23"/>
      <c r="S3171" s="24"/>
      <c r="T3171" s="24"/>
      <c r="U3171" s="25"/>
      <c r="V3171" s="19" t="str">
        <f aca="false">IF(COUNT(N3171:Q3171)=0,"",MIN(N3171:Q3171))</f>
        <v/>
      </c>
      <c r="W3171" s="16" t="str">
        <f aca="false">IF(V3171="","",INDEX($N$4:$Q$4,MATCH(V3171,N3171:Q3171,0)))</f>
        <v/>
      </c>
      <c r="X3171" s="19" t="str">
        <f aca="false">IF(COUNT(N3171:Q3171)&lt;2,"",SMALL(N3171:Q3171,2))</f>
        <v/>
      </c>
      <c r="Y3171" s="26" t="str">
        <f aca="false">IF(OR(V3171="",M3171=0),"",V3171/M3171-1)</f>
        <v/>
      </c>
      <c r="Z3171" s="26" t="str">
        <f aca="false">IF(OR(V3171="",L3171=""),"",V3171/(L3171*E3171)-1)</f>
        <v/>
      </c>
      <c r="AA3171" s="16" t="str">
        <f aca="false">IF(V3171="","SEM OFERTA",IF(OR(Y3171&gt;Premissas!$B$11,Y3171&lt;Premissas!$B$12),"VERIFICAR - UNIDADE/EMBALAGEM",IF(Y3171&gt;Premissas!$B$6,"NÃO COMPRAR - REAJUSTE &gt;5%","COMPRAR")))</f>
        <v>SEM OFERTA</v>
      </c>
      <c r="AB3171" s="18" t="str">
        <f aca="false">IF(W3171="DIMEC",S3171,IF(W3171="MEDCENTRO",U3171,""))</f>
        <v/>
      </c>
      <c r="AC3171" s="18" t="n">
        <f aca="false">IF(AA3171&lt;&gt;"COMPRAR",0,IF(AB3171="",I3171,MIN(I3171,AB3171)))</f>
        <v>0</v>
      </c>
      <c r="AD3171" s="19" t="n">
        <f aca="false">IF(AC3171&gt;0,AC3171*V3171,0)</f>
        <v>0</v>
      </c>
      <c r="AE3171" s="19" t="n">
        <f aca="false">IF(AC3171&gt;0,(M3171-V3171)*AC3171,0)</f>
        <v>0</v>
      </c>
      <c r="AF3171" s="16" t="str">
        <f aca="false">IF(AA3171&lt;&gt;"COMPRAR","",IF(AB3171="",IF(X3171="","",IF(X3171-V3171&lt;0.01,"EMPATE TÉCNICO","")),IF(AB3171&lt;I3171,"ESTOQUE INSUFICIENTE",IF(X3171="","",IF(X3171-V3171&lt;0.01,"EMPATE TÉCNICO","")))))</f>
        <v/>
      </c>
      <c r="AG3171" s="16" t="s">
        <v>87</v>
      </c>
      <c r="AH3171" s="16" t="s">
        <v>1667</v>
      </c>
    </row>
    <row r="3172" customFormat="false" ht="15" hidden="false" customHeight="false" outlineLevel="0" collapsed="false">
      <c r="A3172" s="16" t="s">
        <v>9844</v>
      </c>
      <c r="B3172" s="17" t="s">
        <v>9845</v>
      </c>
      <c r="C3172" s="16" t="s">
        <v>9846</v>
      </c>
      <c r="D3172" s="16" t="s">
        <v>7146</v>
      </c>
      <c r="E3172" s="18" t="n">
        <v>1</v>
      </c>
      <c r="F3172" s="16" t="s">
        <v>43</v>
      </c>
      <c r="G3172" s="18" t="n">
        <v>2</v>
      </c>
      <c r="H3172" s="16" t="n">
        <v>1.7</v>
      </c>
      <c r="I3172" s="18" t="n">
        <v>3</v>
      </c>
      <c r="J3172" s="19" t="n">
        <v>2.98</v>
      </c>
      <c r="K3172" s="19" t="n">
        <v>2.98</v>
      </c>
      <c r="L3172" s="19" t="n">
        <v>2.98</v>
      </c>
      <c r="M3172" s="19" t="n">
        <f aca="false">IF(J3172&gt;0,J3172,K3172)*E3172</f>
        <v>2.98</v>
      </c>
      <c r="N3172" s="20"/>
      <c r="O3172" s="21" t="str">
        <f aca="false">IF(R3172="","",ROUND(R3172*(1-Premissas!$B$4),4))</f>
        <v/>
      </c>
      <c r="P3172" s="22"/>
      <c r="Q3172" s="22"/>
      <c r="R3172" s="23"/>
      <c r="S3172" s="24"/>
      <c r="T3172" s="24"/>
      <c r="U3172" s="25"/>
      <c r="V3172" s="19" t="str">
        <f aca="false">IF(COUNT(N3172:Q3172)=0,"",MIN(N3172:Q3172))</f>
        <v/>
      </c>
      <c r="W3172" s="16" t="str">
        <f aca="false">IF(V3172="","",INDEX($N$4:$Q$4,MATCH(V3172,N3172:Q3172,0)))</f>
        <v/>
      </c>
      <c r="X3172" s="19" t="str">
        <f aca="false">IF(COUNT(N3172:Q3172)&lt;2,"",SMALL(N3172:Q3172,2))</f>
        <v/>
      </c>
      <c r="Y3172" s="26" t="str">
        <f aca="false">IF(OR(V3172="",M3172=0),"",V3172/M3172-1)</f>
        <v/>
      </c>
      <c r="Z3172" s="26" t="str">
        <f aca="false">IF(OR(V3172="",L3172=""),"",V3172/(L3172*E3172)-1)</f>
        <v/>
      </c>
      <c r="AA3172" s="16" t="str">
        <f aca="false">IF(V3172="","SEM OFERTA",IF(OR(Y3172&gt;Premissas!$B$11,Y3172&lt;Premissas!$B$12),"VERIFICAR - UNIDADE/EMBALAGEM",IF(Y3172&gt;Premissas!$B$6,"NÃO COMPRAR - REAJUSTE &gt;5%","COMPRAR")))</f>
        <v>SEM OFERTA</v>
      </c>
      <c r="AB3172" s="18" t="str">
        <f aca="false">IF(W3172="DIMEC",S3172,IF(W3172="MEDCENTRO",U3172,""))</f>
        <v/>
      </c>
      <c r="AC3172" s="18" t="n">
        <f aca="false">IF(AA3172&lt;&gt;"COMPRAR",0,IF(AB3172="",I3172,MIN(I3172,AB3172)))</f>
        <v>0</v>
      </c>
      <c r="AD3172" s="19" t="n">
        <f aca="false">IF(AC3172&gt;0,AC3172*V3172,0)</f>
        <v>0</v>
      </c>
      <c r="AE3172" s="19" t="n">
        <f aca="false">IF(AC3172&gt;0,(M3172-V3172)*AC3172,0)</f>
        <v>0</v>
      </c>
      <c r="AF3172" s="16" t="str">
        <f aca="false">IF(AA3172&lt;&gt;"COMPRAR","",IF(AB3172="",IF(X3172="","",IF(X3172-V3172&lt;0.01,"EMPATE TÉCNICO","")),IF(AB3172&lt;I3172,"ESTOQUE INSUFICIENTE",IF(X3172="","",IF(X3172-V3172&lt;0.01,"EMPATE TÉCNICO","")))))</f>
        <v/>
      </c>
      <c r="AG3172" s="16" t="s">
        <v>87</v>
      </c>
      <c r="AH3172" s="16" t="s">
        <v>1667</v>
      </c>
    </row>
    <row r="3173" customFormat="false" ht="15" hidden="false" customHeight="false" outlineLevel="0" collapsed="false">
      <c r="A3173" s="16" t="s">
        <v>9847</v>
      </c>
      <c r="B3173" s="17" t="s">
        <v>9848</v>
      </c>
      <c r="C3173" s="16" t="s">
        <v>9849</v>
      </c>
      <c r="D3173" s="16" t="s">
        <v>7146</v>
      </c>
      <c r="E3173" s="18" t="n">
        <v>1</v>
      </c>
      <c r="F3173" s="16" t="s">
        <v>43</v>
      </c>
      <c r="G3173" s="18" t="n">
        <v>1</v>
      </c>
      <c r="H3173" s="16" t="n">
        <v>0.9</v>
      </c>
      <c r="I3173" s="18" t="n">
        <v>2</v>
      </c>
      <c r="J3173" s="19" t="n">
        <v>6.8</v>
      </c>
      <c r="K3173" s="19" t="n">
        <v>6.8</v>
      </c>
      <c r="L3173" s="19" t="n">
        <v>6.8</v>
      </c>
      <c r="M3173" s="19" t="n">
        <f aca="false">IF(J3173&gt;0,J3173,K3173)*E3173</f>
        <v>6.8</v>
      </c>
      <c r="N3173" s="20"/>
      <c r="O3173" s="21" t="str">
        <f aca="false">IF(R3173="","",ROUND(R3173*(1-Premissas!$B$4),4))</f>
        <v/>
      </c>
      <c r="P3173" s="22"/>
      <c r="Q3173" s="22"/>
      <c r="R3173" s="23"/>
      <c r="S3173" s="24"/>
      <c r="T3173" s="24"/>
      <c r="U3173" s="25"/>
      <c r="V3173" s="19" t="str">
        <f aca="false">IF(COUNT(N3173:Q3173)=0,"",MIN(N3173:Q3173))</f>
        <v/>
      </c>
      <c r="W3173" s="16" t="str">
        <f aca="false">IF(V3173="","",INDEX($N$4:$Q$4,MATCH(V3173,N3173:Q3173,0)))</f>
        <v/>
      </c>
      <c r="X3173" s="19" t="str">
        <f aca="false">IF(COUNT(N3173:Q3173)&lt;2,"",SMALL(N3173:Q3173,2))</f>
        <v/>
      </c>
      <c r="Y3173" s="26" t="str">
        <f aca="false">IF(OR(V3173="",M3173=0),"",V3173/M3173-1)</f>
        <v/>
      </c>
      <c r="Z3173" s="26" t="str">
        <f aca="false">IF(OR(V3173="",L3173=""),"",V3173/(L3173*E3173)-1)</f>
        <v/>
      </c>
      <c r="AA3173" s="16" t="str">
        <f aca="false">IF(V3173="","SEM OFERTA",IF(OR(Y3173&gt;Premissas!$B$11,Y3173&lt;Premissas!$B$12),"VERIFICAR - UNIDADE/EMBALAGEM",IF(Y3173&gt;Premissas!$B$6,"NÃO COMPRAR - REAJUSTE &gt;5%","COMPRAR")))</f>
        <v>SEM OFERTA</v>
      </c>
      <c r="AB3173" s="18" t="str">
        <f aca="false">IF(W3173="DIMEC",S3173,IF(W3173="MEDCENTRO",U3173,""))</f>
        <v/>
      </c>
      <c r="AC3173" s="18" t="n">
        <f aca="false">IF(AA3173&lt;&gt;"COMPRAR",0,IF(AB3173="",I3173,MIN(I3173,AB3173)))</f>
        <v>0</v>
      </c>
      <c r="AD3173" s="19" t="n">
        <f aca="false">IF(AC3173&gt;0,AC3173*V3173,0)</f>
        <v>0</v>
      </c>
      <c r="AE3173" s="19" t="n">
        <f aca="false">IF(AC3173&gt;0,(M3173-V3173)*AC3173,0)</f>
        <v>0</v>
      </c>
      <c r="AF3173" s="16" t="str">
        <f aca="false">IF(AA3173&lt;&gt;"COMPRAR","",IF(AB3173="",IF(X3173="","",IF(X3173-V3173&lt;0.01,"EMPATE TÉCNICO","")),IF(AB3173&lt;I3173,"ESTOQUE INSUFICIENTE",IF(X3173="","",IF(X3173-V3173&lt;0.01,"EMPATE TÉCNICO","")))))</f>
        <v/>
      </c>
      <c r="AG3173" s="16" t="s">
        <v>87</v>
      </c>
      <c r="AH3173" s="16" t="s">
        <v>1667</v>
      </c>
    </row>
    <row r="3174" customFormat="false" ht="15" hidden="false" customHeight="false" outlineLevel="0" collapsed="false">
      <c r="A3174" s="16" t="s">
        <v>9850</v>
      </c>
      <c r="B3174" s="17" t="s">
        <v>9851</v>
      </c>
      <c r="C3174" s="16" t="s">
        <v>9852</v>
      </c>
      <c r="D3174" s="16" t="s">
        <v>9799</v>
      </c>
      <c r="E3174" s="18" t="n">
        <v>1</v>
      </c>
      <c r="F3174" s="16" t="s">
        <v>43</v>
      </c>
      <c r="G3174" s="18" t="n">
        <v>0</v>
      </c>
      <c r="H3174" s="16" t="n">
        <v>0.1</v>
      </c>
      <c r="I3174" s="18" t="n">
        <v>1</v>
      </c>
      <c r="J3174" s="19" t="n">
        <v>21.99</v>
      </c>
      <c r="K3174" s="19" t="n">
        <v>21.99</v>
      </c>
      <c r="L3174" s="19" t="n">
        <v>21.99</v>
      </c>
      <c r="M3174" s="19" t="n">
        <f aca="false">IF(J3174&gt;0,J3174,K3174)*E3174</f>
        <v>21.99</v>
      </c>
      <c r="N3174" s="20"/>
      <c r="O3174" s="21" t="str">
        <f aca="false">IF(R3174="","",ROUND(R3174*(1-Premissas!$B$4),4))</f>
        <v/>
      </c>
      <c r="P3174" s="22"/>
      <c r="Q3174" s="22"/>
      <c r="R3174" s="23"/>
      <c r="S3174" s="24"/>
      <c r="T3174" s="24"/>
      <c r="U3174" s="25"/>
      <c r="V3174" s="19" t="str">
        <f aca="false">IF(COUNT(N3174:Q3174)=0,"",MIN(N3174:Q3174))</f>
        <v/>
      </c>
      <c r="W3174" s="16" t="str">
        <f aca="false">IF(V3174="","",INDEX($N$4:$Q$4,MATCH(V3174,N3174:Q3174,0)))</f>
        <v/>
      </c>
      <c r="X3174" s="19" t="str">
        <f aca="false">IF(COUNT(N3174:Q3174)&lt;2,"",SMALL(N3174:Q3174,2))</f>
        <v/>
      </c>
      <c r="Y3174" s="26" t="str">
        <f aca="false">IF(OR(V3174="",M3174=0),"",V3174/M3174-1)</f>
        <v/>
      </c>
      <c r="Z3174" s="26" t="str">
        <f aca="false">IF(OR(V3174="",L3174=""),"",V3174/(L3174*E3174)-1)</f>
        <v/>
      </c>
      <c r="AA3174" s="16" t="str">
        <f aca="false">IF(V3174="","SEM OFERTA",IF(OR(Y3174&gt;Premissas!$B$11,Y3174&lt;Premissas!$B$12),"VERIFICAR - UNIDADE/EMBALAGEM",IF(Y3174&gt;Premissas!$B$6,"NÃO COMPRAR - REAJUSTE &gt;5%","COMPRAR")))</f>
        <v>SEM OFERTA</v>
      </c>
      <c r="AB3174" s="18" t="str">
        <f aca="false">IF(W3174="DIMEC",S3174,IF(W3174="MEDCENTRO",U3174,""))</f>
        <v/>
      </c>
      <c r="AC3174" s="18" t="n">
        <f aca="false">IF(AA3174&lt;&gt;"COMPRAR",0,IF(AB3174="",I3174,MIN(I3174,AB3174)))</f>
        <v>0</v>
      </c>
      <c r="AD3174" s="19" t="n">
        <f aca="false">IF(AC3174&gt;0,AC3174*V3174,0)</f>
        <v>0</v>
      </c>
      <c r="AE3174" s="19" t="n">
        <f aca="false">IF(AC3174&gt;0,(M3174-V3174)*AC3174,0)</f>
        <v>0</v>
      </c>
      <c r="AF3174" s="16" t="str">
        <f aca="false">IF(AA3174&lt;&gt;"COMPRAR","",IF(AB3174="",IF(X3174="","",IF(X3174-V3174&lt;0.01,"EMPATE TÉCNICO","")),IF(AB3174&lt;I3174,"ESTOQUE INSUFICIENTE",IF(X3174="","",IF(X3174-V3174&lt;0.01,"EMPATE TÉCNICO","")))))</f>
        <v/>
      </c>
      <c r="AG3174" s="16" t="s">
        <v>328</v>
      </c>
      <c r="AH3174" s="16" t="s">
        <v>1667</v>
      </c>
    </row>
    <row r="3175" customFormat="false" ht="15" hidden="false" customHeight="false" outlineLevel="0" collapsed="false">
      <c r="A3175" s="16" t="s">
        <v>9853</v>
      </c>
      <c r="B3175" s="17" t="s">
        <v>9854</v>
      </c>
      <c r="C3175" s="16" t="s">
        <v>9855</v>
      </c>
      <c r="D3175" s="16" t="s">
        <v>3639</v>
      </c>
      <c r="E3175" s="18" t="n">
        <v>12</v>
      </c>
      <c r="F3175" s="16" t="s">
        <v>41</v>
      </c>
      <c r="G3175" s="18" t="n">
        <v>32</v>
      </c>
      <c r="H3175" s="16" t="n">
        <v>73.9</v>
      </c>
      <c r="I3175" s="18" t="n">
        <v>14</v>
      </c>
      <c r="J3175" s="19" t="n">
        <v>5.23416666666667</v>
      </c>
      <c r="K3175" s="19" t="n">
        <v>5.23416666666667</v>
      </c>
      <c r="L3175" s="19" t="n">
        <v>5.2342</v>
      </c>
      <c r="M3175" s="19" t="n">
        <f aca="false">IF(J3175&gt;0,J3175,K3175)*E3175</f>
        <v>62.81</v>
      </c>
      <c r="N3175" s="20"/>
      <c r="O3175" s="21" t="str">
        <f aca="false">IF(R3175="","",ROUND(R3175*(1-Premissas!$B$4),4))</f>
        <v/>
      </c>
      <c r="P3175" s="22"/>
      <c r="Q3175" s="22"/>
      <c r="R3175" s="23"/>
      <c r="S3175" s="24"/>
      <c r="T3175" s="24"/>
      <c r="U3175" s="25"/>
      <c r="V3175" s="19" t="str">
        <f aca="false">IF(COUNT(N3175:Q3175)=0,"",MIN(N3175:Q3175))</f>
        <v/>
      </c>
      <c r="W3175" s="16" t="str">
        <f aca="false">IF(V3175="","",INDEX($N$4:$Q$4,MATCH(V3175,N3175:Q3175,0)))</f>
        <v/>
      </c>
      <c r="X3175" s="19" t="str">
        <f aca="false">IF(COUNT(N3175:Q3175)&lt;2,"",SMALL(N3175:Q3175,2))</f>
        <v/>
      </c>
      <c r="Y3175" s="26" t="str">
        <f aca="false">IF(OR(V3175="",M3175=0),"",V3175/M3175-1)</f>
        <v/>
      </c>
      <c r="Z3175" s="26" t="str">
        <f aca="false">IF(OR(V3175="",L3175=""),"",V3175/(L3175*E3175)-1)</f>
        <v/>
      </c>
      <c r="AA3175" s="16" t="str">
        <f aca="false">IF(V3175="","SEM OFERTA",IF(OR(Y3175&gt;Premissas!$B$11,Y3175&lt;Premissas!$B$12),"VERIFICAR - UNIDADE/EMBALAGEM",IF(Y3175&gt;Premissas!$B$6,"NÃO COMPRAR - REAJUSTE &gt;5%","COMPRAR")))</f>
        <v>SEM OFERTA</v>
      </c>
      <c r="AB3175" s="18" t="str">
        <f aca="false">IF(W3175="DIMEC",S3175,IF(W3175="MEDCENTRO",U3175,""))</f>
        <v/>
      </c>
      <c r="AC3175" s="18" t="n">
        <f aca="false">IF(AA3175&lt;&gt;"COMPRAR",0,IF(AB3175="",I3175,MIN(I3175,AB3175)))</f>
        <v>0</v>
      </c>
      <c r="AD3175" s="19" t="n">
        <f aca="false">IF(AC3175&gt;0,AC3175*V3175,0)</f>
        <v>0</v>
      </c>
      <c r="AE3175" s="19" t="n">
        <f aca="false">IF(AC3175&gt;0,(M3175-V3175)*AC3175,0)</f>
        <v>0</v>
      </c>
      <c r="AF3175" s="16" t="str">
        <f aca="false">IF(AA3175&lt;&gt;"COMPRAR","",IF(AB3175="",IF(X3175="","",IF(X3175-V3175&lt;0.01,"EMPATE TÉCNICO","")),IF(AB3175&lt;I3175,"ESTOQUE INSUFICIENTE",IF(X3175="","",IF(X3175-V3175&lt;0.01,"EMPATE TÉCNICO","")))))</f>
        <v/>
      </c>
      <c r="AG3175" s="16" t="s">
        <v>203</v>
      </c>
      <c r="AH3175" s="16" t="s">
        <v>1667</v>
      </c>
    </row>
    <row r="3176" customFormat="false" ht="15" hidden="false" customHeight="false" outlineLevel="0" collapsed="false">
      <c r="A3176" s="16" t="s">
        <v>9856</v>
      </c>
      <c r="B3176" s="17" t="s">
        <v>9857</v>
      </c>
      <c r="C3176" s="16" t="s">
        <v>9858</v>
      </c>
      <c r="D3176" s="16" t="s">
        <v>3639</v>
      </c>
      <c r="E3176" s="18" t="n">
        <v>12</v>
      </c>
      <c r="F3176" s="16" t="s">
        <v>43</v>
      </c>
      <c r="G3176" s="18" t="n">
        <v>0</v>
      </c>
      <c r="H3176" s="16" t="n">
        <v>0.1</v>
      </c>
      <c r="I3176" s="18" t="n">
        <v>1</v>
      </c>
      <c r="J3176" s="19" t="n">
        <v>9.18666666666667</v>
      </c>
      <c r="K3176" s="19" t="n">
        <v>9.18666666666667</v>
      </c>
      <c r="L3176" s="19" t="n">
        <v>9.1867</v>
      </c>
      <c r="M3176" s="19" t="n">
        <f aca="false">IF(J3176&gt;0,J3176,K3176)*E3176</f>
        <v>110.24</v>
      </c>
      <c r="N3176" s="20"/>
      <c r="O3176" s="21" t="str">
        <f aca="false">IF(R3176="","",ROUND(R3176*(1-Premissas!$B$4),4))</f>
        <v/>
      </c>
      <c r="P3176" s="22"/>
      <c r="Q3176" s="22"/>
      <c r="R3176" s="23"/>
      <c r="S3176" s="24"/>
      <c r="T3176" s="24"/>
      <c r="U3176" s="25"/>
      <c r="V3176" s="19" t="str">
        <f aca="false">IF(COUNT(N3176:Q3176)=0,"",MIN(N3176:Q3176))</f>
        <v/>
      </c>
      <c r="W3176" s="16" t="str">
        <f aca="false">IF(V3176="","",INDEX($N$4:$Q$4,MATCH(V3176,N3176:Q3176,0)))</f>
        <v/>
      </c>
      <c r="X3176" s="19" t="str">
        <f aca="false">IF(COUNT(N3176:Q3176)&lt;2,"",SMALL(N3176:Q3176,2))</f>
        <v/>
      </c>
      <c r="Y3176" s="26" t="str">
        <f aca="false">IF(OR(V3176="",M3176=0),"",V3176/M3176-1)</f>
        <v/>
      </c>
      <c r="Z3176" s="26" t="str">
        <f aca="false">IF(OR(V3176="",L3176=""),"",V3176/(L3176*E3176)-1)</f>
        <v/>
      </c>
      <c r="AA3176" s="16" t="str">
        <f aca="false">IF(V3176="","SEM OFERTA",IF(OR(Y3176&gt;Premissas!$B$11,Y3176&lt;Premissas!$B$12),"VERIFICAR - UNIDADE/EMBALAGEM",IF(Y3176&gt;Premissas!$B$6,"NÃO COMPRAR - REAJUSTE &gt;5%","COMPRAR")))</f>
        <v>SEM OFERTA</v>
      </c>
      <c r="AB3176" s="18" t="str">
        <f aca="false">IF(W3176="DIMEC",S3176,IF(W3176="MEDCENTRO",U3176,""))</f>
        <v/>
      </c>
      <c r="AC3176" s="18" t="n">
        <f aca="false">IF(AA3176&lt;&gt;"COMPRAR",0,IF(AB3176="",I3176,MIN(I3176,AB3176)))</f>
        <v>0</v>
      </c>
      <c r="AD3176" s="19" t="n">
        <f aca="false">IF(AC3176&gt;0,AC3176*V3176,0)</f>
        <v>0</v>
      </c>
      <c r="AE3176" s="19" t="n">
        <f aca="false">IF(AC3176&gt;0,(M3176-V3176)*AC3176,0)</f>
        <v>0</v>
      </c>
      <c r="AF3176" s="16" t="str">
        <f aca="false">IF(AA3176&lt;&gt;"COMPRAR","",IF(AB3176="",IF(X3176="","",IF(X3176-V3176&lt;0.01,"EMPATE TÉCNICO","")),IF(AB3176&lt;I3176,"ESTOQUE INSUFICIENTE",IF(X3176="","",IF(X3176-V3176&lt;0.01,"EMPATE TÉCNICO","")))))</f>
        <v/>
      </c>
      <c r="AG3176" s="16" t="s">
        <v>203</v>
      </c>
      <c r="AH3176" s="16" t="s">
        <v>1667</v>
      </c>
    </row>
    <row r="3177" customFormat="false" ht="15" hidden="false" customHeight="false" outlineLevel="0" collapsed="false">
      <c r="A3177" s="16" t="s">
        <v>9859</v>
      </c>
      <c r="B3177" s="17" t="s">
        <v>9860</v>
      </c>
      <c r="C3177" s="16" t="s">
        <v>9861</v>
      </c>
      <c r="D3177" s="16" t="s">
        <v>4548</v>
      </c>
      <c r="E3177" s="18" t="n">
        <v>1</v>
      </c>
      <c r="F3177" s="16" t="s">
        <v>43</v>
      </c>
      <c r="G3177" s="18" t="n">
        <v>0</v>
      </c>
      <c r="H3177" s="16" t="n">
        <v>0</v>
      </c>
      <c r="I3177" s="18" t="n">
        <v>1</v>
      </c>
      <c r="J3177" s="19" t="n">
        <v>0</v>
      </c>
      <c r="K3177" s="19" t="n">
        <v>7.39</v>
      </c>
      <c r="L3177" s="19"/>
      <c r="M3177" s="19" t="n">
        <f aca="false">IF(J3177&gt;0,J3177,K3177)*E3177</f>
        <v>7.39</v>
      </c>
      <c r="N3177" s="20"/>
      <c r="O3177" s="21" t="str">
        <f aca="false">IF(R3177="","",ROUND(R3177*(1-Premissas!$B$4),4))</f>
        <v/>
      </c>
      <c r="P3177" s="22"/>
      <c r="Q3177" s="22"/>
      <c r="R3177" s="23"/>
      <c r="S3177" s="24"/>
      <c r="T3177" s="24"/>
      <c r="U3177" s="25"/>
      <c r="V3177" s="19" t="str">
        <f aca="false">IF(COUNT(N3177:Q3177)=0,"",MIN(N3177:Q3177))</f>
        <v/>
      </c>
      <c r="W3177" s="16" t="str">
        <f aca="false">IF(V3177="","",INDEX($N$4:$Q$4,MATCH(V3177,N3177:Q3177,0)))</f>
        <v/>
      </c>
      <c r="X3177" s="19" t="str">
        <f aca="false">IF(COUNT(N3177:Q3177)&lt;2,"",SMALL(N3177:Q3177,2))</f>
        <v/>
      </c>
      <c r="Y3177" s="26" t="str">
        <f aca="false">IF(OR(V3177="",M3177=0),"",V3177/M3177-1)</f>
        <v/>
      </c>
      <c r="Z3177" s="26" t="str">
        <f aca="false">IF(OR(V3177="",L3177=""),"",V3177/(L3177*E3177)-1)</f>
        <v/>
      </c>
      <c r="AA3177" s="16" t="str">
        <f aca="false">IF(V3177="","SEM OFERTA",IF(OR(Y3177&gt;Premissas!$B$11,Y3177&lt;Premissas!$B$12),"VERIFICAR - UNIDADE/EMBALAGEM",IF(Y3177&gt;Premissas!$B$6,"NÃO COMPRAR - REAJUSTE &gt;5%","COMPRAR")))</f>
        <v>SEM OFERTA</v>
      </c>
      <c r="AB3177" s="18" t="str">
        <f aca="false">IF(W3177="DIMEC",S3177,IF(W3177="MEDCENTRO",U3177,""))</f>
        <v/>
      </c>
      <c r="AC3177" s="18" t="n">
        <f aca="false">IF(AA3177&lt;&gt;"COMPRAR",0,IF(AB3177="",I3177,MIN(I3177,AB3177)))</f>
        <v>0</v>
      </c>
      <c r="AD3177" s="19" t="n">
        <f aca="false">IF(AC3177&gt;0,AC3177*V3177,0)</f>
        <v>0</v>
      </c>
      <c r="AE3177" s="19" t="n">
        <f aca="false">IF(AC3177&gt;0,(M3177-V3177)*AC3177,0)</f>
        <v>0</v>
      </c>
      <c r="AF3177" s="16" t="str">
        <f aca="false">IF(AA3177&lt;&gt;"COMPRAR","",IF(AB3177="",IF(X3177="","",IF(X3177-V3177&lt;0.01,"EMPATE TÉCNICO","")),IF(AB3177&lt;I3177,"ESTOQUE INSUFICIENTE",IF(X3177="","",IF(X3177-V3177&lt;0.01,"EMPATE TÉCNICO","")))))</f>
        <v/>
      </c>
      <c r="AG3177" s="16"/>
      <c r="AH3177" s="16" t="s">
        <v>1667</v>
      </c>
    </row>
    <row r="3178" customFormat="false" ht="15" hidden="false" customHeight="false" outlineLevel="0" collapsed="false">
      <c r="A3178" s="16" t="s">
        <v>9862</v>
      </c>
      <c r="B3178" s="17" t="s">
        <v>9863</v>
      </c>
      <c r="C3178" s="16" t="s">
        <v>9864</v>
      </c>
      <c r="D3178" s="16" t="s">
        <v>3920</v>
      </c>
      <c r="E3178" s="18" t="n">
        <v>1</v>
      </c>
      <c r="F3178" s="16" t="s">
        <v>43</v>
      </c>
      <c r="G3178" s="18" t="n">
        <v>2</v>
      </c>
      <c r="H3178" s="16" t="n">
        <v>1.7</v>
      </c>
      <c r="I3178" s="18" t="n">
        <v>3</v>
      </c>
      <c r="J3178" s="19" t="n">
        <v>3.51</v>
      </c>
      <c r="K3178" s="19" t="n">
        <v>3.51</v>
      </c>
      <c r="L3178" s="19" t="n">
        <v>3.51</v>
      </c>
      <c r="M3178" s="19" t="n">
        <f aca="false">IF(J3178&gt;0,J3178,K3178)*E3178</f>
        <v>3.51</v>
      </c>
      <c r="N3178" s="20"/>
      <c r="O3178" s="21" t="str">
        <f aca="false">IF(R3178="","",ROUND(R3178*(1-Premissas!$B$4),4))</f>
        <v/>
      </c>
      <c r="P3178" s="22"/>
      <c r="Q3178" s="22"/>
      <c r="R3178" s="23"/>
      <c r="S3178" s="24"/>
      <c r="T3178" s="24"/>
      <c r="U3178" s="25"/>
      <c r="V3178" s="19" t="str">
        <f aca="false">IF(COUNT(N3178:Q3178)=0,"",MIN(N3178:Q3178))</f>
        <v/>
      </c>
      <c r="W3178" s="16" t="str">
        <f aca="false">IF(V3178="","",INDEX($N$4:$Q$4,MATCH(V3178,N3178:Q3178,0)))</f>
        <v/>
      </c>
      <c r="X3178" s="19" t="str">
        <f aca="false">IF(COUNT(N3178:Q3178)&lt;2,"",SMALL(N3178:Q3178,2))</f>
        <v/>
      </c>
      <c r="Y3178" s="26" t="str">
        <f aca="false">IF(OR(V3178="",M3178=0),"",V3178/M3178-1)</f>
        <v/>
      </c>
      <c r="Z3178" s="26" t="str">
        <f aca="false">IF(OR(V3178="",L3178=""),"",V3178/(L3178*E3178)-1)</f>
        <v/>
      </c>
      <c r="AA3178" s="16" t="str">
        <f aca="false">IF(V3178="","SEM OFERTA",IF(OR(Y3178&gt;Premissas!$B$11,Y3178&lt;Premissas!$B$12),"VERIFICAR - UNIDADE/EMBALAGEM",IF(Y3178&gt;Premissas!$B$6,"NÃO COMPRAR - REAJUSTE &gt;5%","COMPRAR")))</f>
        <v>SEM OFERTA</v>
      </c>
      <c r="AB3178" s="18" t="str">
        <f aca="false">IF(W3178="DIMEC",S3178,IF(W3178="MEDCENTRO",U3178,""))</f>
        <v/>
      </c>
      <c r="AC3178" s="18" t="n">
        <f aca="false">IF(AA3178&lt;&gt;"COMPRAR",0,IF(AB3178="",I3178,MIN(I3178,AB3178)))</f>
        <v>0</v>
      </c>
      <c r="AD3178" s="19" t="n">
        <f aca="false">IF(AC3178&gt;0,AC3178*V3178,0)</f>
        <v>0</v>
      </c>
      <c r="AE3178" s="19" t="n">
        <f aca="false">IF(AC3178&gt;0,(M3178-V3178)*AC3178,0)</f>
        <v>0</v>
      </c>
      <c r="AF3178" s="16" t="str">
        <f aca="false">IF(AA3178&lt;&gt;"COMPRAR","",IF(AB3178="",IF(X3178="","",IF(X3178-V3178&lt;0.01,"EMPATE TÉCNICO","")),IF(AB3178&lt;I3178,"ESTOQUE INSUFICIENTE",IF(X3178="","",IF(X3178-V3178&lt;0.01,"EMPATE TÉCNICO","")))))</f>
        <v/>
      </c>
      <c r="AG3178" s="16" t="s">
        <v>360</v>
      </c>
      <c r="AH3178" s="16" t="s">
        <v>1667</v>
      </c>
    </row>
    <row r="3179" customFormat="false" ht="15" hidden="false" customHeight="false" outlineLevel="0" collapsed="false">
      <c r="A3179" s="16" t="s">
        <v>9865</v>
      </c>
      <c r="B3179" s="17" t="s">
        <v>9866</v>
      </c>
      <c r="C3179" s="16" t="s">
        <v>9867</v>
      </c>
      <c r="D3179" s="16" t="s">
        <v>9807</v>
      </c>
      <c r="E3179" s="18" t="n">
        <v>12</v>
      </c>
      <c r="F3179" s="16" t="s">
        <v>41</v>
      </c>
      <c r="G3179" s="18" t="n">
        <v>6</v>
      </c>
      <c r="H3179" s="16" t="n">
        <v>4.6</v>
      </c>
      <c r="I3179" s="18" t="n">
        <v>1</v>
      </c>
      <c r="J3179" s="19" t="n">
        <v>4.29416666666667</v>
      </c>
      <c r="K3179" s="19" t="n">
        <v>4.29416666666667</v>
      </c>
      <c r="L3179" s="19" t="n">
        <v>4.2942</v>
      </c>
      <c r="M3179" s="19" t="n">
        <f aca="false">IF(J3179&gt;0,J3179,K3179)*E3179</f>
        <v>51.53</v>
      </c>
      <c r="N3179" s="20"/>
      <c r="O3179" s="21" t="str">
        <f aca="false">IF(R3179="","",ROUND(R3179*(1-Premissas!$B$4),4))</f>
        <v/>
      </c>
      <c r="P3179" s="22"/>
      <c r="Q3179" s="22"/>
      <c r="R3179" s="23"/>
      <c r="S3179" s="24"/>
      <c r="T3179" s="24"/>
      <c r="U3179" s="25"/>
      <c r="V3179" s="19" t="str">
        <f aca="false">IF(COUNT(N3179:Q3179)=0,"",MIN(N3179:Q3179))</f>
        <v/>
      </c>
      <c r="W3179" s="16" t="str">
        <f aca="false">IF(V3179="","",INDEX($N$4:$Q$4,MATCH(V3179,N3179:Q3179,0)))</f>
        <v/>
      </c>
      <c r="X3179" s="19" t="str">
        <f aca="false">IF(COUNT(N3179:Q3179)&lt;2,"",SMALL(N3179:Q3179,2))</f>
        <v/>
      </c>
      <c r="Y3179" s="26" t="str">
        <f aca="false">IF(OR(V3179="",M3179=0),"",V3179/M3179-1)</f>
        <v/>
      </c>
      <c r="Z3179" s="26" t="str">
        <f aca="false">IF(OR(V3179="",L3179=""),"",V3179/(L3179*E3179)-1)</f>
        <v/>
      </c>
      <c r="AA3179" s="16" t="str">
        <f aca="false">IF(V3179="","SEM OFERTA",IF(OR(Y3179&gt;Premissas!$B$11,Y3179&lt;Premissas!$B$12),"VERIFICAR - UNIDADE/EMBALAGEM",IF(Y3179&gt;Premissas!$B$6,"NÃO COMPRAR - REAJUSTE &gt;5%","COMPRAR")))</f>
        <v>SEM OFERTA</v>
      </c>
      <c r="AB3179" s="18" t="str">
        <f aca="false">IF(W3179="DIMEC",S3179,IF(W3179="MEDCENTRO",U3179,""))</f>
        <v/>
      </c>
      <c r="AC3179" s="18" t="n">
        <f aca="false">IF(AA3179&lt;&gt;"COMPRAR",0,IF(AB3179="",I3179,MIN(I3179,AB3179)))</f>
        <v>0</v>
      </c>
      <c r="AD3179" s="19" t="n">
        <f aca="false">IF(AC3179&gt;0,AC3179*V3179,0)</f>
        <v>0</v>
      </c>
      <c r="AE3179" s="19" t="n">
        <f aca="false">IF(AC3179&gt;0,(M3179-V3179)*AC3179,0)</f>
        <v>0</v>
      </c>
      <c r="AF3179" s="16" t="str">
        <f aca="false">IF(AA3179&lt;&gt;"COMPRAR","",IF(AB3179="",IF(X3179="","",IF(X3179-V3179&lt;0.01,"EMPATE TÉCNICO","")),IF(AB3179&lt;I3179,"ESTOQUE INSUFICIENTE",IF(X3179="","",IF(X3179-V3179&lt;0.01,"EMPATE TÉCNICO","")))))</f>
        <v/>
      </c>
      <c r="AG3179" s="16" t="s">
        <v>2034</v>
      </c>
      <c r="AH3179" s="16" t="s">
        <v>1667</v>
      </c>
    </row>
    <row r="3180" customFormat="false" ht="15" hidden="false" customHeight="false" outlineLevel="0" collapsed="false">
      <c r="A3180" s="16" t="s">
        <v>9868</v>
      </c>
      <c r="B3180" s="17" t="s">
        <v>9869</v>
      </c>
      <c r="C3180" s="16" t="s">
        <v>9870</v>
      </c>
      <c r="D3180" s="16" t="s">
        <v>9799</v>
      </c>
      <c r="E3180" s="18" t="n">
        <v>1</v>
      </c>
      <c r="F3180" s="16" t="s">
        <v>43</v>
      </c>
      <c r="G3180" s="18" t="n">
        <v>0</v>
      </c>
      <c r="H3180" s="16" t="n">
        <v>0</v>
      </c>
      <c r="I3180" s="18" t="n">
        <v>1</v>
      </c>
      <c r="J3180" s="19" t="n">
        <v>9.41666666666667</v>
      </c>
      <c r="K3180" s="19" t="n">
        <v>9.41666666666667</v>
      </c>
      <c r="L3180" s="19" t="n">
        <v>9.4167</v>
      </c>
      <c r="M3180" s="19" t="n">
        <f aca="false">IF(J3180&gt;0,J3180,K3180)*E3180</f>
        <v>9.41666666666667</v>
      </c>
      <c r="N3180" s="20"/>
      <c r="O3180" s="21" t="str">
        <f aca="false">IF(R3180="","",ROUND(R3180*(1-Premissas!$B$4),4))</f>
        <v/>
      </c>
      <c r="P3180" s="22"/>
      <c r="Q3180" s="22"/>
      <c r="R3180" s="23"/>
      <c r="S3180" s="24"/>
      <c r="T3180" s="24"/>
      <c r="U3180" s="25"/>
      <c r="V3180" s="19" t="str">
        <f aca="false">IF(COUNT(N3180:Q3180)=0,"",MIN(N3180:Q3180))</f>
        <v/>
      </c>
      <c r="W3180" s="16" t="str">
        <f aca="false">IF(V3180="","",INDEX($N$4:$Q$4,MATCH(V3180,N3180:Q3180,0)))</f>
        <v/>
      </c>
      <c r="X3180" s="19" t="str">
        <f aca="false">IF(COUNT(N3180:Q3180)&lt;2,"",SMALL(N3180:Q3180,2))</f>
        <v/>
      </c>
      <c r="Y3180" s="26" t="str">
        <f aca="false">IF(OR(V3180="",M3180=0),"",V3180/M3180-1)</f>
        <v/>
      </c>
      <c r="Z3180" s="26" t="str">
        <f aca="false">IF(OR(V3180="",L3180=""),"",V3180/(L3180*E3180)-1)</f>
        <v/>
      </c>
      <c r="AA3180" s="16" t="str">
        <f aca="false">IF(V3180="","SEM OFERTA",IF(OR(Y3180&gt;Premissas!$B$11,Y3180&lt;Premissas!$B$12),"VERIFICAR - UNIDADE/EMBALAGEM",IF(Y3180&gt;Premissas!$B$6,"NÃO COMPRAR - REAJUSTE &gt;5%","COMPRAR")))</f>
        <v>SEM OFERTA</v>
      </c>
      <c r="AB3180" s="18" t="str">
        <f aca="false">IF(W3180="DIMEC",S3180,IF(W3180="MEDCENTRO",U3180,""))</f>
        <v/>
      </c>
      <c r="AC3180" s="18" t="n">
        <f aca="false">IF(AA3180&lt;&gt;"COMPRAR",0,IF(AB3180="",I3180,MIN(I3180,AB3180)))</f>
        <v>0</v>
      </c>
      <c r="AD3180" s="19" t="n">
        <f aca="false">IF(AC3180&gt;0,AC3180*V3180,0)</f>
        <v>0</v>
      </c>
      <c r="AE3180" s="19" t="n">
        <f aca="false">IF(AC3180&gt;0,(M3180-V3180)*AC3180,0)</f>
        <v>0</v>
      </c>
      <c r="AF3180" s="16" t="str">
        <f aca="false">IF(AA3180&lt;&gt;"COMPRAR","",IF(AB3180="",IF(X3180="","",IF(X3180-V3180&lt;0.01,"EMPATE TÉCNICO","")),IF(AB3180&lt;I3180,"ESTOQUE INSUFICIENTE",IF(X3180="","",IF(X3180-V3180&lt;0.01,"EMPATE TÉCNICO","")))))</f>
        <v/>
      </c>
      <c r="AG3180" s="16" t="s">
        <v>328</v>
      </c>
      <c r="AH3180" s="16" t="s">
        <v>1667</v>
      </c>
    </row>
    <row r="3181" customFormat="false" ht="15" hidden="false" customHeight="false" outlineLevel="0" collapsed="false">
      <c r="A3181" s="16" t="s">
        <v>9871</v>
      </c>
      <c r="B3181" s="17" t="s">
        <v>9872</v>
      </c>
      <c r="C3181" s="16" t="s">
        <v>9873</v>
      </c>
      <c r="D3181" s="16" t="s">
        <v>9874</v>
      </c>
      <c r="E3181" s="18" t="n">
        <v>6</v>
      </c>
      <c r="F3181" s="16" t="s">
        <v>43</v>
      </c>
      <c r="G3181" s="18" t="n">
        <v>0</v>
      </c>
      <c r="H3181" s="16" t="n">
        <v>1.3</v>
      </c>
      <c r="I3181" s="18" t="n">
        <v>1</v>
      </c>
      <c r="J3181" s="19" t="n">
        <v>4.305</v>
      </c>
      <c r="K3181" s="19" t="n">
        <v>4.305</v>
      </c>
      <c r="L3181" s="19" t="n">
        <v>4.305</v>
      </c>
      <c r="M3181" s="19" t="n">
        <f aca="false">IF(J3181&gt;0,J3181,K3181)*E3181</f>
        <v>25.83</v>
      </c>
      <c r="N3181" s="20"/>
      <c r="O3181" s="21" t="str">
        <f aca="false">IF(R3181="","",ROUND(R3181*(1-Premissas!$B$4),4))</f>
        <v/>
      </c>
      <c r="P3181" s="22"/>
      <c r="Q3181" s="22"/>
      <c r="R3181" s="23"/>
      <c r="S3181" s="24"/>
      <c r="T3181" s="24"/>
      <c r="U3181" s="25"/>
      <c r="V3181" s="19" t="str">
        <f aca="false">IF(COUNT(N3181:Q3181)=0,"",MIN(N3181:Q3181))</f>
        <v/>
      </c>
      <c r="W3181" s="16" t="str">
        <f aca="false">IF(V3181="","",INDEX($N$4:$Q$4,MATCH(V3181,N3181:Q3181,0)))</f>
        <v/>
      </c>
      <c r="X3181" s="19" t="str">
        <f aca="false">IF(COUNT(N3181:Q3181)&lt;2,"",SMALL(N3181:Q3181,2))</f>
        <v/>
      </c>
      <c r="Y3181" s="26" t="str">
        <f aca="false">IF(OR(V3181="",M3181=0),"",V3181/M3181-1)</f>
        <v/>
      </c>
      <c r="Z3181" s="26" t="str">
        <f aca="false">IF(OR(V3181="",L3181=""),"",V3181/(L3181*E3181)-1)</f>
        <v/>
      </c>
      <c r="AA3181" s="16" t="str">
        <f aca="false">IF(V3181="","SEM OFERTA",IF(OR(Y3181&gt;Premissas!$B$11,Y3181&lt;Premissas!$B$12),"VERIFICAR - UNIDADE/EMBALAGEM",IF(Y3181&gt;Premissas!$B$6,"NÃO COMPRAR - REAJUSTE &gt;5%","COMPRAR")))</f>
        <v>SEM OFERTA</v>
      </c>
      <c r="AB3181" s="18" t="str">
        <f aca="false">IF(W3181="DIMEC",S3181,IF(W3181="MEDCENTRO",U3181,""))</f>
        <v/>
      </c>
      <c r="AC3181" s="18" t="n">
        <f aca="false">IF(AA3181&lt;&gt;"COMPRAR",0,IF(AB3181="",I3181,MIN(I3181,AB3181)))</f>
        <v>0</v>
      </c>
      <c r="AD3181" s="19" t="n">
        <f aca="false">IF(AC3181&gt;0,AC3181*V3181,0)</f>
        <v>0</v>
      </c>
      <c r="AE3181" s="19" t="n">
        <f aca="false">IF(AC3181&gt;0,(M3181-V3181)*AC3181,0)</f>
        <v>0</v>
      </c>
      <c r="AF3181" s="16" t="str">
        <f aca="false">IF(AA3181&lt;&gt;"COMPRAR","",IF(AB3181="",IF(X3181="","",IF(X3181-V3181&lt;0.01,"EMPATE TÉCNICO","")),IF(AB3181&lt;I3181,"ESTOQUE INSUFICIENTE",IF(X3181="","",IF(X3181-V3181&lt;0.01,"EMPATE TÉCNICO","")))))</f>
        <v/>
      </c>
      <c r="AG3181" s="16" t="s">
        <v>203</v>
      </c>
      <c r="AH3181" s="16" t="s">
        <v>1667</v>
      </c>
    </row>
    <row r="3182" customFormat="false" ht="15" hidden="false" customHeight="false" outlineLevel="0" collapsed="false">
      <c r="A3182" s="16" t="s">
        <v>9875</v>
      </c>
      <c r="B3182" s="17" t="s">
        <v>9876</v>
      </c>
      <c r="C3182" s="16" t="s">
        <v>9877</v>
      </c>
      <c r="D3182" s="16" t="s">
        <v>9807</v>
      </c>
      <c r="E3182" s="18" t="n">
        <v>12</v>
      </c>
      <c r="F3182" s="16" t="s">
        <v>43</v>
      </c>
      <c r="G3182" s="18" t="n">
        <v>1</v>
      </c>
      <c r="H3182" s="16" t="n">
        <v>0.5</v>
      </c>
      <c r="I3182" s="18" t="n">
        <v>1</v>
      </c>
      <c r="J3182" s="19" t="n">
        <v>6.40166666666667</v>
      </c>
      <c r="K3182" s="19" t="n">
        <v>6.40166666666667</v>
      </c>
      <c r="L3182" s="19" t="n">
        <v>6.4017</v>
      </c>
      <c r="M3182" s="19" t="n">
        <f aca="false">IF(J3182&gt;0,J3182,K3182)*E3182</f>
        <v>76.82</v>
      </c>
      <c r="N3182" s="20"/>
      <c r="O3182" s="21" t="str">
        <f aca="false">IF(R3182="","",ROUND(R3182*(1-Premissas!$B$4),4))</f>
        <v/>
      </c>
      <c r="P3182" s="22"/>
      <c r="Q3182" s="22"/>
      <c r="R3182" s="23"/>
      <c r="S3182" s="24"/>
      <c r="T3182" s="24"/>
      <c r="U3182" s="25"/>
      <c r="V3182" s="19" t="str">
        <f aca="false">IF(COUNT(N3182:Q3182)=0,"",MIN(N3182:Q3182))</f>
        <v/>
      </c>
      <c r="W3182" s="16" t="str">
        <f aca="false">IF(V3182="","",INDEX($N$4:$Q$4,MATCH(V3182,N3182:Q3182,0)))</f>
        <v/>
      </c>
      <c r="X3182" s="19" t="str">
        <f aca="false">IF(COUNT(N3182:Q3182)&lt;2,"",SMALL(N3182:Q3182,2))</f>
        <v/>
      </c>
      <c r="Y3182" s="26" t="str">
        <f aca="false">IF(OR(V3182="",M3182=0),"",V3182/M3182-1)</f>
        <v/>
      </c>
      <c r="Z3182" s="26" t="str">
        <f aca="false">IF(OR(V3182="",L3182=""),"",V3182/(L3182*E3182)-1)</f>
        <v/>
      </c>
      <c r="AA3182" s="16" t="str">
        <f aca="false">IF(V3182="","SEM OFERTA",IF(OR(Y3182&gt;Premissas!$B$11,Y3182&lt;Premissas!$B$12),"VERIFICAR - UNIDADE/EMBALAGEM",IF(Y3182&gt;Premissas!$B$6,"NÃO COMPRAR - REAJUSTE &gt;5%","COMPRAR")))</f>
        <v>SEM OFERTA</v>
      </c>
      <c r="AB3182" s="18" t="str">
        <f aca="false">IF(W3182="DIMEC",S3182,IF(W3182="MEDCENTRO",U3182,""))</f>
        <v/>
      </c>
      <c r="AC3182" s="18" t="n">
        <f aca="false">IF(AA3182&lt;&gt;"COMPRAR",0,IF(AB3182="",I3182,MIN(I3182,AB3182)))</f>
        <v>0</v>
      </c>
      <c r="AD3182" s="19" t="n">
        <f aca="false">IF(AC3182&gt;0,AC3182*V3182,0)</f>
        <v>0</v>
      </c>
      <c r="AE3182" s="19" t="n">
        <f aca="false">IF(AC3182&gt;0,(M3182-V3182)*AC3182,0)</f>
        <v>0</v>
      </c>
      <c r="AF3182" s="16" t="str">
        <f aca="false">IF(AA3182&lt;&gt;"COMPRAR","",IF(AB3182="",IF(X3182="","",IF(X3182-V3182&lt;0.01,"EMPATE TÉCNICO","")),IF(AB3182&lt;I3182,"ESTOQUE INSUFICIENTE",IF(X3182="","",IF(X3182-V3182&lt;0.01,"EMPATE TÉCNICO","")))))</f>
        <v/>
      </c>
      <c r="AG3182" s="16" t="s">
        <v>2034</v>
      </c>
      <c r="AH3182" s="16" t="s">
        <v>1667</v>
      </c>
    </row>
    <row r="3183" customFormat="false" ht="15" hidden="false" customHeight="false" outlineLevel="0" collapsed="false">
      <c r="A3183" s="16" t="s">
        <v>9878</v>
      </c>
      <c r="B3183" s="17" t="s">
        <v>9879</v>
      </c>
      <c r="C3183" s="16" t="s">
        <v>9880</v>
      </c>
      <c r="D3183" s="16" t="s">
        <v>9874</v>
      </c>
      <c r="E3183" s="18" t="n">
        <v>1</v>
      </c>
      <c r="F3183" s="16" t="s">
        <v>42</v>
      </c>
      <c r="G3183" s="18" t="n">
        <v>11</v>
      </c>
      <c r="H3183" s="16" t="n">
        <v>7.5</v>
      </c>
      <c r="I3183" s="18" t="n">
        <v>9</v>
      </c>
      <c r="J3183" s="19" t="n">
        <v>7.52416666666667</v>
      </c>
      <c r="K3183" s="19" t="n">
        <v>7.52416666666667</v>
      </c>
      <c r="L3183" s="19" t="n">
        <v>7.5242</v>
      </c>
      <c r="M3183" s="19" t="n">
        <f aca="false">IF(J3183&gt;0,J3183,K3183)*E3183</f>
        <v>7.52416666666667</v>
      </c>
      <c r="N3183" s="20"/>
      <c r="O3183" s="21" t="str">
        <f aca="false">IF(R3183="","",ROUND(R3183*(1-Premissas!$B$4),4))</f>
        <v/>
      </c>
      <c r="P3183" s="22"/>
      <c r="Q3183" s="22"/>
      <c r="R3183" s="23"/>
      <c r="S3183" s="24"/>
      <c r="T3183" s="24"/>
      <c r="U3183" s="25"/>
      <c r="V3183" s="19" t="str">
        <f aca="false">IF(COUNT(N3183:Q3183)=0,"",MIN(N3183:Q3183))</f>
        <v/>
      </c>
      <c r="W3183" s="16" t="str">
        <f aca="false">IF(V3183="","",INDEX($N$4:$Q$4,MATCH(V3183,N3183:Q3183,0)))</f>
        <v/>
      </c>
      <c r="X3183" s="19" t="str">
        <f aca="false">IF(COUNT(N3183:Q3183)&lt;2,"",SMALL(N3183:Q3183,2))</f>
        <v/>
      </c>
      <c r="Y3183" s="26" t="str">
        <f aca="false">IF(OR(V3183="",M3183=0),"",V3183/M3183-1)</f>
        <v/>
      </c>
      <c r="Z3183" s="26" t="str">
        <f aca="false">IF(OR(V3183="",L3183=""),"",V3183/(L3183*E3183)-1)</f>
        <v/>
      </c>
      <c r="AA3183" s="16" t="str">
        <f aca="false">IF(V3183="","SEM OFERTA",IF(OR(Y3183&gt;Premissas!$B$11,Y3183&lt;Premissas!$B$12),"VERIFICAR - UNIDADE/EMBALAGEM",IF(Y3183&gt;Premissas!$B$6,"NÃO COMPRAR - REAJUSTE &gt;5%","COMPRAR")))</f>
        <v>SEM OFERTA</v>
      </c>
      <c r="AB3183" s="18" t="str">
        <f aca="false">IF(W3183="DIMEC",S3183,IF(W3183="MEDCENTRO",U3183,""))</f>
        <v/>
      </c>
      <c r="AC3183" s="18" t="n">
        <f aca="false">IF(AA3183&lt;&gt;"COMPRAR",0,IF(AB3183="",I3183,MIN(I3183,AB3183)))</f>
        <v>0</v>
      </c>
      <c r="AD3183" s="19" t="n">
        <f aca="false">IF(AC3183&gt;0,AC3183*V3183,0)</f>
        <v>0</v>
      </c>
      <c r="AE3183" s="19" t="n">
        <f aca="false">IF(AC3183&gt;0,(M3183-V3183)*AC3183,0)</f>
        <v>0</v>
      </c>
      <c r="AF3183" s="16" t="str">
        <f aca="false">IF(AA3183&lt;&gt;"COMPRAR","",IF(AB3183="",IF(X3183="","",IF(X3183-V3183&lt;0.01,"EMPATE TÉCNICO","")),IF(AB3183&lt;I3183,"ESTOQUE INSUFICIENTE",IF(X3183="","",IF(X3183-V3183&lt;0.01,"EMPATE TÉCNICO","")))))</f>
        <v/>
      </c>
      <c r="AG3183" s="16" t="s">
        <v>3767</v>
      </c>
      <c r="AH3183" s="16" t="s">
        <v>1667</v>
      </c>
    </row>
    <row r="3184" customFormat="false" ht="15" hidden="false" customHeight="false" outlineLevel="0" collapsed="false">
      <c r="A3184" s="16" t="s">
        <v>9881</v>
      </c>
      <c r="B3184" s="17" t="s">
        <v>9882</v>
      </c>
      <c r="C3184" s="16" t="s">
        <v>9883</v>
      </c>
      <c r="D3184" s="16"/>
      <c r="E3184" s="18" t="n">
        <v>1</v>
      </c>
      <c r="F3184" s="16" t="s">
        <v>43</v>
      </c>
      <c r="G3184" s="18" t="n">
        <v>0</v>
      </c>
      <c r="H3184" s="16" t="n">
        <v>0.1</v>
      </c>
      <c r="I3184" s="18" t="n">
        <v>1</v>
      </c>
      <c r="J3184" s="19" t="n">
        <v>10.23</v>
      </c>
      <c r="K3184" s="19" t="n">
        <v>10.23</v>
      </c>
      <c r="L3184" s="19" t="n">
        <v>10.23</v>
      </c>
      <c r="M3184" s="19" t="n">
        <f aca="false">IF(J3184&gt;0,J3184,K3184)*E3184</f>
        <v>10.23</v>
      </c>
      <c r="N3184" s="20"/>
      <c r="O3184" s="21" t="str">
        <f aca="false">IF(R3184="","",ROUND(R3184*(1-Premissas!$B$4),4))</f>
        <v/>
      </c>
      <c r="P3184" s="22"/>
      <c r="Q3184" s="22"/>
      <c r="R3184" s="23"/>
      <c r="S3184" s="24"/>
      <c r="T3184" s="24"/>
      <c r="U3184" s="25"/>
      <c r="V3184" s="19" t="str">
        <f aca="false">IF(COUNT(N3184:Q3184)=0,"",MIN(N3184:Q3184))</f>
        <v/>
      </c>
      <c r="W3184" s="16" t="str">
        <f aca="false">IF(V3184="","",INDEX($N$4:$Q$4,MATCH(V3184,N3184:Q3184,0)))</f>
        <v/>
      </c>
      <c r="X3184" s="19" t="str">
        <f aca="false">IF(COUNT(N3184:Q3184)&lt;2,"",SMALL(N3184:Q3184,2))</f>
        <v/>
      </c>
      <c r="Y3184" s="26" t="str">
        <f aca="false">IF(OR(V3184="",M3184=0),"",V3184/M3184-1)</f>
        <v/>
      </c>
      <c r="Z3184" s="26" t="str">
        <f aca="false">IF(OR(V3184="",L3184=""),"",V3184/(L3184*E3184)-1)</f>
        <v/>
      </c>
      <c r="AA3184" s="16" t="str">
        <f aca="false">IF(V3184="","SEM OFERTA",IF(OR(Y3184&gt;Premissas!$B$11,Y3184&lt;Premissas!$B$12),"VERIFICAR - UNIDADE/EMBALAGEM",IF(Y3184&gt;Premissas!$B$6,"NÃO COMPRAR - REAJUSTE &gt;5%","COMPRAR")))</f>
        <v>SEM OFERTA</v>
      </c>
      <c r="AB3184" s="18" t="str">
        <f aca="false">IF(W3184="DIMEC",S3184,IF(W3184="MEDCENTRO",U3184,""))</f>
        <v/>
      </c>
      <c r="AC3184" s="18" t="n">
        <f aca="false">IF(AA3184&lt;&gt;"COMPRAR",0,IF(AB3184="",I3184,MIN(I3184,AB3184)))</f>
        <v>0</v>
      </c>
      <c r="AD3184" s="19" t="n">
        <f aca="false">IF(AC3184&gt;0,AC3184*V3184,0)</f>
        <v>0</v>
      </c>
      <c r="AE3184" s="19" t="n">
        <f aca="false">IF(AC3184&gt;0,(M3184-V3184)*AC3184,0)</f>
        <v>0</v>
      </c>
      <c r="AF3184" s="16" t="str">
        <f aca="false">IF(AA3184&lt;&gt;"COMPRAR","",IF(AB3184="",IF(X3184="","",IF(X3184-V3184&lt;0.01,"EMPATE TÉCNICO","")),IF(AB3184&lt;I3184,"ESTOQUE INSUFICIENTE",IF(X3184="","",IF(X3184-V3184&lt;0.01,"EMPATE TÉCNICO","")))))</f>
        <v/>
      </c>
      <c r="AG3184" s="16" t="s">
        <v>547</v>
      </c>
      <c r="AH3184" s="16" t="s">
        <v>1667</v>
      </c>
    </row>
    <row r="3185" customFormat="false" ht="15" hidden="false" customHeight="false" outlineLevel="0" collapsed="false">
      <c r="A3185" s="16" t="s">
        <v>9884</v>
      </c>
      <c r="B3185" s="17" t="s">
        <v>9885</v>
      </c>
      <c r="C3185" s="16" t="s">
        <v>9886</v>
      </c>
      <c r="D3185" s="16" t="s">
        <v>9874</v>
      </c>
      <c r="E3185" s="18" t="n">
        <v>1</v>
      </c>
      <c r="F3185" s="16" t="s">
        <v>43</v>
      </c>
      <c r="G3185" s="18" t="n">
        <v>0</v>
      </c>
      <c r="H3185" s="16" t="n">
        <v>0</v>
      </c>
      <c r="I3185" s="18" t="n">
        <v>1</v>
      </c>
      <c r="J3185" s="19" t="n">
        <v>7.35</v>
      </c>
      <c r="K3185" s="19" t="n">
        <v>7.35</v>
      </c>
      <c r="L3185" s="19" t="n">
        <v>7.35</v>
      </c>
      <c r="M3185" s="19" t="n">
        <f aca="false">IF(J3185&gt;0,J3185,K3185)*E3185</f>
        <v>7.35</v>
      </c>
      <c r="N3185" s="20"/>
      <c r="O3185" s="21" t="str">
        <f aca="false">IF(R3185="","",ROUND(R3185*(1-Premissas!$B$4),4))</f>
        <v/>
      </c>
      <c r="P3185" s="22"/>
      <c r="Q3185" s="22"/>
      <c r="R3185" s="23"/>
      <c r="S3185" s="24"/>
      <c r="T3185" s="24"/>
      <c r="U3185" s="25"/>
      <c r="V3185" s="19" t="str">
        <f aca="false">IF(COUNT(N3185:Q3185)=0,"",MIN(N3185:Q3185))</f>
        <v/>
      </c>
      <c r="W3185" s="16" t="str">
        <f aca="false">IF(V3185="","",INDEX($N$4:$Q$4,MATCH(V3185,N3185:Q3185,0)))</f>
        <v/>
      </c>
      <c r="X3185" s="19" t="str">
        <f aca="false">IF(COUNT(N3185:Q3185)&lt;2,"",SMALL(N3185:Q3185,2))</f>
        <v/>
      </c>
      <c r="Y3185" s="26" t="str">
        <f aca="false">IF(OR(V3185="",M3185=0),"",V3185/M3185-1)</f>
        <v/>
      </c>
      <c r="Z3185" s="26" t="str">
        <f aca="false">IF(OR(V3185="",L3185=""),"",V3185/(L3185*E3185)-1)</f>
        <v/>
      </c>
      <c r="AA3185" s="16" t="str">
        <f aca="false">IF(V3185="","SEM OFERTA",IF(OR(Y3185&gt;Premissas!$B$11,Y3185&lt;Premissas!$B$12),"VERIFICAR - UNIDADE/EMBALAGEM",IF(Y3185&gt;Premissas!$B$6,"NÃO COMPRAR - REAJUSTE &gt;5%","COMPRAR")))</f>
        <v>SEM OFERTA</v>
      </c>
      <c r="AB3185" s="18" t="str">
        <f aca="false">IF(W3185="DIMEC",S3185,IF(W3185="MEDCENTRO",U3185,""))</f>
        <v/>
      </c>
      <c r="AC3185" s="18" t="n">
        <f aca="false">IF(AA3185&lt;&gt;"COMPRAR",0,IF(AB3185="",I3185,MIN(I3185,AB3185)))</f>
        <v>0</v>
      </c>
      <c r="AD3185" s="19" t="n">
        <f aca="false">IF(AC3185&gt;0,AC3185*V3185,0)</f>
        <v>0</v>
      </c>
      <c r="AE3185" s="19" t="n">
        <f aca="false">IF(AC3185&gt;0,(M3185-V3185)*AC3185,0)</f>
        <v>0</v>
      </c>
      <c r="AF3185" s="16" t="str">
        <f aca="false">IF(AA3185&lt;&gt;"COMPRAR","",IF(AB3185="",IF(X3185="","",IF(X3185-V3185&lt;0.01,"EMPATE TÉCNICO","")),IF(AB3185&lt;I3185,"ESTOQUE INSUFICIENTE",IF(X3185="","",IF(X3185-V3185&lt;0.01,"EMPATE TÉCNICO","")))))</f>
        <v/>
      </c>
      <c r="AG3185" s="16" t="s">
        <v>3767</v>
      </c>
      <c r="AH3185" s="16" t="s">
        <v>1667</v>
      </c>
    </row>
    <row r="3186" customFormat="false" ht="15" hidden="false" customHeight="false" outlineLevel="0" collapsed="false">
      <c r="A3186" s="16" t="s">
        <v>9887</v>
      </c>
      <c r="B3186" s="17" t="s">
        <v>9888</v>
      </c>
      <c r="C3186" s="16" t="s">
        <v>9889</v>
      </c>
      <c r="D3186" s="16" t="s">
        <v>9799</v>
      </c>
      <c r="E3186" s="18" t="n">
        <v>1</v>
      </c>
      <c r="F3186" s="16" t="s">
        <v>43</v>
      </c>
      <c r="G3186" s="18" t="n">
        <v>0</v>
      </c>
      <c r="H3186" s="16" t="n">
        <v>0.2</v>
      </c>
      <c r="I3186" s="18" t="n">
        <v>1</v>
      </c>
      <c r="J3186" s="19" t="n">
        <v>8.63</v>
      </c>
      <c r="K3186" s="19" t="n">
        <v>8.63</v>
      </c>
      <c r="L3186" s="19" t="n">
        <v>8.63</v>
      </c>
      <c r="M3186" s="19" t="n">
        <f aca="false">IF(J3186&gt;0,J3186,K3186)*E3186</f>
        <v>8.63</v>
      </c>
      <c r="N3186" s="20"/>
      <c r="O3186" s="21" t="str">
        <f aca="false">IF(R3186="","",ROUND(R3186*(1-Premissas!$B$4),4))</f>
        <v/>
      </c>
      <c r="P3186" s="22"/>
      <c r="Q3186" s="22"/>
      <c r="R3186" s="23"/>
      <c r="S3186" s="24"/>
      <c r="T3186" s="24"/>
      <c r="U3186" s="25"/>
      <c r="V3186" s="19" t="str">
        <f aca="false">IF(COUNT(N3186:Q3186)=0,"",MIN(N3186:Q3186))</f>
        <v/>
      </c>
      <c r="W3186" s="16" t="str">
        <f aca="false">IF(V3186="","",INDEX($N$4:$Q$4,MATCH(V3186,N3186:Q3186,0)))</f>
        <v/>
      </c>
      <c r="X3186" s="19" t="str">
        <f aca="false">IF(COUNT(N3186:Q3186)&lt;2,"",SMALL(N3186:Q3186,2))</f>
        <v/>
      </c>
      <c r="Y3186" s="26" t="str">
        <f aca="false">IF(OR(V3186="",M3186=0),"",V3186/M3186-1)</f>
        <v/>
      </c>
      <c r="Z3186" s="26" t="str">
        <f aca="false">IF(OR(V3186="",L3186=""),"",V3186/(L3186*E3186)-1)</f>
        <v/>
      </c>
      <c r="AA3186" s="16" t="str">
        <f aca="false">IF(V3186="","SEM OFERTA",IF(OR(Y3186&gt;Premissas!$B$11,Y3186&lt;Premissas!$B$12),"VERIFICAR - UNIDADE/EMBALAGEM",IF(Y3186&gt;Premissas!$B$6,"NÃO COMPRAR - REAJUSTE &gt;5%","COMPRAR")))</f>
        <v>SEM OFERTA</v>
      </c>
      <c r="AB3186" s="18" t="str">
        <f aca="false">IF(W3186="DIMEC",S3186,IF(W3186="MEDCENTRO",U3186,""))</f>
        <v/>
      </c>
      <c r="AC3186" s="18" t="n">
        <f aca="false">IF(AA3186&lt;&gt;"COMPRAR",0,IF(AB3186="",I3186,MIN(I3186,AB3186)))</f>
        <v>0</v>
      </c>
      <c r="AD3186" s="19" t="n">
        <f aca="false">IF(AC3186&gt;0,AC3186*V3186,0)</f>
        <v>0</v>
      </c>
      <c r="AE3186" s="19" t="n">
        <f aca="false">IF(AC3186&gt;0,(M3186-V3186)*AC3186,0)</f>
        <v>0</v>
      </c>
      <c r="AF3186" s="16" t="str">
        <f aca="false">IF(AA3186&lt;&gt;"COMPRAR","",IF(AB3186="",IF(X3186="","",IF(X3186-V3186&lt;0.01,"EMPATE TÉCNICO","")),IF(AB3186&lt;I3186,"ESTOQUE INSUFICIENTE",IF(X3186="","",IF(X3186-V3186&lt;0.01,"EMPATE TÉCNICO","")))))</f>
        <v/>
      </c>
      <c r="AG3186" s="16" t="s">
        <v>328</v>
      </c>
      <c r="AH3186" s="16" t="s">
        <v>1667</v>
      </c>
    </row>
    <row r="3187" customFormat="false" ht="15" hidden="false" customHeight="false" outlineLevel="0" collapsed="false">
      <c r="A3187" s="16" t="s">
        <v>9890</v>
      </c>
      <c r="B3187" s="17" t="s">
        <v>9891</v>
      </c>
      <c r="C3187" s="16" t="s">
        <v>9892</v>
      </c>
      <c r="D3187" s="16" t="s">
        <v>9799</v>
      </c>
      <c r="E3187" s="18" t="n">
        <v>1</v>
      </c>
      <c r="F3187" s="16" t="s">
        <v>43</v>
      </c>
      <c r="G3187" s="18" t="n">
        <v>0</v>
      </c>
      <c r="H3187" s="16" t="n">
        <v>0</v>
      </c>
      <c r="I3187" s="18" t="n">
        <v>1</v>
      </c>
      <c r="J3187" s="19" t="n">
        <v>11.245</v>
      </c>
      <c r="K3187" s="19" t="n">
        <v>11.245</v>
      </c>
      <c r="L3187" s="19" t="n">
        <v>11.245</v>
      </c>
      <c r="M3187" s="19" t="n">
        <f aca="false">IF(J3187&gt;0,J3187,K3187)*E3187</f>
        <v>11.245</v>
      </c>
      <c r="N3187" s="20"/>
      <c r="O3187" s="21" t="str">
        <f aca="false">IF(R3187="","",ROUND(R3187*(1-Premissas!$B$4),4))</f>
        <v/>
      </c>
      <c r="P3187" s="22"/>
      <c r="Q3187" s="22"/>
      <c r="R3187" s="23"/>
      <c r="S3187" s="24"/>
      <c r="T3187" s="24"/>
      <c r="U3187" s="25"/>
      <c r="V3187" s="19" t="str">
        <f aca="false">IF(COUNT(N3187:Q3187)=0,"",MIN(N3187:Q3187))</f>
        <v/>
      </c>
      <c r="W3187" s="16" t="str">
        <f aca="false">IF(V3187="","",INDEX($N$4:$Q$4,MATCH(V3187,N3187:Q3187,0)))</f>
        <v/>
      </c>
      <c r="X3187" s="19" t="str">
        <f aca="false">IF(COUNT(N3187:Q3187)&lt;2,"",SMALL(N3187:Q3187,2))</f>
        <v/>
      </c>
      <c r="Y3187" s="26" t="str">
        <f aca="false">IF(OR(V3187="",M3187=0),"",V3187/M3187-1)</f>
        <v/>
      </c>
      <c r="Z3187" s="26" t="str">
        <f aca="false">IF(OR(V3187="",L3187=""),"",V3187/(L3187*E3187)-1)</f>
        <v/>
      </c>
      <c r="AA3187" s="16" t="str">
        <f aca="false">IF(V3187="","SEM OFERTA",IF(OR(Y3187&gt;Premissas!$B$11,Y3187&lt;Premissas!$B$12),"VERIFICAR - UNIDADE/EMBALAGEM",IF(Y3187&gt;Premissas!$B$6,"NÃO COMPRAR - REAJUSTE &gt;5%","COMPRAR")))</f>
        <v>SEM OFERTA</v>
      </c>
      <c r="AB3187" s="18" t="str">
        <f aca="false">IF(W3187="DIMEC",S3187,IF(W3187="MEDCENTRO",U3187,""))</f>
        <v/>
      </c>
      <c r="AC3187" s="18" t="n">
        <f aca="false">IF(AA3187&lt;&gt;"COMPRAR",0,IF(AB3187="",I3187,MIN(I3187,AB3187)))</f>
        <v>0</v>
      </c>
      <c r="AD3187" s="19" t="n">
        <f aca="false">IF(AC3187&gt;0,AC3187*V3187,0)</f>
        <v>0</v>
      </c>
      <c r="AE3187" s="19" t="n">
        <f aca="false">IF(AC3187&gt;0,(M3187-V3187)*AC3187,0)</f>
        <v>0</v>
      </c>
      <c r="AF3187" s="16" t="str">
        <f aca="false">IF(AA3187&lt;&gt;"COMPRAR","",IF(AB3187="",IF(X3187="","",IF(X3187-V3187&lt;0.01,"EMPATE TÉCNICO","")),IF(AB3187&lt;I3187,"ESTOQUE INSUFICIENTE",IF(X3187="","",IF(X3187-V3187&lt;0.01,"EMPATE TÉCNICO","")))))</f>
        <v/>
      </c>
      <c r="AG3187" s="16" t="s">
        <v>328</v>
      </c>
      <c r="AH3187" s="16" t="s">
        <v>1667</v>
      </c>
    </row>
    <row r="3188" customFormat="false" ht="15" hidden="false" customHeight="false" outlineLevel="0" collapsed="false">
      <c r="A3188" s="16" t="s">
        <v>9893</v>
      </c>
      <c r="B3188" s="17" t="s">
        <v>9894</v>
      </c>
      <c r="C3188" s="16" t="s">
        <v>9895</v>
      </c>
      <c r="D3188" s="16" t="s">
        <v>9799</v>
      </c>
      <c r="E3188" s="18" t="n">
        <v>1</v>
      </c>
      <c r="F3188" s="16" t="s">
        <v>43</v>
      </c>
      <c r="G3188" s="18" t="n">
        <v>0</v>
      </c>
      <c r="H3188" s="16" t="n">
        <v>0</v>
      </c>
      <c r="I3188" s="18" t="n">
        <v>1</v>
      </c>
      <c r="J3188" s="19" t="n">
        <v>15.265</v>
      </c>
      <c r="K3188" s="19" t="n">
        <v>15.265</v>
      </c>
      <c r="L3188" s="19" t="n">
        <v>15.265</v>
      </c>
      <c r="M3188" s="19" t="n">
        <f aca="false">IF(J3188&gt;0,J3188,K3188)*E3188</f>
        <v>15.265</v>
      </c>
      <c r="N3188" s="20"/>
      <c r="O3188" s="21" t="str">
        <f aca="false">IF(R3188="","",ROUND(R3188*(1-Premissas!$B$4),4))</f>
        <v/>
      </c>
      <c r="P3188" s="22"/>
      <c r="Q3188" s="22"/>
      <c r="R3188" s="23"/>
      <c r="S3188" s="24"/>
      <c r="T3188" s="24"/>
      <c r="U3188" s="25"/>
      <c r="V3188" s="19" t="str">
        <f aca="false">IF(COUNT(N3188:Q3188)=0,"",MIN(N3188:Q3188))</f>
        <v/>
      </c>
      <c r="W3188" s="16" t="str">
        <f aca="false">IF(V3188="","",INDEX($N$4:$Q$4,MATCH(V3188,N3188:Q3188,0)))</f>
        <v/>
      </c>
      <c r="X3188" s="19" t="str">
        <f aca="false">IF(COUNT(N3188:Q3188)&lt;2,"",SMALL(N3188:Q3188,2))</f>
        <v/>
      </c>
      <c r="Y3188" s="26" t="str">
        <f aca="false">IF(OR(V3188="",M3188=0),"",V3188/M3188-1)</f>
        <v/>
      </c>
      <c r="Z3188" s="26" t="str">
        <f aca="false">IF(OR(V3188="",L3188=""),"",V3188/(L3188*E3188)-1)</f>
        <v/>
      </c>
      <c r="AA3188" s="16" t="str">
        <f aca="false">IF(V3188="","SEM OFERTA",IF(OR(Y3188&gt;Premissas!$B$11,Y3188&lt;Premissas!$B$12),"VERIFICAR - UNIDADE/EMBALAGEM",IF(Y3188&gt;Premissas!$B$6,"NÃO COMPRAR - REAJUSTE &gt;5%","COMPRAR")))</f>
        <v>SEM OFERTA</v>
      </c>
      <c r="AB3188" s="18" t="str">
        <f aca="false">IF(W3188="DIMEC",S3188,IF(W3188="MEDCENTRO",U3188,""))</f>
        <v/>
      </c>
      <c r="AC3188" s="18" t="n">
        <f aca="false">IF(AA3188&lt;&gt;"COMPRAR",0,IF(AB3188="",I3188,MIN(I3188,AB3188)))</f>
        <v>0</v>
      </c>
      <c r="AD3188" s="19" t="n">
        <f aca="false">IF(AC3188&gt;0,AC3188*V3188,0)</f>
        <v>0</v>
      </c>
      <c r="AE3188" s="19" t="n">
        <f aca="false">IF(AC3188&gt;0,(M3188-V3188)*AC3188,0)</f>
        <v>0</v>
      </c>
      <c r="AF3188" s="16" t="str">
        <f aca="false">IF(AA3188&lt;&gt;"COMPRAR","",IF(AB3188="",IF(X3188="","",IF(X3188-V3188&lt;0.01,"EMPATE TÉCNICO","")),IF(AB3188&lt;I3188,"ESTOQUE INSUFICIENTE",IF(X3188="","",IF(X3188-V3188&lt;0.01,"EMPATE TÉCNICO","")))))</f>
        <v/>
      </c>
      <c r="AG3188" s="16" t="s">
        <v>328</v>
      </c>
      <c r="AH3188" s="16" t="s">
        <v>1667</v>
      </c>
    </row>
    <row r="3189" customFormat="false" ht="15" hidden="false" customHeight="false" outlineLevel="0" collapsed="false">
      <c r="A3189" s="16" t="s">
        <v>9896</v>
      </c>
      <c r="B3189" s="17" t="s">
        <v>9897</v>
      </c>
      <c r="C3189" s="16" t="s">
        <v>9898</v>
      </c>
      <c r="D3189" s="16" t="s">
        <v>9799</v>
      </c>
      <c r="E3189" s="18" t="n">
        <v>1</v>
      </c>
      <c r="F3189" s="16" t="s">
        <v>43</v>
      </c>
      <c r="G3189" s="18" t="n">
        <v>0</v>
      </c>
      <c r="H3189" s="16" t="n">
        <v>0</v>
      </c>
      <c r="I3189" s="18" t="n">
        <v>1</v>
      </c>
      <c r="J3189" s="19" t="n">
        <v>5.7475</v>
      </c>
      <c r="K3189" s="19" t="n">
        <v>5.7475</v>
      </c>
      <c r="L3189" s="19" t="n">
        <v>5.7475</v>
      </c>
      <c r="M3189" s="19" t="n">
        <f aca="false">IF(J3189&gt;0,J3189,K3189)*E3189</f>
        <v>5.7475</v>
      </c>
      <c r="N3189" s="20"/>
      <c r="O3189" s="21" t="str">
        <f aca="false">IF(R3189="","",ROUND(R3189*(1-Premissas!$B$4),4))</f>
        <v/>
      </c>
      <c r="P3189" s="22"/>
      <c r="Q3189" s="22"/>
      <c r="R3189" s="23"/>
      <c r="S3189" s="24"/>
      <c r="T3189" s="24"/>
      <c r="U3189" s="25"/>
      <c r="V3189" s="19" t="str">
        <f aca="false">IF(COUNT(N3189:Q3189)=0,"",MIN(N3189:Q3189))</f>
        <v/>
      </c>
      <c r="W3189" s="16" t="str">
        <f aca="false">IF(V3189="","",INDEX($N$4:$Q$4,MATCH(V3189,N3189:Q3189,0)))</f>
        <v/>
      </c>
      <c r="X3189" s="19" t="str">
        <f aca="false">IF(COUNT(N3189:Q3189)&lt;2,"",SMALL(N3189:Q3189,2))</f>
        <v/>
      </c>
      <c r="Y3189" s="26" t="str">
        <f aca="false">IF(OR(V3189="",M3189=0),"",V3189/M3189-1)</f>
        <v/>
      </c>
      <c r="Z3189" s="26" t="str">
        <f aca="false">IF(OR(V3189="",L3189=""),"",V3189/(L3189*E3189)-1)</f>
        <v/>
      </c>
      <c r="AA3189" s="16" t="str">
        <f aca="false">IF(V3189="","SEM OFERTA",IF(OR(Y3189&gt;Premissas!$B$11,Y3189&lt;Premissas!$B$12),"VERIFICAR - UNIDADE/EMBALAGEM",IF(Y3189&gt;Premissas!$B$6,"NÃO COMPRAR - REAJUSTE &gt;5%","COMPRAR")))</f>
        <v>SEM OFERTA</v>
      </c>
      <c r="AB3189" s="18" t="str">
        <f aca="false">IF(W3189="DIMEC",S3189,IF(W3189="MEDCENTRO",U3189,""))</f>
        <v/>
      </c>
      <c r="AC3189" s="18" t="n">
        <f aca="false">IF(AA3189&lt;&gt;"COMPRAR",0,IF(AB3189="",I3189,MIN(I3189,AB3189)))</f>
        <v>0</v>
      </c>
      <c r="AD3189" s="19" t="n">
        <f aca="false">IF(AC3189&gt;0,AC3189*V3189,0)</f>
        <v>0</v>
      </c>
      <c r="AE3189" s="19" t="n">
        <f aca="false">IF(AC3189&gt;0,(M3189-V3189)*AC3189,0)</f>
        <v>0</v>
      </c>
      <c r="AF3189" s="16" t="str">
        <f aca="false">IF(AA3189&lt;&gt;"COMPRAR","",IF(AB3189="",IF(X3189="","",IF(X3189-V3189&lt;0.01,"EMPATE TÉCNICO","")),IF(AB3189&lt;I3189,"ESTOQUE INSUFICIENTE",IF(X3189="","",IF(X3189-V3189&lt;0.01,"EMPATE TÉCNICO","")))))</f>
        <v/>
      </c>
      <c r="AG3189" s="16" t="s">
        <v>328</v>
      </c>
      <c r="AH3189" s="16" t="s">
        <v>1667</v>
      </c>
    </row>
    <row r="3190" customFormat="false" ht="15" hidden="false" customHeight="false" outlineLevel="0" collapsed="false">
      <c r="A3190" s="16" t="s">
        <v>9899</v>
      </c>
      <c r="B3190" s="17" t="s">
        <v>9900</v>
      </c>
      <c r="C3190" s="16" t="s">
        <v>9901</v>
      </c>
      <c r="D3190" s="16" t="s">
        <v>9799</v>
      </c>
      <c r="E3190" s="18" t="n">
        <v>1</v>
      </c>
      <c r="F3190" s="16" t="s">
        <v>43</v>
      </c>
      <c r="G3190" s="18" t="n">
        <v>0</v>
      </c>
      <c r="H3190" s="16" t="n">
        <v>0.1</v>
      </c>
      <c r="I3190" s="18" t="n">
        <v>1</v>
      </c>
      <c r="J3190" s="19" t="n">
        <v>7.525</v>
      </c>
      <c r="K3190" s="19" t="n">
        <v>7.525</v>
      </c>
      <c r="L3190" s="19" t="n">
        <v>7.525</v>
      </c>
      <c r="M3190" s="19" t="n">
        <f aca="false">IF(J3190&gt;0,J3190,K3190)*E3190</f>
        <v>7.525</v>
      </c>
      <c r="N3190" s="20"/>
      <c r="O3190" s="21" t="str">
        <f aca="false">IF(R3190="","",ROUND(R3190*(1-Premissas!$B$4),4))</f>
        <v/>
      </c>
      <c r="P3190" s="22"/>
      <c r="Q3190" s="22"/>
      <c r="R3190" s="23"/>
      <c r="S3190" s="24"/>
      <c r="T3190" s="24"/>
      <c r="U3190" s="25"/>
      <c r="V3190" s="19" t="str">
        <f aca="false">IF(COUNT(N3190:Q3190)=0,"",MIN(N3190:Q3190))</f>
        <v/>
      </c>
      <c r="W3190" s="16" t="str">
        <f aca="false">IF(V3190="","",INDEX($N$4:$Q$4,MATCH(V3190,N3190:Q3190,0)))</f>
        <v/>
      </c>
      <c r="X3190" s="19" t="str">
        <f aca="false">IF(COUNT(N3190:Q3190)&lt;2,"",SMALL(N3190:Q3190,2))</f>
        <v/>
      </c>
      <c r="Y3190" s="26" t="str">
        <f aca="false">IF(OR(V3190="",M3190=0),"",V3190/M3190-1)</f>
        <v/>
      </c>
      <c r="Z3190" s="26" t="str">
        <f aca="false">IF(OR(V3190="",L3190=""),"",V3190/(L3190*E3190)-1)</f>
        <v/>
      </c>
      <c r="AA3190" s="16" t="str">
        <f aca="false">IF(V3190="","SEM OFERTA",IF(OR(Y3190&gt;Premissas!$B$11,Y3190&lt;Premissas!$B$12),"VERIFICAR - UNIDADE/EMBALAGEM",IF(Y3190&gt;Premissas!$B$6,"NÃO COMPRAR - REAJUSTE &gt;5%","COMPRAR")))</f>
        <v>SEM OFERTA</v>
      </c>
      <c r="AB3190" s="18" t="str">
        <f aca="false">IF(W3190="DIMEC",S3190,IF(W3190="MEDCENTRO",U3190,""))</f>
        <v/>
      </c>
      <c r="AC3190" s="18" t="n">
        <f aca="false">IF(AA3190&lt;&gt;"COMPRAR",0,IF(AB3190="",I3190,MIN(I3190,AB3190)))</f>
        <v>0</v>
      </c>
      <c r="AD3190" s="19" t="n">
        <f aca="false">IF(AC3190&gt;0,AC3190*V3190,0)</f>
        <v>0</v>
      </c>
      <c r="AE3190" s="19" t="n">
        <f aca="false">IF(AC3190&gt;0,(M3190-V3190)*AC3190,0)</f>
        <v>0</v>
      </c>
      <c r="AF3190" s="16" t="str">
        <f aca="false">IF(AA3190&lt;&gt;"COMPRAR","",IF(AB3190="",IF(X3190="","",IF(X3190-V3190&lt;0.01,"EMPATE TÉCNICO","")),IF(AB3190&lt;I3190,"ESTOQUE INSUFICIENTE",IF(X3190="","",IF(X3190-V3190&lt;0.01,"EMPATE TÉCNICO","")))))</f>
        <v/>
      </c>
      <c r="AG3190" s="16" t="s">
        <v>328</v>
      </c>
      <c r="AH3190" s="16" t="s">
        <v>1667</v>
      </c>
    </row>
    <row r="3191" customFormat="false" ht="15" hidden="false" customHeight="false" outlineLevel="0" collapsed="false">
      <c r="A3191" s="16" t="s">
        <v>9902</v>
      </c>
      <c r="B3191" s="17" t="s">
        <v>9903</v>
      </c>
      <c r="C3191" s="16" t="s">
        <v>9904</v>
      </c>
      <c r="D3191" s="16" t="s">
        <v>9799</v>
      </c>
      <c r="E3191" s="18" t="n">
        <v>1</v>
      </c>
      <c r="F3191" s="16" t="s">
        <v>43</v>
      </c>
      <c r="G3191" s="18" t="n">
        <v>0</v>
      </c>
      <c r="H3191" s="16" t="n">
        <v>0</v>
      </c>
      <c r="I3191" s="18" t="n">
        <v>1</v>
      </c>
      <c r="J3191" s="19" t="n">
        <v>10.5575</v>
      </c>
      <c r="K3191" s="19" t="n">
        <v>10.5575</v>
      </c>
      <c r="L3191" s="19" t="n">
        <v>10.5575</v>
      </c>
      <c r="M3191" s="19" t="n">
        <f aca="false">IF(J3191&gt;0,J3191,K3191)*E3191</f>
        <v>10.5575</v>
      </c>
      <c r="N3191" s="20"/>
      <c r="O3191" s="21" t="str">
        <f aca="false">IF(R3191="","",ROUND(R3191*(1-Premissas!$B$4),4))</f>
        <v/>
      </c>
      <c r="P3191" s="22"/>
      <c r="Q3191" s="22"/>
      <c r="R3191" s="23"/>
      <c r="S3191" s="24"/>
      <c r="T3191" s="24"/>
      <c r="U3191" s="25"/>
      <c r="V3191" s="19" t="str">
        <f aca="false">IF(COUNT(N3191:Q3191)=0,"",MIN(N3191:Q3191))</f>
        <v/>
      </c>
      <c r="W3191" s="16" t="str">
        <f aca="false">IF(V3191="","",INDEX($N$4:$Q$4,MATCH(V3191,N3191:Q3191,0)))</f>
        <v/>
      </c>
      <c r="X3191" s="19" t="str">
        <f aca="false">IF(COUNT(N3191:Q3191)&lt;2,"",SMALL(N3191:Q3191,2))</f>
        <v/>
      </c>
      <c r="Y3191" s="26" t="str">
        <f aca="false">IF(OR(V3191="",M3191=0),"",V3191/M3191-1)</f>
        <v/>
      </c>
      <c r="Z3191" s="26" t="str">
        <f aca="false">IF(OR(V3191="",L3191=""),"",V3191/(L3191*E3191)-1)</f>
        <v/>
      </c>
      <c r="AA3191" s="16" t="str">
        <f aca="false">IF(V3191="","SEM OFERTA",IF(OR(Y3191&gt;Premissas!$B$11,Y3191&lt;Premissas!$B$12),"VERIFICAR - UNIDADE/EMBALAGEM",IF(Y3191&gt;Premissas!$B$6,"NÃO COMPRAR - REAJUSTE &gt;5%","COMPRAR")))</f>
        <v>SEM OFERTA</v>
      </c>
      <c r="AB3191" s="18" t="str">
        <f aca="false">IF(W3191="DIMEC",S3191,IF(W3191="MEDCENTRO",U3191,""))</f>
        <v/>
      </c>
      <c r="AC3191" s="18" t="n">
        <f aca="false">IF(AA3191&lt;&gt;"COMPRAR",0,IF(AB3191="",I3191,MIN(I3191,AB3191)))</f>
        <v>0</v>
      </c>
      <c r="AD3191" s="19" t="n">
        <f aca="false">IF(AC3191&gt;0,AC3191*V3191,0)</f>
        <v>0</v>
      </c>
      <c r="AE3191" s="19" t="n">
        <f aca="false">IF(AC3191&gt;0,(M3191-V3191)*AC3191,0)</f>
        <v>0</v>
      </c>
      <c r="AF3191" s="16" t="str">
        <f aca="false">IF(AA3191&lt;&gt;"COMPRAR","",IF(AB3191="",IF(X3191="","",IF(X3191-V3191&lt;0.01,"EMPATE TÉCNICO","")),IF(AB3191&lt;I3191,"ESTOQUE INSUFICIENTE",IF(X3191="","",IF(X3191-V3191&lt;0.01,"EMPATE TÉCNICO","")))))</f>
        <v/>
      </c>
      <c r="AG3191" s="16" t="s">
        <v>328</v>
      </c>
      <c r="AH3191" s="16" t="s">
        <v>1667</v>
      </c>
    </row>
    <row r="3192" customFormat="false" ht="15" hidden="false" customHeight="false" outlineLevel="0" collapsed="false">
      <c r="A3192" s="16" t="s">
        <v>9905</v>
      </c>
      <c r="B3192" s="17" t="s">
        <v>9906</v>
      </c>
      <c r="C3192" s="16" t="s">
        <v>9907</v>
      </c>
      <c r="D3192" s="16"/>
      <c r="E3192" s="18" t="n">
        <v>1</v>
      </c>
      <c r="F3192" s="16" t="s">
        <v>43</v>
      </c>
      <c r="G3192" s="18" t="n">
        <v>0</v>
      </c>
      <c r="H3192" s="16" t="n">
        <v>2.1</v>
      </c>
      <c r="I3192" s="18" t="n">
        <v>6</v>
      </c>
      <c r="J3192" s="19" t="n">
        <v>0</v>
      </c>
      <c r="K3192" s="19" t="n">
        <v>30.66</v>
      </c>
      <c r="L3192" s="19"/>
      <c r="M3192" s="19" t="n">
        <f aca="false">IF(J3192&gt;0,J3192,K3192)*E3192</f>
        <v>30.66</v>
      </c>
      <c r="N3192" s="20"/>
      <c r="O3192" s="21" t="str">
        <f aca="false">IF(R3192="","",ROUND(R3192*(1-Premissas!$B$4),4))</f>
        <v/>
      </c>
      <c r="P3192" s="22"/>
      <c r="Q3192" s="22"/>
      <c r="R3192" s="23"/>
      <c r="S3192" s="24"/>
      <c r="T3192" s="24"/>
      <c r="U3192" s="25"/>
      <c r="V3192" s="19" t="str">
        <f aca="false">IF(COUNT(N3192:Q3192)=0,"",MIN(N3192:Q3192))</f>
        <v/>
      </c>
      <c r="W3192" s="16" t="str">
        <f aca="false">IF(V3192="","",INDEX($N$4:$Q$4,MATCH(V3192,N3192:Q3192,0)))</f>
        <v/>
      </c>
      <c r="X3192" s="19" t="str">
        <f aca="false">IF(COUNT(N3192:Q3192)&lt;2,"",SMALL(N3192:Q3192,2))</f>
        <v/>
      </c>
      <c r="Y3192" s="26" t="str">
        <f aca="false">IF(OR(V3192="",M3192=0),"",V3192/M3192-1)</f>
        <v/>
      </c>
      <c r="Z3192" s="26" t="str">
        <f aca="false">IF(OR(V3192="",L3192=""),"",V3192/(L3192*E3192)-1)</f>
        <v/>
      </c>
      <c r="AA3192" s="16" t="str">
        <f aca="false">IF(V3192="","SEM OFERTA",IF(OR(Y3192&gt;Premissas!$B$11,Y3192&lt;Premissas!$B$12),"VERIFICAR - UNIDADE/EMBALAGEM",IF(Y3192&gt;Premissas!$B$6,"NÃO COMPRAR - REAJUSTE &gt;5%","COMPRAR")))</f>
        <v>SEM OFERTA</v>
      </c>
      <c r="AB3192" s="18" t="str">
        <f aca="false">IF(W3192="DIMEC",S3192,IF(W3192="MEDCENTRO",U3192,""))</f>
        <v/>
      </c>
      <c r="AC3192" s="18" t="n">
        <f aca="false">IF(AA3192&lt;&gt;"COMPRAR",0,IF(AB3192="",I3192,MIN(I3192,AB3192)))</f>
        <v>0</v>
      </c>
      <c r="AD3192" s="19" t="n">
        <f aca="false">IF(AC3192&gt;0,AC3192*V3192,0)</f>
        <v>0</v>
      </c>
      <c r="AE3192" s="19" t="n">
        <f aca="false">IF(AC3192&gt;0,(M3192-V3192)*AC3192,0)</f>
        <v>0</v>
      </c>
      <c r="AF3192" s="16" t="str">
        <f aca="false">IF(AA3192&lt;&gt;"COMPRAR","",IF(AB3192="",IF(X3192="","",IF(X3192-V3192&lt;0.01,"EMPATE TÉCNICO","")),IF(AB3192&lt;I3192,"ESTOQUE INSUFICIENTE",IF(X3192="","",IF(X3192-V3192&lt;0.01,"EMPATE TÉCNICO","")))))</f>
        <v/>
      </c>
      <c r="AG3192" s="16" t="s">
        <v>3750</v>
      </c>
      <c r="AH3192" s="16" t="s">
        <v>1667</v>
      </c>
    </row>
    <row r="3193" customFormat="false" ht="15" hidden="false" customHeight="false" outlineLevel="0" collapsed="false">
      <c r="A3193" s="16" t="s">
        <v>9908</v>
      </c>
      <c r="B3193" s="17" t="s">
        <v>9909</v>
      </c>
      <c r="C3193" s="16" t="s">
        <v>9910</v>
      </c>
      <c r="D3193" s="16" t="s">
        <v>4221</v>
      </c>
      <c r="E3193" s="18" t="n">
        <v>1</v>
      </c>
      <c r="F3193" s="16" t="s">
        <v>43</v>
      </c>
      <c r="G3193" s="18" t="n">
        <v>0</v>
      </c>
      <c r="H3193" s="16" t="n">
        <v>0.1</v>
      </c>
      <c r="I3193" s="18" t="n">
        <v>1</v>
      </c>
      <c r="J3193" s="19" t="n">
        <v>35.47</v>
      </c>
      <c r="K3193" s="19" t="n">
        <v>35.47</v>
      </c>
      <c r="L3193" s="19" t="n">
        <v>35.47</v>
      </c>
      <c r="M3193" s="19" t="n">
        <f aca="false">IF(J3193&gt;0,J3193,K3193)*E3193</f>
        <v>35.47</v>
      </c>
      <c r="N3193" s="20"/>
      <c r="O3193" s="21" t="str">
        <f aca="false">IF(R3193="","",ROUND(R3193*(1-Premissas!$B$4),4))</f>
        <v/>
      </c>
      <c r="P3193" s="22"/>
      <c r="Q3193" s="22"/>
      <c r="R3193" s="23"/>
      <c r="S3193" s="24"/>
      <c r="T3193" s="24"/>
      <c r="U3193" s="25"/>
      <c r="V3193" s="19" t="str">
        <f aca="false">IF(COUNT(N3193:Q3193)=0,"",MIN(N3193:Q3193))</f>
        <v/>
      </c>
      <c r="W3193" s="16" t="str">
        <f aca="false">IF(V3193="","",INDEX($N$4:$Q$4,MATCH(V3193,N3193:Q3193,0)))</f>
        <v/>
      </c>
      <c r="X3193" s="19" t="str">
        <f aca="false">IF(COUNT(N3193:Q3193)&lt;2,"",SMALL(N3193:Q3193,2))</f>
        <v/>
      </c>
      <c r="Y3193" s="26" t="str">
        <f aca="false">IF(OR(V3193="",M3193=0),"",V3193/M3193-1)</f>
        <v/>
      </c>
      <c r="Z3193" s="26" t="str">
        <f aca="false">IF(OR(V3193="",L3193=""),"",V3193/(L3193*E3193)-1)</f>
        <v/>
      </c>
      <c r="AA3193" s="16" t="str">
        <f aca="false">IF(V3193="","SEM OFERTA",IF(OR(Y3193&gt;Premissas!$B$11,Y3193&lt;Premissas!$B$12),"VERIFICAR - UNIDADE/EMBALAGEM",IF(Y3193&gt;Premissas!$B$6,"NÃO COMPRAR - REAJUSTE &gt;5%","COMPRAR")))</f>
        <v>SEM OFERTA</v>
      </c>
      <c r="AB3193" s="18" t="str">
        <f aca="false">IF(W3193="DIMEC",S3193,IF(W3193="MEDCENTRO",U3193,""))</f>
        <v/>
      </c>
      <c r="AC3193" s="18" t="n">
        <f aca="false">IF(AA3193&lt;&gt;"COMPRAR",0,IF(AB3193="",I3193,MIN(I3193,AB3193)))</f>
        <v>0</v>
      </c>
      <c r="AD3193" s="19" t="n">
        <f aca="false">IF(AC3193&gt;0,AC3193*V3193,0)</f>
        <v>0</v>
      </c>
      <c r="AE3193" s="19" t="n">
        <f aca="false">IF(AC3193&gt;0,(M3193-V3193)*AC3193,0)</f>
        <v>0</v>
      </c>
      <c r="AF3193" s="16" t="str">
        <f aca="false">IF(AA3193&lt;&gt;"COMPRAR","",IF(AB3193="",IF(X3193="","",IF(X3193-V3193&lt;0.01,"EMPATE TÉCNICO","")),IF(AB3193&lt;I3193,"ESTOQUE INSUFICIENTE",IF(X3193="","",IF(X3193-V3193&lt;0.01,"EMPATE TÉCNICO","")))))</f>
        <v/>
      </c>
      <c r="AG3193" s="16" t="s">
        <v>4222</v>
      </c>
      <c r="AH3193" s="16" t="s">
        <v>1675</v>
      </c>
    </row>
    <row r="3194" customFormat="false" ht="15" hidden="false" customHeight="false" outlineLevel="0" collapsed="false">
      <c r="A3194" s="16" t="s">
        <v>9911</v>
      </c>
      <c r="B3194" s="17" t="s">
        <v>9912</v>
      </c>
      <c r="C3194" s="16" t="s">
        <v>9913</v>
      </c>
      <c r="D3194" s="16" t="s">
        <v>4221</v>
      </c>
      <c r="E3194" s="18" t="n">
        <v>1</v>
      </c>
      <c r="F3194" s="16" t="s">
        <v>43</v>
      </c>
      <c r="G3194" s="18" t="n">
        <v>0</v>
      </c>
      <c r="H3194" s="16" t="n">
        <v>0.1</v>
      </c>
      <c r="I3194" s="18" t="n">
        <v>1</v>
      </c>
      <c r="J3194" s="19" t="n">
        <v>41.67</v>
      </c>
      <c r="K3194" s="19" t="n">
        <v>41.67</v>
      </c>
      <c r="L3194" s="19" t="n">
        <v>41.67</v>
      </c>
      <c r="M3194" s="19" t="n">
        <f aca="false">IF(J3194&gt;0,J3194,K3194)*E3194</f>
        <v>41.67</v>
      </c>
      <c r="N3194" s="20"/>
      <c r="O3194" s="21" t="str">
        <f aca="false">IF(R3194="","",ROUND(R3194*(1-Premissas!$B$4),4))</f>
        <v/>
      </c>
      <c r="P3194" s="22"/>
      <c r="Q3194" s="22"/>
      <c r="R3194" s="23"/>
      <c r="S3194" s="24"/>
      <c r="T3194" s="24"/>
      <c r="U3194" s="25"/>
      <c r="V3194" s="19" t="str">
        <f aca="false">IF(COUNT(N3194:Q3194)=0,"",MIN(N3194:Q3194))</f>
        <v/>
      </c>
      <c r="W3194" s="16" t="str">
        <f aca="false">IF(V3194="","",INDEX($N$4:$Q$4,MATCH(V3194,N3194:Q3194,0)))</f>
        <v/>
      </c>
      <c r="X3194" s="19" t="str">
        <f aca="false">IF(COUNT(N3194:Q3194)&lt;2,"",SMALL(N3194:Q3194,2))</f>
        <v/>
      </c>
      <c r="Y3194" s="26" t="str">
        <f aca="false">IF(OR(V3194="",M3194=0),"",V3194/M3194-1)</f>
        <v/>
      </c>
      <c r="Z3194" s="26" t="str">
        <f aca="false">IF(OR(V3194="",L3194=""),"",V3194/(L3194*E3194)-1)</f>
        <v/>
      </c>
      <c r="AA3194" s="16" t="str">
        <f aca="false">IF(V3194="","SEM OFERTA",IF(OR(Y3194&gt;Premissas!$B$11,Y3194&lt;Premissas!$B$12),"VERIFICAR - UNIDADE/EMBALAGEM",IF(Y3194&gt;Premissas!$B$6,"NÃO COMPRAR - REAJUSTE &gt;5%","COMPRAR")))</f>
        <v>SEM OFERTA</v>
      </c>
      <c r="AB3194" s="18" t="str">
        <f aca="false">IF(W3194="DIMEC",S3194,IF(W3194="MEDCENTRO",U3194,""))</f>
        <v/>
      </c>
      <c r="AC3194" s="18" t="n">
        <f aca="false">IF(AA3194&lt;&gt;"COMPRAR",0,IF(AB3194="",I3194,MIN(I3194,AB3194)))</f>
        <v>0</v>
      </c>
      <c r="AD3194" s="19" t="n">
        <f aca="false">IF(AC3194&gt;0,AC3194*V3194,0)</f>
        <v>0</v>
      </c>
      <c r="AE3194" s="19" t="n">
        <f aca="false">IF(AC3194&gt;0,(M3194-V3194)*AC3194,0)</f>
        <v>0</v>
      </c>
      <c r="AF3194" s="16" t="str">
        <f aca="false">IF(AA3194&lt;&gt;"COMPRAR","",IF(AB3194="",IF(X3194="","",IF(X3194-V3194&lt;0.01,"EMPATE TÉCNICO","")),IF(AB3194&lt;I3194,"ESTOQUE INSUFICIENTE",IF(X3194="","",IF(X3194-V3194&lt;0.01,"EMPATE TÉCNICO","")))))</f>
        <v/>
      </c>
      <c r="AG3194" s="16" t="s">
        <v>4222</v>
      </c>
      <c r="AH3194" s="16" t="s">
        <v>1675</v>
      </c>
    </row>
    <row r="3195" customFormat="false" ht="15" hidden="false" customHeight="false" outlineLevel="0" collapsed="false">
      <c r="A3195" s="16" t="s">
        <v>9914</v>
      </c>
      <c r="B3195" s="17" t="s">
        <v>9915</v>
      </c>
      <c r="C3195" s="16" t="s">
        <v>9916</v>
      </c>
      <c r="D3195" s="16" t="s">
        <v>4221</v>
      </c>
      <c r="E3195" s="18" t="n">
        <v>1</v>
      </c>
      <c r="F3195" s="16" t="s">
        <v>43</v>
      </c>
      <c r="G3195" s="18" t="n">
        <v>0</v>
      </c>
      <c r="H3195" s="16" t="n">
        <v>0</v>
      </c>
      <c r="I3195" s="18" t="n">
        <v>1</v>
      </c>
      <c r="J3195" s="19" t="n">
        <v>32.88</v>
      </c>
      <c r="K3195" s="19" t="n">
        <v>32.88</v>
      </c>
      <c r="L3195" s="19" t="n">
        <v>32.88</v>
      </c>
      <c r="M3195" s="19" t="n">
        <f aca="false">IF(J3195&gt;0,J3195,K3195)*E3195</f>
        <v>32.88</v>
      </c>
      <c r="N3195" s="20"/>
      <c r="O3195" s="21" t="str">
        <f aca="false">IF(R3195="","",ROUND(R3195*(1-Premissas!$B$4),4))</f>
        <v/>
      </c>
      <c r="P3195" s="22"/>
      <c r="Q3195" s="22"/>
      <c r="R3195" s="23"/>
      <c r="S3195" s="24"/>
      <c r="T3195" s="24"/>
      <c r="U3195" s="25"/>
      <c r="V3195" s="19" t="str">
        <f aca="false">IF(COUNT(N3195:Q3195)=0,"",MIN(N3195:Q3195))</f>
        <v/>
      </c>
      <c r="W3195" s="16" t="str">
        <f aca="false">IF(V3195="","",INDEX($N$4:$Q$4,MATCH(V3195,N3195:Q3195,0)))</f>
        <v/>
      </c>
      <c r="X3195" s="19" t="str">
        <f aca="false">IF(COUNT(N3195:Q3195)&lt;2,"",SMALL(N3195:Q3195,2))</f>
        <v/>
      </c>
      <c r="Y3195" s="26" t="str">
        <f aca="false">IF(OR(V3195="",M3195=0),"",V3195/M3195-1)</f>
        <v/>
      </c>
      <c r="Z3195" s="26" t="str">
        <f aca="false">IF(OR(V3195="",L3195=""),"",V3195/(L3195*E3195)-1)</f>
        <v/>
      </c>
      <c r="AA3195" s="16" t="str">
        <f aca="false">IF(V3195="","SEM OFERTA",IF(OR(Y3195&gt;Premissas!$B$11,Y3195&lt;Premissas!$B$12),"VERIFICAR - UNIDADE/EMBALAGEM",IF(Y3195&gt;Premissas!$B$6,"NÃO COMPRAR - REAJUSTE &gt;5%","COMPRAR")))</f>
        <v>SEM OFERTA</v>
      </c>
      <c r="AB3195" s="18" t="str">
        <f aca="false">IF(W3195="DIMEC",S3195,IF(W3195="MEDCENTRO",U3195,""))</f>
        <v/>
      </c>
      <c r="AC3195" s="18" t="n">
        <f aca="false">IF(AA3195&lt;&gt;"COMPRAR",0,IF(AB3195="",I3195,MIN(I3195,AB3195)))</f>
        <v>0</v>
      </c>
      <c r="AD3195" s="19" t="n">
        <f aca="false">IF(AC3195&gt;0,AC3195*V3195,0)</f>
        <v>0</v>
      </c>
      <c r="AE3195" s="19" t="n">
        <f aca="false">IF(AC3195&gt;0,(M3195-V3195)*AC3195,0)</f>
        <v>0</v>
      </c>
      <c r="AF3195" s="16" t="str">
        <f aca="false">IF(AA3195&lt;&gt;"COMPRAR","",IF(AB3195="",IF(X3195="","",IF(X3195-V3195&lt;0.01,"EMPATE TÉCNICO","")),IF(AB3195&lt;I3195,"ESTOQUE INSUFICIENTE",IF(X3195="","",IF(X3195-V3195&lt;0.01,"EMPATE TÉCNICO","")))))</f>
        <v/>
      </c>
      <c r="AG3195" s="16" t="s">
        <v>4222</v>
      </c>
      <c r="AH3195" s="16" t="s">
        <v>1675</v>
      </c>
    </row>
    <row r="3196" customFormat="false" ht="15" hidden="false" customHeight="false" outlineLevel="0" collapsed="false">
      <c r="A3196" s="16" t="s">
        <v>9917</v>
      </c>
      <c r="B3196" s="17" t="s">
        <v>9918</v>
      </c>
      <c r="C3196" s="16" t="s">
        <v>9919</v>
      </c>
      <c r="D3196" s="16" t="s">
        <v>4221</v>
      </c>
      <c r="E3196" s="18" t="n">
        <v>1</v>
      </c>
      <c r="F3196" s="16" t="s">
        <v>43</v>
      </c>
      <c r="G3196" s="18" t="n">
        <v>0</v>
      </c>
      <c r="H3196" s="16" t="n">
        <v>0</v>
      </c>
      <c r="I3196" s="18" t="n">
        <v>1</v>
      </c>
      <c r="J3196" s="19" t="n">
        <v>25.57</v>
      </c>
      <c r="K3196" s="19" t="n">
        <v>25.57</v>
      </c>
      <c r="L3196" s="19" t="n">
        <v>25.57</v>
      </c>
      <c r="M3196" s="19" t="n">
        <f aca="false">IF(J3196&gt;0,J3196,K3196)*E3196</f>
        <v>25.57</v>
      </c>
      <c r="N3196" s="20"/>
      <c r="O3196" s="21" t="str">
        <f aca="false">IF(R3196="","",ROUND(R3196*(1-Premissas!$B$4),4))</f>
        <v/>
      </c>
      <c r="P3196" s="22"/>
      <c r="Q3196" s="22"/>
      <c r="R3196" s="23"/>
      <c r="S3196" s="24"/>
      <c r="T3196" s="24"/>
      <c r="U3196" s="25"/>
      <c r="V3196" s="19" t="str">
        <f aca="false">IF(COUNT(N3196:Q3196)=0,"",MIN(N3196:Q3196))</f>
        <v/>
      </c>
      <c r="W3196" s="16" t="str">
        <f aca="false">IF(V3196="","",INDEX($N$4:$Q$4,MATCH(V3196,N3196:Q3196,0)))</f>
        <v/>
      </c>
      <c r="X3196" s="19" t="str">
        <f aca="false">IF(COUNT(N3196:Q3196)&lt;2,"",SMALL(N3196:Q3196,2))</f>
        <v/>
      </c>
      <c r="Y3196" s="26" t="str">
        <f aca="false">IF(OR(V3196="",M3196=0),"",V3196/M3196-1)</f>
        <v/>
      </c>
      <c r="Z3196" s="26" t="str">
        <f aca="false">IF(OR(V3196="",L3196=""),"",V3196/(L3196*E3196)-1)</f>
        <v/>
      </c>
      <c r="AA3196" s="16" t="str">
        <f aca="false">IF(V3196="","SEM OFERTA",IF(OR(Y3196&gt;Premissas!$B$11,Y3196&lt;Premissas!$B$12),"VERIFICAR - UNIDADE/EMBALAGEM",IF(Y3196&gt;Premissas!$B$6,"NÃO COMPRAR - REAJUSTE &gt;5%","COMPRAR")))</f>
        <v>SEM OFERTA</v>
      </c>
      <c r="AB3196" s="18" t="str">
        <f aca="false">IF(W3196="DIMEC",S3196,IF(W3196="MEDCENTRO",U3196,""))</f>
        <v/>
      </c>
      <c r="AC3196" s="18" t="n">
        <f aca="false">IF(AA3196&lt;&gt;"COMPRAR",0,IF(AB3196="",I3196,MIN(I3196,AB3196)))</f>
        <v>0</v>
      </c>
      <c r="AD3196" s="19" t="n">
        <f aca="false">IF(AC3196&gt;0,AC3196*V3196,0)</f>
        <v>0</v>
      </c>
      <c r="AE3196" s="19" t="n">
        <f aca="false">IF(AC3196&gt;0,(M3196-V3196)*AC3196,0)</f>
        <v>0</v>
      </c>
      <c r="AF3196" s="16" t="str">
        <f aca="false">IF(AA3196&lt;&gt;"COMPRAR","",IF(AB3196="",IF(X3196="","",IF(X3196-V3196&lt;0.01,"EMPATE TÉCNICO","")),IF(AB3196&lt;I3196,"ESTOQUE INSUFICIENTE",IF(X3196="","",IF(X3196-V3196&lt;0.01,"EMPATE TÉCNICO","")))))</f>
        <v/>
      </c>
      <c r="AG3196" s="16" t="s">
        <v>4222</v>
      </c>
      <c r="AH3196" s="16" t="s">
        <v>1675</v>
      </c>
    </row>
    <row r="3197" customFormat="false" ht="15" hidden="false" customHeight="false" outlineLevel="0" collapsed="false">
      <c r="A3197" s="16" t="s">
        <v>9920</v>
      </c>
      <c r="B3197" s="17" t="s">
        <v>9921</v>
      </c>
      <c r="C3197" s="16" t="s">
        <v>9922</v>
      </c>
      <c r="D3197" s="16" t="s">
        <v>4221</v>
      </c>
      <c r="E3197" s="18" t="n">
        <v>1</v>
      </c>
      <c r="F3197" s="16" t="s">
        <v>43</v>
      </c>
      <c r="G3197" s="18" t="n">
        <v>0</v>
      </c>
      <c r="H3197" s="16" t="n">
        <v>0</v>
      </c>
      <c r="I3197" s="18" t="n">
        <v>1</v>
      </c>
      <c r="J3197" s="19" t="n">
        <v>25.57</v>
      </c>
      <c r="K3197" s="19" t="n">
        <v>25.57</v>
      </c>
      <c r="L3197" s="19" t="n">
        <v>25.57</v>
      </c>
      <c r="M3197" s="19" t="n">
        <f aca="false">IF(J3197&gt;0,J3197,K3197)*E3197</f>
        <v>25.57</v>
      </c>
      <c r="N3197" s="20"/>
      <c r="O3197" s="21" t="str">
        <f aca="false">IF(R3197="","",ROUND(R3197*(1-Premissas!$B$4),4))</f>
        <v/>
      </c>
      <c r="P3197" s="22"/>
      <c r="Q3197" s="22"/>
      <c r="R3197" s="23"/>
      <c r="S3197" s="24"/>
      <c r="T3197" s="24"/>
      <c r="U3197" s="25"/>
      <c r="V3197" s="19" t="str">
        <f aca="false">IF(COUNT(N3197:Q3197)=0,"",MIN(N3197:Q3197))</f>
        <v/>
      </c>
      <c r="W3197" s="16" t="str">
        <f aca="false">IF(V3197="","",INDEX($N$4:$Q$4,MATCH(V3197,N3197:Q3197,0)))</f>
        <v/>
      </c>
      <c r="X3197" s="19" t="str">
        <f aca="false">IF(COUNT(N3197:Q3197)&lt;2,"",SMALL(N3197:Q3197,2))</f>
        <v/>
      </c>
      <c r="Y3197" s="26" t="str">
        <f aca="false">IF(OR(V3197="",M3197=0),"",V3197/M3197-1)</f>
        <v/>
      </c>
      <c r="Z3197" s="26" t="str">
        <f aca="false">IF(OR(V3197="",L3197=""),"",V3197/(L3197*E3197)-1)</f>
        <v/>
      </c>
      <c r="AA3197" s="16" t="str">
        <f aca="false">IF(V3197="","SEM OFERTA",IF(OR(Y3197&gt;Premissas!$B$11,Y3197&lt;Premissas!$B$12),"VERIFICAR - UNIDADE/EMBALAGEM",IF(Y3197&gt;Premissas!$B$6,"NÃO COMPRAR - REAJUSTE &gt;5%","COMPRAR")))</f>
        <v>SEM OFERTA</v>
      </c>
      <c r="AB3197" s="18" t="str">
        <f aca="false">IF(W3197="DIMEC",S3197,IF(W3197="MEDCENTRO",U3197,""))</f>
        <v/>
      </c>
      <c r="AC3197" s="18" t="n">
        <f aca="false">IF(AA3197&lt;&gt;"COMPRAR",0,IF(AB3197="",I3197,MIN(I3197,AB3197)))</f>
        <v>0</v>
      </c>
      <c r="AD3197" s="19" t="n">
        <f aca="false">IF(AC3197&gt;0,AC3197*V3197,0)</f>
        <v>0</v>
      </c>
      <c r="AE3197" s="19" t="n">
        <f aca="false">IF(AC3197&gt;0,(M3197-V3197)*AC3197,0)</f>
        <v>0</v>
      </c>
      <c r="AF3197" s="16" t="str">
        <f aca="false">IF(AA3197&lt;&gt;"COMPRAR","",IF(AB3197="",IF(X3197="","",IF(X3197-V3197&lt;0.01,"EMPATE TÉCNICO","")),IF(AB3197&lt;I3197,"ESTOQUE INSUFICIENTE",IF(X3197="","",IF(X3197-V3197&lt;0.01,"EMPATE TÉCNICO","")))))</f>
        <v/>
      </c>
      <c r="AG3197" s="16" t="s">
        <v>4222</v>
      </c>
      <c r="AH3197" s="16" t="s">
        <v>1675</v>
      </c>
    </row>
    <row r="3198" customFormat="false" ht="15" hidden="false" customHeight="false" outlineLevel="0" collapsed="false">
      <c r="A3198" s="16" t="s">
        <v>9923</v>
      </c>
      <c r="B3198" s="17" t="s">
        <v>9924</v>
      </c>
      <c r="C3198" s="16" t="s">
        <v>9925</v>
      </c>
      <c r="D3198" s="16" t="s">
        <v>4221</v>
      </c>
      <c r="E3198" s="18" t="n">
        <v>1</v>
      </c>
      <c r="F3198" s="16" t="s">
        <v>43</v>
      </c>
      <c r="G3198" s="18" t="n">
        <v>0</v>
      </c>
      <c r="H3198" s="16" t="n">
        <v>0</v>
      </c>
      <c r="I3198" s="18" t="n">
        <v>1</v>
      </c>
      <c r="J3198" s="19" t="n">
        <v>24.39</v>
      </c>
      <c r="K3198" s="19" t="n">
        <v>24.39</v>
      </c>
      <c r="L3198" s="19" t="n">
        <v>24.39</v>
      </c>
      <c r="M3198" s="19" t="n">
        <f aca="false">IF(J3198&gt;0,J3198,K3198)*E3198</f>
        <v>24.39</v>
      </c>
      <c r="N3198" s="20"/>
      <c r="O3198" s="21" t="str">
        <f aca="false">IF(R3198="","",ROUND(R3198*(1-Premissas!$B$4),4))</f>
        <v/>
      </c>
      <c r="P3198" s="22"/>
      <c r="Q3198" s="22"/>
      <c r="R3198" s="23"/>
      <c r="S3198" s="24"/>
      <c r="T3198" s="24"/>
      <c r="U3198" s="25"/>
      <c r="V3198" s="19" t="str">
        <f aca="false">IF(COUNT(N3198:Q3198)=0,"",MIN(N3198:Q3198))</f>
        <v/>
      </c>
      <c r="W3198" s="16" t="str">
        <f aca="false">IF(V3198="","",INDEX($N$4:$Q$4,MATCH(V3198,N3198:Q3198,0)))</f>
        <v/>
      </c>
      <c r="X3198" s="19" t="str">
        <f aca="false">IF(COUNT(N3198:Q3198)&lt;2,"",SMALL(N3198:Q3198,2))</f>
        <v/>
      </c>
      <c r="Y3198" s="26" t="str">
        <f aca="false">IF(OR(V3198="",M3198=0),"",V3198/M3198-1)</f>
        <v/>
      </c>
      <c r="Z3198" s="26" t="str">
        <f aca="false">IF(OR(V3198="",L3198=""),"",V3198/(L3198*E3198)-1)</f>
        <v/>
      </c>
      <c r="AA3198" s="16" t="str">
        <f aca="false">IF(V3198="","SEM OFERTA",IF(OR(Y3198&gt;Premissas!$B$11,Y3198&lt;Premissas!$B$12),"VERIFICAR - UNIDADE/EMBALAGEM",IF(Y3198&gt;Premissas!$B$6,"NÃO COMPRAR - REAJUSTE &gt;5%","COMPRAR")))</f>
        <v>SEM OFERTA</v>
      </c>
      <c r="AB3198" s="18" t="str">
        <f aca="false">IF(W3198="DIMEC",S3198,IF(W3198="MEDCENTRO",U3198,""))</f>
        <v/>
      </c>
      <c r="AC3198" s="18" t="n">
        <f aca="false">IF(AA3198&lt;&gt;"COMPRAR",0,IF(AB3198="",I3198,MIN(I3198,AB3198)))</f>
        <v>0</v>
      </c>
      <c r="AD3198" s="19" t="n">
        <f aca="false">IF(AC3198&gt;0,AC3198*V3198,0)</f>
        <v>0</v>
      </c>
      <c r="AE3198" s="19" t="n">
        <f aca="false">IF(AC3198&gt;0,(M3198-V3198)*AC3198,0)</f>
        <v>0</v>
      </c>
      <c r="AF3198" s="16" t="str">
        <f aca="false">IF(AA3198&lt;&gt;"COMPRAR","",IF(AB3198="",IF(X3198="","",IF(X3198-V3198&lt;0.01,"EMPATE TÉCNICO","")),IF(AB3198&lt;I3198,"ESTOQUE INSUFICIENTE",IF(X3198="","",IF(X3198-V3198&lt;0.01,"EMPATE TÉCNICO","")))))</f>
        <v/>
      </c>
      <c r="AG3198" s="16" t="s">
        <v>4222</v>
      </c>
      <c r="AH3198" s="16" t="s">
        <v>1675</v>
      </c>
    </row>
    <row r="3199" customFormat="false" ht="15" hidden="false" customHeight="false" outlineLevel="0" collapsed="false">
      <c r="A3199" s="16" t="s">
        <v>9926</v>
      </c>
      <c r="B3199" s="17" t="s">
        <v>9927</v>
      </c>
      <c r="C3199" s="16" t="s">
        <v>9928</v>
      </c>
      <c r="D3199" s="16" t="s">
        <v>4221</v>
      </c>
      <c r="E3199" s="18" t="n">
        <v>1</v>
      </c>
      <c r="F3199" s="16" t="s">
        <v>43</v>
      </c>
      <c r="G3199" s="18" t="n">
        <v>0</v>
      </c>
      <c r="H3199" s="16" t="n">
        <v>0.1</v>
      </c>
      <c r="I3199" s="18" t="n">
        <v>1</v>
      </c>
      <c r="J3199" s="19" t="n">
        <v>21.84</v>
      </c>
      <c r="K3199" s="19" t="n">
        <v>21.84</v>
      </c>
      <c r="L3199" s="19" t="n">
        <v>21.84</v>
      </c>
      <c r="M3199" s="19" t="n">
        <f aca="false">IF(J3199&gt;0,J3199,K3199)*E3199</f>
        <v>21.84</v>
      </c>
      <c r="N3199" s="20"/>
      <c r="O3199" s="21" t="str">
        <f aca="false">IF(R3199="","",ROUND(R3199*(1-Premissas!$B$4),4))</f>
        <v/>
      </c>
      <c r="P3199" s="22"/>
      <c r="Q3199" s="22"/>
      <c r="R3199" s="23"/>
      <c r="S3199" s="24"/>
      <c r="T3199" s="24"/>
      <c r="U3199" s="25"/>
      <c r="V3199" s="19" t="str">
        <f aca="false">IF(COUNT(N3199:Q3199)=0,"",MIN(N3199:Q3199))</f>
        <v/>
      </c>
      <c r="W3199" s="16" t="str">
        <f aca="false">IF(V3199="","",INDEX($N$4:$Q$4,MATCH(V3199,N3199:Q3199,0)))</f>
        <v/>
      </c>
      <c r="X3199" s="19" t="str">
        <f aca="false">IF(COUNT(N3199:Q3199)&lt;2,"",SMALL(N3199:Q3199,2))</f>
        <v/>
      </c>
      <c r="Y3199" s="26" t="str">
        <f aca="false">IF(OR(V3199="",M3199=0),"",V3199/M3199-1)</f>
        <v/>
      </c>
      <c r="Z3199" s="26" t="str">
        <f aca="false">IF(OR(V3199="",L3199=""),"",V3199/(L3199*E3199)-1)</f>
        <v/>
      </c>
      <c r="AA3199" s="16" t="str">
        <f aca="false">IF(V3199="","SEM OFERTA",IF(OR(Y3199&gt;Premissas!$B$11,Y3199&lt;Premissas!$B$12),"VERIFICAR - UNIDADE/EMBALAGEM",IF(Y3199&gt;Premissas!$B$6,"NÃO COMPRAR - REAJUSTE &gt;5%","COMPRAR")))</f>
        <v>SEM OFERTA</v>
      </c>
      <c r="AB3199" s="18" t="str">
        <f aca="false">IF(W3199="DIMEC",S3199,IF(W3199="MEDCENTRO",U3199,""))</f>
        <v/>
      </c>
      <c r="AC3199" s="18" t="n">
        <f aca="false">IF(AA3199&lt;&gt;"COMPRAR",0,IF(AB3199="",I3199,MIN(I3199,AB3199)))</f>
        <v>0</v>
      </c>
      <c r="AD3199" s="19" t="n">
        <f aca="false">IF(AC3199&gt;0,AC3199*V3199,0)</f>
        <v>0</v>
      </c>
      <c r="AE3199" s="19" t="n">
        <f aca="false">IF(AC3199&gt;0,(M3199-V3199)*AC3199,0)</f>
        <v>0</v>
      </c>
      <c r="AF3199" s="16" t="str">
        <f aca="false">IF(AA3199&lt;&gt;"COMPRAR","",IF(AB3199="",IF(X3199="","",IF(X3199-V3199&lt;0.01,"EMPATE TÉCNICO","")),IF(AB3199&lt;I3199,"ESTOQUE INSUFICIENTE",IF(X3199="","",IF(X3199-V3199&lt;0.01,"EMPATE TÉCNICO","")))))</f>
        <v/>
      </c>
      <c r="AG3199" s="16" t="s">
        <v>4222</v>
      </c>
      <c r="AH3199" s="16" t="s">
        <v>1675</v>
      </c>
    </row>
    <row r="3200" customFormat="false" ht="15" hidden="false" customHeight="false" outlineLevel="0" collapsed="false">
      <c r="A3200" s="16" t="s">
        <v>9929</v>
      </c>
      <c r="B3200" s="17" t="s">
        <v>9930</v>
      </c>
      <c r="C3200" s="16" t="s">
        <v>9931</v>
      </c>
      <c r="D3200" s="16" t="s">
        <v>4221</v>
      </c>
      <c r="E3200" s="18" t="n">
        <v>1</v>
      </c>
      <c r="F3200" s="16" t="s">
        <v>43</v>
      </c>
      <c r="G3200" s="18" t="n">
        <v>0</v>
      </c>
      <c r="H3200" s="16" t="n">
        <v>0.2</v>
      </c>
      <c r="I3200" s="18" t="n">
        <v>1</v>
      </c>
      <c r="J3200" s="19" t="n">
        <v>21.84</v>
      </c>
      <c r="K3200" s="19" t="n">
        <v>21.84</v>
      </c>
      <c r="L3200" s="19" t="n">
        <v>21.84</v>
      </c>
      <c r="M3200" s="19" t="n">
        <f aca="false">IF(J3200&gt;0,J3200,K3200)*E3200</f>
        <v>21.84</v>
      </c>
      <c r="N3200" s="20"/>
      <c r="O3200" s="21" t="str">
        <f aca="false">IF(R3200="","",ROUND(R3200*(1-Premissas!$B$4),4))</f>
        <v/>
      </c>
      <c r="P3200" s="22"/>
      <c r="Q3200" s="22"/>
      <c r="R3200" s="23"/>
      <c r="S3200" s="24"/>
      <c r="T3200" s="24"/>
      <c r="U3200" s="25"/>
      <c r="V3200" s="19" t="str">
        <f aca="false">IF(COUNT(N3200:Q3200)=0,"",MIN(N3200:Q3200))</f>
        <v/>
      </c>
      <c r="W3200" s="16" t="str">
        <f aca="false">IF(V3200="","",INDEX($N$4:$Q$4,MATCH(V3200,N3200:Q3200,0)))</f>
        <v/>
      </c>
      <c r="X3200" s="19" t="str">
        <f aca="false">IF(COUNT(N3200:Q3200)&lt;2,"",SMALL(N3200:Q3200,2))</f>
        <v/>
      </c>
      <c r="Y3200" s="26" t="str">
        <f aca="false">IF(OR(V3200="",M3200=0),"",V3200/M3200-1)</f>
        <v/>
      </c>
      <c r="Z3200" s="26" t="str">
        <f aca="false">IF(OR(V3200="",L3200=""),"",V3200/(L3200*E3200)-1)</f>
        <v/>
      </c>
      <c r="AA3200" s="16" t="str">
        <f aca="false">IF(V3200="","SEM OFERTA",IF(OR(Y3200&gt;Premissas!$B$11,Y3200&lt;Premissas!$B$12),"VERIFICAR - UNIDADE/EMBALAGEM",IF(Y3200&gt;Premissas!$B$6,"NÃO COMPRAR - REAJUSTE &gt;5%","COMPRAR")))</f>
        <v>SEM OFERTA</v>
      </c>
      <c r="AB3200" s="18" t="str">
        <f aca="false">IF(W3200="DIMEC",S3200,IF(W3200="MEDCENTRO",U3200,""))</f>
        <v/>
      </c>
      <c r="AC3200" s="18" t="n">
        <f aca="false">IF(AA3200&lt;&gt;"COMPRAR",0,IF(AB3200="",I3200,MIN(I3200,AB3200)))</f>
        <v>0</v>
      </c>
      <c r="AD3200" s="19" t="n">
        <f aca="false">IF(AC3200&gt;0,AC3200*V3200,0)</f>
        <v>0</v>
      </c>
      <c r="AE3200" s="19" t="n">
        <f aca="false">IF(AC3200&gt;0,(M3200-V3200)*AC3200,0)</f>
        <v>0</v>
      </c>
      <c r="AF3200" s="16" t="str">
        <f aca="false">IF(AA3200&lt;&gt;"COMPRAR","",IF(AB3200="",IF(X3200="","",IF(X3200-V3200&lt;0.01,"EMPATE TÉCNICO","")),IF(AB3200&lt;I3200,"ESTOQUE INSUFICIENTE",IF(X3200="","",IF(X3200-V3200&lt;0.01,"EMPATE TÉCNICO","")))))</f>
        <v/>
      </c>
      <c r="AG3200" s="16" t="s">
        <v>4222</v>
      </c>
      <c r="AH3200" s="16" t="s">
        <v>1675</v>
      </c>
    </row>
    <row r="3201" customFormat="false" ht="15" hidden="false" customHeight="false" outlineLevel="0" collapsed="false">
      <c r="A3201" s="16" t="s">
        <v>9932</v>
      </c>
      <c r="B3201" s="17" t="s">
        <v>9933</v>
      </c>
      <c r="C3201" s="16" t="s">
        <v>9934</v>
      </c>
      <c r="D3201" s="16" t="s">
        <v>4221</v>
      </c>
      <c r="E3201" s="18" t="n">
        <v>1</v>
      </c>
      <c r="F3201" s="16" t="s">
        <v>42</v>
      </c>
      <c r="G3201" s="18" t="n">
        <v>0</v>
      </c>
      <c r="H3201" s="16" t="n">
        <v>2.1</v>
      </c>
      <c r="I3201" s="18" t="n">
        <v>6</v>
      </c>
      <c r="J3201" s="19" t="n">
        <v>39.53</v>
      </c>
      <c r="K3201" s="19" t="n">
        <v>39.53</v>
      </c>
      <c r="L3201" s="19" t="n">
        <v>39.53</v>
      </c>
      <c r="M3201" s="19" t="n">
        <f aca="false">IF(J3201&gt;0,J3201,K3201)*E3201</f>
        <v>39.53</v>
      </c>
      <c r="N3201" s="20"/>
      <c r="O3201" s="21" t="str">
        <f aca="false">IF(R3201="","",ROUND(R3201*(1-Premissas!$B$4),4))</f>
        <v/>
      </c>
      <c r="P3201" s="22"/>
      <c r="Q3201" s="22"/>
      <c r="R3201" s="23"/>
      <c r="S3201" s="24"/>
      <c r="T3201" s="24"/>
      <c r="U3201" s="25"/>
      <c r="V3201" s="19" t="str">
        <f aca="false">IF(COUNT(N3201:Q3201)=0,"",MIN(N3201:Q3201))</f>
        <v/>
      </c>
      <c r="W3201" s="16" t="str">
        <f aca="false">IF(V3201="","",INDEX($N$4:$Q$4,MATCH(V3201,N3201:Q3201,0)))</f>
        <v/>
      </c>
      <c r="X3201" s="19" t="str">
        <f aca="false">IF(COUNT(N3201:Q3201)&lt;2,"",SMALL(N3201:Q3201,2))</f>
        <v/>
      </c>
      <c r="Y3201" s="26" t="str">
        <f aca="false">IF(OR(V3201="",M3201=0),"",V3201/M3201-1)</f>
        <v/>
      </c>
      <c r="Z3201" s="26" t="str">
        <f aca="false">IF(OR(V3201="",L3201=""),"",V3201/(L3201*E3201)-1)</f>
        <v/>
      </c>
      <c r="AA3201" s="16" t="str">
        <f aca="false">IF(V3201="","SEM OFERTA",IF(OR(Y3201&gt;Premissas!$B$11,Y3201&lt;Premissas!$B$12),"VERIFICAR - UNIDADE/EMBALAGEM",IF(Y3201&gt;Premissas!$B$6,"NÃO COMPRAR - REAJUSTE &gt;5%","COMPRAR")))</f>
        <v>SEM OFERTA</v>
      </c>
      <c r="AB3201" s="18" t="str">
        <f aca="false">IF(W3201="DIMEC",S3201,IF(W3201="MEDCENTRO",U3201,""))</f>
        <v/>
      </c>
      <c r="AC3201" s="18" t="n">
        <f aca="false">IF(AA3201&lt;&gt;"COMPRAR",0,IF(AB3201="",I3201,MIN(I3201,AB3201)))</f>
        <v>0</v>
      </c>
      <c r="AD3201" s="19" t="n">
        <f aca="false">IF(AC3201&gt;0,AC3201*V3201,0)</f>
        <v>0</v>
      </c>
      <c r="AE3201" s="19" t="n">
        <f aca="false">IF(AC3201&gt;0,(M3201-V3201)*AC3201,0)</f>
        <v>0</v>
      </c>
      <c r="AF3201" s="16" t="str">
        <f aca="false">IF(AA3201&lt;&gt;"COMPRAR","",IF(AB3201="",IF(X3201="","",IF(X3201-V3201&lt;0.01,"EMPATE TÉCNICO","")),IF(AB3201&lt;I3201,"ESTOQUE INSUFICIENTE",IF(X3201="","",IF(X3201-V3201&lt;0.01,"EMPATE TÉCNICO","")))))</f>
        <v/>
      </c>
      <c r="AG3201" s="16" t="s">
        <v>4222</v>
      </c>
      <c r="AH3201" s="16" t="s">
        <v>1675</v>
      </c>
    </row>
    <row r="3202" customFormat="false" ht="15" hidden="false" customHeight="false" outlineLevel="0" collapsed="false">
      <c r="A3202" s="16" t="s">
        <v>9935</v>
      </c>
      <c r="B3202" s="17" t="s">
        <v>9936</v>
      </c>
      <c r="C3202" s="16" t="s">
        <v>9937</v>
      </c>
      <c r="D3202" s="16" t="s">
        <v>4221</v>
      </c>
      <c r="E3202" s="18" t="n">
        <v>1</v>
      </c>
      <c r="F3202" s="16" t="s">
        <v>43</v>
      </c>
      <c r="G3202" s="18" t="n">
        <v>0</v>
      </c>
      <c r="H3202" s="16" t="n">
        <v>0.2</v>
      </c>
      <c r="I3202" s="18" t="n">
        <v>1</v>
      </c>
      <c r="J3202" s="19" t="n">
        <v>36.57</v>
      </c>
      <c r="K3202" s="19" t="n">
        <v>36.57</v>
      </c>
      <c r="L3202" s="19" t="n">
        <v>36.57</v>
      </c>
      <c r="M3202" s="19" t="n">
        <f aca="false">IF(J3202&gt;0,J3202,K3202)*E3202</f>
        <v>36.57</v>
      </c>
      <c r="N3202" s="20"/>
      <c r="O3202" s="21" t="str">
        <f aca="false">IF(R3202="","",ROUND(R3202*(1-Premissas!$B$4),4))</f>
        <v/>
      </c>
      <c r="P3202" s="22"/>
      <c r="Q3202" s="22"/>
      <c r="R3202" s="23"/>
      <c r="S3202" s="24"/>
      <c r="T3202" s="24"/>
      <c r="U3202" s="25"/>
      <c r="V3202" s="19" t="str">
        <f aca="false">IF(COUNT(N3202:Q3202)=0,"",MIN(N3202:Q3202))</f>
        <v/>
      </c>
      <c r="W3202" s="16" t="str">
        <f aca="false">IF(V3202="","",INDEX($N$4:$Q$4,MATCH(V3202,N3202:Q3202,0)))</f>
        <v/>
      </c>
      <c r="X3202" s="19" t="str">
        <f aca="false">IF(COUNT(N3202:Q3202)&lt;2,"",SMALL(N3202:Q3202,2))</f>
        <v/>
      </c>
      <c r="Y3202" s="26" t="str">
        <f aca="false">IF(OR(V3202="",M3202=0),"",V3202/M3202-1)</f>
        <v/>
      </c>
      <c r="Z3202" s="26" t="str">
        <f aca="false">IF(OR(V3202="",L3202=""),"",V3202/(L3202*E3202)-1)</f>
        <v/>
      </c>
      <c r="AA3202" s="16" t="str">
        <f aca="false">IF(V3202="","SEM OFERTA",IF(OR(Y3202&gt;Premissas!$B$11,Y3202&lt;Premissas!$B$12),"VERIFICAR - UNIDADE/EMBALAGEM",IF(Y3202&gt;Premissas!$B$6,"NÃO COMPRAR - REAJUSTE &gt;5%","COMPRAR")))</f>
        <v>SEM OFERTA</v>
      </c>
      <c r="AB3202" s="18" t="str">
        <f aca="false">IF(W3202="DIMEC",S3202,IF(W3202="MEDCENTRO",U3202,""))</f>
        <v/>
      </c>
      <c r="AC3202" s="18" t="n">
        <f aca="false">IF(AA3202&lt;&gt;"COMPRAR",0,IF(AB3202="",I3202,MIN(I3202,AB3202)))</f>
        <v>0</v>
      </c>
      <c r="AD3202" s="19" t="n">
        <f aca="false">IF(AC3202&gt;0,AC3202*V3202,0)</f>
        <v>0</v>
      </c>
      <c r="AE3202" s="19" t="n">
        <f aca="false">IF(AC3202&gt;0,(M3202-V3202)*AC3202,0)</f>
        <v>0</v>
      </c>
      <c r="AF3202" s="16" t="str">
        <f aca="false">IF(AA3202&lt;&gt;"COMPRAR","",IF(AB3202="",IF(X3202="","",IF(X3202-V3202&lt;0.01,"EMPATE TÉCNICO","")),IF(AB3202&lt;I3202,"ESTOQUE INSUFICIENTE",IF(X3202="","",IF(X3202-V3202&lt;0.01,"EMPATE TÉCNICO","")))))</f>
        <v/>
      </c>
      <c r="AG3202" s="16" t="s">
        <v>4222</v>
      </c>
      <c r="AH3202" s="16" t="s">
        <v>1675</v>
      </c>
    </row>
    <row r="3203" customFormat="false" ht="15" hidden="false" customHeight="false" outlineLevel="0" collapsed="false">
      <c r="A3203" s="16" t="s">
        <v>9938</v>
      </c>
      <c r="B3203" s="17" t="s">
        <v>9939</v>
      </c>
      <c r="C3203" s="16" t="s">
        <v>9940</v>
      </c>
      <c r="D3203" s="16" t="s">
        <v>4221</v>
      </c>
      <c r="E3203" s="18" t="n">
        <v>1</v>
      </c>
      <c r="F3203" s="16" t="s">
        <v>43</v>
      </c>
      <c r="G3203" s="18" t="n">
        <v>0</v>
      </c>
      <c r="H3203" s="16" t="n">
        <v>0.1</v>
      </c>
      <c r="I3203" s="18" t="n">
        <v>1</v>
      </c>
      <c r="J3203" s="19" t="n">
        <v>36.57</v>
      </c>
      <c r="K3203" s="19" t="n">
        <v>36.57</v>
      </c>
      <c r="L3203" s="19" t="n">
        <v>36.57</v>
      </c>
      <c r="M3203" s="19" t="n">
        <f aca="false">IF(J3203&gt;0,J3203,K3203)*E3203</f>
        <v>36.57</v>
      </c>
      <c r="N3203" s="20"/>
      <c r="O3203" s="21" t="str">
        <f aca="false">IF(R3203="","",ROUND(R3203*(1-Premissas!$B$4),4))</f>
        <v/>
      </c>
      <c r="P3203" s="22"/>
      <c r="Q3203" s="22"/>
      <c r="R3203" s="23"/>
      <c r="S3203" s="24"/>
      <c r="T3203" s="24"/>
      <c r="U3203" s="25"/>
      <c r="V3203" s="19" t="str">
        <f aca="false">IF(COUNT(N3203:Q3203)=0,"",MIN(N3203:Q3203))</f>
        <v/>
      </c>
      <c r="W3203" s="16" t="str">
        <f aca="false">IF(V3203="","",INDEX($N$4:$Q$4,MATCH(V3203,N3203:Q3203,0)))</f>
        <v/>
      </c>
      <c r="X3203" s="19" t="str">
        <f aca="false">IF(COUNT(N3203:Q3203)&lt;2,"",SMALL(N3203:Q3203,2))</f>
        <v/>
      </c>
      <c r="Y3203" s="26" t="str">
        <f aca="false">IF(OR(V3203="",M3203=0),"",V3203/M3203-1)</f>
        <v/>
      </c>
      <c r="Z3203" s="26" t="str">
        <f aca="false">IF(OR(V3203="",L3203=""),"",V3203/(L3203*E3203)-1)</f>
        <v/>
      </c>
      <c r="AA3203" s="16" t="str">
        <f aca="false">IF(V3203="","SEM OFERTA",IF(OR(Y3203&gt;Premissas!$B$11,Y3203&lt;Premissas!$B$12),"VERIFICAR - UNIDADE/EMBALAGEM",IF(Y3203&gt;Premissas!$B$6,"NÃO COMPRAR - REAJUSTE &gt;5%","COMPRAR")))</f>
        <v>SEM OFERTA</v>
      </c>
      <c r="AB3203" s="18" t="str">
        <f aca="false">IF(W3203="DIMEC",S3203,IF(W3203="MEDCENTRO",U3203,""))</f>
        <v/>
      </c>
      <c r="AC3203" s="18" t="n">
        <f aca="false">IF(AA3203&lt;&gt;"COMPRAR",0,IF(AB3203="",I3203,MIN(I3203,AB3203)))</f>
        <v>0</v>
      </c>
      <c r="AD3203" s="19" t="n">
        <f aca="false">IF(AC3203&gt;0,AC3203*V3203,0)</f>
        <v>0</v>
      </c>
      <c r="AE3203" s="19" t="n">
        <f aca="false">IF(AC3203&gt;0,(M3203-V3203)*AC3203,0)</f>
        <v>0</v>
      </c>
      <c r="AF3203" s="16" t="str">
        <f aca="false">IF(AA3203&lt;&gt;"COMPRAR","",IF(AB3203="",IF(X3203="","",IF(X3203-V3203&lt;0.01,"EMPATE TÉCNICO","")),IF(AB3203&lt;I3203,"ESTOQUE INSUFICIENTE",IF(X3203="","",IF(X3203-V3203&lt;0.01,"EMPATE TÉCNICO","")))))</f>
        <v/>
      </c>
      <c r="AG3203" s="16" t="s">
        <v>4222</v>
      </c>
      <c r="AH3203" s="16" t="s">
        <v>1675</v>
      </c>
    </row>
    <row r="3204" customFormat="false" ht="15" hidden="false" customHeight="false" outlineLevel="0" collapsed="false">
      <c r="A3204" s="16" t="s">
        <v>9941</v>
      </c>
      <c r="B3204" s="17" t="s">
        <v>9942</v>
      </c>
      <c r="C3204" s="16" t="s">
        <v>9943</v>
      </c>
      <c r="D3204" s="16" t="s">
        <v>4221</v>
      </c>
      <c r="E3204" s="18" t="n">
        <v>1</v>
      </c>
      <c r="F3204" s="16" t="s">
        <v>43</v>
      </c>
      <c r="G3204" s="18" t="n">
        <v>0</v>
      </c>
      <c r="H3204" s="16" t="n">
        <v>0.2</v>
      </c>
      <c r="I3204" s="18" t="n">
        <v>1</v>
      </c>
      <c r="J3204" s="19" t="n">
        <v>24.87</v>
      </c>
      <c r="K3204" s="19" t="n">
        <v>24.87</v>
      </c>
      <c r="L3204" s="19" t="n">
        <v>24.87</v>
      </c>
      <c r="M3204" s="19" t="n">
        <f aca="false">IF(J3204&gt;0,J3204,K3204)*E3204</f>
        <v>24.87</v>
      </c>
      <c r="N3204" s="20"/>
      <c r="O3204" s="21" t="str">
        <f aca="false">IF(R3204="","",ROUND(R3204*(1-Premissas!$B$4),4))</f>
        <v/>
      </c>
      <c r="P3204" s="22"/>
      <c r="Q3204" s="22"/>
      <c r="R3204" s="23"/>
      <c r="S3204" s="24"/>
      <c r="T3204" s="24"/>
      <c r="U3204" s="25"/>
      <c r="V3204" s="19" t="str">
        <f aca="false">IF(COUNT(N3204:Q3204)=0,"",MIN(N3204:Q3204))</f>
        <v/>
      </c>
      <c r="W3204" s="16" t="str">
        <f aca="false">IF(V3204="","",INDEX($N$4:$Q$4,MATCH(V3204,N3204:Q3204,0)))</f>
        <v/>
      </c>
      <c r="X3204" s="19" t="str">
        <f aca="false">IF(COUNT(N3204:Q3204)&lt;2,"",SMALL(N3204:Q3204,2))</f>
        <v/>
      </c>
      <c r="Y3204" s="26" t="str">
        <f aca="false">IF(OR(V3204="",M3204=0),"",V3204/M3204-1)</f>
        <v/>
      </c>
      <c r="Z3204" s="26" t="str">
        <f aca="false">IF(OR(V3204="",L3204=""),"",V3204/(L3204*E3204)-1)</f>
        <v/>
      </c>
      <c r="AA3204" s="16" t="str">
        <f aca="false">IF(V3204="","SEM OFERTA",IF(OR(Y3204&gt;Premissas!$B$11,Y3204&lt;Premissas!$B$12),"VERIFICAR - UNIDADE/EMBALAGEM",IF(Y3204&gt;Premissas!$B$6,"NÃO COMPRAR - REAJUSTE &gt;5%","COMPRAR")))</f>
        <v>SEM OFERTA</v>
      </c>
      <c r="AB3204" s="18" t="str">
        <f aca="false">IF(W3204="DIMEC",S3204,IF(W3204="MEDCENTRO",U3204,""))</f>
        <v/>
      </c>
      <c r="AC3204" s="18" t="n">
        <f aca="false">IF(AA3204&lt;&gt;"COMPRAR",0,IF(AB3204="",I3204,MIN(I3204,AB3204)))</f>
        <v>0</v>
      </c>
      <c r="AD3204" s="19" t="n">
        <f aca="false">IF(AC3204&gt;0,AC3204*V3204,0)</f>
        <v>0</v>
      </c>
      <c r="AE3204" s="19" t="n">
        <f aca="false">IF(AC3204&gt;0,(M3204-V3204)*AC3204,0)</f>
        <v>0</v>
      </c>
      <c r="AF3204" s="16" t="str">
        <f aca="false">IF(AA3204&lt;&gt;"COMPRAR","",IF(AB3204="",IF(X3204="","",IF(X3204-V3204&lt;0.01,"EMPATE TÉCNICO","")),IF(AB3204&lt;I3204,"ESTOQUE INSUFICIENTE",IF(X3204="","",IF(X3204-V3204&lt;0.01,"EMPATE TÉCNICO","")))))</f>
        <v/>
      </c>
      <c r="AG3204" s="16" t="s">
        <v>4222</v>
      </c>
      <c r="AH3204" s="16" t="s">
        <v>1675</v>
      </c>
    </row>
    <row r="3205" customFormat="false" ht="15" hidden="false" customHeight="false" outlineLevel="0" collapsed="false">
      <c r="A3205" s="16" t="s">
        <v>9944</v>
      </c>
      <c r="B3205" s="17" t="s">
        <v>9945</v>
      </c>
      <c r="C3205" s="16" t="s">
        <v>9946</v>
      </c>
      <c r="D3205" s="16" t="s">
        <v>4221</v>
      </c>
      <c r="E3205" s="18" t="n">
        <v>1</v>
      </c>
      <c r="F3205" s="16" t="s">
        <v>43</v>
      </c>
      <c r="G3205" s="18" t="n">
        <v>0</v>
      </c>
      <c r="H3205" s="16" t="n">
        <v>0.1</v>
      </c>
      <c r="I3205" s="18" t="n">
        <v>1</v>
      </c>
      <c r="J3205" s="19" t="n">
        <v>26.09</v>
      </c>
      <c r="K3205" s="19" t="n">
        <v>26.09</v>
      </c>
      <c r="L3205" s="19" t="n">
        <v>26.09</v>
      </c>
      <c r="M3205" s="19" t="n">
        <f aca="false">IF(J3205&gt;0,J3205,K3205)*E3205</f>
        <v>26.09</v>
      </c>
      <c r="N3205" s="20"/>
      <c r="O3205" s="21" t="str">
        <f aca="false">IF(R3205="","",ROUND(R3205*(1-Premissas!$B$4),4))</f>
        <v/>
      </c>
      <c r="P3205" s="22"/>
      <c r="Q3205" s="22"/>
      <c r="R3205" s="23"/>
      <c r="S3205" s="24"/>
      <c r="T3205" s="24"/>
      <c r="U3205" s="25"/>
      <c r="V3205" s="19" t="str">
        <f aca="false">IF(COUNT(N3205:Q3205)=0,"",MIN(N3205:Q3205))</f>
        <v/>
      </c>
      <c r="W3205" s="16" t="str">
        <f aca="false">IF(V3205="","",INDEX($N$4:$Q$4,MATCH(V3205,N3205:Q3205,0)))</f>
        <v/>
      </c>
      <c r="X3205" s="19" t="str">
        <f aca="false">IF(COUNT(N3205:Q3205)&lt;2,"",SMALL(N3205:Q3205,2))</f>
        <v/>
      </c>
      <c r="Y3205" s="26" t="str">
        <f aca="false">IF(OR(V3205="",M3205=0),"",V3205/M3205-1)</f>
        <v/>
      </c>
      <c r="Z3205" s="26" t="str">
        <f aca="false">IF(OR(V3205="",L3205=""),"",V3205/(L3205*E3205)-1)</f>
        <v/>
      </c>
      <c r="AA3205" s="16" t="str">
        <f aca="false">IF(V3205="","SEM OFERTA",IF(OR(Y3205&gt;Premissas!$B$11,Y3205&lt;Premissas!$B$12),"VERIFICAR - UNIDADE/EMBALAGEM",IF(Y3205&gt;Premissas!$B$6,"NÃO COMPRAR - REAJUSTE &gt;5%","COMPRAR")))</f>
        <v>SEM OFERTA</v>
      </c>
      <c r="AB3205" s="18" t="str">
        <f aca="false">IF(W3205="DIMEC",S3205,IF(W3205="MEDCENTRO",U3205,""))</f>
        <v/>
      </c>
      <c r="AC3205" s="18" t="n">
        <f aca="false">IF(AA3205&lt;&gt;"COMPRAR",0,IF(AB3205="",I3205,MIN(I3205,AB3205)))</f>
        <v>0</v>
      </c>
      <c r="AD3205" s="19" t="n">
        <f aca="false">IF(AC3205&gt;0,AC3205*V3205,0)</f>
        <v>0</v>
      </c>
      <c r="AE3205" s="19" t="n">
        <f aca="false">IF(AC3205&gt;0,(M3205-V3205)*AC3205,0)</f>
        <v>0</v>
      </c>
      <c r="AF3205" s="16" t="str">
        <f aca="false">IF(AA3205&lt;&gt;"COMPRAR","",IF(AB3205="",IF(X3205="","",IF(X3205-V3205&lt;0.01,"EMPATE TÉCNICO","")),IF(AB3205&lt;I3205,"ESTOQUE INSUFICIENTE",IF(X3205="","",IF(X3205-V3205&lt;0.01,"EMPATE TÉCNICO","")))))</f>
        <v/>
      </c>
      <c r="AG3205" s="16" t="s">
        <v>4222</v>
      </c>
      <c r="AH3205" s="16" t="s">
        <v>1675</v>
      </c>
    </row>
    <row r="3206" customFormat="false" ht="15" hidden="false" customHeight="false" outlineLevel="0" collapsed="false">
      <c r="A3206" s="16" t="s">
        <v>9947</v>
      </c>
      <c r="B3206" s="17" t="s">
        <v>9948</v>
      </c>
      <c r="C3206" s="16" t="s">
        <v>9949</v>
      </c>
      <c r="D3206" s="16" t="s">
        <v>4221</v>
      </c>
      <c r="E3206" s="18" t="n">
        <v>1</v>
      </c>
      <c r="F3206" s="16" t="s">
        <v>43</v>
      </c>
      <c r="G3206" s="18" t="n">
        <v>0</v>
      </c>
      <c r="H3206" s="16" t="n">
        <v>0</v>
      </c>
      <c r="I3206" s="18" t="n">
        <v>1</v>
      </c>
      <c r="J3206" s="19" t="n">
        <v>24.87</v>
      </c>
      <c r="K3206" s="19" t="n">
        <v>24.87</v>
      </c>
      <c r="L3206" s="19" t="n">
        <v>24.87</v>
      </c>
      <c r="M3206" s="19" t="n">
        <f aca="false">IF(J3206&gt;0,J3206,K3206)*E3206</f>
        <v>24.87</v>
      </c>
      <c r="N3206" s="20"/>
      <c r="O3206" s="21" t="str">
        <f aca="false">IF(R3206="","",ROUND(R3206*(1-Premissas!$B$4),4))</f>
        <v/>
      </c>
      <c r="P3206" s="22"/>
      <c r="Q3206" s="22"/>
      <c r="R3206" s="23"/>
      <c r="S3206" s="24"/>
      <c r="T3206" s="24"/>
      <c r="U3206" s="25"/>
      <c r="V3206" s="19" t="str">
        <f aca="false">IF(COUNT(N3206:Q3206)=0,"",MIN(N3206:Q3206))</f>
        <v/>
      </c>
      <c r="W3206" s="16" t="str">
        <f aca="false">IF(V3206="","",INDEX($N$4:$Q$4,MATCH(V3206,N3206:Q3206,0)))</f>
        <v/>
      </c>
      <c r="X3206" s="19" t="str">
        <f aca="false">IF(COUNT(N3206:Q3206)&lt;2,"",SMALL(N3206:Q3206,2))</f>
        <v/>
      </c>
      <c r="Y3206" s="26" t="str">
        <f aca="false">IF(OR(V3206="",M3206=0),"",V3206/M3206-1)</f>
        <v/>
      </c>
      <c r="Z3206" s="26" t="str">
        <f aca="false">IF(OR(V3206="",L3206=""),"",V3206/(L3206*E3206)-1)</f>
        <v/>
      </c>
      <c r="AA3206" s="16" t="str">
        <f aca="false">IF(V3206="","SEM OFERTA",IF(OR(Y3206&gt;Premissas!$B$11,Y3206&lt;Premissas!$B$12),"VERIFICAR - UNIDADE/EMBALAGEM",IF(Y3206&gt;Premissas!$B$6,"NÃO COMPRAR - REAJUSTE &gt;5%","COMPRAR")))</f>
        <v>SEM OFERTA</v>
      </c>
      <c r="AB3206" s="18" t="str">
        <f aca="false">IF(W3206="DIMEC",S3206,IF(W3206="MEDCENTRO",U3206,""))</f>
        <v/>
      </c>
      <c r="AC3206" s="18" t="n">
        <f aca="false">IF(AA3206&lt;&gt;"COMPRAR",0,IF(AB3206="",I3206,MIN(I3206,AB3206)))</f>
        <v>0</v>
      </c>
      <c r="AD3206" s="19" t="n">
        <f aca="false">IF(AC3206&gt;0,AC3206*V3206,0)</f>
        <v>0</v>
      </c>
      <c r="AE3206" s="19" t="n">
        <f aca="false">IF(AC3206&gt;0,(M3206-V3206)*AC3206,0)</f>
        <v>0</v>
      </c>
      <c r="AF3206" s="16" t="str">
        <f aca="false">IF(AA3206&lt;&gt;"COMPRAR","",IF(AB3206="",IF(X3206="","",IF(X3206-V3206&lt;0.01,"EMPATE TÉCNICO","")),IF(AB3206&lt;I3206,"ESTOQUE INSUFICIENTE",IF(X3206="","",IF(X3206-V3206&lt;0.01,"EMPATE TÉCNICO","")))))</f>
        <v/>
      </c>
      <c r="AG3206" s="16" t="s">
        <v>4222</v>
      </c>
      <c r="AH3206" s="16" t="s">
        <v>1675</v>
      </c>
    </row>
    <row r="3207" customFormat="false" ht="15" hidden="false" customHeight="false" outlineLevel="0" collapsed="false">
      <c r="A3207" s="16" t="s">
        <v>9950</v>
      </c>
      <c r="B3207" s="17" t="s">
        <v>9951</v>
      </c>
      <c r="C3207" s="16" t="s">
        <v>9952</v>
      </c>
      <c r="D3207" s="16" t="s">
        <v>4221</v>
      </c>
      <c r="E3207" s="18" t="n">
        <v>1</v>
      </c>
      <c r="F3207" s="16" t="s">
        <v>43</v>
      </c>
      <c r="G3207" s="18" t="n">
        <v>0</v>
      </c>
      <c r="H3207" s="16" t="n">
        <v>0.1</v>
      </c>
      <c r="I3207" s="18" t="n">
        <v>1</v>
      </c>
      <c r="J3207" s="19" t="n">
        <v>37.65</v>
      </c>
      <c r="K3207" s="19" t="n">
        <v>37.65</v>
      </c>
      <c r="L3207" s="19" t="n">
        <v>37.65</v>
      </c>
      <c r="M3207" s="19" t="n">
        <f aca="false">IF(J3207&gt;0,J3207,K3207)*E3207</f>
        <v>37.65</v>
      </c>
      <c r="N3207" s="20"/>
      <c r="O3207" s="21" t="str">
        <f aca="false">IF(R3207="","",ROUND(R3207*(1-Premissas!$B$4),4))</f>
        <v/>
      </c>
      <c r="P3207" s="22"/>
      <c r="Q3207" s="22"/>
      <c r="R3207" s="23"/>
      <c r="S3207" s="24"/>
      <c r="T3207" s="24"/>
      <c r="U3207" s="25"/>
      <c r="V3207" s="19" t="str">
        <f aca="false">IF(COUNT(N3207:Q3207)=0,"",MIN(N3207:Q3207))</f>
        <v/>
      </c>
      <c r="W3207" s="16" t="str">
        <f aca="false">IF(V3207="","",INDEX($N$4:$Q$4,MATCH(V3207,N3207:Q3207,0)))</f>
        <v/>
      </c>
      <c r="X3207" s="19" t="str">
        <f aca="false">IF(COUNT(N3207:Q3207)&lt;2,"",SMALL(N3207:Q3207,2))</f>
        <v/>
      </c>
      <c r="Y3207" s="26" t="str">
        <f aca="false">IF(OR(V3207="",M3207=0),"",V3207/M3207-1)</f>
        <v/>
      </c>
      <c r="Z3207" s="26" t="str">
        <f aca="false">IF(OR(V3207="",L3207=""),"",V3207/(L3207*E3207)-1)</f>
        <v/>
      </c>
      <c r="AA3207" s="16" t="str">
        <f aca="false">IF(V3207="","SEM OFERTA",IF(OR(Y3207&gt;Premissas!$B$11,Y3207&lt;Premissas!$B$12),"VERIFICAR - UNIDADE/EMBALAGEM",IF(Y3207&gt;Premissas!$B$6,"NÃO COMPRAR - REAJUSTE &gt;5%","COMPRAR")))</f>
        <v>SEM OFERTA</v>
      </c>
      <c r="AB3207" s="18" t="str">
        <f aca="false">IF(W3207="DIMEC",S3207,IF(W3207="MEDCENTRO",U3207,""))</f>
        <v/>
      </c>
      <c r="AC3207" s="18" t="n">
        <f aca="false">IF(AA3207&lt;&gt;"COMPRAR",0,IF(AB3207="",I3207,MIN(I3207,AB3207)))</f>
        <v>0</v>
      </c>
      <c r="AD3207" s="19" t="n">
        <f aca="false">IF(AC3207&gt;0,AC3207*V3207,0)</f>
        <v>0</v>
      </c>
      <c r="AE3207" s="19" t="n">
        <f aca="false">IF(AC3207&gt;0,(M3207-V3207)*AC3207,0)</f>
        <v>0</v>
      </c>
      <c r="AF3207" s="16" t="str">
        <f aca="false">IF(AA3207&lt;&gt;"COMPRAR","",IF(AB3207="",IF(X3207="","",IF(X3207-V3207&lt;0.01,"EMPATE TÉCNICO","")),IF(AB3207&lt;I3207,"ESTOQUE INSUFICIENTE",IF(X3207="","",IF(X3207-V3207&lt;0.01,"EMPATE TÉCNICO","")))))</f>
        <v/>
      </c>
      <c r="AG3207" s="16" t="s">
        <v>4222</v>
      </c>
      <c r="AH3207" s="16" t="s">
        <v>1675</v>
      </c>
    </row>
    <row r="3208" customFormat="false" ht="15" hidden="false" customHeight="false" outlineLevel="0" collapsed="false">
      <c r="A3208" s="16" t="s">
        <v>9953</v>
      </c>
      <c r="B3208" s="17" t="s">
        <v>9954</v>
      </c>
      <c r="C3208" s="16" t="s">
        <v>9955</v>
      </c>
      <c r="D3208" s="16" t="s">
        <v>4221</v>
      </c>
      <c r="E3208" s="18" t="n">
        <v>1</v>
      </c>
      <c r="F3208" s="16" t="s">
        <v>43</v>
      </c>
      <c r="G3208" s="18" t="n">
        <v>0</v>
      </c>
      <c r="H3208" s="16" t="n">
        <v>0.2</v>
      </c>
      <c r="I3208" s="18" t="n">
        <v>1</v>
      </c>
      <c r="J3208" s="19" t="n">
        <v>21.84</v>
      </c>
      <c r="K3208" s="19" t="n">
        <v>21.84</v>
      </c>
      <c r="L3208" s="19" t="n">
        <v>21.84</v>
      </c>
      <c r="M3208" s="19" t="n">
        <f aca="false">IF(J3208&gt;0,J3208,K3208)*E3208</f>
        <v>21.84</v>
      </c>
      <c r="N3208" s="20"/>
      <c r="O3208" s="21" t="str">
        <f aca="false">IF(R3208="","",ROUND(R3208*(1-Premissas!$B$4),4))</f>
        <v/>
      </c>
      <c r="P3208" s="22"/>
      <c r="Q3208" s="22"/>
      <c r="R3208" s="23"/>
      <c r="S3208" s="24"/>
      <c r="T3208" s="24"/>
      <c r="U3208" s="25"/>
      <c r="V3208" s="19" t="str">
        <f aca="false">IF(COUNT(N3208:Q3208)=0,"",MIN(N3208:Q3208))</f>
        <v/>
      </c>
      <c r="W3208" s="16" t="str">
        <f aca="false">IF(V3208="","",INDEX($N$4:$Q$4,MATCH(V3208,N3208:Q3208,0)))</f>
        <v/>
      </c>
      <c r="X3208" s="19" t="str">
        <f aca="false">IF(COUNT(N3208:Q3208)&lt;2,"",SMALL(N3208:Q3208,2))</f>
        <v/>
      </c>
      <c r="Y3208" s="26" t="str">
        <f aca="false">IF(OR(V3208="",M3208=0),"",V3208/M3208-1)</f>
        <v/>
      </c>
      <c r="Z3208" s="26" t="str">
        <f aca="false">IF(OR(V3208="",L3208=""),"",V3208/(L3208*E3208)-1)</f>
        <v/>
      </c>
      <c r="AA3208" s="16" t="str">
        <f aca="false">IF(V3208="","SEM OFERTA",IF(OR(Y3208&gt;Premissas!$B$11,Y3208&lt;Premissas!$B$12),"VERIFICAR - UNIDADE/EMBALAGEM",IF(Y3208&gt;Premissas!$B$6,"NÃO COMPRAR - REAJUSTE &gt;5%","COMPRAR")))</f>
        <v>SEM OFERTA</v>
      </c>
      <c r="AB3208" s="18" t="str">
        <f aca="false">IF(W3208="DIMEC",S3208,IF(W3208="MEDCENTRO",U3208,""))</f>
        <v/>
      </c>
      <c r="AC3208" s="18" t="n">
        <f aca="false">IF(AA3208&lt;&gt;"COMPRAR",0,IF(AB3208="",I3208,MIN(I3208,AB3208)))</f>
        <v>0</v>
      </c>
      <c r="AD3208" s="19" t="n">
        <f aca="false">IF(AC3208&gt;0,AC3208*V3208,0)</f>
        <v>0</v>
      </c>
      <c r="AE3208" s="19" t="n">
        <f aca="false">IF(AC3208&gt;0,(M3208-V3208)*AC3208,0)</f>
        <v>0</v>
      </c>
      <c r="AF3208" s="16" t="str">
        <f aca="false">IF(AA3208&lt;&gt;"COMPRAR","",IF(AB3208="",IF(X3208="","",IF(X3208-V3208&lt;0.01,"EMPATE TÉCNICO","")),IF(AB3208&lt;I3208,"ESTOQUE INSUFICIENTE",IF(X3208="","",IF(X3208-V3208&lt;0.01,"EMPATE TÉCNICO","")))))</f>
        <v/>
      </c>
      <c r="AG3208" s="16" t="s">
        <v>4222</v>
      </c>
      <c r="AH3208" s="16" t="s">
        <v>1675</v>
      </c>
    </row>
    <row r="3209" customFormat="false" ht="15" hidden="false" customHeight="false" outlineLevel="0" collapsed="false">
      <c r="A3209" s="16" t="s">
        <v>9956</v>
      </c>
      <c r="B3209" s="17" t="s">
        <v>9957</v>
      </c>
      <c r="C3209" s="16" t="s">
        <v>9958</v>
      </c>
      <c r="D3209" s="16" t="s">
        <v>4221</v>
      </c>
      <c r="E3209" s="18" t="n">
        <v>1</v>
      </c>
      <c r="F3209" s="16" t="s">
        <v>43</v>
      </c>
      <c r="G3209" s="18" t="n">
        <v>0</v>
      </c>
      <c r="H3209" s="16" t="n">
        <v>0</v>
      </c>
      <c r="I3209" s="18" t="n">
        <v>1</v>
      </c>
      <c r="J3209" s="19" t="n">
        <v>16.45</v>
      </c>
      <c r="K3209" s="19" t="n">
        <v>16.45</v>
      </c>
      <c r="L3209" s="19" t="n">
        <v>16.45</v>
      </c>
      <c r="M3209" s="19" t="n">
        <f aca="false">IF(J3209&gt;0,J3209,K3209)*E3209</f>
        <v>16.45</v>
      </c>
      <c r="N3209" s="20"/>
      <c r="O3209" s="21" t="str">
        <f aca="false">IF(R3209="","",ROUND(R3209*(1-Premissas!$B$4),4))</f>
        <v/>
      </c>
      <c r="P3209" s="22"/>
      <c r="Q3209" s="22"/>
      <c r="R3209" s="23"/>
      <c r="S3209" s="24"/>
      <c r="T3209" s="24"/>
      <c r="U3209" s="25"/>
      <c r="V3209" s="19" t="str">
        <f aca="false">IF(COUNT(N3209:Q3209)=0,"",MIN(N3209:Q3209))</f>
        <v/>
      </c>
      <c r="W3209" s="16" t="str">
        <f aca="false">IF(V3209="","",INDEX($N$4:$Q$4,MATCH(V3209,N3209:Q3209,0)))</f>
        <v/>
      </c>
      <c r="X3209" s="19" t="str">
        <f aca="false">IF(COUNT(N3209:Q3209)&lt;2,"",SMALL(N3209:Q3209,2))</f>
        <v/>
      </c>
      <c r="Y3209" s="26" t="str">
        <f aca="false">IF(OR(V3209="",M3209=0),"",V3209/M3209-1)</f>
        <v/>
      </c>
      <c r="Z3209" s="26" t="str">
        <f aca="false">IF(OR(V3209="",L3209=""),"",V3209/(L3209*E3209)-1)</f>
        <v/>
      </c>
      <c r="AA3209" s="16" t="str">
        <f aca="false">IF(V3209="","SEM OFERTA",IF(OR(Y3209&gt;Premissas!$B$11,Y3209&lt;Premissas!$B$12),"VERIFICAR - UNIDADE/EMBALAGEM",IF(Y3209&gt;Premissas!$B$6,"NÃO COMPRAR - REAJUSTE &gt;5%","COMPRAR")))</f>
        <v>SEM OFERTA</v>
      </c>
      <c r="AB3209" s="18" t="str">
        <f aca="false">IF(W3209="DIMEC",S3209,IF(W3209="MEDCENTRO",U3209,""))</f>
        <v/>
      </c>
      <c r="AC3209" s="18" t="n">
        <f aca="false">IF(AA3209&lt;&gt;"COMPRAR",0,IF(AB3209="",I3209,MIN(I3209,AB3209)))</f>
        <v>0</v>
      </c>
      <c r="AD3209" s="19" t="n">
        <f aca="false">IF(AC3209&gt;0,AC3209*V3209,0)</f>
        <v>0</v>
      </c>
      <c r="AE3209" s="19" t="n">
        <f aca="false">IF(AC3209&gt;0,(M3209-V3209)*AC3209,0)</f>
        <v>0</v>
      </c>
      <c r="AF3209" s="16" t="str">
        <f aca="false">IF(AA3209&lt;&gt;"COMPRAR","",IF(AB3209="",IF(X3209="","",IF(X3209-V3209&lt;0.01,"EMPATE TÉCNICO","")),IF(AB3209&lt;I3209,"ESTOQUE INSUFICIENTE",IF(X3209="","",IF(X3209-V3209&lt;0.01,"EMPATE TÉCNICO","")))))</f>
        <v/>
      </c>
      <c r="AG3209" s="16" t="s">
        <v>4222</v>
      </c>
      <c r="AH3209" s="16" t="s">
        <v>1675</v>
      </c>
    </row>
    <row r="3210" customFormat="false" ht="15" hidden="false" customHeight="false" outlineLevel="0" collapsed="false">
      <c r="A3210" s="16" t="s">
        <v>9959</v>
      </c>
      <c r="B3210" s="17" t="s">
        <v>9960</v>
      </c>
      <c r="C3210" s="16" t="s">
        <v>9961</v>
      </c>
      <c r="D3210" s="16" t="s">
        <v>4221</v>
      </c>
      <c r="E3210" s="18" t="n">
        <v>1</v>
      </c>
      <c r="F3210" s="16" t="s">
        <v>43</v>
      </c>
      <c r="G3210" s="18" t="n">
        <v>0</v>
      </c>
      <c r="H3210" s="16" t="n">
        <v>0</v>
      </c>
      <c r="I3210" s="18" t="n">
        <v>1</v>
      </c>
      <c r="J3210" s="19" t="n">
        <v>27.76</v>
      </c>
      <c r="K3210" s="19" t="n">
        <v>27.76</v>
      </c>
      <c r="L3210" s="19" t="n">
        <v>27.76</v>
      </c>
      <c r="M3210" s="19" t="n">
        <f aca="false">IF(J3210&gt;0,J3210,K3210)*E3210</f>
        <v>27.76</v>
      </c>
      <c r="N3210" s="20"/>
      <c r="O3210" s="21" t="str">
        <f aca="false">IF(R3210="","",ROUND(R3210*(1-Premissas!$B$4),4))</f>
        <v/>
      </c>
      <c r="P3210" s="22"/>
      <c r="Q3210" s="22"/>
      <c r="R3210" s="23"/>
      <c r="S3210" s="24"/>
      <c r="T3210" s="24"/>
      <c r="U3210" s="25"/>
      <c r="V3210" s="19" t="str">
        <f aca="false">IF(COUNT(N3210:Q3210)=0,"",MIN(N3210:Q3210))</f>
        <v/>
      </c>
      <c r="W3210" s="16" t="str">
        <f aca="false">IF(V3210="","",INDEX($N$4:$Q$4,MATCH(V3210,N3210:Q3210,0)))</f>
        <v/>
      </c>
      <c r="X3210" s="19" t="str">
        <f aca="false">IF(COUNT(N3210:Q3210)&lt;2,"",SMALL(N3210:Q3210,2))</f>
        <v/>
      </c>
      <c r="Y3210" s="26" t="str">
        <f aca="false">IF(OR(V3210="",M3210=0),"",V3210/M3210-1)</f>
        <v/>
      </c>
      <c r="Z3210" s="26" t="str">
        <f aca="false">IF(OR(V3210="",L3210=""),"",V3210/(L3210*E3210)-1)</f>
        <v/>
      </c>
      <c r="AA3210" s="16" t="str">
        <f aca="false">IF(V3210="","SEM OFERTA",IF(OR(Y3210&gt;Premissas!$B$11,Y3210&lt;Premissas!$B$12),"VERIFICAR - UNIDADE/EMBALAGEM",IF(Y3210&gt;Premissas!$B$6,"NÃO COMPRAR - REAJUSTE &gt;5%","COMPRAR")))</f>
        <v>SEM OFERTA</v>
      </c>
      <c r="AB3210" s="18" t="str">
        <f aca="false">IF(W3210="DIMEC",S3210,IF(W3210="MEDCENTRO",U3210,""))</f>
        <v/>
      </c>
      <c r="AC3210" s="18" t="n">
        <f aca="false">IF(AA3210&lt;&gt;"COMPRAR",0,IF(AB3210="",I3210,MIN(I3210,AB3210)))</f>
        <v>0</v>
      </c>
      <c r="AD3210" s="19" t="n">
        <f aca="false">IF(AC3210&gt;0,AC3210*V3210,0)</f>
        <v>0</v>
      </c>
      <c r="AE3210" s="19" t="n">
        <f aca="false">IF(AC3210&gt;0,(M3210-V3210)*AC3210,0)</f>
        <v>0</v>
      </c>
      <c r="AF3210" s="16" t="str">
        <f aca="false">IF(AA3210&lt;&gt;"COMPRAR","",IF(AB3210="",IF(X3210="","",IF(X3210-V3210&lt;0.01,"EMPATE TÉCNICO","")),IF(AB3210&lt;I3210,"ESTOQUE INSUFICIENTE",IF(X3210="","",IF(X3210-V3210&lt;0.01,"EMPATE TÉCNICO","")))))</f>
        <v/>
      </c>
      <c r="AG3210" s="16" t="s">
        <v>4222</v>
      </c>
      <c r="AH3210" s="16" t="s">
        <v>1675</v>
      </c>
    </row>
    <row r="3211" customFormat="false" ht="15" hidden="false" customHeight="false" outlineLevel="0" collapsed="false">
      <c r="A3211" s="16" t="s">
        <v>9962</v>
      </c>
      <c r="B3211" s="17" t="s">
        <v>9963</v>
      </c>
      <c r="C3211" s="16" t="s">
        <v>9964</v>
      </c>
      <c r="D3211" s="16" t="s">
        <v>4221</v>
      </c>
      <c r="E3211" s="18" t="n">
        <v>1</v>
      </c>
      <c r="F3211" s="16" t="s">
        <v>43</v>
      </c>
      <c r="G3211" s="18" t="n">
        <v>0</v>
      </c>
      <c r="H3211" s="16" t="n">
        <v>0</v>
      </c>
      <c r="I3211" s="18" t="n">
        <v>1</v>
      </c>
      <c r="J3211" s="19" t="n">
        <v>27.76</v>
      </c>
      <c r="K3211" s="19" t="n">
        <v>27.76</v>
      </c>
      <c r="L3211" s="19" t="n">
        <v>27.76</v>
      </c>
      <c r="M3211" s="19" t="n">
        <f aca="false">IF(J3211&gt;0,J3211,K3211)*E3211</f>
        <v>27.76</v>
      </c>
      <c r="N3211" s="20"/>
      <c r="O3211" s="21" t="str">
        <f aca="false">IF(R3211="","",ROUND(R3211*(1-Premissas!$B$4),4))</f>
        <v/>
      </c>
      <c r="P3211" s="22"/>
      <c r="Q3211" s="22"/>
      <c r="R3211" s="23"/>
      <c r="S3211" s="24"/>
      <c r="T3211" s="24"/>
      <c r="U3211" s="25"/>
      <c r="V3211" s="19" t="str">
        <f aca="false">IF(COUNT(N3211:Q3211)=0,"",MIN(N3211:Q3211))</f>
        <v/>
      </c>
      <c r="W3211" s="16" t="str">
        <f aca="false">IF(V3211="","",INDEX($N$4:$Q$4,MATCH(V3211,N3211:Q3211,0)))</f>
        <v/>
      </c>
      <c r="X3211" s="19" t="str">
        <f aca="false">IF(COUNT(N3211:Q3211)&lt;2,"",SMALL(N3211:Q3211,2))</f>
        <v/>
      </c>
      <c r="Y3211" s="26" t="str">
        <f aca="false">IF(OR(V3211="",M3211=0),"",V3211/M3211-1)</f>
        <v/>
      </c>
      <c r="Z3211" s="26" t="str">
        <f aca="false">IF(OR(V3211="",L3211=""),"",V3211/(L3211*E3211)-1)</f>
        <v/>
      </c>
      <c r="AA3211" s="16" t="str">
        <f aca="false">IF(V3211="","SEM OFERTA",IF(OR(Y3211&gt;Premissas!$B$11,Y3211&lt;Premissas!$B$12),"VERIFICAR - UNIDADE/EMBALAGEM",IF(Y3211&gt;Premissas!$B$6,"NÃO COMPRAR - REAJUSTE &gt;5%","COMPRAR")))</f>
        <v>SEM OFERTA</v>
      </c>
      <c r="AB3211" s="18" t="str">
        <f aca="false">IF(W3211="DIMEC",S3211,IF(W3211="MEDCENTRO",U3211,""))</f>
        <v/>
      </c>
      <c r="AC3211" s="18" t="n">
        <f aca="false">IF(AA3211&lt;&gt;"COMPRAR",0,IF(AB3211="",I3211,MIN(I3211,AB3211)))</f>
        <v>0</v>
      </c>
      <c r="AD3211" s="19" t="n">
        <f aca="false">IF(AC3211&gt;0,AC3211*V3211,0)</f>
        <v>0</v>
      </c>
      <c r="AE3211" s="19" t="n">
        <f aca="false">IF(AC3211&gt;0,(M3211-V3211)*AC3211,0)</f>
        <v>0</v>
      </c>
      <c r="AF3211" s="16" t="str">
        <f aca="false">IF(AA3211&lt;&gt;"COMPRAR","",IF(AB3211="",IF(X3211="","",IF(X3211-V3211&lt;0.01,"EMPATE TÉCNICO","")),IF(AB3211&lt;I3211,"ESTOQUE INSUFICIENTE",IF(X3211="","",IF(X3211-V3211&lt;0.01,"EMPATE TÉCNICO","")))))</f>
        <v/>
      </c>
      <c r="AG3211" s="16" t="s">
        <v>4222</v>
      </c>
      <c r="AH3211" s="16" t="s">
        <v>1675</v>
      </c>
    </row>
    <row r="3212" customFormat="false" ht="15" hidden="false" customHeight="false" outlineLevel="0" collapsed="false">
      <c r="A3212" s="16" t="s">
        <v>9965</v>
      </c>
      <c r="B3212" s="17" t="s">
        <v>9966</v>
      </c>
      <c r="C3212" s="16" t="s">
        <v>9967</v>
      </c>
      <c r="D3212" s="16" t="s">
        <v>4221</v>
      </c>
      <c r="E3212" s="18" t="n">
        <v>1</v>
      </c>
      <c r="F3212" s="16" t="s">
        <v>43</v>
      </c>
      <c r="G3212" s="18" t="n">
        <v>0</v>
      </c>
      <c r="H3212" s="16" t="n">
        <v>0.1</v>
      </c>
      <c r="I3212" s="18" t="n">
        <v>1</v>
      </c>
      <c r="J3212" s="19" t="n">
        <v>27.76</v>
      </c>
      <c r="K3212" s="19" t="n">
        <v>27.76</v>
      </c>
      <c r="L3212" s="19" t="n">
        <v>27.76</v>
      </c>
      <c r="M3212" s="19" t="n">
        <f aca="false">IF(J3212&gt;0,J3212,K3212)*E3212</f>
        <v>27.76</v>
      </c>
      <c r="N3212" s="20"/>
      <c r="O3212" s="21" t="str">
        <f aca="false">IF(R3212="","",ROUND(R3212*(1-Premissas!$B$4),4))</f>
        <v/>
      </c>
      <c r="P3212" s="22"/>
      <c r="Q3212" s="22"/>
      <c r="R3212" s="23"/>
      <c r="S3212" s="24"/>
      <c r="T3212" s="24"/>
      <c r="U3212" s="25"/>
      <c r="V3212" s="19" t="str">
        <f aca="false">IF(COUNT(N3212:Q3212)=0,"",MIN(N3212:Q3212))</f>
        <v/>
      </c>
      <c r="W3212" s="16" t="str">
        <f aca="false">IF(V3212="","",INDEX($N$4:$Q$4,MATCH(V3212,N3212:Q3212,0)))</f>
        <v/>
      </c>
      <c r="X3212" s="19" t="str">
        <f aca="false">IF(COUNT(N3212:Q3212)&lt;2,"",SMALL(N3212:Q3212,2))</f>
        <v/>
      </c>
      <c r="Y3212" s="26" t="str">
        <f aca="false">IF(OR(V3212="",M3212=0),"",V3212/M3212-1)</f>
        <v/>
      </c>
      <c r="Z3212" s="26" t="str">
        <f aca="false">IF(OR(V3212="",L3212=""),"",V3212/(L3212*E3212)-1)</f>
        <v/>
      </c>
      <c r="AA3212" s="16" t="str">
        <f aca="false">IF(V3212="","SEM OFERTA",IF(OR(Y3212&gt;Premissas!$B$11,Y3212&lt;Premissas!$B$12),"VERIFICAR - UNIDADE/EMBALAGEM",IF(Y3212&gt;Premissas!$B$6,"NÃO COMPRAR - REAJUSTE &gt;5%","COMPRAR")))</f>
        <v>SEM OFERTA</v>
      </c>
      <c r="AB3212" s="18" t="str">
        <f aca="false">IF(W3212="DIMEC",S3212,IF(W3212="MEDCENTRO",U3212,""))</f>
        <v/>
      </c>
      <c r="AC3212" s="18" t="n">
        <f aca="false">IF(AA3212&lt;&gt;"COMPRAR",0,IF(AB3212="",I3212,MIN(I3212,AB3212)))</f>
        <v>0</v>
      </c>
      <c r="AD3212" s="19" t="n">
        <f aca="false">IF(AC3212&gt;0,AC3212*V3212,0)</f>
        <v>0</v>
      </c>
      <c r="AE3212" s="19" t="n">
        <f aca="false">IF(AC3212&gt;0,(M3212-V3212)*AC3212,0)</f>
        <v>0</v>
      </c>
      <c r="AF3212" s="16" t="str">
        <f aca="false">IF(AA3212&lt;&gt;"COMPRAR","",IF(AB3212="",IF(X3212="","",IF(X3212-V3212&lt;0.01,"EMPATE TÉCNICO","")),IF(AB3212&lt;I3212,"ESTOQUE INSUFICIENTE",IF(X3212="","",IF(X3212-V3212&lt;0.01,"EMPATE TÉCNICO","")))))</f>
        <v/>
      </c>
      <c r="AG3212" s="16" t="s">
        <v>4222</v>
      </c>
      <c r="AH3212" s="16" t="s">
        <v>1675</v>
      </c>
    </row>
    <row r="3213" customFormat="false" ht="15" hidden="false" customHeight="false" outlineLevel="0" collapsed="false">
      <c r="A3213" s="16" t="s">
        <v>9968</v>
      </c>
      <c r="B3213" s="17" t="s">
        <v>9969</v>
      </c>
      <c r="C3213" s="16" t="s">
        <v>9970</v>
      </c>
      <c r="D3213" s="16" t="s">
        <v>4221</v>
      </c>
      <c r="E3213" s="18" t="n">
        <v>1</v>
      </c>
      <c r="F3213" s="16" t="s">
        <v>43</v>
      </c>
      <c r="G3213" s="18" t="n">
        <v>0</v>
      </c>
      <c r="H3213" s="16" t="n">
        <v>0.1</v>
      </c>
      <c r="I3213" s="18" t="n">
        <v>1</v>
      </c>
      <c r="J3213" s="19" t="n">
        <v>26.45</v>
      </c>
      <c r="K3213" s="19" t="n">
        <v>26.45</v>
      </c>
      <c r="L3213" s="19" t="n">
        <v>26.45</v>
      </c>
      <c r="M3213" s="19" t="n">
        <f aca="false">IF(J3213&gt;0,J3213,K3213)*E3213</f>
        <v>26.45</v>
      </c>
      <c r="N3213" s="20"/>
      <c r="O3213" s="21" t="str">
        <f aca="false">IF(R3213="","",ROUND(R3213*(1-Premissas!$B$4),4))</f>
        <v/>
      </c>
      <c r="P3213" s="22"/>
      <c r="Q3213" s="22"/>
      <c r="R3213" s="23"/>
      <c r="S3213" s="24"/>
      <c r="T3213" s="24"/>
      <c r="U3213" s="25"/>
      <c r="V3213" s="19" t="str">
        <f aca="false">IF(COUNT(N3213:Q3213)=0,"",MIN(N3213:Q3213))</f>
        <v/>
      </c>
      <c r="W3213" s="16" t="str">
        <f aca="false">IF(V3213="","",INDEX($N$4:$Q$4,MATCH(V3213,N3213:Q3213,0)))</f>
        <v/>
      </c>
      <c r="X3213" s="19" t="str">
        <f aca="false">IF(COUNT(N3213:Q3213)&lt;2,"",SMALL(N3213:Q3213,2))</f>
        <v/>
      </c>
      <c r="Y3213" s="26" t="str">
        <f aca="false">IF(OR(V3213="",M3213=0),"",V3213/M3213-1)</f>
        <v/>
      </c>
      <c r="Z3213" s="26" t="str">
        <f aca="false">IF(OR(V3213="",L3213=""),"",V3213/(L3213*E3213)-1)</f>
        <v/>
      </c>
      <c r="AA3213" s="16" t="str">
        <f aca="false">IF(V3213="","SEM OFERTA",IF(OR(Y3213&gt;Premissas!$B$11,Y3213&lt;Premissas!$B$12),"VERIFICAR - UNIDADE/EMBALAGEM",IF(Y3213&gt;Premissas!$B$6,"NÃO COMPRAR - REAJUSTE &gt;5%","COMPRAR")))</f>
        <v>SEM OFERTA</v>
      </c>
      <c r="AB3213" s="18" t="str">
        <f aca="false">IF(W3213="DIMEC",S3213,IF(W3213="MEDCENTRO",U3213,""))</f>
        <v/>
      </c>
      <c r="AC3213" s="18" t="n">
        <f aca="false">IF(AA3213&lt;&gt;"COMPRAR",0,IF(AB3213="",I3213,MIN(I3213,AB3213)))</f>
        <v>0</v>
      </c>
      <c r="AD3213" s="19" t="n">
        <f aca="false">IF(AC3213&gt;0,AC3213*V3213,0)</f>
        <v>0</v>
      </c>
      <c r="AE3213" s="19" t="n">
        <f aca="false">IF(AC3213&gt;0,(M3213-V3213)*AC3213,0)</f>
        <v>0</v>
      </c>
      <c r="AF3213" s="16" t="str">
        <f aca="false">IF(AA3213&lt;&gt;"COMPRAR","",IF(AB3213="",IF(X3213="","",IF(X3213-V3213&lt;0.01,"EMPATE TÉCNICO","")),IF(AB3213&lt;I3213,"ESTOQUE INSUFICIENTE",IF(X3213="","",IF(X3213-V3213&lt;0.01,"EMPATE TÉCNICO","")))))</f>
        <v/>
      </c>
      <c r="AG3213" s="16" t="s">
        <v>4222</v>
      </c>
      <c r="AH3213" s="16" t="s">
        <v>1675</v>
      </c>
    </row>
    <row r="3214" customFormat="false" ht="15" hidden="false" customHeight="false" outlineLevel="0" collapsed="false">
      <c r="A3214" s="16" t="s">
        <v>9971</v>
      </c>
      <c r="B3214" s="17" t="s">
        <v>9972</v>
      </c>
      <c r="C3214" s="16" t="s">
        <v>9973</v>
      </c>
      <c r="D3214" s="16" t="s">
        <v>4221</v>
      </c>
      <c r="E3214" s="18" t="n">
        <v>1</v>
      </c>
      <c r="F3214" s="16" t="s">
        <v>43</v>
      </c>
      <c r="G3214" s="18" t="n">
        <v>0</v>
      </c>
      <c r="H3214" s="16" t="n">
        <v>0.1</v>
      </c>
      <c r="I3214" s="18" t="n">
        <v>1</v>
      </c>
      <c r="J3214" s="19" t="n">
        <v>19.49</v>
      </c>
      <c r="K3214" s="19" t="n">
        <v>19.49</v>
      </c>
      <c r="L3214" s="19" t="n">
        <v>19.49</v>
      </c>
      <c r="M3214" s="19" t="n">
        <f aca="false">IF(J3214&gt;0,J3214,K3214)*E3214</f>
        <v>19.49</v>
      </c>
      <c r="N3214" s="20"/>
      <c r="O3214" s="21" t="str">
        <f aca="false">IF(R3214="","",ROUND(R3214*(1-Premissas!$B$4),4))</f>
        <v/>
      </c>
      <c r="P3214" s="22"/>
      <c r="Q3214" s="22"/>
      <c r="R3214" s="23"/>
      <c r="S3214" s="24"/>
      <c r="T3214" s="24"/>
      <c r="U3214" s="25"/>
      <c r="V3214" s="19" t="str">
        <f aca="false">IF(COUNT(N3214:Q3214)=0,"",MIN(N3214:Q3214))</f>
        <v/>
      </c>
      <c r="W3214" s="16" t="str">
        <f aca="false">IF(V3214="","",INDEX($N$4:$Q$4,MATCH(V3214,N3214:Q3214,0)))</f>
        <v/>
      </c>
      <c r="X3214" s="19" t="str">
        <f aca="false">IF(COUNT(N3214:Q3214)&lt;2,"",SMALL(N3214:Q3214,2))</f>
        <v/>
      </c>
      <c r="Y3214" s="26" t="str">
        <f aca="false">IF(OR(V3214="",M3214=0),"",V3214/M3214-1)</f>
        <v/>
      </c>
      <c r="Z3214" s="26" t="str">
        <f aca="false">IF(OR(V3214="",L3214=""),"",V3214/(L3214*E3214)-1)</f>
        <v/>
      </c>
      <c r="AA3214" s="16" t="str">
        <f aca="false">IF(V3214="","SEM OFERTA",IF(OR(Y3214&gt;Premissas!$B$11,Y3214&lt;Premissas!$B$12),"VERIFICAR - UNIDADE/EMBALAGEM",IF(Y3214&gt;Premissas!$B$6,"NÃO COMPRAR - REAJUSTE &gt;5%","COMPRAR")))</f>
        <v>SEM OFERTA</v>
      </c>
      <c r="AB3214" s="18" t="str">
        <f aca="false">IF(W3214="DIMEC",S3214,IF(W3214="MEDCENTRO",U3214,""))</f>
        <v/>
      </c>
      <c r="AC3214" s="18" t="n">
        <f aca="false">IF(AA3214&lt;&gt;"COMPRAR",0,IF(AB3214="",I3214,MIN(I3214,AB3214)))</f>
        <v>0</v>
      </c>
      <c r="AD3214" s="19" t="n">
        <f aca="false">IF(AC3214&gt;0,AC3214*V3214,0)</f>
        <v>0</v>
      </c>
      <c r="AE3214" s="19" t="n">
        <f aca="false">IF(AC3214&gt;0,(M3214-V3214)*AC3214,0)</f>
        <v>0</v>
      </c>
      <c r="AF3214" s="16" t="str">
        <f aca="false">IF(AA3214&lt;&gt;"COMPRAR","",IF(AB3214="",IF(X3214="","",IF(X3214-V3214&lt;0.01,"EMPATE TÉCNICO","")),IF(AB3214&lt;I3214,"ESTOQUE INSUFICIENTE",IF(X3214="","",IF(X3214-V3214&lt;0.01,"EMPATE TÉCNICO","")))))</f>
        <v/>
      </c>
      <c r="AG3214" s="16" t="s">
        <v>4222</v>
      </c>
      <c r="AH3214" s="16" t="s">
        <v>1675</v>
      </c>
    </row>
    <row r="3215" customFormat="false" ht="15" hidden="false" customHeight="false" outlineLevel="0" collapsed="false">
      <c r="A3215" s="16" t="s">
        <v>9974</v>
      </c>
      <c r="B3215" s="17" t="s">
        <v>9975</v>
      </c>
      <c r="C3215" s="16" t="s">
        <v>9976</v>
      </c>
      <c r="D3215" s="16" t="s">
        <v>4221</v>
      </c>
      <c r="E3215" s="18" t="n">
        <v>1</v>
      </c>
      <c r="F3215" s="16" t="s">
        <v>43</v>
      </c>
      <c r="G3215" s="18" t="n">
        <v>0</v>
      </c>
      <c r="H3215" s="16" t="n">
        <v>0.2</v>
      </c>
      <c r="I3215" s="18" t="n">
        <v>1</v>
      </c>
      <c r="J3215" s="19" t="n">
        <v>19.49</v>
      </c>
      <c r="K3215" s="19" t="n">
        <v>19.49</v>
      </c>
      <c r="L3215" s="19" t="n">
        <v>19.49</v>
      </c>
      <c r="M3215" s="19" t="n">
        <f aca="false">IF(J3215&gt;0,J3215,K3215)*E3215</f>
        <v>19.49</v>
      </c>
      <c r="N3215" s="20"/>
      <c r="O3215" s="21" t="str">
        <f aca="false">IF(R3215="","",ROUND(R3215*(1-Premissas!$B$4),4))</f>
        <v/>
      </c>
      <c r="P3215" s="22"/>
      <c r="Q3215" s="22"/>
      <c r="R3215" s="23"/>
      <c r="S3215" s="24"/>
      <c r="T3215" s="24"/>
      <c r="U3215" s="25"/>
      <c r="V3215" s="19" t="str">
        <f aca="false">IF(COUNT(N3215:Q3215)=0,"",MIN(N3215:Q3215))</f>
        <v/>
      </c>
      <c r="W3215" s="16" t="str">
        <f aca="false">IF(V3215="","",INDEX($N$4:$Q$4,MATCH(V3215,N3215:Q3215,0)))</f>
        <v/>
      </c>
      <c r="X3215" s="19" t="str">
        <f aca="false">IF(COUNT(N3215:Q3215)&lt;2,"",SMALL(N3215:Q3215,2))</f>
        <v/>
      </c>
      <c r="Y3215" s="26" t="str">
        <f aca="false">IF(OR(V3215="",M3215=0),"",V3215/M3215-1)</f>
        <v/>
      </c>
      <c r="Z3215" s="26" t="str">
        <f aca="false">IF(OR(V3215="",L3215=""),"",V3215/(L3215*E3215)-1)</f>
        <v/>
      </c>
      <c r="AA3215" s="16" t="str">
        <f aca="false">IF(V3215="","SEM OFERTA",IF(OR(Y3215&gt;Premissas!$B$11,Y3215&lt;Premissas!$B$12),"VERIFICAR - UNIDADE/EMBALAGEM",IF(Y3215&gt;Premissas!$B$6,"NÃO COMPRAR - REAJUSTE &gt;5%","COMPRAR")))</f>
        <v>SEM OFERTA</v>
      </c>
      <c r="AB3215" s="18" t="str">
        <f aca="false">IF(W3215="DIMEC",S3215,IF(W3215="MEDCENTRO",U3215,""))</f>
        <v/>
      </c>
      <c r="AC3215" s="18" t="n">
        <f aca="false">IF(AA3215&lt;&gt;"COMPRAR",0,IF(AB3215="",I3215,MIN(I3215,AB3215)))</f>
        <v>0</v>
      </c>
      <c r="AD3215" s="19" t="n">
        <f aca="false">IF(AC3215&gt;0,AC3215*V3215,0)</f>
        <v>0</v>
      </c>
      <c r="AE3215" s="19" t="n">
        <f aca="false">IF(AC3215&gt;0,(M3215-V3215)*AC3215,0)</f>
        <v>0</v>
      </c>
      <c r="AF3215" s="16" t="str">
        <f aca="false">IF(AA3215&lt;&gt;"COMPRAR","",IF(AB3215="",IF(X3215="","",IF(X3215-V3215&lt;0.01,"EMPATE TÉCNICO","")),IF(AB3215&lt;I3215,"ESTOQUE INSUFICIENTE",IF(X3215="","",IF(X3215-V3215&lt;0.01,"EMPATE TÉCNICO","")))))</f>
        <v/>
      </c>
      <c r="AG3215" s="16" t="s">
        <v>4222</v>
      </c>
      <c r="AH3215" s="16" t="s">
        <v>1675</v>
      </c>
    </row>
    <row r="3216" customFormat="false" ht="15" hidden="false" customHeight="false" outlineLevel="0" collapsed="false">
      <c r="A3216" s="16" t="s">
        <v>9977</v>
      </c>
      <c r="B3216" s="17" t="s">
        <v>9978</v>
      </c>
      <c r="C3216" s="16" t="s">
        <v>9979</v>
      </c>
      <c r="D3216" s="16" t="s">
        <v>4221</v>
      </c>
      <c r="E3216" s="18" t="n">
        <v>1</v>
      </c>
      <c r="F3216" s="16" t="s">
        <v>43</v>
      </c>
      <c r="G3216" s="18" t="n">
        <v>0</v>
      </c>
      <c r="H3216" s="16" t="n">
        <v>0</v>
      </c>
      <c r="I3216" s="18" t="n">
        <v>1</v>
      </c>
      <c r="J3216" s="19" t="n">
        <v>29.03</v>
      </c>
      <c r="K3216" s="19" t="n">
        <v>29.03</v>
      </c>
      <c r="L3216" s="19" t="n">
        <v>29.03</v>
      </c>
      <c r="M3216" s="19" t="n">
        <f aca="false">IF(J3216&gt;0,J3216,K3216)*E3216</f>
        <v>29.03</v>
      </c>
      <c r="N3216" s="20"/>
      <c r="O3216" s="21" t="str">
        <f aca="false">IF(R3216="","",ROUND(R3216*(1-Premissas!$B$4),4))</f>
        <v/>
      </c>
      <c r="P3216" s="22"/>
      <c r="Q3216" s="22"/>
      <c r="R3216" s="23"/>
      <c r="S3216" s="24"/>
      <c r="T3216" s="24"/>
      <c r="U3216" s="25"/>
      <c r="V3216" s="19" t="str">
        <f aca="false">IF(COUNT(N3216:Q3216)=0,"",MIN(N3216:Q3216))</f>
        <v/>
      </c>
      <c r="W3216" s="16" t="str">
        <f aca="false">IF(V3216="","",INDEX($N$4:$Q$4,MATCH(V3216,N3216:Q3216,0)))</f>
        <v/>
      </c>
      <c r="X3216" s="19" t="str">
        <f aca="false">IF(COUNT(N3216:Q3216)&lt;2,"",SMALL(N3216:Q3216,2))</f>
        <v/>
      </c>
      <c r="Y3216" s="26" t="str">
        <f aca="false">IF(OR(V3216="",M3216=0),"",V3216/M3216-1)</f>
        <v/>
      </c>
      <c r="Z3216" s="26" t="str">
        <f aca="false">IF(OR(V3216="",L3216=""),"",V3216/(L3216*E3216)-1)</f>
        <v/>
      </c>
      <c r="AA3216" s="16" t="str">
        <f aca="false">IF(V3216="","SEM OFERTA",IF(OR(Y3216&gt;Premissas!$B$11,Y3216&lt;Premissas!$B$12),"VERIFICAR - UNIDADE/EMBALAGEM",IF(Y3216&gt;Premissas!$B$6,"NÃO COMPRAR - REAJUSTE &gt;5%","COMPRAR")))</f>
        <v>SEM OFERTA</v>
      </c>
      <c r="AB3216" s="18" t="str">
        <f aca="false">IF(W3216="DIMEC",S3216,IF(W3216="MEDCENTRO",U3216,""))</f>
        <v/>
      </c>
      <c r="AC3216" s="18" t="n">
        <f aca="false">IF(AA3216&lt;&gt;"COMPRAR",0,IF(AB3216="",I3216,MIN(I3216,AB3216)))</f>
        <v>0</v>
      </c>
      <c r="AD3216" s="19" t="n">
        <f aca="false">IF(AC3216&gt;0,AC3216*V3216,0)</f>
        <v>0</v>
      </c>
      <c r="AE3216" s="19" t="n">
        <f aca="false">IF(AC3216&gt;0,(M3216-V3216)*AC3216,0)</f>
        <v>0</v>
      </c>
      <c r="AF3216" s="16" t="str">
        <f aca="false">IF(AA3216&lt;&gt;"COMPRAR","",IF(AB3216="",IF(X3216="","",IF(X3216-V3216&lt;0.01,"EMPATE TÉCNICO","")),IF(AB3216&lt;I3216,"ESTOQUE INSUFICIENTE",IF(X3216="","",IF(X3216-V3216&lt;0.01,"EMPATE TÉCNICO","")))))</f>
        <v/>
      </c>
      <c r="AG3216" s="16" t="s">
        <v>4222</v>
      </c>
      <c r="AH3216" s="16" t="s">
        <v>1675</v>
      </c>
    </row>
    <row r="3217" customFormat="false" ht="15" hidden="false" customHeight="false" outlineLevel="0" collapsed="false">
      <c r="A3217" s="16" t="s">
        <v>9980</v>
      </c>
      <c r="B3217" s="17" t="s">
        <v>9981</v>
      </c>
      <c r="C3217" s="16" t="s">
        <v>9982</v>
      </c>
      <c r="D3217" s="16" t="s">
        <v>4221</v>
      </c>
      <c r="E3217" s="18" t="n">
        <v>1</v>
      </c>
      <c r="F3217" s="16" t="s">
        <v>43</v>
      </c>
      <c r="G3217" s="18" t="n">
        <v>0</v>
      </c>
      <c r="H3217" s="16" t="n">
        <v>0.1</v>
      </c>
      <c r="I3217" s="18" t="n">
        <v>1</v>
      </c>
      <c r="J3217" s="19" t="n">
        <v>29.03</v>
      </c>
      <c r="K3217" s="19" t="n">
        <v>29.03</v>
      </c>
      <c r="L3217" s="19" t="n">
        <v>29.03</v>
      </c>
      <c r="M3217" s="19" t="n">
        <f aca="false">IF(J3217&gt;0,J3217,K3217)*E3217</f>
        <v>29.03</v>
      </c>
      <c r="N3217" s="20"/>
      <c r="O3217" s="21" t="str">
        <f aca="false">IF(R3217="","",ROUND(R3217*(1-Premissas!$B$4),4))</f>
        <v/>
      </c>
      <c r="P3217" s="22"/>
      <c r="Q3217" s="22"/>
      <c r="R3217" s="23"/>
      <c r="S3217" s="24"/>
      <c r="T3217" s="24"/>
      <c r="U3217" s="25"/>
      <c r="V3217" s="19" t="str">
        <f aca="false">IF(COUNT(N3217:Q3217)=0,"",MIN(N3217:Q3217))</f>
        <v/>
      </c>
      <c r="W3217" s="16" t="str">
        <f aca="false">IF(V3217="","",INDEX($N$4:$Q$4,MATCH(V3217,N3217:Q3217,0)))</f>
        <v/>
      </c>
      <c r="X3217" s="19" t="str">
        <f aca="false">IF(COUNT(N3217:Q3217)&lt;2,"",SMALL(N3217:Q3217,2))</f>
        <v/>
      </c>
      <c r="Y3217" s="26" t="str">
        <f aca="false">IF(OR(V3217="",M3217=0),"",V3217/M3217-1)</f>
        <v/>
      </c>
      <c r="Z3217" s="26" t="str">
        <f aca="false">IF(OR(V3217="",L3217=""),"",V3217/(L3217*E3217)-1)</f>
        <v/>
      </c>
      <c r="AA3217" s="16" t="str">
        <f aca="false">IF(V3217="","SEM OFERTA",IF(OR(Y3217&gt;Premissas!$B$11,Y3217&lt;Premissas!$B$12),"VERIFICAR - UNIDADE/EMBALAGEM",IF(Y3217&gt;Premissas!$B$6,"NÃO COMPRAR - REAJUSTE &gt;5%","COMPRAR")))</f>
        <v>SEM OFERTA</v>
      </c>
      <c r="AB3217" s="18" t="str">
        <f aca="false">IF(W3217="DIMEC",S3217,IF(W3217="MEDCENTRO",U3217,""))</f>
        <v/>
      </c>
      <c r="AC3217" s="18" t="n">
        <f aca="false">IF(AA3217&lt;&gt;"COMPRAR",0,IF(AB3217="",I3217,MIN(I3217,AB3217)))</f>
        <v>0</v>
      </c>
      <c r="AD3217" s="19" t="n">
        <f aca="false">IF(AC3217&gt;0,AC3217*V3217,0)</f>
        <v>0</v>
      </c>
      <c r="AE3217" s="19" t="n">
        <f aca="false">IF(AC3217&gt;0,(M3217-V3217)*AC3217,0)</f>
        <v>0</v>
      </c>
      <c r="AF3217" s="16" t="str">
        <f aca="false">IF(AA3217&lt;&gt;"COMPRAR","",IF(AB3217="",IF(X3217="","",IF(X3217-V3217&lt;0.01,"EMPATE TÉCNICO","")),IF(AB3217&lt;I3217,"ESTOQUE INSUFICIENTE",IF(X3217="","",IF(X3217-V3217&lt;0.01,"EMPATE TÉCNICO","")))))</f>
        <v/>
      </c>
      <c r="AG3217" s="16" t="s">
        <v>4222</v>
      </c>
      <c r="AH3217" s="16" t="s">
        <v>1675</v>
      </c>
    </row>
    <row r="3218" customFormat="false" ht="15" hidden="false" customHeight="false" outlineLevel="0" collapsed="false">
      <c r="A3218" s="16" t="s">
        <v>9983</v>
      </c>
      <c r="B3218" s="17" t="s">
        <v>9984</v>
      </c>
      <c r="C3218" s="16" t="s">
        <v>9985</v>
      </c>
      <c r="D3218" s="16" t="s">
        <v>4221</v>
      </c>
      <c r="E3218" s="18" t="n">
        <v>1</v>
      </c>
      <c r="F3218" s="16" t="s">
        <v>42</v>
      </c>
      <c r="G3218" s="18" t="n">
        <v>0</v>
      </c>
      <c r="H3218" s="16" t="n">
        <v>0.6</v>
      </c>
      <c r="I3218" s="18" t="n">
        <v>2</v>
      </c>
      <c r="J3218" s="19" t="n">
        <v>89.05</v>
      </c>
      <c r="K3218" s="19" t="n">
        <v>89.05</v>
      </c>
      <c r="L3218" s="19" t="n">
        <v>89.05</v>
      </c>
      <c r="M3218" s="19" t="n">
        <f aca="false">IF(J3218&gt;0,J3218,K3218)*E3218</f>
        <v>89.05</v>
      </c>
      <c r="N3218" s="20"/>
      <c r="O3218" s="21" t="str">
        <f aca="false">IF(R3218="","",ROUND(R3218*(1-Premissas!$B$4),4))</f>
        <v/>
      </c>
      <c r="P3218" s="22"/>
      <c r="Q3218" s="22"/>
      <c r="R3218" s="23"/>
      <c r="S3218" s="24"/>
      <c r="T3218" s="24"/>
      <c r="U3218" s="25"/>
      <c r="V3218" s="19" t="str">
        <f aca="false">IF(COUNT(N3218:Q3218)=0,"",MIN(N3218:Q3218))</f>
        <v/>
      </c>
      <c r="W3218" s="16" t="str">
        <f aca="false">IF(V3218="","",INDEX($N$4:$Q$4,MATCH(V3218,N3218:Q3218,0)))</f>
        <v/>
      </c>
      <c r="X3218" s="19" t="str">
        <f aca="false">IF(COUNT(N3218:Q3218)&lt;2,"",SMALL(N3218:Q3218,2))</f>
        <v/>
      </c>
      <c r="Y3218" s="26" t="str">
        <f aca="false">IF(OR(V3218="",M3218=0),"",V3218/M3218-1)</f>
        <v/>
      </c>
      <c r="Z3218" s="26" t="str">
        <f aca="false">IF(OR(V3218="",L3218=""),"",V3218/(L3218*E3218)-1)</f>
        <v/>
      </c>
      <c r="AA3218" s="16" t="str">
        <f aca="false">IF(V3218="","SEM OFERTA",IF(OR(Y3218&gt;Premissas!$B$11,Y3218&lt;Premissas!$B$12),"VERIFICAR - UNIDADE/EMBALAGEM",IF(Y3218&gt;Premissas!$B$6,"NÃO COMPRAR - REAJUSTE &gt;5%","COMPRAR")))</f>
        <v>SEM OFERTA</v>
      </c>
      <c r="AB3218" s="18" t="str">
        <f aca="false">IF(W3218="DIMEC",S3218,IF(W3218="MEDCENTRO",U3218,""))</f>
        <v/>
      </c>
      <c r="AC3218" s="18" t="n">
        <f aca="false">IF(AA3218&lt;&gt;"COMPRAR",0,IF(AB3218="",I3218,MIN(I3218,AB3218)))</f>
        <v>0</v>
      </c>
      <c r="AD3218" s="19" t="n">
        <f aca="false">IF(AC3218&gt;0,AC3218*V3218,0)</f>
        <v>0</v>
      </c>
      <c r="AE3218" s="19" t="n">
        <f aca="false">IF(AC3218&gt;0,(M3218-V3218)*AC3218,0)</f>
        <v>0</v>
      </c>
      <c r="AF3218" s="16" t="str">
        <f aca="false">IF(AA3218&lt;&gt;"COMPRAR","",IF(AB3218="",IF(X3218="","",IF(X3218-V3218&lt;0.01,"EMPATE TÉCNICO","")),IF(AB3218&lt;I3218,"ESTOQUE INSUFICIENTE",IF(X3218="","",IF(X3218-V3218&lt;0.01,"EMPATE TÉCNICO","")))))</f>
        <v/>
      </c>
      <c r="AG3218" s="16" t="s">
        <v>4222</v>
      </c>
      <c r="AH3218" s="16" t="s">
        <v>1675</v>
      </c>
    </row>
    <row r="3219" customFormat="false" ht="15" hidden="false" customHeight="false" outlineLevel="0" collapsed="false">
      <c r="A3219" s="16" t="s">
        <v>9986</v>
      </c>
      <c r="B3219" s="17" t="s">
        <v>9987</v>
      </c>
      <c r="C3219" s="16" t="s">
        <v>9988</v>
      </c>
      <c r="D3219" s="16" t="s">
        <v>4221</v>
      </c>
      <c r="E3219" s="18" t="n">
        <v>1</v>
      </c>
      <c r="F3219" s="16" t="s">
        <v>42</v>
      </c>
      <c r="G3219" s="18" t="n">
        <v>0</v>
      </c>
      <c r="H3219" s="16" t="n">
        <v>0.6</v>
      </c>
      <c r="I3219" s="18" t="n">
        <v>2</v>
      </c>
      <c r="J3219" s="19" t="n">
        <v>89.05</v>
      </c>
      <c r="K3219" s="19" t="n">
        <v>89.05</v>
      </c>
      <c r="L3219" s="19" t="n">
        <v>89.05</v>
      </c>
      <c r="M3219" s="19" t="n">
        <f aca="false">IF(J3219&gt;0,J3219,K3219)*E3219</f>
        <v>89.05</v>
      </c>
      <c r="N3219" s="20"/>
      <c r="O3219" s="21" t="str">
        <f aca="false">IF(R3219="","",ROUND(R3219*(1-Premissas!$B$4),4))</f>
        <v/>
      </c>
      <c r="P3219" s="22"/>
      <c r="Q3219" s="22"/>
      <c r="R3219" s="23"/>
      <c r="S3219" s="24"/>
      <c r="T3219" s="24"/>
      <c r="U3219" s="25"/>
      <c r="V3219" s="19" t="str">
        <f aca="false">IF(COUNT(N3219:Q3219)=0,"",MIN(N3219:Q3219))</f>
        <v/>
      </c>
      <c r="W3219" s="16" t="str">
        <f aca="false">IF(V3219="","",INDEX($N$4:$Q$4,MATCH(V3219,N3219:Q3219,0)))</f>
        <v/>
      </c>
      <c r="X3219" s="19" t="str">
        <f aca="false">IF(COUNT(N3219:Q3219)&lt;2,"",SMALL(N3219:Q3219,2))</f>
        <v/>
      </c>
      <c r="Y3219" s="26" t="str">
        <f aca="false">IF(OR(V3219="",M3219=0),"",V3219/M3219-1)</f>
        <v/>
      </c>
      <c r="Z3219" s="26" t="str">
        <f aca="false">IF(OR(V3219="",L3219=""),"",V3219/(L3219*E3219)-1)</f>
        <v/>
      </c>
      <c r="AA3219" s="16" t="str">
        <f aca="false">IF(V3219="","SEM OFERTA",IF(OR(Y3219&gt;Premissas!$B$11,Y3219&lt;Premissas!$B$12),"VERIFICAR - UNIDADE/EMBALAGEM",IF(Y3219&gt;Premissas!$B$6,"NÃO COMPRAR - REAJUSTE &gt;5%","COMPRAR")))</f>
        <v>SEM OFERTA</v>
      </c>
      <c r="AB3219" s="18" t="str">
        <f aca="false">IF(W3219="DIMEC",S3219,IF(W3219="MEDCENTRO",U3219,""))</f>
        <v/>
      </c>
      <c r="AC3219" s="18" t="n">
        <f aca="false">IF(AA3219&lt;&gt;"COMPRAR",0,IF(AB3219="",I3219,MIN(I3219,AB3219)))</f>
        <v>0</v>
      </c>
      <c r="AD3219" s="19" t="n">
        <f aca="false">IF(AC3219&gt;0,AC3219*V3219,0)</f>
        <v>0</v>
      </c>
      <c r="AE3219" s="19" t="n">
        <f aca="false">IF(AC3219&gt;0,(M3219-V3219)*AC3219,0)</f>
        <v>0</v>
      </c>
      <c r="AF3219" s="16" t="str">
        <f aca="false">IF(AA3219&lt;&gt;"COMPRAR","",IF(AB3219="",IF(X3219="","",IF(X3219-V3219&lt;0.01,"EMPATE TÉCNICO","")),IF(AB3219&lt;I3219,"ESTOQUE INSUFICIENTE",IF(X3219="","",IF(X3219-V3219&lt;0.01,"EMPATE TÉCNICO","")))))</f>
        <v/>
      </c>
      <c r="AG3219" s="16" t="s">
        <v>4222</v>
      </c>
      <c r="AH3219" s="16" t="s">
        <v>1675</v>
      </c>
    </row>
    <row r="3220" customFormat="false" ht="15" hidden="false" customHeight="false" outlineLevel="0" collapsed="false">
      <c r="A3220" s="16" t="s">
        <v>9989</v>
      </c>
      <c r="B3220" s="17" t="s">
        <v>9990</v>
      </c>
      <c r="C3220" s="16" t="s">
        <v>9991</v>
      </c>
      <c r="D3220" s="16" t="s">
        <v>4221</v>
      </c>
      <c r="E3220" s="18" t="n">
        <v>1</v>
      </c>
      <c r="F3220" s="16" t="s">
        <v>43</v>
      </c>
      <c r="G3220" s="18" t="n">
        <v>0</v>
      </c>
      <c r="H3220" s="16" t="n">
        <v>0.1</v>
      </c>
      <c r="I3220" s="18" t="n">
        <v>1</v>
      </c>
      <c r="J3220" s="19" t="n">
        <v>40.47</v>
      </c>
      <c r="K3220" s="19" t="n">
        <v>40.47</v>
      </c>
      <c r="L3220" s="19" t="n">
        <v>40.47</v>
      </c>
      <c r="M3220" s="19" t="n">
        <f aca="false">IF(J3220&gt;0,J3220,K3220)*E3220</f>
        <v>40.47</v>
      </c>
      <c r="N3220" s="20"/>
      <c r="O3220" s="21" t="str">
        <f aca="false">IF(R3220="","",ROUND(R3220*(1-Premissas!$B$4),4))</f>
        <v/>
      </c>
      <c r="P3220" s="22"/>
      <c r="Q3220" s="22"/>
      <c r="R3220" s="23"/>
      <c r="S3220" s="24"/>
      <c r="T3220" s="24"/>
      <c r="U3220" s="25"/>
      <c r="V3220" s="19" t="str">
        <f aca="false">IF(COUNT(N3220:Q3220)=0,"",MIN(N3220:Q3220))</f>
        <v/>
      </c>
      <c r="W3220" s="16" t="str">
        <f aca="false">IF(V3220="","",INDEX($N$4:$Q$4,MATCH(V3220,N3220:Q3220,0)))</f>
        <v/>
      </c>
      <c r="X3220" s="19" t="str">
        <f aca="false">IF(COUNT(N3220:Q3220)&lt;2,"",SMALL(N3220:Q3220,2))</f>
        <v/>
      </c>
      <c r="Y3220" s="26" t="str">
        <f aca="false">IF(OR(V3220="",M3220=0),"",V3220/M3220-1)</f>
        <v/>
      </c>
      <c r="Z3220" s="26" t="str">
        <f aca="false">IF(OR(V3220="",L3220=""),"",V3220/(L3220*E3220)-1)</f>
        <v/>
      </c>
      <c r="AA3220" s="16" t="str">
        <f aca="false">IF(V3220="","SEM OFERTA",IF(OR(Y3220&gt;Premissas!$B$11,Y3220&lt;Premissas!$B$12),"VERIFICAR - UNIDADE/EMBALAGEM",IF(Y3220&gt;Premissas!$B$6,"NÃO COMPRAR - REAJUSTE &gt;5%","COMPRAR")))</f>
        <v>SEM OFERTA</v>
      </c>
      <c r="AB3220" s="18" t="str">
        <f aca="false">IF(W3220="DIMEC",S3220,IF(W3220="MEDCENTRO",U3220,""))</f>
        <v/>
      </c>
      <c r="AC3220" s="18" t="n">
        <f aca="false">IF(AA3220&lt;&gt;"COMPRAR",0,IF(AB3220="",I3220,MIN(I3220,AB3220)))</f>
        <v>0</v>
      </c>
      <c r="AD3220" s="19" t="n">
        <f aca="false">IF(AC3220&gt;0,AC3220*V3220,0)</f>
        <v>0</v>
      </c>
      <c r="AE3220" s="19" t="n">
        <f aca="false">IF(AC3220&gt;0,(M3220-V3220)*AC3220,0)</f>
        <v>0</v>
      </c>
      <c r="AF3220" s="16" t="str">
        <f aca="false">IF(AA3220&lt;&gt;"COMPRAR","",IF(AB3220="",IF(X3220="","",IF(X3220-V3220&lt;0.01,"EMPATE TÉCNICO","")),IF(AB3220&lt;I3220,"ESTOQUE INSUFICIENTE",IF(X3220="","",IF(X3220-V3220&lt;0.01,"EMPATE TÉCNICO","")))))</f>
        <v/>
      </c>
      <c r="AG3220" s="16" t="s">
        <v>4222</v>
      </c>
      <c r="AH3220" s="16" t="s">
        <v>1675</v>
      </c>
    </row>
    <row r="3221" customFormat="false" ht="15" hidden="false" customHeight="false" outlineLevel="0" collapsed="false">
      <c r="A3221" s="16" t="s">
        <v>9992</v>
      </c>
      <c r="B3221" s="17" t="s">
        <v>9993</v>
      </c>
      <c r="C3221" s="16" t="s">
        <v>9994</v>
      </c>
      <c r="D3221" s="16" t="s">
        <v>4221</v>
      </c>
      <c r="E3221" s="18" t="n">
        <v>1</v>
      </c>
      <c r="F3221" s="16" t="s">
        <v>43</v>
      </c>
      <c r="G3221" s="18" t="n">
        <v>0</v>
      </c>
      <c r="H3221" s="16" t="n">
        <v>0.1</v>
      </c>
      <c r="I3221" s="18" t="n">
        <v>1</v>
      </c>
      <c r="J3221" s="19" t="n">
        <v>32.65</v>
      </c>
      <c r="K3221" s="19" t="n">
        <v>32.65</v>
      </c>
      <c r="L3221" s="19" t="n">
        <v>32.65</v>
      </c>
      <c r="M3221" s="19" t="n">
        <f aca="false">IF(J3221&gt;0,J3221,K3221)*E3221</f>
        <v>32.65</v>
      </c>
      <c r="N3221" s="20"/>
      <c r="O3221" s="21" t="str">
        <f aca="false">IF(R3221="","",ROUND(R3221*(1-Premissas!$B$4),4))</f>
        <v/>
      </c>
      <c r="P3221" s="22"/>
      <c r="Q3221" s="22"/>
      <c r="R3221" s="23"/>
      <c r="S3221" s="24"/>
      <c r="T3221" s="24"/>
      <c r="U3221" s="25"/>
      <c r="V3221" s="19" t="str">
        <f aca="false">IF(COUNT(N3221:Q3221)=0,"",MIN(N3221:Q3221))</f>
        <v/>
      </c>
      <c r="W3221" s="16" t="str">
        <f aca="false">IF(V3221="","",INDEX($N$4:$Q$4,MATCH(V3221,N3221:Q3221,0)))</f>
        <v/>
      </c>
      <c r="X3221" s="19" t="str">
        <f aca="false">IF(COUNT(N3221:Q3221)&lt;2,"",SMALL(N3221:Q3221,2))</f>
        <v/>
      </c>
      <c r="Y3221" s="26" t="str">
        <f aca="false">IF(OR(V3221="",M3221=0),"",V3221/M3221-1)</f>
        <v/>
      </c>
      <c r="Z3221" s="26" t="str">
        <f aca="false">IF(OR(V3221="",L3221=""),"",V3221/(L3221*E3221)-1)</f>
        <v/>
      </c>
      <c r="AA3221" s="16" t="str">
        <f aca="false">IF(V3221="","SEM OFERTA",IF(OR(Y3221&gt;Premissas!$B$11,Y3221&lt;Premissas!$B$12),"VERIFICAR - UNIDADE/EMBALAGEM",IF(Y3221&gt;Premissas!$B$6,"NÃO COMPRAR - REAJUSTE &gt;5%","COMPRAR")))</f>
        <v>SEM OFERTA</v>
      </c>
      <c r="AB3221" s="18" t="str">
        <f aca="false">IF(W3221="DIMEC",S3221,IF(W3221="MEDCENTRO",U3221,""))</f>
        <v/>
      </c>
      <c r="AC3221" s="18" t="n">
        <f aca="false">IF(AA3221&lt;&gt;"COMPRAR",0,IF(AB3221="",I3221,MIN(I3221,AB3221)))</f>
        <v>0</v>
      </c>
      <c r="AD3221" s="19" t="n">
        <f aca="false">IF(AC3221&gt;0,AC3221*V3221,0)</f>
        <v>0</v>
      </c>
      <c r="AE3221" s="19" t="n">
        <f aca="false">IF(AC3221&gt;0,(M3221-V3221)*AC3221,0)</f>
        <v>0</v>
      </c>
      <c r="AF3221" s="16" t="str">
        <f aca="false">IF(AA3221&lt;&gt;"COMPRAR","",IF(AB3221="",IF(X3221="","",IF(X3221-V3221&lt;0.01,"EMPATE TÉCNICO","")),IF(AB3221&lt;I3221,"ESTOQUE INSUFICIENTE",IF(X3221="","",IF(X3221-V3221&lt;0.01,"EMPATE TÉCNICO","")))))</f>
        <v/>
      </c>
      <c r="AG3221" s="16" t="s">
        <v>4222</v>
      </c>
      <c r="AH3221" s="16" t="s">
        <v>1675</v>
      </c>
    </row>
    <row r="3222" customFormat="false" ht="15" hidden="false" customHeight="false" outlineLevel="0" collapsed="false">
      <c r="A3222" s="16" t="s">
        <v>9995</v>
      </c>
      <c r="B3222" s="17" t="s">
        <v>9996</v>
      </c>
      <c r="C3222" s="16" t="s">
        <v>9997</v>
      </c>
      <c r="D3222" s="16" t="s">
        <v>4221</v>
      </c>
      <c r="E3222" s="18" t="n">
        <v>20</v>
      </c>
      <c r="F3222" s="16" t="s">
        <v>43</v>
      </c>
      <c r="G3222" s="18" t="n">
        <v>0</v>
      </c>
      <c r="H3222" s="16" t="n">
        <v>1.3</v>
      </c>
      <c r="I3222" s="18" t="n">
        <v>1</v>
      </c>
      <c r="J3222" s="19" t="n">
        <v>6.4635</v>
      </c>
      <c r="K3222" s="19" t="n">
        <v>6.4635</v>
      </c>
      <c r="L3222" s="19" t="n">
        <v>6.4635</v>
      </c>
      <c r="M3222" s="19" t="n">
        <f aca="false">IF(J3222&gt;0,J3222,K3222)*E3222</f>
        <v>129.27</v>
      </c>
      <c r="N3222" s="20"/>
      <c r="O3222" s="21" t="str">
        <f aca="false">IF(R3222="","",ROUND(R3222*(1-Premissas!$B$4),4))</f>
        <v/>
      </c>
      <c r="P3222" s="22"/>
      <c r="Q3222" s="22"/>
      <c r="R3222" s="23"/>
      <c r="S3222" s="24"/>
      <c r="T3222" s="24"/>
      <c r="U3222" s="25"/>
      <c r="V3222" s="19" t="str">
        <f aca="false">IF(COUNT(N3222:Q3222)=0,"",MIN(N3222:Q3222))</f>
        <v/>
      </c>
      <c r="W3222" s="16" t="str">
        <f aca="false">IF(V3222="","",INDEX($N$4:$Q$4,MATCH(V3222,N3222:Q3222,0)))</f>
        <v/>
      </c>
      <c r="X3222" s="19" t="str">
        <f aca="false">IF(COUNT(N3222:Q3222)&lt;2,"",SMALL(N3222:Q3222,2))</f>
        <v/>
      </c>
      <c r="Y3222" s="26" t="str">
        <f aca="false">IF(OR(V3222="",M3222=0),"",V3222/M3222-1)</f>
        <v/>
      </c>
      <c r="Z3222" s="26" t="str">
        <f aca="false">IF(OR(V3222="",L3222=""),"",V3222/(L3222*E3222)-1)</f>
        <v/>
      </c>
      <c r="AA3222" s="16" t="str">
        <f aca="false">IF(V3222="","SEM OFERTA",IF(OR(Y3222&gt;Premissas!$B$11,Y3222&lt;Premissas!$B$12),"VERIFICAR - UNIDADE/EMBALAGEM",IF(Y3222&gt;Premissas!$B$6,"NÃO COMPRAR - REAJUSTE &gt;5%","COMPRAR")))</f>
        <v>SEM OFERTA</v>
      </c>
      <c r="AB3222" s="18" t="str">
        <f aca="false">IF(W3222="DIMEC",S3222,IF(W3222="MEDCENTRO",U3222,""))</f>
        <v/>
      </c>
      <c r="AC3222" s="18" t="n">
        <f aca="false">IF(AA3222&lt;&gt;"COMPRAR",0,IF(AB3222="",I3222,MIN(I3222,AB3222)))</f>
        <v>0</v>
      </c>
      <c r="AD3222" s="19" t="n">
        <f aca="false">IF(AC3222&gt;0,AC3222*V3222,0)</f>
        <v>0</v>
      </c>
      <c r="AE3222" s="19" t="n">
        <f aca="false">IF(AC3222&gt;0,(M3222-V3222)*AC3222,0)</f>
        <v>0</v>
      </c>
      <c r="AF3222" s="16" t="str">
        <f aca="false">IF(AA3222&lt;&gt;"COMPRAR","",IF(AB3222="",IF(X3222="","",IF(X3222-V3222&lt;0.01,"EMPATE TÉCNICO","")),IF(AB3222&lt;I3222,"ESTOQUE INSUFICIENTE",IF(X3222="","",IF(X3222-V3222&lt;0.01,"EMPATE TÉCNICO","")))))</f>
        <v/>
      </c>
      <c r="AG3222" s="16" t="s">
        <v>4222</v>
      </c>
      <c r="AH3222" s="16" t="s">
        <v>1675</v>
      </c>
    </row>
    <row r="3223" customFormat="false" ht="15" hidden="false" customHeight="false" outlineLevel="0" collapsed="false">
      <c r="A3223" s="16" t="s">
        <v>9998</v>
      </c>
      <c r="B3223" s="17" t="s">
        <v>9999</v>
      </c>
      <c r="C3223" s="16" t="s">
        <v>10000</v>
      </c>
      <c r="D3223" s="16" t="s">
        <v>1686</v>
      </c>
      <c r="E3223" s="18" t="n">
        <v>1</v>
      </c>
      <c r="F3223" s="16" t="s">
        <v>43</v>
      </c>
      <c r="G3223" s="18" t="n">
        <v>0</v>
      </c>
      <c r="H3223" s="16" t="n">
        <v>0</v>
      </c>
      <c r="I3223" s="18" t="n">
        <v>1</v>
      </c>
      <c r="J3223" s="19" t="n">
        <v>0</v>
      </c>
      <c r="K3223" s="19" t="n">
        <v>79.45</v>
      </c>
      <c r="L3223" s="19"/>
      <c r="M3223" s="19" t="n">
        <f aca="false">IF(J3223&gt;0,J3223,K3223)*E3223</f>
        <v>79.45</v>
      </c>
      <c r="N3223" s="20"/>
      <c r="O3223" s="21" t="str">
        <f aca="false">IF(R3223="","",ROUND(R3223*(1-Premissas!$B$4),4))</f>
        <v/>
      </c>
      <c r="P3223" s="22"/>
      <c r="Q3223" s="22"/>
      <c r="R3223" s="23"/>
      <c r="S3223" s="24"/>
      <c r="T3223" s="24"/>
      <c r="U3223" s="25"/>
      <c r="V3223" s="19" t="str">
        <f aca="false">IF(COUNT(N3223:Q3223)=0,"",MIN(N3223:Q3223))</f>
        <v/>
      </c>
      <c r="W3223" s="16" t="str">
        <f aca="false">IF(V3223="","",INDEX($N$4:$Q$4,MATCH(V3223,N3223:Q3223,0)))</f>
        <v/>
      </c>
      <c r="X3223" s="19" t="str">
        <f aca="false">IF(COUNT(N3223:Q3223)&lt;2,"",SMALL(N3223:Q3223,2))</f>
        <v/>
      </c>
      <c r="Y3223" s="26" t="str">
        <f aca="false">IF(OR(V3223="",M3223=0),"",V3223/M3223-1)</f>
        <v/>
      </c>
      <c r="Z3223" s="26" t="str">
        <f aca="false">IF(OR(V3223="",L3223=""),"",V3223/(L3223*E3223)-1)</f>
        <v/>
      </c>
      <c r="AA3223" s="16" t="str">
        <f aca="false">IF(V3223="","SEM OFERTA",IF(OR(Y3223&gt;Premissas!$B$11,Y3223&lt;Premissas!$B$12),"VERIFICAR - UNIDADE/EMBALAGEM",IF(Y3223&gt;Premissas!$B$6,"NÃO COMPRAR - REAJUSTE &gt;5%","COMPRAR")))</f>
        <v>SEM OFERTA</v>
      </c>
      <c r="AB3223" s="18" t="str">
        <f aca="false">IF(W3223="DIMEC",S3223,IF(W3223="MEDCENTRO",U3223,""))</f>
        <v/>
      </c>
      <c r="AC3223" s="18" t="n">
        <f aca="false">IF(AA3223&lt;&gt;"COMPRAR",0,IF(AB3223="",I3223,MIN(I3223,AB3223)))</f>
        <v>0</v>
      </c>
      <c r="AD3223" s="19" t="n">
        <f aca="false">IF(AC3223&gt;0,AC3223*V3223,0)</f>
        <v>0</v>
      </c>
      <c r="AE3223" s="19" t="n">
        <f aca="false">IF(AC3223&gt;0,(M3223-V3223)*AC3223,0)</f>
        <v>0</v>
      </c>
      <c r="AF3223" s="16" t="str">
        <f aca="false">IF(AA3223&lt;&gt;"COMPRAR","",IF(AB3223="",IF(X3223="","",IF(X3223-V3223&lt;0.01,"EMPATE TÉCNICO","")),IF(AB3223&lt;I3223,"ESTOQUE INSUFICIENTE",IF(X3223="","",IF(X3223-V3223&lt;0.01,"EMPATE TÉCNICO","")))))</f>
        <v/>
      </c>
      <c r="AG3223" s="16"/>
      <c r="AH3223" s="16" t="s">
        <v>1675</v>
      </c>
    </row>
    <row r="3224" customFormat="false" ht="15" hidden="false" customHeight="false" outlineLevel="0" collapsed="false">
      <c r="A3224" s="16" t="s">
        <v>10001</v>
      </c>
      <c r="B3224" s="17" t="s">
        <v>10002</v>
      </c>
      <c r="C3224" s="16" t="s">
        <v>10003</v>
      </c>
      <c r="D3224" s="16" t="s">
        <v>10004</v>
      </c>
      <c r="E3224" s="18" t="n">
        <v>1</v>
      </c>
      <c r="F3224" s="16" t="s">
        <v>43</v>
      </c>
      <c r="G3224" s="18" t="n">
        <v>0</v>
      </c>
      <c r="H3224" s="16" t="n">
        <v>0.1</v>
      </c>
      <c r="I3224" s="18" t="n">
        <v>1</v>
      </c>
      <c r="J3224" s="19" t="n">
        <v>55.31</v>
      </c>
      <c r="K3224" s="19" t="n">
        <v>55.31</v>
      </c>
      <c r="L3224" s="19" t="n">
        <v>55.31</v>
      </c>
      <c r="M3224" s="19" t="n">
        <f aca="false">IF(J3224&gt;0,J3224,K3224)*E3224</f>
        <v>55.31</v>
      </c>
      <c r="N3224" s="20"/>
      <c r="O3224" s="21" t="str">
        <f aca="false">IF(R3224="","",ROUND(R3224*(1-Premissas!$B$4),4))</f>
        <v/>
      </c>
      <c r="P3224" s="22"/>
      <c r="Q3224" s="22"/>
      <c r="R3224" s="23"/>
      <c r="S3224" s="24"/>
      <c r="T3224" s="24"/>
      <c r="U3224" s="25"/>
      <c r="V3224" s="19" t="str">
        <f aca="false">IF(COUNT(N3224:Q3224)=0,"",MIN(N3224:Q3224))</f>
        <v/>
      </c>
      <c r="W3224" s="16" t="str">
        <f aca="false">IF(V3224="","",INDEX($N$4:$Q$4,MATCH(V3224,N3224:Q3224,0)))</f>
        <v/>
      </c>
      <c r="X3224" s="19" t="str">
        <f aca="false">IF(COUNT(N3224:Q3224)&lt;2,"",SMALL(N3224:Q3224,2))</f>
        <v/>
      </c>
      <c r="Y3224" s="26" t="str">
        <f aca="false">IF(OR(V3224="",M3224=0),"",V3224/M3224-1)</f>
        <v/>
      </c>
      <c r="Z3224" s="26" t="str">
        <f aca="false">IF(OR(V3224="",L3224=""),"",V3224/(L3224*E3224)-1)</f>
        <v/>
      </c>
      <c r="AA3224" s="16" t="str">
        <f aca="false">IF(V3224="","SEM OFERTA",IF(OR(Y3224&gt;Premissas!$B$11,Y3224&lt;Premissas!$B$12),"VERIFICAR - UNIDADE/EMBALAGEM",IF(Y3224&gt;Premissas!$B$6,"NÃO COMPRAR - REAJUSTE &gt;5%","COMPRAR")))</f>
        <v>SEM OFERTA</v>
      </c>
      <c r="AB3224" s="18" t="str">
        <f aca="false">IF(W3224="DIMEC",S3224,IF(W3224="MEDCENTRO",U3224,""))</f>
        <v/>
      </c>
      <c r="AC3224" s="18" t="n">
        <f aca="false">IF(AA3224&lt;&gt;"COMPRAR",0,IF(AB3224="",I3224,MIN(I3224,AB3224)))</f>
        <v>0</v>
      </c>
      <c r="AD3224" s="19" t="n">
        <f aca="false">IF(AC3224&gt;0,AC3224*V3224,0)</f>
        <v>0</v>
      </c>
      <c r="AE3224" s="19" t="n">
        <f aca="false">IF(AC3224&gt;0,(M3224-V3224)*AC3224,0)</f>
        <v>0</v>
      </c>
      <c r="AF3224" s="16" t="str">
        <f aca="false">IF(AA3224&lt;&gt;"COMPRAR","",IF(AB3224="",IF(X3224="","",IF(X3224-V3224&lt;0.01,"EMPATE TÉCNICO","")),IF(AB3224&lt;I3224,"ESTOQUE INSUFICIENTE",IF(X3224="","",IF(X3224-V3224&lt;0.01,"EMPATE TÉCNICO","")))))</f>
        <v/>
      </c>
      <c r="AG3224" s="16" t="s">
        <v>2034</v>
      </c>
      <c r="AH3224" s="16" t="s">
        <v>1675</v>
      </c>
    </row>
    <row r="3225" customFormat="false" ht="15" hidden="false" customHeight="false" outlineLevel="0" collapsed="false">
      <c r="A3225" s="16" t="s">
        <v>10005</v>
      </c>
      <c r="B3225" s="17" t="s">
        <v>10006</v>
      </c>
      <c r="C3225" s="16" t="s">
        <v>10007</v>
      </c>
      <c r="D3225" s="16" t="s">
        <v>10004</v>
      </c>
      <c r="E3225" s="18" t="n">
        <v>1</v>
      </c>
      <c r="F3225" s="16" t="s">
        <v>43</v>
      </c>
      <c r="G3225" s="18" t="n">
        <v>0</v>
      </c>
      <c r="H3225" s="16" t="n">
        <v>0</v>
      </c>
      <c r="I3225" s="18" t="n">
        <v>1</v>
      </c>
      <c r="J3225" s="19" t="n">
        <v>55.31</v>
      </c>
      <c r="K3225" s="19" t="n">
        <v>55.31</v>
      </c>
      <c r="L3225" s="19" t="n">
        <v>55.31</v>
      </c>
      <c r="M3225" s="19" t="n">
        <f aca="false">IF(J3225&gt;0,J3225,K3225)*E3225</f>
        <v>55.31</v>
      </c>
      <c r="N3225" s="20"/>
      <c r="O3225" s="21" t="str">
        <f aca="false">IF(R3225="","",ROUND(R3225*(1-Premissas!$B$4),4))</f>
        <v/>
      </c>
      <c r="P3225" s="22"/>
      <c r="Q3225" s="22"/>
      <c r="R3225" s="23"/>
      <c r="S3225" s="24"/>
      <c r="T3225" s="24"/>
      <c r="U3225" s="25"/>
      <c r="V3225" s="19" t="str">
        <f aca="false">IF(COUNT(N3225:Q3225)=0,"",MIN(N3225:Q3225))</f>
        <v/>
      </c>
      <c r="W3225" s="16" t="str">
        <f aca="false">IF(V3225="","",INDEX($N$4:$Q$4,MATCH(V3225,N3225:Q3225,0)))</f>
        <v/>
      </c>
      <c r="X3225" s="19" t="str">
        <f aca="false">IF(COUNT(N3225:Q3225)&lt;2,"",SMALL(N3225:Q3225,2))</f>
        <v/>
      </c>
      <c r="Y3225" s="26" t="str">
        <f aca="false">IF(OR(V3225="",M3225=0),"",V3225/M3225-1)</f>
        <v/>
      </c>
      <c r="Z3225" s="26" t="str">
        <f aca="false">IF(OR(V3225="",L3225=""),"",V3225/(L3225*E3225)-1)</f>
        <v/>
      </c>
      <c r="AA3225" s="16" t="str">
        <f aca="false">IF(V3225="","SEM OFERTA",IF(OR(Y3225&gt;Premissas!$B$11,Y3225&lt;Premissas!$B$12),"VERIFICAR - UNIDADE/EMBALAGEM",IF(Y3225&gt;Premissas!$B$6,"NÃO COMPRAR - REAJUSTE &gt;5%","COMPRAR")))</f>
        <v>SEM OFERTA</v>
      </c>
      <c r="AB3225" s="18" t="str">
        <f aca="false">IF(W3225="DIMEC",S3225,IF(W3225="MEDCENTRO",U3225,""))</f>
        <v/>
      </c>
      <c r="AC3225" s="18" t="n">
        <f aca="false">IF(AA3225&lt;&gt;"COMPRAR",0,IF(AB3225="",I3225,MIN(I3225,AB3225)))</f>
        <v>0</v>
      </c>
      <c r="AD3225" s="19" t="n">
        <f aca="false">IF(AC3225&gt;0,AC3225*V3225,0)</f>
        <v>0</v>
      </c>
      <c r="AE3225" s="19" t="n">
        <f aca="false">IF(AC3225&gt;0,(M3225-V3225)*AC3225,0)</f>
        <v>0</v>
      </c>
      <c r="AF3225" s="16" t="str">
        <f aca="false">IF(AA3225&lt;&gt;"COMPRAR","",IF(AB3225="",IF(X3225="","",IF(X3225-V3225&lt;0.01,"EMPATE TÉCNICO","")),IF(AB3225&lt;I3225,"ESTOQUE INSUFICIENTE",IF(X3225="","",IF(X3225-V3225&lt;0.01,"EMPATE TÉCNICO","")))))</f>
        <v/>
      </c>
      <c r="AG3225" s="16" t="s">
        <v>2034</v>
      </c>
      <c r="AH3225" s="16" t="s">
        <v>1675</v>
      </c>
    </row>
    <row r="3226" customFormat="false" ht="15" hidden="false" customHeight="false" outlineLevel="0" collapsed="false">
      <c r="A3226" s="16" t="s">
        <v>10008</v>
      </c>
      <c r="B3226" s="17" t="s">
        <v>10009</v>
      </c>
      <c r="C3226" s="16" t="s">
        <v>10010</v>
      </c>
      <c r="D3226" s="16" t="s">
        <v>10004</v>
      </c>
      <c r="E3226" s="18" t="n">
        <v>1</v>
      </c>
      <c r="F3226" s="16" t="s">
        <v>43</v>
      </c>
      <c r="G3226" s="18" t="n">
        <v>0</v>
      </c>
      <c r="H3226" s="16" t="n">
        <v>0.1</v>
      </c>
      <c r="I3226" s="18" t="n">
        <v>1</v>
      </c>
      <c r="J3226" s="19" t="n">
        <v>41.97</v>
      </c>
      <c r="K3226" s="19" t="n">
        <v>41.97</v>
      </c>
      <c r="L3226" s="19" t="n">
        <v>41.97</v>
      </c>
      <c r="M3226" s="19" t="n">
        <f aca="false">IF(J3226&gt;0,J3226,K3226)*E3226</f>
        <v>41.97</v>
      </c>
      <c r="N3226" s="20"/>
      <c r="O3226" s="21" t="str">
        <f aca="false">IF(R3226="","",ROUND(R3226*(1-Premissas!$B$4),4))</f>
        <v/>
      </c>
      <c r="P3226" s="22"/>
      <c r="Q3226" s="22"/>
      <c r="R3226" s="23"/>
      <c r="S3226" s="24"/>
      <c r="T3226" s="24"/>
      <c r="U3226" s="25"/>
      <c r="V3226" s="19" t="str">
        <f aca="false">IF(COUNT(N3226:Q3226)=0,"",MIN(N3226:Q3226))</f>
        <v/>
      </c>
      <c r="W3226" s="16" t="str">
        <f aca="false">IF(V3226="","",INDEX($N$4:$Q$4,MATCH(V3226,N3226:Q3226,0)))</f>
        <v/>
      </c>
      <c r="X3226" s="19" t="str">
        <f aca="false">IF(COUNT(N3226:Q3226)&lt;2,"",SMALL(N3226:Q3226,2))</f>
        <v/>
      </c>
      <c r="Y3226" s="26" t="str">
        <f aca="false">IF(OR(V3226="",M3226=0),"",V3226/M3226-1)</f>
        <v/>
      </c>
      <c r="Z3226" s="26" t="str">
        <f aca="false">IF(OR(V3226="",L3226=""),"",V3226/(L3226*E3226)-1)</f>
        <v/>
      </c>
      <c r="AA3226" s="16" t="str">
        <f aca="false">IF(V3226="","SEM OFERTA",IF(OR(Y3226&gt;Premissas!$B$11,Y3226&lt;Premissas!$B$12),"VERIFICAR - UNIDADE/EMBALAGEM",IF(Y3226&gt;Premissas!$B$6,"NÃO COMPRAR - REAJUSTE &gt;5%","COMPRAR")))</f>
        <v>SEM OFERTA</v>
      </c>
      <c r="AB3226" s="18" t="str">
        <f aca="false">IF(W3226="DIMEC",S3226,IF(W3226="MEDCENTRO",U3226,""))</f>
        <v/>
      </c>
      <c r="AC3226" s="18" t="n">
        <f aca="false">IF(AA3226&lt;&gt;"COMPRAR",0,IF(AB3226="",I3226,MIN(I3226,AB3226)))</f>
        <v>0</v>
      </c>
      <c r="AD3226" s="19" t="n">
        <f aca="false">IF(AC3226&gt;0,AC3226*V3226,0)</f>
        <v>0</v>
      </c>
      <c r="AE3226" s="19" t="n">
        <f aca="false">IF(AC3226&gt;0,(M3226-V3226)*AC3226,0)</f>
        <v>0</v>
      </c>
      <c r="AF3226" s="16" t="str">
        <f aca="false">IF(AA3226&lt;&gt;"COMPRAR","",IF(AB3226="",IF(X3226="","",IF(X3226-V3226&lt;0.01,"EMPATE TÉCNICO","")),IF(AB3226&lt;I3226,"ESTOQUE INSUFICIENTE",IF(X3226="","",IF(X3226-V3226&lt;0.01,"EMPATE TÉCNICO","")))))</f>
        <v/>
      </c>
      <c r="AG3226" s="16" t="s">
        <v>2034</v>
      </c>
      <c r="AH3226" s="16" t="s">
        <v>1675</v>
      </c>
    </row>
    <row r="3227" customFormat="false" ht="15" hidden="false" customHeight="false" outlineLevel="0" collapsed="false">
      <c r="A3227" s="16" t="s">
        <v>10011</v>
      </c>
      <c r="B3227" s="17" t="s">
        <v>10012</v>
      </c>
      <c r="C3227" s="16" t="s">
        <v>10013</v>
      </c>
      <c r="D3227" s="16" t="s">
        <v>10004</v>
      </c>
      <c r="E3227" s="18" t="n">
        <v>1</v>
      </c>
      <c r="F3227" s="16" t="s">
        <v>43</v>
      </c>
      <c r="G3227" s="18" t="n">
        <v>0</v>
      </c>
      <c r="H3227" s="16" t="n">
        <v>0</v>
      </c>
      <c r="I3227" s="18" t="n">
        <v>1</v>
      </c>
      <c r="J3227" s="19" t="n">
        <v>41.97</v>
      </c>
      <c r="K3227" s="19" t="n">
        <v>41.97</v>
      </c>
      <c r="L3227" s="19" t="n">
        <v>41.97</v>
      </c>
      <c r="M3227" s="19" t="n">
        <f aca="false">IF(J3227&gt;0,J3227,K3227)*E3227</f>
        <v>41.97</v>
      </c>
      <c r="N3227" s="20"/>
      <c r="O3227" s="21" t="str">
        <f aca="false">IF(R3227="","",ROUND(R3227*(1-Premissas!$B$4),4))</f>
        <v/>
      </c>
      <c r="P3227" s="22"/>
      <c r="Q3227" s="22"/>
      <c r="R3227" s="23"/>
      <c r="S3227" s="24"/>
      <c r="T3227" s="24"/>
      <c r="U3227" s="25"/>
      <c r="V3227" s="19" t="str">
        <f aca="false">IF(COUNT(N3227:Q3227)=0,"",MIN(N3227:Q3227))</f>
        <v/>
      </c>
      <c r="W3227" s="16" t="str">
        <f aca="false">IF(V3227="","",INDEX($N$4:$Q$4,MATCH(V3227,N3227:Q3227,0)))</f>
        <v/>
      </c>
      <c r="X3227" s="19" t="str">
        <f aca="false">IF(COUNT(N3227:Q3227)&lt;2,"",SMALL(N3227:Q3227,2))</f>
        <v/>
      </c>
      <c r="Y3227" s="26" t="str">
        <f aca="false">IF(OR(V3227="",M3227=0),"",V3227/M3227-1)</f>
        <v/>
      </c>
      <c r="Z3227" s="26" t="str">
        <f aca="false">IF(OR(V3227="",L3227=""),"",V3227/(L3227*E3227)-1)</f>
        <v/>
      </c>
      <c r="AA3227" s="16" t="str">
        <f aca="false">IF(V3227="","SEM OFERTA",IF(OR(Y3227&gt;Premissas!$B$11,Y3227&lt;Premissas!$B$12),"VERIFICAR - UNIDADE/EMBALAGEM",IF(Y3227&gt;Premissas!$B$6,"NÃO COMPRAR - REAJUSTE &gt;5%","COMPRAR")))</f>
        <v>SEM OFERTA</v>
      </c>
      <c r="AB3227" s="18" t="str">
        <f aca="false">IF(W3227="DIMEC",S3227,IF(W3227="MEDCENTRO",U3227,""))</f>
        <v/>
      </c>
      <c r="AC3227" s="18" t="n">
        <f aca="false">IF(AA3227&lt;&gt;"COMPRAR",0,IF(AB3227="",I3227,MIN(I3227,AB3227)))</f>
        <v>0</v>
      </c>
      <c r="AD3227" s="19" t="n">
        <f aca="false">IF(AC3227&gt;0,AC3227*V3227,0)</f>
        <v>0</v>
      </c>
      <c r="AE3227" s="19" t="n">
        <f aca="false">IF(AC3227&gt;0,(M3227-V3227)*AC3227,0)</f>
        <v>0</v>
      </c>
      <c r="AF3227" s="16" t="str">
        <f aca="false">IF(AA3227&lt;&gt;"COMPRAR","",IF(AB3227="",IF(X3227="","",IF(X3227-V3227&lt;0.01,"EMPATE TÉCNICO","")),IF(AB3227&lt;I3227,"ESTOQUE INSUFICIENTE",IF(X3227="","",IF(X3227-V3227&lt;0.01,"EMPATE TÉCNICO","")))))</f>
        <v/>
      </c>
      <c r="AG3227" s="16" t="s">
        <v>2034</v>
      </c>
      <c r="AH3227" s="16" t="s">
        <v>1675</v>
      </c>
    </row>
    <row r="3228" customFormat="false" ht="15" hidden="false" customHeight="false" outlineLevel="0" collapsed="false">
      <c r="A3228" s="16" t="s">
        <v>10014</v>
      </c>
      <c r="B3228" s="17" t="s">
        <v>10015</v>
      </c>
      <c r="C3228" s="16" t="s">
        <v>10016</v>
      </c>
      <c r="D3228" s="16" t="s">
        <v>2193</v>
      </c>
      <c r="E3228" s="18" t="n">
        <v>1</v>
      </c>
      <c r="F3228" s="16" t="s">
        <v>42</v>
      </c>
      <c r="G3228" s="18" t="n">
        <v>3</v>
      </c>
      <c r="H3228" s="16" t="n">
        <v>1.9</v>
      </c>
      <c r="I3228" s="18" t="n">
        <v>2</v>
      </c>
      <c r="J3228" s="19" t="n">
        <v>16.69</v>
      </c>
      <c r="K3228" s="19" t="n">
        <v>16.69</v>
      </c>
      <c r="L3228" s="19" t="n">
        <v>16.69</v>
      </c>
      <c r="M3228" s="19" t="n">
        <f aca="false">IF(J3228&gt;0,J3228,K3228)*E3228</f>
        <v>16.69</v>
      </c>
      <c r="N3228" s="20"/>
      <c r="O3228" s="21" t="str">
        <f aca="false">IF(R3228="","",ROUND(R3228*(1-Premissas!$B$4),4))</f>
        <v/>
      </c>
      <c r="P3228" s="22"/>
      <c r="Q3228" s="22"/>
      <c r="R3228" s="23"/>
      <c r="S3228" s="24"/>
      <c r="T3228" s="24"/>
      <c r="U3228" s="25"/>
      <c r="V3228" s="19" t="str">
        <f aca="false">IF(COUNT(N3228:Q3228)=0,"",MIN(N3228:Q3228))</f>
        <v/>
      </c>
      <c r="W3228" s="16" t="str">
        <f aca="false">IF(V3228="","",INDEX($N$4:$Q$4,MATCH(V3228,N3228:Q3228,0)))</f>
        <v/>
      </c>
      <c r="X3228" s="19" t="str">
        <f aca="false">IF(COUNT(N3228:Q3228)&lt;2,"",SMALL(N3228:Q3228,2))</f>
        <v/>
      </c>
      <c r="Y3228" s="26" t="str">
        <f aca="false">IF(OR(V3228="",M3228=0),"",V3228/M3228-1)</f>
        <v/>
      </c>
      <c r="Z3228" s="26" t="str">
        <f aca="false">IF(OR(V3228="",L3228=""),"",V3228/(L3228*E3228)-1)</f>
        <v/>
      </c>
      <c r="AA3228" s="16" t="str">
        <f aca="false">IF(V3228="","SEM OFERTA",IF(OR(Y3228&gt;Premissas!$B$11,Y3228&lt;Premissas!$B$12),"VERIFICAR - UNIDADE/EMBALAGEM",IF(Y3228&gt;Premissas!$B$6,"NÃO COMPRAR - REAJUSTE &gt;5%","COMPRAR")))</f>
        <v>SEM OFERTA</v>
      </c>
      <c r="AB3228" s="18" t="str">
        <f aca="false">IF(W3228="DIMEC",S3228,IF(W3228="MEDCENTRO",U3228,""))</f>
        <v/>
      </c>
      <c r="AC3228" s="18" t="n">
        <f aca="false">IF(AA3228&lt;&gt;"COMPRAR",0,IF(AB3228="",I3228,MIN(I3228,AB3228)))</f>
        <v>0</v>
      </c>
      <c r="AD3228" s="19" t="n">
        <f aca="false">IF(AC3228&gt;0,AC3228*V3228,0)</f>
        <v>0</v>
      </c>
      <c r="AE3228" s="19" t="n">
        <f aca="false">IF(AC3228&gt;0,(M3228-V3228)*AC3228,0)</f>
        <v>0</v>
      </c>
      <c r="AF3228" s="16" t="str">
        <f aca="false">IF(AA3228&lt;&gt;"COMPRAR","",IF(AB3228="",IF(X3228="","",IF(X3228-V3228&lt;0.01,"EMPATE TÉCNICO","")),IF(AB3228&lt;I3228,"ESTOQUE INSUFICIENTE",IF(X3228="","",IF(X3228-V3228&lt;0.01,"EMPATE TÉCNICO","")))))</f>
        <v/>
      </c>
      <c r="AG3228" s="16" t="s">
        <v>520</v>
      </c>
      <c r="AH3228" s="16" t="s">
        <v>1697</v>
      </c>
    </row>
    <row r="3229" customFormat="false" ht="15" hidden="false" customHeight="false" outlineLevel="0" collapsed="false">
      <c r="A3229" s="16" t="s">
        <v>10017</v>
      </c>
      <c r="B3229" s="17" t="s">
        <v>10018</v>
      </c>
      <c r="C3229" s="16" t="s">
        <v>10019</v>
      </c>
      <c r="D3229" s="16" t="s">
        <v>417</v>
      </c>
      <c r="E3229" s="18" t="n">
        <v>1</v>
      </c>
      <c r="F3229" s="16" t="s">
        <v>43</v>
      </c>
      <c r="G3229" s="18" t="n">
        <v>0</v>
      </c>
      <c r="H3229" s="16" t="n">
        <v>0.5</v>
      </c>
      <c r="I3229" s="18" t="n">
        <v>2</v>
      </c>
      <c r="J3229" s="19" t="n">
        <v>22.5075</v>
      </c>
      <c r="K3229" s="19" t="n">
        <v>22.5075</v>
      </c>
      <c r="L3229" s="19" t="n">
        <v>22.5075</v>
      </c>
      <c r="M3229" s="19" t="n">
        <f aca="false">IF(J3229&gt;0,J3229,K3229)*E3229</f>
        <v>22.5075</v>
      </c>
      <c r="N3229" s="20"/>
      <c r="O3229" s="21" t="str">
        <f aca="false">IF(R3229="","",ROUND(R3229*(1-Premissas!$B$4),4))</f>
        <v/>
      </c>
      <c r="P3229" s="22"/>
      <c r="Q3229" s="22"/>
      <c r="R3229" s="23"/>
      <c r="S3229" s="24"/>
      <c r="T3229" s="24"/>
      <c r="U3229" s="25"/>
      <c r="V3229" s="19" t="str">
        <f aca="false">IF(COUNT(N3229:Q3229)=0,"",MIN(N3229:Q3229))</f>
        <v/>
      </c>
      <c r="W3229" s="16" t="str">
        <f aca="false">IF(V3229="","",INDEX($N$4:$Q$4,MATCH(V3229,N3229:Q3229,0)))</f>
        <v/>
      </c>
      <c r="X3229" s="19" t="str">
        <f aca="false">IF(COUNT(N3229:Q3229)&lt;2,"",SMALL(N3229:Q3229,2))</f>
        <v/>
      </c>
      <c r="Y3229" s="26" t="str">
        <f aca="false">IF(OR(V3229="",M3229=0),"",V3229/M3229-1)</f>
        <v/>
      </c>
      <c r="Z3229" s="26" t="str">
        <f aca="false">IF(OR(V3229="",L3229=""),"",V3229/(L3229*E3229)-1)</f>
        <v/>
      </c>
      <c r="AA3229" s="16" t="str">
        <f aca="false">IF(V3229="","SEM OFERTA",IF(OR(Y3229&gt;Premissas!$B$11,Y3229&lt;Premissas!$B$12),"VERIFICAR - UNIDADE/EMBALAGEM",IF(Y3229&gt;Premissas!$B$6,"NÃO COMPRAR - REAJUSTE &gt;5%","COMPRAR")))</f>
        <v>SEM OFERTA</v>
      </c>
      <c r="AB3229" s="18" t="str">
        <f aca="false">IF(W3229="DIMEC",S3229,IF(W3229="MEDCENTRO",U3229,""))</f>
        <v/>
      </c>
      <c r="AC3229" s="18" t="n">
        <f aca="false">IF(AA3229&lt;&gt;"COMPRAR",0,IF(AB3229="",I3229,MIN(I3229,AB3229)))</f>
        <v>0</v>
      </c>
      <c r="AD3229" s="19" t="n">
        <f aca="false">IF(AC3229&gt;0,AC3229*V3229,0)</f>
        <v>0</v>
      </c>
      <c r="AE3229" s="19" t="n">
        <f aca="false">IF(AC3229&gt;0,(M3229-V3229)*AC3229,0)</f>
        <v>0</v>
      </c>
      <c r="AF3229" s="16" t="str">
        <f aca="false">IF(AA3229&lt;&gt;"COMPRAR","",IF(AB3229="",IF(X3229="","",IF(X3229-V3229&lt;0.01,"EMPATE TÉCNICO","")),IF(AB3229&lt;I3229,"ESTOQUE INSUFICIENTE",IF(X3229="","",IF(X3229-V3229&lt;0.01,"EMPATE TÉCNICO","")))))</f>
        <v/>
      </c>
      <c r="AG3229" s="16" t="s">
        <v>418</v>
      </c>
      <c r="AH3229" s="16" t="s">
        <v>1697</v>
      </c>
    </row>
    <row r="3230" customFormat="false" ht="15" hidden="false" customHeight="false" outlineLevel="0" collapsed="false">
      <c r="A3230" s="16" t="s">
        <v>10020</v>
      </c>
      <c r="B3230" s="17" t="s">
        <v>10021</v>
      </c>
      <c r="C3230" s="16" t="s">
        <v>10022</v>
      </c>
      <c r="D3230" s="16" t="s">
        <v>2193</v>
      </c>
      <c r="E3230" s="18" t="n">
        <v>1</v>
      </c>
      <c r="F3230" s="16" t="s">
        <v>42</v>
      </c>
      <c r="G3230" s="18" t="n">
        <v>2</v>
      </c>
      <c r="H3230" s="16" t="n">
        <v>1.2</v>
      </c>
      <c r="I3230" s="18" t="n">
        <v>2</v>
      </c>
      <c r="J3230" s="19" t="n">
        <v>11.47</v>
      </c>
      <c r="K3230" s="19" t="n">
        <v>11.47</v>
      </c>
      <c r="L3230" s="19" t="n">
        <v>11.47</v>
      </c>
      <c r="M3230" s="19" t="n">
        <f aca="false">IF(J3230&gt;0,J3230,K3230)*E3230</f>
        <v>11.47</v>
      </c>
      <c r="N3230" s="20"/>
      <c r="O3230" s="21" t="str">
        <f aca="false">IF(R3230="","",ROUND(R3230*(1-Premissas!$B$4),4))</f>
        <v/>
      </c>
      <c r="P3230" s="22"/>
      <c r="Q3230" s="22"/>
      <c r="R3230" s="23"/>
      <c r="S3230" s="24"/>
      <c r="T3230" s="24"/>
      <c r="U3230" s="25"/>
      <c r="V3230" s="19" t="str">
        <f aca="false">IF(COUNT(N3230:Q3230)=0,"",MIN(N3230:Q3230))</f>
        <v/>
      </c>
      <c r="W3230" s="16" t="str">
        <f aca="false">IF(V3230="","",INDEX($N$4:$Q$4,MATCH(V3230,N3230:Q3230,0)))</f>
        <v/>
      </c>
      <c r="X3230" s="19" t="str">
        <f aca="false">IF(COUNT(N3230:Q3230)&lt;2,"",SMALL(N3230:Q3230,2))</f>
        <v/>
      </c>
      <c r="Y3230" s="26" t="str">
        <f aca="false">IF(OR(V3230="",M3230=0),"",V3230/M3230-1)</f>
        <v/>
      </c>
      <c r="Z3230" s="26" t="str">
        <f aca="false">IF(OR(V3230="",L3230=""),"",V3230/(L3230*E3230)-1)</f>
        <v/>
      </c>
      <c r="AA3230" s="16" t="str">
        <f aca="false">IF(V3230="","SEM OFERTA",IF(OR(Y3230&gt;Premissas!$B$11,Y3230&lt;Premissas!$B$12),"VERIFICAR - UNIDADE/EMBALAGEM",IF(Y3230&gt;Premissas!$B$6,"NÃO COMPRAR - REAJUSTE &gt;5%","COMPRAR")))</f>
        <v>SEM OFERTA</v>
      </c>
      <c r="AB3230" s="18" t="str">
        <f aca="false">IF(W3230="DIMEC",S3230,IF(W3230="MEDCENTRO",U3230,""))</f>
        <v/>
      </c>
      <c r="AC3230" s="18" t="n">
        <f aca="false">IF(AA3230&lt;&gt;"COMPRAR",0,IF(AB3230="",I3230,MIN(I3230,AB3230)))</f>
        <v>0</v>
      </c>
      <c r="AD3230" s="19" t="n">
        <f aca="false">IF(AC3230&gt;0,AC3230*V3230,0)</f>
        <v>0</v>
      </c>
      <c r="AE3230" s="19" t="n">
        <f aca="false">IF(AC3230&gt;0,(M3230-V3230)*AC3230,0)</f>
        <v>0</v>
      </c>
      <c r="AF3230" s="16" t="str">
        <f aca="false">IF(AA3230&lt;&gt;"COMPRAR","",IF(AB3230="",IF(X3230="","",IF(X3230-V3230&lt;0.01,"EMPATE TÉCNICO","")),IF(AB3230&lt;I3230,"ESTOQUE INSUFICIENTE",IF(X3230="","",IF(X3230-V3230&lt;0.01,"EMPATE TÉCNICO","")))))</f>
        <v/>
      </c>
      <c r="AG3230" s="16" t="s">
        <v>520</v>
      </c>
      <c r="AH3230" s="16" t="s">
        <v>1697</v>
      </c>
    </row>
    <row r="3231" customFormat="false" ht="15" hidden="false" customHeight="false" outlineLevel="0" collapsed="false">
      <c r="A3231" s="16" t="s">
        <v>10023</v>
      </c>
      <c r="B3231" s="17" t="s">
        <v>10024</v>
      </c>
      <c r="C3231" s="16" t="s">
        <v>10025</v>
      </c>
      <c r="D3231" s="16" t="s">
        <v>417</v>
      </c>
      <c r="E3231" s="18" t="n">
        <v>1</v>
      </c>
      <c r="F3231" s="16" t="s">
        <v>41</v>
      </c>
      <c r="G3231" s="18" t="n">
        <v>3</v>
      </c>
      <c r="H3231" s="16" t="n">
        <v>8.1</v>
      </c>
      <c r="I3231" s="18" t="n">
        <v>18</v>
      </c>
      <c r="J3231" s="19" t="n">
        <v>10.67</v>
      </c>
      <c r="K3231" s="19" t="n">
        <v>10.67</v>
      </c>
      <c r="L3231" s="19" t="n">
        <v>10.67</v>
      </c>
      <c r="M3231" s="19" t="n">
        <f aca="false">IF(J3231&gt;0,J3231,K3231)*E3231</f>
        <v>10.67</v>
      </c>
      <c r="N3231" s="20"/>
      <c r="O3231" s="21" t="str">
        <f aca="false">IF(R3231="","",ROUND(R3231*(1-Premissas!$B$4),4))</f>
        <v/>
      </c>
      <c r="P3231" s="22"/>
      <c r="Q3231" s="22"/>
      <c r="R3231" s="23"/>
      <c r="S3231" s="24"/>
      <c r="T3231" s="24"/>
      <c r="U3231" s="25"/>
      <c r="V3231" s="19" t="str">
        <f aca="false">IF(COUNT(N3231:Q3231)=0,"",MIN(N3231:Q3231))</f>
        <v/>
      </c>
      <c r="W3231" s="16" t="str">
        <f aca="false">IF(V3231="","",INDEX($N$4:$Q$4,MATCH(V3231,N3231:Q3231,0)))</f>
        <v/>
      </c>
      <c r="X3231" s="19" t="str">
        <f aca="false">IF(COUNT(N3231:Q3231)&lt;2,"",SMALL(N3231:Q3231,2))</f>
        <v/>
      </c>
      <c r="Y3231" s="26" t="str">
        <f aca="false">IF(OR(V3231="",M3231=0),"",V3231/M3231-1)</f>
        <v/>
      </c>
      <c r="Z3231" s="26" t="str">
        <f aca="false">IF(OR(V3231="",L3231=""),"",V3231/(L3231*E3231)-1)</f>
        <v/>
      </c>
      <c r="AA3231" s="16" t="str">
        <f aca="false">IF(V3231="","SEM OFERTA",IF(OR(Y3231&gt;Premissas!$B$11,Y3231&lt;Premissas!$B$12),"VERIFICAR - UNIDADE/EMBALAGEM",IF(Y3231&gt;Premissas!$B$6,"NÃO COMPRAR - REAJUSTE &gt;5%","COMPRAR")))</f>
        <v>SEM OFERTA</v>
      </c>
      <c r="AB3231" s="18" t="str">
        <f aca="false">IF(W3231="DIMEC",S3231,IF(W3231="MEDCENTRO",U3231,""))</f>
        <v/>
      </c>
      <c r="AC3231" s="18" t="n">
        <f aca="false">IF(AA3231&lt;&gt;"COMPRAR",0,IF(AB3231="",I3231,MIN(I3231,AB3231)))</f>
        <v>0</v>
      </c>
      <c r="AD3231" s="19" t="n">
        <f aca="false">IF(AC3231&gt;0,AC3231*V3231,0)</f>
        <v>0</v>
      </c>
      <c r="AE3231" s="19" t="n">
        <f aca="false">IF(AC3231&gt;0,(M3231-V3231)*AC3231,0)</f>
        <v>0</v>
      </c>
      <c r="AF3231" s="16" t="str">
        <f aca="false">IF(AA3231&lt;&gt;"COMPRAR","",IF(AB3231="",IF(X3231="","",IF(X3231-V3231&lt;0.01,"EMPATE TÉCNICO","")),IF(AB3231&lt;I3231,"ESTOQUE INSUFICIENTE",IF(X3231="","",IF(X3231-V3231&lt;0.01,"EMPATE TÉCNICO","")))))</f>
        <v/>
      </c>
      <c r="AG3231" s="16" t="s">
        <v>418</v>
      </c>
      <c r="AH3231" s="16" t="s">
        <v>1697</v>
      </c>
    </row>
    <row r="3232" customFormat="false" ht="15" hidden="false" customHeight="false" outlineLevel="0" collapsed="false">
      <c r="A3232" s="16" t="s">
        <v>10026</v>
      </c>
      <c r="B3232" s="17" t="s">
        <v>10027</v>
      </c>
      <c r="C3232" s="16" t="s">
        <v>10028</v>
      </c>
      <c r="D3232" s="16" t="s">
        <v>1055</v>
      </c>
      <c r="E3232" s="18" t="n">
        <v>1</v>
      </c>
      <c r="F3232" s="16" t="s">
        <v>43</v>
      </c>
      <c r="G3232" s="18" t="n">
        <v>1</v>
      </c>
      <c r="H3232" s="16" t="n">
        <v>0.5</v>
      </c>
      <c r="I3232" s="18" t="n">
        <v>1</v>
      </c>
      <c r="J3232" s="19" t="n">
        <v>9.3</v>
      </c>
      <c r="K3232" s="19" t="n">
        <v>9.3</v>
      </c>
      <c r="L3232" s="19" t="n">
        <v>9.3</v>
      </c>
      <c r="M3232" s="19" t="n">
        <f aca="false">IF(J3232&gt;0,J3232,K3232)*E3232</f>
        <v>9.3</v>
      </c>
      <c r="N3232" s="20"/>
      <c r="O3232" s="21" t="str">
        <f aca="false">IF(R3232="","",ROUND(R3232*(1-Premissas!$B$4),4))</f>
        <v/>
      </c>
      <c r="P3232" s="22"/>
      <c r="Q3232" s="22"/>
      <c r="R3232" s="23"/>
      <c r="S3232" s="24"/>
      <c r="T3232" s="24"/>
      <c r="U3232" s="25"/>
      <c r="V3232" s="19" t="str">
        <f aca="false">IF(COUNT(N3232:Q3232)=0,"",MIN(N3232:Q3232))</f>
        <v/>
      </c>
      <c r="W3232" s="16" t="str">
        <f aca="false">IF(V3232="","",INDEX($N$4:$Q$4,MATCH(V3232,N3232:Q3232,0)))</f>
        <v/>
      </c>
      <c r="X3232" s="19" t="str">
        <f aca="false">IF(COUNT(N3232:Q3232)&lt;2,"",SMALL(N3232:Q3232,2))</f>
        <v/>
      </c>
      <c r="Y3232" s="26" t="str">
        <f aca="false">IF(OR(V3232="",M3232=0),"",V3232/M3232-1)</f>
        <v/>
      </c>
      <c r="Z3232" s="26" t="str">
        <f aca="false">IF(OR(V3232="",L3232=""),"",V3232/(L3232*E3232)-1)</f>
        <v/>
      </c>
      <c r="AA3232" s="16" t="str">
        <f aca="false">IF(V3232="","SEM OFERTA",IF(OR(Y3232&gt;Premissas!$B$11,Y3232&lt;Premissas!$B$12),"VERIFICAR - UNIDADE/EMBALAGEM",IF(Y3232&gt;Premissas!$B$6,"NÃO COMPRAR - REAJUSTE &gt;5%","COMPRAR")))</f>
        <v>SEM OFERTA</v>
      </c>
      <c r="AB3232" s="18" t="str">
        <f aca="false">IF(W3232="DIMEC",S3232,IF(W3232="MEDCENTRO",U3232,""))</f>
        <v/>
      </c>
      <c r="AC3232" s="18" t="n">
        <f aca="false">IF(AA3232&lt;&gt;"COMPRAR",0,IF(AB3232="",I3232,MIN(I3232,AB3232)))</f>
        <v>0</v>
      </c>
      <c r="AD3232" s="19" t="n">
        <f aca="false">IF(AC3232&gt;0,AC3232*V3232,0)</f>
        <v>0</v>
      </c>
      <c r="AE3232" s="19" t="n">
        <f aca="false">IF(AC3232&gt;0,(M3232-V3232)*AC3232,0)</f>
        <v>0</v>
      </c>
      <c r="AF3232" s="16" t="str">
        <f aca="false">IF(AA3232&lt;&gt;"COMPRAR","",IF(AB3232="",IF(X3232="","",IF(X3232-V3232&lt;0.01,"EMPATE TÉCNICO","")),IF(AB3232&lt;I3232,"ESTOQUE INSUFICIENTE",IF(X3232="","",IF(X3232-V3232&lt;0.01,"EMPATE TÉCNICO","")))))</f>
        <v/>
      </c>
      <c r="AG3232" s="16" t="s">
        <v>482</v>
      </c>
      <c r="AH3232" s="16" t="s">
        <v>1697</v>
      </c>
    </row>
    <row r="3233" customFormat="false" ht="15" hidden="false" customHeight="false" outlineLevel="0" collapsed="false">
      <c r="A3233" s="16" t="s">
        <v>10029</v>
      </c>
      <c r="B3233" s="17" t="s">
        <v>10030</v>
      </c>
      <c r="C3233" s="16" t="s">
        <v>10031</v>
      </c>
      <c r="D3233" s="16"/>
      <c r="E3233" s="18" t="n">
        <v>1</v>
      </c>
      <c r="F3233" s="16" t="s">
        <v>43</v>
      </c>
      <c r="G3233" s="18" t="n">
        <v>0</v>
      </c>
      <c r="H3233" s="16" t="n">
        <v>0.1</v>
      </c>
      <c r="I3233" s="18" t="n">
        <v>1</v>
      </c>
      <c r="J3233" s="19" t="n">
        <v>24.99</v>
      </c>
      <c r="K3233" s="19" t="n">
        <v>24.99</v>
      </c>
      <c r="L3233" s="19" t="n">
        <v>24.99</v>
      </c>
      <c r="M3233" s="19" t="n">
        <f aca="false">IF(J3233&gt;0,J3233,K3233)*E3233</f>
        <v>24.99</v>
      </c>
      <c r="N3233" s="20"/>
      <c r="O3233" s="21" t="str">
        <f aca="false">IF(R3233="","",ROUND(R3233*(1-Premissas!$B$4),4))</f>
        <v/>
      </c>
      <c r="P3233" s="22"/>
      <c r="Q3233" s="22"/>
      <c r="R3233" s="23"/>
      <c r="S3233" s="24"/>
      <c r="T3233" s="24"/>
      <c r="U3233" s="25"/>
      <c r="V3233" s="19" t="str">
        <f aca="false">IF(COUNT(N3233:Q3233)=0,"",MIN(N3233:Q3233))</f>
        <v/>
      </c>
      <c r="W3233" s="16" t="str">
        <f aca="false">IF(V3233="","",INDEX($N$4:$Q$4,MATCH(V3233,N3233:Q3233,0)))</f>
        <v/>
      </c>
      <c r="X3233" s="19" t="str">
        <f aca="false">IF(COUNT(N3233:Q3233)&lt;2,"",SMALL(N3233:Q3233,2))</f>
        <v/>
      </c>
      <c r="Y3233" s="26" t="str">
        <f aca="false">IF(OR(V3233="",M3233=0),"",V3233/M3233-1)</f>
        <v/>
      </c>
      <c r="Z3233" s="26" t="str">
        <f aca="false">IF(OR(V3233="",L3233=""),"",V3233/(L3233*E3233)-1)</f>
        <v/>
      </c>
      <c r="AA3233" s="16" t="str">
        <f aca="false">IF(V3233="","SEM OFERTA",IF(OR(Y3233&gt;Premissas!$B$11,Y3233&lt;Premissas!$B$12),"VERIFICAR - UNIDADE/EMBALAGEM",IF(Y3233&gt;Premissas!$B$6,"NÃO COMPRAR - REAJUSTE &gt;5%","COMPRAR")))</f>
        <v>SEM OFERTA</v>
      </c>
      <c r="AB3233" s="18" t="str">
        <f aca="false">IF(W3233="DIMEC",S3233,IF(W3233="MEDCENTRO",U3233,""))</f>
        <v/>
      </c>
      <c r="AC3233" s="18" t="n">
        <f aca="false">IF(AA3233&lt;&gt;"COMPRAR",0,IF(AB3233="",I3233,MIN(I3233,AB3233)))</f>
        <v>0</v>
      </c>
      <c r="AD3233" s="19" t="n">
        <f aca="false">IF(AC3233&gt;0,AC3233*V3233,0)</f>
        <v>0</v>
      </c>
      <c r="AE3233" s="19" t="n">
        <f aca="false">IF(AC3233&gt;0,(M3233-V3233)*AC3233,0)</f>
        <v>0</v>
      </c>
      <c r="AF3233" s="16" t="str">
        <f aca="false">IF(AA3233&lt;&gt;"COMPRAR","",IF(AB3233="",IF(X3233="","",IF(X3233-V3233&lt;0.01,"EMPATE TÉCNICO","")),IF(AB3233&lt;I3233,"ESTOQUE INSUFICIENTE",IF(X3233="","",IF(X3233-V3233&lt;0.01,"EMPATE TÉCNICO","")))))</f>
        <v/>
      </c>
      <c r="AG3233" s="16" t="s">
        <v>298</v>
      </c>
      <c r="AH3233" s="16" t="s">
        <v>1697</v>
      </c>
    </row>
    <row r="3234" customFormat="false" ht="15" hidden="false" customHeight="false" outlineLevel="0" collapsed="false">
      <c r="A3234" s="16" t="s">
        <v>10032</v>
      </c>
      <c r="B3234" s="17" t="s">
        <v>10033</v>
      </c>
      <c r="C3234" s="16" t="s">
        <v>10034</v>
      </c>
      <c r="D3234" s="16" t="s">
        <v>4747</v>
      </c>
      <c r="E3234" s="18" t="n">
        <v>12</v>
      </c>
      <c r="F3234" s="16" t="s">
        <v>41</v>
      </c>
      <c r="G3234" s="18" t="n">
        <v>39</v>
      </c>
      <c r="H3234" s="16" t="n">
        <v>18.2</v>
      </c>
      <c r="I3234" s="18" t="n">
        <v>1</v>
      </c>
      <c r="J3234" s="19" t="n">
        <v>5.28916666666667</v>
      </c>
      <c r="K3234" s="19" t="n">
        <v>5.28916666666667</v>
      </c>
      <c r="L3234" s="19" t="n">
        <v>5.2892</v>
      </c>
      <c r="M3234" s="19" t="n">
        <f aca="false">IF(J3234&gt;0,J3234,K3234)*E3234</f>
        <v>63.47</v>
      </c>
      <c r="N3234" s="20"/>
      <c r="O3234" s="21" t="str">
        <f aca="false">IF(R3234="","",ROUND(R3234*(1-Premissas!$B$4),4))</f>
        <v/>
      </c>
      <c r="P3234" s="22"/>
      <c r="Q3234" s="22"/>
      <c r="R3234" s="23"/>
      <c r="S3234" s="24"/>
      <c r="T3234" s="24"/>
      <c r="U3234" s="25"/>
      <c r="V3234" s="19" t="str">
        <f aca="false">IF(COUNT(N3234:Q3234)=0,"",MIN(N3234:Q3234))</f>
        <v/>
      </c>
      <c r="W3234" s="16" t="str">
        <f aca="false">IF(V3234="","",INDEX($N$4:$Q$4,MATCH(V3234,N3234:Q3234,0)))</f>
        <v/>
      </c>
      <c r="X3234" s="19" t="str">
        <f aca="false">IF(COUNT(N3234:Q3234)&lt;2,"",SMALL(N3234:Q3234,2))</f>
        <v/>
      </c>
      <c r="Y3234" s="26" t="str">
        <f aca="false">IF(OR(V3234="",M3234=0),"",V3234/M3234-1)</f>
        <v/>
      </c>
      <c r="Z3234" s="26" t="str">
        <f aca="false">IF(OR(V3234="",L3234=""),"",V3234/(L3234*E3234)-1)</f>
        <v/>
      </c>
      <c r="AA3234" s="16" t="str">
        <f aca="false">IF(V3234="","SEM OFERTA",IF(OR(Y3234&gt;Premissas!$B$11,Y3234&lt;Premissas!$B$12),"VERIFICAR - UNIDADE/EMBALAGEM",IF(Y3234&gt;Premissas!$B$6,"NÃO COMPRAR - REAJUSTE &gt;5%","COMPRAR")))</f>
        <v>SEM OFERTA</v>
      </c>
      <c r="AB3234" s="18" t="str">
        <f aca="false">IF(W3234="DIMEC",S3234,IF(W3234="MEDCENTRO",U3234,""))</f>
        <v/>
      </c>
      <c r="AC3234" s="18" t="n">
        <f aca="false">IF(AA3234&lt;&gt;"COMPRAR",0,IF(AB3234="",I3234,MIN(I3234,AB3234)))</f>
        <v>0</v>
      </c>
      <c r="AD3234" s="19" t="n">
        <f aca="false">IF(AC3234&gt;0,AC3234*V3234,0)</f>
        <v>0</v>
      </c>
      <c r="AE3234" s="19" t="n">
        <f aca="false">IF(AC3234&gt;0,(M3234-V3234)*AC3234,0)</f>
        <v>0</v>
      </c>
      <c r="AF3234" s="16" t="str">
        <f aca="false">IF(AA3234&lt;&gt;"COMPRAR","",IF(AB3234="",IF(X3234="","",IF(X3234-V3234&lt;0.01,"EMPATE TÉCNICO","")),IF(AB3234&lt;I3234,"ESTOQUE INSUFICIENTE",IF(X3234="","",IF(X3234-V3234&lt;0.01,"EMPATE TÉCNICO","")))))</f>
        <v/>
      </c>
      <c r="AG3234" s="16" t="s">
        <v>360</v>
      </c>
      <c r="AH3234" s="16" t="s">
        <v>1761</v>
      </c>
    </row>
    <row r="3235" customFormat="false" ht="15" hidden="false" customHeight="false" outlineLevel="0" collapsed="false">
      <c r="A3235" s="16" t="s">
        <v>10035</v>
      </c>
      <c r="B3235" s="17" t="s">
        <v>10036</v>
      </c>
      <c r="C3235" s="16" t="s">
        <v>10037</v>
      </c>
      <c r="D3235" s="16" t="s">
        <v>10038</v>
      </c>
      <c r="E3235" s="18" t="n">
        <v>1</v>
      </c>
      <c r="F3235" s="16" t="s">
        <v>43</v>
      </c>
      <c r="G3235" s="18" t="n">
        <v>0</v>
      </c>
      <c r="H3235" s="16" t="n">
        <v>2.3</v>
      </c>
      <c r="I3235" s="18" t="n">
        <v>6</v>
      </c>
      <c r="J3235" s="19" t="n">
        <v>1.58</v>
      </c>
      <c r="K3235" s="19" t="n">
        <v>1.58</v>
      </c>
      <c r="L3235" s="19" t="n">
        <v>1.58</v>
      </c>
      <c r="M3235" s="19" t="n">
        <f aca="false">IF(J3235&gt;0,J3235,K3235)*E3235</f>
        <v>1.58</v>
      </c>
      <c r="N3235" s="20"/>
      <c r="O3235" s="21" t="str">
        <f aca="false">IF(R3235="","",ROUND(R3235*(1-Premissas!$B$4),4))</f>
        <v/>
      </c>
      <c r="P3235" s="22"/>
      <c r="Q3235" s="22"/>
      <c r="R3235" s="23"/>
      <c r="S3235" s="24"/>
      <c r="T3235" s="24"/>
      <c r="U3235" s="25"/>
      <c r="V3235" s="19" t="str">
        <f aca="false">IF(COUNT(N3235:Q3235)=0,"",MIN(N3235:Q3235))</f>
        <v/>
      </c>
      <c r="W3235" s="16" t="str">
        <f aca="false">IF(V3235="","",INDEX($N$4:$Q$4,MATCH(V3235,N3235:Q3235,0)))</f>
        <v/>
      </c>
      <c r="X3235" s="19" t="str">
        <f aca="false">IF(COUNT(N3235:Q3235)&lt;2,"",SMALL(N3235:Q3235,2))</f>
        <v/>
      </c>
      <c r="Y3235" s="26" t="str">
        <f aca="false">IF(OR(V3235="",M3235=0),"",V3235/M3235-1)</f>
        <v/>
      </c>
      <c r="Z3235" s="26" t="str">
        <f aca="false">IF(OR(V3235="",L3235=""),"",V3235/(L3235*E3235)-1)</f>
        <v/>
      </c>
      <c r="AA3235" s="16" t="str">
        <f aca="false">IF(V3235="","SEM OFERTA",IF(OR(Y3235&gt;Premissas!$B$11,Y3235&lt;Premissas!$B$12),"VERIFICAR - UNIDADE/EMBALAGEM",IF(Y3235&gt;Premissas!$B$6,"NÃO COMPRAR - REAJUSTE &gt;5%","COMPRAR")))</f>
        <v>SEM OFERTA</v>
      </c>
      <c r="AB3235" s="18" t="str">
        <f aca="false">IF(W3235="DIMEC",S3235,IF(W3235="MEDCENTRO",U3235,""))</f>
        <v/>
      </c>
      <c r="AC3235" s="18" t="n">
        <f aca="false">IF(AA3235&lt;&gt;"COMPRAR",0,IF(AB3235="",I3235,MIN(I3235,AB3235)))</f>
        <v>0</v>
      </c>
      <c r="AD3235" s="19" t="n">
        <f aca="false">IF(AC3235&gt;0,AC3235*V3235,0)</f>
        <v>0</v>
      </c>
      <c r="AE3235" s="19" t="n">
        <f aca="false">IF(AC3235&gt;0,(M3235-V3235)*AC3235,0)</f>
        <v>0</v>
      </c>
      <c r="AF3235" s="16" t="str">
        <f aca="false">IF(AA3235&lt;&gt;"COMPRAR","",IF(AB3235="",IF(X3235="","",IF(X3235-V3235&lt;0.01,"EMPATE TÉCNICO","")),IF(AB3235&lt;I3235,"ESTOQUE INSUFICIENTE",IF(X3235="","",IF(X3235-V3235&lt;0.01,"EMPATE TÉCNICO","")))))</f>
        <v/>
      </c>
      <c r="AG3235" s="16"/>
      <c r="AH3235" s="16" t="s">
        <v>1761</v>
      </c>
    </row>
    <row r="3236" customFormat="false" ht="15" hidden="false" customHeight="false" outlineLevel="0" collapsed="false">
      <c r="A3236" s="16" t="s">
        <v>10039</v>
      </c>
      <c r="B3236" s="17" t="s">
        <v>10040</v>
      </c>
      <c r="C3236" s="16" t="s">
        <v>10041</v>
      </c>
      <c r="D3236" s="16" t="s">
        <v>1886</v>
      </c>
      <c r="E3236" s="18" t="n">
        <v>1</v>
      </c>
      <c r="F3236" s="16" t="s">
        <v>42</v>
      </c>
      <c r="G3236" s="18" t="n">
        <v>1</v>
      </c>
      <c r="H3236" s="16" t="n">
        <v>0.7</v>
      </c>
      <c r="I3236" s="18" t="n">
        <v>1</v>
      </c>
      <c r="J3236" s="19" t="n">
        <v>15.29</v>
      </c>
      <c r="K3236" s="19" t="n">
        <v>15.29</v>
      </c>
      <c r="L3236" s="19" t="n">
        <v>15.29</v>
      </c>
      <c r="M3236" s="19" t="n">
        <f aca="false">IF(J3236&gt;0,J3236,K3236)*E3236</f>
        <v>15.29</v>
      </c>
      <c r="N3236" s="20"/>
      <c r="O3236" s="21" t="str">
        <f aca="false">IF(R3236="","",ROUND(R3236*(1-Premissas!$B$4),4))</f>
        <v/>
      </c>
      <c r="P3236" s="22"/>
      <c r="Q3236" s="22"/>
      <c r="R3236" s="23"/>
      <c r="S3236" s="24"/>
      <c r="T3236" s="24"/>
      <c r="U3236" s="25"/>
      <c r="V3236" s="19" t="str">
        <f aca="false">IF(COUNT(N3236:Q3236)=0,"",MIN(N3236:Q3236))</f>
        <v/>
      </c>
      <c r="W3236" s="16" t="str">
        <f aca="false">IF(V3236="","",INDEX($N$4:$Q$4,MATCH(V3236,N3236:Q3236,0)))</f>
        <v/>
      </c>
      <c r="X3236" s="19" t="str">
        <f aca="false">IF(COUNT(N3236:Q3236)&lt;2,"",SMALL(N3236:Q3236,2))</f>
        <v/>
      </c>
      <c r="Y3236" s="26" t="str">
        <f aca="false">IF(OR(V3236="",M3236=0),"",V3236/M3236-1)</f>
        <v/>
      </c>
      <c r="Z3236" s="26" t="str">
        <f aca="false">IF(OR(V3236="",L3236=""),"",V3236/(L3236*E3236)-1)</f>
        <v/>
      </c>
      <c r="AA3236" s="16" t="str">
        <f aca="false">IF(V3236="","SEM OFERTA",IF(OR(Y3236&gt;Premissas!$B$11,Y3236&lt;Premissas!$B$12),"VERIFICAR - UNIDADE/EMBALAGEM",IF(Y3236&gt;Premissas!$B$6,"NÃO COMPRAR - REAJUSTE &gt;5%","COMPRAR")))</f>
        <v>SEM OFERTA</v>
      </c>
      <c r="AB3236" s="18" t="str">
        <f aca="false">IF(W3236="DIMEC",S3236,IF(W3236="MEDCENTRO",U3236,""))</f>
        <v/>
      </c>
      <c r="AC3236" s="18" t="n">
        <f aca="false">IF(AA3236&lt;&gt;"COMPRAR",0,IF(AB3236="",I3236,MIN(I3236,AB3236)))</f>
        <v>0</v>
      </c>
      <c r="AD3236" s="19" t="n">
        <f aca="false">IF(AC3236&gt;0,AC3236*V3236,0)</f>
        <v>0</v>
      </c>
      <c r="AE3236" s="19" t="n">
        <f aca="false">IF(AC3236&gt;0,(M3236-V3236)*AC3236,0)</f>
        <v>0</v>
      </c>
      <c r="AF3236" s="16" t="str">
        <f aca="false">IF(AA3236&lt;&gt;"COMPRAR","",IF(AB3236="",IF(X3236="","",IF(X3236-V3236&lt;0.01,"EMPATE TÉCNICO","")),IF(AB3236&lt;I3236,"ESTOQUE INSUFICIENTE",IF(X3236="","",IF(X3236-V3236&lt;0.01,"EMPATE TÉCNICO","")))))</f>
        <v/>
      </c>
      <c r="AG3236" s="16" t="s">
        <v>763</v>
      </c>
      <c r="AH3236" s="16" t="s">
        <v>1761</v>
      </c>
    </row>
    <row r="3237" customFormat="false" ht="15" hidden="false" customHeight="false" outlineLevel="0" collapsed="false">
      <c r="A3237" s="16" t="s">
        <v>10042</v>
      </c>
      <c r="B3237" s="17" t="s">
        <v>10043</v>
      </c>
      <c r="C3237" s="16" t="s">
        <v>10044</v>
      </c>
      <c r="D3237" s="16"/>
      <c r="E3237" s="18" t="n">
        <v>1</v>
      </c>
      <c r="F3237" s="16" t="s">
        <v>43</v>
      </c>
      <c r="G3237" s="18" t="n">
        <v>0</v>
      </c>
      <c r="H3237" s="16" t="n">
        <v>0</v>
      </c>
      <c r="I3237" s="18" t="n">
        <v>1</v>
      </c>
      <c r="J3237" s="19" t="n">
        <v>13.65</v>
      </c>
      <c r="K3237" s="19" t="n">
        <v>13.65</v>
      </c>
      <c r="L3237" s="19" t="n">
        <v>13.65</v>
      </c>
      <c r="M3237" s="19" t="n">
        <f aca="false">IF(J3237&gt;0,J3237,K3237)*E3237</f>
        <v>13.65</v>
      </c>
      <c r="N3237" s="20"/>
      <c r="O3237" s="21" t="str">
        <f aca="false">IF(R3237="","",ROUND(R3237*(1-Premissas!$B$4),4))</f>
        <v/>
      </c>
      <c r="P3237" s="22"/>
      <c r="Q3237" s="22"/>
      <c r="R3237" s="23"/>
      <c r="S3237" s="24"/>
      <c r="T3237" s="24"/>
      <c r="U3237" s="25"/>
      <c r="V3237" s="19" t="str">
        <f aca="false">IF(COUNT(N3237:Q3237)=0,"",MIN(N3237:Q3237))</f>
        <v/>
      </c>
      <c r="W3237" s="16" t="str">
        <f aca="false">IF(V3237="","",INDEX($N$4:$Q$4,MATCH(V3237,N3237:Q3237,0)))</f>
        <v/>
      </c>
      <c r="X3237" s="19" t="str">
        <f aca="false">IF(COUNT(N3237:Q3237)&lt;2,"",SMALL(N3237:Q3237,2))</f>
        <v/>
      </c>
      <c r="Y3237" s="26" t="str">
        <f aca="false">IF(OR(V3237="",M3237=0),"",V3237/M3237-1)</f>
        <v/>
      </c>
      <c r="Z3237" s="26" t="str">
        <f aca="false">IF(OR(V3237="",L3237=""),"",V3237/(L3237*E3237)-1)</f>
        <v/>
      </c>
      <c r="AA3237" s="16" t="str">
        <f aca="false">IF(V3237="","SEM OFERTA",IF(OR(Y3237&gt;Premissas!$B$11,Y3237&lt;Premissas!$B$12),"VERIFICAR - UNIDADE/EMBALAGEM",IF(Y3237&gt;Premissas!$B$6,"NÃO COMPRAR - REAJUSTE &gt;5%","COMPRAR")))</f>
        <v>SEM OFERTA</v>
      </c>
      <c r="AB3237" s="18" t="str">
        <f aca="false">IF(W3237="DIMEC",S3237,IF(W3237="MEDCENTRO",U3237,""))</f>
        <v/>
      </c>
      <c r="AC3237" s="18" t="n">
        <f aca="false">IF(AA3237&lt;&gt;"COMPRAR",0,IF(AB3237="",I3237,MIN(I3237,AB3237)))</f>
        <v>0</v>
      </c>
      <c r="AD3237" s="19" t="n">
        <f aca="false">IF(AC3237&gt;0,AC3237*V3237,0)</f>
        <v>0</v>
      </c>
      <c r="AE3237" s="19" t="n">
        <f aca="false">IF(AC3237&gt;0,(M3237-V3237)*AC3237,0)</f>
        <v>0</v>
      </c>
      <c r="AF3237" s="16" t="str">
        <f aca="false">IF(AA3237&lt;&gt;"COMPRAR","",IF(AB3237="",IF(X3237="","",IF(X3237-V3237&lt;0.01,"EMPATE TÉCNICO","")),IF(AB3237&lt;I3237,"ESTOQUE INSUFICIENTE",IF(X3237="","",IF(X3237-V3237&lt;0.01,"EMPATE TÉCNICO","")))))</f>
        <v/>
      </c>
      <c r="AG3237" s="16" t="s">
        <v>1803</v>
      </c>
      <c r="AH3237" s="16" t="s">
        <v>1761</v>
      </c>
    </row>
    <row r="3238" customFormat="false" ht="15" hidden="false" customHeight="false" outlineLevel="0" collapsed="false">
      <c r="A3238" s="16" t="s">
        <v>10045</v>
      </c>
      <c r="B3238" s="17" t="s">
        <v>10046</v>
      </c>
      <c r="C3238" s="16" t="s">
        <v>10047</v>
      </c>
      <c r="D3238" s="16" t="s">
        <v>10048</v>
      </c>
      <c r="E3238" s="18" t="n">
        <v>1</v>
      </c>
      <c r="F3238" s="16" t="s">
        <v>43</v>
      </c>
      <c r="G3238" s="18" t="n">
        <v>0</v>
      </c>
      <c r="H3238" s="16" t="n">
        <v>0.9</v>
      </c>
      <c r="I3238" s="18" t="n">
        <v>3</v>
      </c>
      <c r="J3238" s="19" t="n">
        <v>3.46</v>
      </c>
      <c r="K3238" s="19" t="n">
        <v>3.46</v>
      </c>
      <c r="L3238" s="19" t="n">
        <v>3.46</v>
      </c>
      <c r="M3238" s="19" t="n">
        <f aca="false">IF(J3238&gt;0,J3238,K3238)*E3238</f>
        <v>3.46</v>
      </c>
      <c r="N3238" s="20"/>
      <c r="O3238" s="21" t="str">
        <f aca="false">IF(R3238="","",ROUND(R3238*(1-Premissas!$B$4),4))</f>
        <v/>
      </c>
      <c r="P3238" s="22"/>
      <c r="Q3238" s="22"/>
      <c r="R3238" s="23"/>
      <c r="S3238" s="24"/>
      <c r="T3238" s="24"/>
      <c r="U3238" s="25"/>
      <c r="V3238" s="19" t="str">
        <f aca="false">IF(COUNT(N3238:Q3238)=0,"",MIN(N3238:Q3238))</f>
        <v/>
      </c>
      <c r="W3238" s="16" t="str">
        <f aca="false">IF(V3238="","",INDEX($N$4:$Q$4,MATCH(V3238,N3238:Q3238,0)))</f>
        <v/>
      </c>
      <c r="X3238" s="19" t="str">
        <f aca="false">IF(COUNT(N3238:Q3238)&lt;2,"",SMALL(N3238:Q3238,2))</f>
        <v/>
      </c>
      <c r="Y3238" s="26" t="str">
        <f aca="false">IF(OR(V3238="",M3238=0),"",V3238/M3238-1)</f>
        <v/>
      </c>
      <c r="Z3238" s="26" t="str">
        <f aca="false">IF(OR(V3238="",L3238=""),"",V3238/(L3238*E3238)-1)</f>
        <v/>
      </c>
      <c r="AA3238" s="16" t="str">
        <f aca="false">IF(V3238="","SEM OFERTA",IF(OR(Y3238&gt;Premissas!$B$11,Y3238&lt;Premissas!$B$12),"VERIFICAR - UNIDADE/EMBALAGEM",IF(Y3238&gt;Premissas!$B$6,"NÃO COMPRAR - REAJUSTE &gt;5%","COMPRAR")))</f>
        <v>SEM OFERTA</v>
      </c>
      <c r="AB3238" s="18" t="str">
        <f aca="false">IF(W3238="DIMEC",S3238,IF(W3238="MEDCENTRO",U3238,""))</f>
        <v/>
      </c>
      <c r="AC3238" s="18" t="n">
        <f aca="false">IF(AA3238&lt;&gt;"COMPRAR",0,IF(AB3238="",I3238,MIN(I3238,AB3238)))</f>
        <v>0</v>
      </c>
      <c r="AD3238" s="19" t="n">
        <f aca="false">IF(AC3238&gt;0,AC3238*V3238,0)</f>
        <v>0</v>
      </c>
      <c r="AE3238" s="19" t="n">
        <f aca="false">IF(AC3238&gt;0,(M3238-V3238)*AC3238,0)</f>
        <v>0</v>
      </c>
      <c r="AF3238" s="16" t="str">
        <f aca="false">IF(AA3238&lt;&gt;"COMPRAR","",IF(AB3238="",IF(X3238="","",IF(X3238-V3238&lt;0.01,"EMPATE TÉCNICO","")),IF(AB3238&lt;I3238,"ESTOQUE INSUFICIENTE",IF(X3238="","",IF(X3238-V3238&lt;0.01,"EMPATE TÉCNICO","")))))</f>
        <v/>
      </c>
      <c r="AG3238" s="16" t="s">
        <v>87</v>
      </c>
      <c r="AH3238" s="16" t="s">
        <v>1761</v>
      </c>
    </row>
    <row r="3239" customFormat="false" ht="15" hidden="false" customHeight="false" outlineLevel="0" collapsed="false">
      <c r="A3239" s="16" t="s">
        <v>10049</v>
      </c>
      <c r="B3239" s="17" t="s">
        <v>10050</v>
      </c>
      <c r="C3239" s="16" t="s">
        <v>10051</v>
      </c>
      <c r="D3239" s="16" t="s">
        <v>10048</v>
      </c>
      <c r="E3239" s="18" t="n">
        <v>1</v>
      </c>
      <c r="F3239" s="16" t="s">
        <v>43</v>
      </c>
      <c r="G3239" s="18" t="n">
        <v>0</v>
      </c>
      <c r="H3239" s="16" t="n">
        <v>0.9</v>
      </c>
      <c r="I3239" s="18" t="n">
        <v>3</v>
      </c>
      <c r="J3239" s="19" t="n">
        <v>3.46</v>
      </c>
      <c r="K3239" s="19" t="n">
        <v>3.46</v>
      </c>
      <c r="L3239" s="19" t="n">
        <v>3.46</v>
      </c>
      <c r="M3239" s="19" t="n">
        <f aca="false">IF(J3239&gt;0,J3239,K3239)*E3239</f>
        <v>3.46</v>
      </c>
      <c r="N3239" s="20"/>
      <c r="O3239" s="21" t="str">
        <f aca="false">IF(R3239="","",ROUND(R3239*(1-Premissas!$B$4),4))</f>
        <v/>
      </c>
      <c r="P3239" s="22"/>
      <c r="Q3239" s="22"/>
      <c r="R3239" s="23"/>
      <c r="S3239" s="24"/>
      <c r="T3239" s="24"/>
      <c r="U3239" s="25"/>
      <c r="V3239" s="19" t="str">
        <f aca="false">IF(COUNT(N3239:Q3239)=0,"",MIN(N3239:Q3239))</f>
        <v/>
      </c>
      <c r="W3239" s="16" t="str">
        <f aca="false">IF(V3239="","",INDEX($N$4:$Q$4,MATCH(V3239,N3239:Q3239,0)))</f>
        <v/>
      </c>
      <c r="X3239" s="19" t="str">
        <f aca="false">IF(COUNT(N3239:Q3239)&lt;2,"",SMALL(N3239:Q3239,2))</f>
        <v/>
      </c>
      <c r="Y3239" s="26" t="str">
        <f aca="false">IF(OR(V3239="",M3239=0),"",V3239/M3239-1)</f>
        <v/>
      </c>
      <c r="Z3239" s="26" t="str">
        <f aca="false">IF(OR(V3239="",L3239=""),"",V3239/(L3239*E3239)-1)</f>
        <v/>
      </c>
      <c r="AA3239" s="16" t="str">
        <f aca="false">IF(V3239="","SEM OFERTA",IF(OR(Y3239&gt;Premissas!$B$11,Y3239&lt;Premissas!$B$12),"VERIFICAR - UNIDADE/EMBALAGEM",IF(Y3239&gt;Premissas!$B$6,"NÃO COMPRAR - REAJUSTE &gt;5%","COMPRAR")))</f>
        <v>SEM OFERTA</v>
      </c>
      <c r="AB3239" s="18" t="str">
        <f aca="false">IF(W3239="DIMEC",S3239,IF(W3239="MEDCENTRO",U3239,""))</f>
        <v/>
      </c>
      <c r="AC3239" s="18" t="n">
        <f aca="false">IF(AA3239&lt;&gt;"COMPRAR",0,IF(AB3239="",I3239,MIN(I3239,AB3239)))</f>
        <v>0</v>
      </c>
      <c r="AD3239" s="19" t="n">
        <f aca="false">IF(AC3239&gt;0,AC3239*V3239,0)</f>
        <v>0</v>
      </c>
      <c r="AE3239" s="19" t="n">
        <f aca="false">IF(AC3239&gt;0,(M3239-V3239)*AC3239,0)</f>
        <v>0</v>
      </c>
      <c r="AF3239" s="16" t="str">
        <f aca="false">IF(AA3239&lt;&gt;"COMPRAR","",IF(AB3239="",IF(X3239="","",IF(X3239-V3239&lt;0.01,"EMPATE TÉCNICO","")),IF(AB3239&lt;I3239,"ESTOQUE INSUFICIENTE",IF(X3239="","",IF(X3239-V3239&lt;0.01,"EMPATE TÉCNICO","")))))</f>
        <v/>
      </c>
      <c r="AG3239" s="16" t="s">
        <v>87</v>
      </c>
      <c r="AH3239" s="16" t="s">
        <v>1761</v>
      </c>
    </row>
    <row r="3240" customFormat="false" ht="15" hidden="false" customHeight="false" outlineLevel="0" collapsed="false">
      <c r="A3240" s="16" t="s">
        <v>10052</v>
      </c>
      <c r="B3240" s="17" t="s">
        <v>10053</v>
      </c>
      <c r="C3240" s="16" t="s">
        <v>10054</v>
      </c>
      <c r="D3240" s="16" t="s">
        <v>10048</v>
      </c>
      <c r="E3240" s="18" t="n">
        <v>1</v>
      </c>
      <c r="F3240" s="16" t="s">
        <v>43</v>
      </c>
      <c r="G3240" s="18" t="n">
        <v>0</v>
      </c>
      <c r="H3240" s="16" t="n">
        <v>0.4</v>
      </c>
      <c r="I3240" s="18" t="n">
        <v>1</v>
      </c>
      <c r="J3240" s="19" t="n">
        <v>3.46</v>
      </c>
      <c r="K3240" s="19" t="n">
        <v>3.46</v>
      </c>
      <c r="L3240" s="19" t="n">
        <v>3.46</v>
      </c>
      <c r="M3240" s="19" t="n">
        <f aca="false">IF(J3240&gt;0,J3240,K3240)*E3240</f>
        <v>3.46</v>
      </c>
      <c r="N3240" s="20"/>
      <c r="O3240" s="21" t="str">
        <f aca="false">IF(R3240="","",ROUND(R3240*(1-Premissas!$B$4),4))</f>
        <v/>
      </c>
      <c r="P3240" s="22"/>
      <c r="Q3240" s="22"/>
      <c r="R3240" s="23"/>
      <c r="S3240" s="24"/>
      <c r="T3240" s="24"/>
      <c r="U3240" s="25"/>
      <c r="V3240" s="19" t="str">
        <f aca="false">IF(COUNT(N3240:Q3240)=0,"",MIN(N3240:Q3240))</f>
        <v/>
      </c>
      <c r="W3240" s="16" t="str">
        <f aca="false">IF(V3240="","",INDEX($N$4:$Q$4,MATCH(V3240,N3240:Q3240,0)))</f>
        <v/>
      </c>
      <c r="X3240" s="19" t="str">
        <f aca="false">IF(COUNT(N3240:Q3240)&lt;2,"",SMALL(N3240:Q3240,2))</f>
        <v/>
      </c>
      <c r="Y3240" s="26" t="str">
        <f aca="false">IF(OR(V3240="",M3240=0),"",V3240/M3240-1)</f>
        <v/>
      </c>
      <c r="Z3240" s="26" t="str">
        <f aca="false">IF(OR(V3240="",L3240=""),"",V3240/(L3240*E3240)-1)</f>
        <v/>
      </c>
      <c r="AA3240" s="16" t="str">
        <f aca="false">IF(V3240="","SEM OFERTA",IF(OR(Y3240&gt;Premissas!$B$11,Y3240&lt;Premissas!$B$12),"VERIFICAR - UNIDADE/EMBALAGEM",IF(Y3240&gt;Premissas!$B$6,"NÃO COMPRAR - REAJUSTE &gt;5%","COMPRAR")))</f>
        <v>SEM OFERTA</v>
      </c>
      <c r="AB3240" s="18" t="str">
        <f aca="false">IF(W3240="DIMEC",S3240,IF(W3240="MEDCENTRO",U3240,""))</f>
        <v/>
      </c>
      <c r="AC3240" s="18" t="n">
        <f aca="false">IF(AA3240&lt;&gt;"COMPRAR",0,IF(AB3240="",I3240,MIN(I3240,AB3240)))</f>
        <v>0</v>
      </c>
      <c r="AD3240" s="19" t="n">
        <f aca="false">IF(AC3240&gt;0,AC3240*V3240,0)</f>
        <v>0</v>
      </c>
      <c r="AE3240" s="19" t="n">
        <f aca="false">IF(AC3240&gt;0,(M3240-V3240)*AC3240,0)</f>
        <v>0</v>
      </c>
      <c r="AF3240" s="16" t="str">
        <f aca="false">IF(AA3240&lt;&gt;"COMPRAR","",IF(AB3240="",IF(X3240="","",IF(X3240-V3240&lt;0.01,"EMPATE TÉCNICO","")),IF(AB3240&lt;I3240,"ESTOQUE INSUFICIENTE",IF(X3240="","",IF(X3240-V3240&lt;0.01,"EMPATE TÉCNICO","")))))</f>
        <v/>
      </c>
      <c r="AG3240" s="16" t="s">
        <v>87</v>
      </c>
      <c r="AH3240" s="16" t="s">
        <v>1761</v>
      </c>
    </row>
    <row r="3241" customFormat="false" ht="15" hidden="false" customHeight="false" outlineLevel="0" collapsed="false">
      <c r="A3241" s="16" t="s">
        <v>10055</v>
      </c>
      <c r="B3241" s="17" t="s">
        <v>10056</v>
      </c>
      <c r="C3241" s="16" t="s">
        <v>10057</v>
      </c>
      <c r="D3241" s="16" t="s">
        <v>10058</v>
      </c>
      <c r="E3241" s="18" t="n">
        <v>1</v>
      </c>
      <c r="F3241" s="16" t="s">
        <v>43</v>
      </c>
      <c r="G3241" s="18" t="n">
        <v>0</v>
      </c>
      <c r="H3241" s="16" t="n">
        <v>0</v>
      </c>
      <c r="I3241" s="18" t="n">
        <v>1</v>
      </c>
      <c r="J3241" s="19" t="n">
        <v>1.62</v>
      </c>
      <c r="K3241" s="19" t="n">
        <v>1.62</v>
      </c>
      <c r="L3241" s="19" t="n">
        <v>1.62</v>
      </c>
      <c r="M3241" s="19" t="n">
        <f aca="false">IF(J3241&gt;0,J3241,K3241)*E3241</f>
        <v>1.62</v>
      </c>
      <c r="N3241" s="20"/>
      <c r="O3241" s="21" t="str">
        <f aca="false">IF(R3241="","",ROUND(R3241*(1-Premissas!$B$4),4))</f>
        <v/>
      </c>
      <c r="P3241" s="22"/>
      <c r="Q3241" s="22"/>
      <c r="R3241" s="23"/>
      <c r="S3241" s="24"/>
      <c r="T3241" s="24"/>
      <c r="U3241" s="25"/>
      <c r="V3241" s="19" t="str">
        <f aca="false">IF(COUNT(N3241:Q3241)=0,"",MIN(N3241:Q3241))</f>
        <v/>
      </c>
      <c r="W3241" s="16" t="str">
        <f aca="false">IF(V3241="","",INDEX($N$4:$Q$4,MATCH(V3241,N3241:Q3241,0)))</f>
        <v/>
      </c>
      <c r="X3241" s="19" t="str">
        <f aca="false">IF(COUNT(N3241:Q3241)&lt;2,"",SMALL(N3241:Q3241,2))</f>
        <v/>
      </c>
      <c r="Y3241" s="26" t="str">
        <f aca="false">IF(OR(V3241="",M3241=0),"",V3241/M3241-1)</f>
        <v/>
      </c>
      <c r="Z3241" s="26" t="str">
        <f aca="false">IF(OR(V3241="",L3241=""),"",V3241/(L3241*E3241)-1)</f>
        <v/>
      </c>
      <c r="AA3241" s="16" t="str">
        <f aca="false">IF(V3241="","SEM OFERTA",IF(OR(Y3241&gt;Premissas!$B$11,Y3241&lt;Premissas!$B$12),"VERIFICAR - UNIDADE/EMBALAGEM",IF(Y3241&gt;Premissas!$B$6,"NÃO COMPRAR - REAJUSTE &gt;5%","COMPRAR")))</f>
        <v>SEM OFERTA</v>
      </c>
      <c r="AB3241" s="18" t="str">
        <f aca="false">IF(W3241="DIMEC",S3241,IF(W3241="MEDCENTRO",U3241,""))</f>
        <v/>
      </c>
      <c r="AC3241" s="18" t="n">
        <f aca="false">IF(AA3241&lt;&gt;"COMPRAR",0,IF(AB3241="",I3241,MIN(I3241,AB3241)))</f>
        <v>0</v>
      </c>
      <c r="AD3241" s="19" t="n">
        <f aca="false">IF(AC3241&gt;0,AC3241*V3241,0)</f>
        <v>0</v>
      </c>
      <c r="AE3241" s="19" t="n">
        <f aca="false">IF(AC3241&gt;0,(M3241-V3241)*AC3241,0)</f>
        <v>0</v>
      </c>
      <c r="AF3241" s="16" t="str">
        <f aca="false">IF(AA3241&lt;&gt;"COMPRAR","",IF(AB3241="",IF(X3241="","",IF(X3241-V3241&lt;0.01,"EMPATE TÉCNICO","")),IF(AB3241&lt;I3241,"ESTOQUE INSUFICIENTE",IF(X3241="","",IF(X3241-V3241&lt;0.01,"EMPATE TÉCNICO","")))))</f>
        <v/>
      </c>
      <c r="AG3241" s="16" t="s">
        <v>4456</v>
      </c>
      <c r="AH3241" s="16" t="s">
        <v>1761</v>
      </c>
    </row>
    <row r="3242" customFormat="false" ht="15" hidden="false" customHeight="false" outlineLevel="0" collapsed="false">
      <c r="A3242" s="16" t="s">
        <v>10059</v>
      </c>
      <c r="B3242" s="17" t="s">
        <v>10060</v>
      </c>
      <c r="C3242" s="16" t="s">
        <v>10061</v>
      </c>
      <c r="D3242" s="16" t="s">
        <v>10058</v>
      </c>
      <c r="E3242" s="18" t="n">
        <v>1</v>
      </c>
      <c r="F3242" s="16" t="s">
        <v>43</v>
      </c>
      <c r="G3242" s="18" t="n">
        <v>0</v>
      </c>
      <c r="H3242" s="16" t="n">
        <v>0.1</v>
      </c>
      <c r="I3242" s="18" t="n">
        <v>1</v>
      </c>
      <c r="J3242" s="19" t="n">
        <v>1.62</v>
      </c>
      <c r="K3242" s="19" t="n">
        <v>1.62</v>
      </c>
      <c r="L3242" s="19" t="n">
        <v>1.62</v>
      </c>
      <c r="M3242" s="19" t="n">
        <f aca="false">IF(J3242&gt;0,J3242,K3242)*E3242</f>
        <v>1.62</v>
      </c>
      <c r="N3242" s="20"/>
      <c r="O3242" s="21" t="str">
        <f aca="false">IF(R3242="","",ROUND(R3242*(1-Premissas!$B$4),4))</f>
        <v/>
      </c>
      <c r="P3242" s="22"/>
      <c r="Q3242" s="22"/>
      <c r="R3242" s="23"/>
      <c r="S3242" s="24"/>
      <c r="T3242" s="24"/>
      <c r="U3242" s="25"/>
      <c r="V3242" s="19" t="str">
        <f aca="false">IF(COUNT(N3242:Q3242)=0,"",MIN(N3242:Q3242))</f>
        <v/>
      </c>
      <c r="W3242" s="16" t="str">
        <f aca="false">IF(V3242="","",INDEX($N$4:$Q$4,MATCH(V3242,N3242:Q3242,0)))</f>
        <v/>
      </c>
      <c r="X3242" s="19" t="str">
        <f aca="false">IF(COUNT(N3242:Q3242)&lt;2,"",SMALL(N3242:Q3242,2))</f>
        <v/>
      </c>
      <c r="Y3242" s="26" t="str">
        <f aca="false">IF(OR(V3242="",M3242=0),"",V3242/M3242-1)</f>
        <v/>
      </c>
      <c r="Z3242" s="26" t="str">
        <f aca="false">IF(OR(V3242="",L3242=""),"",V3242/(L3242*E3242)-1)</f>
        <v/>
      </c>
      <c r="AA3242" s="16" t="str">
        <f aca="false">IF(V3242="","SEM OFERTA",IF(OR(Y3242&gt;Premissas!$B$11,Y3242&lt;Premissas!$B$12),"VERIFICAR - UNIDADE/EMBALAGEM",IF(Y3242&gt;Premissas!$B$6,"NÃO COMPRAR - REAJUSTE &gt;5%","COMPRAR")))</f>
        <v>SEM OFERTA</v>
      </c>
      <c r="AB3242" s="18" t="str">
        <f aca="false">IF(W3242="DIMEC",S3242,IF(W3242="MEDCENTRO",U3242,""))</f>
        <v/>
      </c>
      <c r="AC3242" s="18" t="n">
        <f aca="false">IF(AA3242&lt;&gt;"COMPRAR",0,IF(AB3242="",I3242,MIN(I3242,AB3242)))</f>
        <v>0</v>
      </c>
      <c r="AD3242" s="19" t="n">
        <f aca="false">IF(AC3242&gt;0,AC3242*V3242,0)</f>
        <v>0</v>
      </c>
      <c r="AE3242" s="19" t="n">
        <f aca="false">IF(AC3242&gt;0,(M3242-V3242)*AC3242,0)</f>
        <v>0</v>
      </c>
      <c r="AF3242" s="16" t="str">
        <f aca="false">IF(AA3242&lt;&gt;"COMPRAR","",IF(AB3242="",IF(X3242="","",IF(X3242-V3242&lt;0.01,"EMPATE TÉCNICO","")),IF(AB3242&lt;I3242,"ESTOQUE INSUFICIENTE",IF(X3242="","",IF(X3242-V3242&lt;0.01,"EMPATE TÉCNICO","")))))</f>
        <v/>
      </c>
      <c r="AG3242" s="16" t="s">
        <v>134</v>
      </c>
      <c r="AH3242" s="16" t="s">
        <v>1761</v>
      </c>
    </row>
    <row r="3243" customFormat="false" ht="15" hidden="false" customHeight="false" outlineLevel="0" collapsed="false">
      <c r="A3243" s="16" t="s">
        <v>10062</v>
      </c>
      <c r="B3243" s="17" t="s">
        <v>10063</v>
      </c>
      <c r="C3243" s="16" t="s">
        <v>10064</v>
      </c>
      <c r="D3243" s="16" t="s">
        <v>10058</v>
      </c>
      <c r="E3243" s="18" t="n">
        <v>1</v>
      </c>
      <c r="F3243" s="16" t="s">
        <v>43</v>
      </c>
      <c r="G3243" s="18" t="n">
        <v>0</v>
      </c>
      <c r="H3243" s="16" t="n">
        <v>0</v>
      </c>
      <c r="I3243" s="18" t="n">
        <v>1</v>
      </c>
      <c r="J3243" s="19" t="n">
        <v>1.62</v>
      </c>
      <c r="K3243" s="19" t="n">
        <v>1.62</v>
      </c>
      <c r="L3243" s="19" t="n">
        <v>1.62</v>
      </c>
      <c r="M3243" s="19" t="n">
        <f aca="false">IF(J3243&gt;0,J3243,K3243)*E3243</f>
        <v>1.62</v>
      </c>
      <c r="N3243" s="20"/>
      <c r="O3243" s="21" t="str">
        <f aca="false">IF(R3243="","",ROUND(R3243*(1-Premissas!$B$4),4))</f>
        <v/>
      </c>
      <c r="P3243" s="22"/>
      <c r="Q3243" s="22"/>
      <c r="R3243" s="23"/>
      <c r="S3243" s="24"/>
      <c r="T3243" s="24"/>
      <c r="U3243" s="25"/>
      <c r="V3243" s="19" t="str">
        <f aca="false">IF(COUNT(N3243:Q3243)=0,"",MIN(N3243:Q3243))</f>
        <v/>
      </c>
      <c r="W3243" s="16" t="str">
        <f aca="false">IF(V3243="","",INDEX($N$4:$Q$4,MATCH(V3243,N3243:Q3243,0)))</f>
        <v/>
      </c>
      <c r="X3243" s="19" t="str">
        <f aca="false">IF(COUNT(N3243:Q3243)&lt;2,"",SMALL(N3243:Q3243,2))</f>
        <v/>
      </c>
      <c r="Y3243" s="26" t="str">
        <f aca="false">IF(OR(V3243="",M3243=0),"",V3243/M3243-1)</f>
        <v/>
      </c>
      <c r="Z3243" s="26" t="str">
        <f aca="false">IF(OR(V3243="",L3243=""),"",V3243/(L3243*E3243)-1)</f>
        <v/>
      </c>
      <c r="AA3243" s="16" t="str">
        <f aca="false">IF(V3243="","SEM OFERTA",IF(OR(Y3243&gt;Premissas!$B$11,Y3243&lt;Premissas!$B$12),"VERIFICAR - UNIDADE/EMBALAGEM",IF(Y3243&gt;Premissas!$B$6,"NÃO COMPRAR - REAJUSTE &gt;5%","COMPRAR")))</f>
        <v>SEM OFERTA</v>
      </c>
      <c r="AB3243" s="18" t="str">
        <f aca="false">IF(W3243="DIMEC",S3243,IF(W3243="MEDCENTRO",U3243,""))</f>
        <v/>
      </c>
      <c r="AC3243" s="18" t="n">
        <f aca="false">IF(AA3243&lt;&gt;"COMPRAR",0,IF(AB3243="",I3243,MIN(I3243,AB3243)))</f>
        <v>0</v>
      </c>
      <c r="AD3243" s="19" t="n">
        <f aca="false">IF(AC3243&gt;0,AC3243*V3243,0)</f>
        <v>0</v>
      </c>
      <c r="AE3243" s="19" t="n">
        <f aca="false">IF(AC3243&gt;0,(M3243-V3243)*AC3243,0)</f>
        <v>0</v>
      </c>
      <c r="AF3243" s="16" t="str">
        <f aca="false">IF(AA3243&lt;&gt;"COMPRAR","",IF(AB3243="",IF(X3243="","",IF(X3243-V3243&lt;0.01,"EMPATE TÉCNICO","")),IF(AB3243&lt;I3243,"ESTOQUE INSUFICIENTE",IF(X3243="","",IF(X3243-V3243&lt;0.01,"EMPATE TÉCNICO","")))))</f>
        <v/>
      </c>
      <c r="AG3243" s="16" t="s">
        <v>134</v>
      </c>
      <c r="AH3243" s="16" t="s">
        <v>1761</v>
      </c>
    </row>
    <row r="3244" customFormat="false" ht="15" hidden="false" customHeight="false" outlineLevel="0" collapsed="false">
      <c r="A3244" s="16" t="s">
        <v>10065</v>
      </c>
      <c r="B3244" s="17"/>
      <c r="C3244" s="16" t="s">
        <v>10066</v>
      </c>
      <c r="D3244" s="16" t="s">
        <v>10038</v>
      </c>
      <c r="E3244" s="18" t="n">
        <v>1</v>
      </c>
      <c r="F3244" s="16" t="s">
        <v>43</v>
      </c>
      <c r="G3244" s="18" t="n">
        <v>0</v>
      </c>
      <c r="H3244" s="16" t="n">
        <v>0</v>
      </c>
      <c r="I3244" s="18" t="n">
        <v>1</v>
      </c>
      <c r="J3244" s="19" t="n">
        <v>1.65</v>
      </c>
      <c r="K3244" s="19" t="n">
        <v>1.65</v>
      </c>
      <c r="L3244" s="19" t="n">
        <v>1.65</v>
      </c>
      <c r="M3244" s="19" t="n">
        <f aca="false">IF(J3244&gt;0,J3244,K3244)*E3244</f>
        <v>1.65</v>
      </c>
      <c r="N3244" s="20"/>
      <c r="O3244" s="21" t="str">
        <f aca="false">IF(R3244="","",ROUND(R3244*(1-Premissas!$B$4),4))</f>
        <v/>
      </c>
      <c r="P3244" s="22"/>
      <c r="Q3244" s="22"/>
      <c r="R3244" s="23"/>
      <c r="S3244" s="24"/>
      <c r="T3244" s="24"/>
      <c r="U3244" s="25"/>
      <c r="V3244" s="19" t="str">
        <f aca="false">IF(COUNT(N3244:Q3244)=0,"",MIN(N3244:Q3244))</f>
        <v/>
      </c>
      <c r="W3244" s="16" t="str">
        <f aca="false">IF(V3244="","",INDEX($N$4:$Q$4,MATCH(V3244,N3244:Q3244,0)))</f>
        <v/>
      </c>
      <c r="X3244" s="19" t="str">
        <f aca="false">IF(COUNT(N3244:Q3244)&lt;2,"",SMALL(N3244:Q3244,2))</f>
        <v/>
      </c>
      <c r="Y3244" s="26" t="str">
        <f aca="false">IF(OR(V3244="",M3244=0),"",V3244/M3244-1)</f>
        <v/>
      </c>
      <c r="Z3244" s="26" t="str">
        <f aca="false">IF(OR(V3244="",L3244=""),"",V3244/(L3244*E3244)-1)</f>
        <v/>
      </c>
      <c r="AA3244" s="16" t="str">
        <f aca="false">IF(V3244="","SEM OFERTA",IF(OR(Y3244&gt;Premissas!$B$11,Y3244&lt;Premissas!$B$12),"VERIFICAR - UNIDADE/EMBALAGEM",IF(Y3244&gt;Premissas!$B$6,"NÃO COMPRAR - REAJUSTE &gt;5%","COMPRAR")))</f>
        <v>SEM OFERTA</v>
      </c>
      <c r="AB3244" s="18" t="str">
        <f aca="false">IF(W3244="DIMEC",S3244,IF(W3244="MEDCENTRO",U3244,""))</f>
        <v/>
      </c>
      <c r="AC3244" s="18" t="n">
        <f aca="false">IF(AA3244&lt;&gt;"COMPRAR",0,IF(AB3244="",I3244,MIN(I3244,AB3244)))</f>
        <v>0</v>
      </c>
      <c r="AD3244" s="19" t="n">
        <f aca="false">IF(AC3244&gt;0,AC3244*V3244,0)</f>
        <v>0</v>
      </c>
      <c r="AE3244" s="19" t="n">
        <f aca="false">IF(AC3244&gt;0,(M3244-V3244)*AC3244,0)</f>
        <v>0</v>
      </c>
      <c r="AF3244" s="16" t="str">
        <f aca="false">IF(AA3244&lt;&gt;"COMPRAR","",IF(AB3244="",IF(X3244="","",IF(X3244-V3244&lt;0.01,"EMPATE TÉCNICO","")),IF(AB3244&lt;I3244,"ESTOQUE INSUFICIENTE",IF(X3244="","",IF(X3244-V3244&lt;0.01,"EMPATE TÉCNICO","")))))</f>
        <v/>
      </c>
      <c r="AG3244" s="16" t="s">
        <v>1771</v>
      </c>
      <c r="AH3244" s="16" t="s">
        <v>1761</v>
      </c>
    </row>
    <row r="3245" customFormat="false" ht="15" hidden="false" customHeight="false" outlineLevel="0" collapsed="false">
      <c r="A3245" s="16" t="s">
        <v>10067</v>
      </c>
      <c r="B3245" s="17" t="s">
        <v>10068</v>
      </c>
      <c r="C3245" s="16" t="s">
        <v>10069</v>
      </c>
      <c r="D3245" s="16" t="s">
        <v>10038</v>
      </c>
      <c r="E3245" s="18" t="n">
        <v>1</v>
      </c>
      <c r="F3245" s="16" t="s">
        <v>43</v>
      </c>
      <c r="G3245" s="18" t="n">
        <v>0</v>
      </c>
      <c r="H3245" s="16" t="n">
        <v>1.3</v>
      </c>
      <c r="I3245" s="18" t="n">
        <v>4</v>
      </c>
      <c r="J3245" s="19" t="n">
        <v>1.65</v>
      </c>
      <c r="K3245" s="19" t="n">
        <v>1.65</v>
      </c>
      <c r="L3245" s="19" t="n">
        <v>1.65</v>
      </c>
      <c r="M3245" s="19" t="n">
        <f aca="false">IF(J3245&gt;0,J3245,K3245)*E3245</f>
        <v>1.65</v>
      </c>
      <c r="N3245" s="20"/>
      <c r="O3245" s="21" t="str">
        <f aca="false">IF(R3245="","",ROUND(R3245*(1-Premissas!$B$4),4))</f>
        <v/>
      </c>
      <c r="P3245" s="22"/>
      <c r="Q3245" s="22"/>
      <c r="R3245" s="23"/>
      <c r="S3245" s="24"/>
      <c r="T3245" s="24"/>
      <c r="U3245" s="25"/>
      <c r="V3245" s="19" t="str">
        <f aca="false">IF(COUNT(N3245:Q3245)=0,"",MIN(N3245:Q3245))</f>
        <v/>
      </c>
      <c r="W3245" s="16" t="str">
        <f aca="false">IF(V3245="","",INDEX($N$4:$Q$4,MATCH(V3245,N3245:Q3245,0)))</f>
        <v/>
      </c>
      <c r="X3245" s="19" t="str">
        <f aca="false">IF(COUNT(N3245:Q3245)&lt;2,"",SMALL(N3245:Q3245,2))</f>
        <v/>
      </c>
      <c r="Y3245" s="26" t="str">
        <f aca="false">IF(OR(V3245="",M3245=0),"",V3245/M3245-1)</f>
        <v/>
      </c>
      <c r="Z3245" s="26" t="str">
        <f aca="false">IF(OR(V3245="",L3245=""),"",V3245/(L3245*E3245)-1)</f>
        <v/>
      </c>
      <c r="AA3245" s="16" t="str">
        <f aca="false">IF(V3245="","SEM OFERTA",IF(OR(Y3245&gt;Premissas!$B$11,Y3245&lt;Premissas!$B$12),"VERIFICAR - UNIDADE/EMBALAGEM",IF(Y3245&gt;Premissas!$B$6,"NÃO COMPRAR - REAJUSTE &gt;5%","COMPRAR")))</f>
        <v>SEM OFERTA</v>
      </c>
      <c r="AB3245" s="18" t="str">
        <f aca="false">IF(W3245="DIMEC",S3245,IF(W3245="MEDCENTRO",U3245,""))</f>
        <v/>
      </c>
      <c r="AC3245" s="18" t="n">
        <f aca="false">IF(AA3245&lt;&gt;"COMPRAR",0,IF(AB3245="",I3245,MIN(I3245,AB3245)))</f>
        <v>0</v>
      </c>
      <c r="AD3245" s="19" t="n">
        <f aca="false">IF(AC3245&gt;0,AC3245*V3245,0)</f>
        <v>0</v>
      </c>
      <c r="AE3245" s="19" t="n">
        <f aca="false">IF(AC3245&gt;0,(M3245-V3245)*AC3245,0)</f>
        <v>0</v>
      </c>
      <c r="AF3245" s="16" t="str">
        <f aca="false">IF(AA3245&lt;&gt;"COMPRAR","",IF(AB3245="",IF(X3245="","",IF(X3245-V3245&lt;0.01,"EMPATE TÉCNICO","")),IF(AB3245&lt;I3245,"ESTOQUE INSUFICIENTE",IF(X3245="","",IF(X3245-V3245&lt;0.01,"EMPATE TÉCNICO","")))))</f>
        <v/>
      </c>
      <c r="AG3245" s="16" t="s">
        <v>1771</v>
      </c>
      <c r="AH3245" s="16" t="s">
        <v>1761</v>
      </c>
    </row>
    <row r="3246" customFormat="false" ht="15" hidden="false" customHeight="false" outlineLevel="0" collapsed="false">
      <c r="A3246" s="16" t="s">
        <v>10070</v>
      </c>
      <c r="B3246" s="17" t="s">
        <v>10071</v>
      </c>
      <c r="C3246" s="16" t="s">
        <v>10072</v>
      </c>
      <c r="D3246" s="16" t="s">
        <v>1781</v>
      </c>
      <c r="E3246" s="18" t="n">
        <v>1</v>
      </c>
      <c r="F3246" s="16" t="s">
        <v>43</v>
      </c>
      <c r="G3246" s="18" t="n">
        <v>0</v>
      </c>
      <c r="H3246" s="16" t="n">
        <v>0.3</v>
      </c>
      <c r="I3246" s="18" t="n">
        <v>1</v>
      </c>
      <c r="J3246" s="19" t="n">
        <v>5.15</v>
      </c>
      <c r="K3246" s="19" t="n">
        <v>5.15</v>
      </c>
      <c r="L3246" s="19" t="n">
        <v>5.15</v>
      </c>
      <c r="M3246" s="19" t="n">
        <f aca="false">IF(J3246&gt;0,J3246,K3246)*E3246</f>
        <v>5.15</v>
      </c>
      <c r="N3246" s="20"/>
      <c r="O3246" s="21" t="str">
        <f aca="false">IF(R3246="","",ROUND(R3246*(1-Premissas!$B$4),4))</f>
        <v/>
      </c>
      <c r="P3246" s="22"/>
      <c r="Q3246" s="22"/>
      <c r="R3246" s="23"/>
      <c r="S3246" s="24"/>
      <c r="T3246" s="24"/>
      <c r="U3246" s="25"/>
      <c r="V3246" s="19" t="str">
        <f aca="false">IF(COUNT(N3246:Q3246)=0,"",MIN(N3246:Q3246))</f>
        <v/>
      </c>
      <c r="W3246" s="16" t="str">
        <f aca="false">IF(V3246="","",INDEX($N$4:$Q$4,MATCH(V3246,N3246:Q3246,0)))</f>
        <v/>
      </c>
      <c r="X3246" s="19" t="str">
        <f aca="false">IF(COUNT(N3246:Q3246)&lt;2,"",SMALL(N3246:Q3246,2))</f>
        <v/>
      </c>
      <c r="Y3246" s="26" t="str">
        <f aca="false">IF(OR(V3246="",M3246=0),"",V3246/M3246-1)</f>
        <v/>
      </c>
      <c r="Z3246" s="26" t="str">
        <f aca="false">IF(OR(V3246="",L3246=""),"",V3246/(L3246*E3246)-1)</f>
        <v/>
      </c>
      <c r="AA3246" s="16" t="str">
        <f aca="false">IF(V3246="","SEM OFERTA",IF(OR(Y3246&gt;Premissas!$B$11,Y3246&lt;Premissas!$B$12),"VERIFICAR - UNIDADE/EMBALAGEM",IF(Y3246&gt;Premissas!$B$6,"NÃO COMPRAR - REAJUSTE &gt;5%","COMPRAR")))</f>
        <v>SEM OFERTA</v>
      </c>
      <c r="AB3246" s="18" t="str">
        <f aca="false">IF(W3246="DIMEC",S3246,IF(W3246="MEDCENTRO",U3246,""))</f>
        <v/>
      </c>
      <c r="AC3246" s="18" t="n">
        <f aca="false">IF(AA3246&lt;&gt;"COMPRAR",0,IF(AB3246="",I3246,MIN(I3246,AB3246)))</f>
        <v>0</v>
      </c>
      <c r="AD3246" s="19" t="n">
        <f aca="false">IF(AC3246&gt;0,AC3246*V3246,0)</f>
        <v>0</v>
      </c>
      <c r="AE3246" s="19" t="n">
        <f aca="false">IF(AC3246&gt;0,(M3246-V3246)*AC3246,0)</f>
        <v>0</v>
      </c>
      <c r="AF3246" s="16" t="str">
        <f aca="false">IF(AA3246&lt;&gt;"COMPRAR","",IF(AB3246="",IF(X3246="","",IF(X3246-V3246&lt;0.01,"EMPATE TÉCNICO","")),IF(AB3246&lt;I3246,"ESTOQUE INSUFICIENTE",IF(X3246="","",IF(X3246-V3246&lt;0.01,"EMPATE TÉCNICO","")))))</f>
        <v/>
      </c>
      <c r="AG3246" s="16" t="s">
        <v>1803</v>
      </c>
      <c r="AH3246" s="16" t="s">
        <v>1761</v>
      </c>
    </row>
    <row r="3247" customFormat="false" ht="15" hidden="false" customHeight="false" outlineLevel="0" collapsed="false">
      <c r="A3247" s="16" t="s">
        <v>10073</v>
      </c>
      <c r="B3247" s="17" t="s">
        <v>10074</v>
      </c>
      <c r="C3247" s="16" t="s">
        <v>10075</v>
      </c>
      <c r="D3247" s="16" t="s">
        <v>1781</v>
      </c>
      <c r="E3247" s="18" t="n">
        <v>1</v>
      </c>
      <c r="F3247" s="16" t="s">
        <v>43</v>
      </c>
      <c r="G3247" s="18" t="n">
        <v>0</v>
      </c>
      <c r="H3247" s="16" t="n">
        <v>0.7</v>
      </c>
      <c r="I3247" s="18" t="n">
        <v>2</v>
      </c>
      <c r="J3247" s="19" t="n">
        <v>7.59</v>
      </c>
      <c r="K3247" s="19" t="n">
        <v>7.59</v>
      </c>
      <c r="L3247" s="19" t="n">
        <v>7.59</v>
      </c>
      <c r="M3247" s="19" t="n">
        <f aca="false">IF(J3247&gt;0,J3247,K3247)*E3247</f>
        <v>7.59</v>
      </c>
      <c r="N3247" s="20"/>
      <c r="O3247" s="21" t="str">
        <f aca="false">IF(R3247="","",ROUND(R3247*(1-Premissas!$B$4),4))</f>
        <v/>
      </c>
      <c r="P3247" s="22"/>
      <c r="Q3247" s="22"/>
      <c r="R3247" s="23"/>
      <c r="S3247" s="24"/>
      <c r="T3247" s="24"/>
      <c r="U3247" s="25"/>
      <c r="V3247" s="19" t="str">
        <f aca="false">IF(COUNT(N3247:Q3247)=0,"",MIN(N3247:Q3247))</f>
        <v/>
      </c>
      <c r="W3247" s="16" t="str">
        <f aca="false">IF(V3247="","",INDEX($N$4:$Q$4,MATCH(V3247,N3247:Q3247,0)))</f>
        <v/>
      </c>
      <c r="X3247" s="19" t="str">
        <f aca="false">IF(COUNT(N3247:Q3247)&lt;2,"",SMALL(N3247:Q3247,2))</f>
        <v/>
      </c>
      <c r="Y3247" s="26" t="str">
        <f aca="false">IF(OR(V3247="",M3247=0),"",V3247/M3247-1)</f>
        <v/>
      </c>
      <c r="Z3247" s="26" t="str">
        <f aca="false">IF(OR(V3247="",L3247=""),"",V3247/(L3247*E3247)-1)</f>
        <v/>
      </c>
      <c r="AA3247" s="16" t="str">
        <f aca="false">IF(V3247="","SEM OFERTA",IF(OR(Y3247&gt;Premissas!$B$11,Y3247&lt;Premissas!$B$12),"VERIFICAR - UNIDADE/EMBALAGEM",IF(Y3247&gt;Premissas!$B$6,"NÃO COMPRAR - REAJUSTE &gt;5%","COMPRAR")))</f>
        <v>SEM OFERTA</v>
      </c>
      <c r="AB3247" s="18" t="str">
        <f aca="false">IF(W3247="DIMEC",S3247,IF(W3247="MEDCENTRO",U3247,""))</f>
        <v/>
      </c>
      <c r="AC3247" s="18" t="n">
        <f aca="false">IF(AA3247&lt;&gt;"COMPRAR",0,IF(AB3247="",I3247,MIN(I3247,AB3247)))</f>
        <v>0</v>
      </c>
      <c r="AD3247" s="19" t="n">
        <f aca="false">IF(AC3247&gt;0,AC3247*V3247,0)</f>
        <v>0</v>
      </c>
      <c r="AE3247" s="19" t="n">
        <f aca="false">IF(AC3247&gt;0,(M3247-V3247)*AC3247,0)</f>
        <v>0</v>
      </c>
      <c r="AF3247" s="16" t="str">
        <f aca="false">IF(AA3247&lt;&gt;"COMPRAR","",IF(AB3247="",IF(X3247="","",IF(X3247-V3247&lt;0.01,"EMPATE TÉCNICO","")),IF(AB3247&lt;I3247,"ESTOQUE INSUFICIENTE",IF(X3247="","",IF(X3247-V3247&lt;0.01,"EMPATE TÉCNICO","")))))</f>
        <v/>
      </c>
      <c r="AG3247" s="16" t="s">
        <v>1803</v>
      </c>
      <c r="AH3247" s="16" t="s">
        <v>1761</v>
      </c>
    </row>
    <row r="3248" customFormat="false" ht="15" hidden="false" customHeight="false" outlineLevel="0" collapsed="false">
      <c r="A3248" s="16" t="s">
        <v>10076</v>
      </c>
      <c r="B3248" s="17" t="s">
        <v>10077</v>
      </c>
      <c r="C3248" s="16" t="s">
        <v>10078</v>
      </c>
      <c r="D3248" s="16" t="s">
        <v>86</v>
      </c>
      <c r="E3248" s="18" t="n">
        <v>1</v>
      </c>
      <c r="F3248" s="16" t="s">
        <v>43</v>
      </c>
      <c r="G3248" s="18" t="n">
        <v>0</v>
      </c>
      <c r="H3248" s="16" t="n">
        <v>0.5</v>
      </c>
      <c r="I3248" s="18" t="n">
        <v>2</v>
      </c>
      <c r="J3248" s="19" t="n">
        <v>5.55</v>
      </c>
      <c r="K3248" s="19" t="n">
        <v>5.55</v>
      </c>
      <c r="L3248" s="19" t="n">
        <v>5.55</v>
      </c>
      <c r="M3248" s="19" t="n">
        <f aca="false">IF(J3248&gt;0,J3248,K3248)*E3248</f>
        <v>5.55</v>
      </c>
      <c r="N3248" s="20"/>
      <c r="O3248" s="21" t="str">
        <f aca="false">IF(R3248="","",ROUND(R3248*(1-Premissas!$B$4),4))</f>
        <v/>
      </c>
      <c r="P3248" s="22"/>
      <c r="Q3248" s="22"/>
      <c r="R3248" s="23"/>
      <c r="S3248" s="24"/>
      <c r="T3248" s="24"/>
      <c r="U3248" s="25"/>
      <c r="V3248" s="19" t="str">
        <f aca="false">IF(COUNT(N3248:Q3248)=0,"",MIN(N3248:Q3248))</f>
        <v/>
      </c>
      <c r="W3248" s="16" t="str">
        <f aca="false">IF(V3248="","",INDEX($N$4:$Q$4,MATCH(V3248,N3248:Q3248,0)))</f>
        <v/>
      </c>
      <c r="X3248" s="19" t="str">
        <f aca="false">IF(COUNT(N3248:Q3248)&lt;2,"",SMALL(N3248:Q3248,2))</f>
        <v/>
      </c>
      <c r="Y3248" s="26" t="str">
        <f aca="false">IF(OR(V3248="",M3248=0),"",V3248/M3248-1)</f>
        <v/>
      </c>
      <c r="Z3248" s="26" t="str">
        <f aca="false">IF(OR(V3248="",L3248=""),"",V3248/(L3248*E3248)-1)</f>
        <v/>
      </c>
      <c r="AA3248" s="16" t="str">
        <f aca="false">IF(V3248="","SEM OFERTA",IF(OR(Y3248&gt;Premissas!$B$11,Y3248&lt;Premissas!$B$12),"VERIFICAR - UNIDADE/EMBALAGEM",IF(Y3248&gt;Premissas!$B$6,"NÃO COMPRAR - REAJUSTE &gt;5%","COMPRAR")))</f>
        <v>SEM OFERTA</v>
      </c>
      <c r="AB3248" s="18" t="str">
        <f aca="false">IF(W3248="DIMEC",S3248,IF(W3248="MEDCENTRO",U3248,""))</f>
        <v/>
      </c>
      <c r="AC3248" s="18" t="n">
        <f aca="false">IF(AA3248&lt;&gt;"COMPRAR",0,IF(AB3248="",I3248,MIN(I3248,AB3248)))</f>
        <v>0</v>
      </c>
      <c r="AD3248" s="19" t="n">
        <f aca="false">IF(AC3248&gt;0,AC3248*V3248,0)</f>
        <v>0</v>
      </c>
      <c r="AE3248" s="19" t="n">
        <f aca="false">IF(AC3248&gt;0,(M3248-V3248)*AC3248,0)</f>
        <v>0</v>
      </c>
      <c r="AF3248" s="16" t="str">
        <f aca="false">IF(AA3248&lt;&gt;"COMPRAR","",IF(AB3248="",IF(X3248="","",IF(X3248-V3248&lt;0.01,"EMPATE TÉCNICO","")),IF(AB3248&lt;I3248,"ESTOQUE INSUFICIENTE",IF(X3248="","",IF(X3248-V3248&lt;0.01,"EMPATE TÉCNICO","")))))</f>
        <v/>
      </c>
      <c r="AG3248" s="16" t="s">
        <v>87</v>
      </c>
      <c r="AH3248" s="16" t="s">
        <v>1761</v>
      </c>
    </row>
    <row r="3249" customFormat="false" ht="15" hidden="false" customHeight="false" outlineLevel="0" collapsed="false">
      <c r="A3249" s="16" t="s">
        <v>10079</v>
      </c>
      <c r="B3249" s="17" t="s">
        <v>10080</v>
      </c>
      <c r="C3249" s="16" t="s">
        <v>10081</v>
      </c>
      <c r="D3249" s="16" t="s">
        <v>359</v>
      </c>
      <c r="E3249" s="18" t="n">
        <v>1</v>
      </c>
      <c r="F3249" s="16" t="s">
        <v>42</v>
      </c>
      <c r="G3249" s="18" t="n">
        <v>18</v>
      </c>
      <c r="H3249" s="16" t="n">
        <v>31.1</v>
      </c>
      <c r="I3249" s="18" t="n">
        <v>62</v>
      </c>
      <c r="J3249" s="19" t="n">
        <v>1.26</v>
      </c>
      <c r="K3249" s="19" t="n">
        <v>1.26</v>
      </c>
      <c r="L3249" s="19" t="n">
        <v>1.26</v>
      </c>
      <c r="M3249" s="19" t="n">
        <f aca="false">IF(J3249&gt;0,J3249,K3249)*E3249</f>
        <v>1.26</v>
      </c>
      <c r="N3249" s="20"/>
      <c r="O3249" s="21" t="str">
        <f aca="false">IF(R3249="","",ROUND(R3249*(1-Premissas!$B$4),4))</f>
        <v/>
      </c>
      <c r="P3249" s="22"/>
      <c r="Q3249" s="22"/>
      <c r="R3249" s="23"/>
      <c r="S3249" s="24"/>
      <c r="T3249" s="24"/>
      <c r="U3249" s="25"/>
      <c r="V3249" s="19" t="str">
        <f aca="false">IF(COUNT(N3249:Q3249)=0,"",MIN(N3249:Q3249))</f>
        <v/>
      </c>
      <c r="W3249" s="16" t="str">
        <f aca="false">IF(V3249="","",INDEX($N$4:$Q$4,MATCH(V3249,N3249:Q3249,0)))</f>
        <v/>
      </c>
      <c r="X3249" s="19" t="str">
        <f aca="false">IF(COUNT(N3249:Q3249)&lt;2,"",SMALL(N3249:Q3249,2))</f>
        <v/>
      </c>
      <c r="Y3249" s="26" t="str">
        <f aca="false">IF(OR(V3249="",M3249=0),"",V3249/M3249-1)</f>
        <v/>
      </c>
      <c r="Z3249" s="26" t="str">
        <f aca="false">IF(OR(V3249="",L3249=""),"",V3249/(L3249*E3249)-1)</f>
        <v/>
      </c>
      <c r="AA3249" s="16" t="str">
        <f aca="false">IF(V3249="","SEM OFERTA",IF(OR(Y3249&gt;Premissas!$B$11,Y3249&lt;Premissas!$B$12),"VERIFICAR - UNIDADE/EMBALAGEM",IF(Y3249&gt;Premissas!$B$6,"NÃO COMPRAR - REAJUSTE &gt;5%","COMPRAR")))</f>
        <v>SEM OFERTA</v>
      </c>
      <c r="AB3249" s="18" t="str">
        <f aca="false">IF(W3249="DIMEC",S3249,IF(W3249="MEDCENTRO",U3249,""))</f>
        <v/>
      </c>
      <c r="AC3249" s="18" t="n">
        <f aca="false">IF(AA3249&lt;&gt;"COMPRAR",0,IF(AB3249="",I3249,MIN(I3249,AB3249)))</f>
        <v>0</v>
      </c>
      <c r="AD3249" s="19" t="n">
        <f aca="false">IF(AC3249&gt;0,AC3249*V3249,0)</f>
        <v>0</v>
      </c>
      <c r="AE3249" s="19" t="n">
        <f aca="false">IF(AC3249&gt;0,(M3249-V3249)*AC3249,0)</f>
        <v>0</v>
      </c>
      <c r="AF3249" s="16" t="str">
        <f aca="false">IF(AA3249&lt;&gt;"COMPRAR","",IF(AB3249="",IF(X3249="","",IF(X3249-V3249&lt;0.01,"EMPATE TÉCNICO","")),IF(AB3249&lt;I3249,"ESTOQUE INSUFICIENTE",IF(X3249="","",IF(X3249-V3249&lt;0.01,"EMPATE TÉCNICO","")))))</f>
        <v/>
      </c>
      <c r="AG3249" s="16" t="s">
        <v>87</v>
      </c>
      <c r="AH3249" s="16" t="s">
        <v>1761</v>
      </c>
    </row>
    <row r="3250" customFormat="false" ht="15" hidden="false" customHeight="false" outlineLevel="0" collapsed="false">
      <c r="A3250" s="16" t="s">
        <v>10082</v>
      </c>
      <c r="B3250" s="17" t="s">
        <v>10083</v>
      </c>
      <c r="C3250" s="16" t="s">
        <v>10084</v>
      </c>
      <c r="D3250" s="16" t="s">
        <v>10085</v>
      </c>
      <c r="E3250" s="18" t="n">
        <v>1</v>
      </c>
      <c r="F3250" s="16" t="s">
        <v>41</v>
      </c>
      <c r="G3250" s="18" t="n">
        <v>13</v>
      </c>
      <c r="H3250" s="16" t="n">
        <v>19.3</v>
      </c>
      <c r="I3250" s="18" t="n">
        <v>37</v>
      </c>
      <c r="J3250" s="19" t="n">
        <v>2.97</v>
      </c>
      <c r="K3250" s="19" t="n">
        <v>2.97</v>
      </c>
      <c r="L3250" s="19" t="n">
        <v>2.97</v>
      </c>
      <c r="M3250" s="19" t="n">
        <f aca="false">IF(J3250&gt;0,J3250,K3250)*E3250</f>
        <v>2.97</v>
      </c>
      <c r="N3250" s="20"/>
      <c r="O3250" s="21" t="str">
        <f aca="false">IF(R3250="","",ROUND(R3250*(1-Premissas!$B$4),4))</f>
        <v/>
      </c>
      <c r="P3250" s="22"/>
      <c r="Q3250" s="22"/>
      <c r="R3250" s="23"/>
      <c r="S3250" s="24"/>
      <c r="T3250" s="24"/>
      <c r="U3250" s="25"/>
      <c r="V3250" s="19" t="str">
        <f aca="false">IF(COUNT(N3250:Q3250)=0,"",MIN(N3250:Q3250))</f>
        <v/>
      </c>
      <c r="W3250" s="16" t="str">
        <f aca="false">IF(V3250="","",INDEX($N$4:$Q$4,MATCH(V3250,N3250:Q3250,0)))</f>
        <v/>
      </c>
      <c r="X3250" s="19" t="str">
        <f aca="false">IF(COUNT(N3250:Q3250)&lt;2,"",SMALL(N3250:Q3250,2))</f>
        <v/>
      </c>
      <c r="Y3250" s="26" t="str">
        <f aca="false">IF(OR(V3250="",M3250=0),"",V3250/M3250-1)</f>
        <v/>
      </c>
      <c r="Z3250" s="26" t="str">
        <f aca="false">IF(OR(V3250="",L3250=""),"",V3250/(L3250*E3250)-1)</f>
        <v/>
      </c>
      <c r="AA3250" s="16" t="str">
        <f aca="false">IF(V3250="","SEM OFERTA",IF(OR(Y3250&gt;Premissas!$B$11,Y3250&lt;Premissas!$B$12),"VERIFICAR - UNIDADE/EMBALAGEM",IF(Y3250&gt;Premissas!$B$6,"NÃO COMPRAR - REAJUSTE &gt;5%","COMPRAR")))</f>
        <v>SEM OFERTA</v>
      </c>
      <c r="AB3250" s="18" t="str">
        <f aca="false">IF(W3250="DIMEC",S3250,IF(W3250="MEDCENTRO",U3250,""))</f>
        <v/>
      </c>
      <c r="AC3250" s="18" t="n">
        <f aca="false">IF(AA3250&lt;&gt;"COMPRAR",0,IF(AB3250="",I3250,MIN(I3250,AB3250)))</f>
        <v>0</v>
      </c>
      <c r="AD3250" s="19" t="n">
        <f aca="false">IF(AC3250&gt;0,AC3250*V3250,0)</f>
        <v>0</v>
      </c>
      <c r="AE3250" s="19" t="n">
        <f aca="false">IF(AC3250&gt;0,(M3250-V3250)*AC3250,0)</f>
        <v>0</v>
      </c>
      <c r="AF3250" s="16" t="str">
        <f aca="false">IF(AA3250&lt;&gt;"COMPRAR","",IF(AB3250="",IF(X3250="","",IF(X3250-V3250&lt;0.01,"EMPATE TÉCNICO","")),IF(AB3250&lt;I3250,"ESTOQUE INSUFICIENTE",IF(X3250="","",IF(X3250-V3250&lt;0.01,"EMPATE TÉCNICO","")))))</f>
        <v/>
      </c>
      <c r="AG3250" s="16" t="s">
        <v>87</v>
      </c>
      <c r="AH3250" s="16" t="s">
        <v>1761</v>
      </c>
    </row>
    <row r="3251" customFormat="false" ht="15" hidden="false" customHeight="false" outlineLevel="0" collapsed="false">
      <c r="A3251" s="16" t="s">
        <v>10086</v>
      </c>
      <c r="B3251" s="17" t="s">
        <v>10087</v>
      </c>
      <c r="C3251" s="16" t="s">
        <v>10088</v>
      </c>
      <c r="D3251" s="16" t="s">
        <v>10089</v>
      </c>
      <c r="E3251" s="18" t="n">
        <v>1</v>
      </c>
      <c r="F3251" s="16" t="s">
        <v>42</v>
      </c>
      <c r="G3251" s="18" t="n">
        <v>2</v>
      </c>
      <c r="H3251" s="16" t="n">
        <v>4.3</v>
      </c>
      <c r="I3251" s="18" t="n">
        <v>10</v>
      </c>
      <c r="J3251" s="19" t="n">
        <v>21.55</v>
      </c>
      <c r="K3251" s="19" t="n">
        <v>21.55</v>
      </c>
      <c r="L3251" s="19" t="n">
        <v>21.55</v>
      </c>
      <c r="M3251" s="19" t="n">
        <f aca="false">IF(J3251&gt;0,J3251,K3251)*E3251</f>
        <v>21.55</v>
      </c>
      <c r="N3251" s="20"/>
      <c r="O3251" s="21" t="str">
        <f aca="false">IF(R3251="","",ROUND(R3251*(1-Premissas!$B$4),4))</f>
        <v/>
      </c>
      <c r="P3251" s="22"/>
      <c r="Q3251" s="22"/>
      <c r="R3251" s="23"/>
      <c r="S3251" s="24"/>
      <c r="T3251" s="24"/>
      <c r="U3251" s="25"/>
      <c r="V3251" s="19" t="str">
        <f aca="false">IF(COUNT(N3251:Q3251)=0,"",MIN(N3251:Q3251))</f>
        <v/>
      </c>
      <c r="W3251" s="16" t="str">
        <f aca="false">IF(V3251="","",INDEX($N$4:$Q$4,MATCH(V3251,N3251:Q3251,0)))</f>
        <v/>
      </c>
      <c r="X3251" s="19" t="str">
        <f aca="false">IF(COUNT(N3251:Q3251)&lt;2,"",SMALL(N3251:Q3251,2))</f>
        <v/>
      </c>
      <c r="Y3251" s="26" t="str">
        <f aca="false">IF(OR(V3251="",M3251=0),"",V3251/M3251-1)</f>
        <v/>
      </c>
      <c r="Z3251" s="26" t="str">
        <f aca="false">IF(OR(V3251="",L3251=""),"",V3251/(L3251*E3251)-1)</f>
        <v/>
      </c>
      <c r="AA3251" s="16" t="str">
        <f aca="false">IF(V3251="","SEM OFERTA",IF(OR(Y3251&gt;Premissas!$B$11,Y3251&lt;Premissas!$B$12),"VERIFICAR - UNIDADE/EMBALAGEM",IF(Y3251&gt;Premissas!$B$6,"NÃO COMPRAR - REAJUSTE &gt;5%","COMPRAR")))</f>
        <v>SEM OFERTA</v>
      </c>
      <c r="AB3251" s="18" t="str">
        <f aca="false">IF(W3251="DIMEC",S3251,IF(W3251="MEDCENTRO",U3251,""))</f>
        <v/>
      </c>
      <c r="AC3251" s="18" t="n">
        <f aca="false">IF(AA3251&lt;&gt;"COMPRAR",0,IF(AB3251="",I3251,MIN(I3251,AB3251)))</f>
        <v>0</v>
      </c>
      <c r="AD3251" s="19" t="n">
        <f aca="false">IF(AC3251&gt;0,AC3251*V3251,0)</f>
        <v>0</v>
      </c>
      <c r="AE3251" s="19" t="n">
        <f aca="false">IF(AC3251&gt;0,(M3251-V3251)*AC3251,0)</f>
        <v>0</v>
      </c>
      <c r="AF3251" s="16" t="str">
        <f aca="false">IF(AA3251&lt;&gt;"COMPRAR","",IF(AB3251="",IF(X3251="","",IF(X3251-V3251&lt;0.01,"EMPATE TÉCNICO","")),IF(AB3251&lt;I3251,"ESTOQUE INSUFICIENTE",IF(X3251="","",IF(X3251-V3251&lt;0.01,"EMPATE TÉCNICO","")))))</f>
        <v/>
      </c>
      <c r="AG3251" s="16" t="s">
        <v>1803</v>
      </c>
      <c r="AH3251" s="16" t="s">
        <v>1761</v>
      </c>
    </row>
    <row r="3252" customFormat="false" ht="15" hidden="false" customHeight="false" outlineLevel="0" collapsed="false">
      <c r="A3252" s="16" t="s">
        <v>10090</v>
      </c>
      <c r="B3252" s="17" t="s">
        <v>10091</v>
      </c>
      <c r="C3252" s="16" t="s">
        <v>10092</v>
      </c>
      <c r="D3252" s="16"/>
      <c r="E3252" s="18" t="n">
        <v>1</v>
      </c>
      <c r="F3252" s="16" t="s">
        <v>43</v>
      </c>
      <c r="G3252" s="18" t="n">
        <v>0</v>
      </c>
      <c r="H3252" s="16" t="n">
        <v>0</v>
      </c>
      <c r="I3252" s="18" t="n">
        <v>1</v>
      </c>
      <c r="J3252" s="19" t="n">
        <v>11.98</v>
      </c>
      <c r="K3252" s="19" t="n">
        <v>11.98</v>
      </c>
      <c r="L3252" s="19" t="n">
        <v>11.98</v>
      </c>
      <c r="M3252" s="19" t="n">
        <f aca="false">IF(J3252&gt;0,J3252,K3252)*E3252</f>
        <v>11.98</v>
      </c>
      <c r="N3252" s="20"/>
      <c r="O3252" s="21" t="str">
        <f aca="false">IF(R3252="","",ROUND(R3252*(1-Premissas!$B$4),4))</f>
        <v/>
      </c>
      <c r="P3252" s="22"/>
      <c r="Q3252" s="22"/>
      <c r="R3252" s="23"/>
      <c r="S3252" s="24"/>
      <c r="T3252" s="24"/>
      <c r="U3252" s="25"/>
      <c r="V3252" s="19" t="str">
        <f aca="false">IF(COUNT(N3252:Q3252)=0,"",MIN(N3252:Q3252))</f>
        <v/>
      </c>
      <c r="W3252" s="16" t="str">
        <f aca="false">IF(V3252="","",INDEX($N$4:$Q$4,MATCH(V3252,N3252:Q3252,0)))</f>
        <v/>
      </c>
      <c r="X3252" s="19" t="str">
        <f aca="false">IF(COUNT(N3252:Q3252)&lt;2,"",SMALL(N3252:Q3252,2))</f>
        <v/>
      </c>
      <c r="Y3252" s="26" t="str">
        <f aca="false">IF(OR(V3252="",M3252=0),"",V3252/M3252-1)</f>
        <v/>
      </c>
      <c r="Z3252" s="26" t="str">
        <f aca="false">IF(OR(V3252="",L3252=""),"",V3252/(L3252*E3252)-1)</f>
        <v/>
      </c>
      <c r="AA3252" s="16" t="str">
        <f aca="false">IF(V3252="","SEM OFERTA",IF(OR(Y3252&gt;Premissas!$B$11,Y3252&lt;Premissas!$B$12),"VERIFICAR - UNIDADE/EMBALAGEM",IF(Y3252&gt;Premissas!$B$6,"NÃO COMPRAR - REAJUSTE &gt;5%","COMPRAR")))</f>
        <v>SEM OFERTA</v>
      </c>
      <c r="AB3252" s="18" t="str">
        <f aca="false">IF(W3252="DIMEC",S3252,IF(W3252="MEDCENTRO",U3252,""))</f>
        <v/>
      </c>
      <c r="AC3252" s="18" t="n">
        <f aca="false">IF(AA3252&lt;&gt;"COMPRAR",0,IF(AB3252="",I3252,MIN(I3252,AB3252)))</f>
        <v>0</v>
      </c>
      <c r="AD3252" s="19" t="n">
        <f aca="false">IF(AC3252&gt;0,AC3252*V3252,0)</f>
        <v>0</v>
      </c>
      <c r="AE3252" s="19" t="n">
        <f aca="false">IF(AC3252&gt;0,(M3252-V3252)*AC3252,0)</f>
        <v>0</v>
      </c>
      <c r="AF3252" s="16" t="str">
        <f aca="false">IF(AA3252&lt;&gt;"COMPRAR","",IF(AB3252="",IF(X3252="","",IF(X3252-V3252&lt;0.01,"EMPATE TÉCNICO","")),IF(AB3252&lt;I3252,"ESTOQUE INSUFICIENTE",IF(X3252="","",IF(X3252-V3252&lt;0.01,"EMPATE TÉCNICO","")))))</f>
        <v/>
      </c>
      <c r="AG3252" s="16" t="s">
        <v>1838</v>
      </c>
      <c r="AH3252" s="16" t="s">
        <v>1761</v>
      </c>
    </row>
    <row r="3253" customFormat="false" ht="15" hidden="false" customHeight="false" outlineLevel="0" collapsed="false">
      <c r="A3253" s="16" t="s">
        <v>10093</v>
      </c>
      <c r="B3253" s="17" t="s">
        <v>10094</v>
      </c>
      <c r="C3253" s="16" t="s">
        <v>10095</v>
      </c>
      <c r="D3253" s="16"/>
      <c r="E3253" s="18" t="n">
        <v>1</v>
      </c>
      <c r="F3253" s="16" t="s">
        <v>43</v>
      </c>
      <c r="G3253" s="18" t="n">
        <v>0</v>
      </c>
      <c r="H3253" s="16" t="n">
        <v>0</v>
      </c>
      <c r="I3253" s="18" t="n">
        <v>1</v>
      </c>
      <c r="J3253" s="19" t="n">
        <v>12</v>
      </c>
      <c r="K3253" s="19" t="n">
        <v>12</v>
      </c>
      <c r="L3253" s="19" t="n">
        <v>12</v>
      </c>
      <c r="M3253" s="19" t="n">
        <f aca="false">IF(J3253&gt;0,J3253,K3253)*E3253</f>
        <v>12</v>
      </c>
      <c r="N3253" s="20"/>
      <c r="O3253" s="21" t="str">
        <f aca="false">IF(R3253="","",ROUND(R3253*(1-Premissas!$B$4),4))</f>
        <v/>
      </c>
      <c r="P3253" s="22"/>
      <c r="Q3253" s="22"/>
      <c r="R3253" s="23"/>
      <c r="S3253" s="24"/>
      <c r="T3253" s="24"/>
      <c r="U3253" s="25"/>
      <c r="V3253" s="19" t="str">
        <f aca="false">IF(COUNT(N3253:Q3253)=0,"",MIN(N3253:Q3253))</f>
        <v/>
      </c>
      <c r="W3253" s="16" t="str">
        <f aca="false">IF(V3253="","",INDEX($N$4:$Q$4,MATCH(V3253,N3253:Q3253,0)))</f>
        <v/>
      </c>
      <c r="X3253" s="19" t="str">
        <f aca="false">IF(COUNT(N3253:Q3253)&lt;2,"",SMALL(N3253:Q3253,2))</f>
        <v/>
      </c>
      <c r="Y3253" s="26" t="str">
        <f aca="false">IF(OR(V3253="",M3253=0),"",V3253/M3253-1)</f>
        <v/>
      </c>
      <c r="Z3253" s="26" t="str">
        <f aca="false">IF(OR(V3253="",L3253=""),"",V3253/(L3253*E3253)-1)</f>
        <v/>
      </c>
      <c r="AA3253" s="16" t="str">
        <f aca="false">IF(V3253="","SEM OFERTA",IF(OR(Y3253&gt;Premissas!$B$11,Y3253&lt;Premissas!$B$12),"VERIFICAR - UNIDADE/EMBALAGEM",IF(Y3253&gt;Premissas!$B$6,"NÃO COMPRAR - REAJUSTE &gt;5%","COMPRAR")))</f>
        <v>SEM OFERTA</v>
      </c>
      <c r="AB3253" s="18" t="str">
        <f aca="false">IF(W3253="DIMEC",S3253,IF(W3253="MEDCENTRO",U3253,""))</f>
        <v/>
      </c>
      <c r="AC3253" s="18" t="n">
        <f aca="false">IF(AA3253&lt;&gt;"COMPRAR",0,IF(AB3253="",I3253,MIN(I3253,AB3253)))</f>
        <v>0</v>
      </c>
      <c r="AD3253" s="19" t="n">
        <f aca="false">IF(AC3253&gt;0,AC3253*V3253,0)</f>
        <v>0</v>
      </c>
      <c r="AE3253" s="19" t="n">
        <f aca="false">IF(AC3253&gt;0,(M3253-V3253)*AC3253,0)</f>
        <v>0</v>
      </c>
      <c r="AF3253" s="16" t="str">
        <f aca="false">IF(AA3253&lt;&gt;"COMPRAR","",IF(AB3253="",IF(X3253="","",IF(X3253-V3253&lt;0.01,"EMPATE TÉCNICO","")),IF(AB3253&lt;I3253,"ESTOQUE INSUFICIENTE",IF(X3253="","",IF(X3253-V3253&lt;0.01,"EMPATE TÉCNICO","")))))</f>
        <v/>
      </c>
      <c r="AG3253" s="16" t="s">
        <v>1838</v>
      </c>
      <c r="AH3253" s="16" t="s">
        <v>1761</v>
      </c>
    </row>
    <row r="3254" customFormat="false" ht="15" hidden="false" customHeight="false" outlineLevel="0" collapsed="false">
      <c r="A3254" s="16" t="s">
        <v>10096</v>
      </c>
      <c r="B3254" s="17" t="s">
        <v>10097</v>
      </c>
      <c r="C3254" s="16" t="s">
        <v>10098</v>
      </c>
      <c r="D3254" s="16" t="s">
        <v>10099</v>
      </c>
      <c r="E3254" s="18" t="n">
        <v>1</v>
      </c>
      <c r="F3254" s="16" t="s">
        <v>42</v>
      </c>
      <c r="G3254" s="18" t="n">
        <v>20</v>
      </c>
      <c r="H3254" s="16" t="n">
        <v>8.6</v>
      </c>
      <c r="I3254" s="18" t="n">
        <v>2</v>
      </c>
      <c r="J3254" s="19" t="n">
        <v>3.99</v>
      </c>
      <c r="K3254" s="19" t="n">
        <v>3.99</v>
      </c>
      <c r="L3254" s="19" t="n">
        <v>3.99</v>
      </c>
      <c r="M3254" s="19" t="n">
        <f aca="false">IF(J3254&gt;0,J3254,K3254)*E3254</f>
        <v>3.99</v>
      </c>
      <c r="N3254" s="20"/>
      <c r="O3254" s="21" t="str">
        <f aca="false">IF(R3254="","",ROUND(R3254*(1-Premissas!$B$4),4))</f>
        <v/>
      </c>
      <c r="P3254" s="22"/>
      <c r="Q3254" s="22"/>
      <c r="R3254" s="23"/>
      <c r="S3254" s="24"/>
      <c r="T3254" s="24"/>
      <c r="U3254" s="25"/>
      <c r="V3254" s="19" t="str">
        <f aca="false">IF(COUNT(N3254:Q3254)=0,"",MIN(N3254:Q3254))</f>
        <v/>
      </c>
      <c r="W3254" s="16" t="str">
        <f aca="false">IF(V3254="","",INDEX($N$4:$Q$4,MATCH(V3254,N3254:Q3254,0)))</f>
        <v/>
      </c>
      <c r="X3254" s="19" t="str">
        <f aca="false">IF(COUNT(N3254:Q3254)&lt;2,"",SMALL(N3254:Q3254,2))</f>
        <v/>
      </c>
      <c r="Y3254" s="26" t="str">
        <f aca="false">IF(OR(V3254="",M3254=0),"",V3254/M3254-1)</f>
        <v/>
      </c>
      <c r="Z3254" s="26" t="str">
        <f aca="false">IF(OR(V3254="",L3254=""),"",V3254/(L3254*E3254)-1)</f>
        <v/>
      </c>
      <c r="AA3254" s="16" t="str">
        <f aca="false">IF(V3254="","SEM OFERTA",IF(OR(Y3254&gt;Premissas!$B$11,Y3254&lt;Premissas!$B$12),"VERIFICAR - UNIDADE/EMBALAGEM",IF(Y3254&gt;Premissas!$B$6,"NÃO COMPRAR - REAJUSTE &gt;5%","COMPRAR")))</f>
        <v>SEM OFERTA</v>
      </c>
      <c r="AB3254" s="18" t="str">
        <f aca="false">IF(W3254="DIMEC",S3254,IF(W3254="MEDCENTRO",U3254,""))</f>
        <v/>
      </c>
      <c r="AC3254" s="18" t="n">
        <f aca="false">IF(AA3254&lt;&gt;"COMPRAR",0,IF(AB3254="",I3254,MIN(I3254,AB3254)))</f>
        <v>0</v>
      </c>
      <c r="AD3254" s="19" t="n">
        <f aca="false">IF(AC3254&gt;0,AC3254*V3254,0)</f>
        <v>0</v>
      </c>
      <c r="AE3254" s="19" t="n">
        <f aca="false">IF(AC3254&gt;0,(M3254-V3254)*AC3254,0)</f>
        <v>0</v>
      </c>
      <c r="AF3254" s="16" t="str">
        <f aca="false">IF(AA3254&lt;&gt;"COMPRAR","",IF(AB3254="",IF(X3254="","",IF(X3254-V3254&lt;0.01,"EMPATE TÉCNICO","")),IF(AB3254&lt;I3254,"ESTOQUE INSUFICIENTE",IF(X3254="","",IF(X3254-V3254&lt;0.01,"EMPATE TÉCNICO","")))))</f>
        <v/>
      </c>
      <c r="AG3254" s="16" t="s">
        <v>1838</v>
      </c>
      <c r="AH3254" s="16" t="s">
        <v>1761</v>
      </c>
    </row>
    <row r="3255" customFormat="false" ht="15" hidden="false" customHeight="false" outlineLevel="0" collapsed="false">
      <c r="A3255" s="16" t="s">
        <v>10100</v>
      </c>
      <c r="B3255" s="17" t="s">
        <v>10101</v>
      </c>
      <c r="C3255" s="16" t="s">
        <v>10102</v>
      </c>
      <c r="D3255" s="16" t="s">
        <v>10103</v>
      </c>
      <c r="E3255" s="18" t="n">
        <v>1</v>
      </c>
      <c r="F3255" s="16" t="s">
        <v>43</v>
      </c>
      <c r="G3255" s="18" t="n">
        <v>0</v>
      </c>
      <c r="H3255" s="16" t="n">
        <v>0.1</v>
      </c>
      <c r="I3255" s="18" t="n">
        <v>1</v>
      </c>
      <c r="J3255" s="19" t="n">
        <v>11.84</v>
      </c>
      <c r="K3255" s="19" t="n">
        <v>11.84</v>
      </c>
      <c r="L3255" s="19" t="n">
        <v>11.84</v>
      </c>
      <c r="M3255" s="19" t="n">
        <f aca="false">IF(J3255&gt;0,J3255,K3255)*E3255</f>
        <v>11.84</v>
      </c>
      <c r="N3255" s="20"/>
      <c r="O3255" s="21" t="str">
        <f aca="false">IF(R3255="","",ROUND(R3255*(1-Premissas!$B$4),4))</f>
        <v/>
      </c>
      <c r="P3255" s="22"/>
      <c r="Q3255" s="22"/>
      <c r="R3255" s="23"/>
      <c r="S3255" s="24"/>
      <c r="T3255" s="24"/>
      <c r="U3255" s="25"/>
      <c r="V3255" s="19" t="str">
        <f aca="false">IF(COUNT(N3255:Q3255)=0,"",MIN(N3255:Q3255))</f>
        <v/>
      </c>
      <c r="W3255" s="16" t="str">
        <f aca="false">IF(V3255="","",INDEX($N$4:$Q$4,MATCH(V3255,N3255:Q3255,0)))</f>
        <v/>
      </c>
      <c r="X3255" s="19" t="str">
        <f aca="false">IF(COUNT(N3255:Q3255)&lt;2,"",SMALL(N3255:Q3255,2))</f>
        <v/>
      </c>
      <c r="Y3255" s="26" t="str">
        <f aca="false">IF(OR(V3255="",M3255=0),"",V3255/M3255-1)</f>
        <v/>
      </c>
      <c r="Z3255" s="26" t="str">
        <f aca="false">IF(OR(V3255="",L3255=""),"",V3255/(L3255*E3255)-1)</f>
        <v/>
      </c>
      <c r="AA3255" s="16" t="str">
        <f aca="false">IF(V3255="","SEM OFERTA",IF(OR(Y3255&gt;Premissas!$B$11,Y3255&lt;Premissas!$B$12),"VERIFICAR - UNIDADE/EMBALAGEM",IF(Y3255&gt;Premissas!$B$6,"NÃO COMPRAR - REAJUSTE &gt;5%","COMPRAR")))</f>
        <v>SEM OFERTA</v>
      </c>
      <c r="AB3255" s="18" t="str">
        <f aca="false">IF(W3255="DIMEC",S3255,IF(W3255="MEDCENTRO",U3255,""))</f>
        <v/>
      </c>
      <c r="AC3255" s="18" t="n">
        <f aca="false">IF(AA3255&lt;&gt;"COMPRAR",0,IF(AB3255="",I3255,MIN(I3255,AB3255)))</f>
        <v>0</v>
      </c>
      <c r="AD3255" s="19" t="n">
        <f aca="false">IF(AC3255&gt;0,AC3255*V3255,0)</f>
        <v>0</v>
      </c>
      <c r="AE3255" s="19" t="n">
        <f aca="false">IF(AC3255&gt;0,(M3255-V3255)*AC3255,0)</f>
        <v>0</v>
      </c>
      <c r="AF3255" s="16" t="str">
        <f aca="false">IF(AA3255&lt;&gt;"COMPRAR","",IF(AB3255="",IF(X3255="","",IF(X3255-V3255&lt;0.01,"EMPATE TÉCNICO","")),IF(AB3255&lt;I3255,"ESTOQUE INSUFICIENTE",IF(X3255="","",IF(X3255-V3255&lt;0.01,"EMPATE TÉCNICO","")))))</f>
        <v/>
      </c>
      <c r="AG3255" s="16" t="s">
        <v>1838</v>
      </c>
      <c r="AH3255" s="16" t="s">
        <v>1761</v>
      </c>
    </row>
    <row r="3256" customFormat="false" ht="15" hidden="false" customHeight="false" outlineLevel="0" collapsed="false">
      <c r="A3256" s="16" t="s">
        <v>10104</v>
      </c>
      <c r="B3256" s="17" t="s">
        <v>10105</v>
      </c>
      <c r="C3256" s="16" t="s">
        <v>10106</v>
      </c>
      <c r="D3256" s="16" t="s">
        <v>380</v>
      </c>
      <c r="E3256" s="18" t="n">
        <v>1</v>
      </c>
      <c r="F3256" s="16" t="s">
        <v>43</v>
      </c>
      <c r="G3256" s="18" t="n">
        <v>0</v>
      </c>
      <c r="H3256" s="16" t="n">
        <v>0</v>
      </c>
      <c r="I3256" s="18" t="n">
        <v>1</v>
      </c>
      <c r="J3256" s="19" t="n">
        <v>13.78</v>
      </c>
      <c r="K3256" s="19" t="n">
        <v>13.78</v>
      </c>
      <c r="L3256" s="19" t="n">
        <v>13.78</v>
      </c>
      <c r="M3256" s="19" t="n">
        <f aca="false">IF(J3256&gt;0,J3256,K3256)*E3256</f>
        <v>13.78</v>
      </c>
      <c r="N3256" s="20"/>
      <c r="O3256" s="21" t="str">
        <f aca="false">IF(R3256="","",ROUND(R3256*(1-Premissas!$B$4),4))</f>
        <v/>
      </c>
      <c r="P3256" s="22"/>
      <c r="Q3256" s="22"/>
      <c r="R3256" s="23"/>
      <c r="S3256" s="24"/>
      <c r="T3256" s="24"/>
      <c r="U3256" s="25"/>
      <c r="V3256" s="19" t="str">
        <f aca="false">IF(COUNT(N3256:Q3256)=0,"",MIN(N3256:Q3256))</f>
        <v/>
      </c>
      <c r="W3256" s="16" t="str">
        <f aca="false">IF(V3256="","",INDEX($N$4:$Q$4,MATCH(V3256,N3256:Q3256,0)))</f>
        <v/>
      </c>
      <c r="X3256" s="19" t="str">
        <f aca="false">IF(COUNT(N3256:Q3256)&lt;2,"",SMALL(N3256:Q3256,2))</f>
        <v/>
      </c>
      <c r="Y3256" s="26" t="str">
        <f aca="false">IF(OR(V3256="",M3256=0),"",V3256/M3256-1)</f>
        <v/>
      </c>
      <c r="Z3256" s="26" t="str">
        <f aca="false">IF(OR(V3256="",L3256=""),"",V3256/(L3256*E3256)-1)</f>
        <v/>
      </c>
      <c r="AA3256" s="16" t="str">
        <f aca="false">IF(V3256="","SEM OFERTA",IF(OR(Y3256&gt;Premissas!$B$11,Y3256&lt;Premissas!$B$12),"VERIFICAR - UNIDADE/EMBALAGEM",IF(Y3256&gt;Premissas!$B$6,"NÃO COMPRAR - REAJUSTE &gt;5%","COMPRAR")))</f>
        <v>SEM OFERTA</v>
      </c>
      <c r="AB3256" s="18" t="str">
        <f aca="false">IF(W3256="DIMEC",S3256,IF(W3256="MEDCENTRO",U3256,""))</f>
        <v/>
      </c>
      <c r="AC3256" s="18" t="n">
        <f aca="false">IF(AA3256&lt;&gt;"COMPRAR",0,IF(AB3256="",I3256,MIN(I3256,AB3256)))</f>
        <v>0</v>
      </c>
      <c r="AD3256" s="19" t="n">
        <f aca="false">IF(AC3256&gt;0,AC3256*V3256,0)</f>
        <v>0</v>
      </c>
      <c r="AE3256" s="19" t="n">
        <f aca="false">IF(AC3256&gt;0,(M3256-V3256)*AC3256,0)</f>
        <v>0</v>
      </c>
      <c r="AF3256" s="16" t="str">
        <f aca="false">IF(AA3256&lt;&gt;"COMPRAR","",IF(AB3256="",IF(X3256="","",IF(X3256-V3256&lt;0.01,"EMPATE TÉCNICO","")),IF(AB3256&lt;I3256,"ESTOQUE INSUFICIENTE",IF(X3256="","",IF(X3256-V3256&lt;0.01,"EMPATE TÉCNICO","")))))</f>
        <v/>
      </c>
      <c r="AG3256" s="16" t="s">
        <v>1838</v>
      </c>
      <c r="AH3256" s="16" t="s">
        <v>1761</v>
      </c>
    </row>
    <row r="3257" customFormat="false" ht="15" hidden="false" customHeight="false" outlineLevel="0" collapsed="false">
      <c r="A3257" s="16" t="s">
        <v>10107</v>
      </c>
      <c r="B3257" s="17" t="s">
        <v>10108</v>
      </c>
      <c r="C3257" s="16" t="s">
        <v>10109</v>
      </c>
      <c r="D3257" s="16" t="s">
        <v>6261</v>
      </c>
      <c r="E3257" s="18" t="n">
        <v>1</v>
      </c>
      <c r="F3257" s="16" t="s">
        <v>42</v>
      </c>
      <c r="G3257" s="18" t="n">
        <v>1</v>
      </c>
      <c r="H3257" s="16" t="n">
        <v>13.3</v>
      </c>
      <c r="I3257" s="18" t="n">
        <v>34</v>
      </c>
      <c r="J3257" s="19" t="n">
        <v>4.33</v>
      </c>
      <c r="K3257" s="19" t="n">
        <v>4.33</v>
      </c>
      <c r="L3257" s="19" t="n">
        <v>4.33</v>
      </c>
      <c r="M3257" s="19" t="n">
        <f aca="false">IF(J3257&gt;0,J3257,K3257)*E3257</f>
        <v>4.33</v>
      </c>
      <c r="N3257" s="20"/>
      <c r="O3257" s="21" t="str">
        <f aca="false">IF(R3257="","",ROUND(R3257*(1-Premissas!$B$4),4))</f>
        <v/>
      </c>
      <c r="P3257" s="22"/>
      <c r="Q3257" s="22"/>
      <c r="R3257" s="23"/>
      <c r="S3257" s="24"/>
      <c r="T3257" s="24"/>
      <c r="U3257" s="25"/>
      <c r="V3257" s="19" t="str">
        <f aca="false">IF(COUNT(N3257:Q3257)=0,"",MIN(N3257:Q3257))</f>
        <v/>
      </c>
      <c r="W3257" s="16" t="str">
        <f aca="false">IF(V3257="","",INDEX($N$4:$Q$4,MATCH(V3257,N3257:Q3257,0)))</f>
        <v/>
      </c>
      <c r="X3257" s="19" t="str">
        <f aca="false">IF(COUNT(N3257:Q3257)&lt;2,"",SMALL(N3257:Q3257,2))</f>
        <v/>
      </c>
      <c r="Y3257" s="26" t="str">
        <f aca="false">IF(OR(V3257="",M3257=0),"",V3257/M3257-1)</f>
        <v/>
      </c>
      <c r="Z3257" s="26" t="str">
        <f aca="false">IF(OR(V3257="",L3257=""),"",V3257/(L3257*E3257)-1)</f>
        <v/>
      </c>
      <c r="AA3257" s="16" t="str">
        <f aca="false">IF(V3257="","SEM OFERTA",IF(OR(Y3257&gt;Premissas!$B$11,Y3257&lt;Premissas!$B$12),"VERIFICAR - UNIDADE/EMBALAGEM",IF(Y3257&gt;Premissas!$B$6,"NÃO COMPRAR - REAJUSTE &gt;5%","COMPRAR")))</f>
        <v>SEM OFERTA</v>
      </c>
      <c r="AB3257" s="18" t="str">
        <f aca="false">IF(W3257="DIMEC",S3257,IF(W3257="MEDCENTRO",U3257,""))</f>
        <v/>
      </c>
      <c r="AC3257" s="18" t="n">
        <f aca="false">IF(AA3257&lt;&gt;"COMPRAR",0,IF(AB3257="",I3257,MIN(I3257,AB3257)))</f>
        <v>0</v>
      </c>
      <c r="AD3257" s="19" t="n">
        <f aca="false">IF(AC3257&gt;0,AC3257*V3257,0)</f>
        <v>0</v>
      </c>
      <c r="AE3257" s="19" t="n">
        <f aca="false">IF(AC3257&gt;0,(M3257-V3257)*AC3257,0)</f>
        <v>0</v>
      </c>
      <c r="AF3257" s="16" t="str">
        <f aca="false">IF(AA3257&lt;&gt;"COMPRAR","",IF(AB3257="",IF(X3257="","",IF(X3257-V3257&lt;0.01,"EMPATE TÉCNICO","")),IF(AB3257&lt;I3257,"ESTOQUE INSUFICIENTE",IF(X3257="","",IF(X3257-V3257&lt;0.01,"EMPATE TÉCNICO","")))))</f>
        <v/>
      </c>
      <c r="AG3257" s="16" t="s">
        <v>3750</v>
      </c>
      <c r="AH3257" s="16" t="s">
        <v>1761</v>
      </c>
    </row>
    <row r="3258" customFormat="false" ht="15" hidden="false" customHeight="false" outlineLevel="0" collapsed="false">
      <c r="A3258" s="16" t="s">
        <v>10110</v>
      </c>
      <c r="B3258" s="17" t="s">
        <v>10111</v>
      </c>
      <c r="C3258" s="16" t="s">
        <v>10112</v>
      </c>
      <c r="D3258" s="16" t="s">
        <v>5962</v>
      </c>
      <c r="E3258" s="18" t="n">
        <v>1</v>
      </c>
      <c r="F3258" s="16" t="s">
        <v>43</v>
      </c>
      <c r="G3258" s="18" t="n">
        <v>0</v>
      </c>
      <c r="H3258" s="16" t="n">
        <v>0.2</v>
      </c>
      <c r="I3258" s="18" t="n">
        <v>1</v>
      </c>
      <c r="J3258" s="19" t="n">
        <v>2.35</v>
      </c>
      <c r="K3258" s="19" t="n">
        <v>2.35</v>
      </c>
      <c r="L3258" s="19" t="n">
        <v>2.35</v>
      </c>
      <c r="M3258" s="19" t="n">
        <f aca="false">IF(J3258&gt;0,J3258,K3258)*E3258</f>
        <v>2.35</v>
      </c>
      <c r="N3258" s="20"/>
      <c r="O3258" s="21" t="str">
        <f aca="false">IF(R3258="","",ROUND(R3258*(1-Premissas!$B$4),4))</f>
        <v/>
      </c>
      <c r="P3258" s="22"/>
      <c r="Q3258" s="22"/>
      <c r="R3258" s="23"/>
      <c r="S3258" s="24"/>
      <c r="T3258" s="24"/>
      <c r="U3258" s="25"/>
      <c r="V3258" s="19" t="str">
        <f aca="false">IF(COUNT(N3258:Q3258)=0,"",MIN(N3258:Q3258))</f>
        <v/>
      </c>
      <c r="W3258" s="16" t="str">
        <f aca="false">IF(V3258="","",INDEX($N$4:$Q$4,MATCH(V3258,N3258:Q3258,0)))</f>
        <v/>
      </c>
      <c r="X3258" s="19" t="str">
        <f aca="false">IF(COUNT(N3258:Q3258)&lt;2,"",SMALL(N3258:Q3258,2))</f>
        <v/>
      </c>
      <c r="Y3258" s="26" t="str">
        <f aca="false">IF(OR(V3258="",M3258=0),"",V3258/M3258-1)</f>
        <v/>
      </c>
      <c r="Z3258" s="26" t="str">
        <f aca="false">IF(OR(V3258="",L3258=""),"",V3258/(L3258*E3258)-1)</f>
        <v/>
      </c>
      <c r="AA3258" s="16" t="str">
        <f aca="false">IF(V3258="","SEM OFERTA",IF(OR(Y3258&gt;Premissas!$B$11,Y3258&lt;Premissas!$B$12),"VERIFICAR - UNIDADE/EMBALAGEM",IF(Y3258&gt;Premissas!$B$6,"NÃO COMPRAR - REAJUSTE &gt;5%","COMPRAR")))</f>
        <v>SEM OFERTA</v>
      </c>
      <c r="AB3258" s="18" t="str">
        <f aca="false">IF(W3258="DIMEC",S3258,IF(W3258="MEDCENTRO",U3258,""))</f>
        <v/>
      </c>
      <c r="AC3258" s="18" t="n">
        <f aca="false">IF(AA3258&lt;&gt;"COMPRAR",0,IF(AB3258="",I3258,MIN(I3258,AB3258)))</f>
        <v>0</v>
      </c>
      <c r="AD3258" s="19" t="n">
        <f aca="false">IF(AC3258&gt;0,AC3258*V3258,0)</f>
        <v>0</v>
      </c>
      <c r="AE3258" s="19" t="n">
        <f aca="false">IF(AC3258&gt;0,(M3258-V3258)*AC3258,0)</f>
        <v>0</v>
      </c>
      <c r="AF3258" s="16" t="str">
        <f aca="false">IF(AA3258&lt;&gt;"COMPRAR","",IF(AB3258="",IF(X3258="","",IF(X3258-V3258&lt;0.01,"EMPATE TÉCNICO","")),IF(AB3258&lt;I3258,"ESTOQUE INSUFICIENTE",IF(X3258="","",IF(X3258-V3258&lt;0.01,"EMPATE TÉCNICO","")))))</f>
        <v/>
      </c>
      <c r="AG3258" s="16" t="s">
        <v>1803</v>
      </c>
      <c r="AH3258" s="16" t="s">
        <v>1761</v>
      </c>
    </row>
    <row r="3259" customFormat="false" ht="15" hidden="false" customHeight="false" outlineLevel="0" collapsed="false">
      <c r="A3259" s="16" t="s">
        <v>10113</v>
      </c>
      <c r="B3259" s="17" t="s">
        <v>10114</v>
      </c>
      <c r="C3259" s="16" t="s">
        <v>10115</v>
      </c>
      <c r="D3259" s="16" t="s">
        <v>5962</v>
      </c>
      <c r="E3259" s="18" t="n">
        <v>1</v>
      </c>
      <c r="F3259" s="16" t="s">
        <v>43</v>
      </c>
      <c r="G3259" s="18" t="n">
        <v>1</v>
      </c>
      <c r="H3259" s="16" t="n">
        <v>0.7</v>
      </c>
      <c r="I3259" s="18" t="n">
        <v>1</v>
      </c>
      <c r="J3259" s="19" t="n">
        <v>2.05</v>
      </c>
      <c r="K3259" s="19" t="n">
        <v>2.05</v>
      </c>
      <c r="L3259" s="19" t="n">
        <v>2.05</v>
      </c>
      <c r="M3259" s="19" t="n">
        <f aca="false">IF(J3259&gt;0,J3259,K3259)*E3259</f>
        <v>2.05</v>
      </c>
      <c r="N3259" s="20"/>
      <c r="O3259" s="21" t="str">
        <f aca="false">IF(R3259="","",ROUND(R3259*(1-Premissas!$B$4),4))</f>
        <v/>
      </c>
      <c r="P3259" s="22"/>
      <c r="Q3259" s="22"/>
      <c r="R3259" s="23"/>
      <c r="S3259" s="24"/>
      <c r="T3259" s="24"/>
      <c r="U3259" s="25"/>
      <c r="V3259" s="19" t="str">
        <f aca="false">IF(COUNT(N3259:Q3259)=0,"",MIN(N3259:Q3259))</f>
        <v/>
      </c>
      <c r="W3259" s="16" t="str">
        <f aca="false">IF(V3259="","",INDEX($N$4:$Q$4,MATCH(V3259,N3259:Q3259,0)))</f>
        <v/>
      </c>
      <c r="X3259" s="19" t="str">
        <f aca="false">IF(COUNT(N3259:Q3259)&lt;2,"",SMALL(N3259:Q3259,2))</f>
        <v/>
      </c>
      <c r="Y3259" s="26" t="str">
        <f aca="false">IF(OR(V3259="",M3259=0),"",V3259/M3259-1)</f>
        <v/>
      </c>
      <c r="Z3259" s="26" t="str">
        <f aca="false">IF(OR(V3259="",L3259=""),"",V3259/(L3259*E3259)-1)</f>
        <v/>
      </c>
      <c r="AA3259" s="16" t="str">
        <f aca="false">IF(V3259="","SEM OFERTA",IF(OR(Y3259&gt;Premissas!$B$11,Y3259&lt;Premissas!$B$12),"VERIFICAR - UNIDADE/EMBALAGEM",IF(Y3259&gt;Premissas!$B$6,"NÃO COMPRAR - REAJUSTE &gt;5%","COMPRAR")))</f>
        <v>SEM OFERTA</v>
      </c>
      <c r="AB3259" s="18" t="str">
        <f aca="false">IF(W3259="DIMEC",S3259,IF(W3259="MEDCENTRO",U3259,""))</f>
        <v/>
      </c>
      <c r="AC3259" s="18" t="n">
        <f aca="false">IF(AA3259&lt;&gt;"COMPRAR",0,IF(AB3259="",I3259,MIN(I3259,AB3259)))</f>
        <v>0</v>
      </c>
      <c r="AD3259" s="19" t="n">
        <f aca="false">IF(AC3259&gt;0,AC3259*V3259,0)</f>
        <v>0</v>
      </c>
      <c r="AE3259" s="19" t="n">
        <f aca="false">IF(AC3259&gt;0,(M3259-V3259)*AC3259,0)</f>
        <v>0</v>
      </c>
      <c r="AF3259" s="16" t="str">
        <f aca="false">IF(AA3259&lt;&gt;"COMPRAR","",IF(AB3259="",IF(X3259="","",IF(X3259-V3259&lt;0.01,"EMPATE TÉCNICO","")),IF(AB3259&lt;I3259,"ESTOQUE INSUFICIENTE",IF(X3259="","",IF(X3259-V3259&lt;0.01,"EMPATE TÉCNICO","")))))</f>
        <v/>
      </c>
      <c r="AG3259" s="16" t="s">
        <v>1838</v>
      </c>
      <c r="AH3259" s="16" t="s">
        <v>1761</v>
      </c>
    </row>
    <row r="3260" customFormat="false" ht="15" hidden="false" customHeight="false" outlineLevel="0" collapsed="false">
      <c r="A3260" s="16" t="s">
        <v>10116</v>
      </c>
      <c r="B3260" s="17" t="s">
        <v>10117</v>
      </c>
      <c r="C3260" s="16" t="s">
        <v>10118</v>
      </c>
      <c r="D3260" s="16" t="s">
        <v>5962</v>
      </c>
      <c r="E3260" s="18" t="n">
        <v>1</v>
      </c>
      <c r="F3260" s="16" t="s">
        <v>43</v>
      </c>
      <c r="G3260" s="18" t="n">
        <v>0</v>
      </c>
      <c r="H3260" s="16" t="n">
        <v>0.1</v>
      </c>
      <c r="I3260" s="18" t="n">
        <v>1</v>
      </c>
      <c r="J3260" s="19" t="n">
        <v>2.35</v>
      </c>
      <c r="K3260" s="19" t="n">
        <v>2.35</v>
      </c>
      <c r="L3260" s="19" t="n">
        <v>2.35</v>
      </c>
      <c r="M3260" s="19" t="n">
        <f aca="false">IF(J3260&gt;0,J3260,K3260)*E3260</f>
        <v>2.35</v>
      </c>
      <c r="N3260" s="20"/>
      <c r="O3260" s="21" t="str">
        <f aca="false">IF(R3260="","",ROUND(R3260*(1-Premissas!$B$4),4))</f>
        <v/>
      </c>
      <c r="P3260" s="22"/>
      <c r="Q3260" s="22"/>
      <c r="R3260" s="23"/>
      <c r="S3260" s="24"/>
      <c r="T3260" s="24"/>
      <c r="U3260" s="25"/>
      <c r="V3260" s="19" t="str">
        <f aca="false">IF(COUNT(N3260:Q3260)=0,"",MIN(N3260:Q3260))</f>
        <v/>
      </c>
      <c r="W3260" s="16" t="str">
        <f aca="false">IF(V3260="","",INDEX($N$4:$Q$4,MATCH(V3260,N3260:Q3260,0)))</f>
        <v/>
      </c>
      <c r="X3260" s="19" t="str">
        <f aca="false">IF(COUNT(N3260:Q3260)&lt;2,"",SMALL(N3260:Q3260,2))</f>
        <v/>
      </c>
      <c r="Y3260" s="26" t="str">
        <f aca="false">IF(OR(V3260="",M3260=0),"",V3260/M3260-1)</f>
        <v/>
      </c>
      <c r="Z3260" s="26" t="str">
        <f aca="false">IF(OR(V3260="",L3260=""),"",V3260/(L3260*E3260)-1)</f>
        <v/>
      </c>
      <c r="AA3260" s="16" t="str">
        <f aca="false">IF(V3260="","SEM OFERTA",IF(OR(Y3260&gt;Premissas!$B$11,Y3260&lt;Premissas!$B$12),"VERIFICAR - UNIDADE/EMBALAGEM",IF(Y3260&gt;Premissas!$B$6,"NÃO COMPRAR - REAJUSTE &gt;5%","COMPRAR")))</f>
        <v>SEM OFERTA</v>
      </c>
      <c r="AB3260" s="18" t="str">
        <f aca="false">IF(W3260="DIMEC",S3260,IF(W3260="MEDCENTRO",U3260,""))</f>
        <v/>
      </c>
      <c r="AC3260" s="18" t="n">
        <f aca="false">IF(AA3260&lt;&gt;"COMPRAR",0,IF(AB3260="",I3260,MIN(I3260,AB3260)))</f>
        <v>0</v>
      </c>
      <c r="AD3260" s="19" t="n">
        <f aca="false">IF(AC3260&gt;0,AC3260*V3260,0)</f>
        <v>0</v>
      </c>
      <c r="AE3260" s="19" t="n">
        <f aca="false">IF(AC3260&gt;0,(M3260-V3260)*AC3260,0)</f>
        <v>0</v>
      </c>
      <c r="AF3260" s="16" t="str">
        <f aca="false">IF(AA3260&lt;&gt;"COMPRAR","",IF(AB3260="",IF(X3260="","",IF(X3260-V3260&lt;0.01,"EMPATE TÉCNICO","")),IF(AB3260&lt;I3260,"ESTOQUE INSUFICIENTE",IF(X3260="","",IF(X3260-V3260&lt;0.01,"EMPATE TÉCNICO","")))))</f>
        <v/>
      </c>
      <c r="AG3260" s="16" t="s">
        <v>1803</v>
      </c>
      <c r="AH3260" s="16" t="s">
        <v>1761</v>
      </c>
    </row>
    <row r="3261" customFormat="false" ht="15" hidden="false" customHeight="false" outlineLevel="0" collapsed="false">
      <c r="A3261" s="16" t="s">
        <v>10119</v>
      </c>
      <c r="B3261" s="17" t="s">
        <v>10120</v>
      </c>
      <c r="C3261" s="16" t="s">
        <v>10121</v>
      </c>
      <c r="D3261" s="16" t="s">
        <v>5962</v>
      </c>
      <c r="E3261" s="18" t="n">
        <v>1</v>
      </c>
      <c r="F3261" s="16" t="s">
        <v>43</v>
      </c>
      <c r="G3261" s="18" t="n">
        <v>0</v>
      </c>
      <c r="H3261" s="16" t="n">
        <v>0</v>
      </c>
      <c r="I3261" s="18" t="n">
        <v>1</v>
      </c>
      <c r="J3261" s="19" t="n">
        <v>2.35</v>
      </c>
      <c r="K3261" s="19" t="n">
        <v>2.35</v>
      </c>
      <c r="L3261" s="19" t="n">
        <v>2.35</v>
      </c>
      <c r="M3261" s="19" t="n">
        <f aca="false">IF(J3261&gt;0,J3261,K3261)*E3261</f>
        <v>2.35</v>
      </c>
      <c r="N3261" s="20"/>
      <c r="O3261" s="21" t="str">
        <f aca="false">IF(R3261="","",ROUND(R3261*(1-Premissas!$B$4),4))</f>
        <v/>
      </c>
      <c r="P3261" s="22"/>
      <c r="Q3261" s="22"/>
      <c r="R3261" s="23"/>
      <c r="S3261" s="24"/>
      <c r="T3261" s="24"/>
      <c r="U3261" s="25"/>
      <c r="V3261" s="19" t="str">
        <f aca="false">IF(COUNT(N3261:Q3261)=0,"",MIN(N3261:Q3261))</f>
        <v/>
      </c>
      <c r="W3261" s="16" t="str">
        <f aca="false">IF(V3261="","",INDEX($N$4:$Q$4,MATCH(V3261,N3261:Q3261,0)))</f>
        <v/>
      </c>
      <c r="X3261" s="19" t="str">
        <f aca="false">IF(COUNT(N3261:Q3261)&lt;2,"",SMALL(N3261:Q3261,2))</f>
        <v/>
      </c>
      <c r="Y3261" s="26" t="str">
        <f aca="false">IF(OR(V3261="",M3261=0),"",V3261/M3261-1)</f>
        <v/>
      </c>
      <c r="Z3261" s="26" t="str">
        <f aca="false">IF(OR(V3261="",L3261=""),"",V3261/(L3261*E3261)-1)</f>
        <v/>
      </c>
      <c r="AA3261" s="16" t="str">
        <f aca="false">IF(V3261="","SEM OFERTA",IF(OR(Y3261&gt;Premissas!$B$11,Y3261&lt;Premissas!$B$12),"VERIFICAR - UNIDADE/EMBALAGEM",IF(Y3261&gt;Premissas!$B$6,"NÃO COMPRAR - REAJUSTE &gt;5%","COMPRAR")))</f>
        <v>SEM OFERTA</v>
      </c>
      <c r="AB3261" s="18" t="str">
        <f aca="false">IF(W3261="DIMEC",S3261,IF(W3261="MEDCENTRO",U3261,""))</f>
        <v/>
      </c>
      <c r="AC3261" s="18" t="n">
        <f aca="false">IF(AA3261&lt;&gt;"COMPRAR",0,IF(AB3261="",I3261,MIN(I3261,AB3261)))</f>
        <v>0</v>
      </c>
      <c r="AD3261" s="19" t="n">
        <f aca="false">IF(AC3261&gt;0,AC3261*V3261,0)</f>
        <v>0</v>
      </c>
      <c r="AE3261" s="19" t="n">
        <f aca="false">IF(AC3261&gt;0,(M3261-V3261)*AC3261,0)</f>
        <v>0</v>
      </c>
      <c r="AF3261" s="16" t="str">
        <f aca="false">IF(AA3261&lt;&gt;"COMPRAR","",IF(AB3261="",IF(X3261="","",IF(X3261-V3261&lt;0.01,"EMPATE TÉCNICO","")),IF(AB3261&lt;I3261,"ESTOQUE INSUFICIENTE",IF(X3261="","",IF(X3261-V3261&lt;0.01,"EMPATE TÉCNICO","")))))</f>
        <v/>
      </c>
      <c r="AG3261" s="16" t="s">
        <v>1803</v>
      </c>
      <c r="AH3261" s="16" t="s">
        <v>1761</v>
      </c>
    </row>
    <row r="3262" customFormat="false" ht="15" hidden="false" customHeight="false" outlineLevel="0" collapsed="false">
      <c r="A3262" s="16" t="s">
        <v>10122</v>
      </c>
      <c r="B3262" s="17" t="s">
        <v>10123</v>
      </c>
      <c r="C3262" s="16" t="s">
        <v>10124</v>
      </c>
      <c r="D3262" s="16" t="s">
        <v>7286</v>
      </c>
      <c r="E3262" s="18" t="n">
        <v>1</v>
      </c>
      <c r="F3262" s="16" t="s">
        <v>43</v>
      </c>
      <c r="G3262" s="18" t="n">
        <v>0</v>
      </c>
      <c r="H3262" s="16" t="n">
        <v>0.9</v>
      </c>
      <c r="I3262" s="18" t="n">
        <v>3</v>
      </c>
      <c r="J3262" s="19" t="n">
        <v>0</v>
      </c>
      <c r="K3262" s="19" t="n">
        <v>5.27</v>
      </c>
      <c r="L3262" s="19"/>
      <c r="M3262" s="19" t="n">
        <f aca="false">IF(J3262&gt;0,J3262,K3262)*E3262</f>
        <v>5.27</v>
      </c>
      <c r="N3262" s="20"/>
      <c r="O3262" s="21" t="str">
        <f aca="false">IF(R3262="","",ROUND(R3262*(1-Premissas!$B$4),4))</f>
        <v/>
      </c>
      <c r="P3262" s="22"/>
      <c r="Q3262" s="22"/>
      <c r="R3262" s="23"/>
      <c r="S3262" s="24"/>
      <c r="T3262" s="24"/>
      <c r="U3262" s="25"/>
      <c r="V3262" s="19" t="str">
        <f aca="false">IF(COUNT(N3262:Q3262)=0,"",MIN(N3262:Q3262))</f>
        <v/>
      </c>
      <c r="W3262" s="16" t="str">
        <f aca="false">IF(V3262="","",INDEX($N$4:$Q$4,MATCH(V3262,N3262:Q3262,0)))</f>
        <v/>
      </c>
      <c r="X3262" s="19" t="str">
        <f aca="false">IF(COUNT(N3262:Q3262)&lt;2,"",SMALL(N3262:Q3262,2))</f>
        <v/>
      </c>
      <c r="Y3262" s="26" t="str">
        <f aca="false">IF(OR(V3262="",M3262=0),"",V3262/M3262-1)</f>
        <v/>
      </c>
      <c r="Z3262" s="26" t="str">
        <f aca="false">IF(OR(V3262="",L3262=""),"",V3262/(L3262*E3262)-1)</f>
        <v/>
      </c>
      <c r="AA3262" s="16" t="str">
        <f aca="false">IF(V3262="","SEM OFERTA",IF(OR(Y3262&gt;Premissas!$B$11,Y3262&lt;Premissas!$B$12),"VERIFICAR - UNIDADE/EMBALAGEM",IF(Y3262&gt;Premissas!$B$6,"NÃO COMPRAR - REAJUSTE &gt;5%","COMPRAR")))</f>
        <v>SEM OFERTA</v>
      </c>
      <c r="AB3262" s="18" t="str">
        <f aca="false">IF(W3262="DIMEC",S3262,IF(W3262="MEDCENTRO",U3262,""))</f>
        <v/>
      </c>
      <c r="AC3262" s="18" t="n">
        <f aca="false">IF(AA3262&lt;&gt;"COMPRAR",0,IF(AB3262="",I3262,MIN(I3262,AB3262)))</f>
        <v>0</v>
      </c>
      <c r="AD3262" s="19" t="n">
        <f aca="false">IF(AC3262&gt;0,AC3262*V3262,0)</f>
        <v>0</v>
      </c>
      <c r="AE3262" s="19" t="n">
        <f aca="false">IF(AC3262&gt;0,(M3262-V3262)*AC3262,0)</f>
        <v>0</v>
      </c>
      <c r="AF3262" s="16" t="str">
        <f aca="false">IF(AA3262&lt;&gt;"COMPRAR","",IF(AB3262="",IF(X3262="","",IF(X3262-V3262&lt;0.01,"EMPATE TÉCNICO","")),IF(AB3262&lt;I3262,"ESTOQUE INSUFICIENTE",IF(X3262="","",IF(X3262-V3262&lt;0.01,"EMPATE TÉCNICO","")))))</f>
        <v/>
      </c>
      <c r="AG3262" s="16" t="s">
        <v>7287</v>
      </c>
      <c r="AH3262" s="16" t="s">
        <v>1761</v>
      </c>
    </row>
    <row r="3263" customFormat="false" ht="15" hidden="false" customHeight="false" outlineLevel="0" collapsed="false">
      <c r="A3263" s="16" t="s">
        <v>10125</v>
      </c>
      <c r="B3263" s="17" t="s">
        <v>10126</v>
      </c>
      <c r="C3263" s="16" t="s">
        <v>10127</v>
      </c>
      <c r="D3263" s="16" t="s">
        <v>7286</v>
      </c>
      <c r="E3263" s="18" t="n">
        <v>1</v>
      </c>
      <c r="F3263" s="16" t="s">
        <v>43</v>
      </c>
      <c r="G3263" s="18" t="n">
        <v>0</v>
      </c>
      <c r="H3263" s="16" t="n">
        <v>0.2</v>
      </c>
      <c r="I3263" s="18" t="n">
        <v>1</v>
      </c>
      <c r="J3263" s="19" t="n">
        <v>0</v>
      </c>
      <c r="K3263" s="19" t="n">
        <v>3.18</v>
      </c>
      <c r="L3263" s="19"/>
      <c r="M3263" s="19" t="n">
        <f aca="false">IF(J3263&gt;0,J3263,K3263)*E3263</f>
        <v>3.18</v>
      </c>
      <c r="N3263" s="20"/>
      <c r="O3263" s="21" t="str">
        <f aca="false">IF(R3263="","",ROUND(R3263*(1-Premissas!$B$4),4))</f>
        <v/>
      </c>
      <c r="P3263" s="22"/>
      <c r="Q3263" s="22"/>
      <c r="R3263" s="23"/>
      <c r="S3263" s="24"/>
      <c r="T3263" s="24"/>
      <c r="U3263" s="25"/>
      <c r="V3263" s="19" t="str">
        <f aca="false">IF(COUNT(N3263:Q3263)=0,"",MIN(N3263:Q3263))</f>
        <v/>
      </c>
      <c r="W3263" s="16" t="str">
        <f aca="false">IF(V3263="","",INDEX($N$4:$Q$4,MATCH(V3263,N3263:Q3263,0)))</f>
        <v/>
      </c>
      <c r="X3263" s="19" t="str">
        <f aca="false">IF(COUNT(N3263:Q3263)&lt;2,"",SMALL(N3263:Q3263,2))</f>
        <v/>
      </c>
      <c r="Y3263" s="26" t="str">
        <f aca="false">IF(OR(V3263="",M3263=0),"",V3263/M3263-1)</f>
        <v/>
      </c>
      <c r="Z3263" s="26" t="str">
        <f aca="false">IF(OR(V3263="",L3263=""),"",V3263/(L3263*E3263)-1)</f>
        <v/>
      </c>
      <c r="AA3263" s="16" t="str">
        <f aca="false">IF(V3263="","SEM OFERTA",IF(OR(Y3263&gt;Premissas!$B$11,Y3263&lt;Premissas!$B$12),"VERIFICAR - UNIDADE/EMBALAGEM",IF(Y3263&gt;Premissas!$B$6,"NÃO COMPRAR - REAJUSTE &gt;5%","COMPRAR")))</f>
        <v>SEM OFERTA</v>
      </c>
      <c r="AB3263" s="18" t="str">
        <f aca="false">IF(W3263="DIMEC",S3263,IF(W3263="MEDCENTRO",U3263,""))</f>
        <v/>
      </c>
      <c r="AC3263" s="18" t="n">
        <f aca="false">IF(AA3263&lt;&gt;"COMPRAR",0,IF(AB3263="",I3263,MIN(I3263,AB3263)))</f>
        <v>0</v>
      </c>
      <c r="AD3263" s="19" t="n">
        <f aca="false">IF(AC3263&gt;0,AC3263*V3263,0)</f>
        <v>0</v>
      </c>
      <c r="AE3263" s="19" t="n">
        <f aca="false">IF(AC3263&gt;0,(M3263-V3263)*AC3263,0)</f>
        <v>0</v>
      </c>
      <c r="AF3263" s="16" t="str">
        <f aca="false">IF(AA3263&lt;&gt;"COMPRAR","",IF(AB3263="",IF(X3263="","",IF(X3263-V3263&lt;0.01,"EMPATE TÉCNICO","")),IF(AB3263&lt;I3263,"ESTOQUE INSUFICIENTE",IF(X3263="","",IF(X3263-V3263&lt;0.01,"EMPATE TÉCNICO","")))))</f>
        <v/>
      </c>
      <c r="AG3263" s="16" t="s">
        <v>7287</v>
      </c>
      <c r="AH3263" s="16" t="s">
        <v>1761</v>
      </c>
    </row>
    <row r="3264" customFormat="false" ht="15" hidden="false" customHeight="false" outlineLevel="0" collapsed="false">
      <c r="A3264" s="16" t="s">
        <v>10128</v>
      </c>
      <c r="B3264" s="17" t="s">
        <v>10129</v>
      </c>
      <c r="C3264" s="16" t="s">
        <v>10130</v>
      </c>
      <c r="D3264" s="16"/>
      <c r="E3264" s="18" t="n">
        <v>1</v>
      </c>
      <c r="F3264" s="16" t="s">
        <v>43</v>
      </c>
      <c r="G3264" s="18" t="n">
        <v>0</v>
      </c>
      <c r="H3264" s="16" t="n">
        <v>0.3</v>
      </c>
      <c r="I3264" s="18" t="n">
        <v>1</v>
      </c>
      <c r="J3264" s="19" t="n">
        <v>23.0866666666667</v>
      </c>
      <c r="K3264" s="19" t="n">
        <v>23.0866666666667</v>
      </c>
      <c r="L3264" s="19" t="n">
        <v>23.0867</v>
      </c>
      <c r="M3264" s="19" t="n">
        <f aca="false">IF(J3264&gt;0,J3264,K3264)*E3264</f>
        <v>23.0866666666667</v>
      </c>
      <c r="N3264" s="20"/>
      <c r="O3264" s="21" t="str">
        <f aca="false">IF(R3264="","",ROUND(R3264*(1-Premissas!$B$4),4))</f>
        <v/>
      </c>
      <c r="P3264" s="22"/>
      <c r="Q3264" s="22"/>
      <c r="R3264" s="23"/>
      <c r="S3264" s="24"/>
      <c r="T3264" s="24"/>
      <c r="U3264" s="25"/>
      <c r="V3264" s="19" t="str">
        <f aca="false">IF(COUNT(N3264:Q3264)=0,"",MIN(N3264:Q3264))</f>
        <v/>
      </c>
      <c r="W3264" s="16" t="str">
        <f aca="false">IF(V3264="","",INDEX($N$4:$Q$4,MATCH(V3264,N3264:Q3264,0)))</f>
        <v/>
      </c>
      <c r="X3264" s="19" t="str">
        <f aca="false">IF(COUNT(N3264:Q3264)&lt;2,"",SMALL(N3264:Q3264,2))</f>
        <v/>
      </c>
      <c r="Y3264" s="26" t="str">
        <f aca="false">IF(OR(V3264="",M3264=0),"",V3264/M3264-1)</f>
        <v/>
      </c>
      <c r="Z3264" s="26" t="str">
        <f aca="false">IF(OR(V3264="",L3264=""),"",V3264/(L3264*E3264)-1)</f>
        <v/>
      </c>
      <c r="AA3264" s="16" t="str">
        <f aca="false">IF(V3264="","SEM OFERTA",IF(OR(Y3264&gt;Premissas!$B$11,Y3264&lt;Premissas!$B$12),"VERIFICAR - UNIDADE/EMBALAGEM",IF(Y3264&gt;Premissas!$B$6,"NÃO COMPRAR - REAJUSTE &gt;5%","COMPRAR")))</f>
        <v>SEM OFERTA</v>
      </c>
      <c r="AB3264" s="18" t="str">
        <f aca="false">IF(W3264="DIMEC",S3264,IF(W3264="MEDCENTRO",U3264,""))</f>
        <v/>
      </c>
      <c r="AC3264" s="18" t="n">
        <f aca="false">IF(AA3264&lt;&gt;"COMPRAR",0,IF(AB3264="",I3264,MIN(I3264,AB3264)))</f>
        <v>0</v>
      </c>
      <c r="AD3264" s="19" t="n">
        <f aca="false">IF(AC3264&gt;0,AC3264*V3264,0)</f>
        <v>0</v>
      </c>
      <c r="AE3264" s="19" t="n">
        <f aca="false">IF(AC3264&gt;0,(M3264-V3264)*AC3264,0)</f>
        <v>0</v>
      </c>
      <c r="AF3264" s="16" t="str">
        <f aca="false">IF(AA3264&lt;&gt;"COMPRAR","",IF(AB3264="",IF(X3264="","",IF(X3264-V3264&lt;0.01,"EMPATE TÉCNICO","")),IF(AB3264&lt;I3264,"ESTOQUE INSUFICIENTE",IF(X3264="","",IF(X3264-V3264&lt;0.01,"EMPATE TÉCNICO","")))))</f>
        <v/>
      </c>
      <c r="AG3264" s="16" t="s">
        <v>7287</v>
      </c>
      <c r="AH3264" s="16" t="s">
        <v>1761</v>
      </c>
    </row>
    <row r="3265" customFormat="false" ht="15" hidden="false" customHeight="false" outlineLevel="0" collapsed="false">
      <c r="A3265" s="16" t="s">
        <v>10131</v>
      </c>
      <c r="B3265" s="17" t="s">
        <v>10132</v>
      </c>
      <c r="C3265" s="16" t="s">
        <v>10133</v>
      </c>
      <c r="D3265" s="16" t="s">
        <v>1802</v>
      </c>
      <c r="E3265" s="18" t="n">
        <v>1</v>
      </c>
      <c r="F3265" s="16" t="s">
        <v>43</v>
      </c>
      <c r="G3265" s="18" t="n">
        <v>0</v>
      </c>
      <c r="H3265" s="16" t="n">
        <v>0</v>
      </c>
      <c r="I3265" s="18" t="n">
        <v>1</v>
      </c>
      <c r="J3265" s="19" t="n">
        <v>14.65</v>
      </c>
      <c r="K3265" s="19" t="n">
        <v>14.65</v>
      </c>
      <c r="L3265" s="19" t="n">
        <v>14.65</v>
      </c>
      <c r="M3265" s="19" t="n">
        <f aca="false">IF(J3265&gt;0,J3265,K3265)*E3265</f>
        <v>14.65</v>
      </c>
      <c r="N3265" s="20"/>
      <c r="O3265" s="21" t="str">
        <f aca="false">IF(R3265="","",ROUND(R3265*(1-Premissas!$B$4),4))</f>
        <v/>
      </c>
      <c r="P3265" s="22"/>
      <c r="Q3265" s="22"/>
      <c r="R3265" s="23"/>
      <c r="S3265" s="24"/>
      <c r="T3265" s="24"/>
      <c r="U3265" s="25"/>
      <c r="V3265" s="19" t="str">
        <f aca="false">IF(COUNT(N3265:Q3265)=0,"",MIN(N3265:Q3265))</f>
        <v/>
      </c>
      <c r="W3265" s="16" t="str">
        <f aca="false">IF(V3265="","",INDEX($N$4:$Q$4,MATCH(V3265,N3265:Q3265,0)))</f>
        <v/>
      </c>
      <c r="X3265" s="19" t="str">
        <f aca="false">IF(COUNT(N3265:Q3265)&lt;2,"",SMALL(N3265:Q3265,2))</f>
        <v/>
      </c>
      <c r="Y3265" s="26" t="str">
        <f aca="false">IF(OR(V3265="",M3265=0),"",V3265/M3265-1)</f>
        <v/>
      </c>
      <c r="Z3265" s="26" t="str">
        <f aca="false">IF(OR(V3265="",L3265=""),"",V3265/(L3265*E3265)-1)</f>
        <v/>
      </c>
      <c r="AA3265" s="16" t="str">
        <f aca="false">IF(V3265="","SEM OFERTA",IF(OR(Y3265&gt;Premissas!$B$11,Y3265&lt;Premissas!$B$12),"VERIFICAR - UNIDADE/EMBALAGEM",IF(Y3265&gt;Premissas!$B$6,"NÃO COMPRAR - REAJUSTE &gt;5%","COMPRAR")))</f>
        <v>SEM OFERTA</v>
      </c>
      <c r="AB3265" s="18" t="str">
        <f aca="false">IF(W3265="DIMEC",S3265,IF(W3265="MEDCENTRO",U3265,""))</f>
        <v/>
      </c>
      <c r="AC3265" s="18" t="n">
        <f aca="false">IF(AA3265&lt;&gt;"COMPRAR",0,IF(AB3265="",I3265,MIN(I3265,AB3265)))</f>
        <v>0</v>
      </c>
      <c r="AD3265" s="19" t="n">
        <f aca="false">IF(AC3265&gt;0,AC3265*V3265,0)</f>
        <v>0</v>
      </c>
      <c r="AE3265" s="19" t="n">
        <f aca="false">IF(AC3265&gt;0,(M3265-V3265)*AC3265,0)</f>
        <v>0</v>
      </c>
      <c r="AF3265" s="16" t="str">
        <f aca="false">IF(AA3265&lt;&gt;"COMPRAR","",IF(AB3265="",IF(X3265="","",IF(X3265-V3265&lt;0.01,"EMPATE TÉCNICO","")),IF(AB3265&lt;I3265,"ESTOQUE INSUFICIENTE",IF(X3265="","",IF(X3265-V3265&lt;0.01,"EMPATE TÉCNICO","")))))</f>
        <v/>
      </c>
      <c r="AG3265" s="16" t="s">
        <v>1803</v>
      </c>
      <c r="AH3265" s="16" t="s">
        <v>1761</v>
      </c>
    </row>
    <row r="3266" customFormat="false" ht="15" hidden="false" customHeight="false" outlineLevel="0" collapsed="false">
      <c r="A3266" s="16" t="s">
        <v>10134</v>
      </c>
      <c r="B3266" s="17" t="s">
        <v>10135</v>
      </c>
      <c r="C3266" s="16" t="s">
        <v>10136</v>
      </c>
      <c r="D3266" s="16" t="s">
        <v>3882</v>
      </c>
      <c r="E3266" s="18" t="n">
        <v>1</v>
      </c>
      <c r="F3266" s="16" t="s">
        <v>41</v>
      </c>
      <c r="G3266" s="18" t="n">
        <v>13</v>
      </c>
      <c r="H3266" s="16" t="n">
        <v>17.9</v>
      </c>
      <c r="I3266" s="18" t="n">
        <v>34</v>
      </c>
      <c r="J3266" s="19" t="n">
        <v>14.19</v>
      </c>
      <c r="K3266" s="19" t="n">
        <v>14.19</v>
      </c>
      <c r="L3266" s="19" t="n">
        <v>14.19</v>
      </c>
      <c r="M3266" s="19" t="n">
        <f aca="false">IF(J3266&gt;0,J3266,K3266)*E3266</f>
        <v>14.19</v>
      </c>
      <c r="N3266" s="20"/>
      <c r="O3266" s="21" t="str">
        <f aca="false">IF(R3266="","",ROUND(R3266*(1-Premissas!$B$4),4))</f>
        <v/>
      </c>
      <c r="P3266" s="22"/>
      <c r="Q3266" s="22"/>
      <c r="R3266" s="23"/>
      <c r="S3266" s="24"/>
      <c r="T3266" s="24"/>
      <c r="U3266" s="25"/>
      <c r="V3266" s="19" t="str">
        <f aca="false">IF(COUNT(N3266:Q3266)=0,"",MIN(N3266:Q3266))</f>
        <v/>
      </c>
      <c r="W3266" s="16" t="str">
        <f aca="false">IF(V3266="","",INDEX($N$4:$Q$4,MATCH(V3266,N3266:Q3266,0)))</f>
        <v/>
      </c>
      <c r="X3266" s="19" t="str">
        <f aca="false">IF(COUNT(N3266:Q3266)&lt;2,"",SMALL(N3266:Q3266,2))</f>
        <v/>
      </c>
      <c r="Y3266" s="26" t="str">
        <f aca="false">IF(OR(V3266="",M3266=0),"",V3266/M3266-1)</f>
        <v/>
      </c>
      <c r="Z3266" s="26" t="str">
        <f aca="false">IF(OR(V3266="",L3266=""),"",V3266/(L3266*E3266)-1)</f>
        <v/>
      </c>
      <c r="AA3266" s="16" t="str">
        <f aca="false">IF(V3266="","SEM OFERTA",IF(OR(Y3266&gt;Premissas!$B$11,Y3266&lt;Premissas!$B$12),"VERIFICAR - UNIDADE/EMBALAGEM",IF(Y3266&gt;Premissas!$B$6,"NÃO COMPRAR - REAJUSTE &gt;5%","COMPRAR")))</f>
        <v>SEM OFERTA</v>
      </c>
      <c r="AB3266" s="18" t="str">
        <f aca="false">IF(W3266="DIMEC",S3266,IF(W3266="MEDCENTRO",U3266,""))</f>
        <v/>
      </c>
      <c r="AC3266" s="18" t="n">
        <f aca="false">IF(AA3266&lt;&gt;"COMPRAR",0,IF(AB3266="",I3266,MIN(I3266,AB3266)))</f>
        <v>0</v>
      </c>
      <c r="AD3266" s="19" t="n">
        <f aca="false">IF(AC3266&gt;0,AC3266*V3266,0)</f>
        <v>0</v>
      </c>
      <c r="AE3266" s="19" t="n">
        <f aca="false">IF(AC3266&gt;0,(M3266-V3266)*AC3266,0)</f>
        <v>0</v>
      </c>
      <c r="AF3266" s="16" t="str">
        <f aca="false">IF(AA3266&lt;&gt;"COMPRAR","",IF(AB3266="",IF(X3266="","",IF(X3266-V3266&lt;0.01,"EMPATE TÉCNICO","")),IF(AB3266&lt;I3266,"ESTOQUE INSUFICIENTE",IF(X3266="","",IF(X3266-V3266&lt;0.01,"EMPATE TÉCNICO","")))))</f>
        <v/>
      </c>
      <c r="AG3266" s="16" t="s">
        <v>547</v>
      </c>
      <c r="AH3266" s="16" t="s">
        <v>1761</v>
      </c>
    </row>
    <row r="3267" customFormat="false" ht="15" hidden="false" customHeight="false" outlineLevel="0" collapsed="false">
      <c r="A3267" s="16" t="s">
        <v>10137</v>
      </c>
      <c r="B3267" s="17" t="s">
        <v>10138</v>
      </c>
      <c r="C3267" s="16" t="s">
        <v>10139</v>
      </c>
      <c r="D3267" s="16" t="s">
        <v>3882</v>
      </c>
      <c r="E3267" s="18" t="n">
        <v>1</v>
      </c>
      <c r="F3267" s="16" t="s">
        <v>41</v>
      </c>
      <c r="G3267" s="18" t="n">
        <v>1</v>
      </c>
      <c r="H3267" s="16" t="n">
        <v>4.2</v>
      </c>
      <c r="I3267" s="18" t="n">
        <v>10</v>
      </c>
      <c r="J3267" s="19" t="n">
        <v>15.52</v>
      </c>
      <c r="K3267" s="19" t="n">
        <v>15.52</v>
      </c>
      <c r="L3267" s="19" t="n">
        <v>15.52</v>
      </c>
      <c r="M3267" s="19" t="n">
        <f aca="false">IF(J3267&gt;0,J3267,K3267)*E3267</f>
        <v>15.52</v>
      </c>
      <c r="N3267" s="20"/>
      <c r="O3267" s="21" t="str">
        <f aca="false">IF(R3267="","",ROUND(R3267*(1-Premissas!$B$4),4))</f>
        <v/>
      </c>
      <c r="P3267" s="22"/>
      <c r="Q3267" s="22"/>
      <c r="R3267" s="23"/>
      <c r="S3267" s="24"/>
      <c r="T3267" s="24"/>
      <c r="U3267" s="25"/>
      <c r="V3267" s="19" t="str">
        <f aca="false">IF(COUNT(N3267:Q3267)=0,"",MIN(N3267:Q3267))</f>
        <v/>
      </c>
      <c r="W3267" s="16" t="str">
        <f aca="false">IF(V3267="","",INDEX($N$4:$Q$4,MATCH(V3267,N3267:Q3267,0)))</f>
        <v/>
      </c>
      <c r="X3267" s="19" t="str">
        <f aca="false">IF(COUNT(N3267:Q3267)&lt;2,"",SMALL(N3267:Q3267,2))</f>
        <v/>
      </c>
      <c r="Y3267" s="26" t="str">
        <f aca="false">IF(OR(V3267="",M3267=0),"",V3267/M3267-1)</f>
        <v/>
      </c>
      <c r="Z3267" s="26" t="str">
        <f aca="false">IF(OR(V3267="",L3267=""),"",V3267/(L3267*E3267)-1)</f>
        <v/>
      </c>
      <c r="AA3267" s="16" t="str">
        <f aca="false">IF(V3267="","SEM OFERTA",IF(OR(Y3267&gt;Premissas!$B$11,Y3267&lt;Premissas!$B$12),"VERIFICAR - UNIDADE/EMBALAGEM",IF(Y3267&gt;Premissas!$B$6,"NÃO COMPRAR - REAJUSTE &gt;5%","COMPRAR")))</f>
        <v>SEM OFERTA</v>
      </c>
      <c r="AB3267" s="18" t="str">
        <f aca="false">IF(W3267="DIMEC",S3267,IF(W3267="MEDCENTRO",U3267,""))</f>
        <v/>
      </c>
      <c r="AC3267" s="18" t="n">
        <f aca="false">IF(AA3267&lt;&gt;"COMPRAR",0,IF(AB3267="",I3267,MIN(I3267,AB3267)))</f>
        <v>0</v>
      </c>
      <c r="AD3267" s="19" t="n">
        <f aca="false">IF(AC3267&gt;0,AC3267*V3267,0)</f>
        <v>0</v>
      </c>
      <c r="AE3267" s="19" t="n">
        <f aca="false">IF(AC3267&gt;0,(M3267-V3267)*AC3267,0)</f>
        <v>0</v>
      </c>
      <c r="AF3267" s="16" t="str">
        <f aca="false">IF(AA3267&lt;&gt;"COMPRAR","",IF(AB3267="",IF(X3267="","",IF(X3267-V3267&lt;0.01,"EMPATE TÉCNICO","")),IF(AB3267&lt;I3267,"ESTOQUE INSUFICIENTE",IF(X3267="","",IF(X3267-V3267&lt;0.01,"EMPATE TÉCNICO","")))))</f>
        <v/>
      </c>
      <c r="AG3267" s="16" t="s">
        <v>1771</v>
      </c>
      <c r="AH3267" s="16" t="s">
        <v>1761</v>
      </c>
    </row>
    <row r="3268" customFormat="false" ht="15" hidden="false" customHeight="false" outlineLevel="0" collapsed="false">
      <c r="A3268" s="16" t="s">
        <v>10140</v>
      </c>
      <c r="B3268" s="17" t="s">
        <v>10141</v>
      </c>
      <c r="C3268" s="16" t="s">
        <v>10142</v>
      </c>
      <c r="D3268" s="16" t="s">
        <v>3873</v>
      </c>
      <c r="E3268" s="18" t="n">
        <v>6</v>
      </c>
      <c r="F3268" s="16" t="s">
        <v>43</v>
      </c>
      <c r="G3268" s="18" t="n">
        <v>0</v>
      </c>
      <c r="H3268" s="16" t="n">
        <v>1.5</v>
      </c>
      <c r="I3268" s="18" t="n">
        <v>1</v>
      </c>
      <c r="J3268" s="19" t="n">
        <v>4.81166666666667</v>
      </c>
      <c r="K3268" s="19" t="n">
        <v>4.81166666666667</v>
      </c>
      <c r="L3268" s="19" t="n">
        <v>4.8117</v>
      </c>
      <c r="M3268" s="19" t="n">
        <f aca="false">IF(J3268&gt;0,J3268,K3268)*E3268</f>
        <v>28.87</v>
      </c>
      <c r="N3268" s="20"/>
      <c r="O3268" s="21" t="str">
        <f aca="false">IF(R3268="","",ROUND(R3268*(1-Premissas!$B$4),4))</f>
        <v/>
      </c>
      <c r="P3268" s="22"/>
      <c r="Q3268" s="22"/>
      <c r="R3268" s="23"/>
      <c r="S3268" s="24"/>
      <c r="T3268" s="24"/>
      <c r="U3268" s="25"/>
      <c r="V3268" s="19" t="str">
        <f aca="false">IF(COUNT(N3268:Q3268)=0,"",MIN(N3268:Q3268))</f>
        <v/>
      </c>
      <c r="W3268" s="16" t="str">
        <f aca="false">IF(V3268="","",INDEX($N$4:$Q$4,MATCH(V3268,N3268:Q3268,0)))</f>
        <v/>
      </c>
      <c r="X3268" s="19" t="str">
        <f aca="false">IF(COUNT(N3268:Q3268)&lt;2,"",SMALL(N3268:Q3268,2))</f>
        <v/>
      </c>
      <c r="Y3268" s="26" t="str">
        <f aca="false">IF(OR(V3268="",M3268=0),"",V3268/M3268-1)</f>
        <v/>
      </c>
      <c r="Z3268" s="26" t="str">
        <f aca="false">IF(OR(V3268="",L3268=""),"",V3268/(L3268*E3268)-1)</f>
        <v/>
      </c>
      <c r="AA3268" s="16" t="str">
        <f aca="false">IF(V3268="","SEM OFERTA",IF(OR(Y3268&gt;Premissas!$B$11,Y3268&lt;Premissas!$B$12),"VERIFICAR - UNIDADE/EMBALAGEM",IF(Y3268&gt;Premissas!$B$6,"NÃO COMPRAR - REAJUSTE &gt;5%","COMPRAR")))</f>
        <v>SEM OFERTA</v>
      </c>
      <c r="AB3268" s="18" t="str">
        <f aca="false">IF(W3268="DIMEC",S3268,IF(W3268="MEDCENTRO",U3268,""))</f>
        <v/>
      </c>
      <c r="AC3268" s="18" t="n">
        <f aca="false">IF(AA3268&lt;&gt;"COMPRAR",0,IF(AB3268="",I3268,MIN(I3268,AB3268)))</f>
        <v>0</v>
      </c>
      <c r="AD3268" s="19" t="n">
        <f aca="false">IF(AC3268&gt;0,AC3268*V3268,0)</f>
        <v>0</v>
      </c>
      <c r="AE3268" s="19" t="n">
        <f aca="false">IF(AC3268&gt;0,(M3268-V3268)*AC3268,0)</f>
        <v>0</v>
      </c>
      <c r="AF3268" s="16" t="str">
        <f aca="false">IF(AA3268&lt;&gt;"COMPRAR","",IF(AB3268="",IF(X3268="","",IF(X3268-V3268&lt;0.01,"EMPATE TÉCNICO","")),IF(AB3268&lt;I3268,"ESTOQUE INSUFICIENTE",IF(X3268="","",IF(X3268-V3268&lt;0.01,"EMPATE TÉCNICO","")))))</f>
        <v/>
      </c>
      <c r="AG3268" s="16" t="s">
        <v>203</v>
      </c>
      <c r="AH3268" s="16" t="s">
        <v>1761</v>
      </c>
    </row>
    <row r="3269" customFormat="false" ht="15" hidden="false" customHeight="false" outlineLevel="0" collapsed="false">
      <c r="A3269" s="16" t="s">
        <v>10143</v>
      </c>
      <c r="B3269" s="17" t="s">
        <v>10144</v>
      </c>
      <c r="C3269" s="16" t="s">
        <v>10145</v>
      </c>
      <c r="D3269" s="16" t="s">
        <v>3873</v>
      </c>
      <c r="E3269" s="18" t="n">
        <v>1</v>
      </c>
      <c r="F3269" s="16" t="s">
        <v>43</v>
      </c>
      <c r="G3269" s="18" t="n">
        <v>0</v>
      </c>
      <c r="H3269" s="16" t="n">
        <v>2.4</v>
      </c>
      <c r="I3269" s="18" t="n">
        <v>7</v>
      </c>
      <c r="J3269" s="19" t="n">
        <v>4.81166666666667</v>
      </c>
      <c r="K3269" s="19" t="n">
        <v>4.81166666666667</v>
      </c>
      <c r="L3269" s="19" t="n">
        <v>4.8117</v>
      </c>
      <c r="M3269" s="19" t="n">
        <f aca="false">IF(J3269&gt;0,J3269,K3269)*E3269</f>
        <v>4.81166666666667</v>
      </c>
      <c r="N3269" s="20"/>
      <c r="O3269" s="21" t="str">
        <f aca="false">IF(R3269="","",ROUND(R3269*(1-Premissas!$B$4),4))</f>
        <v/>
      </c>
      <c r="P3269" s="22"/>
      <c r="Q3269" s="22"/>
      <c r="R3269" s="23"/>
      <c r="S3269" s="24"/>
      <c r="T3269" s="24"/>
      <c r="U3269" s="25"/>
      <c r="V3269" s="19" t="str">
        <f aca="false">IF(COUNT(N3269:Q3269)=0,"",MIN(N3269:Q3269))</f>
        <v/>
      </c>
      <c r="W3269" s="16" t="str">
        <f aca="false">IF(V3269="","",INDEX($N$4:$Q$4,MATCH(V3269,N3269:Q3269,0)))</f>
        <v/>
      </c>
      <c r="X3269" s="19" t="str">
        <f aca="false">IF(COUNT(N3269:Q3269)&lt;2,"",SMALL(N3269:Q3269,2))</f>
        <v/>
      </c>
      <c r="Y3269" s="26" t="str">
        <f aca="false">IF(OR(V3269="",M3269=0),"",V3269/M3269-1)</f>
        <v/>
      </c>
      <c r="Z3269" s="26" t="str">
        <f aca="false">IF(OR(V3269="",L3269=""),"",V3269/(L3269*E3269)-1)</f>
        <v/>
      </c>
      <c r="AA3269" s="16" t="str">
        <f aca="false">IF(V3269="","SEM OFERTA",IF(OR(Y3269&gt;Premissas!$B$11,Y3269&lt;Premissas!$B$12),"VERIFICAR - UNIDADE/EMBALAGEM",IF(Y3269&gt;Premissas!$B$6,"NÃO COMPRAR - REAJUSTE &gt;5%","COMPRAR")))</f>
        <v>SEM OFERTA</v>
      </c>
      <c r="AB3269" s="18" t="str">
        <f aca="false">IF(W3269="DIMEC",S3269,IF(W3269="MEDCENTRO",U3269,""))</f>
        <v/>
      </c>
      <c r="AC3269" s="18" t="n">
        <f aca="false">IF(AA3269&lt;&gt;"COMPRAR",0,IF(AB3269="",I3269,MIN(I3269,AB3269)))</f>
        <v>0</v>
      </c>
      <c r="AD3269" s="19" t="n">
        <f aca="false">IF(AC3269&gt;0,AC3269*V3269,0)</f>
        <v>0</v>
      </c>
      <c r="AE3269" s="19" t="n">
        <f aca="false">IF(AC3269&gt;0,(M3269-V3269)*AC3269,0)</f>
        <v>0</v>
      </c>
      <c r="AF3269" s="16" t="str">
        <f aca="false">IF(AA3269&lt;&gt;"COMPRAR","",IF(AB3269="",IF(X3269="","",IF(X3269-V3269&lt;0.01,"EMPATE TÉCNICO","")),IF(AB3269&lt;I3269,"ESTOQUE INSUFICIENTE",IF(X3269="","",IF(X3269-V3269&lt;0.01,"EMPATE TÉCNICO","")))))</f>
        <v/>
      </c>
      <c r="AG3269" s="16" t="s">
        <v>328</v>
      </c>
      <c r="AH3269" s="16" t="s">
        <v>1761</v>
      </c>
    </row>
    <row r="3270" customFormat="false" ht="15" hidden="false" customHeight="false" outlineLevel="0" collapsed="false">
      <c r="A3270" s="16" t="s">
        <v>10146</v>
      </c>
      <c r="B3270" s="17" t="s">
        <v>10147</v>
      </c>
      <c r="C3270" s="16" t="s">
        <v>10148</v>
      </c>
      <c r="D3270" s="16" t="s">
        <v>4726</v>
      </c>
      <c r="E3270" s="18" t="n">
        <v>12</v>
      </c>
      <c r="F3270" s="16" t="s">
        <v>43</v>
      </c>
      <c r="G3270" s="18" t="n">
        <v>0</v>
      </c>
      <c r="H3270" s="16" t="n">
        <v>0.1</v>
      </c>
      <c r="I3270" s="18" t="n">
        <v>1</v>
      </c>
      <c r="J3270" s="19" t="n">
        <v>7.71166666666667</v>
      </c>
      <c r="K3270" s="19" t="n">
        <v>7.71166666666667</v>
      </c>
      <c r="L3270" s="19" t="n">
        <v>7.7117</v>
      </c>
      <c r="M3270" s="19" t="n">
        <f aca="false">IF(J3270&gt;0,J3270,K3270)*E3270</f>
        <v>92.54</v>
      </c>
      <c r="N3270" s="20"/>
      <c r="O3270" s="21" t="str">
        <f aca="false">IF(R3270="","",ROUND(R3270*(1-Premissas!$B$4),4))</f>
        <v/>
      </c>
      <c r="P3270" s="22"/>
      <c r="Q3270" s="22"/>
      <c r="R3270" s="23"/>
      <c r="S3270" s="24"/>
      <c r="T3270" s="24"/>
      <c r="U3270" s="25"/>
      <c r="V3270" s="19" t="str">
        <f aca="false">IF(COUNT(N3270:Q3270)=0,"",MIN(N3270:Q3270))</f>
        <v/>
      </c>
      <c r="W3270" s="16" t="str">
        <f aca="false">IF(V3270="","",INDEX($N$4:$Q$4,MATCH(V3270,N3270:Q3270,0)))</f>
        <v/>
      </c>
      <c r="X3270" s="19" t="str">
        <f aca="false">IF(COUNT(N3270:Q3270)&lt;2,"",SMALL(N3270:Q3270,2))</f>
        <v/>
      </c>
      <c r="Y3270" s="26" t="str">
        <f aca="false">IF(OR(V3270="",M3270=0),"",V3270/M3270-1)</f>
        <v/>
      </c>
      <c r="Z3270" s="26" t="str">
        <f aca="false">IF(OR(V3270="",L3270=""),"",V3270/(L3270*E3270)-1)</f>
        <v/>
      </c>
      <c r="AA3270" s="16" t="str">
        <f aca="false">IF(V3270="","SEM OFERTA",IF(OR(Y3270&gt;Premissas!$B$11,Y3270&lt;Premissas!$B$12),"VERIFICAR - UNIDADE/EMBALAGEM",IF(Y3270&gt;Premissas!$B$6,"NÃO COMPRAR - REAJUSTE &gt;5%","COMPRAR")))</f>
        <v>SEM OFERTA</v>
      </c>
      <c r="AB3270" s="18" t="str">
        <f aca="false">IF(W3270="DIMEC",S3270,IF(W3270="MEDCENTRO",U3270,""))</f>
        <v/>
      </c>
      <c r="AC3270" s="18" t="n">
        <f aca="false">IF(AA3270&lt;&gt;"COMPRAR",0,IF(AB3270="",I3270,MIN(I3270,AB3270)))</f>
        <v>0</v>
      </c>
      <c r="AD3270" s="19" t="n">
        <f aca="false">IF(AC3270&gt;0,AC3270*V3270,0)</f>
        <v>0</v>
      </c>
      <c r="AE3270" s="19" t="n">
        <f aca="false">IF(AC3270&gt;0,(M3270-V3270)*AC3270,0)</f>
        <v>0</v>
      </c>
      <c r="AF3270" s="16" t="str">
        <f aca="false">IF(AA3270&lt;&gt;"COMPRAR","",IF(AB3270="",IF(X3270="","",IF(X3270-V3270&lt;0.01,"EMPATE TÉCNICO","")),IF(AB3270&lt;I3270,"ESTOQUE INSUFICIENTE",IF(X3270="","",IF(X3270-V3270&lt;0.01,"EMPATE TÉCNICO","")))))</f>
        <v/>
      </c>
      <c r="AG3270" s="16" t="s">
        <v>1798</v>
      </c>
      <c r="AH3270" s="16" t="s">
        <v>1761</v>
      </c>
    </row>
    <row r="3271" customFormat="false" ht="15" hidden="false" customHeight="false" outlineLevel="0" collapsed="false">
      <c r="A3271" s="16" t="s">
        <v>10149</v>
      </c>
      <c r="B3271" s="17" t="s">
        <v>10150</v>
      </c>
      <c r="C3271" s="16" t="s">
        <v>10151</v>
      </c>
      <c r="D3271" s="16" t="s">
        <v>4726</v>
      </c>
      <c r="E3271" s="18" t="n">
        <v>6</v>
      </c>
      <c r="F3271" s="16" t="s">
        <v>43</v>
      </c>
      <c r="G3271" s="18" t="n">
        <v>0</v>
      </c>
      <c r="H3271" s="16" t="n">
        <v>0.1</v>
      </c>
      <c r="I3271" s="18" t="n">
        <v>1</v>
      </c>
      <c r="J3271" s="19" t="n">
        <v>7.71166666666667</v>
      </c>
      <c r="K3271" s="19" t="n">
        <v>7.71166666666667</v>
      </c>
      <c r="L3271" s="19" t="n">
        <v>7.7117</v>
      </c>
      <c r="M3271" s="19" t="n">
        <f aca="false">IF(J3271&gt;0,J3271,K3271)*E3271</f>
        <v>46.27</v>
      </c>
      <c r="N3271" s="20"/>
      <c r="O3271" s="21" t="str">
        <f aca="false">IF(R3271="","",ROUND(R3271*(1-Premissas!$B$4),4))</f>
        <v/>
      </c>
      <c r="P3271" s="22"/>
      <c r="Q3271" s="22"/>
      <c r="R3271" s="23"/>
      <c r="S3271" s="24"/>
      <c r="T3271" s="24"/>
      <c r="U3271" s="25"/>
      <c r="V3271" s="19" t="str">
        <f aca="false">IF(COUNT(N3271:Q3271)=0,"",MIN(N3271:Q3271))</f>
        <v/>
      </c>
      <c r="W3271" s="16" t="str">
        <f aca="false">IF(V3271="","",INDEX($N$4:$Q$4,MATCH(V3271,N3271:Q3271,0)))</f>
        <v/>
      </c>
      <c r="X3271" s="19" t="str">
        <f aca="false">IF(COUNT(N3271:Q3271)&lt;2,"",SMALL(N3271:Q3271,2))</f>
        <v/>
      </c>
      <c r="Y3271" s="26" t="str">
        <f aca="false">IF(OR(V3271="",M3271=0),"",V3271/M3271-1)</f>
        <v/>
      </c>
      <c r="Z3271" s="26" t="str">
        <f aca="false">IF(OR(V3271="",L3271=""),"",V3271/(L3271*E3271)-1)</f>
        <v/>
      </c>
      <c r="AA3271" s="16" t="str">
        <f aca="false">IF(V3271="","SEM OFERTA",IF(OR(Y3271&gt;Premissas!$B$11,Y3271&lt;Premissas!$B$12),"VERIFICAR - UNIDADE/EMBALAGEM",IF(Y3271&gt;Premissas!$B$6,"NÃO COMPRAR - REAJUSTE &gt;5%","COMPRAR")))</f>
        <v>SEM OFERTA</v>
      </c>
      <c r="AB3271" s="18" t="str">
        <f aca="false">IF(W3271="DIMEC",S3271,IF(W3271="MEDCENTRO",U3271,""))</f>
        <v/>
      </c>
      <c r="AC3271" s="18" t="n">
        <f aca="false">IF(AA3271&lt;&gt;"COMPRAR",0,IF(AB3271="",I3271,MIN(I3271,AB3271)))</f>
        <v>0</v>
      </c>
      <c r="AD3271" s="19" t="n">
        <f aca="false">IF(AC3271&gt;0,AC3271*V3271,0)</f>
        <v>0</v>
      </c>
      <c r="AE3271" s="19" t="n">
        <f aca="false">IF(AC3271&gt;0,(M3271-V3271)*AC3271,0)</f>
        <v>0</v>
      </c>
      <c r="AF3271" s="16" t="str">
        <f aca="false">IF(AA3271&lt;&gt;"COMPRAR","",IF(AB3271="",IF(X3271="","",IF(X3271-V3271&lt;0.01,"EMPATE TÉCNICO","")),IF(AB3271&lt;I3271,"ESTOQUE INSUFICIENTE",IF(X3271="","",IF(X3271-V3271&lt;0.01,"EMPATE TÉCNICO","")))))</f>
        <v/>
      </c>
      <c r="AG3271" s="16" t="s">
        <v>1798</v>
      </c>
      <c r="AH3271" s="16" t="s">
        <v>1761</v>
      </c>
    </row>
    <row r="3272" customFormat="false" ht="15" hidden="false" customHeight="false" outlineLevel="0" collapsed="false">
      <c r="A3272" s="16" t="s">
        <v>10152</v>
      </c>
      <c r="B3272" s="17" t="s">
        <v>10153</v>
      </c>
      <c r="C3272" s="16" t="s">
        <v>10154</v>
      </c>
      <c r="D3272" s="16" t="s">
        <v>4726</v>
      </c>
      <c r="E3272" s="18" t="n">
        <v>6</v>
      </c>
      <c r="F3272" s="16" t="s">
        <v>43</v>
      </c>
      <c r="G3272" s="18" t="n">
        <v>0</v>
      </c>
      <c r="H3272" s="16" t="n">
        <v>1.1</v>
      </c>
      <c r="I3272" s="18" t="n">
        <v>1</v>
      </c>
      <c r="J3272" s="19" t="n">
        <v>7.81666666666667</v>
      </c>
      <c r="K3272" s="19" t="n">
        <v>7.81666666666667</v>
      </c>
      <c r="L3272" s="19" t="n">
        <v>7.8167</v>
      </c>
      <c r="M3272" s="19" t="n">
        <f aca="false">IF(J3272&gt;0,J3272,K3272)*E3272</f>
        <v>46.9</v>
      </c>
      <c r="N3272" s="20"/>
      <c r="O3272" s="21" t="str">
        <f aca="false">IF(R3272="","",ROUND(R3272*(1-Premissas!$B$4),4))</f>
        <v/>
      </c>
      <c r="P3272" s="22"/>
      <c r="Q3272" s="22"/>
      <c r="R3272" s="23"/>
      <c r="S3272" s="24"/>
      <c r="T3272" s="24"/>
      <c r="U3272" s="25"/>
      <c r="V3272" s="19" t="str">
        <f aca="false">IF(COUNT(N3272:Q3272)=0,"",MIN(N3272:Q3272))</f>
        <v/>
      </c>
      <c r="W3272" s="16" t="str">
        <f aca="false">IF(V3272="","",INDEX($N$4:$Q$4,MATCH(V3272,N3272:Q3272,0)))</f>
        <v/>
      </c>
      <c r="X3272" s="19" t="str">
        <f aca="false">IF(COUNT(N3272:Q3272)&lt;2,"",SMALL(N3272:Q3272,2))</f>
        <v/>
      </c>
      <c r="Y3272" s="26" t="str">
        <f aca="false">IF(OR(V3272="",M3272=0),"",V3272/M3272-1)</f>
        <v/>
      </c>
      <c r="Z3272" s="26" t="str">
        <f aca="false">IF(OR(V3272="",L3272=""),"",V3272/(L3272*E3272)-1)</f>
        <v/>
      </c>
      <c r="AA3272" s="16" t="str">
        <f aca="false">IF(V3272="","SEM OFERTA",IF(OR(Y3272&gt;Premissas!$B$11,Y3272&lt;Premissas!$B$12),"VERIFICAR - UNIDADE/EMBALAGEM",IF(Y3272&gt;Premissas!$B$6,"NÃO COMPRAR - REAJUSTE &gt;5%","COMPRAR")))</f>
        <v>SEM OFERTA</v>
      </c>
      <c r="AB3272" s="18" t="str">
        <f aca="false">IF(W3272="DIMEC",S3272,IF(W3272="MEDCENTRO",U3272,""))</f>
        <v/>
      </c>
      <c r="AC3272" s="18" t="n">
        <f aca="false">IF(AA3272&lt;&gt;"COMPRAR",0,IF(AB3272="",I3272,MIN(I3272,AB3272)))</f>
        <v>0</v>
      </c>
      <c r="AD3272" s="19" t="n">
        <f aca="false">IF(AC3272&gt;0,AC3272*V3272,0)</f>
        <v>0</v>
      </c>
      <c r="AE3272" s="19" t="n">
        <f aca="false">IF(AC3272&gt;0,(M3272-V3272)*AC3272,0)</f>
        <v>0</v>
      </c>
      <c r="AF3272" s="16" t="str">
        <f aca="false">IF(AA3272&lt;&gt;"COMPRAR","",IF(AB3272="",IF(X3272="","",IF(X3272-V3272&lt;0.01,"EMPATE TÉCNICO","")),IF(AB3272&lt;I3272,"ESTOQUE INSUFICIENTE",IF(X3272="","",IF(X3272-V3272&lt;0.01,"EMPATE TÉCNICO","")))))</f>
        <v/>
      </c>
      <c r="AG3272" s="16" t="s">
        <v>1798</v>
      </c>
      <c r="AH3272" s="16" t="s">
        <v>1761</v>
      </c>
    </row>
    <row r="3273" customFormat="false" ht="15" hidden="false" customHeight="false" outlineLevel="0" collapsed="false">
      <c r="A3273" s="16" t="s">
        <v>10155</v>
      </c>
      <c r="B3273" s="17" t="s">
        <v>10156</v>
      </c>
      <c r="C3273" s="16" t="s">
        <v>10157</v>
      </c>
      <c r="D3273" s="16" t="s">
        <v>4747</v>
      </c>
      <c r="E3273" s="18" t="n">
        <v>12</v>
      </c>
      <c r="F3273" s="16" t="s">
        <v>43</v>
      </c>
      <c r="G3273" s="18" t="n">
        <v>3</v>
      </c>
      <c r="H3273" s="16" t="n">
        <v>3</v>
      </c>
      <c r="I3273" s="18" t="n">
        <v>1</v>
      </c>
      <c r="J3273" s="19" t="n">
        <v>2.435</v>
      </c>
      <c r="K3273" s="19" t="n">
        <v>2.435</v>
      </c>
      <c r="L3273" s="19" t="n">
        <v>2.435</v>
      </c>
      <c r="M3273" s="19" t="n">
        <f aca="false">IF(J3273&gt;0,J3273,K3273)*E3273</f>
        <v>29.22</v>
      </c>
      <c r="N3273" s="20"/>
      <c r="O3273" s="21" t="str">
        <f aca="false">IF(R3273="","",ROUND(R3273*(1-Premissas!$B$4),4))</f>
        <v/>
      </c>
      <c r="P3273" s="22"/>
      <c r="Q3273" s="22"/>
      <c r="R3273" s="23"/>
      <c r="S3273" s="24"/>
      <c r="T3273" s="24"/>
      <c r="U3273" s="25"/>
      <c r="V3273" s="19" t="str">
        <f aca="false">IF(COUNT(N3273:Q3273)=0,"",MIN(N3273:Q3273))</f>
        <v/>
      </c>
      <c r="W3273" s="16" t="str">
        <f aca="false">IF(V3273="","",INDEX($N$4:$Q$4,MATCH(V3273,N3273:Q3273,0)))</f>
        <v/>
      </c>
      <c r="X3273" s="19" t="str">
        <f aca="false">IF(COUNT(N3273:Q3273)&lt;2,"",SMALL(N3273:Q3273,2))</f>
        <v/>
      </c>
      <c r="Y3273" s="26" t="str">
        <f aca="false">IF(OR(V3273="",M3273=0),"",V3273/M3273-1)</f>
        <v/>
      </c>
      <c r="Z3273" s="26" t="str">
        <f aca="false">IF(OR(V3273="",L3273=""),"",V3273/(L3273*E3273)-1)</f>
        <v/>
      </c>
      <c r="AA3273" s="16" t="str">
        <f aca="false">IF(V3273="","SEM OFERTA",IF(OR(Y3273&gt;Premissas!$B$11,Y3273&lt;Premissas!$B$12),"VERIFICAR - UNIDADE/EMBALAGEM",IF(Y3273&gt;Premissas!$B$6,"NÃO COMPRAR - REAJUSTE &gt;5%","COMPRAR")))</f>
        <v>SEM OFERTA</v>
      </c>
      <c r="AB3273" s="18" t="str">
        <f aca="false">IF(W3273="DIMEC",S3273,IF(W3273="MEDCENTRO",U3273,""))</f>
        <v/>
      </c>
      <c r="AC3273" s="18" t="n">
        <f aca="false">IF(AA3273&lt;&gt;"COMPRAR",0,IF(AB3273="",I3273,MIN(I3273,AB3273)))</f>
        <v>0</v>
      </c>
      <c r="AD3273" s="19" t="n">
        <f aca="false">IF(AC3273&gt;0,AC3273*V3273,0)</f>
        <v>0</v>
      </c>
      <c r="AE3273" s="19" t="n">
        <f aca="false">IF(AC3273&gt;0,(M3273-V3273)*AC3273,0)</f>
        <v>0</v>
      </c>
      <c r="AF3273" s="16" t="str">
        <f aca="false">IF(AA3273&lt;&gt;"COMPRAR","",IF(AB3273="",IF(X3273="","",IF(X3273-V3273&lt;0.01,"EMPATE TÉCNICO","")),IF(AB3273&lt;I3273,"ESTOQUE INSUFICIENTE",IF(X3273="","",IF(X3273-V3273&lt;0.01,"EMPATE TÉCNICO","")))))</f>
        <v/>
      </c>
      <c r="AG3273" s="16" t="s">
        <v>1798</v>
      </c>
      <c r="AH3273" s="16" t="s">
        <v>1761</v>
      </c>
    </row>
    <row r="3274" customFormat="false" ht="15" hidden="false" customHeight="false" outlineLevel="0" collapsed="false">
      <c r="A3274" s="16" t="s">
        <v>10158</v>
      </c>
      <c r="B3274" s="17" t="s">
        <v>10159</v>
      </c>
      <c r="C3274" s="16" t="s">
        <v>10160</v>
      </c>
      <c r="D3274" s="16" t="s">
        <v>4726</v>
      </c>
      <c r="E3274" s="18" t="n">
        <v>6</v>
      </c>
      <c r="F3274" s="16" t="s">
        <v>43</v>
      </c>
      <c r="G3274" s="18" t="n">
        <v>0</v>
      </c>
      <c r="H3274" s="16" t="n">
        <v>1.1</v>
      </c>
      <c r="I3274" s="18" t="n">
        <v>1</v>
      </c>
      <c r="J3274" s="19" t="n">
        <v>8.51833333333333</v>
      </c>
      <c r="K3274" s="19" t="n">
        <v>8.51833333333333</v>
      </c>
      <c r="L3274" s="19" t="n">
        <v>8.5183</v>
      </c>
      <c r="M3274" s="19" t="n">
        <f aca="false">IF(J3274&gt;0,J3274,K3274)*E3274</f>
        <v>51.11</v>
      </c>
      <c r="N3274" s="20"/>
      <c r="O3274" s="21" t="str">
        <f aca="false">IF(R3274="","",ROUND(R3274*(1-Premissas!$B$4),4))</f>
        <v/>
      </c>
      <c r="P3274" s="22"/>
      <c r="Q3274" s="22"/>
      <c r="R3274" s="23"/>
      <c r="S3274" s="24"/>
      <c r="T3274" s="24"/>
      <c r="U3274" s="25"/>
      <c r="V3274" s="19" t="str">
        <f aca="false">IF(COUNT(N3274:Q3274)=0,"",MIN(N3274:Q3274))</f>
        <v/>
      </c>
      <c r="W3274" s="16" t="str">
        <f aca="false">IF(V3274="","",INDEX($N$4:$Q$4,MATCH(V3274,N3274:Q3274,0)))</f>
        <v/>
      </c>
      <c r="X3274" s="19" t="str">
        <f aca="false">IF(COUNT(N3274:Q3274)&lt;2,"",SMALL(N3274:Q3274,2))</f>
        <v/>
      </c>
      <c r="Y3274" s="26" t="str">
        <f aca="false">IF(OR(V3274="",M3274=0),"",V3274/M3274-1)</f>
        <v/>
      </c>
      <c r="Z3274" s="26" t="str">
        <f aca="false">IF(OR(V3274="",L3274=""),"",V3274/(L3274*E3274)-1)</f>
        <v/>
      </c>
      <c r="AA3274" s="16" t="str">
        <f aca="false">IF(V3274="","SEM OFERTA",IF(OR(Y3274&gt;Premissas!$B$11,Y3274&lt;Premissas!$B$12),"VERIFICAR - UNIDADE/EMBALAGEM",IF(Y3274&gt;Premissas!$B$6,"NÃO COMPRAR - REAJUSTE &gt;5%","COMPRAR")))</f>
        <v>SEM OFERTA</v>
      </c>
      <c r="AB3274" s="18" t="str">
        <f aca="false">IF(W3274="DIMEC",S3274,IF(W3274="MEDCENTRO",U3274,""))</f>
        <v/>
      </c>
      <c r="AC3274" s="18" t="n">
        <f aca="false">IF(AA3274&lt;&gt;"COMPRAR",0,IF(AB3274="",I3274,MIN(I3274,AB3274)))</f>
        <v>0</v>
      </c>
      <c r="AD3274" s="19" t="n">
        <f aca="false">IF(AC3274&gt;0,AC3274*V3274,0)</f>
        <v>0</v>
      </c>
      <c r="AE3274" s="19" t="n">
        <f aca="false">IF(AC3274&gt;0,(M3274-V3274)*AC3274,0)</f>
        <v>0</v>
      </c>
      <c r="AF3274" s="16" t="str">
        <f aca="false">IF(AA3274&lt;&gt;"COMPRAR","",IF(AB3274="",IF(X3274="","",IF(X3274-V3274&lt;0.01,"EMPATE TÉCNICO","")),IF(AB3274&lt;I3274,"ESTOQUE INSUFICIENTE",IF(X3274="","",IF(X3274-V3274&lt;0.01,"EMPATE TÉCNICO","")))))</f>
        <v/>
      </c>
      <c r="AG3274" s="16" t="s">
        <v>1798</v>
      </c>
      <c r="AH3274" s="16" t="s">
        <v>1761</v>
      </c>
    </row>
    <row r="3275" customFormat="false" ht="15" hidden="false" customHeight="false" outlineLevel="0" collapsed="false">
      <c r="A3275" s="16" t="s">
        <v>10161</v>
      </c>
      <c r="B3275" s="17" t="s">
        <v>10162</v>
      </c>
      <c r="C3275" s="16" t="s">
        <v>10163</v>
      </c>
      <c r="D3275" s="16" t="s">
        <v>4747</v>
      </c>
      <c r="E3275" s="18" t="n">
        <v>1</v>
      </c>
      <c r="F3275" s="16" t="s">
        <v>41</v>
      </c>
      <c r="G3275" s="18" t="n">
        <v>6</v>
      </c>
      <c r="H3275" s="16" t="n">
        <v>6.4</v>
      </c>
      <c r="I3275" s="18" t="n">
        <v>11</v>
      </c>
      <c r="J3275" s="19" t="n">
        <v>14.76</v>
      </c>
      <c r="K3275" s="19" t="n">
        <v>14.76</v>
      </c>
      <c r="L3275" s="19" t="n">
        <v>14.76</v>
      </c>
      <c r="M3275" s="19" t="n">
        <f aca="false">IF(J3275&gt;0,J3275,K3275)*E3275</f>
        <v>14.76</v>
      </c>
      <c r="N3275" s="20"/>
      <c r="O3275" s="21" t="str">
        <f aca="false">IF(R3275="","",ROUND(R3275*(1-Premissas!$B$4),4))</f>
        <v/>
      </c>
      <c r="P3275" s="22"/>
      <c r="Q3275" s="22"/>
      <c r="R3275" s="23"/>
      <c r="S3275" s="24"/>
      <c r="T3275" s="24"/>
      <c r="U3275" s="25"/>
      <c r="V3275" s="19" t="str">
        <f aca="false">IF(COUNT(N3275:Q3275)=0,"",MIN(N3275:Q3275))</f>
        <v/>
      </c>
      <c r="W3275" s="16" t="str">
        <f aca="false">IF(V3275="","",INDEX($N$4:$Q$4,MATCH(V3275,N3275:Q3275,0)))</f>
        <v/>
      </c>
      <c r="X3275" s="19" t="str">
        <f aca="false">IF(COUNT(N3275:Q3275)&lt;2,"",SMALL(N3275:Q3275,2))</f>
        <v/>
      </c>
      <c r="Y3275" s="26" t="str">
        <f aca="false">IF(OR(V3275="",M3275=0),"",V3275/M3275-1)</f>
        <v/>
      </c>
      <c r="Z3275" s="26" t="str">
        <f aca="false">IF(OR(V3275="",L3275=""),"",V3275/(L3275*E3275)-1)</f>
        <v/>
      </c>
      <c r="AA3275" s="16" t="str">
        <f aca="false">IF(V3275="","SEM OFERTA",IF(OR(Y3275&gt;Premissas!$B$11,Y3275&lt;Premissas!$B$12),"VERIFICAR - UNIDADE/EMBALAGEM",IF(Y3275&gt;Premissas!$B$6,"NÃO COMPRAR - REAJUSTE &gt;5%","COMPRAR")))</f>
        <v>SEM OFERTA</v>
      </c>
      <c r="AB3275" s="18" t="str">
        <f aca="false">IF(W3275="DIMEC",S3275,IF(W3275="MEDCENTRO",U3275,""))</f>
        <v/>
      </c>
      <c r="AC3275" s="18" t="n">
        <f aca="false">IF(AA3275&lt;&gt;"COMPRAR",0,IF(AB3275="",I3275,MIN(I3275,AB3275)))</f>
        <v>0</v>
      </c>
      <c r="AD3275" s="19" t="n">
        <f aca="false">IF(AC3275&gt;0,AC3275*V3275,0)</f>
        <v>0</v>
      </c>
      <c r="AE3275" s="19" t="n">
        <f aca="false">IF(AC3275&gt;0,(M3275-V3275)*AC3275,0)</f>
        <v>0</v>
      </c>
      <c r="AF3275" s="16" t="str">
        <f aca="false">IF(AA3275&lt;&gt;"COMPRAR","",IF(AB3275="",IF(X3275="","",IF(X3275-V3275&lt;0.01,"EMPATE TÉCNICO","")),IF(AB3275&lt;I3275,"ESTOQUE INSUFICIENTE",IF(X3275="","",IF(X3275-V3275&lt;0.01,"EMPATE TÉCNICO","")))))</f>
        <v/>
      </c>
      <c r="AG3275" s="16"/>
      <c r="AH3275" s="16" t="s">
        <v>1761</v>
      </c>
    </row>
    <row r="3276" customFormat="false" ht="15" hidden="false" customHeight="false" outlineLevel="0" collapsed="false">
      <c r="A3276" s="16" t="s">
        <v>10164</v>
      </c>
      <c r="B3276" s="17" t="s">
        <v>10165</v>
      </c>
      <c r="C3276" s="16" t="s">
        <v>10166</v>
      </c>
      <c r="D3276" s="16" t="s">
        <v>4747</v>
      </c>
      <c r="E3276" s="18" t="n">
        <v>14</v>
      </c>
      <c r="F3276" s="16" t="s">
        <v>42</v>
      </c>
      <c r="G3276" s="18" t="n">
        <v>37</v>
      </c>
      <c r="H3276" s="16" t="n">
        <v>16.1</v>
      </c>
      <c r="I3276" s="18" t="n">
        <v>1</v>
      </c>
      <c r="J3276" s="19" t="n">
        <v>3.34348095238095</v>
      </c>
      <c r="K3276" s="19" t="n">
        <v>3.34348095238095</v>
      </c>
      <c r="L3276" s="19" t="n">
        <v>3.3435</v>
      </c>
      <c r="M3276" s="19" t="n">
        <f aca="false">IF(J3276&gt;0,J3276,K3276)*E3276</f>
        <v>46.8087333333333</v>
      </c>
      <c r="N3276" s="20"/>
      <c r="O3276" s="21" t="str">
        <f aca="false">IF(R3276="","",ROUND(R3276*(1-Premissas!$B$4),4))</f>
        <v/>
      </c>
      <c r="P3276" s="22"/>
      <c r="Q3276" s="22"/>
      <c r="R3276" s="23"/>
      <c r="S3276" s="24"/>
      <c r="T3276" s="24"/>
      <c r="U3276" s="25"/>
      <c r="V3276" s="19" t="str">
        <f aca="false">IF(COUNT(N3276:Q3276)=0,"",MIN(N3276:Q3276))</f>
        <v/>
      </c>
      <c r="W3276" s="16" t="str">
        <f aca="false">IF(V3276="","",INDEX($N$4:$Q$4,MATCH(V3276,N3276:Q3276,0)))</f>
        <v/>
      </c>
      <c r="X3276" s="19" t="str">
        <f aca="false">IF(COUNT(N3276:Q3276)&lt;2,"",SMALL(N3276:Q3276,2))</f>
        <v/>
      </c>
      <c r="Y3276" s="26" t="str">
        <f aca="false">IF(OR(V3276="",M3276=0),"",V3276/M3276-1)</f>
        <v/>
      </c>
      <c r="Z3276" s="26" t="str">
        <f aca="false">IF(OR(V3276="",L3276=""),"",V3276/(L3276*E3276)-1)</f>
        <v/>
      </c>
      <c r="AA3276" s="16" t="str">
        <f aca="false">IF(V3276="","SEM OFERTA",IF(OR(Y3276&gt;Premissas!$B$11,Y3276&lt;Premissas!$B$12),"VERIFICAR - UNIDADE/EMBALAGEM",IF(Y3276&gt;Premissas!$B$6,"NÃO COMPRAR - REAJUSTE &gt;5%","COMPRAR")))</f>
        <v>SEM OFERTA</v>
      </c>
      <c r="AB3276" s="18" t="str">
        <f aca="false">IF(W3276="DIMEC",S3276,IF(W3276="MEDCENTRO",U3276,""))</f>
        <v/>
      </c>
      <c r="AC3276" s="18" t="n">
        <f aca="false">IF(AA3276&lt;&gt;"COMPRAR",0,IF(AB3276="",I3276,MIN(I3276,AB3276)))</f>
        <v>0</v>
      </c>
      <c r="AD3276" s="19" t="n">
        <f aca="false">IF(AC3276&gt;0,AC3276*V3276,0)</f>
        <v>0</v>
      </c>
      <c r="AE3276" s="19" t="n">
        <f aca="false">IF(AC3276&gt;0,(M3276-V3276)*AC3276,0)</f>
        <v>0</v>
      </c>
      <c r="AF3276" s="16" t="str">
        <f aca="false">IF(AA3276&lt;&gt;"COMPRAR","",IF(AB3276="",IF(X3276="","",IF(X3276-V3276&lt;0.01,"EMPATE TÉCNICO","")),IF(AB3276&lt;I3276,"ESTOQUE INSUFICIENTE",IF(X3276="","",IF(X3276-V3276&lt;0.01,"EMPATE TÉCNICO","")))))</f>
        <v/>
      </c>
      <c r="AG3276" s="16" t="s">
        <v>360</v>
      </c>
      <c r="AH3276" s="16" t="s">
        <v>1761</v>
      </c>
    </row>
    <row r="3277" customFormat="false" ht="15" hidden="false" customHeight="false" outlineLevel="0" collapsed="false">
      <c r="A3277" s="16" t="s">
        <v>10167</v>
      </c>
      <c r="B3277" s="17" t="s">
        <v>10168</v>
      </c>
      <c r="C3277" s="16" t="s">
        <v>10169</v>
      </c>
      <c r="D3277" s="16" t="s">
        <v>4747</v>
      </c>
      <c r="E3277" s="18" t="n">
        <v>12</v>
      </c>
      <c r="F3277" s="16" t="s">
        <v>41</v>
      </c>
      <c r="G3277" s="18" t="n">
        <v>17</v>
      </c>
      <c r="H3277" s="16" t="n">
        <v>9.1</v>
      </c>
      <c r="I3277" s="18" t="n">
        <v>1</v>
      </c>
      <c r="J3277" s="19" t="n">
        <v>5.28916666666667</v>
      </c>
      <c r="K3277" s="19" t="n">
        <v>5.28916666666667</v>
      </c>
      <c r="L3277" s="19" t="n">
        <v>5.2892</v>
      </c>
      <c r="M3277" s="19" t="n">
        <f aca="false">IF(J3277&gt;0,J3277,K3277)*E3277</f>
        <v>63.47</v>
      </c>
      <c r="N3277" s="20"/>
      <c r="O3277" s="21" t="str">
        <f aca="false">IF(R3277="","",ROUND(R3277*(1-Premissas!$B$4),4))</f>
        <v/>
      </c>
      <c r="P3277" s="22"/>
      <c r="Q3277" s="22"/>
      <c r="R3277" s="23"/>
      <c r="S3277" s="24"/>
      <c r="T3277" s="24"/>
      <c r="U3277" s="25"/>
      <c r="V3277" s="19" t="str">
        <f aca="false">IF(COUNT(N3277:Q3277)=0,"",MIN(N3277:Q3277))</f>
        <v/>
      </c>
      <c r="W3277" s="16" t="str">
        <f aca="false">IF(V3277="","",INDEX($N$4:$Q$4,MATCH(V3277,N3277:Q3277,0)))</f>
        <v/>
      </c>
      <c r="X3277" s="19" t="str">
        <f aca="false">IF(COUNT(N3277:Q3277)&lt;2,"",SMALL(N3277:Q3277,2))</f>
        <v/>
      </c>
      <c r="Y3277" s="26" t="str">
        <f aca="false">IF(OR(V3277="",M3277=0),"",V3277/M3277-1)</f>
        <v/>
      </c>
      <c r="Z3277" s="26" t="str">
        <f aca="false">IF(OR(V3277="",L3277=""),"",V3277/(L3277*E3277)-1)</f>
        <v/>
      </c>
      <c r="AA3277" s="16" t="str">
        <f aca="false">IF(V3277="","SEM OFERTA",IF(OR(Y3277&gt;Premissas!$B$11,Y3277&lt;Premissas!$B$12),"VERIFICAR - UNIDADE/EMBALAGEM",IF(Y3277&gt;Premissas!$B$6,"NÃO COMPRAR - REAJUSTE &gt;5%","COMPRAR")))</f>
        <v>SEM OFERTA</v>
      </c>
      <c r="AB3277" s="18" t="str">
        <f aca="false">IF(W3277="DIMEC",S3277,IF(W3277="MEDCENTRO",U3277,""))</f>
        <v/>
      </c>
      <c r="AC3277" s="18" t="n">
        <f aca="false">IF(AA3277&lt;&gt;"COMPRAR",0,IF(AB3277="",I3277,MIN(I3277,AB3277)))</f>
        <v>0</v>
      </c>
      <c r="AD3277" s="19" t="n">
        <f aca="false">IF(AC3277&gt;0,AC3277*V3277,0)</f>
        <v>0</v>
      </c>
      <c r="AE3277" s="19" t="n">
        <f aca="false">IF(AC3277&gt;0,(M3277-V3277)*AC3277,0)</f>
        <v>0</v>
      </c>
      <c r="AF3277" s="16" t="str">
        <f aca="false">IF(AA3277&lt;&gt;"COMPRAR","",IF(AB3277="",IF(X3277="","",IF(X3277-V3277&lt;0.01,"EMPATE TÉCNICO","")),IF(AB3277&lt;I3277,"ESTOQUE INSUFICIENTE",IF(X3277="","",IF(X3277-V3277&lt;0.01,"EMPATE TÉCNICO","")))))</f>
        <v/>
      </c>
      <c r="AG3277" s="16" t="s">
        <v>360</v>
      </c>
      <c r="AH3277" s="16" t="s">
        <v>1761</v>
      </c>
    </row>
    <row r="3278" customFormat="false" ht="15" hidden="false" customHeight="false" outlineLevel="0" collapsed="false">
      <c r="A3278" s="16" t="s">
        <v>10170</v>
      </c>
      <c r="B3278" s="17" t="s">
        <v>10171</v>
      </c>
      <c r="C3278" s="16" t="s">
        <v>10172</v>
      </c>
      <c r="D3278" s="16" t="s">
        <v>4747</v>
      </c>
      <c r="E3278" s="18" t="n">
        <v>8</v>
      </c>
      <c r="F3278" s="16" t="s">
        <v>43</v>
      </c>
      <c r="G3278" s="18" t="n">
        <v>0</v>
      </c>
      <c r="H3278" s="16" t="n">
        <v>0.2</v>
      </c>
      <c r="I3278" s="18" t="n">
        <v>1</v>
      </c>
      <c r="J3278" s="19" t="n">
        <v>6.95</v>
      </c>
      <c r="K3278" s="19" t="n">
        <v>6.95</v>
      </c>
      <c r="L3278" s="19" t="n">
        <v>6.95</v>
      </c>
      <c r="M3278" s="19" t="n">
        <f aca="false">IF(J3278&gt;0,J3278,K3278)*E3278</f>
        <v>55.6</v>
      </c>
      <c r="N3278" s="20"/>
      <c r="O3278" s="21" t="str">
        <f aca="false">IF(R3278="","",ROUND(R3278*(1-Premissas!$B$4),4))</f>
        <v/>
      </c>
      <c r="P3278" s="22"/>
      <c r="Q3278" s="22"/>
      <c r="R3278" s="23"/>
      <c r="S3278" s="24"/>
      <c r="T3278" s="24"/>
      <c r="U3278" s="25"/>
      <c r="V3278" s="19" t="str">
        <f aca="false">IF(COUNT(N3278:Q3278)=0,"",MIN(N3278:Q3278))</f>
        <v/>
      </c>
      <c r="W3278" s="16" t="str">
        <f aca="false">IF(V3278="","",INDEX($N$4:$Q$4,MATCH(V3278,N3278:Q3278,0)))</f>
        <v/>
      </c>
      <c r="X3278" s="19" t="str">
        <f aca="false">IF(COUNT(N3278:Q3278)&lt;2,"",SMALL(N3278:Q3278,2))</f>
        <v/>
      </c>
      <c r="Y3278" s="26" t="str">
        <f aca="false">IF(OR(V3278="",M3278=0),"",V3278/M3278-1)</f>
        <v/>
      </c>
      <c r="Z3278" s="26" t="str">
        <f aca="false">IF(OR(V3278="",L3278=""),"",V3278/(L3278*E3278)-1)</f>
        <v/>
      </c>
      <c r="AA3278" s="16" t="str">
        <f aca="false">IF(V3278="","SEM OFERTA",IF(OR(Y3278&gt;Premissas!$B$11,Y3278&lt;Premissas!$B$12),"VERIFICAR - UNIDADE/EMBALAGEM",IF(Y3278&gt;Premissas!$B$6,"NÃO COMPRAR - REAJUSTE &gt;5%","COMPRAR")))</f>
        <v>SEM OFERTA</v>
      </c>
      <c r="AB3278" s="18" t="str">
        <f aca="false">IF(W3278="DIMEC",S3278,IF(W3278="MEDCENTRO",U3278,""))</f>
        <v/>
      </c>
      <c r="AC3278" s="18" t="n">
        <f aca="false">IF(AA3278&lt;&gt;"COMPRAR",0,IF(AB3278="",I3278,MIN(I3278,AB3278)))</f>
        <v>0</v>
      </c>
      <c r="AD3278" s="19" t="n">
        <f aca="false">IF(AC3278&gt;0,AC3278*V3278,0)</f>
        <v>0</v>
      </c>
      <c r="AE3278" s="19" t="n">
        <f aca="false">IF(AC3278&gt;0,(M3278-V3278)*AC3278,0)</f>
        <v>0</v>
      </c>
      <c r="AF3278" s="16" t="str">
        <f aca="false">IF(AA3278&lt;&gt;"COMPRAR","",IF(AB3278="",IF(X3278="","",IF(X3278-V3278&lt;0.01,"EMPATE TÉCNICO","")),IF(AB3278&lt;I3278,"ESTOQUE INSUFICIENTE",IF(X3278="","",IF(X3278-V3278&lt;0.01,"EMPATE TÉCNICO","")))))</f>
        <v/>
      </c>
      <c r="AG3278" s="16" t="s">
        <v>360</v>
      </c>
      <c r="AH3278" s="16" t="s">
        <v>1761</v>
      </c>
    </row>
    <row r="3279" customFormat="false" ht="15" hidden="false" customHeight="false" outlineLevel="0" collapsed="false">
      <c r="A3279" s="16" t="s">
        <v>10173</v>
      </c>
      <c r="B3279" s="17" t="s">
        <v>10174</v>
      </c>
      <c r="C3279" s="16" t="s">
        <v>10175</v>
      </c>
      <c r="D3279" s="16" t="s">
        <v>4315</v>
      </c>
      <c r="E3279" s="18" t="n">
        <v>1</v>
      </c>
      <c r="F3279" s="16" t="s">
        <v>43</v>
      </c>
      <c r="G3279" s="18" t="n">
        <v>0</v>
      </c>
      <c r="H3279" s="16" t="n">
        <v>0.1</v>
      </c>
      <c r="I3279" s="18" t="n">
        <v>1</v>
      </c>
      <c r="J3279" s="19" t="n">
        <v>15.03</v>
      </c>
      <c r="K3279" s="19" t="n">
        <v>15.03</v>
      </c>
      <c r="L3279" s="19" t="n">
        <v>15.03</v>
      </c>
      <c r="M3279" s="19" t="n">
        <f aca="false">IF(J3279&gt;0,J3279,K3279)*E3279</f>
        <v>15.03</v>
      </c>
      <c r="N3279" s="20"/>
      <c r="O3279" s="21" t="str">
        <f aca="false">IF(R3279="","",ROUND(R3279*(1-Premissas!$B$4),4))</f>
        <v/>
      </c>
      <c r="P3279" s="22"/>
      <c r="Q3279" s="22"/>
      <c r="R3279" s="23"/>
      <c r="S3279" s="24"/>
      <c r="T3279" s="24"/>
      <c r="U3279" s="25"/>
      <c r="V3279" s="19" t="str">
        <f aca="false">IF(COUNT(N3279:Q3279)=0,"",MIN(N3279:Q3279))</f>
        <v/>
      </c>
      <c r="W3279" s="16" t="str">
        <f aca="false">IF(V3279="","",INDEX($N$4:$Q$4,MATCH(V3279,N3279:Q3279,0)))</f>
        <v/>
      </c>
      <c r="X3279" s="19" t="str">
        <f aca="false">IF(COUNT(N3279:Q3279)&lt;2,"",SMALL(N3279:Q3279,2))</f>
        <v/>
      </c>
      <c r="Y3279" s="26" t="str">
        <f aca="false">IF(OR(V3279="",M3279=0),"",V3279/M3279-1)</f>
        <v/>
      </c>
      <c r="Z3279" s="26" t="str">
        <f aca="false">IF(OR(V3279="",L3279=""),"",V3279/(L3279*E3279)-1)</f>
        <v/>
      </c>
      <c r="AA3279" s="16" t="str">
        <f aca="false">IF(V3279="","SEM OFERTA",IF(OR(Y3279&gt;Premissas!$B$11,Y3279&lt;Premissas!$B$12),"VERIFICAR - UNIDADE/EMBALAGEM",IF(Y3279&gt;Premissas!$B$6,"NÃO COMPRAR - REAJUSTE &gt;5%","COMPRAR")))</f>
        <v>SEM OFERTA</v>
      </c>
      <c r="AB3279" s="18" t="str">
        <f aca="false">IF(W3279="DIMEC",S3279,IF(W3279="MEDCENTRO",U3279,""))</f>
        <v/>
      </c>
      <c r="AC3279" s="18" t="n">
        <f aca="false">IF(AA3279&lt;&gt;"COMPRAR",0,IF(AB3279="",I3279,MIN(I3279,AB3279)))</f>
        <v>0</v>
      </c>
      <c r="AD3279" s="19" t="n">
        <f aca="false">IF(AC3279&gt;0,AC3279*V3279,0)</f>
        <v>0</v>
      </c>
      <c r="AE3279" s="19" t="n">
        <f aca="false">IF(AC3279&gt;0,(M3279-V3279)*AC3279,0)</f>
        <v>0</v>
      </c>
      <c r="AF3279" s="16" t="str">
        <f aca="false">IF(AA3279&lt;&gt;"COMPRAR","",IF(AB3279="",IF(X3279="","",IF(X3279-V3279&lt;0.01,"EMPATE TÉCNICO","")),IF(AB3279&lt;I3279,"ESTOQUE INSUFICIENTE",IF(X3279="","",IF(X3279-V3279&lt;0.01,"EMPATE TÉCNICO","")))))</f>
        <v/>
      </c>
      <c r="AG3279" s="16" t="s">
        <v>1838</v>
      </c>
      <c r="AH3279" s="16" t="s">
        <v>1761</v>
      </c>
    </row>
    <row r="3280" customFormat="false" ht="15" hidden="false" customHeight="false" outlineLevel="0" collapsed="false">
      <c r="A3280" s="16" t="s">
        <v>10176</v>
      </c>
      <c r="B3280" s="17" t="s">
        <v>10177</v>
      </c>
      <c r="C3280" s="16" t="s">
        <v>10178</v>
      </c>
      <c r="D3280" s="16" t="s">
        <v>4315</v>
      </c>
      <c r="E3280" s="18" t="n">
        <v>1</v>
      </c>
      <c r="F3280" s="16" t="s">
        <v>43</v>
      </c>
      <c r="G3280" s="18" t="n">
        <v>0</v>
      </c>
      <c r="H3280" s="16" t="n">
        <v>0</v>
      </c>
      <c r="I3280" s="18" t="n">
        <v>1</v>
      </c>
      <c r="J3280" s="19" t="n">
        <v>14.9</v>
      </c>
      <c r="K3280" s="19" t="n">
        <v>14.9</v>
      </c>
      <c r="L3280" s="19" t="n">
        <v>14.9</v>
      </c>
      <c r="M3280" s="19" t="n">
        <f aca="false">IF(J3280&gt;0,J3280,K3280)*E3280</f>
        <v>14.9</v>
      </c>
      <c r="N3280" s="20"/>
      <c r="O3280" s="21" t="str">
        <f aca="false">IF(R3280="","",ROUND(R3280*(1-Premissas!$B$4),4))</f>
        <v/>
      </c>
      <c r="P3280" s="22"/>
      <c r="Q3280" s="22"/>
      <c r="R3280" s="23"/>
      <c r="S3280" s="24"/>
      <c r="T3280" s="24"/>
      <c r="U3280" s="25"/>
      <c r="V3280" s="19" t="str">
        <f aca="false">IF(COUNT(N3280:Q3280)=0,"",MIN(N3280:Q3280))</f>
        <v/>
      </c>
      <c r="W3280" s="16" t="str">
        <f aca="false">IF(V3280="","",INDEX($N$4:$Q$4,MATCH(V3280,N3280:Q3280,0)))</f>
        <v/>
      </c>
      <c r="X3280" s="19" t="str">
        <f aca="false">IF(COUNT(N3280:Q3280)&lt;2,"",SMALL(N3280:Q3280,2))</f>
        <v/>
      </c>
      <c r="Y3280" s="26" t="str">
        <f aca="false">IF(OR(V3280="",M3280=0),"",V3280/M3280-1)</f>
        <v/>
      </c>
      <c r="Z3280" s="26" t="str">
        <f aca="false">IF(OR(V3280="",L3280=""),"",V3280/(L3280*E3280)-1)</f>
        <v/>
      </c>
      <c r="AA3280" s="16" t="str">
        <f aca="false">IF(V3280="","SEM OFERTA",IF(OR(Y3280&gt;Premissas!$B$11,Y3280&lt;Premissas!$B$12),"VERIFICAR - UNIDADE/EMBALAGEM",IF(Y3280&gt;Premissas!$B$6,"NÃO COMPRAR - REAJUSTE &gt;5%","COMPRAR")))</f>
        <v>SEM OFERTA</v>
      </c>
      <c r="AB3280" s="18" t="str">
        <f aca="false">IF(W3280="DIMEC",S3280,IF(W3280="MEDCENTRO",U3280,""))</f>
        <v/>
      </c>
      <c r="AC3280" s="18" t="n">
        <f aca="false">IF(AA3280&lt;&gt;"COMPRAR",0,IF(AB3280="",I3280,MIN(I3280,AB3280)))</f>
        <v>0</v>
      </c>
      <c r="AD3280" s="19" t="n">
        <f aca="false">IF(AC3280&gt;0,AC3280*V3280,0)</f>
        <v>0</v>
      </c>
      <c r="AE3280" s="19" t="n">
        <f aca="false">IF(AC3280&gt;0,(M3280-V3280)*AC3280,0)</f>
        <v>0</v>
      </c>
      <c r="AF3280" s="16" t="str">
        <f aca="false">IF(AA3280&lt;&gt;"COMPRAR","",IF(AB3280="",IF(X3280="","",IF(X3280-V3280&lt;0.01,"EMPATE TÉCNICO","")),IF(AB3280&lt;I3280,"ESTOQUE INSUFICIENTE",IF(X3280="","",IF(X3280-V3280&lt;0.01,"EMPATE TÉCNICO","")))))</f>
        <v/>
      </c>
      <c r="AG3280" s="16" t="s">
        <v>1803</v>
      </c>
      <c r="AH3280" s="16" t="s">
        <v>1761</v>
      </c>
    </row>
    <row r="3281" customFormat="false" ht="15" hidden="false" customHeight="false" outlineLevel="0" collapsed="false">
      <c r="A3281" s="16" t="s">
        <v>10179</v>
      </c>
      <c r="B3281" s="17" t="s">
        <v>10180</v>
      </c>
      <c r="C3281" s="16" t="s">
        <v>10181</v>
      </c>
      <c r="D3281" s="16" t="s">
        <v>4360</v>
      </c>
      <c r="E3281" s="18" t="n">
        <v>1</v>
      </c>
      <c r="F3281" s="16" t="s">
        <v>43</v>
      </c>
      <c r="G3281" s="18" t="n">
        <v>0</v>
      </c>
      <c r="H3281" s="16" t="n">
        <v>0.2</v>
      </c>
      <c r="I3281" s="18" t="n">
        <v>1</v>
      </c>
      <c r="J3281" s="19" t="n">
        <v>21.25</v>
      </c>
      <c r="K3281" s="19" t="n">
        <v>21.25</v>
      </c>
      <c r="L3281" s="19" t="n">
        <v>21.25</v>
      </c>
      <c r="M3281" s="19" t="n">
        <f aca="false">IF(J3281&gt;0,J3281,K3281)*E3281</f>
        <v>21.25</v>
      </c>
      <c r="N3281" s="20"/>
      <c r="O3281" s="21" t="str">
        <f aca="false">IF(R3281="","",ROUND(R3281*(1-Premissas!$B$4),4))</f>
        <v/>
      </c>
      <c r="P3281" s="22"/>
      <c r="Q3281" s="22"/>
      <c r="R3281" s="23"/>
      <c r="S3281" s="24"/>
      <c r="T3281" s="24"/>
      <c r="U3281" s="25"/>
      <c r="V3281" s="19" t="str">
        <f aca="false">IF(COUNT(N3281:Q3281)=0,"",MIN(N3281:Q3281))</f>
        <v/>
      </c>
      <c r="W3281" s="16" t="str">
        <f aca="false">IF(V3281="","",INDEX($N$4:$Q$4,MATCH(V3281,N3281:Q3281,0)))</f>
        <v/>
      </c>
      <c r="X3281" s="19" t="str">
        <f aca="false">IF(COUNT(N3281:Q3281)&lt;2,"",SMALL(N3281:Q3281,2))</f>
        <v/>
      </c>
      <c r="Y3281" s="26" t="str">
        <f aca="false">IF(OR(V3281="",M3281=0),"",V3281/M3281-1)</f>
        <v/>
      </c>
      <c r="Z3281" s="26" t="str">
        <f aca="false">IF(OR(V3281="",L3281=""),"",V3281/(L3281*E3281)-1)</f>
        <v/>
      </c>
      <c r="AA3281" s="16" t="str">
        <f aca="false">IF(V3281="","SEM OFERTA",IF(OR(Y3281&gt;Premissas!$B$11,Y3281&lt;Premissas!$B$12),"VERIFICAR - UNIDADE/EMBALAGEM",IF(Y3281&gt;Premissas!$B$6,"NÃO COMPRAR - REAJUSTE &gt;5%","COMPRAR")))</f>
        <v>SEM OFERTA</v>
      </c>
      <c r="AB3281" s="18" t="str">
        <f aca="false">IF(W3281="DIMEC",S3281,IF(W3281="MEDCENTRO",U3281,""))</f>
        <v/>
      </c>
      <c r="AC3281" s="18" t="n">
        <f aca="false">IF(AA3281&lt;&gt;"COMPRAR",0,IF(AB3281="",I3281,MIN(I3281,AB3281)))</f>
        <v>0</v>
      </c>
      <c r="AD3281" s="19" t="n">
        <f aca="false">IF(AC3281&gt;0,AC3281*V3281,0)</f>
        <v>0</v>
      </c>
      <c r="AE3281" s="19" t="n">
        <f aca="false">IF(AC3281&gt;0,(M3281-V3281)*AC3281,0)</f>
        <v>0</v>
      </c>
      <c r="AF3281" s="16" t="str">
        <f aca="false">IF(AA3281&lt;&gt;"COMPRAR","",IF(AB3281="",IF(X3281="","",IF(X3281-V3281&lt;0.01,"EMPATE TÉCNICO","")),IF(AB3281&lt;I3281,"ESTOQUE INSUFICIENTE",IF(X3281="","",IF(X3281-V3281&lt;0.01,"EMPATE TÉCNICO","")))))</f>
        <v/>
      </c>
      <c r="AG3281" s="16" t="s">
        <v>4361</v>
      </c>
      <c r="AH3281" s="16" t="s">
        <v>1761</v>
      </c>
    </row>
    <row r="3282" customFormat="false" ht="15" hidden="false" customHeight="false" outlineLevel="0" collapsed="false">
      <c r="A3282" s="16" t="s">
        <v>10182</v>
      </c>
      <c r="B3282" s="17"/>
      <c r="C3282" s="16" t="s">
        <v>10183</v>
      </c>
      <c r="D3282" s="16"/>
      <c r="E3282" s="18" t="n">
        <v>1</v>
      </c>
      <c r="F3282" s="16" t="s">
        <v>43</v>
      </c>
      <c r="G3282" s="18" t="n">
        <v>0</v>
      </c>
      <c r="H3282" s="16" t="n">
        <v>3.4</v>
      </c>
      <c r="I3282" s="18" t="n">
        <v>9</v>
      </c>
      <c r="J3282" s="19" t="n">
        <v>0</v>
      </c>
      <c r="K3282" s="19" t="n">
        <v>10</v>
      </c>
      <c r="L3282" s="19"/>
      <c r="M3282" s="19" t="n">
        <f aca="false">IF(J3282&gt;0,J3282,K3282)*E3282</f>
        <v>10</v>
      </c>
      <c r="N3282" s="20"/>
      <c r="O3282" s="21" t="str">
        <f aca="false">IF(R3282="","",ROUND(R3282*(1-Premissas!$B$4),4))</f>
        <v/>
      </c>
      <c r="P3282" s="22"/>
      <c r="Q3282" s="22"/>
      <c r="R3282" s="23"/>
      <c r="S3282" s="24"/>
      <c r="T3282" s="24"/>
      <c r="U3282" s="25"/>
      <c r="V3282" s="19" t="str">
        <f aca="false">IF(COUNT(N3282:Q3282)=0,"",MIN(N3282:Q3282))</f>
        <v/>
      </c>
      <c r="W3282" s="16" t="str">
        <f aca="false">IF(V3282="","",INDEX($N$4:$Q$4,MATCH(V3282,N3282:Q3282,0)))</f>
        <v/>
      </c>
      <c r="X3282" s="19" t="str">
        <f aca="false">IF(COUNT(N3282:Q3282)&lt;2,"",SMALL(N3282:Q3282,2))</f>
        <v/>
      </c>
      <c r="Y3282" s="26" t="str">
        <f aca="false">IF(OR(V3282="",M3282=0),"",V3282/M3282-1)</f>
        <v/>
      </c>
      <c r="Z3282" s="26" t="str">
        <f aca="false">IF(OR(V3282="",L3282=""),"",V3282/(L3282*E3282)-1)</f>
        <v/>
      </c>
      <c r="AA3282" s="16" t="str">
        <f aca="false">IF(V3282="","SEM OFERTA",IF(OR(Y3282&gt;Premissas!$B$11,Y3282&lt;Premissas!$B$12),"VERIFICAR - UNIDADE/EMBALAGEM",IF(Y3282&gt;Premissas!$B$6,"NÃO COMPRAR - REAJUSTE &gt;5%","COMPRAR")))</f>
        <v>SEM OFERTA</v>
      </c>
      <c r="AB3282" s="18" t="str">
        <f aca="false">IF(W3282="DIMEC",S3282,IF(W3282="MEDCENTRO",U3282,""))</f>
        <v/>
      </c>
      <c r="AC3282" s="18" t="n">
        <f aca="false">IF(AA3282&lt;&gt;"COMPRAR",0,IF(AB3282="",I3282,MIN(I3282,AB3282)))</f>
        <v>0</v>
      </c>
      <c r="AD3282" s="19" t="n">
        <f aca="false">IF(AC3282&gt;0,AC3282*V3282,0)</f>
        <v>0</v>
      </c>
      <c r="AE3282" s="19" t="n">
        <f aca="false">IF(AC3282&gt;0,(M3282-V3282)*AC3282,0)</f>
        <v>0</v>
      </c>
      <c r="AF3282" s="16" t="str">
        <f aca="false">IF(AA3282&lt;&gt;"COMPRAR","",IF(AB3282="",IF(X3282="","",IF(X3282-V3282&lt;0.01,"EMPATE TÉCNICO","")),IF(AB3282&lt;I3282,"ESTOQUE INSUFICIENTE",IF(X3282="","",IF(X3282-V3282&lt;0.01,"EMPATE TÉCNICO","")))))</f>
        <v/>
      </c>
      <c r="AG3282" s="16"/>
      <c r="AH3282" s="16" t="s">
        <v>1761</v>
      </c>
    </row>
    <row r="3283" customFormat="false" ht="15" hidden="false" customHeight="false" outlineLevel="0" collapsed="false">
      <c r="A3283" s="16" t="s">
        <v>10184</v>
      </c>
      <c r="B3283" s="17" t="s">
        <v>10185</v>
      </c>
      <c r="C3283" s="16" t="s">
        <v>10186</v>
      </c>
      <c r="D3283" s="16" t="s">
        <v>10187</v>
      </c>
      <c r="E3283" s="18" t="n">
        <v>1</v>
      </c>
      <c r="F3283" s="16" t="s">
        <v>43</v>
      </c>
      <c r="G3283" s="18" t="n">
        <v>0</v>
      </c>
      <c r="H3283" s="16" t="n">
        <v>0.1</v>
      </c>
      <c r="I3283" s="18" t="n">
        <v>1</v>
      </c>
      <c r="J3283" s="19" t="n">
        <v>5.87</v>
      </c>
      <c r="K3283" s="19" t="n">
        <v>5.87</v>
      </c>
      <c r="L3283" s="19" t="n">
        <v>5.87</v>
      </c>
      <c r="M3283" s="19" t="n">
        <f aca="false">IF(J3283&gt;0,J3283,K3283)*E3283</f>
        <v>5.87</v>
      </c>
      <c r="N3283" s="20"/>
      <c r="O3283" s="21" t="str">
        <f aca="false">IF(R3283="","",ROUND(R3283*(1-Premissas!$B$4),4))</f>
        <v/>
      </c>
      <c r="P3283" s="22"/>
      <c r="Q3283" s="22"/>
      <c r="R3283" s="23"/>
      <c r="S3283" s="24"/>
      <c r="T3283" s="24"/>
      <c r="U3283" s="25"/>
      <c r="V3283" s="19" t="str">
        <f aca="false">IF(COUNT(N3283:Q3283)=0,"",MIN(N3283:Q3283))</f>
        <v/>
      </c>
      <c r="W3283" s="16" t="str">
        <f aca="false">IF(V3283="","",INDEX($N$4:$Q$4,MATCH(V3283,N3283:Q3283,0)))</f>
        <v/>
      </c>
      <c r="X3283" s="19" t="str">
        <f aca="false">IF(COUNT(N3283:Q3283)&lt;2,"",SMALL(N3283:Q3283,2))</f>
        <v/>
      </c>
      <c r="Y3283" s="26" t="str">
        <f aca="false">IF(OR(V3283="",M3283=0),"",V3283/M3283-1)</f>
        <v/>
      </c>
      <c r="Z3283" s="26" t="str">
        <f aca="false">IF(OR(V3283="",L3283=""),"",V3283/(L3283*E3283)-1)</f>
        <v/>
      </c>
      <c r="AA3283" s="16" t="str">
        <f aca="false">IF(V3283="","SEM OFERTA",IF(OR(Y3283&gt;Premissas!$B$11,Y3283&lt;Premissas!$B$12),"VERIFICAR - UNIDADE/EMBALAGEM",IF(Y3283&gt;Premissas!$B$6,"NÃO COMPRAR - REAJUSTE &gt;5%","COMPRAR")))</f>
        <v>SEM OFERTA</v>
      </c>
      <c r="AB3283" s="18" t="str">
        <f aca="false">IF(W3283="DIMEC",S3283,IF(W3283="MEDCENTRO",U3283,""))</f>
        <v/>
      </c>
      <c r="AC3283" s="18" t="n">
        <f aca="false">IF(AA3283&lt;&gt;"COMPRAR",0,IF(AB3283="",I3283,MIN(I3283,AB3283)))</f>
        <v>0</v>
      </c>
      <c r="AD3283" s="19" t="n">
        <f aca="false">IF(AC3283&gt;0,AC3283*V3283,0)</f>
        <v>0</v>
      </c>
      <c r="AE3283" s="19" t="n">
        <f aca="false">IF(AC3283&gt;0,(M3283-V3283)*AC3283,0)</f>
        <v>0</v>
      </c>
      <c r="AF3283" s="16" t="str">
        <f aca="false">IF(AA3283&lt;&gt;"COMPRAR","",IF(AB3283="",IF(X3283="","",IF(X3283-V3283&lt;0.01,"EMPATE TÉCNICO","")),IF(AB3283&lt;I3283,"ESTOQUE INSUFICIENTE",IF(X3283="","",IF(X3283-V3283&lt;0.01,"EMPATE TÉCNICO","")))))</f>
        <v/>
      </c>
      <c r="AG3283" s="16" t="s">
        <v>360</v>
      </c>
      <c r="AH3283" s="16" t="s">
        <v>1761</v>
      </c>
    </row>
    <row r="3284" customFormat="false" ht="15" hidden="false" customHeight="false" outlineLevel="0" collapsed="false">
      <c r="A3284" s="16" t="s">
        <v>10188</v>
      </c>
      <c r="B3284" s="17" t="s">
        <v>10189</v>
      </c>
      <c r="C3284" s="16" t="s">
        <v>10190</v>
      </c>
      <c r="D3284" s="16" t="s">
        <v>380</v>
      </c>
      <c r="E3284" s="18" t="n">
        <v>1</v>
      </c>
      <c r="F3284" s="16" t="s">
        <v>43</v>
      </c>
      <c r="G3284" s="18" t="n">
        <v>0</v>
      </c>
      <c r="H3284" s="16" t="n">
        <v>1.1</v>
      </c>
      <c r="I3284" s="18" t="n">
        <v>3</v>
      </c>
      <c r="J3284" s="19" t="n">
        <v>8.85</v>
      </c>
      <c r="K3284" s="19" t="n">
        <v>8.85</v>
      </c>
      <c r="L3284" s="19" t="n">
        <v>8.85</v>
      </c>
      <c r="M3284" s="19" t="n">
        <f aca="false">IF(J3284&gt;0,J3284,K3284)*E3284</f>
        <v>8.85</v>
      </c>
      <c r="N3284" s="20"/>
      <c r="O3284" s="21" t="str">
        <f aca="false">IF(R3284="","",ROUND(R3284*(1-Premissas!$B$4),4))</f>
        <v/>
      </c>
      <c r="P3284" s="22"/>
      <c r="Q3284" s="22"/>
      <c r="R3284" s="23"/>
      <c r="S3284" s="24"/>
      <c r="T3284" s="24"/>
      <c r="U3284" s="25"/>
      <c r="V3284" s="19" t="str">
        <f aca="false">IF(COUNT(N3284:Q3284)=0,"",MIN(N3284:Q3284))</f>
        <v/>
      </c>
      <c r="W3284" s="16" t="str">
        <f aca="false">IF(V3284="","",INDEX($N$4:$Q$4,MATCH(V3284,N3284:Q3284,0)))</f>
        <v/>
      </c>
      <c r="X3284" s="19" t="str">
        <f aca="false">IF(COUNT(N3284:Q3284)&lt;2,"",SMALL(N3284:Q3284,2))</f>
        <v/>
      </c>
      <c r="Y3284" s="26" t="str">
        <f aca="false">IF(OR(V3284="",M3284=0),"",V3284/M3284-1)</f>
        <v/>
      </c>
      <c r="Z3284" s="26" t="str">
        <f aca="false">IF(OR(V3284="",L3284=""),"",V3284/(L3284*E3284)-1)</f>
        <v/>
      </c>
      <c r="AA3284" s="16" t="str">
        <f aca="false">IF(V3284="","SEM OFERTA",IF(OR(Y3284&gt;Premissas!$B$11,Y3284&lt;Premissas!$B$12),"VERIFICAR - UNIDADE/EMBALAGEM",IF(Y3284&gt;Premissas!$B$6,"NÃO COMPRAR - REAJUSTE &gt;5%","COMPRAR")))</f>
        <v>SEM OFERTA</v>
      </c>
      <c r="AB3284" s="18" t="str">
        <f aca="false">IF(W3284="DIMEC",S3284,IF(W3284="MEDCENTRO",U3284,""))</f>
        <v/>
      </c>
      <c r="AC3284" s="18" t="n">
        <f aca="false">IF(AA3284&lt;&gt;"COMPRAR",0,IF(AB3284="",I3284,MIN(I3284,AB3284)))</f>
        <v>0</v>
      </c>
      <c r="AD3284" s="19" t="n">
        <f aca="false">IF(AC3284&gt;0,AC3284*V3284,0)</f>
        <v>0</v>
      </c>
      <c r="AE3284" s="19" t="n">
        <f aca="false">IF(AC3284&gt;0,(M3284-V3284)*AC3284,0)</f>
        <v>0</v>
      </c>
      <c r="AF3284" s="16" t="str">
        <f aca="false">IF(AA3284&lt;&gt;"COMPRAR","",IF(AB3284="",IF(X3284="","",IF(X3284-V3284&lt;0.01,"EMPATE TÉCNICO","")),IF(AB3284&lt;I3284,"ESTOQUE INSUFICIENTE",IF(X3284="","",IF(X3284-V3284&lt;0.01,"EMPATE TÉCNICO","")))))</f>
        <v/>
      </c>
      <c r="AG3284" s="16" t="s">
        <v>203</v>
      </c>
      <c r="AH3284" s="16" t="s">
        <v>1761</v>
      </c>
    </row>
    <row r="3285" customFormat="false" ht="15" hidden="false" customHeight="false" outlineLevel="0" collapsed="false">
      <c r="A3285" s="16" t="s">
        <v>10191</v>
      </c>
      <c r="B3285" s="17" t="s">
        <v>10192</v>
      </c>
      <c r="C3285" s="16" t="s">
        <v>10193</v>
      </c>
      <c r="D3285" s="16" t="s">
        <v>1802</v>
      </c>
      <c r="E3285" s="18" t="n">
        <v>1</v>
      </c>
      <c r="F3285" s="16" t="s">
        <v>42</v>
      </c>
      <c r="G3285" s="18" t="n">
        <v>7</v>
      </c>
      <c r="H3285" s="16" t="n">
        <v>6.4</v>
      </c>
      <c r="I3285" s="18" t="n">
        <v>10</v>
      </c>
      <c r="J3285" s="19" t="n">
        <v>5.38</v>
      </c>
      <c r="K3285" s="19" t="n">
        <v>5.38</v>
      </c>
      <c r="L3285" s="19" t="n">
        <v>5.38</v>
      </c>
      <c r="M3285" s="19" t="n">
        <f aca="false">IF(J3285&gt;0,J3285,K3285)*E3285</f>
        <v>5.38</v>
      </c>
      <c r="N3285" s="20"/>
      <c r="O3285" s="21" t="str">
        <f aca="false">IF(R3285="","",ROUND(R3285*(1-Premissas!$B$4),4))</f>
        <v/>
      </c>
      <c r="P3285" s="22"/>
      <c r="Q3285" s="22"/>
      <c r="R3285" s="23"/>
      <c r="S3285" s="24"/>
      <c r="T3285" s="24"/>
      <c r="U3285" s="25"/>
      <c r="V3285" s="19" t="str">
        <f aca="false">IF(COUNT(N3285:Q3285)=0,"",MIN(N3285:Q3285))</f>
        <v/>
      </c>
      <c r="W3285" s="16" t="str">
        <f aca="false">IF(V3285="","",INDEX($N$4:$Q$4,MATCH(V3285,N3285:Q3285,0)))</f>
        <v/>
      </c>
      <c r="X3285" s="19" t="str">
        <f aca="false">IF(COUNT(N3285:Q3285)&lt;2,"",SMALL(N3285:Q3285,2))</f>
        <v/>
      </c>
      <c r="Y3285" s="26" t="str">
        <f aca="false">IF(OR(V3285="",M3285=0),"",V3285/M3285-1)</f>
        <v/>
      </c>
      <c r="Z3285" s="26" t="str">
        <f aca="false">IF(OR(V3285="",L3285=""),"",V3285/(L3285*E3285)-1)</f>
        <v/>
      </c>
      <c r="AA3285" s="16" t="str">
        <f aca="false">IF(V3285="","SEM OFERTA",IF(OR(Y3285&gt;Premissas!$B$11,Y3285&lt;Premissas!$B$12),"VERIFICAR - UNIDADE/EMBALAGEM",IF(Y3285&gt;Premissas!$B$6,"NÃO COMPRAR - REAJUSTE &gt;5%","COMPRAR")))</f>
        <v>SEM OFERTA</v>
      </c>
      <c r="AB3285" s="18" t="str">
        <f aca="false">IF(W3285="DIMEC",S3285,IF(W3285="MEDCENTRO",U3285,""))</f>
        <v/>
      </c>
      <c r="AC3285" s="18" t="n">
        <f aca="false">IF(AA3285&lt;&gt;"COMPRAR",0,IF(AB3285="",I3285,MIN(I3285,AB3285)))</f>
        <v>0</v>
      </c>
      <c r="AD3285" s="19" t="n">
        <f aca="false">IF(AC3285&gt;0,AC3285*V3285,0)</f>
        <v>0</v>
      </c>
      <c r="AE3285" s="19" t="n">
        <f aca="false">IF(AC3285&gt;0,(M3285-V3285)*AC3285,0)</f>
        <v>0</v>
      </c>
      <c r="AF3285" s="16" t="str">
        <f aca="false">IF(AA3285&lt;&gt;"COMPRAR","",IF(AB3285="",IF(X3285="","",IF(X3285-V3285&lt;0.01,"EMPATE TÉCNICO","")),IF(AB3285&lt;I3285,"ESTOQUE INSUFICIENTE",IF(X3285="","",IF(X3285-V3285&lt;0.01,"EMPATE TÉCNICO","")))))</f>
        <v/>
      </c>
      <c r="AG3285" s="16" t="s">
        <v>1803</v>
      </c>
      <c r="AH3285" s="16" t="s">
        <v>1761</v>
      </c>
    </row>
    <row r="3286" customFormat="false" ht="15" hidden="false" customHeight="false" outlineLevel="0" collapsed="false">
      <c r="A3286" s="16" t="s">
        <v>10194</v>
      </c>
      <c r="B3286" s="17" t="s">
        <v>10195</v>
      </c>
      <c r="C3286" s="16" t="s">
        <v>10196</v>
      </c>
      <c r="D3286" s="16" t="s">
        <v>7400</v>
      </c>
      <c r="E3286" s="18" t="n">
        <v>1</v>
      </c>
      <c r="F3286" s="16" t="s">
        <v>43</v>
      </c>
      <c r="G3286" s="18" t="n">
        <v>6</v>
      </c>
      <c r="H3286" s="16" t="n">
        <v>3.2</v>
      </c>
      <c r="I3286" s="18" t="n">
        <v>3</v>
      </c>
      <c r="J3286" s="19" t="n">
        <v>5.55</v>
      </c>
      <c r="K3286" s="19" t="n">
        <v>5.55</v>
      </c>
      <c r="L3286" s="19" t="n">
        <v>5.55</v>
      </c>
      <c r="M3286" s="19" t="n">
        <f aca="false">IF(J3286&gt;0,J3286,K3286)*E3286</f>
        <v>5.55</v>
      </c>
      <c r="N3286" s="20"/>
      <c r="O3286" s="21" t="str">
        <f aca="false">IF(R3286="","",ROUND(R3286*(1-Premissas!$B$4),4))</f>
        <v/>
      </c>
      <c r="P3286" s="22"/>
      <c r="Q3286" s="22"/>
      <c r="R3286" s="23"/>
      <c r="S3286" s="24"/>
      <c r="T3286" s="24"/>
      <c r="U3286" s="25"/>
      <c r="V3286" s="19" t="str">
        <f aca="false">IF(COUNT(N3286:Q3286)=0,"",MIN(N3286:Q3286))</f>
        <v/>
      </c>
      <c r="W3286" s="16" t="str">
        <f aca="false">IF(V3286="","",INDEX($N$4:$Q$4,MATCH(V3286,N3286:Q3286,0)))</f>
        <v/>
      </c>
      <c r="X3286" s="19" t="str">
        <f aca="false">IF(COUNT(N3286:Q3286)&lt;2,"",SMALL(N3286:Q3286,2))</f>
        <v/>
      </c>
      <c r="Y3286" s="26" t="str">
        <f aca="false">IF(OR(V3286="",M3286=0),"",V3286/M3286-1)</f>
        <v/>
      </c>
      <c r="Z3286" s="26" t="str">
        <f aca="false">IF(OR(V3286="",L3286=""),"",V3286/(L3286*E3286)-1)</f>
        <v/>
      </c>
      <c r="AA3286" s="16" t="str">
        <f aca="false">IF(V3286="","SEM OFERTA",IF(OR(Y3286&gt;Premissas!$B$11,Y3286&lt;Premissas!$B$12),"VERIFICAR - UNIDADE/EMBALAGEM",IF(Y3286&gt;Premissas!$B$6,"NÃO COMPRAR - REAJUSTE &gt;5%","COMPRAR")))</f>
        <v>SEM OFERTA</v>
      </c>
      <c r="AB3286" s="18" t="str">
        <f aca="false">IF(W3286="DIMEC",S3286,IF(W3286="MEDCENTRO",U3286,""))</f>
        <v/>
      </c>
      <c r="AC3286" s="18" t="n">
        <f aca="false">IF(AA3286&lt;&gt;"COMPRAR",0,IF(AB3286="",I3286,MIN(I3286,AB3286)))</f>
        <v>0</v>
      </c>
      <c r="AD3286" s="19" t="n">
        <f aca="false">IF(AC3286&gt;0,AC3286*V3286,0)</f>
        <v>0</v>
      </c>
      <c r="AE3286" s="19" t="n">
        <f aca="false">IF(AC3286&gt;0,(M3286-V3286)*AC3286,0)</f>
        <v>0</v>
      </c>
      <c r="AF3286" s="16" t="str">
        <f aca="false">IF(AA3286&lt;&gt;"COMPRAR","",IF(AB3286="",IF(X3286="","",IF(X3286-V3286&lt;0.01,"EMPATE TÉCNICO","")),IF(AB3286&lt;I3286,"ESTOQUE INSUFICIENTE",IF(X3286="","",IF(X3286-V3286&lt;0.01,"EMPATE TÉCNICO","")))))</f>
        <v/>
      </c>
      <c r="AG3286" s="16" t="s">
        <v>4880</v>
      </c>
      <c r="AH3286" s="16" t="s">
        <v>1761</v>
      </c>
    </row>
    <row r="3287" customFormat="false" ht="15" hidden="false" customHeight="false" outlineLevel="0" collapsed="false">
      <c r="A3287" s="16" t="s">
        <v>10197</v>
      </c>
      <c r="B3287" s="17" t="s">
        <v>10198</v>
      </c>
      <c r="C3287" s="16" t="s">
        <v>10199</v>
      </c>
      <c r="D3287" s="16" t="s">
        <v>7400</v>
      </c>
      <c r="E3287" s="18" t="n">
        <v>1</v>
      </c>
      <c r="F3287" s="16" t="s">
        <v>42</v>
      </c>
      <c r="G3287" s="18" t="n">
        <v>2</v>
      </c>
      <c r="H3287" s="16" t="n">
        <v>2</v>
      </c>
      <c r="I3287" s="18" t="n">
        <v>4</v>
      </c>
      <c r="J3287" s="19" t="n">
        <v>5.55</v>
      </c>
      <c r="K3287" s="19" t="n">
        <v>5.55</v>
      </c>
      <c r="L3287" s="19" t="n">
        <v>5.55</v>
      </c>
      <c r="M3287" s="19" t="n">
        <f aca="false">IF(J3287&gt;0,J3287,K3287)*E3287</f>
        <v>5.55</v>
      </c>
      <c r="N3287" s="20"/>
      <c r="O3287" s="21" t="str">
        <f aca="false">IF(R3287="","",ROUND(R3287*(1-Premissas!$B$4),4))</f>
        <v/>
      </c>
      <c r="P3287" s="22"/>
      <c r="Q3287" s="22"/>
      <c r="R3287" s="23"/>
      <c r="S3287" s="24"/>
      <c r="T3287" s="24"/>
      <c r="U3287" s="25"/>
      <c r="V3287" s="19" t="str">
        <f aca="false">IF(COUNT(N3287:Q3287)=0,"",MIN(N3287:Q3287))</f>
        <v/>
      </c>
      <c r="W3287" s="16" t="str">
        <f aca="false">IF(V3287="","",INDEX($N$4:$Q$4,MATCH(V3287,N3287:Q3287,0)))</f>
        <v/>
      </c>
      <c r="X3287" s="19" t="str">
        <f aca="false">IF(COUNT(N3287:Q3287)&lt;2,"",SMALL(N3287:Q3287,2))</f>
        <v/>
      </c>
      <c r="Y3287" s="26" t="str">
        <f aca="false">IF(OR(V3287="",M3287=0),"",V3287/M3287-1)</f>
        <v/>
      </c>
      <c r="Z3287" s="26" t="str">
        <f aca="false">IF(OR(V3287="",L3287=""),"",V3287/(L3287*E3287)-1)</f>
        <v/>
      </c>
      <c r="AA3287" s="16" t="str">
        <f aca="false">IF(V3287="","SEM OFERTA",IF(OR(Y3287&gt;Premissas!$B$11,Y3287&lt;Premissas!$B$12),"VERIFICAR - UNIDADE/EMBALAGEM",IF(Y3287&gt;Premissas!$B$6,"NÃO COMPRAR - REAJUSTE &gt;5%","COMPRAR")))</f>
        <v>SEM OFERTA</v>
      </c>
      <c r="AB3287" s="18" t="str">
        <f aca="false">IF(W3287="DIMEC",S3287,IF(W3287="MEDCENTRO",U3287,""))</f>
        <v/>
      </c>
      <c r="AC3287" s="18" t="n">
        <f aca="false">IF(AA3287&lt;&gt;"COMPRAR",0,IF(AB3287="",I3287,MIN(I3287,AB3287)))</f>
        <v>0</v>
      </c>
      <c r="AD3287" s="19" t="n">
        <f aca="false">IF(AC3287&gt;0,AC3287*V3287,0)</f>
        <v>0</v>
      </c>
      <c r="AE3287" s="19" t="n">
        <f aca="false">IF(AC3287&gt;0,(M3287-V3287)*AC3287,0)</f>
        <v>0</v>
      </c>
      <c r="AF3287" s="16" t="str">
        <f aca="false">IF(AA3287&lt;&gt;"COMPRAR","",IF(AB3287="",IF(X3287="","",IF(X3287-V3287&lt;0.01,"EMPATE TÉCNICO","")),IF(AB3287&lt;I3287,"ESTOQUE INSUFICIENTE",IF(X3287="","",IF(X3287-V3287&lt;0.01,"EMPATE TÉCNICO","")))))</f>
        <v/>
      </c>
      <c r="AG3287" s="16" t="s">
        <v>4880</v>
      </c>
      <c r="AH3287" s="16" t="s">
        <v>1761</v>
      </c>
    </row>
    <row r="3288" customFormat="false" ht="15" hidden="false" customHeight="false" outlineLevel="0" collapsed="false">
      <c r="A3288" s="16" t="s">
        <v>10200</v>
      </c>
      <c r="B3288" s="17" t="s">
        <v>10201</v>
      </c>
      <c r="C3288" s="16" t="s">
        <v>10202</v>
      </c>
      <c r="D3288" s="16" t="s">
        <v>7400</v>
      </c>
      <c r="E3288" s="18" t="n">
        <v>1</v>
      </c>
      <c r="F3288" s="16" t="s">
        <v>42</v>
      </c>
      <c r="G3288" s="18" t="n">
        <v>0</v>
      </c>
      <c r="H3288" s="16" t="n">
        <v>2</v>
      </c>
      <c r="I3288" s="18" t="n">
        <v>6</v>
      </c>
      <c r="J3288" s="19" t="n">
        <v>5.55</v>
      </c>
      <c r="K3288" s="19" t="n">
        <v>5.55</v>
      </c>
      <c r="L3288" s="19" t="n">
        <v>5.55</v>
      </c>
      <c r="M3288" s="19" t="n">
        <f aca="false">IF(J3288&gt;0,J3288,K3288)*E3288</f>
        <v>5.55</v>
      </c>
      <c r="N3288" s="20"/>
      <c r="O3288" s="21" t="str">
        <f aca="false">IF(R3288="","",ROUND(R3288*(1-Premissas!$B$4),4))</f>
        <v/>
      </c>
      <c r="P3288" s="22"/>
      <c r="Q3288" s="22"/>
      <c r="R3288" s="23"/>
      <c r="S3288" s="24"/>
      <c r="T3288" s="24"/>
      <c r="U3288" s="25"/>
      <c r="V3288" s="19" t="str">
        <f aca="false">IF(COUNT(N3288:Q3288)=0,"",MIN(N3288:Q3288))</f>
        <v/>
      </c>
      <c r="W3288" s="16" t="str">
        <f aca="false">IF(V3288="","",INDEX($N$4:$Q$4,MATCH(V3288,N3288:Q3288,0)))</f>
        <v/>
      </c>
      <c r="X3288" s="19" t="str">
        <f aca="false">IF(COUNT(N3288:Q3288)&lt;2,"",SMALL(N3288:Q3288,2))</f>
        <v/>
      </c>
      <c r="Y3288" s="26" t="str">
        <f aca="false">IF(OR(V3288="",M3288=0),"",V3288/M3288-1)</f>
        <v/>
      </c>
      <c r="Z3288" s="26" t="str">
        <f aca="false">IF(OR(V3288="",L3288=""),"",V3288/(L3288*E3288)-1)</f>
        <v/>
      </c>
      <c r="AA3288" s="16" t="str">
        <f aca="false">IF(V3288="","SEM OFERTA",IF(OR(Y3288&gt;Premissas!$B$11,Y3288&lt;Premissas!$B$12),"VERIFICAR - UNIDADE/EMBALAGEM",IF(Y3288&gt;Premissas!$B$6,"NÃO COMPRAR - REAJUSTE &gt;5%","COMPRAR")))</f>
        <v>SEM OFERTA</v>
      </c>
      <c r="AB3288" s="18" t="str">
        <f aca="false">IF(W3288="DIMEC",S3288,IF(W3288="MEDCENTRO",U3288,""))</f>
        <v/>
      </c>
      <c r="AC3288" s="18" t="n">
        <f aca="false">IF(AA3288&lt;&gt;"COMPRAR",0,IF(AB3288="",I3288,MIN(I3288,AB3288)))</f>
        <v>0</v>
      </c>
      <c r="AD3288" s="19" t="n">
        <f aca="false">IF(AC3288&gt;0,AC3288*V3288,0)</f>
        <v>0</v>
      </c>
      <c r="AE3288" s="19" t="n">
        <f aca="false">IF(AC3288&gt;0,(M3288-V3288)*AC3288,0)</f>
        <v>0</v>
      </c>
      <c r="AF3288" s="16" t="str">
        <f aca="false">IF(AA3288&lt;&gt;"COMPRAR","",IF(AB3288="",IF(X3288="","",IF(X3288-V3288&lt;0.01,"EMPATE TÉCNICO","")),IF(AB3288&lt;I3288,"ESTOQUE INSUFICIENTE",IF(X3288="","",IF(X3288-V3288&lt;0.01,"EMPATE TÉCNICO","")))))</f>
        <v/>
      </c>
      <c r="AG3288" s="16" t="s">
        <v>4880</v>
      </c>
      <c r="AH3288" s="16" t="s">
        <v>1761</v>
      </c>
    </row>
    <row r="3289" customFormat="false" ht="15" hidden="false" customHeight="false" outlineLevel="0" collapsed="false">
      <c r="A3289" s="16" t="s">
        <v>10203</v>
      </c>
      <c r="B3289" s="17" t="s">
        <v>10204</v>
      </c>
      <c r="C3289" s="16" t="s">
        <v>10205</v>
      </c>
      <c r="D3289" s="16" t="s">
        <v>7400</v>
      </c>
      <c r="E3289" s="18" t="n">
        <v>1</v>
      </c>
      <c r="F3289" s="16" t="s">
        <v>43</v>
      </c>
      <c r="G3289" s="18" t="n">
        <v>2</v>
      </c>
      <c r="H3289" s="16" t="n">
        <v>3.2</v>
      </c>
      <c r="I3289" s="18" t="n">
        <v>7</v>
      </c>
      <c r="J3289" s="19" t="n">
        <v>5.49</v>
      </c>
      <c r="K3289" s="19" t="n">
        <v>5.49</v>
      </c>
      <c r="L3289" s="19" t="n">
        <v>5.49</v>
      </c>
      <c r="M3289" s="19" t="n">
        <f aca="false">IF(J3289&gt;0,J3289,K3289)*E3289</f>
        <v>5.49</v>
      </c>
      <c r="N3289" s="20"/>
      <c r="O3289" s="21" t="str">
        <f aca="false">IF(R3289="","",ROUND(R3289*(1-Premissas!$B$4),4))</f>
        <v/>
      </c>
      <c r="P3289" s="22"/>
      <c r="Q3289" s="22"/>
      <c r="R3289" s="23"/>
      <c r="S3289" s="24"/>
      <c r="T3289" s="24"/>
      <c r="U3289" s="25"/>
      <c r="V3289" s="19" t="str">
        <f aca="false">IF(COUNT(N3289:Q3289)=0,"",MIN(N3289:Q3289))</f>
        <v/>
      </c>
      <c r="W3289" s="16" t="str">
        <f aca="false">IF(V3289="","",INDEX($N$4:$Q$4,MATCH(V3289,N3289:Q3289,0)))</f>
        <v/>
      </c>
      <c r="X3289" s="19" t="str">
        <f aca="false">IF(COUNT(N3289:Q3289)&lt;2,"",SMALL(N3289:Q3289,2))</f>
        <v/>
      </c>
      <c r="Y3289" s="26" t="str">
        <f aca="false">IF(OR(V3289="",M3289=0),"",V3289/M3289-1)</f>
        <v/>
      </c>
      <c r="Z3289" s="26" t="str">
        <f aca="false">IF(OR(V3289="",L3289=""),"",V3289/(L3289*E3289)-1)</f>
        <v/>
      </c>
      <c r="AA3289" s="16" t="str">
        <f aca="false">IF(V3289="","SEM OFERTA",IF(OR(Y3289&gt;Premissas!$B$11,Y3289&lt;Premissas!$B$12),"VERIFICAR - UNIDADE/EMBALAGEM",IF(Y3289&gt;Premissas!$B$6,"NÃO COMPRAR - REAJUSTE &gt;5%","COMPRAR")))</f>
        <v>SEM OFERTA</v>
      </c>
      <c r="AB3289" s="18" t="str">
        <f aca="false">IF(W3289="DIMEC",S3289,IF(W3289="MEDCENTRO",U3289,""))</f>
        <v/>
      </c>
      <c r="AC3289" s="18" t="n">
        <f aca="false">IF(AA3289&lt;&gt;"COMPRAR",0,IF(AB3289="",I3289,MIN(I3289,AB3289)))</f>
        <v>0</v>
      </c>
      <c r="AD3289" s="19" t="n">
        <f aca="false">IF(AC3289&gt;0,AC3289*V3289,0)</f>
        <v>0</v>
      </c>
      <c r="AE3289" s="19" t="n">
        <f aca="false">IF(AC3289&gt;0,(M3289-V3289)*AC3289,0)</f>
        <v>0</v>
      </c>
      <c r="AF3289" s="16" t="str">
        <f aca="false">IF(AA3289&lt;&gt;"COMPRAR","",IF(AB3289="",IF(X3289="","",IF(X3289-V3289&lt;0.01,"EMPATE TÉCNICO","")),IF(AB3289&lt;I3289,"ESTOQUE INSUFICIENTE",IF(X3289="","",IF(X3289-V3289&lt;0.01,"EMPATE TÉCNICO","")))))</f>
        <v/>
      </c>
      <c r="AG3289" s="16" t="s">
        <v>4880</v>
      </c>
      <c r="AH3289" s="16" t="s">
        <v>1761</v>
      </c>
    </row>
    <row r="3290" customFormat="false" ht="15" hidden="false" customHeight="false" outlineLevel="0" collapsed="false">
      <c r="A3290" s="16" t="s">
        <v>10206</v>
      </c>
      <c r="B3290" s="17" t="s">
        <v>10207</v>
      </c>
      <c r="C3290" s="16" t="s">
        <v>10208</v>
      </c>
      <c r="D3290" s="16" t="s">
        <v>7400</v>
      </c>
      <c r="E3290" s="18" t="n">
        <v>1</v>
      </c>
      <c r="F3290" s="16" t="s">
        <v>42</v>
      </c>
      <c r="G3290" s="18" t="n">
        <v>0</v>
      </c>
      <c r="H3290" s="16" t="n">
        <v>2.6</v>
      </c>
      <c r="I3290" s="18" t="n">
        <v>7</v>
      </c>
      <c r="J3290" s="19" t="n">
        <v>5.55</v>
      </c>
      <c r="K3290" s="19" t="n">
        <v>5.55</v>
      </c>
      <c r="L3290" s="19" t="n">
        <v>5.55</v>
      </c>
      <c r="M3290" s="19" t="n">
        <f aca="false">IF(J3290&gt;0,J3290,K3290)*E3290</f>
        <v>5.55</v>
      </c>
      <c r="N3290" s="20"/>
      <c r="O3290" s="21" t="str">
        <f aca="false">IF(R3290="","",ROUND(R3290*(1-Premissas!$B$4),4))</f>
        <v/>
      </c>
      <c r="P3290" s="22"/>
      <c r="Q3290" s="22"/>
      <c r="R3290" s="23"/>
      <c r="S3290" s="24"/>
      <c r="T3290" s="24"/>
      <c r="U3290" s="25"/>
      <c r="V3290" s="19" t="str">
        <f aca="false">IF(COUNT(N3290:Q3290)=0,"",MIN(N3290:Q3290))</f>
        <v/>
      </c>
      <c r="W3290" s="16" t="str">
        <f aca="false">IF(V3290="","",INDEX($N$4:$Q$4,MATCH(V3290,N3290:Q3290,0)))</f>
        <v/>
      </c>
      <c r="X3290" s="19" t="str">
        <f aca="false">IF(COUNT(N3290:Q3290)&lt;2,"",SMALL(N3290:Q3290,2))</f>
        <v/>
      </c>
      <c r="Y3290" s="26" t="str">
        <f aca="false">IF(OR(V3290="",M3290=0),"",V3290/M3290-1)</f>
        <v/>
      </c>
      <c r="Z3290" s="26" t="str">
        <f aca="false">IF(OR(V3290="",L3290=""),"",V3290/(L3290*E3290)-1)</f>
        <v/>
      </c>
      <c r="AA3290" s="16" t="str">
        <f aca="false">IF(V3290="","SEM OFERTA",IF(OR(Y3290&gt;Premissas!$B$11,Y3290&lt;Premissas!$B$12),"VERIFICAR - UNIDADE/EMBALAGEM",IF(Y3290&gt;Premissas!$B$6,"NÃO COMPRAR - REAJUSTE &gt;5%","COMPRAR")))</f>
        <v>SEM OFERTA</v>
      </c>
      <c r="AB3290" s="18" t="str">
        <f aca="false">IF(W3290="DIMEC",S3290,IF(W3290="MEDCENTRO",U3290,""))</f>
        <v/>
      </c>
      <c r="AC3290" s="18" t="n">
        <f aca="false">IF(AA3290&lt;&gt;"COMPRAR",0,IF(AB3290="",I3290,MIN(I3290,AB3290)))</f>
        <v>0</v>
      </c>
      <c r="AD3290" s="19" t="n">
        <f aca="false">IF(AC3290&gt;0,AC3290*V3290,0)</f>
        <v>0</v>
      </c>
      <c r="AE3290" s="19" t="n">
        <f aca="false">IF(AC3290&gt;0,(M3290-V3290)*AC3290,0)</f>
        <v>0</v>
      </c>
      <c r="AF3290" s="16" t="str">
        <f aca="false">IF(AA3290&lt;&gt;"COMPRAR","",IF(AB3290="",IF(X3290="","",IF(X3290-V3290&lt;0.01,"EMPATE TÉCNICO","")),IF(AB3290&lt;I3290,"ESTOQUE INSUFICIENTE",IF(X3290="","",IF(X3290-V3290&lt;0.01,"EMPATE TÉCNICO","")))))</f>
        <v/>
      </c>
      <c r="AG3290" s="16" t="s">
        <v>4880</v>
      </c>
      <c r="AH3290" s="16" t="s">
        <v>1761</v>
      </c>
    </row>
    <row r="3291" customFormat="false" ht="15" hidden="false" customHeight="false" outlineLevel="0" collapsed="false">
      <c r="A3291" s="16" t="s">
        <v>10209</v>
      </c>
      <c r="B3291" s="17" t="s">
        <v>10210</v>
      </c>
      <c r="C3291" s="16" t="s">
        <v>10211</v>
      </c>
      <c r="D3291" s="16" t="s">
        <v>7400</v>
      </c>
      <c r="E3291" s="18" t="n">
        <v>1</v>
      </c>
      <c r="F3291" s="16" t="s">
        <v>42</v>
      </c>
      <c r="G3291" s="18" t="n">
        <v>3</v>
      </c>
      <c r="H3291" s="16" t="n">
        <v>2.1</v>
      </c>
      <c r="I3291" s="18" t="n">
        <v>3</v>
      </c>
      <c r="J3291" s="19" t="n">
        <v>5.55</v>
      </c>
      <c r="K3291" s="19" t="n">
        <v>5.55</v>
      </c>
      <c r="L3291" s="19" t="n">
        <v>5.55</v>
      </c>
      <c r="M3291" s="19" t="n">
        <f aca="false">IF(J3291&gt;0,J3291,K3291)*E3291</f>
        <v>5.55</v>
      </c>
      <c r="N3291" s="20"/>
      <c r="O3291" s="21" t="str">
        <f aca="false">IF(R3291="","",ROUND(R3291*(1-Premissas!$B$4),4))</f>
        <v/>
      </c>
      <c r="P3291" s="22"/>
      <c r="Q3291" s="22"/>
      <c r="R3291" s="23"/>
      <c r="S3291" s="24"/>
      <c r="T3291" s="24"/>
      <c r="U3291" s="25"/>
      <c r="V3291" s="19" t="str">
        <f aca="false">IF(COUNT(N3291:Q3291)=0,"",MIN(N3291:Q3291))</f>
        <v/>
      </c>
      <c r="W3291" s="16" t="str">
        <f aca="false">IF(V3291="","",INDEX($N$4:$Q$4,MATCH(V3291,N3291:Q3291,0)))</f>
        <v/>
      </c>
      <c r="X3291" s="19" t="str">
        <f aca="false">IF(COUNT(N3291:Q3291)&lt;2,"",SMALL(N3291:Q3291,2))</f>
        <v/>
      </c>
      <c r="Y3291" s="26" t="str">
        <f aca="false">IF(OR(V3291="",M3291=0),"",V3291/M3291-1)</f>
        <v/>
      </c>
      <c r="Z3291" s="26" t="str">
        <f aca="false">IF(OR(V3291="",L3291=""),"",V3291/(L3291*E3291)-1)</f>
        <v/>
      </c>
      <c r="AA3291" s="16" t="str">
        <f aca="false">IF(V3291="","SEM OFERTA",IF(OR(Y3291&gt;Premissas!$B$11,Y3291&lt;Premissas!$B$12),"VERIFICAR - UNIDADE/EMBALAGEM",IF(Y3291&gt;Premissas!$B$6,"NÃO COMPRAR - REAJUSTE &gt;5%","COMPRAR")))</f>
        <v>SEM OFERTA</v>
      </c>
      <c r="AB3291" s="18" t="str">
        <f aca="false">IF(W3291="DIMEC",S3291,IF(W3291="MEDCENTRO",U3291,""))</f>
        <v/>
      </c>
      <c r="AC3291" s="18" t="n">
        <f aca="false">IF(AA3291&lt;&gt;"COMPRAR",0,IF(AB3291="",I3291,MIN(I3291,AB3291)))</f>
        <v>0</v>
      </c>
      <c r="AD3291" s="19" t="n">
        <f aca="false">IF(AC3291&gt;0,AC3291*V3291,0)</f>
        <v>0</v>
      </c>
      <c r="AE3291" s="19" t="n">
        <f aca="false">IF(AC3291&gt;0,(M3291-V3291)*AC3291,0)</f>
        <v>0</v>
      </c>
      <c r="AF3291" s="16" t="str">
        <f aca="false">IF(AA3291&lt;&gt;"COMPRAR","",IF(AB3291="",IF(X3291="","",IF(X3291-V3291&lt;0.01,"EMPATE TÉCNICO","")),IF(AB3291&lt;I3291,"ESTOQUE INSUFICIENTE",IF(X3291="","",IF(X3291-V3291&lt;0.01,"EMPATE TÉCNICO","")))))</f>
        <v/>
      </c>
      <c r="AG3291" s="16" t="s">
        <v>4880</v>
      </c>
      <c r="AH3291" s="16" t="s">
        <v>1761</v>
      </c>
    </row>
    <row r="3292" customFormat="false" ht="15" hidden="false" customHeight="false" outlineLevel="0" collapsed="false">
      <c r="A3292" s="16" t="s">
        <v>10212</v>
      </c>
      <c r="B3292" s="17" t="s">
        <v>10213</v>
      </c>
      <c r="C3292" s="16" t="s">
        <v>10214</v>
      </c>
      <c r="D3292" s="16" t="s">
        <v>5446</v>
      </c>
      <c r="E3292" s="18" t="n">
        <v>1</v>
      </c>
      <c r="F3292" s="16" t="s">
        <v>43</v>
      </c>
      <c r="G3292" s="18" t="n">
        <v>1</v>
      </c>
      <c r="H3292" s="16" t="n">
        <v>0.7</v>
      </c>
      <c r="I3292" s="18" t="n">
        <v>1</v>
      </c>
      <c r="J3292" s="19" t="n">
        <v>21.6</v>
      </c>
      <c r="K3292" s="19" t="n">
        <v>21.6</v>
      </c>
      <c r="L3292" s="19" t="n">
        <v>21.6</v>
      </c>
      <c r="M3292" s="19" t="n">
        <f aca="false">IF(J3292&gt;0,J3292,K3292)*E3292</f>
        <v>21.6</v>
      </c>
      <c r="N3292" s="20"/>
      <c r="O3292" s="21" t="str">
        <f aca="false">IF(R3292="","",ROUND(R3292*(1-Premissas!$B$4),4))</f>
        <v/>
      </c>
      <c r="P3292" s="22"/>
      <c r="Q3292" s="22"/>
      <c r="R3292" s="23"/>
      <c r="S3292" s="24"/>
      <c r="T3292" s="24"/>
      <c r="U3292" s="25"/>
      <c r="V3292" s="19" t="str">
        <f aca="false">IF(COUNT(N3292:Q3292)=0,"",MIN(N3292:Q3292))</f>
        <v/>
      </c>
      <c r="W3292" s="16" t="str">
        <f aca="false">IF(V3292="","",INDEX($N$4:$Q$4,MATCH(V3292,N3292:Q3292,0)))</f>
        <v/>
      </c>
      <c r="X3292" s="19" t="str">
        <f aca="false">IF(COUNT(N3292:Q3292)&lt;2,"",SMALL(N3292:Q3292,2))</f>
        <v/>
      </c>
      <c r="Y3292" s="26" t="str">
        <f aca="false">IF(OR(V3292="",M3292=0),"",V3292/M3292-1)</f>
        <v/>
      </c>
      <c r="Z3292" s="26" t="str">
        <f aca="false">IF(OR(V3292="",L3292=""),"",V3292/(L3292*E3292)-1)</f>
        <v/>
      </c>
      <c r="AA3292" s="16" t="str">
        <f aca="false">IF(V3292="","SEM OFERTA",IF(OR(Y3292&gt;Premissas!$B$11,Y3292&lt;Premissas!$B$12),"VERIFICAR - UNIDADE/EMBALAGEM",IF(Y3292&gt;Premissas!$B$6,"NÃO COMPRAR - REAJUSTE &gt;5%","COMPRAR")))</f>
        <v>SEM OFERTA</v>
      </c>
      <c r="AB3292" s="18" t="str">
        <f aca="false">IF(W3292="DIMEC",S3292,IF(W3292="MEDCENTRO",U3292,""))</f>
        <v/>
      </c>
      <c r="AC3292" s="18" t="n">
        <f aca="false">IF(AA3292&lt;&gt;"COMPRAR",0,IF(AB3292="",I3292,MIN(I3292,AB3292)))</f>
        <v>0</v>
      </c>
      <c r="AD3292" s="19" t="n">
        <f aca="false">IF(AC3292&gt;0,AC3292*V3292,0)</f>
        <v>0</v>
      </c>
      <c r="AE3292" s="19" t="n">
        <f aca="false">IF(AC3292&gt;0,(M3292-V3292)*AC3292,0)</f>
        <v>0</v>
      </c>
      <c r="AF3292" s="16" t="str">
        <f aca="false">IF(AA3292&lt;&gt;"COMPRAR","",IF(AB3292="",IF(X3292="","",IF(X3292-V3292&lt;0.01,"EMPATE TÉCNICO","")),IF(AB3292&lt;I3292,"ESTOQUE INSUFICIENTE",IF(X3292="","",IF(X3292-V3292&lt;0.01,"EMPATE TÉCNICO","")))))</f>
        <v/>
      </c>
      <c r="AG3292" s="16" t="s">
        <v>5447</v>
      </c>
      <c r="AH3292" s="16" t="s">
        <v>1761</v>
      </c>
    </row>
    <row r="3293" customFormat="false" ht="15" hidden="false" customHeight="false" outlineLevel="0" collapsed="false">
      <c r="A3293" s="16" t="s">
        <v>10215</v>
      </c>
      <c r="B3293" s="17" t="s">
        <v>10216</v>
      </c>
      <c r="C3293" s="16" t="s">
        <v>10217</v>
      </c>
      <c r="D3293" s="16" t="s">
        <v>10218</v>
      </c>
      <c r="E3293" s="18" t="n">
        <v>1</v>
      </c>
      <c r="F3293" s="16" t="s">
        <v>43</v>
      </c>
      <c r="G3293" s="18" t="n">
        <v>0</v>
      </c>
      <c r="H3293" s="16" t="n">
        <v>0.1</v>
      </c>
      <c r="I3293" s="18" t="n">
        <v>1</v>
      </c>
      <c r="J3293" s="19" t="n">
        <v>22.24</v>
      </c>
      <c r="K3293" s="19" t="n">
        <v>22.24</v>
      </c>
      <c r="L3293" s="19" t="n">
        <v>22.24</v>
      </c>
      <c r="M3293" s="19" t="n">
        <f aca="false">IF(J3293&gt;0,J3293,K3293)*E3293</f>
        <v>22.24</v>
      </c>
      <c r="N3293" s="20"/>
      <c r="O3293" s="21" t="str">
        <f aca="false">IF(R3293="","",ROUND(R3293*(1-Premissas!$B$4),4))</f>
        <v/>
      </c>
      <c r="P3293" s="22"/>
      <c r="Q3293" s="22"/>
      <c r="R3293" s="23"/>
      <c r="S3293" s="24"/>
      <c r="T3293" s="24"/>
      <c r="U3293" s="25"/>
      <c r="V3293" s="19" t="str">
        <f aca="false">IF(COUNT(N3293:Q3293)=0,"",MIN(N3293:Q3293))</f>
        <v/>
      </c>
      <c r="W3293" s="16" t="str">
        <f aca="false">IF(V3293="","",INDEX($N$4:$Q$4,MATCH(V3293,N3293:Q3293,0)))</f>
        <v/>
      </c>
      <c r="X3293" s="19" t="str">
        <f aca="false">IF(COUNT(N3293:Q3293)&lt;2,"",SMALL(N3293:Q3293,2))</f>
        <v/>
      </c>
      <c r="Y3293" s="26" t="str">
        <f aca="false">IF(OR(V3293="",M3293=0),"",V3293/M3293-1)</f>
        <v/>
      </c>
      <c r="Z3293" s="26" t="str">
        <f aca="false">IF(OR(V3293="",L3293=""),"",V3293/(L3293*E3293)-1)</f>
        <v/>
      </c>
      <c r="AA3293" s="16" t="str">
        <f aca="false">IF(V3293="","SEM OFERTA",IF(OR(Y3293&gt;Premissas!$B$11,Y3293&lt;Premissas!$B$12),"VERIFICAR - UNIDADE/EMBALAGEM",IF(Y3293&gt;Premissas!$B$6,"NÃO COMPRAR - REAJUSTE &gt;5%","COMPRAR")))</f>
        <v>SEM OFERTA</v>
      </c>
      <c r="AB3293" s="18" t="str">
        <f aca="false">IF(W3293="DIMEC",S3293,IF(W3293="MEDCENTRO",U3293,""))</f>
        <v/>
      </c>
      <c r="AC3293" s="18" t="n">
        <f aca="false">IF(AA3293&lt;&gt;"COMPRAR",0,IF(AB3293="",I3293,MIN(I3293,AB3293)))</f>
        <v>0</v>
      </c>
      <c r="AD3293" s="19" t="n">
        <f aca="false">IF(AC3293&gt;0,AC3293*V3293,0)</f>
        <v>0</v>
      </c>
      <c r="AE3293" s="19" t="n">
        <f aca="false">IF(AC3293&gt;0,(M3293-V3293)*AC3293,0)</f>
        <v>0</v>
      </c>
      <c r="AF3293" s="16" t="str">
        <f aca="false">IF(AA3293&lt;&gt;"COMPRAR","",IF(AB3293="",IF(X3293="","",IF(X3293-V3293&lt;0.01,"EMPATE TÉCNICO","")),IF(AB3293&lt;I3293,"ESTOQUE INSUFICIENTE",IF(X3293="","",IF(X3293-V3293&lt;0.01,"EMPATE TÉCNICO","")))))</f>
        <v/>
      </c>
      <c r="AG3293" s="16" t="s">
        <v>93</v>
      </c>
      <c r="AH3293" s="16" t="s">
        <v>1761</v>
      </c>
    </row>
    <row r="3294" customFormat="false" ht="15" hidden="false" customHeight="false" outlineLevel="0" collapsed="false">
      <c r="A3294" s="16" t="s">
        <v>10219</v>
      </c>
      <c r="B3294" s="17" t="s">
        <v>10220</v>
      </c>
      <c r="C3294" s="16" t="s">
        <v>10221</v>
      </c>
      <c r="D3294" s="16" t="s">
        <v>10218</v>
      </c>
      <c r="E3294" s="18" t="n">
        <v>1</v>
      </c>
      <c r="F3294" s="16" t="s">
        <v>43</v>
      </c>
      <c r="G3294" s="18" t="n">
        <v>0</v>
      </c>
      <c r="H3294" s="16" t="n">
        <v>0.1</v>
      </c>
      <c r="I3294" s="18" t="n">
        <v>1</v>
      </c>
      <c r="J3294" s="19" t="n">
        <v>22.24</v>
      </c>
      <c r="K3294" s="19" t="n">
        <v>22.24</v>
      </c>
      <c r="L3294" s="19" t="n">
        <v>22.24</v>
      </c>
      <c r="M3294" s="19" t="n">
        <f aca="false">IF(J3294&gt;0,J3294,K3294)*E3294</f>
        <v>22.24</v>
      </c>
      <c r="N3294" s="20"/>
      <c r="O3294" s="21" t="str">
        <f aca="false">IF(R3294="","",ROUND(R3294*(1-Premissas!$B$4),4))</f>
        <v/>
      </c>
      <c r="P3294" s="22"/>
      <c r="Q3294" s="22"/>
      <c r="R3294" s="23"/>
      <c r="S3294" s="24"/>
      <c r="T3294" s="24"/>
      <c r="U3294" s="25"/>
      <c r="V3294" s="19" t="str">
        <f aca="false">IF(COUNT(N3294:Q3294)=0,"",MIN(N3294:Q3294))</f>
        <v/>
      </c>
      <c r="W3294" s="16" t="str">
        <f aca="false">IF(V3294="","",INDEX($N$4:$Q$4,MATCH(V3294,N3294:Q3294,0)))</f>
        <v/>
      </c>
      <c r="X3294" s="19" t="str">
        <f aca="false">IF(COUNT(N3294:Q3294)&lt;2,"",SMALL(N3294:Q3294,2))</f>
        <v/>
      </c>
      <c r="Y3294" s="26" t="str">
        <f aca="false">IF(OR(V3294="",M3294=0),"",V3294/M3294-1)</f>
        <v/>
      </c>
      <c r="Z3294" s="26" t="str">
        <f aca="false">IF(OR(V3294="",L3294=""),"",V3294/(L3294*E3294)-1)</f>
        <v/>
      </c>
      <c r="AA3294" s="16" t="str">
        <f aca="false">IF(V3294="","SEM OFERTA",IF(OR(Y3294&gt;Premissas!$B$11,Y3294&lt;Premissas!$B$12),"VERIFICAR - UNIDADE/EMBALAGEM",IF(Y3294&gt;Premissas!$B$6,"NÃO COMPRAR - REAJUSTE &gt;5%","COMPRAR")))</f>
        <v>SEM OFERTA</v>
      </c>
      <c r="AB3294" s="18" t="str">
        <f aca="false">IF(W3294="DIMEC",S3294,IF(W3294="MEDCENTRO",U3294,""))</f>
        <v/>
      </c>
      <c r="AC3294" s="18" t="n">
        <f aca="false">IF(AA3294&lt;&gt;"COMPRAR",0,IF(AB3294="",I3294,MIN(I3294,AB3294)))</f>
        <v>0</v>
      </c>
      <c r="AD3294" s="19" t="n">
        <f aca="false">IF(AC3294&gt;0,AC3294*V3294,0)</f>
        <v>0</v>
      </c>
      <c r="AE3294" s="19" t="n">
        <f aca="false">IF(AC3294&gt;0,(M3294-V3294)*AC3294,0)</f>
        <v>0</v>
      </c>
      <c r="AF3294" s="16" t="str">
        <f aca="false">IF(AA3294&lt;&gt;"COMPRAR","",IF(AB3294="",IF(X3294="","",IF(X3294-V3294&lt;0.01,"EMPATE TÉCNICO","")),IF(AB3294&lt;I3294,"ESTOQUE INSUFICIENTE",IF(X3294="","",IF(X3294-V3294&lt;0.01,"EMPATE TÉCNICO","")))))</f>
        <v/>
      </c>
      <c r="AG3294" s="16" t="s">
        <v>93</v>
      </c>
      <c r="AH3294" s="16" t="s">
        <v>1761</v>
      </c>
    </row>
    <row r="3295" customFormat="false" ht="15" hidden="false" customHeight="false" outlineLevel="0" collapsed="false">
      <c r="A3295" s="16" t="s">
        <v>10222</v>
      </c>
      <c r="B3295" s="17" t="s">
        <v>10223</v>
      </c>
      <c r="C3295" s="16" t="s">
        <v>10224</v>
      </c>
      <c r="D3295" s="16" t="s">
        <v>4747</v>
      </c>
      <c r="E3295" s="18" t="n">
        <v>1</v>
      </c>
      <c r="F3295" s="16" t="s">
        <v>43</v>
      </c>
      <c r="G3295" s="18" t="n">
        <v>1</v>
      </c>
      <c r="H3295" s="16" t="n">
        <v>0.6</v>
      </c>
      <c r="I3295" s="18" t="n">
        <v>1</v>
      </c>
      <c r="J3295" s="19" t="n">
        <v>25</v>
      </c>
      <c r="K3295" s="19" t="n">
        <v>25</v>
      </c>
      <c r="L3295" s="19" t="n">
        <v>25</v>
      </c>
      <c r="M3295" s="19" t="n">
        <f aca="false">IF(J3295&gt;0,J3295,K3295)*E3295</f>
        <v>25</v>
      </c>
      <c r="N3295" s="20"/>
      <c r="O3295" s="21" t="str">
        <f aca="false">IF(R3295="","",ROUND(R3295*(1-Premissas!$B$4),4))</f>
        <v/>
      </c>
      <c r="P3295" s="22"/>
      <c r="Q3295" s="22"/>
      <c r="R3295" s="23"/>
      <c r="S3295" s="24"/>
      <c r="T3295" s="24"/>
      <c r="U3295" s="25"/>
      <c r="V3295" s="19" t="str">
        <f aca="false">IF(COUNT(N3295:Q3295)=0,"",MIN(N3295:Q3295))</f>
        <v/>
      </c>
      <c r="W3295" s="16" t="str">
        <f aca="false">IF(V3295="","",INDEX($N$4:$Q$4,MATCH(V3295,N3295:Q3295,0)))</f>
        <v/>
      </c>
      <c r="X3295" s="19" t="str">
        <f aca="false">IF(COUNT(N3295:Q3295)&lt;2,"",SMALL(N3295:Q3295,2))</f>
        <v/>
      </c>
      <c r="Y3295" s="26" t="str">
        <f aca="false">IF(OR(V3295="",M3295=0),"",V3295/M3295-1)</f>
        <v/>
      </c>
      <c r="Z3295" s="26" t="str">
        <f aca="false">IF(OR(V3295="",L3295=""),"",V3295/(L3295*E3295)-1)</f>
        <v/>
      </c>
      <c r="AA3295" s="16" t="str">
        <f aca="false">IF(V3295="","SEM OFERTA",IF(OR(Y3295&gt;Premissas!$B$11,Y3295&lt;Premissas!$B$12),"VERIFICAR - UNIDADE/EMBALAGEM",IF(Y3295&gt;Premissas!$B$6,"NÃO COMPRAR - REAJUSTE &gt;5%","COMPRAR")))</f>
        <v>SEM OFERTA</v>
      </c>
      <c r="AB3295" s="18" t="str">
        <f aca="false">IF(W3295="DIMEC",S3295,IF(W3295="MEDCENTRO",U3295,""))</f>
        <v/>
      </c>
      <c r="AC3295" s="18" t="n">
        <f aca="false">IF(AA3295&lt;&gt;"COMPRAR",0,IF(AB3295="",I3295,MIN(I3295,AB3295)))</f>
        <v>0</v>
      </c>
      <c r="AD3295" s="19" t="n">
        <f aca="false">IF(AC3295&gt;0,AC3295*V3295,0)</f>
        <v>0</v>
      </c>
      <c r="AE3295" s="19" t="n">
        <f aca="false">IF(AC3295&gt;0,(M3295-V3295)*AC3295,0)</f>
        <v>0</v>
      </c>
      <c r="AF3295" s="16" t="str">
        <f aca="false">IF(AA3295&lt;&gt;"COMPRAR","",IF(AB3295="",IF(X3295="","",IF(X3295-V3295&lt;0.01,"EMPATE TÉCNICO","")),IF(AB3295&lt;I3295,"ESTOQUE INSUFICIENTE",IF(X3295="","",IF(X3295-V3295&lt;0.01,"EMPATE TÉCNICO","")))))</f>
        <v/>
      </c>
      <c r="AG3295" s="16"/>
      <c r="AH3295" s="16" t="s">
        <v>1761</v>
      </c>
    </row>
    <row r="3296" customFormat="false" ht="15" hidden="false" customHeight="false" outlineLevel="0" collapsed="false">
      <c r="A3296" s="16" t="s">
        <v>10225</v>
      </c>
      <c r="B3296" s="17" t="s">
        <v>10226</v>
      </c>
      <c r="C3296" s="16" t="s">
        <v>10227</v>
      </c>
      <c r="D3296" s="16" t="s">
        <v>4747</v>
      </c>
      <c r="E3296" s="18" t="n">
        <v>1</v>
      </c>
      <c r="F3296" s="16" t="s">
        <v>42</v>
      </c>
      <c r="G3296" s="18" t="n">
        <v>6</v>
      </c>
      <c r="H3296" s="16" t="n">
        <v>3.2</v>
      </c>
      <c r="I3296" s="18" t="n">
        <v>3</v>
      </c>
      <c r="J3296" s="19" t="n">
        <v>24.98</v>
      </c>
      <c r="K3296" s="19" t="n">
        <v>24.98</v>
      </c>
      <c r="L3296" s="19" t="n">
        <v>24.98</v>
      </c>
      <c r="M3296" s="19" t="n">
        <f aca="false">IF(J3296&gt;0,J3296,K3296)*E3296</f>
        <v>24.98</v>
      </c>
      <c r="N3296" s="20"/>
      <c r="O3296" s="21" t="str">
        <f aca="false">IF(R3296="","",ROUND(R3296*(1-Premissas!$B$4),4))</f>
        <v/>
      </c>
      <c r="P3296" s="22"/>
      <c r="Q3296" s="22"/>
      <c r="R3296" s="23"/>
      <c r="S3296" s="24"/>
      <c r="T3296" s="24"/>
      <c r="U3296" s="25"/>
      <c r="V3296" s="19" t="str">
        <f aca="false">IF(COUNT(N3296:Q3296)=0,"",MIN(N3296:Q3296))</f>
        <v/>
      </c>
      <c r="W3296" s="16" t="str">
        <f aca="false">IF(V3296="","",INDEX($N$4:$Q$4,MATCH(V3296,N3296:Q3296,0)))</f>
        <v/>
      </c>
      <c r="X3296" s="19" t="str">
        <f aca="false">IF(COUNT(N3296:Q3296)&lt;2,"",SMALL(N3296:Q3296,2))</f>
        <v/>
      </c>
      <c r="Y3296" s="26" t="str">
        <f aca="false">IF(OR(V3296="",M3296=0),"",V3296/M3296-1)</f>
        <v/>
      </c>
      <c r="Z3296" s="26" t="str">
        <f aca="false">IF(OR(V3296="",L3296=""),"",V3296/(L3296*E3296)-1)</f>
        <v/>
      </c>
      <c r="AA3296" s="16" t="str">
        <f aca="false">IF(V3296="","SEM OFERTA",IF(OR(Y3296&gt;Premissas!$B$11,Y3296&lt;Premissas!$B$12),"VERIFICAR - UNIDADE/EMBALAGEM",IF(Y3296&gt;Premissas!$B$6,"NÃO COMPRAR - REAJUSTE &gt;5%","COMPRAR")))</f>
        <v>SEM OFERTA</v>
      </c>
      <c r="AB3296" s="18" t="str">
        <f aca="false">IF(W3296="DIMEC",S3296,IF(W3296="MEDCENTRO",U3296,""))</f>
        <v/>
      </c>
      <c r="AC3296" s="18" t="n">
        <f aca="false">IF(AA3296&lt;&gt;"COMPRAR",0,IF(AB3296="",I3296,MIN(I3296,AB3296)))</f>
        <v>0</v>
      </c>
      <c r="AD3296" s="19" t="n">
        <f aca="false">IF(AC3296&gt;0,AC3296*V3296,0)</f>
        <v>0</v>
      </c>
      <c r="AE3296" s="19" t="n">
        <f aca="false">IF(AC3296&gt;0,(M3296-V3296)*AC3296,0)</f>
        <v>0</v>
      </c>
      <c r="AF3296" s="16" t="str">
        <f aca="false">IF(AA3296&lt;&gt;"COMPRAR","",IF(AB3296="",IF(X3296="","",IF(X3296-V3296&lt;0.01,"EMPATE TÉCNICO","")),IF(AB3296&lt;I3296,"ESTOQUE INSUFICIENTE",IF(X3296="","",IF(X3296-V3296&lt;0.01,"EMPATE TÉCNICO","")))))</f>
        <v/>
      </c>
      <c r="AG3296" s="16" t="s">
        <v>360</v>
      </c>
      <c r="AH3296" s="16" t="s">
        <v>1761</v>
      </c>
    </row>
    <row r="3297" customFormat="false" ht="15" hidden="false" customHeight="false" outlineLevel="0" collapsed="false">
      <c r="A3297" s="16" t="s">
        <v>10228</v>
      </c>
      <c r="B3297" s="17" t="s">
        <v>10229</v>
      </c>
      <c r="C3297" s="16" t="s">
        <v>10230</v>
      </c>
      <c r="D3297" s="16"/>
      <c r="E3297" s="18" t="n">
        <v>1</v>
      </c>
      <c r="F3297" s="16" t="s">
        <v>43</v>
      </c>
      <c r="G3297" s="18" t="n">
        <v>0</v>
      </c>
      <c r="H3297" s="16" t="n">
        <v>0.5</v>
      </c>
      <c r="I3297" s="18" t="n">
        <v>2</v>
      </c>
      <c r="J3297" s="19" t="n">
        <v>0</v>
      </c>
      <c r="K3297" s="19" t="n">
        <v>13.99</v>
      </c>
      <c r="L3297" s="19"/>
      <c r="M3297" s="19" t="n">
        <f aca="false">IF(J3297&gt;0,J3297,K3297)*E3297</f>
        <v>13.99</v>
      </c>
      <c r="N3297" s="20"/>
      <c r="O3297" s="21" t="str">
        <f aca="false">IF(R3297="","",ROUND(R3297*(1-Premissas!$B$4),4))</f>
        <v/>
      </c>
      <c r="P3297" s="22"/>
      <c r="Q3297" s="22"/>
      <c r="R3297" s="23"/>
      <c r="S3297" s="24"/>
      <c r="T3297" s="24"/>
      <c r="U3297" s="25"/>
      <c r="V3297" s="19" t="str">
        <f aca="false">IF(COUNT(N3297:Q3297)=0,"",MIN(N3297:Q3297))</f>
        <v/>
      </c>
      <c r="W3297" s="16" t="str">
        <f aca="false">IF(V3297="","",INDEX($N$4:$Q$4,MATCH(V3297,N3297:Q3297,0)))</f>
        <v/>
      </c>
      <c r="X3297" s="19" t="str">
        <f aca="false">IF(COUNT(N3297:Q3297)&lt;2,"",SMALL(N3297:Q3297,2))</f>
        <v/>
      </c>
      <c r="Y3297" s="26" t="str">
        <f aca="false">IF(OR(V3297="",M3297=0),"",V3297/M3297-1)</f>
        <v/>
      </c>
      <c r="Z3297" s="26" t="str">
        <f aca="false">IF(OR(V3297="",L3297=""),"",V3297/(L3297*E3297)-1)</f>
        <v/>
      </c>
      <c r="AA3297" s="16" t="str">
        <f aca="false">IF(V3297="","SEM OFERTA",IF(OR(Y3297&gt;Premissas!$B$11,Y3297&lt;Premissas!$B$12),"VERIFICAR - UNIDADE/EMBALAGEM",IF(Y3297&gt;Premissas!$B$6,"NÃO COMPRAR - REAJUSTE &gt;5%","COMPRAR")))</f>
        <v>SEM OFERTA</v>
      </c>
      <c r="AB3297" s="18" t="str">
        <f aca="false">IF(W3297="DIMEC",S3297,IF(W3297="MEDCENTRO",U3297,""))</f>
        <v/>
      </c>
      <c r="AC3297" s="18" t="n">
        <f aca="false">IF(AA3297&lt;&gt;"COMPRAR",0,IF(AB3297="",I3297,MIN(I3297,AB3297)))</f>
        <v>0</v>
      </c>
      <c r="AD3297" s="19" t="n">
        <f aca="false">IF(AC3297&gt;0,AC3297*V3297,0)</f>
        <v>0</v>
      </c>
      <c r="AE3297" s="19" t="n">
        <f aca="false">IF(AC3297&gt;0,(M3297-V3297)*AC3297,0)</f>
        <v>0</v>
      </c>
      <c r="AF3297" s="16" t="str">
        <f aca="false">IF(AA3297&lt;&gt;"COMPRAR","",IF(AB3297="",IF(X3297="","",IF(X3297-V3297&lt;0.01,"EMPATE TÉCNICO","")),IF(AB3297&lt;I3297,"ESTOQUE INSUFICIENTE",IF(X3297="","",IF(X3297-V3297&lt;0.01,"EMPATE TÉCNICO","")))))</f>
        <v/>
      </c>
      <c r="AG3297" s="16" t="s">
        <v>763</v>
      </c>
      <c r="AH3297" s="16" t="s">
        <v>1761</v>
      </c>
    </row>
    <row r="3298" customFormat="false" ht="15" hidden="false" customHeight="false" outlineLevel="0" collapsed="false">
      <c r="A3298" s="16" t="s">
        <v>10231</v>
      </c>
      <c r="B3298" s="17" t="s">
        <v>10232</v>
      </c>
      <c r="C3298" s="16" t="s">
        <v>10233</v>
      </c>
      <c r="D3298" s="16"/>
      <c r="E3298" s="18" t="n">
        <v>1</v>
      </c>
      <c r="F3298" s="16" t="s">
        <v>43</v>
      </c>
      <c r="G3298" s="18" t="n">
        <v>1</v>
      </c>
      <c r="H3298" s="16" t="n">
        <v>0.7</v>
      </c>
      <c r="I3298" s="18" t="n">
        <v>1</v>
      </c>
      <c r="J3298" s="19" t="n">
        <v>13.99</v>
      </c>
      <c r="K3298" s="19" t="n">
        <v>13.99</v>
      </c>
      <c r="L3298" s="19" t="n">
        <v>13.99</v>
      </c>
      <c r="M3298" s="19" t="n">
        <f aca="false">IF(J3298&gt;0,J3298,K3298)*E3298</f>
        <v>13.99</v>
      </c>
      <c r="N3298" s="20"/>
      <c r="O3298" s="21" t="str">
        <f aca="false">IF(R3298="","",ROUND(R3298*(1-Premissas!$B$4),4))</f>
        <v/>
      </c>
      <c r="P3298" s="22"/>
      <c r="Q3298" s="22"/>
      <c r="R3298" s="23"/>
      <c r="S3298" s="24"/>
      <c r="T3298" s="24"/>
      <c r="U3298" s="25"/>
      <c r="V3298" s="19" t="str">
        <f aca="false">IF(COUNT(N3298:Q3298)=0,"",MIN(N3298:Q3298))</f>
        <v/>
      </c>
      <c r="W3298" s="16" t="str">
        <f aca="false">IF(V3298="","",INDEX($N$4:$Q$4,MATCH(V3298,N3298:Q3298,0)))</f>
        <v/>
      </c>
      <c r="X3298" s="19" t="str">
        <f aca="false">IF(COUNT(N3298:Q3298)&lt;2,"",SMALL(N3298:Q3298,2))</f>
        <v/>
      </c>
      <c r="Y3298" s="26" t="str">
        <f aca="false">IF(OR(V3298="",M3298=0),"",V3298/M3298-1)</f>
        <v/>
      </c>
      <c r="Z3298" s="26" t="str">
        <f aca="false">IF(OR(V3298="",L3298=""),"",V3298/(L3298*E3298)-1)</f>
        <v/>
      </c>
      <c r="AA3298" s="16" t="str">
        <f aca="false">IF(V3298="","SEM OFERTA",IF(OR(Y3298&gt;Premissas!$B$11,Y3298&lt;Premissas!$B$12),"VERIFICAR - UNIDADE/EMBALAGEM",IF(Y3298&gt;Premissas!$B$6,"NÃO COMPRAR - REAJUSTE &gt;5%","COMPRAR")))</f>
        <v>SEM OFERTA</v>
      </c>
      <c r="AB3298" s="18" t="str">
        <f aca="false">IF(W3298="DIMEC",S3298,IF(W3298="MEDCENTRO",U3298,""))</f>
        <v/>
      </c>
      <c r="AC3298" s="18" t="n">
        <f aca="false">IF(AA3298&lt;&gt;"COMPRAR",0,IF(AB3298="",I3298,MIN(I3298,AB3298)))</f>
        <v>0</v>
      </c>
      <c r="AD3298" s="19" t="n">
        <f aca="false">IF(AC3298&gt;0,AC3298*V3298,0)</f>
        <v>0</v>
      </c>
      <c r="AE3298" s="19" t="n">
        <f aca="false">IF(AC3298&gt;0,(M3298-V3298)*AC3298,0)</f>
        <v>0</v>
      </c>
      <c r="AF3298" s="16" t="str">
        <f aca="false">IF(AA3298&lt;&gt;"COMPRAR","",IF(AB3298="",IF(X3298="","",IF(X3298-V3298&lt;0.01,"EMPATE TÉCNICO","")),IF(AB3298&lt;I3298,"ESTOQUE INSUFICIENTE",IF(X3298="","",IF(X3298-V3298&lt;0.01,"EMPATE TÉCNICO","")))))</f>
        <v/>
      </c>
      <c r="AG3298" s="16" t="s">
        <v>763</v>
      </c>
      <c r="AH3298" s="16" t="s">
        <v>1761</v>
      </c>
    </row>
    <row r="3299" customFormat="false" ht="15" hidden="false" customHeight="false" outlineLevel="0" collapsed="false">
      <c r="A3299" s="16" t="s">
        <v>10234</v>
      </c>
      <c r="B3299" s="17" t="s">
        <v>10235</v>
      </c>
      <c r="C3299" s="16" t="s">
        <v>10236</v>
      </c>
      <c r="D3299" s="16" t="s">
        <v>7139</v>
      </c>
      <c r="E3299" s="18" t="n">
        <v>1</v>
      </c>
      <c r="F3299" s="16" t="s">
        <v>42</v>
      </c>
      <c r="G3299" s="18" t="n">
        <v>5</v>
      </c>
      <c r="H3299" s="16" t="n">
        <v>6.4</v>
      </c>
      <c r="I3299" s="18" t="n">
        <v>12</v>
      </c>
      <c r="J3299" s="19" t="n">
        <v>4.28</v>
      </c>
      <c r="K3299" s="19" t="n">
        <v>4.28</v>
      </c>
      <c r="L3299" s="19" t="n">
        <v>4.28</v>
      </c>
      <c r="M3299" s="19" t="n">
        <f aca="false">IF(J3299&gt;0,J3299,K3299)*E3299</f>
        <v>4.28</v>
      </c>
      <c r="N3299" s="20"/>
      <c r="O3299" s="21" t="str">
        <f aca="false">IF(R3299="","",ROUND(R3299*(1-Premissas!$B$4),4))</f>
        <v/>
      </c>
      <c r="P3299" s="22"/>
      <c r="Q3299" s="22"/>
      <c r="R3299" s="23"/>
      <c r="S3299" s="24"/>
      <c r="T3299" s="24"/>
      <c r="U3299" s="25"/>
      <c r="V3299" s="19" t="str">
        <f aca="false">IF(COUNT(N3299:Q3299)=0,"",MIN(N3299:Q3299))</f>
        <v/>
      </c>
      <c r="W3299" s="16" t="str">
        <f aca="false">IF(V3299="","",INDEX($N$4:$Q$4,MATCH(V3299,N3299:Q3299,0)))</f>
        <v/>
      </c>
      <c r="X3299" s="19" t="str">
        <f aca="false">IF(COUNT(N3299:Q3299)&lt;2,"",SMALL(N3299:Q3299,2))</f>
        <v/>
      </c>
      <c r="Y3299" s="26" t="str">
        <f aca="false">IF(OR(V3299="",M3299=0),"",V3299/M3299-1)</f>
        <v/>
      </c>
      <c r="Z3299" s="26" t="str">
        <f aca="false">IF(OR(V3299="",L3299=""),"",V3299/(L3299*E3299)-1)</f>
        <v/>
      </c>
      <c r="AA3299" s="16" t="str">
        <f aca="false">IF(V3299="","SEM OFERTA",IF(OR(Y3299&gt;Premissas!$B$11,Y3299&lt;Premissas!$B$12),"VERIFICAR - UNIDADE/EMBALAGEM",IF(Y3299&gt;Premissas!$B$6,"NÃO COMPRAR - REAJUSTE &gt;5%","COMPRAR")))</f>
        <v>SEM OFERTA</v>
      </c>
      <c r="AB3299" s="18" t="str">
        <f aca="false">IF(W3299="DIMEC",S3299,IF(W3299="MEDCENTRO",U3299,""))</f>
        <v/>
      </c>
      <c r="AC3299" s="18" t="n">
        <f aca="false">IF(AA3299&lt;&gt;"COMPRAR",0,IF(AB3299="",I3299,MIN(I3299,AB3299)))</f>
        <v>0</v>
      </c>
      <c r="AD3299" s="19" t="n">
        <f aca="false">IF(AC3299&gt;0,AC3299*V3299,0)</f>
        <v>0</v>
      </c>
      <c r="AE3299" s="19" t="n">
        <f aca="false">IF(AC3299&gt;0,(M3299-V3299)*AC3299,0)</f>
        <v>0</v>
      </c>
      <c r="AF3299" s="16" t="str">
        <f aca="false">IF(AA3299&lt;&gt;"COMPRAR","",IF(AB3299="",IF(X3299="","",IF(X3299-V3299&lt;0.01,"EMPATE TÉCNICO","")),IF(AB3299&lt;I3299,"ESTOQUE INSUFICIENTE",IF(X3299="","",IF(X3299-V3299&lt;0.01,"EMPATE TÉCNICO","")))))</f>
        <v/>
      </c>
      <c r="AG3299" s="16" t="s">
        <v>547</v>
      </c>
      <c r="AH3299" s="16" t="s">
        <v>1761</v>
      </c>
    </row>
    <row r="3300" customFormat="false" ht="15" hidden="false" customHeight="false" outlineLevel="0" collapsed="false">
      <c r="A3300" s="16" t="s">
        <v>10237</v>
      </c>
      <c r="B3300" s="17" t="s">
        <v>10238</v>
      </c>
      <c r="C3300" s="16" t="s">
        <v>10239</v>
      </c>
      <c r="D3300" s="16"/>
      <c r="E3300" s="18" t="n">
        <v>1</v>
      </c>
      <c r="F3300" s="16" t="s">
        <v>43</v>
      </c>
      <c r="G3300" s="18" t="n">
        <v>0</v>
      </c>
      <c r="H3300" s="16" t="n">
        <v>0.7</v>
      </c>
      <c r="I3300" s="18" t="n">
        <v>2</v>
      </c>
      <c r="J3300" s="19" t="n">
        <v>8.92</v>
      </c>
      <c r="K3300" s="19" t="n">
        <v>8.92</v>
      </c>
      <c r="L3300" s="19" t="n">
        <v>8.92</v>
      </c>
      <c r="M3300" s="19" t="n">
        <f aca="false">IF(J3300&gt;0,J3300,K3300)*E3300</f>
        <v>8.92</v>
      </c>
      <c r="N3300" s="20"/>
      <c r="O3300" s="21" t="str">
        <f aca="false">IF(R3300="","",ROUND(R3300*(1-Premissas!$B$4),4))</f>
        <v/>
      </c>
      <c r="P3300" s="22"/>
      <c r="Q3300" s="22"/>
      <c r="R3300" s="23"/>
      <c r="S3300" s="24"/>
      <c r="T3300" s="24"/>
      <c r="U3300" s="25"/>
      <c r="V3300" s="19" t="str">
        <f aca="false">IF(COUNT(N3300:Q3300)=0,"",MIN(N3300:Q3300))</f>
        <v/>
      </c>
      <c r="W3300" s="16" t="str">
        <f aca="false">IF(V3300="","",INDEX($N$4:$Q$4,MATCH(V3300,N3300:Q3300,0)))</f>
        <v/>
      </c>
      <c r="X3300" s="19" t="str">
        <f aca="false">IF(COUNT(N3300:Q3300)&lt;2,"",SMALL(N3300:Q3300,2))</f>
        <v/>
      </c>
      <c r="Y3300" s="26" t="str">
        <f aca="false">IF(OR(V3300="",M3300=0),"",V3300/M3300-1)</f>
        <v/>
      </c>
      <c r="Z3300" s="26" t="str">
        <f aca="false">IF(OR(V3300="",L3300=""),"",V3300/(L3300*E3300)-1)</f>
        <v/>
      </c>
      <c r="AA3300" s="16" t="str">
        <f aca="false">IF(V3300="","SEM OFERTA",IF(OR(Y3300&gt;Premissas!$B$11,Y3300&lt;Premissas!$B$12),"VERIFICAR - UNIDADE/EMBALAGEM",IF(Y3300&gt;Premissas!$B$6,"NÃO COMPRAR - REAJUSTE &gt;5%","COMPRAR")))</f>
        <v>SEM OFERTA</v>
      </c>
      <c r="AB3300" s="18" t="str">
        <f aca="false">IF(W3300="DIMEC",S3300,IF(W3300="MEDCENTRO",U3300,""))</f>
        <v/>
      </c>
      <c r="AC3300" s="18" t="n">
        <f aca="false">IF(AA3300&lt;&gt;"COMPRAR",0,IF(AB3300="",I3300,MIN(I3300,AB3300)))</f>
        <v>0</v>
      </c>
      <c r="AD3300" s="19" t="n">
        <f aca="false">IF(AC3300&gt;0,AC3300*V3300,0)</f>
        <v>0</v>
      </c>
      <c r="AE3300" s="19" t="n">
        <f aca="false">IF(AC3300&gt;0,(M3300-V3300)*AC3300,0)</f>
        <v>0</v>
      </c>
      <c r="AF3300" s="16" t="str">
        <f aca="false">IF(AA3300&lt;&gt;"COMPRAR","",IF(AB3300="",IF(X3300="","",IF(X3300-V3300&lt;0.01,"EMPATE TÉCNICO","")),IF(AB3300&lt;I3300,"ESTOQUE INSUFICIENTE",IF(X3300="","",IF(X3300-V3300&lt;0.01,"EMPATE TÉCNICO","")))))</f>
        <v/>
      </c>
      <c r="AG3300" s="16" t="s">
        <v>3750</v>
      </c>
      <c r="AH3300" s="16" t="s">
        <v>1761</v>
      </c>
    </row>
    <row r="3301" customFormat="false" ht="15" hidden="false" customHeight="false" outlineLevel="0" collapsed="false">
      <c r="A3301" s="16" t="s">
        <v>10240</v>
      </c>
      <c r="B3301" s="17" t="s">
        <v>10241</v>
      </c>
      <c r="C3301" s="16" t="s">
        <v>10242</v>
      </c>
      <c r="D3301" s="16" t="s">
        <v>4505</v>
      </c>
      <c r="E3301" s="18" t="n">
        <v>1</v>
      </c>
      <c r="F3301" s="16" t="s">
        <v>43</v>
      </c>
      <c r="G3301" s="18" t="n">
        <v>0</v>
      </c>
      <c r="H3301" s="16" t="n">
        <v>0.1</v>
      </c>
      <c r="I3301" s="18" t="n">
        <v>1</v>
      </c>
      <c r="J3301" s="19" t="n">
        <v>12.655</v>
      </c>
      <c r="K3301" s="19" t="n">
        <v>12.655</v>
      </c>
      <c r="L3301" s="19" t="n">
        <v>12.655</v>
      </c>
      <c r="M3301" s="19" t="n">
        <f aca="false">IF(J3301&gt;0,J3301,K3301)*E3301</f>
        <v>12.655</v>
      </c>
      <c r="N3301" s="20"/>
      <c r="O3301" s="21" t="str">
        <f aca="false">IF(R3301="","",ROUND(R3301*(1-Premissas!$B$4),4))</f>
        <v/>
      </c>
      <c r="P3301" s="22"/>
      <c r="Q3301" s="22"/>
      <c r="R3301" s="23"/>
      <c r="S3301" s="24"/>
      <c r="T3301" s="24"/>
      <c r="U3301" s="25"/>
      <c r="V3301" s="19" t="str">
        <f aca="false">IF(COUNT(N3301:Q3301)=0,"",MIN(N3301:Q3301))</f>
        <v/>
      </c>
      <c r="W3301" s="16" t="str">
        <f aca="false">IF(V3301="","",INDEX($N$4:$Q$4,MATCH(V3301,N3301:Q3301,0)))</f>
        <v/>
      </c>
      <c r="X3301" s="19" t="str">
        <f aca="false">IF(COUNT(N3301:Q3301)&lt;2,"",SMALL(N3301:Q3301,2))</f>
        <v/>
      </c>
      <c r="Y3301" s="26" t="str">
        <f aca="false">IF(OR(V3301="",M3301=0),"",V3301/M3301-1)</f>
        <v/>
      </c>
      <c r="Z3301" s="26" t="str">
        <f aca="false">IF(OR(V3301="",L3301=""),"",V3301/(L3301*E3301)-1)</f>
        <v/>
      </c>
      <c r="AA3301" s="16" t="str">
        <f aca="false">IF(V3301="","SEM OFERTA",IF(OR(Y3301&gt;Premissas!$B$11,Y3301&lt;Premissas!$B$12),"VERIFICAR - UNIDADE/EMBALAGEM",IF(Y3301&gt;Premissas!$B$6,"NÃO COMPRAR - REAJUSTE &gt;5%","COMPRAR")))</f>
        <v>SEM OFERTA</v>
      </c>
      <c r="AB3301" s="18" t="str">
        <f aca="false">IF(W3301="DIMEC",S3301,IF(W3301="MEDCENTRO",U3301,""))</f>
        <v/>
      </c>
      <c r="AC3301" s="18" t="n">
        <f aca="false">IF(AA3301&lt;&gt;"COMPRAR",0,IF(AB3301="",I3301,MIN(I3301,AB3301)))</f>
        <v>0</v>
      </c>
      <c r="AD3301" s="19" t="n">
        <f aca="false">IF(AC3301&gt;0,AC3301*V3301,0)</f>
        <v>0</v>
      </c>
      <c r="AE3301" s="19" t="n">
        <f aca="false">IF(AC3301&gt;0,(M3301-V3301)*AC3301,0)</f>
        <v>0</v>
      </c>
      <c r="AF3301" s="16" t="str">
        <f aca="false">IF(AA3301&lt;&gt;"COMPRAR","",IF(AB3301="",IF(X3301="","",IF(X3301-V3301&lt;0.01,"EMPATE TÉCNICO","")),IF(AB3301&lt;I3301,"ESTOQUE INSUFICIENTE",IF(X3301="","",IF(X3301-V3301&lt;0.01,"EMPATE TÉCNICO","")))))</f>
        <v/>
      </c>
      <c r="AG3301" s="16" t="s">
        <v>328</v>
      </c>
      <c r="AH3301" s="16" t="s">
        <v>1761</v>
      </c>
    </row>
    <row r="3302" customFormat="false" ht="15" hidden="false" customHeight="false" outlineLevel="0" collapsed="false">
      <c r="A3302" s="16" t="s">
        <v>10243</v>
      </c>
      <c r="B3302" s="17" t="s">
        <v>10244</v>
      </c>
      <c r="C3302" s="16" t="s">
        <v>10245</v>
      </c>
      <c r="D3302" s="16" t="s">
        <v>3920</v>
      </c>
      <c r="E3302" s="18" t="n">
        <v>1</v>
      </c>
      <c r="F3302" s="16" t="s">
        <v>43</v>
      </c>
      <c r="G3302" s="18" t="n">
        <v>2</v>
      </c>
      <c r="H3302" s="16" t="n">
        <v>1.9</v>
      </c>
      <c r="I3302" s="18" t="n">
        <v>3</v>
      </c>
      <c r="J3302" s="19" t="n">
        <v>3.76</v>
      </c>
      <c r="K3302" s="19" t="n">
        <v>3.76</v>
      </c>
      <c r="L3302" s="19" t="n">
        <v>3.76</v>
      </c>
      <c r="M3302" s="19" t="n">
        <f aca="false">IF(J3302&gt;0,J3302,K3302)*E3302</f>
        <v>3.76</v>
      </c>
      <c r="N3302" s="20"/>
      <c r="O3302" s="21" t="str">
        <f aca="false">IF(R3302="","",ROUND(R3302*(1-Premissas!$B$4),4))</f>
        <v/>
      </c>
      <c r="P3302" s="22"/>
      <c r="Q3302" s="22"/>
      <c r="R3302" s="23"/>
      <c r="S3302" s="24"/>
      <c r="T3302" s="24"/>
      <c r="U3302" s="25"/>
      <c r="V3302" s="19" t="str">
        <f aca="false">IF(COUNT(N3302:Q3302)=0,"",MIN(N3302:Q3302))</f>
        <v/>
      </c>
      <c r="W3302" s="16" t="str">
        <f aca="false">IF(V3302="","",INDEX($N$4:$Q$4,MATCH(V3302,N3302:Q3302,0)))</f>
        <v/>
      </c>
      <c r="X3302" s="19" t="str">
        <f aca="false">IF(COUNT(N3302:Q3302)&lt;2,"",SMALL(N3302:Q3302,2))</f>
        <v/>
      </c>
      <c r="Y3302" s="26" t="str">
        <f aca="false">IF(OR(V3302="",M3302=0),"",V3302/M3302-1)</f>
        <v/>
      </c>
      <c r="Z3302" s="26" t="str">
        <f aca="false">IF(OR(V3302="",L3302=""),"",V3302/(L3302*E3302)-1)</f>
        <v/>
      </c>
      <c r="AA3302" s="16" t="str">
        <f aca="false">IF(V3302="","SEM OFERTA",IF(OR(Y3302&gt;Premissas!$B$11,Y3302&lt;Premissas!$B$12),"VERIFICAR - UNIDADE/EMBALAGEM",IF(Y3302&gt;Premissas!$B$6,"NÃO COMPRAR - REAJUSTE &gt;5%","COMPRAR")))</f>
        <v>SEM OFERTA</v>
      </c>
      <c r="AB3302" s="18" t="str">
        <f aca="false">IF(W3302="DIMEC",S3302,IF(W3302="MEDCENTRO",U3302,""))</f>
        <v/>
      </c>
      <c r="AC3302" s="18" t="n">
        <f aca="false">IF(AA3302&lt;&gt;"COMPRAR",0,IF(AB3302="",I3302,MIN(I3302,AB3302)))</f>
        <v>0</v>
      </c>
      <c r="AD3302" s="19" t="n">
        <f aca="false">IF(AC3302&gt;0,AC3302*V3302,0)</f>
        <v>0</v>
      </c>
      <c r="AE3302" s="19" t="n">
        <f aca="false">IF(AC3302&gt;0,(M3302-V3302)*AC3302,0)</f>
        <v>0</v>
      </c>
      <c r="AF3302" s="16" t="str">
        <f aca="false">IF(AA3302&lt;&gt;"COMPRAR","",IF(AB3302="",IF(X3302="","",IF(X3302-V3302&lt;0.01,"EMPATE TÉCNICO","")),IF(AB3302&lt;I3302,"ESTOQUE INSUFICIENTE",IF(X3302="","",IF(X3302-V3302&lt;0.01,"EMPATE TÉCNICO","")))))</f>
        <v/>
      </c>
      <c r="AG3302" s="16" t="s">
        <v>360</v>
      </c>
      <c r="AH3302" s="16" t="s">
        <v>1761</v>
      </c>
    </row>
    <row r="3303" customFormat="false" ht="15" hidden="false" customHeight="false" outlineLevel="0" collapsed="false">
      <c r="A3303" s="16" t="s">
        <v>10246</v>
      </c>
      <c r="B3303" s="17" t="s">
        <v>10247</v>
      </c>
      <c r="C3303" s="16" t="s">
        <v>10248</v>
      </c>
      <c r="D3303" s="16" t="s">
        <v>3658</v>
      </c>
      <c r="E3303" s="18" t="n">
        <v>1</v>
      </c>
      <c r="F3303" s="16" t="s">
        <v>43</v>
      </c>
      <c r="G3303" s="18" t="n">
        <v>0</v>
      </c>
      <c r="H3303" s="16" t="n">
        <v>0</v>
      </c>
      <c r="I3303" s="18" t="n">
        <v>1</v>
      </c>
      <c r="J3303" s="19" t="n">
        <v>7.65</v>
      </c>
      <c r="K3303" s="19" t="n">
        <v>7.65</v>
      </c>
      <c r="L3303" s="19" t="n">
        <v>7.65</v>
      </c>
      <c r="M3303" s="19" t="n">
        <f aca="false">IF(J3303&gt;0,J3303,K3303)*E3303</f>
        <v>7.65</v>
      </c>
      <c r="N3303" s="20"/>
      <c r="O3303" s="21" t="str">
        <f aca="false">IF(R3303="","",ROUND(R3303*(1-Premissas!$B$4),4))</f>
        <v/>
      </c>
      <c r="P3303" s="22"/>
      <c r="Q3303" s="22"/>
      <c r="R3303" s="23"/>
      <c r="S3303" s="24"/>
      <c r="T3303" s="24"/>
      <c r="U3303" s="25"/>
      <c r="V3303" s="19" t="str">
        <f aca="false">IF(COUNT(N3303:Q3303)=0,"",MIN(N3303:Q3303))</f>
        <v/>
      </c>
      <c r="W3303" s="16" t="str">
        <f aca="false">IF(V3303="","",INDEX($N$4:$Q$4,MATCH(V3303,N3303:Q3303,0)))</f>
        <v/>
      </c>
      <c r="X3303" s="19" t="str">
        <f aca="false">IF(COUNT(N3303:Q3303)&lt;2,"",SMALL(N3303:Q3303,2))</f>
        <v/>
      </c>
      <c r="Y3303" s="26" t="str">
        <f aca="false">IF(OR(V3303="",M3303=0),"",V3303/M3303-1)</f>
        <v/>
      </c>
      <c r="Z3303" s="26" t="str">
        <f aca="false">IF(OR(V3303="",L3303=""),"",V3303/(L3303*E3303)-1)</f>
        <v/>
      </c>
      <c r="AA3303" s="16" t="str">
        <f aca="false">IF(V3303="","SEM OFERTA",IF(OR(Y3303&gt;Premissas!$B$11,Y3303&lt;Premissas!$B$12),"VERIFICAR - UNIDADE/EMBALAGEM",IF(Y3303&gt;Premissas!$B$6,"NÃO COMPRAR - REAJUSTE &gt;5%","COMPRAR")))</f>
        <v>SEM OFERTA</v>
      </c>
      <c r="AB3303" s="18" t="str">
        <f aca="false">IF(W3303="DIMEC",S3303,IF(W3303="MEDCENTRO",U3303,""))</f>
        <v/>
      </c>
      <c r="AC3303" s="18" t="n">
        <f aca="false">IF(AA3303&lt;&gt;"COMPRAR",0,IF(AB3303="",I3303,MIN(I3303,AB3303)))</f>
        <v>0</v>
      </c>
      <c r="AD3303" s="19" t="n">
        <f aca="false">IF(AC3303&gt;0,AC3303*V3303,0)</f>
        <v>0</v>
      </c>
      <c r="AE3303" s="19" t="n">
        <f aca="false">IF(AC3303&gt;0,(M3303-V3303)*AC3303,0)</f>
        <v>0</v>
      </c>
      <c r="AF3303" s="16" t="str">
        <f aca="false">IF(AA3303&lt;&gt;"COMPRAR","",IF(AB3303="",IF(X3303="","",IF(X3303-V3303&lt;0.01,"EMPATE TÉCNICO","")),IF(AB3303&lt;I3303,"ESTOQUE INSUFICIENTE",IF(X3303="","",IF(X3303-V3303&lt;0.01,"EMPATE TÉCNICO","")))))</f>
        <v/>
      </c>
      <c r="AG3303" s="16" t="s">
        <v>360</v>
      </c>
      <c r="AH3303" s="16" t="s">
        <v>1761</v>
      </c>
    </row>
    <row r="3304" customFormat="false" ht="15" hidden="false" customHeight="false" outlineLevel="0" collapsed="false">
      <c r="A3304" s="16" t="s">
        <v>10249</v>
      </c>
      <c r="B3304" s="17" t="s">
        <v>10250</v>
      </c>
      <c r="C3304" s="16" t="s">
        <v>10251</v>
      </c>
      <c r="D3304" s="16" t="s">
        <v>10252</v>
      </c>
      <c r="E3304" s="18" t="n">
        <v>1</v>
      </c>
      <c r="F3304" s="16" t="s">
        <v>43</v>
      </c>
      <c r="G3304" s="18" t="n">
        <v>0</v>
      </c>
      <c r="H3304" s="16" t="n">
        <v>0</v>
      </c>
      <c r="I3304" s="18" t="n">
        <v>1</v>
      </c>
      <c r="J3304" s="19" t="n">
        <v>11.6</v>
      </c>
      <c r="K3304" s="19" t="n">
        <v>11.6</v>
      </c>
      <c r="L3304" s="19" t="n">
        <v>11.6</v>
      </c>
      <c r="M3304" s="19" t="n">
        <f aca="false">IF(J3304&gt;0,J3304,K3304)*E3304</f>
        <v>11.6</v>
      </c>
      <c r="N3304" s="20"/>
      <c r="O3304" s="21" t="str">
        <f aca="false">IF(R3304="","",ROUND(R3304*(1-Premissas!$B$4),4))</f>
        <v/>
      </c>
      <c r="P3304" s="22"/>
      <c r="Q3304" s="22"/>
      <c r="R3304" s="23"/>
      <c r="S3304" s="24"/>
      <c r="T3304" s="24"/>
      <c r="U3304" s="25"/>
      <c r="V3304" s="19" t="str">
        <f aca="false">IF(COUNT(N3304:Q3304)=0,"",MIN(N3304:Q3304))</f>
        <v/>
      </c>
      <c r="W3304" s="16" t="str">
        <f aca="false">IF(V3304="","",INDEX($N$4:$Q$4,MATCH(V3304,N3304:Q3304,0)))</f>
        <v/>
      </c>
      <c r="X3304" s="19" t="str">
        <f aca="false">IF(COUNT(N3304:Q3304)&lt;2,"",SMALL(N3304:Q3304,2))</f>
        <v/>
      </c>
      <c r="Y3304" s="26" t="str">
        <f aca="false">IF(OR(V3304="",M3304=0),"",V3304/M3304-1)</f>
        <v/>
      </c>
      <c r="Z3304" s="26" t="str">
        <f aca="false">IF(OR(V3304="",L3304=""),"",V3304/(L3304*E3304)-1)</f>
        <v/>
      </c>
      <c r="AA3304" s="16" t="str">
        <f aca="false">IF(V3304="","SEM OFERTA",IF(OR(Y3304&gt;Premissas!$B$11,Y3304&lt;Premissas!$B$12),"VERIFICAR - UNIDADE/EMBALAGEM",IF(Y3304&gt;Premissas!$B$6,"NÃO COMPRAR - REAJUSTE &gt;5%","COMPRAR")))</f>
        <v>SEM OFERTA</v>
      </c>
      <c r="AB3304" s="18" t="str">
        <f aca="false">IF(W3304="DIMEC",S3304,IF(W3304="MEDCENTRO",U3304,""))</f>
        <v/>
      </c>
      <c r="AC3304" s="18" t="n">
        <f aca="false">IF(AA3304&lt;&gt;"COMPRAR",0,IF(AB3304="",I3304,MIN(I3304,AB3304)))</f>
        <v>0</v>
      </c>
      <c r="AD3304" s="19" t="n">
        <f aca="false">IF(AC3304&gt;0,AC3304*V3304,0)</f>
        <v>0</v>
      </c>
      <c r="AE3304" s="19" t="n">
        <f aca="false">IF(AC3304&gt;0,(M3304-V3304)*AC3304,0)</f>
        <v>0</v>
      </c>
      <c r="AF3304" s="16" t="str">
        <f aca="false">IF(AA3304&lt;&gt;"COMPRAR","",IF(AB3304="",IF(X3304="","",IF(X3304-V3304&lt;0.01,"EMPATE TÉCNICO","")),IF(AB3304&lt;I3304,"ESTOQUE INSUFICIENTE",IF(X3304="","",IF(X3304-V3304&lt;0.01,"EMPATE TÉCNICO","")))))</f>
        <v/>
      </c>
      <c r="AG3304" s="16" t="s">
        <v>360</v>
      </c>
      <c r="AH3304" s="16" t="s">
        <v>1761</v>
      </c>
    </row>
    <row r="3305" customFormat="false" ht="15" hidden="false" customHeight="false" outlineLevel="0" collapsed="false">
      <c r="A3305" s="16" t="s">
        <v>10253</v>
      </c>
      <c r="B3305" s="17" t="s">
        <v>10254</v>
      </c>
      <c r="C3305" s="16" t="s">
        <v>10255</v>
      </c>
      <c r="D3305" s="16" t="s">
        <v>3920</v>
      </c>
      <c r="E3305" s="18" t="n">
        <v>1</v>
      </c>
      <c r="F3305" s="16" t="s">
        <v>43</v>
      </c>
      <c r="G3305" s="18" t="n">
        <v>1</v>
      </c>
      <c r="H3305" s="16" t="n">
        <v>1.3</v>
      </c>
      <c r="I3305" s="18" t="n">
        <v>3</v>
      </c>
      <c r="J3305" s="19" t="n">
        <v>8.59</v>
      </c>
      <c r="K3305" s="19" t="n">
        <v>8.59</v>
      </c>
      <c r="L3305" s="19" t="n">
        <v>8.59</v>
      </c>
      <c r="M3305" s="19" t="n">
        <f aca="false">IF(J3305&gt;0,J3305,K3305)*E3305</f>
        <v>8.59</v>
      </c>
      <c r="N3305" s="20"/>
      <c r="O3305" s="21" t="str">
        <f aca="false">IF(R3305="","",ROUND(R3305*(1-Premissas!$B$4),4))</f>
        <v/>
      </c>
      <c r="P3305" s="22"/>
      <c r="Q3305" s="22"/>
      <c r="R3305" s="23"/>
      <c r="S3305" s="24"/>
      <c r="T3305" s="24"/>
      <c r="U3305" s="25"/>
      <c r="V3305" s="19" t="str">
        <f aca="false">IF(COUNT(N3305:Q3305)=0,"",MIN(N3305:Q3305))</f>
        <v/>
      </c>
      <c r="W3305" s="16" t="str">
        <f aca="false">IF(V3305="","",INDEX($N$4:$Q$4,MATCH(V3305,N3305:Q3305,0)))</f>
        <v/>
      </c>
      <c r="X3305" s="19" t="str">
        <f aca="false">IF(COUNT(N3305:Q3305)&lt;2,"",SMALL(N3305:Q3305,2))</f>
        <v/>
      </c>
      <c r="Y3305" s="26" t="str">
        <f aca="false">IF(OR(V3305="",M3305=0),"",V3305/M3305-1)</f>
        <v/>
      </c>
      <c r="Z3305" s="26" t="str">
        <f aca="false">IF(OR(V3305="",L3305=""),"",V3305/(L3305*E3305)-1)</f>
        <v/>
      </c>
      <c r="AA3305" s="16" t="str">
        <f aca="false">IF(V3305="","SEM OFERTA",IF(OR(Y3305&gt;Premissas!$B$11,Y3305&lt;Premissas!$B$12),"VERIFICAR - UNIDADE/EMBALAGEM",IF(Y3305&gt;Premissas!$B$6,"NÃO COMPRAR - REAJUSTE &gt;5%","COMPRAR")))</f>
        <v>SEM OFERTA</v>
      </c>
      <c r="AB3305" s="18" t="str">
        <f aca="false">IF(W3305="DIMEC",S3305,IF(W3305="MEDCENTRO",U3305,""))</f>
        <v/>
      </c>
      <c r="AC3305" s="18" t="n">
        <f aca="false">IF(AA3305&lt;&gt;"COMPRAR",0,IF(AB3305="",I3305,MIN(I3305,AB3305)))</f>
        <v>0</v>
      </c>
      <c r="AD3305" s="19" t="n">
        <f aca="false">IF(AC3305&gt;0,AC3305*V3305,0)</f>
        <v>0</v>
      </c>
      <c r="AE3305" s="19" t="n">
        <f aca="false">IF(AC3305&gt;0,(M3305-V3305)*AC3305,0)</f>
        <v>0</v>
      </c>
      <c r="AF3305" s="16" t="str">
        <f aca="false">IF(AA3305&lt;&gt;"COMPRAR","",IF(AB3305="",IF(X3305="","",IF(X3305-V3305&lt;0.01,"EMPATE TÉCNICO","")),IF(AB3305&lt;I3305,"ESTOQUE INSUFICIENTE",IF(X3305="","",IF(X3305-V3305&lt;0.01,"EMPATE TÉCNICO","")))))</f>
        <v/>
      </c>
      <c r="AG3305" s="16" t="s">
        <v>360</v>
      </c>
      <c r="AH3305" s="16" t="s">
        <v>1761</v>
      </c>
    </row>
    <row r="3306" customFormat="false" ht="15" hidden="false" customHeight="false" outlineLevel="0" collapsed="false">
      <c r="A3306" s="16" t="s">
        <v>10256</v>
      </c>
      <c r="B3306" s="17" t="s">
        <v>10257</v>
      </c>
      <c r="C3306" s="16" t="s">
        <v>10258</v>
      </c>
      <c r="D3306" s="16" t="s">
        <v>10259</v>
      </c>
      <c r="E3306" s="18" t="n">
        <v>1</v>
      </c>
      <c r="F3306" s="16" t="s">
        <v>43</v>
      </c>
      <c r="G3306" s="18" t="n">
        <v>3</v>
      </c>
      <c r="H3306" s="16" t="n">
        <v>2.5</v>
      </c>
      <c r="I3306" s="18" t="n">
        <v>4</v>
      </c>
      <c r="J3306" s="19" t="n">
        <v>4.27</v>
      </c>
      <c r="K3306" s="19" t="n">
        <v>4.27</v>
      </c>
      <c r="L3306" s="19" t="n">
        <v>4.27</v>
      </c>
      <c r="M3306" s="19" t="n">
        <f aca="false">IF(J3306&gt;0,J3306,K3306)*E3306</f>
        <v>4.27</v>
      </c>
      <c r="N3306" s="20"/>
      <c r="O3306" s="21" t="str">
        <f aca="false">IF(R3306="","",ROUND(R3306*(1-Premissas!$B$4),4))</f>
        <v/>
      </c>
      <c r="P3306" s="22"/>
      <c r="Q3306" s="22"/>
      <c r="R3306" s="23"/>
      <c r="S3306" s="24"/>
      <c r="T3306" s="24"/>
      <c r="U3306" s="25"/>
      <c r="V3306" s="19" t="str">
        <f aca="false">IF(COUNT(N3306:Q3306)=0,"",MIN(N3306:Q3306))</f>
        <v/>
      </c>
      <c r="W3306" s="16" t="str">
        <f aca="false">IF(V3306="","",INDEX($N$4:$Q$4,MATCH(V3306,N3306:Q3306,0)))</f>
        <v/>
      </c>
      <c r="X3306" s="19" t="str">
        <f aca="false">IF(COUNT(N3306:Q3306)&lt;2,"",SMALL(N3306:Q3306,2))</f>
        <v/>
      </c>
      <c r="Y3306" s="26" t="str">
        <f aca="false">IF(OR(V3306="",M3306=0),"",V3306/M3306-1)</f>
        <v/>
      </c>
      <c r="Z3306" s="26" t="str">
        <f aca="false">IF(OR(V3306="",L3306=""),"",V3306/(L3306*E3306)-1)</f>
        <v/>
      </c>
      <c r="AA3306" s="16" t="str">
        <f aca="false">IF(V3306="","SEM OFERTA",IF(OR(Y3306&gt;Premissas!$B$11,Y3306&lt;Premissas!$B$12),"VERIFICAR - UNIDADE/EMBALAGEM",IF(Y3306&gt;Premissas!$B$6,"NÃO COMPRAR - REAJUSTE &gt;5%","COMPRAR")))</f>
        <v>SEM OFERTA</v>
      </c>
      <c r="AB3306" s="18" t="str">
        <f aca="false">IF(W3306="DIMEC",S3306,IF(W3306="MEDCENTRO",U3306,""))</f>
        <v/>
      </c>
      <c r="AC3306" s="18" t="n">
        <f aca="false">IF(AA3306&lt;&gt;"COMPRAR",0,IF(AB3306="",I3306,MIN(I3306,AB3306)))</f>
        <v>0</v>
      </c>
      <c r="AD3306" s="19" t="n">
        <f aca="false">IF(AC3306&gt;0,AC3306*V3306,0)</f>
        <v>0</v>
      </c>
      <c r="AE3306" s="19" t="n">
        <f aca="false">IF(AC3306&gt;0,(M3306-V3306)*AC3306,0)</f>
        <v>0</v>
      </c>
      <c r="AF3306" s="16" t="str">
        <f aca="false">IF(AA3306&lt;&gt;"COMPRAR","",IF(AB3306="",IF(X3306="","",IF(X3306-V3306&lt;0.01,"EMPATE TÉCNICO","")),IF(AB3306&lt;I3306,"ESTOQUE INSUFICIENTE",IF(X3306="","",IF(X3306-V3306&lt;0.01,"EMPATE TÉCNICO","")))))</f>
        <v/>
      </c>
      <c r="AG3306" s="16" t="s">
        <v>360</v>
      </c>
      <c r="AH3306" s="16" t="s">
        <v>1761</v>
      </c>
    </row>
    <row r="3307" customFormat="false" ht="15" hidden="false" customHeight="false" outlineLevel="0" collapsed="false">
      <c r="A3307" s="16" t="s">
        <v>10260</v>
      </c>
      <c r="B3307" s="17" t="s">
        <v>10261</v>
      </c>
      <c r="C3307" s="16" t="s">
        <v>10262</v>
      </c>
      <c r="D3307" s="16" t="s">
        <v>5468</v>
      </c>
      <c r="E3307" s="18" t="n">
        <v>1</v>
      </c>
      <c r="F3307" s="16" t="s">
        <v>42</v>
      </c>
      <c r="G3307" s="18" t="n">
        <v>4</v>
      </c>
      <c r="H3307" s="16" t="n">
        <v>1.6</v>
      </c>
      <c r="I3307" s="18" t="n">
        <v>1</v>
      </c>
      <c r="J3307" s="19" t="n">
        <v>15.81</v>
      </c>
      <c r="K3307" s="19" t="n">
        <v>15.81</v>
      </c>
      <c r="L3307" s="19" t="n">
        <v>15.81</v>
      </c>
      <c r="M3307" s="19" t="n">
        <f aca="false">IF(J3307&gt;0,J3307,K3307)*E3307</f>
        <v>15.81</v>
      </c>
      <c r="N3307" s="20"/>
      <c r="O3307" s="21" t="str">
        <f aca="false">IF(R3307="","",ROUND(R3307*(1-Premissas!$B$4),4))</f>
        <v/>
      </c>
      <c r="P3307" s="22"/>
      <c r="Q3307" s="22"/>
      <c r="R3307" s="23"/>
      <c r="S3307" s="24"/>
      <c r="T3307" s="24"/>
      <c r="U3307" s="25"/>
      <c r="V3307" s="19" t="str">
        <f aca="false">IF(COUNT(N3307:Q3307)=0,"",MIN(N3307:Q3307))</f>
        <v/>
      </c>
      <c r="W3307" s="16" t="str">
        <f aca="false">IF(V3307="","",INDEX($N$4:$Q$4,MATCH(V3307,N3307:Q3307,0)))</f>
        <v/>
      </c>
      <c r="X3307" s="19" t="str">
        <f aca="false">IF(COUNT(N3307:Q3307)&lt;2,"",SMALL(N3307:Q3307,2))</f>
        <v/>
      </c>
      <c r="Y3307" s="26" t="str">
        <f aca="false">IF(OR(V3307="",M3307=0),"",V3307/M3307-1)</f>
        <v/>
      </c>
      <c r="Z3307" s="26" t="str">
        <f aca="false">IF(OR(V3307="",L3307=""),"",V3307/(L3307*E3307)-1)</f>
        <v/>
      </c>
      <c r="AA3307" s="16" t="str">
        <f aca="false">IF(V3307="","SEM OFERTA",IF(OR(Y3307&gt;Premissas!$B$11,Y3307&lt;Premissas!$B$12),"VERIFICAR - UNIDADE/EMBALAGEM",IF(Y3307&gt;Premissas!$B$6,"NÃO COMPRAR - REAJUSTE &gt;5%","COMPRAR")))</f>
        <v>SEM OFERTA</v>
      </c>
      <c r="AB3307" s="18" t="str">
        <f aca="false">IF(W3307="DIMEC",S3307,IF(W3307="MEDCENTRO",U3307,""))</f>
        <v/>
      </c>
      <c r="AC3307" s="18" t="n">
        <f aca="false">IF(AA3307&lt;&gt;"COMPRAR",0,IF(AB3307="",I3307,MIN(I3307,AB3307)))</f>
        <v>0</v>
      </c>
      <c r="AD3307" s="19" t="n">
        <f aca="false">IF(AC3307&gt;0,AC3307*V3307,0)</f>
        <v>0</v>
      </c>
      <c r="AE3307" s="19" t="n">
        <f aca="false">IF(AC3307&gt;0,(M3307-V3307)*AC3307,0)</f>
        <v>0</v>
      </c>
      <c r="AF3307" s="16" t="str">
        <f aca="false">IF(AA3307&lt;&gt;"COMPRAR","",IF(AB3307="",IF(X3307="","",IF(X3307-V3307&lt;0.01,"EMPATE TÉCNICO","")),IF(AB3307&lt;I3307,"ESTOQUE INSUFICIENTE",IF(X3307="","",IF(X3307-V3307&lt;0.01,"EMPATE TÉCNICO","")))))</f>
        <v/>
      </c>
      <c r="AG3307" s="16" t="s">
        <v>1798</v>
      </c>
      <c r="AH3307" s="16" t="s">
        <v>1761</v>
      </c>
    </row>
    <row r="3308" customFormat="false" ht="15" hidden="false" customHeight="false" outlineLevel="0" collapsed="false">
      <c r="A3308" s="16" t="s">
        <v>10263</v>
      </c>
      <c r="B3308" s="17" t="s">
        <v>10264</v>
      </c>
      <c r="C3308" s="16" t="s">
        <v>10265</v>
      </c>
      <c r="D3308" s="16" t="s">
        <v>5468</v>
      </c>
      <c r="E3308" s="18" t="n">
        <v>1</v>
      </c>
      <c r="F3308" s="16" t="s">
        <v>43</v>
      </c>
      <c r="G3308" s="18" t="n">
        <v>3</v>
      </c>
      <c r="H3308" s="16" t="n">
        <v>2.1</v>
      </c>
      <c r="I3308" s="18" t="n">
        <v>3</v>
      </c>
      <c r="J3308" s="19" t="n">
        <v>14.95</v>
      </c>
      <c r="K3308" s="19" t="n">
        <v>14.95</v>
      </c>
      <c r="L3308" s="19" t="n">
        <v>14.95</v>
      </c>
      <c r="M3308" s="19" t="n">
        <f aca="false">IF(J3308&gt;0,J3308,K3308)*E3308</f>
        <v>14.95</v>
      </c>
      <c r="N3308" s="20"/>
      <c r="O3308" s="21" t="str">
        <f aca="false">IF(R3308="","",ROUND(R3308*(1-Premissas!$B$4),4))</f>
        <v/>
      </c>
      <c r="P3308" s="22"/>
      <c r="Q3308" s="22"/>
      <c r="R3308" s="23"/>
      <c r="S3308" s="24"/>
      <c r="T3308" s="24"/>
      <c r="U3308" s="25"/>
      <c r="V3308" s="19" t="str">
        <f aca="false">IF(COUNT(N3308:Q3308)=0,"",MIN(N3308:Q3308))</f>
        <v/>
      </c>
      <c r="W3308" s="16" t="str">
        <f aca="false">IF(V3308="","",INDEX($N$4:$Q$4,MATCH(V3308,N3308:Q3308,0)))</f>
        <v/>
      </c>
      <c r="X3308" s="19" t="str">
        <f aca="false">IF(COUNT(N3308:Q3308)&lt;2,"",SMALL(N3308:Q3308,2))</f>
        <v/>
      </c>
      <c r="Y3308" s="26" t="str">
        <f aca="false">IF(OR(V3308="",M3308=0),"",V3308/M3308-1)</f>
        <v/>
      </c>
      <c r="Z3308" s="26" t="str">
        <f aca="false">IF(OR(V3308="",L3308=""),"",V3308/(L3308*E3308)-1)</f>
        <v/>
      </c>
      <c r="AA3308" s="16" t="str">
        <f aca="false">IF(V3308="","SEM OFERTA",IF(OR(Y3308&gt;Premissas!$B$11,Y3308&lt;Premissas!$B$12),"VERIFICAR - UNIDADE/EMBALAGEM",IF(Y3308&gt;Premissas!$B$6,"NÃO COMPRAR - REAJUSTE &gt;5%","COMPRAR")))</f>
        <v>SEM OFERTA</v>
      </c>
      <c r="AB3308" s="18" t="str">
        <f aca="false">IF(W3308="DIMEC",S3308,IF(W3308="MEDCENTRO",U3308,""))</f>
        <v/>
      </c>
      <c r="AC3308" s="18" t="n">
        <f aca="false">IF(AA3308&lt;&gt;"COMPRAR",0,IF(AB3308="",I3308,MIN(I3308,AB3308)))</f>
        <v>0</v>
      </c>
      <c r="AD3308" s="19" t="n">
        <f aca="false">IF(AC3308&gt;0,AC3308*V3308,0)</f>
        <v>0</v>
      </c>
      <c r="AE3308" s="19" t="n">
        <f aca="false">IF(AC3308&gt;0,(M3308-V3308)*AC3308,0)</f>
        <v>0</v>
      </c>
      <c r="AF3308" s="16" t="str">
        <f aca="false">IF(AA3308&lt;&gt;"COMPRAR","",IF(AB3308="",IF(X3308="","",IF(X3308-V3308&lt;0.01,"EMPATE TÉCNICO","")),IF(AB3308&lt;I3308,"ESTOQUE INSUFICIENTE",IF(X3308="","",IF(X3308-V3308&lt;0.01,"EMPATE TÉCNICO","")))))</f>
        <v/>
      </c>
      <c r="AG3308" s="16" t="s">
        <v>1798</v>
      </c>
      <c r="AH3308" s="16" t="s">
        <v>1761</v>
      </c>
    </row>
    <row r="3309" customFormat="false" ht="15" hidden="false" customHeight="false" outlineLevel="0" collapsed="false">
      <c r="A3309" s="16" t="s">
        <v>10266</v>
      </c>
      <c r="B3309" s="17" t="s">
        <v>10267</v>
      </c>
      <c r="C3309" s="16" t="s">
        <v>10268</v>
      </c>
      <c r="D3309" s="16" t="s">
        <v>10269</v>
      </c>
      <c r="E3309" s="18" t="n">
        <v>1</v>
      </c>
      <c r="F3309" s="16" t="s">
        <v>43</v>
      </c>
      <c r="G3309" s="18" t="n">
        <v>0</v>
      </c>
      <c r="H3309" s="16" t="n">
        <v>0.7</v>
      </c>
      <c r="I3309" s="18" t="n">
        <v>2</v>
      </c>
      <c r="J3309" s="19" t="n">
        <v>13.63</v>
      </c>
      <c r="K3309" s="19" t="n">
        <v>13.63</v>
      </c>
      <c r="L3309" s="19" t="n">
        <v>13.63</v>
      </c>
      <c r="M3309" s="19" t="n">
        <f aca="false">IF(J3309&gt;0,J3309,K3309)*E3309</f>
        <v>13.63</v>
      </c>
      <c r="N3309" s="20"/>
      <c r="O3309" s="21" t="str">
        <f aca="false">IF(R3309="","",ROUND(R3309*(1-Premissas!$B$4),4))</f>
        <v/>
      </c>
      <c r="P3309" s="22"/>
      <c r="Q3309" s="22"/>
      <c r="R3309" s="23"/>
      <c r="S3309" s="24"/>
      <c r="T3309" s="24"/>
      <c r="U3309" s="25"/>
      <c r="V3309" s="19" t="str">
        <f aca="false">IF(COUNT(N3309:Q3309)=0,"",MIN(N3309:Q3309))</f>
        <v/>
      </c>
      <c r="W3309" s="16" t="str">
        <f aca="false">IF(V3309="","",INDEX($N$4:$Q$4,MATCH(V3309,N3309:Q3309,0)))</f>
        <v/>
      </c>
      <c r="X3309" s="19" t="str">
        <f aca="false">IF(COUNT(N3309:Q3309)&lt;2,"",SMALL(N3309:Q3309,2))</f>
        <v/>
      </c>
      <c r="Y3309" s="26" t="str">
        <f aca="false">IF(OR(V3309="",M3309=0),"",V3309/M3309-1)</f>
        <v/>
      </c>
      <c r="Z3309" s="26" t="str">
        <f aca="false">IF(OR(V3309="",L3309=""),"",V3309/(L3309*E3309)-1)</f>
        <v/>
      </c>
      <c r="AA3309" s="16" t="str">
        <f aca="false">IF(V3309="","SEM OFERTA",IF(OR(Y3309&gt;Premissas!$B$11,Y3309&lt;Premissas!$B$12),"VERIFICAR - UNIDADE/EMBALAGEM",IF(Y3309&gt;Premissas!$B$6,"NÃO COMPRAR - REAJUSTE &gt;5%","COMPRAR")))</f>
        <v>SEM OFERTA</v>
      </c>
      <c r="AB3309" s="18" t="str">
        <f aca="false">IF(W3309="DIMEC",S3309,IF(W3309="MEDCENTRO",U3309,""))</f>
        <v/>
      </c>
      <c r="AC3309" s="18" t="n">
        <f aca="false">IF(AA3309&lt;&gt;"COMPRAR",0,IF(AB3309="",I3309,MIN(I3309,AB3309)))</f>
        <v>0</v>
      </c>
      <c r="AD3309" s="19" t="n">
        <f aca="false">IF(AC3309&gt;0,AC3309*V3309,0)</f>
        <v>0</v>
      </c>
      <c r="AE3309" s="19" t="n">
        <f aca="false">IF(AC3309&gt;0,(M3309-V3309)*AC3309,0)</f>
        <v>0</v>
      </c>
      <c r="AF3309" s="16" t="str">
        <f aca="false">IF(AA3309&lt;&gt;"COMPRAR","",IF(AB3309="",IF(X3309="","",IF(X3309-V3309&lt;0.01,"EMPATE TÉCNICO","")),IF(AB3309&lt;I3309,"ESTOQUE INSUFICIENTE",IF(X3309="","",IF(X3309-V3309&lt;0.01,"EMPATE TÉCNICO","")))))</f>
        <v/>
      </c>
      <c r="AG3309" s="16" t="s">
        <v>547</v>
      </c>
      <c r="AH3309" s="16" t="s">
        <v>1761</v>
      </c>
    </row>
    <row r="3310" customFormat="false" ht="15" hidden="false" customHeight="false" outlineLevel="0" collapsed="false">
      <c r="A3310" s="16" t="s">
        <v>10270</v>
      </c>
      <c r="B3310" s="17" t="s">
        <v>10271</v>
      </c>
      <c r="C3310" s="16" t="s">
        <v>10272</v>
      </c>
      <c r="D3310" s="16" t="s">
        <v>4574</v>
      </c>
      <c r="E3310" s="18" t="n">
        <v>1</v>
      </c>
      <c r="F3310" s="16" t="s">
        <v>42</v>
      </c>
      <c r="G3310" s="18" t="n">
        <v>2</v>
      </c>
      <c r="H3310" s="16" t="n">
        <v>1</v>
      </c>
      <c r="I3310" s="18" t="n">
        <v>1</v>
      </c>
      <c r="J3310" s="19" t="n">
        <v>4.74</v>
      </c>
      <c r="K3310" s="19" t="n">
        <v>4.74</v>
      </c>
      <c r="L3310" s="19" t="n">
        <v>4.74</v>
      </c>
      <c r="M3310" s="19" t="n">
        <f aca="false">IF(J3310&gt;0,J3310,K3310)*E3310</f>
        <v>4.74</v>
      </c>
      <c r="N3310" s="20"/>
      <c r="O3310" s="21" t="str">
        <f aca="false">IF(R3310="","",ROUND(R3310*(1-Premissas!$B$4),4))</f>
        <v/>
      </c>
      <c r="P3310" s="22"/>
      <c r="Q3310" s="22"/>
      <c r="R3310" s="23"/>
      <c r="S3310" s="24"/>
      <c r="T3310" s="24"/>
      <c r="U3310" s="25"/>
      <c r="V3310" s="19" t="str">
        <f aca="false">IF(COUNT(N3310:Q3310)=0,"",MIN(N3310:Q3310))</f>
        <v/>
      </c>
      <c r="W3310" s="16" t="str">
        <f aca="false">IF(V3310="","",INDEX($N$4:$Q$4,MATCH(V3310,N3310:Q3310,0)))</f>
        <v/>
      </c>
      <c r="X3310" s="19" t="str">
        <f aca="false">IF(COUNT(N3310:Q3310)&lt;2,"",SMALL(N3310:Q3310,2))</f>
        <v/>
      </c>
      <c r="Y3310" s="26" t="str">
        <f aca="false">IF(OR(V3310="",M3310=0),"",V3310/M3310-1)</f>
        <v/>
      </c>
      <c r="Z3310" s="26" t="str">
        <f aca="false">IF(OR(V3310="",L3310=""),"",V3310/(L3310*E3310)-1)</f>
        <v/>
      </c>
      <c r="AA3310" s="16" t="str">
        <f aca="false">IF(V3310="","SEM OFERTA",IF(OR(Y3310&gt;Premissas!$B$11,Y3310&lt;Premissas!$B$12),"VERIFICAR - UNIDADE/EMBALAGEM",IF(Y3310&gt;Premissas!$B$6,"NÃO COMPRAR - REAJUSTE &gt;5%","COMPRAR")))</f>
        <v>SEM OFERTA</v>
      </c>
      <c r="AB3310" s="18" t="str">
        <f aca="false">IF(W3310="DIMEC",S3310,IF(W3310="MEDCENTRO",U3310,""))</f>
        <v/>
      </c>
      <c r="AC3310" s="18" t="n">
        <f aca="false">IF(AA3310&lt;&gt;"COMPRAR",0,IF(AB3310="",I3310,MIN(I3310,AB3310)))</f>
        <v>0</v>
      </c>
      <c r="AD3310" s="19" t="n">
        <f aca="false">IF(AC3310&gt;0,AC3310*V3310,0)</f>
        <v>0</v>
      </c>
      <c r="AE3310" s="19" t="n">
        <f aca="false">IF(AC3310&gt;0,(M3310-V3310)*AC3310,0)</f>
        <v>0</v>
      </c>
      <c r="AF3310" s="16" t="str">
        <f aca="false">IF(AA3310&lt;&gt;"COMPRAR","",IF(AB3310="",IF(X3310="","",IF(X3310-V3310&lt;0.01,"EMPATE TÉCNICO","")),IF(AB3310&lt;I3310,"ESTOQUE INSUFICIENTE",IF(X3310="","",IF(X3310-V3310&lt;0.01,"EMPATE TÉCNICO","")))))</f>
        <v/>
      </c>
      <c r="AG3310" s="16" t="s">
        <v>1838</v>
      </c>
      <c r="AH3310" s="16" t="s">
        <v>1761</v>
      </c>
    </row>
    <row r="3311" customFormat="false" ht="15" hidden="false" customHeight="false" outlineLevel="0" collapsed="false">
      <c r="A3311" s="16" t="s">
        <v>10273</v>
      </c>
      <c r="B3311" s="17" t="s">
        <v>10274</v>
      </c>
      <c r="C3311" s="16" t="s">
        <v>10275</v>
      </c>
      <c r="D3311" s="16" t="s">
        <v>10276</v>
      </c>
      <c r="E3311" s="18" t="n">
        <v>1</v>
      </c>
      <c r="F3311" s="16" t="s">
        <v>43</v>
      </c>
      <c r="G3311" s="18" t="n">
        <v>0</v>
      </c>
      <c r="H3311" s="16" t="n">
        <v>0</v>
      </c>
      <c r="I3311" s="18" t="n">
        <v>1</v>
      </c>
      <c r="J3311" s="19" t="n">
        <v>0</v>
      </c>
      <c r="K3311" s="19" t="n">
        <v>14.74</v>
      </c>
      <c r="L3311" s="19"/>
      <c r="M3311" s="19" t="n">
        <f aca="false">IF(J3311&gt;0,J3311,K3311)*E3311</f>
        <v>14.74</v>
      </c>
      <c r="N3311" s="20"/>
      <c r="O3311" s="21" t="str">
        <f aca="false">IF(R3311="","",ROUND(R3311*(1-Premissas!$B$4),4))</f>
        <v/>
      </c>
      <c r="P3311" s="22"/>
      <c r="Q3311" s="22"/>
      <c r="R3311" s="23"/>
      <c r="S3311" s="24"/>
      <c r="T3311" s="24"/>
      <c r="U3311" s="25"/>
      <c r="V3311" s="19" t="str">
        <f aca="false">IF(COUNT(N3311:Q3311)=0,"",MIN(N3311:Q3311))</f>
        <v/>
      </c>
      <c r="W3311" s="16" t="str">
        <f aca="false">IF(V3311="","",INDEX($N$4:$Q$4,MATCH(V3311,N3311:Q3311,0)))</f>
        <v/>
      </c>
      <c r="X3311" s="19" t="str">
        <f aca="false">IF(COUNT(N3311:Q3311)&lt;2,"",SMALL(N3311:Q3311,2))</f>
        <v/>
      </c>
      <c r="Y3311" s="26" t="str">
        <f aca="false">IF(OR(V3311="",M3311=0),"",V3311/M3311-1)</f>
        <v/>
      </c>
      <c r="Z3311" s="26" t="str">
        <f aca="false">IF(OR(V3311="",L3311=""),"",V3311/(L3311*E3311)-1)</f>
        <v/>
      </c>
      <c r="AA3311" s="16" t="str">
        <f aca="false">IF(V3311="","SEM OFERTA",IF(OR(Y3311&gt;Premissas!$B$11,Y3311&lt;Premissas!$B$12),"VERIFICAR - UNIDADE/EMBALAGEM",IF(Y3311&gt;Premissas!$B$6,"NÃO COMPRAR - REAJUSTE &gt;5%","COMPRAR")))</f>
        <v>SEM OFERTA</v>
      </c>
      <c r="AB3311" s="18" t="str">
        <f aca="false">IF(W3311="DIMEC",S3311,IF(W3311="MEDCENTRO",U3311,""))</f>
        <v/>
      </c>
      <c r="AC3311" s="18" t="n">
        <f aca="false">IF(AA3311&lt;&gt;"COMPRAR",0,IF(AB3311="",I3311,MIN(I3311,AB3311)))</f>
        <v>0</v>
      </c>
      <c r="AD3311" s="19" t="n">
        <f aca="false">IF(AC3311&gt;0,AC3311*V3311,0)</f>
        <v>0</v>
      </c>
      <c r="AE3311" s="19" t="n">
        <f aca="false">IF(AC3311&gt;0,(M3311-V3311)*AC3311,0)</f>
        <v>0</v>
      </c>
      <c r="AF3311" s="16" t="str">
        <f aca="false">IF(AA3311&lt;&gt;"COMPRAR","",IF(AB3311="",IF(X3311="","",IF(X3311-V3311&lt;0.01,"EMPATE TÉCNICO","")),IF(AB3311&lt;I3311,"ESTOQUE INSUFICIENTE",IF(X3311="","",IF(X3311-V3311&lt;0.01,"EMPATE TÉCNICO","")))))</f>
        <v/>
      </c>
      <c r="AG3311" s="16" t="s">
        <v>4778</v>
      </c>
      <c r="AH3311" s="16" t="s">
        <v>1761</v>
      </c>
    </row>
    <row r="3312" customFormat="false" ht="15" hidden="false" customHeight="false" outlineLevel="0" collapsed="false">
      <c r="A3312" s="16" t="s">
        <v>10277</v>
      </c>
      <c r="B3312" s="17" t="s">
        <v>10278</v>
      </c>
      <c r="C3312" s="16" t="s">
        <v>10279</v>
      </c>
      <c r="D3312" s="16" t="s">
        <v>10280</v>
      </c>
      <c r="E3312" s="18" t="n">
        <v>1</v>
      </c>
      <c r="F3312" s="16" t="s">
        <v>43</v>
      </c>
      <c r="G3312" s="18" t="n">
        <v>0</v>
      </c>
      <c r="H3312" s="16" t="n">
        <v>0.1</v>
      </c>
      <c r="I3312" s="18" t="n">
        <v>1</v>
      </c>
      <c r="J3312" s="19" t="n">
        <v>0</v>
      </c>
      <c r="K3312" s="19" t="n">
        <v>11.545</v>
      </c>
      <c r="L3312" s="19"/>
      <c r="M3312" s="19" t="n">
        <f aca="false">IF(J3312&gt;0,J3312,K3312)*E3312</f>
        <v>11.545</v>
      </c>
      <c r="N3312" s="20"/>
      <c r="O3312" s="21" t="str">
        <f aca="false">IF(R3312="","",ROUND(R3312*(1-Premissas!$B$4),4))</f>
        <v/>
      </c>
      <c r="P3312" s="22"/>
      <c r="Q3312" s="22"/>
      <c r="R3312" s="23"/>
      <c r="S3312" s="24"/>
      <c r="T3312" s="24"/>
      <c r="U3312" s="25"/>
      <c r="V3312" s="19" t="str">
        <f aca="false">IF(COUNT(N3312:Q3312)=0,"",MIN(N3312:Q3312))</f>
        <v/>
      </c>
      <c r="W3312" s="16" t="str">
        <f aca="false">IF(V3312="","",INDEX($N$4:$Q$4,MATCH(V3312,N3312:Q3312,0)))</f>
        <v/>
      </c>
      <c r="X3312" s="19" t="str">
        <f aca="false">IF(COUNT(N3312:Q3312)&lt;2,"",SMALL(N3312:Q3312,2))</f>
        <v/>
      </c>
      <c r="Y3312" s="26" t="str">
        <f aca="false">IF(OR(V3312="",M3312=0),"",V3312/M3312-1)</f>
        <v/>
      </c>
      <c r="Z3312" s="26" t="str">
        <f aca="false">IF(OR(V3312="",L3312=""),"",V3312/(L3312*E3312)-1)</f>
        <v/>
      </c>
      <c r="AA3312" s="16" t="str">
        <f aca="false">IF(V3312="","SEM OFERTA",IF(OR(Y3312&gt;Premissas!$B$11,Y3312&lt;Premissas!$B$12),"VERIFICAR - UNIDADE/EMBALAGEM",IF(Y3312&gt;Premissas!$B$6,"NÃO COMPRAR - REAJUSTE &gt;5%","COMPRAR")))</f>
        <v>SEM OFERTA</v>
      </c>
      <c r="AB3312" s="18" t="str">
        <f aca="false">IF(W3312="DIMEC",S3312,IF(W3312="MEDCENTRO",U3312,""))</f>
        <v/>
      </c>
      <c r="AC3312" s="18" t="n">
        <f aca="false">IF(AA3312&lt;&gt;"COMPRAR",0,IF(AB3312="",I3312,MIN(I3312,AB3312)))</f>
        <v>0</v>
      </c>
      <c r="AD3312" s="19" t="n">
        <f aca="false">IF(AC3312&gt;0,AC3312*V3312,0)</f>
        <v>0</v>
      </c>
      <c r="AE3312" s="19" t="n">
        <f aca="false">IF(AC3312&gt;0,(M3312-V3312)*AC3312,0)</f>
        <v>0</v>
      </c>
      <c r="AF3312" s="16" t="str">
        <f aca="false">IF(AA3312&lt;&gt;"COMPRAR","",IF(AB3312="",IF(X3312="","",IF(X3312-V3312&lt;0.01,"EMPATE TÉCNICO","")),IF(AB3312&lt;I3312,"ESTOQUE INSUFICIENTE",IF(X3312="","",IF(X3312-V3312&lt;0.01,"EMPATE TÉCNICO","")))))</f>
        <v/>
      </c>
      <c r="AG3312" s="16" t="s">
        <v>4778</v>
      </c>
      <c r="AH3312" s="16" t="s">
        <v>1761</v>
      </c>
    </row>
    <row r="3313" customFormat="false" ht="15" hidden="false" customHeight="false" outlineLevel="0" collapsed="false">
      <c r="A3313" s="16" t="s">
        <v>10281</v>
      </c>
      <c r="B3313" s="17" t="s">
        <v>10282</v>
      </c>
      <c r="C3313" s="16" t="s">
        <v>10283</v>
      </c>
      <c r="D3313" s="16" t="s">
        <v>10280</v>
      </c>
      <c r="E3313" s="18" t="n">
        <v>1</v>
      </c>
      <c r="F3313" s="16" t="s">
        <v>43</v>
      </c>
      <c r="G3313" s="18" t="n">
        <v>0</v>
      </c>
      <c r="H3313" s="16" t="n">
        <v>0.1</v>
      </c>
      <c r="I3313" s="18" t="n">
        <v>1</v>
      </c>
      <c r="J3313" s="19" t="n">
        <v>0</v>
      </c>
      <c r="K3313" s="19" t="n">
        <v>20.47</v>
      </c>
      <c r="L3313" s="19"/>
      <c r="M3313" s="19" t="n">
        <f aca="false">IF(J3313&gt;0,J3313,K3313)*E3313</f>
        <v>20.47</v>
      </c>
      <c r="N3313" s="20"/>
      <c r="O3313" s="21" t="str">
        <f aca="false">IF(R3313="","",ROUND(R3313*(1-Premissas!$B$4),4))</f>
        <v/>
      </c>
      <c r="P3313" s="22"/>
      <c r="Q3313" s="22"/>
      <c r="R3313" s="23"/>
      <c r="S3313" s="24"/>
      <c r="T3313" s="24"/>
      <c r="U3313" s="25"/>
      <c r="V3313" s="19" t="str">
        <f aca="false">IF(COUNT(N3313:Q3313)=0,"",MIN(N3313:Q3313))</f>
        <v/>
      </c>
      <c r="W3313" s="16" t="str">
        <f aca="false">IF(V3313="","",INDEX($N$4:$Q$4,MATCH(V3313,N3313:Q3313,0)))</f>
        <v/>
      </c>
      <c r="X3313" s="19" t="str">
        <f aca="false">IF(COUNT(N3313:Q3313)&lt;2,"",SMALL(N3313:Q3313,2))</f>
        <v/>
      </c>
      <c r="Y3313" s="26" t="str">
        <f aca="false">IF(OR(V3313="",M3313=0),"",V3313/M3313-1)</f>
        <v/>
      </c>
      <c r="Z3313" s="26" t="str">
        <f aca="false">IF(OR(V3313="",L3313=""),"",V3313/(L3313*E3313)-1)</f>
        <v/>
      </c>
      <c r="AA3313" s="16" t="str">
        <f aca="false">IF(V3313="","SEM OFERTA",IF(OR(Y3313&gt;Premissas!$B$11,Y3313&lt;Premissas!$B$12),"VERIFICAR - UNIDADE/EMBALAGEM",IF(Y3313&gt;Premissas!$B$6,"NÃO COMPRAR - REAJUSTE &gt;5%","COMPRAR")))</f>
        <v>SEM OFERTA</v>
      </c>
      <c r="AB3313" s="18" t="str">
        <f aca="false">IF(W3313="DIMEC",S3313,IF(W3313="MEDCENTRO",U3313,""))</f>
        <v/>
      </c>
      <c r="AC3313" s="18" t="n">
        <f aca="false">IF(AA3313&lt;&gt;"COMPRAR",0,IF(AB3313="",I3313,MIN(I3313,AB3313)))</f>
        <v>0</v>
      </c>
      <c r="AD3313" s="19" t="n">
        <f aca="false">IF(AC3313&gt;0,AC3313*V3313,0)</f>
        <v>0</v>
      </c>
      <c r="AE3313" s="19" t="n">
        <f aca="false">IF(AC3313&gt;0,(M3313-V3313)*AC3313,0)</f>
        <v>0</v>
      </c>
      <c r="AF3313" s="16" t="str">
        <f aca="false">IF(AA3313&lt;&gt;"COMPRAR","",IF(AB3313="",IF(X3313="","",IF(X3313-V3313&lt;0.01,"EMPATE TÉCNICO","")),IF(AB3313&lt;I3313,"ESTOQUE INSUFICIENTE",IF(X3313="","",IF(X3313-V3313&lt;0.01,"EMPATE TÉCNICO","")))))</f>
        <v/>
      </c>
      <c r="AG3313" s="16" t="s">
        <v>4778</v>
      </c>
      <c r="AH3313" s="16" t="s">
        <v>1761</v>
      </c>
    </row>
    <row r="3314" customFormat="false" ht="15" hidden="false" customHeight="false" outlineLevel="0" collapsed="false">
      <c r="A3314" s="16" t="s">
        <v>10284</v>
      </c>
      <c r="B3314" s="17" t="s">
        <v>10285</v>
      </c>
      <c r="C3314" s="16" t="s">
        <v>10286</v>
      </c>
      <c r="D3314" s="16" t="s">
        <v>10280</v>
      </c>
      <c r="E3314" s="18" t="n">
        <v>1</v>
      </c>
      <c r="F3314" s="16" t="s">
        <v>43</v>
      </c>
      <c r="G3314" s="18" t="n">
        <v>0</v>
      </c>
      <c r="H3314" s="16" t="n">
        <v>0</v>
      </c>
      <c r="I3314" s="18" t="n">
        <v>1</v>
      </c>
      <c r="J3314" s="19" t="n">
        <v>0</v>
      </c>
      <c r="K3314" s="19" t="n">
        <v>21.99</v>
      </c>
      <c r="L3314" s="19"/>
      <c r="M3314" s="19" t="n">
        <f aca="false">IF(J3314&gt;0,J3314,K3314)*E3314</f>
        <v>21.99</v>
      </c>
      <c r="N3314" s="20"/>
      <c r="O3314" s="21" t="str">
        <f aca="false">IF(R3314="","",ROUND(R3314*(1-Premissas!$B$4),4))</f>
        <v/>
      </c>
      <c r="P3314" s="22"/>
      <c r="Q3314" s="22"/>
      <c r="R3314" s="23"/>
      <c r="S3314" s="24"/>
      <c r="T3314" s="24"/>
      <c r="U3314" s="25"/>
      <c r="V3314" s="19" t="str">
        <f aca="false">IF(COUNT(N3314:Q3314)=0,"",MIN(N3314:Q3314))</f>
        <v/>
      </c>
      <c r="W3314" s="16" t="str">
        <f aca="false">IF(V3314="","",INDEX($N$4:$Q$4,MATCH(V3314,N3314:Q3314,0)))</f>
        <v/>
      </c>
      <c r="X3314" s="19" t="str">
        <f aca="false">IF(COUNT(N3314:Q3314)&lt;2,"",SMALL(N3314:Q3314,2))</f>
        <v/>
      </c>
      <c r="Y3314" s="26" t="str">
        <f aca="false">IF(OR(V3314="",M3314=0),"",V3314/M3314-1)</f>
        <v/>
      </c>
      <c r="Z3314" s="26" t="str">
        <f aca="false">IF(OR(V3314="",L3314=""),"",V3314/(L3314*E3314)-1)</f>
        <v/>
      </c>
      <c r="AA3314" s="16" t="str">
        <f aca="false">IF(V3314="","SEM OFERTA",IF(OR(Y3314&gt;Premissas!$B$11,Y3314&lt;Premissas!$B$12),"VERIFICAR - UNIDADE/EMBALAGEM",IF(Y3314&gt;Premissas!$B$6,"NÃO COMPRAR - REAJUSTE &gt;5%","COMPRAR")))</f>
        <v>SEM OFERTA</v>
      </c>
      <c r="AB3314" s="18" t="str">
        <f aca="false">IF(W3314="DIMEC",S3314,IF(W3314="MEDCENTRO",U3314,""))</f>
        <v/>
      </c>
      <c r="AC3314" s="18" t="n">
        <f aca="false">IF(AA3314&lt;&gt;"COMPRAR",0,IF(AB3314="",I3314,MIN(I3314,AB3314)))</f>
        <v>0</v>
      </c>
      <c r="AD3314" s="19" t="n">
        <f aca="false">IF(AC3314&gt;0,AC3314*V3314,0)</f>
        <v>0</v>
      </c>
      <c r="AE3314" s="19" t="n">
        <f aca="false">IF(AC3314&gt;0,(M3314-V3314)*AC3314,0)</f>
        <v>0</v>
      </c>
      <c r="AF3314" s="16" t="str">
        <f aca="false">IF(AA3314&lt;&gt;"COMPRAR","",IF(AB3314="",IF(X3314="","",IF(X3314-V3314&lt;0.01,"EMPATE TÉCNICO","")),IF(AB3314&lt;I3314,"ESTOQUE INSUFICIENTE",IF(X3314="","",IF(X3314-V3314&lt;0.01,"EMPATE TÉCNICO","")))))</f>
        <v/>
      </c>
      <c r="AG3314" s="16" t="s">
        <v>4778</v>
      </c>
      <c r="AH3314" s="16" t="s">
        <v>1761</v>
      </c>
    </row>
    <row r="3315" customFormat="false" ht="15" hidden="false" customHeight="false" outlineLevel="0" collapsed="false">
      <c r="A3315" s="16" t="s">
        <v>10287</v>
      </c>
      <c r="B3315" s="17" t="s">
        <v>10288</v>
      </c>
      <c r="C3315" s="16" t="s">
        <v>10289</v>
      </c>
      <c r="D3315" s="16" t="s">
        <v>10280</v>
      </c>
      <c r="E3315" s="18" t="n">
        <v>1</v>
      </c>
      <c r="F3315" s="16" t="s">
        <v>43</v>
      </c>
      <c r="G3315" s="18" t="n">
        <v>0</v>
      </c>
      <c r="H3315" s="16" t="n">
        <v>0</v>
      </c>
      <c r="I3315" s="18" t="n">
        <v>1</v>
      </c>
      <c r="J3315" s="19" t="n">
        <v>0</v>
      </c>
      <c r="K3315" s="19" t="n">
        <v>14.63</v>
      </c>
      <c r="L3315" s="19"/>
      <c r="M3315" s="19" t="n">
        <f aca="false">IF(J3315&gt;0,J3315,K3315)*E3315</f>
        <v>14.63</v>
      </c>
      <c r="N3315" s="20"/>
      <c r="O3315" s="21" t="str">
        <f aca="false">IF(R3315="","",ROUND(R3315*(1-Premissas!$B$4),4))</f>
        <v/>
      </c>
      <c r="P3315" s="22"/>
      <c r="Q3315" s="22"/>
      <c r="R3315" s="23"/>
      <c r="S3315" s="24"/>
      <c r="T3315" s="24"/>
      <c r="U3315" s="25"/>
      <c r="V3315" s="19" t="str">
        <f aca="false">IF(COUNT(N3315:Q3315)=0,"",MIN(N3315:Q3315))</f>
        <v/>
      </c>
      <c r="W3315" s="16" t="str">
        <f aca="false">IF(V3315="","",INDEX($N$4:$Q$4,MATCH(V3315,N3315:Q3315,0)))</f>
        <v/>
      </c>
      <c r="X3315" s="19" t="str">
        <f aca="false">IF(COUNT(N3315:Q3315)&lt;2,"",SMALL(N3315:Q3315,2))</f>
        <v/>
      </c>
      <c r="Y3315" s="26" t="str">
        <f aca="false">IF(OR(V3315="",M3315=0),"",V3315/M3315-1)</f>
        <v/>
      </c>
      <c r="Z3315" s="26" t="str">
        <f aca="false">IF(OR(V3315="",L3315=""),"",V3315/(L3315*E3315)-1)</f>
        <v/>
      </c>
      <c r="AA3315" s="16" t="str">
        <f aca="false">IF(V3315="","SEM OFERTA",IF(OR(Y3315&gt;Premissas!$B$11,Y3315&lt;Premissas!$B$12),"VERIFICAR - UNIDADE/EMBALAGEM",IF(Y3315&gt;Premissas!$B$6,"NÃO COMPRAR - REAJUSTE &gt;5%","COMPRAR")))</f>
        <v>SEM OFERTA</v>
      </c>
      <c r="AB3315" s="18" t="str">
        <f aca="false">IF(W3315="DIMEC",S3315,IF(W3315="MEDCENTRO",U3315,""))</f>
        <v/>
      </c>
      <c r="AC3315" s="18" t="n">
        <f aca="false">IF(AA3315&lt;&gt;"COMPRAR",0,IF(AB3315="",I3315,MIN(I3315,AB3315)))</f>
        <v>0</v>
      </c>
      <c r="AD3315" s="19" t="n">
        <f aca="false">IF(AC3315&gt;0,AC3315*V3315,0)</f>
        <v>0</v>
      </c>
      <c r="AE3315" s="19" t="n">
        <f aca="false">IF(AC3315&gt;0,(M3315-V3315)*AC3315,0)</f>
        <v>0</v>
      </c>
      <c r="AF3315" s="16" t="str">
        <f aca="false">IF(AA3315&lt;&gt;"COMPRAR","",IF(AB3315="",IF(X3315="","",IF(X3315-V3315&lt;0.01,"EMPATE TÉCNICO","")),IF(AB3315&lt;I3315,"ESTOQUE INSUFICIENTE",IF(X3315="","",IF(X3315-V3315&lt;0.01,"EMPATE TÉCNICO","")))))</f>
        <v/>
      </c>
      <c r="AG3315" s="16" t="s">
        <v>4778</v>
      </c>
      <c r="AH3315" s="16" t="s">
        <v>1761</v>
      </c>
    </row>
    <row r="3316" customFormat="false" ht="15" hidden="false" customHeight="false" outlineLevel="0" collapsed="false">
      <c r="A3316" s="16" t="s">
        <v>10290</v>
      </c>
      <c r="B3316" s="17" t="s">
        <v>10291</v>
      </c>
      <c r="C3316" s="16" t="s">
        <v>10292</v>
      </c>
      <c r="D3316" s="16" t="s">
        <v>10280</v>
      </c>
      <c r="E3316" s="18" t="n">
        <v>1</v>
      </c>
      <c r="F3316" s="16" t="s">
        <v>43</v>
      </c>
      <c r="G3316" s="18" t="n">
        <v>0</v>
      </c>
      <c r="H3316" s="16" t="n">
        <v>0</v>
      </c>
      <c r="I3316" s="18" t="n">
        <v>1</v>
      </c>
      <c r="J3316" s="19" t="n">
        <v>0</v>
      </c>
      <c r="K3316" s="19" t="n">
        <v>21.99</v>
      </c>
      <c r="L3316" s="19"/>
      <c r="M3316" s="19" t="n">
        <f aca="false">IF(J3316&gt;0,J3316,K3316)*E3316</f>
        <v>21.99</v>
      </c>
      <c r="N3316" s="20"/>
      <c r="O3316" s="21" t="str">
        <f aca="false">IF(R3316="","",ROUND(R3316*(1-Premissas!$B$4),4))</f>
        <v/>
      </c>
      <c r="P3316" s="22"/>
      <c r="Q3316" s="22"/>
      <c r="R3316" s="23"/>
      <c r="S3316" s="24"/>
      <c r="T3316" s="24"/>
      <c r="U3316" s="25"/>
      <c r="V3316" s="19" t="str">
        <f aca="false">IF(COUNT(N3316:Q3316)=0,"",MIN(N3316:Q3316))</f>
        <v/>
      </c>
      <c r="W3316" s="16" t="str">
        <f aca="false">IF(V3316="","",INDEX($N$4:$Q$4,MATCH(V3316,N3316:Q3316,0)))</f>
        <v/>
      </c>
      <c r="X3316" s="19" t="str">
        <f aca="false">IF(COUNT(N3316:Q3316)&lt;2,"",SMALL(N3316:Q3316,2))</f>
        <v/>
      </c>
      <c r="Y3316" s="26" t="str">
        <f aca="false">IF(OR(V3316="",M3316=0),"",V3316/M3316-1)</f>
        <v/>
      </c>
      <c r="Z3316" s="26" t="str">
        <f aca="false">IF(OR(V3316="",L3316=""),"",V3316/(L3316*E3316)-1)</f>
        <v/>
      </c>
      <c r="AA3316" s="16" t="str">
        <f aca="false">IF(V3316="","SEM OFERTA",IF(OR(Y3316&gt;Premissas!$B$11,Y3316&lt;Premissas!$B$12),"VERIFICAR - UNIDADE/EMBALAGEM",IF(Y3316&gt;Premissas!$B$6,"NÃO COMPRAR - REAJUSTE &gt;5%","COMPRAR")))</f>
        <v>SEM OFERTA</v>
      </c>
      <c r="AB3316" s="18" t="str">
        <f aca="false">IF(W3316="DIMEC",S3316,IF(W3316="MEDCENTRO",U3316,""))</f>
        <v/>
      </c>
      <c r="AC3316" s="18" t="n">
        <f aca="false">IF(AA3316&lt;&gt;"COMPRAR",0,IF(AB3316="",I3316,MIN(I3316,AB3316)))</f>
        <v>0</v>
      </c>
      <c r="AD3316" s="19" t="n">
        <f aca="false">IF(AC3316&gt;0,AC3316*V3316,0)</f>
        <v>0</v>
      </c>
      <c r="AE3316" s="19" t="n">
        <f aca="false">IF(AC3316&gt;0,(M3316-V3316)*AC3316,0)</f>
        <v>0</v>
      </c>
      <c r="AF3316" s="16" t="str">
        <f aca="false">IF(AA3316&lt;&gt;"COMPRAR","",IF(AB3316="",IF(X3316="","",IF(X3316-V3316&lt;0.01,"EMPATE TÉCNICO","")),IF(AB3316&lt;I3316,"ESTOQUE INSUFICIENTE",IF(X3316="","",IF(X3316-V3316&lt;0.01,"EMPATE TÉCNICO","")))))</f>
        <v/>
      </c>
      <c r="AG3316" s="16" t="s">
        <v>4778</v>
      </c>
      <c r="AH3316" s="16" t="s">
        <v>1761</v>
      </c>
    </row>
    <row r="3317" customFormat="false" ht="15" hidden="false" customHeight="false" outlineLevel="0" collapsed="false">
      <c r="A3317" s="16" t="s">
        <v>10293</v>
      </c>
      <c r="B3317" s="17" t="s">
        <v>10294</v>
      </c>
      <c r="C3317" s="16" t="s">
        <v>10295</v>
      </c>
      <c r="D3317" s="16" t="s">
        <v>10296</v>
      </c>
      <c r="E3317" s="18" t="n">
        <v>1</v>
      </c>
      <c r="F3317" s="16" t="s">
        <v>43</v>
      </c>
      <c r="G3317" s="18" t="n">
        <v>0</v>
      </c>
      <c r="H3317" s="16" t="n">
        <v>0.1</v>
      </c>
      <c r="I3317" s="18" t="n">
        <v>1</v>
      </c>
      <c r="J3317" s="19" t="n">
        <v>4.45</v>
      </c>
      <c r="K3317" s="19" t="n">
        <v>4.45</v>
      </c>
      <c r="L3317" s="19" t="n">
        <v>4.45</v>
      </c>
      <c r="M3317" s="19" t="n">
        <f aca="false">IF(J3317&gt;0,J3317,K3317)*E3317</f>
        <v>4.45</v>
      </c>
      <c r="N3317" s="20"/>
      <c r="O3317" s="21" t="str">
        <f aca="false">IF(R3317="","",ROUND(R3317*(1-Premissas!$B$4),4))</f>
        <v/>
      </c>
      <c r="P3317" s="22"/>
      <c r="Q3317" s="22"/>
      <c r="R3317" s="23"/>
      <c r="S3317" s="24"/>
      <c r="T3317" s="24"/>
      <c r="U3317" s="25"/>
      <c r="V3317" s="19" t="str">
        <f aca="false">IF(COUNT(N3317:Q3317)=0,"",MIN(N3317:Q3317))</f>
        <v/>
      </c>
      <c r="W3317" s="16" t="str">
        <f aca="false">IF(V3317="","",INDEX($N$4:$Q$4,MATCH(V3317,N3317:Q3317,0)))</f>
        <v/>
      </c>
      <c r="X3317" s="19" t="str">
        <f aca="false">IF(COUNT(N3317:Q3317)&lt;2,"",SMALL(N3317:Q3317,2))</f>
        <v/>
      </c>
      <c r="Y3317" s="26" t="str">
        <f aca="false">IF(OR(V3317="",M3317=0),"",V3317/M3317-1)</f>
        <v/>
      </c>
      <c r="Z3317" s="26" t="str">
        <f aca="false">IF(OR(V3317="",L3317=""),"",V3317/(L3317*E3317)-1)</f>
        <v/>
      </c>
      <c r="AA3317" s="16" t="str">
        <f aca="false">IF(V3317="","SEM OFERTA",IF(OR(Y3317&gt;Premissas!$B$11,Y3317&lt;Premissas!$B$12),"VERIFICAR - UNIDADE/EMBALAGEM",IF(Y3317&gt;Premissas!$B$6,"NÃO COMPRAR - REAJUSTE &gt;5%","COMPRAR")))</f>
        <v>SEM OFERTA</v>
      </c>
      <c r="AB3317" s="18" t="str">
        <f aca="false">IF(W3317="DIMEC",S3317,IF(W3317="MEDCENTRO",U3317,""))</f>
        <v/>
      </c>
      <c r="AC3317" s="18" t="n">
        <f aca="false">IF(AA3317&lt;&gt;"COMPRAR",0,IF(AB3317="",I3317,MIN(I3317,AB3317)))</f>
        <v>0</v>
      </c>
      <c r="AD3317" s="19" t="n">
        <f aca="false">IF(AC3317&gt;0,AC3317*V3317,0)</f>
        <v>0</v>
      </c>
      <c r="AE3317" s="19" t="n">
        <f aca="false">IF(AC3317&gt;0,(M3317-V3317)*AC3317,0)</f>
        <v>0</v>
      </c>
      <c r="AF3317" s="16" t="str">
        <f aca="false">IF(AA3317&lt;&gt;"COMPRAR","",IF(AB3317="",IF(X3317="","",IF(X3317-V3317&lt;0.01,"EMPATE TÉCNICO","")),IF(AB3317&lt;I3317,"ESTOQUE INSUFICIENTE",IF(X3317="","",IF(X3317-V3317&lt;0.01,"EMPATE TÉCNICO","")))))</f>
        <v/>
      </c>
      <c r="AG3317" s="16" t="s">
        <v>10297</v>
      </c>
      <c r="AH3317" s="16" t="s">
        <v>1761</v>
      </c>
    </row>
    <row r="3318" customFormat="false" ht="15" hidden="false" customHeight="false" outlineLevel="0" collapsed="false">
      <c r="A3318" s="16" t="s">
        <v>10298</v>
      </c>
      <c r="B3318" s="17" t="s">
        <v>10299</v>
      </c>
      <c r="C3318" s="16" t="s">
        <v>10300</v>
      </c>
      <c r="D3318" s="16" t="s">
        <v>10301</v>
      </c>
      <c r="E3318" s="18" t="n">
        <v>1</v>
      </c>
      <c r="F3318" s="16" t="s">
        <v>42</v>
      </c>
      <c r="G3318" s="18" t="n">
        <v>8</v>
      </c>
      <c r="H3318" s="16" t="n">
        <v>3.2</v>
      </c>
      <c r="I3318" s="18" t="n">
        <v>1</v>
      </c>
      <c r="J3318" s="19" t="n">
        <v>4.70708333333333</v>
      </c>
      <c r="K3318" s="19" t="n">
        <v>4.70708333333333</v>
      </c>
      <c r="L3318" s="19" t="n">
        <v>4.7071</v>
      </c>
      <c r="M3318" s="19" t="n">
        <f aca="false">IF(J3318&gt;0,J3318,K3318)*E3318</f>
        <v>4.70708333333333</v>
      </c>
      <c r="N3318" s="20"/>
      <c r="O3318" s="21" t="str">
        <f aca="false">IF(R3318="","",ROUND(R3318*(1-Premissas!$B$4),4))</f>
        <v/>
      </c>
      <c r="P3318" s="22"/>
      <c r="Q3318" s="22"/>
      <c r="R3318" s="23"/>
      <c r="S3318" s="24"/>
      <c r="T3318" s="24"/>
      <c r="U3318" s="25"/>
      <c r="V3318" s="19" t="str">
        <f aca="false">IF(COUNT(N3318:Q3318)=0,"",MIN(N3318:Q3318))</f>
        <v/>
      </c>
      <c r="W3318" s="16" t="str">
        <f aca="false">IF(V3318="","",INDEX($N$4:$Q$4,MATCH(V3318,N3318:Q3318,0)))</f>
        <v/>
      </c>
      <c r="X3318" s="19" t="str">
        <f aca="false">IF(COUNT(N3318:Q3318)&lt;2,"",SMALL(N3318:Q3318,2))</f>
        <v/>
      </c>
      <c r="Y3318" s="26" t="str">
        <f aca="false">IF(OR(V3318="",M3318=0),"",V3318/M3318-1)</f>
        <v/>
      </c>
      <c r="Z3318" s="26" t="str">
        <f aca="false">IF(OR(V3318="",L3318=""),"",V3318/(L3318*E3318)-1)</f>
        <v/>
      </c>
      <c r="AA3318" s="16" t="str">
        <f aca="false">IF(V3318="","SEM OFERTA",IF(OR(Y3318&gt;Premissas!$B$11,Y3318&lt;Premissas!$B$12),"VERIFICAR - UNIDADE/EMBALAGEM",IF(Y3318&gt;Premissas!$B$6,"NÃO COMPRAR - REAJUSTE &gt;5%","COMPRAR")))</f>
        <v>SEM OFERTA</v>
      </c>
      <c r="AB3318" s="18" t="str">
        <f aca="false">IF(W3318="DIMEC",S3318,IF(W3318="MEDCENTRO",U3318,""))</f>
        <v/>
      </c>
      <c r="AC3318" s="18" t="n">
        <f aca="false">IF(AA3318&lt;&gt;"COMPRAR",0,IF(AB3318="",I3318,MIN(I3318,AB3318)))</f>
        <v>0</v>
      </c>
      <c r="AD3318" s="19" t="n">
        <f aca="false">IF(AC3318&gt;0,AC3318*V3318,0)</f>
        <v>0</v>
      </c>
      <c r="AE3318" s="19" t="n">
        <f aca="false">IF(AC3318&gt;0,(M3318-V3318)*AC3318,0)</f>
        <v>0</v>
      </c>
      <c r="AF3318" s="16" t="str">
        <f aca="false">IF(AA3318&lt;&gt;"COMPRAR","",IF(AB3318="",IF(X3318="","",IF(X3318-V3318&lt;0.01,"EMPATE TÉCNICO","")),IF(AB3318&lt;I3318,"ESTOQUE INSUFICIENTE",IF(X3318="","",IF(X3318-V3318&lt;0.01,"EMPATE TÉCNICO","")))))</f>
        <v/>
      </c>
      <c r="AG3318" s="16" t="s">
        <v>10297</v>
      </c>
      <c r="AH3318" s="16" t="s">
        <v>1761</v>
      </c>
    </row>
    <row r="3319" customFormat="false" ht="15" hidden="false" customHeight="false" outlineLevel="0" collapsed="false">
      <c r="A3319" s="16" t="s">
        <v>10302</v>
      </c>
      <c r="B3319" s="17" t="s">
        <v>10303</v>
      </c>
      <c r="C3319" s="16" t="s">
        <v>10304</v>
      </c>
      <c r="D3319" s="16" t="s">
        <v>10301</v>
      </c>
      <c r="E3319" s="18" t="n">
        <v>1</v>
      </c>
      <c r="F3319" s="16" t="s">
        <v>42</v>
      </c>
      <c r="G3319" s="18" t="n">
        <v>1</v>
      </c>
      <c r="H3319" s="16" t="n">
        <v>3.2</v>
      </c>
      <c r="I3319" s="18" t="n">
        <v>8</v>
      </c>
      <c r="J3319" s="19" t="n">
        <v>4.70708333333333</v>
      </c>
      <c r="K3319" s="19" t="n">
        <v>4.70708333333333</v>
      </c>
      <c r="L3319" s="19" t="n">
        <v>4.7071</v>
      </c>
      <c r="M3319" s="19" t="n">
        <f aca="false">IF(J3319&gt;0,J3319,K3319)*E3319</f>
        <v>4.70708333333333</v>
      </c>
      <c r="N3319" s="20"/>
      <c r="O3319" s="21" t="str">
        <f aca="false">IF(R3319="","",ROUND(R3319*(1-Premissas!$B$4),4))</f>
        <v/>
      </c>
      <c r="P3319" s="22"/>
      <c r="Q3319" s="22"/>
      <c r="R3319" s="23"/>
      <c r="S3319" s="24"/>
      <c r="T3319" s="24"/>
      <c r="U3319" s="25"/>
      <c r="V3319" s="19" t="str">
        <f aca="false">IF(COUNT(N3319:Q3319)=0,"",MIN(N3319:Q3319))</f>
        <v/>
      </c>
      <c r="W3319" s="16" t="str">
        <f aca="false">IF(V3319="","",INDEX($N$4:$Q$4,MATCH(V3319,N3319:Q3319,0)))</f>
        <v/>
      </c>
      <c r="X3319" s="19" t="str">
        <f aca="false">IF(COUNT(N3319:Q3319)&lt;2,"",SMALL(N3319:Q3319,2))</f>
        <v/>
      </c>
      <c r="Y3319" s="26" t="str">
        <f aca="false">IF(OR(V3319="",M3319=0),"",V3319/M3319-1)</f>
        <v/>
      </c>
      <c r="Z3319" s="26" t="str">
        <f aca="false">IF(OR(V3319="",L3319=""),"",V3319/(L3319*E3319)-1)</f>
        <v/>
      </c>
      <c r="AA3319" s="16" t="str">
        <f aca="false">IF(V3319="","SEM OFERTA",IF(OR(Y3319&gt;Premissas!$B$11,Y3319&lt;Premissas!$B$12),"VERIFICAR - UNIDADE/EMBALAGEM",IF(Y3319&gt;Premissas!$B$6,"NÃO COMPRAR - REAJUSTE &gt;5%","COMPRAR")))</f>
        <v>SEM OFERTA</v>
      </c>
      <c r="AB3319" s="18" t="str">
        <f aca="false">IF(W3319="DIMEC",S3319,IF(W3319="MEDCENTRO",U3319,""))</f>
        <v/>
      </c>
      <c r="AC3319" s="18" t="n">
        <f aca="false">IF(AA3319&lt;&gt;"COMPRAR",0,IF(AB3319="",I3319,MIN(I3319,AB3319)))</f>
        <v>0</v>
      </c>
      <c r="AD3319" s="19" t="n">
        <f aca="false">IF(AC3319&gt;0,AC3319*V3319,0)</f>
        <v>0</v>
      </c>
      <c r="AE3319" s="19" t="n">
        <f aca="false">IF(AC3319&gt;0,(M3319-V3319)*AC3319,0)</f>
        <v>0</v>
      </c>
      <c r="AF3319" s="16" t="str">
        <f aca="false">IF(AA3319&lt;&gt;"COMPRAR","",IF(AB3319="",IF(X3319="","",IF(X3319-V3319&lt;0.01,"EMPATE TÉCNICO","")),IF(AB3319&lt;I3319,"ESTOQUE INSUFICIENTE",IF(X3319="","",IF(X3319-V3319&lt;0.01,"EMPATE TÉCNICO","")))))</f>
        <v/>
      </c>
      <c r="AG3319" s="16" t="s">
        <v>10297</v>
      </c>
      <c r="AH3319" s="16" t="s">
        <v>1761</v>
      </c>
    </row>
    <row r="3320" customFormat="false" ht="15" hidden="false" customHeight="false" outlineLevel="0" collapsed="false">
      <c r="A3320" s="16" t="s">
        <v>10305</v>
      </c>
      <c r="B3320" s="17" t="s">
        <v>10306</v>
      </c>
      <c r="C3320" s="16" t="s">
        <v>10307</v>
      </c>
      <c r="D3320" s="16" t="s">
        <v>10301</v>
      </c>
      <c r="E3320" s="18" t="n">
        <v>1</v>
      </c>
      <c r="F3320" s="16" t="s">
        <v>42</v>
      </c>
      <c r="G3320" s="18" t="n">
        <v>4</v>
      </c>
      <c r="H3320" s="16" t="n">
        <v>4.3</v>
      </c>
      <c r="I3320" s="18" t="n">
        <v>8</v>
      </c>
      <c r="J3320" s="19" t="n">
        <v>4.70708333333333</v>
      </c>
      <c r="K3320" s="19" t="n">
        <v>4.70708333333333</v>
      </c>
      <c r="L3320" s="19" t="n">
        <v>4.7071</v>
      </c>
      <c r="M3320" s="19" t="n">
        <f aca="false">IF(J3320&gt;0,J3320,K3320)*E3320</f>
        <v>4.70708333333333</v>
      </c>
      <c r="N3320" s="20"/>
      <c r="O3320" s="21" t="str">
        <f aca="false">IF(R3320="","",ROUND(R3320*(1-Premissas!$B$4),4))</f>
        <v/>
      </c>
      <c r="P3320" s="22"/>
      <c r="Q3320" s="22"/>
      <c r="R3320" s="23"/>
      <c r="S3320" s="24"/>
      <c r="T3320" s="24"/>
      <c r="U3320" s="25"/>
      <c r="V3320" s="19" t="str">
        <f aca="false">IF(COUNT(N3320:Q3320)=0,"",MIN(N3320:Q3320))</f>
        <v/>
      </c>
      <c r="W3320" s="16" t="str">
        <f aca="false">IF(V3320="","",INDEX($N$4:$Q$4,MATCH(V3320,N3320:Q3320,0)))</f>
        <v/>
      </c>
      <c r="X3320" s="19" t="str">
        <f aca="false">IF(COUNT(N3320:Q3320)&lt;2,"",SMALL(N3320:Q3320,2))</f>
        <v/>
      </c>
      <c r="Y3320" s="26" t="str">
        <f aca="false">IF(OR(V3320="",M3320=0),"",V3320/M3320-1)</f>
        <v/>
      </c>
      <c r="Z3320" s="26" t="str">
        <f aca="false">IF(OR(V3320="",L3320=""),"",V3320/(L3320*E3320)-1)</f>
        <v/>
      </c>
      <c r="AA3320" s="16" t="str">
        <f aca="false">IF(V3320="","SEM OFERTA",IF(OR(Y3320&gt;Premissas!$B$11,Y3320&lt;Premissas!$B$12),"VERIFICAR - UNIDADE/EMBALAGEM",IF(Y3320&gt;Premissas!$B$6,"NÃO COMPRAR - REAJUSTE &gt;5%","COMPRAR")))</f>
        <v>SEM OFERTA</v>
      </c>
      <c r="AB3320" s="18" t="str">
        <f aca="false">IF(W3320="DIMEC",S3320,IF(W3320="MEDCENTRO",U3320,""))</f>
        <v/>
      </c>
      <c r="AC3320" s="18" t="n">
        <f aca="false">IF(AA3320&lt;&gt;"COMPRAR",0,IF(AB3320="",I3320,MIN(I3320,AB3320)))</f>
        <v>0</v>
      </c>
      <c r="AD3320" s="19" t="n">
        <f aca="false">IF(AC3320&gt;0,AC3320*V3320,0)</f>
        <v>0</v>
      </c>
      <c r="AE3320" s="19" t="n">
        <f aca="false">IF(AC3320&gt;0,(M3320-V3320)*AC3320,0)</f>
        <v>0</v>
      </c>
      <c r="AF3320" s="16" t="str">
        <f aca="false">IF(AA3320&lt;&gt;"COMPRAR","",IF(AB3320="",IF(X3320="","",IF(X3320-V3320&lt;0.01,"EMPATE TÉCNICO","")),IF(AB3320&lt;I3320,"ESTOQUE INSUFICIENTE",IF(X3320="","",IF(X3320-V3320&lt;0.01,"EMPATE TÉCNICO","")))))</f>
        <v/>
      </c>
      <c r="AG3320" s="16"/>
      <c r="AH3320" s="16" t="s">
        <v>1761</v>
      </c>
    </row>
    <row r="3321" customFormat="false" ht="15" hidden="false" customHeight="false" outlineLevel="0" collapsed="false">
      <c r="A3321" s="16" t="s">
        <v>10308</v>
      </c>
      <c r="B3321" s="17" t="s">
        <v>10309</v>
      </c>
      <c r="C3321" s="16" t="s">
        <v>10310</v>
      </c>
      <c r="D3321" s="16" t="s">
        <v>10301</v>
      </c>
      <c r="E3321" s="18" t="n">
        <v>1</v>
      </c>
      <c r="F3321" s="16" t="s">
        <v>43</v>
      </c>
      <c r="G3321" s="18" t="n">
        <v>0</v>
      </c>
      <c r="H3321" s="16" t="n">
        <v>0</v>
      </c>
      <c r="I3321" s="18" t="n">
        <v>1</v>
      </c>
      <c r="J3321" s="19" t="n">
        <v>7.05</v>
      </c>
      <c r="K3321" s="19" t="n">
        <v>7.05</v>
      </c>
      <c r="L3321" s="19" t="n">
        <v>7.05</v>
      </c>
      <c r="M3321" s="19" t="n">
        <f aca="false">IF(J3321&gt;0,J3321,K3321)*E3321</f>
        <v>7.05</v>
      </c>
      <c r="N3321" s="20"/>
      <c r="O3321" s="21" t="str">
        <f aca="false">IF(R3321="","",ROUND(R3321*(1-Premissas!$B$4),4))</f>
        <v/>
      </c>
      <c r="P3321" s="22"/>
      <c r="Q3321" s="22"/>
      <c r="R3321" s="23"/>
      <c r="S3321" s="24"/>
      <c r="T3321" s="24"/>
      <c r="U3321" s="25"/>
      <c r="V3321" s="19" t="str">
        <f aca="false">IF(COUNT(N3321:Q3321)=0,"",MIN(N3321:Q3321))</f>
        <v/>
      </c>
      <c r="W3321" s="16" t="str">
        <f aca="false">IF(V3321="","",INDEX($N$4:$Q$4,MATCH(V3321,N3321:Q3321,0)))</f>
        <v/>
      </c>
      <c r="X3321" s="19" t="str">
        <f aca="false">IF(COUNT(N3321:Q3321)&lt;2,"",SMALL(N3321:Q3321,2))</f>
        <v/>
      </c>
      <c r="Y3321" s="26" t="str">
        <f aca="false">IF(OR(V3321="",M3321=0),"",V3321/M3321-1)</f>
        <v/>
      </c>
      <c r="Z3321" s="26" t="str">
        <f aca="false">IF(OR(V3321="",L3321=""),"",V3321/(L3321*E3321)-1)</f>
        <v/>
      </c>
      <c r="AA3321" s="16" t="str">
        <f aca="false">IF(V3321="","SEM OFERTA",IF(OR(Y3321&gt;Premissas!$B$11,Y3321&lt;Premissas!$B$12),"VERIFICAR - UNIDADE/EMBALAGEM",IF(Y3321&gt;Premissas!$B$6,"NÃO COMPRAR - REAJUSTE &gt;5%","COMPRAR")))</f>
        <v>SEM OFERTA</v>
      </c>
      <c r="AB3321" s="18" t="str">
        <f aca="false">IF(W3321="DIMEC",S3321,IF(W3321="MEDCENTRO",U3321,""))</f>
        <v/>
      </c>
      <c r="AC3321" s="18" t="n">
        <f aca="false">IF(AA3321&lt;&gt;"COMPRAR",0,IF(AB3321="",I3321,MIN(I3321,AB3321)))</f>
        <v>0</v>
      </c>
      <c r="AD3321" s="19" t="n">
        <f aca="false">IF(AC3321&gt;0,AC3321*V3321,0)</f>
        <v>0</v>
      </c>
      <c r="AE3321" s="19" t="n">
        <f aca="false">IF(AC3321&gt;0,(M3321-V3321)*AC3321,0)</f>
        <v>0</v>
      </c>
      <c r="AF3321" s="16" t="str">
        <f aca="false">IF(AA3321&lt;&gt;"COMPRAR","",IF(AB3321="",IF(X3321="","",IF(X3321-V3321&lt;0.01,"EMPATE TÉCNICO","")),IF(AB3321&lt;I3321,"ESTOQUE INSUFICIENTE",IF(X3321="","",IF(X3321-V3321&lt;0.01,"EMPATE TÉCNICO","")))))</f>
        <v/>
      </c>
      <c r="AG3321" s="16" t="s">
        <v>1838</v>
      </c>
      <c r="AH3321" s="16" t="s">
        <v>1761</v>
      </c>
    </row>
    <row r="3322" customFormat="false" ht="15" hidden="false" customHeight="false" outlineLevel="0" collapsed="false">
      <c r="A3322" s="16" t="s">
        <v>10311</v>
      </c>
      <c r="B3322" s="17" t="s">
        <v>10312</v>
      </c>
      <c r="C3322" s="16" t="s">
        <v>10313</v>
      </c>
      <c r="D3322" s="16" t="s">
        <v>10296</v>
      </c>
      <c r="E3322" s="18" t="n">
        <v>1</v>
      </c>
      <c r="F3322" s="16" t="s">
        <v>43</v>
      </c>
      <c r="G3322" s="18" t="n">
        <v>0</v>
      </c>
      <c r="H3322" s="16" t="n">
        <v>0.1</v>
      </c>
      <c r="I3322" s="18" t="n">
        <v>1</v>
      </c>
      <c r="J3322" s="19" t="n">
        <v>18.22</v>
      </c>
      <c r="K3322" s="19" t="n">
        <v>18.22</v>
      </c>
      <c r="L3322" s="19" t="n">
        <v>18.22</v>
      </c>
      <c r="M3322" s="19" t="n">
        <f aca="false">IF(J3322&gt;0,J3322,K3322)*E3322</f>
        <v>18.22</v>
      </c>
      <c r="N3322" s="20"/>
      <c r="O3322" s="21" t="str">
        <f aca="false">IF(R3322="","",ROUND(R3322*(1-Premissas!$B$4),4))</f>
        <v/>
      </c>
      <c r="P3322" s="22"/>
      <c r="Q3322" s="22"/>
      <c r="R3322" s="23"/>
      <c r="S3322" s="24"/>
      <c r="T3322" s="24"/>
      <c r="U3322" s="25"/>
      <c r="V3322" s="19" t="str">
        <f aca="false">IF(COUNT(N3322:Q3322)=0,"",MIN(N3322:Q3322))</f>
        <v/>
      </c>
      <c r="W3322" s="16" t="str">
        <f aca="false">IF(V3322="","",INDEX($N$4:$Q$4,MATCH(V3322,N3322:Q3322,0)))</f>
        <v/>
      </c>
      <c r="X3322" s="19" t="str">
        <f aca="false">IF(COUNT(N3322:Q3322)&lt;2,"",SMALL(N3322:Q3322,2))</f>
        <v/>
      </c>
      <c r="Y3322" s="26" t="str">
        <f aca="false">IF(OR(V3322="",M3322=0),"",V3322/M3322-1)</f>
        <v/>
      </c>
      <c r="Z3322" s="26" t="str">
        <f aca="false">IF(OR(V3322="",L3322=""),"",V3322/(L3322*E3322)-1)</f>
        <v/>
      </c>
      <c r="AA3322" s="16" t="str">
        <f aca="false">IF(V3322="","SEM OFERTA",IF(OR(Y3322&gt;Premissas!$B$11,Y3322&lt;Premissas!$B$12),"VERIFICAR - UNIDADE/EMBALAGEM",IF(Y3322&gt;Premissas!$B$6,"NÃO COMPRAR - REAJUSTE &gt;5%","COMPRAR")))</f>
        <v>SEM OFERTA</v>
      </c>
      <c r="AB3322" s="18" t="str">
        <f aca="false">IF(W3322="DIMEC",S3322,IF(W3322="MEDCENTRO",U3322,""))</f>
        <v/>
      </c>
      <c r="AC3322" s="18" t="n">
        <f aca="false">IF(AA3322&lt;&gt;"COMPRAR",0,IF(AB3322="",I3322,MIN(I3322,AB3322)))</f>
        <v>0</v>
      </c>
      <c r="AD3322" s="19" t="n">
        <f aca="false">IF(AC3322&gt;0,AC3322*V3322,0)</f>
        <v>0</v>
      </c>
      <c r="AE3322" s="19" t="n">
        <f aca="false">IF(AC3322&gt;0,(M3322-V3322)*AC3322,0)</f>
        <v>0</v>
      </c>
      <c r="AF3322" s="16" t="str">
        <f aca="false">IF(AA3322&lt;&gt;"COMPRAR","",IF(AB3322="",IF(X3322="","",IF(X3322-V3322&lt;0.01,"EMPATE TÉCNICO","")),IF(AB3322&lt;I3322,"ESTOQUE INSUFICIENTE",IF(X3322="","",IF(X3322-V3322&lt;0.01,"EMPATE TÉCNICO","")))))</f>
        <v/>
      </c>
      <c r="AG3322" s="16" t="s">
        <v>134</v>
      </c>
      <c r="AH3322" s="16" t="s">
        <v>1761</v>
      </c>
    </row>
    <row r="3323" customFormat="false" ht="15" hidden="false" customHeight="false" outlineLevel="0" collapsed="false">
      <c r="A3323" s="16" t="s">
        <v>10314</v>
      </c>
      <c r="B3323" s="17" t="s">
        <v>10315</v>
      </c>
      <c r="C3323" s="16" t="s">
        <v>10316</v>
      </c>
      <c r="D3323" s="16" t="s">
        <v>4213</v>
      </c>
      <c r="E3323" s="18" t="n">
        <v>1</v>
      </c>
      <c r="F3323" s="16" t="s">
        <v>43</v>
      </c>
      <c r="G3323" s="18" t="n">
        <v>2</v>
      </c>
      <c r="H3323" s="16" t="n">
        <v>1</v>
      </c>
      <c r="I3323" s="18" t="n">
        <v>1</v>
      </c>
      <c r="J3323" s="19" t="n">
        <v>18.88</v>
      </c>
      <c r="K3323" s="19" t="n">
        <v>18.88</v>
      </c>
      <c r="L3323" s="19" t="n">
        <v>18.88</v>
      </c>
      <c r="M3323" s="19" t="n">
        <f aca="false">IF(J3323&gt;0,J3323,K3323)*E3323</f>
        <v>18.88</v>
      </c>
      <c r="N3323" s="20"/>
      <c r="O3323" s="21" t="str">
        <f aca="false">IF(R3323="","",ROUND(R3323*(1-Premissas!$B$4),4))</f>
        <v/>
      </c>
      <c r="P3323" s="22"/>
      <c r="Q3323" s="22"/>
      <c r="R3323" s="23"/>
      <c r="S3323" s="24"/>
      <c r="T3323" s="24"/>
      <c r="U3323" s="25"/>
      <c r="V3323" s="19" t="str">
        <f aca="false">IF(COUNT(N3323:Q3323)=0,"",MIN(N3323:Q3323))</f>
        <v/>
      </c>
      <c r="W3323" s="16" t="str">
        <f aca="false">IF(V3323="","",INDEX($N$4:$Q$4,MATCH(V3323,N3323:Q3323,0)))</f>
        <v/>
      </c>
      <c r="X3323" s="19" t="str">
        <f aca="false">IF(COUNT(N3323:Q3323)&lt;2,"",SMALL(N3323:Q3323,2))</f>
        <v/>
      </c>
      <c r="Y3323" s="26" t="str">
        <f aca="false">IF(OR(V3323="",M3323=0),"",V3323/M3323-1)</f>
        <v/>
      </c>
      <c r="Z3323" s="26" t="str">
        <f aca="false">IF(OR(V3323="",L3323=""),"",V3323/(L3323*E3323)-1)</f>
        <v/>
      </c>
      <c r="AA3323" s="16" t="str">
        <f aca="false">IF(V3323="","SEM OFERTA",IF(OR(Y3323&gt;Premissas!$B$11,Y3323&lt;Premissas!$B$12),"VERIFICAR - UNIDADE/EMBALAGEM",IF(Y3323&gt;Premissas!$B$6,"NÃO COMPRAR - REAJUSTE &gt;5%","COMPRAR")))</f>
        <v>SEM OFERTA</v>
      </c>
      <c r="AB3323" s="18" t="str">
        <f aca="false">IF(W3323="DIMEC",S3323,IF(W3323="MEDCENTRO",U3323,""))</f>
        <v/>
      </c>
      <c r="AC3323" s="18" t="n">
        <f aca="false">IF(AA3323&lt;&gt;"COMPRAR",0,IF(AB3323="",I3323,MIN(I3323,AB3323)))</f>
        <v>0</v>
      </c>
      <c r="AD3323" s="19" t="n">
        <f aca="false">IF(AC3323&gt;0,AC3323*V3323,0)</f>
        <v>0</v>
      </c>
      <c r="AE3323" s="19" t="n">
        <f aca="false">IF(AC3323&gt;0,(M3323-V3323)*AC3323,0)</f>
        <v>0</v>
      </c>
      <c r="AF3323" s="16" t="str">
        <f aca="false">IF(AA3323&lt;&gt;"COMPRAR","",IF(AB3323="",IF(X3323="","",IF(X3323-V3323&lt;0.01,"EMPATE TÉCNICO","")),IF(AB3323&lt;I3323,"ESTOQUE INSUFICIENTE",IF(X3323="","",IF(X3323-V3323&lt;0.01,"EMPATE TÉCNICO","")))))</f>
        <v/>
      </c>
      <c r="AG3323" s="16" t="s">
        <v>547</v>
      </c>
      <c r="AH3323" s="16" t="s">
        <v>1761</v>
      </c>
    </row>
    <row r="3324" customFormat="false" ht="15" hidden="false" customHeight="false" outlineLevel="0" collapsed="false">
      <c r="A3324" s="16" t="s">
        <v>10317</v>
      </c>
      <c r="B3324" s="17" t="s">
        <v>10318</v>
      </c>
      <c r="C3324" s="16" t="s">
        <v>10319</v>
      </c>
      <c r="D3324" s="16" t="s">
        <v>7818</v>
      </c>
      <c r="E3324" s="18" t="n">
        <v>1</v>
      </c>
      <c r="F3324" s="16" t="s">
        <v>43</v>
      </c>
      <c r="G3324" s="18" t="n">
        <v>0</v>
      </c>
      <c r="H3324" s="16" t="n">
        <v>0</v>
      </c>
      <c r="I3324" s="18" t="n">
        <v>1</v>
      </c>
      <c r="J3324" s="19" t="n">
        <v>26.6</v>
      </c>
      <c r="K3324" s="19" t="n">
        <v>26.6</v>
      </c>
      <c r="L3324" s="19" t="n">
        <v>26.6</v>
      </c>
      <c r="M3324" s="19" t="n">
        <f aca="false">IF(J3324&gt;0,J3324,K3324)*E3324</f>
        <v>26.6</v>
      </c>
      <c r="N3324" s="20"/>
      <c r="O3324" s="21" t="str">
        <f aca="false">IF(R3324="","",ROUND(R3324*(1-Premissas!$B$4),4))</f>
        <v/>
      </c>
      <c r="P3324" s="22"/>
      <c r="Q3324" s="22"/>
      <c r="R3324" s="23"/>
      <c r="S3324" s="24"/>
      <c r="T3324" s="24"/>
      <c r="U3324" s="25"/>
      <c r="V3324" s="19" t="str">
        <f aca="false">IF(COUNT(N3324:Q3324)=0,"",MIN(N3324:Q3324))</f>
        <v/>
      </c>
      <c r="W3324" s="16" t="str">
        <f aca="false">IF(V3324="","",INDEX($N$4:$Q$4,MATCH(V3324,N3324:Q3324,0)))</f>
        <v/>
      </c>
      <c r="X3324" s="19" t="str">
        <f aca="false">IF(COUNT(N3324:Q3324)&lt;2,"",SMALL(N3324:Q3324,2))</f>
        <v/>
      </c>
      <c r="Y3324" s="26" t="str">
        <f aca="false">IF(OR(V3324="",M3324=0),"",V3324/M3324-1)</f>
        <v/>
      </c>
      <c r="Z3324" s="26" t="str">
        <f aca="false">IF(OR(V3324="",L3324=""),"",V3324/(L3324*E3324)-1)</f>
        <v/>
      </c>
      <c r="AA3324" s="16" t="str">
        <f aca="false">IF(V3324="","SEM OFERTA",IF(OR(Y3324&gt;Premissas!$B$11,Y3324&lt;Premissas!$B$12),"VERIFICAR - UNIDADE/EMBALAGEM",IF(Y3324&gt;Premissas!$B$6,"NÃO COMPRAR - REAJUSTE &gt;5%","COMPRAR")))</f>
        <v>SEM OFERTA</v>
      </c>
      <c r="AB3324" s="18" t="str">
        <f aca="false">IF(W3324="DIMEC",S3324,IF(W3324="MEDCENTRO",U3324,""))</f>
        <v/>
      </c>
      <c r="AC3324" s="18" t="n">
        <f aca="false">IF(AA3324&lt;&gt;"COMPRAR",0,IF(AB3324="",I3324,MIN(I3324,AB3324)))</f>
        <v>0</v>
      </c>
      <c r="AD3324" s="19" t="n">
        <f aca="false">IF(AC3324&gt;0,AC3324*V3324,0)</f>
        <v>0</v>
      </c>
      <c r="AE3324" s="19" t="n">
        <f aca="false">IF(AC3324&gt;0,(M3324-V3324)*AC3324,0)</f>
        <v>0</v>
      </c>
      <c r="AF3324" s="16" t="str">
        <f aca="false">IF(AA3324&lt;&gt;"COMPRAR","",IF(AB3324="",IF(X3324="","",IF(X3324-V3324&lt;0.01,"EMPATE TÉCNICO","")),IF(AB3324&lt;I3324,"ESTOQUE INSUFICIENTE",IF(X3324="","",IF(X3324-V3324&lt;0.01,"EMPATE TÉCNICO","")))))</f>
        <v/>
      </c>
      <c r="AG3324" s="16" t="s">
        <v>93</v>
      </c>
      <c r="AH3324" s="16" t="s">
        <v>1761</v>
      </c>
    </row>
    <row r="3325" customFormat="false" ht="15" hidden="false" customHeight="false" outlineLevel="0" collapsed="false">
      <c r="A3325" s="16" t="s">
        <v>10320</v>
      </c>
      <c r="B3325" s="17" t="s">
        <v>10321</v>
      </c>
      <c r="C3325" s="16" t="s">
        <v>10322</v>
      </c>
      <c r="D3325" s="16" t="s">
        <v>7818</v>
      </c>
      <c r="E3325" s="18" t="n">
        <v>1</v>
      </c>
      <c r="F3325" s="16" t="s">
        <v>43</v>
      </c>
      <c r="G3325" s="18" t="n">
        <v>0</v>
      </c>
      <c r="H3325" s="16" t="n">
        <v>0.3</v>
      </c>
      <c r="I3325" s="18" t="n">
        <v>1</v>
      </c>
      <c r="J3325" s="19" t="n">
        <v>13.4</v>
      </c>
      <c r="K3325" s="19" t="n">
        <v>13.4</v>
      </c>
      <c r="L3325" s="19" t="n">
        <v>13.4</v>
      </c>
      <c r="M3325" s="19" t="n">
        <f aca="false">IF(J3325&gt;0,J3325,K3325)*E3325</f>
        <v>13.4</v>
      </c>
      <c r="N3325" s="20"/>
      <c r="O3325" s="21" t="str">
        <f aca="false">IF(R3325="","",ROUND(R3325*(1-Premissas!$B$4),4))</f>
        <v/>
      </c>
      <c r="P3325" s="22"/>
      <c r="Q3325" s="22"/>
      <c r="R3325" s="23"/>
      <c r="S3325" s="24"/>
      <c r="T3325" s="24"/>
      <c r="U3325" s="25"/>
      <c r="V3325" s="19" t="str">
        <f aca="false">IF(COUNT(N3325:Q3325)=0,"",MIN(N3325:Q3325))</f>
        <v/>
      </c>
      <c r="W3325" s="16" t="str">
        <f aca="false">IF(V3325="","",INDEX($N$4:$Q$4,MATCH(V3325,N3325:Q3325,0)))</f>
        <v/>
      </c>
      <c r="X3325" s="19" t="str">
        <f aca="false">IF(COUNT(N3325:Q3325)&lt;2,"",SMALL(N3325:Q3325,2))</f>
        <v/>
      </c>
      <c r="Y3325" s="26" t="str">
        <f aca="false">IF(OR(V3325="",M3325=0),"",V3325/M3325-1)</f>
        <v/>
      </c>
      <c r="Z3325" s="26" t="str">
        <f aca="false">IF(OR(V3325="",L3325=""),"",V3325/(L3325*E3325)-1)</f>
        <v/>
      </c>
      <c r="AA3325" s="16" t="str">
        <f aca="false">IF(V3325="","SEM OFERTA",IF(OR(Y3325&gt;Premissas!$B$11,Y3325&lt;Premissas!$B$12),"VERIFICAR - UNIDADE/EMBALAGEM",IF(Y3325&gt;Premissas!$B$6,"NÃO COMPRAR - REAJUSTE &gt;5%","COMPRAR")))</f>
        <v>SEM OFERTA</v>
      </c>
      <c r="AB3325" s="18" t="str">
        <f aca="false">IF(W3325="DIMEC",S3325,IF(W3325="MEDCENTRO",U3325,""))</f>
        <v/>
      </c>
      <c r="AC3325" s="18" t="n">
        <f aca="false">IF(AA3325&lt;&gt;"COMPRAR",0,IF(AB3325="",I3325,MIN(I3325,AB3325)))</f>
        <v>0</v>
      </c>
      <c r="AD3325" s="19" t="n">
        <f aca="false">IF(AC3325&gt;0,AC3325*V3325,0)</f>
        <v>0</v>
      </c>
      <c r="AE3325" s="19" t="n">
        <f aca="false">IF(AC3325&gt;0,(M3325-V3325)*AC3325,0)</f>
        <v>0</v>
      </c>
      <c r="AF3325" s="16" t="str">
        <f aca="false">IF(AA3325&lt;&gt;"COMPRAR","",IF(AB3325="",IF(X3325="","",IF(X3325-V3325&lt;0.01,"EMPATE TÉCNICO","")),IF(AB3325&lt;I3325,"ESTOQUE INSUFICIENTE",IF(X3325="","",IF(X3325-V3325&lt;0.01,"EMPATE TÉCNICO","")))))</f>
        <v/>
      </c>
      <c r="AG3325" s="16" t="s">
        <v>93</v>
      </c>
      <c r="AH3325" s="16" t="s">
        <v>1761</v>
      </c>
    </row>
    <row r="3326" customFormat="false" ht="15" hidden="false" customHeight="false" outlineLevel="0" collapsed="false">
      <c r="A3326" s="16" t="s">
        <v>10323</v>
      </c>
      <c r="B3326" s="17" t="s">
        <v>10324</v>
      </c>
      <c r="C3326" s="16" t="s">
        <v>10325</v>
      </c>
      <c r="D3326" s="16" t="s">
        <v>7818</v>
      </c>
      <c r="E3326" s="18" t="n">
        <v>1</v>
      </c>
      <c r="F3326" s="16" t="s">
        <v>43</v>
      </c>
      <c r="G3326" s="18" t="n">
        <v>0</v>
      </c>
      <c r="H3326" s="16" t="n">
        <v>0.1</v>
      </c>
      <c r="I3326" s="18" t="n">
        <v>1</v>
      </c>
      <c r="J3326" s="19" t="n">
        <v>26.6</v>
      </c>
      <c r="K3326" s="19" t="n">
        <v>26.6</v>
      </c>
      <c r="L3326" s="19" t="n">
        <v>26.6</v>
      </c>
      <c r="M3326" s="19" t="n">
        <f aca="false">IF(J3326&gt;0,J3326,K3326)*E3326</f>
        <v>26.6</v>
      </c>
      <c r="N3326" s="20"/>
      <c r="O3326" s="21" t="str">
        <f aca="false">IF(R3326="","",ROUND(R3326*(1-Premissas!$B$4),4))</f>
        <v/>
      </c>
      <c r="P3326" s="22"/>
      <c r="Q3326" s="22"/>
      <c r="R3326" s="23"/>
      <c r="S3326" s="24"/>
      <c r="T3326" s="24"/>
      <c r="U3326" s="25"/>
      <c r="V3326" s="19" t="str">
        <f aca="false">IF(COUNT(N3326:Q3326)=0,"",MIN(N3326:Q3326))</f>
        <v/>
      </c>
      <c r="W3326" s="16" t="str">
        <f aca="false">IF(V3326="","",INDEX($N$4:$Q$4,MATCH(V3326,N3326:Q3326,0)))</f>
        <v/>
      </c>
      <c r="X3326" s="19" t="str">
        <f aca="false">IF(COUNT(N3326:Q3326)&lt;2,"",SMALL(N3326:Q3326,2))</f>
        <v/>
      </c>
      <c r="Y3326" s="26" t="str">
        <f aca="false">IF(OR(V3326="",M3326=0),"",V3326/M3326-1)</f>
        <v/>
      </c>
      <c r="Z3326" s="26" t="str">
        <f aca="false">IF(OR(V3326="",L3326=""),"",V3326/(L3326*E3326)-1)</f>
        <v/>
      </c>
      <c r="AA3326" s="16" t="str">
        <f aca="false">IF(V3326="","SEM OFERTA",IF(OR(Y3326&gt;Premissas!$B$11,Y3326&lt;Premissas!$B$12),"VERIFICAR - UNIDADE/EMBALAGEM",IF(Y3326&gt;Premissas!$B$6,"NÃO COMPRAR - REAJUSTE &gt;5%","COMPRAR")))</f>
        <v>SEM OFERTA</v>
      </c>
      <c r="AB3326" s="18" t="str">
        <f aca="false">IF(W3326="DIMEC",S3326,IF(W3326="MEDCENTRO",U3326,""))</f>
        <v/>
      </c>
      <c r="AC3326" s="18" t="n">
        <f aca="false">IF(AA3326&lt;&gt;"COMPRAR",0,IF(AB3326="",I3326,MIN(I3326,AB3326)))</f>
        <v>0</v>
      </c>
      <c r="AD3326" s="19" t="n">
        <f aca="false">IF(AC3326&gt;0,AC3326*V3326,0)</f>
        <v>0</v>
      </c>
      <c r="AE3326" s="19" t="n">
        <f aca="false">IF(AC3326&gt;0,(M3326-V3326)*AC3326,0)</f>
        <v>0</v>
      </c>
      <c r="AF3326" s="16" t="str">
        <f aca="false">IF(AA3326&lt;&gt;"COMPRAR","",IF(AB3326="",IF(X3326="","",IF(X3326-V3326&lt;0.01,"EMPATE TÉCNICO","")),IF(AB3326&lt;I3326,"ESTOQUE INSUFICIENTE",IF(X3326="","",IF(X3326-V3326&lt;0.01,"EMPATE TÉCNICO","")))))</f>
        <v/>
      </c>
      <c r="AG3326" s="16" t="s">
        <v>93</v>
      </c>
      <c r="AH3326" s="16" t="s">
        <v>1761</v>
      </c>
    </row>
    <row r="3327" customFormat="false" ht="15" hidden="false" customHeight="false" outlineLevel="0" collapsed="false">
      <c r="A3327" s="16" t="s">
        <v>10326</v>
      </c>
      <c r="B3327" s="17" t="s">
        <v>10327</v>
      </c>
      <c r="C3327" s="16" t="s">
        <v>10328</v>
      </c>
      <c r="D3327" s="16" t="s">
        <v>7818</v>
      </c>
      <c r="E3327" s="18" t="n">
        <v>1</v>
      </c>
      <c r="F3327" s="16" t="s">
        <v>43</v>
      </c>
      <c r="G3327" s="18" t="n">
        <v>0</v>
      </c>
      <c r="H3327" s="16" t="n">
        <v>0.2</v>
      </c>
      <c r="I3327" s="18" t="n">
        <v>1</v>
      </c>
      <c r="J3327" s="19" t="n">
        <v>13.4</v>
      </c>
      <c r="K3327" s="19" t="n">
        <v>13.4</v>
      </c>
      <c r="L3327" s="19" t="n">
        <v>13.4</v>
      </c>
      <c r="M3327" s="19" t="n">
        <f aca="false">IF(J3327&gt;0,J3327,K3327)*E3327</f>
        <v>13.4</v>
      </c>
      <c r="N3327" s="20"/>
      <c r="O3327" s="21" t="str">
        <f aca="false">IF(R3327="","",ROUND(R3327*(1-Premissas!$B$4),4))</f>
        <v/>
      </c>
      <c r="P3327" s="22"/>
      <c r="Q3327" s="22"/>
      <c r="R3327" s="23"/>
      <c r="S3327" s="24"/>
      <c r="T3327" s="24"/>
      <c r="U3327" s="25"/>
      <c r="V3327" s="19" t="str">
        <f aca="false">IF(COUNT(N3327:Q3327)=0,"",MIN(N3327:Q3327))</f>
        <v/>
      </c>
      <c r="W3327" s="16" t="str">
        <f aca="false">IF(V3327="","",INDEX($N$4:$Q$4,MATCH(V3327,N3327:Q3327,0)))</f>
        <v/>
      </c>
      <c r="X3327" s="19" t="str">
        <f aca="false">IF(COUNT(N3327:Q3327)&lt;2,"",SMALL(N3327:Q3327,2))</f>
        <v/>
      </c>
      <c r="Y3327" s="26" t="str">
        <f aca="false">IF(OR(V3327="",M3327=0),"",V3327/M3327-1)</f>
        <v/>
      </c>
      <c r="Z3327" s="26" t="str">
        <f aca="false">IF(OR(V3327="",L3327=""),"",V3327/(L3327*E3327)-1)</f>
        <v/>
      </c>
      <c r="AA3327" s="16" t="str">
        <f aca="false">IF(V3327="","SEM OFERTA",IF(OR(Y3327&gt;Premissas!$B$11,Y3327&lt;Premissas!$B$12),"VERIFICAR - UNIDADE/EMBALAGEM",IF(Y3327&gt;Premissas!$B$6,"NÃO COMPRAR - REAJUSTE &gt;5%","COMPRAR")))</f>
        <v>SEM OFERTA</v>
      </c>
      <c r="AB3327" s="18" t="str">
        <f aca="false">IF(W3327="DIMEC",S3327,IF(W3327="MEDCENTRO",U3327,""))</f>
        <v/>
      </c>
      <c r="AC3327" s="18" t="n">
        <f aca="false">IF(AA3327&lt;&gt;"COMPRAR",0,IF(AB3327="",I3327,MIN(I3327,AB3327)))</f>
        <v>0</v>
      </c>
      <c r="AD3327" s="19" t="n">
        <f aca="false">IF(AC3327&gt;0,AC3327*V3327,0)</f>
        <v>0</v>
      </c>
      <c r="AE3327" s="19" t="n">
        <f aca="false">IF(AC3327&gt;0,(M3327-V3327)*AC3327,0)</f>
        <v>0</v>
      </c>
      <c r="AF3327" s="16" t="str">
        <f aca="false">IF(AA3327&lt;&gt;"COMPRAR","",IF(AB3327="",IF(X3327="","",IF(X3327-V3327&lt;0.01,"EMPATE TÉCNICO","")),IF(AB3327&lt;I3327,"ESTOQUE INSUFICIENTE",IF(X3327="","",IF(X3327-V3327&lt;0.01,"EMPATE TÉCNICO","")))))</f>
        <v/>
      </c>
      <c r="AG3327" s="16" t="s">
        <v>93</v>
      </c>
      <c r="AH3327" s="16" t="s">
        <v>1761</v>
      </c>
    </row>
    <row r="3328" customFormat="false" ht="15" hidden="false" customHeight="false" outlineLevel="0" collapsed="false">
      <c r="A3328" s="16" t="s">
        <v>10329</v>
      </c>
      <c r="B3328" s="17" t="s">
        <v>10330</v>
      </c>
      <c r="C3328" s="16" t="s">
        <v>10331</v>
      </c>
      <c r="D3328" s="16" t="s">
        <v>7818</v>
      </c>
      <c r="E3328" s="18" t="n">
        <v>1</v>
      </c>
      <c r="F3328" s="16" t="s">
        <v>43</v>
      </c>
      <c r="G3328" s="18" t="n">
        <v>0</v>
      </c>
      <c r="H3328" s="16" t="n">
        <v>0.1</v>
      </c>
      <c r="I3328" s="18" t="n">
        <v>1</v>
      </c>
      <c r="J3328" s="19" t="n">
        <v>26.6</v>
      </c>
      <c r="K3328" s="19" t="n">
        <v>26.6</v>
      </c>
      <c r="L3328" s="19" t="n">
        <v>26.6</v>
      </c>
      <c r="M3328" s="19" t="n">
        <f aca="false">IF(J3328&gt;0,J3328,K3328)*E3328</f>
        <v>26.6</v>
      </c>
      <c r="N3328" s="20"/>
      <c r="O3328" s="21" t="str">
        <f aca="false">IF(R3328="","",ROUND(R3328*(1-Premissas!$B$4),4))</f>
        <v/>
      </c>
      <c r="P3328" s="22"/>
      <c r="Q3328" s="22"/>
      <c r="R3328" s="23"/>
      <c r="S3328" s="24"/>
      <c r="T3328" s="24"/>
      <c r="U3328" s="25"/>
      <c r="V3328" s="19" t="str">
        <f aca="false">IF(COUNT(N3328:Q3328)=0,"",MIN(N3328:Q3328))</f>
        <v/>
      </c>
      <c r="W3328" s="16" t="str">
        <f aca="false">IF(V3328="","",INDEX($N$4:$Q$4,MATCH(V3328,N3328:Q3328,0)))</f>
        <v/>
      </c>
      <c r="X3328" s="19" t="str">
        <f aca="false">IF(COUNT(N3328:Q3328)&lt;2,"",SMALL(N3328:Q3328,2))</f>
        <v/>
      </c>
      <c r="Y3328" s="26" t="str">
        <f aca="false">IF(OR(V3328="",M3328=0),"",V3328/M3328-1)</f>
        <v/>
      </c>
      <c r="Z3328" s="26" t="str">
        <f aca="false">IF(OR(V3328="",L3328=""),"",V3328/(L3328*E3328)-1)</f>
        <v/>
      </c>
      <c r="AA3328" s="16" t="str">
        <f aca="false">IF(V3328="","SEM OFERTA",IF(OR(Y3328&gt;Premissas!$B$11,Y3328&lt;Premissas!$B$12),"VERIFICAR - UNIDADE/EMBALAGEM",IF(Y3328&gt;Premissas!$B$6,"NÃO COMPRAR - REAJUSTE &gt;5%","COMPRAR")))</f>
        <v>SEM OFERTA</v>
      </c>
      <c r="AB3328" s="18" t="str">
        <f aca="false">IF(W3328="DIMEC",S3328,IF(W3328="MEDCENTRO",U3328,""))</f>
        <v/>
      </c>
      <c r="AC3328" s="18" t="n">
        <f aca="false">IF(AA3328&lt;&gt;"COMPRAR",0,IF(AB3328="",I3328,MIN(I3328,AB3328)))</f>
        <v>0</v>
      </c>
      <c r="AD3328" s="19" t="n">
        <f aca="false">IF(AC3328&gt;0,AC3328*V3328,0)</f>
        <v>0</v>
      </c>
      <c r="AE3328" s="19" t="n">
        <f aca="false">IF(AC3328&gt;0,(M3328-V3328)*AC3328,0)</f>
        <v>0</v>
      </c>
      <c r="AF3328" s="16" t="str">
        <f aca="false">IF(AA3328&lt;&gt;"COMPRAR","",IF(AB3328="",IF(X3328="","",IF(X3328-V3328&lt;0.01,"EMPATE TÉCNICO","")),IF(AB3328&lt;I3328,"ESTOQUE INSUFICIENTE",IF(X3328="","",IF(X3328-V3328&lt;0.01,"EMPATE TÉCNICO","")))))</f>
        <v/>
      </c>
      <c r="AG3328" s="16" t="s">
        <v>93</v>
      </c>
      <c r="AH3328" s="16" t="s">
        <v>1761</v>
      </c>
    </row>
    <row r="3329" customFormat="false" ht="15" hidden="false" customHeight="false" outlineLevel="0" collapsed="false">
      <c r="A3329" s="16" t="s">
        <v>10332</v>
      </c>
      <c r="B3329" s="17" t="s">
        <v>10333</v>
      </c>
      <c r="C3329" s="16" t="s">
        <v>10334</v>
      </c>
      <c r="D3329" s="16" t="s">
        <v>5289</v>
      </c>
      <c r="E3329" s="18" t="n">
        <v>1</v>
      </c>
      <c r="F3329" s="16" t="s">
        <v>43</v>
      </c>
      <c r="G3329" s="18" t="n">
        <v>0</v>
      </c>
      <c r="H3329" s="16" t="n">
        <v>0</v>
      </c>
      <c r="I3329" s="18" t="n">
        <v>1</v>
      </c>
      <c r="J3329" s="19" t="n">
        <v>0</v>
      </c>
      <c r="K3329" s="19" t="n">
        <v>17.08</v>
      </c>
      <c r="L3329" s="19"/>
      <c r="M3329" s="19" t="n">
        <f aca="false">IF(J3329&gt;0,J3329,K3329)*E3329</f>
        <v>17.08</v>
      </c>
      <c r="N3329" s="20"/>
      <c r="O3329" s="21" t="str">
        <f aca="false">IF(R3329="","",ROUND(R3329*(1-Premissas!$B$4),4))</f>
        <v/>
      </c>
      <c r="P3329" s="22"/>
      <c r="Q3329" s="22"/>
      <c r="R3329" s="23"/>
      <c r="S3329" s="24"/>
      <c r="T3329" s="24"/>
      <c r="U3329" s="25"/>
      <c r="V3329" s="19" t="str">
        <f aca="false">IF(COUNT(N3329:Q3329)=0,"",MIN(N3329:Q3329))</f>
        <v/>
      </c>
      <c r="W3329" s="16" t="str">
        <f aca="false">IF(V3329="","",INDEX($N$4:$Q$4,MATCH(V3329,N3329:Q3329,0)))</f>
        <v/>
      </c>
      <c r="X3329" s="19" t="str">
        <f aca="false">IF(COUNT(N3329:Q3329)&lt;2,"",SMALL(N3329:Q3329,2))</f>
        <v/>
      </c>
      <c r="Y3329" s="26" t="str">
        <f aca="false">IF(OR(V3329="",M3329=0),"",V3329/M3329-1)</f>
        <v/>
      </c>
      <c r="Z3329" s="26" t="str">
        <f aca="false">IF(OR(V3329="",L3329=""),"",V3329/(L3329*E3329)-1)</f>
        <v/>
      </c>
      <c r="AA3329" s="16" t="str">
        <f aca="false">IF(V3329="","SEM OFERTA",IF(OR(Y3329&gt;Premissas!$B$11,Y3329&lt;Premissas!$B$12),"VERIFICAR - UNIDADE/EMBALAGEM",IF(Y3329&gt;Premissas!$B$6,"NÃO COMPRAR - REAJUSTE &gt;5%","COMPRAR")))</f>
        <v>SEM OFERTA</v>
      </c>
      <c r="AB3329" s="18" t="str">
        <f aca="false">IF(W3329="DIMEC",S3329,IF(W3329="MEDCENTRO",U3329,""))</f>
        <v/>
      </c>
      <c r="AC3329" s="18" t="n">
        <f aca="false">IF(AA3329&lt;&gt;"COMPRAR",0,IF(AB3329="",I3329,MIN(I3329,AB3329)))</f>
        <v>0</v>
      </c>
      <c r="AD3329" s="19" t="n">
        <f aca="false">IF(AC3329&gt;0,AC3329*V3329,0)</f>
        <v>0</v>
      </c>
      <c r="AE3329" s="19" t="n">
        <f aca="false">IF(AC3329&gt;0,(M3329-V3329)*AC3329,0)</f>
        <v>0</v>
      </c>
      <c r="AF3329" s="16" t="str">
        <f aca="false">IF(AA3329&lt;&gt;"COMPRAR","",IF(AB3329="",IF(X3329="","",IF(X3329-V3329&lt;0.01,"EMPATE TÉCNICO","")),IF(AB3329&lt;I3329,"ESTOQUE INSUFICIENTE",IF(X3329="","",IF(X3329-V3329&lt;0.01,"EMPATE TÉCNICO","")))))</f>
        <v/>
      </c>
      <c r="AG3329" s="16" t="s">
        <v>3750</v>
      </c>
      <c r="AH3329" s="16" t="s">
        <v>1761</v>
      </c>
    </row>
    <row r="3330" customFormat="false" ht="15" hidden="false" customHeight="false" outlineLevel="0" collapsed="false">
      <c r="A3330" s="16" t="s">
        <v>10335</v>
      </c>
      <c r="B3330" s="17" t="s">
        <v>10336</v>
      </c>
      <c r="C3330" s="16" t="s">
        <v>10337</v>
      </c>
      <c r="D3330" s="16" t="s">
        <v>5436</v>
      </c>
      <c r="E3330" s="18" t="n">
        <v>1</v>
      </c>
      <c r="F3330" s="16" t="s">
        <v>43</v>
      </c>
      <c r="G3330" s="18" t="n">
        <v>0</v>
      </c>
      <c r="H3330" s="16" t="n">
        <v>0</v>
      </c>
      <c r="I3330" s="18" t="n">
        <v>1</v>
      </c>
      <c r="J3330" s="19" t="n">
        <v>12.54</v>
      </c>
      <c r="K3330" s="19" t="n">
        <v>12.54</v>
      </c>
      <c r="L3330" s="19" t="n">
        <v>12.54</v>
      </c>
      <c r="M3330" s="19" t="n">
        <f aca="false">IF(J3330&gt;0,J3330,K3330)*E3330</f>
        <v>12.54</v>
      </c>
      <c r="N3330" s="20"/>
      <c r="O3330" s="21" t="str">
        <f aca="false">IF(R3330="","",ROUND(R3330*(1-Premissas!$B$4),4))</f>
        <v/>
      </c>
      <c r="P3330" s="22"/>
      <c r="Q3330" s="22"/>
      <c r="R3330" s="23"/>
      <c r="S3330" s="24"/>
      <c r="T3330" s="24"/>
      <c r="U3330" s="25"/>
      <c r="V3330" s="19" t="str">
        <f aca="false">IF(COUNT(N3330:Q3330)=0,"",MIN(N3330:Q3330))</f>
        <v/>
      </c>
      <c r="W3330" s="16" t="str">
        <f aca="false">IF(V3330="","",INDEX($N$4:$Q$4,MATCH(V3330,N3330:Q3330,0)))</f>
        <v/>
      </c>
      <c r="X3330" s="19" t="str">
        <f aca="false">IF(COUNT(N3330:Q3330)&lt;2,"",SMALL(N3330:Q3330,2))</f>
        <v/>
      </c>
      <c r="Y3330" s="26" t="str">
        <f aca="false">IF(OR(V3330="",M3330=0),"",V3330/M3330-1)</f>
        <v/>
      </c>
      <c r="Z3330" s="26" t="str">
        <f aca="false">IF(OR(V3330="",L3330=""),"",V3330/(L3330*E3330)-1)</f>
        <v/>
      </c>
      <c r="AA3330" s="16" t="str">
        <f aca="false">IF(V3330="","SEM OFERTA",IF(OR(Y3330&gt;Premissas!$B$11,Y3330&lt;Premissas!$B$12),"VERIFICAR - UNIDADE/EMBALAGEM",IF(Y3330&gt;Premissas!$B$6,"NÃO COMPRAR - REAJUSTE &gt;5%","COMPRAR")))</f>
        <v>SEM OFERTA</v>
      </c>
      <c r="AB3330" s="18" t="str">
        <f aca="false">IF(W3330="DIMEC",S3330,IF(W3330="MEDCENTRO",U3330,""))</f>
        <v/>
      </c>
      <c r="AC3330" s="18" t="n">
        <f aca="false">IF(AA3330&lt;&gt;"COMPRAR",0,IF(AB3330="",I3330,MIN(I3330,AB3330)))</f>
        <v>0</v>
      </c>
      <c r="AD3330" s="19" t="n">
        <f aca="false">IF(AC3330&gt;0,AC3330*V3330,0)</f>
        <v>0</v>
      </c>
      <c r="AE3330" s="19" t="n">
        <f aca="false">IF(AC3330&gt;0,(M3330-V3330)*AC3330,0)</f>
        <v>0</v>
      </c>
      <c r="AF3330" s="16" t="str">
        <f aca="false">IF(AA3330&lt;&gt;"COMPRAR","",IF(AB3330="",IF(X3330="","",IF(X3330-V3330&lt;0.01,"EMPATE TÉCNICO","")),IF(AB3330&lt;I3330,"ESTOQUE INSUFICIENTE",IF(X3330="","",IF(X3330-V3330&lt;0.01,"EMPATE TÉCNICO","")))))</f>
        <v/>
      </c>
      <c r="AG3330" s="16" t="s">
        <v>1838</v>
      </c>
      <c r="AH3330" s="16" t="s">
        <v>1761</v>
      </c>
    </row>
    <row r="3331" customFormat="false" ht="15" hidden="false" customHeight="false" outlineLevel="0" collapsed="false">
      <c r="A3331" s="16" t="s">
        <v>10338</v>
      </c>
      <c r="B3331" s="17" t="s">
        <v>10339</v>
      </c>
      <c r="C3331" s="16" t="s">
        <v>10340</v>
      </c>
      <c r="D3331" s="16" t="s">
        <v>5548</v>
      </c>
      <c r="E3331" s="18" t="n">
        <v>1</v>
      </c>
      <c r="F3331" s="16" t="s">
        <v>41</v>
      </c>
      <c r="G3331" s="18" t="n">
        <v>3</v>
      </c>
      <c r="H3331" s="16" t="n">
        <v>3.2</v>
      </c>
      <c r="I3331" s="18" t="n">
        <v>6</v>
      </c>
      <c r="J3331" s="19" t="n">
        <v>12.56</v>
      </c>
      <c r="K3331" s="19" t="n">
        <v>12.56</v>
      </c>
      <c r="L3331" s="19" t="n">
        <v>12.56</v>
      </c>
      <c r="M3331" s="19" t="n">
        <f aca="false">IF(J3331&gt;0,J3331,K3331)*E3331</f>
        <v>12.56</v>
      </c>
      <c r="N3331" s="20"/>
      <c r="O3331" s="21" t="str">
        <f aca="false">IF(R3331="","",ROUND(R3331*(1-Premissas!$B$4),4))</f>
        <v/>
      </c>
      <c r="P3331" s="22"/>
      <c r="Q3331" s="22"/>
      <c r="R3331" s="23"/>
      <c r="S3331" s="24"/>
      <c r="T3331" s="24"/>
      <c r="U3331" s="25"/>
      <c r="V3331" s="19" t="str">
        <f aca="false">IF(COUNT(N3331:Q3331)=0,"",MIN(N3331:Q3331))</f>
        <v/>
      </c>
      <c r="W3331" s="16" t="str">
        <f aca="false">IF(V3331="","",INDEX($N$4:$Q$4,MATCH(V3331,N3331:Q3331,0)))</f>
        <v/>
      </c>
      <c r="X3331" s="19" t="str">
        <f aca="false">IF(COUNT(N3331:Q3331)&lt;2,"",SMALL(N3331:Q3331,2))</f>
        <v/>
      </c>
      <c r="Y3331" s="26" t="str">
        <f aca="false">IF(OR(V3331="",M3331=0),"",V3331/M3331-1)</f>
        <v/>
      </c>
      <c r="Z3331" s="26" t="str">
        <f aca="false">IF(OR(V3331="",L3331=""),"",V3331/(L3331*E3331)-1)</f>
        <v/>
      </c>
      <c r="AA3331" s="16" t="str">
        <f aca="false">IF(V3331="","SEM OFERTA",IF(OR(Y3331&gt;Premissas!$B$11,Y3331&lt;Premissas!$B$12),"VERIFICAR - UNIDADE/EMBALAGEM",IF(Y3331&gt;Premissas!$B$6,"NÃO COMPRAR - REAJUSTE &gt;5%","COMPRAR")))</f>
        <v>SEM OFERTA</v>
      </c>
      <c r="AB3331" s="18" t="str">
        <f aca="false">IF(W3331="DIMEC",S3331,IF(W3331="MEDCENTRO",U3331,""))</f>
        <v/>
      </c>
      <c r="AC3331" s="18" t="n">
        <f aca="false">IF(AA3331&lt;&gt;"COMPRAR",0,IF(AB3331="",I3331,MIN(I3331,AB3331)))</f>
        <v>0</v>
      </c>
      <c r="AD3331" s="19" t="n">
        <f aca="false">IF(AC3331&gt;0,AC3331*V3331,0)</f>
        <v>0</v>
      </c>
      <c r="AE3331" s="19" t="n">
        <f aca="false">IF(AC3331&gt;0,(M3331-V3331)*AC3331,0)</f>
        <v>0</v>
      </c>
      <c r="AF3331" s="16" t="str">
        <f aca="false">IF(AA3331&lt;&gt;"COMPRAR","",IF(AB3331="",IF(X3331="","",IF(X3331-V3331&lt;0.01,"EMPATE TÉCNICO","")),IF(AB3331&lt;I3331,"ESTOQUE INSUFICIENTE",IF(X3331="","",IF(X3331-V3331&lt;0.01,"EMPATE TÉCNICO","")))))</f>
        <v/>
      </c>
      <c r="AG3331" s="16" t="s">
        <v>1798</v>
      </c>
      <c r="AH3331" s="16" t="s">
        <v>1761</v>
      </c>
    </row>
    <row r="3332" customFormat="false" ht="15" hidden="false" customHeight="false" outlineLevel="0" collapsed="false">
      <c r="A3332" s="16" t="s">
        <v>10341</v>
      </c>
      <c r="B3332" s="17" t="s">
        <v>10342</v>
      </c>
      <c r="C3332" s="16" t="s">
        <v>10343</v>
      </c>
      <c r="D3332" s="16" t="s">
        <v>5548</v>
      </c>
      <c r="E3332" s="18" t="n">
        <v>1</v>
      </c>
      <c r="F3332" s="16" t="s">
        <v>41</v>
      </c>
      <c r="G3332" s="18" t="n">
        <v>1</v>
      </c>
      <c r="H3332" s="16" t="n">
        <v>3.2</v>
      </c>
      <c r="I3332" s="18" t="n">
        <v>8</v>
      </c>
      <c r="J3332" s="19" t="n">
        <v>12.56</v>
      </c>
      <c r="K3332" s="19" t="n">
        <v>12.56</v>
      </c>
      <c r="L3332" s="19" t="n">
        <v>12.56</v>
      </c>
      <c r="M3332" s="19" t="n">
        <f aca="false">IF(J3332&gt;0,J3332,K3332)*E3332</f>
        <v>12.56</v>
      </c>
      <c r="N3332" s="20"/>
      <c r="O3332" s="21" t="str">
        <f aca="false">IF(R3332="","",ROUND(R3332*(1-Premissas!$B$4),4))</f>
        <v/>
      </c>
      <c r="P3332" s="22"/>
      <c r="Q3332" s="22"/>
      <c r="R3332" s="23"/>
      <c r="S3332" s="24"/>
      <c r="T3332" s="24"/>
      <c r="U3332" s="25"/>
      <c r="V3332" s="19" t="str">
        <f aca="false">IF(COUNT(N3332:Q3332)=0,"",MIN(N3332:Q3332))</f>
        <v/>
      </c>
      <c r="W3332" s="16" t="str">
        <f aca="false">IF(V3332="","",INDEX($N$4:$Q$4,MATCH(V3332,N3332:Q3332,0)))</f>
        <v/>
      </c>
      <c r="X3332" s="19" t="str">
        <f aca="false">IF(COUNT(N3332:Q3332)&lt;2,"",SMALL(N3332:Q3332,2))</f>
        <v/>
      </c>
      <c r="Y3332" s="26" t="str">
        <f aca="false">IF(OR(V3332="",M3332=0),"",V3332/M3332-1)</f>
        <v/>
      </c>
      <c r="Z3332" s="26" t="str">
        <f aca="false">IF(OR(V3332="",L3332=""),"",V3332/(L3332*E3332)-1)</f>
        <v/>
      </c>
      <c r="AA3332" s="16" t="str">
        <f aca="false">IF(V3332="","SEM OFERTA",IF(OR(Y3332&gt;Premissas!$B$11,Y3332&lt;Premissas!$B$12),"VERIFICAR - UNIDADE/EMBALAGEM",IF(Y3332&gt;Premissas!$B$6,"NÃO COMPRAR - REAJUSTE &gt;5%","COMPRAR")))</f>
        <v>SEM OFERTA</v>
      </c>
      <c r="AB3332" s="18" t="str">
        <f aca="false">IF(W3332="DIMEC",S3332,IF(W3332="MEDCENTRO",U3332,""))</f>
        <v/>
      </c>
      <c r="AC3332" s="18" t="n">
        <f aca="false">IF(AA3332&lt;&gt;"COMPRAR",0,IF(AB3332="",I3332,MIN(I3332,AB3332)))</f>
        <v>0</v>
      </c>
      <c r="AD3332" s="19" t="n">
        <f aca="false">IF(AC3332&gt;0,AC3332*V3332,0)</f>
        <v>0</v>
      </c>
      <c r="AE3332" s="19" t="n">
        <f aca="false">IF(AC3332&gt;0,(M3332-V3332)*AC3332,0)</f>
        <v>0</v>
      </c>
      <c r="AF3332" s="16" t="str">
        <f aca="false">IF(AA3332&lt;&gt;"COMPRAR","",IF(AB3332="",IF(X3332="","",IF(X3332-V3332&lt;0.01,"EMPATE TÉCNICO","")),IF(AB3332&lt;I3332,"ESTOQUE INSUFICIENTE",IF(X3332="","",IF(X3332-V3332&lt;0.01,"EMPATE TÉCNICO","")))))</f>
        <v/>
      </c>
      <c r="AG3332" s="16" t="s">
        <v>1798</v>
      </c>
      <c r="AH3332" s="16" t="s">
        <v>1761</v>
      </c>
    </row>
    <row r="3333" customFormat="false" ht="15" hidden="false" customHeight="false" outlineLevel="0" collapsed="false">
      <c r="A3333" s="16" t="s">
        <v>10344</v>
      </c>
      <c r="B3333" s="17" t="s">
        <v>10345</v>
      </c>
      <c r="C3333" s="16" t="s">
        <v>10346</v>
      </c>
      <c r="D3333" s="16" t="s">
        <v>5548</v>
      </c>
      <c r="E3333" s="18" t="n">
        <v>1</v>
      </c>
      <c r="F3333" s="16" t="s">
        <v>43</v>
      </c>
      <c r="G3333" s="18" t="n">
        <v>0</v>
      </c>
      <c r="H3333" s="16" t="n">
        <v>1.1</v>
      </c>
      <c r="I3333" s="18" t="n">
        <v>3</v>
      </c>
      <c r="J3333" s="19" t="n">
        <v>10.5</v>
      </c>
      <c r="K3333" s="19" t="n">
        <v>10.5</v>
      </c>
      <c r="L3333" s="19" t="n">
        <v>10.5</v>
      </c>
      <c r="M3333" s="19" t="n">
        <f aca="false">IF(J3333&gt;0,J3333,K3333)*E3333</f>
        <v>10.5</v>
      </c>
      <c r="N3333" s="20"/>
      <c r="O3333" s="21" t="str">
        <f aca="false">IF(R3333="","",ROUND(R3333*(1-Premissas!$B$4),4))</f>
        <v/>
      </c>
      <c r="P3333" s="22"/>
      <c r="Q3333" s="22"/>
      <c r="R3333" s="23"/>
      <c r="S3333" s="24"/>
      <c r="T3333" s="24"/>
      <c r="U3333" s="25"/>
      <c r="V3333" s="19" t="str">
        <f aca="false">IF(COUNT(N3333:Q3333)=0,"",MIN(N3333:Q3333))</f>
        <v/>
      </c>
      <c r="W3333" s="16" t="str">
        <f aca="false">IF(V3333="","",INDEX($N$4:$Q$4,MATCH(V3333,N3333:Q3333,0)))</f>
        <v/>
      </c>
      <c r="X3333" s="19" t="str">
        <f aca="false">IF(COUNT(N3333:Q3333)&lt;2,"",SMALL(N3333:Q3333,2))</f>
        <v/>
      </c>
      <c r="Y3333" s="26" t="str">
        <f aca="false">IF(OR(V3333="",M3333=0),"",V3333/M3333-1)</f>
        <v/>
      </c>
      <c r="Z3333" s="26" t="str">
        <f aca="false">IF(OR(V3333="",L3333=""),"",V3333/(L3333*E3333)-1)</f>
        <v/>
      </c>
      <c r="AA3333" s="16" t="str">
        <f aca="false">IF(V3333="","SEM OFERTA",IF(OR(Y3333&gt;Premissas!$B$11,Y3333&lt;Premissas!$B$12),"VERIFICAR - UNIDADE/EMBALAGEM",IF(Y3333&gt;Premissas!$B$6,"NÃO COMPRAR - REAJUSTE &gt;5%","COMPRAR")))</f>
        <v>SEM OFERTA</v>
      </c>
      <c r="AB3333" s="18" t="str">
        <f aca="false">IF(W3333="DIMEC",S3333,IF(W3333="MEDCENTRO",U3333,""))</f>
        <v/>
      </c>
      <c r="AC3333" s="18" t="n">
        <f aca="false">IF(AA3333&lt;&gt;"COMPRAR",0,IF(AB3333="",I3333,MIN(I3333,AB3333)))</f>
        <v>0</v>
      </c>
      <c r="AD3333" s="19" t="n">
        <f aca="false">IF(AC3333&gt;0,AC3333*V3333,0)</f>
        <v>0</v>
      </c>
      <c r="AE3333" s="19" t="n">
        <f aca="false">IF(AC3333&gt;0,(M3333-V3333)*AC3333,0)</f>
        <v>0</v>
      </c>
      <c r="AF3333" s="16" t="str">
        <f aca="false">IF(AA3333&lt;&gt;"COMPRAR","",IF(AB3333="",IF(X3333="","",IF(X3333-V3333&lt;0.01,"EMPATE TÉCNICO","")),IF(AB3333&lt;I3333,"ESTOQUE INSUFICIENTE",IF(X3333="","",IF(X3333-V3333&lt;0.01,"EMPATE TÉCNICO","")))))</f>
        <v/>
      </c>
      <c r="AG3333" s="16" t="s">
        <v>1798</v>
      </c>
      <c r="AH3333" s="16" t="s">
        <v>1761</v>
      </c>
    </row>
    <row r="3334" customFormat="false" ht="15" hidden="false" customHeight="false" outlineLevel="0" collapsed="false">
      <c r="A3334" s="16" t="s">
        <v>10347</v>
      </c>
      <c r="B3334" s="17" t="s">
        <v>10348</v>
      </c>
      <c r="C3334" s="16" t="s">
        <v>10349</v>
      </c>
      <c r="D3334" s="16" t="s">
        <v>5468</v>
      </c>
      <c r="E3334" s="18" t="n">
        <v>1</v>
      </c>
      <c r="F3334" s="16" t="s">
        <v>43</v>
      </c>
      <c r="G3334" s="18" t="n">
        <v>0</v>
      </c>
      <c r="H3334" s="16" t="n">
        <v>0.4</v>
      </c>
      <c r="I3334" s="18" t="n">
        <v>2</v>
      </c>
      <c r="J3334" s="19" t="n">
        <v>26.36</v>
      </c>
      <c r="K3334" s="19" t="n">
        <v>26.36</v>
      </c>
      <c r="L3334" s="19" t="n">
        <v>26.36</v>
      </c>
      <c r="M3334" s="19" t="n">
        <f aca="false">IF(J3334&gt;0,J3334,K3334)*E3334</f>
        <v>26.36</v>
      </c>
      <c r="N3334" s="20"/>
      <c r="O3334" s="21" t="str">
        <f aca="false">IF(R3334="","",ROUND(R3334*(1-Premissas!$B$4),4))</f>
        <v/>
      </c>
      <c r="P3334" s="22"/>
      <c r="Q3334" s="22"/>
      <c r="R3334" s="23"/>
      <c r="S3334" s="24"/>
      <c r="T3334" s="24"/>
      <c r="U3334" s="25"/>
      <c r="V3334" s="19" t="str">
        <f aca="false">IF(COUNT(N3334:Q3334)=0,"",MIN(N3334:Q3334))</f>
        <v/>
      </c>
      <c r="W3334" s="16" t="str">
        <f aca="false">IF(V3334="","",INDEX($N$4:$Q$4,MATCH(V3334,N3334:Q3334,0)))</f>
        <v/>
      </c>
      <c r="X3334" s="19" t="str">
        <f aca="false">IF(COUNT(N3334:Q3334)&lt;2,"",SMALL(N3334:Q3334,2))</f>
        <v/>
      </c>
      <c r="Y3334" s="26" t="str">
        <f aca="false">IF(OR(V3334="",M3334=0),"",V3334/M3334-1)</f>
        <v/>
      </c>
      <c r="Z3334" s="26" t="str">
        <f aca="false">IF(OR(V3334="",L3334=""),"",V3334/(L3334*E3334)-1)</f>
        <v/>
      </c>
      <c r="AA3334" s="16" t="str">
        <f aca="false">IF(V3334="","SEM OFERTA",IF(OR(Y3334&gt;Premissas!$B$11,Y3334&lt;Premissas!$B$12),"VERIFICAR - UNIDADE/EMBALAGEM",IF(Y3334&gt;Premissas!$B$6,"NÃO COMPRAR - REAJUSTE &gt;5%","COMPRAR")))</f>
        <v>SEM OFERTA</v>
      </c>
      <c r="AB3334" s="18" t="str">
        <f aca="false">IF(W3334="DIMEC",S3334,IF(W3334="MEDCENTRO",U3334,""))</f>
        <v/>
      </c>
      <c r="AC3334" s="18" t="n">
        <f aca="false">IF(AA3334&lt;&gt;"COMPRAR",0,IF(AB3334="",I3334,MIN(I3334,AB3334)))</f>
        <v>0</v>
      </c>
      <c r="AD3334" s="19" t="n">
        <f aca="false">IF(AC3334&gt;0,AC3334*V3334,0)</f>
        <v>0</v>
      </c>
      <c r="AE3334" s="19" t="n">
        <f aca="false">IF(AC3334&gt;0,(M3334-V3334)*AC3334,0)</f>
        <v>0</v>
      </c>
      <c r="AF3334" s="16" t="str">
        <f aca="false">IF(AA3334&lt;&gt;"COMPRAR","",IF(AB3334="",IF(X3334="","",IF(X3334-V3334&lt;0.01,"EMPATE TÉCNICO","")),IF(AB3334&lt;I3334,"ESTOQUE INSUFICIENTE",IF(X3334="","",IF(X3334-V3334&lt;0.01,"EMPATE TÉCNICO","")))))</f>
        <v/>
      </c>
      <c r="AG3334" s="16" t="s">
        <v>1798</v>
      </c>
      <c r="AH3334" s="16" t="s">
        <v>1761</v>
      </c>
    </row>
    <row r="3335" customFormat="false" ht="15" hidden="false" customHeight="false" outlineLevel="0" collapsed="false">
      <c r="A3335" s="16" t="s">
        <v>10350</v>
      </c>
      <c r="B3335" s="17" t="s">
        <v>10351</v>
      </c>
      <c r="C3335" s="16" t="s">
        <v>10352</v>
      </c>
      <c r="D3335" s="16" t="s">
        <v>7366</v>
      </c>
      <c r="E3335" s="18" t="n">
        <v>1</v>
      </c>
      <c r="F3335" s="16" t="s">
        <v>43</v>
      </c>
      <c r="G3335" s="18" t="n">
        <v>0</v>
      </c>
      <c r="H3335" s="16" t="n">
        <v>0.2</v>
      </c>
      <c r="I3335" s="18" t="n">
        <v>1</v>
      </c>
      <c r="J3335" s="19" t="n">
        <v>18.23</v>
      </c>
      <c r="K3335" s="19" t="n">
        <v>18.23</v>
      </c>
      <c r="L3335" s="19" t="n">
        <v>18.23</v>
      </c>
      <c r="M3335" s="19" t="n">
        <f aca="false">IF(J3335&gt;0,J3335,K3335)*E3335</f>
        <v>18.23</v>
      </c>
      <c r="N3335" s="20"/>
      <c r="O3335" s="21" t="str">
        <f aca="false">IF(R3335="","",ROUND(R3335*(1-Premissas!$B$4),4))</f>
        <v/>
      </c>
      <c r="P3335" s="22"/>
      <c r="Q3335" s="22"/>
      <c r="R3335" s="23"/>
      <c r="S3335" s="24"/>
      <c r="T3335" s="24"/>
      <c r="U3335" s="25"/>
      <c r="V3335" s="19" t="str">
        <f aca="false">IF(COUNT(N3335:Q3335)=0,"",MIN(N3335:Q3335))</f>
        <v/>
      </c>
      <c r="W3335" s="16" t="str">
        <f aca="false">IF(V3335="","",INDEX($N$4:$Q$4,MATCH(V3335,N3335:Q3335,0)))</f>
        <v/>
      </c>
      <c r="X3335" s="19" t="str">
        <f aca="false">IF(COUNT(N3335:Q3335)&lt;2,"",SMALL(N3335:Q3335,2))</f>
        <v/>
      </c>
      <c r="Y3335" s="26" t="str">
        <f aca="false">IF(OR(V3335="",M3335=0),"",V3335/M3335-1)</f>
        <v/>
      </c>
      <c r="Z3335" s="26" t="str">
        <f aca="false">IF(OR(V3335="",L3335=""),"",V3335/(L3335*E3335)-1)</f>
        <v/>
      </c>
      <c r="AA3335" s="16" t="str">
        <f aca="false">IF(V3335="","SEM OFERTA",IF(OR(Y3335&gt;Premissas!$B$11,Y3335&lt;Premissas!$B$12),"VERIFICAR - UNIDADE/EMBALAGEM",IF(Y3335&gt;Premissas!$B$6,"NÃO COMPRAR - REAJUSTE &gt;5%","COMPRAR")))</f>
        <v>SEM OFERTA</v>
      </c>
      <c r="AB3335" s="18" t="str">
        <f aca="false">IF(W3335="DIMEC",S3335,IF(W3335="MEDCENTRO",U3335,""))</f>
        <v/>
      </c>
      <c r="AC3335" s="18" t="n">
        <f aca="false">IF(AA3335&lt;&gt;"COMPRAR",0,IF(AB3335="",I3335,MIN(I3335,AB3335)))</f>
        <v>0</v>
      </c>
      <c r="AD3335" s="19" t="n">
        <f aca="false">IF(AC3335&gt;0,AC3335*V3335,0)</f>
        <v>0</v>
      </c>
      <c r="AE3335" s="19" t="n">
        <f aca="false">IF(AC3335&gt;0,(M3335-V3335)*AC3335,0)</f>
        <v>0</v>
      </c>
      <c r="AF3335" s="16" t="str">
        <f aca="false">IF(AA3335&lt;&gt;"COMPRAR","",IF(AB3335="",IF(X3335="","",IF(X3335-V3335&lt;0.01,"EMPATE TÉCNICO","")),IF(AB3335&lt;I3335,"ESTOQUE INSUFICIENTE",IF(X3335="","",IF(X3335-V3335&lt;0.01,"EMPATE TÉCNICO","")))))</f>
        <v/>
      </c>
      <c r="AG3335" s="16" t="s">
        <v>490</v>
      </c>
      <c r="AH3335" s="16" t="s">
        <v>1761</v>
      </c>
    </row>
    <row r="3336" customFormat="false" ht="15" hidden="false" customHeight="false" outlineLevel="0" collapsed="false">
      <c r="A3336" s="16" t="s">
        <v>10353</v>
      </c>
      <c r="B3336" s="17" t="s">
        <v>10354</v>
      </c>
      <c r="C3336" s="16" t="s">
        <v>10355</v>
      </c>
      <c r="D3336" s="16" t="s">
        <v>3920</v>
      </c>
      <c r="E3336" s="18" t="n">
        <v>1</v>
      </c>
      <c r="F3336" s="16" t="s">
        <v>42</v>
      </c>
      <c r="G3336" s="18" t="n">
        <v>2</v>
      </c>
      <c r="H3336" s="16" t="n">
        <v>1.1</v>
      </c>
      <c r="I3336" s="18" t="n">
        <v>1</v>
      </c>
      <c r="J3336" s="19" t="n">
        <v>19.62</v>
      </c>
      <c r="K3336" s="19" t="n">
        <v>19.62</v>
      </c>
      <c r="L3336" s="19" t="n">
        <v>19.62</v>
      </c>
      <c r="M3336" s="19" t="n">
        <f aca="false">IF(J3336&gt;0,J3336,K3336)*E3336</f>
        <v>19.62</v>
      </c>
      <c r="N3336" s="20"/>
      <c r="O3336" s="21" t="str">
        <f aca="false">IF(R3336="","",ROUND(R3336*(1-Premissas!$B$4),4))</f>
        <v/>
      </c>
      <c r="P3336" s="22"/>
      <c r="Q3336" s="22"/>
      <c r="R3336" s="23"/>
      <c r="S3336" s="24"/>
      <c r="T3336" s="24"/>
      <c r="U3336" s="25"/>
      <c r="V3336" s="19" t="str">
        <f aca="false">IF(COUNT(N3336:Q3336)=0,"",MIN(N3336:Q3336))</f>
        <v/>
      </c>
      <c r="W3336" s="16" t="str">
        <f aca="false">IF(V3336="","",INDEX($N$4:$Q$4,MATCH(V3336,N3336:Q3336,0)))</f>
        <v/>
      </c>
      <c r="X3336" s="19" t="str">
        <f aca="false">IF(COUNT(N3336:Q3336)&lt;2,"",SMALL(N3336:Q3336,2))</f>
        <v/>
      </c>
      <c r="Y3336" s="26" t="str">
        <f aca="false">IF(OR(V3336="",M3336=0),"",V3336/M3336-1)</f>
        <v/>
      </c>
      <c r="Z3336" s="26" t="str">
        <f aca="false">IF(OR(V3336="",L3336=""),"",V3336/(L3336*E3336)-1)</f>
        <v/>
      </c>
      <c r="AA3336" s="16" t="str">
        <f aca="false">IF(V3336="","SEM OFERTA",IF(OR(Y3336&gt;Premissas!$B$11,Y3336&lt;Premissas!$B$12),"VERIFICAR - UNIDADE/EMBALAGEM",IF(Y3336&gt;Premissas!$B$6,"NÃO COMPRAR - REAJUSTE &gt;5%","COMPRAR")))</f>
        <v>SEM OFERTA</v>
      </c>
      <c r="AB3336" s="18" t="str">
        <f aca="false">IF(W3336="DIMEC",S3336,IF(W3336="MEDCENTRO",U3336,""))</f>
        <v/>
      </c>
      <c r="AC3336" s="18" t="n">
        <f aca="false">IF(AA3336&lt;&gt;"COMPRAR",0,IF(AB3336="",I3336,MIN(I3336,AB3336)))</f>
        <v>0</v>
      </c>
      <c r="AD3336" s="19" t="n">
        <f aca="false">IF(AC3336&gt;0,AC3336*V3336,0)</f>
        <v>0</v>
      </c>
      <c r="AE3336" s="19" t="n">
        <f aca="false">IF(AC3336&gt;0,(M3336-V3336)*AC3336,0)</f>
        <v>0</v>
      </c>
      <c r="AF3336" s="16" t="str">
        <f aca="false">IF(AA3336&lt;&gt;"COMPRAR","",IF(AB3336="",IF(X3336="","",IF(X3336-V3336&lt;0.01,"EMPATE TÉCNICO","")),IF(AB3336&lt;I3336,"ESTOQUE INSUFICIENTE",IF(X3336="","",IF(X3336-V3336&lt;0.01,"EMPATE TÉCNICO","")))))</f>
        <v/>
      </c>
      <c r="AG3336" s="16" t="s">
        <v>360</v>
      </c>
      <c r="AH3336" s="16" t="s">
        <v>1761</v>
      </c>
    </row>
    <row r="3337" customFormat="false" ht="15" hidden="false" customHeight="false" outlineLevel="0" collapsed="false">
      <c r="A3337" s="16" t="s">
        <v>10356</v>
      </c>
      <c r="B3337" s="17" t="s">
        <v>10357</v>
      </c>
      <c r="C3337" s="16" t="s">
        <v>10358</v>
      </c>
      <c r="D3337" s="16" t="s">
        <v>4271</v>
      </c>
      <c r="E3337" s="18" t="n">
        <v>1</v>
      </c>
      <c r="F3337" s="16" t="s">
        <v>43</v>
      </c>
      <c r="G3337" s="18" t="n">
        <v>0</v>
      </c>
      <c r="H3337" s="16" t="n">
        <v>0.7</v>
      </c>
      <c r="I3337" s="18" t="n">
        <v>2</v>
      </c>
      <c r="J3337" s="19" t="n">
        <v>16.27</v>
      </c>
      <c r="K3337" s="19" t="n">
        <v>16.27</v>
      </c>
      <c r="L3337" s="19" t="n">
        <v>16.27</v>
      </c>
      <c r="M3337" s="19" t="n">
        <f aca="false">IF(J3337&gt;0,J3337,K3337)*E3337</f>
        <v>16.27</v>
      </c>
      <c r="N3337" s="20"/>
      <c r="O3337" s="21" t="str">
        <f aca="false">IF(R3337="","",ROUND(R3337*(1-Premissas!$B$4),4))</f>
        <v/>
      </c>
      <c r="P3337" s="22"/>
      <c r="Q3337" s="22"/>
      <c r="R3337" s="23"/>
      <c r="S3337" s="24"/>
      <c r="T3337" s="24"/>
      <c r="U3337" s="25"/>
      <c r="V3337" s="19" t="str">
        <f aca="false">IF(COUNT(N3337:Q3337)=0,"",MIN(N3337:Q3337))</f>
        <v/>
      </c>
      <c r="W3337" s="16" t="str">
        <f aca="false">IF(V3337="","",INDEX($N$4:$Q$4,MATCH(V3337,N3337:Q3337,0)))</f>
        <v/>
      </c>
      <c r="X3337" s="19" t="str">
        <f aca="false">IF(COUNT(N3337:Q3337)&lt;2,"",SMALL(N3337:Q3337,2))</f>
        <v/>
      </c>
      <c r="Y3337" s="26" t="str">
        <f aca="false">IF(OR(V3337="",M3337=0),"",V3337/M3337-1)</f>
        <v/>
      </c>
      <c r="Z3337" s="26" t="str">
        <f aca="false">IF(OR(V3337="",L3337=""),"",V3337/(L3337*E3337)-1)</f>
        <v/>
      </c>
      <c r="AA3337" s="16" t="str">
        <f aca="false">IF(V3337="","SEM OFERTA",IF(OR(Y3337&gt;Premissas!$B$11,Y3337&lt;Premissas!$B$12),"VERIFICAR - UNIDADE/EMBALAGEM",IF(Y3337&gt;Premissas!$B$6,"NÃO COMPRAR - REAJUSTE &gt;5%","COMPRAR")))</f>
        <v>SEM OFERTA</v>
      </c>
      <c r="AB3337" s="18" t="str">
        <f aca="false">IF(W3337="DIMEC",S3337,IF(W3337="MEDCENTRO",U3337,""))</f>
        <v/>
      </c>
      <c r="AC3337" s="18" t="n">
        <f aca="false">IF(AA3337&lt;&gt;"COMPRAR",0,IF(AB3337="",I3337,MIN(I3337,AB3337)))</f>
        <v>0</v>
      </c>
      <c r="AD3337" s="19" t="n">
        <f aca="false">IF(AC3337&gt;0,AC3337*V3337,0)</f>
        <v>0</v>
      </c>
      <c r="AE3337" s="19" t="n">
        <f aca="false">IF(AC3337&gt;0,(M3337-V3337)*AC3337,0)</f>
        <v>0</v>
      </c>
      <c r="AF3337" s="16" t="str">
        <f aca="false">IF(AA3337&lt;&gt;"COMPRAR","",IF(AB3337="",IF(X3337="","",IF(X3337-V3337&lt;0.01,"EMPATE TÉCNICO","")),IF(AB3337&lt;I3337,"ESTOQUE INSUFICIENTE",IF(X3337="","",IF(X3337-V3337&lt;0.01,"EMPATE TÉCNICO","")))))</f>
        <v/>
      </c>
      <c r="AG3337" s="16" t="s">
        <v>1838</v>
      </c>
      <c r="AH3337" s="16" t="s">
        <v>1761</v>
      </c>
    </row>
    <row r="3338" customFormat="false" ht="15" hidden="false" customHeight="false" outlineLevel="0" collapsed="false">
      <c r="A3338" s="16" t="s">
        <v>10359</v>
      </c>
      <c r="B3338" s="17" t="s">
        <v>10360</v>
      </c>
      <c r="C3338" s="16" t="s">
        <v>10361</v>
      </c>
      <c r="D3338" s="16" t="s">
        <v>4271</v>
      </c>
      <c r="E3338" s="18" t="n">
        <v>1</v>
      </c>
      <c r="F3338" s="16" t="s">
        <v>42</v>
      </c>
      <c r="G3338" s="18" t="n">
        <v>0</v>
      </c>
      <c r="H3338" s="16" t="n">
        <v>2</v>
      </c>
      <c r="I3338" s="18" t="n">
        <v>6</v>
      </c>
      <c r="J3338" s="19" t="n">
        <v>16.27</v>
      </c>
      <c r="K3338" s="19" t="n">
        <v>16.27</v>
      </c>
      <c r="L3338" s="19" t="n">
        <v>16.27</v>
      </c>
      <c r="M3338" s="19" t="n">
        <f aca="false">IF(J3338&gt;0,J3338,K3338)*E3338</f>
        <v>16.27</v>
      </c>
      <c r="N3338" s="20"/>
      <c r="O3338" s="21" t="str">
        <f aca="false">IF(R3338="","",ROUND(R3338*(1-Premissas!$B$4),4))</f>
        <v/>
      </c>
      <c r="P3338" s="22"/>
      <c r="Q3338" s="22"/>
      <c r="R3338" s="23"/>
      <c r="S3338" s="24"/>
      <c r="T3338" s="24"/>
      <c r="U3338" s="25"/>
      <c r="V3338" s="19" t="str">
        <f aca="false">IF(COUNT(N3338:Q3338)=0,"",MIN(N3338:Q3338))</f>
        <v/>
      </c>
      <c r="W3338" s="16" t="str">
        <f aca="false">IF(V3338="","",INDEX($N$4:$Q$4,MATCH(V3338,N3338:Q3338,0)))</f>
        <v/>
      </c>
      <c r="X3338" s="19" t="str">
        <f aca="false">IF(COUNT(N3338:Q3338)&lt;2,"",SMALL(N3338:Q3338,2))</f>
        <v/>
      </c>
      <c r="Y3338" s="26" t="str">
        <f aca="false">IF(OR(V3338="",M3338=0),"",V3338/M3338-1)</f>
        <v/>
      </c>
      <c r="Z3338" s="26" t="str">
        <f aca="false">IF(OR(V3338="",L3338=""),"",V3338/(L3338*E3338)-1)</f>
        <v/>
      </c>
      <c r="AA3338" s="16" t="str">
        <f aca="false">IF(V3338="","SEM OFERTA",IF(OR(Y3338&gt;Premissas!$B$11,Y3338&lt;Premissas!$B$12),"VERIFICAR - UNIDADE/EMBALAGEM",IF(Y3338&gt;Premissas!$B$6,"NÃO COMPRAR - REAJUSTE &gt;5%","COMPRAR")))</f>
        <v>SEM OFERTA</v>
      </c>
      <c r="AB3338" s="18" t="str">
        <f aca="false">IF(W3338="DIMEC",S3338,IF(W3338="MEDCENTRO",U3338,""))</f>
        <v/>
      </c>
      <c r="AC3338" s="18" t="n">
        <f aca="false">IF(AA3338&lt;&gt;"COMPRAR",0,IF(AB3338="",I3338,MIN(I3338,AB3338)))</f>
        <v>0</v>
      </c>
      <c r="AD3338" s="19" t="n">
        <f aca="false">IF(AC3338&gt;0,AC3338*V3338,0)</f>
        <v>0</v>
      </c>
      <c r="AE3338" s="19" t="n">
        <f aca="false">IF(AC3338&gt;0,(M3338-V3338)*AC3338,0)</f>
        <v>0</v>
      </c>
      <c r="AF3338" s="16" t="str">
        <f aca="false">IF(AA3338&lt;&gt;"COMPRAR","",IF(AB3338="",IF(X3338="","",IF(X3338-V3338&lt;0.01,"EMPATE TÉCNICO","")),IF(AB3338&lt;I3338,"ESTOQUE INSUFICIENTE",IF(X3338="","",IF(X3338-V3338&lt;0.01,"EMPATE TÉCNICO","")))))</f>
        <v/>
      </c>
      <c r="AG3338" s="16" t="s">
        <v>1838</v>
      </c>
      <c r="AH3338" s="16" t="s">
        <v>1761</v>
      </c>
    </row>
    <row r="3339" customFormat="false" ht="15" hidden="false" customHeight="false" outlineLevel="0" collapsed="false">
      <c r="A3339" s="16" t="s">
        <v>10362</v>
      </c>
      <c r="B3339" s="17" t="s">
        <v>10363</v>
      </c>
      <c r="C3339" s="16" t="s">
        <v>10364</v>
      </c>
      <c r="D3339" s="16" t="s">
        <v>5461</v>
      </c>
      <c r="E3339" s="18" t="n">
        <v>1</v>
      </c>
      <c r="F3339" s="16" t="s">
        <v>42</v>
      </c>
      <c r="G3339" s="18" t="n">
        <v>8</v>
      </c>
      <c r="H3339" s="16" t="n">
        <v>4.1</v>
      </c>
      <c r="I3339" s="18" t="n">
        <v>3</v>
      </c>
      <c r="J3339" s="19" t="n">
        <v>13.2616666666667</v>
      </c>
      <c r="K3339" s="19" t="n">
        <v>13.2616666666667</v>
      </c>
      <c r="L3339" s="19" t="n">
        <v>13.2617</v>
      </c>
      <c r="M3339" s="19" t="n">
        <f aca="false">IF(J3339&gt;0,J3339,K3339)*E3339</f>
        <v>13.2616666666667</v>
      </c>
      <c r="N3339" s="20"/>
      <c r="O3339" s="21" t="str">
        <f aca="false">IF(R3339="","",ROUND(R3339*(1-Premissas!$B$4),4))</f>
        <v/>
      </c>
      <c r="P3339" s="22"/>
      <c r="Q3339" s="22"/>
      <c r="R3339" s="23"/>
      <c r="S3339" s="24"/>
      <c r="T3339" s="24"/>
      <c r="U3339" s="25"/>
      <c r="V3339" s="19" t="str">
        <f aca="false">IF(COUNT(N3339:Q3339)=0,"",MIN(N3339:Q3339))</f>
        <v/>
      </c>
      <c r="W3339" s="16" t="str">
        <f aca="false">IF(V3339="","",INDEX($N$4:$Q$4,MATCH(V3339,N3339:Q3339,0)))</f>
        <v/>
      </c>
      <c r="X3339" s="19" t="str">
        <f aca="false">IF(COUNT(N3339:Q3339)&lt;2,"",SMALL(N3339:Q3339,2))</f>
        <v/>
      </c>
      <c r="Y3339" s="26" t="str">
        <f aca="false">IF(OR(V3339="",M3339=0),"",V3339/M3339-1)</f>
        <v/>
      </c>
      <c r="Z3339" s="26" t="str">
        <f aca="false">IF(OR(V3339="",L3339=""),"",V3339/(L3339*E3339)-1)</f>
        <v/>
      </c>
      <c r="AA3339" s="16" t="str">
        <f aca="false">IF(V3339="","SEM OFERTA",IF(OR(Y3339&gt;Premissas!$B$11,Y3339&lt;Premissas!$B$12),"VERIFICAR - UNIDADE/EMBALAGEM",IF(Y3339&gt;Premissas!$B$6,"NÃO COMPRAR - REAJUSTE &gt;5%","COMPRAR")))</f>
        <v>SEM OFERTA</v>
      </c>
      <c r="AB3339" s="18" t="str">
        <f aca="false">IF(W3339="DIMEC",S3339,IF(W3339="MEDCENTRO",U3339,""))</f>
        <v/>
      </c>
      <c r="AC3339" s="18" t="n">
        <f aca="false">IF(AA3339&lt;&gt;"COMPRAR",0,IF(AB3339="",I3339,MIN(I3339,AB3339)))</f>
        <v>0</v>
      </c>
      <c r="AD3339" s="19" t="n">
        <f aca="false">IF(AC3339&gt;0,AC3339*V3339,0)</f>
        <v>0</v>
      </c>
      <c r="AE3339" s="19" t="n">
        <f aca="false">IF(AC3339&gt;0,(M3339-V3339)*AC3339,0)</f>
        <v>0</v>
      </c>
      <c r="AF3339" s="16" t="str">
        <f aca="false">IF(AA3339&lt;&gt;"COMPRAR","",IF(AB3339="",IF(X3339="","",IF(X3339-V3339&lt;0.01,"EMPATE TÉCNICO","")),IF(AB3339&lt;I3339,"ESTOQUE INSUFICIENTE",IF(X3339="","",IF(X3339-V3339&lt;0.01,"EMPATE TÉCNICO","")))))</f>
        <v/>
      </c>
      <c r="AG3339" s="16" t="s">
        <v>547</v>
      </c>
      <c r="AH3339" s="16" t="s">
        <v>1761</v>
      </c>
    </row>
    <row r="3340" customFormat="false" ht="15" hidden="false" customHeight="false" outlineLevel="0" collapsed="false">
      <c r="A3340" s="16" t="s">
        <v>10365</v>
      </c>
      <c r="B3340" s="17" t="s">
        <v>10366</v>
      </c>
      <c r="C3340" s="16" t="s">
        <v>10367</v>
      </c>
      <c r="D3340" s="16" t="s">
        <v>4284</v>
      </c>
      <c r="E3340" s="18" t="n">
        <v>2</v>
      </c>
      <c r="F3340" s="16" t="s">
        <v>43</v>
      </c>
      <c r="G3340" s="18" t="n">
        <v>0</v>
      </c>
      <c r="H3340" s="16" t="n">
        <v>0</v>
      </c>
      <c r="I3340" s="18" t="n">
        <v>1</v>
      </c>
      <c r="J3340" s="19" t="n">
        <v>18.7</v>
      </c>
      <c r="K3340" s="19" t="n">
        <v>18.7</v>
      </c>
      <c r="L3340" s="19" t="n">
        <v>18.7</v>
      </c>
      <c r="M3340" s="19" t="n">
        <f aca="false">IF(J3340&gt;0,J3340,K3340)*E3340</f>
        <v>37.4</v>
      </c>
      <c r="N3340" s="20"/>
      <c r="O3340" s="21" t="str">
        <f aca="false">IF(R3340="","",ROUND(R3340*(1-Premissas!$B$4),4))</f>
        <v/>
      </c>
      <c r="P3340" s="22"/>
      <c r="Q3340" s="22"/>
      <c r="R3340" s="23"/>
      <c r="S3340" s="24"/>
      <c r="T3340" s="24"/>
      <c r="U3340" s="25"/>
      <c r="V3340" s="19" t="str">
        <f aca="false">IF(COUNT(N3340:Q3340)=0,"",MIN(N3340:Q3340))</f>
        <v/>
      </c>
      <c r="W3340" s="16" t="str">
        <f aca="false">IF(V3340="","",INDEX($N$4:$Q$4,MATCH(V3340,N3340:Q3340,0)))</f>
        <v/>
      </c>
      <c r="X3340" s="19" t="str">
        <f aca="false">IF(COUNT(N3340:Q3340)&lt;2,"",SMALL(N3340:Q3340,2))</f>
        <v/>
      </c>
      <c r="Y3340" s="26" t="str">
        <f aca="false">IF(OR(V3340="",M3340=0),"",V3340/M3340-1)</f>
        <v/>
      </c>
      <c r="Z3340" s="26" t="str">
        <f aca="false">IF(OR(V3340="",L3340=""),"",V3340/(L3340*E3340)-1)</f>
        <v/>
      </c>
      <c r="AA3340" s="16" t="str">
        <f aca="false">IF(V3340="","SEM OFERTA",IF(OR(Y3340&gt;Premissas!$B$11,Y3340&lt;Premissas!$B$12),"VERIFICAR - UNIDADE/EMBALAGEM",IF(Y3340&gt;Premissas!$B$6,"NÃO COMPRAR - REAJUSTE &gt;5%","COMPRAR")))</f>
        <v>SEM OFERTA</v>
      </c>
      <c r="AB3340" s="18" t="str">
        <f aca="false">IF(W3340="DIMEC",S3340,IF(W3340="MEDCENTRO",U3340,""))</f>
        <v/>
      </c>
      <c r="AC3340" s="18" t="n">
        <f aca="false">IF(AA3340&lt;&gt;"COMPRAR",0,IF(AB3340="",I3340,MIN(I3340,AB3340)))</f>
        <v>0</v>
      </c>
      <c r="AD3340" s="19" t="n">
        <f aca="false">IF(AC3340&gt;0,AC3340*V3340,0)</f>
        <v>0</v>
      </c>
      <c r="AE3340" s="19" t="n">
        <f aca="false">IF(AC3340&gt;0,(M3340-V3340)*AC3340,0)</f>
        <v>0</v>
      </c>
      <c r="AF3340" s="16" t="str">
        <f aca="false">IF(AA3340&lt;&gt;"COMPRAR","",IF(AB3340="",IF(X3340="","",IF(X3340-V3340&lt;0.01,"EMPATE TÉCNICO","")),IF(AB3340&lt;I3340,"ESTOQUE INSUFICIENTE",IF(X3340="","",IF(X3340-V3340&lt;0.01,"EMPATE TÉCNICO","")))))</f>
        <v/>
      </c>
      <c r="AG3340" s="16" t="s">
        <v>1838</v>
      </c>
      <c r="AH3340" s="16" t="s">
        <v>1761</v>
      </c>
    </row>
    <row r="3341" customFormat="false" ht="15" hidden="false" customHeight="false" outlineLevel="0" collapsed="false">
      <c r="A3341" s="16" t="s">
        <v>10368</v>
      </c>
      <c r="B3341" s="17" t="s">
        <v>10369</v>
      </c>
      <c r="C3341" s="16" t="s">
        <v>10370</v>
      </c>
      <c r="D3341" s="16" t="s">
        <v>3926</v>
      </c>
      <c r="E3341" s="18" t="n">
        <v>1</v>
      </c>
      <c r="F3341" s="16" t="s">
        <v>43</v>
      </c>
      <c r="G3341" s="18" t="n">
        <v>0</v>
      </c>
      <c r="H3341" s="16" t="n">
        <v>0.3</v>
      </c>
      <c r="I3341" s="18" t="n">
        <v>1</v>
      </c>
      <c r="J3341" s="19" t="n">
        <v>11.8766666666667</v>
      </c>
      <c r="K3341" s="19" t="n">
        <v>11.8766666666667</v>
      </c>
      <c r="L3341" s="19" t="n">
        <v>11.8767</v>
      </c>
      <c r="M3341" s="19" t="n">
        <f aca="false">IF(J3341&gt;0,J3341,K3341)*E3341</f>
        <v>11.8766666666667</v>
      </c>
      <c r="N3341" s="20"/>
      <c r="O3341" s="21" t="str">
        <f aca="false">IF(R3341="","",ROUND(R3341*(1-Premissas!$B$4),4))</f>
        <v/>
      </c>
      <c r="P3341" s="22"/>
      <c r="Q3341" s="22"/>
      <c r="R3341" s="23"/>
      <c r="S3341" s="24"/>
      <c r="T3341" s="24"/>
      <c r="U3341" s="25"/>
      <c r="V3341" s="19" t="str">
        <f aca="false">IF(COUNT(N3341:Q3341)=0,"",MIN(N3341:Q3341))</f>
        <v/>
      </c>
      <c r="W3341" s="16" t="str">
        <f aca="false">IF(V3341="","",INDEX($N$4:$Q$4,MATCH(V3341,N3341:Q3341,0)))</f>
        <v/>
      </c>
      <c r="X3341" s="19" t="str">
        <f aca="false">IF(COUNT(N3341:Q3341)&lt;2,"",SMALL(N3341:Q3341,2))</f>
        <v/>
      </c>
      <c r="Y3341" s="26" t="str">
        <f aca="false">IF(OR(V3341="",M3341=0),"",V3341/M3341-1)</f>
        <v/>
      </c>
      <c r="Z3341" s="26" t="str">
        <f aca="false">IF(OR(V3341="",L3341=""),"",V3341/(L3341*E3341)-1)</f>
        <v/>
      </c>
      <c r="AA3341" s="16" t="str">
        <f aca="false">IF(V3341="","SEM OFERTA",IF(OR(Y3341&gt;Premissas!$B$11,Y3341&lt;Premissas!$B$12),"VERIFICAR - UNIDADE/EMBALAGEM",IF(Y3341&gt;Premissas!$B$6,"NÃO COMPRAR - REAJUSTE &gt;5%","COMPRAR")))</f>
        <v>SEM OFERTA</v>
      </c>
      <c r="AB3341" s="18" t="str">
        <f aca="false">IF(W3341="DIMEC",S3341,IF(W3341="MEDCENTRO",U3341,""))</f>
        <v/>
      </c>
      <c r="AC3341" s="18" t="n">
        <f aca="false">IF(AA3341&lt;&gt;"COMPRAR",0,IF(AB3341="",I3341,MIN(I3341,AB3341)))</f>
        <v>0</v>
      </c>
      <c r="AD3341" s="19" t="n">
        <f aca="false">IF(AC3341&gt;0,AC3341*V3341,0)</f>
        <v>0</v>
      </c>
      <c r="AE3341" s="19" t="n">
        <f aca="false">IF(AC3341&gt;0,(M3341-V3341)*AC3341,0)</f>
        <v>0</v>
      </c>
      <c r="AF3341" s="16" t="str">
        <f aca="false">IF(AA3341&lt;&gt;"COMPRAR","",IF(AB3341="",IF(X3341="","",IF(X3341-V3341&lt;0.01,"EMPATE TÉCNICO","")),IF(AB3341&lt;I3341,"ESTOQUE INSUFICIENTE",IF(X3341="","",IF(X3341-V3341&lt;0.01,"EMPATE TÉCNICO","")))))</f>
        <v/>
      </c>
      <c r="AG3341" s="16" t="s">
        <v>328</v>
      </c>
      <c r="AH3341" s="16" t="s">
        <v>1761</v>
      </c>
    </row>
    <row r="3342" customFormat="false" ht="15" hidden="false" customHeight="false" outlineLevel="0" collapsed="false">
      <c r="A3342" s="16" t="s">
        <v>10371</v>
      </c>
      <c r="B3342" s="17" t="s">
        <v>10372</v>
      </c>
      <c r="C3342" s="16" t="s">
        <v>10373</v>
      </c>
      <c r="D3342" s="16" t="s">
        <v>3926</v>
      </c>
      <c r="E3342" s="18" t="n">
        <v>1</v>
      </c>
      <c r="F3342" s="16" t="s">
        <v>43</v>
      </c>
      <c r="G3342" s="18" t="n">
        <v>0</v>
      </c>
      <c r="H3342" s="16" t="n">
        <v>0.2</v>
      </c>
      <c r="I3342" s="18" t="n">
        <v>1</v>
      </c>
      <c r="J3342" s="19" t="n">
        <v>12.25</v>
      </c>
      <c r="K3342" s="19" t="n">
        <v>12.25</v>
      </c>
      <c r="L3342" s="19" t="n">
        <v>12.25</v>
      </c>
      <c r="M3342" s="19" t="n">
        <f aca="false">IF(J3342&gt;0,J3342,K3342)*E3342</f>
        <v>12.25</v>
      </c>
      <c r="N3342" s="20"/>
      <c r="O3342" s="21" t="str">
        <f aca="false">IF(R3342="","",ROUND(R3342*(1-Premissas!$B$4),4))</f>
        <v/>
      </c>
      <c r="P3342" s="22"/>
      <c r="Q3342" s="22"/>
      <c r="R3342" s="23"/>
      <c r="S3342" s="24"/>
      <c r="T3342" s="24"/>
      <c r="U3342" s="25"/>
      <c r="V3342" s="19" t="str">
        <f aca="false">IF(COUNT(N3342:Q3342)=0,"",MIN(N3342:Q3342))</f>
        <v/>
      </c>
      <c r="W3342" s="16" t="str">
        <f aca="false">IF(V3342="","",INDEX($N$4:$Q$4,MATCH(V3342,N3342:Q3342,0)))</f>
        <v/>
      </c>
      <c r="X3342" s="19" t="str">
        <f aca="false">IF(COUNT(N3342:Q3342)&lt;2,"",SMALL(N3342:Q3342,2))</f>
        <v/>
      </c>
      <c r="Y3342" s="26" t="str">
        <f aca="false">IF(OR(V3342="",M3342=0),"",V3342/M3342-1)</f>
        <v/>
      </c>
      <c r="Z3342" s="26" t="str">
        <f aca="false">IF(OR(V3342="",L3342=""),"",V3342/(L3342*E3342)-1)</f>
        <v/>
      </c>
      <c r="AA3342" s="16" t="str">
        <f aca="false">IF(V3342="","SEM OFERTA",IF(OR(Y3342&gt;Premissas!$B$11,Y3342&lt;Premissas!$B$12),"VERIFICAR - UNIDADE/EMBALAGEM",IF(Y3342&gt;Premissas!$B$6,"NÃO COMPRAR - REAJUSTE &gt;5%","COMPRAR")))</f>
        <v>SEM OFERTA</v>
      </c>
      <c r="AB3342" s="18" t="str">
        <f aca="false">IF(W3342="DIMEC",S3342,IF(W3342="MEDCENTRO",U3342,""))</f>
        <v/>
      </c>
      <c r="AC3342" s="18" t="n">
        <f aca="false">IF(AA3342&lt;&gt;"COMPRAR",0,IF(AB3342="",I3342,MIN(I3342,AB3342)))</f>
        <v>0</v>
      </c>
      <c r="AD3342" s="19" t="n">
        <f aca="false">IF(AC3342&gt;0,AC3342*V3342,0)</f>
        <v>0</v>
      </c>
      <c r="AE3342" s="19" t="n">
        <f aca="false">IF(AC3342&gt;0,(M3342-V3342)*AC3342,0)</f>
        <v>0</v>
      </c>
      <c r="AF3342" s="16" t="str">
        <f aca="false">IF(AA3342&lt;&gt;"COMPRAR","",IF(AB3342="",IF(X3342="","",IF(X3342-V3342&lt;0.01,"EMPATE TÉCNICO","")),IF(AB3342&lt;I3342,"ESTOQUE INSUFICIENTE",IF(X3342="","",IF(X3342-V3342&lt;0.01,"EMPATE TÉCNICO","")))))</f>
        <v/>
      </c>
      <c r="AG3342" s="16" t="s">
        <v>203</v>
      </c>
      <c r="AH3342" s="16" t="s">
        <v>1761</v>
      </c>
    </row>
    <row r="3343" customFormat="false" ht="15" hidden="false" customHeight="false" outlineLevel="0" collapsed="false">
      <c r="A3343" s="16" t="s">
        <v>10374</v>
      </c>
      <c r="B3343" s="17" t="s">
        <v>10375</v>
      </c>
      <c r="C3343" s="16" t="s">
        <v>10376</v>
      </c>
      <c r="D3343" s="16" t="s">
        <v>3882</v>
      </c>
      <c r="E3343" s="18" t="n">
        <v>1</v>
      </c>
      <c r="F3343" s="16" t="s">
        <v>43</v>
      </c>
      <c r="G3343" s="18" t="n">
        <v>0</v>
      </c>
      <c r="H3343" s="16" t="n">
        <v>0.3</v>
      </c>
      <c r="I3343" s="18" t="n">
        <v>1</v>
      </c>
      <c r="J3343" s="19" t="n">
        <v>15.29</v>
      </c>
      <c r="K3343" s="19" t="n">
        <v>15.29</v>
      </c>
      <c r="L3343" s="19" t="n">
        <v>15.29</v>
      </c>
      <c r="M3343" s="19" t="n">
        <f aca="false">IF(J3343&gt;0,J3343,K3343)*E3343</f>
        <v>15.29</v>
      </c>
      <c r="N3343" s="20"/>
      <c r="O3343" s="21" t="str">
        <f aca="false">IF(R3343="","",ROUND(R3343*(1-Premissas!$B$4),4))</f>
        <v/>
      </c>
      <c r="P3343" s="22"/>
      <c r="Q3343" s="22"/>
      <c r="R3343" s="23"/>
      <c r="S3343" s="24"/>
      <c r="T3343" s="24"/>
      <c r="U3343" s="25"/>
      <c r="V3343" s="19" t="str">
        <f aca="false">IF(COUNT(N3343:Q3343)=0,"",MIN(N3343:Q3343))</f>
        <v/>
      </c>
      <c r="W3343" s="16" t="str">
        <f aca="false">IF(V3343="","",INDEX($N$4:$Q$4,MATCH(V3343,N3343:Q3343,0)))</f>
        <v/>
      </c>
      <c r="X3343" s="19" t="str">
        <f aca="false">IF(COUNT(N3343:Q3343)&lt;2,"",SMALL(N3343:Q3343,2))</f>
        <v/>
      </c>
      <c r="Y3343" s="26" t="str">
        <f aca="false">IF(OR(V3343="",M3343=0),"",V3343/M3343-1)</f>
        <v/>
      </c>
      <c r="Z3343" s="26" t="str">
        <f aca="false">IF(OR(V3343="",L3343=""),"",V3343/(L3343*E3343)-1)</f>
        <v/>
      </c>
      <c r="AA3343" s="16" t="str">
        <f aca="false">IF(V3343="","SEM OFERTA",IF(OR(Y3343&gt;Premissas!$B$11,Y3343&lt;Premissas!$B$12),"VERIFICAR - UNIDADE/EMBALAGEM",IF(Y3343&gt;Premissas!$B$6,"NÃO COMPRAR - REAJUSTE &gt;5%","COMPRAR")))</f>
        <v>SEM OFERTA</v>
      </c>
      <c r="AB3343" s="18" t="str">
        <f aca="false">IF(W3343="DIMEC",S3343,IF(W3343="MEDCENTRO",U3343,""))</f>
        <v/>
      </c>
      <c r="AC3343" s="18" t="n">
        <f aca="false">IF(AA3343&lt;&gt;"COMPRAR",0,IF(AB3343="",I3343,MIN(I3343,AB3343)))</f>
        <v>0</v>
      </c>
      <c r="AD3343" s="19" t="n">
        <f aca="false">IF(AC3343&gt;0,AC3343*V3343,0)</f>
        <v>0</v>
      </c>
      <c r="AE3343" s="19" t="n">
        <f aca="false">IF(AC3343&gt;0,(M3343-V3343)*AC3343,0)</f>
        <v>0</v>
      </c>
      <c r="AF3343" s="16" t="str">
        <f aca="false">IF(AA3343&lt;&gt;"COMPRAR","",IF(AB3343="",IF(X3343="","",IF(X3343-V3343&lt;0.01,"EMPATE TÉCNICO","")),IF(AB3343&lt;I3343,"ESTOQUE INSUFICIENTE",IF(X3343="","",IF(X3343-V3343&lt;0.01,"EMPATE TÉCNICO","")))))</f>
        <v/>
      </c>
      <c r="AG3343" s="16" t="s">
        <v>2034</v>
      </c>
      <c r="AH3343" s="16" t="s">
        <v>1761</v>
      </c>
    </row>
    <row r="3344" customFormat="false" ht="15" hidden="false" customHeight="false" outlineLevel="0" collapsed="false">
      <c r="A3344" s="16" t="s">
        <v>10377</v>
      </c>
      <c r="B3344" s="17" t="s">
        <v>10378</v>
      </c>
      <c r="C3344" s="16" t="s">
        <v>10379</v>
      </c>
      <c r="D3344" s="16" t="s">
        <v>3882</v>
      </c>
      <c r="E3344" s="18" t="n">
        <v>1</v>
      </c>
      <c r="F3344" s="16" t="s">
        <v>43</v>
      </c>
      <c r="G3344" s="18" t="n">
        <v>0</v>
      </c>
      <c r="H3344" s="16" t="n">
        <v>0.4</v>
      </c>
      <c r="I3344" s="18" t="n">
        <v>1</v>
      </c>
      <c r="J3344" s="19" t="n">
        <v>15.29</v>
      </c>
      <c r="K3344" s="19" t="n">
        <v>15.29</v>
      </c>
      <c r="L3344" s="19" t="n">
        <v>15.29</v>
      </c>
      <c r="M3344" s="19" t="n">
        <f aca="false">IF(J3344&gt;0,J3344,K3344)*E3344</f>
        <v>15.29</v>
      </c>
      <c r="N3344" s="20"/>
      <c r="O3344" s="21" t="str">
        <f aca="false">IF(R3344="","",ROUND(R3344*(1-Premissas!$B$4),4))</f>
        <v/>
      </c>
      <c r="P3344" s="22"/>
      <c r="Q3344" s="22"/>
      <c r="R3344" s="23"/>
      <c r="S3344" s="24"/>
      <c r="T3344" s="24"/>
      <c r="U3344" s="25"/>
      <c r="V3344" s="19" t="str">
        <f aca="false">IF(COUNT(N3344:Q3344)=0,"",MIN(N3344:Q3344))</f>
        <v/>
      </c>
      <c r="W3344" s="16" t="str">
        <f aca="false">IF(V3344="","",INDEX($N$4:$Q$4,MATCH(V3344,N3344:Q3344,0)))</f>
        <v/>
      </c>
      <c r="X3344" s="19" t="str">
        <f aca="false">IF(COUNT(N3344:Q3344)&lt;2,"",SMALL(N3344:Q3344,2))</f>
        <v/>
      </c>
      <c r="Y3344" s="26" t="str">
        <f aca="false">IF(OR(V3344="",M3344=0),"",V3344/M3344-1)</f>
        <v/>
      </c>
      <c r="Z3344" s="26" t="str">
        <f aca="false">IF(OR(V3344="",L3344=""),"",V3344/(L3344*E3344)-1)</f>
        <v/>
      </c>
      <c r="AA3344" s="16" t="str">
        <f aca="false">IF(V3344="","SEM OFERTA",IF(OR(Y3344&gt;Premissas!$B$11,Y3344&lt;Premissas!$B$12),"VERIFICAR - UNIDADE/EMBALAGEM",IF(Y3344&gt;Premissas!$B$6,"NÃO COMPRAR - REAJUSTE &gt;5%","COMPRAR")))</f>
        <v>SEM OFERTA</v>
      </c>
      <c r="AB3344" s="18" t="str">
        <f aca="false">IF(W3344="DIMEC",S3344,IF(W3344="MEDCENTRO",U3344,""))</f>
        <v/>
      </c>
      <c r="AC3344" s="18" t="n">
        <f aca="false">IF(AA3344&lt;&gt;"COMPRAR",0,IF(AB3344="",I3344,MIN(I3344,AB3344)))</f>
        <v>0</v>
      </c>
      <c r="AD3344" s="19" t="n">
        <f aca="false">IF(AC3344&gt;0,AC3344*V3344,0)</f>
        <v>0</v>
      </c>
      <c r="AE3344" s="19" t="n">
        <f aca="false">IF(AC3344&gt;0,(M3344-V3344)*AC3344,0)</f>
        <v>0</v>
      </c>
      <c r="AF3344" s="16" t="str">
        <f aca="false">IF(AA3344&lt;&gt;"COMPRAR","",IF(AB3344="",IF(X3344="","",IF(X3344-V3344&lt;0.01,"EMPATE TÉCNICO","")),IF(AB3344&lt;I3344,"ESTOQUE INSUFICIENTE",IF(X3344="","",IF(X3344-V3344&lt;0.01,"EMPATE TÉCNICO","")))))</f>
        <v/>
      </c>
      <c r="AG3344" s="16" t="s">
        <v>2034</v>
      </c>
      <c r="AH3344" s="16" t="s">
        <v>1761</v>
      </c>
    </row>
    <row r="3345" customFormat="false" ht="15" hidden="false" customHeight="false" outlineLevel="0" collapsed="false">
      <c r="A3345" s="16" t="s">
        <v>10380</v>
      </c>
      <c r="B3345" s="17" t="s">
        <v>10381</v>
      </c>
      <c r="C3345" s="16" t="s">
        <v>10382</v>
      </c>
      <c r="D3345" s="16" t="s">
        <v>5429</v>
      </c>
      <c r="E3345" s="18" t="n">
        <v>1</v>
      </c>
      <c r="F3345" s="16" t="s">
        <v>43</v>
      </c>
      <c r="G3345" s="18" t="n">
        <v>0</v>
      </c>
      <c r="H3345" s="16" t="n">
        <v>0.1</v>
      </c>
      <c r="I3345" s="18" t="n">
        <v>1</v>
      </c>
      <c r="J3345" s="19" t="n">
        <v>7.45</v>
      </c>
      <c r="K3345" s="19" t="n">
        <v>7.45</v>
      </c>
      <c r="L3345" s="19" t="n">
        <v>7.45</v>
      </c>
      <c r="M3345" s="19" t="n">
        <f aca="false">IF(J3345&gt;0,J3345,K3345)*E3345</f>
        <v>7.45</v>
      </c>
      <c r="N3345" s="20"/>
      <c r="O3345" s="21" t="str">
        <f aca="false">IF(R3345="","",ROUND(R3345*(1-Premissas!$B$4),4))</f>
        <v/>
      </c>
      <c r="P3345" s="22"/>
      <c r="Q3345" s="22"/>
      <c r="R3345" s="23"/>
      <c r="S3345" s="24"/>
      <c r="T3345" s="24"/>
      <c r="U3345" s="25"/>
      <c r="V3345" s="19" t="str">
        <f aca="false">IF(COUNT(N3345:Q3345)=0,"",MIN(N3345:Q3345))</f>
        <v/>
      </c>
      <c r="W3345" s="16" t="str">
        <f aca="false">IF(V3345="","",INDEX($N$4:$Q$4,MATCH(V3345,N3345:Q3345,0)))</f>
        <v/>
      </c>
      <c r="X3345" s="19" t="str">
        <f aca="false">IF(COUNT(N3345:Q3345)&lt;2,"",SMALL(N3345:Q3345,2))</f>
        <v/>
      </c>
      <c r="Y3345" s="26" t="str">
        <f aca="false">IF(OR(V3345="",M3345=0),"",V3345/M3345-1)</f>
        <v/>
      </c>
      <c r="Z3345" s="26" t="str">
        <f aca="false">IF(OR(V3345="",L3345=""),"",V3345/(L3345*E3345)-1)</f>
        <v/>
      </c>
      <c r="AA3345" s="16" t="str">
        <f aca="false">IF(V3345="","SEM OFERTA",IF(OR(Y3345&gt;Premissas!$B$11,Y3345&lt;Premissas!$B$12),"VERIFICAR - UNIDADE/EMBALAGEM",IF(Y3345&gt;Premissas!$B$6,"NÃO COMPRAR - REAJUSTE &gt;5%","COMPRAR")))</f>
        <v>SEM OFERTA</v>
      </c>
      <c r="AB3345" s="18" t="str">
        <f aca="false">IF(W3345="DIMEC",S3345,IF(W3345="MEDCENTRO",U3345,""))</f>
        <v/>
      </c>
      <c r="AC3345" s="18" t="n">
        <f aca="false">IF(AA3345&lt;&gt;"COMPRAR",0,IF(AB3345="",I3345,MIN(I3345,AB3345)))</f>
        <v>0</v>
      </c>
      <c r="AD3345" s="19" t="n">
        <f aca="false">IF(AC3345&gt;0,AC3345*V3345,0)</f>
        <v>0</v>
      </c>
      <c r="AE3345" s="19" t="n">
        <f aca="false">IF(AC3345&gt;0,(M3345-V3345)*AC3345,0)</f>
        <v>0</v>
      </c>
      <c r="AF3345" s="16" t="str">
        <f aca="false">IF(AA3345&lt;&gt;"COMPRAR","",IF(AB3345="",IF(X3345="","",IF(X3345-V3345&lt;0.01,"EMPATE TÉCNICO","")),IF(AB3345&lt;I3345,"ESTOQUE INSUFICIENTE",IF(X3345="","",IF(X3345-V3345&lt;0.01,"EMPATE TÉCNICO","")))))</f>
        <v/>
      </c>
      <c r="AG3345" s="16" t="s">
        <v>1838</v>
      </c>
      <c r="AH3345" s="16" t="s">
        <v>1761</v>
      </c>
    </row>
    <row r="3346" customFormat="false" ht="15" hidden="false" customHeight="false" outlineLevel="0" collapsed="false">
      <c r="A3346" s="16" t="s">
        <v>10383</v>
      </c>
      <c r="B3346" s="17" t="s">
        <v>10384</v>
      </c>
      <c r="C3346" s="16" t="s">
        <v>10385</v>
      </c>
      <c r="D3346" s="16" t="s">
        <v>3882</v>
      </c>
      <c r="E3346" s="18" t="n">
        <v>1</v>
      </c>
      <c r="F3346" s="16" t="s">
        <v>43</v>
      </c>
      <c r="G3346" s="18" t="n">
        <v>0</v>
      </c>
      <c r="H3346" s="16" t="n">
        <v>0.2</v>
      </c>
      <c r="I3346" s="18" t="n">
        <v>1</v>
      </c>
      <c r="J3346" s="19" t="n">
        <v>10.75</v>
      </c>
      <c r="K3346" s="19" t="n">
        <v>10.75</v>
      </c>
      <c r="L3346" s="19" t="n">
        <v>10.75</v>
      </c>
      <c r="M3346" s="19" t="n">
        <f aca="false">IF(J3346&gt;0,J3346,K3346)*E3346</f>
        <v>10.75</v>
      </c>
      <c r="N3346" s="20"/>
      <c r="O3346" s="21" t="str">
        <f aca="false">IF(R3346="","",ROUND(R3346*(1-Premissas!$B$4),4))</f>
        <v/>
      </c>
      <c r="P3346" s="22"/>
      <c r="Q3346" s="22"/>
      <c r="R3346" s="23"/>
      <c r="S3346" s="24"/>
      <c r="T3346" s="24"/>
      <c r="U3346" s="25"/>
      <c r="V3346" s="19" t="str">
        <f aca="false">IF(COUNT(N3346:Q3346)=0,"",MIN(N3346:Q3346))</f>
        <v/>
      </c>
      <c r="W3346" s="16" t="str">
        <f aca="false">IF(V3346="","",INDEX($N$4:$Q$4,MATCH(V3346,N3346:Q3346,0)))</f>
        <v/>
      </c>
      <c r="X3346" s="19" t="str">
        <f aca="false">IF(COUNT(N3346:Q3346)&lt;2,"",SMALL(N3346:Q3346,2))</f>
        <v/>
      </c>
      <c r="Y3346" s="26" t="str">
        <f aca="false">IF(OR(V3346="",M3346=0),"",V3346/M3346-1)</f>
        <v/>
      </c>
      <c r="Z3346" s="26" t="str">
        <f aca="false">IF(OR(V3346="",L3346=""),"",V3346/(L3346*E3346)-1)</f>
        <v/>
      </c>
      <c r="AA3346" s="16" t="str">
        <f aca="false">IF(V3346="","SEM OFERTA",IF(OR(Y3346&gt;Premissas!$B$11,Y3346&lt;Premissas!$B$12),"VERIFICAR - UNIDADE/EMBALAGEM",IF(Y3346&gt;Premissas!$B$6,"NÃO COMPRAR - REAJUSTE &gt;5%","COMPRAR")))</f>
        <v>SEM OFERTA</v>
      </c>
      <c r="AB3346" s="18" t="str">
        <f aca="false">IF(W3346="DIMEC",S3346,IF(W3346="MEDCENTRO",U3346,""))</f>
        <v/>
      </c>
      <c r="AC3346" s="18" t="n">
        <f aca="false">IF(AA3346&lt;&gt;"COMPRAR",0,IF(AB3346="",I3346,MIN(I3346,AB3346)))</f>
        <v>0</v>
      </c>
      <c r="AD3346" s="19" t="n">
        <f aca="false">IF(AC3346&gt;0,AC3346*V3346,0)</f>
        <v>0</v>
      </c>
      <c r="AE3346" s="19" t="n">
        <f aca="false">IF(AC3346&gt;0,(M3346-V3346)*AC3346,0)</f>
        <v>0</v>
      </c>
      <c r="AF3346" s="16" t="str">
        <f aca="false">IF(AA3346&lt;&gt;"COMPRAR","",IF(AB3346="",IF(X3346="","",IF(X3346-V3346&lt;0.01,"EMPATE TÉCNICO","")),IF(AB3346&lt;I3346,"ESTOQUE INSUFICIENTE",IF(X3346="","",IF(X3346-V3346&lt;0.01,"EMPATE TÉCNICO","")))))</f>
        <v/>
      </c>
      <c r="AG3346" s="16" t="s">
        <v>203</v>
      </c>
      <c r="AH3346" s="16" t="s">
        <v>1761</v>
      </c>
    </row>
    <row r="3347" customFormat="false" ht="15" hidden="false" customHeight="false" outlineLevel="0" collapsed="false">
      <c r="A3347" s="16" t="s">
        <v>10386</v>
      </c>
      <c r="B3347" s="17" t="s">
        <v>10387</v>
      </c>
      <c r="C3347" s="16" t="s">
        <v>10388</v>
      </c>
      <c r="D3347" s="16" t="s">
        <v>4360</v>
      </c>
      <c r="E3347" s="18" t="n">
        <v>1</v>
      </c>
      <c r="F3347" s="16" t="s">
        <v>42</v>
      </c>
      <c r="G3347" s="18" t="n">
        <v>5</v>
      </c>
      <c r="H3347" s="16" t="n">
        <v>2.1</v>
      </c>
      <c r="I3347" s="18" t="n">
        <v>1</v>
      </c>
      <c r="J3347" s="19" t="n">
        <v>25.34</v>
      </c>
      <c r="K3347" s="19" t="n">
        <v>25.34</v>
      </c>
      <c r="L3347" s="19" t="n">
        <v>25.34</v>
      </c>
      <c r="M3347" s="19" t="n">
        <f aca="false">IF(J3347&gt;0,J3347,K3347)*E3347</f>
        <v>25.34</v>
      </c>
      <c r="N3347" s="20"/>
      <c r="O3347" s="21" t="str">
        <f aca="false">IF(R3347="","",ROUND(R3347*(1-Premissas!$B$4),4))</f>
        <v/>
      </c>
      <c r="P3347" s="22"/>
      <c r="Q3347" s="22"/>
      <c r="R3347" s="23"/>
      <c r="S3347" s="24"/>
      <c r="T3347" s="24"/>
      <c r="U3347" s="25"/>
      <c r="V3347" s="19" t="str">
        <f aca="false">IF(COUNT(N3347:Q3347)=0,"",MIN(N3347:Q3347))</f>
        <v/>
      </c>
      <c r="W3347" s="16" t="str">
        <f aca="false">IF(V3347="","",INDEX($N$4:$Q$4,MATCH(V3347,N3347:Q3347,0)))</f>
        <v/>
      </c>
      <c r="X3347" s="19" t="str">
        <f aca="false">IF(COUNT(N3347:Q3347)&lt;2,"",SMALL(N3347:Q3347,2))</f>
        <v/>
      </c>
      <c r="Y3347" s="26" t="str">
        <f aca="false">IF(OR(V3347="",M3347=0),"",V3347/M3347-1)</f>
        <v/>
      </c>
      <c r="Z3347" s="26" t="str">
        <f aca="false">IF(OR(V3347="",L3347=""),"",V3347/(L3347*E3347)-1)</f>
        <v/>
      </c>
      <c r="AA3347" s="16" t="str">
        <f aca="false">IF(V3347="","SEM OFERTA",IF(OR(Y3347&gt;Premissas!$B$11,Y3347&lt;Premissas!$B$12),"VERIFICAR - UNIDADE/EMBALAGEM",IF(Y3347&gt;Premissas!$B$6,"NÃO COMPRAR - REAJUSTE &gt;5%","COMPRAR")))</f>
        <v>SEM OFERTA</v>
      </c>
      <c r="AB3347" s="18" t="str">
        <f aca="false">IF(W3347="DIMEC",S3347,IF(W3347="MEDCENTRO",U3347,""))</f>
        <v/>
      </c>
      <c r="AC3347" s="18" t="n">
        <f aca="false">IF(AA3347&lt;&gt;"COMPRAR",0,IF(AB3347="",I3347,MIN(I3347,AB3347)))</f>
        <v>0</v>
      </c>
      <c r="AD3347" s="19" t="n">
        <f aca="false">IF(AC3347&gt;0,AC3347*V3347,0)</f>
        <v>0</v>
      </c>
      <c r="AE3347" s="19" t="n">
        <f aca="false">IF(AC3347&gt;0,(M3347-V3347)*AC3347,0)</f>
        <v>0</v>
      </c>
      <c r="AF3347" s="16" t="str">
        <f aca="false">IF(AA3347&lt;&gt;"COMPRAR","",IF(AB3347="",IF(X3347="","",IF(X3347-V3347&lt;0.01,"EMPATE TÉCNICO","")),IF(AB3347&lt;I3347,"ESTOQUE INSUFICIENTE",IF(X3347="","",IF(X3347-V3347&lt;0.01,"EMPATE TÉCNICO","")))))</f>
        <v/>
      </c>
      <c r="AG3347" s="16" t="s">
        <v>4361</v>
      </c>
      <c r="AH3347" s="16" t="s">
        <v>1761</v>
      </c>
    </row>
    <row r="3348" customFormat="false" ht="15" hidden="false" customHeight="false" outlineLevel="0" collapsed="false">
      <c r="A3348" s="16" t="s">
        <v>10389</v>
      </c>
      <c r="B3348" s="17" t="s">
        <v>10390</v>
      </c>
      <c r="C3348" s="16" t="s">
        <v>10391</v>
      </c>
      <c r="D3348" s="16" t="s">
        <v>4360</v>
      </c>
      <c r="E3348" s="18" t="n">
        <v>1</v>
      </c>
      <c r="F3348" s="16" t="s">
        <v>43</v>
      </c>
      <c r="G3348" s="18" t="n">
        <v>0</v>
      </c>
      <c r="H3348" s="16" t="n">
        <v>0.1</v>
      </c>
      <c r="I3348" s="18" t="n">
        <v>1</v>
      </c>
      <c r="J3348" s="19" t="n">
        <v>28.53</v>
      </c>
      <c r="K3348" s="19" t="n">
        <v>28.53</v>
      </c>
      <c r="L3348" s="19" t="n">
        <v>28.53</v>
      </c>
      <c r="M3348" s="19" t="n">
        <f aca="false">IF(J3348&gt;0,J3348,K3348)*E3348</f>
        <v>28.53</v>
      </c>
      <c r="N3348" s="20"/>
      <c r="O3348" s="21" t="str">
        <f aca="false">IF(R3348="","",ROUND(R3348*(1-Premissas!$B$4),4))</f>
        <v/>
      </c>
      <c r="P3348" s="22"/>
      <c r="Q3348" s="22"/>
      <c r="R3348" s="23"/>
      <c r="S3348" s="24"/>
      <c r="T3348" s="24"/>
      <c r="U3348" s="25"/>
      <c r="V3348" s="19" t="str">
        <f aca="false">IF(COUNT(N3348:Q3348)=0,"",MIN(N3348:Q3348))</f>
        <v/>
      </c>
      <c r="W3348" s="16" t="str">
        <f aca="false">IF(V3348="","",INDEX($N$4:$Q$4,MATCH(V3348,N3348:Q3348,0)))</f>
        <v/>
      </c>
      <c r="X3348" s="19" t="str">
        <f aca="false">IF(COUNT(N3348:Q3348)&lt;2,"",SMALL(N3348:Q3348,2))</f>
        <v/>
      </c>
      <c r="Y3348" s="26" t="str">
        <f aca="false">IF(OR(V3348="",M3348=0),"",V3348/M3348-1)</f>
        <v/>
      </c>
      <c r="Z3348" s="26" t="str">
        <f aca="false">IF(OR(V3348="",L3348=""),"",V3348/(L3348*E3348)-1)</f>
        <v/>
      </c>
      <c r="AA3348" s="16" t="str">
        <f aca="false">IF(V3348="","SEM OFERTA",IF(OR(Y3348&gt;Premissas!$B$11,Y3348&lt;Premissas!$B$12),"VERIFICAR - UNIDADE/EMBALAGEM",IF(Y3348&gt;Premissas!$B$6,"NÃO COMPRAR - REAJUSTE &gt;5%","COMPRAR")))</f>
        <v>SEM OFERTA</v>
      </c>
      <c r="AB3348" s="18" t="str">
        <f aca="false">IF(W3348="DIMEC",S3348,IF(W3348="MEDCENTRO",U3348,""))</f>
        <v/>
      </c>
      <c r="AC3348" s="18" t="n">
        <f aca="false">IF(AA3348&lt;&gt;"COMPRAR",0,IF(AB3348="",I3348,MIN(I3348,AB3348)))</f>
        <v>0</v>
      </c>
      <c r="AD3348" s="19" t="n">
        <f aca="false">IF(AC3348&gt;0,AC3348*V3348,0)</f>
        <v>0</v>
      </c>
      <c r="AE3348" s="19" t="n">
        <f aca="false">IF(AC3348&gt;0,(M3348-V3348)*AC3348,0)</f>
        <v>0</v>
      </c>
      <c r="AF3348" s="16" t="str">
        <f aca="false">IF(AA3348&lt;&gt;"COMPRAR","",IF(AB3348="",IF(X3348="","",IF(X3348-V3348&lt;0.01,"EMPATE TÉCNICO","")),IF(AB3348&lt;I3348,"ESTOQUE INSUFICIENTE",IF(X3348="","",IF(X3348-V3348&lt;0.01,"EMPATE TÉCNICO","")))))</f>
        <v/>
      </c>
      <c r="AG3348" s="16" t="s">
        <v>4361</v>
      </c>
      <c r="AH3348" s="16" t="s">
        <v>1761</v>
      </c>
    </row>
    <row r="3349" customFormat="false" ht="15" hidden="false" customHeight="false" outlineLevel="0" collapsed="false">
      <c r="A3349" s="16" t="s">
        <v>10392</v>
      </c>
      <c r="B3349" s="17" t="s">
        <v>10393</v>
      </c>
      <c r="C3349" s="16" t="s">
        <v>10394</v>
      </c>
      <c r="D3349" s="16" t="s">
        <v>5468</v>
      </c>
      <c r="E3349" s="18" t="n">
        <v>1</v>
      </c>
      <c r="F3349" s="16" t="s">
        <v>43</v>
      </c>
      <c r="G3349" s="18" t="n">
        <v>0</v>
      </c>
      <c r="H3349" s="16" t="n">
        <v>0.3</v>
      </c>
      <c r="I3349" s="18" t="n">
        <v>1</v>
      </c>
      <c r="J3349" s="19" t="n">
        <v>10.08</v>
      </c>
      <c r="K3349" s="19" t="n">
        <v>10.08</v>
      </c>
      <c r="L3349" s="19" t="n">
        <v>10.08</v>
      </c>
      <c r="M3349" s="19" t="n">
        <f aca="false">IF(J3349&gt;0,J3349,K3349)*E3349</f>
        <v>10.08</v>
      </c>
      <c r="N3349" s="20"/>
      <c r="O3349" s="21" t="str">
        <f aca="false">IF(R3349="","",ROUND(R3349*(1-Premissas!$B$4),4))</f>
        <v/>
      </c>
      <c r="P3349" s="22"/>
      <c r="Q3349" s="22"/>
      <c r="R3349" s="23"/>
      <c r="S3349" s="24"/>
      <c r="T3349" s="24"/>
      <c r="U3349" s="25"/>
      <c r="V3349" s="19" t="str">
        <f aca="false">IF(COUNT(N3349:Q3349)=0,"",MIN(N3349:Q3349))</f>
        <v/>
      </c>
      <c r="W3349" s="16" t="str">
        <f aca="false">IF(V3349="","",INDEX($N$4:$Q$4,MATCH(V3349,N3349:Q3349,0)))</f>
        <v/>
      </c>
      <c r="X3349" s="19" t="str">
        <f aca="false">IF(COUNT(N3349:Q3349)&lt;2,"",SMALL(N3349:Q3349,2))</f>
        <v/>
      </c>
      <c r="Y3349" s="26" t="str">
        <f aca="false">IF(OR(V3349="",M3349=0),"",V3349/M3349-1)</f>
        <v/>
      </c>
      <c r="Z3349" s="26" t="str">
        <f aca="false">IF(OR(V3349="",L3349=""),"",V3349/(L3349*E3349)-1)</f>
        <v/>
      </c>
      <c r="AA3349" s="16" t="str">
        <f aca="false">IF(V3349="","SEM OFERTA",IF(OR(Y3349&gt;Premissas!$B$11,Y3349&lt;Premissas!$B$12),"VERIFICAR - UNIDADE/EMBALAGEM",IF(Y3349&gt;Premissas!$B$6,"NÃO COMPRAR - REAJUSTE &gt;5%","COMPRAR")))</f>
        <v>SEM OFERTA</v>
      </c>
      <c r="AB3349" s="18" t="str">
        <f aca="false">IF(W3349="DIMEC",S3349,IF(W3349="MEDCENTRO",U3349,""))</f>
        <v/>
      </c>
      <c r="AC3349" s="18" t="n">
        <f aca="false">IF(AA3349&lt;&gt;"COMPRAR",0,IF(AB3349="",I3349,MIN(I3349,AB3349)))</f>
        <v>0</v>
      </c>
      <c r="AD3349" s="19" t="n">
        <f aca="false">IF(AC3349&gt;0,AC3349*V3349,0)</f>
        <v>0</v>
      </c>
      <c r="AE3349" s="19" t="n">
        <f aca="false">IF(AC3349&gt;0,(M3349-V3349)*AC3349,0)</f>
        <v>0</v>
      </c>
      <c r="AF3349" s="16" t="str">
        <f aca="false">IF(AA3349&lt;&gt;"COMPRAR","",IF(AB3349="",IF(X3349="","",IF(X3349-V3349&lt;0.01,"EMPATE TÉCNICO","")),IF(AB3349&lt;I3349,"ESTOQUE INSUFICIENTE",IF(X3349="","",IF(X3349-V3349&lt;0.01,"EMPATE TÉCNICO","")))))</f>
        <v/>
      </c>
      <c r="AG3349" s="16" t="s">
        <v>1798</v>
      </c>
      <c r="AH3349" s="16" t="s">
        <v>1761</v>
      </c>
    </row>
    <row r="3350" customFormat="false" ht="15" hidden="false" customHeight="false" outlineLevel="0" collapsed="false">
      <c r="A3350" s="16" t="s">
        <v>10395</v>
      </c>
      <c r="B3350" s="17" t="s">
        <v>10396</v>
      </c>
      <c r="C3350" s="16" t="s">
        <v>10397</v>
      </c>
      <c r="D3350" s="16" t="s">
        <v>4315</v>
      </c>
      <c r="E3350" s="18" t="n">
        <v>1</v>
      </c>
      <c r="F3350" s="16" t="s">
        <v>42</v>
      </c>
      <c r="G3350" s="18" t="n">
        <v>3</v>
      </c>
      <c r="H3350" s="16" t="n">
        <v>2.1</v>
      </c>
      <c r="I3350" s="18" t="n">
        <v>3</v>
      </c>
      <c r="J3350" s="19" t="n">
        <v>16.59</v>
      </c>
      <c r="K3350" s="19" t="n">
        <v>16.59</v>
      </c>
      <c r="L3350" s="19" t="n">
        <v>16.59</v>
      </c>
      <c r="M3350" s="19" t="n">
        <f aca="false">IF(J3350&gt;0,J3350,K3350)*E3350</f>
        <v>16.59</v>
      </c>
      <c r="N3350" s="20"/>
      <c r="O3350" s="21" t="str">
        <f aca="false">IF(R3350="","",ROUND(R3350*(1-Premissas!$B$4),4))</f>
        <v/>
      </c>
      <c r="P3350" s="22"/>
      <c r="Q3350" s="22"/>
      <c r="R3350" s="23"/>
      <c r="S3350" s="24"/>
      <c r="T3350" s="24"/>
      <c r="U3350" s="25"/>
      <c r="V3350" s="19" t="str">
        <f aca="false">IF(COUNT(N3350:Q3350)=0,"",MIN(N3350:Q3350))</f>
        <v/>
      </c>
      <c r="W3350" s="16" t="str">
        <f aca="false">IF(V3350="","",INDEX($N$4:$Q$4,MATCH(V3350,N3350:Q3350,0)))</f>
        <v/>
      </c>
      <c r="X3350" s="19" t="str">
        <f aca="false">IF(COUNT(N3350:Q3350)&lt;2,"",SMALL(N3350:Q3350,2))</f>
        <v/>
      </c>
      <c r="Y3350" s="26" t="str">
        <f aca="false">IF(OR(V3350="",M3350=0),"",V3350/M3350-1)</f>
        <v/>
      </c>
      <c r="Z3350" s="26" t="str">
        <f aca="false">IF(OR(V3350="",L3350=""),"",V3350/(L3350*E3350)-1)</f>
        <v/>
      </c>
      <c r="AA3350" s="16" t="str">
        <f aca="false">IF(V3350="","SEM OFERTA",IF(OR(Y3350&gt;Premissas!$B$11,Y3350&lt;Premissas!$B$12),"VERIFICAR - UNIDADE/EMBALAGEM",IF(Y3350&gt;Premissas!$B$6,"NÃO COMPRAR - REAJUSTE &gt;5%","COMPRAR")))</f>
        <v>SEM OFERTA</v>
      </c>
      <c r="AB3350" s="18" t="str">
        <f aca="false">IF(W3350="DIMEC",S3350,IF(W3350="MEDCENTRO",U3350,""))</f>
        <v/>
      </c>
      <c r="AC3350" s="18" t="n">
        <f aca="false">IF(AA3350&lt;&gt;"COMPRAR",0,IF(AB3350="",I3350,MIN(I3350,AB3350)))</f>
        <v>0</v>
      </c>
      <c r="AD3350" s="19" t="n">
        <f aca="false">IF(AC3350&gt;0,AC3350*V3350,0)</f>
        <v>0</v>
      </c>
      <c r="AE3350" s="19" t="n">
        <f aca="false">IF(AC3350&gt;0,(M3350-V3350)*AC3350,0)</f>
        <v>0</v>
      </c>
      <c r="AF3350" s="16" t="str">
        <f aca="false">IF(AA3350&lt;&gt;"COMPRAR","",IF(AB3350="",IF(X3350="","",IF(X3350-V3350&lt;0.01,"EMPATE TÉCNICO","")),IF(AB3350&lt;I3350,"ESTOQUE INSUFICIENTE",IF(X3350="","",IF(X3350-V3350&lt;0.01,"EMPATE TÉCNICO","")))))</f>
        <v/>
      </c>
      <c r="AG3350" s="16" t="s">
        <v>1803</v>
      </c>
      <c r="AH3350" s="16" t="s">
        <v>1761</v>
      </c>
    </row>
    <row r="3351" customFormat="false" ht="15" hidden="false" customHeight="false" outlineLevel="0" collapsed="false">
      <c r="A3351" s="16" t="s">
        <v>10398</v>
      </c>
      <c r="B3351" s="17" t="s">
        <v>10399</v>
      </c>
      <c r="C3351" s="16" t="s">
        <v>10400</v>
      </c>
      <c r="D3351" s="16" t="s">
        <v>4360</v>
      </c>
      <c r="E3351" s="18" t="n">
        <v>1</v>
      </c>
      <c r="F3351" s="16" t="s">
        <v>43</v>
      </c>
      <c r="G3351" s="18" t="n">
        <v>1</v>
      </c>
      <c r="H3351" s="16" t="n">
        <v>0.4</v>
      </c>
      <c r="I3351" s="18" t="n">
        <v>1</v>
      </c>
      <c r="J3351" s="19" t="n">
        <v>25.34</v>
      </c>
      <c r="K3351" s="19" t="n">
        <v>25.34</v>
      </c>
      <c r="L3351" s="19" t="n">
        <v>25.34</v>
      </c>
      <c r="M3351" s="19" t="n">
        <f aca="false">IF(J3351&gt;0,J3351,K3351)*E3351</f>
        <v>25.34</v>
      </c>
      <c r="N3351" s="20"/>
      <c r="O3351" s="21" t="str">
        <f aca="false">IF(R3351="","",ROUND(R3351*(1-Premissas!$B$4),4))</f>
        <v/>
      </c>
      <c r="P3351" s="22"/>
      <c r="Q3351" s="22"/>
      <c r="R3351" s="23"/>
      <c r="S3351" s="24"/>
      <c r="T3351" s="24"/>
      <c r="U3351" s="25"/>
      <c r="V3351" s="19" t="str">
        <f aca="false">IF(COUNT(N3351:Q3351)=0,"",MIN(N3351:Q3351))</f>
        <v/>
      </c>
      <c r="W3351" s="16" t="str">
        <f aca="false">IF(V3351="","",INDEX($N$4:$Q$4,MATCH(V3351,N3351:Q3351,0)))</f>
        <v/>
      </c>
      <c r="X3351" s="19" t="str">
        <f aca="false">IF(COUNT(N3351:Q3351)&lt;2,"",SMALL(N3351:Q3351,2))</f>
        <v/>
      </c>
      <c r="Y3351" s="26" t="str">
        <f aca="false">IF(OR(V3351="",M3351=0),"",V3351/M3351-1)</f>
        <v/>
      </c>
      <c r="Z3351" s="26" t="str">
        <f aca="false">IF(OR(V3351="",L3351=""),"",V3351/(L3351*E3351)-1)</f>
        <v/>
      </c>
      <c r="AA3351" s="16" t="str">
        <f aca="false">IF(V3351="","SEM OFERTA",IF(OR(Y3351&gt;Premissas!$B$11,Y3351&lt;Premissas!$B$12),"VERIFICAR - UNIDADE/EMBALAGEM",IF(Y3351&gt;Premissas!$B$6,"NÃO COMPRAR - REAJUSTE &gt;5%","COMPRAR")))</f>
        <v>SEM OFERTA</v>
      </c>
      <c r="AB3351" s="18" t="str">
        <f aca="false">IF(W3351="DIMEC",S3351,IF(W3351="MEDCENTRO",U3351,""))</f>
        <v/>
      </c>
      <c r="AC3351" s="18" t="n">
        <f aca="false">IF(AA3351&lt;&gt;"COMPRAR",0,IF(AB3351="",I3351,MIN(I3351,AB3351)))</f>
        <v>0</v>
      </c>
      <c r="AD3351" s="19" t="n">
        <f aca="false">IF(AC3351&gt;0,AC3351*V3351,0)</f>
        <v>0</v>
      </c>
      <c r="AE3351" s="19" t="n">
        <f aca="false">IF(AC3351&gt;0,(M3351-V3351)*AC3351,0)</f>
        <v>0</v>
      </c>
      <c r="AF3351" s="16" t="str">
        <f aca="false">IF(AA3351&lt;&gt;"COMPRAR","",IF(AB3351="",IF(X3351="","",IF(X3351-V3351&lt;0.01,"EMPATE TÉCNICO","")),IF(AB3351&lt;I3351,"ESTOQUE INSUFICIENTE",IF(X3351="","",IF(X3351-V3351&lt;0.01,"EMPATE TÉCNICO","")))))</f>
        <v/>
      </c>
      <c r="AG3351" s="16" t="s">
        <v>4361</v>
      </c>
      <c r="AH3351" s="16" t="s">
        <v>1761</v>
      </c>
    </row>
    <row r="3352" customFormat="false" ht="15" hidden="false" customHeight="false" outlineLevel="0" collapsed="false">
      <c r="A3352" s="16" t="s">
        <v>10401</v>
      </c>
      <c r="B3352" s="17" t="s">
        <v>10402</v>
      </c>
      <c r="C3352" s="16" t="s">
        <v>10403</v>
      </c>
      <c r="D3352" s="16" t="s">
        <v>9874</v>
      </c>
      <c r="E3352" s="18" t="n">
        <v>1</v>
      </c>
      <c r="F3352" s="16" t="s">
        <v>43</v>
      </c>
      <c r="G3352" s="18" t="n">
        <v>0</v>
      </c>
      <c r="H3352" s="16" t="n">
        <v>0.3</v>
      </c>
      <c r="I3352" s="18" t="n">
        <v>1</v>
      </c>
      <c r="J3352" s="19" t="n">
        <v>7.78</v>
      </c>
      <c r="K3352" s="19" t="n">
        <v>7.78</v>
      </c>
      <c r="L3352" s="19" t="n">
        <v>7.78</v>
      </c>
      <c r="M3352" s="19" t="n">
        <f aca="false">IF(J3352&gt;0,J3352,K3352)*E3352</f>
        <v>7.78</v>
      </c>
      <c r="N3352" s="20"/>
      <c r="O3352" s="21" t="str">
        <f aca="false">IF(R3352="","",ROUND(R3352*(1-Premissas!$B$4),4))</f>
        <v/>
      </c>
      <c r="P3352" s="22"/>
      <c r="Q3352" s="22"/>
      <c r="R3352" s="23"/>
      <c r="S3352" s="24"/>
      <c r="T3352" s="24"/>
      <c r="U3352" s="25"/>
      <c r="V3352" s="19" t="str">
        <f aca="false">IF(COUNT(N3352:Q3352)=0,"",MIN(N3352:Q3352))</f>
        <v/>
      </c>
      <c r="W3352" s="16" t="str">
        <f aca="false">IF(V3352="","",INDEX($N$4:$Q$4,MATCH(V3352,N3352:Q3352,0)))</f>
        <v/>
      </c>
      <c r="X3352" s="19" t="str">
        <f aca="false">IF(COUNT(N3352:Q3352)&lt;2,"",SMALL(N3352:Q3352,2))</f>
        <v/>
      </c>
      <c r="Y3352" s="26" t="str">
        <f aca="false">IF(OR(V3352="",M3352=0),"",V3352/M3352-1)</f>
        <v/>
      </c>
      <c r="Z3352" s="26" t="str">
        <f aca="false">IF(OR(V3352="",L3352=""),"",V3352/(L3352*E3352)-1)</f>
        <v/>
      </c>
      <c r="AA3352" s="16" t="str">
        <f aca="false">IF(V3352="","SEM OFERTA",IF(OR(Y3352&gt;Premissas!$B$11,Y3352&lt;Premissas!$B$12),"VERIFICAR - UNIDADE/EMBALAGEM",IF(Y3352&gt;Premissas!$B$6,"NÃO COMPRAR - REAJUSTE &gt;5%","COMPRAR")))</f>
        <v>SEM OFERTA</v>
      </c>
      <c r="AB3352" s="18" t="str">
        <f aca="false">IF(W3352="DIMEC",S3352,IF(W3352="MEDCENTRO",U3352,""))</f>
        <v/>
      </c>
      <c r="AC3352" s="18" t="n">
        <f aca="false">IF(AA3352&lt;&gt;"COMPRAR",0,IF(AB3352="",I3352,MIN(I3352,AB3352)))</f>
        <v>0</v>
      </c>
      <c r="AD3352" s="19" t="n">
        <f aca="false">IF(AC3352&gt;0,AC3352*V3352,0)</f>
        <v>0</v>
      </c>
      <c r="AE3352" s="19" t="n">
        <f aca="false">IF(AC3352&gt;0,(M3352-V3352)*AC3352,0)</f>
        <v>0</v>
      </c>
      <c r="AF3352" s="16" t="str">
        <f aca="false">IF(AA3352&lt;&gt;"COMPRAR","",IF(AB3352="",IF(X3352="","",IF(X3352-V3352&lt;0.01,"EMPATE TÉCNICO","")),IF(AB3352&lt;I3352,"ESTOQUE INSUFICIENTE",IF(X3352="","",IF(X3352-V3352&lt;0.01,"EMPATE TÉCNICO","")))))</f>
        <v/>
      </c>
      <c r="AG3352" s="16" t="s">
        <v>3767</v>
      </c>
      <c r="AH3352" s="16" t="s">
        <v>1761</v>
      </c>
    </row>
    <row r="3353" customFormat="false" ht="15" hidden="false" customHeight="false" outlineLevel="0" collapsed="false">
      <c r="A3353" s="16" t="s">
        <v>10404</v>
      </c>
      <c r="B3353" s="17" t="s">
        <v>10405</v>
      </c>
      <c r="C3353" s="16" t="s">
        <v>10406</v>
      </c>
      <c r="D3353" s="16" t="s">
        <v>9874</v>
      </c>
      <c r="E3353" s="18" t="n">
        <v>1</v>
      </c>
      <c r="F3353" s="16" t="s">
        <v>43</v>
      </c>
      <c r="G3353" s="18" t="n">
        <v>0</v>
      </c>
      <c r="H3353" s="16" t="n">
        <v>0.3</v>
      </c>
      <c r="I3353" s="18" t="n">
        <v>1</v>
      </c>
      <c r="J3353" s="19" t="n">
        <v>11.65</v>
      </c>
      <c r="K3353" s="19" t="n">
        <v>11.65</v>
      </c>
      <c r="L3353" s="19" t="n">
        <v>11.65</v>
      </c>
      <c r="M3353" s="19" t="n">
        <f aca="false">IF(J3353&gt;0,J3353,K3353)*E3353</f>
        <v>11.65</v>
      </c>
      <c r="N3353" s="20"/>
      <c r="O3353" s="21" t="str">
        <f aca="false">IF(R3353="","",ROUND(R3353*(1-Premissas!$B$4),4))</f>
        <v/>
      </c>
      <c r="P3353" s="22"/>
      <c r="Q3353" s="22"/>
      <c r="R3353" s="23"/>
      <c r="S3353" s="24"/>
      <c r="T3353" s="24"/>
      <c r="U3353" s="25"/>
      <c r="V3353" s="19" t="str">
        <f aca="false">IF(COUNT(N3353:Q3353)=0,"",MIN(N3353:Q3353))</f>
        <v/>
      </c>
      <c r="W3353" s="16" t="str">
        <f aca="false">IF(V3353="","",INDEX($N$4:$Q$4,MATCH(V3353,N3353:Q3353,0)))</f>
        <v/>
      </c>
      <c r="X3353" s="19" t="str">
        <f aca="false">IF(COUNT(N3353:Q3353)&lt;2,"",SMALL(N3353:Q3353,2))</f>
        <v/>
      </c>
      <c r="Y3353" s="26" t="str">
        <f aca="false">IF(OR(V3353="",M3353=0),"",V3353/M3353-1)</f>
        <v/>
      </c>
      <c r="Z3353" s="26" t="str">
        <f aca="false">IF(OR(V3353="",L3353=""),"",V3353/(L3353*E3353)-1)</f>
        <v/>
      </c>
      <c r="AA3353" s="16" t="str">
        <f aca="false">IF(V3353="","SEM OFERTA",IF(OR(Y3353&gt;Premissas!$B$11,Y3353&lt;Premissas!$B$12),"VERIFICAR - UNIDADE/EMBALAGEM",IF(Y3353&gt;Premissas!$B$6,"NÃO COMPRAR - REAJUSTE &gt;5%","COMPRAR")))</f>
        <v>SEM OFERTA</v>
      </c>
      <c r="AB3353" s="18" t="str">
        <f aca="false">IF(W3353="DIMEC",S3353,IF(W3353="MEDCENTRO",U3353,""))</f>
        <v/>
      </c>
      <c r="AC3353" s="18" t="n">
        <f aca="false">IF(AA3353&lt;&gt;"COMPRAR",0,IF(AB3353="",I3353,MIN(I3353,AB3353)))</f>
        <v>0</v>
      </c>
      <c r="AD3353" s="19" t="n">
        <f aca="false">IF(AC3353&gt;0,AC3353*V3353,0)</f>
        <v>0</v>
      </c>
      <c r="AE3353" s="19" t="n">
        <f aca="false">IF(AC3353&gt;0,(M3353-V3353)*AC3353,0)</f>
        <v>0</v>
      </c>
      <c r="AF3353" s="16" t="str">
        <f aca="false">IF(AA3353&lt;&gt;"COMPRAR","",IF(AB3353="",IF(X3353="","",IF(X3353-V3353&lt;0.01,"EMPATE TÉCNICO","")),IF(AB3353&lt;I3353,"ESTOQUE INSUFICIENTE",IF(X3353="","",IF(X3353-V3353&lt;0.01,"EMPATE TÉCNICO","")))))</f>
        <v/>
      </c>
      <c r="AG3353" s="16" t="s">
        <v>3767</v>
      </c>
      <c r="AH3353" s="16" t="s">
        <v>1761</v>
      </c>
    </row>
    <row r="3354" customFormat="false" ht="15" hidden="false" customHeight="false" outlineLevel="0" collapsed="false">
      <c r="A3354" s="16" t="s">
        <v>10407</v>
      </c>
      <c r="B3354" s="17" t="s">
        <v>10408</v>
      </c>
      <c r="C3354" s="16" t="s">
        <v>10409</v>
      </c>
      <c r="D3354" s="16" t="s">
        <v>9874</v>
      </c>
      <c r="E3354" s="18" t="n">
        <v>1</v>
      </c>
      <c r="F3354" s="16" t="s">
        <v>43</v>
      </c>
      <c r="G3354" s="18" t="n">
        <v>6</v>
      </c>
      <c r="H3354" s="16" t="n">
        <v>6.4</v>
      </c>
      <c r="I3354" s="18" t="n">
        <v>10</v>
      </c>
      <c r="J3354" s="19" t="n">
        <v>3.03833333333333</v>
      </c>
      <c r="K3354" s="19" t="n">
        <v>3.03833333333333</v>
      </c>
      <c r="L3354" s="19" t="n">
        <v>3.0383</v>
      </c>
      <c r="M3354" s="19" t="n">
        <f aca="false">IF(J3354&gt;0,J3354,K3354)*E3354</f>
        <v>3.03833333333333</v>
      </c>
      <c r="N3354" s="20"/>
      <c r="O3354" s="21" t="str">
        <f aca="false">IF(R3354="","",ROUND(R3354*(1-Premissas!$B$4),4))</f>
        <v/>
      </c>
      <c r="P3354" s="22"/>
      <c r="Q3354" s="22"/>
      <c r="R3354" s="23"/>
      <c r="S3354" s="24"/>
      <c r="T3354" s="24"/>
      <c r="U3354" s="25"/>
      <c r="V3354" s="19" t="str">
        <f aca="false">IF(COUNT(N3354:Q3354)=0,"",MIN(N3354:Q3354))</f>
        <v/>
      </c>
      <c r="W3354" s="16" t="str">
        <f aca="false">IF(V3354="","",INDEX($N$4:$Q$4,MATCH(V3354,N3354:Q3354,0)))</f>
        <v/>
      </c>
      <c r="X3354" s="19" t="str">
        <f aca="false">IF(COUNT(N3354:Q3354)&lt;2,"",SMALL(N3354:Q3354,2))</f>
        <v/>
      </c>
      <c r="Y3354" s="26" t="str">
        <f aca="false">IF(OR(V3354="",M3354=0),"",V3354/M3354-1)</f>
        <v/>
      </c>
      <c r="Z3354" s="26" t="str">
        <f aca="false">IF(OR(V3354="",L3354=""),"",V3354/(L3354*E3354)-1)</f>
        <v/>
      </c>
      <c r="AA3354" s="16" t="str">
        <f aca="false">IF(V3354="","SEM OFERTA",IF(OR(Y3354&gt;Premissas!$B$11,Y3354&lt;Premissas!$B$12),"VERIFICAR - UNIDADE/EMBALAGEM",IF(Y3354&gt;Premissas!$B$6,"NÃO COMPRAR - REAJUSTE &gt;5%","COMPRAR")))</f>
        <v>SEM OFERTA</v>
      </c>
      <c r="AB3354" s="18" t="str">
        <f aca="false">IF(W3354="DIMEC",S3354,IF(W3354="MEDCENTRO",U3354,""))</f>
        <v/>
      </c>
      <c r="AC3354" s="18" t="n">
        <f aca="false">IF(AA3354&lt;&gt;"COMPRAR",0,IF(AB3354="",I3354,MIN(I3354,AB3354)))</f>
        <v>0</v>
      </c>
      <c r="AD3354" s="19" t="n">
        <f aca="false">IF(AC3354&gt;0,AC3354*V3354,0)</f>
        <v>0</v>
      </c>
      <c r="AE3354" s="19" t="n">
        <f aca="false">IF(AC3354&gt;0,(M3354-V3354)*AC3354,0)</f>
        <v>0</v>
      </c>
      <c r="AF3354" s="16" t="str">
        <f aca="false">IF(AA3354&lt;&gt;"COMPRAR","",IF(AB3354="",IF(X3354="","",IF(X3354-V3354&lt;0.01,"EMPATE TÉCNICO","")),IF(AB3354&lt;I3354,"ESTOQUE INSUFICIENTE",IF(X3354="","",IF(X3354-V3354&lt;0.01,"EMPATE TÉCNICO","")))))</f>
        <v/>
      </c>
      <c r="AG3354" s="16" t="s">
        <v>3767</v>
      </c>
      <c r="AH3354" s="16" t="s">
        <v>1761</v>
      </c>
    </row>
    <row r="3355" customFormat="false" ht="15" hidden="false" customHeight="false" outlineLevel="0" collapsed="false">
      <c r="A3355" s="16" t="s">
        <v>10410</v>
      </c>
      <c r="B3355" s="17" t="s">
        <v>10411</v>
      </c>
      <c r="C3355" s="16" t="s">
        <v>10412</v>
      </c>
      <c r="D3355" s="16" t="s">
        <v>9874</v>
      </c>
      <c r="E3355" s="18" t="n">
        <v>1</v>
      </c>
      <c r="F3355" s="16" t="s">
        <v>43</v>
      </c>
      <c r="G3355" s="18" t="n">
        <v>0</v>
      </c>
      <c r="H3355" s="16" t="n">
        <v>0.1</v>
      </c>
      <c r="I3355" s="18" t="n">
        <v>1</v>
      </c>
      <c r="J3355" s="19" t="n">
        <v>11.68</v>
      </c>
      <c r="K3355" s="19" t="n">
        <v>11.68</v>
      </c>
      <c r="L3355" s="19" t="n">
        <v>11.68</v>
      </c>
      <c r="M3355" s="19" t="n">
        <f aca="false">IF(J3355&gt;0,J3355,K3355)*E3355</f>
        <v>11.68</v>
      </c>
      <c r="N3355" s="20"/>
      <c r="O3355" s="21" t="str">
        <f aca="false">IF(R3355="","",ROUND(R3355*(1-Premissas!$B$4),4))</f>
        <v/>
      </c>
      <c r="P3355" s="22"/>
      <c r="Q3355" s="22"/>
      <c r="R3355" s="23"/>
      <c r="S3355" s="24"/>
      <c r="T3355" s="24"/>
      <c r="U3355" s="25"/>
      <c r="V3355" s="19" t="str">
        <f aca="false">IF(COUNT(N3355:Q3355)=0,"",MIN(N3355:Q3355))</f>
        <v/>
      </c>
      <c r="W3355" s="16" t="str">
        <f aca="false">IF(V3355="","",INDEX($N$4:$Q$4,MATCH(V3355,N3355:Q3355,0)))</f>
        <v/>
      </c>
      <c r="X3355" s="19" t="str">
        <f aca="false">IF(COUNT(N3355:Q3355)&lt;2,"",SMALL(N3355:Q3355,2))</f>
        <v/>
      </c>
      <c r="Y3355" s="26" t="str">
        <f aca="false">IF(OR(V3355="",M3355=0),"",V3355/M3355-1)</f>
        <v/>
      </c>
      <c r="Z3355" s="26" t="str">
        <f aca="false">IF(OR(V3355="",L3355=""),"",V3355/(L3355*E3355)-1)</f>
        <v/>
      </c>
      <c r="AA3355" s="16" t="str">
        <f aca="false">IF(V3355="","SEM OFERTA",IF(OR(Y3355&gt;Premissas!$B$11,Y3355&lt;Premissas!$B$12),"VERIFICAR - UNIDADE/EMBALAGEM",IF(Y3355&gt;Premissas!$B$6,"NÃO COMPRAR - REAJUSTE &gt;5%","COMPRAR")))</f>
        <v>SEM OFERTA</v>
      </c>
      <c r="AB3355" s="18" t="str">
        <f aca="false">IF(W3355="DIMEC",S3355,IF(W3355="MEDCENTRO",U3355,""))</f>
        <v/>
      </c>
      <c r="AC3355" s="18" t="n">
        <f aca="false">IF(AA3355&lt;&gt;"COMPRAR",0,IF(AB3355="",I3355,MIN(I3355,AB3355)))</f>
        <v>0</v>
      </c>
      <c r="AD3355" s="19" t="n">
        <f aca="false">IF(AC3355&gt;0,AC3355*V3355,0)</f>
        <v>0</v>
      </c>
      <c r="AE3355" s="19" t="n">
        <f aca="false">IF(AC3355&gt;0,(M3355-V3355)*AC3355,0)</f>
        <v>0</v>
      </c>
      <c r="AF3355" s="16" t="str">
        <f aca="false">IF(AA3355&lt;&gt;"COMPRAR","",IF(AB3355="",IF(X3355="","",IF(X3355-V3355&lt;0.01,"EMPATE TÉCNICO","")),IF(AB3355&lt;I3355,"ESTOQUE INSUFICIENTE",IF(X3355="","",IF(X3355-V3355&lt;0.01,"EMPATE TÉCNICO","")))))</f>
        <v/>
      </c>
      <c r="AG3355" s="16" t="s">
        <v>3767</v>
      </c>
      <c r="AH3355" s="16" t="s">
        <v>1761</v>
      </c>
    </row>
    <row r="3356" customFormat="false" ht="15" hidden="false" customHeight="false" outlineLevel="0" collapsed="false">
      <c r="A3356" s="16" t="s">
        <v>10413</v>
      </c>
      <c r="B3356" s="17" t="s">
        <v>10414</v>
      </c>
      <c r="C3356" s="16" t="s">
        <v>10415</v>
      </c>
      <c r="D3356" s="16" t="s">
        <v>9874</v>
      </c>
      <c r="E3356" s="18" t="n">
        <v>1</v>
      </c>
      <c r="F3356" s="16" t="s">
        <v>43</v>
      </c>
      <c r="G3356" s="18" t="n">
        <v>0</v>
      </c>
      <c r="H3356" s="16" t="n">
        <v>0.2</v>
      </c>
      <c r="I3356" s="18" t="n">
        <v>1</v>
      </c>
      <c r="J3356" s="19" t="n">
        <v>11.08</v>
      </c>
      <c r="K3356" s="19" t="n">
        <v>11.08</v>
      </c>
      <c r="L3356" s="19" t="n">
        <v>11.08</v>
      </c>
      <c r="M3356" s="19" t="n">
        <f aca="false">IF(J3356&gt;0,J3356,K3356)*E3356</f>
        <v>11.08</v>
      </c>
      <c r="N3356" s="20"/>
      <c r="O3356" s="21" t="str">
        <f aca="false">IF(R3356="","",ROUND(R3356*(1-Premissas!$B$4),4))</f>
        <v/>
      </c>
      <c r="P3356" s="22"/>
      <c r="Q3356" s="22"/>
      <c r="R3356" s="23"/>
      <c r="S3356" s="24"/>
      <c r="T3356" s="24"/>
      <c r="U3356" s="25"/>
      <c r="V3356" s="19" t="str">
        <f aca="false">IF(COUNT(N3356:Q3356)=0,"",MIN(N3356:Q3356))</f>
        <v/>
      </c>
      <c r="W3356" s="16" t="str">
        <f aca="false">IF(V3356="","",INDEX($N$4:$Q$4,MATCH(V3356,N3356:Q3356,0)))</f>
        <v/>
      </c>
      <c r="X3356" s="19" t="str">
        <f aca="false">IF(COUNT(N3356:Q3356)&lt;2,"",SMALL(N3356:Q3356,2))</f>
        <v/>
      </c>
      <c r="Y3356" s="26" t="str">
        <f aca="false">IF(OR(V3356="",M3356=0),"",V3356/M3356-1)</f>
        <v/>
      </c>
      <c r="Z3356" s="26" t="str">
        <f aca="false">IF(OR(V3356="",L3356=""),"",V3356/(L3356*E3356)-1)</f>
        <v/>
      </c>
      <c r="AA3356" s="16" t="str">
        <f aca="false">IF(V3356="","SEM OFERTA",IF(OR(Y3356&gt;Premissas!$B$11,Y3356&lt;Premissas!$B$12),"VERIFICAR - UNIDADE/EMBALAGEM",IF(Y3356&gt;Premissas!$B$6,"NÃO COMPRAR - REAJUSTE &gt;5%","COMPRAR")))</f>
        <v>SEM OFERTA</v>
      </c>
      <c r="AB3356" s="18" t="str">
        <f aca="false">IF(W3356="DIMEC",S3356,IF(W3356="MEDCENTRO",U3356,""))</f>
        <v/>
      </c>
      <c r="AC3356" s="18" t="n">
        <f aca="false">IF(AA3356&lt;&gt;"COMPRAR",0,IF(AB3356="",I3356,MIN(I3356,AB3356)))</f>
        <v>0</v>
      </c>
      <c r="AD3356" s="19" t="n">
        <f aca="false">IF(AC3356&gt;0,AC3356*V3356,0)</f>
        <v>0</v>
      </c>
      <c r="AE3356" s="19" t="n">
        <f aca="false">IF(AC3356&gt;0,(M3356-V3356)*AC3356,0)</f>
        <v>0</v>
      </c>
      <c r="AF3356" s="16" t="str">
        <f aca="false">IF(AA3356&lt;&gt;"COMPRAR","",IF(AB3356="",IF(X3356="","",IF(X3356-V3356&lt;0.01,"EMPATE TÉCNICO","")),IF(AB3356&lt;I3356,"ESTOQUE INSUFICIENTE",IF(X3356="","",IF(X3356-V3356&lt;0.01,"EMPATE TÉCNICO","")))))</f>
        <v/>
      </c>
      <c r="AG3356" s="16" t="s">
        <v>3767</v>
      </c>
      <c r="AH3356" s="16" t="s">
        <v>1761</v>
      </c>
    </row>
    <row r="3357" customFormat="false" ht="15" hidden="false" customHeight="false" outlineLevel="0" collapsed="false">
      <c r="A3357" s="16" t="s">
        <v>10416</v>
      </c>
      <c r="B3357" s="17" t="s">
        <v>10417</v>
      </c>
      <c r="C3357" s="16" t="s">
        <v>10418</v>
      </c>
      <c r="D3357" s="16" t="s">
        <v>9874</v>
      </c>
      <c r="E3357" s="18" t="n">
        <v>1</v>
      </c>
      <c r="F3357" s="16" t="s">
        <v>43</v>
      </c>
      <c r="G3357" s="18" t="n">
        <v>0</v>
      </c>
      <c r="H3357" s="16" t="n">
        <v>0.1</v>
      </c>
      <c r="I3357" s="18" t="n">
        <v>1</v>
      </c>
      <c r="J3357" s="19" t="n">
        <v>10.45</v>
      </c>
      <c r="K3357" s="19" t="n">
        <v>10.45</v>
      </c>
      <c r="L3357" s="19" t="n">
        <v>10.45</v>
      </c>
      <c r="M3357" s="19" t="n">
        <f aca="false">IF(J3357&gt;0,J3357,K3357)*E3357</f>
        <v>10.45</v>
      </c>
      <c r="N3357" s="20"/>
      <c r="O3357" s="21" t="str">
        <f aca="false">IF(R3357="","",ROUND(R3357*(1-Premissas!$B$4),4))</f>
        <v/>
      </c>
      <c r="P3357" s="22"/>
      <c r="Q3357" s="22"/>
      <c r="R3357" s="23"/>
      <c r="S3357" s="24"/>
      <c r="T3357" s="24"/>
      <c r="U3357" s="25"/>
      <c r="V3357" s="19" t="str">
        <f aca="false">IF(COUNT(N3357:Q3357)=0,"",MIN(N3357:Q3357))</f>
        <v/>
      </c>
      <c r="W3357" s="16" t="str">
        <f aca="false">IF(V3357="","",INDEX($N$4:$Q$4,MATCH(V3357,N3357:Q3357,0)))</f>
        <v/>
      </c>
      <c r="X3357" s="19" t="str">
        <f aca="false">IF(COUNT(N3357:Q3357)&lt;2,"",SMALL(N3357:Q3357,2))</f>
        <v/>
      </c>
      <c r="Y3357" s="26" t="str">
        <f aca="false">IF(OR(V3357="",M3357=0),"",V3357/M3357-1)</f>
        <v/>
      </c>
      <c r="Z3357" s="26" t="str">
        <f aca="false">IF(OR(V3357="",L3357=""),"",V3357/(L3357*E3357)-1)</f>
        <v/>
      </c>
      <c r="AA3357" s="16" t="str">
        <f aca="false">IF(V3357="","SEM OFERTA",IF(OR(Y3357&gt;Premissas!$B$11,Y3357&lt;Premissas!$B$12),"VERIFICAR - UNIDADE/EMBALAGEM",IF(Y3357&gt;Premissas!$B$6,"NÃO COMPRAR - REAJUSTE &gt;5%","COMPRAR")))</f>
        <v>SEM OFERTA</v>
      </c>
      <c r="AB3357" s="18" t="str">
        <f aca="false">IF(W3357="DIMEC",S3357,IF(W3357="MEDCENTRO",U3357,""))</f>
        <v/>
      </c>
      <c r="AC3357" s="18" t="n">
        <f aca="false">IF(AA3357&lt;&gt;"COMPRAR",0,IF(AB3357="",I3357,MIN(I3357,AB3357)))</f>
        <v>0</v>
      </c>
      <c r="AD3357" s="19" t="n">
        <f aca="false">IF(AC3357&gt;0,AC3357*V3357,0)</f>
        <v>0</v>
      </c>
      <c r="AE3357" s="19" t="n">
        <f aca="false">IF(AC3357&gt;0,(M3357-V3357)*AC3357,0)</f>
        <v>0</v>
      </c>
      <c r="AF3357" s="16" t="str">
        <f aca="false">IF(AA3357&lt;&gt;"COMPRAR","",IF(AB3357="",IF(X3357="","",IF(X3357-V3357&lt;0.01,"EMPATE TÉCNICO","")),IF(AB3357&lt;I3357,"ESTOQUE INSUFICIENTE",IF(X3357="","",IF(X3357-V3357&lt;0.01,"EMPATE TÉCNICO","")))))</f>
        <v/>
      </c>
      <c r="AG3357" s="16" t="s">
        <v>3767</v>
      </c>
      <c r="AH3357" s="16" t="s">
        <v>1761</v>
      </c>
    </row>
    <row r="3358" customFormat="false" ht="15" hidden="false" customHeight="false" outlineLevel="0" collapsed="false">
      <c r="A3358" s="16" t="s">
        <v>10419</v>
      </c>
      <c r="B3358" s="17" t="s">
        <v>10420</v>
      </c>
      <c r="C3358" s="16" t="s">
        <v>10421</v>
      </c>
      <c r="D3358" s="16" t="s">
        <v>9874</v>
      </c>
      <c r="E3358" s="18" t="n">
        <v>1</v>
      </c>
      <c r="F3358" s="16" t="s">
        <v>43</v>
      </c>
      <c r="G3358" s="18" t="n">
        <v>0</v>
      </c>
      <c r="H3358" s="16" t="n">
        <v>0.3</v>
      </c>
      <c r="I3358" s="18" t="n">
        <v>1</v>
      </c>
      <c r="J3358" s="19" t="n">
        <v>12.59</v>
      </c>
      <c r="K3358" s="19" t="n">
        <v>12.59</v>
      </c>
      <c r="L3358" s="19" t="n">
        <v>12.59</v>
      </c>
      <c r="M3358" s="19" t="n">
        <f aca="false">IF(J3358&gt;0,J3358,K3358)*E3358</f>
        <v>12.59</v>
      </c>
      <c r="N3358" s="20"/>
      <c r="O3358" s="21" t="str">
        <f aca="false">IF(R3358="","",ROUND(R3358*(1-Premissas!$B$4),4))</f>
        <v/>
      </c>
      <c r="P3358" s="22"/>
      <c r="Q3358" s="22"/>
      <c r="R3358" s="23"/>
      <c r="S3358" s="24"/>
      <c r="T3358" s="24"/>
      <c r="U3358" s="25"/>
      <c r="V3358" s="19" t="str">
        <f aca="false">IF(COUNT(N3358:Q3358)=0,"",MIN(N3358:Q3358))</f>
        <v/>
      </c>
      <c r="W3358" s="16" t="str">
        <f aca="false">IF(V3358="","",INDEX($N$4:$Q$4,MATCH(V3358,N3358:Q3358,0)))</f>
        <v/>
      </c>
      <c r="X3358" s="19" t="str">
        <f aca="false">IF(COUNT(N3358:Q3358)&lt;2,"",SMALL(N3358:Q3358,2))</f>
        <v/>
      </c>
      <c r="Y3358" s="26" t="str">
        <f aca="false">IF(OR(V3358="",M3358=0),"",V3358/M3358-1)</f>
        <v/>
      </c>
      <c r="Z3358" s="26" t="str">
        <f aca="false">IF(OR(V3358="",L3358=""),"",V3358/(L3358*E3358)-1)</f>
        <v/>
      </c>
      <c r="AA3358" s="16" t="str">
        <f aca="false">IF(V3358="","SEM OFERTA",IF(OR(Y3358&gt;Premissas!$B$11,Y3358&lt;Premissas!$B$12),"VERIFICAR - UNIDADE/EMBALAGEM",IF(Y3358&gt;Premissas!$B$6,"NÃO COMPRAR - REAJUSTE &gt;5%","COMPRAR")))</f>
        <v>SEM OFERTA</v>
      </c>
      <c r="AB3358" s="18" t="str">
        <f aca="false">IF(W3358="DIMEC",S3358,IF(W3358="MEDCENTRO",U3358,""))</f>
        <v/>
      </c>
      <c r="AC3358" s="18" t="n">
        <f aca="false">IF(AA3358&lt;&gt;"COMPRAR",0,IF(AB3358="",I3358,MIN(I3358,AB3358)))</f>
        <v>0</v>
      </c>
      <c r="AD3358" s="19" t="n">
        <f aca="false">IF(AC3358&gt;0,AC3358*V3358,0)</f>
        <v>0</v>
      </c>
      <c r="AE3358" s="19" t="n">
        <f aca="false">IF(AC3358&gt;0,(M3358-V3358)*AC3358,0)</f>
        <v>0</v>
      </c>
      <c r="AF3358" s="16" t="str">
        <f aca="false">IF(AA3358&lt;&gt;"COMPRAR","",IF(AB3358="",IF(X3358="","",IF(X3358-V3358&lt;0.01,"EMPATE TÉCNICO","")),IF(AB3358&lt;I3358,"ESTOQUE INSUFICIENTE",IF(X3358="","",IF(X3358-V3358&lt;0.01,"EMPATE TÉCNICO","")))))</f>
        <v/>
      </c>
      <c r="AG3358" s="16" t="s">
        <v>3767</v>
      </c>
      <c r="AH3358" s="16" t="s">
        <v>1761</v>
      </c>
    </row>
    <row r="3359" customFormat="false" ht="15" hidden="false" customHeight="false" outlineLevel="0" collapsed="false">
      <c r="A3359" s="16" t="s">
        <v>10422</v>
      </c>
      <c r="B3359" s="17" t="s">
        <v>10423</v>
      </c>
      <c r="C3359" s="16" t="s">
        <v>10424</v>
      </c>
      <c r="D3359" s="16" t="s">
        <v>9874</v>
      </c>
      <c r="E3359" s="18" t="n">
        <v>1</v>
      </c>
      <c r="F3359" s="16" t="s">
        <v>43</v>
      </c>
      <c r="G3359" s="18" t="n">
        <v>0</v>
      </c>
      <c r="H3359" s="16" t="n">
        <v>0.2</v>
      </c>
      <c r="I3359" s="18" t="n">
        <v>1</v>
      </c>
      <c r="J3359" s="19" t="n">
        <v>15.65</v>
      </c>
      <c r="K3359" s="19" t="n">
        <v>15.65</v>
      </c>
      <c r="L3359" s="19" t="n">
        <v>15.65</v>
      </c>
      <c r="M3359" s="19" t="n">
        <f aca="false">IF(J3359&gt;0,J3359,K3359)*E3359</f>
        <v>15.65</v>
      </c>
      <c r="N3359" s="20"/>
      <c r="O3359" s="21" t="str">
        <f aca="false">IF(R3359="","",ROUND(R3359*(1-Premissas!$B$4),4))</f>
        <v/>
      </c>
      <c r="P3359" s="22"/>
      <c r="Q3359" s="22"/>
      <c r="R3359" s="23"/>
      <c r="S3359" s="24"/>
      <c r="T3359" s="24"/>
      <c r="U3359" s="25"/>
      <c r="V3359" s="19" t="str">
        <f aca="false">IF(COUNT(N3359:Q3359)=0,"",MIN(N3359:Q3359))</f>
        <v/>
      </c>
      <c r="W3359" s="16" t="str">
        <f aca="false">IF(V3359="","",INDEX($N$4:$Q$4,MATCH(V3359,N3359:Q3359,0)))</f>
        <v/>
      </c>
      <c r="X3359" s="19" t="str">
        <f aca="false">IF(COUNT(N3359:Q3359)&lt;2,"",SMALL(N3359:Q3359,2))</f>
        <v/>
      </c>
      <c r="Y3359" s="26" t="str">
        <f aca="false">IF(OR(V3359="",M3359=0),"",V3359/M3359-1)</f>
        <v/>
      </c>
      <c r="Z3359" s="26" t="str">
        <f aca="false">IF(OR(V3359="",L3359=""),"",V3359/(L3359*E3359)-1)</f>
        <v/>
      </c>
      <c r="AA3359" s="16" t="str">
        <f aca="false">IF(V3359="","SEM OFERTA",IF(OR(Y3359&gt;Premissas!$B$11,Y3359&lt;Premissas!$B$12),"VERIFICAR - UNIDADE/EMBALAGEM",IF(Y3359&gt;Premissas!$B$6,"NÃO COMPRAR - REAJUSTE &gt;5%","COMPRAR")))</f>
        <v>SEM OFERTA</v>
      </c>
      <c r="AB3359" s="18" t="str">
        <f aca="false">IF(W3359="DIMEC",S3359,IF(W3359="MEDCENTRO",U3359,""))</f>
        <v/>
      </c>
      <c r="AC3359" s="18" t="n">
        <f aca="false">IF(AA3359&lt;&gt;"COMPRAR",0,IF(AB3359="",I3359,MIN(I3359,AB3359)))</f>
        <v>0</v>
      </c>
      <c r="AD3359" s="19" t="n">
        <f aca="false">IF(AC3359&gt;0,AC3359*V3359,0)</f>
        <v>0</v>
      </c>
      <c r="AE3359" s="19" t="n">
        <f aca="false">IF(AC3359&gt;0,(M3359-V3359)*AC3359,0)</f>
        <v>0</v>
      </c>
      <c r="AF3359" s="16" t="str">
        <f aca="false">IF(AA3359&lt;&gt;"COMPRAR","",IF(AB3359="",IF(X3359="","",IF(X3359-V3359&lt;0.01,"EMPATE TÉCNICO","")),IF(AB3359&lt;I3359,"ESTOQUE INSUFICIENTE",IF(X3359="","",IF(X3359-V3359&lt;0.01,"EMPATE TÉCNICO","")))))</f>
        <v/>
      </c>
      <c r="AG3359" s="16" t="s">
        <v>3767</v>
      </c>
      <c r="AH3359" s="16" t="s">
        <v>1761</v>
      </c>
    </row>
    <row r="3360" customFormat="false" ht="15" hidden="false" customHeight="false" outlineLevel="0" collapsed="false">
      <c r="A3360" s="16" t="s">
        <v>10425</v>
      </c>
      <c r="B3360" s="17" t="s">
        <v>10426</v>
      </c>
      <c r="C3360" s="16" t="s">
        <v>10427</v>
      </c>
      <c r="D3360" s="16" t="s">
        <v>10428</v>
      </c>
      <c r="E3360" s="18" t="n">
        <v>12</v>
      </c>
      <c r="F3360" s="16" t="s">
        <v>43</v>
      </c>
      <c r="G3360" s="18" t="n">
        <v>0</v>
      </c>
      <c r="H3360" s="16" t="n">
        <v>1.7</v>
      </c>
      <c r="I3360" s="18" t="n">
        <v>1</v>
      </c>
      <c r="J3360" s="19" t="n">
        <v>9.33333333333333</v>
      </c>
      <c r="K3360" s="19" t="n">
        <v>9.33333333333333</v>
      </c>
      <c r="L3360" s="19" t="n">
        <v>9.3333</v>
      </c>
      <c r="M3360" s="19" t="n">
        <f aca="false">IF(J3360&gt;0,J3360,K3360)*E3360</f>
        <v>112</v>
      </c>
      <c r="N3360" s="20"/>
      <c r="O3360" s="21" t="str">
        <f aca="false">IF(R3360="","",ROUND(R3360*(1-Premissas!$B$4),4))</f>
        <v/>
      </c>
      <c r="P3360" s="22"/>
      <c r="Q3360" s="22"/>
      <c r="R3360" s="23"/>
      <c r="S3360" s="24"/>
      <c r="T3360" s="24"/>
      <c r="U3360" s="25"/>
      <c r="V3360" s="19" t="str">
        <f aca="false">IF(COUNT(N3360:Q3360)=0,"",MIN(N3360:Q3360))</f>
        <v/>
      </c>
      <c r="W3360" s="16" t="str">
        <f aca="false">IF(V3360="","",INDEX($N$4:$Q$4,MATCH(V3360,N3360:Q3360,0)))</f>
        <v/>
      </c>
      <c r="X3360" s="19" t="str">
        <f aca="false">IF(COUNT(N3360:Q3360)&lt;2,"",SMALL(N3360:Q3360,2))</f>
        <v/>
      </c>
      <c r="Y3360" s="26" t="str">
        <f aca="false">IF(OR(V3360="",M3360=0),"",V3360/M3360-1)</f>
        <v/>
      </c>
      <c r="Z3360" s="26" t="str">
        <f aca="false">IF(OR(V3360="",L3360=""),"",V3360/(L3360*E3360)-1)</f>
        <v/>
      </c>
      <c r="AA3360" s="16" t="str">
        <f aca="false">IF(V3360="","SEM OFERTA",IF(OR(Y3360&gt;Premissas!$B$11,Y3360&lt;Premissas!$B$12),"VERIFICAR - UNIDADE/EMBALAGEM",IF(Y3360&gt;Premissas!$B$6,"NÃO COMPRAR - REAJUSTE &gt;5%","COMPRAR")))</f>
        <v>SEM OFERTA</v>
      </c>
      <c r="AB3360" s="18" t="str">
        <f aca="false">IF(W3360="DIMEC",S3360,IF(W3360="MEDCENTRO",U3360,""))</f>
        <v/>
      </c>
      <c r="AC3360" s="18" t="n">
        <f aca="false">IF(AA3360&lt;&gt;"COMPRAR",0,IF(AB3360="",I3360,MIN(I3360,AB3360)))</f>
        <v>0</v>
      </c>
      <c r="AD3360" s="19" t="n">
        <f aca="false">IF(AC3360&gt;0,AC3360*V3360,0)</f>
        <v>0</v>
      </c>
      <c r="AE3360" s="19" t="n">
        <f aca="false">IF(AC3360&gt;0,(M3360-V3360)*AC3360,0)</f>
        <v>0</v>
      </c>
      <c r="AF3360" s="16" t="str">
        <f aca="false">IF(AA3360&lt;&gt;"COMPRAR","",IF(AB3360="",IF(X3360="","",IF(X3360-V3360&lt;0.01,"EMPATE TÉCNICO","")),IF(AB3360&lt;I3360,"ESTOQUE INSUFICIENTE",IF(X3360="","",IF(X3360-V3360&lt;0.01,"EMPATE TÉCNICO","")))))</f>
        <v/>
      </c>
      <c r="AG3360" s="16" t="s">
        <v>10429</v>
      </c>
      <c r="AH3360" s="16" t="s">
        <v>1761</v>
      </c>
    </row>
    <row r="3361" customFormat="false" ht="15" hidden="false" customHeight="false" outlineLevel="0" collapsed="false">
      <c r="A3361" s="16" t="s">
        <v>10430</v>
      </c>
      <c r="B3361" s="17" t="s">
        <v>10431</v>
      </c>
      <c r="C3361" s="16" t="s">
        <v>10432</v>
      </c>
      <c r="D3361" s="16" t="s">
        <v>5532</v>
      </c>
      <c r="E3361" s="18" t="n">
        <v>1</v>
      </c>
      <c r="F3361" s="16" t="s">
        <v>43</v>
      </c>
      <c r="G3361" s="18" t="n">
        <v>0</v>
      </c>
      <c r="H3361" s="16" t="n">
        <v>0.5</v>
      </c>
      <c r="I3361" s="18" t="n">
        <v>2</v>
      </c>
      <c r="J3361" s="19" t="n">
        <v>5.7</v>
      </c>
      <c r="K3361" s="19" t="n">
        <v>5.7</v>
      </c>
      <c r="L3361" s="19" t="n">
        <v>5.7</v>
      </c>
      <c r="M3361" s="19" t="n">
        <f aca="false">IF(J3361&gt;0,J3361,K3361)*E3361</f>
        <v>5.7</v>
      </c>
      <c r="N3361" s="20"/>
      <c r="O3361" s="21" t="str">
        <f aca="false">IF(R3361="","",ROUND(R3361*(1-Premissas!$B$4),4))</f>
        <v/>
      </c>
      <c r="P3361" s="22"/>
      <c r="Q3361" s="22"/>
      <c r="R3361" s="23"/>
      <c r="S3361" s="24"/>
      <c r="T3361" s="24"/>
      <c r="U3361" s="25"/>
      <c r="V3361" s="19" t="str">
        <f aca="false">IF(COUNT(N3361:Q3361)=0,"",MIN(N3361:Q3361))</f>
        <v/>
      </c>
      <c r="W3361" s="16" t="str">
        <f aca="false">IF(V3361="","",INDEX($N$4:$Q$4,MATCH(V3361,N3361:Q3361,0)))</f>
        <v/>
      </c>
      <c r="X3361" s="19" t="str">
        <f aca="false">IF(COUNT(N3361:Q3361)&lt;2,"",SMALL(N3361:Q3361,2))</f>
        <v/>
      </c>
      <c r="Y3361" s="26" t="str">
        <f aca="false">IF(OR(V3361="",M3361=0),"",V3361/M3361-1)</f>
        <v/>
      </c>
      <c r="Z3361" s="26" t="str">
        <f aca="false">IF(OR(V3361="",L3361=""),"",V3361/(L3361*E3361)-1)</f>
        <v/>
      </c>
      <c r="AA3361" s="16" t="str">
        <f aca="false">IF(V3361="","SEM OFERTA",IF(OR(Y3361&gt;Premissas!$B$11,Y3361&lt;Premissas!$B$12),"VERIFICAR - UNIDADE/EMBALAGEM",IF(Y3361&gt;Premissas!$B$6,"NÃO COMPRAR - REAJUSTE &gt;5%","COMPRAR")))</f>
        <v>SEM OFERTA</v>
      </c>
      <c r="AB3361" s="18" t="str">
        <f aca="false">IF(W3361="DIMEC",S3361,IF(W3361="MEDCENTRO",U3361,""))</f>
        <v/>
      </c>
      <c r="AC3361" s="18" t="n">
        <f aca="false">IF(AA3361&lt;&gt;"COMPRAR",0,IF(AB3361="",I3361,MIN(I3361,AB3361)))</f>
        <v>0</v>
      </c>
      <c r="AD3361" s="19" t="n">
        <f aca="false">IF(AC3361&gt;0,AC3361*V3361,0)</f>
        <v>0</v>
      </c>
      <c r="AE3361" s="19" t="n">
        <f aca="false">IF(AC3361&gt;0,(M3361-V3361)*AC3361,0)</f>
        <v>0</v>
      </c>
      <c r="AF3361" s="16" t="str">
        <f aca="false">IF(AA3361&lt;&gt;"COMPRAR","",IF(AB3361="",IF(X3361="","",IF(X3361-V3361&lt;0.01,"EMPATE TÉCNICO","")),IF(AB3361&lt;I3361,"ESTOQUE INSUFICIENTE",IF(X3361="","",IF(X3361-V3361&lt;0.01,"EMPATE TÉCNICO","")))))</f>
        <v/>
      </c>
      <c r="AG3361" s="16" t="s">
        <v>1838</v>
      </c>
      <c r="AH3361" s="16" t="s">
        <v>1761</v>
      </c>
    </row>
    <row r="3362" customFormat="false" ht="15" hidden="false" customHeight="false" outlineLevel="0" collapsed="false">
      <c r="A3362" s="16" t="s">
        <v>10433</v>
      </c>
      <c r="B3362" s="17" t="s">
        <v>10434</v>
      </c>
      <c r="C3362" s="16" t="s">
        <v>10435</v>
      </c>
      <c r="D3362" s="16" t="s">
        <v>6245</v>
      </c>
      <c r="E3362" s="18" t="n">
        <v>1</v>
      </c>
      <c r="F3362" s="16" t="s">
        <v>42</v>
      </c>
      <c r="G3362" s="18" t="n">
        <v>2</v>
      </c>
      <c r="H3362" s="16" t="n">
        <v>0.9</v>
      </c>
      <c r="I3362" s="18" t="n">
        <v>1</v>
      </c>
      <c r="J3362" s="19" t="n">
        <v>13.6</v>
      </c>
      <c r="K3362" s="19" t="n">
        <v>13.6</v>
      </c>
      <c r="L3362" s="19" t="n">
        <v>13.6</v>
      </c>
      <c r="M3362" s="19" t="n">
        <f aca="false">IF(J3362&gt;0,J3362,K3362)*E3362</f>
        <v>13.6</v>
      </c>
      <c r="N3362" s="20"/>
      <c r="O3362" s="21" t="str">
        <f aca="false">IF(R3362="","",ROUND(R3362*(1-Premissas!$B$4),4))</f>
        <v/>
      </c>
      <c r="P3362" s="22"/>
      <c r="Q3362" s="22"/>
      <c r="R3362" s="23"/>
      <c r="S3362" s="24"/>
      <c r="T3362" s="24"/>
      <c r="U3362" s="25"/>
      <c r="V3362" s="19" t="str">
        <f aca="false">IF(COUNT(N3362:Q3362)=0,"",MIN(N3362:Q3362))</f>
        <v/>
      </c>
      <c r="W3362" s="16" t="str">
        <f aca="false">IF(V3362="","",INDEX($N$4:$Q$4,MATCH(V3362,N3362:Q3362,0)))</f>
        <v/>
      </c>
      <c r="X3362" s="19" t="str">
        <f aca="false">IF(COUNT(N3362:Q3362)&lt;2,"",SMALL(N3362:Q3362,2))</f>
        <v/>
      </c>
      <c r="Y3362" s="26" t="str">
        <f aca="false">IF(OR(V3362="",M3362=0),"",V3362/M3362-1)</f>
        <v/>
      </c>
      <c r="Z3362" s="26" t="str">
        <f aca="false">IF(OR(V3362="",L3362=""),"",V3362/(L3362*E3362)-1)</f>
        <v/>
      </c>
      <c r="AA3362" s="16" t="str">
        <f aca="false">IF(V3362="","SEM OFERTA",IF(OR(Y3362&gt;Premissas!$B$11,Y3362&lt;Premissas!$B$12),"VERIFICAR - UNIDADE/EMBALAGEM",IF(Y3362&gt;Premissas!$B$6,"NÃO COMPRAR - REAJUSTE &gt;5%","COMPRAR")))</f>
        <v>SEM OFERTA</v>
      </c>
      <c r="AB3362" s="18" t="str">
        <f aca="false">IF(W3362="DIMEC",S3362,IF(W3362="MEDCENTRO",U3362,""))</f>
        <v/>
      </c>
      <c r="AC3362" s="18" t="n">
        <f aca="false">IF(AA3362&lt;&gt;"COMPRAR",0,IF(AB3362="",I3362,MIN(I3362,AB3362)))</f>
        <v>0</v>
      </c>
      <c r="AD3362" s="19" t="n">
        <f aca="false">IF(AC3362&gt;0,AC3362*V3362,0)</f>
        <v>0</v>
      </c>
      <c r="AE3362" s="19" t="n">
        <f aca="false">IF(AC3362&gt;0,(M3362-V3362)*AC3362,0)</f>
        <v>0</v>
      </c>
      <c r="AF3362" s="16" t="str">
        <f aca="false">IF(AA3362&lt;&gt;"COMPRAR","",IF(AB3362="",IF(X3362="","",IF(X3362-V3362&lt;0.01,"EMPATE TÉCNICO","")),IF(AB3362&lt;I3362,"ESTOQUE INSUFICIENTE",IF(X3362="","",IF(X3362-V3362&lt;0.01,"EMPATE TÉCNICO","")))))</f>
        <v/>
      </c>
      <c r="AG3362" s="16" t="s">
        <v>1838</v>
      </c>
      <c r="AH3362" s="16" t="s">
        <v>1761</v>
      </c>
    </row>
    <row r="3363" customFormat="false" ht="15" hidden="false" customHeight="false" outlineLevel="0" collapsed="false">
      <c r="A3363" s="16" t="s">
        <v>10436</v>
      </c>
      <c r="B3363" s="17" t="s">
        <v>10437</v>
      </c>
      <c r="C3363" s="16" t="s">
        <v>10438</v>
      </c>
      <c r="D3363" s="16" t="s">
        <v>5532</v>
      </c>
      <c r="E3363" s="18" t="n">
        <v>1</v>
      </c>
      <c r="F3363" s="16" t="s">
        <v>43</v>
      </c>
      <c r="G3363" s="18" t="n">
        <v>0</v>
      </c>
      <c r="H3363" s="16" t="n">
        <v>0</v>
      </c>
      <c r="I3363" s="18" t="n">
        <v>1</v>
      </c>
      <c r="J3363" s="19" t="n">
        <v>6.56</v>
      </c>
      <c r="K3363" s="19" t="n">
        <v>6.56</v>
      </c>
      <c r="L3363" s="19" t="n">
        <v>6.56</v>
      </c>
      <c r="M3363" s="19" t="n">
        <f aca="false">IF(J3363&gt;0,J3363,K3363)*E3363</f>
        <v>6.56</v>
      </c>
      <c r="N3363" s="20"/>
      <c r="O3363" s="21" t="str">
        <f aca="false">IF(R3363="","",ROUND(R3363*(1-Premissas!$B$4),4))</f>
        <v/>
      </c>
      <c r="P3363" s="22"/>
      <c r="Q3363" s="22"/>
      <c r="R3363" s="23"/>
      <c r="S3363" s="24"/>
      <c r="T3363" s="24"/>
      <c r="U3363" s="25"/>
      <c r="V3363" s="19" t="str">
        <f aca="false">IF(COUNT(N3363:Q3363)=0,"",MIN(N3363:Q3363))</f>
        <v/>
      </c>
      <c r="W3363" s="16" t="str">
        <f aca="false">IF(V3363="","",INDEX($N$4:$Q$4,MATCH(V3363,N3363:Q3363,0)))</f>
        <v/>
      </c>
      <c r="X3363" s="19" t="str">
        <f aca="false">IF(COUNT(N3363:Q3363)&lt;2,"",SMALL(N3363:Q3363,2))</f>
        <v/>
      </c>
      <c r="Y3363" s="26" t="str">
        <f aca="false">IF(OR(V3363="",M3363=0),"",V3363/M3363-1)</f>
        <v/>
      </c>
      <c r="Z3363" s="26" t="str">
        <f aca="false">IF(OR(V3363="",L3363=""),"",V3363/(L3363*E3363)-1)</f>
        <v/>
      </c>
      <c r="AA3363" s="16" t="str">
        <f aca="false">IF(V3363="","SEM OFERTA",IF(OR(Y3363&gt;Premissas!$B$11,Y3363&lt;Premissas!$B$12),"VERIFICAR - UNIDADE/EMBALAGEM",IF(Y3363&gt;Premissas!$B$6,"NÃO COMPRAR - REAJUSTE &gt;5%","COMPRAR")))</f>
        <v>SEM OFERTA</v>
      </c>
      <c r="AB3363" s="18" t="str">
        <f aca="false">IF(W3363="DIMEC",S3363,IF(W3363="MEDCENTRO",U3363,""))</f>
        <v/>
      </c>
      <c r="AC3363" s="18" t="n">
        <f aca="false">IF(AA3363&lt;&gt;"COMPRAR",0,IF(AB3363="",I3363,MIN(I3363,AB3363)))</f>
        <v>0</v>
      </c>
      <c r="AD3363" s="19" t="n">
        <f aca="false">IF(AC3363&gt;0,AC3363*V3363,0)</f>
        <v>0</v>
      </c>
      <c r="AE3363" s="19" t="n">
        <f aca="false">IF(AC3363&gt;0,(M3363-V3363)*AC3363,0)</f>
        <v>0</v>
      </c>
      <c r="AF3363" s="16" t="str">
        <f aca="false">IF(AA3363&lt;&gt;"COMPRAR","",IF(AB3363="",IF(X3363="","",IF(X3363-V3363&lt;0.01,"EMPATE TÉCNICO","")),IF(AB3363&lt;I3363,"ESTOQUE INSUFICIENTE",IF(X3363="","",IF(X3363-V3363&lt;0.01,"EMPATE TÉCNICO","")))))</f>
        <v/>
      </c>
      <c r="AG3363" s="16" t="s">
        <v>1838</v>
      </c>
      <c r="AH3363" s="16" t="s">
        <v>1761</v>
      </c>
    </row>
    <row r="3364" customFormat="false" ht="15" hidden="false" customHeight="false" outlineLevel="0" collapsed="false">
      <c r="A3364" s="16" t="s">
        <v>10439</v>
      </c>
      <c r="B3364" s="17" t="s">
        <v>10440</v>
      </c>
      <c r="C3364" s="16" t="s">
        <v>10441</v>
      </c>
      <c r="D3364" s="16" t="s">
        <v>5532</v>
      </c>
      <c r="E3364" s="18" t="n">
        <v>1</v>
      </c>
      <c r="F3364" s="16" t="s">
        <v>43</v>
      </c>
      <c r="G3364" s="18" t="n">
        <v>0</v>
      </c>
      <c r="H3364" s="16" t="n">
        <v>0.6</v>
      </c>
      <c r="I3364" s="18" t="n">
        <v>2</v>
      </c>
      <c r="J3364" s="19" t="n">
        <v>9.73</v>
      </c>
      <c r="K3364" s="19" t="n">
        <v>9.73</v>
      </c>
      <c r="L3364" s="19" t="n">
        <v>9.73</v>
      </c>
      <c r="M3364" s="19" t="n">
        <f aca="false">IF(J3364&gt;0,J3364,K3364)*E3364</f>
        <v>9.73</v>
      </c>
      <c r="N3364" s="20"/>
      <c r="O3364" s="21" t="str">
        <f aca="false">IF(R3364="","",ROUND(R3364*(1-Premissas!$B$4),4))</f>
        <v/>
      </c>
      <c r="P3364" s="22"/>
      <c r="Q3364" s="22"/>
      <c r="R3364" s="23"/>
      <c r="S3364" s="24"/>
      <c r="T3364" s="24"/>
      <c r="U3364" s="25"/>
      <c r="V3364" s="19" t="str">
        <f aca="false">IF(COUNT(N3364:Q3364)=0,"",MIN(N3364:Q3364))</f>
        <v/>
      </c>
      <c r="W3364" s="16" t="str">
        <f aca="false">IF(V3364="","",INDEX($N$4:$Q$4,MATCH(V3364,N3364:Q3364,0)))</f>
        <v/>
      </c>
      <c r="X3364" s="19" t="str">
        <f aca="false">IF(COUNT(N3364:Q3364)&lt;2,"",SMALL(N3364:Q3364,2))</f>
        <v/>
      </c>
      <c r="Y3364" s="26" t="str">
        <f aca="false">IF(OR(V3364="",M3364=0),"",V3364/M3364-1)</f>
        <v/>
      </c>
      <c r="Z3364" s="26" t="str">
        <f aca="false">IF(OR(V3364="",L3364=""),"",V3364/(L3364*E3364)-1)</f>
        <v/>
      </c>
      <c r="AA3364" s="16" t="str">
        <f aca="false">IF(V3364="","SEM OFERTA",IF(OR(Y3364&gt;Premissas!$B$11,Y3364&lt;Premissas!$B$12),"VERIFICAR - UNIDADE/EMBALAGEM",IF(Y3364&gt;Premissas!$B$6,"NÃO COMPRAR - REAJUSTE &gt;5%","COMPRAR")))</f>
        <v>SEM OFERTA</v>
      </c>
      <c r="AB3364" s="18" t="str">
        <f aca="false">IF(W3364="DIMEC",S3364,IF(W3364="MEDCENTRO",U3364,""))</f>
        <v/>
      </c>
      <c r="AC3364" s="18" t="n">
        <f aca="false">IF(AA3364&lt;&gt;"COMPRAR",0,IF(AB3364="",I3364,MIN(I3364,AB3364)))</f>
        <v>0</v>
      </c>
      <c r="AD3364" s="19" t="n">
        <f aca="false">IF(AC3364&gt;0,AC3364*V3364,0)</f>
        <v>0</v>
      </c>
      <c r="AE3364" s="19" t="n">
        <f aca="false">IF(AC3364&gt;0,(M3364-V3364)*AC3364,0)</f>
        <v>0</v>
      </c>
      <c r="AF3364" s="16" t="str">
        <f aca="false">IF(AA3364&lt;&gt;"COMPRAR","",IF(AB3364="",IF(X3364="","",IF(X3364-V3364&lt;0.01,"EMPATE TÉCNICO","")),IF(AB3364&lt;I3364,"ESTOQUE INSUFICIENTE",IF(X3364="","",IF(X3364-V3364&lt;0.01,"EMPATE TÉCNICO","")))))</f>
        <v/>
      </c>
      <c r="AG3364" s="16" t="s">
        <v>1838</v>
      </c>
      <c r="AH3364" s="16" t="s">
        <v>1761</v>
      </c>
    </row>
    <row r="3365" customFormat="false" ht="15" hidden="false" customHeight="false" outlineLevel="0" collapsed="false">
      <c r="A3365" s="16" t="s">
        <v>10442</v>
      </c>
      <c r="B3365" s="17" t="s">
        <v>10443</v>
      </c>
      <c r="C3365" s="16" t="s">
        <v>10444</v>
      </c>
      <c r="D3365" s="16" t="s">
        <v>5532</v>
      </c>
      <c r="E3365" s="18" t="n">
        <v>1</v>
      </c>
      <c r="F3365" s="16" t="s">
        <v>43</v>
      </c>
      <c r="G3365" s="18" t="n">
        <v>0</v>
      </c>
      <c r="H3365" s="16" t="n">
        <v>0.1</v>
      </c>
      <c r="I3365" s="18" t="n">
        <v>1</v>
      </c>
      <c r="J3365" s="19" t="n">
        <v>5.51</v>
      </c>
      <c r="K3365" s="19" t="n">
        <v>5.51</v>
      </c>
      <c r="L3365" s="19" t="n">
        <v>5.51</v>
      </c>
      <c r="M3365" s="19" t="n">
        <f aca="false">IF(J3365&gt;0,J3365,K3365)*E3365</f>
        <v>5.51</v>
      </c>
      <c r="N3365" s="20"/>
      <c r="O3365" s="21" t="str">
        <f aca="false">IF(R3365="","",ROUND(R3365*(1-Premissas!$B$4),4))</f>
        <v/>
      </c>
      <c r="P3365" s="22"/>
      <c r="Q3365" s="22"/>
      <c r="R3365" s="23"/>
      <c r="S3365" s="24"/>
      <c r="T3365" s="24"/>
      <c r="U3365" s="25"/>
      <c r="V3365" s="19" t="str">
        <f aca="false">IF(COUNT(N3365:Q3365)=0,"",MIN(N3365:Q3365))</f>
        <v/>
      </c>
      <c r="W3365" s="16" t="str">
        <f aca="false">IF(V3365="","",INDEX($N$4:$Q$4,MATCH(V3365,N3365:Q3365,0)))</f>
        <v/>
      </c>
      <c r="X3365" s="19" t="str">
        <f aca="false">IF(COUNT(N3365:Q3365)&lt;2,"",SMALL(N3365:Q3365,2))</f>
        <v/>
      </c>
      <c r="Y3365" s="26" t="str">
        <f aca="false">IF(OR(V3365="",M3365=0),"",V3365/M3365-1)</f>
        <v/>
      </c>
      <c r="Z3365" s="26" t="str">
        <f aca="false">IF(OR(V3365="",L3365=""),"",V3365/(L3365*E3365)-1)</f>
        <v/>
      </c>
      <c r="AA3365" s="16" t="str">
        <f aca="false">IF(V3365="","SEM OFERTA",IF(OR(Y3365&gt;Premissas!$B$11,Y3365&lt;Premissas!$B$12),"VERIFICAR - UNIDADE/EMBALAGEM",IF(Y3365&gt;Premissas!$B$6,"NÃO COMPRAR - REAJUSTE &gt;5%","COMPRAR")))</f>
        <v>SEM OFERTA</v>
      </c>
      <c r="AB3365" s="18" t="str">
        <f aca="false">IF(W3365="DIMEC",S3365,IF(W3365="MEDCENTRO",U3365,""))</f>
        <v/>
      </c>
      <c r="AC3365" s="18" t="n">
        <f aca="false">IF(AA3365&lt;&gt;"COMPRAR",0,IF(AB3365="",I3365,MIN(I3365,AB3365)))</f>
        <v>0</v>
      </c>
      <c r="AD3365" s="19" t="n">
        <f aca="false">IF(AC3365&gt;0,AC3365*V3365,0)</f>
        <v>0</v>
      </c>
      <c r="AE3365" s="19" t="n">
        <f aca="false">IF(AC3365&gt;0,(M3365-V3365)*AC3365,0)</f>
        <v>0</v>
      </c>
      <c r="AF3365" s="16" t="str">
        <f aca="false">IF(AA3365&lt;&gt;"COMPRAR","",IF(AB3365="",IF(X3365="","",IF(X3365-V3365&lt;0.01,"EMPATE TÉCNICO","")),IF(AB3365&lt;I3365,"ESTOQUE INSUFICIENTE",IF(X3365="","",IF(X3365-V3365&lt;0.01,"EMPATE TÉCNICO","")))))</f>
        <v/>
      </c>
      <c r="AG3365" s="16" t="s">
        <v>1838</v>
      </c>
      <c r="AH3365" s="16" t="s">
        <v>1761</v>
      </c>
    </row>
    <row r="3366" customFormat="false" ht="15" hidden="false" customHeight="false" outlineLevel="0" collapsed="false">
      <c r="A3366" s="16" t="s">
        <v>10445</v>
      </c>
      <c r="B3366" s="17" t="s">
        <v>10446</v>
      </c>
      <c r="C3366" s="16" t="s">
        <v>10447</v>
      </c>
      <c r="D3366" s="16" t="s">
        <v>5532</v>
      </c>
      <c r="E3366" s="18" t="n">
        <v>1</v>
      </c>
      <c r="F3366" s="16" t="s">
        <v>43</v>
      </c>
      <c r="G3366" s="18" t="n">
        <v>0</v>
      </c>
      <c r="H3366" s="16" t="n">
        <v>0.6</v>
      </c>
      <c r="I3366" s="18" t="n">
        <v>2</v>
      </c>
      <c r="J3366" s="19" t="n">
        <v>5.51</v>
      </c>
      <c r="K3366" s="19" t="n">
        <v>5.51</v>
      </c>
      <c r="L3366" s="19" t="n">
        <v>5.51</v>
      </c>
      <c r="M3366" s="19" t="n">
        <f aca="false">IF(J3366&gt;0,J3366,K3366)*E3366</f>
        <v>5.51</v>
      </c>
      <c r="N3366" s="20"/>
      <c r="O3366" s="21" t="str">
        <f aca="false">IF(R3366="","",ROUND(R3366*(1-Premissas!$B$4),4))</f>
        <v/>
      </c>
      <c r="P3366" s="22"/>
      <c r="Q3366" s="22"/>
      <c r="R3366" s="23"/>
      <c r="S3366" s="24"/>
      <c r="T3366" s="24"/>
      <c r="U3366" s="25"/>
      <c r="V3366" s="19" t="str">
        <f aca="false">IF(COUNT(N3366:Q3366)=0,"",MIN(N3366:Q3366))</f>
        <v/>
      </c>
      <c r="W3366" s="16" t="str">
        <f aca="false">IF(V3366="","",INDEX($N$4:$Q$4,MATCH(V3366,N3366:Q3366,0)))</f>
        <v/>
      </c>
      <c r="X3366" s="19" t="str">
        <f aca="false">IF(COUNT(N3366:Q3366)&lt;2,"",SMALL(N3366:Q3366,2))</f>
        <v/>
      </c>
      <c r="Y3366" s="26" t="str">
        <f aca="false">IF(OR(V3366="",M3366=0),"",V3366/M3366-1)</f>
        <v/>
      </c>
      <c r="Z3366" s="26" t="str">
        <f aca="false">IF(OR(V3366="",L3366=""),"",V3366/(L3366*E3366)-1)</f>
        <v/>
      </c>
      <c r="AA3366" s="16" t="str">
        <f aca="false">IF(V3366="","SEM OFERTA",IF(OR(Y3366&gt;Premissas!$B$11,Y3366&lt;Premissas!$B$12),"VERIFICAR - UNIDADE/EMBALAGEM",IF(Y3366&gt;Premissas!$B$6,"NÃO COMPRAR - REAJUSTE &gt;5%","COMPRAR")))</f>
        <v>SEM OFERTA</v>
      </c>
      <c r="AB3366" s="18" t="str">
        <f aca="false">IF(W3366="DIMEC",S3366,IF(W3366="MEDCENTRO",U3366,""))</f>
        <v/>
      </c>
      <c r="AC3366" s="18" t="n">
        <f aca="false">IF(AA3366&lt;&gt;"COMPRAR",0,IF(AB3366="",I3366,MIN(I3366,AB3366)))</f>
        <v>0</v>
      </c>
      <c r="AD3366" s="19" t="n">
        <f aca="false">IF(AC3366&gt;0,AC3366*V3366,0)</f>
        <v>0</v>
      </c>
      <c r="AE3366" s="19" t="n">
        <f aca="false">IF(AC3366&gt;0,(M3366-V3366)*AC3366,0)</f>
        <v>0</v>
      </c>
      <c r="AF3366" s="16" t="str">
        <f aca="false">IF(AA3366&lt;&gt;"COMPRAR","",IF(AB3366="",IF(X3366="","",IF(X3366-V3366&lt;0.01,"EMPATE TÉCNICO","")),IF(AB3366&lt;I3366,"ESTOQUE INSUFICIENTE",IF(X3366="","",IF(X3366-V3366&lt;0.01,"EMPATE TÉCNICO","")))))</f>
        <v/>
      </c>
      <c r="AG3366" s="16" t="s">
        <v>1838</v>
      </c>
      <c r="AH3366" s="16" t="s">
        <v>1761</v>
      </c>
    </row>
    <row r="3367" customFormat="false" ht="15" hidden="false" customHeight="false" outlineLevel="0" collapsed="false">
      <c r="A3367" s="16" t="s">
        <v>10448</v>
      </c>
      <c r="B3367" s="17" t="s">
        <v>10449</v>
      </c>
      <c r="C3367" s="16" t="s">
        <v>10450</v>
      </c>
      <c r="D3367" s="16" t="s">
        <v>5532</v>
      </c>
      <c r="E3367" s="18" t="n">
        <v>1</v>
      </c>
      <c r="F3367" s="16" t="s">
        <v>43</v>
      </c>
      <c r="G3367" s="18" t="n">
        <v>0</v>
      </c>
      <c r="H3367" s="16" t="n">
        <v>0.1</v>
      </c>
      <c r="I3367" s="18" t="n">
        <v>1</v>
      </c>
      <c r="J3367" s="19" t="n">
        <v>13.99</v>
      </c>
      <c r="K3367" s="19" t="n">
        <v>13.99</v>
      </c>
      <c r="L3367" s="19" t="n">
        <v>13.99</v>
      </c>
      <c r="M3367" s="19" t="n">
        <f aca="false">IF(J3367&gt;0,J3367,K3367)*E3367</f>
        <v>13.99</v>
      </c>
      <c r="N3367" s="20"/>
      <c r="O3367" s="21" t="str">
        <f aca="false">IF(R3367="","",ROUND(R3367*(1-Premissas!$B$4),4))</f>
        <v/>
      </c>
      <c r="P3367" s="22"/>
      <c r="Q3367" s="22"/>
      <c r="R3367" s="23"/>
      <c r="S3367" s="24"/>
      <c r="T3367" s="24"/>
      <c r="U3367" s="25"/>
      <c r="V3367" s="19" t="str">
        <f aca="false">IF(COUNT(N3367:Q3367)=0,"",MIN(N3367:Q3367))</f>
        <v/>
      </c>
      <c r="W3367" s="16" t="str">
        <f aca="false">IF(V3367="","",INDEX($N$4:$Q$4,MATCH(V3367,N3367:Q3367,0)))</f>
        <v/>
      </c>
      <c r="X3367" s="19" t="str">
        <f aca="false">IF(COUNT(N3367:Q3367)&lt;2,"",SMALL(N3367:Q3367,2))</f>
        <v/>
      </c>
      <c r="Y3367" s="26" t="str">
        <f aca="false">IF(OR(V3367="",M3367=0),"",V3367/M3367-1)</f>
        <v/>
      </c>
      <c r="Z3367" s="26" t="str">
        <f aca="false">IF(OR(V3367="",L3367=""),"",V3367/(L3367*E3367)-1)</f>
        <v/>
      </c>
      <c r="AA3367" s="16" t="str">
        <f aca="false">IF(V3367="","SEM OFERTA",IF(OR(Y3367&gt;Premissas!$B$11,Y3367&lt;Premissas!$B$12),"VERIFICAR - UNIDADE/EMBALAGEM",IF(Y3367&gt;Premissas!$B$6,"NÃO COMPRAR - REAJUSTE &gt;5%","COMPRAR")))</f>
        <v>SEM OFERTA</v>
      </c>
      <c r="AB3367" s="18" t="str">
        <f aca="false">IF(W3367="DIMEC",S3367,IF(W3367="MEDCENTRO",U3367,""))</f>
        <v/>
      </c>
      <c r="AC3367" s="18" t="n">
        <f aca="false">IF(AA3367&lt;&gt;"COMPRAR",0,IF(AB3367="",I3367,MIN(I3367,AB3367)))</f>
        <v>0</v>
      </c>
      <c r="AD3367" s="19" t="n">
        <f aca="false">IF(AC3367&gt;0,AC3367*V3367,0)</f>
        <v>0</v>
      </c>
      <c r="AE3367" s="19" t="n">
        <f aca="false">IF(AC3367&gt;0,(M3367-V3367)*AC3367,0)</f>
        <v>0</v>
      </c>
      <c r="AF3367" s="16" t="str">
        <f aca="false">IF(AA3367&lt;&gt;"COMPRAR","",IF(AB3367="",IF(X3367="","",IF(X3367-V3367&lt;0.01,"EMPATE TÉCNICO","")),IF(AB3367&lt;I3367,"ESTOQUE INSUFICIENTE",IF(X3367="","",IF(X3367-V3367&lt;0.01,"EMPATE TÉCNICO","")))))</f>
        <v/>
      </c>
      <c r="AG3367" s="16" t="s">
        <v>1838</v>
      </c>
      <c r="AH3367" s="16" t="s">
        <v>1761</v>
      </c>
    </row>
    <row r="3368" customFormat="false" ht="15" hidden="false" customHeight="false" outlineLevel="0" collapsed="false">
      <c r="A3368" s="16" t="s">
        <v>10451</v>
      </c>
      <c r="B3368" s="17" t="s">
        <v>10452</v>
      </c>
      <c r="C3368" s="16" t="s">
        <v>10453</v>
      </c>
      <c r="D3368" s="16" t="s">
        <v>5532</v>
      </c>
      <c r="E3368" s="18" t="n">
        <v>1</v>
      </c>
      <c r="F3368" s="16" t="s">
        <v>43</v>
      </c>
      <c r="G3368" s="18" t="n">
        <v>0</v>
      </c>
      <c r="H3368" s="16" t="n">
        <v>0.6</v>
      </c>
      <c r="I3368" s="18" t="n">
        <v>2</v>
      </c>
      <c r="J3368" s="19" t="n">
        <v>9.53</v>
      </c>
      <c r="K3368" s="19" t="n">
        <v>9.53</v>
      </c>
      <c r="L3368" s="19" t="n">
        <v>9.53</v>
      </c>
      <c r="M3368" s="19" t="n">
        <f aca="false">IF(J3368&gt;0,J3368,K3368)*E3368</f>
        <v>9.53</v>
      </c>
      <c r="N3368" s="20"/>
      <c r="O3368" s="21" t="str">
        <f aca="false">IF(R3368="","",ROUND(R3368*(1-Premissas!$B$4),4))</f>
        <v/>
      </c>
      <c r="P3368" s="22"/>
      <c r="Q3368" s="22"/>
      <c r="R3368" s="23"/>
      <c r="S3368" s="24"/>
      <c r="T3368" s="24"/>
      <c r="U3368" s="25"/>
      <c r="V3368" s="19" t="str">
        <f aca="false">IF(COUNT(N3368:Q3368)=0,"",MIN(N3368:Q3368))</f>
        <v/>
      </c>
      <c r="W3368" s="16" t="str">
        <f aca="false">IF(V3368="","",INDEX($N$4:$Q$4,MATCH(V3368,N3368:Q3368,0)))</f>
        <v/>
      </c>
      <c r="X3368" s="19" t="str">
        <f aca="false">IF(COUNT(N3368:Q3368)&lt;2,"",SMALL(N3368:Q3368,2))</f>
        <v/>
      </c>
      <c r="Y3368" s="26" t="str">
        <f aca="false">IF(OR(V3368="",M3368=0),"",V3368/M3368-1)</f>
        <v/>
      </c>
      <c r="Z3368" s="26" t="str">
        <f aca="false">IF(OR(V3368="",L3368=""),"",V3368/(L3368*E3368)-1)</f>
        <v/>
      </c>
      <c r="AA3368" s="16" t="str">
        <f aca="false">IF(V3368="","SEM OFERTA",IF(OR(Y3368&gt;Premissas!$B$11,Y3368&lt;Premissas!$B$12),"VERIFICAR - UNIDADE/EMBALAGEM",IF(Y3368&gt;Premissas!$B$6,"NÃO COMPRAR - REAJUSTE &gt;5%","COMPRAR")))</f>
        <v>SEM OFERTA</v>
      </c>
      <c r="AB3368" s="18" t="str">
        <f aca="false">IF(W3368="DIMEC",S3368,IF(W3368="MEDCENTRO",U3368,""))</f>
        <v/>
      </c>
      <c r="AC3368" s="18" t="n">
        <f aca="false">IF(AA3368&lt;&gt;"COMPRAR",0,IF(AB3368="",I3368,MIN(I3368,AB3368)))</f>
        <v>0</v>
      </c>
      <c r="AD3368" s="19" t="n">
        <f aca="false">IF(AC3368&gt;0,AC3368*V3368,0)</f>
        <v>0</v>
      </c>
      <c r="AE3368" s="19" t="n">
        <f aca="false">IF(AC3368&gt;0,(M3368-V3368)*AC3368,0)</f>
        <v>0</v>
      </c>
      <c r="AF3368" s="16" t="str">
        <f aca="false">IF(AA3368&lt;&gt;"COMPRAR","",IF(AB3368="",IF(X3368="","",IF(X3368-V3368&lt;0.01,"EMPATE TÉCNICO","")),IF(AB3368&lt;I3368,"ESTOQUE INSUFICIENTE",IF(X3368="","",IF(X3368-V3368&lt;0.01,"EMPATE TÉCNICO","")))))</f>
        <v/>
      </c>
      <c r="AG3368" s="16" t="s">
        <v>1838</v>
      </c>
      <c r="AH3368" s="16" t="s">
        <v>1761</v>
      </c>
    </row>
    <row r="3369" customFormat="false" ht="15" hidden="false" customHeight="false" outlineLevel="0" collapsed="false">
      <c r="A3369" s="16" t="s">
        <v>10454</v>
      </c>
      <c r="B3369" s="17" t="s">
        <v>10455</v>
      </c>
      <c r="C3369" s="16" t="s">
        <v>10456</v>
      </c>
      <c r="D3369" s="16" t="s">
        <v>5532</v>
      </c>
      <c r="E3369" s="18" t="n">
        <v>1</v>
      </c>
      <c r="F3369" s="16" t="s">
        <v>43</v>
      </c>
      <c r="G3369" s="18" t="n">
        <v>0</v>
      </c>
      <c r="H3369" s="16" t="n">
        <v>0.4</v>
      </c>
      <c r="I3369" s="18" t="n">
        <v>2</v>
      </c>
      <c r="J3369" s="19" t="n">
        <v>19.35</v>
      </c>
      <c r="K3369" s="19" t="n">
        <v>19.35</v>
      </c>
      <c r="L3369" s="19" t="n">
        <v>19.35</v>
      </c>
      <c r="M3369" s="19" t="n">
        <f aca="false">IF(J3369&gt;0,J3369,K3369)*E3369</f>
        <v>19.35</v>
      </c>
      <c r="N3369" s="20"/>
      <c r="O3369" s="21" t="str">
        <f aca="false">IF(R3369="","",ROUND(R3369*(1-Premissas!$B$4),4))</f>
        <v/>
      </c>
      <c r="P3369" s="22"/>
      <c r="Q3369" s="22"/>
      <c r="R3369" s="23"/>
      <c r="S3369" s="24"/>
      <c r="T3369" s="24"/>
      <c r="U3369" s="25"/>
      <c r="V3369" s="19" t="str">
        <f aca="false">IF(COUNT(N3369:Q3369)=0,"",MIN(N3369:Q3369))</f>
        <v/>
      </c>
      <c r="W3369" s="16" t="str">
        <f aca="false">IF(V3369="","",INDEX($N$4:$Q$4,MATCH(V3369,N3369:Q3369,0)))</f>
        <v/>
      </c>
      <c r="X3369" s="19" t="str">
        <f aca="false">IF(COUNT(N3369:Q3369)&lt;2,"",SMALL(N3369:Q3369,2))</f>
        <v/>
      </c>
      <c r="Y3369" s="26" t="str">
        <f aca="false">IF(OR(V3369="",M3369=0),"",V3369/M3369-1)</f>
        <v/>
      </c>
      <c r="Z3369" s="26" t="str">
        <f aca="false">IF(OR(V3369="",L3369=""),"",V3369/(L3369*E3369)-1)</f>
        <v/>
      </c>
      <c r="AA3369" s="16" t="str">
        <f aca="false">IF(V3369="","SEM OFERTA",IF(OR(Y3369&gt;Premissas!$B$11,Y3369&lt;Premissas!$B$12),"VERIFICAR - UNIDADE/EMBALAGEM",IF(Y3369&gt;Premissas!$B$6,"NÃO COMPRAR - REAJUSTE &gt;5%","COMPRAR")))</f>
        <v>SEM OFERTA</v>
      </c>
      <c r="AB3369" s="18" t="str">
        <f aca="false">IF(W3369="DIMEC",S3369,IF(W3369="MEDCENTRO",U3369,""))</f>
        <v/>
      </c>
      <c r="AC3369" s="18" t="n">
        <f aca="false">IF(AA3369&lt;&gt;"COMPRAR",0,IF(AB3369="",I3369,MIN(I3369,AB3369)))</f>
        <v>0</v>
      </c>
      <c r="AD3369" s="19" t="n">
        <f aca="false">IF(AC3369&gt;0,AC3369*V3369,0)</f>
        <v>0</v>
      </c>
      <c r="AE3369" s="19" t="n">
        <f aca="false">IF(AC3369&gt;0,(M3369-V3369)*AC3369,0)</f>
        <v>0</v>
      </c>
      <c r="AF3369" s="16" t="str">
        <f aca="false">IF(AA3369&lt;&gt;"COMPRAR","",IF(AB3369="",IF(X3369="","",IF(X3369-V3369&lt;0.01,"EMPATE TÉCNICO","")),IF(AB3369&lt;I3369,"ESTOQUE INSUFICIENTE",IF(X3369="","",IF(X3369-V3369&lt;0.01,"EMPATE TÉCNICO","")))))</f>
        <v/>
      </c>
      <c r="AG3369" s="16" t="s">
        <v>1838</v>
      </c>
      <c r="AH3369" s="16" t="s">
        <v>1761</v>
      </c>
    </row>
    <row r="3370" customFormat="false" ht="15" hidden="false" customHeight="false" outlineLevel="0" collapsed="false">
      <c r="A3370" s="16" t="s">
        <v>10457</v>
      </c>
      <c r="B3370" s="17" t="s">
        <v>10458</v>
      </c>
      <c r="C3370" s="16" t="s">
        <v>10459</v>
      </c>
      <c r="D3370" s="16" t="s">
        <v>10460</v>
      </c>
      <c r="E3370" s="18" t="n">
        <v>1</v>
      </c>
      <c r="F3370" s="16" t="s">
        <v>43</v>
      </c>
      <c r="G3370" s="18" t="n">
        <v>0</v>
      </c>
      <c r="H3370" s="16" t="n">
        <v>0</v>
      </c>
      <c r="I3370" s="18" t="n">
        <v>1</v>
      </c>
      <c r="J3370" s="19" t="n">
        <v>15.66</v>
      </c>
      <c r="K3370" s="19" t="n">
        <v>15.66</v>
      </c>
      <c r="L3370" s="19" t="n">
        <v>15.66</v>
      </c>
      <c r="M3370" s="19" t="n">
        <f aca="false">IF(J3370&gt;0,J3370,K3370)*E3370</f>
        <v>15.66</v>
      </c>
      <c r="N3370" s="20"/>
      <c r="O3370" s="21" t="str">
        <f aca="false">IF(R3370="","",ROUND(R3370*(1-Premissas!$B$4),4))</f>
        <v/>
      </c>
      <c r="P3370" s="22"/>
      <c r="Q3370" s="22"/>
      <c r="R3370" s="23"/>
      <c r="S3370" s="24"/>
      <c r="T3370" s="24"/>
      <c r="U3370" s="25"/>
      <c r="V3370" s="19" t="str">
        <f aca="false">IF(COUNT(N3370:Q3370)=0,"",MIN(N3370:Q3370))</f>
        <v/>
      </c>
      <c r="W3370" s="16" t="str">
        <f aca="false">IF(V3370="","",INDEX($N$4:$Q$4,MATCH(V3370,N3370:Q3370,0)))</f>
        <v/>
      </c>
      <c r="X3370" s="19" t="str">
        <f aca="false">IF(COUNT(N3370:Q3370)&lt;2,"",SMALL(N3370:Q3370,2))</f>
        <v/>
      </c>
      <c r="Y3370" s="26" t="str">
        <f aca="false">IF(OR(V3370="",M3370=0),"",V3370/M3370-1)</f>
        <v/>
      </c>
      <c r="Z3370" s="26" t="str">
        <f aca="false">IF(OR(V3370="",L3370=""),"",V3370/(L3370*E3370)-1)</f>
        <v/>
      </c>
      <c r="AA3370" s="16" t="str">
        <f aca="false">IF(V3370="","SEM OFERTA",IF(OR(Y3370&gt;Premissas!$B$11,Y3370&lt;Premissas!$B$12),"VERIFICAR - UNIDADE/EMBALAGEM",IF(Y3370&gt;Premissas!$B$6,"NÃO COMPRAR - REAJUSTE &gt;5%","COMPRAR")))</f>
        <v>SEM OFERTA</v>
      </c>
      <c r="AB3370" s="18" t="str">
        <f aca="false">IF(W3370="DIMEC",S3370,IF(W3370="MEDCENTRO",U3370,""))</f>
        <v/>
      </c>
      <c r="AC3370" s="18" t="n">
        <f aca="false">IF(AA3370&lt;&gt;"COMPRAR",0,IF(AB3370="",I3370,MIN(I3370,AB3370)))</f>
        <v>0</v>
      </c>
      <c r="AD3370" s="19" t="n">
        <f aca="false">IF(AC3370&gt;0,AC3370*V3370,0)</f>
        <v>0</v>
      </c>
      <c r="AE3370" s="19" t="n">
        <f aca="false">IF(AC3370&gt;0,(M3370-V3370)*AC3370,0)</f>
        <v>0</v>
      </c>
      <c r="AF3370" s="16" t="str">
        <f aca="false">IF(AA3370&lt;&gt;"COMPRAR","",IF(AB3370="",IF(X3370="","",IF(X3370-V3370&lt;0.01,"EMPATE TÉCNICO","")),IF(AB3370&lt;I3370,"ESTOQUE INSUFICIENTE",IF(X3370="","",IF(X3370-V3370&lt;0.01,"EMPATE TÉCNICO","")))))</f>
        <v/>
      </c>
      <c r="AG3370" s="16" t="s">
        <v>1838</v>
      </c>
      <c r="AH3370" s="16" t="s">
        <v>1761</v>
      </c>
    </row>
    <row r="3371" customFormat="false" ht="15" hidden="false" customHeight="false" outlineLevel="0" collapsed="false">
      <c r="A3371" s="16" t="s">
        <v>10461</v>
      </c>
      <c r="B3371" s="17" t="s">
        <v>10462</v>
      </c>
      <c r="C3371" s="16" t="s">
        <v>10463</v>
      </c>
      <c r="D3371" s="16" t="s">
        <v>5532</v>
      </c>
      <c r="E3371" s="18" t="n">
        <v>1</v>
      </c>
      <c r="F3371" s="16" t="s">
        <v>43</v>
      </c>
      <c r="G3371" s="18" t="n">
        <v>0</v>
      </c>
      <c r="H3371" s="16" t="n">
        <v>0.1</v>
      </c>
      <c r="I3371" s="18" t="n">
        <v>1</v>
      </c>
      <c r="J3371" s="19" t="n">
        <v>16.01</v>
      </c>
      <c r="K3371" s="19" t="n">
        <v>16.01</v>
      </c>
      <c r="L3371" s="19" t="n">
        <v>16.01</v>
      </c>
      <c r="M3371" s="19" t="n">
        <f aca="false">IF(J3371&gt;0,J3371,K3371)*E3371</f>
        <v>16.01</v>
      </c>
      <c r="N3371" s="20"/>
      <c r="O3371" s="21" t="str">
        <f aca="false">IF(R3371="","",ROUND(R3371*(1-Premissas!$B$4),4))</f>
        <v/>
      </c>
      <c r="P3371" s="22"/>
      <c r="Q3371" s="22"/>
      <c r="R3371" s="23"/>
      <c r="S3371" s="24"/>
      <c r="T3371" s="24"/>
      <c r="U3371" s="25"/>
      <c r="V3371" s="19" t="str">
        <f aca="false">IF(COUNT(N3371:Q3371)=0,"",MIN(N3371:Q3371))</f>
        <v/>
      </c>
      <c r="W3371" s="16" t="str">
        <f aca="false">IF(V3371="","",INDEX($N$4:$Q$4,MATCH(V3371,N3371:Q3371,0)))</f>
        <v/>
      </c>
      <c r="X3371" s="19" t="str">
        <f aca="false">IF(COUNT(N3371:Q3371)&lt;2,"",SMALL(N3371:Q3371,2))</f>
        <v/>
      </c>
      <c r="Y3371" s="26" t="str">
        <f aca="false">IF(OR(V3371="",M3371=0),"",V3371/M3371-1)</f>
        <v/>
      </c>
      <c r="Z3371" s="26" t="str">
        <f aca="false">IF(OR(V3371="",L3371=""),"",V3371/(L3371*E3371)-1)</f>
        <v/>
      </c>
      <c r="AA3371" s="16" t="str">
        <f aca="false">IF(V3371="","SEM OFERTA",IF(OR(Y3371&gt;Premissas!$B$11,Y3371&lt;Premissas!$B$12),"VERIFICAR - UNIDADE/EMBALAGEM",IF(Y3371&gt;Premissas!$B$6,"NÃO COMPRAR - REAJUSTE &gt;5%","COMPRAR")))</f>
        <v>SEM OFERTA</v>
      </c>
      <c r="AB3371" s="18" t="str">
        <f aca="false">IF(W3371="DIMEC",S3371,IF(W3371="MEDCENTRO",U3371,""))</f>
        <v/>
      </c>
      <c r="AC3371" s="18" t="n">
        <f aca="false">IF(AA3371&lt;&gt;"COMPRAR",0,IF(AB3371="",I3371,MIN(I3371,AB3371)))</f>
        <v>0</v>
      </c>
      <c r="AD3371" s="19" t="n">
        <f aca="false">IF(AC3371&gt;0,AC3371*V3371,0)</f>
        <v>0</v>
      </c>
      <c r="AE3371" s="19" t="n">
        <f aca="false">IF(AC3371&gt;0,(M3371-V3371)*AC3371,0)</f>
        <v>0</v>
      </c>
      <c r="AF3371" s="16" t="str">
        <f aca="false">IF(AA3371&lt;&gt;"COMPRAR","",IF(AB3371="",IF(X3371="","",IF(X3371-V3371&lt;0.01,"EMPATE TÉCNICO","")),IF(AB3371&lt;I3371,"ESTOQUE INSUFICIENTE",IF(X3371="","",IF(X3371-V3371&lt;0.01,"EMPATE TÉCNICO","")))))</f>
        <v/>
      </c>
      <c r="AG3371" s="16" t="s">
        <v>1838</v>
      </c>
      <c r="AH3371" s="16" t="s">
        <v>1761</v>
      </c>
    </row>
    <row r="3372" customFormat="false" ht="15" hidden="false" customHeight="false" outlineLevel="0" collapsed="false">
      <c r="A3372" s="16" t="s">
        <v>10464</v>
      </c>
      <c r="B3372" s="17" t="s">
        <v>10465</v>
      </c>
      <c r="C3372" s="16" t="s">
        <v>10466</v>
      </c>
      <c r="D3372" s="16" t="s">
        <v>5532</v>
      </c>
      <c r="E3372" s="18" t="n">
        <v>1</v>
      </c>
      <c r="F3372" s="16" t="s">
        <v>43</v>
      </c>
      <c r="G3372" s="18" t="n">
        <v>1</v>
      </c>
      <c r="H3372" s="16" t="n">
        <v>0.9</v>
      </c>
      <c r="I3372" s="18" t="n">
        <v>2</v>
      </c>
      <c r="J3372" s="19" t="n">
        <v>13.89</v>
      </c>
      <c r="K3372" s="19" t="n">
        <v>13.89</v>
      </c>
      <c r="L3372" s="19" t="n">
        <v>13.89</v>
      </c>
      <c r="M3372" s="19" t="n">
        <f aca="false">IF(J3372&gt;0,J3372,K3372)*E3372</f>
        <v>13.89</v>
      </c>
      <c r="N3372" s="20"/>
      <c r="O3372" s="21" t="str">
        <f aca="false">IF(R3372="","",ROUND(R3372*(1-Premissas!$B$4),4))</f>
        <v/>
      </c>
      <c r="P3372" s="22"/>
      <c r="Q3372" s="22"/>
      <c r="R3372" s="23"/>
      <c r="S3372" s="24"/>
      <c r="T3372" s="24"/>
      <c r="U3372" s="25"/>
      <c r="V3372" s="19" t="str">
        <f aca="false">IF(COUNT(N3372:Q3372)=0,"",MIN(N3372:Q3372))</f>
        <v/>
      </c>
      <c r="W3372" s="16" t="str">
        <f aca="false">IF(V3372="","",INDEX($N$4:$Q$4,MATCH(V3372,N3372:Q3372,0)))</f>
        <v/>
      </c>
      <c r="X3372" s="19" t="str">
        <f aca="false">IF(COUNT(N3372:Q3372)&lt;2,"",SMALL(N3372:Q3372,2))</f>
        <v/>
      </c>
      <c r="Y3372" s="26" t="str">
        <f aca="false">IF(OR(V3372="",M3372=0),"",V3372/M3372-1)</f>
        <v/>
      </c>
      <c r="Z3372" s="26" t="str">
        <f aca="false">IF(OR(V3372="",L3372=""),"",V3372/(L3372*E3372)-1)</f>
        <v/>
      </c>
      <c r="AA3372" s="16" t="str">
        <f aca="false">IF(V3372="","SEM OFERTA",IF(OR(Y3372&gt;Premissas!$B$11,Y3372&lt;Premissas!$B$12),"VERIFICAR - UNIDADE/EMBALAGEM",IF(Y3372&gt;Premissas!$B$6,"NÃO COMPRAR - REAJUSTE &gt;5%","COMPRAR")))</f>
        <v>SEM OFERTA</v>
      </c>
      <c r="AB3372" s="18" t="str">
        <f aca="false">IF(W3372="DIMEC",S3372,IF(W3372="MEDCENTRO",U3372,""))</f>
        <v/>
      </c>
      <c r="AC3372" s="18" t="n">
        <f aca="false">IF(AA3372&lt;&gt;"COMPRAR",0,IF(AB3372="",I3372,MIN(I3372,AB3372)))</f>
        <v>0</v>
      </c>
      <c r="AD3372" s="19" t="n">
        <f aca="false">IF(AC3372&gt;0,AC3372*V3372,0)</f>
        <v>0</v>
      </c>
      <c r="AE3372" s="19" t="n">
        <f aca="false">IF(AC3372&gt;0,(M3372-V3372)*AC3372,0)</f>
        <v>0</v>
      </c>
      <c r="AF3372" s="16" t="str">
        <f aca="false">IF(AA3372&lt;&gt;"COMPRAR","",IF(AB3372="",IF(X3372="","",IF(X3372-V3372&lt;0.01,"EMPATE TÉCNICO","")),IF(AB3372&lt;I3372,"ESTOQUE INSUFICIENTE",IF(X3372="","",IF(X3372-V3372&lt;0.01,"EMPATE TÉCNICO","")))))</f>
        <v/>
      </c>
      <c r="AG3372" s="16" t="s">
        <v>1838</v>
      </c>
      <c r="AH3372" s="16" t="s">
        <v>1761</v>
      </c>
    </row>
    <row r="3373" customFormat="false" ht="15" hidden="false" customHeight="false" outlineLevel="0" collapsed="false">
      <c r="A3373" s="16" t="s">
        <v>10467</v>
      </c>
      <c r="B3373" s="17" t="s">
        <v>10468</v>
      </c>
      <c r="C3373" s="16" t="s">
        <v>10469</v>
      </c>
      <c r="D3373" s="16" t="s">
        <v>5532</v>
      </c>
      <c r="E3373" s="18" t="n">
        <v>1</v>
      </c>
      <c r="F3373" s="16" t="s">
        <v>43</v>
      </c>
      <c r="G3373" s="18" t="n">
        <v>0</v>
      </c>
      <c r="H3373" s="16" t="n">
        <v>0</v>
      </c>
      <c r="I3373" s="18" t="n">
        <v>1</v>
      </c>
      <c r="J3373" s="19" t="n">
        <v>6.56</v>
      </c>
      <c r="K3373" s="19" t="n">
        <v>6.56</v>
      </c>
      <c r="L3373" s="19" t="n">
        <v>6.56</v>
      </c>
      <c r="M3373" s="19" t="n">
        <f aca="false">IF(J3373&gt;0,J3373,K3373)*E3373</f>
        <v>6.56</v>
      </c>
      <c r="N3373" s="20"/>
      <c r="O3373" s="21" t="str">
        <f aca="false">IF(R3373="","",ROUND(R3373*(1-Premissas!$B$4),4))</f>
        <v/>
      </c>
      <c r="P3373" s="22"/>
      <c r="Q3373" s="22"/>
      <c r="R3373" s="23"/>
      <c r="S3373" s="24"/>
      <c r="T3373" s="24"/>
      <c r="U3373" s="25"/>
      <c r="V3373" s="19" t="str">
        <f aca="false">IF(COUNT(N3373:Q3373)=0,"",MIN(N3373:Q3373))</f>
        <v/>
      </c>
      <c r="W3373" s="16" t="str">
        <f aca="false">IF(V3373="","",INDEX($N$4:$Q$4,MATCH(V3373,N3373:Q3373,0)))</f>
        <v/>
      </c>
      <c r="X3373" s="19" t="str">
        <f aca="false">IF(COUNT(N3373:Q3373)&lt;2,"",SMALL(N3373:Q3373,2))</f>
        <v/>
      </c>
      <c r="Y3373" s="26" t="str">
        <f aca="false">IF(OR(V3373="",M3373=0),"",V3373/M3373-1)</f>
        <v/>
      </c>
      <c r="Z3373" s="26" t="str">
        <f aca="false">IF(OR(V3373="",L3373=""),"",V3373/(L3373*E3373)-1)</f>
        <v/>
      </c>
      <c r="AA3373" s="16" t="str">
        <f aca="false">IF(V3373="","SEM OFERTA",IF(OR(Y3373&gt;Premissas!$B$11,Y3373&lt;Premissas!$B$12),"VERIFICAR - UNIDADE/EMBALAGEM",IF(Y3373&gt;Premissas!$B$6,"NÃO COMPRAR - REAJUSTE &gt;5%","COMPRAR")))</f>
        <v>SEM OFERTA</v>
      </c>
      <c r="AB3373" s="18" t="str">
        <f aca="false">IF(W3373="DIMEC",S3373,IF(W3373="MEDCENTRO",U3373,""))</f>
        <v/>
      </c>
      <c r="AC3373" s="18" t="n">
        <f aca="false">IF(AA3373&lt;&gt;"COMPRAR",0,IF(AB3373="",I3373,MIN(I3373,AB3373)))</f>
        <v>0</v>
      </c>
      <c r="AD3373" s="19" t="n">
        <f aca="false">IF(AC3373&gt;0,AC3373*V3373,0)</f>
        <v>0</v>
      </c>
      <c r="AE3373" s="19" t="n">
        <f aca="false">IF(AC3373&gt;0,(M3373-V3373)*AC3373,0)</f>
        <v>0</v>
      </c>
      <c r="AF3373" s="16" t="str">
        <f aca="false">IF(AA3373&lt;&gt;"COMPRAR","",IF(AB3373="",IF(X3373="","",IF(X3373-V3373&lt;0.01,"EMPATE TÉCNICO","")),IF(AB3373&lt;I3373,"ESTOQUE INSUFICIENTE",IF(X3373="","",IF(X3373-V3373&lt;0.01,"EMPATE TÉCNICO","")))))</f>
        <v/>
      </c>
      <c r="AG3373" s="16" t="s">
        <v>1838</v>
      </c>
      <c r="AH3373" s="16" t="s">
        <v>1761</v>
      </c>
    </row>
    <row r="3374" customFormat="false" ht="15" hidden="false" customHeight="false" outlineLevel="0" collapsed="false">
      <c r="A3374" s="16" t="s">
        <v>10470</v>
      </c>
      <c r="B3374" s="17" t="s">
        <v>10471</v>
      </c>
      <c r="C3374" s="16" t="s">
        <v>10472</v>
      </c>
      <c r="D3374" s="16" t="s">
        <v>5532</v>
      </c>
      <c r="E3374" s="18" t="n">
        <v>1</v>
      </c>
      <c r="F3374" s="16" t="s">
        <v>43</v>
      </c>
      <c r="G3374" s="18" t="n">
        <v>0</v>
      </c>
      <c r="H3374" s="16" t="n">
        <v>0</v>
      </c>
      <c r="I3374" s="18" t="n">
        <v>1</v>
      </c>
      <c r="J3374" s="19" t="n">
        <v>6.56</v>
      </c>
      <c r="K3374" s="19" t="n">
        <v>6.56</v>
      </c>
      <c r="L3374" s="19" t="n">
        <v>6.56</v>
      </c>
      <c r="M3374" s="19" t="n">
        <f aca="false">IF(J3374&gt;0,J3374,K3374)*E3374</f>
        <v>6.56</v>
      </c>
      <c r="N3374" s="20"/>
      <c r="O3374" s="21" t="str">
        <f aca="false">IF(R3374="","",ROUND(R3374*(1-Premissas!$B$4),4))</f>
        <v/>
      </c>
      <c r="P3374" s="22"/>
      <c r="Q3374" s="22"/>
      <c r="R3374" s="23"/>
      <c r="S3374" s="24"/>
      <c r="T3374" s="24"/>
      <c r="U3374" s="25"/>
      <c r="V3374" s="19" t="str">
        <f aca="false">IF(COUNT(N3374:Q3374)=0,"",MIN(N3374:Q3374))</f>
        <v/>
      </c>
      <c r="W3374" s="16" t="str">
        <f aca="false">IF(V3374="","",INDEX($N$4:$Q$4,MATCH(V3374,N3374:Q3374,0)))</f>
        <v/>
      </c>
      <c r="X3374" s="19" t="str">
        <f aca="false">IF(COUNT(N3374:Q3374)&lt;2,"",SMALL(N3374:Q3374,2))</f>
        <v/>
      </c>
      <c r="Y3374" s="26" t="str">
        <f aca="false">IF(OR(V3374="",M3374=0),"",V3374/M3374-1)</f>
        <v/>
      </c>
      <c r="Z3374" s="26" t="str">
        <f aca="false">IF(OR(V3374="",L3374=""),"",V3374/(L3374*E3374)-1)</f>
        <v/>
      </c>
      <c r="AA3374" s="16" t="str">
        <f aca="false">IF(V3374="","SEM OFERTA",IF(OR(Y3374&gt;Premissas!$B$11,Y3374&lt;Premissas!$B$12),"VERIFICAR - UNIDADE/EMBALAGEM",IF(Y3374&gt;Premissas!$B$6,"NÃO COMPRAR - REAJUSTE &gt;5%","COMPRAR")))</f>
        <v>SEM OFERTA</v>
      </c>
      <c r="AB3374" s="18" t="str">
        <f aca="false">IF(W3374="DIMEC",S3374,IF(W3374="MEDCENTRO",U3374,""))</f>
        <v/>
      </c>
      <c r="AC3374" s="18" t="n">
        <f aca="false">IF(AA3374&lt;&gt;"COMPRAR",0,IF(AB3374="",I3374,MIN(I3374,AB3374)))</f>
        <v>0</v>
      </c>
      <c r="AD3374" s="19" t="n">
        <f aca="false">IF(AC3374&gt;0,AC3374*V3374,0)</f>
        <v>0</v>
      </c>
      <c r="AE3374" s="19" t="n">
        <f aca="false">IF(AC3374&gt;0,(M3374-V3374)*AC3374,0)</f>
        <v>0</v>
      </c>
      <c r="AF3374" s="16" t="str">
        <f aca="false">IF(AA3374&lt;&gt;"COMPRAR","",IF(AB3374="",IF(X3374="","",IF(X3374-V3374&lt;0.01,"EMPATE TÉCNICO","")),IF(AB3374&lt;I3374,"ESTOQUE INSUFICIENTE",IF(X3374="","",IF(X3374-V3374&lt;0.01,"EMPATE TÉCNICO","")))))</f>
        <v/>
      </c>
      <c r="AG3374" s="16" t="s">
        <v>1838</v>
      </c>
      <c r="AH3374" s="16" t="s">
        <v>1761</v>
      </c>
    </row>
    <row r="3375" customFormat="false" ht="15" hidden="false" customHeight="false" outlineLevel="0" collapsed="false">
      <c r="A3375" s="16" t="s">
        <v>10473</v>
      </c>
      <c r="B3375" s="17" t="s">
        <v>10474</v>
      </c>
      <c r="C3375" s="16" t="s">
        <v>10475</v>
      </c>
      <c r="D3375" s="16" t="s">
        <v>5532</v>
      </c>
      <c r="E3375" s="18" t="n">
        <v>1</v>
      </c>
      <c r="F3375" s="16" t="s">
        <v>43</v>
      </c>
      <c r="G3375" s="18" t="n">
        <v>0</v>
      </c>
      <c r="H3375" s="16" t="n">
        <v>0</v>
      </c>
      <c r="I3375" s="18" t="n">
        <v>1</v>
      </c>
      <c r="J3375" s="19" t="n">
        <v>6.56</v>
      </c>
      <c r="K3375" s="19" t="n">
        <v>6.56</v>
      </c>
      <c r="L3375" s="19" t="n">
        <v>6.56</v>
      </c>
      <c r="M3375" s="19" t="n">
        <f aca="false">IF(J3375&gt;0,J3375,K3375)*E3375</f>
        <v>6.56</v>
      </c>
      <c r="N3375" s="20"/>
      <c r="O3375" s="21" t="str">
        <f aca="false">IF(R3375="","",ROUND(R3375*(1-Premissas!$B$4),4))</f>
        <v/>
      </c>
      <c r="P3375" s="22"/>
      <c r="Q3375" s="22"/>
      <c r="R3375" s="23"/>
      <c r="S3375" s="24"/>
      <c r="T3375" s="24"/>
      <c r="U3375" s="25"/>
      <c r="V3375" s="19" t="str">
        <f aca="false">IF(COUNT(N3375:Q3375)=0,"",MIN(N3375:Q3375))</f>
        <v/>
      </c>
      <c r="W3375" s="16" t="str">
        <f aca="false">IF(V3375="","",INDEX($N$4:$Q$4,MATCH(V3375,N3375:Q3375,0)))</f>
        <v/>
      </c>
      <c r="X3375" s="19" t="str">
        <f aca="false">IF(COUNT(N3375:Q3375)&lt;2,"",SMALL(N3375:Q3375,2))</f>
        <v/>
      </c>
      <c r="Y3375" s="26" t="str">
        <f aca="false">IF(OR(V3375="",M3375=0),"",V3375/M3375-1)</f>
        <v/>
      </c>
      <c r="Z3375" s="26" t="str">
        <f aca="false">IF(OR(V3375="",L3375=""),"",V3375/(L3375*E3375)-1)</f>
        <v/>
      </c>
      <c r="AA3375" s="16" t="str">
        <f aca="false">IF(V3375="","SEM OFERTA",IF(OR(Y3375&gt;Premissas!$B$11,Y3375&lt;Premissas!$B$12),"VERIFICAR - UNIDADE/EMBALAGEM",IF(Y3375&gt;Premissas!$B$6,"NÃO COMPRAR - REAJUSTE &gt;5%","COMPRAR")))</f>
        <v>SEM OFERTA</v>
      </c>
      <c r="AB3375" s="18" t="str">
        <f aca="false">IF(W3375="DIMEC",S3375,IF(W3375="MEDCENTRO",U3375,""))</f>
        <v/>
      </c>
      <c r="AC3375" s="18" t="n">
        <f aca="false">IF(AA3375&lt;&gt;"COMPRAR",0,IF(AB3375="",I3375,MIN(I3375,AB3375)))</f>
        <v>0</v>
      </c>
      <c r="AD3375" s="19" t="n">
        <f aca="false">IF(AC3375&gt;0,AC3375*V3375,0)</f>
        <v>0</v>
      </c>
      <c r="AE3375" s="19" t="n">
        <f aca="false">IF(AC3375&gt;0,(M3375-V3375)*AC3375,0)</f>
        <v>0</v>
      </c>
      <c r="AF3375" s="16" t="str">
        <f aca="false">IF(AA3375&lt;&gt;"COMPRAR","",IF(AB3375="",IF(X3375="","",IF(X3375-V3375&lt;0.01,"EMPATE TÉCNICO","")),IF(AB3375&lt;I3375,"ESTOQUE INSUFICIENTE",IF(X3375="","",IF(X3375-V3375&lt;0.01,"EMPATE TÉCNICO","")))))</f>
        <v/>
      </c>
      <c r="AG3375" s="16" t="s">
        <v>1838</v>
      </c>
      <c r="AH3375" s="16" t="s">
        <v>1761</v>
      </c>
    </row>
    <row r="3376" customFormat="false" ht="15" hidden="false" customHeight="false" outlineLevel="0" collapsed="false">
      <c r="A3376" s="16" t="s">
        <v>10476</v>
      </c>
      <c r="B3376" s="17" t="s">
        <v>10477</v>
      </c>
      <c r="C3376" s="16" t="s">
        <v>10478</v>
      </c>
      <c r="D3376" s="16" t="s">
        <v>10479</v>
      </c>
      <c r="E3376" s="18" t="n">
        <v>12</v>
      </c>
      <c r="F3376" s="16" t="s">
        <v>43</v>
      </c>
      <c r="G3376" s="18" t="n">
        <v>0</v>
      </c>
      <c r="H3376" s="16" t="n">
        <v>0.1</v>
      </c>
      <c r="I3376" s="18" t="n">
        <v>1</v>
      </c>
      <c r="J3376" s="19" t="n">
        <v>3.90833333333333</v>
      </c>
      <c r="K3376" s="19" t="n">
        <v>3.90833333333333</v>
      </c>
      <c r="L3376" s="19" t="n">
        <v>3.9083</v>
      </c>
      <c r="M3376" s="19" t="n">
        <f aca="false">IF(J3376&gt;0,J3376,K3376)*E3376</f>
        <v>46.9</v>
      </c>
      <c r="N3376" s="20"/>
      <c r="O3376" s="21" t="str">
        <f aca="false">IF(R3376="","",ROUND(R3376*(1-Premissas!$B$4),4))</f>
        <v/>
      </c>
      <c r="P3376" s="22"/>
      <c r="Q3376" s="22"/>
      <c r="R3376" s="23"/>
      <c r="S3376" s="24"/>
      <c r="T3376" s="24"/>
      <c r="U3376" s="25"/>
      <c r="V3376" s="19" t="str">
        <f aca="false">IF(COUNT(N3376:Q3376)=0,"",MIN(N3376:Q3376))</f>
        <v/>
      </c>
      <c r="W3376" s="16" t="str">
        <f aca="false">IF(V3376="","",INDEX($N$4:$Q$4,MATCH(V3376,N3376:Q3376,0)))</f>
        <v/>
      </c>
      <c r="X3376" s="19" t="str">
        <f aca="false">IF(COUNT(N3376:Q3376)&lt;2,"",SMALL(N3376:Q3376,2))</f>
        <v/>
      </c>
      <c r="Y3376" s="26" t="str">
        <f aca="false">IF(OR(V3376="",M3376=0),"",V3376/M3376-1)</f>
        <v/>
      </c>
      <c r="Z3376" s="26" t="str">
        <f aca="false">IF(OR(V3376="",L3376=""),"",V3376/(L3376*E3376)-1)</f>
        <v/>
      </c>
      <c r="AA3376" s="16" t="str">
        <f aca="false">IF(V3376="","SEM OFERTA",IF(OR(Y3376&gt;Premissas!$B$11,Y3376&lt;Premissas!$B$12),"VERIFICAR - UNIDADE/EMBALAGEM",IF(Y3376&gt;Premissas!$B$6,"NÃO COMPRAR - REAJUSTE &gt;5%","COMPRAR")))</f>
        <v>SEM OFERTA</v>
      </c>
      <c r="AB3376" s="18" t="str">
        <f aca="false">IF(W3376="DIMEC",S3376,IF(W3376="MEDCENTRO",U3376,""))</f>
        <v/>
      </c>
      <c r="AC3376" s="18" t="n">
        <f aca="false">IF(AA3376&lt;&gt;"COMPRAR",0,IF(AB3376="",I3376,MIN(I3376,AB3376)))</f>
        <v>0</v>
      </c>
      <c r="AD3376" s="19" t="n">
        <f aca="false">IF(AC3376&gt;0,AC3376*V3376,0)</f>
        <v>0</v>
      </c>
      <c r="AE3376" s="19" t="n">
        <f aca="false">IF(AC3376&gt;0,(M3376-V3376)*AC3376,0)</f>
        <v>0</v>
      </c>
      <c r="AF3376" s="16" t="str">
        <f aca="false">IF(AA3376&lt;&gt;"COMPRAR","",IF(AB3376="",IF(X3376="","",IF(X3376-V3376&lt;0.01,"EMPATE TÉCNICO","")),IF(AB3376&lt;I3376,"ESTOQUE INSUFICIENTE",IF(X3376="","",IF(X3376-V3376&lt;0.01,"EMPATE TÉCNICO","")))))</f>
        <v/>
      </c>
      <c r="AG3376" s="16" t="s">
        <v>1803</v>
      </c>
      <c r="AH3376" s="16" t="s">
        <v>1761</v>
      </c>
    </row>
    <row r="3377" customFormat="false" ht="15" hidden="false" customHeight="false" outlineLevel="0" collapsed="false">
      <c r="A3377" s="16" t="s">
        <v>10480</v>
      </c>
      <c r="B3377" s="17" t="s">
        <v>10481</v>
      </c>
      <c r="C3377" s="16" t="s">
        <v>10482</v>
      </c>
      <c r="D3377" s="16" t="s">
        <v>1781</v>
      </c>
      <c r="E3377" s="18" t="n">
        <v>1</v>
      </c>
      <c r="F3377" s="16" t="s">
        <v>43</v>
      </c>
      <c r="G3377" s="18" t="n">
        <v>0</v>
      </c>
      <c r="H3377" s="16" t="n">
        <v>11.1</v>
      </c>
      <c r="I3377" s="18" t="n">
        <v>29</v>
      </c>
      <c r="J3377" s="19" t="n">
        <v>2.24</v>
      </c>
      <c r="K3377" s="19" t="n">
        <v>2.24</v>
      </c>
      <c r="L3377" s="19" t="n">
        <v>2.24</v>
      </c>
      <c r="M3377" s="19" t="n">
        <f aca="false">IF(J3377&gt;0,J3377,K3377)*E3377</f>
        <v>2.24</v>
      </c>
      <c r="N3377" s="20"/>
      <c r="O3377" s="21" t="str">
        <f aca="false">IF(R3377="","",ROUND(R3377*(1-Premissas!$B$4),4))</f>
        <v/>
      </c>
      <c r="P3377" s="22"/>
      <c r="Q3377" s="22"/>
      <c r="R3377" s="23"/>
      <c r="S3377" s="24"/>
      <c r="T3377" s="24"/>
      <c r="U3377" s="25"/>
      <c r="V3377" s="19" t="str">
        <f aca="false">IF(COUNT(N3377:Q3377)=0,"",MIN(N3377:Q3377))</f>
        <v/>
      </c>
      <c r="W3377" s="16" t="str">
        <f aca="false">IF(V3377="","",INDEX($N$4:$Q$4,MATCH(V3377,N3377:Q3377,0)))</f>
        <v/>
      </c>
      <c r="X3377" s="19" t="str">
        <f aca="false">IF(COUNT(N3377:Q3377)&lt;2,"",SMALL(N3377:Q3377,2))</f>
        <v/>
      </c>
      <c r="Y3377" s="26" t="str">
        <f aca="false">IF(OR(V3377="",M3377=0),"",V3377/M3377-1)</f>
        <v/>
      </c>
      <c r="Z3377" s="26" t="str">
        <f aca="false">IF(OR(V3377="",L3377=""),"",V3377/(L3377*E3377)-1)</f>
        <v/>
      </c>
      <c r="AA3377" s="16" t="str">
        <f aca="false">IF(V3377="","SEM OFERTA",IF(OR(Y3377&gt;Premissas!$B$11,Y3377&lt;Premissas!$B$12),"VERIFICAR - UNIDADE/EMBALAGEM",IF(Y3377&gt;Premissas!$B$6,"NÃO COMPRAR - REAJUSTE &gt;5%","COMPRAR")))</f>
        <v>SEM OFERTA</v>
      </c>
      <c r="AB3377" s="18" t="str">
        <f aca="false">IF(W3377="DIMEC",S3377,IF(W3377="MEDCENTRO",U3377,""))</f>
        <v/>
      </c>
      <c r="AC3377" s="18" t="n">
        <f aca="false">IF(AA3377&lt;&gt;"COMPRAR",0,IF(AB3377="",I3377,MIN(I3377,AB3377)))</f>
        <v>0</v>
      </c>
      <c r="AD3377" s="19" t="n">
        <f aca="false">IF(AC3377&gt;0,AC3377*V3377,0)</f>
        <v>0</v>
      </c>
      <c r="AE3377" s="19" t="n">
        <f aca="false">IF(AC3377&gt;0,(M3377-V3377)*AC3377,0)</f>
        <v>0</v>
      </c>
      <c r="AF3377" s="16" t="str">
        <f aca="false">IF(AA3377&lt;&gt;"COMPRAR","",IF(AB3377="",IF(X3377="","",IF(X3377-V3377&lt;0.01,"EMPATE TÉCNICO","")),IF(AB3377&lt;I3377,"ESTOQUE INSUFICIENTE",IF(X3377="","",IF(X3377-V3377&lt;0.01,"EMPATE TÉCNICO","")))))</f>
        <v/>
      </c>
      <c r="AG3377" s="16" t="s">
        <v>87</v>
      </c>
      <c r="AH3377" s="16" t="s">
        <v>1761</v>
      </c>
    </row>
    <row r="3378" customFormat="false" ht="15" hidden="false" customHeight="false" outlineLevel="0" collapsed="false">
      <c r="A3378" s="16" t="s">
        <v>10483</v>
      </c>
      <c r="B3378" s="17" t="s">
        <v>10484</v>
      </c>
      <c r="C3378" s="16" t="s">
        <v>10485</v>
      </c>
      <c r="D3378" s="16" t="s">
        <v>3600</v>
      </c>
      <c r="E3378" s="18" t="n">
        <v>1</v>
      </c>
      <c r="F3378" s="16" t="s">
        <v>41</v>
      </c>
      <c r="G3378" s="18" t="n">
        <v>6</v>
      </c>
      <c r="H3378" s="16" t="n">
        <v>22.5</v>
      </c>
      <c r="I3378" s="18" t="n">
        <v>52</v>
      </c>
      <c r="J3378" s="19" t="n">
        <v>6.27166666666667</v>
      </c>
      <c r="K3378" s="19" t="n">
        <v>6.27166666666667</v>
      </c>
      <c r="L3378" s="19" t="n">
        <v>4.9917</v>
      </c>
      <c r="M3378" s="19" t="n">
        <f aca="false">IF(J3378&gt;0,J3378,K3378)*E3378</f>
        <v>6.27166666666667</v>
      </c>
      <c r="N3378" s="20"/>
      <c r="O3378" s="21" t="str">
        <f aca="false">IF(R3378="","",ROUND(R3378*(1-Premissas!$B$4),4))</f>
        <v/>
      </c>
      <c r="P3378" s="22"/>
      <c r="Q3378" s="22"/>
      <c r="R3378" s="23"/>
      <c r="S3378" s="24"/>
      <c r="T3378" s="24"/>
      <c r="U3378" s="25"/>
      <c r="V3378" s="19" t="str">
        <f aca="false">IF(COUNT(N3378:Q3378)=0,"",MIN(N3378:Q3378))</f>
        <v/>
      </c>
      <c r="W3378" s="16" t="str">
        <f aca="false">IF(V3378="","",INDEX($N$4:$Q$4,MATCH(V3378,N3378:Q3378,0)))</f>
        <v/>
      </c>
      <c r="X3378" s="19" t="str">
        <f aca="false">IF(COUNT(N3378:Q3378)&lt;2,"",SMALL(N3378:Q3378,2))</f>
        <v/>
      </c>
      <c r="Y3378" s="26" t="str">
        <f aca="false">IF(OR(V3378="",M3378=0),"",V3378/M3378-1)</f>
        <v/>
      </c>
      <c r="Z3378" s="26" t="str">
        <f aca="false">IF(OR(V3378="",L3378=""),"",V3378/(L3378*E3378)-1)</f>
        <v/>
      </c>
      <c r="AA3378" s="16" t="str">
        <f aca="false">IF(V3378="","SEM OFERTA",IF(OR(Y3378&gt;Premissas!$B$11,Y3378&lt;Premissas!$B$12),"VERIFICAR - UNIDADE/EMBALAGEM",IF(Y3378&gt;Premissas!$B$6,"NÃO COMPRAR - REAJUSTE &gt;5%","COMPRAR")))</f>
        <v>SEM OFERTA</v>
      </c>
      <c r="AB3378" s="18" t="str">
        <f aca="false">IF(W3378="DIMEC",S3378,IF(W3378="MEDCENTRO",U3378,""))</f>
        <v/>
      </c>
      <c r="AC3378" s="18" t="n">
        <f aca="false">IF(AA3378&lt;&gt;"COMPRAR",0,IF(AB3378="",I3378,MIN(I3378,AB3378)))</f>
        <v>0</v>
      </c>
      <c r="AD3378" s="19" t="n">
        <f aca="false">IF(AC3378&gt;0,AC3378*V3378,0)</f>
        <v>0</v>
      </c>
      <c r="AE3378" s="19" t="n">
        <f aca="false">IF(AC3378&gt;0,(M3378-V3378)*AC3378,0)</f>
        <v>0</v>
      </c>
      <c r="AF3378" s="16" t="str">
        <f aca="false">IF(AA3378&lt;&gt;"COMPRAR","",IF(AB3378="",IF(X3378="","",IF(X3378-V3378&lt;0.01,"EMPATE TÉCNICO","")),IF(AB3378&lt;I3378,"ESTOQUE INSUFICIENTE",IF(X3378="","",IF(X3378-V3378&lt;0.01,"EMPATE TÉCNICO","")))))</f>
        <v/>
      </c>
      <c r="AG3378" s="16" t="s">
        <v>328</v>
      </c>
      <c r="AH3378" s="16" t="s">
        <v>1761</v>
      </c>
    </row>
    <row r="3379" customFormat="false" ht="15" hidden="false" customHeight="false" outlineLevel="0" collapsed="false">
      <c r="A3379" s="16" t="s">
        <v>10486</v>
      </c>
      <c r="B3379" s="17" t="s">
        <v>10487</v>
      </c>
      <c r="C3379" s="16" t="s">
        <v>10488</v>
      </c>
      <c r="D3379" s="16" t="s">
        <v>4295</v>
      </c>
      <c r="E3379" s="18" t="n">
        <v>1</v>
      </c>
      <c r="F3379" s="16" t="s">
        <v>43</v>
      </c>
      <c r="G3379" s="18" t="n">
        <v>0</v>
      </c>
      <c r="H3379" s="16" t="n">
        <v>0</v>
      </c>
      <c r="I3379" s="18" t="n">
        <v>1</v>
      </c>
      <c r="J3379" s="19" t="n">
        <v>7.44</v>
      </c>
      <c r="K3379" s="19" t="n">
        <v>7.44</v>
      </c>
      <c r="L3379" s="19" t="n">
        <v>7.44</v>
      </c>
      <c r="M3379" s="19" t="n">
        <f aca="false">IF(J3379&gt;0,J3379,K3379)*E3379</f>
        <v>7.44</v>
      </c>
      <c r="N3379" s="20"/>
      <c r="O3379" s="21" t="str">
        <f aca="false">IF(R3379="","",ROUND(R3379*(1-Premissas!$B$4),4))</f>
        <v/>
      </c>
      <c r="P3379" s="22"/>
      <c r="Q3379" s="22"/>
      <c r="R3379" s="23"/>
      <c r="S3379" s="24"/>
      <c r="T3379" s="24"/>
      <c r="U3379" s="25"/>
      <c r="V3379" s="19" t="str">
        <f aca="false">IF(COUNT(N3379:Q3379)=0,"",MIN(N3379:Q3379))</f>
        <v/>
      </c>
      <c r="W3379" s="16" t="str">
        <f aca="false">IF(V3379="","",INDEX($N$4:$Q$4,MATCH(V3379,N3379:Q3379,0)))</f>
        <v/>
      </c>
      <c r="X3379" s="19" t="str">
        <f aca="false">IF(COUNT(N3379:Q3379)&lt;2,"",SMALL(N3379:Q3379,2))</f>
        <v/>
      </c>
      <c r="Y3379" s="26" t="str">
        <f aca="false">IF(OR(V3379="",M3379=0),"",V3379/M3379-1)</f>
        <v/>
      </c>
      <c r="Z3379" s="26" t="str">
        <f aca="false">IF(OR(V3379="",L3379=""),"",V3379/(L3379*E3379)-1)</f>
        <v/>
      </c>
      <c r="AA3379" s="16" t="str">
        <f aca="false">IF(V3379="","SEM OFERTA",IF(OR(Y3379&gt;Premissas!$B$11,Y3379&lt;Premissas!$B$12),"VERIFICAR - UNIDADE/EMBALAGEM",IF(Y3379&gt;Premissas!$B$6,"NÃO COMPRAR - REAJUSTE &gt;5%","COMPRAR")))</f>
        <v>SEM OFERTA</v>
      </c>
      <c r="AB3379" s="18" t="str">
        <f aca="false">IF(W3379="DIMEC",S3379,IF(W3379="MEDCENTRO",U3379,""))</f>
        <v/>
      </c>
      <c r="AC3379" s="18" t="n">
        <f aca="false">IF(AA3379&lt;&gt;"COMPRAR",0,IF(AB3379="",I3379,MIN(I3379,AB3379)))</f>
        <v>0</v>
      </c>
      <c r="AD3379" s="19" t="n">
        <f aca="false">IF(AC3379&gt;0,AC3379*V3379,0)</f>
        <v>0</v>
      </c>
      <c r="AE3379" s="19" t="n">
        <f aca="false">IF(AC3379&gt;0,(M3379-V3379)*AC3379,0)</f>
        <v>0</v>
      </c>
      <c r="AF3379" s="16" t="str">
        <f aca="false">IF(AA3379&lt;&gt;"COMPRAR","",IF(AB3379="",IF(X3379="","",IF(X3379-V3379&lt;0.01,"EMPATE TÉCNICO","")),IF(AB3379&lt;I3379,"ESTOQUE INSUFICIENTE",IF(X3379="","",IF(X3379-V3379&lt;0.01,"EMPATE TÉCNICO","")))))</f>
        <v/>
      </c>
      <c r="AG3379" s="16" t="s">
        <v>1771</v>
      </c>
      <c r="AH3379" s="16" t="s">
        <v>1761</v>
      </c>
    </row>
    <row r="3380" customFormat="false" ht="15" hidden="false" customHeight="false" outlineLevel="0" collapsed="false">
      <c r="A3380" s="16" t="s">
        <v>10489</v>
      </c>
      <c r="B3380" s="17" t="s">
        <v>10490</v>
      </c>
      <c r="C3380" s="16" t="s">
        <v>10491</v>
      </c>
      <c r="D3380" s="16" t="s">
        <v>4271</v>
      </c>
      <c r="E3380" s="18" t="n">
        <v>1</v>
      </c>
      <c r="F3380" s="16" t="s">
        <v>43</v>
      </c>
      <c r="G3380" s="18" t="n">
        <v>1</v>
      </c>
      <c r="H3380" s="16" t="n">
        <v>0.7</v>
      </c>
      <c r="I3380" s="18" t="n">
        <v>1</v>
      </c>
      <c r="J3380" s="19" t="n">
        <v>20.21</v>
      </c>
      <c r="K3380" s="19" t="n">
        <v>20.21</v>
      </c>
      <c r="L3380" s="19" t="n">
        <v>20.21</v>
      </c>
      <c r="M3380" s="19" t="n">
        <f aca="false">IF(J3380&gt;0,J3380,K3380)*E3380</f>
        <v>20.21</v>
      </c>
      <c r="N3380" s="20"/>
      <c r="O3380" s="21" t="str">
        <f aca="false">IF(R3380="","",ROUND(R3380*(1-Premissas!$B$4),4))</f>
        <v/>
      </c>
      <c r="P3380" s="22"/>
      <c r="Q3380" s="22"/>
      <c r="R3380" s="23"/>
      <c r="S3380" s="24"/>
      <c r="T3380" s="24"/>
      <c r="U3380" s="25"/>
      <c r="V3380" s="19" t="str">
        <f aca="false">IF(COUNT(N3380:Q3380)=0,"",MIN(N3380:Q3380))</f>
        <v/>
      </c>
      <c r="W3380" s="16" t="str">
        <f aca="false">IF(V3380="","",INDEX($N$4:$Q$4,MATCH(V3380,N3380:Q3380,0)))</f>
        <v/>
      </c>
      <c r="X3380" s="19" t="str">
        <f aca="false">IF(COUNT(N3380:Q3380)&lt;2,"",SMALL(N3380:Q3380,2))</f>
        <v/>
      </c>
      <c r="Y3380" s="26" t="str">
        <f aca="false">IF(OR(V3380="",M3380=0),"",V3380/M3380-1)</f>
        <v/>
      </c>
      <c r="Z3380" s="26" t="str">
        <f aca="false">IF(OR(V3380="",L3380=""),"",V3380/(L3380*E3380)-1)</f>
        <v/>
      </c>
      <c r="AA3380" s="16" t="str">
        <f aca="false">IF(V3380="","SEM OFERTA",IF(OR(Y3380&gt;Premissas!$B$11,Y3380&lt;Premissas!$B$12),"VERIFICAR - UNIDADE/EMBALAGEM",IF(Y3380&gt;Premissas!$B$6,"NÃO COMPRAR - REAJUSTE &gt;5%","COMPRAR")))</f>
        <v>SEM OFERTA</v>
      </c>
      <c r="AB3380" s="18" t="str">
        <f aca="false">IF(W3380="DIMEC",S3380,IF(W3380="MEDCENTRO",U3380,""))</f>
        <v/>
      </c>
      <c r="AC3380" s="18" t="n">
        <f aca="false">IF(AA3380&lt;&gt;"COMPRAR",0,IF(AB3380="",I3380,MIN(I3380,AB3380)))</f>
        <v>0</v>
      </c>
      <c r="AD3380" s="19" t="n">
        <f aca="false">IF(AC3380&gt;0,AC3380*V3380,0)</f>
        <v>0</v>
      </c>
      <c r="AE3380" s="19" t="n">
        <f aca="false">IF(AC3380&gt;0,(M3380-V3380)*AC3380,0)</f>
        <v>0</v>
      </c>
      <c r="AF3380" s="16" t="str">
        <f aca="false">IF(AA3380&lt;&gt;"COMPRAR","",IF(AB3380="",IF(X3380="","",IF(X3380-V3380&lt;0.01,"EMPATE TÉCNICO","")),IF(AB3380&lt;I3380,"ESTOQUE INSUFICIENTE",IF(X3380="","",IF(X3380-V3380&lt;0.01,"EMPATE TÉCNICO","")))))</f>
        <v/>
      </c>
      <c r="AG3380" s="16" t="s">
        <v>1838</v>
      </c>
      <c r="AH3380" s="16" t="s">
        <v>1761</v>
      </c>
    </row>
    <row r="3381" customFormat="false" ht="15" hidden="false" customHeight="false" outlineLevel="0" collapsed="false">
      <c r="A3381" s="16" t="s">
        <v>10492</v>
      </c>
      <c r="B3381" s="17" t="s">
        <v>10493</v>
      </c>
      <c r="C3381" s="16" t="s">
        <v>10494</v>
      </c>
      <c r="D3381" s="16" t="s">
        <v>3904</v>
      </c>
      <c r="E3381" s="18" t="n">
        <v>1</v>
      </c>
      <c r="F3381" s="16" t="s">
        <v>43</v>
      </c>
      <c r="G3381" s="18" t="n">
        <v>0</v>
      </c>
      <c r="H3381" s="16" t="n">
        <v>0.1</v>
      </c>
      <c r="I3381" s="18" t="n">
        <v>1</v>
      </c>
      <c r="J3381" s="19" t="n">
        <v>9.84</v>
      </c>
      <c r="K3381" s="19" t="n">
        <v>9.84</v>
      </c>
      <c r="L3381" s="19" t="n">
        <v>9.84</v>
      </c>
      <c r="M3381" s="19" t="n">
        <f aca="false">IF(J3381&gt;0,J3381,K3381)*E3381</f>
        <v>9.84</v>
      </c>
      <c r="N3381" s="20"/>
      <c r="O3381" s="21" t="str">
        <f aca="false">IF(R3381="","",ROUND(R3381*(1-Premissas!$B$4),4))</f>
        <v/>
      </c>
      <c r="P3381" s="22"/>
      <c r="Q3381" s="22"/>
      <c r="R3381" s="23"/>
      <c r="S3381" s="24"/>
      <c r="T3381" s="24"/>
      <c r="U3381" s="25"/>
      <c r="V3381" s="19" t="str">
        <f aca="false">IF(COUNT(N3381:Q3381)=0,"",MIN(N3381:Q3381))</f>
        <v/>
      </c>
      <c r="W3381" s="16" t="str">
        <f aca="false">IF(V3381="","",INDEX($N$4:$Q$4,MATCH(V3381,N3381:Q3381,0)))</f>
        <v/>
      </c>
      <c r="X3381" s="19" t="str">
        <f aca="false">IF(COUNT(N3381:Q3381)&lt;2,"",SMALL(N3381:Q3381,2))</f>
        <v/>
      </c>
      <c r="Y3381" s="26" t="str">
        <f aca="false">IF(OR(V3381="",M3381=0),"",V3381/M3381-1)</f>
        <v/>
      </c>
      <c r="Z3381" s="26" t="str">
        <f aca="false">IF(OR(V3381="",L3381=""),"",V3381/(L3381*E3381)-1)</f>
        <v/>
      </c>
      <c r="AA3381" s="16" t="str">
        <f aca="false">IF(V3381="","SEM OFERTA",IF(OR(Y3381&gt;Premissas!$B$11,Y3381&lt;Premissas!$B$12),"VERIFICAR - UNIDADE/EMBALAGEM",IF(Y3381&gt;Premissas!$B$6,"NÃO COMPRAR - REAJUSTE &gt;5%","COMPRAR")))</f>
        <v>SEM OFERTA</v>
      </c>
      <c r="AB3381" s="18" t="str">
        <f aca="false">IF(W3381="DIMEC",S3381,IF(W3381="MEDCENTRO",U3381,""))</f>
        <v/>
      </c>
      <c r="AC3381" s="18" t="n">
        <f aca="false">IF(AA3381&lt;&gt;"COMPRAR",0,IF(AB3381="",I3381,MIN(I3381,AB3381)))</f>
        <v>0</v>
      </c>
      <c r="AD3381" s="19" t="n">
        <f aca="false">IF(AC3381&gt;0,AC3381*V3381,0)</f>
        <v>0</v>
      </c>
      <c r="AE3381" s="19" t="n">
        <f aca="false">IF(AC3381&gt;0,(M3381-V3381)*AC3381,0)</f>
        <v>0</v>
      </c>
      <c r="AF3381" s="16" t="str">
        <f aca="false">IF(AA3381&lt;&gt;"COMPRAR","",IF(AB3381="",IF(X3381="","",IF(X3381-V3381&lt;0.01,"EMPATE TÉCNICO","")),IF(AB3381&lt;I3381,"ESTOQUE INSUFICIENTE",IF(X3381="","",IF(X3381-V3381&lt;0.01,"EMPATE TÉCNICO","")))))</f>
        <v/>
      </c>
      <c r="AG3381" s="16" t="s">
        <v>328</v>
      </c>
      <c r="AH3381" s="16" t="s">
        <v>1761</v>
      </c>
    </row>
    <row r="3382" customFormat="false" ht="15" hidden="false" customHeight="false" outlineLevel="0" collapsed="false">
      <c r="A3382" s="16" t="s">
        <v>10495</v>
      </c>
      <c r="B3382" s="17" t="s">
        <v>10496</v>
      </c>
      <c r="C3382" s="16" t="s">
        <v>10497</v>
      </c>
      <c r="D3382" s="16" t="s">
        <v>3904</v>
      </c>
      <c r="E3382" s="18" t="n">
        <v>1</v>
      </c>
      <c r="F3382" s="16" t="s">
        <v>42</v>
      </c>
      <c r="G3382" s="18" t="n">
        <v>2</v>
      </c>
      <c r="H3382" s="16" t="n">
        <v>1.5</v>
      </c>
      <c r="I3382" s="18" t="n">
        <v>2</v>
      </c>
      <c r="J3382" s="19" t="n">
        <v>8.45333333333333</v>
      </c>
      <c r="K3382" s="19" t="n">
        <v>8.45333333333333</v>
      </c>
      <c r="L3382" s="19" t="n">
        <v>8.4533</v>
      </c>
      <c r="M3382" s="19" t="n">
        <f aca="false">IF(J3382&gt;0,J3382,K3382)*E3382</f>
        <v>8.45333333333333</v>
      </c>
      <c r="N3382" s="20"/>
      <c r="O3382" s="21" t="str">
        <f aca="false">IF(R3382="","",ROUND(R3382*(1-Premissas!$B$4),4))</f>
        <v/>
      </c>
      <c r="P3382" s="22"/>
      <c r="Q3382" s="22"/>
      <c r="R3382" s="23"/>
      <c r="S3382" s="24"/>
      <c r="T3382" s="24"/>
      <c r="U3382" s="25"/>
      <c r="V3382" s="19" t="str">
        <f aca="false">IF(COUNT(N3382:Q3382)=0,"",MIN(N3382:Q3382))</f>
        <v/>
      </c>
      <c r="W3382" s="16" t="str">
        <f aca="false">IF(V3382="","",INDEX($N$4:$Q$4,MATCH(V3382,N3382:Q3382,0)))</f>
        <v/>
      </c>
      <c r="X3382" s="19" t="str">
        <f aca="false">IF(COUNT(N3382:Q3382)&lt;2,"",SMALL(N3382:Q3382,2))</f>
        <v/>
      </c>
      <c r="Y3382" s="26" t="str">
        <f aca="false">IF(OR(V3382="",M3382=0),"",V3382/M3382-1)</f>
        <v/>
      </c>
      <c r="Z3382" s="26" t="str">
        <f aca="false">IF(OR(V3382="",L3382=""),"",V3382/(L3382*E3382)-1)</f>
        <v/>
      </c>
      <c r="AA3382" s="16" t="str">
        <f aca="false">IF(V3382="","SEM OFERTA",IF(OR(Y3382&gt;Premissas!$B$11,Y3382&lt;Premissas!$B$12),"VERIFICAR - UNIDADE/EMBALAGEM",IF(Y3382&gt;Premissas!$B$6,"NÃO COMPRAR - REAJUSTE &gt;5%","COMPRAR")))</f>
        <v>SEM OFERTA</v>
      </c>
      <c r="AB3382" s="18" t="str">
        <f aca="false">IF(W3382="DIMEC",S3382,IF(W3382="MEDCENTRO",U3382,""))</f>
        <v/>
      </c>
      <c r="AC3382" s="18" t="n">
        <f aca="false">IF(AA3382&lt;&gt;"COMPRAR",0,IF(AB3382="",I3382,MIN(I3382,AB3382)))</f>
        <v>0</v>
      </c>
      <c r="AD3382" s="19" t="n">
        <f aca="false">IF(AC3382&gt;0,AC3382*V3382,0)</f>
        <v>0</v>
      </c>
      <c r="AE3382" s="19" t="n">
        <f aca="false">IF(AC3382&gt;0,(M3382-V3382)*AC3382,0)</f>
        <v>0</v>
      </c>
      <c r="AF3382" s="16" t="str">
        <f aca="false">IF(AA3382&lt;&gt;"COMPRAR","",IF(AB3382="",IF(X3382="","",IF(X3382-V3382&lt;0.01,"EMPATE TÉCNICO","")),IF(AB3382&lt;I3382,"ESTOQUE INSUFICIENTE",IF(X3382="","",IF(X3382-V3382&lt;0.01,"EMPATE TÉCNICO","")))))</f>
        <v/>
      </c>
      <c r="AG3382" s="16" t="s">
        <v>328</v>
      </c>
      <c r="AH3382" s="16" t="s">
        <v>1761</v>
      </c>
    </row>
    <row r="3383" customFormat="false" ht="15" hidden="false" customHeight="false" outlineLevel="0" collapsed="false">
      <c r="A3383" s="16" t="s">
        <v>10498</v>
      </c>
      <c r="B3383" s="17" t="s">
        <v>10499</v>
      </c>
      <c r="C3383" s="16" t="s">
        <v>10500</v>
      </c>
      <c r="D3383" s="16" t="s">
        <v>4624</v>
      </c>
      <c r="E3383" s="18" t="n">
        <v>1</v>
      </c>
      <c r="F3383" s="16" t="s">
        <v>42</v>
      </c>
      <c r="G3383" s="18" t="n">
        <v>0</v>
      </c>
      <c r="H3383" s="16" t="n">
        <v>1.6</v>
      </c>
      <c r="I3383" s="18" t="n">
        <v>5</v>
      </c>
      <c r="J3383" s="19" t="n">
        <v>9.29</v>
      </c>
      <c r="K3383" s="19" t="n">
        <v>9.29</v>
      </c>
      <c r="L3383" s="19" t="n">
        <v>9.29</v>
      </c>
      <c r="M3383" s="19" t="n">
        <f aca="false">IF(J3383&gt;0,J3383,K3383)*E3383</f>
        <v>9.29</v>
      </c>
      <c r="N3383" s="20"/>
      <c r="O3383" s="21" t="str">
        <f aca="false">IF(R3383="","",ROUND(R3383*(1-Premissas!$B$4),4))</f>
        <v/>
      </c>
      <c r="P3383" s="22"/>
      <c r="Q3383" s="22"/>
      <c r="R3383" s="23"/>
      <c r="S3383" s="24"/>
      <c r="T3383" s="24"/>
      <c r="U3383" s="25"/>
      <c r="V3383" s="19" t="str">
        <f aca="false">IF(COUNT(N3383:Q3383)=0,"",MIN(N3383:Q3383))</f>
        <v/>
      </c>
      <c r="W3383" s="16" t="str">
        <f aca="false">IF(V3383="","",INDEX($N$4:$Q$4,MATCH(V3383,N3383:Q3383,0)))</f>
        <v/>
      </c>
      <c r="X3383" s="19" t="str">
        <f aca="false">IF(COUNT(N3383:Q3383)&lt;2,"",SMALL(N3383:Q3383,2))</f>
        <v/>
      </c>
      <c r="Y3383" s="26" t="str">
        <f aca="false">IF(OR(V3383="",M3383=0),"",V3383/M3383-1)</f>
        <v/>
      </c>
      <c r="Z3383" s="26" t="str">
        <f aca="false">IF(OR(V3383="",L3383=""),"",V3383/(L3383*E3383)-1)</f>
        <v/>
      </c>
      <c r="AA3383" s="16" t="str">
        <f aca="false">IF(V3383="","SEM OFERTA",IF(OR(Y3383&gt;Premissas!$B$11,Y3383&lt;Premissas!$B$12),"VERIFICAR - UNIDADE/EMBALAGEM",IF(Y3383&gt;Premissas!$B$6,"NÃO COMPRAR - REAJUSTE &gt;5%","COMPRAR")))</f>
        <v>SEM OFERTA</v>
      </c>
      <c r="AB3383" s="18" t="str">
        <f aca="false">IF(W3383="DIMEC",S3383,IF(W3383="MEDCENTRO",U3383,""))</f>
        <v/>
      </c>
      <c r="AC3383" s="18" t="n">
        <f aca="false">IF(AA3383&lt;&gt;"COMPRAR",0,IF(AB3383="",I3383,MIN(I3383,AB3383)))</f>
        <v>0</v>
      </c>
      <c r="AD3383" s="19" t="n">
        <f aca="false">IF(AC3383&gt;0,AC3383*V3383,0)</f>
        <v>0</v>
      </c>
      <c r="AE3383" s="19" t="n">
        <f aca="false">IF(AC3383&gt;0,(M3383-V3383)*AC3383,0)</f>
        <v>0</v>
      </c>
      <c r="AF3383" s="16" t="str">
        <f aca="false">IF(AA3383&lt;&gt;"COMPRAR","",IF(AB3383="",IF(X3383="","",IF(X3383-V3383&lt;0.01,"EMPATE TÉCNICO","")),IF(AB3383&lt;I3383,"ESTOQUE INSUFICIENTE",IF(X3383="","",IF(X3383-V3383&lt;0.01,"EMPATE TÉCNICO","")))))</f>
        <v/>
      </c>
      <c r="AG3383" s="16" t="s">
        <v>203</v>
      </c>
      <c r="AH3383" s="16" t="s">
        <v>1761</v>
      </c>
    </row>
    <row r="3384" customFormat="false" ht="15" hidden="false" customHeight="false" outlineLevel="0" collapsed="false">
      <c r="A3384" s="16" t="s">
        <v>10501</v>
      </c>
      <c r="B3384" s="17" t="s">
        <v>10502</v>
      </c>
      <c r="C3384" s="16" t="s">
        <v>10503</v>
      </c>
      <c r="D3384" s="16" t="s">
        <v>4624</v>
      </c>
      <c r="E3384" s="18" t="n">
        <v>1</v>
      </c>
      <c r="F3384" s="16" t="s">
        <v>42</v>
      </c>
      <c r="G3384" s="18" t="n">
        <v>0</v>
      </c>
      <c r="H3384" s="16" t="n">
        <v>2.2</v>
      </c>
      <c r="I3384" s="18" t="n">
        <v>6</v>
      </c>
      <c r="J3384" s="19" t="n">
        <v>9.29</v>
      </c>
      <c r="K3384" s="19" t="n">
        <v>9.29</v>
      </c>
      <c r="L3384" s="19" t="n">
        <v>8.56</v>
      </c>
      <c r="M3384" s="19" t="n">
        <f aca="false">IF(J3384&gt;0,J3384,K3384)*E3384</f>
        <v>9.29</v>
      </c>
      <c r="N3384" s="20"/>
      <c r="O3384" s="21" t="str">
        <f aca="false">IF(R3384="","",ROUND(R3384*(1-Premissas!$B$4),4))</f>
        <v/>
      </c>
      <c r="P3384" s="22"/>
      <c r="Q3384" s="22"/>
      <c r="R3384" s="23"/>
      <c r="S3384" s="24"/>
      <c r="T3384" s="24"/>
      <c r="U3384" s="25"/>
      <c r="V3384" s="19" t="str">
        <f aca="false">IF(COUNT(N3384:Q3384)=0,"",MIN(N3384:Q3384))</f>
        <v/>
      </c>
      <c r="W3384" s="16" t="str">
        <f aca="false">IF(V3384="","",INDEX($N$4:$Q$4,MATCH(V3384,N3384:Q3384,0)))</f>
        <v/>
      </c>
      <c r="X3384" s="19" t="str">
        <f aca="false">IF(COUNT(N3384:Q3384)&lt;2,"",SMALL(N3384:Q3384,2))</f>
        <v/>
      </c>
      <c r="Y3384" s="26" t="str">
        <f aca="false">IF(OR(V3384="",M3384=0),"",V3384/M3384-1)</f>
        <v/>
      </c>
      <c r="Z3384" s="26" t="str">
        <f aca="false">IF(OR(V3384="",L3384=""),"",V3384/(L3384*E3384)-1)</f>
        <v/>
      </c>
      <c r="AA3384" s="16" t="str">
        <f aca="false">IF(V3384="","SEM OFERTA",IF(OR(Y3384&gt;Premissas!$B$11,Y3384&lt;Premissas!$B$12),"VERIFICAR - UNIDADE/EMBALAGEM",IF(Y3384&gt;Premissas!$B$6,"NÃO COMPRAR - REAJUSTE &gt;5%","COMPRAR")))</f>
        <v>SEM OFERTA</v>
      </c>
      <c r="AB3384" s="18" t="str">
        <f aca="false">IF(W3384="DIMEC",S3384,IF(W3384="MEDCENTRO",U3384,""))</f>
        <v/>
      </c>
      <c r="AC3384" s="18" t="n">
        <f aca="false">IF(AA3384&lt;&gt;"COMPRAR",0,IF(AB3384="",I3384,MIN(I3384,AB3384)))</f>
        <v>0</v>
      </c>
      <c r="AD3384" s="19" t="n">
        <f aca="false">IF(AC3384&gt;0,AC3384*V3384,0)</f>
        <v>0</v>
      </c>
      <c r="AE3384" s="19" t="n">
        <f aca="false">IF(AC3384&gt;0,(M3384-V3384)*AC3384,0)</f>
        <v>0</v>
      </c>
      <c r="AF3384" s="16" t="str">
        <f aca="false">IF(AA3384&lt;&gt;"COMPRAR","",IF(AB3384="",IF(X3384="","",IF(X3384-V3384&lt;0.01,"EMPATE TÉCNICO","")),IF(AB3384&lt;I3384,"ESTOQUE INSUFICIENTE",IF(X3384="","",IF(X3384-V3384&lt;0.01,"EMPATE TÉCNICO","")))))</f>
        <v/>
      </c>
      <c r="AG3384" s="16" t="s">
        <v>203</v>
      </c>
      <c r="AH3384" s="16" t="s">
        <v>1761</v>
      </c>
    </row>
    <row r="3385" customFormat="false" ht="15" hidden="false" customHeight="false" outlineLevel="0" collapsed="false">
      <c r="A3385" s="16" t="s">
        <v>10504</v>
      </c>
      <c r="B3385" s="17" t="s">
        <v>10505</v>
      </c>
      <c r="C3385" s="16" t="s">
        <v>10506</v>
      </c>
      <c r="D3385" s="16" t="s">
        <v>4624</v>
      </c>
      <c r="E3385" s="18" t="n">
        <v>1</v>
      </c>
      <c r="F3385" s="16" t="s">
        <v>42</v>
      </c>
      <c r="G3385" s="18" t="n">
        <v>1</v>
      </c>
      <c r="H3385" s="16" t="n">
        <v>2</v>
      </c>
      <c r="I3385" s="18" t="n">
        <v>5</v>
      </c>
      <c r="J3385" s="19" t="n">
        <v>9.29</v>
      </c>
      <c r="K3385" s="19" t="n">
        <v>9.29</v>
      </c>
      <c r="L3385" s="19" t="n">
        <v>8.56</v>
      </c>
      <c r="M3385" s="19" t="n">
        <f aca="false">IF(J3385&gt;0,J3385,K3385)*E3385</f>
        <v>9.29</v>
      </c>
      <c r="N3385" s="20"/>
      <c r="O3385" s="21" t="str">
        <f aca="false">IF(R3385="","",ROUND(R3385*(1-Premissas!$B$4),4))</f>
        <v/>
      </c>
      <c r="P3385" s="22"/>
      <c r="Q3385" s="22"/>
      <c r="R3385" s="23"/>
      <c r="S3385" s="24"/>
      <c r="T3385" s="24"/>
      <c r="U3385" s="25"/>
      <c r="V3385" s="19" t="str">
        <f aca="false">IF(COUNT(N3385:Q3385)=0,"",MIN(N3385:Q3385))</f>
        <v/>
      </c>
      <c r="W3385" s="16" t="str">
        <f aca="false">IF(V3385="","",INDEX($N$4:$Q$4,MATCH(V3385,N3385:Q3385,0)))</f>
        <v/>
      </c>
      <c r="X3385" s="19" t="str">
        <f aca="false">IF(COUNT(N3385:Q3385)&lt;2,"",SMALL(N3385:Q3385,2))</f>
        <v/>
      </c>
      <c r="Y3385" s="26" t="str">
        <f aca="false">IF(OR(V3385="",M3385=0),"",V3385/M3385-1)</f>
        <v/>
      </c>
      <c r="Z3385" s="26" t="str">
        <f aca="false">IF(OR(V3385="",L3385=""),"",V3385/(L3385*E3385)-1)</f>
        <v/>
      </c>
      <c r="AA3385" s="16" t="str">
        <f aca="false">IF(V3385="","SEM OFERTA",IF(OR(Y3385&gt;Premissas!$B$11,Y3385&lt;Premissas!$B$12),"VERIFICAR - UNIDADE/EMBALAGEM",IF(Y3385&gt;Premissas!$B$6,"NÃO COMPRAR - REAJUSTE &gt;5%","COMPRAR")))</f>
        <v>SEM OFERTA</v>
      </c>
      <c r="AB3385" s="18" t="str">
        <f aca="false">IF(W3385="DIMEC",S3385,IF(W3385="MEDCENTRO",U3385,""))</f>
        <v/>
      </c>
      <c r="AC3385" s="18" t="n">
        <f aca="false">IF(AA3385&lt;&gt;"COMPRAR",0,IF(AB3385="",I3385,MIN(I3385,AB3385)))</f>
        <v>0</v>
      </c>
      <c r="AD3385" s="19" t="n">
        <f aca="false">IF(AC3385&gt;0,AC3385*V3385,0)</f>
        <v>0</v>
      </c>
      <c r="AE3385" s="19" t="n">
        <f aca="false">IF(AC3385&gt;0,(M3385-V3385)*AC3385,0)</f>
        <v>0</v>
      </c>
      <c r="AF3385" s="16" t="str">
        <f aca="false">IF(AA3385&lt;&gt;"COMPRAR","",IF(AB3385="",IF(X3385="","",IF(X3385-V3385&lt;0.01,"EMPATE TÉCNICO","")),IF(AB3385&lt;I3385,"ESTOQUE INSUFICIENTE",IF(X3385="","",IF(X3385-V3385&lt;0.01,"EMPATE TÉCNICO","")))))</f>
        <v/>
      </c>
      <c r="AG3385" s="16" t="s">
        <v>203</v>
      </c>
      <c r="AH3385" s="16" t="s">
        <v>1761</v>
      </c>
    </row>
    <row r="3386" customFormat="false" ht="15" hidden="false" customHeight="false" outlineLevel="0" collapsed="false">
      <c r="A3386" s="16" t="s">
        <v>10507</v>
      </c>
      <c r="B3386" s="17" t="s">
        <v>10508</v>
      </c>
      <c r="C3386" s="16" t="s">
        <v>10509</v>
      </c>
      <c r="D3386" s="16" t="s">
        <v>4624</v>
      </c>
      <c r="E3386" s="18" t="n">
        <v>1</v>
      </c>
      <c r="F3386" s="16" t="s">
        <v>43</v>
      </c>
      <c r="G3386" s="18" t="n">
        <v>1</v>
      </c>
      <c r="H3386" s="16" t="n">
        <v>1.4</v>
      </c>
      <c r="I3386" s="18" t="n">
        <v>3</v>
      </c>
      <c r="J3386" s="19" t="n">
        <v>7.95</v>
      </c>
      <c r="K3386" s="19" t="n">
        <v>7.95</v>
      </c>
      <c r="L3386" s="19" t="n">
        <v>7.95</v>
      </c>
      <c r="M3386" s="19" t="n">
        <f aca="false">IF(J3386&gt;0,J3386,K3386)*E3386</f>
        <v>7.95</v>
      </c>
      <c r="N3386" s="20"/>
      <c r="O3386" s="21" t="str">
        <f aca="false">IF(R3386="","",ROUND(R3386*(1-Premissas!$B$4),4))</f>
        <v/>
      </c>
      <c r="P3386" s="22"/>
      <c r="Q3386" s="22"/>
      <c r="R3386" s="23"/>
      <c r="S3386" s="24"/>
      <c r="T3386" s="24"/>
      <c r="U3386" s="25"/>
      <c r="V3386" s="19" t="str">
        <f aca="false">IF(COUNT(N3386:Q3386)=0,"",MIN(N3386:Q3386))</f>
        <v/>
      </c>
      <c r="W3386" s="16" t="str">
        <f aca="false">IF(V3386="","",INDEX($N$4:$Q$4,MATCH(V3386,N3386:Q3386,0)))</f>
        <v/>
      </c>
      <c r="X3386" s="19" t="str">
        <f aca="false">IF(COUNT(N3386:Q3386)&lt;2,"",SMALL(N3386:Q3386,2))</f>
        <v/>
      </c>
      <c r="Y3386" s="26" t="str">
        <f aca="false">IF(OR(V3386="",M3386=0),"",V3386/M3386-1)</f>
        <v/>
      </c>
      <c r="Z3386" s="26" t="str">
        <f aca="false">IF(OR(V3386="",L3386=""),"",V3386/(L3386*E3386)-1)</f>
        <v/>
      </c>
      <c r="AA3386" s="16" t="str">
        <f aca="false">IF(V3386="","SEM OFERTA",IF(OR(Y3386&gt;Premissas!$B$11,Y3386&lt;Premissas!$B$12),"VERIFICAR - UNIDADE/EMBALAGEM",IF(Y3386&gt;Premissas!$B$6,"NÃO COMPRAR - REAJUSTE &gt;5%","COMPRAR")))</f>
        <v>SEM OFERTA</v>
      </c>
      <c r="AB3386" s="18" t="str">
        <f aca="false">IF(W3386="DIMEC",S3386,IF(W3386="MEDCENTRO",U3386,""))</f>
        <v/>
      </c>
      <c r="AC3386" s="18" t="n">
        <f aca="false">IF(AA3386&lt;&gt;"COMPRAR",0,IF(AB3386="",I3386,MIN(I3386,AB3386)))</f>
        <v>0</v>
      </c>
      <c r="AD3386" s="19" t="n">
        <f aca="false">IF(AC3386&gt;0,AC3386*V3386,0)</f>
        <v>0</v>
      </c>
      <c r="AE3386" s="19" t="n">
        <f aca="false">IF(AC3386&gt;0,(M3386-V3386)*AC3386,0)</f>
        <v>0</v>
      </c>
      <c r="AF3386" s="16" t="str">
        <f aca="false">IF(AA3386&lt;&gt;"COMPRAR","",IF(AB3386="",IF(X3386="","",IF(X3386-V3386&lt;0.01,"EMPATE TÉCNICO","")),IF(AB3386&lt;I3386,"ESTOQUE INSUFICIENTE",IF(X3386="","",IF(X3386-V3386&lt;0.01,"EMPATE TÉCNICO","")))))</f>
        <v/>
      </c>
      <c r="AG3386" s="16" t="s">
        <v>203</v>
      </c>
      <c r="AH3386" s="16" t="s">
        <v>1761</v>
      </c>
    </row>
    <row r="3387" customFormat="false" ht="15" hidden="false" customHeight="false" outlineLevel="0" collapsed="false">
      <c r="A3387" s="16" t="s">
        <v>10510</v>
      </c>
      <c r="B3387" s="17" t="s">
        <v>10511</v>
      </c>
      <c r="C3387" s="16" t="s">
        <v>10512</v>
      </c>
      <c r="D3387" s="16" t="s">
        <v>4624</v>
      </c>
      <c r="E3387" s="18" t="n">
        <v>1</v>
      </c>
      <c r="F3387" s="16" t="s">
        <v>42</v>
      </c>
      <c r="G3387" s="18" t="n">
        <v>1</v>
      </c>
      <c r="H3387" s="16" t="n">
        <v>1.4</v>
      </c>
      <c r="I3387" s="18" t="n">
        <v>3</v>
      </c>
      <c r="J3387" s="19" t="n">
        <v>9.29</v>
      </c>
      <c r="K3387" s="19" t="n">
        <v>9.29</v>
      </c>
      <c r="L3387" s="19" t="n">
        <v>9.29</v>
      </c>
      <c r="M3387" s="19" t="n">
        <f aca="false">IF(J3387&gt;0,J3387,K3387)*E3387</f>
        <v>9.29</v>
      </c>
      <c r="N3387" s="20"/>
      <c r="O3387" s="21" t="str">
        <f aca="false">IF(R3387="","",ROUND(R3387*(1-Premissas!$B$4),4))</f>
        <v/>
      </c>
      <c r="P3387" s="22"/>
      <c r="Q3387" s="22"/>
      <c r="R3387" s="23"/>
      <c r="S3387" s="24"/>
      <c r="T3387" s="24"/>
      <c r="U3387" s="25"/>
      <c r="V3387" s="19" t="str">
        <f aca="false">IF(COUNT(N3387:Q3387)=0,"",MIN(N3387:Q3387))</f>
        <v/>
      </c>
      <c r="W3387" s="16" t="str">
        <f aca="false">IF(V3387="","",INDEX($N$4:$Q$4,MATCH(V3387,N3387:Q3387,0)))</f>
        <v/>
      </c>
      <c r="X3387" s="19" t="str">
        <f aca="false">IF(COUNT(N3387:Q3387)&lt;2,"",SMALL(N3387:Q3387,2))</f>
        <v/>
      </c>
      <c r="Y3387" s="26" t="str">
        <f aca="false">IF(OR(V3387="",M3387=0),"",V3387/M3387-1)</f>
        <v/>
      </c>
      <c r="Z3387" s="26" t="str">
        <f aca="false">IF(OR(V3387="",L3387=""),"",V3387/(L3387*E3387)-1)</f>
        <v/>
      </c>
      <c r="AA3387" s="16" t="str">
        <f aca="false">IF(V3387="","SEM OFERTA",IF(OR(Y3387&gt;Premissas!$B$11,Y3387&lt;Premissas!$B$12),"VERIFICAR - UNIDADE/EMBALAGEM",IF(Y3387&gt;Premissas!$B$6,"NÃO COMPRAR - REAJUSTE &gt;5%","COMPRAR")))</f>
        <v>SEM OFERTA</v>
      </c>
      <c r="AB3387" s="18" t="str">
        <f aca="false">IF(W3387="DIMEC",S3387,IF(W3387="MEDCENTRO",U3387,""))</f>
        <v/>
      </c>
      <c r="AC3387" s="18" t="n">
        <f aca="false">IF(AA3387&lt;&gt;"COMPRAR",0,IF(AB3387="",I3387,MIN(I3387,AB3387)))</f>
        <v>0</v>
      </c>
      <c r="AD3387" s="19" t="n">
        <f aca="false">IF(AC3387&gt;0,AC3387*V3387,0)</f>
        <v>0</v>
      </c>
      <c r="AE3387" s="19" t="n">
        <f aca="false">IF(AC3387&gt;0,(M3387-V3387)*AC3387,0)</f>
        <v>0</v>
      </c>
      <c r="AF3387" s="16" t="str">
        <f aca="false">IF(AA3387&lt;&gt;"COMPRAR","",IF(AB3387="",IF(X3387="","",IF(X3387-V3387&lt;0.01,"EMPATE TÉCNICO","")),IF(AB3387&lt;I3387,"ESTOQUE INSUFICIENTE",IF(X3387="","",IF(X3387-V3387&lt;0.01,"EMPATE TÉCNICO","")))))</f>
        <v/>
      </c>
      <c r="AG3387" s="16" t="s">
        <v>203</v>
      </c>
      <c r="AH3387" s="16" t="s">
        <v>1761</v>
      </c>
    </row>
    <row r="3388" customFormat="false" ht="15" hidden="false" customHeight="false" outlineLevel="0" collapsed="false">
      <c r="A3388" s="16" t="s">
        <v>10513</v>
      </c>
      <c r="B3388" s="17" t="s">
        <v>10514</v>
      </c>
      <c r="C3388" s="16" t="s">
        <v>10515</v>
      </c>
      <c r="D3388" s="16" t="s">
        <v>4624</v>
      </c>
      <c r="E3388" s="18" t="n">
        <v>1</v>
      </c>
      <c r="F3388" s="16" t="s">
        <v>43</v>
      </c>
      <c r="G3388" s="18" t="n">
        <v>0</v>
      </c>
      <c r="H3388" s="16" t="n">
        <v>0.5</v>
      </c>
      <c r="I3388" s="18" t="n">
        <v>2</v>
      </c>
      <c r="J3388" s="19" t="n">
        <v>8.02</v>
      </c>
      <c r="K3388" s="19" t="n">
        <v>8.02</v>
      </c>
      <c r="L3388" s="19" t="n">
        <v>8.02</v>
      </c>
      <c r="M3388" s="19" t="n">
        <f aca="false">IF(J3388&gt;0,J3388,K3388)*E3388</f>
        <v>8.02</v>
      </c>
      <c r="N3388" s="20"/>
      <c r="O3388" s="21" t="str">
        <f aca="false">IF(R3388="","",ROUND(R3388*(1-Premissas!$B$4),4))</f>
        <v/>
      </c>
      <c r="P3388" s="22"/>
      <c r="Q3388" s="22"/>
      <c r="R3388" s="23"/>
      <c r="S3388" s="24"/>
      <c r="T3388" s="24"/>
      <c r="U3388" s="25"/>
      <c r="V3388" s="19" t="str">
        <f aca="false">IF(COUNT(N3388:Q3388)=0,"",MIN(N3388:Q3388))</f>
        <v/>
      </c>
      <c r="W3388" s="16" t="str">
        <f aca="false">IF(V3388="","",INDEX($N$4:$Q$4,MATCH(V3388,N3388:Q3388,0)))</f>
        <v/>
      </c>
      <c r="X3388" s="19" t="str">
        <f aca="false">IF(COUNT(N3388:Q3388)&lt;2,"",SMALL(N3388:Q3388,2))</f>
        <v/>
      </c>
      <c r="Y3388" s="26" t="str">
        <f aca="false">IF(OR(V3388="",M3388=0),"",V3388/M3388-1)</f>
        <v/>
      </c>
      <c r="Z3388" s="26" t="str">
        <f aca="false">IF(OR(V3388="",L3388=""),"",V3388/(L3388*E3388)-1)</f>
        <v/>
      </c>
      <c r="AA3388" s="16" t="str">
        <f aca="false">IF(V3388="","SEM OFERTA",IF(OR(Y3388&gt;Premissas!$B$11,Y3388&lt;Premissas!$B$12),"VERIFICAR - UNIDADE/EMBALAGEM",IF(Y3388&gt;Premissas!$B$6,"NÃO COMPRAR - REAJUSTE &gt;5%","COMPRAR")))</f>
        <v>SEM OFERTA</v>
      </c>
      <c r="AB3388" s="18" t="str">
        <f aca="false">IF(W3388="DIMEC",S3388,IF(W3388="MEDCENTRO",U3388,""))</f>
        <v/>
      </c>
      <c r="AC3388" s="18" t="n">
        <f aca="false">IF(AA3388&lt;&gt;"COMPRAR",0,IF(AB3388="",I3388,MIN(I3388,AB3388)))</f>
        <v>0</v>
      </c>
      <c r="AD3388" s="19" t="n">
        <f aca="false">IF(AC3388&gt;0,AC3388*V3388,0)</f>
        <v>0</v>
      </c>
      <c r="AE3388" s="19" t="n">
        <f aca="false">IF(AC3388&gt;0,(M3388-V3388)*AC3388,0)</f>
        <v>0</v>
      </c>
      <c r="AF3388" s="16" t="str">
        <f aca="false">IF(AA3388&lt;&gt;"COMPRAR","",IF(AB3388="",IF(X3388="","",IF(X3388-V3388&lt;0.01,"EMPATE TÉCNICO","")),IF(AB3388&lt;I3388,"ESTOQUE INSUFICIENTE",IF(X3388="","",IF(X3388-V3388&lt;0.01,"EMPATE TÉCNICO","")))))</f>
        <v/>
      </c>
      <c r="AG3388" s="16" t="s">
        <v>203</v>
      </c>
      <c r="AH3388" s="16" t="s">
        <v>1761</v>
      </c>
    </row>
    <row r="3389" customFormat="false" ht="15" hidden="false" customHeight="false" outlineLevel="0" collapsed="false">
      <c r="A3389" s="16" t="s">
        <v>10516</v>
      </c>
      <c r="B3389" s="17" t="s">
        <v>10517</v>
      </c>
      <c r="C3389" s="16" t="s">
        <v>10518</v>
      </c>
      <c r="D3389" s="16" t="s">
        <v>4624</v>
      </c>
      <c r="E3389" s="18" t="n">
        <v>1</v>
      </c>
      <c r="F3389" s="16" t="s">
        <v>42</v>
      </c>
      <c r="G3389" s="18" t="n">
        <v>0</v>
      </c>
      <c r="H3389" s="16" t="n">
        <v>4.3</v>
      </c>
      <c r="I3389" s="18" t="n">
        <v>12</v>
      </c>
      <c r="J3389" s="19" t="n">
        <v>7.84</v>
      </c>
      <c r="K3389" s="19" t="n">
        <v>7.84</v>
      </c>
      <c r="L3389" s="19" t="n">
        <v>7.84</v>
      </c>
      <c r="M3389" s="19" t="n">
        <f aca="false">IF(J3389&gt;0,J3389,K3389)*E3389</f>
        <v>7.84</v>
      </c>
      <c r="N3389" s="20"/>
      <c r="O3389" s="21" t="str">
        <f aca="false">IF(R3389="","",ROUND(R3389*(1-Premissas!$B$4),4))</f>
        <v/>
      </c>
      <c r="P3389" s="22"/>
      <c r="Q3389" s="22"/>
      <c r="R3389" s="23"/>
      <c r="S3389" s="24"/>
      <c r="T3389" s="24"/>
      <c r="U3389" s="25"/>
      <c r="V3389" s="19" t="str">
        <f aca="false">IF(COUNT(N3389:Q3389)=0,"",MIN(N3389:Q3389))</f>
        <v/>
      </c>
      <c r="W3389" s="16" t="str">
        <f aca="false">IF(V3389="","",INDEX($N$4:$Q$4,MATCH(V3389,N3389:Q3389,0)))</f>
        <v/>
      </c>
      <c r="X3389" s="19" t="str">
        <f aca="false">IF(COUNT(N3389:Q3389)&lt;2,"",SMALL(N3389:Q3389,2))</f>
        <v/>
      </c>
      <c r="Y3389" s="26" t="str">
        <f aca="false">IF(OR(V3389="",M3389=0),"",V3389/M3389-1)</f>
        <v/>
      </c>
      <c r="Z3389" s="26" t="str">
        <f aca="false">IF(OR(V3389="",L3389=""),"",V3389/(L3389*E3389)-1)</f>
        <v/>
      </c>
      <c r="AA3389" s="16" t="str">
        <f aca="false">IF(V3389="","SEM OFERTA",IF(OR(Y3389&gt;Premissas!$B$11,Y3389&lt;Premissas!$B$12),"VERIFICAR - UNIDADE/EMBALAGEM",IF(Y3389&gt;Premissas!$B$6,"NÃO COMPRAR - REAJUSTE &gt;5%","COMPRAR")))</f>
        <v>SEM OFERTA</v>
      </c>
      <c r="AB3389" s="18" t="str">
        <f aca="false">IF(W3389="DIMEC",S3389,IF(W3389="MEDCENTRO",U3389,""))</f>
        <v/>
      </c>
      <c r="AC3389" s="18" t="n">
        <f aca="false">IF(AA3389&lt;&gt;"COMPRAR",0,IF(AB3389="",I3389,MIN(I3389,AB3389)))</f>
        <v>0</v>
      </c>
      <c r="AD3389" s="19" t="n">
        <f aca="false">IF(AC3389&gt;0,AC3389*V3389,0)</f>
        <v>0</v>
      </c>
      <c r="AE3389" s="19" t="n">
        <f aca="false">IF(AC3389&gt;0,(M3389-V3389)*AC3389,0)</f>
        <v>0</v>
      </c>
      <c r="AF3389" s="16" t="str">
        <f aca="false">IF(AA3389&lt;&gt;"COMPRAR","",IF(AB3389="",IF(X3389="","",IF(X3389-V3389&lt;0.01,"EMPATE TÉCNICO","")),IF(AB3389&lt;I3389,"ESTOQUE INSUFICIENTE",IF(X3389="","",IF(X3389-V3389&lt;0.01,"EMPATE TÉCNICO","")))))</f>
        <v/>
      </c>
      <c r="AG3389" s="16" t="s">
        <v>203</v>
      </c>
      <c r="AH3389" s="16" t="s">
        <v>1761</v>
      </c>
    </row>
    <row r="3390" customFormat="false" ht="15" hidden="false" customHeight="false" outlineLevel="0" collapsed="false">
      <c r="A3390" s="16" t="s">
        <v>10519</v>
      </c>
      <c r="B3390" s="17" t="s">
        <v>10520</v>
      </c>
      <c r="C3390" s="16" t="s">
        <v>10521</v>
      </c>
      <c r="D3390" s="16" t="s">
        <v>4624</v>
      </c>
      <c r="E3390" s="18" t="n">
        <v>1</v>
      </c>
      <c r="F3390" s="16" t="s">
        <v>43</v>
      </c>
      <c r="G3390" s="18" t="n">
        <v>0</v>
      </c>
      <c r="H3390" s="16" t="n">
        <v>1.5</v>
      </c>
      <c r="I3390" s="18" t="n">
        <v>4</v>
      </c>
      <c r="J3390" s="19" t="n">
        <v>9.29</v>
      </c>
      <c r="K3390" s="19" t="n">
        <v>9.29</v>
      </c>
      <c r="L3390" s="19" t="n">
        <v>9.29</v>
      </c>
      <c r="M3390" s="19" t="n">
        <f aca="false">IF(J3390&gt;0,J3390,K3390)*E3390</f>
        <v>9.29</v>
      </c>
      <c r="N3390" s="20"/>
      <c r="O3390" s="21" t="str">
        <f aca="false">IF(R3390="","",ROUND(R3390*(1-Premissas!$B$4),4))</f>
        <v/>
      </c>
      <c r="P3390" s="22"/>
      <c r="Q3390" s="22"/>
      <c r="R3390" s="23"/>
      <c r="S3390" s="24"/>
      <c r="T3390" s="24"/>
      <c r="U3390" s="25"/>
      <c r="V3390" s="19" t="str">
        <f aca="false">IF(COUNT(N3390:Q3390)=0,"",MIN(N3390:Q3390))</f>
        <v/>
      </c>
      <c r="W3390" s="16" t="str">
        <f aca="false">IF(V3390="","",INDEX($N$4:$Q$4,MATCH(V3390,N3390:Q3390,0)))</f>
        <v/>
      </c>
      <c r="X3390" s="19" t="str">
        <f aca="false">IF(COUNT(N3390:Q3390)&lt;2,"",SMALL(N3390:Q3390,2))</f>
        <v/>
      </c>
      <c r="Y3390" s="26" t="str">
        <f aca="false">IF(OR(V3390="",M3390=0),"",V3390/M3390-1)</f>
        <v/>
      </c>
      <c r="Z3390" s="26" t="str">
        <f aca="false">IF(OR(V3390="",L3390=""),"",V3390/(L3390*E3390)-1)</f>
        <v/>
      </c>
      <c r="AA3390" s="16" t="str">
        <f aca="false">IF(V3390="","SEM OFERTA",IF(OR(Y3390&gt;Premissas!$B$11,Y3390&lt;Premissas!$B$12),"VERIFICAR - UNIDADE/EMBALAGEM",IF(Y3390&gt;Premissas!$B$6,"NÃO COMPRAR - REAJUSTE &gt;5%","COMPRAR")))</f>
        <v>SEM OFERTA</v>
      </c>
      <c r="AB3390" s="18" t="str">
        <f aca="false">IF(W3390="DIMEC",S3390,IF(W3390="MEDCENTRO",U3390,""))</f>
        <v/>
      </c>
      <c r="AC3390" s="18" t="n">
        <f aca="false">IF(AA3390&lt;&gt;"COMPRAR",0,IF(AB3390="",I3390,MIN(I3390,AB3390)))</f>
        <v>0</v>
      </c>
      <c r="AD3390" s="19" t="n">
        <f aca="false">IF(AC3390&gt;0,AC3390*V3390,0)</f>
        <v>0</v>
      </c>
      <c r="AE3390" s="19" t="n">
        <f aca="false">IF(AC3390&gt;0,(M3390-V3390)*AC3390,0)</f>
        <v>0</v>
      </c>
      <c r="AF3390" s="16" t="str">
        <f aca="false">IF(AA3390&lt;&gt;"COMPRAR","",IF(AB3390="",IF(X3390="","",IF(X3390-V3390&lt;0.01,"EMPATE TÉCNICO","")),IF(AB3390&lt;I3390,"ESTOQUE INSUFICIENTE",IF(X3390="","",IF(X3390-V3390&lt;0.01,"EMPATE TÉCNICO","")))))</f>
        <v/>
      </c>
      <c r="AG3390" s="16" t="s">
        <v>203</v>
      </c>
      <c r="AH3390" s="16" t="s">
        <v>1761</v>
      </c>
    </row>
    <row r="3391" customFormat="false" ht="15" hidden="false" customHeight="false" outlineLevel="0" collapsed="false">
      <c r="A3391" s="16" t="s">
        <v>10522</v>
      </c>
      <c r="B3391" s="17" t="s">
        <v>10523</v>
      </c>
      <c r="C3391" s="16" t="s">
        <v>10524</v>
      </c>
      <c r="D3391" s="16" t="s">
        <v>4624</v>
      </c>
      <c r="E3391" s="18" t="n">
        <v>1</v>
      </c>
      <c r="F3391" s="16" t="s">
        <v>43</v>
      </c>
      <c r="G3391" s="18" t="n">
        <v>0</v>
      </c>
      <c r="H3391" s="16" t="n">
        <v>0.3</v>
      </c>
      <c r="I3391" s="18" t="n">
        <v>1</v>
      </c>
      <c r="J3391" s="19" t="n">
        <v>8.02</v>
      </c>
      <c r="K3391" s="19" t="n">
        <v>8.02</v>
      </c>
      <c r="L3391" s="19" t="n">
        <v>8.02</v>
      </c>
      <c r="M3391" s="19" t="n">
        <f aca="false">IF(J3391&gt;0,J3391,K3391)*E3391</f>
        <v>8.02</v>
      </c>
      <c r="N3391" s="20"/>
      <c r="O3391" s="21" t="str">
        <f aca="false">IF(R3391="","",ROUND(R3391*(1-Premissas!$B$4),4))</f>
        <v/>
      </c>
      <c r="P3391" s="22"/>
      <c r="Q3391" s="22"/>
      <c r="R3391" s="23"/>
      <c r="S3391" s="24"/>
      <c r="T3391" s="24"/>
      <c r="U3391" s="25"/>
      <c r="V3391" s="19" t="str">
        <f aca="false">IF(COUNT(N3391:Q3391)=0,"",MIN(N3391:Q3391))</f>
        <v/>
      </c>
      <c r="W3391" s="16" t="str">
        <f aca="false">IF(V3391="","",INDEX($N$4:$Q$4,MATCH(V3391,N3391:Q3391,0)))</f>
        <v/>
      </c>
      <c r="X3391" s="19" t="str">
        <f aca="false">IF(COUNT(N3391:Q3391)&lt;2,"",SMALL(N3391:Q3391,2))</f>
        <v/>
      </c>
      <c r="Y3391" s="26" t="str">
        <f aca="false">IF(OR(V3391="",M3391=0),"",V3391/M3391-1)</f>
        <v/>
      </c>
      <c r="Z3391" s="26" t="str">
        <f aca="false">IF(OR(V3391="",L3391=""),"",V3391/(L3391*E3391)-1)</f>
        <v/>
      </c>
      <c r="AA3391" s="16" t="str">
        <f aca="false">IF(V3391="","SEM OFERTA",IF(OR(Y3391&gt;Premissas!$B$11,Y3391&lt;Premissas!$B$12),"VERIFICAR - UNIDADE/EMBALAGEM",IF(Y3391&gt;Premissas!$B$6,"NÃO COMPRAR - REAJUSTE &gt;5%","COMPRAR")))</f>
        <v>SEM OFERTA</v>
      </c>
      <c r="AB3391" s="18" t="str">
        <f aca="false">IF(W3391="DIMEC",S3391,IF(W3391="MEDCENTRO",U3391,""))</f>
        <v/>
      </c>
      <c r="AC3391" s="18" t="n">
        <f aca="false">IF(AA3391&lt;&gt;"COMPRAR",0,IF(AB3391="",I3391,MIN(I3391,AB3391)))</f>
        <v>0</v>
      </c>
      <c r="AD3391" s="19" t="n">
        <f aca="false">IF(AC3391&gt;0,AC3391*V3391,0)</f>
        <v>0</v>
      </c>
      <c r="AE3391" s="19" t="n">
        <f aca="false">IF(AC3391&gt;0,(M3391-V3391)*AC3391,0)</f>
        <v>0</v>
      </c>
      <c r="AF3391" s="16" t="str">
        <f aca="false">IF(AA3391&lt;&gt;"COMPRAR","",IF(AB3391="",IF(X3391="","",IF(X3391-V3391&lt;0.01,"EMPATE TÉCNICO","")),IF(AB3391&lt;I3391,"ESTOQUE INSUFICIENTE",IF(X3391="","",IF(X3391-V3391&lt;0.01,"EMPATE TÉCNICO","")))))</f>
        <v/>
      </c>
      <c r="AG3391" s="16" t="s">
        <v>203</v>
      </c>
      <c r="AH3391" s="16" t="s">
        <v>1761</v>
      </c>
    </row>
    <row r="3392" customFormat="false" ht="15" hidden="false" customHeight="false" outlineLevel="0" collapsed="false">
      <c r="A3392" s="16" t="s">
        <v>10525</v>
      </c>
      <c r="B3392" s="17" t="s">
        <v>10526</v>
      </c>
      <c r="C3392" s="16" t="s">
        <v>10527</v>
      </c>
      <c r="D3392" s="16" t="s">
        <v>4574</v>
      </c>
      <c r="E3392" s="18" t="n">
        <v>1</v>
      </c>
      <c r="F3392" s="16" t="s">
        <v>43</v>
      </c>
      <c r="G3392" s="18" t="n">
        <v>0</v>
      </c>
      <c r="H3392" s="16" t="n">
        <v>0.1</v>
      </c>
      <c r="I3392" s="18" t="n">
        <v>1</v>
      </c>
      <c r="J3392" s="19" t="n">
        <v>3.87</v>
      </c>
      <c r="K3392" s="19" t="n">
        <v>3.87</v>
      </c>
      <c r="L3392" s="19" t="n">
        <v>3.87</v>
      </c>
      <c r="M3392" s="19" t="n">
        <f aca="false">IF(J3392&gt;0,J3392,K3392)*E3392</f>
        <v>3.87</v>
      </c>
      <c r="N3392" s="20"/>
      <c r="O3392" s="21" t="str">
        <f aca="false">IF(R3392="","",ROUND(R3392*(1-Premissas!$B$4),4))</f>
        <v/>
      </c>
      <c r="P3392" s="22"/>
      <c r="Q3392" s="22"/>
      <c r="R3392" s="23"/>
      <c r="S3392" s="24"/>
      <c r="T3392" s="24"/>
      <c r="U3392" s="25"/>
      <c r="V3392" s="19" t="str">
        <f aca="false">IF(COUNT(N3392:Q3392)=0,"",MIN(N3392:Q3392))</f>
        <v/>
      </c>
      <c r="W3392" s="16" t="str">
        <f aca="false">IF(V3392="","",INDEX($N$4:$Q$4,MATCH(V3392,N3392:Q3392,0)))</f>
        <v/>
      </c>
      <c r="X3392" s="19" t="str">
        <f aca="false">IF(COUNT(N3392:Q3392)&lt;2,"",SMALL(N3392:Q3392,2))</f>
        <v/>
      </c>
      <c r="Y3392" s="26" t="str">
        <f aca="false">IF(OR(V3392="",M3392=0),"",V3392/M3392-1)</f>
        <v/>
      </c>
      <c r="Z3392" s="26" t="str">
        <f aca="false">IF(OR(V3392="",L3392=""),"",V3392/(L3392*E3392)-1)</f>
        <v/>
      </c>
      <c r="AA3392" s="16" t="str">
        <f aca="false">IF(V3392="","SEM OFERTA",IF(OR(Y3392&gt;Premissas!$B$11,Y3392&lt;Premissas!$B$12),"VERIFICAR - UNIDADE/EMBALAGEM",IF(Y3392&gt;Premissas!$B$6,"NÃO COMPRAR - REAJUSTE &gt;5%","COMPRAR")))</f>
        <v>SEM OFERTA</v>
      </c>
      <c r="AB3392" s="18" t="str">
        <f aca="false">IF(W3392="DIMEC",S3392,IF(W3392="MEDCENTRO",U3392,""))</f>
        <v/>
      </c>
      <c r="AC3392" s="18" t="n">
        <f aca="false">IF(AA3392&lt;&gt;"COMPRAR",0,IF(AB3392="",I3392,MIN(I3392,AB3392)))</f>
        <v>0</v>
      </c>
      <c r="AD3392" s="19" t="n">
        <f aca="false">IF(AC3392&gt;0,AC3392*V3392,0)</f>
        <v>0</v>
      </c>
      <c r="AE3392" s="19" t="n">
        <f aca="false">IF(AC3392&gt;0,(M3392-V3392)*AC3392,0)</f>
        <v>0</v>
      </c>
      <c r="AF3392" s="16" t="str">
        <f aca="false">IF(AA3392&lt;&gt;"COMPRAR","",IF(AB3392="",IF(X3392="","",IF(X3392-V3392&lt;0.01,"EMPATE TÉCNICO","")),IF(AB3392&lt;I3392,"ESTOQUE INSUFICIENTE",IF(X3392="","",IF(X3392-V3392&lt;0.01,"EMPATE TÉCNICO","")))))</f>
        <v/>
      </c>
      <c r="AG3392" s="16" t="s">
        <v>1771</v>
      </c>
      <c r="AH3392" s="16" t="s">
        <v>1761</v>
      </c>
    </row>
    <row r="3393" customFormat="false" ht="15" hidden="false" customHeight="false" outlineLevel="0" collapsed="false">
      <c r="A3393" s="16" t="s">
        <v>10528</v>
      </c>
      <c r="B3393" s="17" t="s">
        <v>10529</v>
      </c>
      <c r="C3393" s="16" t="s">
        <v>10530</v>
      </c>
      <c r="D3393" s="16" t="s">
        <v>3904</v>
      </c>
      <c r="E3393" s="18" t="n">
        <v>1</v>
      </c>
      <c r="F3393" s="16" t="s">
        <v>41</v>
      </c>
      <c r="G3393" s="18" t="n">
        <v>1</v>
      </c>
      <c r="H3393" s="16" t="n">
        <v>3.4</v>
      </c>
      <c r="I3393" s="18" t="n">
        <v>8</v>
      </c>
      <c r="J3393" s="19" t="n">
        <v>9.8825</v>
      </c>
      <c r="K3393" s="19" t="n">
        <v>9.8825</v>
      </c>
      <c r="L3393" s="19" t="n">
        <v>9.8825</v>
      </c>
      <c r="M3393" s="19" t="n">
        <f aca="false">IF(J3393&gt;0,J3393,K3393)*E3393</f>
        <v>9.8825</v>
      </c>
      <c r="N3393" s="20"/>
      <c r="O3393" s="21" t="str">
        <f aca="false">IF(R3393="","",ROUND(R3393*(1-Premissas!$B$4),4))</f>
        <v/>
      </c>
      <c r="P3393" s="22"/>
      <c r="Q3393" s="22"/>
      <c r="R3393" s="23"/>
      <c r="S3393" s="24"/>
      <c r="T3393" s="24"/>
      <c r="U3393" s="25"/>
      <c r="V3393" s="19" t="str">
        <f aca="false">IF(COUNT(N3393:Q3393)=0,"",MIN(N3393:Q3393))</f>
        <v/>
      </c>
      <c r="W3393" s="16" t="str">
        <f aca="false">IF(V3393="","",INDEX($N$4:$Q$4,MATCH(V3393,N3393:Q3393,0)))</f>
        <v/>
      </c>
      <c r="X3393" s="19" t="str">
        <f aca="false">IF(COUNT(N3393:Q3393)&lt;2,"",SMALL(N3393:Q3393,2))</f>
        <v/>
      </c>
      <c r="Y3393" s="26" t="str">
        <f aca="false">IF(OR(V3393="",M3393=0),"",V3393/M3393-1)</f>
        <v/>
      </c>
      <c r="Z3393" s="26" t="str">
        <f aca="false">IF(OR(V3393="",L3393=""),"",V3393/(L3393*E3393)-1)</f>
        <v/>
      </c>
      <c r="AA3393" s="16" t="str">
        <f aca="false">IF(V3393="","SEM OFERTA",IF(OR(Y3393&gt;Premissas!$B$11,Y3393&lt;Premissas!$B$12),"VERIFICAR - UNIDADE/EMBALAGEM",IF(Y3393&gt;Premissas!$B$6,"NÃO COMPRAR - REAJUSTE &gt;5%","COMPRAR")))</f>
        <v>SEM OFERTA</v>
      </c>
      <c r="AB3393" s="18" t="str">
        <f aca="false">IF(W3393="DIMEC",S3393,IF(W3393="MEDCENTRO",U3393,""))</f>
        <v/>
      </c>
      <c r="AC3393" s="18" t="n">
        <f aca="false">IF(AA3393&lt;&gt;"COMPRAR",0,IF(AB3393="",I3393,MIN(I3393,AB3393)))</f>
        <v>0</v>
      </c>
      <c r="AD3393" s="19" t="n">
        <f aca="false">IF(AC3393&gt;0,AC3393*V3393,0)</f>
        <v>0</v>
      </c>
      <c r="AE3393" s="19" t="n">
        <f aca="false">IF(AC3393&gt;0,(M3393-V3393)*AC3393,0)</f>
        <v>0</v>
      </c>
      <c r="AF3393" s="16" t="str">
        <f aca="false">IF(AA3393&lt;&gt;"COMPRAR","",IF(AB3393="",IF(X3393="","",IF(X3393-V3393&lt;0.01,"EMPATE TÉCNICO","")),IF(AB3393&lt;I3393,"ESTOQUE INSUFICIENTE",IF(X3393="","",IF(X3393-V3393&lt;0.01,"EMPATE TÉCNICO","")))))</f>
        <v/>
      </c>
      <c r="AG3393" s="16" t="s">
        <v>328</v>
      </c>
      <c r="AH3393" s="16" t="s">
        <v>1761</v>
      </c>
    </row>
    <row r="3394" customFormat="false" ht="15" hidden="false" customHeight="false" outlineLevel="0" collapsed="false">
      <c r="A3394" s="16" t="s">
        <v>10531</v>
      </c>
      <c r="B3394" s="17" t="s">
        <v>10532</v>
      </c>
      <c r="C3394" s="16" t="s">
        <v>10533</v>
      </c>
      <c r="D3394" s="16" t="s">
        <v>4574</v>
      </c>
      <c r="E3394" s="18" t="n">
        <v>1</v>
      </c>
      <c r="F3394" s="16" t="s">
        <v>43</v>
      </c>
      <c r="G3394" s="18" t="n">
        <v>0</v>
      </c>
      <c r="H3394" s="16" t="n">
        <v>0.4</v>
      </c>
      <c r="I3394" s="18" t="n">
        <v>1</v>
      </c>
      <c r="J3394" s="19" t="n">
        <v>12.0233333333333</v>
      </c>
      <c r="K3394" s="19" t="n">
        <v>12.0233333333333</v>
      </c>
      <c r="L3394" s="19" t="n">
        <v>12.0233</v>
      </c>
      <c r="M3394" s="19" t="n">
        <f aca="false">IF(J3394&gt;0,J3394,K3394)*E3394</f>
        <v>12.0233333333333</v>
      </c>
      <c r="N3394" s="20"/>
      <c r="O3394" s="21" t="str">
        <f aca="false">IF(R3394="","",ROUND(R3394*(1-Premissas!$B$4),4))</f>
        <v/>
      </c>
      <c r="P3394" s="22"/>
      <c r="Q3394" s="22"/>
      <c r="R3394" s="23"/>
      <c r="S3394" s="24"/>
      <c r="T3394" s="24"/>
      <c r="U3394" s="25"/>
      <c r="V3394" s="19" t="str">
        <f aca="false">IF(COUNT(N3394:Q3394)=0,"",MIN(N3394:Q3394))</f>
        <v/>
      </c>
      <c r="W3394" s="16" t="str">
        <f aca="false">IF(V3394="","",INDEX($N$4:$Q$4,MATCH(V3394,N3394:Q3394,0)))</f>
        <v/>
      </c>
      <c r="X3394" s="19" t="str">
        <f aca="false">IF(COUNT(N3394:Q3394)&lt;2,"",SMALL(N3394:Q3394,2))</f>
        <v/>
      </c>
      <c r="Y3394" s="26" t="str">
        <f aca="false">IF(OR(V3394="",M3394=0),"",V3394/M3394-1)</f>
        <v/>
      </c>
      <c r="Z3394" s="26" t="str">
        <f aca="false">IF(OR(V3394="",L3394=""),"",V3394/(L3394*E3394)-1)</f>
        <v/>
      </c>
      <c r="AA3394" s="16" t="str">
        <f aca="false">IF(V3394="","SEM OFERTA",IF(OR(Y3394&gt;Premissas!$B$11,Y3394&lt;Premissas!$B$12),"VERIFICAR - UNIDADE/EMBALAGEM",IF(Y3394&gt;Premissas!$B$6,"NÃO COMPRAR - REAJUSTE &gt;5%","COMPRAR")))</f>
        <v>SEM OFERTA</v>
      </c>
      <c r="AB3394" s="18" t="str">
        <f aca="false">IF(W3394="DIMEC",S3394,IF(W3394="MEDCENTRO",U3394,""))</f>
        <v/>
      </c>
      <c r="AC3394" s="18" t="n">
        <f aca="false">IF(AA3394&lt;&gt;"COMPRAR",0,IF(AB3394="",I3394,MIN(I3394,AB3394)))</f>
        <v>0</v>
      </c>
      <c r="AD3394" s="19" t="n">
        <f aca="false">IF(AC3394&gt;0,AC3394*V3394,0)</f>
        <v>0</v>
      </c>
      <c r="AE3394" s="19" t="n">
        <f aca="false">IF(AC3394&gt;0,(M3394-V3394)*AC3394,0)</f>
        <v>0</v>
      </c>
      <c r="AF3394" s="16" t="str">
        <f aca="false">IF(AA3394&lt;&gt;"COMPRAR","",IF(AB3394="",IF(X3394="","",IF(X3394-V3394&lt;0.01,"EMPATE TÉCNICO","")),IF(AB3394&lt;I3394,"ESTOQUE INSUFICIENTE",IF(X3394="","",IF(X3394-V3394&lt;0.01,"EMPATE TÉCNICO","")))))</f>
        <v/>
      </c>
      <c r="AG3394" s="16" t="s">
        <v>328</v>
      </c>
      <c r="AH3394" s="16" t="s">
        <v>1761</v>
      </c>
    </row>
    <row r="3395" customFormat="false" ht="15" hidden="false" customHeight="false" outlineLevel="0" collapsed="false">
      <c r="A3395" s="16" t="s">
        <v>10534</v>
      </c>
      <c r="B3395" s="17" t="s">
        <v>10535</v>
      </c>
      <c r="C3395" s="16" t="s">
        <v>10536</v>
      </c>
      <c r="D3395" s="16" t="s">
        <v>4574</v>
      </c>
      <c r="E3395" s="18" t="n">
        <v>1</v>
      </c>
      <c r="F3395" s="16" t="s">
        <v>43</v>
      </c>
      <c r="G3395" s="18" t="n">
        <v>0</v>
      </c>
      <c r="H3395" s="16" t="n">
        <v>2.8</v>
      </c>
      <c r="I3395" s="18" t="n">
        <v>8</v>
      </c>
      <c r="J3395" s="19" t="n">
        <v>6.18541666666667</v>
      </c>
      <c r="K3395" s="19" t="n">
        <v>6.18541666666667</v>
      </c>
      <c r="L3395" s="19" t="n">
        <v>6.1854</v>
      </c>
      <c r="M3395" s="19" t="n">
        <f aca="false">IF(J3395&gt;0,J3395,K3395)*E3395</f>
        <v>6.18541666666667</v>
      </c>
      <c r="N3395" s="20"/>
      <c r="O3395" s="21" t="str">
        <f aca="false">IF(R3395="","",ROUND(R3395*(1-Premissas!$B$4),4))</f>
        <v/>
      </c>
      <c r="P3395" s="22"/>
      <c r="Q3395" s="22"/>
      <c r="R3395" s="23"/>
      <c r="S3395" s="24"/>
      <c r="T3395" s="24"/>
      <c r="U3395" s="25"/>
      <c r="V3395" s="19" t="str">
        <f aca="false">IF(COUNT(N3395:Q3395)=0,"",MIN(N3395:Q3395))</f>
        <v/>
      </c>
      <c r="W3395" s="16" t="str">
        <f aca="false">IF(V3395="","",INDEX($N$4:$Q$4,MATCH(V3395,N3395:Q3395,0)))</f>
        <v/>
      </c>
      <c r="X3395" s="19" t="str">
        <f aca="false">IF(COUNT(N3395:Q3395)&lt;2,"",SMALL(N3395:Q3395,2))</f>
        <v/>
      </c>
      <c r="Y3395" s="26" t="str">
        <f aca="false">IF(OR(V3395="",M3395=0),"",V3395/M3395-1)</f>
        <v/>
      </c>
      <c r="Z3395" s="26" t="str">
        <f aca="false">IF(OR(V3395="",L3395=""),"",V3395/(L3395*E3395)-1)</f>
        <v/>
      </c>
      <c r="AA3395" s="16" t="str">
        <f aca="false">IF(V3395="","SEM OFERTA",IF(OR(Y3395&gt;Premissas!$B$11,Y3395&lt;Premissas!$B$12),"VERIFICAR - UNIDADE/EMBALAGEM",IF(Y3395&gt;Premissas!$B$6,"NÃO COMPRAR - REAJUSTE &gt;5%","COMPRAR")))</f>
        <v>SEM OFERTA</v>
      </c>
      <c r="AB3395" s="18" t="str">
        <f aca="false">IF(W3395="DIMEC",S3395,IF(W3395="MEDCENTRO",U3395,""))</f>
        <v/>
      </c>
      <c r="AC3395" s="18" t="n">
        <f aca="false">IF(AA3395&lt;&gt;"COMPRAR",0,IF(AB3395="",I3395,MIN(I3395,AB3395)))</f>
        <v>0</v>
      </c>
      <c r="AD3395" s="19" t="n">
        <f aca="false">IF(AC3395&gt;0,AC3395*V3395,0)</f>
        <v>0</v>
      </c>
      <c r="AE3395" s="19" t="n">
        <f aca="false">IF(AC3395&gt;0,(M3395-V3395)*AC3395,0)</f>
        <v>0</v>
      </c>
      <c r="AF3395" s="16" t="str">
        <f aca="false">IF(AA3395&lt;&gt;"COMPRAR","",IF(AB3395="",IF(X3395="","",IF(X3395-V3395&lt;0.01,"EMPATE TÉCNICO","")),IF(AB3395&lt;I3395,"ESTOQUE INSUFICIENTE",IF(X3395="","",IF(X3395-V3395&lt;0.01,"EMPATE TÉCNICO","")))))</f>
        <v/>
      </c>
      <c r="AG3395" s="16" t="s">
        <v>328</v>
      </c>
      <c r="AH3395" s="16" t="s">
        <v>1761</v>
      </c>
    </row>
    <row r="3396" customFormat="false" ht="15" hidden="false" customHeight="false" outlineLevel="0" collapsed="false">
      <c r="A3396" s="16" t="s">
        <v>10537</v>
      </c>
      <c r="B3396" s="17" t="s">
        <v>10538</v>
      </c>
      <c r="C3396" s="16" t="s">
        <v>10539</v>
      </c>
      <c r="D3396" s="16" t="s">
        <v>4574</v>
      </c>
      <c r="E3396" s="18" t="n">
        <v>1</v>
      </c>
      <c r="F3396" s="16" t="s">
        <v>42</v>
      </c>
      <c r="G3396" s="18" t="n">
        <v>2</v>
      </c>
      <c r="H3396" s="16" t="n">
        <v>4.1</v>
      </c>
      <c r="I3396" s="18" t="n">
        <v>9</v>
      </c>
      <c r="J3396" s="19" t="n">
        <v>6.13</v>
      </c>
      <c r="K3396" s="19" t="n">
        <v>6.13</v>
      </c>
      <c r="L3396" s="19" t="n">
        <v>6.13</v>
      </c>
      <c r="M3396" s="19" t="n">
        <f aca="false">IF(J3396&gt;0,J3396,K3396)*E3396</f>
        <v>6.13</v>
      </c>
      <c r="N3396" s="20"/>
      <c r="O3396" s="21" t="str">
        <f aca="false">IF(R3396="","",ROUND(R3396*(1-Premissas!$B$4),4))</f>
        <v/>
      </c>
      <c r="P3396" s="22"/>
      <c r="Q3396" s="22"/>
      <c r="R3396" s="23"/>
      <c r="S3396" s="24"/>
      <c r="T3396" s="24"/>
      <c r="U3396" s="25"/>
      <c r="V3396" s="19" t="str">
        <f aca="false">IF(COUNT(N3396:Q3396)=0,"",MIN(N3396:Q3396))</f>
        <v/>
      </c>
      <c r="W3396" s="16" t="str">
        <f aca="false">IF(V3396="","",INDEX($N$4:$Q$4,MATCH(V3396,N3396:Q3396,0)))</f>
        <v/>
      </c>
      <c r="X3396" s="19" t="str">
        <f aca="false">IF(COUNT(N3396:Q3396)&lt;2,"",SMALL(N3396:Q3396,2))</f>
        <v/>
      </c>
      <c r="Y3396" s="26" t="str">
        <f aca="false">IF(OR(V3396="",M3396=0),"",V3396/M3396-1)</f>
        <v/>
      </c>
      <c r="Z3396" s="26" t="str">
        <f aca="false">IF(OR(V3396="",L3396=""),"",V3396/(L3396*E3396)-1)</f>
        <v/>
      </c>
      <c r="AA3396" s="16" t="str">
        <f aca="false">IF(V3396="","SEM OFERTA",IF(OR(Y3396&gt;Premissas!$B$11,Y3396&lt;Premissas!$B$12),"VERIFICAR - UNIDADE/EMBALAGEM",IF(Y3396&gt;Premissas!$B$6,"NÃO COMPRAR - REAJUSTE &gt;5%","COMPRAR")))</f>
        <v>SEM OFERTA</v>
      </c>
      <c r="AB3396" s="18" t="str">
        <f aca="false">IF(W3396="DIMEC",S3396,IF(W3396="MEDCENTRO",U3396,""))</f>
        <v/>
      </c>
      <c r="AC3396" s="18" t="n">
        <f aca="false">IF(AA3396&lt;&gt;"COMPRAR",0,IF(AB3396="",I3396,MIN(I3396,AB3396)))</f>
        <v>0</v>
      </c>
      <c r="AD3396" s="19" t="n">
        <f aca="false">IF(AC3396&gt;0,AC3396*V3396,0)</f>
        <v>0</v>
      </c>
      <c r="AE3396" s="19" t="n">
        <f aca="false">IF(AC3396&gt;0,(M3396-V3396)*AC3396,0)</f>
        <v>0</v>
      </c>
      <c r="AF3396" s="16" t="str">
        <f aca="false">IF(AA3396&lt;&gt;"COMPRAR","",IF(AB3396="",IF(X3396="","",IF(X3396-V3396&lt;0.01,"EMPATE TÉCNICO","")),IF(AB3396&lt;I3396,"ESTOQUE INSUFICIENTE",IF(X3396="","",IF(X3396-V3396&lt;0.01,"EMPATE TÉCNICO","")))))</f>
        <v/>
      </c>
      <c r="AG3396" s="16" t="s">
        <v>203</v>
      </c>
      <c r="AH3396" s="16" t="s">
        <v>1761</v>
      </c>
    </row>
    <row r="3397" customFormat="false" ht="15" hidden="false" customHeight="false" outlineLevel="0" collapsed="false">
      <c r="A3397" s="16" t="s">
        <v>10540</v>
      </c>
      <c r="B3397" s="17" t="s">
        <v>10541</v>
      </c>
      <c r="C3397" s="16" t="s">
        <v>10542</v>
      </c>
      <c r="D3397" s="16" t="s">
        <v>4574</v>
      </c>
      <c r="E3397" s="18" t="n">
        <v>1</v>
      </c>
      <c r="F3397" s="16" t="s">
        <v>41</v>
      </c>
      <c r="G3397" s="18" t="n">
        <v>6</v>
      </c>
      <c r="H3397" s="16" t="n">
        <v>2.9</v>
      </c>
      <c r="I3397" s="18" t="n">
        <v>2</v>
      </c>
      <c r="J3397" s="19" t="n">
        <v>12.07</v>
      </c>
      <c r="K3397" s="19" t="n">
        <v>12.07</v>
      </c>
      <c r="L3397" s="19" t="n">
        <v>10.86</v>
      </c>
      <c r="M3397" s="19" t="n">
        <f aca="false">IF(J3397&gt;0,J3397,K3397)*E3397</f>
        <v>12.07</v>
      </c>
      <c r="N3397" s="20"/>
      <c r="O3397" s="21" t="str">
        <f aca="false">IF(R3397="","",ROUND(R3397*(1-Premissas!$B$4),4))</f>
        <v/>
      </c>
      <c r="P3397" s="22"/>
      <c r="Q3397" s="22"/>
      <c r="R3397" s="23"/>
      <c r="S3397" s="24"/>
      <c r="T3397" s="24"/>
      <c r="U3397" s="25"/>
      <c r="V3397" s="19" t="str">
        <f aca="false">IF(COUNT(N3397:Q3397)=0,"",MIN(N3397:Q3397))</f>
        <v/>
      </c>
      <c r="W3397" s="16" t="str">
        <f aca="false">IF(V3397="","",INDEX($N$4:$Q$4,MATCH(V3397,N3397:Q3397,0)))</f>
        <v/>
      </c>
      <c r="X3397" s="19" t="str">
        <f aca="false">IF(COUNT(N3397:Q3397)&lt;2,"",SMALL(N3397:Q3397,2))</f>
        <v/>
      </c>
      <c r="Y3397" s="26" t="str">
        <f aca="false">IF(OR(V3397="",M3397=0),"",V3397/M3397-1)</f>
        <v/>
      </c>
      <c r="Z3397" s="26" t="str">
        <f aca="false">IF(OR(V3397="",L3397=""),"",V3397/(L3397*E3397)-1)</f>
        <v/>
      </c>
      <c r="AA3397" s="16" t="str">
        <f aca="false">IF(V3397="","SEM OFERTA",IF(OR(Y3397&gt;Premissas!$B$11,Y3397&lt;Premissas!$B$12),"VERIFICAR - UNIDADE/EMBALAGEM",IF(Y3397&gt;Premissas!$B$6,"NÃO COMPRAR - REAJUSTE &gt;5%","COMPRAR")))</f>
        <v>SEM OFERTA</v>
      </c>
      <c r="AB3397" s="18" t="str">
        <f aca="false">IF(W3397="DIMEC",S3397,IF(W3397="MEDCENTRO",U3397,""))</f>
        <v/>
      </c>
      <c r="AC3397" s="18" t="n">
        <f aca="false">IF(AA3397&lt;&gt;"COMPRAR",0,IF(AB3397="",I3397,MIN(I3397,AB3397)))</f>
        <v>0</v>
      </c>
      <c r="AD3397" s="19" t="n">
        <f aca="false">IF(AC3397&gt;0,AC3397*V3397,0)</f>
        <v>0</v>
      </c>
      <c r="AE3397" s="19" t="n">
        <f aca="false">IF(AC3397&gt;0,(M3397-V3397)*AC3397,0)</f>
        <v>0</v>
      </c>
      <c r="AF3397" s="16" t="str">
        <f aca="false">IF(AA3397&lt;&gt;"COMPRAR","",IF(AB3397="",IF(X3397="","",IF(X3397-V3397&lt;0.01,"EMPATE TÉCNICO","")),IF(AB3397&lt;I3397,"ESTOQUE INSUFICIENTE",IF(X3397="","",IF(X3397-V3397&lt;0.01,"EMPATE TÉCNICO","")))))</f>
        <v/>
      </c>
      <c r="AG3397" s="16" t="s">
        <v>547</v>
      </c>
      <c r="AH3397" s="16" t="s">
        <v>1761</v>
      </c>
    </row>
    <row r="3398" customFormat="false" ht="15" hidden="false" customHeight="false" outlineLevel="0" collapsed="false">
      <c r="A3398" s="16" t="s">
        <v>10543</v>
      </c>
      <c r="B3398" s="17" t="s">
        <v>10544</v>
      </c>
      <c r="C3398" s="16" t="s">
        <v>10545</v>
      </c>
      <c r="D3398" s="16" t="s">
        <v>4574</v>
      </c>
      <c r="E3398" s="18" t="n">
        <v>1</v>
      </c>
      <c r="F3398" s="16" t="s">
        <v>43</v>
      </c>
      <c r="G3398" s="18" t="n">
        <v>0</v>
      </c>
      <c r="H3398" s="16" t="n">
        <v>0.5</v>
      </c>
      <c r="I3398" s="18" t="n">
        <v>2</v>
      </c>
      <c r="J3398" s="19" t="n">
        <v>14.58</v>
      </c>
      <c r="K3398" s="19" t="n">
        <v>14.58</v>
      </c>
      <c r="L3398" s="19" t="n">
        <v>14.58</v>
      </c>
      <c r="M3398" s="19" t="n">
        <f aca="false">IF(J3398&gt;0,J3398,K3398)*E3398</f>
        <v>14.58</v>
      </c>
      <c r="N3398" s="20"/>
      <c r="O3398" s="21" t="str">
        <f aca="false">IF(R3398="","",ROUND(R3398*(1-Premissas!$B$4),4))</f>
        <v/>
      </c>
      <c r="P3398" s="22"/>
      <c r="Q3398" s="22"/>
      <c r="R3398" s="23"/>
      <c r="S3398" s="24"/>
      <c r="T3398" s="24"/>
      <c r="U3398" s="25"/>
      <c r="V3398" s="19" t="str">
        <f aca="false">IF(COUNT(N3398:Q3398)=0,"",MIN(N3398:Q3398))</f>
        <v/>
      </c>
      <c r="W3398" s="16" t="str">
        <f aca="false">IF(V3398="","",INDEX($N$4:$Q$4,MATCH(V3398,N3398:Q3398,0)))</f>
        <v/>
      </c>
      <c r="X3398" s="19" t="str">
        <f aca="false">IF(COUNT(N3398:Q3398)&lt;2,"",SMALL(N3398:Q3398,2))</f>
        <v/>
      </c>
      <c r="Y3398" s="26" t="str">
        <f aca="false">IF(OR(V3398="",M3398=0),"",V3398/M3398-1)</f>
        <v/>
      </c>
      <c r="Z3398" s="26" t="str">
        <f aca="false">IF(OR(V3398="",L3398=""),"",V3398/(L3398*E3398)-1)</f>
        <v/>
      </c>
      <c r="AA3398" s="16" t="str">
        <f aca="false">IF(V3398="","SEM OFERTA",IF(OR(Y3398&gt;Premissas!$B$11,Y3398&lt;Premissas!$B$12),"VERIFICAR - UNIDADE/EMBALAGEM",IF(Y3398&gt;Premissas!$B$6,"NÃO COMPRAR - REAJUSTE &gt;5%","COMPRAR")))</f>
        <v>SEM OFERTA</v>
      </c>
      <c r="AB3398" s="18" t="str">
        <f aca="false">IF(W3398="DIMEC",S3398,IF(W3398="MEDCENTRO",U3398,""))</f>
        <v/>
      </c>
      <c r="AC3398" s="18" t="n">
        <f aca="false">IF(AA3398&lt;&gt;"COMPRAR",0,IF(AB3398="",I3398,MIN(I3398,AB3398)))</f>
        <v>0</v>
      </c>
      <c r="AD3398" s="19" t="n">
        <f aca="false">IF(AC3398&gt;0,AC3398*V3398,0)</f>
        <v>0</v>
      </c>
      <c r="AE3398" s="19" t="n">
        <f aca="false">IF(AC3398&gt;0,(M3398-V3398)*AC3398,0)</f>
        <v>0</v>
      </c>
      <c r="AF3398" s="16" t="str">
        <f aca="false">IF(AA3398&lt;&gt;"COMPRAR","",IF(AB3398="",IF(X3398="","",IF(X3398-V3398&lt;0.01,"EMPATE TÉCNICO","")),IF(AB3398&lt;I3398,"ESTOQUE INSUFICIENTE",IF(X3398="","",IF(X3398-V3398&lt;0.01,"EMPATE TÉCNICO","")))))</f>
        <v/>
      </c>
      <c r="AG3398" s="16" t="s">
        <v>328</v>
      </c>
      <c r="AH3398" s="16" t="s">
        <v>1761</v>
      </c>
    </row>
    <row r="3399" customFormat="false" ht="15" hidden="false" customHeight="false" outlineLevel="0" collapsed="false">
      <c r="A3399" s="16" t="s">
        <v>10546</v>
      </c>
      <c r="B3399" s="17" t="s">
        <v>10547</v>
      </c>
      <c r="C3399" s="16" t="s">
        <v>10548</v>
      </c>
      <c r="D3399" s="16" t="s">
        <v>4574</v>
      </c>
      <c r="E3399" s="18" t="n">
        <v>1</v>
      </c>
      <c r="F3399" s="16" t="s">
        <v>43</v>
      </c>
      <c r="G3399" s="18" t="n">
        <v>0</v>
      </c>
      <c r="H3399" s="16" t="n">
        <v>0</v>
      </c>
      <c r="I3399" s="18" t="n">
        <v>1</v>
      </c>
      <c r="J3399" s="19" t="n">
        <v>9.50916666666667</v>
      </c>
      <c r="K3399" s="19" t="n">
        <v>9.50916666666667</v>
      </c>
      <c r="L3399" s="19" t="n">
        <v>9.5092</v>
      </c>
      <c r="M3399" s="19" t="n">
        <f aca="false">IF(J3399&gt;0,J3399,K3399)*E3399</f>
        <v>9.50916666666667</v>
      </c>
      <c r="N3399" s="20"/>
      <c r="O3399" s="21" t="str">
        <f aca="false">IF(R3399="","",ROUND(R3399*(1-Premissas!$B$4),4))</f>
        <v/>
      </c>
      <c r="P3399" s="22"/>
      <c r="Q3399" s="22"/>
      <c r="R3399" s="23"/>
      <c r="S3399" s="24"/>
      <c r="T3399" s="24"/>
      <c r="U3399" s="25"/>
      <c r="V3399" s="19" t="str">
        <f aca="false">IF(COUNT(N3399:Q3399)=0,"",MIN(N3399:Q3399))</f>
        <v/>
      </c>
      <c r="W3399" s="16" t="str">
        <f aca="false">IF(V3399="","",INDEX($N$4:$Q$4,MATCH(V3399,N3399:Q3399,0)))</f>
        <v/>
      </c>
      <c r="X3399" s="19" t="str">
        <f aca="false">IF(COUNT(N3399:Q3399)&lt;2,"",SMALL(N3399:Q3399,2))</f>
        <v/>
      </c>
      <c r="Y3399" s="26" t="str">
        <f aca="false">IF(OR(V3399="",M3399=0),"",V3399/M3399-1)</f>
        <v/>
      </c>
      <c r="Z3399" s="26" t="str">
        <f aca="false">IF(OR(V3399="",L3399=""),"",V3399/(L3399*E3399)-1)</f>
        <v/>
      </c>
      <c r="AA3399" s="16" t="str">
        <f aca="false">IF(V3399="","SEM OFERTA",IF(OR(Y3399&gt;Premissas!$B$11,Y3399&lt;Premissas!$B$12),"VERIFICAR - UNIDADE/EMBALAGEM",IF(Y3399&gt;Premissas!$B$6,"NÃO COMPRAR - REAJUSTE &gt;5%","COMPRAR")))</f>
        <v>SEM OFERTA</v>
      </c>
      <c r="AB3399" s="18" t="str">
        <f aca="false">IF(W3399="DIMEC",S3399,IF(W3399="MEDCENTRO",U3399,""))</f>
        <v/>
      </c>
      <c r="AC3399" s="18" t="n">
        <f aca="false">IF(AA3399&lt;&gt;"COMPRAR",0,IF(AB3399="",I3399,MIN(I3399,AB3399)))</f>
        <v>0</v>
      </c>
      <c r="AD3399" s="19" t="n">
        <f aca="false">IF(AC3399&gt;0,AC3399*V3399,0)</f>
        <v>0</v>
      </c>
      <c r="AE3399" s="19" t="n">
        <f aca="false">IF(AC3399&gt;0,(M3399-V3399)*AC3399,0)</f>
        <v>0</v>
      </c>
      <c r="AF3399" s="16" t="str">
        <f aca="false">IF(AA3399&lt;&gt;"COMPRAR","",IF(AB3399="",IF(X3399="","",IF(X3399-V3399&lt;0.01,"EMPATE TÉCNICO","")),IF(AB3399&lt;I3399,"ESTOQUE INSUFICIENTE",IF(X3399="","",IF(X3399-V3399&lt;0.01,"EMPATE TÉCNICO","")))))</f>
        <v/>
      </c>
      <c r="AG3399" s="16" t="s">
        <v>328</v>
      </c>
      <c r="AH3399" s="16" t="s">
        <v>1761</v>
      </c>
    </row>
    <row r="3400" customFormat="false" ht="15" hidden="false" customHeight="false" outlineLevel="0" collapsed="false">
      <c r="A3400" s="16" t="s">
        <v>10549</v>
      </c>
      <c r="B3400" s="17" t="s">
        <v>10550</v>
      </c>
      <c r="C3400" s="16" t="s">
        <v>10551</v>
      </c>
      <c r="D3400" s="16" t="s">
        <v>4574</v>
      </c>
      <c r="E3400" s="18" t="n">
        <v>1</v>
      </c>
      <c r="F3400" s="16" t="s">
        <v>41</v>
      </c>
      <c r="G3400" s="18" t="n">
        <v>4</v>
      </c>
      <c r="H3400" s="16" t="n">
        <v>5.4</v>
      </c>
      <c r="I3400" s="18" t="n">
        <v>10</v>
      </c>
      <c r="J3400" s="19" t="n">
        <v>14.36</v>
      </c>
      <c r="K3400" s="19" t="n">
        <v>14.36</v>
      </c>
      <c r="L3400" s="19" t="n">
        <v>14.36</v>
      </c>
      <c r="M3400" s="19" t="n">
        <f aca="false">IF(J3400&gt;0,J3400,K3400)*E3400</f>
        <v>14.36</v>
      </c>
      <c r="N3400" s="20"/>
      <c r="O3400" s="21" t="str">
        <f aca="false">IF(R3400="","",ROUND(R3400*(1-Premissas!$B$4),4))</f>
        <v/>
      </c>
      <c r="P3400" s="22"/>
      <c r="Q3400" s="22"/>
      <c r="R3400" s="23"/>
      <c r="S3400" s="24"/>
      <c r="T3400" s="24"/>
      <c r="U3400" s="25"/>
      <c r="V3400" s="19" t="str">
        <f aca="false">IF(COUNT(N3400:Q3400)=0,"",MIN(N3400:Q3400))</f>
        <v/>
      </c>
      <c r="W3400" s="16" t="str">
        <f aca="false">IF(V3400="","",INDEX($N$4:$Q$4,MATCH(V3400,N3400:Q3400,0)))</f>
        <v/>
      </c>
      <c r="X3400" s="19" t="str">
        <f aca="false">IF(COUNT(N3400:Q3400)&lt;2,"",SMALL(N3400:Q3400,2))</f>
        <v/>
      </c>
      <c r="Y3400" s="26" t="str">
        <f aca="false">IF(OR(V3400="",M3400=0),"",V3400/M3400-1)</f>
        <v/>
      </c>
      <c r="Z3400" s="26" t="str">
        <f aca="false">IF(OR(V3400="",L3400=""),"",V3400/(L3400*E3400)-1)</f>
        <v/>
      </c>
      <c r="AA3400" s="16" t="str">
        <f aca="false">IF(V3400="","SEM OFERTA",IF(OR(Y3400&gt;Premissas!$B$11,Y3400&lt;Premissas!$B$12),"VERIFICAR - UNIDADE/EMBALAGEM",IF(Y3400&gt;Premissas!$B$6,"NÃO COMPRAR - REAJUSTE &gt;5%","COMPRAR")))</f>
        <v>SEM OFERTA</v>
      </c>
      <c r="AB3400" s="18" t="str">
        <f aca="false">IF(W3400="DIMEC",S3400,IF(W3400="MEDCENTRO",U3400,""))</f>
        <v/>
      </c>
      <c r="AC3400" s="18" t="n">
        <f aca="false">IF(AA3400&lt;&gt;"COMPRAR",0,IF(AB3400="",I3400,MIN(I3400,AB3400)))</f>
        <v>0</v>
      </c>
      <c r="AD3400" s="19" t="n">
        <f aca="false">IF(AC3400&gt;0,AC3400*V3400,0)</f>
        <v>0</v>
      </c>
      <c r="AE3400" s="19" t="n">
        <f aca="false">IF(AC3400&gt;0,(M3400-V3400)*AC3400,0)</f>
        <v>0</v>
      </c>
      <c r="AF3400" s="16" t="str">
        <f aca="false">IF(AA3400&lt;&gt;"COMPRAR","",IF(AB3400="",IF(X3400="","",IF(X3400-V3400&lt;0.01,"EMPATE TÉCNICO","")),IF(AB3400&lt;I3400,"ESTOQUE INSUFICIENTE",IF(X3400="","",IF(X3400-V3400&lt;0.01,"EMPATE TÉCNICO","")))))</f>
        <v/>
      </c>
      <c r="AG3400" s="16" t="s">
        <v>547</v>
      </c>
      <c r="AH3400" s="16" t="s">
        <v>1761</v>
      </c>
    </row>
    <row r="3401" customFormat="false" ht="15" hidden="false" customHeight="false" outlineLevel="0" collapsed="false">
      <c r="A3401" s="16" t="s">
        <v>10552</v>
      </c>
      <c r="B3401" s="17" t="s">
        <v>10553</v>
      </c>
      <c r="C3401" s="16" t="s">
        <v>10554</v>
      </c>
      <c r="D3401" s="16" t="s">
        <v>4574</v>
      </c>
      <c r="E3401" s="18" t="n">
        <v>1</v>
      </c>
      <c r="F3401" s="16" t="s">
        <v>41</v>
      </c>
      <c r="G3401" s="18" t="n">
        <v>1</v>
      </c>
      <c r="H3401" s="16" t="n">
        <v>5.4</v>
      </c>
      <c r="I3401" s="18" t="n">
        <v>13</v>
      </c>
      <c r="J3401" s="19" t="n">
        <v>10.1391666666667</v>
      </c>
      <c r="K3401" s="19" t="n">
        <v>10.1391666666667</v>
      </c>
      <c r="L3401" s="19" t="n">
        <v>10.1392</v>
      </c>
      <c r="M3401" s="19" t="n">
        <f aca="false">IF(J3401&gt;0,J3401,K3401)*E3401</f>
        <v>10.1391666666667</v>
      </c>
      <c r="N3401" s="20"/>
      <c r="O3401" s="21" t="str">
        <f aca="false">IF(R3401="","",ROUND(R3401*(1-Premissas!$B$4),4))</f>
        <v/>
      </c>
      <c r="P3401" s="22"/>
      <c r="Q3401" s="22"/>
      <c r="R3401" s="23"/>
      <c r="S3401" s="24"/>
      <c r="T3401" s="24"/>
      <c r="U3401" s="25"/>
      <c r="V3401" s="19" t="str">
        <f aca="false">IF(COUNT(N3401:Q3401)=0,"",MIN(N3401:Q3401))</f>
        <v/>
      </c>
      <c r="W3401" s="16" t="str">
        <f aca="false">IF(V3401="","",INDEX($N$4:$Q$4,MATCH(V3401,N3401:Q3401,0)))</f>
        <v/>
      </c>
      <c r="X3401" s="19" t="str">
        <f aca="false">IF(COUNT(N3401:Q3401)&lt;2,"",SMALL(N3401:Q3401,2))</f>
        <v/>
      </c>
      <c r="Y3401" s="26" t="str">
        <f aca="false">IF(OR(V3401="",M3401=0),"",V3401/M3401-1)</f>
        <v/>
      </c>
      <c r="Z3401" s="26" t="str">
        <f aca="false">IF(OR(V3401="",L3401=""),"",V3401/(L3401*E3401)-1)</f>
        <v/>
      </c>
      <c r="AA3401" s="16" t="str">
        <f aca="false">IF(V3401="","SEM OFERTA",IF(OR(Y3401&gt;Premissas!$B$11,Y3401&lt;Premissas!$B$12),"VERIFICAR - UNIDADE/EMBALAGEM",IF(Y3401&gt;Premissas!$B$6,"NÃO COMPRAR - REAJUSTE &gt;5%","COMPRAR")))</f>
        <v>SEM OFERTA</v>
      </c>
      <c r="AB3401" s="18" t="str">
        <f aca="false">IF(W3401="DIMEC",S3401,IF(W3401="MEDCENTRO",U3401,""))</f>
        <v/>
      </c>
      <c r="AC3401" s="18" t="n">
        <f aca="false">IF(AA3401&lt;&gt;"COMPRAR",0,IF(AB3401="",I3401,MIN(I3401,AB3401)))</f>
        <v>0</v>
      </c>
      <c r="AD3401" s="19" t="n">
        <f aca="false">IF(AC3401&gt;0,AC3401*V3401,0)</f>
        <v>0</v>
      </c>
      <c r="AE3401" s="19" t="n">
        <f aca="false">IF(AC3401&gt;0,(M3401-V3401)*AC3401,0)</f>
        <v>0</v>
      </c>
      <c r="AF3401" s="16" t="str">
        <f aca="false">IF(AA3401&lt;&gt;"COMPRAR","",IF(AB3401="",IF(X3401="","",IF(X3401-V3401&lt;0.01,"EMPATE TÉCNICO","")),IF(AB3401&lt;I3401,"ESTOQUE INSUFICIENTE",IF(X3401="","",IF(X3401-V3401&lt;0.01,"EMPATE TÉCNICO","")))))</f>
        <v/>
      </c>
      <c r="AG3401" s="16" t="s">
        <v>328</v>
      </c>
      <c r="AH3401" s="16" t="s">
        <v>1761</v>
      </c>
    </row>
    <row r="3402" customFormat="false" ht="15" hidden="false" customHeight="false" outlineLevel="0" collapsed="false">
      <c r="A3402" s="16" t="s">
        <v>10555</v>
      </c>
      <c r="B3402" s="17" t="s">
        <v>10556</v>
      </c>
      <c r="C3402" s="16" t="s">
        <v>10557</v>
      </c>
      <c r="D3402" s="16" t="s">
        <v>4574</v>
      </c>
      <c r="E3402" s="18" t="n">
        <v>1</v>
      </c>
      <c r="F3402" s="16" t="s">
        <v>43</v>
      </c>
      <c r="G3402" s="18" t="n">
        <v>0</v>
      </c>
      <c r="H3402" s="16" t="n">
        <v>1</v>
      </c>
      <c r="I3402" s="18" t="n">
        <v>3</v>
      </c>
      <c r="J3402" s="19" t="n">
        <v>16.2583333333333</v>
      </c>
      <c r="K3402" s="19" t="n">
        <v>16.2583333333333</v>
      </c>
      <c r="L3402" s="19" t="n">
        <v>16.2583</v>
      </c>
      <c r="M3402" s="19" t="n">
        <f aca="false">IF(J3402&gt;0,J3402,K3402)*E3402</f>
        <v>16.2583333333333</v>
      </c>
      <c r="N3402" s="20"/>
      <c r="O3402" s="21" t="str">
        <f aca="false">IF(R3402="","",ROUND(R3402*(1-Premissas!$B$4),4))</f>
        <v/>
      </c>
      <c r="P3402" s="22"/>
      <c r="Q3402" s="22"/>
      <c r="R3402" s="23"/>
      <c r="S3402" s="24"/>
      <c r="T3402" s="24"/>
      <c r="U3402" s="25"/>
      <c r="V3402" s="19" t="str">
        <f aca="false">IF(COUNT(N3402:Q3402)=0,"",MIN(N3402:Q3402))</f>
        <v/>
      </c>
      <c r="W3402" s="16" t="str">
        <f aca="false">IF(V3402="","",INDEX($N$4:$Q$4,MATCH(V3402,N3402:Q3402,0)))</f>
        <v/>
      </c>
      <c r="X3402" s="19" t="str">
        <f aca="false">IF(COUNT(N3402:Q3402)&lt;2,"",SMALL(N3402:Q3402,2))</f>
        <v/>
      </c>
      <c r="Y3402" s="26" t="str">
        <f aca="false">IF(OR(V3402="",M3402=0),"",V3402/M3402-1)</f>
        <v/>
      </c>
      <c r="Z3402" s="26" t="str">
        <f aca="false">IF(OR(V3402="",L3402=""),"",V3402/(L3402*E3402)-1)</f>
        <v/>
      </c>
      <c r="AA3402" s="16" t="str">
        <f aca="false">IF(V3402="","SEM OFERTA",IF(OR(Y3402&gt;Premissas!$B$11,Y3402&lt;Premissas!$B$12),"VERIFICAR - UNIDADE/EMBALAGEM",IF(Y3402&gt;Premissas!$B$6,"NÃO COMPRAR - REAJUSTE &gt;5%","COMPRAR")))</f>
        <v>SEM OFERTA</v>
      </c>
      <c r="AB3402" s="18" t="str">
        <f aca="false">IF(W3402="DIMEC",S3402,IF(W3402="MEDCENTRO",U3402,""))</f>
        <v/>
      </c>
      <c r="AC3402" s="18" t="n">
        <f aca="false">IF(AA3402&lt;&gt;"COMPRAR",0,IF(AB3402="",I3402,MIN(I3402,AB3402)))</f>
        <v>0</v>
      </c>
      <c r="AD3402" s="19" t="n">
        <f aca="false">IF(AC3402&gt;0,AC3402*V3402,0)</f>
        <v>0</v>
      </c>
      <c r="AE3402" s="19" t="n">
        <f aca="false">IF(AC3402&gt;0,(M3402-V3402)*AC3402,0)</f>
        <v>0</v>
      </c>
      <c r="AF3402" s="16" t="str">
        <f aca="false">IF(AA3402&lt;&gt;"COMPRAR","",IF(AB3402="",IF(X3402="","",IF(X3402-V3402&lt;0.01,"EMPATE TÉCNICO","")),IF(AB3402&lt;I3402,"ESTOQUE INSUFICIENTE",IF(X3402="","",IF(X3402-V3402&lt;0.01,"EMPATE TÉCNICO","")))))</f>
        <v/>
      </c>
      <c r="AG3402" s="16" t="s">
        <v>328</v>
      </c>
      <c r="AH3402" s="16" t="s">
        <v>1761</v>
      </c>
    </row>
    <row r="3403" customFormat="false" ht="15" hidden="false" customHeight="false" outlineLevel="0" collapsed="false">
      <c r="A3403" s="16" t="s">
        <v>10558</v>
      </c>
      <c r="B3403" s="17" t="s">
        <v>10559</v>
      </c>
      <c r="C3403" s="16" t="s">
        <v>10560</v>
      </c>
      <c r="D3403" s="16" t="s">
        <v>4574</v>
      </c>
      <c r="E3403" s="18" t="n">
        <v>1</v>
      </c>
      <c r="F3403" s="16" t="s">
        <v>43</v>
      </c>
      <c r="G3403" s="18" t="n">
        <v>0</v>
      </c>
      <c r="H3403" s="16" t="n">
        <v>0.7</v>
      </c>
      <c r="I3403" s="18" t="n">
        <v>2</v>
      </c>
      <c r="J3403" s="19" t="n">
        <v>10.925</v>
      </c>
      <c r="K3403" s="19" t="n">
        <v>10.925</v>
      </c>
      <c r="L3403" s="19" t="n">
        <v>10.925</v>
      </c>
      <c r="M3403" s="19" t="n">
        <f aca="false">IF(J3403&gt;0,J3403,K3403)*E3403</f>
        <v>10.925</v>
      </c>
      <c r="N3403" s="20"/>
      <c r="O3403" s="21" t="str">
        <f aca="false">IF(R3403="","",ROUND(R3403*(1-Premissas!$B$4),4))</f>
        <v/>
      </c>
      <c r="P3403" s="22"/>
      <c r="Q3403" s="22"/>
      <c r="R3403" s="23"/>
      <c r="S3403" s="24"/>
      <c r="T3403" s="24"/>
      <c r="U3403" s="25"/>
      <c r="V3403" s="19" t="str">
        <f aca="false">IF(COUNT(N3403:Q3403)=0,"",MIN(N3403:Q3403))</f>
        <v/>
      </c>
      <c r="W3403" s="16" t="str">
        <f aca="false">IF(V3403="","",INDEX($N$4:$Q$4,MATCH(V3403,N3403:Q3403,0)))</f>
        <v/>
      </c>
      <c r="X3403" s="19" t="str">
        <f aca="false">IF(COUNT(N3403:Q3403)&lt;2,"",SMALL(N3403:Q3403,2))</f>
        <v/>
      </c>
      <c r="Y3403" s="26" t="str">
        <f aca="false">IF(OR(V3403="",M3403=0),"",V3403/M3403-1)</f>
        <v/>
      </c>
      <c r="Z3403" s="26" t="str">
        <f aca="false">IF(OR(V3403="",L3403=""),"",V3403/(L3403*E3403)-1)</f>
        <v/>
      </c>
      <c r="AA3403" s="16" t="str">
        <f aca="false">IF(V3403="","SEM OFERTA",IF(OR(Y3403&gt;Premissas!$B$11,Y3403&lt;Premissas!$B$12),"VERIFICAR - UNIDADE/EMBALAGEM",IF(Y3403&gt;Premissas!$B$6,"NÃO COMPRAR - REAJUSTE &gt;5%","COMPRAR")))</f>
        <v>SEM OFERTA</v>
      </c>
      <c r="AB3403" s="18" t="str">
        <f aca="false">IF(W3403="DIMEC",S3403,IF(W3403="MEDCENTRO",U3403,""))</f>
        <v/>
      </c>
      <c r="AC3403" s="18" t="n">
        <f aca="false">IF(AA3403&lt;&gt;"COMPRAR",0,IF(AB3403="",I3403,MIN(I3403,AB3403)))</f>
        <v>0</v>
      </c>
      <c r="AD3403" s="19" t="n">
        <f aca="false">IF(AC3403&gt;0,AC3403*V3403,0)</f>
        <v>0</v>
      </c>
      <c r="AE3403" s="19" t="n">
        <f aca="false">IF(AC3403&gt;0,(M3403-V3403)*AC3403,0)</f>
        <v>0</v>
      </c>
      <c r="AF3403" s="16" t="str">
        <f aca="false">IF(AA3403&lt;&gt;"COMPRAR","",IF(AB3403="",IF(X3403="","",IF(X3403-V3403&lt;0.01,"EMPATE TÉCNICO","")),IF(AB3403&lt;I3403,"ESTOQUE INSUFICIENTE",IF(X3403="","",IF(X3403-V3403&lt;0.01,"EMPATE TÉCNICO","")))))</f>
        <v/>
      </c>
      <c r="AG3403" s="16" t="s">
        <v>328</v>
      </c>
      <c r="AH3403" s="16" t="s">
        <v>1761</v>
      </c>
    </row>
    <row r="3404" customFormat="false" ht="15" hidden="false" customHeight="false" outlineLevel="0" collapsed="false">
      <c r="A3404" s="16" t="s">
        <v>10561</v>
      </c>
      <c r="B3404" s="17" t="s">
        <v>10562</v>
      </c>
      <c r="C3404" s="16" t="s">
        <v>10563</v>
      </c>
      <c r="D3404" s="16" t="s">
        <v>10564</v>
      </c>
      <c r="E3404" s="18" t="n">
        <v>1</v>
      </c>
      <c r="F3404" s="16" t="s">
        <v>43</v>
      </c>
      <c r="G3404" s="18" t="n">
        <v>0</v>
      </c>
      <c r="H3404" s="16" t="n">
        <v>0.3</v>
      </c>
      <c r="I3404" s="18" t="n">
        <v>1</v>
      </c>
      <c r="J3404" s="19" t="n">
        <v>13.61</v>
      </c>
      <c r="K3404" s="19" t="n">
        <v>13.61</v>
      </c>
      <c r="L3404" s="19" t="n">
        <v>13.61</v>
      </c>
      <c r="M3404" s="19" t="n">
        <f aca="false">IF(J3404&gt;0,J3404,K3404)*E3404</f>
        <v>13.61</v>
      </c>
      <c r="N3404" s="20"/>
      <c r="O3404" s="21" t="str">
        <f aca="false">IF(R3404="","",ROUND(R3404*(1-Premissas!$B$4),4))</f>
        <v/>
      </c>
      <c r="P3404" s="22"/>
      <c r="Q3404" s="22"/>
      <c r="R3404" s="23"/>
      <c r="S3404" s="24"/>
      <c r="T3404" s="24"/>
      <c r="U3404" s="25"/>
      <c r="V3404" s="19" t="str">
        <f aca="false">IF(COUNT(N3404:Q3404)=0,"",MIN(N3404:Q3404))</f>
        <v/>
      </c>
      <c r="W3404" s="16" t="str">
        <f aca="false">IF(V3404="","",INDEX($N$4:$Q$4,MATCH(V3404,N3404:Q3404,0)))</f>
        <v/>
      </c>
      <c r="X3404" s="19" t="str">
        <f aca="false">IF(COUNT(N3404:Q3404)&lt;2,"",SMALL(N3404:Q3404,2))</f>
        <v/>
      </c>
      <c r="Y3404" s="26" t="str">
        <f aca="false">IF(OR(V3404="",M3404=0),"",V3404/M3404-1)</f>
        <v/>
      </c>
      <c r="Z3404" s="26" t="str">
        <f aca="false">IF(OR(V3404="",L3404=""),"",V3404/(L3404*E3404)-1)</f>
        <v/>
      </c>
      <c r="AA3404" s="16" t="str">
        <f aca="false">IF(V3404="","SEM OFERTA",IF(OR(Y3404&gt;Premissas!$B$11,Y3404&lt;Premissas!$B$12),"VERIFICAR - UNIDADE/EMBALAGEM",IF(Y3404&gt;Premissas!$B$6,"NÃO COMPRAR - REAJUSTE &gt;5%","COMPRAR")))</f>
        <v>SEM OFERTA</v>
      </c>
      <c r="AB3404" s="18" t="str">
        <f aca="false">IF(W3404="DIMEC",S3404,IF(W3404="MEDCENTRO",U3404,""))</f>
        <v/>
      </c>
      <c r="AC3404" s="18" t="n">
        <f aca="false">IF(AA3404&lt;&gt;"COMPRAR",0,IF(AB3404="",I3404,MIN(I3404,AB3404)))</f>
        <v>0</v>
      </c>
      <c r="AD3404" s="19" t="n">
        <f aca="false">IF(AC3404&gt;0,AC3404*V3404,0)</f>
        <v>0</v>
      </c>
      <c r="AE3404" s="19" t="n">
        <f aca="false">IF(AC3404&gt;0,(M3404-V3404)*AC3404,0)</f>
        <v>0</v>
      </c>
      <c r="AF3404" s="16" t="str">
        <f aca="false">IF(AA3404&lt;&gt;"COMPRAR","",IF(AB3404="",IF(X3404="","",IF(X3404-V3404&lt;0.01,"EMPATE TÉCNICO","")),IF(AB3404&lt;I3404,"ESTOQUE INSUFICIENTE",IF(X3404="","",IF(X3404-V3404&lt;0.01,"EMPATE TÉCNICO","")))))</f>
        <v/>
      </c>
      <c r="AG3404" s="16" t="s">
        <v>547</v>
      </c>
      <c r="AH3404" s="16" t="s">
        <v>1761</v>
      </c>
    </row>
    <row r="3405" customFormat="false" ht="15" hidden="false" customHeight="false" outlineLevel="0" collapsed="false">
      <c r="A3405" s="16" t="s">
        <v>10565</v>
      </c>
      <c r="B3405" s="17" t="s">
        <v>10566</v>
      </c>
      <c r="C3405" s="16" t="s">
        <v>10567</v>
      </c>
      <c r="D3405" s="16" t="s">
        <v>10568</v>
      </c>
      <c r="E3405" s="18" t="n">
        <v>1</v>
      </c>
      <c r="F3405" s="16" t="s">
        <v>43</v>
      </c>
      <c r="G3405" s="18" t="n">
        <v>0</v>
      </c>
      <c r="H3405" s="16" t="n">
        <v>0.2</v>
      </c>
      <c r="I3405" s="18" t="n">
        <v>1</v>
      </c>
      <c r="J3405" s="19" t="n">
        <v>27.67</v>
      </c>
      <c r="K3405" s="19" t="n">
        <v>27.67</v>
      </c>
      <c r="L3405" s="19" t="n">
        <v>27.67</v>
      </c>
      <c r="M3405" s="19" t="n">
        <f aca="false">IF(J3405&gt;0,J3405,K3405)*E3405</f>
        <v>27.67</v>
      </c>
      <c r="N3405" s="20"/>
      <c r="O3405" s="21" t="str">
        <f aca="false">IF(R3405="","",ROUND(R3405*(1-Premissas!$B$4),4))</f>
        <v/>
      </c>
      <c r="P3405" s="22"/>
      <c r="Q3405" s="22"/>
      <c r="R3405" s="23"/>
      <c r="S3405" s="24"/>
      <c r="T3405" s="24"/>
      <c r="U3405" s="25"/>
      <c r="V3405" s="19" t="str">
        <f aca="false">IF(COUNT(N3405:Q3405)=0,"",MIN(N3405:Q3405))</f>
        <v/>
      </c>
      <c r="W3405" s="16" t="str">
        <f aca="false">IF(V3405="","",INDEX($N$4:$Q$4,MATCH(V3405,N3405:Q3405,0)))</f>
        <v/>
      </c>
      <c r="X3405" s="19" t="str">
        <f aca="false">IF(COUNT(N3405:Q3405)&lt;2,"",SMALL(N3405:Q3405,2))</f>
        <v/>
      </c>
      <c r="Y3405" s="26" t="str">
        <f aca="false">IF(OR(V3405="",M3405=0),"",V3405/M3405-1)</f>
        <v/>
      </c>
      <c r="Z3405" s="26" t="str">
        <f aca="false">IF(OR(V3405="",L3405=""),"",V3405/(L3405*E3405)-1)</f>
        <v/>
      </c>
      <c r="AA3405" s="16" t="str">
        <f aca="false">IF(V3405="","SEM OFERTA",IF(OR(Y3405&gt;Premissas!$B$11,Y3405&lt;Premissas!$B$12),"VERIFICAR - UNIDADE/EMBALAGEM",IF(Y3405&gt;Premissas!$B$6,"NÃO COMPRAR - REAJUSTE &gt;5%","COMPRAR")))</f>
        <v>SEM OFERTA</v>
      </c>
      <c r="AB3405" s="18" t="str">
        <f aca="false">IF(W3405="DIMEC",S3405,IF(W3405="MEDCENTRO",U3405,""))</f>
        <v/>
      </c>
      <c r="AC3405" s="18" t="n">
        <f aca="false">IF(AA3405&lt;&gt;"COMPRAR",0,IF(AB3405="",I3405,MIN(I3405,AB3405)))</f>
        <v>0</v>
      </c>
      <c r="AD3405" s="19" t="n">
        <f aca="false">IF(AC3405&gt;0,AC3405*V3405,0)</f>
        <v>0</v>
      </c>
      <c r="AE3405" s="19" t="n">
        <f aca="false">IF(AC3405&gt;0,(M3405-V3405)*AC3405,0)</f>
        <v>0</v>
      </c>
      <c r="AF3405" s="16" t="str">
        <f aca="false">IF(AA3405&lt;&gt;"COMPRAR","",IF(AB3405="",IF(X3405="","",IF(X3405-V3405&lt;0.01,"EMPATE TÉCNICO","")),IF(AB3405&lt;I3405,"ESTOQUE INSUFICIENTE",IF(X3405="","",IF(X3405-V3405&lt;0.01,"EMPATE TÉCNICO","")))))</f>
        <v/>
      </c>
      <c r="AG3405" s="16" t="s">
        <v>547</v>
      </c>
      <c r="AH3405" s="16" t="s">
        <v>1761</v>
      </c>
    </row>
    <row r="3406" customFormat="false" ht="15" hidden="false" customHeight="false" outlineLevel="0" collapsed="false">
      <c r="A3406" s="16" t="s">
        <v>10569</v>
      </c>
      <c r="B3406" s="17" t="s">
        <v>10570</v>
      </c>
      <c r="C3406" s="16" t="s">
        <v>10571</v>
      </c>
      <c r="D3406" s="16" t="s">
        <v>10572</v>
      </c>
      <c r="E3406" s="18" t="n">
        <v>1</v>
      </c>
      <c r="F3406" s="16" t="s">
        <v>41</v>
      </c>
      <c r="G3406" s="18" t="n">
        <v>2</v>
      </c>
      <c r="H3406" s="16" t="n">
        <v>1.2</v>
      </c>
      <c r="I3406" s="18" t="n">
        <v>1</v>
      </c>
      <c r="J3406" s="19" t="n">
        <v>19.96</v>
      </c>
      <c r="K3406" s="19" t="n">
        <v>19.96</v>
      </c>
      <c r="L3406" s="19" t="n">
        <v>19.96</v>
      </c>
      <c r="M3406" s="19" t="n">
        <f aca="false">IF(J3406&gt;0,J3406,K3406)*E3406</f>
        <v>19.96</v>
      </c>
      <c r="N3406" s="20"/>
      <c r="O3406" s="21" t="str">
        <f aca="false">IF(R3406="","",ROUND(R3406*(1-Premissas!$B$4),4))</f>
        <v/>
      </c>
      <c r="P3406" s="22"/>
      <c r="Q3406" s="22"/>
      <c r="R3406" s="23"/>
      <c r="S3406" s="24"/>
      <c r="T3406" s="24"/>
      <c r="U3406" s="25"/>
      <c r="V3406" s="19" t="str">
        <f aca="false">IF(COUNT(N3406:Q3406)=0,"",MIN(N3406:Q3406))</f>
        <v/>
      </c>
      <c r="W3406" s="16" t="str">
        <f aca="false">IF(V3406="","",INDEX($N$4:$Q$4,MATCH(V3406,N3406:Q3406,0)))</f>
        <v/>
      </c>
      <c r="X3406" s="19" t="str">
        <f aca="false">IF(COUNT(N3406:Q3406)&lt;2,"",SMALL(N3406:Q3406,2))</f>
        <v/>
      </c>
      <c r="Y3406" s="26" t="str">
        <f aca="false">IF(OR(V3406="",M3406=0),"",V3406/M3406-1)</f>
        <v/>
      </c>
      <c r="Z3406" s="26" t="str">
        <f aca="false">IF(OR(V3406="",L3406=""),"",V3406/(L3406*E3406)-1)</f>
        <v/>
      </c>
      <c r="AA3406" s="16" t="str">
        <f aca="false">IF(V3406="","SEM OFERTA",IF(OR(Y3406&gt;Premissas!$B$11,Y3406&lt;Premissas!$B$12),"VERIFICAR - UNIDADE/EMBALAGEM",IF(Y3406&gt;Premissas!$B$6,"NÃO COMPRAR - REAJUSTE &gt;5%","COMPRAR")))</f>
        <v>SEM OFERTA</v>
      </c>
      <c r="AB3406" s="18" t="str">
        <f aca="false">IF(W3406="DIMEC",S3406,IF(W3406="MEDCENTRO",U3406,""))</f>
        <v/>
      </c>
      <c r="AC3406" s="18" t="n">
        <f aca="false">IF(AA3406&lt;&gt;"COMPRAR",0,IF(AB3406="",I3406,MIN(I3406,AB3406)))</f>
        <v>0</v>
      </c>
      <c r="AD3406" s="19" t="n">
        <f aca="false">IF(AC3406&gt;0,AC3406*V3406,0)</f>
        <v>0</v>
      </c>
      <c r="AE3406" s="19" t="n">
        <f aca="false">IF(AC3406&gt;0,(M3406-V3406)*AC3406,0)</f>
        <v>0</v>
      </c>
      <c r="AF3406" s="16" t="str">
        <f aca="false">IF(AA3406&lt;&gt;"COMPRAR","",IF(AB3406="",IF(X3406="","",IF(X3406-V3406&lt;0.01,"EMPATE TÉCNICO","")),IF(AB3406&lt;I3406,"ESTOQUE INSUFICIENTE",IF(X3406="","",IF(X3406-V3406&lt;0.01,"EMPATE TÉCNICO","")))))</f>
        <v/>
      </c>
      <c r="AG3406" s="16" t="s">
        <v>3593</v>
      </c>
      <c r="AH3406" s="16" t="s">
        <v>1761</v>
      </c>
    </row>
    <row r="3407" customFormat="false" ht="15" hidden="false" customHeight="false" outlineLevel="0" collapsed="false">
      <c r="A3407" s="16" t="s">
        <v>10573</v>
      </c>
      <c r="B3407" s="17" t="s">
        <v>10574</v>
      </c>
      <c r="C3407" s="16" t="s">
        <v>10575</v>
      </c>
      <c r="D3407" s="16" t="s">
        <v>10572</v>
      </c>
      <c r="E3407" s="18" t="n">
        <v>1</v>
      </c>
      <c r="F3407" s="16" t="s">
        <v>42</v>
      </c>
      <c r="G3407" s="18" t="n">
        <v>2</v>
      </c>
      <c r="H3407" s="16" t="n">
        <v>0.8</v>
      </c>
      <c r="I3407" s="18" t="n">
        <v>1</v>
      </c>
      <c r="J3407" s="19" t="n">
        <v>20.67</v>
      </c>
      <c r="K3407" s="19" t="n">
        <v>20.67</v>
      </c>
      <c r="L3407" s="19" t="n">
        <v>20.67</v>
      </c>
      <c r="M3407" s="19" t="n">
        <f aca="false">IF(J3407&gt;0,J3407,K3407)*E3407</f>
        <v>20.67</v>
      </c>
      <c r="N3407" s="20"/>
      <c r="O3407" s="21" t="str">
        <f aca="false">IF(R3407="","",ROUND(R3407*(1-Premissas!$B$4),4))</f>
        <v/>
      </c>
      <c r="P3407" s="22"/>
      <c r="Q3407" s="22"/>
      <c r="R3407" s="23"/>
      <c r="S3407" s="24"/>
      <c r="T3407" s="24"/>
      <c r="U3407" s="25"/>
      <c r="V3407" s="19" t="str">
        <f aca="false">IF(COUNT(N3407:Q3407)=0,"",MIN(N3407:Q3407))</f>
        <v/>
      </c>
      <c r="W3407" s="16" t="str">
        <f aca="false">IF(V3407="","",INDEX($N$4:$Q$4,MATCH(V3407,N3407:Q3407,0)))</f>
        <v/>
      </c>
      <c r="X3407" s="19" t="str">
        <f aca="false">IF(COUNT(N3407:Q3407)&lt;2,"",SMALL(N3407:Q3407,2))</f>
        <v/>
      </c>
      <c r="Y3407" s="26" t="str">
        <f aca="false">IF(OR(V3407="",M3407=0),"",V3407/M3407-1)</f>
        <v/>
      </c>
      <c r="Z3407" s="26" t="str">
        <f aca="false">IF(OR(V3407="",L3407=""),"",V3407/(L3407*E3407)-1)</f>
        <v/>
      </c>
      <c r="AA3407" s="16" t="str">
        <f aca="false">IF(V3407="","SEM OFERTA",IF(OR(Y3407&gt;Premissas!$B$11,Y3407&lt;Premissas!$B$12),"VERIFICAR - UNIDADE/EMBALAGEM",IF(Y3407&gt;Premissas!$B$6,"NÃO COMPRAR - REAJUSTE &gt;5%","COMPRAR")))</f>
        <v>SEM OFERTA</v>
      </c>
      <c r="AB3407" s="18" t="str">
        <f aca="false">IF(W3407="DIMEC",S3407,IF(W3407="MEDCENTRO",U3407,""))</f>
        <v/>
      </c>
      <c r="AC3407" s="18" t="n">
        <f aca="false">IF(AA3407&lt;&gt;"COMPRAR",0,IF(AB3407="",I3407,MIN(I3407,AB3407)))</f>
        <v>0</v>
      </c>
      <c r="AD3407" s="19" t="n">
        <f aca="false">IF(AC3407&gt;0,AC3407*V3407,0)</f>
        <v>0</v>
      </c>
      <c r="AE3407" s="19" t="n">
        <f aca="false">IF(AC3407&gt;0,(M3407-V3407)*AC3407,0)</f>
        <v>0</v>
      </c>
      <c r="AF3407" s="16" t="str">
        <f aca="false">IF(AA3407&lt;&gt;"COMPRAR","",IF(AB3407="",IF(X3407="","",IF(X3407-V3407&lt;0.01,"EMPATE TÉCNICO","")),IF(AB3407&lt;I3407,"ESTOQUE INSUFICIENTE",IF(X3407="","",IF(X3407-V3407&lt;0.01,"EMPATE TÉCNICO","")))))</f>
        <v/>
      </c>
      <c r="AG3407" s="16" t="s">
        <v>87</v>
      </c>
      <c r="AH3407" s="16" t="s">
        <v>1761</v>
      </c>
    </row>
    <row r="3408" customFormat="false" ht="15" hidden="false" customHeight="false" outlineLevel="0" collapsed="false">
      <c r="A3408" s="16" t="s">
        <v>10576</v>
      </c>
      <c r="B3408" s="17" t="s">
        <v>10577</v>
      </c>
      <c r="C3408" s="16" t="s">
        <v>10578</v>
      </c>
      <c r="D3408" s="16" t="s">
        <v>10572</v>
      </c>
      <c r="E3408" s="18" t="n">
        <v>1</v>
      </c>
      <c r="F3408" s="16" t="s">
        <v>43</v>
      </c>
      <c r="G3408" s="18" t="n">
        <v>0</v>
      </c>
      <c r="H3408" s="16" t="n">
        <v>0.3</v>
      </c>
      <c r="I3408" s="18" t="n">
        <v>1</v>
      </c>
      <c r="J3408" s="19" t="n">
        <v>14.2</v>
      </c>
      <c r="K3408" s="19" t="n">
        <v>14.2</v>
      </c>
      <c r="L3408" s="19" t="n">
        <v>14.2</v>
      </c>
      <c r="M3408" s="19" t="n">
        <f aca="false">IF(J3408&gt;0,J3408,K3408)*E3408</f>
        <v>14.2</v>
      </c>
      <c r="N3408" s="20"/>
      <c r="O3408" s="21" t="str">
        <f aca="false">IF(R3408="","",ROUND(R3408*(1-Premissas!$B$4),4))</f>
        <v/>
      </c>
      <c r="P3408" s="22"/>
      <c r="Q3408" s="22"/>
      <c r="R3408" s="23"/>
      <c r="S3408" s="24"/>
      <c r="T3408" s="24"/>
      <c r="U3408" s="25"/>
      <c r="V3408" s="19" t="str">
        <f aca="false">IF(COUNT(N3408:Q3408)=0,"",MIN(N3408:Q3408))</f>
        <v/>
      </c>
      <c r="W3408" s="16" t="str">
        <f aca="false">IF(V3408="","",INDEX($N$4:$Q$4,MATCH(V3408,N3408:Q3408,0)))</f>
        <v/>
      </c>
      <c r="X3408" s="19" t="str">
        <f aca="false">IF(COUNT(N3408:Q3408)&lt;2,"",SMALL(N3408:Q3408,2))</f>
        <v/>
      </c>
      <c r="Y3408" s="26" t="str">
        <f aca="false">IF(OR(V3408="",M3408=0),"",V3408/M3408-1)</f>
        <v/>
      </c>
      <c r="Z3408" s="26" t="str">
        <f aca="false">IF(OR(V3408="",L3408=""),"",V3408/(L3408*E3408)-1)</f>
        <v/>
      </c>
      <c r="AA3408" s="16" t="str">
        <f aca="false">IF(V3408="","SEM OFERTA",IF(OR(Y3408&gt;Premissas!$B$11,Y3408&lt;Premissas!$B$12),"VERIFICAR - UNIDADE/EMBALAGEM",IF(Y3408&gt;Premissas!$B$6,"NÃO COMPRAR - REAJUSTE &gt;5%","COMPRAR")))</f>
        <v>SEM OFERTA</v>
      </c>
      <c r="AB3408" s="18" t="str">
        <f aca="false">IF(W3408="DIMEC",S3408,IF(W3408="MEDCENTRO",U3408,""))</f>
        <v/>
      </c>
      <c r="AC3408" s="18" t="n">
        <f aca="false">IF(AA3408&lt;&gt;"COMPRAR",0,IF(AB3408="",I3408,MIN(I3408,AB3408)))</f>
        <v>0</v>
      </c>
      <c r="AD3408" s="19" t="n">
        <f aca="false">IF(AC3408&gt;0,AC3408*V3408,0)</f>
        <v>0</v>
      </c>
      <c r="AE3408" s="19" t="n">
        <f aca="false">IF(AC3408&gt;0,(M3408-V3408)*AC3408,0)</f>
        <v>0</v>
      </c>
      <c r="AF3408" s="16" t="str">
        <f aca="false">IF(AA3408&lt;&gt;"COMPRAR","",IF(AB3408="",IF(X3408="","",IF(X3408-V3408&lt;0.01,"EMPATE TÉCNICO","")),IF(AB3408&lt;I3408,"ESTOQUE INSUFICIENTE",IF(X3408="","",IF(X3408-V3408&lt;0.01,"EMPATE TÉCNICO","")))))</f>
        <v/>
      </c>
      <c r="AG3408" s="16" t="s">
        <v>87</v>
      </c>
      <c r="AH3408" s="16" t="s">
        <v>1761</v>
      </c>
    </row>
    <row r="3409" customFormat="false" ht="15" hidden="false" customHeight="false" outlineLevel="0" collapsed="false">
      <c r="A3409" s="16" t="s">
        <v>10579</v>
      </c>
      <c r="B3409" s="17" t="s">
        <v>10580</v>
      </c>
      <c r="C3409" s="16" t="s">
        <v>10581</v>
      </c>
      <c r="D3409" s="16" t="s">
        <v>3882</v>
      </c>
      <c r="E3409" s="18" t="n">
        <v>1</v>
      </c>
      <c r="F3409" s="16" t="s">
        <v>43</v>
      </c>
      <c r="G3409" s="18" t="n">
        <v>0</v>
      </c>
      <c r="H3409" s="16" t="n">
        <v>0.1</v>
      </c>
      <c r="I3409" s="18" t="n">
        <v>1</v>
      </c>
      <c r="J3409" s="19" t="n">
        <v>12.76</v>
      </c>
      <c r="K3409" s="19" t="n">
        <v>12.76</v>
      </c>
      <c r="L3409" s="19" t="n">
        <v>12.76</v>
      </c>
      <c r="M3409" s="19" t="n">
        <f aca="false">IF(J3409&gt;0,J3409,K3409)*E3409</f>
        <v>12.76</v>
      </c>
      <c r="N3409" s="20"/>
      <c r="O3409" s="21" t="str">
        <f aca="false">IF(R3409="","",ROUND(R3409*(1-Premissas!$B$4),4))</f>
        <v/>
      </c>
      <c r="P3409" s="22"/>
      <c r="Q3409" s="22"/>
      <c r="R3409" s="23"/>
      <c r="S3409" s="24"/>
      <c r="T3409" s="24"/>
      <c r="U3409" s="25"/>
      <c r="V3409" s="19" t="str">
        <f aca="false">IF(COUNT(N3409:Q3409)=0,"",MIN(N3409:Q3409))</f>
        <v/>
      </c>
      <c r="W3409" s="16" t="str">
        <f aca="false">IF(V3409="","",INDEX($N$4:$Q$4,MATCH(V3409,N3409:Q3409,0)))</f>
        <v/>
      </c>
      <c r="X3409" s="19" t="str">
        <f aca="false">IF(COUNT(N3409:Q3409)&lt;2,"",SMALL(N3409:Q3409,2))</f>
        <v/>
      </c>
      <c r="Y3409" s="26" t="str">
        <f aca="false">IF(OR(V3409="",M3409=0),"",V3409/M3409-1)</f>
        <v/>
      </c>
      <c r="Z3409" s="26" t="str">
        <f aca="false">IF(OR(V3409="",L3409=""),"",V3409/(L3409*E3409)-1)</f>
        <v/>
      </c>
      <c r="AA3409" s="16" t="str">
        <f aca="false">IF(V3409="","SEM OFERTA",IF(OR(Y3409&gt;Premissas!$B$11,Y3409&lt;Premissas!$B$12),"VERIFICAR - UNIDADE/EMBALAGEM",IF(Y3409&gt;Premissas!$B$6,"NÃO COMPRAR - REAJUSTE &gt;5%","COMPRAR")))</f>
        <v>SEM OFERTA</v>
      </c>
      <c r="AB3409" s="18" t="str">
        <f aca="false">IF(W3409="DIMEC",S3409,IF(W3409="MEDCENTRO",U3409,""))</f>
        <v/>
      </c>
      <c r="AC3409" s="18" t="n">
        <f aca="false">IF(AA3409&lt;&gt;"COMPRAR",0,IF(AB3409="",I3409,MIN(I3409,AB3409)))</f>
        <v>0</v>
      </c>
      <c r="AD3409" s="19" t="n">
        <f aca="false">IF(AC3409&gt;0,AC3409*V3409,0)</f>
        <v>0</v>
      </c>
      <c r="AE3409" s="19" t="n">
        <f aca="false">IF(AC3409&gt;0,(M3409-V3409)*AC3409,0)</f>
        <v>0</v>
      </c>
      <c r="AF3409" s="16" t="str">
        <f aca="false">IF(AA3409&lt;&gt;"COMPRAR","",IF(AB3409="",IF(X3409="","",IF(X3409-V3409&lt;0.01,"EMPATE TÉCNICO","")),IF(AB3409&lt;I3409,"ESTOQUE INSUFICIENTE",IF(X3409="","",IF(X3409-V3409&lt;0.01,"EMPATE TÉCNICO","")))))</f>
        <v/>
      </c>
      <c r="AG3409" s="16" t="s">
        <v>1838</v>
      </c>
      <c r="AH3409" s="16" t="s">
        <v>1761</v>
      </c>
    </row>
    <row r="3410" customFormat="false" ht="15" hidden="false" customHeight="false" outlineLevel="0" collapsed="false">
      <c r="A3410" s="16" t="s">
        <v>10582</v>
      </c>
      <c r="B3410" s="17" t="s">
        <v>10583</v>
      </c>
      <c r="C3410" s="16" t="s">
        <v>10584</v>
      </c>
      <c r="D3410" s="16" t="s">
        <v>3878</v>
      </c>
      <c r="E3410" s="18" t="n">
        <v>1</v>
      </c>
      <c r="F3410" s="16" t="s">
        <v>43</v>
      </c>
      <c r="G3410" s="18" t="n">
        <v>0</v>
      </c>
      <c r="H3410" s="16" t="n">
        <v>0.1</v>
      </c>
      <c r="I3410" s="18" t="n">
        <v>1</v>
      </c>
      <c r="J3410" s="19" t="n">
        <v>10.6</v>
      </c>
      <c r="K3410" s="19" t="n">
        <v>10.6</v>
      </c>
      <c r="L3410" s="19" t="n">
        <v>10.6</v>
      </c>
      <c r="M3410" s="19" t="n">
        <f aca="false">IF(J3410&gt;0,J3410,K3410)*E3410</f>
        <v>10.6</v>
      </c>
      <c r="N3410" s="20"/>
      <c r="O3410" s="21" t="str">
        <f aca="false">IF(R3410="","",ROUND(R3410*(1-Premissas!$B$4),4))</f>
        <v/>
      </c>
      <c r="P3410" s="22"/>
      <c r="Q3410" s="22"/>
      <c r="R3410" s="23"/>
      <c r="S3410" s="24"/>
      <c r="T3410" s="24"/>
      <c r="U3410" s="25"/>
      <c r="V3410" s="19" t="str">
        <f aca="false">IF(COUNT(N3410:Q3410)=0,"",MIN(N3410:Q3410))</f>
        <v/>
      </c>
      <c r="W3410" s="16" t="str">
        <f aca="false">IF(V3410="","",INDEX($N$4:$Q$4,MATCH(V3410,N3410:Q3410,0)))</f>
        <v/>
      </c>
      <c r="X3410" s="19" t="str">
        <f aca="false">IF(COUNT(N3410:Q3410)&lt;2,"",SMALL(N3410:Q3410,2))</f>
        <v/>
      </c>
      <c r="Y3410" s="26" t="str">
        <f aca="false">IF(OR(V3410="",M3410=0),"",V3410/M3410-1)</f>
        <v/>
      </c>
      <c r="Z3410" s="26" t="str">
        <f aca="false">IF(OR(V3410="",L3410=""),"",V3410/(L3410*E3410)-1)</f>
        <v/>
      </c>
      <c r="AA3410" s="16" t="str">
        <f aca="false">IF(V3410="","SEM OFERTA",IF(OR(Y3410&gt;Premissas!$B$11,Y3410&lt;Premissas!$B$12),"VERIFICAR - UNIDADE/EMBALAGEM",IF(Y3410&gt;Premissas!$B$6,"NÃO COMPRAR - REAJUSTE &gt;5%","COMPRAR")))</f>
        <v>SEM OFERTA</v>
      </c>
      <c r="AB3410" s="18" t="str">
        <f aca="false">IF(W3410="DIMEC",S3410,IF(W3410="MEDCENTRO",U3410,""))</f>
        <v/>
      </c>
      <c r="AC3410" s="18" t="n">
        <f aca="false">IF(AA3410&lt;&gt;"COMPRAR",0,IF(AB3410="",I3410,MIN(I3410,AB3410)))</f>
        <v>0</v>
      </c>
      <c r="AD3410" s="19" t="n">
        <f aca="false">IF(AC3410&gt;0,AC3410*V3410,0)</f>
        <v>0</v>
      </c>
      <c r="AE3410" s="19" t="n">
        <f aca="false">IF(AC3410&gt;0,(M3410-V3410)*AC3410,0)</f>
        <v>0</v>
      </c>
      <c r="AF3410" s="16" t="str">
        <f aca="false">IF(AA3410&lt;&gt;"COMPRAR","",IF(AB3410="",IF(X3410="","",IF(X3410-V3410&lt;0.01,"EMPATE TÉCNICO","")),IF(AB3410&lt;I3410,"ESTOQUE INSUFICIENTE",IF(X3410="","",IF(X3410-V3410&lt;0.01,"EMPATE TÉCNICO","")))))</f>
        <v/>
      </c>
      <c r="AG3410" s="16" t="s">
        <v>203</v>
      </c>
      <c r="AH3410" s="16" t="s">
        <v>1761</v>
      </c>
    </row>
    <row r="3411" customFormat="false" ht="15" hidden="false" customHeight="false" outlineLevel="0" collapsed="false">
      <c r="A3411" s="16" t="s">
        <v>10585</v>
      </c>
      <c r="B3411" s="17" t="s">
        <v>10586</v>
      </c>
      <c r="C3411" s="16" t="s">
        <v>10587</v>
      </c>
      <c r="D3411" s="16" t="s">
        <v>3878</v>
      </c>
      <c r="E3411" s="18" t="n">
        <v>1</v>
      </c>
      <c r="F3411" s="16" t="s">
        <v>43</v>
      </c>
      <c r="G3411" s="18" t="n">
        <v>0</v>
      </c>
      <c r="H3411" s="16" t="n">
        <v>0.2</v>
      </c>
      <c r="I3411" s="18" t="n">
        <v>1</v>
      </c>
      <c r="J3411" s="19" t="n">
        <v>10.6</v>
      </c>
      <c r="K3411" s="19" t="n">
        <v>10.6</v>
      </c>
      <c r="L3411" s="19" t="n">
        <v>10.6</v>
      </c>
      <c r="M3411" s="19" t="n">
        <f aca="false">IF(J3411&gt;0,J3411,K3411)*E3411</f>
        <v>10.6</v>
      </c>
      <c r="N3411" s="20"/>
      <c r="O3411" s="21" t="str">
        <f aca="false">IF(R3411="","",ROUND(R3411*(1-Premissas!$B$4),4))</f>
        <v/>
      </c>
      <c r="P3411" s="22"/>
      <c r="Q3411" s="22"/>
      <c r="R3411" s="23"/>
      <c r="S3411" s="24"/>
      <c r="T3411" s="24"/>
      <c r="U3411" s="25"/>
      <c r="V3411" s="19" t="str">
        <f aca="false">IF(COUNT(N3411:Q3411)=0,"",MIN(N3411:Q3411))</f>
        <v/>
      </c>
      <c r="W3411" s="16" t="str">
        <f aca="false">IF(V3411="","",INDEX($N$4:$Q$4,MATCH(V3411,N3411:Q3411,0)))</f>
        <v/>
      </c>
      <c r="X3411" s="19" t="str">
        <f aca="false">IF(COUNT(N3411:Q3411)&lt;2,"",SMALL(N3411:Q3411,2))</f>
        <v/>
      </c>
      <c r="Y3411" s="26" t="str">
        <f aca="false">IF(OR(V3411="",M3411=0),"",V3411/M3411-1)</f>
        <v/>
      </c>
      <c r="Z3411" s="26" t="str">
        <f aca="false">IF(OR(V3411="",L3411=""),"",V3411/(L3411*E3411)-1)</f>
        <v/>
      </c>
      <c r="AA3411" s="16" t="str">
        <f aca="false">IF(V3411="","SEM OFERTA",IF(OR(Y3411&gt;Premissas!$B$11,Y3411&lt;Premissas!$B$12),"VERIFICAR - UNIDADE/EMBALAGEM",IF(Y3411&gt;Premissas!$B$6,"NÃO COMPRAR - REAJUSTE &gt;5%","COMPRAR")))</f>
        <v>SEM OFERTA</v>
      </c>
      <c r="AB3411" s="18" t="str">
        <f aca="false">IF(W3411="DIMEC",S3411,IF(W3411="MEDCENTRO",U3411,""))</f>
        <v/>
      </c>
      <c r="AC3411" s="18" t="n">
        <f aca="false">IF(AA3411&lt;&gt;"COMPRAR",0,IF(AB3411="",I3411,MIN(I3411,AB3411)))</f>
        <v>0</v>
      </c>
      <c r="AD3411" s="19" t="n">
        <f aca="false">IF(AC3411&gt;0,AC3411*V3411,0)</f>
        <v>0</v>
      </c>
      <c r="AE3411" s="19" t="n">
        <f aca="false">IF(AC3411&gt;0,(M3411-V3411)*AC3411,0)</f>
        <v>0</v>
      </c>
      <c r="AF3411" s="16" t="str">
        <f aca="false">IF(AA3411&lt;&gt;"COMPRAR","",IF(AB3411="",IF(X3411="","",IF(X3411-V3411&lt;0.01,"EMPATE TÉCNICO","")),IF(AB3411&lt;I3411,"ESTOQUE INSUFICIENTE",IF(X3411="","",IF(X3411-V3411&lt;0.01,"EMPATE TÉCNICO","")))))</f>
        <v/>
      </c>
      <c r="AG3411" s="16" t="s">
        <v>203</v>
      </c>
      <c r="AH3411" s="16" t="s">
        <v>1761</v>
      </c>
    </row>
    <row r="3412" customFormat="false" ht="15" hidden="false" customHeight="false" outlineLevel="0" collapsed="false">
      <c r="A3412" s="16" t="s">
        <v>10588</v>
      </c>
      <c r="B3412" s="17" t="s">
        <v>10589</v>
      </c>
      <c r="C3412" s="16" t="s">
        <v>10590</v>
      </c>
      <c r="D3412" s="16" t="s">
        <v>3904</v>
      </c>
      <c r="E3412" s="18" t="n">
        <v>1</v>
      </c>
      <c r="F3412" s="16" t="s">
        <v>43</v>
      </c>
      <c r="G3412" s="18" t="n">
        <v>0</v>
      </c>
      <c r="H3412" s="16" t="n">
        <v>0</v>
      </c>
      <c r="I3412" s="18" t="n">
        <v>1</v>
      </c>
      <c r="J3412" s="19" t="n">
        <v>12.09</v>
      </c>
      <c r="K3412" s="19" t="n">
        <v>12.09</v>
      </c>
      <c r="L3412" s="19" t="n">
        <v>12.09</v>
      </c>
      <c r="M3412" s="19" t="n">
        <f aca="false">IF(J3412&gt;0,J3412,K3412)*E3412</f>
        <v>12.09</v>
      </c>
      <c r="N3412" s="20"/>
      <c r="O3412" s="21" t="str">
        <f aca="false">IF(R3412="","",ROUND(R3412*(1-Premissas!$B$4),4))</f>
        <v/>
      </c>
      <c r="P3412" s="22"/>
      <c r="Q3412" s="22"/>
      <c r="R3412" s="23"/>
      <c r="S3412" s="24"/>
      <c r="T3412" s="24"/>
      <c r="U3412" s="25"/>
      <c r="V3412" s="19" t="str">
        <f aca="false">IF(COUNT(N3412:Q3412)=0,"",MIN(N3412:Q3412))</f>
        <v/>
      </c>
      <c r="W3412" s="16" t="str">
        <f aca="false">IF(V3412="","",INDEX($N$4:$Q$4,MATCH(V3412,N3412:Q3412,0)))</f>
        <v/>
      </c>
      <c r="X3412" s="19" t="str">
        <f aca="false">IF(COUNT(N3412:Q3412)&lt;2,"",SMALL(N3412:Q3412,2))</f>
        <v/>
      </c>
      <c r="Y3412" s="26" t="str">
        <f aca="false">IF(OR(V3412="",M3412=0),"",V3412/M3412-1)</f>
        <v/>
      </c>
      <c r="Z3412" s="26" t="str">
        <f aca="false">IF(OR(V3412="",L3412=""),"",V3412/(L3412*E3412)-1)</f>
        <v/>
      </c>
      <c r="AA3412" s="16" t="str">
        <f aca="false">IF(V3412="","SEM OFERTA",IF(OR(Y3412&gt;Premissas!$B$11,Y3412&lt;Premissas!$B$12),"VERIFICAR - UNIDADE/EMBALAGEM",IF(Y3412&gt;Premissas!$B$6,"NÃO COMPRAR - REAJUSTE &gt;5%","COMPRAR")))</f>
        <v>SEM OFERTA</v>
      </c>
      <c r="AB3412" s="18" t="str">
        <f aca="false">IF(W3412="DIMEC",S3412,IF(W3412="MEDCENTRO",U3412,""))</f>
        <v/>
      </c>
      <c r="AC3412" s="18" t="n">
        <f aca="false">IF(AA3412&lt;&gt;"COMPRAR",0,IF(AB3412="",I3412,MIN(I3412,AB3412)))</f>
        <v>0</v>
      </c>
      <c r="AD3412" s="19" t="n">
        <f aca="false">IF(AC3412&gt;0,AC3412*V3412,0)</f>
        <v>0</v>
      </c>
      <c r="AE3412" s="19" t="n">
        <f aca="false">IF(AC3412&gt;0,(M3412-V3412)*AC3412,0)</f>
        <v>0</v>
      </c>
      <c r="AF3412" s="16" t="str">
        <f aca="false">IF(AA3412&lt;&gt;"COMPRAR","",IF(AB3412="",IF(X3412="","",IF(X3412-V3412&lt;0.01,"EMPATE TÉCNICO","")),IF(AB3412&lt;I3412,"ESTOQUE INSUFICIENTE",IF(X3412="","",IF(X3412-V3412&lt;0.01,"EMPATE TÉCNICO","")))))</f>
        <v/>
      </c>
      <c r="AG3412" s="16" t="s">
        <v>547</v>
      </c>
      <c r="AH3412" s="16" t="s">
        <v>1761</v>
      </c>
    </row>
    <row r="3413" customFormat="false" ht="15" hidden="false" customHeight="false" outlineLevel="0" collapsed="false">
      <c r="A3413" s="16" t="s">
        <v>10591</v>
      </c>
      <c r="B3413" s="17" t="s">
        <v>10592</v>
      </c>
      <c r="C3413" s="16" t="s">
        <v>10593</v>
      </c>
      <c r="D3413" s="16" t="s">
        <v>3882</v>
      </c>
      <c r="E3413" s="18" t="n">
        <v>1</v>
      </c>
      <c r="F3413" s="16" t="s">
        <v>43</v>
      </c>
      <c r="G3413" s="18" t="n">
        <v>0</v>
      </c>
      <c r="H3413" s="16" t="n">
        <v>0.2</v>
      </c>
      <c r="I3413" s="18" t="n">
        <v>1</v>
      </c>
      <c r="J3413" s="19" t="n">
        <v>23.64</v>
      </c>
      <c r="K3413" s="19" t="n">
        <v>23.64</v>
      </c>
      <c r="L3413" s="19" t="n">
        <v>23.64</v>
      </c>
      <c r="M3413" s="19" t="n">
        <f aca="false">IF(J3413&gt;0,J3413,K3413)*E3413</f>
        <v>23.64</v>
      </c>
      <c r="N3413" s="20"/>
      <c r="O3413" s="21" t="str">
        <f aca="false">IF(R3413="","",ROUND(R3413*(1-Premissas!$B$4),4))</f>
        <v/>
      </c>
      <c r="P3413" s="22"/>
      <c r="Q3413" s="22"/>
      <c r="R3413" s="23"/>
      <c r="S3413" s="24"/>
      <c r="T3413" s="24"/>
      <c r="U3413" s="25"/>
      <c r="V3413" s="19" t="str">
        <f aca="false">IF(COUNT(N3413:Q3413)=0,"",MIN(N3413:Q3413))</f>
        <v/>
      </c>
      <c r="W3413" s="16" t="str">
        <f aca="false">IF(V3413="","",INDEX($N$4:$Q$4,MATCH(V3413,N3413:Q3413,0)))</f>
        <v/>
      </c>
      <c r="X3413" s="19" t="str">
        <f aca="false">IF(COUNT(N3413:Q3413)&lt;2,"",SMALL(N3413:Q3413,2))</f>
        <v/>
      </c>
      <c r="Y3413" s="26" t="str">
        <f aca="false">IF(OR(V3413="",M3413=0),"",V3413/M3413-1)</f>
        <v/>
      </c>
      <c r="Z3413" s="26" t="str">
        <f aca="false">IF(OR(V3413="",L3413=""),"",V3413/(L3413*E3413)-1)</f>
        <v/>
      </c>
      <c r="AA3413" s="16" t="str">
        <f aca="false">IF(V3413="","SEM OFERTA",IF(OR(Y3413&gt;Premissas!$B$11,Y3413&lt;Premissas!$B$12),"VERIFICAR - UNIDADE/EMBALAGEM",IF(Y3413&gt;Premissas!$B$6,"NÃO COMPRAR - REAJUSTE &gt;5%","COMPRAR")))</f>
        <v>SEM OFERTA</v>
      </c>
      <c r="AB3413" s="18" t="str">
        <f aca="false">IF(W3413="DIMEC",S3413,IF(W3413="MEDCENTRO",U3413,""))</f>
        <v/>
      </c>
      <c r="AC3413" s="18" t="n">
        <f aca="false">IF(AA3413&lt;&gt;"COMPRAR",0,IF(AB3413="",I3413,MIN(I3413,AB3413)))</f>
        <v>0</v>
      </c>
      <c r="AD3413" s="19" t="n">
        <f aca="false">IF(AC3413&gt;0,AC3413*V3413,0)</f>
        <v>0</v>
      </c>
      <c r="AE3413" s="19" t="n">
        <f aca="false">IF(AC3413&gt;0,(M3413-V3413)*AC3413,0)</f>
        <v>0</v>
      </c>
      <c r="AF3413" s="16" t="str">
        <f aca="false">IF(AA3413&lt;&gt;"COMPRAR","",IF(AB3413="",IF(X3413="","",IF(X3413-V3413&lt;0.01,"EMPATE TÉCNICO","")),IF(AB3413&lt;I3413,"ESTOQUE INSUFICIENTE",IF(X3413="","",IF(X3413-V3413&lt;0.01,"EMPATE TÉCNICO","")))))</f>
        <v/>
      </c>
      <c r="AG3413" s="16" t="s">
        <v>547</v>
      </c>
      <c r="AH3413" s="16" t="s">
        <v>1761</v>
      </c>
    </row>
    <row r="3414" customFormat="false" ht="15" hidden="false" customHeight="false" outlineLevel="0" collapsed="false">
      <c r="A3414" s="16" t="s">
        <v>10594</v>
      </c>
      <c r="B3414" s="17" t="s">
        <v>10595</v>
      </c>
      <c r="C3414" s="16" t="s">
        <v>10596</v>
      </c>
      <c r="D3414" s="16" t="s">
        <v>3882</v>
      </c>
      <c r="E3414" s="18" t="n">
        <v>1</v>
      </c>
      <c r="F3414" s="16" t="s">
        <v>43</v>
      </c>
      <c r="G3414" s="18" t="n">
        <v>0</v>
      </c>
      <c r="H3414" s="16" t="n">
        <v>0.1</v>
      </c>
      <c r="I3414" s="18" t="n">
        <v>1</v>
      </c>
      <c r="J3414" s="19" t="n">
        <v>12.9883333333333</v>
      </c>
      <c r="K3414" s="19" t="n">
        <v>12.9883333333333</v>
      </c>
      <c r="L3414" s="19" t="n">
        <v>12.9883</v>
      </c>
      <c r="M3414" s="19" t="n">
        <f aca="false">IF(J3414&gt;0,J3414,K3414)*E3414</f>
        <v>12.9883333333333</v>
      </c>
      <c r="N3414" s="20"/>
      <c r="O3414" s="21" t="str">
        <f aca="false">IF(R3414="","",ROUND(R3414*(1-Premissas!$B$4),4))</f>
        <v/>
      </c>
      <c r="P3414" s="22"/>
      <c r="Q3414" s="22"/>
      <c r="R3414" s="23"/>
      <c r="S3414" s="24"/>
      <c r="T3414" s="24"/>
      <c r="U3414" s="25"/>
      <c r="V3414" s="19" t="str">
        <f aca="false">IF(COUNT(N3414:Q3414)=0,"",MIN(N3414:Q3414))</f>
        <v/>
      </c>
      <c r="W3414" s="16" t="str">
        <f aca="false">IF(V3414="","",INDEX($N$4:$Q$4,MATCH(V3414,N3414:Q3414,0)))</f>
        <v/>
      </c>
      <c r="X3414" s="19" t="str">
        <f aca="false">IF(COUNT(N3414:Q3414)&lt;2,"",SMALL(N3414:Q3414,2))</f>
        <v/>
      </c>
      <c r="Y3414" s="26" t="str">
        <f aca="false">IF(OR(V3414="",M3414=0),"",V3414/M3414-1)</f>
        <v/>
      </c>
      <c r="Z3414" s="26" t="str">
        <f aca="false">IF(OR(V3414="",L3414=""),"",V3414/(L3414*E3414)-1)</f>
        <v/>
      </c>
      <c r="AA3414" s="16" t="str">
        <f aca="false">IF(V3414="","SEM OFERTA",IF(OR(Y3414&gt;Premissas!$B$11,Y3414&lt;Premissas!$B$12),"VERIFICAR - UNIDADE/EMBALAGEM",IF(Y3414&gt;Premissas!$B$6,"NÃO COMPRAR - REAJUSTE &gt;5%","COMPRAR")))</f>
        <v>SEM OFERTA</v>
      </c>
      <c r="AB3414" s="18" t="str">
        <f aca="false">IF(W3414="DIMEC",S3414,IF(W3414="MEDCENTRO",U3414,""))</f>
        <v/>
      </c>
      <c r="AC3414" s="18" t="n">
        <f aca="false">IF(AA3414&lt;&gt;"COMPRAR",0,IF(AB3414="",I3414,MIN(I3414,AB3414)))</f>
        <v>0</v>
      </c>
      <c r="AD3414" s="19" t="n">
        <f aca="false">IF(AC3414&gt;0,AC3414*V3414,0)</f>
        <v>0</v>
      </c>
      <c r="AE3414" s="19" t="n">
        <f aca="false">IF(AC3414&gt;0,(M3414-V3414)*AC3414,0)</f>
        <v>0</v>
      </c>
      <c r="AF3414" s="16" t="str">
        <f aca="false">IF(AA3414&lt;&gt;"COMPRAR","",IF(AB3414="",IF(X3414="","",IF(X3414-V3414&lt;0.01,"EMPATE TÉCNICO","")),IF(AB3414&lt;I3414,"ESTOQUE INSUFICIENTE",IF(X3414="","",IF(X3414-V3414&lt;0.01,"EMPATE TÉCNICO","")))))</f>
        <v/>
      </c>
      <c r="AG3414" s="16" t="s">
        <v>328</v>
      </c>
      <c r="AH3414" s="16" t="s">
        <v>1761</v>
      </c>
    </row>
    <row r="3415" customFormat="false" ht="15" hidden="false" customHeight="false" outlineLevel="0" collapsed="false">
      <c r="A3415" s="16" t="s">
        <v>10597</v>
      </c>
      <c r="B3415" s="17" t="s">
        <v>10598</v>
      </c>
      <c r="C3415" s="16" t="s">
        <v>10599</v>
      </c>
      <c r="D3415" s="16" t="s">
        <v>7321</v>
      </c>
      <c r="E3415" s="18" t="n">
        <v>1</v>
      </c>
      <c r="F3415" s="16" t="s">
        <v>42</v>
      </c>
      <c r="G3415" s="18" t="n">
        <v>5</v>
      </c>
      <c r="H3415" s="16" t="n">
        <v>2.1</v>
      </c>
      <c r="I3415" s="18" t="n">
        <v>1</v>
      </c>
      <c r="J3415" s="19" t="n">
        <v>14.84</v>
      </c>
      <c r="K3415" s="19" t="n">
        <v>14.84</v>
      </c>
      <c r="L3415" s="19" t="n">
        <v>14.84</v>
      </c>
      <c r="M3415" s="19" t="n">
        <f aca="false">IF(J3415&gt;0,J3415,K3415)*E3415</f>
        <v>14.84</v>
      </c>
      <c r="N3415" s="20"/>
      <c r="O3415" s="21" t="str">
        <f aca="false">IF(R3415="","",ROUND(R3415*(1-Premissas!$B$4),4))</f>
        <v/>
      </c>
      <c r="P3415" s="22"/>
      <c r="Q3415" s="22"/>
      <c r="R3415" s="23"/>
      <c r="S3415" s="24"/>
      <c r="T3415" s="24"/>
      <c r="U3415" s="25"/>
      <c r="V3415" s="19" t="str">
        <f aca="false">IF(COUNT(N3415:Q3415)=0,"",MIN(N3415:Q3415))</f>
        <v/>
      </c>
      <c r="W3415" s="16" t="str">
        <f aca="false">IF(V3415="","",INDEX($N$4:$Q$4,MATCH(V3415,N3415:Q3415,0)))</f>
        <v/>
      </c>
      <c r="X3415" s="19" t="str">
        <f aca="false">IF(COUNT(N3415:Q3415)&lt;2,"",SMALL(N3415:Q3415,2))</f>
        <v/>
      </c>
      <c r="Y3415" s="26" t="str">
        <f aca="false">IF(OR(V3415="",M3415=0),"",V3415/M3415-1)</f>
        <v/>
      </c>
      <c r="Z3415" s="26" t="str">
        <f aca="false">IF(OR(V3415="",L3415=""),"",V3415/(L3415*E3415)-1)</f>
        <v/>
      </c>
      <c r="AA3415" s="16" t="str">
        <f aca="false">IF(V3415="","SEM OFERTA",IF(OR(Y3415&gt;Premissas!$B$11,Y3415&lt;Premissas!$B$12),"VERIFICAR - UNIDADE/EMBALAGEM",IF(Y3415&gt;Premissas!$B$6,"NÃO COMPRAR - REAJUSTE &gt;5%","COMPRAR")))</f>
        <v>SEM OFERTA</v>
      </c>
      <c r="AB3415" s="18" t="str">
        <f aca="false">IF(W3415="DIMEC",S3415,IF(W3415="MEDCENTRO",U3415,""))</f>
        <v/>
      </c>
      <c r="AC3415" s="18" t="n">
        <f aca="false">IF(AA3415&lt;&gt;"COMPRAR",0,IF(AB3415="",I3415,MIN(I3415,AB3415)))</f>
        <v>0</v>
      </c>
      <c r="AD3415" s="19" t="n">
        <f aca="false">IF(AC3415&gt;0,AC3415*V3415,0)</f>
        <v>0</v>
      </c>
      <c r="AE3415" s="19" t="n">
        <f aca="false">IF(AC3415&gt;0,(M3415-V3415)*AC3415,0)</f>
        <v>0</v>
      </c>
      <c r="AF3415" s="16" t="str">
        <f aca="false">IF(AA3415&lt;&gt;"COMPRAR","",IF(AB3415="",IF(X3415="","",IF(X3415-V3415&lt;0.01,"EMPATE TÉCNICO","")),IF(AB3415&lt;I3415,"ESTOQUE INSUFICIENTE",IF(X3415="","",IF(X3415-V3415&lt;0.01,"EMPATE TÉCNICO","")))))</f>
        <v/>
      </c>
      <c r="AG3415" s="16" t="s">
        <v>547</v>
      </c>
      <c r="AH3415" s="16" t="s">
        <v>1761</v>
      </c>
    </row>
    <row r="3416" customFormat="false" ht="15" hidden="false" customHeight="false" outlineLevel="0" collapsed="false">
      <c r="A3416" s="16" t="s">
        <v>10600</v>
      </c>
      <c r="B3416" s="17" t="s">
        <v>10601</v>
      </c>
      <c r="C3416" s="16" t="s">
        <v>10602</v>
      </c>
      <c r="D3416" s="16" t="s">
        <v>4624</v>
      </c>
      <c r="E3416" s="18" t="n">
        <v>1</v>
      </c>
      <c r="F3416" s="16" t="s">
        <v>41</v>
      </c>
      <c r="G3416" s="18" t="n">
        <v>2</v>
      </c>
      <c r="H3416" s="16" t="n">
        <v>5.4</v>
      </c>
      <c r="I3416" s="18" t="n">
        <v>12</v>
      </c>
      <c r="J3416" s="19" t="n">
        <v>7.84</v>
      </c>
      <c r="K3416" s="19" t="n">
        <v>7.84</v>
      </c>
      <c r="L3416" s="19" t="n">
        <v>7.84</v>
      </c>
      <c r="M3416" s="19" t="n">
        <f aca="false">IF(J3416&gt;0,J3416,K3416)*E3416</f>
        <v>7.84</v>
      </c>
      <c r="N3416" s="20"/>
      <c r="O3416" s="21" t="str">
        <f aca="false">IF(R3416="","",ROUND(R3416*(1-Premissas!$B$4),4))</f>
        <v/>
      </c>
      <c r="P3416" s="22"/>
      <c r="Q3416" s="22"/>
      <c r="R3416" s="23"/>
      <c r="S3416" s="24"/>
      <c r="T3416" s="24"/>
      <c r="U3416" s="25"/>
      <c r="V3416" s="19" t="str">
        <f aca="false">IF(COUNT(N3416:Q3416)=0,"",MIN(N3416:Q3416))</f>
        <v/>
      </c>
      <c r="W3416" s="16" t="str">
        <f aca="false">IF(V3416="","",INDEX($N$4:$Q$4,MATCH(V3416,N3416:Q3416,0)))</f>
        <v/>
      </c>
      <c r="X3416" s="19" t="str">
        <f aca="false">IF(COUNT(N3416:Q3416)&lt;2,"",SMALL(N3416:Q3416,2))</f>
        <v/>
      </c>
      <c r="Y3416" s="26" t="str">
        <f aca="false">IF(OR(V3416="",M3416=0),"",V3416/M3416-1)</f>
        <v/>
      </c>
      <c r="Z3416" s="26" t="str">
        <f aca="false">IF(OR(V3416="",L3416=""),"",V3416/(L3416*E3416)-1)</f>
        <v/>
      </c>
      <c r="AA3416" s="16" t="str">
        <f aca="false">IF(V3416="","SEM OFERTA",IF(OR(Y3416&gt;Premissas!$B$11,Y3416&lt;Premissas!$B$12),"VERIFICAR - UNIDADE/EMBALAGEM",IF(Y3416&gt;Premissas!$B$6,"NÃO COMPRAR - REAJUSTE &gt;5%","COMPRAR")))</f>
        <v>SEM OFERTA</v>
      </c>
      <c r="AB3416" s="18" t="str">
        <f aca="false">IF(W3416="DIMEC",S3416,IF(W3416="MEDCENTRO",U3416,""))</f>
        <v/>
      </c>
      <c r="AC3416" s="18" t="n">
        <f aca="false">IF(AA3416&lt;&gt;"COMPRAR",0,IF(AB3416="",I3416,MIN(I3416,AB3416)))</f>
        <v>0</v>
      </c>
      <c r="AD3416" s="19" t="n">
        <f aca="false">IF(AC3416&gt;0,AC3416*V3416,0)</f>
        <v>0</v>
      </c>
      <c r="AE3416" s="19" t="n">
        <f aca="false">IF(AC3416&gt;0,(M3416-V3416)*AC3416,0)</f>
        <v>0</v>
      </c>
      <c r="AF3416" s="16" t="str">
        <f aca="false">IF(AA3416&lt;&gt;"COMPRAR","",IF(AB3416="",IF(X3416="","",IF(X3416-V3416&lt;0.01,"EMPATE TÉCNICO","")),IF(AB3416&lt;I3416,"ESTOQUE INSUFICIENTE",IF(X3416="","",IF(X3416-V3416&lt;0.01,"EMPATE TÉCNICO","")))))</f>
        <v/>
      </c>
      <c r="AG3416" s="16" t="s">
        <v>203</v>
      </c>
      <c r="AH3416" s="16" t="s">
        <v>1761</v>
      </c>
    </row>
    <row r="3417" customFormat="false" ht="15" hidden="false" customHeight="false" outlineLevel="0" collapsed="false">
      <c r="A3417" s="16" t="s">
        <v>10603</v>
      </c>
      <c r="B3417" s="17" t="s">
        <v>10604</v>
      </c>
      <c r="C3417" s="16" t="s">
        <v>10605</v>
      </c>
      <c r="D3417" s="16" t="s">
        <v>7321</v>
      </c>
      <c r="E3417" s="18" t="n">
        <v>1</v>
      </c>
      <c r="F3417" s="16" t="s">
        <v>42</v>
      </c>
      <c r="G3417" s="18" t="n">
        <v>1</v>
      </c>
      <c r="H3417" s="16" t="n">
        <v>1.2</v>
      </c>
      <c r="I3417" s="18" t="n">
        <v>3</v>
      </c>
      <c r="J3417" s="19" t="n">
        <v>22.36</v>
      </c>
      <c r="K3417" s="19" t="n">
        <v>22.36</v>
      </c>
      <c r="L3417" s="19" t="n">
        <v>22.36</v>
      </c>
      <c r="M3417" s="19" t="n">
        <f aca="false">IF(J3417&gt;0,J3417,K3417)*E3417</f>
        <v>22.36</v>
      </c>
      <c r="N3417" s="20"/>
      <c r="O3417" s="21" t="str">
        <f aca="false">IF(R3417="","",ROUND(R3417*(1-Premissas!$B$4),4))</f>
        <v/>
      </c>
      <c r="P3417" s="22"/>
      <c r="Q3417" s="22"/>
      <c r="R3417" s="23"/>
      <c r="S3417" s="24"/>
      <c r="T3417" s="24"/>
      <c r="U3417" s="25"/>
      <c r="V3417" s="19" t="str">
        <f aca="false">IF(COUNT(N3417:Q3417)=0,"",MIN(N3417:Q3417))</f>
        <v/>
      </c>
      <c r="W3417" s="16" t="str">
        <f aca="false">IF(V3417="","",INDEX($N$4:$Q$4,MATCH(V3417,N3417:Q3417,0)))</f>
        <v/>
      </c>
      <c r="X3417" s="19" t="str">
        <f aca="false">IF(COUNT(N3417:Q3417)&lt;2,"",SMALL(N3417:Q3417,2))</f>
        <v/>
      </c>
      <c r="Y3417" s="26" t="str">
        <f aca="false">IF(OR(V3417="",M3417=0),"",V3417/M3417-1)</f>
        <v/>
      </c>
      <c r="Z3417" s="26" t="str">
        <f aca="false">IF(OR(V3417="",L3417=""),"",V3417/(L3417*E3417)-1)</f>
        <v/>
      </c>
      <c r="AA3417" s="16" t="str">
        <f aca="false">IF(V3417="","SEM OFERTA",IF(OR(Y3417&gt;Premissas!$B$11,Y3417&lt;Premissas!$B$12),"VERIFICAR - UNIDADE/EMBALAGEM",IF(Y3417&gt;Premissas!$B$6,"NÃO COMPRAR - REAJUSTE &gt;5%","COMPRAR")))</f>
        <v>SEM OFERTA</v>
      </c>
      <c r="AB3417" s="18" t="str">
        <f aca="false">IF(W3417="DIMEC",S3417,IF(W3417="MEDCENTRO",U3417,""))</f>
        <v/>
      </c>
      <c r="AC3417" s="18" t="n">
        <f aca="false">IF(AA3417&lt;&gt;"COMPRAR",0,IF(AB3417="",I3417,MIN(I3417,AB3417)))</f>
        <v>0</v>
      </c>
      <c r="AD3417" s="19" t="n">
        <f aca="false">IF(AC3417&gt;0,AC3417*V3417,0)</f>
        <v>0</v>
      </c>
      <c r="AE3417" s="19" t="n">
        <f aca="false">IF(AC3417&gt;0,(M3417-V3417)*AC3417,0)</f>
        <v>0</v>
      </c>
      <c r="AF3417" s="16" t="str">
        <f aca="false">IF(AA3417&lt;&gt;"COMPRAR","",IF(AB3417="",IF(X3417="","",IF(X3417-V3417&lt;0.01,"EMPATE TÉCNICO","")),IF(AB3417&lt;I3417,"ESTOQUE INSUFICIENTE",IF(X3417="","",IF(X3417-V3417&lt;0.01,"EMPATE TÉCNICO","")))))</f>
        <v/>
      </c>
      <c r="AG3417" s="16" t="s">
        <v>547</v>
      </c>
      <c r="AH3417" s="16" t="s">
        <v>1761</v>
      </c>
    </row>
    <row r="3418" customFormat="false" ht="15" hidden="false" customHeight="false" outlineLevel="0" collapsed="false">
      <c r="A3418" s="16" t="s">
        <v>10606</v>
      </c>
      <c r="B3418" s="17" t="s">
        <v>10607</v>
      </c>
      <c r="C3418" s="16" t="s">
        <v>10608</v>
      </c>
      <c r="D3418" s="16" t="s">
        <v>7321</v>
      </c>
      <c r="E3418" s="18" t="n">
        <v>1</v>
      </c>
      <c r="F3418" s="16" t="s">
        <v>42</v>
      </c>
      <c r="G3418" s="18" t="n">
        <v>5</v>
      </c>
      <c r="H3418" s="16" t="n">
        <v>2.1</v>
      </c>
      <c r="I3418" s="18" t="n">
        <v>1</v>
      </c>
      <c r="J3418" s="19" t="n">
        <v>20.39</v>
      </c>
      <c r="K3418" s="19" t="n">
        <v>20.39</v>
      </c>
      <c r="L3418" s="19" t="n">
        <v>20.39</v>
      </c>
      <c r="M3418" s="19" t="n">
        <f aca="false">IF(J3418&gt;0,J3418,K3418)*E3418</f>
        <v>20.39</v>
      </c>
      <c r="N3418" s="20"/>
      <c r="O3418" s="21" t="str">
        <f aca="false">IF(R3418="","",ROUND(R3418*(1-Premissas!$B$4),4))</f>
        <v/>
      </c>
      <c r="P3418" s="22"/>
      <c r="Q3418" s="22"/>
      <c r="R3418" s="23"/>
      <c r="S3418" s="24"/>
      <c r="T3418" s="24"/>
      <c r="U3418" s="25"/>
      <c r="V3418" s="19" t="str">
        <f aca="false">IF(COUNT(N3418:Q3418)=0,"",MIN(N3418:Q3418))</f>
        <v/>
      </c>
      <c r="W3418" s="16" t="str">
        <f aca="false">IF(V3418="","",INDEX($N$4:$Q$4,MATCH(V3418,N3418:Q3418,0)))</f>
        <v/>
      </c>
      <c r="X3418" s="19" t="str">
        <f aca="false">IF(COUNT(N3418:Q3418)&lt;2,"",SMALL(N3418:Q3418,2))</f>
        <v/>
      </c>
      <c r="Y3418" s="26" t="str">
        <f aca="false">IF(OR(V3418="",M3418=0),"",V3418/M3418-1)</f>
        <v/>
      </c>
      <c r="Z3418" s="26" t="str">
        <f aca="false">IF(OR(V3418="",L3418=""),"",V3418/(L3418*E3418)-1)</f>
        <v/>
      </c>
      <c r="AA3418" s="16" t="str">
        <f aca="false">IF(V3418="","SEM OFERTA",IF(OR(Y3418&gt;Premissas!$B$11,Y3418&lt;Premissas!$B$12),"VERIFICAR - UNIDADE/EMBALAGEM",IF(Y3418&gt;Premissas!$B$6,"NÃO COMPRAR - REAJUSTE &gt;5%","COMPRAR")))</f>
        <v>SEM OFERTA</v>
      </c>
      <c r="AB3418" s="18" t="str">
        <f aca="false">IF(W3418="DIMEC",S3418,IF(W3418="MEDCENTRO",U3418,""))</f>
        <v/>
      </c>
      <c r="AC3418" s="18" t="n">
        <f aca="false">IF(AA3418&lt;&gt;"COMPRAR",0,IF(AB3418="",I3418,MIN(I3418,AB3418)))</f>
        <v>0</v>
      </c>
      <c r="AD3418" s="19" t="n">
        <f aca="false">IF(AC3418&gt;0,AC3418*V3418,0)</f>
        <v>0</v>
      </c>
      <c r="AE3418" s="19" t="n">
        <f aca="false">IF(AC3418&gt;0,(M3418-V3418)*AC3418,0)</f>
        <v>0</v>
      </c>
      <c r="AF3418" s="16" t="str">
        <f aca="false">IF(AA3418&lt;&gt;"COMPRAR","",IF(AB3418="",IF(X3418="","",IF(X3418-V3418&lt;0.01,"EMPATE TÉCNICO","")),IF(AB3418&lt;I3418,"ESTOQUE INSUFICIENTE",IF(X3418="","",IF(X3418-V3418&lt;0.01,"EMPATE TÉCNICO","")))))</f>
        <v/>
      </c>
      <c r="AG3418" s="16" t="s">
        <v>547</v>
      </c>
      <c r="AH3418" s="16" t="s">
        <v>1761</v>
      </c>
    </row>
    <row r="3419" customFormat="false" ht="15" hidden="false" customHeight="false" outlineLevel="0" collapsed="false">
      <c r="A3419" s="16" t="s">
        <v>10609</v>
      </c>
      <c r="B3419" s="17" t="s">
        <v>10610</v>
      </c>
      <c r="C3419" s="16" t="s">
        <v>10611</v>
      </c>
      <c r="D3419" s="16" t="s">
        <v>7334</v>
      </c>
      <c r="E3419" s="18" t="n">
        <v>1</v>
      </c>
      <c r="F3419" s="16" t="s">
        <v>42</v>
      </c>
      <c r="G3419" s="18" t="n">
        <v>0</v>
      </c>
      <c r="H3419" s="16" t="n">
        <v>1.5</v>
      </c>
      <c r="I3419" s="18" t="n">
        <v>4</v>
      </c>
      <c r="J3419" s="19" t="n">
        <v>21.86</v>
      </c>
      <c r="K3419" s="19" t="n">
        <v>21.86</v>
      </c>
      <c r="L3419" s="19" t="n">
        <v>21.86</v>
      </c>
      <c r="M3419" s="19" t="n">
        <f aca="false">IF(J3419&gt;0,J3419,K3419)*E3419</f>
        <v>21.86</v>
      </c>
      <c r="N3419" s="20"/>
      <c r="O3419" s="21" t="str">
        <f aca="false">IF(R3419="","",ROUND(R3419*(1-Premissas!$B$4),4))</f>
        <v/>
      </c>
      <c r="P3419" s="22"/>
      <c r="Q3419" s="22"/>
      <c r="R3419" s="23"/>
      <c r="S3419" s="24"/>
      <c r="T3419" s="24"/>
      <c r="U3419" s="25"/>
      <c r="V3419" s="19" t="str">
        <f aca="false">IF(COUNT(N3419:Q3419)=0,"",MIN(N3419:Q3419))</f>
        <v/>
      </c>
      <c r="W3419" s="16" t="str">
        <f aca="false">IF(V3419="","",INDEX($N$4:$Q$4,MATCH(V3419,N3419:Q3419,0)))</f>
        <v/>
      </c>
      <c r="X3419" s="19" t="str">
        <f aca="false">IF(COUNT(N3419:Q3419)&lt;2,"",SMALL(N3419:Q3419,2))</f>
        <v/>
      </c>
      <c r="Y3419" s="26" t="str">
        <f aca="false">IF(OR(V3419="",M3419=0),"",V3419/M3419-1)</f>
        <v/>
      </c>
      <c r="Z3419" s="26" t="str">
        <f aca="false">IF(OR(V3419="",L3419=""),"",V3419/(L3419*E3419)-1)</f>
        <v/>
      </c>
      <c r="AA3419" s="16" t="str">
        <f aca="false">IF(V3419="","SEM OFERTA",IF(OR(Y3419&gt;Premissas!$B$11,Y3419&lt;Premissas!$B$12),"VERIFICAR - UNIDADE/EMBALAGEM",IF(Y3419&gt;Premissas!$B$6,"NÃO COMPRAR - REAJUSTE &gt;5%","COMPRAR")))</f>
        <v>SEM OFERTA</v>
      </c>
      <c r="AB3419" s="18" t="str">
        <f aca="false">IF(W3419="DIMEC",S3419,IF(W3419="MEDCENTRO",U3419,""))</f>
        <v/>
      </c>
      <c r="AC3419" s="18" t="n">
        <f aca="false">IF(AA3419&lt;&gt;"COMPRAR",0,IF(AB3419="",I3419,MIN(I3419,AB3419)))</f>
        <v>0</v>
      </c>
      <c r="AD3419" s="19" t="n">
        <f aca="false">IF(AC3419&gt;0,AC3419*V3419,0)</f>
        <v>0</v>
      </c>
      <c r="AE3419" s="19" t="n">
        <f aca="false">IF(AC3419&gt;0,(M3419-V3419)*AC3419,0)</f>
        <v>0</v>
      </c>
      <c r="AF3419" s="16" t="str">
        <f aca="false">IF(AA3419&lt;&gt;"COMPRAR","",IF(AB3419="",IF(X3419="","",IF(X3419-V3419&lt;0.01,"EMPATE TÉCNICO","")),IF(AB3419&lt;I3419,"ESTOQUE INSUFICIENTE",IF(X3419="","",IF(X3419-V3419&lt;0.01,"EMPATE TÉCNICO","")))))</f>
        <v/>
      </c>
      <c r="AG3419" s="16" t="s">
        <v>547</v>
      </c>
      <c r="AH3419" s="16" t="s">
        <v>1761</v>
      </c>
    </row>
    <row r="3420" customFormat="false" ht="15" hidden="false" customHeight="false" outlineLevel="0" collapsed="false">
      <c r="A3420" s="16" t="s">
        <v>10612</v>
      </c>
      <c r="B3420" s="17" t="s">
        <v>10613</v>
      </c>
      <c r="C3420" s="16" t="s">
        <v>10614</v>
      </c>
      <c r="D3420" s="16" t="s">
        <v>4082</v>
      </c>
      <c r="E3420" s="18" t="n">
        <v>1</v>
      </c>
      <c r="F3420" s="16" t="s">
        <v>43</v>
      </c>
      <c r="G3420" s="18" t="n">
        <v>0</v>
      </c>
      <c r="H3420" s="16" t="n">
        <v>0</v>
      </c>
      <c r="I3420" s="18" t="n">
        <v>1</v>
      </c>
      <c r="J3420" s="19" t="n">
        <v>0</v>
      </c>
      <c r="K3420" s="19" t="n">
        <v>10.1</v>
      </c>
      <c r="L3420" s="19"/>
      <c r="M3420" s="19" t="n">
        <f aca="false">IF(J3420&gt;0,J3420,K3420)*E3420</f>
        <v>10.1</v>
      </c>
      <c r="N3420" s="20"/>
      <c r="O3420" s="21" t="str">
        <f aca="false">IF(R3420="","",ROUND(R3420*(1-Premissas!$B$4),4))</f>
        <v/>
      </c>
      <c r="P3420" s="22"/>
      <c r="Q3420" s="22"/>
      <c r="R3420" s="23"/>
      <c r="S3420" s="24"/>
      <c r="T3420" s="24"/>
      <c r="U3420" s="25"/>
      <c r="V3420" s="19" t="str">
        <f aca="false">IF(COUNT(N3420:Q3420)=0,"",MIN(N3420:Q3420))</f>
        <v/>
      </c>
      <c r="W3420" s="16" t="str">
        <f aca="false">IF(V3420="","",INDEX($N$4:$Q$4,MATCH(V3420,N3420:Q3420,0)))</f>
        <v/>
      </c>
      <c r="X3420" s="19" t="str">
        <f aca="false">IF(COUNT(N3420:Q3420)&lt;2,"",SMALL(N3420:Q3420,2))</f>
        <v/>
      </c>
      <c r="Y3420" s="26" t="str">
        <f aca="false">IF(OR(V3420="",M3420=0),"",V3420/M3420-1)</f>
        <v/>
      </c>
      <c r="Z3420" s="26" t="str">
        <f aca="false">IF(OR(V3420="",L3420=""),"",V3420/(L3420*E3420)-1)</f>
        <v/>
      </c>
      <c r="AA3420" s="16" t="str">
        <f aca="false">IF(V3420="","SEM OFERTA",IF(OR(Y3420&gt;Premissas!$B$11,Y3420&lt;Premissas!$B$12),"VERIFICAR - UNIDADE/EMBALAGEM",IF(Y3420&gt;Premissas!$B$6,"NÃO COMPRAR - REAJUSTE &gt;5%","COMPRAR")))</f>
        <v>SEM OFERTA</v>
      </c>
      <c r="AB3420" s="18" t="str">
        <f aca="false">IF(W3420="DIMEC",S3420,IF(W3420="MEDCENTRO",U3420,""))</f>
        <v/>
      </c>
      <c r="AC3420" s="18" t="n">
        <f aca="false">IF(AA3420&lt;&gt;"COMPRAR",0,IF(AB3420="",I3420,MIN(I3420,AB3420)))</f>
        <v>0</v>
      </c>
      <c r="AD3420" s="19" t="n">
        <f aca="false">IF(AC3420&gt;0,AC3420*V3420,0)</f>
        <v>0</v>
      </c>
      <c r="AE3420" s="19" t="n">
        <f aca="false">IF(AC3420&gt;0,(M3420-V3420)*AC3420,0)</f>
        <v>0</v>
      </c>
      <c r="AF3420" s="16" t="str">
        <f aca="false">IF(AA3420&lt;&gt;"COMPRAR","",IF(AB3420="",IF(X3420="","",IF(X3420-V3420&lt;0.01,"EMPATE TÉCNICO","")),IF(AB3420&lt;I3420,"ESTOQUE INSUFICIENTE",IF(X3420="","",IF(X3420-V3420&lt;0.01,"EMPATE TÉCNICO","")))))</f>
        <v/>
      </c>
      <c r="AG3420" s="16"/>
      <c r="AH3420" s="16" t="s">
        <v>1761</v>
      </c>
    </row>
    <row r="3421" customFormat="false" ht="15" hidden="false" customHeight="false" outlineLevel="0" collapsed="false">
      <c r="A3421" s="16" t="s">
        <v>10615</v>
      </c>
      <c r="B3421" s="17" t="s">
        <v>10616</v>
      </c>
      <c r="C3421" s="16" t="s">
        <v>10617</v>
      </c>
      <c r="D3421" s="16" t="s">
        <v>5468</v>
      </c>
      <c r="E3421" s="18" t="n">
        <v>1</v>
      </c>
      <c r="F3421" s="16" t="s">
        <v>42</v>
      </c>
      <c r="G3421" s="18" t="n">
        <v>3</v>
      </c>
      <c r="H3421" s="16" t="n">
        <v>1.7</v>
      </c>
      <c r="I3421" s="18" t="n">
        <v>2</v>
      </c>
      <c r="J3421" s="19" t="n">
        <v>24.31</v>
      </c>
      <c r="K3421" s="19" t="n">
        <v>24.31</v>
      </c>
      <c r="L3421" s="19" t="n">
        <v>24.31</v>
      </c>
      <c r="M3421" s="19" t="n">
        <f aca="false">IF(J3421&gt;0,J3421,K3421)*E3421</f>
        <v>24.31</v>
      </c>
      <c r="N3421" s="20"/>
      <c r="O3421" s="21" t="str">
        <f aca="false">IF(R3421="","",ROUND(R3421*(1-Premissas!$B$4),4))</f>
        <v/>
      </c>
      <c r="P3421" s="22"/>
      <c r="Q3421" s="22"/>
      <c r="R3421" s="23"/>
      <c r="S3421" s="24"/>
      <c r="T3421" s="24"/>
      <c r="U3421" s="25"/>
      <c r="V3421" s="19" t="str">
        <f aca="false">IF(COUNT(N3421:Q3421)=0,"",MIN(N3421:Q3421))</f>
        <v/>
      </c>
      <c r="W3421" s="16" t="str">
        <f aca="false">IF(V3421="","",INDEX($N$4:$Q$4,MATCH(V3421,N3421:Q3421,0)))</f>
        <v/>
      </c>
      <c r="X3421" s="19" t="str">
        <f aca="false">IF(COUNT(N3421:Q3421)&lt;2,"",SMALL(N3421:Q3421,2))</f>
        <v/>
      </c>
      <c r="Y3421" s="26" t="str">
        <f aca="false">IF(OR(V3421="",M3421=0),"",V3421/M3421-1)</f>
        <v/>
      </c>
      <c r="Z3421" s="26" t="str">
        <f aca="false">IF(OR(V3421="",L3421=""),"",V3421/(L3421*E3421)-1)</f>
        <v/>
      </c>
      <c r="AA3421" s="16" t="str">
        <f aca="false">IF(V3421="","SEM OFERTA",IF(OR(Y3421&gt;Premissas!$B$11,Y3421&lt;Premissas!$B$12),"VERIFICAR - UNIDADE/EMBALAGEM",IF(Y3421&gt;Premissas!$B$6,"NÃO COMPRAR - REAJUSTE &gt;5%","COMPRAR")))</f>
        <v>SEM OFERTA</v>
      </c>
      <c r="AB3421" s="18" t="str">
        <f aca="false">IF(W3421="DIMEC",S3421,IF(W3421="MEDCENTRO",U3421,""))</f>
        <v/>
      </c>
      <c r="AC3421" s="18" t="n">
        <f aca="false">IF(AA3421&lt;&gt;"COMPRAR",0,IF(AB3421="",I3421,MIN(I3421,AB3421)))</f>
        <v>0</v>
      </c>
      <c r="AD3421" s="19" t="n">
        <f aca="false">IF(AC3421&gt;0,AC3421*V3421,0)</f>
        <v>0</v>
      </c>
      <c r="AE3421" s="19" t="n">
        <f aca="false">IF(AC3421&gt;0,(M3421-V3421)*AC3421,0)</f>
        <v>0</v>
      </c>
      <c r="AF3421" s="16" t="str">
        <f aca="false">IF(AA3421&lt;&gt;"COMPRAR","",IF(AB3421="",IF(X3421="","",IF(X3421-V3421&lt;0.01,"EMPATE TÉCNICO","")),IF(AB3421&lt;I3421,"ESTOQUE INSUFICIENTE",IF(X3421="","",IF(X3421-V3421&lt;0.01,"EMPATE TÉCNICO","")))))</f>
        <v/>
      </c>
      <c r="AG3421" s="16" t="s">
        <v>1798</v>
      </c>
      <c r="AH3421" s="16" t="s">
        <v>1761</v>
      </c>
    </row>
    <row r="3422" customFormat="false" ht="15" hidden="false" customHeight="false" outlineLevel="0" collapsed="false">
      <c r="A3422" s="16" t="s">
        <v>10618</v>
      </c>
      <c r="B3422" s="17" t="s">
        <v>10619</v>
      </c>
      <c r="C3422" s="16" t="s">
        <v>10620</v>
      </c>
      <c r="D3422" s="16" t="s">
        <v>5468</v>
      </c>
      <c r="E3422" s="18" t="n">
        <v>1</v>
      </c>
      <c r="F3422" s="16" t="s">
        <v>43</v>
      </c>
      <c r="G3422" s="18" t="n">
        <v>2</v>
      </c>
      <c r="H3422" s="16" t="n">
        <v>1.7</v>
      </c>
      <c r="I3422" s="18" t="n">
        <v>3</v>
      </c>
      <c r="J3422" s="19" t="n">
        <v>18.85</v>
      </c>
      <c r="K3422" s="19" t="n">
        <v>18.85</v>
      </c>
      <c r="L3422" s="19" t="n">
        <v>18.85</v>
      </c>
      <c r="M3422" s="19" t="n">
        <f aca="false">IF(J3422&gt;0,J3422,K3422)*E3422</f>
        <v>18.85</v>
      </c>
      <c r="N3422" s="20"/>
      <c r="O3422" s="21" t="str">
        <f aca="false">IF(R3422="","",ROUND(R3422*(1-Premissas!$B$4),4))</f>
        <v/>
      </c>
      <c r="P3422" s="22"/>
      <c r="Q3422" s="22"/>
      <c r="R3422" s="23"/>
      <c r="S3422" s="24"/>
      <c r="T3422" s="24"/>
      <c r="U3422" s="25"/>
      <c r="V3422" s="19" t="str">
        <f aca="false">IF(COUNT(N3422:Q3422)=0,"",MIN(N3422:Q3422))</f>
        <v/>
      </c>
      <c r="W3422" s="16" t="str">
        <f aca="false">IF(V3422="","",INDEX($N$4:$Q$4,MATCH(V3422,N3422:Q3422,0)))</f>
        <v/>
      </c>
      <c r="X3422" s="19" t="str">
        <f aca="false">IF(COUNT(N3422:Q3422)&lt;2,"",SMALL(N3422:Q3422,2))</f>
        <v/>
      </c>
      <c r="Y3422" s="26" t="str">
        <f aca="false">IF(OR(V3422="",M3422=0),"",V3422/M3422-1)</f>
        <v/>
      </c>
      <c r="Z3422" s="26" t="str">
        <f aca="false">IF(OR(V3422="",L3422=""),"",V3422/(L3422*E3422)-1)</f>
        <v/>
      </c>
      <c r="AA3422" s="16" t="str">
        <f aca="false">IF(V3422="","SEM OFERTA",IF(OR(Y3422&gt;Premissas!$B$11,Y3422&lt;Premissas!$B$12),"VERIFICAR - UNIDADE/EMBALAGEM",IF(Y3422&gt;Premissas!$B$6,"NÃO COMPRAR - REAJUSTE &gt;5%","COMPRAR")))</f>
        <v>SEM OFERTA</v>
      </c>
      <c r="AB3422" s="18" t="str">
        <f aca="false">IF(W3422="DIMEC",S3422,IF(W3422="MEDCENTRO",U3422,""))</f>
        <v/>
      </c>
      <c r="AC3422" s="18" t="n">
        <f aca="false">IF(AA3422&lt;&gt;"COMPRAR",0,IF(AB3422="",I3422,MIN(I3422,AB3422)))</f>
        <v>0</v>
      </c>
      <c r="AD3422" s="19" t="n">
        <f aca="false">IF(AC3422&gt;0,AC3422*V3422,0)</f>
        <v>0</v>
      </c>
      <c r="AE3422" s="19" t="n">
        <f aca="false">IF(AC3422&gt;0,(M3422-V3422)*AC3422,0)</f>
        <v>0</v>
      </c>
      <c r="AF3422" s="16" t="str">
        <f aca="false">IF(AA3422&lt;&gt;"COMPRAR","",IF(AB3422="",IF(X3422="","",IF(X3422-V3422&lt;0.01,"EMPATE TÉCNICO","")),IF(AB3422&lt;I3422,"ESTOQUE INSUFICIENTE",IF(X3422="","",IF(X3422-V3422&lt;0.01,"EMPATE TÉCNICO","")))))</f>
        <v/>
      </c>
      <c r="AG3422" s="16" t="s">
        <v>1798</v>
      </c>
      <c r="AH3422" s="16" t="s">
        <v>1761</v>
      </c>
    </row>
    <row r="3423" customFormat="false" ht="15" hidden="false" customHeight="false" outlineLevel="0" collapsed="false">
      <c r="A3423" s="16" t="s">
        <v>10621</v>
      </c>
      <c r="B3423" s="17" t="s">
        <v>10622</v>
      </c>
      <c r="C3423" s="16" t="s">
        <v>10623</v>
      </c>
      <c r="D3423" s="16" t="s">
        <v>6781</v>
      </c>
      <c r="E3423" s="18" t="n">
        <v>1</v>
      </c>
      <c r="F3423" s="16" t="s">
        <v>43</v>
      </c>
      <c r="G3423" s="18" t="n">
        <v>0</v>
      </c>
      <c r="H3423" s="16" t="n">
        <v>1.2</v>
      </c>
      <c r="I3423" s="18" t="n">
        <v>3</v>
      </c>
      <c r="J3423" s="19" t="n">
        <v>8.02</v>
      </c>
      <c r="K3423" s="19" t="n">
        <v>8.02</v>
      </c>
      <c r="L3423" s="19" t="n">
        <v>8.02</v>
      </c>
      <c r="M3423" s="19" t="n">
        <f aca="false">IF(J3423&gt;0,J3423,K3423)*E3423</f>
        <v>8.02</v>
      </c>
      <c r="N3423" s="20"/>
      <c r="O3423" s="21" t="str">
        <f aca="false">IF(R3423="","",ROUND(R3423*(1-Premissas!$B$4),4))</f>
        <v/>
      </c>
      <c r="P3423" s="22"/>
      <c r="Q3423" s="22"/>
      <c r="R3423" s="23"/>
      <c r="S3423" s="24"/>
      <c r="T3423" s="24"/>
      <c r="U3423" s="25"/>
      <c r="V3423" s="19" t="str">
        <f aca="false">IF(COUNT(N3423:Q3423)=0,"",MIN(N3423:Q3423))</f>
        <v/>
      </c>
      <c r="W3423" s="16" t="str">
        <f aca="false">IF(V3423="","",INDEX($N$4:$Q$4,MATCH(V3423,N3423:Q3423,0)))</f>
        <v/>
      </c>
      <c r="X3423" s="19" t="str">
        <f aca="false">IF(COUNT(N3423:Q3423)&lt;2,"",SMALL(N3423:Q3423,2))</f>
        <v/>
      </c>
      <c r="Y3423" s="26" t="str">
        <f aca="false">IF(OR(V3423="",M3423=0),"",V3423/M3423-1)</f>
        <v/>
      </c>
      <c r="Z3423" s="26" t="str">
        <f aca="false">IF(OR(V3423="",L3423=""),"",V3423/(L3423*E3423)-1)</f>
        <v/>
      </c>
      <c r="AA3423" s="16" t="str">
        <f aca="false">IF(V3423="","SEM OFERTA",IF(OR(Y3423&gt;Premissas!$B$11,Y3423&lt;Premissas!$B$12),"VERIFICAR - UNIDADE/EMBALAGEM",IF(Y3423&gt;Premissas!$B$6,"NÃO COMPRAR - REAJUSTE &gt;5%","COMPRAR")))</f>
        <v>SEM OFERTA</v>
      </c>
      <c r="AB3423" s="18" t="str">
        <f aca="false">IF(W3423="DIMEC",S3423,IF(W3423="MEDCENTRO",U3423,""))</f>
        <v/>
      </c>
      <c r="AC3423" s="18" t="n">
        <f aca="false">IF(AA3423&lt;&gt;"COMPRAR",0,IF(AB3423="",I3423,MIN(I3423,AB3423)))</f>
        <v>0</v>
      </c>
      <c r="AD3423" s="19" t="n">
        <f aca="false">IF(AC3423&gt;0,AC3423*V3423,0)</f>
        <v>0</v>
      </c>
      <c r="AE3423" s="19" t="n">
        <f aca="false">IF(AC3423&gt;0,(M3423-V3423)*AC3423,0)</f>
        <v>0</v>
      </c>
      <c r="AF3423" s="16" t="str">
        <f aca="false">IF(AA3423&lt;&gt;"COMPRAR","",IF(AB3423="",IF(X3423="","",IF(X3423-V3423&lt;0.01,"EMPATE TÉCNICO","")),IF(AB3423&lt;I3423,"ESTOQUE INSUFICIENTE",IF(X3423="","",IF(X3423-V3423&lt;0.01,"EMPATE TÉCNICO","")))))</f>
        <v/>
      </c>
      <c r="AG3423" s="16" t="s">
        <v>203</v>
      </c>
      <c r="AH3423" s="16" t="s">
        <v>1761</v>
      </c>
    </row>
    <row r="3424" customFormat="false" ht="15" hidden="false" customHeight="false" outlineLevel="0" collapsed="false">
      <c r="A3424" s="16" t="s">
        <v>10624</v>
      </c>
      <c r="B3424" s="17" t="s">
        <v>10625</v>
      </c>
      <c r="C3424" s="16" t="s">
        <v>10626</v>
      </c>
      <c r="D3424" s="16" t="s">
        <v>4624</v>
      </c>
      <c r="E3424" s="18" t="n">
        <v>1</v>
      </c>
      <c r="F3424" s="16" t="s">
        <v>43</v>
      </c>
      <c r="G3424" s="18" t="n">
        <v>0</v>
      </c>
      <c r="H3424" s="16" t="n">
        <v>1.4</v>
      </c>
      <c r="I3424" s="18" t="n">
        <v>4</v>
      </c>
      <c r="J3424" s="19" t="n">
        <v>8.02</v>
      </c>
      <c r="K3424" s="19" t="n">
        <v>8.02</v>
      </c>
      <c r="L3424" s="19" t="n">
        <v>8.02</v>
      </c>
      <c r="M3424" s="19" t="n">
        <f aca="false">IF(J3424&gt;0,J3424,K3424)*E3424</f>
        <v>8.02</v>
      </c>
      <c r="N3424" s="20"/>
      <c r="O3424" s="21" t="str">
        <f aca="false">IF(R3424="","",ROUND(R3424*(1-Premissas!$B$4),4))</f>
        <v/>
      </c>
      <c r="P3424" s="22"/>
      <c r="Q3424" s="22"/>
      <c r="R3424" s="23"/>
      <c r="S3424" s="24"/>
      <c r="T3424" s="24"/>
      <c r="U3424" s="25"/>
      <c r="V3424" s="19" t="str">
        <f aca="false">IF(COUNT(N3424:Q3424)=0,"",MIN(N3424:Q3424))</f>
        <v/>
      </c>
      <c r="W3424" s="16" t="str">
        <f aca="false">IF(V3424="","",INDEX($N$4:$Q$4,MATCH(V3424,N3424:Q3424,0)))</f>
        <v/>
      </c>
      <c r="X3424" s="19" t="str">
        <f aca="false">IF(COUNT(N3424:Q3424)&lt;2,"",SMALL(N3424:Q3424,2))</f>
        <v/>
      </c>
      <c r="Y3424" s="26" t="str">
        <f aca="false">IF(OR(V3424="",M3424=0),"",V3424/M3424-1)</f>
        <v/>
      </c>
      <c r="Z3424" s="26" t="str">
        <f aca="false">IF(OR(V3424="",L3424=""),"",V3424/(L3424*E3424)-1)</f>
        <v/>
      </c>
      <c r="AA3424" s="16" t="str">
        <f aca="false">IF(V3424="","SEM OFERTA",IF(OR(Y3424&gt;Premissas!$B$11,Y3424&lt;Premissas!$B$12),"VERIFICAR - UNIDADE/EMBALAGEM",IF(Y3424&gt;Premissas!$B$6,"NÃO COMPRAR - REAJUSTE &gt;5%","COMPRAR")))</f>
        <v>SEM OFERTA</v>
      </c>
      <c r="AB3424" s="18" t="str">
        <f aca="false">IF(W3424="DIMEC",S3424,IF(W3424="MEDCENTRO",U3424,""))</f>
        <v/>
      </c>
      <c r="AC3424" s="18" t="n">
        <f aca="false">IF(AA3424&lt;&gt;"COMPRAR",0,IF(AB3424="",I3424,MIN(I3424,AB3424)))</f>
        <v>0</v>
      </c>
      <c r="AD3424" s="19" t="n">
        <f aca="false">IF(AC3424&gt;0,AC3424*V3424,0)</f>
        <v>0</v>
      </c>
      <c r="AE3424" s="19" t="n">
        <f aca="false">IF(AC3424&gt;0,(M3424-V3424)*AC3424,0)</f>
        <v>0</v>
      </c>
      <c r="AF3424" s="16" t="str">
        <f aca="false">IF(AA3424&lt;&gt;"COMPRAR","",IF(AB3424="",IF(X3424="","",IF(X3424-V3424&lt;0.01,"EMPATE TÉCNICO","")),IF(AB3424&lt;I3424,"ESTOQUE INSUFICIENTE",IF(X3424="","",IF(X3424-V3424&lt;0.01,"EMPATE TÉCNICO","")))))</f>
        <v/>
      </c>
      <c r="AG3424" s="16" t="s">
        <v>203</v>
      </c>
      <c r="AH3424" s="16" t="s">
        <v>1761</v>
      </c>
    </row>
    <row r="3425" customFormat="false" ht="15" hidden="false" customHeight="false" outlineLevel="0" collapsed="false">
      <c r="A3425" s="16" t="s">
        <v>10627</v>
      </c>
      <c r="B3425" s="17" t="s">
        <v>10628</v>
      </c>
      <c r="C3425" s="16" t="s">
        <v>10629</v>
      </c>
      <c r="D3425" s="16" t="s">
        <v>4624</v>
      </c>
      <c r="E3425" s="18" t="n">
        <v>1</v>
      </c>
      <c r="F3425" s="16" t="s">
        <v>42</v>
      </c>
      <c r="G3425" s="18" t="n">
        <v>0</v>
      </c>
      <c r="H3425" s="16" t="n">
        <v>1.7</v>
      </c>
      <c r="I3425" s="18" t="n">
        <v>5</v>
      </c>
      <c r="J3425" s="19" t="n">
        <v>7.84</v>
      </c>
      <c r="K3425" s="19" t="n">
        <v>7.84</v>
      </c>
      <c r="L3425" s="19" t="n">
        <v>7.84</v>
      </c>
      <c r="M3425" s="19" t="n">
        <f aca="false">IF(J3425&gt;0,J3425,K3425)*E3425</f>
        <v>7.84</v>
      </c>
      <c r="N3425" s="20"/>
      <c r="O3425" s="21" t="str">
        <f aca="false">IF(R3425="","",ROUND(R3425*(1-Premissas!$B$4),4))</f>
        <v/>
      </c>
      <c r="P3425" s="22"/>
      <c r="Q3425" s="22"/>
      <c r="R3425" s="23"/>
      <c r="S3425" s="24"/>
      <c r="T3425" s="24"/>
      <c r="U3425" s="25"/>
      <c r="V3425" s="19" t="str">
        <f aca="false">IF(COUNT(N3425:Q3425)=0,"",MIN(N3425:Q3425))</f>
        <v/>
      </c>
      <c r="W3425" s="16" t="str">
        <f aca="false">IF(V3425="","",INDEX($N$4:$Q$4,MATCH(V3425,N3425:Q3425,0)))</f>
        <v/>
      </c>
      <c r="X3425" s="19" t="str">
        <f aca="false">IF(COUNT(N3425:Q3425)&lt;2,"",SMALL(N3425:Q3425,2))</f>
        <v/>
      </c>
      <c r="Y3425" s="26" t="str">
        <f aca="false">IF(OR(V3425="",M3425=0),"",V3425/M3425-1)</f>
        <v/>
      </c>
      <c r="Z3425" s="26" t="str">
        <f aca="false">IF(OR(V3425="",L3425=""),"",V3425/(L3425*E3425)-1)</f>
        <v/>
      </c>
      <c r="AA3425" s="16" t="str">
        <f aca="false">IF(V3425="","SEM OFERTA",IF(OR(Y3425&gt;Premissas!$B$11,Y3425&lt;Premissas!$B$12),"VERIFICAR - UNIDADE/EMBALAGEM",IF(Y3425&gt;Premissas!$B$6,"NÃO COMPRAR - REAJUSTE &gt;5%","COMPRAR")))</f>
        <v>SEM OFERTA</v>
      </c>
      <c r="AB3425" s="18" t="str">
        <f aca="false">IF(W3425="DIMEC",S3425,IF(W3425="MEDCENTRO",U3425,""))</f>
        <v/>
      </c>
      <c r="AC3425" s="18" t="n">
        <f aca="false">IF(AA3425&lt;&gt;"COMPRAR",0,IF(AB3425="",I3425,MIN(I3425,AB3425)))</f>
        <v>0</v>
      </c>
      <c r="AD3425" s="19" t="n">
        <f aca="false">IF(AC3425&gt;0,AC3425*V3425,0)</f>
        <v>0</v>
      </c>
      <c r="AE3425" s="19" t="n">
        <f aca="false">IF(AC3425&gt;0,(M3425-V3425)*AC3425,0)</f>
        <v>0</v>
      </c>
      <c r="AF3425" s="16" t="str">
        <f aca="false">IF(AA3425&lt;&gt;"COMPRAR","",IF(AB3425="",IF(X3425="","",IF(X3425-V3425&lt;0.01,"EMPATE TÉCNICO","")),IF(AB3425&lt;I3425,"ESTOQUE INSUFICIENTE",IF(X3425="","",IF(X3425-V3425&lt;0.01,"EMPATE TÉCNICO","")))))</f>
        <v/>
      </c>
      <c r="AG3425" s="16" t="s">
        <v>203</v>
      </c>
      <c r="AH3425" s="16" t="s">
        <v>1761</v>
      </c>
    </row>
    <row r="3426" customFormat="false" ht="15" hidden="false" customHeight="false" outlineLevel="0" collapsed="false">
      <c r="A3426" s="16" t="s">
        <v>10630</v>
      </c>
      <c r="B3426" s="17" t="s">
        <v>10631</v>
      </c>
      <c r="C3426" s="16" t="s">
        <v>10632</v>
      </c>
      <c r="D3426" s="16" t="s">
        <v>4624</v>
      </c>
      <c r="E3426" s="18" t="n">
        <v>1</v>
      </c>
      <c r="F3426" s="16" t="s">
        <v>42</v>
      </c>
      <c r="G3426" s="18" t="n">
        <v>1</v>
      </c>
      <c r="H3426" s="16" t="n">
        <v>1.7</v>
      </c>
      <c r="I3426" s="18" t="n">
        <v>4</v>
      </c>
      <c r="J3426" s="19" t="n">
        <v>9.29</v>
      </c>
      <c r="K3426" s="19" t="n">
        <v>9.29</v>
      </c>
      <c r="L3426" s="19" t="n">
        <v>9.29</v>
      </c>
      <c r="M3426" s="19" t="n">
        <f aca="false">IF(J3426&gt;0,J3426,K3426)*E3426</f>
        <v>9.29</v>
      </c>
      <c r="N3426" s="20"/>
      <c r="O3426" s="21" t="str">
        <f aca="false">IF(R3426="","",ROUND(R3426*(1-Premissas!$B$4),4))</f>
        <v/>
      </c>
      <c r="P3426" s="22"/>
      <c r="Q3426" s="22"/>
      <c r="R3426" s="23"/>
      <c r="S3426" s="24"/>
      <c r="T3426" s="24"/>
      <c r="U3426" s="25"/>
      <c r="V3426" s="19" t="str">
        <f aca="false">IF(COUNT(N3426:Q3426)=0,"",MIN(N3426:Q3426))</f>
        <v/>
      </c>
      <c r="W3426" s="16" t="str">
        <f aca="false">IF(V3426="","",INDEX($N$4:$Q$4,MATCH(V3426,N3426:Q3426,0)))</f>
        <v/>
      </c>
      <c r="X3426" s="19" t="str">
        <f aca="false">IF(COUNT(N3426:Q3426)&lt;2,"",SMALL(N3426:Q3426,2))</f>
        <v/>
      </c>
      <c r="Y3426" s="26" t="str">
        <f aca="false">IF(OR(V3426="",M3426=0),"",V3426/M3426-1)</f>
        <v/>
      </c>
      <c r="Z3426" s="26" t="str">
        <f aca="false">IF(OR(V3426="",L3426=""),"",V3426/(L3426*E3426)-1)</f>
        <v/>
      </c>
      <c r="AA3426" s="16" t="str">
        <f aca="false">IF(V3426="","SEM OFERTA",IF(OR(Y3426&gt;Premissas!$B$11,Y3426&lt;Premissas!$B$12),"VERIFICAR - UNIDADE/EMBALAGEM",IF(Y3426&gt;Premissas!$B$6,"NÃO COMPRAR - REAJUSTE &gt;5%","COMPRAR")))</f>
        <v>SEM OFERTA</v>
      </c>
      <c r="AB3426" s="18" t="str">
        <f aca="false">IF(W3426="DIMEC",S3426,IF(W3426="MEDCENTRO",U3426,""))</f>
        <v/>
      </c>
      <c r="AC3426" s="18" t="n">
        <f aca="false">IF(AA3426&lt;&gt;"COMPRAR",0,IF(AB3426="",I3426,MIN(I3426,AB3426)))</f>
        <v>0</v>
      </c>
      <c r="AD3426" s="19" t="n">
        <f aca="false">IF(AC3426&gt;0,AC3426*V3426,0)</f>
        <v>0</v>
      </c>
      <c r="AE3426" s="19" t="n">
        <f aca="false">IF(AC3426&gt;0,(M3426-V3426)*AC3426,0)</f>
        <v>0</v>
      </c>
      <c r="AF3426" s="16" t="str">
        <f aca="false">IF(AA3426&lt;&gt;"COMPRAR","",IF(AB3426="",IF(X3426="","",IF(X3426-V3426&lt;0.01,"EMPATE TÉCNICO","")),IF(AB3426&lt;I3426,"ESTOQUE INSUFICIENTE",IF(X3426="","",IF(X3426-V3426&lt;0.01,"EMPATE TÉCNICO","")))))</f>
        <v/>
      </c>
      <c r="AG3426" s="16" t="s">
        <v>203</v>
      </c>
      <c r="AH3426" s="16" t="s">
        <v>1761</v>
      </c>
    </row>
    <row r="3427" customFormat="false" ht="15" hidden="false" customHeight="false" outlineLevel="0" collapsed="false">
      <c r="A3427" s="16" t="s">
        <v>10633</v>
      </c>
      <c r="B3427" s="17" t="s">
        <v>10634</v>
      </c>
      <c r="C3427" s="16" t="s">
        <v>10635</v>
      </c>
      <c r="D3427" s="16" t="s">
        <v>4624</v>
      </c>
      <c r="E3427" s="18" t="n">
        <v>1</v>
      </c>
      <c r="F3427" s="16" t="s">
        <v>42</v>
      </c>
      <c r="G3427" s="18" t="n">
        <v>4</v>
      </c>
      <c r="H3427" s="16" t="n">
        <v>1.9</v>
      </c>
      <c r="I3427" s="18" t="n">
        <v>1</v>
      </c>
      <c r="J3427" s="19" t="n">
        <v>9.29</v>
      </c>
      <c r="K3427" s="19" t="n">
        <v>9.29</v>
      </c>
      <c r="L3427" s="19" t="n">
        <v>8.56</v>
      </c>
      <c r="M3427" s="19" t="n">
        <f aca="false">IF(J3427&gt;0,J3427,K3427)*E3427</f>
        <v>9.29</v>
      </c>
      <c r="N3427" s="20"/>
      <c r="O3427" s="21" t="str">
        <f aca="false">IF(R3427="","",ROUND(R3427*(1-Premissas!$B$4),4))</f>
        <v/>
      </c>
      <c r="P3427" s="22"/>
      <c r="Q3427" s="22"/>
      <c r="R3427" s="23"/>
      <c r="S3427" s="24"/>
      <c r="T3427" s="24"/>
      <c r="U3427" s="25"/>
      <c r="V3427" s="19" t="str">
        <f aca="false">IF(COUNT(N3427:Q3427)=0,"",MIN(N3427:Q3427))</f>
        <v/>
      </c>
      <c r="W3427" s="16" t="str">
        <f aca="false">IF(V3427="","",INDEX($N$4:$Q$4,MATCH(V3427,N3427:Q3427,0)))</f>
        <v/>
      </c>
      <c r="X3427" s="19" t="str">
        <f aca="false">IF(COUNT(N3427:Q3427)&lt;2,"",SMALL(N3427:Q3427,2))</f>
        <v/>
      </c>
      <c r="Y3427" s="26" t="str">
        <f aca="false">IF(OR(V3427="",M3427=0),"",V3427/M3427-1)</f>
        <v/>
      </c>
      <c r="Z3427" s="26" t="str">
        <f aca="false">IF(OR(V3427="",L3427=""),"",V3427/(L3427*E3427)-1)</f>
        <v/>
      </c>
      <c r="AA3427" s="16" t="str">
        <f aca="false">IF(V3427="","SEM OFERTA",IF(OR(Y3427&gt;Premissas!$B$11,Y3427&lt;Premissas!$B$12),"VERIFICAR - UNIDADE/EMBALAGEM",IF(Y3427&gt;Premissas!$B$6,"NÃO COMPRAR - REAJUSTE &gt;5%","COMPRAR")))</f>
        <v>SEM OFERTA</v>
      </c>
      <c r="AB3427" s="18" t="str">
        <f aca="false">IF(W3427="DIMEC",S3427,IF(W3427="MEDCENTRO",U3427,""))</f>
        <v/>
      </c>
      <c r="AC3427" s="18" t="n">
        <f aca="false">IF(AA3427&lt;&gt;"COMPRAR",0,IF(AB3427="",I3427,MIN(I3427,AB3427)))</f>
        <v>0</v>
      </c>
      <c r="AD3427" s="19" t="n">
        <f aca="false">IF(AC3427&gt;0,AC3427*V3427,0)</f>
        <v>0</v>
      </c>
      <c r="AE3427" s="19" t="n">
        <f aca="false">IF(AC3427&gt;0,(M3427-V3427)*AC3427,0)</f>
        <v>0</v>
      </c>
      <c r="AF3427" s="16" t="str">
        <f aca="false">IF(AA3427&lt;&gt;"COMPRAR","",IF(AB3427="",IF(X3427="","",IF(X3427-V3427&lt;0.01,"EMPATE TÉCNICO","")),IF(AB3427&lt;I3427,"ESTOQUE INSUFICIENTE",IF(X3427="","",IF(X3427-V3427&lt;0.01,"EMPATE TÉCNICO","")))))</f>
        <v/>
      </c>
      <c r="AG3427" s="16" t="s">
        <v>203</v>
      </c>
      <c r="AH3427" s="16" t="s">
        <v>1761</v>
      </c>
    </row>
    <row r="3428" customFormat="false" ht="15" hidden="false" customHeight="false" outlineLevel="0" collapsed="false">
      <c r="A3428" s="16" t="s">
        <v>10636</v>
      </c>
      <c r="B3428" s="17" t="s">
        <v>10637</v>
      </c>
      <c r="C3428" s="16" t="s">
        <v>10638</v>
      </c>
      <c r="D3428" s="16" t="s">
        <v>4624</v>
      </c>
      <c r="E3428" s="18" t="n">
        <v>1</v>
      </c>
      <c r="F3428" s="16" t="s">
        <v>42</v>
      </c>
      <c r="G3428" s="18" t="n">
        <v>0</v>
      </c>
      <c r="H3428" s="16" t="n">
        <v>2.4</v>
      </c>
      <c r="I3428" s="18" t="n">
        <v>7</v>
      </c>
      <c r="J3428" s="19" t="n">
        <v>7.84</v>
      </c>
      <c r="K3428" s="19" t="n">
        <v>7.84</v>
      </c>
      <c r="L3428" s="19" t="n">
        <v>7.84</v>
      </c>
      <c r="M3428" s="19" t="n">
        <f aca="false">IF(J3428&gt;0,J3428,K3428)*E3428</f>
        <v>7.84</v>
      </c>
      <c r="N3428" s="20"/>
      <c r="O3428" s="21" t="str">
        <f aca="false">IF(R3428="","",ROUND(R3428*(1-Premissas!$B$4),4))</f>
        <v/>
      </c>
      <c r="P3428" s="22"/>
      <c r="Q3428" s="22"/>
      <c r="R3428" s="23"/>
      <c r="S3428" s="24"/>
      <c r="T3428" s="24"/>
      <c r="U3428" s="25"/>
      <c r="V3428" s="19" t="str">
        <f aca="false">IF(COUNT(N3428:Q3428)=0,"",MIN(N3428:Q3428))</f>
        <v/>
      </c>
      <c r="W3428" s="16" t="str">
        <f aca="false">IF(V3428="","",INDEX($N$4:$Q$4,MATCH(V3428,N3428:Q3428,0)))</f>
        <v/>
      </c>
      <c r="X3428" s="19" t="str">
        <f aca="false">IF(COUNT(N3428:Q3428)&lt;2,"",SMALL(N3428:Q3428,2))</f>
        <v/>
      </c>
      <c r="Y3428" s="26" t="str">
        <f aca="false">IF(OR(V3428="",M3428=0),"",V3428/M3428-1)</f>
        <v/>
      </c>
      <c r="Z3428" s="26" t="str">
        <f aca="false">IF(OR(V3428="",L3428=""),"",V3428/(L3428*E3428)-1)</f>
        <v/>
      </c>
      <c r="AA3428" s="16" t="str">
        <f aca="false">IF(V3428="","SEM OFERTA",IF(OR(Y3428&gt;Premissas!$B$11,Y3428&lt;Premissas!$B$12),"VERIFICAR - UNIDADE/EMBALAGEM",IF(Y3428&gt;Premissas!$B$6,"NÃO COMPRAR - REAJUSTE &gt;5%","COMPRAR")))</f>
        <v>SEM OFERTA</v>
      </c>
      <c r="AB3428" s="18" t="str">
        <f aca="false">IF(W3428="DIMEC",S3428,IF(W3428="MEDCENTRO",U3428,""))</f>
        <v/>
      </c>
      <c r="AC3428" s="18" t="n">
        <f aca="false">IF(AA3428&lt;&gt;"COMPRAR",0,IF(AB3428="",I3428,MIN(I3428,AB3428)))</f>
        <v>0</v>
      </c>
      <c r="AD3428" s="19" t="n">
        <f aca="false">IF(AC3428&gt;0,AC3428*V3428,0)</f>
        <v>0</v>
      </c>
      <c r="AE3428" s="19" t="n">
        <f aca="false">IF(AC3428&gt;0,(M3428-V3428)*AC3428,0)</f>
        <v>0</v>
      </c>
      <c r="AF3428" s="16" t="str">
        <f aca="false">IF(AA3428&lt;&gt;"COMPRAR","",IF(AB3428="",IF(X3428="","",IF(X3428-V3428&lt;0.01,"EMPATE TÉCNICO","")),IF(AB3428&lt;I3428,"ESTOQUE INSUFICIENTE",IF(X3428="","",IF(X3428-V3428&lt;0.01,"EMPATE TÉCNICO","")))))</f>
        <v/>
      </c>
      <c r="AG3428" s="16" t="s">
        <v>203</v>
      </c>
      <c r="AH3428" s="16" t="s">
        <v>1761</v>
      </c>
    </row>
    <row r="3429" customFormat="false" ht="15" hidden="false" customHeight="false" outlineLevel="0" collapsed="false">
      <c r="A3429" s="16" t="s">
        <v>10639</v>
      </c>
      <c r="B3429" s="17" t="s">
        <v>10640</v>
      </c>
      <c r="C3429" s="16" t="s">
        <v>10641</v>
      </c>
      <c r="D3429" s="16" t="s">
        <v>4624</v>
      </c>
      <c r="E3429" s="18" t="n">
        <v>1</v>
      </c>
      <c r="F3429" s="16" t="s">
        <v>41</v>
      </c>
      <c r="G3429" s="18" t="n">
        <v>1</v>
      </c>
      <c r="H3429" s="16" t="n">
        <v>5.4</v>
      </c>
      <c r="I3429" s="18" t="n">
        <v>13</v>
      </c>
      <c r="J3429" s="19" t="n">
        <v>7.84</v>
      </c>
      <c r="K3429" s="19" t="n">
        <v>7.84</v>
      </c>
      <c r="L3429" s="19" t="n">
        <v>7.84</v>
      </c>
      <c r="M3429" s="19" t="n">
        <f aca="false">IF(J3429&gt;0,J3429,K3429)*E3429</f>
        <v>7.84</v>
      </c>
      <c r="N3429" s="20"/>
      <c r="O3429" s="21" t="str">
        <f aca="false">IF(R3429="","",ROUND(R3429*(1-Premissas!$B$4),4))</f>
        <v/>
      </c>
      <c r="P3429" s="22"/>
      <c r="Q3429" s="22"/>
      <c r="R3429" s="23"/>
      <c r="S3429" s="24"/>
      <c r="T3429" s="24"/>
      <c r="U3429" s="25"/>
      <c r="V3429" s="19" t="str">
        <f aca="false">IF(COUNT(N3429:Q3429)=0,"",MIN(N3429:Q3429))</f>
        <v/>
      </c>
      <c r="W3429" s="16" t="str">
        <f aca="false">IF(V3429="","",INDEX($N$4:$Q$4,MATCH(V3429,N3429:Q3429,0)))</f>
        <v/>
      </c>
      <c r="X3429" s="19" t="str">
        <f aca="false">IF(COUNT(N3429:Q3429)&lt;2,"",SMALL(N3429:Q3429,2))</f>
        <v/>
      </c>
      <c r="Y3429" s="26" t="str">
        <f aca="false">IF(OR(V3429="",M3429=0),"",V3429/M3429-1)</f>
        <v/>
      </c>
      <c r="Z3429" s="26" t="str">
        <f aca="false">IF(OR(V3429="",L3429=""),"",V3429/(L3429*E3429)-1)</f>
        <v/>
      </c>
      <c r="AA3429" s="16" t="str">
        <f aca="false">IF(V3429="","SEM OFERTA",IF(OR(Y3429&gt;Premissas!$B$11,Y3429&lt;Premissas!$B$12),"VERIFICAR - UNIDADE/EMBALAGEM",IF(Y3429&gt;Premissas!$B$6,"NÃO COMPRAR - REAJUSTE &gt;5%","COMPRAR")))</f>
        <v>SEM OFERTA</v>
      </c>
      <c r="AB3429" s="18" t="str">
        <f aca="false">IF(W3429="DIMEC",S3429,IF(W3429="MEDCENTRO",U3429,""))</f>
        <v/>
      </c>
      <c r="AC3429" s="18" t="n">
        <f aca="false">IF(AA3429&lt;&gt;"COMPRAR",0,IF(AB3429="",I3429,MIN(I3429,AB3429)))</f>
        <v>0</v>
      </c>
      <c r="AD3429" s="19" t="n">
        <f aca="false">IF(AC3429&gt;0,AC3429*V3429,0)</f>
        <v>0</v>
      </c>
      <c r="AE3429" s="19" t="n">
        <f aca="false">IF(AC3429&gt;0,(M3429-V3429)*AC3429,0)</f>
        <v>0</v>
      </c>
      <c r="AF3429" s="16" t="str">
        <f aca="false">IF(AA3429&lt;&gt;"COMPRAR","",IF(AB3429="",IF(X3429="","",IF(X3429-V3429&lt;0.01,"EMPATE TÉCNICO","")),IF(AB3429&lt;I3429,"ESTOQUE INSUFICIENTE",IF(X3429="","",IF(X3429-V3429&lt;0.01,"EMPATE TÉCNICO","")))))</f>
        <v/>
      </c>
      <c r="AG3429" s="16" t="s">
        <v>203</v>
      </c>
      <c r="AH3429" s="16" t="s">
        <v>1761</v>
      </c>
    </row>
    <row r="3430" customFormat="false" ht="15" hidden="false" customHeight="false" outlineLevel="0" collapsed="false">
      <c r="A3430" s="16" t="s">
        <v>10642</v>
      </c>
      <c r="B3430" s="17" t="s">
        <v>10643</v>
      </c>
      <c r="C3430" s="16" t="s">
        <v>10644</v>
      </c>
      <c r="D3430" s="16" t="s">
        <v>4624</v>
      </c>
      <c r="E3430" s="18" t="n">
        <v>1</v>
      </c>
      <c r="F3430" s="16" t="s">
        <v>43</v>
      </c>
      <c r="G3430" s="18" t="n">
        <v>0</v>
      </c>
      <c r="H3430" s="16" t="n">
        <v>0.4</v>
      </c>
      <c r="I3430" s="18" t="n">
        <v>2</v>
      </c>
      <c r="J3430" s="19" t="n">
        <v>8.02</v>
      </c>
      <c r="K3430" s="19" t="n">
        <v>8.02</v>
      </c>
      <c r="L3430" s="19" t="n">
        <v>8.02</v>
      </c>
      <c r="M3430" s="19" t="n">
        <f aca="false">IF(J3430&gt;0,J3430,K3430)*E3430</f>
        <v>8.02</v>
      </c>
      <c r="N3430" s="20"/>
      <c r="O3430" s="21" t="str">
        <f aca="false">IF(R3430="","",ROUND(R3430*(1-Premissas!$B$4),4))</f>
        <v/>
      </c>
      <c r="P3430" s="22"/>
      <c r="Q3430" s="22"/>
      <c r="R3430" s="23"/>
      <c r="S3430" s="24"/>
      <c r="T3430" s="24"/>
      <c r="U3430" s="25"/>
      <c r="V3430" s="19" t="str">
        <f aca="false">IF(COUNT(N3430:Q3430)=0,"",MIN(N3430:Q3430))</f>
        <v/>
      </c>
      <c r="W3430" s="16" t="str">
        <f aca="false">IF(V3430="","",INDEX($N$4:$Q$4,MATCH(V3430,N3430:Q3430,0)))</f>
        <v/>
      </c>
      <c r="X3430" s="19" t="str">
        <f aca="false">IF(COUNT(N3430:Q3430)&lt;2,"",SMALL(N3430:Q3430,2))</f>
        <v/>
      </c>
      <c r="Y3430" s="26" t="str">
        <f aca="false">IF(OR(V3430="",M3430=0),"",V3430/M3430-1)</f>
        <v/>
      </c>
      <c r="Z3430" s="26" t="str">
        <f aca="false">IF(OR(V3430="",L3430=""),"",V3430/(L3430*E3430)-1)</f>
        <v/>
      </c>
      <c r="AA3430" s="16" t="str">
        <f aca="false">IF(V3430="","SEM OFERTA",IF(OR(Y3430&gt;Premissas!$B$11,Y3430&lt;Premissas!$B$12),"VERIFICAR - UNIDADE/EMBALAGEM",IF(Y3430&gt;Premissas!$B$6,"NÃO COMPRAR - REAJUSTE &gt;5%","COMPRAR")))</f>
        <v>SEM OFERTA</v>
      </c>
      <c r="AB3430" s="18" t="str">
        <f aca="false">IF(W3430="DIMEC",S3430,IF(W3430="MEDCENTRO",U3430,""))</f>
        <v/>
      </c>
      <c r="AC3430" s="18" t="n">
        <f aca="false">IF(AA3430&lt;&gt;"COMPRAR",0,IF(AB3430="",I3430,MIN(I3430,AB3430)))</f>
        <v>0</v>
      </c>
      <c r="AD3430" s="19" t="n">
        <f aca="false">IF(AC3430&gt;0,AC3430*V3430,0)</f>
        <v>0</v>
      </c>
      <c r="AE3430" s="19" t="n">
        <f aca="false">IF(AC3430&gt;0,(M3430-V3430)*AC3430,0)</f>
        <v>0</v>
      </c>
      <c r="AF3430" s="16" t="str">
        <f aca="false">IF(AA3430&lt;&gt;"COMPRAR","",IF(AB3430="",IF(X3430="","",IF(X3430-V3430&lt;0.01,"EMPATE TÉCNICO","")),IF(AB3430&lt;I3430,"ESTOQUE INSUFICIENTE",IF(X3430="","",IF(X3430-V3430&lt;0.01,"EMPATE TÉCNICO","")))))</f>
        <v/>
      </c>
      <c r="AG3430" s="16" t="s">
        <v>203</v>
      </c>
      <c r="AH3430" s="16" t="s">
        <v>1761</v>
      </c>
    </row>
    <row r="3431" customFormat="false" ht="15" hidden="false" customHeight="false" outlineLevel="0" collapsed="false">
      <c r="A3431" s="16" t="s">
        <v>10645</v>
      </c>
      <c r="B3431" s="17" t="s">
        <v>10646</v>
      </c>
      <c r="C3431" s="16" t="s">
        <v>10647</v>
      </c>
      <c r="D3431" s="16" t="s">
        <v>4624</v>
      </c>
      <c r="E3431" s="18" t="n">
        <v>1</v>
      </c>
      <c r="F3431" s="16" t="s">
        <v>42</v>
      </c>
      <c r="G3431" s="18" t="n">
        <v>0</v>
      </c>
      <c r="H3431" s="16" t="n">
        <v>1.7</v>
      </c>
      <c r="I3431" s="18" t="n">
        <v>5</v>
      </c>
      <c r="J3431" s="19" t="n">
        <v>9.29</v>
      </c>
      <c r="K3431" s="19" t="n">
        <v>9.29</v>
      </c>
      <c r="L3431" s="19" t="n">
        <v>8.56</v>
      </c>
      <c r="M3431" s="19" t="n">
        <f aca="false">IF(J3431&gt;0,J3431,K3431)*E3431</f>
        <v>9.29</v>
      </c>
      <c r="N3431" s="20"/>
      <c r="O3431" s="21" t="str">
        <f aca="false">IF(R3431="","",ROUND(R3431*(1-Premissas!$B$4),4))</f>
        <v/>
      </c>
      <c r="P3431" s="22"/>
      <c r="Q3431" s="22"/>
      <c r="R3431" s="23"/>
      <c r="S3431" s="24"/>
      <c r="T3431" s="24"/>
      <c r="U3431" s="25"/>
      <c r="V3431" s="19" t="str">
        <f aca="false">IF(COUNT(N3431:Q3431)=0,"",MIN(N3431:Q3431))</f>
        <v/>
      </c>
      <c r="W3431" s="16" t="str">
        <f aca="false">IF(V3431="","",INDEX($N$4:$Q$4,MATCH(V3431,N3431:Q3431,0)))</f>
        <v/>
      </c>
      <c r="X3431" s="19" t="str">
        <f aca="false">IF(COUNT(N3431:Q3431)&lt;2,"",SMALL(N3431:Q3431,2))</f>
        <v/>
      </c>
      <c r="Y3431" s="26" t="str">
        <f aca="false">IF(OR(V3431="",M3431=0),"",V3431/M3431-1)</f>
        <v/>
      </c>
      <c r="Z3431" s="26" t="str">
        <f aca="false">IF(OR(V3431="",L3431=""),"",V3431/(L3431*E3431)-1)</f>
        <v/>
      </c>
      <c r="AA3431" s="16" t="str">
        <f aca="false">IF(V3431="","SEM OFERTA",IF(OR(Y3431&gt;Premissas!$B$11,Y3431&lt;Premissas!$B$12),"VERIFICAR - UNIDADE/EMBALAGEM",IF(Y3431&gt;Premissas!$B$6,"NÃO COMPRAR - REAJUSTE &gt;5%","COMPRAR")))</f>
        <v>SEM OFERTA</v>
      </c>
      <c r="AB3431" s="18" t="str">
        <f aca="false">IF(W3431="DIMEC",S3431,IF(W3431="MEDCENTRO",U3431,""))</f>
        <v/>
      </c>
      <c r="AC3431" s="18" t="n">
        <f aca="false">IF(AA3431&lt;&gt;"COMPRAR",0,IF(AB3431="",I3431,MIN(I3431,AB3431)))</f>
        <v>0</v>
      </c>
      <c r="AD3431" s="19" t="n">
        <f aca="false">IF(AC3431&gt;0,AC3431*V3431,0)</f>
        <v>0</v>
      </c>
      <c r="AE3431" s="19" t="n">
        <f aca="false">IF(AC3431&gt;0,(M3431-V3431)*AC3431,0)</f>
        <v>0</v>
      </c>
      <c r="AF3431" s="16" t="str">
        <f aca="false">IF(AA3431&lt;&gt;"COMPRAR","",IF(AB3431="",IF(X3431="","",IF(X3431-V3431&lt;0.01,"EMPATE TÉCNICO","")),IF(AB3431&lt;I3431,"ESTOQUE INSUFICIENTE",IF(X3431="","",IF(X3431-V3431&lt;0.01,"EMPATE TÉCNICO","")))))</f>
        <v/>
      </c>
      <c r="AG3431" s="16" t="s">
        <v>203</v>
      </c>
      <c r="AH3431" s="16" t="s">
        <v>1761</v>
      </c>
    </row>
    <row r="3432" customFormat="false" ht="15" hidden="false" customHeight="false" outlineLevel="0" collapsed="false">
      <c r="A3432" s="16" t="s">
        <v>10648</v>
      </c>
      <c r="B3432" s="17" t="s">
        <v>10649</v>
      </c>
      <c r="C3432" s="16" t="s">
        <v>10650</v>
      </c>
      <c r="D3432" s="16" t="s">
        <v>6781</v>
      </c>
      <c r="E3432" s="18" t="n">
        <v>1</v>
      </c>
      <c r="F3432" s="16" t="s">
        <v>43</v>
      </c>
      <c r="G3432" s="18" t="n">
        <v>0</v>
      </c>
      <c r="H3432" s="16" t="n">
        <v>0.6</v>
      </c>
      <c r="I3432" s="18" t="n">
        <v>2</v>
      </c>
      <c r="J3432" s="19" t="n">
        <v>8.02</v>
      </c>
      <c r="K3432" s="19" t="n">
        <v>8.02</v>
      </c>
      <c r="L3432" s="19" t="n">
        <v>8.02</v>
      </c>
      <c r="M3432" s="19" t="n">
        <f aca="false">IF(J3432&gt;0,J3432,K3432)*E3432</f>
        <v>8.02</v>
      </c>
      <c r="N3432" s="20"/>
      <c r="O3432" s="21" t="str">
        <f aca="false">IF(R3432="","",ROUND(R3432*(1-Premissas!$B$4),4))</f>
        <v/>
      </c>
      <c r="P3432" s="22"/>
      <c r="Q3432" s="22"/>
      <c r="R3432" s="23"/>
      <c r="S3432" s="24"/>
      <c r="T3432" s="24"/>
      <c r="U3432" s="25"/>
      <c r="V3432" s="19" t="str">
        <f aca="false">IF(COUNT(N3432:Q3432)=0,"",MIN(N3432:Q3432))</f>
        <v/>
      </c>
      <c r="W3432" s="16" t="str">
        <f aca="false">IF(V3432="","",INDEX($N$4:$Q$4,MATCH(V3432,N3432:Q3432,0)))</f>
        <v/>
      </c>
      <c r="X3432" s="19" t="str">
        <f aca="false">IF(COUNT(N3432:Q3432)&lt;2,"",SMALL(N3432:Q3432,2))</f>
        <v/>
      </c>
      <c r="Y3432" s="26" t="str">
        <f aca="false">IF(OR(V3432="",M3432=0),"",V3432/M3432-1)</f>
        <v/>
      </c>
      <c r="Z3432" s="26" t="str">
        <f aca="false">IF(OR(V3432="",L3432=""),"",V3432/(L3432*E3432)-1)</f>
        <v/>
      </c>
      <c r="AA3432" s="16" t="str">
        <f aca="false">IF(V3432="","SEM OFERTA",IF(OR(Y3432&gt;Premissas!$B$11,Y3432&lt;Premissas!$B$12),"VERIFICAR - UNIDADE/EMBALAGEM",IF(Y3432&gt;Premissas!$B$6,"NÃO COMPRAR - REAJUSTE &gt;5%","COMPRAR")))</f>
        <v>SEM OFERTA</v>
      </c>
      <c r="AB3432" s="18" t="str">
        <f aca="false">IF(W3432="DIMEC",S3432,IF(W3432="MEDCENTRO",U3432,""))</f>
        <v/>
      </c>
      <c r="AC3432" s="18" t="n">
        <f aca="false">IF(AA3432&lt;&gt;"COMPRAR",0,IF(AB3432="",I3432,MIN(I3432,AB3432)))</f>
        <v>0</v>
      </c>
      <c r="AD3432" s="19" t="n">
        <f aca="false">IF(AC3432&gt;0,AC3432*V3432,0)</f>
        <v>0</v>
      </c>
      <c r="AE3432" s="19" t="n">
        <f aca="false">IF(AC3432&gt;0,(M3432-V3432)*AC3432,0)</f>
        <v>0</v>
      </c>
      <c r="AF3432" s="16" t="str">
        <f aca="false">IF(AA3432&lt;&gt;"COMPRAR","",IF(AB3432="",IF(X3432="","",IF(X3432-V3432&lt;0.01,"EMPATE TÉCNICO","")),IF(AB3432&lt;I3432,"ESTOQUE INSUFICIENTE",IF(X3432="","",IF(X3432-V3432&lt;0.01,"EMPATE TÉCNICO","")))))</f>
        <v/>
      </c>
      <c r="AG3432" s="16" t="s">
        <v>203</v>
      </c>
      <c r="AH3432" s="16" t="s">
        <v>1761</v>
      </c>
    </row>
    <row r="3433" customFormat="false" ht="15" hidden="false" customHeight="false" outlineLevel="0" collapsed="false">
      <c r="A3433" s="16" t="s">
        <v>10651</v>
      </c>
      <c r="B3433" s="17" t="s">
        <v>10652</v>
      </c>
      <c r="C3433" s="16" t="s">
        <v>10653</v>
      </c>
      <c r="D3433" s="16" t="s">
        <v>5548</v>
      </c>
      <c r="E3433" s="18" t="n">
        <v>1</v>
      </c>
      <c r="F3433" s="16" t="s">
        <v>43</v>
      </c>
      <c r="G3433" s="18" t="n">
        <v>2</v>
      </c>
      <c r="H3433" s="16" t="n">
        <v>0.9</v>
      </c>
      <c r="I3433" s="18" t="n">
        <v>1</v>
      </c>
      <c r="J3433" s="19" t="n">
        <v>4.57</v>
      </c>
      <c r="K3433" s="19" t="n">
        <v>4.57</v>
      </c>
      <c r="L3433" s="19" t="n">
        <v>4.57</v>
      </c>
      <c r="M3433" s="19" t="n">
        <f aca="false">IF(J3433&gt;0,J3433,K3433)*E3433</f>
        <v>4.57</v>
      </c>
      <c r="N3433" s="20"/>
      <c r="O3433" s="21" t="str">
        <f aca="false">IF(R3433="","",ROUND(R3433*(1-Premissas!$B$4),4))</f>
        <v/>
      </c>
      <c r="P3433" s="22"/>
      <c r="Q3433" s="22"/>
      <c r="R3433" s="23"/>
      <c r="S3433" s="24"/>
      <c r="T3433" s="24"/>
      <c r="U3433" s="25"/>
      <c r="V3433" s="19" t="str">
        <f aca="false">IF(COUNT(N3433:Q3433)=0,"",MIN(N3433:Q3433))</f>
        <v/>
      </c>
      <c r="W3433" s="16" t="str">
        <f aca="false">IF(V3433="","",INDEX($N$4:$Q$4,MATCH(V3433,N3433:Q3433,0)))</f>
        <v/>
      </c>
      <c r="X3433" s="19" t="str">
        <f aca="false">IF(COUNT(N3433:Q3433)&lt;2,"",SMALL(N3433:Q3433,2))</f>
        <v/>
      </c>
      <c r="Y3433" s="26" t="str">
        <f aca="false">IF(OR(V3433="",M3433=0),"",V3433/M3433-1)</f>
        <v/>
      </c>
      <c r="Z3433" s="26" t="str">
        <f aca="false">IF(OR(V3433="",L3433=""),"",V3433/(L3433*E3433)-1)</f>
        <v/>
      </c>
      <c r="AA3433" s="16" t="str">
        <f aca="false">IF(V3433="","SEM OFERTA",IF(OR(Y3433&gt;Premissas!$B$11,Y3433&lt;Premissas!$B$12),"VERIFICAR - UNIDADE/EMBALAGEM",IF(Y3433&gt;Premissas!$B$6,"NÃO COMPRAR - REAJUSTE &gt;5%","COMPRAR")))</f>
        <v>SEM OFERTA</v>
      </c>
      <c r="AB3433" s="18" t="str">
        <f aca="false">IF(W3433="DIMEC",S3433,IF(W3433="MEDCENTRO",U3433,""))</f>
        <v/>
      </c>
      <c r="AC3433" s="18" t="n">
        <f aca="false">IF(AA3433&lt;&gt;"COMPRAR",0,IF(AB3433="",I3433,MIN(I3433,AB3433)))</f>
        <v>0</v>
      </c>
      <c r="AD3433" s="19" t="n">
        <f aca="false">IF(AC3433&gt;0,AC3433*V3433,0)</f>
        <v>0</v>
      </c>
      <c r="AE3433" s="19" t="n">
        <f aca="false">IF(AC3433&gt;0,(M3433-V3433)*AC3433,0)</f>
        <v>0</v>
      </c>
      <c r="AF3433" s="16" t="str">
        <f aca="false">IF(AA3433&lt;&gt;"COMPRAR","",IF(AB3433="",IF(X3433="","",IF(X3433-V3433&lt;0.01,"EMPATE TÉCNICO","")),IF(AB3433&lt;I3433,"ESTOQUE INSUFICIENTE",IF(X3433="","",IF(X3433-V3433&lt;0.01,"EMPATE TÉCNICO","")))))</f>
        <v/>
      </c>
      <c r="AG3433" s="16" t="s">
        <v>1798</v>
      </c>
      <c r="AH3433" s="16" t="s">
        <v>1761</v>
      </c>
    </row>
    <row r="3434" customFormat="false" ht="15" hidden="false" customHeight="false" outlineLevel="0" collapsed="false">
      <c r="A3434" s="16" t="s">
        <v>10654</v>
      </c>
      <c r="B3434" s="17" t="s">
        <v>10655</v>
      </c>
      <c r="C3434" s="16" t="s">
        <v>10656</v>
      </c>
      <c r="D3434" s="16" t="s">
        <v>4295</v>
      </c>
      <c r="E3434" s="18" t="n">
        <v>1</v>
      </c>
      <c r="F3434" s="16" t="s">
        <v>43</v>
      </c>
      <c r="G3434" s="18" t="n">
        <v>0</v>
      </c>
      <c r="H3434" s="16" t="n">
        <v>0.1</v>
      </c>
      <c r="I3434" s="18" t="n">
        <v>1</v>
      </c>
      <c r="J3434" s="19" t="n">
        <v>10.71</v>
      </c>
      <c r="K3434" s="19" t="n">
        <v>10.71</v>
      </c>
      <c r="L3434" s="19" t="n">
        <v>10.71</v>
      </c>
      <c r="M3434" s="19" t="n">
        <f aca="false">IF(J3434&gt;0,J3434,K3434)*E3434</f>
        <v>10.71</v>
      </c>
      <c r="N3434" s="20"/>
      <c r="O3434" s="21" t="str">
        <f aca="false">IF(R3434="","",ROUND(R3434*(1-Premissas!$B$4),4))</f>
        <v/>
      </c>
      <c r="P3434" s="22"/>
      <c r="Q3434" s="22"/>
      <c r="R3434" s="23"/>
      <c r="S3434" s="24"/>
      <c r="T3434" s="24"/>
      <c r="U3434" s="25"/>
      <c r="V3434" s="19" t="str">
        <f aca="false">IF(COUNT(N3434:Q3434)=0,"",MIN(N3434:Q3434))</f>
        <v/>
      </c>
      <c r="W3434" s="16" t="str">
        <f aca="false">IF(V3434="","",INDEX($N$4:$Q$4,MATCH(V3434,N3434:Q3434,0)))</f>
        <v/>
      </c>
      <c r="X3434" s="19" t="str">
        <f aca="false">IF(COUNT(N3434:Q3434)&lt;2,"",SMALL(N3434:Q3434,2))</f>
        <v/>
      </c>
      <c r="Y3434" s="26" t="str">
        <f aca="false">IF(OR(V3434="",M3434=0),"",V3434/M3434-1)</f>
        <v/>
      </c>
      <c r="Z3434" s="26" t="str">
        <f aca="false">IF(OR(V3434="",L3434=""),"",V3434/(L3434*E3434)-1)</f>
        <v/>
      </c>
      <c r="AA3434" s="16" t="str">
        <f aca="false">IF(V3434="","SEM OFERTA",IF(OR(Y3434&gt;Premissas!$B$11,Y3434&lt;Premissas!$B$12),"VERIFICAR - UNIDADE/EMBALAGEM",IF(Y3434&gt;Premissas!$B$6,"NÃO COMPRAR - REAJUSTE &gt;5%","COMPRAR")))</f>
        <v>SEM OFERTA</v>
      </c>
      <c r="AB3434" s="18" t="str">
        <f aca="false">IF(W3434="DIMEC",S3434,IF(W3434="MEDCENTRO",U3434,""))</f>
        <v/>
      </c>
      <c r="AC3434" s="18" t="n">
        <f aca="false">IF(AA3434&lt;&gt;"COMPRAR",0,IF(AB3434="",I3434,MIN(I3434,AB3434)))</f>
        <v>0</v>
      </c>
      <c r="AD3434" s="19" t="n">
        <f aca="false">IF(AC3434&gt;0,AC3434*V3434,0)</f>
        <v>0</v>
      </c>
      <c r="AE3434" s="19" t="n">
        <f aca="false">IF(AC3434&gt;0,(M3434-V3434)*AC3434,0)</f>
        <v>0</v>
      </c>
      <c r="AF3434" s="16" t="str">
        <f aca="false">IF(AA3434&lt;&gt;"COMPRAR","",IF(AB3434="",IF(X3434="","",IF(X3434-V3434&lt;0.01,"EMPATE TÉCNICO","")),IF(AB3434&lt;I3434,"ESTOQUE INSUFICIENTE",IF(X3434="","",IF(X3434-V3434&lt;0.01,"EMPATE TÉCNICO","")))))</f>
        <v/>
      </c>
      <c r="AG3434" s="16" t="s">
        <v>1838</v>
      </c>
      <c r="AH3434" s="16" t="s">
        <v>1761</v>
      </c>
    </row>
    <row r="3435" customFormat="false" ht="15" hidden="false" customHeight="false" outlineLevel="0" collapsed="false">
      <c r="A3435" s="16" t="s">
        <v>10657</v>
      </c>
      <c r="B3435" s="17" t="s">
        <v>10658</v>
      </c>
      <c r="C3435" s="16" t="s">
        <v>10659</v>
      </c>
      <c r="D3435" s="16" t="s">
        <v>4624</v>
      </c>
      <c r="E3435" s="18" t="n">
        <v>1</v>
      </c>
      <c r="F3435" s="16" t="s">
        <v>42</v>
      </c>
      <c r="G3435" s="18" t="n">
        <v>1</v>
      </c>
      <c r="H3435" s="16" t="n">
        <v>2.7</v>
      </c>
      <c r="I3435" s="18" t="n">
        <v>6</v>
      </c>
      <c r="J3435" s="19" t="n">
        <v>7.84</v>
      </c>
      <c r="K3435" s="19" t="n">
        <v>7.84</v>
      </c>
      <c r="L3435" s="19" t="n">
        <v>7.84</v>
      </c>
      <c r="M3435" s="19" t="n">
        <f aca="false">IF(J3435&gt;0,J3435,K3435)*E3435</f>
        <v>7.84</v>
      </c>
      <c r="N3435" s="20"/>
      <c r="O3435" s="21" t="str">
        <f aca="false">IF(R3435="","",ROUND(R3435*(1-Premissas!$B$4),4))</f>
        <v/>
      </c>
      <c r="P3435" s="22"/>
      <c r="Q3435" s="22"/>
      <c r="R3435" s="23"/>
      <c r="S3435" s="24"/>
      <c r="T3435" s="24"/>
      <c r="U3435" s="25"/>
      <c r="V3435" s="19" t="str">
        <f aca="false">IF(COUNT(N3435:Q3435)=0,"",MIN(N3435:Q3435))</f>
        <v/>
      </c>
      <c r="W3435" s="16" t="str">
        <f aca="false">IF(V3435="","",INDEX($N$4:$Q$4,MATCH(V3435,N3435:Q3435,0)))</f>
        <v/>
      </c>
      <c r="X3435" s="19" t="str">
        <f aca="false">IF(COUNT(N3435:Q3435)&lt;2,"",SMALL(N3435:Q3435,2))</f>
        <v/>
      </c>
      <c r="Y3435" s="26" t="str">
        <f aca="false">IF(OR(V3435="",M3435=0),"",V3435/M3435-1)</f>
        <v/>
      </c>
      <c r="Z3435" s="26" t="str">
        <f aca="false">IF(OR(V3435="",L3435=""),"",V3435/(L3435*E3435)-1)</f>
        <v/>
      </c>
      <c r="AA3435" s="16" t="str">
        <f aca="false">IF(V3435="","SEM OFERTA",IF(OR(Y3435&gt;Premissas!$B$11,Y3435&lt;Premissas!$B$12),"VERIFICAR - UNIDADE/EMBALAGEM",IF(Y3435&gt;Premissas!$B$6,"NÃO COMPRAR - REAJUSTE &gt;5%","COMPRAR")))</f>
        <v>SEM OFERTA</v>
      </c>
      <c r="AB3435" s="18" t="str">
        <f aca="false">IF(W3435="DIMEC",S3435,IF(W3435="MEDCENTRO",U3435,""))</f>
        <v/>
      </c>
      <c r="AC3435" s="18" t="n">
        <f aca="false">IF(AA3435&lt;&gt;"COMPRAR",0,IF(AB3435="",I3435,MIN(I3435,AB3435)))</f>
        <v>0</v>
      </c>
      <c r="AD3435" s="19" t="n">
        <f aca="false">IF(AC3435&gt;0,AC3435*V3435,0)</f>
        <v>0</v>
      </c>
      <c r="AE3435" s="19" t="n">
        <f aca="false">IF(AC3435&gt;0,(M3435-V3435)*AC3435,0)</f>
        <v>0</v>
      </c>
      <c r="AF3435" s="16" t="str">
        <f aca="false">IF(AA3435&lt;&gt;"COMPRAR","",IF(AB3435="",IF(X3435="","",IF(X3435-V3435&lt;0.01,"EMPATE TÉCNICO","")),IF(AB3435&lt;I3435,"ESTOQUE INSUFICIENTE",IF(X3435="","",IF(X3435-V3435&lt;0.01,"EMPATE TÉCNICO","")))))</f>
        <v/>
      </c>
      <c r="AG3435" s="16" t="s">
        <v>203</v>
      </c>
      <c r="AH3435" s="16" t="s">
        <v>1761</v>
      </c>
    </row>
    <row r="3436" customFormat="false" ht="15" hidden="false" customHeight="false" outlineLevel="0" collapsed="false">
      <c r="A3436" s="16" t="s">
        <v>10660</v>
      </c>
      <c r="B3436" s="17" t="s">
        <v>10661</v>
      </c>
      <c r="C3436" s="16" t="s">
        <v>10662</v>
      </c>
      <c r="D3436" s="16" t="s">
        <v>4624</v>
      </c>
      <c r="E3436" s="18" t="n">
        <v>1</v>
      </c>
      <c r="F3436" s="16" t="s">
        <v>41</v>
      </c>
      <c r="G3436" s="18" t="n">
        <v>1</v>
      </c>
      <c r="H3436" s="16" t="n">
        <v>5.4</v>
      </c>
      <c r="I3436" s="18" t="n">
        <v>13</v>
      </c>
      <c r="J3436" s="19" t="n">
        <v>7.84</v>
      </c>
      <c r="K3436" s="19" t="n">
        <v>7.84</v>
      </c>
      <c r="L3436" s="19" t="n">
        <v>7.84</v>
      </c>
      <c r="M3436" s="19" t="n">
        <f aca="false">IF(J3436&gt;0,J3436,K3436)*E3436</f>
        <v>7.84</v>
      </c>
      <c r="N3436" s="20"/>
      <c r="O3436" s="21" t="str">
        <f aca="false">IF(R3436="","",ROUND(R3436*(1-Premissas!$B$4),4))</f>
        <v/>
      </c>
      <c r="P3436" s="22"/>
      <c r="Q3436" s="22"/>
      <c r="R3436" s="23"/>
      <c r="S3436" s="24"/>
      <c r="T3436" s="24"/>
      <c r="U3436" s="25"/>
      <c r="V3436" s="19" t="str">
        <f aca="false">IF(COUNT(N3436:Q3436)=0,"",MIN(N3436:Q3436))</f>
        <v/>
      </c>
      <c r="W3436" s="16" t="str">
        <f aca="false">IF(V3436="","",INDEX($N$4:$Q$4,MATCH(V3436,N3436:Q3436,0)))</f>
        <v/>
      </c>
      <c r="X3436" s="19" t="str">
        <f aca="false">IF(COUNT(N3436:Q3436)&lt;2,"",SMALL(N3436:Q3436,2))</f>
        <v/>
      </c>
      <c r="Y3436" s="26" t="str">
        <f aca="false">IF(OR(V3436="",M3436=0),"",V3436/M3436-1)</f>
        <v/>
      </c>
      <c r="Z3436" s="26" t="str">
        <f aca="false">IF(OR(V3436="",L3436=""),"",V3436/(L3436*E3436)-1)</f>
        <v/>
      </c>
      <c r="AA3436" s="16" t="str">
        <f aca="false">IF(V3436="","SEM OFERTA",IF(OR(Y3436&gt;Premissas!$B$11,Y3436&lt;Premissas!$B$12),"VERIFICAR - UNIDADE/EMBALAGEM",IF(Y3436&gt;Premissas!$B$6,"NÃO COMPRAR - REAJUSTE &gt;5%","COMPRAR")))</f>
        <v>SEM OFERTA</v>
      </c>
      <c r="AB3436" s="18" t="str">
        <f aca="false">IF(W3436="DIMEC",S3436,IF(W3436="MEDCENTRO",U3436,""))</f>
        <v/>
      </c>
      <c r="AC3436" s="18" t="n">
        <f aca="false">IF(AA3436&lt;&gt;"COMPRAR",0,IF(AB3436="",I3436,MIN(I3436,AB3436)))</f>
        <v>0</v>
      </c>
      <c r="AD3436" s="19" t="n">
        <f aca="false">IF(AC3436&gt;0,AC3436*V3436,0)</f>
        <v>0</v>
      </c>
      <c r="AE3436" s="19" t="n">
        <f aca="false">IF(AC3436&gt;0,(M3436-V3436)*AC3436,0)</f>
        <v>0</v>
      </c>
      <c r="AF3436" s="16" t="str">
        <f aca="false">IF(AA3436&lt;&gt;"COMPRAR","",IF(AB3436="",IF(X3436="","",IF(X3436-V3436&lt;0.01,"EMPATE TÉCNICO","")),IF(AB3436&lt;I3436,"ESTOQUE INSUFICIENTE",IF(X3436="","",IF(X3436-V3436&lt;0.01,"EMPATE TÉCNICO","")))))</f>
        <v/>
      </c>
      <c r="AG3436" s="16" t="s">
        <v>203</v>
      </c>
      <c r="AH3436" s="16" t="s">
        <v>1761</v>
      </c>
    </row>
    <row r="3437" customFormat="false" ht="15" hidden="false" customHeight="false" outlineLevel="0" collapsed="false">
      <c r="A3437" s="16" t="s">
        <v>10663</v>
      </c>
      <c r="B3437" s="17" t="s">
        <v>10664</v>
      </c>
      <c r="C3437" s="16" t="s">
        <v>10665</v>
      </c>
      <c r="D3437" s="16" t="s">
        <v>4574</v>
      </c>
      <c r="E3437" s="18" t="n">
        <v>1</v>
      </c>
      <c r="F3437" s="16" t="s">
        <v>42</v>
      </c>
      <c r="G3437" s="18" t="n">
        <v>2</v>
      </c>
      <c r="H3437" s="16" t="n">
        <v>3.1</v>
      </c>
      <c r="I3437" s="18" t="n">
        <v>6</v>
      </c>
      <c r="J3437" s="19" t="n">
        <v>6.74208333333333</v>
      </c>
      <c r="K3437" s="19" t="n">
        <v>6.74208333333333</v>
      </c>
      <c r="L3437" s="19" t="n">
        <v>6.7421</v>
      </c>
      <c r="M3437" s="19" t="n">
        <f aca="false">IF(J3437&gt;0,J3437,K3437)*E3437</f>
        <v>6.74208333333333</v>
      </c>
      <c r="N3437" s="20"/>
      <c r="O3437" s="21" t="str">
        <f aca="false">IF(R3437="","",ROUND(R3437*(1-Premissas!$B$4),4))</f>
        <v/>
      </c>
      <c r="P3437" s="22"/>
      <c r="Q3437" s="22"/>
      <c r="R3437" s="23"/>
      <c r="S3437" s="24"/>
      <c r="T3437" s="24"/>
      <c r="U3437" s="25"/>
      <c r="V3437" s="19" t="str">
        <f aca="false">IF(COUNT(N3437:Q3437)=0,"",MIN(N3437:Q3437))</f>
        <v/>
      </c>
      <c r="W3437" s="16" t="str">
        <f aca="false">IF(V3437="","",INDEX($N$4:$Q$4,MATCH(V3437,N3437:Q3437,0)))</f>
        <v/>
      </c>
      <c r="X3437" s="19" t="str">
        <f aca="false">IF(COUNT(N3437:Q3437)&lt;2,"",SMALL(N3437:Q3437,2))</f>
        <v/>
      </c>
      <c r="Y3437" s="26" t="str">
        <f aca="false">IF(OR(V3437="",M3437=0),"",V3437/M3437-1)</f>
        <v/>
      </c>
      <c r="Z3437" s="26" t="str">
        <f aca="false">IF(OR(V3437="",L3437=""),"",V3437/(L3437*E3437)-1)</f>
        <v/>
      </c>
      <c r="AA3437" s="16" t="str">
        <f aca="false">IF(V3437="","SEM OFERTA",IF(OR(Y3437&gt;Premissas!$B$11,Y3437&lt;Premissas!$B$12),"VERIFICAR - UNIDADE/EMBALAGEM",IF(Y3437&gt;Premissas!$B$6,"NÃO COMPRAR - REAJUSTE &gt;5%","COMPRAR")))</f>
        <v>SEM OFERTA</v>
      </c>
      <c r="AB3437" s="18" t="str">
        <f aca="false">IF(W3437="DIMEC",S3437,IF(W3437="MEDCENTRO",U3437,""))</f>
        <v/>
      </c>
      <c r="AC3437" s="18" t="n">
        <f aca="false">IF(AA3437&lt;&gt;"COMPRAR",0,IF(AB3437="",I3437,MIN(I3437,AB3437)))</f>
        <v>0</v>
      </c>
      <c r="AD3437" s="19" t="n">
        <f aca="false">IF(AC3437&gt;0,AC3437*V3437,0)</f>
        <v>0</v>
      </c>
      <c r="AE3437" s="19" t="n">
        <f aca="false">IF(AC3437&gt;0,(M3437-V3437)*AC3437,0)</f>
        <v>0</v>
      </c>
      <c r="AF3437" s="16" t="str">
        <f aca="false">IF(AA3437&lt;&gt;"COMPRAR","",IF(AB3437="",IF(X3437="","",IF(X3437-V3437&lt;0.01,"EMPATE TÉCNICO","")),IF(AB3437&lt;I3437,"ESTOQUE INSUFICIENTE",IF(X3437="","",IF(X3437-V3437&lt;0.01,"EMPATE TÉCNICO","")))))</f>
        <v/>
      </c>
      <c r="AG3437" s="16" t="s">
        <v>328</v>
      </c>
      <c r="AH3437" s="16" t="s">
        <v>1761</v>
      </c>
    </row>
    <row r="3438" customFormat="false" ht="15" hidden="false" customHeight="false" outlineLevel="0" collapsed="false">
      <c r="A3438" s="16" t="s">
        <v>10666</v>
      </c>
      <c r="B3438" s="17" t="s">
        <v>10667</v>
      </c>
      <c r="C3438" s="16" t="s">
        <v>10668</v>
      </c>
      <c r="D3438" s="16" t="s">
        <v>4574</v>
      </c>
      <c r="E3438" s="18" t="n">
        <v>1</v>
      </c>
      <c r="F3438" s="16" t="s">
        <v>41</v>
      </c>
      <c r="G3438" s="18" t="n">
        <v>20</v>
      </c>
      <c r="H3438" s="16" t="n">
        <v>13.9</v>
      </c>
      <c r="I3438" s="18" t="n">
        <v>16</v>
      </c>
      <c r="J3438" s="19" t="n">
        <v>5.4</v>
      </c>
      <c r="K3438" s="19" t="n">
        <v>5.4</v>
      </c>
      <c r="L3438" s="19" t="n">
        <v>5.4</v>
      </c>
      <c r="M3438" s="19" t="n">
        <f aca="false">IF(J3438&gt;0,J3438,K3438)*E3438</f>
        <v>5.4</v>
      </c>
      <c r="N3438" s="20"/>
      <c r="O3438" s="21" t="str">
        <f aca="false">IF(R3438="","",ROUND(R3438*(1-Premissas!$B$4),4))</f>
        <v/>
      </c>
      <c r="P3438" s="22"/>
      <c r="Q3438" s="22"/>
      <c r="R3438" s="23"/>
      <c r="S3438" s="24"/>
      <c r="T3438" s="24"/>
      <c r="U3438" s="25"/>
      <c r="V3438" s="19" t="str">
        <f aca="false">IF(COUNT(N3438:Q3438)=0,"",MIN(N3438:Q3438))</f>
        <v/>
      </c>
      <c r="W3438" s="16" t="str">
        <f aca="false">IF(V3438="","",INDEX($N$4:$Q$4,MATCH(V3438,N3438:Q3438,0)))</f>
        <v/>
      </c>
      <c r="X3438" s="19" t="str">
        <f aca="false">IF(COUNT(N3438:Q3438)&lt;2,"",SMALL(N3438:Q3438,2))</f>
        <v/>
      </c>
      <c r="Y3438" s="26" t="str">
        <f aca="false">IF(OR(V3438="",M3438=0),"",V3438/M3438-1)</f>
        <v/>
      </c>
      <c r="Z3438" s="26" t="str">
        <f aca="false">IF(OR(V3438="",L3438=""),"",V3438/(L3438*E3438)-1)</f>
        <v/>
      </c>
      <c r="AA3438" s="16" t="str">
        <f aca="false">IF(V3438="","SEM OFERTA",IF(OR(Y3438&gt;Premissas!$B$11,Y3438&lt;Premissas!$B$12),"VERIFICAR - UNIDADE/EMBALAGEM",IF(Y3438&gt;Premissas!$B$6,"NÃO COMPRAR - REAJUSTE &gt;5%","COMPRAR")))</f>
        <v>SEM OFERTA</v>
      </c>
      <c r="AB3438" s="18" t="str">
        <f aca="false">IF(W3438="DIMEC",S3438,IF(W3438="MEDCENTRO",U3438,""))</f>
        <v/>
      </c>
      <c r="AC3438" s="18" t="n">
        <f aca="false">IF(AA3438&lt;&gt;"COMPRAR",0,IF(AB3438="",I3438,MIN(I3438,AB3438)))</f>
        <v>0</v>
      </c>
      <c r="AD3438" s="19" t="n">
        <f aca="false">IF(AC3438&gt;0,AC3438*V3438,0)</f>
        <v>0</v>
      </c>
      <c r="AE3438" s="19" t="n">
        <f aca="false">IF(AC3438&gt;0,(M3438-V3438)*AC3438,0)</f>
        <v>0</v>
      </c>
      <c r="AF3438" s="16" t="str">
        <f aca="false">IF(AA3438&lt;&gt;"COMPRAR","",IF(AB3438="",IF(X3438="","",IF(X3438-V3438&lt;0.01,"EMPATE TÉCNICO","")),IF(AB3438&lt;I3438,"ESTOQUE INSUFICIENTE",IF(X3438="","",IF(X3438-V3438&lt;0.01,"EMPATE TÉCNICO","")))))</f>
        <v/>
      </c>
      <c r="AG3438" s="16" t="s">
        <v>328</v>
      </c>
      <c r="AH3438" s="16" t="s">
        <v>1761</v>
      </c>
    </row>
    <row r="3439" customFormat="false" ht="15" hidden="false" customHeight="false" outlineLevel="0" collapsed="false">
      <c r="A3439" s="16" t="s">
        <v>10669</v>
      </c>
      <c r="B3439" s="17" t="s">
        <v>10670</v>
      </c>
      <c r="C3439" s="16" t="s">
        <v>10671</v>
      </c>
      <c r="D3439" s="16" t="s">
        <v>4574</v>
      </c>
      <c r="E3439" s="18" t="n">
        <v>1</v>
      </c>
      <c r="F3439" s="16" t="s">
        <v>41</v>
      </c>
      <c r="G3439" s="18" t="n">
        <v>1</v>
      </c>
      <c r="H3439" s="16" t="n">
        <v>1.8</v>
      </c>
      <c r="I3439" s="18" t="n">
        <v>4</v>
      </c>
      <c r="J3439" s="19" t="n">
        <v>20.67</v>
      </c>
      <c r="K3439" s="19" t="n">
        <v>20.67</v>
      </c>
      <c r="L3439" s="19" t="n">
        <v>20.67</v>
      </c>
      <c r="M3439" s="19" t="n">
        <f aca="false">IF(J3439&gt;0,J3439,K3439)*E3439</f>
        <v>20.67</v>
      </c>
      <c r="N3439" s="20"/>
      <c r="O3439" s="21" t="str">
        <f aca="false">IF(R3439="","",ROUND(R3439*(1-Premissas!$B$4),4))</f>
        <v/>
      </c>
      <c r="P3439" s="22"/>
      <c r="Q3439" s="22"/>
      <c r="R3439" s="23"/>
      <c r="S3439" s="24"/>
      <c r="T3439" s="24"/>
      <c r="U3439" s="25"/>
      <c r="V3439" s="19" t="str">
        <f aca="false">IF(COUNT(N3439:Q3439)=0,"",MIN(N3439:Q3439))</f>
        <v/>
      </c>
      <c r="W3439" s="16" t="str">
        <f aca="false">IF(V3439="","",INDEX($N$4:$Q$4,MATCH(V3439,N3439:Q3439,0)))</f>
        <v/>
      </c>
      <c r="X3439" s="19" t="str">
        <f aca="false">IF(COUNT(N3439:Q3439)&lt;2,"",SMALL(N3439:Q3439,2))</f>
        <v/>
      </c>
      <c r="Y3439" s="26" t="str">
        <f aca="false">IF(OR(V3439="",M3439=0),"",V3439/M3439-1)</f>
        <v/>
      </c>
      <c r="Z3439" s="26" t="str">
        <f aca="false">IF(OR(V3439="",L3439=""),"",V3439/(L3439*E3439)-1)</f>
        <v/>
      </c>
      <c r="AA3439" s="16" t="str">
        <f aca="false">IF(V3439="","SEM OFERTA",IF(OR(Y3439&gt;Premissas!$B$11,Y3439&lt;Premissas!$B$12),"VERIFICAR - UNIDADE/EMBALAGEM",IF(Y3439&gt;Premissas!$B$6,"NÃO COMPRAR - REAJUSTE &gt;5%","COMPRAR")))</f>
        <v>SEM OFERTA</v>
      </c>
      <c r="AB3439" s="18" t="str">
        <f aca="false">IF(W3439="DIMEC",S3439,IF(W3439="MEDCENTRO",U3439,""))</f>
        <v/>
      </c>
      <c r="AC3439" s="18" t="n">
        <f aca="false">IF(AA3439&lt;&gt;"COMPRAR",0,IF(AB3439="",I3439,MIN(I3439,AB3439)))</f>
        <v>0</v>
      </c>
      <c r="AD3439" s="19" t="n">
        <f aca="false">IF(AC3439&gt;0,AC3439*V3439,0)</f>
        <v>0</v>
      </c>
      <c r="AE3439" s="19" t="n">
        <f aca="false">IF(AC3439&gt;0,(M3439-V3439)*AC3439,0)</f>
        <v>0</v>
      </c>
      <c r="AF3439" s="16" t="str">
        <f aca="false">IF(AA3439&lt;&gt;"COMPRAR","",IF(AB3439="",IF(X3439="","",IF(X3439-V3439&lt;0.01,"EMPATE TÉCNICO","")),IF(AB3439&lt;I3439,"ESTOQUE INSUFICIENTE",IF(X3439="","",IF(X3439-V3439&lt;0.01,"EMPATE TÉCNICO","")))))</f>
        <v/>
      </c>
      <c r="AG3439" s="16" t="s">
        <v>547</v>
      </c>
      <c r="AH3439" s="16" t="s">
        <v>1761</v>
      </c>
    </row>
    <row r="3440" customFormat="false" ht="15" hidden="false" customHeight="false" outlineLevel="0" collapsed="false">
      <c r="A3440" s="16" t="s">
        <v>10672</v>
      </c>
      <c r="B3440" s="17" t="s">
        <v>10673</v>
      </c>
      <c r="C3440" s="16" t="s">
        <v>10674</v>
      </c>
      <c r="D3440" s="16" t="s">
        <v>4574</v>
      </c>
      <c r="E3440" s="18" t="n">
        <v>12</v>
      </c>
      <c r="F3440" s="16" t="s">
        <v>43</v>
      </c>
      <c r="G3440" s="18" t="n">
        <v>0</v>
      </c>
      <c r="H3440" s="16" t="n">
        <v>0.5</v>
      </c>
      <c r="I3440" s="18" t="n">
        <v>1</v>
      </c>
      <c r="J3440" s="19" t="n">
        <v>5.89666666666667</v>
      </c>
      <c r="K3440" s="19" t="n">
        <v>5.89666666666667</v>
      </c>
      <c r="L3440" s="19" t="n">
        <v>5.8967</v>
      </c>
      <c r="M3440" s="19" t="n">
        <f aca="false">IF(J3440&gt;0,J3440,K3440)*E3440</f>
        <v>70.7600000000001</v>
      </c>
      <c r="N3440" s="20"/>
      <c r="O3440" s="21" t="str">
        <f aca="false">IF(R3440="","",ROUND(R3440*(1-Premissas!$B$4),4))</f>
        <v/>
      </c>
      <c r="P3440" s="22"/>
      <c r="Q3440" s="22"/>
      <c r="R3440" s="23"/>
      <c r="S3440" s="24"/>
      <c r="T3440" s="24"/>
      <c r="U3440" s="25"/>
      <c r="V3440" s="19" t="str">
        <f aca="false">IF(COUNT(N3440:Q3440)=0,"",MIN(N3440:Q3440))</f>
        <v/>
      </c>
      <c r="W3440" s="16" t="str">
        <f aca="false">IF(V3440="","",INDEX($N$4:$Q$4,MATCH(V3440,N3440:Q3440,0)))</f>
        <v/>
      </c>
      <c r="X3440" s="19" t="str">
        <f aca="false">IF(COUNT(N3440:Q3440)&lt;2,"",SMALL(N3440:Q3440,2))</f>
        <v/>
      </c>
      <c r="Y3440" s="26" t="str">
        <f aca="false">IF(OR(V3440="",M3440=0),"",V3440/M3440-1)</f>
        <v/>
      </c>
      <c r="Z3440" s="26" t="str">
        <f aca="false">IF(OR(V3440="",L3440=""),"",V3440/(L3440*E3440)-1)</f>
        <v/>
      </c>
      <c r="AA3440" s="16" t="str">
        <f aca="false">IF(V3440="","SEM OFERTA",IF(OR(Y3440&gt;Premissas!$B$11,Y3440&lt;Premissas!$B$12),"VERIFICAR - UNIDADE/EMBALAGEM",IF(Y3440&gt;Premissas!$B$6,"NÃO COMPRAR - REAJUSTE &gt;5%","COMPRAR")))</f>
        <v>SEM OFERTA</v>
      </c>
      <c r="AB3440" s="18" t="str">
        <f aca="false">IF(W3440="DIMEC",S3440,IF(W3440="MEDCENTRO",U3440,""))</f>
        <v/>
      </c>
      <c r="AC3440" s="18" t="n">
        <f aca="false">IF(AA3440&lt;&gt;"COMPRAR",0,IF(AB3440="",I3440,MIN(I3440,AB3440)))</f>
        <v>0</v>
      </c>
      <c r="AD3440" s="19" t="n">
        <f aca="false">IF(AC3440&gt;0,AC3440*V3440,0)</f>
        <v>0</v>
      </c>
      <c r="AE3440" s="19" t="n">
        <f aca="false">IF(AC3440&gt;0,(M3440-V3440)*AC3440,0)</f>
        <v>0</v>
      </c>
      <c r="AF3440" s="16" t="str">
        <f aca="false">IF(AA3440&lt;&gt;"COMPRAR","",IF(AB3440="",IF(X3440="","",IF(X3440-V3440&lt;0.01,"EMPATE TÉCNICO","")),IF(AB3440&lt;I3440,"ESTOQUE INSUFICIENTE",IF(X3440="","",IF(X3440-V3440&lt;0.01,"EMPATE TÉCNICO","")))))</f>
        <v/>
      </c>
      <c r="AG3440" s="16" t="s">
        <v>547</v>
      </c>
      <c r="AH3440" s="16" t="s">
        <v>1761</v>
      </c>
    </row>
    <row r="3441" customFormat="false" ht="15" hidden="false" customHeight="false" outlineLevel="0" collapsed="false">
      <c r="A3441" s="16" t="s">
        <v>10675</v>
      </c>
      <c r="B3441" s="17" t="s">
        <v>10676</v>
      </c>
      <c r="C3441" s="16" t="s">
        <v>10677</v>
      </c>
      <c r="D3441" s="16" t="s">
        <v>4574</v>
      </c>
      <c r="E3441" s="18" t="n">
        <v>12</v>
      </c>
      <c r="F3441" s="16" t="s">
        <v>41</v>
      </c>
      <c r="G3441" s="18" t="n">
        <v>8</v>
      </c>
      <c r="H3441" s="16" t="n">
        <v>7.6</v>
      </c>
      <c r="I3441" s="18" t="n">
        <v>1</v>
      </c>
      <c r="J3441" s="19" t="n">
        <v>3.69</v>
      </c>
      <c r="K3441" s="19" t="n">
        <v>3.69</v>
      </c>
      <c r="L3441" s="19" t="n">
        <v>3.69</v>
      </c>
      <c r="M3441" s="19" t="n">
        <f aca="false">IF(J3441&gt;0,J3441,K3441)*E3441</f>
        <v>44.28</v>
      </c>
      <c r="N3441" s="20"/>
      <c r="O3441" s="21" t="str">
        <f aca="false">IF(R3441="","",ROUND(R3441*(1-Premissas!$B$4),4))</f>
        <v/>
      </c>
      <c r="P3441" s="22"/>
      <c r="Q3441" s="22"/>
      <c r="R3441" s="23"/>
      <c r="S3441" s="24"/>
      <c r="T3441" s="24"/>
      <c r="U3441" s="25"/>
      <c r="V3441" s="19" t="str">
        <f aca="false">IF(COUNT(N3441:Q3441)=0,"",MIN(N3441:Q3441))</f>
        <v/>
      </c>
      <c r="W3441" s="16" t="str">
        <f aca="false">IF(V3441="","",INDEX($N$4:$Q$4,MATCH(V3441,N3441:Q3441,0)))</f>
        <v/>
      </c>
      <c r="X3441" s="19" t="str">
        <f aca="false">IF(COUNT(N3441:Q3441)&lt;2,"",SMALL(N3441:Q3441,2))</f>
        <v/>
      </c>
      <c r="Y3441" s="26" t="str">
        <f aca="false">IF(OR(V3441="",M3441=0),"",V3441/M3441-1)</f>
        <v/>
      </c>
      <c r="Z3441" s="26" t="str">
        <f aca="false">IF(OR(V3441="",L3441=""),"",V3441/(L3441*E3441)-1)</f>
        <v/>
      </c>
      <c r="AA3441" s="16" t="str">
        <f aca="false">IF(V3441="","SEM OFERTA",IF(OR(Y3441&gt;Premissas!$B$11,Y3441&lt;Premissas!$B$12),"VERIFICAR - UNIDADE/EMBALAGEM",IF(Y3441&gt;Premissas!$B$6,"NÃO COMPRAR - REAJUSTE &gt;5%","COMPRAR")))</f>
        <v>SEM OFERTA</v>
      </c>
      <c r="AB3441" s="18" t="str">
        <f aca="false">IF(W3441="DIMEC",S3441,IF(W3441="MEDCENTRO",U3441,""))</f>
        <v/>
      </c>
      <c r="AC3441" s="18" t="n">
        <f aca="false">IF(AA3441&lt;&gt;"COMPRAR",0,IF(AB3441="",I3441,MIN(I3441,AB3441)))</f>
        <v>0</v>
      </c>
      <c r="AD3441" s="19" t="n">
        <f aca="false">IF(AC3441&gt;0,AC3441*V3441,0)</f>
        <v>0</v>
      </c>
      <c r="AE3441" s="19" t="n">
        <f aca="false">IF(AC3441&gt;0,(M3441-V3441)*AC3441,0)</f>
        <v>0</v>
      </c>
      <c r="AF3441" s="16" t="str">
        <f aca="false">IF(AA3441&lt;&gt;"COMPRAR","",IF(AB3441="",IF(X3441="","",IF(X3441-V3441&lt;0.01,"EMPATE TÉCNICO","")),IF(AB3441&lt;I3441,"ESTOQUE INSUFICIENTE",IF(X3441="","",IF(X3441-V3441&lt;0.01,"EMPATE TÉCNICO","")))))</f>
        <v/>
      </c>
      <c r="AG3441" s="16" t="s">
        <v>203</v>
      </c>
      <c r="AH3441" s="16" t="s">
        <v>1761</v>
      </c>
    </row>
    <row r="3442" customFormat="false" ht="15" hidden="false" customHeight="false" outlineLevel="0" collapsed="false">
      <c r="A3442" s="16" t="s">
        <v>10678</v>
      </c>
      <c r="B3442" s="17" t="s">
        <v>10679</v>
      </c>
      <c r="C3442" s="16" t="s">
        <v>10680</v>
      </c>
      <c r="D3442" s="16" t="s">
        <v>5994</v>
      </c>
      <c r="E3442" s="18" t="n">
        <v>1</v>
      </c>
      <c r="F3442" s="16" t="s">
        <v>43</v>
      </c>
      <c r="G3442" s="18" t="n">
        <v>0</v>
      </c>
      <c r="H3442" s="16" t="n">
        <v>0</v>
      </c>
      <c r="I3442" s="18" t="n">
        <v>1</v>
      </c>
      <c r="J3442" s="19" t="n">
        <v>2.08333333333333</v>
      </c>
      <c r="K3442" s="19" t="n">
        <v>2.08333333333333</v>
      </c>
      <c r="L3442" s="19" t="n">
        <v>2.0833</v>
      </c>
      <c r="M3442" s="19" t="n">
        <f aca="false">IF(J3442&gt;0,J3442,K3442)*E3442</f>
        <v>2.08333333333333</v>
      </c>
      <c r="N3442" s="20"/>
      <c r="O3442" s="21" t="str">
        <f aca="false">IF(R3442="","",ROUND(R3442*(1-Premissas!$B$4),4))</f>
        <v/>
      </c>
      <c r="P3442" s="22"/>
      <c r="Q3442" s="22"/>
      <c r="R3442" s="23"/>
      <c r="S3442" s="24"/>
      <c r="T3442" s="24"/>
      <c r="U3442" s="25"/>
      <c r="V3442" s="19" t="str">
        <f aca="false">IF(COUNT(N3442:Q3442)=0,"",MIN(N3442:Q3442))</f>
        <v/>
      </c>
      <c r="W3442" s="16" t="str">
        <f aca="false">IF(V3442="","",INDEX($N$4:$Q$4,MATCH(V3442,N3442:Q3442,0)))</f>
        <v/>
      </c>
      <c r="X3442" s="19" t="str">
        <f aca="false">IF(COUNT(N3442:Q3442)&lt;2,"",SMALL(N3442:Q3442,2))</f>
        <v/>
      </c>
      <c r="Y3442" s="26" t="str">
        <f aca="false">IF(OR(V3442="",M3442=0),"",V3442/M3442-1)</f>
        <v/>
      </c>
      <c r="Z3442" s="26" t="str">
        <f aca="false">IF(OR(V3442="",L3442=""),"",V3442/(L3442*E3442)-1)</f>
        <v/>
      </c>
      <c r="AA3442" s="16" t="str">
        <f aca="false">IF(V3442="","SEM OFERTA",IF(OR(Y3442&gt;Premissas!$B$11,Y3442&lt;Premissas!$B$12),"VERIFICAR - UNIDADE/EMBALAGEM",IF(Y3442&gt;Premissas!$B$6,"NÃO COMPRAR - REAJUSTE &gt;5%","COMPRAR")))</f>
        <v>SEM OFERTA</v>
      </c>
      <c r="AB3442" s="18" t="str">
        <f aca="false">IF(W3442="DIMEC",S3442,IF(W3442="MEDCENTRO",U3442,""))</f>
        <v/>
      </c>
      <c r="AC3442" s="18" t="n">
        <f aca="false">IF(AA3442&lt;&gt;"COMPRAR",0,IF(AB3442="",I3442,MIN(I3442,AB3442)))</f>
        <v>0</v>
      </c>
      <c r="AD3442" s="19" t="n">
        <f aca="false">IF(AC3442&gt;0,AC3442*V3442,0)</f>
        <v>0</v>
      </c>
      <c r="AE3442" s="19" t="n">
        <f aca="false">IF(AC3442&gt;0,(M3442-V3442)*AC3442,0)</f>
        <v>0</v>
      </c>
      <c r="AF3442" s="16" t="str">
        <f aca="false">IF(AA3442&lt;&gt;"COMPRAR","",IF(AB3442="",IF(X3442="","",IF(X3442-V3442&lt;0.01,"EMPATE TÉCNICO","")),IF(AB3442&lt;I3442,"ESTOQUE INSUFICIENTE",IF(X3442="","",IF(X3442-V3442&lt;0.01,"EMPATE TÉCNICO","")))))</f>
        <v/>
      </c>
      <c r="AG3442" s="16" t="s">
        <v>3750</v>
      </c>
      <c r="AH3442" s="16" t="s">
        <v>1761</v>
      </c>
    </row>
    <row r="3443" customFormat="false" ht="15" hidden="false" customHeight="false" outlineLevel="0" collapsed="false">
      <c r="A3443" s="16" t="s">
        <v>10681</v>
      </c>
      <c r="B3443" s="17" t="s">
        <v>10682</v>
      </c>
      <c r="C3443" s="16" t="s">
        <v>10683</v>
      </c>
      <c r="D3443" s="16" t="s">
        <v>4574</v>
      </c>
      <c r="E3443" s="18" t="n">
        <v>1</v>
      </c>
      <c r="F3443" s="16" t="s">
        <v>42</v>
      </c>
      <c r="G3443" s="18" t="n">
        <v>5</v>
      </c>
      <c r="H3443" s="16" t="n">
        <v>2.7</v>
      </c>
      <c r="I3443" s="18" t="n">
        <v>2</v>
      </c>
      <c r="J3443" s="19" t="n">
        <v>10.39</v>
      </c>
      <c r="K3443" s="19" t="n">
        <v>10.39</v>
      </c>
      <c r="L3443" s="19" t="n">
        <v>10.39</v>
      </c>
      <c r="M3443" s="19" t="n">
        <f aca="false">IF(J3443&gt;0,J3443,K3443)*E3443</f>
        <v>10.39</v>
      </c>
      <c r="N3443" s="20"/>
      <c r="O3443" s="21" t="str">
        <f aca="false">IF(R3443="","",ROUND(R3443*(1-Premissas!$B$4),4))</f>
        <v/>
      </c>
      <c r="P3443" s="22"/>
      <c r="Q3443" s="22"/>
      <c r="R3443" s="23"/>
      <c r="S3443" s="24"/>
      <c r="T3443" s="24"/>
      <c r="U3443" s="25"/>
      <c r="V3443" s="19" t="str">
        <f aca="false">IF(COUNT(N3443:Q3443)=0,"",MIN(N3443:Q3443))</f>
        <v/>
      </c>
      <c r="W3443" s="16" t="str">
        <f aca="false">IF(V3443="","",INDEX($N$4:$Q$4,MATCH(V3443,N3443:Q3443,0)))</f>
        <v/>
      </c>
      <c r="X3443" s="19" t="str">
        <f aca="false">IF(COUNT(N3443:Q3443)&lt;2,"",SMALL(N3443:Q3443,2))</f>
        <v/>
      </c>
      <c r="Y3443" s="26" t="str">
        <f aca="false">IF(OR(V3443="",M3443=0),"",V3443/M3443-1)</f>
        <v/>
      </c>
      <c r="Z3443" s="26" t="str">
        <f aca="false">IF(OR(V3443="",L3443=""),"",V3443/(L3443*E3443)-1)</f>
        <v/>
      </c>
      <c r="AA3443" s="16" t="str">
        <f aca="false">IF(V3443="","SEM OFERTA",IF(OR(Y3443&gt;Premissas!$B$11,Y3443&lt;Premissas!$B$12),"VERIFICAR - UNIDADE/EMBALAGEM",IF(Y3443&gt;Premissas!$B$6,"NÃO COMPRAR - REAJUSTE &gt;5%","COMPRAR")))</f>
        <v>SEM OFERTA</v>
      </c>
      <c r="AB3443" s="18" t="str">
        <f aca="false">IF(W3443="DIMEC",S3443,IF(W3443="MEDCENTRO",U3443,""))</f>
        <v/>
      </c>
      <c r="AC3443" s="18" t="n">
        <f aca="false">IF(AA3443&lt;&gt;"COMPRAR",0,IF(AB3443="",I3443,MIN(I3443,AB3443)))</f>
        <v>0</v>
      </c>
      <c r="AD3443" s="19" t="n">
        <f aca="false">IF(AC3443&gt;0,AC3443*V3443,0)</f>
        <v>0</v>
      </c>
      <c r="AE3443" s="19" t="n">
        <f aca="false">IF(AC3443&gt;0,(M3443-V3443)*AC3443,0)</f>
        <v>0</v>
      </c>
      <c r="AF3443" s="16" t="str">
        <f aca="false">IF(AA3443&lt;&gt;"COMPRAR","",IF(AB3443="",IF(X3443="","",IF(X3443-V3443&lt;0.01,"EMPATE TÉCNICO","")),IF(AB3443&lt;I3443,"ESTOQUE INSUFICIENTE",IF(X3443="","",IF(X3443-V3443&lt;0.01,"EMPATE TÉCNICO","")))))</f>
        <v/>
      </c>
      <c r="AG3443" s="16" t="s">
        <v>547</v>
      </c>
      <c r="AH3443" s="16" t="s">
        <v>1761</v>
      </c>
    </row>
    <row r="3444" customFormat="false" ht="15" hidden="false" customHeight="false" outlineLevel="0" collapsed="false">
      <c r="A3444" s="16" t="s">
        <v>10684</v>
      </c>
      <c r="B3444" s="17" t="s">
        <v>10685</v>
      </c>
      <c r="C3444" s="16" t="s">
        <v>10686</v>
      </c>
      <c r="D3444" s="16" t="s">
        <v>7400</v>
      </c>
      <c r="E3444" s="18" t="n">
        <v>1</v>
      </c>
      <c r="F3444" s="16" t="s">
        <v>43</v>
      </c>
      <c r="G3444" s="18" t="n">
        <v>4</v>
      </c>
      <c r="H3444" s="16" t="n">
        <v>2.1</v>
      </c>
      <c r="I3444" s="18" t="n">
        <v>2</v>
      </c>
      <c r="J3444" s="19" t="n">
        <v>5.15</v>
      </c>
      <c r="K3444" s="19" t="n">
        <v>5.15</v>
      </c>
      <c r="L3444" s="19" t="n">
        <v>5.15</v>
      </c>
      <c r="M3444" s="19" t="n">
        <f aca="false">IF(J3444&gt;0,J3444,K3444)*E3444</f>
        <v>5.15</v>
      </c>
      <c r="N3444" s="20"/>
      <c r="O3444" s="21" t="str">
        <f aca="false">IF(R3444="","",ROUND(R3444*(1-Premissas!$B$4),4))</f>
        <v/>
      </c>
      <c r="P3444" s="22"/>
      <c r="Q3444" s="22"/>
      <c r="R3444" s="23"/>
      <c r="S3444" s="24"/>
      <c r="T3444" s="24"/>
      <c r="U3444" s="25"/>
      <c r="V3444" s="19" t="str">
        <f aca="false">IF(COUNT(N3444:Q3444)=0,"",MIN(N3444:Q3444))</f>
        <v/>
      </c>
      <c r="W3444" s="16" t="str">
        <f aca="false">IF(V3444="","",INDEX($N$4:$Q$4,MATCH(V3444,N3444:Q3444,0)))</f>
        <v/>
      </c>
      <c r="X3444" s="19" t="str">
        <f aca="false">IF(COUNT(N3444:Q3444)&lt;2,"",SMALL(N3444:Q3444,2))</f>
        <v/>
      </c>
      <c r="Y3444" s="26" t="str">
        <f aca="false">IF(OR(V3444="",M3444=0),"",V3444/M3444-1)</f>
        <v/>
      </c>
      <c r="Z3444" s="26" t="str">
        <f aca="false">IF(OR(V3444="",L3444=""),"",V3444/(L3444*E3444)-1)</f>
        <v/>
      </c>
      <c r="AA3444" s="16" t="str">
        <f aca="false">IF(V3444="","SEM OFERTA",IF(OR(Y3444&gt;Premissas!$B$11,Y3444&lt;Premissas!$B$12),"VERIFICAR - UNIDADE/EMBALAGEM",IF(Y3444&gt;Premissas!$B$6,"NÃO COMPRAR - REAJUSTE &gt;5%","COMPRAR")))</f>
        <v>SEM OFERTA</v>
      </c>
      <c r="AB3444" s="18" t="str">
        <f aca="false">IF(W3444="DIMEC",S3444,IF(W3444="MEDCENTRO",U3444,""))</f>
        <v/>
      </c>
      <c r="AC3444" s="18" t="n">
        <f aca="false">IF(AA3444&lt;&gt;"COMPRAR",0,IF(AB3444="",I3444,MIN(I3444,AB3444)))</f>
        <v>0</v>
      </c>
      <c r="AD3444" s="19" t="n">
        <f aca="false">IF(AC3444&gt;0,AC3444*V3444,0)</f>
        <v>0</v>
      </c>
      <c r="AE3444" s="19" t="n">
        <f aca="false">IF(AC3444&gt;0,(M3444-V3444)*AC3444,0)</f>
        <v>0</v>
      </c>
      <c r="AF3444" s="16" t="str">
        <f aca="false">IF(AA3444&lt;&gt;"COMPRAR","",IF(AB3444="",IF(X3444="","",IF(X3444-V3444&lt;0.01,"EMPATE TÉCNICO","")),IF(AB3444&lt;I3444,"ESTOQUE INSUFICIENTE",IF(X3444="","",IF(X3444-V3444&lt;0.01,"EMPATE TÉCNICO","")))))</f>
        <v/>
      </c>
      <c r="AG3444" s="16" t="s">
        <v>4880</v>
      </c>
      <c r="AH3444" s="16" t="s">
        <v>1761</v>
      </c>
    </row>
    <row r="3445" customFormat="false" ht="15" hidden="false" customHeight="false" outlineLevel="0" collapsed="false">
      <c r="A3445" s="16" t="s">
        <v>10687</v>
      </c>
      <c r="B3445" s="17" t="s">
        <v>10688</v>
      </c>
      <c r="C3445" s="16" t="s">
        <v>10689</v>
      </c>
      <c r="D3445" s="16" t="s">
        <v>4315</v>
      </c>
      <c r="E3445" s="18" t="n">
        <v>1</v>
      </c>
      <c r="F3445" s="16" t="s">
        <v>43</v>
      </c>
      <c r="G3445" s="18" t="n">
        <v>1</v>
      </c>
      <c r="H3445" s="16" t="n">
        <v>0.5</v>
      </c>
      <c r="I3445" s="18" t="n">
        <v>1</v>
      </c>
      <c r="J3445" s="19" t="n">
        <v>10.72</v>
      </c>
      <c r="K3445" s="19" t="n">
        <v>10.72</v>
      </c>
      <c r="L3445" s="19" t="n">
        <v>10.72</v>
      </c>
      <c r="M3445" s="19" t="n">
        <f aca="false">IF(J3445&gt;0,J3445,K3445)*E3445</f>
        <v>10.72</v>
      </c>
      <c r="N3445" s="20"/>
      <c r="O3445" s="21" t="str">
        <f aca="false">IF(R3445="","",ROUND(R3445*(1-Premissas!$B$4),4))</f>
        <v/>
      </c>
      <c r="P3445" s="22"/>
      <c r="Q3445" s="22"/>
      <c r="R3445" s="23"/>
      <c r="S3445" s="24"/>
      <c r="T3445" s="24"/>
      <c r="U3445" s="25"/>
      <c r="V3445" s="19" t="str">
        <f aca="false">IF(COUNT(N3445:Q3445)=0,"",MIN(N3445:Q3445))</f>
        <v/>
      </c>
      <c r="W3445" s="16" t="str">
        <f aca="false">IF(V3445="","",INDEX($N$4:$Q$4,MATCH(V3445,N3445:Q3445,0)))</f>
        <v/>
      </c>
      <c r="X3445" s="19" t="str">
        <f aca="false">IF(COUNT(N3445:Q3445)&lt;2,"",SMALL(N3445:Q3445,2))</f>
        <v/>
      </c>
      <c r="Y3445" s="26" t="str">
        <f aca="false">IF(OR(V3445="",M3445=0),"",V3445/M3445-1)</f>
        <v/>
      </c>
      <c r="Z3445" s="26" t="str">
        <f aca="false">IF(OR(V3445="",L3445=""),"",V3445/(L3445*E3445)-1)</f>
        <v/>
      </c>
      <c r="AA3445" s="16" t="str">
        <f aca="false">IF(V3445="","SEM OFERTA",IF(OR(Y3445&gt;Premissas!$B$11,Y3445&lt;Premissas!$B$12),"VERIFICAR - UNIDADE/EMBALAGEM",IF(Y3445&gt;Premissas!$B$6,"NÃO COMPRAR - REAJUSTE &gt;5%","COMPRAR")))</f>
        <v>SEM OFERTA</v>
      </c>
      <c r="AB3445" s="18" t="str">
        <f aca="false">IF(W3445="DIMEC",S3445,IF(W3445="MEDCENTRO",U3445,""))</f>
        <v/>
      </c>
      <c r="AC3445" s="18" t="n">
        <f aca="false">IF(AA3445&lt;&gt;"COMPRAR",0,IF(AB3445="",I3445,MIN(I3445,AB3445)))</f>
        <v>0</v>
      </c>
      <c r="AD3445" s="19" t="n">
        <f aca="false">IF(AC3445&gt;0,AC3445*V3445,0)</f>
        <v>0</v>
      </c>
      <c r="AE3445" s="19" t="n">
        <f aca="false">IF(AC3445&gt;0,(M3445-V3445)*AC3445,0)</f>
        <v>0</v>
      </c>
      <c r="AF3445" s="16" t="str">
        <f aca="false">IF(AA3445&lt;&gt;"COMPRAR","",IF(AB3445="",IF(X3445="","",IF(X3445-V3445&lt;0.01,"EMPATE TÉCNICO","")),IF(AB3445&lt;I3445,"ESTOQUE INSUFICIENTE",IF(X3445="","",IF(X3445-V3445&lt;0.01,"EMPATE TÉCNICO","")))))</f>
        <v/>
      </c>
      <c r="AG3445" s="16" t="s">
        <v>87</v>
      </c>
      <c r="AH3445" s="16" t="s">
        <v>1761</v>
      </c>
    </row>
    <row r="3446" customFormat="false" ht="15" hidden="false" customHeight="false" outlineLevel="0" collapsed="false">
      <c r="A3446" s="16" t="s">
        <v>10690</v>
      </c>
      <c r="B3446" s="17" t="s">
        <v>10691</v>
      </c>
      <c r="C3446" s="16" t="s">
        <v>10692</v>
      </c>
      <c r="D3446" s="16" t="s">
        <v>4315</v>
      </c>
      <c r="E3446" s="18" t="n">
        <v>1</v>
      </c>
      <c r="F3446" s="16" t="s">
        <v>43</v>
      </c>
      <c r="G3446" s="18" t="n">
        <v>2</v>
      </c>
      <c r="H3446" s="16" t="n">
        <v>1</v>
      </c>
      <c r="I3446" s="18" t="n">
        <v>1</v>
      </c>
      <c r="J3446" s="19" t="n">
        <v>9.01</v>
      </c>
      <c r="K3446" s="19" t="n">
        <v>9.01</v>
      </c>
      <c r="L3446" s="19" t="n">
        <v>9.01</v>
      </c>
      <c r="M3446" s="19" t="n">
        <f aca="false">IF(J3446&gt;0,J3446,K3446)*E3446</f>
        <v>9.01</v>
      </c>
      <c r="N3446" s="20"/>
      <c r="O3446" s="21" t="str">
        <f aca="false">IF(R3446="","",ROUND(R3446*(1-Premissas!$B$4),4))</f>
        <v/>
      </c>
      <c r="P3446" s="22"/>
      <c r="Q3446" s="22"/>
      <c r="R3446" s="23"/>
      <c r="S3446" s="24"/>
      <c r="T3446" s="24"/>
      <c r="U3446" s="25"/>
      <c r="V3446" s="19" t="str">
        <f aca="false">IF(COUNT(N3446:Q3446)=0,"",MIN(N3446:Q3446))</f>
        <v/>
      </c>
      <c r="W3446" s="16" t="str">
        <f aca="false">IF(V3446="","",INDEX($N$4:$Q$4,MATCH(V3446,N3446:Q3446,0)))</f>
        <v/>
      </c>
      <c r="X3446" s="19" t="str">
        <f aca="false">IF(COUNT(N3446:Q3446)&lt;2,"",SMALL(N3446:Q3446,2))</f>
        <v/>
      </c>
      <c r="Y3446" s="26" t="str">
        <f aca="false">IF(OR(V3446="",M3446=0),"",V3446/M3446-1)</f>
        <v/>
      </c>
      <c r="Z3446" s="26" t="str">
        <f aca="false">IF(OR(V3446="",L3446=""),"",V3446/(L3446*E3446)-1)</f>
        <v/>
      </c>
      <c r="AA3446" s="16" t="str">
        <f aca="false">IF(V3446="","SEM OFERTA",IF(OR(Y3446&gt;Premissas!$B$11,Y3446&lt;Premissas!$B$12),"VERIFICAR - UNIDADE/EMBALAGEM",IF(Y3446&gt;Premissas!$B$6,"NÃO COMPRAR - REAJUSTE &gt;5%","COMPRAR")))</f>
        <v>SEM OFERTA</v>
      </c>
      <c r="AB3446" s="18" t="str">
        <f aca="false">IF(W3446="DIMEC",S3446,IF(W3446="MEDCENTRO",U3446,""))</f>
        <v/>
      </c>
      <c r="AC3446" s="18" t="n">
        <f aca="false">IF(AA3446&lt;&gt;"COMPRAR",0,IF(AB3446="",I3446,MIN(I3446,AB3446)))</f>
        <v>0</v>
      </c>
      <c r="AD3446" s="19" t="n">
        <f aca="false">IF(AC3446&gt;0,AC3446*V3446,0)</f>
        <v>0</v>
      </c>
      <c r="AE3446" s="19" t="n">
        <f aca="false">IF(AC3446&gt;0,(M3446-V3446)*AC3446,0)</f>
        <v>0</v>
      </c>
      <c r="AF3446" s="16" t="str">
        <f aca="false">IF(AA3446&lt;&gt;"COMPRAR","",IF(AB3446="",IF(X3446="","",IF(X3446-V3446&lt;0.01,"EMPATE TÉCNICO","")),IF(AB3446&lt;I3446,"ESTOQUE INSUFICIENTE",IF(X3446="","",IF(X3446-V3446&lt;0.01,"EMPATE TÉCNICO","")))))</f>
        <v/>
      </c>
      <c r="AG3446" s="16" t="s">
        <v>203</v>
      </c>
      <c r="AH3446" s="16" t="s">
        <v>1761</v>
      </c>
    </row>
    <row r="3447" customFormat="false" ht="15" hidden="false" customHeight="false" outlineLevel="0" collapsed="false">
      <c r="A3447" s="16" t="s">
        <v>10693</v>
      </c>
      <c r="B3447" s="17" t="s">
        <v>10694</v>
      </c>
      <c r="C3447" s="16" t="s">
        <v>10695</v>
      </c>
      <c r="D3447" s="16" t="s">
        <v>4315</v>
      </c>
      <c r="E3447" s="18" t="n">
        <v>1</v>
      </c>
      <c r="F3447" s="16" t="s">
        <v>43</v>
      </c>
      <c r="G3447" s="18" t="n">
        <v>0</v>
      </c>
      <c r="H3447" s="16" t="n">
        <v>0.1</v>
      </c>
      <c r="I3447" s="18" t="n">
        <v>1</v>
      </c>
      <c r="J3447" s="19" t="n">
        <v>13.17</v>
      </c>
      <c r="K3447" s="19" t="n">
        <v>13.17</v>
      </c>
      <c r="L3447" s="19" t="n">
        <v>13.17</v>
      </c>
      <c r="M3447" s="19" t="n">
        <f aca="false">IF(J3447&gt;0,J3447,K3447)*E3447</f>
        <v>13.17</v>
      </c>
      <c r="N3447" s="20"/>
      <c r="O3447" s="21" t="str">
        <f aca="false">IF(R3447="","",ROUND(R3447*(1-Premissas!$B$4),4))</f>
        <v/>
      </c>
      <c r="P3447" s="22"/>
      <c r="Q3447" s="22"/>
      <c r="R3447" s="23"/>
      <c r="S3447" s="24"/>
      <c r="T3447" s="24"/>
      <c r="U3447" s="25"/>
      <c r="V3447" s="19" t="str">
        <f aca="false">IF(COUNT(N3447:Q3447)=0,"",MIN(N3447:Q3447))</f>
        <v/>
      </c>
      <c r="W3447" s="16" t="str">
        <f aca="false">IF(V3447="","",INDEX($N$4:$Q$4,MATCH(V3447,N3447:Q3447,0)))</f>
        <v/>
      </c>
      <c r="X3447" s="19" t="str">
        <f aca="false">IF(COUNT(N3447:Q3447)&lt;2,"",SMALL(N3447:Q3447,2))</f>
        <v/>
      </c>
      <c r="Y3447" s="26" t="str">
        <f aca="false">IF(OR(V3447="",M3447=0),"",V3447/M3447-1)</f>
        <v/>
      </c>
      <c r="Z3447" s="26" t="str">
        <f aca="false">IF(OR(V3447="",L3447=""),"",V3447/(L3447*E3447)-1)</f>
        <v/>
      </c>
      <c r="AA3447" s="16" t="str">
        <f aca="false">IF(V3447="","SEM OFERTA",IF(OR(Y3447&gt;Premissas!$B$11,Y3447&lt;Premissas!$B$12),"VERIFICAR - UNIDADE/EMBALAGEM",IF(Y3447&gt;Premissas!$B$6,"NÃO COMPRAR - REAJUSTE &gt;5%","COMPRAR")))</f>
        <v>SEM OFERTA</v>
      </c>
      <c r="AB3447" s="18" t="str">
        <f aca="false">IF(W3447="DIMEC",S3447,IF(W3447="MEDCENTRO",U3447,""))</f>
        <v/>
      </c>
      <c r="AC3447" s="18" t="n">
        <f aca="false">IF(AA3447&lt;&gt;"COMPRAR",0,IF(AB3447="",I3447,MIN(I3447,AB3447)))</f>
        <v>0</v>
      </c>
      <c r="AD3447" s="19" t="n">
        <f aca="false">IF(AC3447&gt;0,AC3447*V3447,0)</f>
        <v>0</v>
      </c>
      <c r="AE3447" s="19" t="n">
        <f aca="false">IF(AC3447&gt;0,(M3447-V3447)*AC3447,0)</f>
        <v>0</v>
      </c>
      <c r="AF3447" s="16" t="str">
        <f aca="false">IF(AA3447&lt;&gt;"COMPRAR","",IF(AB3447="",IF(X3447="","",IF(X3447-V3447&lt;0.01,"EMPATE TÉCNICO","")),IF(AB3447&lt;I3447,"ESTOQUE INSUFICIENTE",IF(X3447="","",IF(X3447-V3447&lt;0.01,"EMPATE TÉCNICO","")))))</f>
        <v/>
      </c>
      <c r="AG3447" s="16" t="s">
        <v>1838</v>
      </c>
      <c r="AH3447" s="16" t="s">
        <v>1761</v>
      </c>
    </row>
    <row r="3448" customFormat="false" ht="15" hidden="false" customHeight="false" outlineLevel="0" collapsed="false">
      <c r="A3448" s="16" t="s">
        <v>10696</v>
      </c>
      <c r="B3448" s="17" t="s">
        <v>10697</v>
      </c>
      <c r="C3448" s="16" t="s">
        <v>10698</v>
      </c>
      <c r="D3448" s="16" t="s">
        <v>5548</v>
      </c>
      <c r="E3448" s="18" t="n">
        <v>1</v>
      </c>
      <c r="F3448" s="16" t="s">
        <v>43</v>
      </c>
      <c r="G3448" s="18" t="n">
        <v>0</v>
      </c>
      <c r="H3448" s="16" t="n">
        <v>0</v>
      </c>
      <c r="I3448" s="18" t="n">
        <v>1</v>
      </c>
      <c r="J3448" s="19" t="n">
        <v>6.86</v>
      </c>
      <c r="K3448" s="19" t="n">
        <v>6.86</v>
      </c>
      <c r="L3448" s="19" t="n">
        <v>6.86</v>
      </c>
      <c r="M3448" s="19" t="n">
        <f aca="false">IF(J3448&gt;0,J3448,K3448)*E3448</f>
        <v>6.86</v>
      </c>
      <c r="N3448" s="20"/>
      <c r="O3448" s="21" t="str">
        <f aca="false">IF(R3448="","",ROUND(R3448*(1-Premissas!$B$4),4))</f>
        <v/>
      </c>
      <c r="P3448" s="22"/>
      <c r="Q3448" s="22"/>
      <c r="R3448" s="23"/>
      <c r="S3448" s="24"/>
      <c r="T3448" s="24"/>
      <c r="U3448" s="25"/>
      <c r="V3448" s="19" t="str">
        <f aca="false">IF(COUNT(N3448:Q3448)=0,"",MIN(N3448:Q3448))</f>
        <v/>
      </c>
      <c r="W3448" s="16" t="str">
        <f aca="false">IF(V3448="","",INDEX($N$4:$Q$4,MATCH(V3448,N3448:Q3448,0)))</f>
        <v/>
      </c>
      <c r="X3448" s="19" t="str">
        <f aca="false">IF(COUNT(N3448:Q3448)&lt;2,"",SMALL(N3448:Q3448,2))</f>
        <v/>
      </c>
      <c r="Y3448" s="26" t="str">
        <f aca="false">IF(OR(V3448="",M3448=0),"",V3448/M3448-1)</f>
        <v/>
      </c>
      <c r="Z3448" s="26" t="str">
        <f aca="false">IF(OR(V3448="",L3448=""),"",V3448/(L3448*E3448)-1)</f>
        <v/>
      </c>
      <c r="AA3448" s="16" t="str">
        <f aca="false">IF(V3448="","SEM OFERTA",IF(OR(Y3448&gt;Premissas!$B$11,Y3448&lt;Premissas!$B$12),"VERIFICAR - UNIDADE/EMBALAGEM",IF(Y3448&gt;Premissas!$B$6,"NÃO COMPRAR - REAJUSTE &gt;5%","COMPRAR")))</f>
        <v>SEM OFERTA</v>
      </c>
      <c r="AB3448" s="18" t="str">
        <f aca="false">IF(W3448="DIMEC",S3448,IF(W3448="MEDCENTRO",U3448,""))</f>
        <v/>
      </c>
      <c r="AC3448" s="18" t="n">
        <f aca="false">IF(AA3448&lt;&gt;"COMPRAR",0,IF(AB3448="",I3448,MIN(I3448,AB3448)))</f>
        <v>0</v>
      </c>
      <c r="AD3448" s="19" t="n">
        <f aca="false">IF(AC3448&gt;0,AC3448*V3448,0)</f>
        <v>0</v>
      </c>
      <c r="AE3448" s="19" t="n">
        <f aca="false">IF(AC3448&gt;0,(M3448-V3448)*AC3448,0)</f>
        <v>0</v>
      </c>
      <c r="AF3448" s="16" t="str">
        <f aca="false">IF(AA3448&lt;&gt;"COMPRAR","",IF(AB3448="",IF(X3448="","",IF(X3448-V3448&lt;0.01,"EMPATE TÉCNICO","")),IF(AB3448&lt;I3448,"ESTOQUE INSUFICIENTE",IF(X3448="","",IF(X3448-V3448&lt;0.01,"EMPATE TÉCNICO","")))))</f>
        <v/>
      </c>
      <c r="AG3448" s="16" t="s">
        <v>203</v>
      </c>
      <c r="AH3448" s="16" t="s">
        <v>1761</v>
      </c>
    </row>
    <row r="3449" customFormat="false" ht="15" hidden="false" customHeight="false" outlineLevel="0" collapsed="false">
      <c r="A3449" s="16" t="s">
        <v>10699</v>
      </c>
      <c r="B3449" s="17" t="s">
        <v>10700</v>
      </c>
      <c r="C3449" s="16" t="s">
        <v>10701</v>
      </c>
      <c r="D3449" s="16" t="s">
        <v>4624</v>
      </c>
      <c r="E3449" s="18" t="n">
        <v>1</v>
      </c>
      <c r="F3449" s="16" t="s">
        <v>41</v>
      </c>
      <c r="G3449" s="18" t="n">
        <v>2</v>
      </c>
      <c r="H3449" s="16" t="n">
        <v>6.4</v>
      </c>
      <c r="I3449" s="18" t="n">
        <v>15</v>
      </c>
      <c r="J3449" s="19" t="n">
        <v>7.84</v>
      </c>
      <c r="K3449" s="19" t="n">
        <v>7.84</v>
      </c>
      <c r="L3449" s="19" t="n">
        <v>7.84</v>
      </c>
      <c r="M3449" s="19" t="n">
        <f aca="false">IF(J3449&gt;0,J3449,K3449)*E3449</f>
        <v>7.84</v>
      </c>
      <c r="N3449" s="20"/>
      <c r="O3449" s="21" t="str">
        <f aca="false">IF(R3449="","",ROUND(R3449*(1-Premissas!$B$4),4))</f>
        <v/>
      </c>
      <c r="P3449" s="22"/>
      <c r="Q3449" s="22"/>
      <c r="R3449" s="23"/>
      <c r="S3449" s="24"/>
      <c r="T3449" s="24"/>
      <c r="U3449" s="25"/>
      <c r="V3449" s="19" t="str">
        <f aca="false">IF(COUNT(N3449:Q3449)=0,"",MIN(N3449:Q3449))</f>
        <v/>
      </c>
      <c r="W3449" s="16" t="str">
        <f aca="false">IF(V3449="","",INDEX($N$4:$Q$4,MATCH(V3449,N3449:Q3449,0)))</f>
        <v/>
      </c>
      <c r="X3449" s="19" t="str">
        <f aca="false">IF(COUNT(N3449:Q3449)&lt;2,"",SMALL(N3449:Q3449,2))</f>
        <v/>
      </c>
      <c r="Y3449" s="26" t="str">
        <f aca="false">IF(OR(V3449="",M3449=0),"",V3449/M3449-1)</f>
        <v/>
      </c>
      <c r="Z3449" s="26" t="str">
        <f aca="false">IF(OR(V3449="",L3449=""),"",V3449/(L3449*E3449)-1)</f>
        <v/>
      </c>
      <c r="AA3449" s="16" t="str">
        <f aca="false">IF(V3449="","SEM OFERTA",IF(OR(Y3449&gt;Premissas!$B$11,Y3449&lt;Premissas!$B$12),"VERIFICAR - UNIDADE/EMBALAGEM",IF(Y3449&gt;Premissas!$B$6,"NÃO COMPRAR - REAJUSTE &gt;5%","COMPRAR")))</f>
        <v>SEM OFERTA</v>
      </c>
      <c r="AB3449" s="18" t="str">
        <f aca="false">IF(W3449="DIMEC",S3449,IF(W3449="MEDCENTRO",U3449,""))</f>
        <v/>
      </c>
      <c r="AC3449" s="18" t="n">
        <f aca="false">IF(AA3449&lt;&gt;"COMPRAR",0,IF(AB3449="",I3449,MIN(I3449,AB3449)))</f>
        <v>0</v>
      </c>
      <c r="AD3449" s="19" t="n">
        <f aca="false">IF(AC3449&gt;0,AC3449*V3449,0)</f>
        <v>0</v>
      </c>
      <c r="AE3449" s="19" t="n">
        <f aca="false">IF(AC3449&gt;0,(M3449-V3449)*AC3449,0)</f>
        <v>0</v>
      </c>
      <c r="AF3449" s="16" t="str">
        <f aca="false">IF(AA3449&lt;&gt;"COMPRAR","",IF(AB3449="",IF(X3449="","",IF(X3449-V3449&lt;0.01,"EMPATE TÉCNICO","")),IF(AB3449&lt;I3449,"ESTOQUE INSUFICIENTE",IF(X3449="","",IF(X3449-V3449&lt;0.01,"EMPATE TÉCNICO","")))))</f>
        <v/>
      </c>
      <c r="AG3449" s="16" t="s">
        <v>203</v>
      </c>
      <c r="AH3449" s="16" t="s">
        <v>1761</v>
      </c>
    </row>
    <row r="3450" customFormat="false" ht="15" hidden="false" customHeight="false" outlineLevel="0" collapsed="false">
      <c r="A3450" s="16" t="s">
        <v>10702</v>
      </c>
      <c r="B3450" s="17" t="s">
        <v>10703</v>
      </c>
      <c r="C3450" s="16" t="s">
        <v>10704</v>
      </c>
      <c r="D3450" s="16" t="s">
        <v>4624</v>
      </c>
      <c r="E3450" s="18" t="n">
        <v>1</v>
      </c>
      <c r="F3450" s="16" t="s">
        <v>43</v>
      </c>
      <c r="G3450" s="18" t="n">
        <v>2</v>
      </c>
      <c r="H3450" s="16" t="n">
        <v>1.5</v>
      </c>
      <c r="I3450" s="18" t="n">
        <v>2</v>
      </c>
      <c r="J3450" s="19" t="n">
        <v>9.29</v>
      </c>
      <c r="K3450" s="19" t="n">
        <v>9.29</v>
      </c>
      <c r="L3450" s="19" t="n">
        <v>9.29</v>
      </c>
      <c r="M3450" s="19" t="n">
        <f aca="false">IF(J3450&gt;0,J3450,K3450)*E3450</f>
        <v>9.29</v>
      </c>
      <c r="N3450" s="20"/>
      <c r="O3450" s="21" t="str">
        <f aca="false">IF(R3450="","",ROUND(R3450*(1-Premissas!$B$4),4))</f>
        <v/>
      </c>
      <c r="P3450" s="22"/>
      <c r="Q3450" s="22"/>
      <c r="R3450" s="23"/>
      <c r="S3450" s="24"/>
      <c r="T3450" s="24"/>
      <c r="U3450" s="25"/>
      <c r="V3450" s="19" t="str">
        <f aca="false">IF(COUNT(N3450:Q3450)=0,"",MIN(N3450:Q3450))</f>
        <v/>
      </c>
      <c r="W3450" s="16" t="str">
        <f aca="false">IF(V3450="","",INDEX($N$4:$Q$4,MATCH(V3450,N3450:Q3450,0)))</f>
        <v/>
      </c>
      <c r="X3450" s="19" t="str">
        <f aca="false">IF(COUNT(N3450:Q3450)&lt;2,"",SMALL(N3450:Q3450,2))</f>
        <v/>
      </c>
      <c r="Y3450" s="26" t="str">
        <f aca="false">IF(OR(V3450="",M3450=0),"",V3450/M3450-1)</f>
        <v/>
      </c>
      <c r="Z3450" s="26" t="str">
        <f aca="false">IF(OR(V3450="",L3450=""),"",V3450/(L3450*E3450)-1)</f>
        <v/>
      </c>
      <c r="AA3450" s="16" t="str">
        <f aca="false">IF(V3450="","SEM OFERTA",IF(OR(Y3450&gt;Premissas!$B$11,Y3450&lt;Premissas!$B$12),"VERIFICAR - UNIDADE/EMBALAGEM",IF(Y3450&gt;Premissas!$B$6,"NÃO COMPRAR - REAJUSTE &gt;5%","COMPRAR")))</f>
        <v>SEM OFERTA</v>
      </c>
      <c r="AB3450" s="18" t="str">
        <f aca="false">IF(W3450="DIMEC",S3450,IF(W3450="MEDCENTRO",U3450,""))</f>
        <v/>
      </c>
      <c r="AC3450" s="18" t="n">
        <f aca="false">IF(AA3450&lt;&gt;"COMPRAR",0,IF(AB3450="",I3450,MIN(I3450,AB3450)))</f>
        <v>0</v>
      </c>
      <c r="AD3450" s="19" t="n">
        <f aca="false">IF(AC3450&gt;0,AC3450*V3450,0)</f>
        <v>0</v>
      </c>
      <c r="AE3450" s="19" t="n">
        <f aca="false">IF(AC3450&gt;0,(M3450-V3450)*AC3450,0)</f>
        <v>0</v>
      </c>
      <c r="AF3450" s="16" t="str">
        <f aca="false">IF(AA3450&lt;&gt;"COMPRAR","",IF(AB3450="",IF(X3450="","",IF(X3450-V3450&lt;0.01,"EMPATE TÉCNICO","")),IF(AB3450&lt;I3450,"ESTOQUE INSUFICIENTE",IF(X3450="","",IF(X3450-V3450&lt;0.01,"EMPATE TÉCNICO","")))))</f>
        <v/>
      </c>
      <c r="AG3450" s="16" t="s">
        <v>203</v>
      </c>
      <c r="AH3450" s="16" t="s">
        <v>1761</v>
      </c>
    </row>
    <row r="3451" customFormat="false" ht="15" hidden="false" customHeight="false" outlineLevel="0" collapsed="false">
      <c r="A3451" s="16" t="s">
        <v>10705</v>
      </c>
      <c r="B3451" s="17"/>
      <c r="C3451" s="16" t="s">
        <v>10706</v>
      </c>
      <c r="D3451" s="16" t="s">
        <v>10707</v>
      </c>
      <c r="E3451" s="18" t="n">
        <v>1</v>
      </c>
      <c r="F3451" s="16" t="s">
        <v>43</v>
      </c>
      <c r="G3451" s="18" t="n">
        <v>0</v>
      </c>
      <c r="H3451" s="16" t="n">
        <v>0</v>
      </c>
      <c r="I3451" s="18" t="n">
        <v>1</v>
      </c>
      <c r="J3451" s="19" t="n">
        <v>0</v>
      </c>
      <c r="K3451" s="19" t="n">
        <v>6.7</v>
      </c>
      <c r="L3451" s="19"/>
      <c r="M3451" s="19" t="n">
        <f aca="false">IF(J3451&gt;0,J3451,K3451)*E3451</f>
        <v>6.7</v>
      </c>
      <c r="N3451" s="20"/>
      <c r="O3451" s="21" t="str">
        <f aca="false">IF(R3451="","",ROUND(R3451*(1-Premissas!$B$4),4))</f>
        <v/>
      </c>
      <c r="P3451" s="22"/>
      <c r="Q3451" s="22"/>
      <c r="R3451" s="23"/>
      <c r="S3451" s="24"/>
      <c r="T3451" s="24"/>
      <c r="U3451" s="25"/>
      <c r="V3451" s="19" t="str">
        <f aca="false">IF(COUNT(N3451:Q3451)=0,"",MIN(N3451:Q3451))</f>
        <v/>
      </c>
      <c r="W3451" s="16" t="str">
        <f aca="false">IF(V3451="","",INDEX($N$4:$Q$4,MATCH(V3451,N3451:Q3451,0)))</f>
        <v/>
      </c>
      <c r="X3451" s="19" t="str">
        <f aca="false">IF(COUNT(N3451:Q3451)&lt;2,"",SMALL(N3451:Q3451,2))</f>
        <v/>
      </c>
      <c r="Y3451" s="26" t="str">
        <f aca="false">IF(OR(V3451="",M3451=0),"",V3451/M3451-1)</f>
        <v/>
      </c>
      <c r="Z3451" s="26" t="str">
        <f aca="false">IF(OR(V3451="",L3451=""),"",V3451/(L3451*E3451)-1)</f>
        <v/>
      </c>
      <c r="AA3451" s="16" t="str">
        <f aca="false">IF(V3451="","SEM OFERTA",IF(OR(Y3451&gt;Premissas!$B$11,Y3451&lt;Premissas!$B$12),"VERIFICAR - UNIDADE/EMBALAGEM",IF(Y3451&gt;Premissas!$B$6,"NÃO COMPRAR - REAJUSTE &gt;5%","COMPRAR")))</f>
        <v>SEM OFERTA</v>
      </c>
      <c r="AB3451" s="18" t="str">
        <f aca="false">IF(W3451="DIMEC",S3451,IF(W3451="MEDCENTRO",U3451,""))</f>
        <v/>
      </c>
      <c r="AC3451" s="18" t="n">
        <f aca="false">IF(AA3451&lt;&gt;"COMPRAR",0,IF(AB3451="",I3451,MIN(I3451,AB3451)))</f>
        <v>0</v>
      </c>
      <c r="AD3451" s="19" t="n">
        <f aca="false">IF(AC3451&gt;0,AC3451*V3451,0)</f>
        <v>0</v>
      </c>
      <c r="AE3451" s="19" t="n">
        <f aca="false">IF(AC3451&gt;0,(M3451-V3451)*AC3451,0)</f>
        <v>0</v>
      </c>
      <c r="AF3451" s="16" t="str">
        <f aca="false">IF(AA3451&lt;&gt;"COMPRAR","",IF(AB3451="",IF(X3451="","",IF(X3451-V3451&lt;0.01,"EMPATE TÉCNICO","")),IF(AB3451&lt;I3451,"ESTOQUE INSUFICIENTE",IF(X3451="","",IF(X3451-V3451&lt;0.01,"EMPATE TÉCNICO","")))))</f>
        <v/>
      </c>
      <c r="AG3451" s="16"/>
      <c r="AH3451" s="16" t="s">
        <v>1761</v>
      </c>
    </row>
    <row r="3452" customFormat="false" ht="15" hidden="false" customHeight="false" outlineLevel="0" collapsed="false">
      <c r="A3452" s="16" t="s">
        <v>10708</v>
      </c>
      <c r="B3452" s="17" t="s">
        <v>10709</v>
      </c>
      <c r="C3452" s="16" t="s">
        <v>10710</v>
      </c>
      <c r="D3452" s="16" t="s">
        <v>3926</v>
      </c>
      <c r="E3452" s="18" t="n">
        <v>1</v>
      </c>
      <c r="F3452" s="16" t="s">
        <v>43</v>
      </c>
      <c r="G3452" s="18" t="n">
        <v>0</v>
      </c>
      <c r="H3452" s="16" t="n">
        <v>0.7</v>
      </c>
      <c r="I3452" s="18" t="n">
        <v>2</v>
      </c>
      <c r="J3452" s="19" t="n">
        <v>4.6</v>
      </c>
      <c r="K3452" s="19" t="n">
        <v>4.6</v>
      </c>
      <c r="L3452" s="19" t="n">
        <v>4.6</v>
      </c>
      <c r="M3452" s="19" t="n">
        <f aca="false">IF(J3452&gt;0,J3452,K3452)*E3452</f>
        <v>4.6</v>
      </c>
      <c r="N3452" s="20"/>
      <c r="O3452" s="21" t="str">
        <f aca="false">IF(R3452="","",ROUND(R3452*(1-Premissas!$B$4),4))</f>
        <v/>
      </c>
      <c r="P3452" s="22"/>
      <c r="Q3452" s="22"/>
      <c r="R3452" s="23"/>
      <c r="S3452" s="24"/>
      <c r="T3452" s="24"/>
      <c r="U3452" s="25"/>
      <c r="V3452" s="19" t="str">
        <f aca="false">IF(COUNT(N3452:Q3452)=0,"",MIN(N3452:Q3452))</f>
        <v/>
      </c>
      <c r="W3452" s="16" t="str">
        <f aca="false">IF(V3452="","",INDEX($N$4:$Q$4,MATCH(V3452,N3452:Q3452,0)))</f>
        <v/>
      </c>
      <c r="X3452" s="19" t="str">
        <f aca="false">IF(COUNT(N3452:Q3452)&lt;2,"",SMALL(N3452:Q3452,2))</f>
        <v/>
      </c>
      <c r="Y3452" s="26" t="str">
        <f aca="false">IF(OR(V3452="",M3452=0),"",V3452/M3452-1)</f>
        <v/>
      </c>
      <c r="Z3452" s="26" t="str">
        <f aca="false">IF(OR(V3452="",L3452=""),"",V3452/(L3452*E3452)-1)</f>
        <v/>
      </c>
      <c r="AA3452" s="16" t="str">
        <f aca="false">IF(V3452="","SEM OFERTA",IF(OR(Y3452&gt;Premissas!$B$11,Y3452&lt;Premissas!$B$12),"VERIFICAR - UNIDADE/EMBALAGEM",IF(Y3452&gt;Premissas!$B$6,"NÃO COMPRAR - REAJUSTE &gt;5%","COMPRAR")))</f>
        <v>SEM OFERTA</v>
      </c>
      <c r="AB3452" s="18" t="str">
        <f aca="false">IF(W3452="DIMEC",S3452,IF(W3452="MEDCENTRO",U3452,""))</f>
        <v/>
      </c>
      <c r="AC3452" s="18" t="n">
        <f aca="false">IF(AA3452&lt;&gt;"COMPRAR",0,IF(AB3452="",I3452,MIN(I3452,AB3452)))</f>
        <v>0</v>
      </c>
      <c r="AD3452" s="19" t="n">
        <f aca="false">IF(AC3452&gt;0,AC3452*V3452,0)</f>
        <v>0</v>
      </c>
      <c r="AE3452" s="19" t="n">
        <f aca="false">IF(AC3452&gt;0,(M3452-V3452)*AC3452,0)</f>
        <v>0</v>
      </c>
      <c r="AF3452" s="16" t="str">
        <f aca="false">IF(AA3452&lt;&gt;"COMPRAR","",IF(AB3452="",IF(X3452="","",IF(X3452-V3452&lt;0.01,"EMPATE TÉCNICO","")),IF(AB3452&lt;I3452,"ESTOQUE INSUFICIENTE",IF(X3452="","",IF(X3452-V3452&lt;0.01,"EMPATE TÉCNICO","")))))</f>
        <v/>
      </c>
      <c r="AG3452" s="16" t="s">
        <v>547</v>
      </c>
      <c r="AH3452" s="16" t="s">
        <v>1761</v>
      </c>
    </row>
    <row r="3453" customFormat="false" ht="15" hidden="false" customHeight="false" outlineLevel="0" collapsed="false">
      <c r="A3453" s="16" t="s">
        <v>10711</v>
      </c>
      <c r="B3453" s="17" t="s">
        <v>10712</v>
      </c>
      <c r="C3453" s="16" t="s">
        <v>10713</v>
      </c>
      <c r="D3453" s="16" t="s">
        <v>4574</v>
      </c>
      <c r="E3453" s="18" t="n">
        <v>1</v>
      </c>
      <c r="F3453" s="16" t="s">
        <v>43</v>
      </c>
      <c r="G3453" s="18" t="n">
        <v>0</v>
      </c>
      <c r="H3453" s="16" t="n">
        <v>0.1</v>
      </c>
      <c r="I3453" s="18" t="n">
        <v>1</v>
      </c>
      <c r="J3453" s="19" t="n">
        <v>0</v>
      </c>
      <c r="K3453" s="19" t="n">
        <v>15.39</v>
      </c>
      <c r="L3453" s="19"/>
      <c r="M3453" s="19" t="n">
        <f aca="false">IF(J3453&gt;0,J3453,K3453)*E3453</f>
        <v>15.39</v>
      </c>
      <c r="N3453" s="20"/>
      <c r="O3453" s="21" t="str">
        <f aca="false">IF(R3453="","",ROUND(R3453*(1-Premissas!$B$4),4))</f>
        <v/>
      </c>
      <c r="P3453" s="22"/>
      <c r="Q3453" s="22"/>
      <c r="R3453" s="23"/>
      <c r="S3453" s="24"/>
      <c r="T3453" s="24"/>
      <c r="U3453" s="25"/>
      <c r="V3453" s="19" t="str">
        <f aca="false">IF(COUNT(N3453:Q3453)=0,"",MIN(N3453:Q3453))</f>
        <v/>
      </c>
      <c r="W3453" s="16" t="str">
        <f aca="false">IF(V3453="","",INDEX($N$4:$Q$4,MATCH(V3453,N3453:Q3453,0)))</f>
        <v/>
      </c>
      <c r="X3453" s="19" t="str">
        <f aca="false">IF(COUNT(N3453:Q3453)&lt;2,"",SMALL(N3453:Q3453,2))</f>
        <v/>
      </c>
      <c r="Y3453" s="26" t="str">
        <f aca="false">IF(OR(V3453="",M3453=0),"",V3453/M3453-1)</f>
        <v/>
      </c>
      <c r="Z3453" s="26" t="str">
        <f aca="false">IF(OR(V3453="",L3453=""),"",V3453/(L3453*E3453)-1)</f>
        <v/>
      </c>
      <c r="AA3453" s="16" t="str">
        <f aca="false">IF(V3453="","SEM OFERTA",IF(OR(Y3453&gt;Premissas!$B$11,Y3453&lt;Premissas!$B$12),"VERIFICAR - UNIDADE/EMBALAGEM",IF(Y3453&gt;Premissas!$B$6,"NÃO COMPRAR - REAJUSTE &gt;5%","COMPRAR")))</f>
        <v>SEM OFERTA</v>
      </c>
      <c r="AB3453" s="18" t="str">
        <f aca="false">IF(W3453="DIMEC",S3453,IF(W3453="MEDCENTRO",U3453,""))</f>
        <v/>
      </c>
      <c r="AC3453" s="18" t="n">
        <f aca="false">IF(AA3453&lt;&gt;"COMPRAR",0,IF(AB3453="",I3453,MIN(I3453,AB3453)))</f>
        <v>0</v>
      </c>
      <c r="AD3453" s="19" t="n">
        <f aca="false">IF(AC3453&gt;0,AC3453*V3453,0)</f>
        <v>0</v>
      </c>
      <c r="AE3453" s="19" t="n">
        <f aca="false">IF(AC3453&gt;0,(M3453-V3453)*AC3453,0)</f>
        <v>0</v>
      </c>
      <c r="AF3453" s="16" t="str">
        <f aca="false">IF(AA3453&lt;&gt;"COMPRAR","",IF(AB3453="",IF(X3453="","",IF(X3453-V3453&lt;0.01,"EMPATE TÉCNICO","")),IF(AB3453&lt;I3453,"ESTOQUE INSUFICIENTE",IF(X3453="","",IF(X3453-V3453&lt;0.01,"EMPATE TÉCNICO","")))))</f>
        <v/>
      </c>
      <c r="AG3453" s="16"/>
      <c r="AH3453" s="16" t="s">
        <v>1761</v>
      </c>
    </row>
    <row r="3454" customFormat="false" ht="15" hidden="false" customHeight="false" outlineLevel="0" collapsed="false">
      <c r="A3454" s="16" t="s">
        <v>10714</v>
      </c>
      <c r="B3454" s="17" t="s">
        <v>10715</v>
      </c>
      <c r="C3454" s="16" t="s">
        <v>10716</v>
      </c>
      <c r="D3454" s="16" t="s">
        <v>4308</v>
      </c>
      <c r="E3454" s="18" t="n">
        <v>1</v>
      </c>
      <c r="F3454" s="16" t="s">
        <v>43</v>
      </c>
      <c r="G3454" s="18" t="n">
        <v>0</v>
      </c>
      <c r="H3454" s="16" t="n">
        <v>0</v>
      </c>
      <c r="I3454" s="18" t="n">
        <v>1</v>
      </c>
      <c r="J3454" s="19" t="n">
        <v>10.58</v>
      </c>
      <c r="K3454" s="19" t="n">
        <v>10.58</v>
      </c>
      <c r="L3454" s="19" t="n">
        <v>10.58</v>
      </c>
      <c r="M3454" s="19" t="n">
        <f aca="false">IF(J3454&gt;0,J3454,K3454)*E3454</f>
        <v>10.58</v>
      </c>
      <c r="N3454" s="20"/>
      <c r="O3454" s="21" t="str">
        <f aca="false">IF(R3454="","",ROUND(R3454*(1-Premissas!$B$4),4))</f>
        <v/>
      </c>
      <c r="P3454" s="22"/>
      <c r="Q3454" s="22"/>
      <c r="R3454" s="23"/>
      <c r="S3454" s="24"/>
      <c r="T3454" s="24"/>
      <c r="U3454" s="25"/>
      <c r="V3454" s="19" t="str">
        <f aca="false">IF(COUNT(N3454:Q3454)=0,"",MIN(N3454:Q3454))</f>
        <v/>
      </c>
      <c r="W3454" s="16" t="str">
        <f aca="false">IF(V3454="","",INDEX($N$4:$Q$4,MATCH(V3454,N3454:Q3454,0)))</f>
        <v/>
      </c>
      <c r="X3454" s="19" t="str">
        <f aca="false">IF(COUNT(N3454:Q3454)&lt;2,"",SMALL(N3454:Q3454,2))</f>
        <v/>
      </c>
      <c r="Y3454" s="26" t="str">
        <f aca="false">IF(OR(V3454="",M3454=0),"",V3454/M3454-1)</f>
        <v/>
      </c>
      <c r="Z3454" s="26" t="str">
        <f aca="false">IF(OR(V3454="",L3454=""),"",V3454/(L3454*E3454)-1)</f>
        <v/>
      </c>
      <c r="AA3454" s="16" t="str">
        <f aca="false">IF(V3454="","SEM OFERTA",IF(OR(Y3454&gt;Premissas!$B$11,Y3454&lt;Premissas!$B$12),"VERIFICAR - UNIDADE/EMBALAGEM",IF(Y3454&gt;Premissas!$B$6,"NÃO COMPRAR - REAJUSTE &gt;5%","COMPRAR")))</f>
        <v>SEM OFERTA</v>
      </c>
      <c r="AB3454" s="18" t="str">
        <f aca="false">IF(W3454="DIMEC",S3454,IF(W3454="MEDCENTRO",U3454,""))</f>
        <v/>
      </c>
      <c r="AC3454" s="18" t="n">
        <f aca="false">IF(AA3454&lt;&gt;"COMPRAR",0,IF(AB3454="",I3454,MIN(I3454,AB3454)))</f>
        <v>0</v>
      </c>
      <c r="AD3454" s="19" t="n">
        <f aca="false">IF(AC3454&gt;0,AC3454*V3454,0)</f>
        <v>0</v>
      </c>
      <c r="AE3454" s="19" t="n">
        <f aca="false">IF(AC3454&gt;0,(M3454-V3454)*AC3454,0)</f>
        <v>0</v>
      </c>
      <c r="AF3454" s="16" t="str">
        <f aca="false">IF(AA3454&lt;&gt;"COMPRAR","",IF(AB3454="",IF(X3454="","",IF(X3454-V3454&lt;0.01,"EMPATE TÉCNICO","")),IF(AB3454&lt;I3454,"ESTOQUE INSUFICIENTE",IF(X3454="","",IF(X3454-V3454&lt;0.01,"EMPATE TÉCNICO","")))))</f>
        <v/>
      </c>
      <c r="AG3454" s="16" t="s">
        <v>1798</v>
      </c>
      <c r="AH3454" s="16" t="s">
        <v>1761</v>
      </c>
    </row>
    <row r="3455" customFormat="false" ht="15" hidden="false" customHeight="false" outlineLevel="0" collapsed="false">
      <c r="A3455" s="16" t="s">
        <v>10717</v>
      </c>
      <c r="B3455" s="17" t="s">
        <v>10718</v>
      </c>
      <c r="C3455" s="16" t="s">
        <v>10719</v>
      </c>
      <c r="D3455" s="16" t="s">
        <v>4308</v>
      </c>
      <c r="E3455" s="18" t="n">
        <v>1</v>
      </c>
      <c r="F3455" s="16" t="s">
        <v>43</v>
      </c>
      <c r="G3455" s="18" t="n">
        <v>0</v>
      </c>
      <c r="H3455" s="16" t="n">
        <v>0.1</v>
      </c>
      <c r="I3455" s="18" t="n">
        <v>1</v>
      </c>
      <c r="J3455" s="19" t="n">
        <v>10.23</v>
      </c>
      <c r="K3455" s="19" t="n">
        <v>10.23</v>
      </c>
      <c r="L3455" s="19" t="n">
        <v>10.23</v>
      </c>
      <c r="M3455" s="19" t="n">
        <f aca="false">IF(J3455&gt;0,J3455,K3455)*E3455</f>
        <v>10.23</v>
      </c>
      <c r="N3455" s="20"/>
      <c r="O3455" s="21" t="str">
        <f aca="false">IF(R3455="","",ROUND(R3455*(1-Premissas!$B$4),4))</f>
        <v/>
      </c>
      <c r="P3455" s="22"/>
      <c r="Q3455" s="22"/>
      <c r="R3455" s="23"/>
      <c r="S3455" s="24"/>
      <c r="T3455" s="24"/>
      <c r="U3455" s="25"/>
      <c r="V3455" s="19" t="str">
        <f aca="false">IF(COUNT(N3455:Q3455)=0,"",MIN(N3455:Q3455))</f>
        <v/>
      </c>
      <c r="W3455" s="16" t="str">
        <f aca="false">IF(V3455="","",INDEX($N$4:$Q$4,MATCH(V3455,N3455:Q3455,0)))</f>
        <v/>
      </c>
      <c r="X3455" s="19" t="str">
        <f aca="false">IF(COUNT(N3455:Q3455)&lt;2,"",SMALL(N3455:Q3455,2))</f>
        <v/>
      </c>
      <c r="Y3455" s="26" t="str">
        <f aca="false">IF(OR(V3455="",M3455=0),"",V3455/M3455-1)</f>
        <v/>
      </c>
      <c r="Z3455" s="26" t="str">
        <f aca="false">IF(OR(V3455="",L3455=""),"",V3455/(L3455*E3455)-1)</f>
        <v/>
      </c>
      <c r="AA3455" s="16" t="str">
        <f aca="false">IF(V3455="","SEM OFERTA",IF(OR(Y3455&gt;Premissas!$B$11,Y3455&lt;Premissas!$B$12),"VERIFICAR - UNIDADE/EMBALAGEM",IF(Y3455&gt;Premissas!$B$6,"NÃO COMPRAR - REAJUSTE &gt;5%","COMPRAR")))</f>
        <v>SEM OFERTA</v>
      </c>
      <c r="AB3455" s="18" t="str">
        <f aca="false">IF(W3455="DIMEC",S3455,IF(W3455="MEDCENTRO",U3455,""))</f>
        <v/>
      </c>
      <c r="AC3455" s="18" t="n">
        <f aca="false">IF(AA3455&lt;&gt;"COMPRAR",0,IF(AB3455="",I3455,MIN(I3455,AB3455)))</f>
        <v>0</v>
      </c>
      <c r="AD3455" s="19" t="n">
        <f aca="false">IF(AC3455&gt;0,AC3455*V3455,0)</f>
        <v>0</v>
      </c>
      <c r="AE3455" s="19" t="n">
        <f aca="false">IF(AC3455&gt;0,(M3455-V3455)*AC3455,0)</f>
        <v>0</v>
      </c>
      <c r="AF3455" s="16" t="str">
        <f aca="false">IF(AA3455&lt;&gt;"COMPRAR","",IF(AB3455="",IF(X3455="","",IF(X3455-V3455&lt;0.01,"EMPATE TÉCNICO","")),IF(AB3455&lt;I3455,"ESTOQUE INSUFICIENTE",IF(X3455="","",IF(X3455-V3455&lt;0.01,"EMPATE TÉCNICO","")))))</f>
        <v/>
      </c>
      <c r="AG3455" s="16" t="s">
        <v>1838</v>
      </c>
      <c r="AH3455" s="16" t="s">
        <v>1761</v>
      </c>
    </row>
    <row r="3456" customFormat="false" ht="15" hidden="false" customHeight="false" outlineLevel="0" collapsed="false">
      <c r="A3456" s="16" t="s">
        <v>10720</v>
      </c>
      <c r="B3456" s="17" t="s">
        <v>10721</v>
      </c>
      <c r="C3456" s="16" t="s">
        <v>10722</v>
      </c>
      <c r="D3456" s="16" t="s">
        <v>4308</v>
      </c>
      <c r="E3456" s="18" t="n">
        <v>1</v>
      </c>
      <c r="F3456" s="16" t="s">
        <v>43</v>
      </c>
      <c r="G3456" s="18" t="n">
        <v>0</v>
      </c>
      <c r="H3456" s="16" t="n">
        <v>0</v>
      </c>
      <c r="I3456" s="18" t="n">
        <v>1</v>
      </c>
      <c r="J3456" s="19" t="n">
        <v>9.67</v>
      </c>
      <c r="K3456" s="19" t="n">
        <v>9.67</v>
      </c>
      <c r="L3456" s="19" t="n">
        <v>9.67</v>
      </c>
      <c r="M3456" s="19" t="n">
        <f aca="false">IF(J3456&gt;0,J3456,K3456)*E3456</f>
        <v>9.67</v>
      </c>
      <c r="N3456" s="20"/>
      <c r="O3456" s="21" t="str">
        <f aca="false">IF(R3456="","",ROUND(R3456*(1-Premissas!$B$4),4))</f>
        <v/>
      </c>
      <c r="P3456" s="22"/>
      <c r="Q3456" s="22"/>
      <c r="R3456" s="23"/>
      <c r="S3456" s="24"/>
      <c r="T3456" s="24"/>
      <c r="U3456" s="25"/>
      <c r="V3456" s="19" t="str">
        <f aca="false">IF(COUNT(N3456:Q3456)=0,"",MIN(N3456:Q3456))</f>
        <v/>
      </c>
      <c r="W3456" s="16" t="str">
        <f aca="false">IF(V3456="","",INDEX($N$4:$Q$4,MATCH(V3456,N3456:Q3456,0)))</f>
        <v/>
      </c>
      <c r="X3456" s="19" t="str">
        <f aca="false">IF(COUNT(N3456:Q3456)&lt;2,"",SMALL(N3456:Q3456,2))</f>
        <v/>
      </c>
      <c r="Y3456" s="26" t="str">
        <f aca="false">IF(OR(V3456="",M3456=0),"",V3456/M3456-1)</f>
        <v/>
      </c>
      <c r="Z3456" s="26" t="str">
        <f aca="false">IF(OR(V3456="",L3456=""),"",V3456/(L3456*E3456)-1)</f>
        <v/>
      </c>
      <c r="AA3456" s="16" t="str">
        <f aca="false">IF(V3456="","SEM OFERTA",IF(OR(Y3456&gt;Premissas!$B$11,Y3456&lt;Premissas!$B$12),"VERIFICAR - UNIDADE/EMBALAGEM",IF(Y3456&gt;Premissas!$B$6,"NÃO COMPRAR - REAJUSTE &gt;5%","COMPRAR")))</f>
        <v>SEM OFERTA</v>
      </c>
      <c r="AB3456" s="18" t="str">
        <f aca="false">IF(W3456="DIMEC",S3456,IF(W3456="MEDCENTRO",U3456,""))</f>
        <v/>
      </c>
      <c r="AC3456" s="18" t="n">
        <f aca="false">IF(AA3456&lt;&gt;"COMPRAR",0,IF(AB3456="",I3456,MIN(I3456,AB3456)))</f>
        <v>0</v>
      </c>
      <c r="AD3456" s="19" t="n">
        <f aca="false">IF(AC3456&gt;0,AC3456*V3456,0)</f>
        <v>0</v>
      </c>
      <c r="AE3456" s="19" t="n">
        <f aca="false">IF(AC3456&gt;0,(M3456-V3456)*AC3456,0)</f>
        <v>0</v>
      </c>
      <c r="AF3456" s="16" t="str">
        <f aca="false">IF(AA3456&lt;&gt;"COMPRAR","",IF(AB3456="",IF(X3456="","",IF(X3456-V3456&lt;0.01,"EMPATE TÉCNICO","")),IF(AB3456&lt;I3456,"ESTOQUE INSUFICIENTE",IF(X3456="","",IF(X3456-V3456&lt;0.01,"EMPATE TÉCNICO","")))))</f>
        <v/>
      </c>
      <c r="AG3456" s="16" t="s">
        <v>1838</v>
      </c>
      <c r="AH3456" s="16" t="s">
        <v>1761</v>
      </c>
    </row>
    <row r="3457" customFormat="false" ht="15" hidden="false" customHeight="false" outlineLevel="0" collapsed="false">
      <c r="A3457" s="16" t="s">
        <v>10723</v>
      </c>
      <c r="B3457" s="17" t="s">
        <v>10724</v>
      </c>
      <c r="C3457" s="16" t="s">
        <v>10725</v>
      </c>
      <c r="D3457" s="16" t="s">
        <v>4308</v>
      </c>
      <c r="E3457" s="18" t="n">
        <v>1</v>
      </c>
      <c r="F3457" s="16" t="s">
        <v>43</v>
      </c>
      <c r="G3457" s="18" t="n">
        <v>0</v>
      </c>
      <c r="H3457" s="16" t="n">
        <v>0.1</v>
      </c>
      <c r="I3457" s="18" t="n">
        <v>1</v>
      </c>
      <c r="J3457" s="19" t="n">
        <v>15.83</v>
      </c>
      <c r="K3457" s="19" t="n">
        <v>15.83</v>
      </c>
      <c r="L3457" s="19" t="n">
        <v>15.83</v>
      </c>
      <c r="M3457" s="19" t="n">
        <f aca="false">IF(J3457&gt;0,J3457,K3457)*E3457</f>
        <v>15.83</v>
      </c>
      <c r="N3457" s="20"/>
      <c r="O3457" s="21" t="str">
        <f aca="false">IF(R3457="","",ROUND(R3457*(1-Premissas!$B$4),4))</f>
        <v/>
      </c>
      <c r="P3457" s="22"/>
      <c r="Q3457" s="22"/>
      <c r="R3457" s="23"/>
      <c r="S3457" s="24"/>
      <c r="T3457" s="24"/>
      <c r="U3457" s="25"/>
      <c r="V3457" s="19" t="str">
        <f aca="false">IF(COUNT(N3457:Q3457)=0,"",MIN(N3457:Q3457))</f>
        <v/>
      </c>
      <c r="W3457" s="16" t="str">
        <f aca="false">IF(V3457="","",INDEX($N$4:$Q$4,MATCH(V3457,N3457:Q3457,0)))</f>
        <v/>
      </c>
      <c r="X3457" s="19" t="str">
        <f aca="false">IF(COUNT(N3457:Q3457)&lt;2,"",SMALL(N3457:Q3457,2))</f>
        <v/>
      </c>
      <c r="Y3457" s="26" t="str">
        <f aca="false">IF(OR(V3457="",M3457=0),"",V3457/M3457-1)</f>
        <v/>
      </c>
      <c r="Z3457" s="26" t="str">
        <f aca="false">IF(OR(V3457="",L3457=""),"",V3457/(L3457*E3457)-1)</f>
        <v/>
      </c>
      <c r="AA3457" s="16" t="str">
        <f aca="false">IF(V3457="","SEM OFERTA",IF(OR(Y3457&gt;Premissas!$B$11,Y3457&lt;Premissas!$B$12),"VERIFICAR - UNIDADE/EMBALAGEM",IF(Y3457&gt;Premissas!$B$6,"NÃO COMPRAR - REAJUSTE &gt;5%","COMPRAR")))</f>
        <v>SEM OFERTA</v>
      </c>
      <c r="AB3457" s="18" t="str">
        <f aca="false">IF(W3457="DIMEC",S3457,IF(W3457="MEDCENTRO",U3457,""))</f>
        <v/>
      </c>
      <c r="AC3457" s="18" t="n">
        <f aca="false">IF(AA3457&lt;&gt;"COMPRAR",0,IF(AB3457="",I3457,MIN(I3457,AB3457)))</f>
        <v>0</v>
      </c>
      <c r="AD3457" s="19" t="n">
        <f aca="false">IF(AC3457&gt;0,AC3457*V3457,0)</f>
        <v>0</v>
      </c>
      <c r="AE3457" s="19" t="n">
        <f aca="false">IF(AC3457&gt;0,(M3457-V3457)*AC3457,0)</f>
        <v>0</v>
      </c>
      <c r="AF3457" s="16" t="str">
        <f aca="false">IF(AA3457&lt;&gt;"COMPRAR","",IF(AB3457="",IF(X3457="","",IF(X3457-V3457&lt;0.01,"EMPATE TÉCNICO","")),IF(AB3457&lt;I3457,"ESTOQUE INSUFICIENTE",IF(X3457="","",IF(X3457-V3457&lt;0.01,"EMPATE TÉCNICO","")))))</f>
        <v/>
      </c>
      <c r="AG3457" s="16" t="s">
        <v>1838</v>
      </c>
      <c r="AH3457" s="16" t="s">
        <v>1761</v>
      </c>
    </row>
    <row r="3458" customFormat="false" ht="15" hidden="false" customHeight="false" outlineLevel="0" collapsed="false">
      <c r="A3458" s="16" t="s">
        <v>10726</v>
      </c>
      <c r="B3458" s="17" t="s">
        <v>10727</v>
      </c>
      <c r="C3458" s="16" t="s">
        <v>10728</v>
      </c>
      <c r="D3458" s="16" t="s">
        <v>4308</v>
      </c>
      <c r="E3458" s="18" t="n">
        <v>1</v>
      </c>
      <c r="F3458" s="16" t="s">
        <v>43</v>
      </c>
      <c r="G3458" s="18" t="n">
        <v>0</v>
      </c>
      <c r="H3458" s="16" t="n">
        <v>0.1</v>
      </c>
      <c r="I3458" s="18" t="n">
        <v>1</v>
      </c>
      <c r="J3458" s="19" t="n">
        <v>17.69</v>
      </c>
      <c r="K3458" s="19" t="n">
        <v>17.69</v>
      </c>
      <c r="L3458" s="19" t="n">
        <v>17.69</v>
      </c>
      <c r="M3458" s="19" t="n">
        <f aca="false">IF(J3458&gt;0,J3458,K3458)*E3458</f>
        <v>17.69</v>
      </c>
      <c r="N3458" s="20"/>
      <c r="O3458" s="21" t="str">
        <f aca="false">IF(R3458="","",ROUND(R3458*(1-Premissas!$B$4),4))</f>
        <v/>
      </c>
      <c r="P3458" s="22"/>
      <c r="Q3458" s="22"/>
      <c r="R3458" s="23"/>
      <c r="S3458" s="24"/>
      <c r="T3458" s="24"/>
      <c r="U3458" s="25"/>
      <c r="V3458" s="19" t="str">
        <f aca="false">IF(COUNT(N3458:Q3458)=0,"",MIN(N3458:Q3458))</f>
        <v/>
      </c>
      <c r="W3458" s="16" t="str">
        <f aca="false">IF(V3458="","",INDEX($N$4:$Q$4,MATCH(V3458,N3458:Q3458,0)))</f>
        <v/>
      </c>
      <c r="X3458" s="19" t="str">
        <f aca="false">IF(COUNT(N3458:Q3458)&lt;2,"",SMALL(N3458:Q3458,2))</f>
        <v/>
      </c>
      <c r="Y3458" s="26" t="str">
        <f aca="false">IF(OR(V3458="",M3458=0),"",V3458/M3458-1)</f>
        <v/>
      </c>
      <c r="Z3458" s="26" t="str">
        <f aca="false">IF(OR(V3458="",L3458=""),"",V3458/(L3458*E3458)-1)</f>
        <v/>
      </c>
      <c r="AA3458" s="16" t="str">
        <f aca="false">IF(V3458="","SEM OFERTA",IF(OR(Y3458&gt;Premissas!$B$11,Y3458&lt;Premissas!$B$12),"VERIFICAR - UNIDADE/EMBALAGEM",IF(Y3458&gt;Premissas!$B$6,"NÃO COMPRAR - REAJUSTE &gt;5%","COMPRAR")))</f>
        <v>SEM OFERTA</v>
      </c>
      <c r="AB3458" s="18" t="str">
        <f aca="false">IF(W3458="DIMEC",S3458,IF(W3458="MEDCENTRO",U3458,""))</f>
        <v/>
      </c>
      <c r="AC3458" s="18" t="n">
        <f aca="false">IF(AA3458&lt;&gt;"COMPRAR",0,IF(AB3458="",I3458,MIN(I3458,AB3458)))</f>
        <v>0</v>
      </c>
      <c r="AD3458" s="19" t="n">
        <f aca="false">IF(AC3458&gt;0,AC3458*V3458,0)</f>
        <v>0</v>
      </c>
      <c r="AE3458" s="19" t="n">
        <f aca="false">IF(AC3458&gt;0,(M3458-V3458)*AC3458,0)</f>
        <v>0</v>
      </c>
      <c r="AF3458" s="16" t="str">
        <f aca="false">IF(AA3458&lt;&gt;"COMPRAR","",IF(AB3458="",IF(X3458="","",IF(X3458-V3458&lt;0.01,"EMPATE TÉCNICO","")),IF(AB3458&lt;I3458,"ESTOQUE INSUFICIENTE",IF(X3458="","",IF(X3458-V3458&lt;0.01,"EMPATE TÉCNICO","")))))</f>
        <v/>
      </c>
      <c r="AG3458" s="16" t="s">
        <v>1838</v>
      </c>
      <c r="AH3458" s="16" t="s">
        <v>1761</v>
      </c>
    </row>
    <row r="3459" customFormat="false" ht="15" hidden="false" customHeight="false" outlineLevel="0" collapsed="false">
      <c r="A3459" s="16" t="s">
        <v>10729</v>
      </c>
      <c r="B3459" s="17" t="s">
        <v>10730</v>
      </c>
      <c r="C3459" s="16" t="s">
        <v>10731</v>
      </c>
      <c r="D3459" s="16" t="s">
        <v>4308</v>
      </c>
      <c r="E3459" s="18" t="n">
        <v>1</v>
      </c>
      <c r="F3459" s="16" t="s">
        <v>43</v>
      </c>
      <c r="G3459" s="18" t="n">
        <v>0</v>
      </c>
      <c r="H3459" s="16" t="n">
        <v>0.2</v>
      </c>
      <c r="I3459" s="18" t="n">
        <v>1</v>
      </c>
      <c r="J3459" s="19" t="n">
        <v>17.69</v>
      </c>
      <c r="K3459" s="19" t="n">
        <v>17.69</v>
      </c>
      <c r="L3459" s="19" t="n">
        <v>17.69</v>
      </c>
      <c r="M3459" s="19" t="n">
        <f aca="false">IF(J3459&gt;0,J3459,K3459)*E3459</f>
        <v>17.69</v>
      </c>
      <c r="N3459" s="20"/>
      <c r="O3459" s="21" t="str">
        <f aca="false">IF(R3459="","",ROUND(R3459*(1-Premissas!$B$4),4))</f>
        <v/>
      </c>
      <c r="P3459" s="22"/>
      <c r="Q3459" s="22"/>
      <c r="R3459" s="23"/>
      <c r="S3459" s="24"/>
      <c r="T3459" s="24"/>
      <c r="U3459" s="25"/>
      <c r="V3459" s="19" t="str">
        <f aca="false">IF(COUNT(N3459:Q3459)=0,"",MIN(N3459:Q3459))</f>
        <v/>
      </c>
      <c r="W3459" s="16" t="str">
        <f aca="false">IF(V3459="","",INDEX($N$4:$Q$4,MATCH(V3459,N3459:Q3459,0)))</f>
        <v/>
      </c>
      <c r="X3459" s="19" t="str">
        <f aca="false">IF(COUNT(N3459:Q3459)&lt;2,"",SMALL(N3459:Q3459,2))</f>
        <v/>
      </c>
      <c r="Y3459" s="26" t="str">
        <f aca="false">IF(OR(V3459="",M3459=0),"",V3459/M3459-1)</f>
        <v/>
      </c>
      <c r="Z3459" s="26" t="str">
        <f aca="false">IF(OR(V3459="",L3459=""),"",V3459/(L3459*E3459)-1)</f>
        <v/>
      </c>
      <c r="AA3459" s="16" t="str">
        <f aca="false">IF(V3459="","SEM OFERTA",IF(OR(Y3459&gt;Premissas!$B$11,Y3459&lt;Premissas!$B$12),"VERIFICAR - UNIDADE/EMBALAGEM",IF(Y3459&gt;Premissas!$B$6,"NÃO COMPRAR - REAJUSTE &gt;5%","COMPRAR")))</f>
        <v>SEM OFERTA</v>
      </c>
      <c r="AB3459" s="18" t="str">
        <f aca="false">IF(W3459="DIMEC",S3459,IF(W3459="MEDCENTRO",U3459,""))</f>
        <v/>
      </c>
      <c r="AC3459" s="18" t="n">
        <f aca="false">IF(AA3459&lt;&gt;"COMPRAR",0,IF(AB3459="",I3459,MIN(I3459,AB3459)))</f>
        <v>0</v>
      </c>
      <c r="AD3459" s="19" t="n">
        <f aca="false">IF(AC3459&gt;0,AC3459*V3459,0)</f>
        <v>0</v>
      </c>
      <c r="AE3459" s="19" t="n">
        <f aca="false">IF(AC3459&gt;0,(M3459-V3459)*AC3459,0)</f>
        <v>0</v>
      </c>
      <c r="AF3459" s="16" t="str">
        <f aca="false">IF(AA3459&lt;&gt;"COMPRAR","",IF(AB3459="",IF(X3459="","",IF(X3459-V3459&lt;0.01,"EMPATE TÉCNICO","")),IF(AB3459&lt;I3459,"ESTOQUE INSUFICIENTE",IF(X3459="","",IF(X3459-V3459&lt;0.01,"EMPATE TÉCNICO","")))))</f>
        <v/>
      </c>
      <c r="AG3459" s="16" t="s">
        <v>1838</v>
      </c>
      <c r="AH3459" s="16" t="s">
        <v>1761</v>
      </c>
    </row>
    <row r="3460" customFormat="false" ht="15" hidden="false" customHeight="false" outlineLevel="0" collapsed="false">
      <c r="A3460" s="16" t="s">
        <v>10732</v>
      </c>
      <c r="B3460" s="17" t="s">
        <v>10733</v>
      </c>
      <c r="C3460" s="16" t="s">
        <v>10734</v>
      </c>
      <c r="D3460" s="16" t="s">
        <v>4308</v>
      </c>
      <c r="E3460" s="18" t="n">
        <v>1</v>
      </c>
      <c r="F3460" s="16" t="s">
        <v>43</v>
      </c>
      <c r="G3460" s="18" t="n">
        <v>0</v>
      </c>
      <c r="H3460" s="16" t="n">
        <v>0.1</v>
      </c>
      <c r="I3460" s="18" t="n">
        <v>1</v>
      </c>
      <c r="J3460" s="19" t="n">
        <v>17.62</v>
      </c>
      <c r="K3460" s="19" t="n">
        <v>17.62</v>
      </c>
      <c r="L3460" s="19" t="n">
        <v>17.62</v>
      </c>
      <c r="M3460" s="19" t="n">
        <f aca="false">IF(J3460&gt;0,J3460,K3460)*E3460</f>
        <v>17.62</v>
      </c>
      <c r="N3460" s="20"/>
      <c r="O3460" s="21" t="str">
        <f aca="false">IF(R3460="","",ROUND(R3460*(1-Premissas!$B$4),4))</f>
        <v/>
      </c>
      <c r="P3460" s="22"/>
      <c r="Q3460" s="22"/>
      <c r="R3460" s="23"/>
      <c r="S3460" s="24"/>
      <c r="T3460" s="24"/>
      <c r="U3460" s="25"/>
      <c r="V3460" s="19" t="str">
        <f aca="false">IF(COUNT(N3460:Q3460)=0,"",MIN(N3460:Q3460))</f>
        <v/>
      </c>
      <c r="W3460" s="16" t="str">
        <f aca="false">IF(V3460="","",INDEX($N$4:$Q$4,MATCH(V3460,N3460:Q3460,0)))</f>
        <v/>
      </c>
      <c r="X3460" s="19" t="str">
        <f aca="false">IF(COUNT(N3460:Q3460)&lt;2,"",SMALL(N3460:Q3460,2))</f>
        <v/>
      </c>
      <c r="Y3460" s="26" t="str">
        <f aca="false">IF(OR(V3460="",M3460=0),"",V3460/M3460-1)</f>
        <v/>
      </c>
      <c r="Z3460" s="26" t="str">
        <f aca="false">IF(OR(V3460="",L3460=""),"",V3460/(L3460*E3460)-1)</f>
        <v/>
      </c>
      <c r="AA3460" s="16" t="str">
        <f aca="false">IF(V3460="","SEM OFERTA",IF(OR(Y3460&gt;Premissas!$B$11,Y3460&lt;Premissas!$B$12),"VERIFICAR - UNIDADE/EMBALAGEM",IF(Y3460&gt;Premissas!$B$6,"NÃO COMPRAR - REAJUSTE &gt;5%","COMPRAR")))</f>
        <v>SEM OFERTA</v>
      </c>
      <c r="AB3460" s="18" t="str">
        <f aca="false">IF(W3460="DIMEC",S3460,IF(W3460="MEDCENTRO",U3460,""))</f>
        <v/>
      </c>
      <c r="AC3460" s="18" t="n">
        <f aca="false">IF(AA3460&lt;&gt;"COMPRAR",0,IF(AB3460="",I3460,MIN(I3460,AB3460)))</f>
        <v>0</v>
      </c>
      <c r="AD3460" s="19" t="n">
        <f aca="false">IF(AC3460&gt;0,AC3460*V3460,0)</f>
        <v>0</v>
      </c>
      <c r="AE3460" s="19" t="n">
        <f aca="false">IF(AC3460&gt;0,(M3460-V3460)*AC3460,0)</f>
        <v>0</v>
      </c>
      <c r="AF3460" s="16" t="str">
        <f aca="false">IF(AA3460&lt;&gt;"COMPRAR","",IF(AB3460="",IF(X3460="","",IF(X3460-V3460&lt;0.01,"EMPATE TÉCNICO","")),IF(AB3460&lt;I3460,"ESTOQUE INSUFICIENTE",IF(X3460="","",IF(X3460-V3460&lt;0.01,"EMPATE TÉCNICO","")))))</f>
        <v/>
      </c>
      <c r="AG3460" s="16" t="s">
        <v>1798</v>
      </c>
      <c r="AH3460" s="16" t="s">
        <v>1761</v>
      </c>
    </row>
    <row r="3461" customFormat="false" ht="15" hidden="false" customHeight="false" outlineLevel="0" collapsed="false">
      <c r="A3461" s="16" t="s">
        <v>10735</v>
      </c>
      <c r="B3461" s="17" t="s">
        <v>10736</v>
      </c>
      <c r="C3461" s="16" t="s">
        <v>10737</v>
      </c>
      <c r="D3461" s="16" t="s">
        <v>4308</v>
      </c>
      <c r="E3461" s="18" t="n">
        <v>1</v>
      </c>
      <c r="F3461" s="16" t="s">
        <v>43</v>
      </c>
      <c r="G3461" s="18" t="n">
        <v>0</v>
      </c>
      <c r="H3461" s="16" t="n">
        <v>0.1</v>
      </c>
      <c r="I3461" s="18" t="n">
        <v>1</v>
      </c>
      <c r="J3461" s="19" t="n">
        <v>17.69</v>
      </c>
      <c r="K3461" s="19" t="n">
        <v>17.69</v>
      </c>
      <c r="L3461" s="19" t="n">
        <v>17.69</v>
      </c>
      <c r="M3461" s="19" t="n">
        <f aca="false">IF(J3461&gt;0,J3461,K3461)*E3461</f>
        <v>17.69</v>
      </c>
      <c r="N3461" s="20"/>
      <c r="O3461" s="21" t="str">
        <f aca="false">IF(R3461="","",ROUND(R3461*(1-Premissas!$B$4),4))</f>
        <v/>
      </c>
      <c r="P3461" s="22"/>
      <c r="Q3461" s="22"/>
      <c r="R3461" s="23"/>
      <c r="S3461" s="24"/>
      <c r="T3461" s="24"/>
      <c r="U3461" s="25"/>
      <c r="V3461" s="19" t="str">
        <f aca="false">IF(COUNT(N3461:Q3461)=0,"",MIN(N3461:Q3461))</f>
        <v/>
      </c>
      <c r="W3461" s="16" t="str">
        <f aca="false">IF(V3461="","",INDEX($N$4:$Q$4,MATCH(V3461,N3461:Q3461,0)))</f>
        <v/>
      </c>
      <c r="X3461" s="19" t="str">
        <f aca="false">IF(COUNT(N3461:Q3461)&lt;2,"",SMALL(N3461:Q3461,2))</f>
        <v/>
      </c>
      <c r="Y3461" s="26" t="str">
        <f aca="false">IF(OR(V3461="",M3461=0),"",V3461/M3461-1)</f>
        <v/>
      </c>
      <c r="Z3461" s="26" t="str">
        <f aca="false">IF(OR(V3461="",L3461=""),"",V3461/(L3461*E3461)-1)</f>
        <v/>
      </c>
      <c r="AA3461" s="16" t="str">
        <f aca="false">IF(V3461="","SEM OFERTA",IF(OR(Y3461&gt;Premissas!$B$11,Y3461&lt;Premissas!$B$12),"VERIFICAR - UNIDADE/EMBALAGEM",IF(Y3461&gt;Premissas!$B$6,"NÃO COMPRAR - REAJUSTE &gt;5%","COMPRAR")))</f>
        <v>SEM OFERTA</v>
      </c>
      <c r="AB3461" s="18" t="str">
        <f aca="false">IF(W3461="DIMEC",S3461,IF(W3461="MEDCENTRO",U3461,""))</f>
        <v/>
      </c>
      <c r="AC3461" s="18" t="n">
        <f aca="false">IF(AA3461&lt;&gt;"COMPRAR",0,IF(AB3461="",I3461,MIN(I3461,AB3461)))</f>
        <v>0</v>
      </c>
      <c r="AD3461" s="19" t="n">
        <f aca="false">IF(AC3461&gt;0,AC3461*V3461,0)</f>
        <v>0</v>
      </c>
      <c r="AE3461" s="19" t="n">
        <f aca="false">IF(AC3461&gt;0,(M3461-V3461)*AC3461,0)</f>
        <v>0</v>
      </c>
      <c r="AF3461" s="16" t="str">
        <f aca="false">IF(AA3461&lt;&gt;"COMPRAR","",IF(AB3461="",IF(X3461="","",IF(X3461-V3461&lt;0.01,"EMPATE TÉCNICO","")),IF(AB3461&lt;I3461,"ESTOQUE INSUFICIENTE",IF(X3461="","",IF(X3461-V3461&lt;0.01,"EMPATE TÉCNICO","")))))</f>
        <v/>
      </c>
      <c r="AG3461" s="16" t="s">
        <v>1838</v>
      </c>
      <c r="AH3461" s="16" t="s">
        <v>1761</v>
      </c>
    </row>
    <row r="3462" customFormat="false" ht="15" hidden="false" customHeight="false" outlineLevel="0" collapsed="false">
      <c r="A3462" s="16" t="s">
        <v>10738</v>
      </c>
      <c r="B3462" s="17" t="s">
        <v>10739</v>
      </c>
      <c r="C3462" s="16" t="s">
        <v>10740</v>
      </c>
      <c r="D3462" s="16" t="s">
        <v>4308</v>
      </c>
      <c r="E3462" s="18" t="n">
        <v>1</v>
      </c>
      <c r="F3462" s="16" t="s">
        <v>43</v>
      </c>
      <c r="G3462" s="18" t="n">
        <v>0</v>
      </c>
      <c r="H3462" s="16" t="n">
        <v>0.3</v>
      </c>
      <c r="I3462" s="18" t="n">
        <v>1</v>
      </c>
      <c r="J3462" s="19" t="n">
        <v>17.62</v>
      </c>
      <c r="K3462" s="19" t="n">
        <v>17.62</v>
      </c>
      <c r="L3462" s="19" t="n">
        <v>17.62</v>
      </c>
      <c r="M3462" s="19" t="n">
        <f aca="false">IF(J3462&gt;0,J3462,K3462)*E3462</f>
        <v>17.62</v>
      </c>
      <c r="N3462" s="20"/>
      <c r="O3462" s="21" t="str">
        <f aca="false">IF(R3462="","",ROUND(R3462*(1-Premissas!$B$4),4))</f>
        <v/>
      </c>
      <c r="P3462" s="22"/>
      <c r="Q3462" s="22"/>
      <c r="R3462" s="23"/>
      <c r="S3462" s="24"/>
      <c r="T3462" s="24"/>
      <c r="U3462" s="25"/>
      <c r="V3462" s="19" t="str">
        <f aca="false">IF(COUNT(N3462:Q3462)=0,"",MIN(N3462:Q3462))</f>
        <v/>
      </c>
      <c r="W3462" s="16" t="str">
        <f aca="false">IF(V3462="","",INDEX($N$4:$Q$4,MATCH(V3462,N3462:Q3462,0)))</f>
        <v/>
      </c>
      <c r="X3462" s="19" t="str">
        <f aca="false">IF(COUNT(N3462:Q3462)&lt;2,"",SMALL(N3462:Q3462,2))</f>
        <v/>
      </c>
      <c r="Y3462" s="26" t="str">
        <f aca="false">IF(OR(V3462="",M3462=0),"",V3462/M3462-1)</f>
        <v/>
      </c>
      <c r="Z3462" s="26" t="str">
        <f aca="false">IF(OR(V3462="",L3462=""),"",V3462/(L3462*E3462)-1)</f>
        <v/>
      </c>
      <c r="AA3462" s="16" t="str">
        <f aca="false">IF(V3462="","SEM OFERTA",IF(OR(Y3462&gt;Premissas!$B$11,Y3462&lt;Premissas!$B$12),"VERIFICAR - UNIDADE/EMBALAGEM",IF(Y3462&gt;Premissas!$B$6,"NÃO COMPRAR - REAJUSTE &gt;5%","COMPRAR")))</f>
        <v>SEM OFERTA</v>
      </c>
      <c r="AB3462" s="18" t="str">
        <f aca="false">IF(W3462="DIMEC",S3462,IF(W3462="MEDCENTRO",U3462,""))</f>
        <v/>
      </c>
      <c r="AC3462" s="18" t="n">
        <f aca="false">IF(AA3462&lt;&gt;"COMPRAR",0,IF(AB3462="",I3462,MIN(I3462,AB3462)))</f>
        <v>0</v>
      </c>
      <c r="AD3462" s="19" t="n">
        <f aca="false">IF(AC3462&gt;0,AC3462*V3462,0)</f>
        <v>0</v>
      </c>
      <c r="AE3462" s="19" t="n">
        <f aca="false">IF(AC3462&gt;0,(M3462-V3462)*AC3462,0)</f>
        <v>0</v>
      </c>
      <c r="AF3462" s="16" t="str">
        <f aca="false">IF(AA3462&lt;&gt;"COMPRAR","",IF(AB3462="",IF(X3462="","",IF(X3462-V3462&lt;0.01,"EMPATE TÉCNICO","")),IF(AB3462&lt;I3462,"ESTOQUE INSUFICIENTE",IF(X3462="","",IF(X3462-V3462&lt;0.01,"EMPATE TÉCNICO","")))))</f>
        <v/>
      </c>
      <c r="AG3462" s="16" t="s">
        <v>1798</v>
      </c>
      <c r="AH3462" s="16" t="s">
        <v>1761</v>
      </c>
    </row>
    <row r="3463" customFormat="false" ht="15" hidden="false" customHeight="false" outlineLevel="0" collapsed="false">
      <c r="A3463" s="16" t="s">
        <v>10741</v>
      </c>
      <c r="B3463" s="17" t="s">
        <v>10742</v>
      </c>
      <c r="C3463" s="16" t="s">
        <v>10743</v>
      </c>
      <c r="D3463" s="16" t="s">
        <v>4308</v>
      </c>
      <c r="E3463" s="18" t="n">
        <v>1</v>
      </c>
      <c r="F3463" s="16" t="s">
        <v>43</v>
      </c>
      <c r="G3463" s="18" t="n">
        <v>0</v>
      </c>
      <c r="H3463" s="16" t="n">
        <v>0</v>
      </c>
      <c r="I3463" s="18" t="n">
        <v>1</v>
      </c>
      <c r="J3463" s="19" t="n">
        <v>16.36</v>
      </c>
      <c r="K3463" s="19" t="n">
        <v>16.36</v>
      </c>
      <c r="L3463" s="19" t="n">
        <v>16.36</v>
      </c>
      <c r="M3463" s="19" t="n">
        <f aca="false">IF(J3463&gt;0,J3463,K3463)*E3463</f>
        <v>16.36</v>
      </c>
      <c r="N3463" s="20"/>
      <c r="O3463" s="21" t="str">
        <f aca="false">IF(R3463="","",ROUND(R3463*(1-Premissas!$B$4),4))</f>
        <v/>
      </c>
      <c r="P3463" s="22"/>
      <c r="Q3463" s="22"/>
      <c r="R3463" s="23"/>
      <c r="S3463" s="24"/>
      <c r="T3463" s="24"/>
      <c r="U3463" s="25"/>
      <c r="V3463" s="19" t="str">
        <f aca="false">IF(COUNT(N3463:Q3463)=0,"",MIN(N3463:Q3463))</f>
        <v/>
      </c>
      <c r="W3463" s="16" t="str">
        <f aca="false">IF(V3463="","",INDEX($N$4:$Q$4,MATCH(V3463,N3463:Q3463,0)))</f>
        <v/>
      </c>
      <c r="X3463" s="19" t="str">
        <f aca="false">IF(COUNT(N3463:Q3463)&lt;2,"",SMALL(N3463:Q3463,2))</f>
        <v/>
      </c>
      <c r="Y3463" s="26" t="str">
        <f aca="false">IF(OR(V3463="",M3463=0),"",V3463/M3463-1)</f>
        <v/>
      </c>
      <c r="Z3463" s="26" t="str">
        <f aca="false">IF(OR(V3463="",L3463=""),"",V3463/(L3463*E3463)-1)</f>
        <v/>
      </c>
      <c r="AA3463" s="16" t="str">
        <f aca="false">IF(V3463="","SEM OFERTA",IF(OR(Y3463&gt;Premissas!$B$11,Y3463&lt;Premissas!$B$12),"VERIFICAR - UNIDADE/EMBALAGEM",IF(Y3463&gt;Premissas!$B$6,"NÃO COMPRAR - REAJUSTE &gt;5%","COMPRAR")))</f>
        <v>SEM OFERTA</v>
      </c>
      <c r="AB3463" s="18" t="str">
        <f aca="false">IF(W3463="DIMEC",S3463,IF(W3463="MEDCENTRO",U3463,""))</f>
        <v/>
      </c>
      <c r="AC3463" s="18" t="n">
        <f aca="false">IF(AA3463&lt;&gt;"COMPRAR",0,IF(AB3463="",I3463,MIN(I3463,AB3463)))</f>
        <v>0</v>
      </c>
      <c r="AD3463" s="19" t="n">
        <f aca="false">IF(AC3463&gt;0,AC3463*V3463,0)</f>
        <v>0</v>
      </c>
      <c r="AE3463" s="19" t="n">
        <f aca="false">IF(AC3463&gt;0,(M3463-V3463)*AC3463,0)</f>
        <v>0</v>
      </c>
      <c r="AF3463" s="16" t="str">
        <f aca="false">IF(AA3463&lt;&gt;"COMPRAR","",IF(AB3463="",IF(X3463="","",IF(X3463-V3463&lt;0.01,"EMPATE TÉCNICO","")),IF(AB3463&lt;I3463,"ESTOQUE INSUFICIENTE",IF(X3463="","",IF(X3463-V3463&lt;0.01,"EMPATE TÉCNICO","")))))</f>
        <v/>
      </c>
      <c r="AG3463" s="16" t="s">
        <v>1838</v>
      </c>
      <c r="AH3463" s="16" t="s">
        <v>1761</v>
      </c>
    </row>
    <row r="3464" customFormat="false" ht="15" hidden="false" customHeight="false" outlineLevel="0" collapsed="false">
      <c r="A3464" s="16" t="s">
        <v>10744</v>
      </c>
      <c r="B3464" s="17" t="s">
        <v>10745</v>
      </c>
      <c r="C3464" s="16" t="s">
        <v>10746</v>
      </c>
      <c r="D3464" s="16" t="s">
        <v>4308</v>
      </c>
      <c r="E3464" s="18" t="n">
        <v>1</v>
      </c>
      <c r="F3464" s="16" t="s">
        <v>43</v>
      </c>
      <c r="G3464" s="18" t="n">
        <v>0</v>
      </c>
      <c r="H3464" s="16" t="n">
        <v>0</v>
      </c>
      <c r="I3464" s="18" t="n">
        <v>1</v>
      </c>
      <c r="J3464" s="19" t="n">
        <v>17.68</v>
      </c>
      <c r="K3464" s="19" t="n">
        <v>17.68</v>
      </c>
      <c r="L3464" s="19" t="n">
        <v>17.68</v>
      </c>
      <c r="M3464" s="19" t="n">
        <f aca="false">IF(J3464&gt;0,J3464,K3464)*E3464</f>
        <v>17.68</v>
      </c>
      <c r="N3464" s="20"/>
      <c r="O3464" s="21" t="str">
        <f aca="false">IF(R3464="","",ROUND(R3464*(1-Premissas!$B$4),4))</f>
        <v/>
      </c>
      <c r="P3464" s="22"/>
      <c r="Q3464" s="22"/>
      <c r="R3464" s="23"/>
      <c r="S3464" s="24"/>
      <c r="T3464" s="24"/>
      <c r="U3464" s="25"/>
      <c r="V3464" s="19" t="str">
        <f aca="false">IF(COUNT(N3464:Q3464)=0,"",MIN(N3464:Q3464))</f>
        <v/>
      </c>
      <c r="W3464" s="16" t="str">
        <f aca="false">IF(V3464="","",INDEX($N$4:$Q$4,MATCH(V3464,N3464:Q3464,0)))</f>
        <v/>
      </c>
      <c r="X3464" s="19" t="str">
        <f aca="false">IF(COUNT(N3464:Q3464)&lt;2,"",SMALL(N3464:Q3464,2))</f>
        <v/>
      </c>
      <c r="Y3464" s="26" t="str">
        <f aca="false">IF(OR(V3464="",M3464=0),"",V3464/M3464-1)</f>
        <v/>
      </c>
      <c r="Z3464" s="26" t="str">
        <f aca="false">IF(OR(V3464="",L3464=""),"",V3464/(L3464*E3464)-1)</f>
        <v/>
      </c>
      <c r="AA3464" s="16" t="str">
        <f aca="false">IF(V3464="","SEM OFERTA",IF(OR(Y3464&gt;Premissas!$B$11,Y3464&lt;Premissas!$B$12),"VERIFICAR - UNIDADE/EMBALAGEM",IF(Y3464&gt;Premissas!$B$6,"NÃO COMPRAR - REAJUSTE &gt;5%","COMPRAR")))</f>
        <v>SEM OFERTA</v>
      </c>
      <c r="AB3464" s="18" t="str">
        <f aca="false">IF(W3464="DIMEC",S3464,IF(W3464="MEDCENTRO",U3464,""))</f>
        <v/>
      </c>
      <c r="AC3464" s="18" t="n">
        <f aca="false">IF(AA3464&lt;&gt;"COMPRAR",0,IF(AB3464="",I3464,MIN(I3464,AB3464)))</f>
        <v>0</v>
      </c>
      <c r="AD3464" s="19" t="n">
        <f aca="false">IF(AC3464&gt;0,AC3464*V3464,0)</f>
        <v>0</v>
      </c>
      <c r="AE3464" s="19" t="n">
        <f aca="false">IF(AC3464&gt;0,(M3464-V3464)*AC3464,0)</f>
        <v>0</v>
      </c>
      <c r="AF3464" s="16" t="str">
        <f aca="false">IF(AA3464&lt;&gt;"COMPRAR","",IF(AB3464="",IF(X3464="","",IF(X3464-V3464&lt;0.01,"EMPATE TÉCNICO","")),IF(AB3464&lt;I3464,"ESTOQUE INSUFICIENTE",IF(X3464="","",IF(X3464-V3464&lt;0.01,"EMPATE TÉCNICO","")))))</f>
        <v/>
      </c>
      <c r="AG3464" s="16" t="s">
        <v>1838</v>
      </c>
      <c r="AH3464" s="16" t="s">
        <v>1761</v>
      </c>
    </row>
    <row r="3465" customFormat="false" ht="15" hidden="false" customHeight="false" outlineLevel="0" collapsed="false">
      <c r="A3465" s="16" t="s">
        <v>10747</v>
      </c>
      <c r="B3465" s="17" t="s">
        <v>10748</v>
      </c>
      <c r="C3465" s="16" t="s">
        <v>10749</v>
      </c>
      <c r="D3465" s="16" t="s">
        <v>4308</v>
      </c>
      <c r="E3465" s="18" t="n">
        <v>1</v>
      </c>
      <c r="F3465" s="16" t="s">
        <v>43</v>
      </c>
      <c r="G3465" s="18" t="n">
        <v>0</v>
      </c>
      <c r="H3465" s="16" t="n">
        <v>0.2</v>
      </c>
      <c r="I3465" s="18" t="n">
        <v>1</v>
      </c>
      <c r="J3465" s="19" t="n">
        <v>17.69</v>
      </c>
      <c r="K3465" s="19" t="n">
        <v>17.69</v>
      </c>
      <c r="L3465" s="19" t="n">
        <v>17.69</v>
      </c>
      <c r="M3465" s="19" t="n">
        <f aca="false">IF(J3465&gt;0,J3465,K3465)*E3465</f>
        <v>17.69</v>
      </c>
      <c r="N3465" s="20"/>
      <c r="O3465" s="21" t="str">
        <f aca="false">IF(R3465="","",ROUND(R3465*(1-Premissas!$B$4),4))</f>
        <v/>
      </c>
      <c r="P3465" s="22"/>
      <c r="Q3465" s="22"/>
      <c r="R3465" s="23"/>
      <c r="S3465" s="24"/>
      <c r="T3465" s="24"/>
      <c r="U3465" s="25"/>
      <c r="V3465" s="19" t="str">
        <f aca="false">IF(COUNT(N3465:Q3465)=0,"",MIN(N3465:Q3465))</f>
        <v/>
      </c>
      <c r="W3465" s="16" t="str">
        <f aca="false">IF(V3465="","",INDEX($N$4:$Q$4,MATCH(V3465,N3465:Q3465,0)))</f>
        <v/>
      </c>
      <c r="X3465" s="19" t="str">
        <f aca="false">IF(COUNT(N3465:Q3465)&lt;2,"",SMALL(N3465:Q3465,2))</f>
        <v/>
      </c>
      <c r="Y3465" s="26" t="str">
        <f aca="false">IF(OR(V3465="",M3465=0),"",V3465/M3465-1)</f>
        <v/>
      </c>
      <c r="Z3465" s="26" t="str">
        <f aca="false">IF(OR(V3465="",L3465=""),"",V3465/(L3465*E3465)-1)</f>
        <v/>
      </c>
      <c r="AA3465" s="16" t="str">
        <f aca="false">IF(V3465="","SEM OFERTA",IF(OR(Y3465&gt;Premissas!$B$11,Y3465&lt;Premissas!$B$12),"VERIFICAR - UNIDADE/EMBALAGEM",IF(Y3465&gt;Premissas!$B$6,"NÃO COMPRAR - REAJUSTE &gt;5%","COMPRAR")))</f>
        <v>SEM OFERTA</v>
      </c>
      <c r="AB3465" s="18" t="str">
        <f aca="false">IF(W3465="DIMEC",S3465,IF(W3465="MEDCENTRO",U3465,""))</f>
        <v/>
      </c>
      <c r="AC3465" s="18" t="n">
        <f aca="false">IF(AA3465&lt;&gt;"COMPRAR",0,IF(AB3465="",I3465,MIN(I3465,AB3465)))</f>
        <v>0</v>
      </c>
      <c r="AD3465" s="19" t="n">
        <f aca="false">IF(AC3465&gt;0,AC3465*V3465,0)</f>
        <v>0</v>
      </c>
      <c r="AE3465" s="19" t="n">
        <f aca="false">IF(AC3465&gt;0,(M3465-V3465)*AC3465,0)</f>
        <v>0</v>
      </c>
      <c r="AF3465" s="16" t="str">
        <f aca="false">IF(AA3465&lt;&gt;"COMPRAR","",IF(AB3465="",IF(X3465="","",IF(X3465-V3465&lt;0.01,"EMPATE TÉCNICO","")),IF(AB3465&lt;I3465,"ESTOQUE INSUFICIENTE",IF(X3465="","",IF(X3465-V3465&lt;0.01,"EMPATE TÉCNICO","")))))</f>
        <v/>
      </c>
      <c r="AG3465" s="16" t="s">
        <v>1838</v>
      </c>
      <c r="AH3465" s="16" t="s">
        <v>1761</v>
      </c>
    </row>
    <row r="3466" customFormat="false" ht="15" hidden="false" customHeight="false" outlineLevel="0" collapsed="false">
      <c r="A3466" s="16" t="s">
        <v>10750</v>
      </c>
      <c r="B3466" s="17" t="s">
        <v>10751</v>
      </c>
      <c r="C3466" s="16" t="s">
        <v>10752</v>
      </c>
      <c r="D3466" s="16" t="s">
        <v>4308</v>
      </c>
      <c r="E3466" s="18" t="n">
        <v>1</v>
      </c>
      <c r="F3466" s="16" t="s">
        <v>43</v>
      </c>
      <c r="G3466" s="18" t="n">
        <v>0</v>
      </c>
      <c r="H3466" s="16" t="n">
        <v>0.1</v>
      </c>
      <c r="I3466" s="18" t="n">
        <v>1</v>
      </c>
      <c r="J3466" s="19" t="n">
        <v>19.5</v>
      </c>
      <c r="K3466" s="19" t="n">
        <v>19.5</v>
      </c>
      <c r="L3466" s="19" t="n">
        <v>19.5</v>
      </c>
      <c r="M3466" s="19" t="n">
        <f aca="false">IF(J3466&gt;0,J3466,K3466)*E3466</f>
        <v>19.5</v>
      </c>
      <c r="N3466" s="20"/>
      <c r="O3466" s="21" t="str">
        <f aca="false">IF(R3466="","",ROUND(R3466*(1-Premissas!$B$4),4))</f>
        <v/>
      </c>
      <c r="P3466" s="22"/>
      <c r="Q3466" s="22"/>
      <c r="R3466" s="23"/>
      <c r="S3466" s="24"/>
      <c r="T3466" s="24"/>
      <c r="U3466" s="25"/>
      <c r="V3466" s="19" t="str">
        <f aca="false">IF(COUNT(N3466:Q3466)=0,"",MIN(N3466:Q3466))</f>
        <v/>
      </c>
      <c r="W3466" s="16" t="str">
        <f aca="false">IF(V3466="","",INDEX($N$4:$Q$4,MATCH(V3466,N3466:Q3466,0)))</f>
        <v/>
      </c>
      <c r="X3466" s="19" t="str">
        <f aca="false">IF(COUNT(N3466:Q3466)&lt;2,"",SMALL(N3466:Q3466,2))</f>
        <v/>
      </c>
      <c r="Y3466" s="26" t="str">
        <f aca="false">IF(OR(V3466="",M3466=0),"",V3466/M3466-1)</f>
        <v/>
      </c>
      <c r="Z3466" s="26" t="str">
        <f aca="false">IF(OR(V3466="",L3466=""),"",V3466/(L3466*E3466)-1)</f>
        <v/>
      </c>
      <c r="AA3466" s="16" t="str">
        <f aca="false">IF(V3466="","SEM OFERTA",IF(OR(Y3466&gt;Premissas!$B$11,Y3466&lt;Premissas!$B$12),"VERIFICAR - UNIDADE/EMBALAGEM",IF(Y3466&gt;Premissas!$B$6,"NÃO COMPRAR - REAJUSTE &gt;5%","COMPRAR")))</f>
        <v>SEM OFERTA</v>
      </c>
      <c r="AB3466" s="18" t="str">
        <f aca="false">IF(W3466="DIMEC",S3466,IF(W3466="MEDCENTRO",U3466,""))</f>
        <v/>
      </c>
      <c r="AC3466" s="18" t="n">
        <f aca="false">IF(AA3466&lt;&gt;"COMPRAR",0,IF(AB3466="",I3466,MIN(I3466,AB3466)))</f>
        <v>0</v>
      </c>
      <c r="AD3466" s="19" t="n">
        <f aca="false">IF(AC3466&gt;0,AC3466*V3466,0)</f>
        <v>0</v>
      </c>
      <c r="AE3466" s="19" t="n">
        <f aca="false">IF(AC3466&gt;0,(M3466-V3466)*AC3466,0)</f>
        <v>0</v>
      </c>
      <c r="AF3466" s="16" t="str">
        <f aca="false">IF(AA3466&lt;&gt;"COMPRAR","",IF(AB3466="",IF(X3466="","",IF(X3466-V3466&lt;0.01,"EMPATE TÉCNICO","")),IF(AB3466&lt;I3466,"ESTOQUE INSUFICIENTE",IF(X3466="","",IF(X3466-V3466&lt;0.01,"EMPATE TÉCNICO","")))))</f>
        <v/>
      </c>
      <c r="AG3466" s="16" t="s">
        <v>1798</v>
      </c>
      <c r="AH3466" s="16" t="s">
        <v>1761</v>
      </c>
    </row>
    <row r="3467" customFormat="false" ht="15" hidden="false" customHeight="false" outlineLevel="0" collapsed="false">
      <c r="A3467" s="16" t="s">
        <v>10753</v>
      </c>
      <c r="B3467" s="17" t="s">
        <v>10754</v>
      </c>
      <c r="C3467" s="16" t="s">
        <v>10755</v>
      </c>
      <c r="D3467" s="16" t="s">
        <v>4308</v>
      </c>
      <c r="E3467" s="18" t="n">
        <v>1</v>
      </c>
      <c r="F3467" s="16" t="s">
        <v>43</v>
      </c>
      <c r="G3467" s="18" t="n">
        <v>1</v>
      </c>
      <c r="H3467" s="16" t="n">
        <v>1.4</v>
      </c>
      <c r="I3467" s="18" t="n">
        <v>3</v>
      </c>
      <c r="J3467" s="19" t="n">
        <v>15.97</v>
      </c>
      <c r="K3467" s="19" t="n">
        <v>15.97</v>
      </c>
      <c r="L3467" s="19" t="n">
        <v>15.97</v>
      </c>
      <c r="M3467" s="19" t="n">
        <f aca="false">IF(J3467&gt;0,J3467,K3467)*E3467</f>
        <v>15.97</v>
      </c>
      <c r="N3467" s="20"/>
      <c r="O3467" s="21" t="str">
        <f aca="false">IF(R3467="","",ROUND(R3467*(1-Premissas!$B$4),4))</f>
        <v/>
      </c>
      <c r="P3467" s="22"/>
      <c r="Q3467" s="22"/>
      <c r="R3467" s="23"/>
      <c r="S3467" s="24"/>
      <c r="T3467" s="24"/>
      <c r="U3467" s="25"/>
      <c r="V3467" s="19" t="str">
        <f aca="false">IF(COUNT(N3467:Q3467)=0,"",MIN(N3467:Q3467))</f>
        <v/>
      </c>
      <c r="W3467" s="16" t="str">
        <f aca="false">IF(V3467="","",INDEX($N$4:$Q$4,MATCH(V3467,N3467:Q3467,0)))</f>
        <v/>
      </c>
      <c r="X3467" s="19" t="str">
        <f aca="false">IF(COUNT(N3467:Q3467)&lt;2,"",SMALL(N3467:Q3467,2))</f>
        <v/>
      </c>
      <c r="Y3467" s="26" t="str">
        <f aca="false">IF(OR(V3467="",M3467=0),"",V3467/M3467-1)</f>
        <v/>
      </c>
      <c r="Z3467" s="26" t="str">
        <f aca="false">IF(OR(V3467="",L3467=""),"",V3467/(L3467*E3467)-1)</f>
        <v/>
      </c>
      <c r="AA3467" s="16" t="str">
        <f aca="false">IF(V3467="","SEM OFERTA",IF(OR(Y3467&gt;Premissas!$B$11,Y3467&lt;Premissas!$B$12),"VERIFICAR - UNIDADE/EMBALAGEM",IF(Y3467&gt;Premissas!$B$6,"NÃO COMPRAR - REAJUSTE &gt;5%","COMPRAR")))</f>
        <v>SEM OFERTA</v>
      </c>
      <c r="AB3467" s="18" t="str">
        <f aca="false">IF(W3467="DIMEC",S3467,IF(W3467="MEDCENTRO",U3467,""))</f>
        <v/>
      </c>
      <c r="AC3467" s="18" t="n">
        <f aca="false">IF(AA3467&lt;&gt;"COMPRAR",0,IF(AB3467="",I3467,MIN(I3467,AB3467)))</f>
        <v>0</v>
      </c>
      <c r="AD3467" s="19" t="n">
        <f aca="false">IF(AC3467&gt;0,AC3467*V3467,0)</f>
        <v>0</v>
      </c>
      <c r="AE3467" s="19" t="n">
        <f aca="false">IF(AC3467&gt;0,(M3467-V3467)*AC3467,0)</f>
        <v>0</v>
      </c>
      <c r="AF3467" s="16" t="str">
        <f aca="false">IF(AA3467&lt;&gt;"COMPRAR","",IF(AB3467="",IF(X3467="","",IF(X3467-V3467&lt;0.01,"EMPATE TÉCNICO","")),IF(AB3467&lt;I3467,"ESTOQUE INSUFICIENTE",IF(X3467="","",IF(X3467-V3467&lt;0.01,"EMPATE TÉCNICO","")))))</f>
        <v/>
      </c>
      <c r="AG3467" s="16" t="s">
        <v>1838</v>
      </c>
      <c r="AH3467" s="16" t="s">
        <v>1761</v>
      </c>
    </row>
    <row r="3468" customFormat="false" ht="15" hidden="false" customHeight="false" outlineLevel="0" collapsed="false">
      <c r="A3468" s="16" t="s">
        <v>10756</v>
      </c>
      <c r="B3468" s="17" t="s">
        <v>10757</v>
      </c>
      <c r="C3468" s="16" t="s">
        <v>10758</v>
      </c>
      <c r="D3468" s="16" t="s">
        <v>4308</v>
      </c>
      <c r="E3468" s="18" t="n">
        <v>1</v>
      </c>
      <c r="F3468" s="16" t="s">
        <v>43</v>
      </c>
      <c r="G3468" s="18" t="n">
        <v>0</v>
      </c>
      <c r="H3468" s="16" t="n">
        <v>0.7</v>
      </c>
      <c r="I3468" s="18" t="n">
        <v>2</v>
      </c>
      <c r="J3468" s="19" t="n">
        <v>17.05</v>
      </c>
      <c r="K3468" s="19" t="n">
        <v>17.05</v>
      </c>
      <c r="L3468" s="19" t="n">
        <v>17.05</v>
      </c>
      <c r="M3468" s="19" t="n">
        <f aca="false">IF(J3468&gt;0,J3468,K3468)*E3468</f>
        <v>17.05</v>
      </c>
      <c r="N3468" s="20"/>
      <c r="O3468" s="21" t="str">
        <f aca="false">IF(R3468="","",ROUND(R3468*(1-Premissas!$B$4),4))</f>
        <v/>
      </c>
      <c r="P3468" s="22"/>
      <c r="Q3468" s="22"/>
      <c r="R3468" s="23"/>
      <c r="S3468" s="24"/>
      <c r="T3468" s="24"/>
      <c r="U3468" s="25"/>
      <c r="V3468" s="19" t="str">
        <f aca="false">IF(COUNT(N3468:Q3468)=0,"",MIN(N3468:Q3468))</f>
        <v/>
      </c>
      <c r="W3468" s="16" t="str">
        <f aca="false">IF(V3468="","",INDEX($N$4:$Q$4,MATCH(V3468,N3468:Q3468,0)))</f>
        <v/>
      </c>
      <c r="X3468" s="19" t="str">
        <f aca="false">IF(COUNT(N3468:Q3468)&lt;2,"",SMALL(N3468:Q3468,2))</f>
        <v/>
      </c>
      <c r="Y3468" s="26" t="str">
        <f aca="false">IF(OR(V3468="",M3468=0),"",V3468/M3468-1)</f>
        <v/>
      </c>
      <c r="Z3468" s="26" t="str">
        <f aca="false">IF(OR(V3468="",L3468=""),"",V3468/(L3468*E3468)-1)</f>
        <v/>
      </c>
      <c r="AA3468" s="16" t="str">
        <f aca="false">IF(V3468="","SEM OFERTA",IF(OR(Y3468&gt;Premissas!$B$11,Y3468&lt;Premissas!$B$12),"VERIFICAR - UNIDADE/EMBALAGEM",IF(Y3468&gt;Premissas!$B$6,"NÃO COMPRAR - REAJUSTE &gt;5%","COMPRAR")))</f>
        <v>SEM OFERTA</v>
      </c>
      <c r="AB3468" s="18" t="str">
        <f aca="false">IF(W3468="DIMEC",S3468,IF(W3468="MEDCENTRO",U3468,""))</f>
        <v/>
      </c>
      <c r="AC3468" s="18" t="n">
        <f aca="false">IF(AA3468&lt;&gt;"COMPRAR",0,IF(AB3468="",I3468,MIN(I3468,AB3468)))</f>
        <v>0</v>
      </c>
      <c r="AD3468" s="19" t="n">
        <f aca="false">IF(AC3468&gt;0,AC3468*V3468,0)</f>
        <v>0</v>
      </c>
      <c r="AE3468" s="19" t="n">
        <f aca="false">IF(AC3468&gt;0,(M3468-V3468)*AC3468,0)</f>
        <v>0</v>
      </c>
      <c r="AF3468" s="16" t="str">
        <f aca="false">IF(AA3468&lt;&gt;"COMPRAR","",IF(AB3468="",IF(X3468="","",IF(X3468-V3468&lt;0.01,"EMPATE TÉCNICO","")),IF(AB3468&lt;I3468,"ESTOQUE INSUFICIENTE",IF(X3468="","",IF(X3468-V3468&lt;0.01,"EMPATE TÉCNICO","")))))</f>
        <v/>
      </c>
      <c r="AG3468" s="16" t="s">
        <v>1771</v>
      </c>
      <c r="AH3468" s="16" t="s">
        <v>1761</v>
      </c>
    </row>
    <row r="3469" customFormat="false" ht="15" hidden="false" customHeight="false" outlineLevel="0" collapsed="false">
      <c r="A3469" s="16" t="s">
        <v>10759</v>
      </c>
      <c r="B3469" s="17" t="s">
        <v>10760</v>
      </c>
      <c r="C3469" s="16" t="s">
        <v>10761</v>
      </c>
      <c r="D3469" s="16" t="s">
        <v>4308</v>
      </c>
      <c r="E3469" s="18" t="n">
        <v>1</v>
      </c>
      <c r="F3469" s="16" t="s">
        <v>43</v>
      </c>
      <c r="G3469" s="18" t="n">
        <v>0</v>
      </c>
      <c r="H3469" s="16" t="n">
        <v>0.8</v>
      </c>
      <c r="I3469" s="18" t="n">
        <v>3</v>
      </c>
      <c r="J3469" s="19" t="n">
        <v>17.05</v>
      </c>
      <c r="K3469" s="19" t="n">
        <v>17.05</v>
      </c>
      <c r="L3469" s="19" t="n">
        <v>17.05</v>
      </c>
      <c r="M3469" s="19" t="n">
        <f aca="false">IF(J3469&gt;0,J3469,K3469)*E3469</f>
        <v>17.05</v>
      </c>
      <c r="N3469" s="20"/>
      <c r="O3469" s="21" t="str">
        <f aca="false">IF(R3469="","",ROUND(R3469*(1-Premissas!$B$4),4))</f>
        <v/>
      </c>
      <c r="P3469" s="22"/>
      <c r="Q3469" s="22"/>
      <c r="R3469" s="23"/>
      <c r="S3469" s="24"/>
      <c r="T3469" s="24"/>
      <c r="U3469" s="25"/>
      <c r="V3469" s="19" t="str">
        <f aca="false">IF(COUNT(N3469:Q3469)=0,"",MIN(N3469:Q3469))</f>
        <v/>
      </c>
      <c r="W3469" s="16" t="str">
        <f aca="false">IF(V3469="","",INDEX($N$4:$Q$4,MATCH(V3469,N3469:Q3469,0)))</f>
        <v/>
      </c>
      <c r="X3469" s="19" t="str">
        <f aca="false">IF(COUNT(N3469:Q3469)&lt;2,"",SMALL(N3469:Q3469,2))</f>
        <v/>
      </c>
      <c r="Y3469" s="26" t="str">
        <f aca="false">IF(OR(V3469="",M3469=0),"",V3469/M3469-1)</f>
        <v/>
      </c>
      <c r="Z3469" s="26" t="str">
        <f aca="false">IF(OR(V3469="",L3469=""),"",V3469/(L3469*E3469)-1)</f>
        <v/>
      </c>
      <c r="AA3469" s="16" t="str">
        <f aca="false">IF(V3469="","SEM OFERTA",IF(OR(Y3469&gt;Premissas!$B$11,Y3469&lt;Premissas!$B$12),"VERIFICAR - UNIDADE/EMBALAGEM",IF(Y3469&gt;Premissas!$B$6,"NÃO COMPRAR - REAJUSTE &gt;5%","COMPRAR")))</f>
        <v>SEM OFERTA</v>
      </c>
      <c r="AB3469" s="18" t="str">
        <f aca="false">IF(W3469="DIMEC",S3469,IF(W3469="MEDCENTRO",U3469,""))</f>
        <v/>
      </c>
      <c r="AC3469" s="18" t="n">
        <f aca="false">IF(AA3469&lt;&gt;"COMPRAR",0,IF(AB3469="",I3469,MIN(I3469,AB3469)))</f>
        <v>0</v>
      </c>
      <c r="AD3469" s="19" t="n">
        <f aca="false">IF(AC3469&gt;0,AC3469*V3469,0)</f>
        <v>0</v>
      </c>
      <c r="AE3469" s="19" t="n">
        <f aca="false">IF(AC3469&gt;0,(M3469-V3469)*AC3469,0)</f>
        <v>0</v>
      </c>
      <c r="AF3469" s="16" t="str">
        <f aca="false">IF(AA3469&lt;&gt;"COMPRAR","",IF(AB3469="",IF(X3469="","",IF(X3469-V3469&lt;0.01,"EMPATE TÉCNICO","")),IF(AB3469&lt;I3469,"ESTOQUE INSUFICIENTE",IF(X3469="","",IF(X3469-V3469&lt;0.01,"EMPATE TÉCNICO","")))))</f>
        <v/>
      </c>
      <c r="AG3469" s="16" t="s">
        <v>1771</v>
      </c>
      <c r="AH3469" s="16" t="s">
        <v>1761</v>
      </c>
    </row>
    <row r="3470" customFormat="false" ht="15" hidden="false" customHeight="false" outlineLevel="0" collapsed="false">
      <c r="A3470" s="16" t="s">
        <v>10762</v>
      </c>
      <c r="B3470" s="17" t="s">
        <v>10763</v>
      </c>
      <c r="C3470" s="16" t="s">
        <v>10764</v>
      </c>
      <c r="D3470" s="16" t="s">
        <v>4308</v>
      </c>
      <c r="E3470" s="18" t="n">
        <v>1</v>
      </c>
      <c r="F3470" s="16" t="s">
        <v>43</v>
      </c>
      <c r="G3470" s="18" t="n">
        <v>0</v>
      </c>
      <c r="H3470" s="16" t="n">
        <v>0.8</v>
      </c>
      <c r="I3470" s="18" t="n">
        <v>3</v>
      </c>
      <c r="J3470" s="19" t="n">
        <v>17.05</v>
      </c>
      <c r="K3470" s="19" t="n">
        <v>17.05</v>
      </c>
      <c r="L3470" s="19" t="n">
        <v>17.05</v>
      </c>
      <c r="M3470" s="19" t="n">
        <f aca="false">IF(J3470&gt;0,J3470,K3470)*E3470</f>
        <v>17.05</v>
      </c>
      <c r="N3470" s="20"/>
      <c r="O3470" s="21" t="str">
        <f aca="false">IF(R3470="","",ROUND(R3470*(1-Premissas!$B$4),4))</f>
        <v/>
      </c>
      <c r="P3470" s="22"/>
      <c r="Q3470" s="22"/>
      <c r="R3470" s="23"/>
      <c r="S3470" s="24"/>
      <c r="T3470" s="24"/>
      <c r="U3470" s="25"/>
      <c r="V3470" s="19" t="str">
        <f aca="false">IF(COUNT(N3470:Q3470)=0,"",MIN(N3470:Q3470))</f>
        <v/>
      </c>
      <c r="W3470" s="16" t="str">
        <f aca="false">IF(V3470="","",INDEX($N$4:$Q$4,MATCH(V3470,N3470:Q3470,0)))</f>
        <v/>
      </c>
      <c r="X3470" s="19" t="str">
        <f aca="false">IF(COUNT(N3470:Q3470)&lt;2,"",SMALL(N3470:Q3470,2))</f>
        <v/>
      </c>
      <c r="Y3470" s="26" t="str">
        <f aca="false">IF(OR(V3470="",M3470=0),"",V3470/M3470-1)</f>
        <v/>
      </c>
      <c r="Z3470" s="26" t="str">
        <f aca="false">IF(OR(V3470="",L3470=""),"",V3470/(L3470*E3470)-1)</f>
        <v/>
      </c>
      <c r="AA3470" s="16" t="str">
        <f aca="false">IF(V3470="","SEM OFERTA",IF(OR(Y3470&gt;Premissas!$B$11,Y3470&lt;Premissas!$B$12),"VERIFICAR - UNIDADE/EMBALAGEM",IF(Y3470&gt;Premissas!$B$6,"NÃO COMPRAR - REAJUSTE &gt;5%","COMPRAR")))</f>
        <v>SEM OFERTA</v>
      </c>
      <c r="AB3470" s="18" t="str">
        <f aca="false">IF(W3470="DIMEC",S3470,IF(W3470="MEDCENTRO",U3470,""))</f>
        <v/>
      </c>
      <c r="AC3470" s="18" t="n">
        <f aca="false">IF(AA3470&lt;&gt;"COMPRAR",0,IF(AB3470="",I3470,MIN(I3470,AB3470)))</f>
        <v>0</v>
      </c>
      <c r="AD3470" s="19" t="n">
        <f aca="false">IF(AC3470&gt;0,AC3470*V3470,0)</f>
        <v>0</v>
      </c>
      <c r="AE3470" s="19" t="n">
        <f aca="false">IF(AC3470&gt;0,(M3470-V3470)*AC3470,0)</f>
        <v>0</v>
      </c>
      <c r="AF3470" s="16" t="str">
        <f aca="false">IF(AA3470&lt;&gt;"COMPRAR","",IF(AB3470="",IF(X3470="","",IF(X3470-V3470&lt;0.01,"EMPATE TÉCNICO","")),IF(AB3470&lt;I3470,"ESTOQUE INSUFICIENTE",IF(X3470="","",IF(X3470-V3470&lt;0.01,"EMPATE TÉCNICO","")))))</f>
        <v/>
      </c>
      <c r="AG3470" s="16" t="s">
        <v>1771</v>
      </c>
      <c r="AH3470" s="16" t="s">
        <v>1761</v>
      </c>
    </row>
    <row r="3471" customFormat="false" ht="15" hidden="false" customHeight="false" outlineLevel="0" collapsed="false">
      <c r="A3471" s="16" t="s">
        <v>10765</v>
      </c>
      <c r="B3471" s="17" t="s">
        <v>10766</v>
      </c>
      <c r="C3471" s="16" t="s">
        <v>10767</v>
      </c>
      <c r="D3471" s="16" t="s">
        <v>4308</v>
      </c>
      <c r="E3471" s="18" t="n">
        <v>1</v>
      </c>
      <c r="F3471" s="16" t="s">
        <v>43</v>
      </c>
      <c r="G3471" s="18" t="n">
        <v>0</v>
      </c>
      <c r="H3471" s="16" t="n">
        <v>0.1</v>
      </c>
      <c r="I3471" s="18" t="n">
        <v>1</v>
      </c>
      <c r="J3471" s="19" t="n">
        <v>25.82</v>
      </c>
      <c r="K3471" s="19" t="n">
        <v>25.82</v>
      </c>
      <c r="L3471" s="19" t="n">
        <v>25.82</v>
      </c>
      <c r="M3471" s="19" t="n">
        <f aca="false">IF(J3471&gt;0,J3471,K3471)*E3471</f>
        <v>25.82</v>
      </c>
      <c r="N3471" s="20"/>
      <c r="O3471" s="21" t="str">
        <f aca="false">IF(R3471="","",ROUND(R3471*(1-Premissas!$B$4),4))</f>
        <v/>
      </c>
      <c r="P3471" s="22"/>
      <c r="Q3471" s="22"/>
      <c r="R3471" s="23"/>
      <c r="S3471" s="24"/>
      <c r="T3471" s="24"/>
      <c r="U3471" s="25"/>
      <c r="V3471" s="19" t="str">
        <f aca="false">IF(COUNT(N3471:Q3471)=0,"",MIN(N3471:Q3471))</f>
        <v/>
      </c>
      <c r="W3471" s="16" t="str">
        <f aca="false">IF(V3471="","",INDEX($N$4:$Q$4,MATCH(V3471,N3471:Q3471,0)))</f>
        <v/>
      </c>
      <c r="X3471" s="19" t="str">
        <f aca="false">IF(COUNT(N3471:Q3471)&lt;2,"",SMALL(N3471:Q3471,2))</f>
        <v/>
      </c>
      <c r="Y3471" s="26" t="str">
        <f aca="false">IF(OR(V3471="",M3471=0),"",V3471/M3471-1)</f>
        <v/>
      </c>
      <c r="Z3471" s="26" t="str">
        <f aca="false">IF(OR(V3471="",L3471=""),"",V3471/(L3471*E3471)-1)</f>
        <v/>
      </c>
      <c r="AA3471" s="16" t="str">
        <f aca="false">IF(V3471="","SEM OFERTA",IF(OR(Y3471&gt;Premissas!$B$11,Y3471&lt;Premissas!$B$12),"VERIFICAR - UNIDADE/EMBALAGEM",IF(Y3471&gt;Premissas!$B$6,"NÃO COMPRAR - REAJUSTE &gt;5%","COMPRAR")))</f>
        <v>SEM OFERTA</v>
      </c>
      <c r="AB3471" s="18" t="str">
        <f aca="false">IF(W3471="DIMEC",S3471,IF(W3471="MEDCENTRO",U3471,""))</f>
        <v/>
      </c>
      <c r="AC3471" s="18" t="n">
        <f aca="false">IF(AA3471&lt;&gt;"COMPRAR",0,IF(AB3471="",I3471,MIN(I3471,AB3471)))</f>
        <v>0</v>
      </c>
      <c r="AD3471" s="19" t="n">
        <f aca="false">IF(AC3471&gt;0,AC3471*V3471,0)</f>
        <v>0</v>
      </c>
      <c r="AE3471" s="19" t="n">
        <f aca="false">IF(AC3471&gt;0,(M3471-V3471)*AC3471,0)</f>
        <v>0</v>
      </c>
      <c r="AF3471" s="16" t="str">
        <f aca="false">IF(AA3471&lt;&gt;"COMPRAR","",IF(AB3471="",IF(X3471="","",IF(X3471-V3471&lt;0.01,"EMPATE TÉCNICO","")),IF(AB3471&lt;I3471,"ESTOQUE INSUFICIENTE",IF(X3471="","",IF(X3471-V3471&lt;0.01,"EMPATE TÉCNICO","")))))</f>
        <v/>
      </c>
      <c r="AG3471" s="16" t="s">
        <v>1798</v>
      </c>
      <c r="AH3471" s="16" t="s">
        <v>1761</v>
      </c>
    </row>
    <row r="3472" customFormat="false" ht="15" hidden="false" customHeight="false" outlineLevel="0" collapsed="false">
      <c r="A3472" s="16" t="s">
        <v>10768</v>
      </c>
      <c r="B3472" s="17" t="s">
        <v>10769</v>
      </c>
      <c r="C3472" s="16" t="s">
        <v>10770</v>
      </c>
      <c r="D3472" s="16" t="s">
        <v>4574</v>
      </c>
      <c r="E3472" s="18" t="n">
        <v>1</v>
      </c>
      <c r="F3472" s="16" t="s">
        <v>43</v>
      </c>
      <c r="G3472" s="18" t="n">
        <v>2</v>
      </c>
      <c r="H3472" s="16" t="n">
        <v>1.3</v>
      </c>
      <c r="I3472" s="18" t="n">
        <v>2</v>
      </c>
      <c r="J3472" s="19" t="n">
        <v>6.46</v>
      </c>
      <c r="K3472" s="19" t="n">
        <v>6.46</v>
      </c>
      <c r="L3472" s="19" t="n">
        <v>6.46</v>
      </c>
      <c r="M3472" s="19" t="n">
        <f aca="false">IF(J3472&gt;0,J3472,K3472)*E3472</f>
        <v>6.46</v>
      </c>
      <c r="N3472" s="20"/>
      <c r="O3472" s="21" t="str">
        <f aca="false">IF(R3472="","",ROUND(R3472*(1-Premissas!$B$4),4))</f>
        <v/>
      </c>
      <c r="P3472" s="22"/>
      <c r="Q3472" s="22"/>
      <c r="R3472" s="23"/>
      <c r="S3472" s="24"/>
      <c r="T3472" s="24"/>
      <c r="U3472" s="25"/>
      <c r="V3472" s="19" t="str">
        <f aca="false">IF(COUNT(N3472:Q3472)=0,"",MIN(N3472:Q3472))</f>
        <v/>
      </c>
      <c r="W3472" s="16" t="str">
        <f aca="false">IF(V3472="","",INDEX($N$4:$Q$4,MATCH(V3472,N3472:Q3472,0)))</f>
        <v/>
      </c>
      <c r="X3472" s="19" t="str">
        <f aca="false">IF(COUNT(N3472:Q3472)&lt;2,"",SMALL(N3472:Q3472,2))</f>
        <v/>
      </c>
      <c r="Y3472" s="26" t="str">
        <f aca="false">IF(OR(V3472="",M3472=0),"",V3472/M3472-1)</f>
        <v/>
      </c>
      <c r="Z3472" s="26" t="str">
        <f aca="false">IF(OR(V3472="",L3472=""),"",V3472/(L3472*E3472)-1)</f>
        <v/>
      </c>
      <c r="AA3472" s="16" t="str">
        <f aca="false">IF(V3472="","SEM OFERTA",IF(OR(Y3472&gt;Premissas!$B$11,Y3472&lt;Premissas!$B$12),"VERIFICAR - UNIDADE/EMBALAGEM",IF(Y3472&gt;Premissas!$B$6,"NÃO COMPRAR - REAJUSTE &gt;5%","COMPRAR")))</f>
        <v>SEM OFERTA</v>
      </c>
      <c r="AB3472" s="18" t="str">
        <f aca="false">IF(W3472="DIMEC",S3472,IF(W3472="MEDCENTRO",U3472,""))</f>
        <v/>
      </c>
      <c r="AC3472" s="18" t="n">
        <f aca="false">IF(AA3472&lt;&gt;"COMPRAR",0,IF(AB3472="",I3472,MIN(I3472,AB3472)))</f>
        <v>0</v>
      </c>
      <c r="AD3472" s="19" t="n">
        <f aca="false">IF(AC3472&gt;0,AC3472*V3472,0)</f>
        <v>0</v>
      </c>
      <c r="AE3472" s="19" t="n">
        <f aca="false">IF(AC3472&gt;0,(M3472-V3472)*AC3472,0)</f>
        <v>0</v>
      </c>
      <c r="AF3472" s="16" t="str">
        <f aca="false">IF(AA3472&lt;&gt;"COMPRAR","",IF(AB3472="",IF(X3472="","",IF(X3472-V3472&lt;0.01,"EMPATE TÉCNICO","")),IF(AB3472&lt;I3472,"ESTOQUE INSUFICIENTE",IF(X3472="","",IF(X3472-V3472&lt;0.01,"EMPATE TÉCNICO","")))))</f>
        <v/>
      </c>
      <c r="AG3472" s="16" t="s">
        <v>203</v>
      </c>
      <c r="AH3472" s="16" t="s">
        <v>1761</v>
      </c>
    </row>
    <row r="3473" customFormat="false" ht="15" hidden="false" customHeight="false" outlineLevel="0" collapsed="false">
      <c r="A3473" s="16" t="s">
        <v>10771</v>
      </c>
      <c r="B3473" s="17" t="s">
        <v>10772</v>
      </c>
      <c r="C3473" s="16" t="s">
        <v>10773</v>
      </c>
      <c r="D3473" s="16" t="s">
        <v>4574</v>
      </c>
      <c r="E3473" s="18" t="n">
        <v>1</v>
      </c>
      <c r="F3473" s="16" t="s">
        <v>43</v>
      </c>
      <c r="G3473" s="18" t="n">
        <v>0</v>
      </c>
      <c r="H3473" s="16" t="n">
        <v>1.5</v>
      </c>
      <c r="I3473" s="18" t="n">
        <v>4</v>
      </c>
      <c r="J3473" s="19" t="n">
        <v>6.46</v>
      </c>
      <c r="K3473" s="19" t="n">
        <v>6.46</v>
      </c>
      <c r="L3473" s="19" t="n">
        <v>6.46</v>
      </c>
      <c r="M3473" s="19" t="n">
        <f aca="false">IF(J3473&gt;0,J3473,K3473)*E3473</f>
        <v>6.46</v>
      </c>
      <c r="N3473" s="20"/>
      <c r="O3473" s="21" t="str">
        <f aca="false">IF(R3473="","",ROUND(R3473*(1-Premissas!$B$4),4))</f>
        <v/>
      </c>
      <c r="P3473" s="22"/>
      <c r="Q3473" s="22"/>
      <c r="R3473" s="23"/>
      <c r="S3473" s="24"/>
      <c r="T3473" s="24"/>
      <c r="U3473" s="25"/>
      <c r="V3473" s="19" t="str">
        <f aca="false">IF(COUNT(N3473:Q3473)=0,"",MIN(N3473:Q3473))</f>
        <v/>
      </c>
      <c r="W3473" s="16" t="str">
        <f aca="false">IF(V3473="","",INDEX($N$4:$Q$4,MATCH(V3473,N3473:Q3473,0)))</f>
        <v/>
      </c>
      <c r="X3473" s="19" t="str">
        <f aca="false">IF(COUNT(N3473:Q3473)&lt;2,"",SMALL(N3473:Q3473,2))</f>
        <v/>
      </c>
      <c r="Y3473" s="26" t="str">
        <f aca="false">IF(OR(V3473="",M3473=0),"",V3473/M3473-1)</f>
        <v/>
      </c>
      <c r="Z3473" s="26" t="str">
        <f aca="false">IF(OR(V3473="",L3473=""),"",V3473/(L3473*E3473)-1)</f>
        <v/>
      </c>
      <c r="AA3473" s="16" t="str">
        <f aca="false">IF(V3473="","SEM OFERTA",IF(OR(Y3473&gt;Premissas!$B$11,Y3473&lt;Premissas!$B$12),"VERIFICAR - UNIDADE/EMBALAGEM",IF(Y3473&gt;Premissas!$B$6,"NÃO COMPRAR - REAJUSTE &gt;5%","COMPRAR")))</f>
        <v>SEM OFERTA</v>
      </c>
      <c r="AB3473" s="18" t="str">
        <f aca="false">IF(W3473="DIMEC",S3473,IF(W3473="MEDCENTRO",U3473,""))</f>
        <v/>
      </c>
      <c r="AC3473" s="18" t="n">
        <f aca="false">IF(AA3473&lt;&gt;"COMPRAR",0,IF(AB3473="",I3473,MIN(I3473,AB3473)))</f>
        <v>0</v>
      </c>
      <c r="AD3473" s="19" t="n">
        <f aca="false">IF(AC3473&gt;0,AC3473*V3473,0)</f>
        <v>0</v>
      </c>
      <c r="AE3473" s="19" t="n">
        <f aca="false">IF(AC3473&gt;0,(M3473-V3473)*AC3473,0)</f>
        <v>0</v>
      </c>
      <c r="AF3473" s="16" t="str">
        <f aca="false">IF(AA3473&lt;&gt;"COMPRAR","",IF(AB3473="",IF(X3473="","",IF(X3473-V3473&lt;0.01,"EMPATE TÉCNICO","")),IF(AB3473&lt;I3473,"ESTOQUE INSUFICIENTE",IF(X3473="","",IF(X3473-V3473&lt;0.01,"EMPATE TÉCNICO","")))))</f>
        <v/>
      </c>
      <c r="AG3473" s="16" t="s">
        <v>1838</v>
      </c>
      <c r="AH3473" s="16" t="s">
        <v>1761</v>
      </c>
    </row>
    <row r="3474" customFormat="false" ht="15" hidden="false" customHeight="false" outlineLevel="0" collapsed="false">
      <c r="A3474" s="16" t="s">
        <v>10774</v>
      </c>
      <c r="B3474" s="17" t="s">
        <v>10775</v>
      </c>
      <c r="C3474" s="16" t="s">
        <v>10776</v>
      </c>
      <c r="D3474" s="16" t="s">
        <v>10296</v>
      </c>
      <c r="E3474" s="18" t="n">
        <v>1</v>
      </c>
      <c r="F3474" s="16" t="s">
        <v>42</v>
      </c>
      <c r="G3474" s="18" t="n">
        <v>0</v>
      </c>
      <c r="H3474" s="16" t="n">
        <v>5.4</v>
      </c>
      <c r="I3474" s="18" t="n">
        <v>14</v>
      </c>
      <c r="J3474" s="19" t="n">
        <v>12.9008333333333</v>
      </c>
      <c r="K3474" s="19" t="n">
        <v>12.9008333333333</v>
      </c>
      <c r="L3474" s="19" t="n">
        <v>12.9008</v>
      </c>
      <c r="M3474" s="19" t="n">
        <f aca="false">IF(J3474&gt;0,J3474,K3474)*E3474</f>
        <v>12.9008333333333</v>
      </c>
      <c r="N3474" s="20"/>
      <c r="O3474" s="21" t="str">
        <f aca="false">IF(R3474="","",ROUND(R3474*(1-Premissas!$B$4),4))</f>
        <v/>
      </c>
      <c r="P3474" s="22"/>
      <c r="Q3474" s="22"/>
      <c r="R3474" s="23"/>
      <c r="S3474" s="24"/>
      <c r="T3474" s="24"/>
      <c r="U3474" s="25"/>
      <c r="V3474" s="19" t="str">
        <f aca="false">IF(COUNT(N3474:Q3474)=0,"",MIN(N3474:Q3474))</f>
        <v/>
      </c>
      <c r="W3474" s="16" t="str">
        <f aca="false">IF(V3474="","",INDEX($N$4:$Q$4,MATCH(V3474,N3474:Q3474,0)))</f>
        <v/>
      </c>
      <c r="X3474" s="19" t="str">
        <f aca="false">IF(COUNT(N3474:Q3474)&lt;2,"",SMALL(N3474:Q3474,2))</f>
        <v/>
      </c>
      <c r="Y3474" s="26" t="str">
        <f aca="false">IF(OR(V3474="",M3474=0),"",V3474/M3474-1)</f>
        <v/>
      </c>
      <c r="Z3474" s="26" t="str">
        <f aca="false">IF(OR(V3474="",L3474=""),"",V3474/(L3474*E3474)-1)</f>
        <v/>
      </c>
      <c r="AA3474" s="16" t="str">
        <f aca="false">IF(V3474="","SEM OFERTA",IF(OR(Y3474&gt;Premissas!$B$11,Y3474&lt;Premissas!$B$12),"VERIFICAR - UNIDADE/EMBALAGEM",IF(Y3474&gt;Premissas!$B$6,"NÃO COMPRAR - REAJUSTE &gt;5%","COMPRAR")))</f>
        <v>SEM OFERTA</v>
      </c>
      <c r="AB3474" s="18" t="str">
        <f aca="false">IF(W3474="DIMEC",S3474,IF(W3474="MEDCENTRO",U3474,""))</f>
        <v/>
      </c>
      <c r="AC3474" s="18" t="n">
        <f aca="false">IF(AA3474&lt;&gt;"COMPRAR",0,IF(AB3474="",I3474,MIN(I3474,AB3474)))</f>
        <v>0</v>
      </c>
      <c r="AD3474" s="19" t="n">
        <f aca="false">IF(AC3474&gt;0,AC3474*V3474,0)</f>
        <v>0</v>
      </c>
      <c r="AE3474" s="19" t="n">
        <f aca="false">IF(AC3474&gt;0,(M3474-V3474)*AC3474,0)</f>
        <v>0</v>
      </c>
      <c r="AF3474" s="16" t="str">
        <f aca="false">IF(AA3474&lt;&gt;"COMPRAR","",IF(AB3474="",IF(X3474="","",IF(X3474-V3474&lt;0.01,"EMPATE TÉCNICO","")),IF(AB3474&lt;I3474,"ESTOQUE INSUFICIENTE",IF(X3474="","",IF(X3474-V3474&lt;0.01,"EMPATE TÉCNICO","")))))</f>
        <v/>
      </c>
      <c r="AG3474" s="16" t="s">
        <v>10297</v>
      </c>
      <c r="AH3474" s="16" t="s">
        <v>1761</v>
      </c>
    </row>
    <row r="3475" customFormat="false" ht="15" hidden="false" customHeight="false" outlineLevel="0" collapsed="false">
      <c r="A3475" s="16" t="s">
        <v>10777</v>
      </c>
      <c r="B3475" s="17" t="s">
        <v>10778</v>
      </c>
      <c r="C3475" s="16" t="s">
        <v>10779</v>
      </c>
      <c r="D3475" s="16" t="s">
        <v>10296</v>
      </c>
      <c r="E3475" s="18" t="n">
        <v>1</v>
      </c>
      <c r="F3475" s="16" t="s">
        <v>43</v>
      </c>
      <c r="G3475" s="18" t="n">
        <v>0</v>
      </c>
      <c r="H3475" s="16" t="n">
        <v>0</v>
      </c>
      <c r="I3475" s="18" t="n">
        <v>1</v>
      </c>
      <c r="J3475" s="19" t="n">
        <v>13.09</v>
      </c>
      <c r="K3475" s="19" t="n">
        <v>13.09</v>
      </c>
      <c r="L3475" s="19" t="n">
        <v>13.09</v>
      </c>
      <c r="M3475" s="19" t="n">
        <f aca="false">IF(J3475&gt;0,J3475,K3475)*E3475</f>
        <v>13.09</v>
      </c>
      <c r="N3475" s="20"/>
      <c r="O3475" s="21" t="str">
        <f aca="false">IF(R3475="","",ROUND(R3475*(1-Premissas!$B$4),4))</f>
        <v/>
      </c>
      <c r="P3475" s="22"/>
      <c r="Q3475" s="22"/>
      <c r="R3475" s="23"/>
      <c r="S3475" s="24"/>
      <c r="T3475" s="24"/>
      <c r="U3475" s="25"/>
      <c r="V3475" s="19" t="str">
        <f aca="false">IF(COUNT(N3475:Q3475)=0,"",MIN(N3475:Q3475))</f>
        <v/>
      </c>
      <c r="W3475" s="16" t="str">
        <f aca="false">IF(V3475="","",INDEX($N$4:$Q$4,MATCH(V3475,N3475:Q3475,0)))</f>
        <v/>
      </c>
      <c r="X3475" s="19" t="str">
        <f aca="false">IF(COUNT(N3475:Q3475)&lt;2,"",SMALL(N3475:Q3475,2))</f>
        <v/>
      </c>
      <c r="Y3475" s="26" t="str">
        <f aca="false">IF(OR(V3475="",M3475=0),"",V3475/M3475-1)</f>
        <v/>
      </c>
      <c r="Z3475" s="26" t="str">
        <f aca="false">IF(OR(V3475="",L3475=""),"",V3475/(L3475*E3475)-1)</f>
        <v/>
      </c>
      <c r="AA3475" s="16" t="str">
        <f aca="false">IF(V3475="","SEM OFERTA",IF(OR(Y3475&gt;Premissas!$B$11,Y3475&lt;Premissas!$B$12),"VERIFICAR - UNIDADE/EMBALAGEM",IF(Y3475&gt;Premissas!$B$6,"NÃO COMPRAR - REAJUSTE &gt;5%","COMPRAR")))</f>
        <v>SEM OFERTA</v>
      </c>
      <c r="AB3475" s="18" t="str">
        <f aca="false">IF(W3475="DIMEC",S3475,IF(W3475="MEDCENTRO",U3475,""))</f>
        <v/>
      </c>
      <c r="AC3475" s="18" t="n">
        <f aca="false">IF(AA3475&lt;&gt;"COMPRAR",0,IF(AB3475="",I3475,MIN(I3475,AB3475)))</f>
        <v>0</v>
      </c>
      <c r="AD3475" s="19" t="n">
        <f aca="false">IF(AC3475&gt;0,AC3475*V3475,0)</f>
        <v>0</v>
      </c>
      <c r="AE3475" s="19" t="n">
        <f aca="false">IF(AC3475&gt;0,(M3475-V3475)*AC3475,0)</f>
        <v>0</v>
      </c>
      <c r="AF3475" s="16" t="str">
        <f aca="false">IF(AA3475&lt;&gt;"COMPRAR","",IF(AB3475="",IF(X3475="","",IF(X3475-V3475&lt;0.01,"EMPATE TÉCNICO","")),IF(AB3475&lt;I3475,"ESTOQUE INSUFICIENTE",IF(X3475="","",IF(X3475-V3475&lt;0.01,"EMPATE TÉCNICO","")))))</f>
        <v/>
      </c>
      <c r="AG3475" s="16" t="s">
        <v>10297</v>
      </c>
      <c r="AH3475" s="16" t="s">
        <v>1761</v>
      </c>
    </row>
    <row r="3476" customFormat="false" ht="15" hidden="false" customHeight="false" outlineLevel="0" collapsed="false">
      <c r="A3476" s="16" t="s">
        <v>10780</v>
      </c>
      <c r="B3476" s="17" t="s">
        <v>10781</v>
      </c>
      <c r="C3476" s="16" t="s">
        <v>10782</v>
      </c>
      <c r="D3476" s="16" t="s">
        <v>10296</v>
      </c>
      <c r="E3476" s="18" t="n">
        <v>1</v>
      </c>
      <c r="F3476" s="16" t="s">
        <v>43</v>
      </c>
      <c r="G3476" s="18" t="n">
        <v>0</v>
      </c>
      <c r="H3476" s="16" t="n">
        <v>0</v>
      </c>
      <c r="I3476" s="18" t="n">
        <v>1</v>
      </c>
      <c r="J3476" s="19" t="n">
        <v>13.09</v>
      </c>
      <c r="K3476" s="19" t="n">
        <v>13.09</v>
      </c>
      <c r="L3476" s="19" t="n">
        <v>13.09</v>
      </c>
      <c r="M3476" s="19" t="n">
        <f aca="false">IF(J3476&gt;0,J3476,K3476)*E3476</f>
        <v>13.09</v>
      </c>
      <c r="N3476" s="20"/>
      <c r="O3476" s="21" t="str">
        <f aca="false">IF(R3476="","",ROUND(R3476*(1-Premissas!$B$4),4))</f>
        <v/>
      </c>
      <c r="P3476" s="22"/>
      <c r="Q3476" s="22"/>
      <c r="R3476" s="23"/>
      <c r="S3476" s="24"/>
      <c r="T3476" s="24"/>
      <c r="U3476" s="25"/>
      <c r="V3476" s="19" t="str">
        <f aca="false">IF(COUNT(N3476:Q3476)=0,"",MIN(N3476:Q3476))</f>
        <v/>
      </c>
      <c r="W3476" s="16" t="str">
        <f aca="false">IF(V3476="","",INDEX($N$4:$Q$4,MATCH(V3476,N3476:Q3476,0)))</f>
        <v/>
      </c>
      <c r="X3476" s="19" t="str">
        <f aca="false">IF(COUNT(N3476:Q3476)&lt;2,"",SMALL(N3476:Q3476,2))</f>
        <v/>
      </c>
      <c r="Y3476" s="26" t="str">
        <f aca="false">IF(OR(V3476="",M3476=0),"",V3476/M3476-1)</f>
        <v/>
      </c>
      <c r="Z3476" s="26" t="str">
        <f aca="false">IF(OR(V3476="",L3476=""),"",V3476/(L3476*E3476)-1)</f>
        <v/>
      </c>
      <c r="AA3476" s="16" t="str">
        <f aca="false">IF(V3476="","SEM OFERTA",IF(OR(Y3476&gt;Premissas!$B$11,Y3476&lt;Premissas!$B$12),"VERIFICAR - UNIDADE/EMBALAGEM",IF(Y3476&gt;Premissas!$B$6,"NÃO COMPRAR - REAJUSTE &gt;5%","COMPRAR")))</f>
        <v>SEM OFERTA</v>
      </c>
      <c r="AB3476" s="18" t="str">
        <f aca="false">IF(W3476="DIMEC",S3476,IF(W3476="MEDCENTRO",U3476,""))</f>
        <v/>
      </c>
      <c r="AC3476" s="18" t="n">
        <f aca="false">IF(AA3476&lt;&gt;"COMPRAR",0,IF(AB3476="",I3476,MIN(I3476,AB3476)))</f>
        <v>0</v>
      </c>
      <c r="AD3476" s="19" t="n">
        <f aca="false">IF(AC3476&gt;0,AC3476*V3476,0)</f>
        <v>0</v>
      </c>
      <c r="AE3476" s="19" t="n">
        <f aca="false">IF(AC3476&gt;0,(M3476-V3476)*AC3476,0)</f>
        <v>0</v>
      </c>
      <c r="AF3476" s="16" t="str">
        <f aca="false">IF(AA3476&lt;&gt;"COMPRAR","",IF(AB3476="",IF(X3476="","",IF(X3476-V3476&lt;0.01,"EMPATE TÉCNICO","")),IF(AB3476&lt;I3476,"ESTOQUE INSUFICIENTE",IF(X3476="","",IF(X3476-V3476&lt;0.01,"EMPATE TÉCNICO","")))))</f>
        <v/>
      </c>
      <c r="AG3476" s="16" t="s">
        <v>10297</v>
      </c>
      <c r="AH3476" s="16" t="s">
        <v>1761</v>
      </c>
    </row>
    <row r="3477" customFormat="false" ht="15" hidden="false" customHeight="false" outlineLevel="0" collapsed="false">
      <c r="A3477" s="16" t="s">
        <v>10783</v>
      </c>
      <c r="B3477" s="17" t="s">
        <v>10784</v>
      </c>
      <c r="C3477" s="16" t="s">
        <v>10785</v>
      </c>
      <c r="D3477" s="16" t="s">
        <v>10296</v>
      </c>
      <c r="E3477" s="18" t="n">
        <v>1</v>
      </c>
      <c r="F3477" s="16" t="s">
        <v>43</v>
      </c>
      <c r="G3477" s="18" t="n">
        <v>0</v>
      </c>
      <c r="H3477" s="16" t="n">
        <v>0</v>
      </c>
      <c r="I3477" s="18" t="n">
        <v>1</v>
      </c>
      <c r="J3477" s="19" t="n">
        <v>13.09</v>
      </c>
      <c r="K3477" s="19" t="n">
        <v>13.09</v>
      </c>
      <c r="L3477" s="19" t="n">
        <v>13.09</v>
      </c>
      <c r="M3477" s="19" t="n">
        <f aca="false">IF(J3477&gt;0,J3477,K3477)*E3477</f>
        <v>13.09</v>
      </c>
      <c r="N3477" s="20"/>
      <c r="O3477" s="21" t="str">
        <f aca="false">IF(R3477="","",ROUND(R3477*(1-Premissas!$B$4),4))</f>
        <v/>
      </c>
      <c r="P3477" s="22"/>
      <c r="Q3477" s="22"/>
      <c r="R3477" s="23"/>
      <c r="S3477" s="24"/>
      <c r="T3477" s="24"/>
      <c r="U3477" s="25"/>
      <c r="V3477" s="19" t="str">
        <f aca="false">IF(COUNT(N3477:Q3477)=0,"",MIN(N3477:Q3477))</f>
        <v/>
      </c>
      <c r="W3477" s="16" t="str">
        <f aca="false">IF(V3477="","",INDEX($N$4:$Q$4,MATCH(V3477,N3477:Q3477,0)))</f>
        <v/>
      </c>
      <c r="X3477" s="19" t="str">
        <f aca="false">IF(COUNT(N3477:Q3477)&lt;2,"",SMALL(N3477:Q3477,2))</f>
        <v/>
      </c>
      <c r="Y3477" s="26" t="str">
        <f aca="false">IF(OR(V3477="",M3477=0),"",V3477/M3477-1)</f>
        <v/>
      </c>
      <c r="Z3477" s="26" t="str">
        <f aca="false">IF(OR(V3477="",L3477=""),"",V3477/(L3477*E3477)-1)</f>
        <v/>
      </c>
      <c r="AA3477" s="16" t="str">
        <f aca="false">IF(V3477="","SEM OFERTA",IF(OR(Y3477&gt;Premissas!$B$11,Y3477&lt;Premissas!$B$12),"VERIFICAR - UNIDADE/EMBALAGEM",IF(Y3477&gt;Premissas!$B$6,"NÃO COMPRAR - REAJUSTE &gt;5%","COMPRAR")))</f>
        <v>SEM OFERTA</v>
      </c>
      <c r="AB3477" s="18" t="str">
        <f aca="false">IF(W3477="DIMEC",S3477,IF(W3477="MEDCENTRO",U3477,""))</f>
        <v/>
      </c>
      <c r="AC3477" s="18" t="n">
        <f aca="false">IF(AA3477&lt;&gt;"COMPRAR",0,IF(AB3477="",I3477,MIN(I3477,AB3477)))</f>
        <v>0</v>
      </c>
      <c r="AD3477" s="19" t="n">
        <f aca="false">IF(AC3477&gt;0,AC3477*V3477,0)</f>
        <v>0</v>
      </c>
      <c r="AE3477" s="19" t="n">
        <f aca="false">IF(AC3477&gt;0,(M3477-V3477)*AC3477,0)</f>
        <v>0</v>
      </c>
      <c r="AF3477" s="16" t="str">
        <f aca="false">IF(AA3477&lt;&gt;"COMPRAR","",IF(AB3477="",IF(X3477="","",IF(X3477-V3477&lt;0.01,"EMPATE TÉCNICO","")),IF(AB3477&lt;I3477,"ESTOQUE INSUFICIENTE",IF(X3477="","",IF(X3477-V3477&lt;0.01,"EMPATE TÉCNICO","")))))</f>
        <v/>
      </c>
      <c r="AG3477" s="16" t="s">
        <v>10297</v>
      </c>
      <c r="AH3477" s="16" t="s">
        <v>1761</v>
      </c>
    </row>
    <row r="3478" customFormat="false" ht="15" hidden="false" customHeight="false" outlineLevel="0" collapsed="false">
      <c r="A3478" s="16" t="s">
        <v>10786</v>
      </c>
      <c r="B3478" s="17" t="s">
        <v>10787</v>
      </c>
      <c r="C3478" s="16" t="s">
        <v>10788</v>
      </c>
      <c r="D3478" s="16" t="s">
        <v>10296</v>
      </c>
      <c r="E3478" s="18" t="n">
        <v>1</v>
      </c>
      <c r="F3478" s="16" t="s">
        <v>43</v>
      </c>
      <c r="G3478" s="18" t="n">
        <v>0</v>
      </c>
      <c r="H3478" s="16" t="n">
        <v>0</v>
      </c>
      <c r="I3478" s="18" t="n">
        <v>1</v>
      </c>
      <c r="J3478" s="19" t="n">
        <v>6.72</v>
      </c>
      <c r="K3478" s="19" t="n">
        <v>6.72</v>
      </c>
      <c r="L3478" s="19" t="n">
        <v>6.72</v>
      </c>
      <c r="M3478" s="19" t="n">
        <f aca="false">IF(J3478&gt;0,J3478,K3478)*E3478</f>
        <v>6.72</v>
      </c>
      <c r="N3478" s="20"/>
      <c r="O3478" s="21" t="str">
        <f aca="false">IF(R3478="","",ROUND(R3478*(1-Premissas!$B$4),4))</f>
        <v/>
      </c>
      <c r="P3478" s="22"/>
      <c r="Q3478" s="22"/>
      <c r="R3478" s="23"/>
      <c r="S3478" s="24"/>
      <c r="T3478" s="24"/>
      <c r="U3478" s="25"/>
      <c r="V3478" s="19" t="str">
        <f aca="false">IF(COUNT(N3478:Q3478)=0,"",MIN(N3478:Q3478))</f>
        <v/>
      </c>
      <c r="W3478" s="16" t="str">
        <f aca="false">IF(V3478="","",INDEX($N$4:$Q$4,MATCH(V3478,N3478:Q3478,0)))</f>
        <v/>
      </c>
      <c r="X3478" s="19" t="str">
        <f aca="false">IF(COUNT(N3478:Q3478)&lt;2,"",SMALL(N3478:Q3478,2))</f>
        <v/>
      </c>
      <c r="Y3478" s="26" t="str">
        <f aca="false">IF(OR(V3478="",M3478=0),"",V3478/M3478-1)</f>
        <v/>
      </c>
      <c r="Z3478" s="26" t="str">
        <f aca="false">IF(OR(V3478="",L3478=""),"",V3478/(L3478*E3478)-1)</f>
        <v/>
      </c>
      <c r="AA3478" s="16" t="str">
        <f aca="false">IF(V3478="","SEM OFERTA",IF(OR(Y3478&gt;Premissas!$B$11,Y3478&lt;Premissas!$B$12),"VERIFICAR - UNIDADE/EMBALAGEM",IF(Y3478&gt;Premissas!$B$6,"NÃO COMPRAR - REAJUSTE &gt;5%","COMPRAR")))</f>
        <v>SEM OFERTA</v>
      </c>
      <c r="AB3478" s="18" t="str">
        <f aca="false">IF(W3478="DIMEC",S3478,IF(W3478="MEDCENTRO",U3478,""))</f>
        <v/>
      </c>
      <c r="AC3478" s="18" t="n">
        <f aca="false">IF(AA3478&lt;&gt;"COMPRAR",0,IF(AB3478="",I3478,MIN(I3478,AB3478)))</f>
        <v>0</v>
      </c>
      <c r="AD3478" s="19" t="n">
        <f aca="false">IF(AC3478&gt;0,AC3478*V3478,0)</f>
        <v>0</v>
      </c>
      <c r="AE3478" s="19" t="n">
        <f aca="false">IF(AC3478&gt;0,(M3478-V3478)*AC3478,0)</f>
        <v>0</v>
      </c>
      <c r="AF3478" s="16" t="str">
        <f aca="false">IF(AA3478&lt;&gt;"COMPRAR","",IF(AB3478="",IF(X3478="","",IF(X3478-V3478&lt;0.01,"EMPATE TÉCNICO","")),IF(AB3478&lt;I3478,"ESTOQUE INSUFICIENTE",IF(X3478="","",IF(X3478-V3478&lt;0.01,"EMPATE TÉCNICO","")))))</f>
        <v/>
      </c>
      <c r="AG3478" s="16" t="s">
        <v>10297</v>
      </c>
      <c r="AH3478" s="16" t="s">
        <v>1761</v>
      </c>
    </row>
    <row r="3479" customFormat="false" ht="15" hidden="false" customHeight="false" outlineLevel="0" collapsed="false">
      <c r="A3479" s="16" t="s">
        <v>10789</v>
      </c>
      <c r="B3479" s="17" t="s">
        <v>10790</v>
      </c>
      <c r="C3479" s="16" t="s">
        <v>10791</v>
      </c>
      <c r="D3479" s="16" t="s">
        <v>10296</v>
      </c>
      <c r="E3479" s="18" t="n">
        <v>1</v>
      </c>
      <c r="F3479" s="16" t="s">
        <v>43</v>
      </c>
      <c r="G3479" s="18" t="n">
        <v>2</v>
      </c>
      <c r="H3479" s="16" t="n">
        <v>3.2</v>
      </c>
      <c r="I3479" s="18" t="n">
        <v>7</v>
      </c>
      <c r="J3479" s="19" t="n">
        <v>3.26</v>
      </c>
      <c r="K3479" s="19" t="n">
        <v>3.26</v>
      </c>
      <c r="L3479" s="19" t="n">
        <v>3.26</v>
      </c>
      <c r="M3479" s="19" t="n">
        <f aca="false">IF(J3479&gt;0,J3479,K3479)*E3479</f>
        <v>3.26</v>
      </c>
      <c r="N3479" s="20"/>
      <c r="O3479" s="21" t="str">
        <f aca="false">IF(R3479="","",ROUND(R3479*(1-Premissas!$B$4),4))</f>
        <v/>
      </c>
      <c r="P3479" s="22"/>
      <c r="Q3479" s="22"/>
      <c r="R3479" s="23"/>
      <c r="S3479" s="24"/>
      <c r="T3479" s="24"/>
      <c r="U3479" s="25"/>
      <c r="V3479" s="19" t="str">
        <f aca="false">IF(COUNT(N3479:Q3479)=0,"",MIN(N3479:Q3479))</f>
        <v/>
      </c>
      <c r="W3479" s="16" t="str">
        <f aca="false">IF(V3479="","",INDEX($N$4:$Q$4,MATCH(V3479,N3479:Q3479,0)))</f>
        <v/>
      </c>
      <c r="X3479" s="19" t="str">
        <f aca="false">IF(COUNT(N3479:Q3479)&lt;2,"",SMALL(N3479:Q3479,2))</f>
        <v/>
      </c>
      <c r="Y3479" s="26" t="str">
        <f aca="false">IF(OR(V3479="",M3479=0),"",V3479/M3479-1)</f>
        <v/>
      </c>
      <c r="Z3479" s="26" t="str">
        <f aca="false">IF(OR(V3479="",L3479=""),"",V3479/(L3479*E3479)-1)</f>
        <v/>
      </c>
      <c r="AA3479" s="16" t="str">
        <f aca="false">IF(V3479="","SEM OFERTA",IF(OR(Y3479&gt;Premissas!$B$11,Y3479&lt;Premissas!$B$12),"VERIFICAR - UNIDADE/EMBALAGEM",IF(Y3479&gt;Premissas!$B$6,"NÃO COMPRAR - REAJUSTE &gt;5%","COMPRAR")))</f>
        <v>SEM OFERTA</v>
      </c>
      <c r="AB3479" s="18" t="str">
        <f aca="false">IF(W3479="DIMEC",S3479,IF(W3479="MEDCENTRO",U3479,""))</f>
        <v/>
      </c>
      <c r="AC3479" s="18" t="n">
        <f aca="false">IF(AA3479&lt;&gt;"COMPRAR",0,IF(AB3479="",I3479,MIN(I3479,AB3479)))</f>
        <v>0</v>
      </c>
      <c r="AD3479" s="19" t="n">
        <f aca="false">IF(AC3479&gt;0,AC3479*V3479,0)</f>
        <v>0</v>
      </c>
      <c r="AE3479" s="19" t="n">
        <f aca="false">IF(AC3479&gt;0,(M3479-V3479)*AC3479,0)</f>
        <v>0</v>
      </c>
      <c r="AF3479" s="16" t="str">
        <f aca="false">IF(AA3479&lt;&gt;"COMPRAR","",IF(AB3479="",IF(X3479="","",IF(X3479-V3479&lt;0.01,"EMPATE TÉCNICO","")),IF(AB3479&lt;I3479,"ESTOQUE INSUFICIENTE",IF(X3479="","",IF(X3479-V3479&lt;0.01,"EMPATE TÉCNICO","")))))</f>
        <v/>
      </c>
      <c r="AG3479" s="16" t="s">
        <v>10297</v>
      </c>
      <c r="AH3479" s="16" t="s">
        <v>1761</v>
      </c>
    </row>
    <row r="3480" customFormat="false" ht="15" hidden="false" customHeight="false" outlineLevel="0" collapsed="false">
      <c r="A3480" s="16" t="s">
        <v>10792</v>
      </c>
      <c r="B3480" s="17" t="s">
        <v>10793</v>
      </c>
      <c r="C3480" s="16" t="s">
        <v>10794</v>
      </c>
      <c r="D3480" s="16" t="s">
        <v>10296</v>
      </c>
      <c r="E3480" s="18" t="n">
        <v>24</v>
      </c>
      <c r="F3480" s="16" t="s">
        <v>43</v>
      </c>
      <c r="G3480" s="18" t="n">
        <v>0</v>
      </c>
      <c r="H3480" s="16" t="n">
        <v>0</v>
      </c>
      <c r="I3480" s="18" t="n">
        <v>1</v>
      </c>
      <c r="J3480" s="19" t="n">
        <v>50.37</v>
      </c>
      <c r="K3480" s="19" t="n">
        <v>50.37</v>
      </c>
      <c r="L3480" s="19" t="n">
        <v>50.37</v>
      </c>
      <c r="M3480" s="19" t="n">
        <f aca="false">IF(J3480&gt;0,J3480,K3480)*E3480</f>
        <v>1208.88</v>
      </c>
      <c r="N3480" s="20"/>
      <c r="O3480" s="21" t="str">
        <f aca="false">IF(R3480="","",ROUND(R3480*(1-Premissas!$B$4),4))</f>
        <v/>
      </c>
      <c r="P3480" s="22"/>
      <c r="Q3480" s="22"/>
      <c r="R3480" s="23"/>
      <c r="S3480" s="24"/>
      <c r="T3480" s="24"/>
      <c r="U3480" s="25"/>
      <c r="V3480" s="19" t="str">
        <f aca="false">IF(COUNT(N3480:Q3480)=0,"",MIN(N3480:Q3480))</f>
        <v/>
      </c>
      <c r="W3480" s="16" t="str">
        <f aca="false">IF(V3480="","",INDEX($N$4:$Q$4,MATCH(V3480,N3480:Q3480,0)))</f>
        <v/>
      </c>
      <c r="X3480" s="19" t="str">
        <f aca="false">IF(COUNT(N3480:Q3480)&lt;2,"",SMALL(N3480:Q3480,2))</f>
        <v/>
      </c>
      <c r="Y3480" s="26" t="str">
        <f aca="false">IF(OR(V3480="",M3480=0),"",V3480/M3480-1)</f>
        <v/>
      </c>
      <c r="Z3480" s="26" t="str">
        <f aca="false">IF(OR(V3480="",L3480=""),"",V3480/(L3480*E3480)-1)</f>
        <v/>
      </c>
      <c r="AA3480" s="16" t="str">
        <f aca="false">IF(V3480="","SEM OFERTA",IF(OR(Y3480&gt;Premissas!$B$11,Y3480&lt;Premissas!$B$12),"VERIFICAR - UNIDADE/EMBALAGEM",IF(Y3480&gt;Premissas!$B$6,"NÃO COMPRAR - REAJUSTE &gt;5%","COMPRAR")))</f>
        <v>SEM OFERTA</v>
      </c>
      <c r="AB3480" s="18" t="str">
        <f aca="false">IF(W3480="DIMEC",S3480,IF(W3480="MEDCENTRO",U3480,""))</f>
        <v/>
      </c>
      <c r="AC3480" s="18" t="n">
        <f aca="false">IF(AA3480&lt;&gt;"COMPRAR",0,IF(AB3480="",I3480,MIN(I3480,AB3480)))</f>
        <v>0</v>
      </c>
      <c r="AD3480" s="19" t="n">
        <f aca="false">IF(AC3480&gt;0,AC3480*V3480,0)</f>
        <v>0</v>
      </c>
      <c r="AE3480" s="19" t="n">
        <f aca="false">IF(AC3480&gt;0,(M3480-V3480)*AC3480,0)</f>
        <v>0</v>
      </c>
      <c r="AF3480" s="16" t="str">
        <f aca="false">IF(AA3480&lt;&gt;"COMPRAR","",IF(AB3480="",IF(X3480="","",IF(X3480-V3480&lt;0.01,"EMPATE TÉCNICO","")),IF(AB3480&lt;I3480,"ESTOQUE INSUFICIENTE",IF(X3480="","",IF(X3480-V3480&lt;0.01,"EMPATE TÉCNICO","")))))</f>
        <v/>
      </c>
      <c r="AG3480" s="16" t="s">
        <v>10297</v>
      </c>
      <c r="AH3480" s="16" t="s">
        <v>1761</v>
      </c>
    </row>
    <row r="3481" customFormat="false" ht="15" hidden="false" customHeight="false" outlineLevel="0" collapsed="false">
      <c r="A3481" s="16" t="s">
        <v>10795</v>
      </c>
      <c r="B3481" s="17" t="s">
        <v>10796</v>
      </c>
      <c r="C3481" s="16" t="s">
        <v>10797</v>
      </c>
      <c r="D3481" s="16" t="s">
        <v>4315</v>
      </c>
      <c r="E3481" s="18" t="n">
        <v>1</v>
      </c>
      <c r="F3481" s="16" t="s">
        <v>43</v>
      </c>
      <c r="G3481" s="18" t="n">
        <v>0</v>
      </c>
      <c r="H3481" s="16" t="n">
        <v>0.4</v>
      </c>
      <c r="I3481" s="18" t="n">
        <v>1</v>
      </c>
      <c r="J3481" s="19" t="n">
        <v>13.58</v>
      </c>
      <c r="K3481" s="19" t="n">
        <v>13.58</v>
      </c>
      <c r="L3481" s="19" t="n">
        <v>13.58</v>
      </c>
      <c r="M3481" s="19" t="n">
        <f aca="false">IF(J3481&gt;0,J3481,K3481)*E3481</f>
        <v>13.58</v>
      </c>
      <c r="N3481" s="20"/>
      <c r="O3481" s="21" t="str">
        <f aca="false">IF(R3481="","",ROUND(R3481*(1-Premissas!$B$4),4))</f>
        <v/>
      </c>
      <c r="P3481" s="22"/>
      <c r="Q3481" s="22"/>
      <c r="R3481" s="23"/>
      <c r="S3481" s="24"/>
      <c r="T3481" s="24"/>
      <c r="U3481" s="25"/>
      <c r="V3481" s="19" t="str">
        <f aca="false">IF(COUNT(N3481:Q3481)=0,"",MIN(N3481:Q3481))</f>
        <v/>
      </c>
      <c r="W3481" s="16" t="str">
        <f aca="false">IF(V3481="","",INDEX($N$4:$Q$4,MATCH(V3481,N3481:Q3481,0)))</f>
        <v/>
      </c>
      <c r="X3481" s="19" t="str">
        <f aca="false">IF(COUNT(N3481:Q3481)&lt;2,"",SMALL(N3481:Q3481,2))</f>
        <v/>
      </c>
      <c r="Y3481" s="26" t="str">
        <f aca="false">IF(OR(V3481="",M3481=0),"",V3481/M3481-1)</f>
        <v/>
      </c>
      <c r="Z3481" s="26" t="str">
        <f aca="false">IF(OR(V3481="",L3481=""),"",V3481/(L3481*E3481)-1)</f>
        <v/>
      </c>
      <c r="AA3481" s="16" t="str">
        <f aca="false">IF(V3481="","SEM OFERTA",IF(OR(Y3481&gt;Premissas!$B$11,Y3481&lt;Premissas!$B$12),"VERIFICAR - UNIDADE/EMBALAGEM",IF(Y3481&gt;Premissas!$B$6,"NÃO COMPRAR - REAJUSTE &gt;5%","COMPRAR")))</f>
        <v>SEM OFERTA</v>
      </c>
      <c r="AB3481" s="18" t="str">
        <f aca="false">IF(W3481="DIMEC",S3481,IF(W3481="MEDCENTRO",U3481,""))</f>
        <v/>
      </c>
      <c r="AC3481" s="18" t="n">
        <f aca="false">IF(AA3481&lt;&gt;"COMPRAR",0,IF(AB3481="",I3481,MIN(I3481,AB3481)))</f>
        <v>0</v>
      </c>
      <c r="AD3481" s="19" t="n">
        <f aca="false">IF(AC3481&gt;0,AC3481*V3481,0)</f>
        <v>0</v>
      </c>
      <c r="AE3481" s="19" t="n">
        <f aca="false">IF(AC3481&gt;0,(M3481-V3481)*AC3481,0)</f>
        <v>0</v>
      </c>
      <c r="AF3481" s="16" t="str">
        <f aca="false">IF(AA3481&lt;&gt;"COMPRAR","",IF(AB3481="",IF(X3481="","",IF(X3481-V3481&lt;0.01,"EMPATE TÉCNICO","")),IF(AB3481&lt;I3481,"ESTOQUE INSUFICIENTE",IF(X3481="","",IF(X3481-V3481&lt;0.01,"EMPATE TÉCNICO","")))))</f>
        <v/>
      </c>
      <c r="AG3481" s="16" t="s">
        <v>203</v>
      </c>
      <c r="AH3481" s="16" t="s">
        <v>1761</v>
      </c>
    </row>
    <row r="3482" customFormat="false" ht="15" hidden="false" customHeight="false" outlineLevel="0" collapsed="false">
      <c r="A3482" s="16" t="s">
        <v>10798</v>
      </c>
      <c r="B3482" s="17" t="s">
        <v>10799</v>
      </c>
      <c r="C3482" s="16" t="s">
        <v>10800</v>
      </c>
      <c r="D3482" s="16" t="s">
        <v>4315</v>
      </c>
      <c r="E3482" s="18" t="n">
        <v>1</v>
      </c>
      <c r="F3482" s="16" t="s">
        <v>43</v>
      </c>
      <c r="G3482" s="18" t="n">
        <v>0</v>
      </c>
      <c r="H3482" s="16" t="n">
        <v>0.1</v>
      </c>
      <c r="I3482" s="18" t="n">
        <v>1</v>
      </c>
      <c r="J3482" s="19" t="n">
        <v>13.15</v>
      </c>
      <c r="K3482" s="19" t="n">
        <v>13.15</v>
      </c>
      <c r="L3482" s="19" t="n">
        <v>13.15</v>
      </c>
      <c r="M3482" s="19" t="n">
        <f aca="false">IF(J3482&gt;0,J3482,K3482)*E3482</f>
        <v>13.15</v>
      </c>
      <c r="N3482" s="20"/>
      <c r="O3482" s="21" t="str">
        <f aca="false">IF(R3482="","",ROUND(R3482*(1-Premissas!$B$4),4))</f>
        <v/>
      </c>
      <c r="P3482" s="22"/>
      <c r="Q3482" s="22"/>
      <c r="R3482" s="23"/>
      <c r="S3482" s="24"/>
      <c r="T3482" s="24"/>
      <c r="U3482" s="25"/>
      <c r="V3482" s="19" t="str">
        <f aca="false">IF(COUNT(N3482:Q3482)=0,"",MIN(N3482:Q3482))</f>
        <v/>
      </c>
      <c r="W3482" s="16" t="str">
        <f aca="false">IF(V3482="","",INDEX($N$4:$Q$4,MATCH(V3482,N3482:Q3482,0)))</f>
        <v/>
      </c>
      <c r="X3482" s="19" t="str">
        <f aca="false">IF(COUNT(N3482:Q3482)&lt;2,"",SMALL(N3482:Q3482,2))</f>
        <v/>
      </c>
      <c r="Y3482" s="26" t="str">
        <f aca="false">IF(OR(V3482="",M3482=0),"",V3482/M3482-1)</f>
        <v/>
      </c>
      <c r="Z3482" s="26" t="str">
        <f aca="false">IF(OR(V3482="",L3482=""),"",V3482/(L3482*E3482)-1)</f>
        <v/>
      </c>
      <c r="AA3482" s="16" t="str">
        <f aca="false">IF(V3482="","SEM OFERTA",IF(OR(Y3482&gt;Premissas!$B$11,Y3482&lt;Premissas!$B$12),"VERIFICAR - UNIDADE/EMBALAGEM",IF(Y3482&gt;Premissas!$B$6,"NÃO COMPRAR - REAJUSTE &gt;5%","COMPRAR")))</f>
        <v>SEM OFERTA</v>
      </c>
      <c r="AB3482" s="18" t="str">
        <f aca="false">IF(W3482="DIMEC",S3482,IF(W3482="MEDCENTRO",U3482,""))</f>
        <v/>
      </c>
      <c r="AC3482" s="18" t="n">
        <f aca="false">IF(AA3482&lt;&gt;"COMPRAR",0,IF(AB3482="",I3482,MIN(I3482,AB3482)))</f>
        <v>0</v>
      </c>
      <c r="AD3482" s="19" t="n">
        <f aca="false">IF(AC3482&gt;0,AC3482*V3482,0)</f>
        <v>0</v>
      </c>
      <c r="AE3482" s="19" t="n">
        <f aca="false">IF(AC3482&gt;0,(M3482-V3482)*AC3482,0)</f>
        <v>0</v>
      </c>
      <c r="AF3482" s="16" t="str">
        <f aca="false">IF(AA3482&lt;&gt;"COMPRAR","",IF(AB3482="",IF(X3482="","",IF(X3482-V3482&lt;0.01,"EMPATE TÉCNICO","")),IF(AB3482&lt;I3482,"ESTOQUE INSUFICIENTE",IF(X3482="","",IF(X3482-V3482&lt;0.01,"EMPATE TÉCNICO","")))))</f>
        <v/>
      </c>
      <c r="AG3482" s="16" t="s">
        <v>203</v>
      </c>
      <c r="AH3482" s="16" t="s">
        <v>1761</v>
      </c>
    </row>
    <row r="3483" customFormat="false" ht="15" hidden="false" customHeight="false" outlineLevel="0" collapsed="false">
      <c r="A3483" s="16" t="s">
        <v>10801</v>
      </c>
      <c r="B3483" s="17" t="s">
        <v>10802</v>
      </c>
      <c r="C3483" s="16" t="s">
        <v>10803</v>
      </c>
      <c r="D3483" s="16" t="s">
        <v>4315</v>
      </c>
      <c r="E3483" s="18" t="n">
        <v>1</v>
      </c>
      <c r="F3483" s="16" t="s">
        <v>43</v>
      </c>
      <c r="G3483" s="18" t="n">
        <v>0</v>
      </c>
      <c r="H3483" s="16" t="n">
        <v>0.1</v>
      </c>
      <c r="I3483" s="18" t="n">
        <v>1</v>
      </c>
      <c r="J3483" s="19" t="n">
        <v>11.64</v>
      </c>
      <c r="K3483" s="19" t="n">
        <v>11.64</v>
      </c>
      <c r="L3483" s="19" t="n">
        <v>11.64</v>
      </c>
      <c r="M3483" s="19" t="n">
        <f aca="false">IF(J3483&gt;0,J3483,K3483)*E3483</f>
        <v>11.64</v>
      </c>
      <c r="N3483" s="20"/>
      <c r="O3483" s="21" t="str">
        <f aca="false">IF(R3483="","",ROUND(R3483*(1-Premissas!$B$4),4))</f>
        <v/>
      </c>
      <c r="P3483" s="22"/>
      <c r="Q3483" s="22"/>
      <c r="R3483" s="23"/>
      <c r="S3483" s="24"/>
      <c r="T3483" s="24"/>
      <c r="U3483" s="25"/>
      <c r="V3483" s="19" t="str">
        <f aca="false">IF(COUNT(N3483:Q3483)=0,"",MIN(N3483:Q3483))</f>
        <v/>
      </c>
      <c r="W3483" s="16" t="str">
        <f aca="false">IF(V3483="","",INDEX($N$4:$Q$4,MATCH(V3483,N3483:Q3483,0)))</f>
        <v/>
      </c>
      <c r="X3483" s="19" t="str">
        <f aca="false">IF(COUNT(N3483:Q3483)&lt;2,"",SMALL(N3483:Q3483,2))</f>
        <v/>
      </c>
      <c r="Y3483" s="26" t="str">
        <f aca="false">IF(OR(V3483="",M3483=0),"",V3483/M3483-1)</f>
        <v/>
      </c>
      <c r="Z3483" s="26" t="str">
        <f aca="false">IF(OR(V3483="",L3483=""),"",V3483/(L3483*E3483)-1)</f>
        <v/>
      </c>
      <c r="AA3483" s="16" t="str">
        <f aca="false">IF(V3483="","SEM OFERTA",IF(OR(Y3483&gt;Premissas!$B$11,Y3483&lt;Premissas!$B$12),"VERIFICAR - UNIDADE/EMBALAGEM",IF(Y3483&gt;Premissas!$B$6,"NÃO COMPRAR - REAJUSTE &gt;5%","COMPRAR")))</f>
        <v>SEM OFERTA</v>
      </c>
      <c r="AB3483" s="18" t="str">
        <f aca="false">IF(W3483="DIMEC",S3483,IF(W3483="MEDCENTRO",U3483,""))</f>
        <v/>
      </c>
      <c r="AC3483" s="18" t="n">
        <f aca="false">IF(AA3483&lt;&gt;"COMPRAR",0,IF(AB3483="",I3483,MIN(I3483,AB3483)))</f>
        <v>0</v>
      </c>
      <c r="AD3483" s="19" t="n">
        <f aca="false">IF(AC3483&gt;0,AC3483*V3483,0)</f>
        <v>0</v>
      </c>
      <c r="AE3483" s="19" t="n">
        <f aca="false">IF(AC3483&gt;0,(M3483-V3483)*AC3483,0)</f>
        <v>0</v>
      </c>
      <c r="AF3483" s="16" t="str">
        <f aca="false">IF(AA3483&lt;&gt;"COMPRAR","",IF(AB3483="",IF(X3483="","",IF(X3483-V3483&lt;0.01,"EMPATE TÉCNICO","")),IF(AB3483&lt;I3483,"ESTOQUE INSUFICIENTE",IF(X3483="","",IF(X3483-V3483&lt;0.01,"EMPATE TÉCNICO","")))))</f>
        <v/>
      </c>
      <c r="AG3483" s="16" t="s">
        <v>1838</v>
      </c>
      <c r="AH3483" s="16" t="s">
        <v>1761</v>
      </c>
    </row>
    <row r="3484" customFormat="false" ht="15" hidden="false" customHeight="false" outlineLevel="0" collapsed="false">
      <c r="A3484" s="16" t="s">
        <v>10804</v>
      </c>
      <c r="B3484" s="17" t="s">
        <v>10805</v>
      </c>
      <c r="C3484" s="16" t="s">
        <v>10806</v>
      </c>
      <c r="D3484" s="16" t="s">
        <v>4217</v>
      </c>
      <c r="E3484" s="18" t="n">
        <v>1</v>
      </c>
      <c r="F3484" s="16" t="s">
        <v>43</v>
      </c>
      <c r="G3484" s="18" t="n">
        <v>0</v>
      </c>
      <c r="H3484" s="16" t="n">
        <v>0.1</v>
      </c>
      <c r="I3484" s="18" t="n">
        <v>1</v>
      </c>
      <c r="J3484" s="19" t="n">
        <v>15.57</v>
      </c>
      <c r="K3484" s="19" t="n">
        <v>15.57</v>
      </c>
      <c r="L3484" s="19" t="n">
        <v>15.57</v>
      </c>
      <c r="M3484" s="19" t="n">
        <f aca="false">IF(J3484&gt;0,J3484,K3484)*E3484</f>
        <v>15.57</v>
      </c>
      <c r="N3484" s="20"/>
      <c r="O3484" s="21" t="str">
        <f aca="false">IF(R3484="","",ROUND(R3484*(1-Premissas!$B$4),4))</f>
        <v/>
      </c>
      <c r="P3484" s="22"/>
      <c r="Q3484" s="22"/>
      <c r="R3484" s="23"/>
      <c r="S3484" s="24"/>
      <c r="T3484" s="24"/>
      <c r="U3484" s="25"/>
      <c r="V3484" s="19" t="str">
        <f aca="false">IF(COUNT(N3484:Q3484)=0,"",MIN(N3484:Q3484))</f>
        <v/>
      </c>
      <c r="W3484" s="16" t="str">
        <f aca="false">IF(V3484="","",INDEX($N$4:$Q$4,MATCH(V3484,N3484:Q3484,0)))</f>
        <v/>
      </c>
      <c r="X3484" s="19" t="str">
        <f aca="false">IF(COUNT(N3484:Q3484)&lt;2,"",SMALL(N3484:Q3484,2))</f>
        <v/>
      </c>
      <c r="Y3484" s="26" t="str">
        <f aca="false">IF(OR(V3484="",M3484=0),"",V3484/M3484-1)</f>
        <v/>
      </c>
      <c r="Z3484" s="26" t="str">
        <f aca="false">IF(OR(V3484="",L3484=""),"",V3484/(L3484*E3484)-1)</f>
        <v/>
      </c>
      <c r="AA3484" s="16" t="str">
        <f aca="false">IF(V3484="","SEM OFERTA",IF(OR(Y3484&gt;Premissas!$B$11,Y3484&lt;Premissas!$B$12),"VERIFICAR - UNIDADE/EMBALAGEM",IF(Y3484&gt;Premissas!$B$6,"NÃO COMPRAR - REAJUSTE &gt;5%","COMPRAR")))</f>
        <v>SEM OFERTA</v>
      </c>
      <c r="AB3484" s="18" t="str">
        <f aca="false">IF(W3484="DIMEC",S3484,IF(W3484="MEDCENTRO",U3484,""))</f>
        <v/>
      </c>
      <c r="AC3484" s="18" t="n">
        <f aca="false">IF(AA3484&lt;&gt;"COMPRAR",0,IF(AB3484="",I3484,MIN(I3484,AB3484)))</f>
        <v>0</v>
      </c>
      <c r="AD3484" s="19" t="n">
        <f aca="false">IF(AC3484&gt;0,AC3484*V3484,0)</f>
        <v>0</v>
      </c>
      <c r="AE3484" s="19" t="n">
        <f aca="false">IF(AC3484&gt;0,(M3484-V3484)*AC3484,0)</f>
        <v>0</v>
      </c>
      <c r="AF3484" s="16" t="str">
        <f aca="false">IF(AA3484&lt;&gt;"COMPRAR","",IF(AB3484="",IF(X3484="","",IF(X3484-V3484&lt;0.01,"EMPATE TÉCNICO","")),IF(AB3484&lt;I3484,"ESTOQUE INSUFICIENTE",IF(X3484="","",IF(X3484-V3484&lt;0.01,"EMPATE TÉCNICO","")))))</f>
        <v/>
      </c>
      <c r="AG3484" s="16" t="s">
        <v>1838</v>
      </c>
      <c r="AH3484" s="16" t="s">
        <v>1761</v>
      </c>
    </row>
    <row r="3485" customFormat="false" ht="15" hidden="false" customHeight="false" outlineLevel="0" collapsed="false">
      <c r="A3485" s="16" t="s">
        <v>10807</v>
      </c>
      <c r="B3485" s="17" t="s">
        <v>10808</v>
      </c>
      <c r="C3485" s="16" t="s">
        <v>10809</v>
      </c>
      <c r="D3485" s="16" t="s">
        <v>10810</v>
      </c>
      <c r="E3485" s="18" t="n">
        <v>1</v>
      </c>
      <c r="F3485" s="16" t="s">
        <v>41</v>
      </c>
      <c r="G3485" s="18" t="n">
        <v>2</v>
      </c>
      <c r="H3485" s="16" t="n">
        <v>2.4</v>
      </c>
      <c r="I3485" s="18" t="n">
        <v>5</v>
      </c>
      <c r="J3485" s="19" t="n">
        <v>21.88</v>
      </c>
      <c r="K3485" s="19" t="n">
        <v>21.88</v>
      </c>
      <c r="L3485" s="19" t="n">
        <v>18.76</v>
      </c>
      <c r="M3485" s="19" t="n">
        <f aca="false">IF(J3485&gt;0,J3485,K3485)*E3485</f>
        <v>21.88</v>
      </c>
      <c r="N3485" s="20"/>
      <c r="O3485" s="21" t="str">
        <f aca="false">IF(R3485="","",ROUND(R3485*(1-Premissas!$B$4),4))</f>
        <v/>
      </c>
      <c r="P3485" s="22"/>
      <c r="Q3485" s="22"/>
      <c r="R3485" s="23"/>
      <c r="S3485" s="24"/>
      <c r="T3485" s="24"/>
      <c r="U3485" s="25"/>
      <c r="V3485" s="19" t="str">
        <f aca="false">IF(COUNT(N3485:Q3485)=0,"",MIN(N3485:Q3485))</f>
        <v/>
      </c>
      <c r="W3485" s="16" t="str">
        <f aca="false">IF(V3485="","",INDEX($N$4:$Q$4,MATCH(V3485,N3485:Q3485,0)))</f>
        <v/>
      </c>
      <c r="X3485" s="19" t="str">
        <f aca="false">IF(COUNT(N3485:Q3485)&lt;2,"",SMALL(N3485:Q3485,2))</f>
        <v/>
      </c>
      <c r="Y3485" s="26" t="str">
        <f aca="false">IF(OR(V3485="",M3485=0),"",V3485/M3485-1)</f>
        <v/>
      </c>
      <c r="Z3485" s="26" t="str">
        <f aca="false">IF(OR(V3485="",L3485=""),"",V3485/(L3485*E3485)-1)</f>
        <v/>
      </c>
      <c r="AA3485" s="16" t="str">
        <f aca="false">IF(V3485="","SEM OFERTA",IF(OR(Y3485&gt;Premissas!$B$11,Y3485&lt;Premissas!$B$12),"VERIFICAR - UNIDADE/EMBALAGEM",IF(Y3485&gt;Premissas!$B$6,"NÃO COMPRAR - REAJUSTE &gt;5%","COMPRAR")))</f>
        <v>SEM OFERTA</v>
      </c>
      <c r="AB3485" s="18" t="str">
        <f aca="false">IF(W3485="DIMEC",S3485,IF(W3485="MEDCENTRO",U3485,""))</f>
        <v/>
      </c>
      <c r="AC3485" s="18" t="n">
        <f aca="false">IF(AA3485&lt;&gt;"COMPRAR",0,IF(AB3485="",I3485,MIN(I3485,AB3485)))</f>
        <v>0</v>
      </c>
      <c r="AD3485" s="19" t="n">
        <f aca="false">IF(AC3485&gt;0,AC3485*V3485,0)</f>
        <v>0</v>
      </c>
      <c r="AE3485" s="19" t="n">
        <f aca="false">IF(AC3485&gt;0,(M3485-V3485)*AC3485,0)</f>
        <v>0</v>
      </c>
      <c r="AF3485" s="16" t="str">
        <f aca="false">IF(AA3485&lt;&gt;"COMPRAR","",IF(AB3485="",IF(X3485="","",IF(X3485-V3485&lt;0.01,"EMPATE TÉCNICO","")),IF(AB3485&lt;I3485,"ESTOQUE INSUFICIENTE",IF(X3485="","",IF(X3485-V3485&lt;0.01,"EMPATE TÉCNICO","")))))</f>
        <v/>
      </c>
      <c r="AG3485" s="16" t="s">
        <v>360</v>
      </c>
      <c r="AH3485" s="16" t="s">
        <v>1761</v>
      </c>
    </row>
    <row r="3486" customFormat="false" ht="15" hidden="false" customHeight="false" outlineLevel="0" collapsed="false">
      <c r="A3486" s="16" t="s">
        <v>10811</v>
      </c>
      <c r="B3486" s="17" t="s">
        <v>10812</v>
      </c>
      <c r="C3486" s="16" t="s">
        <v>10813</v>
      </c>
      <c r="D3486" s="16" t="s">
        <v>10810</v>
      </c>
      <c r="E3486" s="18" t="n">
        <v>1</v>
      </c>
      <c r="F3486" s="16" t="s">
        <v>41</v>
      </c>
      <c r="G3486" s="18" t="n">
        <v>7</v>
      </c>
      <c r="H3486" s="16" t="n">
        <v>5.4</v>
      </c>
      <c r="I3486" s="18" t="n">
        <v>7</v>
      </c>
      <c r="J3486" s="19" t="n">
        <v>21.22</v>
      </c>
      <c r="K3486" s="19" t="n">
        <v>21.22</v>
      </c>
      <c r="L3486" s="19" t="n">
        <v>20.62</v>
      </c>
      <c r="M3486" s="19" t="n">
        <f aca="false">IF(J3486&gt;0,J3486,K3486)*E3486</f>
        <v>21.22</v>
      </c>
      <c r="N3486" s="20"/>
      <c r="O3486" s="21" t="str">
        <f aca="false">IF(R3486="","",ROUND(R3486*(1-Premissas!$B$4),4))</f>
        <v/>
      </c>
      <c r="P3486" s="22"/>
      <c r="Q3486" s="22"/>
      <c r="R3486" s="23"/>
      <c r="S3486" s="24"/>
      <c r="T3486" s="24"/>
      <c r="U3486" s="25"/>
      <c r="V3486" s="19" t="str">
        <f aca="false">IF(COUNT(N3486:Q3486)=0,"",MIN(N3486:Q3486))</f>
        <v/>
      </c>
      <c r="W3486" s="16" t="str">
        <f aca="false">IF(V3486="","",INDEX($N$4:$Q$4,MATCH(V3486,N3486:Q3486,0)))</f>
        <v/>
      </c>
      <c r="X3486" s="19" t="str">
        <f aca="false">IF(COUNT(N3486:Q3486)&lt;2,"",SMALL(N3486:Q3486,2))</f>
        <v/>
      </c>
      <c r="Y3486" s="26" t="str">
        <f aca="false">IF(OR(V3486="",M3486=0),"",V3486/M3486-1)</f>
        <v/>
      </c>
      <c r="Z3486" s="26" t="str">
        <f aca="false">IF(OR(V3486="",L3486=""),"",V3486/(L3486*E3486)-1)</f>
        <v/>
      </c>
      <c r="AA3486" s="16" t="str">
        <f aca="false">IF(V3486="","SEM OFERTA",IF(OR(Y3486&gt;Premissas!$B$11,Y3486&lt;Premissas!$B$12),"VERIFICAR - UNIDADE/EMBALAGEM",IF(Y3486&gt;Premissas!$B$6,"NÃO COMPRAR - REAJUSTE &gt;5%","COMPRAR")))</f>
        <v>SEM OFERTA</v>
      </c>
      <c r="AB3486" s="18" t="str">
        <f aca="false">IF(W3486="DIMEC",S3486,IF(W3486="MEDCENTRO",U3486,""))</f>
        <v/>
      </c>
      <c r="AC3486" s="18" t="n">
        <f aca="false">IF(AA3486&lt;&gt;"COMPRAR",0,IF(AB3486="",I3486,MIN(I3486,AB3486)))</f>
        <v>0</v>
      </c>
      <c r="AD3486" s="19" t="n">
        <f aca="false">IF(AC3486&gt;0,AC3486*V3486,0)</f>
        <v>0</v>
      </c>
      <c r="AE3486" s="19" t="n">
        <f aca="false">IF(AC3486&gt;0,(M3486-V3486)*AC3486,0)</f>
        <v>0</v>
      </c>
      <c r="AF3486" s="16" t="str">
        <f aca="false">IF(AA3486&lt;&gt;"COMPRAR","",IF(AB3486="",IF(X3486="","",IF(X3486-V3486&lt;0.01,"EMPATE TÉCNICO","")),IF(AB3486&lt;I3486,"ESTOQUE INSUFICIENTE",IF(X3486="","",IF(X3486-V3486&lt;0.01,"EMPATE TÉCNICO","")))))</f>
        <v/>
      </c>
      <c r="AG3486" s="16" t="s">
        <v>360</v>
      </c>
      <c r="AH3486" s="16" t="s">
        <v>1761</v>
      </c>
    </row>
    <row r="3487" customFormat="false" ht="15" hidden="false" customHeight="false" outlineLevel="0" collapsed="false">
      <c r="A3487" s="16" t="s">
        <v>10814</v>
      </c>
      <c r="B3487" s="17" t="s">
        <v>10815</v>
      </c>
      <c r="C3487" s="16" t="s">
        <v>10816</v>
      </c>
      <c r="D3487" s="16" t="s">
        <v>10810</v>
      </c>
      <c r="E3487" s="18" t="n">
        <v>1</v>
      </c>
      <c r="F3487" s="16" t="s">
        <v>42</v>
      </c>
      <c r="G3487" s="18" t="n">
        <v>0</v>
      </c>
      <c r="H3487" s="16" t="n">
        <v>2</v>
      </c>
      <c r="I3487" s="18" t="n">
        <v>6</v>
      </c>
      <c r="J3487" s="19" t="n">
        <v>18.76</v>
      </c>
      <c r="K3487" s="19" t="n">
        <v>18.76</v>
      </c>
      <c r="L3487" s="19" t="n">
        <v>18.76</v>
      </c>
      <c r="M3487" s="19" t="n">
        <f aca="false">IF(J3487&gt;0,J3487,K3487)*E3487</f>
        <v>18.76</v>
      </c>
      <c r="N3487" s="20"/>
      <c r="O3487" s="21" t="str">
        <f aca="false">IF(R3487="","",ROUND(R3487*(1-Premissas!$B$4),4))</f>
        <v/>
      </c>
      <c r="P3487" s="22"/>
      <c r="Q3487" s="22"/>
      <c r="R3487" s="23"/>
      <c r="S3487" s="24"/>
      <c r="T3487" s="24"/>
      <c r="U3487" s="25"/>
      <c r="V3487" s="19" t="str">
        <f aca="false">IF(COUNT(N3487:Q3487)=0,"",MIN(N3487:Q3487))</f>
        <v/>
      </c>
      <c r="W3487" s="16" t="str">
        <f aca="false">IF(V3487="","",INDEX($N$4:$Q$4,MATCH(V3487,N3487:Q3487,0)))</f>
        <v/>
      </c>
      <c r="X3487" s="19" t="str">
        <f aca="false">IF(COUNT(N3487:Q3487)&lt;2,"",SMALL(N3487:Q3487,2))</f>
        <v/>
      </c>
      <c r="Y3487" s="26" t="str">
        <f aca="false">IF(OR(V3487="",M3487=0),"",V3487/M3487-1)</f>
        <v/>
      </c>
      <c r="Z3487" s="26" t="str">
        <f aca="false">IF(OR(V3487="",L3487=""),"",V3487/(L3487*E3487)-1)</f>
        <v/>
      </c>
      <c r="AA3487" s="16" t="str">
        <f aca="false">IF(V3487="","SEM OFERTA",IF(OR(Y3487&gt;Premissas!$B$11,Y3487&lt;Premissas!$B$12),"VERIFICAR - UNIDADE/EMBALAGEM",IF(Y3487&gt;Premissas!$B$6,"NÃO COMPRAR - REAJUSTE &gt;5%","COMPRAR")))</f>
        <v>SEM OFERTA</v>
      </c>
      <c r="AB3487" s="18" t="str">
        <f aca="false">IF(W3487="DIMEC",S3487,IF(W3487="MEDCENTRO",U3487,""))</f>
        <v/>
      </c>
      <c r="AC3487" s="18" t="n">
        <f aca="false">IF(AA3487&lt;&gt;"COMPRAR",0,IF(AB3487="",I3487,MIN(I3487,AB3487)))</f>
        <v>0</v>
      </c>
      <c r="AD3487" s="19" t="n">
        <f aca="false">IF(AC3487&gt;0,AC3487*V3487,0)</f>
        <v>0</v>
      </c>
      <c r="AE3487" s="19" t="n">
        <f aca="false">IF(AC3487&gt;0,(M3487-V3487)*AC3487,0)</f>
        <v>0</v>
      </c>
      <c r="AF3487" s="16" t="str">
        <f aca="false">IF(AA3487&lt;&gt;"COMPRAR","",IF(AB3487="",IF(X3487="","",IF(X3487-V3487&lt;0.01,"EMPATE TÉCNICO","")),IF(AB3487&lt;I3487,"ESTOQUE INSUFICIENTE",IF(X3487="","",IF(X3487-V3487&lt;0.01,"EMPATE TÉCNICO","")))))</f>
        <v/>
      </c>
      <c r="AG3487" s="16" t="s">
        <v>360</v>
      </c>
      <c r="AH3487" s="16" t="s">
        <v>1761</v>
      </c>
    </row>
    <row r="3488" customFormat="false" ht="15" hidden="false" customHeight="false" outlineLevel="0" collapsed="false">
      <c r="A3488" s="16" t="s">
        <v>10817</v>
      </c>
      <c r="B3488" s="17" t="s">
        <v>10818</v>
      </c>
      <c r="C3488" s="16" t="s">
        <v>10819</v>
      </c>
      <c r="D3488" s="16" t="s">
        <v>380</v>
      </c>
      <c r="E3488" s="18" t="n">
        <v>1</v>
      </c>
      <c r="F3488" s="16" t="s">
        <v>43</v>
      </c>
      <c r="G3488" s="18" t="n">
        <v>0</v>
      </c>
      <c r="H3488" s="16" t="n">
        <v>0.3</v>
      </c>
      <c r="I3488" s="18" t="n">
        <v>1</v>
      </c>
      <c r="J3488" s="19" t="n">
        <v>16.05</v>
      </c>
      <c r="K3488" s="19" t="n">
        <v>16.05</v>
      </c>
      <c r="L3488" s="19" t="n">
        <v>16.05</v>
      </c>
      <c r="M3488" s="19" t="n">
        <f aca="false">IF(J3488&gt;0,J3488,K3488)*E3488</f>
        <v>16.05</v>
      </c>
      <c r="N3488" s="20"/>
      <c r="O3488" s="21" t="str">
        <f aca="false">IF(R3488="","",ROUND(R3488*(1-Premissas!$B$4),4))</f>
        <v/>
      </c>
      <c r="P3488" s="22"/>
      <c r="Q3488" s="22"/>
      <c r="R3488" s="23"/>
      <c r="S3488" s="24"/>
      <c r="T3488" s="24"/>
      <c r="U3488" s="25"/>
      <c r="V3488" s="19" t="str">
        <f aca="false">IF(COUNT(N3488:Q3488)=0,"",MIN(N3488:Q3488))</f>
        <v/>
      </c>
      <c r="W3488" s="16" t="str">
        <f aca="false">IF(V3488="","",INDEX($N$4:$Q$4,MATCH(V3488,N3488:Q3488,0)))</f>
        <v/>
      </c>
      <c r="X3488" s="19" t="str">
        <f aca="false">IF(COUNT(N3488:Q3488)&lt;2,"",SMALL(N3488:Q3488,2))</f>
        <v/>
      </c>
      <c r="Y3488" s="26" t="str">
        <f aca="false">IF(OR(V3488="",M3488=0),"",V3488/M3488-1)</f>
        <v/>
      </c>
      <c r="Z3488" s="26" t="str">
        <f aca="false">IF(OR(V3488="",L3488=""),"",V3488/(L3488*E3488)-1)</f>
        <v/>
      </c>
      <c r="AA3488" s="16" t="str">
        <f aca="false">IF(V3488="","SEM OFERTA",IF(OR(Y3488&gt;Premissas!$B$11,Y3488&lt;Premissas!$B$12),"VERIFICAR - UNIDADE/EMBALAGEM",IF(Y3488&gt;Premissas!$B$6,"NÃO COMPRAR - REAJUSTE &gt;5%","COMPRAR")))</f>
        <v>SEM OFERTA</v>
      </c>
      <c r="AB3488" s="18" t="str">
        <f aca="false">IF(W3488="DIMEC",S3488,IF(W3488="MEDCENTRO",U3488,""))</f>
        <v/>
      </c>
      <c r="AC3488" s="18" t="n">
        <f aca="false">IF(AA3488&lt;&gt;"COMPRAR",0,IF(AB3488="",I3488,MIN(I3488,AB3488)))</f>
        <v>0</v>
      </c>
      <c r="AD3488" s="19" t="n">
        <f aca="false">IF(AC3488&gt;0,AC3488*V3488,0)</f>
        <v>0</v>
      </c>
      <c r="AE3488" s="19" t="n">
        <f aca="false">IF(AC3488&gt;0,(M3488-V3488)*AC3488,0)</f>
        <v>0</v>
      </c>
      <c r="AF3488" s="16" t="str">
        <f aca="false">IF(AA3488&lt;&gt;"COMPRAR","",IF(AB3488="",IF(X3488="","",IF(X3488-V3488&lt;0.01,"EMPATE TÉCNICO","")),IF(AB3488&lt;I3488,"ESTOQUE INSUFICIENTE",IF(X3488="","",IF(X3488-V3488&lt;0.01,"EMPATE TÉCNICO","")))))</f>
        <v/>
      </c>
      <c r="AG3488" s="16" t="s">
        <v>1798</v>
      </c>
      <c r="AH3488" s="16" t="s">
        <v>1761</v>
      </c>
    </row>
    <row r="3489" customFormat="false" ht="15" hidden="false" customHeight="false" outlineLevel="0" collapsed="false">
      <c r="A3489" s="16" t="s">
        <v>10820</v>
      </c>
      <c r="B3489" s="17" t="s">
        <v>10821</v>
      </c>
      <c r="C3489" s="16" t="s">
        <v>10822</v>
      </c>
      <c r="D3489" s="16" t="s">
        <v>7310</v>
      </c>
      <c r="E3489" s="18" t="n">
        <v>1</v>
      </c>
      <c r="F3489" s="16" t="s">
        <v>43</v>
      </c>
      <c r="G3489" s="18" t="n">
        <v>3</v>
      </c>
      <c r="H3489" s="16" t="n">
        <v>2.1</v>
      </c>
      <c r="I3489" s="18" t="n">
        <v>3</v>
      </c>
      <c r="J3489" s="19" t="n">
        <v>17.83</v>
      </c>
      <c r="K3489" s="19" t="n">
        <v>17.83</v>
      </c>
      <c r="L3489" s="19" t="n">
        <v>17.83</v>
      </c>
      <c r="M3489" s="19" t="n">
        <f aca="false">IF(J3489&gt;0,J3489,K3489)*E3489</f>
        <v>17.83</v>
      </c>
      <c r="N3489" s="20"/>
      <c r="O3489" s="21" t="str">
        <f aca="false">IF(R3489="","",ROUND(R3489*(1-Premissas!$B$4),4))</f>
        <v/>
      </c>
      <c r="P3489" s="22"/>
      <c r="Q3489" s="22"/>
      <c r="R3489" s="23"/>
      <c r="S3489" s="24"/>
      <c r="T3489" s="24"/>
      <c r="U3489" s="25"/>
      <c r="V3489" s="19" t="str">
        <f aca="false">IF(COUNT(N3489:Q3489)=0,"",MIN(N3489:Q3489))</f>
        <v/>
      </c>
      <c r="W3489" s="16" t="str">
        <f aca="false">IF(V3489="","",INDEX($N$4:$Q$4,MATCH(V3489,N3489:Q3489,0)))</f>
        <v/>
      </c>
      <c r="X3489" s="19" t="str">
        <f aca="false">IF(COUNT(N3489:Q3489)&lt;2,"",SMALL(N3489:Q3489,2))</f>
        <v/>
      </c>
      <c r="Y3489" s="26" t="str">
        <f aca="false">IF(OR(V3489="",M3489=0),"",V3489/M3489-1)</f>
        <v/>
      </c>
      <c r="Z3489" s="26" t="str">
        <f aca="false">IF(OR(V3489="",L3489=""),"",V3489/(L3489*E3489)-1)</f>
        <v/>
      </c>
      <c r="AA3489" s="16" t="str">
        <f aca="false">IF(V3489="","SEM OFERTA",IF(OR(Y3489&gt;Premissas!$B$11,Y3489&lt;Premissas!$B$12),"VERIFICAR - UNIDADE/EMBALAGEM",IF(Y3489&gt;Premissas!$B$6,"NÃO COMPRAR - REAJUSTE &gt;5%","COMPRAR")))</f>
        <v>SEM OFERTA</v>
      </c>
      <c r="AB3489" s="18" t="str">
        <f aca="false">IF(W3489="DIMEC",S3489,IF(W3489="MEDCENTRO",U3489,""))</f>
        <v/>
      </c>
      <c r="AC3489" s="18" t="n">
        <f aca="false">IF(AA3489&lt;&gt;"COMPRAR",0,IF(AB3489="",I3489,MIN(I3489,AB3489)))</f>
        <v>0</v>
      </c>
      <c r="AD3489" s="19" t="n">
        <f aca="false">IF(AC3489&gt;0,AC3489*V3489,0)</f>
        <v>0</v>
      </c>
      <c r="AE3489" s="19" t="n">
        <f aca="false">IF(AC3489&gt;0,(M3489-V3489)*AC3489,0)</f>
        <v>0</v>
      </c>
      <c r="AF3489" s="16" t="str">
        <f aca="false">IF(AA3489&lt;&gt;"COMPRAR","",IF(AB3489="",IF(X3489="","",IF(X3489-V3489&lt;0.01,"EMPATE TÉCNICO","")),IF(AB3489&lt;I3489,"ESTOQUE INSUFICIENTE",IF(X3489="","",IF(X3489-V3489&lt;0.01,"EMPATE TÉCNICO","")))))</f>
        <v/>
      </c>
      <c r="AG3489" s="16" t="s">
        <v>1798</v>
      </c>
      <c r="AH3489" s="16" t="s">
        <v>1761</v>
      </c>
    </row>
    <row r="3490" customFormat="false" ht="15" hidden="false" customHeight="false" outlineLevel="0" collapsed="false">
      <c r="A3490" s="16" t="s">
        <v>10823</v>
      </c>
      <c r="B3490" s="17" t="s">
        <v>10824</v>
      </c>
      <c r="C3490" s="16" t="s">
        <v>10825</v>
      </c>
      <c r="D3490" s="16" t="s">
        <v>10810</v>
      </c>
      <c r="E3490" s="18" t="n">
        <v>1</v>
      </c>
      <c r="F3490" s="16" t="s">
        <v>41</v>
      </c>
      <c r="G3490" s="18" t="n">
        <v>11</v>
      </c>
      <c r="H3490" s="16" t="n">
        <v>4.3</v>
      </c>
      <c r="I3490" s="18" t="n">
        <v>1</v>
      </c>
      <c r="J3490" s="19" t="n">
        <v>21.22</v>
      </c>
      <c r="K3490" s="19" t="n">
        <v>21.22</v>
      </c>
      <c r="L3490" s="19" t="n">
        <v>21.22</v>
      </c>
      <c r="M3490" s="19" t="n">
        <f aca="false">IF(J3490&gt;0,J3490,K3490)*E3490</f>
        <v>21.22</v>
      </c>
      <c r="N3490" s="20"/>
      <c r="O3490" s="21" t="str">
        <f aca="false">IF(R3490="","",ROUND(R3490*(1-Premissas!$B$4),4))</f>
        <v/>
      </c>
      <c r="P3490" s="22"/>
      <c r="Q3490" s="22"/>
      <c r="R3490" s="23"/>
      <c r="S3490" s="24"/>
      <c r="T3490" s="24"/>
      <c r="U3490" s="25"/>
      <c r="V3490" s="19" t="str">
        <f aca="false">IF(COUNT(N3490:Q3490)=0,"",MIN(N3490:Q3490))</f>
        <v/>
      </c>
      <c r="W3490" s="16" t="str">
        <f aca="false">IF(V3490="","",INDEX($N$4:$Q$4,MATCH(V3490,N3490:Q3490,0)))</f>
        <v/>
      </c>
      <c r="X3490" s="19" t="str">
        <f aca="false">IF(COUNT(N3490:Q3490)&lt;2,"",SMALL(N3490:Q3490,2))</f>
        <v/>
      </c>
      <c r="Y3490" s="26" t="str">
        <f aca="false">IF(OR(V3490="",M3490=0),"",V3490/M3490-1)</f>
        <v/>
      </c>
      <c r="Z3490" s="26" t="str">
        <f aca="false">IF(OR(V3490="",L3490=""),"",V3490/(L3490*E3490)-1)</f>
        <v/>
      </c>
      <c r="AA3490" s="16" t="str">
        <f aca="false">IF(V3490="","SEM OFERTA",IF(OR(Y3490&gt;Premissas!$B$11,Y3490&lt;Premissas!$B$12),"VERIFICAR - UNIDADE/EMBALAGEM",IF(Y3490&gt;Premissas!$B$6,"NÃO COMPRAR - REAJUSTE &gt;5%","COMPRAR")))</f>
        <v>SEM OFERTA</v>
      </c>
      <c r="AB3490" s="18" t="str">
        <f aca="false">IF(W3490="DIMEC",S3490,IF(W3490="MEDCENTRO",U3490,""))</f>
        <v/>
      </c>
      <c r="AC3490" s="18" t="n">
        <f aca="false">IF(AA3490&lt;&gt;"COMPRAR",0,IF(AB3490="",I3490,MIN(I3490,AB3490)))</f>
        <v>0</v>
      </c>
      <c r="AD3490" s="19" t="n">
        <f aca="false">IF(AC3490&gt;0,AC3490*V3490,0)</f>
        <v>0</v>
      </c>
      <c r="AE3490" s="19" t="n">
        <f aca="false">IF(AC3490&gt;0,(M3490-V3490)*AC3490,0)</f>
        <v>0</v>
      </c>
      <c r="AF3490" s="16" t="str">
        <f aca="false">IF(AA3490&lt;&gt;"COMPRAR","",IF(AB3490="",IF(X3490="","",IF(X3490-V3490&lt;0.01,"EMPATE TÉCNICO","")),IF(AB3490&lt;I3490,"ESTOQUE INSUFICIENTE",IF(X3490="","",IF(X3490-V3490&lt;0.01,"EMPATE TÉCNICO","")))))</f>
        <v/>
      </c>
      <c r="AG3490" s="16" t="s">
        <v>360</v>
      </c>
      <c r="AH3490" s="16" t="s">
        <v>1761</v>
      </c>
    </row>
    <row r="3491" customFormat="false" ht="15" hidden="false" customHeight="false" outlineLevel="0" collapsed="false">
      <c r="A3491" s="16" t="s">
        <v>10826</v>
      </c>
      <c r="B3491" s="17" t="s">
        <v>10827</v>
      </c>
      <c r="C3491" s="16" t="s">
        <v>10828</v>
      </c>
      <c r="D3491" s="16" t="s">
        <v>3873</v>
      </c>
      <c r="E3491" s="18" t="n">
        <v>1</v>
      </c>
      <c r="F3491" s="16" t="s">
        <v>41</v>
      </c>
      <c r="G3491" s="18" t="n">
        <v>1</v>
      </c>
      <c r="H3491" s="16" t="n">
        <v>6.4</v>
      </c>
      <c r="I3491" s="18" t="n">
        <v>16</v>
      </c>
      <c r="J3491" s="19" t="n">
        <v>19.5033333333333</v>
      </c>
      <c r="K3491" s="19" t="n">
        <v>19.5033333333333</v>
      </c>
      <c r="L3491" s="19" t="n">
        <v>19.5033</v>
      </c>
      <c r="M3491" s="19" t="n">
        <f aca="false">IF(J3491&gt;0,J3491,K3491)*E3491</f>
        <v>19.5033333333333</v>
      </c>
      <c r="N3491" s="20"/>
      <c r="O3491" s="21" t="str">
        <f aca="false">IF(R3491="","",ROUND(R3491*(1-Premissas!$B$4),4))</f>
        <v/>
      </c>
      <c r="P3491" s="22"/>
      <c r="Q3491" s="22"/>
      <c r="R3491" s="23"/>
      <c r="S3491" s="24"/>
      <c r="T3491" s="24"/>
      <c r="U3491" s="25"/>
      <c r="V3491" s="19" t="str">
        <f aca="false">IF(COUNT(N3491:Q3491)=0,"",MIN(N3491:Q3491))</f>
        <v/>
      </c>
      <c r="W3491" s="16" t="str">
        <f aca="false">IF(V3491="","",INDEX($N$4:$Q$4,MATCH(V3491,N3491:Q3491,0)))</f>
        <v/>
      </c>
      <c r="X3491" s="19" t="str">
        <f aca="false">IF(COUNT(N3491:Q3491)&lt;2,"",SMALL(N3491:Q3491,2))</f>
        <v/>
      </c>
      <c r="Y3491" s="26" t="str">
        <f aca="false">IF(OR(V3491="",M3491=0),"",V3491/M3491-1)</f>
        <v/>
      </c>
      <c r="Z3491" s="26" t="str">
        <f aca="false">IF(OR(V3491="",L3491=""),"",V3491/(L3491*E3491)-1)</f>
        <v/>
      </c>
      <c r="AA3491" s="16" t="str">
        <f aca="false">IF(V3491="","SEM OFERTA",IF(OR(Y3491&gt;Premissas!$B$11,Y3491&lt;Premissas!$B$12),"VERIFICAR - UNIDADE/EMBALAGEM",IF(Y3491&gt;Premissas!$B$6,"NÃO COMPRAR - REAJUSTE &gt;5%","COMPRAR")))</f>
        <v>SEM OFERTA</v>
      </c>
      <c r="AB3491" s="18" t="str">
        <f aca="false">IF(W3491="DIMEC",S3491,IF(W3491="MEDCENTRO",U3491,""))</f>
        <v/>
      </c>
      <c r="AC3491" s="18" t="n">
        <f aca="false">IF(AA3491&lt;&gt;"COMPRAR",0,IF(AB3491="",I3491,MIN(I3491,AB3491)))</f>
        <v>0</v>
      </c>
      <c r="AD3491" s="19" t="n">
        <f aca="false">IF(AC3491&gt;0,AC3491*V3491,0)</f>
        <v>0</v>
      </c>
      <c r="AE3491" s="19" t="n">
        <f aca="false">IF(AC3491&gt;0,(M3491-V3491)*AC3491,0)</f>
        <v>0</v>
      </c>
      <c r="AF3491" s="16" t="str">
        <f aca="false">IF(AA3491&lt;&gt;"COMPRAR","",IF(AB3491="",IF(X3491="","",IF(X3491-V3491&lt;0.01,"EMPATE TÉCNICO","")),IF(AB3491&lt;I3491,"ESTOQUE INSUFICIENTE",IF(X3491="","",IF(X3491-V3491&lt;0.01,"EMPATE TÉCNICO","")))))</f>
        <v/>
      </c>
      <c r="AG3491" s="16" t="s">
        <v>328</v>
      </c>
      <c r="AH3491" s="16" t="s">
        <v>1761</v>
      </c>
    </row>
    <row r="3492" customFormat="false" ht="15" hidden="false" customHeight="false" outlineLevel="0" collapsed="false">
      <c r="A3492" s="16" t="s">
        <v>10829</v>
      </c>
      <c r="B3492" s="17" t="s">
        <v>10830</v>
      </c>
      <c r="C3492" s="16" t="s">
        <v>10831</v>
      </c>
      <c r="D3492" s="16" t="s">
        <v>3873</v>
      </c>
      <c r="E3492" s="18" t="n">
        <v>1</v>
      </c>
      <c r="F3492" s="16" t="s">
        <v>43</v>
      </c>
      <c r="G3492" s="18" t="n">
        <v>0</v>
      </c>
      <c r="H3492" s="16" t="n">
        <v>0</v>
      </c>
      <c r="I3492" s="18" t="n">
        <v>1</v>
      </c>
      <c r="J3492" s="19" t="n">
        <v>16.6891666666667</v>
      </c>
      <c r="K3492" s="19" t="n">
        <v>16.6891666666667</v>
      </c>
      <c r="L3492" s="19" t="n">
        <v>16.6892</v>
      </c>
      <c r="M3492" s="19" t="n">
        <f aca="false">IF(J3492&gt;0,J3492,K3492)*E3492</f>
        <v>16.6891666666667</v>
      </c>
      <c r="N3492" s="20"/>
      <c r="O3492" s="21" t="str">
        <f aca="false">IF(R3492="","",ROUND(R3492*(1-Premissas!$B$4),4))</f>
        <v/>
      </c>
      <c r="P3492" s="22"/>
      <c r="Q3492" s="22"/>
      <c r="R3492" s="23"/>
      <c r="S3492" s="24"/>
      <c r="T3492" s="24"/>
      <c r="U3492" s="25"/>
      <c r="V3492" s="19" t="str">
        <f aca="false">IF(COUNT(N3492:Q3492)=0,"",MIN(N3492:Q3492))</f>
        <v/>
      </c>
      <c r="W3492" s="16" t="str">
        <f aca="false">IF(V3492="","",INDEX($N$4:$Q$4,MATCH(V3492,N3492:Q3492,0)))</f>
        <v/>
      </c>
      <c r="X3492" s="19" t="str">
        <f aca="false">IF(COUNT(N3492:Q3492)&lt;2,"",SMALL(N3492:Q3492,2))</f>
        <v/>
      </c>
      <c r="Y3492" s="26" t="str">
        <f aca="false">IF(OR(V3492="",M3492=0),"",V3492/M3492-1)</f>
        <v/>
      </c>
      <c r="Z3492" s="26" t="str">
        <f aca="false">IF(OR(V3492="",L3492=""),"",V3492/(L3492*E3492)-1)</f>
        <v/>
      </c>
      <c r="AA3492" s="16" t="str">
        <f aca="false">IF(V3492="","SEM OFERTA",IF(OR(Y3492&gt;Premissas!$B$11,Y3492&lt;Premissas!$B$12),"VERIFICAR - UNIDADE/EMBALAGEM",IF(Y3492&gt;Premissas!$B$6,"NÃO COMPRAR - REAJUSTE &gt;5%","COMPRAR")))</f>
        <v>SEM OFERTA</v>
      </c>
      <c r="AB3492" s="18" t="str">
        <f aca="false">IF(W3492="DIMEC",S3492,IF(W3492="MEDCENTRO",U3492,""))</f>
        <v/>
      </c>
      <c r="AC3492" s="18" t="n">
        <f aca="false">IF(AA3492&lt;&gt;"COMPRAR",0,IF(AB3492="",I3492,MIN(I3492,AB3492)))</f>
        <v>0</v>
      </c>
      <c r="AD3492" s="19" t="n">
        <f aca="false">IF(AC3492&gt;0,AC3492*V3492,0)</f>
        <v>0</v>
      </c>
      <c r="AE3492" s="19" t="n">
        <f aca="false">IF(AC3492&gt;0,(M3492-V3492)*AC3492,0)</f>
        <v>0</v>
      </c>
      <c r="AF3492" s="16" t="str">
        <f aca="false">IF(AA3492&lt;&gt;"COMPRAR","",IF(AB3492="",IF(X3492="","",IF(X3492-V3492&lt;0.01,"EMPATE TÉCNICO","")),IF(AB3492&lt;I3492,"ESTOQUE INSUFICIENTE",IF(X3492="","",IF(X3492-V3492&lt;0.01,"EMPATE TÉCNICO","")))))</f>
        <v/>
      </c>
      <c r="AG3492" s="16" t="s">
        <v>328</v>
      </c>
      <c r="AH3492" s="16" t="s">
        <v>1761</v>
      </c>
    </row>
    <row r="3493" customFormat="false" ht="15" hidden="false" customHeight="false" outlineLevel="0" collapsed="false">
      <c r="A3493" s="16" t="s">
        <v>10832</v>
      </c>
      <c r="B3493" s="17" t="s">
        <v>10833</v>
      </c>
      <c r="C3493" s="16" t="s">
        <v>10834</v>
      </c>
      <c r="D3493" s="16" t="s">
        <v>10296</v>
      </c>
      <c r="E3493" s="18" t="n">
        <v>1</v>
      </c>
      <c r="F3493" s="16" t="s">
        <v>42</v>
      </c>
      <c r="G3493" s="18" t="n">
        <v>3</v>
      </c>
      <c r="H3493" s="16" t="n">
        <v>3.2</v>
      </c>
      <c r="I3493" s="18" t="n">
        <v>6</v>
      </c>
      <c r="J3493" s="19" t="n">
        <v>12.0611111111111</v>
      </c>
      <c r="K3493" s="19" t="n">
        <v>12.0611111111111</v>
      </c>
      <c r="L3493" s="19" t="n">
        <v>12.0611</v>
      </c>
      <c r="M3493" s="19" t="n">
        <f aca="false">IF(J3493&gt;0,J3493,K3493)*E3493</f>
        <v>12.0611111111111</v>
      </c>
      <c r="N3493" s="20"/>
      <c r="O3493" s="21" t="str">
        <f aca="false">IF(R3493="","",ROUND(R3493*(1-Premissas!$B$4),4))</f>
        <v/>
      </c>
      <c r="P3493" s="22"/>
      <c r="Q3493" s="22"/>
      <c r="R3493" s="23"/>
      <c r="S3493" s="24"/>
      <c r="T3493" s="24"/>
      <c r="U3493" s="25"/>
      <c r="V3493" s="19" t="str">
        <f aca="false">IF(COUNT(N3493:Q3493)=0,"",MIN(N3493:Q3493))</f>
        <v/>
      </c>
      <c r="W3493" s="16" t="str">
        <f aca="false">IF(V3493="","",INDEX($N$4:$Q$4,MATCH(V3493,N3493:Q3493,0)))</f>
        <v/>
      </c>
      <c r="X3493" s="19" t="str">
        <f aca="false">IF(COUNT(N3493:Q3493)&lt;2,"",SMALL(N3493:Q3493,2))</f>
        <v/>
      </c>
      <c r="Y3493" s="26" t="str">
        <f aca="false">IF(OR(V3493="",M3493=0),"",V3493/M3493-1)</f>
        <v/>
      </c>
      <c r="Z3493" s="26" t="str">
        <f aca="false">IF(OR(V3493="",L3493=""),"",V3493/(L3493*E3493)-1)</f>
        <v/>
      </c>
      <c r="AA3493" s="16" t="str">
        <f aca="false">IF(V3493="","SEM OFERTA",IF(OR(Y3493&gt;Premissas!$B$11,Y3493&lt;Premissas!$B$12),"VERIFICAR - UNIDADE/EMBALAGEM",IF(Y3493&gt;Premissas!$B$6,"NÃO COMPRAR - REAJUSTE &gt;5%","COMPRAR")))</f>
        <v>SEM OFERTA</v>
      </c>
      <c r="AB3493" s="18" t="str">
        <f aca="false">IF(W3493="DIMEC",S3493,IF(W3493="MEDCENTRO",U3493,""))</f>
        <v/>
      </c>
      <c r="AC3493" s="18" t="n">
        <f aca="false">IF(AA3493&lt;&gt;"COMPRAR",0,IF(AB3493="",I3493,MIN(I3493,AB3493)))</f>
        <v>0</v>
      </c>
      <c r="AD3493" s="19" t="n">
        <f aca="false">IF(AC3493&gt;0,AC3493*V3493,0)</f>
        <v>0</v>
      </c>
      <c r="AE3493" s="19" t="n">
        <f aca="false">IF(AC3493&gt;0,(M3493-V3493)*AC3493,0)</f>
        <v>0</v>
      </c>
      <c r="AF3493" s="16" t="str">
        <f aca="false">IF(AA3493&lt;&gt;"COMPRAR","",IF(AB3493="",IF(X3493="","",IF(X3493-V3493&lt;0.01,"EMPATE TÉCNICO","")),IF(AB3493&lt;I3493,"ESTOQUE INSUFICIENTE",IF(X3493="","",IF(X3493-V3493&lt;0.01,"EMPATE TÉCNICO","")))))</f>
        <v/>
      </c>
      <c r="AG3493" s="16" t="s">
        <v>10297</v>
      </c>
      <c r="AH3493" s="16" t="s">
        <v>1761</v>
      </c>
    </row>
    <row r="3494" customFormat="false" ht="15" hidden="false" customHeight="false" outlineLevel="0" collapsed="false">
      <c r="A3494" s="16" t="s">
        <v>10835</v>
      </c>
      <c r="B3494" s="17" t="s">
        <v>10836</v>
      </c>
      <c r="C3494" s="16" t="s">
        <v>10837</v>
      </c>
      <c r="D3494" s="16" t="s">
        <v>10296</v>
      </c>
      <c r="E3494" s="18" t="n">
        <v>1</v>
      </c>
      <c r="F3494" s="16" t="s">
        <v>43</v>
      </c>
      <c r="G3494" s="18" t="n">
        <v>0</v>
      </c>
      <c r="H3494" s="16" t="n">
        <v>0</v>
      </c>
      <c r="I3494" s="18" t="n">
        <v>1</v>
      </c>
      <c r="J3494" s="19" t="n">
        <v>9.31</v>
      </c>
      <c r="K3494" s="19" t="n">
        <v>9.31</v>
      </c>
      <c r="L3494" s="19" t="n">
        <v>9.31</v>
      </c>
      <c r="M3494" s="19" t="n">
        <f aca="false">IF(J3494&gt;0,J3494,K3494)*E3494</f>
        <v>9.31</v>
      </c>
      <c r="N3494" s="20"/>
      <c r="O3494" s="21" t="str">
        <f aca="false">IF(R3494="","",ROUND(R3494*(1-Premissas!$B$4),4))</f>
        <v/>
      </c>
      <c r="P3494" s="22"/>
      <c r="Q3494" s="22"/>
      <c r="R3494" s="23"/>
      <c r="S3494" s="24"/>
      <c r="T3494" s="24"/>
      <c r="U3494" s="25"/>
      <c r="V3494" s="19" t="str">
        <f aca="false">IF(COUNT(N3494:Q3494)=0,"",MIN(N3494:Q3494))</f>
        <v/>
      </c>
      <c r="W3494" s="16" t="str">
        <f aca="false">IF(V3494="","",INDEX($N$4:$Q$4,MATCH(V3494,N3494:Q3494,0)))</f>
        <v/>
      </c>
      <c r="X3494" s="19" t="str">
        <f aca="false">IF(COUNT(N3494:Q3494)&lt;2,"",SMALL(N3494:Q3494,2))</f>
        <v/>
      </c>
      <c r="Y3494" s="26" t="str">
        <f aca="false">IF(OR(V3494="",M3494=0),"",V3494/M3494-1)</f>
        <v/>
      </c>
      <c r="Z3494" s="26" t="str">
        <f aca="false">IF(OR(V3494="",L3494=""),"",V3494/(L3494*E3494)-1)</f>
        <v/>
      </c>
      <c r="AA3494" s="16" t="str">
        <f aca="false">IF(V3494="","SEM OFERTA",IF(OR(Y3494&gt;Premissas!$B$11,Y3494&lt;Premissas!$B$12),"VERIFICAR - UNIDADE/EMBALAGEM",IF(Y3494&gt;Premissas!$B$6,"NÃO COMPRAR - REAJUSTE &gt;5%","COMPRAR")))</f>
        <v>SEM OFERTA</v>
      </c>
      <c r="AB3494" s="18" t="str">
        <f aca="false">IF(W3494="DIMEC",S3494,IF(W3494="MEDCENTRO",U3494,""))</f>
        <v/>
      </c>
      <c r="AC3494" s="18" t="n">
        <f aca="false">IF(AA3494&lt;&gt;"COMPRAR",0,IF(AB3494="",I3494,MIN(I3494,AB3494)))</f>
        <v>0</v>
      </c>
      <c r="AD3494" s="19" t="n">
        <f aca="false">IF(AC3494&gt;0,AC3494*V3494,0)</f>
        <v>0</v>
      </c>
      <c r="AE3494" s="19" t="n">
        <f aca="false">IF(AC3494&gt;0,(M3494-V3494)*AC3494,0)</f>
        <v>0</v>
      </c>
      <c r="AF3494" s="16" t="str">
        <f aca="false">IF(AA3494&lt;&gt;"COMPRAR","",IF(AB3494="",IF(X3494="","",IF(X3494-V3494&lt;0.01,"EMPATE TÉCNICO","")),IF(AB3494&lt;I3494,"ESTOQUE INSUFICIENTE",IF(X3494="","",IF(X3494-V3494&lt;0.01,"EMPATE TÉCNICO","")))))</f>
        <v/>
      </c>
      <c r="AG3494" s="16" t="s">
        <v>10297</v>
      </c>
      <c r="AH3494" s="16" t="s">
        <v>1761</v>
      </c>
    </row>
    <row r="3495" customFormat="false" ht="15" hidden="false" customHeight="false" outlineLevel="0" collapsed="false">
      <c r="A3495" s="16" t="s">
        <v>10838</v>
      </c>
      <c r="B3495" s="17" t="s">
        <v>10839</v>
      </c>
      <c r="C3495" s="16" t="s">
        <v>10840</v>
      </c>
      <c r="D3495" s="16" t="s">
        <v>10296</v>
      </c>
      <c r="E3495" s="18" t="n">
        <v>1</v>
      </c>
      <c r="F3495" s="16" t="s">
        <v>43</v>
      </c>
      <c r="G3495" s="18" t="n">
        <v>0</v>
      </c>
      <c r="H3495" s="16" t="n">
        <v>0.1</v>
      </c>
      <c r="I3495" s="18" t="n">
        <v>1</v>
      </c>
      <c r="J3495" s="19" t="n">
        <v>9.31</v>
      </c>
      <c r="K3495" s="19" t="n">
        <v>9.31</v>
      </c>
      <c r="L3495" s="19" t="n">
        <v>9.31</v>
      </c>
      <c r="M3495" s="19" t="n">
        <f aca="false">IF(J3495&gt;0,J3495,K3495)*E3495</f>
        <v>9.31</v>
      </c>
      <c r="N3495" s="20"/>
      <c r="O3495" s="21" t="str">
        <f aca="false">IF(R3495="","",ROUND(R3495*(1-Premissas!$B$4),4))</f>
        <v/>
      </c>
      <c r="P3495" s="22"/>
      <c r="Q3495" s="22"/>
      <c r="R3495" s="23"/>
      <c r="S3495" s="24"/>
      <c r="T3495" s="24"/>
      <c r="U3495" s="25"/>
      <c r="V3495" s="19" t="str">
        <f aca="false">IF(COUNT(N3495:Q3495)=0,"",MIN(N3495:Q3495))</f>
        <v/>
      </c>
      <c r="W3495" s="16" t="str">
        <f aca="false">IF(V3495="","",INDEX($N$4:$Q$4,MATCH(V3495,N3495:Q3495,0)))</f>
        <v/>
      </c>
      <c r="X3495" s="19" t="str">
        <f aca="false">IF(COUNT(N3495:Q3495)&lt;2,"",SMALL(N3495:Q3495,2))</f>
        <v/>
      </c>
      <c r="Y3495" s="26" t="str">
        <f aca="false">IF(OR(V3495="",M3495=0),"",V3495/M3495-1)</f>
        <v/>
      </c>
      <c r="Z3495" s="26" t="str">
        <f aca="false">IF(OR(V3495="",L3495=""),"",V3495/(L3495*E3495)-1)</f>
        <v/>
      </c>
      <c r="AA3495" s="16" t="str">
        <f aca="false">IF(V3495="","SEM OFERTA",IF(OR(Y3495&gt;Premissas!$B$11,Y3495&lt;Premissas!$B$12),"VERIFICAR - UNIDADE/EMBALAGEM",IF(Y3495&gt;Premissas!$B$6,"NÃO COMPRAR - REAJUSTE &gt;5%","COMPRAR")))</f>
        <v>SEM OFERTA</v>
      </c>
      <c r="AB3495" s="18" t="str">
        <f aca="false">IF(W3495="DIMEC",S3495,IF(W3495="MEDCENTRO",U3495,""))</f>
        <v/>
      </c>
      <c r="AC3495" s="18" t="n">
        <f aca="false">IF(AA3495&lt;&gt;"COMPRAR",0,IF(AB3495="",I3495,MIN(I3495,AB3495)))</f>
        <v>0</v>
      </c>
      <c r="AD3495" s="19" t="n">
        <f aca="false">IF(AC3495&gt;0,AC3495*V3495,0)</f>
        <v>0</v>
      </c>
      <c r="AE3495" s="19" t="n">
        <f aca="false">IF(AC3495&gt;0,(M3495-V3495)*AC3495,0)</f>
        <v>0</v>
      </c>
      <c r="AF3495" s="16" t="str">
        <f aca="false">IF(AA3495&lt;&gt;"COMPRAR","",IF(AB3495="",IF(X3495="","",IF(X3495-V3495&lt;0.01,"EMPATE TÉCNICO","")),IF(AB3495&lt;I3495,"ESTOQUE INSUFICIENTE",IF(X3495="","",IF(X3495-V3495&lt;0.01,"EMPATE TÉCNICO","")))))</f>
        <v/>
      </c>
      <c r="AG3495" s="16" t="s">
        <v>10297</v>
      </c>
      <c r="AH3495" s="16" t="s">
        <v>1761</v>
      </c>
    </row>
    <row r="3496" customFormat="false" ht="15" hidden="false" customHeight="false" outlineLevel="0" collapsed="false">
      <c r="A3496" s="16" t="s">
        <v>10841</v>
      </c>
      <c r="B3496" s="17" t="s">
        <v>10842</v>
      </c>
      <c r="C3496" s="16" t="s">
        <v>10843</v>
      </c>
      <c r="D3496" s="16" t="s">
        <v>10296</v>
      </c>
      <c r="E3496" s="18" t="n">
        <v>1</v>
      </c>
      <c r="F3496" s="16" t="s">
        <v>41</v>
      </c>
      <c r="G3496" s="18" t="n">
        <v>4</v>
      </c>
      <c r="H3496" s="16" t="n">
        <v>3.2</v>
      </c>
      <c r="I3496" s="18" t="n">
        <v>5</v>
      </c>
      <c r="J3496" s="19" t="n">
        <v>11.3433333333333</v>
      </c>
      <c r="K3496" s="19" t="n">
        <v>11.3433333333333</v>
      </c>
      <c r="L3496" s="19" t="n">
        <v>11.3433</v>
      </c>
      <c r="M3496" s="19" t="n">
        <f aca="false">IF(J3496&gt;0,J3496,K3496)*E3496</f>
        <v>11.3433333333333</v>
      </c>
      <c r="N3496" s="20"/>
      <c r="O3496" s="21" t="str">
        <f aca="false">IF(R3496="","",ROUND(R3496*(1-Premissas!$B$4),4))</f>
        <v/>
      </c>
      <c r="P3496" s="22"/>
      <c r="Q3496" s="22"/>
      <c r="R3496" s="23"/>
      <c r="S3496" s="24"/>
      <c r="T3496" s="24"/>
      <c r="U3496" s="25"/>
      <c r="V3496" s="19" t="str">
        <f aca="false">IF(COUNT(N3496:Q3496)=0,"",MIN(N3496:Q3496))</f>
        <v/>
      </c>
      <c r="W3496" s="16" t="str">
        <f aca="false">IF(V3496="","",INDEX($N$4:$Q$4,MATCH(V3496,N3496:Q3496,0)))</f>
        <v/>
      </c>
      <c r="X3496" s="19" t="str">
        <f aca="false">IF(COUNT(N3496:Q3496)&lt;2,"",SMALL(N3496:Q3496,2))</f>
        <v/>
      </c>
      <c r="Y3496" s="26" t="str">
        <f aca="false">IF(OR(V3496="",M3496=0),"",V3496/M3496-1)</f>
        <v/>
      </c>
      <c r="Z3496" s="26" t="str">
        <f aca="false">IF(OR(V3496="",L3496=""),"",V3496/(L3496*E3496)-1)</f>
        <v/>
      </c>
      <c r="AA3496" s="16" t="str">
        <f aca="false">IF(V3496="","SEM OFERTA",IF(OR(Y3496&gt;Premissas!$B$11,Y3496&lt;Premissas!$B$12),"VERIFICAR - UNIDADE/EMBALAGEM",IF(Y3496&gt;Premissas!$B$6,"NÃO COMPRAR - REAJUSTE &gt;5%","COMPRAR")))</f>
        <v>SEM OFERTA</v>
      </c>
      <c r="AB3496" s="18" t="str">
        <f aca="false">IF(W3496="DIMEC",S3496,IF(W3496="MEDCENTRO",U3496,""))</f>
        <v/>
      </c>
      <c r="AC3496" s="18" t="n">
        <f aca="false">IF(AA3496&lt;&gt;"COMPRAR",0,IF(AB3496="",I3496,MIN(I3496,AB3496)))</f>
        <v>0</v>
      </c>
      <c r="AD3496" s="19" t="n">
        <f aca="false">IF(AC3496&gt;0,AC3496*V3496,0)</f>
        <v>0</v>
      </c>
      <c r="AE3496" s="19" t="n">
        <f aca="false">IF(AC3496&gt;0,(M3496-V3496)*AC3496,0)</f>
        <v>0</v>
      </c>
      <c r="AF3496" s="16" t="str">
        <f aca="false">IF(AA3496&lt;&gt;"COMPRAR","",IF(AB3496="",IF(X3496="","",IF(X3496-V3496&lt;0.01,"EMPATE TÉCNICO","")),IF(AB3496&lt;I3496,"ESTOQUE INSUFICIENTE",IF(X3496="","",IF(X3496-V3496&lt;0.01,"EMPATE TÉCNICO","")))))</f>
        <v/>
      </c>
      <c r="AG3496" s="16" t="s">
        <v>10297</v>
      </c>
      <c r="AH3496" s="16" t="s">
        <v>1761</v>
      </c>
    </row>
    <row r="3497" customFormat="false" ht="15" hidden="false" customHeight="false" outlineLevel="0" collapsed="false">
      <c r="A3497" s="16" t="s">
        <v>10844</v>
      </c>
      <c r="B3497" s="17" t="s">
        <v>10845</v>
      </c>
      <c r="C3497" s="16" t="s">
        <v>10846</v>
      </c>
      <c r="D3497" s="16" t="s">
        <v>10847</v>
      </c>
      <c r="E3497" s="18" t="n">
        <v>1</v>
      </c>
      <c r="F3497" s="16" t="s">
        <v>42</v>
      </c>
      <c r="G3497" s="18" t="n">
        <v>3</v>
      </c>
      <c r="H3497" s="16" t="n">
        <v>1.2</v>
      </c>
      <c r="I3497" s="18" t="n">
        <v>1</v>
      </c>
      <c r="J3497" s="19" t="n">
        <v>16.0072222222222</v>
      </c>
      <c r="K3497" s="19" t="n">
        <v>16.0072222222222</v>
      </c>
      <c r="L3497" s="19" t="n">
        <v>16.0072</v>
      </c>
      <c r="M3497" s="19" t="n">
        <f aca="false">IF(J3497&gt;0,J3497,K3497)*E3497</f>
        <v>16.0072222222222</v>
      </c>
      <c r="N3497" s="20"/>
      <c r="O3497" s="21" t="str">
        <f aca="false">IF(R3497="","",ROUND(R3497*(1-Premissas!$B$4),4))</f>
        <v/>
      </c>
      <c r="P3497" s="22"/>
      <c r="Q3497" s="22"/>
      <c r="R3497" s="23"/>
      <c r="S3497" s="24"/>
      <c r="T3497" s="24"/>
      <c r="U3497" s="25"/>
      <c r="V3497" s="19" t="str">
        <f aca="false">IF(COUNT(N3497:Q3497)=0,"",MIN(N3497:Q3497))</f>
        <v/>
      </c>
      <c r="W3497" s="16" t="str">
        <f aca="false">IF(V3497="","",INDEX($N$4:$Q$4,MATCH(V3497,N3497:Q3497,0)))</f>
        <v/>
      </c>
      <c r="X3497" s="19" t="str">
        <f aca="false">IF(COUNT(N3497:Q3497)&lt;2,"",SMALL(N3497:Q3497,2))</f>
        <v/>
      </c>
      <c r="Y3497" s="26" t="str">
        <f aca="false">IF(OR(V3497="",M3497=0),"",V3497/M3497-1)</f>
        <v/>
      </c>
      <c r="Z3497" s="26" t="str">
        <f aca="false">IF(OR(V3497="",L3497=""),"",V3497/(L3497*E3497)-1)</f>
        <v/>
      </c>
      <c r="AA3497" s="16" t="str">
        <f aca="false">IF(V3497="","SEM OFERTA",IF(OR(Y3497&gt;Premissas!$B$11,Y3497&lt;Premissas!$B$12),"VERIFICAR - UNIDADE/EMBALAGEM",IF(Y3497&gt;Premissas!$B$6,"NÃO COMPRAR - REAJUSTE &gt;5%","COMPRAR")))</f>
        <v>SEM OFERTA</v>
      </c>
      <c r="AB3497" s="18" t="str">
        <f aca="false">IF(W3497="DIMEC",S3497,IF(W3497="MEDCENTRO",U3497,""))</f>
        <v/>
      </c>
      <c r="AC3497" s="18" t="n">
        <f aca="false">IF(AA3497&lt;&gt;"COMPRAR",0,IF(AB3497="",I3497,MIN(I3497,AB3497)))</f>
        <v>0</v>
      </c>
      <c r="AD3497" s="19" t="n">
        <f aca="false">IF(AC3497&gt;0,AC3497*V3497,0)</f>
        <v>0</v>
      </c>
      <c r="AE3497" s="19" t="n">
        <f aca="false">IF(AC3497&gt;0,(M3497-V3497)*AC3497,0)</f>
        <v>0</v>
      </c>
      <c r="AF3497" s="16" t="str">
        <f aca="false">IF(AA3497&lt;&gt;"COMPRAR","",IF(AB3497="",IF(X3497="","",IF(X3497-V3497&lt;0.01,"EMPATE TÉCNICO","")),IF(AB3497&lt;I3497,"ESTOQUE INSUFICIENTE",IF(X3497="","",IF(X3497-V3497&lt;0.01,"EMPATE TÉCNICO","")))))</f>
        <v/>
      </c>
      <c r="AG3497" s="16" t="s">
        <v>10297</v>
      </c>
      <c r="AH3497" s="16" t="s">
        <v>1761</v>
      </c>
    </row>
    <row r="3498" customFormat="false" ht="15" hidden="false" customHeight="false" outlineLevel="0" collapsed="false">
      <c r="A3498" s="16" t="s">
        <v>10848</v>
      </c>
      <c r="B3498" s="17" t="s">
        <v>10849</v>
      </c>
      <c r="C3498" s="16" t="s">
        <v>10850</v>
      </c>
      <c r="D3498" s="16" t="s">
        <v>10851</v>
      </c>
      <c r="E3498" s="18" t="n">
        <v>1</v>
      </c>
      <c r="F3498" s="16" t="s">
        <v>42</v>
      </c>
      <c r="G3498" s="18" t="n">
        <v>1</v>
      </c>
      <c r="H3498" s="16" t="n">
        <v>1.1</v>
      </c>
      <c r="I3498" s="18" t="n">
        <v>2</v>
      </c>
      <c r="J3498" s="19" t="n">
        <v>19.83</v>
      </c>
      <c r="K3498" s="19" t="n">
        <v>19.83</v>
      </c>
      <c r="L3498" s="19" t="n">
        <v>19.83</v>
      </c>
      <c r="M3498" s="19" t="n">
        <f aca="false">IF(J3498&gt;0,J3498,K3498)*E3498</f>
        <v>19.83</v>
      </c>
      <c r="N3498" s="20"/>
      <c r="O3498" s="21" t="str">
        <f aca="false">IF(R3498="","",ROUND(R3498*(1-Premissas!$B$4),4))</f>
        <v/>
      </c>
      <c r="P3498" s="22"/>
      <c r="Q3498" s="22"/>
      <c r="R3498" s="23"/>
      <c r="S3498" s="24"/>
      <c r="T3498" s="24"/>
      <c r="U3498" s="25"/>
      <c r="V3498" s="19" t="str">
        <f aca="false">IF(COUNT(N3498:Q3498)=0,"",MIN(N3498:Q3498))</f>
        <v/>
      </c>
      <c r="W3498" s="16" t="str">
        <f aca="false">IF(V3498="","",INDEX($N$4:$Q$4,MATCH(V3498,N3498:Q3498,0)))</f>
        <v/>
      </c>
      <c r="X3498" s="19" t="str">
        <f aca="false">IF(COUNT(N3498:Q3498)&lt;2,"",SMALL(N3498:Q3498,2))</f>
        <v/>
      </c>
      <c r="Y3498" s="26" t="str">
        <f aca="false">IF(OR(V3498="",M3498=0),"",V3498/M3498-1)</f>
        <v/>
      </c>
      <c r="Z3498" s="26" t="str">
        <f aca="false">IF(OR(V3498="",L3498=""),"",V3498/(L3498*E3498)-1)</f>
        <v/>
      </c>
      <c r="AA3498" s="16" t="str">
        <f aca="false">IF(V3498="","SEM OFERTA",IF(OR(Y3498&gt;Premissas!$B$11,Y3498&lt;Premissas!$B$12),"VERIFICAR - UNIDADE/EMBALAGEM",IF(Y3498&gt;Premissas!$B$6,"NÃO COMPRAR - REAJUSTE &gt;5%","COMPRAR")))</f>
        <v>SEM OFERTA</v>
      </c>
      <c r="AB3498" s="18" t="str">
        <f aca="false">IF(W3498="DIMEC",S3498,IF(W3498="MEDCENTRO",U3498,""))</f>
        <v/>
      </c>
      <c r="AC3498" s="18" t="n">
        <f aca="false">IF(AA3498&lt;&gt;"COMPRAR",0,IF(AB3498="",I3498,MIN(I3498,AB3498)))</f>
        <v>0</v>
      </c>
      <c r="AD3498" s="19" t="n">
        <f aca="false">IF(AC3498&gt;0,AC3498*V3498,0)</f>
        <v>0</v>
      </c>
      <c r="AE3498" s="19" t="n">
        <f aca="false">IF(AC3498&gt;0,(M3498-V3498)*AC3498,0)</f>
        <v>0</v>
      </c>
      <c r="AF3498" s="16" t="str">
        <f aca="false">IF(AA3498&lt;&gt;"COMPRAR","",IF(AB3498="",IF(X3498="","",IF(X3498-V3498&lt;0.01,"EMPATE TÉCNICO","")),IF(AB3498&lt;I3498,"ESTOQUE INSUFICIENTE",IF(X3498="","",IF(X3498-V3498&lt;0.01,"EMPATE TÉCNICO","")))))</f>
        <v/>
      </c>
      <c r="AG3498" s="16" t="s">
        <v>547</v>
      </c>
      <c r="AH3498" s="16" t="s">
        <v>1761</v>
      </c>
    </row>
    <row r="3499" customFormat="false" ht="15" hidden="false" customHeight="false" outlineLevel="0" collapsed="false">
      <c r="A3499" s="16" t="s">
        <v>10852</v>
      </c>
      <c r="B3499" s="17" t="s">
        <v>10853</v>
      </c>
      <c r="C3499" s="16" t="s">
        <v>10854</v>
      </c>
      <c r="D3499" s="16" t="s">
        <v>1886</v>
      </c>
      <c r="E3499" s="18" t="n">
        <v>2</v>
      </c>
      <c r="F3499" s="16" t="s">
        <v>43</v>
      </c>
      <c r="G3499" s="18" t="n">
        <v>3</v>
      </c>
      <c r="H3499" s="16" t="n">
        <v>1.4</v>
      </c>
      <c r="I3499" s="18" t="n">
        <v>1</v>
      </c>
      <c r="J3499" s="19" t="n">
        <v>8.22</v>
      </c>
      <c r="K3499" s="19" t="n">
        <v>8.22</v>
      </c>
      <c r="L3499" s="19" t="n">
        <v>8.22</v>
      </c>
      <c r="M3499" s="19" t="n">
        <f aca="false">IF(J3499&gt;0,J3499,K3499)*E3499</f>
        <v>16.44</v>
      </c>
      <c r="N3499" s="20"/>
      <c r="O3499" s="21" t="str">
        <f aca="false">IF(R3499="","",ROUND(R3499*(1-Premissas!$B$4),4))</f>
        <v/>
      </c>
      <c r="P3499" s="22"/>
      <c r="Q3499" s="22"/>
      <c r="R3499" s="23"/>
      <c r="S3499" s="24"/>
      <c r="T3499" s="24"/>
      <c r="U3499" s="25"/>
      <c r="V3499" s="19" t="str">
        <f aca="false">IF(COUNT(N3499:Q3499)=0,"",MIN(N3499:Q3499))</f>
        <v/>
      </c>
      <c r="W3499" s="16" t="str">
        <f aca="false">IF(V3499="","",INDEX($N$4:$Q$4,MATCH(V3499,N3499:Q3499,0)))</f>
        <v/>
      </c>
      <c r="X3499" s="19" t="str">
        <f aca="false">IF(COUNT(N3499:Q3499)&lt;2,"",SMALL(N3499:Q3499,2))</f>
        <v/>
      </c>
      <c r="Y3499" s="26" t="str">
        <f aca="false">IF(OR(V3499="",M3499=0),"",V3499/M3499-1)</f>
        <v/>
      </c>
      <c r="Z3499" s="26" t="str">
        <f aca="false">IF(OR(V3499="",L3499=""),"",V3499/(L3499*E3499)-1)</f>
        <v/>
      </c>
      <c r="AA3499" s="16" t="str">
        <f aca="false">IF(V3499="","SEM OFERTA",IF(OR(Y3499&gt;Premissas!$B$11,Y3499&lt;Premissas!$B$12),"VERIFICAR - UNIDADE/EMBALAGEM",IF(Y3499&gt;Premissas!$B$6,"NÃO COMPRAR - REAJUSTE &gt;5%","COMPRAR")))</f>
        <v>SEM OFERTA</v>
      </c>
      <c r="AB3499" s="18" t="str">
        <f aca="false">IF(W3499="DIMEC",S3499,IF(W3499="MEDCENTRO",U3499,""))</f>
        <v/>
      </c>
      <c r="AC3499" s="18" t="n">
        <f aca="false">IF(AA3499&lt;&gt;"COMPRAR",0,IF(AB3499="",I3499,MIN(I3499,AB3499)))</f>
        <v>0</v>
      </c>
      <c r="AD3499" s="19" t="n">
        <f aca="false">IF(AC3499&gt;0,AC3499*V3499,0)</f>
        <v>0</v>
      </c>
      <c r="AE3499" s="19" t="n">
        <f aca="false">IF(AC3499&gt;0,(M3499-V3499)*AC3499,0)</f>
        <v>0</v>
      </c>
      <c r="AF3499" s="16" t="str">
        <f aca="false">IF(AA3499&lt;&gt;"COMPRAR","",IF(AB3499="",IF(X3499="","",IF(X3499-V3499&lt;0.01,"EMPATE TÉCNICO","")),IF(AB3499&lt;I3499,"ESTOQUE INSUFICIENTE",IF(X3499="","",IF(X3499-V3499&lt;0.01,"EMPATE TÉCNICO","")))))</f>
        <v/>
      </c>
      <c r="AG3499" s="16" t="s">
        <v>763</v>
      </c>
      <c r="AH3499" s="16" t="s">
        <v>1761</v>
      </c>
    </row>
    <row r="3500" customFormat="false" ht="15" hidden="false" customHeight="false" outlineLevel="0" collapsed="false">
      <c r="A3500" s="16" t="s">
        <v>10855</v>
      </c>
      <c r="B3500" s="17" t="s">
        <v>10856</v>
      </c>
      <c r="C3500" s="16" t="s">
        <v>10857</v>
      </c>
      <c r="D3500" s="16" t="s">
        <v>762</v>
      </c>
      <c r="E3500" s="18" t="n">
        <v>2</v>
      </c>
      <c r="F3500" s="16" t="s">
        <v>43</v>
      </c>
      <c r="G3500" s="18" t="n">
        <v>2</v>
      </c>
      <c r="H3500" s="16" t="n">
        <v>0.9</v>
      </c>
      <c r="I3500" s="18" t="n">
        <v>1</v>
      </c>
      <c r="J3500" s="19" t="n">
        <v>8.215</v>
      </c>
      <c r="K3500" s="19" t="n">
        <v>8.215</v>
      </c>
      <c r="L3500" s="19" t="n">
        <v>8.215</v>
      </c>
      <c r="M3500" s="19" t="n">
        <f aca="false">IF(J3500&gt;0,J3500,K3500)*E3500</f>
        <v>16.43</v>
      </c>
      <c r="N3500" s="20"/>
      <c r="O3500" s="21" t="str">
        <f aca="false">IF(R3500="","",ROUND(R3500*(1-Premissas!$B$4),4))</f>
        <v/>
      </c>
      <c r="P3500" s="22"/>
      <c r="Q3500" s="22"/>
      <c r="R3500" s="23"/>
      <c r="S3500" s="24"/>
      <c r="T3500" s="24"/>
      <c r="U3500" s="25"/>
      <c r="V3500" s="19" t="str">
        <f aca="false">IF(COUNT(N3500:Q3500)=0,"",MIN(N3500:Q3500))</f>
        <v/>
      </c>
      <c r="W3500" s="16" t="str">
        <f aca="false">IF(V3500="","",INDEX($N$4:$Q$4,MATCH(V3500,N3500:Q3500,0)))</f>
        <v/>
      </c>
      <c r="X3500" s="19" t="str">
        <f aca="false">IF(COUNT(N3500:Q3500)&lt;2,"",SMALL(N3500:Q3500,2))</f>
        <v/>
      </c>
      <c r="Y3500" s="26" t="str">
        <f aca="false">IF(OR(V3500="",M3500=0),"",V3500/M3500-1)</f>
        <v/>
      </c>
      <c r="Z3500" s="26" t="str">
        <f aca="false">IF(OR(V3500="",L3500=""),"",V3500/(L3500*E3500)-1)</f>
        <v/>
      </c>
      <c r="AA3500" s="16" t="str">
        <f aca="false">IF(V3500="","SEM OFERTA",IF(OR(Y3500&gt;Premissas!$B$11,Y3500&lt;Premissas!$B$12),"VERIFICAR - UNIDADE/EMBALAGEM",IF(Y3500&gt;Premissas!$B$6,"NÃO COMPRAR - REAJUSTE &gt;5%","COMPRAR")))</f>
        <v>SEM OFERTA</v>
      </c>
      <c r="AB3500" s="18" t="str">
        <f aca="false">IF(W3500="DIMEC",S3500,IF(W3500="MEDCENTRO",U3500,""))</f>
        <v/>
      </c>
      <c r="AC3500" s="18" t="n">
        <f aca="false">IF(AA3500&lt;&gt;"COMPRAR",0,IF(AB3500="",I3500,MIN(I3500,AB3500)))</f>
        <v>0</v>
      </c>
      <c r="AD3500" s="19" t="n">
        <f aca="false">IF(AC3500&gt;0,AC3500*V3500,0)</f>
        <v>0</v>
      </c>
      <c r="AE3500" s="19" t="n">
        <f aca="false">IF(AC3500&gt;0,(M3500-V3500)*AC3500,0)</f>
        <v>0</v>
      </c>
      <c r="AF3500" s="16" t="str">
        <f aca="false">IF(AA3500&lt;&gt;"COMPRAR","",IF(AB3500="",IF(X3500="","",IF(X3500-V3500&lt;0.01,"EMPATE TÉCNICO","")),IF(AB3500&lt;I3500,"ESTOQUE INSUFICIENTE",IF(X3500="","",IF(X3500-V3500&lt;0.01,"EMPATE TÉCNICO","")))))</f>
        <v/>
      </c>
      <c r="AG3500" s="16" t="s">
        <v>763</v>
      </c>
      <c r="AH3500" s="16" t="s">
        <v>1761</v>
      </c>
    </row>
    <row r="3501" customFormat="false" ht="15" hidden="false" customHeight="false" outlineLevel="0" collapsed="false">
      <c r="A3501" s="16" t="s">
        <v>10858</v>
      </c>
      <c r="B3501" s="17" t="s">
        <v>10859</v>
      </c>
      <c r="C3501" s="16" t="s">
        <v>10860</v>
      </c>
      <c r="D3501" s="16" t="s">
        <v>1886</v>
      </c>
      <c r="E3501" s="18" t="n">
        <v>2</v>
      </c>
      <c r="F3501" s="16" t="s">
        <v>41</v>
      </c>
      <c r="G3501" s="18" t="n">
        <v>17</v>
      </c>
      <c r="H3501" s="16" t="n">
        <v>7.5</v>
      </c>
      <c r="I3501" s="18" t="n">
        <v>2</v>
      </c>
      <c r="J3501" s="19" t="n">
        <v>9.175</v>
      </c>
      <c r="K3501" s="19" t="n">
        <v>9.175</v>
      </c>
      <c r="L3501" s="19" t="n">
        <v>9.175</v>
      </c>
      <c r="M3501" s="19" t="n">
        <f aca="false">IF(J3501&gt;0,J3501,K3501)*E3501</f>
        <v>18.35</v>
      </c>
      <c r="N3501" s="20"/>
      <c r="O3501" s="21" t="str">
        <f aca="false">IF(R3501="","",ROUND(R3501*(1-Premissas!$B$4),4))</f>
        <v/>
      </c>
      <c r="P3501" s="22"/>
      <c r="Q3501" s="22"/>
      <c r="R3501" s="23"/>
      <c r="S3501" s="24"/>
      <c r="T3501" s="24"/>
      <c r="U3501" s="25"/>
      <c r="V3501" s="19" t="str">
        <f aca="false">IF(COUNT(N3501:Q3501)=0,"",MIN(N3501:Q3501))</f>
        <v/>
      </c>
      <c r="W3501" s="16" t="str">
        <f aca="false">IF(V3501="","",INDEX($N$4:$Q$4,MATCH(V3501,N3501:Q3501,0)))</f>
        <v/>
      </c>
      <c r="X3501" s="19" t="str">
        <f aca="false">IF(COUNT(N3501:Q3501)&lt;2,"",SMALL(N3501:Q3501,2))</f>
        <v/>
      </c>
      <c r="Y3501" s="26" t="str">
        <f aca="false">IF(OR(V3501="",M3501=0),"",V3501/M3501-1)</f>
        <v/>
      </c>
      <c r="Z3501" s="26" t="str">
        <f aca="false">IF(OR(V3501="",L3501=""),"",V3501/(L3501*E3501)-1)</f>
        <v/>
      </c>
      <c r="AA3501" s="16" t="str">
        <f aca="false">IF(V3501="","SEM OFERTA",IF(OR(Y3501&gt;Premissas!$B$11,Y3501&lt;Premissas!$B$12),"VERIFICAR - UNIDADE/EMBALAGEM",IF(Y3501&gt;Premissas!$B$6,"NÃO COMPRAR - REAJUSTE &gt;5%","COMPRAR")))</f>
        <v>SEM OFERTA</v>
      </c>
      <c r="AB3501" s="18" t="str">
        <f aca="false">IF(W3501="DIMEC",S3501,IF(W3501="MEDCENTRO",U3501,""))</f>
        <v/>
      </c>
      <c r="AC3501" s="18" t="n">
        <f aca="false">IF(AA3501&lt;&gt;"COMPRAR",0,IF(AB3501="",I3501,MIN(I3501,AB3501)))</f>
        <v>0</v>
      </c>
      <c r="AD3501" s="19" t="n">
        <f aca="false">IF(AC3501&gt;0,AC3501*V3501,0)</f>
        <v>0</v>
      </c>
      <c r="AE3501" s="19" t="n">
        <f aca="false">IF(AC3501&gt;0,(M3501-V3501)*AC3501,0)</f>
        <v>0</v>
      </c>
      <c r="AF3501" s="16" t="str">
        <f aca="false">IF(AA3501&lt;&gt;"COMPRAR","",IF(AB3501="",IF(X3501="","",IF(X3501-V3501&lt;0.01,"EMPATE TÉCNICO","")),IF(AB3501&lt;I3501,"ESTOQUE INSUFICIENTE",IF(X3501="","",IF(X3501-V3501&lt;0.01,"EMPATE TÉCNICO","")))))</f>
        <v/>
      </c>
      <c r="AG3501" s="16" t="s">
        <v>763</v>
      </c>
      <c r="AH3501" s="16" t="s">
        <v>1761</v>
      </c>
    </row>
    <row r="3502" customFormat="false" ht="15" hidden="false" customHeight="false" outlineLevel="0" collapsed="false">
      <c r="A3502" s="16" t="s">
        <v>10861</v>
      </c>
      <c r="B3502" s="17"/>
      <c r="C3502" s="16" t="s">
        <v>10862</v>
      </c>
      <c r="D3502" s="16" t="s">
        <v>1886</v>
      </c>
      <c r="E3502" s="18" t="n">
        <v>2</v>
      </c>
      <c r="F3502" s="16" t="s">
        <v>43</v>
      </c>
      <c r="G3502" s="18" t="n">
        <v>0</v>
      </c>
      <c r="H3502" s="16" t="n">
        <v>0</v>
      </c>
      <c r="I3502" s="18" t="n">
        <v>1</v>
      </c>
      <c r="J3502" s="19" t="n">
        <v>12.19</v>
      </c>
      <c r="K3502" s="19" t="n">
        <v>12.19</v>
      </c>
      <c r="L3502" s="19" t="n">
        <v>12.19</v>
      </c>
      <c r="M3502" s="19" t="n">
        <f aca="false">IF(J3502&gt;0,J3502,K3502)*E3502</f>
        <v>24.38</v>
      </c>
      <c r="N3502" s="20"/>
      <c r="O3502" s="21" t="str">
        <f aca="false">IF(R3502="","",ROUND(R3502*(1-Premissas!$B$4),4))</f>
        <v/>
      </c>
      <c r="P3502" s="22"/>
      <c r="Q3502" s="22"/>
      <c r="R3502" s="23"/>
      <c r="S3502" s="24"/>
      <c r="T3502" s="24"/>
      <c r="U3502" s="25"/>
      <c r="V3502" s="19" t="str">
        <f aca="false">IF(COUNT(N3502:Q3502)=0,"",MIN(N3502:Q3502))</f>
        <v/>
      </c>
      <c r="W3502" s="16" t="str">
        <f aca="false">IF(V3502="","",INDEX($N$4:$Q$4,MATCH(V3502,N3502:Q3502,0)))</f>
        <v/>
      </c>
      <c r="X3502" s="19" t="str">
        <f aca="false">IF(COUNT(N3502:Q3502)&lt;2,"",SMALL(N3502:Q3502,2))</f>
        <v/>
      </c>
      <c r="Y3502" s="26" t="str">
        <f aca="false">IF(OR(V3502="",M3502=0),"",V3502/M3502-1)</f>
        <v/>
      </c>
      <c r="Z3502" s="26" t="str">
        <f aca="false">IF(OR(V3502="",L3502=""),"",V3502/(L3502*E3502)-1)</f>
        <v/>
      </c>
      <c r="AA3502" s="16" t="str">
        <f aca="false">IF(V3502="","SEM OFERTA",IF(OR(Y3502&gt;Premissas!$B$11,Y3502&lt;Premissas!$B$12),"VERIFICAR - UNIDADE/EMBALAGEM",IF(Y3502&gt;Premissas!$B$6,"NÃO COMPRAR - REAJUSTE &gt;5%","COMPRAR")))</f>
        <v>SEM OFERTA</v>
      </c>
      <c r="AB3502" s="18" t="str">
        <f aca="false">IF(W3502="DIMEC",S3502,IF(W3502="MEDCENTRO",U3502,""))</f>
        <v/>
      </c>
      <c r="AC3502" s="18" t="n">
        <f aca="false">IF(AA3502&lt;&gt;"COMPRAR",0,IF(AB3502="",I3502,MIN(I3502,AB3502)))</f>
        <v>0</v>
      </c>
      <c r="AD3502" s="19" t="n">
        <f aca="false">IF(AC3502&gt;0,AC3502*V3502,0)</f>
        <v>0</v>
      </c>
      <c r="AE3502" s="19" t="n">
        <f aca="false">IF(AC3502&gt;0,(M3502-V3502)*AC3502,0)</f>
        <v>0</v>
      </c>
      <c r="AF3502" s="16" t="str">
        <f aca="false">IF(AA3502&lt;&gt;"COMPRAR","",IF(AB3502="",IF(X3502="","",IF(X3502-V3502&lt;0.01,"EMPATE TÉCNICO","")),IF(AB3502&lt;I3502,"ESTOQUE INSUFICIENTE",IF(X3502="","",IF(X3502-V3502&lt;0.01,"EMPATE TÉCNICO","")))))</f>
        <v/>
      </c>
      <c r="AG3502" s="16" t="s">
        <v>763</v>
      </c>
      <c r="AH3502" s="16" t="s">
        <v>1761</v>
      </c>
    </row>
    <row r="3503" customFormat="false" ht="15" hidden="false" customHeight="false" outlineLevel="0" collapsed="false">
      <c r="A3503" s="16" t="s">
        <v>10863</v>
      </c>
      <c r="B3503" s="17" t="s">
        <v>10864</v>
      </c>
      <c r="C3503" s="16" t="s">
        <v>10865</v>
      </c>
      <c r="D3503" s="16" t="s">
        <v>1886</v>
      </c>
      <c r="E3503" s="18" t="n">
        <v>1</v>
      </c>
      <c r="F3503" s="16" t="s">
        <v>43</v>
      </c>
      <c r="G3503" s="18" t="n">
        <v>0</v>
      </c>
      <c r="H3503" s="16" t="n">
        <v>1.3</v>
      </c>
      <c r="I3503" s="18" t="n">
        <v>4</v>
      </c>
      <c r="J3503" s="19" t="n">
        <v>0</v>
      </c>
      <c r="K3503" s="19" t="n">
        <v>5.46</v>
      </c>
      <c r="L3503" s="19"/>
      <c r="M3503" s="19" t="n">
        <f aca="false">IF(J3503&gt;0,J3503,K3503)*E3503</f>
        <v>5.46</v>
      </c>
      <c r="N3503" s="20"/>
      <c r="O3503" s="21" t="str">
        <f aca="false">IF(R3503="","",ROUND(R3503*(1-Premissas!$B$4),4))</f>
        <v/>
      </c>
      <c r="P3503" s="22"/>
      <c r="Q3503" s="22"/>
      <c r="R3503" s="23"/>
      <c r="S3503" s="24"/>
      <c r="T3503" s="24"/>
      <c r="U3503" s="25"/>
      <c r="V3503" s="19" t="str">
        <f aca="false">IF(COUNT(N3503:Q3503)=0,"",MIN(N3503:Q3503))</f>
        <v/>
      </c>
      <c r="W3503" s="16" t="str">
        <f aca="false">IF(V3503="","",INDEX($N$4:$Q$4,MATCH(V3503,N3503:Q3503,0)))</f>
        <v/>
      </c>
      <c r="X3503" s="19" t="str">
        <f aca="false">IF(COUNT(N3503:Q3503)&lt;2,"",SMALL(N3503:Q3503,2))</f>
        <v/>
      </c>
      <c r="Y3503" s="26" t="str">
        <f aca="false">IF(OR(V3503="",M3503=0),"",V3503/M3503-1)</f>
        <v/>
      </c>
      <c r="Z3503" s="26" t="str">
        <f aca="false">IF(OR(V3503="",L3503=""),"",V3503/(L3503*E3503)-1)</f>
        <v/>
      </c>
      <c r="AA3503" s="16" t="str">
        <f aca="false">IF(V3503="","SEM OFERTA",IF(OR(Y3503&gt;Premissas!$B$11,Y3503&lt;Premissas!$B$12),"VERIFICAR - UNIDADE/EMBALAGEM",IF(Y3503&gt;Premissas!$B$6,"NÃO COMPRAR - REAJUSTE &gt;5%","COMPRAR")))</f>
        <v>SEM OFERTA</v>
      </c>
      <c r="AB3503" s="18" t="str">
        <f aca="false">IF(W3503="DIMEC",S3503,IF(W3503="MEDCENTRO",U3503,""))</f>
        <v/>
      </c>
      <c r="AC3503" s="18" t="n">
        <f aca="false">IF(AA3503&lt;&gt;"COMPRAR",0,IF(AB3503="",I3503,MIN(I3503,AB3503)))</f>
        <v>0</v>
      </c>
      <c r="AD3503" s="19" t="n">
        <f aca="false">IF(AC3503&gt;0,AC3503*V3503,0)</f>
        <v>0</v>
      </c>
      <c r="AE3503" s="19" t="n">
        <f aca="false">IF(AC3503&gt;0,(M3503-V3503)*AC3503,0)</f>
        <v>0</v>
      </c>
      <c r="AF3503" s="16" t="str">
        <f aca="false">IF(AA3503&lt;&gt;"COMPRAR","",IF(AB3503="",IF(X3503="","",IF(X3503-V3503&lt;0.01,"EMPATE TÉCNICO","")),IF(AB3503&lt;I3503,"ESTOQUE INSUFICIENTE",IF(X3503="","",IF(X3503-V3503&lt;0.01,"EMPATE TÉCNICO","")))))</f>
        <v/>
      </c>
      <c r="AG3503" s="16"/>
      <c r="AH3503" s="16" t="s">
        <v>1761</v>
      </c>
    </row>
    <row r="3504" customFormat="false" ht="15" hidden="false" customHeight="false" outlineLevel="0" collapsed="false">
      <c r="A3504" s="16" t="s">
        <v>10866</v>
      </c>
      <c r="B3504" s="17" t="s">
        <v>10867</v>
      </c>
      <c r="C3504" s="16" t="s">
        <v>10868</v>
      </c>
      <c r="D3504" s="16" t="s">
        <v>7334</v>
      </c>
      <c r="E3504" s="18" t="n">
        <v>1</v>
      </c>
      <c r="F3504" s="16" t="s">
        <v>43</v>
      </c>
      <c r="G3504" s="18" t="n">
        <v>0</v>
      </c>
      <c r="H3504" s="16" t="n">
        <v>0</v>
      </c>
      <c r="I3504" s="18" t="n">
        <v>1</v>
      </c>
      <c r="J3504" s="19" t="n">
        <v>0</v>
      </c>
      <c r="K3504" s="19" t="n">
        <v>21.31</v>
      </c>
      <c r="L3504" s="19"/>
      <c r="M3504" s="19" t="n">
        <f aca="false">IF(J3504&gt;0,J3504,K3504)*E3504</f>
        <v>21.31</v>
      </c>
      <c r="N3504" s="20"/>
      <c r="O3504" s="21" t="str">
        <f aca="false">IF(R3504="","",ROUND(R3504*(1-Premissas!$B$4),4))</f>
        <v/>
      </c>
      <c r="P3504" s="22"/>
      <c r="Q3504" s="22"/>
      <c r="R3504" s="23"/>
      <c r="S3504" s="24"/>
      <c r="T3504" s="24"/>
      <c r="U3504" s="25"/>
      <c r="V3504" s="19" t="str">
        <f aca="false">IF(COUNT(N3504:Q3504)=0,"",MIN(N3504:Q3504))</f>
        <v/>
      </c>
      <c r="W3504" s="16" t="str">
        <f aca="false">IF(V3504="","",INDEX($N$4:$Q$4,MATCH(V3504,N3504:Q3504,0)))</f>
        <v/>
      </c>
      <c r="X3504" s="19" t="str">
        <f aca="false">IF(COUNT(N3504:Q3504)&lt;2,"",SMALL(N3504:Q3504,2))</f>
        <v/>
      </c>
      <c r="Y3504" s="26" t="str">
        <f aca="false">IF(OR(V3504="",M3504=0),"",V3504/M3504-1)</f>
        <v/>
      </c>
      <c r="Z3504" s="26" t="str">
        <f aca="false">IF(OR(V3504="",L3504=""),"",V3504/(L3504*E3504)-1)</f>
        <v/>
      </c>
      <c r="AA3504" s="16" t="str">
        <f aca="false">IF(V3504="","SEM OFERTA",IF(OR(Y3504&gt;Premissas!$B$11,Y3504&lt;Premissas!$B$12),"VERIFICAR - UNIDADE/EMBALAGEM",IF(Y3504&gt;Premissas!$B$6,"NÃO COMPRAR - REAJUSTE &gt;5%","COMPRAR")))</f>
        <v>SEM OFERTA</v>
      </c>
      <c r="AB3504" s="18" t="str">
        <f aca="false">IF(W3504="DIMEC",S3504,IF(W3504="MEDCENTRO",U3504,""))</f>
        <v/>
      </c>
      <c r="AC3504" s="18" t="n">
        <f aca="false">IF(AA3504&lt;&gt;"COMPRAR",0,IF(AB3504="",I3504,MIN(I3504,AB3504)))</f>
        <v>0</v>
      </c>
      <c r="AD3504" s="19" t="n">
        <f aca="false">IF(AC3504&gt;0,AC3504*V3504,0)</f>
        <v>0</v>
      </c>
      <c r="AE3504" s="19" t="n">
        <f aca="false">IF(AC3504&gt;0,(M3504-V3504)*AC3504,0)</f>
        <v>0</v>
      </c>
      <c r="AF3504" s="16" t="str">
        <f aca="false">IF(AA3504&lt;&gt;"COMPRAR","",IF(AB3504="",IF(X3504="","",IF(X3504-V3504&lt;0.01,"EMPATE TÉCNICO","")),IF(AB3504&lt;I3504,"ESTOQUE INSUFICIENTE",IF(X3504="","",IF(X3504-V3504&lt;0.01,"EMPATE TÉCNICO","")))))</f>
        <v/>
      </c>
      <c r="AG3504" s="16" t="s">
        <v>1798</v>
      </c>
      <c r="AH3504" s="16" t="s">
        <v>1761</v>
      </c>
    </row>
    <row r="3505" customFormat="false" ht="15" hidden="false" customHeight="false" outlineLevel="0" collapsed="false">
      <c r="A3505" s="16" t="s">
        <v>10869</v>
      </c>
      <c r="B3505" s="17" t="s">
        <v>10870</v>
      </c>
      <c r="C3505" s="16" t="s">
        <v>10871</v>
      </c>
      <c r="D3505" s="16" t="s">
        <v>4072</v>
      </c>
      <c r="E3505" s="18" t="n">
        <v>6</v>
      </c>
      <c r="F3505" s="16" t="s">
        <v>43</v>
      </c>
      <c r="G3505" s="18" t="n">
        <v>0</v>
      </c>
      <c r="H3505" s="16" t="n">
        <v>0.1</v>
      </c>
      <c r="I3505" s="18" t="n">
        <v>1</v>
      </c>
      <c r="J3505" s="19" t="n">
        <v>5.55</v>
      </c>
      <c r="K3505" s="19" t="n">
        <v>5.55</v>
      </c>
      <c r="L3505" s="19" t="n">
        <v>5.55</v>
      </c>
      <c r="M3505" s="19" t="n">
        <f aca="false">IF(J3505&gt;0,J3505,K3505)*E3505</f>
        <v>33.3</v>
      </c>
      <c r="N3505" s="20"/>
      <c r="O3505" s="21" t="str">
        <f aca="false">IF(R3505="","",ROUND(R3505*(1-Premissas!$B$4),4))</f>
        <v/>
      </c>
      <c r="P3505" s="22"/>
      <c r="Q3505" s="22"/>
      <c r="R3505" s="23"/>
      <c r="S3505" s="24"/>
      <c r="T3505" s="24"/>
      <c r="U3505" s="25"/>
      <c r="V3505" s="19" t="str">
        <f aca="false">IF(COUNT(N3505:Q3505)=0,"",MIN(N3505:Q3505))</f>
        <v/>
      </c>
      <c r="W3505" s="16" t="str">
        <f aca="false">IF(V3505="","",INDEX($N$4:$Q$4,MATCH(V3505,N3505:Q3505,0)))</f>
        <v/>
      </c>
      <c r="X3505" s="19" t="str">
        <f aca="false">IF(COUNT(N3505:Q3505)&lt;2,"",SMALL(N3505:Q3505,2))</f>
        <v/>
      </c>
      <c r="Y3505" s="26" t="str">
        <f aca="false">IF(OR(V3505="",M3505=0),"",V3505/M3505-1)</f>
        <v/>
      </c>
      <c r="Z3505" s="26" t="str">
        <f aca="false">IF(OR(V3505="",L3505=""),"",V3505/(L3505*E3505)-1)</f>
        <v/>
      </c>
      <c r="AA3505" s="16" t="str">
        <f aca="false">IF(V3505="","SEM OFERTA",IF(OR(Y3505&gt;Premissas!$B$11,Y3505&lt;Premissas!$B$12),"VERIFICAR - UNIDADE/EMBALAGEM",IF(Y3505&gt;Premissas!$B$6,"NÃO COMPRAR - REAJUSTE &gt;5%","COMPRAR")))</f>
        <v>SEM OFERTA</v>
      </c>
      <c r="AB3505" s="18" t="str">
        <f aca="false">IF(W3505="DIMEC",S3505,IF(W3505="MEDCENTRO",U3505,""))</f>
        <v/>
      </c>
      <c r="AC3505" s="18" t="n">
        <f aca="false">IF(AA3505&lt;&gt;"COMPRAR",0,IF(AB3505="",I3505,MIN(I3505,AB3505)))</f>
        <v>0</v>
      </c>
      <c r="AD3505" s="19" t="n">
        <f aca="false">IF(AC3505&gt;0,AC3505*V3505,0)</f>
        <v>0</v>
      </c>
      <c r="AE3505" s="19" t="n">
        <f aca="false">IF(AC3505&gt;0,(M3505-V3505)*AC3505,0)</f>
        <v>0</v>
      </c>
      <c r="AF3505" s="16" t="str">
        <f aca="false">IF(AA3505&lt;&gt;"COMPRAR","",IF(AB3505="",IF(X3505="","",IF(X3505-V3505&lt;0.01,"EMPATE TÉCNICO","")),IF(AB3505&lt;I3505,"ESTOQUE INSUFICIENTE",IF(X3505="","",IF(X3505-V3505&lt;0.01,"EMPATE TÉCNICO","")))))</f>
        <v/>
      </c>
      <c r="AG3505" s="16" t="s">
        <v>4020</v>
      </c>
      <c r="AH3505" s="16" t="s">
        <v>1761</v>
      </c>
    </row>
    <row r="3506" customFormat="false" ht="15" hidden="false" customHeight="false" outlineLevel="0" collapsed="false">
      <c r="A3506" s="16" t="s">
        <v>10872</v>
      </c>
      <c r="B3506" s="17" t="s">
        <v>10873</v>
      </c>
      <c r="C3506" s="16" t="s">
        <v>10874</v>
      </c>
      <c r="D3506" s="16" t="s">
        <v>4010</v>
      </c>
      <c r="E3506" s="18" t="n">
        <v>1</v>
      </c>
      <c r="F3506" s="16" t="s">
        <v>42</v>
      </c>
      <c r="G3506" s="18" t="n">
        <v>13</v>
      </c>
      <c r="H3506" s="16" t="n">
        <v>8.6</v>
      </c>
      <c r="I3506" s="18" t="n">
        <v>9</v>
      </c>
      <c r="J3506" s="19" t="n">
        <v>4.26</v>
      </c>
      <c r="K3506" s="19" t="n">
        <v>4.26</v>
      </c>
      <c r="L3506" s="19" t="n">
        <v>4.26</v>
      </c>
      <c r="M3506" s="19" t="n">
        <f aca="false">IF(J3506&gt;0,J3506,K3506)*E3506</f>
        <v>4.26</v>
      </c>
      <c r="N3506" s="20"/>
      <c r="O3506" s="21" t="str">
        <f aca="false">IF(R3506="","",ROUND(R3506*(1-Premissas!$B$4),4))</f>
        <v/>
      </c>
      <c r="P3506" s="22"/>
      <c r="Q3506" s="22"/>
      <c r="R3506" s="23"/>
      <c r="S3506" s="24"/>
      <c r="T3506" s="24"/>
      <c r="U3506" s="25"/>
      <c r="V3506" s="19" t="str">
        <f aca="false">IF(COUNT(N3506:Q3506)=0,"",MIN(N3506:Q3506))</f>
        <v/>
      </c>
      <c r="W3506" s="16" t="str">
        <f aca="false">IF(V3506="","",INDEX($N$4:$Q$4,MATCH(V3506,N3506:Q3506,0)))</f>
        <v/>
      </c>
      <c r="X3506" s="19" t="str">
        <f aca="false">IF(COUNT(N3506:Q3506)&lt;2,"",SMALL(N3506:Q3506,2))</f>
        <v/>
      </c>
      <c r="Y3506" s="26" t="str">
        <f aca="false">IF(OR(V3506="",M3506=0),"",V3506/M3506-1)</f>
        <v/>
      </c>
      <c r="Z3506" s="26" t="str">
        <f aca="false">IF(OR(V3506="",L3506=""),"",V3506/(L3506*E3506)-1)</f>
        <v/>
      </c>
      <c r="AA3506" s="16" t="str">
        <f aca="false">IF(V3506="","SEM OFERTA",IF(OR(Y3506&gt;Premissas!$B$11,Y3506&lt;Premissas!$B$12),"VERIFICAR - UNIDADE/EMBALAGEM",IF(Y3506&gt;Premissas!$B$6,"NÃO COMPRAR - REAJUSTE &gt;5%","COMPRAR")))</f>
        <v>SEM OFERTA</v>
      </c>
      <c r="AB3506" s="18" t="str">
        <f aca="false">IF(W3506="DIMEC",S3506,IF(W3506="MEDCENTRO",U3506,""))</f>
        <v/>
      </c>
      <c r="AC3506" s="18" t="n">
        <f aca="false">IF(AA3506&lt;&gt;"COMPRAR",0,IF(AB3506="",I3506,MIN(I3506,AB3506)))</f>
        <v>0</v>
      </c>
      <c r="AD3506" s="19" t="n">
        <f aca="false">IF(AC3506&gt;0,AC3506*V3506,0)</f>
        <v>0</v>
      </c>
      <c r="AE3506" s="19" t="n">
        <f aca="false">IF(AC3506&gt;0,(M3506-V3506)*AC3506,0)</f>
        <v>0</v>
      </c>
      <c r="AF3506" s="16" t="str">
        <f aca="false">IF(AA3506&lt;&gt;"COMPRAR","",IF(AB3506="",IF(X3506="","",IF(X3506-V3506&lt;0.01,"EMPATE TÉCNICO","")),IF(AB3506&lt;I3506,"ESTOQUE INSUFICIENTE",IF(X3506="","",IF(X3506-V3506&lt;0.01,"EMPATE TÉCNICO","")))))</f>
        <v/>
      </c>
      <c r="AG3506" s="16" t="s">
        <v>87</v>
      </c>
      <c r="AH3506" s="16" t="s">
        <v>1761</v>
      </c>
    </row>
    <row r="3507" customFormat="false" ht="15" hidden="false" customHeight="false" outlineLevel="0" collapsed="false">
      <c r="A3507" s="16" t="s">
        <v>10875</v>
      </c>
      <c r="B3507" s="17" t="s">
        <v>10876</v>
      </c>
      <c r="C3507" s="16" t="s">
        <v>10877</v>
      </c>
      <c r="D3507" s="16" t="s">
        <v>3878</v>
      </c>
      <c r="E3507" s="18" t="n">
        <v>1</v>
      </c>
      <c r="F3507" s="16" t="s">
        <v>43</v>
      </c>
      <c r="G3507" s="18" t="n">
        <v>0</v>
      </c>
      <c r="H3507" s="16" t="n">
        <v>0.2</v>
      </c>
      <c r="I3507" s="18" t="n">
        <v>1</v>
      </c>
      <c r="J3507" s="19" t="n">
        <v>11.19</v>
      </c>
      <c r="K3507" s="19" t="n">
        <v>11.19</v>
      </c>
      <c r="L3507" s="19" t="n">
        <v>11.19</v>
      </c>
      <c r="M3507" s="19" t="n">
        <f aca="false">IF(J3507&gt;0,J3507,K3507)*E3507</f>
        <v>11.19</v>
      </c>
      <c r="N3507" s="20"/>
      <c r="O3507" s="21" t="str">
        <f aca="false">IF(R3507="","",ROUND(R3507*(1-Premissas!$B$4),4))</f>
        <v/>
      </c>
      <c r="P3507" s="22"/>
      <c r="Q3507" s="22"/>
      <c r="R3507" s="23"/>
      <c r="S3507" s="24"/>
      <c r="T3507" s="24"/>
      <c r="U3507" s="25"/>
      <c r="V3507" s="19" t="str">
        <f aca="false">IF(COUNT(N3507:Q3507)=0,"",MIN(N3507:Q3507))</f>
        <v/>
      </c>
      <c r="W3507" s="16" t="str">
        <f aca="false">IF(V3507="","",INDEX($N$4:$Q$4,MATCH(V3507,N3507:Q3507,0)))</f>
        <v/>
      </c>
      <c r="X3507" s="19" t="str">
        <f aca="false">IF(COUNT(N3507:Q3507)&lt;2,"",SMALL(N3507:Q3507,2))</f>
        <v/>
      </c>
      <c r="Y3507" s="26" t="str">
        <f aca="false">IF(OR(V3507="",M3507=0),"",V3507/M3507-1)</f>
        <v/>
      </c>
      <c r="Z3507" s="26" t="str">
        <f aca="false">IF(OR(V3507="",L3507=""),"",V3507/(L3507*E3507)-1)</f>
        <v/>
      </c>
      <c r="AA3507" s="16" t="str">
        <f aca="false">IF(V3507="","SEM OFERTA",IF(OR(Y3507&gt;Premissas!$B$11,Y3507&lt;Premissas!$B$12),"VERIFICAR - UNIDADE/EMBALAGEM",IF(Y3507&gt;Premissas!$B$6,"NÃO COMPRAR - REAJUSTE &gt;5%","COMPRAR")))</f>
        <v>SEM OFERTA</v>
      </c>
      <c r="AB3507" s="18" t="str">
        <f aca="false">IF(W3507="DIMEC",S3507,IF(W3507="MEDCENTRO",U3507,""))</f>
        <v/>
      </c>
      <c r="AC3507" s="18" t="n">
        <f aca="false">IF(AA3507&lt;&gt;"COMPRAR",0,IF(AB3507="",I3507,MIN(I3507,AB3507)))</f>
        <v>0</v>
      </c>
      <c r="AD3507" s="19" t="n">
        <f aca="false">IF(AC3507&gt;0,AC3507*V3507,0)</f>
        <v>0</v>
      </c>
      <c r="AE3507" s="19" t="n">
        <f aca="false">IF(AC3507&gt;0,(M3507-V3507)*AC3507,0)</f>
        <v>0</v>
      </c>
      <c r="AF3507" s="16" t="str">
        <f aca="false">IF(AA3507&lt;&gt;"COMPRAR","",IF(AB3507="",IF(X3507="","",IF(X3507-V3507&lt;0.01,"EMPATE TÉCNICO","")),IF(AB3507&lt;I3507,"ESTOQUE INSUFICIENTE",IF(X3507="","",IF(X3507-V3507&lt;0.01,"EMPATE TÉCNICO","")))))</f>
        <v/>
      </c>
      <c r="AG3507" s="16" t="s">
        <v>203</v>
      </c>
      <c r="AH3507" s="16" t="s">
        <v>1761</v>
      </c>
    </row>
    <row r="3508" customFormat="false" ht="15" hidden="false" customHeight="false" outlineLevel="0" collapsed="false">
      <c r="A3508" s="16" t="s">
        <v>10878</v>
      </c>
      <c r="B3508" s="17" t="s">
        <v>10879</v>
      </c>
      <c r="C3508" s="16" t="s">
        <v>10880</v>
      </c>
      <c r="D3508" s="16" t="s">
        <v>4624</v>
      </c>
      <c r="E3508" s="18" t="n">
        <v>1</v>
      </c>
      <c r="F3508" s="16" t="s">
        <v>43</v>
      </c>
      <c r="G3508" s="18" t="n">
        <v>1</v>
      </c>
      <c r="H3508" s="16" t="n">
        <v>0.5</v>
      </c>
      <c r="I3508" s="18" t="n">
        <v>1</v>
      </c>
      <c r="J3508" s="19" t="n">
        <v>5.63</v>
      </c>
      <c r="K3508" s="19" t="n">
        <v>5.63</v>
      </c>
      <c r="L3508" s="19" t="n">
        <v>5.63</v>
      </c>
      <c r="M3508" s="19" t="n">
        <f aca="false">IF(J3508&gt;0,J3508,K3508)*E3508</f>
        <v>5.63</v>
      </c>
      <c r="N3508" s="20"/>
      <c r="O3508" s="21" t="str">
        <f aca="false">IF(R3508="","",ROUND(R3508*(1-Premissas!$B$4),4))</f>
        <v/>
      </c>
      <c r="P3508" s="22"/>
      <c r="Q3508" s="22"/>
      <c r="R3508" s="23"/>
      <c r="S3508" s="24"/>
      <c r="T3508" s="24"/>
      <c r="U3508" s="25"/>
      <c r="V3508" s="19" t="str">
        <f aca="false">IF(COUNT(N3508:Q3508)=0,"",MIN(N3508:Q3508))</f>
        <v/>
      </c>
      <c r="W3508" s="16" t="str">
        <f aca="false">IF(V3508="","",INDEX($N$4:$Q$4,MATCH(V3508,N3508:Q3508,0)))</f>
        <v/>
      </c>
      <c r="X3508" s="19" t="str">
        <f aca="false">IF(COUNT(N3508:Q3508)&lt;2,"",SMALL(N3508:Q3508,2))</f>
        <v/>
      </c>
      <c r="Y3508" s="26" t="str">
        <f aca="false">IF(OR(V3508="",M3508=0),"",V3508/M3508-1)</f>
        <v/>
      </c>
      <c r="Z3508" s="26" t="str">
        <f aca="false">IF(OR(V3508="",L3508=""),"",V3508/(L3508*E3508)-1)</f>
        <v/>
      </c>
      <c r="AA3508" s="16" t="str">
        <f aca="false">IF(V3508="","SEM OFERTA",IF(OR(Y3508&gt;Premissas!$B$11,Y3508&lt;Premissas!$B$12),"VERIFICAR - UNIDADE/EMBALAGEM",IF(Y3508&gt;Premissas!$B$6,"NÃO COMPRAR - REAJUSTE &gt;5%","COMPRAR")))</f>
        <v>SEM OFERTA</v>
      </c>
      <c r="AB3508" s="18" t="str">
        <f aca="false">IF(W3508="DIMEC",S3508,IF(W3508="MEDCENTRO",U3508,""))</f>
        <v/>
      </c>
      <c r="AC3508" s="18" t="n">
        <f aca="false">IF(AA3508&lt;&gt;"COMPRAR",0,IF(AB3508="",I3508,MIN(I3508,AB3508)))</f>
        <v>0</v>
      </c>
      <c r="AD3508" s="19" t="n">
        <f aca="false">IF(AC3508&gt;0,AC3508*V3508,0)</f>
        <v>0</v>
      </c>
      <c r="AE3508" s="19" t="n">
        <f aca="false">IF(AC3508&gt;0,(M3508-V3508)*AC3508,0)</f>
        <v>0</v>
      </c>
      <c r="AF3508" s="16" t="str">
        <f aca="false">IF(AA3508&lt;&gt;"COMPRAR","",IF(AB3508="",IF(X3508="","",IF(X3508-V3508&lt;0.01,"EMPATE TÉCNICO","")),IF(AB3508&lt;I3508,"ESTOQUE INSUFICIENTE",IF(X3508="","",IF(X3508-V3508&lt;0.01,"EMPATE TÉCNICO","")))))</f>
        <v/>
      </c>
      <c r="AG3508" s="16" t="s">
        <v>203</v>
      </c>
      <c r="AH3508" s="16" t="s">
        <v>1761</v>
      </c>
    </row>
    <row r="3509" customFormat="false" ht="15" hidden="false" customHeight="false" outlineLevel="0" collapsed="false">
      <c r="A3509" s="16" t="s">
        <v>10881</v>
      </c>
      <c r="B3509" s="17" t="s">
        <v>10882</v>
      </c>
      <c r="C3509" s="16" t="s">
        <v>10883</v>
      </c>
      <c r="D3509" s="16" t="s">
        <v>4624</v>
      </c>
      <c r="E3509" s="18" t="n">
        <v>1</v>
      </c>
      <c r="F3509" s="16" t="s">
        <v>42</v>
      </c>
      <c r="G3509" s="18" t="n">
        <v>4</v>
      </c>
      <c r="H3509" s="16" t="n">
        <v>1.7</v>
      </c>
      <c r="I3509" s="18" t="n">
        <v>1</v>
      </c>
      <c r="J3509" s="19" t="n">
        <v>5.55</v>
      </c>
      <c r="K3509" s="19" t="n">
        <v>5.55</v>
      </c>
      <c r="L3509" s="19" t="n">
        <v>5.55</v>
      </c>
      <c r="M3509" s="19" t="n">
        <f aca="false">IF(J3509&gt;0,J3509,K3509)*E3509</f>
        <v>5.55</v>
      </c>
      <c r="N3509" s="20"/>
      <c r="O3509" s="21" t="str">
        <f aca="false">IF(R3509="","",ROUND(R3509*(1-Premissas!$B$4),4))</f>
        <v/>
      </c>
      <c r="P3509" s="22"/>
      <c r="Q3509" s="22"/>
      <c r="R3509" s="23"/>
      <c r="S3509" s="24"/>
      <c r="T3509" s="24"/>
      <c r="U3509" s="25"/>
      <c r="V3509" s="19" t="str">
        <f aca="false">IF(COUNT(N3509:Q3509)=0,"",MIN(N3509:Q3509))</f>
        <v/>
      </c>
      <c r="W3509" s="16" t="str">
        <f aca="false">IF(V3509="","",INDEX($N$4:$Q$4,MATCH(V3509,N3509:Q3509,0)))</f>
        <v/>
      </c>
      <c r="X3509" s="19" t="str">
        <f aca="false">IF(COUNT(N3509:Q3509)&lt;2,"",SMALL(N3509:Q3509,2))</f>
        <v/>
      </c>
      <c r="Y3509" s="26" t="str">
        <f aca="false">IF(OR(V3509="",M3509=0),"",V3509/M3509-1)</f>
        <v/>
      </c>
      <c r="Z3509" s="26" t="str">
        <f aca="false">IF(OR(V3509="",L3509=""),"",V3509/(L3509*E3509)-1)</f>
        <v/>
      </c>
      <c r="AA3509" s="16" t="str">
        <f aca="false">IF(V3509="","SEM OFERTA",IF(OR(Y3509&gt;Premissas!$B$11,Y3509&lt;Premissas!$B$12),"VERIFICAR - UNIDADE/EMBALAGEM",IF(Y3509&gt;Premissas!$B$6,"NÃO COMPRAR - REAJUSTE &gt;5%","COMPRAR")))</f>
        <v>SEM OFERTA</v>
      </c>
      <c r="AB3509" s="18" t="str">
        <f aca="false">IF(W3509="DIMEC",S3509,IF(W3509="MEDCENTRO",U3509,""))</f>
        <v/>
      </c>
      <c r="AC3509" s="18" t="n">
        <f aca="false">IF(AA3509&lt;&gt;"COMPRAR",0,IF(AB3509="",I3509,MIN(I3509,AB3509)))</f>
        <v>0</v>
      </c>
      <c r="AD3509" s="19" t="n">
        <f aca="false">IF(AC3509&gt;0,AC3509*V3509,0)</f>
        <v>0</v>
      </c>
      <c r="AE3509" s="19" t="n">
        <f aca="false">IF(AC3509&gt;0,(M3509-V3509)*AC3509,0)</f>
        <v>0</v>
      </c>
      <c r="AF3509" s="16" t="str">
        <f aca="false">IF(AA3509&lt;&gt;"COMPRAR","",IF(AB3509="",IF(X3509="","",IF(X3509-V3509&lt;0.01,"EMPATE TÉCNICO","")),IF(AB3509&lt;I3509,"ESTOQUE INSUFICIENTE",IF(X3509="","",IF(X3509-V3509&lt;0.01,"EMPATE TÉCNICO","")))))</f>
        <v/>
      </c>
      <c r="AG3509" s="16" t="s">
        <v>203</v>
      </c>
      <c r="AH3509" s="16" t="s">
        <v>1761</v>
      </c>
    </row>
    <row r="3510" customFormat="false" ht="15" hidden="false" customHeight="false" outlineLevel="0" collapsed="false">
      <c r="A3510" s="16" t="s">
        <v>10884</v>
      </c>
      <c r="B3510" s="17" t="s">
        <v>10885</v>
      </c>
      <c r="C3510" s="16" t="s">
        <v>10886</v>
      </c>
      <c r="D3510" s="16" t="s">
        <v>3873</v>
      </c>
      <c r="E3510" s="18" t="n">
        <v>1</v>
      </c>
      <c r="F3510" s="16" t="s">
        <v>42</v>
      </c>
      <c r="G3510" s="18" t="n">
        <v>2</v>
      </c>
      <c r="H3510" s="16" t="n">
        <v>3.2</v>
      </c>
      <c r="I3510" s="18" t="n">
        <v>7</v>
      </c>
      <c r="J3510" s="19" t="n">
        <v>14.1175</v>
      </c>
      <c r="K3510" s="19" t="n">
        <v>14.1175</v>
      </c>
      <c r="L3510" s="19" t="n">
        <v>14.1175</v>
      </c>
      <c r="M3510" s="19" t="n">
        <f aca="false">IF(J3510&gt;0,J3510,K3510)*E3510</f>
        <v>14.1175</v>
      </c>
      <c r="N3510" s="20"/>
      <c r="O3510" s="21" t="str">
        <f aca="false">IF(R3510="","",ROUND(R3510*(1-Premissas!$B$4),4))</f>
        <v/>
      </c>
      <c r="P3510" s="22"/>
      <c r="Q3510" s="22"/>
      <c r="R3510" s="23"/>
      <c r="S3510" s="24"/>
      <c r="T3510" s="24"/>
      <c r="U3510" s="25"/>
      <c r="V3510" s="19" t="str">
        <f aca="false">IF(COUNT(N3510:Q3510)=0,"",MIN(N3510:Q3510))</f>
        <v/>
      </c>
      <c r="W3510" s="16" t="str">
        <f aca="false">IF(V3510="","",INDEX($N$4:$Q$4,MATCH(V3510,N3510:Q3510,0)))</f>
        <v/>
      </c>
      <c r="X3510" s="19" t="str">
        <f aca="false">IF(COUNT(N3510:Q3510)&lt;2,"",SMALL(N3510:Q3510,2))</f>
        <v/>
      </c>
      <c r="Y3510" s="26" t="str">
        <f aca="false">IF(OR(V3510="",M3510=0),"",V3510/M3510-1)</f>
        <v/>
      </c>
      <c r="Z3510" s="26" t="str">
        <f aca="false">IF(OR(V3510="",L3510=""),"",V3510/(L3510*E3510)-1)</f>
        <v/>
      </c>
      <c r="AA3510" s="16" t="str">
        <f aca="false">IF(V3510="","SEM OFERTA",IF(OR(Y3510&gt;Premissas!$B$11,Y3510&lt;Premissas!$B$12),"VERIFICAR - UNIDADE/EMBALAGEM",IF(Y3510&gt;Premissas!$B$6,"NÃO COMPRAR - REAJUSTE &gt;5%","COMPRAR")))</f>
        <v>SEM OFERTA</v>
      </c>
      <c r="AB3510" s="18" t="str">
        <f aca="false">IF(W3510="DIMEC",S3510,IF(W3510="MEDCENTRO",U3510,""))</f>
        <v/>
      </c>
      <c r="AC3510" s="18" t="n">
        <f aca="false">IF(AA3510&lt;&gt;"COMPRAR",0,IF(AB3510="",I3510,MIN(I3510,AB3510)))</f>
        <v>0</v>
      </c>
      <c r="AD3510" s="19" t="n">
        <f aca="false">IF(AC3510&gt;0,AC3510*V3510,0)</f>
        <v>0</v>
      </c>
      <c r="AE3510" s="19" t="n">
        <f aca="false">IF(AC3510&gt;0,(M3510-V3510)*AC3510,0)</f>
        <v>0</v>
      </c>
      <c r="AF3510" s="16" t="str">
        <f aca="false">IF(AA3510&lt;&gt;"COMPRAR","",IF(AB3510="",IF(X3510="","",IF(X3510-V3510&lt;0.01,"EMPATE TÉCNICO","")),IF(AB3510&lt;I3510,"ESTOQUE INSUFICIENTE",IF(X3510="","",IF(X3510-V3510&lt;0.01,"EMPATE TÉCNICO","")))))</f>
        <v/>
      </c>
      <c r="AG3510" s="16" t="s">
        <v>203</v>
      </c>
      <c r="AH3510" s="16" t="s">
        <v>1761</v>
      </c>
    </row>
    <row r="3511" customFormat="false" ht="15" hidden="false" customHeight="false" outlineLevel="0" collapsed="false">
      <c r="A3511" s="16" t="s">
        <v>10887</v>
      </c>
      <c r="B3511" s="17" t="s">
        <v>10888</v>
      </c>
      <c r="C3511" s="16" t="s">
        <v>10889</v>
      </c>
      <c r="D3511" s="16" t="s">
        <v>3882</v>
      </c>
      <c r="E3511" s="18" t="n">
        <v>1</v>
      </c>
      <c r="F3511" s="16" t="s">
        <v>42</v>
      </c>
      <c r="G3511" s="18" t="n">
        <v>1</v>
      </c>
      <c r="H3511" s="16" t="n">
        <v>5.4</v>
      </c>
      <c r="I3511" s="18" t="n">
        <v>13</v>
      </c>
      <c r="J3511" s="19" t="n">
        <v>13.7283333333333</v>
      </c>
      <c r="K3511" s="19" t="n">
        <v>13.7283333333333</v>
      </c>
      <c r="L3511" s="19" t="n">
        <v>13.7283</v>
      </c>
      <c r="M3511" s="19" t="n">
        <f aca="false">IF(J3511&gt;0,J3511,K3511)*E3511</f>
        <v>13.7283333333333</v>
      </c>
      <c r="N3511" s="20"/>
      <c r="O3511" s="21" t="str">
        <f aca="false">IF(R3511="","",ROUND(R3511*(1-Premissas!$B$4),4))</f>
        <v/>
      </c>
      <c r="P3511" s="22"/>
      <c r="Q3511" s="22"/>
      <c r="R3511" s="23"/>
      <c r="S3511" s="24"/>
      <c r="T3511" s="24"/>
      <c r="U3511" s="25"/>
      <c r="V3511" s="19" t="str">
        <f aca="false">IF(COUNT(N3511:Q3511)=0,"",MIN(N3511:Q3511))</f>
        <v/>
      </c>
      <c r="W3511" s="16" t="str">
        <f aca="false">IF(V3511="","",INDEX($N$4:$Q$4,MATCH(V3511,N3511:Q3511,0)))</f>
        <v/>
      </c>
      <c r="X3511" s="19" t="str">
        <f aca="false">IF(COUNT(N3511:Q3511)&lt;2,"",SMALL(N3511:Q3511,2))</f>
        <v/>
      </c>
      <c r="Y3511" s="26" t="str">
        <f aca="false">IF(OR(V3511="",M3511=0),"",V3511/M3511-1)</f>
        <v/>
      </c>
      <c r="Z3511" s="26" t="str">
        <f aca="false">IF(OR(V3511="",L3511=""),"",V3511/(L3511*E3511)-1)</f>
        <v/>
      </c>
      <c r="AA3511" s="16" t="str">
        <f aca="false">IF(V3511="","SEM OFERTA",IF(OR(Y3511&gt;Premissas!$B$11,Y3511&lt;Premissas!$B$12),"VERIFICAR - UNIDADE/EMBALAGEM",IF(Y3511&gt;Premissas!$B$6,"NÃO COMPRAR - REAJUSTE &gt;5%","COMPRAR")))</f>
        <v>SEM OFERTA</v>
      </c>
      <c r="AB3511" s="18" t="str">
        <f aca="false">IF(W3511="DIMEC",S3511,IF(W3511="MEDCENTRO",U3511,""))</f>
        <v/>
      </c>
      <c r="AC3511" s="18" t="n">
        <f aca="false">IF(AA3511&lt;&gt;"COMPRAR",0,IF(AB3511="",I3511,MIN(I3511,AB3511)))</f>
        <v>0</v>
      </c>
      <c r="AD3511" s="19" t="n">
        <f aca="false">IF(AC3511&gt;0,AC3511*V3511,0)</f>
        <v>0</v>
      </c>
      <c r="AE3511" s="19" t="n">
        <f aca="false">IF(AC3511&gt;0,(M3511-V3511)*AC3511,0)</f>
        <v>0</v>
      </c>
      <c r="AF3511" s="16" t="str">
        <f aca="false">IF(AA3511&lt;&gt;"COMPRAR","",IF(AB3511="",IF(X3511="","",IF(X3511-V3511&lt;0.01,"EMPATE TÉCNICO","")),IF(AB3511&lt;I3511,"ESTOQUE INSUFICIENTE",IF(X3511="","",IF(X3511-V3511&lt;0.01,"EMPATE TÉCNICO","")))))</f>
        <v/>
      </c>
      <c r="AG3511" s="16" t="s">
        <v>203</v>
      </c>
      <c r="AH3511" s="16" t="s">
        <v>1761</v>
      </c>
    </row>
    <row r="3512" customFormat="false" ht="15" hidden="false" customHeight="false" outlineLevel="0" collapsed="false">
      <c r="A3512" s="16" t="s">
        <v>10890</v>
      </c>
      <c r="B3512" s="17" t="s">
        <v>10891</v>
      </c>
      <c r="C3512" s="16" t="s">
        <v>10892</v>
      </c>
      <c r="D3512" s="16" t="s">
        <v>3878</v>
      </c>
      <c r="E3512" s="18" t="n">
        <v>1</v>
      </c>
      <c r="F3512" s="16" t="s">
        <v>43</v>
      </c>
      <c r="G3512" s="18" t="n">
        <v>0</v>
      </c>
      <c r="H3512" s="16" t="n">
        <v>1</v>
      </c>
      <c r="I3512" s="18" t="n">
        <v>3</v>
      </c>
      <c r="J3512" s="19" t="n">
        <v>8.65</v>
      </c>
      <c r="K3512" s="19" t="n">
        <v>8.65</v>
      </c>
      <c r="L3512" s="19" t="n">
        <v>8.65</v>
      </c>
      <c r="M3512" s="19" t="n">
        <f aca="false">IF(J3512&gt;0,J3512,K3512)*E3512</f>
        <v>8.65</v>
      </c>
      <c r="N3512" s="20"/>
      <c r="O3512" s="21" t="str">
        <f aca="false">IF(R3512="","",ROUND(R3512*(1-Premissas!$B$4),4))</f>
        <v/>
      </c>
      <c r="P3512" s="22"/>
      <c r="Q3512" s="22"/>
      <c r="R3512" s="23"/>
      <c r="S3512" s="24"/>
      <c r="T3512" s="24"/>
      <c r="U3512" s="25"/>
      <c r="V3512" s="19" t="str">
        <f aca="false">IF(COUNT(N3512:Q3512)=0,"",MIN(N3512:Q3512))</f>
        <v/>
      </c>
      <c r="W3512" s="16" t="str">
        <f aca="false">IF(V3512="","",INDEX($N$4:$Q$4,MATCH(V3512,N3512:Q3512,0)))</f>
        <v/>
      </c>
      <c r="X3512" s="19" t="str">
        <f aca="false">IF(COUNT(N3512:Q3512)&lt;2,"",SMALL(N3512:Q3512,2))</f>
        <v/>
      </c>
      <c r="Y3512" s="26" t="str">
        <f aca="false">IF(OR(V3512="",M3512=0),"",V3512/M3512-1)</f>
        <v/>
      </c>
      <c r="Z3512" s="26" t="str">
        <f aca="false">IF(OR(V3512="",L3512=""),"",V3512/(L3512*E3512)-1)</f>
        <v/>
      </c>
      <c r="AA3512" s="16" t="str">
        <f aca="false">IF(V3512="","SEM OFERTA",IF(OR(Y3512&gt;Premissas!$B$11,Y3512&lt;Premissas!$B$12),"VERIFICAR - UNIDADE/EMBALAGEM",IF(Y3512&gt;Premissas!$B$6,"NÃO COMPRAR - REAJUSTE &gt;5%","COMPRAR")))</f>
        <v>SEM OFERTA</v>
      </c>
      <c r="AB3512" s="18" t="str">
        <f aca="false">IF(W3512="DIMEC",S3512,IF(W3512="MEDCENTRO",U3512,""))</f>
        <v/>
      </c>
      <c r="AC3512" s="18" t="n">
        <f aca="false">IF(AA3512&lt;&gt;"COMPRAR",0,IF(AB3512="",I3512,MIN(I3512,AB3512)))</f>
        <v>0</v>
      </c>
      <c r="AD3512" s="19" t="n">
        <f aca="false">IF(AC3512&gt;0,AC3512*V3512,0)</f>
        <v>0</v>
      </c>
      <c r="AE3512" s="19" t="n">
        <f aca="false">IF(AC3512&gt;0,(M3512-V3512)*AC3512,0)</f>
        <v>0</v>
      </c>
      <c r="AF3512" s="16" t="str">
        <f aca="false">IF(AA3512&lt;&gt;"COMPRAR","",IF(AB3512="",IF(X3512="","",IF(X3512-V3512&lt;0.01,"EMPATE TÉCNICO","")),IF(AB3512&lt;I3512,"ESTOQUE INSUFICIENTE",IF(X3512="","",IF(X3512-V3512&lt;0.01,"EMPATE TÉCNICO","")))))</f>
        <v/>
      </c>
      <c r="AG3512" s="16" t="s">
        <v>1798</v>
      </c>
      <c r="AH3512" s="16" t="s">
        <v>1761</v>
      </c>
    </row>
    <row r="3513" customFormat="false" ht="15" hidden="false" customHeight="false" outlineLevel="0" collapsed="false">
      <c r="A3513" s="16" t="s">
        <v>10893</v>
      </c>
      <c r="B3513" s="17" t="s">
        <v>10894</v>
      </c>
      <c r="C3513" s="16" t="s">
        <v>10895</v>
      </c>
      <c r="D3513" s="16" t="s">
        <v>4082</v>
      </c>
      <c r="E3513" s="18" t="n">
        <v>1</v>
      </c>
      <c r="F3513" s="16" t="s">
        <v>43</v>
      </c>
      <c r="G3513" s="18" t="n">
        <v>0</v>
      </c>
      <c r="H3513" s="16" t="n">
        <v>3</v>
      </c>
      <c r="I3513" s="18" t="n">
        <v>8</v>
      </c>
      <c r="J3513" s="19" t="n">
        <v>10.95</v>
      </c>
      <c r="K3513" s="19" t="n">
        <v>10.95</v>
      </c>
      <c r="L3513" s="19" t="n">
        <v>10.95</v>
      </c>
      <c r="M3513" s="19" t="n">
        <f aca="false">IF(J3513&gt;0,J3513,K3513)*E3513</f>
        <v>10.95</v>
      </c>
      <c r="N3513" s="20"/>
      <c r="O3513" s="21" t="str">
        <f aca="false">IF(R3513="","",ROUND(R3513*(1-Premissas!$B$4),4))</f>
        <v/>
      </c>
      <c r="P3513" s="22"/>
      <c r="Q3513" s="22"/>
      <c r="R3513" s="23"/>
      <c r="S3513" s="24"/>
      <c r="T3513" s="24"/>
      <c r="U3513" s="25"/>
      <c r="V3513" s="19" t="str">
        <f aca="false">IF(COUNT(N3513:Q3513)=0,"",MIN(N3513:Q3513))</f>
        <v/>
      </c>
      <c r="W3513" s="16" t="str">
        <f aca="false">IF(V3513="","",INDEX($N$4:$Q$4,MATCH(V3513,N3513:Q3513,0)))</f>
        <v/>
      </c>
      <c r="X3513" s="19" t="str">
        <f aca="false">IF(COUNT(N3513:Q3513)&lt;2,"",SMALL(N3513:Q3513,2))</f>
        <v/>
      </c>
      <c r="Y3513" s="26" t="str">
        <f aca="false">IF(OR(V3513="",M3513=0),"",V3513/M3513-1)</f>
        <v/>
      </c>
      <c r="Z3513" s="26" t="str">
        <f aca="false">IF(OR(V3513="",L3513=""),"",V3513/(L3513*E3513)-1)</f>
        <v/>
      </c>
      <c r="AA3513" s="16" t="str">
        <f aca="false">IF(V3513="","SEM OFERTA",IF(OR(Y3513&gt;Premissas!$B$11,Y3513&lt;Premissas!$B$12),"VERIFICAR - UNIDADE/EMBALAGEM",IF(Y3513&gt;Premissas!$B$6,"NÃO COMPRAR - REAJUSTE &gt;5%","COMPRAR")))</f>
        <v>SEM OFERTA</v>
      </c>
      <c r="AB3513" s="18" t="str">
        <f aca="false">IF(W3513="DIMEC",S3513,IF(W3513="MEDCENTRO",U3513,""))</f>
        <v/>
      </c>
      <c r="AC3513" s="18" t="n">
        <f aca="false">IF(AA3513&lt;&gt;"COMPRAR",0,IF(AB3513="",I3513,MIN(I3513,AB3513)))</f>
        <v>0</v>
      </c>
      <c r="AD3513" s="19" t="n">
        <f aca="false">IF(AC3513&gt;0,AC3513*V3513,0)</f>
        <v>0</v>
      </c>
      <c r="AE3513" s="19" t="n">
        <f aca="false">IF(AC3513&gt;0,(M3513-V3513)*AC3513,0)</f>
        <v>0</v>
      </c>
      <c r="AF3513" s="16" t="str">
        <f aca="false">IF(AA3513&lt;&gt;"COMPRAR","",IF(AB3513="",IF(X3513="","",IF(X3513-V3513&lt;0.01,"EMPATE TÉCNICO","")),IF(AB3513&lt;I3513,"ESTOQUE INSUFICIENTE",IF(X3513="","",IF(X3513-V3513&lt;0.01,"EMPATE TÉCNICO","")))))</f>
        <v/>
      </c>
      <c r="AG3513" s="16" t="s">
        <v>2034</v>
      </c>
      <c r="AH3513" s="16" t="s">
        <v>1761</v>
      </c>
    </row>
    <row r="3514" customFormat="false" ht="15" hidden="false" customHeight="false" outlineLevel="0" collapsed="false">
      <c r="A3514" s="16" t="s">
        <v>10896</v>
      </c>
      <c r="B3514" s="17" t="s">
        <v>10897</v>
      </c>
      <c r="C3514" s="16" t="s">
        <v>10898</v>
      </c>
      <c r="D3514" s="16" t="s">
        <v>4082</v>
      </c>
      <c r="E3514" s="18" t="n">
        <v>1</v>
      </c>
      <c r="F3514" s="16" t="s">
        <v>41</v>
      </c>
      <c r="G3514" s="18" t="n">
        <v>0</v>
      </c>
      <c r="H3514" s="16" t="n">
        <v>5.8</v>
      </c>
      <c r="I3514" s="18" t="n">
        <v>15</v>
      </c>
      <c r="J3514" s="19" t="n">
        <v>10.95</v>
      </c>
      <c r="K3514" s="19" t="n">
        <v>10.95</v>
      </c>
      <c r="L3514" s="19" t="n">
        <v>10.95</v>
      </c>
      <c r="M3514" s="19" t="n">
        <f aca="false">IF(J3514&gt;0,J3514,K3514)*E3514</f>
        <v>10.95</v>
      </c>
      <c r="N3514" s="20"/>
      <c r="O3514" s="21" t="str">
        <f aca="false">IF(R3514="","",ROUND(R3514*(1-Premissas!$B$4),4))</f>
        <v/>
      </c>
      <c r="P3514" s="22"/>
      <c r="Q3514" s="22"/>
      <c r="R3514" s="23"/>
      <c r="S3514" s="24"/>
      <c r="T3514" s="24"/>
      <c r="U3514" s="25"/>
      <c r="V3514" s="19" t="str">
        <f aca="false">IF(COUNT(N3514:Q3514)=0,"",MIN(N3514:Q3514))</f>
        <v/>
      </c>
      <c r="W3514" s="16" t="str">
        <f aca="false">IF(V3514="","",INDEX($N$4:$Q$4,MATCH(V3514,N3514:Q3514,0)))</f>
        <v/>
      </c>
      <c r="X3514" s="19" t="str">
        <f aca="false">IF(COUNT(N3514:Q3514)&lt;2,"",SMALL(N3514:Q3514,2))</f>
        <v/>
      </c>
      <c r="Y3514" s="26" t="str">
        <f aca="false">IF(OR(V3514="",M3514=0),"",V3514/M3514-1)</f>
        <v/>
      </c>
      <c r="Z3514" s="26" t="str">
        <f aca="false">IF(OR(V3514="",L3514=""),"",V3514/(L3514*E3514)-1)</f>
        <v/>
      </c>
      <c r="AA3514" s="16" t="str">
        <f aca="false">IF(V3514="","SEM OFERTA",IF(OR(Y3514&gt;Premissas!$B$11,Y3514&lt;Premissas!$B$12),"VERIFICAR - UNIDADE/EMBALAGEM",IF(Y3514&gt;Premissas!$B$6,"NÃO COMPRAR - REAJUSTE &gt;5%","COMPRAR")))</f>
        <v>SEM OFERTA</v>
      </c>
      <c r="AB3514" s="18" t="str">
        <f aca="false">IF(W3514="DIMEC",S3514,IF(W3514="MEDCENTRO",U3514,""))</f>
        <v/>
      </c>
      <c r="AC3514" s="18" t="n">
        <f aca="false">IF(AA3514&lt;&gt;"COMPRAR",0,IF(AB3514="",I3514,MIN(I3514,AB3514)))</f>
        <v>0</v>
      </c>
      <c r="AD3514" s="19" t="n">
        <f aca="false">IF(AC3514&gt;0,AC3514*V3514,0)</f>
        <v>0</v>
      </c>
      <c r="AE3514" s="19" t="n">
        <f aca="false">IF(AC3514&gt;0,(M3514-V3514)*AC3514,0)</f>
        <v>0</v>
      </c>
      <c r="AF3514" s="16" t="str">
        <f aca="false">IF(AA3514&lt;&gt;"COMPRAR","",IF(AB3514="",IF(X3514="","",IF(X3514-V3514&lt;0.01,"EMPATE TÉCNICO","")),IF(AB3514&lt;I3514,"ESTOQUE INSUFICIENTE",IF(X3514="","",IF(X3514-V3514&lt;0.01,"EMPATE TÉCNICO","")))))</f>
        <v/>
      </c>
      <c r="AG3514" s="16" t="s">
        <v>2034</v>
      </c>
      <c r="AH3514" s="16" t="s">
        <v>1761</v>
      </c>
    </row>
    <row r="3515" customFormat="false" ht="15" hidden="false" customHeight="false" outlineLevel="0" collapsed="false">
      <c r="A3515" s="16" t="s">
        <v>10899</v>
      </c>
      <c r="B3515" s="17" t="s">
        <v>10900</v>
      </c>
      <c r="C3515" s="16" t="s">
        <v>10901</v>
      </c>
      <c r="D3515" s="16" t="s">
        <v>10902</v>
      </c>
      <c r="E3515" s="18" t="n">
        <v>1</v>
      </c>
      <c r="F3515" s="16" t="s">
        <v>41</v>
      </c>
      <c r="G3515" s="18" t="n">
        <v>5</v>
      </c>
      <c r="H3515" s="16" t="n">
        <v>10.7</v>
      </c>
      <c r="I3515" s="18" t="n">
        <v>23</v>
      </c>
      <c r="J3515" s="19" t="n">
        <v>10.95</v>
      </c>
      <c r="K3515" s="19" t="n">
        <v>10.95</v>
      </c>
      <c r="L3515" s="19" t="n">
        <v>10.95</v>
      </c>
      <c r="M3515" s="19" t="n">
        <f aca="false">IF(J3515&gt;0,J3515,K3515)*E3515</f>
        <v>10.95</v>
      </c>
      <c r="N3515" s="20"/>
      <c r="O3515" s="21" t="str">
        <f aca="false">IF(R3515="","",ROUND(R3515*(1-Premissas!$B$4),4))</f>
        <v/>
      </c>
      <c r="P3515" s="22"/>
      <c r="Q3515" s="22"/>
      <c r="R3515" s="23"/>
      <c r="S3515" s="24"/>
      <c r="T3515" s="24"/>
      <c r="U3515" s="25"/>
      <c r="V3515" s="19" t="str">
        <f aca="false">IF(COUNT(N3515:Q3515)=0,"",MIN(N3515:Q3515))</f>
        <v/>
      </c>
      <c r="W3515" s="16" t="str">
        <f aca="false">IF(V3515="","",INDEX($N$4:$Q$4,MATCH(V3515,N3515:Q3515,0)))</f>
        <v/>
      </c>
      <c r="X3515" s="19" t="str">
        <f aca="false">IF(COUNT(N3515:Q3515)&lt;2,"",SMALL(N3515:Q3515,2))</f>
        <v/>
      </c>
      <c r="Y3515" s="26" t="str">
        <f aca="false">IF(OR(V3515="",M3515=0),"",V3515/M3515-1)</f>
        <v/>
      </c>
      <c r="Z3515" s="26" t="str">
        <f aca="false">IF(OR(V3515="",L3515=""),"",V3515/(L3515*E3515)-1)</f>
        <v/>
      </c>
      <c r="AA3515" s="16" t="str">
        <f aca="false">IF(V3515="","SEM OFERTA",IF(OR(Y3515&gt;Premissas!$B$11,Y3515&lt;Premissas!$B$12),"VERIFICAR - UNIDADE/EMBALAGEM",IF(Y3515&gt;Premissas!$B$6,"NÃO COMPRAR - REAJUSTE &gt;5%","COMPRAR")))</f>
        <v>SEM OFERTA</v>
      </c>
      <c r="AB3515" s="18" t="str">
        <f aca="false">IF(W3515="DIMEC",S3515,IF(W3515="MEDCENTRO",U3515,""))</f>
        <v/>
      </c>
      <c r="AC3515" s="18" t="n">
        <f aca="false">IF(AA3515&lt;&gt;"COMPRAR",0,IF(AB3515="",I3515,MIN(I3515,AB3515)))</f>
        <v>0</v>
      </c>
      <c r="AD3515" s="19" t="n">
        <f aca="false">IF(AC3515&gt;0,AC3515*V3515,0)</f>
        <v>0</v>
      </c>
      <c r="AE3515" s="19" t="n">
        <f aca="false">IF(AC3515&gt;0,(M3515-V3515)*AC3515,0)</f>
        <v>0</v>
      </c>
      <c r="AF3515" s="16" t="str">
        <f aca="false">IF(AA3515&lt;&gt;"COMPRAR","",IF(AB3515="",IF(X3515="","",IF(X3515-V3515&lt;0.01,"EMPATE TÉCNICO","")),IF(AB3515&lt;I3515,"ESTOQUE INSUFICIENTE",IF(X3515="","",IF(X3515-V3515&lt;0.01,"EMPATE TÉCNICO","")))))</f>
        <v/>
      </c>
      <c r="AG3515" s="16" t="s">
        <v>2034</v>
      </c>
      <c r="AH3515" s="16" t="s">
        <v>1761</v>
      </c>
    </row>
    <row r="3516" customFormat="false" ht="15" hidden="false" customHeight="false" outlineLevel="0" collapsed="false">
      <c r="A3516" s="16" t="s">
        <v>10903</v>
      </c>
      <c r="B3516" s="17" t="s">
        <v>10904</v>
      </c>
      <c r="C3516" s="16" t="s">
        <v>10905</v>
      </c>
      <c r="D3516" s="16" t="s">
        <v>3926</v>
      </c>
      <c r="E3516" s="18" t="n">
        <v>1</v>
      </c>
      <c r="F3516" s="16" t="s">
        <v>43</v>
      </c>
      <c r="G3516" s="18" t="n">
        <v>4</v>
      </c>
      <c r="H3516" s="16" t="n">
        <v>2.1</v>
      </c>
      <c r="I3516" s="18" t="n">
        <v>2</v>
      </c>
      <c r="J3516" s="19" t="n">
        <v>9.475</v>
      </c>
      <c r="K3516" s="19" t="n">
        <v>9.475</v>
      </c>
      <c r="L3516" s="19" t="n">
        <v>9.45</v>
      </c>
      <c r="M3516" s="19" t="n">
        <f aca="false">IF(J3516&gt;0,J3516,K3516)*E3516</f>
        <v>9.475</v>
      </c>
      <c r="N3516" s="20"/>
      <c r="O3516" s="21" t="str">
        <f aca="false">IF(R3516="","",ROUND(R3516*(1-Premissas!$B$4),4))</f>
        <v/>
      </c>
      <c r="P3516" s="22"/>
      <c r="Q3516" s="22"/>
      <c r="R3516" s="23"/>
      <c r="S3516" s="24"/>
      <c r="T3516" s="24"/>
      <c r="U3516" s="25"/>
      <c r="V3516" s="19" t="str">
        <f aca="false">IF(COUNT(N3516:Q3516)=0,"",MIN(N3516:Q3516))</f>
        <v/>
      </c>
      <c r="W3516" s="16" t="str">
        <f aca="false">IF(V3516="","",INDEX($N$4:$Q$4,MATCH(V3516,N3516:Q3516,0)))</f>
        <v/>
      </c>
      <c r="X3516" s="19" t="str">
        <f aca="false">IF(COUNT(N3516:Q3516)&lt;2,"",SMALL(N3516:Q3516,2))</f>
        <v/>
      </c>
      <c r="Y3516" s="26" t="str">
        <f aca="false">IF(OR(V3516="",M3516=0),"",V3516/M3516-1)</f>
        <v/>
      </c>
      <c r="Z3516" s="26" t="str">
        <f aca="false">IF(OR(V3516="",L3516=""),"",V3516/(L3516*E3516)-1)</f>
        <v/>
      </c>
      <c r="AA3516" s="16" t="str">
        <f aca="false">IF(V3516="","SEM OFERTA",IF(OR(Y3516&gt;Premissas!$B$11,Y3516&lt;Premissas!$B$12),"VERIFICAR - UNIDADE/EMBALAGEM",IF(Y3516&gt;Premissas!$B$6,"NÃO COMPRAR - REAJUSTE &gt;5%","COMPRAR")))</f>
        <v>SEM OFERTA</v>
      </c>
      <c r="AB3516" s="18" t="str">
        <f aca="false">IF(W3516="DIMEC",S3516,IF(W3516="MEDCENTRO",U3516,""))</f>
        <v/>
      </c>
      <c r="AC3516" s="18" t="n">
        <f aca="false">IF(AA3516&lt;&gt;"COMPRAR",0,IF(AB3516="",I3516,MIN(I3516,AB3516)))</f>
        <v>0</v>
      </c>
      <c r="AD3516" s="19" t="n">
        <f aca="false">IF(AC3516&gt;0,AC3516*V3516,0)</f>
        <v>0</v>
      </c>
      <c r="AE3516" s="19" t="n">
        <f aca="false">IF(AC3516&gt;0,(M3516-V3516)*AC3516,0)</f>
        <v>0</v>
      </c>
      <c r="AF3516" s="16" t="str">
        <f aca="false">IF(AA3516&lt;&gt;"COMPRAR","",IF(AB3516="",IF(X3516="","",IF(X3516-V3516&lt;0.01,"EMPATE TÉCNICO","")),IF(AB3516&lt;I3516,"ESTOQUE INSUFICIENTE",IF(X3516="","",IF(X3516-V3516&lt;0.01,"EMPATE TÉCNICO","")))))</f>
        <v/>
      </c>
      <c r="AG3516" s="16" t="s">
        <v>328</v>
      </c>
      <c r="AH3516" s="16" t="s">
        <v>1761</v>
      </c>
    </row>
    <row r="3517" customFormat="false" ht="15" hidden="false" customHeight="false" outlineLevel="0" collapsed="false">
      <c r="A3517" s="16" t="s">
        <v>10906</v>
      </c>
      <c r="B3517" s="17" t="s">
        <v>10907</v>
      </c>
      <c r="C3517" s="16" t="s">
        <v>10908</v>
      </c>
      <c r="D3517" s="16" t="s">
        <v>3926</v>
      </c>
      <c r="E3517" s="18" t="n">
        <v>1</v>
      </c>
      <c r="F3517" s="16" t="s">
        <v>42</v>
      </c>
      <c r="G3517" s="18" t="n">
        <v>3</v>
      </c>
      <c r="H3517" s="16" t="n">
        <v>3.2</v>
      </c>
      <c r="I3517" s="18" t="n">
        <v>6</v>
      </c>
      <c r="J3517" s="19" t="n">
        <v>10.1275</v>
      </c>
      <c r="K3517" s="19" t="n">
        <v>10.1275</v>
      </c>
      <c r="L3517" s="19" t="n">
        <v>10.1275</v>
      </c>
      <c r="M3517" s="19" t="n">
        <f aca="false">IF(J3517&gt;0,J3517,K3517)*E3517</f>
        <v>10.1275</v>
      </c>
      <c r="N3517" s="20"/>
      <c r="O3517" s="21" t="str">
        <f aca="false">IF(R3517="","",ROUND(R3517*(1-Premissas!$B$4),4))</f>
        <v/>
      </c>
      <c r="P3517" s="22"/>
      <c r="Q3517" s="22"/>
      <c r="R3517" s="23"/>
      <c r="S3517" s="24"/>
      <c r="T3517" s="24"/>
      <c r="U3517" s="25"/>
      <c r="V3517" s="19" t="str">
        <f aca="false">IF(COUNT(N3517:Q3517)=0,"",MIN(N3517:Q3517))</f>
        <v/>
      </c>
      <c r="W3517" s="16" t="str">
        <f aca="false">IF(V3517="","",INDEX($N$4:$Q$4,MATCH(V3517,N3517:Q3517,0)))</f>
        <v/>
      </c>
      <c r="X3517" s="19" t="str">
        <f aca="false">IF(COUNT(N3517:Q3517)&lt;2,"",SMALL(N3517:Q3517,2))</f>
        <v/>
      </c>
      <c r="Y3517" s="26" t="str">
        <f aca="false">IF(OR(V3517="",M3517=0),"",V3517/M3517-1)</f>
        <v/>
      </c>
      <c r="Z3517" s="26" t="str">
        <f aca="false">IF(OR(V3517="",L3517=""),"",V3517/(L3517*E3517)-1)</f>
        <v/>
      </c>
      <c r="AA3517" s="16" t="str">
        <f aca="false">IF(V3517="","SEM OFERTA",IF(OR(Y3517&gt;Premissas!$B$11,Y3517&lt;Premissas!$B$12),"VERIFICAR - UNIDADE/EMBALAGEM",IF(Y3517&gt;Premissas!$B$6,"NÃO COMPRAR - REAJUSTE &gt;5%","COMPRAR")))</f>
        <v>SEM OFERTA</v>
      </c>
      <c r="AB3517" s="18" t="str">
        <f aca="false">IF(W3517="DIMEC",S3517,IF(W3517="MEDCENTRO",U3517,""))</f>
        <v/>
      </c>
      <c r="AC3517" s="18" t="n">
        <f aca="false">IF(AA3517&lt;&gt;"COMPRAR",0,IF(AB3517="",I3517,MIN(I3517,AB3517)))</f>
        <v>0</v>
      </c>
      <c r="AD3517" s="19" t="n">
        <f aca="false">IF(AC3517&gt;0,AC3517*V3517,0)</f>
        <v>0</v>
      </c>
      <c r="AE3517" s="19" t="n">
        <f aca="false">IF(AC3517&gt;0,(M3517-V3517)*AC3517,0)</f>
        <v>0</v>
      </c>
      <c r="AF3517" s="16" t="str">
        <f aca="false">IF(AA3517&lt;&gt;"COMPRAR","",IF(AB3517="",IF(X3517="","",IF(X3517-V3517&lt;0.01,"EMPATE TÉCNICO","")),IF(AB3517&lt;I3517,"ESTOQUE INSUFICIENTE",IF(X3517="","",IF(X3517-V3517&lt;0.01,"EMPATE TÉCNICO","")))))</f>
        <v/>
      </c>
      <c r="AG3517" s="16" t="s">
        <v>328</v>
      </c>
      <c r="AH3517" s="16" t="s">
        <v>1761</v>
      </c>
    </row>
    <row r="3518" customFormat="false" ht="15" hidden="false" customHeight="false" outlineLevel="0" collapsed="false">
      <c r="A3518" s="16" t="s">
        <v>10909</v>
      </c>
      <c r="B3518" s="17" t="s">
        <v>10910</v>
      </c>
      <c r="C3518" s="16" t="s">
        <v>10911</v>
      </c>
      <c r="D3518" s="16" t="s">
        <v>3878</v>
      </c>
      <c r="E3518" s="18" t="n">
        <v>1</v>
      </c>
      <c r="F3518" s="16" t="s">
        <v>43</v>
      </c>
      <c r="G3518" s="18" t="n">
        <v>1</v>
      </c>
      <c r="H3518" s="16" t="n">
        <v>0.7</v>
      </c>
      <c r="I3518" s="18" t="n">
        <v>1</v>
      </c>
      <c r="J3518" s="19" t="n">
        <v>13.42</v>
      </c>
      <c r="K3518" s="19" t="n">
        <v>13.42</v>
      </c>
      <c r="L3518" s="19" t="n">
        <v>13.42</v>
      </c>
      <c r="M3518" s="19" t="n">
        <f aca="false">IF(J3518&gt;0,J3518,K3518)*E3518</f>
        <v>13.42</v>
      </c>
      <c r="N3518" s="20"/>
      <c r="O3518" s="21" t="str">
        <f aca="false">IF(R3518="","",ROUND(R3518*(1-Premissas!$B$4),4))</f>
        <v/>
      </c>
      <c r="P3518" s="22"/>
      <c r="Q3518" s="22"/>
      <c r="R3518" s="23"/>
      <c r="S3518" s="24"/>
      <c r="T3518" s="24"/>
      <c r="U3518" s="25"/>
      <c r="V3518" s="19" t="str">
        <f aca="false">IF(COUNT(N3518:Q3518)=0,"",MIN(N3518:Q3518))</f>
        <v/>
      </c>
      <c r="W3518" s="16" t="str">
        <f aca="false">IF(V3518="","",INDEX($N$4:$Q$4,MATCH(V3518,N3518:Q3518,0)))</f>
        <v/>
      </c>
      <c r="X3518" s="19" t="str">
        <f aca="false">IF(COUNT(N3518:Q3518)&lt;2,"",SMALL(N3518:Q3518,2))</f>
        <v/>
      </c>
      <c r="Y3518" s="26" t="str">
        <f aca="false">IF(OR(V3518="",M3518=0),"",V3518/M3518-1)</f>
        <v/>
      </c>
      <c r="Z3518" s="26" t="str">
        <f aca="false">IF(OR(V3518="",L3518=""),"",V3518/(L3518*E3518)-1)</f>
        <v/>
      </c>
      <c r="AA3518" s="16" t="str">
        <f aca="false">IF(V3518="","SEM OFERTA",IF(OR(Y3518&gt;Premissas!$B$11,Y3518&lt;Premissas!$B$12),"VERIFICAR - UNIDADE/EMBALAGEM",IF(Y3518&gt;Premissas!$B$6,"NÃO COMPRAR - REAJUSTE &gt;5%","COMPRAR")))</f>
        <v>SEM OFERTA</v>
      </c>
      <c r="AB3518" s="18" t="str">
        <f aca="false">IF(W3518="DIMEC",S3518,IF(W3518="MEDCENTRO",U3518,""))</f>
        <v/>
      </c>
      <c r="AC3518" s="18" t="n">
        <f aca="false">IF(AA3518&lt;&gt;"COMPRAR",0,IF(AB3518="",I3518,MIN(I3518,AB3518)))</f>
        <v>0</v>
      </c>
      <c r="AD3518" s="19" t="n">
        <f aca="false">IF(AC3518&gt;0,AC3518*V3518,0)</f>
        <v>0</v>
      </c>
      <c r="AE3518" s="19" t="n">
        <f aca="false">IF(AC3518&gt;0,(M3518-V3518)*AC3518,0)</f>
        <v>0</v>
      </c>
      <c r="AF3518" s="16" t="str">
        <f aca="false">IF(AA3518&lt;&gt;"COMPRAR","",IF(AB3518="",IF(X3518="","",IF(X3518-V3518&lt;0.01,"EMPATE TÉCNICO","")),IF(AB3518&lt;I3518,"ESTOQUE INSUFICIENTE",IF(X3518="","",IF(X3518-V3518&lt;0.01,"EMPATE TÉCNICO","")))))</f>
        <v/>
      </c>
      <c r="AG3518" s="16" t="s">
        <v>1798</v>
      </c>
      <c r="AH3518" s="16" t="s">
        <v>1761</v>
      </c>
    </row>
    <row r="3519" customFormat="false" ht="15" hidden="false" customHeight="false" outlineLevel="0" collapsed="false">
      <c r="A3519" s="16" t="s">
        <v>10912</v>
      </c>
      <c r="B3519" s="17" t="s">
        <v>10913</v>
      </c>
      <c r="C3519" s="16" t="s">
        <v>10914</v>
      </c>
      <c r="D3519" s="16" t="s">
        <v>3904</v>
      </c>
      <c r="E3519" s="18" t="n">
        <v>1</v>
      </c>
      <c r="F3519" s="16" t="s">
        <v>43</v>
      </c>
      <c r="G3519" s="18" t="n">
        <v>0</v>
      </c>
      <c r="H3519" s="16" t="n">
        <v>0.8</v>
      </c>
      <c r="I3519" s="18" t="n">
        <v>3</v>
      </c>
      <c r="J3519" s="19" t="n">
        <v>10.37</v>
      </c>
      <c r="K3519" s="19" t="n">
        <v>10.37</v>
      </c>
      <c r="L3519" s="19" t="n">
        <v>10.37</v>
      </c>
      <c r="M3519" s="19" t="n">
        <f aca="false">IF(J3519&gt;0,J3519,K3519)*E3519</f>
        <v>10.37</v>
      </c>
      <c r="N3519" s="20"/>
      <c r="O3519" s="21" t="str">
        <f aca="false">IF(R3519="","",ROUND(R3519*(1-Premissas!$B$4),4))</f>
        <v/>
      </c>
      <c r="P3519" s="22"/>
      <c r="Q3519" s="22"/>
      <c r="R3519" s="23"/>
      <c r="S3519" s="24"/>
      <c r="T3519" s="24"/>
      <c r="U3519" s="25"/>
      <c r="V3519" s="19" t="str">
        <f aca="false">IF(COUNT(N3519:Q3519)=0,"",MIN(N3519:Q3519))</f>
        <v/>
      </c>
      <c r="W3519" s="16" t="str">
        <f aca="false">IF(V3519="","",INDEX($N$4:$Q$4,MATCH(V3519,N3519:Q3519,0)))</f>
        <v/>
      </c>
      <c r="X3519" s="19" t="str">
        <f aca="false">IF(COUNT(N3519:Q3519)&lt;2,"",SMALL(N3519:Q3519,2))</f>
        <v/>
      </c>
      <c r="Y3519" s="26" t="str">
        <f aca="false">IF(OR(V3519="",M3519=0),"",V3519/M3519-1)</f>
        <v/>
      </c>
      <c r="Z3519" s="26" t="str">
        <f aca="false">IF(OR(V3519="",L3519=""),"",V3519/(L3519*E3519)-1)</f>
        <v/>
      </c>
      <c r="AA3519" s="16" t="str">
        <f aca="false">IF(V3519="","SEM OFERTA",IF(OR(Y3519&gt;Premissas!$B$11,Y3519&lt;Premissas!$B$12),"VERIFICAR - UNIDADE/EMBALAGEM",IF(Y3519&gt;Premissas!$B$6,"NÃO COMPRAR - REAJUSTE &gt;5%","COMPRAR")))</f>
        <v>SEM OFERTA</v>
      </c>
      <c r="AB3519" s="18" t="str">
        <f aca="false">IF(W3519="DIMEC",S3519,IF(W3519="MEDCENTRO",U3519,""))</f>
        <v/>
      </c>
      <c r="AC3519" s="18" t="n">
        <f aca="false">IF(AA3519&lt;&gt;"COMPRAR",0,IF(AB3519="",I3519,MIN(I3519,AB3519)))</f>
        <v>0</v>
      </c>
      <c r="AD3519" s="19" t="n">
        <f aca="false">IF(AC3519&gt;0,AC3519*V3519,0)</f>
        <v>0</v>
      </c>
      <c r="AE3519" s="19" t="n">
        <f aca="false">IF(AC3519&gt;0,(M3519-V3519)*AC3519,0)</f>
        <v>0</v>
      </c>
      <c r="AF3519" s="16" t="str">
        <f aca="false">IF(AA3519&lt;&gt;"COMPRAR","",IF(AB3519="",IF(X3519="","",IF(X3519-V3519&lt;0.01,"EMPATE TÉCNICO","")),IF(AB3519&lt;I3519,"ESTOQUE INSUFICIENTE",IF(X3519="","",IF(X3519-V3519&lt;0.01,"EMPATE TÉCNICO","")))))</f>
        <v/>
      </c>
      <c r="AG3519" s="16" t="s">
        <v>547</v>
      </c>
      <c r="AH3519" s="16" t="s">
        <v>1761</v>
      </c>
    </row>
    <row r="3520" customFormat="false" ht="15" hidden="false" customHeight="false" outlineLevel="0" collapsed="false">
      <c r="A3520" s="16" t="s">
        <v>10915</v>
      </c>
      <c r="B3520" s="17" t="s">
        <v>10916</v>
      </c>
      <c r="C3520" s="16" t="s">
        <v>10917</v>
      </c>
      <c r="D3520" s="16" t="s">
        <v>10048</v>
      </c>
      <c r="E3520" s="18" t="n">
        <v>1</v>
      </c>
      <c r="F3520" s="16" t="s">
        <v>43</v>
      </c>
      <c r="G3520" s="18" t="n">
        <v>0</v>
      </c>
      <c r="H3520" s="16" t="n">
        <v>0.5</v>
      </c>
      <c r="I3520" s="18" t="n">
        <v>2</v>
      </c>
      <c r="J3520" s="19" t="n">
        <v>5.37</v>
      </c>
      <c r="K3520" s="19" t="n">
        <v>5.37</v>
      </c>
      <c r="L3520" s="19" t="n">
        <v>5.37</v>
      </c>
      <c r="M3520" s="19" t="n">
        <f aca="false">IF(J3520&gt;0,J3520,K3520)*E3520</f>
        <v>5.37</v>
      </c>
      <c r="N3520" s="20"/>
      <c r="O3520" s="21" t="str">
        <f aca="false">IF(R3520="","",ROUND(R3520*(1-Premissas!$B$4),4))</f>
        <v/>
      </c>
      <c r="P3520" s="22"/>
      <c r="Q3520" s="22"/>
      <c r="R3520" s="23"/>
      <c r="S3520" s="24"/>
      <c r="T3520" s="24"/>
      <c r="U3520" s="25"/>
      <c r="V3520" s="19" t="str">
        <f aca="false">IF(COUNT(N3520:Q3520)=0,"",MIN(N3520:Q3520))</f>
        <v/>
      </c>
      <c r="W3520" s="16" t="str">
        <f aca="false">IF(V3520="","",INDEX($N$4:$Q$4,MATCH(V3520,N3520:Q3520,0)))</f>
        <v/>
      </c>
      <c r="X3520" s="19" t="str">
        <f aca="false">IF(COUNT(N3520:Q3520)&lt;2,"",SMALL(N3520:Q3520,2))</f>
        <v/>
      </c>
      <c r="Y3520" s="26" t="str">
        <f aca="false">IF(OR(V3520="",M3520=0),"",V3520/M3520-1)</f>
        <v/>
      </c>
      <c r="Z3520" s="26" t="str">
        <f aca="false">IF(OR(V3520="",L3520=""),"",V3520/(L3520*E3520)-1)</f>
        <v/>
      </c>
      <c r="AA3520" s="16" t="str">
        <f aca="false">IF(V3520="","SEM OFERTA",IF(OR(Y3520&gt;Premissas!$B$11,Y3520&lt;Premissas!$B$12),"VERIFICAR - UNIDADE/EMBALAGEM",IF(Y3520&gt;Premissas!$B$6,"NÃO COMPRAR - REAJUSTE &gt;5%","COMPRAR")))</f>
        <v>SEM OFERTA</v>
      </c>
      <c r="AB3520" s="18" t="str">
        <f aca="false">IF(W3520="DIMEC",S3520,IF(W3520="MEDCENTRO",U3520,""))</f>
        <v/>
      </c>
      <c r="AC3520" s="18" t="n">
        <f aca="false">IF(AA3520&lt;&gt;"COMPRAR",0,IF(AB3520="",I3520,MIN(I3520,AB3520)))</f>
        <v>0</v>
      </c>
      <c r="AD3520" s="19" t="n">
        <f aca="false">IF(AC3520&gt;0,AC3520*V3520,0)</f>
        <v>0</v>
      </c>
      <c r="AE3520" s="19" t="n">
        <f aca="false">IF(AC3520&gt;0,(M3520-V3520)*AC3520,0)</f>
        <v>0</v>
      </c>
      <c r="AF3520" s="16" t="str">
        <f aca="false">IF(AA3520&lt;&gt;"COMPRAR","",IF(AB3520="",IF(X3520="","",IF(X3520-V3520&lt;0.01,"EMPATE TÉCNICO","")),IF(AB3520&lt;I3520,"ESTOQUE INSUFICIENTE",IF(X3520="","",IF(X3520-V3520&lt;0.01,"EMPATE TÉCNICO","")))))</f>
        <v/>
      </c>
      <c r="AG3520" s="16" t="s">
        <v>1838</v>
      </c>
      <c r="AH3520" s="16" t="s">
        <v>1761</v>
      </c>
    </row>
    <row r="3521" customFormat="false" ht="15" hidden="false" customHeight="false" outlineLevel="0" collapsed="false">
      <c r="A3521" s="16" t="s">
        <v>10918</v>
      </c>
      <c r="B3521" s="17" t="s">
        <v>10919</v>
      </c>
      <c r="C3521" s="16" t="s">
        <v>10920</v>
      </c>
      <c r="D3521" s="16" t="s">
        <v>10048</v>
      </c>
      <c r="E3521" s="18" t="n">
        <v>1</v>
      </c>
      <c r="F3521" s="16" t="s">
        <v>43</v>
      </c>
      <c r="G3521" s="18" t="n">
        <v>0</v>
      </c>
      <c r="H3521" s="16" t="n">
        <v>0.5</v>
      </c>
      <c r="I3521" s="18" t="n">
        <v>2</v>
      </c>
      <c r="J3521" s="19" t="n">
        <v>5.37</v>
      </c>
      <c r="K3521" s="19" t="n">
        <v>5.37</v>
      </c>
      <c r="L3521" s="19" t="n">
        <v>5.37</v>
      </c>
      <c r="M3521" s="19" t="n">
        <f aca="false">IF(J3521&gt;0,J3521,K3521)*E3521</f>
        <v>5.37</v>
      </c>
      <c r="N3521" s="20"/>
      <c r="O3521" s="21" t="str">
        <f aca="false">IF(R3521="","",ROUND(R3521*(1-Premissas!$B$4),4))</f>
        <v/>
      </c>
      <c r="P3521" s="22"/>
      <c r="Q3521" s="22"/>
      <c r="R3521" s="23"/>
      <c r="S3521" s="24"/>
      <c r="T3521" s="24"/>
      <c r="U3521" s="25"/>
      <c r="V3521" s="19" t="str">
        <f aca="false">IF(COUNT(N3521:Q3521)=0,"",MIN(N3521:Q3521))</f>
        <v/>
      </c>
      <c r="W3521" s="16" t="str">
        <f aca="false">IF(V3521="","",INDEX($N$4:$Q$4,MATCH(V3521,N3521:Q3521,0)))</f>
        <v/>
      </c>
      <c r="X3521" s="19" t="str">
        <f aca="false">IF(COUNT(N3521:Q3521)&lt;2,"",SMALL(N3521:Q3521,2))</f>
        <v/>
      </c>
      <c r="Y3521" s="26" t="str">
        <f aca="false">IF(OR(V3521="",M3521=0),"",V3521/M3521-1)</f>
        <v/>
      </c>
      <c r="Z3521" s="26" t="str">
        <f aca="false">IF(OR(V3521="",L3521=""),"",V3521/(L3521*E3521)-1)</f>
        <v/>
      </c>
      <c r="AA3521" s="16" t="str">
        <f aca="false">IF(V3521="","SEM OFERTA",IF(OR(Y3521&gt;Premissas!$B$11,Y3521&lt;Premissas!$B$12),"VERIFICAR - UNIDADE/EMBALAGEM",IF(Y3521&gt;Premissas!$B$6,"NÃO COMPRAR - REAJUSTE &gt;5%","COMPRAR")))</f>
        <v>SEM OFERTA</v>
      </c>
      <c r="AB3521" s="18" t="str">
        <f aca="false">IF(W3521="DIMEC",S3521,IF(W3521="MEDCENTRO",U3521,""))</f>
        <v/>
      </c>
      <c r="AC3521" s="18" t="n">
        <f aca="false">IF(AA3521&lt;&gt;"COMPRAR",0,IF(AB3521="",I3521,MIN(I3521,AB3521)))</f>
        <v>0</v>
      </c>
      <c r="AD3521" s="19" t="n">
        <f aca="false">IF(AC3521&gt;0,AC3521*V3521,0)</f>
        <v>0</v>
      </c>
      <c r="AE3521" s="19" t="n">
        <f aca="false">IF(AC3521&gt;0,(M3521-V3521)*AC3521,0)</f>
        <v>0</v>
      </c>
      <c r="AF3521" s="16" t="str">
        <f aca="false">IF(AA3521&lt;&gt;"COMPRAR","",IF(AB3521="",IF(X3521="","",IF(X3521-V3521&lt;0.01,"EMPATE TÉCNICO","")),IF(AB3521&lt;I3521,"ESTOQUE INSUFICIENTE",IF(X3521="","",IF(X3521-V3521&lt;0.01,"EMPATE TÉCNICO","")))))</f>
        <v/>
      </c>
      <c r="AG3521" s="16" t="s">
        <v>1838</v>
      </c>
      <c r="AH3521" s="16" t="s">
        <v>1761</v>
      </c>
    </row>
    <row r="3522" customFormat="false" ht="15" hidden="false" customHeight="false" outlineLevel="0" collapsed="false">
      <c r="A3522" s="16" t="s">
        <v>10921</v>
      </c>
      <c r="B3522" s="17" t="s">
        <v>10922</v>
      </c>
      <c r="C3522" s="16" t="s">
        <v>10923</v>
      </c>
      <c r="D3522" s="16" t="s">
        <v>10048</v>
      </c>
      <c r="E3522" s="18" t="n">
        <v>1</v>
      </c>
      <c r="F3522" s="16" t="s">
        <v>43</v>
      </c>
      <c r="G3522" s="18" t="n">
        <v>0</v>
      </c>
      <c r="H3522" s="16" t="n">
        <v>1.1</v>
      </c>
      <c r="I3522" s="18" t="n">
        <v>3</v>
      </c>
      <c r="J3522" s="19" t="n">
        <v>5.37</v>
      </c>
      <c r="K3522" s="19" t="n">
        <v>5.37</v>
      </c>
      <c r="L3522" s="19" t="n">
        <v>5.37</v>
      </c>
      <c r="M3522" s="19" t="n">
        <f aca="false">IF(J3522&gt;0,J3522,K3522)*E3522</f>
        <v>5.37</v>
      </c>
      <c r="N3522" s="20"/>
      <c r="O3522" s="21" t="str">
        <f aca="false">IF(R3522="","",ROUND(R3522*(1-Premissas!$B$4),4))</f>
        <v/>
      </c>
      <c r="P3522" s="22"/>
      <c r="Q3522" s="22"/>
      <c r="R3522" s="23"/>
      <c r="S3522" s="24"/>
      <c r="T3522" s="24"/>
      <c r="U3522" s="25"/>
      <c r="V3522" s="19" t="str">
        <f aca="false">IF(COUNT(N3522:Q3522)=0,"",MIN(N3522:Q3522))</f>
        <v/>
      </c>
      <c r="W3522" s="16" t="str">
        <f aca="false">IF(V3522="","",INDEX($N$4:$Q$4,MATCH(V3522,N3522:Q3522,0)))</f>
        <v/>
      </c>
      <c r="X3522" s="19" t="str">
        <f aca="false">IF(COUNT(N3522:Q3522)&lt;2,"",SMALL(N3522:Q3522,2))</f>
        <v/>
      </c>
      <c r="Y3522" s="26" t="str">
        <f aca="false">IF(OR(V3522="",M3522=0),"",V3522/M3522-1)</f>
        <v/>
      </c>
      <c r="Z3522" s="26" t="str">
        <f aca="false">IF(OR(V3522="",L3522=""),"",V3522/(L3522*E3522)-1)</f>
        <v/>
      </c>
      <c r="AA3522" s="16" t="str">
        <f aca="false">IF(V3522="","SEM OFERTA",IF(OR(Y3522&gt;Premissas!$B$11,Y3522&lt;Premissas!$B$12),"VERIFICAR - UNIDADE/EMBALAGEM",IF(Y3522&gt;Premissas!$B$6,"NÃO COMPRAR - REAJUSTE &gt;5%","COMPRAR")))</f>
        <v>SEM OFERTA</v>
      </c>
      <c r="AB3522" s="18" t="str">
        <f aca="false">IF(W3522="DIMEC",S3522,IF(W3522="MEDCENTRO",U3522,""))</f>
        <v/>
      </c>
      <c r="AC3522" s="18" t="n">
        <f aca="false">IF(AA3522&lt;&gt;"COMPRAR",0,IF(AB3522="",I3522,MIN(I3522,AB3522)))</f>
        <v>0</v>
      </c>
      <c r="AD3522" s="19" t="n">
        <f aca="false">IF(AC3522&gt;0,AC3522*V3522,0)</f>
        <v>0</v>
      </c>
      <c r="AE3522" s="19" t="n">
        <f aca="false">IF(AC3522&gt;0,(M3522-V3522)*AC3522,0)</f>
        <v>0</v>
      </c>
      <c r="AF3522" s="16" t="str">
        <f aca="false">IF(AA3522&lt;&gt;"COMPRAR","",IF(AB3522="",IF(X3522="","",IF(X3522-V3522&lt;0.01,"EMPATE TÉCNICO","")),IF(AB3522&lt;I3522,"ESTOQUE INSUFICIENTE",IF(X3522="","",IF(X3522-V3522&lt;0.01,"EMPATE TÉCNICO","")))))</f>
        <v/>
      </c>
      <c r="AG3522" s="16" t="s">
        <v>1838</v>
      </c>
      <c r="AH3522" s="16" t="s">
        <v>1761</v>
      </c>
    </row>
    <row r="3523" customFormat="false" ht="15" hidden="false" customHeight="false" outlineLevel="0" collapsed="false">
      <c r="A3523" s="16" t="s">
        <v>10924</v>
      </c>
      <c r="B3523" s="17" t="s">
        <v>10925</v>
      </c>
      <c r="C3523" s="16" t="s">
        <v>10926</v>
      </c>
      <c r="D3523" s="16" t="s">
        <v>10048</v>
      </c>
      <c r="E3523" s="18" t="n">
        <v>1</v>
      </c>
      <c r="F3523" s="16" t="s">
        <v>43</v>
      </c>
      <c r="G3523" s="18" t="n">
        <v>0</v>
      </c>
      <c r="H3523" s="16" t="n">
        <v>0.7</v>
      </c>
      <c r="I3523" s="18" t="n">
        <v>2</v>
      </c>
      <c r="J3523" s="19" t="n">
        <v>10.11</v>
      </c>
      <c r="K3523" s="19" t="n">
        <v>10.11</v>
      </c>
      <c r="L3523" s="19" t="n">
        <v>10.11</v>
      </c>
      <c r="M3523" s="19" t="n">
        <f aca="false">IF(J3523&gt;0,J3523,K3523)*E3523</f>
        <v>10.11</v>
      </c>
      <c r="N3523" s="20"/>
      <c r="O3523" s="21" t="str">
        <f aca="false">IF(R3523="","",ROUND(R3523*(1-Premissas!$B$4),4))</f>
        <v/>
      </c>
      <c r="P3523" s="22"/>
      <c r="Q3523" s="22"/>
      <c r="R3523" s="23"/>
      <c r="S3523" s="24"/>
      <c r="T3523" s="24"/>
      <c r="U3523" s="25"/>
      <c r="V3523" s="19" t="str">
        <f aca="false">IF(COUNT(N3523:Q3523)=0,"",MIN(N3523:Q3523))</f>
        <v/>
      </c>
      <c r="W3523" s="16" t="str">
        <f aca="false">IF(V3523="","",INDEX($N$4:$Q$4,MATCH(V3523,N3523:Q3523,0)))</f>
        <v/>
      </c>
      <c r="X3523" s="19" t="str">
        <f aca="false">IF(COUNT(N3523:Q3523)&lt;2,"",SMALL(N3523:Q3523,2))</f>
        <v/>
      </c>
      <c r="Y3523" s="26" t="str">
        <f aca="false">IF(OR(V3523="",M3523=0),"",V3523/M3523-1)</f>
        <v/>
      </c>
      <c r="Z3523" s="26" t="str">
        <f aca="false">IF(OR(V3523="",L3523=""),"",V3523/(L3523*E3523)-1)</f>
        <v/>
      </c>
      <c r="AA3523" s="16" t="str">
        <f aca="false">IF(V3523="","SEM OFERTA",IF(OR(Y3523&gt;Premissas!$B$11,Y3523&lt;Premissas!$B$12),"VERIFICAR - UNIDADE/EMBALAGEM",IF(Y3523&gt;Premissas!$B$6,"NÃO COMPRAR - REAJUSTE &gt;5%","COMPRAR")))</f>
        <v>SEM OFERTA</v>
      </c>
      <c r="AB3523" s="18" t="str">
        <f aca="false">IF(W3523="DIMEC",S3523,IF(W3523="MEDCENTRO",U3523,""))</f>
        <v/>
      </c>
      <c r="AC3523" s="18" t="n">
        <f aca="false">IF(AA3523&lt;&gt;"COMPRAR",0,IF(AB3523="",I3523,MIN(I3523,AB3523)))</f>
        <v>0</v>
      </c>
      <c r="AD3523" s="19" t="n">
        <f aca="false">IF(AC3523&gt;0,AC3523*V3523,0)</f>
        <v>0</v>
      </c>
      <c r="AE3523" s="19" t="n">
        <f aca="false">IF(AC3523&gt;0,(M3523-V3523)*AC3523,0)</f>
        <v>0</v>
      </c>
      <c r="AF3523" s="16" t="str">
        <f aca="false">IF(AA3523&lt;&gt;"COMPRAR","",IF(AB3523="",IF(X3523="","",IF(X3523-V3523&lt;0.01,"EMPATE TÉCNICO","")),IF(AB3523&lt;I3523,"ESTOQUE INSUFICIENTE",IF(X3523="","",IF(X3523-V3523&lt;0.01,"EMPATE TÉCNICO","")))))</f>
        <v/>
      </c>
      <c r="AG3523" s="16" t="s">
        <v>87</v>
      </c>
      <c r="AH3523" s="16" t="s">
        <v>1761</v>
      </c>
    </row>
    <row r="3524" customFormat="false" ht="15" hidden="false" customHeight="false" outlineLevel="0" collapsed="false">
      <c r="A3524" s="16" t="s">
        <v>10927</v>
      </c>
      <c r="B3524" s="17" t="s">
        <v>10928</v>
      </c>
      <c r="C3524" s="16" t="s">
        <v>10929</v>
      </c>
      <c r="D3524" s="16" t="s">
        <v>10048</v>
      </c>
      <c r="E3524" s="18" t="n">
        <v>1</v>
      </c>
      <c r="F3524" s="16" t="s">
        <v>43</v>
      </c>
      <c r="G3524" s="18" t="n">
        <v>0</v>
      </c>
      <c r="H3524" s="16" t="n">
        <v>0.7</v>
      </c>
      <c r="I3524" s="18" t="n">
        <v>2</v>
      </c>
      <c r="J3524" s="19" t="n">
        <v>9.31</v>
      </c>
      <c r="K3524" s="19" t="n">
        <v>9.31</v>
      </c>
      <c r="L3524" s="19" t="n">
        <v>9.31</v>
      </c>
      <c r="M3524" s="19" t="n">
        <f aca="false">IF(J3524&gt;0,J3524,K3524)*E3524</f>
        <v>9.31</v>
      </c>
      <c r="N3524" s="20"/>
      <c r="O3524" s="21" t="str">
        <f aca="false">IF(R3524="","",ROUND(R3524*(1-Premissas!$B$4),4))</f>
        <v/>
      </c>
      <c r="P3524" s="22"/>
      <c r="Q3524" s="22"/>
      <c r="R3524" s="23"/>
      <c r="S3524" s="24"/>
      <c r="T3524" s="24"/>
      <c r="U3524" s="25"/>
      <c r="V3524" s="19" t="str">
        <f aca="false">IF(COUNT(N3524:Q3524)=0,"",MIN(N3524:Q3524))</f>
        <v/>
      </c>
      <c r="W3524" s="16" t="str">
        <f aca="false">IF(V3524="","",INDEX($N$4:$Q$4,MATCH(V3524,N3524:Q3524,0)))</f>
        <v/>
      </c>
      <c r="X3524" s="19" t="str">
        <f aca="false">IF(COUNT(N3524:Q3524)&lt;2,"",SMALL(N3524:Q3524,2))</f>
        <v/>
      </c>
      <c r="Y3524" s="26" t="str">
        <f aca="false">IF(OR(V3524="",M3524=0),"",V3524/M3524-1)</f>
        <v/>
      </c>
      <c r="Z3524" s="26" t="str">
        <f aca="false">IF(OR(V3524="",L3524=""),"",V3524/(L3524*E3524)-1)</f>
        <v/>
      </c>
      <c r="AA3524" s="16" t="str">
        <f aca="false">IF(V3524="","SEM OFERTA",IF(OR(Y3524&gt;Premissas!$B$11,Y3524&lt;Premissas!$B$12),"VERIFICAR - UNIDADE/EMBALAGEM",IF(Y3524&gt;Premissas!$B$6,"NÃO COMPRAR - REAJUSTE &gt;5%","COMPRAR")))</f>
        <v>SEM OFERTA</v>
      </c>
      <c r="AB3524" s="18" t="str">
        <f aca="false">IF(W3524="DIMEC",S3524,IF(W3524="MEDCENTRO",U3524,""))</f>
        <v/>
      </c>
      <c r="AC3524" s="18" t="n">
        <f aca="false">IF(AA3524&lt;&gt;"COMPRAR",0,IF(AB3524="",I3524,MIN(I3524,AB3524)))</f>
        <v>0</v>
      </c>
      <c r="AD3524" s="19" t="n">
        <f aca="false">IF(AC3524&gt;0,AC3524*V3524,0)</f>
        <v>0</v>
      </c>
      <c r="AE3524" s="19" t="n">
        <f aca="false">IF(AC3524&gt;0,(M3524-V3524)*AC3524,0)</f>
        <v>0</v>
      </c>
      <c r="AF3524" s="16" t="str">
        <f aca="false">IF(AA3524&lt;&gt;"COMPRAR","",IF(AB3524="",IF(X3524="","",IF(X3524-V3524&lt;0.01,"EMPATE TÉCNICO","")),IF(AB3524&lt;I3524,"ESTOQUE INSUFICIENTE",IF(X3524="","",IF(X3524-V3524&lt;0.01,"EMPATE TÉCNICO","")))))</f>
        <v/>
      </c>
      <c r="AG3524" s="16" t="s">
        <v>1838</v>
      </c>
      <c r="AH3524" s="16" t="s">
        <v>1761</v>
      </c>
    </row>
    <row r="3525" customFormat="false" ht="15" hidden="false" customHeight="false" outlineLevel="0" collapsed="false">
      <c r="A3525" s="16" t="s">
        <v>10930</v>
      </c>
      <c r="B3525" s="17" t="s">
        <v>10931</v>
      </c>
      <c r="C3525" s="16" t="s">
        <v>10932</v>
      </c>
      <c r="D3525" s="16" t="s">
        <v>10048</v>
      </c>
      <c r="E3525" s="18" t="n">
        <v>1</v>
      </c>
      <c r="F3525" s="16" t="s">
        <v>42</v>
      </c>
      <c r="G3525" s="18" t="n">
        <v>4</v>
      </c>
      <c r="H3525" s="16" t="n">
        <v>2.7</v>
      </c>
      <c r="I3525" s="18" t="n">
        <v>3</v>
      </c>
      <c r="J3525" s="19" t="n">
        <v>9.66</v>
      </c>
      <c r="K3525" s="19" t="n">
        <v>9.66</v>
      </c>
      <c r="L3525" s="19" t="n">
        <v>9.66</v>
      </c>
      <c r="M3525" s="19" t="n">
        <f aca="false">IF(J3525&gt;0,J3525,K3525)*E3525</f>
        <v>9.66</v>
      </c>
      <c r="N3525" s="20"/>
      <c r="O3525" s="21" t="str">
        <f aca="false">IF(R3525="","",ROUND(R3525*(1-Premissas!$B$4),4))</f>
        <v/>
      </c>
      <c r="P3525" s="22"/>
      <c r="Q3525" s="22"/>
      <c r="R3525" s="23"/>
      <c r="S3525" s="24"/>
      <c r="T3525" s="24"/>
      <c r="U3525" s="25"/>
      <c r="V3525" s="19" t="str">
        <f aca="false">IF(COUNT(N3525:Q3525)=0,"",MIN(N3525:Q3525))</f>
        <v/>
      </c>
      <c r="W3525" s="16" t="str">
        <f aca="false">IF(V3525="","",INDEX($N$4:$Q$4,MATCH(V3525,N3525:Q3525,0)))</f>
        <v/>
      </c>
      <c r="X3525" s="19" t="str">
        <f aca="false">IF(COUNT(N3525:Q3525)&lt;2,"",SMALL(N3525:Q3525,2))</f>
        <v/>
      </c>
      <c r="Y3525" s="26" t="str">
        <f aca="false">IF(OR(V3525="",M3525=0),"",V3525/M3525-1)</f>
        <v/>
      </c>
      <c r="Z3525" s="26" t="str">
        <f aca="false">IF(OR(V3525="",L3525=""),"",V3525/(L3525*E3525)-1)</f>
        <v/>
      </c>
      <c r="AA3525" s="16" t="str">
        <f aca="false">IF(V3525="","SEM OFERTA",IF(OR(Y3525&gt;Premissas!$B$11,Y3525&lt;Premissas!$B$12),"VERIFICAR - UNIDADE/EMBALAGEM",IF(Y3525&gt;Premissas!$B$6,"NÃO COMPRAR - REAJUSTE &gt;5%","COMPRAR")))</f>
        <v>SEM OFERTA</v>
      </c>
      <c r="AB3525" s="18" t="str">
        <f aca="false">IF(W3525="DIMEC",S3525,IF(W3525="MEDCENTRO",U3525,""))</f>
        <v/>
      </c>
      <c r="AC3525" s="18" t="n">
        <f aca="false">IF(AA3525&lt;&gt;"COMPRAR",0,IF(AB3525="",I3525,MIN(I3525,AB3525)))</f>
        <v>0</v>
      </c>
      <c r="AD3525" s="19" t="n">
        <f aca="false">IF(AC3525&gt;0,AC3525*V3525,0)</f>
        <v>0</v>
      </c>
      <c r="AE3525" s="19" t="n">
        <f aca="false">IF(AC3525&gt;0,(M3525-V3525)*AC3525,0)</f>
        <v>0</v>
      </c>
      <c r="AF3525" s="16" t="str">
        <f aca="false">IF(AA3525&lt;&gt;"COMPRAR","",IF(AB3525="",IF(X3525="","",IF(X3525-V3525&lt;0.01,"EMPATE TÉCNICO","")),IF(AB3525&lt;I3525,"ESTOQUE INSUFICIENTE",IF(X3525="","",IF(X3525-V3525&lt;0.01,"EMPATE TÉCNICO","")))))</f>
        <v/>
      </c>
      <c r="AG3525" s="16" t="s">
        <v>87</v>
      </c>
      <c r="AH3525" s="16" t="s">
        <v>1761</v>
      </c>
    </row>
    <row r="3526" customFormat="false" ht="15" hidden="false" customHeight="false" outlineLevel="0" collapsed="false">
      <c r="A3526" s="16" t="s">
        <v>10933</v>
      </c>
      <c r="B3526" s="17" t="s">
        <v>10934</v>
      </c>
      <c r="C3526" s="16" t="s">
        <v>10935</v>
      </c>
      <c r="D3526" s="16" t="s">
        <v>10048</v>
      </c>
      <c r="E3526" s="18" t="n">
        <v>1</v>
      </c>
      <c r="F3526" s="16" t="s">
        <v>43</v>
      </c>
      <c r="G3526" s="18" t="n">
        <v>0</v>
      </c>
      <c r="H3526" s="16" t="n">
        <v>0.6</v>
      </c>
      <c r="I3526" s="18" t="n">
        <v>2</v>
      </c>
      <c r="J3526" s="19" t="n">
        <v>10.16</v>
      </c>
      <c r="K3526" s="19" t="n">
        <v>10.16</v>
      </c>
      <c r="L3526" s="19" t="n">
        <v>10.16</v>
      </c>
      <c r="M3526" s="19" t="n">
        <f aca="false">IF(J3526&gt;0,J3526,K3526)*E3526</f>
        <v>10.16</v>
      </c>
      <c r="N3526" s="20"/>
      <c r="O3526" s="21" t="str">
        <f aca="false">IF(R3526="","",ROUND(R3526*(1-Premissas!$B$4),4))</f>
        <v/>
      </c>
      <c r="P3526" s="22"/>
      <c r="Q3526" s="22"/>
      <c r="R3526" s="23"/>
      <c r="S3526" s="24"/>
      <c r="T3526" s="24"/>
      <c r="U3526" s="25"/>
      <c r="V3526" s="19" t="str">
        <f aca="false">IF(COUNT(N3526:Q3526)=0,"",MIN(N3526:Q3526))</f>
        <v/>
      </c>
      <c r="W3526" s="16" t="str">
        <f aca="false">IF(V3526="","",INDEX($N$4:$Q$4,MATCH(V3526,N3526:Q3526,0)))</f>
        <v/>
      </c>
      <c r="X3526" s="19" t="str">
        <f aca="false">IF(COUNT(N3526:Q3526)&lt;2,"",SMALL(N3526:Q3526,2))</f>
        <v/>
      </c>
      <c r="Y3526" s="26" t="str">
        <f aca="false">IF(OR(V3526="",M3526=0),"",V3526/M3526-1)</f>
        <v/>
      </c>
      <c r="Z3526" s="26" t="str">
        <f aca="false">IF(OR(V3526="",L3526=""),"",V3526/(L3526*E3526)-1)</f>
        <v/>
      </c>
      <c r="AA3526" s="16" t="str">
        <f aca="false">IF(V3526="","SEM OFERTA",IF(OR(Y3526&gt;Premissas!$B$11,Y3526&lt;Premissas!$B$12),"VERIFICAR - UNIDADE/EMBALAGEM",IF(Y3526&gt;Premissas!$B$6,"NÃO COMPRAR - REAJUSTE &gt;5%","COMPRAR")))</f>
        <v>SEM OFERTA</v>
      </c>
      <c r="AB3526" s="18" t="str">
        <f aca="false">IF(W3526="DIMEC",S3526,IF(W3526="MEDCENTRO",U3526,""))</f>
        <v/>
      </c>
      <c r="AC3526" s="18" t="n">
        <f aca="false">IF(AA3526&lt;&gt;"COMPRAR",0,IF(AB3526="",I3526,MIN(I3526,AB3526)))</f>
        <v>0</v>
      </c>
      <c r="AD3526" s="19" t="n">
        <f aca="false">IF(AC3526&gt;0,AC3526*V3526,0)</f>
        <v>0</v>
      </c>
      <c r="AE3526" s="19" t="n">
        <f aca="false">IF(AC3526&gt;0,(M3526-V3526)*AC3526,0)</f>
        <v>0</v>
      </c>
      <c r="AF3526" s="16" t="str">
        <f aca="false">IF(AA3526&lt;&gt;"COMPRAR","",IF(AB3526="",IF(X3526="","",IF(X3526-V3526&lt;0.01,"EMPATE TÉCNICO","")),IF(AB3526&lt;I3526,"ESTOQUE INSUFICIENTE",IF(X3526="","",IF(X3526-V3526&lt;0.01,"EMPATE TÉCNICO","")))))</f>
        <v/>
      </c>
      <c r="AG3526" s="16"/>
      <c r="AH3526" s="16" t="s">
        <v>1761</v>
      </c>
    </row>
    <row r="3527" customFormat="false" ht="15" hidden="false" customHeight="false" outlineLevel="0" collapsed="false">
      <c r="A3527" s="16" t="s">
        <v>10936</v>
      </c>
      <c r="B3527" s="17" t="s">
        <v>10937</v>
      </c>
      <c r="C3527" s="16" t="s">
        <v>10938</v>
      </c>
      <c r="D3527" s="16" t="s">
        <v>10048</v>
      </c>
      <c r="E3527" s="18" t="n">
        <v>1</v>
      </c>
      <c r="F3527" s="16" t="s">
        <v>43</v>
      </c>
      <c r="G3527" s="18" t="n">
        <v>0</v>
      </c>
      <c r="H3527" s="16" t="n">
        <v>1.9</v>
      </c>
      <c r="I3527" s="18" t="n">
        <v>5</v>
      </c>
      <c r="J3527" s="19" t="n">
        <v>10.7</v>
      </c>
      <c r="K3527" s="19" t="n">
        <v>10.7</v>
      </c>
      <c r="L3527" s="19" t="n">
        <v>10.7</v>
      </c>
      <c r="M3527" s="19" t="n">
        <f aca="false">IF(J3527&gt;0,J3527,K3527)*E3527</f>
        <v>10.7</v>
      </c>
      <c r="N3527" s="20"/>
      <c r="O3527" s="21" t="str">
        <f aca="false">IF(R3527="","",ROUND(R3527*(1-Premissas!$B$4),4))</f>
        <v/>
      </c>
      <c r="P3527" s="22"/>
      <c r="Q3527" s="22"/>
      <c r="R3527" s="23"/>
      <c r="S3527" s="24"/>
      <c r="T3527" s="24"/>
      <c r="U3527" s="25"/>
      <c r="V3527" s="19" t="str">
        <f aca="false">IF(COUNT(N3527:Q3527)=0,"",MIN(N3527:Q3527))</f>
        <v/>
      </c>
      <c r="W3527" s="16" t="str">
        <f aca="false">IF(V3527="","",INDEX($N$4:$Q$4,MATCH(V3527,N3527:Q3527,0)))</f>
        <v/>
      </c>
      <c r="X3527" s="19" t="str">
        <f aca="false">IF(COUNT(N3527:Q3527)&lt;2,"",SMALL(N3527:Q3527,2))</f>
        <v/>
      </c>
      <c r="Y3527" s="26" t="str">
        <f aca="false">IF(OR(V3527="",M3527=0),"",V3527/M3527-1)</f>
        <v/>
      </c>
      <c r="Z3527" s="26" t="str">
        <f aca="false">IF(OR(V3527="",L3527=""),"",V3527/(L3527*E3527)-1)</f>
        <v/>
      </c>
      <c r="AA3527" s="16" t="str">
        <f aca="false">IF(V3527="","SEM OFERTA",IF(OR(Y3527&gt;Premissas!$B$11,Y3527&lt;Premissas!$B$12),"VERIFICAR - UNIDADE/EMBALAGEM",IF(Y3527&gt;Premissas!$B$6,"NÃO COMPRAR - REAJUSTE &gt;5%","COMPRAR")))</f>
        <v>SEM OFERTA</v>
      </c>
      <c r="AB3527" s="18" t="str">
        <f aca="false">IF(W3527="DIMEC",S3527,IF(W3527="MEDCENTRO",U3527,""))</f>
        <v/>
      </c>
      <c r="AC3527" s="18" t="n">
        <f aca="false">IF(AA3527&lt;&gt;"COMPRAR",0,IF(AB3527="",I3527,MIN(I3527,AB3527)))</f>
        <v>0</v>
      </c>
      <c r="AD3527" s="19" t="n">
        <f aca="false">IF(AC3527&gt;0,AC3527*V3527,0)</f>
        <v>0</v>
      </c>
      <c r="AE3527" s="19" t="n">
        <f aca="false">IF(AC3527&gt;0,(M3527-V3527)*AC3527,0)</f>
        <v>0</v>
      </c>
      <c r="AF3527" s="16" t="str">
        <f aca="false">IF(AA3527&lt;&gt;"COMPRAR","",IF(AB3527="",IF(X3527="","",IF(X3527-V3527&lt;0.01,"EMPATE TÉCNICO","")),IF(AB3527&lt;I3527,"ESTOQUE INSUFICIENTE",IF(X3527="","",IF(X3527-V3527&lt;0.01,"EMPATE TÉCNICO","")))))</f>
        <v/>
      </c>
      <c r="AG3527" s="16" t="s">
        <v>87</v>
      </c>
      <c r="AH3527" s="16" t="s">
        <v>1761</v>
      </c>
    </row>
    <row r="3528" customFormat="false" ht="15" hidden="false" customHeight="false" outlineLevel="0" collapsed="false">
      <c r="A3528" s="16" t="s">
        <v>10939</v>
      </c>
      <c r="B3528" s="17" t="s">
        <v>10940</v>
      </c>
      <c r="C3528" s="16" t="s">
        <v>10941</v>
      </c>
      <c r="D3528" s="16" t="s">
        <v>10048</v>
      </c>
      <c r="E3528" s="18" t="n">
        <v>1</v>
      </c>
      <c r="F3528" s="16" t="s">
        <v>42</v>
      </c>
      <c r="G3528" s="18" t="n">
        <v>1</v>
      </c>
      <c r="H3528" s="16" t="n">
        <v>5.4</v>
      </c>
      <c r="I3528" s="18" t="n">
        <v>13</v>
      </c>
      <c r="J3528" s="19" t="n">
        <v>9.31</v>
      </c>
      <c r="K3528" s="19" t="n">
        <v>9.31</v>
      </c>
      <c r="L3528" s="19" t="n">
        <v>9.31</v>
      </c>
      <c r="M3528" s="19" t="n">
        <f aca="false">IF(J3528&gt;0,J3528,K3528)*E3528</f>
        <v>9.31</v>
      </c>
      <c r="N3528" s="20"/>
      <c r="O3528" s="21" t="str">
        <f aca="false">IF(R3528="","",ROUND(R3528*(1-Premissas!$B$4),4))</f>
        <v/>
      </c>
      <c r="P3528" s="22"/>
      <c r="Q3528" s="22"/>
      <c r="R3528" s="23"/>
      <c r="S3528" s="24"/>
      <c r="T3528" s="24"/>
      <c r="U3528" s="25"/>
      <c r="V3528" s="19" t="str">
        <f aca="false">IF(COUNT(N3528:Q3528)=0,"",MIN(N3528:Q3528))</f>
        <v/>
      </c>
      <c r="W3528" s="16" t="str">
        <f aca="false">IF(V3528="","",INDEX($N$4:$Q$4,MATCH(V3528,N3528:Q3528,0)))</f>
        <v/>
      </c>
      <c r="X3528" s="19" t="str">
        <f aca="false">IF(COUNT(N3528:Q3528)&lt;2,"",SMALL(N3528:Q3528,2))</f>
        <v/>
      </c>
      <c r="Y3528" s="26" t="str">
        <f aca="false">IF(OR(V3528="",M3528=0),"",V3528/M3528-1)</f>
        <v/>
      </c>
      <c r="Z3528" s="26" t="str">
        <f aca="false">IF(OR(V3528="",L3528=""),"",V3528/(L3528*E3528)-1)</f>
        <v/>
      </c>
      <c r="AA3528" s="16" t="str">
        <f aca="false">IF(V3528="","SEM OFERTA",IF(OR(Y3528&gt;Premissas!$B$11,Y3528&lt;Premissas!$B$12),"VERIFICAR - UNIDADE/EMBALAGEM",IF(Y3528&gt;Premissas!$B$6,"NÃO COMPRAR - REAJUSTE &gt;5%","COMPRAR")))</f>
        <v>SEM OFERTA</v>
      </c>
      <c r="AB3528" s="18" t="str">
        <f aca="false">IF(W3528="DIMEC",S3528,IF(W3528="MEDCENTRO",U3528,""))</f>
        <v/>
      </c>
      <c r="AC3528" s="18" t="n">
        <f aca="false">IF(AA3528&lt;&gt;"COMPRAR",0,IF(AB3528="",I3528,MIN(I3528,AB3528)))</f>
        <v>0</v>
      </c>
      <c r="AD3528" s="19" t="n">
        <f aca="false">IF(AC3528&gt;0,AC3528*V3528,0)</f>
        <v>0</v>
      </c>
      <c r="AE3528" s="19" t="n">
        <f aca="false">IF(AC3528&gt;0,(M3528-V3528)*AC3528,0)</f>
        <v>0</v>
      </c>
      <c r="AF3528" s="16" t="str">
        <f aca="false">IF(AA3528&lt;&gt;"COMPRAR","",IF(AB3528="",IF(X3528="","",IF(X3528-V3528&lt;0.01,"EMPATE TÉCNICO","")),IF(AB3528&lt;I3528,"ESTOQUE INSUFICIENTE",IF(X3528="","",IF(X3528-V3528&lt;0.01,"EMPATE TÉCNICO","")))))</f>
        <v/>
      </c>
      <c r="AG3528" s="16" t="s">
        <v>1838</v>
      </c>
      <c r="AH3528" s="16" t="s">
        <v>1761</v>
      </c>
    </row>
    <row r="3529" customFormat="false" ht="15" hidden="false" customHeight="false" outlineLevel="0" collapsed="false">
      <c r="A3529" s="16" t="s">
        <v>10942</v>
      </c>
      <c r="B3529" s="17" t="s">
        <v>10943</v>
      </c>
      <c r="C3529" s="16" t="s">
        <v>10944</v>
      </c>
      <c r="D3529" s="16" t="s">
        <v>303</v>
      </c>
      <c r="E3529" s="18" t="n">
        <v>1</v>
      </c>
      <c r="F3529" s="16" t="s">
        <v>43</v>
      </c>
      <c r="G3529" s="18" t="n">
        <v>0</v>
      </c>
      <c r="H3529" s="16" t="n">
        <v>3.2</v>
      </c>
      <c r="I3529" s="18" t="n">
        <v>9</v>
      </c>
      <c r="J3529" s="19" t="n">
        <v>2.25</v>
      </c>
      <c r="K3529" s="19" t="n">
        <v>2.25</v>
      </c>
      <c r="L3529" s="19" t="n">
        <v>2.25</v>
      </c>
      <c r="M3529" s="19" t="n">
        <f aca="false">IF(J3529&gt;0,J3529,K3529)*E3529</f>
        <v>2.25</v>
      </c>
      <c r="N3529" s="20"/>
      <c r="O3529" s="21" t="str">
        <f aca="false">IF(R3529="","",ROUND(R3529*(1-Premissas!$B$4),4))</f>
        <v/>
      </c>
      <c r="P3529" s="22"/>
      <c r="Q3529" s="22"/>
      <c r="R3529" s="23"/>
      <c r="S3529" s="24"/>
      <c r="T3529" s="24"/>
      <c r="U3529" s="25"/>
      <c r="V3529" s="19" t="str">
        <f aca="false">IF(COUNT(N3529:Q3529)=0,"",MIN(N3529:Q3529))</f>
        <v/>
      </c>
      <c r="W3529" s="16" t="str">
        <f aca="false">IF(V3529="","",INDEX($N$4:$Q$4,MATCH(V3529,N3529:Q3529,0)))</f>
        <v/>
      </c>
      <c r="X3529" s="19" t="str">
        <f aca="false">IF(COUNT(N3529:Q3529)&lt;2,"",SMALL(N3529:Q3529,2))</f>
        <v/>
      </c>
      <c r="Y3529" s="26" t="str">
        <f aca="false">IF(OR(V3529="",M3529=0),"",V3529/M3529-1)</f>
        <v/>
      </c>
      <c r="Z3529" s="26" t="str">
        <f aca="false">IF(OR(V3529="",L3529=""),"",V3529/(L3529*E3529)-1)</f>
        <v/>
      </c>
      <c r="AA3529" s="16" t="str">
        <f aca="false">IF(V3529="","SEM OFERTA",IF(OR(Y3529&gt;Premissas!$B$11,Y3529&lt;Premissas!$B$12),"VERIFICAR - UNIDADE/EMBALAGEM",IF(Y3529&gt;Premissas!$B$6,"NÃO COMPRAR - REAJUSTE &gt;5%","COMPRAR")))</f>
        <v>SEM OFERTA</v>
      </c>
      <c r="AB3529" s="18" t="str">
        <f aca="false">IF(W3529="DIMEC",S3529,IF(W3529="MEDCENTRO",U3529,""))</f>
        <v/>
      </c>
      <c r="AC3529" s="18" t="n">
        <f aca="false">IF(AA3529&lt;&gt;"COMPRAR",0,IF(AB3529="",I3529,MIN(I3529,AB3529)))</f>
        <v>0</v>
      </c>
      <c r="AD3529" s="19" t="n">
        <f aca="false">IF(AC3529&gt;0,AC3529*V3529,0)</f>
        <v>0</v>
      </c>
      <c r="AE3529" s="19" t="n">
        <f aca="false">IF(AC3529&gt;0,(M3529-V3529)*AC3529,0)</f>
        <v>0</v>
      </c>
      <c r="AF3529" s="16" t="str">
        <f aca="false">IF(AA3529&lt;&gt;"COMPRAR","",IF(AB3529="",IF(X3529="","",IF(X3529-V3529&lt;0.01,"EMPATE TÉCNICO","")),IF(AB3529&lt;I3529,"ESTOQUE INSUFICIENTE",IF(X3529="","",IF(X3529-V3529&lt;0.01,"EMPATE TÉCNICO","")))))</f>
        <v/>
      </c>
      <c r="AG3529" s="16" t="s">
        <v>1798</v>
      </c>
      <c r="AH3529" s="16" t="s">
        <v>1761</v>
      </c>
    </row>
    <row r="3530" customFormat="false" ht="15" hidden="false" customHeight="false" outlineLevel="0" collapsed="false">
      <c r="A3530" s="16" t="s">
        <v>10945</v>
      </c>
      <c r="B3530" s="17" t="s">
        <v>10946</v>
      </c>
      <c r="C3530" s="16" t="s">
        <v>10947</v>
      </c>
      <c r="D3530" s="16" t="s">
        <v>10948</v>
      </c>
      <c r="E3530" s="18" t="n">
        <v>1</v>
      </c>
      <c r="F3530" s="16" t="s">
        <v>43</v>
      </c>
      <c r="G3530" s="18" t="n">
        <v>0</v>
      </c>
      <c r="H3530" s="16" t="n">
        <v>0.2</v>
      </c>
      <c r="I3530" s="18" t="n">
        <v>1</v>
      </c>
      <c r="J3530" s="19" t="n">
        <v>2.77</v>
      </c>
      <c r="K3530" s="19" t="n">
        <v>2.77</v>
      </c>
      <c r="L3530" s="19" t="n">
        <v>2.77</v>
      </c>
      <c r="M3530" s="19" t="n">
        <f aca="false">IF(J3530&gt;0,J3530,K3530)*E3530</f>
        <v>2.77</v>
      </c>
      <c r="N3530" s="20"/>
      <c r="O3530" s="21" t="str">
        <f aca="false">IF(R3530="","",ROUND(R3530*(1-Premissas!$B$4),4))</f>
        <v/>
      </c>
      <c r="P3530" s="22"/>
      <c r="Q3530" s="22"/>
      <c r="R3530" s="23"/>
      <c r="S3530" s="24"/>
      <c r="T3530" s="24"/>
      <c r="U3530" s="25"/>
      <c r="V3530" s="19" t="str">
        <f aca="false">IF(COUNT(N3530:Q3530)=0,"",MIN(N3530:Q3530))</f>
        <v/>
      </c>
      <c r="W3530" s="16" t="str">
        <f aca="false">IF(V3530="","",INDEX($N$4:$Q$4,MATCH(V3530,N3530:Q3530,0)))</f>
        <v/>
      </c>
      <c r="X3530" s="19" t="str">
        <f aca="false">IF(COUNT(N3530:Q3530)&lt;2,"",SMALL(N3530:Q3530,2))</f>
        <v/>
      </c>
      <c r="Y3530" s="26" t="str">
        <f aca="false">IF(OR(V3530="",M3530=0),"",V3530/M3530-1)</f>
        <v/>
      </c>
      <c r="Z3530" s="26" t="str">
        <f aca="false">IF(OR(V3530="",L3530=""),"",V3530/(L3530*E3530)-1)</f>
        <v/>
      </c>
      <c r="AA3530" s="16" t="str">
        <f aca="false">IF(V3530="","SEM OFERTA",IF(OR(Y3530&gt;Premissas!$B$11,Y3530&lt;Premissas!$B$12),"VERIFICAR - UNIDADE/EMBALAGEM",IF(Y3530&gt;Premissas!$B$6,"NÃO COMPRAR - REAJUSTE &gt;5%","COMPRAR")))</f>
        <v>SEM OFERTA</v>
      </c>
      <c r="AB3530" s="18" t="str">
        <f aca="false">IF(W3530="DIMEC",S3530,IF(W3530="MEDCENTRO",U3530,""))</f>
        <v/>
      </c>
      <c r="AC3530" s="18" t="n">
        <f aca="false">IF(AA3530&lt;&gt;"COMPRAR",0,IF(AB3530="",I3530,MIN(I3530,AB3530)))</f>
        <v>0</v>
      </c>
      <c r="AD3530" s="19" t="n">
        <f aca="false">IF(AC3530&gt;0,AC3530*V3530,0)</f>
        <v>0</v>
      </c>
      <c r="AE3530" s="19" t="n">
        <f aca="false">IF(AC3530&gt;0,(M3530-V3530)*AC3530,0)</f>
        <v>0</v>
      </c>
      <c r="AF3530" s="16" t="str">
        <f aca="false">IF(AA3530&lt;&gt;"COMPRAR","",IF(AB3530="",IF(X3530="","",IF(X3530-V3530&lt;0.01,"EMPATE TÉCNICO","")),IF(AB3530&lt;I3530,"ESTOQUE INSUFICIENTE",IF(X3530="","",IF(X3530-V3530&lt;0.01,"EMPATE TÉCNICO","")))))</f>
        <v/>
      </c>
      <c r="AG3530" s="16" t="s">
        <v>1798</v>
      </c>
      <c r="AH3530" s="16" t="s">
        <v>1761</v>
      </c>
    </row>
    <row r="3531" customFormat="false" ht="15" hidden="false" customHeight="false" outlineLevel="0" collapsed="false">
      <c r="A3531" s="16" t="s">
        <v>10949</v>
      </c>
      <c r="B3531" s="17" t="s">
        <v>10950</v>
      </c>
      <c r="C3531" s="16" t="s">
        <v>10951</v>
      </c>
      <c r="D3531" s="16" t="s">
        <v>10038</v>
      </c>
      <c r="E3531" s="18" t="n">
        <v>1</v>
      </c>
      <c r="F3531" s="16" t="s">
        <v>43</v>
      </c>
      <c r="G3531" s="18" t="n">
        <v>0</v>
      </c>
      <c r="H3531" s="16" t="n">
        <v>3.5</v>
      </c>
      <c r="I3531" s="18" t="n">
        <v>10</v>
      </c>
      <c r="J3531" s="19" t="n">
        <v>3.39</v>
      </c>
      <c r="K3531" s="19" t="n">
        <v>3.39</v>
      </c>
      <c r="L3531" s="19" t="n">
        <v>3.39</v>
      </c>
      <c r="M3531" s="19" t="n">
        <f aca="false">IF(J3531&gt;0,J3531,K3531)*E3531</f>
        <v>3.39</v>
      </c>
      <c r="N3531" s="20"/>
      <c r="O3531" s="21" t="str">
        <f aca="false">IF(R3531="","",ROUND(R3531*(1-Premissas!$B$4),4))</f>
        <v/>
      </c>
      <c r="P3531" s="22"/>
      <c r="Q3531" s="22"/>
      <c r="R3531" s="23"/>
      <c r="S3531" s="24"/>
      <c r="T3531" s="24"/>
      <c r="U3531" s="25"/>
      <c r="V3531" s="19" t="str">
        <f aca="false">IF(COUNT(N3531:Q3531)=0,"",MIN(N3531:Q3531))</f>
        <v/>
      </c>
      <c r="W3531" s="16" t="str">
        <f aca="false">IF(V3531="","",INDEX($N$4:$Q$4,MATCH(V3531,N3531:Q3531,0)))</f>
        <v/>
      </c>
      <c r="X3531" s="19" t="str">
        <f aca="false">IF(COUNT(N3531:Q3531)&lt;2,"",SMALL(N3531:Q3531,2))</f>
        <v/>
      </c>
      <c r="Y3531" s="26" t="str">
        <f aca="false">IF(OR(V3531="",M3531=0),"",V3531/M3531-1)</f>
        <v/>
      </c>
      <c r="Z3531" s="26" t="str">
        <f aca="false">IF(OR(V3531="",L3531=""),"",V3531/(L3531*E3531)-1)</f>
        <v/>
      </c>
      <c r="AA3531" s="16" t="str">
        <f aca="false">IF(V3531="","SEM OFERTA",IF(OR(Y3531&gt;Premissas!$B$11,Y3531&lt;Premissas!$B$12),"VERIFICAR - UNIDADE/EMBALAGEM",IF(Y3531&gt;Premissas!$B$6,"NÃO COMPRAR - REAJUSTE &gt;5%","COMPRAR")))</f>
        <v>SEM OFERTA</v>
      </c>
      <c r="AB3531" s="18" t="str">
        <f aca="false">IF(W3531="DIMEC",S3531,IF(W3531="MEDCENTRO",U3531,""))</f>
        <v/>
      </c>
      <c r="AC3531" s="18" t="n">
        <f aca="false">IF(AA3531&lt;&gt;"COMPRAR",0,IF(AB3531="",I3531,MIN(I3531,AB3531)))</f>
        <v>0</v>
      </c>
      <c r="AD3531" s="19" t="n">
        <f aca="false">IF(AC3531&gt;0,AC3531*V3531,0)</f>
        <v>0</v>
      </c>
      <c r="AE3531" s="19" t="n">
        <f aca="false">IF(AC3531&gt;0,(M3531-V3531)*AC3531,0)</f>
        <v>0</v>
      </c>
      <c r="AF3531" s="16" t="str">
        <f aca="false">IF(AA3531&lt;&gt;"COMPRAR","",IF(AB3531="",IF(X3531="","",IF(X3531-V3531&lt;0.01,"EMPATE TÉCNICO","")),IF(AB3531&lt;I3531,"ESTOQUE INSUFICIENTE",IF(X3531="","",IF(X3531-V3531&lt;0.01,"EMPATE TÉCNICO","")))))</f>
        <v/>
      </c>
      <c r="AG3531" s="16" t="s">
        <v>1771</v>
      </c>
      <c r="AH3531" s="16" t="s">
        <v>1761</v>
      </c>
    </row>
    <row r="3532" customFormat="false" ht="15" hidden="false" customHeight="false" outlineLevel="0" collapsed="false">
      <c r="A3532" s="16" t="s">
        <v>10952</v>
      </c>
      <c r="B3532" s="17" t="s">
        <v>10953</v>
      </c>
      <c r="C3532" s="16" t="s">
        <v>10954</v>
      </c>
      <c r="D3532" s="16" t="s">
        <v>10038</v>
      </c>
      <c r="E3532" s="18" t="n">
        <v>1</v>
      </c>
      <c r="F3532" s="16" t="s">
        <v>43</v>
      </c>
      <c r="G3532" s="18" t="n">
        <v>0</v>
      </c>
      <c r="H3532" s="16" t="n">
        <v>3.2</v>
      </c>
      <c r="I3532" s="18" t="n">
        <v>9</v>
      </c>
      <c r="J3532" s="19" t="n">
        <v>3.44</v>
      </c>
      <c r="K3532" s="19" t="n">
        <v>3.44</v>
      </c>
      <c r="L3532" s="19" t="n">
        <v>3.44</v>
      </c>
      <c r="M3532" s="19" t="n">
        <f aca="false">IF(J3532&gt;0,J3532,K3532)*E3532</f>
        <v>3.44</v>
      </c>
      <c r="N3532" s="20"/>
      <c r="O3532" s="21" t="str">
        <f aca="false">IF(R3532="","",ROUND(R3532*(1-Premissas!$B$4),4))</f>
        <v/>
      </c>
      <c r="P3532" s="22"/>
      <c r="Q3532" s="22"/>
      <c r="R3532" s="23"/>
      <c r="S3532" s="24"/>
      <c r="T3532" s="24"/>
      <c r="U3532" s="25"/>
      <c r="V3532" s="19" t="str">
        <f aca="false">IF(COUNT(N3532:Q3532)=0,"",MIN(N3532:Q3532))</f>
        <v/>
      </c>
      <c r="W3532" s="16" t="str">
        <f aca="false">IF(V3532="","",INDEX($N$4:$Q$4,MATCH(V3532,N3532:Q3532,0)))</f>
        <v/>
      </c>
      <c r="X3532" s="19" t="str">
        <f aca="false">IF(COUNT(N3532:Q3532)&lt;2,"",SMALL(N3532:Q3532,2))</f>
        <v/>
      </c>
      <c r="Y3532" s="26" t="str">
        <f aca="false">IF(OR(V3532="",M3532=0),"",V3532/M3532-1)</f>
        <v/>
      </c>
      <c r="Z3532" s="26" t="str">
        <f aca="false">IF(OR(V3532="",L3532=""),"",V3532/(L3532*E3532)-1)</f>
        <v/>
      </c>
      <c r="AA3532" s="16" t="str">
        <f aca="false">IF(V3532="","SEM OFERTA",IF(OR(Y3532&gt;Premissas!$B$11,Y3532&lt;Premissas!$B$12),"VERIFICAR - UNIDADE/EMBALAGEM",IF(Y3532&gt;Premissas!$B$6,"NÃO COMPRAR - REAJUSTE &gt;5%","COMPRAR")))</f>
        <v>SEM OFERTA</v>
      </c>
      <c r="AB3532" s="18" t="str">
        <f aca="false">IF(W3532="DIMEC",S3532,IF(W3532="MEDCENTRO",U3532,""))</f>
        <v/>
      </c>
      <c r="AC3532" s="18" t="n">
        <f aca="false">IF(AA3532&lt;&gt;"COMPRAR",0,IF(AB3532="",I3532,MIN(I3532,AB3532)))</f>
        <v>0</v>
      </c>
      <c r="AD3532" s="19" t="n">
        <f aca="false">IF(AC3532&gt;0,AC3532*V3532,0)</f>
        <v>0</v>
      </c>
      <c r="AE3532" s="19" t="n">
        <f aca="false">IF(AC3532&gt;0,(M3532-V3532)*AC3532,0)</f>
        <v>0</v>
      </c>
      <c r="AF3532" s="16" t="str">
        <f aca="false">IF(AA3532&lt;&gt;"COMPRAR","",IF(AB3532="",IF(X3532="","",IF(X3532-V3532&lt;0.01,"EMPATE TÉCNICO","")),IF(AB3532&lt;I3532,"ESTOQUE INSUFICIENTE",IF(X3532="","",IF(X3532-V3532&lt;0.01,"EMPATE TÉCNICO","")))))</f>
        <v/>
      </c>
      <c r="AG3532" s="16" t="s">
        <v>1771</v>
      </c>
      <c r="AH3532" s="16" t="s">
        <v>1761</v>
      </c>
    </row>
    <row r="3533" customFormat="false" ht="15" hidden="false" customHeight="false" outlineLevel="0" collapsed="false">
      <c r="A3533" s="16" t="s">
        <v>10955</v>
      </c>
      <c r="B3533" s="17" t="s">
        <v>10956</v>
      </c>
      <c r="C3533" s="16" t="s">
        <v>10957</v>
      </c>
      <c r="D3533" s="16" t="s">
        <v>10038</v>
      </c>
      <c r="E3533" s="18" t="n">
        <v>1</v>
      </c>
      <c r="F3533" s="16" t="s">
        <v>43</v>
      </c>
      <c r="G3533" s="18" t="n">
        <v>0</v>
      </c>
      <c r="H3533" s="16" t="n">
        <v>1</v>
      </c>
      <c r="I3533" s="18" t="n">
        <v>3</v>
      </c>
      <c r="J3533" s="19" t="n">
        <v>3.39</v>
      </c>
      <c r="K3533" s="19" t="n">
        <v>3.39</v>
      </c>
      <c r="L3533" s="19" t="n">
        <v>3.39</v>
      </c>
      <c r="M3533" s="19" t="n">
        <f aca="false">IF(J3533&gt;0,J3533,K3533)*E3533</f>
        <v>3.39</v>
      </c>
      <c r="N3533" s="20"/>
      <c r="O3533" s="21" t="str">
        <f aca="false">IF(R3533="","",ROUND(R3533*(1-Premissas!$B$4),4))</f>
        <v/>
      </c>
      <c r="P3533" s="22"/>
      <c r="Q3533" s="22"/>
      <c r="R3533" s="23"/>
      <c r="S3533" s="24"/>
      <c r="T3533" s="24"/>
      <c r="U3533" s="25"/>
      <c r="V3533" s="19" t="str">
        <f aca="false">IF(COUNT(N3533:Q3533)=0,"",MIN(N3533:Q3533))</f>
        <v/>
      </c>
      <c r="W3533" s="16" t="str">
        <f aca="false">IF(V3533="","",INDEX($N$4:$Q$4,MATCH(V3533,N3533:Q3533,0)))</f>
        <v/>
      </c>
      <c r="X3533" s="19" t="str">
        <f aca="false">IF(COUNT(N3533:Q3533)&lt;2,"",SMALL(N3533:Q3533,2))</f>
        <v/>
      </c>
      <c r="Y3533" s="26" t="str">
        <f aca="false">IF(OR(V3533="",M3533=0),"",V3533/M3533-1)</f>
        <v/>
      </c>
      <c r="Z3533" s="26" t="str">
        <f aca="false">IF(OR(V3533="",L3533=""),"",V3533/(L3533*E3533)-1)</f>
        <v/>
      </c>
      <c r="AA3533" s="16" t="str">
        <f aca="false">IF(V3533="","SEM OFERTA",IF(OR(Y3533&gt;Premissas!$B$11,Y3533&lt;Premissas!$B$12),"VERIFICAR - UNIDADE/EMBALAGEM",IF(Y3533&gt;Premissas!$B$6,"NÃO COMPRAR - REAJUSTE &gt;5%","COMPRAR")))</f>
        <v>SEM OFERTA</v>
      </c>
      <c r="AB3533" s="18" t="str">
        <f aca="false">IF(W3533="DIMEC",S3533,IF(W3533="MEDCENTRO",U3533,""))</f>
        <v/>
      </c>
      <c r="AC3533" s="18" t="n">
        <f aca="false">IF(AA3533&lt;&gt;"COMPRAR",0,IF(AB3533="",I3533,MIN(I3533,AB3533)))</f>
        <v>0</v>
      </c>
      <c r="AD3533" s="19" t="n">
        <f aca="false">IF(AC3533&gt;0,AC3533*V3533,0)</f>
        <v>0</v>
      </c>
      <c r="AE3533" s="19" t="n">
        <f aca="false">IF(AC3533&gt;0,(M3533-V3533)*AC3533,0)</f>
        <v>0</v>
      </c>
      <c r="AF3533" s="16" t="str">
        <f aca="false">IF(AA3533&lt;&gt;"COMPRAR","",IF(AB3533="",IF(X3533="","",IF(X3533-V3533&lt;0.01,"EMPATE TÉCNICO","")),IF(AB3533&lt;I3533,"ESTOQUE INSUFICIENTE",IF(X3533="","",IF(X3533-V3533&lt;0.01,"EMPATE TÉCNICO","")))))</f>
        <v/>
      </c>
      <c r="AG3533" s="16" t="s">
        <v>1771</v>
      </c>
      <c r="AH3533" s="16" t="s">
        <v>1761</v>
      </c>
    </row>
    <row r="3534" customFormat="false" ht="15" hidden="false" customHeight="false" outlineLevel="0" collapsed="false">
      <c r="A3534" s="16" t="s">
        <v>10958</v>
      </c>
      <c r="B3534" s="17" t="s">
        <v>10959</v>
      </c>
      <c r="C3534" s="16" t="s">
        <v>10960</v>
      </c>
      <c r="D3534" s="16" t="s">
        <v>10038</v>
      </c>
      <c r="E3534" s="18" t="n">
        <v>1</v>
      </c>
      <c r="F3534" s="16" t="s">
        <v>43</v>
      </c>
      <c r="G3534" s="18" t="n">
        <v>0</v>
      </c>
      <c r="H3534" s="16" t="n">
        <v>1.2</v>
      </c>
      <c r="I3534" s="18" t="n">
        <v>4</v>
      </c>
      <c r="J3534" s="19" t="n">
        <v>1.29</v>
      </c>
      <c r="K3534" s="19" t="n">
        <v>1.29</v>
      </c>
      <c r="L3534" s="19" t="n">
        <v>1.29</v>
      </c>
      <c r="M3534" s="19" t="n">
        <f aca="false">IF(J3534&gt;0,J3534,K3534)*E3534</f>
        <v>1.29</v>
      </c>
      <c r="N3534" s="20"/>
      <c r="O3534" s="21" t="str">
        <f aca="false">IF(R3534="","",ROUND(R3534*(1-Premissas!$B$4),4))</f>
        <v/>
      </c>
      <c r="P3534" s="22"/>
      <c r="Q3534" s="22"/>
      <c r="R3534" s="23"/>
      <c r="S3534" s="24"/>
      <c r="T3534" s="24"/>
      <c r="U3534" s="25"/>
      <c r="V3534" s="19" t="str">
        <f aca="false">IF(COUNT(N3534:Q3534)=0,"",MIN(N3534:Q3534))</f>
        <v/>
      </c>
      <c r="W3534" s="16" t="str">
        <f aca="false">IF(V3534="","",INDEX($N$4:$Q$4,MATCH(V3534,N3534:Q3534,0)))</f>
        <v/>
      </c>
      <c r="X3534" s="19" t="str">
        <f aca="false">IF(COUNT(N3534:Q3534)&lt;2,"",SMALL(N3534:Q3534,2))</f>
        <v/>
      </c>
      <c r="Y3534" s="26" t="str">
        <f aca="false">IF(OR(V3534="",M3534=0),"",V3534/M3534-1)</f>
        <v/>
      </c>
      <c r="Z3534" s="26" t="str">
        <f aca="false">IF(OR(V3534="",L3534=""),"",V3534/(L3534*E3534)-1)</f>
        <v/>
      </c>
      <c r="AA3534" s="16" t="str">
        <f aca="false">IF(V3534="","SEM OFERTA",IF(OR(Y3534&gt;Premissas!$B$11,Y3534&lt;Premissas!$B$12),"VERIFICAR - UNIDADE/EMBALAGEM",IF(Y3534&gt;Premissas!$B$6,"NÃO COMPRAR - REAJUSTE &gt;5%","COMPRAR")))</f>
        <v>SEM OFERTA</v>
      </c>
      <c r="AB3534" s="18" t="str">
        <f aca="false">IF(W3534="DIMEC",S3534,IF(W3534="MEDCENTRO",U3534,""))</f>
        <v/>
      </c>
      <c r="AC3534" s="18" t="n">
        <f aca="false">IF(AA3534&lt;&gt;"COMPRAR",0,IF(AB3534="",I3534,MIN(I3534,AB3534)))</f>
        <v>0</v>
      </c>
      <c r="AD3534" s="19" t="n">
        <f aca="false">IF(AC3534&gt;0,AC3534*V3534,0)</f>
        <v>0</v>
      </c>
      <c r="AE3534" s="19" t="n">
        <f aca="false">IF(AC3534&gt;0,(M3534-V3534)*AC3534,0)</f>
        <v>0</v>
      </c>
      <c r="AF3534" s="16" t="str">
        <f aca="false">IF(AA3534&lt;&gt;"COMPRAR","",IF(AB3534="",IF(X3534="","",IF(X3534-V3534&lt;0.01,"EMPATE TÉCNICO","")),IF(AB3534&lt;I3534,"ESTOQUE INSUFICIENTE",IF(X3534="","",IF(X3534-V3534&lt;0.01,"EMPATE TÉCNICO","")))))</f>
        <v/>
      </c>
      <c r="AG3534" s="16" t="s">
        <v>1771</v>
      </c>
      <c r="AH3534" s="16" t="s">
        <v>1761</v>
      </c>
    </row>
    <row r="3535" customFormat="false" ht="15" hidden="false" customHeight="false" outlineLevel="0" collapsed="false">
      <c r="A3535" s="16" t="s">
        <v>10961</v>
      </c>
      <c r="B3535" s="17" t="s">
        <v>10962</v>
      </c>
      <c r="C3535" s="16" t="s">
        <v>10963</v>
      </c>
      <c r="D3535" s="16" t="s">
        <v>10038</v>
      </c>
      <c r="E3535" s="18" t="n">
        <v>1</v>
      </c>
      <c r="F3535" s="16" t="s">
        <v>43</v>
      </c>
      <c r="G3535" s="18" t="n">
        <v>0</v>
      </c>
      <c r="H3535" s="16" t="n">
        <v>7.5</v>
      </c>
      <c r="I3535" s="18" t="n">
        <v>20</v>
      </c>
      <c r="J3535" s="19" t="n">
        <v>1.66</v>
      </c>
      <c r="K3535" s="19" t="n">
        <v>1.66</v>
      </c>
      <c r="L3535" s="19" t="n">
        <v>1.66</v>
      </c>
      <c r="M3535" s="19" t="n">
        <f aca="false">IF(J3535&gt;0,J3535,K3535)*E3535</f>
        <v>1.66</v>
      </c>
      <c r="N3535" s="20"/>
      <c r="O3535" s="21" t="str">
        <f aca="false">IF(R3535="","",ROUND(R3535*(1-Premissas!$B$4),4))</f>
        <v/>
      </c>
      <c r="P3535" s="22"/>
      <c r="Q3535" s="22"/>
      <c r="R3535" s="23"/>
      <c r="S3535" s="24"/>
      <c r="T3535" s="24"/>
      <c r="U3535" s="25"/>
      <c r="V3535" s="19" t="str">
        <f aca="false">IF(COUNT(N3535:Q3535)=0,"",MIN(N3535:Q3535))</f>
        <v/>
      </c>
      <c r="W3535" s="16" t="str">
        <f aca="false">IF(V3535="","",INDEX($N$4:$Q$4,MATCH(V3535,N3535:Q3535,0)))</f>
        <v/>
      </c>
      <c r="X3535" s="19" t="str">
        <f aca="false">IF(COUNT(N3535:Q3535)&lt;2,"",SMALL(N3535:Q3535,2))</f>
        <v/>
      </c>
      <c r="Y3535" s="26" t="str">
        <f aca="false">IF(OR(V3535="",M3535=0),"",V3535/M3535-1)</f>
        <v/>
      </c>
      <c r="Z3535" s="26" t="str">
        <f aca="false">IF(OR(V3535="",L3535=""),"",V3535/(L3535*E3535)-1)</f>
        <v/>
      </c>
      <c r="AA3535" s="16" t="str">
        <f aca="false">IF(V3535="","SEM OFERTA",IF(OR(Y3535&gt;Premissas!$B$11,Y3535&lt;Premissas!$B$12),"VERIFICAR - UNIDADE/EMBALAGEM",IF(Y3535&gt;Premissas!$B$6,"NÃO COMPRAR - REAJUSTE &gt;5%","COMPRAR")))</f>
        <v>SEM OFERTA</v>
      </c>
      <c r="AB3535" s="18" t="str">
        <f aca="false">IF(W3535="DIMEC",S3535,IF(W3535="MEDCENTRO",U3535,""))</f>
        <v/>
      </c>
      <c r="AC3535" s="18" t="n">
        <f aca="false">IF(AA3535&lt;&gt;"COMPRAR",0,IF(AB3535="",I3535,MIN(I3535,AB3535)))</f>
        <v>0</v>
      </c>
      <c r="AD3535" s="19" t="n">
        <f aca="false">IF(AC3535&gt;0,AC3535*V3535,0)</f>
        <v>0</v>
      </c>
      <c r="AE3535" s="19" t="n">
        <f aca="false">IF(AC3535&gt;0,(M3535-V3535)*AC3535,0)</f>
        <v>0</v>
      </c>
      <c r="AF3535" s="16" t="str">
        <f aca="false">IF(AA3535&lt;&gt;"COMPRAR","",IF(AB3535="",IF(X3535="","",IF(X3535-V3535&lt;0.01,"EMPATE TÉCNICO","")),IF(AB3535&lt;I3535,"ESTOQUE INSUFICIENTE",IF(X3535="","",IF(X3535-V3535&lt;0.01,"EMPATE TÉCNICO","")))))</f>
        <v/>
      </c>
      <c r="AG3535" s="16" t="s">
        <v>1771</v>
      </c>
      <c r="AH3535" s="16" t="s">
        <v>1761</v>
      </c>
    </row>
    <row r="3536" customFormat="false" ht="15" hidden="false" customHeight="false" outlineLevel="0" collapsed="false">
      <c r="A3536" s="16" t="s">
        <v>10964</v>
      </c>
      <c r="B3536" s="17" t="s">
        <v>10965</v>
      </c>
      <c r="C3536" s="16" t="s">
        <v>10966</v>
      </c>
      <c r="D3536" s="16" t="s">
        <v>10038</v>
      </c>
      <c r="E3536" s="18" t="n">
        <v>1</v>
      </c>
      <c r="F3536" s="16" t="s">
        <v>43</v>
      </c>
      <c r="G3536" s="18" t="n">
        <v>0</v>
      </c>
      <c r="H3536" s="16" t="n">
        <v>0.5</v>
      </c>
      <c r="I3536" s="18" t="n">
        <v>2</v>
      </c>
      <c r="J3536" s="19" t="n">
        <v>3.39</v>
      </c>
      <c r="K3536" s="19" t="n">
        <v>3.39</v>
      </c>
      <c r="L3536" s="19" t="n">
        <v>3.39</v>
      </c>
      <c r="M3536" s="19" t="n">
        <f aca="false">IF(J3536&gt;0,J3536,K3536)*E3536</f>
        <v>3.39</v>
      </c>
      <c r="N3536" s="20"/>
      <c r="O3536" s="21" t="str">
        <f aca="false">IF(R3536="","",ROUND(R3536*(1-Premissas!$B$4),4))</f>
        <v/>
      </c>
      <c r="P3536" s="22"/>
      <c r="Q3536" s="22"/>
      <c r="R3536" s="23"/>
      <c r="S3536" s="24"/>
      <c r="T3536" s="24"/>
      <c r="U3536" s="25"/>
      <c r="V3536" s="19" t="str">
        <f aca="false">IF(COUNT(N3536:Q3536)=0,"",MIN(N3536:Q3536))</f>
        <v/>
      </c>
      <c r="W3536" s="16" t="str">
        <f aca="false">IF(V3536="","",INDEX($N$4:$Q$4,MATCH(V3536,N3536:Q3536,0)))</f>
        <v/>
      </c>
      <c r="X3536" s="19" t="str">
        <f aca="false">IF(COUNT(N3536:Q3536)&lt;2,"",SMALL(N3536:Q3536,2))</f>
        <v/>
      </c>
      <c r="Y3536" s="26" t="str">
        <f aca="false">IF(OR(V3536="",M3536=0),"",V3536/M3536-1)</f>
        <v/>
      </c>
      <c r="Z3536" s="26" t="str">
        <f aca="false">IF(OR(V3536="",L3536=""),"",V3536/(L3536*E3536)-1)</f>
        <v/>
      </c>
      <c r="AA3536" s="16" t="str">
        <f aca="false">IF(V3536="","SEM OFERTA",IF(OR(Y3536&gt;Premissas!$B$11,Y3536&lt;Premissas!$B$12),"VERIFICAR - UNIDADE/EMBALAGEM",IF(Y3536&gt;Premissas!$B$6,"NÃO COMPRAR - REAJUSTE &gt;5%","COMPRAR")))</f>
        <v>SEM OFERTA</v>
      </c>
      <c r="AB3536" s="18" t="str">
        <f aca="false">IF(W3536="DIMEC",S3536,IF(W3536="MEDCENTRO",U3536,""))</f>
        <v/>
      </c>
      <c r="AC3536" s="18" t="n">
        <f aca="false">IF(AA3536&lt;&gt;"COMPRAR",0,IF(AB3536="",I3536,MIN(I3536,AB3536)))</f>
        <v>0</v>
      </c>
      <c r="AD3536" s="19" t="n">
        <f aca="false">IF(AC3536&gt;0,AC3536*V3536,0)</f>
        <v>0</v>
      </c>
      <c r="AE3536" s="19" t="n">
        <f aca="false">IF(AC3536&gt;0,(M3536-V3536)*AC3536,0)</f>
        <v>0</v>
      </c>
      <c r="AF3536" s="16" t="str">
        <f aca="false">IF(AA3536&lt;&gt;"COMPRAR","",IF(AB3536="",IF(X3536="","",IF(X3536-V3536&lt;0.01,"EMPATE TÉCNICO","")),IF(AB3536&lt;I3536,"ESTOQUE INSUFICIENTE",IF(X3536="","",IF(X3536-V3536&lt;0.01,"EMPATE TÉCNICO","")))))</f>
        <v/>
      </c>
      <c r="AG3536" s="16" t="s">
        <v>1771</v>
      </c>
      <c r="AH3536" s="16" t="s">
        <v>1761</v>
      </c>
    </row>
    <row r="3537" customFormat="false" ht="15" hidden="false" customHeight="false" outlineLevel="0" collapsed="false">
      <c r="A3537" s="16" t="s">
        <v>10967</v>
      </c>
      <c r="B3537" s="17" t="s">
        <v>10968</v>
      </c>
      <c r="C3537" s="16" t="s">
        <v>10969</v>
      </c>
      <c r="D3537" s="16" t="s">
        <v>10038</v>
      </c>
      <c r="E3537" s="18" t="n">
        <v>1</v>
      </c>
      <c r="F3537" s="16" t="s">
        <v>43</v>
      </c>
      <c r="G3537" s="18" t="n">
        <v>0</v>
      </c>
      <c r="H3537" s="16" t="n">
        <v>2.1</v>
      </c>
      <c r="I3537" s="18" t="n">
        <v>6</v>
      </c>
      <c r="J3537" s="19" t="n">
        <v>3.39</v>
      </c>
      <c r="K3537" s="19" t="n">
        <v>3.39</v>
      </c>
      <c r="L3537" s="19" t="n">
        <v>3.39</v>
      </c>
      <c r="M3537" s="19" t="n">
        <f aca="false">IF(J3537&gt;0,J3537,K3537)*E3537</f>
        <v>3.39</v>
      </c>
      <c r="N3537" s="20"/>
      <c r="O3537" s="21" t="str">
        <f aca="false">IF(R3537="","",ROUND(R3537*(1-Premissas!$B$4),4))</f>
        <v/>
      </c>
      <c r="P3537" s="22"/>
      <c r="Q3537" s="22"/>
      <c r="R3537" s="23"/>
      <c r="S3537" s="24"/>
      <c r="T3537" s="24"/>
      <c r="U3537" s="25"/>
      <c r="V3537" s="19" t="str">
        <f aca="false">IF(COUNT(N3537:Q3537)=0,"",MIN(N3537:Q3537))</f>
        <v/>
      </c>
      <c r="W3537" s="16" t="str">
        <f aca="false">IF(V3537="","",INDEX($N$4:$Q$4,MATCH(V3537,N3537:Q3537,0)))</f>
        <v/>
      </c>
      <c r="X3537" s="19" t="str">
        <f aca="false">IF(COUNT(N3537:Q3537)&lt;2,"",SMALL(N3537:Q3537,2))</f>
        <v/>
      </c>
      <c r="Y3537" s="26" t="str">
        <f aca="false">IF(OR(V3537="",M3537=0),"",V3537/M3537-1)</f>
        <v/>
      </c>
      <c r="Z3537" s="26" t="str">
        <f aca="false">IF(OR(V3537="",L3537=""),"",V3537/(L3537*E3537)-1)</f>
        <v/>
      </c>
      <c r="AA3537" s="16" t="str">
        <f aca="false">IF(V3537="","SEM OFERTA",IF(OR(Y3537&gt;Premissas!$B$11,Y3537&lt;Premissas!$B$12),"VERIFICAR - UNIDADE/EMBALAGEM",IF(Y3537&gt;Premissas!$B$6,"NÃO COMPRAR - REAJUSTE &gt;5%","COMPRAR")))</f>
        <v>SEM OFERTA</v>
      </c>
      <c r="AB3537" s="18" t="str">
        <f aca="false">IF(W3537="DIMEC",S3537,IF(W3537="MEDCENTRO",U3537,""))</f>
        <v/>
      </c>
      <c r="AC3537" s="18" t="n">
        <f aca="false">IF(AA3537&lt;&gt;"COMPRAR",0,IF(AB3537="",I3537,MIN(I3537,AB3537)))</f>
        <v>0</v>
      </c>
      <c r="AD3537" s="19" t="n">
        <f aca="false">IF(AC3537&gt;0,AC3537*V3537,0)</f>
        <v>0</v>
      </c>
      <c r="AE3537" s="19" t="n">
        <f aca="false">IF(AC3537&gt;0,(M3537-V3537)*AC3537,0)</f>
        <v>0</v>
      </c>
      <c r="AF3537" s="16" t="str">
        <f aca="false">IF(AA3537&lt;&gt;"COMPRAR","",IF(AB3537="",IF(X3537="","",IF(X3537-V3537&lt;0.01,"EMPATE TÉCNICO","")),IF(AB3537&lt;I3537,"ESTOQUE INSUFICIENTE",IF(X3537="","",IF(X3537-V3537&lt;0.01,"EMPATE TÉCNICO","")))))</f>
        <v/>
      </c>
      <c r="AG3537" s="16" t="s">
        <v>1771</v>
      </c>
      <c r="AH3537" s="16" t="s">
        <v>1761</v>
      </c>
    </row>
    <row r="3538" customFormat="false" ht="15" hidden="false" customHeight="false" outlineLevel="0" collapsed="false">
      <c r="A3538" s="16" t="s">
        <v>10970</v>
      </c>
      <c r="B3538" s="17"/>
      <c r="C3538" s="16" t="s">
        <v>10971</v>
      </c>
      <c r="D3538" s="16" t="s">
        <v>10038</v>
      </c>
      <c r="E3538" s="18" t="n">
        <v>1</v>
      </c>
      <c r="F3538" s="16" t="s">
        <v>43</v>
      </c>
      <c r="G3538" s="18" t="n">
        <v>0</v>
      </c>
      <c r="H3538" s="16" t="n">
        <v>0.1</v>
      </c>
      <c r="I3538" s="18" t="n">
        <v>1</v>
      </c>
      <c r="J3538" s="19" t="n">
        <v>3.39</v>
      </c>
      <c r="K3538" s="19" t="n">
        <v>3.39</v>
      </c>
      <c r="L3538" s="19" t="n">
        <v>3.39</v>
      </c>
      <c r="M3538" s="19" t="n">
        <f aca="false">IF(J3538&gt;0,J3538,K3538)*E3538</f>
        <v>3.39</v>
      </c>
      <c r="N3538" s="20"/>
      <c r="O3538" s="21" t="str">
        <f aca="false">IF(R3538="","",ROUND(R3538*(1-Premissas!$B$4),4))</f>
        <v/>
      </c>
      <c r="P3538" s="22"/>
      <c r="Q3538" s="22"/>
      <c r="R3538" s="23"/>
      <c r="S3538" s="24"/>
      <c r="T3538" s="24"/>
      <c r="U3538" s="25"/>
      <c r="V3538" s="19" t="str">
        <f aca="false">IF(COUNT(N3538:Q3538)=0,"",MIN(N3538:Q3538))</f>
        <v/>
      </c>
      <c r="W3538" s="16" t="str">
        <f aca="false">IF(V3538="","",INDEX($N$4:$Q$4,MATCH(V3538,N3538:Q3538,0)))</f>
        <v/>
      </c>
      <c r="X3538" s="19" t="str">
        <f aca="false">IF(COUNT(N3538:Q3538)&lt;2,"",SMALL(N3538:Q3538,2))</f>
        <v/>
      </c>
      <c r="Y3538" s="26" t="str">
        <f aca="false">IF(OR(V3538="",M3538=0),"",V3538/M3538-1)</f>
        <v/>
      </c>
      <c r="Z3538" s="26" t="str">
        <f aca="false">IF(OR(V3538="",L3538=""),"",V3538/(L3538*E3538)-1)</f>
        <v/>
      </c>
      <c r="AA3538" s="16" t="str">
        <f aca="false">IF(V3538="","SEM OFERTA",IF(OR(Y3538&gt;Premissas!$B$11,Y3538&lt;Premissas!$B$12),"VERIFICAR - UNIDADE/EMBALAGEM",IF(Y3538&gt;Premissas!$B$6,"NÃO COMPRAR - REAJUSTE &gt;5%","COMPRAR")))</f>
        <v>SEM OFERTA</v>
      </c>
      <c r="AB3538" s="18" t="str">
        <f aca="false">IF(W3538="DIMEC",S3538,IF(W3538="MEDCENTRO",U3538,""))</f>
        <v/>
      </c>
      <c r="AC3538" s="18" t="n">
        <f aca="false">IF(AA3538&lt;&gt;"COMPRAR",0,IF(AB3538="",I3538,MIN(I3538,AB3538)))</f>
        <v>0</v>
      </c>
      <c r="AD3538" s="19" t="n">
        <f aca="false">IF(AC3538&gt;0,AC3538*V3538,0)</f>
        <v>0</v>
      </c>
      <c r="AE3538" s="19" t="n">
        <f aca="false">IF(AC3538&gt;0,(M3538-V3538)*AC3538,0)</f>
        <v>0</v>
      </c>
      <c r="AF3538" s="16" t="str">
        <f aca="false">IF(AA3538&lt;&gt;"COMPRAR","",IF(AB3538="",IF(X3538="","",IF(X3538-V3538&lt;0.01,"EMPATE TÉCNICO","")),IF(AB3538&lt;I3538,"ESTOQUE INSUFICIENTE",IF(X3538="","",IF(X3538-V3538&lt;0.01,"EMPATE TÉCNICO","")))))</f>
        <v/>
      </c>
      <c r="AG3538" s="16" t="s">
        <v>1771</v>
      </c>
      <c r="AH3538" s="16" t="s">
        <v>1761</v>
      </c>
    </row>
    <row r="3539" customFormat="false" ht="15" hidden="false" customHeight="false" outlineLevel="0" collapsed="false">
      <c r="A3539" s="16" t="s">
        <v>10972</v>
      </c>
      <c r="B3539" s="17" t="s">
        <v>10973</v>
      </c>
      <c r="C3539" s="16" t="s">
        <v>10974</v>
      </c>
      <c r="D3539" s="16" t="s">
        <v>10038</v>
      </c>
      <c r="E3539" s="18" t="n">
        <v>1</v>
      </c>
      <c r="F3539" s="16" t="s">
        <v>43</v>
      </c>
      <c r="G3539" s="18" t="n">
        <v>0</v>
      </c>
      <c r="H3539" s="16" t="n">
        <v>1.6</v>
      </c>
      <c r="I3539" s="18" t="n">
        <v>5</v>
      </c>
      <c r="J3539" s="19" t="n">
        <v>3.39</v>
      </c>
      <c r="K3539" s="19" t="n">
        <v>3.39</v>
      </c>
      <c r="L3539" s="19" t="n">
        <v>3.39</v>
      </c>
      <c r="M3539" s="19" t="n">
        <f aca="false">IF(J3539&gt;0,J3539,K3539)*E3539</f>
        <v>3.39</v>
      </c>
      <c r="N3539" s="20"/>
      <c r="O3539" s="21" t="str">
        <f aca="false">IF(R3539="","",ROUND(R3539*(1-Premissas!$B$4),4))</f>
        <v/>
      </c>
      <c r="P3539" s="22"/>
      <c r="Q3539" s="22"/>
      <c r="R3539" s="23"/>
      <c r="S3539" s="24"/>
      <c r="T3539" s="24"/>
      <c r="U3539" s="25"/>
      <c r="V3539" s="19" t="str">
        <f aca="false">IF(COUNT(N3539:Q3539)=0,"",MIN(N3539:Q3539))</f>
        <v/>
      </c>
      <c r="W3539" s="16" t="str">
        <f aca="false">IF(V3539="","",INDEX($N$4:$Q$4,MATCH(V3539,N3539:Q3539,0)))</f>
        <v/>
      </c>
      <c r="X3539" s="19" t="str">
        <f aca="false">IF(COUNT(N3539:Q3539)&lt;2,"",SMALL(N3539:Q3539,2))</f>
        <v/>
      </c>
      <c r="Y3539" s="26" t="str">
        <f aca="false">IF(OR(V3539="",M3539=0),"",V3539/M3539-1)</f>
        <v/>
      </c>
      <c r="Z3539" s="26" t="str">
        <f aca="false">IF(OR(V3539="",L3539=""),"",V3539/(L3539*E3539)-1)</f>
        <v/>
      </c>
      <c r="AA3539" s="16" t="str">
        <f aca="false">IF(V3539="","SEM OFERTA",IF(OR(Y3539&gt;Premissas!$B$11,Y3539&lt;Premissas!$B$12),"VERIFICAR - UNIDADE/EMBALAGEM",IF(Y3539&gt;Premissas!$B$6,"NÃO COMPRAR - REAJUSTE &gt;5%","COMPRAR")))</f>
        <v>SEM OFERTA</v>
      </c>
      <c r="AB3539" s="18" t="str">
        <f aca="false">IF(W3539="DIMEC",S3539,IF(W3539="MEDCENTRO",U3539,""))</f>
        <v/>
      </c>
      <c r="AC3539" s="18" t="n">
        <f aca="false">IF(AA3539&lt;&gt;"COMPRAR",0,IF(AB3539="",I3539,MIN(I3539,AB3539)))</f>
        <v>0</v>
      </c>
      <c r="AD3539" s="19" t="n">
        <f aca="false">IF(AC3539&gt;0,AC3539*V3539,0)</f>
        <v>0</v>
      </c>
      <c r="AE3539" s="19" t="n">
        <f aca="false">IF(AC3539&gt;0,(M3539-V3539)*AC3539,0)</f>
        <v>0</v>
      </c>
      <c r="AF3539" s="16" t="str">
        <f aca="false">IF(AA3539&lt;&gt;"COMPRAR","",IF(AB3539="",IF(X3539="","",IF(X3539-V3539&lt;0.01,"EMPATE TÉCNICO","")),IF(AB3539&lt;I3539,"ESTOQUE INSUFICIENTE",IF(X3539="","",IF(X3539-V3539&lt;0.01,"EMPATE TÉCNICO","")))))</f>
        <v/>
      </c>
      <c r="AG3539" s="16" t="s">
        <v>1771</v>
      </c>
      <c r="AH3539" s="16" t="s">
        <v>1761</v>
      </c>
    </row>
    <row r="3540" customFormat="false" ht="15" hidden="false" customHeight="false" outlineLevel="0" collapsed="false">
      <c r="A3540" s="16" t="s">
        <v>10975</v>
      </c>
      <c r="B3540" s="17" t="s">
        <v>10976</v>
      </c>
      <c r="C3540" s="16" t="s">
        <v>10977</v>
      </c>
      <c r="D3540" s="16" t="s">
        <v>10038</v>
      </c>
      <c r="E3540" s="18" t="n">
        <v>1</v>
      </c>
      <c r="F3540" s="16" t="s">
        <v>43</v>
      </c>
      <c r="G3540" s="18" t="n">
        <v>0</v>
      </c>
      <c r="H3540" s="16" t="n">
        <v>0.1</v>
      </c>
      <c r="I3540" s="18" t="n">
        <v>1</v>
      </c>
      <c r="J3540" s="19" t="n">
        <v>3.39</v>
      </c>
      <c r="K3540" s="19" t="n">
        <v>3.39</v>
      </c>
      <c r="L3540" s="19" t="n">
        <v>3.39</v>
      </c>
      <c r="M3540" s="19" t="n">
        <f aca="false">IF(J3540&gt;0,J3540,K3540)*E3540</f>
        <v>3.39</v>
      </c>
      <c r="N3540" s="20"/>
      <c r="O3540" s="21" t="str">
        <f aca="false">IF(R3540="","",ROUND(R3540*(1-Premissas!$B$4),4))</f>
        <v/>
      </c>
      <c r="P3540" s="22"/>
      <c r="Q3540" s="22"/>
      <c r="R3540" s="23"/>
      <c r="S3540" s="24"/>
      <c r="T3540" s="24"/>
      <c r="U3540" s="25"/>
      <c r="V3540" s="19" t="str">
        <f aca="false">IF(COUNT(N3540:Q3540)=0,"",MIN(N3540:Q3540))</f>
        <v/>
      </c>
      <c r="W3540" s="16" t="str">
        <f aca="false">IF(V3540="","",INDEX($N$4:$Q$4,MATCH(V3540,N3540:Q3540,0)))</f>
        <v/>
      </c>
      <c r="X3540" s="19" t="str">
        <f aca="false">IF(COUNT(N3540:Q3540)&lt;2,"",SMALL(N3540:Q3540,2))</f>
        <v/>
      </c>
      <c r="Y3540" s="26" t="str">
        <f aca="false">IF(OR(V3540="",M3540=0),"",V3540/M3540-1)</f>
        <v/>
      </c>
      <c r="Z3540" s="26" t="str">
        <f aca="false">IF(OR(V3540="",L3540=""),"",V3540/(L3540*E3540)-1)</f>
        <v/>
      </c>
      <c r="AA3540" s="16" t="str">
        <f aca="false">IF(V3540="","SEM OFERTA",IF(OR(Y3540&gt;Premissas!$B$11,Y3540&lt;Premissas!$B$12),"VERIFICAR - UNIDADE/EMBALAGEM",IF(Y3540&gt;Premissas!$B$6,"NÃO COMPRAR - REAJUSTE &gt;5%","COMPRAR")))</f>
        <v>SEM OFERTA</v>
      </c>
      <c r="AB3540" s="18" t="str">
        <f aca="false">IF(W3540="DIMEC",S3540,IF(W3540="MEDCENTRO",U3540,""))</f>
        <v/>
      </c>
      <c r="AC3540" s="18" t="n">
        <f aca="false">IF(AA3540&lt;&gt;"COMPRAR",0,IF(AB3540="",I3540,MIN(I3540,AB3540)))</f>
        <v>0</v>
      </c>
      <c r="AD3540" s="19" t="n">
        <f aca="false">IF(AC3540&gt;0,AC3540*V3540,0)</f>
        <v>0</v>
      </c>
      <c r="AE3540" s="19" t="n">
        <f aca="false">IF(AC3540&gt;0,(M3540-V3540)*AC3540,0)</f>
        <v>0</v>
      </c>
      <c r="AF3540" s="16" t="str">
        <f aca="false">IF(AA3540&lt;&gt;"COMPRAR","",IF(AB3540="",IF(X3540="","",IF(X3540-V3540&lt;0.01,"EMPATE TÉCNICO","")),IF(AB3540&lt;I3540,"ESTOQUE INSUFICIENTE",IF(X3540="","",IF(X3540-V3540&lt;0.01,"EMPATE TÉCNICO","")))))</f>
        <v/>
      </c>
      <c r="AG3540" s="16" t="s">
        <v>1771</v>
      </c>
      <c r="AH3540" s="16" t="s">
        <v>1761</v>
      </c>
    </row>
    <row r="3541" customFormat="false" ht="15" hidden="false" customHeight="false" outlineLevel="0" collapsed="false">
      <c r="A3541" s="16" t="s">
        <v>10978</v>
      </c>
      <c r="B3541" s="17" t="s">
        <v>10979</v>
      </c>
      <c r="C3541" s="16" t="s">
        <v>10980</v>
      </c>
      <c r="D3541" s="16" t="s">
        <v>10038</v>
      </c>
      <c r="E3541" s="18" t="n">
        <v>1</v>
      </c>
      <c r="F3541" s="16" t="s">
        <v>43</v>
      </c>
      <c r="G3541" s="18" t="n">
        <v>0</v>
      </c>
      <c r="H3541" s="16" t="n">
        <v>1.1</v>
      </c>
      <c r="I3541" s="18" t="n">
        <v>3</v>
      </c>
      <c r="J3541" s="19" t="n">
        <v>4.06</v>
      </c>
      <c r="K3541" s="19" t="n">
        <v>4.06</v>
      </c>
      <c r="L3541" s="19" t="n">
        <v>4.06</v>
      </c>
      <c r="M3541" s="19" t="n">
        <f aca="false">IF(J3541&gt;0,J3541,K3541)*E3541</f>
        <v>4.06</v>
      </c>
      <c r="N3541" s="20"/>
      <c r="O3541" s="21" t="str">
        <f aca="false">IF(R3541="","",ROUND(R3541*(1-Premissas!$B$4),4))</f>
        <v/>
      </c>
      <c r="P3541" s="22"/>
      <c r="Q3541" s="22"/>
      <c r="R3541" s="23"/>
      <c r="S3541" s="24"/>
      <c r="T3541" s="24"/>
      <c r="U3541" s="25"/>
      <c r="V3541" s="19" t="str">
        <f aca="false">IF(COUNT(N3541:Q3541)=0,"",MIN(N3541:Q3541))</f>
        <v/>
      </c>
      <c r="W3541" s="16" t="str">
        <f aca="false">IF(V3541="","",INDEX($N$4:$Q$4,MATCH(V3541,N3541:Q3541,0)))</f>
        <v/>
      </c>
      <c r="X3541" s="19" t="str">
        <f aca="false">IF(COUNT(N3541:Q3541)&lt;2,"",SMALL(N3541:Q3541,2))</f>
        <v/>
      </c>
      <c r="Y3541" s="26" t="str">
        <f aca="false">IF(OR(V3541="",M3541=0),"",V3541/M3541-1)</f>
        <v/>
      </c>
      <c r="Z3541" s="26" t="str">
        <f aca="false">IF(OR(V3541="",L3541=""),"",V3541/(L3541*E3541)-1)</f>
        <v/>
      </c>
      <c r="AA3541" s="16" t="str">
        <f aca="false">IF(V3541="","SEM OFERTA",IF(OR(Y3541&gt;Premissas!$B$11,Y3541&lt;Premissas!$B$12),"VERIFICAR - UNIDADE/EMBALAGEM",IF(Y3541&gt;Premissas!$B$6,"NÃO COMPRAR - REAJUSTE &gt;5%","COMPRAR")))</f>
        <v>SEM OFERTA</v>
      </c>
      <c r="AB3541" s="18" t="str">
        <f aca="false">IF(W3541="DIMEC",S3541,IF(W3541="MEDCENTRO",U3541,""))</f>
        <v/>
      </c>
      <c r="AC3541" s="18" t="n">
        <f aca="false">IF(AA3541&lt;&gt;"COMPRAR",0,IF(AB3541="",I3541,MIN(I3541,AB3541)))</f>
        <v>0</v>
      </c>
      <c r="AD3541" s="19" t="n">
        <f aca="false">IF(AC3541&gt;0,AC3541*V3541,0)</f>
        <v>0</v>
      </c>
      <c r="AE3541" s="19" t="n">
        <f aca="false">IF(AC3541&gt;0,(M3541-V3541)*AC3541,0)</f>
        <v>0</v>
      </c>
      <c r="AF3541" s="16" t="str">
        <f aca="false">IF(AA3541&lt;&gt;"COMPRAR","",IF(AB3541="",IF(X3541="","",IF(X3541-V3541&lt;0.01,"EMPATE TÉCNICO","")),IF(AB3541&lt;I3541,"ESTOQUE INSUFICIENTE",IF(X3541="","",IF(X3541-V3541&lt;0.01,"EMPATE TÉCNICO","")))))</f>
        <v/>
      </c>
      <c r="AG3541" s="16" t="s">
        <v>1838</v>
      </c>
      <c r="AH3541" s="16" t="s">
        <v>1761</v>
      </c>
    </row>
    <row r="3542" customFormat="false" ht="15" hidden="false" customHeight="false" outlineLevel="0" collapsed="false">
      <c r="A3542" s="16" t="s">
        <v>10981</v>
      </c>
      <c r="B3542" s="17" t="s">
        <v>10982</v>
      </c>
      <c r="C3542" s="16" t="s">
        <v>10983</v>
      </c>
      <c r="D3542" s="16" t="s">
        <v>3926</v>
      </c>
      <c r="E3542" s="18" t="n">
        <v>1</v>
      </c>
      <c r="F3542" s="16" t="s">
        <v>43</v>
      </c>
      <c r="G3542" s="18" t="n">
        <v>3</v>
      </c>
      <c r="H3542" s="16" t="n">
        <v>3.2</v>
      </c>
      <c r="I3542" s="18" t="n">
        <v>6</v>
      </c>
      <c r="J3542" s="19" t="n">
        <v>9.04833333333333</v>
      </c>
      <c r="K3542" s="19" t="n">
        <v>9.04833333333333</v>
      </c>
      <c r="L3542" s="19" t="n">
        <v>9.0483</v>
      </c>
      <c r="M3542" s="19" t="n">
        <f aca="false">IF(J3542&gt;0,J3542,K3542)*E3542</f>
        <v>9.04833333333333</v>
      </c>
      <c r="N3542" s="20"/>
      <c r="O3542" s="21" t="str">
        <f aca="false">IF(R3542="","",ROUND(R3542*(1-Premissas!$B$4),4))</f>
        <v/>
      </c>
      <c r="P3542" s="22"/>
      <c r="Q3542" s="22"/>
      <c r="R3542" s="23"/>
      <c r="S3542" s="24"/>
      <c r="T3542" s="24"/>
      <c r="U3542" s="25"/>
      <c r="V3542" s="19" t="str">
        <f aca="false">IF(COUNT(N3542:Q3542)=0,"",MIN(N3542:Q3542))</f>
        <v/>
      </c>
      <c r="W3542" s="16" t="str">
        <f aca="false">IF(V3542="","",INDEX($N$4:$Q$4,MATCH(V3542,N3542:Q3542,0)))</f>
        <v/>
      </c>
      <c r="X3542" s="19" t="str">
        <f aca="false">IF(COUNT(N3542:Q3542)&lt;2,"",SMALL(N3542:Q3542,2))</f>
        <v/>
      </c>
      <c r="Y3542" s="26" t="str">
        <f aca="false">IF(OR(V3542="",M3542=0),"",V3542/M3542-1)</f>
        <v/>
      </c>
      <c r="Z3542" s="26" t="str">
        <f aca="false">IF(OR(V3542="",L3542=""),"",V3542/(L3542*E3542)-1)</f>
        <v/>
      </c>
      <c r="AA3542" s="16" t="str">
        <f aca="false">IF(V3542="","SEM OFERTA",IF(OR(Y3542&gt;Premissas!$B$11,Y3542&lt;Premissas!$B$12),"VERIFICAR - UNIDADE/EMBALAGEM",IF(Y3542&gt;Premissas!$B$6,"NÃO COMPRAR - REAJUSTE &gt;5%","COMPRAR")))</f>
        <v>SEM OFERTA</v>
      </c>
      <c r="AB3542" s="18" t="str">
        <f aca="false">IF(W3542="DIMEC",S3542,IF(W3542="MEDCENTRO",U3542,""))</f>
        <v/>
      </c>
      <c r="AC3542" s="18" t="n">
        <f aca="false">IF(AA3542&lt;&gt;"COMPRAR",0,IF(AB3542="",I3542,MIN(I3542,AB3542)))</f>
        <v>0</v>
      </c>
      <c r="AD3542" s="19" t="n">
        <f aca="false">IF(AC3542&gt;0,AC3542*V3542,0)</f>
        <v>0</v>
      </c>
      <c r="AE3542" s="19" t="n">
        <f aca="false">IF(AC3542&gt;0,(M3542-V3542)*AC3542,0)</f>
        <v>0</v>
      </c>
      <c r="AF3542" s="16" t="str">
        <f aca="false">IF(AA3542&lt;&gt;"COMPRAR","",IF(AB3542="",IF(X3542="","",IF(X3542-V3542&lt;0.01,"EMPATE TÉCNICO","")),IF(AB3542&lt;I3542,"ESTOQUE INSUFICIENTE",IF(X3542="","",IF(X3542-V3542&lt;0.01,"EMPATE TÉCNICO","")))))</f>
        <v/>
      </c>
      <c r="AG3542" s="16" t="s">
        <v>328</v>
      </c>
      <c r="AH3542" s="16" t="s">
        <v>1761</v>
      </c>
    </row>
    <row r="3543" customFormat="false" ht="15" hidden="false" customHeight="false" outlineLevel="0" collapsed="false">
      <c r="A3543" s="16" t="s">
        <v>10984</v>
      </c>
      <c r="B3543" s="17" t="s">
        <v>10985</v>
      </c>
      <c r="C3543" s="16" t="s">
        <v>10986</v>
      </c>
      <c r="D3543" s="16" t="s">
        <v>3882</v>
      </c>
      <c r="E3543" s="18" t="n">
        <v>1</v>
      </c>
      <c r="F3543" s="16" t="s">
        <v>41</v>
      </c>
      <c r="G3543" s="18" t="n">
        <v>4</v>
      </c>
      <c r="H3543" s="16" t="n">
        <v>1.6</v>
      </c>
      <c r="I3543" s="18" t="n">
        <v>1</v>
      </c>
      <c r="J3543" s="19" t="n">
        <v>15.52</v>
      </c>
      <c r="K3543" s="19" t="n">
        <v>15.52</v>
      </c>
      <c r="L3543" s="19" t="n">
        <v>15.52</v>
      </c>
      <c r="M3543" s="19" t="n">
        <f aca="false">IF(J3543&gt;0,J3543,K3543)*E3543</f>
        <v>15.52</v>
      </c>
      <c r="N3543" s="20"/>
      <c r="O3543" s="21" t="str">
        <f aca="false">IF(R3543="","",ROUND(R3543*(1-Premissas!$B$4),4))</f>
        <v/>
      </c>
      <c r="P3543" s="22"/>
      <c r="Q3543" s="22"/>
      <c r="R3543" s="23"/>
      <c r="S3543" s="24"/>
      <c r="T3543" s="24"/>
      <c r="U3543" s="25"/>
      <c r="V3543" s="19" t="str">
        <f aca="false">IF(COUNT(N3543:Q3543)=0,"",MIN(N3543:Q3543))</f>
        <v/>
      </c>
      <c r="W3543" s="16" t="str">
        <f aca="false">IF(V3543="","",INDEX($N$4:$Q$4,MATCH(V3543,N3543:Q3543,0)))</f>
        <v/>
      </c>
      <c r="X3543" s="19" t="str">
        <f aca="false">IF(COUNT(N3543:Q3543)&lt;2,"",SMALL(N3543:Q3543,2))</f>
        <v/>
      </c>
      <c r="Y3543" s="26" t="str">
        <f aca="false">IF(OR(V3543="",M3543=0),"",V3543/M3543-1)</f>
        <v/>
      </c>
      <c r="Z3543" s="26" t="str">
        <f aca="false">IF(OR(V3543="",L3543=""),"",V3543/(L3543*E3543)-1)</f>
        <v/>
      </c>
      <c r="AA3543" s="16" t="str">
        <f aca="false">IF(V3543="","SEM OFERTA",IF(OR(Y3543&gt;Premissas!$B$11,Y3543&lt;Premissas!$B$12),"VERIFICAR - UNIDADE/EMBALAGEM",IF(Y3543&gt;Premissas!$B$6,"NÃO COMPRAR - REAJUSTE &gt;5%","COMPRAR")))</f>
        <v>SEM OFERTA</v>
      </c>
      <c r="AB3543" s="18" t="str">
        <f aca="false">IF(W3543="DIMEC",S3543,IF(W3543="MEDCENTRO",U3543,""))</f>
        <v/>
      </c>
      <c r="AC3543" s="18" t="n">
        <f aca="false">IF(AA3543&lt;&gt;"COMPRAR",0,IF(AB3543="",I3543,MIN(I3543,AB3543)))</f>
        <v>0</v>
      </c>
      <c r="AD3543" s="19" t="n">
        <f aca="false">IF(AC3543&gt;0,AC3543*V3543,0)</f>
        <v>0</v>
      </c>
      <c r="AE3543" s="19" t="n">
        <f aca="false">IF(AC3543&gt;0,(M3543-V3543)*AC3543,0)</f>
        <v>0</v>
      </c>
      <c r="AF3543" s="16" t="str">
        <f aca="false">IF(AA3543&lt;&gt;"COMPRAR","",IF(AB3543="",IF(X3543="","",IF(X3543-V3543&lt;0.01,"EMPATE TÉCNICO","")),IF(AB3543&lt;I3543,"ESTOQUE INSUFICIENTE",IF(X3543="","",IF(X3543-V3543&lt;0.01,"EMPATE TÉCNICO","")))))</f>
        <v/>
      </c>
      <c r="AG3543" s="16"/>
      <c r="AH3543" s="16" t="s">
        <v>1761</v>
      </c>
    </row>
    <row r="3544" customFormat="false" ht="15" hidden="false" customHeight="false" outlineLevel="0" collapsed="false">
      <c r="A3544" s="16" t="s">
        <v>10987</v>
      </c>
      <c r="B3544" s="17" t="s">
        <v>10988</v>
      </c>
      <c r="C3544" s="16" t="s">
        <v>10989</v>
      </c>
      <c r="D3544" s="16" t="s">
        <v>4072</v>
      </c>
      <c r="E3544" s="18" t="n">
        <v>1</v>
      </c>
      <c r="F3544" s="16" t="s">
        <v>43</v>
      </c>
      <c r="G3544" s="18" t="n">
        <v>0</v>
      </c>
      <c r="H3544" s="16" t="n">
        <v>0.1</v>
      </c>
      <c r="I3544" s="18" t="n">
        <v>1</v>
      </c>
      <c r="J3544" s="19" t="n">
        <v>7.98</v>
      </c>
      <c r="K3544" s="19" t="n">
        <v>7.98</v>
      </c>
      <c r="L3544" s="19" t="n">
        <v>7.98</v>
      </c>
      <c r="M3544" s="19" t="n">
        <f aca="false">IF(J3544&gt;0,J3544,K3544)*E3544</f>
        <v>7.98</v>
      </c>
      <c r="N3544" s="20"/>
      <c r="O3544" s="21" t="str">
        <f aca="false">IF(R3544="","",ROUND(R3544*(1-Premissas!$B$4),4))</f>
        <v/>
      </c>
      <c r="P3544" s="22"/>
      <c r="Q3544" s="22"/>
      <c r="R3544" s="23"/>
      <c r="S3544" s="24"/>
      <c r="T3544" s="24"/>
      <c r="U3544" s="25"/>
      <c r="V3544" s="19" t="str">
        <f aca="false">IF(COUNT(N3544:Q3544)=0,"",MIN(N3544:Q3544))</f>
        <v/>
      </c>
      <c r="W3544" s="16" t="str">
        <f aca="false">IF(V3544="","",INDEX($N$4:$Q$4,MATCH(V3544,N3544:Q3544,0)))</f>
        <v/>
      </c>
      <c r="X3544" s="19" t="str">
        <f aca="false">IF(COUNT(N3544:Q3544)&lt;2,"",SMALL(N3544:Q3544,2))</f>
        <v/>
      </c>
      <c r="Y3544" s="26" t="str">
        <f aca="false">IF(OR(V3544="",M3544=0),"",V3544/M3544-1)</f>
        <v/>
      </c>
      <c r="Z3544" s="26" t="str">
        <f aca="false">IF(OR(V3544="",L3544=""),"",V3544/(L3544*E3544)-1)</f>
        <v/>
      </c>
      <c r="AA3544" s="16" t="str">
        <f aca="false">IF(V3544="","SEM OFERTA",IF(OR(Y3544&gt;Premissas!$B$11,Y3544&lt;Premissas!$B$12),"VERIFICAR - UNIDADE/EMBALAGEM",IF(Y3544&gt;Premissas!$B$6,"NÃO COMPRAR - REAJUSTE &gt;5%","COMPRAR")))</f>
        <v>SEM OFERTA</v>
      </c>
      <c r="AB3544" s="18" t="str">
        <f aca="false">IF(W3544="DIMEC",S3544,IF(W3544="MEDCENTRO",U3544,""))</f>
        <v/>
      </c>
      <c r="AC3544" s="18" t="n">
        <f aca="false">IF(AA3544&lt;&gt;"COMPRAR",0,IF(AB3544="",I3544,MIN(I3544,AB3544)))</f>
        <v>0</v>
      </c>
      <c r="AD3544" s="19" t="n">
        <f aca="false">IF(AC3544&gt;0,AC3544*V3544,0)</f>
        <v>0</v>
      </c>
      <c r="AE3544" s="19" t="n">
        <f aca="false">IF(AC3544&gt;0,(M3544-V3544)*AC3544,0)</f>
        <v>0</v>
      </c>
      <c r="AF3544" s="16" t="str">
        <f aca="false">IF(AA3544&lt;&gt;"COMPRAR","",IF(AB3544="",IF(X3544="","",IF(X3544-V3544&lt;0.01,"EMPATE TÉCNICO","")),IF(AB3544&lt;I3544,"ESTOQUE INSUFICIENTE",IF(X3544="","",IF(X3544-V3544&lt;0.01,"EMPATE TÉCNICO","")))))</f>
        <v/>
      </c>
      <c r="AG3544" s="16" t="s">
        <v>1803</v>
      </c>
      <c r="AH3544" s="16" t="s">
        <v>1761</v>
      </c>
    </row>
    <row r="3545" customFormat="false" ht="15" hidden="false" customHeight="false" outlineLevel="0" collapsed="false">
      <c r="A3545" s="16" t="s">
        <v>10990</v>
      </c>
      <c r="B3545" s="17" t="s">
        <v>10991</v>
      </c>
      <c r="C3545" s="16" t="s">
        <v>10992</v>
      </c>
      <c r="D3545" s="16" t="s">
        <v>3878</v>
      </c>
      <c r="E3545" s="18" t="n">
        <v>1</v>
      </c>
      <c r="F3545" s="16" t="s">
        <v>42</v>
      </c>
      <c r="G3545" s="18" t="n">
        <v>0</v>
      </c>
      <c r="H3545" s="16" t="n">
        <v>3.8</v>
      </c>
      <c r="I3545" s="18" t="n">
        <v>10</v>
      </c>
      <c r="J3545" s="19" t="n">
        <v>8.36</v>
      </c>
      <c r="K3545" s="19" t="n">
        <v>8.36</v>
      </c>
      <c r="L3545" s="19" t="n">
        <v>8.03</v>
      </c>
      <c r="M3545" s="19" t="n">
        <f aca="false">IF(J3545&gt;0,J3545,K3545)*E3545</f>
        <v>8.36</v>
      </c>
      <c r="N3545" s="20"/>
      <c r="O3545" s="21" t="str">
        <f aca="false">IF(R3545="","",ROUND(R3545*(1-Premissas!$B$4),4))</f>
        <v/>
      </c>
      <c r="P3545" s="22"/>
      <c r="Q3545" s="22"/>
      <c r="R3545" s="23"/>
      <c r="S3545" s="24"/>
      <c r="T3545" s="24"/>
      <c r="U3545" s="25"/>
      <c r="V3545" s="19" t="str">
        <f aca="false">IF(COUNT(N3545:Q3545)=0,"",MIN(N3545:Q3545))</f>
        <v/>
      </c>
      <c r="W3545" s="16" t="str">
        <f aca="false">IF(V3545="","",INDEX($N$4:$Q$4,MATCH(V3545,N3545:Q3545,0)))</f>
        <v/>
      </c>
      <c r="X3545" s="19" t="str">
        <f aca="false">IF(COUNT(N3545:Q3545)&lt;2,"",SMALL(N3545:Q3545,2))</f>
        <v/>
      </c>
      <c r="Y3545" s="26" t="str">
        <f aca="false">IF(OR(V3545="",M3545=0),"",V3545/M3545-1)</f>
        <v/>
      </c>
      <c r="Z3545" s="26" t="str">
        <f aca="false">IF(OR(V3545="",L3545=""),"",V3545/(L3545*E3545)-1)</f>
        <v/>
      </c>
      <c r="AA3545" s="16" t="str">
        <f aca="false">IF(V3545="","SEM OFERTA",IF(OR(Y3545&gt;Premissas!$B$11,Y3545&lt;Premissas!$B$12),"VERIFICAR - UNIDADE/EMBALAGEM",IF(Y3545&gt;Premissas!$B$6,"NÃO COMPRAR - REAJUSTE &gt;5%","COMPRAR")))</f>
        <v>SEM OFERTA</v>
      </c>
      <c r="AB3545" s="18" t="str">
        <f aca="false">IF(W3545="DIMEC",S3545,IF(W3545="MEDCENTRO",U3545,""))</f>
        <v/>
      </c>
      <c r="AC3545" s="18" t="n">
        <f aca="false">IF(AA3545&lt;&gt;"COMPRAR",0,IF(AB3545="",I3545,MIN(I3545,AB3545)))</f>
        <v>0</v>
      </c>
      <c r="AD3545" s="19" t="n">
        <f aca="false">IF(AC3545&gt;0,AC3545*V3545,0)</f>
        <v>0</v>
      </c>
      <c r="AE3545" s="19" t="n">
        <f aca="false">IF(AC3545&gt;0,(M3545-V3545)*AC3545,0)</f>
        <v>0</v>
      </c>
      <c r="AF3545" s="16" t="str">
        <f aca="false">IF(AA3545&lt;&gt;"COMPRAR","",IF(AB3545="",IF(X3545="","",IF(X3545-V3545&lt;0.01,"EMPATE TÉCNICO","")),IF(AB3545&lt;I3545,"ESTOQUE INSUFICIENTE",IF(X3545="","",IF(X3545-V3545&lt;0.01,"EMPATE TÉCNICO","")))))</f>
        <v/>
      </c>
      <c r="AG3545" s="16" t="s">
        <v>2034</v>
      </c>
      <c r="AH3545" s="16" t="s">
        <v>1761</v>
      </c>
    </row>
    <row r="3546" customFormat="false" ht="15" hidden="false" customHeight="false" outlineLevel="0" collapsed="false">
      <c r="A3546" s="16" t="s">
        <v>10993</v>
      </c>
      <c r="B3546" s="17" t="s">
        <v>10994</v>
      </c>
      <c r="C3546" s="16" t="s">
        <v>10995</v>
      </c>
      <c r="D3546" s="16" t="s">
        <v>3904</v>
      </c>
      <c r="E3546" s="18" t="n">
        <v>1</v>
      </c>
      <c r="F3546" s="16" t="s">
        <v>41</v>
      </c>
      <c r="G3546" s="18" t="n">
        <v>10</v>
      </c>
      <c r="H3546" s="16" t="n">
        <v>5.4</v>
      </c>
      <c r="I3546" s="18" t="n">
        <v>4</v>
      </c>
      <c r="J3546" s="19" t="n">
        <v>8.33666666666667</v>
      </c>
      <c r="K3546" s="19" t="n">
        <v>8.33666666666667</v>
      </c>
      <c r="L3546" s="19" t="n">
        <v>8.3367</v>
      </c>
      <c r="M3546" s="19" t="n">
        <f aca="false">IF(J3546&gt;0,J3546,K3546)*E3546</f>
        <v>8.33666666666667</v>
      </c>
      <c r="N3546" s="20"/>
      <c r="O3546" s="21" t="str">
        <f aca="false">IF(R3546="","",ROUND(R3546*(1-Premissas!$B$4),4))</f>
        <v/>
      </c>
      <c r="P3546" s="22"/>
      <c r="Q3546" s="22"/>
      <c r="R3546" s="23"/>
      <c r="S3546" s="24"/>
      <c r="T3546" s="24"/>
      <c r="U3546" s="25"/>
      <c r="V3546" s="19" t="str">
        <f aca="false">IF(COUNT(N3546:Q3546)=0,"",MIN(N3546:Q3546))</f>
        <v/>
      </c>
      <c r="W3546" s="16" t="str">
        <f aca="false">IF(V3546="","",INDEX($N$4:$Q$4,MATCH(V3546,N3546:Q3546,0)))</f>
        <v/>
      </c>
      <c r="X3546" s="19" t="str">
        <f aca="false">IF(COUNT(N3546:Q3546)&lt;2,"",SMALL(N3546:Q3546,2))</f>
        <v/>
      </c>
      <c r="Y3546" s="26" t="str">
        <f aca="false">IF(OR(V3546="",M3546=0),"",V3546/M3546-1)</f>
        <v/>
      </c>
      <c r="Z3546" s="26" t="str">
        <f aca="false">IF(OR(V3546="",L3546=""),"",V3546/(L3546*E3546)-1)</f>
        <v/>
      </c>
      <c r="AA3546" s="16" t="str">
        <f aca="false">IF(V3546="","SEM OFERTA",IF(OR(Y3546&gt;Premissas!$B$11,Y3546&lt;Premissas!$B$12),"VERIFICAR - UNIDADE/EMBALAGEM",IF(Y3546&gt;Premissas!$B$6,"NÃO COMPRAR - REAJUSTE &gt;5%","COMPRAR")))</f>
        <v>SEM OFERTA</v>
      </c>
      <c r="AB3546" s="18" t="str">
        <f aca="false">IF(W3546="DIMEC",S3546,IF(W3546="MEDCENTRO",U3546,""))</f>
        <v/>
      </c>
      <c r="AC3546" s="18" t="n">
        <f aca="false">IF(AA3546&lt;&gt;"COMPRAR",0,IF(AB3546="",I3546,MIN(I3546,AB3546)))</f>
        <v>0</v>
      </c>
      <c r="AD3546" s="19" t="n">
        <f aca="false">IF(AC3546&gt;0,AC3546*V3546,0)</f>
        <v>0</v>
      </c>
      <c r="AE3546" s="19" t="n">
        <f aca="false">IF(AC3546&gt;0,(M3546-V3546)*AC3546,0)</f>
        <v>0</v>
      </c>
      <c r="AF3546" s="16" t="str">
        <f aca="false">IF(AA3546&lt;&gt;"COMPRAR","",IF(AB3546="",IF(X3546="","",IF(X3546-V3546&lt;0.01,"EMPATE TÉCNICO","")),IF(AB3546&lt;I3546,"ESTOQUE INSUFICIENTE",IF(X3546="","",IF(X3546-V3546&lt;0.01,"EMPATE TÉCNICO","")))))</f>
        <v/>
      </c>
      <c r="AG3546" s="16" t="s">
        <v>547</v>
      </c>
      <c r="AH3546" s="16" t="s">
        <v>1761</v>
      </c>
    </row>
    <row r="3547" customFormat="false" ht="15" hidden="false" customHeight="false" outlineLevel="0" collapsed="false">
      <c r="A3547" s="16" t="s">
        <v>10996</v>
      </c>
      <c r="B3547" s="17" t="s">
        <v>10997</v>
      </c>
      <c r="C3547" s="16" t="s">
        <v>10998</v>
      </c>
      <c r="D3547" s="16" t="s">
        <v>10902</v>
      </c>
      <c r="E3547" s="18" t="n">
        <v>1</v>
      </c>
      <c r="F3547" s="16" t="s">
        <v>43</v>
      </c>
      <c r="G3547" s="18" t="n">
        <v>0</v>
      </c>
      <c r="H3547" s="16" t="n">
        <v>0.3</v>
      </c>
      <c r="I3547" s="18" t="n">
        <v>1</v>
      </c>
      <c r="J3547" s="19" t="n">
        <v>11.51</v>
      </c>
      <c r="K3547" s="19" t="n">
        <v>11.51</v>
      </c>
      <c r="L3547" s="19" t="n">
        <v>11.51</v>
      </c>
      <c r="M3547" s="19" t="n">
        <f aca="false">IF(J3547&gt;0,J3547,K3547)*E3547</f>
        <v>11.51</v>
      </c>
      <c r="N3547" s="20"/>
      <c r="O3547" s="21" t="str">
        <f aca="false">IF(R3547="","",ROUND(R3547*(1-Premissas!$B$4),4))</f>
        <v/>
      </c>
      <c r="P3547" s="22"/>
      <c r="Q3547" s="22"/>
      <c r="R3547" s="23"/>
      <c r="S3547" s="24"/>
      <c r="T3547" s="24"/>
      <c r="U3547" s="25"/>
      <c r="V3547" s="19" t="str">
        <f aca="false">IF(COUNT(N3547:Q3547)=0,"",MIN(N3547:Q3547))</f>
        <v/>
      </c>
      <c r="W3547" s="16" t="str">
        <f aca="false">IF(V3547="","",INDEX($N$4:$Q$4,MATCH(V3547,N3547:Q3547,0)))</f>
        <v/>
      </c>
      <c r="X3547" s="19" t="str">
        <f aca="false">IF(COUNT(N3547:Q3547)&lt;2,"",SMALL(N3547:Q3547,2))</f>
        <v/>
      </c>
      <c r="Y3547" s="26" t="str">
        <f aca="false">IF(OR(V3547="",M3547=0),"",V3547/M3547-1)</f>
        <v/>
      </c>
      <c r="Z3547" s="26" t="str">
        <f aca="false">IF(OR(V3547="",L3547=""),"",V3547/(L3547*E3547)-1)</f>
        <v/>
      </c>
      <c r="AA3547" s="16" t="str">
        <f aca="false">IF(V3547="","SEM OFERTA",IF(OR(Y3547&gt;Premissas!$B$11,Y3547&lt;Premissas!$B$12),"VERIFICAR - UNIDADE/EMBALAGEM",IF(Y3547&gt;Premissas!$B$6,"NÃO COMPRAR - REAJUSTE &gt;5%","COMPRAR")))</f>
        <v>SEM OFERTA</v>
      </c>
      <c r="AB3547" s="18" t="str">
        <f aca="false">IF(W3547="DIMEC",S3547,IF(W3547="MEDCENTRO",U3547,""))</f>
        <v/>
      </c>
      <c r="AC3547" s="18" t="n">
        <f aca="false">IF(AA3547&lt;&gt;"COMPRAR",0,IF(AB3547="",I3547,MIN(I3547,AB3547)))</f>
        <v>0</v>
      </c>
      <c r="AD3547" s="19" t="n">
        <f aca="false">IF(AC3547&gt;0,AC3547*V3547,0)</f>
        <v>0</v>
      </c>
      <c r="AE3547" s="19" t="n">
        <f aca="false">IF(AC3547&gt;0,(M3547-V3547)*AC3547,0)</f>
        <v>0</v>
      </c>
      <c r="AF3547" s="16" t="str">
        <f aca="false">IF(AA3547&lt;&gt;"COMPRAR","",IF(AB3547="",IF(X3547="","",IF(X3547-V3547&lt;0.01,"EMPATE TÉCNICO","")),IF(AB3547&lt;I3547,"ESTOQUE INSUFICIENTE",IF(X3547="","",IF(X3547-V3547&lt;0.01,"EMPATE TÉCNICO","")))))</f>
        <v/>
      </c>
      <c r="AG3547" s="16" t="s">
        <v>1798</v>
      </c>
      <c r="AH3547" s="16" t="s">
        <v>1761</v>
      </c>
    </row>
    <row r="3548" customFormat="false" ht="15" hidden="false" customHeight="false" outlineLevel="0" collapsed="false">
      <c r="A3548" s="16" t="s">
        <v>10999</v>
      </c>
      <c r="B3548" s="17" t="s">
        <v>11000</v>
      </c>
      <c r="C3548" s="16" t="s">
        <v>11001</v>
      </c>
      <c r="D3548" s="16" t="s">
        <v>11002</v>
      </c>
      <c r="E3548" s="18" t="n">
        <v>1</v>
      </c>
      <c r="F3548" s="16" t="s">
        <v>43</v>
      </c>
      <c r="G3548" s="18" t="n">
        <v>0</v>
      </c>
      <c r="H3548" s="16" t="n">
        <v>0.3</v>
      </c>
      <c r="I3548" s="18" t="n">
        <v>1</v>
      </c>
      <c r="J3548" s="19" t="n">
        <v>9.18</v>
      </c>
      <c r="K3548" s="19" t="n">
        <v>9.18</v>
      </c>
      <c r="L3548" s="19" t="n">
        <v>9.18</v>
      </c>
      <c r="M3548" s="19" t="n">
        <f aca="false">IF(J3548&gt;0,J3548,K3548)*E3548</f>
        <v>9.18</v>
      </c>
      <c r="N3548" s="20"/>
      <c r="O3548" s="21" t="str">
        <f aca="false">IF(R3548="","",ROUND(R3548*(1-Premissas!$B$4),4))</f>
        <v/>
      </c>
      <c r="P3548" s="22"/>
      <c r="Q3548" s="22"/>
      <c r="R3548" s="23"/>
      <c r="S3548" s="24"/>
      <c r="T3548" s="24"/>
      <c r="U3548" s="25"/>
      <c r="V3548" s="19" t="str">
        <f aca="false">IF(COUNT(N3548:Q3548)=0,"",MIN(N3548:Q3548))</f>
        <v/>
      </c>
      <c r="W3548" s="16" t="str">
        <f aca="false">IF(V3548="","",INDEX($N$4:$Q$4,MATCH(V3548,N3548:Q3548,0)))</f>
        <v/>
      </c>
      <c r="X3548" s="19" t="str">
        <f aca="false">IF(COUNT(N3548:Q3548)&lt;2,"",SMALL(N3548:Q3548,2))</f>
        <v/>
      </c>
      <c r="Y3548" s="26" t="str">
        <f aca="false">IF(OR(V3548="",M3548=0),"",V3548/M3548-1)</f>
        <v/>
      </c>
      <c r="Z3548" s="26" t="str">
        <f aca="false">IF(OR(V3548="",L3548=""),"",V3548/(L3548*E3548)-1)</f>
        <v/>
      </c>
      <c r="AA3548" s="16" t="str">
        <f aca="false">IF(V3548="","SEM OFERTA",IF(OR(Y3548&gt;Premissas!$B$11,Y3548&lt;Premissas!$B$12),"VERIFICAR - UNIDADE/EMBALAGEM",IF(Y3548&gt;Premissas!$B$6,"NÃO COMPRAR - REAJUSTE &gt;5%","COMPRAR")))</f>
        <v>SEM OFERTA</v>
      </c>
      <c r="AB3548" s="18" t="str">
        <f aca="false">IF(W3548="DIMEC",S3548,IF(W3548="MEDCENTRO",U3548,""))</f>
        <v/>
      </c>
      <c r="AC3548" s="18" t="n">
        <f aca="false">IF(AA3548&lt;&gt;"COMPRAR",0,IF(AB3548="",I3548,MIN(I3548,AB3548)))</f>
        <v>0</v>
      </c>
      <c r="AD3548" s="19" t="n">
        <f aca="false">IF(AC3548&gt;0,AC3548*V3548,0)</f>
        <v>0</v>
      </c>
      <c r="AE3548" s="19" t="n">
        <f aca="false">IF(AC3548&gt;0,(M3548-V3548)*AC3548,0)</f>
        <v>0</v>
      </c>
      <c r="AF3548" s="16" t="str">
        <f aca="false">IF(AA3548&lt;&gt;"COMPRAR","",IF(AB3548="",IF(X3548="","",IF(X3548-V3548&lt;0.01,"EMPATE TÉCNICO","")),IF(AB3548&lt;I3548,"ESTOQUE INSUFICIENTE",IF(X3548="","",IF(X3548-V3548&lt;0.01,"EMPATE TÉCNICO","")))))</f>
        <v/>
      </c>
      <c r="AG3548" s="16" t="s">
        <v>1838</v>
      </c>
      <c r="AH3548" s="16" t="s">
        <v>1761</v>
      </c>
    </row>
    <row r="3549" customFormat="false" ht="15" hidden="false" customHeight="false" outlineLevel="0" collapsed="false">
      <c r="A3549" s="16" t="s">
        <v>11003</v>
      </c>
      <c r="B3549" s="17" t="s">
        <v>11004</v>
      </c>
      <c r="C3549" s="16" t="s">
        <v>11005</v>
      </c>
      <c r="D3549" s="16" t="s">
        <v>3926</v>
      </c>
      <c r="E3549" s="18" t="n">
        <v>1</v>
      </c>
      <c r="F3549" s="16" t="s">
        <v>41</v>
      </c>
      <c r="G3549" s="18" t="n">
        <v>10</v>
      </c>
      <c r="H3549" s="16" t="n">
        <v>5.4</v>
      </c>
      <c r="I3549" s="18" t="n">
        <v>4</v>
      </c>
      <c r="J3549" s="19" t="n">
        <v>11.4491666666667</v>
      </c>
      <c r="K3549" s="19" t="n">
        <v>11.4491666666667</v>
      </c>
      <c r="L3549" s="19" t="n">
        <v>11.4492</v>
      </c>
      <c r="M3549" s="19" t="n">
        <f aca="false">IF(J3549&gt;0,J3549,K3549)*E3549</f>
        <v>11.4491666666667</v>
      </c>
      <c r="N3549" s="20"/>
      <c r="O3549" s="21" t="str">
        <f aca="false">IF(R3549="","",ROUND(R3549*(1-Premissas!$B$4),4))</f>
        <v/>
      </c>
      <c r="P3549" s="22"/>
      <c r="Q3549" s="22"/>
      <c r="R3549" s="23"/>
      <c r="S3549" s="24"/>
      <c r="T3549" s="24"/>
      <c r="U3549" s="25"/>
      <c r="V3549" s="19" t="str">
        <f aca="false">IF(COUNT(N3549:Q3549)=0,"",MIN(N3549:Q3549))</f>
        <v/>
      </c>
      <c r="W3549" s="16" t="str">
        <f aca="false">IF(V3549="","",INDEX($N$4:$Q$4,MATCH(V3549,N3549:Q3549,0)))</f>
        <v/>
      </c>
      <c r="X3549" s="19" t="str">
        <f aca="false">IF(COUNT(N3549:Q3549)&lt;2,"",SMALL(N3549:Q3549,2))</f>
        <v/>
      </c>
      <c r="Y3549" s="26" t="str">
        <f aca="false">IF(OR(V3549="",M3549=0),"",V3549/M3549-1)</f>
        <v/>
      </c>
      <c r="Z3549" s="26" t="str">
        <f aca="false">IF(OR(V3549="",L3549=""),"",V3549/(L3549*E3549)-1)</f>
        <v/>
      </c>
      <c r="AA3549" s="16" t="str">
        <f aca="false">IF(V3549="","SEM OFERTA",IF(OR(Y3549&gt;Premissas!$B$11,Y3549&lt;Premissas!$B$12),"VERIFICAR - UNIDADE/EMBALAGEM",IF(Y3549&gt;Premissas!$B$6,"NÃO COMPRAR - REAJUSTE &gt;5%","COMPRAR")))</f>
        <v>SEM OFERTA</v>
      </c>
      <c r="AB3549" s="18" t="str">
        <f aca="false">IF(W3549="DIMEC",S3549,IF(W3549="MEDCENTRO",U3549,""))</f>
        <v/>
      </c>
      <c r="AC3549" s="18" t="n">
        <f aca="false">IF(AA3549&lt;&gt;"COMPRAR",0,IF(AB3549="",I3549,MIN(I3549,AB3549)))</f>
        <v>0</v>
      </c>
      <c r="AD3549" s="19" t="n">
        <f aca="false">IF(AC3549&gt;0,AC3549*V3549,0)</f>
        <v>0</v>
      </c>
      <c r="AE3549" s="19" t="n">
        <f aca="false">IF(AC3549&gt;0,(M3549-V3549)*AC3549,0)</f>
        <v>0</v>
      </c>
      <c r="AF3549" s="16" t="str">
        <f aca="false">IF(AA3549&lt;&gt;"COMPRAR","",IF(AB3549="",IF(X3549="","",IF(X3549-V3549&lt;0.01,"EMPATE TÉCNICO","")),IF(AB3549&lt;I3549,"ESTOQUE INSUFICIENTE",IF(X3549="","",IF(X3549-V3549&lt;0.01,"EMPATE TÉCNICO","")))))</f>
        <v/>
      </c>
      <c r="AG3549" s="16" t="s">
        <v>328</v>
      </c>
      <c r="AH3549" s="16" t="s">
        <v>1761</v>
      </c>
    </row>
    <row r="3550" customFormat="false" ht="15" hidden="false" customHeight="false" outlineLevel="0" collapsed="false">
      <c r="A3550" s="16" t="s">
        <v>11006</v>
      </c>
      <c r="B3550" s="17" t="s">
        <v>11007</v>
      </c>
      <c r="C3550" s="16" t="s">
        <v>11008</v>
      </c>
      <c r="D3550" s="16" t="s">
        <v>3256</v>
      </c>
      <c r="E3550" s="18" t="n">
        <v>1</v>
      </c>
      <c r="F3550" s="16" t="s">
        <v>43</v>
      </c>
      <c r="G3550" s="18" t="n">
        <v>0</v>
      </c>
      <c r="H3550" s="16" t="n">
        <v>0</v>
      </c>
      <c r="I3550" s="18" t="n">
        <v>1</v>
      </c>
      <c r="J3550" s="19" t="n">
        <v>0</v>
      </c>
      <c r="K3550" s="19" t="n">
        <v>7.64</v>
      </c>
      <c r="L3550" s="19"/>
      <c r="M3550" s="19" t="n">
        <f aca="false">IF(J3550&gt;0,J3550,K3550)*E3550</f>
        <v>7.64</v>
      </c>
      <c r="N3550" s="20"/>
      <c r="O3550" s="21" t="str">
        <f aca="false">IF(R3550="","",ROUND(R3550*(1-Premissas!$B$4),4))</f>
        <v/>
      </c>
      <c r="P3550" s="22"/>
      <c r="Q3550" s="22"/>
      <c r="R3550" s="23"/>
      <c r="S3550" s="24"/>
      <c r="T3550" s="24"/>
      <c r="U3550" s="25"/>
      <c r="V3550" s="19" t="str">
        <f aca="false">IF(COUNT(N3550:Q3550)=0,"",MIN(N3550:Q3550))</f>
        <v/>
      </c>
      <c r="W3550" s="16" t="str">
        <f aca="false">IF(V3550="","",INDEX($N$4:$Q$4,MATCH(V3550,N3550:Q3550,0)))</f>
        <v/>
      </c>
      <c r="X3550" s="19" t="str">
        <f aca="false">IF(COUNT(N3550:Q3550)&lt;2,"",SMALL(N3550:Q3550,2))</f>
        <v/>
      </c>
      <c r="Y3550" s="26" t="str">
        <f aca="false">IF(OR(V3550="",M3550=0),"",V3550/M3550-1)</f>
        <v/>
      </c>
      <c r="Z3550" s="26" t="str">
        <f aca="false">IF(OR(V3550="",L3550=""),"",V3550/(L3550*E3550)-1)</f>
        <v/>
      </c>
      <c r="AA3550" s="16" t="str">
        <f aca="false">IF(V3550="","SEM OFERTA",IF(OR(Y3550&gt;Premissas!$B$11,Y3550&lt;Premissas!$B$12),"VERIFICAR - UNIDADE/EMBALAGEM",IF(Y3550&gt;Premissas!$B$6,"NÃO COMPRAR - REAJUSTE &gt;5%","COMPRAR")))</f>
        <v>SEM OFERTA</v>
      </c>
      <c r="AB3550" s="18" t="str">
        <f aca="false">IF(W3550="DIMEC",S3550,IF(W3550="MEDCENTRO",U3550,""))</f>
        <v/>
      </c>
      <c r="AC3550" s="18" t="n">
        <f aca="false">IF(AA3550&lt;&gt;"COMPRAR",0,IF(AB3550="",I3550,MIN(I3550,AB3550)))</f>
        <v>0</v>
      </c>
      <c r="AD3550" s="19" t="n">
        <f aca="false">IF(AC3550&gt;0,AC3550*V3550,0)</f>
        <v>0</v>
      </c>
      <c r="AE3550" s="19" t="n">
        <f aca="false">IF(AC3550&gt;0,(M3550-V3550)*AC3550,0)</f>
        <v>0</v>
      </c>
      <c r="AF3550" s="16" t="str">
        <f aca="false">IF(AA3550&lt;&gt;"COMPRAR","",IF(AB3550="",IF(X3550="","",IF(X3550-V3550&lt;0.01,"EMPATE TÉCNICO","")),IF(AB3550&lt;I3550,"ESTOQUE INSUFICIENTE",IF(X3550="","",IF(X3550-V3550&lt;0.01,"EMPATE TÉCNICO","")))))</f>
        <v/>
      </c>
      <c r="AG3550" s="16"/>
      <c r="AH3550" s="16" t="s">
        <v>1761</v>
      </c>
    </row>
    <row r="3551" customFormat="false" ht="15" hidden="false" customHeight="false" outlineLevel="0" collapsed="false">
      <c r="A3551" s="16" t="s">
        <v>11009</v>
      </c>
      <c r="B3551" s="17" t="s">
        <v>11010</v>
      </c>
      <c r="C3551" s="16" t="s">
        <v>11011</v>
      </c>
      <c r="D3551" s="16" t="s">
        <v>4271</v>
      </c>
      <c r="E3551" s="18" t="n">
        <v>1</v>
      </c>
      <c r="F3551" s="16" t="s">
        <v>43</v>
      </c>
      <c r="G3551" s="18" t="n">
        <v>0</v>
      </c>
      <c r="H3551" s="16" t="n">
        <v>0.5</v>
      </c>
      <c r="I3551" s="18" t="n">
        <v>2</v>
      </c>
      <c r="J3551" s="19" t="n">
        <v>7.89</v>
      </c>
      <c r="K3551" s="19" t="n">
        <v>7.89</v>
      </c>
      <c r="L3551" s="19" t="n">
        <v>7.89</v>
      </c>
      <c r="M3551" s="19" t="n">
        <f aca="false">IF(J3551&gt;0,J3551,K3551)*E3551</f>
        <v>7.89</v>
      </c>
      <c r="N3551" s="20"/>
      <c r="O3551" s="21" t="str">
        <f aca="false">IF(R3551="","",ROUND(R3551*(1-Premissas!$B$4),4))</f>
        <v/>
      </c>
      <c r="P3551" s="22"/>
      <c r="Q3551" s="22"/>
      <c r="R3551" s="23"/>
      <c r="S3551" s="24"/>
      <c r="T3551" s="24"/>
      <c r="U3551" s="25"/>
      <c r="V3551" s="19" t="str">
        <f aca="false">IF(COUNT(N3551:Q3551)=0,"",MIN(N3551:Q3551))</f>
        <v/>
      </c>
      <c r="W3551" s="16" t="str">
        <f aca="false">IF(V3551="","",INDEX($N$4:$Q$4,MATCH(V3551,N3551:Q3551,0)))</f>
        <v/>
      </c>
      <c r="X3551" s="19" t="str">
        <f aca="false">IF(COUNT(N3551:Q3551)&lt;2,"",SMALL(N3551:Q3551,2))</f>
        <v/>
      </c>
      <c r="Y3551" s="26" t="str">
        <f aca="false">IF(OR(V3551="",M3551=0),"",V3551/M3551-1)</f>
        <v/>
      </c>
      <c r="Z3551" s="26" t="str">
        <f aca="false">IF(OR(V3551="",L3551=""),"",V3551/(L3551*E3551)-1)</f>
        <v/>
      </c>
      <c r="AA3551" s="16" t="str">
        <f aca="false">IF(V3551="","SEM OFERTA",IF(OR(Y3551&gt;Premissas!$B$11,Y3551&lt;Premissas!$B$12),"VERIFICAR - UNIDADE/EMBALAGEM",IF(Y3551&gt;Premissas!$B$6,"NÃO COMPRAR - REAJUSTE &gt;5%","COMPRAR")))</f>
        <v>SEM OFERTA</v>
      </c>
      <c r="AB3551" s="18" t="str">
        <f aca="false">IF(W3551="DIMEC",S3551,IF(W3551="MEDCENTRO",U3551,""))</f>
        <v/>
      </c>
      <c r="AC3551" s="18" t="n">
        <f aca="false">IF(AA3551&lt;&gt;"COMPRAR",0,IF(AB3551="",I3551,MIN(I3551,AB3551)))</f>
        <v>0</v>
      </c>
      <c r="AD3551" s="19" t="n">
        <f aca="false">IF(AC3551&gt;0,AC3551*V3551,0)</f>
        <v>0</v>
      </c>
      <c r="AE3551" s="19" t="n">
        <f aca="false">IF(AC3551&gt;0,(M3551-V3551)*AC3551,0)</f>
        <v>0</v>
      </c>
      <c r="AF3551" s="16" t="str">
        <f aca="false">IF(AA3551&lt;&gt;"COMPRAR","",IF(AB3551="",IF(X3551="","",IF(X3551-V3551&lt;0.01,"EMPATE TÉCNICO","")),IF(AB3551&lt;I3551,"ESTOQUE INSUFICIENTE",IF(X3551="","",IF(X3551-V3551&lt;0.01,"EMPATE TÉCNICO","")))))</f>
        <v/>
      </c>
      <c r="AG3551" s="16" t="s">
        <v>1838</v>
      </c>
      <c r="AH3551" s="16" t="s">
        <v>1761</v>
      </c>
    </row>
    <row r="3552" customFormat="false" ht="15" hidden="false" customHeight="false" outlineLevel="0" collapsed="false">
      <c r="A3552" s="16" t="s">
        <v>11012</v>
      </c>
      <c r="B3552" s="17" t="s">
        <v>11013</v>
      </c>
      <c r="C3552" s="16" t="s">
        <v>11014</v>
      </c>
      <c r="D3552" s="16" t="s">
        <v>4360</v>
      </c>
      <c r="E3552" s="18" t="n">
        <v>1</v>
      </c>
      <c r="F3552" s="16" t="s">
        <v>43</v>
      </c>
      <c r="G3552" s="18" t="n">
        <v>0</v>
      </c>
      <c r="H3552" s="16" t="n">
        <v>0.3</v>
      </c>
      <c r="I3552" s="18" t="n">
        <v>1</v>
      </c>
      <c r="J3552" s="19" t="n">
        <v>9.66</v>
      </c>
      <c r="K3552" s="19" t="n">
        <v>9.66</v>
      </c>
      <c r="L3552" s="19" t="n">
        <v>9.66</v>
      </c>
      <c r="M3552" s="19" t="n">
        <f aca="false">IF(J3552&gt;0,J3552,K3552)*E3552</f>
        <v>9.66</v>
      </c>
      <c r="N3552" s="20"/>
      <c r="O3552" s="21" t="str">
        <f aca="false">IF(R3552="","",ROUND(R3552*(1-Premissas!$B$4),4))</f>
        <v/>
      </c>
      <c r="P3552" s="22"/>
      <c r="Q3552" s="22"/>
      <c r="R3552" s="23"/>
      <c r="S3552" s="24"/>
      <c r="T3552" s="24"/>
      <c r="U3552" s="25"/>
      <c r="V3552" s="19" t="str">
        <f aca="false">IF(COUNT(N3552:Q3552)=0,"",MIN(N3552:Q3552))</f>
        <v/>
      </c>
      <c r="W3552" s="16" t="str">
        <f aca="false">IF(V3552="","",INDEX($N$4:$Q$4,MATCH(V3552,N3552:Q3552,0)))</f>
        <v/>
      </c>
      <c r="X3552" s="19" t="str">
        <f aca="false">IF(COUNT(N3552:Q3552)&lt;2,"",SMALL(N3552:Q3552,2))</f>
        <v/>
      </c>
      <c r="Y3552" s="26" t="str">
        <f aca="false">IF(OR(V3552="",M3552=0),"",V3552/M3552-1)</f>
        <v/>
      </c>
      <c r="Z3552" s="26" t="str">
        <f aca="false">IF(OR(V3552="",L3552=""),"",V3552/(L3552*E3552)-1)</f>
        <v/>
      </c>
      <c r="AA3552" s="16" t="str">
        <f aca="false">IF(V3552="","SEM OFERTA",IF(OR(Y3552&gt;Premissas!$B$11,Y3552&lt;Premissas!$B$12),"VERIFICAR - UNIDADE/EMBALAGEM",IF(Y3552&gt;Premissas!$B$6,"NÃO COMPRAR - REAJUSTE &gt;5%","COMPRAR")))</f>
        <v>SEM OFERTA</v>
      </c>
      <c r="AB3552" s="18" t="str">
        <f aca="false">IF(W3552="DIMEC",S3552,IF(W3552="MEDCENTRO",U3552,""))</f>
        <v/>
      </c>
      <c r="AC3552" s="18" t="n">
        <f aca="false">IF(AA3552&lt;&gt;"COMPRAR",0,IF(AB3552="",I3552,MIN(I3552,AB3552)))</f>
        <v>0</v>
      </c>
      <c r="AD3552" s="19" t="n">
        <f aca="false">IF(AC3552&gt;0,AC3552*V3552,0)</f>
        <v>0</v>
      </c>
      <c r="AE3552" s="19" t="n">
        <f aca="false">IF(AC3552&gt;0,(M3552-V3552)*AC3552,0)</f>
        <v>0</v>
      </c>
      <c r="AF3552" s="16" t="str">
        <f aca="false">IF(AA3552&lt;&gt;"COMPRAR","",IF(AB3552="",IF(X3552="","",IF(X3552-V3552&lt;0.01,"EMPATE TÉCNICO","")),IF(AB3552&lt;I3552,"ESTOQUE INSUFICIENTE",IF(X3552="","",IF(X3552-V3552&lt;0.01,"EMPATE TÉCNICO","")))))</f>
        <v/>
      </c>
      <c r="AG3552" s="16" t="s">
        <v>4361</v>
      </c>
      <c r="AH3552" s="16" t="s">
        <v>1761</v>
      </c>
    </row>
    <row r="3553" customFormat="false" ht="15" hidden="false" customHeight="false" outlineLevel="0" collapsed="false">
      <c r="A3553" s="16" t="s">
        <v>11015</v>
      </c>
      <c r="B3553" s="17" t="s">
        <v>11016</v>
      </c>
      <c r="C3553" s="16" t="s">
        <v>11017</v>
      </c>
      <c r="D3553" s="16" t="s">
        <v>4360</v>
      </c>
      <c r="E3553" s="18" t="n">
        <v>1</v>
      </c>
      <c r="F3553" s="16" t="s">
        <v>43</v>
      </c>
      <c r="G3553" s="18" t="n">
        <v>0</v>
      </c>
      <c r="H3553" s="16" t="n">
        <v>0.3</v>
      </c>
      <c r="I3553" s="18" t="n">
        <v>1</v>
      </c>
      <c r="J3553" s="19" t="n">
        <v>8.81</v>
      </c>
      <c r="K3553" s="19" t="n">
        <v>8.81</v>
      </c>
      <c r="L3553" s="19" t="n">
        <v>8.81</v>
      </c>
      <c r="M3553" s="19" t="n">
        <f aca="false">IF(J3553&gt;0,J3553,K3553)*E3553</f>
        <v>8.81</v>
      </c>
      <c r="N3553" s="20"/>
      <c r="O3553" s="21" t="str">
        <f aca="false">IF(R3553="","",ROUND(R3553*(1-Premissas!$B$4),4))</f>
        <v/>
      </c>
      <c r="P3553" s="22"/>
      <c r="Q3553" s="22"/>
      <c r="R3553" s="23"/>
      <c r="S3553" s="24"/>
      <c r="T3553" s="24"/>
      <c r="U3553" s="25"/>
      <c r="V3553" s="19" t="str">
        <f aca="false">IF(COUNT(N3553:Q3553)=0,"",MIN(N3553:Q3553))</f>
        <v/>
      </c>
      <c r="W3553" s="16" t="str">
        <f aca="false">IF(V3553="","",INDEX($N$4:$Q$4,MATCH(V3553,N3553:Q3553,0)))</f>
        <v/>
      </c>
      <c r="X3553" s="19" t="str">
        <f aca="false">IF(COUNT(N3553:Q3553)&lt;2,"",SMALL(N3553:Q3553,2))</f>
        <v/>
      </c>
      <c r="Y3553" s="26" t="str">
        <f aca="false">IF(OR(V3553="",M3553=0),"",V3553/M3553-1)</f>
        <v/>
      </c>
      <c r="Z3553" s="26" t="str">
        <f aca="false">IF(OR(V3553="",L3553=""),"",V3553/(L3553*E3553)-1)</f>
        <v/>
      </c>
      <c r="AA3553" s="16" t="str">
        <f aca="false">IF(V3553="","SEM OFERTA",IF(OR(Y3553&gt;Premissas!$B$11,Y3553&lt;Premissas!$B$12),"VERIFICAR - UNIDADE/EMBALAGEM",IF(Y3553&gt;Premissas!$B$6,"NÃO COMPRAR - REAJUSTE &gt;5%","COMPRAR")))</f>
        <v>SEM OFERTA</v>
      </c>
      <c r="AB3553" s="18" t="str">
        <f aca="false">IF(W3553="DIMEC",S3553,IF(W3553="MEDCENTRO",U3553,""))</f>
        <v/>
      </c>
      <c r="AC3553" s="18" t="n">
        <f aca="false">IF(AA3553&lt;&gt;"COMPRAR",0,IF(AB3553="",I3553,MIN(I3553,AB3553)))</f>
        <v>0</v>
      </c>
      <c r="AD3553" s="19" t="n">
        <f aca="false">IF(AC3553&gt;0,AC3553*V3553,0)</f>
        <v>0</v>
      </c>
      <c r="AE3553" s="19" t="n">
        <f aca="false">IF(AC3553&gt;0,(M3553-V3553)*AC3553,0)</f>
        <v>0</v>
      </c>
      <c r="AF3553" s="16" t="str">
        <f aca="false">IF(AA3553&lt;&gt;"COMPRAR","",IF(AB3553="",IF(X3553="","",IF(X3553-V3553&lt;0.01,"EMPATE TÉCNICO","")),IF(AB3553&lt;I3553,"ESTOQUE INSUFICIENTE",IF(X3553="","",IF(X3553-V3553&lt;0.01,"EMPATE TÉCNICO","")))))</f>
        <v/>
      </c>
      <c r="AG3553" s="16" t="s">
        <v>4361</v>
      </c>
      <c r="AH3553" s="16" t="s">
        <v>1761</v>
      </c>
    </row>
    <row r="3554" customFormat="false" ht="15" hidden="false" customHeight="false" outlineLevel="0" collapsed="false">
      <c r="A3554" s="16" t="s">
        <v>11018</v>
      </c>
      <c r="B3554" s="17" t="s">
        <v>11019</v>
      </c>
      <c r="C3554" s="16" t="s">
        <v>11020</v>
      </c>
      <c r="D3554" s="16" t="s">
        <v>4360</v>
      </c>
      <c r="E3554" s="18" t="n">
        <v>1</v>
      </c>
      <c r="F3554" s="16" t="s">
        <v>43</v>
      </c>
      <c r="G3554" s="18" t="n">
        <v>1</v>
      </c>
      <c r="H3554" s="16" t="n">
        <v>0.4</v>
      </c>
      <c r="I3554" s="18" t="n">
        <v>1</v>
      </c>
      <c r="J3554" s="19" t="n">
        <v>9.44</v>
      </c>
      <c r="K3554" s="19" t="n">
        <v>9.44</v>
      </c>
      <c r="L3554" s="19" t="n">
        <v>9.44</v>
      </c>
      <c r="M3554" s="19" t="n">
        <f aca="false">IF(J3554&gt;0,J3554,K3554)*E3554</f>
        <v>9.44</v>
      </c>
      <c r="N3554" s="20"/>
      <c r="O3554" s="21" t="str">
        <f aca="false">IF(R3554="","",ROUND(R3554*(1-Premissas!$B$4),4))</f>
        <v/>
      </c>
      <c r="P3554" s="22"/>
      <c r="Q3554" s="22"/>
      <c r="R3554" s="23"/>
      <c r="S3554" s="24"/>
      <c r="T3554" s="24"/>
      <c r="U3554" s="25"/>
      <c r="V3554" s="19" t="str">
        <f aca="false">IF(COUNT(N3554:Q3554)=0,"",MIN(N3554:Q3554))</f>
        <v/>
      </c>
      <c r="W3554" s="16" t="str">
        <f aca="false">IF(V3554="","",INDEX($N$4:$Q$4,MATCH(V3554,N3554:Q3554,0)))</f>
        <v/>
      </c>
      <c r="X3554" s="19" t="str">
        <f aca="false">IF(COUNT(N3554:Q3554)&lt;2,"",SMALL(N3554:Q3554,2))</f>
        <v/>
      </c>
      <c r="Y3554" s="26" t="str">
        <f aca="false">IF(OR(V3554="",M3554=0),"",V3554/M3554-1)</f>
        <v/>
      </c>
      <c r="Z3554" s="26" t="str">
        <f aca="false">IF(OR(V3554="",L3554=""),"",V3554/(L3554*E3554)-1)</f>
        <v/>
      </c>
      <c r="AA3554" s="16" t="str">
        <f aca="false">IF(V3554="","SEM OFERTA",IF(OR(Y3554&gt;Premissas!$B$11,Y3554&lt;Premissas!$B$12),"VERIFICAR - UNIDADE/EMBALAGEM",IF(Y3554&gt;Premissas!$B$6,"NÃO COMPRAR - REAJUSTE &gt;5%","COMPRAR")))</f>
        <v>SEM OFERTA</v>
      </c>
      <c r="AB3554" s="18" t="str">
        <f aca="false">IF(W3554="DIMEC",S3554,IF(W3554="MEDCENTRO",U3554,""))</f>
        <v/>
      </c>
      <c r="AC3554" s="18" t="n">
        <f aca="false">IF(AA3554&lt;&gt;"COMPRAR",0,IF(AB3554="",I3554,MIN(I3554,AB3554)))</f>
        <v>0</v>
      </c>
      <c r="AD3554" s="19" t="n">
        <f aca="false">IF(AC3554&gt;0,AC3554*V3554,0)</f>
        <v>0</v>
      </c>
      <c r="AE3554" s="19" t="n">
        <f aca="false">IF(AC3554&gt;0,(M3554-V3554)*AC3554,0)</f>
        <v>0</v>
      </c>
      <c r="AF3554" s="16" t="str">
        <f aca="false">IF(AA3554&lt;&gt;"COMPRAR","",IF(AB3554="",IF(X3554="","",IF(X3554-V3554&lt;0.01,"EMPATE TÉCNICO","")),IF(AB3554&lt;I3554,"ESTOQUE INSUFICIENTE",IF(X3554="","",IF(X3554-V3554&lt;0.01,"EMPATE TÉCNICO","")))))</f>
        <v/>
      </c>
      <c r="AG3554" s="16" t="s">
        <v>4361</v>
      </c>
      <c r="AH3554" s="16" t="s">
        <v>1761</v>
      </c>
    </row>
    <row r="3555" customFormat="false" ht="15" hidden="false" customHeight="false" outlineLevel="0" collapsed="false">
      <c r="A3555" s="16" t="s">
        <v>11021</v>
      </c>
      <c r="B3555" s="17" t="s">
        <v>11022</v>
      </c>
      <c r="C3555" s="16" t="s">
        <v>11023</v>
      </c>
      <c r="D3555" s="16" t="s">
        <v>3882</v>
      </c>
      <c r="E3555" s="18" t="n">
        <v>1</v>
      </c>
      <c r="F3555" s="16" t="s">
        <v>42</v>
      </c>
      <c r="G3555" s="18" t="n">
        <v>2</v>
      </c>
      <c r="H3555" s="16" t="n">
        <v>0.9</v>
      </c>
      <c r="I3555" s="18" t="n">
        <v>1</v>
      </c>
      <c r="J3555" s="19" t="n">
        <v>18.7616666666667</v>
      </c>
      <c r="K3555" s="19" t="n">
        <v>18.7616666666667</v>
      </c>
      <c r="L3555" s="19" t="n">
        <v>18.7617</v>
      </c>
      <c r="M3555" s="19" t="n">
        <f aca="false">IF(J3555&gt;0,J3555,K3555)*E3555</f>
        <v>18.7616666666667</v>
      </c>
      <c r="N3555" s="20"/>
      <c r="O3555" s="21" t="str">
        <f aca="false">IF(R3555="","",ROUND(R3555*(1-Premissas!$B$4),4))</f>
        <v/>
      </c>
      <c r="P3555" s="22"/>
      <c r="Q3555" s="22"/>
      <c r="R3555" s="23"/>
      <c r="S3555" s="24"/>
      <c r="T3555" s="24"/>
      <c r="U3555" s="25"/>
      <c r="V3555" s="19" t="str">
        <f aca="false">IF(COUNT(N3555:Q3555)=0,"",MIN(N3555:Q3555))</f>
        <v/>
      </c>
      <c r="W3555" s="16" t="str">
        <f aca="false">IF(V3555="","",INDEX($N$4:$Q$4,MATCH(V3555,N3555:Q3555,0)))</f>
        <v/>
      </c>
      <c r="X3555" s="19" t="str">
        <f aca="false">IF(COUNT(N3555:Q3555)&lt;2,"",SMALL(N3555:Q3555,2))</f>
        <v/>
      </c>
      <c r="Y3555" s="26" t="str">
        <f aca="false">IF(OR(V3555="",M3555=0),"",V3555/M3555-1)</f>
        <v/>
      </c>
      <c r="Z3555" s="26" t="str">
        <f aca="false">IF(OR(V3555="",L3555=""),"",V3555/(L3555*E3555)-1)</f>
        <v/>
      </c>
      <c r="AA3555" s="16" t="str">
        <f aca="false">IF(V3555="","SEM OFERTA",IF(OR(Y3555&gt;Premissas!$B$11,Y3555&lt;Premissas!$B$12),"VERIFICAR - UNIDADE/EMBALAGEM",IF(Y3555&gt;Premissas!$B$6,"NÃO COMPRAR - REAJUSTE &gt;5%","COMPRAR")))</f>
        <v>SEM OFERTA</v>
      </c>
      <c r="AB3555" s="18" t="str">
        <f aca="false">IF(W3555="DIMEC",S3555,IF(W3555="MEDCENTRO",U3555,""))</f>
        <v/>
      </c>
      <c r="AC3555" s="18" t="n">
        <f aca="false">IF(AA3555&lt;&gt;"COMPRAR",0,IF(AB3555="",I3555,MIN(I3555,AB3555)))</f>
        <v>0</v>
      </c>
      <c r="AD3555" s="19" t="n">
        <f aca="false">IF(AC3555&gt;0,AC3555*V3555,0)</f>
        <v>0</v>
      </c>
      <c r="AE3555" s="19" t="n">
        <f aca="false">IF(AC3555&gt;0,(M3555-V3555)*AC3555,0)</f>
        <v>0</v>
      </c>
      <c r="AF3555" s="16" t="str">
        <f aca="false">IF(AA3555&lt;&gt;"COMPRAR","",IF(AB3555="",IF(X3555="","",IF(X3555-V3555&lt;0.01,"EMPATE TÉCNICO","")),IF(AB3555&lt;I3555,"ESTOQUE INSUFICIENTE",IF(X3555="","",IF(X3555-V3555&lt;0.01,"EMPATE TÉCNICO","")))))</f>
        <v/>
      </c>
      <c r="AG3555" s="16" t="s">
        <v>328</v>
      </c>
      <c r="AH3555" s="16" t="s">
        <v>1761</v>
      </c>
    </row>
    <row r="3556" customFormat="false" ht="15" hidden="false" customHeight="false" outlineLevel="0" collapsed="false">
      <c r="A3556" s="16" t="s">
        <v>11024</v>
      </c>
      <c r="B3556" s="17" t="s">
        <v>11025</v>
      </c>
      <c r="C3556" s="16" t="s">
        <v>11026</v>
      </c>
      <c r="D3556" s="16" t="s">
        <v>3882</v>
      </c>
      <c r="E3556" s="18" t="n">
        <v>1</v>
      </c>
      <c r="F3556" s="16" t="s">
        <v>41</v>
      </c>
      <c r="G3556" s="18" t="n">
        <v>1</v>
      </c>
      <c r="H3556" s="16" t="n">
        <v>4.3</v>
      </c>
      <c r="I3556" s="18" t="n">
        <v>11</v>
      </c>
      <c r="J3556" s="19" t="n">
        <v>13.1825</v>
      </c>
      <c r="K3556" s="19" t="n">
        <v>13.1825</v>
      </c>
      <c r="L3556" s="19" t="n">
        <v>13.1825</v>
      </c>
      <c r="M3556" s="19" t="n">
        <f aca="false">IF(J3556&gt;0,J3556,K3556)*E3556</f>
        <v>13.1825</v>
      </c>
      <c r="N3556" s="20"/>
      <c r="O3556" s="21" t="str">
        <f aca="false">IF(R3556="","",ROUND(R3556*(1-Premissas!$B$4),4))</f>
        <v/>
      </c>
      <c r="P3556" s="22"/>
      <c r="Q3556" s="22"/>
      <c r="R3556" s="23"/>
      <c r="S3556" s="24"/>
      <c r="T3556" s="24"/>
      <c r="U3556" s="25"/>
      <c r="V3556" s="19" t="str">
        <f aca="false">IF(COUNT(N3556:Q3556)=0,"",MIN(N3556:Q3556))</f>
        <v/>
      </c>
      <c r="W3556" s="16" t="str">
        <f aca="false">IF(V3556="","",INDEX($N$4:$Q$4,MATCH(V3556,N3556:Q3556,0)))</f>
        <v/>
      </c>
      <c r="X3556" s="19" t="str">
        <f aca="false">IF(COUNT(N3556:Q3556)&lt;2,"",SMALL(N3556:Q3556,2))</f>
        <v/>
      </c>
      <c r="Y3556" s="26" t="str">
        <f aca="false">IF(OR(V3556="",M3556=0),"",V3556/M3556-1)</f>
        <v/>
      </c>
      <c r="Z3556" s="26" t="str">
        <f aca="false">IF(OR(V3556="",L3556=""),"",V3556/(L3556*E3556)-1)</f>
        <v/>
      </c>
      <c r="AA3556" s="16" t="str">
        <f aca="false">IF(V3556="","SEM OFERTA",IF(OR(Y3556&gt;Premissas!$B$11,Y3556&lt;Premissas!$B$12),"VERIFICAR - UNIDADE/EMBALAGEM",IF(Y3556&gt;Premissas!$B$6,"NÃO COMPRAR - REAJUSTE &gt;5%","COMPRAR")))</f>
        <v>SEM OFERTA</v>
      </c>
      <c r="AB3556" s="18" t="str">
        <f aca="false">IF(W3556="DIMEC",S3556,IF(W3556="MEDCENTRO",U3556,""))</f>
        <v/>
      </c>
      <c r="AC3556" s="18" t="n">
        <f aca="false">IF(AA3556&lt;&gt;"COMPRAR",0,IF(AB3556="",I3556,MIN(I3556,AB3556)))</f>
        <v>0</v>
      </c>
      <c r="AD3556" s="19" t="n">
        <f aca="false">IF(AC3556&gt;0,AC3556*V3556,0)</f>
        <v>0</v>
      </c>
      <c r="AE3556" s="19" t="n">
        <f aca="false">IF(AC3556&gt;0,(M3556-V3556)*AC3556,0)</f>
        <v>0</v>
      </c>
      <c r="AF3556" s="16" t="str">
        <f aca="false">IF(AA3556&lt;&gt;"COMPRAR","",IF(AB3556="",IF(X3556="","",IF(X3556-V3556&lt;0.01,"EMPATE TÉCNICO","")),IF(AB3556&lt;I3556,"ESTOQUE INSUFICIENTE",IF(X3556="","",IF(X3556-V3556&lt;0.01,"EMPATE TÉCNICO","")))))</f>
        <v/>
      </c>
      <c r="AG3556" s="16" t="s">
        <v>328</v>
      </c>
      <c r="AH3556" s="16" t="s">
        <v>1761</v>
      </c>
    </row>
    <row r="3557" customFormat="false" ht="15" hidden="false" customHeight="false" outlineLevel="0" collapsed="false">
      <c r="A3557" s="16" t="s">
        <v>11027</v>
      </c>
      <c r="B3557" s="17" t="s">
        <v>11028</v>
      </c>
      <c r="C3557" s="16" t="s">
        <v>11029</v>
      </c>
      <c r="D3557" s="16" t="s">
        <v>3882</v>
      </c>
      <c r="E3557" s="18" t="n">
        <v>1</v>
      </c>
      <c r="F3557" s="16" t="s">
        <v>41</v>
      </c>
      <c r="G3557" s="18" t="n">
        <v>9</v>
      </c>
      <c r="H3557" s="16" t="n">
        <v>4.3</v>
      </c>
      <c r="I3557" s="18" t="n">
        <v>3</v>
      </c>
      <c r="J3557" s="19" t="n">
        <v>9.27</v>
      </c>
      <c r="K3557" s="19" t="n">
        <v>9.27</v>
      </c>
      <c r="L3557" s="19" t="n">
        <v>9.27</v>
      </c>
      <c r="M3557" s="19" t="n">
        <f aca="false">IF(J3557&gt;0,J3557,K3557)*E3557</f>
        <v>9.27</v>
      </c>
      <c r="N3557" s="20"/>
      <c r="O3557" s="21" t="str">
        <f aca="false">IF(R3557="","",ROUND(R3557*(1-Premissas!$B$4),4))</f>
        <v/>
      </c>
      <c r="P3557" s="22"/>
      <c r="Q3557" s="22"/>
      <c r="R3557" s="23"/>
      <c r="S3557" s="24"/>
      <c r="T3557" s="24"/>
      <c r="U3557" s="25"/>
      <c r="V3557" s="19" t="str">
        <f aca="false">IF(COUNT(N3557:Q3557)=0,"",MIN(N3557:Q3557))</f>
        <v/>
      </c>
      <c r="W3557" s="16" t="str">
        <f aca="false">IF(V3557="","",INDEX($N$4:$Q$4,MATCH(V3557,N3557:Q3557,0)))</f>
        <v/>
      </c>
      <c r="X3557" s="19" t="str">
        <f aca="false">IF(COUNT(N3557:Q3557)&lt;2,"",SMALL(N3557:Q3557,2))</f>
        <v/>
      </c>
      <c r="Y3557" s="26" t="str">
        <f aca="false">IF(OR(V3557="",M3557=0),"",V3557/M3557-1)</f>
        <v/>
      </c>
      <c r="Z3557" s="26" t="str">
        <f aca="false">IF(OR(V3557="",L3557=""),"",V3557/(L3557*E3557)-1)</f>
        <v/>
      </c>
      <c r="AA3557" s="16" t="str">
        <f aca="false">IF(V3557="","SEM OFERTA",IF(OR(Y3557&gt;Premissas!$B$11,Y3557&lt;Premissas!$B$12),"VERIFICAR - UNIDADE/EMBALAGEM",IF(Y3557&gt;Premissas!$B$6,"NÃO COMPRAR - REAJUSTE &gt;5%","COMPRAR")))</f>
        <v>SEM OFERTA</v>
      </c>
      <c r="AB3557" s="18" t="str">
        <f aca="false">IF(W3557="DIMEC",S3557,IF(W3557="MEDCENTRO",U3557,""))</f>
        <v/>
      </c>
      <c r="AC3557" s="18" t="n">
        <f aca="false">IF(AA3557&lt;&gt;"COMPRAR",0,IF(AB3557="",I3557,MIN(I3557,AB3557)))</f>
        <v>0</v>
      </c>
      <c r="AD3557" s="19" t="n">
        <f aca="false">IF(AC3557&gt;0,AC3557*V3557,0)</f>
        <v>0</v>
      </c>
      <c r="AE3557" s="19" t="n">
        <f aca="false">IF(AC3557&gt;0,(M3557-V3557)*AC3557,0)</f>
        <v>0</v>
      </c>
      <c r="AF3557" s="16" t="str">
        <f aca="false">IF(AA3557&lt;&gt;"COMPRAR","",IF(AB3557="",IF(X3557="","",IF(X3557-V3557&lt;0.01,"EMPATE TÉCNICO","")),IF(AB3557&lt;I3557,"ESTOQUE INSUFICIENTE",IF(X3557="","",IF(X3557-V3557&lt;0.01,"EMPATE TÉCNICO","")))))</f>
        <v/>
      </c>
      <c r="AG3557" s="16" t="s">
        <v>328</v>
      </c>
      <c r="AH3557" s="16" t="s">
        <v>1761</v>
      </c>
    </row>
    <row r="3558" customFormat="false" ht="15" hidden="false" customHeight="false" outlineLevel="0" collapsed="false">
      <c r="A3558" s="16" t="s">
        <v>11030</v>
      </c>
      <c r="B3558" s="17" t="s">
        <v>11031</v>
      </c>
      <c r="C3558" s="16" t="s">
        <v>11032</v>
      </c>
      <c r="D3558" s="16" t="s">
        <v>3882</v>
      </c>
      <c r="E3558" s="18" t="n">
        <v>1</v>
      </c>
      <c r="F3558" s="16" t="s">
        <v>42</v>
      </c>
      <c r="G3558" s="18" t="n">
        <v>3</v>
      </c>
      <c r="H3558" s="16" t="n">
        <v>1.4</v>
      </c>
      <c r="I3558" s="18" t="n">
        <v>1</v>
      </c>
      <c r="J3558" s="19" t="n">
        <v>12.1816666666667</v>
      </c>
      <c r="K3558" s="19" t="n">
        <v>12.1816666666667</v>
      </c>
      <c r="L3558" s="19" t="n">
        <v>12.1817</v>
      </c>
      <c r="M3558" s="19" t="n">
        <f aca="false">IF(J3558&gt;0,J3558,K3558)*E3558</f>
        <v>12.1816666666667</v>
      </c>
      <c r="N3558" s="20"/>
      <c r="O3558" s="21" t="str">
        <f aca="false">IF(R3558="","",ROUND(R3558*(1-Premissas!$B$4),4))</f>
        <v/>
      </c>
      <c r="P3558" s="22"/>
      <c r="Q3558" s="22"/>
      <c r="R3558" s="23"/>
      <c r="S3558" s="24"/>
      <c r="T3558" s="24"/>
      <c r="U3558" s="25"/>
      <c r="V3558" s="19" t="str">
        <f aca="false">IF(COUNT(N3558:Q3558)=0,"",MIN(N3558:Q3558))</f>
        <v/>
      </c>
      <c r="W3558" s="16" t="str">
        <f aca="false">IF(V3558="","",INDEX($N$4:$Q$4,MATCH(V3558,N3558:Q3558,0)))</f>
        <v/>
      </c>
      <c r="X3558" s="19" t="str">
        <f aca="false">IF(COUNT(N3558:Q3558)&lt;2,"",SMALL(N3558:Q3558,2))</f>
        <v/>
      </c>
      <c r="Y3558" s="26" t="str">
        <f aca="false">IF(OR(V3558="",M3558=0),"",V3558/M3558-1)</f>
        <v/>
      </c>
      <c r="Z3558" s="26" t="str">
        <f aca="false">IF(OR(V3558="",L3558=""),"",V3558/(L3558*E3558)-1)</f>
        <v/>
      </c>
      <c r="AA3558" s="16" t="str">
        <f aca="false">IF(V3558="","SEM OFERTA",IF(OR(Y3558&gt;Premissas!$B$11,Y3558&lt;Premissas!$B$12),"VERIFICAR - UNIDADE/EMBALAGEM",IF(Y3558&gt;Premissas!$B$6,"NÃO COMPRAR - REAJUSTE &gt;5%","COMPRAR")))</f>
        <v>SEM OFERTA</v>
      </c>
      <c r="AB3558" s="18" t="str">
        <f aca="false">IF(W3558="DIMEC",S3558,IF(W3558="MEDCENTRO",U3558,""))</f>
        <v/>
      </c>
      <c r="AC3558" s="18" t="n">
        <f aca="false">IF(AA3558&lt;&gt;"COMPRAR",0,IF(AB3558="",I3558,MIN(I3558,AB3558)))</f>
        <v>0</v>
      </c>
      <c r="AD3558" s="19" t="n">
        <f aca="false">IF(AC3558&gt;0,AC3558*V3558,0)</f>
        <v>0</v>
      </c>
      <c r="AE3558" s="19" t="n">
        <f aca="false">IF(AC3558&gt;0,(M3558-V3558)*AC3558,0)</f>
        <v>0</v>
      </c>
      <c r="AF3558" s="16" t="str">
        <f aca="false">IF(AA3558&lt;&gt;"COMPRAR","",IF(AB3558="",IF(X3558="","",IF(X3558-V3558&lt;0.01,"EMPATE TÉCNICO","")),IF(AB3558&lt;I3558,"ESTOQUE INSUFICIENTE",IF(X3558="","",IF(X3558-V3558&lt;0.01,"EMPATE TÉCNICO","")))))</f>
        <v/>
      </c>
      <c r="AG3558" s="16" t="s">
        <v>328</v>
      </c>
      <c r="AH3558" s="16" t="s">
        <v>1761</v>
      </c>
    </row>
    <row r="3559" customFormat="false" ht="15" hidden="false" customHeight="false" outlineLevel="0" collapsed="false">
      <c r="A3559" s="16" t="s">
        <v>11033</v>
      </c>
      <c r="B3559" s="17" t="s">
        <v>11034</v>
      </c>
      <c r="C3559" s="16" t="s">
        <v>11035</v>
      </c>
      <c r="D3559" s="16" t="s">
        <v>3882</v>
      </c>
      <c r="E3559" s="18" t="n">
        <v>1</v>
      </c>
      <c r="F3559" s="16" t="s">
        <v>43</v>
      </c>
      <c r="G3559" s="18" t="n">
        <v>0</v>
      </c>
      <c r="H3559" s="16" t="n">
        <v>0</v>
      </c>
      <c r="I3559" s="18" t="n">
        <v>1</v>
      </c>
      <c r="J3559" s="19" t="n">
        <v>9.71</v>
      </c>
      <c r="K3559" s="19" t="n">
        <v>9.71</v>
      </c>
      <c r="L3559" s="19" t="n">
        <v>9.71</v>
      </c>
      <c r="M3559" s="19" t="n">
        <f aca="false">IF(J3559&gt;0,J3559,K3559)*E3559</f>
        <v>9.71</v>
      </c>
      <c r="N3559" s="20"/>
      <c r="O3559" s="21" t="str">
        <f aca="false">IF(R3559="","",ROUND(R3559*(1-Premissas!$B$4),4))</f>
        <v/>
      </c>
      <c r="P3559" s="22"/>
      <c r="Q3559" s="22"/>
      <c r="R3559" s="23"/>
      <c r="S3559" s="24"/>
      <c r="T3559" s="24"/>
      <c r="U3559" s="25"/>
      <c r="V3559" s="19" t="str">
        <f aca="false">IF(COUNT(N3559:Q3559)=0,"",MIN(N3559:Q3559))</f>
        <v/>
      </c>
      <c r="W3559" s="16" t="str">
        <f aca="false">IF(V3559="","",INDEX($N$4:$Q$4,MATCH(V3559,N3559:Q3559,0)))</f>
        <v/>
      </c>
      <c r="X3559" s="19" t="str">
        <f aca="false">IF(COUNT(N3559:Q3559)&lt;2,"",SMALL(N3559:Q3559,2))</f>
        <v/>
      </c>
      <c r="Y3559" s="26" t="str">
        <f aca="false">IF(OR(V3559="",M3559=0),"",V3559/M3559-1)</f>
        <v/>
      </c>
      <c r="Z3559" s="26" t="str">
        <f aca="false">IF(OR(V3559="",L3559=""),"",V3559/(L3559*E3559)-1)</f>
        <v/>
      </c>
      <c r="AA3559" s="16" t="str">
        <f aca="false">IF(V3559="","SEM OFERTA",IF(OR(Y3559&gt;Premissas!$B$11,Y3559&lt;Premissas!$B$12),"VERIFICAR - UNIDADE/EMBALAGEM",IF(Y3559&gt;Premissas!$B$6,"NÃO COMPRAR - REAJUSTE &gt;5%","COMPRAR")))</f>
        <v>SEM OFERTA</v>
      </c>
      <c r="AB3559" s="18" t="str">
        <f aca="false">IF(W3559="DIMEC",S3559,IF(W3559="MEDCENTRO",U3559,""))</f>
        <v/>
      </c>
      <c r="AC3559" s="18" t="n">
        <f aca="false">IF(AA3559&lt;&gt;"COMPRAR",0,IF(AB3559="",I3559,MIN(I3559,AB3559)))</f>
        <v>0</v>
      </c>
      <c r="AD3559" s="19" t="n">
        <f aca="false">IF(AC3559&gt;0,AC3559*V3559,0)</f>
        <v>0</v>
      </c>
      <c r="AE3559" s="19" t="n">
        <f aca="false">IF(AC3559&gt;0,(M3559-V3559)*AC3559,0)</f>
        <v>0</v>
      </c>
      <c r="AF3559" s="16" t="str">
        <f aca="false">IF(AA3559&lt;&gt;"COMPRAR","",IF(AB3559="",IF(X3559="","",IF(X3559-V3559&lt;0.01,"EMPATE TÉCNICO","")),IF(AB3559&lt;I3559,"ESTOQUE INSUFICIENTE",IF(X3559="","",IF(X3559-V3559&lt;0.01,"EMPATE TÉCNICO","")))))</f>
        <v/>
      </c>
      <c r="AG3559" s="16" t="s">
        <v>1838</v>
      </c>
      <c r="AH3559" s="16" t="s">
        <v>1761</v>
      </c>
    </row>
    <row r="3560" customFormat="false" ht="15" hidden="false" customHeight="false" outlineLevel="0" collapsed="false">
      <c r="A3560" s="16" t="s">
        <v>11036</v>
      </c>
      <c r="B3560" s="17" t="s">
        <v>11037</v>
      </c>
      <c r="C3560" s="16" t="s">
        <v>11038</v>
      </c>
      <c r="D3560" s="16" t="s">
        <v>3882</v>
      </c>
      <c r="E3560" s="18" t="n">
        <v>1</v>
      </c>
      <c r="F3560" s="16" t="s">
        <v>43</v>
      </c>
      <c r="G3560" s="18" t="n">
        <v>0</v>
      </c>
      <c r="H3560" s="16" t="n">
        <v>0</v>
      </c>
      <c r="I3560" s="18" t="n">
        <v>1</v>
      </c>
      <c r="J3560" s="19" t="n">
        <v>28.13</v>
      </c>
      <c r="K3560" s="19" t="n">
        <v>28.13</v>
      </c>
      <c r="L3560" s="19" t="n">
        <v>28.13</v>
      </c>
      <c r="M3560" s="19" t="n">
        <f aca="false">IF(J3560&gt;0,J3560,K3560)*E3560</f>
        <v>28.13</v>
      </c>
      <c r="N3560" s="20"/>
      <c r="O3560" s="21" t="str">
        <f aca="false">IF(R3560="","",ROUND(R3560*(1-Premissas!$B$4),4))</f>
        <v/>
      </c>
      <c r="P3560" s="22"/>
      <c r="Q3560" s="22"/>
      <c r="R3560" s="23"/>
      <c r="S3560" s="24"/>
      <c r="T3560" s="24"/>
      <c r="U3560" s="25"/>
      <c r="V3560" s="19" t="str">
        <f aca="false">IF(COUNT(N3560:Q3560)=0,"",MIN(N3560:Q3560))</f>
        <v/>
      </c>
      <c r="W3560" s="16" t="str">
        <f aca="false">IF(V3560="","",INDEX($N$4:$Q$4,MATCH(V3560,N3560:Q3560,0)))</f>
        <v/>
      </c>
      <c r="X3560" s="19" t="str">
        <f aca="false">IF(COUNT(N3560:Q3560)&lt;2,"",SMALL(N3560:Q3560,2))</f>
        <v/>
      </c>
      <c r="Y3560" s="26" t="str">
        <f aca="false">IF(OR(V3560="",M3560=0),"",V3560/M3560-1)</f>
        <v/>
      </c>
      <c r="Z3560" s="26" t="str">
        <f aca="false">IF(OR(V3560="",L3560=""),"",V3560/(L3560*E3560)-1)</f>
        <v/>
      </c>
      <c r="AA3560" s="16" t="str">
        <f aca="false">IF(V3560="","SEM OFERTA",IF(OR(Y3560&gt;Premissas!$B$11,Y3560&lt;Premissas!$B$12),"VERIFICAR - UNIDADE/EMBALAGEM",IF(Y3560&gt;Premissas!$B$6,"NÃO COMPRAR - REAJUSTE &gt;5%","COMPRAR")))</f>
        <v>SEM OFERTA</v>
      </c>
      <c r="AB3560" s="18" t="str">
        <f aca="false">IF(W3560="DIMEC",S3560,IF(W3560="MEDCENTRO",U3560,""))</f>
        <v/>
      </c>
      <c r="AC3560" s="18" t="n">
        <f aca="false">IF(AA3560&lt;&gt;"COMPRAR",0,IF(AB3560="",I3560,MIN(I3560,AB3560)))</f>
        <v>0</v>
      </c>
      <c r="AD3560" s="19" t="n">
        <f aca="false">IF(AC3560&gt;0,AC3560*V3560,0)</f>
        <v>0</v>
      </c>
      <c r="AE3560" s="19" t="n">
        <f aca="false">IF(AC3560&gt;0,(M3560-V3560)*AC3560,0)</f>
        <v>0</v>
      </c>
      <c r="AF3560" s="16" t="str">
        <f aca="false">IF(AA3560&lt;&gt;"COMPRAR","",IF(AB3560="",IF(X3560="","",IF(X3560-V3560&lt;0.01,"EMPATE TÉCNICO","")),IF(AB3560&lt;I3560,"ESTOQUE INSUFICIENTE",IF(X3560="","",IF(X3560-V3560&lt;0.01,"EMPATE TÉCNICO","")))))</f>
        <v/>
      </c>
      <c r="AG3560" s="16" t="s">
        <v>1838</v>
      </c>
      <c r="AH3560" s="16" t="s">
        <v>1761</v>
      </c>
    </row>
    <row r="3561" customFormat="false" ht="15" hidden="false" customHeight="false" outlineLevel="0" collapsed="false">
      <c r="A3561" s="16" t="s">
        <v>11039</v>
      </c>
      <c r="B3561" s="17" t="s">
        <v>11040</v>
      </c>
      <c r="C3561" s="16" t="s">
        <v>11041</v>
      </c>
      <c r="D3561" s="16" t="s">
        <v>3920</v>
      </c>
      <c r="E3561" s="18" t="n">
        <v>1</v>
      </c>
      <c r="F3561" s="16" t="s">
        <v>41</v>
      </c>
      <c r="G3561" s="18" t="n">
        <v>6</v>
      </c>
      <c r="H3561" s="16" t="n">
        <v>2.7</v>
      </c>
      <c r="I3561" s="18" t="n">
        <v>1</v>
      </c>
      <c r="J3561" s="19" t="n">
        <v>15.86</v>
      </c>
      <c r="K3561" s="19" t="n">
        <v>15.86</v>
      </c>
      <c r="L3561" s="19" t="n">
        <v>14.46</v>
      </c>
      <c r="M3561" s="19" t="n">
        <f aca="false">IF(J3561&gt;0,J3561,K3561)*E3561</f>
        <v>15.86</v>
      </c>
      <c r="N3561" s="20"/>
      <c r="O3561" s="21" t="str">
        <f aca="false">IF(R3561="","",ROUND(R3561*(1-Premissas!$B$4),4))</f>
        <v/>
      </c>
      <c r="P3561" s="22"/>
      <c r="Q3561" s="22"/>
      <c r="R3561" s="23"/>
      <c r="S3561" s="24"/>
      <c r="T3561" s="24"/>
      <c r="U3561" s="25"/>
      <c r="V3561" s="19" t="str">
        <f aca="false">IF(COUNT(N3561:Q3561)=0,"",MIN(N3561:Q3561))</f>
        <v/>
      </c>
      <c r="W3561" s="16" t="str">
        <f aca="false">IF(V3561="","",INDEX($N$4:$Q$4,MATCH(V3561,N3561:Q3561,0)))</f>
        <v/>
      </c>
      <c r="X3561" s="19" t="str">
        <f aca="false">IF(COUNT(N3561:Q3561)&lt;2,"",SMALL(N3561:Q3561,2))</f>
        <v/>
      </c>
      <c r="Y3561" s="26" t="str">
        <f aca="false">IF(OR(V3561="",M3561=0),"",V3561/M3561-1)</f>
        <v/>
      </c>
      <c r="Z3561" s="26" t="str">
        <f aca="false">IF(OR(V3561="",L3561=""),"",V3561/(L3561*E3561)-1)</f>
        <v/>
      </c>
      <c r="AA3561" s="16" t="str">
        <f aca="false">IF(V3561="","SEM OFERTA",IF(OR(Y3561&gt;Premissas!$B$11,Y3561&lt;Premissas!$B$12),"VERIFICAR - UNIDADE/EMBALAGEM",IF(Y3561&gt;Premissas!$B$6,"NÃO COMPRAR - REAJUSTE &gt;5%","COMPRAR")))</f>
        <v>SEM OFERTA</v>
      </c>
      <c r="AB3561" s="18" t="str">
        <f aca="false">IF(W3561="DIMEC",S3561,IF(W3561="MEDCENTRO",U3561,""))</f>
        <v/>
      </c>
      <c r="AC3561" s="18" t="n">
        <f aca="false">IF(AA3561&lt;&gt;"COMPRAR",0,IF(AB3561="",I3561,MIN(I3561,AB3561)))</f>
        <v>0</v>
      </c>
      <c r="AD3561" s="19" t="n">
        <f aca="false">IF(AC3561&gt;0,AC3561*V3561,0)</f>
        <v>0</v>
      </c>
      <c r="AE3561" s="19" t="n">
        <f aca="false">IF(AC3561&gt;0,(M3561-V3561)*AC3561,0)</f>
        <v>0</v>
      </c>
      <c r="AF3561" s="16" t="str">
        <f aca="false">IF(AA3561&lt;&gt;"COMPRAR","",IF(AB3561="",IF(X3561="","",IF(X3561-V3561&lt;0.01,"EMPATE TÉCNICO","")),IF(AB3561&lt;I3561,"ESTOQUE INSUFICIENTE",IF(X3561="","",IF(X3561-V3561&lt;0.01,"EMPATE TÉCNICO","")))))</f>
        <v/>
      </c>
      <c r="AG3561" s="16" t="s">
        <v>360</v>
      </c>
      <c r="AH3561" s="16" t="s">
        <v>1761</v>
      </c>
    </row>
    <row r="3562" customFormat="false" ht="15" hidden="false" customHeight="false" outlineLevel="0" collapsed="false">
      <c r="A3562" s="16" t="s">
        <v>11042</v>
      </c>
      <c r="B3562" s="17" t="s">
        <v>11043</v>
      </c>
      <c r="C3562" s="16" t="s">
        <v>11044</v>
      </c>
      <c r="D3562" s="16"/>
      <c r="E3562" s="18" t="n">
        <v>1</v>
      </c>
      <c r="F3562" s="16" t="s">
        <v>43</v>
      </c>
      <c r="G3562" s="18" t="n">
        <v>0</v>
      </c>
      <c r="H3562" s="16" t="n">
        <v>0.2</v>
      </c>
      <c r="I3562" s="18" t="n">
        <v>1</v>
      </c>
      <c r="J3562" s="19" t="n">
        <v>11.51</v>
      </c>
      <c r="K3562" s="19" t="n">
        <v>11.51</v>
      </c>
      <c r="L3562" s="19" t="n">
        <v>11.51</v>
      </c>
      <c r="M3562" s="19" t="n">
        <f aca="false">IF(J3562&gt;0,J3562,K3562)*E3562</f>
        <v>11.51</v>
      </c>
      <c r="N3562" s="20"/>
      <c r="O3562" s="21" t="str">
        <f aca="false">IF(R3562="","",ROUND(R3562*(1-Premissas!$B$4),4))</f>
        <v/>
      </c>
      <c r="P3562" s="22"/>
      <c r="Q3562" s="22"/>
      <c r="R3562" s="23"/>
      <c r="S3562" s="24"/>
      <c r="T3562" s="24"/>
      <c r="U3562" s="25"/>
      <c r="V3562" s="19" t="str">
        <f aca="false">IF(COUNT(N3562:Q3562)=0,"",MIN(N3562:Q3562))</f>
        <v/>
      </c>
      <c r="W3562" s="16" t="str">
        <f aca="false">IF(V3562="","",INDEX($N$4:$Q$4,MATCH(V3562,N3562:Q3562,0)))</f>
        <v/>
      </c>
      <c r="X3562" s="19" t="str">
        <f aca="false">IF(COUNT(N3562:Q3562)&lt;2,"",SMALL(N3562:Q3562,2))</f>
        <v/>
      </c>
      <c r="Y3562" s="26" t="str">
        <f aca="false">IF(OR(V3562="",M3562=0),"",V3562/M3562-1)</f>
        <v/>
      </c>
      <c r="Z3562" s="26" t="str">
        <f aca="false">IF(OR(V3562="",L3562=""),"",V3562/(L3562*E3562)-1)</f>
        <v/>
      </c>
      <c r="AA3562" s="16" t="str">
        <f aca="false">IF(V3562="","SEM OFERTA",IF(OR(Y3562&gt;Premissas!$B$11,Y3562&lt;Premissas!$B$12),"VERIFICAR - UNIDADE/EMBALAGEM",IF(Y3562&gt;Premissas!$B$6,"NÃO COMPRAR - REAJUSTE &gt;5%","COMPRAR")))</f>
        <v>SEM OFERTA</v>
      </c>
      <c r="AB3562" s="18" t="str">
        <f aca="false">IF(W3562="DIMEC",S3562,IF(W3562="MEDCENTRO",U3562,""))</f>
        <v/>
      </c>
      <c r="AC3562" s="18" t="n">
        <f aca="false">IF(AA3562&lt;&gt;"COMPRAR",0,IF(AB3562="",I3562,MIN(I3562,AB3562)))</f>
        <v>0</v>
      </c>
      <c r="AD3562" s="19" t="n">
        <f aca="false">IF(AC3562&gt;0,AC3562*V3562,0)</f>
        <v>0</v>
      </c>
      <c r="AE3562" s="19" t="n">
        <f aca="false">IF(AC3562&gt;0,(M3562-V3562)*AC3562,0)</f>
        <v>0</v>
      </c>
      <c r="AF3562" s="16" t="str">
        <f aca="false">IF(AA3562&lt;&gt;"COMPRAR","",IF(AB3562="",IF(X3562="","",IF(X3562-V3562&lt;0.01,"EMPATE TÉCNICO","")),IF(AB3562&lt;I3562,"ESTOQUE INSUFICIENTE",IF(X3562="","",IF(X3562-V3562&lt;0.01,"EMPATE TÉCNICO","")))))</f>
        <v/>
      </c>
      <c r="AG3562" s="16" t="s">
        <v>1798</v>
      </c>
      <c r="AH3562" s="16" t="s">
        <v>1761</v>
      </c>
    </row>
    <row r="3563" customFormat="false" ht="15" hidden="false" customHeight="false" outlineLevel="0" collapsed="false">
      <c r="A3563" s="16" t="s">
        <v>11045</v>
      </c>
      <c r="B3563" s="17" t="s">
        <v>11046</v>
      </c>
      <c r="C3563" s="16" t="s">
        <v>11047</v>
      </c>
      <c r="D3563" s="16" t="s">
        <v>10902</v>
      </c>
      <c r="E3563" s="18" t="n">
        <v>1</v>
      </c>
      <c r="F3563" s="16" t="s">
        <v>43</v>
      </c>
      <c r="G3563" s="18" t="n">
        <v>0</v>
      </c>
      <c r="H3563" s="16" t="n">
        <v>0.2</v>
      </c>
      <c r="I3563" s="18" t="n">
        <v>1</v>
      </c>
      <c r="J3563" s="19" t="n">
        <v>11.51</v>
      </c>
      <c r="K3563" s="19" t="n">
        <v>11.51</v>
      </c>
      <c r="L3563" s="19" t="n">
        <v>11.51</v>
      </c>
      <c r="M3563" s="19" t="n">
        <f aca="false">IF(J3563&gt;0,J3563,K3563)*E3563</f>
        <v>11.51</v>
      </c>
      <c r="N3563" s="20"/>
      <c r="O3563" s="21" t="str">
        <f aca="false">IF(R3563="","",ROUND(R3563*(1-Premissas!$B$4),4))</f>
        <v/>
      </c>
      <c r="P3563" s="22"/>
      <c r="Q3563" s="22"/>
      <c r="R3563" s="23"/>
      <c r="S3563" s="24"/>
      <c r="T3563" s="24"/>
      <c r="U3563" s="25"/>
      <c r="V3563" s="19" t="str">
        <f aca="false">IF(COUNT(N3563:Q3563)=0,"",MIN(N3563:Q3563))</f>
        <v/>
      </c>
      <c r="W3563" s="16" t="str">
        <f aca="false">IF(V3563="","",INDEX($N$4:$Q$4,MATCH(V3563,N3563:Q3563,0)))</f>
        <v/>
      </c>
      <c r="X3563" s="19" t="str">
        <f aca="false">IF(COUNT(N3563:Q3563)&lt;2,"",SMALL(N3563:Q3563,2))</f>
        <v/>
      </c>
      <c r="Y3563" s="26" t="str">
        <f aca="false">IF(OR(V3563="",M3563=0),"",V3563/M3563-1)</f>
        <v/>
      </c>
      <c r="Z3563" s="26" t="str">
        <f aca="false">IF(OR(V3563="",L3563=""),"",V3563/(L3563*E3563)-1)</f>
        <v/>
      </c>
      <c r="AA3563" s="16" t="str">
        <f aca="false">IF(V3563="","SEM OFERTA",IF(OR(Y3563&gt;Premissas!$B$11,Y3563&lt;Premissas!$B$12),"VERIFICAR - UNIDADE/EMBALAGEM",IF(Y3563&gt;Premissas!$B$6,"NÃO COMPRAR - REAJUSTE &gt;5%","COMPRAR")))</f>
        <v>SEM OFERTA</v>
      </c>
      <c r="AB3563" s="18" t="str">
        <f aca="false">IF(W3563="DIMEC",S3563,IF(W3563="MEDCENTRO",U3563,""))</f>
        <v/>
      </c>
      <c r="AC3563" s="18" t="n">
        <f aca="false">IF(AA3563&lt;&gt;"COMPRAR",0,IF(AB3563="",I3563,MIN(I3563,AB3563)))</f>
        <v>0</v>
      </c>
      <c r="AD3563" s="19" t="n">
        <f aca="false">IF(AC3563&gt;0,AC3563*V3563,0)</f>
        <v>0</v>
      </c>
      <c r="AE3563" s="19" t="n">
        <f aca="false">IF(AC3563&gt;0,(M3563-V3563)*AC3563,0)</f>
        <v>0</v>
      </c>
      <c r="AF3563" s="16" t="str">
        <f aca="false">IF(AA3563&lt;&gt;"COMPRAR","",IF(AB3563="",IF(X3563="","",IF(X3563-V3563&lt;0.01,"EMPATE TÉCNICO","")),IF(AB3563&lt;I3563,"ESTOQUE INSUFICIENTE",IF(X3563="","",IF(X3563-V3563&lt;0.01,"EMPATE TÉCNICO","")))))</f>
        <v/>
      </c>
      <c r="AG3563" s="16" t="s">
        <v>1798</v>
      </c>
      <c r="AH3563" s="16" t="s">
        <v>1761</v>
      </c>
    </row>
    <row r="3564" customFormat="false" ht="15" hidden="false" customHeight="false" outlineLevel="0" collapsed="false">
      <c r="A3564" s="16" t="s">
        <v>11048</v>
      </c>
      <c r="B3564" s="17" t="s">
        <v>11049</v>
      </c>
      <c r="C3564" s="16" t="s">
        <v>11050</v>
      </c>
      <c r="D3564" s="16" t="s">
        <v>10902</v>
      </c>
      <c r="E3564" s="18" t="n">
        <v>1</v>
      </c>
      <c r="F3564" s="16" t="s">
        <v>43</v>
      </c>
      <c r="G3564" s="18" t="n">
        <v>0</v>
      </c>
      <c r="H3564" s="16" t="n">
        <v>0.2</v>
      </c>
      <c r="I3564" s="18" t="n">
        <v>1</v>
      </c>
      <c r="J3564" s="19" t="n">
        <v>11.51</v>
      </c>
      <c r="K3564" s="19" t="n">
        <v>11.51</v>
      </c>
      <c r="L3564" s="19" t="n">
        <v>11.51</v>
      </c>
      <c r="M3564" s="19" t="n">
        <f aca="false">IF(J3564&gt;0,J3564,K3564)*E3564</f>
        <v>11.51</v>
      </c>
      <c r="N3564" s="20"/>
      <c r="O3564" s="21" t="str">
        <f aca="false">IF(R3564="","",ROUND(R3564*(1-Premissas!$B$4),4))</f>
        <v/>
      </c>
      <c r="P3564" s="22"/>
      <c r="Q3564" s="22"/>
      <c r="R3564" s="23"/>
      <c r="S3564" s="24"/>
      <c r="T3564" s="24"/>
      <c r="U3564" s="25"/>
      <c r="V3564" s="19" t="str">
        <f aca="false">IF(COUNT(N3564:Q3564)=0,"",MIN(N3564:Q3564))</f>
        <v/>
      </c>
      <c r="W3564" s="16" t="str">
        <f aca="false">IF(V3564="","",INDEX($N$4:$Q$4,MATCH(V3564,N3564:Q3564,0)))</f>
        <v/>
      </c>
      <c r="X3564" s="19" t="str">
        <f aca="false">IF(COUNT(N3564:Q3564)&lt;2,"",SMALL(N3564:Q3564,2))</f>
        <v/>
      </c>
      <c r="Y3564" s="26" t="str">
        <f aca="false">IF(OR(V3564="",M3564=0),"",V3564/M3564-1)</f>
        <v/>
      </c>
      <c r="Z3564" s="26" t="str">
        <f aca="false">IF(OR(V3564="",L3564=""),"",V3564/(L3564*E3564)-1)</f>
        <v/>
      </c>
      <c r="AA3564" s="16" t="str">
        <f aca="false">IF(V3564="","SEM OFERTA",IF(OR(Y3564&gt;Premissas!$B$11,Y3564&lt;Premissas!$B$12),"VERIFICAR - UNIDADE/EMBALAGEM",IF(Y3564&gt;Premissas!$B$6,"NÃO COMPRAR - REAJUSTE &gt;5%","COMPRAR")))</f>
        <v>SEM OFERTA</v>
      </c>
      <c r="AB3564" s="18" t="str">
        <f aca="false">IF(W3564="DIMEC",S3564,IF(W3564="MEDCENTRO",U3564,""))</f>
        <v/>
      </c>
      <c r="AC3564" s="18" t="n">
        <f aca="false">IF(AA3564&lt;&gt;"COMPRAR",0,IF(AB3564="",I3564,MIN(I3564,AB3564)))</f>
        <v>0</v>
      </c>
      <c r="AD3564" s="19" t="n">
        <f aca="false">IF(AC3564&gt;0,AC3564*V3564,0)</f>
        <v>0</v>
      </c>
      <c r="AE3564" s="19" t="n">
        <f aca="false">IF(AC3564&gt;0,(M3564-V3564)*AC3564,0)</f>
        <v>0</v>
      </c>
      <c r="AF3564" s="16" t="str">
        <f aca="false">IF(AA3564&lt;&gt;"COMPRAR","",IF(AB3564="",IF(X3564="","",IF(X3564-V3564&lt;0.01,"EMPATE TÉCNICO","")),IF(AB3564&lt;I3564,"ESTOQUE INSUFICIENTE",IF(X3564="","",IF(X3564-V3564&lt;0.01,"EMPATE TÉCNICO","")))))</f>
        <v/>
      </c>
      <c r="AG3564" s="16" t="s">
        <v>1798</v>
      </c>
      <c r="AH3564" s="16" t="s">
        <v>1761</v>
      </c>
    </row>
    <row r="3565" customFormat="false" ht="15" hidden="false" customHeight="false" outlineLevel="0" collapsed="false">
      <c r="A3565" s="16" t="s">
        <v>11051</v>
      </c>
      <c r="B3565" s="17" t="s">
        <v>11052</v>
      </c>
      <c r="C3565" s="16" t="s">
        <v>11053</v>
      </c>
      <c r="D3565" s="16" t="s">
        <v>10902</v>
      </c>
      <c r="E3565" s="18" t="n">
        <v>1</v>
      </c>
      <c r="F3565" s="16" t="s">
        <v>43</v>
      </c>
      <c r="G3565" s="18" t="n">
        <v>0</v>
      </c>
      <c r="H3565" s="16" t="n">
        <v>0.3</v>
      </c>
      <c r="I3565" s="18" t="n">
        <v>1</v>
      </c>
      <c r="J3565" s="19" t="n">
        <v>11.51</v>
      </c>
      <c r="K3565" s="19" t="n">
        <v>11.51</v>
      </c>
      <c r="L3565" s="19" t="n">
        <v>11.51</v>
      </c>
      <c r="M3565" s="19" t="n">
        <f aca="false">IF(J3565&gt;0,J3565,K3565)*E3565</f>
        <v>11.51</v>
      </c>
      <c r="N3565" s="20"/>
      <c r="O3565" s="21" t="str">
        <f aca="false">IF(R3565="","",ROUND(R3565*(1-Premissas!$B$4),4))</f>
        <v/>
      </c>
      <c r="P3565" s="22"/>
      <c r="Q3565" s="22"/>
      <c r="R3565" s="23"/>
      <c r="S3565" s="24"/>
      <c r="T3565" s="24"/>
      <c r="U3565" s="25"/>
      <c r="V3565" s="19" t="str">
        <f aca="false">IF(COUNT(N3565:Q3565)=0,"",MIN(N3565:Q3565))</f>
        <v/>
      </c>
      <c r="W3565" s="16" t="str">
        <f aca="false">IF(V3565="","",INDEX($N$4:$Q$4,MATCH(V3565,N3565:Q3565,0)))</f>
        <v/>
      </c>
      <c r="X3565" s="19" t="str">
        <f aca="false">IF(COUNT(N3565:Q3565)&lt;2,"",SMALL(N3565:Q3565,2))</f>
        <v/>
      </c>
      <c r="Y3565" s="26" t="str">
        <f aca="false">IF(OR(V3565="",M3565=0),"",V3565/M3565-1)</f>
        <v/>
      </c>
      <c r="Z3565" s="26" t="str">
        <f aca="false">IF(OR(V3565="",L3565=""),"",V3565/(L3565*E3565)-1)</f>
        <v/>
      </c>
      <c r="AA3565" s="16" t="str">
        <f aca="false">IF(V3565="","SEM OFERTA",IF(OR(Y3565&gt;Premissas!$B$11,Y3565&lt;Premissas!$B$12),"VERIFICAR - UNIDADE/EMBALAGEM",IF(Y3565&gt;Premissas!$B$6,"NÃO COMPRAR - REAJUSTE &gt;5%","COMPRAR")))</f>
        <v>SEM OFERTA</v>
      </c>
      <c r="AB3565" s="18" t="str">
        <f aca="false">IF(W3565="DIMEC",S3565,IF(W3565="MEDCENTRO",U3565,""))</f>
        <v/>
      </c>
      <c r="AC3565" s="18" t="n">
        <f aca="false">IF(AA3565&lt;&gt;"COMPRAR",0,IF(AB3565="",I3565,MIN(I3565,AB3565)))</f>
        <v>0</v>
      </c>
      <c r="AD3565" s="19" t="n">
        <f aca="false">IF(AC3565&gt;0,AC3565*V3565,0)</f>
        <v>0</v>
      </c>
      <c r="AE3565" s="19" t="n">
        <f aca="false">IF(AC3565&gt;0,(M3565-V3565)*AC3565,0)</f>
        <v>0</v>
      </c>
      <c r="AF3565" s="16" t="str">
        <f aca="false">IF(AA3565&lt;&gt;"COMPRAR","",IF(AB3565="",IF(X3565="","",IF(X3565-V3565&lt;0.01,"EMPATE TÉCNICO","")),IF(AB3565&lt;I3565,"ESTOQUE INSUFICIENTE",IF(X3565="","",IF(X3565-V3565&lt;0.01,"EMPATE TÉCNICO","")))))</f>
        <v/>
      </c>
      <c r="AG3565" s="16" t="s">
        <v>1798</v>
      </c>
      <c r="AH3565" s="16" t="s">
        <v>1761</v>
      </c>
    </row>
    <row r="3566" customFormat="false" ht="15" hidden="false" customHeight="false" outlineLevel="0" collapsed="false">
      <c r="A3566" s="16" t="s">
        <v>11054</v>
      </c>
      <c r="B3566" s="17" t="s">
        <v>11055</v>
      </c>
      <c r="C3566" s="16" t="s">
        <v>11056</v>
      </c>
      <c r="D3566" s="16" t="s">
        <v>4010</v>
      </c>
      <c r="E3566" s="18" t="n">
        <v>1</v>
      </c>
      <c r="F3566" s="16" t="s">
        <v>43</v>
      </c>
      <c r="G3566" s="18" t="n">
        <v>0</v>
      </c>
      <c r="H3566" s="16" t="n">
        <v>0.2</v>
      </c>
      <c r="I3566" s="18" t="n">
        <v>1</v>
      </c>
      <c r="J3566" s="19" t="n">
        <v>7.47</v>
      </c>
      <c r="K3566" s="19" t="n">
        <v>7.47</v>
      </c>
      <c r="L3566" s="19" t="n">
        <v>7.47</v>
      </c>
      <c r="M3566" s="19" t="n">
        <f aca="false">IF(J3566&gt;0,J3566,K3566)*E3566</f>
        <v>7.47</v>
      </c>
      <c r="N3566" s="20"/>
      <c r="O3566" s="21" t="str">
        <f aca="false">IF(R3566="","",ROUND(R3566*(1-Premissas!$B$4),4))</f>
        <v/>
      </c>
      <c r="P3566" s="22"/>
      <c r="Q3566" s="22"/>
      <c r="R3566" s="23"/>
      <c r="S3566" s="24"/>
      <c r="T3566" s="24"/>
      <c r="U3566" s="25"/>
      <c r="V3566" s="19" t="str">
        <f aca="false">IF(COUNT(N3566:Q3566)=0,"",MIN(N3566:Q3566))</f>
        <v/>
      </c>
      <c r="W3566" s="16" t="str">
        <f aca="false">IF(V3566="","",INDEX($N$4:$Q$4,MATCH(V3566,N3566:Q3566,0)))</f>
        <v/>
      </c>
      <c r="X3566" s="19" t="str">
        <f aca="false">IF(COUNT(N3566:Q3566)&lt;2,"",SMALL(N3566:Q3566,2))</f>
        <v/>
      </c>
      <c r="Y3566" s="26" t="str">
        <f aca="false">IF(OR(V3566="",M3566=0),"",V3566/M3566-1)</f>
        <v/>
      </c>
      <c r="Z3566" s="26" t="str">
        <f aca="false">IF(OR(V3566="",L3566=""),"",V3566/(L3566*E3566)-1)</f>
        <v/>
      </c>
      <c r="AA3566" s="16" t="str">
        <f aca="false">IF(V3566="","SEM OFERTA",IF(OR(Y3566&gt;Premissas!$B$11,Y3566&lt;Premissas!$B$12),"VERIFICAR - UNIDADE/EMBALAGEM",IF(Y3566&gt;Premissas!$B$6,"NÃO COMPRAR - REAJUSTE &gt;5%","COMPRAR")))</f>
        <v>SEM OFERTA</v>
      </c>
      <c r="AB3566" s="18" t="str">
        <f aca="false">IF(W3566="DIMEC",S3566,IF(W3566="MEDCENTRO",U3566,""))</f>
        <v/>
      </c>
      <c r="AC3566" s="18" t="n">
        <f aca="false">IF(AA3566&lt;&gt;"COMPRAR",0,IF(AB3566="",I3566,MIN(I3566,AB3566)))</f>
        <v>0</v>
      </c>
      <c r="AD3566" s="19" t="n">
        <f aca="false">IF(AC3566&gt;0,AC3566*V3566,0)</f>
        <v>0</v>
      </c>
      <c r="AE3566" s="19" t="n">
        <f aca="false">IF(AC3566&gt;0,(M3566-V3566)*AC3566,0)</f>
        <v>0</v>
      </c>
      <c r="AF3566" s="16" t="str">
        <f aca="false">IF(AA3566&lt;&gt;"COMPRAR","",IF(AB3566="",IF(X3566="","",IF(X3566-V3566&lt;0.01,"EMPATE TÉCNICO","")),IF(AB3566&lt;I3566,"ESTOQUE INSUFICIENTE",IF(X3566="","",IF(X3566-V3566&lt;0.01,"EMPATE TÉCNICO","")))))</f>
        <v/>
      </c>
      <c r="AG3566" s="16" t="s">
        <v>1798</v>
      </c>
      <c r="AH3566" s="16" t="s">
        <v>1761</v>
      </c>
    </row>
    <row r="3567" customFormat="false" ht="15" hidden="false" customHeight="false" outlineLevel="0" collapsed="false">
      <c r="A3567" s="16" t="s">
        <v>11057</v>
      </c>
      <c r="B3567" s="17" t="s">
        <v>11058</v>
      </c>
      <c r="C3567" s="16" t="s">
        <v>11059</v>
      </c>
      <c r="D3567" s="16" t="s">
        <v>4010</v>
      </c>
      <c r="E3567" s="18" t="n">
        <v>1</v>
      </c>
      <c r="F3567" s="16" t="s">
        <v>43</v>
      </c>
      <c r="G3567" s="18" t="n">
        <v>0</v>
      </c>
      <c r="H3567" s="16" t="n">
        <v>1</v>
      </c>
      <c r="I3567" s="18" t="n">
        <v>3</v>
      </c>
      <c r="J3567" s="19" t="n">
        <v>7.16</v>
      </c>
      <c r="K3567" s="19" t="n">
        <v>7.16</v>
      </c>
      <c r="L3567" s="19" t="n">
        <v>7.16</v>
      </c>
      <c r="M3567" s="19" t="n">
        <f aca="false">IF(J3567&gt;0,J3567,K3567)*E3567</f>
        <v>7.16</v>
      </c>
      <c r="N3567" s="20"/>
      <c r="O3567" s="21" t="str">
        <f aca="false">IF(R3567="","",ROUND(R3567*(1-Premissas!$B$4),4))</f>
        <v/>
      </c>
      <c r="P3567" s="22"/>
      <c r="Q3567" s="22"/>
      <c r="R3567" s="23"/>
      <c r="S3567" s="24"/>
      <c r="T3567" s="24"/>
      <c r="U3567" s="25"/>
      <c r="V3567" s="19" t="str">
        <f aca="false">IF(COUNT(N3567:Q3567)=0,"",MIN(N3567:Q3567))</f>
        <v/>
      </c>
      <c r="W3567" s="16" t="str">
        <f aca="false">IF(V3567="","",INDEX($N$4:$Q$4,MATCH(V3567,N3567:Q3567,0)))</f>
        <v/>
      </c>
      <c r="X3567" s="19" t="str">
        <f aca="false">IF(COUNT(N3567:Q3567)&lt;2,"",SMALL(N3567:Q3567,2))</f>
        <v/>
      </c>
      <c r="Y3567" s="26" t="str">
        <f aca="false">IF(OR(V3567="",M3567=0),"",V3567/M3567-1)</f>
        <v/>
      </c>
      <c r="Z3567" s="26" t="str">
        <f aca="false">IF(OR(V3567="",L3567=""),"",V3567/(L3567*E3567)-1)</f>
        <v/>
      </c>
      <c r="AA3567" s="16" t="str">
        <f aca="false">IF(V3567="","SEM OFERTA",IF(OR(Y3567&gt;Premissas!$B$11,Y3567&lt;Premissas!$B$12),"VERIFICAR - UNIDADE/EMBALAGEM",IF(Y3567&gt;Premissas!$B$6,"NÃO COMPRAR - REAJUSTE &gt;5%","COMPRAR")))</f>
        <v>SEM OFERTA</v>
      </c>
      <c r="AB3567" s="18" t="str">
        <f aca="false">IF(W3567="DIMEC",S3567,IF(W3567="MEDCENTRO",U3567,""))</f>
        <v/>
      </c>
      <c r="AC3567" s="18" t="n">
        <f aca="false">IF(AA3567&lt;&gt;"COMPRAR",0,IF(AB3567="",I3567,MIN(I3567,AB3567)))</f>
        <v>0</v>
      </c>
      <c r="AD3567" s="19" t="n">
        <f aca="false">IF(AC3567&gt;0,AC3567*V3567,0)</f>
        <v>0</v>
      </c>
      <c r="AE3567" s="19" t="n">
        <f aca="false">IF(AC3567&gt;0,(M3567-V3567)*AC3567,0)</f>
        <v>0</v>
      </c>
      <c r="AF3567" s="16" t="str">
        <f aca="false">IF(AA3567&lt;&gt;"COMPRAR","",IF(AB3567="",IF(X3567="","",IF(X3567-V3567&lt;0.01,"EMPATE TÉCNICO","")),IF(AB3567&lt;I3567,"ESTOQUE INSUFICIENTE",IF(X3567="","",IF(X3567-V3567&lt;0.01,"EMPATE TÉCNICO","")))))</f>
        <v/>
      </c>
      <c r="AG3567" s="16" t="s">
        <v>1798</v>
      </c>
      <c r="AH3567" s="16" t="s">
        <v>1761</v>
      </c>
    </row>
    <row r="3568" customFormat="false" ht="15" hidden="false" customHeight="false" outlineLevel="0" collapsed="false">
      <c r="A3568" s="16" t="s">
        <v>11060</v>
      </c>
      <c r="B3568" s="17" t="s">
        <v>11061</v>
      </c>
      <c r="C3568" s="16" t="s">
        <v>11062</v>
      </c>
      <c r="D3568" s="16" t="s">
        <v>3878</v>
      </c>
      <c r="E3568" s="18" t="n">
        <v>1</v>
      </c>
      <c r="F3568" s="16" t="s">
        <v>43</v>
      </c>
      <c r="G3568" s="18" t="n">
        <v>0</v>
      </c>
      <c r="H3568" s="16" t="n">
        <v>2.1</v>
      </c>
      <c r="I3568" s="18" t="n">
        <v>6</v>
      </c>
      <c r="J3568" s="19" t="n">
        <v>8.36</v>
      </c>
      <c r="K3568" s="19" t="n">
        <v>8.36</v>
      </c>
      <c r="L3568" s="19" t="n">
        <v>8.36</v>
      </c>
      <c r="M3568" s="19" t="n">
        <f aca="false">IF(J3568&gt;0,J3568,K3568)*E3568</f>
        <v>8.36</v>
      </c>
      <c r="N3568" s="20"/>
      <c r="O3568" s="21" t="str">
        <f aca="false">IF(R3568="","",ROUND(R3568*(1-Premissas!$B$4),4))</f>
        <v/>
      </c>
      <c r="P3568" s="22"/>
      <c r="Q3568" s="22"/>
      <c r="R3568" s="23"/>
      <c r="S3568" s="24"/>
      <c r="T3568" s="24"/>
      <c r="U3568" s="25"/>
      <c r="V3568" s="19" t="str">
        <f aca="false">IF(COUNT(N3568:Q3568)=0,"",MIN(N3568:Q3568))</f>
        <v/>
      </c>
      <c r="W3568" s="16" t="str">
        <f aca="false">IF(V3568="","",INDEX($N$4:$Q$4,MATCH(V3568,N3568:Q3568,0)))</f>
        <v/>
      </c>
      <c r="X3568" s="19" t="str">
        <f aca="false">IF(COUNT(N3568:Q3568)&lt;2,"",SMALL(N3568:Q3568,2))</f>
        <v/>
      </c>
      <c r="Y3568" s="26" t="str">
        <f aca="false">IF(OR(V3568="",M3568=0),"",V3568/M3568-1)</f>
        <v/>
      </c>
      <c r="Z3568" s="26" t="str">
        <f aca="false">IF(OR(V3568="",L3568=""),"",V3568/(L3568*E3568)-1)</f>
        <v/>
      </c>
      <c r="AA3568" s="16" t="str">
        <f aca="false">IF(V3568="","SEM OFERTA",IF(OR(Y3568&gt;Premissas!$B$11,Y3568&lt;Premissas!$B$12),"VERIFICAR - UNIDADE/EMBALAGEM",IF(Y3568&gt;Premissas!$B$6,"NÃO COMPRAR - REAJUSTE &gt;5%","COMPRAR")))</f>
        <v>SEM OFERTA</v>
      </c>
      <c r="AB3568" s="18" t="str">
        <f aca="false">IF(W3568="DIMEC",S3568,IF(W3568="MEDCENTRO",U3568,""))</f>
        <v/>
      </c>
      <c r="AC3568" s="18" t="n">
        <f aca="false">IF(AA3568&lt;&gt;"COMPRAR",0,IF(AB3568="",I3568,MIN(I3568,AB3568)))</f>
        <v>0</v>
      </c>
      <c r="AD3568" s="19" t="n">
        <f aca="false">IF(AC3568&gt;0,AC3568*V3568,0)</f>
        <v>0</v>
      </c>
      <c r="AE3568" s="19" t="n">
        <f aca="false">IF(AC3568&gt;0,(M3568-V3568)*AC3568,0)</f>
        <v>0</v>
      </c>
      <c r="AF3568" s="16" t="str">
        <f aca="false">IF(AA3568&lt;&gt;"COMPRAR","",IF(AB3568="",IF(X3568="","",IF(X3568-V3568&lt;0.01,"EMPATE TÉCNICO","")),IF(AB3568&lt;I3568,"ESTOQUE INSUFICIENTE",IF(X3568="","",IF(X3568-V3568&lt;0.01,"EMPATE TÉCNICO","")))))</f>
        <v/>
      </c>
      <c r="AG3568" s="16" t="s">
        <v>2034</v>
      </c>
      <c r="AH3568" s="16" t="s">
        <v>1761</v>
      </c>
    </row>
    <row r="3569" customFormat="false" ht="15" hidden="false" customHeight="false" outlineLevel="0" collapsed="false">
      <c r="A3569" s="16" t="s">
        <v>11063</v>
      </c>
      <c r="B3569" s="17" t="s">
        <v>11064</v>
      </c>
      <c r="C3569" s="16" t="s">
        <v>11065</v>
      </c>
      <c r="D3569" s="16" t="s">
        <v>4010</v>
      </c>
      <c r="E3569" s="18" t="n">
        <v>1</v>
      </c>
      <c r="F3569" s="16" t="s">
        <v>42</v>
      </c>
      <c r="G3569" s="18" t="n">
        <v>0</v>
      </c>
      <c r="H3569" s="16" t="n">
        <v>4.5</v>
      </c>
      <c r="I3569" s="18" t="n">
        <v>12</v>
      </c>
      <c r="J3569" s="19" t="n">
        <v>4.84</v>
      </c>
      <c r="K3569" s="19" t="n">
        <v>4.84</v>
      </c>
      <c r="L3569" s="19" t="n">
        <v>4.84</v>
      </c>
      <c r="M3569" s="19" t="n">
        <f aca="false">IF(J3569&gt;0,J3569,K3569)*E3569</f>
        <v>4.84</v>
      </c>
      <c r="N3569" s="20"/>
      <c r="O3569" s="21" t="str">
        <f aca="false">IF(R3569="","",ROUND(R3569*(1-Premissas!$B$4),4))</f>
        <v/>
      </c>
      <c r="P3569" s="22"/>
      <c r="Q3569" s="22"/>
      <c r="R3569" s="23"/>
      <c r="S3569" s="24"/>
      <c r="T3569" s="24"/>
      <c r="U3569" s="25"/>
      <c r="V3569" s="19" t="str">
        <f aca="false">IF(COUNT(N3569:Q3569)=0,"",MIN(N3569:Q3569))</f>
        <v/>
      </c>
      <c r="W3569" s="16" t="str">
        <f aca="false">IF(V3569="","",INDEX($N$4:$Q$4,MATCH(V3569,N3569:Q3569,0)))</f>
        <v/>
      </c>
      <c r="X3569" s="19" t="str">
        <f aca="false">IF(COUNT(N3569:Q3569)&lt;2,"",SMALL(N3569:Q3569,2))</f>
        <v/>
      </c>
      <c r="Y3569" s="26" t="str">
        <f aca="false">IF(OR(V3569="",M3569=0),"",V3569/M3569-1)</f>
        <v/>
      </c>
      <c r="Z3569" s="26" t="str">
        <f aca="false">IF(OR(V3569="",L3569=""),"",V3569/(L3569*E3569)-1)</f>
        <v/>
      </c>
      <c r="AA3569" s="16" t="str">
        <f aca="false">IF(V3569="","SEM OFERTA",IF(OR(Y3569&gt;Premissas!$B$11,Y3569&lt;Premissas!$B$12),"VERIFICAR - UNIDADE/EMBALAGEM",IF(Y3569&gt;Premissas!$B$6,"NÃO COMPRAR - REAJUSTE &gt;5%","COMPRAR")))</f>
        <v>SEM OFERTA</v>
      </c>
      <c r="AB3569" s="18" t="str">
        <f aca="false">IF(W3569="DIMEC",S3569,IF(W3569="MEDCENTRO",U3569,""))</f>
        <v/>
      </c>
      <c r="AC3569" s="18" t="n">
        <f aca="false">IF(AA3569&lt;&gt;"COMPRAR",0,IF(AB3569="",I3569,MIN(I3569,AB3569)))</f>
        <v>0</v>
      </c>
      <c r="AD3569" s="19" t="n">
        <f aca="false">IF(AC3569&gt;0,AC3569*V3569,0)</f>
        <v>0</v>
      </c>
      <c r="AE3569" s="19" t="n">
        <f aca="false">IF(AC3569&gt;0,(M3569-V3569)*AC3569,0)</f>
        <v>0</v>
      </c>
      <c r="AF3569" s="16" t="str">
        <f aca="false">IF(AA3569&lt;&gt;"COMPRAR","",IF(AB3569="",IF(X3569="","",IF(X3569-V3569&lt;0.01,"EMPATE TÉCNICO","")),IF(AB3569&lt;I3569,"ESTOQUE INSUFICIENTE",IF(X3569="","",IF(X3569-V3569&lt;0.01,"EMPATE TÉCNICO","")))))</f>
        <v/>
      </c>
      <c r="AG3569" s="16" t="s">
        <v>3593</v>
      </c>
      <c r="AH3569" s="16" t="s">
        <v>1761</v>
      </c>
    </row>
    <row r="3570" customFormat="false" ht="15" hidden="false" customHeight="false" outlineLevel="0" collapsed="false">
      <c r="A3570" s="16" t="s">
        <v>11066</v>
      </c>
      <c r="B3570" s="17" t="s">
        <v>11067</v>
      </c>
      <c r="C3570" s="16" t="s">
        <v>11068</v>
      </c>
      <c r="D3570" s="16" t="s">
        <v>4010</v>
      </c>
      <c r="E3570" s="18" t="n">
        <v>1</v>
      </c>
      <c r="F3570" s="16" t="s">
        <v>41</v>
      </c>
      <c r="G3570" s="18" t="n">
        <v>18</v>
      </c>
      <c r="H3570" s="16" t="n">
        <v>7.4</v>
      </c>
      <c r="I3570" s="18" t="n">
        <v>1</v>
      </c>
      <c r="J3570" s="19" t="n">
        <v>4.26</v>
      </c>
      <c r="K3570" s="19" t="n">
        <v>4.26</v>
      </c>
      <c r="L3570" s="19" t="n">
        <v>4.26</v>
      </c>
      <c r="M3570" s="19" t="n">
        <f aca="false">IF(J3570&gt;0,J3570,K3570)*E3570</f>
        <v>4.26</v>
      </c>
      <c r="N3570" s="20"/>
      <c r="O3570" s="21" t="str">
        <f aca="false">IF(R3570="","",ROUND(R3570*(1-Premissas!$B$4),4))</f>
        <v/>
      </c>
      <c r="P3570" s="22"/>
      <c r="Q3570" s="22"/>
      <c r="R3570" s="23"/>
      <c r="S3570" s="24"/>
      <c r="T3570" s="24"/>
      <c r="U3570" s="25"/>
      <c r="V3570" s="19" t="str">
        <f aca="false">IF(COUNT(N3570:Q3570)=0,"",MIN(N3570:Q3570))</f>
        <v/>
      </c>
      <c r="W3570" s="16" t="str">
        <f aca="false">IF(V3570="","",INDEX($N$4:$Q$4,MATCH(V3570,N3570:Q3570,0)))</f>
        <v/>
      </c>
      <c r="X3570" s="19" t="str">
        <f aca="false">IF(COUNT(N3570:Q3570)&lt;2,"",SMALL(N3570:Q3570,2))</f>
        <v/>
      </c>
      <c r="Y3570" s="26" t="str">
        <f aca="false">IF(OR(V3570="",M3570=0),"",V3570/M3570-1)</f>
        <v/>
      </c>
      <c r="Z3570" s="26" t="str">
        <f aca="false">IF(OR(V3570="",L3570=""),"",V3570/(L3570*E3570)-1)</f>
        <v/>
      </c>
      <c r="AA3570" s="16" t="str">
        <f aca="false">IF(V3570="","SEM OFERTA",IF(OR(Y3570&gt;Premissas!$B$11,Y3570&lt;Premissas!$B$12),"VERIFICAR - UNIDADE/EMBALAGEM",IF(Y3570&gt;Premissas!$B$6,"NÃO COMPRAR - REAJUSTE &gt;5%","COMPRAR")))</f>
        <v>SEM OFERTA</v>
      </c>
      <c r="AB3570" s="18" t="str">
        <f aca="false">IF(W3570="DIMEC",S3570,IF(W3570="MEDCENTRO",U3570,""))</f>
        <v/>
      </c>
      <c r="AC3570" s="18" t="n">
        <f aca="false">IF(AA3570&lt;&gt;"COMPRAR",0,IF(AB3570="",I3570,MIN(I3570,AB3570)))</f>
        <v>0</v>
      </c>
      <c r="AD3570" s="19" t="n">
        <f aca="false">IF(AC3570&gt;0,AC3570*V3570,0)</f>
        <v>0</v>
      </c>
      <c r="AE3570" s="19" t="n">
        <f aca="false">IF(AC3570&gt;0,(M3570-V3570)*AC3570,0)</f>
        <v>0</v>
      </c>
      <c r="AF3570" s="16" t="str">
        <f aca="false">IF(AA3570&lt;&gt;"COMPRAR","",IF(AB3570="",IF(X3570="","",IF(X3570-V3570&lt;0.01,"EMPATE TÉCNICO","")),IF(AB3570&lt;I3570,"ESTOQUE INSUFICIENTE",IF(X3570="","",IF(X3570-V3570&lt;0.01,"EMPATE TÉCNICO","")))))</f>
        <v/>
      </c>
      <c r="AG3570" s="16" t="s">
        <v>87</v>
      </c>
      <c r="AH3570" s="16" t="s">
        <v>1761</v>
      </c>
    </row>
    <row r="3571" customFormat="false" ht="15" hidden="false" customHeight="false" outlineLevel="0" collapsed="false">
      <c r="A3571" s="16" t="s">
        <v>11069</v>
      </c>
      <c r="B3571" s="17" t="s">
        <v>11070</v>
      </c>
      <c r="C3571" s="16" t="s">
        <v>11071</v>
      </c>
      <c r="D3571" s="16" t="s">
        <v>5468</v>
      </c>
      <c r="E3571" s="18" t="n">
        <v>1</v>
      </c>
      <c r="F3571" s="16" t="s">
        <v>43</v>
      </c>
      <c r="G3571" s="18" t="n">
        <v>1</v>
      </c>
      <c r="H3571" s="16" t="n">
        <v>0.6</v>
      </c>
      <c r="I3571" s="18" t="n">
        <v>1</v>
      </c>
      <c r="J3571" s="19" t="n">
        <v>8.16</v>
      </c>
      <c r="K3571" s="19" t="n">
        <v>8.16</v>
      </c>
      <c r="L3571" s="19" t="n">
        <v>8.16</v>
      </c>
      <c r="M3571" s="19" t="n">
        <f aca="false">IF(J3571&gt;0,J3571,K3571)*E3571</f>
        <v>8.16</v>
      </c>
      <c r="N3571" s="20"/>
      <c r="O3571" s="21" t="str">
        <f aca="false">IF(R3571="","",ROUND(R3571*(1-Premissas!$B$4),4))</f>
        <v/>
      </c>
      <c r="P3571" s="22"/>
      <c r="Q3571" s="22"/>
      <c r="R3571" s="23"/>
      <c r="S3571" s="24"/>
      <c r="T3571" s="24"/>
      <c r="U3571" s="25"/>
      <c r="V3571" s="19" t="str">
        <f aca="false">IF(COUNT(N3571:Q3571)=0,"",MIN(N3571:Q3571))</f>
        <v/>
      </c>
      <c r="W3571" s="16" t="str">
        <f aca="false">IF(V3571="","",INDEX($N$4:$Q$4,MATCH(V3571,N3571:Q3571,0)))</f>
        <v/>
      </c>
      <c r="X3571" s="19" t="str">
        <f aca="false">IF(COUNT(N3571:Q3571)&lt;2,"",SMALL(N3571:Q3571,2))</f>
        <v/>
      </c>
      <c r="Y3571" s="26" t="str">
        <f aca="false">IF(OR(V3571="",M3571=0),"",V3571/M3571-1)</f>
        <v/>
      </c>
      <c r="Z3571" s="26" t="str">
        <f aca="false">IF(OR(V3571="",L3571=""),"",V3571/(L3571*E3571)-1)</f>
        <v/>
      </c>
      <c r="AA3571" s="16" t="str">
        <f aca="false">IF(V3571="","SEM OFERTA",IF(OR(Y3571&gt;Premissas!$B$11,Y3571&lt;Premissas!$B$12),"VERIFICAR - UNIDADE/EMBALAGEM",IF(Y3571&gt;Premissas!$B$6,"NÃO COMPRAR - REAJUSTE &gt;5%","COMPRAR")))</f>
        <v>SEM OFERTA</v>
      </c>
      <c r="AB3571" s="18" t="str">
        <f aca="false">IF(W3571="DIMEC",S3571,IF(W3571="MEDCENTRO",U3571,""))</f>
        <v/>
      </c>
      <c r="AC3571" s="18" t="n">
        <f aca="false">IF(AA3571&lt;&gt;"COMPRAR",0,IF(AB3571="",I3571,MIN(I3571,AB3571)))</f>
        <v>0</v>
      </c>
      <c r="AD3571" s="19" t="n">
        <f aca="false">IF(AC3571&gt;0,AC3571*V3571,0)</f>
        <v>0</v>
      </c>
      <c r="AE3571" s="19" t="n">
        <f aca="false">IF(AC3571&gt;0,(M3571-V3571)*AC3571,0)</f>
        <v>0</v>
      </c>
      <c r="AF3571" s="16" t="str">
        <f aca="false">IF(AA3571&lt;&gt;"COMPRAR","",IF(AB3571="",IF(X3571="","",IF(X3571-V3571&lt;0.01,"EMPATE TÉCNICO","")),IF(AB3571&lt;I3571,"ESTOQUE INSUFICIENTE",IF(X3571="","",IF(X3571-V3571&lt;0.01,"EMPATE TÉCNICO","")))))</f>
        <v/>
      </c>
      <c r="AG3571" s="16" t="s">
        <v>1798</v>
      </c>
      <c r="AH3571" s="16" t="s">
        <v>1761</v>
      </c>
    </row>
    <row r="3572" customFormat="false" ht="15" hidden="false" customHeight="false" outlineLevel="0" collapsed="false">
      <c r="A3572" s="16" t="s">
        <v>11072</v>
      </c>
      <c r="B3572" s="17" t="s">
        <v>11073</v>
      </c>
      <c r="C3572" s="16" t="s">
        <v>11074</v>
      </c>
      <c r="D3572" s="16" t="s">
        <v>5468</v>
      </c>
      <c r="E3572" s="18" t="n">
        <v>1</v>
      </c>
      <c r="F3572" s="16" t="s">
        <v>43</v>
      </c>
      <c r="G3572" s="18" t="n">
        <v>1</v>
      </c>
      <c r="H3572" s="16" t="n">
        <v>0.5</v>
      </c>
      <c r="I3572" s="18" t="n">
        <v>1</v>
      </c>
      <c r="J3572" s="19" t="n">
        <v>8.16</v>
      </c>
      <c r="K3572" s="19" t="n">
        <v>8.16</v>
      </c>
      <c r="L3572" s="19" t="n">
        <v>8.16</v>
      </c>
      <c r="M3572" s="19" t="n">
        <f aca="false">IF(J3572&gt;0,J3572,K3572)*E3572</f>
        <v>8.16</v>
      </c>
      <c r="N3572" s="20"/>
      <c r="O3572" s="21" t="str">
        <f aca="false">IF(R3572="","",ROUND(R3572*(1-Premissas!$B$4),4))</f>
        <v/>
      </c>
      <c r="P3572" s="22"/>
      <c r="Q3572" s="22"/>
      <c r="R3572" s="23"/>
      <c r="S3572" s="24"/>
      <c r="T3572" s="24"/>
      <c r="U3572" s="25"/>
      <c r="V3572" s="19" t="str">
        <f aca="false">IF(COUNT(N3572:Q3572)=0,"",MIN(N3572:Q3572))</f>
        <v/>
      </c>
      <c r="W3572" s="16" t="str">
        <f aca="false">IF(V3572="","",INDEX($N$4:$Q$4,MATCH(V3572,N3572:Q3572,0)))</f>
        <v/>
      </c>
      <c r="X3572" s="19" t="str">
        <f aca="false">IF(COUNT(N3572:Q3572)&lt;2,"",SMALL(N3572:Q3572,2))</f>
        <v/>
      </c>
      <c r="Y3572" s="26" t="str">
        <f aca="false">IF(OR(V3572="",M3572=0),"",V3572/M3572-1)</f>
        <v/>
      </c>
      <c r="Z3572" s="26" t="str">
        <f aca="false">IF(OR(V3572="",L3572=""),"",V3572/(L3572*E3572)-1)</f>
        <v/>
      </c>
      <c r="AA3572" s="16" t="str">
        <f aca="false">IF(V3572="","SEM OFERTA",IF(OR(Y3572&gt;Premissas!$B$11,Y3572&lt;Premissas!$B$12),"VERIFICAR - UNIDADE/EMBALAGEM",IF(Y3572&gt;Premissas!$B$6,"NÃO COMPRAR - REAJUSTE &gt;5%","COMPRAR")))</f>
        <v>SEM OFERTA</v>
      </c>
      <c r="AB3572" s="18" t="str">
        <f aca="false">IF(W3572="DIMEC",S3572,IF(W3572="MEDCENTRO",U3572,""))</f>
        <v/>
      </c>
      <c r="AC3572" s="18" t="n">
        <f aca="false">IF(AA3572&lt;&gt;"COMPRAR",0,IF(AB3572="",I3572,MIN(I3572,AB3572)))</f>
        <v>0</v>
      </c>
      <c r="AD3572" s="19" t="n">
        <f aca="false">IF(AC3572&gt;0,AC3572*V3572,0)</f>
        <v>0</v>
      </c>
      <c r="AE3572" s="19" t="n">
        <f aca="false">IF(AC3572&gt;0,(M3572-V3572)*AC3572,0)</f>
        <v>0</v>
      </c>
      <c r="AF3572" s="16" t="str">
        <f aca="false">IF(AA3572&lt;&gt;"COMPRAR","",IF(AB3572="",IF(X3572="","",IF(X3572-V3572&lt;0.01,"EMPATE TÉCNICO","")),IF(AB3572&lt;I3572,"ESTOQUE INSUFICIENTE",IF(X3572="","",IF(X3572-V3572&lt;0.01,"EMPATE TÉCNICO","")))))</f>
        <v/>
      </c>
      <c r="AG3572" s="16" t="s">
        <v>1798</v>
      </c>
      <c r="AH3572" s="16" t="s">
        <v>1761</v>
      </c>
    </row>
    <row r="3573" customFormat="false" ht="15" hidden="false" customHeight="false" outlineLevel="0" collapsed="false">
      <c r="A3573" s="16" t="s">
        <v>11075</v>
      </c>
      <c r="B3573" s="17" t="s">
        <v>11076</v>
      </c>
      <c r="C3573" s="16" t="s">
        <v>11077</v>
      </c>
      <c r="D3573" s="16" t="s">
        <v>3878</v>
      </c>
      <c r="E3573" s="18" t="n">
        <v>1</v>
      </c>
      <c r="F3573" s="16" t="s">
        <v>43</v>
      </c>
      <c r="G3573" s="18" t="n">
        <v>3</v>
      </c>
      <c r="H3573" s="16" t="n">
        <v>1.8</v>
      </c>
      <c r="I3573" s="18" t="n">
        <v>2</v>
      </c>
      <c r="J3573" s="19" t="n">
        <v>6.66</v>
      </c>
      <c r="K3573" s="19" t="n">
        <v>6.66</v>
      </c>
      <c r="L3573" s="19" t="n">
        <v>6.66</v>
      </c>
      <c r="M3573" s="19" t="n">
        <f aca="false">IF(J3573&gt;0,J3573,K3573)*E3573</f>
        <v>6.66</v>
      </c>
      <c r="N3573" s="20"/>
      <c r="O3573" s="21" t="str">
        <f aca="false">IF(R3573="","",ROUND(R3573*(1-Premissas!$B$4),4))</f>
        <v/>
      </c>
      <c r="P3573" s="22"/>
      <c r="Q3573" s="22"/>
      <c r="R3573" s="23"/>
      <c r="S3573" s="24"/>
      <c r="T3573" s="24"/>
      <c r="U3573" s="25"/>
      <c r="V3573" s="19" t="str">
        <f aca="false">IF(COUNT(N3573:Q3573)=0,"",MIN(N3573:Q3573))</f>
        <v/>
      </c>
      <c r="W3573" s="16" t="str">
        <f aca="false">IF(V3573="","",INDEX($N$4:$Q$4,MATCH(V3573,N3573:Q3573,0)))</f>
        <v/>
      </c>
      <c r="X3573" s="19" t="str">
        <f aca="false">IF(COUNT(N3573:Q3573)&lt;2,"",SMALL(N3573:Q3573,2))</f>
        <v/>
      </c>
      <c r="Y3573" s="26" t="str">
        <f aca="false">IF(OR(V3573="",M3573=0),"",V3573/M3573-1)</f>
        <v/>
      </c>
      <c r="Z3573" s="26" t="str">
        <f aca="false">IF(OR(V3573="",L3573=""),"",V3573/(L3573*E3573)-1)</f>
        <v/>
      </c>
      <c r="AA3573" s="16" t="str">
        <f aca="false">IF(V3573="","SEM OFERTA",IF(OR(Y3573&gt;Premissas!$B$11,Y3573&lt;Premissas!$B$12),"VERIFICAR - UNIDADE/EMBALAGEM",IF(Y3573&gt;Premissas!$B$6,"NÃO COMPRAR - REAJUSTE &gt;5%","COMPRAR")))</f>
        <v>SEM OFERTA</v>
      </c>
      <c r="AB3573" s="18" t="str">
        <f aca="false">IF(W3573="DIMEC",S3573,IF(W3573="MEDCENTRO",U3573,""))</f>
        <v/>
      </c>
      <c r="AC3573" s="18" t="n">
        <f aca="false">IF(AA3573&lt;&gt;"COMPRAR",0,IF(AB3573="",I3573,MIN(I3573,AB3573)))</f>
        <v>0</v>
      </c>
      <c r="AD3573" s="19" t="n">
        <f aca="false">IF(AC3573&gt;0,AC3573*V3573,0)</f>
        <v>0</v>
      </c>
      <c r="AE3573" s="19" t="n">
        <f aca="false">IF(AC3573&gt;0,(M3573-V3573)*AC3573,0)</f>
        <v>0</v>
      </c>
      <c r="AF3573" s="16" t="str">
        <f aca="false">IF(AA3573&lt;&gt;"COMPRAR","",IF(AB3573="",IF(X3573="","",IF(X3573-V3573&lt;0.01,"EMPATE TÉCNICO","")),IF(AB3573&lt;I3573,"ESTOQUE INSUFICIENTE",IF(X3573="","",IF(X3573-V3573&lt;0.01,"EMPATE TÉCNICO","")))))</f>
        <v/>
      </c>
      <c r="AG3573" s="16" t="s">
        <v>1798</v>
      </c>
      <c r="AH3573" s="16" t="s">
        <v>1761</v>
      </c>
    </row>
    <row r="3574" customFormat="false" ht="15" hidden="false" customHeight="false" outlineLevel="0" collapsed="false">
      <c r="A3574" s="16" t="s">
        <v>11078</v>
      </c>
      <c r="B3574" s="17" t="s">
        <v>11079</v>
      </c>
      <c r="C3574" s="16" t="s">
        <v>11080</v>
      </c>
      <c r="D3574" s="16" t="s">
        <v>3878</v>
      </c>
      <c r="E3574" s="18" t="n">
        <v>1</v>
      </c>
      <c r="F3574" s="16" t="s">
        <v>43</v>
      </c>
      <c r="G3574" s="18" t="n">
        <v>0</v>
      </c>
      <c r="H3574" s="16" t="n">
        <v>1.1</v>
      </c>
      <c r="I3574" s="18" t="n">
        <v>3</v>
      </c>
      <c r="J3574" s="19" t="n">
        <v>6.66</v>
      </c>
      <c r="K3574" s="19" t="n">
        <v>6.66</v>
      </c>
      <c r="L3574" s="19" t="n">
        <v>6.66</v>
      </c>
      <c r="M3574" s="19" t="n">
        <f aca="false">IF(J3574&gt;0,J3574,K3574)*E3574</f>
        <v>6.66</v>
      </c>
      <c r="N3574" s="20"/>
      <c r="O3574" s="21" t="str">
        <f aca="false">IF(R3574="","",ROUND(R3574*(1-Premissas!$B$4),4))</f>
        <v/>
      </c>
      <c r="P3574" s="22"/>
      <c r="Q3574" s="22"/>
      <c r="R3574" s="23"/>
      <c r="S3574" s="24"/>
      <c r="T3574" s="24"/>
      <c r="U3574" s="25"/>
      <c r="V3574" s="19" t="str">
        <f aca="false">IF(COUNT(N3574:Q3574)=0,"",MIN(N3574:Q3574))</f>
        <v/>
      </c>
      <c r="W3574" s="16" t="str">
        <f aca="false">IF(V3574="","",INDEX($N$4:$Q$4,MATCH(V3574,N3574:Q3574,0)))</f>
        <v/>
      </c>
      <c r="X3574" s="19" t="str">
        <f aca="false">IF(COUNT(N3574:Q3574)&lt;2,"",SMALL(N3574:Q3574,2))</f>
        <v/>
      </c>
      <c r="Y3574" s="26" t="str">
        <f aca="false">IF(OR(V3574="",M3574=0),"",V3574/M3574-1)</f>
        <v/>
      </c>
      <c r="Z3574" s="26" t="str">
        <f aca="false">IF(OR(V3574="",L3574=""),"",V3574/(L3574*E3574)-1)</f>
        <v/>
      </c>
      <c r="AA3574" s="16" t="str">
        <f aca="false">IF(V3574="","SEM OFERTA",IF(OR(Y3574&gt;Premissas!$B$11,Y3574&lt;Premissas!$B$12),"VERIFICAR - UNIDADE/EMBALAGEM",IF(Y3574&gt;Premissas!$B$6,"NÃO COMPRAR - REAJUSTE &gt;5%","COMPRAR")))</f>
        <v>SEM OFERTA</v>
      </c>
      <c r="AB3574" s="18" t="str">
        <f aca="false">IF(W3574="DIMEC",S3574,IF(W3574="MEDCENTRO",U3574,""))</f>
        <v/>
      </c>
      <c r="AC3574" s="18" t="n">
        <f aca="false">IF(AA3574&lt;&gt;"COMPRAR",0,IF(AB3574="",I3574,MIN(I3574,AB3574)))</f>
        <v>0</v>
      </c>
      <c r="AD3574" s="19" t="n">
        <f aca="false">IF(AC3574&gt;0,AC3574*V3574,0)</f>
        <v>0</v>
      </c>
      <c r="AE3574" s="19" t="n">
        <f aca="false">IF(AC3574&gt;0,(M3574-V3574)*AC3574,0)</f>
        <v>0</v>
      </c>
      <c r="AF3574" s="16" t="str">
        <f aca="false">IF(AA3574&lt;&gt;"COMPRAR","",IF(AB3574="",IF(X3574="","",IF(X3574-V3574&lt;0.01,"EMPATE TÉCNICO","")),IF(AB3574&lt;I3574,"ESTOQUE INSUFICIENTE",IF(X3574="","",IF(X3574-V3574&lt;0.01,"EMPATE TÉCNICO","")))))</f>
        <v/>
      </c>
      <c r="AG3574" s="16" t="s">
        <v>1798</v>
      </c>
      <c r="AH3574" s="16" t="s">
        <v>1761</v>
      </c>
    </row>
    <row r="3575" customFormat="false" ht="15" hidden="false" customHeight="false" outlineLevel="0" collapsed="false">
      <c r="A3575" s="16" t="s">
        <v>11081</v>
      </c>
      <c r="B3575" s="17" t="s">
        <v>11082</v>
      </c>
      <c r="C3575" s="16" t="s">
        <v>11083</v>
      </c>
      <c r="D3575" s="16" t="s">
        <v>3878</v>
      </c>
      <c r="E3575" s="18" t="n">
        <v>1</v>
      </c>
      <c r="F3575" s="16" t="s">
        <v>43</v>
      </c>
      <c r="G3575" s="18" t="n">
        <v>0</v>
      </c>
      <c r="H3575" s="16" t="n">
        <v>0.9</v>
      </c>
      <c r="I3575" s="18" t="n">
        <v>3</v>
      </c>
      <c r="J3575" s="19" t="n">
        <v>7.08</v>
      </c>
      <c r="K3575" s="19" t="n">
        <v>7.08</v>
      </c>
      <c r="L3575" s="19" t="n">
        <v>7.08</v>
      </c>
      <c r="M3575" s="19" t="n">
        <f aca="false">IF(J3575&gt;0,J3575,K3575)*E3575</f>
        <v>7.08</v>
      </c>
      <c r="N3575" s="20"/>
      <c r="O3575" s="21" t="str">
        <f aca="false">IF(R3575="","",ROUND(R3575*(1-Premissas!$B$4),4))</f>
        <v/>
      </c>
      <c r="P3575" s="22"/>
      <c r="Q3575" s="22"/>
      <c r="R3575" s="23"/>
      <c r="S3575" s="24"/>
      <c r="T3575" s="24"/>
      <c r="U3575" s="25"/>
      <c r="V3575" s="19" t="str">
        <f aca="false">IF(COUNT(N3575:Q3575)=0,"",MIN(N3575:Q3575))</f>
        <v/>
      </c>
      <c r="W3575" s="16" t="str">
        <f aca="false">IF(V3575="","",INDEX($N$4:$Q$4,MATCH(V3575,N3575:Q3575,0)))</f>
        <v/>
      </c>
      <c r="X3575" s="19" t="str">
        <f aca="false">IF(COUNT(N3575:Q3575)&lt;2,"",SMALL(N3575:Q3575,2))</f>
        <v/>
      </c>
      <c r="Y3575" s="26" t="str">
        <f aca="false">IF(OR(V3575="",M3575=0),"",V3575/M3575-1)</f>
        <v/>
      </c>
      <c r="Z3575" s="26" t="str">
        <f aca="false">IF(OR(V3575="",L3575=""),"",V3575/(L3575*E3575)-1)</f>
        <v/>
      </c>
      <c r="AA3575" s="16" t="str">
        <f aca="false">IF(V3575="","SEM OFERTA",IF(OR(Y3575&gt;Premissas!$B$11,Y3575&lt;Premissas!$B$12),"VERIFICAR - UNIDADE/EMBALAGEM",IF(Y3575&gt;Premissas!$B$6,"NÃO COMPRAR - REAJUSTE &gt;5%","COMPRAR")))</f>
        <v>SEM OFERTA</v>
      </c>
      <c r="AB3575" s="18" t="str">
        <f aca="false">IF(W3575="DIMEC",S3575,IF(W3575="MEDCENTRO",U3575,""))</f>
        <v/>
      </c>
      <c r="AC3575" s="18" t="n">
        <f aca="false">IF(AA3575&lt;&gt;"COMPRAR",0,IF(AB3575="",I3575,MIN(I3575,AB3575)))</f>
        <v>0</v>
      </c>
      <c r="AD3575" s="19" t="n">
        <f aca="false">IF(AC3575&gt;0,AC3575*V3575,0)</f>
        <v>0</v>
      </c>
      <c r="AE3575" s="19" t="n">
        <f aca="false">IF(AC3575&gt;0,(M3575-V3575)*AC3575,0)</f>
        <v>0</v>
      </c>
      <c r="AF3575" s="16" t="str">
        <f aca="false">IF(AA3575&lt;&gt;"COMPRAR","",IF(AB3575="",IF(X3575="","",IF(X3575-V3575&lt;0.01,"EMPATE TÉCNICO","")),IF(AB3575&lt;I3575,"ESTOQUE INSUFICIENTE",IF(X3575="","",IF(X3575-V3575&lt;0.01,"EMPATE TÉCNICO","")))))</f>
        <v/>
      </c>
      <c r="AG3575" s="16" t="s">
        <v>1798</v>
      </c>
      <c r="AH3575" s="16" t="s">
        <v>1761</v>
      </c>
    </row>
    <row r="3576" customFormat="false" ht="15" hidden="false" customHeight="false" outlineLevel="0" collapsed="false">
      <c r="A3576" s="16" t="s">
        <v>11084</v>
      </c>
      <c r="B3576" s="17" t="s">
        <v>11085</v>
      </c>
      <c r="C3576" s="16" t="s">
        <v>11086</v>
      </c>
      <c r="D3576" s="16" t="s">
        <v>7668</v>
      </c>
      <c r="E3576" s="18" t="n">
        <v>1</v>
      </c>
      <c r="F3576" s="16" t="s">
        <v>43</v>
      </c>
      <c r="G3576" s="18" t="n">
        <v>0</v>
      </c>
      <c r="H3576" s="16" t="n">
        <v>0</v>
      </c>
      <c r="I3576" s="18" t="n">
        <v>1</v>
      </c>
      <c r="J3576" s="19" t="n">
        <v>7.65</v>
      </c>
      <c r="K3576" s="19" t="n">
        <v>7.65</v>
      </c>
      <c r="L3576" s="19" t="n">
        <v>7.65</v>
      </c>
      <c r="M3576" s="19" t="n">
        <f aca="false">IF(J3576&gt;0,J3576,K3576)*E3576</f>
        <v>7.65</v>
      </c>
      <c r="N3576" s="20"/>
      <c r="O3576" s="21" t="str">
        <f aca="false">IF(R3576="","",ROUND(R3576*(1-Premissas!$B$4),4))</f>
        <v/>
      </c>
      <c r="P3576" s="22"/>
      <c r="Q3576" s="22"/>
      <c r="R3576" s="23"/>
      <c r="S3576" s="24"/>
      <c r="T3576" s="24"/>
      <c r="U3576" s="25"/>
      <c r="V3576" s="19" t="str">
        <f aca="false">IF(COUNT(N3576:Q3576)=0,"",MIN(N3576:Q3576))</f>
        <v/>
      </c>
      <c r="W3576" s="16" t="str">
        <f aca="false">IF(V3576="","",INDEX($N$4:$Q$4,MATCH(V3576,N3576:Q3576,0)))</f>
        <v/>
      </c>
      <c r="X3576" s="19" t="str">
        <f aca="false">IF(COUNT(N3576:Q3576)&lt;2,"",SMALL(N3576:Q3576,2))</f>
        <v/>
      </c>
      <c r="Y3576" s="26" t="str">
        <f aca="false">IF(OR(V3576="",M3576=0),"",V3576/M3576-1)</f>
        <v/>
      </c>
      <c r="Z3576" s="26" t="str">
        <f aca="false">IF(OR(V3576="",L3576=""),"",V3576/(L3576*E3576)-1)</f>
        <v/>
      </c>
      <c r="AA3576" s="16" t="str">
        <f aca="false">IF(V3576="","SEM OFERTA",IF(OR(Y3576&gt;Premissas!$B$11,Y3576&lt;Premissas!$B$12),"VERIFICAR - UNIDADE/EMBALAGEM",IF(Y3576&gt;Premissas!$B$6,"NÃO COMPRAR - REAJUSTE &gt;5%","COMPRAR")))</f>
        <v>SEM OFERTA</v>
      </c>
      <c r="AB3576" s="18" t="str">
        <f aca="false">IF(W3576="DIMEC",S3576,IF(W3576="MEDCENTRO",U3576,""))</f>
        <v/>
      </c>
      <c r="AC3576" s="18" t="n">
        <f aca="false">IF(AA3576&lt;&gt;"COMPRAR",0,IF(AB3576="",I3576,MIN(I3576,AB3576)))</f>
        <v>0</v>
      </c>
      <c r="AD3576" s="19" t="n">
        <f aca="false">IF(AC3576&gt;0,AC3576*V3576,0)</f>
        <v>0</v>
      </c>
      <c r="AE3576" s="19" t="n">
        <f aca="false">IF(AC3576&gt;0,(M3576-V3576)*AC3576,0)</f>
        <v>0</v>
      </c>
      <c r="AF3576" s="16" t="str">
        <f aca="false">IF(AA3576&lt;&gt;"COMPRAR","",IF(AB3576="",IF(X3576="","",IF(X3576-V3576&lt;0.01,"EMPATE TÉCNICO","")),IF(AB3576&lt;I3576,"ESTOQUE INSUFICIENTE",IF(X3576="","",IF(X3576-V3576&lt;0.01,"EMPATE TÉCNICO","")))))</f>
        <v/>
      </c>
      <c r="AG3576" s="16" t="s">
        <v>4456</v>
      </c>
      <c r="AH3576" s="16" t="s">
        <v>1761</v>
      </c>
    </row>
    <row r="3577" customFormat="false" ht="15" hidden="false" customHeight="false" outlineLevel="0" collapsed="false">
      <c r="A3577" s="16" t="s">
        <v>11087</v>
      </c>
      <c r="B3577" s="17" t="s">
        <v>11088</v>
      </c>
      <c r="C3577" s="16" t="s">
        <v>11089</v>
      </c>
      <c r="D3577" s="16" t="s">
        <v>4241</v>
      </c>
      <c r="E3577" s="18" t="n">
        <v>1</v>
      </c>
      <c r="F3577" s="16" t="s">
        <v>43</v>
      </c>
      <c r="G3577" s="18" t="n">
        <v>0</v>
      </c>
      <c r="H3577" s="16" t="n">
        <v>0.2</v>
      </c>
      <c r="I3577" s="18" t="n">
        <v>1</v>
      </c>
      <c r="J3577" s="19" t="n">
        <v>24.54</v>
      </c>
      <c r="K3577" s="19" t="n">
        <v>24.54</v>
      </c>
      <c r="L3577" s="19" t="n">
        <v>24.54</v>
      </c>
      <c r="M3577" s="19" t="n">
        <f aca="false">IF(J3577&gt;0,J3577,K3577)*E3577</f>
        <v>24.54</v>
      </c>
      <c r="N3577" s="20"/>
      <c r="O3577" s="21" t="str">
        <f aca="false">IF(R3577="","",ROUND(R3577*(1-Premissas!$B$4),4))</f>
        <v/>
      </c>
      <c r="P3577" s="22"/>
      <c r="Q3577" s="22"/>
      <c r="R3577" s="23"/>
      <c r="S3577" s="24"/>
      <c r="T3577" s="24"/>
      <c r="U3577" s="25"/>
      <c r="V3577" s="19" t="str">
        <f aca="false">IF(COUNT(N3577:Q3577)=0,"",MIN(N3577:Q3577))</f>
        <v/>
      </c>
      <c r="W3577" s="16" t="str">
        <f aca="false">IF(V3577="","",INDEX($N$4:$Q$4,MATCH(V3577,N3577:Q3577,0)))</f>
        <v/>
      </c>
      <c r="X3577" s="19" t="str">
        <f aca="false">IF(COUNT(N3577:Q3577)&lt;2,"",SMALL(N3577:Q3577,2))</f>
        <v/>
      </c>
      <c r="Y3577" s="26" t="str">
        <f aca="false">IF(OR(V3577="",M3577=0),"",V3577/M3577-1)</f>
        <v/>
      </c>
      <c r="Z3577" s="26" t="str">
        <f aca="false">IF(OR(V3577="",L3577=""),"",V3577/(L3577*E3577)-1)</f>
        <v/>
      </c>
      <c r="AA3577" s="16" t="str">
        <f aca="false">IF(V3577="","SEM OFERTA",IF(OR(Y3577&gt;Premissas!$B$11,Y3577&lt;Premissas!$B$12),"VERIFICAR - UNIDADE/EMBALAGEM",IF(Y3577&gt;Premissas!$B$6,"NÃO COMPRAR - REAJUSTE &gt;5%","COMPRAR")))</f>
        <v>SEM OFERTA</v>
      </c>
      <c r="AB3577" s="18" t="str">
        <f aca="false">IF(W3577="DIMEC",S3577,IF(W3577="MEDCENTRO",U3577,""))</f>
        <v/>
      </c>
      <c r="AC3577" s="18" t="n">
        <f aca="false">IF(AA3577&lt;&gt;"COMPRAR",0,IF(AB3577="",I3577,MIN(I3577,AB3577)))</f>
        <v>0</v>
      </c>
      <c r="AD3577" s="19" t="n">
        <f aca="false">IF(AC3577&gt;0,AC3577*V3577,0)</f>
        <v>0</v>
      </c>
      <c r="AE3577" s="19" t="n">
        <f aca="false">IF(AC3577&gt;0,(M3577-V3577)*AC3577,0)</f>
        <v>0</v>
      </c>
      <c r="AF3577" s="16" t="str">
        <f aca="false">IF(AA3577&lt;&gt;"COMPRAR","",IF(AB3577="",IF(X3577="","",IF(X3577-V3577&lt;0.01,"EMPATE TÉCNICO","")),IF(AB3577&lt;I3577,"ESTOQUE INSUFICIENTE",IF(X3577="","",IF(X3577-V3577&lt;0.01,"EMPATE TÉCNICO","")))))</f>
        <v/>
      </c>
      <c r="AG3577" s="16" t="s">
        <v>1838</v>
      </c>
      <c r="AH3577" s="16" t="s">
        <v>1761</v>
      </c>
    </row>
    <row r="3578" customFormat="false" ht="15" hidden="false" customHeight="false" outlineLevel="0" collapsed="false">
      <c r="A3578" s="16" t="s">
        <v>11090</v>
      </c>
      <c r="B3578" s="17" t="s">
        <v>11091</v>
      </c>
      <c r="C3578" s="16" t="s">
        <v>11092</v>
      </c>
      <c r="D3578" s="16" t="s">
        <v>4574</v>
      </c>
      <c r="E3578" s="18" t="n">
        <v>1</v>
      </c>
      <c r="F3578" s="16" t="s">
        <v>43</v>
      </c>
      <c r="G3578" s="18" t="n">
        <v>0</v>
      </c>
      <c r="H3578" s="16" t="n">
        <v>0</v>
      </c>
      <c r="I3578" s="18" t="n">
        <v>1</v>
      </c>
      <c r="J3578" s="19" t="n">
        <v>4.26</v>
      </c>
      <c r="K3578" s="19" t="n">
        <v>4.26</v>
      </c>
      <c r="L3578" s="19" t="n">
        <v>4.26</v>
      </c>
      <c r="M3578" s="19" t="n">
        <f aca="false">IF(J3578&gt;0,J3578,K3578)*E3578</f>
        <v>4.26</v>
      </c>
      <c r="N3578" s="20"/>
      <c r="O3578" s="21" t="str">
        <f aca="false">IF(R3578="","",ROUND(R3578*(1-Premissas!$B$4),4))</f>
        <v/>
      </c>
      <c r="P3578" s="22"/>
      <c r="Q3578" s="22"/>
      <c r="R3578" s="23"/>
      <c r="S3578" s="24"/>
      <c r="T3578" s="24"/>
      <c r="U3578" s="25"/>
      <c r="V3578" s="19" t="str">
        <f aca="false">IF(COUNT(N3578:Q3578)=0,"",MIN(N3578:Q3578))</f>
        <v/>
      </c>
      <c r="W3578" s="16" t="str">
        <f aca="false">IF(V3578="","",INDEX($N$4:$Q$4,MATCH(V3578,N3578:Q3578,0)))</f>
        <v/>
      </c>
      <c r="X3578" s="19" t="str">
        <f aca="false">IF(COUNT(N3578:Q3578)&lt;2,"",SMALL(N3578:Q3578,2))</f>
        <v/>
      </c>
      <c r="Y3578" s="26" t="str">
        <f aca="false">IF(OR(V3578="",M3578=0),"",V3578/M3578-1)</f>
        <v/>
      </c>
      <c r="Z3578" s="26" t="str">
        <f aca="false">IF(OR(V3578="",L3578=""),"",V3578/(L3578*E3578)-1)</f>
        <v/>
      </c>
      <c r="AA3578" s="16" t="str">
        <f aca="false">IF(V3578="","SEM OFERTA",IF(OR(Y3578&gt;Premissas!$B$11,Y3578&lt;Premissas!$B$12),"VERIFICAR - UNIDADE/EMBALAGEM",IF(Y3578&gt;Premissas!$B$6,"NÃO COMPRAR - REAJUSTE &gt;5%","COMPRAR")))</f>
        <v>SEM OFERTA</v>
      </c>
      <c r="AB3578" s="18" t="str">
        <f aca="false">IF(W3578="DIMEC",S3578,IF(W3578="MEDCENTRO",U3578,""))</f>
        <v/>
      </c>
      <c r="AC3578" s="18" t="n">
        <f aca="false">IF(AA3578&lt;&gt;"COMPRAR",0,IF(AB3578="",I3578,MIN(I3578,AB3578)))</f>
        <v>0</v>
      </c>
      <c r="AD3578" s="19" t="n">
        <f aca="false">IF(AC3578&gt;0,AC3578*V3578,0)</f>
        <v>0</v>
      </c>
      <c r="AE3578" s="19" t="n">
        <f aca="false">IF(AC3578&gt;0,(M3578-V3578)*AC3578,0)</f>
        <v>0</v>
      </c>
      <c r="AF3578" s="16" t="str">
        <f aca="false">IF(AA3578&lt;&gt;"COMPRAR","",IF(AB3578="",IF(X3578="","",IF(X3578-V3578&lt;0.01,"EMPATE TÉCNICO","")),IF(AB3578&lt;I3578,"ESTOQUE INSUFICIENTE",IF(X3578="","",IF(X3578-V3578&lt;0.01,"EMPATE TÉCNICO","")))))</f>
        <v/>
      </c>
      <c r="AG3578" s="16" t="s">
        <v>1838</v>
      </c>
      <c r="AH3578" s="16" t="s">
        <v>1761</v>
      </c>
    </row>
    <row r="3579" customFormat="false" ht="15" hidden="false" customHeight="false" outlineLevel="0" collapsed="false">
      <c r="A3579" s="16" t="s">
        <v>11093</v>
      </c>
      <c r="B3579" s="17" t="s">
        <v>11094</v>
      </c>
      <c r="C3579" s="16" t="s">
        <v>11095</v>
      </c>
      <c r="D3579" s="16" t="s">
        <v>10252</v>
      </c>
      <c r="E3579" s="18" t="n">
        <v>1</v>
      </c>
      <c r="F3579" s="16" t="s">
        <v>42</v>
      </c>
      <c r="G3579" s="18" t="n">
        <v>10</v>
      </c>
      <c r="H3579" s="16" t="n">
        <v>5.4</v>
      </c>
      <c r="I3579" s="18" t="n">
        <v>4</v>
      </c>
      <c r="J3579" s="19" t="n">
        <v>5.36</v>
      </c>
      <c r="K3579" s="19" t="n">
        <v>5.36</v>
      </c>
      <c r="L3579" s="19" t="n">
        <v>5.36</v>
      </c>
      <c r="M3579" s="19" t="n">
        <f aca="false">IF(J3579&gt;0,J3579,K3579)*E3579</f>
        <v>5.36</v>
      </c>
      <c r="N3579" s="20"/>
      <c r="O3579" s="21" t="str">
        <f aca="false">IF(R3579="","",ROUND(R3579*(1-Premissas!$B$4),4))</f>
        <v/>
      </c>
      <c r="P3579" s="22"/>
      <c r="Q3579" s="22"/>
      <c r="R3579" s="23"/>
      <c r="S3579" s="24"/>
      <c r="T3579" s="24"/>
      <c r="U3579" s="25"/>
      <c r="V3579" s="19" t="str">
        <f aca="false">IF(COUNT(N3579:Q3579)=0,"",MIN(N3579:Q3579))</f>
        <v/>
      </c>
      <c r="W3579" s="16" t="str">
        <f aca="false">IF(V3579="","",INDEX($N$4:$Q$4,MATCH(V3579,N3579:Q3579,0)))</f>
        <v/>
      </c>
      <c r="X3579" s="19" t="str">
        <f aca="false">IF(COUNT(N3579:Q3579)&lt;2,"",SMALL(N3579:Q3579,2))</f>
        <v/>
      </c>
      <c r="Y3579" s="26" t="str">
        <f aca="false">IF(OR(V3579="",M3579=0),"",V3579/M3579-1)</f>
        <v/>
      </c>
      <c r="Z3579" s="26" t="str">
        <f aca="false">IF(OR(V3579="",L3579=""),"",V3579/(L3579*E3579)-1)</f>
        <v/>
      </c>
      <c r="AA3579" s="16" t="str">
        <f aca="false">IF(V3579="","SEM OFERTA",IF(OR(Y3579&gt;Premissas!$B$11,Y3579&lt;Premissas!$B$12),"VERIFICAR - UNIDADE/EMBALAGEM",IF(Y3579&gt;Premissas!$B$6,"NÃO COMPRAR - REAJUSTE &gt;5%","COMPRAR")))</f>
        <v>SEM OFERTA</v>
      </c>
      <c r="AB3579" s="18" t="str">
        <f aca="false">IF(W3579="DIMEC",S3579,IF(W3579="MEDCENTRO",U3579,""))</f>
        <v/>
      </c>
      <c r="AC3579" s="18" t="n">
        <f aca="false">IF(AA3579&lt;&gt;"COMPRAR",0,IF(AB3579="",I3579,MIN(I3579,AB3579)))</f>
        <v>0</v>
      </c>
      <c r="AD3579" s="19" t="n">
        <f aca="false">IF(AC3579&gt;0,AC3579*V3579,0)</f>
        <v>0</v>
      </c>
      <c r="AE3579" s="19" t="n">
        <f aca="false">IF(AC3579&gt;0,(M3579-V3579)*AC3579,0)</f>
        <v>0</v>
      </c>
      <c r="AF3579" s="16" t="str">
        <f aca="false">IF(AA3579&lt;&gt;"COMPRAR","",IF(AB3579="",IF(X3579="","",IF(X3579-V3579&lt;0.01,"EMPATE TÉCNICO","")),IF(AB3579&lt;I3579,"ESTOQUE INSUFICIENTE",IF(X3579="","",IF(X3579-V3579&lt;0.01,"EMPATE TÉCNICO","")))))</f>
        <v/>
      </c>
      <c r="AG3579" s="16" t="s">
        <v>360</v>
      </c>
      <c r="AH3579" s="16" t="s">
        <v>1761</v>
      </c>
    </row>
    <row r="3580" customFormat="false" ht="15" hidden="false" customHeight="false" outlineLevel="0" collapsed="false">
      <c r="A3580" s="16" t="s">
        <v>11096</v>
      </c>
      <c r="B3580" s="17" t="s">
        <v>11097</v>
      </c>
      <c r="C3580" s="16" t="s">
        <v>11098</v>
      </c>
      <c r="D3580" s="16" t="s">
        <v>10252</v>
      </c>
      <c r="E3580" s="18" t="n">
        <v>1</v>
      </c>
      <c r="F3580" s="16" t="s">
        <v>42</v>
      </c>
      <c r="G3580" s="18" t="n">
        <v>3</v>
      </c>
      <c r="H3580" s="16" t="n">
        <v>3.2</v>
      </c>
      <c r="I3580" s="18" t="n">
        <v>6</v>
      </c>
      <c r="J3580" s="19" t="n">
        <v>18.82</v>
      </c>
      <c r="K3580" s="19" t="n">
        <v>18.82</v>
      </c>
      <c r="L3580" s="19" t="n">
        <v>18.82</v>
      </c>
      <c r="M3580" s="19" t="n">
        <f aca="false">IF(J3580&gt;0,J3580,K3580)*E3580</f>
        <v>18.82</v>
      </c>
      <c r="N3580" s="20"/>
      <c r="O3580" s="21" t="str">
        <f aca="false">IF(R3580="","",ROUND(R3580*(1-Premissas!$B$4),4))</f>
        <v/>
      </c>
      <c r="P3580" s="22"/>
      <c r="Q3580" s="22"/>
      <c r="R3580" s="23"/>
      <c r="S3580" s="24"/>
      <c r="T3580" s="24"/>
      <c r="U3580" s="25"/>
      <c r="V3580" s="19" t="str">
        <f aca="false">IF(COUNT(N3580:Q3580)=0,"",MIN(N3580:Q3580))</f>
        <v/>
      </c>
      <c r="W3580" s="16" t="str">
        <f aca="false">IF(V3580="","",INDEX($N$4:$Q$4,MATCH(V3580,N3580:Q3580,0)))</f>
        <v/>
      </c>
      <c r="X3580" s="19" t="str">
        <f aca="false">IF(COUNT(N3580:Q3580)&lt;2,"",SMALL(N3580:Q3580,2))</f>
        <v/>
      </c>
      <c r="Y3580" s="26" t="str">
        <f aca="false">IF(OR(V3580="",M3580=0),"",V3580/M3580-1)</f>
        <v/>
      </c>
      <c r="Z3580" s="26" t="str">
        <f aca="false">IF(OR(V3580="",L3580=""),"",V3580/(L3580*E3580)-1)</f>
        <v/>
      </c>
      <c r="AA3580" s="16" t="str">
        <f aca="false">IF(V3580="","SEM OFERTA",IF(OR(Y3580&gt;Premissas!$B$11,Y3580&lt;Premissas!$B$12),"VERIFICAR - UNIDADE/EMBALAGEM",IF(Y3580&gt;Premissas!$B$6,"NÃO COMPRAR - REAJUSTE &gt;5%","COMPRAR")))</f>
        <v>SEM OFERTA</v>
      </c>
      <c r="AB3580" s="18" t="str">
        <f aca="false">IF(W3580="DIMEC",S3580,IF(W3580="MEDCENTRO",U3580,""))</f>
        <v/>
      </c>
      <c r="AC3580" s="18" t="n">
        <f aca="false">IF(AA3580&lt;&gt;"COMPRAR",0,IF(AB3580="",I3580,MIN(I3580,AB3580)))</f>
        <v>0</v>
      </c>
      <c r="AD3580" s="19" t="n">
        <f aca="false">IF(AC3580&gt;0,AC3580*V3580,0)</f>
        <v>0</v>
      </c>
      <c r="AE3580" s="19" t="n">
        <f aca="false">IF(AC3580&gt;0,(M3580-V3580)*AC3580,0)</f>
        <v>0</v>
      </c>
      <c r="AF3580" s="16" t="str">
        <f aca="false">IF(AA3580&lt;&gt;"COMPRAR","",IF(AB3580="",IF(X3580="","",IF(X3580-V3580&lt;0.01,"EMPATE TÉCNICO","")),IF(AB3580&lt;I3580,"ESTOQUE INSUFICIENTE",IF(X3580="","",IF(X3580-V3580&lt;0.01,"EMPATE TÉCNICO","")))))</f>
        <v/>
      </c>
      <c r="AG3580" s="16" t="s">
        <v>1838</v>
      </c>
      <c r="AH3580" s="16" t="s">
        <v>1761</v>
      </c>
    </row>
    <row r="3581" customFormat="false" ht="15" hidden="false" customHeight="false" outlineLevel="0" collapsed="false">
      <c r="A3581" s="16" t="s">
        <v>11099</v>
      </c>
      <c r="B3581" s="17" t="s">
        <v>11100</v>
      </c>
      <c r="C3581" s="16" t="s">
        <v>11101</v>
      </c>
      <c r="D3581" s="16"/>
      <c r="E3581" s="18" t="n">
        <v>1</v>
      </c>
      <c r="F3581" s="16" t="s">
        <v>43</v>
      </c>
      <c r="G3581" s="18" t="n">
        <v>0</v>
      </c>
      <c r="H3581" s="16" t="n">
        <v>0.3</v>
      </c>
      <c r="I3581" s="18" t="n">
        <v>1</v>
      </c>
      <c r="J3581" s="19" t="n">
        <v>26.4033333333333</v>
      </c>
      <c r="K3581" s="19" t="n">
        <v>26.4033333333333</v>
      </c>
      <c r="L3581" s="19" t="n">
        <v>26.4033</v>
      </c>
      <c r="M3581" s="19" t="n">
        <f aca="false">IF(J3581&gt;0,J3581,K3581)*E3581</f>
        <v>26.4033333333333</v>
      </c>
      <c r="N3581" s="20"/>
      <c r="O3581" s="21" t="str">
        <f aca="false">IF(R3581="","",ROUND(R3581*(1-Premissas!$B$4),4))</f>
        <v/>
      </c>
      <c r="P3581" s="22"/>
      <c r="Q3581" s="22"/>
      <c r="R3581" s="23"/>
      <c r="S3581" s="24"/>
      <c r="T3581" s="24"/>
      <c r="U3581" s="25"/>
      <c r="V3581" s="19" t="str">
        <f aca="false">IF(COUNT(N3581:Q3581)=0,"",MIN(N3581:Q3581))</f>
        <v/>
      </c>
      <c r="W3581" s="16" t="str">
        <f aca="false">IF(V3581="","",INDEX($N$4:$Q$4,MATCH(V3581,N3581:Q3581,0)))</f>
        <v/>
      </c>
      <c r="X3581" s="19" t="str">
        <f aca="false">IF(COUNT(N3581:Q3581)&lt;2,"",SMALL(N3581:Q3581,2))</f>
        <v/>
      </c>
      <c r="Y3581" s="26" t="str">
        <f aca="false">IF(OR(V3581="",M3581=0),"",V3581/M3581-1)</f>
        <v/>
      </c>
      <c r="Z3581" s="26" t="str">
        <f aca="false">IF(OR(V3581="",L3581=""),"",V3581/(L3581*E3581)-1)</f>
        <v/>
      </c>
      <c r="AA3581" s="16" t="str">
        <f aca="false">IF(V3581="","SEM OFERTA",IF(OR(Y3581&gt;Premissas!$B$11,Y3581&lt;Premissas!$B$12),"VERIFICAR - UNIDADE/EMBALAGEM",IF(Y3581&gt;Premissas!$B$6,"NÃO COMPRAR - REAJUSTE &gt;5%","COMPRAR")))</f>
        <v>SEM OFERTA</v>
      </c>
      <c r="AB3581" s="18" t="str">
        <f aca="false">IF(W3581="DIMEC",S3581,IF(W3581="MEDCENTRO",U3581,""))</f>
        <v/>
      </c>
      <c r="AC3581" s="18" t="n">
        <f aca="false">IF(AA3581&lt;&gt;"COMPRAR",0,IF(AB3581="",I3581,MIN(I3581,AB3581)))</f>
        <v>0</v>
      </c>
      <c r="AD3581" s="19" t="n">
        <f aca="false">IF(AC3581&gt;0,AC3581*V3581,0)</f>
        <v>0</v>
      </c>
      <c r="AE3581" s="19" t="n">
        <f aca="false">IF(AC3581&gt;0,(M3581-V3581)*AC3581,0)</f>
        <v>0</v>
      </c>
      <c r="AF3581" s="16" t="str">
        <f aca="false">IF(AA3581&lt;&gt;"COMPRAR","",IF(AB3581="",IF(X3581="","",IF(X3581-V3581&lt;0.01,"EMPATE TÉCNICO","")),IF(AB3581&lt;I3581,"ESTOQUE INSUFICIENTE",IF(X3581="","",IF(X3581-V3581&lt;0.01,"EMPATE TÉCNICO","")))))</f>
        <v/>
      </c>
      <c r="AG3581" s="16" t="s">
        <v>547</v>
      </c>
      <c r="AH3581" s="16" t="s">
        <v>1761</v>
      </c>
    </row>
    <row r="3582" customFormat="false" ht="15" hidden="false" customHeight="false" outlineLevel="0" collapsed="false">
      <c r="A3582" s="16" t="s">
        <v>11102</v>
      </c>
      <c r="B3582" s="17" t="s">
        <v>11103</v>
      </c>
      <c r="C3582" s="16" t="s">
        <v>11104</v>
      </c>
      <c r="D3582" s="16" t="s">
        <v>5461</v>
      </c>
      <c r="E3582" s="18" t="n">
        <v>1</v>
      </c>
      <c r="F3582" s="16" t="s">
        <v>43</v>
      </c>
      <c r="G3582" s="18" t="n">
        <v>0</v>
      </c>
      <c r="H3582" s="16" t="n">
        <v>0.5</v>
      </c>
      <c r="I3582" s="18" t="n">
        <v>2</v>
      </c>
      <c r="J3582" s="19" t="n">
        <v>13.46</v>
      </c>
      <c r="K3582" s="19" t="n">
        <v>13.46</v>
      </c>
      <c r="L3582" s="19" t="n">
        <v>13.46</v>
      </c>
      <c r="M3582" s="19" t="n">
        <f aca="false">IF(J3582&gt;0,J3582,K3582)*E3582</f>
        <v>13.46</v>
      </c>
      <c r="N3582" s="20"/>
      <c r="O3582" s="21" t="str">
        <f aca="false">IF(R3582="","",ROUND(R3582*(1-Premissas!$B$4),4))</f>
        <v/>
      </c>
      <c r="P3582" s="22"/>
      <c r="Q3582" s="22"/>
      <c r="R3582" s="23"/>
      <c r="S3582" s="24"/>
      <c r="T3582" s="24"/>
      <c r="U3582" s="25"/>
      <c r="V3582" s="19" t="str">
        <f aca="false">IF(COUNT(N3582:Q3582)=0,"",MIN(N3582:Q3582))</f>
        <v/>
      </c>
      <c r="W3582" s="16" t="str">
        <f aca="false">IF(V3582="","",INDEX($N$4:$Q$4,MATCH(V3582,N3582:Q3582,0)))</f>
        <v/>
      </c>
      <c r="X3582" s="19" t="str">
        <f aca="false">IF(COUNT(N3582:Q3582)&lt;2,"",SMALL(N3582:Q3582,2))</f>
        <v/>
      </c>
      <c r="Y3582" s="26" t="str">
        <f aca="false">IF(OR(V3582="",M3582=0),"",V3582/M3582-1)</f>
        <v/>
      </c>
      <c r="Z3582" s="26" t="str">
        <f aca="false">IF(OR(V3582="",L3582=""),"",V3582/(L3582*E3582)-1)</f>
        <v/>
      </c>
      <c r="AA3582" s="16" t="str">
        <f aca="false">IF(V3582="","SEM OFERTA",IF(OR(Y3582&gt;Premissas!$B$11,Y3582&lt;Premissas!$B$12),"VERIFICAR - UNIDADE/EMBALAGEM",IF(Y3582&gt;Premissas!$B$6,"NÃO COMPRAR - REAJUSTE &gt;5%","COMPRAR")))</f>
        <v>SEM OFERTA</v>
      </c>
      <c r="AB3582" s="18" t="str">
        <f aca="false">IF(W3582="DIMEC",S3582,IF(W3582="MEDCENTRO",U3582,""))</f>
        <v/>
      </c>
      <c r="AC3582" s="18" t="n">
        <f aca="false">IF(AA3582&lt;&gt;"COMPRAR",0,IF(AB3582="",I3582,MIN(I3582,AB3582)))</f>
        <v>0</v>
      </c>
      <c r="AD3582" s="19" t="n">
        <f aca="false">IF(AC3582&gt;0,AC3582*V3582,0)</f>
        <v>0</v>
      </c>
      <c r="AE3582" s="19" t="n">
        <f aca="false">IF(AC3582&gt;0,(M3582-V3582)*AC3582,0)</f>
        <v>0</v>
      </c>
      <c r="AF3582" s="16" t="str">
        <f aca="false">IF(AA3582&lt;&gt;"COMPRAR","",IF(AB3582="",IF(X3582="","",IF(X3582-V3582&lt;0.01,"EMPATE TÉCNICO","")),IF(AB3582&lt;I3582,"ESTOQUE INSUFICIENTE",IF(X3582="","",IF(X3582-V3582&lt;0.01,"EMPATE TÉCNICO","")))))</f>
        <v/>
      </c>
      <c r="AG3582" s="16" t="s">
        <v>1798</v>
      </c>
      <c r="AH3582" s="16" t="s">
        <v>1761</v>
      </c>
    </row>
    <row r="3583" customFormat="false" ht="15" hidden="false" customHeight="false" outlineLevel="0" collapsed="false">
      <c r="A3583" s="16" t="s">
        <v>11105</v>
      </c>
      <c r="B3583" s="17" t="s">
        <v>11106</v>
      </c>
      <c r="C3583" s="16" t="s">
        <v>11107</v>
      </c>
      <c r="D3583" s="16" t="s">
        <v>7334</v>
      </c>
      <c r="E3583" s="18" t="n">
        <v>1</v>
      </c>
      <c r="F3583" s="16" t="s">
        <v>42</v>
      </c>
      <c r="G3583" s="18" t="n">
        <v>2</v>
      </c>
      <c r="H3583" s="16" t="n">
        <v>2.1</v>
      </c>
      <c r="I3583" s="18" t="n">
        <v>4</v>
      </c>
      <c r="J3583" s="19" t="n">
        <v>21.86</v>
      </c>
      <c r="K3583" s="19" t="n">
        <v>21.86</v>
      </c>
      <c r="L3583" s="19" t="n">
        <v>21.86</v>
      </c>
      <c r="M3583" s="19" t="n">
        <f aca="false">IF(J3583&gt;0,J3583,K3583)*E3583</f>
        <v>21.86</v>
      </c>
      <c r="N3583" s="20"/>
      <c r="O3583" s="21" t="str">
        <f aca="false">IF(R3583="","",ROUND(R3583*(1-Premissas!$B$4),4))</f>
        <v/>
      </c>
      <c r="P3583" s="22"/>
      <c r="Q3583" s="22"/>
      <c r="R3583" s="23"/>
      <c r="S3583" s="24"/>
      <c r="T3583" s="24"/>
      <c r="U3583" s="25"/>
      <c r="V3583" s="19" t="str">
        <f aca="false">IF(COUNT(N3583:Q3583)=0,"",MIN(N3583:Q3583))</f>
        <v/>
      </c>
      <c r="W3583" s="16" t="str">
        <f aca="false">IF(V3583="","",INDEX($N$4:$Q$4,MATCH(V3583,N3583:Q3583,0)))</f>
        <v/>
      </c>
      <c r="X3583" s="19" t="str">
        <f aca="false">IF(COUNT(N3583:Q3583)&lt;2,"",SMALL(N3583:Q3583,2))</f>
        <v/>
      </c>
      <c r="Y3583" s="26" t="str">
        <f aca="false">IF(OR(V3583="",M3583=0),"",V3583/M3583-1)</f>
        <v/>
      </c>
      <c r="Z3583" s="26" t="str">
        <f aca="false">IF(OR(V3583="",L3583=""),"",V3583/(L3583*E3583)-1)</f>
        <v/>
      </c>
      <c r="AA3583" s="16" t="str">
        <f aca="false">IF(V3583="","SEM OFERTA",IF(OR(Y3583&gt;Premissas!$B$11,Y3583&lt;Premissas!$B$12),"VERIFICAR - UNIDADE/EMBALAGEM",IF(Y3583&gt;Premissas!$B$6,"NÃO COMPRAR - REAJUSTE &gt;5%","COMPRAR")))</f>
        <v>SEM OFERTA</v>
      </c>
      <c r="AB3583" s="18" t="str">
        <f aca="false">IF(W3583="DIMEC",S3583,IF(W3583="MEDCENTRO",U3583,""))</f>
        <v/>
      </c>
      <c r="AC3583" s="18" t="n">
        <f aca="false">IF(AA3583&lt;&gt;"COMPRAR",0,IF(AB3583="",I3583,MIN(I3583,AB3583)))</f>
        <v>0</v>
      </c>
      <c r="AD3583" s="19" t="n">
        <f aca="false">IF(AC3583&gt;0,AC3583*V3583,0)</f>
        <v>0</v>
      </c>
      <c r="AE3583" s="19" t="n">
        <f aca="false">IF(AC3583&gt;0,(M3583-V3583)*AC3583,0)</f>
        <v>0</v>
      </c>
      <c r="AF3583" s="16" t="str">
        <f aca="false">IF(AA3583&lt;&gt;"COMPRAR","",IF(AB3583="",IF(X3583="","",IF(X3583-V3583&lt;0.01,"EMPATE TÉCNICO","")),IF(AB3583&lt;I3583,"ESTOQUE INSUFICIENTE",IF(X3583="","",IF(X3583-V3583&lt;0.01,"EMPATE TÉCNICO","")))))</f>
        <v/>
      </c>
      <c r="AG3583" s="16" t="s">
        <v>547</v>
      </c>
      <c r="AH3583" s="16" t="s">
        <v>1761</v>
      </c>
    </row>
    <row r="3584" customFormat="false" ht="15" hidden="false" customHeight="false" outlineLevel="0" collapsed="false">
      <c r="A3584" s="16" t="s">
        <v>11108</v>
      </c>
      <c r="B3584" s="17" t="s">
        <v>11109</v>
      </c>
      <c r="C3584" s="16" t="s">
        <v>11110</v>
      </c>
      <c r="D3584" s="16"/>
      <c r="E3584" s="18" t="n">
        <v>1</v>
      </c>
      <c r="F3584" s="16" t="s">
        <v>42</v>
      </c>
      <c r="G3584" s="18" t="n">
        <v>4</v>
      </c>
      <c r="H3584" s="16" t="n">
        <v>3.2</v>
      </c>
      <c r="I3584" s="18" t="n">
        <v>5</v>
      </c>
      <c r="J3584" s="19" t="n">
        <v>15</v>
      </c>
      <c r="K3584" s="19" t="n">
        <v>15</v>
      </c>
      <c r="L3584" s="19" t="n">
        <v>15</v>
      </c>
      <c r="M3584" s="19" t="n">
        <f aca="false">IF(J3584&gt;0,J3584,K3584)*E3584</f>
        <v>15</v>
      </c>
      <c r="N3584" s="20"/>
      <c r="O3584" s="21" t="str">
        <f aca="false">IF(R3584="","",ROUND(R3584*(1-Premissas!$B$4),4))</f>
        <v/>
      </c>
      <c r="P3584" s="22"/>
      <c r="Q3584" s="22"/>
      <c r="R3584" s="23"/>
      <c r="S3584" s="24"/>
      <c r="T3584" s="24"/>
      <c r="U3584" s="25"/>
      <c r="V3584" s="19" t="str">
        <f aca="false">IF(COUNT(N3584:Q3584)=0,"",MIN(N3584:Q3584))</f>
        <v/>
      </c>
      <c r="W3584" s="16" t="str">
        <f aca="false">IF(V3584="","",INDEX($N$4:$Q$4,MATCH(V3584,N3584:Q3584,0)))</f>
        <v/>
      </c>
      <c r="X3584" s="19" t="str">
        <f aca="false">IF(COUNT(N3584:Q3584)&lt;2,"",SMALL(N3584:Q3584,2))</f>
        <v/>
      </c>
      <c r="Y3584" s="26" t="str">
        <f aca="false">IF(OR(V3584="",M3584=0),"",V3584/M3584-1)</f>
        <v/>
      </c>
      <c r="Z3584" s="26" t="str">
        <f aca="false">IF(OR(V3584="",L3584=""),"",V3584/(L3584*E3584)-1)</f>
        <v/>
      </c>
      <c r="AA3584" s="16" t="str">
        <f aca="false">IF(V3584="","SEM OFERTA",IF(OR(Y3584&gt;Premissas!$B$11,Y3584&lt;Premissas!$B$12),"VERIFICAR - UNIDADE/EMBALAGEM",IF(Y3584&gt;Premissas!$B$6,"NÃO COMPRAR - REAJUSTE &gt;5%","COMPRAR")))</f>
        <v>SEM OFERTA</v>
      </c>
      <c r="AB3584" s="18" t="str">
        <f aca="false">IF(W3584="DIMEC",S3584,IF(W3584="MEDCENTRO",U3584,""))</f>
        <v/>
      </c>
      <c r="AC3584" s="18" t="n">
        <f aca="false">IF(AA3584&lt;&gt;"COMPRAR",0,IF(AB3584="",I3584,MIN(I3584,AB3584)))</f>
        <v>0</v>
      </c>
      <c r="AD3584" s="19" t="n">
        <f aca="false">IF(AC3584&gt;0,AC3584*V3584,0)</f>
        <v>0</v>
      </c>
      <c r="AE3584" s="19" t="n">
        <f aca="false">IF(AC3584&gt;0,(M3584-V3584)*AC3584,0)</f>
        <v>0</v>
      </c>
      <c r="AF3584" s="16" t="str">
        <f aca="false">IF(AA3584&lt;&gt;"COMPRAR","",IF(AB3584="",IF(X3584="","",IF(X3584-V3584&lt;0.01,"EMPATE TÉCNICO","")),IF(AB3584&lt;I3584,"ESTOQUE INSUFICIENTE",IF(X3584="","",IF(X3584-V3584&lt;0.01,"EMPATE TÉCNICO","")))))</f>
        <v/>
      </c>
      <c r="AG3584" s="16" t="s">
        <v>547</v>
      </c>
      <c r="AH3584" s="16" t="s">
        <v>1761</v>
      </c>
    </row>
    <row r="3585" customFormat="false" ht="15" hidden="false" customHeight="false" outlineLevel="0" collapsed="false">
      <c r="A3585" s="16" t="s">
        <v>11111</v>
      </c>
      <c r="B3585" s="17" t="s">
        <v>11112</v>
      </c>
      <c r="C3585" s="16" t="s">
        <v>11113</v>
      </c>
      <c r="D3585" s="16" t="s">
        <v>5461</v>
      </c>
      <c r="E3585" s="18" t="n">
        <v>1</v>
      </c>
      <c r="F3585" s="16" t="s">
        <v>43</v>
      </c>
      <c r="G3585" s="18" t="n">
        <v>1</v>
      </c>
      <c r="H3585" s="16" t="n">
        <v>0.4</v>
      </c>
      <c r="I3585" s="18" t="n">
        <v>1</v>
      </c>
      <c r="J3585" s="19" t="n">
        <v>19.45</v>
      </c>
      <c r="K3585" s="19" t="n">
        <v>19.45</v>
      </c>
      <c r="L3585" s="19" t="n">
        <v>19.45</v>
      </c>
      <c r="M3585" s="19" t="n">
        <f aca="false">IF(J3585&gt;0,J3585,K3585)*E3585</f>
        <v>19.45</v>
      </c>
      <c r="N3585" s="20"/>
      <c r="O3585" s="21" t="str">
        <f aca="false">IF(R3585="","",ROUND(R3585*(1-Premissas!$B$4),4))</f>
        <v/>
      </c>
      <c r="P3585" s="22"/>
      <c r="Q3585" s="22"/>
      <c r="R3585" s="23"/>
      <c r="S3585" s="24"/>
      <c r="T3585" s="24"/>
      <c r="U3585" s="25"/>
      <c r="V3585" s="19" t="str">
        <f aca="false">IF(COUNT(N3585:Q3585)=0,"",MIN(N3585:Q3585))</f>
        <v/>
      </c>
      <c r="W3585" s="16" t="str">
        <f aca="false">IF(V3585="","",INDEX($N$4:$Q$4,MATCH(V3585,N3585:Q3585,0)))</f>
        <v/>
      </c>
      <c r="X3585" s="19" t="str">
        <f aca="false">IF(COUNT(N3585:Q3585)&lt;2,"",SMALL(N3585:Q3585,2))</f>
        <v/>
      </c>
      <c r="Y3585" s="26" t="str">
        <f aca="false">IF(OR(V3585="",M3585=0),"",V3585/M3585-1)</f>
        <v/>
      </c>
      <c r="Z3585" s="26" t="str">
        <f aca="false">IF(OR(V3585="",L3585=""),"",V3585/(L3585*E3585)-1)</f>
        <v/>
      </c>
      <c r="AA3585" s="16" t="str">
        <f aca="false">IF(V3585="","SEM OFERTA",IF(OR(Y3585&gt;Premissas!$B$11,Y3585&lt;Premissas!$B$12),"VERIFICAR - UNIDADE/EMBALAGEM",IF(Y3585&gt;Premissas!$B$6,"NÃO COMPRAR - REAJUSTE &gt;5%","COMPRAR")))</f>
        <v>SEM OFERTA</v>
      </c>
      <c r="AB3585" s="18" t="str">
        <f aca="false">IF(W3585="DIMEC",S3585,IF(W3585="MEDCENTRO",U3585,""))</f>
        <v/>
      </c>
      <c r="AC3585" s="18" t="n">
        <f aca="false">IF(AA3585&lt;&gt;"COMPRAR",0,IF(AB3585="",I3585,MIN(I3585,AB3585)))</f>
        <v>0</v>
      </c>
      <c r="AD3585" s="19" t="n">
        <f aca="false">IF(AC3585&gt;0,AC3585*V3585,0)</f>
        <v>0</v>
      </c>
      <c r="AE3585" s="19" t="n">
        <f aca="false">IF(AC3585&gt;0,(M3585-V3585)*AC3585,0)</f>
        <v>0</v>
      </c>
      <c r="AF3585" s="16" t="str">
        <f aca="false">IF(AA3585&lt;&gt;"COMPRAR","",IF(AB3585="",IF(X3585="","",IF(X3585-V3585&lt;0.01,"EMPATE TÉCNICO","")),IF(AB3585&lt;I3585,"ESTOQUE INSUFICIENTE",IF(X3585="","",IF(X3585-V3585&lt;0.01,"EMPATE TÉCNICO","")))))</f>
        <v/>
      </c>
      <c r="AG3585" s="16" t="s">
        <v>1798</v>
      </c>
      <c r="AH3585" s="16" t="s">
        <v>1761</v>
      </c>
    </row>
    <row r="3586" customFormat="false" ht="15" hidden="false" customHeight="false" outlineLevel="0" collapsed="false">
      <c r="A3586" s="16" t="s">
        <v>11114</v>
      </c>
      <c r="B3586" s="17" t="s">
        <v>11115</v>
      </c>
      <c r="C3586" s="16" t="s">
        <v>11116</v>
      </c>
      <c r="D3586" s="16" t="s">
        <v>4574</v>
      </c>
      <c r="E3586" s="18" t="n">
        <v>1</v>
      </c>
      <c r="F3586" s="16" t="s">
        <v>42</v>
      </c>
      <c r="G3586" s="18" t="n">
        <v>8</v>
      </c>
      <c r="H3586" s="16" t="n">
        <v>4.3</v>
      </c>
      <c r="I3586" s="18" t="n">
        <v>4</v>
      </c>
      <c r="J3586" s="19" t="n">
        <v>15.43</v>
      </c>
      <c r="K3586" s="19" t="n">
        <v>15.43</v>
      </c>
      <c r="L3586" s="19" t="n">
        <v>15.43</v>
      </c>
      <c r="M3586" s="19" t="n">
        <f aca="false">IF(J3586&gt;0,J3586,K3586)*E3586</f>
        <v>15.43</v>
      </c>
      <c r="N3586" s="20"/>
      <c r="O3586" s="21" t="str">
        <f aca="false">IF(R3586="","",ROUND(R3586*(1-Premissas!$B$4),4))</f>
        <v/>
      </c>
      <c r="P3586" s="22"/>
      <c r="Q3586" s="22"/>
      <c r="R3586" s="23"/>
      <c r="S3586" s="24"/>
      <c r="T3586" s="24"/>
      <c r="U3586" s="25"/>
      <c r="V3586" s="19" t="str">
        <f aca="false">IF(COUNT(N3586:Q3586)=0,"",MIN(N3586:Q3586))</f>
        <v/>
      </c>
      <c r="W3586" s="16" t="str">
        <f aca="false">IF(V3586="","",INDEX($N$4:$Q$4,MATCH(V3586,N3586:Q3586,0)))</f>
        <v/>
      </c>
      <c r="X3586" s="19" t="str">
        <f aca="false">IF(COUNT(N3586:Q3586)&lt;2,"",SMALL(N3586:Q3586,2))</f>
        <v/>
      </c>
      <c r="Y3586" s="26" t="str">
        <f aca="false">IF(OR(V3586="",M3586=0),"",V3586/M3586-1)</f>
        <v/>
      </c>
      <c r="Z3586" s="26" t="str">
        <f aca="false">IF(OR(V3586="",L3586=""),"",V3586/(L3586*E3586)-1)</f>
        <v/>
      </c>
      <c r="AA3586" s="16" t="str">
        <f aca="false">IF(V3586="","SEM OFERTA",IF(OR(Y3586&gt;Premissas!$B$11,Y3586&lt;Premissas!$B$12),"VERIFICAR - UNIDADE/EMBALAGEM",IF(Y3586&gt;Premissas!$B$6,"NÃO COMPRAR - REAJUSTE &gt;5%","COMPRAR")))</f>
        <v>SEM OFERTA</v>
      </c>
      <c r="AB3586" s="18" t="str">
        <f aca="false">IF(W3586="DIMEC",S3586,IF(W3586="MEDCENTRO",U3586,""))</f>
        <v/>
      </c>
      <c r="AC3586" s="18" t="n">
        <f aca="false">IF(AA3586&lt;&gt;"COMPRAR",0,IF(AB3586="",I3586,MIN(I3586,AB3586)))</f>
        <v>0</v>
      </c>
      <c r="AD3586" s="19" t="n">
        <f aca="false">IF(AC3586&gt;0,AC3586*V3586,0)</f>
        <v>0</v>
      </c>
      <c r="AE3586" s="19" t="n">
        <f aca="false">IF(AC3586&gt;0,(M3586-V3586)*AC3586,0)</f>
        <v>0</v>
      </c>
      <c r="AF3586" s="16" t="str">
        <f aca="false">IF(AA3586&lt;&gt;"COMPRAR","",IF(AB3586="",IF(X3586="","",IF(X3586-V3586&lt;0.01,"EMPATE TÉCNICO","")),IF(AB3586&lt;I3586,"ESTOQUE INSUFICIENTE",IF(X3586="","",IF(X3586-V3586&lt;0.01,"EMPATE TÉCNICO","")))))</f>
        <v/>
      </c>
      <c r="AG3586" s="16" t="s">
        <v>328</v>
      </c>
      <c r="AH3586" s="16" t="s">
        <v>1761</v>
      </c>
    </row>
    <row r="3587" customFormat="false" ht="15" hidden="false" customHeight="false" outlineLevel="0" collapsed="false">
      <c r="A3587" s="16" t="s">
        <v>11117</v>
      </c>
      <c r="B3587" s="17" t="s">
        <v>11118</v>
      </c>
      <c r="C3587" s="16" t="s">
        <v>11119</v>
      </c>
      <c r="D3587" s="16" t="s">
        <v>7146</v>
      </c>
      <c r="E3587" s="18" t="n">
        <v>1</v>
      </c>
      <c r="F3587" s="16" t="s">
        <v>43</v>
      </c>
      <c r="G3587" s="18" t="n">
        <v>0</v>
      </c>
      <c r="H3587" s="16" t="n">
        <v>0.3</v>
      </c>
      <c r="I3587" s="18" t="n">
        <v>1</v>
      </c>
      <c r="J3587" s="19" t="n">
        <v>11.94</v>
      </c>
      <c r="K3587" s="19" t="n">
        <v>11.94</v>
      </c>
      <c r="L3587" s="19" t="n">
        <v>11.94</v>
      </c>
      <c r="M3587" s="19" t="n">
        <f aca="false">IF(J3587&gt;0,J3587,K3587)*E3587</f>
        <v>11.94</v>
      </c>
      <c r="N3587" s="20"/>
      <c r="O3587" s="21" t="str">
        <f aca="false">IF(R3587="","",ROUND(R3587*(1-Premissas!$B$4),4))</f>
        <v/>
      </c>
      <c r="P3587" s="22"/>
      <c r="Q3587" s="22"/>
      <c r="R3587" s="23"/>
      <c r="S3587" s="24"/>
      <c r="T3587" s="24"/>
      <c r="U3587" s="25"/>
      <c r="V3587" s="19" t="str">
        <f aca="false">IF(COUNT(N3587:Q3587)=0,"",MIN(N3587:Q3587))</f>
        <v/>
      </c>
      <c r="W3587" s="16" t="str">
        <f aca="false">IF(V3587="","",INDEX($N$4:$Q$4,MATCH(V3587,N3587:Q3587,0)))</f>
        <v/>
      </c>
      <c r="X3587" s="19" t="str">
        <f aca="false">IF(COUNT(N3587:Q3587)&lt;2,"",SMALL(N3587:Q3587,2))</f>
        <v/>
      </c>
      <c r="Y3587" s="26" t="str">
        <f aca="false">IF(OR(V3587="",M3587=0),"",V3587/M3587-1)</f>
        <v/>
      </c>
      <c r="Z3587" s="26" t="str">
        <f aca="false">IF(OR(V3587="",L3587=""),"",V3587/(L3587*E3587)-1)</f>
        <v/>
      </c>
      <c r="AA3587" s="16" t="str">
        <f aca="false">IF(V3587="","SEM OFERTA",IF(OR(Y3587&gt;Premissas!$B$11,Y3587&lt;Premissas!$B$12),"VERIFICAR - UNIDADE/EMBALAGEM",IF(Y3587&gt;Premissas!$B$6,"NÃO COMPRAR - REAJUSTE &gt;5%","COMPRAR")))</f>
        <v>SEM OFERTA</v>
      </c>
      <c r="AB3587" s="18" t="str">
        <f aca="false">IF(W3587="DIMEC",S3587,IF(W3587="MEDCENTRO",U3587,""))</f>
        <v/>
      </c>
      <c r="AC3587" s="18" t="n">
        <f aca="false">IF(AA3587&lt;&gt;"COMPRAR",0,IF(AB3587="",I3587,MIN(I3587,AB3587)))</f>
        <v>0</v>
      </c>
      <c r="AD3587" s="19" t="n">
        <f aca="false">IF(AC3587&gt;0,AC3587*V3587,0)</f>
        <v>0</v>
      </c>
      <c r="AE3587" s="19" t="n">
        <f aca="false">IF(AC3587&gt;0,(M3587-V3587)*AC3587,0)</f>
        <v>0</v>
      </c>
      <c r="AF3587" s="16" t="str">
        <f aca="false">IF(AA3587&lt;&gt;"COMPRAR","",IF(AB3587="",IF(X3587="","",IF(X3587-V3587&lt;0.01,"EMPATE TÉCNICO","")),IF(AB3587&lt;I3587,"ESTOQUE INSUFICIENTE",IF(X3587="","",IF(X3587-V3587&lt;0.01,"EMPATE TÉCNICO","")))))</f>
        <v/>
      </c>
      <c r="AG3587" s="16" t="s">
        <v>87</v>
      </c>
      <c r="AH3587" s="16" t="s">
        <v>1761</v>
      </c>
    </row>
    <row r="3588" customFormat="false" ht="15" hidden="false" customHeight="false" outlineLevel="0" collapsed="false">
      <c r="A3588" s="16" t="s">
        <v>11120</v>
      </c>
      <c r="B3588" s="17" t="s">
        <v>11121</v>
      </c>
      <c r="C3588" s="16" t="s">
        <v>11122</v>
      </c>
      <c r="D3588" s="16" t="s">
        <v>11123</v>
      </c>
      <c r="E3588" s="18" t="n">
        <v>1</v>
      </c>
      <c r="F3588" s="16" t="s">
        <v>43</v>
      </c>
      <c r="G3588" s="18" t="n">
        <v>0</v>
      </c>
      <c r="H3588" s="16" t="n">
        <v>0.2</v>
      </c>
      <c r="I3588" s="18" t="n">
        <v>1</v>
      </c>
      <c r="J3588" s="19" t="n">
        <v>13.3</v>
      </c>
      <c r="K3588" s="19" t="n">
        <v>13.3</v>
      </c>
      <c r="L3588" s="19" t="n">
        <v>13.3</v>
      </c>
      <c r="M3588" s="19" t="n">
        <f aca="false">IF(J3588&gt;0,J3588,K3588)*E3588</f>
        <v>13.3</v>
      </c>
      <c r="N3588" s="20"/>
      <c r="O3588" s="21" t="str">
        <f aca="false">IF(R3588="","",ROUND(R3588*(1-Premissas!$B$4),4))</f>
        <v/>
      </c>
      <c r="P3588" s="22"/>
      <c r="Q3588" s="22"/>
      <c r="R3588" s="23"/>
      <c r="S3588" s="24"/>
      <c r="T3588" s="24"/>
      <c r="U3588" s="25"/>
      <c r="V3588" s="19" t="str">
        <f aca="false">IF(COUNT(N3588:Q3588)=0,"",MIN(N3588:Q3588))</f>
        <v/>
      </c>
      <c r="W3588" s="16" t="str">
        <f aca="false">IF(V3588="","",INDEX($N$4:$Q$4,MATCH(V3588,N3588:Q3588,0)))</f>
        <v/>
      </c>
      <c r="X3588" s="19" t="str">
        <f aca="false">IF(COUNT(N3588:Q3588)&lt;2,"",SMALL(N3588:Q3588,2))</f>
        <v/>
      </c>
      <c r="Y3588" s="26" t="str">
        <f aca="false">IF(OR(V3588="",M3588=0),"",V3588/M3588-1)</f>
        <v/>
      </c>
      <c r="Z3588" s="26" t="str">
        <f aca="false">IF(OR(V3588="",L3588=""),"",V3588/(L3588*E3588)-1)</f>
        <v/>
      </c>
      <c r="AA3588" s="16" t="str">
        <f aca="false">IF(V3588="","SEM OFERTA",IF(OR(Y3588&gt;Premissas!$B$11,Y3588&lt;Premissas!$B$12),"VERIFICAR - UNIDADE/EMBALAGEM",IF(Y3588&gt;Premissas!$B$6,"NÃO COMPRAR - REAJUSTE &gt;5%","COMPRAR")))</f>
        <v>SEM OFERTA</v>
      </c>
      <c r="AB3588" s="18" t="str">
        <f aca="false">IF(W3588="DIMEC",S3588,IF(W3588="MEDCENTRO",U3588,""))</f>
        <v/>
      </c>
      <c r="AC3588" s="18" t="n">
        <f aca="false">IF(AA3588&lt;&gt;"COMPRAR",0,IF(AB3588="",I3588,MIN(I3588,AB3588)))</f>
        <v>0</v>
      </c>
      <c r="AD3588" s="19" t="n">
        <f aca="false">IF(AC3588&gt;0,AC3588*V3588,0)</f>
        <v>0</v>
      </c>
      <c r="AE3588" s="19" t="n">
        <f aca="false">IF(AC3588&gt;0,(M3588-V3588)*AC3588,0)</f>
        <v>0</v>
      </c>
      <c r="AF3588" s="16" t="str">
        <f aca="false">IF(AA3588&lt;&gt;"COMPRAR","",IF(AB3588="",IF(X3588="","",IF(X3588-V3588&lt;0.01,"EMPATE TÉCNICO","")),IF(AB3588&lt;I3588,"ESTOQUE INSUFICIENTE",IF(X3588="","",IF(X3588-V3588&lt;0.01,"EMPATE TÉCNICO","")))))</f>
        <v/>
      </c>
      <c r="AG3588" s="16" t="s">
        <v>360</v>
      </c>
      <c r="AH3588" s="16" t="s">
        <v>1761</v>
      </c>
    </row>
    <row r="3589" customFormat="false" ht="15" hidden="false" customHeight="false" outlineLevel="0" collapsed="false">
      <c r="A3589" s="16" t="s">
        <v>11124</v>
      </c>
      <c r="B3589" s="17" t="s">
        <v>11125</v>
      </c>
      <c r="C3589" s="16" t="s">
        <v>11126</v>
      </c>
      <c r="D3589" s="16" t="s">
        <v>380</v>
      </c>
      <c r="E3589" s="18" t="n">
        <v>1</v>
      </c>
      <c r="F3589" s="16" t="s">
        <v>43</v>
      </c>
      <c r="G3589" s="18" t="n">
        <v>0</v>
      </c>
      <c r="H3589" s="16" t="n">
        <v>0.3</v>
      </c>
      <c r="I3589" s="18" t="n">
        <v>1</v>
      </c>
      <c r="J3589" s="19" t="n">
        <v>14.51</v>
      </c>
      <c r="K3589" s="19" t="n">
        <v>14.51</v>
      </c>
      <c r="L3589" s="19" t="n">
        <v>14.51</v>
      </c>
      <c r="M3589" s="19" t="n">
        <f aca="false">IF(J3589&gt;0,J3589,K3589)*E3589</f>
        <v>14.51</v>
      </c>
      <c r="N3589" s="20"/>
      <c r="O3589" s="21" t="str">
        <f aca="false">IF(R3589="","",ROUND(R3589*(1-Premissas!$B$4),4))</f>
        <v/>
      </c>
      <c r="P3589" s="22"/>
      <c r="Q3589" s="22"/>
      <c r="R3589" s="23"/>
      <c r="S3589" s="24"/>
      <c r="T3589" s="24"/>
      <c r="U3589" s="25"/>
      <c r="V3589" s="19" t="str">
        <f aca="false">IF(COUNT(N3589:Q3589)=0,"",MIN(N3589:Q3589))</f>
        <v/>
      </c>
      <c r="W3589" s="16" t="str">
        <f aca="false">IF(V3589="","",INDEX($N$4:$Q$4,MATCH(V3589,N3589:Q3589,0)))</f>
        <v/>
      </c>
      <c r="X3589" s="19" t="str">
        <f aca="false">IF(COUNT(N3589:Q3589)&lt;2,"",SMALL(N3589:Q3589,2))</f>
        <v/>
      </c>
      <c r="Y3589" s="26" t="str">
        <f aca="false">IF(OR(V3589="",M3589=0),"",V3589/M3589-1)</f>
        <v/>
      </c>
      <c r="Z3589" s="26" t="str">
        <f aca="false">IF(OR(V3589="",L3589=""),"",V3589/(L3589*E3589)-1)</f>
        <v/>
      </c>
      <c r="AA3589" s="16" t="str">
        <f aca="false">IF(V3589="","SEM OFERTA",IF(OR(Y3589&gt;Premissas!$B$11,Y3589&lt;Premissas!$B$12),"VERIFICAR - UNIDADE/EMBALAGEM",IF(Y3589&gt;Premissas!$B$6,"NÃO COMPRAR - REAJUSTE &gt;5%","COMPRAR")))</f>
        <v>SEM OFERTA</v>
      </c>
      <c r="AB3589" s="18" t="str">
        <f aca="false">IF(W3589="DIMEC",S3589,IF(W3589="MEDCENTRO",U3589,""))</f>
        <v/>
      </c>
      <c r="AC3589" s="18" t="n">
        <f aca="false">IF(AA3589&lt;&gt;"COMPRAR",0,IF(AB3589="",I3589,MIN(I3589,AB3589)))</f>
        <v>0</v>
      </c>
      <c r="AD3589" s="19" t="n">
        <f aca="false">IF(AC3589&gt;0,AC3589*V3589,0)</f>
        <v>0</v>
      </c>
      <c r="AE3589" s="19" t="n">
        <f aca="false">IF(AC3589&gt;0,(M3589-V3589)*AC3589,0)</f>
        <v>0</v>
      </c>
      <c r="AF3589" s="16" t="str">
        <f aca="false">IF(AA3589&lt;&gt;"COMPRAR","",IF(AB3589="",IF(X3589="","",IF(X3589-V3589&lt;0.01,"EMPATE TÉCNICO","")),IF(AB3589&lt;I3589,"ESTOQUE INSUFICIENTE",IF(X3589="","",IF(X3589-V3589&lt;0.01,"EMPATE TÉCNICO","")))))</f>
        <v/>
      </c>
      <c r="AG3589" s="16" t="s">
        <v>360</v>
      </c>
      <c r="AH3589" s="16" t="s">
        <v>1761</v>
      </c>
    </row>
    <row r="3590" customFormat="false" ht="15" hidden="false" customHeight="false" outlineLevel="0" collapsed="false">
      <c r="A3590" s="16" t="s">
        <v>11127</v>
      </c>
      <c r="B3590" s="17" t="s">
        <v>11128</v>
      </c>
      <c r="C3590" s="16" t="s">
        <v>11129</v>
      </c>
      <c r="D3590" s="16" t="s">
        <v>4574</v>
      </c>
      <c r="E3590" s="18" t="n">
        <v>1</v>
      </c>
      <c r="F3590" s="16" t="s">
        <v>42</v>
      </c>
      <c r="G3590" s="18" t="n">
        <v>8</v>
      </c>
      <c r="H3590" s="16" t="n">
        <v>4.3</v>
      </c>
      <c r="I3590" s="18" t="n">
        <v>4</v>
      </c>
      <c r="J3590" s="19" t="n">
        <v>9.85833333333333</v>
      </c>
      <c r="K3590" s="19" t="n">
        <v>9.85833333333333</v>
      </c>
      <c r="L3590" s="19" t="n">
        <v>9.8583</v>
      </c>
      <c r="M3590" s="19" t="n">
        <f aca="false">IF(J3590&gt;0,J3590,K3590)*E3590</f>
        <v>9.85833333333333</v>
      </c>
      <c r="N3590" s="20"/>
      <c r="O3590" s="21" t="str">
        <f aca="false">IF(R3590="","",ROUND(R3590*(1-Premissas!$B$4),4))</f>
        <v/>
      </c>
      <c r="P3590" s="22"/>
      <c r="Q3590" s="22"/>
      <c r="R3590" s="23"/>
      <c r="S3590" s="24"/>
      <c r="T3590" s="24"/>
      <c r="U3590" s="25"/>
      <c r="V3590" s="19" t="str">
        <f aca="false">IF(COUNT(N3590:Q3590)=0,"",MIN(N3590:Q3590))</f>
        <v/>
      </c>
      <c r="W3590" s="16" t="str">
        <f aca="false">IF(V3590="","",INDEX($N$4:$Q$4,MATCH(V3590,N3590:Q3590,0)))</f>
        <v/>
      </c>
      <c r="X3590" s="19" t="str">
        <f aca="false">IF(COUNT(N3590:Q3590)&lt;2,"",SMALL(N3590:Q3590,2))</f>
        <v/>
      </c>
      <c r="Y3590" s="26" t="str">
        <f aca="false">IF(OR(V3590="",M3590=0),"",V3590/M3590-1)</f>
        <v/>
      </c>
      <c r="Z3590" s="26" t="str">
        <f aca="false">IF(OR(V3590="",L3590=""),"",V3590/(L3590*E3590)-1)</f>
        <v/>
      </c>
      <c r="AA3590" s="16" t="str">
        <f aca="false">IF(V3590="","SEM OFERTA",IF(OR(Y3590&gt;Premissas!$B$11,Y3590&lt;Premissas!$B$12),"VERIFICAR - UNIDADE/EMBALAGEM",IF(Y3590&gt;Premissas!$B$6,"NÃO COMPRAR - REAJUSTE &gt;5%","COMPRAR")))</f>
        <v>SEM OFERTA</v>
      </c>
      <c r="AB3590" s="18" t="str">
        <f aca="false">IF(W3590="DIMEC",S3590,IF(W3590="MEDCENTRO",U3590,""))</f>
        <v/>
      </c>
      <c r="AC3590" s="18" t="n">
        <f aca="false">IF(AA3590&lt;&gt;"COMPRAR",0,IF(AB3590="",I3590,MIN(I3590,AB3590)))</f>
        <v>0</v>
      </c>
      <c r="AD3590" s="19" t="n">
        <f aca="false">IF(AC3590&gt;0,AC3590*V3590,0)</f>
        <v>0</v>
      </c>
      <c r="AE3590" s="19" t="n">
        <f aca="false">IF(AC3590&gt;0,(M3590-V3590)*AC3590,0)</f>
        <v>0</v>
      </c>
      <c r="AF3590" s="16" t="str">
        <f aca="false">IF(AA3590&lt;&gt;"COMPRAR","",IF(AB3590="",IF(X3590="","",IF(X3590-V3590&lt;0.01,"EMPATE TÉCNICO","")),IF(AB3590&lt;I3590,"ESTOQUE INSUFICIENTE",IF(X3590="","",IF(X3590-V3590&lt;0.01,"EMPATE TÉCNICO","")))))</f>
        <v/>
      </c>
      <c r="AG3590" s="16" t="s">
        <v>328</v>
      </c>
      <c r="AH3590" s="16" t="s">
        <v>1761</v>
      </c>
    </row>
    <row r="3591" customFormat="false" ht="15" hidden="false" customHeight="false" outlineLevel="0" collapsed="false">
      <c r="A3591" s="16" t="s">
        <v>11130</v>
      </c>
      <c r="B3591" s="17" t="s">
        <v>11131</v>
      </c>
      <c r="C3591" s="16" t="s">
        <v>11132</v>
      </c>
      <c r="D3591" s="16" t="s">
        <v>11133</v>
      </c>
      <c r="E3591" s="18" t="n">
        <v>1</v>
      </c>
      <c r="F3591" s="16" t="s">
        <v>43</v>
      </c>
      <c r="G3591" s="18" t="n">
        <v>0</v>
      </c>
      <c r="H3591" s="16" t="n">
        <v>0</v>
      </c>
      <c r="I3591" s="18" t="n">
        <v>1</v>
      </c>
      <c r="J3591" s="19" t="n">
        <v>13.25</v>
      </c>
      <c r="K3591" s="19" t="n">
        <v>13.25</v>
      </c>
      <c r="L3591" s="19" t="n">
        <v>13.25</v>
      </c>
      <c r="M3591" s="19" t="n">
        <f aca="false">IF(J3591&gt;0,J3591,K3591)*E3591</f>
        <v>13.25</v>
      </c>
      <c r="N3591" s="20"/>
      <c r="O3591" s="21" t="str">
        <f aca="false">IF(R3591="","",ROUND(R3591*(1-Premissas!$B$4),4))</f>
        <v/>
      </c>
      <c r="P3591" s="22"/>
      <c r="Q3591" s="22"/>
      <c r="R3591" s="23"/>
      <c r="S3591" s="24"/>
      <c r="T3591" s="24"/>
      <c r="U3591" s="25"/>
      <c r="V3591" s="19" t="str">
        <f aca="false">IF(COUNT(N3591:Q3591)=0,"",MIN(N3591:Q3591))</f>
        <v/>
      </c>
      <c r="W3591" s="16" t="str">
        <f aca="false">IF(V3591="","",INDEX($N$4:$Q$4,MATCH(V3591,N3591:Q3591,0)))</f>
        <v/>
      </c>
      <c r="X3591" s="19" t="str">
        <f aca="false">IF(COUNT(N3591:Q3591)&lt;2,"",SMALL(N3591:Q3591,2))</f>
        <v/>
      </c>
      <c r="Y3591" s="26" t="str">
        <f aca="false">IF(OR(V3591="",M3591=0),"",V3591/M3591-1)</f>
        <v/>
      </c>
      <c r="Z3591" s="26" t="str">
        <f aca="false">IF(OR(V3591="",L3591=""),"",V3591/(L3591*E3591)-1)</f>
        <v/>
      </c>
      <c r="AA3591" s="16" t="str">
        <f aca="false">IF(V3591="","SEM OFERTA",IF(OR(Y3591&gt;Premissas!$B$11,Y3591&lt;Premissas!$B$12),"VERIFICAR - UNIDADE/EMBALAGEM",IF(Y3591&gt;Premissas!$B$6,"NÃO COMPRAR - REAJUSTE &gt;5%","COMPRAR")))</f>
        <v>SEM OFERTA</v>
      </c>
      <c r="AB3591" s="18" t="str">
        <f aca="false">IF(W3591="DIMEC",S3591,IF(W3591="MEDCENTRO",U3591,""))</f>
        <v/>
      </c>
      <c r="AC3591" s="18" t="n">
        <f aca="false">IF(AA3591&lt;&gt;"COMPRAR",0,IF(AB3591="",I3591,MIN(I3591,AB3591)))</f>
        <v>0</v>
      </c>
      <c r="AD3591" s="19" t="n">
        <f aca="false">IF(AC3591&gt;0,AC3591*V3591,0)</f>
        <v>0</v>
      </c>
      <c r="AE3591" s="19" t="n">
        <f aca="false">IF(AC3591&gt;0,(M3591-V3591)*AC3591,0)</f>
        <v>0</v>
      </c>
      <c r="AF3591" s="16" t="str">
        <f aca="false">IF(AA3591&lt;&gt;"COMPRAR","",IF(AB3591="",IF(X3591="","",IF(X3591-V3591&lt;0.01,"EMPATE TÉCNICO","")),IF(AB3591&lt;I3591,"ESTOQUE INSUFICIENTE",IF(X3591="","",IF(X3591-V3591&lt;0.01,"EMPATE TÉCNICO","")))))</f>
        <v/>
      </c>
      <c r="AG3591" s="16" t="s">
        <v>1798</v>
      </c>
      <c r="AH3591" s="16" t="s">
        <v>1761</v>
      </c>
    </row>
    <row r="3592" customFormat="false" ht="15" hidden="false" customHeight="false" outlineLevel="0" collapsed="false">
      <c r="A3592" s="16" t="s">
        <v>11134</v>
      </c>
      <c r="B3592" s="17" t="s">
        <v>11135</v>
      </c>
      <c r="C3592" s="16" t="s">
        <v>11136</v>
      </c>
      <c r="D3592" s="16" t="s">
        <v>4574</v>
      </c>
      <c r="E3592" s="18" t="n">
        <v>1</v>
      </c>
      <c r="F3592" s="16" t="s">
        <v>43</v>
      </c>
      <c r="G3592" s="18" t="n">
        <v>0</v>
      </c>
      <c r="H3592" s="16" t="n">
        <v>0.1</v>
      </c>
      <c r="I3592" s="18" t="n">
        <v>1</v>
      </c>
      <c r="J3592" s="19" t="n">
        <v>18.4166666666667</v>
      </c>
      <c r="K3592" s="19" t="n">
        <v>18.4166666666667</v>
      </c>
      <c r="L3592" s="19" t="n">
        <v>18.4167</v>
      </c>
      <c r="M3592" s="19" t="n">
        <f aca="false">IF(J3592&gt;0,J3592,K3592)*E3592</f>
        <v>18.4166666666667</v>
      </c>
      <c r="N3592" s="20"/>
      <c r="O3592" s="21" t="str">
        <f aca="false">IF(R3592="","",ROUND(R3592*(1-Premissas!$B$4),4))</f>
        <v/>
      </c>
      <c r="P3592" s="22"/>
      <c r="Q3592" s="22"/>
      <c r="R3592" s="23"/>
      <c r="S3592" s="24"/>
      <c r="T3592" s="24"/>
      <c r="U3592" s="25"/>
      <c r="V3592" s="19" t="str">
        <f aca="false">IF(COUNT(N3592:Q3592)=0,"",MIN(N3592:Q3592))</f>
        <v/>
      </c>
      <c r="W3592" s="16" t="str">
        <f aca="false">IF(V3592="","",INDEX($N$4:$Q$4,MATCH(V3592,N3592:Q3592,0)))</f>
        <v/>
      </c>
      <c r="X3592" s="19" t="str">
        <f aca="false">IF(COUNT(N3592:Q3592)&lt;2,"",SMALL(N3592:Q3592,2))</f>
        <v/>
      </c>
      <c r="Y3592" s="26" t="str">
        <f aca="false">IF(OR(V3592="",M3592=0),"",V3592/M3592-1)</f>
        <v/>
      </c>
      <c r="Z3592" s="26" t="str">
        <f aca="false">IF(OR(V3592="",L3592=""),"",V3592/(L3592*E3592)-1)</f>
        <v/>
      </c>
      <c r="AA3592" s="16" t="str">
        <f aca="false">IF(V3592="","SEM OFERTA",IF(OR(Y3592&gt;Premissas!$B$11,Y3592&lt;Premissas!$B$12),"VERIFICAR - UNIDADE/EMBALAGEM",IF(Y3592&gt;Premissas!$B$6,"NÃO COMPRAR - REAJUSTE &gt;5%","COMPRAR")))</f>
        <v>SEM OFERTA</v>
      </c>
      <c r="AB3592" s="18" t="str">
        <f aca="false">IF(W3592="DIMEC",S3592,IF(W3592="MEDCENTRO",U3592,""))</f>
        <v/>
      </c>
      <c r="AC3592" s="18" t="n">
        <f aca="false">IF(AA3592&lt;&gt;"COMPRAR",0,IF(AB3592="",I3592,MIN(I3592,AB3592)))</f>
        <v>0</v>
      </c>
      <c r="AD3592" s="19" t="n">
        <f aca="false">IF(AC3592&gt;0,AC3592*V3592,0)</f>
        <v>0</v>
      </c>
      <c r="AE3592" s="19" t="n">
        <f aca="false">IF(AC3592&gt;0,(M3592-V3592)*AC3592,0)</f>
        <v>0</v>
      </c>
      <c r="AF3592" s="16" t="str">
        <f aca="false">IF(AA3592&lt;&gt;"COMPRAR","",IF(AB3592="",IF(X3592="","",IF(X3592-V3592&lt;0.01,"EMPATE TÉCNICO","")),IF(AB3592&lt;I3592,"ESTOQUE INSUFICIENTE",IF(X3592="","",IF(X3592-V3592&lt;0.01,"EMPATE TÉCNICO","")))))</f>
        <v/>
      </c>
      <c r="AG3592" s="16" t="s">
        <v>328</v>
      </c>
      <c r="AH3592" s="16" t="s">
        <v>1761</v>
      </c>
    </row>
    <row r="3593" customFormat="false" ht="15" hidden="false" customHeight="false" outlineLevel="0" collapsed="false">
      <c r="A3593" s="16" t="s">
        <v>11137</v>
      </c>
      <c r="B3593" s="17" t="s">
        <v>11138</v>
      </c>
      <c r="C3593" s="16" t="s">
        <v>11139</v>
      </c>
      <c r="D3593" s="16" t="s">
        <v>4574</v>
      </c>
      <c r="E3593" s="18" t="n">
        <v>1</v>
      </c>
      <c r="F3593" s="16" t="s">
        <v>42</v>
      </c>
      <c r="G3593" s="18" t="n">
        <v>4</v>
      </c>
      <c r="H3593" s="16" t="n">
        <v>3.3</v>
      </c>
      <c r="I3593" s="18" t="n">
        <v>5</v>
      </c>
      <c r="J3593" s="19" t="n">
        <v>8.57333333333333</v>
      </c>
      <c r="K3593" s="19" t="n">
        <v>8.57333333333333</v>
      </c>
      <c r="L3593" s="19" t="n">
        <v>8.5733</v>
      </c>
      <c r="M3593" s="19" t="n">
        <f aca="false">IF(J3593&gt;0,J3593,K3593)*E3593</f>
        <v>8.57333333333333</v>
      </c>
      <c r="N3593" s="20"/>
      <c r="O3593" s="21" t="str">
        <f aca="false">IF(R3593="","",ROUND(R3593*(1-Premissas!$B$4),4))</f>
        <v/>
      </c>
      <c r="P3593" s="22"/>
      <c r="Q3593" s="22"/>
      <c r="R3593" s="23"/>
      <c r="S3593" s="24"/>
      <c r="T3593" s="24"/>
      <c r="U3593" s="25"/>
      <c r="V3593" s="19" t="str">
        <f aca="false">IF(COUNT(N3593:Q3593)=0,"",MIN(N3593:Q3593))</f>
        <v/>
      </c>
      <c r="W3593" s="16" t="str">
        <f aca="false">IF(V3593="","",INDEX($N$4:$Q$4,MATCH(V3593,N3593:Q3593,0)))</f>
        <v/>
      </c>
      <c r="X3593" s="19" t="str">
        <f aca="false">IF(COUNT(N3593:Q3593)&lt;2,"",SMALL(N3593:Q3593,2))</f>
        <v/>
      </c>
      <c r="Y3593" s="26" t="str">
        <f aca="false">IF(OR(V3593="",M3593=0),"",V3593/M3593-1)</f>
        <v/>
      </c>
      <c r="Z3593" s="26" t="str">
        <f aca="false">IF(OR(V3593="",L3593=""),"",V3593/(L3593*E3593)-1)</f>
        <v/>
      </c>
      <c r="AA3593" s="16" t="str">
        <f aca="false">IF(V3593="","SEM OFERTA",IF(OR(Y3593&gt;Premissas!$B$11,Y3593&lt;Premissas!$B$12),"VERIFICAR - UNIDADE/EMBALAGEM",IF(Y3593&gt;Premissas!$B$6,"NÃO COMPRAR - REAJUSTE &gt;5%","COMPRAR")))</f>
        <v>SEM OFERTA</v>
      </c>
      <c r="AB3593" s="18" t="str">
        <f aca="false">IF(W3593="DIMEC",S3593,IF(W3593="MEDCENTRO",U3593,""))</f>
        <v/>
      </c>
      <c r="AC3593" s="18" t="n">
        <f aca="false">IF(AA3593&lt;&gt;"COMPRAR",0,IF(AB3593="",I3593,MIN(I3593,AB3593)))</f>
        <v>0</v>
      </c>
      <c r="AD3593" s="19" t="n">
        <f aca="false">IF(AC3593&gt;0,AC3593*V3593,0)</f>
        <v>0</v>
      </c>
      <c r="AE3593" s="19" t="n">
        <f aca="false">IF(AC3593&gt;0,(M3593-V3593)*AC3593,0)</f>
        <v>0</v>
      </c>
      <c r="AF3593" s="16" t="str">
        <f aca="false">IF(AA3593&lt;&gt;"COMPRAR","",IF(AB3593="",IF(X3593="","",IF(X3593-V3593&lt;0.01,"EMPATE TÉCNICO","")),IF(AB3593&lt;I3593,"ESTOQUE INSUFICIENTE",IF(X3593="","",IF(X3593-V3593&lt;0.01,"EMPATE TÉCNICO","")))))</f>
        <v/>
      </c>
      <c r="AG3593" s="16" t="s">
        <v>328</v>
      </c>
      <c r="AH3593" s="16" t="s">
        <v>1761</v>
      </c>
    </row>
    <row r="3594" customFormat="false" ht="15" hidden="false" customHeight="false" outlineLevel="0" collapsed="false">
      <c r="A3594" s="16" t="s">
        <v>11140</v>
      </c>
      <c r="B3594" s="17" t="s">
        <v>11141</v>
      </c>
      <c r="C3594" s="16" t="s">
        <v>11142</v>
      </c>
      <c r="D3594" s="16" t="s">
        <v>11143</v>
      </c>
      <c r="E3594" s="18" t="n">
        <v>1</v>
      </c>
      <c r="F3594" s="16" t="s">
        <v>43</v>
      </c>
      <c r="G3594" s="18" t="n">
        <v>0</v>
      </c>
      <c r="H3594" s="16" t="n">
        <v>0.1</v>
      </c>
      <c r="I3594" s="18" t="n">
        <v>1</v>
      </c>
      <c r="J3594" s="19" t="n">
        <v>12.1</v>
      </c>
      <c r="K3594" s="19" t="n">
        <v>12.1</v>
      </c>
      <c r="L3594" s="19" t="n">
        <v>12.1</v>
      </c>
      <c r="M3594" s="19" t="n">
        <f aca="false">IF(J3594&gt;0,J3594,K3594)*E3594</f>
        <v>12.1</v>
      </c>
      <c r="N3594" s="20"/>
      <c r="O3594" s="21" t="str">
        <f aca="false">IF(R3594="","",ROUND(R3594*(1-Premissas!$B$4),4))</f>
        <v/>
      </c>
      <c r="P3594" s="22"/>
      <c r="Q3594" s="22"/>
      <c r="R3594" s="23"/>
      <c r="S3594" s="24"/>
      <c r="T3594" s="24"/>
      <c r="U3594" s="25"/>
      <c r="V3594" s="19" t="str">
        <f aca="false">IF(COUNT(N3594:Q3594)=0,"",MIN(N3594:Q3594))</f>
        <v/>
      </c>
      <c r="W3594" s="16" t="str">
        <f aca="false">IF(V3594="","",INDEX($N$4:$Q$4,MATCH(V3594,N3594:Q3594,0)))</f>
        <v/>
      </c>
      <c r="X3594" s="19" t="str">
        <f aca="false">IF(COUNT(N3594:Q3594)&lt;2,"",SMALL(N3594:Q3594,2))</f>
        <v/>
      </c>
      <c r="Y3594" s="26" t="str">
        <f aca="false">IF(OR(V3594="",M3594=0),"",V3594/M3594-1)</f>
        <v/>
      </c>
      <c r="Z3594" s="26" t="str">
        <f aca="false">IF(OR(V3594="",L3594=""),"",V3594/(L3594*E3594)-1)</f>
        <v/>
      </c>
      <c r="AA3594" s="16" t="str">
        <f aca="false">IF(V3594="","SEM OFERTA",IF(OR(Y3594&gt;Premissas!$B$11,Y3594&lt;Premissas!$B$12),"VERIFICAR - UNIDADE/EMBALAGEM",IF(Y3594&gt;Premissas!$B$6,"NÃO COMPRAR - REAJUSTE &gt;5%","COMPRAR")))</f>
        <v>SEM OFERTA</v>
      </c>
      <c r="AB3594" s="18" t="str">
        <f aca="false">IF(W3594="DIMEC",S3594,IF(W3594="MEDCENTRO",U3594,""))</f>
        <v/>
      </c>
      <c r="AC3594" s="18" t="n">
        <f aca="false">IF(AA3594&lt;&gt;"COMPRAR",0,IF(AB3594="",I3594,MIN(I3594,AB3594)))</f>
        <v>0</v>
      </c>
      <c r="AD3594" s="19" t="n">
        <f aca="false">IF(AC3594&gt;0,AC3594*V3594,0)</f>
        <v>0</v>
      </c>
      <c r="AE3594" s="19" t="n">
        <f aca="false">IF(AC3594&gt;0,(M3594-V3594)*AC3594,0)</f>
        <v>0</v>
      </c>
      <c r="AF3594" s="16" t="str">
        <f aca="false">IF(AA3594&lt;&gt;"COMPRAR","",IF(AB3594="",IF(X3594="","",IF(X3594-V3594&lt;0.01,"EMPATE TÉCNICO","")),IF(AB3594&lt;I3594,"ESTOQUE INSUFICIENTE",IF(X3594="","",IF(X3594-V3594&lt;0.01,"EMPATE TÉCNICO","")))))</f>
        <v/>
      </c>
      <c r="AG3594" s="16" t="s">
        <v>328</v>
      </c>
      <c r="AH3594" s="16" t="s">
        <v>1761</v>
      </c>
    </row>
    <row r="3595" customFormat="false" ht="15" hidden="false" customHeight="false" outlineLevel="0" collapsed="false">
      <c r="A3595" s="16" t="s">
        <v>11144</v>
      </c>
      <c r="B3595" s="17" t="s">
        <v>11145</v>
      </c>
      <c r="C3595" s="16" t="s">
        <v>11146</v>
      </c>
      <c r="D3595" s="16" t="s">
        <v>11147</v>
      </c>
      <c r="E3595" s="18" t="n">
        <v>1</v>
      </c>
      <c r="F3595" s="16" t="s">
        <v>43</v>
      </c>
      <c r="G3595" s="18" t="n">
        <v>1</v>
      </c>
      <c r="H3595" s="16" t="n">
        <v>0.4</v>
      </c>
      <c r="I3595" s="18" t="n">
        <v>1</v>
      </c>
      <c r="J3595" s="19" t="n">
        <v>15.48</v>
      </c>
      <c r="K3595" s="19" t="n">
        <v>15.48</v>
      </c>
      <c r="L3595" s="19" t="n">
        <v>15.48</v>
      </c>
      <c r="M3595" s="19" t="n">
        <f aca="false">IF(J3595&gt;0,J3595,K3595)*E3595</f>
        <v>15.48</v>
      </c>
      <c r="N3595" s="20"/>
      <c r="O3595" s="21" t="str">
        <f aca="false">IF(R3595="","",ROUND(R3595*(1-Premissas!$B$4),4))</f>
        <v/>
      </c>
      <c r="P3595" s="22"/>
      <c r="Q3595" s="22"/>
      <c r="R3595" s="23"/>
      <c r="S3595" s="24"/>
      <c r="T3595" s="24"/>
      <c r="U3595" s="25"/>
      <c r="V3595" s="19" t="str">
        <f aca="false">IF(COUNT(N3595:Q3595)=0,"",MIN(N3595:Q3595))</f>
        <v/>
      </c>
      <c r="W3595" s="16" t="str">
        <f aca="false">IF(V3595="","",INDEX($N$4:$Q$4,MATCH(V3595,N3595:Q3595,0)))</f>
        <v/>
      </c>
      <c r="X3595" s="19" t="str">
        <f aca="false">IF(COUNT(N3595:Q3595)&lt;2,"",SMALL(N3595:Q3595,2))</f>
        <v/>
      </c>
      <c r="Y3595" s="26" t="str">
        <f aca="false">IF(OR(V3595="",M3595=0),"",V3595/M3595-1)</f>
        <v/>
      </c>
      <c r="Z3595" s="26" t="str">
        <f aca="false">IF(OR(V3595="",L3595=""),"",V3595/(L3595*E3595)-1)</f>
        <v/>
      </c>
      <c r="AA3595" s="16" t="str">
        <f aca="false">IF(V3595="","SEM OFERTA",IF(OR(Y3595&gt;Premissas!$B$11,Y3595&lt;Premissas!$B$12),"VERIFICAR - UNIDADE/EMBALAGEM",IF(Y3595&gt;Premissas!$B$6,"NÃO COMPRAR - REAJUSTE &gt;5%","COMPRAR")))</f>
        <v>SEM OFERTA</v>
      </c>
      <c r="AB3595" s="18" t="str">
        <f aca="false">IF(W3595="DIMEC",S3595,IF(W3595="MEDCENTRO",U3595,""))</f>
        <v/>
      </c>
      <c r="AC3595" s="18" t="n">
        <f aca="false">IF(AA3595&lt;&gt;"COMPRAR",0,IF(AB3595="",I3595,MIN(I3595,AB3595)))</f>
        <v>0</v>
      </c>
      <c r="AD3595" s="19" t="n">
        <f aca="false">IF(AC3595&gt;0,AC3595*V3595,0)</f>
        <v>0</v>
      </c>
      <c r="AE3595" s="19" t="n">
        <f aca="false">IF(AC3595&gt;0,(M3595-V3595)*AC3595,0)</f>
        <v>0</v>
      </c>
      <c r="AF3595" s="16" t="str">
        <f aca="false">IF(AA3595&lt;&gt;"COMPRAR","",IF(AB3595="",IF(X3595="","",IF(X3595-V3595&lt;0.01,"EMPATE TÉCNICO","")),IF(AB3595&lt;I3595,"ESTOQUE INSUFICIENTE",IF(X3595="","",IF(X3595-V3595&lt;0.01,"EMPATE TÉCNICO","")))))</f>
        <v/>
      </c>
      <c r="AG3595" s="16" t="s">
        <v>3750</v>
      </c>
      <c r="AH3595" s="16" t="s">
        <v>1761</v>
      </c>
    </row>
    <row r="3596" customFormat="false" ht="15" hidden="false" customHeight="false" outlineLevel="0" collapsed="false">
      <c r="A3596" s="16" t="s">
        <v>11148</v>
      </c>
      <c r="B3596" s="17" t="s">
        <v>11149</v>
      </c>
      <c r="C3596" s="16" t="s">
        <v>11150</v>
      </c>
      <c r="D3596" s="16" t="s">
        <v>11147</v>
      </c>
      <c r="E3596" s="18" t="n">
        <v>1</v>
      </c>
      <c r="F3596" s="16" t="s">
        <v>43</v>
      </c>
      <c r="G3596" s="18" t="n">
        <v>1</v>
      </c>
      <c r="H3596" s="16" t="n">
        <v>0.5</v>
      </c>
      <c r="I3596" s="18" t="n">
        <v>1</v>
      </c>
      <c r="J3596" s="19" t="n">
        <v>13.76</v>
      </c>
      <c r="K3596" s="19" t="n">
        <v>13.76</v>
      </c>
      <c r="L3596" s="19" t="n">
        <v>13.76</v>
      </c>
      <c r="M3596" s="19" t="n">
        <f aca="false">IF(J3596&gt;0,J3596,K3596)*E3596</f>
        <v>13.76</v>
      </c>
      <c r="N3596" s="20"/>
      <c r="O3596" s="21" t="str">
        <f aca="false">IF(R3596="","",ROUND(R3596*(1-Premissas!$B$4),4))</f>
        <v/>
      </c>
      <c r="P3596" s="22"/>
      <c r="Q3596" s="22"/>
      <c r="R3596" s="23"/>
      <c r="S3596" s="24"/>
      <c r="T3596" s="24"/>
      <c r="U3596" s="25"/>
      <c r="V3596" s="19" t="str">
        <f aca="false">IF(COUNT(N3596:Q3596)=0,"",MIN(N3596:Q3596))</f>
        <v/>
      </c>
      <c r="W3596" s="16" t="str">
        <f aca="false">IF(V3596="","",INDEX($N$4:$Q$4,MATCH(V3596,N3596:Q3596,0)))</f>
        <v/>
      </c>
      <c r="X3596" s="19" t="str">
        <f aca="false">IF(COUNT(N3596:Q3596)&lt;2,"",SMALL(N3596:Q3596,2))</f>
        <v/>
      </c>
      <c r="Y3596" s="26" t="str">
        <f aca="false">IF(OR(V3596="",M3596=0),"",V3596/M3596-1)</f>
        <v/>
      </c>
      <c r="Z3596" s="26" t="str">
        <f aca="false">IF(OR(V3596="",L3596=""),"",V3596/(L3596*E3596)-1)</f>
        <v/>
      </c>
      <c r="AA3596" s="16" t="str">
        <f aca="false">IF(V3596="","SEM OFERTA",IF(OR(Y3596&gt;Premissas!$B$11,Y3596&lt;Premissas!$B$12),"VERIFICAR - UNIDADE/EMBALAGEM",IF(Y3596&gt;Premissas!$B$6,"NÃO COMPRAR - REAJUSTE &gt;5%","COMPRAR")))</f>
        <v>SEM OFERTA</v>
      </c>
      <c r="AB3596" s="18" t="str">
        <f aca="false">IF(W3596="DIMEC",S3596,IF(W3596="MEDCENTRO",U3596,""))</f>
        <v/>
      </c>
      <c r="AC3596" s="18" t="n">
        <f aca="false">IF(AA3596&lt;&gt;"COMPRAR",0,IF(AB3596="",I3596,MIN(I3596,AB3596)))</f>
        <v>0</v>
      </c>
      <c r="AD3596" s="19" t="n">
        <f aca="false">IF(AC3596&gt;0,AC3596*V3596,0)</f>
        <v>0</v>
      </c>
      <c r="AE3596" s="19" t="n">
        <f aca="false">IF(AC3596&gt;0,(M3596-V3596)*AC3596,0)</f>
        <v>0</v>
      </c>
      <c r="AF3596" s="16" t="str">
        <f aca="false">IF(AA3596&lt;&gt;"COMPRAR","",IF(AB3596="",IF(X3596="","",IF(X3596-V3596&lt;0.01,"EMPATE TÉCNICO","")),IF(AB3596&lt;I3596,"ESTOQUE INSUFICIENTE",IF(X3596="","",IF(X3596-V3596&lt;0.01,"EMPATE TÉCNICO","")))))</f>
        <v/>
      </c>
      <c r="AG3596" s="16" t="s">
        <v>3750</v>
      </c>
      <c r="AH3596" s="16" t="s">
        <v>1761</v>
      </c>
    </row>
    <row r="3597" customFormat="false" ht="15" hidden="false" customHeight="false" outlineLevel="0" collapsed="false">
      <c r="A3597" s="16" t="s">
        <v>11151</v>
      </c>
      <c r="B3597" s="17" t="s">
        <v>11152</v>
      </c>
      <c r="C3597" s="16" t="s">
        <v>11153</v>
      </c>
      <c r="D3597" s="16" t="s">
        <v>7146</v>
      </c>
      <c r="E3597" s="18" t="n">
        <v>1</v>
      </c>
      <c r="F3597" s="16" t="s">
        <v>43</v>
      </c>
      <c r="G3597" s="18" t="n">
        <v>0</v>
      </c>
      <c r="H3597" s="16" t="n">
        <v>0.6</v>
      </c>
      <c r="I3597" s="18" t="n">
        <v>2</v>
      </c>
      <c r="J3597" s="19" t="n">
        <v>9.78</v>
      </c>
      <c r="K3597" s="19" t="n">
        <v>9.78</v>
      </c>
      <c r="L3597" s="19" t="n">
        <v>9.78</v>
      </c>
      <c r="M3597" s="19" t="n">
        <f aca="false">IF(J3597&gt;0,J3597,K3597)*E3597</f>
        <v>9.78</v>
      </c>
      <c r="N3597" s="20"/>
      <c r="O3597" s="21" t="str">
        <f aca="false">IF(R3597="","",ROUND(R3597*(1-Premissas!$B$4),4))</f>
        <v/>
      </c>
      <c r="P3597" s="22"/>
      <c r="Q3597" s="22"/>
      <c r="R3597" s="23"/>
      <c r="S3597" s="24"/>
      <c r="T3597" s="24"/>
      <c r="U3597" s="25"/>
      <c r="V3597" s="19" t="str">
        <f aca="false">IF(COUNT(N3597:Q3597)=0,"",MIN(N3597:Q3597))</f>
        <v/>
      </c>
      <c r="W3597" s="16" t="str">
        <f aca="false">IF(V3597="","",INDEX($N$4:$Q$4,MATCH(V3597,N3597:Q3597,0)))</f>
        <v/>
      </c>
      <c r="X3597" s="19" t="str">
        <f aca="false">IF(COUNT(N3597:Q3597)&lt;2,"",SMALL(N3597:Q3597,2))</f>
        <v/>
      </c>
      <c r="Y3597" s="26" t="str">
        <f aca="false">IF(OR(V3597="",M3597=0),"",V3597/M3597-1)</f>
        <v/>
      </c>
      <c r="Z3597" s="26" t="str">
        <f aca="false">IF(OR(V3597="",L3597=""),"",V3597/(L3597*E3597)-1)</f>
        <v/>
      </c>
      <c r="AA3597" s="16" t="str">
        <f aca="false">IF(V3597="","SEM OFERTA",IF(OR(Y3597&gt;Premissas!$B$11,Y3597&lt;Premissas!$B$12),"VERIFICAR - UNIDADE/EMBALAGEM",IF(Y3597&gt;Premissas!$B$6,"NÃO COMPRAR - REAJUSTE &gt;5%","COMPRAR")))</f>
        <v>SEM OFERTA</v>
      </c>
      <c r="AB3597" s="18" t="str">
        <f aca="false">IF(W3597="DIMEC",S3597,IF(W3597="MEDCENTRO",U3597,""))</f>
        <v/>
      </c>
      <c r="AC3597" s="18" t="n">
        <f aca="false">IF(AA3597&lt;&gt;"COMPRAR",0,IF(AB3597="",I3597,MIN(I3597,AB3597)))</f>
        <v>0</v>
      </c>
      <c r="AD3597" s="19" t="n">
        <f aca="false">IF(AC3597&gt;0,AC3597*V3597,0)</f>
        <v>0</v>
      </c>
      <c r="AE3597" s="19" t="n">
        <f aca="false">IF(AC3597&gt;0,(M3597-V3597)*AC3597,0)</f>
        <v>0</v>
      </c>
      <c r="AF3597" s="16" t="str">
        <f aca="false">IF(AA3597&lt;&gt;"COMPRAR","",IF(AB3597="",IF(X3597="","",IF(X3597-V3597&lt;0.01,"EMPATE TÉCNICO","")),IF(AB3597&lt;I3597,"ESTOQUE INSUFICIENTE",IF(X3597="","",IF(X3597-V3597&lt;0.01,"EMPATE TÉCNICO","")))))</f>
        <v/>
      </c>
      <c r="AG3597" s="16" t="s">
        <v>87</v>
      </c>
      <c r="AH3597" s="16" t="s">
        <v>1761</v>
      </c>
    </row>
    <row r="3598" customFormat="false" ht="15" hidden="false" customHeight="false" outlineLevel="0" collapsed="false">
      <c r="A3598" s="16" t="s">
        <v>11154</v>
      </c>
      <c r="B3598" s="17" t="s">
        <v>11155</v>
      </c>
      <c r="C3598" s="16" t="s">
        <v>11156</v>
      </c>
      <c r="D3598" s="16" t="s">
        <v>11147</v>
      </c>
      <c r="E3598" s="18" t="n">
        <v>1</v>
      </c>
      <c r="F3598" s="16" t="s">
        <v>43</v>
      </c>
      <c r="G3598" s="18" t="n">
        <v>1</v>
      </c>
      <c r="H3598" s="16" t="n">
        <v>0.6</v>
      </c>
      <c r="I3598" s="18" t="n">
        <v>1</v>
      </c>
      <c r="J3598" s="19" t="n">
        <v>15.14</v>
      </c>
      <c r="K3598" s="19" t="n">
        <v>15.14</v>
      </c>
      <c r="L3598" s="19" t="n">
        <v>15.14</v>
      </c>
      <c r="M3598" s="19" t="n">
        <f aca="false">IF(J3598&gt;0,J3598,K3598)*E3598</f>
        <v>15.14</v>
      </c>
      <c r="N3598" s="20"/>
      <c r="O3598" s="21" t="str">
        <f aca="false">IF(R3598="","",ROUND(R3598*(1-Premissas!$B$4),4))</f>
        <v/>
      </c>
      <c r="P3598" s="22"/>
      <c r="Q3598" s="22"/>
      <c r="R3598" s="23"/>
      <c r="S3598" s="24"/>
      <c r="T3598" s="24"/>
      <c r="U3598" s="25"/>
      <c r="V3598" s="19" t="str">
        <f aca="false">IF(COUNT(N3598:Q3598)=0,"",MIN(N3598:Q3598))</f>
        <v/>
      </c>
      <c r="W3598" s="16" t="str">
        <f aca="false">IF(V3598="","",INDEX($N$4:$Q$4,MATCH(V3598,N3598:Q3598,0)))</f>
        <v/>
      </c>
      <c r="X3598" s="19" t="str">
        <f aca="false">IF(COUNT(N3598:Q3598)&lt;2,"",SMALL(N3598:Q3598,2))</f>
        <v/>
      </c>
      <c r="Y3598" s="26" t="str">
        <f aca="false">IF(OR(V3598="",M3598=0),"",V3598/M3598-1)</f>
        <v/>
      </c>
      <c r="Z3598" s="26" t="str">
        <f aca="false">IF(OR(V3598="",L3598=""),"",V3598/(L3598*E3598)-1)</f>
        <v/>
      </c>
      <c r="AA3598" s="16" t="str">
        <f aca="false">IF(V3598="","SEM OFERTA",IF(OR(Y3598&gt;Premissas!$B$11,Y3598&lt;Premissas!$B$12),"VERIFICAR - UNIDADE/EMBALAGEM",IF(Y3598&gt;Premissas!$B$6,"NÃO COMPRAR - REAJUSTE &gt;5%","COMPRAR")))</f>
        <v>SEM OFERTA</v>
      </c>
      <c r="AB3598" s="18" t="str">
        <f aca="false">IF(W3598="DIMEC",S3598,IF(W3598="MEDCENTRO",U3598,""))</f>
        <v/>
      </c>
      <c r="AC3598" s="18" t="n">
        <f aca="false">IF(AA3598&lt;&gt;"COMPRAR",0,IF(AB3598="",I3598,MIN(I3598,AB3598)))</f>
        <v>0</v>
      </c>
      <c r="AD3598" s="19" t="n">
        <f aca="false">IF(AC3598&gt;0,AC3598*V3598,0)</f>
        <v>0</v>
      </c>
      <c r="AE3598" s="19" t="n">
        <f aca="false">IF(AC3598&gt;0,(M3598-V3598)*AC3598,0)</f>
        <v>0</v>
      </c>
      <c r="AF3598" s="16" t="str">
        <f aca="false">IF(AA3598&lt;&gt;"COMPRAR","",IF(AB3598="",IF(X3598="","",IF(X3598-V3598&lt;0.01,"EMPATE TÉCNICO","")),IF(AB3598&lt;I3598,"ESTOQUE INSUFICIENTE",IF(X3598="","",IF(X3598-V3598&lt;0.01,"EMPATE TÉCNICO","")))))</f>
        <v/>
      </c>
      <c r="AG3598" s="16" t="s">
        <v>3750</v>
      </c>
      <c r="AH3598" s="16" t="s">
        <v>1761</v>
      </c>
    </row>
    <row r="3599" customFormat="false" ht="15" hidden="false" customHeight="false" outlineLevel="0" collapsed="false">
      <c r="A3599" s="16" t="s">
        <v>11157</v>
      </c>
      <c r="B3599" s="17" t="s">
        <v>11158</v>
      </c>
      <c r="C3599" s="16" t="s">
        <v>11159</v>
      </c>
      <c r="D3599" s="16" t="s">
        <v>9874</v>
      </c>
      <c r="E3599" s="18" t="n">
        <v>1</v>
      </c>
      <c r="F3599" s="16" t="s">
        <v>43</v>
      </c>
      <c r="G3599" s="18" t="n">
        <v>0</v>
      </c>
      <c r="H3599" s="16" t="n">
        <v>0.1</v>
      </c>
      <c r="I3599" s="18" t="n">
        <v>1</v>
      </c>
      <c r="J3599" s="19" t="n">
        <v>16.53</v>
      </c>
      <c r="K3599" s="19" t="n">
        <v>16.53</v>
      </c>
      <c r="L3599" s="19" t="n">
        <v>16.53</v>
      </c>
      <c r="M3599" s="19" t="n">
        <f aca="false">IF(J3599&gt;0,J3599,K3599)*E3599</f>
        <v>16.53</v>
      </c>
      <c r="N3599" s="20"/>
      <c r="O3599" s="21" t="str">
        <f aca="false">IF(R3599="","",ROUND(R3599*(1-Premissas!$B$4),4))</f>
        <v/>
      </c>
      <c r="P3599" s="22"/>
      <c r="Q3599" s="22"/>
      <c r="R3599" s="23"/>
      <c r="S3599" s="24"/>
      <c r="T3599" s="24"/>
      <c r="U3599" s="25"/>
      <c r="V3599" s="19" t="str">
        <f aca="false">IF(COUNT(N3599:Q3599)=0,"",MIN(N3599:Q3599))</f>
        <v/>
      </c>
      <c r="W3599" s="16" t="str">
        <f aca="false">IF(V3599="","",INDEX($N$4:$Q$4,MATCH(V3599,N3599:Q3599,0)))</f>
        <v/>
      </c>
      <c r="X3599" s="19" t="str">
        <f aca="false">IF(COUNT(N3599:Q3599)&lt;2,"",SMALL(N3599:Q3599,2))</f>
        <v/>
      </c>
      <c r="Y3599" s="26" t="str">
        <f aca="false">IF(OR(V3599="",M3599=0),"",V3599/M3599-1)</f>
        <v/>
      </c>
      <c r="Z3599" s="26" t="str">
        <f aca="false">IF(OR(V3599="",L3599=""),"",V3599/(L3599*E3599)-1)</f>
        <v/>
      </c>
      <c r="AA3599" s="16" t="str">
        <f aca="false">IF(V3599="","SEM OFERTA",IF(OR(Y3599&gt;Premissas!$B$11,Y3599&lt;Premissas!$B$12),"VERIFICAR - UNIDADE/EMBALAGEM",IF(Y3599&gt;Premissas!$B$6,"NÃO COMPRAR - REAJUSTE &gt;5%","COMPRAR")))</f>
        <v>SEM OFERTA</v>
      </c>
      <c r="AB3599" s="18" t="str">
        <f aca="false">IF(W3599="DIMEC",S3599,IF(W3599="MEDCENTRO",U3599,""))</f>
        <v/>
      </c>
      <c r="AC3599" s="18" t="n">
        <f aca="false">IF(AA3599&lt;&gt;"COMPRAR",0,IF(AB3599="",I3599,MIN(I3599,AB3599)))</f>
        <v>0</v>
      </c>
      <c r="AD3599" s="19" t="n">
        <f aca="false">IF(AC3599&gt;0,AC3599*V3599,0)</f>
        <v>0</v>
      </c>
      <c r="AE3599" s="19" t="n">
        <f aca="false">IF(AC3599&gt;0,(M3599-V3599)*AC3599,0)</f>
        <v>0</v>
      </c>
      <c r="AF3599" s="16" t="str">
        <f aca="false">IF(AA3599&lt;&gt;"COMPRAR","",IF(AB3599="",IF(X3599="","",IF(X3599-V3599&lt;0.01,"EMPATE TÉCNICO","")),IF(AB3599&lt;I3599,"ESTOQUE INSUFICIENTE",IF(X3599="","",IF(X3599-V3599&lt;0.01,"EMPATE TÉCNICO","")))))</f>
        <v/>
      </c>
      <c r="AG3599" s="16" t="s">
        <v>1897</v>
      </c>
      <c r="AH3599" s="16" t="s">
        <v>1761</v>
      </c>
    </row>
    <row r="3600" customFormat="false" ht="15" hidden="false" customHeight="false" outlineLevel="0" collapsed="false">
      <c r="A3600" s="16" t="s">
        <v>11160</v>
      </c>
      <c r="B3600" s="17" t="s">
        <v>11161</v>
      </c>
      <c r="C3600" s="16" t="s">
        <v>11162</v>
      </c>
      <c r="D3600" s="16" t="s">
        <v>3639</v>
      </c>
      <c r="E3600" s="18" t="n">
        <v>12</v>
      </c>
      <c r="F3600" s="16" t="s">
        <v>43</v>
      </c>
      <c r="G3600" s="18" t="n">
        <v>4</v>
      </c>
      <c r="H3600" s="16" t="n">
        <v>4.2</v>
      </c>
      <c r="I3600" s="18" t="n">
        <v>1</v>
      </c>
      <c r="J3600" s="19" t="n">
        <v>2.40333333333333</v>
      </c>
      <c r="K3600" s="19" t="n">
        <v>2.40333333333333</v>
      </c>
      <c r="L3600" s="19" t="n">
        <v>2.4033</v>
      </c>
      <c r="M3600" s="19" t="n">
        <f aca="false">IF(J3600&gt;0,J3600,K3600)*E3600</f>
        <v>28.84</v>
      </c>
      <c r="N3600" s="20"/>
      <c r="O3600" s="21" t="str">
        <f aca="false">IF(R3600="","",ROUND(R3600*(1-Premissas!$B$4),4))</f>
        <v/>
      </c>
      <c r="P3600" s="22"/>
      <c r="Q3600" s="22"/>
      <c r="R3600" s="23"/>
      <c r="S3600" s="24"/>
      <c r="T3600" s="24"/>
      <c r="U3600" s="25"/>
      <c r="V3600" s="19" t="str">
        <f aca="false">IF(COUNT(N3600:Q3600)=0,"",MIN(N3600:Q3600))</f>
        <v/>
      </c>
      <c r="W3600" s="16" t="str">
        <f aca="false">IF(V3600="","",INDEX($N$4:$Q$4,MATCH(V3600,N3600:Q3600,0)))</f>
        <v/>
      </c>
      <c r="X3600" s="19" t="str">
        <f aca="false">IF(COUNT(N3600:Q3600)&lt;2,"",SMALL(N3600:Q3600,2))</f>
        <v/>
      </c>
      <c r="Y3600" s="26" t="str">
        <f aca="false">IF(OR(V3600="",M3600=0),"",V3600/M3600-1)</f>
        <v/>
      </c>
      <c r="Z3600" s="26" t="str">
        <f aca="false">IF(OR(V3600="",L3600=""),"",V3600/(L3600*E3600)-1)</f>
        <v/>
      </c>
      <c r="AA3600" s="16" t="str">
        <f aca="false">IF(V3600="","SEM OFERTA",IF(OR(Y3600&gt;Premissas!$B$11,Y3600&lt;Premissas!$B$12),"VERIFICAR - UNIDADE/EMBALAGEM",IF(Y3600&gt;Premissas!$B$6,"NÃO COMPRAR - REAJUSTE &gt;5%","COMPRAR")))</f>
        <v>SEM OFERTA</v>
      </c>
      <c r="AB3600" s="18" t="str">
        <f aca="false">IF(W3600="DIMEC",S3600,IF(W3600="MEDCENTRO",U3600,""))</f>
        <v/>
      </c>
      <c r="AC3600" s="18" t="n">
        <f aca="false">IF(AA3600&lt;&gt;"COMPRAR",0,IF(AB3600="",I3600,MIN(I3600,AB3600)))</f>
        <v>0</v>
      </c>
      <c r="AD3600" s="19" t="n">
        <f aca="false">IF(AC3600&gt;0,AC3600*V3600,0)</f>
        <v>0</v>
      </c>
      <c r="AE3600" s="19" t="n">
        <f aca="false">IF(AC3600&gt;0,(M3600-V3600)*AC3600,0)</f>
        <v>0</v>
      </c>
      <c r="AF3600" s="16" t="str">
        <f aca="false">IF(AA3600&lt;&gt;"COMPRAR","",IF(AB3600="",IF(X3600="","",IF(X3600-V3600&lt;0.01,"EMPATE TÉCNICO","")),IF(AB3600&lt;I3600,"ESTOQUE INSUFICIENTE",IF(X3600="","",IF(X3600-V3600&lt;0.01,"EMPATE TÉCNICO","")))))</f>
        <v/>
      </c>
      <c r="AG3600" s="16" t="s">
        <v>203</v>
      </c>
      <c r="AH3600" s="16" t="s">
        <v>1761</v>
      </c>
    </row>
    <row r="3601" customFormat="false" ht="15" hidden="false" customHeight="false" outlineLevel="0" collapsed="false">
      <c r="A3601" s="16" t="s">
        <v>11163</v>
      </c>
      <c r="B3601" s="17" t="s">
        <v>11164</v>
      </c>
      <c r="C3601" s="16" t="s">
        <v>11165</v>
      </c>
      <c r="D3601" s="16" t="s">
        <v>183</v>
      </c>
      <c r="E3601" s="18" t="n">
        <v>1</v>
      </c>
      <c r="F3601" s="16" t="s">
        <v>43</v>
      </c>
      <c r="G3601" s="18" t="n">
        <v>0</v>
      </c>
      <c r="H3601" s="16" t="n">
        <v>0</v>
      </c>
      <c r="I3601" s="18" t="n">
        <v>1</v>
      </c>
      <c r="J3601" s="19" t="n">
        <v>20.42</v>
      </c>
      <c r="K3601" s="19" t="n">
        <v>20.42</v>
      </c>
      <c r="L3601" s="19" t="n">
        <v>20.42</v>
      </c>
      <c r="M3601" s="19" t="n">
        <f aca="false">IF(J3601&gt;0,J3601,K3601)*E3601</f>
        <v>20.42</v>
      </c>
      <c r="N3601" s="20"/>
      <c r="O3601" s="21" t="str">
        <f aca="false">IF(R3601="","",ROUND(R3601*(1-Premissas!$B$4),4))</f>
        <v/>
      </c>
      <c r="P3601" s="22"/>
      <c r="Q3601" s="22"/>
      <c r="R3601" s="23"/>
      <c r="S3601" s="24"/>
      <c r="T3601" s="24"/>
      <c r="U3601" s="25"/>
      <c r="V3601" s="19" t="str">
        <f aca="false">IF(COUNT(N3601:Q3601)=0,"",MIN(N3601:Q3601))</f>
        <v/>
      </c>
      <c r="W3601" s="16" t="str">
        <f aca="false">IF(V3601="","",INDEX($N$4:$Q$4,MATCH(V3601,N3601:Q3601,0)))</f>
        <v/>
      </c>
      <c r="X3601" s="19" t="str">
        <f aca="false">IF(COUNT(N3601:Q3601)&lt;2,"",SMALL(N3601:Q3601,2))</f>
        <v/>
      </c>
      <c r="Y3601" s="26" t="str">
        <f aca="false">IF(OR(V3601="",M3601=0),"",V3601/M3601-1)</f>
        <v/>
      </c>
      <c r="Z3601" s="26" t="str">
        <f aca="false">IF(OR(V3601="",L3601=""),"",V3601/(L3601*E3601)-1)</f>
        <v/>
      </c>
      <c r="AA3601" s="16" t="str">
        <f aca="false">IF(V3601="","SEM OFERTA",IF(OR(Y3601&gt;Premissas!$B$11,Y3601&lt;Premissas!$B$12),"VERIFICAR - UNIDADE/EMBALAGEM",IF(Y3601&gt;Premissas!$B$6,"NÃO COMPRAR - REAJUSTE &gt;5%","COMPRAR")))</f>
        <v>SEM OFERTA</v>
      </c>
      <c r="AB3601" s="18" t="str">
        <f aca="false">IF(W3601="DIMEC",S3601,IF(W3601="MEDCENTRO",U3601,""))</f>
        <v/>
      </c>
      <c r="AC3601" s="18" t="n">
        <f aca="false">IF(AA3601&lt;&gt;"COMPRAR",0,IF(AB3601="",I3601,MIN(I3601,AB3601)))</f>
        <v>0</v>
      </c>
      <c r="AD3601" s="19" t="n">
        <f aca="false">IF(AC3601&gt;0,AC3601*V3601,0)</f>
        <v>0</v>
      </c>
      <c r="AE3601" s="19" t="n">
        <f aca="false">IF(AC3601&gt;0,(M3601-V3601)*AC3601,0)</f>
        <v>0</v>
      </c>
      <c r="AF3601" s="16" t="str">
        <f aca="false">IF(AA3601&lt;&gt;"COMPRAR","",IF(AB3601="",IF(X3601="","",IF(X3601-V3601&lt;0.01,"EMPATE TÉCNICO","")),IF(AB3601&lt;I3601,"ESTOQUE INSUFICIENTE",IF(X3601="","",IF(X3601-V3601&lt;0.01,"EMPATE TÉCNICO","")))))</f>
        <v/>
      </c>
      <c r="AG3601" s="16" t="s">
        <v>184</v>
      </c>
      <c r="AH3601" s="16" t="s">
        <v>1761</v>
      </c>
    </row>
    <row r="3602" customFormat="false" ht="15" hidden="false" customHeight="false" outlineLevel="0" collapsed="false">
      <c r="A3602" s="16" t="s">
        <v>11166</v>
      </c>
      <c r="B3602" s="17" t="s">
        <v>11167</v>
      </c>
      <c r="C3602" s="16" t="s">
        <v>11168</v>
      </c>
      <c r="D3602" s="16" t="s">
        <v>1802</v>
      </c>
      <c r="E3602" s="18" t="n">
        <v>1</v>
      </c>
      <c r="F3602" s="16" t="s">
        <v>42</v>
      </c>
      <c r="G3602" s="18" t="n">
        <v>7</v>
      </c>
      <c r="H3602" s="16" t="n">
        <v>4.3</v>
      </c>
      <c r="I3602" s="18" t="n">
        <v>4</v>
      </c>
      <c r="J3602" s="19" t="n">
        <v>7.32</v>
      </c>
      <c r="K3602" s="19" t="n">
        <v>7.32</v>
      </c>
      <c r="L3602" s="19" t="n">
        <v>7.32</v>
      </c>
      <c r="M3602" s="19" t="n">
        <f aca="false">IF(J3602&gt;0,J3602,K3602)*E3602</f>
        <v>7.32</v>
      </c>
      <c r="N3602" s="20"/>
      <c r="O3602" s="21" t="str">
        <f aca="false">IF(R3602="","",ROUND(R3602*(1-Premissas!$B$4),4))</f>
        <v/>
      </c>
      <c r="P3602" s="22"/>
      <c r="Q3602" s="22"/>
      <c r="R3602" s="23"/>
      <c r="S3602" s="24"/>
      <c r="T3602" s="24"/>
      <c r="U3602" s="25"/>
      <c r="V3602" s="19" t="str">
        <f aca="false">IF(COUNT(N3602:Q3602)=0,"",MIN(N3602:Q3602))</f>
        <v/>
      </c>
      <c r="W3602" s="16" t="str">
        <f aca="false">IF(V3602="","",INDEX($N$4:$Q$4,MATCH(V3602,N3602:Q3602,0)))</f>
        <v/>
      </c>
      <c r="X3602" s="19" t="str">
        <f aca="false">IF(COUNT(N3602:Q3602)&lt;2,"",SMALL(N3602:Q3602,2))</f>
        <v/>
      </c>
      <c r="Y3602" s="26" t="str">
        <f aca="false">IF(OR(V3602="",M3602=0),"",V3602/M3602-1)</f>
        <v/>
      </c>
      <c r="Z3602" s="26" t="str">
        <f aca="false">IF(OR(V3602="",L3602=""),"",V3602/(L3602*E3602)-1)</f>
        <v/>
      </c>
      <c r="AA3602" s="16" t="str">
        <f aca="false">IF(V3602="","SEM OFERTA",IF(OR(Y3602&gt;Premissas!$B$11,Y3602&lt;Premissas!$B$12),"VERIFICAR - UNIDADE/EMBALAGEM",IF(Y3602&gt;Premissas!$B$6,"NÃO COMPRAR - REAJUSTE &gt;5%","COMPRAR")))</f>
        <v>SEM OFERTA</v>
      </c>
      <c r="AB3602" s="18" t="str">
        <f aca="false">IF(W3602="DIMEC",S3602,IF(W3602="MEDCENTRO",U3602,""))</f>
        <v/>
      </c>
      <c r="AC3602" s="18" t="n">
        <f aca="false">IF(AA3602&lt;&gt;"COMPRAR",0,IF(AB3602="",I3602,MIN(I3602,AB3602)))</f>
        <v>0</v>
      </c>
      <c r="AD3602" s="19" t="n">
        <f aca="false">IF(AC3602&gt;0,AC3602*V3602,0)</f>
        <v>0</v>
      </c>
      <c r="AE3602" s="19" t="n">
        <f aca="false">IF(AC3602&gt;0,(M3602-V3602)*AC3602,0)</f>
        <v>0</v>
      </c>
      <c r="AF3602" s="16" t="str">
        <f aca="false">IF(AA3602&lt;&gt;"COMPRAR","",IF(AB3602="",IF(X3602="","",IF(X3602-V3602&lt;0.01,"EMPATE TÉCNICO","")),IF(AB3602&lt;I3602,"ESTOQUE INSUFICIENTE",IF(X3602="","",IF(X3602-V3602&lt;0.01,"EMPATE TÉCNICO","")))))</f>
        <v/>
      </c>
      <c r="AG3602" s="16" t="s">
        <v>139</v>
      </c>
      <c r="AH3602" s="16" t="s">
        <v>1761</v>
      </c>
    </row>
    <row r="3603" customFormat="false" ht="15" hidden="false" customHeight="false" outlineLevel="0" collapsed="false">
      <c r="A3603" s="16" t="s">
        <v>11169</v>
      </c>
      <c r="B3603" s="17" t="s">
        <v>11170</v>
      </c>
      <c r="C3603" s="16" t="s">
        <v>11171</v>
      </c>
      <c r="D3603" s="16" t="s">
        <v>7146</v>
      </c>
      <c r="E3603" s="18" t="n">
        <v>1</v>
      </c>
      <c r="F3603" s="16" t="s">
        <v>43</v>
      </c>
      <c r="G3603" s="18" t="n">
        <v>0</v>
      </c>
      <c r="H3603" s="16" t="n">
        <v>0.2</v>
      </c>
      <c r="I3603" s="18" t="n">
        <v>1</v>
      </c>
      <c r="J3603" s="19" t="n">
        <v>10.97</v>
      </c>
      <c r="K3603" s="19" t="n">
        <v>10.97</v>
      </c>
      <c r="L3603" s="19" t="n">
        <v>10.97</v>
      </c>
      <c r="M3603" s="19" t="n">
        <f aca="false">IF(J3603&gt;0,J3603,K3603)*E3603</f>
        <v>10.97</v>
      </c>
      <c r="N3603" s="20"/>
      <c r="O3603" s="21" t="str">
        <f aca="false">IF(R3603="","",ROUND(R3603*(1-Premissas!$B$4),4))</f>
        <v/>
      </c>
      <c r="P3603" s="22"/>
      <c r="Q3603" s="22"/>
      <c r="R3603" s="23"/>
      <c r="S3603" s="24"/>
      <c r="T3603" s="24"/>
      <c r="U3603" s="25"/>
      <c r="V3603" s="19" t="str">
        <f aca="false">IF(COUNT(N3603:Q3603)=0,"",MIN(N3603:Q3603))</f>
        <v/>
      </c>
      <c r="W3603" s="16" t="str">
        <f aca="false">IF(V3603="","",INDEX($N$4:$Q$4,MATCH(V3603,N3603:Q3603,0)))</f>
        <v/>
      </c>
      <c r="X3603" s="19" t="str">
        <f aca="false">IF(COUNT(N3603:Q3603)&lt;2,"",SMALL(N3603:Q3603,2))</f>
        <v/>
      </c>
      <c r="Y3603" s="26" t="str">
        <f aca="false">IF(OR(V3603="",M3603=0),"",V3603/M3603-1)</f>
        <v/>
      </c>
      <c r="Z3603" s="26" t="str">
        <f aca="false">IF(OR(V3603="",L3603=""),"",V3603/(L3603*E3603)-1)</f>
        <v/>
      </c>
      <c r="AA3603" s="16" t="str">
        <f aca="false">IF(V3603="","SEM OFERTA",IF(OR(Y3603&gt;Premissas!$B$11,Y3603&lt;Premissas!$B$12),"VERIFICAR - UNIDADE/EMBALAGEM",IF(Y3603&gt;Premissas!$B$6,"NÃO COMPRAR - REAJUSTE &gt;5%","COMPRAR")))</f>
        <v>SEM OFERTA</v>
      </c>
      <c r="AB3603" s="18" t="str">
        <f aca="false">IF(W3603="DIMEC",S3603,IF(W3603="MEDCENTRO",U3603,""))</f>
        <v/>
      </c>
      <c r="AC3603" s="18" t="n">
        <f aca="false">IF(AA3603&lt;&gt;"COMPRAR",0,IF(AB3603="",I3603,MIN(I3603,AB3603)))</f>
        <v>0</v>
      </c>
      <c r="AD3603" s="19" t="n">
        <f aca="false">IF(AC3603&gt;0,AC3603*V3603,0)</f>
        <v>0</v>
      </c>
      <c r="AE3603" s="19" t="n">
        <f aca="false">IF(AC3603&gt;0,(M3603-V3603)*AC3603,0)</f>
        <v>0</v>
      </c>
      <c r="AF3603" s="16" t="str">
        <f aca="false">IF(AA3603&lt;&gt;"COMPRAR","",IF(AB3603="",IF(X3603="","",IF(X3603-V3603&lt;0.01,"EMPATE TÉCNICO","")),IF(AB3603&lt;I3603,"ESTOQUE INSUFICIENTE",IF(X3603="","",IF(X3603-V3603&lt;0.01,"EMPATE TÉCNICO","")))))</f>
        <v/>
      </c>
      <c r="AG3603" s="16" t="s">
        <v>87</v>
      </c>
      <c r="AH3603" s="16" t="s">
        <v>1761</v>
      </c>
    </row>
    <row r="3604" customFormat="false" ht="15" hidden="false" customHeight="false" outlineLevel="0" collapsed="false">
      <c r="A3604" s="16" t="s">
        <v>11172</v>
      </c>
      <c r="B3604" s="17" t="s">
        <v>11173</v>
      </c>
      <c r="C3604" s="16" t="s">
        <v>11174</v>
      </c>
      <c r="D3604" s="16"/>
      <c r="E3604" s="18" t="n">
        <v>1</v>
      </c>
      <c r="F3604" s="16" t="s">
        <v>43</v>
      </c>
      <c r="G3604" s="18" t="n">
        <v>0</v>
      </c>
      <c r="H3604" s="16" t="n">
        <v>0</v>
      </c>
      <c r="I3604" s="18" t="n">
        <v>1</v>
      </c>
      <c r="J3604" s="19" t="n">
        <v>36.65</v>
      </c>
      <c r="K3604" s="19" t="n">
        <v>36.65</v>
      </c>
      <c r="L3604" s="19" t="n">
        <v>36.65</v>
      </c>
      <c r="M3604" s="19" t="n">
        <f aca="false">IF(J3604&gt;0,J3604,K3604)*E3604</f>
        <v>36.65</v>
      </c>
      <c r="N3604" s="20"/>
      <c r="O3604" s="21" t="str">
        <f aca="false">IF(R3604="","",ROUND(R3604*(1-Premissas!$B$4),4))</f>
        <v/>
      </c>
      <c r="P3604" s="22"/>
      <c r="Q3604" s="22"/>
      <c r="R3604" s="23"/>
      <c r="S3604" s="24"/>
      <c r="T3604" s="24"/>
      <c r="U3604" s="25"/>
      <c r="V3604" s="19" t="str">
        <f aca="false">IF(COUNT(N3604:Q3604)=0,"",MIN(N3604:Q3604))</f>
        <v/>
      </c>
      <c r="W3604" s="16" t="str">
        <f aca="false">IF(V3604="","",INDEX($N$4:$Q$4,MATCH(V3604,N3604:Q3604,0)))</f>
        <v/>
      </c>
      <c r="X3604" s="19" t="str">
        <f aca="false">IF(COUNT(N3604:Q3604)&lt;2,"",SMALL(N3604:Q3604,2))</f>
        <v/>
      </c>
      <c r="Y3604" s="26" t="str">
        <f aca="false">IF(OR(V3604="",M3604=0),"",V3604/M3604-1)</f>
        <v/>
      </c>
      <c r="Z3604" s="26" t="str">
        <f aca="false">IF(OR(V3604="",L3604=""),"",V3604/(L3604*E3604)-1)</f>
        <v/>
      </c>
      <c r="AA3604" s="16" t="str">
        <f aca="false">IF(V3604="","SEM OFERTA",IF(OR(Y3604&gt;Premissas!$B$11,Y3604&lt;Premissas!$B$12),"VERIFICAR - UNIDADE/EMBALAGEM",IF(Y3604&gt;Premissas!$B$6,"NÃO COMPRAR - REAJUSTE &gt;5%","COMPRAR")))</f>
        <v>SEM OFERTA</v>
      </c>
      <c r="AB3604" s="18" t="str">
        <f aca="false">IF(W3604="DIMEC",S3604,IF(W3604="MEDCENTRO",U3604,""))</f>
        <v/>
      </c>
      <c r="AC3604" s="18" t="n">
        <f aca="false">IF(AA3604&lt;&gt;"COMPRAR",0,IF(AB3604="",I3604,MIN(I3604,AB3604)))</f>
        <v>0</v>
      </c>
      <c r="AD3604" s="19" t="n">
        <f aca="false">IF(AC3604&gt;0,AC3604*V3604,0)</f>
        <v>0</v>
      </c>
      <c r="AE3604" s="19" t="n">
        <f aca="false">IF(AC3604&gt;0,(M3604-V3604)*AC3604,0)</f>
        <v>0</v>
      </c>
      <c r="AF3604" s="16" t="str">
        <f aca="false">IF(AA3604&lt;&gt;"COMPRAR","",IF(AB3604="",IF(X3604="","",IF(X3604-V3604&lt;0.01,"EMPATE TÉCNICO","")),IF(AB3604&lt;I3604,"ESTOQUE INSUFICIENTE",IF(X3604="","",IF(X3604-V3604&lt;0.01,"EMPATE TÉCNICO","")))))</f>
        <v/>
      </c>
      <c r="AG3604" s="16" t="s">
        <v>1803</v>
      </c>
      <c r="AH3604" s="16" t="s">
        <v>1761</v>
      </c>
    </row>
    <row r="3605" customFormat="false" ht="15" hidden="false" customHeight="false" outlineLevel="0" collapsed="false">
      <c r="A3605" s="16" t="s">
        <v>11175</v>
      </c>
      <c r="B3605" s="17" t="s">
        <v>11176</v>
      </c>
      <c r="C3605" s="16" t="s">
        <v>11177</v>
      </c>
      <c r="D3605" s="16" t="s">
        <v>5446</v>
      </c>
      <c r="E3605" s="18" t="n">
        <v>1</v>
      </c>
      <c r="F3605" s="16" t="s">
        <v>43</v>
      </c>
      <c r="G3605" s="18" t="n">
        <v>0</v>
      </c>
      <c r="H3605" s="16" t="n">
        <v>0.6</v>
      </c>
      <c r="I3605" s="18" t="n">
        <v>2</v>
      </c>
      <c r="J3605" s="19" t="n">
        <v>17.86</v>
      </c>
      <c r="K3605" s="19" t="n">
        <v>17.86</v>
      </c>
      <c r="L3605" s="19" t="n">
        <v>17.86</v>
      </c>
      <c r="M3605" s="19" t="n">
        <f aca="false">IF(J3605&gt;0,J3605,K3605)*E3605</f>
        <v>17.86</v>
      </c>
      <c r="N3605" s="20"/>
      <c r="O3605" s="21" t="str">
        <f aca="false">IF(R3605="","",ROUND(R3605*(1-Premissas!$B$4),4))</f>
        <v/>
      </c>
      <c r="P3605" s="22"/>
      <c r="Q3605" s="22"/>
      <c r="R3605" s="23"/>
      <c r="S3605" s="24"/>
      <c r="T3605" s="24"/>
      <c r="U3605" s="25"/>
      <c r="V3605" s="19" t="str">
        <f aca="false">IF(COUNT(N3605:Q3605)=0,"",MIN(N3605:Q3605))</f>
        <v/>
      </c>
      <c r="W3605" s="16" t="str">
        <f aca="false">IF(V3605="","",INDEX($N$4:$Q$4,MATCH(V3605,N3605:Q3605,0)))</f>
        <v/>
      </c>
      <c r="X3605" s="19" t="str">
        <f aca="false">IF(COUNT(N3605:Q3605)&lt;2,"",SMALL(N3605:Q3605,2))</f>
        <v/>
      </c>
      <c r="Y3605" s="26" t="str">
        <f aca="false">IF(OR(V3605="",M3605=0),"",V3605/M3605-1)</f>
        <v/>
      </c>
      <c r="Z3605" s="26" t="str">
        <f aca="false">IF(OR(V3605="",L3605=""),"",V3605/(L3605*E3605)-1)</f>
        <v/>
      </c>
      <c r="AA3605" s="16" t="str">
        <f aca="false">IF(V3605="","SEM OFERTA",IF(OR(Y3605&gt;Premissas!$B$11,Y3605&lt;Premissas!$B$12),"VERIFICAR - UNIDADE/EMBALAGEM",IF(Y3605&gt;Premissas!$B$6,"NÃO COMPRAR - REAJUSTE &gt;5%","COMPRAR")))</f>
        <v>SEM OFERTA</v>
      </c>
      <c r="AB3605" s="18" t="str">
        <f aca="false">IF(W3605="DIMEC",S3605,IF(W3605="MEDCENTRO",U3605,""))</f>
        <v/>
      </c>
      <c r="AC3605" s="18" t="n">
        <f aca="false">IF(AA3605&lt;&gt;"COMPRAR",0,IF(AB3605="",I3605,MIN(I3605,AB3605)))</f>
        <v>0</v>
      </c>
      <c r="AD3605" s="19" t="n">
        <f aca="false">IF(AC3605&gt;0,AC3605*V3605,0)</f>
        <v>0</v>
      </c>
      <c r="AE3605" s="19" t="n">
        <f aca="false">IF(AC3605&gt;0,(M3605-V3605)*AC3605,0)</f>
        <v>0</v>
      </c>
      <c r="AF3605" s="16" t="str">
        <f aca="false">IF(AA3605&lt;&gt;"COMPRAR","",IF(AB3605="",IF(X3605="","",IF(X3605-V3605&lt;0.01,"EMPATE TÉCNICO","")),IF(AB3605&lt;I3605,"ESTOQUE INSUFICIENTE",IF(X3605="","",IF(X3605-V3605&lt;0.01,"EMPATE TÉCNICO","")))))</f>
        <v/>
      </c>
      <c r="AG3605" s="16" t="s">
        <v>5447</v>
      </c>
      <c r="AH3605" s="16" t="s">
        <v>1761</v>
      </c>
    </row>
    <row r="3606" customFormat="false" ht="15" hidden="false" customHeight="false" outlineLevel="0" collapsed="false">
      <c r="A3606" s="16" t="s">
        <v>11178</v>
      </c>
      <c r="B3606" s="17" t="s">
        <v>11179</v>
      </c>
      <c r="C3606" s="16" t="s">
        <v>11180</v>
      </c>
      <c r="D3606" s="16" t="s">
        <v>5446</v>
      </c>
      <c r="E3606" s="18" t="n">
        <v>1</v>
      </c>
      <c r="F3606" s="16" t="s">
        <v>43</v>
      </c>
      <c r="G3606" s="18" t="n">
        <v>0</v>
      </c>
      <c r="H3606" s="16" t="n">
        <v>0.9</v>
      </c>
      <c r="I3606" s="18" t="n">
        <v>3</v>
      </c>
      <c r="J3606" s="19" t="n">
        <v>12.96</v>
      </c>
      <c r="K3606" s="19" t="n">
        <v>12.96</v>
      </c>
      <c r="L3606" s="19" t="n">
        <v>12.96</v>
      </c>
      <c r="M3606" s="19" t="n">
        <f aca="false">IF(J3606&gt;0,J3606,K3606)*E3606</f>
        <v>12.96</v>
      </c>
      <c r="N3606" s="20"/>
      <c r="O3606" s="21" t="str">
        <f aca="false">IF(R3606="","",ROUND(R3606*(1-Premissas!$B$4),4))</f>
        <v/>
      </c>
      <c r="P3606" s="22"/>
      <c r="Q3606" s="22"/>
      <c r="R3606" s="23"/>
      <c r="S3606" s="24"/>
      <c r="T3606" s="24"/>
      <c r="U3606" s="25"/>
      <c r="V3606" s="19" t="str">
        <f aca="false">IF(COUNT(N3606:Q3606)=0,"",MIN(N3606:Q3606))</f>
        <v/>
      </c>
      <c r="W3606" s="16" t="str">
        <f aca="false">IF(V3606="","",INDEX($N$4:$Q$4,MATCH(V3606,N3606:Q3606,0)))</f>
        <v/>
      </c>
      <c r="X3606" s="19" t="str">
        <f aca="false">IF(COUNT(N3606:Q3606)&lt;2,"",SMALL(N3606:Q3606,2))</f>
        <v/>
      </c>
      <c r="Y3606" s="26" t="str">
        <f aca="false">IF(OR(V3606="",M3606=0),"",V3606/M3606-1)</f>
        <v/>
      </c>
      <c r="Z3606" s="26" t="str">
        <f aca="false">IF(OR(V3606="",L3606=""),"",V3606/(L3606*E3606)-1)</f>
        <v/>
      </c>
      <c r="AA3606" s="16" t="str">
        <f aca="false">IF(V3606="","SEM OFERTA",IF(OR(Y3606&gt;Premissas!$B$11,Y3606&lt;Premissas!$B$12),"VERIFICAR - UNIDADE/EMBALAGEM",IF(Y3606&gt;Premissas!$B$6,"NÃO COMPRAR - REAJUSTE &gt;5%","COMPRAR")))</f>
        <v>SEM OFERTA</v>
      </c>
      <c r="AB3606" s="18" t="str">
        <f aca="false">IF(W3606="DIMEC",S3606,IF(W3606="MEDCENTRO",U3606,""))</f>
        <v/>
      </c>
      <c r="AC3606" s="18" t="n">
        <f aca="false">IF(AA3606&lt;&gt;"COMPRAR",0,IF(AB3606="",I3606,MIN(I3606,AB3606)))</f>
        <v>0</v>
      </c>
      <c r="AD3606" s="19" t="n">
        <f aca="false">IF(AC3606&gt;0,AC3606*V3606,0)</f>
        <v>0</v>
      </c>
      <c r="AE3606" s="19" t="n">
        <f aca="false">IF(AC3606&gt;0,(M3606-V3606)*AC3606,0)</f>
        <v>0</v>
      </c>
      <c r="AF3606" s="16" t="str">
        <f aca="false">IF(AA3606&lt;&gt;"COMPRAR","",IF(AB3606="",IF(X3606="","",IF(X3606-V3606&lt;0.01,"EMPATE TÉCNICO","")),IF(AB3606&lt;I3606,"ESTOQUE INSUFICIENTE",IF(X3606="","",IF(X3606-V3606&lt;0.01,"EMPATE TÉCNICO","")))))</f>
        <v/>
      </c>
      <c r="AG3606" s="16" t="s">
        <v>5447</v>
      </c>
      <c r="AH3606" s="16" t="s">
        <v>1761</v>
      </c>
    </row>
    <row r="3607" customFormat="false" ht="15" hidden="false" customHeight="false" outlineLevel="0" collapsed="false">
      <c r="A3607" s="16" t="s">
        <v>11181</v>
      </c>
      <c r="B3607" s="17" t="s">
        <v>11182</v>
      </c>
      <c r="C3607" s="16" t="s">
        <v>11183</v>
      </c>
      <c r="D3607" s="16" t="s">
        <v>5446</v>
      </c>
      <c r="E3607" s="18" t="n">
        <v>1</v>
      </c>
      <c r="F3607" s="16" t="s">
        <v>43</v>
      </c>
      <c r="G3607" s="18" t="n">
        <v>0</v>
      </c>
      <c r="H3607" s="16" t="n">
        <v>0.7</v>
      </c>
      <c r="I3607" s="18" t="n">
        <v>2</v>
      </c>
      <c r="J3607" s="19" t="n">
        <v>17.86</v>
      </c>
      <c r="K3607" s="19" t="n">
        <v>17.86</v>
      </c>
      <c r="L3607" s="19" t="n">
        <v>17.86</v>
      </c>
      <c r="M3607" s="19" t="n">
        <f aca="false">IF(J3607&gt;0,J3607,K3607)*E3607</f>
        <v>17.86</v>
      </c>
      <c r="N3607" s="20"/>
      <c r="O3607" s="21" t="str">
        <f aca="false">IF(R3607="","",ROUND(R3607*(1-Premissas!$B$4),4))</f>
        <v/>
      </c>
      <c r="P3607" s="22"/>
      <c r="Q3607" s="22"/>
      <c r="R3607" s="23"/>
      <c r="S3607" s="24"/>
      <c r="T3607" s="24"/>
      <c r="U3607" s="25"/>
      <c r="V3607" s="19" t="str">
        <f aca="false">IF(COUNT(N3607:Q3607)=0,"",MIN(N3607:Q3607))</f>
        <v/>
      </c>
      <c r="W3607" s="16" t="str">
        <f aca="false">IF(V3607="","",INDEX($N$4:$Q$4,MATCH(V3607,N3607:Q3607,0)))</f>
        <v/>
      </c>
      <c r="X3607" s="19" t="str">
        <f aca="false">IF(COUNT(N3607:Q3607)&lt;2,"",SMALL(N3607:Q3607,2))</f>
        <v/>
      </c>
      <c r="Y3607" s="26" t="str">
        <f aca="false">IF(OR(V3607="",M3607=0),"",V3607/M3607-1)</f>
        <v/>
      </c>
      <c r="Z3607" s="26" t="str">
        <f aca="false">IF(OR(V3607="",L3607=""),"",V3607/(L3607*E3607)-1)</f>
        <v/>
      </c>
      <c r="AA3607" s="16" t="str">
        <f aca="false">IF(V3607="","SEM OFERTA",IF(OR(Y3607&gt;Premissas!$B$11,Y3607&lt;Premissas!$B$12),"VERIFICAR - UNIDADE/EMBALAGEM",IF(Y3607&gt;Premissas!$B$6,"NÃO COMPRAR - REAJUSTE &gt;5%","COMPRAR")))</f>
        <v>SEM OFERTA</v>
      </c>
      <c r="AB3607" s="18" t="str">
        <f aca="false">IF(W3607="DIMEC",S3607,IF(W3607="MEDCENTRO",U3607,""))</f>
        <v/>
      </c>
      <c r="AC3607" s="18" t="n">
        <f aca="false">IF(AA3607&lt;&gt;"COMPRAR",0,IF(AB3607="",I3607,MIN(I3607,AB3607)))</f>
        <v>0</v>
      </c>
      <c r="AD3607" s="19" t="n">
        <f aca="false">IF(AC3607&gt;0,AC3607*V3607,0)</f>
        <v>0</v>
      </c>
      <c r="AE3607" s="19" t="n">
        <f aca="false">IF(AC3607&gt;0,(M3607-V3607)*AC3607,0)</f>
        <v>0</v>
      </c>
      <c r="AF3607" s="16" t="str">
        <f aca="false">IF(AA3607&lt;&gt;"COMPRAR","",IF(AB3607="",IF(X3607="","",IF(X3607-V3607&lt;0.01,"EMPATE TÉCNICO","")),IF(AB3607&lt;I3607,"ESTOQUE INSUFICIENTE",IF(X3607="","",IF(X3607-V3607&lt;0.01,"EMPATE TÉCNICO","")))))</f>
        <v/>
      </c>
      <c r="AG3607" s="16" t="s">
        <v>5447</v>
      </c>
      <c r="AH3607" s="16" t="s">
        <v>1761</v>
      </c>
    </row>
    <row r="3608" customFormat="false" ht="15" hidden="false" customHeight="false" outlineLevel="0" collapsed="false">
      <c r="A3608" s="16" t="s">
        <v>11184</v>
      </c>
      <c r="B3608" s="17" t="s">
        <v>11185</v>
      </c>
      <c r="C3608" s="16" t="s">
        <v>11186</v>
      </c>
      <c r="D3608" s="16" t="s">
        <v>5446</v>
      </c>
      <c r="E3608" s="18" t="n">
        <v>1</v>
      </c>
      <c r="F3608" s="16" t="s">
        <v>43</v>
      </c>
      <c r="G3608" s="18" t="n">
        <v>0</v>
      </c>
      <c r="H3608" s="16" t="n">
        <v>0.9</v>
      </c>
      <c r="I3608" s="18" t="n">
        <v>3</v>
      </c>
      <c r="J3608" s="19" t="n">
        <v>17.86</v>
      </c>
      <c r="K3608" s="19" t="n">
        <v>17.86</v>
      </c>
      <c r="L3608" s="19" t="n">
        <v>17.86</v>
      </c>
      <c r="M3608" s="19" t="n">
        <f aca="false">IF(J3608&gt;0,J3608,K3608)*E3608</f>
        <v>17.86</v>
      </c>
      <c r="N3608" s="20"/>
      <c r="O3608" s="21" t="str">
        <f aca="false">IF(R3608="","",ROUND(R3608*(1-Premissas!$B$4),4))</f>
        <v/>
      </c>
      <c r="P3608" s="22"/>
      <c r="Q3608" s="22"/>
      <c r="R3608" s="23"/>
      <c r="S3608" s="24"/>
      <c r="T3608" s="24"/>
      <c r="U3608" s="25"/>
      <c r="V3608" s="19" t="str">
        <f aca="false">IF(COUNT(N3608:Q3608)=0,"",MIN(N3608:Q3608))</f>
        <v/>
      </c>
      <c r="W3608" s="16" t="str">
        <f aca="false">IF(V3608="","",INDEX($N$4:$Q$4,MATCH(V3608,N3608:Q3608,0)))</f>
        <v/>
      </c>
      <c r="X3608" s="19" t="str">
        <f aca="false">IF(COUNT(N3608:Q3608)&lt;2,"",SMALL(N3608:Q3608,2))</f>
        <v/>
      </c>
      <c r="Y3608" s="26" t="str">
        <f aca="false">IF(OR(V3608="",M3608=0),"",V3608/M3608-1)</f>
        <v/>
      </c>
      <c r="Z3608" s="26" t="str">
        <f aca="false">IF(OR(V3608="",L3608=""),"",V3608/(L3608*E3608)-1)</f>
        <v/>
      </c>
      <c r="AA3608" s="16" t="str">
        <f aca="false">IF(V3608="","SEM OFERTA",IF(OR(Y3608&gt;Premissas!$B$11,Y3608&lt;Premissas!$B$12),"VERIFICAR - UNIDADE/EMBALAGEM",IF(Y3608&gt;Premissas!$B$6,"NÃO COMPRAR - REAJUSTE &gt;5%","COMPRAR")))</f>
        <v>SEM OFERTA</v>
      </c>
      <c r="AB3608" s="18" t="str">
        <f aca="false">IF(W3608="DIMEC",S3608,IF(W3608="MEDCENTRO",U3608,""))</f>
        <v/>
      </c>
      <c r="AC3608" s="18" t="n">
        <f aca="false">IF(AA3608&lt;&gt;"COMPRAR",0,IF(AB3608="",I3608,MIN(I3608,AB3608)))</f>
        <v>0</v>
      </c>
      <c r="AD3608" s="19" t="n">
        <f aca="false">IF(AC3608&gt;0,AC3608*V3608,0)</f>
        <v>0</v>
      </c>
      <c r="AE3608" s="19" t="n">
        <f aca="false">IF(AC3608&gt;0,(M3608-V3608)*AC3608,0)</f>
        <v>0</v>
      </c>
      <c r="AF3608" s="16" t="str">
        <f aca="false">IF(AA3608&lt;&gt;"COMPRAR","",IF(AB3608="",IF(X3608="","",IF(X3608-V3608&lt;0.01,"EMPATE TÉCNICO","")),IF(AB3608&lt;I3608,"ESTOQUE INSUFICIENTE",IF(X3608="","",IF(X3608-V3608&lt;0.01,"EMPATE TÉCNICO","")))))</f>
        <v/>
      </c>
      <c r="AG3608" s="16" t="s">
        <v>5447</v>
      </c>
      <c r="AH3608" s="16" t="s">
        <v>1761</v>
      </c>
    </row>
    <row r="3609" customFormat="false" ht="15" hidden="false" customHeight="false" outlineLevel="0" collapsed="false">
      <c r="A3609" s="16" t="s">
        <v>11187</v>
      </c>
      <c r="B3609" s="17" t="s">
        <v>11188</v>
      </c>
      <c r="C3609" s="16" t="s">
        <v>11189</v>
      </c>
      <c r="D3609" s="16" t="s">
        <v>5446</v>
      </c>
      <c r="E3609" s="18" t="n">
        <v>1</v>
      </c>
      <c r="F3609" s="16" t="s">
        <v>43</v>
      </c>
      <c r="G3609" s="18" t="n">
        <v>0</v>
      </c>
      <c r="H3609" s="16" t="n">
        <v>1</v>
      </c>
      <c r="I3609" s="18" t="n">
        <v>3</v>
      </c>
      <c r="J3609" s="19" t="n">
        <v>17.86</v>
      </c>
      <c r="K3609" s="19" t="n">
        <v>17.86</v>
      </c>
      <c r="L3609" s="19" t="n">
        <v>17.86</v>
      </c>
      <c r="M3609" s="19" t="n">
        <f aca="false">IF(J3609&gt;0,J3609,K3609)*E3609</f>
        <v>17.86</v>
      </c>
      <c r="N3609" s="20"/>
      <c r="O3609" s="21" t="str">
        <f aca="false">IF(R3609="","",ROUND(R3609*(1-Premissas!$B$4),4))</f>
        <v/>
      </c>
      <c r="P3609" s="22"/>
      <c r="Q3609" s="22"/>
      <c r="R3609" s="23"/>
      <c r="S3609" s="24"/>
      <c r="T3609" s="24"/>
      <c r="U3609" s="25"/>
      <c r="V3609" s="19" t="str">
        <f aca="false">IF(COUNT(N3609:Q3609)=0,"",MIN(N3609:Q3609))</f>
        <v/>
      </c>
      <c r="W3609" s="16" t="str">
        <f aca="false">IF(V3609="","",INDEX($N$4:$Q$4,MATCH(V3609,N3609:Q3609,0)))</f>
        <v/>
      </c>
      <c r="X3609" s="19" t="str">
        <f aca="false">IF(COUNT(N3609:Q3609)&lt;2,"",SMALL(N3609:Q3609,2))</f>
        <v/>
      </c>
      <c r="Y3609" s="26" t="str">
        <f aca="false">IF(OR(V3609="",M3609=0),"",V3609/M3609-1)</f>
        <v/>
      </c>
      <c r="Z3609" s="26" t="str">
        <f aca="false">IF(OR(V3609="",L3609=""),"",V3609/(L3609*E3609)-1)</f>
        <v/>
      </c>
      <c r="AA3609" s="16" t="str">
        <f aca="false">IF(V3609="","SEM OFERTA",IF(OR(Y3609&gt;Premissas!$B$11,Y3609&lt;Premissas!$B$12),"VERIFICAR - UNIDADE/EMBALAGEM",IF(Y3609&gt;Premissas!$B$6,"NÃO COMPRAR - REAJUSTE &gt;5%","COMPRAR")))</f>
        <v>SEM OFERTA</v>
      </c>
      <c r="AB3609" s="18" t="str">
        <f aca="false">IF(W3609="DIMEC",S3609,IF(W3609="MEDCENTRO",U3609,""))</f>
        <v/>
      </c>
      <c r="AC3609" s="18" t="n">
        <f aca="false">IF(AA3609&lt;&gt;"COMPRAR",0,IF(AB3609="",I3609,MIN(I3609,AB3609)))</f>
        <v>0</v>
      </c>
      <c r="AD3609" s="19" t="n">
        <f aca="false">IF(AC3609&gt;0,AC3609*V3609,0)</f>
        <v>0</v>
      </c>
      <c r="AE3609" s="19" t="n">
        <f aca="false">IF(AC3609&gt;0,(M3609-V3609)*AC3609,0)</f>
        <v>0</v>
      </c>
      <c r="AF3609" s="16" t="str">
        <f aca="false">IF(AA3609&lt;&gt;"COMPRAR","",IF(AB3609="",IF(X3609="","",IF(X3609-V3609&lt;0.01,"EMPATE TÉCNICO","")),IF(AB3609&lt;I3609,"ESTOQUE INSUFICIENTE",IF(X3609="","",IF(X3609-V3609&lt;0.01,"EMPATE TÉCNICO","")))))</f>
        <v/>
      </c>
      <c r="AG3609" s="16" t="s">
        <v>5447</v>
      </c>
      <c r="AH3609" s="16" t="s">
        <v>1761</v>
      </c>
    </row>
    <row r="3610" customFormat="false" ht="15" hidden="false" customHeight="false" outlineLevel="0" collapsed="false">
      <c r="A3610" s="16" t="s">
        <v>11190</v>
      </c>
      <c r="B3610" s="17" t="s">
        <v>11191</v>
      </c>
      <c r="C3610" s="16" t="s">
        <v>11192</v>
      </c>
      <c r="D3610" s="16" t="s">
        <v>5446</v>
      </c>
      <c r="E3610" s="18" t="n">
        <v>1</v>
      </c>
      <c r="F3610" s="16" t="s">
        <v>43</v>
      </c>
      <c r="G3610" s="18" t="n">
        <v>0</v>
      </c>
      <c r="H3610" s="16" t="n">
        <v>0.7</v>
      </c>
      <c r="I3610" s="18" t="n">
        <v>2</v>
      </c>
      <c r="J3610" s="19" t="n">
        <v>17.86</v>
      </c>
      <c r="K3610" s="19" t="n">
        <v>17.86</v>
      </c>
      <c r="L3610" s="19" t="n">
        <v>17.86</v>
      </c>
      <c r="M3610" s="19" t="n">
        <f aca="false">IF(J3610&gt;0,J3610,K3610)*E3610</f>
        <v>17.86</v>
      </c>
      <c r="N3610" s="20"/>
      <c r="O3610" s="21" t="str">
        <f aca="false">IF(R3610="","",ROUND(R3610*(1-Premissas!$B$4),4))</f>
        <v/>
      </c>
      <c r="P3610" s="22"/>
      <c r="Q3610" s="22"/>
      <c r="R3610" s="23"/>
      <c r="S3610" s="24"/>
      <c r="T3610" s="24"/>
      <c r="U3610" s="25"/>
      <c r="V3610" s="19" t="str">
        <f aca="false">IF(COUNT(N3610:Q3610)=0,"",MIN(N3610:Q3610))</f>
        <v/>
      </c>
      <c r="W3610" s="16" t="str">
        <f aca="false">IF(V3610="","",INDEX($N$4:$Q$4,MATCH(V3610,N3610:Q3610,0)))</f>
        <v/>
      </c>
      <c r="X3610" s="19" t="str">
        <f aca="false">IF(COUNT(N3610:Q3610)&lt;2,"",SMALL(N3610:Q3610,2))</f>
        <v/>
      </c>
      <c r="Y3610" s="26" t="str">
        <f aca="false">IF(OR(V3610="",M3610=0),"",V3610/M3610-1)</f>
        <v/>
      </c>
      <c r="Z3610" s="26" t="str">
        <f aca="false">IF(OR(V3610="",L3610=""),"",V3610/(L3610*E3610)-1)</f>
        <v/>
      </c>
      <c r="AA3610" s="16" t="str">
        <f aca="false">IF(V3610="","SEM OFERTA",IF(OR(Y3610&gt;Premissas!$B$11,Y3610&lt;Premissas!$B$12),"VERIFICAR - UNIDADE/EMBALAGEM",IF(Y3610&gt;Premissas!$B$6,"NÃO COMPRAR - REAJUSTE &gt;5%","COMPRAR")))</f>
        <v>SEM OFERTA</v>
      </c>
      <c r="AB3610" s="18" t="str">
        <f aca="false">IF(W3610="DIMEC",S3610,IF(W3610="MEDCENTRO",U3610,""))</f>
        <v/>
      </c>
      <c r="AC3610" s="18" t="n">
        <f aca="false">IF(AA3610&lt;&gt;"COMPRAR",0,IF(AB3610="",I3610,MIN(I3610,AB3610)))</f>
        <v>0</v>
      </c>
      <c r="AD3610" s="19" t="n">
        <f aca="false">IF(AC3610&gt;0,AC3610*V3610,0)</f>
        <v>0</v>
      </c>
      <c r="AE3610" s="19" t="n">
        <f aca="false">IF(AC3610&gt;0,(M3610-V3610)*AC3610,0)</f>
        <v>0</v>
      </c>
      <c r="AF3610" s="16" t="str">
        <f aca="false">IF(AA3610&lt;&gt;"COMPRAR","",IF(AB3610="",IF(X3610="","",IF(X3610-V3610&lt;0.01,"EMPATE TÉCNICO","")),IF(AB3610&lt;I3610,"ESTOQUE INSUFICIENTE",IF(X3610="","",IF(X3610-V3610&lt;0.01,"EMPATE TÉCNICO","")))))</f>
        <v/>
      </c>
      <c r="AG3610" s="16" t="s">
        <v>5447</v>
      </c>
      <c r="AH3610" s="16" t="s">
        <v>1761</v>
      </c>
    </row>
    <row r="3611" customFormat="false" ht="15" hidden="false" customHeight="false" outlineLevel="0" collapsed="false">
      <c r="A3611" s="16" t="s">
        <v>11193</v>
      </c>
      <c r="B3611" s="17" t="s">
        <v>11194</v>
      </c>
      <c r="C3611" s="16" t="s">
        <v>11195</v>
      </c>
      <c r="D3611" s="16" t="s">
        <v>5446</v>
      </c>
      <c r="E3611" s="18" t="n">
        <v>1</v>
      </c>
      <c r="F3611" s="16" t="s">
        <v>43</v>
      </c>
      <c r="G3611" s="18" t="n">
        <v>0</v>
      </c>
      <c r="H3611" s="16" t="n">
        <v>0.5</v>
      </c>
      <c r="I3611" s="18" t="n">
        <v>2</v>
      </c>
      <c r="J3611" s="19" t="n">
        <v>17.86</v>
      </c>
      <c r="K3611" s="19" t="n">
        <v>17.86</v>
      </c>
      <c r="L3611" s="19" t="n">
        <v>17.86</v>
      </c>
      <c r="M3611" s="19" t="n">
        <f aca="false">IF(J3611&gt;0,J3611,K3611)*E3611</f>
        <v>17.86</v>
      </c>
      <c r="N3611" s="20"/>
      <c r="O3611" s="21" t="str">
        <f aca="false">IF(R3611="","",ROUND(R3611*(1-Premissas!$B$4),4))</f>
        <v/>
      </c>
      <c r="P3611" s="22"/>
      <c r="Q3611" s="22"/>
      <c r="R3611" s="23"/>
      <c r="S3611" s="24"/>
      <c r="T3611" s="24"/>
      <c r="U3611" s="25"/>
      <c r="V3611" s="19" t="str">
        <f aca="false">IF(COUNT(N3611:Q3611)=0,"",MIN(N3611:Q3611))</f>
        <v/>
      </c>
      <c r="W3611" s="16" t="str">
        <f aca="false">IF(V3611="","",INDEX($N$4:$Q$4,MATCH(V3611,N3611:Q3611,0)))</f>
        <v/>
      </c>
      <c r="X3611" s="19" t="str">
        <f aca="false">IF(COUNT(N3611:Q3611)&lt;2,"",SMALL(N3611:Q3611,2))</f>
        <v/>
      </c>
      <c r="Y3611" s="26" t="str">
        <f aca="false">IF(OR(V3611="",M3611=0),"",V3611/M3611-1)</f>
        <v/>
      </c>
      <c r="Z3611" s="26" t="str">
        <f aca="false">IF(OR(V3611="",L3611=""),"",V3611/(L3611*E3611)-1)</f>
        <v/>
      </c>
      <c r="AA3611" s="16" t="str">
        <f aca="false">IF(V3611="","SEM OFERTA",IF(OR(Y3611&gt;Premissas!$B$11,Y3611&lt;Premissas!$B$12),"VERIFICAR - UNIDADE/EMBALAGEM",IF(Y3611&gt;Premissas!$B$6,"NÃO COMPRAR - REAJUSTE &gt;5%","COMPRAR")))</f>
        <v>SEM OFERTA</v>
      </c>
      <c r="AB3611" s="18" t="str">
        <f aca="false">IF(W3611="DIMEC",S3611,IF(W3611="MEDCENTRO",U3611,""))</f>
        <v/>
      </c>
      <c r="AC3611" s="18" t="n">
        <f aca="false">IF(AA3611&lt;&gt;"COMPRAR",0,IF(AB3611="",I3611,MIN(I3611,AB3611)))</f>
        <v>0</v>
      </c>
      <c r="AD3611" s="19" t="n">
        <f aca="false">IF(AC3611&gt;0,AC3611*V3611,0)</f>
        <v>0</v>
      </c>
      <c r="AE3611" s="19" t="n">
        <f aca="false">IF(AC3611&gt;0,(M3611-V3611)*AC3611,0)</f>
        <v>0</v>
      </c>
      <c r="AF3611" s="16" t="str">
        <f aca="false">IF(AA3611&lt;&gt;"COMPRAR","",IF(AB3611="",IF(X3611="","",IF(X3611-V3611&lt;0.01,"EMPATE TÉCNICO","")),IF(AB3611&lt;I3611,"ESTOQUE INSUFICIENTE",IF(X3611="","",IF(X3611-V3611&lt;0.01,"EMPATE TÉCNICO","")))))</f>
        <v/>
      </c>
      <c r="AG3611" s="16" t="s">
        <v>5447</v>
      </c>
      <c r="AH3611" s="16" t="s">
        <v>1761</v>
      </c>
    </row>
    <row r="3612" customFormat="false" ht="15" hidden="false" customHeight="false" outlineLevel="0" collapsed="false">
      <c r="A3612" s="16" t="s">
        <v>11196</v>
      </c>
      <c r="B3612" s="17" t="s">
        <v>11197</v>
      </c>
      <c r="C3612" s="16" t="s">
        <v>11198</v>
      </c>
      <c r="D3612" s="16" t="s">
        <v>10218</v>
      </c>
      <c r="E3612" s="18" t="n">
        <v>1</v>
      </c>
      <c r="F3612" s="16" t="s">
        <v>43</v>
      </c>
      <c r="G3612" s="18" t="n">
        <v>0</v>
      </c>
      <c r="H3612" s="16" t="n">
        <v>0.5</v>
      </c>
      <c r="I3612" s="18" t="n">
        <v>2</v>
      </c>
      <c r="J3612" s="19" t="n">
        <v>13.91</v>
      </c>
      <c r="K3612" s="19" t="n">
        <v>13.91</v>
      </c>
      <c r="L3612" s="19" t="n">
        <v>13.91</v>
      </c>
      <c r="M3612" s="19" t="n">
        <f aca="false">IF(J3612&gt;0,J3612,K3612)*E3612</f>
        <v>13.91</v>
      </c>
      <c r="N3612" s="20"/>
      <c r="O3612" s="21" t="str">
        <f aca="false">IF(R3612="","",ROUND(R3612*(1-Premissas!$B$4),4))</f>
        <v/>
      </c>
      <c r="P3612" s="22"/>
      <c r="Q3612" s="22"/>
      <c r="R3612" s="23"/>
      <c r="S3612" s="24"/>
      <c r="T3612" s="24"/>
      <c r="U3612" s="25"/>
      <c r="V3612" s="19" t="str">
        <f aca="false">IF(COUNT(N3612:Q3612)=0,"",MIN(N3612:Q3612))</f>
        <v/>
      </c>
      <c r="W3612" s="16" t="str">
        <f aca="false">IF(V3612="","",INDEX($N$4:$Q$4,MATCH(V3612,N3612:Q3612,0)))</f>
        <v/>
      </c>
      <c r="X3612" s="19" t="str">
        <f aca="false">IF(COUNT(N3612:Q3612)&lt;2,"",SMALL(N3612:Q3612,2))</f>
        <v/>
      </c>
      <c r="Y3612" s="26" t="str">
        <f aca="false">IF(OR(V3612="",M3612=0),"",V3612/M3612-1)</f>
        <v/>
      </c>
      <c r="Z3612" s="26" t="str">
        <f aca="false">IF(OR(V3612="",L3612=""),"",V3612/(L3612*E3612)-1)</f>
        <v/>
      </c>
      <c r="AA3612" s="16" t="str">
        <f aca="false">IF(V3612="","SEM OFERTA",IF(OR(Y3612&gt;Premissas!$B$11,Y3612&lt;Premissas!$B$12),"VERIFICAR - UNIDADE/EMBALAGEM",IF(Y3612&gt;Premissas!$B$6,"NÃO COMPRAR - REAJUSTE &gt;5%","COMPRAR")))</f>
        <v>SEM OFERTA</v>
      </c>
      <c r="AB3612" s="18" t="str">
        <f aca="false">IF(W3612="DIMEC",S3612,IF(W3612="MEDCENTRO",U3612,""))</f>
        <v/>
      </c>
      <c r="AC3612" s="18" t="n">
        <f aca="false">IF(AA3612&lt;&gt;"COMPRAR",0,IF(AB3612="",I3612,MIN(I3612,AB3612)))</f>
        <v>0</v>
      </c>
      <c r="AD3612" s="19" t="n">
        <f aca="false">IF(AC3612&gt;0,AC3612*V3612,0)</f>
        <v>0</v>
      </c>
      <c r="AE3612" s="19" t="n">
        <f aca="false">IF(AC3612&gt;0,(M3612-V3612)*AC3612,0)</f>
        <v>0</v>
      </c>
      <c r="AF3612" s="16" t="str">
        <f aca="false">IF(AA3612&lt;&gt;"COMPRAR","",IF(AB3612="",IF(X3612="","",IF(X3612-V3612&lt;0.01,"EMPATE TÉCNICO","")),IF(AB3612&lt;I3612,"ESTOQUE INSUFICIENTE",IF(X3612="","",IF(X3612-V3612&lt;0.01,"EMPATE TÉCNICO","")))))</f>
        <v/>
      </c>
      <c r="AG3612" s="16" t="s">
        <v>93</v>
      </c>
      <c r="AH3612" s="16" t="s">
        <v>1761</v>
      </c>
    </row>
    <row r="3613" customFormat="false" ht="15" hidden="false" customHeight="false" outlineLevel="0" collapsed="false">
      <c r="A3613" s="16" t="s">
        <v>11199</v>
      </c>
      <c r="B3613" s="17" t="s">
        <v>11200</v>
      </c>
      <c r="C3613" s="16" t="s">
        <v>11201</v>
      </c>
      <c r="D3613" s="16" t="s">
        <v>10218</v>
      </c>
      <c r="E3613" s="18" t="n">
        <v>1</v>
      </c>
      <c r="F3613" s="16" t="s">
        <v>42</v>
      </c>
      <c r="G3613" s="18" t="n">
        <v>0</v>
      </c>
      <c r="H3613" s="16" t="n">
        <v>0.3</v>
      </c>
      <c r="I3613" s="18" t="n">
        <v>2</v>
      </c>
      <c r="J3613" s="19" t="n">
        <v>21.46</v>
      </c>
      <c r="K3613" s="19" t="n">
        <v>21.46</v>
      </c>
      <c r="L3613" s="19" t="n">
        <v>21.46</v>
      </c>
      <c r="M3613" s="19" t="n">
        <f aca="false">IF(J3613&gt;0,J3613,K3613)*E3613</f>
        <v>21.46</v>
      </c>
      <c r="N3613" s="20"/>
      <c r="O3613" s="21" t="str">
        <f aca="false">IF(R3613="","",ROUND(R3613*(1-Premissas!$B$4),4))</f>
        <v/>
      </c>
      <c r="P3613" s="22"/>
      <c r="Q3613" s="22"/>
      <c r="R3613" s="23"/>
      <c r="S3613" s="24"/>
      <c r="T3613" s="24"/>
      <c r="U3613" s="25"/>
      <c r="V3613" s="19" t="str">
        <f aca="false">IF(COUNT(N3613:Q3613)=0,"",MIN(N3613:Q3613))</f>
        <v/>
      </c>
      <c r="W3613" s="16" t="str">
        <f aca="false">IF(V3613="","",INDEX($N$4:$Q$4,MATCH(V3613,N3613:Q3613,0)))</f>
        <v/>
      </c>
      <c r="X3613" s="19" t="str">
        <f aca="false">IF(COUNT(N3613:Q3613)&lt;2,"",SMALL(N3613:Q3613,2))</f>
        <v/>
      </c>
      <c r="Y3613" s="26" t="str">
        <f aca="false">IF(OR(V3613="",M3613=0),"",V3613/M3613-1)</f>
        <v/>
      </c>
      <c r="Z3613" s="26" t="str">
        <f aca="false">IF(OR(V3613="",L3613=""),"",V3613/(L3613*E3613)-1)</f>
        <v/>
      </c>
      <c r="AA3613" s="16" t="str">
        <f aca="false">IF(V3613="","SEM OFERTA",IF(OR(Y3613&gt;Premissas!$B$11,Y3613&lt;Premissas!$B$12),"VERIFICAR - UNIDADE/EMBALAGEM",IF(Y3613&gt;Premissas!$B$6,"NÃO COMPRAR - REAJUSTE &gt;5%","COMPRAR")))</f>
        <v>SEM OFERTA</v>
      </c>
      <c r="AB3613" s="18" t="str">
        <f aca="false">IF(W3613="DIMEC",S3613,IF(W3613="MEDCENTRO",U3613,""))</f>
        <v/>
      </c>
      <c r="AC3613" s="18" t="n">
        <f aca="false">IF(AA3613&lt;&gt;"COMPRAR",0,IF(AB3613="",I3613,MIN(I3613,AB3613)))</f>
        <v>0</v>
      </c>
      <c r="AD3613" s="19" t="n">
        <f aca="false">IF(AC3613&gt;0,AC3613*V3613,0)</f>
        <v>0</v>
      </c>
      <c r="AE3613" s="19" t="n">
        <f aca="false">IF(AC3613&gt;0,(M3613-V3613)*AC3613,0)</f>
        <v>0</v>
      </c>
      <c r="AF3613" s="16" t="str">
        <f aca="false">IF(AA3613&lt;&gt;"COMPRAR","",IF(AB3613="",IF(X3613="","",IF(X3613-V3613&lt;0.01,"EMPATE TÉCNICO","")),IF(AB3613&lt;I3613,"ESTOQUE INSUFICIENTE",IF(X3613="","",IF(X3613-V3613&lt;0.01,"EMPATE TÉCNICO","")))))</f>
        <v/>
      </c>
      <c r="AG3613" s="16" t="s">
        <v>93</v>
      </c>
      <c r="AH3613" s="16" t="s">
        <v>1761</v>
      </c>
    </row>
    <row r="3614" customFormat="false" ht="15" hidden="false" customHeight="false" outlineLevel="0" collapsed="false">
      <c r="A3614" s="16" t="s">
        <v>11202</v>
      </c>
      <c r="B3614" s="17" t="s">
        <v>11203</v>
      </c>
      <c r="C3614" s="16" t="s">
        <v>11204</v>
      </c>
      <c r="D3614" s="16" t="s">
        <v>5532</v>
      </c>
      <c r="E3614" s="18" t="n">
        <v>1</v>
      </c>
      <c r="F3614" s="16" t="s">
        <v>43</v>
      </c>
      <c r="G3614" s="18" t="n">
        <v>0</v>
      </c>
      <c r="H3614" s="16" t="n">
        <v>0.8</v>
      </c>
      <c r="I3614" s="18" t="n">
        <v>2</v>
      </c>
      <c r="J3614" s="19" t="n">
        <v>9.53</v>
      </c>
      <c r="K3614" s="19" t="n">
        <v>9.53</v>
      </c>
      <c r="L3614" s="19" t="n">
        <v>9.53</v>
      </c>
      <c r="M3614" s="19" t="n">
        <f aca="false">IF(J3614&gt;0,J3614,K3614)*E3614</f>
        <v>9.53</v>
      </c>
      <c r="N3614" s="20"/>
      <c r="O3614" s="21" t="str">
        <f aca="false">IF(R3614="","",ROUND(R3614*(1-Premissas!$B$4),4))</f>
        <v/>
      </c>
      <c r="P3614" s="22"/>
      <c r="Q3614" s="22"/>
      <c r="R3614" s="23"/>
      <c r="S3614" s="24"/>
      <c r="T3614" s="24"/>
      <c r="U3614" s="25"/>
      <c r="V3614" s="19" t="str">
        <f aca="false">IF(COUNT(N3614:Q3614)=0,"",MIN(N3614:Q3614))</f>
        <v/>
      </c>
      <c r="W3614" s="16" t="str">
        <f aca="false">IF(V3614="","",INDEX($N$4:$Q$4,MATCH(V3614,N3614:Q3614,0)))</f>
        <v/>
      </c>
      <c r="X3614" s="19" t="str">
        <f aca="false">IF(COUNT(N3614:Q3614)&lt;2,"",SMALL(N3614:Q3614,2))</f>
        <v/>
      </c>
      <c r="Y3614" s="26" t="str">
        <f aca="false">IF(OR(V3614="",M3614=0),"",V3614/M3614-1)</f>
        <v/>
      </c>
      <c r="Z3614" s="26" t="str">
        <f aca="false">IF(OR(V3614="",L3614=""),"",V3614/(L3614*E3614)-1)</f>
        <v/>
      </c>
      <c r="AA3614" s="16" t="str">
        <f aca="false">IF(V3614="","SEM OFERTA",IF(OR(Y3614&gt;Premissas!$B$11,Y3614&lt;Premissas!$B$12),"VERIFICAR - UNIDADE/EMBALAGEM",IF(Y3614&gt;Premissas!$B$6,"NÃO COMPRAR - REAJUSTE &gt;5%","COMPRAR")))</f>
        <v>SEM OFERTA</v>
      </c>
      <c r="AB3614" s="18" t="str">
        <f aca="false">IF(W3614="DIMEC",S3614,IF(W3614="MEDCENTRO",U3614,""))</f>
        <v/>
      </c>
      <c r="AC3614" s="18" t="n">
        <f aca="false">IF(AA3614&lt;&gt;"COMPRAR",0,IF(AB3614="",I3614,MIN(I3614,AB3614)))</f>
        <v>0</v>
      </c>
      <c r="AD3614" s="19" t="n">
        <f aca="false">IF(AC3614&gt;0,AC3614*V3614,0)</f>
        <v>0</v>
      </c>
      <c r="AE3614" s="19" t="n">
        <f aca="false">IF(AC3614&gt;0,(M3614-V3614)*AC3614,0)</f>
        <v>0</v>
      </c>
      <c r="AF3614" s="16" t="str">
        <f aca="false">IF(AA3614&lt;&gt;"COMPRAR","",IF(AB3614="",IF(X3614="","",IF(X3614-V3614&lt;0.01,"EMPATE TÉCNICO","")),IF(AB3614&lt;I3614,"ESTOQUE INSUFICIENTE",IF(X3614="","",IF(X3614-V3614&lt;0.01,"EMPATE TÉCNICO","")))))</f>
        <v/>
      </c>
      <c r="AG3614" s="16" t="s">
        <v>1838</v>
      </c>
      <c r="AH3614" s="16" t="s">
        <v>1761</v>
      </c>
    </row>
    <row r="3615" customFormat="false" ht="15" hidden="false" customHeight="false" outlineLevel="0" collapsed="false">
      <c r="A3615" s="16" t="s">
        <v>11205</v>
      </c>
      <c r="B3615" s="17" t="s">
        <v>11206</v>
      </c>
      <c r="C3615" s="16" t="s">
        <v>11207</v>
      </c>
      <c r="D3615" s="16" t="s">
        <v>5532</v>
      </c>
      <c r="E3615" s="18" t="n">
        <v>1</v>
      </c>
      <c r="F3615" s="16" t="s">
        <v>43</v>
      </c>
      <c r="G3615" s="18" t="n">
        <v>0</v>
      </c>
      <c r="H3615" s="16" t="n">
        <v>0.4</v>
      </c>
      <c r="I3615" s="18" t="n">
        <v>2</v>
      </c>
      <c r="J3615" s="19" t="n">
        <v>9.53</v>
      </c>
      <c r="K3615" s="19" t="n">
        <v>9.53</v>
      </c>
      <c r="L3615" s="19" t="n">
        <v>9.53</v>
      </c>
      <c r="M3615" s="19" t="n">
        <f aca="false">IF(J3615&gt;0,J3615,K3615)*E3615</f>
        <v>9.53</v>
      </c>
      <c r="N3615" s="20"/>
      <c r="O3615" s="21" t="str">
        <f aca="false">IF(R3615="","",ROUND(R3615*(1-Premissas!$B$4),4))</f>
        <v/>
      </c>
      <c r="P3615" s="22"/>
      <c r="Q3615" s="22"/>
      <c r="R3615" s="23"/>
      <c r="S3615" s="24"/>
      <c r="T3615" s="24"/>
      <c r="U3615" s="25"/>
      <c r="V3615" s="19" t="str">
        <f aca="false">IF(COUNT(N3615:Q3615)=0,"",MIN(N3615:Q3615))</f>
        <v/>
      </c>
      <c r="W3615" s="16" t="str">
        <f aca="false">IF(V3615="","",INDEX($N$4:$Q$4,MATCH(V3615,N3615:Q3615,0)))</f>
        <v/>
      </c>
      <c r="X3615" s="19" t="str">
        <f aca="false">IF(COUNT(N3615:Q3615)&lt;2,"",SMALL(N3615:Q3615,2))</f>
        <v/>
      </c>
      <c r="Y3615" s="26" t="str">
        <f aca="false">IF(OR(V3615="",M3615=0),"",V3615/M3615-1)</f>
        <v/>
      </c>
      <c r="Z3615" s="26" t="str">
        <f aca="false">IF(OR(V3615="",L3615=""),"",V3615/(L3615*E3615)-1)</f>
        <v/>
      </c>
      <c r="AA3615" s="16" t="str">
        <f aca="false">IF(V3615="","SEM OFERTA",IF(OR(Y3615&gt;Premissas!$B$11,Y3615&lt;Premissas!$B$12),"VERIFICAR - UNIDADE/EMBALAGEM",IF(Y3615&gt;Premissas!$B$6,"NÃO COMPRAR - REAJUSTE &gt;5%","COMPRAR")))</f>
        <v>SEM OFERTA</v>
      </c>
      <c r="AB3615" s="18" t="str">
        <f aca="false">IF(W3615="DIMEC",S3615,IF(W3615="MEDCENTRO",U3615,""))</f>
        <v/>
      </c>
      <c r="AC3615" s="18" t="n">
        <f aca="false">IF(AA3615&lt;&gt;"COMPRAR",0,IF(AB3615="",I3615,MIN(I3615,AB3615)))</f>
        <v>0</v>
      </c>
      <c r="AD3615" s="19" t="n">
        <f aca="false">IF(AC3615&gt;0,AC3615*V3615,0)</f>
        <v>0</v>
      </c>
      <c r="AE3615" s="19" t="n">
        <f aca="false">IF(AC3615&gt;0,(M3615-V3615)*AC3615,0)</f>
        <v>0</v>
      </c>
      <c r="AF3615" s="16" t="str">
        <f aca="false">IF(AA3615&lt;&gt;"COMPRAR","",IF(AB3615="",IF(X3615="","",IF(X3615-V3615&lt;0.01,"EMPATE TÉCNICO","")),IF(AB3615&lt;I3615,"ESTOQUE INSUFICIENTE",IF(X3615="","",IF(X3615-V3615&lt;0.01,"EMPATE TÉCNICO","")))))</f>
        <v/>
      </c>
      <c r="AG3615" s="16" t="s">
        <v>1838</v>
      </c>
      <c r="AH3615" s="16" t="s">
        <v>1761</v>
      </c>
    </row>
    <row r="3616" customFormat="false" ht="15" hidden="false" customHeight="false" outlineLevel="0" collapsed="false">
      <c r="A3616" s="16" t="s">
        <v>11208</v>
      </c>
      <c r="B3616" s="17" t="s">
        <v>11209</v>
      </c>
      <c r="C3616" s="16" t="s">
        <v>11210</v>
      </c>
      <c r="D3616" s="16" t="s">
        <v>10218</v>
      </c>
      <c r="E3616" s="18" t="n">
        <v>1</v>
      </c>
      <c r="F3616" s="16" t="s">
        <v>43</v>
      </c>
      <c r="G3616" s="18" t="n">
        <v>0</v>
      </c>
      <c r="H3616" s="16" t="n">
        <v>0</v>
      </c>
      <c r="I3616" s="18" t="n">
        <v>1</v>
      </c>
      <c r="J3616" s="19" t="n">
        <v>21.46</v>
      </c>
      <c r="K3616" s="19" t="n">
        <v>21.46</v>
      </c>
      <c r="L3616" s="19" t="n">
        <v>21.46</v>
      </c>
      <c r="M3616" s="19" t="n">
        <f aca="false">IF(J3616&gt;0,J3616,K3616)*E3616</f>
        <v>21.46</v>
      </c>
      <c r="N3616" s="20"/>
      <c r="O3616" s="21" t="str">
        <f aca="false">IF(R3616="","",ROUND(R3616*(1-Premissas!$B$4),4))</f>
        <v/>
      </c>
      <c r="P3616" s="22"/>
      <c r="Q3616" s="22"/>
      <c r="R3616" s="23"/>
      <c r="S3616" s="24"/>
      <c r="T3616" s="24"/>
      <c r="U3616" s="25"/>
      <c r="V3616" s="19" t="str">
        <f aca="false">IF(COUNT(N3616:Q3616)=0,"",MIN(N3616:Q3616))</f>
        <v/>
      </c>
      <c r="W3616" s="16" t="str">
        <f aca="false">IF(V3616="","",INDEX($N$4:$Q$4,MATCH(V3616,N3616:Q3616,0)))</f>
        <v/>
      </c>
      <c r="X3616" s="19" t="str">
        <f aca="false">IF(COUNT(N3616:Q3616)&lt;2,"",SMALL(N3616:Q3616,2))</f>
        <v/>
      </c>
      <c r="Y3616" s="26" t="str">
        <f aca="false">IF(OR(V3616="",M3616=0),"",V3616/M3616-1)</f>
        <v/>
      </c>
      <c r="Z3616" s="26" t="str">
        <f aca="false">IF(OR(V3616="",L3616=""),"",V3616/(L3616*E3616)-1)</f>
        <v/>
      </c>
      <c r="AA3616" s="16" t="str">
        <f aca="false">IF(V3616="","SEM OFERTA",IF(OR(Y3616&gt;Premissas!$B$11,Y3616&lt;Premissas!$B$12),"VERIFICAR - UNIDADE/EMBALAGEM",IF(Y3616&gt;Premissas!$B$6,"NÃO COMPRAR - REAJUSTE &gt;5%","COMPRAR")))</f>
        <v>SEM OFERTA</v>
      </c>
      <c r="AB3616" s="18" t="str">
        <f aca="false">IF(W3616="DIMEC",S3616,IF(W3616="MEDCENTRO",U3616,""))</f>
        <v/>
      </c>
      <c r="AC3616" s="18" t="n">
        <f aca="false">IF(AA3616&lt;&gt;"COMPRAR",0,IF(AB3616="",I3616,MIN(I3616,AB3616)))</f>
        <v>0</v>
      </c>
      <c r="AD3616" s="19" t="n">
        <f aca="false">IF(AC3616&gt;0,AC3616*V3616,0)</f>
        <v>0</v>
      </c>
      <c r="AE3616" s="19" t="n">
        <f aca="false">IF(AC3616&gt;0,(M3616-V3616)*AC3616,0)</f>
        <v>0</v>
      </c>
      <c r="AF3616" s="16" t="str">
        <f aca="false">IF(AA3616&lt;&gt;"COMPRAR","",IF(AB3616="",IF(X3616="","",IF(X3616-V3616&lt;0.01,"EMPATE TÉCNICO","")),IF(AB3616&lt;I3616,"ESTOQUE INSUFICIENTE",IF(X3616="","",IF(X3616-V3616&lt;0.01,"EMPATE TÉCNICO","")))))</f>
        <v/>
      </c>
      <c r="AG3616" s="16" t="s">
        <v>93</v>
      </c>
      <c r="AH3616" s="16" t="s">
        <v>1761</v>
      </c>
    </row>
    <row r="3617" customFormat="false" ht="15" hidden="false" customHeight="false" outlineLevel="0" collapsed="false">
      <c r="A3617" s="16" t="s">
        <v>11211</v>
      </c>
      <c r="B3617" s="17" t="s">
        <v>11212</v>
      </c>
      <c r="C3617" s="16" t="s">
        <v>11213</v>
      </c>
      <c r="D3617" s="16" t="s">
        <v>3904</v>
      </c>
      <c r="E3617" s="18" t="n">
        <v>1</v>
      </c>
      <c r="F3617" s="16" t="s">
        <v>43</v>
      </c>
      <c r="G3617" s="18" t="n">
        <v>0</v>
      </c>
      <c r="H3617" s="16" t="n">
        <v>0.1</v>
      </c>
      <c r="I3617" s="18" t="n">
        <v>1</v>
      </c>
      <c r="J3617" s="19" t="n">
        <v>34.98</v>
      </c>
      <c r="K3617" s="19" t="n">
        <v>34.98</v>
      </c>
      <c r="L3617" s="19" t="n">
        <v>34.98</v>
      </c>
      <c r="M3617" s="19" t="n">
        <f aca="false">IF(J3617&gt;0,J3617,K3617)*E3617</f>
        <v>34.98</v>
      </c>
      <c r="N3617" s="20"/>
      <c r="O3617" s="21" t="str">
        <f aca="false">IF(R3617="","",ROUND(R3617*(1-Premissas!$B$4),4))</f>
        <v/>
      </c>
      <c r="P3617" s="22"/>
      <c r="Q3617" s="22"/>
      <c r="R3617" s="23"/>
      <c r="S3617" s="24"/>
      <c r="T3617" s="24"/>
      <c r="U3617" s="25"/>
      <c r="V3617" s="19" t="str">
        <f aca="false">IF(COUNT(N3617:Q3617)=0,"",MIN(N3617:Q3617))</f>
        <v/>
      </c>
      <c r="W3617" s="16" t="str">
        <f aca="false">IF(V3617="","",INDEX($N$4:$Q$4,MATCH(V3617,N3617:Q3617,0)))</f>
        <v/>
      </c>
      <c r="X3617" s="19" t="str">
        <f aca="false">IF(COUNT(N3617:Q3617)&lt;2,"",SMALL(N3617:Q3617,2))</f>
        <v/>
      </c>
      <c r="Y3617" s="26" t="str">
        <f aca="false">IF(OR(V3617="",M3617=0),"",V3617/M3617-1)</f>
        <v/>
      </c>
      <c r="Z3617" s="26" t="str">
        <f aca="false">IF(OR(V3617="",L3617=""),"",V3617/(L3617*E3617)-1)</f>
        <v/>
      </c>
      <c r="AA3617" s="16" t="str">
        <f aca="false">IF(V3617="","SEM OFERTA",IF(OR(Y3617&gt;Premissas!$B$11,Y3617&lt;Premissas!$B$12),"VERIFICAR - UNIDADE/EMBALAGEM",IF(Y3617&gt;Premissas!$B$6,"NÃO COMPRAR - REAJUSTE &gt;5%","COMPRAR")))</f>
        <v>SEM OFERTA</v>
      </c>
      <c r="AB3617" s="18" t="str">
        <f aca="false">IF(W3617="DIMEC",S3617,IF(W3617="MEDCENTRO",U3617,""))</f>
        <v/>
      </c>
      <c r="AC3617" s="18" t="n">
        <f aca="false">IF(AA3617&lt;&gt;"COMPRAR",0,IF(AB3617="",I3617,MIN(I3617,AB3617)))</f>
        <v>0</v>
      </c>
      <c r="AD3617" s="19" t="n">
        <f aca="false">IF(AC3617&gt;0,AC3617*V3617,0)</f>
        <v>0</v>
      </c>
      <c r="AE3617" s="19" t="n">
        <f aca="false">IF(AC3617&gt;0,(M3617-V3617)*AC3617,0)</f>
        <v>0</v>
      </c>
      <c r="AF3617" s="16" t="str">
        <f aca="false">IF(AA3617&lt;&gt;"COMPRAR","",IF(AB3617="",IF(X3617="","",IF(X3617-V3617&lt;0.01,"EMPATE TÉCNICO","")),IF(AB3617&lt;I3617,"ESTOQUE INSUFICIENTE",IF(X3617="","",IF(X3617-V3617&lt;0.01,"EMPATE TÉCNICO","")))))</f>
        <v/>
      </c>
      <c r="AG3617" s="16" t="s">
        <v>547</v>
      </c>
      <c r="AH3617" s="16" t="s">
        <v>1761</v>
      </c>
    </row>
    <row r="3618" customFormat="false" ht="15" hidden="false" customHeight="false" outlineLevel="0" collapsed="false">
      <c r="A3618" s="16" t="s">
        <v>11214</v>
      </c>
      <c r="B3618" s="17" t="s">
        <v>11215</v>
      </c>
      <c r="C3618" s="16" t="s">
        <v>11216</v>
      </c>
      <c r="D3618" s="16" t="s">
        <v>11217</v>
      </c>
      <c r="E3618" s="18" t="n">
        <v>6</v>
      </c>
      <c r="F3618" s="16" t="s">
        <v>43</v>
      </c>
      <c r="G3618" s="18" t="n">
        <v>0</v>
      </c>
      <c r="H3618" s="16" t="n">
        <v>0.3</v>
      </c>
      <c r="I3618" s="18" t="n">
        <v>1</v>
      </c>
      <c r="J3618" s="19" t="n">
        <v>5.84666666666667</v>
      </c>
      <c r="K3618" s="19" t="n">
        <v>5.84666666666667</v>
      </c>
      <c r="L3618" s="19" t="n">
        <v>5.8467</v>
      </c>
      <c r="M3618" s="19" t="n">
        <f aca="false">IF(J3618&gt;0,J3618,K3618)*E3618</f>
        <v>35.08</v>
      </c>
      <c r="N3618" s="20"/>
      <c r="O3618" s="21" t="str">
        <f aca="false">IF(R3618="","",ROUND(R3618*(1-Premissas!$B$4),4))</f>
        <v/>
      </c>
      <c r="P3618" s="22"/>
      <c r="Q3618" s="22"/>
      <c r="R3618" s="23"/>
      <c r="S3618" s="24"/>
      <c r="T3618" s="24"/>
      <c r="U3618" s="25"/>
      <c r="V3618" s="19" t="str">
        <f aca="false">IF(COUNT(N3618:Q3618)=0,"",MIN(N3618:Q3618))</f>
        <v/>
      </c>
      <c r="W3618" s="16" t="str">
        <f aca="false">IF(V3618="","",INDEX($N$4:$Q$4,MATCH(V3618,N3618:Q3618,0)))</f>
        <v/>
      </c>
      <c r="X3618" s="19" t="str">
        <f aca="false">IF(COUNT(N3618:Q3618)&lt;2,"",SMALL(N3618:Q3618,2))</f>
        <v/>
      </c>
      <c r="Y3618" s="26" t="str">
        <f aca="false">IF(OR(V3618="",M3618=0),"",V3618/M3618-1)</f>
        <v/>
      </c>
      <c r="Z3618" s="26" t="str">
        <f aca="false">IF(OR(V3618="",L3618=""),"",V3618/(L3618*E3618)-1)</f>
        <v/>
      </c>
      <c r="AA3618" s="16" t="str">
        <f aca="false">IF(V3618="","SEM OFERTA",IF(OR(Y3618&gt;Premissas!$B$11,Y3618&lt;Premissas!$B$12),"VERIFICAR - UNIDADE/EMBALAGEM",IF(Y3618&gt;Premissas!$B$6,"NÃO COMPRAR - REAJUSTE &gt;5%","COMPRAR")))</f>
        <v>SEM OFERTA</v>
      </c>
      <c r="AB3618" s="18" t="str">
        <f aca="false">IF(W3618="DIMEC",S3618,IF(W3618="MEDCENTRO",U3618,""))</f>
        <v/>
      </c>
      <c r="AC3618" s="18" t="n">
        <f aca="false">IF(AA3618&lt;&gt;"COMPRAR",0,IF(AB3618="",I3618,MIN(I3618,AB3618)))</f>
        <v>0</v>
      </c>
      <c r="AD3618" s="19" t="n">
        <f aca="false">IF(AC3618&gt;0,AC3618*V3618,0)</f>
        <v>0</v>
      </c>
      <c r="AE3618" s="19" t="n">
        <f aca="false">IF(AC3618&gt;0,(M3618-V3618)*AC3618,0)</f>
        <v>0</v>
      </c>
      <c r="AF3618" s="16" t="str">
        <f aca="false">IF(AA3618&lt;&gt;"COMPRAR","",IF(AB3618="",IF(X3618="","",IF(X3618-V3618&lt;0.01,"EMPATE TÉCNICO","")),IF(AB3618&lt;I3618,"ESTOQUE INSUFICIENTE",IF(X3618="","",IF(X3618-V3618&lt;0.01,"EMPATE TÉCNICO","")))))</f>
        <v/>
      </c>
      <c r="AG3618" s="16" t="s">
        <v>547</v>
      </c>
      <c r="AH3618" s="16" t="s">
        <v>1761</v>
      </c>
    </row>
    <row r="3619" customFormat="false" ht="15" hidden="false" customHeight="false" outlineLevel="0" collapsed="false">
      <c r="A3619" s="16" t="s">
        <v>11218</v>
      </c>
      <c r="B3619" s="17" t="s">
        <v>11219</v>
      </c>
      <c r="C3619" s="16" t="s">
        <v>11220</v>
      </c>
      <c r="D3619" s="16" t="s">
        <v>11217</v>
      </c>
      <c r="E3619" s="18" t="n">
        <v>6</v>
      </c>
      <c r="F3619" s="16" t="s">
        <v>43</v>
      </c>
      <c r="G3619" s="18" t="n">
        <v>0</v>
      </c>
      <c r="H3619" s="16" t="n">
        <v>0.4</v>
      </c>
      <c r="I3619" s="18" t="n">
        <v>1</v>
      </c>
      <c r="J3619" s="19" t="n">
        <v>5.84666666666667</v>
      </c>
      <c r="K3619" s="19" t="n">
        <v>5.84666666666667</v>
      </c>
      <c r="L3619" s="19" t="n">
        <v>5.8467</v>
      </c>
      <c r="M3619" s="19" t="n">
        <f aca="false">IF(J3619&gt;0,J3619,K3619)*E3619</f>
        <v>35.08</v>
      </c>
      <c r="N3619" s="20"/>
      <c r="O3619" s="21" t="str">
        <f aca="false">IF(R3619="","",ROUND(R3619*(1-Premissas!$B$4),4))</f>
        <v/>
      </c>
      <c r="P3619" s="22"/>
      <c r="Q3619" s="22"/>
      <c r="R3619" s="23"/>
      <c r="S3619" s="24"/>
      <c r="T3619" s="24"/>
      <c r="U3619" s="25"/>
      <c r="V3619" s="19" t="str">
        <f aca="false">IF(COUNT(N3619:Q3619)=0,"",MIN(N3619:Q3619))</f>
        <v/>
      </c>
      <c r="W3619" s="16" t="str">
        <f aca="false">IF(V3619="","",INDEX($N$4:$Q$4,MATCH(V3619,N3619:Q3619,0)))</f>
        <v/>
      </c>
      <c r="X3619" s="19" t="str">
        <f aca="false">IF(COUNT(N3619:Q3619)&lt;2,"",SMALL(N3619:Q3619,2))</f>
        <v/>
      </c>
      <c r="Y3619" s="26" t="str">
        <f aca="false">IF(OR(V3619="",M3619=0),"",V3619/M3619-1)</f>
        <v/>
      </c>
      <c r="Z3619" s="26" t="str">
        <f aca="false">IF(OR(V3619="",L3619=""),"",V3619/(L3619*E3619)-1)</f>
        <v/>
      </c>
      <c r="AA3619" s="16" t="str">
        <f aca="false">IF(V3619="","SEM OFERTA",IF(OR(Y3619&gt;Premissas!$B$11,Y3619&lt;Premissas!$B$12),"VERIFICAR - UNIDADE/EMBALAGEM",IF(Y3619&gt;Premissas!$B$6,"NÃO COMPRAR - REAJUSTE &gt;5%","COMPRAR")))</f>
        <v>SEM OFERTA</v>
      </c>
      <c r="AB3619" s="18" t="str">
        <f aca="false">IF(W3619="DIMEC",S3619,IF(W3619="MEDCENTRO",U3619,""))</f>
        <v/>
      </c>
      <c r="AC3619" s="18" t="n">
        <f aca="false">IF(AA3619&lt;&gt;"COMPRAR",0,IF(AB3619="",I3619,MIN(I3619,AB3619)))</f>
        <v>0</v>
      </c>
      <c r="AD3619" s="19" t="n">
        <f aca="false">IF(AC3619&gt;0,AC3619*V3619,0)</f>
        <v>0</v>
      </c>
      <c r="AE3619" s="19" t="n">
        <f aca="false">IF(AC3619&gt;0,(M3619-V3619)*AC3619,0)</f>
        <v>0</v>
      </c>
      <c r="AF3619" s="16" t="str">
        <f aca="false">IF(AA3619&lt;&gt;"COMPRAR","",IF(AB3619="",IF(X3619="","",IF(X3619-V3619&lt;0.01,"EMPATE TÉCNICO","")),IF(AB3619&lt;I3619,"ESTOQUE INSUFICIENTE",IF(X3619="","",IF(X3619-V3619&lt;0.01,"EMPATE TÉCNICO","")))))</f>
        <v/>
      </c>
      <c r="AG3619" s="16" t="s">
        <v>547</v>
      </c>
      <c r="AH3619" s="16" t="s">
        <v>1761</v>
      </c>
    </row>
    <row r="3620" customFormat="false" ht="15" hidden="false" customHeight="false" outlineLevel="0" collapsed="false">
      <c r="A3620" s="16" t="s">
        <v>11221</v>
      </c>
      <c r="B3620" s="17" t="s">
        <v>11222</v>
      </c>
      <c r="C3620" s="16" t="s">
        <v>11223</v>
      </c>
      <c r="D3620" s="16" t="s">
        <v>11217</v>
      </c>
      <c r="E3620" s="18" t="n">
        <v>6</v>
      </c>
      <c r="F3620" s="16" t="s">
        <v>43</v>
      </c>
      <c r="G3620" s="18" t="n">
        <v>0</v>
      </c>
      <c r="H3620" s="16" t="n">
        <v>0.4</v>
      </c>
      <c r="I3620" s="18" t="n">
        <v>1</v>
      </c>
      <c r="J3620" s="19" t="n">
        <v>5.84666666666667</v>
      </c>
      <c r="K3620" s="19" t="n">
        <v>5.84666666666667</v>
      </c>
      <c r="L3620" s="19" t="n">
        <v>5.8467</v>
      </c>
      <c r="M3620" s="19" t="n">
        <f aca="false">IF(J3620&gt;0,J3620,K3620)*E3620</f>
        <v>35.08</v>
      </c>
      <c r="N3620" s="20"/>
      <c r="O3620" s="21" t="str">
        <f aca="false">IF(R3620="","",ROUND(R3620*(1-Premissas!$B$4),4))</f>
        <v/>
      </c>
      <c r="P3620" s="22"/>
      <c r="Q3620" s="22"/>
      <c r="R3620" s="23"/>
      <c r="S3620" s="24"/>
      <c r="T3620" s="24"/>
      <c r="U3620" s="25"/>
      <c r="V3620" s="19" t="str">
        <f aca="false">IF(COUNT(N3620:Q3620)=0,"",MIN(N3620:Q3620))</f>
        <v/>
      </c>
      <c r="W3620" s="16" t="str">
        <f aca="false">IF(V3620="","",INDEX($N$4:$Q$4,MATCH(V3620,N3620:Q3620,0)))</f>
        <v/>
      </c>
      <c r="X3620" s="19" t="str">
        <f aca="false">IF(COUNT(N3620:Q3620)&lt;2,"",SMALL(N3620:Q3620,2))</f>
        <v/>
      </c>
      <c r="Y3620" s="26" t="str">
        <f aca="false">IF(OR(V3620="",M3620=0),"",V3620/M3620-1)</f>
        <v/>
      </c>
      <c r="Z3620" s="26" t="str">
        <f aca="false">IF(OR(V3620="",L3620=""),"",V3620/(L3620*E3620)-1)</f>
        <v/>
      </c>
      <c r="AA3620" s="16" t="str">
        <f aca="false">IF(V3620="","SEM OFERTA",IF(OR(Y3620&gt;Premissas!$B$11,Y3620&lt;Premissas!$B$12),"VERIFICAR - UNIDADE/EMBALAGEM",IF(Y3620&gt;Premissas!$B$6,"NÃO COMPRAR - REAJUSTE &gt;5%","COMPRAR")))</f>
        <v>SEM OFERTA</v>
      </c>
      <c r="AB3620" s="18" t="str">
        <f aca="false">IF(W3620="DIMEC",S3620,IF(W3620="MEDCENTRO",U3620,""))</f>
        <v/>
      </c>
      <c r="AC3620" s="18" t="n">
        <f aca="false">IF(AA3620&lt;&gt;"COMPRAR",0,IF(AB3620="",I3620,MIN(I3620,AB3620)))</f>
        <v>0</v>
      </c>
      <c r="AD3620" s="19" t="n">
        <f aca="false">IF(AC3620&gt;0,AC3620*V3620,0)</f>
        <v>0</v>
      </c>
      <c r="AE3620" s="19" t="n">
        <f aca="false">IF(AC3620&gt;0,(M3620-V3620)*AC3620,0)</f>
        <v>0</v>
      </c>
      <c r="AF3620" s="16" t="str">
        <f aca="false">IF(AA3620&lt;&gt;"COMPRAR","",IF(AB3620="",IF(X3620="","",IF(X3620-V3620&lt;0.01,"EMPATE TÉCNICO","")),IF(AB3620&lt;I3620,"ESTOQUE INSUFICIENTE",IF(X3620="","",IF(X3620-V3620&lt;0.01,"EMPATE TÉCNICO","")))))</f>
        <v/>
      </c>
      <c r="AG3620" s="16" t="s">
        <v>547</v>
      </c>
      <c r="AH3620" s="16" t="s">
        <v>1761</v>
      </c>
    </row>
    <row r="3621" customFormat="false" ht="15" hidden="false" customHeight="false" outlineLevel="0" collapsed="false">
      <c r="A3621" s="16" t="s">
        <v>11224</v>
      </c>
      <c r="B3621" s="17" t="s">
        <v>11225</v>
      </c>
      <c r="C3621" s="16" t="s">
        <v>11226</v>
      </c>
      <c r="D3621" s="16" t="s">
        <v>11217</v>
      </c>
      <c r="E3621" s="18" t="n">
        <v>1</v>
      </c>
      <c r="F3621" s="16" t="s">
        <v>43</v>
      </c>
      <c r="G3621" s="18" t="n">
        <v>0</v>
      </c>
      <c r="H3621" s="16" t="n">
        <v>0</v>
      </c>
      <c r="I3621" s="18" t="n">
        <v>1</v>
      </c>
      <c r="J3621" s="19" t="n">
        <v>6.61</v>
      </c>
      <c r="K3621" s="19" t="n">
        <v>6.61</v>
      </c>
      <c r="L3621" s="19" t="n">
        <v>6.61</v>
      </c>
      <c r="M3621" s="19" t="n">
        <f aca="false">IF(J3621&gt;0,J3621,K3621)*E3621</f>
        <v>6.61</v>
      </c>
      <c r="N3621" s="20"/>
      <c r="O3621" s="21" t="str">
        <f aca="false">IF(R3621="","",ROUND(R3621*(1-Premissas!$B$4),4))</f>
        <v/>
      </c>
      <c r="P3621" s="22"/>
      <c r="Q3621" s="22"/>
      <c r="R3621" s="23"/>
      <c r="S3621" s="24"/>
      <c r="T3621" s="24"/>
      <c r="U3621" s="25"/>
      <c r="V3621" s="19" t="str">
        <f aca="false">IF(COUNT(N3621:Q3621)=0,"",MIN(N3621:Q3621))</f>
        <v/>
      </c>
      <c r="W3621" s="16" t="str">
        <f aca="false">IF(V3621="","",INDEX($N$4:$Q$4,MATCH(V3621,N3621:Q3621,0)))</f>
        <v/>
      </c>
      <c r="X3621" s="19" t="str">
        <f aca="false">IF(COUNT(N3621:Q3621)&lt;2,"",SMALL(N3621:Q3621,2))</f>
        <v/>
      </c>
      <c r="Y3621" s="26" t="str">
        <f aca="false">IF(OR(V3621="",M3621=0),"",V3621/M3621-1)</f>
        <v/>
      </c>
      <c r="Z3621" s="26" t="str">
        <f aca="false">IF(OR(V3621="",L3621=""),"",V3621/(L3621*E3621)-1)</f>
        <v/>
      </c>
      <c r="AA3621" s="16" t="str">
        <f aca="false">IF(V3621="","SEM OFERTA",IF(OR(Y3621&gt;Premissas!$B$11,Y3621&lt;Premissas!$B$12),"VERIFICAR - UNIDADE/EMBALAGEM",IF(Y3621&gt;Premissas!$B$6,"NÃO COMPRAR - REAJUSTE &gt;5%","COMPRAR")))</f>
        <v>SEM OFERTA</v>
      </c>
      <c r="AB3621" s="18" t="str">
        <f aca="false">IF(W3621="DIMEC",S3621,IF(W3621="MEDCENTRO",U3621,""))</f>
        <v/>
      </c>
      <c r="AC3621" s="18" t="n">
        <f aca="false">IF(AA3621&lt;&gt;"COMPRAR",0,IF(AB3621="",I3621,MIN(I3621,AB3621)))</f>
        <v>0</v>
      </c>
      <c r="AD3621" s="19" t="n">
        <f aca="false">IF(AC3621&gt;0,AC3621*V3621,0)</f>
        <v>0</v>
      </c>
      <c r="AE3621" s="19" t="n">
        <f aca="false">IF(AC3621&gt;0,(M3621-V3621)*AC3621,0)</f>
        <v>0</v>
      </c>
      <c r="AF3621" s="16" t="str">
        <f aca="false">IF(AA3621&lt;&gt;"COMPRAR","",IF(AB3621="",IF(X3621="","",IF(X3621-V3621&lt;0.01,"EMPATE TÉCNICO","")),IF(AB3621&lt;I3621,"ESTOQUE INSUFICIENTE",IF(X3621="","",IF(X3621-V3621&lt;0.01,"EMPATE TÉCNICO","")))))</f>
        <v/>
      </c>
      <c r="AG3621" s="16" t="s">
        <v>1838</v>
      </c>
      <c r="AH3621" s="16" t="s">
        <v>1761</v>
      </c>
    </row>
    <row r="3622" customFormat="false" ht="15" hidden="false" customHeight="false" outlineLevel="0" collapsed="false">
      <c r="A3622" s="16" t="s">
        <v>11227</v>
      </c>
      <c r="B3622" s="17" t="s">
        <v>11228</v>
      </c>
      <c r="C3622" s="16" t="s">
        <v>11229</v>
      </c>
      <c r="D3622" s="16" t="s">
        <v>11217</v>
      </c>
      <c r="E3622" s="18" t="n">
        <v>1</v>
      </c>
      <c r="F3622" s="16" t="s">
        <v>43</v>
      </c>
      <c r="G3622" s="18" t="n">
        <v>0</v>
      </c>
      <c r="H3622" s="16" t="n">
        <v>0.2</v>
      </c>
      <c r="I3622" s="18" t="n">
        <v>1</v>
      </c>
      <c r="J3622" s="19" t="n">
        <v>6.61</v>
      </c>
      <c r="K3622" s="19" t="n">
        <v>6.61</v>
      </c>
      <c r="L3622" s="19" t="n">
        <v>6.61</v>
      </c>
      <c r="M3622" s="19" t="n">
        <f aca="false">IF(J3622&gt;0,J3622,K3622)*E3622</f>
        <v>6.61</v>
      </c>
      <c r="N3622" s="20"/>
      <c r="O3622" s="21" t="str">
        <f aca="false">IF(R3622="","",ROUND(R3622*(1-Premissas!$B$4),4))</f>
        <v/>
      </c>
      <c r="P3622" s="22"/>
      <c r="Q3622" s="22"/>
      <c r="R3622" s="23"/>
      <c r="S3622" s="24"/>
      <c r="T3622" s="24"/>
      <c r="U3622" s="25"/>
      <c r="V3622" s="19" t="str">
        <f aca="false">IF(COUNT(N3622:Q3622)=0,"",MIN(N3622:Q3622))</f>
        <v/>
      </c>
      <c r="W3622" s="16" t="str">
        <f aca="false">IF(V3622="","",INDEX($N$4:$Q$4,MATCH(V3622,N3622:Q3622,0)))</f>
        <v/>
      </c>
      <c r="X3622" s="19" t="str">
        <f aca="false">IF(COUNT(N3622:Q3622)&lt;2,"",SMALL(N3622:Q3622,2))</f>
        <v/>
      </c>
      <c r="Y3622" s="26" t="str">
        <f aca="false">IF(OR(V3622="",M3622=0),"",V3622/M3622-1)</f>
        <v/>
      </c>
      <c r="Z3622" s="26" t="str">
        <f aca="false">IF(OR(V3622="",L3622=""),"",V3622/(L3622*E3622)-1)</f>
        <v/>
      </c>
      <c r="AA3622" s="16" t="str">
        <f aca="false">IF(V3622="","SEM OFERTA",IF(OR(Y3622&gt;Premissas!$B$11,Y3622&lt;Premissas!$B$12),"VERIFICAR - UNIDADE/EMBALAGEM",IF(Y3622&gt;Premissas!$B$6,"NÃO COMPRAR - REAJUSTE &gt;5%","COMPRAR")))</f>
        <v>SEM OFERTA</v>
      </c>
      <c r="AB3622" s="18" t="str">
        <f aca="false">IF(W3622="DIMEC",S3622,IF(W3622="MEDCENTRO",U3622,""))</f>
        <v/>
      </c>
      <c r="AC3622" s="18" t="n">
        <f aca="false">IF(AA3622&lt;&gt;"COMPRAR",0,IF(AB3622="",I3622,MIN(I3622,AB3622)))</f>
        <v>0</v>
      </c>
      <c r="AD3622" s="19" t="n">
        <f aca="false">IF(AC3622&gt;0,AC3622*V3622,0)</f>
        <v>0</v>
      </c>
      <c r="AE3622" s="19" t="n">
        <f aca="false">IF(AC3622&gt;0,(M3622-V3622)*AC3622,0)</f>
        <v>0</v>
      </c>
      <c r="AF3622" s="16" t="str">
        <f aca="false">IF(AA3622&lt;&gt;"COMPRAR","",IF(AB3622="",IF(X3622="","",IF(X3622-V3622&lt;0.01,"EMPATE TÉCNICO","")),IF(AB3622&lt;I3622,"ESTOQUE INSUFICIENTE",IF(X3622="","",IF(X3622-V3622&lt;0.01,"EMPATE TÉCNICO","")))))</f>
        <v/>
      </c>
      <c r="AG3622" s="16" t="s">
        <v>1838</v>
      </c>
      <c r="AH3622" s="16" t="s">
        <v>1761</v>
      </c>
    </row>
    <row r="3623" customFormat="false" ht="15" hidden="false" customHeight="false" outlineLevel="0" collapsed="false">
      <c r="A3623" s="16" t="s">
        <v>11230</v>
      </c>
      <c r="B3623" s="17" t="s">
        <v>11231</v>
      </c>
      <c r="C3623" s="16" t="s">
        <v>11232</v>
      </c>
      <c r="D3623" s="16" t="s">
        <v>11217</v>
      </c>
      <c r="E3623" s="18" t="n">
        <v>1</v>
      </c>
      <c r="F3623" s="16" t="s">
        <v>43</v>
      </c>
      <c r="G3623" s="18" t="n">
        <v>0</v>
      </c>
      <c r="H3623" s="16" t="n">
        <v>0.2</v>
      </c>
      <c r="I3623" s="18" t="n">
        <v>1</v>
      </c>
      <c r="J3623" s="19" t="n">
        <v>6.61</v>
      </c>
      <c r="K3623" s="19" t="n">
        <v>6.61</v>
      </c>
      <c r="L3623" s="19" t="n">
        <v>6.61</v>
      </c>
      <c r="M3623" s="19" t="n">
        <f aca="false">IF(J3623&gt;0,J3623,K3623)*E3623</f>
        <v>6.61</v>
      </c>
      <c r="N3623" s="20"/>
      <c r="O3623" s="21" t="str">
        <f aca="false">IF(R3623="","",ROUND(R3623*(1-Premissas!$B$4),4))</f>
        <v/>
      </c>
      <c r="P3623" s="22"/>
      <c r="Q3623" s="22"/>
      <c r="R3623" s="23"/>
      <c r="S3623" s="24"/>
      <c r="T3623" s="24"/>
      <c r="U3623" s="25"/>
      <c r="V3623" s="19" t="str">
        <f aca="false">IF(COUNT(N3623:Q3623)=0,"",MIN(N3623:Q3623))</f>
        <v/>
      </c>
      <c r="W3623" s="16" t="str">
        <f aca="false">IF(V3623="","",INDEX($N$4:$Q$4,MATCH(V3623,N3623:Q3623,0)))</f>
        <v/>
      </c>
      <c r="X3623" s="19" t="str">
        <f aca="false">IF(COUNT(N3623:Q3623)&lt;2,"",SMALL(N3623:Q3623,2))</f>
        <v/>
      </c>
      <c r="Y3623" s="26" t="str">
        <f aca="false">IF(OR(V3623="",M3623=0),"",V3623/M3623-1)</f>
        <v/>
      </c>
      <c r="Z3623" s="26" t="str">
        <f aca="false">IF(OR(V3623="",L3623=""),"",V3623/(L3623*E3623)-1)</f>
        <v/>
      </c>
      <c r="AA3623" s="16" t="str">
        <f aca="false">IF(V3623="","SEM OFERTA",IF(OR(Y3623&gt;Premissas!$B$11,Y3623&lt;Premissas!$B$12),"VERIFICAR - UNIDADE/EMBALAGEM",IF(Y3623&gt;Premissas!$B$6,"NÃO COMPRAR - REAJUSTE &gt;5%","COMPRAR")))</f>
        <v>SEM OFERTA</v>
      </c>
      <c r="AB3623" s="18" t="str">
        <f aca="false">IF(W3623="DIMEC",S3623,IF(W3623="MEDCENTRO",U3623,""))</f>
        <v/>
      </c>
      <c r="AC3623" s="18" t="n">
        <f aca="false">IF(AA3623&lt;&gt;"COMPRAR",0,IF(AB3623="",I3623,MIN(I3623,AB3623)))</f>
        <v>0</v>
      </c>
      <c r="AD3623" s="19" t="n">
        <f aca="false">IF(AC3623&gt;0,AC3623*V3623,0)</f>
        <v>0</v>
      </c>
      <c r="AE3623" s="19" t="n">
        <f aca="false">IF(AC3623&gt;0,(M3623-V3623)*AC3623,0)</f>
        <v>0</v>
      </c>
      <c r="AF3623" s="16" t="str">
        <f aca="false">IF(AA3623&lt;&gt;"COMPRAR","",IF(AB3623="",IF(X3623="","",IF(X3623-V3623&lt;0.01,"EMPATE TÉCNICO","")),IF(AB3623&lt;I3623,"ESTOQUE INSUFICIENTE",IF(X3623="","",IF(X3623-V3623&lt;0.01,"EMPATE TÉCNICO","")))))</f>
        <v/>
      </c>
      <c r="AG3623" s="16" t="s">
        <v>1838</v>
      </c>
      <c r="AH3623" s="16" t="s">
        <v>1761</v>
      </c>
    </row>
    <row r="3624" customFormat="false" ht="15" hidden="false" customHeight="false" outlineLevel="0" collapsed="false">
      <c r="A3624" s="16" t="s">
        <v>11233</v>
      </c>
      <c r="B3624" s="17" t="s">
        <v>11234</v>
      </c>
      <c r="C3624" s="16" t="s">
        <v>11235</v>
      </c>
      <c r="D3624" s="16" t="s">
        <v>11217</v>
      </c>
      <c r="E3624" s="18" t="n">
        <v>1</v>
      </c>
      <c r="F3624" s="16" t="s">
        <v>43</v>
      </c>
      <c r="G3624" s="18" t="n">
        <v>0</v>
      </c>
      <c r="H3624" s="16" t="n">
        <v>0.1</v>
      </c>
      <c r="I3624" s="18" t="n">
        <v>1</v>
      </c>
      <c r="J3624" s="19" t="n">
        <v>6.61</v>
      </c>
      <c r="K3624" s="19" t="n">
        <v>6.61</v>
      </c>
      <c r="L3624" s="19" t="n">
        <v>6.61</v>
      </c>
      <c r="M3624" s="19" t="n">
        <f aca="false">IF(J3624&gt;0,J3624,K3624)*E3624</f>
        <v>6.61</v>
      </c>
      <c r="N3624" s="20"/>
      <c r="O3624" s="21" t="str">
        <f aca="false">IF(R3624="","",ROUND(R3624*(1-Premissas!$B$4),4))</f>
        <v/>
      </c>
      <c r="P3624" s="22"/>
      <c r="Q3624" s="22"/>
      <c r="R3624" s="23"/>
      <c r="S3624" s="24"/>
      <c r="T3624" s="24"/>
      <c r="U3624" s="25"/>
      <c r="V3624" s="19" t="str">
        <f aca="false">IF(COUNT(N3624:Q3624)=0,"",MIN(N3624:Q3624))</f>
        <v/>
      </c>
      <c r="W3624" s="16" t="str">
        <f aca="false">IF(V3624="","",INDEX($N$4:$Q$4,MATCH(V3624,N3624:Q3624,0)))</f>
        <v/>
      </c>
      <c r="X3624" s="19" t="str">
        <f aca="false">IF(COUNT(N3624:Q3624)&lt;2,"",SMALL(N3624:Q3624,2))</f>
        <v/>
      </c>
      <c r="Y3624" s="26" t="str">
        <f aca="false">IF(OR(V3624="",M3624=0),"",V3624/M3624-1)</f>
        <v/>
      </c>
      <c r="Z3624" s="26" t="str">
        <f aca="false">IF(OR(V3624="",L3624=""),"",V3624/(L3624*E3624)-1)</f>
        <v/>
      </c>
      <c r="AA3624" s="16" t="str">
        <f aca="false">IF(V3624="","SEM OFERTA",IF(OR(Y3624&gt;Premissas!$B$11,Y3624&lt;Premissas!$B$12),"VERIFICAR - UNIDADE/EMBALAGEM",IF(Y3624&gt;Premissas!$B$6,"NÃO COMPRAR - REAJUSTE &gt;5%","COMPRAR")))</f>
        <v>SEM OFERTA</v>
      </c>
      <c r="AB3624" s="18" t="str">
        <f aca="false">IF(W3624="DIMEC",S3624,IF(W3624="MEDCENTRO",U3624,""))</f>
        <v/>
      </c>
      <c r="AC3624" s="18" t="n">
        <f aca="false">IF(AA3624&lt;&gt;"COMPRAR",0,IF(AB3624="",I3624,MIN(I3624,AB3624)))</f>
        <v>0</v>
      </c>
      <c r="AD3624" s="19" t="n">
        <f aca="false">IF(AC3624&gt;0,AC3624*V3624,0)</f>
        <v>0</v>
      </c>
      <c r="AE3624" s="19" t="n">
        <f aca="false">IF(AC3624&gt;0,(M3624-V3624)*AC3624,0)</f>
        <v>0</v>
      </c>
      <c r="AF3624" s="16" t="str">
        <f aca="false">IF(AA3624&lt;&gt;"COMPRAR","",IF(AB3624="",IF(X3624="","",IF(X3624-V3624&lt;0.01,"EMPATE TÉCNICO","")),IF(AB3624&lt;I3624,"ESTOQUE INSUFICIENTE",IF(X3624="","",IF(X3624-V3624&lt;0.01,"EMPATE TÉCNICO","")))))</f>
        <v/>
      </c>
      <c r="AG3624" s="16" t="s">
        <v>1838</v>
      </c>
      <c r="AH3624" s="16" t="s">
        <v>1761</v>
      </c>
    </row>
    <row r="3625" customFormat="false" ht="15" hidden="false" customHeight="false" outlineLevel="0" collapsed="false">
      <c r="A3625" s="16" t="s">
        <v>11236</v>
      </c>
      <c r="B3625" s="17" t="s">
        <v>11237</v>
      </c>
      <c r="C3625" s="16" t="s">
        <v>11238</v>
      </c>
      <c r="D3625" s="16" t="s">
        <v>11217</v>
      </c>
      <c r="E3625" s="18" t="n">
        <v>1</v>
      </c>
      <c r="F3625" s="16" t="s">
        <v>43</v>
      </c>
      <c r="G3625" s="18" t="n">
        <v>0</v>
      </c>
      <c r="H3625" s="16" t="n">
        <v>0.3</v>
      </c>
      <c r="I3625" s="18" t="n">
        <v>1</v>
      </c>
      <c r="J3625" s="19" t="n">
        <v>6.61</v>
      </c>
      <c r="K3625" s="19" t="n">
        <v>6.61</v>
      </c>
      <c r="L3625" s="19" t="n">
        <v>6.61</v>
      </c>
      <c r="M3625" s="19" t="n">
        <f aca="false">IF(J3625&gt;0,J3625,K3625)*E3625</f>
        <v>6.61</v>
      </c>
      <c r="N3625" s="20"/>
      <c r="O3625" s="21" t="str">
        <f aca="false">IF(R3625="","",ROUND(R3625*(1-Premissas!$B$4),4))</f>
        <v/>
      </c>
      <c r="P3625" s="22"/>
      <c r="Q3625" s="22"/>
      <c r="R3625" s="23"/>
      <c r="S3625" s="24"/>
      <c r="T3625" s="24"/>
      <c r="U3625" s="25"/>
      <c r="V3625" s="19" t="str">
        <f aca="false">IF(COUNT(N3625:Q3625)=0,"",MIN(N3625:Q3625))</f>
        <v/>
      </c>
      <c r="W3625" s="16" t="str">
        <f aca="false">IF(V3625="","",INDEX($N$4:$Q$4,MATCH(V3625,N3625:Q3625,0)))</f>
        <v/>
      </c>
      <c r="X3625" s="19" t="str">
        <f aca="false">IF(COUNT(N3625:Q3625)&lt;2,"",SMALL(N3625:Q3625,2))</f>
        <v/>
      </c>
      <c r="Y3625" s="26" t="str">
        <f aca="false">IF(OR(V3625="",M3625=0),"",V3625/M3625-1)</f>
        <v/>
      </c>
      <c r="Z3625" s="26" t="str">
        <f aca="false">IF(OR(V3625="",L3625=""),"",V3625/(L3625*E3625)-1)</f>
        <v/>
      </c>
      <c r="AA3625" s="16" t="str">
        <f aca="false">IF(V3625="","SEM OFERTA",IF(OR(Y3625&gt;Premissas!$B$11,Y3625&lt;Premissas!$B$12),"VERIFICAR - UNIDADE/EMBALAGEM",IF(Y3625&gt;Premissas!$B$6,"NÃO COMPRAR - REAJUSTE &gt;5%","COMPRAR")))</f>
        <v>SEM OFERTA</v>
      </c>
      <c r="AB3625" s="18" t="str">
        <f aca="false">IF(W3625="DIMEC",S3625,IF(W3625="MEDCENTRO",U3625,""))</f>
        <v/>
      </c>
      <c r="AC3625" s="18" t="n">
        <f aca="false">IF(AA3625&lt;&gt;"COMPRAR",0,IF(AB3625="",I3625,MIN(I3625,AB3625)))</f>
        <v>0</v>
      </c>
      <c r="AD3625" s="19" t="n">
        <f aca="false">IF(AC3625&gt;0,AC3625*V3625,0)</f>
        <v>0</v>
      </c>
      <c r="AE3625" s="19" t="n">
        <f aca="false">IF(AC3625&gt;0,(M3625-V3625)*AC3625,0)</f>
        <v>0</v>
      </c>
      <c r="AF3625" s="16" t="str">
        <f aca="false">IF(AA3625&lt;&gt;"COMPRAR","",IF(AB3625="",IF(X3625="","",IF(X3625-V3625&lt;0.01,"EMPATE TÉCNICO","")),IF(AB3625&lt;I3625,"ESTOQUE INSUFICIENTE",IF(X3625="","",IF(X3625-V3625&lt;0.01,"EMPATE TÉCNICO","")))))</f>
        <v/>
      </c>
      <c r="AG3625" s="16" t="s">
        <v>1838</v>
      </c>
      <c r="AH3625" s="16" t="s">
        <v>1761</v>
      </c>
    </row>
    <row r="3626" customFormat="false" ht="15" hidden="false" customHeight="false" outlineLevel="0" collapsed="false">
      <c r="A3626" s="16" t="s">
        <v>11239</v>
      </c>
      <c r="B3626" s="17" t="s">
        <v>11240</v>
      </c>
      <c r="C3626" s="16" t="s">
        <v>11241</v>
      </c>
      <c r="D3626" s="16" t="s">
        <v>11217</v>
      </c>
      <c r="E3626" s="18" t="n">
        <v>1</v>
      </c>
      <c r="F3626" s="16" t="s">
        <v>43</v>
      </c>
      <c r="G3626" s="18" t="n">
        <v>0</v>
      </c>
      <c r="H3626" s="16" t="n">
        <v>0.2</v>
      </c>
      <c r="I3626" s="18" t="n">
        <v>1</v>
      </c>
      <c r="J3626" s="19" t="n">
        <v>6.61</v>
      </c>
      <c r="K3626" s="19" t="n">
        <v>6.61</v>
      </c>
      <c r="L3626" s="19" t="n">
        <v>6.61</v>
      </c>
      <c r="M3626" s="19" t="n">
        <f aca="false">IF(J3626&gt;0,J3626,K3626)*E3626</f>
        <v>6.61</v>
      </c>
      <c r="N3626" s="20"/>
      <c r="O3626" s="21" t="str">
        <f aca="false">IF(R3626="","",ROUND(R3626*(1-Premissas!$B$4),4))</f>
        <v/>
      </c>
      <c r="P3626" s="22"/>
      <c r="Q3626" s="22"/>
      <c r="R3626" s="23"/>
      <c r="S3626" s="24"/>
      <c r="T3626" s="24"/>
      <c r="U3626" s="25"/>
      <c r="V3626" s="19" t="str">
        <f aca="false">IF(COUNT(N3626:Q3626)=0,"",MIN(N3626:Q3626))</f>
        <v/>
      </c>
      <c r="W3626" s="16" t="str">
        <f aca="false">IF(V3626="","",INDEX($N$4:$Q$4,MATCH(V3626,N3626:Q3626,0)))</f>
        <v/>
      </c>
      <c r="X3626" s="19" t="str">
        <f aca="false">IF(COUNT(N3626:Q3626)&lt;2,"",SMALL(N3626:Q3626,2))</f>
        <v/>
      </c>
      <c r="Y3626" s="26" t="str">
        <f aca="false">IF(OR(V3626="",M3626=0),"",V3626/M3626-1)</f>
        <v/>
      </c>
      <c r="Z3626" s="26" t="str">
        <f aca="false">IF(OR(V3626="",L3626=""),"",V3626/(L3626*E3626)-1)</f>
        <v/>
      </c>
      <c r="AA3626" s="16" t="str">
        <f aca="false">IF(V3626="","SEM OFERTA",IF(OR(Y3626&gt;Premissas!$B$11,Y3626&lt;Premissas!$B$12),"VERIFICAR - UNIDADE/EMBALAGEM",IF(Y3626&gt;Premissas!$B$6,"NÃO COMPRAR - REAJUSTE &gt;5%","COMPRAR")))</f>
        <v>SEM OFERTA</v>
      </c>
      <c r="AB3626" s="18" t="str">
        <f aca="false">IF(W3626="DIMEC",S3626,IF(W3626="MEDCENTRO",U3626,""))</f>
        <v/>
      </c>
      <c r="AC3626" s="18" t="n">
        <f aca="false">IF(AA3626&lt;&gt;"COMPRAR",0,IF(AB3626="",I3626,MIN(I3626,AB3626)))</f>
        <v>0</v>
      </c>
      <c r="AD3626" s="19" t="n">
        <f aca="false">IF(AC3626&gt;0,AC3626*V3626,0)</f>
        <v>0</v>
      </c>
      <c r="AE3626" s="19" t="n">
        <f aca="false">IF(AC3626&gt;0,(M3626-V3626)*AC3626,0)</f>
        <v>0</v>
      </c>
      <c r="AF3626" s="16" t="str">
        <f aca="false">IF(AA3626&lt;&gt;"COMPRAR","",IF(AB3626="",IF(X3626="","",IF(X3626-V3626&lt;0.01,"EMPATE TÉCNICO","")),IF(AB3626&lt;I3626,"ESTOQUE INSUFICIENTE",IF(X3626="","",IF(X3626-V3626&lt;0.01,"EMPATE TÉCNICO","")))))</f>
        <v/>
      </c>
      <c r="AG3626" s="16" t="s">
        <v>1838</v>
      </c>
      <c r="AH3626" s="16" t="s">
        <v>1761</v>
      </c>
    </row>
    <row r="3627" customFormat="false" ht="15" hidden="false" customHeight="false" outlineLevel="0" collapsed="false">
      <c r="A3627" s="16" t="s">
        <v>11242</v>
      </c>
      <c r="B3627" s="17" t="s">
        <v>11243</v>
      </c>
      <c r="C3627" s="16" t="s">
        <v>11244</v>
      </c>
      <c r="D3627" s="16" t="s">
        <v>5705</v>
      </c>
      <c r="E3627" s="18" t="n">
        <v>1</v>
      </c>
      <c r="F3627" s="16" t="s">
        <v>43</v>
      </c>
      <c r="G3627" s="18" t="n">
        <v>2</v>
      </c>
      <c r="H3627" s="16" t="n">
        <v>1.7</v>
      </c>
      <c r="I3627" s="18" t="n">
        <v>3</v>
      </c>
      <c r="J3627" s="19" t="n">
        <v>8.28</v>
      </c>
      <c r="K3627" s="19" t="n">
        <v>8.28</v>
      </c>
      <c r="L3627" s="19" t="n">
        <v>8.28</v>
      </c>
      <c r="M3627" s="19" t="n">
        <f aca="false">IF(J3627&gt;0,J3627,K3627)*E3627</f>
        <v>8.28</v>
      </c>
      <c r="N3627" s="20"/>
      <c r="O3627" s="21" t="str">
        <f aca="false">IF(R3627="","",ROUND(R3627*(1-Premissas!$B$4),4))</f>
        <v/>
      </c>
      <c r="P3627" s="22"/>
      <c r="Q3627" s="22"/>
      <c r="R3627" s="23"/>
      <c r="S3627" s="24"/>
      <c r="T3627" s="24"/>
      <c r="U3627" s="25"/>
      <c r="V3627" s="19" t="str">
        <f aca="false">IF(COUNT(N3627:Q3627)=0,"",MIN(N3627:Q3627))</f>
        <v/>
      </c>
      <c r="W3627" s="16" t="str">
        <f aca="false">IF(V3627="","",INDEX($N$4:$Q$4,MATCH(V3627,N3627:Q3627,0)))</f>
        <v/>
      </c>
      <c r="X3627" s="19" t="str">
        <f aca="false">IF(COUNT(N3627:Q3627)&lt;2,"",SMALL(N3627:Q3627,2))</f>
        <v/>
      </c>
      <c r="Y3627" s="26" t="str">
        <f aca="false">IF(OR(V3627="",M3627=0),"",V3627/M3627-1)</f>
        <v/>
      </c>
      <c r="Z3627" s="26" t="str">
        <f aca="false">IF(OR(V3627="",L3627=""),"",V3627/(L3627*E3627)-1)</f>
        <v/>
      </c>
      <c r="AA3627" s="16" t="str">
        <f aca="false">IF(V3627="","SEM OFERTA",IF(OR(Y3627&gt;Premissas!$B$11,Y3627&lt;Premissas!$B$12),"VERIFICAR - UNIDADE/EMBALAGEM",IF(Y3627&gt;Premissas!$B$6,"NÃO COMPRAR - REAJUSTE &gt;5%","COMPRAR")))</f>
        <v>SEM OFERTA</v>
      </c>
      <c r="AB3627" s="18" t="str">
        <f aca="false">IF(W3627="DIMEC",S3627,IF(W3627="MEDCENTRO",U3627,""))</f>
        <v/>
      </c>
      <c r="AC3627" s="18" t="n">
        <f aca="false">IF(AA3627&lt;&gt;"COMPRAR",0,IF(AB3627="",I3627,MIN(I3627,AB3627)))</f>
        <v>0</v>
      </c>
      <c r="AD3627" s="19" t="n">
        <f aca="false">IF(AC3627&gt;0,AC3627*V3627,0)</f>
        <v>0</v>
      </c>
      <c r="AE3627" s="19" t="n">
        <f aca="false">IF(AC3627&gt;0,(M3627-V3627)*AC3627,0)</f>
        <v>0</v>
      </c>
      <c r="AF3627" s="16" t="str">
        <f aca="false">IF(AA3627&lt;&gt;"COMPRAR","",IF(AB3627="",IF(X3627="","",IF(X3627-V3627&lt;0.01,"EMPATE TÉCNICO","")),IF(AB3627&lt;I3627,"ESTOQUE INSUFICIENTE",IF(X3627="","",IF(X3627-V3627&lt;0.01,"EMPATE TÉCNICO","")))))</f>
        <v/>
      </c>
      <c r="AG3627" s="16" t="s">
        <v>1798</v>
      </c>
      <c r="AH3627" s="16" t="s">
        <v>1761</v>
      </c>
    </row>
    <row r="3628" customFormat="false" ht="15" hidden="false" customHeight="false" outlineLevel="0" collapsed="false">
      <c r="A3628" s="16" t="s">
        <v>11245</v>
      </c>
      <c r="B3628" s="17" t="s">
        <v>11246</v>
      </c>
      <c r="C3628" s="16" t="s">
        <v>11247</v>
      </c>
      <c r="D3628" s="16" t="s">
        <v>11217</v>
      </c>
      <c r="E3628" s="18" t="n">
        <v>1</v>
      </c>
      <c r="F3628" s="16" t="s">
        <v>43</v>
      </c>
      <c r="G3628" s="18" t="n">
        <v>2</v>
      </c>
      <c r="H3628" s="16" t="n">
        <v>0.9</v>
      </c>
      <c r="I3628" s="18" t="n">
        <v>1</v>
      </c>
      <c r="J3628" s="19" t="n">
        <v>8.28</v>
      </c>
      <c r="K3628" s="19" t="n">
        <v>8.28</v>
      </c>
      <c r="L3628" s="19" t="n">
        <v>8.28</v>
      </c>
      <c r="M3628" s="19" t="n">
        <f aca="false">IF(J3628&gt;0,J3628,K3628)*E3628</f>
        <v>8.28</v>
      </c>
      <c r="N3628" s="20"/>
      <c r="O3628" s="21" t="str">
        <f aca="false">IF(R3628="","",ROUND(R3628*(1-Premissas!$B$4),4))</f>
        <v/>
      </c>
      <c r="P3628" s="22"/>
      <c r="Q3628" s="22"/>
      <c r="R3628" s="23"/>
      <c r="S3628" s="24"/>
      <c r="T3628" s="24"/>
      <c r="U3628" s="25"/>
      <c r="V3628" s="19" t="str">
        <f aca="false">IF(COUNT(N3628:Q3628)=0,"",MIN(N3628:Q3628))</f>
        <v/>
      </c>
      <c r="W3628" s="16" t="str">
        <f aca="false">IF(V3628="","",INDEX($N$4:$Q$4,MATCH(V3628,N3628:Q3628,0)))</f>
        <v/>
      </c>
      <c r="X3628" s="19" t="str">
        <f aca="false">IF(COUNT(N3628:Q3628)&lt;2,"",SMALL(N3628:Q3628,2))</f>
        <v/>
      </c>
      <c r="Y3628" s="26" t="str">
        <f aca="false">IF(OR(V3628="",M3628=0),"",V3628/M3628-1)</f>
        <v/>
      </c>
      <c r="Z3628" s="26" t="str">
        <f aca="false">IF(OR(V3628="",L3628=""),"",V3628/(L3628*E3628)-1)</f>
        <v/>
      </c>
      <c r="AA3628" s="16" t="str">
        <f aca="false">IF(V3628="","SEM OFERTA",IF(OR(Y3628&gt;Premissas!$B$11,Y3628&lt;Premissas!$B$12),"VERIFICAR - UNIDADE/EMBALAGEM",IF(Y3628&gt;Premissas!$B$6,"NÃO COMPRAR - REAJUSTE &gt;5%","COMPRAR")))</f>
        <v>SEM OFERTA</v>
      </c>
      <c r="AB3628" s="18" t="str">
        <f aca="false">IF(W3628="DIMEC",S3628,IF(W3628="MEDCENTRO",U3628,""))</f>
        <v/>
      </c>
      <c r="AC3628" s="18" t="n">
        <f aca="false">IF(AA3628&lt;&gt;"COMPRAR",0,IF(AB3628="",I3628,MIN(I3628,AB3628)))</f>
        <v>0</v>
      </c>
      <c r="AD3628" s="19" t="n">
        <f aca="false">IF(AC3628&gt;0,AC3628*V3628,0)</f>
        <v>0</v>
      </c>
      <c r="AE3628" s="19" t="n">
        <f aca="false">IF(AC3628&gt;0,(M3628-V3628)*AC3628,0)</f>
        <v>0</v>
      </c>
      <c r="AF3628" s="16" t="str">
        <f aca="false">IF(AA3628&lt;&gt;"COMPRAR","",IF(AB3628="",IF(X3628="","",IF(X3628-V3628&lt;0.01,"EMPATE TÉCNICO","")),IF(AB3628&lt;I3628,"ESTOQUE INSUFICIENTE",IF(X3628="","",IF(X3628-V3628&lt;0.01,"EMPATE TÉCNICO","")))))</f>
        <v/>
      </c>
      <c r="AG3628" s="16" t="s">
        <v>1798</v>
      </c>
      <c r="AH3628" s="16" t="s">
        <v>1761</v>
      </c>
    </row>
    <row r="3629" customFormat="false" ht="15" hidden="false" customHeight="false" outlineLevel="0" collapsed="false">
      <c r="A3629" s="16" t="s">
        <v>11248</v>
      </c>
      <c r="B3629" s="17" t="s">
        <v>11249</v>
      </c>
      <c r="C3629" s="16" t="s">
        <v>11250</v>
      </c>
      <c r="D3629" s="16" t="s">
        <v>11217</v>
      </c>
      <c r="E3629" s="18" t="n">
        <v>1</v>
      </c>
      <c r="F3629" s="16" t="s">
        <v>43</v>
      </c>
      <c r="G3629" s="18" t="n">
        <v>4</v>
      </c>
      <c r="H3629" s="16" t="n">
        <v>1.7</v>
      </c>
      <c r="I3629" s="18" t="n">
        <v>1</v>
      </c>
      <c r="J3629" s="19" t="n">
        <v>8.28</v>
      </c>
      <c r="K3629" s="19" t="n">
        <v>8.28</v>
      </c>
      <c r="L3629" s="19" t="n">
        <v>8.28</v>
      </c>
      <c r="M3629" s="19" t="n">
        <f aca="false">IF(J3629&gt;0,J3629,K3629)*E3629</f>
        <v>8.28</v>
      </c>
      <c r="N3629" s="20"/>
      <c r="O3629" s="21" t="str">
        <f aca="false">IF(R3629="","",ROUND(R3629*(1-Premissas!$B$4),4))</f>
        <v/>
      </c>
      <c r="P3629" s="22"/>
      <c r="Q3629" s="22"/>
      <c r="R3629" s="23"/>
      <c r="S3629" s="24"/>
      <c r="T3629" s="24"/>
      <c r="U3629" s="25"/>
      <c r="V3629" s="19" t="str">
        <f aca="false">IF(COUNT(N3629:Q3629)=0,"",MIN(N3629:Q3629))</f>
        <v/>
      </c>
      <c r="W3629" s="16" t="str">
        <f aca="false">IF(V3629="","",INDEX($N$4:$Q$4,MATCH(V3629,N3629:Q3629,0)))</f>
        <v/>
      </c>
      <c r="X3629" s="19" t="str">
        <f aca="false">IF(COUNT(N3629:Q3629)&lt;2,"",SMALL(N3629:Q3629,2))</f>
        <v/>
      </c>
      <c r="Y3629" s="26" t="str">
        <f aca="false">IF(OR(V3629="",M3629=0),"",V3629/M3629-1)</f>
        <v/>
      </c>
      <c r="Z3629" s="26" t="str">
        <f aca="false">IF(OR(V3629="",L3629=""),"",V3629/(L3629*E3629)-1)</f>
        <v/>
      </c>
      <c r="AA3629" s="16" t="str">
        <f aca="false">IF(V3629="","SEM OFERTA",IF(OR(Y3629&gt;Premissas!$B$11,Y3629&lt;Premissas!$B$12),"VERIFICAR - UNIDADE/EMBALAGEM",IF(Y3629&gt;Premissas!$B$6,"NÃO COMPRAR - REAJUSTE &gt;5%","COMPRAR")))</f>
        <v>SEM OFERTA</v>
      </c>
      <c r="AB3629" s="18" t="str">
        <f aca="false">IF(W3629="DIMEC",S3629,IF(W3629="MEDCENTRO",U3629,""))</f>
        <v/>
      </c>
      <c r="AC3629" s="18" t="n">
        <f aca="false">IF(AA3629&lt;&gt;"COMPRAR",0,IF(AB3629="",I3629,MIN(I3629,AB3629)))</f>
        <v>0</v>
      </c>
      <c r="AD3629" s="19" t="n">
        <f aca="false">IF(AC3629&gt;0,AC3629*V3629,0)</f>
        <v>0</v>
      </c>
      <c r="AE3629" s="19" t="n">
        <f aca="false">IF(AC3629&gt;0,(M3629-V3629)*AC3629,0)</f>
        <v>0</v>
      </c>
      <c r="AF3629" s="16" t="str">
        <f aca="false">IF(AA3629&lt;&gt;"COMPRAR","",IF(AB3629="",IF(X3629="","",IF(X3629-V3629&lt;0.01,"EMPATE TÉCNICO","")),IF(AB3629&lt;I3629,"ESTOQUE INSUFICIENTE",IF(X3629="","",IF(X3629-V3629&lt;0.01,"EMPATE TÉCNICO","")))))</f>
        <v/>
      </c>
      <c r="AG3629" s="16" t="s">
        <v>1798</v>
      </c>
      <c r="AH3629" s="16" t="s">
        <v>1761</v>
      </c>
    </row>
    <row r="3630" customFormat="false" ht="15" hidden="false" customHeight="false" outlineLevel="0" collapsed="false">
      <c r="A3630" s="16" t="s">
        <v>11251</v>
      </c>
      <c r="B3630" s="17" t="s">
        <v>11252</v>
      </c>
      <c r="C3630" s="16" t="s">
        <v>11253</v>
      </c>
      <c r="D3630" s="16" t="s">
        <v>11217</v>
      </c>
      <c r="E3630" s="18" t="n">
        <v>1</v>
      </c>
      <c r="F3630" s="16" t="s">
        <v>43</v>
      </c>
      <c r="G3630" s="18" t="n">
        <v>3</v>
      </c>
      <c r="H3630" s="16" t="n">
        <v>1.7</v>
      </c>
      <c r="I3630" s="18" t="n">
        <v>2</v>
      </c>
      <c r="J3630" s="19" t="n">
        <v>8.28</v>
      </c>
      <c r="K3630" s="19" t="n">
        <v>8.28</v>
      </c>
      <c r="L3630" s="19" t="n">
        <v>8.28</v>
      </c>
      <c r="M3630" s="19" t="n">
        <f aca="false">IF(J3630&gt;0,J3630,K3630)*E3630</f>
        <v>8.28</v>
      </c>
      <c r="N3630" s="20"/>
      <c r="O3630" s="21" t="str">
        <f aca="false">IF(R3630="","",ROUND(R3630*(1-Premissas!$B$4),4))</f>
        <v/>
      </c>
      <c r="P3630" s="22"/>
      <c r="Q3630" s="22"/>
      <c r="R3630" s="23"/>
      <c r="S3630" s="24"/>
      <c r="T3630" s="24"/>
      <c r="U3630" s="25"/>
      <c r="V3630" s="19" t="str">
        <f aca="false">IF(COUNT(N3630:Q3630)=0,"",MIN(N3630:Q3630))</f>
        <v/>
      </c>
      <c r="W3630" s="16" t="str">
        <f aca="false">IF(V3630="","",INDEX($N$4:$Q$4,MATCH(V3630,N3630:Q3630,0)))</f>
        <v/>
      </c>
      <c r="X3630" s="19" t="str">
        <f aca="false">IF(COUNT(N3630:Q3630)&lt;2,"",SMALL(N3630:Q3630,2))</f>
        <v/>
      </c>
      <c r="Y3630" s="26" t="str">
        <f aca="false">IF(OR(V3630="",M3630=0),"",V3630/M3630-1)</f>
        <v/>
      </c>
      <c r="Z3630" s="26" t="str">
        <f aca="false">IF(OR(V3630="",L3630=""),"",V3630/(L3630*E3630)-1)</f>
        <v/>
      </c>
      <c r="AA3630" s="16" t="str">
        <f aca="false">IF(V3630="","SEM OFERTA",IF(OR(Y3630&gt;Premissas!$B$11,Y3630&lt;Premissas!$B$12),"VERIFICAR - UNIDADE/EMBALAGEM",IF(Y3630&gt;Premissas!$B$6,"NÃO COMPRAR - REAJUSTE &gt;5%","COMPRAR")))</f>
        <v>SEM OFERTA</v>
      </c>
      <c r="AB3630" s="18" t="str">
        <f aca="false">IF(W3630="DIMEC",S3630,IF(W3630="MEDCENTRO",U3630,""))</f>
        <v/>
      </c>
      <c r="AC3630" s="18" t="n">
        <f aca="false">IF(AA3630&lt;&gt;"COMPRAR",0,IF(AB3630="",I3630,MIN(I3630,AB3630)))</f>
        <v>0</v>
      </c>
      <c r="AD3630" s="19" t="n">
        <f aca="false">IF(AC3630&gt;0,AC3630*V3630,0)</f>
        <v>0</v>
      </c>
      <c r="AE3630" s="19" t="n">
        <f aca="false">IF(AC3630&gt;0,(M3630-V3630)*AC3630,0)</f>
        <v>0</v>
      </c>
      <c r="AF3630" s="16" t="str">
        <f aca="false">IF(AA3630&lt;&gt;"COMPRAR","",IF(AB3630="",IF(X3630="","",IF(X3630-V3630&lt;0.01,"EMPATE TÉCNICO","")),IF(AB3630&lt;I3630,"ESTOQUE INSUFICIENTE",IF(X3630="","",IF(X3630-V3630&lt;0.01,"EMPATE TÉCNICO","")))))</f>
        <v/>
      </c>
      <c r="AG3630" s="16" t="s">
        <v>1798</v>
      </c>
      <c r="AH3630" s="16" t="s">
        <v>1761</v>
      </c>
    </row>
    <row r="3631" customFormat="false" ht="15" hidden="false" customHeight="false" outlineLevel="0" collapsed="false">
      <c r="A3631" s="16" t="s">
        <v>11254</v>
      </c>
      <c r="B3631" s="17" t="s">
        <v>11255</v>
      </c>
      <c r="C3631" s="16" t="s">
        <v>11256</v>
      </c>
      <c r="D3631" s="16" t="s">
        <v>11217</v>
      </c>
      <c r="E3631" s="18" t="n">
        <v>6</v>
      </c>
      <c r="F3631" s="16" t="s">
        <v>43</v>
      </c>
      <c r="G3631" s="18" t="n">
        <v>0</v>
      </c>
      <c r="H3631" s="16" t="n">
        <v>0.2</v>
      </c>
      <c r="I3631" s="18" t="n">
        <v>1</v>
      </c>
      <c r="J3631" s="19" t="n">
        <v>5.84666666666667</v>
      </c>
      <c r="K3631" s="19" t="n">
        <v>5.84666666666667</v>
      </c>
      <c r="L3631" s="19" t="n">
        <v>5.8467</v>
      </c>
      <c r="M3631" s="19" t="n">
        <f aca="false">IF(J3631&gt;0,J3631,K3631)*E3631</f>
        <v>35.08</v>
      </c>
      <c r="N3631" s="20"/>
      <c r="O3631" s="21" t="str">
        <f aca="false">IF(R3631="","",ROUND(R3631*(1-Premissas!$B$4),4))</f>
        <v/>
      </c>
      <c r="P3631" s="22"/>
      <c r="Q3631" s="22"/>
      <c r="R3631" s="23"/>
      <c r="S3631" s="24"/>
      <c r="T3631" s="24"/>
      <c r="U3631" s="25"/>
      <c r="V3631" s="19" t="str">
        <f aca="false">IF(COUNT(N3631:Q3631)=0,"",MIN(N3631:Q3631))</f>
        <v/>
      </c>
      <c r="W3631" s="16" t="str">
        <f aca="false">IF(V3631="","",INDEX($N$4:$Q$4,MATCH(V3631,N3631:Q3631,0)))</f>
        <v/>
      </c>
      <c r="X3631" s="19" t="str">
        <f aca="false">IF(COUNT(N3631:Q3631)&lt;2,"",SMALL(N3631:Q3631,2))</f>
        <v/>
      </c>
      <c r="Y3631" s="26" t="str">
        <f aca="false">IF(OR(V3631="",M3631=0),"",V3631/M3631-1)</f>
        <v/>
      </c>
      <c r="Z3631" s="26" t="str">
        <f aca="false">IF(OR(V3631="",L3631=""),"",V3631/(L3631*E3631)-1)</f>
        <v/>
      </c>
      <c r="AA3631" s="16" t="str">
        <f aca="false">IF(V3631="","SEM OFERTA",IF(OR(Y3631&gt;Premissas!$B$11,Y3631&lt;Premissas!$B$12),"VERIFICAR - UNIDADE/EMBALAGEM",IF(Y3631&gt;Premissas!$B$6,"NÃO COMPRAR - REAJUSTE &gt;5%","COMPRAR")))</f>
        <v>SEM OFERTA</v>
      </c>
      <c r="AB3631" s="18" t="str">
        <f aca="false">IF(W3631="DIMEC",S3631,IF(W3631="MEDCENTRO",U3631,""))</f>
        <v/>
      </c>
      <c r="AC3631" s="18" t="n">
        <f aca="false">IF(AA3631&lt;&gt;"COMPRAR",0,IF(AB3631="",I3631,MIN(I3631,AB3631)))</f>
        <v>0</v>
      </c>
      <c r="AD3631" s="19" t="n">
        <f aca="false">IF(AC3631&gt;0,AC3631*V3631,0)</f>
        <v>0</v>
      </c>
      <c r="AE3631" s="19" t="n">
        <f aca="false">IF(AC3631&gt;0,(M3631-V3631)*AC3631,0)</f>
        <v>0</v>
      </c>
      <c r="AF3631" s="16" t="str">
        <f aca="false">IF(AA3631&lt;&gt;"COMPRAR","",IF(AB3631="",IF(X3631="","",IF(X3631-V3631&lt;0.01,"EMPATE TÉCNICO","")),IF(AB3631&lt;I3631,"ESTOQUE INSUFICIENTE",IF(X3631="","",IF(X3631-V3631&lt;0.01,"EMPATE TÉCNICO","")))))</f>
        <v/>
      </c>
      <c r="AG3631" s="16" t="s">
        <v>547</v>
      </c>
      <c r="AH3631" s="16" t="s">
        <v>1761</v>
      </c>
    </row>
    <row r="3632" customFormat="false" ht="15" hidden="false" customHeight="false" outlineLevel="0" collapsed="false">
      <c r="A3632" s="16" t="s">
        <v>11257</v>
      </c>
      <c r="B3632" s="17" t="s">
        <v>11258</v>
      </c>
      <c r="C3632" s="16" t="s">
        <v>11259</v>
      </c>
      <c r="D3632" s="16" t="s">
        <v>11217</v>
      </c>
      <c r="E3632" s="18" t="n">
        <v>6</v>
      </c>
      <c r="F3632" s="16" t="s">
        <v>43</v>
      </c>
      <c r="G3632" s="18" t="n">
        <v>0</v>
      </c>
      <c r="H3632" s="16" t="n">
        <v>0.2</v>
      </c>
      <c r="I3632" s="18" t="n">
        <v>1</v>
      </c>
      <c r="J3632" s="19" t="n">
        <v>5.09166666666667</v>
      </c>
      <c r="K3632" s="19" t="n">
        <v>5.09166666666667</v>
      </c>
      <c r="L3632" s="19" t="n">
        <v>5.0917</v>
      </c>
      <c r="M3632" s="19" t="n">
        <f aca="false">IF(J3632&gt;0,J3632,K3632)*E3632</f>
        <v>30.55</v>
      </c>
      <c r="N3632" s="20"/>
      <c r="O3632" s="21" t="str">
        <f aca="false">IF(R3632="","",ROUND(R3632*(1-Premissas!$B$4),4))</f>
        <v/>
      </c>
      <c r="P3632" s="22"/>
      <c r="Q3632" s="22"/>
      <c r="R3632" s="23"/>
      <c r="S3632" s="24"/>
      <c r="T3632" s="24"/>
      <c r="U3632" s="25"/>
      <c r="V3632" s="19" t="str">
        <f aca="false">IF(COUNT(N3632:Q3632)=0,"",MIN(N3632:Q3632))</f>
        <v/>
      </c>
      <c r="W3632" s="16" t="str">
        <f aca="false">IF(V3632="","",INDEX($N$4:$Q$4,MATCH(V3632,N3632:Q3632,0)))</f>
        <v/>
      </c>
      <c r="X3632" s="19" t="str">
        <f aca="false">IF(COUNT(N3632:Q3632)&lt;2,"",SMALL(N3632:Q3632,2))</f>
        <v/>
      </c>
      <c r="Y3632" s="26" t="str">
        <f aca="false">IF(OR(V3632="",M3632=0),"",V3632/M3632-1)</f>
        <v/>
      </c>
      <c r="Z3632" s="26" t="str">
        <f aca="false">IF(OR(V3632="",L3632=""),"",V3632/(L3632*E3632)-1)</f>
        <v/>
      </c>
      <c r="AA3632" s="16" t="str">
        <f aca="false">IF(V3632="","SEM OFERTA",IF(OR(Y3632&gt;Premissas!$B$11,Y3632&lt;Premissas!$B$12),"VERIFICAR - UNIDADE/EMBALAGEM",IF(Y3632&gt;Premissas!$B$6,"NÃO COMPRAR - REAJUSTE &gt;5%","COMPRAR")))</f>
        <v>SEM OFERTA</v>
      </c>
      <c r="AB3632" s="18" t="str">
        <f aca="false">IF(W3632="DIMEC",S3632,IF(W3632="MEDCENTRO",U3632,""))</f>
        <v/>
      </c>
      <c r="AC3632" s="18" t="n">
        <f aca="false">IF(AA3632&lt;&gt;"COMPRAR",0,IF(AB3632="",I3632,MIN(I3632,AB3632)))</f>
        <v>0</v>
      </c>
      <c r="AD3632" s="19" t="n">
        <f aca="false">IF(AC3632&gt;0,AC3632*V3632,0)</f>
        <v>0</v>
      </c>
      <c r="AE3632" s="19" t="n">
        <f aca="false">IF(AC3632&gt;0,(M3632-V3632)*AC3632,0)</f>
        <v>0</v>
      </c>
      <c r="AF3632" s="16" t="str">
        <f aca="false">IF(AA3632&lt;&gt;"COMPRAR","",IF(AB3632="",IF(X3632="","",IF(X3632-V3632&lt;0.01,"EMPATE TÉCNICO","")),IF(AB3632&lt;I3632,"ESTOQUE INSUFICIENTE",IF(X3632="","",IF(X3632-V3632&lt;0.01,"EMPATE TÉCNICO","")))))</f>
        <v/>
      </c>
      <c r="AG3632" s="16" t="s">
        <v>547</v>
      </c>
      <c r="AH3632" s="16" t="s">
        <v>1761</v>
      </c>
    </row>
    <row r="3633" customFormat="false" ht="15" hidden="false" customHeight="false" outlineLevel="0" collapsed="false">
      <c r="A3633" s="16" t="s">
        <v>11260</v>
      </c>
      <c r="B3633" s="17" t="s">
        <v>11261</v>
      </c>
      <c r="C3633" s="16" t="s">
        <v>11262</v>
      </c>
      <c r="D3633" s="16" t="s">
        <v>11217</v>
      </c>
      <c r="E3633" s="18" t="n">
        <v>6</v>
      </c>
      <c r="F3633" s="16" t="s">
        <v>43</v>
      </c>
      <c r="G3633" s="18" t="n">
        <v>0</v>
      </c>
      <c r="H3633" s="16" t="n">
        <v>0.3</v>
      </c>
      <c r="I3633" s="18" t="n">
        <v>1</v>
      </c>
      <c r="J3633" s="19" t="n">
        <v>4.225</v>
      </c>
      <c r="K3633" s="19" t="n">
        <v>4.225</v>
      </c>
      <c r="L3633" s="19" t="n">
        <v>4.225</v>
      </c>
      <c r="M3633" s="19" t="n">
        <f aca="false">IF(J3633&gt;0,J3633,K3633)*E3633</f>
        <v>25.35</v>
      </c>
      <c r="N3633" s="20"/>
      <c r="O3633" s="21" t="str">
        <f aca="false">IF(R3633="","",ROUND(R3633*(1-Premissas!$B$4),4))</f>
        <v/>
      </c>
      <c r="P3633" s="22"/>
      <c r="Q3633" s="22"/>
      <c r="R3633" s="23"/>
      <c r="S3633" s="24"/>
      <c r="T3633" s="24"/>
      <c r="U3633" s="25"/>
      <c r="V3633" s="19" t="str">
        <f aca="false">IF(COUNT(N3633:Q3633)=0,"",MIN(N3633:Q3633))</f>
        <v/>
      </c>
      <c r="W3633" s="16" t="str">
        <f aca="false">IF(V3633="","",INDEX($N$4:$Q$4,MATCH(V3633,N3633:Q3633,0)))</f>
        <v/>
      </c>
      <c r="X3633" s="19" t="str">
        <f aca="false">IF(COUNT(N3633:Q3633)&lt;2,"",SMALL(N3633:Q3633,2))</f>
        <v/>
      </c>
      <c r="Y3633" s="26" t="str">
        <f aca="false">IF(OR(V3633="",M3633=0),"",V3633/M3633-1)</f>
        <v/>
      </c>
      <c r="Z3633" s="26" t="str">
        <f aca="false">IF(OR(V3633="",L3633=""),"",V3633/(L3633*E3633)-1)</f>
        <v/>
      </c>
      <c r="AA3633" s="16" t="str">
        <f aca="false">IF(V3633="","SEM OFERTA",IF(OR(Y3633&gt;Premissas!$B$11,Y3633&lt;Premissas!$B$12),"VERIFICAR - UNIDADE/EMBALAGEM",IF(Y3633&gt;Premissas!$B$6,"NÃO COMPRAR - REAJUSTE &gt;5%","COMPRAR")))</f>
        <v>SEM OFERTA</v>
      </c>
      <c r="AB3633" s="18" t="str">
        <f aca="false">IF(W3633="DIMEC",S3633,IF(W3633="MEDCENTRO",U3633,""))</f>
        <v/>
      </c>
      <c r="AC3633" s="18" t="n">
        <f aca="false">IF(AA3633&lt;&gt;"COMPRAR",0,IF(AB3633="",I3633,MIN(I3633,AB3633)))</f>
        <v>0</v>
      </c>
      <c r="AD3633" s="19" t="n">
        <f aca="false">IF(AC3633&gt;0,AC3633*V3633,0)</f>
        <v>0</v>
      </c>
      <c r="AE3633" s="19" t="n">
        <f aca="false">IF(AC3633&gt;0,(M3633-V3633)*AC3633,0)</f>
        <v>0</v>
      </c>
      <c r="AF3633" s="16" t="str">
        <f aca="false">IF(AA3633&lt;&gt;"COMPRAR","",IF(AB3633="",IF(X3633="","",IF(X3633-V3633&lt;0.01,"EMPATE TÉCNICO","")),IF(AB3633&lt;I3633,"ESTOQUE INSUFICIENTE",IF(X3633="","",IF(X3633-V3633&lt;0.01,"EMPATE TÉCNICO","")))))</f>
        <v/>
      </c>
      <c r="AG3633" s="16" t="s">
        <v>547</v>
      </c>
      <c r="AH3633" s="16" t="s">
        <v>1761</v>
      </c>
    </row>
    <row r="3634" customFormat="false" ht="15" hidden="false" customHeight="false" outlineLevel="0" collapsed="false">
      <c r="A3634" s="16" t="s">
        <v>11263</v>
      </c>
      <c r="B3634" s="17" t="s">
        <v>11264</v>
      </c>
      <c r="C3634" s="16" t="s">
        <v>11265</v>
      </c>
      <c r="D3634" s="16" t="s">
        <v>11217</v>
      </c>
      <c r="E3634" s="18" t="n">
        <v>6</v>
      </c>
      <c r="F3634" s="16" t="s">
        <v>43</v>
      </c>
      <c r="G3634" s="18" t="n">
        <v>0</v>
      </c>
      <c r="H3634" s="16" t="n">
        <v>0.4</v>
      </c>
      <c r="I3634" s="18" t="n">
        <v>1</v>
      </c>
      <c r="J3634" s="19" t="n">
        <v>4.22666666666667</v>
      </c>
      <c r="K3634" s="19" t="n">
        <v>4.22666666666667</v>
      </c>
      <c r="L3634" s="19" t="n">
        <v>4.2267</v>
      </c>
      <c r="M3634" s="19" t="n">
        <f aca="false">IF(J3634&gt;0,J3634,K3634)*E3634</f>
        <v>25.36</v>
      </c>
      <c r="N3634" s="20"/>
      <c r="O3634" s="21" t="str">
        <f aca="false">IF(R3634="","",ROUND(R3634*(1-Premissas!$B$4),4))</f>
        <v/>
      </c>
      <c r="P3634" s="22"/>
      <c r="Q3634" s="22"/>
      <c r="R3634" s="23"/>
      <c r="S3634" s="24"/>
      <c r="T3634" s="24"/>
      <c r="U3634" s="25"/>
      <c r="V3634" s="19" t="str">
        <f aca="false">IF(COUNT(N3634:Q3634)=0,"",MIN(N3634:Q3634))</f>
        <v/>
      </c>
      <c r="W3634" s="16" t="str">
        <f aca="false">IF(V3634="","",INDEX($N$4:$Q$4,MATCH(V3634,N3634:Q3634,0)))</f>
        <v/>
      </c>
      <c r="X3634" s="19" t="str">
        <f aca="false">IF(COUNT(N3634:Q3634)&lt;2,"",SMALL(N3634:Q3634,2))</f>
        <v/>
      </c>
      <c r="Y3634" s="26" t="str">
        <f aca="false">IF(OR(V3634="",M3634=0),"",V3634/M3634-1)</f>
        <v/>
      </c>
      <c r="Z3634" s="26" t="str">
        <f aca="false">IF(OR(V3634="",L3634=""),"",V3634/(L3634*E3634)-1)</f>
        <v/>
      </c>
      <c r="AA3634" s="16" t="str">
        <f aca="false">IF(V3634="","SEM OFERTA",IF(OR(Y3634&gt;Premissas!$B$11,Y3634&lt;Premissas!$B$12),"VERIFICAR - UNIDADE/EMBALAGEM",IF(Y3634&gt;Premissas!$B$6,"NÃO COMPRAR - REAJUSTE &gt;5%","COMPRAR")))</f>
        <v>SEM OFERTA</v>
      </c>
      <c r="AB3634" s="18" t="str">
        <f aca="false">IF(W3634="DIMEC",S3634,IF(W3634="MEDCENTRO",U3634,""))</f>
        <v/>
      </c>
      <c r="AC3634" s="18" t="n">
        <f aca="false">IF(AA3634&lt;&gt;"COMPRAR",0,IF(AB3634="",I3634,MIN(I3634,AB3634)))</f>
        <v>0</v>
      </c>
      <c r="AD3634" s="19" t="n">
        <f aca="false">IF(AC3634&gt;0,AC3634*V3634,0)</f>
        <v>0</v>
      </c>
      <c r="AE3634" s="19" t="n">
        <f aca="false">IF(AC3634&gt;0,(M3634-V3634)*AC3634,0)</f>
        <v>0</v>
      </c>
      <c r="AF3634" s="16" t="str">
        <f aca="false">IF(AA3634&lt;&gt;"COMPRAR","",IF(AB3634="",IF(X3634="","",IF(X3634-V3634&lt;0.01,"EMPATE TÉCNICO","")),IF(AB3634&lt;I3634,"ESTOQUE INSUFICIENTE",IF(X3634="","",IF(X3634-V3634&lt;0.01,"EMPATE TÉCNICO","")))))</f>
        <v/>
      </c>
      <c r="AG3634" s="16" t="s">
        <v>547</v>
      </c>
      <c r="AH3634" s="16" t="s">
        <v>1761</v>
      </c>
    </row>
    <row r="3635" customFormat="false" ht="15" hidden="false" customHeight="false" outlineLevel="0" collapsed="false">
      <c r="A3635" s="16" t="s">
        <v>11266</v>
      </c>
      <c r="B3635" s="17" t="s">
        <v>11267</v>
      </c>
      <c r="C3635" s="16" t="s">
        <v>11268</v>
      </c>
      <c r="D3635" s="16" t="s">
        <v>11217</v>
      </c>
      <c r="E3635" s="18" t="n">
        <v>6</v>
      </c>
      <c r="F3635" s="16" t="s">
        <v>43</v>
      </c>
      <c r="G3635" s="18" t="n">
        <v>0</v>
      </c>
      <c r="H3635" s="16" t="n">
        <v>0.4</v>
      </c>
      <c r="I3635" s="18" t="n">
        <v>1</v>
      </c>
      <c r="J3635" s="19" t="n">
        <v>4.325</v>
      </c>
      <c r="K3635" s="19" t="n">
        <v>4.325</v>
      </c>
      <c r="L3635" s="19" t="n">
        <v>4.325</v>
      </c>
      <c r="M3635" s="19" t="n">
        <f aca="false">IF(J3635&gt;0,J3635,K3635)*E3635</f>
        <v>25.95</v>
      </c>
      <c r="N3635" s="20"/>
      <c r="O3635" s="21" t="str">
        <f aca="false">IF(R3635="","",ROUND(R3635*(1-Premissas!$B$4),4))</f>
        <v/>
      </c>
      <c r="P3635" s="22"/>
      <c r="Q3635" s="22"/>
      <c r="R3635" s="23"/>
      <c r="S3635" s="24"/>
      <c r="T3635" s="24"/>
      <c r="U3635" s="25"/>
      <c r="V3635" s="19" t="str">
        <f aca="false">IF(COUNT(N3635:Q3635)=0,"",MIN(N3635:Q3635))</f>
        <v/>
      </c>
      <c r="W3635" s="16" t="str">
        <f aca="false">IF(V3635="","",INDEX($N$4:$Q$4,MATCH(V3635,N3635:Q3635,0)))</f>
        <v/>
      </c>
      <c r="X3635" s="19" t="str">
        <f aca="false">IF(COUNT(N3635:Q3635)&lt;2,"",SMALL(N3635:Q3635,2))</f>
        <v/>
      </c>
      <c r="Y3635" s="26" t="str">
        <f aca="false">IF(OR(V3635="",M3635=0),"",V3635/M3635-1)</f>
        <v/>
      </c>
      <c r="Z3635" s="26" t="str">
        <f aca="false">IF(OR(V3635="",L3635=""),"",V3635/(L3635*E3635)-1)</f>
        <v/>
      </c>
      <c r="AA3635" s="16" t="str">
        <f aca="false">IF(V3635="","SEM OFERTA",IF(OR(Y3635&gt;Premissas!$B$11,Y3635&lt;Premissas!$B$12),"VERIFICAR - UNIDADE/EMBALAGEM",IF(Y3635&gt;Premissas!$B$6,"NÃO COMPRAR - REAJUSTE &gt;5%","COMPRAR")))</f>
        <v>SEM OFERTA</v>
      </c>
      <c r="AB3635" s="18" t="str">
        <f aca="false">IF(W3635="DIMEC",S3635,IF(W3635="MEDCENTRO",U3635,""))</f>
        <v/>
      </c>
      <c r="AC3635" s="18" t="n">
        <f aca="false">IF(AA3635&lt;&gt;"COMPRAR",0,IF(AB3635="",I3635,MIN(I3635,AB3635)))</f>
        <v>0</v>
      </c>
      <c r="AD3635" s="19" t="n">
        <f aca="false">IF(AC3635&gt;0,AC3635*V3635,0)</f>
        <v>0</v>
      </c>
      <c r="AE3635" s="19" t="n">
        <f aca="false">IF(AC3635&gt;0,(M3635-V3635)*AC3635,0)</f>
        <v>0</v>
      </c>
      <c r="AF3635" s="16" t="str">
        <f aca="false">IF(AA3635&lt;&gt;"COMPRAR","",IF(AB3635="",IF(X3635="","",IF(X3635-V3635&lt;0.01,"EMPATE TÉCNICO","")),IF(AB3635&lt;I3635,"ESTOQUE INSUFICIENTE",IF(X3635="","",IF(X3635-V3635&lt;0.01,"EMPATE TÉCNICO","")))))</f>
        <v/>
      </c>
      <c r="AG3635" s="16" t="s">
        <v>547</v>
      </c>
      <c r="AH3635" s="16" t="s">
        <v>1761</v>
      </c>
    </row>
    <row r="3636" customFormat="false" ht="15" hidden="false" customHeight="false" outlineLevel="0" collapsed="false">
      <c r="A3636" s="16" t="s">
        <v>11269</v>
      </c>
      <c r="B3636" s="17" t="s">
        <v>11270</v>
      </c>
      <c r="C3636" s="16" t="s">
        <v>11271</v>
      </c>
      <c r="D3636" s="16" t="s">
        <v>11217</v>
      </c>
      <c r="E3636" s="18" t="n">
        <v>6</v>
      </c>
      <c r="F3636" s="16" t="s">
        <v>43</v>
      </c>
      <c r="G3636" s="18" t="n">
        <v>0</v>
      </c>
      <c r="H3636" s="16" t="n">
        <v>0.2</v>
      </c>
      <c r="I3636" s="18" t="n">
        <v>1</v>
      </c>
      <c r="J3636" s="19" t="n">
        <v>5.84666666666667</v>
      </c>
      <c r="K3636" s="19" t="n">
        <v>5.84666666666667</v>
      </c>
      <c r="L3636" s="19" t="n">
        <v>5.8467</v>
      </c>
      <c r="M3636" s="19" t="n">
        <f aca="false">IF(J3636&gt;0,J3636,K3636)*E3636</f>
        <v>35.08</v>
      </c>
      <c r="N3636" s="20"/>
      <c r="O3636" s="21" t="str">
        <f aca="false">IF(R3636="","",ROUND(R3636*(1-Premissas!$B$4),4))</f>
        <v/>
      </c>
      <c r="P3636" s="22"/>
      <c r="Q3636" s="22"/>
      <c r="R3636" s="23"/>
      <c r="S3636" s="24"/>
      <c r="T3636" s="24"/>
      <c r="U3636" s="25"/>
      <c r="V3636" s="19" t="str">
        <f aca="false">IF(COUNT(N3636:Q3636)=0,"",MIN(N3636:Q3636))</f>
        <v/>
      </c>
      <c r="W3636" s="16" t="str">
        <f aca="false">IF(V3636="","",INDEX($N$4:$Q$4,MATCH(V3636,N3636:Q3636,0)))</f>
        <v/>
      </c>
      <c r="X3636" s="19" t="str">
        <f aca="false">IF(COUNT(N3636:Q3636)&lt;2,"",SMALL(N3636:Q3636,2))</f>
        <v/>
      </c>
      <c r="Y3636" s="26" t="str">
        <f aca="false">IF(OR(V3636="",M3636=0),"",V3636/M3636-1)</f>
        <v/>
      </c>
      <c r="Z3636" s="26" t="str">
        <f aca="false">IF(OR(V3636="",L3636=""),"",V3636/(L3636*E3636)-1)</f>
        <v/>
      </c>
      <c r="AA3636" s="16" t="str">
        <f aca="false">IF(V3636="","SEM OFERTA",IF(OR(Y3636&gt;Premissas!$B$11,Y3636&lt;Premissas!$B$12),"VERIFICAR - UNIDADE/EMBALAGEM",IF(Y3636&gt;Premissas!$B$6,"NÃO COMPRAR - REAJUSTE &gt;5%","COMPRAR")))</f>
        <v>SEM OFERTA</v>
      </c>
      <c r="AB3636" s="18" t="str">
        <f aca="false">IF(W3636="DIMEC",S3636,IF(W3636="MEDCENTRO",U3636,""))</f>
        <v/>
      </c>
      <c r="AC3636" s="18" t="n">
        <f aca="false">IF(AA3636&lt;&gt;"COMPRAR",0,IF(AB3636="",I3636,MIN(I3636,AB3636)))</f>
        <v>0</v>
      </c>
      <c r="AD3636" s="19" t="n">
        <f aca="false">IF(AC3636&gt;0,AC3636*V3636,0)</f>
        <v>0</v>
      </c>
      <c r="AE3636" s="19" t="n">
        <f aca="false">IF(AC3636&gt;0,(M3636-V3636)*AC3636,0)</f>
        <v>0</v>
      </c>
      <c r="AF3636" s="16" t="str">
        <f aca="false">IF(AA3636&lt;&gt;"COMPRAR","",IF(AB3636="",IF(X3636="","",IF(X3636-V3636&lt;0.01,"EMPATE TÉCNICO","")),IF(AB3636&lt;I3636,"ESTOQUE INSUFICIENTE",IF(X3636="","",IF(X3636-V3636&lt;0.01,"EMPATE TÉCNICO","")))))</f>
        <v/>
      </c>
      <c r="AG3636" s="16" t="s">
        <v>547</v>
      </c>
      <c r="AH3636" s="16" t="s">
        <v>1761</v>
      </c>
    </row>
    <row r="3637" customFormat="false" ht="15" hidden="false" customHeight="false" outlineLevel="0" collapsed="false">
      <c r="A3637" s="16" t="s">
        <v>11272</v>
      </c>
      <c r="B3637" s="17" t="s">
        <v>11273</v>
      </c>
      <c r="C3637" s="16" t="s">
        <v>11274</v>
      </c>
      <c r="D3637" s="16" t="s">
        <v>11217</v>
      </c>
      <c r="E3637" s="18" t="n">
        <v>6</v>
      </c>
      <c r="F3637" s="16" t="s">
        <v>43</v>
      </c>
      <c r="G3637" s="18" t="n">
        <v>0</v>
      </c>
      <c r="H3637" s="16" t="n">
        <v>0.1</v>
      </c>
      <c r="I3637" s="18" t="n">
        <v>1</v>
      </c>
      <c r="J3637" s="19" t="n">
        <v>5.23666666666667</v>
      </c>
      <c r="K3637" s="19" t="n">
        <v>5.23666666666667</v>
      </c>
      <c r="L3637" s="19" t="n">
        <v>5.2367</v>
      </c>
      <c r="M3637" s="19" t="n">
        <f aca="false">IF(J3637&gt;0,J3637,K3637)*E3637</f>
        <v>31.42</v>
      </c>
      <c r="N3637" s="20"/>
      <c r="O3637" s="21" t="str">
        <f aca="false">IF(R3637="","",ROUND(R3637*(1-Premissas!$B$4),4))</f>
        <v/>
      </c>
      <c r="P3637" s="22"/>
      <c r="Q3637" s="22"/>
      <c r="R3637" s="23"/>
      <c r="S3637" s="24"/>
      <c r="T3637" s="24"/>
      <c r="U3637" s="25"/>
      <c r="V3637" s="19" t="str">
        <f aca="false">IF(COUNT(N3637:Q3637)=0,"",MIN(N3637:Q3637))</f>
        <v/>
      </c>
      <c r="W3637" s="16" t="str">
        <f aca="false">IF(V3637="","",INDEX($N$4:$Q$4,MATCH(V3637,N3637:Q3637,0)))</f>
        <v/>
      </c>
      <c r="X3637" s="19" t="str">
        <f aca="false">IF(COUNT(N3637:Q3637)&lt;2,"",SMALL(N3637:Q3637,2))</f>
        <v/>
      </c>
      <c r="Y3637" s="26" t="str">
        <f aca="false">IF(OR(V3637="",M3637=0),"",V3637/M3637-1)</f>
        <v/>
      </c>
      <c r="Z3637" s="26" t="str">
        <f aca="false">IF(OR(V3637="",L3637=""),"",V3637/(L3637*E3637)-1)</f>
        <v/>
      </c>
      <c r="AA3637" s="16" t="str">
        <f aca="false">IF(V3637="","SEM OFERTA",IF(OR(Y3637&gt;Premissas!$B$11,Y3637&lt;Premissas!$B$12),"VERIFICAR - UNIDADE/EMBALAGEM",IF(Y3637&gt;Premissas!$B$6,"NÃO COMPRAR - REAJUSTE &gt;5%","COMPRAR")))</f>
        <v>SEM OFERTA</v>
      </c>
      <c r="AB3637" s="18" t="str">
        <f aca="false">IF(W3637="DIMEC",S3637,IF(W3637="MEDCENTRO",U3637,""))</f>
        <v/>
      </c>
      <c r="AC3637" s="18" t="n">
        <f aca="false">IF(AA3637&lt;&gt;"COMPRAR",0,IF(AB3637="",I3637,MIN(I3637,AB3637)))</f>
        <v>0</v>
      </c>
      <c r="AD3637" s="19" t="n">
        <f aca="false">IF(AC3637&gt;0,AC3637*V3637,0)</f>
        <v>0</v>
      </c>
      <c r="AE3637" s="19" t="n">
        <f aca="false">IF(AC3637&gt;0,(M3637-V3637)*AC3637,0)</f>
        <v>0</v>
      </c>
      <c r="AF3637" s="16" t="str">
        <f aca="false">IF(AA3637&lt;&gt;"COMPRAR","",IF(AB3637="",IF(X3637="","",IF(X3637-V3637&lt;0.01,"EMPATE TÉCNICO","")),IF(AB3637&lt;I3637,"ESTOQUE INSUFICIENTE",IF(X3637="","",IF(X3637-V3637&lt;0.01,"EMPATE TÉCNICO","")))))</f>
        <v/>
      </c>
      <c r="AG3637" s="16" t="s">
        <v>547</v>
      </c>
      <c r="AH3637" s="16" t="s">
        <v>1761</v>
      </c>
    </row>
    <row r="3638" customFormat="false" ht="15" hidden="false" customHeight="false" outlineLevel="0" collapsed="false">
      <c r="A3638" s="16" t="s">
        <v>11275</v>
      </c>
      <c r="B3638" s="17" t="s">
        <v>11276</v>
      </c>
      <c r="C3638" s="16" t="s">
        <v>11277</v>
      </c>
      <c r="D3638" s="16" t="s">
        <v>11217</v>
      </c>
      <c r="E3638" s="18" t="n">
        <v>6</v>
      </c>
      <c r="F3638" s="16" t="s">
        <v>43</v>
      </c>
      <c r="G3638" s="18" t="n">
        <v>0</v>
      </c>
      <c r="H3638" s="16" t="n">
        <v>0.1</v>
      </c>
      <c r="I3638" s="18" t="n">
        <v>1</v>
      </c>
      <c r="J3638" s="19" t="n">
        <v>5.09166666666667</v>
      </c>
      <c r="K3638" s="19" t="n">
        <v>5.09166666666667</v>
      </c>
      <c r="L3638" s="19" t="n">
        <v>5.0917</v>
      </c>
      <c r="M3638" s="19" t="n">
        <f aca="false">IF(J3638&gt;0,J3638,K3638)*E3638</f>
        <v>30.55</v>
      </c>
      <c r="N3638" s="20"/>
      <c r="O3638" s="21" t="str">
        <f aca="false">IF(R3638="","",ROUND(R3638*(1-Premissas!$B$4),4))</f>
        <v/>
      </c>
      <c r="P3638" s="22"/>
      <c r="Q3638" s="22"/>
      <c r="R3638" s="23"/>
      <c r="S3638" s="24"/>
      <c r="T3638" s="24"/>
      <c r="U3638" s="25"/>
      <c r="V3638" s="19" t="str">
        <f aca="false">IF(COUNT(N3638:Q3638)=0,"",MIN(N3638:Q3638))</f>
        <v/>
      </c>
      <c r="W3638" s="16" t="str">
        <f aca="false">IF(V3638="","",INDEX($N$4:$Q$4,MATCH(V3638,N3638:Q3638,0)))</f>
        <v/>
      </c>
      <c r="X3638" s="19" t="str">
        <f aca="false">IF(COUNT(N3638:Q3638)&lt;2,"",SMALL(N3638:Q3638,2))</f>
        <v/>
      </c>
      <c r="Y3638" s="26" t="str">
        <f aca="false">IF(OR(V3638="",M3638=0),"",V3638/M3638-1)</f>
        <v/>
      </c>
      <c r="Z3638" s="26" t="str">
        <f aca="false">IF(OR(V3638="",L3638=""),"",V3638/(L3638*E3638)-1)</f>
        <v/>
      </c>
      <c r="AA3638" s="16" t="str">
        <f aca="false">IF(V3638="","SEM OFERTA",IF(OR(Y3638&gt;Premissas!$B$11,Y3638&lt;Premissas!$B$12),"VERIFICAR - UNIDADE/EMBALAGEM",IF(Y3638&gt;Premissas!$B$6,"NÃO COMPRAR - REAJUSTE &gt;5%","COMPRAR")))</f>
        <v>SEM OFERTA</v>
      </c>
      <c r="AB3638" s="18" t="str">
        <f aca="false">IF(W3638="DIMEC",S3638,IF(W3638="MEDCENTRO",U3638,""))</f>
        <v/>
      </c>
      <c r="AC3638" s="18" t="n">
        <f aca="false">IF(AA3638&lt;&gt;"COMPRAR",0,IF(AB3638="",I3638,MIN(I3638,AB3638)))</f>
        <v>0</v>
      </c>
      <c r="AD3638" s="19" t="n">
        <f aca="false">IF(AC3638&gt;0,AC3638*V3638,0)</f>
        <v>0</v>
      </c>
      <c r="AE3638" s="19" t="n">
        <f aca="false">IF(AC3638&gt;0,(M3638-V3638)*AC3638,0)</f>
        <v>0</v>
      </c>
      <c r="AF3638" s="16" t="str">
        <f aca="false">IF(AA3638&lt;&gt;"COMPRAR","",IF(AB3638="",IF(X3638="","",IF(X3638-V3638&lt;0.01,"EMPATE TÉCNICO","")),IF(AB3638&lt;I3638,"ESTOQUE INSUFICIENTE",IF(X3638="","",IF(X3638-V3638&lt;0.01,"EMPATE TÉCNICO","")))))</f>
        <v/>
      </c>
      <c r="AG3638" s="16" t="s">
        <v>547</v>
      </c>
      <c r="AH3638" s="16" t="s">
        <v>1761</v>
      </c>
    </row>
    <row r="3639" customFormat="false" ht="15" hidden="false" customHeight="false" outlineLevel="0" collapsed="false">
      <c r="A3639" s="16" t="s">
        <v>11278</v>
      </c>
      <c r="B3639" s="17" t="s">
        <v>11279</v>
      </c>
      <c r="C3639" s="16" t="s">
        <v>11280</v>
      </c>
      <c r="D3639" s="16" t="s">
        <v>11217</v>
      </c>
      <c r="E3639" s="18" t="n">
        <v>6</v>
      </c>
      <c r="F3639" s="16" t="s">
        <v>43</v>
      </c>
      <c r="G3639" s="18" t="n">
        <v>0</v>
      </c>
      <c r="H3639" s="16" t="n">
        <v>0.2</v>
      </c>
      <c r="I3639" s="18" t="n">
        <v>1</v>
      </c>
      <c r="J3639" s="19" t="n">
        <v>5.23833333333333</v>
      </c>
      <c r="K3639" s="19" t="n">
        <v>5.23833333333333</v>
      </c>
      <c r="L3639" s="19" t="n">
        <v>5.2383</v>
      </c>
      <c r="M3639" s="19" t="n">
        <f aca="false">IF(J3639&gt;0,J3639,K3639)*E3639</f>
        <v>31.43</v>
      </c>
      <c r="N3639" s="20"/>
      <c r="O3639" s="21" t="str">
        <f aca="false">IF(R3639="","",ROUND(R3639*(1-Premissas!$B$4),4))</f>
        <v/>
      </c>
      <c r="P3639" s="22"/>
      <c r="Q3639" s="22"/>
      <c r="R3639" s="23"/>
      <c r="S3639" s="24"/>
      <c r="T3639" s="24"/>
      <c r="U3639" s="25"/>
      <c r="V3639" s="19" t="str">
        <f aca="false">IF(COUNT(N3639:Q3639)=0,"",MIN(N3639:Q3639))</f>
        <v/>
      </c>
      <c r="W3639" s="16" t="str">
        <f aca="false">IF(V3639="","",INDEX($N$4:$Q$4,MATCH(V3639,N3639:Q3639,0)))</f>
        <v/>
      </c>
      <c r="X3639" s="19" t="str">
        <f aca="false">IF(COUNT(N3639:Q3639)&lt;2,"",SMALL(N3639:Q3639,2))</f>
        <v/>
      </c>
      <c r="Y3639" s="26" t="str">
        <f aca="false">IF(OR(V3639="",M3639=0),"",V3639/M3639-1)</f>
        <v/>
      </c>
      <c r="Z3639" s="26" t="str">
        <f aca="false">IF(OR(V3639="",L3639=""),"",V3639/(L3639*E3639)-1)</f>
        <v/>
      </c>
      <c r="AA3639" s="16" t="str">
        <f aca="false">IF(V3639="","SEM OFERTA",IF(OR(Y3639&gt;Premissas!$B$11,Y3639&lt;Premissas!$B$12),"VERIFICAR - UNIDADE/EMBALAGEM",IF(Y3639&gt;Premissas!$B$6,"NÃO COMPRAR - REAJUSTE &gt;5%","COMPRAR")))</f>
        <v>SEM OFERTA</v>
      </c>
      <c r="AB3639" s="18" t="str">
        <f aca="false">IF(W3639="DIMEC",S3639,IF(W3639="MEDCENTRO",U3639,""))</f>
        <v/>
      </c>
      <c r="AC3639" s="18" t="n">
        <f aca="false">IF(AA3639&lt;&gt;"COMPRAR",0,IF(AB3639="",I3639,MIN(I3639,AB3639)))</f>
        <v>0</v>
      </c>
      <c r="AD3639" s="19" t="n">
        <f aca="false">IF(AC3639&gt;0,AC3639*V3639,0)</f>
        <v>0</v>
      </c>
      <c r="AE3639" s="19" t="n">
        <f aca="false">IF(AC3639&gt;0,(M3639-V3639)*AC3639,0)</f>
        <v>0</v>
      </c>
      <c r="AF3639" s="16" t="str">
        <f aca="false">IF(AA3639&lt;&gt;"COMPRAR","",IF(AB3639="",IF(X3639="","",IF(X3639-V3639&lt;0.01,"EMPATE TÉCNICO","")),IF(AB3639&lt;I3639,"ESTOQUE INSUFICIENTE",IF(X3639="","",IF(X3639-V3639&lt;0.01,"EMPATE TÉCNICO","")))))</f>
        <v/>
      </c>
      <c r="AG3639" s="16" t="s">
        <v>547</v>
      </c>
      <c r="AH3639" s="16" t="s">
        <v>1761</v>
      </c>
    </row>
    <row r="3640" customFormat="false" ht="15" hidden="false" customHeight="false" outlineLevel="0" collapsed="false">
      <c r="A3640" s="16" t="s">
        <v>11281</v>
      </c>
      <c r="B3640" s="17" t="s">
        <v>11282</v>
      </c>
      <c r="C3640" s="16" t="s">
        <v>11283</v>
      </c>
      <c r="D3640" s="16" t="s">
        <v>11217</v>
      </c>
      <c r="E3640" s="18" t="n">
        <v>1</v>
      </c>
      <c r="F3640" s="16" t="s">
        <v>42</v>
      </c>
      <c r="G3640" s="18" t="n">
        <v>5</v>
      </c>
      <c r="H3640" s="16" t="n">
        <v>3.2</v>
      </c>
      <c r="I3640" s="18" t="n">
        <v>4</v>
      </c>
      <c r="J3640" s="19" t="n">
        <v>5.81</v>
      </c>
      <c r="K3640" s="19" t="n">
        <v>5.81</v>
      </c>
      <c r="L3640" s="19" t="n">
        <v>5.81</v>
      </c>
      <c r="M3640" s="19" t="n">
        <f aca="false">IF(J3640&gt;0,J3640,K3640)*E3640</f>
        <v>5.81</v>
      </c>
      <c r="N3640" s="20"/>
      <c r="O3640" s="21" t="str">
        <f aca="false">IF(R3640="","",ROUND(R3640*(1-Premissas!$B$4),4))</f>
        <v/>
      </c>
      <c r="P3640" s="22"/>
      <c r="Q3640" s="22"/>
      <c r="R3640" s="23"/>
      <c r="S3640" s="24"/>
      <c r="T3640" s="24"/>
      <c r="U3640" s="25"/>
      <c r="V3640" s="19" t="str">
        <f aca="false">IF(COUNT(N3640:Q3640)=0,"",MIN(N3640:Q3640))</f>
        <v/>
      </c>
      <c r="W3640" s="16" t="str">
        <f aca="false">IF(V3640="","",INDEX($N$4:$Q$4,MATCH(V3640,N3640:Q3640,0)))</f>
        <v/>
      </c>
      <c r="X3640" s="19" t="str">
        <f aca="false">IF(COUNT(N3640:Q3640)&lt;2,"",SMALL(N3640:Q3640,2))</f>
        <v/>
      </c>
      <c r="Y3640" s="26" t="str">
        <f aca="false">IF(OR(V3640="",M3640=0),"",V3640/M3640-1)</f>
        <v/>
      </c>
      <c r="Z3640" s="26" t="str">
        <f aca="false">IF(OR(V3640="",L3640=""),"",V3640/(L3640*E3640)-1)</f>
        <v/>
      </c>
      <c r="AA3640" s="16" t="str">
        <f aca="false">IF(V3640="","SEM OFERTA",IF(OR(Y3640&gt;Premissas!$B$11,Y3640&lt;Premissas!$B$12),"VERIFICAR - UNIDADE/EMBALAGEM",IF(Y3640&gt;Premissas!$B$6,"NÃO COMPRAR - REAJUSTE &gt;5%","COMPRAR")))</f>
        <v>SEM OFERTA</v>
      </c>
      <c r="AB3640" s="18" t="str">
        <f aca="false">IF(W3640="DIMEC",S3640,IF(W3640="MEDCENTRO",U3640,""))</f>
        <v/>
      </c>
      <c r="AC3640" s="18" t="n">
        <f aca="false">IF(AA3640&lt;&gt;"COMPRAR",0,IF(AB3640="",I3640,MIN(I3640,AB3640)))</f>
        <v>0</v>
      </c>
      <c r="AD3640" s="19" t="n">
        <f aca="false">IF(AC3640&gt;0,AC3640*V3640,0)</f>
        <v>0</v>
      </c>
      <c r="AE3640" s="19" t="n">
        <f aca="false">IF(AC3640&gt;0,(M3640-V3640)*AC3640,0)</f>
        <v>0</v>
      </c>
      <c r="AF3640" s="16" t="str">
        <f aca="false">IF(AA3640&lt;&gt;"COMPRAR","",IF(AB3640="",IF(X3640="","",IF(X3640-V3640&lt;0.01,"EMPATE TÉCNICO","")),IF(AB3640&lt;I3640,"ESTOQUE INSUFICIENTE",IF(X3640="","",IF(X3640-V3640&lt;0.01,"EMPATE TÉCNICO","")))))</f>
        <v/>
      </c>
      <c r="AG3640" s="16" t="s">
        <v>1798</v>
      </c>
      <c r="AH3640" s="16" t="s">
        <v>1761</v>
      </c>
    </row>
    <row r="3641" customFormat="false" ht="15" hidden="false" customHeight="false" outlineLevel="0" collapsed="false">
      <c r="A3641" s="16" t="s">
        <v>11284</v>
      </c>
      <c r="B3641" s="17" t="s">
        <v>11285</v>
      </c>
      <c r="C3641" s="16" t="s">
        <v>11286</v>
      </c>
      <c r="D3641" s="16" t="s">
        <v>11217</v>
      </c>
      <c r="E3641" s="18" t="n">
        <v>1</v>
      </c>
      <c r="F3641" s="16" t="s">
        <v>43</v>
      </c>
      <c r="G3641" s="18" t="n">
        <v>6</v>
      </c>
      <c r="H3641" s="16" t="n">
        <v>3.2</v>
      </c>
      <c r="I3641" s="18" t="n">
        <v>3</v>
      </c>
      <c r="J3641" s="19" t="n">
        <v>5.81</v>
      </c>
      <c r="K3641" s="19" t="n">
        <v>5.81</v>
      </c>
      <c r="L3641" s="19" t="n">
        <v>5.81</v>
      </c>
      <c r="M3641" s="19" t="n">
        <f aca="false">IF(J3641&gt;0,J3641,K3641)*E3641</f>
        <v>5.81</v>
      </c>
      <c r="N3641" s="20"/>
      <c r="O3641" s="21" t="str">
        <f aca="false">IF(R3641="","",ROUND(R3641*(1-Premissas!$B$4),4))</f>
        <v/>
      </c>
      <c r="P3641" s="22"/>
      <c r="Q3641" s="22"/>
      <c r="R3641" s="23"/>
      <c r="S3641" s="24"/>
      <c r="T3641" s="24"/>
      <c r="U3641" s="25"/>
      <c r="V3641" s="19" t="str">
        <f aca="false">IF(COUNT(N3641:Q3641)=0,"",MIN(N3641:Q3641))</f>
        <v/>
      </c>
      <c r="W3641" s="16" t="str">
        <f aca="false">IF(V3641="","",INDEX($N$4:$Q$4,MATCH(V3641,N3641:Q3641,0)))</f>
        <v/>
      </c>
      <c r="X3641" s="19" t="str">
        <f aca="false">IF(COUNT(N3641:Q3641)&lt;2,"",SMALL(N3641:Q3641,2))</f>
        <v/>
      </c>
      <c r="Y3641" s="26" t="str">
        <f aca="false">IF(OR(V3641="",M3641=0),"",V3641/M3641-1)</f>
        <v/>
      </c>
      <c r="Z3641" s="26" t="str">
        <f aca="false">IF(OR(V3641="",L3641=""),"",V3641/(L3641*E3641)-1)</f>
        <v/>
      </c>
      <c r="AA3641" s="16" t="str">
        <f aca="false">IF(V3641="","SEM OFERTA",IF(OR(Y3641&gt;Premissas!$B$11,Y3641&lt;Premissas!$B$12),"VERIFICAR - UNIDADE/EMBALAGEM",IF(Y3641&gt;Premissas!$B$6,"NÃO COMPRAR - REAJUSTE &gt;5%","COMPRAR")))</f>
        <v>SEM OFERTA</v>
      </c>
      <c r="AB3641" s="18" t="str">
        <f aca="false">IF(W3641="DIMEC",S3641,IF(W3641="MEDCENTRO",U3641,""))</f>
        <v/>
      </c>
      <c r="AC3641" s="18" t="n">
        <f aca="false">IF(AA3641&lt;&gt;"COMPRAR",0,IF(AB3641="",I3641,MIN(I3641,AB3641)))</f>
        <v>0</v>
      </c>
      <c r="AD3641" s="19" t="n">
        <f aca="false">IF(AC3641&gt;0,AC3641*V3641,0)</f>
        <v>0</v>
      </c>
      <c r="AE3641" s="19" t="n">
        <f aca="false">IF(AC3641&gt;0,(M3641-V3641)*AC3641,0)</f>
        <v>0</v>
      </c>
      <c r="AF3641" s="16" t="str">
        <f aca="false">IF(AA3641&lt;&gt;"COMPRAR","",IF(AB3641="",IF(X3641="","",IF(X3641-V3641&lt;0.01,"EMPATE TÉCNICO","")),IF(AB3641&lt;I3641,"ESTOQUE INSUFICIENTE",IF(X3641="","",IF(X3641-V3641&lt;0.01,"EMPATE TÉCNICO","")))))</f>
        <v/>
      </c>
      <c r="AG3641" s="16" t="s">
        <v>1798</v>
      </c>
      <c r="AH3641" s="16" t="s">
        <v>1761</v>
      </c>
    </row>
    <row r="3642" customFormat="false" ht="15" hidden="false" customHeight="false" outlineLevel="0" collapsed="false">
      <c r="A3642" s="16" t="s">
        <v>11287</v>
      </c>
      <c r="B3642" s="17" t="s">
        <v>11288</v>
      </c>
      <c r="C3642" s="16" t="s">
        <v>11289</v>
      </c>
      <c r="D3642" s="16" t="s">
        <v>11217</v>
      </c>
      <c r="E3642" s="18" t="n">
        <v>1</v>
      </c>
      <c r="F3642" s="16" t="s">
        <v>43</v>
      </c>
      <c r="G3642" s="18" t="n">
        <v>3</v>
      </c>
      <c r="H3642" s="16" t="n">
        <v>2.1</v>
      </c>
      <c r="I3642" s="18" t="n">
        <v>3</v>
      </c>
      <c r="J3642" s="19" t="n">
        <v>5.93</v>
      </c>
      <c r="K3642" s="19" t="n">
        <v>5.93</v>
      </c>
      <c r="L3642" s="19" t="n">
        <v>5.93</v>
      </c>
      <c r="M3642" s="19" t="n">
        <f aca="false">IF(J3642&gt;0,J3642,K3642)*E3642</f>
        <v>5.93</v>
      </c>
      <c r="N3642" s="20"/>
      <c r="O3642" s="21" t="str">
        <f aca="false">IF(R3642="","",ROUND(R3642*(1-Premissas!$B$4),4))</f>
        <v/>
      </c>
      <c r="P3642" s="22"/>
      <c r="Q3642" s="22"/>
      <c r="R3642" s="23"/>
      <c r="S3642" s="24"/>
      <c r="T3642" s="24"/>
      <c r="U3642" s="25"/>
      <c r="V3642" s="19" t="str">
        <f aca="false">IF(COUNT(N3642:Q3642)=0,"",MIN(N3642:Q3642))</f>
        <v/>
      </c>
      <c r="W3642" s="16" t="str">
        <f aca="false">IF(V3642="","",INDEX($N$4:$Q$4,MATCH(V3642,N3642:Q3642,0)))</f>
        <v/>
      </c>
      <c r="X3642" s="19" t="str">
        <f aca="false">IF(COUNT(N3642:Q3642)&lt;2,"",SMALL(N3642:Q3642,2))</f>
        <v/>
      </c>
      <c r="Y3642" s="26" t="str">
        <f aca="false">IF(OR(V3642="",M3642=0),"",V3642/M3642-1)</f>
        <v/>
      </c>
      <c r="Z3642" s="26" t="str">
        <f aca="false">IF(OR(V3642="",L3642=""),"",V3642/(L3642*E3642)-1)</f>
        <v/>
      </c>
      <c r="AA3642" s="16" t="str">
        <f aca="false">IF(V3642="","SEM OFERTA",IF(OR(Y3642&gt;Premissas!$B$11,Y3642&lt;Premissas!$B$12),"VERIFICAR - UNIDADE/EMBALAGEM",IF(Y3642&gt;Premissas!$B$6,"NÃO COMPRAR - REAJUSTE &gt;5%","COMPRAR")))</f>
        <v>SEM OFERTA</v>
      </c>
      <c r="AB3642" s="18" t="str">
        <f aca="false">IF(W3642="DIMEC",S3642,IF(W3642="MEDCENTRO",U3642,""))</f>
        <v/>
      </c>
      <c r="AC3642" s="18" t="n">
        <f aca="false">IF(AA3642&lt;&gt;"COMPRAR",0,IF(AB3642="",I3642,MIN(I3642,AB3642)))</f>
        <v>0</v>
      </c>
      <c r="AD3642" s="19" t="n">
        <f aca="false">IF(AC3642&gt;0,AC3642*V3642,0)</f>
        <v>0</v>
      </c>
      <c r="AE3642" s="19" t="n">
        <f aca="false">IF(AC3642&gt;0,(M3642-V3642)*AC3642,0)</f>
        <v>0</v>
      </c>
      <c r="AF3642" s="16" t="str">
        <f aca="false">IF(AA3642&lt;&gt;"COMPRAR","",IF(AB3642="",IF(X3642="","",IF(X3642-V3642&lt;0.01,"EMPATE TÉCNICO","")),IF(AB3642&lt;I3642,"ESTOQUE INSUFICIENTE",IF(X3642="","",IF(X3642-V3642&lt;0.01,"EMPATE TÉCNICO","")))))</f>
        <v/>
      </c>
      <c r="AG3642" s="16" t="s">
        <v>1798</v>
      </c>
      <c r="AH3642" s="16" t="s">
        <v>1761</v>
      </c>
    </row>
    <row r="3643" customFormat="false" ht="15" hidden="false" customHeight="false" outlineLevel="0" collapsed="false">
      <c r="A3643" s="16" t="s">
        <v>11290</v>
      </c>
      <c r="B3643" s="17" t="s">
        <v>11291</v>
      </c>
      <c r="C3643" s="16" t="s">
        <v>11292</v>
      </c>
      <c r="D3643" s="16" t="s">
        <v>11217</v>
      </c>
      <c r="E3643" s="18" t="n">
        <v>1</v>
      </c>
      <c r="F3643" s="16" t="s">
        <v>42</v>
      </c>
      <c r="G3643" s="18" t="n">
        <v>5</v>
      </c>
      <c r="H3643" s="16" t="n">
        <v>3.2</v>
      </c>
      <c r="I3643" s="18" t="n">
        <v>4</v>
      </c>
      <c r="J3643" s="19" t="n">
        <v>5.81</v>
      </c>
      <c r="K3643" s="19" t="n">
        <v>5.81</v>
      </c>
      <c r="L3643" s="19" t="n">
        <v>5.81</v>
      </c>
      <c r="M3643" s="19" t="n">
        <f aca="false">IF(J3643&gt;0,J3643,K3643)*E3643</f>
        <v>5.81</v>
      </c>
      <c r="N3643" s="20"/>
      <c r="O3643" s="21" t="str">
        <f aca="false">IF(R3643="","",ROUND(R3643*(1-Premissas!$B$4),4))</f>
        <v/>
      </c>
      <c r="P3643" s="22"/>
      <c r="Q3643" s="22"/>
      <c r="R3643" s="23"/>
      <c r="S3643" s="24"/>
      <c r="T3643" s="24"/>
      <c r="U3643" s="25"/>
      <c r="V3643" s="19" t="str">
        <f aca="false">IF(COUNT(N3643:Q3643)=0,"",MIN(N3643:Q3643))</f>
        <v/>
      </c>
      <c r="W3643" s="16" t="str">
        <f aca="false">IF(V3643="","",INDEX($N$4:$Q$4,MATCH(V3643,N3643:Q3643,0)))</f>
        <v/>
      </c>
      <c r="X3643" s="19" t="str">
        <f aca="false">IF(COUNT(N3643:Q3643)&lt;2,"",SMALL(N3643:Q3643,2))</f>
        <v/>
      </c>
      <c r="Y3643" s="26" t="str">
        <f aca="false">IF(OR(V3643="",M3643=0),"",V3643/M3643-1)</f>
        <v/>
      </c>
      <c r="Z3643" s="26" t="str">
        <f aca="false">IF(OR(V3643="",L3643=""),"",V3643/(L3643*E3643)-1)</f>
        <v/>
      </c>
      <c r="AA3643" s="16" t="str">
        <f aca="false">IF(V3643="","SEM OFERTA",IF(OR(Y3643&gt;Premissas!$B$11,Y3643&lt;Premissas!$B$12),"VERIFICAR - UNIDADE/EMBALAGEM",IF(Y3643&gt;Premissas!$B$6,"NÃO COMPRAR - REAJUSTE &gt;5%","COMPRAR")))</f>
        <v>SEM OFERTA</v>
      </c>
      <c r="AB3643" s="18" t="str">
        <f aca="false">IF(W3643="DIMEC",S3643,IF(W3643="MEDCENTRO",U3643,""))</f>
        <v/>
      </c>
      <c r="AC3643" s="18" t="n">
        <f aca="false">IF(AA3643&lt;&gt;"COMPRAR",0,IF(AB3643="",I3643,MIN(I3643,AB3643)))</f>
        <v>0</v>
      </c>
      <c r="AD3643" s="19" t="n">
        <f aca="false">IF(AC3643&gt;0,AC3643*V3643,0)</f>
        <v>0</v>
      </c>
      <c r="AE3643" s="19" t="n">
        <f aca="false">IF(AC3643&gt;0,(M3643-V3643)*AC3643,0)</f>
        <v>0</v>
      </c>
      <c r="AF3643" s="16" t="str">
        <f aca="false">IF(AA3643&lt;&gt;"COMPRAR","",IF(AB3643="",IF(X3643="","",IF(X3643-V3643&lt;0.01,"EMPATE TÉCNICO","")),IF(AB3643&lt;I3643,"ESTOQUE INSUFICIENTE",IF(X3643="","",IF(X3643-V3643&lt;0.01,"EMPATE TÉCNICO","")))))</f>
        <v/>
      </c>
      <c r="AG3643" s="16" t="s">
        <v>1798</v>
      </c>
      <c r="AH3643" s="16" t="s">
        <v>1761</v>
      </c>
    </row>
    <row r="3644" customFormat="false" ht="15" hidden="false" customHeight="false" outlineLevel="0" collapsed="false">
      <c r="A3644" s="16" t="s">
        <v>11293</v>
      </c>
      <c r="B3644" s="17" t="s">
        <v>11294</v>
      </c>
      <c r="C3644" s="16" t="s">
        <v>11295</v>
      </c>
      <c r="D3644" s="16" t="s">
        <v>11217</v>
      </c>
      <c r="E3644" s="18" t="n">
        <v>1</v>
      </c>
      <c r="F3644" s="16" t="s">
        <v>43</v>
      </c>
      <c r="G3644" s="18" t="n">
        <v>6</v>
      </c>
      <c r="H3644" s="16" t="n">
        <v>3.2</v>
      </c>
      <c r="I3644" s="18" t="n">
        <v>3</v>
      </c>
      <c r="J3644" s="19" t="n">
        <v>5.81</v>
      </c>
      <c r="K3644" s="19" t="n">
        <v>5.81</v>
      </c>
      <c r="L3644" s="19" t="n">
        <v>5.81</v>
      </c>
      <c r="M3644" s="19" t="n">
        <f aca="false">IF(J3644&gt;0,J3644,K3644)*E3644</f>
        <v>5.81</v>
      </c>
      <c r="N3644" s="20"/>
      <c r="O3644" s="21" t="str">
        <f aca="false">IF(R3644="","",ROUND(R3644*(1-Premissas!$B$4),4))</f>
        <v/>
      </c>
      <c r="P3644" s="22"/>
      <c r="Q3644" s="22"/>
      <c r="R3644" s="23"/>
      <c r="S3644" s="24"/>
      <c r="T3644" s="24"/>
      <c r="U3644" s="25"/>
      <c r="V3644" s="19" t="str">
        <f aca="false">IF(COUNT(N3644:Q3644)=0,"",MIN(N3644:Q3644))</f>
        <v/>
      </c>
      <c r="W3644" s="16" t="str">
        <f aca="false">IF(V3644="","",INDEX($N$4:$Q$4,MATCH(V3644,N3644:Q3644,0)))</f>
        <v/>
      </c>
      <c r="X3644" s="19" t="str">
        <f aca="false">IF(COUNT(N3644:Q3644)&lt;2,"",SMALL(N3644:Q3644,2))</f>
        <v/>
      </c>
      <c r="Y3644" s="26" t="str">
        <f aca="false">IF(OR(V3644="",M3644=0),"",V3644/M3644-1)</f>
        <v/>
      </c>
      <c r="Z3644" s="26" t="str">
        <f aca="false">IF(OR(V3644="",L3644=""),"",V3644/(L3644*E3644)-1)</f>
        <v/>
      </c>
      <c r="AA3644" s="16" t="str">
        <f aca="false">IF(V3644="","SEM OFERTA",IF(OR(Y3644&gt;Premissas!$B$11,Y3644&lt;Premissas!$B$12),"VERIFICAR - UNIDADE/EMBALAGEM",IF(Y3644&gt;Premissas!$B$6,"NÃO COMPRAR - REAJUSTE &gt;5%","COMPRAR")))</f>
        <v>SEM OFERTA</v>
      </c>
      <c r="AB3644" s="18" t="str">
        <f aca="false">IF(W3644="DIMEC",S3644,IF(W3644="MEDCENTRO",U3644,""))</f>
        <v/>
      </c>
      <c r="AC3644" s="18" t="n">
        <f aca="false">IF(AA3644&lt;&gt;"COMPRAR",0,IF(AB3644="",I3644,MIN(I3644,AB3644)))</f>
        <v>0</v>
      </c>
      <c r="AD3644" s="19" t="n">
        <f aca="false">IF(AC3644&gt;0,AC3644*V3644,0)</f>
        <v>0</v>
      </c>
      <c r="AE3644" s="19" t="n">
        <f aca="false">IF(AC3644&gt;0,(M3644-V3644)*AC3644,0)</f>
        <v>0</v>
      </c>
      <c r="AF3644" s="16" t="str">
        <f aca="false">IF(AA3644&lt;&gt;"COMPRAR","",IF(AB3644="",IF(X3644="","",IF(X3644-V3644&lt;0.01,"EMPATE TÉCNICO","")),IF(AB3644&lt;I3644,"ESTOQUE INSUFICIENTE",IF(X3644="","",IF(X3644-V3644&lt;0.01,"EMPATE TÉCNICO","")))))</f>
        <v/>
      </c>
      <c r="AG3644" s="16" t="s">
        <v>1798</v>
      </c>
      <c r="AH3644" s="16" t="s">
        <v>1761</v>
      </c>
    </row>
    <row r="3645" customFormat="false" ht="15" hidden="false" customHeight="false" outlineLevel="0" collapsed="false">
      <c r="A3645" s="16" t="s">
        <v>11296</v>
      </c>
      <c r="B3645" s="17" t="s">
        <v>11297</v>
      </c>
      <c r="C3645" s="16" t="s">
        <v>11298</v>
      </c>
      <c r="D3645" s="16" t="s">
        <v>11217</v>
      </c>
      <c r="E3645" s="18" t="n">
        <v>1</v>
      </c>
      <c r="F3645" s="16" t="s">
        <v>42</v>
      </c>
      <c r="G3645" s="18" t="n">
        <v>5</v>
      </c>
      <c r="H3645" s="16" t="n">
        <v>2.1</v>
      </c>
      <c r="I3645" s="18" t="n">
        <v>1</v>
      </c>
      <c r="J3645" s="19" t="n">
        <v>7.98</v>
      </c>
      <c r="K3645" s="19" t="n">
        <v>7.98</v>
      </c>
      <c r="L3645" s="19" t="n">
        <v>7.98</v>
      </c>
      <c r="M3645" s="19" t="n">
        <f aca="false">IF(J3645&gt;0,J3645,K3645)*E3645</f>
        <v>7.98</v>
      </c>
      <c r="N3645" s="20"/>
      <c r="O3645" s="21" t="str">
        <f aca="false">IF(R3645="","",ROUND(R3645*(1-Premissas!$B$4),4))</f>
        <v/>
      </c>
      <c r="P3645" s="22"/>
      <c r="Q3645" s="22"/>
      <c r="R3645" s="23"/>
      <c r="S3645" s="24"/>
      <c r="T3645" s="24"/>
      <c r="U3645" s="25"/>
      <c r="V3645" s="19" t="str">
        <f aca="false">IF(COUNT(N3645:Q3645)=0,"",MIN(N3645:Q3645))</f>
        <v/>
      </c>
      <c r="W3645" s="16" t="str">
        <f aca="false">IF(V3645="","",INDEX($N$4:$Q$4,MATCH(V3645,N3645:Q3645,0)))</f>
        <v/>
      </c>
      <c r="X3645" s="19" t="str">
        <f aca="false">IF(COUNT(N3645:Q3645)&lt;2,"",SMALL(N3645:Q3645,2))</f>
        <v/>
      </c>
      <c r="Y3645" s="26" t="str">
        <f aca="false">IF(OR(V3645="",M3645=0),"",V3645/M3645-1)</f>
        <v/>
      </c>
      <c r="Z3645" s="26" t="str">
        <f aca="false">IF(OR(V3645="",L3645=""),"",V3645/(L3645*E3645)-1)</f>
        <v/>
      </c>
      <c r="AA3645" s="16" t="str">
        <f aca="false">IF(V3645="","SEM OFERTA",IF(OR(Y3645&gt;Premissas!$B$11,Y3645&lt;Premissas!$B$12),"VERIFICAR - UNIDADE/EMBALAGEM",IF(Y3645&gt;Premissas!$B$6,"NÃO COMPRAR - REAJUSTE &gt;5%","COMPRAR")))</f>
        <v>SEM OFERTA</v>
      </c>
      <c r="AB3645" s="18" t="str">
        <f aca="false">IF(W3645="DIMEC",S3645,IF(W3645="MEDCENTRO",U3645,""))</f>
        <v/>
      </c>
      <c r="AC3645" s="18" t="n">
        <f aca="false">IF(AA3645&lt;&gt;"COMPRAR",0,IF(AB3645="",I3645,MIN(I3645,AB3645)))</f>
        <v>0</v>
      </c>
      <c r="AD3645" s="19" t="n">
        <f aca="false">IF(AC3645&gt;0,AC3645*V3645,0)</f>
        <v>0</v>
      </c>
      <c r="AE3645" s="19" t="n">
        <f aca="false">IF(AC3645&gt;0,(M3645-V3645)*AC3645,0)</f>
        <v>0</v>
      </c>
      <c r="AF3645" s="16" t="str">
        <f aca="false">IF(AA3645&lt;&gt;"COMPRAR","",IF(AB3645="",IF(X3645="","",IF(X3645-V3645&lt;0.01,"EMPATE TÉCNICO","")),IF(AB3645&lt;I3645,"ESTOQUE INSUFICIENTE",IF(X3645="","",IF(X3645-V3645&lt;0.01,"EMPATE TÉCNICO","")))))</f>
        <v/>
      </c>
      <c r="AG3645" s="16" t="s">
        <v>1798</v>
      </c>
      <c r="AH3645" s="16" t="s">
        <v>1761</v>
      </c>
    </row>
    <row r="3646" customFormat="false" ht="15" hidden="false" customHeight="false" outlineLevel="0" collapsed="false">
      <c r="A3646" s="16" t="s">
        <v>11299</v>
      </c>
      <c r="B3646" s="17" t="s">
        <v>11300</v>
      </c>
      <c r="C3646" s="16" t="s">
        <v>11301</v>
      </c>
      <c r="D3646" s="16" t="s">
        <v>11302</v>
      </c>
      <c r="E3646" s="18" t="n">
        <v>1</v>
      </c>
      <c r="F3646" s="16" t="s">
        <v>43</v>
      </c>
      <c r="G3646" s="18" t="n">
        <v>0</v>
      </c>
      <c r="H3646" s="16" t="n">
        <v>0.6</v>
      </c>
      <c r="I3646" s="18" t="n">
        <v>2</v>
      </c>
      <c r="J3646" s="19" t="n">
        <v>5.67</v>
      </c>
      <c r="K3646" s="19" t="n">
        <v>5.67</v>
      </c>
      <c r="L3646" s="19" t="n">
        <v>5.67</v>
      </c>
      <c r="M3646" s="19" t="n">
        <f aca="false">IF(J3646&gt;0,J3646,K3646)*E3646</f>
        <v>5.67</v>
      </c>
      <c r="N3646" s="20"/>
      <c r="O3646" s="21" t="str">
        <f aca="false">IF(R3646="","",ROUND(R3646*(1-Premissas!$B$4),4))</f>
        <v/>
      </c>
      <c r="P3646" s="22"/>
      <c r="Q3646" s="22"/>
      <c r="R3646" s="23"/>
      <c r="S3646" s="24"/>
      <c r="T3646" s="24"/>
      <c r="U3646" s="25"/>
      <c r="V3646" s="19" t="str">
        <f aca="false">IF(COUNT(N3646:Q3646)=0,"",MIN(N3646:Q3646))</f>
        <v/>
      </c>
      <c r="W3646" s="16" t="str">
        <f aca="false">IF(V3646="","",INDEX($N$4:$Q$4,MATCH(V3646,N3646:Q3646,0)))</f>
        <v/>
      </c>
      <c r="X3646" s="19" t="str">
        <f aca="false">IF(COUNT(N3646:Q3646)&lt;2,"",SMALL(N3646:Q3646,2))</f>
        <v/>
      </c>
      <c r="Y3646" s="26" t="str">
        <f aca="false">IF(OR(V3646="",M3646=0),"",V3646/M3646-1)</f>
        <v/>
      </c>
      <c r="Z3646" s="26" t="str">
        <f aca="false">IF(OR(V3646="",L3646=""),"",V3646/(L3646*E3646)-1)</f>
        <v/>
      </c>
      <c r="AA3646" s="16" t="str">
        <f aca="false">IF(V3646="","SEM OFERTA",IF(OR(Y3646&gt;Premissas!$B$11,Y3646&lt;Premissas!$B$12),"VERIFICAR - UNIDADE/EMBALAGEM",IF(Y3646&gt;Premissas!$B$6,"NÃO COMPRAR - REAJUSTE &gt;5%","COMPRAR")))</f>
        <v>SEM OFERTA</v>
      </c>
      <c r="AB3646" s="18" t="str">
        <f aca="false">IF(W3646="DIMEC",S3646,IF(W3646="MEDCENTRO",U3646,""))</f>
        <v/>
      </c>
      <c r="AC3646" s="18" t="n">
        <f aca="false">IF(AA3646&lt;&gt;"COMPRAR",0,IF(AB3646="",I3646,MIN(I3646,AB3646)))</f>
        <v>0</v>
      </c>
      <c r="AD3646" s="19" t="n">
        <f aca="false">IF(AC3646&gt;0,AC3646*V3646,0)</f>
        <v>0</v>
      </c>
      <c r="AE3646" s="19" t="n">
        <f aca="false">IF(AC3646&gt;0,(M3646-V3646)*AC3646,0)</f>
        <v>0</v>
      </c>
      <c r="AF3646" s="16" t="str">
        <f aca="false">IF(AA3646&lt;&gt;"COMPRAR","",IF(AB3646="",IF(X3646="","",IF(X3646-V3646&lt;0.01,"EMPATE TÉCNICO","")),IF(AB3646&lt;I3646,"ESTOQUE INSUFICIENTE",IF(X3646="","",IF(X3646-V3646&lt;0.01,"EMPATE TÉCNICO","")))))</f>
        <v/>
      </c>
      <c r="AG3646" s="16" t="s">
        <v>87</v>
      </c>
      <c r="AH3646" s="16" t="s">
        <v>1761</v>
      </c>
    </row>
    <row r="3647" customFormat="false" ht="15" hidden="false" customHeight="false" outlineLevel="0" collapsed="false">
      <c r="A3647" s="16" t="s">
        <v>11303</v>
      </c>
      <c r="B3647" s="17" t="s">
        <v>11304</v>
      </c>
      <c r="C3647" s="16" t="s">
        <v>11305</v>
      </c>
      <c r="D3647" s="16" t="s">
        <v>11302</v>
      </c>
      <c r="E3647" s="18" t="n">
        <v>1</v>
      </c>
      <c r="F3647" s="16" t="s">
        <v>43</v>
      </c>
      <c r="G3647" s="18" t="n">
        <v>1</v>
      </c>
      <c r="H3647" s="16" t="n">
        <v>0.7</v>
      </c>
      <c r="I3647" s="18" t="n">
        <v>1</v>
      </c>
      <c r="J3647" s="19" t="n">
        <v>5.39</v>
      </c>
      <c r="K3647" s="19" t="n">
        <v>5.39</v>
      </c>
      <c r="L3647" s="19" t="n">
        <v>5.39</v>
      </c>
      <c r="M3647" s="19" t="n">
        <f aca="false">IF(J3647&gt;0,J3647,K3647)*E3647</f>
        <v>5.39</v>
      </c>
      <c r="N3647" s="20"/>
      <c r="O3647" s="21" t="str">
        <f aca="false">IF(R3647="","",ROUND(R3647*(1-Premissas!$B$4),4))</f>
        <v/>
      </c>
      <c r="P3647" s="22"/>
      <c r="Q3647" s="22"/>
      <c r="R3647" s="23"/>
      <c r="S3647" s="24"/>
      <c r="T3647" s="24"/>
      <c r="U3647" s="25"/>
      <c r="V3647" s="19" t="str">
        <f aca="false">IF(COUNT(N3647:Q3647)=0,"",MIN(N3647:Q3647))</f>
        <v/>
      </c>
      <c r="W3647" s="16" t="str">
        <f aca="false">IF(V3647="","",INDEX($N$4:$Q$4,MATCH(V3647,N3647:Q3647,0)))</f>
        <v/>
      </c>
      <c r="X3647" s="19" t="str">
        <f aca="false">IF(COUNT(N3647:Q3647)&lt;2,"",SMALL(N3647:Q3647,2))</f>
        <v/>
      </c>
      <c r="Y3647" s="26" t="str">
        <f aca="false">IF(OR(V3647="",M3647=0),"",V3647/M3647-1)</f>
        <v/>
      </c>
      <c r="Z3647" s="26" t="str">
        <f aca="false">IF(OR(V3647="",L3647=""),"",V3647/(L3647*E3647)-1)</f>
        <v/>
      </c>
      <c r="AA3647" s="16" t="str">
        <f aca="false">IF(V3647="","SEM OFERTA",IF(OR(Y3647&gt;Premissas!$B$11,Y3647&lt;Premissas!$B$12),"VERIFICAR - UNIDADE/EMBALAGEM",IF(Y3647&gt;Premissas!$B$6,"NÃO COMPRAR - REAJUSTE &gt;5%","COMPRAR")))</f>
        <v>SEM OFERTA</v>
      </c>
      <c r="AB3647" s="18" t="str">
        <f aca="false">IF(W3647="DIMEC",S3647,IF(W3647="MEDCENTRO",U3647,""))</f>
        <v/>
      </c>
      <c r="AC3647" s="18" t="n">
        <f aca="false">IF(AA3647&lt;&gt;"COMPRAR",0,IF(AB3647="",I3647,MIN(I3647,AB3647)))</f>
        <v>0</v>
      </c>
      <c r="AD3647" s="19" t="n">
        <f aca="false">IF(AC3647&gt;0,AC3647*V3647,0)</f>
        <v>0</v>
      </c>
      <c r="AE3647" s="19" t="n">
        <f aca="false">IF(AC3647&gt;0,(M3647-V3647)*AC3647,0)</f>
        <v>0</v>
      </c>
      <c r="AF3647" s="16" t="str">
        <f aca="false">IF(AA3647&lt;&gt;"COMPRAR","",IF(AB3647="",IF(X3647="","",IF(X3647-V3647&lt;0.01,"EMPATE TÉCNICO","")),IF(AB3647&lt;I3647,"ESTOQUE INSUFICIENTE",IF(X3647="","",IF(X3647-V3647&lt;0.01,"EMPATE TÉCNICO","")))))</f>
        <v/>
      </c>
      <c r="AG3647" s="16" t="s">
        <v>87</v>
      </c>
      <c r="AH3647" s="16" t="s">
        <v>1761</v>
      </c>
    </row>
    <row r="3648" customFormat="false" ht="15" hidden="false" customHeight="false" outlineLevel="0" collapsed="false">
      <c r="A3648" s="16" t="s">
        <v>11306</v>
      </c>
      <c r="B3648" s="17" t="s">
        <v>11307</v>
      </c>
      <c r="C3648" s="16" t="s">
        <v>11308</v>
      </c>
      <c r="D3648" s="16" t="s">
        <v>11302</v>
      </c>
      <c r="E3648" s="18" t="n">
        <v>1</v>
      </c>
      <c r="F3648" s="16" t="s">
        <v>43</v>
      </c>
      <c r="G3648" s="18" t="n">
        <v>0</v>
      </c>
      <c r="H3648" s="16" t="n">
        <v>0.5</v>
      </c>
      <c r="I3648" s="18" t="n">
        <v>2</v>
      </c>
      <c r="J3648" s="19" t="n">
        <v>5.03</v>
      </c>
      <c r="K3648" s="19" t="n">
        <v>5.03</v>
      </c>
      <c r="L3648" s="19" t="n">
        <v>5.03</v>
      </c>
      <c r="M3648" s="19" t="n">
        <f aca="false">IF(J3648&gt;0,J3648,K3648)*E3648</f>
        <v>5.03</v>
      </c>
      <c r="N3648" s="20"/>
      <c r="O3648" s="21" t="str">
        <f aca="false">IF(R3648="","",ROUND(R3648*(1-Premissas!$B$4),4))</f>
        <v/>
      </c>
      <c r="P3648" s="22"/>
      <c r="Q3648" s="22"/>
      <c r="R3648" s="23"/>
      <c r="S3648" s="24"/>
      <c r="T3648" s="24"/>
      <c r="U3648" s="25"/>
      <c r="V3648" s="19" t="str">
        <f aca="false">IF(COUNT(N3648:Q3648)=0,"",MIN(N3648:Q3648))</f>
        <v/>
      </c>
      <c r="W3648" s="16" t="str">
        <f aca="false">IF(V3648="","",INDEX($N$4:$Q$4,MATCH(V3648,N3648:Q3648,0)))</f>
        <v/>
      </c>
      <c r="X3648" s="19" t="str">
        <f aca="false">IF(COUNT(N3648:Q3648)&lt;2,"",SMALL(N3648:Q3648,2))</f>
        <v/>
      </c>
      <c r="Y3648" s="26" t="str">
        <f aca="false">IF(OR(V3648="",M3648=0),"",V3648/M3648-1)</f>
        <v/>
      </c>
      <c r="Z3648" s="26" t="str">
        <f aca="false">IF(OR(V3648="",L3648=""),"",V3648/(L3648*E3648)-1)</f>
        <v/>
      </c>
      <c r="AA3648" s="16" t="str">
        <f aca="false">IF(V3648="","SEM OFERTA",IF(OR(Y3648&gt;Premissas!$B$11,Y3648&lt;Premissas!$B$12),"VERIFICAR - UNIDADE/EMBALAGEM",IF(Y3648&gt;Premissas!$B$6,"NÃO COMPRAR - REAJUSTE &gt;5%","COMPRAR")))</f>
        <v>SEM OFERTA</v>
      </c>
      <c r="AB3648" s="18" t="str">
        <f aca="false">IF(W3648="DIMEC",S3648,IF(W3648="MEDCENTRO",U3648,""))</f>
        <v/>
      </c>
      <c r="AC3648" s="18" t="n">
        <f aca="false">IF(AA3648&lt;&gt;"COMPRAR",0,IF(AB3648="",I3648,MIN(I3648,AB3648)))</f>
        <v>0</v>
      </c>
      <c r="AD3648" s="19" t="n">
        <f aca="false">IF(AC3648&gt;0,AC3648*V3648,0)</f>
        <v>0</v>
      </c>
      <c r="AE3648" s="19" t="n">
        <f aca="false">IF(AC3648&gt;0,(M3648-V3648)*AC3648,0)</f>
        <v>0</v>
      </c>
      <c r="AF3648" s="16" t="str">
        <f aca="false">IF(AA3648&lt;&gt;"COMPRAR","",IF(AB3648="",IF(X3648="","",IF(X3648-V3648&lt;0.01,"EMPATE TÉCNICO","")),IF(AB3648&lt;I3648,"ESTOQUE INSUFICIENTE",IF(X3648="","",IF(X3648-V3648&lt;0.01,"EMPATE TÉCNICO","")))))</f>
        <v/>
      </c>
      <c r="AG3648" s="16" t="s">
        <v>87</v>
      </c>
      <c r="AH3648" s="16" t="s">
        <v>1761</v>
      </c>
    </row>
    <row r="3649" customFormat="false" ht="15" hidden="false" customHeight="false" outlineLevel="0" collapsed="false">
      <c r="A3649" s="16" t="s">
        <v>11309</v>
      </c>
      <c r="B3649" s="17" t="s">
        <v>11310</v>
      </c>
      <c r="C3649" s="16" t="s">
        <v>11311</v>
      </c>
      <c r="D3649" s="16" t="s">
        <v>11302</v>
      </c>
      <c r="E3649" s="18" t="n">
        <v>1</v>
      </c>
      <c r="F3649" s="16" t="s">
        <v>43</v>
      </c>
      <c r="G3649" s="18" t="n">
        <v>0</v>
      </c>
      <c r="H3649" s="16" t="n">
        <v>0.4</v>
      </c>
      <c r="I3649" s="18" t="n">
        <v>2</v>
      </c>
      <c r="J3649" s="19" t="n">
        <v>5.03</v>
      </c>
      <c r="K3649" s="19" t="n">
        <v>5.03</v>
      </c>
      <c r="L3649" s="19" t="n">
        <v>5.03</v>
      </c>
      <c r="M3649" s="19" t="n">
        <f aca="false">IF(J3649&gt;0,J3649,K3649)*E3649</f>
        <v>5.03</v>
      </c>
      <c r="N3649" s="20"/>
      <c r="O3649" s="21" t="str">
        <f aca="false">IF(R3649="","",ROUND(R3649*(1-Premissas!$B$4),4))</f>
        <v/>
      </c>
      <c r="P3649" s="22"/>
      <c r="Q3649" s="22"/>
      <c r="R3649" s="23"/>
      <c r="S3649" s="24"/>
      <c r="T3649" s="24"/>
      <c r="U3649" s="25"/>
      <c r="V3649" s="19" t="str">
        <f aca="false">IF(COUNT(N3649:Q3649)=0,"",MIN(N3649:Q3649))</f>
        <v/>
      </c>
      <c r="W3649" s="16" t="str">
        <f aca="false">IF(V3649="","",INDEX($N$4:$Q$4,MATCH(V3649,N3649:Q3649,0)))</f>
        <v/>
      </c>
      <c r="X3649" s="19" t="str">
        <f aca="false">IF(COUNT(N3649:Q3649)&lt;2,"",SMALL(N3649:Q3649,2))</f>
        <v/>
      </c>
      <c r="Y3649" s="26" t="str">
        <f aca="false">IF(OR(V3649="",M3649=0),"",V3649/M3649-1)</f>
        <v/>
      </c>
      <c r="Z3649" s="26" t="str">
        <f aca="false">IF(OR(V3649="",L3649=""),"",V3649/(L3649*E3649)-1)</f>
        <v/>
      </c>
      <c r="AA3649" s="16" t="str">
        <f aca="false">IF(V3649="","SEM OFERTA",IF(OR(Y3649&gt;Premissas!$B$11,Y3649&lt;Premissas!$B$12),"VERIFICAR - UNIDADE/EMBALAGEM",IF(Y3649&gt;Premissas!$B$6,"NÃO COMPRAR - REAJUSTE &gt;5%","COMPRAR")))</f>
        <v>SEM OFERTA</v>
      </c>
      <c r="AB3649" s="18" t="str">
        <f aca="false">IF(W3649="DIMEC",S3649,IF(W3649="MEDCENTRO",U3649,""))</f>
        <v/>
      </c>
      <c r="AC3649" s="18" t="n">
        <f aca="false">IF(AA3649&lt;&gt;"COMPRAR",0,IF(AB3649="",I3649,MIN(I3649,AB3649)))</f>
        <v>0</v>
      </c>
      <c r="AD3649" s="19" t="n">
        <f aca="false">IF(AC3649&gt;0,AC3649*V3649,0)</f>
        <v>0</v>
      </c>
      <c r="AE3649" s="19" t="n">
        <f aca="false">IF(AC3649&gt;0,(M3649-V3649)*AC3649,0)</f>
        <v>0</v>
      </c>
      <c r="AF3649" s="16" t="str">
        <f aca="false">IF(AA3649&lt;&gt;"COMPRAR","",IF(AB3649="",IF(X3649="","",IF(X3649-V3649&lt;0.01,"EMPATE TÉCNICO","")),IF(AB3649&lt;I3649,"ESTOQUE INSUFICIENTE",IF(X3649="","",IF(X3649-V3649&lt;0.01,"EMPATE TÉCNICO","")))))</f>
        <v/>
      </c>
      <c r="AG3649" s="16" t="s">
        <v>87</v>
      </c>
      <c r="AH3649" s="16" t="s">
        <v>1761</v>
      </c>
    </row>
    <row r="3650" customFormat="false" ht="15" hidden="false" customHeight="false" outlineLevel="0" collapsed="false">
      <c r="A3650" s="16" t="s">
        <v>11312</v>
      </c>
      <c r="B3650" s="17" t="s">
        <v>11313</v>
      </c>
      <c r="C3650" s="16" t="s">
        <v>11314</v>
      </c>
      <c r="D3650" s="16" t="s">
        <v>11302</v>
      </c>
      <c r="E3650" s="18" t="n">
        <v>1</v>
      </c>
      <c r="F3650" s="16" t="s">
        <v>43</v>
      </c>
      <c r="G3650" s="18" t="n">
        <v>0</v>
      </c>
      <c r="H3650" s="16" t="n">
        <v>0.2</v>
      </c>
      <c r="I3650" s="18" t="n">
        <v>1</v>
      </c>
      <c r="J3650" s="19" t="n">
        <v>4.35</v>
      </c>
      <c r="K3650" s="19" t="n">
        <v>4.35</v>
      </c>
      <c r="L3650" s="19" t="n">
        <v>4.35</v>
      </c>
      <c r="M3650" s="19" t="n">
        <f aca="false">IF(J3650&gt;0,J3650,K3650)*E3650</f>
        <v>4.35</v>
      </c>
      <c r="N3650" s="20"/>
      <c r="O3650" s="21" t="str">
        <f aca="false">IF(R3650="","",ROUND(R3650*(1-Premissas!$B$4),4))</f>
        <v/>
      </c>
      <c r="P3650" s="22"/>
      <c r="Q3650" s="22"/>
      <c r="R3650" s="23"/>
      <c r="S3650" s="24"/>
      <c r="T3650" s="24"/>
      <c r="U3650" s="25"/>
      <c r="V3650" s="19" t="str">
        <f aca="false">IF(COUNT(N3650:Q3650)=0,"",MIN(N3650:Q3650))</f>
        <v/>
      </c>
      <c r="W3650" s="16" t="str">
        <f aca="false">IF(V3650="","",INDEX($N$4:$Q$4,MATCH(V3650,N3650:Q3650,0)))</f>
        <v/>
      </c>
      <c r="X3650" s="19" t="str">
        <f aca="false">IF(COUNT(N3650:Q3650)&lt;2,"",SMALL(N3650:Q3650,2))</f>
        <v/>
      </c>
      <c r="Y3650" s="26" t="str">
        <f aca="false">IF(OR(V3650="",M3650=0),"",V3650/M3650-1)</f>
        <v/>
      </c>
      <c r="Z3650" s="26" t="str">
        <f aca="false">IF(OR(V3650="",L3650=""),"",V3650/(L3650*E3650)-1)</f>
        <v/>
      </c>
      <c r="AA3650" s="16" t="str">
        <f aca="false">IF(V3650="","SEM OFERTA",IF(OR(Y3650&gt;Premissas!$B$11,Y3650&lt;Premissas!$B$12),"VERIFICAR - UNIDADE/EMBALAGEM",IF(Y3650&gt;Premissas!$B$6,"NÃO COMPRAR - REAJUSTE &gt;5%","COMPRAR")))</f>
        <v>SEM OFERTA</v>
      </c>
      <c r="AB3650" s="18" t="str">
        <f aca="false">IF(W3650="DIMEC",S3650,IF(W3650="MEDCENTRO",U3650,""))</f>
        <v/>
      </c>
      <c r="AC3650" s="18" t="n">
        <f aca="false">IF(AA3650&lt;&gt;"COMPRAR",0,IF(AB3650="",I3650,MIN(I3650,AB3650)))</f>
        <v>0</v>
      </c>
      <c r="AD3650" s="19" t="n">
        <f aca="false">IF(AC3650&gt;0,AC3650*V3650,0)</f>
        <v>0</v>
      </c>
      <c r="AE3650" s="19" t="n">
        <f aca="false">IF(AC3650&gt;0,(M3650-V3650)*AC3650,0)</f>
        <v>0</v>
      </c>
      <c r="AF3650" s="16" t="str">
        <f aca="false">IF(AA3650&lt;&gt;"COMPRAR","",IF(AB3650="",IF(X3650="","",IF(X3650-V3650&lt;0.01,"EMPATE TÉCNICO","")),IF(AB3650&lt;I3650,"ESTOQUE INSUFICIENTE",IF(X3650="","",IF(X3650-V3650&lt;0.01,"EMPATE TÉCNICO","")))))</f>
        <v/>
      </c>
      <c r="AG3650" s="16" t="s">
        <v>87</v>
      </c>
      <c r="AH3650" s="16" t="s">
        <v>1761</v>
      </c>
    </row>
    <row r="3651" customFormat="false" ht="15" hidden="false" customHeight="false" outlineLevel="0" collapsed="false">
      <c r="A3651" s="16" t="s">
        <v>11315</v>
      </c>
      <c r="B3651" s="17" t="s">
        <v>11316</v>
      </c>
      <c r="C3651" s="16" t="s">
        <v>11317</v>
      </c>
      <c r="D3651" s="16" t="s">
        <v>11302</v>
      </c>
      <c r="E3651" s="18" t="n">
        <v>1</v>
      </c>
      <c r="F3651" s="16" t="s">
        <v>43</v>
      </c>
      <c r="G3651" s="18" t="n">
        <v>0</v>
      </c>
      <c r="H3651" s="16" t="n">
        <v>0.3</v>
      </c>
      <c r="I3651" s="18" t="n">
        <v>1</v>
      </c>
      <c r="J3651" s="19" t="n">
        <v>5</v>
      </c>
      <c r="K3651" s="19" t="n">
        <v>5</v>
      </c>
      <c r="L3651" s="19" t="n">
        <v>5</v>
      </c>
      <c r="M3651" s="19" t="n">
        <f aca="false">IF(J3651&gt;0,J3651,K3651)*E3651</f>
        <v>5</v>
      </c>
      <c r="N3651" s="20"/>
      <c r="O3651" s="21" t="str">
        <f aca="false">IF(R3651="","",ROUND(R3651*(1-Premissas!$B$4),4))</f>
        <v/>
      </c>
      <c r="P3651" s="22"/>
      <c r="Q3651" s="22"/>
      <c r="R3651" s="23"/>
      <c r="S3651" s="24"/>
      <c r="T3651" s="24"/>
      <c r="U3651" s="25"/>
      <c r="V3651" s="19" t="str">
        <f aca="false">IF(COUNT(N3651:Q3651)=0,"",MIN(N3651:Q3651))</f>
        <v/>
      </c>
      <c r="W3651" s="16" t="str">
        <f aca="false">IF(V3651="","",INDEX($N$4:$Q$4,MATCH(V3651,N3651:Q3651,0)))</f>
        <v/>
      </c>
      <c r="X3651" s="19" t="str">
        <f aca="false">IF(COUNT(N3651:Q3651)&lt;2,"",SMALL(N3651:Q3651,2))</f>
        <v/>
      </c>
      <c r="Y3651" s="26" t="str">
        <f aca="false">IF(OR(V3651="",M3651=0),"",V3651/M3651-1)</f>
        <v/>
      </c>
      <c r="Z3651" s="26" t="str">
        <f aca="false">IF(OR(V3651="",L3651=""),"",V3651/(L3651*E3651)-1)</f>
        <v/>
      </c>
      <c r="AA3651" s="16" t="str">
        <f aca="false">IF(V3651="","SEM OFERTA",IF(OR(Y3651&gt;Premissas!$B$11,Y3651&lt;Premissas!$B$12),"VERIFICAR - UNIDADE/EMBALAGEM",IF(Y3651&gt;Premissas!$B$6,"NÃO COMPRAR - REAJUSTE &gt;5%","COMPRAR")))</f>
        <v>SEM OFERTA</v>
      </c>
      <c r="AB3651" s="18" t="str">
        <f aca="false">IF(W3651="DIMEC",S3651,IF(W3651="MEDCENTRO",U3651,""))</f>
        <v/>
      </c>
      <c r="AC3651" s="18" t="n">
        <f aca="false">IF(AA3651&lt;&gt;"COMPRAR",0,IF(AB3651="",I3651,MIN(I3651,AB3651)))</f>
        <v>0</v>
      </c>
      <c r="AD3651" s="19" t="n">
        <f aca="false">IF(AC3651&gt;0,AC3651*V3651,0)</f>
        <v>0</v>
      </c>
      <c r="AE3651" s="19" t="n">
        <f aca="false">IF(AC3651&gt;0,(M3651-V3651)*AC3651,0)</f>
        <v>0</v>
      </c>
      <c r="AF3651" s="16" t="str">
        <f aca="false">IF(AA3651&lt;&gt;"COMPRAR","",IF(AB3651="",IF(X3651="","",IF(X3651-V3651&lt;0.01,"EMPATE TÉCNICO","")),IF(AB3651&lt;I3651,"ESTOQUE INSUFICIENTE",IF(X3651="","",IF(X3651-V3651&lt;0.01,"EMPATE TÉCNICO","")))))</f>
        <v/>
      </c>
      <c r="AG3651" s="16" t="s">
        <v>87</v>
      </c>
      <c r="AH3651" s="16" t="s">
        <v>1761</v>
      </c>
    </row>
    <row r="3652" customFormat="false" ht="15" hidden="false" customHeight="false" outlineLevel="0" collapsed="false">
      <c r="A3652" s="16" t="s">
        <v>11318</v>
      </c>
      <c r="B3652" s="17" t="s">
        <v>11319</v>
      </c>
      <c r="C3652" s="16" t="s">
        <v>11320</v>
      </c>
      <c r="D3652" s="16" t="s">
        <v>11302</v>
      </c>
      <c r="E3652" s="18" t="n">
        <v>1</v>
      </c>
      <c r="F3652" s="16" t="s">
        <v>43</v>
      </c>
      <c r="G3652" s="18" t="n">
        <v>0</v>
      </c>
      <c r="H3652" s="16" t="n">
        <v>0.3</v>
      </c>
      <c r="I3652" s="18" t="n">
        <v>1</v>
      </c>
      <c r="J3652" s="19" t="n">
        <v>4.8</v>
      </c>
      <c r="K3652" s="19" t="n">
        <v>4.8</v>
      </c>
      <c r="L3652" s="19" t="n">
        <v>4.8</v>
      </c>
      <c r="M3652" s="19" t="n">
        <f aca="false">IF(J3652&gt;0,J3652,K3652)*E3652</f>
        <v>4.8</v>
      </c>
      <c r="N3652" s="20"/>
      <c r="O3652" s="21" t="str">
        <f aca="false">IF(R3652="","",ROUND(R3652*(1-Premissas!$B$4),4))</f>
        <v/>
      </c>
      <c r="P3652" s="22"/>
      <c r="Q3652" s="22"/>
      <c r="R3652" s="23"/>
      <c r="S3652" s="24"/>
      <c r="T3652" s="24"/>
      <c r="U3652" s="25"/>
      <c r="V3652" s="19" t="str">
        <f aca="false">IF(COUNT(N3652:Q3652)=0,"",MIN(N3652:Q3652))</f>
        <v/>
      </c>
      <c r="W3652" s="16" t="str">
        <f aca="false">IF(V3652="","",INDEX($N$4:$Q$4,MATCH(V3652,N3652:Q3652,0)))</f>
        <v/>
      </c>
      <c r="X3652" s="19" t="str">
        <f aca="false">IF(COUNT(N3652:Q3652)&lt;2,"",SMALL(N3652:Q3652,2))</f>
        <v/>
      </c>
      <c r="Y3652" s="26" t="str">
        <f aca="false">IF(OR(V3652="",M3652=0),"",V3652/M3652-1)</f>
        <v/>
      </c>
      <c r="Z3652" s="26" t="str">
        <f aca="false">IF(OR(V3652="",L3652=""),"",V3652/(L3652*E3652)-1)</f>
        <v/>
      </c>
      <c r="AA3652" s="16" t="str">
        <f aca="false">IF(V3652="","SEM OFERTA",IF(OR(Y3652&gt;Premissas!$B$11,Y3652&lt;Premissas!$B$12),"VERIFICAR - UNIDADE/EMBALAGEM",IF(Y3652&gt;Premissas!$B$6,"NÃO COMPRAR - REAJUSTE &gt;5%","COMPRAR")))</f>
        <v>SEM OFERTA</v>
      </c>
      <c r="AB3652" s="18" t="str">
        <f aca="false">IF(W3652="DIMEC",S3652,IF(W3652="MEDCENTRO",U3652,""))</f>
        <v/>
      </c>
      <c r="AC3652" s="18" t="n">
        <f aca="false">IF(AA3652&lt;&gt;"COMPRAR",0,IF(AB3652="",I3652,MIN(I3652,AB3652)))</f>
        <v>0</v>
      </c>
      <c r="AD3652" s="19" t="n">
        <f aca="false">IF(AC3652&gt;0,AC3652*V3652,0)</f>
        <v>0</v>
      </c>
      <c r="AE3652" s="19" t="n">
        <f aca="false">IF(AC3652&gt;0,(M3652-V3652)*AC3652,0)</f>
        <v>0</v>
      </c>
      <c r="AF3652" s="16" t="str">
        <f aca="false">IF(AA3652&lt;&gt;"COMPRAR","",IF(AB3652="",IF(X3652="","",IF(X3652-V3652&lt;0.01,"EMPATE TÉCNICO","")),IF(AB3652&lt;I3652,"ESTOQUE INSUFICIENTE",IF(X3652="","",IF(X3652-V3652&lt;0.01,"EMPATE TÉCNICO","")))))</f>
        <v/>
      </c>
      <c r="AG3652" s="16" t="s">
        <v>134</v>
      </c>
      <c r="AH3652" s="16" t="s">
        <v>1761</v>
      </c>
    </row>
    <row r="3653" customFormat="false" ht="15" hidden="false" customHeight="false" outlineLevel="0" collapsed="false">
      <c r="A3653" s="16" t="s">
        <v>11321</v>
      </c>
      <c r="B3653" s="17" t="s">
        <v>11322</v>
      </c>
      <c r="C3653" s="16" t="s">
        <v>11323</v>
      </c>
      <c r="D3653" s="16" t="s">
        <v>11302</v>
      </c>
      <c r="E3653" s="18" t="n">
        <v>1</v>
      </c>
      <c r="F3653" s="16" t="s">
        <v>43</v>
      </c>
      <c r="G3653" s="18" t="n">
        <v>0</v>
      </c>
      <c r="H3653" s="16" t="n">
        <v>0.3</v>
      </c>
      <c r="I3653" s="18" t="n">
        <v>1</v>
      </c>
      <c r="J3653" s="19" t="n">
        <v>5</v>
      </c>
      <c r="K3653" s="19" t="n">
        <v>5</v>
      </c>
      <c r="L3653" s="19" t="n">
        <v>5</v>
      </c>
      <c r="M3653" s="19" t="n">
        <f aca="false">IF(J3653&gt;0,J3653,K3653)*E3653</f>
        <v>5</v>
      </c>
      <c r="N3653" s="20"/>
      <c r="O3653" s="21" t="str">
        <f aca="false">IF(R3653="","",ROUND(R3653*(1-Premissas!$B$4),4))</f>
        <v/>
      </c>
      <c r="P3653" s="22"/>
      <c r="Q3653" s="22"/>
      <c r="R3653" s="23"/>
      <c r="S3653" s="24"/>
      <c r="T3653" s="24"/>
      <c r="U3653" s="25"/>
      <c r="V3653" s="19" t="str">
        <f aca="false">IF(COUNT(N3653:Q3653)=0,"",MIN(N3653:Q3653))</f>
        <v/>
      </c>
      <c r="W3653" s="16" t="str">
        <f aca="false">IF(V3653="","",INDEX($N$4:$Q$4,MATCH(V3653,N3653:Q3653,0)))</f>
        <v/>
      </c>
      <c r="X3653" s="19" t="str">
        <f aca="false">IF(COUNT(N3653:Q3653)&lt;2,"",SMALL(N3653:Q3653,2))</f>
        <v/>
      </c>
      <c r="Y3653" s="26" t="str">
        <f aca="false">IF(OR(V3653="",M3653=0),"",V3653/M3653-1)</f>
        <v/>
      </c>
      <c r="Z3653" s="26" t="str">
        <f aca="false">IF(OR(V3653="",L3653=""),"",V3653/(L3653*E3653)-1)</f>
        <v/>
      </c>
      <c r="AA3653" s="16" t="str">
        <f aca="false">IF(V3653="","SEM OFERTA",IF(OR(Y3653&gt;Premissas!$B$11,Y3653&lt;Premissas!$B$12),"VERIFICAR - UNIDADE/EMBALAGEM",IF(Y3653&gt;Premissas!$B$6,"NÃO COMPRAR - REAJUSTE &gt;5%","COMPRAR")))</f>
        <v>SEM OFERTA</v>
      </c>
      <c r="AB3653" s="18" t="str">
        <f aca="false">IF(W3653="DIMEC",S3653,IF(W3653="MEDCENTRO",U3653,""))</f>
        <v/>
      </c>
      <c r="AC3653" s="18" t="n">
        <f aca="false">IF(AA3653&lt;&gt;"COMPRAR",0,IF(AB3653="",I3653,MIN(I3653,AB3653)))</f>
        <v>0</v>
      </c>
      <c r="AD3653" s="19" t="n">
        <f aca="false">IF(AC3653&gt;0,AC3653*V3653,0)</f>
        <v>0</v>
      </c>
      <c r="AE3653" s="19" t="n">
        <f aca="false">IF(AC3653&gt;0,(M3653-V3653)*AC3653,0)</f>
        <v>0</v>
      </c>
      <c r="AF3653" s="16" t="str">
        <f aca="false">IF(AA3653&lt;&gt;"COMPRAR","",IF(AB3653="",IF(X3653="","",IF(X3653-V3653&lt;0.01,"EMPATE TÉCNICO","")),IF(AB3653&lt;I3653,"ESTOQUE INSUFICIENTE",IF(X3653="","",IF(X3653-V3653&lt;0.01,"EMPATE TÉCNICO","")))))</f>
        <v/>
      </c>
      <c r="AG3653" s="16" t="s">
        <v>87</v>
      </c>
      <c r="AH3653" s="16" t="s">
        <v>1761</v>
      </c>
    </row>
    <row r="3654" customFormat="false" ht="15" hidden="false" customHeight="false" outlineLevel="0" collapsed="false">
      <c r="A3654" s="16" t="s">
        <v>11324</v>
      </c>
      <c r="B3654" s="17" t="s">
        <v>11325</v>
      </c>
      <c r="C3654" s="16" t="s">
        <v>11326</v>
      </c>
      <c r="D3654" s="16" t="s">
        <v>11302</v>
      </c>
      <c r="E3654" s="18" t="n">
        <v>1</v>
      </c>
      <c r="F3654" s="16" t="s">
        <v>43</v>
      </c>
      <c r="G3654" s="18" t="n">
        <v>0</v>
      </c>
      <c r="H3654" s="16" t="n">
        <v>0.2</v>
      </c>
      <c r="I3654" s="18" t="n">
        <v>1</v>
      </c>
      <c r="J3654" s="19" t="n">
        <v>5</v>
      </c>
      <c r="K3654" s="19" t="n">
        <v>5</v>
      </c>
      <c r="L3654" s="19" t="n">
        <v>5</v>
      </c>
      <c r="M3654" s="19" t="n">
        <f aca="false">IF(J3654&gt;0,J3654,K3654)*E3654</f>
        <v>5</v>
      </c>
      <c r="N3654" s="20"/>
      <c r="O3654" s="21" t="str">
        <f aca="false">IF(R3654="","",ROUND(R3654*(1-Premissas!$B$4),4))</f>
        <v/>
      </c>
      <c r="P3654" s="22"/>
      <c r="Q3654" s="22"/>
      <c r="R3654" s="23"/>
      <c r="S3654" s="24"/>
      <c r="T3654" s="24"/>
      <c r="U3654" s="25"/>
      <c r="V3654" s="19" t="str">
        <f aca="false">IF(COUNT(N3654:Q3654)=0,"",MIN(N3654:Q3654))</f>
        <v/>
      </c>
      <c r="W3654" s="16" t="str">
        <f aca="false">IF(V3654="","",INDEX($N$4:$Q$4,MATCH(V3654,N3654:Q3654,0)))</f>
        <v/>
      </c>
      <c r="X3654" s="19" t="str">
        <f aca="false">IF(COUNT(N3654:Q3654)&lt;2,"",SMALL(N3654:Q3654,2))</f>
        <v/>
      </c>
      <c r="Y3654" s="26" t="str">
        <f aca="false">IF(OR(V3654="",M3654=0),"",V3654/M3654-1)</f>
        <v/>
      </c>
      <c r="Z3654" s="26" t="str">
        <f aca="false">IF(OR(V3654="",L3654=""),"",V3654/(L3654*E3654)-1)</f>
        <v/>
      </c>
      <c r="AA3654" s="16" t="str">
        <f aca="false">IF(V3654="","SEM OFERTA",IF(OR(Y3654&gt;Premissas!$B$11,Y3654&lt;Premissas!$B$12),"VERIFICAR - UNIDADE/EMBALAGEM",IF(Y3654&gt;Premissas!$B$6,"NÃO COMPRAR - REAJUSTE &gt;5%","COMPRAR")))</f>
        <v>SEM OFERTA</v>
      </c>
      <c r="AB3654" s="18" t="str">
        <f aca="false">IF(W3654="DIMEC",S3654,IF(W3654="MEDCENTRO",U3654,""))</f>
        <v/>
      </c>
      <c r="AC3654" s="18" t="n">
        <f aca="false">IF(AA3654&lt;&gt;"COMPRAR",0,IF(AB3654="",I3654,MIN(I3654,AB3654)))</f>
        <v>0</v>
      </c>
      <c r="AD3654" s="19" t="n">
        <f aca="false">IF(AC3654&gt;0,AC3654*V3654,0)</f>
        <v>0</v>
      </c>
      <c r="AE3654" s="19" t="n">
        <f aca="false">IF(AC3654&gt;0,(M3654-V3654)*AC3654,0)</f>
        <v>0</v>
      </c>
      <c r="AF3654" s="16" t="str">
        <f aca="false">IF(AA3654&lt;&gt;"COMPRAR","",IF(AB3654="",IF(X3654="","",IF(X3654-V3654&lt;0.01,"EMPATE TÉCNICO","")),IF(AB3654&lt;I3654,"ESTOQUE INSUFICIENTE",IF(X3654="","",IF(X3654-V3654&lt;0.01,"EMPATE TÉCNICO","")))))</f>
        <v/>
      </c>
      <c r="AG3654" s="16" t="s">
        <v>87</v>
      </c>
      <c r="AH3654" s="16" t="s">
        <v>1761</v>
      </c>
    </row>
    <row r="3655" customFormat="false" ht="15" hidden="false" customHeight="false" outlineLevel="0" collapsed="false">
      <c r="A3655" s="16" t="s">
        <v>11327</v>
      </c>
      <c r="B3655" s="17" t="s">
        <v>11328</v>
      </c>
      <c r="C3655" s="16" t="s">
        <v>11329</v>
      </c>
      <c r="D3655" s="16" t="s">
        <v>11302</v>
      </c>
      <c r="E3655" s="18" t="n">
        <v>1</v>
      </c>
      <c r="F3655" s="16" t="s">
        <v>43</v>
      </c>
      <c r="G3655" s="18" t="n">
        <v>1</v>
      </c>
      <c r="H3655" s="16" t="n">
        <v>0.5</v>
      </c>
      <c r="I3655" s="18" t="n">
        <v>1</v>
      </c>
      <c r="J3655" s="19" t="n">
        <v>6.54</v>
      </c>
      <c r="K3655" s="19" t="n">
        <v>6.54</v>
      </c>
      <c r="L3655" s="19" t="n">
        <v>6.54</v>
      </c>
      <c r="M3655" s="19" t="n">
        <f aca="false">IF(J3655&gt;0,J3655,K3655)*E3655</f>
        <v>6.54</v>
      </c>
      <c r="N3655" s="20"/>
      <c r="O3655" s="21" t="str">
        <f aca="false">IF(R3655="","",ROUND(R3655*(1-Premissas!$B$4),4))</f>
        <v/>
      </c>
      <c r="P3655" s="22"/>
      <c r="Q3655" s="22"/>
      <c r="R3655" s="23"/>
      <c r="S3655" s="24"/>
      <c r="T3655" s="24"/>
      <c r="U3655" s="25"/>
      <c r="V3655" s="19" t="str">
        <f aca="false">IF(COUNT(N3655:Q3655)=0,"",MIN(N3655:Q3655))</f>
        <v/>
      </c>
      <c r="W3655" s="16" t="str">
        <f aca="false">IF(V3655="","",INDEX($N$4:$Q$4,MATCH(V3655,N3655:Q3655,0)))</f>
        <v/>
      </c>
      <c r="X3655" s="19" t="str">
        <f aca="false">IF(COUNT(N3655:Q3655)&lt;2,"",SMALL(N3655:Q3655,2))</f>
        <v/>
      </c>
      <c r="Y3655" s="26" t="str">
        <f aca="false">IF(OR(V3655="",M3655=0),"",V3655/M3655-1)</f>
        <v/>
      </c>
      <c r="Z3655" s="26" t="str">
        <f aca="false">IF(OR(V3655="",L3655=""),"",V3655/(L3655*E3655)-1)</f>
        <v/>
      </c>
      <c r="AA3655" s="16" t="str">
        <f aca="false">IF(V3655="","SEM OFERTA",IF(OR(Y3655&gt;Premissas!$B$11,Y3655&lt;Premissas!$B$12),"VERIFICAR - UNIDADE/EMBALAGEM",IF(Y3655&gt;Premissas!$B$6,"NÃO COMPRAR - REAJUSTE &gt;5%","COMPRAR")))</f>
        <v>SEM OFERTA</v>
      </c>
      <c r="AB3655" s="18" t="str">
        <f aca="false">IF(W3655="DIMEC",S3655,IF(W3655="MEDCENTRO",U3655,""))</f>
        <v/>
      </c>
      <c r="AC3655" s="18" t="n">
        <f aca="false">IF(AA3655&lt;&gt;"COMPRAR",0,IF(AB3655="",I3655,MIN(I3655,AB3655)))</f>
        <v>0</v>
      </c>
      <c r="AD3655" s="19" t="n">
        <f aca="false">IF(AC3655&gt;0,AC3655*V3655,0)</f>
        <v>0</v>
      </c>
      <c r="AE3655" s="19" t="n">
        <f aca="false">IF(AC3655&gt;0,(M3655-V3655)*AC3655,0)</f>
        <v>0</v>
      </c>
      <c r="AF3655" s="16" t="str">
        <f aca="false">IF(AA3655&lt;&gt;"COMPRAR","",IF(AB3655="",IF(X3655="","",IF(X3655-V3655&lt;0.01,"EMPATE TÉCNICO","")),IF(AB3655&lt;I3655,"ESTOQUE INSUFICIENTE",IF(X3655="","",IF(X3655-V3655&lt;0.01,"EMPATE TÉCNICO","")))))</f>
        <v/>
      </c>
      <c r="AG3655" s="16" t="s">
        <v>87</v>
      </c>
      <c r="AH3655" s="16" t="s">
        <v>1761</v>
      </c>
    </row>
    <row r="3656" customFormat="false" ht="15" hidden="false" customHeight="false" outlineLevel="0" collapsed="false">
      <c r="A3656" s="16" t="s">
        <v>11330</v>
      </c>
      <c r="B3656" s="17" t="s">
        <v>11331</v>
      </c>
      <c r="C3656" s="16" t="s">
        <v>11332</v>
      </c>
      <c r="D3656" s="16" t="s">
        <v>11302</v>
      </c>
      <c r="E3656" s="18" t="n">
        <v>1</v>
      </c>
      <c r="F3656" s="16" t="s">
        <v>43</v>
      </c>
      <c r="G3656" s="18" t="n">
        <v>1</v>
      </c>
      <c r="H3656" s="16" t="n">
        <v>0.5</v>
      </c>
      <c r="I3656" s="18" t="n">
        <v>1</v>
      </c>
      <c r="J3656" s="19" t="n">
        <v>6.54</v>
      </c>
      <c r="K3656" s="19" t="n">
        <v>6.54</v>
      </c>
      <c r="L3656" s="19" t="n">
        <v>6.54</v>
      </c>
      <c r="M3656" s="19" t="n">
        <f aca="false">IF(J3656&gt;0,J3656,K3656)*E3656</f>
        <v>6.54</v>
      </c>
      <c r="N3656" s="20"/>
      <c r="O3656" s="21" t="str">
        <f aca="false">IF(R3656="","",ROUND(R3656*(1-Premissas!$B$4),4))</f>
        <v/>
      </c>
      <c r="P3656" s="22"/>
      <c r="Q3656" s="22"/>
      <c r="R3656" s="23"/>
      <c r="S3656" s="24"/>
      <c r="T3656" s="24"/>
      <c r="U3656" s="25"/>
      <c r="V3656" s="19" t="str">
        <f aca="false">IF(COUNT(N3656:Q3656)=0,"",MIN(N3656:Q3656))</f>
        <v/>
      </c>
      <c r="W3656" s="16" t="str">
        <f aca="false">IF(V3656="","",INDEX($N$4:$Q$4,MATCH(V3656,N3656:Q3656,0)))</f>
        <v/>
      </c>
      <c r="X3656" s="19" t="str">
        <f aca="false">IF(COUNT(N3656:Q3656)&lt;2,"",SMALL(N3656:Q3656,2))</f>
        <v/>
      </c>
      <c r="Y3656" s="26" t="str">
        <f aca="false">IF(OR(V3656="",M3656=0),"",V3656/M3656-1)</f>
        <v/>
      </c>
      <c r="Z3656" s="26" t="str">
        <f aca="false">IF(OR(V3656="",L3656=""),"",V3656/(L3656*E3656)-1)</f>
        <v/>
      </c>
      <c r="AA3656" s="16" t="str">
        <f aca="false">IF(V3656="","SEM OFERTA",IF(OR(Y3656&gt;Premissas!$B$11,Y3656&lt;Premissas!$B$12),"VERIFICAR - UNIDADE/EMBALAGEM",IF(Y3656&gt;Premissas!$B$6,"NÃO COMPRAR - REAJUSTE &gt;5%","COMPRAR")))</f>
        <v>SEM OFERTA</v>
      </c>
      <c r="AB3656" s="18" t="str">
        <f aca="false">IF(W3656="DIMEC",S3656,IF(W3656="MEDCENTRO",U3656,""))</f>
        <v/>
      </c>
      <c r="AC3656" s="18" t="n">
        <f aca="false">IF(AA3656&lt;&gt;"COMPRAR",0,IF(AB3656="",I3656,MIN(I3656,AB3656)))</f>
        <v>0</v>
      </c>
      <c r="AD3656" s="19" t="n">
        <f aca="false">IF(AC3656&gt;0,AC3656*V3656,0)</f>
        <v>0</v>
      </c>
      <c r="AE3656" s="19" t="n">
        <f aca="false">IF(AC3656&gt;0,(M3656-V3656)*AC3656,0)</f>
        <v>0</v>
      </c>
      <c r="AF3656" s="16" t="str">
        <f aca="false">IF(AA3656&lt;&gt;"COMPRAR","",IF(AB3656="",IF(X3656="","",IF(X3656-V3656&lt;0.01,"EMPATE TÉCNICO","")),IF(AB3656&lt;I3656,"ESTOQUE INSUFICIENTE",IF(X3656="","",IF(X3656-V3656&lt;0.01,"EMPATE TÉCNICO","")))))</f>
        <v/>
      </c>
      <c r="AG3656" s="16" t="s">
        <v>87</v>
      </c>
      <c r="AH3656" s="16" t="s">
        <v>1761</v>
      </c>
    </row>
    <row r="3657" customFormat="false" ht="15" hidden="false" customHeight="false" outlineLevel="0" collapsed="false">
      <c r="A3657" s="16" t="s">
        <v>11333</v>
      </c>
      <c r="B3657" s="17" t="s">
        <v>11334</v>
      </c>
      <c r="C3657" s="16" t="s">
        <v>11335</v>
      </c>
      <c r="D3657" s="16" t="s">
        <v>11302</v>
      </c>
      <c r="E3657" s="18" t="n">
        <v>1</v>
      </c>
      <c r="F3657" s="16" t="s">
        <v>43</v>
      </c>
      <c r="G3657" s="18" t="n">
        <v>0</v>
      </c>
      <c r="H3657" s="16" t="n">
        <v>0.6</v>
      </c>
      <c r="I3657" s="18" t="n">
        <v>2</v>
      </c>
      <c r="J3657" s="19" t="n">
        <v>6.54</v>
      </c>
      <c r="K3657" s="19" t="n">
        <v>6.54</v>
      </c>
      <c r="L3657" s="19" t="n">
        <v>6.54</v>
      </c>
      <c r="M3657" s="19" t="n">
        <f aca="false">IF(J3657&gt;0,J3657,K3657)*E3657</f>
        <v>6.54</v>
      </c>
      <c r="N3657" s="20"/>
      <c r="O3657" s="21" t="str">
        <f aca="false">IF(R3657="","",ROUND(R3657*(1-Premissas!$B$4),4))</f>
        <v/>
      </c>
      <c r="P3657" s="22"/>
      <c r="Q3657" s="22"/>
      <c r="R3657" s="23"/>
      <c r="S3657" s="24"/>
      <c r="T3657" s="24"/>
      <c r="U3657" s="25"/>
      <c r="V3657" s="19" t="str">
        <f aca="false">IF(COUNT(N3657:Q3657)=0,"",MIN(N3657:Q3657))</f>
        <v/>
      </c>
      <c r="W3657" s="16" t="str">
        <f aca="false">IF(V3657="","",INDEX($N$4:$Q$4,MATCH(V3657,N3657:Q3657,0)))</f>
        <v/>
      </c>
      <c r="X3657" s="19" t="str">
        <f aca="false">IF(COUNT(N3657:Q3657)&lt;2,"",SMALL(N3657:Q3657,2))</f>
        <v/>
      </c>
      <c r="Y3657" s="26" t="str">
        <f aca="false">IF(OR(V3657="",M3657=0),"",V3657/M3657-1)</f>
        <v/>
      </c>
      <c r="Z3657" s="26" t="str">
        <f aca="false">IF(OR(V3657="",L3657=""),"",V3657/(L3657*E3657)-1)</f>
        <v/>
      </c>
      <c r="AA3657" s="16" t="str">
        <f aca="false">IF(V3657="","SEM OFERTA",IF(OR(Y3657&gt;Premissas!$B$11,Y3657&lt;Premissas!$B$12),"VERIFICAR - UNIDADE/EMBALAGEM",IF(Y3657&gt;Premissas!$B$6,"NÃO COMPRAR - REAJUSTE &gt;5%","COMPRAR")))</f>
        <v>SEM OFERTA</v>
      </c>
      <c r="AB3657" s="18" t="str">
        <f aca="false">IF(W3657="DIMEC",S3657,IF(W3657="MEDCENTRO",U3657,""))</f>
        <v/>
      </c>
      <c r="AC3657" s="18" t="n">
        <f aca="false">IF(AA3657&lt;&gt;"COMPRAR",0,IF(AB3657="",I3657,MIN(I3657,AB3657)))</f>
        <v>0</v>
      </c>
      <c r="AD3657" s="19" t="n">
        <f aca="false">IF(AC3657&gt;0,AC3657*V3657,0)</f>
        <v>0</v>
      </c>
      <c r="AE3657" s="19" t="n">
        <f aca="false">IF(AC3657&gt;0,(M3657-V3657)*AC3657,0)</f>
        <v>0</v>
      </c>
      <c r="AF3657" s="16" t="str">
        <f aca="false">IF(AA3657&lt;&gt;"COMPRAR","",IF(AB3657="",IF(X3657="","",IF(X3657-V3657&lt;0.01,"EMPATE TÉCNICO","")),IF(AB3657&lt;I3657,"ESTOQUE INSUFICIENTE",IF(X3657="","",IF(X3657-V3657&lt;0.01,"EMPATE TÉCNICO","")))))</f>
        <v/>
      </c>
      <c r="AG3657" s="16" t="s">
        <v>87</v>
      </c>
      <c r="AH3657" s="16" t="s">
        <v>1761</v>
      </c>
    </row>
    <row r="3658" customFormat="false" ht="15" hidden="false" customHeight="false" outlineLevel="0" collapsed="false">
      <c r="A3658" s="16" t="s">
        <v>11336</v>
      </c>
      <c r="B3658" s="17" t="s">
        <v>11337</v>
      </c>
      <c r="C3658" s="16" t="s">
        <v>11338</v>
      </c>
      <c r="D3658" s="16" t="s">
        <v>11302</v>
      </c>
      <c r="E3658" s="18" t="n">
        <v>1</v>
      </c>
      <c r="F3658" s="16" t="s">
        <v>43</v>
      </c>
      <c r="G3658" s="18" t="n">
        <v>0</v>
      </c>
      <c r="H3658" s="16" t="n">
        <v>0.2</v>
      </c>
      <c r="I3658" s="18" t="n">
        <v>1</v>
      </c>
      <c r="J3658" s="19" t="n">
        <v>4.33</v>
      </c>
      <c r="K3658" s="19" t="n">
        <v>4.33</v>
      </c>
      <c r="L3658" s="19" t="n">
        <v>4.33</v>
      </c>
      <c r="M3658" s="19" t="n">
        <f aca="false">IF(J3658&gt;0,J3658,K3658)*E3658</f>
        <v>4.33</v>
      </c>
      <c r="N3658" s="20"/>
      <c r="O3658" s="21" t="str">
        <f aca="false">IF(R3658="","",ROUND(R3658*(1-Premissas!$B$4),4))</f>
        <v/>
      </c>
      <c r="P3658" s="22"/>
      <c r="Q3658" s="22"/>
      <c r="R3658" s="23"/>
      <c r="S3658" s="24"/>
      <c r="T3658" s="24"/>
      <c r="U3658" s="25"/>
      <c r="V3658" s="19" t="str">
        <f aca="false">IF(COUNT(N3658:Q3658)=0,"",MIN(N3658:Q3658))</f>
        <v/>
      </c>
      <c r="W3658" s="16" t="str">
        <f aca="false">IF(V3658="","",INDEX($N$4:$Q$4,MATCH(V3658,N3658:Q3658,0)))</f>
        <v/>
      </c>
      <c r="X3658" s="19" t="str">
        <f aca="false">IF(COUNT(N3658:Q3658)&lt;2,"",SMALL(N3658:Q3658,2))</f>
        <v/>
      </c>
      <c r="Y3658" s="26" t="str">
        <f aca="false">IF(OR(V3658="",M3658=0),"",V3658/M3658-1)</f>
        <v/>
      </c>
      <c r="Z3658" s="26" t="str">
        <f aca="false">IF(OR(V3658="",L3658=""),"",V3658/(L3658*E3658)-1)</f>
        <v/>
      </c>
      <c r="AA3658" s="16" t="str">
        <f aca="false">IF(V3658="","SEM OFERTA",IF(OR(Y3658&gt;Premissas!$B$11,Y3658&lt;Premissas!$B$12),"VERIFICAR - UNIDADE/EMBALAGEM",IF(Y3658&gt;Premissas!$B$6,"NÃO COMPRAR - REAJUSTE &gt;5%","COMPRAR")))</f>
        <v>SEM OFERTA</v>
      </c>
      <c r="AB3658" s="18" t="str">
        <f aca="false">IF(W3658="DIMEC",S3658,IF(W3658="MEDCENTRO",U3658,""))</f>
        <v/>
      </c>
      <c r="AC3658" s="18" t="n">
        <f aca="false">IF(AA3658&lt;&gt;"COMPRAR",0,IF(AB3658="",I3658,MIN(I3658,AB3658)))</f>
        <v>0</v>
      </c>
      <c r="AD3658" s="19" t="n">
        <f aca="false">IF(AC3658&gt;0,AC3658*V3658,0)</f>
        <v>0</v>
      </c>
      <c r="AE3658" s="19" t="n">
        <f aca="false">IF(AC3658&gt;0,(M3658-V3658)*AC3658,0)</f>
        <v>0</v>
      </c>
      <c r="AF3658" s="16" t="str">
        <f aca="false">IF(AA3658&lt;&gt;"COMPRAR","",IF(AB3658="",IF(X3658="","",IF(X3658-V3658&lt;0.01,"EMPATE TÉCNICO","")),IF(AB3658&lt;I3658,"ESTOQUE INSUFICIENTE",IF(X3658="","",IF(X3658-V3658&lt;0.01,"EMPATE TÉCNICO","")))))</f>
        <v/>
      </c>
      <c r="AG3658" s="16" t="s">
        <v>87</v>
      </c>
      <c r="AH3658" s="16" t="s">
        <v>1761</v>
      </c>
    </row>
    <row r="3659" customFormat="false" ht="15" hidden="false" customHeight="false" outlineLevel="0" collapsed="false">
      <c r="A3659" s="16" t="s">
        <v>11339</v>
      </c>
      <c r="B3659" s="17" t="s">
        <v>11340</v>
      </c>
      <c r="C3659" s="16" t="s">
        <v>11341</v>
      </c>
      <c r="D3659" s="16" t="s">
        <v>11302</v>
      </c>
      <c r="E3659" s="18" t="n">
        <v>1</v>
      </c>
      <c r="F3659" s="16" t="s">
        <v>43</v>
      </c>
      <c r="G3659" s="18" t="n">
        <v>0</v>
      </c>
      <c r="H3659" s="16" t="n">
        <v>0.1</v>
      </c>
      <c r="I3659" s="18" t="n">
        <v>1</v>
      </c>
      <c r="J3659" s="19" t="n">
        <v>3.66</v>
      </c>
      <c r="K3659" s="19" t="n">
        <v>3.66</v>
      </c>
      <c r="L3659" s="19" t="n">
        <v>3.66</v>
      </c>
      <c r="M3659" s="19" t="n">
        <f aca="false">IF(J3659&gt;0,J3659,K3659)*E3659</f>
        <v>3.66</v>
      </c>
      <c r="N3659" s="20"/>
      <c r="O3659" s="21" t="str">
        <f aca="false">IF(R3659="","",ROUND(R3659*(1-Premissas!$B$4),4))</f>
        <v/>
      </c>
      <c r="P3659" s="22"/>
      <c r="Q3659" s="22"/>
      <c r="R3659" s="23"/>
      <c r="S3659" s="24"/>
      <c r="T3659" s="24"/>
      <c r="U3659" s="25"/>
      <c r="V3659" s="19" t="str">
        <f aca="false">IF(COUNT(N3659:Q3659)=0,"",MIN(N3659:Q3659))</f>
        <v/>
      </c>
      <c r="W3659" s="16" t="str">
        <f aca="false">IF(V3659="","",INDEX($N$4:$Q$4,MATCH(V3659,N3659:Q3659,0)))</f>
        <v/>
      </c>
      <c r="X3659" s="19" t="str">
        <f aca="false">IF(COUNT(N3659:Q3659)&lt;2,"",SMALL(N3659:Q3659,2))</f>
        <v/>
      </c>
      <c r="Y3659" s="26" t="str">
        <f aca="false">IF(OR(V3659="",M3659=0),"",V3659/M3659-1)</f>
        <v/>
      </c>
      <c r="Z3659" s="26" t="str">
        <f aca="false">IF(OR(V3659="",L3659=""),"",V3659/(L3659*E3659)-1)</f>
        <v/>
      </c>
      <c r="AA3659" s="16" t="str">
        <f aca="false">IF(V3659="","SEM OFERTA",IF(OR(Y3659&gt;Premissas!$B$11,Y3659&lt;Premissas!$B$12),"VERIFICAR - UNIDADE/EMBALAGEM",IF(Y3659&gt;Premissas!$B$6,"NÃO COMPRAR - REAJUSTE &gt;5%","COMPRAR")))</f>
        <v>SEM OFERTA</v>
      </c>
      <c r="AB3659" s="18" t="str">
        <f aca="false">IF(W3659="DIMEC",S3659,IF(W3659="MEDCENTRO",U3659,""))</f>
        <v/>
      </c>
      <c r="AC3659" s="18" t="n">
        <f aca="false">IF(AA3659&lt;&gt;"COMPRAR",0,IF(AB3659="",I3659,MIN(I3659,AB3659)))</f>
        <v>0</v>
      </c>
      <c r="AD3659" s="19" t="n">
        <f aca="false">IF(AC3659&gt;0,AC3659*V3659,0)</f>
        <v>0</v>
      </c>
      <c r="AE3659" s="19" t="n">
        <f aca="false">IF(AC3659&gt;0,(M3659-V3659)*AC3659,0)</f>
        <v>0</v>
      </c>
      <c r="AF3659" s="16" t="str">
        <f aca="false">IF(AA3659&lt;&gt;"COMPRAR","",IF(AB3659="",IF(X3659="","",IF(X3659-V3659&lt;0.01,"EMPATE TÉCNICO","")),IF(AB3659&lt;I3659,"ESTOQUE INSUFICIENTE",IF(X3659="","",IF(X3659-V3659&lt;0.01,"EMPATE TÉCNICO","")))))</f>
        <v/>
      </c>
      <c r="AG3659" s="16" t="s">
        <v>1771</v>
      </c>
      <c r="AH3659" s="16" t="s">
        <v>1761</v>
      </c>
    </row>
    <row r="3660" customFormat="false" ht="15" hidden="false" customHeight="false" outlineLevel="0" collapsed="false">
      <c r="A3660" s="16" t="s">
        <v>11342</v>
      </c>
      <c r="B3660" s="17" t="s">
        <v>11343</v>
      </c>
      <c r="C3660" s="16" t="s">
        <v>11344</v>
      </c>
      <c r="D3660" s="16" t="s">
        <v>11302</v>
      </c>
      <c r="E3660" s="18" t="n">
        <v>1</v>
      </c>
      <c r="F3660" s="16" t="s">
        <v>43</v>
      </c>
      <c r="G3660" s="18" t="n">
        <v>0</v>
      </c>
      <c r="H3660" s="16" t="n">
        <v>0.6</v>
      </c>
      <c r="I3660" s="18" t="n">
        <v>2</v>
      </c>
      <c r="J3660" s="19" t="n">
        <v>5.03</v>
      </c>
      <c r="K3660" s="19" t="n">
        <v>5.03</v>
      </c>
      <c r="L3660" s="19" t="n">
        <v>5.03</v>
      </c>
      <c r="M3660" s="19" t="n">
        <f aca="false">IF(J3660&gt;0,J3660,K3660)*E3660</f>
        <v>5.03</v>
      </c>
      <c r="N3660" s="20"/>
      <c r="O3660" s="21" t="str">
        <f aca="false">IF(R3660="","",ROUND(R3660*(1-Premissas!$B$4),4))</f>
        <v/>
      </c>
      <c r="P3660" s="22"/>
      <c r="Q3660" s="22"/>
      <c r="R3660" s="23"/>
      <c r="S3660" s="24"/>
      <c r="T3660" s="24"/>
      <c r="U3660" s="25"/>
      <c r="V3660" s="19" t="str">
        <f aca="false">IF(COUNT(N3660:Q3660)=0,"",MIN(N3660:Q3660))</f>
        <v/>
      </c>
      <c r="W3660" s="16" t="str">
        <f aca="false">IF(V3660="","",INDEX($N$4:$Q$4,MATCH(V3660,N3660:Q3660,0)))</f>
        <v/>
      </c>
      <c r="X3660" s="19" t="str">
        <f aca="false">IF(COUNT(N3660:Q3660)&lt;2,"",SMALL(N3660:Q3660,2))</f>
        <v/>
      </c>
      <c r="Y3660" s="26" t="str">
        <f aca="false">IF(OR(V3660="",M3660=0),"",V3660/M3660-1)</f>
        <v/>
      </c>
      <c r="Z3660" s="26" t="str">
        <f aca="false">IF(OR(V3660="",L3660=""),"",V3660/(L3660*E3660)-1)</f>
        <v/>
      </c>
      <c r="AA3660" s="16" t="str">
        <f aca="false">IF(V3660="","SEM OFERTA",IF(OR(Y3660&gt;Premissas!$B$11,Y3660&lt;Premissas!$B$12),"VERIFICAR - UNIDADE/EMBALAGEM",IF(Y3660&gt;Premissas!$B$6,"NÃO COMPRAR - REAJUSTE &gt;5%","COMPRAR")))</f>
        <v>SEM OFERTA</v>
      </c>
      <c r="AB3660" s="18" t="str">
        <f aca="false">IF(W3660="DIMEC",S3660,IF(W3660="MEDCENTRO",U3660,""))</f>
        <v/>
      </c>
      <c r="AC3660" s="18" t="n">
        <f aca="false">IF(AA3660&lt;&gt;"COMPRAR",0,IF(AB3660="",I3660,MIN(I3660,AB3660)))</f>
        <v>0</v>
      </c>
      <c r="AD3660" s="19" t="n">
        <f aca="false">IF(AC3660&gt;0,AC3660*V3660,0)</f>
        <v>0</v>
      </c>
      <c r="AE3660" s="19" t="n">
        <f aca="false">IF(AC3660&gt;0,(M3660-V3660)*AC3660,0)</f>
        <v>0</v>
      </c>
      <c r="AF3660" s="16" t="str">
        <f aca="false">IF(AA3660&lt;&gt;"COMPRAR","",IF(AB3660="",IF(X3660="","",IF(X3660-V3660&lt;0.01,"EMPATE TÉCNICO","")),IF(AB3660&lt;I3660,"ESTOQUE INSUFICIENTE",IF(X3660="","",IF(X3660-V3660&lt;0.01,"EMPATE TÉCNICO","")))))</f>
        <v/>
      </c>
      <c r="AG3660" s="16" t="s">
        <v>87</v>
      </c>
      <c r="AH3660" s="16" t="s">
        <v>1761</v>
      </c>
    </row>
    <row r="3661" customFormat="false" ht="15" hidden="false" customHeight="false" outlineLevel="0" collapsed="false">
      <c r="A3661" s="16" t="s">
        <v>11345</v>
      </c>
      <c r="B3661" s="17" t="s">
        <v>11346</v>
      </c>
      <c r="C3661" s="16" t="s">
        <v>11347</v>
      </c>
      <c r="D3661" s="16" t="s">
        <v>11302</v>
      </c>
      <c r="E3661" s="18" t="n">
        <v>1</v>
      </c>
      <c r="F3661" s="16" t="s">
        <v>43</v>
      </c>
      <c r="G3661" s="18" t="n">
        <v>0</v>
      </c>
      <c r="H3661" s="16" t="n">
        <v>0.3</v>
      </c>
      <c r="I3661" s="18" t="n">
        <v>1</v>
      </c>
      <c r="J3661" s="19" t="n">
        <v>4.6</v>
      </c>
      <c r="K3661" s="19" t="n">
        <v>4.6</v>
      </c>
      <c r="L3661" s="19" t="n">
        <v>4.6</v>
      </c>
      <c r="M3661" s="19" t="n">
        <f aca="false">IF(J3661&gt;0,J3661,K3661)*E3661</f>
        <v>4.6</v>
      </c>
      <c r="N3661" s="20"/>
      <c r="O3661" s="21" t="str">
        <f aca="false">IF(R3661="","",ROUND(R3661*(1-Premissas!$B$4),4))</f>
        <v/>
      </c>
      <c r="P3661" s="22"/>
      <c r="Q3661" s="22"/>
      <c r="R3661" s="23"/>
      <c r="S3661" s="24"/>
      <c r="T3661" s="24"/>
      <c r="U3661" s="25"/>
      <c r="V3661" s="19" t="str">
        <f aca="false">IF(COUNT(N3661:Q3661)=0,"",MIN(N3661:Q3661))</f>
        <v/>
      </c>
      <c r="W3661" s="16" t="str">
        <f aca="false">IF(V3661="","",INDEX($N$4:$Q$4,MATCH(V3661,N3661:Q3661,0)))</f>
        <v/>
      </c>
      <c r="X3661" s="19" t="str">
        <f aca="false">IF(COUNT(N3661:Q3661)&lt;2,"",SMALL(N3661:Q3661,2))</f>
        <v/>
      </c>
      <c r="Y3661" s="26" t="str">
        <f aca="false">IF(OR(V3661="",M3661=0),"",V3661/M3661-1)</f>
        <v/>
      </c>
      <c r="Z3661" s="26" t="str">
        <f aca="false">IF(OR(V3661="",L3661=""),"",V3661/(L3661*E3661)-1)</f>
        <v/>
      </c>
      <c r="AA3661" s="16" t="str">
        <f aca="false">IF(V3661="","SEM OFERTA",IF(OR(Y3661&gt;Premissas!$B$11,Y3661&lt;Premissas!$B$12),"VERIFICAR - UNIDADE/EMBALAGEM",IF(Y3661&gt;Premissas!$B$6,"NÃO COMPRAR - REAJUSTE &gt;5%","COMPRAR")))</f>
        <v>SEM OFERTA</v>
      </c>
      <c r="AB3661" s="18" t="str">
        <f aca="false">IF(W3661="DIMEC",S3661,IF(W3661="MEDCENTRO",U3661,""))</f>
        <v/>
      </c>
      <c r="AC3661" s="18" t="n">
        <f aca="false">IF(AA3661&lt;&gt;"COMPRAR",0,IF(AB3661="",I3661,MIN(I3661,AB3661)))</f>
        <v>0</v>
      </c>
      <c r="AD3661" s="19" t="n">
        <f aca="false">IF(AC3661&gt;0,AC3661*V3661,0)</f>
        <v>0</v>
      </c>
      <c r="AE3661" s="19" t="n">
        <f aca="false">IF(AC3661&gt;0,(M3661-V3661)*AC3661,0)</f>
        <v>0</v>
      </c>
      <c r="AF3661" s="16" t="str">
        <f aca="false">IF(AA3661&lt;&gt;"COMPRAR","",IF(AB3661="",IF(X3661="","",IF(X3661-V3661&lt;0.01,"EMPATE TÉCNICO","")),IF(AB3661&lt;I3661,"ESTOQUE INSUFICIENTE",IF(X3661="","",IF(X3661-V3661&lt;0.01,"EMPATE TÉCNICO","")))))</f>
        <v/>
      </c>
      <c r="AG3661" s="16" t="s">
        <v>87</v>
      </c>
      <c r="AH3661" s="16" t="s">
        <v>1761</v>
      </c>
    </row>
    <row r="3662" customFormat="false" ht="15" hidden="false" customHeight="false" outlineLevel="0" collapsed="false">
      <c r="A3662" s="16" t="s">
        <v>11348</v>
      </c>
      <c r="B3662" s="17" t="s">
        <v>11349</v>
      </c>
      <c r="C3662" s="16" t="s">
        <v>11350</v>
      </c>
      <c r="D3662" s="16" t="s">
        <v>11302</v>
      </c>
      <c r="E3662" s="18" t="n">
        <v>1</v>
      </c>
      <c r="F3662" s="16" t="s">
        <v>43</v>
      </c>
      <c r="G3662" s="18" t="n">
        <v>0</v>
      </c>
      <c r="H3662" s="16" t="n">
        <v>0.2</v>
      </c>
      <c r="I3662" s="18" t="n">
        <v>1</v>
      </c>
      <c r="J3662" s="19" t="n">
        <v>4.6</v>
      </c>
      <c r="K3662" s="19" t="n">
        <v>4.6</v>
      </c>
      <c r="L3662" s="19" t="n">
        <v>4.6</v>
      </c>
      <c r="M3662" s="19" t="n">
        <f aca="false">IF(J3662&gt;0,J3662,K3662)*E3662</f>
        <v>4.6</v>
      </c>
      <c r="N3662" s="20"/>
      <c r="O3662" s="21" t="str">
        <f aca="false">IF(R3662="","",ROUND(R3662*(1-Premissas!$B$4),4))</f>
        <v/>
      </c>
      <c r="P3662" s="22"/>
      <c r="Q3662" s="22"/>
      <c r="R3662" s="23"/>
      <c r="S3662" s="24"/>
      <c r="T3662" s="24"/>
      <c r="U3662" s="25"/>
      <c r="V3662" s="19" t="str">
        <f aca="false">IF(COUNT(N3662:Q3662)=0,"",MIN(N3662:Q3662))</f>
        <v/>
      </c>
      <c r="W3662" s="16" t="str">
        <f aca="false">IF(V3662="","",INDEX($N$4:$Q$4,MATCH(V3662,N3662:Q3662,0)))</f>
        <v/>
      </c>
      <c r="X3662" s="19" t="str">
        <f aca="false">IF(COUNT(N3662:Q3662)&lt;2,"",SMALL(N3662:Q3662,2))</f>
        <v/>
      </c>
      <c r="Y3662" s="26" t="str">
        <f aca="false">IF(OR(V3662="",M3662=0),"",V3662/M3662-1)</f>
        <v/>
      </c>
      <c r="Z3662" s="26" t="str">
        <f aca="false">IF(OR(V3662="",L3662=""),"",V3662/(L3662*E3662)-1)</f>
        <v/>
      </c>
      <c r="AA3662" s="16" t="str">
        <f aca="false">IF(V3662="","SEM OFERTA",IF(OR(Y3662&gt;Premissas!$B$11,Y3662&lt;Premissas!$B$12),"VERIFICAR - UNIDADE/EMBALAGEM",IF(Y3662&gt;Premissas!$B$6,"NÃO COMPRAR - REAJUSTE &gt;5%","COMPRAR")))</f>
        <v>SEM OFERTA</v>
      </c>
      <c r="AB3662" s="18" t="str">
        <f aca="false">IF(W3662="DIMEC",S3662,IF(W3662="MEDCENTRO",U3662,""))</f>
        <v/>
      </c>
      <c r="AC3662" s="18" t="n">
        <f aca="false">IF(AA3662&lt;&gt;"COMPRAR",0,IF(AB3662="",I3662,MIN(I3662,AB3662)))</f>
        <v>0</v>
      </c>
      <c r="AD3662" s="19" t="n">
        <f aca="false">IF(AC3662&gt;0,AC3662*V3662,0)</f>
        <v>0</v>
      </c>
      <c r="AE3662" s="19" t="n">
        <f aca="false">IF(AC3662&gt;0,(M3662-V3662)*AC3662,0)</f>
        <v>0</v>
      </c>
      <c r="AF3662" s="16" t="str">
        <f aca="false">IF(AA3662&lt;&gt;"COMPRAR","",IF(AB3662="",IF(X3662="","",IF(X3662-V3662&lt;0.01,"EMPATE TÉCNICO","")),IF(AB3662&lt;I3662,"ESTOQUE INSUFICIENTE",IF(X3662="","",IF(X3662-V3662&lt;0.01,"EMPATE TÉCNICO","")))))</f>
        <v/>
      </c>
      <c r="AG3662" s="16" t="s">
        <v>87</v>
      </c>
      <c r="AH3662" s="16" t="s">
        <v>1761</v>
      </c>
    </row>
    <row r="3663" customFormat="false" ht="15" hidden="false" customHeight="false" outlineLevel="0" collapsed="false">
      <c r="A3663" s="16" t="s">
        <v>11351</v>
      </c>
      <c r="B3663" s="17" t="s">
        <v>11352</v>
      </c>
      <c r="C3663" s="16" t="s">
        <v>11353</v>
      </c>
      <c r="D3663" s="16" t="s">
        <v>11302</v>
      </c>
      <c r="E3663" s="18" t="n">
        <v>1</v>
      </c>
      <c r="F3663" s="16" t="s">
        <v>43</v>
      </c>
      <c r="G3663" s="18" t="n">
        <v>0</v>
      </c>
      <c r="H3663" s="16" t="n">
        <v>0.6</v>
      </c>
      <c r="I3663" s="18" t="n">
        <v>2</v>
      </c>
      <c r="J3663" s="19" t="n">
        <v>4.72</v>
      </c>
      <c r="K3663" s="19" t="n">
        <v>4.72</v>
      </c>
      <c r="L3663" s="19" t="n">
        <v>4.72</v>
      </c>
      <c r="M3663" s="19" t="n">
        <f aca="false">IF(J3663&gt;0,J3663,K3663)*E3663</f>
        <v>4.72</v>
      </c>
      <c r="N3663" s="20"/>
      <c r="O3663" s="21" t="str">
        <f aca="false">IF(R3663="","",ROUND(R3663*(1-Premissas!$B$4),4))</f>
        <v/>
      </c>
      <c r="P3663" s="22"/>
      <c r="Q3663" s="22"/>
      <c r="R3663" s="23"/>
      <c r="S3663" s="24"/>
      <c r="T3663" s="24"/>
      <c r="U3663" s="25"/>
      <c r="V3663" s="19" t="str">
        <f aca="false">IF(COUNT(N3663:Q3663)=0,"",MIN(N3663:Q3663))</f>
        <v/>
      </c>
      <c r="W3663" s="16" t="str">
        <f aca="false">IF(V3663="","",INDEX($N$4:$Q$4,MATCH(V3663,N3663:Q3663,0)))</f>
        <v/>
      </c>
      <c r="X3663" s="19" t="str">
        <f aca="false">IF(COUNT(N3663:Q3663)&lt;2,"",SMALL(N3663:Q3663,2))</f>
        <v/>
      </c>
      <c r="Y3663" s="26" t="str">
        <f aca="false">IF(OR(V3663="",M3663=0),"",V3663/M3663-1)</f>
        <v/>
      </c>
      <c r="Z3663" s="26" t="str">
        <f aca="false">IF(OR(V3663="",L3663=""),"",V3663/(L3663*E3663)-1)</f>
        <v/>
      </c>
      <c r="AA3663" s="16" t="str">
        <f aca="false">IF(V3663="","SEM OFERTA",IF(OR(Y3663&gt;Premissas!$B$11,Y3663&lt;Premissas!$B$12),"VERIFICAR - UNIDADE/EMBALAGEM",IF(Y3663&gt;Premissas!$B$6,"NÃO COMPRAR - REAJUSTE &gt;5%","COMPRAR")))</f>
        <v>SEM OFERTA</v>
      </c>
      <c r="AB3663" s="18" t="str">
        <f aca="false">IF(W3663="DIMEC",S3663,IF(W3663="MEDCENTRO",U3663,""))</f>
        <v/>
      </c>
      <c r="AC3663" s="18" t="n">
        <f aca="false">IF(AA3663&lt;&gt;"COMPRAR",0,IF(AB3663="",I3663,MIN(I3663,AB3663)))</f>
        <v>0</v>
      </c>
      <c r="AD3663" s="19" t="n">
        <f aca="false">IF(AC3663&gt;0,AC3663*V3663,0)</f>
        <v>0</v>
      </c>
      <c r="AE3663" s="19" t="n">
        <f aca="false">IF(AC3663&gt;0,(M3663-V3663)*AC3663,0)</f>
        <v>0</v>
      </c>
      <c r="AF3663" s="16" t="str">
        <f aca="false">IF(AA3663&lt;&gt;"COMPRAR","",IF(AB3663="",IF(X3663="","",IF(X3663-V3663&lt;0.01,"EMPATE TÉCNICO","")),IF(AB3663&lt;I3663,"ESTOQUE INSUFICIENTE",IF(X3663="","",IF(X3663-V3663&lt;0.01,"EMPATE TÉCNICO","")))))</f>
        <v/>
      </c>
      <c r="AG3663" s="16" t="s">
        <v>87</v>
      </c>
      <c r="AH3663" s="16" t="s">
        <v>1761</v>
      </c>
    </row>
    <row r="3664" customFormat="false" ht="15" hidden="false" customHeight="false" outlineLevel="0" collapsed="false">
      <c r="A3664" s="16" t="s">
        <v>11354</v>
      </c>
      <c r="B3664" s="17" t="s">
        <v>11355</v>
      </c>
      <c r="C3664" s="16" t="s">
        <v>11356</v>
      </c>
      <c r="D3664" s="16" t="s">
        <v>11302</v>
      </c>
      <c r="E3664" s="18" t="n">
        <v>1</v>
      </c>
      <c r="F3664" s="16" t="s">
        <v>43</v>
      </c>
      <c r="G3664" s="18" t="n">
        <v>1</v>
      </c>
      <c r="H3664" s="16" t="n">
        <v>0.5</v>
      </c>
      <c r="I3664" s="18" t="n">
        <v>1</v>
      </c>
      <c r="J3664" s="19" t="n">
        <v>4.72</v>
      </c>
      <c r="K3664" s="19" t="n">
        <v>4.72</v>
      </c>
      <c r="L3664" s="19" t="n">
        <v>4.72</v>
      </c>
      <c r="M3664" s="19" t="n">
        <f aca="false">IF(J3664&gt;0,J3664,K3664)*E3664</f>
        <v>4.72</v>
      </c>
      <c r="N3664" s="20"/>
      <c r="O3664" s="21" t="str">
        <f aca="false">IF(R3664="","",ROUND(R3664*(1-Premissas!$B$4),4))</f>
        <v/>
      </c>
      <c r="P3664" s="22"/>
      <c r="Q3664" s="22"/>
      <c r="R3664" s="23"/>
      <c r="S3664" s="24"/>
      <c r="T3664" s="24"/>
      <c r="U3664" s="25"/>
      <c r="V3664" s="19" t="str">
        <f aca="false">IF(COUNT(N3664:Q3664)=0,"",MIN(N3664:Q3664))</f>
        <v/>
      </c>
      <c r="W3664" s="16" t="str">
        <f aca="false">IF(V3664="","",INDEX($N$4:$Q$4,MATCH(V3664,N3664:Q3664,0)))</f>
        <v/>
      </c>
      <c r="X3664" s="19" t="str">
        <f aca="false">IF(COUNT(N3664:Q3664)&lt;2,"",SMALL(N3664:Q3664,2))</f>
        <v/>
      </c>
      <c r="Y3664" s="26" t="str">
        <f aca="false">IF(OR(V3664="",M3664=0),"",V3664/M3664-1)</f>
        <v/>
      </c>
      <c r="Z3664" s="26" t="str">
        <f aca="false">IF(OR(V3664="",L3664=""),"",V3664/(L3664*E3664)-1)</f>
        <v/>
      </c>
      <c r="AA3664" s="16" t="str">
        <f aca="false">IF(V3664="","SEM OFERTA",IF(OR(Y3664&gt;Premissas!$B$11,Y3664&lt;Premissas!$B$12),"VERIFICAR - UNIDADE/EMBALAGEM",IF(Y3664&gt;Premissas!$B$6,"NÃO COMPRAR - REAJUSTE &gt;5%","COMPRAR")))</f>
        <v>SEM OFERTA</v>
      </c>
      <c r="AB3664" s="18" t="str">
        <f aca="false">IF(W3664="DIMEC",S3664,IF(W3664="MEDCENTRO",U3664,""))</f>
        <v/>
      </c>
      <c r="AC3664" s="18" t="n">
        <f aca="false">IF(AA3664&lt;&gt;"COMPRAR",0,IF(AB3664="",I3664,MIN(I3664,AB3664)))</f>
        <v>0</v>
      </c>
      <c r="AD3664" s="19" t="n">
        <f aca="false">IF(AC3664&gt;0,AC3664*V3664,0)</f>
        <v>0</v>
      </c>
      <c r="AE3664" s="19" t="n">
        <f aca="false">IF(AC3664&gt;0,(M3664-V3664)*AC3664,0)</f>
        <v>0</v>
      </c>
      <c r="AF3664" s="16" t="str">
        <f aca="false">IF(AA3664&lt;&gt;"COMPRAR","",IF(AB3664="",IF(X3664="","",IF(X3664-V3664&lt;0.01,"EMPATE TÉCNICO","")),IF(AB3664&lt;I3664,"ESTOQUE INSUFICIENTE",IF(X3664="","",IF(X3664-V3664&lt;0.01,"EMPATE TÉCNICO","")))))</f>
        <v/>
      </c>
      <c r="AG3664" s="16" t="s">
        <v>87</v>
      </c>
      <c r="AH3664" s="16" t="s">
        <v>1761</v>
      </c>
    </row>
    <row r="3665" customFormat="false" ht="15" hidden="false" customHeight="false" outlineLevel="0" collapsed="false">
      <c r="A3665" s="16" t="s">
        <v>11357</v>
      </c>
      <c r="B3665" s="17" t="s">
        <v>11358</v>
      </c>
      <c r="C3665" s="16" t="s">
        <v>11359</v>
      </c>
      <c r="D3665" s="16" t="s">
        <v>11302</v>
      </c>
      <c r="E3665" s="18" t="n">
        <v>1</v>
      </c>
      <c r="F3665" s="16" t="s">
        <v>43</v>
      </c>
      <c r="G3665" s="18" t="n">
        <v>1</v>
      </c>
      <c r="H3665" s="16" t="n">
        <v>0.5</v>
      </c>
      <c r="I3665" s="18" t="n">
        <v>1</v>
      </c>
      <c r="J3665" s="19" t="n">
        <v>4.72</v>
      </c>
      <c r="K3665" s="19" t="n">
        <v>4.72</v>
      </c>
      <c r="L3665" s="19" t="n">
        <v>4.72</v>
      </c>
      <c r="M3665" s="19" t="n">
        <f aca="false">IF(J3665&gt;0,J3665,K3665)*E3665</f>
        <v>4.72</v>
      </c>
      <c r="N3665" s="20"/>
      <c r="O3665" s="21" t="str">
        <f aca="false">IF(R3665="","",ROUND(R3665*(1-Premissas!$B$4),4))</f>
        <v/>
      </c>
      <c r="P3665" s="22"/>
      <c r="Q3665" s="22"/>
      <c r="R3665" s="23"/>
      <c r="S3665" s="24"/>
      <c r="T3665" s="24"/>
      <c r="U3665" s="25"/>
      <c r="V3665" s="19" t="str">
        <f aca="false">IF(COUNT(N3665:Q3665)=0,"",MIN(N3665:Q3665))</f>
        <v/>
      </c>
      <c r="W3665" s="16" t="str">
        <f aca="false">IF(V3665="","",INDEX($N$4:$Q$4,MATCH(V3665,N3665:Q3665,0)))</f>
        <v/>
      </c>
      <c r="X3665" s="19" t="str">
        <f aca="false">IF(COUNT(N3665:Q3665)&lt;2,"",SMALL(N3665:Q3665,2))</f>
        <v/>
      </c>
      <c r="Y3665" s="26" t="str">
        <f aca="false">IF(OR(V3665="",M3665=0),"",V3665/M3665-1)</f>
        <v/>
      </c>
      <c r="Z3665" s="26" t="str">
        <f aca="false">IF(OR(V3665="",L3665=""),"",V3665/(L3665*E3665)-1)</f>
        <v/>
      </c>
      <c r="AA3665" s="16" t="str">
        <f aca="false">IF(V3665="","SEM OFERTA",IF(OR(Y3665&gt;Premissas!$B$11,Y3665&lt;Premissas!$B$12),"VERIFICAR - UNIDADE/EMBALAGEM",IF(Y3665&gt;Premissas!$B$6,"NÃO COMPRAR - REAJUSTE &gt;5%","COMPRAR")))</f>
        <v>SEM OFERTA</v>
      </c>
      <c r="AB3665" s="18" t="str">
        <f aca="false">IF(W3665="DIMEC",S3665,IF(W3665="MEDCENTRO",U3665,""))</f>
        <v/>
      </c>
      <c r="AC3665" s="18" t="n">
        <f aca="false">IF(AA3665&lt;&gt;"COMPRAR",0,IF(AB3665="",I3665,MIN(I3665,AB3665)))</f>
        <v>0</v>
      </c>
      <c r="AD3665" s="19" t="n">
        <f aca="false">IF(AC3665&gt;0,AC3665*V3665,0)</f>
        <v>0</v>
      </c>
      <c r="AE3665" s="19" t="n">
        <f aca="false">IF(AC3665&gt;0,(M3665-V3665)*AC3665,0)</f>
        <v>0</v>
      </c>
      <c r="AF3665" s="16" t="str">
        <f aca="false">IF(AA3665&lt;&gt;"COMPRAR","",IF(AB3665="",IF(X3665="","",IF(X3665-V3665&lt;0.01,"EMPATE TÉCNICO","")),IF(AB3665&lt;I3665,"ESTOQUE INSUFICIENTE",IF(X3665="","",IF(X3665-V3665&lt;0.01,"EMPATE TÉCNICO","")))))</f>
        <v/>
      </c>
      <c r="AG3665" s="16" t="s">
        <v>87</v>
      </c>
      <c r="AH3665" s="16" t="s">
        <v>1761</v>
      </c>
    </row>
    <row r="3666" customFormat="false" ht="15" hidden="false" customHeight="false" outlineLevel="0" collapsed="false">
      <c r="A3666" s="16" t="s">
        <v>11360</v>
      </c>
      <c r="B3666" s="17" t="s">
        <v>11361</v>
      </c>
      <c r="C3666" s="16" t="s">
        <v>11362</v>
      </c>
      <c r="D3666" s="16" t="s">
        <v>11302</v>
      </c>
      <c r="E3666" s="18" t="n">
        <v>1</v>
      </c>
      <c r="F3666" s="16" t="s">
        <v>43</v>
      </c>
      <c r="G3666" s="18" t="n">
        <v>0</v>
      </c>
      <c r="H3666" s="16" t="n">
        <v>0.2</v>
      </c>
      <c r="I3666" s="18" t="n">
        <v>1</v>
      </c>
      <c r="J3666" s="19" t="n">
        <v>4.99</v>
      </c>
      <c r="K3666" s="19" t="n">
        <v>4.99</v>
      </c>
      <c r="L3666" s="19" t="n">
        <v>4.99</v>
      </c>
      <c r="M3666" s="19" t="n">
        <f aca="false">IF(J3666&gt;0,J3666,K3666)*E3666</f>
        <v>4.99</v>
      </c>
      <c r="N3666" s="20"/>
      <c r="O3666" s="21" t="str">
        <f aca="false">IF(R3666="","",ROUND(R3666*(1-Premissas!$B$4),4))</f>
        <v/>
      </c>
      <c r="P3666" s="22"/>
      <c r="Q3666" s="22"/>
      <c r="R3666" s="23"/>
      <c r="S3666" s="24"/>
      <c r="T3666" s="24"/>
      <c r="U3666" s="25"/>
      <c r="V3666" s="19" t="str">
        <f aca="false">IF(COUNT(N3666:Q3666)=0,"",MIN(N3666:Q3666))</f>
        <v/>
      </c>
      <c r="W3666" s="16" t="str">
        <f aca="false">IF(V3666="","",INDEX($N$4:$Q$4,MATCH(V3666,N3666:Q3666,0)))</f>
        <v/>
      </c>
      <c r="X3666" s="19" t="str">
        <f aca="false">IF(COUNT(N3666:Q3666)&lt;2,"",SMALL(N3666:Q3666,2))</f>
        <v/>
      </c>
      <c r="Y3666" s="26" t="str">
        <f aca="false">IF(OR(V3666="",M3666=0),"",V3666/M3666-1)</f>
        <v/>
      </c>
      <c r="Z3666" s="26" t="str">
        <f aca="false">IF(OR(V3666="",L3666=""),"",V3666/(L3666*E3666)-1)</f>
        <v/>
      </c>
      <c r="AA3666" s="16" t="str">
        <f aca="false">IF(V3666="","SEM OFERTA",IF(OR(Y3666&gt;Premissas!$B$11,Y3666&lt;Premissas!$B$12),"VERIFICAR - UNIDADE/EMBALAGEM",IF(Y3666&gt;Premissas!$B$6,"NÃO COMPRAR - REAJUSTE &gt;5%","COMPRAR")))</f>
        <v>SEM OFERTA</v>
      </c>
      <c r="AB3666" s="18" t="str">
        <f aca="false">IF(W3666="DIMEC",S3666,IF(W3666="MEDCENTRO",U3666,""))</f>
        <v/>
      </c>
      <c r="AC3666" s="18" t="n">
        <f aca="false">IF(AA3666&lt;&gt;"COMPRAR",0,IF(AB3666="",I3666,MIN(I3666,AB3666)))</f>
        <v>0</v>
      </c>
      <c r="AD3666" s="19" t="n">
        <f aca="false">IF(AC3666&gt;0,AC3666*V3666,0)</f>
        <v>0</v>
      </c>
      <c r="AE3666" s="19" t="n">
        <f aca="false">IF(AC3666&gt;0,(M3666-V3666)*AC3666,0)</f>
        <v>0</v>
      </c>
      <c r="AF3666" s="16" t="str">
        <f aca="false">IF(AA3666&lt;&gt;"COMPRAR","",IF(AB3666="",IF(X3666="","",IF(X3666-V3666&lt;0.01,"EMPATE TÉCNICO","")),IF(AB3666&lt;I3666,"ESTOQUE INSUFICIENTE",IF(X3666="","",IF(X3666-V3666&lt;0.01,"EMPATE TÉCNICO","")))))</f>
        <v/>
      </c>
      <c r="AG3666" s="16" t="s">
        <v>87</v>
      </c>
      <c r="AH3666" s="16" t="s">
        <v>1761</v>
      </c>
    </row>
    <row r="3667" customFormat="false" ht="15" hidden="false" customHeight="false" outlineLevel="0" collapsed="false">
      <c r="A3667" s="16" t="s">
        <v>11363</v>
      </c>
      <c r="B3667" s="17" t="s">
        <v>11364</v>
      </c>
      <c r="C3667" s="16" t="s">
        <v>11365</v>
      </c>
      <c r="D3667" s="16" t="s">
        <v>5705</v>
      </c>
      <c r="E3667" s="18" t="n">
        <v>6</v>
      </c>
      <c r="F3667" s="16" t="s">
        <v>43</v>
      </c>
      <c r="G3667" s="18" t="n">
        <v>0</v>
      </c>
      <c r="H3667" s="16" t="n">
        <v>0.1</v>
      </c>
      <c r="I3667" s="18" t="n">
        <v>1</v>
      </c>
      <c r="J3667" s="19" t="n">
        <v>0</v>
      </c>
      <c r="K3667" s="19" t="n">
        <v>0.1</v>
      </c>
      <c r="L3667" s="19"/>
      <c r="M3667" s="19" t="n">
        <f aca="false">IF(J3667&gt;0,J3667,K3667)*E3667</f>
        <v>0.6</v>
      </c>
      <c r="N3667" s="20"/>
      <c r="O3667" s="21" t="str">
        <f aca="false">IF(R3667="","",ROUND(R3667*(1-Premissas!$B$4),4))</f>
        <v/>
      </c>
      <c r="P3667" s="22"/>
      <c r="Q3667" s="22"/>
      <c r="R3667" s="23"/>
      <c r="S3667" s="24"/>
      <c r="T3667" s="24"/>
      <c r="U3667" s="25"/>
      <c r="V3667" s="19" t="str">
        <f aca="false">IF(COUNT(N3667:Q3667)=0,"",MIN(N3667:Q3667))</f>
        <v/>
      </c>
      <c r="W3667" s="16" t="str">
        <f aca="false">IF(V3667="","",INDEX($N$4:$Q$4,MATCH(V3667,N3667:Q3667,0)))</f>
        <v/>
      </c>
      <c r="X3667" s="19" t="str">
        <f aca="false">IF(COUNT(N3667:Q3667)&lt;2,"",SMALL(N3667:Q3667,2))</f>
        <v/>
      </c>
      <c r="Y3667" s="26" t="str">
        <f aca="false">IF(OR(V3667="",M3667=0),"",V3667/M3667-1)</f>
        <v/>
      </c>
      <c r="Z3667" s="26" t="str">
        <f aca="false">IF(OR(V3667="",L3667=""),"",V3667/(L3667*E3667)-1)</f>
        <v/>
      </c>
      <c r="AA3667" s="16" t="str">
        <f aca="false">IF(V3667="","SEM OFERTA",IF(OR(Y3667&gt;Premissas!$B$11,Y3667&lt;Premissas!$B$12),"VERIFICAR - UNIDADE/EMBALAGEM",IF(Y3667&gt;Premissas!$B$6,"NÃO COMPRAR - REAJUSTE &gt;5%","COMPRAR")))</f>
        <v>SEM OFERTA</v>
      </c>
      <c r="AB3667" s="18" t="str">
        <f aca="false">IF(W3667="DIMEC",S3667,IF(W3667="MEDCENTRO",U3667,""))</f>
        <v/>
      </c>
      <c r="AC3667" s="18" t="n">
        <f aca="false">IF(AA3667&lt;&gt;"COMPRAR",0,IF(AB3667="",I3667,MIN(I3667,AB3667)))</f>
        <v>0</v>
      </c>
      <c r="AD3667" s="19" t="n">
        <f aca="false">IF(AC3667&gt;0,AC3667*V3667,0)</f>
        <v>0</v>
      </c>
      <c r="AE3667" s="19" t="n">
        <f aca="false">IF(AC3667&gt;0,(M3667-V3667)*AC3667,0)</f>
        <v>0</v>
      </c>
      <c r="AF3667" s="16" t="str">
        <f aca="false">IF(AA3667&lt;&gt;"COMPRAR","",IF(AB3667="",IF(X3667="","",IF(X3667-V3667&lt;0.01,"EMPATE TÉCNICO","")),IF(AB3667&lt;I3667,"ESTOQUE INSUFICIENTE",IF(X3667="","",IF(X3667-V3667&lt;0.01,"EMPATE TÉCNICO","")))))</f>
        <v/>
      </c>
      <c r="AG3667" s="16" t="s">
        <v>547</v>
      </c>
      <c r="AH3667" s="16" t="s">
        <v>1761</v>
      </c>
    </row>
    <row r="3668" customFormat="false" ht="15" hidden="false" customHeight="false" outlineLevel="0" collapsed="false">
      <c r="A3668" s="16" t="s">
        <v>11366</v>
      </c>
      <c r="B3668" s="17" t="s">
        <v>11367</v>
      </c>
      <c r="C3668" s="16" t="s">
        <v>11368</v>
      </c>
      <c r="D3668" s="16" t="s">
        <v>5705</v>
      </c>
      <c r="E3668" s="18" t="n">
        <v>6</v>
      </c>
      <c r="F3668" s="16" t="s">
        <v>43</v>
      </c>
      <c r="G3668" s="18" t="n">
        <v>0</v>
      </c>
      <c r="H3668" s="16" t="n">
        <v>0.2</v>
      </c>
      <c r="I3668" s="18" t="n">
        <v>1</v>
      </c>
      <c r="J3668" s="19" t="n">
        <v>0</v>
      </c>
      <c r="K3668" s="19" t="n">
        <v>0.1</v>
      </c>
      <c r="L3668" s="19"/>
      <c r="M3668" s="19" t="n">
        <f aca="false">IF(J3668&gt;0,J3668,K3668)*E3668</f>
        <v>0.6</v>
      </c>
      <c r="N3668" s="20"/>
      <c r="O3668" s="21" t="str">
        <f aca="false">IF(R3668="","",ROUND(R3668*(1-Premissas!$B$4),4))</f>
        <v/>
      </c>
      <c r="P3668" s="22"/>
      <c r="Q3668" s="22"/>
      <c r="R3668" s="23"/>
      <c r="S3668" s="24"/>
      <c r="T3668" s="24"/>
      <c r="U3668" s="25"/>
      <c r="V3668" s="19" t="str">
        <f aca="false">IF(COUNT(N3668:Q3668)=0,"",MIN(N3668:Q3668))</f>
        <v/>
      </c>
      <c r="W3668" s="16" t="str">
        <f aca="false">IF(V3668="","",INDEX($N$4:$Q$4,MATCH(V3668,N3668:Q3668,0)))</f>
        <v/>
      </c>
      <c r="X3668" s="19" t="str">
        <f aca="false">IF(COUNT(N3668:Q3668)&lt;2,"",SMALL(N3668:Q3668,2))</f>
        <v/>
      </c>
      <c r="Y3668" s="26" t="str">
        <f aca="false">IF(OR(V3668="",M3668=0),"",V3668/M3668-1)</f>
        <v/>
      </c>
      <c r="Z3668" s="26" t="str">
        <f aca="false">IF(OR(V3668="",L3668=""),"",V3668/(L3668*E3668)-1)</f>
        <v/>
      </c>
      <c r="AA3668" s="16" t="str">
        <f aca="false">IF(V3668="","SEM OFERTA",IF(OR(Y3668&gt;Premissas!$B$11,Y3668&lt;Premissas!$B$12),"VERIFICAR - UNIDADE/EMBALAGEM",IF(Y3668&gt;Premissas!$B$6,"NÃO COMPRAR - REAJUSTE &gt;5%","COMPRAR")))</f>
        <v>SEM OFERTA</v>
      </c>
      <c r="AB3668" s="18" t="str">
        <f aca="false">IF(W3668="DIMEC",S3668,IF(W3668="MEDCENTRO",U3668,""))</f>
        <v/>
      </c>
      <c r="AC3668" s="18" t="n">
        <f aca="false">IF(AA3668&lt;&gt;"COMPRAR",0,IF(AB3668="",I3668,MIN(I3668,AB3668)))</f>
        <v>0</v>
      </c>
      <c r="AD3668" s="19" t="n">
        <f aca="false">IF(AC3668&gt;0,AC3668*V3668,0)</f>
        <v>0</v>
      </c>
      <c r="AE3668" s="19" t="n">
        <f aca="false">IF(AC3668&gt;0,(M3668-V3668)*AC3668,0)</f>
        <v>0</v>
      </c>
      <c r="AF3668" s="16" t="str">
        <f aca="false">IF(AA3668&lt;&gt;"COMPRAR","",IF(AB3668="",IF(X3668="","",IF(X3668-V3668&lt;0.01,"EMPATE TÉCNICO","")),IF(AB3668&lt;I3668,"ESTOQUE INSUFICIENTE",IF(X3668="","",IF(X3668-V3668&lt;0.01,"EMPATE TÉCNICO","")))))</f>
        <v/>
      </c>
      <c r="AG3668" s="16" t="s">
        <v>547</v>
      </c>
      <c r="AH3668" s="16" t="s">
        <v>1761</v>
      </c>
    </row>
    <row r="3669" customFormat="false" ht="15" hidden="false" customHeight="false" outlineLevel="0" collapsed="false">
      <c r="A3669" s="16" t="s">
        <v>11369</v>
      </c>
      <c r="B3669" s="17" t="s">
        <v>11370</v>
      </c>
      <c r="C3669" s="16" t="s">
        <v>11371</v>
      </c>
      <c r="D3669" s="16" t="s">
        <v>5705</v>
      </c>
      <c r="E3669" s="18" t="n">
        <v>1</v>
      </c>
      <c r="F3669" s="16" t="s">
        <v>43</v>
      </c>
      <c r="G3669" s="18" t="n">
        <v>0</v>
      </c>
      <c r="H3669" s="16" t="n">
        <v>0.1</v>
      </c>
      <c r="I3669" s="18" t="n">
        <v>1</v>
      </c>
      <c r="J3669" s="19" t="n">
        <v>4.09</v>
      </c>
      <c r="K3669" s="19" t="n">
        <v>4.09</v>
      </c>
      <c r="L3669" s="19" t="n">
        <v>3.99</v>
      </c>
      <c r="M3669" s="19" t="n">
        <f aca="false">IF(J3669&gt;0,J3669,K3669)*E3669</f>
        <v>4.09</v>
      </c>
      <c r="N3669" s="20"/>
      <c r="O3669" s="21" t="str">
        <f aca="false">IF(R3669="","",ROUND(R3669*(1-Premissas!$B$4),4))</f>
        <v/>
      </c>
      <c r="P3669" s="22"/>
      <c r="Q3669" s="22"/>
      <c r="R3669" s="23"/>
      <c r="S3669" s="24"/>
      <c r="T3669" s="24"/>
      <c r="U3669" s="25"/>
      <c r="V3669" s="19" t="str">
        <f aca="false">IF(COUNT(N3669:Q3669)=0,"",MIN(N3669:Q3669))</f>
        <v/>
      </c>
      <c r="W3669" s="16" t="str">
        <f aca="false">IF(V3669="","",INDEX($N$4:$Q$4,MATCH(V3669,N3669:Q3669,0)))</f>
        <v/>
      </c>
      <c r="X3669" s="19" t="str">
        <f aca="false">IF(COUNT(N3669:Q3669)&lt;2,"",SMALL(N3669:Q3669,2))</f>
        <v/>
      </c>
      <c r="Y3669" s="26" t="str">
        <f aca="false">IF(OR(V3669="",M3669=0),"",V3669/M3669-1)</f>
        <v/>
      </c>
      <c r="Z3669" s="26" t="str">
        <f aca="false">IF(OR(V3669="",L3669=""),"",V3669/(L3669*E3669)-1)</f>
        <v/>
      </c>
      <c r="AA3669" s="16" t="str">
        <f aca="false">IF(V3669="","SEM OFERTA",IF(OR(Y3669&gt;Premissas!$B$11,Y3669&lt;Premissas!$B$12),"VERIFICAR - UNIDADE/EMBALAGEM",IF(Y3669&gt;Premissas!$B$6,"NÃO COMPRAR - REAJUSTE &gt;5%","COMPRAR")))</f>
        <v>SEM OFERTA</v>
      </c>
      <c r="AB3669" s="18" t="str">
        <f aca="false">IF(W3669="DIMEC",S3669,IF(W3669="MEDCENTRO",U3669,""))</f>
        <v/>
      </c>
      <c r="AC3669" s="18" t="n">
        <f aca="false">IF(AA3669&lt;&gt;"COMPRAR",0,IF(AB3669="",I3669,MIN(I3669,AB3669)))</f>
        <v>0</v>
      </c>
      <c r="AD3669" s="19" t="n">
        <f aca="false">IF(AC3669&gt;0,AC3669*V3669,0)</f>
        <v>0</v>
      </c>
      <c r="AE3669" s="19" t="n">
        <f aca="false">IF(AC3669&gt;0,(M3669-V3669)*AC3669,0)</f>
        <v>0</v>
      </c>
      <c r="AF3669" s="16" t="str">
        <f aca="false">IF(AA3669&lt;&gt;"COMPRAR","",IF(AB3669="",IF(X3669="","",IF(X3669-V3669&lt;0.01,"EMPATE TÉCNICO","")),IF(AB3669&lt;I3669,"ESTOQUE INSUFICIENTE",IF(X3669="","",IF(X3669-V3669&lt;0.01,"EMPATE TÉCNICO","")))))</f>
        <v/>
      </c>
      <c r="AG3669" s="16" t="s">
        <v>1771</v>
      </c>
      <c r="AH3669" s="16" t="s">
        <v>1761</v>
      </c>
    </row>
    <row r="3670" customFormat="false" ht="15" hidden="false" customHeight="false" outlineLevel="0" collapsed="false">
      <c r="A3670" s="16" t="s">
        <v>11372</v>
      </c>
      <c r="B3670" s="17" t="s">
        <v>11373</v>
      </c>
      <c r="C3670" s="16" t="s">
        <v>11374</v>
      </c>
      <c r="D3670" s="16" t="s">
        <v>5705</v>
      </c>
      <c r="E3670" s="18" t="n">
        <v>1</v>
      </c>
      <c r="F3670" s="16" t="s">
        <v>43</v>
      </c>
      <c r="G3670" s="18" t="n">
        <v>3</v>
      </c>
      <c r="H3670" s="16" t="n">
        <v>2.1</v>
      </c>
      <c r="I3670" s="18" t="n">
        <v>3</v>
      </c>
      <c r="J3670" s="19" t="n">
        <v>5.14</v>
      </c>
      <c r="K3670" s="19" t="n">
        <v>5.14</v>
      </c>
      <c r="L3670" s="19" t="n">
        <v>5.14</v>
      </c>
      <c r="M3670" s="19" t="n">
        <f aca="false">IF(J3670&gt;0,J3670,K3670)*E3670</f>
        <v>5.14</v>
      </c>
      <c r="N3670" s="20"/>
      <c r="O3670" s="21" t="str">
        <f aca="false">IF(R3670="","",ROUND(R3670*(1-Premissas!$B$4),4))</f>
        <v/>
      </c>
      <c r="P3670" s="22"/>
      <c r="Q3670" s="22"/>
      <c r="R3670" s="23"/>
      <c r="S3670" s="24"/>
      <c r="T3670" s="24"/>
      <c r="U3670" s="25"/>
      <c r="V3670" s="19" t="str">
        <f aca="false">IF(COUNT(N3670:Q3670)=0,"",MIN(N3670:Q3670))</f>
        <v/>
      </c>
      <c r="W3670" s="16" t="str">
        <f aca="false">IF(V3670="","",INDEX($N$4:$Q$4,MATCH(V3670,N3670:Q3670,0)))</f>
        <v/>
      </c>
      <c r="X3670" s="19" t="str">
        <f aca="false">IF(COUNT(N3670:Q3670)&lt;2,"",SMALL(N3670:Q3670,2))</f>
        <v/>
      </c>
      <c r="Y3670" s="26" t="str">
        <f aca="false">IF(OR(V3670="",M3670=0),"",V3670/M3670-1)</f>
        <v/>
      </c>
      <c r="Z3670" s="26" t="str">
        <f aca="false">IF(OR(V3670="",L3670=""),"",V3670/(L3670*E3670)-1)</f>
        <v/>
      </c>
      <c r="AA3670" s="16" t="str">
        <f aca="false">IF(V3670="","SEM OFERTA",IF(OR(Y3670&gt;Premissas!$B$11,Y3670&lt;Premissas!$B$12),"VERIFICAR - UNIDADE/EMBALAGEM",IF(Y3670&gt;Premissas!$B$6,"NÃO COMPRAR - REAJUSTE &gt;5%","COMPRAR")))</f>
        <v>SEM OFERTA</v>
      </c>
      <c r="AB3670" s="18" t="str">
        <f aca="false">IF(W3670="DIMEC",S3670,IF(W3670="MEDCENTRO",U3670,""))</f>
        <v/>
      </c>
      <c r="AC3670" s="18" t="n">
        <f aca="false">IF(AA3670&lt;&gt;"COMPRAR",0,IF(AB3670="",I3670,MIN(I3670,AB3670)))</f>
        <v>0</v>
      </c>
      <c r="AD3670" s="19" t="n">
        <f aca="false">IF(AC3670&gt;0,AC3670*V3670,0)</f>
        <v>0</v>
      </c>
      <c r="AE3670" s="19" t="n">
        <f aca="false">IF(AC3670&gt;0,(M3670-V3670)*AC3670,0)</f>
        <v>0</v>
      </c>
      <c r="AF3670" s="16" t="str">
        <f aca="false">IF(AA3670&lt;&gt;"COMPRAR","",IF(AB3670="",IF(X3670="","",IF(X3670-V3670&lt;0.01,"EMPATE TÉCNICO","")),IF(AB3670&lt;I3670,"ESTOQUE INSUFICIENTE",IF(X3670="","",IF(X3670-V3670&lt;0.01,"EMPATE TÉCNICO","")))))</f>
        <v/>
      </c>
      <c r="AG3670" s="16" t="s">
        <v>1798</v>
      </c>
      <c r="AH3670" s="16" t="s">
        <v>1761</v>
      </c>
    </row>
    <row r="3671" customFormat="false" ht="15" hidden="false" customHeight="false" outlineLevel="0" collapsed="false">
      <c r="A3671" s="16" t="s">
        <v>11375</v>
      </c>
      <c r="B3671" s="17" t="s">
        <v>11376</v>
      </c>
      <c r="C3671" s="16" t="s">
        <v>11377</v>
      </c>
      <c r="D3671" s="16" t="s">
        <v>5705</v>
      </c>
      <c r="E3671" s="18" t="n">
        <v>1</v>
      </c>
      <c r="F3671" s="16" t="s">
        <v>43</v>
      </c>
      <c r="G3671" s="18" t="n">
        <v>0</v>
      </c>
      <c r="H3671" s="16" t="n">
        <v>0</v>
      </c>
      <c r="I3671" s="18" t="n">
        <v>1</v>
      </c>
      <c r="J3671" s="19" t="n">
        <v>4.60333333333333</v>
      </c>
      <c r="K3671" s="19" t="n">
        <v>4.60333333333333</v>
      </c>
      <c r="L3671" s="19" t="n">
        <v>4.6033</v>
      </c>
      <c r="M3671" s="19" t="n">
        <f aca="false">IF(J3671&gt;0,J3671,K3671)*E3671</f>
        <v>4.60333333333333</v>
      </c>
      <c r="N3671" s="20"/>
      <c r="O3671" s="21" t="str">
        <f aca="false">IF(R3671="","",ROUND(R3671*(1-Premissas!$B$4),4))</f>
        <v/>
      </c>
      <c r="P3671" s="22"/>
      <c r="Q3671" s="22"/>
      <c r="R3671" s="23"/>
      <c r="S3671" s="24"/>
      <c r="T3671" s="24"/>
      <c r="U3671" s="25"/>
      <c r="V3671" s="19" t="str">
        <f aca="false">IF(COUNT(N3671:Q3671)=0,"",MIN(N3671:Q3671))</f>
        <v/>
      </c>
      <c r="W3671" s="16" t="str">
        <f aca="false">IF(V3671="","",INDEX($N$4:$Q$4,MATCH(V3671,N3671:Q3671,0)))</f>
        <v/>
      </c>
      <c r="X3671" s="19" t="str">
        <f aca="false">IF(COUNT(N3671:Q3671)&lt;2,"",SMALL(N3671:Q3671,2))</f>
        <v/>
      </c>
      <c r="Y3671" s="26" t="str">
        <f aca="false">IF(OR(V3671="",M3671=0),"",V3671/M3671-1)</f>
        <v/>
      </c>
      <c r="Z3671" s="26" t="str">
        <f aca="false">IF(OR(V3671="",L3671=""),"",V3671/(L3671*E3671)-1)</f>
        <v/>
      </c>
      <c r="AA3671" s="16" t="str">
        <f aca="false">IF(V3671="","SEM OFERTA",IF(OR(Y3671&gt;Premissas!$B$11,Y3671&lt;Premissas!$B$12),"VERIFICAR - UNIDADE/EMBALAGEM",IF(Y3671&gt;Premissas!$B$6,"NÃO COMPRAR - REAJUSTE &gt;5%","COMPRAR")))</f>
        <v>SEM OFERTA</v>
      </c>
      <c r="AB3671" s="18" t="str">
        <f aca="false">IF(W3671="DIMEC",S3671,IF(W3671="MEDCENTRO",U3671,""))</f>
        <v/>
      </c>
      <c r="AC3671" s="18" t="n">
        <f aca="false">IF(AA3671&lt;&gt;"COMPRAR",0,IF(AB3671="",I3671,MIN(I3671,AB3671)))</f>
        <v>0</v>
      </c>
      <c r="AD3671" s="19" t="n">
        <f aca="false">IF(AC3671&gt;0,AC3671*V3671,0)</f>
        <v>0</v>
      </c>
      <c r="AE3671" s="19" t="n">
        <f aca="false">IF(AC3671&gt;0,(M3671-V3671)*AC3671,0)</f>
        <v>0</v>
      </c>
      <c r="AF3671" s="16" t="str">
        <f aca="false">IF(AA3671&lt;&gt;"COMPRAR","",IF(AB3671="",IF(X3671="","",IF(X3671-V3671&lt;0.01,"EMPATE TÉCNICO","")),IF(AB3671&lt;I3671,"ESTOQUE INSUFICIENTE",IF(X3671="","",IF(X3671-V3671&lt;0.01,"EMPATE TÉCNICO","")))))</f>
        <v/>
      </c>
      <c r="AG3671" s="16" t="s">
        <v>1798</v>
      </c>
      <c r="AH3671" s="16" t="s">
        <v>1761</v>
      </c>
    </row>
    <row r="3672" customFormat="false" ht="15" hidden="false" customHeight="false" outlineLevel="0" collapsed="false">
      <c r="A3672" s="16" t="s">
        <v>11378</v>
      </c>
      <c r="B3672" s="17" t="s">
        <v>11379</v>
      </c>
      <c r="C3672" s="16" t="s">
        <v>11380</v>
      </c>
      <c r="D3672" s="16" t="s">
        <v>5705</v>
      </c>
      <c r="E3672" s="18" t="n">
        <v>6</v>
      </c>
      <c r="F3672" s="16" t="s">
        <v>43</v>
      </c>
      <c r="G3672" s="18" t="n">
        <v>0</v>
      </c>
      <c r="H3672" s="16" t="n">
        <v>0.3</v>
      </c>
      <c r="I3672" s="18" t="n">
        <v>1</v>
      </c>
      <c r="J3672" s="19" t="n">
        <v>0.763333333333333</v>
      </c>
      <c r="K3672" s="19" t="n">
        <v>0.763333333333333</v>
      </c>
      <c r="L3672" s="19" t="n">
        <v>0.7633</v>
      </c>
      <c r="M3672" s="19" t="n">
        <f aca="false">IF(J3672&gt;0,J3672,K3672)*E3672</f>
        <v>4.58</v>
      </c>
      <c r="N3672" s="20"/>
      <c r="O3672" s="21" t="str">
        <f aca="false">IF(R3672="","",ROUND(R3672*(1-Premissas!$B$4),4))</f>
        <v/>
      </c>
      <c r="P3672" s="22"/>
      <c r="Q3672" s="22"/>
      <c r="R3672" s="23"/>
      <c r="S3672" s="24"/>
      <c r="T3672" s="24"/>
      <c r="U3672" s="25"/>
      <c r="V3672" s="19" t="str">
        <f aca="false">IF(COUNT(N3672:Q3672)=0,"",MIN(N3672:Q3672))</f>
        <v/>
      </c>
      <c r="W3672" s="16" t="str">
        <f aca="false">IF(V3672="","",INDEX($N$4:$Q$4,MATCH(V3672,N3672:Q3672,0)))</f>
        <v/>
      </c>
      <c r="X3672" s="19" t="str">
        <f aca="false">IF(COUNT(N3672:Q3672)&lt;2,"",SMALL(N3672:Q3672,2))</f>
        <v/>
      </c>
      <c r="Y3672" s="26" t="str">
        <f aca="false">IF(OR(V3672="",M3672=0),"",V3672/M3672-1)</f>
        <v/>
      </c>
      <c r="Z3672" s="26" t="str">
        <f aca="false">IF(OR(V3672="",L3672=""),"",V3672/(L3672*E3672)-1)</f>
        <v/>
      </c>
      <c r="AA3672" s="16" t="str">
        <f aca="false">IF(V3672="","SEM OFERTA",IF(OR(Y3672&gt;Premissas!$B$11,Y3672&lt;Premissas!$B$12),"VERIFICAR - UNIDADE/EMBALAGEM",IF(Y3672&gt;Premissas!$B$6,"NÃO COMPRAR - REAJUSTE &gt;5%","COMPRAR")))</f>
        <v>SEM OFERTA</v>
      </c>
      <c r="AB3672" s="18" t="str">
        <f aca="false">IF(W3672="DIMEC",S3672,IF(W3672="MEDCENTRO",U3672,""))</f>
        <v/>
      </c>
      <c r="AC3672" s="18" t="n">
        <f aca="false">IF(AA3672&lt;&gt;"COMPRAR",0,IF(AB3672="",I3672,MIN(I3672,AB3672)))</f>
        <v>0</v>
      </c>
      <c r="AD3672" s="19" t="n">
        <f aca="false">IF(AC3672&gt;0,AC3672*V3672,0)</f>
        <v>0</v>
      </c>
      <c r="AE3672" s="19" t="n">
        <f aca="false">IF(AC3672&gt;0,(M3672-V3672)*AC3672,0)</f>
        <v>0</v>
      </c>
      <c r="AF3672" s="16" t="str">
        <f aca="false">IF(AA3672&lt;&gt;"COMPRAR","",IF(AB3672="",IF(X3672="","",IF(X3672-V3672&lt;0.01,"EMPATE TÉCNICO","")),IF(AB3672&lt;I3672,"ESTOQUE INSUFICIENTE",IF(X3672="","",IF(X3672-V3672&lt;0.01,"EMPATE TÉCNICO","")))))</f>
        <v/>
      </c>
      <c r="AG3672" s="16" t="s">
        <v>1798</v>
      </c>
      <c r="AH3672" s="16" t="s">
        <v>1761</v>
      </c>
    </row>
    <row r="3673" customFormat="false" ht="15" hidden="false" customHeight="false" outlineLevel="0" collapsed="false">
      <c r="A3673" s="16" t="s">
        <v>11381</v>
      </c>
      <c r="B3673" s="17" t="s">
        <v>11382</v>
      </c>
      <c r="C3673" s="16" t="s">
        <v>11383</v>
      </c>
      <c r="D3673" s="16" t="s">
        <v>5705</v>
      </c>
      <c r="E3673" s="18" t="n">
        <v>1</v>
      </c>
      <c r="F3673" s="16" t="s">
        <v>43</v>
      </c>
      <c r="G3673" s="18" t="n">
        <v>0</v>
      </c>
      <c r="H3673" s="16" t="n">
        <v>0.2</v>
      </c>
      <c r="I3673" s="18" t="n">
        <v>1</v>
      </c>
      <c r="J3673" s="19" t="n">
        <v>3.99</v>
      </c>
      <c r="K3673" s="19" t="n">
        <v>3.99</v>
      </c>
      <c r="L3673" s="19" t="n">
        <v>3.99</v>
      </c>
      <c r="M3673" s="19" t="n">
        <f aca="false">IF(J3673&gt;0,J3673,K3673)*E3673</f>
        <v>3.99</v>
      </c>
      <c r="N3673" s="20"/>
      <c r="O3673" s="21" t="str">
        <f aca="false">IF(R3673="","",ROUND(R3673*(1-Premissas!$B$4),4))</f>
        <v/>
      </c>
      <c r="P3673" s="22"/>
      <c r="Q3673" s="22"/>
      <c r="R3673" s="23"/>
      <c r="S3673" s="24"/>
      <c r="T3673" s="24"/>
      <c r="U3673" s="25"/>
      <c r="V3673" s="19" t="str">
        <f aca="false">IF(COUNT(N3673:Q3673)=0,"",MIN(N3673:Q3673))</f>
        <v/>
      </c>
      <c r="W3673" s="16" t="str">
        <f aca="false">IF(V3673="","",INDEX($N$4:$Q$4,MATCH(V3673,N3673:Q3673,0)))</f>
        <v/>
      </c>
      <c r="X3673" s="19" t="str">
        <f aca="false">IF(COUNT(N3673:Q3673)&lt;2,"",SMALL(N3673:Q3673,2))</f>
        <v/>
      </c>
      <c r="Y3673" s="26" t="str">
        <f aca="false">IF(OR(V3673="",M3673=0),"",V3673/M3673-1)</f>
        <v/>
      </c>
      <c r="Z3673" s="26" t="str">
        <f aca="false">IF(OR(V3673="",L3673=""),"",V3673/(L3673*E3673)-1)</f>
        <v/>
      </c>
      <c r="AA3673" s="16" t="str">
        <f aca="false">IF(V3673="","SEM OFERTA",IF(OR(Y3673&gt;Premissas!$B$11,Y3673&lt;Premissas!$B$12),"VERIFICAR - UNIDADE/EMBALAGEM",IF(Y3673&gt;Premissas!$B$6,"NÃO COMPRAR - REAJUSTE &gt;5%","COMPRAR")))</f>
        <v>SEM OFERTA</v>
      </c>
      <c r="AB3673" s="18" t="str">
        <f aca="false">IF(W3673="DIMEC",S3673,IF(W3673="MEDCENTRO",U3673,""))</f>
        <v/>
      </c>
      <c r="AC3673" s="18" t="n">
        <f aca="false">IF(AA3673&lt;&gt;"COMPRAR",0,IF(AB3673="",I3673,MIN(I3673,AB3673)))</f>
        <v>0</v>
      </c>
      <c r="AD3673" s="19" t="n">
        <f aca="false">IF(AC3673&gt;0,AC3673*V3673,0)</f>
        <v>0</v>
      </c>
      <c r="AE3673" s="19" t="n">
        <f aca="false">IF(AC3673&gt;0,(M3673-V3673)*AC3673,0)</f>
        <v>0</v>
      </c>
      <c r="AF3673" s="16" t="str">
        <f aca="false">IF(AA3673&lt;&gt;"COMPRAR","",IF(AB3673="",IF(X3673="","",IF(X3673-V3673&lt;0.01,"EMPATE TÉCNICO","")),IF(AB3673&lt;I3673,"ESTOQUE INSUFICIENTE",IF(X3673="","",IF(X3673-V3673&lt;0.01,"EMPATE TÉCNICO","")))))</f>
        <v/>
      </c>
      <c r="AG3673" s="16" t="s">
        <v>1771</v>
      </c>
      <c r="AH3673" s="16" t="s">
        <v>1761</v>
      </c>
    </row>
    <row r="3674" customFormat="false" ht="15" hidden="false" customHeight="false" outlineLevel="0" collapsed="false">
      <c r="A3674" s="16" t="s">
        <v>11384</v>
      </c>
      <c r="B3674" s="17" t="s">
        <v>11385</v>
      </c>
      <c r="C3674" s="16" t="s">
        <v>11386</v>
      </c>
      <c r="D3674" s="16" t="s">
        <v>5705</v>
      </c>
      <c r="E3674" s="18" t="n">
        <v>1</v>
      </c>
      <c r="F3674" s="16" t="s">
        <v>43</v>
      </c>
      <c r="G3674" s="18" t="n">
        <v>0</v>
      </c>
      <c r="H3674" s="16" t="n">
        <v>0.1</v>
      </c>
      <c r="I3674" s="18" t="n">
        <v>1</v>
      </c>
      <c r="J3674" s="19" t="n">
        <v>4.60333333333333</v>
      </c>
      <c r="K3674" s="19" t="n">
        <v>4.60333333333333</v>
      </c>
      <c r="L3674" s="19" t="n">
        <v>4.6033</v>
      </c>
      <c r="M3674" s="19" t="n">
        <f aca="false">IF(J3674&gt;0,J3674,K3674)*E3674</f>
        <v>4.60333333333333</v>
      </c>
      <c r="N3674" s="20"/>
      <c r="O3674" s="21" t="str">
        <f aca="false">IF(R3674="","",ROUND(R3674*(1-Premissas!$B$4),4))</f>
        <v/>
      </c>
      <c r="P3674" s="22"/>
      <c r="Q3674" s="22"/>
      <c r="R3674" s="23"/>
      <c r="S3674" s="24"/>
      <c r="T3674" s="24"/>
      <c r="U3674" s="25"/>
      <c r="V3674" s="19" t="str">
        <f aca="false">IF(COUNT(N3674:Q3674)=0,"",MIN(N3674:Q3674))</f>
        <v/>
      </c>
      <c r="W3674" s="16" t="str">
        <f aca="false">IF(V3674="","",INDEX($N$4:$Q$4,MATCH(V3674,N3674:Q3674,0)))</f>
        <v/>
      </c>
      <c r="X3674" s="19" t="str">
        <f aca="false">IF(COUNT(N3674:Q3674)&lt;2,"",SMALL(N3674:Q3674,2))</f>
        <v/>
      </c>
      <c r="Y3674" s="26" t="str">
        <f aca="false">IF(OR(V3674="",M3674=0),"",V3674/M3674-1)</f>
        <v/>
      </c>
      <c r="Z3674" s="26" t="str">
        <f aca="false">IF(OR(V3674="",L3674=""),"",V3674/(L3674*E3674)-1)</f>
        <v/>
      </c>
      <c r="AA3674" s="16" t="str">
        <f aca="false">IF(V3674="","SEM OFERTA",IF(OR(Y3674&gt;Premissas!$B$11,Y3674&lt;Premissas!$B$12),"VERIFICAR - UNIDADE/EMBALAGEM",IF(Y3674&gt;Premissas!$B$6,"NÃO COMPRAR - REAJUSTE &gt;5%","COMPRAR")))</f>
        <v>SEM OFERTA</v>
      </c>
      <c r="AB3674" s="18" t="str">
        <f aca="false">IF(W3674="DIMEC",S3674,IF(W3674="MEDCENTRO",U3674,""))</f>
        <v/>
      </c>
      <c r="AC3674" s="18" t="n">
        <f aca="false">IF(AA3674&lt;&gt;"COMPRAR",0,IF(AB3674="",I3674,MIN(I3674,AB3674)))</f>
        <v>0</v>
      </c>
      <c r="AD3674" s="19" t="n">
        <f aca="false">IF(AC3674&gt;0,AC3674*V3674,0)</f>
        <v>0</v>
      </c>
      <c r="AE3674" s="19" t="n">
        <f aca="false">IF(AC3674&gt;0,(M3674-V3674)*AC3674,0)</f>
        <v>0</v>
      </c>
      <c r="AF3674" s="16" t="str">
        <f aca="false">IF(AA3674&lt;&gt;"COMPRAR","",IF(AB3674="",IF(X3674="","",IF(X3674-V3674&lt;0.01,"EMPATE TÉCNICO","")),IF(AB3674&lt;I3674,"ESTOQUE INSUFICIENTE",IF(X3674="","",IF(X3674-V3674&lt;0.01,"EMPATE TÉCNICO","")))))</f>
        <v/>
      </c>
      <c r="AG3674" s="16" t="s">
        <v>1798</v>
      </c>
      <c r="AH3674" s="16" t="s">
        <v>1761</v>
      </c>
    </row>
    <row r="3675" customFormat="false" ht="15" hidden="false" customHeight="false" outlineLevel="0" collapsed="false">
      <c r="A3675" s="16" t="s">
        <v>11387</v>
      </c>
      <c r="B3675" s="17" t="s">
        <v>11388</v>
      </c>
      <c r="C3675" s="16" t="s">
        <v>11389</v>
      </c>
      <c r="D3675" s="16" t="s">
        <v>5705</v>
      </c>
      <c r="E3675" s="18" t="n">
        <v>1</v>
      </c>
      <c r="F3675" s="16" t="s">
        <v>43</v>
      </c>
      <c r="G3675" s="18" t="n">
        <v>0</v>
      </c>
      <c r="H3675" s="16" t="n">
        <v>0</v>
      </c>
      <c r="I3675" s="18" t="n">
        <v>1</v>
      </c>
      <c r="J3675" s="19" t="n">
        <v>5.83</v>
      </c>
      <c r="K3675" s="19" t="n">
        <v>5.83</v>
      </c>
      <c r="L3675" s="19" t="n">
        <v>5.83</v>
      </c>
      <c r="M3675" s="19" t="n">
        <f aca="false">IF(J3675&gt;0,J3675,K3675)*E3675</f>
        <v>5.83</v>
      </c>
      <c r="N3675" s="20"/>
      <c r="O3675" s="21" t="str">
        <f aca="false">IF(R3675="","",ROUND(R3675*(1-Premissas!$B$4),4))</f>
        <v/>
      </c>
      <c r="P3675" s="22"/>
      <c r="Q3675" s="22"/>
      <c r="R3675" s="23"/>
      <c r="S3675" s="24"/>
      <c r="T3675" s="24"/>
      <c r="U3675" s="25"/>
      <c r="V3675" s="19" t="str">
        <f aca="false">IF(COUNT(N3675:Q3675)=0,"",MIN(N3675:Q3675))</f>
        <v/>
      </c>
      <c r="W3675" s="16" t="str">
        <f aca="false">IF(V3675="","",INDEX($N$4:$Q$4,MATCH(V3675,N3675:Q3675,0)))</f>
        <v/>
      </c>
      <c r="X3675" s="19" t="str">
        <f aca="false">IF(COUNT(N3675:Q3675)&lt;2,"",SMALL(N3675:Q3675,2))</f>
        <v/>
      </c>
      <c r="Y3675" s="26" t="str">
        <f aca="false">IF(OR(V3675="",M3675=0),"",V3675/M3675-1)</f>
        <v/>
      </c>
      <c r="Z3675" s="26" t="str">
        <f aca="false">IF(OR(V3675="",L3675=""),"",V3675/(L3675*E3675)-1)</f>
        <v/>
      </c>
      <c r="AA3675" s="16" t="str">
        <f aca="false">IF(V3675="","SEM OFERTA",IF(OR(Y3675&gt;Premissas!$B$11,Y3675&lt;Premissas!$B$12),"VERIFICAR - UNIDADE/EMBALAGEM",IF(Y3675&gt;Premissas!$B$6,"NÃO COMPRAR - REAJUSTE &gt;5%","COMPRAR")))</f>
        <v>SEM OFERTA</v>
      </c>
      <c r="AB3675" s="18" t="str">
        <f aca="false">IF(W3675="DIMEC",S3675,IF(W3675="MEDCENTRO",U3675,""))</f>
        <v/>
      </c>
      <c r="AC3675" s="18" t="n">
        <f aca="false">IF(AA3675&lt;&gt;"COMPRAR",0,IF(AB3675="",I3675,MIN(I3675,AB3675)))</f>
        <v>0</v>
      </c>
      <c r="AD3675" s="19" t="n">
        <f aca="false">IF(AC3675&gt;0,AC3675*V3675,0)</f>
        <v>0</v>
      </c>
      <c r="AE3675" s="19" t="n">
        <f aca="false">IF(AC3675&gt;0,(M3675-V3675)*AC3675,0)</f>
        <v>0</v>
      </c>
      <c r="AF3675" s="16" t="str">
        <f aca="false">IF(AA3675&lt;&gt;"COMPRAR","",IF(AB3675="",IF(X3675="","",IF(X3675-V3675&lt;0.01,"EMPATE TÉCNICO","")),IF(AB3675&lt;I3675,"ESTOQUE INSUFICIENTE",IF(X3675="","",IF(X3675-V3675&lt;0.01,"EMPATE TÉCNICO","")))))</f>
        <v/>
      </c>
      <c r="AG3675" s="16" t="s">
        <v>1798</v>
      </c>
      <c r="AH3675" s="16" t="s">
        <v>1761</v>
      </c>
    </row>
    <row r="3676" customFormat="false" ht="15" hidden="false" customHeight="false" outlineLevel="0" collapsed="false">
      <c r="A3676" s="16" t="s">
        <v>11390</v>
      </c>
      <c r="B3676" s="17" t="s">
        <v>11391</v>
      </c>
      <c r="C3676" s="16" t="s">
        <v>11392</v>
      </c>
      <c r="D3676" s="16" t="s">
        <v>5705</v>
      </c>
      <c r="E3676" s="18" t="n">
        <v>1</v>
      </c>
      <c r="F3676" s="16" t="s">
        <v>43</v>
      </c>
      <c r="G3676" s="18" t="n">
        <v>2</v>
      </c>
      <c r="H3676" s="16" t="n">
        <v>1.2</v>
      </c>
      <c r="I3676" s="18" t="n">
        <v>2</v>
      </c>
      <c r="J3676" s="19" t="n">
        <v>5.83</v>
      </c>
      <c r="K3676" s="19" t="n">
        <v>5.83</v>
      </c>
      <c r="L3676" s="19" t="n">
        <v>5.83</v>
      </c>
      <c r="M3676" s="19" t="n">
        <f aca="false">IF(J3676&gt;0,J3676,K3676)*E3676</f>
        <v>5.83</v>
      </c>
      <c r="N3676" s="20"/>
      <c r="O3676" s="21" t="str">
        <f aca="false">IF(R3676="","",ROUND(R3676*(1-Premissas!$B$4),4))</f>
        <v/>
      </c>
      <c r="P3676" s="22"/>
      <c r="Q3676" s="22"/>
      <c r="R3676" s="23"/>
      <c r="S3676" s="24"/>
      <c r="T3676" s="24"/>
      <c r="U3676" s="25"/>
      <c r="V3676" s="19" t="str">
        <f aca="false">IF(COUNT(N3676:Q3676)=0,"",MIN(N3676:Q3676))</f>
        <v/>
      </c>
      <c r="W3676" s="16" t="str">
        <f aca="false">IF(V3676="","",INDEX($N$4:$Q$4,MATCH(V3676,N3676:Q3676,0)))</f>
        <v/>
      </c>
      <c r="X3676" s="19" t="str">
        <f aca="false">IF(COUNT(N3676:Q3676)&lt;2,"",SMALL(N3676:Q3676,2))</f>
        <v/>
      </c>
      <c r="Y3676" s="26" t="str">
        <f aca="false">IF(OR(V3676="",M3676=0),"",V3676/M3676-1)</f>
        <v/>
      </c>
      <c r="Z3676" s="26" t="str">
        <f aca="false">IF(OR(V3676="",L3676=""),"",V3676/(L3676*E3676)-1)</f>
        <v/>
      </c>
      <c r="AA3676" s="16" t="str">
        <f aca="false">IF(V3676="","SEM OFERTA",IF(OR(Y3676&gt;Premissas!$B$11,Y3676&lt;Premissas!$B$12),"VERIFICAR - UNIDADE/EMBALAGEM",IF(Y3676&gt;Premissas!$B$6,"NÃO COMPRAR - REAJUSTE &gt;5%","COMPRAR")))</f>
        <v>SEM OFERTA</v>
      </c>
      <c r="AB3676" s="18" t="str">
        <f aca="false">IF(W3676="DIMEC",S3676,IF(W3676="MEDCENTRO",U3676,""))</f>
        <v/>
      </c>
      <c r="AC3676" s="18" t="n">
        <f aca="false">IF(AA3676&lt;&gt;"COMPRAR",0,IF(AB3676="",I3676,MIN(I3676,AB3676)))</f>
        <v>0</v>
      </c>
      <c r="AD3676" s="19" t="n">
        <f aca="false">IF(AC3676&gt;0,AC3676*V3676,0)</f>
        <v>0</v>
      </c>
      <c r="AE3676" s="19" t="n">
        <f aca="false">IF(AC3676&gt;0,(M3676-V3676)*AC3676,0)</f>
        <v>0</v>
      </c>
      <c r="AF3676" s="16" t="str">
        <f aca="false">IF(AA3676&lt;&gt;"COMPRAR","",IF(AB3676="",IF(X3676="","",IF(X3676-V3676&lt;0.01,"EMPATE TÉCNICO","")),IF(AB3676&lt;I3676,"ESTOQUE INSUFICIENTE",IF(X3676="","",IF(X3676-V3676&lt;0.01,"EMPATE TÉCNICO","")))))</f>
        <v/>
      </c>
      <c r="AG3676" s="16" t="s">
        <v>1798</v>
      </c>
      <c r="AH3676" s="16" t="s">
        <v>1761</v>
      </c>
    </row>
    <row r="3677" customFormat="false" ht="15" hidden="false" customHeight="false" outlineLevel="0" collapsed="false">
      <c r="A3677" s="16" t="s">
        <v>11393</v>
      </c>
      <c r="B3677" s="17" t="s">
        <v>11394</v>
      </c>
      <c r="C3677" s="16" t="s">
        <v>11395</v>
      </c>
      <c r="D3677" s="16" t="s">
        <v>5705</v>
      </c>
      <c r="E3677" s="18" t="n">
        <v>1</v>
      </c>
      <c r="F3677" s="16" t="s">
        <v>43</v>
      </c>
      <c r="G3677" s="18" t="n">
        <v>0</v>
      </c>
      <c r="H3677" s="16" t="n">
        <v>0</v>
      </c>
      <c r="I3677" s="18" t="n">
        <v>1</v>
      </c>
      <c r="J3677" s="19" t="n">
        <v>5.83</v>
      </c>
      <c r="K3677" s="19" t="n">
        <v>5.83</v>
      </c>
      <c r="L3677" s="19" t="n">
        <v>5.83</v>
      </c>
      <c r="M3677" s="19" t="n">
        <f aca="false">IF(J3677&gt;0,J3677,K3677)*E3677</f>
        <v>5.83</v>
      </c>
      <c r="N3677" s="20"/>
      <c r="O3677" s="21" t="str">
        <f aca="false">IF(R3677="","",ROUND(R3677*(1-Premissas!$B$4),4))</f>
        <v/>
      </c>
      <c r="P3677" s="22"/>
      <c r="Q3677" s="22"/>
      <c r="R3677" s="23"/>
      <c r="S3677" s="24"/>
      <c r="T3677" s="24"/>
      <c r="U3677" s="25"/>
      <c r="V3677" s="19" t="str">
        <f aca="false">IF(COUNT(N3677:Q3677)=0,"",MIN(N3677:Q3677))</f>
        <v/>
      </c>
      <c r="W3677" s="16" t="str">
        <f aca="false">IF(V3677="","",INDEX($N$4:$Q$4,MATCH(V3677,N3677:Q3677,0)))</f>
        <v/>
      </c>
      <c r="X3677" s="19" t="str">
        <f aca="false">IF(COUNT(N3677:Q3677)&lt;2,"",SMALL(N3677:Q3677,2))</f>
        <v/>
      </c>
      <c r="Y3677" s="26" t="str">
        <f aca="false">IF(OR(V3677="",M3677=0),"",V3677/M3677-1)</f>
        <v/>
      </c>
      <c r="Z3677" s="26" t="str">
        <f aca="false">IF(OR(V3677="",L3677=""),"",V3677/(L3677*E3677)-1)</f>
        <v/>
      </c>
      <c r="AA3677" s="16" t="str">
        <f aca="false">IF(V3677="","SEM OFERTA",IF(OR(Y3677&gt;Premissas!$B$11,Y3677&lt;Premissas!$B$12),"VERIFICAR - UNIDADE/EMBALAGEM",IF(Y3677&gt;Premissas!$B$6,"NÃO COMPRAR - REAJUSTE &gt;5%","COMPRAR")))</f>
        <v>SEM OFERTA</v>
      </c>
      <c r="AB3677" s="18" t="str">
        <f aca="false">IF(W3677="DIMEC",S3677,IF(W3677="MEDCENTRO",U3677,""))</f>
        <v/>
      </c>
      <c r="AC3677" s="18" t="n">
        <f aca="false">IF(AA3677&lt;&gt;"COMPRAR",0,IF(AB3677="",I3677,MIN(I3677,AB3677)))</f>
        <v>0</v>
      </c>
      <c r="AD3677" s="19" t="n">
        <f aca="false">IF(AC3677&gt;0,AC3677*V3677,0)</f>
        <v>0</v>
      </c>
      <c r="AE3677" s="19" t="n">
        <f aca="false">IF(AC3677&gt;0,(M3677-V3677)*AC3677,0)</f>
        <v>0</v>
      </c>
      <c r="AF3677" s="16" t="str">
        <f aca="false">IF(AA3677&lt;&gt;"COMPRAR","",IF(AB3677="",IF(X3677="","",IF(X3677-V3677&lt;0.01,"EMPATE TÉCNICO","")),IF(AB3677&lt;I3677,"ESTOQUE INSUFICIENTE",IF(X3677="","",IF(X3677-V3677&lt;0.01,"EMPATE TÉCNICO","")))))</f>
        <v/>
      </c>
      <c r="AG3677" s="16" t="s">
        <v>1798</v>
      </c>
      <c r="AH3677" s="16" t="s">
        <v>1761</v>
      </c>
    </row>
    <row r="3678" customFormat="false" ht="15" hidden="false" customHeight="false" outlineLevel="0" collapsed="false">
      <c r="A3678" s="16" t="s">
        <v>11396</v>
      </c>
      <c r="B3678" s="17" t="s">
        <v>11397</v>
      </c>
      <c r="C3678" s="16" t="s">
        <v>11398</v>
      </c>
      <c r="D3678" s="16" t="s">
        <v>5705</v>
      </c>
      <c r="E3678" s="18" t="n">
        <v>1</v>
      </c>
      <c r="F3678" s="16" t="s">
        <v>43</v>
      </c>
      <c r="G3678" s="18" t="n">
        <v>1</v>
      </c>
      <c r="H3678" s="16" t="n">
        <v>0.4</v>
      </c>
      <c r="I3678" s="18" t="n">
        <v>1</v>
      </c>
      <c r="J3678" s="19" t="n">
        <v>5.83</v>
      </c>
      <c r="K3678" s="19" t="n">
        <v>5.83</v>
      </c>
      <c r="L3678" s="19" t="n">
        <v>5.83</v>
      </c>
      <c r="M3678" s="19" t="n">
        <f aca="false">IF(J3678&gt;0,J3678,K3678)*E3678</f>
        <v>5.83</v>
      </c>
      <c r="N3678" s="20"/>
      <c r="O3678" s="21" t="str">
        <f aca="false">IF(R3678="","",ROUND(R3678*(1-Premissas!$B$4),4))</f>
        <v/>
      </c>
      <c r="P3678" s="22"/>
      <c r="Q3678" s="22"/>
      <c r="R3678" s="23"/>
      <c r="S3678" s="24"/>
      <c r="T3678" s="24"/>
      <c r="U3678" s="25"/>
      <c r="V3678" s="19" t="str">
        <f aca="false">IF(COUNT(N3678:Q3678)=0,"",MIN(N3678:Q3678))</f>
        <v/>
      </c>
      <c r="W3678" s="16" t="str">
        <f aca="false">IF(V3678="","",INDEX($N$4:$Q$4,MATCH(V3678,N3678:Q3678,0)))</f>
        <v/>
      </c>
      <c r="X3678" s="19" t="str">
        <f aca="false">IF(COUNT(N3678:Q3678)&lt;2,"",SMALL(N3678:Q3678,2))</f>
        <v/>
      </c>
      <c r="Y3678" s="26" t="str">
        <f aca="false">IF(OR(V3678="",M3678=0),"",V3678/M3678-1)</f>
        <v/>
      </c>
      <c r="Z3678" s="26" t="str">
        <f aca="false">IF(OR(V3678="",L3678=""),"",V3678/(L3678*E3678)-1)</f>
        <v/>
      </c>
      <c r="AA3678" s="16" t="str">
        <f aca="false">IF(V3678="","SEM OFERTA",IF(OR(Y3678&gt;Premissas!$B$11,Y3678&lt;Premissas!$B$12),"VERIFICAR - UNIDADE/EMBALAGEM",IF(Y3678&gt;Premissas!$B$6,"NÃO COMPRAR - REAJUSTE &gt;5%","COMPRAR")))</f>
        <v>SEM OFERTA</v>
      </c>
      <c r="AB3678" s="18" t="str">
        <f aca="false">IF(W3678="DIMEC",S3678,IF(W3678="MEDCENTRO",U3678,""))</f>
        <v/>
      </c>
      <c r="AC3678" s="18" t="n">
        <f aca="false">IF(AA3678&lt;&gt;"COMPRAR",0,IF(AB3678="",I3678,MIN(I3678,AB3678)))</f>
        <v>0</v>
      </c>
      <c r="AD3678" s="19" t="n">
        <f aca="false">IF(AC3678&gt;0,AC3678*V3678,0)</f>
        <v>0</v>
      </c>
      <c r="AE3678" s="19" t="n">
        <f aca="false">IF(AC3678&gt;0,(M3678-V3678)*AC3678,0)</f>
        <v>0</v>
      </c>
      <c r="AF3678" s="16" t="str">
        <f aca="false">IF(AA3678&lt;&gt;"COMPRAR","",IF(AB3678="",IF(X3678="","",IF(X3678-V3678&lt;0.01,"EMPATE TÉCNICO","")),IF(AB3678&lt;I3678,"ESTOQUE INSUFICIENTE",IF(X3678="","",IF(X3678-V3678&lt;0.01,"EMPATE TÉCNICO","")))))</f>
        <v/>
      </c>
      <c r="AG3678" s="16" t="s">
        <v>1798</v>
      </c>
      <c r="AH3678" s="16" t="s">
        <v>1761</v>
      </c>
    </row>
    <row r="3679" customFormat="false" ht="15" hidden="false" customHeight="false" outlineLevel="0" collapsed="false">
      <c r="A3679" s="16" t="s">
        <v>11399</v>
      </c>
      <c r="B3679" s="17" t="s">
        <v>11400</v>
      </c>
      <c r="C3679" s="16" t="s">
        <v>11401</v>
      </c>
      <c r="D3679" s="16" t="s">
        <v>5705</v>
      </c>
      <c r="E3679" s="18" t="n">
        <v>1</v>
      </c>
      <c r="F3679" s="16" t="s">
        <v>43</v>
      </c>
      <c r="G3679" s="18" t="n">
        <v>0</v>
      </c>
      <c r="H3679" s="16" t="n">
        <v>0.1</v>
      </c>
      <c r="I3679" s="18" t="n">
        <v>1</v>
      </c>
      <c r="J3679" s="19" t="n">
        <v>5.83</v>
      </c>
      <c r="K3679" s="19" t="n">
        <v>5.83</v>
      </c>
      <c r="L3679" s="19" t="n">
        <v>5.83</v>
      </c>
      <c r="M3679" s="19" t="n">
        <f aca="false">IF(J3679&gt;0,J3679,K3679)*E3679</f>
        <v>5.83</v>
      </c>
      <c r="N3679" s="20"/>
      <c r="O3679" s="21" t="str">
        <f aca="false">IF(R3679="","",ROUND(R3679*(1-Premissas!$B$4),4))</f>
        <v/>
      </c>
      <c r="P3679" s="22"/>
      <c r="Q3679" s="22"/>
      <c r="R3679" s="23"/>
      <c r="S3679" s="24"/>
      <c r="T3679" s="24"/>
      <c r="U3679" s="25"/>
      <c r="V3679" s="19" t="str">
        <f aca="false">IF(COUNT(N3679:Q3679)=0,"",MIN(N3679:Q3679))</f>
        <v/>
      </c>
      <c r="W3679" s="16" t="str">
        <f aca="false">IF(V3679="","",INDEX($N$4:$Q$4,MATCH(V3679,N3679:Q3679,0)))</f>
        <v/>
      </c>
      <c r="X3679" s="19" t="str">
        <f aca="false">IF(COUNT(N3679:Q3679)&lt;2,"",SMALL(N3679:Q3679,2))</f>
        <v/>
      </c>
      <c r="Y3679" s="26" t="str">
        <f aca="false">IF(OR(V3679="",M3679=0),"",V3679/M3679-1)</f>
        <v/>
      </c>
      <c r="Z3679" s="26" t="str">
        <f aca="false">IF(OR(V3679="",L3679=""),"",V3679/(L3679*E3679)-1)</f>
        <v/>
      </c>
      <c r="AA3679" s="16" t="str">
        <f aca="false">IF(V3679="","SEM OFERTA",IF(OR(Y3679&gt;Premissas!$B$11,Y3679&lt;Premissas!$B$12),"VERIFICAR - UNIDADE/EMBALAGEM",IF(Y3679&gt;Premissas!$B$6,"NÃO COMPRAR - REAJUSTE &gt;5%","COMPRAR")))</f>
        <v>SEM OFERTA</v>
      </c>
      <c r="AB3679" s="18" t="str">
        <f aca="false">IF(W3679="DIMEC",S3679,IF(W3679="MEDCENTRO",U3679,""))</f>
        <v/>
      </c>
      <c r="AC3679" s="18" t="n">
        <f aca="false">IF(AA3679&lt;&gt;"COMPRAR",0,IF(AB3679="",I3679,MIN(I3679,AB3679)))</f>
        <v>0</v>
      </c>
      <c r="AD3679" s="19" t="n">
        <f aca="false">IF(AC3679&gt;0,AC3679*V3679,0)</f>
        <v>0</v>
      </c>
      <c r="AE3679" s="19" t="n">
        <f aca="false">IF(AC3679&gt;0,(M3679-V3679)*AC3679,0)</f>
        <v>0</v>
      </c>
      <c r="AF3679" s="16" t="str">
        <f aca="false">IF(AA3679&lt;&gt;"COMPRAR","",IF(AB3679="",IF(X3679="","",IF(X3679-V3679&lt;0.01,"EMPATE TÉCNICO","")),IF(AB3679&lt;I3679,"ESTOQUE INSUFICIENTE",IF(X3679="","",IF(X3679-V3679&lt;0.01,"EMPATE TÉCNICO","")))))</f>
        <v/>
      </c>
      <c r="AG3679" s="16" t="s">
        <v>1798</v>
      </c>
      <c r="AH3679" s="16" t="s">
        <v>1761</v>
      </c>
    </row>
    <row r="3680" customFormat="false" ht="15" hidden="false" customHeight="false" outlineLevel="0" collapsed="false">
      <c r="A3680" s="16" t="s">
        <v>11402</v>
      </c>
      <c r="B3680" s="17" t="s">
        <v>11403</v>
      </c>
      <c r="C3680" s="16" t="s">
        <v>11404</v>
      </c>
      <c r="D3680" s="16" t="s">
        <v>5705</v>
      </c>
      <c r="E3680" s="18" t="n">
        <v>1</v>
      </c>
      <c r="F3680" s="16" t="s">
        <v>43</v>
      </c>
      <c r="G3680" s="18" t="n">
        <v>3</v>
      </c>
      <c r="H3680" s="16" t="n">
        <v>1.7</v>
      </c>
      <c r="I3680" s="18" t="n">
        <v>2</v>
      </c>
      <c r="J3680" s="19" t="n">
        <v>9.87</v>
      </c>
      <c r="K3680" s="19" t="n">
        <v>9.87</v>
      </c>
      <c r="L3680" s="19" t="n">
        <v>9.87</v>
      </c>
      <c r="M3680" s="19" t="n">
        <f aca="false">IF(J3680&gt;0,J3680,K3680)*E3680</f>
        <v>9.87</v>
      </c>
      <c r="N3680" s="20"/>
      <c r="O3680" s="21" t="str">
        <f aca="false">IF(R3680="","",ROUND(R3680*(1-Premissas!$B$4),4))</f>
        <v/>
      </c>
      <c r="P3680" s="22"/>
      <c r="Q3680" s="22"/>
      <c r="R3680" s="23"/>
      <c r="S3680" s="24"/>
      <c r="T3680" s="24"/>
      <c r="U3680" s="25"/>
      <c r="V3680" s="19" t="str">
        <f aca="false">IF(COUNT(N3680:Q3680)=0,"",MIN(N3680:Q3680))</f>
        <v/>
      </c>
      <c r="W3680" s="16" t="str">
        <f aca="false">IF(V3680="","",INDEX($N$4:$Q$4,MATCH(V3680,N3680:Q3680,0)))</f>
        <v/>
      </c>
      <c r="X3680" s="19" t="str">
        <f aca="false">IF(COUNT(N3680:Q3680)&lt;2,"",SMALL(N3680:Q3680,2))</f>
        <v/>
      </c>
      <c r="Y3680" s="26" t="str">
        <f aca="false">IF(OR(V3680="",M3680=0),"",V3680/M3680-1)</f>
        <v/>
      </c>
      <c r="Z3680" s="26" t="str">
        <f aca="false">IF(OR(V3680="",L3680=""),"",V3680/(L3680*E3680)-1)</f>
        <v/>
      </c>
      <c r="AA3680" s="16" t="str">
        <f aca="false">IF(V3680="","SEM OFERTA",IF(OR(Y3680&gt;Premissas!$B$11,Y3680&lt;Premissas!$B$12),"VERIFICAR - UNIDADE/EMBALAGEM",IF(Y3680&gt;Premissas!$B$6,"NÃO COMPRAR - REAJUSTE &gt;5%","COMPRAR")))</f>
        <v>SEM OFERTA</v>
      </c>
      <c r="AB3680" s="18" t="str">
        <f aca="false">IF(W3680="DIMEC",S3680,IF(W3680="MEDCENTRO",U3680,""))</f>
        <v/>
      </c>
      <c r="AC3680" s="18" t="n">
        <f aca="false">IF(AA3680&lt;&gt;"COMPRAR",0,IF(AB3680="",I3680,MIN(I3680,AB3680)))</f>
        <v>0</v>
      </c>
      <c r="AD3680" s="19" t="n">
        <f aca="false">IF(AC3680&gt;0,AC3680*V3680,0)</f>
        <v>0</v>
      </c>
      <c r="AE3680" s="19" t="n">
        <f aca="false">IF(AC3680&gt;0,(M3680-V3680)*AC3680,0)</f>
        <v>0</v>
      </c>
      <c r="AF3680" s="16" t="str">
        <f aca="false">IF(AA3680&lt;&gt;"COMPRAR","",IF(AB3680="",IF(X3680="","",IF(X3680-V3680&lt;0.01,"EMPATE TÉCNICO","")),IF(AB3680&lt;I3680,"ESTOQUE INSUFICIENTE",IF(X3680="","",IF(X3680-V3680&lt;0.01,"EMPATE TÉCNICO","")))))</f>
        <v/>
      </c>
      <c r="AG3680" s="16" t="s">
        <v>1798</v>
      </c>
      <c r="AH3680" s="16" t="s">
        <v>1761</v>
      </c>
    </row>
    <row r="3681" customFormat="false" ht="15" hidden="false" customHeight="false" outlineLevel="0" collapsed="false">
      <c r="A3681" s="16" t="s">
        <v>11405</v>
      </c>
      <c r="B3681" s="17" t="s">
        <v>11406</v>
      </c>
      <c r="C3681" s="16" t="s">
        <v>11407</v>
      </c>
      <c r="D3681" s="16" t="s">
        <v>5705</v>
      </c>
      <c r="E3681" s="18" t="n">
        <v>1</v>
      </c>
      <c r="F3681" s="16" t="s">
        <v>43</v>
      </c>
      <c r="G3681" s="18" t="n">
        <v>3</v>
      </c>
      <c r="H3681" s="16" t="n">
        <v>1.7</v>
      </c>
      <c r="I3681" s="18" t="n">
        <v>2</v>
      </c>
      <c r="J3681" s="19" t="n">
        <v>5.36</v>
      </c>
      <c r="K3681" s="19" t="n">
        <v>5.36</v>
      </c>
      <c r="L3681" s="19" t="n">
        <v>5.36</v>
      </c>
      <c r="M3681" s="19" t="n">
        <f aca="false">IF(J3681&gt;0,J3681,K3681)*E3681</f>
        <v>5.36</v>
      </c>
      <c r="N3681" s="20"/>
      <c r="O3681" s="21" t="str">
        <f aca="false">IF(R3681="","",ROUND(R3681*(1-Premissas!$B$4),4))</f>
        <v/>
      </c>
      <c r="P3681" s="22"/>
      <c r="Q3681" s="22"/>
      <c r="R3681" s="23"/>
      <c r="S3681" s="24"/>
      <c r="T3681" s="24"/>
      <c r="U3681" s="25"/>
      <c r="V3681" s="19" t="str">
        <f aca="false">IF(COUNT(N3681:Q3681)=0,"",MIN(N3681:Q3681))</f>
        <v/>
      </c>
      <c r="W3681" s="16" t="str">
        <f aca="false">IF(V3681="","",INDEX($N$4:$Q$4,MATCH(V3681,N3681:Q3681,0)))</f>
        <v/>
      </c>
      <c r="X3681" s="19" t="str">
        <f aca="false">IF(COUNT(N3681:Q3681)&lt;2,"",SMALL(N3681:Q3681,2))</f>
        <v/>
      </c>
      <c r="Y3681" s="26" t="str">
        <f aca="false">IF(OR(V3681="",M3681=0),"",V3681/M3681-1)</f>
        <v/>
      </c>
      <c r="Z3681" s="26" t="str">
        <f aca="false">IF(OR(V3681="",L3681=""),"",V3681/(L3681*E3681)-1)</f>
        <v/>
      </c>
      <c r="AA3681" s="16" t="str">
        <f aca="false">IF(V3681="","SEM OFERTA",IF(OR(Y3681&gt;Premissas!$B$11,Y3681&lt;Premissas!$B$12),"VERIFICAR - UNIDADE/EMBALAGEM",IF(Y3681&gt;Premissas!$B$6,"NÃO COMPRAR - REAJUSTE &gt;5%","COMPRAR")))</f>
        <v>SEM OFERTA</v>
      </c>
      <c r="AB3681" s="18" t="str">
        <f aca="false">IF(W3681="DIMEC",S3681,IF(W3681="MEDCENTRO",U3681,""))</f>
        <v/>
      </c>
      <c r="AC3681" s="18" t="n">
        <f aca="false">IF(AA3681&lt;&gt;"COMPRAR",0,IF(AB3681="",I3681,MIN(I3681,AB3681)))</f>
        <v>0</v>
      </c>
      <c r="AD3681" s="19" t="n">
        <f aca="false">IF(AC3681&gt;0,AC3681*V3681,0)</f>
        <v>0</v>
      </c>
      <c r="AE3681" s="19" t="n">
        <f aca="false">IF(AC3681&gt;0,(M3681-V3681)*AC3681,0)</f>
        <v>0</v>
      </c>
      <c r="AF3681" s="16" t="str">
        <f aca="false">IF(AA3681&lt;&gt;"COMPRAR","",IF(AB3681="",IF(X3681="","",IF(X3681-V3681&lt;0.01,"EMPATE TÉCNICO","")),IF(AB3681&lt;I3681,"ESTOQUE INSUFICIENTE",IF(X3681="","",IF(X3681-V3681&lt;0.01,"EMPATE TÉCNICO","")))))</f>
        <v/>
      </c>
      <c r="AG3681" s="16" t="s">
        <v>1798</v>
      </c>
      <c r="AH3681" s="16" t="s">
        <v>1761</v>
      </c>
    </row>
    <row r="3682" customFormat="false" ht="15" hidden="false" customHeight="false" outlineLevel="0" collapsed="false">
      <c r="A3682" s="16" t="s">
        <v>11408</v>
      </c>
      <c r="B3682" s="17" t="s">
        <v>11409</v>
      </c>
      <c r="C3682" s="16" t="s">
        <v>11410</v>
      </c>
      <c r="D3682" s="16" t="s">
        <v>5705</v>
      </c>
      <c r="E3682" s="18" t="n">
        <v>1</v>
      </c>
      <c r="F3682" s="16" t="s">
        <v>43</v>
      </c>
      <c r="G3682" s="18" t="n">
        <v>2</v>
      </c>
      <c r="H3682" s="16" t="n">
        <v>1.7</v>
      </c>
      <c r="I3682" s="18" t="n">
        <v>3</v>
      </c>
      <c r="J3682" s="19" t="n">
        <v>5.36</v>
      </c>
      <c r="K3682" s="19" t="n">
        <v>5.36</v>
      </c>
      <c r="L3682" s="19" t="n">
        <v>5.36</v>
      </c>
      <c r="M3682" s="19" t="n">
        <f aca="false">IF(J3682&gt;0,J3682,K3682)*E3682</f>
        <v>5.36</v>
      </c>
      <c r="N3682" s="20"/>
      <c r="O3682" s="21" t="str">
        <f aca="false">IF(R3682="","",ROUND(R3682*(1-Premissas!$B$4),4))</f>
        <v/>
      </c>
      <c r="P3682" s="22"/>
      <c r="Q3682" s="22"/>
      <c r="R3682" s="23"/>
      <c r="S3682" s="24"/>
      <c r="T3682" s="24"/>
      <c r="U3682" s="25"/>
      <c r="V3682" s="19" t="str">
        <f aca="false">IF(COUNT(N3682:Q3682)=0,"",MIN(N3682:Q3682))</f>
        <v/>
      </c>
      <c r="W3682" s="16" t="str">
        <f aca="false">IF(V3682="","",INDEX($N$4:$Q$4,MATCH(V3682,N3682:Q3682,0)))</f>
        <v/>
      </c>
      <c r="X3682" s="19" t="str">
        <f aca="false">IF(COUNT(N3682:Q3682)&lt;2,"",SMALL(N3682:Q3682,2))</f>
        <v/>
      </c>
      <c r="Y3682" s="26" t="str">
        <f aca="false">IF(OR(V3682="",M3682=0),"",V3682/M3682-1)</f>
        <v/>
      </c>
      <c r="Z3682" s="26" t="str">
        <f aca="false">IF(OR(V3682="",L3682=""),"",V3682/(L3682*E3682)-1)</f>
        <v/>
      </c>
      <c r="AA3682" s="16" t="str">
        <f aca="false">IF(V3682="","SEM OFERTA",IF(OR(Y3682&gt;Premissas!$B$11,Y3682&lt;Premissas!$B$12),"VERIFICAR - UNIDADE/EMBALAGEM",IF(Y3682&gt;Premissas!$B$6,"NÃO COMPRAR - REAJUSTE &gt;5%","COMPRAR")))</f>
        <v>SEM OFERTA</v>
      </c>
      <c r="AB3682" s="18" t="str">
        <f aca="false">IF(W3682="DIMEC",S3682,IF(W3682="MEDCENTRO",U3682,""))</f>
        <v/>
      </c>
      <c r="AC3682" s="18" t="n">
        <f aca="false">IF(AA3682&lt;&gt;"COMPRAR",0,IF(AB3682="",I3682,MIN(I3682,AB3682)))</f>
        <v>0</v>
      </c>
      <c r="AD3682" s="19" t="n">
        <f aca="false">IF(AC3682&gt;0,AC3682*V3682,0)</f>
        <v>0</v>
      </c>
      <c r="AE3682" s="19" t="n">
        <f aca="false">IF(AC3682&gt;0,(M3682-V3682)*AC3682,0)</f>
        <v>0</v>
      </c>
      <c r="AF3682" s="16" t="str">
        <f aca="false">IF(AA3682&lt;&gt;"COMPRAR","",IF(AB3682="",IF(X3682="","",IF(X3682-V3682&lt;0.01,"EMPATE TÉCNICO","")),IF(AB3682&lt;I3682,"ESTOQUE INSUFICIENTE",IF(X3682="","",IF(X3682-V3682&lt;0.01,"EMPATE TÉCNICO","")))))</f>
        <v/>
      </c>
      <c r="AG3682" s="16" t="s">
        <v>1798</v>
      </c>
      <c r="AH3682" s="16" t="s">
        <v>1761</v>
      </c>
    </row>
    <row r="3683" customFormat="false" ht="15" hidden="false" customHeight="false" outlineLevel="0" collapsed="false">
      <c r="A3683" s="16" t="s">
        <v>11411</v>
      </c>
      <c r="B3683" s="17" t="s">
        <v>11412</v>
      </c>
      <c r="C3683" s="16" t="s">
        <v>11413</v>
      </c>
      <c r="D3683" s="16" t="s">
        <v>5705</v>
      </c>
      <c r="E3683" s="18" t="n">
        <v>1</v>
      </c>
      <c r="F3683" s="16" t="s">
        <v>43</v>
      </c>
      <c r="G3683" s="18" t="n">
        <v>3</v>
      </c>
      <c r="H3683" s="16" t="n">
        <v>2</v>
      </c>
      <c r="I3683" s="18" t="n">
        <v>3</v>
      </c>
      <c r="J3683" s="19" t="n">
        <v>5.36</v>
      </c>
      <c r="K3683" s="19" t="n">
        <v>5.36</v>
      </c>
      <c r="L3683" s="19" t="n">
        <v>5.36</v>
      </c>
      <c r="M3683" s="19" t="n">
        <f aca="false">IF(J3683&gt;0,J3683,K3683)*E3683</f>
        <v>5.36</v>
      </c>
      <c r="N3683" s="20"/>
      <c r="O3683" s="21" t="str">
        <f aca="false">IF(R3683="","",ROUND(R3683*(1-Premissas!$B$4),4))</f>
        <v/>
      </c>
      <c r="P3683" s="22"/>
      <c r="Q3683" s="22"/>
      <c r="R3683" s="23"/>
      <c r="S3683" s="24"/>
      <c r="T3683" s="24"/>
      <c r="U3683" s="25"/>
      <c r="V3683" s="19" t="str">
        <f aca="false">IF(COUNT(N3683:Q3683)=0,"",MIN(N3683:Q3683))</f>
        <v/>
      </c>
      <c r="W3683" s="16" t="str">
        <f aca="false">IF(V3683="","",INDEX($N$4:$Q$4,MATCH(V3683,N3683:Q3683,0)))</f>
        <v/>
      </c>
      <c r="X3683" s="19" t="str">
        <f aca="false">IF(COUNT(N3683:Q3683)&lt;2,"",SMALL(N3683:Q3683,2))</f>
        <v/>
      </c>
      <c r="Y3683" s="26" t="str">
        <f aca="false">IF(OR(V3683="",M3683=0),"",V3683/M3683-1)</f>
        <v/>
      </c>
      <c r="Z3683" s="26" t="str">
        <f aca="false">IF(OR(V3683="",L3683=""),"",V3683/(L3683*E3683)-1)</f>
        <v/>
      </c>
      <c r="AA3683" s="16" t="str">
        <f aca="false">IF(V3683="","SEM OFERTA",IF(OR(Y3683&gt;Premissas!$B$11,Y3683&lt;Premissas!$B$12),"VERIFICAR - UNIDADE/EMBALAGEM",IF(Y3683&gt;Premissas!$B$6,"NÃO COMPRAR - REAJUSTE &gt;5%","COMPRAR")))</f>
        <v>SEM OFERTA</v>
      </c>
      <c r="AB3683" s="18" t="str">
        <f aca="false">IF(W3683="DIMEC",S3683,IF(W3683="MEDCENTRO",U3683,""))</f>
        <v/>
      </c>
      <c r="AC3683" s="18" t="n">
        <f aca="false">IF(AA3683&lt;&gt;"COMPRAR",0,IF(AB3683="",I3683,MIN(I3683,AB3683)))</f>
        <v>0</v>
      </c>
      <c r="AD3683" s="19" t="n">
        <f aca="false">IF(AC3683&gt;0,AC3683*V3683,0)</f>
        <v>0</v>
      </c>
      <c r="AE3683" s="19" t="n">
        <f aca="false">IF(AC3683&gt;0,(M3683-V3683)*AC3683,0)</f>
        <v>0</v>
      </c>
      <c r="AF3683" s="16" t="str">
        <f aca="false">IF(AA3683&lt;&gt;"COMPRAR","",IF(AB3683="",IF(X3683="","",IF(X3683-V3683&lt;0.01,"EMPATE TÉCNICO","")),IF(AB3683&lt;I3683,"ESTOQUE INSUFICIENTE",IF(X3683="","",IF(X3683-V3683&lt;0.01,"EMPATE TÉCNICO","")))))</f>
        <v/>
      </c>
      <c r="AG3683" s="16" t="s">
        <v>1798</v>
      </c>
      <c r="AH3683" s="16" t="s">
        <v>1761</v>
      </c>
    </row>
    <row r="3684" customFormat="false" ht="15" hidden="false" customHeight="false" outlineLevel="0" collapsed="false">
      <c r="A3684" s="16" t="s">
        <v>11414</v>
      </c>
      <c r="B3684" s="17" t="s">
        <v>11415</v>
      </c>
      <c r="C3684" s="16" t="s">
        <v>11416</v>
      </c>
      <c r="D3684" s="16" t="s">
        <v>5705</v>
      </c>
      <c r="E3684" s="18" t="n">
        <v>1</v>
      </c>
      <c r="F3684" s="16" t="s">
        <v>43</v>
      </c>
      <c r="G3684" s="18" t="n">
        <v>5</v>
      </c>
      <c r="H3684" s="16" t="n">
        <v>2.1</v>
      </c>
      <c r="I3684" s="18" t="n">
        <v>1</v>
      </c>
      <c r="J3684" s="19" t="n">
        <v>3.86</v>
      </c>
      <c r="K3684" s="19" t="n">
        <v>3.86</v>
      </c>
      <c r="L3684" s="19" t="n">
        <v>3.86</v>
      </c>
      <c r="M3684" s="19" t="n">
        <f aca="false">IF(J3684&gt;0,J3684,K3684)*E3684</f>
        <v>3.86</v>
      </c>
      <c r="N3684" s="20"/>
      <c r="O3684" s="21" t="str">
        <f aca="false">IF(R3684="","",ROUND(R3684*(1-Premissas!$B$4),4))</f>
        <v/>
      </c>
      <c r="P3684" s="22"/>
      <c r="Q3684" s="22"/>
      <c r="R3684" s="23"/>
      <c r="S3684" s="24"/>
      <c r="T3684" s="24"/>
      <c r="U3684" s="25"/>
      <c r="V3684" s="19" t="str">
        <f aca="false">IF(COUNT(N3684:Q3684)=0,"",MIN(N3684:Q3684))</f>
        <v/>
      </c>
      <c r="W3684" s="16" t="str">
        <f aca="false">IF(V3684="","",INDEX($N$4:$Q$4,MATCH(V3684,N3684:Q3684,0)))</f>
        <v/>
      </c>
      <c r="X3684" s="19" t="str">
        <f aca="false">IF(COUNT(N3684:Q3684)&lt;2,"",SMALL(N3684:Q3684,2))</f>
        <v/>
      </c>
      <c r="Y3684" s="26" t="str">
        <f aca="false">IF(OR(V3684="",M3684=0),"",V3684/M3684-1)</f>
        <v/>
      </c>
      <c r="Z3684" s="26" t="str">
        <f aca="false">IF(OR(V3684="",L3684=""),"",V3684/(L3684*E3684)-1)</f>
        <v/>
      </c>
      <c r="AA3684" s="16" t="str">
        <f aca="false">IF(V3684="","SEM OFERTA",IF(OR(Y3684&gt;Premissas!$B$11,Y3684&lt;Premissas!$B$12),"VERIFICAR - UNIDADE/EMBALAGEM",IF(Y3684&gt;Premissas!$B$6,"NÃO COMPRAR - REAJUSTE &gt;5%","COMPRAR")))</f>
        <v>SEM OFERTA</v>
      </c>
      <c r="AB3684" s="18" t="str">
        <f aca="false">IF(W3684="DIMEC",S3684,IF(W3684="MEDCENTRO",U3684,""))</f>
        <v/>
      </c>
      <c r="AC3684" s="18" t="n">
        <f aca="false">IF(AA3684&lt;&gt;"COMPRAR",0,IF(AB3684="",I3684,MIN(I3684,AB3684)))</f>
        <v>0</v>
      </c>
      <c r="AD3684" s="19" t="n">
        <f aca="false">IF(AC3684&gt;0,AC3684*V3684,0)</f>
        <v>0</v>
      </c>
      <c r="AE3684" s="19" t="n">
        <f aca="false">IF(AC3684&gt;0,(M3684-V3684)*AC3684,0)</f>
        <v>0</v>
      </c>
      <c r="AF3684" s="16" t="str">
        <f aca="false">IF(AA3684&lt;&gt;"COMPRAR","",IF(AB3684="",IF(X3684="","",IF(X3684-V3684&lt;0.01,"EMPATE TÉCNICO","")),IF(AB3684&lt;I3684,"ESTOQUE INSUFICIENTE",IF(X3684="","",IF(X3684-V3684&lt;0.01,"EMPATE TÉCNICO","")))))</f>
        <v/>
      </c>
      <c r="AG3684" s="16" t="s">
        <v>1798</v>
      </c>
      <c r="AH3684" s="16" t="s">
        <v>1761</v>
      </c>
    </row>
    <row r="3685" customFormat="false" ht="15" hidden="false" customHeight="false" outlineLevel="0" collapsed="false">
      <c r="A3685" s="16" t="s">
        <v>11417</v>
      </c>
      <c r="B3685" s="17" t="s">
        <v>11418</v>
      </c>
      <c r="C3685" s="16" t="s">
        <v>11419</v>
      </c>
      <c r="D3685" s="16" t="s">
        <v>5705</v>
      </c>
      <c r="E3685" s="18" t="n">
        <v>1</v>
      </c>
      <c r="F3685" s="16" t="s">
        <v>43</v>
      </c>
      <c r="G3685" s="18" t="n">
        <v>0</v>
      </c>
      <c r="H3685" s="16" t="n">
        <v>0.2</v>
      </c>
      <c r="I3685" s="18" t="n">
        <v>1</v>
      </c>
      <c r="J3685" s="19" t="n">
        <v>6.24</v>
      </c>
      <c r="K3685" s="19" t="n">
        <v>6.24</v>
      </c>
      <c r="L3685" s="19" t="n">
        <v>6.24</v>
      </c>
      <c r="M3685" s="19" t="n">
        <f aca="false">IF(J3685&gt;0,J3685,K3685)*E3685</f>
        <v>6.24</v>
      </c>
      <c r="N3685" s="20"/>
      <c r="O3685" s="21" t="str">
        <f aca="false">IF(R3685="","",ROUND(R3685*(1-Premissas!$B$4),4))</f>
        <v/>
      </c>
      <c r="P3685" s="22"/>
      <c r="Q3685" s="22"/>
      <c r="R3685" s="23"/>
      <c r="S3685" s="24"/>
      <c r="T3685" s="24"/>
      <c r="U3685" s="25"/>
      <c r="V3685" s="19" t="str">
        <f aca="false">IF(COUNT(N3685:Q3685)=0,"",MIN(N3685:Q3685))</f>
        <v/>
      </c>
      <c r="W3685" s="16" t="str">
        <f aca="false">IF(V3685="","",INDEX($N$4:$Q$4,MATCH(V3685,N3685:Q3685,0)))</f>
        <v/>
      </c>
      <c r="X3685" s="19" t="str">
        <f aca="false">IF(COUNT(N3685:Q3685)&lt;2,"",SMALL(N3685:Q3685,2))</f>
        <v/>
      </c>
      <c r="Y3685" s="26" t="str">
        <f aca="false">IF(OR(V3685="",M3685=0),"",V3685/M3685-1)</f>
        <v/>
      </c>
      <c r="Z3685" s="26" t="str">
        <f aca="false">IF(OR(V3685="",L3685=""),"",V3685/(L3685*E3685)-1)</f>
        <v/>
      </c>
      <c r="AA3685" s="16" t="str">
        <f aca="false">IF(V3685="","SEM OFERTA",IF(OR(Y3685&gt;Premissas!$B$11,Y3685&lt;Premissas!$B$12),"VERIFICAR - UNIDADE/EMBALAGEM",IF(Y3685&gt;Premissas!$B$6,"NÃO COMPRAR - REAJUSTE &gt;5%","COMPRAR")))</f>
        <v>SEM OFERTA</v>
      </c>
      <c r="AB3685" s="18" t="str">
        <f aca="false">IF(W3685="DIMEC",S3685,IF(W3685="MEDCENTRO",U3685,""))</f>
        <v/>
      </c>
      <c r="AC3685" s="18" t="n">
        <f aca="false">IF(AA3685&lt;&gt;"COMPRAR",0,IF(AB3685="",I3685,MIN(I3685,AB3685)))</f>
        <v>0</v>
      </c>
      <c r="AD3685" s="19" t="n">
        <f aca="false">IF(AC3685&gt;0,AC3685*V3685,0)</f>
        <v>0</v>
      </c>
      <c r="AE3685" s="19" t="n">
        <f aca="false">IF(AC3685&gt;0,(M3685-V3685)*AC3685,0)</f>
        <v>0</v>
      </c>
      <c r="AF3685" s="16" t="str">
        <f aca="false">IF(AA3685&lt;&gt;"COMPRAR","",IF(AB3685="",IF(X3685="","",IF(X3685-V3685&lt;0.01,"EMPATE TÉCNICO","")),IF(AB3685&lt;I3685,"ESTOQUE INSUFICIENTE",IF(X3685="","",IF(X3685-V3685&lt;0.01,"EMPATE TÉCNICO","")))))</f>
        <v/>
      </c>
      <c r="AG3685" s="16" t="s">
        <v>1798</v>
      </c>
      <c r="AH3685" s="16" t="s">
        <v>1761</v>
      </c>
    </row>
    <row r="3686" customFormat="false" ht="15" hidden="false" customHeight="false" outlineLevel="0" collapsed="false">
      <c r="A3686" s="16" t="s">
        <v>11420</v>
      </c>
      <c r="B3686" s="17" t="s">
        <v>11421</v>
      </c>
      <c r="C3686" s="16" t="s">
        <v>11422</v>
      </c>
      <c r="D3686" s="16" t="s">
        <v>5705</v>
      </c>
      <c r="E3686" s="18" t="n">
        <v>1</v>
      </c>
      <c r="F3686" s="16" t="s">
        <v>43</v>
      </c>
      <c r="G3686" s="18" t="n">
        <v>0</v>
      </c>
      <c r="H3686" s="16" t="n">
        <v>0.1</v>
      </c>
      <c r="I3686" s="18" t="n">
        <v>1</v>
      </c>
      <c r="J3686" s="19" t="n">
        <v>6.24</v>
      </c>
      <c r="K3686" s="19" t="n">
        <v>6.24</v>
      </c>
      <c r="L3686" s="19" t="n">
        <v>6.24</v>
      </c>
      <c r="M3686" s="19" t="n">
        <f aca="false">IF(J3686&gt;0,J3686,K3686)*E3686</f>
        <v>6.24</v>
      </c>
      <c r="N3686" s="20"/>
      <c r="O3686" s="21" t="str">
        <f aca="false">IF(R3686="","",ROUND(R3686*(1-Premissas!$B$4),4))</f>
        <v/>
      </c>
      <c r="P3686" s="22"/>
      <c r="Q3686" s="22"/>
      <c r="R3686" s="23"/>
      <c r="S3686" s="24"/>
      <c r="T3686" s="24"/>
      <c r="U3686" s="25"/>
      <c r="V3686" s="19" t="str">
        <f aca="false">IF(COUNT(N3686:Q3686)=0,"",MIN(N3686:Q3686))</f>
        <v/>
      </c>
      <c r="W3686" s="16" t="str">
        <f aca="false">IF(V3686="","",INDEX($N$4:$Q$4,MATCH(V3686,N3686:Q3686,0)))</f>
        <v/>
      </c>
      <c r="X3686" s="19" t="str">
        <f aca="false">IF(COUNT(N3686:Q3686)&lt;2,"",SMALL(N3686:Q3686,2))</f>
        <v/>
      </c>
      <c r="Y3686" s="26" t="str">
        <f aca="false">IF(OR(V3686="",M3686=0),"",V3686/M3686-1)</f>
        <v/>
      </c>
      <c r="Z3686" s="26" t="str">
        <f aca="false">IF(OR(V3686="",L3686=""),"",V3686/(L3686*E3686)-1)</f>
        <v/>
      </c>
      <c r="AA3686" s="16" t="str">
        <f aca="false">IF(V3686="","SEM OFERTA",IF(OR(Y3686&gt;Premissas!$B$11,Y3686&lt;Premissas!$B$12),"VERIFICAR - UNIDADE/EMBALAGEM",IF(Y3686&gt;Premissas!$B$6,"NÃO COMPRAR - REAJUSTE &gt;5%","COMPRAR")))</f>
        <v>SEM OFERTA</v>
      </c>
      <c r="AB3686" s="18" t="str">
        <f aca="false">IF(W3686="DIMEC",S3686,IF(W3686="MEDCENTRO",U3686,""))</f>
        <v/>
      </c>
      <c r="AC3686" s="18" t="n">
        <f aca="false">IF(AA3686&lt;&gt;"COMPRAR",0,IF(AB3686="",I3686,MIN(I3686,AB3686)))</f>
        <v>0</v>
      </c>
      <c r="AD3686" s="19" t="n">
        <f aca="false">IF(AC3686&gt;0,AC3686*V3686,0)</f>
        <v>0</v>
      </c>
      <c r="AE3686" s="19" t="n">
        <f aca="false">IF(AC3686&gt;0,(M3686-V3686)*AC3686,0)</f>
        <v>0</v>
      </c>
      <c r="AF3686" s="16" t="str">
        <f aca="false">IF(AA3686&lt;&gt;"COMPRAR","",IF(AB3686="",IF(X3686="","",IF(X3686-V3686&lt;0.01,"EMPATE TÉCNICO","")),IF(AB3686&lt;I3686,"ESTOQUE INSUFICIENTE",IF(X3686="","",IF(X3686-V3686&lt;0.01,"EMPATE TÉCNICO","")))))</f>
        <v/>
      </c>
      <c r="AG3686" s="16" t="s">
        <v>1798</v>
      </c>
      <c r="AH3686" s="16" t="s">
        <v>1761</v>
      </c>
    </row>
    <row r="3687" customFormat="false" ht="15" hidden="false" customHeight="false" outlineLevel="0" collapsed="false">
      <c r="A3687" s="16" t="s">
        <v>11423</v>
      </c>
      <c r="B3687" s="17" t="s">
        <v>11424</v>
      </c>
      <c r="C3687" s="16" t="s">
        <v>11425</v>
      </c>
      <c r="D3687" s="16" t="s">
        <v>5705</v>
      </c>
      <c r="E3687" s="18" t="n">
        <v>1</v>
      </c>
      <c r="F3687" s="16" t="s">
        <v>43</v>
      </c>
      <c r="G3687" s="18" t="n">
        <v>0</v>
      </c>
      <c r="H3687" s="16" t="n">
        <v>0.7</v>
      </c>
      <c r="I3687" s="18" t="n">
        <v>2</v>
      </c>
      <c r="J3687" s="19" t="n">
        <v>0</v>
      </c>
      <c r="K3687" s="19" t="n">
        <v>0.6</v>
      </c>
      <c r="L3687" s="19"/>
      <c r="M3687" s="19" t="n">
        <f aca="false">IF(J3687&gt;0,J3687,K3687)*E3687</f>
        <v>0.6</v>
      </c>
      <c r="N3687" s="20"/>
      <c r="O3687" s="21" t="str">
        <f aca="false">IF(R3687="","",ROUND(R3687*(1-Premissas!$B$4),4))</f>
        <v/>
      </c>
      <c r="P3687" s="22"/>
      <c r="Q3687" s="22"/>
      <c r="R3687" s="23"/>
      <c r="S3687" s="24"/>
      <c r="T3687" s="24"/>
      <c r="U3687" s="25"/>
      <c r="V3687" s="19" t="str">
        <f aca="false">IF(COUNT(N3687:Q3687)=0,"",MIN(N3687:Q3687))</f>
        <v/>
      </c>
      <c r="W3687" s="16" t="str">
        <f aca="false">IF(V3687="","",INDEX($N$4:$Q$4,MATCH(V3687,N3687:Q3687,0)))</f>
        <v/>
      </c>
      <c r="X3687" s="19" t="str">
        <f aca="false">IF(COUNT(N3687:Q3687)&lt;2,"",SMALL(N3687:Q3687,2))</f>
        <v/>
      </c>
      <c r="Y3687" s="26" t="str">
        <f aca="false">IF(OR(V3687="",M3687=0),"",V3687/M3687-1)</f>
        <v/>
      </c>
      <c r="Z3687" s="26" t="str">
        <f aca="false">IF(OR(V3687="",L3687=""),"",V3687/(L3687*E3687)-1)</f>
        <v/>
      </c>
      <c r="AA3687" s="16" t="str">
        <f aca="false">IF(V3687="","SEM OFERTA",IF(OR(Y3687&gt;Premissas!$B$11,Y3687&lt;Premissas!$B$12),"VERIFICAR - UNIDADE/EMBALAGEM",IF(Y3687&gt;Premissas!$B$6,"NÃO COMPRAR - REAJUSTE &gt;5%","COMPRAR")))</f>
        <v>SEM OFERTA</v>
      </c>
      <c r="AB3687" s="18" t="str">
        <f aca="false">IF(W3687="DIMEC",S3687,IF(W3687="MEDCENTRO",U3687,""))</f>
        <v/>
      </c>
      <c r="AC3687" s="18" t="n">
        <f aca="false">IF(AA3687&lt;&gt;"COMPRAR",0,IF(AB3687="",I3687,MIN(I3687,AB3687)))</f>
        <v>0</v>
      </c>
      <c r="AD3687" s="19" t="n">
        <f aca="false">IF(AC3687&gt;0,AC3687*V3687,0)</f>
        <v>0</v>
      </c>
      <c r="AE3687" s="19" t="n">
        <f aca="false">IF(AC3687&gt;0,(M3687-V3687)*AC3687,0)</f>
        <v>0</v>
      </c>
      <c r="AF3687" s="16" t="str">
        <f aca="false">IF(AA3687&lt;&gt;"COMPRAR","",IF(AB3687="",IF(X3687="","",IF(X3687-V3687&lt;0.01,"EMPATE TÉCNICO","")),IF(AB3687&lt;I3687,"ESTOQUE INSUFICIENTE",IF(X3687="","",IF(X3687-V3687&lt;0.01,"EMPATE TÉCNICO","")))))</f>
        <v/>
      </c>
      <c r="AG3687" s="16" t="s">
        <v>547</v>
      </c>
      <c r="AH3687" s="16" t="s">
        <v>1761</v>
      </c>
    </row>
    <row r="3688" customFormat="false" ht="15" hidden="false" customHeight="false" outlineLevel="0" collapsed="false">
      <c r="A3688" s="16" t="s">
        <v>11426</v>
      </c>
      <c r="B3688" s="17" t="s">
        <v>11427</v>
      </c>
      <c r="C3688" s="16" t="s">
        <v>11428</v>
      </c>
      <c r="D3688" s="16" t="s">
        <v>5705</v>
      </c>
      <c r="E3688" s="18" t="n">
        <v>1</v>
      </c>
      <c r="F3688" s="16" t="s">
        <v>43</v>
      </c>
      <c r="G3688" s="18" t="n">
        <v>0</v>
      </c>
      <c r="H3688" s="16" t="n">
        <v>0.2</v>
      </c>
      <c r="I3688" s="18" t="n">
        <v>1</v>
      </c>
      <c r="J3688" s="19" t="n">
        <v>3.99</v>
      </c>
      <c r="K3688" s="19" t="n">
        <v>3.99</v>
      </c>
      <c r="L3688" s="19" t="n">
        <v>3.99</v>
      </c>
      <c r="M3688" s="19" t="n">
        <f aca="false">IF(J3688&gt;0,J3688,K3688)*E3688</f>
        <v>3.99</v>
      </c>
      <c r="N3688" s="20"/>
      <c r="O3688" s="21" t="str">
        <f aca="false">IF(R3688="","",ROUND(R3688*(1-Premissas!$B$4),4))</f>
        <v/>
      </c>
      <c r="P3688" s="22"/>
      <c r="Q3688" s="22"/>
      <c r="R3688" s="23"/>
      <c r="S3688" s="24"/>
      <c r="T3688" s="24"/>
      <c r="U3688" s="25"/>
      <c r="V3688" s="19" t="str">
        <f aca="false">IF(COUNT(N3688:Q3688)=0,"",MIN(N3688:Q3688))</f>
        <v/>
      </c>
      <c r="W3688" s="16" t="str">
        <f aca="false">IF(V3688="","",INDEX($N$4:$Q$4,MATCH(V3688,N3688:Q3688,0)))</f>
        <v/>
      </c>
      <c r="X3688" s="19" t="str">
        <f aca="false">IF(COUNT(N3688:Q3688)&lt;2,"",SMALL(N3688:Q3688,2))</f>
        <v/>
      </c>
      <c r="Y3688" s="26" t="str">
        <f aca="false">IF(OR(V3688="",M3688=0),"",V3688/M3688-1)</f>
        <v/>
      </c>
      <c r="Z3688" s="26" t="str">
        <f aca="false">IF(OR(V3688="",L3688=""),"",V3688/(L3688*E3688)-1)</f>
        <v/>
      </c>
      <c r="AA3688" s="16" t="str">
        <f aca="false">IF(V3688="","SEM OFERTA",IF(OR(Y3688&gt;Premissas!$B$11,Y3688&lt;Premissas!$B$12),"VERIFICAR - UNIDADE/EMBALAGEM",IF(Y3688&gt;Premissas!$B$6,"NÃO COMPRAR - REAJUSTE &gt;5%","COMPRAR")))</f>
        <v>SEM OFERTA</v>
      </c>
      <c r="AB3688" s="18" t="str">
        <f aca="false">IF(W3688="DIMEC",S3688,IF(W3688="MEDCENTRO",U3688,""))</f>
        <v/>
      </c>
      <c r="AC3688" s="18" t="n">
        <f aca="false">IF(AA3688&lt;&gt;"COMPRAR",0,IF(AB3688="",I3688,MIN(I3688,AB3688)))</f>
        <v>0</v>
      </c>
      <c r="AD3688" s="19" t="n">
        <f aca="false">IF(AC3688&gt;0,AC3688*V3688,0)</f>
        <v>0</v>
      </c>
      <c r="AE3688" s="19" t="n">
        <f aca="false">IF(AC3688&gt;0,(M3688-V3688)*AC3688,0)</f>
        <v>0</v>
      </c>
      <c r="AF3688" s="16" t="str">
        <f aca="false">IF(AA3688&lt;&gt;"COMPRAR","",IF(AB3688="",IF(X3688="","",IF(X3688-V3688&lt;0.01,"EMPATE TÉCNICO","")),IF(AB3688&lt;I3688,"ESTOQUE INSUFICIENTE",IF(X3688="","",IF(X3688-V3688&lt;0.01,"EMPATE TÉCNICO","")))))</f>
        <v/>
      </c>
      <c r="AG3688" s="16" t="s">
        <v>1771</v>
      </c>
      <c r="AH3688" s="16" t="s">
        <v>1761</v>
      </c>
    </row>
    <row r="3689" customFormat="false" ht="15" hidden="false" customHeight="false" outlineLevel="0" collapsed="false">
      <c r="A3689" s="16" t="s">
        <v>11429</v>
      </c>
      <c r="B3689" s="17" t="s">
        <v>11430</v>
      </c>
      <c r="C3689" s="16" t="s">
        <v>11431</v>
      </c>
      <c r="D3689" s="16" t="s">
        <v>5705</v>
      </c>
      <c r="E3689" s="18" t="n">
        <v>1</v>
      </c>
      <c r="F3689" s="16" t="s">
        <v>43</v>
      </c>
      <c r="G3689" s="18" t="n">
        <v>0</v>
      </c>
      <c r="H3689" s="16" t="n">
        <v>0.1</v>
      </c>
      <c r="I3689" s="18" t="n">
        <v>1</v>
      </c>
      <c r="J3689" s="19" t="n">
        <v>3.99</v>
      </c>
      <c r="K3689" s="19" t="n">
        <v>3.99</v>
      </c>
      <c r="L3689" s="19" t="n">
        <v>3.99</v>
      </c>
      <c r="M3689" s="19" t="n">
        <f aca="false">IF(J3689&gt;0,J3689,K3689)*E3689</f>
        <v>3.99</v>
      </c>
      <c r="N3689" s="20"/>
      <c r="O3689" s="21" t="str">
        <f aca="false">IF(R3689="","",ROUND(R3689*(1-Premissas!$B$4),4))</f>
        <v/>
      </c>
      <c r="P3689" s="22"/>
      <c r="Q3689" s="22"/>
      <c r="R3689" s="23"/>
      <c r="S3689" s="24"/>
      <c r="T3689" s="24"/>
      <c r="U3689" s="25"/>
      <c r="V3689" s="19" t="str">
        <f aca="false">IF(COUNT(N3689:Q3689)=0,"",MIN(N3689:Q3689))</f>
        <v/>
      </c>
      <c r="W3689" s="16" t="str">
        <f aca="false">IF(V3689="","",INDEX($N$4:$Q$4,MATCH(V3689,N3689:Q3689,0)))</f>
        <v/>
      </c>
      <c r="X3689" s="19" t="str">
        <f aca="false">IF(COUNT(N3689:Q3689)&lt;2,"",SMALL(N3689:Q3689,2))</f>
        <v/>
      </c>
      <c r="Y3689" s="26" t="str">
        <f aca="false">IF(OR(V3689="",M3689=0),"",V3689/M3689-1)</f>
        <v/>
      </c>
      <c r="Z3689" s="26" t="str">
        <f aca="false">IF(OR(V3689="",L3689=""),"",V3689/(L3689*E3689)-1)</f>
        <v/>
      </c>
      <c r="AA3689" s="16" t="str">
        <f aca="false">IF(V3689="","SEM OFERTA",IF(OR(Y3689&gt;Premissas!$B$11,Y3689&lt;Premissas!$B$12),"VERIFICAR - UNIDADE/EMBALAGEM",IF(Y3689&gt;Premissas!$B$6,"NÃO COMPRAR - REAJUSTE &gt;5%","COMPRAR")))</f>
        <v>SEM OFERTA</v>
      </c>
      <c r="AB3689" s="18" t="str">
        <f aca="false">IF(W3689="DIMEC",S3689,IF(W3689="MEDCENTRO",U3689,""))</f>
        <v/>
      </c>
      <c r="AC3689" s="18" t="n">
        <f aca="false">IF(AA3689&lt;&gt;"COMPRAR",0,IF(AB3689="",I3689,MIN(I3689,AB3689)))</f>
        <v>0</v>
      </c>
      <c r="AD3689" s="19" t="n">
        <f aca="false">IF(AC3689&gt;0,AC3689*V3689,0)</f>
        <v>0</v>
      </c>
      <c r="AE3689" s="19" t="n">
        <f aca="false">IF(AC3689&gt;0,(M3689-V3689)*AC3689,0)</f>
        <v>0</v>
      </c>
      <c r="AF3689" s="16" t="str">
        <f aca="false">IF(AA3689&lt;&gt;"COMPRAR","",IF(AB3689="",IF(X3689="","",IF(X3689-V3689&lt;0.01,"EMPATE TÉCNICO","")),IF(AB3689&lt;I3689,"ESTOQUE INSUFICIENTE",IF(X3689="","",IF(X3689-V3689&lt;0.01,"EMPATE TÉCNICO","")))))</f>
        <v/>
      </c>
      <c r="AG3689" s="16" t="s">
        <v>1771</v>
      </c>
      <c r="AH3689" s="16" t="s">
        <v>1761</v>
      </c>
    </row>
    <row r="3690" customFormat="false" ht="15" hidden="false" customHeight="false" outlineLevel="0" collapsed="false">
      <c r="A3690" s="16" t="s">
        <v>11432</v>
      </c>
      <c r="B3690" s="17" t="s">
        <v>11433</v>
      </c>
      <c r="C3690" s="16" t="s">
        <v>11434</v>
      </c>
      <c r="D3690" s="16" t="s">
        <v>5705</v>
      </c>
      <c r="E3690" s="18" t="n">
        <v>1</v>
      </c>
      <c r="F3690" s="16" t="s">
        <v>43</v>
      </c>
      <c r="G3690" s="18" t="n">
        <v>0</v>
      </c>
      <c r="H3690" s="16" t="n">
        <v>0.1</v>
      </c>
      <c r="I3690" s="18" t="n">
        <v>1</v>
      </c>
      <c r="J3690" s="19" t="n">
        <v>4.09</v>
      </c>
      <c r="K3690" s="19" t="n">
        <v>4.09</v>
      </c>
      <c r="L3690" s="19" t="n">
        <v>3.99</v>
      </c>
      <c r="M3690" s="19" t="n">
        <f aca="false">IF(J3690&gt;0,J3690,K3690)*E3690</f>
        <v>4.09</v>
      </c>
      <c r="N3690" s="20"/>
      <c r="O3690" s="21" t="str">
        <f aca="false">IF(R3690="","",ROUND(R3690*(1-Premissas!$B$4),4))</f>
        <v/>
      </c>
      <c r="P3690" s="22"/>
      <c r="Q3690" s="22"/>
      <c r="R3690" s="23"/>
      <c r="S3690" s="24"/>
      <c r="T3690" s="24"/>
      <c r="U3690" s="25"/>
      <c r="V3690" s="19" t="str">
        <f aca="false">IF(COUNT(N3690:Q3690)=0,"",MIN(N3690:Q3690))</f>
        <v/>
      </c>
      <c r="W3690" s="16" t="str">
        <f aca="false">IF(V3690="","",INDEX($N$4:$Q$4,MATCH(V3690,N3690:Q3690,0)))</f>
        <v/>
      </c>
      <c r="X3690" s="19" t="str">
        <f aca="false">IF(COUNT(N3690:Q3690)&lt;2,"",SMALL(N3690:Q3690,2))</f>
        <v/>
      </c>
      <c r="Y3690" s="26" t="str">
        <f aca="false">IF(OR(V3690="",M3690=0),"",V3690/M3690-1)</f>
        <v/>
      </c>
      <c r="Z3690" s="26" t="str">
        <f aca="false">IF(OR(V3690="",L3690=""),"",V3690/(L3690*E3690)-1)</f>
        <v/>
      </c>
      <c r="AA3690" s="16" t="str">
        <f aca="false">IF(V3690="","SEM OFERTA",IF(OR(Y3690&gt;Premissas!$B$11,Y3690&lt;Premissas!$B$12),"VERIFICAR - UNIDADE/EMBALAGEM",IF(Y3690&gt;Premissas!$B$6,"NÃO COMPRAR - REAJUSTE &gt;5%","COMPRAR")))</f>
        <v>SEM OFERTA</v>
      </c>
      <c r="AB3690" s="18" t="str">
        <f aca="false">IF(W3690="DIMEC",S3690,IF(W3690="MEDCENTRO",U3690,""))</f>
        <v/>
      </c>
      <c r="AC3690" s="18" t="n">
        <f aca="false">IF(AA3690&lt;&gt;"COMPRAR",0,IF(AB3690="",I3690,MIN(I3690,AB3690)))</f>
        <v>0</v>
      </c>
      <c r="AD3690" s="19" t="n">
        <f aca="false">IF(AC3690&gt;0,AC3690*V3690,0)</f>
        <v>0</v>
      </c>
      <c r="AE3690" s="19" t="n">
        <f aca="false">IF(AC3690&gt;0,(M3690-V3690)*AC3690,0)</f>
        <v>0</v>
      </c>
      <c r="AF3690" s="16" t="str">
        <f aca="false">IF(AA3690&lt;&gt;"COMPRAR","",IF(AB3690="",IF(X3690="","",IF(X3690-V3690&lt;0.01,"EMPATE TÉCNICO","")),IF(AB3690&lt;I3690,"ESTOQUE INSUFICIENTE",IF(X3690="","",IF(X3690-V3690&lt;0.01,"EMPATE TÉCNICO","")))))</f>
        <v/>
      </c>
      <c r="AG3690" s="16" t="s">
        <v>1771</v>
      </c>
      <c r="AH3690" s="16" t="s">
        <v>1761</v>
      </c>
    </row>
    <row r="3691" customFormat="false" ht="15" hidden="false" customHeight="false" outlineLevel="0" collapsed="false">
      <c r="A3691" s="16" t="s">
        <v>11435</v>
      </c>
      <c r="B3691" s="17" t="s">
        <v>11436</v>
      </c>
      <c r="C3691" s="16" t="s">
        <v>11437</v>
      </c>
      <c r="D3691" s="16" t="s">
        <v>5705</v>
      </c>
      <c r="E3691" s="18" t="n">
        <v>1</v>
      </c>
      <c r="F3691" s="16" t="s">
        <v>43</v>
      </c>
      <c r="G3691" s="18" t="n">
        <v>0</v>
      </c>
      <c r="H3691" s="16" t="n">
        <v>0.4</v>
      </c>
      <c r="I3691" s="18" t="n">
        <v>1</v>
      </c>
      <c r="J3691" s="19" t="n">
        <v>3.99</v>
      </c>
      <c r="K3691" s="19" t="n">
        <v>3.99</v>
      </c>
      <c r="L3691" s="19" t="n">
        <v>3.99</v>
      </c>
      <c r="M3691" s="19" t="n">
        <f aca="false">IF(J3691&gt;0,J3691,K3691)*E3691</f>
        <v>3.99</v>
      </c>
      <c r="N3691" s="20"/>
      <c r="O3691" s="21" t="str">
        <f aca="false">IF(R3691="","",ROUND(R3691*(1-Premissas!$B$4),4))</f>
        <v/>
      </c>
      <c r="P3691" s="22"/>
      <c r="Q3691" s="22"/>
      <c r="R3691" s="23"/>
      <c r="S3691" s="24"/>
      <c r="T3691" s="24"/>
      <c r="U3691" s="25"/>
      <c r="V3691" s="19" t="str">
        <f aca="false">IF(COUNT(N3691:Q3691)=0,"",MIN(N3691:Q3691))</f>
        <v/>
      </c>
      <c r="W3691" s="16" t="str">
        <f aca="false">IF(V3691="","",INDEX($N$4:$Q$4,MATCH(V3691,N3691:Q3691,0)))</f>
        <v/>
      </c>
      <c r="X3691" s="19" t="str">
        <f aca="false">IF(COUNT(N3691:Q3691)&lt;2,"",SMALL(N3691:Q3691,2))</f>
        <v/>
      </c>
      <c r="Y3691" s="26" t="str">
        <f aca="false">IF(OR(V3691="",M3691=0),"",V3691/M3691-1)</f>
        <v/>
      </c>
      <c r="Z3691" s="26" t="str">
        <f aca="false">IF(OR(V3691="",L3691=""),"",V3691/(L3691*E3691)-1)</f>
        <v/>
      </c>
      <c r="AA3691" s="16" t="str">
        <f aca="false">IF(V3691="","SEM OFERTA",IF(OR(Y3691&gt;Premissas!$B$11,Y3691&lt;Premissas!$B$12),"VERIFICAR - UNIDADE/EMBALAGEM",IF(Y3691&gt;Premissas!$B$6,"NÃO COMPRAR - REAJUSTE &gt;5%","COMPRAR")))</f>
        <v>SEM OFERTA</v>
      </c>
      <c r="AB3691" s="18" t="str">
        <f aca="false">IF(W3691="DIMEC",S3691,IF(W3691="MEDCENTRO",U3691,""))</f>
        <v/>
      </c>
      <c r="AC3691" s="18" t="n">
        <f aca="false">IF(AA3691&lt;&gt;"COMPRAR",0,IF(AB3691="",I3691,MIN(I3691,AB3691)))</f>
        <v>0</v>
      </c>
      <c r="AD3691" s="19" t="n">
        <f aca="false">IF(AC3691&gt;0,AC3691*V3691,0)</f>
        <v>0</v>
      </c>
      <c r="AE3691" s="19" t="n">
        <f aca="false">IF(AC3691&gt;0,(M3691-V3691)*AC3691,0)</f>
        <v>0</v>
      </c>
      <c r="AF3691" s="16" t="str">
        <f aca="false">IF(AA3691&lt;&gt;"COMPRAR","",IF(AB3691="",IF(X3691="","",IF(X3691-V3691&lt;0.01,"EMPATE TÉCNICO","")),IF(AB3691&lt;I3691,"ESTOQUE INSUFICIENTE",IF(X3691="","",IF(X3691-V3691&lt;0.01,"EMPATE TÉCNICO","")))))</f>
        <v/>
      </c>
      <c r="AG3691" s="16" t="s">
        <v>1771</v>
      </c>
      <c r="AH3691" s="16" t="s">
        <v>1761</v>
      </c>
    </row>
    <row r="3692" customFormat="false" ht="15" hidden="false" customHeight="false" outlineLevel="0" collapsed="false">
      <c r="A3692" s="16" t="s">
        <v>11438</v>
      </c>
      <c r="B3692" s="17" t="s">
        <v>11439</v>
      </c>
      <c r="C3692" s="16" t="s">
        <v>11440</v>
      </c>
      <c r="D3692" s="16" t="s">
        <v>5705</v>
      </c>
      <c r="E3692" s="18" t="n">
        <v>1</v>
      </c>
      <c r="F3692" s="16" t="s">
        <v>43</v>
      </c>
      <c r="G3692" s="18" t="n">
        <v>0</v>
      </c>
      <c r="H3692" s="16" t="n">
        <v>0.1</v>
      </c>
      <c r="I3692" s="18" t="n">
        <v>1</v>
      </c>
      <c r="J3692" s="19" t="n">
        <v>4.12</v>
      </c>
      <c r="K3692" s="19" t="n">
        <v>4.12</v>
      </c>
      <c r="L3692" s="19" t="n">
        <v>4.12</v>
      </c>
      <c r="M3692" s="19" t="n">
        <f aca="false">IF(J3692&gt;0,J3692,K3692)*E3692</f>
        <v>4.12</v>
      </c>
      <c r="N3692" s="20"/>
      <c r="O3692" s="21" t="str">
        <f aca="false">IF(R3692="","",ROUND(R3692*(1-Premissas!$B$4),4))</f>
        <v/>
      </c>
      <c r="P3692" s="22"/>
      <c r="Q3692" s="22"/>
      <c r="R3692" s="23"/>
      <c r="S3692" s="24"/>
      <c r="T3692" s="24"/>
      <c r="U3692" s="25"/>
      <c r="V3692" s="19" t="str">
        <f aca="false">IF(COUNT(N3692:Q3692)=0,"",MIN(N3692:Q3692))</f>
        <v/>
      </c>
      <c r="W3692" s="16" t="str">
        <f aca="false">IF(V3692="","",INDEX($N$4:$Q$4,MATCH(V3692,N3692:Q3692,0)))</f>
        <v/>
      </c>
      <c r="X3692" s="19" t="str">
        <f aca="false">IF(COUNT(N3692:Q3692)&lt;2,"",SMALL(N3692:Q3692,2))</f>
        <v/>
      </c>
      <c r="Y3692" s="26" t="str">
        <f aca="false">IF(OR(V3692="",M3692=0),"",V3692/M3692-1)</f>
        <v/>
      </c>
      <c r="Z3692" s="26" t="str">
        <f aca="false">IF(OR(V3692="",L3692=""),"",V3692/(L3692*E3692)-1)</f>
        <v/>
      </c>
      <c r="AA3692" s="16" t="str">
        <f aca="false">IF(V3692="","SEM OFERTA",IF(OR(Y3692&gt;Premissas!$B$11,Y3692&lt;Premissas!$B$12),"VERIFICAR - UNIDADE/EMBALAGEM",IF(Y3692&gt;Premissas!$B$6,"NÃO COMPRAR - REAJUSTE &gt;5%","COMPRAR")))</f>
        <v>SEM OFERTA</v>
      </c>
      <c r="AB3692" s="18" t="str">
        <f aca="false">IF(W3692="DIMEC",S3692,IF(W3692="MEDCENTRO",U3692,""))</f>
        <v/>
      </c>
      <c r="AC3692" s="18" t="n">
        <f aca="false">IF(AA3692&lt;&gt;"COMPRAR",0,IF(AB3692="",I3692,MIN(I3692,AB3692)))</f>
        <v>0</v>
      </c>
      <c r="AD3692" s="19" t="n">
        <f aca="false">IF(AC3692&gt;0,AC3692*V3692,0)</f>
        <v>0</v>
      </c>
      <c r="AE3692" s="19" t="n">
        <f aca="false">IF(AC3692&gt;0,(M3692-V3692)*AC3692,0)</f>
        <v>0</v>
      </c>
      <c r="AF3692" s="16" t="str">
        <f aca="false">IF(AA3692&lt;&gt;"COMPRAR","",IF(AB3692="",IF(X3692="","",IF(X3692-V3692&lt;0.01,"EMPATE TÉCNICO","")),IF(AB3692&lt;I3692,"ESTOQUE INSUFICIENTE",IF(X3692="","",IF(X3692-V3692&lt;0.01,"EMPATE TÉCNICO","")))))</f>
        <v/>
      </c>
      <c r="AG3692" s="16" t="s">
        <v>1771</v>
      </c>
      <c r="AH3692" s="16" t="s">
        <v>1761</v>
      </c>
    </row>
    <row r="3693" customFormat="false" ht="15" hidden="false" customHeight="false" outlineLevel="0" collapsed="false">
      <c r="A3693" s="16" t="s">
        <v>11441</v>
      </c>
      <c r="B3693" s="17" t="s">
        <v>11442</v>
      </c>
      <c r="C3693" s="16" t="s">
        <v>11443</v>
      </c>
      <c r="D3693" s="16" t="s">
        <v>5705</v>
      </c>
      <c r="E3693" s="18" t="n">
        <v>1</v>
      </c>
      <c r="F3693" s="16" t="s">
        <v>43</v>
      </c>
      <c r="G3693" s="18" t="n">
        <v>0</v>
      </c>
      <c r="H3693" s="16" t="n">
        <v>0.3</v>
      </c>
      <c r="I3693" s="18" t="n">
        <v>1</v>
      </c>
      <c r="J3693" s="19" t="n">
        <v>3.99</v>
      </c>
      <c r="K3693" s="19" t="n">
        <v>3.99</v>
      </c>
      <c r="L3693" s="19" t="n">
        <v>3.99</v>
      </c>
      <c r="M3693" s="19" t="n">
        <f aca="false">IF(J3693&gt;0,J3693,K3693)*E3693</f>
        <v>3.99</v>
      </c>
      <c r="N3693" s="20"/>
      <c r="O3693" s="21" t="str">
        <f aca="false">IF(R3693="","",ROUND(R3693*(1-Premissas!$B$4),4))</f>
        <v/>
      </c>
      <c r="P3693" s="22"/>
      <c r="Q3693" s="22"/>
      <c r="R3693" s="23"/>
      <c r="S3693" s="24"/>
      <c r="T3693" s="24"/>
      <c r="U3693" s="25"/>
      <c r="V3693" s="19" t="str">
        <f aca="false">IF(COUNT(N3693:Q3693)=0,"",MIN(N3693:Q3693))</f>
        <v/>
      </c>
      <c r="W3693" s="16" t="str">
        <f aca="false">IF(V3693="","",INDEX($N$4:$Q$4,MATCH(V3693,N3693:Q3693,0)))</f>
        <v/>
      </c>
      <c r="X3693" s="19" t="str">
        <f aca="false">IF(COUNT(N3693:Q3693)&lt;2,"",SMALL(N3693:Q3693,2))</f>
        <v/>
      </c>
      <c r="Y3693" s="26" t="str">
        <f aca="false">IF(OR(V3693="",M3693=0),"",V3693/M3693-1)</f>
        <v/>
      </c>
      <c r="Z3693" s="26" t="str">
        <f aca="false">IF(OR(V3693="",L3693=""),"",V3693/(L3693*E3693)-1)</f>
        <v/>
      </c>
      <c r="AA3693" s="16" t="str">
        <f aca="false">IF(V3693="","SEM OFERTA",IF(OR(Y3693&gt;Premissas!$B$11,Y3693&lt;Premissas!$B$12),"VERIFICAR - UNIDADE/EMBALAGEM",IF(Y3693&gt;Premissas!$B$6,"NÃO COMPRAR - REAJUSTE &gt;5%","COMPRAR")))</f>
        <v>SEM OFERTA</v>
      </c>
      <c r="AB3693" s="18" t="str">
        <f aca="false">IF(W3693="DIMEC",S3693,IF(W3693="MEDCENTRO",U3693,""))</f>
        <v/>
      </c>
      <c r="AC3693" s="18" t="n">
        <f aca="false">IF(AA3693&lt;&gt;"COMPRAR",0,IF(AB3693="",I3693,MIN(I3693,AB3693)))</f>
        <v>0</v>
      </c>
      <c r="AD3693" s="19" t="n">
        <f aca="false">IF(AC3693&gt;0,AC3693*V3693,0)</f>
        <v>0</v>
      </c>
      <c r="AE3693" s="19" t="n">
        <f aca="false">IF(AC3693&gt;0,(M3693-V3693)*AC3693,0)</f>
        <v>0</v>
      </c>
      <c r="AF3693" s="16" t="str">
        <f aca="false">IF(AA3693&lt;&gt;"COMPRAR","",IF(AB3693="",IF(X3693="","",IF(X3693-V3693&lt;0.01,"EMPATE TÉCNICO","")),IF(AB3693&lt;I3693,"ESTOQUE INSUFICIENTE",IF(X3693="","",IF(X3693-V3693&lt;0.01,"EMPATE TÉCNICO","")))))</f>
        <v/>
      </c>
      <c r="AG3693" s="16" t="s">
        <v>1771</v>
      </c>
      <c r="AH3693" s="16" t="s">
        <v>1761</v>
      </c>
    </row>
    <row r="3694" customFormat="false" ht="15" hidden="false" customHeight="false" outlineLevel="0" collapsed="false">
      <c r="A3694" s="16" t="s">
        <v>11444</v>
      </c>
      <c r="B3694" s="17" t="s">
        <v>11445</v>
      </c>
      <c r="C3694" s="16" t="s">
        <v>11446</v>
      </c>
      <c r="D3694" s="16" t="s">
        <v>5705</v>
      </c>
      <c r="E3694" s="18" t="n">
        <v>1</v>
      </c>
      <c r="F3694" s="16" t="s">
        <v>43</v>
      </c>
      <c r="G3694" s="18" t="n">
        <v>0</v>
      </c>
      <c r="H3694" s="16" t="n">
        <v>0.4</v>
      </c>
      <c r="I3694" s="18" t="n">
        <v>2</v>
      </c>
      <c r="J3694" s="19" t="n">
        <v>3.99</v>
      </c>
      <c r="K3694" s="19" t="n">
        <v>3.99</v>
      </c>
      <c r="L3694" s="19" t="n">
        <v>3.99</v>
      </c>
      <c r="M3694" s="19" t="n">
        <f aca="false">IF(J3694&gt;0,J3694,K3694)*E3694</f>
        <v>3.99</v>
      </c>
      <c r="N3694" s="20"/>
      <c r="O3694" s="21" t="str">
        <f aca="false">IF(R3694="","",ROUND(R3694*(1-Premissas!$B$4),4))</f>
        <v/>
      </c>
      <c r="P3694" s="22"/>
      <c r="Q3694" s="22"/>
      <c r="R3694" s="23"/>
      <c r="S3694" s="24"/>
      <c r="T3694" s="24"/>
      <c r="U3694" s="25"/>
      <c r="V3694" s="19" t="str">
        <f aca="false">IF(COUNT(N3694:Q3694)=0,"",MIN(N3694:Q3694))</f>
        <v/>
      </c>
      <c r="W3694" s="16" t="str">
        <f aca="false">IF(V3694="","",INDEX($N$4:$Q$4,MATCH(V3694,N3694:Q3694,0)))</f>
        <v/>
      </c>
      <c r="X3694" s="19" t="str">
        <f aca="false">IF(COUNT(N3694:Q3694)&lt;2,"",SMALL(N3694:Q3694,2))</f>
        <v/>
      </c>
      <c r="Y3694" s="26" t="str">
        <f aca="false">IF(OR(V3694="",M3694=0),"",V3694/M3694-1)</f>
        <v/>
      </c>
      <c r="Z3694" s="26" t="str">
        <f aca="false">IF(OR(V3694="",L3694=""),"",V3694/(L3694*E3694)-1)</f>
        <v/>
      </c>
      <c r="AA3694" s="16" t="str">
        <f aca="false">IF(V3694="","SEM OFERTA",IF(OR(Y3694&gt;Premissas!$B$11,Y3694&lt;Premissas!$B$12),"VERIFICAR - UNIDADE/EMBALAGEM",IF(Y3694&gt;Premissas!$B$6,"NÃO COMPRAR - REAJUSTE &gt;5%","COMPRAR")))</f>
        <v>SEM OFERTA</v>
      </c>
      <c r="AB3694" s="18" t="str">
        <f aca="false">IF(W3694="DIMEC",S3694,IF(W3694="MEDCENTRO",U3694,""))</f>
        <v/>
      </c>
      <c r="AC3694" s="18" t="n">
        <f aca="false">IF(AA3694&lt;&gt;"COMPRAR",0,IF(AB3694="",I3694,MIN(I3694,AB3694)))</f>
        <v>0</v>
      </c>
      <c r="AD3694" s="19" t="n">
        <f aca="false">IF(AC3694&gt;0,AC3694*V3694,0)</f>
        <v>0</v>
      </c>
      <c r="AE3694" s="19" t="n">
        <f aca="false">IF(AC3694&gt;0,(M3694-V3694)*AC3694,0)</f>
        <v>0</v>
      </c>
      <c r="AF3694" s="16" t="str">
        <f aca="false">IF(AA3694&lt;&gt;"COMPRAR","",IF(AB3694="",IF(X3694="","",IF(X3694-V3694&lt;0.01,"EMPATE TÉCNICO","")),IF(AB3694&lt;I3694,"ESTOQUE INSUFICIENTE",IF(X3694="","",IF(X3694-V3694&lt;0.01,"EMPATE TÉCNICO","")))))</f>
        <v/>
      </c>
      <c r="AG3694" s="16" t="s">
        <v>1771</v>
      </c>
      <c r="AH3694" s="16" t="s">
        <v>1761</v>
      </c>
    </row>
    <row r="3695" customFormat="false" ht="15" hidden="false" customHeight="false" outlineLevel="0" collapsed="false">
      <c r="A3695" s="16" t="s">
        <v>11447</v>
      </c>
      <c r="B3695" s="17" t="s">
        <v>11448</v>
      </c>
      <c r="C3695" s="16" t="s">
        <v>11449</v>
      </c>
      <c r="D3695" s="16" t="s">
        <v>5705</v>
      </c>
      <c r="E3695" s="18" t="n">
        <v>1</v>
      </c>
      <c r="F3695" s="16" t="s">
        <v>43</v>
      </c>
      <c r="G3695" s="18" t="n">
        <v>0</v>
      </c>
      <c r="H3695" s="16" t="n">
        <v>0.4</v>
      </c>
      <c r="I3695" s="18" t="n">
        <v>1</v>
      </c>
      <c r="J3695" s="19" t="n">
        <v>3.99</v>
      </c>
      <c r="K3695" s="19" t="n">
        <v>3.99</v>
      </c>
      <c r="L3695" s="19" t="n">
        <v>3.99</v>
      </c>
      <c r="M3695" s="19" t="n">
        <f aca="false">IF(J3695&gt;0,J3695,K3695)*E3695</f>
        <v>3.99</v>
      </c>
      <c r="N3695" s="20"/>
      <c r="O3695" s="21" t="str">
        <f aca="false">IF(R3695="","",ROUND(R3695*(1-Premissas!$B$4),4))</f>
        <v/>
      </c>
      <c r="P3695" s="22"/>
      <c r="Q3695" s="22"/>
      <c r="R3695" s="23"/>
      <c r="S3695" s="24"/>
      <c r="T3695" s="24"/>
      <c r="U3695" s="25"/>
      <c r="V3695" s="19" t="str">
        <f aca="false">IF(COUNT(N3695:Q3695)=0,"",MIN(N3695:Q3695))</f>
        <v/>
      </c>
      <c r="W3695" s="16" t="str">
        <f aca="false">IF(V3695="","",INDEX($N$4:$Q$4,MATCH(V3695,N3695:Q3695,0)))</f>
        <v/>
      </c>
      <c r="X3695" s="19" t="str">
        <f aca="false">IF(COUNT(N3695:Q3695)&lt;2,"",SMALL(N3695:Q3695,2))</f>
        <v/>
      </c>
      <c r="Y3695" s="26" t="str">
        <f aca="false">IF(OR(V3695="",M3695=0),"",V3695/M3695-1)</f>
        <v/>
      </c>
      <c r="Z3695" s="26" t="str">
        <f aca="false">IF(OR(V3695="",L3695=""),"",V3695/(L3695*E3695)-1)</f>
        <v/>
      </c>
      <c r="AA3695" s="16" t="str">
        <f aca="false">IF(V3695="","SEM OFERTA",IF(OR(Y3695&gt;Premissas!$B$11,Y3695&lt;Premissas!$B$12),"VERIFICAR - UNIDADE/EMBALAGEM",IF(Y3695&gt;Premissas!$B$6,"NÃO COMPRAR - REAJUSTE &gt;5%","COMPRAR")))</f>
        <v>SEM OFERTA</v>
      </c>
      <c r="AB3695" s="18" t="str">
        <f aca="false">IF(W3695="DIMEC",S3695,IF(W3695="MEDCENTRO",U3695,""))</f>
        <v/>
      </c>
      <c r="AC3695" s="18" t="n">
        <f aca="false">IF(AA3695&lt;&gt;"COMPRAR",0,IF(AB3695="",I3695,MIN(I3695,AB3695)))</f>
        <v>0</v>
      </c>
      <c r="AD3695" s="19" t="n">
        <f aca="false">IF(AC3695&gt;0,AC3695*V3695,0)</f>
        <v>0</v>
      </c>
      <c r="AE3695" s="19" t="n">
        <f aca="false">IF(AC3695&gt;0,(M3695-V3695)*AC3695,0)</f>
        <v>0</v>
      </c>
      <c r="AF3695" s="16" t="str">
        <f aca="false">IF(AA3695&lt;&gt;"COMPRAR","",IF(AB3695="",IF(X3695="","",IF(X3695-V3695&lt;0.01,"EMPATE TÉCNICO","")),IF(AB3695&lt;I3695,"ESTOQUE INSUFICIENTE",IF(X3695="","",IF(X3695-V3695&lt;0.01,"EMPATE TÉCNICO","")))))</f>
        <v/>
      </c>
      <c r="AG3695" s="16" t="s">
        <v>1771</v>
      </c>
      <c r="AH3695" s="16" t="s">
        <v>1761</v>
      </c>
    </row>
    <row r="3696" customFormat="false" ht="15" hidden="false" customHeight="false" outlineLevel="0" collapsed="false">
      <c r="A3696" s="16" t="s">
        <v>11450</v>
      </c>
      <c r="B3696" s="17" t="s">
        <v>11451</v>
      </c>
      <c r="C3696" s="16" t="s">
        <v>11452</v>
      </c>
      <c r="D3696" s="16" t="s">
        <v>5705</v>
      </c>
      <c r="E3696" s="18" t="n">
        <v>1</v>
      </c>
      <c r="F3696" s="16" t="s">
        <v>43</v>
      </c>
      <c r="G3696" s="18" t="n">
        <v>1</v>
      </c>
      <c r="H3696" s="16" t="n">
        <v>0.7</v>
      </c>
      <c r="I3696" s="18" t="n">
        <v>1</v>
      </c>
      <c r="J3696" s="19" t="n">
        <v>4.09</v>
      </c>
      <c r="K3696" s="19" t="n">
        <v>4.09</v>
      </c>
      <c r="L3696" s="19" t="n">
        <v>3.99</v>
      </c>
      <c r="M3696" s="19" t="n">
        <f aca="false">IF(J3696&gt;0,J3696,K3696)*E3696</f>
        <v>4.09</v>
      </c>
      <c r="N3696" s="20"/>
      <c r="O3696" s="21" t="str">
        <f aca="false">IF(R3696="","",ROUND(R3696*(1-Premissas!$B$4),4))</f>
        <v/>
      </c>
      <c r="P3696" s="22"/>
      <c r="Q3696" s="22"/>
      <c r="R3696" s="23"/>
      <c r="S3696" s="24"/>
      <c r="T3696" s="24"/>
      <c r="U3696" s="25"/>
      <c r="V3696" s="19" t="str">
        <f aca="false">IF(COUNT(N3696:Q3696)=0,"",MIN(N3696:Q3696))</f>
        <v/>
      </c>
      <c r="W3696" s="16" t="str">
        <f aca="false">IF(V3696="","",INDEX($N$4:$Q$4,MATCH(V3696,N3696:Q3696,0)))</f>
        <v/>
      </c>
      <c r="X3696" s="19" t="str">
        <f aca="false">IF(COUNT(N3696:Q3696)&lt;2,"",SMALL(N3696:Q3696,2))</f>
        <v/>
      </c>
      <c r="Y3696" s="26" t="str">
        <f aca="false">IF(OR(V3696="",M3696=0),"",V3696/M3696-1)</f>
        <v/>
      </c>
      <c r="Z3696" s="26" t="str">
        <f aca="false">IF(OR(V3696="",L3696=""),"",V3696/(L3696*E3696)-1)</f>
        <v/>
      </c>
      <c r="AA3696" s="16" t="str">
        <f aca="false">IF(V3696="","SEM OFERTA",IF(OR(Y3696&gt;Premissas!$B$11,Y3696&lt;Premissas!$B$12),"VERIFICAR - UNIDADE/EMBALAGEM",IF(Y3696&gt;Premissas!$B$6,"NÃO COMPRAR - REAJUSTE &gt;5%","COMPRAR")))</f>
        <v>SEM OFERTA</v>
      </c>
      <c r="AB3696" s="18" t="str">
        <f aca="false">IF(W3696="DIMEC",S3696,IF(W3696="MEDCENTRO",U3696,""))</f>
        <v/>
      </c>
      <c r="AC3696" s="18" t="n">
        <f aca="false">IF(AA3696&lt;&gt;"COMPRAR",0,IF(AB3696="",I3696,MIN(I3696,AB3696)))</f>
        <v>0</v>
      </c>
      <c r="AD3696" s="19" t="n">
        <f aca="false">IF(AC3696&gt;0,AC3696*V3696,0)</f>
        <v>0</v>
      </c>
      <c r="AE3696" s="19" t="n">
        <f aca="false">IF(AC3696&gt;0,(M3696-V3696)*AC3696,0)</f>
        <v>0</v>
      </c>
      <c r="AF3696" s="16" t="str">
        <f aca="false">IF(AA3696&lt;&gt;"COMPRAR","",IF(AB3696="",IF(X3696="","",IF(X3696-V3696&lt;0.01,"EMPATE TÉCNICO","")),IF(AB3696&lt;I3696,"ESTOQUE INSUFICIENTE",IF(X3696="","",IF(X3696-V3696&lt;0.01,"EMPATE TÉCNICO","")))))</f>
        <v/>
      </c>
      <c r="AG3696" s="16" t="s">
        <v>1771</v>
      </c>
      <c r="AH3696" s="16" t="s">
        <v>1761</v>
      </c>
    </row>
    <row r="3697" customFormat="false" ht="15" hidden="false" customHeight="false" outlineLevel="0" collapsed="false">
      <c r="A3697" s="16" t="s">
        <v>11453</v>
      </c>
      <c r="B3697" s="17" t="s">
        <v>11454</v>
      </c>
      <c r="C3697" s="16" t="s">
        <v>11455</v>
      </c>
      <c r="D3697" s="16" t="s">
        <v>5705</v>
      </c>
      <c r="E3697" s="18" t="n">
        <v>1</v>
      </c>
      <c r="F3697" s="16" t="s">
        <v>43</v>
      </c>
      <c r="G3697" s="18" t="n">
        <v>0</v>
      </c>
      <c r="H3697" s="16" t="n">
        <v>0.7</v>
      </c>
      <c r="I3697" s="18" t="n">
        <v>2</v>
      </c>
      <c r="J3697" s="19" t="n">
        <v>4.09</v>
      </c>
      <c r="K3697" s="19" t="n">
        <v>4.09</v>
      </c>
      <c r="L3697" s="19" t="n">
        <v>3.99</v>
      </c>
      <c r="M3697" s="19" t="n">
        <f aca="false">IF(J3697&gt;0,J3697,K3697)*E3697</f>
        <v>4.09</v>
      </c>
      <c r="N3697" s="20"/>
      <c r="O3697" s="21" t="str">
        <f aca="false">IF(R3697="","",ROUND(R3697*(1-Premissas!$B$4),4))</f>
        <v/>
      </c>
      <c r="P3697" s="22"/>
      <c r="Q3697" s="22"/>
      <c r="R3697" s="23"/>
      <c r="S3697" s="24"/>
      <c r="T3697" s="24"/>
      <c r="U3697" s="25"/>
      <c r="V3697" s="19" t="str">
        <f aca="false">IF(COUNT(N3697:Q3697)=0,"",MIN(N3697:Q3697))</f>
        <v/>
      </c>
      <c r="W3697" s="16" t="str">
        <f aca="false">IF(V3697="","",INDEX($N$4:$Q$4,MATCH(V3697,N3697:Q3697,0)))</f>
        <v/>
      </c>
      <c r="X3697" s="19" t="str">
        <f aca="false">IF(COUNT(N3697:Q3697)&lt;2,"",SMALL(N3697:Q3697,2))</f>
        <v/>
      </c>
      <c r="Y3697" s="26" t="str">
        <f aca="false">IF(OR(V3697="",M3697=0),"",V3697/M3697-1)</f>
        <v/>
      </c>
      <c r="Z3697" s="26" t="str">
        <f aca="false">IF(OR(V3697="",L3697=""),"",V3697/(L3697*E3697)-1)</f>
        <v/>
      </c>
      <c r="AA3697" s="16" t="str">
        <f aca="false">IF(V3697="","SEM OFERTA",IF(OR(Y3697&gt;Premissas!$B$11,Y3697&lt;Premissas!$B$12),"VERIFICAR - UNIDADE/EMBALAGEM",IF(Y3697&gt;Premissas!$B$6,"NÃO COMPRAR - REAJUSTE &gt;5%","COMPRAR")))</f>
        <v>SEM OFERTA</v>
      </c>
      <c r="AB3697" s="18" t="str">
        <f aca="false">IF(W3697="DIMEC",S3697,IF(W3697="MEDCENTRO",U3697,""))</f>
        <v/>
      </c>
      <c r="AC3697" s="18" t="n">
        <f aca="false">IF(AA3697&lt;&gt;"COMPRAR",0,IF(AB3697="",I3697,MIN(I3697,AB3697)))</f>
        <v>0</v>
      </c>
      <c r="AD3697" s="19" t="n">
        <f aca="false">IF(AC3697&gt;0,AC3697*V3697,0)</f>
        <v>0</v>
      </c>
      <c r="AE3697" s="19" t="n">
        <f aca="false">IF(AC3697&gt;0,(M3697-V3697)*AC3697,0)</f>
        <v>0</v>
      </c>
      <c r="AF3697" s="16" t="str">
        <f aca="false">IF(AA3697&lt;&gt;"COMPRAR","",IF(AB3697="",IF(X3697="","",IF(X3697-V3697&lt;0.01,"EMPATE TÉCNICO","")),IF(AB3697&lt;I3697,"ESTOQUE INSUFICIENTE",IF(X3697="","",IF(X3697-V3697&lt;0.01,"EMPATE TÉCNICO","")))))</f>
        <v/>
      </c>
      <c r="AG3697" s="16" t="s">
        <v>1771</v>
      </c>
      <c r="AH3697" s="16" t="s">
        <v>1761</v>
      </c>
    </row>
    <row r="3698" customFormat="false" ht="15" hidden="false" customHeight="false" outlineLevel="0" collapsed="false">
      <c r="A3698" s="16" t="s">
        <v>11456</v>
      </c>
      <c r="B3698" s="17" t="s">
        <v>11457</v>
      </c>
      <c r="C3698" s="16" t="s">
        <v>11458</v>
      </c>
      <c r="D3698" s="16" t="s">
        <v>5705</v>
      </c>
      <c r="E3698" s="18" t="n">
        <v>1</v>
      </c>
      <c r="F3698" s="16" t="s">
        <v>43</v>
      </c>
      <c r="G3698" s="18" t="n">
        <v>0</v>
      </c>
      <c r="H3698" s="16" t="n">
        <v>1.3</v>
      </c>
      <c r="I3698" s="18" t="n">
        <v>4</v>
      </c>
      <c r="J3698" s="19" t="n">
        <v>4.09</v>
      </c>
      <c r="K3698" s="19" t="n">
        <v>4.09</v>
      </c>
      <c r="L3698" s="19" t="n">
        <v>3.99</v>
      </c>
      <c r="M3698" s="19" t="n">
        <f aca="false">IF(J3698&gt;0,J3698,K3698)*E3698</f>
        <v>4.09</v>
      </c>
      <c r="N3698" s="20"/>
      <c r="O3698" s="21" t="str">
        <f aca="false">IF(R3698="","",ROUND(R3698*(1-Premissas!$B$4),4))</f>
        <v/>
      </c>
      <c r="P3698" s="22"/>
      <c r="Q3698" s="22"/>
      <c r="R3698" s="23"/>
      <c r="S3698" s="24"/>
      <c r="T3698" s="24"/>
      <c r="U3698" s="25"/>
      <c r="V3698" s="19" t="str">
        <f aca="false">IF(COUNT(N3698:Q3698)=0,"",MIN(N3698:Q3698))</f>
        <v/>
      </c>
      <c r="W3698" s="16" t="str">
        <f aca="false">IF(V3698="","",INDEX($N$4:$Q$4,MATCH(V3698,N3698:Q3698,0)))</f>
        <v/>
      </c>
      <c r="X3698" s="19" t="str">
        <f aca="false">IF(COUNT(N3698:Q3698)&lt;2,"",SMALL(N3698:Q3698,2))</f>
        <v/>
      </c>
      <c r="Y3698" s="26" t="str">
        <f aca="false">IF(OR(V3698="",M3698=0),"",V3698/M3698-1)</f>
        <v/>
      </c>
      <c r="Z3698" s="26" t="str">
        <f aca="false">IF(OR(V3698="",L3698=""),"",V3698/(L3698*E3698)-1)</f>
        <v/>
      </c>
      <c r="AA3698" s="16" t="str">
        <f aca="false">IF(V3698="","SEM OFERTA",IF(OR(Y3698&gt;Premissas!$B$11,Y3698&lt;Premissas!$B$12),"VERIFICAR - UNIDADE/EMBALAGEM",IF(Y3698&gt;Premissas!$B$6,"NÃO COMPRAR - REAJUSTE &gt;5%","COMPRAR")))</f>
        <v>SEM OFERTA</v>
      </c>
      <c r="AB3698" s="18" t="str">
        <f aca="false">IF(W3698="DIMEC",S3698,IF(W3698="MEDCENTRO",U3698,""))</f>
        <v/>
      </c>
      <c r="AC3698" s="18" t="n">
        <f aca="false">IF(AA3698&lt;&gt;"COMPRAR",0,IF(AB3698="",I3698,MIN(I3698,AB3698)))</f>
        <v>0</v>
      </c>
      <c r="AD3698" s="19" t="n">
        <f aca="false">IF(AC3698&gt;0,AC3698*V3698,0)</f>
        <v>0</v>
      </c>
      <c r="AE3698" s="19" t="n">
        <f aca="false">IF(AC3698&gt;0,(M3698-V3698)*AC3698,0)</f>
        <v>0</v>
      </c>
      <c r="AF3698" s="16" t="str">
        <f aca="false">IF(AA3698&lt;&gt;"COMPRAR","",IF(AB3698="",IF(X3698="","",IF(X3698-V3698&lt;0.01,"EMPATE TÉCNICO","")),IF(AB3698&lt;I3698,"ESTOQUE INSUFICIENTE",IF(X3698="","",IF(X3698-V3698&lt;0.01,"EMPATE TÉCNICO","")))))</f>
        <v/>
      </c>
      <c r="AG3698" s="16" t="s">
        <v>1771</v>
      </c>
      <c r="AH3698" s="16" t="s">
        <v>1761</v>
      </c>
    </row>
    <row r="3699" customFormat="false" ht="15" hidden="false" customHeight="false" outlineLevel="0" collapsed="false">
      <c r="A3699" s="16" t="s">
        <v>11459</v>
      </c>
      <c r="B3699" s="17" t="s">
        <v>11460</v>
      </c>
      <c r="C3699" s="16" t="s">
        <v>11461</v>
      </c>
      <c r="D3699" s="16" t="s">
        <v>5705</v>
      </c>
      <c r="E3699" s="18" t="n">
        <v>1</v>
      </c>
      <c r="F3699" s="16" t="s">
        <v>43</v>
      </c>
      <c r="G3699" s="18" t="n">
        <v>0</v>
      </c>
      <c r="H3699" s="16" t="n">
        <v>0.7</v>
      </c>
      <c r="I3699" s="18" t="n">
        <v>2</v>
      </c>
      <c r="J3699" s="19" t="n">
        <v>4.09</v>
      </c>
      <c r="K3699" s="19" t="n">
        <v>4.09</v>
      </c>
      <c r="L3699" s="19" t="n">
        <v>3.99</v>
      </c>
      <c r="M3699" s="19" t="n">
        <f aca="false">IF(J3699&gt;0,J3699,K3699)*E3699</f>
        <v>4.09</v>
      </c>
      <c r="N3699" s="20"/>
      <c r="O3699" s="21" t="str">
        <f aca="false">IF(R3699="","",ROUND(R3699*(1-Premissas!$B$4),4))</f>
        <v/>
      </c>
      <c r="P3699" s="22"/>
      <c r="Q3699" s="22"/>
      <c r="R3699" s="23"/>
      <c r="S3699" s="24"/>
      <c r="T3699" s="24"/>
      <c r="U3699" s="25"/>
      <c r="V3699" s="19" t="str">
        <f aca="false">IF(COUNT(N3699:Q3699)=0,"",MIN(N3699:Q3699))</f>
        <v/>
      </c>
      <c r="W3699" s="16" t="str">
        <f aca="false">IF(V3699="","",INDEX($N$4:$Q$4,MATCH(V3699,N3699:Q3699,0)))</f>
        <v/>
      </c>
      <c r="X3699" s="19" t="str">
        <f aca="false">IF(COUNT(N3699:Q3699)&lt;2,"",SMALL(N3699:Q3699,2))</f>
        <v/>
      </c>
      <c r="Y3699" s="26" t="str">
        <f aca="false">IF(OR(V3699="",M3699=0),"",V3699/M3699-1)</f>
        <v/>
      </c>
      <c r="Z3699" s="26" t="str">
        <f aca="false">IF(OR(V3699="",L3699=""),"",V3699/(L3699*E3699)-1)</f>
        <v/>
      </c>
      <c r="AA3699" s="16" t="str">
        <f aca="false">IF(V3699="","SEM OFERTA",IF(OR(Y3699&gt;Premissas!$B$11,Y3699&lt;Premissas!$B$12),"VERIFICAR - UNIDADE/EMBALAGEM",IF(Y3699&gt;Premissas!$B$6,"NÃO COMPRAR - REAJUSTE &gt;5%","COMPRAR")))</f>
        <v>SEM OFERTA</v>
      </c>
      <c r="AB3699" s="18" t="str">
        <f aca="false">IF(W3699="DIMEC",S3699,IF(W3699="MEDCENTRO",U3699,""))</f>
        <v/>
      </c>
      <c r="AC3699" s="18" t="n">
        <f aca="false">IF(AA3699&lt;&gt;"COMPRAR",0,IF(AB3699="",I3699,MIN(I3699,AB3699)))</f>
        <v>0</v>
      </c>
      <c r="AD3699" s="19" t="n">
        <f aca="false">IF(AC3699&gt;0,AC3699*V3699,0)</f>
        <v>0</v>
      </c>
      <c r="AE3699" s="19" t="n">
        <f aca="false">IF(AC3699&gt;0,(M3699-V3699)*AC3699,0)</f>
        <v>0</v>
      </c>
      <c r="AF3699" s="16" t="str">
        <f aca="false">IF(AA3699&lt;&gt;"COMPRAR","",IF(AB3699="",IF(X3699="","",IF(X3699-V3699&lt;0.01,"EMPATE TÉCNICO","")),IF(AB3699&lt;I3699,"ESTOQUE INSUFICIENTE",IF(X3699="","",IF(X3699-V3699&lt;0.01,"EMPATE TÉCNICO","")))))</f>
        <v/>
      </c>
      <c r="AG3699" s="16" t="s">
        <v>1771</v>
      </c>
      <c r="AH3699" s="16" t="s">
        <v>1761</v>
      </c>
    </row>
    <row r="3700" customFormat="false" ht="15" hidden="false" customHeight="false" outlineLevel="0" collapsed="false">
      <c r="A3700" s="16" t="s">
        <v>11462</v>
      </c>
      <c r="B3700" s="17" t="s">
        <v>11463</v>
      </c>
      <c r="C3700" s="16" t="s">
        <v>11464</v>
      </c>
      <c r="D3700" s="16" t="s">
        <v>5705</v>
      </c>
      <c r="E3700" s="18" t="n">
        <v>1</v>
      </c>
      <c r="F3700" s="16" t="s">
        <v>43</v>
      </c>
      <c r="G3700" s="18" t="n">
        <v>0</v>
      </c>
      <c r="H3700" s="16" t="n">
        <v>1.1</v>
      </c>
      <c r="I3700" s="18" t="n">
        <v>3</v>
      </c>
      <c r="J3700" s="19" t="n">
        <v>4.12</v>
      </c>
      <c r="K3700" s="19" t="n">
        <v>4.12</v>
      </c>
      <c r="L3700" s="19" t="n">
        <v>4.12</v>
      </c>
      <c r="M3700" s="19" t="n">
        <f aca="false">IF(J3700&gt;0,J3700,K3700)*E3700</f>
        <v>4.12</v>
      </c>
      <c r="N3700" s="20"/>
      <c r="O3700" s="21" t="str">
        <f aca="false">IF(R3700="","",ROUND(R3700*(1-Premissas!$B$4),4))</f>
        <v/>
      </c>
      <c r="P3700" s="22"/>
      <c r="Q3700" s="22"/>
      <c r="R3700" s="23"/>
      <c r="S3700" s="24"/>
      <c r="T3700" s="24"/>
      <c r="U3700" s="25"/>
      <c r="V3700" s="19" t="str">
        <f aca="false">IF(COUNT(N3700:Q3700)=0,"",MIN(N3700:Q3700))</f>
        <v/>
      </c>
      <c r="W3700" s="16" t="str">
        <f aca="false">IF(V3700="","",INDEX($N$4:$Q$4,MATCH(V3700,N3700:Q3700,0)))</f>
        <v/>
      </c>
      <c r="X3700" s="19" t="str">
        <f aca="false">IF(COUNT(N3700:Q3700)&lt;2,"",SMALL(N3700:Q3700,2))</f>
        <v/>
      </c>
      <c r="Y3700" s="26" t="str">
        <f aca="false">IF(OR(V3700="",M3700=0),"",V3700/M3700-1)</f>
        <v/>
      </c>
      <c r="Z3700" s="26" t="str">
        <f aca="false">IF(OR(V3700="",L3700=""),"",V3700/(L3700*E3700)-1)</f>
        <v/>
      </c>
      <c r="AA3700" s="16" t="str">
        <f aca="false">IF(V3700="","SEM OFERTA",IF(OR(Y3700&gt;Premissas!$B$11,Y3700&lt;Premissas!$B$12),"VERIFICAR - UNIDADE/EMBALAGEM",IF(Y3700&gt;Premissas!$B$6,"NÃO COMPRAR - REAJUSTE &gt;5%","COMPRAR")))</f>
        <v>SEM OFERTA</v>
      </c>
      <c r="AB3700" s="18" t="str">
        <f aca="false">IF(W3700="DIMEC",S3700,IF(W3700="MEDCENTRO",U3700,""))</f>
        <v/>
      </c>
      <c r="AC3700" s="18" t="n">
        <f aca="false">IF(AA3700&lt;&gt;"COMPRAR",0,IF(AB3700="",I3700,MIN(I3700,AB3700)))</f>
        <v>0</v>
      </c>
      <c r="AD3700" s="19" t="n">
        <f aca="false">IF(AC3700&gt;0,AC3700*V3700,0)</f>
        <v>0</v>
      </c>
      <c r="AE3700" s="19" t="n">
        <f aca="false">IF(AC3700&gt;0,(M3700-V3700)*AC3700,0)</f>
        <v>0</v>
      </c>
      <c r="AF3700" s="16" t="str">
        <f aca="false">IF(AA3700&lt;&gt;"COMPRAR","",IF(AB3700="",IF(X3700="","",IF(X3700-V3700&lt;0.01,"EMPATE TÉCNICO","")),IF(AB3700&lt;I3700,"ESTOQUE INSUFICIENTE",IF(X3700="","",IF(X3700-V3700&lt;0.01,"EMPATE TÉCNICO","")))))</f>
        <v/>
      </c>
      <c r="AG3700" s="16" t="s">
        <v>1771</v>
      </c>
      <c r="AH3700" s="16" t="s">
        <v>1761</v>
      </c>
    </row>
    <row r="3701" customFormat="false" ht="15" hidden="false" customHeight="false" outlineLevel="0" collapsed="false">
      <c r="A3701" s="16" t="s">
        <v>11465</v>
      </c>
      <c r="B3701" s="17" t="s">
        <v>11466</v>
      </c>
      <c r="C3701" s="16" t="s">
        <v>11467</v>
      </c>
      <c r="D3701" s="16" t="s">
        <v>5705</v>
      </c>
      <c r="E3701" s="18" t="n">
        <v>6</v>
      </c>
      <c r="F3701" s="16" t="s">
        <v>43</v>
      </c>
      <c r="G3701" s="18" t="n">
        <v>0</v>
      </c>
      <c r="H3701" s="16" t="n">
        <v>0.1</v>
      </c>
      <c r="I3701" s="18" t="n">
        <v>1</v>
      </c>
      <c r="J3701" s="19" t="n">
        <v>0.116883333333333</v>
      </c>
      <c r="K3701" s="19" t="n">
        <v>0.116883333333333</v>
      </c>
      <c r="L3701" s="19" t="n">
        <v>0.1169</v>
      </c>
      <c r="M3701" s="19" t="n">
        <f aca="false">IF(J3701&gt;0,J3701,K3701)*E3701</f>
        <v>0.701299999999998</v>
      </c>
      <c r="N3701" s="20"/>
      <c r="O3701" s="21" t="str">
        <f aca="false">IF(R3701="","",ROUND(R3701*(1-Premissas!$B$4),4))</f>
        <v/>
      </c>
      <c r="P3701" s="22"/>
      <c r="Q3701" s="22"/>
      <c r="R3701" s="23"/>
      <c r="S3701" s="24"/>
      <c r="T3701" s="24"/>
      <c r="U3701" s="25"/>
      <c r="V3701" s="19" t="str">
        <f aca="false">IF(COUNT(N3701:Q3701)=0,"",MIN(N3701:Q3701))</f>
        <v/>
      </c>
      <c r="W3701" s="16" t="str">
        <f aca="false">IF(V3701="","",INDEX($N$4:$Q$4,MATCH(V3701,N3701:Q3701,0)))</f>
        <v/>
      </c>
      <c r="X3701" s="19" t="str">
        <f aca="false">IF(COUNT(N3701:Q3701)&lt;2,"",SMALL(N3701:Q3701,2))</f>
        <v/>
      </c>
      <c r="Y3701" s="26" t="str">
        <f aca="false">IF(OR(V3701="",M3701=0),"",V3701/M3701-1)</f>
        <v/>
      </c>
      <c r="Z3701" s="26" t="str">
        <f aca="false">IF(OR(V3701="",L3701=""),"",V3701/(L3701*E3701)-1)</f>
        <v/>
      </c>
      <c r="AA3701" s="16" t="str">
        <f aca="false">IF(V3701="","SEM OFERTA",IF(OR(Y3701&gt;Premissas!$B$11,Y3701&lt;Premissas!$B$12),"VERIFICAR - UNIDADE/EMBALAGEM",IF(Y3701&gt;Premissas!$B$6,"NÃO COMPRAR - REAJUSTE &gt;5%","COMPRAR")))</f>
        <v>SEM OFERTA</v>
      </c>
      <c r="AB3701" s="18" t="str">
        <f aca="false">IF(W3701="DIMEC",S3701,IF(W3701="MEDCENTRO",U3701,""))</f>
        <v/>
      </c>
      <c r="AC3701" s="18" t="n">
        <f aca="false">IF(AA3701&lt;&gt;"COMPRAR",0,IF(AB3701="",I3701,MIN(I3701,AB3701)))</f>
        <v>0</v>
      </c>
      <c r="AD3701" s="19" t="n">
        <f aca="false">IF(AC3701&gt;0,AC3701*V3701,0)</f>
        <v>0</v>
      </c>
      <c r="AE3701" s="19" t="n">
        <f aca="false">IF(AC3701&gt;0,(M3701-V3701)*AC3701,0)</f>
        <v>0</v>
      </c>
      <c r="AF3701" s="16" t="str">
        <f aca="false">IF(AA3701&lt;&gt;"COMPRAR","",IF(AB3701="",IF(X3701="","",IF(X3701-V3701&lt;0.01,"EMPATE TÉCNICO","")),IF(AB3701&lt;I3701,"ESTOQUE INSUFICIENTE",IF(X3701="","",IF(X3701-V3701&lt;0.01,"EMPATE TÉCNICO","")))))</f>
        <v/>
      </c>
      <c r="AG3701" s="16" t="s">
        <v>547</v>
      </c>
      <c r="AH3701" s="16" t="s">
        <v>1761</v>
      </c>
    </row>
    <row r="3702" customFormat="false" ht="15" hidden="false" customHeight="false" outlineLevel="0" collapsed="false">
      <c r="A3702" s="16" t="s">
        <v>11468</v>
      </c>
      <c r="B3702" s="17" t="s">
        <v>11469</v>
      </c>
      <c r="C3702" s="16" t="s">
        <v>11470</v>
      </c>
      <c r="D3702" s="16" t="s">
        <v>5705</v>
      </c>
      <c r="E3702" s="18" t="n">
        <v>6</v>
      </c>
      <c r="F3702" s="16" t="s">
        <v>43</v>
      </c>
      <c r="G3702" s="18" t="n">
        <v>0</v>
      </c>
      <c r="H3702" s="16" t="n">
        <v>0.3</v>
      </c>
      <c r="I3702" s="18" t="n">
        <v>1</v>
      </c>
      <c r="J3702" s="19" t="n">
        <v>0</v>
      </c>
      <c r="K3702" s="19" t="n">
        <v>0.1</v>
      </c>
      <c r="L3702" s="19"/>
      <c r="M3702" s="19" t="n">
        <f aca="false">IF(J3702&gt;0,J3702,K3702)*E3702</f>
        <v>0.6</v>
      </c>
      <c r="N3702" s="20"/>
      <c r="O3702" s="21" t="str">
        <f aca="false">IF(R3702="","",ROUND(R3702*(1-Premissas!$B$4),4))</f>
        <v/>
      </c>
      <c r="P3702" s="22"/>
      <c r="Q3702" s="22"/>
      <c r="R3702" s="23"/>
      <c r="S3702" s="24"/>
      <c r="T3702" s="24"/>
      <c r="U3702" s="25"/>
      <c r="V3702" s="19" t="str">
        <f aca="false">IF(COUNT(N3702:Q3702)=0,"",MIN(N3702:Q3702))</f>
        <v/>
      </c>
      <c r="W3702" s="16" t="str">
        <f aca="false">IF(V3702="","",INDEX($N$4:$Q$4,MATCH(V3702,N3702:Q3702,0)))</f>
        <v/>
      </c>
      <c r="X3702" s="19" t="str">
        <f aca="false">IF(COUNT(N3702:Q3702)&lt;2,"",SMALL(N3702:Q3702,2))</f>
        <v/>
      </c>
      <c r="Y3702" s="26" t="str">
        <f aca="false">IF(OR(V3702="",M3702=0),"",V3702/M3702-1)</f>
        <v/>
      </c>
      <c r="Z3702" s="26" t="str">
        <f aca="false">IF(OR(V3702="",L3702=""),"",V3702/(L3702*E3702)-1)</f>
        <v/>
      </c>
      <c r="AA3702" s="16" t="str">
        <f aca="false">IF(V3702="","SEM OFERTA",IF(OR(Y3702&gt;Premissas!$B$11,Y3702&lt;Premissas!$B$12),"VERIFICAR - UNIDADE/EMBALAGEM",IF(Y3702&gt;Premissas!$B$6,"NÃO COMPRAR - REAJUSTE &gt;5%","COMPRAR")))</f>
        <v>SEM OFERTA</v>
      </c>
      <c r="AB3702" s="18" t="str">
        <f aca="false">IF(W3702="DIMEC",S3702,IF(W3702="MEDCENTRO",U3702,""))</f>
        <v/>
      </c>
      <c r="AC3702" s="18" t="n">
        <f aca="false">IF(AA3702&lt;&gt;"COMPRAR",0,IF(AB3702="",I3702,MIN(I3702,AB3702)))</f>
        <v>0</v>
      </c>
      <c r="AD3702" s="19" t="n">
        <f aca="false">IF(AC3702&gt;0,AC3702*V3702,0)</f>
        <v>0</v>
      </c>
      <c r="AE3702" s="19" t="n">
        <f aca="false">IF(AC3702&gt;0,(M3702-V3702)*AC3702,0)</f>
        <v>0</v>
      </c>
      <c r="AF3702" s="16" t="str">
        <f aca="false">IF(AA3702&lt;&gt;"COMPRAR","",IF(AB3702="",IF(X3702="","",IF(X3702-V3702&lt;0.01,"EMPATE TÉCNICO","")),IF(AB3702&lt;I3702,"ESTOQUE INSUFICIENTE",IF(X3702="","",IF(X3702-V3702&lt;0.01,"EMPATE TÉCNICO","")))))</f>
        <v/>
      </c>
      <c r="AG3702" s="16" t="s">
        <v>547</v>
      </c>
      <c r="AH3702" s="16" t="s">
        <v>1761</v>
      </c>
    </row>
    <row r="3703" customFormat="false" ht="15" hidden="false" customHeight="false" outlineLevel="0" collapsed="false">
      <c r="A3703" s="16" t="s">
        <v>11471</v>
      </c>
      <c r="B3703" s="17" t="s">
        <v>11472</v>
      </c>
      <c r="C3703" s="16" t="s">
        <v>11473</v>
      </c>
      <c r="D3703" s="16" t="s">
        <v>5705</v>
      </c>
      <c r="E3703" s="18" t="n">
        <v>1</v>
      </c>
      <c r="F3703" s="16" t="s">
        <v>43</v>
      </c>
      <c r="G3703" s="18" t="n">
        <v>1</v>
      </c>
      <c r="H3703" s="16" t="n">
        <v>0.7</v>
      </c>
      <c r="I3703" s="18" t="n">
        <v>1</v>
      </c>
      <c r="J3703" s="19" t="n">
        <v>4.09</v>
      </c>
      <c r="K3703" s="19" t="n">
        <v>4.09</v>
      </c>
      <c r="L3703" s="19" t="n">
        <v>3.99</v>
      </c>
      <c r="M3703" s="19" t="n">
        <f aca="false">IF(J3703&gt;0,J3703,K3703)*E3703</f>
        <v>4.09</v>
      </c>
      <c r="N3703" s="20"/>
      <c r="O3703" s="21" t="str">
        <f aca="false">IF(R3703="","",ROUND(R3703*(1-Premissas!$B$4),4))</f>
        <v/>
      </c>
      <c r="P3703" s="22"/>
      <c r="Q3703" s="22"/>
      <c r="R3703" s="23"/>
      <c r="S3703" s="24"/>
      <c r="T3703" s="24"/>
      <c r="U3703" s="25"/>
      <c r="V3703" s="19" t="str">
        <f aca="false">IF(COUNT(N3703:Q3703)=0,"",MIN(N3703:Q3703))</f>
        <v/>
      </c>
      <c r="W3703" s="16" t="str">
        <f aca="false">IF(V3703="","",INDEX($N$4:$Q$4,MATCH(V3703,N3703:Q3703,0)))</f>
        <v/>
      </c>
      <c r="X3703" s="19" t="str">
        <f aca="false">IF(COUNT(N3703:Q3703)&lt;2,"",SMALL(N3703:Q3703,2))</f>
        <v/>
      </c>
      <c r="Y3703" s="26" t="str">
        <f aca="false">IF(OR(V3703="",M3703=0),"",V3703/M3703-1)</f>
        <v/>
      </c>
      <c r="Z3703" s="26" t="str">
        <f aca="false">IF(OR(V3703="",L3703=""),"",V3703/(L3703*E3703)-1)</f>
        <v/>
      </c>
      <c r="AA3703" s="16" t="str">
        <f aca="false">IF(V3703="","SEM OFERTA",IF(OR(Y3703&gt;Premissas!$B$11,Y3703&lt;Premissas!$B$12),"VERIFICAR - UNIDADE/EMBALAGEM",IF(Y3703&gt;Premissas!$B$6,"NÃO COMPRAR - REAJUSTE &gt;5%","COMPRAR")))</f>
        <v>SEM OFERTA</v>
      </c>
      <c r="AB3703" s="18" t="str">
        <f aca="false">IF(W3703="DIMEC",S3703,IF(W3703="MEDCENTRO",U3703,""))</f>
        <v/>
      </c>
      <c r="AC3703" s="18" t="n">
        <f aca="false">IF(AA3703&lt;&gt;"COMPRAR",0,IF(AB3703="",I3703,MIN(I3703,AB3703)))</f>
        <v>0</v>
      </c>
      <c r="AD3703" s="19" t="n">
        <f aca="false">IF(AC3703&gt;0,AC3703*V3703,0)</f>
        <v>0</v>
      </c>
      <c r="AE3703" s="19" t="n">
        <f aca="false">IF(AC3703&gt;0,(M3703-V3703)*AC3703,0)</f>
        <v>0</v>
      </c>
      <c r="AF3703" s="16" t="str">
        <f aca="false">IF(AA3703&lt;&gt;"COMPRAR","",IF(AB3703="",IF(X3703="","",IF(X3703-V3703&lt;0.01,"EMPATE TÉCNICO","")),IF(AB3703&lt;I3703,"ESTOQUE INSUFICIENTE",IF(X3703="","",IF(X3703-V3703&lt;0.01,"EMPATE TÉCNICO","")))))</f>
        <v/>
      </c>
      <c r="AG3703" s="16" t="s">
        <v>1771</v>
      </c>
      <c r="AH3703" s="16" t="s">
        <v>1761</v>
      </c>
    </row>
    <row r="3704" customFormat="false" ht="15" hidden="false" customHeight="false" outlineLevel="0" collapsed="false">
      <c r="A3704" s="16" t="s">
        <v>11474</v>
      </c>
      <c r="B3704" s="17" t="s">
        <v>11475</v>
      </c>
      <c r="C3704" s="16" t="s">
        <v>11476</v>
      </c>
      <c r="D3704" s="16" t="s">
        <v>5705</v>
      </c>
      <c r="E3704" s="18" t="n">
        <v>1</v>
      </c>
      <c r="F3704" s="16" t="s">
        <v>43</v>
      </c>
      <c r="G3704" s="18" t="n">
        <v>0</v>
      </c>
      <c r="H3704" s="16" t="n">
        <v>0.6</v>
      </c>
      <c r="I3704" s="18" t="n">
        <v>2</v>
      </c>
      <c r="J3704" s="19" t="n">
        <v>4.33</v>
      </c>
      <c r="K3704" s="19" t="n">
        <v>4.33</v>
      </c>
      <c r="L3704" s="19" t="n">
        <v>4.33</v>
      </c>
      <c r="M3704" s="19" t="n">
        <f aca="false">IF(J3704&gt;0,J3704,K3704)*E3704</f>
        <v>4.33</v>
      </c>
      <c r="N3704" s="20"/>
      <c r="O3704" s="21" t="str">
        <f aca="false">IF(R3704="","",ROUND(R3704*(1-Premissas!$B$4),4))</f>
        <v/>
      </c>
      <c r="P3704" s="22"/>
      <c r="Q3704" s="22"/>
      <c r="R3704" s="23"/>
      <c r="S3704" s="24"/>
      <c r="T3704" s="24"/>
      <c r="U3704" s="25"/>
      <c r="V3704" s="19" t="str">
        <f aca="false">IF(COUNT(N3704:Q3704)=0,"",MIN(N3704:Q3704))</f>
        <v/>
      </c>
      <c r="W3704" s="16" t="str">
        <f aca="false">IF(V3704="","",INDEX($N$4:$Q$4,MATCH(V3704,N3704:Q3704,0)))</f>
        <v/>
      </c>
      <c r="X3704" s="19" t="str">
        <f aca="false">IF(COUNT(N3704:Q3704)&lt;2,"",SMALL(N3704:Q3704,2))</f>
        <v/>
      </c>
      <c r="Y3704" s="26" t="str">
        <f aca="false">IF(OR(V3704="",M3704=0),"",V3704/M3704-1)</f>
        <v/>
      </c>
      <c r="Z3704" s="26" t="str">
        <f aca="false">IF(OR(V3704="",L3704=""),"",V3704/(L3704*E3704)-1)</f>
        <v/>
      </c>
      <c r="AA3704" s="16" t="str">
        <f aca="false">IF(V3704="","SEM OFERTA",IF(OR(Y3704&gt;Premissas!$B$11,Y3704&lt;Premissas!$B$12),"VERIFICAR - UNIDADE/EMBALAGEM",IF(Y3704&gt;Premissas!$B$6,"NÃO COMPRAR - REAJUSTE &gt;5%","COMPRAR")))</f>
        <v>SEM OFERTA</v>
      </c>
      <c r="AB3704" s="18" t="str">
        <f aca="false">IF(W3704="DIMEC",S3704,IF(W3704="MEDCENTRO",U3704,""))</f>
        <v/>
      </c>
      <c r="AC3704" s="18" t="n">
        <f aca="false">IF(AA3704&lt;&gt;"COMPRAR",0,IF(AB3704="",I3704,MIN(I3704,AB3704)))</f>
        <v>0</v>
      </c>
      <c r="AD3704" s="19" t="n">
        <f aca="false">IF(AC3704&gt;0,AC3704*V3704,0)</f>
        <v>0</v>
      </c>
      <c r="AE3704" s="19" t="n">
        <f aca="false">IF(AC3704&gt;0,(M3704-V3704)*AC3704,0)</f>
        <v>0</v>
      </c>
      <c r="AF3704" s="16" t="str">
        <f aca="false">IF(AA3704&lt;&gt;"COMPRAR","",IF(AB3704="",IF(X3704="","",IF(X3704-V3704&lt;0.01,"EMPATE TÉCNICO","")),IF(AB3704&lt;I3704,"ESTOQUE INSUFICIENTE",IF(X3704="","",IF(X3704-V3704&lt;0.01,"EMPATE TÉCNICO","")))))</f>
        <v/>
      </c>
      <c r="AG3704" s="16" t="s">
        <v>1798</v>
      </c>
      <c r="AH3704" s="16" t="s">
        <v>1761</v>
      </c>
    </row>
    <row r="3705" customFormat="false" ht="15" hidden="false" customHeight="false" outlineLevel="0" collapsed="false">
      <c r="A3705" s="16" t="s">
        <v>11477</v>
      </c>
      <c r="B3705" s="17" t="s">
        <v>11478</v>
      </c>
      <c r="C3705" s="16" t="s">
        <v>11479</v>
      </c>
      <c r="D3705" s="16" t="s">
        <v>5705</v>
      </c>
      <c r="E3705" s="18" t="n">
        <v>1</v>
      </c>
      <c r="F3705" s="16" t="s">
        <v>43</v>
      </c>
      <c r="G3705" s="18" t="n">
        <v>0</v>
      </c>
      <c r="H3705" s="16" t="n">
        <v>1.2</v>
      </c>
      <c r="I3705" s="18" t="n">
        <v>4</v>
      </c>
      <c r="J3705" s="19" t="n">
        <v>4.12</v>
      </c>
      <c r="K3705" s="19" t="n">
        <v>4.12</v>
      </c>
      <c r="L3705" s="19" t="n">
        <v>4.12</v>
      </c>
      <c r="M3705" s="19" t="n">
        <f aca="false">IF(J3705&gt;0,J3705,K3705)*E3705</f>
        <v>4.12</v>
      </c>
      <c r="N3705" s="20"/>
      <c r="O3705" s="21" t="str">
        <f aca="false">IF(R3705="","",ROUND(R3705*(1-Premissas!$B$4),4))</f>
        <v/>
      </c>
      <c r="P3705" s="22"/>
      <c r="Q3705" s="22"/>
      <c r="R3705" s="23"/>
      <c r="S3705" s="24"/>
      <c r="T3705" s="24"/>
      <c r="U3705" s="25"/>
      <c r="V3705" s="19" t="str">
        <f aca="false">IF(COUNT(N3705:Q3705)=0,"",MIN(N3705:Q3705))</f>
        <v/>
      </c>
      <c r="W3705" s="16" t="str">
        <f aca="false">IF(V3705="","",INDEX($N$4:$Q$4,MATCH(V3705,N3705:Q3705,0)))</f>
        <v/>
      </c>
      <c r="X3705" s="19" t="str">
        <f aca="false">IF(COUNT(N3705:Q3705)&lt;2,"",SMALL(N3705:Q3705,2))</f>
        <v/>
      </c>
      <c r="Y3705" s="26" t="str">
        <f aca="false">IF(OR(V3705="",M3705=0),"",V3705/M3705-1)</f>
        <v/>
      </c>
      <c r="Z3705" s="26" t="str">
        <f aca="false">IF(OR(V3705="",L3705=""),"",V3705/(L3705*E3705)-1)</f>
        <v/>
      </c>
      <c r="AA3705" s="16" t="str">
        <f aca="false">IF(V3705="","SEM OFERTA",IF(OR(Y3705&gt;Premissas!$B$11,Y3705&lt;Premissas!$B$12),"VERIFICAR - UNIDADE/EMBALAGEM",IF(Y3705&gt;Premissas!$B$6,"NÃO COMPRAR - REAJUSTE &gt;5%","COMPRAR")))</f>
        <v>SEM OFERTA</v>
      </c>
      <c r="AB3705" s="18" t="str">
        <f aca="false">IF(W3705="DIMEC",S3705,IF(W3705="MEDCENTRO",U3705,""))</f>
        <v/>
      </c>
      <c r="AC3705" s="18" t="n">
        <f aca="false">IF(AA3705&lt;&gt;"COMPRAR",0,IF(AB3705="",I3705,MIN(I3705,AB3705)))</f>
        <v>0</v>
      </c>
      <c r="AD3705" s="19" t="n">
        <f aca="false">IF(AC3705&gt;0,AC3705*V3705,0)</f>
        <v>0</v>
      </c>
      <c r="AE3705" s="19" t="n">
        <f aca="false">IF(AC3705&gt;0,(M3705-V3705)*AC3705,0)</f>
        <v>0</v>
      </c>
      <c r="AF3705" s="16" t="str">
        <f aca="false">IF(AA3705&lt;&gt;"COMPRAR","",IF(AB3705="",IF(X3705="","",IF(X3705-V3705&lt;0.01,"EMPATE TÉCNICO","")),IF(AB3705&lt;I3705,"ESTOQUE INSUFICIENTE",IF(X3705="","",IF(X3705-V3705&lt;0.01,"EMPATE TÉCNICO","")))))</f>
        <v/>
      </c>
      <c r="AG3705" s="16" t="s">
        <v>1771</v>
      </c>
      <c r="AH3705" s="16" t="s">
        <v>1761</v>
      </c>
    </row>
    <row r="3706" customFormat="false" ht="15" hidden="false" customHeight="false" outlineLevel="0" collapsed="false">
      <c r="A3706" s="16" t="s">
        <v>11480</v>
      </c>
      <c r="B3706" s="17" t="s">
        <v>11481</v>
      </c>
      <c r="C3706" s="16" t="s">
        <v>11482</v>
      </c>
      <c r="D3706" s="16" t="s">
        <v>5705</v>
      </c>
      <c r="E3706" s="18" t="n">
        <v>1</v>
      </c>
      <c r="F3706" s="16" t="s">
        <v>43</v>
      </c>
      <c r="G3706" s="18" t="n">
        <v>1</v>
      </c>
      <c r="H3706" s="16" t="n">
        <v>0.5</v>
      </c>
      <c r="I3706" s="18" t="n">
        <v>1</v>
      </c>
      <c r="J3706" s="19" t="n">
        <v>3.99</v>
      </c>
      <c r="K3706" s="19" t="n">
        <v>3.99</v>
      </c>
      <c r="L3706" s="19" t="n">
        <v>3.99</v>
      </c>
      <c r="M3706" s="19" t="n">
        <f aca="false">IF(J3706&gt;0,J3706,K3706)*E3706</f>
        <v>3.99</v>
      </c>
      <c r="N3706" s="20"/>
      <c r="O3706" s="21" t="str">
        <f aca="false">IF(R3706="","",ROUND(R3706*(1-Premissas!$B$4),4))</f>
        <v/>
      </c>
      <c r="P3706" s="22"/>
      <c r="Q3706" s="22"/>
      <c r="R3706" s="23"/>
      <c r="S3706" s="24"/>
      <c r="T3706" s="24"/>
      <c r="U3706" s="25"/>
      <c r="V3706" s="19" t="str">
        <f aca="false">IF(COUNT(N3706:Q3706)=0,"",MIN(N3706:Q3706))</f>
        <v/>
      </c>
      <c r="W3706" s="16" t="str">
        <f aca="false">IF(V3706="","",INDEX($N$4:$Q$4,MATCH(V3706,N3706:Q3706,0)))</f>
        <v/>
      </c>
      <c r="X3706" s="19" t="str">
        <f aca="false">IF(COUNT(N3706:Q3706)&lt;2,"",SMALL(N3706:Q3706,2))</f>
        <v/>
      </c>
      <c r="Y3706" s="26" t="str">
        <f aca="false">IF(OR(V3706="",M3706=0),"",V3706/M3706-1)</f>
        <v/>
      </c>
      <c r="Z3706" s="26" t="str">
        <f aca="false">IF(OR(V3706="",L3706=""),"",V3706/(L3706*E3706)-1)</f>
        <v/>
      </c>
      <c r="AA3706" s="16" t="str">
        <f aca="false">IF(V3706="","SEM OFERTA",IF(OR(Y3706&gt;Premissas!$B$11,Y3706&lt;Premissas!$B$12),"VERIFICAR - UNIDADE/EMBALAGEM",IF(Y3706&gt;Premissas!$B$6,"NÃO COMPRAR - REAJUSTE &gt;5%","COMPRAR")))</f>
        <v>SEM OFERTA</v>
      </c>
      <c r="AB3706" s="18" t="str">
        <f aca="false">IF(W3706="DIMEC",S3706,IF(W3706="MEDCENTRO",U3706,""))</f>
        <v/>
      </c>
      <c r="AC3706" s="18" t="n">
        <f aca="false">IF(AA3706&lt;&gt;"COMPRAR",0,IF(AB3706="",I3706,MIN(I3706,AB3706)))</f>
        <v>0</v>
      </c>
      <c r="AD3706" s="19" t="n">
        <f aca="false">IF(AC3706&gt;0,AC3706*V3706,0)</f>
        <v>0</v>
      </c>
      <c r="AE3706" s="19" t="n">
        <f aca="false">IF(AC3706&gt;0,(M3706-V3706)*AC3706,0)</f>
        <v>0</v>
      </c>
      <c r="AF3706" s="16" t="str">
        <f aca="false">IF(AA3706&lt;&gt;"COMPRAR","",IF(AB3706="",IF(X3706="","",IF(X3706-V3706&lt;0.01,"EMPATE TÉCNICO","")),IF(AB3706&lt;I3706,"ESTOQUE INSUFICIENTE",IF(X3706="","",IF(X3706-V3706&lt;0.01,"EMPATE TÉCNICO","")))))</f>
        <v/>
      </c>
      <c r="AG3706" s="16" t="s">
        <v>1771</v>
      </c>
      <c r="AH3706" s="16" t="s">
        <v>1761</v>
      </c>
    </row>
    <row r="3707" customFormat="false" ht="15" hidden="false" customHeight="false" outlineLevel="0" collapsed="false">
      <c r="A3707" s="16" t="s">
        <v>11483</v>
      </c>
      <c r="B3707" s="17" t="s">
        <v>11484</v>
      </c>
      <c r="C3707" s="16" t="s">
        <v>11485</v>
      </c>
      <c r="D3707" s="16" t="s">
        <v>5705</v>
      </c>
      <c r="E3707" s="18" t="n">
        <v>1</v>
      </c>
      <c r="F3707" s="16" t="s">
        <v>43</v>
      </c>
      <c r="G3707" s="18" t="n">
        <v>0</v>
      </c>
      <c r="H3707" s="16" t="n">
        <v>0.9</v>
      </c>
      <c r="I3707" s="18" t="n">
        <v>3</v>
      </c>
      <c r="J3707" s="19" t="n">
        <v>4.09</v>
      </c>
      <c r="K3707" s="19" t="n">
        <v>4.09</v>
      </c>
      <c r="L3707" s="19" t="n">
        <v>3.99</v>
      </c>
      <c r="M3707" s="19" t="n">
        <f aca="false">IF(J3707&gt;0,J3707,K3707)*E3707</f>
        <v>4.09</v>
      </c>
      <c r="N3707" s="20"/>
      <c r="O3707" s="21" t="str">
        <f aca="false">IF(R3707="","",ROUND(R3707*(1-Premissas!$B$4),4))</f>
        <v/>
      </c>
      <c r="P3707" s="22"/>
      <c r="Q3707" s="22"/>
      <c r="R3707" s="23"/>
      <c r="S3707" s="24"/>
      <c r="T3707" s="24"/>
      <c r="U3707" s="25"/>
      <c r="V3707" s="19" t="str">
        <f aca="false">IF(COUNT(N3707:Q3707)=0,"",MIN(N3707:Q3707))</f>
        <v/>
      </c>
      <c r="W3707" s="16" t="str">
        <f aca="false">IF(V3707="","",INDEX($N$4:$Q$4,MATCH(V3707,N3707:Q3707,0)))</f>
        <v/>
      </c>
      <c r="X3707" s="19" t="str">
        <f aca="false">IF(COUNT(N3707:Q3707)&lt;2,"",SMALL(N3707:Q3707,2))</f>
        <v/>
      </c>
      <c r="Y3707" s="26" t="str">
        <f aca="false">IF(OR(V3707="",M3707=0),"",V3707/M3707-1)</f>
        <v/>
      </c>
      <c r="Z3707" s="26" t="str">
        <f aca="false">IF(OR(V3707="",L3707=""),"",V3707/(L3707*E3707)-1)</f>
        <v/>
      </c>
      <c r="AA3707" s="16" t="str">
        <f aca="false">IF(V3707="","SEM OFERTA",IF(OR(Y3707&gt;Premissas!$B$11,Y3707&lt;Premissas!$B$12),"VERIFICAR - UNIDADE/EMBALAGEM",IF(Y3707&gt;Premissas!$B$6,"NÃO COMPRAR - REAJUSTE &gt;5%","COMPRAR")))</f>
        <v>SEM OFERTA</v>
      </c>
      <c r="AB3707" s="18" t="str">
        <f aca="false">IF(W3707="DIMEC",S3707,IF(W3707="MEDCENTRO",U3707,""))</f>
        <v/>
      </c>
      <c r="AC3707" s="18" t="n">
        <f aca="false">IF(AA3707&lt;&gt;"COMPRAR",0,IF(AB3707="",I3707,MIN(I3707,AB3707)))</f>
        <v>0</v>
      </c>
      <c r="AD3707" s="19" t="n">
        <f aca="false">IF(AC3707&gt;0,AC3707*V3707,0)</f>
        <v>0</v>
      </c>
      <c r="AE3707" s="19" t="n">
        <f aca="false">IF(AC3707&gt;0,(M3707-V3707)*AC3707,0)</f>
        <v>0</v>
      </c>
      <c r="AF3707" s="16" t="str">
        <f aca="false">IF(AA3707&lt;&gt;"COMPRAR","",IF(AB3707="",IF(X3707="","",IF(X3707-V3707&lt;0.01,"EMPATE TÉCNICO","")),IF(AB3707&lt;I3707,"ESTOQUE INSUFICIENTE",IF(X3707="","",IF(X3707-V3707&lt;0.01,"EMPATE TÉCNICO","")))))</f>
        <v/>
      </c>
      <c r="AG3707" s="16" t="s">
        <v>1771</v>
      </c>
      <c r="AH3707" s="16" t="s">
        <v>1761</v>
      </c>
    </row>
    <row r="3708" customFormat="false" ht="15" hidden="false" customHeight="false" outlineLevel="0" collapsed="false">
      <c r="A3708" s="16" t="s">
        <v>11486</v>
      </c>
      <c r="B3708" s="17" t="s">
        <v>11487</v>
      </c>
      <c r="C3708" s="16" t="s">
        <v>11488</v>
      </c>
      <c r="D3708" s="16" t="s">
        <v>5705</v>
      </c>
      <c r="E3708" s="18" t="n">
        <v>1</v>
      </c>
      <c r="F3708" s="16" t="s">
        <v>43</v>
      </c>
      <c r="G3708" s="18" t="n">
        <v>0</v>
      </c>
      <c r="H3708" s="16" t="n">
        <v>0</v>
      </c>
      <c r="I3708" s="18" t="n">
        <v>1</v>
      </c>
      <c r="J3708" s="19" t="n">
        <v>4.58</v>
      </c>
      <c r="K3708" s="19" t="n">
        <v>4.58</v>
      </c>
      <c r="L3708" s="19" t="n">
        <v>4.58</v>
      </c>
      <c r="M3708" s="19" t="n">
        <f aca="false">IF(J3708&gt;0,J3708,K3708)*E3708</f>
        <v>4.58</v>
      </c>
      <c r="N3708" s="20"/>
      <c r="O3708" s="21" t="str">
        <f aca="false">IF(R3708="","",ROUND(R3708*(1-Premissas!$B$4),4))</f>
        <v/>
      </c>
      <c r="P3708" s="22"/>
      <c r="Q3708" s="22"/>
      <c r="R3708" s="23"/>
      <c r="S3708" s="24"/>
      <c r="T3708" s="24"/>
      <c r="U3708" s="25"/>
      <c r="V3708" s="19" t="str">
        <f aca="false">IF(COUNT(N3708:Q3708)=0,"",MIN(N3708:Q3708))</f>
        <v/>
      </c>
      <c r="W3708" s="16" t="str">
        <f aca="false">IF(V3708="","",INDEX($N$4:$Q$4,MATCH(V3708,N3708:Q3708,0)))</f>
        <v/>
      </c>
      <c r="X3708" s="19" t="str">
        <f aca="false">IF(COUNT(N3708:Q3708)&lt;2,"",SMALL(N3708:Q3708,2))</f>
        <v/>
      </c>
      <c r="Y3708" s="26" t="str">
        <f aca="false">IF(OR(V3708="",M3708=0),"",V3708/M3708-1)</f>
        <v/>
      </c>
      <c r="Z3708" s="26" t="str">
        <f aca="false">IF(OR(V3708="",L3708=""),"",V3708/(L3708*E3708)-1)</f>
        <v/>
      </c>
      <c r="AA3708" s="16" t="str">
        <f aca="false">IF(V3708="","SEM OFERTA",IF(OR(Y3708&gt;Premissas!$B$11,Y3708&lt;Premissas!$B$12),"VERIFICAR - UNIDADE/EMBALAGEM",IF(Y3708&gt;Premissas!$B$6,"NÃO COMPRAR - REAJUSTE &gt;5%","COMPRAR")))</f>
        <v>SEM OFERTA</v>
      </c>
      <c r="AB3708" s="18" t="str">
        <f aca="false">IF(W3708="DIMEC",S3708,IF(W3708="MEDCENTRO",U3708,""))</f>
        <v/>
      </c>
      <c r="AC3708" s="18" t="n">
        <f aca="false">IF(AA3708&lt;&gt;"COMPRAR",0,IF(AB3708="",I3708,MIN(I3708,AB3708)))</f>
        <v>0</v>
      </c>
      <c r="AD3708" s="19" t="n">
        <f aca="false">IF(AC3708&gt;0,AC3708*V3708,0)</f>
        <v>0</v>
      </c>
      <c r="AE3708" s="19" t="n">
        <f aca="false">IF(AC3708&gt;0,(M3708-V3708)*AC3708,0)</f>
        <v>0</v>
      </c>
      <c r="AF3708" s="16" t="str">
        <f aca="false">IF(AA3708&lt;&gt;"COMPRAR","",IF(AB3708="",IF(X3708="","",IF(X3708-V3708&lt;0.01,"EMPATE TÉCNICO","")),IF(AB3708&lt;I3708,"ESTOQUE INSUFICIENTE",IF(X3708="","",IF(X3708-V3708&lt;0.01,"EMPATE TÉCNICO","")))))</f>
        <v/>
      </c>
      <c r="AG3708" s="16" t="s">
        <v>1798</v>
      </c>
      <c r="AH3708" s="16" t="s">
        <v>1761</v>
      </c>
    </row>
    <row r="3709" customFormat="false" ht="15" hidden="false" customHeight="false" outlineLevel="0" collapsed="false">
      <c r="A3709" s="16" t="s">
        <v>11489</v>
      </c>
      <c r="B3709" s="17" t="s">
        <v>11490</v>
      </c>
      <c r="C3709" s="16" t="s">
        <v>11491</v>
      </c>
      <c r="D3709" s="16" t="s">
        <v>5705</v>
      </c>
      <c r="E3709" s="18" t="n">
        <v>1</v>
      </c>
      <c r="F3709" s="16" t="s">
        <v>43</v>
      </c>
      <c r="G3709" s="18" t="n">
        <v>0</v>
      </c>
      <c r="H3709" s="16" t="n">
        <v>0.4</v>
      </c>
      <c r="I3709" s="18" t="n">
        <v>2</v>
      </c>
      <c r="J3709" s="19" t="n">
        <v>3.99</v>
      </c>
      <c r="K3709" s="19" t="n">
        <v>3.99</v>
      </c>
      <c r="L3709" s="19" t="n">
        <v>3.99</v>
      </c>
      <c r="M3709" s="19" t="n">
        <f aca="false">IF(J3709&gt;0,J3709,K3709)*E3709</f>
        <v>3.99</v>
      </c>
      <c r="N3709" s="20"/>
      <c r="O3709" s="21" t="str">
        <f aca="false">IF(R3709="","",ROUND(R3709*(1-Premissas!$B$4),4))</f>
        <v/>
      </c>
      <c r="P3709" s="22"/>
      <c r="Q3709" s="22"/>
      <c r="R3709" s="23"/>
      <c r="S3709" s="24"/>
      <c r="T3709" s="24"/>
      <c r="U3709" s="25"/>
      <c r="V3709" s="19" t="str">
        <f aca="false">IF(COUNT(N3709:Q3709)=0,"",MIN(N3709:Q3709))</f>
        <v/>
      </c>
      <c r="W3709" s="16" t="str">
        <f aca="false">IF(V3709="","",INDEX($N$4:$Q$4,MATCH(V3709,N3709:Q3709,0)))</f>
        <v/>
      </c>
      <c r="X3709" s="19" t="str">
        <f aca="false">IF(COUNT(N3709:Q3709)&lt;2,"",SMALL(N3709:Q3709,2))</f>
        <v/>
      </c>
      <c r="Y3709" s="26" t="str">
        <f aca="false">IF(OR(V3709="",M3709=0),"",V3709/M3709-1)</f>
        <v/>
      </c>
      <c r="Z3709" s="26" t="str">
        <f aca="false">IF(OR(V3709="",L3709=""),"",V3709/(L3709*E3709)-1)</f>
        <v/>
      </c>
      <c r="AA3709" s="16" t="str">
        <f aca="false">IF(V3709="","SEM OFERTA",IF(OR(Y3709&gt;Premissas!$B$11,Y3709&lt;Premissas!$B$12),"VERIFICAR - UNIDADE/EMBALAGEM",IF(Y3709&gt;Premissas!$B$6,"NÃO COMPRAR - REAJUSTE &gt;5%","COMPRAR")))</f>
        <v>SEM OFERTA</v>
      </c>
      <c r="AB3709" s="18" t="str">
        <f aca="false">IF(W3709="DIMEC",S3709,IF(W3709="MEDCENTRO",U3709,""))</f>
        <v/>
      </c>
      <c r="AC3709" s="18" t="n">
        <f aca="false">IF(AA3709&lt;&gt;"COMPRAR",0,IF(AB3709="",I3709,MIN(I3709,AB3709)))</f>
        <v>0</v>
      </c>
      <c r="AD3709" s="19" t="n">
        <f aca="false">IF(AC3709&gt;0,AC3709*V3709,0)</f>
        <v>0</v>
      </c>
      <c r="AE3709" s="19" t="n">
        <f aca="false">IF(AC3709&gt;0,(M3709-V3709)*AC3709,0)</f>
        <v>0</v>
      </c>
      <c r="AF3709" s="16" t="str">
        <f aca="false">IF(AA3709&lt;&gt;"COMPRAR","",IF(AB3709="",IF(X3709="","",IF(X3709-V3709&lt;0.01,"EMPATE TÉCNICO","")),IF(AB3709&lt;I3709,"ESTOQUE INSUFICIENTE",IF(X3709="","",IF(X3709-V3709&lt;0.01,"EMPATE TÉCNICO","")))))</f>
        <v/>
      </c>
      <c r="AG3709" s="16" t="s">
        <v>1771</v>
      </c>
      <c r="AH3709" s="16" t="s">
        <v>1761</v>
      </c>
    </row>
    <row r="3710" customFormat="false" ht="15" hidden="false" customHeight="false" outlineLevel="0" collapsed="false">
      <c r="A3710" s="16" t="s">
        <v>11492</v>
      </c>
      <c r="B3710" s="17" t="s">
        <v>11493</v>
      </c>
      <c r="C3710" s="16" t="s">
        <v>11494</v>
      </c>
      <c r="D3710" s="16" t="s">
        <v>5705</v>
      </c>
      <c r="E3710" s="18" t="n">
        <v>1</v>
      </c>
      <c r="F3710" s="16" t="s">
        <v>43</v>
      </c>
      <c r="G3710" s="18" t="n">
        <v>0</v>
      </c>
      <c r="H3710" s="16" t="n">
        <v>0.5</v>
      </c>
      <c r="I3710" s="18" t="n">
        <v>2</v>
      </c>
      <c r="J3710" s="19" t="n">
        <v>4.58</v>
      </c>
      <c r="K3710" s="19" t="n">
        <v>4.58</v>
      </c>
      <c r="L3710" s="19" t="n">
        <v>4.58</v>
      </c>
      <c r="M3710" s="19" t="n">
        <f aca="false">IF(J3710&gt;0,J3710,K3710)*E3710</f>
        <v>4.58</v>
      </c>
      <c r="N3710" s="20"/>
      <c r="O3710" s="21" t="str">
        <f aca="false">IF(R3710="","",ROUND(R3710*(1-Premissas!$B$4),4))</f>
        <v/>
      </c>
      <c r="P3710" s="22"/>
      <c r="Q3710" s="22"/>
      <c r="R3710" s="23"/>
      <c r="S3710" s="24"/>
      <c r="T3710" s="24"/>
      <c r="U3710" s="25"/>
      <c r="V3710" s="19" t="str">
        <f aca="false">IF(COUNT(N3710:Q3710)=0,"",MIN(N3710:Q3710))</f>
        <v/>
      </c>
      <c r="W3710" s="16" t="str">
        <f aca="false">IF(V3710="","",INDEX($N$4:$Q$4,MATCH(V3710,N3710:Q3710,0)))</f>
        <v/>
      </c>
      <c r="X3710" s="19" t="str">
        <f aca="false">IF(COUNT(N3710:Q3710)&lt;2,"",SMALL(N3710:Q3710,2))</f>
        <v/>
      </c>
      <c r="Y3710" s="26" t="str">
        <f aca="false">IF(OR(V3710="",M3710=0),"",V3710/M3710-1)</f>
        <v/>
      </c>
      <c r="Z3710" s="26" t="str">
        <f aca="false">IF(OR(V3710="",L3710=""),"",V3710/(L3710*E3710)-1)</f>
        <v/>
      </c>
      <c r="AA3710" s="16" t="str">
        <f aca="false">IF(V3710="","SEM OFERTA",IF(OR(Y3710&gt;Premissas!$B$11,Y3710&lt;Premissas!$B$12),"VERIFICAR - UNIDADE/EMBALAGEM",IF(Y3710&gt;Premissas!$B$6,"NÃO COMPRAR - REAJUSTE &gt;5%","COMPRAR")))</f>
        <v>SEM OFERTA</v>
      </c>
      <c r="AB3710" s="18" t="str">
        <f aca="false">IF(W3710="DIMEC",S3710,IF(W3710="MEDCENTRO",U3710,""))</f>
        <v/>
      </c>
      <c r="AC3710" s="18" t="n">
        <f aca="false">IF(AA3710&lt;&gt;"COMPRAR",0,IF(AB3710="",I3710,MIN(I3710,AB3710)))</f>
        <v>0</v>
      </c>
      <c r="AD3710" s="19" t="n">
        <f aca="false">IF(AC3710&gt;0,AC3710*V3710,0)</f>
        <v>0</v>
      </c>
      <c r="AE3710" s="19" t="n">
        <f aca="false">IF(AC3710&gt;0,(M3710-V3710)*AC3710,0)</f>
        <v>0</v>
      </c>
      <c r="AF3710" s="16" t="str">
        <f aca="false">IF(AA3710&lt;&gt;"COMPRAR","",IF(AB3710="",IF(X3710="","",IF(X3710-V3710&lt;0.01,"EMPATE TÉCNICO","")),IF(AB3710&lt;I3710,"ESTOQUE INSUFICIENTE",IF(X3710="","",IF(X3710-V3710&lt;0.01,"EMPATE TÉCNICO","")))))</f>
        <v/>
      </c>
      <c r="AG3710" s="16" t="s">
        <v>1798</v>
      </c>
      <c r="AH3710" s="16" t="s">
        <v>1761</v>
      </c>
    </row>
    <row r="3711" customFormat="false" ht="15" hidden="false" customHeight="false" outlineLevel="0" collapsed="false">
      <c r="A3711" s="16" t="s">
        <v>11495</v>
      </c>
      <c r="B3711" s="17" t="s">
        <v>11496</v>
      </c>
      <c r="C3711" s="16" t="s">
        <v>11497</v>
      </c>
      <c r="D3711" s="16" t="s">
        <v>5705</v>
      </c>
      <c r="E3711" s="18" t="n">
        <v>1</v>
      </c>
      <c r="F3711" s="16" t="s">
        <v>43</v>
      </c>
      <c r="G3711" s="18" t="n">
        <v>1</v>
      </c>
      <c r="H3711" s="16" t="n">
        <v>0.9</v>
      </c>
      <c r="I3711" s="18" t="n">
        <v>2</v>
      </c>
      <c r="J3711" s="19" t="n">
        <v>4.58</v>
      </c>
      <c r="K3711" s="19" t="n">
        <v>4.58</v>
      </c>
      <c r="L3711" s="19" t="n">
        <v>4.58</v>
      </c>
      <c r="M3711" s="19" t="n">
        <f aca="false">IF(J3711&gt;0,J3711,K3711)*E3711</f>
        <v>4.58</v>
      </c>
      <c r="N3711" s="20"/>
      <c r="O3711" s="21" t="str">
        <f aca="false">IF(R3711="","",ROUND(R3711*(1-Premissas!$B$4),4))</f>
        <v/>
      </c>
      <c r="P3711" s="22"/>
      <c r="Q3711" s="22"/>
      <c r="R3711" s="23"/>
      <c r="S3711" s="24"/>
      <c r="T3711" s="24"/>
      <c r="U3711" s="25"/>
      <c r="V3711" s="19" t="str">
        <f aca="false">IF(COUNT(N3711:Q3711)=0,"",MIN(N3711:Q3711))</f>
        <v/>
      </c>
      <c r="W3711" s="16" t="str">
        <f aca="false">IF(V3711="","",INDEX($N$4:$Q$4,MATCH(V3711,N3711:Q3711,0)))</f>
        <v/>
      </c>
      <c r="X3711" s="19" t="str">
        <f aca="false">IF(COUNT(N3711:Q3711)&lt;2,"",SMALL(N3711:Q3711,2))</f>
        <v/>
      </c>
      <c r="Y3711" s="26" t="str">
        <f aca="false">IF(OR(V3711="",M3711=0),"",V3711/M3711-1)</f>
        <v/>
      </c>
      <c r="Z3711" s="26" t="str">
        <f aca="false">IF(OR(V3711="",L3711=""),"",V3711/(L3711*E3711)-1)</f>
        <v/>
      </c>
      <c r="AA3711" s="16" t="str">
        <f aca="false">IF(V3711="","SEM OFERTA",IF(OR(Y3711&gt;Premissas!$B$11,Y3711&lt;Premissas!$B$12),"VERIFICAR - UNIDADE/EMBALAGEM",IF(Y3711&gt;Premissas!$B$6,"NÃO COMPRAR - REAJUSTE &gt;5%","COMPRAR")))</f>
        <v>SEM OFERTA</v>
      </c>
      <c r="AB3711" s="18" t="str">
        <f aca="false">IF(W3711="DIMEC",S3711,IF(W3711="MEDCENTRO",U3711,""))</f>
        <v/>
      </c>
      <c r="AC3711" s="18" t="n">
        <f aca="false">IF(AA3711&lt;&gt;"COMPRAR",0,IF(AB3711="",I3711,MIN(I3711,AB3711)))</f>
        <v>0</v>
      </c>
      <c r="AD3711" s="19" t="n">
        <f aca="false">IF(AC3711&gt;0,AC3711*V3711,0)</f>
        <v>0</v>
      </c>
      <c r="AE3711" s="19" t="n">
        <f aca="false">IF(AC3711&gt;0,(M3711-V3711)*AC3711,0)</f>
        <v>0</v>
      </c>
      <c r="AF3711" s="16" t="str">
        <f aca="false">IF(AA3711&lt;&gt;"COMPRAR","",IF(AB3711="",IF(X3711="","",IF(X3711-V3711&lt;0.01,"EMPATE TÉCNICO","")),IF(AB3711&lt;I3711,"ESTOQUE INSUFICIENTE",IF(X3711="","",IF(X3711-V3711&lt;0.01,"EMPATE TÉCNICO","")))))</f>
        <v/>
      </c>
      <c r="AG3711" s="16" t="s">
        <v>1798</v>
      </c>
      <c r="AH3711" s="16" t="s">
        <v>1761</v>
      </c>
    </row>
    <row r="3712" customFormat="false" ht="15" hidden="false" customHeight="false" outlineLevel="0" collapsed="false">
      <c r="A3712" s="16" t="s">
        <v>11498</v>
      </c>
      <c r="B3712" s="17" t="s">
        <v>11499</v>
      </c>
      <c r="C3712" s="16" t="s">
        <v>11500</v>
      </c>
      <c r="D3712" s="16" t="s">
        <v>5705</v>
      </c>
      <c r="E3712" s="18" t="n">
        <v>1</v>
      </c>
      <c r="F3712" s="16" t="s">
        <v>43</v>
      </c>
      <c r="G3712" s="18" t="n">
        <v>0</v>
      </c>
      <c r="H3712" s="16" t="n">
        <v>0.6</v>
      </c>
      <c r="I3712" s="18" t="n">
        <v>2</v>
      </c>
      <c r="J3712" s="19" t="n">
        <v>3.99</v>
      </c>
      <c r="K3712" s="19" t="n">
        <v>3.99</v>
      </c>
      <c r="L3712" s="19" t="n">
        <v>3.99</v>
      </c>
      <c r="M3712" s="19" t="n">
        <f aca="false">IF(J3712&gt;0,J3712,K3712)*E3712</f>
        <v>3.99</v>
      </c>
      <c r="N3712" s="20"/>
      <c r="O3712" s="21" t="str">
        <f aca="false">IF(R3712="","",ROUND(R3712*(1-Premissas!$B$4),4))</f>
        <v/>
      </c>
      <c r="P3712" s="22"/>
      <c r="Q3712" s="22"/>
      <c r="R3712" s="23"/>
      <c r="S3712" s="24"/>
      <c r="T3712" s="24"/>
      <c r="U3712" s="25"/>
      <c r="V3712" s="19" t="str">
        <f aca="false">IF(COUNT(N3712:Q3712)=0,"",MIN(N3712:Q3712))</f>
        <v/>
      </c>
      <c r="W3712" s="16" t="str">
        <f aca="false">IF(V3712="","",INDEX($N$4:$Q$4,MATCH(V3712,N3712:Q3712,0)))</f>
        <v/>
      </c>
      <c r="X3712" s="19" t="str">
        <f aca="false">IF(COUNT(N3712:Q3712)&lt;2,"",SMALL(N3712:Q3712,2))</f>
        <v/>
      </c>
      <c r="Y3712" s="26" t="str">
        <f aca="false">IF(OR(V3712="",M3712=0),"",V3712/M3712-1)</f>
        <v/>
      </c>
      <c r="Z3712" s="26" t="str">
        <f aca="false">IF(OR(V3712="",L3712=""),"",V3712/(L3712*E3712)-1)</f>
        <v/>
      </c>
      <c r="AA3712" s="16" t="str">
        <f aca="false">IF(V3712="","SEM OFERTA",IF(OR(Y3712&gt;Premissas!$B$11,Y3712&lt;Premissas!$B$12),"VERIFICAR - UNIDADE/EMBALAGEM",IF(Y3712&gt;Premissas!$B$6,"NÃO COMPRAR - REAJUSTE &gt;5%","COMPRAR")))</f>
        <v>SEM OFERTA</v>
      </c>
      <c r="AB3712" s="18" t="str">
        <f aca="false">IF(W3712="DIMEC",S3712,IF(W3712="MEDCENTRO",U3712,""))</f>
        <v/>
      </c>
      <c r="AC3712" s="18" t="n">
        <f aca="false">IF(AA3712&lt;&gt;"COMPRAR",0,IF(AB3712="",I3712,MIN(I3712,AB3712)))</f>
        <v>0</v>
      </c>
      <c r="AD3712" s="19" t="n">
        <f aca="false">IF(AC3712&gt;0,AC3712*V3712,0)</f>
        <v>0</v>
      </c>
      <c r="AE3712" s="19" t="n">
        <f aca="false">IF(AC3712&gt;0,(M3712-V3712)*AC3712,0)</f>
        <v>0</v>
      </c>
      <c r="AF3712" s="16" t="str">
        <f aca="false">IF(AA3712&lt;&gt;"COMPRAR","",IF(AB3712="",IF(X3712="","",IF(X3712-V3712&lt;0.01,"EMPATE TÉCNICO","")),IF(AB3712&lt;I3712,"ESTOQUE INSUFICIENTE",IF(X3712="","",IF(X3712-V3712&lt;0.01,"EMPATE TÉCNICO","")))))</f>
        <v/>
      </c>
      <c r="AG3712" s="16" t="s">
        <v>1771</v>
      </c>
      <c r="AH3712" s="16" t="s">
        <v>1761</v>
      </c>
    </row>
    <row r="3713" customFormat="false" ht="15" hidden="false" customHeight="false" outlineLevel="0" collapsed="false">
      <c r="A3713" s="16" t="s">
        <v>11501</v>
      </c>
      <c r="B3713" s="17" t="s">
        <v>11502</v>
      </c>
      <c r="C3713" s="16" t="s">
        <v>11503</v>
      </c>
      <c r="D3713" s="16" t="s">
        <v>5705</v>
      </c>
      <c r="E3713" s="18" t="n">
        <v>1</v>
      </c>
      <c r="F3713" s="16" t="s">
        <v>43</v>
      </c>
      <c r="G3713" s="18" t="n">
        <v>0</v>
      </c>
      <c r="H3713" s="16" t="n">
        <v>0.1</v>
      </c>
      <c r="I3713" s="18" t="n">
        <v>1</v>
      </c>
      <c r="J3713" s="19" t="n">
        <v>4.58</v>
      </c>
      <c r="K3713" s="19" t="n">
        <v>4.58</v>
      </c>
      <c r="L3713" s="19" t="n">
        <v>4.58</v>
      </c>
      <c r="M3713" s="19" t="n">
        <f aca="false">IF(J3713&gt;0,J3713,K3713)*E3713</f>
        <v>4.58</v>
      </c>
      <c r="N3713" s="20"/>
      <c r="O3713" s="21" t="str">
        <f aca="false">IF(R3713="","",ROUND(R3713*(1-Premissas!$B$4),4))</f>
        <v/>
      </c>
      <c r="P3713" s="22"/>
      <c r="Q3713" s="22"/>
      <c r="R3713" s="23"/>
      <c r="S3713" s="24"/>
      <c r="T3713" s="24"/>
      <c r="U3713" s="25"/>
      <c r="V3713" s="19" t="str">
        <f aca="false">IF(COUNT(N3713:Q3713)=0,"",MIN(N3713:Q3713))</f>
        <v/>
      </c>
      <c r="W3713" s="16" t="str">
        <f aca="false">IF(V3713="","",INDEX($N$4:$Q$4,MATCH(V3713,N3713:Q3713,0)))</f>
        <v/>
      </c>
      <c r="X3713" s="19" t="str">
        <f aca="false">IF(COUNT(N3713:Q3713)&lt;2,"",SMALL(N3713:Q3713,2))</f>
        <v/>
      </c>
      <c r="Y3713" s="26" t="str">
        <f aca="false">IF(OR(V3713="",M3713=0),"",V3713/M3713-1)</f>
        <v/>
      </c>
      <c r="Z3713" s="26" t="str">
        <f aca="false">IF(OR(V3713="",L3713=""),"",V3713/(L3713*E3713)-1)</f>
        <v/>
      </c>
      <c r="AA3713" s="16" t="str">
        <f aca="false">IF(V3713="","SEM OFERTA",IF(OR(Y3713&gt;Premissas!$B$11,Y3713&lt;Premissas!$B$12),"VERIFICAR - UNIDADE/EMBALAGEM",IF(Y3713&gt;Premissas!$B$6,"NÃO COMPRAR - REAJUSTE &gt;5%","COMPRAR")))</f>
        <v>SEM OFERTA</v>
      </c>
      <c r="AB3713" s="18" t="str">
        <f aca="false">IF(W3713="DIMEC",S3713,IF(W3713="MEDCENTRO",U3713,""))</f>
        <v/>
      </c>
      <c r="AC3713" s="18" t="n">
        <f aca="false">IF(AA3713&lt;&gt;"COMPRAR",0,IF(AB3713="",I3713,MIN(I3713,AB3713)))</f>
        <v>0</v>
      </c>
      <c r="AD3713" s="19" t="n">
        <f aca="false">IF(AC3713&gt;0,AC3713*V3713,0)</f>
        <v>0</v>
      </c>
      <c r="AE3713" s="19" t="n">
        <f aca="false">IF(AC3713&gt;0,(M3713-V3713)*AC3713,0)</f>
        <v>0</v>
      </c>
      <c r="AF3713" s="16" t="str">
        <f aca="false">IF(AA3713&lt;&gt;"COMPRAR","",IF(AB3713="",IF(X3713="","",IF(X3713-V3713&lt;0.01,"EMPATE TÉCNICO","")),IF(AB3713&lt;I3713,"ESTOQUE INSUFICIENTE",IF(X3713="","",IF(X3713-V3713&lt;0.01,"EMPATE TÉCNICO","")))))</f>
        <v/>
      </c>
      <c r="AG3713" s="16" t="s">
        <v>1798</v>
      </c>
      <c r="AH3713" s="16" t="s">
        <v>1761</v>
      </c>
    </row>
    <row r="3714" customFormat="false" ht="15" hidden="false" customHeight="false" outlineLevel="0" collapsed="false">
      <c r="A3714" s="16" t="s">
        <v>11504</v>
      </c>
      <c r="B3714" s="17" t="s">
        <v>11505</v>
      </c>
      <c r="C3714" s="16" t="s">
        <v>11506</v>
      </c>
      <c r="D3714" s="16" t="s">
        <v>5705</v>
      </c>
      <c r="E3714" s="18" t="n">
        <v>1</v>
      </c>
      <c r="F3714" s="16" t="s">
        <v>43</v>
      </c>
      <c r="G3714" s="18" t="n">
        <v>0</v>
      </c>
      <c r="H3714" s="16" t="n">
        <v>0.1</v>
      </c>
      <c r="I3714" s="18" t="n">
        <v>1</v>
      </c>
      <c r="J3714" s="19" t="n">
        <v>4.58</v>
      </c>
      <c r="K3714" s="19" t="n">
        <v>4.58</v>
      </c>
      <c r="L3714" s="19" t="n">
        <v>4.58</v>
      </c>
      <c r="M3714" s="19" t="n">
        <f aca="false">IF(J3714&gt;0,J3714,K3714)*E3714</f>
        <v>4.58</v>
      </c>
      <c r="N3714" s="20"/>
      <c r="O3714" s="21" t="str">
        <f aca="false">IF(R3714="","",ROUND(R3714*(1-Premissas!$B$4),4))</f>
        <v/>
      </c>
      <c r="P3714" s="22"/>
      <c r="Q3714" s="22"/>
      <c r="R3714" s="23"/>
      <c r="S3714" s="24"/>
      <c r="T3714" s="24"/>
      <c r="U3714" s="25"/>
      <c r="V3714" s="19" t="str">
        <f aca="false">IF(COUNT(N3714:Q3714)=0,"",MIN(N3714:Q3714))</f>
        <v/>
      </c>
      <c r="W3714" s="16" t="str">
        <f aca="false">IF(V3714="","",INDEX($N$4:$Q$4,MATCH(V3714,N3714:Q3714,0)))</f>
        <v/>
      </c>
      <c r="X3714" s="19" t="str">
        <f aca="false">IF(COUNT(N3714:Q3714)&lt;2,"",SMALL(N3714:Q3714,2))</f>
        <v/>
      </c>
      <c r="Y3714" s="26" t="str">
        <f aca="false">IF(OR(V3714="",M3714=0),"",V3714/M3714-1)</f>
        <v/>
      </c>
      <c r="Z3714" s="26" t="str">
        <f aca="false">IF(OR(V3714="",L3714=""),"",V3714/(L3714*E3714)-1)</f>
        <v/>
      </c>
      <c r="AA3714" s="16" t="str">
        <f aca="false">IF(V3714="","SEM OFERTA",IF(OR(Y3714&gt;Premissas!$B$11,Y3714&lt;Premissas!$B$12),"VERIFICAR - UNIDADE/EMBALAGEM",IF(Y3714&gt;Premissas!$B$6,"NÃO COMPRAR - REAJUSTE &gt;5%","COMPRAR")))</f>
        <v>SEM OFERTA</v>
      </c>
      <c r="AB3714" s="18" t="str">
        <f aca="false">IF(W3714="DIMEC",S3714,IF(W3714="MEDCENTRO",U3714,""))</f>
        <v/>
      </c>
      <c r="AC3714" s="18" t="n">
        <f aca="false">IF(AA3714&lt;&gt;"COMPRAR",0,IF(AB3714="",I3714,MIN(I3714,AB3714)))</f>
        <v>0</v>
      </c>
      <c r="AD3714" s="19" t="n">
        <f aca="false">IF(AC3714&gt;0,AC3714*V3714,0)</f>
        <v>0</v>
      </c>
      <c r="AE3714" s="19" t="n">
        <f aca="false">IF(AC3714&gt;0,(M3714-V3714)*AC3714,0)</f>
        <v>0</v>
      </c>
      <c r="AF3714" s="16" t="str">
        <f aca="false">IF(AA3714&lt;&gt;"COMPRAR","",IF(AB3714="",IF(X3714="","",IF(X3714-V3714&lt;0.01,"EMPATE TÉCNICO","")),IF(AB3714&lt;I3714,"ESTOQUE INSUFICIENTE",IF(X3714="","",IF(X3714-V3714&lt;0.01,"EMPATE TÉCNICO","")))))</f>
        <v/>
      </c>
      <c r="AG3714" s="16" t="s">
        <v>1798</v>
      </c>
      <c r="AH3714" s="16" t="s">
        <v>1761</v>
      </c>
    </row>
    <row r="3715" customFormat="false" ht="15" hidden="false" customHeight="false" outlineLevel="0" collapsed="false">
      <c r="A3715" s="16" t="s">
        <v>11507</v>
      </c>
      <c r="B3715" s="17" t="s">
        <v>11508</v>
      </c>
      <c r="C3715" s="16" t="s">
        <v>11509</v>
      </c>
      <c r="D3715" s="16" t="s">
        <v>5705</v>
      </c>
      <c r="E3715" s="18" t="n">
        <v>1</v>
      </c>
      <c r="F3715" s="16" t="s">
        <v>43</v>
      </c>
      <c r="G3715" s="18" t="n">
        <v>5</v>
      </c>
      <c r="H3715" s="16" t="n">
        <v>4.3</v>
      </c>
      <c r="I3715" s="18" t="n">
        <v>4</v>
      </c>
      <c r="J3715" s="19" t="n">
        <v>3.86</v>
      </c>
      <c r="K3715" s="19" t="n">
        <v>3.86</v>
      </c>
      <c r="L3715" s="19" t="n">
        <v>3.86</v>
      </c>
      <c r="M3715" s="19" t="n">
        <f aca="false">IF(J3715&gt;0,J3715,K3715)*E3715</f>
        <v>3.86</v>
      </c>
      <c r="N3715" s="20"/>
      <c r="O3715" s="21" t="str">
        <f aca="false">IF(R3715="","",ROUND(R3715*(1-Premissas!$B$4),4))</f>
        <v/>
      </c>
      <c r="P3715" s="22"/>
      <c r="Q3715" s="22"/>
      <c r="R3715" s="23"/>
      <c r="S3715" s="24"/>
      <c r="T3715" s="24"/>
      <c r="U3715" s="25"/>
      <c r="V3715" s="19" t="str">
        <f aca="false">IF(COUNT(N3715:Q3715)=0,"",MIN(N3715:Q3715))</f>
        <v/>
      </c>
      <c r="W3715" s="16" t="str">
        <f aca="false">IF(V3715="","",INDEX($N$4:$Q$4,MATCH(V3715,N3715:Q3715,0)))</f>
        <v/>
      </c>
      <c r="X3715" s="19" t="str">
        <f aca="false">IF(COUNT(N3715:Q3715)&lt;2,"",SMALL(N3715:Q3715,2))</f>
        <v/>
      </c>
      <c r="Y3715" s="26" t="str">
        <f aca="false">IF(OR(V3715="",M3715=0),"",V3715/M3715-1)</f>
        <v/>
      </c>
      <c r="Z3715" s="26" t="str">
        <f aca="false">IF(OR(V3715="",L3715=""),"",V3715/(L3715*E3715)-1)</f>
        <v/>
      </c>
      <c r="AA3715" s="16" t="str">
        <f aca="false">IF(V3715="","SEM OFERTA",IF(OR(Y3715&gt;Premissas!$B$11,Y3715&lt;Premissas!$B$12),"VERIFICAR - UNIDADE/EMBALAGEM",IF(Y3715&gt;Premissas!$B$6,"NÃO COMPRAR - REAJUSTE &gt;5%","COMPRAR")))</f>
        <v>SEM OFERTA</v>
      </c>
      <c r="AB3715" s="18" t="str">
        <f aca="false">IF(W3715="DIMEC",S3715,IF(W3715="MEDCENTRO",U3715,""))</f>
        <v/>
      </c>
      <c r="AC3715" s="18" t="n">
        <f aca="false">IF(AA3715&lt;&gt;"COMPRAR",0,IF(AB3715="",I3715,MIN(I3715,AB3715)))</f>
        <v>0</v>
      </c>
      <c r="AD3715" s="19" t="n">
        <f aca="false">IF(AC3715&gt;0,AC3715*V3715,0)</f>
        <v>0</v>
      </c>
      <c r="AE3715" s="19" t="n">
        <f aca="false">IF(AC3715&gt;0,(M3715-V3715)*AC3715,0)</f>
        <v>0</v>
      </c>
      <c r="AF3715" s="16" t="str">
        <f aca="false">IF(AA3715&lt;&gt;"COMPRAR","",IF(AB3715="",IF(X3715="","",IF(X3715-V3715&lt;0.01,"EMPATE TÉCNICO","")),IF(AB3715&lt;I3715,"ESTOQUE INSUFICIENTE",IF(X3715="","",IF(X3715-V3715&lt;0.01,"EMPATE TÉCNICO","")))))</f>
        <v/>
      </c>
      <c r="AG3715" s="16" t="s">
        <v>1798</v>
      </c>
      <c r="AH3715" s="16" t="s">
        <v>1761</v>
      </c>
    </row>
    <row r="3716" customFormat="false" ht="15" hidden="false" customHeight="false" outlineLevel="0" collapsed="false">
      <c r="A3716" s="16" t="s">
        <v>11510</v>
      </c>
      <c r="B3716" s="17" t="s">
        <v>11511</v>
      </c>
      <c r="C3716" s="16" t="s">
        <v>11512</v>
      </c>
      <c r="D3716" s="16" t="s">
        <v>5705</v>
      </c>
      <c r="E3716" s="18" t="n">
        <v>1</v>
      </c>
      <c r="F3716" s="16" t="s">
        <v>43</v>
      </c>
      <c r="G3716" s="18" t="n">
        <v>1</v>
      </c>
      <c r="H3716" s="16" t="n">
        <v>1.1</v>
      </c>
      <c r="I3716" s="18" t="n">
        <v>2</v>
      </c>
      <c r="J3716" s="19" t="n">
        <v>4.09</v>
      </c>
      <c r="K3716" s="19" t="n">
        <v>4.09</v>
      </c>
      <c r="L3716" s="19" t="n">
        <v>3.99</v>
      </c>
      <c r="M3716" s="19" t="n">
        <f aca="false">IF(J3716&gt;0,J3716,K3716)*E3716</f>
        <v>4.09</v>
      </c>
      <c r="N3716" s="20"/>
      <c r="O3716" s="21" t="str">
        <f aca="false">IF(R3716="","",ROUND(R3716*(1-Premissas!$B$4),4))</f>
        <v/>
      </c>
      <c r="P3716" s="22"/>
      <c r="Q3716" s="22"/>
      <c r="R3716" s="23"/>
      <c r="S3716" s="24"/>
      <c r="T3716" s="24"/>
      <c r="U3716" s="25"/>
      <c r="V3716" s="19" t="str">
        <f aca="false">IF(COUNT(N3716:Q3716)=0,"",MIN(N3716:Q3716))</f>
        <v/>
      </c>
      <c r="W3716" s="16" t="str">
        <f aca="false">IF(V3716="","",INDEX($N$4:$Q$4,MATCH(V3716,N3716:Q3716,0)))</f>
        <v/>
      </c>
      <c r="X3716" s="19" t="str">
        <f aca="false">IF(COUNT(N3716:Q3716)&lt;2,"",SMALL(N3716:Q3716,2))</f>
        <v/>
      </c>
      <c r="Y3716" s="26" t="str">
        <f aca="false">IF(OR(V3716="",M3716=0),"",V3716/M3716-1)</f>
        <v/>
      </c>
      <c r="Z3716" s="26" t="str">
        <f aca="false">IF(OR(V3716="",L3716=""),"",V3716/(L3716*E3716)-1)</f>
        <v/>
      </c>
      <c r="AA3716" s="16" t="str">
        <f aca="false">IF(V3716="","SEM OFERTA",IF(OR(Y3716&gt;Premissas!$B$11,Y3716&lt;Premissas!$B$12),"VERIFICAR - UNIDADE/EMBALAGEM",IF(Y3716&gt;Premissas!$B$6,"NÃO COMPRAR - REAJUSTE &gt;5%","COMPRAR")))</f>
        <v>SEM OFERTA</v>
      </c>
      <c r="AB3716" s="18" t="str">
        <f aca="false">IF(W3716="DIMEC",S3716,IF(W3716="MEDCENTRO",U3716,""))</f>
        <v/>
      </c>
      <c r="AC3716" s="18" t="n">
        <f aca="false">IF(AA3716&lt;&gt;"COMPRAR",0,IF(AB3716="",I3716,MIN(I3716,AB3716)))</f>
        <v>0</v>
      </c>
      <c r="AD3716" s="19" t="n">
        <f aca="false">IF(AC3716&gt;0,AC3716*V3716,0)</f>
        <v>0</v>
      </c>
      <c r="AE3716" s="19" t="n">
        <f aca="false">IF(AC3716&gt;0,(M3716-V3716)*AC3716,0)</f>
        <v>0</v>
      </c>
      <c r="AF3716" s="16" t="str">
        <f aca="false">IF(AA3716&lt;&gt;"COMPRAR","",IF(AB3716="",IF(X3716="","",IF(X3716-V3716&lt;0.01,"EMPATE TÉCNICO","")),IF(AB3716&lt;I3716,"ESTOQUE INSUFICIENTE",IF(X3716="","",IF(X3716-V3716&lt;0.01,"EMPATE TÉCNICO","")))))</f>
        <v/>
      </c>
      <c r="AG3716" s="16" t="s">
        <v>1771</v>
      </c>
      <c r="AH3716" s="16" t="s">
        <v>1761</v>
      </c>
    </row>
    <row r="3717" customFormat="false" ht="15" hidden="false" customHeight="false" outlineLevel="0" collapsed="false">
      <c r="A3717" s="16" t="s">
        <v>11513</v>
      </c>
      <c r="B3717" s="17" t="s">
        <v>11514</v>
      </c>
      <c r="C3717" s="16" t="s">
        <v>11515</v>
      </c>
      <c r="D3717" s="16" t="s">
        <v>5705</v>
      </c>
      <c r="E3717" s="18" t="n">
        <v>1</v>
      </c>
      <c r="F3717" s="16" t="s">
        <v>43</v>
      </c>
      <c r="G3717" s="18" t="n">
        <v>4</v>
      </c>
      <c r="H3717" s="16" t="n">
        <v>2.1</v>
      </c>
      <c r="I3717" s="18" t="n">
        <v>2</v>
      </c>
      <c r="J3717" s="19" t="n">
        <v>3.86</v>
      </c>
      <c r="K3717" s="19" t="n">
        <v>3.86</v>
      </c>
      <c r="L3717" s="19" t="n">
        <v>3.86</v>
      </c>
      <c r="M3717" s="19" t="n">
        <f aca="false">IF(J3717&gt;0,J3717,K3717)*E3717</f>
        <v>3.86</v>
      </c>
      <c r="N3717" s="20"/>
      <c r="O3717" s="21" t="str">
        <f aca="false">IF(R3717="","",ROUND(R3717*(1-Premissas!$B$4),4))</f>
        <v/>
      </c>
      <c r="P3717" s="22"/>
      <c r="Q3717" s="22"/>
      <c r="R3717" s="23"/>
      <c r="S3717" s="24"/>
      <c r="T3717" s="24"/>
      <c r="U3717" s="25"/>
      <c r="V3717" s="19" t="str">
        <f aca="false">IF(COUNT(N3717:Q3717)=0,"",MIN(N3717:Q3717))</f>
        <v/>
      </c>
      <c r="W3717" s="16" t="str">
        <f aca="false">IF(V3717="","",INDEX($N$4:$Q$4,MATCH(V3717,N3717:Q3717,0)))</f>
        <v/>
      </c>
      <c r="X3717" s="19" t="str">
        <f aca="false">IF(COUNT(N3717:Q3717)&lt;2,"",SMALL(N3717:Q3717,2))</f>
        <v/>
      </c>
      <c r="Y3717" s="26" t="str">
        <f aca="false">IF(OR(V3717="",M3717=0),"",V3717/M3717-1)</f>
        <v/>
      </c>
      <c r="Z3717" s="26" t="str">
        <f aca="false">IF(OR(V3717="",L3717=""),"",V3717/(L3717*E3717)-1)</f>
        <v/>
      </c>
      <c r="AA3717" s="16" t="str">
        <f aca="false">IF(V3717="","SEM OFERTA",IF(OR(Y3717&gt;Premissas!$B$11,Y3717&lt;Premissas!$B$12),"VERIFICAR - UNIDADE/EMBALAGEM",IF(Y3717&gt;Premissas!$B$6,"NÃO COMPRAR - REAJUSTE &gt;5%","COMPRAR")))</f>
        <v>SEM OFERTA</v>
      </c>
      <c r="AB3717" s="18" t="str">
        <f aca="false">IF(W3717="DIMEC",S3717,IF(W3717="MEDCENTRO",U3717,""))</f>
        <v/>
      </c>
      <c r="AC3717" s="18" t="n">
        <f aca="false">IF(AA3717&lt;&gt;"COMPRAR",0,IF(AB3717="",I3717,MIN(I3717,AB3717)))</f>
        <v>0</v>
      </c>
      <c r="AD3717" s="19" t="n">
        <f aca="false">IF(AC3717&gt;0,AC3717*V3717,0)</f>
        <v>0</v>
      </c>
      <c r="AE3717" s="19" t="n">
        <f aca="false">IF(AC3717&gt;0,(M3717-V3717)*AC3717,0)</f>
        <v>0</v>
      </c>
      <c r="AF3717" s="16" t="str">
        <f aca="false">IF(AA3717&lt;&gt;"COMPRAR","",IF(AB3717="",IF(X3717="","",IF(X3717-V3717&lt;0.01,"EMPATE TÉCNICO","")),IF(AB3717&lt;I3717,"ESTOQUE INSUFICIENTE",IF(X3717="","",IF(X3717-V3717&lt;0.01,"EMPATE TÉCNICO","")))))</f>
        <v/>
      </c>
      <c r="AG3717" s="16" t="s">
        <v>1798</v>
      </c>
      <c r="AH3717" s="16" t="s">
        <v>1761</v>
      </c>
    </row>
    <row r="3718" customFormat="false" ht="15" hidden="false" customHeight="false" outlineLevel="0" collapsed="false">
      <c r="A3718" s="16" t="s">
        <v>11516</v>
      </c>
      <c r="B3718" s="17" t="s">
        <v>11517</v>
      </c>
      <c r="C3718" s="16" t="s">
        <v>11518</v>
      </c>
      <c r="D3718" s="16" t="s">
        <v>10089</v>
      </c>
      <c r="E3718" s="18" t="n">
        <v>1</v>
      </c>
      <c r="F3718" s="16" t="s">
        <v>42</v>
      </c>
      <c r="G3718" s="18" t="n">
        <v>3</v>
      </c>
      <c r="H3718" s="16" t="n">
        <v>2.1</v>
      </c>
      <c r="I3718" s="18" t="n">
        <v>3</v>
      </c>
      <c r="J3718" s="19" t="n">
        <v>8.85</v>
      </c>
      <c r="K3718" s="19" t="n">
        <v>8.85</v>
      </c>
      <c r="L3718" s="19" t="n">
        <v>8.85</v>
      </c>
      <c r="M3718" s="19" t="n">
        <f aca="false">IF(J3718&gt;0,J3718,K3718)*E3718</f>
        <v>8.85</v>
      </c>
      <c r="N3718" s="20"/>
      <c r="O3718" s="21" t="str">
        <f aca="false">IF(R3718="","",ROUND(R3718*(1-Premissas!$B$4),4))</f>
        <v/>
      </c>
      <c r="P3718" s="22"/>
      <c r="Q3718" s="22"/>
      <c r="R3718" s="23"/>
      <c r="S3718" s="24"/>
      <c r="T3718" s="24"/>
      <c r="U3718" s="25"/>
      <c r="V3718" s="19" t="str">
        <f aca="false">IF(COUNT(N3718:Q3718)=0,"",MIN(N3718:Q3718))</f>
        <v/>
      </c>
      <c r="W3718" s="16" t="str">
        <f aca="false">IF(V3718="","",INDEX($N$4:$Q$4,MATCH(V3718,N3718:Q3718,0)))</f>
        <v/>
      </c>
      <c r="X3718" s="19" t="str">
        <f aca="false">IF(COUNT(N3718:Q3718)&lt;2,"",SMALL(N3718:Q3718,2))</f>
        <v/>
      </c>
      <c r="Y3718" s="26" t="str">
        <f aca="false">IF(OR(V3718="",M3718=0),"",V3718/M3718-1)</f>
        <v/>
      </c>
      <c r="Z3718" s="26" t="str">
        <f aca="false">IF(OR(V3718="",L3718=""),"",V3718/(L3718*E3718)-1)</f>
        <v/>
      </c>
      <c r="AA3718" s="16" t="str">
        <f aca="false">IF(V3718="","SEM OFERTA",IF(OR(Y3718&gt;Premissas!$B$11,Y3718&lt;Premissas!$B$12),"VERIFICAR - UNIDADE/EMBALAGEM",IF(Y3718&gt;Premissas!$B$6,"NÃO COMPRAR - REAJUSTE &gt;5%","COMPRAR")))</f>
        <v>SEM OFERTA</v>
      </c>
      <c r="AB3718" s="18" t="str">
        <f aca="false">IF(W3718="DIMEC",S3718,IF(W3718="MEDCENTRO",U3718,""))</f>
        <v/>
      </c>
      <c r="AC3718" s="18" t="n">
        <f aca="false">IF(AA3718&lt;&gt;"COMPRAR",0,IF(AB3718="",I3718,MIN(I3718,AB3718)))</f>
        <v>0</v>
      </c>
      <c r="AD3718" s="19" t="n">
        <f aca="false">IF(AC3718&gt;0,AC3718*V3718,0)</f>
        <v>0</v>
      </c>
      <c r="AE3718" s="19" t="n">
        <f aca="false">IF(AC3718&gt;0,(M3718-V3718)*AC3718,0)</f>
        <v>0</v>
      </c>
      <c r="AF3718" s="16" t="str">
        <f aca="false">IF(AA3718&lt;&gt;"COMPRAR","",IF(AB3718="",IF(X3718="","",IF(X3718-V3718&lt;0.01,"EMPATE TÉCNICO","")),IF(AB3718&lt;I3718,"ESTOQUE INSUFICIENTE",IF(X3718="","",IF(X3718-V3718&lt;0.01,"EMPATE TÉCNICO","")))))</f>
        <v/>
      </c>
      <c r="AG3718" s="16" t="s">
        <v>1803</v>
      </c>
      <c r="AH3718" s="16" t="s">
        <v>1761</v>
      </c>
    </row>
    <row r="3719" customFormat="false" ht="15" hidden="false" customHeight="false" outlineLevel="0" collapsed="false">
      <c r="A3719" s="16" t="s">
        <v>11519</v>
      </c>
      <c r="B3719" s="17" t="s">
        <v>11520</v>
      </c>
      <c r="C3719" s="16" t="s">
        <v>11521</v>
      </c>
      <c r="D3719" s="16" t="s">
        <v>4740</v>
      </c>
      <c r="E3719" s="18" t="n">
        <v>1</v>
      </c>
      <c r="F3719" s="16" t="s">
        <v>43</v>
      </c>
      <c r="G3719" s="18" t="n">
        <v>0</v>
      </c>
      <c r="H3719" s="16" t="n">
        <v>0</v>
      </c>
      <c r="I3719" s="18" t="n">
        <v>1</v>
      </c>
      <c r="J3719" s="19" t="n">
        <v>13.94</v>
      </c>
      <c r="K3719" s="19" t="n">
        <v>13.94</v>
      </c>
      <c r="L3719" s="19" t="n">
        <v>13.94</v>
      </c>
      <c r="M3719" s="19" t="n">
        <f aca="false">IF(J3719&gt;0,J3719,K3719)*E3719</f>
        <v>13.94</v>
      </c>
      <c r="N3719" s="20"/>
      <c r="O3719" s="21" t="str">
        <f aca="false">IF(R3719="","",ROUND(R3719*(1-Premissas!$B$4),4))</f>
        <v/>
      </c>
      <c r="P3719" s="22"/>
      <c r="Q3719" s="22"/>
      <c r="R3719" s="23"/>
      <c r="S3719" s="24"/>
      <c r="T3719" s="24"/>
      <c r="U3719" s="25"/>
      <c r="V3719" s="19" t="str">
        <f aca="false">IF(COUNT(N3719:Q3719)=0,"",MIN(N3719:Q3719))</f>
        <v/>
      </c>
      <c r="W3719" s="16" t="str">
        <f aca="false">IF(V3719="","",INDEX($N$4:$Q$4,MATCH(V3719,N3719:Q3719,0)))</f>
        <v/>
      </c>
      <c r="X3719" s="19" t="str">
        <f aca="false">IF(COUNT(N3719:Q3719)&lt;2,"",SMALL(N3719:Q3719,2))</f>
        <v/>
      </c>
      <c r="Y3719" s="26" t="str">
        <f aca="false">IF(OR(V3719="",M3719=0),"",V3719/M3719-1)</f>
        <v/>
      </c>
      <c r="Z3719" s="26" t="str">
        <f aca="false">IF(OR(V3719="",L3719=""),"",V3719/(L3719*E3719)-1)</f>
        <v/>
      </c>
      <c r="AA3719" s="16" t="str">
        <f aca="false">IF(V3719="","SEM OFERTA",IF(OR(Y3719&gt;Premissas!$B$11,Y3719&lt;Premissas!$B$12),"VERIFICAR - UNIDADE/EMBALAGEM",IF(Y3719&gt;Premissas!$B$6,"NÃO COMPRAR - REAJUSTE &gt;5%","COMPRAR")))</f>
        <v>SEM OFERTA</v>
      </c>
      <c r="AB3719" s="18" t="str">
        <f aca="false">IF(W3719="DIMEC",S3719,IF(W3719="MEDCENTRO",U3719,""))</f>
        <v/>
      </c>
      <c r="AC3719" s="18" t="n">
        <f aca="false">IF(AA3719&lt;&gt;"COMPRAR",0,IF(AB3719="",I3719,MIN(I3719,AB3719)))</f>
        <v>0</v>
      </c>
      <c r="AD3719" s="19" t="n">
        <f aca="false">IF(AC3719&gt;0,AC3719*V3719,0)</f>
        <v>0</v>
      </c>
      <c r="AE3719" s="19" t="n">
        <f aca="false">IF(AC3719&gt;0,(M3719-V3719)*AC3719,0)</f>
        <v>0</v>
      </c>
      <c r="AF3719" s="16" t="str">
        <f aca="false">IF(AA3719&lt;&gt;"COMPRAR","",IF(AB3719="",IF(X3719="","",IF(X3719-V3719&lt;0.01,"EMPATE TÉCNICO","")),IF(AB3719&lt;I3719,"ESTOQUE INSUFICIENTE",IF(X3719="","",IF(X3719-V3719&lt;0.01,"EMPATE TÉCNICO","")))))</f>
        <v/>
      </c>
      <c r="AG3719" s="16" t="s">
        <v>203</v>
      </c>
      <c r="AH3719" s="16" t="s">
        <v>1761</v>
      </c>
    </row>
    <row r="3720" customFormat="false" ht="15" hidden="false" customHeight="false" outlineLevel="0" collapsed="false">
      <c r="A3720" s="16" t="s">
        <v>11522</v>
      </c>
      <c r="B3720" s="17" t="s">
        <v>11523</v>
      </c>
      <c r="C3720" s="16" t="s">
        <v>11524</v>
      </c>
      <c r="D3720" s="16" t="s">
        <v>4740</v>
      </c>
      <c r="E3720" s="18" t="n">
        <v>1</v>
      </c>
      <c r="F3720" s="16" t="s">
        <v>43</v>
      </c>
      <c r="G3720" s="18" t="n">
        <v>0</v>
      </c>
      <c r="H3720" s="16" t="n">
        <v>0.3</v>
      </c>
      <c r="I3720" s="18" t="n">
        <v>1</v>
      </c>
      <c r="J3720" s="19" t="n">
        <v>12.44</v>
      </c>
      <c r="K3720" s="19" t="n">
        <v>12.44</v>
      </c>
      <c r="L3720" s="19" t="n">
        <v>12.44</v>
      </c>
      <c r="M3720" s="19" t="n">
        <f aca="false">IF(J3720&gt;0,J3720,K3720)*E3720</f>
        <v>12.44</v>
      </c>
      <c r="N3720" s="20"/>
      <c r="O3720" s="21" t="str">
        <f aca="false">IF(R3720="","",ROUND(R3720*(1-Premissas!$B$4),4))</f>
        <v/>
      </c>
      <c r="P3720" s="22"/>
      <c r="Q3720" s="22"/>
      <c r="R3720" s="23"/>
      <c r="S3720" s="24"/>
      <c r="T3720" s="24"/>
      <c r="U3720" s="25"/>
      <c r="V3720" s="19" t="str">
        <f aca="false">IF(COUNT(N3720:Q3720)=0,"",MIN(N3720:Q3720))</f>
        <v/>
      </c>
      <c r="W3720" s="16" t="str">
        <f aca="false">IF(V3720="","",INDEX($N$4:$Q$4,MATCH(V3720,N3720:Q3720,0)))</f>
        <v/>
      </c>
      <c r="X3720" s="19" t="str">
        <f aca="false">IF(COUNT(N3720:Q3720)&lt;2,"",SMALL(N3720:Q3720,2))</f>
        <v/>
      </c>
      <c r="Y3720" s="26" t="str">
        <f aca="false">IF(OR(V3720="",M3720=0),"",V3720/M3720-1)</f>
        <v/>
      </c>
      <c r="Z3720" s="26" t="str">
        <f aca="false">IF(OR(V3720="",L3720=""),"",V3720/(L3720*E3720)-1)</f>
        <v/>
      </c>
      <c r="AA3720" s="16" t="str">
        <f aca="false">IF(V3720="","SEM OFERTA",IF(OR(Y3720&gt;Premissas!$B$11,Y3720&lt;Premissas!$B$12),"VERIFICAR - UNIDADE/EMBALAGEM",IF(Y3720&gt;Premissas!$B$6,"NÃO COMPRAR - REAJUSTE &gt;5%","COMPRAR")))</f>
        <v>SEM OFERTA</v>
      </c>
      <c r="AB3720" s="18" t="str">
        <f aca="false">IF(W3720="DIMEC",S3720,IF(W3720="MEDCENTRO",U3720,""))</f>
        <v/>
      </c>
      <c r="AC3720" s="18" t="n">
        <f aca="false">IF(AA3720&lt;&gt;"COMPRAR",0,IF(AB3720="",I3720,MIN(I3720,AB3720)))</f>
        <v>0</v>
      </c>
      <c r="AD3720" s="19" t="n">
        <f aca="false">IF(AC3720&gt;0,AC3720*V3720,0)</f>
        <v>0</v>
      </c>
      <c r="AE3720" s="19" t="n">
        <f aca="false">IF(AC3720&gt;0,(M3720-V3720)*AC3720,0)</f>
        <v>0</v>
      </c>
      <c r="AF3720" s="16" t="str">
        <f aca="false">IF(AA3720&lt;&gt;"COMPRAR","",IF(AB3720="",IF(X3720="","",IF(X3720-V3720&lt;0.01,"EMPATE TÉCNICO","")),IF(AB3720&lt;I3720,"ESTOQUE INSUFICIENTE",IF(X3720="","",IF(X3720-V3720&lt;0.01,"EMPATE TÉCNICO","")))))</f>
        <v/>
      </c>
      <c r="AG3720" s="16" t="s">
        <v>203</v>
      </c>
      <c r="AH3720" s="16" t="s">
        <v>1761</v>
      </c>
    </row>
    <row r="3721" customFormat="false" ht="15" hidden="false" customHeight="false" outlineLevel="0" collapsed="false">
      <c r="A3721" s="16" t="s">
        <v>11525</v>
      </c>
      <c r="B3721" s="17" t="s">
        <v>11526</v>
      </c>
      <c r="C3721" s="16" t="s">
        <v>11527</v>
      </c>
      <c r="D3721" s="16" t="s">
        <v>3904</v>
      </c>
      <c r="E3721" s="18" t="n">
        <v>1</v>
      </c>
      <c r="F3721" s="16" t="s">
        <v>43</v>
      </c>
      <c r="G3721" s="18" t="n">
        <v>0</v>
      </c>
      <c r="H3721" s="16" t="n">
        <v>0</v>
      </c>
      <c r="I3721" s="18" t="n">
        <v>1</v>
      </c>
      <c r="J3721" s="19" t="n">
        <v>28.74</v>
      </c>
      <c r="K3721" s="19" t="n">
        <v>28.74</v>
      </c>
      <c r="L3721" s="19" t="n">
        <v>28.74</v>
      </c>
      <c r="M3721" s="19" t="n">
        <f aca="false">IF(J3721&gt;0,J3721,K3721)*E3721</f>
        <v>28.74</v>
      </c>
      <c r="N3721" s="20"/>
      <c r="O3721" s="21" t="str">
        <f aca="false">IF(R3721="","",ROUND(R3721*(1-Premissas!$B$4),4))</f>
        <v/>
      </c>
      <c r="P3721" s="22"/>
      <c r="Q3721" s="22"/>
      <c r="R3721" s="23"/>
      <c r="S3721" s="24"/>
      <c r="T3721" s="24"/>
      <c r="U3721" s="25"/>
      <c r="V3721" s="19" t="str">
        <f aca="false">IF(COUNT(N3721:Q3721)=0,"",MIN(N3721:Q3721))</f>
        <v/>
      </c>
      <c r="W3721" s="16" t="str">
        <f aca="false">IF(V3721="","",INDEX($N$4:$Q$4,MATCH(V3721,N3721:Q3721,0)))</f>
        <v/>
      </c>
      <c r="X3721" s="19" t="str">
        <f aca="false">IF(COUNT(N3721:Q3721)&lt;2,"",SMALL(N3721:Q3721,2))</f>
        <v/>
      </c>
      <c r="Y3721" s="26" t="str">
        <f aca="false">IF(OR(V3721="",M3721=0),"",V3721/M3721-1)</f>
        <v/>
      </c>
      <c r="Z3721" s="26" t="str">
        <f aca="false">IF(OR(V3721="",L3721=""),"",V3721/(L3721*E3721)-1)</f>
        <v/>
      </c>
      <c r="AA3721" s="16" t="str">
        <f aca="false">IF(V3721="","SEM OFERTA",IF(OR(Y3721&gt;Premissas!$B$11,Y3721&lt;Premissas!$B$12),"VERIFICAR - UNIDADE/EMBALAGEM",IF(Y3721&gt;Premissas!$B$6,"NÃO COMPRAR - REAJUSTE &gt;5%","COMPRAR")))</f>
        <v>SEM OFERTA</v>
      </c>
      <c r="AB3721" s="18" t="str">
        <f aca="false">IF(W3721="DIMEC",S3721,IF(W3721="MEDCENTRO",U3721,""))</f>
        <v/>
      </c>
      <c r="AC3721" s="18" t="n">
        <f aca="false">IF(AA3721&lt;&gt;"COMPRAR",0,IF(AB3721="",I3721,MIN(I3721,AB3721)))</f>
        <v>0</v>
      </c>
      <c r="AD3721" s="19" t="n">
        <f aca="false">IF(AC3721&gt;0,AC3721*V3721,0)</f>
        <v>0</v>
      </c>
      <c r="AE3721" s="19" t="n">
        <f aca="false">IF(AC3721&gt;0,(M3721-V3721)*AC3721,0)</f>
        <v>0</v>
      </c>
      <c r="AF3721" s="16" t="str">
        <f aca="false">IF(AA3721&lt;&gt;"COMPRAR","",IF(AB3721="",IF(X3721="","",IF(X3721-V3721&lt;0.01,"EMPATE TÉCNICO","")),IF(AB3721&lt;I3721,"ESTOQUE INSUFICIENTE",IF(X3721="","",IF(X3721-V3721&lt;0.01,"EMPATE TÉCNICO","")))))</f>
        <v/>
      </c>
      <c r="AG3721" s="16" t="s">
        <v>547</v>
      </c>
      <c r="AH3721" s="16" t="s">
        <v>1761</v>
      </c>
    </row>
    <row r="3722" customFormat="false" ht="15" hidden="false" customHeight="false" outlineLevel="0" collapsed="false">
      <c r="A3722" s="16" t="s">
        <v>11528</v>
      </c>
      <c r="B3722" s="17" t="s">
        <v>11529</v>
      </c>
      <c r="C3722" s="16" t="s">
        <v>11530</v>
      </c>
      <c r="D3722" s="16" t="s">
        <v>3904</v>
      </c>
      <c r="E3722" s="18" t="n">
        <v>1</v>
      </c>
      <c r="F3722" s="16" t="s">
        <v>43</v>
      </c>
      <c r="G3722" s="18" t="n">
        <v>0</v>
      </c>
      <c r="H3722" s="16" t="n">
        <v>0</v>
      </c>
      <c r="I3722" s="18" t="n">
        <v>1</v>
      </c>
      <c r="J3722" s="19" t="n">
        <v>26.67</v>
      </c>
      <c r="K3722" s="19" t="n">
        <v>26.67</v>
      </c>
      <c r="L3722" s="19" t="n">
        <v>26.67</v>
      </c>
      <c r="M3722" s="19" t="n">
        <f aca="false">IF(J3722&gt;0,J3722,K3722)*E3722</f>
        <v>26.67</v>
      </c>
      <c r="N3722" s="20"/>
      <c r="O3722" s="21" t="str">
        <f aca="false">IF(R3722="","",ROUND(R3722*(1-Premissas!$B$4),4))</f>
        <v/>
      </c>
      <c r="P3722" s="22"/>
      <c r="Q3722" s="22"/>
      <c r="R3722" s="23"/>
      <c r="S3722" s="24"/>
      <c r="T3722" s="24"/>
      <c r="U3722" s="25"/>
      <c r="V3722" s="19" t="str">
        <f aca="false">IF(COUNT(N3722:Q3722)=0,"",MIN(N3722:Q3722))</f>
        <v/>
      </c>
      <c r="W3722" s="16" t="str">
        <f aca="false">IF(V3722="","",INDEX($N$4:$Q$4,MATCH(V3722,N3722:Q3722,0)))</f>
        <v/>
      </c>
      <c r="X3722" s="19" t="str">
        <f aca="false">IF(COUNT(N3722:Q3722)&lt;2,"",SMALL(N3722:Q3722,2))</f>
        <v/>
      </c>
      <c r="Y3722" s="26" t="str">
        <f aca="false">IF(OR(V3722="",M3722=0),"",V3722/M3722-1)</f>
        <v/>
      </c>
      <c r="Z3722" s="26" t="str">
        <f aca="false">IF(OR(V3722="",L3722=""),"",V3722/(L3722*E3722)-1)</f>
        <v/>
      </c>
      <c r="AA3722" s="16" t="str">
        <f aca="false">IF(V3722="","SEM OFERTA",IF(OR(Y3722&gt;Premissas!$B$11,Y3722&lt;Premissas!$B$12),"VERIFICAR - UNIDADE/EMBALAGEM",IF(Y3722&gt;Premissas!$B$6,"NÃO COMPRAR - REAJUSTE &gt;5%","COMPRAR")))</f>
        <v>SEM OFERTA</v>
      </c>
      <c r="AB3722" s="18" t="str">
        <f aca="false">IF(W3722="DIMEC",S3722,IF(W3722="MEDCENTRO",U3722,""))</f>
        <v/>
      </c>
      <c r="AC3722" s="18" t="n">
        <f aca="false">IF(AA3722&lt;&gt;"COMPRAR",0,IF(AB3722="",I3722,MIN(I3722,AB3722)))</f>
        <v>0</v>
      </c>
      <c r="AD3722" s="19" t="n">
        <f aca="false">IF(AC3722&gt;0,AC3722*V3722,0)</f>
        <v>0</v>
      </c>
      <c r="AE3722" s="19" t="n">
        <f aca="false">IF(AC3722&gt;0,(M3722-V3722)*AC3722,0)</f>
        <v>0</v>
      </c>
      <c r="AF3722" s="16" t="str">
        <f aca="false">IF(AA3722&lt;&gt;"COMPRAR","",IF(AB3722="",IF(X3722="","",IF(X3722-V3722&lt;0.01,"EMPATE TÉCNICO","")),IF(AB3722&lt;I3722,"ESTOQUE INSUFICIENTE",IF(X3722="","",IF(X3722-V3722&lt;0.01,"EMPATE TÉCNICO","")))))</f>
        <v/>
      </c>
      <c r="AG3722" s="16" t="s">
        <v>547</v>
      </c>
      <c r="AH3722" s="16" t="s">
        <v>1761</v>
      </c>
    </row>
    <row r="3723" customFormat="false" ht="15" hidden="false" customHeight="false" outlineLevel="0" collapsed="false">
      <c r="A3723" s="16" t="s">
        <v>11531</v>
      </c>
      <c r="B3723" s="17" t="s">
        <v>11532</v>
      </c>
      <c r="C3723" s="16" t="s">
        <v>11533</v>
      </c>
      <c r="D3723" s="16" t="s">
        <v>7366</v>
      </c>
      <c r="E3723" s="18" t="n">
        <v>1</v>
      </c>
      <c r="F3723" s="16" t="s">
        <v>43</v>
      </c>
      <c r="G3723" s="18" t="n">
        <v>0</v>
      </c>
      <c r="H3723" s="16" t="n">
        <v>0.1</v>
      </c>
      <c r="I3723" s="18" t="n">
        <v>1</v>
      </c>
      <c r="J3723" s="19" t="n">
        <v>29.94</v>
      </c>
      <c r="K3723" s="19" t="n">
        <v>29.94</v>
      </c>
      <c r="L3723" s="19" t="n">
        <v>29.94</v>
      </c>
      <c r="M3723" s="19" t="n">
        <f aca="false">IF(J3723&gt;0,J3723,K3723)*E3723</f>
        <v>29.94</v>
      </c>
      <c r="N3723" s="20"/>
      <c r="O3723" s="21" t="str">
        <f aca="false">IF(R3723="","",ROUND(R3723*(1-Premissas!$B$4),4))</f>
        <v/>
      </c>
      <c r="P3723" s="22"/>
      <c r="Q3723" s="22"/>
      <c r="R3723" s="23"/>
      <c r="S3723" s="24"/>
      <c r="T3723" s="24"/>
      <c r="U3723" s="25"/>
      <c r="V3723" s="19" t="str">
        <f aca="false">IF(COUNT(N3723:Q3723)=0,"",MIN(N3723:Q3723))</f>
        <v/>
      </c>
      <c r="W3723" s="16" t="str">
        <f aca="false">IF(V3723="","",INDEX($N$4:$Q$4,MATCH(V3723,N3723:Q3723,0)))</f>
        <v/>
      </c>
      <c r="X3723" s="19" t="str">
        <f aca="false">IF(COUNT(N3723:Q3723)&lt;2,"",SMALL(N3723:Q3723,2))</f>
        <v/>
      </c>
      <c r="Y3723" s="26" t="str">
        <f aca="false">IF(OR(V3723="",M3723=0),"",V3723/M3723-1)</f>
        <v/>
      </c>
      <c r="Z3723" s="26" t="str">
        <f aca="false">IF(OR(V3723="",L3723=""),"",V3723/(L3723*E3723)-1)</f>
        <v/>
      </c>
      <c r="AA3723" s="16" t="str">
        <f aca="false">IF(V3723="","SEM OFERTA",IF(OR(Y3723&gt;Premissas!$B$11,Y3723&lt;Premissas!$B$12),"VERIFICAR - UNIDADE/EMBALAGEM",IF(Y3723&gt;Premissas!$B$6,"NÃO COMPRAR - REAJUSTE &gt;5%","COMPRAR")))</f>
        <v>SEM OFERTA</v>
      </c>
      <c r="AB3723" s="18" t="str">
        <f aca="false">IF(W3723="DIMEC",S3723,IF(W3723="MEDCENTRO",U3723,""))</f>
        <v/>
      </c>
      <c r="AC3723" s="18" t="n">
        <f aca="false">IF(AA3723&lt;&gt;"COMPRAR",0,IF(AB3723="",I3723,MIN(I3723,AB3723)))</f>
        <v>0</v>
      </c>
      <c r="AD3723" s="19" t="n">
        <f aca="false">IF(AC3723&gt;0,AC3723*V3723,0)</f>
        <v>0</v>
      </c>
      <c r="AE3723" s="19" t="n">
        <f aca="false">IF(AC3723&gt;0,(M3723-V3723)*AC3723,0)</f>
        <v>0</v>
      </c>
      <c r="AF3723" s="16" t="str">
        <f aca="false">IF(AA3723&lt;&gt;"COMPRAR","",IF(AB3723="",IF(X3723="","",IF(X3723-V3723&lt;0.01,"EMPATE TÉCNICO","")),IF(AB3723&lt;I3723,"ESTOQUE INSUFICIENTE",IF(X3723="","",IF(X3723-V3723&lt;0.01,"EMPATE TÉCNICO","")))))</f>
        <v/>
      </c>
      <c r="AG3723" s="16" t="s">
        <v>490</v>
      </c>
      <c r="AH3723" s="16" t="s">
        <v>1761</v>
      </c>
    </row>
    <row r="3724" customFormat="false" ht="15" hidden="false" customHeight="false" outlineLevel="0" collapsed="false">
      <c r="A3724" s="16" t="s">
        <v>11534</v>
      </c>
      <c r="B3724" s="17" t="s">
        <v>11535</v>
      </c>
      <c r="C3724" s="16" t="s">
        <v>11536</v>
      </c>
      <c r="D3724" s="16" t="s">
        <v>6220</v>
      </c>
      <c r="E3724" s="18" t="n">
        <v>1</v>
      </c>
      <c r="F3724" s="16" t="s">
        <v>43</v>
      </c>
      <c r="G3724" s="18" t="n">
        <v>0</v>
      </c>
      <c r="H3724" s="16" t="n">
        <v>0.2</v>
      </c>
      <c r="I3724" s="18" t="n">
        <v>1</v>
      </c>
      <c r="J3724" s="19" t="n">
        <v>34.86</v>
      </c>
      <c r="K3724" s="19" t="n">
        <v>34.86</v>
      </c>
      <c r="L3724" s="19" t="n">
        <v>34.86</v>
      </c>
      <c r="M3724" s="19" t="n">
        <f aca="false">IF(J3724&gt;0,J3724,K3724)*E3724</f>
        <v>34.86</v>
      </c>
      <c r="N3724" s="20"/>
      <c r="O3724" s="21" t="str">
        <f aca="false">IF(R3724="","",ROUND(R3724*(1-Premissas!$B$4),4))</f>
        <v/>
      </c>
      <c r="P3724" s="22"/>
      <c r="Q3724" s="22"/>
      <c r="R3724" s="23"/>
      <c r="S3724" s="24"/>
      <c r="T3724" s="24"/>
      <c r="U3724" s="25"/>
      <c r="V3724" s="19" t="str">
        <f aca="false">IF(COUNT(N3724:Q3724)=0,"",MIN(N3724:Q3724))</f>
        <v/>
      </c>
      <c r="W3724" s="16" t="str">
        <f aca="false">IF(V3724="","",INDEX($N$4:$Q$4,MATCH(V3724,N3724:Q3724,0)))</f>
        <v/>
      </c>
      <c r="X3724" s="19" t="str">
        <f aca="false">IF(COUNT(N3724:Q3724)&lt;2,"",SMALL(N3724:Q3724,2))</f>
        <v/>
      </c>
      <c r="Y3724" s="26" t="str">
        <f aca="false">IF(OR(V3724="",M3724=0),"",V3724/M3724-1)</f>
        <v/>
      </c>
      <c r="Z3724" s="26" t="str">
        <f aca="false">IF(OR(V3724="",L3724=""),"",V3724/(L3724*E3724)-1)</f>
        <v/>
      </c>
      <c r="AA3724" s="16" t="str">
        <f aca="false">IF(V3724="","SEM OFERTA",IF(OR(Y3724&gt;Premissas!$B$11,Y3724&lt;Premissas!$B$12),"VERIFICAR - UNIDADE/EMBALAGEM",IF(Y3724&gt;Premissas!$B$6,"NÃO COMPRAR - REAJUSTE &gt;5%","COMPRAR")))</f>
        <v>SEM OFERTA</v>
      </c>
      <c r="AB3724" s="18" t="str">
        <f aca="false">IF(W3724="DIMEC",S3724,IF(W3724="MEDCENTRO",U3724,""))</f>
        <v/>
      </c>
      <c r="AC3724" s="18" t="n">
        <f aca="false">IF(AA3724&lt;&gt;"COMPRAR",0,IF(AB3724="",I3724,MIN(I3724,AB3724)))</f>
        <v>0</v>
      </c>
      <c r="AD3724" s="19" t="n">
        <f aca="false">IF(AC3724&gt;0,AC3724*V3724,0)</f>
        <v>0</v>
      </c>
      <c r="AE3724" s="19" t="n">
        <f aca="false">IF(AC3724&gt;0,(M3724-V3724)*AC3724,0)</f>
        <v>0</v>
      </c>
      <c r="AF3724" s="16" t="str">
        <f aca="false">IF(AA3724&lt;&gt;"COMPRAR","",IF(AB3724="",IF(X3724="","",IF(X3724-V3724&lt;0.01,"EMPATE TÉCNICO","")),IF(AB3724&lt;I3724,"ESTOQUE INSUFICIENTE",IF(X3724="","",IF(X3724-V3724&lt;0.01,"EMPATE TÉCNICO","")))))</f>
        <v/>
      </c>
      <c r="AG3724" s="16" t="s">
        <v>1838</v>
      </c>
      <c r="AH3724" s="16" t="s">
        <v>1761</v>
      </c>
    </row>
    <row r="3725" customFormat="false" ht="15" hidden="false" customHeight="false" outlineLevel="0" collapsed="false">
      <c r="A3725" s="16" t="s">
        <v>11537</v>
      </c>
      <c r="B3725" s="17" t="s">
        <v>11538</v>
      </c>
      <c r="C3725" s="16" t="s">
        <v>11539</v>
      </c>
      <c r="D3725" s="16" t="s">
        <v>6220</v>
      </c>
      <c r="E3725" s="18" t="n">
        <v>1</v>
      </c>
      <c r="F3725" s="16" t="s">
        <v>42</v>
      </c>
      <c r="G3725" s="18" t="n">
        <v>1</v>
      </c>
      <c r="H3725" s="16" t="n">
        <v>0.3</v>
      </c>
      <c r="I3725" s="18" t="n">
        <v>1</v>
      </c>
      <c r="J3725" s="19" t="n">
        <v>23.47</v>
      </c>
      <c r="K3725" s="19" t="n">
        <v>23.47</v>
      </c>
      <c r="L3725" s="19" t="n">
        <v>23.47</v>
      </c>
      <c r="M3725" s="19" t="n">
        <f aca="false">IF(J3725&gt;0,J3725,K3725)*E3725</f>
        <v>23.47</v>
      </c>
      <c r="N3725" s="20"/>
      <c r="O3725" s="21" t="str">
        <f aca="false">IF(R3725="","",ROUND(R3725*(1-Premissas!$B$4),4))</f>
        <v/>
      </c>
      <c r="P3725" s="22"/>
      <c r="Q3725" s="22"/>
      <c r="R3725" s="23"/>
      <c r="S3725" s="24"/>
      <c r="T3725" s="24"/>
      <c r="U3725" s="25"/>
      <c r="V3725" s="19" t="str">
        <f aca="false">IF(COUNT(N3725:Q3725)=0,"",MIN(N3725:Q3725))</f>
        <v/>
      </c>
      <c r="W3725" s="16" t="str">
        <f aca="false">IF(V3725="","",INDEX($N$4:$Q$4,MATCH(V3725,N3725:Q3725,0)))</f>
        <v/>
      </c>
      <c r="X3725" s="19" t="str">
        <f aca="false">IF(COUNT(N3725:Q3725)&lt;2,"",SMALL(N3725:Q3725,2))</f>
        <v/>
      </c>
      <c r="Y3725" s="26" t="str">
        <f aca="false">IF(OR(V3725="",M3725=0),"",V3725/M3725-1)</f>
        <v/>
      </c>
      <c r="Z3725" s="26" t="str">
        <f aca="false">IF(OR(V3725="",L3725=""),"",V3725/(L3725*E3725)-1)</f>
        <v/>
      </c>
      <c r="AA3725" s="16" t="str">
        <f aca="false">IF(V3725="","SEM OFERTA",IF(OR(Y3725&gt;Premissas!$B$11,Y3725&lt;Premissas!$B$12),"VERIFICAR - UNIDADE/EMBALAGEM",IF(Y3725&gt;Premissas!$B$6,"NÃO COMPRAR - REAJUSTE &gt;5%","COMPRAR")))</f>
        <v>SEM OFERTA</v>
      </c>
      <c r="AB3725" s="18" t="str">
        <f aca="false">IF(W3725="DIMEC",S3725,IF(W3725="MEDCENTRO",U3725,""))</f>
        <v/>
      </c>
      <c r="AC3725" s="18" t="n">
        <f aca="false">IF(AA3725&lt;&gt;"COMPRAR",0,IF(AB3725="",I3725,MIN(I3725,AB3725)))</f>
        <v>0</v>
      </c>
      <c r="AD3725" s="19" t="n">
        <f aca="false">IF(AC3725&gt;0,AC3725*V3725,0)</f>
        <v>0</v>
      </c>
      <c r="AE3725" s="19" t="n">
        <f aca="false">IF(AC3725&gt;0,(M3725-V3725)*AC3725,0)</f>
        <v>0</v>
      </c>
      <c r="AF3725" s="16" t="str">
        <f aca="false">IF(AA3725&lt;&gt;"COMPRAR","",IF(AB3725="",IF(X3725="","",IF(X3725-V3725&lt;0.01,"EMPATE TÉCNICO","")),IF(AB3725&lt;I3725,"ESTOQUE INSUFICIENTE",IF(X3725="","",IF(X3725-V3725&lt;0.01,"EMPATE TÉCNICO","")))))</f>
        <v/>
      </c>
      <c r="AG3725" s="16" t="s">
        <v>1838</v>
      </c>
      <c r="AH3725" s="16" t="s">
        <v>1761</v>
      </c>
    </row>
    <row r="3726" customFormat="false" ht="15" hidden="false" customHeight="false" outlineLevel="0" collapsed="false">
      <c r="A3726" s="16" t="s">
        <v>11540</v>
      </c>
      <c r="B3726" s="17" t="s">
        <v>11541</v>
      </c>
      <c r="C3726" s="16" t="s">
        <v>11542</v>
      </c>
      <c r="D3726" s="16" t="s">
        <v>4360</v>
      </c>
      <c r="E3726" s="18" t="n">
        <v>1</v>
      </c>
      <c r="F3726" s="16" t="s">
        <v>43</v>
      </c>
      <c r="G3726" s="18" t="n">
        <v>1</v>
      </c>
      <c r="H3726" s="16" t="n">
        <v>0.4</v>
      </c>
      <c r="I3726" s="18" t="n">
        <v>1</v>
      </c>
      <c r="J3726" s="19" t="n">
        <v>25.16</v>
      </c>
      <c r="K3726" s="19" t="n">
        <v>25.16</v>
      </c>
      <c r="L3726" s="19" t="n">
        <v>25.16</v>
      </c>
      <c r="M3726" s="19" t="n">
        <f aca="false">IF(J3726&gt;0,J3726,K3726)*E3726</f>
        <v>25.16</v>
      </c>
      <c r="N3726" s="20"/>
      <c r="O3726" s="21" t="str">
        <f aca="false">IF(R3726="","",ROUND(R3726*(1-Premissas!$B$4),4))</f>
        <v/>
      </c>
      <c r="P3726" s="22"/>
      <c r="Q3726" s="22"/>
      <c r="R3726" s="23"/>
      <c r="S3726" s="24"/>
      <c r="T3726" s="24"/>
      <c r="U3726" s="25"/>
      <c r="V3726" s="19" t="str">
        <f aca="false">IF(COUNT(N3726:Q3726)=0,"",MIN(N3726:Q3726))</f>
        <v/>
      </c>
      <c r="W3726" s="16" t="str">
        <f aca="false">IF(V3726="","",INDEX($N$4:$Q$4,MATCH(V3726,N3726:Q3726,0)))</f>
        <v/>
      </c>
      <c r="X3726" s="19" t="str">
        <f aca="false">IF(COUNT(N3726:Q3726)&lt;2,"",SMALL(N3726:Q3726,2))</f>
        <v/>
      </c>
      <c r="Y3726" s="26" t="str">
        <f aca="false">IF(OR(V3726="",M3726=0),"",V3726/M3726-1)</f>
        <v/>
      </c>
      <c r="Z3726" s="26" t="str">
        <f aca="false">IF(OR(V3726="",L3726=""),"",V3726/(L3726*E3726)-1)</f>
        <v/>
      </c>
      <c r="AA3726" s="16" t="str">
        <f aca="false">IF(V3726="","SEM OFERTA",IF(OR(Y3726&gt;Premissas!$B$11,Y3726&lt;Premissas!$B$12),"VERIFICAR - UNIDADE/EMBALAGEM",IF(Y3726&gt;Premissas!$B$6,"NÃO COMPRAR - REAJUSTE &gt;5%","COMPRAR")))</f>
        <v>SEM OFERTA</v>
      </c>
      <c r="AB3726" s="18" t="str">
        <f aca="false">IF(W3726="DIMEC",S3726,IF(W3726="MEDCENTRO",U3726,""))</f>
        <v/>
      </c>
      <c r="AC3726" s="18" t="n">
        <f aca="false">IF(AA3726&lt;&gt;"COMPRAR",0,IF(AB3726="",I3726,MIN(I3726,AB3726)))</f>
        <v>0</v>
      </c>
      <c r="AD3726" s="19" t="n">
        <f aca="false">IF(AC3726&gt;0,AC3726*V3726,0)</f>
        <v>0</v>
      </c>
      <c r="AE3726" s="19" t="n">
        <f aca="false">IF(AC3726&gt;0,(M3726-V3726)*AC3726,0)</f>
        <v>0</v>
      </c>
      <c r="AF3726" s="16" t="str">
        <f aca="false">IF(AA3726&lt;&gt;"COMPRAR","",IF(AB3726="",IF(X3726="","",IF(X3726-V3726&lt;0.01,"EMPATE TÉCNICO","")),IF(AB3726&lt;I3726,"ESTOQUE INSUFICIENTE",IF(X3726="","",IF(X3726-V3726&lt;0.01,"EMPATE TÉCNICO","")))))</f>
        <v/>
      </c>
      <c r="AG3726" s="16" t="s">
        <v>4361</v>
      </c>
      <c r="AH3726" s="16" t="s">
        <v>1761</v>
      </c>
    </row>
    <row r="3727" customFormat="false" ht="15" hidden="false" customHeight="false" outlineLevel="0" collapsed="false">
      <c r="A3727" s="16" t="s">
        <v>11543</v>
      </c>
      <c r="B3727" s="17" t="s">
        <v>11544</v>
      </c>
      <c r="C3727" s="16" t="s">
        <v>11545</v>
      </c>
      <c r="D3727" s="16" t="s">
        <v>4360</v>
      </c>
      <c r="E3727" s="18" t="n">
        <v>1</v>
      </c>
      <c r="F3727" s="16" t="s">
        <v>43</v>
      </c>
      <c r="G3727" s="18" t="n">
        <v>0</v>
      </c>
      <c r="H3727" s="16" t="n">
        <v>0.2</v>
      </c>
      <c r="I3727" s="18" t="n">
        <v>1</v>
      </c>
      <c r="J3727" s="19" t="n">
        <v>25.94</v>
      </c>
      <c r="K3727" s="19" t="n">
        <v>25.94</v>
      </c>
      <c r="L3727" s="19" t="n">
        <v>25.94</v>
      </c>
      <c r="M3727" s="19" t="n">
        <f aca="false">IF(J3727&gt;0,J3727,K3727)*E3727</f>
        <v>25.94</v>
      </c>
      <c r="N3727" s="20"/>
      <c r="O3727" s="21" t="str">
        <f aca="false">IF(R3727="","",ROUND(R3727*(1-Premissas!$B$4),4))</f>
        <v/>
      </c>
      <c r="P3727" s="22"/>
      <c r="Q3727" s="22"/>
      <c r="R3727" s="23"/>
      <c r="S3727" s="24"/>
      <c r="T3727" s="24"/>
      <c r="U3727" s="25"/>
      <c r="V3727" s="19" t="str">
        <f aca="false">IF(COUNT(N3727:Q3727)=0,"",MIN(N3727:Q3727))</f>
        <v/>
      </c>
      <c r="W3727" s="16" t="str">
        <f aca="false">IF(V3727="","",INDEX($N$4:$Q$4,MATCH(V3727,N3727:Q3727,0)))</f>
        <v/>
      </c>
      <c r="X3727" s="19" t="str">
        <f aca="false">IF(COUNT(N3727:Q3727)&lt;2,"",SMALL(N3727:Q3727,2))</f>
        <v/>
      </c>
      <c r="Y3727" s="26" t="str">
        <f aca="false">IF(OR(V3727="",M3727=0),"",V3727/M3727-1)</f>
        <v/>
      </c>
      <c r="Z3727" s="26" t="str">
        <f aca="false">IF(OR(V3727="",L3727=""),"",V3727/(L3727*E3727)-1)</f>
        <v/>
      </c>
      <c r="AA3727" s="16" t="str">
        <f aca="false">IF(V3727="","SEM OFERTA",IF(OR(Y3727&gt;Premissas!$B$11,Y3727&lt;Premissas!$B$12),"VERIFICAR - UNIDADE/EMBALAGEM",IF(Y3727&gt;Premissas!$B$6,"NÃO COMPRAR - REAJUSTE &gt;5%","COMPRAR")))</f>
        <v>SEM OFERTA</v>
      </c>
      <c r="AB3727" s="18" t="str">
        <f aca="false">IF(W3727="DIMEC",S3727,IF(W3727="MEDCENTRO",U3727,""))</f>
        <v/>
      </c>
      <c r="AC3727" s="18" t="n">
        <f aca="false">IF(AA3727&lt;&gt;"COMPRAR",0,IF(AB3727="",I3727,MIN(I3727,AB3727)))</f>
        <v>0</v>
      </c>
      <c r="AD3727" s="19" t="n">
        <f aca="false">IF(AC3727&gt;0,AC3727*V3727,0)</f>
        <v>0</v>
      </c>
      <c r="AE3727" s="19" t="n">
        <f aca="false">IF(AC3727&gt;0,(M3727-V3727)*AC3727,0)</f>
        <v>0</v>
      </c>
      <c r="AF3727" s="16" t="str">
        <f aca="false">IF(AA3727&lt;&gt;"COMPRAR","",IF(AB3727="",IF(X3727="","",IF(X3727-V3727&lt;0.01,"EMPATE TÉCNICO","")),IF(AB3727&lt;I3727,"ESTOQUE INSUFICIENTE",IF(X3727="","",IF(X3727-V3727&lt;0.01,"EMPATE TÉCNICO","")))))</f>
        <v/>
      </c>
      <c r="AG3727" s="16" t="s">
        <v>4361</v>
      </c>
      <c r="AH3727" s="16" t="s">
        <v>1761</v>
      </c>
    </row>
    <row r="3728" customFormat="false" ht="15" hidden="false" customHeight="false" outlineLevel="0" collapsed="false">
      <c r="A3728" s="16" t="s">
        <v>11546</v>
      </c>
      <c r="B3728" s="17" t="s">
        <v>11547</v>
      </c>
      <c r="C3728" s="16" t="s">
        <v>11548</v>
      </c>
      <c r="D3728" s="16" t="s">
        <v>4360</v>
      </c>
      <c r="E3728" s="18" t="n">
        <v>1</v>
      </c>
      <c r="F3728" s="16" t="s">
        <v>43</v>
      </c>
      <c r="G3728" s="18" t="n">
        <v>0</v>
      </c>
      <c r="H3728" s="16" t="n">
        <v>0.2</v>
      </c>
      <c r="I3728" s="18" t="n">
        <v>1</v>
      </c>
      <c r="J3728" s="19" t="n">
        <v>25.94</v>
      </c>
      <c r="K3728" s="19" t="n">
        <v>25.94</v>
      </c>
      <c r="L3728" s="19" t="n">
        <v>25.94</v>
      </c>
      <c r="M3728" s="19" t="n">
        <f aca="false">IF(J3728&gt;0,J3728,K3728)*E3728</f>
        <v>25.94</v>
      </c>
      <c r="N3728" s="20"/>
      <c r="O3728" s="21" t="str">
        <f aca="false">IF(R3728="","",ROUND(R3728*(1-Premissas!$B$4),4))</f>
        <v/>
      </c>
      <c r="P3728" s="22"/>
      <c r="Q3728" s="22"/>
      <c r="R3728" s="23"/>
      <c r="S3728" s="24"/>
      <c r="T3728" s="24"/>
      <c r="U3728" s="25"/>
      <c r="V3728" s="19" t="str">
        <f aca="false">IF(COUNT(N3728:Q3728)=0,"",MIN(N3728:Q3728))</f>
        <v/>
      </c>
      <c r="W3728" s="16" t="str">
        <f aca="false">IF(V3728="","",INDEX($N$4:$Q$4,MATCH(V3728,N3728:Q3728,0)))</f>
        <v/>
      </c>
      <c r="X3728" s="19" t="str">
        <f aca="false">IF(COUNT(N3728:Q3728)&lt;2,"",SMALL(N3728:Q3728,2))</f>
        <v/>
      </c>
      <c r="Y3728" s="26" t="str">
        <f aca="false">IF(OR(V3728="",M3728=0),"",V3728/M3728-1)</f>
        <v/>
      </c>
      <c r="Z3728" s="26" t="str">
        <f aca="false">IF(OR(V3728="",L3728=""),"",V3728/(L3728*E3728)-1)</f>
        <v/>
      </c>
      <c r="AA3728" s="16" t="str">
        <f aca="false">IF(V3728="","SEM OFERTA",IF(OR(Y3728&gt;Premissas!$B$11,Y3728&lt;Premissas!$B$12),"VERIFICAR - UNIDADE/EMBALAGEM",IF(Y3728&gt;Premissas!$B$6,"NÃO COMPRAR - REAJUSTE &gt;5%","COMPRAR")))</f>
        <v>SEM OFERTA</v>
      </c>
      <c r="AB3728" s="18" t="str">
        <f aca="false">IF(W3728="DIMEC",S3728,IF(W3728="MEDCENTRO",U3728,""))</f>
        <v/>
      </c>
      <c r="AC3728" s="18" t="n">
        <f aca="false">IF(AA3728&lt;&gt;"COMPRAR",0,IF(AB3728="",I3728,MIN(I3728,AB3728)))</f>
        <v>0</v>
      </c>
      <c r="AD3728" s="19" t="n">
        <f aca="false">IF(AC3728&gt;0,AC3728*V3728,0)</f>
        <v>0</v>
      </c>
      <c r="AE3728" s="19" t="n">
        <f aca="false">IF(AC3728&gt;0,(M3728-V3728)*AC3728,0)</f>
        <v>0</v>
      </c>
      <c r="AF3728" s="16" t="str">
        <f aca="false">IF(AA3728&lt;&gt;"COMPRAR","",IF(AB3728="",IF(X3728="","",IF(X3728-V3728&lt;0.01,"EMPATE TÉCNICO","")),IF(AB3728&lt;I3728,"ESTOQUE INSUFICIENTE",IF(X3728="","",IF(X3728-V3728&lt;0.01,"EMPATE TÉCNICO","")))))</f>
        <v/>
      </c>
      <c r="AG3728" s="16" t="s">
        <v>4361</v>
      </c>
      <c r="AH3728" s="16" t="s">
        <v>1761</v>
      </c>
    </row>
    <row r="3729" customFormat="false" ht="15" hidden="false" customHeight="false" outlineLevel="0" collapsed="false">
      <c r="A3729" s="16" t="s">
        <v>11549</v>
      </c>
      <c r="B3729" s="17" t="s">
        <v>11550</v>
      </c>
      <c r="C3729" s="16" t="s">
        <v>11551</v>
      </c>
      <c r="D3729" s="16" t="s">
        <v>4574</v>
      </c>
      <c r="E3729" s="18" t="n">
        <v>1</v>
      </c>
      <c r="F3729" s="16" t="s">
        <v>43</v>
      </c>
      <c r="G3729" s="18" t="n">
        <v>1</v>
      </c>
      <c r="H3729" s="16" t="n">
        <v>0.8</v>
      </c>
      <c r="I3729" s="18" t="n">
        <v>1</v>
      </c>
      <c r="J3729" s="19" t="n">
        <v>9.33</v>
      </c>
      <c r="K3729" s="19" t="n">
        <v>9.33</v>
      </c>
      <c r="L3729" s="19" t="n">
        <v>9.33</v>
      </c>
      <c r="M3729" s="19" t="n">
        <f aca="false">IF(J3729&gt;0,J3729,K3729)*E3729</f>
        <v>9.33</v>
      </c>
      <c r="N3729" s="20"/>
      <c r="O3729" s="21" t="str">
        <f aca="false">IF(R3729="","",ROUND(R3729*(1-Premissas!$B$4),4))</f>
        <v/>
      </c>
      <c r="P3729" s="22"/>
      <c r="Q3729" s="22"/>
      <c r="R3729" s="23"/>
      <c r="S3729" s="24"/>
      <c r="T3729" s="24"/>
      <c r="U3729" s="25"/>
      <c r="V3729" s="19" t="str">
        <f aca="false">IF(COUNT(N3729:Q3729)=0,"",MIN(N3729:Q3729))</f>
        <v/>
      </c>
      <c r="W3729" s="16" t="str">
        <f aca="false">IF(V3729="","",INDEX($N$4:$Q$4,MATCH(V3729,N3729:Q3729,0)))</f>
        <v/>
      </c>
      <c r="X3729" s="19" t="str">
        <f aca="false">IF(COUNT(N3729:Q3729)&lt;2,"",SMALL(N3729:Q3729,2))</f>
        <v/>
      </c>
      <c r="Y3729" s="26" t="str">
        <f aca="false">IF(OR(V3729="",M3729=0),"",V3729/M3729-1)</f>
        <v/>
      </c>
      <c r="Z3729" s="26" t="str">
        <f aca="false">IF(OR(V3729="",L3729=""),"",V3729/(L3729*E3729)-1)</f>
        <v/>
      </c>
      <c r="AA3729" s="16" t="str">
        <f aca="false">IF(V3729="","SEM OFERTA",IF(OR(Y3729&gt;Premissas!$B$11,Y3729&lt;Premissas!$B$12),"VERIFICAR - UNIDADE/EMBALAGEM",IF(Y3729&gt;Premissas!$B$6,"NÃO COMPRAR - REAJUSTE &gt;5%","COMPRAR")))</f>
        <v>SEM OFERTA</v>
      </c>
      <c r="AB3729" s="18" t="str">
        <f aca="false">IF(W3729="DIMEC",S3729,IF(W3729="MEDCENTRO",U3729,""))</f>
        <v/>
      </c>
      <c r="AC3729" s="18" t="n">
        <f aca="false">IF(AA3729&lt;&gt;"COMPRAR",0,IF(AB3729="",I3729,MIN(I3729,AB3729)))</f>
        <v>0</v>
      </c>
      <c r="AD3729" s="19" t="n">
        <f aca="false">IF(AC3729&gt;0,AC3729*V3729,0)</f>
        <v>0</v>
      </c>
      <c r="AE3729" s="19" t="n">
        <f aca="false">IF(AC3729&gt;0,(M3729-V3729)*AC3729,0)</f>
        <v>0</v>
      </c>
      <c r="AF3729" s="16" t="str">
        <f aca="false">IF(AA3729&lt;&gt;"COMPRAR","",IF(AB3729="",IF(X3729="","",IF(X3729-V3729&lt;0.01,"EMPATE TÉCNICO","")),IF(AB3729&lt;I3729,"ESTOQUE INSUFICIENTE",IF(X3729="","",IF(X3729-V3729&lt;0.01,"EMPATE TÉCNICO","")))))</f>
        <v/>
      </c>
      <c r="AG3729" s="16" t="s">
        <v>203</v>
      </c>
      <c r="AH3729" s="16" t="s">
        <v>1761</v>
      </c>
    </row>
    <row r="3730" customFormat="false" ht="15" hidden="false" customHeight="false" outlineLevel="0" collapsed="false">
      <c r="A3730" s="16" t="s">
        <v>11552</v>
      </c>
      <c r="B3730" s="17" t="s">
        <v>11553</v>
      </c>
      <c r="C3730" s="16" t="s">
        <v>11554</v>
      </c>
      <c r="D3730" s="16" t="s">
        <v>3639</v>
      </c>
      <c r="E3730" s="18" t="n">
        <v>12</v>
      </c>
      <c r="F3730" s="16" t="s">
        <v>43</v>
      </c>
      <c r="G3730" s="18" t="n">
        <v>6</v>
      </c>
      <c r="H3730" s="16" t="n">
        <v>5.4</v>
      </c>
      <c r="I3730" s="18" t="n">
        <v>1</v>
      </c>
      <c r="J3730" s="19" t="n">
        <v>3.60333333333333</v>
      </c>
      <c r="K3730" s="19" t="n">
        <v>3.60333333333333</v>
      </c>
      <c r="L3730" s="19" t="n">
        <v>3.6033</v>
      </c>
      <c r="M3730" s="19" t="n">
        <f aca="false">IF(J3730&gt;0,J3730,K3730)*E3730</f>
        <v>43.24</v>
      </c>
      <c r="N3730" s="20"/>
      <c r="O3730" s="21" t="str">
        <f aca="false">IF(R3730="","",ROUND(R3730*(1-Premissas!$B$4),4))</f>
        <v/>
      </c>
      <c r="P3730" s="22"/>
      <c r="Q3730" s="22"/>
      <c r="R3730" s="23"/>
      <c r="S3730" s="24"/>
      <c r="T3730" s="24"/>
      <c r="U3730" s="25"/>
      <c r="V3730" s="19" t="str">
        <f aca="false">IF(COUNT(N3730:Q3730)=0,"",MIN(N3730:Q3730))</f>
        <v/>
      </c>
      <c r="W3730" s="16" t="str">
        <f aca="false">IF(V3730="","",INDEX($N$4:$Q$4,MATCH(V3730,N3730:Q3730,0)))</f>
        <v/>
      </c>
      <c r="X3730" s="19" t="str">
        <f aca="false">IF(COUNT(N3730:Q3730)&lt;2,"",SMALL(N3730:Q3730,2))</f>
        <v/>
      </c>
      <c r="Y3730" s="26" t="str">
        <f aca="false">IF(OR(V3730="",M3730=0),"",V3730/M3730-1)</f>
        <v/>
      </c>
      <c r="Z3730" s="26" t="str">
        <f aca="false">IF(OR(V3730="",L3730=""),"",V3730/(L3730*E3730)-1)</f>
        <v/>
      </c>
      <c r="AA3730" s="16" t="str">
        <f aca="false">IF(V3730="","SEM OFERTA",IF(OR(Y3730&gt;Premissas!$B$11,Y3730&lt;Premissas!$B$12),"VERIFICAR - UNIDADE/EMBALAGEM",IF(Y3730&gt;Premissas!$B$6,"NÃO COMPRAR - REAJUSTE &gt;5%","COMPRAR")))</f>
        <v>SEM OFERTA</v>
      </c>
      <c r="AB3730" s="18" t="str">
        <f aca="false">IF(W3730="DIMEC",S3730,IF(W3730="MEDCENTRO",U3730,""))</f>
        <v/>
      </c>
      <c r="AC3730" s="18" t="n">
        <f aca="false">IF(AA3730&lt;&gt;"COMPRAR",0,IF(AB3730="",I3730,MIN(I3730,AB3730)))</f>
        <v>0</v>
      </c>
      <c r="AD3730" s="19" t="n">
        <f aca="false">IF(AC3730&gt;0,AC3730*V3730,0)</f>
        <v>0</v>
      </c>
      <c r="AE3730" s="19" t="n">
        <f aca="false">IF(AC3730&gt;0,(M3730-V3730)*AC3730,0)</f>
        <v>0</v>
      </c>
      <c r="AF3730" s="16" t="str">
        <f aca="false">IF(AA3730&lt;&gt;"COMPRAR","",IF(AB3730="",IF(X3730="","",IF(X3730-V3730&lt;0.01,"EMPATE TÉCNICO","")),IF(AB3730&lt;I3730,"ESTOQUE INSUFICIENTE",IF(X3730="","",IF(X3730-V3730&lt;0.01,"EMPATE TÉCNICO","")))))</f>
        <v/>
      </c>
      <c r="AG3730" s="16" t="s">
        <v>203</v>
      </c>
      <c r="AH3730" s="16" t="s">
        <v>1761</v>
      </c>
    </row>
    <row r="3731" customFormat="false" ht="15" hidden="false" customHeight="false" outlineLevel="0" collapsed="false">
      <c r="A3731" s="16" t="s">
        <v>11555</v>
      </c>
      <c r="B3731" s="17" t="s">
        <v>11556</v>
      </c>
      <c r="C3731" s="16" t="s">
        <v>11557</v>
      </c>
      <c r="D3731" s="16" t="s">
        <v>11558</v>
      </c>
      <c r="E3731" s="18" t="n">
        <v>12</v>
      </c>
      <c r="F3731" s="16" t="s">
        <v>43</v>
      </c>
      <c r="G3731" s="18" t="n">
        <v>0</v>
      </c>
      <c r="H3731" s="16" t="n">
        <v>0</v>
      </c>
      <c r="I3731" s="18" t="n">
        <v>1</v>
      </c>
      <c r="J3731" s="19" t="n">
        <v>3.48583333333333</v>
      </c>
      <c r="K3731" s="19" t="n">
        <v>3.48583333333333</v>
      </c>
      <c r="L3731" s="19" t="n">
        <v>3.4858</v>
      </c>
      <c r="M3731" s="19" t="n">
        <f aca="false">IF(J3731&gt;0,J3731,K3731)*E3731</f>
        <v>41.83</v>
      </c>
      <c r="N3731" s="20"/>
      <c r="O3731" s="21" t="str">
        <f aca="false">IF(R3731="","",ROUND(R3731*(1-Premissas!$B$4),4))</f>
        <v/>
      </c>
      <c r="P3731" s="22"/>
      <c r="Q3731" s="22"/>
      <c r="R3731" s="23"/>
      <c r="S3731" s="24"/>
      <c r="T3731" s="24"/>
      <c r="U3731" s="25"/>
      <c r="V3731" s="19" t="str">
        <f aca="false">IF(COUNT(N3731:Q3731)=0,"",MIN(N3731:Q3731))</f>
        <v/>
      </c>
      <c r="W3731" s="16" t="str">
        <f aca="false">IF(V3731="","",INDEX($N$4:$Q$4,MATCH(V3731,N3731:Q3731,0)))</f>
        <v/>
      </c>
      <c r="X3731" s="19" t="str">
        <f aca="false">IF(COUNT(N3731:Q3731)&lt;2,"",SMALL(N3731:Q3731,2))</f>
        <v/>
      </c>
      <c r="Y3731" s="26" t="str">
        <f aca="false">IF(OR(V3731="",M3731=0),"",V3731/M3731-1)</f>
        <v/>
      </c>
      <c r="Z3731" s="26" t="str">
        <f aca="false">IF(OR(V3731="",L3731=""),"",V3731/(L3731*E3731)-1)</f>
        <v/>
      </c>
      <c r="AA3731" s="16" t="str">
        <f aca="false">IF(V3731="","SEM OFERTA",IF(OR(Y3731&gt;Premissas!$B$11,Y3731&lt;Premissas!$B$12),"VERIFICAR - UNIDADE/EMBALAGEM",IF(Y3731&gt;Premissas!$B$6,"NÃO COMPRAR - REAJUSTE &gt;5%","COMPRAR")))</f>
        <v>SEM OFERTA</v>
      </c>
      <c r="AB3731" s="18" t="str">
        <f aca="false">IF(W3731="DIMEC",S3731,IF(W3731="MEDCENTRO",U3731,""))</f>
        <v/>
      </c>
      <c r="AC3731" s="18" t="n">
        <f aca="false">IF(AA3731&lt;&gt;"COMPRAR",0,IF(AB3731="",I3731,MIN(I3731,AB3731)))</f>
        <v>0</v>
      </c>
      <c r="AD3731" s="19" t="n">
        <f aca="false">IF(AC3731&gt;0,AC3731*V3731,0)</f>
        <v>0</v>
      </c>
      <c r="AE3731" s="19" t="n">
        <f aca="false">IF(AC3731&gt;0,(M3731-V3731)*AC3731,0)</f>
        <v>0</v>
      </c>
      <c r="AF3731" s="16" t="str">
        <f aca="false">IF(AA3731&lt;&gt;"COMPRAR","",IF(AB3731="",IF(X3731="","",IF(X3731-V3731&lt;0.01,"EMPATE TÉCNICO","")),IF(AB3731&lt;I3731,"ESTOQUE INSUFICIENTE",IF(X3731="","",IF(X3731-V3731&lt;0.01,"EMPATE TÉCNICO","")))))</f>
        <v/>
      </c>
      <c r="AG3731" s="16" t="s">
        <v>203</v>
      </c>
      <c r="AH3731" s="16" t="s">
        <v>1761</v>
      </c>
    </row>
    <row r="3732" customFormat="false" ht="15" hidden="false" customHeight="false" outlineLevel="0" collapsed="false">
      <c r="A3732" s="16" t="s">
        <v>11559</v>
      </c>
      <c r="B3732" s="17" t="s">
        <v>11560</v>
      </c>
      <c r="C3732" s="16" t="s">
        <v>11561</v>
      </c>
      <c r="D3732" s="16" t="s">
        <v>4574</v>
      </c>
      <c r="E3732" s="18" t="n">
        <v>1</v>
      </c>
      <c r="F3732" s="16" t="s">
        <v>42</v>
      </c>
      <c r="G3732" s="18" t="n">
        <v>5</v>
      </c>
      <c r="H3732" s="16" t="n">
        <v>3.4</v>
      </c>
      <c r="I3732" s="18" t="n">
        <v>4</v>
      </c>
      <c r="J3732" s="19" t="n">
        <v>11.65</v>
      </c>
      <c r="K3732" s="19" t="n">
        <v>11.65</v>
      </c>
      <c r="L3732" s="19" t="n">
        <v>11.65</v>
      </c>
      <c r="M3732" s="19" t="n">
        <f aca="false">IF(J3732&gt;0,J3732,K3732)*E3732</f>
        <v>11.65</v>
      </c>
      <c r="N3732" s="20"/>
      <c r="O3732" s="21" t="str">
        <f aca="false">IF(R3732="","",ROUND(R3732*(1-Premissas!$B$4),4))</f>
        <v/>
      </c>
      <c r="P3732" s="22"/>
      <c r="Q3732" s="22"/>
      <c r="R3732" s="23"/>
      <c r="S3732" s="24"/>
      <c r="T3732" s="24"/>
      <c r="U3732" s="25"/>
      <c r="V3732" s="19" t="str">
        <f aca="false">IF(COUNT(N3732:Q3732)=0,"",MIN(N3732:Q3732))</f>
        <v/>
      </c>
      <c r="W3732" s="16" t="str">
        <f aca="false">IF(V3732="","",INDEX($N$4:$Q$4,MATCH(V3732,N3732:Q3732,0)))</f>
        <v/>
      </c>
      <c r="X3732" s="19" t="str">
        <f aca="false">IF(COUNT(N3732:Q3732)&lt;2,"",SMALL(N3732:Q3732,2))</f>
        <v/>
      </c>
      <c r="Y3732" s="26" t="str">
        <f aca="false">IF(OR(V3732="",M3732=0),"",V3732/M3732-1)</f>
        <v/>
      </c>
      <c r="Z3732" s="26" t="str">
        <f aca="false">IF(OR(V3732="",L3732=""),"",V3732/(L3732*E3732)-1)</f>
        <v/>
      </c>
      <c r="AA3732" s="16" t="str">
        <f aca="false">IF(V3732="","SEM OFERTA",IF(OR(Y3732&gt;Premissas!$B$11,Y3732&lt;Premissas!$B$12),"VERIFICAR - UNIDADE/EMBALAGEM",IF(Y3732&gt;Premissas!$B$6,"NÃO COMPRAR - REAJUSTE &gt;5%","COMPRAR")))</f>
        <v>SEM OFERTA</v>
      </c>
      <c r="AB3732" s="18" t="str">
        <f aca="false">IF(W3732="DIMEC",S3732,IF(W3732="MEDCENTRO",U3732,""))</f>
        <v/>
      </c>
      <c r="AC3732" s="18" t="n">
        <f aca="false">IF(AA3732&lt;&gt;"COMPRAR",0,IF(AB3732="",I3732,MIN(I3732,AB3732)))</f>
        <v>0</v>
      </c>
      <c r="AD3732" s="19" t="n">
        <f aca="false">IF(AC3732&gt;0,AC3732*V3732,0)</f>
        <v>0</v>
      </c>
      <c r="AE3732" s="19" t="n">
        <f aca="false">IF(AC3732&gt;0,(M3732-V3732)*AC3732,0)</f>
        <v>0</v>
      </c>
      <c r="AF3732" s="16" t="str">
        <f aca="false">IF(AA3732&lt;&gt;"COMPRAR","",IF(AB3732="",IF(X3732="","",IF(X3732-V3732&lt;0.01,"EMPATE TÉCNICO","")),IF(AB3732&lt;I3732,"ESTOQUE INSUFICIENTE",IF(X3732="","",IF(X3732-V3732&lt;0.01,"EMPATE TÉCNICO","")))))</f>
        <v/>
      </c>
      <c r="AG3732" s="16" t="s">
        <v>328</v>
      </c>
      <c r="AH3732" s="16" t="s">
        <v>1761</v>
      </c>
    </row>
    <row r="3733" customFormat="false" ht="15" hidden="false" customHeight="false" outlineLevel="0" collapsed="false">
      <c r="A3733" s="16" t="s">
        <v>11562</v>
      </c>
      <c r="B3733" s="17" t="s">
        <v>11563</v>
      </c>
      <c r="C3733" s="16" t="s">
        <v>11564</v>
      </c>
      <c r="D3733" s="16" t="s">
        <v>5962</v>
      </c>
      <c r="E3733" s="18" t="n">
        <v>1</v>
      </c>
      <c r="F3733" s="16" t="s">
        <v>43</v>
      </c>
      <c r="G3733" s="18" t="n">
        <v>5</v>
      </c>
      <c r="H3733" s="16" t="n">
        <v>2.1</v>
      </c>
      <c r="I3733" s="18" t="n">
        <v>1</v>
      </c>
      <c r="J3733" s="19" t="n">
        <v>7.83</v>
      </c>
      <c r="K3733" s="19" t="n">
        <v>7.83</v>
      </c>
      <c r="L3733" s="19" t="n">
        <v>7.83</v>
      </c>
      <c r="M3733" s="19" t="n">
        <f aca="false">IF(J3733&gt;0,J3733,K3733)*E3733</f>
        <v>7.83</v>
      </c>
      <c r="N3733" s="20"/>
      <c r="O3733" s="21" t="str">
        <f aca="false">IF(R3733="","",ROUND(R3733*(1-Premissas!$B$4),4))</f>
        <v/>
      </c>
      <c r="P3733" s="22"/>
      <c r="Q3733" s="22"/>
      <c r="R3733" s="23"/>
      <c r="S3733" s="24"/>
      <c r="T3733" s="24"/>
      <c r="U3733" s="25"/>
      <c r="V3733" s="19" t="str">
        <f aca="false">IF(COUNT(N3733:Q3733)=0,"",MIN(N3733:Q3733))</f>
        <v/>
      </c>
      <c r="W3733" s="16" t="str">
        <f aca="false">IF(V3733="","",INDEX($N$4:$Q$4,MATCH(V3733,N3733:Q3733,0)))</f>
        <v/>
      </c>
      <c r="X3733" s="19" t="str">
        <f aca="false">IF(COUNT(N3733:Q3733)&lt;2,"",SMALL(N3733:Q3733,2))</f>
        <v/>
      </c>
      <c r="Y3733" s="26" t="str">
        <f aca="false">IF(OR(V3733="",M3733=0),"",V3733/M3733-1)</f>
        <v/>
      </c>
      <c r="Z3733" s="26" t="str">
        <f aca="false">IF(OR(V3733="",L3733=""),"",V3733/(L3733*E3733)-1)</f>
        <v/>
      </c>
      <c r="AA3733" s="16" t="str">
        <f aca="false">IF(V3733="","SEM OFERTA",IF(OR(Y3733&gt;Premissas!$B$11,Y3733&lt;Premissas!$B$12),"VERIFICAR - UNIDADE/EMBALAGEM",IF(Y3733&gt;Premissas!$B$6,"NÃO COMPRAR - REAJUSTE &gt;5%","COMPRAR")))</f>
        <v>SEM OFERTA</v>
      </c>
      <c r="AB3733" s="18" t="str">
        <f aca="false">IF(W3733="DIMEC",S3733,IF(W3733="MEDCENTRO",U3733,""))</f>
        <v/>
      </c>
      <c r="AC3733" s="18" t="n">
        <f aca="false">IF(AA3733&lt;&gt;"COMPRAR",0,IF(AB3733="",I3733,MIN(I3733,AB3733)))</f>
        <v>0</v>
      </c>
      <c r="AD3733" s="19" t="n">
        <f aca="false">IF(AC3733&gt;0,AC3733*V3733,0)</f>
        <v>0</v>
      </c>
      <c r="AE3733" s="19" t="n">
        <f aca="false">IF(AC3733&gt;0,(M3733-V3733)*AC3733,0)</f>
        <v>0</v>
      </c>
      <c r="AF3733" s="16" t="str">
        <f aca="false">IF(AA3733&lt;&gt;"COMPRAR","",IF(AB3733="",IF(X3733="","",IF(X3733-V3733&lt;0.01,"EMPATE TÉCNICO","")),IF(AB3733&lt;I3733,"ESTOQUE INSUFICIENTE",IF(X3733="","",IF(X3733-V3733&lt;0.01,"EMPATE TÉCNICO","")))))</f>
        <v/>
      </c>
      <c r="AG3733" s="16" t="s">
        <v>1803</v>
      </c>
      <c r="AH3733" s="16" t="s">
        <v>1761</v>
      </c>
    </row>
    <row r="3734" customFormat="false" ht="15" hidden="false" customHeight="false" outlineLevel="0" collapsed="false">
      <c r="A3734" s="16" t="s">
        <v>11565</v>
      </c>
      <c r="B3734" s="17" t="s">
        <v>11566</v>
      </c>
      <c r="C3734" s="16" t="s">
        <v>11567</v>
      </c>
      <c r="D3734" s="16" t="s">
        <v>5962</v>
      </c>
      <c r="E3734" s="18" t="n">
        <v>1</v>
      </c>
      <c r="F3734" s="16" t="s">
        <v>43</v>
      </c>
      <c r="G3734" s="18" t="n">
        <v>3</v>
      </c>
      <c r="H3734" s="16" t="n">
        <v>2.1</v>
      </c>
      <c r="I3734" s="18" t="n">
        <v>3</v>
      </c>
      <c r="J3734" s="19" t="n">
        <v>5.75</v>
      </c>
      <c r="K3734" s="19" t="n">
        <v>5.75</v>
      </c>
      <c r="L3734" s="19" t="n">
        <v>5.75</v>
      </c>
      <c r="M3734" s="19" t="n">
        <f aca="false">IF(J3734&gt;0,J3734,K3734)*E3734</f>
        <v>5.75</v>
      </c>
      <c r="N3734" s="20"/>
      <c r="O3734" s="21" t="str">
        <f aca="false">IF(R3734="","",ROUND(R3734*(1-Premissas!$B$4),4))</f>
        <v/>
      </c>
      <c r="P3734" s="22"/>
      <c r="Q3734" s="22"/>
      <c r="R3734" s="23"/>
      <c r="S3734" s="24"/>
      <c r="T3734" s="24"/>
      <c r="U3734" s="25"/>
      <c r="V3734" s="19" t="str">
        <f aca="false">IF(COUNT(N3734:Q3734)=0,"",MIN(N3734:Q3734))</f>
        <v/>
      </c>
      <c r="W3734" s="16" t="str">
        <f aca="false">IF(V3734="","",INDEX($N$4:$Q$4,MATCH(V3734,N3734:Q3734,0)))</f>
        <v/>
      </c>
      <c r="X3734" s="19" t="str">
        <f aca="false">IF(COUNT(N3734:Q3734)&lt;2,"",SMALL(N3734:Q3734,2))</f>
        <v/>
      </c>
      <c r="Y3734" s="26" t="str">
        <f aca="false">IF(OR(V3734="",M3734=0),"",V3734/M3734-1)</f>
        <v/>
      </c>
      <c r="Z3734" s="26" t="str">
        <f aca="false">IF(OR(V3734="",L3734=""),"",V3734/(L3734*E3734)-1)</f>
        <v/>
      </c>
      <c r="AA3734" s="16" t="str">
        <f aca="false">IF(V3734="","SEM OFERTA",IF(OR(Y3734&gt;Premissas!$B$11,Y3734&lt;Premissas!$B$12),"VERIFICAR - UNIDADE/EMBALAGEM",IF(Y3734&gt;Premissas!$B$6,"NÃO COMPRAR - REAJUSTE &gt;5%","COMPRAR")))</f>
        <v>SEM OFERTA</v>
      </c>
      <c r="AB3734" s="18" t="str">
        <f aca="false">IF(W3734="DIMEC",S3734,IF(W3734="MEDCENTRO",U3734,""))</f>
        <v/>
      </c>
      <c r="AC3734" s="18" t="n">
        <f aca="false">IF(AA3734&lt;&gt;"COMPRAR",0,IF(AB3734="",I3734,MIN(I3734,AB3734)))</f>
        <v>0</v>
      </c>
      <c r="AD3734" s="19" t="n">
        <f aca="false">IF(AC3734&gt;0,AC3734*V3734,0)</f>
        <v>0</v>
      </c>
      <c r="AE3734" s="19" t="n">
        <f aca="false">IF(AC3734&gt;0,(M3734-V3734)*AC3734,0)</f>
        <v>0</v>
      </c>
      <c r="AF3734" s="16" t="str">
        <f aca="false">IF(AA3734&lt;&gt;"COMPRAR","",IF(AB3734="",IF(X3734="","",IF(X3734-V3734&lt;0.01,"EMPATE TÉCNICO","")),IF(AB3734&lt;I3734,"ESTOQUE INSUFICIENTE",IF(X3734="","",IF(X3734-V3734&lt;0.01,"EMPATE TÉCNICO","")))))</f>
        <v/>
      </c>
      <c r="AG3734" s="16" t="s">
        <v>1803</v>
      </c>
      <c r="AH3734" s="16" t="s">
        <v>1761</v>
      </c>
    </row>
    <row r="3735" customFormat="false" ht="15" hidden="false" customHeight="false" outlineLevel="0" collapsed="false">
      <c r="A3735" s="16" t="s">
        <v>11568</v>
      </c>
      <c r="B3735" s="17" t="s">
        <v>11569</v>
      </c>
      <c r="C3735" s="16" t="s">
        <v>11570</v>
      </c>
      <c r="D3735" s="16" t="s">
        <v>5962</v>
      </c>
      <c r="E3735" s="18" t="n">
        <v>1</v>
      </c>
      <c r="F3735" s="16" t="s">
        <v>43</v>
      </c>
      <c r="G3735" s="18" t="n">
        <v>8</v>
      </c>
      <c r="H3735" s="16" t="n">
        <v>3.2</v>
      </c>
      <c r="I3735" s="18" t="n">
        <v>1</v>
      </c>
      <c r="J3735" s="19" t="n">
        <v>6.2</v>
      </c>
      <c r="K3735" s="19" t="n">
        <v>6.2</v>
      </c>
      <c r="L3735" s="19" t="n">
        <v>6.2</v>
      </c>
      <c r="M3735" s="19" t="n">
        <f aca="false">IF(J3735&gt;0,J3735,K3735)*E3735</f>
        <v>6.2</v>
      </c>
      <c r="N3735" s="20"/>
      <c r="O3735" s="21" t="str">
        <f aca="false">IF(R3735="","",ROUND(R3735*(1-Premissas!$B$4),4))</f>
        <v/>
      </c>
      <c r="P3735" s="22"/>
      <c r="Q3735" s="22"/>
      <c r="R3735" s="23"/>
      <c r="S3735" s="24"/>
      <c r="T3735" s="24"/>
      <c r="U3735" s="25"/>
      <c r="V3735" s="19" t="str">
        <f aca="false">IF(COUNT(N3735:Q3735)=0,"",MIN(N3735:Q3735))</f>
        <v/>
      </c>
      <c r="W3735" s="16" t="str">
        <f aca="false">IF(V3735="","",INDEX($N$4:$Q$4,MATCH(V3735,N3735:Q3735,0)))</f>
        <v/>
      </c>
      <c r="X3735" s="19" t="str">
        <f aca="false">IF(COUNT(N3735:Q3735)&lt;2,"",SMALL(N3735:Q3735,2))</f>
        <v/>
      </c>
      <c r="Y3735" s="26" t="str">
        <f aca="false">IF(OR(V3735="",M3735=0),"",V3735/M3735-1)</f>
        <v/>
      </c>
      <c r="Z3735" s="26" t="str">
        <f aca="false">IF(OR(V3735="",L3735=""),"",V3735/(L3735*E3735)-1)</f>
        <v/>
      </c>
      <c r="AA3735" s="16" t="str">
        <f aca="false">IF(V3735="","SEM OFERTA",IF(OR(Y3735&gt;Premissas!$B$11,Y3735&lt;Premissas!$B$12),"VERIFICAR - UNIDADE/EMBALAGEM",IF(Y3735&gt;Premissas!$B$6,"NÃO COMPRAR - REAJUSTE &gt;5%","COMPRAR")))</f>
        <v>SEM OFERTA</v>
      </c>
      <c r="AB3735" s="18" t="str">
        <f aca="false">IF(W3735="DIMEC",S3735,IF(W3735="MEDCENTRO",U3735,""))</f>
        <v/>
      </c>
      <c r="AC3735" s="18" t="n">
        <f aca="false">IF(AA3735&lt;&gt;"COMPRAR",0,IF(AB3735="",I3735,MIN(I3735,AB3735)))</f>
        <v>0</v>
      </c>
      <c r="AD3735" s="19" t="n">
        <f aca="false">IF(AC3735&gt;0,AC3735*V3735,0)</f>
        <v>0</v>
      </c>
      <c r="AE3735" s="19" t="n">
        <f aca="false">IF(AC3735&gt;0,(M3735-V3735)*AC3735,0)</f>
        <v>0</v>
      </c>
      <c r="AF3735" s="16" t="str">
        <f aca="false">IF(AA3735&lt;&gt;"COMPRAR","",IF(AB3735="",IF(X3735="","",IF(X3735-V3735&lt;0.01,"EMPATE TÉCNICO","")),IF(AB3735&lt;I3735,"ESTOQUE INSUFICIENTE",IF(X3735="","",IF(X3735-V3735&lt;0.01,"EMPATE TÉCNICO","")))))</f>
        <v/>
      </c>
      <c r="AG3735" s="16" t="s">
        <v>1803</v>
      </c>
      <c r="AH3735" s="16" t="s">
        <v>1761</v>
      </c>
    </row>
    <row r="3736" customFormat="false" ht="15" hidden="false" customHeight="false" outlineLevel="0" collapsed="false">
      <c r="A3736" s="16" t="s">
        <v>11571</v>
      </c>
      <c r="B3736" s="17" t="s">
        <v>11572</v>
      </c>
      <c r="C3736" s="16" t="s">
        <v>11573</v>
      </c>
      <c r="D3736" s="16"/>
      <c r="E3736" s="18" t="n">
        <v>1</v>
      </c>
      <c r="F3736" s="16" t="s">
        <v>43</v>
      </c>
      <c r="G3736" s="18" t="n">
        <v>0</v>
      </c>
      <c r="H3736" s="16" t="n">
        <v>0.1</v>
      </c>
      <c r="I3736" s="18" t="n">
        <v>1</v>
      </c>
      <c r="J3736" s="19" t="n">
        <v>18.51</v>
      </c>
      <c r="K3736" s="19" t="n">
        <v>18.51</v>
      </c>
      <c r="L3736" s="19" t="n">
        <v>18.51</v>
      </c>
      <c r="M3736" s="19" t="n">
        <f aca="false">IF(J3736&gt;0,J3736,K3736)*E3736</f>
        <v>18.51</v>
      </c>
      <c r="N3736" s="20"/>
      <c r="O3736" s="21" t="str">
        <f aca="false">IF(R3736="","",ROUND(R3736*(1-Premissas!$B$4),4))</f>
        <v/>
      </c>
      <c r="P3736" s="22"/>
      <c r="Q3736" s="22"/>
      <c r="R3736" s="23"/>
      <c r="S3736" s="24"/>
      <c r="T3736" s="24"/>
      <c r="U3736" s="25"/>
      <c r="V3736" s="19" t="str">
        <f aca="false">IF(COUNT(N3736:Q3736)=0,"",MIN(N3736:Q3736))</f>
        <v/>
      </c>
      <c r="W3736" s="16" t="str">
        <f aca="false">IF(V3736="","",INDEX($N$4:$Q$4,MATCH(V3736,N3736:Q3736,0)))</f>
        <v/>
      </c>
      <c r="X3736" s="19" t="str">
        <f aca="false">IF(COUNT(N3736:Q3736)&lt;2,"",SMALL(N3736:Q3736,2))</f>
        <v/>
      </c>
      <c r="Y3736" s="26" t="str">
        <f aca="false">IF(OR(V3736="",M3736=0),"",V3736/M3736-1)</f>
        <v/>
      </c>
      <c r="Z3736" s="26" t="str">
        <f aca="false">IF(OR(V3736="",L3736=""),"",V3736/(L3736*E3736)-1)</f>
        <v/>
      </c>
      <c r="AA3736" s="16" t="str">
        <f aca="false">IF(V3736="","SEM OFERTA",IF(OR(Y3736&gt;Premissas!$B$11,Y3736&lt;Premissas!$B$12),"VERIFICAR - UNIDADE/EMBALAGEM",IF(Y3736&gt;Premissas!$B$6,"NÃO COMPRAR - REAJUSTE &gt;5%","COMPRAR")))</f>
        <v>SEM OFERTA</v>
      </c>
      <c r="AB3736" s="18" t="str">
        <f aca="false">IF(W3736="DIMEC",S3736,IF(W3736="MEDCENTRO",U3736,""))</f>
        <v/>
      </c>
      <c r="AC3736" s="18" t="n">
        <f aca="false">IF(AA3736&lt;&gt;"COMPRAR",0,IF(AB3736="",I3736,MIN(I3736,AB3736)))</f>
        <v>0</v>
      </c>
      <c r="AD3736" s="19" t="n">
        <f aca="false">IF(AC3736&gt;0,AC3736*V3736,0)</f>
        <v>0</v>
      </c>
      <c r="AE3736" s="19" t="n">
        <f aca="false">IF(AC3736&gt;0,(M3736-V3736)*AC3736,0)</f>
        <v>0</v>
      </c>
      <c r="AF3736" s="16" t="str">
        <f aca="false">IF(AA3736&lt;&gt;"COMPRAR","",IF(AB3736="",IF(X3736="","",IF(X3736-V3736&lt;0.01,"EMPATE TÉCNICO","")),IF(AB3736&lt;I3736,"ESTOQUE INSUFICIENTE",IF(X3736="","",IF(X3736-V3736&lt;0.01,"EMPATE TÉCNICO","")))))</f>
        <v/>
      </c>
      <c r="AG3736" s="16" t="s">
        <v>93</v>
      </c>
      <c r="AH3736" s="16" t="s">
        <v>1761</v>
      </c>
    </row>
    <row r="3737" customFormat="false" ht="15" hidden="false" customHeight="false" outlineLevel="0" collapsed="false">
      <c r="A3737" s="16" t="s">
        <v>11574</v>
      </c>
      <c r="B3737" s="17" t="s">
        <v>11575</v>
      </c>
      <c r="C3737" s="16" t="s">
        <v>11576</v>
      </c>
      <c r="D3737" s="16" t="s">
        <v>7818</v>
      </c>
      <c r="E3737" s="18" t="n">
        <v>1</v>
      </c>
      <c r="F3737" s="16" t="s">
        <v>43</v>
      </c>
      <c r="G3737" s="18" t="n">
        <v>0</v>
      </c>
      <c r="H3737" s="16" t="n">
        <v>0.3</v>
      </c>
      <c r="I3737" s="18" t="n">
        <v>1</v>
      </c>
      <c r="J3737" s="19" t="n">
        <v>16.7</v>
      </c>
      <c r="K3737" s="19" t="n">
        <v>16.7</v>
      </c>
      <c r="L3737" s="19" t="n">
        <v>16.7</v>
      </c>
      <c r="M3737" s="19" t="n">
        <f aca="false">IF(J3737&gt;0,J3737,K3737)*E3737</f>
        <v>16.7</v>
      </c>
      <c r="N3737" s="20"/>
      <c r="O3737" s="21" t="str">
        <f aca="false">IF(R3737="","",ROUND(R3737*(1-Premissas!$B$4),4))</f>
        <v/>
      </c>
      <c r="P3737" s="22"/>
      <c r="Q3737" s="22"/>
      <c r="R3737" s="23"/>
      <c r="S3737" s="24"/>
      <c r="T3737" s="24"/>
      <c r="U3737" s="25"/>
      <c r="V3737" s="19" t="str">
        <f aca="false">IF(COUNT(N3737:Q3737)=0,"",MIN(N3737:Q3737))</f>
        <v/>
      </c>
      <c r="W3737" s="16" t="str">
        <f aca="false">IF(V3737="","",INDEX($N$4:$Q$4,MATCH(V3737,N3737:Q3737,0)))</f>
        <v/>
      </c>
      <c r="X3737" s="19" t="str">
        <f aca="false">IF(COUNT(N3737:Q3737)&lt;2,"",SMALL(N3737:Q3737,2))</f>
        <v/>
      </c>
      <c r="Y3737" s="26" t="str">
        <f aca="false">IF(OR(V3737="",M3737=0),"",V3737/M3737-1)</f>
        <v/>
      </c>
      <c r="Z3737" s="26" t="str">
        <f aca="false">IF(OR(V3737="",L3737=""),"",V3737/(L3737*E3737)-1)</f>
        <v/>
      </c>
      <c r="AA3737" s="16" t="str">
        <f aca="false">IF(V3737="","SEM OFERTA",IF(OR(Y3737&gt;Premissas!$B$11,Y3737&lt;Premissas!$B$12),"VERIFICAR - UNIDADE/EMBALAGEM",IF(Y3737&gt;Premissas!$B$6,"NÃO COMPRAR - REAJUSTE &gt;5%","COMPRAR")))</f>
        <v>SEM OFERTA</v>
      </c>
      <c r="AB3737" s="18" t="str">
        <f aca="false">IF(W3737="DIMEC",S3737,IF(W3737="MEDCENTRO",U3737,""))</f>
        <v/>
      </c>
      <c r="AC3737" s="18" t="n">
        <f aca="false">IF(AA3737&lt;&gt;"COMPRAR",0,IF(AB3737="",I3737,MIN(I3737,AB3737)))</f>
        <v>0</v>
      </c>
      <c r="AD3737" s="19" t="n">
        <f aca="false">IF(AC3737&gt;0,AC3737*V3737,0)</f>
        <v>0</v>
      </c>
      <c r="AE3737" s="19" t="n">
        <f aca="false">IF(AC3737&gt;0,(M3737-V3737)*AC3737,0)</f>
        <v>0</v>
      </c>
      <c r="AF3737" s="16" t="str">
        <f aca="false">IF(AA3737&lt;&gt;"COMPRAR","",IF(AB3737="",IF(X3737="","",IF(X3737-V3737&lt;0.01,"EMPATE TÉCNICO","")),IF(AB3737&lt;I3737,"ESTOQUE INSUFICIENTE",IF(X3737="","",IF(X3737-V3737&lt;0.01,"EMPATE TÉCNICO","")))))</f>
        <v/>
      </c>
      <c r="AG3737" s="16" t="s">
        <v>93</v>
      </c>
      <c r="AH3737" s="16" t="s">
        <v>1761</v>
      </c>
    </row>
    <row r="3738" customFormat="false" ht="15" hidden="false" customHeight="false" outlineLevel="0" collapsed="false">
      <c r="A3738" s="16" t="s">
        <v>11577</v>
      </c>
      <c r="B3738" s="17" t="s">
        <v>11578</v>
      </c>
      <c r="C3738" s="16" t="s">
        <v>11579</v>
      </c>
      <c r="D3738" s="16" t="s">
        <v>10572</v>
      </c>
      <c r="E3738" s="18" t="n">
        <v>1</v>
      </c>
      <c r="F3738" s="16" t="s">
        <v>43</v>
      </c>
      <c r="G3738" s="18" t="n">
        <v>0</v>
      </c>
      <c r="H3738" s="16" t="n">
        <v>0.5</v>
      </c>
      <c r="I3738" s="18" t="n">
        <v>2</v>
      </c>
      <c r="J3738" s="19" t="n">
        <v>10.32</v>
      </c>
      <c r="K3738" s="19" t="n">
        <v>10.32</v>
      </c>
      <c r="L3738" s="19" t="n">
        <v>10.32</v>
      </c>
      <c r="M3738" s="19" t="n">
        <f aca="false">IF(J3738&gt;0,J3738,K3738)*E3738</f>
        <v>10.32</v>
      </c>
      <c r="N3738" s="20"/>
      <c r="O3738" s="21" t="str">
        <f aca="false">IF(R3738="","",ROUND(R3738*(1-Premissas!$B$4),4))</f>
        <v/>
      </c>
      <c r="P3738" s="22"/>
      <c r="Q3738" s="22"/>
      <c r="R3738" s="23"/>
      <c r="S3738" s="24"/>
      <c r="T3738" s="24"/>
      <c r="U3738" s="25"/>
      <c r="V3738" s="19" t="str">
        <f aca="false">IF(COUNT(N3738:Q3738)=0,"",MIN(N3738:Q3738))</f>
        <v/>
      </c>
      <c r="W3738" s="16" t="str">
        <f aca="false">IF(V3738="","",INDEX($N$4:$Q$4,MATCH(V3738,N3738:Q3738,0)))</f>
        <v/>
      </c>
      <c r="X3738" s="19" t="str">
        <f aca="false">IF(COUNT(N3738:Q3738)&lt;2,"",SMALL(N3738:Q3738,2))</f>
        <v/>
      </c>
      <c r="Y3738" s="26" t="str">
        <f aca="false">IF(OR(V3738="",M3738=0),"",V3738/M3738-1)</f>
        <v/>
      </c>
      <c r="Z3738" s="26" t="str">
        <f aca="false">IF(OR(V3738="",L3738=""),"",V3738/(L3738*E3738)-1)</f>
        <v/>
      </c>
      <c r="AA3738" s="16" t="str">
        <f aca="false">IF(V3738="","SEM OFERTA",IF(OR(Y3738&gt;Premissas!$B$11,Y3738&lt;Premissas!$B$12),"VERIFICAR - UNIDADE/EMBALAGEM",IF(Y3738&gt;Premissas!$B$6,"NÃO COMPRAR - REAJUSTE &gt;5%","COMPRAR")))</f>
        <v>SEM OFERTA</v>
      </c>
      <c r="AB3738" s="18" t="str">
        <f aca="false">IF(W3738="DIMEC",S3738,IF(W3738="MEDCENTRO",U3738,""))</f>
        <v/>
      </c>
      <c r="AC3738" s="18" t="n">
        <f aca="false">IF(AA3738&lt;&gt;"COMPRAR",0,IF(AB3738="",I3738,MIN(I3738,AB3738)))</f>
        <v>0</v>
      </c>
      <c r="AD3738" s="19" t="n">
        <f aca="false">IF(AC3738&gt;0,AC3738*V3738,0)</f>
        <v>0</v>
      </c>
      <c r="AE3738" s="19" t="n">
        <f aca="false">IF(AC3738&gt;0,(M3738-V3738)*AC3738,0)</f>
        <v>0</v>
      </c>
      <c r="AF3738" s="16" t="str">
        <f aca="false">IF(AA3738&lt;&gt;"COMPRAR","",IF(AB3738="",IF(X3738="","",IF(X3738-V3738&lt;0.01,"EMPATE TÉCNICO","")),IF(AB3738&lt;I3738,"ESTOQUE INSUFICIENTE",IF(X3738="","",IF(X3738-V3738&lt;0.01,"EMPATE TÉCNICO","")))))</f>
        <v/>
      </c>
      <c r="AG3738" s="16" t="s">
        <v>1838</v>
      </c>
      <c r="AH3738" s="16" t="s">
        <v>1761</v>
      </c>
    </row>
    <row r="3739" customFormat="false" ht="15" hidden="false" customHeight="false" outlineLevel="0" collapsed="false">
      <c r="A3739" s="16" t="s">
        <v>11580</v>
      </c>
      <c r="B3739" s="17" t="s">
        <v>11581</v>
      </c>
      <c r="C3739" s="16" t="s">
        <v>11582</v>
      </c>
      <c r="D3739" s="16" t="s">
        <v>8084</v>
      </c>
      <c r="E3739" s="18" t="n">
        <v>1</v>
      </c>
      <c r="F3739" s="16" t="s">
        <v>43</v>
      </c>
      <c r="G3739" s="18" t="n">
        <v>0</v>
      </c>
      <c r="H3739" s="16" t="n">
        <v>2.9</v>
      </c>
      <c r="I3739" s="18" t="n">
        <v>8</v>
      </c>
      <c r="J3739" s="19" t="n">
        <v>29.99</v>
      </c>
      <c r="K3739" s="19" t="n">
        <v>29.99</v>
      </c>
      <c r="L3739" s="19" t="n">
        <v>29.99</v>
      </c>
      <c r="M3739" s="19" t="n">
        <f aca="false">IF(J3739&gt;0,J3739,K3739)*E3739</f>
        <v>29.99</v>
      </c>
      <c r="N3739" s="20"/>
      <c r="O3739" s="21" t="str">
        <f aca="false">IF(R3739="","",ROUND(R3739*(1-Premissas!$B$4),4))</f>
        <v/>
      </c>
      <c r="P3739" s="22"/>
      <c r="Q3739" s="22"/>
      <c r="R3739" s="23"/>
      <c r="S3739" s="24"/>
      <c r="T3739" s="24"/>
      <c r="U3739" s="25"/>
      <c r="V3739" s="19" t="str">
        <f aca="false">IF(COUNT(N3739:Q3739)=0,"",MIN(N3739:Q3739))</f>
        <v/>
      </c>
      <c r="W3739" s="16" t="str">
        <f aca="false">IF(V3739="","",INDEX($N$4:$Q$4,MATCH(V3739,N3739:Q3739,0)))</f>
        <v/>
      </c>
      <c r="X3739" s="19" t="str">
        <f aca="false">IF(COUNT(N3739:Q3739)&lt;2,"",SMALL(N3739:Q3739,2))</f>
        <v/>
      </c>
      <c r="Y3739" s="26" t="str">
        <f aca="false">IF(OR(V3739="",M3739=0),"",V3739/M3739-1)</f>
        <v/>
      </c>
      <c r="Z3739" s="26" t="str">
        <f aca="false">IF(OR(V3739="",L3739=""),"",V3739/(L3739*E3739)-1)</f>
        <v/>
      </c>
      <c r="AA3739" s="16" t="str">
        <f aca="false">IF(V3739="","SEM OFERTA",IF(OR(Y3739&gt;Premissas!$B$11,Y3739&lt;Premissas!$B$12),"VERIFICAR - UNIDADE/EMBALAGEM",IF(Y3739&gt;Premissas!$B$6,"NÃO COMPRAR - REAJUSTE &gt;5%","COMPRAR")))</f>
        <v>SEM OFERTA</v>
      </c>
      <c r="AB3739" s="18" t="str">
        <f aca="false">IF(W3739="DIMEC",S3739,IF(W3739="MEDCENTRO",U3739,""))</f>
        <v/>
      </c>
      <c r="AC3739" s="18" t="n">
        <f aca="false">IF(AA3739&lt;&gt;"COMPRAR",0,IF(AB3739="",I3739,MIN(I3739,AB3739)))</f>
        <v>0</v>
      </c>
      <c r="AD3739" s="19" t="n">
        <f aca="false">IF(AC3739&gt;0,AC3739*V3739,0)</f>
        <v>0</v>
      </c>
      <c r="AE3739" s="19" t="n">
        <f aca="false">IF(AC3739&gt;0,(M3739-V3739)*AC3739,0)</f>
        <v>0</v>
      </c>
      <c r="AF3739" s="16" t="str">
        <f aca="false">IF(AA3739&lt;&gt;"COMPRAR","",IF(AB3739="",IF(X3739="","",IF(X3739-V3739&lt;0.01,"EMPATE TÉCNICO","")),IF(AB3739&lt;I3739,"ESTOQUE INSUFICIENTE",IF(X3739="","",IF(X3739-V3739&lt;0.01,"EMPATE TÉCNICO","")))))</f>
        <v/>
      </c>
      <c r="AG3739" s="16" t="s">
        <v>1771</v>
      </c>
      <c r="AH3739" s="16" t="s">
        <v>1761</v>
      </c>
    </row>
    <row r="3740" customFormat="false" ht="15" hidden="false" customHeight="false" outlineLevel="0" collapsed="false">
      <c r="A3740" s="16" t="s">
        <v>11583</v>
      </c>
      <c r="B3740" s="17" t="s">
        <v>11584</v>
      </c>
      <c r="C3740" s="16" t="s">
        <v>11585</v>
      </c>
      <c r="D3740" s="16" t="s">
        <v>11586</v>
      </c>
      <c r="E3740" s="18" t="n">
        <v>1</v>
      </c>
      <c r="F3740" s="16" t="s">
        <v>43</v>
      </c>
      <c r="G3740" s="18" t="n">
        <v>0</v>
      </c>
      <c r="H3740" s="16" t="n">
        <v>0</v>
      </c>
      <c r="I3740" s="18" t="n">
        <v>1</v>
      </c>
      <c r="J3740" s="19" t="n">
        <v>44.69</v>
      </c>
      <c r="K3740" s="19" t="n">
        <v>44.69</v>
      </c>
      <c r="L3740" s="19" t="n">
        <v>44.69</v>
      </c>
      <c r="M3740" s="19" t="n">
        <f aca="false">IF(J3740&gt;0,J3740,K3740)*E3740</f>
        <v>44.69</v>
      </c>
      <c r="N3740" s="20"/>
      <c r="O3740" s="21" t="str">
        <f aca="false">IF(R3740="","",ROUND(R3740*(1-Premissas!$B$4),4))</f>
        <v/>
      </c>
      <c r="P3740" s="22"/>
      <c r="Q3740" s="22"/>
      <c r="R3740" s="23"/>
      <c r="S3740" s="24"/>
      <c r="T3740" s="24"/>
      <c r="U3740" s="25"/>
      <c r="V3740" s="19" t="str">
        <f aca="false">IF(COUNT(N3740:Q3740)=0,"",MIN(N3740:Q3740))</f>
        <v/>
      </c>
      <c r="W3740" s="16" t="str">
        <f aca="false">IF(V3740="","",INDEX($N$4:$Q$4,MATCH(V3740,N3740:Q3740,0)))</f>
        <v/>
      </c>
      <c r="X3740" s="19" t="str">
        <f aca="false">IF(COUNT(N3740:Q3740)&lt;2,"",SMALL(N3740:Q3740,2))</f>
        <v/>
      </c>
      <c r="Y3740" s="26" t="str">
        <f aca="false">IF(OR(V3740="",M3740=0),"",V3740/M3740-1)</f>
        <v/>
      </c>
      <c r="Z3740" s="26" t="str">
        <f aca="false">IF(OR(V3740="",L3740=""),"",V3740/(L3740*E3740)-1)</f>
        <v/>
      </c>
      <c r="AA3740" s="16" t="str">
        <f aca="false">IF(V3740="","SEM OFERTA",IF(OR(Y3740&gt;Premissas!$B$11,Y3740&lt;Premissas!$B$12),"VERIFICAR - UNIDADE/EMBALAGEM",IF(Y3740&gt;Premissas!$B$6,"NÃO COMPRAR - REAJUSTE &gt;5%","COMPRAR")))</f>
        <v>SEM OFERTA</v>
      </c>
      <c r="AB3740" s="18" t="str">
        <f aca="false">IF(W3740="DIMEC",S3740,IF(W3740="MEDCENTRO",U3740,""))</f>
        <v/>
      </c>
      <c r="AC3740" s="18" t="n">
        <f aca="false">IF(AA3740&lt;&gt;"COMPRAR",0,IF(AB3740="",I3740,MIN(I3740,AB3740)))</f>
        <v>0</v>
      </c>
      <c r="AD3740" s="19" t="n">
        <f aca="false">IF(AC3740&gt;0,AC3740*V3740,0)</f>
        <v>0</v>
      </c>
      <c r="AE3740" s="19" t="n">
        <f aca="false">IF(AC3740&gt;0,(M3740-V3740)*AC3740,0)</f>
        <v>0</v>
      </c>
      <c r="AF3740" s="16" t="str">
        <f aca="false">IF(AA3740&lt;&gt;"COMPRAR","",IF(AB3740="",IF(X3740="","",IF(X3740-V3740&lt;0.01,"EMPATE TÉCNICO","")),IF(AB3740&lt;I3740,"ESTOQUE INSUFICIENTE",IF(X3740="","",IF(X3740-V3740&lt;0.01,"EMPATE TÉCNICO","")))))</f>
        <v/>
      </c>
      <c r="AG3740" s="16" t="s">
        <v>1798</v>
      </c>
      <c r="AH3740" s="16" t="s">
        <v>1761</v>
      </c>
    </row>
    <row r="3741" customFormat="false" ht="15" hidden="false" customHeight="false" outlineLevel="0" collapsed="false">
      <c r="A3741" s="16" t="s">
        <v>11587</v>
      </c>
      <c r="B3741" s="17" t="s">
        <v>11588</v>
      </c>
      <c r="C3741" s="16" t="s">
        <v>11589</v>
      </c>
      <c r="D3741" s="16" t="s">
        <v>11586</v>
      </c>
      <c r="E3741" s="18" t="n">
        <v>1</v>
      </c>
      <c r="F3741" s="16" t="s">
        <v>43</v>
      </c>
      <c r="G3741" s="18" t="n">
        <v>0</v>
      </c>
      <c r="H3741" s="16" t="n">
        <v>0.2</v>
      </c>
      <c r="I3741" s="18" t="n">
        <v>1</v>
      </c>
      <c r="J3741" s="19" t="n">
        <v>24.4</v>
      </c>
      <c r="K3741" s="19" t="n">
        <v>24.4</v>
      </c>
      <c r="L3741" s="19" t="n">
        <v>24.4</v>
      </c>
      <c r="M3741" s="19" t="n">
        <f aca="false">IF(J3741&gt;0,J3741,K3741)*E3741</f>
        <v>24.4</v>
      </c>
      <c r="N3741" s="20"/>
      <c r="O3741" s="21" t="str">
        <f aca="false">IF(R3741="","",ROUND(R3741*(1-Premissas!$B$4),4))</f>
        <v/>
      </c>
      <c r="P3741" s="22"/>
      <c r="Q3741" s="22"/>
      <c r="R3741" s="23"/>
      <c r="S3741" s="24"/>
      <c r="T3741" s="24"/>
      <c r="U3741" s="25"/>
      <c r="V3741" s="19" t="str">
        <f aca="false">IF(COUNT(N3741:Q3741)=0,"",MIN(N3741:Q3741))</f>
        <v/>
      </c>
      <c r="W3741" s="16" t="str">
        <f aca="false">IF(V3741="","",INDEX($N$4:$Q$4,MATCH(V3741,N3741:Q3741,0)))</f>
        <v/>
      </c>
      <c r="X3741" s="19" t="str">
        <f aca="false">IF(COUNT(N3741:Q3741)&lt;2,"",SMALL(N3741:Q3741,2))</f>
        <v/>
      </c>
      <c r="Y3741" s="26" t="str">
        <f aca="false">IF(OR(V3741="",M3741=0),"",V3741/M3741-1)</f>
        <v/>
      </c>
      <c r="Z3741" s="26" t="str">
        <f aca="false">IF(OR(V3741="",L3741=""),"",V3741/(L3741*E3741)-1)</f>
        <v/>
      </c>
      <c r="AA3741" s="16" t="str">
        <f aca="false">IF(V3741="","SEM OFERTA",IF(OR(Y3741&gt;Premissas!$B$11,Y3741&lt;Premissas!$B$12),"VERIFICAR - UNIDADE/EMBALAGEM",IF(Y3741&gt;Premissas!$B$6,"NÃO COMPRAR - REAJUSTE &gt;5%","COMPRAR")))</f>
        <v>SEM OFERTA</v>
      </c>
      <c r="AB3741" s="18" t="str">
        <f aca="false">IF(W3741="DIMEC",S3741,IF(W3741="MEDCENTRO",U3741,""))</f>
        <v/>
      </c>
      <c r="AC3741" s="18" t="n">
        <f aca="false">IF(AA3741&lt;&gt;"COMPRAR",0,IF(AB3741="",I3741,MIN(I3741,AB3741)))</f>
        <v>0</v>
      </c>
      <c r="AD3741" s="19" t="n">
        <f aca="false">IF(AC3741&gt;0,AC3741*V3741,0)</f>
        <v>0</v>
      </c>
      <c r="AE3741" s="19" t="n">
        <f aca="false">IF(AC3741&gt;0,(M3741-V3741)*AC3741,0)</f>
        <v>0</v>
      </c>
      <c r="AF3741" s="16" t="str">
        <f aca="false">IF(AA3741&lt;&gt;"COMPRAR","",IF(AB3741="",IF(X3741="","",IF(X3741-V3741&lt;0.01,"EMPATE TÉCNICO","")),IF(AB3741&lt;I3741,"ESTOQUE INSUFICIENTE",IF(X3741="","",IF(X3741-V3741&lt;0.01,"EMPATE TÉCNICO","")))))</f>
        <v/>
      </c>
      <c r="AG3741" s="16" t="s">
        <v>547</v>
      </c>
      <c r="AH3741" s="16" t="s">
        <v>1761</v>
      </c>
    </row>
    <row r="3742" customFormat="false" ht="15" hidden="false" customHeight="false" outlineLevel="0" collapsed="false">
      <c r="A3742" s="16" t="s">
        <v>11590</v>
      </c>
      <c r="B3742" s="17" t="s">
        <v>11591</v>
      </c>
      <c r="C3742" s="16" t="s">
        <v>11592</v>
      </c>
      <c r="D3742" s="16" t="s">
        <v>4241</v>
      </c>
      <c r="E3742" s="18" t="n">
        <v>1</v>
      </c>
      <c r="F3742" s="16" t="s">
        <v>43</v>
      </c>
      <c r="G3742" s="18" t="n">
        <v>2</v>
      </c>
      <c r="H3742" s="16" t="n">
        <v>1.3</v>
      </c>
      <c r="I3742" s="18" t="n">
        <v>2</v>
      </c>
      <c r="J3742" s="19" t="n">
        <v>5.26</v>
      </c>
      <c r="K3742" s="19" t="n">
        <v>5.26</v>
      </c>
      <c r="L3742" s="19" t="n">
        <v>5.26</v>
      </c>
      <c r="M3742" s="19" t="n">
        <f aca="false">IF(J3742&gt;0,J3742,K3742)*E3742</f>
        <v>5.26</v>
      </c>
      <c r="N3742" s="20"/>
      <c r="O3742" s="21" t="str">
        <f aca="false">IF(R3742="","",ROUND(R3742*(1-Premissas!$B$4),4))</f>
        <v/>
      </c>
      <c r="P3742" s="22"/>
      <c r="Q3742" s="22"/>
      <c r="R3742" s="23"/>
      <c r="S3742" s="24"/>
      <c r="T3742" s="24"/>
      <c r="U3742" s="25"/>
      <c r="V3742" s="19" t="str">
        <f aca="false">IF(COUNT(N3742:Q3742)=0,"",MIN(N3742:Q3742))</f>
        <v/>
      </c>
      <c r="W3742" s="16" t="str">
        <f aca="false">IF(V3742="","",INDEX($N$4:$Q$4,MATCH(V3742,N3742:Q3742,0)))</f>
        <v/>
      </c>
      <c r="X3742" s="19" t="str">
        <f aca="false">IF(COUNT(N3742:Q3742)&lt;2,"",SMALL(N3742:Q3742,2))</f>
        <v/>
      </c>
      <c r="Y3742" s="26" t="str">
        <f aca="false">IF(OR(V3742="",M3742=0),"",V3742/M3742-1)</f>
        <v/>
      </c>
      <c r="Z3742" s="26" t="str">
        <f aca="false">IF(OR(V3742="",L3742=""),"",V3742/(L3742*E3742)-1)</f>
        <v/>
      </c>
      <c r="AA3742" s="16" t="str">
        <f aca="false">IF(V3742="","SEM OFERTA",IF(OR(Y3742&gt;Premissas!$B$11,Y3742&lt;Premissas!$B$12),"VERIFICAR - UNIDADE/EMBALAGEM",IF(Y3742&gt;Premissas!$B$6,"NÃO COMPRAR - REAJUSTE &gt;5%","COMPRAR")))</f>
        <v>SEM OFERTA</v>
      </c>
      <c r="AB3742" s="18" t="str">
        <f aca="false">IF(W3742="DIMEC",S3742,IF(W3742="MEDCENTRO",U3742,""))</f>
        <v/>
      </c>
      <c r="AC3742" s="18" t="n">
        <f aca="false">IF(AA3742&lt;&gt;"COMPRAR",0,IF(AB3742="",I3742,MIN(I3742,AB3742)))</f>
        <v>0</v>
      </c>
      <c r="AD3742" s="19" t="n">
        <f aca="false">IF(AC3742&gt;0,AC3742*V3742,0)</f>
        <v>0</v>
      </c>
      <c r="AE3742" s="19" t="n">
        <f aca="false">IF(AC3742&gt;0,(M3742-V3742)*AC3742,0)</f>
        <v>0</v>
      </c>
      <c r="AF3742" s="16" t="str">
        <f aca="false">IF(AA3742&lt;&gt;"COMPRAR","",IF(AB3742="",IF(X3742="","",IF(X3742-V3742&lt;0.01,"EMPATE TÉCNICO","")),IF(AB3742&lt;I3742,"ESTOQUE INSUFICIENTE",IF(X3742="","",IF(X3742-V3742&lt;0.01,"EMPATE TÉCNICO","")))))</f>
        <v/>
      </c>
      <c r="AG3742" s="16" t="s">
        <v>1838</v>
      </c>
      <c r="AH3742" s="16" t="s">
        <v>1761</v>
      </c>
    </row>
    <row r="3743" customFormat="false" ht="15" hidden="false" customHeight="false" outlineLevel="0" collapsed="false">
      <c r="A3743" s="16" t="s">
        <v>11593</v>
      </c>
      <c r="B3743" s="17" t="s">
        <v>11594</v>
      </c>
      <c r="C3743" s="16" t="s">
        <v>11595</v>
      </c>
      <c r="D3743" s="16" t="s">
        <v>5994</v>
      </c>
      <c r="E3743" s="18" t="n">
        <v>1</v>
      </c>
      <c r="F3743" s="16" t="s">
        <v>42</v>
      </c>
      <c r="G3743" s="18" t="n">
        <v>1</v>
      </c>
      <c r="H3743" s="16" t="n">
        <v>1.4</v>
      </c>
      <c r="I3743" s="18" t="n">
        <v>3</v>
      </c>
      <c r="J3743" s="19" t="n">
        <v>10.9</v>
      </c>
      <c r="K3743" s="19" t="n">
        <v>10.9</v>
      </c>
      <c r="L3743" s="19" t="n">
        <v>10.9</v>
      </c>
      <c r="M3743" s="19" t="n">
        <f aca="false">IF(J3743&gt;0,J3743,K3743)*E3743</f>
        <v>10.9</v>
      </c>
      <c r="N3743" s="20"/>
      <c r="O3743" s="21" t="str">
        <f aca="false">IF(R3743="","",ROUND(R3743*(1-Premissas!$B$4),4))</f>
        <v/>
      </c>
      <c r="P3743" s="22"/>
      <c r="Q3743" s="22"/>
      <c r="R3743" s="23"/>
      <c r="S3743" s="24"/>
      <c r="T3743" s="24"/>
      <c r="U3743" s="25"/>
      <c r="V3743" s="19" t="str">
        <f aca="false">IF(COUNT(N3743:Q3743)=0,"",MIN(N3743:Q3743))</f>
        <v/>
      </c>
      <c r="W3743" s="16" t="str">
        <f aca="false">IF(V3743="","",INDEX($N$4:$Q$4,MATCH(V3743,N3743:Q3743,0)))</f>
        <v/>
      </c>
      <c r="X3743" s="19" t="str">
        <f aca="false">IF(COUNT(N3743:Q3743)&lt;2,"",SMALL(N3743:Q3743,2))</f>
        <v/>
      </c>
      <c r="Y3743" s="26" t="str">
        <f aca="false">IF(OR(V3743="",M3743=0),"",V3743/M3743-1)</f>
        <v/>
      </c>
      <c r="Z3743" s="26" t="str">
        <f aca="false">IF(OR(V3743="",L3743=""),"",V3743/(L3743*E3743)-1)</f>
        <v/>
      </c>
      <c r="AA3743" s="16" t="str">
        <f aca="false">IF(V3743="","SEM OFERTA",IF(OR(Y3743&gt;Premissas!$B$11,Y3743&lt;Premissas!$B$12),"VERIFICAR - UNIDADE/EMBALAGEM",IF(Y3743&gt;Premissas!$B$6,"NÃO COMPRAR - REAJUSTE &gt;5%","COMPRAR")))</f>
        <v>SEM OFERTA</v>
      </c>
      <c r="AB3743" s="18" t="str">
        <f aca="false">IF(W3743="DIMEC",S3743,IF(W3743="MEDCENTRO",U3743,""))</f>
        <v/>
      </c>
      <c r="AC3743" s="18" t="n">
        <f aca="false">IF(AA3743&lt;&gt;"COMPRAR",0,IF(AB3743="",I3743,MIN(I3743,AB3743)))</f>
        <v>0</v>
      </c>
      <c r="AD3743" s="19" t="n">
        <f aca="false">IF(AC3743&gt;0,AC3743*V3743,0)</f>
        <v>0</v>
      </c>
      <c r="AE3743" s="19" t="n">
        <f aca="false">IF(AC3743&gt;0,(M3743-V3743)*AC3743,0)</f>
        <v>0</v>
      </c>
      <c r="AF3743" s="16" t="str">
        <f aca="false">IF(AA3743&lt;&gt;"COMPRAR","",IF(AB3743="",IF(X3743="","",IF(X3743-V3743&lt;0.01,"EMPATE TÉCNICO","")),IF(AB3743&lt;I3743,"ESTOQUE INSUFICIENTE",IF(X3743="","",IF(X3743-V3743&lt;0.01,"EMPATE TÉCNICO","")))))</f>
        <v/>
      </c>
      <c r="AG3743" s="16" t="s">
        <v>3750</v>
      </c>
      <c r="AH3743" s="16" t="s">
        <v>1761</v>
      </c>
    </row>
    <row r="3744" customFormat="false" ht="15" hidden="false" customHeight="false" outlineLevel="0" collapsed="false">
      <c r="A3744" s="16" t="s">
        <v>11596</v>
      </c>
      <c r="B3744" s="17" t="s">
        <v>11597</v>
      </c>
      <c r="C3744" s="16" t="s">
        <v>11598</v>
      </c>
      <c r="D3744" s="16" t="s">
        <v>7146</v>
      </c>
      <c r="E3744" s="18" t="n">
        <v>1</v>
      </c>
      <c r="F3744" s="16" t="s">
        <v>43</v>
      </c>
      <c r="G3744" s="18" t="n">
        <v>0</v>
      </c>
      <c r="H3744" s="16" t="n">
        <v>1.1</v>
      </c>
      <c r="I3744" s="18" t="n">
        <v>3</v>
      </c>
      <c r="J3744" s="19" t="n">
        <v>5.32</v>
      </c>
      <c r="K3744" s="19" t="n">
        <v>5.32</v>
      </c>
      <c r="L3744" s="19" t="n">
        <v>5.32</v>
      </c>
      <c r="M3744" s="19" t="n">
        <f aca="false">IF(J3744&gt;0,J3744,K3744)*E3744</f>
        <v>5.32</v>
      </c>
      <c r="N3744" s="20"/>
      <c r="O3744" s="21" t="str">
        <f aca="false">IF(R3744="","",ROUND(R3744*(1-Premissas!$B$4),4))</f>
        <v/>
      </c>
      <c r="P3744" s="22"/>
      <c r="Q3744" s="22"/>
      <c r="R3744" s="23"/>
      <c r="S3744" s="24"/>
      <c r="T3744" s="24"/>
      <c r="U3744" s="25"/>
      <c r="V3744" s="19" t="str">
        <f aca="false">IF(COUNT(N3744:Q3744)=0,"",MIN(N3744:Q3744))</f>
        <v/>
      </c>
      <c r="W3744" s="16" t="str">
        <f aca="false">IF(V3744="","",INDEX($N$4:$Q$4,MATCH(V3744,N3744:Q3744,0)))</f>
        <v/>
      </c>
      <c r="X3744" s="19" t="str">
        <f aca="false">IF(COUNT(N3744:Q3744)&lt;2,"",SMALL(N3744:Q3744,2))</f>
        <v/>
      </c>
      <c r="Y3744" s="26" t="str">
        <f aca="false">IF(OR(V3744="",M3744=0),"",V3744/M3744-1)</f>
        <v/>
      </c>
      <c r="Z3744" s="26" t="str">
        <f aca="false">IF(OR(V3744="",L3744=""),"",V3744/(L3744*E3744)-1)</f>
        <v/>
      </c>
      <c r="AA3744" s="16" t="str">
        <f aca="false">IF(V3744="","SEM OFERTA",IF(OR(Y3744&gt;Premissas!$B$11,Y3744&lt;Premissas!$B$12),"VERIFICAR - UNIDADE/EMBALAGEM",IF(Y3744&gt;Premissas!$B$6,"NÃO COMPRAR - REAJUSTE &gt;5%","COMPRAR")))</f>
        <v>SEM OFERTA</v>
      </c>
      <c r="AB3744" s="18" t="str">
        <f aca="false">IF(W3744="DIMEC",S3744,IF(W3744="MEDCENTRO",U3744,""))</f>
        <v/>
      </c>
      <c r="AC3744" s="18" t="n">
        <f aca="false">IF(AA3744&lt;&gt;"COMPRAR",0,IF(AB3744="",I3744,MIN(I3744,AB3744)))</f>
        <v>0</v>
      </c>
      <c r="AD3744" s="19" t="n">
        <f aca="false">IF(AC3744&gt;0,AC3744*V3744,0)</f>
        <v>0</v>
      </c>
      <c r="AE3744" s="19" t="n">
        <f aca="false">IF(AC3744&gt;0,(M3744-V3744)*AC3744,0)</f>
        <v>0</v>
      </c>
      <c r="AF3744" s="16" t="str">
        <f aca="false">IF(AA3744&lt;&gt;"COMPRAR","",IF(AB3744="",IF(X3744="","",IF(X3744-V3744&lt;0.01,"EMPATE TÉCNICO","")),IF(AB3744&lt;I3744,"ESTOQUE INSUFICIENTE",IF(X3744="","",IF(X3744-V3744&lt;0.01,"EMPATE TÉCNICO","")))))</f>
        <v/>
      </c>
      <c r="AG3744" s="16" t="s">
        <v>87</v>
      </c>
      <c r="AH3744" s="16" t="s">
        <v>1761</v>
      </c>
    </row>
    <row r="3745" customFormat="false" ht="15" hidden="false" customHeight="false" outlineLevel="0" collapsed="false">
      <c r="A3745" s="16" t="s">
        <v>11599</v>
      </c>
      <c r="B3745" s="17" t="s">
        <v>11600</v>
      </c>
      <c r="C3745" s="16" t="s">
        <v>11601</v>
      </c>
      <c r="D3745" s="16" t="s">
        <v>11602</v>
      </c>
      <c r="E3745" s="18" t="n">
        <v>1</v>
      </c>
      <c r="F3745" s="16" t="s">
        <v>43</v>
      </c>
      <c r="G3745" s="18" t="n">
        <v>0</v>
      </c>
      <c r="H3745" s="16" t="n">
        <v>0.1</v>
      </c>
      <c r="I3745" s="18" t="n">
        <v>1</v>
      </c>
      <c r="J3745" s="19" t="n">
        <v>36.81</v>
      </c>
      <c r="K3745" s="19" t="n">
        <v>36.81</v>
      </c>
      <c r="L3745" s="19" t="n">
        <v>36.81</v>
      </c>
      <c r="M3745" s="19" t="n">
        <f aca="false">IF(J3745&gt;0,J3745,K3745)*E3745</f>
        <v>36.81</v>
      </c>
      <c r="N3745" s="20"/>
      <c r="O3745" s="21" t="str">
        <f aca="false">IF(R3745="","",ROUND(R3745*(1-Premissas!$B$4),4))</f>
        <v/>
      </c>
      <c r="P3745" s="22"/>
      <c r="Q3745" s="22"/>
      <c r="R3745" s="23"/>
      <c r="S3745" s="24"/>
      <c r="T3745" s="24"/>
      <c r="U3745" s="25"/>
      <c r="V3745" s="19" t="str">
        <f aca="false">IF(COUNT(N3745:Q3745)=0,"",MIN(N3745:Q3745))</f>
        <v/>
      </c>
      <c r="W3745" s="16" t="str">
        <f aca="false">IF(V3745="","",INDEX($N$4:$Q$4,MATCH(V3745,N3745:Q3745,0)))</f>
        <v/>
      </c>
      <c r="X3745" s="19" t="str">
        <f aca="false">IF(COUNT(N3745:Q3745)&lt;2,"",SMALL(N3745:Q3745,2))</f>
        <v/>
      </c>
      <c r="Y3745" s="26" t="str">
        <f aca="false">IF(OR(V3745="",M3745=0),"",V3745/M3745-1)</f>
        <v/>
      </c>
      <c r="Z3745" s="26" t="str">
        <f aca="false">IF(OR(V3745="",L3745=""),"",V3745/(L3745*E3745)-1)</f>
        <v/>
      </c>
      <c r="AA3745" s="16" t="str">
        <f aca="false">IF(V3745="","SEM OFERTA",IF(OR(Y3745&gt;Premissas!$B$11,Y3745&lt;Premissas!$B$12),"VERIFICAR - UNIDADE/EMBALAGEM",IF(Y3745&gt;Premissas!$B$6,"NÃO COMPRAR - REAJUSTE &gt;5%","COMPRAR")))</f>
        <v>SEM OFERTA</v>
      </c>
      <c r="AB3745" s="18" t="str">
        <f aca="false">IF(W3745="DIMEC",S3745,IF(W3745="MEDCENTRO",U3745,""))</f>
        <v/>
      </c>
      <c r="AC3745" s="18" t="n">
        <f aca="false">IF(AA3745&lt;&gt;"COMPRAR",0,IF(AB3745="",I3745,MIN(I3745,AB3745)))</f>
        <v>0</v>
      </c>
      <c r="AD3745" s="19" t="n">
        <f aca="false">IF(AC3745&gt;0,AC3745*V3745,0)</f>
        <v>0</v>
      </c>
      <c r="AE3745" s="19" t="n">
        <f aca="false">IF(AC3745&gt;0,(M3745-V3745)*AC3745,0)</f>
        <v>0</v>
      </c>
      <c r="AF3745" s="16" t="str">
        <f aca="false">IF(AA3745&lt;&gt;"COMPRAR","",IF(AB3745="",IF(X3745="","",IF(X3745-V3745&lt;0.01,"EMPATE TÉCNICO","")),IF(AB3745&lt;I3745,"ESTOQUE INSUFICIENTE",IF(X3745="","",IF(X3745-V3745&lt;0.01,"EMPATE TÉCNICO","")))))</f>
        <v/>
      </c>
      <c r="AG3745" s="16" t="s">
        <v>360</v>
      </c>
      <c r="AH3745" s="16" t="s">
        <v>1761</v>
      </c>
    </row>
    <row r="3746" customFormat="false" ht="15" hidden="false" customHeight="false" outlineLevel="0" collapsed="false">
      <c r="A3746" s="16" t="s">
        <v>11603</v>
      </c>
      <c r="B3746" s="17" t="s">
        <v>11604</v>
      </c>
      <c r="C3746" s="16" t="s">
        <v>11605</v>
      </c>
      <c r="D3746" s="16" t="s">
        <v>7787</v>
      </c>
      <c r="E3746" s="18" t="n">
        <v>1</v>
      </c>
      <c r="F3746" s="16" t="s">
        <v>43</v>
      </c>
      <c r="G3746" s="18" t="n">
        <v>0</v>
      </c>
      <c r="H3746" s="16" t="n">
        <v>0.2</v>
      </c>
      <c r="I3746" s="18" t="n">
        <v>1</v>
      </c>
      <c r="J3746" s="19" t="n">
        <v>12.46</v>
      </c>
      <c r="K3746" s="19" t="n">
        <v>12.46</v>
      </c>
      <c r="L3746" s="19" t="n">
        <v>12.46</v>
      </c>
      <c r="M3746" s="19" t="n">
        <f aca="false">IF(J3746&gt;0,J3746,K3746)*E3746</f>
        <v>12.46</v>
      </c>
      <c r="N3746" s="20"/>
      <c r="O3746" s="21" t="str">
        <f aca="false">IF(R3746="","",ROUND(R3746*(1-Premissas!$B$4),4))</f>
        <v/>
      </c>
      <c r="P3746" s="22"/>
      <c r="Q3746" s="22"/>
      <c r="R3746" s="23"/>
      <c r="S3746" s="24"/>
      <c r="T3746" s="24"/>
      <c r="U3746" s="25"/>
      <c r="V3746" s="19" t="str">
        <f aca="false">IF(COUNT(N3746:Q3746)=0,"",MIN(N3746:Q3746))</f>
        <v/>
      </c>
      <c r="W3746" s="16" t="str">
        <f aca="false">IF(V3746="","",INDEX($N$4:$Q$4,MATCH(V3746,N3746:Q3746,0)))</f>
        <v/>
      </c>
      <c r="X3746" s="19" t="str">
        <f aca="false">IF(COUNT(N3746:Q3746)&lt;2,"",SMALL(N3746:Q3746,2))</f>
        <v/>
      </c>
      <c r="Y3746" s="26" t="str">
        <f aca="false">IF(OR(V3746="",M3746=0),"",V3746/M3746-1)</f>
        <v/>
      </c>
      <c r="Z3746" s="26" t="str">
        <f aca="false">IF(OR(V3746="",L3746=""),"",V3746/(L3746*E3746)-1)</f>
        <v/>
      </c>
      <c r="AA3746" s="16" t="str">
        <f aca="false">IF(V3746="","SEM OFERTA",IF(OR(Y3746&gt;Premissas!$B$11,Y3746&lt;Premissas!$B$12),"VERIFICAR - UNIDADE/EMBALAGEM",IF(Y3746&gt;Premissas!$B$6,"NÃO COMPRAR - REAJUSTE &gt;5%","COMPRAR")))</f>
        <v>SEM OFERTA</v>
      </c>
      <c r="AB3746" s="18" t="str">
        <f aca="false">IF(W3746="DIMEC",S3746,IF(W3746="MEDCENTRO",U3746,""))</f>
        <v/>
      </c>
      <c r="AC3746" s="18" t="n">
        <f aca="false">IF(AA3746&lt;&gt;"COMPRAR",0,IF(AB3746="",I3746,MIN(I3746,AB3746)))</f>
        <v>0</v>
      </c>
      <c r="AD3746" s="19" t="n">
        <f aca="false">IF(AC3746&gt;0,AC3746*V3746,0)</f>
        <v>0</v>
      </c>
      <c r="AE3746" s="19" t="n">
        <f aca="false">IF(AC3746&gt;0,(M3746-V3746)*AC3746,0)</f>
        <v>0</v>
      </c>
      <c r="AF3746" s="16" t="str">
        <f aca="false">IF(AA3746&lt;&gt;"COMPRAR","",IF(AB3746="",IF(X3746="","",IF(X3746-V3746&lt;0.01,"EMPATE TÉCNICO","")),IF(AB3746&lt;I3746,"ESTOQUE INSUFICIENTE",IF(X3746="","",IF(X3746-V3746&lt;0.01,"EMPATE TÉCNICO","")))))</f>
        <v/>
      </c>
      <c r="AG3746" s="16" t="s">
        <v>93</v>
      </c>
      <c r="AH3746" s="16" t="s">
        <v>1761</v>
      </c>
    </row>
    <row r="3747" customFormat="false" ht="15" hidden="false" customHeight="false" outlineLevel="0" collapsed="false">
      <c r="A3747" s="16" t="s">
        <v>11606</v>
      </c>
      <c r="B3747" s="17" t="s">
        <v>11607</v>
      </c>
      <c r="C3747" s="16" t="s">
        <v>11608</v>
      </c>
      <c r="D3747" s="16" t="s">
        <v>456</v>
      </c>
      <c r="E3747" s="18" t="n">
        <v>1</v>
      </c>
      <c r="F3747" s="16" t="s">
        <v>43</v>
      </c>
      <c r="G3747" s="18" t="n">
        <v>0</v>
      </c>
      <c r="H3747" s="16" t="n">
        <v>0</v>
      </c>
      <c r="I3747" s="18" t="n">
        <v>1</v>
      </c>
      <c r="J3747" s="19" t="n">
        <v>13.57</v>
      </c>
      <c r="K3747" s="19" t="n">
        <v>13.57</v>
      </c>
      <c r="L3747" s="19" t="n">
        <v>13.57</v>
      </c>
      <c r="M3747" s="19" t="n">
        <f aca="false">IF(J3747&gt;0,J3747,K3747)*E3747</f>
        <v>13.57</v>
      </c>
      <c r="N3747" s="20"/>
      <c r="O3747" s="21" t="str">
        <f aca="false">IF(R3747="","",ROUND(R3747*(1-Premissas!$B$4),4))</f>
        <v/>
      </c>
      <c r="P3747" s="22"/>
      <c r="Q3747" s="22"/>
      <c r="R3747" s="23"/>
      <c r="S3747" s="24"/>
      <c r="T3747" s="24"/>
      <c r="U3747" s="25"/>
      <c r="V3747" s="19" t="str">
        <f aca="false">IF(COUNT(N3747:Q3747)=0,"",MIN(N3747:Q3747))</f>
        <v/>
      </c>
      <c r="W3747" s="16" t="str">
        <f aca="false">IF(V3747="","",INDEX($N$4:$Q$4,MATCH(V3747,N3747:Q3747,0)))</f>
        <v/>
      </c>
      <c r="X3747" s="19" t="str">
        <f aca="false">IF(COUNT(N3747:Q3747)&lt;2,"",SMALL(N3747:Q3747,2))</f>
        <v/>
      </c>
      <c r="Y3747" s="26" t="str">
        <f aca="false">IF(OR(V3747="",M3747=0),"",V3747/M3747-1)</f>
        <v/>
      </c>
      <c r="Z3747" s="26" t="str">
        <f aca="false">IF(OR(V3747="",L3747=""),"",V3747/(L3747*E3747)-1)</f>
        <v/>
      </c>
      <c r="AA3747" s="16" t="str">
        <f aca="false">IF(V3747="","SEM OFERTA",IF(OR(Y3747&gt;Premissas!$B$11,Y3747&lt;Premissas!$B$12),"VERIFICAR - UNIDADE/EMBALAGEM",IF(Y3747&gt;Premissas!$B$6,"NÃO COMPRAR - REAJUSTE &gt;5%","COMPRAR")))</f>
        <v>SEM OFERTA</v>
      </c>
      <c r="AB3747" s="18" t="str">
        <f aca="false">IF(W3747="DIMEC",S3747,IF(W3747="MEDCENTRO",U3747,""))</f>
        <v/>
      </c>
      <c r="AC3747" s="18" t="n">
        <f aca="false">IF(AA3747&lt;&gt;"COMPRAR",0,IF(AB3747="",I3747,MIN(I3747,AB3747)))</f>
        <v>0</v>
      </c>
      <c r="AD3747" s="19" t="n">
        <f aca="false">IF(AC3747&gt;0,AC3747*V3747,0)</f>
        <v>0</v>
      </c>
      <c r="AE3747" s="19" t="n">
        <f aca="false">IF(AC3747&gt;0,(M3747-V3747)*AC3747,0)</f>
        <v>0</v>
      </c>
      <c r="AF3747" s="16" t="str">
        <f aca="false">IF(AA3747&lt;&gt;"COMPRAR","",IF(AB3747="",IF(X3747="","",IF(X3747-V3747&lt;0.01,"EMPATE TÉCNICO","")),IF(AB3747&lt;I3747,"ESTOQUE INSUFICIENTE",IF(X3747="","",IF(X3747-V3747&lt;0.01,"EMPATE TÉCNICO","")))))</f>
        <v/>
      </c>
      <c r="AG3747" s="16" t="s">
        <v>1838</v>
      </c>
      <c r="AH3747" s="16" t="s">
        <v>1761</v>
      </c>
    </row>
    <row r="3748" customFormat="false" ht="15" hidden="false" customHeight="false" outlineLevel="0" collapsed="false">
      <c r="A3748" s="16" t="s">
        <v>11609</v>
      </c>
      <c r="B3748" s="17" t="s">
        <v>11610</v>
      </c>
      <c r="C3748" s="16" t="s">
        <v>11611</v>
      </c>
      <c r="D3748" s="16" t="s">
        <v>456</v>
      </c>
      <c r="E3748" s="18" t="n">
        <v>1</v>
      </c>
      <c r="F3748" s="16" t="s">
        <v>43</v>
      </c>
      <c r="G3748" s="18" t="n">
        <v>0</v>
      </c>
      <c r="H3748" s="16" t="n">
        <v>0.1</v>
      </c>
      <c r="I3748" s="18" t="n">
        <v>1</v>
      </c>
      <c r="J3748" s="19" t="n">
        <v>13.57</v>
      </c>
      <c r="K3748" s="19" t="n">
        <v>13.57</v>
      </c>
      <c r="L3748" s="19" t="n">
        <v>13.57</v>
      </c>
      <c r="M3748" s="19" t="n">
        <f aca="false">IF(J3748&gt;0,J3748,K3748)*E3748</f>
        <v>13.57</v>
      </c>
      <c r="N3748" s="20"/>
      <c r="O3748" s="21" t="str">
        <f aca="false">IF(R3748="","",ROUND(R3748*(1-Premissas!$B$4),4))</f>
        <v/>
      </c>
      <c r="P3748" s="22"/>
      <c r="Q3748" s="22"/>
      <c r="R3748" s="23"/>
      <c r="S3748" s="24"/>
      <c r="T3748" s="24"/>
      <c r="U3748" s="25"/>
      <c r="V3748" s="19" t="str">
        <f aca="false">IF(COUNT(N3748:Q3748)=0,"",MIN(N3748:Q3748))</f>
        <v/>
      </c>
      <c r="W3748" s="16" t="str">
        <f aca="false">IF(V3748="","",INDEX($N$4:$Q$4,MATCH(V3748,N3748:Q3748,0)))</f>
        <v/>
      </c>
      <c r="X3748" s="19" t="str">
        <f aca="false">IF(COUNT(N3748:Q3748)&lt;2,"",SMALL(N3748:Q3748,2))</f>
        <v/>
      </c>
      <c r="Y3748" s="26" t="str">
        <f aca="false">IF(OR(V3748="",M3748=0),"",V3748/M3748-1)</f>
        <v/>
      </c>
      <c r="Z3748" s="26" t="str">
        <f aca="false">IF(OR(V3748="",L3748=""),"",V3748/(L3748*E3748)-1)</f>
        <v/>
      </c>
      <c r="AA3748" s="16" t="str">
        <f aca="false">IF(V3748="","SEM OFERTA",IF(OR(Y3748&gt;Premissas!$B$11,Y3748&lt;Premissas!$B$12),"VERIFICAR - UNIDADE/EMBALAGEM",IF(Y3748&gt;Premissas!$B$6,"NÃO COMPRAR - REAJUSTE &gt;5%","COMPRAR")))</f>
        <v>SEM OFERTA</v>
      </c>
      <c r="AB3748" s="18" t="str">
        <f aca="false">IF(W3748="DIMEC",S3748,IF(W3748="MEDCENTRO",U3748,""))</f>
        <v/>
      </c>
      <c r="AC3748" s="18" t="n">
        <f aca="false">IF(AA3748&lt;&gt;"COMPRAR",0,IF(AB3748="",I3748,MIN(I3748,AB3748)))</f>
        <v>0</v>
      </c>
      <c r="AD3748" s="19" t="n">
        <f aca="false">IF(AC3748&gt;0,AC3748*V3748,0)</f>
        <v>0</v>
      </c>
      <c r="AE3748" s="19" t="n">
        <f aca="false">IF(AC3748&gt;0,(M3748-V3748)*AC3748,0)</f>
        <v>0</v>
      </c>
      <c r="AF3748" s="16" t="str">
        <f aca="false">IF(AA3748&lt;&gt;"COMPRAR","",IF(AB3748="",IF(X3748="","",IF(X3748-V3748&lt;0.01,"EMPATE TÉCNICO","")),IF(AB3748&lt;I3748,"ESTOQUE INSUFICIENTE",IF(X3748="","",IF(X3748-V3748&lt;0.01,"EMPATE TÉCNICO","")))))</f>
        <v/>
      </c>
      <c r="AG3748" s="16" t="s">
        <v>1838</v>
      </c>
      <c r="AH3748" s="16" t="s">
        <v>1761</v>
      </c>
    </row>
    <row r="3749" customFormat="false" ht="15" hidden="false" customHeight="false" outlineLevel="0" collapsed="false">
      <c r="A3749" s="16" t="s">
        <v>11612</v>
      </c>
      <c r="B3749" s="17" t="s">
        <v>11613</v>
      </c>
      <c r="C3749" s="16" t="s">
        <v>11614</v>
      </c>
      <c r="D3749" s="16" t="s">
        <v>10089</v>
      </c>
      <c r="E3749" s="18" t="n">
        <v>1</v>
      </c>
      <c r="F3749" s="16" t="s">
        <v>43</v>
      </c>
      <c r="G3749" s="18" t="n">
        <v>0</v>
      </c>
      <c r="H3749" s="16" t="n">
        <v>0</v>
      </c>
      <c r="I3749" s="18" t="n">
        <v>1</v>
      </c>
      <c r="J3749" s="19" t="n">
        <v>23.35</v>
      </c>
      <c r="K3749" s="19" t="n">
        <v>23.35</v>
      </c>
      <c r="L3749" s="19" t="n">
        <v>23.35</v>
      </c>
      <c r="M3749" s="19" t="n">
        <f aca="false">IF(J3749&gt;0,J3749,K3749)*E3749</f>
        <v>23.35</v>
      </c>
      <c r="N3749" s="20"/>
      <c r="O3749" s="21" t="str">
        <f aca="false">IF(R3749="","",ROUND(R3749*(1-Premissas!$B$4),4))</f>
        <v/>
      </c>
      <c r="P3749" s="22"/>
      <c r="Q3749" s="22"/>
      <c r="R3749" s="23"/>
      <c r="S3749" s="24"/>
      <c r="T3749" s="24"/>
      <c r="U3749" s="25"/>
      <c r="V3749" s="19" t="str">
        <f aca="false">IF(COUNT(N3749:Q3749)=0,"",MIN(N3749:Q3749))</f>
        <v/>
      </c>
      <c r="W3749" s="16" t="str">
        <f aca="false">IF(V3749="","",INDEX($N$4:$Q$4,MATCH(V3749,N3749:Q3749,0)))</f>
        <v/>
      </c>
      <c r="X3749" s="19" t="str">
        <f aca="false">IF(COUNT(N3749:Q3749)&lt;2,"",SMALL(N3749:Q3749,2))</f>
        <v/>
      </c>
      <c r="Y3749" s="26" t="str">
        <f aca="false">IF(OR(V3749="",M3749=0),"",V3749/M3749-1)</f>
        <v/>
      </c>
      <c r="Z3749" s="26" t="str">
        <f aca="false">IF(OR(V3749="",L3749=""),"",V3749/(L3749*E3749)-1)</f>
        <v/>
      </c>
      <c r="AA3749" s="16" t="str">
        <f aca="false">IF(V3749="","SEM OFERTA",IF(OR(Y3749&gt;Premissas!$B$11,Y3749&lt;Premissas!$B$12),"VERIFICAR - UNIDADE/EMBALAGEM",IF(Y3749&gt;Premissas!$B$6,"NÃO COMPRAR - REAJUSTE &gt;5%","COMPRAR")))</f>
        <v>SEM OFERTA</v>
      </c>
      <c r="AB3749" s="18" t="str">
        <f aca="false">IF(W3749="DIMEC",S3749,IF(W3749="MEDCENTRO",U3749,""))</f>
        <v/>
      </c>
      <c r="AC3749" s="18" t="n">
        <f aca="false">IF(AA3749&lt;&gt;"COMPRAR",0,IF(AB3749="",I3749,MIN(I3749,AB3749)))</f>
        <v>0</v>
      </c>
      <c r="AD3749" s="19" t="n">
        <f aca="false">IF(AC3749&gt;0,AC3749*V3749,0)</f>
        <v>0</v>
      </c>
      <c r="AE3749" s="19" t="n">
        <f aca="false">IF(AC3749&gt;0,(M3749-V3749)*AC3749,0)</f>
        <v>0</v>
      </c>
      <c r="AF3749" s="16" t="str">
        <f aca="false">IF(AA3749&lt;&gt;"COMPRAR","",IF(AB3749="",IF(X3749="","",IF(X3749-V3749&lt;0.01,"EMPATE TÉCNICO","")),IF(AB3749&lt;I3749,"ESTOQUE INSUFICIENTE",IF(X3749="","",IF(X3749-V3749&lt;0.01,"EMPATE TÉCNICO","")))))</f>
        <v/>
      </c>
      <c r="AG3749" s="16" t="s">
        <v>1803</v>
      </c>
      <c r="AH3749" s="16" t="s">
        <v>1761</v>
      </c>
    </row>
    <row r="3750" customFormat="false" ht="15" hidden="false" customHeight="false" outlineLevel="0" collapsed="false">
      <c r="A3750" s="16" t="s">
        <v>11615</v>
      </c>
      <c r="B3750" s="17" t="s">
        <v>11616</v>
      </c>
      <c r="C3750" s="16" t="s">
        <v>11617</v>
      </c>
      <c r="D3750" s="16" t="s">
        <v>10089</v>
      </c>
      <c r="E3750" s="18" t="n">
        <v>1</v>
      </c>
      <c r="F3750" s="16" t="s">
        <v>43</v>
      </c>
      <c r="G3750" s="18" t="n">
        <v>0</v>
      </c>
      <c r="H3750" s="16" t="n">
        <v>0.3</v>
      </c>
      <c r="I3750" s="18" t="n">
        <v>1</v>
      </c>
      <c r="J3750" s="19" t="n">
        <v>17.26</v>
      </c>
      <c r="K3750" s="19" t="n">
        <v>17.26</v>
      </c>
      <c r="L3750" s="19" t="n">
        <v>17.26</v>
      </c>
      <c r="M3750" s="19" t="n">
        <f aca="false">IF(J3750&gt;0,J3750,K3750)*E3750</f>
        <v>17.26</v>
      </c>
      <c r="N3750" s="20"/>
      <c r="O3750" s="21" t="str">
        <f aca="false">IF(R3750="","",ROUND(R3750*(1-Premissas!$B$4),4))</f>
        <v/>
      </c>
      <c r="P3750" s="22"/>
      <c r="Q3750" s="22"/>
      <c r="R3750" s="23"/>
      <c r="S3750" s="24"/>
      <c r="T3750" s="24"/>
      <c r="U3750" s="25"/>
      <c r="V3750" s="19" t="str">
        <f aca="false">IF(COUNT(N3750:Q3750)=0,"",MIN(N3750:Q3750))</f>
        <v/>
      </c>
      <c r="W3750" s="16" t="str">
        <f aca="false">IF(V3750="","",INDEX($N$4:$Q$4,MATCH(V3750,N3750:Q3750,0)))</f>
        <v/>
      </c>
      <c r="X3750" s="19" t="str">
        <f aca="false">IF(COUNT(N3750:Q3750)&lt;2,"",SMALL(N3750:Q3750,2))</f>
        <v/>
      </c>
      <c r="Y3750" s="26" t="str">
        <f aca="false">IF(OR(V3750="",M3750=0),"",V3750/M3750-1)</f>
        <v/>
      </c>
      <c r="Z3750" s="26" t="str">
        <f aca="false">IF(OR(V3750="",L3750=""),"",V3750/(L3750*E3750)-1)</f>
        <v/>
      </c>
      <c r="AA3750" s="16" t="str">
        <f aca="false">IF(V3750="","SEM OFERTA",IF(OR(Y3750&gt;Premissas!$B$11,Y3750&lt;Premissas!$B$12),"VERIFICAR - UNIDADE/EMBALAGEM",IF(Y3750&gt;Premissas!$B$6,"NÃO COMPRAR - REAJUSTE &gt;5%","COMPRAR")))</f>
        <v>SEM OFERTA</v>
      </c>
      <c r="AB3750" s="18" t="str">
        <f aca="false">IF(W3750="DIMEC",S3750,IF(W3750="MEDCENTRO",U3750,""))</f>
        <v/>
      </c>
      <c r="AC3750" s="18" t="n">
        <f aca="false">IF(AA3750&lt;&gt;"COMPRAR",0,IF(AB3750="",I3750,MIN(I3750,AB3750)))</f>
        <v>0</v>
      </c>
      <c r="AD3750" s="19" t="n">
        <f aca="false">IF(AC3750&gt;0,AC3750*V3750,0)</f>
        <v>0</v>
      </c>
      <c r="AE3750" s="19" t="n">
        <f aca="false">IF(AC3750&gt;0,(M3750-V3750)*AC3750,0)</f>
        <v>0</v>
      </c>
      <c r="AF3750" s="16" t="str">
        <f aca="false">IF(AA3750&lt;&gt;"COMPRAR","",IF(AB3750="",IF(X3750="","",IF(X3750-V3750&lt;0.01,"EMPATE TÉCNICO","")),IF(AB3750&lt;I3750,"ESTOQUE INSUFICIENTE",IF(X3750="","",IF(X3750-V3750&lt;0.01,"EMPATE TÉCNICO","")))))</f>
        <v/>
      </c>
      <c r="AG3750" s="16" t="s">
        <v>1838</v>
      </c>
      <c r="AH3750" s="16" t="s">
        <v>1761</v>
      </c>
    </row>
    <row r="3751" customFormat="false" ht="15" hidden="false" customHeight="false" outlineLevel="0" collapsed="false">
      <c r="A3751" s="16" t="s">
        <v>11618</v>
      </c>
      <c r="B3751" s="17" t="s">
        <v>11619</v>
      </c>
      <c r="C3751" s="16" t="s">
        <v>11620</v>
      </c>
      <c r="D3751" s="16" t="s">
        <v>10089</v>
      </c>
      <c r="E3751" s="18" t="n">
        <v>1</v>
      </c>
      <c r="F3751" s="16" t="s">
        <v>43</v>
      </c>
      <c r="G3751" s="18" t="n">
        <v>0</v>
      </c>
      <c r="H3751" s="16" t="n">
        <v>0.2</v>
      </c>
      <c r="I3751" s="18" t="n">
        <v>1</v>
      </c>
      <c r="J3751" s="19" t="n">
        <v>17.26</v>
      </c>
      <c r="K3751" s="19" t="n">
        <v>17.26</v>
      </c>
      <c r="L3751" s="19" t="n">
        <v>17.26</v>
      </c>
      <c r="M3751" s="19" t="n">
        <f aca="false">IF(J3751&gt;0,J3751,K3751)*E3751</f>
        <v>17.26</v>
      </c>
      <c r="N3751" s="20"/>
      <c r="O3751" s="21" t="str">
        <f aca="false">IF(R3751="","",ROUND(R3751*(1-Premissas!$B$4),4))</f>
        <v/>
      </c>
      <c r="P3751" s="22"/>
      <c r="Q3751" s="22"/>
      <c r="R3751" s="23"/>
      <c r="S3751" s="24"/>
      <c r="T3751" s="24"/>
      <c r="U3751" s="25"/>
      <c r="V3751" s="19" t="str">
        <f aca="false">IF(COUNT(N3751:Q3751)=0,"",MIN(N3751:Q3751))</f>
        <v/>
      </c>
      <c r="W3751" s="16" t="str">
        <f aca="false">IF(V3751="","",INDEX($N$4:$Q$4,MATCH(V3751,N3751:Q3751,0)))</f>
        <v/>
      </c>
      <c r="X3751" s="19" t="str">
        <f aca="false">IF(COUNT(N3751:Q3751)&lt;2,"",SMALL(N3751:Q3751,2))</f>
        <v/>
      </c>
      <c r="Y3751" s="26" t="str">
        <f aca="false">IF(OR(V3751="",M3751=0),"",V3751/M3751-1)</f>
        <v/>
      </c>
      <c r="Z3751" s="26" t="str">
        <f aca="false">IF(OR(V3751="",L3751=""),"",V3751/(L3751*E3751)-1)</f>
        <v/>
      </c>
      <c r="AA3751" s="16" t="str">
        <f aca="false">IF(V3751="","SEM OFERTA",IF(OR(Y3751&gt;Premissas!$B$11,Y3751&lt;Premissas!$B$12),"VERIFICAR - UNIDADE/EMBALAGEM",IF(Y3751&gt;Premissas!$B$6,"NÃO COMPRAR - REAJUSTE &gt;5%","COMPRAR")))</f>
        <v>SEM OFERTA</v>
      </c>
      <c r="AB3751" s="18" t="str">
        <f aca="false">IF(W3751="DIMEC",S3751,IF(W3751="MEDCENTRO",U3751,""))</f>
        <v/>
      </c>
      <c r="AC3751" s="18" t="n">
        <f aca="false">IF(AA3751&lt;&gt;"COMPRAR",0,IF(AB3751="",I3751,MIN(I3751,AB3751)))</f>
        <v>0</v>
      </c>
      <c r="AD3751" s="19" t="n">
        <f aca="false">IF(AC3751&gt;0,AC3751*V3751,0)</f>
        <v>0</v>
      </c>
      <c r="AE3751" s="19" t="n">
        <f aca="false">IF(AC3751&gt;0,(M3751-V3751)*AC3751,0)</f>
        <v>0</v>
      </c>
      <c r="AF3751" s="16" t="str">
        <f aca="false">IF(AA3751&lt;&gt;"COMPRAR","",IF(AB3751="",IF(X3751="","",IF(X3751-V3751&lt;0.01,"EMPATE TÉCNICO","")),IF(AB3751&lt;I3751,"ESTOQUE INSUFICIENTE",IF(X3751="","",IF(X3751-V3751&lt;0.01,"EMPATE TÉCNICO","")))))</f>
        <v/>
      </c>
      <c r="AG3751" s="16" t="s">
        <v>1838</v>
      </c>
      <c r="AH3751" s="16" t="s">
        <v>1761</v>
      </c>
    </row>
    <row r="3752" customFormat="false" ht="15" hidden="false" customHeight="false" outlineLevel="0" collapsed="false">
      <c r="A3752" s="16" t="s">
        <v>11621</v>
      </c>
      <c r="B3752" s="17" t="s">
        <v>11622</v>
      </c>
      <c r="C3752" s="16" t="s">
        <v>11623</v>
      </c>
      <c r="D3752" s="16" t="s">
        <v>11123</v>
      </c>
      <c r="E3752" s="18" t="n">
        <v>1</v>
      </c>
      <c r="F3752" s="16" t="s">
        <v>42</v>
      </c>
      <c r="G3752" s="18" t="n">
        <v>6</v>
      </c>
      <c r="H3752" s="16" t="n">
        <v>5.5</v>
      </c>
      <c r="I3752" s="18" t="n">
        <v>9</v>
      </c>
      <c r="J3752" s="19" t="n">
        <v>5.017375</v>
      </c>
      <c r="K3752" s="19" t="n">
        <v>5.017375</v>
      </c>
      <c r="L3752" s="19" t="n">
        <v>5.0174</v>
      </c>
      <c r="M3752" s="19" t="n">
        <f aca="false">IF(J3752&gt;0,J3752,K3752)*E3752</f>
        <v>5.017375</v>
      </c>
      <c r="N3752" s="20"/>
      <c r="O3752" s="21" t="str">
        <f aca="false">IF(R3752="","",ROUND(R3752*(1-Premissas!$B$4),4))</f>
        <v/>
      </c>
      <c r="P3752" s="22"/>
      <c r="Q3752" s="22"/>
      <c r="R3752" s="23"/>
      <c r="S3752" s="24"/>
      <c r="T3752" s="24"/>
      <c r="U3752" s="25"/>
      <c r="V3752" s="19" t="str">
        <f aca="false">IF(COUNT(N3752:Q3752)=0,"",MIN(N3752:Q3752))</f>
        <v/>
      </c>
      <c r="W3752" s="16" t="str">
        <f aca="false">IF(V3752="","",INDEX($N$4:$Q$4,MATCH(V3752,N3752:Q3752,0)))</f>
        <v/>
      </c>
      <c r="X3752" s="19" t="str">
        <f aca="false">IF(COUNT(N3752:Q3752)&lt;2,"",SMALL(N3752:Q3752,2))</f>
        <v/>
      </c>
      <c r="Y3752" s="26" t="str">
        <f aca="false">IF(OR(V3752="",M3752=0),"",V3752/M3752-1)</f>
        <v/>
      </c>
      <c r="Z3752" s="26" t="str">
        <f aca="false">IF(OR(V3752="",L3752=""),"",V3752/(L3752*E3752)-1)</f>
        <v/>
      </c>
      <c r="AA3752" s="16" t="str">
        <f aca="false">IF(V3752="","SEM OFERTA",IF(OR(Y3752&gt;Premissas!$B$11,Y3752&lt;Premissas!$B$12),"VERIFICAR - UNIDADE/EMBALAGEM",IF(Y3752&gt;Premissas!$B$6,"NÃO COMPRAR - REAJUSTE &gt;5%","COMPRAR")))</f>
        <v>SEM OFERTA</v>
      </c>
      <c r="AB3752" s="18" t="str">
        <f aca="false">IF(W3752="DIMEC",S3752,IF(W3752="MEDCENTRO",U3752,""))</f>
        <v/>
      </c>
      <c r="AC3752" s="18" t="n">
        <f aca="false">IF(AA3752&lt;&gt;"COMPRAR",0,IF(AB3752="",I3752,MIN(I3752,AB3752)))</f>
        <v>0</v>
      </c>
      <c r="AD3752" s="19" t="n">
        <f aca="false">IF(AC3752&gt;0,AC3752*V3752,0)</f>
        <v>0</v>
      </c>
      <c r="AE3752" s="19" t="n">
        <f aca="false">IF(AC3752&gt;0,(M3752-V3752)*AC3752,0)</f>
        <v>0</v>
      </c>
      <c r="AF3752" s="16" t="str">
        <f aca="false">IF(AA3752&lt;&gt;"COMPRAR","",IF(AB3752="",IF(X3752="","",IF(X3752-V3752&lt;0.01,"EMPATE TÉCNICO","")),IF(AB3752&lt;I3752,"ESTOQUE INSUFICIENTE",IF(X3752="","",IF(X3752-V3752&lt;0.01,"EMPATE TÉCNICO","")))))</f>
        <v/>
      </c>
      <c r="AG3752" s="16"/>
      <c r="AH3752" s="16" t="s">
        <v>1761</v>
      </c>
    </row>
    <row r="3753" customFormat="false" ht="15" hidden="false" customHeight="false" outlineLevel="0" collapsed="false">
      <c r="A3753" s="16" t="s">
        <v>11624</v>
      </c>
      <c r="B3753" s="17" t="s">
        <v>11625</v>
      </c>
      <c r="C3753" s="16" t="s">
        <v>11626</v>
      </c>
      <c r="D3753" s="16" t="s">
        <v>4241</v>
      </c>
      <c r="E3753" s="18" t="n">
        <v>1</v>
      </c>
      <c r="F3753" s="16" t="s">
        <v>43</v>
      </c>
      <c r="G3753" s="18" t="n">
        <v>0</v>
      </c>
      <c r="H3753" s="16" t="n">
        <v>1.3</v>
      </c>
      <c r="I3753" s="18" t="n">
        <v>4</v>
      </c>
      <c r="J3753" s="19" t="n">
        <v>6.3</v>
      </c>
      <c r="K3753" s="19" t="n">
        <v>6.3</v>
      </c>
      <c r="L3753" s="19" t="n">
        <v>6.3</v>
      </c>
      <c r="M3753" s="19" t="n">
        <f aca="false">IF(J3753&gt;0,J3753,K3753)*E3753</f>
        <v>6.3</v>
      </c>
      <c r="N3753" s="20"/>
      <c r="O3753" s="21" t="str">
        <f aca="false">IF(R3753="","",ROUND(R3753*(1-Premissas!$B$4),4))</f>
        <v/>
      </c>
      <c r="P3753" s="22"/>
      <c r="Q3753" s="22"/>
      <c r="R3753" s="23"/>
      <c r="S3753" s="24"/>
      <c r="T3753" s="24"/>
      <c r="U3753" s="25"/>
      <c r="V3753" s="19" t="str">
        <f aca="false">IF(COUNT(N3753:Q3753)=0,"",MIN(N3753:Q3753))</f>
        <v/>
      </c>
      <c r="W3753" s="16" t="str">
        <f aca="false">IF(V3753="","",INDEX($N$4:$Q$4,MATCH(V3753,N3753:Q3753,0)))</f>
        <v/>
      </c>
      <c r="X3753" s="19" t="str">
        <f aca="false">IF(COUNT(N3753:Q3753)&lt;2,"",SMALL(N3753:Q3753,2))</f>
        <v/>
      </c>
      <c r="Y3753" s="26" t="str">
        <f aca="false">IF(OR(V3753="",M3753=0),"",V3753/M3753-1)</f>
        <v/>
      </c>
      <c r="Z3753" s="26" t="str">
        <f aca="false">IF(OR(V3753="",L3753=""),"",V3753/(L3753*E3753)-1)</f>
        <v/>
      </c>
      <c r="AA3753" s="16" t="str">
        <f aca="false">IF(V3753="","SEM OFERTA",IF(OR(Y3753&gt;Premissas!$B$11,Y3753&lt;Premissas!$B$12),"VERIFICAR - UNIDADE/EMBALAGEM",IF(Y3753&gt;Premissas!$B$6,"NÃO COMPRAR - REAJUSTE &gt;5%","COMPRAR")))</f>
        <v>SEM OFERTA</v>
      </c>
      <c r="AB3753" s="18" t="str">
        <f aca="false">IF(W3753="DIMEC",S3753,IF(W3753="MEDCENTRO",U3753,""))</f>
        <v/>
      </c>
      <c r="AC3753" s="18" t="n">
        <f aca="false">IF(AA3753&lt;&gt;"COMPRAR",0,IF(AB3753="",I3753,MIN(I3753,AB3753)))</f>
        <v>0</v>
      </c>
      <c r="AD3753" s="19" t="n">
        <f aca="false">IF(AC3753&gt;0,AC3753*V3753,0)</f>
        <v>0</v>
      </c>
      <c r="AE3753" s="19" t="n">
        <f aca="false">IF(AC3753&gt;0,(M3753-V3753)*AC3753,0)</f>
        <v>0</v>
      </c>
      <c r="AF3753" s="16" t="str">
        <f aca="false">IF(AA3753&lt;&gt;"COMPRAR","",IF(AB3753="",IF(X3753="","",IF(X3753-V3753&lt;0.01,"EMPATE TÉCNICO","")),IF(AB3753&lt;I3753,"ESTOQUE INSUFICIENTE",IF(X3753="","",IF(X3753-V3753&lt;0.01,"EMPATE TÉCNICO","")))))</f>
        <v/>
      </c>
      <c r="AG3753" s="16" t="s">
        <v>1838</v>
      </c>
      <c r="AH3753" s="16" t="s">
        <v>1761</v>
      </c>
    </row>
    <row r="3754" customFormat="false" ht="15" hidden="false" customHeight="false" outlineLevel="0" collapsed="false">
      <c r="A3754" s="16" t="s">
        <v>11627</v>
      </c>
      <c r="B3754" s="17" t="s">
        <v>11628</v>
      </c>
      <c r="C3754" s="16" t="s">
        <v>11629</v>
      </c>
      <c r="D3754" s="16" t="s">
        <v>4241</v>
      </c>
      <c r="E3754" s="18" t="n">
        <v>1</v>
      </c>
      <c r="F3754" s="16" t="s">
        <v>43</v>
      </c>
      <c r="G3754" s="18" t="n">
        <v>2</v>
      </c>
      <c r="H3754" s="16" t="n">
        <v>1.5</v>
      </c>
      <c r="I3754" s="18" t="n">
        <v>2</v>
      </c>
      <c r="J3754" s="19" t="n">
        <v>6.3</v>
      </c>
      <c r="K3754" s="19" t="n">
        <v>6.3</v>
      </c>
      <c r="L3754" s="19" t="n">
        <v>6.3</v>
      </c>
      <c r="M3754" s="19" t="n">
        <f aca="false">IF(J3754&gt;0,J3754,K3754)*E3754</f>
        <v>6.3</v>
      </c>
      <c r="N3754" s="20"/>
      <c r="O3754" s="21" t="str">
        <f aca="false">IF(R3754="","",ROUND(R3754*(1-Premissas!$B$4),4))</f>
        <v/>
      </c>
      <c r="P3754" s="22"/>
      <c r="Q3754" s="22"/>
      <c r="R3754" s="23"/>
      <c r="S3754" s="24"/>
      <c r="T3754" s="24"/>
      <c r="U3754" s="25"/>
      <c r="V3754" s="19" t="str">
        <f aca="false">IF(COUNT(N3754:Q3754)=0,"",MIN(N3754:Q3754))</f>
        <v/>
      </c>
      <c r="W3754" s="16" t="str">
        <f aca="false">IF(V3754="","",INDEX($N$4:$Q$4,MATCH(V3754,N3754:Q3754,0)))</f>
        <v/>
      </c>
      <c r="X3754" s="19" t="str">
        <f aca="false">IF(COUNT(N3754:Q3754)&lt;2,"",SMALL(N3754:Q3754,2))</f>
        <v/>
      </c>
      <c r="Y3754" s="26" t="str">
        <f aca="false">IF(OR(V3754="",M3754=0),"",V3754/M3754-1)</f>
        <v/>
      </c>
      <c r="Z3754" s="26" t="str">
        <f aca="false">IF(OR(V3754="",L3754=""),"",V3754/(L3754*E3754)-1)</f>
        <v/>
      </c>
      <c r="AA3754" s="16" t="str">
        <f aca="false">IF(V3754="","SEM OFERTA",IF(OR(Y3754&gt;Premissas!$B$11,Y3754&lt;Premissas!$B$12),"VERIFICAR - UNIDADE/EMBALAGEM",IF(Y3754&gt;Premissas!$B$6,"NÃO COMPRAR - REAJUSTE &gt;5%","COMPRAR")))</f>
        <v>SEM OFERTA</v>
      </c>
      <c r="AB3754" s="18" t="str">
        <f aca="false">IF(W3754="DIMEC",S3754,IF(W3754="MEDCENTRO",U3754,""))</f>
        <v/>
      </c>
      <c r="AC3754" s="18" t="n">
        <f aca="false">IF(AA3754&lt;&gt;"COMPRAR",0,IF(AB3754="",I3754,MIN(I3754,AB3754)))</f>
        <v>0</v>
      </c>
      <c r="AD3754" s="19" t="n">
        <f aca="false">IF(AC3754&gt;0,AC3754*V3754,0)</f>
        <v>0</v>
      </c>
      <c r="AE3754" s="19" t="n">
        <f aca="false">IF(AC3754&gt;0,(M3754-V3754)*AC3754,0)</f>
        <v>0</v>
      </c>
      <c r="AF3754" s="16" t="str">
        <f aca="false">IF(AA3754&lt;&gt;"COMPRAR","",IF(AB3754="",IF(X3754="","",IF(X3754-V3754&lt;0.01,"EMPATE TÉCNICO","")),IF(AB3754&lt;I3754,"ESTOQUE INSUFICIENTE",IF(X3754="","",IF(X3754-V3754&lt;0.01,"EMPATE TÉCNICO","")))))</f>
        <v/>
      </c>
      <c r="AG3754" s="16" t="s">
        <v>1838</v>
      </c>
      <c r="AH3754" s="16" t="s">
        <v>1761</v>
      </c>
    </row>
    <row r="3755" customFormat="false" ht="15" hidden="false" customHeight="false" outlineLevel="0" collapsed="false">
      <c r="A3755" s="16" t="s">
        <v>11630</v>
      </c>
      <c r="B3755" s="17" t="s">
        <v>11631</v>
      </c>
      <c r="C3755" s="16" t="s">
        <v>11632</v>
      </c>
      <c r="D3755" s="16" t="s">
        <v>7787</v>
      </c>
      <c r="E3755" s="18" t="n">
        <v>1</v>
      </c>
      <c r="F3755" s="16" t="s">
        <v>43</v>
      </c>
      <c r="G3755" s="18" t="n">
        <v>1</v>
      </c>
      <c r="H3755" s="16" t="n">
        <v>0.5</v>
      </c>
      <c r="I3755" s="18" t="n">
        <v>1</v>
      </c>
      <c r="J3755" s="19" t="n">
        <v>17.32</v>
      </c>
      <c r="K3755" s="19" t="n">
        <v>17.32</v>
      </c>
      <c r="L3755" s="19" t="n">
        <v>17.32</v>
      </c>
      <c r="M3755" s="19" t="n">
        <f aca="false">IF(J3755&gt;0,J3755,K3755)*E3755</f>
        <v>17.32</v>
      </c>
      <c r="N3755" s="20"/>
      <c r="O3755" s="21" t="str">
        <f aca="false">IF(R3755="","",ROUND(R3755*(1-Premissas!$B$4),4))</f>
        <v/>
      </c>
      <c r="P3755" s="22"/>
      <c r="Q3755" s="22"/>
      <c r="R3755" s="23"/>
      <c r="S3755" s="24"/>
      <c r="T3755" s="24"/>
      <c r="U3755" s="25"/>
      <c r="V3755" s="19" t="str">
        <f aca="false">IF(COUNT(N3755:Q3755)=0,"",MIN(N3755:Q3755))</f>
        <v/>
      </c>
      <c r="W3755" s="16" t="str">
        <f aca="false">IF(V3755="","",INDEX($N$4:$Q$4,MATCH(V3755,N3755:Q3755,0)))</f>
        <v/>
      </c>
      <c r="X3755" s="19" t="str">
        <f aca="false">IF(COUNT(N3755:Q3755)&lt;2,"",SMALL(N3755:Q3755,2))</f>
        <v/>
      </c>
      <c r="Y3755" s="26" t="str">
        <f aca="false">IF(OR(V3755="",M3755=0),"",V3755/M3755-1)</f>
        <v/>
      </c>
      <c r="Z3755" s="26" t="str">
        <f aca="false">IF(OR(V3755="",L3755=""),"",V3755/(L3755*E3755)-1)</f>
        <v/>
      </c>
      <c r="AA3755" s="16" t="str">
        <f aca="false">IF(V3755="","SEM OFERTA",IF(OR(Y3755&gt;Premissas!$B$11,Y3755&lt;Premissas!$B$12),"VERIFICAR - UNIDADE/EMBALAGEM",IF(Y3755&gt;Premissas!$B$6,"NÃO COMPRAR - REAJUSTE &gt;5%","COMPRAR")))</f>
        <v>SEM OFERTA</v>
      </c>
      <c r="AB3755" s="18" t="str">
        <f aca="false">IF(W3755="DIMEC",S3755,IF(W3755="MEDCENTRO",U3755,""))</f>
        <v/>
      </c>
      <c r="AC3755" s="18" t="n">
        <f aca="false">IF(AA3755&lt;&gt;"COMPRAR",0,IF(AB3755="",I3755,MIN(I3755,AB3755)))</f>
        <v>0</v>
      </c>
      <c r="AD3755" s="19" t="n">
        <f aca="false">IF(AC3755&gt;0,AC3755*V3755,0)</f>
        <v>0</v>
      </c>
      <c r="AE3755" s="19" t="n">
        <f aca="false">IF(AC3755&gt;0,(M3755-V3755)*AC3755,0)</f>
        <v>0</v>
      </c>
      <c r="AF3755" s="16" t="str">
        <f aca="false">IF(AA3755&lt;&gt;"COMPRAR","",IF(AB3755="",IF(X3755="","",IF(X3755-V3755&lt;0.01,"EMPATE TÉCNICO","")),IF(AB3755&lt;I3755,"ESTOQUE INSUFICIENTE",IF(X3755="","",IF(X3755-V3755&lt;0.01,"EMPATE TÉCNICO","")))))</f>
        <v/>
      </c>
      <c r="AG3755" s="16" t="s">
        <v>93</v>
      </c>
      <c r="AH3755" s="16" t="s">
        <v>1761</v>
      </c>
    </row>
    <row r="3756" customFormat="false" ht="15" hidden="false" customHeight="false" outlineLevel="0" collapsed="false">
      <c r="A3756" s="16" t="s">
        <v>11633</v>
      </c>
      <c r="B3756" s="17" t="s">
        <v>11634</v>
      </c>
      <c r="C3756" s="16" t="s">
        <v>11635</v>
      </c>
      <c r="D3756" s="16" t="s">
        <v>3749</v>
      </c>
      <c r="E3756" s="18" t="n">
        <v>1</v>
      </c>
      <c r="F3756" s="16" t="s">
        <v>43</v>
      </c>
      <c r="G3756" s="18" t="n">
        <v>0</v>
      </c>
      <c r="H3756" s="16" t="n">
        <v>0.1</v>
      </c>
      <c r="I3756" s="18" t="n">
        <v>1</v>
      </c>
      <c r="J3756" s="19" t="n">
        <v>14.12</v>
      </c>
      <c r="K3756" s="19" t="n">
        <v>14.12</v>
      </c>
      <c r="L3756" s="19" t="n">
        <v>14.12</v>
      </c>
      <c r="M3756" s="19" t="n">
        <f aca="false">IF(J3756&gt;0,J3756,K3756)*E3756</f>
        <v>14.12</v>
      </c>
      <c r="N3756" s="20"/>
      <c r="O3756" s="21" t="str">
        <f aca="false">IF(R3756="","",ROUND(R3756*(1-Premissas!$B$4),4))</f>
        <v/>
      </c>
      <c r="P3756" s="22"/>
      <c r="Q3756" s="22"/>
      <c r="R3756" s="23"/>
      <c r="S3756" s="24"/>
      <c r="T3756" s="24"/>
      <c r="U3756" s="25"/>
      <c r="V3756" s="19" t="str">
        <f aca="false">IF(COUNT(N3756:Q3756)=0,"",MIN(N3756:Q3756))</f>
        <v/>
      </c>
      <c r="W3756" s="16" t="str">
        <f aca="false">IF(V3756="","",INDEX($N$4:$Q$4,MATCH(V3756,N3756:Q3756,0)))</f>
        <v/>
      </c>
      <c r="X3756" s="19" t="str">
        <f aca="false">IF(COUNT(N3756:Q3756)&lt;2,"",SMALL(N3756:Q3756,2))</f>
        <v/>
      </c>
      <c r="Y3756" s="26" t="str">
        <f aca="false">IF(OR(V3756="",M3756=0),"",V3756/M3756-1)</f>
        <v/>
      </c>
      <c r="Z3756" s="26" t="str">
        <f aca="false">IF(OR(V3756="",L3756=""),"",V3756/(L3756*E3756)-1)</f>
        <v/>
      </c>
      <c r="AA3756" s="16" t="str">
        <f aca="false">IF(V3756="","SEM OFERTA",IF(OR(Y3756&gt;Premissas!$B$11,Y3756&lt;Premissas!$B$12),"VERIFICAR - UNIDADE/EMBALAGEM",IF(Y3756&gt;Premissas!$B$6,"NÃO COMPRAR - REAJUSTE &gt;5%","COMPRAR")))</f>
        <v>SEM OFERTA</v>
      </c>
      <c r="AB3756" s="18" t="str">
        <f aca="false">IF(W3756="DIMEC",S3756,IF(W3756="MEDCENTRO",U3756,""))</f>
        <v/>
      </c>
      <c r="AC3756" s="18" t="n">
        <f aca="false">IF(AA3756&lt;&gt;"COMPRAR",0,IF(AB3756="",I3756,MIN(I3756,AB3756)))</f>
        <v>0</v>
      </c>
      <c r="AD3756" s="19" t="n">
        <f aca="false">IF(AC3756&gt;0,AC3756*V3756,0)</f>
        <v>0</v>
      </c>
      <c r="AE3756" s="19" t="n">
        <f aca="false">IF(AC3756&gt;0,(M3756-V3756)*AC3756,0)</f>
        <v>0</v>
      </c>
      <c r="AF3756" s="16" t="str">
        <f aca="false">IF(AA3756&lt;&gt;"COMPRAR","",IF(AB3756="",IF(X3756="","",IF(X3756-V3756&lt;0.01,"EMPATE TÉCNICO","")),IF(AB3756&lt;I3756,"ESTOQUE INSUFICIENTE",IF(X3756="","",IF(X3756-V3756&lt;0.01,"EMPATE TÉCNICO","")))))</f>
        <v/>
      </c>
      <c r="AG3756" s="16" t="s">
        <v>547</v>
      </c>
      <c r="AH3756" s="16" t="s">
        <v>1761</v>
      </c>
    </row>
    <row r="3757" customFormat="false" ht="15" hidden="false" customHeight="false" outlineLevel="0" collapsed="false">
      <c r="A3757" s="16" t="s">
        <v>11636</v>
      </c>
      <c r="B3757" s="17" t="s">
        <v>11637</v>
      </c>
      <c r="C3757" s="16" t="s">
        <v>11638</v>
      </c>
      <c r="D3757" s="16" t="s">
        <v>5576</v>
      </c>
      <c r="E3757" s="18" t="n">
        <v>1</v>
      </c>
      <c r="F3757" s="16" t="s">
        <v>43</v>
      </c>
      <c r="G3757" s="18" t="n">
        <v>0</v>
      </c>
      <c r="H3757" s="16" t="n">
        <v>0</v>
      </c>
      <c r="I3757" s="18" t="n">
        <v>1</v>
      </c>
      <c r="J3757" s="19" t="n">
        <v>9.85</v>
      </c>
      <c r="K3757" s="19" t="n">
        <v>9.85</v>
      </c>
      <c r="L3757" s="19" t="n">
        <v>9.85</v>
      </c>
      <c r="M3757" s="19" t="n">
        <f aca="false">IF(J3757&gt;0,J3757,K3757)*E3757</f>
        <v>9.85</v>
      </c>
      <c r="N3757" s="20"/>
      <c r="O3757" s="21" t="str">
        <f aca="false">IF(R3757="","",ROUND(R3757*(1-Premissas!$B$4),4))</f>
        <v/>
      </c>
      <c r="P3757" s="22"/>
      <c r="Q3757" s="22"/>
      <c r="R3757" s="23"/>
      <c r="S3757" s="24"/>
      <c r="T3757" s="24"/>
      <c r="U3757" s="25"/>
      <c r="V3757" s="19" t="str">
        <f aca="false">IF(COUNT(N3757:Q3757)=0,"",MIN(N3757:Q3757))</f>
        <v/>
      </c>
      <c r="W3757" s="16" t="str">
        <f aca="false">IF(V3757="","",INDEX($N$4:$Q$4,MATCH(V3757,N3757:Q3757,0)))</f>
        <v/>
      </c>
      <c r="X3757" s="19" t="str">
        <f aca="false">IF(COUNT(N3757:Q3757)&lt;2,"",SMALL(N3757:Q3757,2))</f>
        <v/>
      </c>
      <c r="Y3757" s="26" t="str">
        <f aca="false">IF(OR(V3757="",M3757=0),"",V3757/M3757-1)</f>
        <v/>
      </c>
      <c r="Z3757" s="26" t="str">
        <f aca="false">IF(OR(V3757="",L3757=""),"",V3757/(L3757*E3757)-1)</f>
        <v/>
      </c>
      <c r="AA3757" s="16" t="str">
        <f aca="false">IF(V3757="","SEM OFERTA",IF(OR(Y3757&gt;Premissas!$B$11,Y3757&lt;Premissas!$B$12),"VERIFICAR - UNIDADE/EMBALAGEM",IF(Y3757&gt;Premissas!$B$6,"NÃO COMPRAR - REAJUSTE &gt;5%","COMPRAR")))</f>
        <v>SEM OFERTA</v>
      </c>
      <c r="AB3757" s="18" t="str">
        <f aca="false">IF(W3757="DIMEC",S3757,IF(W3757="MEDCENTRO",U3757,""))</f>
        <v/>
      </c>
      <c r="AC3757" s="18" t="n">
        <f aca="false">IF(AA3757&lt;&gt;"COMPRAR",0,IF(AB3757="",I3757,MIN(I3757,AB3757)))</f>
        <v>0</v>
      </c>
      <c r="AD3757" s="19" t="n">
        <f aca="false">IF(AC3757&gt;0,AC3757*V3757,0)</f>
        <v>0</v>
      </c>
      <c r="AE3757" s="19" t="n">
        <f aca="false">IF(AC3757&gt;0,(M3757-V3757)*AC3757,0)</f>
        <v>0</v>
      </c>
      <c r="AF3757" s="16" t="str">
        <f aca="false">IF(AA3757&lt;&gt;"COMPRAR","",IF(AB3757="",IF(X3757="","",IF(X3757-V3757&lt;0.01,"EMPATE TÉCNICO","")),IF(AB3757&lt;I3757,"ESTOQUE INSUFICIENTE",IF(X3757="","",IF(X3757-V3757&lt;0.01,"EMPATE TÉCNICO","")))))</f>
        <v/>
      </c>
      <c r="AG3757" s="16" t="s">
        <v>1838</v>
      </c>
      <c r="AH3757" s="16" t="s">
        <v>1761</v>
      </c>
    </row>
    <row r="3758" customFormat="false" ht="15" hidden="false" customHeight="false" outlineLevel="0" collapsed="false">
      <c r="A3758" s="16" t="s">
        <v>11639</v>
      </c>
      <c r="B3758" s="17" t="s">
        <v>11640</v>
      </c>
      <c r="C3758" s="16" t="s">
        <v>11641</v>
      </c>
      <c r="D3758" s="16" t="s">
        <v>4315</v>
      </c>
      <c r="E3758" s="18" t="n">
        <v>1</v>
      </c>
      <c r="F3758" s="16" t="s">
        <v>43</v>
      </c>
      <c r="G3758" s="18" t="n">
        <v>0</v>
      </c>
      <c r="H3758" s="16" t="n">
        <v>0</v>
      </c>
      <c r="I3758" s="18" t="n">
        <v>1</v>
      </c>
      <c r="J3758" s="19" t="n">
        <v>12.94</v>
      </c>
      <c r="K3758" s="19" t="n">
        <v>12.94</v>
      </c>
      <c r="L3758" s="19" t="n">
        <v>12.94</v>
      </c>
      <c r="M3758" s="19" t="n">
        <f aca="false">IF(J3758&gt;0,J3758,K3758)*E3758</f>
        <v>12.94</v>
      </c>
      <c r="N3758" s="20"/>
      <c r="O3758" s="21" t="str">
        <f aca="false">IF(R3758="","",ROUND(R3758*(1-Premissas!$B$4),4))</f>
        <v/>
      </c>
      <c r="P3758" s="22"/>
      <c r="Q3758" s="22"/>
      <c r="R3758" s="23"/>
      <c r="S3758" s="24"/>
      <c r="T3758" s="24"/>
      <c r="U3758" s="25"/>
      <c r="V3758" s="19" t="str">
        <f aca="false">IF(COUNT(N3758:Q3758)=0,"",MIN(N3758:Q3758))</f>
        <v/>
      </c>
      <c r="W3758" s="16" t="str">
        <f aca="false">IF(V3758="","",INDEX($N$4:$Q$4,MATCH(V3758,N3758:Q3758,0)))</f>
        <v/>
      </c>
      <c r="X3758" s="19" t="str">
        <f aca="false">IF(COUNT(N3758:Q3758)&lt;2,"",SMALL(N3758:Q3758,2))</f>
        <v/>
      </c>
      <c r="Y3758" s="26" t="str">
        <f aca="false">IF(OR(V3758="",M3758=0),"",V3758/M3758-1)</f>
        <v/>
      </c>
      <c r="Z3758" s="26" t="str">
        <f aca="false">IF(OR(V3758="",L3758=""),"",V3758/(L3758*E3758)-1)</f>
        <v/>
      </c>
      <c r="AA3758" s="16" t="str">
        <f aca="false">IF(V3758="","SEM OFERTA",IF(OR(Y3758&gt;Premissas!$B$11,Y3758&lt;Premissas!$B$12),"VERIFICAR - UNIDADE/EMBALAGEM",IF(Y3758&gt;Premissas!$B$6,"NÃO COMPRAR - REAJUSTE &gt;5%","COMPRAR")))</f>
        <v>SEM OFERTA</v>
      </c>
      <c r="AB3758" s="18" t="str">
        <f aca="false">IF(W3758="DIMEC",S3758,IF(W3758="MEDCENTRO",U3758,""))</f>
        <v/>
      </c>
      <c r="AC3758" s="18" t="n">
        <f aca="false">IF(AA3758&lt;&gt;"COMPRAR",0,IF(AB3758="",I3758,MIN(I3758,AB3758)))</f>
        <v>0</v>
      </c>
      <c r="AD3758" s="19" t="n">
        <f aca="false">IF(AC3758&gt;0,AC3758*V3758,0)</f>
        <v>0</v>
      </c>
      <c r="AE3758" s="19" t="n">
        <f aca="false">IF(AC3758&gt;0,(M3758-V3758)*AC3758,0)</f>
        <v>0</v>
      </c>
      <c r="AF3758" s="16" t="str">
        <f aca="false">IF(AA3758&lt;&gt;"COMPRAR","",IF(AB3758="",IF(X3758="","",IF(X3758-V3758&lt;0.01,"EMPATE TÉCNICO","")),IF(AB3758&lt;I3758,"ESTOQUE INSUFICIENTE",IF(X3758="","",IF(X3758-V3758&lt;0.01,"EMPATE TÉCNICO","")))))</f>
        <v/>
      </c>
      <c r="AG3758" s="16" t="s">
        <v>1838</v>
      </c>
      <c r="AH3758" s="16" t="s">
        <v>1761</v>
      </c>
    </row>
    <row r="3759" customFormat="false" ht="15" hidden="false" customHeight="false" outlineLevel="0" collapsed="false">
      <c r="A3759" s="16" t="s">
        <v>11642</v>
      </c>
      <c r="B3759" s="17" t="s">
        <v>11643</v>
      </c>
      <c r="C3759" s="16" t="s">
        <v>11644</v>
      </c>
      <c r="D3759" s="16" t="s">
        <v>5576</v>
      </c>
      <c r="E3759" s="18" t="n">
        <v>1</v>
      </c>
      <c r="F3759" s="16" t="s">
        <v>43</v>
      </c>
      <c r="G3759" s="18" t="n">
        <v>0</v>
      </c>
      <c r="H3759" s="16" t="n">
        <v>0.1</v>
      </c>
      <c r="I3759" s="18" t="n">
        <v>1</v>
      </c>
      <c r="J3759" s="19" t="n">
        <v>12.21</v>
      </c>
      <c r="K3759" s="19" t="n">
        <v>12.21</v>
      </c>
      <c r="L3759" s="19" t="n">
        <v>12.21</v>
      </c>
      <c r="M3759" s="19" t="n">
        <f aca="false">IF(J3759&gt;0,J3759,K3759)*E3759</f>
        <v>12.21</v>
      </c>
      <c r="N3759" s="20"/>
      <c r="O3759" s="21" t="str">
        <f aca="false">IF(R3759="","",ROUND(R3759*(1-Premissas!$B$4),4))</f>
        <v/>
      </c>
      <c r="P3759" s="22"/>
      <c r="Q3759" s="22"/>
      <c r="R3759" s="23"/>
      <c r="S3759" s="24"/>
      <c r="T3759" s="24"/>
      <c r="U3759" s="25"/>
      <c r="V3759" s="19" t="str">
        <f aca="false">IF(COUNT(N3759:Q3759)=0,"",MIN(N3759:Q3759))</f>
        <v/>
      </c>
      <c r="W3759" s="16" t="str">
        <f aca="false">IF(V3759="","",INDEX($N$4:$Q$4,MATCH(V3759,N3759:Q3759,0)))</f>
        <v/>
      </c>
      <c r="X3759" s="19" t="str">
        <f aca="false">IF(COUNT(N3759:Q3759)&lt;2,"",SMALL(N3759:Q3759,2))</f>
        <v/>
      </c>
      <c r="Y3759" s="26" t="str">
        <f aca="false">IF(OR(V3759="",M3759=0),"",V3759/M3759-1)</f>
        <v/>
      </c>
      <c r="Z3759" s="26" t="str">
        <f aca="false">IF(OR(V3759="",L3759=""),"",V3759/(L3759*E3759)-1)</f>
        <v/>
      </c>
      <c r="AA3759" s="16" t="str">
        <f aca="false">IF(V3759="","SEM OFERTA",IF(OR(Y3759&gt;Premissas!$B$11,Y3759&lt;Premissas!$B$12),"VERIFICAR - UNIDADE/EMBALAGEM",IF(Y3759&gt;Premissas!$B$6,"NÃO COMPRAR - REAJUSTE &gt;5%","COMPRAR")))</f>
        <v>SEM OFERTA</v>
      </c>
      <c r="AB3759" s="18" t="str">
        <f aca="false">IF(W3759="DIMEC",S3759,IF(W3759="MEDCENTRO",U3759,""))</f>
        <v/>
      </c>
      <c r="AC3759" s="18" t="n">
        <f aca="false">IF(AA3759&lt;&gt;"COMPRAR",0,IF(AB3759="",I3759,MIN(I3759,AB3759)))</f>
        <v>0</v>
      </c>
      <c r="AD3759" s="19" t="n">
        <f aca="false">IF(AC3759&gt;0,AC3759*V3759,0)</f>
        <v>0</v>
      </c>
      <c r="AE3759" s="19" t="n">
        <f aca="false">IF(AC3759&gt;0,(M3759-V3759)*AC3759,0)</f>
        <v>0</v>
      </c>
      <c r="AF3759" s="16" t="str">
        <f aca="false">IF(AA3759&lt;&gt;"COMPRAR","",IF(AB3759="",IF(X3759="","",IF(X3759-V3759&lt;0.01,"EMPATE TÉCNICO","")),IF(AB3759&lt;I3759,"ESTOQUE INSUFICIENTE",IF(X3759="","",IF(X3759-V3759&lt;0.01,"EMPATE TÉCNICO","")))))</f>
        <v/>
      </c>
      <c r="AG3759" s="16" t="s">
        <v>1838</v>
      </c>
      <c r="AH3759" s="16" t="s">
        <v>1761</v>
      </c>
    </row>
    <row r="3760" customFormat="false" ht="15" hidden="false" customHeight="false" outlineLevel="0" collapsed="false">
      <c r="A3760" s="16" t="s">
        <v>11645</v>
      </c>
      <c r="B3760" s="17" t="s">
        <v>11646</v>
      </c>
      <c r="C3760" s="16" t="s">
        <v>11647</v>
      </c>
      <c r="D3760" s="16" t="s">
        <v>5576</v>
      </c>
      <c r="E3760" s="18" t="n">
        <v>1</v>
      </c>
      <c r="F3760" s="16" t="s">
        <v>43</v>
      </c>
      <c r="G3760" s="18" t="n">
        <v>0</v>
      </c>
      <c r="H3760" s="16" t="n">
        <v>0.1</v>
      </c>
      <c r="I3760" s="18" t="n">
        <v>1</v>
      </c>
      <c r="J3760" s="19" t="n">
        <v>12.21</v>
      </c>
      <c r="K3760" s="19" t="n">
        <v>12.21</v>
      </c>
      <c r="L3760" s="19" t="n">
        <v>12.21</v>
      </c>
      <c r="M3760" s="19" t="n">
        <f aca="false">IF(J3760&gt;0,J3760,K3760)*E3760</f>
        <v>12.21</v>
      </c>
      <c r="N3760" s="20"/>
      <c r="O3760" s="21" t="str">
        <f aca="false">IF(R3760="","",ROUND(R3760*(1-Premissas!$B$4),4))</f>
        <v/>
      </c>
      <c r="P3760" s="22"/>
      <c r="Q3760" s="22"/>
      <c r="R3760" s="23"/>
      <c r="S3760" s="24"/>
      <c r="T3760" s="24"/>
      <c r="U3760" s="25"/>
      <c r="V3760" s="19" t="str">
        <f aca="false">IF(COUNT(N3760:Q3760)=0,"",MIN(N3760:Q3760))</f>
        <v/>
      </c>
      <c r="W3760" s="16" t="str">
        <f aca="false">IF(V3760="","",INDEX($N$4:$Q$4,MATCH(V3760,N3760:Q3760,0)))</f>
        <v/>
      </c>
      <c r="X3760" s="19" t="str">
        <f aca="false">IF(COUNT(N3760:Q3760)&lt;2,"",SMALL(N3760:Q3760,2))</f>
        <v/>
      </c>
      <c r="Y3760" s="26" t="str">
        <f aca="false">IF(OR(V3760="",M3760=0),"",V3760/M3760-1)</f>
        <v/>
      </c>
      <c r="Z3760" s="26" t="str">
        <f aca="false">IF(OR(V3760="",L3760=""),"",V3760/(L3760*E3760)-1)</f>
        <v/>
      </c>
      <c r="AA3760" s="16" t="str">
        <f aca="false">IF(V3760="","SEM OFERTA",IF(OR(Y3760&gt;Premissas!$B$11,Y3760&lt;Premissas!$B$12),"VERIFICAR - UNIDADE/EMBALAGEM",IF(Y3760&gt;Premissas!$B$6,"NÃO COMPRAR - REAJUSTE &gt;5%","COMPRAR")))</f>
        <v>SEM OFERTA</v>
      </c>
      <c r="AB3760" s="18" t="str">
        <f aca="false">IF(W3760="DIMEC",S3760,IF(W3760="MEDCENTRO",U3760,""))</f>
        <v/>
      </c>
      <c r="AC3760" s="18" t="n">
        <f aca="false">IF(AA3760&lt;&gt;"COMPRAR",0,IF(AB3760="",I3760,MIN(I3760,AB3760)))</f>
        <v>0</v>
      </c>
      <c r="AD3760" s="19" t="n">
        <f aca="false">IF(AC3760&gt;0,AC3760*V3760,0)</f>
        <v>0</v>
      </c>
      <c r="AE3760" s="19" t="n">
        <f aca="false">IF(AC3760&gt;0,(M3760-V3760)*AC3760,0)</f>
        <v>0</v>
      </c>
      <c r="AF3760" s="16" t="str">
        <f aca="false">IF(AA3760&lt;&gt;"COMPRAR","",IF(AB3760="",IF(X3760="","",IF(X3760-V3760&lt;0.01,"EMPATE TÉCNICO","")),IF(AB3760&lt;I3760,"ESTOQUE INSUFICIENTE",IF(X3760="","",IF(X3760-V3760&lt;0.01,"EMPATE TÉCNICO","")))))</f>
        <v/>
      </c>
      <c r="AG3760" s="16" t="s">
        <v>1838</v>
      </c>
      <c r="AH3760" s="16" t="s">
        <v>1761</v>
      </c>
    </row>
    <row r="3761" customFormat="false" ht="15" hidden="false" customHeight="false" outlineLevel="0" collapsed="false">
      <c r="A3761" s="16" t="s">
        <v>11648</v>
      </c>
      <c r="B3761" s="17" t="s">
        <v>11649</v>
      </c>
      <c r="C3761" s="16" t="s">
        <v>11650</v>
      </c>
      <c r="D3761" s="16" t="s">
        <v>5576</v>
      </c>
      <c r="E3761" s="18" t="n">
        <v>1</v>
      </c>
      <c r="F3761" s="16" t="s">
        <v>41</v>
      </c>
      <c r="G3761" s="18" t="n">
        <v>2</v>
      </c>
      <c r="H3761" s="16" t="n">
        <v>2.8</v>
      </c>
      <c r="I3761" s="18" t="n">
        <v>6</v>
      </c>
      <c r="J3761" s="19" t="n">
        <v>12.32</v>
      </c>
      <c r="K3761" s="19" t="n">
        <v>12.32</v>
      </c>
      <c r="L3761" s="19" t="n">
        <v>12.32</v>
      </c>
      <c r="M3761" s="19" t="n">
        <f aca="false">IF(J3761&gt;0,J3761,K3761)*E3761</f>
        <v>12.32</v>
      </c>
      <c r="N3761" s="20"/>
      <c r="O3761" s="21" t="str">
        <f aca="false">IF(R3761="","",ROUND(R3761*(1-Premissas!$B$4),4))</f>
        <v/>
      </c>
      <c r="P3761" s="22"/>
      <c r="Q3761" s="22"/>
      <c r="R3761" s="23"/>
      <c r="S3761" s="24"/>
      <c r="T3761" s="24"/>
      <c r="U3761" s="25"/>
      <c r="V3761" s="19" t="str">
        <f aca="false">IF(COUNT(N3761:Q3761)=0,"",MIN(N3761:Q3761))</f>
        <v/>
      </c>
      <c r="W3761" s="16" t="str">
        <f aca="false">IF(V3761="","",INDEX($N$4:$Q$4,MATCH(V3761,N3761:Q3761,0)))</f>
        <v/>
      </c>
      <c r="X3761" s="19" t="str">
        <f aca="false">IF(COUNT(N3761:Q3761)&lt;2,"",SMALL(N3761:Q3761,2))</f>
        <v/>
      </c>
      <c r="Y3761" s="26" t="str">
        <f aca="false">IF(OR(V3761="",M3761=0),"",V3761/M3761-1)</f>
        <v/>
      </c>
      <c r="Z3761" s="26" t="str">
        <f aca="false">IF(OR(V3761="",L3761=""),"",V3761/(L3761*E3761)-1)</f>
        <v/>
      </c>
      <c r="AA3761" s="16" t="str">
        <f aca="false">IF(V3761="","SEM OFERTA",IF(OR(Y3761&gt;Premissas!$B$11,Y3761&lt;Premissas!$B$12),"VERIFICAR - UNIDADE/EMBALAGEM",IF(Y3761&gt;Premissas!$B$6,"NÃO COMPRAR - REAJUSTE &gt;5%","COMPRAR")))</f>
        <v>SEM OFERTA</v>
      </c>
      <c r="AB3761" s="18" t="str">
        <f aca="false">IF(W3761="DIMEC",S3761,IF(W3761="MEDCENTRO",U3761,""))</f>
        <v/>
      </c>
      <c r="AC3761" s="18" t="n">
        <f aca="false">IF(AA3761&lt;&gt;"COMPRAR",0,IF(AB3761="",I3761,MIN(I3761,AB3761)))</f>
        <v>0</v>
      </c>
      <c r="AD3761" s="19" t="n">
        <f aca="false">IF(AC3761&gt;0,AC3761*V3761,0)</f>
        <v>0</v>
      </c>
      <c r="AE3761" s="19" t="n">
        <f aca="false">IF(AC3761&gt;0,(M3761-V3761)*AC3761,0)</f>
        <v>0</v>
      </c>
      <c r="AF3761" s="16" t="str">
        <f aca="false">IF(AA3761&lt;&gt;"COMPRAR","",IF(AB3761="",IF(X3761="","",IF(X3761-V3761&lt;0.01,"EMPATE TÉCNICO","")),IF(AB3761&lt;I3761,"ESTOQUE INSUFICIENTE",IF(X3761="","",IF(X3761-V3761&lt;0.01,"EMPATE TÉCNICO","")))))</f>
        <v/>
      </c>
      <c r="AG3761" s="16" t="s">
        <v>87</v>
      </c>
      <c r="AH3761" s="16" t="s">
        <v>1761</v>
      </c>
    </row>
    <row r="3762" customFormat="false" ht="15" hidden="false" customHeight="false" outlineLevel="0" collapsed="false">
      <c r="A3762" s="16" t="s">
        <v>11651</v>
      </c>
      <c r="B3762" s="17" t="s">
        <v>11652</v>
      </c>
      <c r="C3762" s="16" t="s">
        <v>11653</v>
      </c>
      <c r="D3762" s="16" t="s">
        <v>1781</v>
      </c>
      <c r="E3762" s="18" t="n">
        <v>1</v>
      </c>
      <c r="F3762" s="16" t="s">
        <v>43</v>
      </c>
      <c r="G3762" s="18" t="n">
        <v>0</v>
      </c>
      <c r="H3762" s="16" t="n">
        <v>3.3</v>
      </c>
      <c r="I3762" s="18" t="n">
        <v>9</v>
      </c>
      <c r="J3762" s="19" t="n">
        <v>7.26</v>
      </c>
      <c r="K3762" s="19" t="n">
        <v>7.26</v>
      </c>
      <c r="L3762" s="19" t="n">
        <v>7.26</v>
      </c>
      <c r="M3762" s="19" t="n">
        <f aca="false">IF(J3762&gt;0,J3762,K3762)*E3762</f>
        <v>7.26</v>
      </c>
      <c r="N3762" s="20"/>
      <c r="O3762" s="21" t="str">
        <f aca="false">IF(R3762="","",ROUND(R3762*(1-Premissas!$B$4),4))</f>
        <v/>
      </c>
      <c r="P3762" s="22"/>
      <c r="Q3762" s="22"/>
      <c r="R3762" s="23"/>
      <c r="S3762" s="24"/>
      <c r="T3762" s="24"/>
      <c r="U3762" s="25"/>
      <c r="V3762" s="19" t="str">
        <f aca="false">IF(COUNT(N3762:Q3762)=0,"",MIN(N3762:Q3762))</f>
        <v/>
      </c>
      <c r="W3762" s="16" t="str">
        <f aca="false">IF(V3762="","",INDEX($N$4:$Q$4,MATCH(V3762,N3762:Q3762,0)))</f>
        <v/>
      </c>
      <c r="X3762" s="19" t="str">
        <f aca="false">IF(COUNT(N3762:Q3762)&lt;2,"",SMALL(N3762:Q3762,2))</f>
        <v/>
      </c>
      <c r="Y3762" s="26" t="str">
        <f aca="false">IF(OR(V3762="",M3762=0),"",V3762/M3762-1)</f>
        <v/>
      </c>
      <c r="Z3762" s="26" t="str">
        <f aca="false">IF(OR(V3762="",L3762=""),"",V3762/(L3762*E3762)-1)</f>
        <v/>
      </c>
      <c r="AA3762" s="16" t="str">
        <f aca="false">IF(V3762="","SEM OFERTA",IF(OR(Y3762&gt;Premissas!$B$11,Y3762&lt;Premissas!$B$12),"VERIFICAR - UNIDADE/EMBALAGEM",IF(Y3762&gt;Premissas!$B$6,"NÃO COMPRAR - REAJUSTE &gt;5%","COMPRAR")))</f>
        <v>SEM OFERTA</v>
      </c>
      <c r="AB3762" s="18" t="str">
        <f aca="false">IF(W3762="DIMEC",S3762,IF(W3762="MEDCENTRO",U3762,""))</f>
        <v/>
      </c>
      <c r="AC3762" s="18" t="n">
        <f aca="false">IF(AA3762&lt;&gt;"COMPRAR",0,IF(AB3762="",I3762,MIN(I3762,AB3762)))</f>
        <v>0</v>
      </c>
      <c r="AD3762" s="19" t="n">
        <f aca="false">IF(AC3762&gt;0,AC3762*V3762,0)</f>
        <v>0</v>
      </c>
      <c r="AE3762" s="19" t="n">
        <f aca="false">IF(AC3762&gt;0,(M3762-V3762)*AC3762,0)</f>
        <v>0</v>
      </c>
      <c r="AF3762" s="16" t="str">
        <f aca="false">IF(AA3762&lt;&gt;"COMPRAR","",IF(AB3762="",IF(X3762="","",IF(X3762-V3762&lt;0.01,"EMPATE TÉCNICO","")),IF(AB3762&lt;I3762,"ESTOQUE INSUFICIENTE",IF(X3762="","",IF(X3762-V3762&lt;0.01,"EMPATE TÉCNICO","")))))</f>
        <v/>
      </c>
      <c r="AG3762" s="16" t="s">
        <v>87</v>
      </c>
      <c r="AH3762" s="16" t="s">
        <v>1761</v>
      </c>
    </row>
    <row r="3763" customFormat="false" ht="15" hidden="false" customHeight="false" outlineLevel="0" collapsed="false">
      <c r="A3763" s="16" t="s">
        <v>11654</v>
      </c>
      <c r="B3763" s="17" t="s">
        <v>11655</v>
      </c>
      <c r="C3763" s="16" t="s">
        <v>11656</v>
      </c>
      <c r="D3763" s="16" t="s">
        <v>3540</v>
      </c>
      <c r="E3763" s="18" t="n">
        <v>1</v>
      </c>
      <c r="F3763" s="16" t="s">
        <v>42</v>
      </c>
      <c r="G3763" s="18" t="n">
        <v>22</v>
      </c>
      <c r="H3763" s="16" t="n">
        <v>12.6</v>
      </c>
      <c r="I3763" s="18" t="n">
        <v>11</v>
      </c>
      <c r="J3763" s="19" t="n">
        <v>2.09069444444444</v>
      </c>
      <c r="K3763" s="19" t="n">
        <v>2.09069444444444</v>
      </c>
      <c r="L3763" s="19" t="n">
        <v>2.0907</v>
      </c>
      <c r="M3763" s="19" t="n">
        <f aca="false">IF(J3763&gt;0,J3763,K3763)*E3763</f>
        <v>2.09069444444444</v>
      </c>
      <c r="N3763" s="20"/>
      <c r="O3763" s="21" t="str">
        <f aca="false">IF(R3763="","",ROUND(R3763*(1-Premissas!$B$4),4))</f>
        <v/>
      </c>
      <c r="P3763" s="22"/>
      <c r="Q3763" s="22"/>
      <c r="R3763" s="23"/>
      <c r="S3763" s="24"/>
      <c r="T3763" s="24"/>
      <c r="U3763" s="25"/>
      <c r="V3763" s="19" t="str">
        <f aca="false">IF(COUNT(N3763:Q3763)=0,"",MIN(N3763:Q3763))</f>
        <v/>
      </c>
      <c r="W3763" s="16" t="str">
        <f aca="false">IF(V3763="","",INDEX($N$4:$Q$4,MATCH(V3763,N3763:Q3763,0)))</f>
        <v/>
      </c>
      <c r="X3763" s="19" t="str">
        <f aca="false">IF(COUNT(N3763:Q3763)&lt;2,"",SMALL(N3763:Q3763,2))</f>
        <v/>
      </c>
      <c r="Y3763" s="26" t="str">
        <f aca="false">IF(OR(V3763="",M3763=0),"",V3763/M3763-1)</f>
        <v/>
      </c>
      <c r="Z3763" s="26" t="str">
        <f aca="false">IF(OR(V3763="",L3763=""),"",V3763/(L3763*E3763)-1)</f>
        <v/>
      </c>
      <c r="AA3763" s="16" t="str">
        <f aca="false">IF(V3763="","SEM OFERTA",IF(OR(Y3763&gt;Premissas!$B$11,Y3763&lt;Premissas!$B$12),"VERIFICAR - UNIDADE/EMBALAGEM",IF(Y3763&gt;Premissas!$B$6,"NÃO COMPRAR - REAJUSTE &gt;5%","COMPRAR")))</f>
        <v>SEM OFERTA</v>
      </c>
      <c r="AB3763" s="18" t="str">
        <f aca="false">IF(W3763="DIMEC",S3763,IF(W3763="MEDCENTRO",U3763,""))</f>
        <v/>
      </c>
      <c r="AC3763" s="18" t="n">
        <f aca="false">IF(AA3763&lt;&gt;"COMPRAR",0,IF(AB3763="",I3763,MIN(I3763,AB3763)))</f>
        <v>0</v>
      </c>
      <c r="AD3763" s="19" t="n">
        <f aca="false">IF(AC3763&gt;0,AC3763*V3763,0)</f>
        <v>0</v>
      </c>
      <c r="AE3763" s="19" t="n">
        <f aca="false">IF(AC3763&gt;0,(M3763-V3763)*AC3763,0)</f>
        <v>0</v>
      </c>
      <c r="AF3763" s="16" t="str">
        <f aca="false">IF(AA3763&lt;&gt;"COMPRAR","",IF(AB3763="",IF(X3763="","",IF(X3763-V3763&lt;0.01,"EMPATE TÉCNICO","")),IF(AB3763&lt;I3763,"ESTOQUE INSUFICIENTE",IF(X3763="","",IF(X3763-V3763&lt;0.01,"EMPATE TÉCNICO","")))))</f>
        <v/>
      </c>
      <c r="AG3763" s="16" t="s">
        <v>1838</v>
      </c>
      <c r="AH3763" s="16" t="s">
        <v>1761</v>
      </c>
    </row>
    <row r="3764" customFormat="false" ht="15" hidden="false" customHeight="false" outlineLevel="0" collapsed="false">
      <c r="A3764" s="16" t="s">
        <v>11657</v>
      </c>
      <c r="B3764" s="17" t="s">
        <v>11658</v>
      </c>
      <c r="C3764" s="16" t="s">
        <v>11659</v>
      </c>
      <c r="D3764" s="16"/>
      <c r="E3764" s="18" t="n">
        <v>1</v>
      </c>
      <c r="F3764" s="16" t="s">
        <v>43</v>
      </c>
      <c r="G3764" s="18" t="n">
        <v>0</v>
      </c>
      <c r="H3764" s="16" t="n">
        <v>0.1</v>
      </c>
      <c r="I3764" s="18" t="n">
        <v>1</v>
      </c>
      <c r="J3764" s="19" t="n">
        <v>1.85</v>
      </c>
      <c r="K3764" s="19" t="n">
        <v>1.85</v>
      </c>
      <c r="L3764" s="19" t="n">
        <v>1.85</v>
      </c>
      <c r="M3764" s="19" t="n">
        <f aca="false">IF(J3764&gt;0,J3764,K3764)*E3764</f>
        <v>1.85</v>
      </c>
      <c r="N3764" s="20"/>
      <c r="O3764" s="21" t="str">
        <f aca="false">IF(R3764="","",ROUND(R3764*(1-Premissas!$B$4),4))</f>
        <v/>
      </c>
      <c r="P3764" s="22"/>
      <c r="Q3764" s="22"/>
      <c r="R3764" s="23"/>
      <c r="S3764" s="24"/>
      <c r="T3764" s="24"/>
      <c r="U3764" s="25"/>
      <c r="V3764" s="19" t="str">
        <f aca="false">IF(COUNT(N3764:Q3764)=0,"",MIN(N3764:Q3764))</f>
        <v/>
      </c>
      <c r="W3764" s="16" t="str">
        <f aca="false">IF(V3764="","",INDEX($N$4:$Q$4,MATCH(V3764,N3764:Q3764,0)))</f>
        <v/>
      </c>
      <c r="X3764" s="19" t="str">
        <f aca="false">IF(COUNT(N3764:Q3764)&lt;2,"",SMALL(N3764:Q3764,2))</f>
        <v/>
      </c>
      <c r="Y3764" s="26" t="str">
        <f aca="false">IF(OR(V3764="",M3764=0),"",V3764/M3764-1)</f>
        <v/>
      </c>
      <c r="Z3764" s="26" t="str">
        <f aca="false">IF(OR(V3764="",L3764=""),"",V3764/(L3764*E3764)-1)</f>
        <v/>
      </c>
      <c r="AA3764" s="16" t="str">
        <f aca="false">IF(V3764="","SEM OFERTA",IF(OR(Y3764&gt;Premissas!$B$11,Y3764&lt;Premissas!$B$12),"VERIFICAR - UNIDADE/EMBALAGEM",IF(Y3764&gt;Premissas!$B$6,"NÃO COMPRAR - REAJUSTE &gt;5%","COMPRAR")))</f>
        <v>SEM OFERTA</v>
      </c>
      <c r="AB3764" s="18" t="str">
        <f aca="false">IF(W3764="DIMEC",S3764,IF(W3764="MEDCENTRO",U3764,""))</f>
        <v/>
      </c>
      <c r="AC3764" s="18" t="n">
        <f aca="false">IF(AA3764&lt;&gt;"COMPRAR",0,IF(AB3764="",I3764,MIN(I3764,AB3764)))</f>
        <v>0</v>
      </c>
      <c r="AD3764" s="19" t="n">
        <f aca="false">IF(AC3764&gt;0,AC3764*V3764,0)</f>
        <v>0</v>
      </c>
      <c r="AE3764" s="19" t="n">
        <f aca="false">IF(AC3764&gt;0,(M3764-V3764)*AC3764,0)</f>
        <v>0</v>
      </c>
      <c r="AF3764" s="16" t="str">
        <f aca="false">IF(AA3764&lt;&gt;"COMPRAR","",IF(AB3764="",IF(X3764="","",IF(X3764-V3764&lt;0.01,"EMPATE TÉCNICO","")),IF(AB3764&lt;I3764,"ESTOQUE INSUFICIENTE",IF(X3764="","",IF(X3764-V3764&lt;0.01,"EMPATE TÉCNICO","")))))</f>
        <v/>
      </c>
      <c r="AG3764" s="16" t="s">
        <v>1771</v>
      </c>
      <c r="AH3764" s="16" t="s">
        <v>1761</v>
      </c>
    </row>
    <row r="3765" customFormat="false" ht="15" hidden="false" customHeight="false" outlineLevel="0" collapsed="false">
      <c r="A3765" s="16" t="s">
        <v>11660</v>
      </c>
      <c r="B3765" s="17" t="s">
        <v>11661</v>
      </c>
      <c r="C3765" s="16" t="s">
        <v>11662</v>
      </c>
      <c r="D3765" s="16"/>
      <c r="E3765" s="18" t="n">
        <v>1</v>
      </c>
      <c r="F3765" s="16" t="s">
        <v>43</v>
      </c>
      <c r="G3765" s="18" t="n">
        <v>0</v>
      </c>
      <c r="H3765" s="16" t="n">
        <v>0.2</v>
      </c>
      <c r="I3765" s="18" t="n">
        <v>1</v>
      </c>
      <c r="J3765" s="19" t="n">
        <v>1.94</v>
      </c>
      <c r="K3765" s="19" t="n">
        <v>1.94</v>
      </c>
      <c r="L3765" s="19" t="n">
        <v>1.94</v>
      </c>
      <c r="M3765" s="19" t="n">
        <f aca="false">IF(J3765&gt;0,J3765,K3765)*E3765</f>
        <v>1.94</v>
      </c>
      <c r="N3765" s="20"/>
      <c r="O3765" s="21" t="str">
        <f aca="false">IF(R3765="","",ROUND(R3765*(1-Premissas!$B$4),4))</f>
        <v/>
      </c>
      <c r="P3765" s="22"/>
      <c r="Q3765" s="22"/>
      <c r="R3765" s="23"/>
      <c r="S3765" s="24"/>
      <c r="T3765" s="24"/>
      <c r="U3765" s="25"/>
      <c r="V3765" s="19" t="str">
        <f aca="false">IF(COUNT(N3765:Q3765)=0,"",MIN(N3765:Q3765))</f>
        <v/>
      </c>
      <c r="W3765" s="16" t="str">
        <f aca="false">IF(V3765="","",INDEX($N$4:$Q$4,MATCH(V3765,N3765:Q3765,0)))</f>
        <v/>
      </c>
      <c r="X3765" s="19" t="str">
        <f aca="false">IF(COUNT(N3765:Q3765)&lt;2,"",SMALL(N3765:Q3765,2))</f>
        <v/>
      </c>
      <c r="Y3765" s="26" t="str">
        <f aca="false">IF(OR(V3765="",M3765=0),"",V3765/M3765-1)</f>
        <v/>
      </c>
      <c r="Z3765" s="26" t="str">
        <f aca="false">IF(OR(V3765="",L3765=""),"",V3765/(L3765*E3765)-1)</f>
        <v/>
      </c>
      <c r="AA3765" s="16" t="str">
        <f aca="false">IF(V3765="","SEM OFERTA",IF(OR(Y3765&gt;Premissas!$B$11,Y3765&lt;Premissas!$B$12),"VERIFICAR - UNIDADE/EMBALAGEM",IF(Y3765&gt;Premissas!$B$6,"NÃO COMPRAR - REAJUSTE &gt;5%","COMPRAR")))</f>
        <v>SEM OFERTA</v>
      </c>
      <c r="AB3765" s="18" t="str">
        <f aca="false">IF(W3765="DIMEC",S3765,IF(W3765="MEDCENTRO",U3765,""))</f>
        <v/>
      </c>
      <c r="AC3765" s="18" t="n">
        <f aca="false">IF(AA3765&lt;&gt;"COMPRAR",0,IF(AB3765="",I3765,MIN(I3765,AB3765)))</f>
        <v>0</v>
      </c>
      <c r="AD3765" s="19" t="n">
        <f aca="false">IF(AC3765&gt;0,AC3765*V3765,0)</f>
        <v>0</v>
      </c>
      <c r="AE3765" s="19" t="n">
        <f aca="false">IF(AC3765&gt;0,(M3765-V3765)*AC3765,0)</f>
        <v>0</v>
      </c>
      <c r="AF3765" s="16" t="str">
        <f aca="false">IF(AA3765&lt;&gt;"COMPRAR","",IF(AB3765="",IF(X3765="","",IF(X3765-V3765&lt;0.01,"EMPATE TÉCNICO","")),IF(AB3765&lt;I3765,"ESTOQUE INSUFICIENTE",IF(X3765="","",IF(X3765-V3765&lt;0.01,"EMPATE TÉCNICO","")))))</f>
        <v/>
      </c>
      <c r="AG3765" s="16" t="s">
        <v>1803</v>
      </c>
      <c r="AH3765" s="16" t="s">
        <v>1761</v>
      </c>
    </row>
    <row r="3766" customFormat="false" ht="15" hidden="false" customHeight="false" outlineLevel="0" collapsed="false">
      <c r="A3766" s="16" t="s">
        <v>11663</v>
      </c>
      <c r="B3766" s="17" t="s">
        <v>11664</v>
      </c>
      <c r="C3766" s="16" t="s">
        <v>11665</v>
      </c>
      <c r="D3766" s="16" t="s">
        <v>3920</v>
      </c>
      <c r="E3766" s="18" t="n">
        <v>1</v>
      </c>
      <c r="F3766" s="16" t="s">
        <v>41</v>
      </c>
      <c r="G3766" s="18" t="n">
        <v>4</v>
      </c>
      <c r="H3766" s="16" t="n">
        <v>4.3</v>
      </c>
      <c r="I3766" s="18" t="n">
        <v>8</v>
      </c>
      <c r="J3766" s="19" t="n">
        <v>14.51</v>
      </c>
      <c r="K3766" s="19" t="n">
        <v>14.51</v>
      </c>
      <c r="L3766" s="19" t="n">
        <v>14.51</v>
      </c>
      <c r="M3766" s="19" t="n">
        <f aca="false">IF(J3766&gt;0,J3766,K3766)*E3766</f>
        <v>14.51</v>
      </c>
      <c r="N3766" s="20"/>
      <c r="O3766" s="21" t="str">
        <f aca="false">IF(R3766="","",ROUND(R3766*(1-Premissas!$B$4),4))</f>
        <v/>
      </c>
      <c r="P3766" s="22"/>
      <c r="Q3766" s="22"/>
      <c r="R3766" s="23"/>
      <c r="S3766" s="24"/>
      <c r="T3766" s="24"/>
      <c r="U3766" s="25"/>
      <c r="V3766" s="19" t="str">
        <f aca="false">IF(COUNT(N3766:Q3766)=0,"",MIN(N3766:Q3766))</f>
        <v/>
      </c>
      <c r="W3766" s="16" t="str">
        <f aca="false">IF(V3766="","",INDEX($N$4:$Q$4,MATCH(V3766,N3766:Q3766,0)))</f>
        <v/>
      </c>
      <c r="X3766" s="19" t="str">
        <f aca="false">IF(COUNT(N3766:Q3766)&lt;2,"",SMALL(N3766:Q3766,2))</f>
        <v/>
      </c>
      <c r="Y3766" s="26" t="str">
        <f aca="false">IF(OR(V3766="",M3766=0),"",V3766/M3766-1)</f>
        <v/>
      </c>
      <c r="Z3766" s="26" t="str">
        <f aca="false">IF(OR(V3766="",L3766=""),"",V3766/(L3766*E3766)-1)</f>
        <v/>
      </c>
      <c r="AA3766" s="16" t="str">
        <f aca="false">IF(V3766="","SEM OFERTA",IF(OR(Y3766&gt;Premissas!$B$11,Y3766&lt;Premissas!$B$12),"VERIFICAR - UNIDADE/EMBALAGEM",IF(Y3766&gt;Premissas!$B$6,"NÃO COMPRAR - REAJUSTE &gt;5%","COMPRAR")))</f>
        <v>SEM OFERTA</v>
      </c>
      <c r="AB3766" s="18" t="str">
        <f aca="false">IF(W3766="DIMEC",S3766,IF(W3766="MEDCENTRO",U3766,""))</f>
        <v/>
      </c>
      <c r="AC3766" s="18" t="n">
        <f aca="false">IF(AA3766&lt;&gt;"COMPRAR",0,IF(AB3766="",I3766,MIN(I3766,AB3766)))</f>
        <v>0</v>
      </c>
      <c r="AD3766" s="19" t="n">
        <f aca="false">IF(AC3766&gt;0,AC3766*V3766,0)</f>
        <v>0</v>
      </c>
      <c r="AE3766" s="19" t="n">
        <f aca="false">IF(AC3766&gt;0,(M3766-V3766)*AC3766,0)</f>
        <v>0</v>
      </c>
      <c r="AF3766" s="16" t="str">
        <f aca="false">IF(AA3766&lt;&gt;"COMPRAR","",IF(AB3766="",IF(X3766="","",IF(X3766-V3766&lt;0.01,"EMPATE TÉCNICO","")),IF(AB3766&lt;I3766,"ESTOQUE INSUFICIENTE",IF(X3766="","",IF(X3766-V3766&lt;0.01,"EMPATE TÉCNICO","")))))</f>
        <v/>
      </c>
      <c r="AG3766" s="16" t="s">
        <v>360</v>
      </c>
      <c r="AH3766" s="16" t="s">
        <v>1761</v>
      </c>
    </row>
    <row r="3767" customFormat="false" ht="15" hidden="false" customHeight="false" outlineLevel="0" collapsed="false">
      <c r="A3767" s="16" t="s">
        <v>11666</v>
      </c>
      <c r="B3767" s="17" t="s">
        <v>11667</v>
      </c>
      <c r="C3767" s="16" t="s">
        <v>11668</v>
      </c>
      <c r="D3767" s="16" t="s">
        <v>7306</v>
      </c>
      <c r="E3767" s="18" t="n">
        <v>1</v>
      </c>
      <c r="F3767" s="16" t="s">
        <v>42</v>
      </c>
      <c r="G3767" s="18" t="n">
        <v>0</v>
      </c>
      <c r="H3767" s="16" t="n">
        <v>2.1</v>
      </c>
      <c r="I3767" s="18" t="n">
        <v>6</v>
      </c>
      <c r="J3767" s="19" t="n">
        <v>26.88</v>
      </c>
      <c r="K3767" s="19" t="n">
        <v>26.88</v>
      </c>
      <c r="L3767" s="19" t="n">
        <v>26.88</v>
      </c>
      <c r="M3767" s="19" t="n">
        <f aca="false">IF(J3767&gt;0,J3767,K3767)*E3767</f>
        <v>26.88</v>
      </c>
      <c r="N3767" s="20"/>
      <c r="O3767" s="21" t="str">
        <f aca="false">IF(R3767="","",ROUND(R3767*(1-Premissas!$B$4),4))</f>
        <v/>
      </c>
      <c r="P3767" s="22"/>
      <c r="Q3767" s="22"/>
      <c r="R3767" s="23"/>
      <c r="S3767" s="24"/>
      <c r="T3767" s="24"/>
      <c r="U3767" s="25"/>
      <c r="V3767" s="19" t="str">
        <f aca="false">IF(COUNT(N3767:Q3767)=0,"",MIN(N3767:Q3767))</f>
        <v/>
      </c>
      <c r="W3767" s="16" t="str">
        <f aca="false">IF(V3767="","",INDEX($N$4:$Q$4,MATCH(V3767,N3767:Q3767,0)))</f>
        <v/>
      </c>
      <c r="X3767" s="19" t="str">
        <f aca="false">IF(COUNT(N3767:Q3767)&lt;2,"",SMALL(N3767:Q3767,2))</f>
        <v/>
      </c>
      <c r="Y3767" s="26" t="str">
        <f aca="false">IF(OR(V3767="",M3767=0),"",V3767/M3767-1)</f>
        <v/>
      </c>
      <c r="Z3767" s="26" t="str">
        <f aca="false">IF(OR(V3767="",L3767=""),"",V3767/(L3767*E3767)-1)</f>
        <v/>
      </c>
      <c r="AA3767" s="16" t="str">
        <f aca="false">IF(V3767="","SEM OFERTA",IF(OR(Y3767&gt;Premissas!$B$11,Y3767&lt;Premissas!$B$12),"VERIFICAR - UNIDADE/EMBALAGEM",IF(Y3767&gt;Premissas!$B$6,"NÃO COMPRAR - REAJUSTE &gt;5%","COMPRAR")))</f>
        <v>SEM OFERTA</v>
      </c>
      <c r="AB3767" s="18" t="str">
        <f aca="false">IF(W3767="DIMEC",S3767,IF(W3767="MEDCENTRO",U3767,""))</f>
        <v/>
      </c>
      <c r="AC3767" s="18" t="n">
        <f aca="false">IF(AA3767&lt;&gt;"COMPRAR",0,IF(AB3767="",I3767,MIN(I3767,AB3767)))</f>
        <v>0</v>
      </c>
      <c r="AD3767" s="19" t="n">
        <f aca="false">IF(AC3767&gt;0,AC3767*V3767,0)</f>
        <v>0</v>
      </c>
      <c r="AE3767" s="19" t="n">
        <f aca="false">IF(AC3767&gt;0,(M3767-V3767)*AC3767,0)</f>
        <v>0</v>
      </c>
      <c r="AF3767" s="16" t="str">
        <f aca="false">IF(AA3767&lt;&gt;"COMPRAR","",IF(AB3767="",IF(X3767="","",IF(X3767-V3767&lt;0.01,"EMPATE TÉCNICO","")),IF(AB3767&lt;I3767,"ESTOQUE INSUFICIENTE",IF(X3767="","",IF(X3767-V3767&lt;0.01,"EMPATE TÉCNICO","")))))</f>
        <v/>
      </c>
      <c r="AG3767" s="16" t="s">
        <v>490</v>
      </c>
      <c r="AH3767" s="16" t="s">
        <v>1761</v>
      </c>
    </row>
    <row r="3768" customFormat="false" ht="15" hidden="false" customHeight="false" outlineLevel="0" collapsed="false">
      <c r="A3768" s="16" t="s">
        <v>11669</v>
      </c>
      <c r="B3768" s="17" t="s">
        <v>11670</v>
      </c>
      <c r="C3768" s="16" t="s">
        <v>11671</v>
      </c>
      <c r="D3768" s="16" t="s">
        <v>4082</v>
      </c>
      <c r="E3768" s="18" t="n">
        <v>1</v>
      </c>
      <c r="F3768" s="16" t="s">
        <v>43</v>
      </c>
      <c r="G3768" s="18" t="n">
        <v>1</v>
      </c>
      <c r="H3768" s="16" t="n">
        <v>0.5</v>
      </c>
      <c r="I3768" s="18" t="n">
        <v>1</v>
      </c>
      <c r="J3768" s="19" t="n">
        <v>9.26</v>
      </c>
      <c r="K3768" s="19" t="n">
        <v>9.26</v>
      </c>
      <c r="L3768" s="19" t="n">
        <v>9.26</v>
      </c>
      <c r="M3768" s="19" t="n">
        <f aca="false">IF(J3768&gt;0,J3768,K3768)*E3768</f>
        <v>9.26</v>
      </c>
      <c r="N3768" s="20"/>
      <c r="O3768" s="21" t="str">
        <f aca="false">IF(R3768="","",ROUND(R3768*(1-Premissas!$B$4),4))</f>
        <v/>
      </c>
      <c r="P3768" s="22"/>
      <c r="Q3768" s="22"/>
      <c r="R3768" s="23"/>
      <c r="S3768" s="24"/>
      <c r="T3768" s="24"/>
      <c r="U3768" s="25"/>
      <c r="V3768" s="19" t="str">
        <f aca="false">IF(COUNT(N3768:Q3768)=0,"",MIN(N3768:Q3768))</f>
        <v/>
      </c>
      <c r="W3768" s="16" t="str">
        <f aca="false">IF(V3768="","",INDEX($N$4:$Q$4,MATCH(V3768,N3768:Q3768,0)))</f>
        <v/>
      </c>
      <c r="X3768" s="19" t="str">
        <f aca="false">IF(COUNT(N3768:Q3768)&lt;2,"",SMALL(N3768:Q3768,2))</f>
        <v/>
      </c>
      <c r="Y3768" s="26" t="str">
        <f aca="false">IF(OR(V3768="",M3768=0),"",V3768/M3768-1)</f>
        <v/>
      </c>
      <c r="Z3768" s="26" t="str">
        <f aca="false">IF(OR(V3768="",L3768=""),"",V3768/(L3768*E3768)-1)</f>
        <v/>
      </c>
      <c r="AA3768" s="16" t="str">
        <f aca="false">IF(V3768="","SEM OFERTA",IF(OR(Y3768&gt;Premissas!$B$11,Y3768&lt;Premissas!$B$12),"VERIFICAR - UNIDADE/EMBALAGEM",IF(Y3768&gt;Premissas!$B$6,"NÃO COMPRAR - REAJUSTE &gt;5%","COMPRAR")))</f>
        <v>SEM OFERTA</v>
      </c>
      <c r="AB3768" s="18" t="str">
        <f aca="false">IF(W3768="DIMEC",S3768,IF(W3768="MEDCENTRO",U3768,""))</f>
        <v/>
      </c>
      <c r="AC3768" s="18" t="n">
        <f aca="false">IF(AA3768&lt;&gt;"COMPRAR",0,IF(AB3768="",I3768,MIN(I3768,AB3768)))</f>
        <v>0</v>
      </c>
      <c r="AD3768" s="19" t="n">
        <f aca="false">IF(AC3768&gt;0,AC3768*V3768,0)</f>
        <v>0</v>
      </c>
      <c r="AE3768" s="19" t="n">
        <f aca="false">IF(AC3768&gt;0,(M3768-V3768)*AC3768,0)</f>
        <v>0</v>
      </c>
      <c r="AF3768" s="16" t="str">
        <f aca="false">IF(AA3768&lt;&gt;"COMPRAR","",IF(AB3768="",IF(X3768="","",IF(X3768-V3768&lt;0.01,"EMPATE TÉCNICO","")),IF(AB3768&lt;I3768,"ESTOQUE INSUFICIENTE",IF(X3768="","",IF(X3768-V3768&lt;0.01,"EMPATE TÉCNICO","")))))</f>
        <v/>
      </c>
      <c r="AG3768" s="16" t="s">
        <v>1798</v>
      </c>
      <c r="AH3768" s="16" t="s">
        <v>1761</v>
      </c>
    </row>
    <row r="3769" customFormat="false" ht="15" hidden="false" customHeight="false" outlineLevel="0" collapsed="false">
      <c r="A3769" s="16" t="s">
        <v>11672</v>
      </c>
      <c r="B3769" s="17" t="s">
        <v>11673</v>
      </c>
      <c r="C3769" s="16" t="s">
        <v>11674</v>
      </c>
      <c r="D3769" s="16"/>
      <c r="E3769" s="18" t="n">
        <v>1</v>
      </c>
      <c r="F3769" s="16" t="s">
        <v>43</v>
      </c>
      <c r="G3769" s="18" t="n">
        <v>0</v>
      </c>
      <c r="H3769" s="16" t="n">
        <v>0</v>
      </c>
      <c r="I3769" s="18" t="n">
        <v>1</v>
      </c>
      <c r="J3769" s="19" t="n">
        <v>8.49</v>
      </c>
      <c r="K3769" s="19" t="n">
        <v>8.49</v>
      </c>
      <c r="L3769" s="19" t="n">
        <v>8.49</v>
      </c>
      <c r="M3769" s="19" t="n">
        <f aca="false">IF(J3769&gt;0,J3769,K3769)*E3769</f>
        <v>8.49</v>
      </c>
      <c r="N3769" s="20"/>
      <c r="O3769" s="21" t="str">
        <f aca="false">IF(R3769="","",ROUND(R3769*(1-Premissas!$B$4),4))</f>
        <v/>
      </c>
      <c r="P3769" s="22"/>
      <c r="Q3769" s="22"/>
      <c r="R3769" s="23"/>
      <c r="S3769" s="24"/>
      <c r="T3769" s="24"/>
      <c r="U3769" s="25"/>
      <c r="V3769" s="19" t="str">
        <f aca="false">IF(COUNT(N3769:Q3769)=0,"",MIN(N3769:Q3769))</f>
        <v/>
      </c>
      <c r="W3769" s="16" t="str">
        <f aca="false">IF(V3769="","",INDEX($N$4:$Q$4,MATCH(V3769,N3769:Q3769,0)))</f>
        <v/>
      </c>
      <c r="X3769" s="19" t="str">
        <f aca="false">IF(COUNT(N3769:Q3769)&lt;2,"",SMALL(N3769:Q3769,2))</f>
        <v/>
      </c>
      <c r="Y3769" s="26" t="str">
        <f aca="false">IF(OR(V3769="",M3769=0),"",V3769/M3769-1)</f>
        <v/>
      </c>
      <c r="Z3769" s="26" t="str">
        <f aca="false">IF(OR(V3769="",L3769=""),"",V3769/(L3769*E3769)-1)</f>
        <v/>
      </c>
      <c r="AA3769" s="16" t="str">
        <f aca="false">IF(V3769="","SEM OFERTA",IF(OR(Y3769&gt;Premissas!$B$11,Y3769&lt;Premissas!$B$12),"VERIFICAR - UNIDADE/EMBALAGEM",IF(Y3769&gt;Premissas!$B$6,"NÃO COMPRAR - REAJUSTE &gt;5%","COMPRAR")))</f>
        <v>SEM OFERTA</v>
      </c>
      <c r="AB3769" s="18" t="str">
        <f aca="false">IF(W3769="DIMEC",S3769,IF(W3769="MEDCENTRO",U3769,""))</f>
        <v/>
      </c>
      <c r="AC3769" s="18" t="n">
        <f aca="false">IF(AA3769&lt;&gt;"COMPRAR",0,IF(AB3769="",I3769,MIN(I3769,AB3769)))</f>
        <v>0</v>
      </c>
      <c r="AD3769" s="19" t="n">
        <f aca="false">IF(AC3769&gt;0,AC3769*V3769,0)</f>
        <v>0</v>
      </c>
      <c r="AE3769" s="19" t="n">
        <f aca="false">IF(AC3769&gt;0,(M3769-V3769)*AC3769,0)</f>
        <v>0</v>
      </c>
      <c r="AF3769" s="16" t="str">
        <f aca="false">IF(AA3769&lt;&gt;"COMPRAR","",IF(AB3769="",IF(X3769="","",IF(X3769-V3769&lt;0.01,"EMPATE TÉCNICO","")),IF(AB3769&lt;I3769,"ESTOQUE INSUFICIENTE",IF(X3769="","",IF(X3769-V3769&lt;0.01,"EMPATE TÉCNICO","")))))</f>
        <v/>
      </c>
      <c r="AG3769" s="16" t="s">
        <v>1798</v>
      </c>
      <c r="AH3769" s="16" t="s">
        <v>1761</v>
      </c>
    </row>
    <row r="3770" customFormat="false" ht="15" hidden="false" customHeight="false" outlineLevel="0" collapsed="false">
      <c r="A3770" s="16" t="s">
        <v>11675</v>
      </c>
      <c r="B3770" s="17" t="s">
        <v>11676</v>
      </c>
      <c r="C3770" s="16" t="s">
        <v>11677</v>
      </c>
      <c r="D3770" s="16" t="s">
        <v>5468</v>
      </c>
      <c r="E3770" s="18" t="n">
        <v>1</v>
      </c>
      <c r="F3770" s="16" t="s">
        <v>43</v>
      </c>
      <c r="G3770" s="18" t="n">
        <v>0</v>
      </c>
      <c r="H3770" s="16" t="n">
        <v>0.4</v>
      </c>
      <c r="I3770" s="18" t="n">
        <v>2</v>
      </c>
      <c r="J3770" s="19" t="n">
        <v>8.47</v>
      </c>
      <c r="K3770" s="19" t="n">
        <v>8.47</v>
      </c>
      <c r="L3770" s="19" t="n">
        <v>8.47</v>
      </c>
      <c r="M3770" s="19" t="n">
        <f aca="false">IF(J3770&gt;0,J3770,K3770)*E3770</f>
        <v>8.47</v>
      </c>
      <c r="N3770" s="20"/>
      <c r="O3770" s="21" t="str">
        <f aca="false">IF(R3770="","",ROUND(R3770*(1-Premissas!$B$4),4))</f>
        <v/>
      </c>
      <c r="P3770" s="22"/>
      <c r="Q3770" s="22"/>
      <c r="R3770" s="23"/>
      <c r="S3770" s="24"/>
      <c r="T3770" s="24"/>
      <c r="U3770" s="25"/>
      <c r="V3770" s="19" t="str">
        <f aca="false">IF(COUNT(N3770:Q3770)=0,"",MIN(N3770:Q3770))</f>
        <v/>
      </c>
      <c r="W3770" s="16" t="str">
        <f aca="false">IF(V3770="","",INDEX($N$4:$Q$4,MATCH(V3770,N3770:Q3770,0)))</f>
        <v/>
      </c>
      <c r="X3770" s="19" t="str">
        <f aca="false">IF(COUNT(N3770:Q3770)&lt;2,"",SMALL(N3770:Q3770,2))</f>
        <v/>
      </c>
      <c r="Y3770" s="26" t="str">
        <f aca="false">IF(OR(V3770="",M3770=0),"",V3770/M3770-1)</f>
        <v/>
      </c>
      <c r="Z3770" s="26" t="str">
        <f aca="false">IF(OR(V3770="",L3770=""),"",V3770/(L3770*E3770)-1)</f>
        <v/>
      </c>
      <c r="AA3770" s="16" t="str">
        <f aca="false">IF(V3770="","SEM OFERTA",IF(OR(Y3770&gt;Premissas!$B$11,Y3770&lt;Premissas!$B$12),"VERIFICAR - UNIDADE/EMBALAGEM",IF(Y3770&gt;Premissas!$B$6,"NÃO COMPRAR - REAJUSTE &gt;5%","COMPRAR")))</f>
        <v>SEM OFERTA</v>
      </c>
      <c r="AB3770" s="18" t="str">
        <f aca="false">IF(W3770="DIMEC",S3770,IF(W3770="MEDCENTRO",U3770,""))</f>
        <v/>
      </c>
      <c r="AC3770" s="18" t="n">
        <f aca="false">IF(AA3770&lt;&gt;"COMPRAR",0,IF(AB3770="",I3770,MIN(I3770,AB3770)))</f>
        <v>0</v>
      </c>
      <c r="AD3770" s="19" t="n">
        <f aca="false">IF(AC3770&gt;0,AC3770*V3770,0)</f>
        <v>0</v>
      </c>
      <c r="AE3770" s="19" t="n">
        <f aca="false">IF(AC3770&gt;0,(M3770-V3770)*AC3770,0)</f>
        <v>0</v>
      </c>
      <c r="AF3770" s="16" t="str">
        <f aca="false">IF(AA3770&lt;&gt;"COMPRAR","",IF(AB3770="",IF(X3770="","",IF(X3770-V3770&lt;0.01,"EMPATE TÉCNICO","")),IF(AB3770&lt;I3770,"ESTOQUE INSUFICIENTE",IF(X3770="","",IF(X3770-V3770&lt;0.01,"EMPATE TÉCNICO","")))))</f>
        <v/>
      </c>
      <c r="AG3770" s="16" t="s">
        <v>1798</v>
      </c>
      <c r="AH3770" s="16" t="s">
        <v>1761</v>
      </c>
    </row>
    <row r="3771" customFormat="false" ht="15" hidden="false" customHeight="false" outlineLevel="0" collapsed="false">
      <c r="A3771" s="16" t="s">
        <v>11678</v>
      </c>
      <c r="B3771" s="17" t="s">
        <v>11679</v>
      </c>
      <c r="C3771" s="16" t="s">
        <v>11680</v>
      </c>
      <c r="D3771" s="16" t="s">
        <v>4082</v>
      </c>
      <c r="E3771" s="18" t="n">
        <v>1</v>
      </c>
      <c r="F3771" s="16" t="s">
        <v>41</v>
      </c>
      <c r="G3771" s="18" t="n">
        <v>3</v>
      </c>
      <c r="H3771" s="16" t="n">
        <v>4.4</v>
      </c>
      <c r="I3771" s="18" t="n">
        <v>9</v>
      </c>
      <c r="J3771" s="19" t="n">
        <v>8.17</v>
      </c>
      <c r="K3771" s="19" t="n">
        <v>8.17</v>
      </c>
      <c r="L3771" s="19" t="n">
        <v>8.17</v>
      </c>
      <c r="M3771" s="19" t="n">
        <f aca="false">IF(J3771&gt;0,J3771,K3771)*E3771</f>
        <v>8.17</v>
      </c>
      <c r="N3771" s="20"/>
      <c r="O3771" s="21" t="str">
        <f aca="false">IF(R3771="","",ROUND(R3771*(1-Premissas!$B$4),4))</f>
        <v/>
      </c>
      <c r="P3771" s="22"/>
      <c r="Q3771" s="22"/>
      <c r="R3771" s="23"/>
      <c r="S3771" s="24"/>
      <c r="T3771" s="24"/>
      <c r="U3771" s="25"/>
      <c r="V3771" s="19" t="str">
        <f aca="false">IF(COUNT(N3771:Q3771)=0,"",MIN(N3771:Q3771))</f>
        <v/>
      </c>
      <c r="W3771" s="16" t="str">
        <f aca="false">IF(V3771="","",INDEX($N$4:$Q$4,MATCH(V3771,N3771:Q3771,0)))</f>
        <v/>
      </c>
      <c r="X3771" s="19" t="str">
        <f aca="false">IF(COUNT(N3771:Q3771)&lt;2,"",SMALL(N3771:Q3771,2))</f>
        <v/>
      </c>
      <c r="Y3771" s="26" t="str">
        <f aca="false">IF(OR(V3771="",M3771=0),"",V3771/M3771-1)</f>
        <v/>
      </c>
      <c r="Z3771" s="26" t="str">
        <f aca="false">IF(OR(V3771="",L3771=""),"",V3771/(L3771*E3771)-1)</f>
        <v/>
      </c>
      <c r="AA3771" s="16" t="str">
        <f aca="false">IF(V3771="","SEM OFERTA",IF(OR(Y3771&gt;Premissas!$B$11,Y3771&lt;Premissas!$B$12),"VERIFICAR - UNIDADE/EMBALAGEM",IF(Y3771&gt;Premissas!$B$6,"NÃO COMPRAR - REAJUSTE &gt;5%","COMPRAR")))</f>
        <v>SEM OFERTA</v>
      </c>
      <c r="AB3771" s="18" t="str">
        <f aca="false">IF(W3771="DIMEC",S3771,IF(W3771="MEDCENTRO",U3771,""))</f>
        <v/>
      </c>
      <c r="AC3771" s="18" t="n">
        <f aca="false">IF(AA3771&lt;&gt;"COMPRAR",0,IF(AB3771="",I3771,MIN(I3771,AB3771)))</f>
        <v>0</v>
      </c>
      <c r="AD3771" s="19" t="n">
        <f aca="false">IF(AC3771&gt;0,AC3771*V3771,0)</f>
        <v>0</v>
      </c>
      <c r="AE3771" s="19" t="n">
        <f aca="false">IF(AC3771&gt;0,(M3771-V3771)*AC3771,0)</f>
        <v>0</v>
      </c>
      <c r="AF3771" s="16" t="str">
        <f aca="false">IF(AA3771&lt;&gt;"COMPRAR","",IF(AB3771="",IF(X3771="","",IF(X3771-V3771&lt;0.01,"EMPATE TÉCNICO","")),IF(AB3771&lt;I3771,"ESTOQUE INSUFICIENTE",IF(X3771="","",IF(X3771-V3771&lt;0.01,"EMPATE TÉCNICO","")))))</f>
        <v/>
      </c>
      <c r="AG3771" s="16" t="s">
        <v>2034</v>
      </c>
      <c r="AH3771" s="16" t="s">
        <v>1761</v>
      </c>
    </row>
    <row r="3772" customFormat="false" ht="15" hidden="false" customHeight="false" outlineLevel="0" collapsed="false">
      <c r="A3772" s="16" t="s">
        <v>11681</v>
      </c>
      <c r="B3772" s="17" t="s">
        <v>11682</v>
      </c>
      <c r="C3772" s="16" t="s">
        <v>11683</v>
      </c>
      <c r="D3772" s="16" t="s">
        <v>7314</v>
      </c>
      <c r="E3772" s="18" t="n">
        <v>1</v>
      </c>
      <c r="F3772" s="16" t="s">
        <v>42</v>
      </c>
      <c r="G3772" s="18" t="n">
        <v>0</v>
      </c>
      <c r="H3772" s="16" t="n">
        <v>0</v>
      </c>
      <c r="I3772" s="18" t="n">
        <v>1</v>
      </c>
      <c r="J3772" s="19" t="n">
        <v>0</v>
      </c>
      <c r="K3772" s="19" t="n">
        <v>1</v>
      </c>
      <c r="L3772" s="19"/>
      <c r="M3772" s="19" t="n">
        <f aca="false">IF(J3772&gt;0,J3772,K3772)*E3772</f>
        <v>1</v>
      </c>
      <c r="N3772" s="20"/>
      <c r="O3772" s="21" t="str">
        <f aca="false">IF(R3772="","",ROUND(R3772*(1-Premissas!$B$4),4))</f>
        <v/>
      </c>
      <c r="P3772" s="22"/>
      <c r="Q3772" s="22"/>
      <c r="R3772" s="23"/>
      <c r="S3772" s="24"/>
      <c r="T3772" s="24"/>
      <c r="U3772" s="25"/>
      <c r="V3772" s="19" t="str">
        <f aca="false">IF(COUNT(N3772:Q3772)=0,"",MIN(N3772:Q3772))</f>
        <v/>
      </c>
      <c r="W3772" s="16" t="str">
        <f aca="false">IF(V3772="","",INDEX($N$4:$Q$4,MATCH(V3772,N3772:Q3772,0)))</f>
        <v/>
      </c>
      <c r="X3772" s="19" t="str">
        <f aca="false">IF(COUNT(N3772:Q3772)&lt;2,"",SMALL(N3772:Q3772,2))</f>
        <v/>
      </c>
      <c r="Y3772" s="26" t="str">
        <f aca="false">IF(OR(V3772="",M3772=0),"",V3772/M3772-1)</f>
        <v/>
      </c>
      <c r="Z3772" s="26" t="str">
        <f aca="false">IF(OR(V3772="",L3772=""),"",V3772/(L3772*E3772)-1)</f>
        <v/>
      </c>
      <c r="AA3772" s="16" t="str">
        <f aca="false">IF(V3772="","SEM OFERTA",IF(OR(Y3772&gt;Premissas!$B$11,Y3772&lt;Premissas!$B$12),"VERIFICAR - UNIDADE/EMBALAGEM",IF(Y3772&gt;Premissas!$B$6,"NÃO COMPRAR - REAJUSTE &gt;5%","COMPRAR")))</f>
        <v>SEM OFERTA</v>
      </c>
      <c r="AB3772" s="18" t="str">
        <f aca="false">IF(W3772="DIMEC",S3772,IF(W3772="MEDCENTRO",U3772,""))</f>
        <v/>
      </c>
      <c r="AC3772" s="18" t="n">
        <f aca="false">IF(AA3772&lt;&gt;"COMPRAR",0,IF(AB3772="",I3772,MIN(I3772,AB3772)))</f>
        <v>0</v>
      </c>
      <c r="AD3772" s="19" t="n">
        <f aca="false">IF(AC3772&gt;0,AC3772*V3772,0)</f>
        <v>0</v>
      </c>
      <c r="AE3772" s="19" t="n">
        <f aca="false">IF(AC3772&gt;0,(M3772-V3772)*AC3772,0)</f>
        <v>0</v>
      </c>
      <c r="AF3772" s="16" t="str">
        <f aca="false">IF(AA3772&lt;&gt;"COMPRAR","",IF(AB3772="",IF(X3772="","",IF(X3772-V3772&lt;0.01,"EMPATE TÉCNICO","")),IF(AB3772&lt;I3772,"ESTOQUE INSUFICIENTE",IF(X3772="","",IF(X3772-V3772&lt;0.01,"EMPATE TÉCNICO","")))))</f>
        <v/>
      </c>
      <c r="AG3772" s="16" t="s">
        <v>7287</v>
      </c>
      <c r="AH3772" s="16" t="s">
        <v>1761</v>
      </c>
    </row>
    <row r="3773" customFormat="false" ht="15" hidden="false" customHeight="false" outlineLevel="0" collapsed="false">
      <c r="A3773" s="16" t="s">
        <v>11684</v>
      </c>
      <c r="B3773" s="17" t="s">
        <v>11685</v>
      </c>
      <c r="C3773" s="16" t="s">
        <v>11686</v>
      </c>
      <c r="D3773" s="16" t="s">
        <v>7314</v>
      </c>
      <c r="E3773" s="18" t="n">
        <v>1</v>
      </c>
      <c r="F3773" s="16" t="s">
        <v>43</v>
      </c>
      <c r="G3773" s="18" t="n">
        <v>0</v>
      </c>
      <c r="H3773" s="16" t="n">
        <v>0.3</v>
      </c>
      <c r="I3773" s="18" t="n">
        <v>1</v>
      </c>
      <c r="J3773" s="19" t="n">
        <v>22.55</v>
      </c>
      <c r="K3773" s="19" t="n">
        <v>22.55</v>
      </c>
      <c r="L3773" s="19" t="n">
        <v>22.55</v>
      </c>
      <c r="M3773" s="19" t="n">
        <f aca="false">IF(J3773&gt;0,J3773,K3773)*E3773</f>
        <v>22.55</v>
      </c>
      <c r="N3773" s="20"/>
      <c r="O3773" s="21" t="str">
        <f aca="false">IF(R3773="","",ROUND(R3773*(1-Premissas!$B$4),4))</f>
        <v/>
      </c>
      <c r="P3773" s="22"/>
      <c r="Q3773" s="22"/>
      <c r="R3773" s="23"/>
      <c r="S3773" s="24"/>
      <c r="T3773" s="24"/>
      <c r="U3773" s="25"/>
      <c r="V3773" s="19" t="str">
        <f aca="false">IF(COUNT(N3773:Q3773)=0,"",MIN(N3773:Q3773))</f>
        <v/>
      </c>
      <c r="W3773" s="16" t="str">
        <f aca="false">IF(V3773="","",INDEX($N$4:$Q$4,MATCH(V3773,N3773:Q3773,0)))</f>
        <v/>
      </c>
      <c r="X3773" s="19" t="str">
        <f aca="false">IF(COUNT(N3773:Q3773)&lt;2,"",SMALL(N3773:Q3773,2))</f>
        <v/>
      </c>
      <c r="Y3773" s="26" t="str">
        <f aca="false">IF(OR(V3773="",M3773=0),"",V3773/M3773-1)</f>
        <v/>
      </c>
      <c r="Z3773" s="26" t="str">
        <f aca="false">IF(OR(V3773="",L3773=""),"",V3773/(L3773*E3773)-1)</f>
        <v/>
      </c>
      <c r="AA3773" s="16" t="str">
        <f aca="false">IF(V3773="","SEM OFERTA",IF(OR(Y3773&gt;Premissas!$B$11,Y3773&lt;Premissas!$B$12),"VERIFICAR - UNIDADE/EMBALAGEM",IF(Y3773&gt;Premissas!$B$6,"NÃO COMPRAR - REAJUSTE &gt;5%","COMPRAR")))</f>
        <v>SEM OFERTA</v>
      </c>
      <c r="AB3773" s="18" t="str">
        <f aca="false">IF(W3773="DIMEC",S3773,IF(W3773="MEDCENTRO",U3773,""))</f>
        <v/>
      </c>
      <c r="AC3773" s="18" t="n">
        <f aca="false">IF(AA3773&lt;&gt;"COMPRAR",0,IF(AB3773="",I3773,MIN(I3773,AB3773)))</f>
        <v>0</v>
      </c>
      <c r="AD3773" s="19" t="n">
        <f aca="false">IF(AC3773&gt;0,AC3773*V3773,0)</f>
        <v>0</v>
      </c>
      <c r="AE3773" s="19" t="n">
        <f aca="false">IF(AC3773&gt;0,(M3773-V3773)*AC3773,0)</f>
        <v>0</v>
      </c>
      <c r="AF3773" s="16" t="str">
        <f aca="false">IF(AA3773&lt;&gt;"COMPRAR","",IF(AB3773="",IF(X3773="","",IF(X3773-V3773&lt;0.01,"EMPATE TÉCNICO","")),IF(AB3773&lt;I3773,"ESTOQUE INSUFICIENTE",IF(X3773="","",IF(X3773-V3773&lt;0.01,"EMPATE TÉCNICO","")))))</f>
        <v/>
      </c>
      <c r="AG3773" s="16" t="s">
        <v>7287</v>
      </c>
      <c r="AH3773" s="16" t="s">
        <v>1761</v>
      </c>
    </row>
    <row r="3774" customFormat="false" ht="15" hidden="false" customHeight="false" outlineLevel="0" collapsed="false">
      <c r="A3774" s="16" t="s">
        <v>11687</v>
      </c>
      <c r="B3774" s="17" t="s">
        <v>11688</v>
      </c>
      <c r="C3774" s="16" t="s">
        <v>11689</v>
      </c>
      <c r="D3774" s="16" t="s">
        <v>7314</v>
      </c>
      <c r="E3774" s="18" t="n">
        <v>1</v>
      </c>
      <c r="F3774" s="16" t="s">
        <v>43</v>
      </c>
      <c r="G3774" s="18" t="n">
        <v>0</v>
      </c>
      <c r="H3774" s="16" t="n">
        <v>0.4</v>
      </c>
      <c r="I3774" s="18" t="n">
        <v>1</v>
      </c>
      <c r="J3774" s="19" t="n">
        <v>22.55</v>
      </c>
      <c r="K3774" s="19" t="n">
        <v>22.55</v>
      </c>
      <c r="L3774" s="19" t="n">
        <v>22.55</v>
      </c>
      <c r="M3774" s="19" t="n">
        <f aca="false">IF(J3774&gt;0,J3774,K3774)*E3774</f>
        <v>22.55</v>
      </c>
      <c r="N3774" s="20"/>
      <c r="O3774" s="21" t="str">
        <f aca="false">IF(R3774="","",ROUND(R3774*(1-Premissas!$B$4),4))</f>
        <v/>
      </c>
      <c r="P3774" s="22"/>
      <c r="Q3774" s="22"/>
      <c r="R3774" s="23"/>
      <c r="S3774" s="24"/>
      <c r="T3774" s="24"/>
      <c r="U3774" s="25"/>
      <c r="V3774" s="19" t="str">
        <f aca="false">IF(COUNT(N3774:Q3774)=0,"",MIN(N3774:Q3774))</f>
        <v/>
      </c>
      <c r="W3774" s="16" t="str">
        <f aca="false">IF(V3774="","",INDEX($N$4:$Q$4,MATCH(V3774,N3774:Q3774,0)))</f>
        <v/>
      </c>
      <c r="X3774" s="19" t="str">
        <f aca="false">IF(COUNT(N3774:Q3774)&lt;2,"",SMALL(N3774:Q3774,2))</f>
        <v/>
      </c>
      <c r="Y3774" s="26" t="str">
        <f aca="false">IF(OR(V3774="",M3774=0),"",V3774/M3774-1)</f>
        <v/>
      </c>
      <c r="Z3774" s="26" t="str">
        <f aca="false">IF(OR(V3774="",L3774=""),"",V3774/(L3774*E3774)-1)</f>
        <v/>
      </c>
      <c r="AA3774" s="16" t="str">
        <f aca="false">IF(V3774="","SEM OFERTA",IF(OR(Y3774&gt;Premissas!$B$11,Y3774&lt;Premissas!$B$12),"VERIFICAR - UNIDADE/EMBALAGEM",IF(Y3774&gt;Premissas!$B$6,"NÃO COMPRAR - REAJUSTE &gt;5%","COMPRAR")))</f>
        <v>SEM OFERTA</v>
      </c>
      <c r="AB3774" s="18" t="str">
        <f aca="false">IF(W3774="DIMEC",S3774,IF(W3774="MEDCENTRO",U3774,""))</f>
        <v/>
      </c>
      <c r="AC3774" s="18" t="n">
        <f aca="false">IF(AA3774&lt;&gt;"COMPRAR",0,IF(AB3774="",I3774,MIN(I3774,AB3774)))</f>
        <v>0</v>
      </c>
      <c r="AD3774" s="19" t="n">
        <f aca="false">IF(AC3774&gt;0,AC3774*V3774,0)</f>
        <v>0</v>
      </c>
      <c r="AE3774" s="19" t="n">
        <f aca="false">IF(AC3774&gt;0,(M3774-V3774)*AC3774,0)</f>
        <v>0</v>
      </c>
      <c r="AF3774" s="16" t="str">
        <f aca="false">IF(AA3774&lt;&gt;"COMPRAR","",IF(AB3774="",IF(X3774="","",IF(X3774-V3774&lt;0.01,"EMPATE TÉCNICO","")),IF(AB3774&lt;I3774,"ESTOQUE INSUFICIENTE",IF(X3774="","",IF(X3774-V3774&lt;0.01,"EMPATE TÉCNICO","")))))</f>
        <v/>
      </c>
      <c r="AG3774" s="16" t="s">
        <v>7287</v>
      </c>
      <c r="AH3774" s="16" t="s">
        <v>1761</v>
      </c>
    </row>
    <row r="3775" customFormat="false" ht="15" hidden="false" customHeight="false" outlineLevel="0" collapsed="false">
      <c r="A3775" s="16" t="s">
        <v>11690</v>
      </c>
      <c r="B3775" s="17" t="s">
        <v>11691</v>
      </c>
      <c r="C3775" s="16" t="s">
        <v>11692</v>
      </c>
      <c r="D3775" s="16" t="s">
        <v>7314</v>
      </c>
      <c r="E3775" s="18" t="n">
        <v>1</v>
      </c>
      <c r="F3775" s="16" t="s">
        <v>43</v>
      </c>
      <c r="G3775" s="18" t="n">
        <v>0</v>
      </c>
      <c r="H3775" s="16" t="n">
        <v>0.2</v>
      </c>
      <c r="I3775" s="18" t="n">
        <v>1</v>
      </c>
      <c r="J3775" s="19" t="n">
        <v>22.55</v>
      </c>
      <c r="K3775" s="19" t="n">
        <v>22.55</v>
      </c>
      <c r="L3775" s="19" t="n">
        <v>22.55</v>
      </c>
      <c r="M3775" s="19" t="n">
        <f aca="false">IF(J3775&gt;0,J3775,K3775)*E3775</f>
        <v>22.55</v>
      </c>
      <c r="N3775" s="20"/>
      <c r="O3775" s="21" t="str">
        <f aca="false">IF(R3775="","",ROUND(R3775*(1-Premissas!$B$4),4))</f>
        <v/>
      </c>
      <c r="P3775" s="22"/>
      <c r="Q3775" s="22"/>
      <c r="R3775" s="23"/>
      <c r="S3775" s="24"/>
      <c r="T3775" s="24"/>
      <c r="U3775" s="25"/>
      <c r="V3775" s="19" t="str">
        <f aca="false">IF(COUNT(N3775:Q3775)=0,"",MIN(N3775:Q3775))</f>
        <v/>
      </c>
      <c r="W3775" s="16" t="str">
        <f aca="false">IF(V3775="","",INDEX($N$4:$Q$4,MATCH(V3775,N3775:Q3775,0)))</f>
        <v/>
      </c>
      <c r="X3775" s="19" t="str">
        <f aca="false">IF(COUNT(N3775:Q3775)&lt;2,"",SMALL(N3775:Q3775,2))</f>
        <v/>
      </c>
      <c r="Y3775" s="26" t="str">
        <f aca="false">IF(OR(V3775="",M3775=0),"",V3775/M3775-1)</f>
        <v/>
      </c>
      <c r="Z3775" s="26" t="str">
        <f aca="false">IF(OR(V3775="",L3775=""),"",V3775/(L3775*E3775)-1)</f>
        <v/>
      </c>
      <c r="AA3775" s="16" t="str">
        <f aca="false">IF(V3775="","SEM OFERTA",IF(OR(Y3775&gt;Premissas!$B$11,Y3775&lt;Premissas!$B$12),"VERIFICAR - UNIDADE/EMBALAGEM",IF(Y3775&gt;Premissas!$B$6,"NÃO COMPRAR - REAJUSTE &gt;5%","COMPRAR")))</f>
        <v>SEM OFERTA</v>
      </c>
      <c r="AB3775" s="18" t="str">
        <f aca="false">IF(W3775="DIMEC",S3775,IF(W3775="MEDCENTRO",U3775,""))</f>
        <v/>
      </c>
      <c r="AC3775" s="18" t="n">
        <f aca="false">IF(AA3775&lt;&gt;"COMPRAR",0,IF(AB3775="",I3775,MIN(I3775,AB3775)))</f>
        <v>0</v>
      </c>
      <c r="AD3775" s="19" t="n">
        <f aca="false">IF(AC3775&gt;0,AC3775*V3775,0)</f>
        <v>0</v>
      </c>
      <c r="AE3775" s="19" t="n">
        <f aca="false">IF(AC3775&gt;0,(M3775-V3775)*AC3775,0)</f>
        <v>0</v>
      </c>
      <c r="AF3775" s="16" t="str">
        <f aca="false">IF(AA3775&lt;&gt;"COMPRAR","",IF(AB3775="",IF(X3775="","",IF(X3775-V3775&lt;0.01,"EMPATE TÉCNICO","")),IF(AB3775&lt;I3775,"ESTOQUE INSUFICIENTE",IF(X3775="","",IF(X3775-V3775&lt;0.01,"EMPATE TÉCNICO","")))))</f>
        <v/>
      </c>
      <c r="AG3775" s="16" t="s">
        <v>7287</v>
      </c>
      <c r="AH3775" s="16" t="s">
        <v>1761</v>
      </c>
    </row>
    <row r="3776" customFormat="false" ht="15" hidden="false" customHeight="false" outlineLevel="0" collapsed="false">
      <c r="A3776" s="16" t="s">
        <v>11693</v>
      </c>
      <c r="B3776" s="17" t="s">
        <v>11694</v>
      </c>
      <c r="C3776" s="16" t="s">
        <v>11695</v>
      </c>
      <c r="D3776" s="16" t="s">
        <v>7314</v>
      </c>
      <c r="E3776" s="18" t="n">
        <v>1</v>
      </c>
      <c r="F3776" s="16" t="s">
        <v>43</v>
      </c>
      <c r="G3776" s="18" t="n">
        <v>0</v>
      </c>
      <c r="H3776" s="16" t="n">
        <v>0.2</v>
      </c>
      <c r="I3776" s="18" t="n">
        <v>1</v>
      </c>
      <c r="J3776" s="19" t="n">
        <v>23.9966666666667</v>
      </c>
      <c r="K3776" s="19" t="n">
        <v>23.9966666666667</v>
      </c>
      <c r="L3776" s="19" t="n">
        <v>23.9967</v>
      </c>
      <c r="M3776" s="19" t="n">
        <f aca="false">IF(J3776&gt;0,J3776,K3776)*E3776</f>
        <v>23.9966666666667</v>
      </c>
      <c r="N3776" s="20"/>
      <c r="O3776" s="21" t="str">
        <f aca="false">IF(R3776="","",ROUND(R3776*(1-Premissas!$B$4),4))</f>
        <v/>
      </c>
      <c r="P3776" s="22"/>
      <c r="Q3776" s="22"/>
      <c r="R3776" s="23"/>
      <c r="S3776" s="24"/>
      <c r="T3776" s="24"/>
      <c r="U3776" s="25"/>
      <c r="V3776" s="19" t="str">
        <f aca="false">IF(COUNT(N3776:Q3776)=0,"",MIN(N3776:Q3776))</f>
        <v/>
      </c>
      <c r="W3776" s="16" t="str">
        <f aca="false">IF(V3776="","",INDEX($N$4:$Q$4,MATCH(V3776,N3776:Q3776,0)))</f>
        <v/>
      </c>
      <c r="X3776" s="19" t="str">
        <f aca="false">IF(COUNT(N3776:Q3776)&lt;2,"",SMALL(N3776:Q3776,2))</f>
        <v/>
      </c>
      <c r="Y3776" s="26" t="str">
        <f aca="false">IF(OR(V3776="",M3776=0),"",V3776/M3776-1)</f>
        <v/>
      </c>
      <c r="Z3776" s="26" t="str">
        <f aca="false">IF(OR(V3776="",L3776=""),"",V3776/(L3776*E3776)-1)</f>
        <v/>
      </c>
      <c r="AA3776" s="16" t="str">
        <f aca="false">IF(V3776="","SEM OFERTA",IF(OR(Y3776&gt;Premissas!$B$11,Y3776&lt;Premissas!$B$12),"VERIFICAR - UNIDADE/EMBALAGEM",IF(Y3776&gt;Premissas!$B$6,"NÃO COMPRAR - REAJUSTE &gt;5%","COMPRAR")))</f>
        <v>SEM OFERTA</v>
      </c>
      <c r="AB3776" s="18" t="str">
        <f aca="false">IF(W3776="DIMEC",S3776,IF(W3776="MEDCENTRO",U3776,""))</f>
        <v/>
      </c>
      <c r="AC3776" s="18" t="n">
        <f aca="false">IF(AA3776&lt;&gt;"COMPRAR",0,IF(AB3776="",I3776,MIN(I3776,AB3776)))</f>
        <v>0</v>
      </c>
      <c r="AD3776" s="19" t="n">
        <f aca="false">IF(AC3776&gt;0,AC3776*V3776,0)</f>
        <v>0</v>
      </c>
      <c r="AE3776" s="19" t="n">
        <f aca="false">IF(AC3776&gt;0,(M3776-V3776)*AC3776,0)</f>
        <v>0</v>
      </c>
      <c r="AF3776" s="16" t="str">
        <f aca="false">IF(AA3776&lt;&gt;"COMPRAR","",IF(AB3776="",IF(X3776="","",IF(X3776-V3776&lt;0.01,"EMPATE TÉCNICO","")),IF(AB3776&lt;I3776,"ESTOQUE INSUFICIENTE",IF(X3776="","",IF(X3776-V3776&lt;0.01,"EMPATE TÉCNICO","")))))</f>
        <v/>
      </c>
      <c r="AG3776" s="16" t="s">
        <v>7287</v>
      </c>
      <c r="AH3776" s="16" t="s">
        <v>1761</v>
      </c>
    </row>
    <row r="3777" customFormat="false" ht="15" hidden="false" customHeight="false" outlineLevel="0" collapsed="false">
      <c r="A3777" s="16" t="s">
        <v>11696</v>
      </c>
      <c r="B3777" s="17" t="s">
        <v>11697</v>
      </c>
      <c r="C3777" s="16" t="s">
        <v>11698</v>
      </c>
      <c r="D3777" s="16" t="s">
        <v>10218</v>
      </c>
      <c r="E3777" s="18" t="n">
        <v>1</v>
      </c>
      <c r="F3777" s="16" t="s">
        <v>43</v>
      </c>
      <c r="G3777" s="18" t="n">
        <v>0</v>
      </c>
      <c r="H3777" s="16" t="n">
        <v>0.1</v>
      </c>
      <c r="I3777" s="18" t="n">
        <v>1</v>
      </c>
      <c r="J3777" s="19" t="n">
        <v>11.58</v>
      </c>
      <c r="K3777" s="19" t="n">
        <v>11.58</v>
      </c>
      <c r="L3777" s="19" t="n">
        <v>11.58</v>
      </c>
      <c r="M3777" s="19" t="n">
        <f aca="false">IF(J3777&gt;0,J3777,K3777)*E3777</f>
        <v>11.58</v>
      </c>
      <c r="N3777" s="20"/>
      <c r="O3777" s="21" t="str">
        <f aca="false">IF(R3777="","",ROUND(R3777*(1-Premissas!$B$4),4))</f>
        <v/>
      </c>
      <c r="P3777" s="22"/>
      <c r="Q3777" s="22"/>
      <c r="R3777" s="23"/>
      <c r="S3777" s="24"/>
      <c r="T3777" s="24"/>
      <c r="U3777" s="25"/>
      <c r="V3777" s="19" t="str">
        <f aca="false">IF(COUNT(N3777:Q3777)=0,"",MIN(N3777:Q3777))</f>
        <v/>
      </c>
      <c r="W3777" s="16" t="str">
        <f aca="false">IF(V3777="","",INDEX($N$4:$Q$4,MATCH(V3777,N3777:Q3777,0)))</f>
        <v/>
      </c>
      <c r="X3777" s="19" t="str">
        <f aca="false">IF(COUNT(N3777:Q3777)&lt;2,"",SMALL(N3777:Q3777,2))</f>
        <v/>
      </c>
      <c r="Y3777" s="26" t="str">
        <f aca="false">IF(OR(V3777="",M3777=0),"",V3777/M3777-1)</f>
        <v/>
      </c>
      <c r="Z3777" s="26" t="str">
        <f aca="false">IF(OR(V3777="",L3777=""),"",V3777/(L3777*E3777)-1)</f>
        <v/>
      </c>
      <c r="AA3777" s="16" t="str">
        <f aca="false">IF(V3777="","SEM OFERTA",IF(OR(Y3777&gt;Premissas!$B$11,Y3777&lt;Premissas!$B$12),"VERIFICAR - UNIDADE/EMBALAGEM",IF(Y3777&gt;Premissas!$B$6,"NÃO COMPRAR - REAJUSTE &gt;5%","COMPRAR")))</f>
        <v>SEM OFERTA</v>
      </c>
      <c r="AB3777" s="18" t="str">
        <f aca="false">IF(W3777="DIMEC",S3777,IF(W3777="MEDCENTRO",U3777,""))</f>
        <v/>
      </c>
      <c r="AC3777" s="18" t="n">
        <f aca="false">IF(AA3777&lt;&gt;"COMPRAR",0,IF(AB3777="",I3777,MIN(I3777,AB3777)))</f>
        <v>0</v>
      </c>
      <c r="AD3777" s="19" t="n">
        <f aca="false">IF(AC3777&gt;0,AC3777*V3777,0)</f>
        <v>0</v>
      </c>
      <c r="AE3777" s="19" t="n">
        <f aca="false">IF(AC3777&gt;0,(M3777-V3777)*AC3777,0)</f>
        <v>0</v>
      </c>
      <c r="AF3777" s="16" t="str">
        <f aca="false">IF(AA3777&lt;&gt;"COMPRAR","",IF(AB3777="",IF(X3777="","",IF(X3777-V3777&lt;0.01,"EMPATE TÉCNICO","")),IF(AB3777&lt;I3777,"ESTOQUE INSUFICIENTE",IF(X3777="","",IF(X3777-V3777&lt;0.01,"EMPATE TÉCNICO","")))))</f>
        <v/>
      </c>
      <c r="AG3777" s="16" t="s">
        <v>93</v>
      </c>
      <c r="AH3777" s="16" t="s">
        <v>1761</v>
      </c>
    </row>
    <row r="3778" customFormat="false" ht="15" hidden="false" customHeight="false" outlineLevel="0" collapsed="false">
      <c r="A3778" s="16" t="s">
        <v>11699</v>
      </c>
      <c r="B3778" s="17" t="s">
        <v>11700</v>
      </c>
      <c r="C3778" s="16" t="s">
        <v>11701</v>
      </c>
      <c r="D3778" s="16" t="s">
        <v>4360</v>
      </c>
      <c r="E3778" s="18" t="n">
        <v>1</v>
      </c>
      <c r="F3778" s="16" t="s">
        <v>43</v>
      </c>
      <c r="G3778" s="18" t="n">
        <v>0</v>
      </c>
      <c r="H3778" s="16" t="n">
        <v>0.1</v>
      </c>
      <c r="I3778" s="18" t="n">
        <v>1</v>
      </c>
      <c r="J3778" s="19" t="n">
        <v>22.28</v>
      </c>
      <c r="K3778" s="19" t="n">
        <v>22.28</v>
      </c>
      <c r="L3778" s="19" t="n">
        <v>22.28</v>
      </c>
      <c r="M3778" s="19" t="n">
        <f aca="false">IF(J3778&gt;0,J3778,K3778)*E3778</f>
        <v>22.28</v>
      </c>
      <c r="N3778" s="20"/>
      <c r="O3778" s="21" t="str">
        <f aca="false">IF(R3778="","",ROUND(R3778*(1-Premissas!$B$4),4))</f>
        <v/>
      </c>
      <c r="P3778" s="22"/>
      <c r="Q3778" s="22"/>
      <c r="R3778" s="23"/>
      <c r="S3778" s="24"/>
      <c r="T3778" s="24"/>
      <c r="U3778" s="25"/>
      <c r="V3778" s="19" t="str">
        <f aca="false">IF(COUNT(N3778:Q3778)=0,"",MIN(N3778:Q3778))</f>
        <v/>
      </c>
      <c r="W3778" s="16" t="str">
        <f aca="false">IF(V3778="","",INDEX($N$4:$Q$4,MATCH(V3778,N3778:Q3778,0)))</f>
        <v/>
      </c>
      <c r="X3778" s="19" t="str">
        <f aca="false">IF(COUNT(N3778:Q3778)&lt;2,"",SMALL(N3778:Q3778,2))</f>
        <v/>
      </c>
      <c r="Y3778" s="26" t="str">
        <f aca="false">IF(OR(V3778="",M3778=0),"",V3778/M3778-1)</f>
        <v/>
      </c>
      <c r="Z3778" s="26" t="str">
        <f aca="false">IF(OR(V3778="",L3778=""),"",V3778/(L3778*E3778)-1)</f>
        <v/>
      </c>
      <c r="AA3778" s="16" t="str">
        <f aca="false">IF(V3778="","SEM OFERTA",IF(OR(Y3778&gt;Premissas!$B$11,Y3778&lt;Premissas!$B$12),"VERIFICAR - UNIDADE/EMBALAGEM",IF(Y3778&gt;Premissas!$B$6,"NÃO COMPRAR - REAJUSTE &gt;5%","COMPRAR")))</f>
        <v>SEM OFERTA</v>
      </c>
      <c r="AB3778" s="18" t="str">
        <f aca="false">IF(W3778="DIMEC",S3778,IF(W3778="MEDCENTRO",U3778,""))</f>
        <v/>
      </c>
      <c r="AC3778" s="18" t="n">
        <f aca="false">IF(AA3778&lt;&gt;"COMPRAR",0,IF(AB3778="",I3778,MIN(I3778,AB3778)))</f>
        <v>0</v>
      </c>
      <c r="AD3778" s="19" t="n">
        <f aca="false">IF(AC3778&gt;0,AC3778*V3778,0)</f>
        <v>0</v>
      </c>
      <c r="AE3778" s="19" t="n">
        <f aca="false">IF(AC3778&gt;0,(M3778-V3778)*AC3778,0)</f>
        <v>0</v>
      </c>
      <c r="AF3778" s="16" t="str">
        <f aca="false">IF(AA3778&lt;&gt;"COMPRAR","",IF(AB3778="",IF(X3778="","",IF(X3778-V3778&lt;0.01,"EMPATE TÉCNICO","")),IF(AB3778&lt;I3778,"ESTOQUE INSUFICIENTE",IF(X3778="","",IF(X3778-V3778&lt;0.01,"EMPATE TÉCNICO","")))))</f>
        <v/>
      </c>
      <c r="AG3778" s="16" t="s">
        <v>4361</v>
      </c>
      <c r="AH3778" s="16" t="s">
        <v>1761</v>
      </c>
    </row>
    <row r="3779" customFormat="false" ht="15" hidden="false" customHeight="false" outlineLevel="0" collapsed="false">
      <c r="A3779" s="16" t="s">
        <v>11702</v>
      </c>
      <c r="B3779" s="17" t="s">
        <v>11703</v>
      </c>
      <c r="C3779" s="16" t="s">
        <v>11704</v>
      </c>
      <c r="D3779" s="16" t="s">
        <v>4360</v>
      </c>
      <c r="E3779" s="18" t="n">
        <v>1</v>
      </c>
      <c r="F3779" s="16" t="s">
        <v>43</v>
      </c>
      <c r="G3779" s="18" t="n">
        <v>2</v>
      </c>
      <c r="H3779" s="16" t="n">
        <v>2.1</v>
      </c>
      <c r="I3779" s="18" t="n">
        <v>4</v>
      </c>
      <c r="J3779" s="19" t="n">
        <v>22.28</v>
      </c>
      <c r="K3779" s="19" t="n">
        <v>22.28</v>
      </c>
      <c r="L3779" s="19" t="n">
        <v>22.28</v>
      </c>
      <c r="M3779" s="19" t="n">
        <f aca="false">IF(J3779&gt;0,J3779,K3779)*E3779</f>
        <v>22.28</v>
      </c>
      <c r="N3779" s="20"/>
      <c r="O3779" s="21" t="str">
        <f aca="false">IF(R3779="","",ROUND(R3779*(1-Premissas!$B$4),4))</f>
        <v/>
      </c>
      <c r="P3779" s="22"/>
      <c r="Q3779" s="22"/>
      <c r="R3779" s="23"/>
      <c r="S3779" s="24"/>
      <c r="T3779" s="24"/>
      <c r="U3779" s="25"/>
      <c r="V3779" s="19" t="str">
        <f aca="false">IF(COUNT(N3779:Q3779)=0,"",MIN(N3779:Q3779))</f>
        <v/>
      </c>
      <c r="W3779" s="16" t="str">
        <f aca="false">IF(V3779="","",INDEX($N$4:$Q$4,MATCH(V3779,N3779:Q3779,0)))</f>
        <v/>
      </c>
      <c r="X3779" s="19" t="str">
        <f aca="false">IF(COUNT(N3779:Q3779)&lt;2,"",SMALL(N3779:Q3779,2))</f>
        <v/>
      </c>
      <c r="Y3779" s="26" t="str">
        <f aca="false">IF(OR(V3779="",M3779=0),"",V3779/M3779-1)</f>
        <v/>
      </c>
      <c r="Z3779" s="26" t="str">
        <f aca="false">IF(OR(V3779="",L3779=""),"",V3779/(L3779*E3779)-1)</f>
        <v/>
      </c>
      <c r="AA3779" s="16" t="str">
        <f aca="false">IF(V3779="","SEM OFERTA",IF(OR(Y3779&gt;Premissas!$B$11,Y3779&lt;Premissas!$B$12),"VERIFICAR - UNIDADE/EMBALAGEM",IF(Y3779&gt;Premissas!$B$6,"NÃO COMPRAR - REAJUSTE &gt;5%","COMPRAR")))</f>
        <v>SEM OFERTA</v>
      </c>
      <c r="AB3779" s="18" t="str">
        <f aca="false">IF(W3779="DIMEC",S3779,IF(W3779="MEDCENTRO",U3779,""))</f>
        <v/>
      </c>
      <c r="AC3779" s="18" t="n">
        <f aca="false">IF(AA3779&lt;&gt;"COMPRAR",0,IF(AB3779="",I3779,MIN(I3779,AB3779)))</f>
        <v>0</v>
      </c>
      <c r="AD3779" s="19" t="n">
        <f aca="false">IF(AC3779&gt;0,AC3779*V3779,0)</f>
        <v>0</v>
      </c>
      <c r="AE3779" s="19" t="n">
        <f aca="false">IF(AC3779&gt;0,(M3779-V3779)*AC3779,0)</f>
        <v>0</v>
      </c>
      <c r="AF3779" s="16" t="str">
        <f aca="false">IF(AA3779&lt;&gt;"COMPRAR","",IF(AB3779="",IF(X3779="","",IF(X3779-V3779&lt;0.01,"EMPATE TÉCNICO","")),IF(AB3779&lt;I3779,"ESTOQUE INSUFICIENTE",IF(X3779="","",IF(X3779-V3779&lt;0.01,"EMPATE TÉCNICO","")))))</f>
        <v/>
      </c>
      <c r="AG3779" s="16" t="s">
        <v>4361</v>
      </c>
      <c r="AH3779" s="16" t="s">
        <v>1761</v>
      </c>
    </row>
    <row r="3780" customFormat="false" ht="15" hidden="false" customHeight="false" outlineLevel="0" collapsed="false">
      <c r="A3780" s="16" t="s">
        <v>11705</v>
      </c>
      <c r="B3780" s="17" t="s">
        <v>11706</v>
      </c>
      <c r="C3780" s="16" t="s">
        <v>11707</v>
      </c>
      <c r="D3780" s="16" t="s">
        <v>3677</v>
      </c>
      <c r="E3780" s="18" t="n">
        <v>12</v>
      </c>
      <c r="F3780" s="16" t="s">
        <v>42</v>
      </c>
      <c r="G3780" s="18" t="n">
        <v>26</v>
      </c>
      <c r="H3780" s="16" t="n">
        <v>13.7</v>
      </c>
      <c r="I3780" s="18" t="n">
        <v>1</v>
      </c>
      <c r="J3780" s="19" t="n">
        <v>1.97333333333333</v>
      </c>
      <c r="K3780" s="19" t="n">
        <v>1.97333333333333</v>
      </c>
      <c r="L3780" s="19" t="n">
        <v>1.9733</v>
      </c>
      <c r="M3780" s="19" t="n">
        <f aca="false">IF(J3780&gt;0,J3780,K3780)*E3780</f>
        <v>23.68</v>
      </c>
      <c r="N3780" s="20"/>
      <c r="O3780" s="21" t="str">
        <f aca="false">IF(R3780="","",ROUND(R3780*(1-Premissas!$B$4),4))</f>
        <v/>
      </c>
      <c r="P3780" s="22"/>
      <c r="Q3780" s="22"/>
      <c r="R3780" s="23"/>
      <c r="S3780" s="24"/>
      <c r="T3780" s="24"/>
      <c r="U3780" s="25"/>
      <c r="V3780" s="19" t="str">
        <f aca="false">IF(COUNT(N3780:Q3780)=0,"",MIN(N3780:Q3780))</f>
        <v/>
      </c>
      <c r="W3780" s="16" t="str">
        <f aca="false">IF(V3780="","",INDEX($N$4:$Q$4,MATCH(V3780,N3780:Q3780,0)))</f>
        <v/>
      </c>
      <c r="X3780" s="19" t="str">
        <f aca="false">IF(COUNT(N3780:Q3780)&lt;2,"",SMALL(N3780:Q3780,2))</f>
        <v/>
      </c>
      <c r="Y3780" s="26" t="str">
        <f aca="false">IF(OR(V3780="",M3780=0),"",V3780/M3780-1)</f>
        <v/>
      </c>
      <c r="Z3780" s="26" t="str">
        <f aca="false">IF(OR(V3780="",L3780=""),"",V3780/(L3780*E3780)-1)</f>
        <v/>
      </c>
      <c r="AA3780" s="16" t="str">
        <f aca="false">IF(V3780="","SEM OFERTA",IF(OR(Y3780&gt;Premissas!$B$11,Y3780&lt;Premissas!$B$12),"VERIFICAR - UNIDADE/EMBALAGEM",IF(Y3780&gt;Premissas!$B$6,"NÃO COMPRAR - REAJUSTE &gt;5%","COMPRAR")))</f>
        <v>SEM OFERTA</v>
      </c>
      <c r="AB3780" s="18" t="str">
        <f aca="false">IF(W3780="DIMEC",S3780,IF(W3780="MEDCENTRO",U3780,""))</f>
        <v/>
      </c>
      <c r="AC3780" s="18" t="n">
        <f aca="false">IF(AA3780&lt;&gt;"COMPRAR",0,IF(AB3780="",I3780,MIN(I3780,AB3780)))</f>
        <v>0</v>
      </c>
      <c r="AD3780" s="19" t="n">
        <f aca="false">IF(AC3780&gt;0,AC3780*V3780,0)</f>
        <v>0</v>
      </c>
      <c r="AE3780" s="19" t="n">
        <f aca="false">IF(AC3780&gt;0,(M3780-V3780)*AC3780,0)</f>
        <v>0</v>
      </c>
      <c r="AF3780" s="16" t="str">
        <f aca="false">IF(AA3780&lt;&gt;"COMPRAR","",IF(AB3780="",IF(X3780="","",IF(X3780-V3780&lt;0.01,"EMPATE TÉCNICO","")),IF(AB3780&lt;I3780,"ESTOQUE INSUFICIENTE",IF(X3780="","",IF(X3780-V3780&lt;0.01,"EMPATE TÉCNICO","")))))</f>
        <v/>
      </c>
      <c r="AG3780" s="16" t="s">
        <v>2034</v>
      </c>
      <c r="AH3780" s="16" t="s">
        <v>1761</v>
      </c>
    </row>
    <row r="3781" customFormat="false" ht="15" hidden="false" customHeight="false" outlineLevel="0" collapsed="false">
      <c r="A3781" s="16" t="s">
        <v>11708</v>
      </c>
      <c r="B3781" s="17" t="s">
        <v>11709</v>
      </c>
      <c r="C3781" s="16" t="s">
        <v>11710</v>
      </c>
      <c r="D3781" s="16" t="s">
        <v>3677</v>
      </c>
      <c r="E3781" s="18" t="n">
        <v>1</v>
      </c>
      <c r="F3781" s="16" t="s">
        <v>42</v>
      </c>
      <c r="G3781" s="18" t="n">
        <v>1</v>
      </c>
      <c r="H3781" s="16" t="n">
        <v>1</v>
      </c>
      <c r="I3781" s="18" t="n">
        <v>2</v>
      </c>
      <c r="J3781" s="19" t="n">
        <v>6.48</v>
      </c>
      <c r="K3781" s="19" t="n">
        <v>6.48</v>
      </c>
      <c r="L3781" s="19" t="n">
        <v>6.48</v>
      </c>
      <c r="M3781" s="19" t="n">
        <f aca="false">IF(J3781&gt;0,J3781,K3781)*E3781</f>
        <v>6.48</v>
      </c>
      <c r="N3781" s="20"/>
      <c r="O3781" s="21" t="str">
        <f aca="false">IF(R3781="","",ROUND(R3781*(1-Premissas!$B$4),4))</f>
        <v/>
      </c>
      <c r="P3781" s="22"/>
      <c r="Q3781" s="22"/>
      <c r="R3781" s="23"/>
      <c r="S3781" s="24"/>
      <c r="T3781" s="24"/>
      <c r="U3781" s="25"/>
      <c r="V3781" s="19" t="str">
        <f aca="false">IF(COUNT(N3781:Q3781)=0,"",MIN(N3781:Q3781))</f>
        <v/>
      </c>
      <c r="W3781" s="16" t="str">
        <f aca="false">IF(V3781="","",INDEX($N$4:$Q$4,MATCH(V3781,N3781:Q3781,0)))</f>
        <v/>
      </c>
      <c r="X3781" s="19" t="str">
        <f aca="false">IF(COUNT(N3781:Q3781)&lt;2,"",SMALL(N3781:Q3781,2))</f>
        <v/>
      </c>
      <c r="Y3781" s="26" t="str">
        <f aca="false">IF(OR(V3781="",M3781=0),"",V3781/M3781-1)</f>
        <v/>
      </c>
      <c r="Z3781" s="26" t="str">
        <f aca="false">IF(OR(V3781="",L3781=""),"",V3781/(L3781*E3781)-1)</f>
        <v/>
      </c>
      <c r="AA3781" s="16" t="str">
        <f aca="false">IF(V3781="","SEM OFERTA",IF(OR(Y3781&gt;Premissas!$B$11,Y3781&lt;Premissas!$B$12),"VERIFICAR - UNIDADE/EMBALAGEM",IF(Y3781&gt;Premissas!$B$6,"NÃO COMPRAR - REAJUSTE &gt;5%","COMPRAR")))</f>
        <v>SEM OFERTA</v>
      </c>
      <c r="AB3781" s="18" t="str">
        <f aca="false">IF(W3781="DIMEC",S3781,IF(W3781="MEDCENTRO",U3781,""))</f>
        <v/>
      </c>
      <c r="AC3781" s="18" t="n">
        <f aca="false">IF(AA3781&lt;&gt;"COMPRAR",0,IF(AB3781="",I3781,MIN(I3781,AB3781)))</f>
        <v>0</v>
      </c>
      <c r="AD3781" s="19" t="n">
        <f aca="false">IF(AC3781&gt;0,AC3781*V3781,0)</f>
        <v>0</v>
      </c>
      <c r="AE3781" s="19" t="n">
        <f aca="false">IF(AC3781&gt;0,(M3781-V3781)*AC3781,0)</f>
        <v>0</v>
      </c>
      <c r="AF3781" s="16" t="str">
        <f aca="false">IF(AA3781&lt;&gt;"COMPRAR","",IF(AB3781="",IF(X3781="","",IF(X3781-V3781&lt;0.01,"EMPATE TÉCNICO","")),IF(AB3781&lt;I3781,"ESTOQUE INSUFICIENTE",IF(X3781="","",IF(X3781-V3781&lt;0.01,"EMPATE TÉCNICO","")))))</f>
        <v/>
      </c>
      <c r="AG3781" s="16" t="s">
        <v>2034</v>
      </c>
      <c r="AH3781" s="16" t="s">
        <v>1761</v>
      </c>
    </row>
    <row r="3782" customFormat="false" ht="15" hidden="false" customHeight="false" outlineLevel="0" collapsed="false">
      <c r="A3782" s="16" t="s">
        <v>11711</v>
      </c>
      <c r="B3782" s="17" t="s">
        <v>11712</v>
      </c>
      <c r="C3782" s="16" t="s">
        <v>11713</v>
      </c>
      <c r="D3782" s="16" t="s">
        <v>762</v>
      </c>
      <c r="E3782" s="18" t="n">
        <v>1</v>
      </c>
      <c r="F3782" s="16" t="s">
        <v>41</v>
      </c>
      <c r="G3782" s="18" t="n">
        <v>5</v>
      </c>
      <c r="H3782" s="16" t="n">
        <v>4</v>
      </c>
      <c r="I3782" s="18" t="n">
        <v>6</v>
      </c>
      <c r="J3782" s="19" t="n">
        <v>7.79</v>
      </c>
      <c r="K3782" s="19" t="n">
        <v>7.79</v>
      </c>
      <c r="L3782" s="19" t="n">
        <v>6.69</v>
      </c>
      <c r="M3782" s="19" t="n">
        <f aca="false">IF(J3782&gt;0,J3782,K3782)*E3782</f>
        <v>7.79</v>
      </c>
      <c r="N3782" s="20"/>
      <c r="O3782" s="21" t="str">
        <f aca="false">IF(R3782="","",ROUND(R3782*(1-Premissas!$B$4),4))</f>
        <v/>
      </c>
      <c r="P3782" s="22"/>
      <c r="Q3782" s="22"/>
      <c r="R3782" s="23"/>
      <c r="S3782" s="24"/>
      <c r="T3782" s="24"/>
      <c r="U3782" s="25"/>
      <c r="V3782" s="19" t="str">
        <f aca="false">IF(COUNT(N3782:Q3782)=0,"",MIN(N3782:Q3782))</f>
        <v/>
      </c>
      <c r="W3782" s="16" t="str">
        <f aca="false">IF(V3782="","",INDEX($N$4:$Q$4,MATCH(V3782,N3782:Q3782,0)))</f>
        <v/>
      </c>
      <c r="X3782" s="19" t="str">
        <f aca="false">IF(COUNT(N3782:Q3782)&lt;2,"",SMALL(N3782:Q3782,2))</f>
        <v/>
      </c>
      <c r="Y3782" s="26" t="str">
        <f aca="false">IF(OR(V3782="",M3782=0),"",V3782/M3782-1)</f>
        <v/>
      </c>
      <c r="Z3782" s="26" t="str">
        <f aca="false">IF(OR(V3782="",L3782=""),"",V3782/(L3782*E3782)-1)</f>
        <v/>
      </c>
      <c r="AA3782" s="16" t="str">
        <f aca="false">IF(V3782="","SEM OFERTA",IF(OR(Y3782&gt;Premissas!$B$11,Y3782&lt;Premissas!$B$12),"VERIFICAR - UNIDADE/EMBALAGEM",IF(Y3782&gt;Premissas!$B$6,"NÃO COMPRAR - REAJUSTE &gt;5%","COMPRAR")))</f>
        <v>SEM OFERTA</v>
      </c>
      <c r="AB3782" s="18" t="str">
        <f aca="false">IF(W3782="DIMEC",S3782,IF(W3782="MEDCENTRO",U3782,""))</f>
        <v/>
      </c>
      <c r="AC3782" s="18" t="n">
        <f aca="false">IF(AA3782&lt;&gt;"COMPRAR",0,IF(AB3782="",I3782,MIN(I3782,AB3782)))</f>
        <v>0</v>
      </c>
      <c r="AD3782" s="19" t="n">
        <f aca="false">IF(AC3782&gt;0,AC3782*V3782,0)</f>
        <v>0</v>
      </c>
      <c r="AE3782" s="19" t="n">
        <f aca="false">IF(AC3782&gt;0,(M3782-V3782)*AC3782,0)</f>
        <v>0</v>
      </c>
      <c r="AF3782" s="16" t="str">
        <f aca="false">IF(AA3782&lt;&gt;"COMPRAR","",IF(AB3782="",IF(X3782="","",IF(X3782-V3782&lt;0.01,"EMPATE TÉCNICO","")),IF(AB3782&lt;I3782,"ESTOQUE INSUFICIENTE",IF(X3782="","",IF(X3782-V3782&lt;0.01,"EMPATE TÉCNICO","")))))</f>
        <v/>
      </c>
      <c r="AG3782" s="16" t="s">
        <v>763</v>
      </c>
      <c r="AH3782" s="16" t="s">
        <v>1761</v>
      </c>
    </row>
    <row r="3783" customFormat="false" ht="15" hidden="false" customHeight="false" outlineLevel="0" collapsed="false">
      <c r="A3783" s="16" t="s">
        <v>11714</v>
      </c>
      <c r="B3783" s="17" t="s">
        <v>11715</v>
      </c>
      <c r="C3783" s="16" t="s">
        <v>11716</v>
      </c>
      <c r="D3783" s="16" t="s">
        <v>11717</v>
      </c>
      <c r="E3783" s="18" t="n">
        <v>1</v>
      </c>
      <c r="F3783" s="16" t="s">
        <v>43</v>
      </c>
      <c r="G3783" s="18" t="n">
        <v>0</v>
      </c>
      <c r="H3783" s="16" t="n">
        <v>0.1</v>
      </c>
      <c r="I3783" s="18" t="n">
        <v>1</v>
      </c>
      <c r="J3783" s="19" t="n">
        <v>30.48</v>
      </c>
      <c r="K3783" s="19" t="n">
        <v>30.48</v>
      </c>
      <c r="L3783" s="19" t="n">
        <v>30.48</v>
      </c>
      <c r="M3783" s="19" t="n">
        <f aca="false">IF(J3783&gt;0,J3783,K3783)*E3783</f>
        <v>30.48</v>
      </c>
      <c r="N3783" s="20"/>
      <c r="O3783" s="21" t="str">
        <f aca="false">IF(R3783="","",ROUND(R3783*(1-Premissas!$B$4),4))</f>
        <v/>
      </c>
      <c r="P3783" s="22"/>
      <c r="Q3783" s="22"/>
      <c r="R3783" s="23"/>
      <c r="S3783" s="24"/>
      <c r="T3783" s="24"/>
      <c r="U3783" s="25"/>
      <c r="V3783" s="19" t="str">
        <f aca="false">IF(COUNT(N3783:Q3783)=0,"",MIN(N3783:Q3783))</f>
        <v/>
      </c>
      <c r="W3783" s="16" t="str">
        <f aca="false">IF(V3783="","",INDEX($N$4:$Q$4,MATCH(V3783,N3783:Q3783,0)))</f>
        <v/>
      </c>
      <c r="X3783" s="19" t="str">
        <f aca="false">IF(COUNT(N3783:Q3783)&lt;2,"",SMALL(N3783:Q3783,2))</f>
        <v/>
      </c>
      <c r="Y3783" s="26" t="str">
        <f aca="false">IF(OR(V3783="",M3783=0),"",V3783/M3783-1)</f>
        <v/>
      </c>
      <c r="Z3783" s="26" t="str">
        <f aca="false">IF(OR(V3783="",L3783=""),"",V3783/(L3783*E3783)-1)</f>
        <v/>
      </c>
      <c r="AA3783" s="16" t="str">
        <f aca="false">IF(V3783="","SEM OFERTA",IF(OR(Y3783&gt;Premissas!$B$11,Y3783&lt;Premissas!$B$12),"VERIFICAR - UNIDADE/EMBALAGEM",IF(Y3783&gt;Premissas!$B$6,"NÃO COMPRAR - REAJUSTE &gt;5%","COMPRAR")))</f>
        <v>SEM OFERTA</v>
      </c>
      <c r="AB3783" s="18" t="str">
        <f aca="false">IF(W3783="DIMEC",S3783,IF(W3783="MEDCENTRO",U3783,""))</f>
        <v/>
      </c>
      <c r="AC3783" s="18" t="n">
        <f aca="false">IF(AA3783&lt;&gt;"COMPRAR",0,IF(AB3783="",I3783,MIN(I3783,AB3783)))</f>
        <v>0</v>
      </c>
      <c r="AD3783" s="19" t="n">
        <f aca="false">IF(AC3783&gt;0,AC3783*V3783,0)</f>
        <v>0</v>
      </c>
      <c r="AE3783" s="19" t="n">
        <f aca="false">IF(AC3783&gt;0,(M3783-V3783)*AC3783,0)</f>
        <v>0</v>
      </c>
      <c r="AF3783" s="16" t="str">
        <f aca="false">IF(AA3783&lt;&gt;"COMPRAR","",IF(AB3783="",IF(X3783="","",IF(X3783-V3783&lt;0.01,"EMPATE TÉCNICO","")),IF(AB3783&lt;I3783,"ESTOQUE INSUFICIENTE",IF(X3783="","",IF(X3783-V3783&lt;0.01,"EMPATE TÉCNICO","")))))</f>
        <v/>
      </c>
      <c r="AG3783" s="16" t="s">
        <v>1798</v>
      </c>
      <c r="AH3783" s="16" t="s">
        <v>1761</v>
      </c>
    </row>
    <row r="3784" customFormat="false" ht="15" hidden="false" customHeight="false" outlineLevel="0" collapsed="false">
      <c r="A3784" s="16" t="s">
        <v>11718</v>
      </c>
      <c r="B3784" s="17" t="s">
        <v>11719</v>
      </c>
      <c r="C3784" s="16" t="s">
        <v>11720</v>
      </c>
      <c r="D3784" s="16" t="s">
        <v>11717</v>
      </c>
      <c r="E3784" s="18" t="n">
        <v>1</v>
      </c>
      <c r="F3784" s="16" t="s">
        <v>43</v>
      </c>
      <c r="G3784" s="18" t="n">
        <v>0</v>
      </c>
      <c r="H3784" s="16" t="n">
        <v>0.3</v>
      </c>
      <c r="I3784" s="18" t="n">
        <v>1</v>
      </c>
      <c r="J3784" s="19" t="n">
        <v>23.54</v>
      </c>
      <c r="K3784" s="19" t="n">
        <v>23.54</v>
      </c>
      <c r="L3784" s="19" t="n">
        <v>23.54</v>
      </c>
      <c r="M3784" s="19" t="n">
        <f aca="false">IF(J3784&gt;0,J3784,K3784)*E3784</f>
        <v>23.54</v>
      </c>
      <c r="N3784" s="20"/>
      <c r="O3784" s="21" t="str">
        <f aca="false">IF(R3784="","",ROUND(R3784*(1-Premissas!$B$4),4))</f>
        <v/>
      </c>
      <c r="P3784" s="22"/>
      <c r="Q3784" s="22"/>
      <c r="R3784" s="23"/>
      <c r="S3784" s="24"/>
      <c r="T3784" s="24"/>
      <c r="U3784" s="25"/>
      <c r="V3784" s="19" t="str">
        <f aca="false">IF(COUNT(N3784:Q3784)=0,"",MIN(N3784:Q3784))</f>
        <v/>
      </c>
      <c r="W3784" s="16" t="str">
        <f aca="false">IF(V3784="","",INDEX($N$4:$Q$4,MATCH(V3784,N3784:Q3784,0)))</f>
        <v/>
      </c>
      <c r="X3784" s="19" t="str">
        <f aca="false">IF(COUNT(N3784:Q3784)&lt;2,"",SMALL(N3784:Q3784,2))</f>
        <v/>
      </c>
      <c r="Y3784" s="26" t="str">
        <f aca="false">IF(OR(V3784="",M3784=0),"",V3784/M3784-1)</f>
        <v/>
      </c>
      <c r="Z3784" s="26" t="str">
        <f aca="false">IF(OR(V3784="",L3784=""),"",V3784/(L3784*E3784)-1)</f>
        <v/>
      </c>
      <c r="AA3784" s="16" t="str">
        <f aca="false">IF(V3784="","SEM OFERTA",IF(OR(Y3784&gt;Premissas!$B$11,Y3784&lt;Premissas!$B$12),"VERIFICAR - UNIDADE/EMBALAGEM",IF(Y3784&gt;Premissas!$B$6,"NÃO COMPRAR - REAJUSTE &gt;5%","COMPRAR")))</f>
        <v>SEM OFERTA</v>
      </c>
      <c r="AB3784" s="18" t="str">
        <f aca="false">IF(W3784="DIMEC",S3784,IF(W3784="MEDCENTRO",U3784,""))</f>
        <v/>
      </c>
      <c r="AC3784" s="18" t="n">
        <f aca="false">IF(AA3784&lt;&gt;"COMPRAR",0,IF(AB3784="",I3784,MIN(I3784,AB3784)))</f>
        <v>0</v>
      </c>
      <c r="AD3784" s="19" t="n">
        <f aca="false">IF(AC3784&gt;0,AC3784*V3784,0)</f>
        <v>0</v>
      </c>
      <c r="AE3784" s="19" t="n">
        <f aca="false">IF(AC3784&gt;0,(M3784-V3784)*AC3784,0)</f>
        <v>0</v>
      </c>
      <c r="AF3784" s="16" t="str">
        <f aca="false">IF(AA3784&lt;&gt;"COMPRAR","",IF(AB3784="",IF(X3784="","",IF(X3784-V3784&lt;0.01,"EMPATE TÉCNICO","")),IF(AB3784&lt;I3784,"ESTOQUE INSUFICIENTE",IF(X3784="","",IF(X3784-V3784&lt;0.01,"EMPATE TÉCNICO","")))))</f>
        <v/>
      </c>
      <c r="AG3784" s="16" t="s">
        <v>1798</v>
      </c>
      <c r="AH3784" s="16" t="s">
        <v>1761</v>
      </c>
    </row>
    <row r="3785" customFormat="false" ht="15" hidden="false" customHeight="false" outlineLevel="0" collapsed="false">
      <c r="A3785" s="16" t="s">
        <v>11721</v>
      </c>
      <c r="B3785" s="17" t="s">
        <v>11722</v>
      </c>
      <c r="C3785" s="16" t="s">
        <v>11723</v>
      </c>
      <c r="D3785" s="16" t="s">
        <v>11717</v>
      </c>
      <c r="E3785" s="18" t="n">
        <v>1</v>
      </c>
      <c r="F3785" s="16" t="s">
        <v>42</v>
      </c>
      <c r="G3785" s="18" t="n">
        <v>1</v>
      </c>
      <c r="H3785" s="16" t="n">
        <v>0.8</v>
      </c>
      <c r="I3785" s="18" t="n">
        <v>2</v>
      </c>
      <c r="J3785" s="19" t="n">
        <v>23.54</v>
      </c>
      <c r="K3785" s="19" t="n">
        <v>23.54</v>
      </c>
      <c r="L3785" s="19" t="n">
        <v>23.54</v>
      </c>
      <c r="M3785" s="19" t="n">
        <f aca="false">IF(J3785&gt;0,J3785,K3785)*E3785</f>
        <v>23.54</v>
      </c>
      <c r="N3785" s="20"/>
      <c r="O3785" s="21" t="str">
        <f aca="false">IF(R3785="","",ROUND(R3785*(1-Premissas!$B$4),4))</f>
        <v/>
      </c>
      <c r="P3785" s="22"/>
      <c r="Q3785" s="22"/>
      <c r="R3785" s="23"/>
      <c r="S3785" s="24"/>
      <c r="T3785" s="24"/>
      <c r="U3785" s="25"/>
      <c r="V3785" s="19" t="str">
        <f aca="false">IF(COUNT(N3785:Q3785)=0,"",MIN(N3785:Q3785))</f>
        <v/>
      </c>
      <c r="W3785" s="16" t="str">
        <f aca="false">IF(V3785="","",INDEX($N$4:$Q$4,MATCH(V3785,N3785:Q3785,0)))</f>
        <v/>
      </c>
      <c r="X3785" s="19" t="str">
        <f aca="false">IF(COUNT(N3785:Q3785)&lt;2,"",SMALL(N3785:Q3785,2))</f>
        <v/>
      </c>
      <c r="Y3785" s="26" t="str">
        <f aca="false">IF(OR(V3785="",M3785=0),"",V3785/M3785-1)</f>
        <v/>
      </c>
      <c r="Z3785" s="26" t="str">
        <f aca="false">IF(OR(V3785="",L3785=""),"",V3785/(L3785*E3785)-1)</f>
        <v/>
      </c>
      <c r="AA3785" s="16" t="str">
        <f aca="false">IF(V3785="","SEM OFERTA",IF(OR(Y3785&gt;Premissas!$B$11,Y3785&lt;Premissas!$B$12),"VERIFICAR - UNIDADE/EMBALAGEM",IF(Y3785&gt;Premissas!$B$6,"NÃO COMPRAR - REAJUSTE &gt;5%","COMPRAR")))</f>
        <v>SEM OFERTA</v>
      </c>
      <c r="AB3785" s="18" t="str">
        <f aca="false">IF(W3785="DIMEC",S3785,IF(W3785="MEDCENTRO",U3785,""))</f>
        <v/>
      </c>
      <c r="AC3785" s="18" t="n">
        <f aca="false">IF(AA3785&lt;&gt;"COMPRAR",0,IF(AB3785="",I3785,MIN(I3785,AB3785)))</f>
        <v>0</v>
      </c>
      <c r="AD3785" s="19" t="n">
        <f aca="false">IF(AC3785&gt;0,AC3785*V3785,0)</f>
        <v>0</v>
      </c>
      <c r="AE3785" s="19" t="n">
        <f aca="false">IF(AC3785&gt;0,(M3785-V3785)*AC3785,0)</f>
        <v>0</v>
      </c>
      <c r="AF3785" s="16" t="str">
        <f aca="false">IF(AA3785&lt;&gt;"COMPRAR","",IF(AB3785="",IF(X3785="","",IF(X3785-V3785&lt;0.01,"EMPATE TÉCNICO","")),IF(AB3785&lt;I3785,"ESTOQUE INSUFICIENTE",IF(X3785="","",IF(X3785-V3785&lt;0.01,"EMPATE TÉCNICO","")))))</f>
        <v/>
      </c>
      <c r="AG3785" s="16" t="s">
        <v>1798</v>
      </c>
      <c r="AH3785" s="16" t="s">
        <v>1761</v>
      </c>
    </row>
    <row r="3786" customFormat="false" ht="15" hidden="false" customHeight="false" outlineLevel="0" collapsed="false">
      <c r="A3786" s="16" t="s">
        <v>11724</v>
      </c>
      <c r="B3786" s="17" t="s">
        <v>11725</v>
      </c>
      <c r="C3786" s="16" t="s">
        <v>11726</v>
      </c>
      <c r="D3786" s="16" t="s">
        <v>5446</v>
      </c>
      <c r="E3786" s="18" t="n">
        <v>1</v>
      </c>
      <c r="F3786" s="16" t="s">
        <v>43</v>
      </c>
      <c r="G3786" s="18" t="n">
        <v>0</v>
      </c>
      <c r="H3786" s="16" t="n">
        <v>0.5</v>
      </c>
      <c r="I3786" s="18" t="n">
        <v>2</v>
      </c>
      <c r="J3786" s="19" t="n">
        <v>25.96</v>
      </c>
      <c r="K3786" s="19" t="n">
        <v>25.96</v>
      </c>
      <c r="L3786" s="19" t="n">
        <v>25.96</v>
      </c>
      <c r="M3786" s="19" t="n">
        <f aca="false">IF(J3786&gt;0,J3786,K3786)*E3786</f>
        <v>25.96</v>
      </c>
      <c r="N3786" s="20"/>
      <c r="O3786" s="21" t="str">
        <f aca="false">IF(R3786="","",ROUND(R3786*(1-Premissas!$B$4),4))</f>
        <v/>
      </c>
      <c r="P3786" s="22"/>
      <c r="Q3786" s="22"/>
      <c r="R3786" s="23"/>
      <c r="S3786" s="24"/>
      <c r="T3786" s="24"/>
      <c r="U3786" s="25"/>
      <c r="V3786" s="19" t="str">
        <f aca="false">IF(COUNT(N3786:Q3786)=0,"",MIN(N3786:Q3786))</f>
        <v/>
      </c>
      <c r="W3786" s="16" t="str">
        <f aca="false">IF(V3786="","",INDEX($N$4:$Q$4,MATCH(V3786,N3786:Q3786,0)))</f>
        <v/>
      </c>
      <c r="X3786" s="19" t="str">
        <f aca="false">IF(COUNT(N3786:Q3786)&lt;2,"",SMALL(N3786:Q3786,2))</f>
        <v/>
      </c>
      <c r="Y3786" s="26" t="str">
        <f aca="false">IF(OR(V3786="",M3786=0),"",V3786/M3786-1)</f>
        <v/>
      </c>
      <c r="Z3786" s="26" t="str">
        <f aca="false">IF(OR(V3786="",L3786=""),"",V3786/(L3786*E3786)-1)</f>
        <v/>
      </c>
      <c r="AA3786" s="16" t="str">
        <f aca="false">IF(V3786="","SEM OFERTA",IF(OR(Y3786&gt;Premissas!$B$11,Y3786&lt;Premissas!$B$12),"VERIFICAR - UNIDADE/EMBALAGEM",IF(Y3786&gt;Premissas!$B$6,"NÃO COMPRAR - REAJUSTE &gt;5%","COMPRAR")))</f>
        <v>SEM OFERTA</v>
      </c>
      <c r="AB3786" s="18" t="str">
        <f aca="false">IF(W3786="DIMEC",S3786,IF(W3786="MEDCENTRO",U3786,""))</f>
        <v/>
      </c>
      <c r="AC3786" s="18" t="n">
        <f aca="false">IF(AA3786&lt;&gt;"COMPRAR",0,IF(AB3786="",I3786,MIN(I3786,AB3786)))</f>
        <v>0</v>
      </c>
      <c r="AD3786" s="19" t="n">
        <f aca="false">IF(AC3786&gt;0,AC3786*V3786,0)</f>
        <v>0</v>
      </c>
      <c r="AE3786" s="19" t="n">
        <f aca="false">IF(AC3786&gt;0,(M3786-V3786)*AC3786,0)</f>
        <v>0</v>
      </c>
      <c r="AF3786" s="16" t="str">
        <f aca="false">IF(AA3786&lt;&gt;"COMPRAR","",IF(AB3786="",IF(X3786="","",IF(X3786-V3786&lt;0.01,"EMPATE TÉCNICO","")),IF(AB3786&lt;I3786,"ESTOQUE INSUFICIENTE",IF(X3786="","",IF(X3786-V3786&lt;0.01,"EMPATE TÉCNICO","")))))</f>
        <v/>
      </c>
      <c r="AG3786" s="16" t="s">
        <v>5447</v>
      </c>
      <c r="AH3786" s="16" t="s">
        <v>1761</v>
      </c>
    </row>
    <row r="3787" customFormat="false" ht="15" hidden="false" customHeight="false" outlineLevel="0" collapsed="false">
      <c r="A3787" s="16" t="s">
        <v>11727</v>
      </c>
      <c r="B3787" s="17" t="s">
        <v>11728</v>
      </c>
      <c r="C3787" s="16" t="s">
        <v>11729</v>
      </c>
      <c r="D3787" s="16" t="s">
        <v>5446</v>
      </c>
      <c r="E3787" s="18" t="n">
        <v>1</v>
      </c>
      <c r="F3787" s="16" t="s">
        <v>42</v>
      </c>
      <c r="G3787" s="18" t="n">
        <v>0</v>
      </c>
      <c r="H3787" s="16" t="n">
        <v>1</v>
      </c>
      <c r="I3787" s="18" t="n">
        <v>3</v>
      </c>
      <c r="J3787" s="19" t="n">
        <v>25.96</v>
      </c>
      <c r="K3787" s="19" t="n">
        <v>25.96</v>
      </c>
      <c r="L3787" s="19" t="n">
        <v>25.96</v>
      </c>
      <c r="M3787" s="19" t="n">
        <f aca="false">IF(J3787&gt;0,J3787,K3787)*E3787</f>
        <v>25.96</v>
      </c>
      <c r="N3787" s="20"/>
      <c r="O3787" s="21" t="str">
        <f aca="false">IF(R3787="","",ROUND(R3787*(1-Premissas!$B$4),4))</f>
        <v/>
      </c>
      <c r="P3787" s="22"/>
      <c r="Q3787" s="22"/>
      <c r="R3787" s="23"/>
      <c r="S3787" s="24"/>
      <c r="T3787" s="24"/>
      <c r="U3787" s="25"/>
      <c r="V3787" s="19" t="str">
        <f aca="false">IF(COUNT(N3787:Q3787)=0,"",MIN(N3787:Q3787))</f>
        <v/>
      </c>
      <c r="W3787" s="16" t="str">
        <f aca="false">IF(V3787="","",INDEX($N$4:$Q$4,MATCH(V3787,N3787:Q3787,0)))</f>
        <v/>
      </c>
      <c r="X3787" s="19" t="str">
        <f aca="false">IF(COUNT(N3787:Q3787)&lt;2,"",SMALL(N3787:Q3787,2))</f>
        <v/>
      </c>
      <c r="Y3787" s="26" t="str">
        <f aca="false">IF(OR(V3787="",M3787=0),"",V3787/M3787-1)</f>
        <v/>
      </c>
      <c r="Z3787" s="26" t="str">
        <f aca="false">IF(OR(V3787="",L3787=""),"",V3787/(L3787*E3787)-1)</f>
        <v/>
      </c>
      <c r="AA3787" s="16" t="str">
        <f aca="false">IF(V3787="","SEM OFERTA",IF(OR(Y3787&gt;Premissas!$B$11,Y3787&lt;Premissas!$B$12),"VERIFICAR - UNIDADE/EMBALAGEM",IF(Y3787&gt;Premissas!$B$6,"NÃO COMPRAR - REAJUSTE &gt;5%","COMPRAR")))</f>
        <v>SEM OFERTA</v>
      </c>
      <c r="AB3787" s="18" t="str">
        <f aca="false">IF(W3787="DIMEC",S3787,IF(W3787="MEDCENTRO",U3787,""))</f>
        <v/>
      </c>
      <c r="AC3787" s="18" t="n">
        <f aca="false">IF(AA3787&lt;&gt;"COMPRAR",0,IF(AB3787="",I3787,MIN(I3787,AB3787)))</f>
        <v>0</v>
      </c>
      <c r="AD3787" s="19" t="n">
        <f aca="false">IF(AC3787&gt;0,AC3787*V3787,0)</f>
        <v>0</v>
      </c>
      <c r="AE3787" s="19" t="n">
        <f aca="false">IF(AC3787&gt;0,(M3787-V3787)*AC3787,0)</f>
        <v>0</v>
      </c>
      <c r="AF3787" s="16" t="str">
        <f aca="false">IF(AA3787&lt;&gt;"COMPRAR","",IF(AB3787="",IF(X3787="","",IF(X3787-V3787&lt;0.01,"EMPATE TÉCNICO","")),IF(AB3787&lt;I3787,"ESTOQUE INSUFICIENTE",IF(X3787="","",IF(X3787-V3787&lt;0.01,"EMPATE TÉCNICO","")))))</f>
        <v/>
      </c>
      <c r="AG3787" s="16" t="s">
        <v>5447</v>
      </c>
      <c r="AH3787" s="16" t="s">
        <v>1761</v>
      </c>
    </row>
    <row r="3788" customFormat="false" ht="15" hidden="false" customHeight="false" outlineLevel="0" collapsed="false">
      <c r="A3788" s="16" t="s">
        <v>11730</v>
      </c>
      <c r="B3788" s="17" t="s">
        <v>11731</v>
      </c>
      <c r="C3788" s="16" t="s">
        <v>11732</v>
      </c>
      <c r="D3788" s="16" t="s">
        <v>4241</v>
      </c>
      <c r="E3788" s="18" t="n">
        <v>1</v>
      </c>
      <c r="F3788" s="16" t="s">
        <v>43</v>
      </c>
      <c r="G3788" s="18" t="n">
        <v>0</v>
      </c>
      <c r="H3788" s="16" t="n">
        <v>0</v>
      </c>
      <c r="I3788" s="18" t="n">
        <v>1</v>
      </c>
      <c r="J3788" s="19" t="n">
        <v>33.25</v>
      </c>
      <c r="K3788" s="19" t="n">
        <v>33.25</v>
      </c>
      <c r="L3788" s="19" t="n">
        <v>33.25</v>
      </c>
      <c r="M3788" s="19" t="n">
        <f aca="false">IF(J3788&gt;0,J3788,K3788)*E3788</f>
        <v>33.25</v>
      </c>
      <c r="N3788" s="20"/>
      <c r="O3788" s="21" t="str">
        <f aca="false">IF(R3788="","",ROUND(R3788*(1-Premissas!$B$4),4))</f>
        <v/>
      </c>
      <c r="P3788" s="22"/>
      <c r="Q3788" s="22"/>
      <c r="R3788" s="23"/>
      <c r="S3788" s="24"/>
      <c r="T3788" s="24"/>
      <c r="U3788" s="25"/>
      <c r="V3788" s="19" t="str">
        <f aca="false">IF(COUNT(N3788:Q3788)=0,"",MIN(N3788:Q3788))</f>
        <v/>
      </c>
      <c r="W3788" s="16" t="str">
        <f aca="false">IF(V3788="","",INDEX($N$4:$Q$4,MATCH(V3788,N3788:Q3788,0)))</f>
        <v/>
      </c>
      <c r="X3788" s="19" t="str">
        <f aca="false">IF(COUNT(N3788:Q3788)&lt;2,"",SMALL(N3788:Q3788,2))</f>
        <v/>
      </c>
      <c r="Y3788" s="26" t="str">
        <f aca="false">IF(OR(V3788="",M3788=0),"",V3788/M3788-1)</f>
        <v/>
      </c>
      <c r="Z3788" s="26" t="str">
        <f aca="false">IF(OR(V3788="",L3788=""),"",V3788/(L3788*E3788)-1)</f>
        <v/>
      </c>
      <c r="AA3788" s="16" t="str">
        <f aca="false">IF(V3788="","SEM OFERTA",IF(OR(Y3788&gt;Premissas!$B$11,Y3788&lt;Premissas!$B$12),"VERIFICAR - UNIDADE/EMBALAGEM",IF(Y3788&gt;Premissas!$B$6,"NÃO COMPRAR - REAJUSTE &gt;5%","COMPRAR")))</f>
        <v>SEM OFERTA</v>
      </c>
      <c r="AB3788" s="18" t="str">
        <f aca="false">IF(W3788="DIMEC",S3788,IF(W3788="MEDCENTRO",U3788,""))</f>
        <v/>
      </c>
      <c r="AC3788" s="18" t="n">
        <f aca="false">IF(AA3788&lt;&gt;"COMPRAR",0,IF(AB3788="",I3788,MIN(I3788,AB3788)))</f>
        <v>0</v>
      </c>
      <c r="AD3788" s="19" t="n">
        <f aca="false">IF(AC3788&gt;0,AC3788*V3788,0)</f>
        <v>0</v>
      </c>
      <c r="AE3788" s="19" t="n">
        <f aca="false">IF(AC3788&gt;0,(M3788-V3788)*AC3788,0)</f>
        <v>0</v>
      </c>
      <c r="AF3788" s="16" t="str">
        <f aca="false">IF(AA3788&lt;&gt;"COMPRAR","",IF(AB3788="",IF(X3788="","",IF(X3788-V3788&lt;0.01,"EMPATE TÉCNICO","")),IF(AB3788&lt;I3788,"ESTOQUE INSUFICIENTE",IF(X3788="","",IF(X3788-V3788&lt;0.01,"EMPATE TÉCNICO","")))))</f>
        <v/>
      </c>
      <c r="AG3788" s="16" t="s">
        <v>1838</v>
      </c>
      <c r="AH3788" s="16" t="s">
        <v>1761</v>
      </c>
    </row>
    <row r="3789" customFormat="false" ht="15" hidden="false" customHeight="false" outlineLevel="0" collapsed="false">
      <c r="A3789" s="16" t="s">
        <v>11733</v>
      </c>
      <c r="B3789" s="17" t="s">
        <v>11734</v>
      </c>
      <c r="C3789" s="16" t="s">
        <v>11735</v>
      </c>
      <c r="D3789" s="16" t="s">
        <v>7366</v>
      </c>
      <c r="E3789" s="18" t="n">
        <v>1</v>
      </c>
      <c r="F3789" s="16" t="s">
        <v>41</v>
      </c>
      <c r="G3789" s="18" t="n">
        <v>4</v>
      </c>
      <c r="H3789" s="16" t="n">
        <v>2.1</v>
      </c>
      <c r="I3789" s="18" t="n">
        <v>2</v>
      </c>
      <c r="J3789" s="19" t="n">
        <v>43.93</v>
      </c>
      <c r="K3789" s="19" t="n">
        <v>43.93</v>
      </c>
      <c r="L3789" s="19" t="n">
        <v>43.93</v>
      </c>
      <c r="M3789" s="19" t="n">
        <f aca="false">IF(J3789&gt;0,J3789,K3789)*E3789</f>
        <v>43.93</v>
      </c>
      <c r="N3789" s="20"/>
      <c r="O3789" s="21" t="str">
        <f aca="false">IF(R3789="","",ROUND(R3789*(1-Premissas!$B$4),4))</f>
        <v/>
      </c>
      <c r="P3789" s="22"/>
      <c r="Q3789" s="22"/>
      <c r="R3789" s="23"/>
      <c r="S3789" s="24"/>
      <c r="T3789" s="24"/>
      <c r="U3789" s="25"/>
      <c r="V3789" s="19" t="str">
        <f aca="false">IF(COUNT(N3789:Q3789)=0,"",MIN(N3789:Q3789))</f>
        <v/>
      </c>
      <c r="W3789" s="16" t="str">
        <f aca="false">IF(V3789="","",INDEX($N$4:$Q$4,MATCH(V3789,N3789:Q3789,0)))</f>
        <v/>
      </c>
      <c r="X3789" s="19" t="str">
        <f aca="false">IF(COUNT(N3789:Q3789)&lt;2,"",SMALL(N3789:Q3789,2))</f>
        <v/>
      </c>
      <c r="Y3789" s="26" t="str">
        <f aca="false">IF(OR(V3789="",M3789=0),"",V3789/M3789-1)</f>
        <v/>
      </c>
      <c r="Z3789" s="26" t="str">
        <f aca="false">IF(OR(V3789="",L3789=""),"",V3789/(L3789*E3789)-1)</f>
        <v/>
      </c>
      <c r="AA3789" s="16" t="str">
        <f aca="false">IF(V3789="","SEM OFERTA",IF(OR(Y3789&gt;Premissas!$B$11,Y3789&lt;Premissas!$B$12),"VERIFICAR - UNIDADE/EMBALAGEM",IF(Y3789&gt;Premissas!$B$6,"NÃO COMPRAR - REAJUSTE &gt;5%","COMPRAR")))</f>
        <v>SEM OFERTA</v>
      </c>
      <c r="AB3789" s="18" t="str">
        <f aca="false">IF(W3789="DIMEC",S3789,IF(W3789="MEDCENTRO",U3789,""))</f>
        <v/>
      </c>
      <c r="AC3789" s="18" t="n">
        <f aca="false">IF(AA3789&lt;&gt;"COMPRAR",0,IF(AB3789="",I3789,MIN(I3789,AB3789)))</f>
        <v>0</v>
      </c>
      <c r="AD3789" s="19" t="n">
        <f aca="false">IF(AC3789&gt;0,AC3789*V3789,0)</f>
        <v>0</v>
      </c>
      <c r="AE3789" s="19" t="n">
        <f aca="false">IF(AC3789&gt;0,(M3789-V3789)*AC3789,0)</f>
        <v>0</v>
      </c>
      <c r="AF3789" s="16" t="str">
        <f aca="false">IF(AA3789&lt;&gt;"COMPRAR","",IF(AB3789="",IF(X3789="","",IF(X3789-V3789&lt;0.01,"EMPATE TÉCNICO","")),IF(AB3789&lt;I3789,"ESTOQUE INSUFICIENTE",IF(X3789="","",IF(X3789-V3789&lt;0.01,"EMPATE TÉCNICO","")))))</f>
        <v/>
      </c>
      <c r="AG3789" s="16" t="s">
        <v>490</v>
      </c>
      <c r="AH3789" s="16" t="s">
        <v>1761</v>
      </c>
    </row>
    <row r="3790" customFormat="false" ht="15" hidden="false" customHeight="false" outlineLevel="0" collapsed="false">
      <c r="A3790" s="16" t="s">
        <v>11736</v>
      </c>
      <c r="B3790" s="17" t="s">
        <v>11737</v>
      </c>
      <c r="C3790" s="16" t="s">
        <v>11738</v>
      </c>
      <c r="D3790" s="16" t="s">
        <v>4360</v>
      </c>
      <c r="E3790" s="18" t="n">
        <v>1</v>
      </c>
      <c r="F3790" s="16" t="s">
        <v>43</v>
      </c>
      <c r="G3790" s="18" t="n">
        <v>0</v>
      </c>
      <c r="H3790" s="16" t="n">
        <v>0.1</v>
      </c>
      <c r="I3790" s="18" t="n">
        <v>1</v>
      </c>
      <c r="J3790" s="19" t="n">
        <v>43.08</v>
      </c>
      <c r="K3790" s="19" t="n">
        <v>43.08</v>
      </c>
      <c r="L3790" s="19" t="n">
        <v>43.08</v>
      </c>
      <c r="M3790" s="19" t="n">
        <f aca="false">IF(J3790&gt;0,J3790,K3790)*E3790</f>
        <v>43.08</v>
      </c>
      <c r="N3790" s="20"/>
      <c r="O3790" s="21" t="str">
        <f aca="false">IF(R3790="","",ROUND(R3790*(1-Premissas!$B$4),4))</f>
        <v/>
      </c>
      <c r="P3790" s="22"/>
      <c r="Q3790" s="22"/>
      <c r="R3790" s="23"/>
      <c r="S3790" s="24"/>
      <c r="T3790" s="24"/>
      <c r="U3790" s="25"/>
      <c r="V3790" s="19" t="str">
        <f aca="false">IF(COUNT(N3790:Q3790)=0,"",MIN(N3790:Q3790))</f>
        <v/>
      </c>
      <c r="W3790" s="16" t="str">
        <f aca="false">IF(V3790="","",INDEX($N$4:$Q$4,MATCH(V3790,N3790:Q3790,0)))</f>
        <v/>
      </c>
      <c r="X3790" s="19" t="str">
        <f aca="false">IF(COUNT(N3790:Q3790)&lt;2,"",SMALL(N3790:Q3790,2))</f>
        <v/>
      </c>
      <c r="Y3790" s="26" t="str">
        <f aca="false">IF(OR(V3790="",M3790=0),"",V3790/M3790-1)</f>
        <v/>
      </c>
      <c r="Z3790" s="26" t="str">
        <f aca="false">IF(OR(V3790="",L3790=""),"",V3790/(L3790*E3790)-1)</f>
        <v/>
      </c>
      <c r="AA3790" s="16" t="str">
        <f aca="false">IF(V3790="","SEM OFERTA",IF(OR(Y3790&gt;Premissas!$B$11,Y3790&lt;Premissas!$B$12),"VERIFICAR - UNIDADE/EMBALAGEM",IF(Y3790&gt;Premissas!$B$6,"NÃO COMPRAR - REAJUSTE &gt;5%","COMPRAR")))</f>
        <v>SEM OFERTA</v>
      </c>
      <c r="AB3790" s="18" t="str">
        <f aca="false">IF(W3790="DIMEC",S3790,IF(W3790="MEDCENTRO",U3790,""))</f>
        <v/>
      </c>
      <c r="AC3790" s="18" t="n">
        <f aca="false">IF(AA3790&lt;&gt;"COMPRAR",0,IF(AB3790="",I3790,MIN(I3790,AB3790)))</f>
        <v>0</v>
      </c>
      <c r="AD3790" s="19" t="n">
        <f aca="false">IF(AC3790&gt;0,AC3790*V3790,0)</f>
        <v>0</v>
      </c>
      <c r="AE3790" s="19" t="n">
        <f aca="false">IF(AC3790&gt;0,(M3790-V3790)*AC3790,0)</f>
        <v>0</v>
      </c>
      <c r="AF3790" s="16" t="str">
        <f aca="false">IF(AA3790&lt;&gt;"COMPRAR","",IF(AB3790="",IF(X3790="","",IF(X3790-V3790&lt;0.01,"EMPATE TÉCNICO","")),IF(AB3790&lt;I3790,"ESTOQUE INSUFICIENTE",IF(X3790="","",IF(X3790-V3790&lt;0.01,"EMPATE TÉCNICO","")))))</f>
        <v/>
      </c>
      <c r="AG3790" s="16" t="s">
        <v>4361</v>
      </c>
      <c r="AH3790" s="16" t="s">
        <v>1761</v>
      </c>
    </row>
    <row r="3791" customFormat="false" ht="15" hidden="false" customHeight="false" outlineLevel="0" collapsed="false">
      <c r="A3791" s="16" t="s">
        <v>11739</v>
      </c>
      <c r="B3791" s="17" t="s">
        <v>11740</v>
      </c>
      <c r="C3791" s="16" t="s">
        <v>11741</v>
      </c>
      <c r="D3791" s="16" t="s">
        <v>5548</v>
      </c>
      <c r="E3791" s="18" t="n">
        <v>1</v>
      </c>
      <c r="F3791" s="16" t="s">
        <v>43</v>
      </c>
      <c r="G3791" s="18" t="n">
        <v>0</v>
      </c>
      <c r="H3791" s="16" t="n">
        <v>0.3</v>
      </c>
      <c r="I3791" s="18" t="n">
        <v>1</v>
      </c>
      <c r="J3791" s="19" t="n">
        <v>10.5</v>
      </c>
      <c r="K3791" s="19" t="n">
        <v>10.5</v>
      </c>
      <c r="L3791" s="19" t="n">
        <v>10.5</v>
      </c>
      <c r="M3791" s="19" t="n">
        <f aca="false">IF(J3791&gt;0,J3791,K3791)*E3791</f>
        <v>10.5</v>
      </c>
      <c r="N3791" s="20"/>
      <c r="O3791" s="21" t="str">
        <f aca="false">IF(R3791="","",ROUND(R3791*(1-Premissas!$B$4),4))</f>
        <v/>
      </c>
      <c r="P3791" s="22"/>
      <c r="Q3791" s="22"/>
      <c r="R3791" s="23"/>
      <c r="S3791" s="24"/>
      <c r="T3791" s="24"/>
      <c r="U3791" s="25"/>
      <c r="V3791" s="19" t="str">
        <f aca="false">IF(COUNT(N3791:Q3791)=0,"",MIN(N3791:Q3791))</f>
        <v/>
      </c>
      <c r="W3791" s="16" t="str">
        <f aca="false">IF(V3791="","",INDEX($N$4:$Q$4,MATCH(V3791,N3791:Q3791,0)))</f>
        <v/>
      </c>
      <c r="X3791" s="19" t="str">
        <f aca="false">IF(COUNT(N3791:Q3791)&lt;2,"",SMALL(N3791:Q3791,2))</f>
        <v/>
      </c>
      <c r="Y3791" s="26" t="str">
        <f aca="false">IF(OR(V3791="",M3791=0),"",V3791/M3791-1)</f>
        <v/>
      </c>
      <c r="Z3791" s="26" t="str">
        <f aca="false">IF(OR(V3791="",L3791=""),"",V3791/(L3791*E3791)-1)</f>
        <v/>
      </c>
      <c r="AA3791" s="16" t="str">
        <f aca="false">IF(V3791="","SEM OFERTA",IF(OR(Y3791&gt;Premissas!$B$11,Y3791&lt;Premissas!$B$12),"VERIFICAR - UNIDADE/EMBALAGEM",IF(Y3791&gt;Premissas!$B$6,"NÃO COMPRAR - REAJUSTE &gt;5%","COMPRAR")))</f>
        <v>SEM OFERTA</v>
      </c>
      <c r="AB3791" s="18" t="str">
        <f aca="false">IF(W3791="DIMEC",S3791,IF(W3791="MEDCENTRO",U3791,""))</f>
        <v/>
      </c>
      <c r="AC3791" s="18" t="n">
        <f aca="false">IF(AA3791&lt;&gt;"COMPRAR",0,IF(AB3791="",I3791,MIN(I3791,AB3791)))</f>
        <v>0</v>
      </c>
      <c r="AD3791" s="19" t="n">
        <f aca="false">IF(AC3791&gt;0,AC3791*V3791,0)</f>
        <v>0</v>
      </c>
      <c r="AE3791" s="19" t="n">
        <f aca="false">IF(AC3791&gt;0,(M3791-V3791)*AC3791,0)</f>
        <v>0</v>
      </c>
      <c r="AF3791" s="16" t="str">
        <f aca="false">IF(AA3791&lt;&gt;"COMPRAR","",IF(AB3791="",IF(X3791="","",IF(X3791-V3791&lt;0.01,"EMPATE TÉCNICO","")),IF(AB3791&lt;I3791,"ESTOQUE INSUFICIENTE",IF(X3791="","",IF(X3791-V3791&lt;0.01,"EMPATE TÉCNICO","")))))</f>
        <v/>
      </c>
      <c r="AG3791" s="16" t="s">
        <v>1798</v>
      </c>
      <c r="AH3791" s="16" t="s">
        <v>1761</v>
      </c>
    </row>
    <row r="3792" customFormat="false" ht="15" hidden="false" customHeight="false" outlineLevel="0" collapsed="false">
      <c r="A3792" s="16" t="s">
        <v>11742</v>
      </c>
      <c r="B3792" s="17" t="s">
        <v>11743</v>
      </c>
      <c r="C3792" s="16" t="s">
        <v>11744</v>
      </c>
      <c r="D3792" s="16" t="s">
        <v>5548</v>
      </c>
      <c r="E3792" s="18" t="n">
        <v>1</v>
      </c>
      <c r="F3792" s="16" t="s">
        <v>43</v>
      </c>
      <c r="G3792" s="18" t="n">
        <v>4</v>
      </c>
      <c r="H3792" s="16" t="n">
        <v>3.2</v>
      </c>
      <c r="I3792" s="18" t="n">
        <v>5</v>
      </c>
      <c r="J3792" s="19" t="n">
        <v>10.4416666666667</v>
      </c>
      <c r="K3792" s="19" t="n">
        <v>10.4416666666667</v>
      </c>
      <c r="L3792" s="19" t="n">
        <v>10.4417</v>
      </c>
      <c r="M3792" s="19" t="n">
        <f aca="false">IF(J3792&gt;0,J3792,K3792)*E3792</f>
        <v>10.4416666666667</v>
      </c>
      <c r="N3792" s="20"/>
      <c r="O3792" s="21" t="str">
        <f aca="false">IF(R3792="","",ROUND(R3792*(1-Premissas!$B$4),4))</f>
        <v/>
      </c>
      <c r="P3792" s="22"/>
      <c r="Q3792" s="22"/>
      <c r="R3792" s="23"/>
      <c r="S3792" s="24"/>
      <c r="T3792" s="24"/>
      <c r="U3792" s="25"/>
      <c r="V3792" s="19" t="str">
        <f aca="false">IF(COUNT(N3792:Q3792)=0,"",MIN(N3792:Q3792))</f>
        <v/>
      </c>
      <c r="W3792" s="16" t="str">
        <f aca="false">IF(V3792="","",INDEX($N$4:$Q$4,MATCH(V3792,N3792:Q3792,0)))</f>
        <v/>
      </c>
      <c r="X3792" s="19" t="str">
        <f aca="false">IF(COUNT(N3792:Q3792)&lt;2,"",SMALL(N3792:Q3792,2))</f>
        <v/>
      </c>
      <c r="Y3792" s="26" t="str">
        <f aca="false">IF(OR(V3792="",M3792=0),"",V3792/M3792-1)</f>
        <v/>
      </c>
      <c r="Z3792" s="26" t="str">
        <f aca="false">IF(OR(V3792="",L3792=""),"",V3792/(L3792*E3792)-1)</f>
        <v/>
      </c>
      <c r="AA3792" s="16" t="str">
        <f aca="false">IF(V3792="","SEM OFERTA",IF(OR(Y3792&gt;Premissas!$B$11,Y3792&lt;Premissas!$B$12),"VERIFICAR - UNIDADE/EMBALAGEM",IF(Y3792&gt;Premissas!$B$6,"NÃO COMPRAR - REAJUSTE &gt;5%","COMPRAR")))</f>
        <v>SEM OFERTA</v>
      </c>
      <c r="AB3792" s="18" t="str">
        <f aca="false">IF(W3792="DIMEC",S3792,IF(W3792="MEDCENTRO",U3792,""))</f>
        <v/>
      </c>
      <c r="AC3792" s="18" t="n">
        <f aca="false">IF(AA3792&lt;&gt;"COMPRAR",0,IF(AB3792="",I3792,MIN(I3792,AB3792)))</f>
        <v>0</v>
      </c>
      <c r="AD3792" s="19" t="n">
        <f aca="false">IF(AC3792&gt;0,AC3792*V3792,0)</f>
        <v>0</v>
      </c>
      <c r="AE3792" s="19" t="n">
        <f aca="false">IF(AC3792&gt;0,(M3792-V3792)*AC3792,0)</f>
        <v>0</v>
      </c>
      <c r="AF3792" s="16" t="str">
        <f aca="false">IF(AA3792&lt;&gt;"COMPRAR","",IF(AB3792="",IF(X3792="","",IF(X3792-V3792&lt;0.01,"EMPATE TÉCNICO","")),IF(AB3792&lt;I3792,"ESTOQUE INSUFICIENTE",IF(X3792="","",IF(X3792-V3792&lt;0.01,"EMPATE TÉCNICO","")))))</f>
        <v/>
      </c>
      <c r="AG3792" s="16" t="s">
        <v>1798</v>
      </c>
      <c r="AH3792" s="16" t="s">
        <v>1761</v>
      </c>
    </row>
    <row r="3793" customFormat="false" ht="15" hidden="false" customHeight="false" outlineLevel="0" collapsed="false">
      <c r="A3793" s="16" t="s">
        <v>11745</v>
      </c>
      <c r="B3793" s="17" t="s">
        <v>11746</v>
      </c>
      <c r="C3793" s="16" t="s">
        <v>11747</v>
      </c>
      <c r="D3793" s="16" t="s">
        <v>5548</v>
      </c>
      <c r="E3793" s="18" t="n">
        <v>1</v>
      </c>
      <c r="F3793" s="16" t="s">
        <v>42</v>
      </c>
      <c r="G3793" s="18" t="n">
        <v>4</v>
      </c>
      <c r="H3793" s="16" t="n">
        <v>2.7</v>
      </c>
      <c r="I3793" s="18" t="n">
        <v>3</v>
      </c>
      <c r="J3793" s="19" t="n">
        <v>10.44</v>
      </c>
      <c r="K3793" s="19" t="n">
        <v>10.44</v>
      </c>
      <c r="L3793" s="19" t="n">
        <v>10.44</v>
      </c>
      <c r="M3793" s="19" t="n">
        <f aca="false">IF(J3793&gt;0,J3793,K3793)*E3793</f>
        <v>10.44</v>
      </c>
      <c r="N3793" s="20"/>
      <c r="O3793" s="21" t="str">
        <f aca="false">IF(R3793="","",ROUND(R3793*(1-Premissas!$B$4),4))</f>
        <v/>
      </c>
      <c r="P3793" s="22"/>
      <c r="Q3793" s="22"/>
      <c r="R3793" s="23"/>
      <c r="S3793" s="24"/>
      <c r="T3793" s="24"/>
      <c r="U3793" s="25"/>
      <c r="V3793" s="19" t="str">
        <f aca="false">IF(COUNT(N3793:Q3793)=0,"",MIN(N3793:Q3793))</f>
        <v/>
      </c>
      <c r="W3793" s="16" t="str">
        <f aca="false">IF(V3793="","",INDEX($N$4:$Q$4,MATCH(V3793,N3793:Q3793,0)))</f>
        <v/>
      </c>
      <c r="X3793" s="19" t="str">
        <f aca="false">IF(COUNT(N3793:Q3793)&lt;2,"",SMALL(N3793:Q3793,2))</f>
        <v/>
      </c>
      <c r="Y3793" s="26" t="str">
        <f aca="false">IF(OR(V3793="",M3793=0),"",V3793/M3793-1)</f>
        <v/>
      </c>
      <c r="Z3793" s="26" t="str">
        <f aca="false">IF(OR(V3793="",L3793=""),"",V3793/(L3793*E3793)-1)</f>
        <v/>
      </c>
      <c r="AA3793" s="16" t="str">
        <f aca="false">IF(V3793="","SEM OFERTA",IF(OR(Y3793&gt;Premissas!$B$11,Y3793&lt;Premissas!$B$12),"VERIFICAR - UNIDADE/EMBALAGEM",IF(Y3793&gt;Premissas!$B$6,"NÃO COMPRAR - REAJUSTE &gt;5%","COMPRAR")))</f>
        <v>SEM OFERTA</v>
      </c>
      <c r="AB3793" s="18" t="str">
        <f aca="false">IF(W3793="DIMEC",S3793,IF(W3793="MEDCENTRO",U3793,""))</f>
        <v/>
      </c>
      <c r="AC3793" s="18" t="n">
        <f aca="false">IF(AA3793&lt;&gt;"COMPRAR",0,IF(AB3793="",I3793,MIN(I3793,AB3793)))</f>
        <v>0</v>
      </c>
      <c r="AD3793" s="19" t="n">
        <f aca="false">IF(AC3793&gt;0,AC3793*V3793,0)</f>
        <v>0</v>
      </c>
      <c r="AE3793" s="19" t="n">
        <f aca="false">IF(AC3793&gt;0,(M3793-V3793)*AC3793,0)</f>
        <v>0</v>
      </c>
      <c r="AF3793" s="16" t="str">
        <f aca="false">IF(AA3793&lt;&gt;"COMPRAR","",IF(AB3793="",IF(X3793="","",IF(X3793-V3793&lt;0.01,"EMPATE TÉCNICO","")),IF(AB3793&lt;I3793,"ESTOQUE INSUFICIENTE",IF(X3793="","",IF(X3793-V3793&lt;0.01,"EMPATE TÉCNICO","")))))</f>
        <v/>
      </c>
      <c r="AG3793" s="16" t="s">
        <v>547</v>
      </c>
      <c r="AH3793" s="16" t="s">
        <v>1761</v>
      </c>
    </row>
    <row r="3794" customFormat="false" ht="15" hidden="false" customHeight="false" outlineLevel="0" collapsed="false">
      <c r="A3794" s="16" t="s">
        <v>11748</v>
      </c>
      <c r="B3794" s="17" t="s">
        <v>11749</v>
      </c>
      <c r="C3794" s="16" t="s">
        <v>11750</v>
      </c>
      <c r="D3794" s="16" t="s">
        <v>5548</v>
      </c>
      <c r="E3794" s="18" t="n">
        <v>1</v>
      </c>
      <c r="F3794" s="16" t="s">
        <v>42</v>
      </c>
      <c r="G3794" s="18" t="n">
        <v>4</v>
      </c>
      <c r="H3794" s="16" t="n">
        <v>1.9</v>
      </c>
      <c r="I3794" s="18" t="n">
        <v>1</v>
      </c>
      <c r="J3794" s="19" t="n">
        <v>10.4416666666667</v>
      </c>
      <c r="K3794" s="19" t="n">
        <v>10.4416666666667</v>
      </c>
      <c r="L3794" s="19" t="n">
        <v>10.4417</v>
      </c>
      <c r="M3794" s="19" t="n">
        <f aca="false">IF(J3794&gt;0,J3794,K3794)*E3794</f>
        <v>10.4416666666667</v>
      </c>
      <c r="N3794" s="20"/>
      <c r="O3794" s="21" t="str">
        <f aca="false">IF(R3794="","",ROUND(R3794*(1-Premissas!$B$4),4))</f>
        <v/>
      </c>
      <c r="P3794" s="22"/>
      <c r="Q3794" s="22"/>
      <c r="R3794" s="23"/>
      <c r="S3794" s="24"/>
      <c r="T3794" s="24"/>
      <c r="U3794" s="25"/>
      <c r="V3794" s="19" t="str">
        <f aca="false">IF(COUNT(N3794:Q3794)=0,"",MIN(N3794:Q3794))</f>
        <v/>
      </c>
      <c r="W3794" s="16" t="str">
        <f aca="false">IF(V3794="","",INDEX($N$4:$Q$4,MATCH(V3794,N3794:Q3794,0)))</f>
        <v/>
      </c>
      <c r="X3794" s="19" t="str">
        <f aca="false">IF(COUNT(N3794:Q3794)&lt;2,"",SMALL(N3794:Q3794,2))</f>
        <v/>
      </c>
      <c r="Y3794" s="26" t="str">
        <f aca="false">IF(OR(V3794="",M3794=0),"",V3794/M3794-1)</f>
        <v/>
      </c>
      <c r="Z3794" s="26" t="str">
        <f aca="false">IF(OR(V3794="",L3794=""),"",V3794/(L3794*E3794)-1)</f>
        <v/>
      </c>
      <c r="AA3794" s="16" t="str">
        <f aca="false">IF(V3794="","SEM OFERTA",IF(OR(Y3794&gt;Premissas!$B$11,Y3794&lt;Premissas!$B$12),"VERIFICAR - UNIDADE/EMBALAGEM",IF(Y3794&gt;Premissas!$B$6,"NÃO COMPRAR - REAJUSTE &gt;5%","COMPRAR")))</f>
        <v>SEM OFERTA</v>
      </c>
      <c r="AB3794" s="18" t="str">
        <f aca="false">IF(W3794="DIMEC",S3794,IF(W3794="MEDCENTRO",U3794,""))</f>
        <v/>
      </c>
      <c r="AC3794" s="18" t="n">
        <f aca="false">IF(AA3794&lt;&gt;"COMPRAR",0,IF(AB3794="",I3794,MIN(I3794,AB3794)))</f>
        <v>0</v>
      </c>
      <c r="AD3794" s="19" t="n">
        <f aca="false">IF(AC3794&gt;0,AC3794*V3794,0)</f>
        <v>0</v>
      </c>
      <c r="AE3794" s="19" t="n">
        <f aca="false">IF(AC3794&gt;0,(M3794-V3794)*AC3794,0)</f>
        <v>0</v>
      </c>
      <c r="AF3794" s="16" t="str">
        <f aca="false">IF(AA3794&lt;&gt;"COMPRAR","",IF(AB3794="",IF(X3794="","",IF(X3794-V3794&lt;0.01,"EMPATE TÉCNICO","")),IF(AB3794&lt;I3794,"ESTOQUE INSUFICIENTE",IF(X3794="","",IF(X3794-V3794&lt;0.01,"EMPATE TÉCNICO","")))))</f>
        <v/>
      </c>
      <c r="AG3794" s="16" t="s">
        <v>547</v>
      </c>
      <c r="AH3794" s="16" t="s">
        <v>1761</v>
      </c>
    </row>
    <row r="3795" customFormat="false" ht="15" hidden="false" customHeight="false" outlineLevel="0" collapsed="false">
      <c r="A3795" s="16" t="s">
        <v>11751</v>
      </c>
      <c r="B3795" s="17" t="s">
        <v>11752</v>
      </c>
      <c r="C3795" s="16" t="s">
        <v>11753</v>
      </c>
      <c r="D3795" s="16" t="s">
        <v>5548</v>
      </c>
      <c r="E3795" s="18" t="n">
        <v>1</v>
      </c>
      <c r="F3795" s="16" t="s">
        <v>43</v>
      </c>
      <c r="G3795" s="18" t="n">
        <v>0</v>
      </c>
      <c r="H3795" s="16" t="n">
        <v>1.1</v>
      </c>
      <c r="I3795" s="18" t="n">
        <v>3</v>
      </c>
      <c r="J3795" s="19" t="n">
        <v>12.58</v>
      </c>
      <c r="K3795" s="19" t="n">
        <v>12.58</v>
      </c>
      <c r="L3795" s="19" t="n">
        <v>12.58</v>
      </c>
      <c r="M3795" s="19" t="n">
        <f aca="false">IF(J3795&gt;0,J3795,K3795)*E3795</f>
        <v>12.58</v>
      </c>
      <c r="N3795" s="20"/>
      <c r="O3795" s="21" t="str">
        <f aca="false">IF(R3795="","",ROUND(R3795*(1-Premissas!$B$4),4))</f>
        <v/>
      </c>
      <c r="P3795" s="22"/>
      <c r="Q3795" s="22"/>
      <c r="R3795" s="23"/>
      <c r="S3795" s="24"/>
      <c r="T3795" s="24"/>
      <c r="U3795" s="25"/>
      <c r="V3795" s="19" t="str">
        <f aca="false">IF(COUNT(N3795:Q3795)=0,"",MIN(N3795:Q3795))</f>
        <v/>
      </c>
      <c r="W3795" s="16" t="str">
        <f aca="false">IF(V3795="","",INDEX($N$4:$Q$4,MATCH(V3795,N3795:Q3795,0)))</f>
        <v/>
      </c>
      <c r="X3795" s="19" t="str">
        <f aca="false">IF(COUNT(N3795:Q3795)&lt;2,"",SMALL(N3795:Q3795,2))</f>
        <v/>
      </c>
      <c r="Y3795" s="26" t="str">
        <f aca="false">IF(OR(V3795="",M3795=0),"",V3795/M3795-1)</f>
        <v/>
      </c>
      <c r="Z3795" s="26" t="str">
        <f aca="false">IF(OR(V3795="",L3795=""),"",V3795/(L3795*E3795)-1)</f>
        <v/>
      </c>
      <c r="AA3795" s="16" t="str">
        <f aca="false">IF(V3795="","SEM OFERTA",IF(OR(Y3795&gt;Premissas!$B$11,Y3795&lt;Premissas!$B$12),"VERIFICAR - UNIDADE/EMBALAGEM",IF(Y3795&gt;Premissas!$B$6,"NÃO COMPRAR - REAJUSTE &gt;5%","COMPRAR")))</f>
        <v>SEM OFERTA</v>
      </c>
      <c r="AB3795" s="18" t="str">
        <f aca="false">IF(W3795="DIMEC",S3795,IF(W3795="MEDCENTRO",U3795,""))</f>
        <v/>
      </c>
      <c r="AC3795" s="18" t="n">
        <f aca="false">IF(AA3795&lt;&gt;"COMPRAR",0,IF(AB3795="",I3795,MIN(I3795,AB3795)))</f>
        <v>0</v>
      </c>
      <c r="AD3795" s="19" t="n">
        <f aca="false">IF(AC3795&gt;0,AC3795*V3795,0)</f>
        <v>0</v>
      </c>
      <c r="AE3795" s="19" t="n">
        <f aca="false">IF(AC3795&gt;0,(M3795-V3795)*AC3795,0)</f>
        <v>0</v>
      </c>
      <c r="AF3795" s="16" t="str">
        <f aca="false">IF(AA3795&lt;&gt;"COMPRAR","",IF(AB3795="",IF(X3795="","",IF(X3795-V3795&lt;0.01,"EMPATE TÉCNICO","")),IF(AB3795&lt;I3795,"ESTOQUE INSUFICIENTE",IF(X3795="","",IF(X3795-V3795&lt;0.01,"EMPATE TÉCNICO","")))))</f>
        <v/>
      </c>
      <c r="AG3795" s="16" t="s">
        <v>1798</v>
      </c>
      <c r="AH3795" s="16" t="s">
        <v>1761</v>
      </c>
    </row>
    <row r="3796" customFormat="false" ht="15" hidden="false" customHeight="false" outlineLevel="0" collapsed="false">
      <c r="A3796" s="16" t="s">
        <v>11754</v>
      </c>
      <c r="B3796" s="17" t="s">
        <v>11755</v>
      </c>
      <c r="C3796" s="16" t="s">
        <v>11756</v>
      </c>
      <c r="D3796" s="16" t="s">
        <v>5548</v>
      </c>
      <c r="E3796" s="18" t="n">
        <v>1</v>
      </c>
      <c r="F3796" s="16" t="s">
        <v>41</v>
      </c>
      <c r="G3796" s="18" t="n">
        <v>1</v>
      </c>
      <c r="H3796" s="16" t="n">
        <v>4.3</v>
      </c>
      <c r="I3796" s="18" t="n">
        <v>11</v>
      </c>
      <c r="J3796" s="19" t="n">
        <v>10.4416666666667</v>
      </c>
      <c r="K3796" s="19" t="n">
        <v>10.4416666666667</v>
      </c>
      <c r="L3796" s="19" t="n">
        <v>10.4417</v>
      </c>
      <c r="M3796" s="19" t="n">
        <f aca="false">IF(J3796&gt;0,J3796,K3796)*E3796</f>
        <v>10.4416666666667</v>
      </c>
      <c r="N3796" s="20"/>
      <c r="O3796" s="21" t="str">
        <f aca="false">IF(R3796="","",ROUND(R3796*(1-Premissas!$B$4),4))</f>
        <v/>
      </c>
      <c r="P3796" s="22"/>
      <c r="Q3796" s="22"/>
      <c r="R3796" s="23"/>
      <c r="S3796" s="24"/>
      <c r="T3796" s="24"/>
      <c r="U3796" s="25"/>
      <c r="V3796" s="19" t="str">
        <f aca="false">IF(COUNT(N3796:Q3796)=0,"",MIN(N3796:Q3796))</f>
        <v/>
      </c>
      <c r="W3796" s="16" t="str">
        <f aca="false">IF(V3796="","",INDEX($N$4:$Q$4,MATCH(V3796,N3796:Q3796,0)))</f>
        <v/>
      </c>
      <c r="X3796" s="19" t="str">
        <f aca="false">IF(COUNT(N3796:Q3796)&lt;2,"",SMALL(N3796:Q3796,2))</f>
        <v/>
      </c>
      <c r="Y3796" s="26" t="str">
        <f aca="false">IF(OR(V3796="",M3796=0),"",V3796/M3796-1)</f>
        <v/>
      </c>
      <c r="Z3796" s="26" t="str">
        <f aca="false">IF(OR(V3796="",L3796=""),"",V3796/(L3796*E3796)-1)</f>
        <v/>
      </c>
      <c r="AA3796" s="16" t="str">
        <f aca="false">IF(V3796="","SEM OFERTA",IF(OR(Y3796&gt;Premissas!$B$11,Y3796&lt;Premissas!$B$12),"VERIFICAR - UNIDADE/EMBALAGEM",IF(Y3796&gt;Premissas!$B$6,"NÃO COMPRAR - REAJUSTE &gt;5%","COMPRAR")))</f>
        <v>SEM OFERTA</v>
      </c>
      <c r="AB3796" s="18" t="str">
        <f aca="false">IF(W3796="DIMEC",S3796,IF(W3796="MEDCENTRO",U3796,""))</f>
        <v/>
      </c>
      <c r="AC3796" s="18" t="n">
        <f aca="false">IF(AA3796&lt;&gt;"COMPRAR",0,IF(AB3796="",I3796,MIN(I3796,AB3796)))</f>
        <v>0</v>
      </c>
      <c r="AD3796" s="19" t="n">
        <f aca="false">IF(AC3796&gt;0,AC3796*V3796,0)</f>
        <v>0</v>
      </c>
      <c r="AE3796" s="19" t="n">
        <f aca="false">IF(AC3796&gt;0,(M3796-V3796)*AC3796,0)</f>
        <v>0</v>
      </c>
      <c r="AF3796" s="16" t="str">
        <f aca="false">IF(AA3796&lt;&gt;"COMPRAR","",IF(AB3796="",IF(X3796="","",IF(X3796-V3796&lt;0.01,"EMPATE TÉCNICO","")),IF(AB3796&lt;I3796,"ESTOQUE INSUFICIENTE",IF(X3796="","",IF(X3796-V3796&lt;0.01,"EMPATE TÉCNICO","")))))</f>
        <v/>
      </c>
      <c r="AG3796" s="16" t="s">
        <v>547</v>
      </c>
      <c r="AH3796" s="16" t="s">
        <v>1761</v>
      </c>
    </row>
    <row r="3797" customFormat="false" ht="15" hidden="false" customHeight="false" outlineLevel="0" collapsed="false">
      <c r="A3797" s="16" t="s">
        <v>11757</v>
      </c>
      <c r="B3797" s="17" t="s">
        <v>11758</v>
      </c>
      <c r="C3797" s="16" t="s">
        <v>11759</v>
      </c>
      <c r="D3797" s="16" t="s">
        <v>5436</v>
      </c>
      <c r="E3797" s="18" t="n">
        <v>1</v>
      </c>
      <c r="F3797" s="16" t="s">
        <v>42</v>
      </c>
      <c r="G3797" s="18" t="n">
        <v>2</v>
      </c>
      <c r="H3797" s="16" t="n">
        <v>1.3</v>
      </c>
      <c r="I3797" s="18" t="n">
        <v>2</v>
      </c>
      <c r="J3797" s="19" t="n">
        <v>12.75</v>
      </c>
      <c r="K3797" s="19" t="n">
        <v>12.75</v>
      </c>
      <c r="L3797" s="19" t="n">
        <v>11.55</v>
      </c>
      <c r="M3797" s="19" t="n">
        <f aca="false">IF(J3797&gt;0,J3797,K3797)*E3797</f>
        <v>12.75</v>
      </c>
      <c r="N3797" s="20"/>
      <c r="O3797" s="21" t="str">
        <f aca="false">IF(R3797="","",ROUND(R3797*(1-Premissas!$B$4),4))</f>
        <v/>
      </c>
      <c r="P3797" s="22"/>
      <c r="Q3797" s="22"/>
      <c r="R3797" s="23"/>
      <c r="S3797" s="24"/>
      <c r="T3797" s="24"/>
      <c r="U3797" s="25"/>
      <c r="V3797" s="19" t="str">
        <f aca="false">IF(COUNT(N3797:Q3797)=0,"",MIN(N3797:Q3797))</f>
        <v/>
      </c>
      <c r="W3797" s="16" t="str">
        <f aca="false">IF(V3797="","",INDEX($N$4:$Q$4,MATCH(V3797,N3797:Q3797,0)))</f>
        <v/>
      </c>
      <c r="X3797" s="19" t="str">
        <f aca="false">IF(COUNT(N3797:Q3797)&lt;2,"",SMALL(N3797:Q3797,2))</f>
        <v/>
      </c>
      <c r="Y3797" s="26" t="str">
        <f aca="false">IF(OR(V3797="",M3797=0),"",V3797/M3797-1)</f>
        <v/>
      </c>
      <c r="Z3797" s="26" t="str">
        <f aca="false">IF(OR(V3797="",L3797=""),"",V3797/(L3797*E3797)-1)</f>
        <v/>
      </c>
      <c r="AA3797" s="16" t="str">
        <f aca="false">IF(V3797="","SEM OFERTA",IF(OR(Y3797&gt;Premissas!$B$11,Y3797&lt;Premissas!$B$12),"VERIFICAR - UNIDADE/EMBALAGEM",IF(Y3797&gt;Premissas!$B$6,"NÃO COMPRAR - REAJUSTE &gt;5%","COMPRAR")))</f>
        <v>SEM OFERTA</v>
      </c>
      <c r="AB3797" s="18" t="str">
        <f aca="false">IF(W3797="DIMEC",S3797,IF(W3797="MEDCENTRO",U3797,""))</f>
        <v/>
      </c>
      <c r="AC3797" s="18" t="n">
        <f aca="false">IF(AA3797&lt;&gt;"COMPRAR",0,IF(AB3797="",I3797,MIN(I3797,AB3797)))</f>
        <v>0</v>
      </c>
      <c r="AD3797" s="19" t="n">
        <f aca="false">IF(AC3797&gt;0,AC3797*V3797,0)</f>
        <v>0</v>
      </c>
      <c r="AE3797" s="19" t="n">
        <f aca="false">IF(AC3797&gt;0,(M3797-V3797)*AC3797,0)</f>
        <v>0</v>
      </c>
      <c r="AF3797" s="16" t="str">
        <f aca="false">IF(AA3797&lt;&gt;"COMPRAR","",IF(AB3797="",IF(X3797="","",IF(X3797-V3797&lt;0.01,"EMPATE TÉCNICO","")),IF(AB3797&lt;I3797,"ESTOQUE INSUFICIENTE",IF(X3797="","",IF(X3797-V3797&lt;0.01,"EMPATE TÉCNICO","")))))</f>
        <v/>
      </c>
      <c r="AG3797" s="16" t="s">
        <v>1798</v>
      </c>
      <c r="AH3797" s="16" t="s">
        <v>1761</v>
      </c>
    </row>
    <row r="3798" customFormat="false" ht="15" hidden="false" customHeight="false" outlineLevel="0" collapsed="false">
      <c r="A3798" s="16" t="s">
        <v>11760</v>
      </c>
      <c r="B3798" s="17" t="s">
        <v>11761</v>
      </c>
      <c r="C3798" s="16" t="s">
        <v>11762</v>
      </c>
      <c r="D3798" s="16" t="s">
        <v>5548</v>
      </c>
      <c r="E3798" s="18" t="n">
        <v>1</v>
      </c>
      <c r="F3798" s="16" t="s">
        <v>42</v>
      </c>
      <c r="G3798" s="18" t="n">
        <v>4</v>
      </c>
      <c r="H3798" s="16" t="n">
        <v>2.1</v>
      </c>
      <c r="I3798" s="18" t="n">
        <v>2</v>
      </c>
      <c r="J3798" s="19" t="n">
        <v>10.4416666666667</v>
      </c>
      <c r="K3798" s="19" t="n">
        <v>10.4416666666667</v>
      </c>
      <c r="L3798" s="19" t="n">
        <v>10.4417</v>
      </c>
      <c r="M3798" s="19" t="n">
        <f aca="false">IF(J3798&gt;0,J3798,K3798)*E3798</f>
        <v>10.4416666666667</v>
      </c>
      <c r="N3798" s="20"/>
      <c r="O3798" s="21" t="str">
        <f aca="false">IF(R3798="","",ROUND(R3798*(1-Premissas!$B$4),4))</f>
        <v/>
      </c>
      <c r="P3798" s="22"/>
      <c r="Q3798" s="22"/>
      <c r="R3798" s="23"/>
      <c r="S3798" s="24"/>
      <c r="T3798" s="24"/>
      <c r="U3798" s="25"/>
      <c r="V3798" s="19" t="str">
        <f aca="false">IF(COUNT(N3798:Q3798)=0,"",MIN(N3798:Q3798))</f>
        <v/>
      </c>
      <c r="W3798" s="16" t="str">
        <f aca="false">IF(V3798="","",INDEX($N$4:$Q$4,MATCH(V3798,N3798:Q3798,0)))</f>
        <v/>
      </c>
      <c r="X3798" s="19" t="str">
        <f aca="false">IF(COUNT(N3798:Q3798)&lt;2,"",SMALL(N3798:Q3798,2))</f>
        <v/>
      </c>
      <c r="Y3798" s="26" t="str">
        <f aca="false">IF(OR(V3798="",M3798=0),"",V3798/M3798-1)</f>
        <v/>
      </c>
      <c r="Z3798" s="26" t="str">
        <f aca="false">IF(OR(V3798="",L3798=""),"",V3798/(L3798*E3798)-1)</f>
        <v/>
      </c>
      <c r="AA3798" s="16" t="str">
        <f aca="false">IF(V3798="","SEM OFERTA",IF(OR(Y3798&gt;Premissas!$B$11,Y3798&lt;Premissas!$B$12),"VERIFICAR - UNIDADE/EMBALAGEM",IF(Y3798&gt;Premissas!$B$6,"NÃO COMPRAR - REAJUSTE &gt;5%","COMPRAR")))</f>
        <v>SEM OFERTA</v>
      </c>
      <c r="AB3798" s="18" t="str">
        <f aca="false">IF(W3798="DIMEC",S3798,IF(W3798="MEDCENTRO",U3798,""))</f>
        <v/>
      </c>
      <c r="AC3798" s="18" t="n">
        <f aca="false">IF(AA3798&lt;&gt;"COMPRAR",0,IF(AB3798="",I3798,MIN(I3798,AB3798)))</f>
        <v>0</v>
      </c>
      <c r="AD3798" s="19" t="n">
        <f aca="false">IF(AC3798&gt;0,AC3798*V3798,0)</f>
        <v>0</v>
      </c>
      <c r="AE3798" s="19" t="n">
        <f aca="false">IF(AC3798&gt;0,(M3798-V3798)*AC3798,0)</f>
        <v>0</v>
      </c>
      <c r="AF3798" s="16" t="str">
        <f aca="false">IF(AA3798&lt;&gt;"COMPRAR","",IF(AB3798="",IF(X3798="","",IF(X3798-V3798&lt;0.01,"EMPATE TÉCNICO","")),IF(AB3798&lt;I3798,"ESTOQUE INSUFICIENTE",IF(X3798="","",IF(X3798-V3798&lt;0.01,"EMPATE TÉCNICO","")))))</f>
        <v/>
      </c>
      <c r="AG3798" s="16" t="s">
        <v>1798</v>
      </c>
      <c r="AH3798" s="16" t="s">
        <v>1761</v>
      </c>
    </row>
    <row r="3799" customFormat="false" ht="15" hidden="false" customHeight="false" outlineLevel="0" collapsed="false">
      <c r="A3799" s="16" t="s">
        <v>11763</v>
      </c>
      <c r="B3799" s="17" t="s">
        <v>11764</v>
      </c>
      <c r="C3799" s="16" t="s">
        <v>11765</v>
      </c>
      <c r="D3799" s="16" t="s">
        <v>5548</v>
      </c>
      <c r="E3799" s="18" t="n">
        <v>1</v>
      </c>
      <c r="F3799" s="16" t="s">
        <v>43</v>
      </c>
      <c r="G3799" s="18" t="n">
        <v>0</v>
      </c>
      <c r="H3799" s="16" t="n">
        <v>0.2</v>
      </c>
      <c r="I3799" s="18" t="n">
        <v>1</v>
      </c>
      <c r="J3799" s="19" t="n">
        <v>10.5</v>
      </c>
      <c r="K3799" s="19" t="n">
        <v>10.5</v>
      </c>
      <c r="L3799" s="19" t="n">
        <v>10.5</v>
      </c>
      <c r="M3799" s="19" t="n">
        <f aca="false">IF(J3799&gt;0,J3799,K3799)*E3799</f>
        <v>10.5</v>
      </c>
      <c r="N3799" s="20"/>
      <c r="O3799" s="21" t="str">
        <f aca="false">IF(R3799="","",ROUND(R3799*(1-Premissas!$B$4),4))</f>
        <v/>
      </c>
      <c r="P3799" s="22"/>
      <c r="Q3799" s="22"/>
      <c r="R3799" s="23"/>
      <c r="S3799" s="24"/>
      <c r="T3799" s="24"/>
      <c r="U3799" s="25"/>
      <c r="V3799" s="19" t="str">
        <f aca="false">IF(COUNT(N3799:Q3799)=0,"",MIN(N3799:Q3799))</f>
        <v/>
      </c>
      <c r="W3799" s="16" t="str">
        <f aca="false">IF(V3799="","",INDEX($N$4:$Q$4,MATCH(V3799,N3799:Q3799,0)))</f>
        <v/>
      </c>
      <c r="X3799" s="19" t="str">
        <f aca="false">IF(COUNT(N3799:Q3799)&lt;2,"",SMALL(N3799:Q3799,2))</f>
        <v/>
      </c>
      <c r="Y3799" s="26" t="str">
        <f aca="false">IF(OR(V3799="",M3799=0),"",V3799/M3799-1)</f>
        <v/>
      </c>
      <c r="Z3799" s="26" t="str">
        <f aca="false">IF(OR(V3799="",L3799=""),"",V3799/(L3799*E3799)-1)</f>
        <v/>
      </c>
      <c r="AA3799" s="16" t="str">
        <f aca="false">IF(V3799="","SEM OFERTA",IF(OR(Y3799&gt;Premissas!$B$11,Y3799&lt;Premissas!$B$12),"VERIFICAR - UNIDADE/EMBALAGEM",IF(Y3799&gt;Premissas!$B$6,"NÃO COMPRAR - REAJUSTE &gt;5%","COMPRAR")))</f>
        <v>SEM OFERTA</v>
      </c>
      <c r="AB3799" s="18" t="str">
        <f aca="false">IF(W3799="DIMEC",S3799,IF(W3799="MEDCENTRO",U3799,""))</f>
        <v/>
      </c>
      <c r="AC3799" s="18" t="n">
        <f aca="false">IF(AA3799&lt;&gt;"COMPRAR",0,IF(AB3799="",I3799,MIN(I3799,AB3799)))</f>
        <v>0</v>
      </c>
      <c r="AD3799" s="19" t="n">
        <f aca="false">IF(AC3799&gt;0,AC3799*V3799,0)</f>
        <v>0</v>
      </c>
      <c r="AE3799" s="19" t="n">
        <f aca="false">IF(AC3799&gt;0,(M3799-V3799)*AC3799,0)</f>
        <v>0</v>
      </c>
      <c r="AF3799" s="16" t="str">
        <f aca="false">IF(AA3799&lt;&gt;"COMPRAR","",IF(AB3799="",IF(X3799="","",IF(X3799-V3799&lt;0.01,"EMPATE TÉCNICO","")),IF(AB3799&lt;I3799,"ESTOQUE INSUFICIENTE",IF(X3799="","",IF(X3799-V3799&lt;0.01,"EMPATE TÉCNICO","")))))</f>
        <v/>
      </c>
      <c r="AG3799" s="16" t="s">
        <v>1798</v>
      </c>
      <c r="AH3799" s="16" t="s">
        <v>1761</v>
      </c>
    </row>
    <row r="3800" customFormat="false" ht="15" hidden="false" customHeight="false" outlineLevel="0" collapsed="false">
      <c r="A3800" s="16" t="s">
        <v>11766</v>
      </c>
      <c r="B3800" s="17" t="s">
        <v>11767</v>
      </c>
      <c r="C3800" s="16" t="s">
        <v>11768</v>
      </c>
      <c r="D3800" s="16" t="s">
        <v>5446</v>
      </c>
      <c r="E3800" s="18" t="n">
        <v>1</v>
      </c>
      <c r="F3800" s="16" t="s">
        <v>41</v>
      </c>
      <c r="G3800" s="18" t="n">
        <v>2</v>
      </c>
      <c r="H3800" s="16" t="n">
        <v>2.1</v>
      </c>
      <c r="I3800" s="18" t="n">
        <v>4</v>
      </c>
      <c r="J3800" s="19" t="n">
        <v>25.96</v>
      </c>
      <c r="K3800" s="19" t="n">
        <v>25.96</v>
      </c>
      <c r="L3800" s="19" t="n">
        <v>25.96</v>
      </c>
      <c r="M3800" s="19" t="n">
        <f aca="false">IF(J3800&gt;0,J3800,K3800)*E3800</f>
        <v>25.96</v>
      </c>
      <c r="N3800" s="20"/>
      <c r="O3800" s="21" t="str">
        <f aca="false">IF(R3800="","",ROUND(R3800*(1-Premissas!$B$4),4))</f>
        <v/>
      </c>
      <c r="P3800" s="22"/>
      <c r="Q3800" s="22"/>
      <c r="R3800" s="23"/>
      <c r="S3800" s="24"/>
      <c r="T3800" s="24"/>
      <c r="U3800" s="25"/>
      <c r="V3800" s="19" t="str">
        <f aca="false">IF(COUNT(N3800:Q3800)=0,"",MIN(N3800:Q3800))</f>
        <v/>
      </c>
      <c r="W3800" s="16" t="str">
        <f aca="false">IF(V3800="","",INDEX($N$4:$Q$4,MATCH(V3800,N3800:Q3800,0)))</f>
        <v/>
      </c>
      <c r="X3800" s="19" t="str">
        <f aca="false">IF(COUNT(N3800:Q3800)&lt;2,"",SMALL(N3800:Q3800,2))</f>
        <v/>
      </c>
      <c r="Y3800" s="26" t="str">
        <f aca="false">IF(OR(V3800="",M3800=0),"",V3800/M3800-1)</f>
        <v/>
      </c>
      <c r="Z3800" s="26" t="str">
        <f aca="false">IF(OR(V3800="",L3800=""),"",V3800/(L3800*E3800)-1)</f>
        <v/>
      </c>
      <c r="AA3800" s="16" t="str">
        <f aca="false">IF(V3800="","SEM OFERTA",IF(OR(Y3800&gt;Premissas!$B$11,Y3800&lt;Premissas!$B$12),"VERIFICAR - UNIDADE/EMBALAGEM",IF(Y3800&gt;Premissas!$B$6,"NÃO COMPRAR - REAJUSTE &gt;5%","COMPRAR")))</f>
        <v>SEM OFERTA</v>
      </c>
      <c r="AB3800" s="18" t="str">
        <f aca="false">IF(W3800="DIMEC",S3800,IF(W3800="MEDCENTRO",U3800,""))</f>
        <v/>
      </c>
      <c r="AC3800" s="18" t="n">
        <f aca="false">IF(AA3800&lt;&gt;"COMPRAR",0,IF(AB3800="",I3800,MIN(I3800,AB3800)))</f>
        <v>0</v>
      </c>
      <c r="AD3800" s="19" t="n">
        <f aca="false">IF(AC3800&gt;0,AC3800*V3800,0)</f>
        <v>0</v>
      </c>
      <c r="AE3800" s="19" t="n">
        <f aca="false">IF(AC3800&gt;0,(M3800-V3800)*AC3800,0)</f>
        <v>0</v>
      </c>
      <c r="AF3800" s="16" t="str">
        <f aca="false">IF(AA3800&lt;&gt;"COMPRAR","",IF(AB3800="",IF(X3800="","",IF(X3800-V3800&lt;0.01,"EMPATE TÉCNICO","")),IF(AB3800&lt;I3800,"ESTOQUE INSUFICIENTE",IF(X3800="","",IF(X3800-V3800&lt;0.01,"EMPATE TÉCNICO","")))))</f>
        <v/>
      </c>
      <c r="AG3800" s="16" t="s">
        <v>5447</v>
      </c>
      <c r="AH3800" s="16" t="s">
        <v>1761</v>
      </c>
    </row>
    <row r="3801" customFormat="false" ht="15" hidden="false" customHeight="false" outlineLevel="0" collapsed="false">
      <c r="A3801" s="16" t="s">
        <v>11769</v>
      </c>
      <c r="B3801" s="17" t="s">
        <v>11770</v>
      </c>
      <c r="C3801" s="16" t="s">
        <v>11771</v>
      </c>
      <c r="D3801" s="16" t="s">
        <v>5446</v>
      </c>
      <c r="E3801" s="18" t="n">
        <v>1</v>
      </c>
      <c r="F3801" s="16" t="s">
        <v>42</v>
      </c>
      <c r="G3801" s="18" t="n">
        <v>0</v>
      </c>
      <c r="H3801" s="16" t="n">
        <v>0.8</v>
      </c>
      <c r="I3801" s="18" t="n">
        <v>3</v>
      </c>
      <c r="J3801" s="19" t="n">
        <v>25.96</v>
      </c>
      <c r="K3801" s="19" t="n">
        <v>25.96</v>
      </c>
      <c r="L3801" s="19" t="n">
        <v>25.96</v>
      </c>
      <c r="M3801" s="19" t="n">
        <f aca="false">IF(J3801&gt;0,J3801,K3801)*E3801</f>
        <v>25.96</v>
      </c>
      <c r="N3801" s="20"/>
      <c r="O3801" s="21" t="str">
        <f aca="false">IF(R3801="","",ROUND(R3801*(1-Premissas!$B$4),4))</f>
        <v/>
      </c>
      <c r="P3801" s="22"/>
      <c r="Q3801" s="22"/>
      <c r="R3801" s="23"/>
      <c r="S3801" s="24"/>
      <c r="T3801" s="24"/>
      <c r="U3801" s="25"/>
      <c r="V3801" s="19" t="str">
        <f aca="false">IF(COUNT(N3801:Q3801)=0,"",MIN(N3801:Q3801))</f>
        <v/>
      </c>
      <c r="W3801" s="16" t="str">
        <f aca="false">IF(V3801="","",INDEX($N$4:$Q$4,MATCH(V3801,N3801:Q3801,0)))</f>
        <v/>
      </c>
      <c r="X3801" s="19" t="str">
        <f aca="false">IF(COUNT(N3801:Q3801)&lt;2,"",SMALL(N3801:Q3801,2))</f>
        <v/>
      </c>
      <c r="Y3801" s="26" t="str">
        <f aca="false">IF(OR(V3801="",M3801=0),"",V3801/M3801-1)</f>
        <v/>
      </c>
      <c r="Z3801" s="26" t="str">
        <f aca="false">IF(OR(V3801="",L3801=""),"",V3801/(L3801*E3801)-1)</f>
        <v/>
      </c>
      <c r="AA3801" s="16" t="str">
        <f aca="false">IF(V3801="","SEM OFERTA",IF(OR(Y3801&gt;Premissas!$B$11,Y3801&lt;Premissas!$B$12),"VERIFICAR - UNIDADE/EMBALAGEM",IF(Y3801&gt;Premissas!$B$6,"NÃO COMPRAR - REAJUSTE &gt;5%","COMPRAR")))</f>
        <v>SEM OFERTA</v>
      </c>
      <c r="AB3801" s="18" t="str">
        <f aca="false">IF(W3801="DIMEC",S3801,IF(W3801="MEDCENTRO",U3801,""))</f>
        <v/>
      </c>
      <c r="AC3801" s="18" t="n">
        <f aca="false">IF(AA3801&lt;&gt;"COMPRAR",0,IF(AB3801="",I3801,MIN(I3801,AB3801)))</f>
        <v>0</v>
      </c>
      <c r="AD3801" s="19" t="n">
        <f aca="false">IF(AC3801&gt;0,AC3801*V3801,0)</f>
        <v>0</v>
      </c>
      <c r="AE3801" s="19" t="n">
        <f aca="false">IF(AC3801&gt;0,(M3801-V3801)*AC3801,0)</f>
        <v>0</v>
      </c>
      <c r="AF3801" s="16" t="str">
        <f aca="false">IF(AA3801&lt;&gt;"COMPRAR","",IF(AB3801="",IF(X3801="","",IF(X3801-V3801&lt;0.01,"EMPATE TÉCNICO","")),IF(AB3801&lt;I3801,"ESTOQUE INSUFICIENTE",IF(X3801="","",IF(X3801-V3801&lt;0.01,"EMPATE TÉCNICO","")))))</f>
        <v/>
      </c>
      <c r="AG3801" s="16" t="s">
        <v>5447</v>
      </c>
      <c r="AH3801" s="16" t="s">
        <v>1761</v>
      </c>
    </row>
    <row r="3802" customFormat="false" ht="15" hidden="false" customHeight="false" outlineLevel="0" collapsed="false">
      <c r="A3802" s="16" t="s">
        <v>11772</v>
      </c>
      <c r="B3802" s="17" t="s">
        <v>11773</v>
      </c>
      <c r="C3802" s="16" t="s">
        <v>11774</v>
      </c>
      <c r="D3802" s="16" t="s">
        <v>5962</v>
      </c>
      <c r="E3802" s="18" t="n">
        <v>1</v>
      </c>
      <c r="F3802" s="16" t="s">
        <v>43</v>
      </c>
      <c r="G3802" s="18" t="n">
        <v>0</v>
      </c>
      <c r="H3802" s="16" t="n">
        <v>0.1</v>
      </c>
      <c r="I3802" s="18" t="n">
        <v>1</v>
      </c>
      <c r="J3802" s="19" t="n">
        <v>0</v>
      </c>
      <c r="K3802" s="19" t="n">
        <v>16.57</v>
      </c>
      <c r="L3802" s="19"/>
      <c r="M3802" s="19" t="n">
        <f aca="false">IF(J3802&gt;0,J3802,K3802)*E3802</f>
        <v>16.57</v>
      </c>
      <c r="N3802" s="20"/>
      <c r="O3802" s="21" t="str">
        <f aca="false">IF(R3802="","",ROUND(R3802*(1-Premissas!$B$4),4))</f>
        <v/>
      </c>
      <c r="P3802" s="22"/>
      <c r="Q3802" s="22"/>
      <c r="R3802" s="23"/>
      <c r="S3802" s="24"/>
      <c r="T3802" s="24"/>
      <c r="U3802" s="25"/>
      <c r="V3802" s="19" t="str">
        <f aca="false">IF(COUNT(N3802:Q3802)=0,"",MIN(N3802:Q3802))</f>
        <v/>
      </c>
      <c r="W3802" s="16" t="str">
        <f aca="false">IF(V3802="","",INDEX($N$4:$Q$4,MATCH(V3802,N3802:Q3802,0)))</f>
        <v/>
      </c>
      <c r="X3802" s="19" t="str">
        <f aca="false">IF(COUNT(N3802:Q3802)&lt;2,"",SMALL(N3802:Q3802,2))</f>
        <v/>
      </c>
      <c r="Y3802" s="26" t="str">
        <f aca="false">IF(OR(V3802="",M3802=0),"",V3802/M3802-1)</f>
        <v/>
      </c>
      <c r="Z3802" s="26" t="str">
        <f aca="false">IF(OR(V3802="",L3802=""),"",V3802/(L3802*E3802)-1)</f>
        <v/>
      </c>
      <c r="AA3802" s="16" t="str">
        <f aca="false">IF(V3802="","SEM OFERTA",IF(OR(Y3802&gt;Premissas!$B$11,Y3802&lt;Premissas!$B$12),"VERIFICAR - UNIDADE/EMBALAGEM",IF(Y3802&gt;Premissas!$B$6,"NÃO COMPRAR - REAJUSTE &gt;5%","COMPRAR")))</f>
        <v>SEM OFERTA</v>
      </c>
      <c r="AB3802" s="18" t="str">
        <f aca="false">IF(W3802="DIMEC",S3802,IF(W3802="MEDCENTRO",U3802,""))</f>
        <v/>
      </c>
      <c r="AC3802" s="18" t="n">
        <f aca="false">IF(AA3802&lt;&gt;"COMPRAR",0,IF(AB3802="",I3802,MIN(I3802,AB3802)))</f>
        <v>0</v>
      </c>
      <c r="AD3802" s="19" t="n">
        <f aca="false">IF(AC3802&gt;0,AC3802*V3802,0)</f>
        <v>0</v>
      </c>
      <c r="AE3802" s="19" t="n">
        <f aca="false">IF(AC3802&gt;0,(M3802-V3802)*AC3802,0)</f>
        <v>0</v>
      </c>
      <c r="AF3802" s="16" t="str">
        <f aca="false">IF(AA3802&lt;&gt;"COMPRAR","",IF(AB3802="",IF(X3802="","",IF(X3802-V3802&lt;0.01,"EMPATE TÉCNICO","")),IF(AB3802&lt;I3802,"ESTOQUE INSUFICIENTE",IF(X3802="","",IF(X3802-V3802&lt;0.01,"EMPATE TÉCNICO","")))))</f>
        <v/>
      </c>
      <c r="AG3802" s="16" t="s">
        <v>87</v>
      </c>
      <c r="AH3802" s="16" t="s">
        <v>1761</v>
      </c>
    </row>
    <row r="3803" customFormat="false" ht="15" hidden="false" customHeight="false" outlineLevel="0" collapsed="false">
      <c r="A3803" s="16" t="s">
        <v>11775</v>
      </c>
      <c r="B3803" s="17" t="s">
        <v>11776</v>
      </c>
      <c r="C3803" s="16" t="s">
        <v>11777</v>
      </c>
      <c r="D3803" s="16" t="s">
        <v>4241</v>
      </c>
      <c r="E3803" s="18" t="n">
        <v>1</v>
      </c>
      <c r="F3803" s="16" t="s">
        <v>43</v>
      </c>
      <c r="G3803" s="18" t="n">
        <v>0</v>
      </c>
      <c r="H3803" s="16" t="n">
        <v>0</v>
      </c>
      <c r="I3803" s="18" t="n">
        <v>1</v>
      </c>
      <c r="J3803" s="19" t="n">
        <v>23.88</v>
      </c>
      <c r="K3803" s="19" t="n">
        <v>23.88</v>
      </c>
      <c r="L3803" s="19" t="n">
        <v>23.88</v>
      </c>
      <c r="M3803" s="19" t="n">
        <f aca="false">IF(J3803&gt;0,J3803,K3803)*E3803</f>
        <v>23.88</v>
      </c>
      <c r="N3803" s="20"/>
      <c r="O3803" s="21" t="str">
        <f aca="false">IF(R3803="","",ROUND(R3803*(1-Premissas!$B$4),4))</f>
        <v/>
      </c>
      <c r="P3803" s="22"/>
      <c r="Q3803" s="22"/>
      <c r="R3803" s="23"/>
      <c r="S3803" s="24"/>
      <c r="T3803" s="24"/>
      <c r="U3803" s="25"/>
      <c r="V3803" s="19" t="str">
        <f aca="false">IF(COUNT(N3803:Q3803)=0,"",MIN(N3803:Q3803))</f>
        <v/>
      </c>
      <c r="W3803" s="16" t="str">
        <f aca="false">IF(V3803="","",INDEX($N$4:$Q$4,MATCH(V3803,N3803:Q3803,0)))</f>
        <v/>
      </c>
      <c r="X3803" s="19" t="str">
        <f aca="false">IF(COUNT(N3803:Q3803)&lt;2,"",SMALL(N3803:Q3803,2))</f>
        <v/>
      </c>
      <c r="Y3803" s="26" t="str">
        <f aca="false">IF(OR(V3803="",M3803=0),"",V3803/M3803-1)</f>
        <v/>
      </c>
      <c r="Z3803" s="26" t="str">
        <f aca="false">IF(OR(V3803="",L3803=""),"",V3803/(L3803*E3803)-1)</f>
        <v/>
      </c>
      <c r="AA3803" s="16" t="str">
        <f aca="false">IF(V3803="","SEM OFERTA",IF(OR(Y3803&gt;Premissas!$B$11,Y3803&lt;Premissas!$B$12),"VERIFICAR - UNIDADE/EMBALAGEM",IF(Y3803&gt;Premissas!$B$6,"NÃO COMPRAR - REAJUSTE &gt;5%","COMPRAR")))</f>
        <v>SEM OFERTA</v>
      </c>
      <c r="AB3803" s="18" t="str">
        <f aca="false">IF(W3803="DIMEC",S3803,IF(W3803="MEDCENTRO",U3803,""))</f>
        <v/>
      </c>
      <c r="AC3803" s="18" t="n">
        <f aca="false">IF(AA3803&lt;&gt;"COMPRAR",0,IF(AB3803="",I3803,MIN(I3803,AB3803)))</f>
        <v>0</v>
      </c>
      <c r="AD3803" s="19" t="n">
        <f aca="false">IF(AC3803&gt;0,AC3803*V3803,0)</f>
        <v>0</v>
      </c>
      <c r="AE3803" s="19" t="n">
        <f aca="false">IF(AC3803&gt;0,(M3803-V3803)*AC3803,0)</f>
        <v>0</v>
      </c>
      <c r="AF3803" s="16" t="str">
        <f aca="false">IF(AA3803&lt;&gt;"COMPRAR","",IF(AB3803="",IF(X3803="","",IF(X3803-V3803&lt;0.01,"EMPATE TÉCNICO","")),IF(AB3803&lt;I3803,"ESTOQUE INSUFICIENTE",IF(X3803="","",IF(X3803-V3803&lt;0.01,"EMPATE TÉCNICO","")))))</f>
        <v/>
      </c>
      <c r="AG3803" s="16" t="s">
        <v>1838</v>
      </c>
      <c r="AH3803" s="16" t="s">
        <v>1761</v>
      </c>
    </row>
    <row r="3804" customFormat="false" ht="15" hidden="false" customHeight="false" outlineLevel="0" collapsed="false">
      <c r="A3804" s="16" t="s">
        <v>11778</v>
      </c>
      <c r="B3804" s="17" t="s">
        <v>11779</v>
      </c>
      <c r="C3804" s="16" t="s">
        <v>11780</v>
      </c>
      <c r="D3804" s="16" t="s">
        <v>4241</v>
      </c>
      <c r="E3804" s="18" t="n">
        <v>1</v>
      </c>
      <c r="F3804" s="16" t="s">
        <v>43</v>
      </c>
      <c r="G3804" s="18" t="n">
        <v>0</v>
      </c>
      <c r="H3804" s="16" t="n">
        <v>0</v>
      </c>
      <c r="I3804" s="18" t="n">
        <v>1</v>
      </c>
      <c r="J3804" s="19" t="n">
        <v>23.88</v>
      </c>
      <c r="K3804" s="19" t="n">
        <v>23.88</v>
      </c>
      <c r="L3804" s="19" t="n">
        <v>23.88</v>
      </c>
      <c r="M3804" s="19" t="n">
        <f aca="false">IF(J3804&gt;0,J3804,K3804)*E3804</f>
        <v>23.88</v>
      </c>
      <c r="N3804" s="20"/>
      <c r="O3804" s="21" t="str">
        <f aca="false">IF(R3804="","",ROUND(R3804*(1-Premissas!$B$4),4))</f>
        <v/>
      </c>
      <c r="P3804" s="22"/>
      <c r="Q3804" s="22"/>
      <c r="R3804" s="23"/>
      <c r="S3804" s="24"/>
      <c r="T3804" s="24"/>
      <c r="U3804" s="25"/>
      <c r="V3804" s="19" t="str">
        <f aca="false">IF(COUNT(N3804:Q3804)=0,"",MIN(N3804:Q3804))</f>
        <v/>
      </c>
      <c r="W3804" s="16" t="str">
        <f aca="false">IF(V3804="","",INDEX($N$4:$Q$4,MATCH(V3804,N3804:Q3804,0)))</f>
        <v/>
      </c>
      <c r="X3804" s="19" t="str">
        <f aca="false">IF(COUNT(N3804:Q3804)&lt;2,"",SMALL(N3804:Q3804,2))</f>
        <v/>
      </c>
      <c r="Y3804" s="26" t="str">
        <f aca="false">IF(OR(V3804="",M3804=0),"",V3804/M3804-1)</f>
        <v/>
      </c>
      <c r="Z3804" s="26" t="str">
        <f aca="false">IF(OR(V3804="",L3804=""),"",V3804/(L3804*E3804)-1)</f>
        <v/>
      </c>
      <c r="AA3804" s="16" t="str">
        <f aca="false">IF(V3804="","SEM OFERTA",IF(OR(Y3804&gt;Premissas!$B$11,Y3804&lt;Premissas!$B$12),"VERIFICAR - UNIDADE/EMBALAGEM",IF(Y3804&gt;Premissas!$B$6,"NÃO COMPRAR - REAJUSTE &gt;5%","COMPRAR")))</f>
        <v>SEM OFERTA</v>
      </c>
      <c r="AB3804" s="18" t="str">
        <f aca="false">IF(W3804="DIMEC",S3804,IF(W3804="MEDCENTRO",U3804,""))</f>
        <v/>
      </c>
      <c r="AC3804" s="18" t="n">
        <f aca="false">IF(AA3804&lt;&gt;"COMPRAR",0,IF(AB3804="",I3804,MIN(I3804,AB3804)))</f>
        <v>0</v>
      </c>
      <c r="AD3804" s="19" t="n">
        <f aca="false">IF(AC3804&gt;0,AC3804*V3804,0)</f>
        <v>0</v>
      </c>
      <c r="AE3804" s="19" t="n">
        <f aca="false">IF(AC3804&gt;0,(M3804-V3804)*AC3804,0)</f>
        <v>0</v>
      </c>
      <c r="AF3804" s="16" t="str">
        <f aca="false">IF(AA3804&lt;&gt;"COMPRAR","",IF(AB3804="",IF(X3804="","",IF(X3804-V3804&lt;0.01,"EMPATE TÉCNICO","")),IF(AB3804&lt;I3804,"ESTOQUE INSUFICIENTE",IF(X3804="","",IF(X3804-V3804&lt;0.01,"EMPATE TÉCNICO","")))))</f>
        <v/>
      </c>
      <c r="AG3804" s="16" t="s">
        <v>1838</v>
      </c>
      <c r="AH3804" s="16" t="s">
        <v>1761</v>
      </c>
    </row>
    <row r="3805" customFormat="false" ht="15" hidden="false" customHeight="false" outlineLevel="0" collapsed="false">
      <c r="A3805" s="16" t="s">
        <v>11781</v>
      </c>
      <c r="B3805" s="17" t="s">
        <v>11782</v>
      </c>
      <c r="C3805" s="16" t="s">
        <v>11783</v>
      </c>
      <c r="D3805" s="16" t="s">
        <v>5595</v>
      </c>
      <c r="E3805" s="18" t="n">
        <v>1</v>
      </c>
      <c r="F3805" s="16" t="s">
        <v>43</v>
      </c>
      <c r="G3805" s="18" t="n">
        <v>0</v>
      </c>
      <c r="H3805" s="16" t="n">
        <v>0.3</v>
      </c>
      <c r="I3805" s="18" t="n">
        <v>1</v>
      </c>
      <c r="J3805" s="19" t="n">
        <v>17.56</v>
      </c>
      <c r="K3805" s="19" t="n">
        <v>17.56</v>
      </c>
      <c r="L3805" s="19" t="n">
        <v>17.56</v>
      </c>
      <c r="M3805" s="19" t="n">
        <f aca="false">IF(J3805&gt;0,J3805,K3805)*E3805</f>
        <v>17.56</v>
      </c>
      <c r="N3805" s="20"/>
      <c r="O3805" s="21" t="str">
        <f aca="false">IF(R3805="","",ROUND(R3805*(1-Premissas!$B$4),4))</f>
        <v/>
      </c>
      <c r="P3805" s="22"/>
      <c r="Q3805" s="22"/>
      <c r="R3805" s="23"/>
      <c r="S3805" s="24"/>
      <c r="T3805" s="24"/>
      <c r="U3805" s="25"/>
      <c r="V3805" s="19" t="str">
        <f aca="false">IF(COUNT(N3805:Q3805)=0,"",MIN(N3805:Q3805))</f>
        <v/>
      </c>
      <c r="W3805" s="16" t="str">
        <f aca="false">IF(V3805="","",INDEX($N$4:$Q$4,MATCH(V3805,N3805:Q3805,0)))</f>
        <v/>
      </c>
      <c r="X3805" s="19" t="str">
        <f aca="false">IF(COUNT(N3805:Q3805)&lt;2,"",SMALL(N3805:Q3805,2))</f>
        <v/>
      </c>
      <c r="Y3805" s="26" t="str">
        <f aca="false">IF(OR(V3805="",M3805=0),"",V3805/M3805-1)</f>
        <v/>
      </c>
      <c r="Z3805" s="26" t="str">
        <f aca="false">IF(OR(V3805="",L3805=""),"",V3805/(L3805*E3805)-1)</f>
        <v/>
      </c>
      <c r="AA3805" s="16" t="str">
        <f aca="false">IF(V3805="","SEM OFERTA",IF(OR(Y3805&gt;Premissas!$B$11,Y3805&lt;Premissas!$B$12),"VERIFICAR - UNIDADE/EMBALAGEM",IF(Y3805&gt;Premissas!$B$6,"NÃO COMPRAR - REAJUSTE &gt;5%","COMPRAR")))</f>
        <v>SEM OFERTA</v>
      </c>
      <c r="AB3805" s="18" t="str">
        <f aca="false">IF(W3805="DIMEC",S3805,IF(W3805="MEDCENTRO",U3805,""))</f>
        <v/>
      </c>
      <c r="AC3805" s="18" t="n">
        <f aca="false">IF(AA3805&lt;&gt;"COMPRAR",0,IF(AB3805="",I3805,MIN(I3805,AB3805)))</f>
        <v>0</v>
      </c>
      <c r="AD3805" s="19" t="n">
        <f aca="false">IF(AC3805&gt;0,AC3805*V3805,0)</f>
        <v>0</v>
      </c>
      <c r="AE3805" s="19" t="n">
        <f aca="false">IF(AC3805&gt;0,(M3805-V3805)*AC3805,0)</f>
        <v>0</v>
      </c>
      <c r="AF3805" s="16" t="str">
        <f aca="false">IF(AA3805&lt;&gt;"COMPRAR","",IF(AB3805="",IF(X3805="","",IF(X3805-V3805&lt;0.01,"EMPATE TÉCNICO","")),IF(AB3805&lt;I3805,"ESTOQUE INSUFICIENTE",IF(X3805="","",IF(X3805-V3805&lt;0.01,"EMPATE TÉCNICO","")))))</f>
        <v/>
      </c>
      <c r="AG3805" s="16" t="s">
        <v>87</v>
      </c>
      <c r="AH3805" s="16" t="s">
        <v>1761</v>
      </c>
    </row>
    <row r="3806" customFormat="false" ht="15" hidden="false" customHeight="false" outlineLevel="0" collapsed="false">
      <c r="A3806" s="16" t="s">
        <v>11784</v>
      </c>
      <c r="B3806" s="17" t="s">
        <v>11785</v>
      </c>
      <c r="C3806" s="16" t="s">
        <v>11786</v>
      </c>
      <c r="D3806" s="16" t="s">
        <v>4295</v>
      </c>
      <c r="E3806" s="18" t="n">
        <v>1</v>
      </c>
      <c r="F3806" s="16" t="s">
        <v>43</v>
      </c>
      <c r="G3806" s="18" t="n">
        <v>0</v>
      </c>
      <c r="H3806" s="16" t="n">
        <v>0.2</v>
      </c>
      <c r="I3806" s="18" t="n">
        <v>1</v>
      </c>
      <c r="J3806" s="19" t="n">
        <v>20.055</v>
      </c>
      <c r="K3806" s="19" t="n">
        <v>20.055</v>
      </c>
      <c r="L3806" s="19" t="n">
        <v>20.055</v>
      </c>
      <c r="M3806" s="19" t="n">
        <f aca="false">IF(J3806&gt;0,J3806,K3806)*E3806</f>
        <v>20.055</v>
      </c>
      <c r="N3806" s="20"/>
      <c r="O3806" s="21" t="str">
        <f aca="false">IF(R3806="","",ROUND(R3806*(1-Premissas!$B$4),4))</f>
        <v/>
      </c>
      <c r="P3806" s="22"/>
      <c r="Q3806" s="22"/>
      <c r="R3806" s="23"/>
      <c r="S3806" s="24"/>
      <c r="T3806" s="24"/>
      <c r="U3806" s="25"/>
      <c r="V3806" s="19" t="str">
        <f aca="false">IF(COUNT(N3806:Q3806)=0,"",MIN(N3806:Q3806))</f>
        <v/>
      </c>
      <c r="W3806" s="16" t="str">
        <f aca="false">IF(V3806="","",INDEX($N$4:$Q$4,MATCH(V3806,N3806:Q3806,0)))</f>
        <v/>
      </c>
      <c r="X3806" s="19" t="str">
        <f aca="false">IF(COUNT(N3806:Q3806)&lt;2,"",SMALL(N3806:Q3806,2))</f>
        <v/>
      </c>
      <c r="Y3806" s="26" t="str">
        <f aca="false">IF(OR(V3806="",M3806=0),"",V3806/M3806-1)</f>
        <v/>
      </c>
      <c r="Z3806" s="26" t="str">
        <f aca="false">IF(OR(V3806="",L3806=""),"",V3806/(L3806*E3806)-1)</f>
        <v/>
      </c>
      <c r="AA3806" s="16" t="str">
        <f aca="false">IF(V3806="","SEM OFERTA",IF(OR(Y3806&gt;Premissas!$B$11,Y3806&lt;Premissas!$B$12),"VERIFICAR - UNIDADE/EMBALAGEM",IF(Y3806&gt;Premissas!$B$6,"NÃO COMPRAR - REAJUSTE &gt;5%","COMPRAR")))</f>
        <v>SEM OFERTA</v>
      </c>
      <c r="AB3806" s="18" t="str">
        <f aca="false">IF(W3806="DIMEC",S3806,IF(W3806="MEDCENTRO",U3806,""))</f>
        <v/>
      </c>
      <c r="AC3806" s="18" t="n">
        <f aca="false">IF(AA3806&lt;&gt;"COMPRAR",0,IF(AB3806="",I3806,MIN(I3806,AB3806)))</f>
        <v>0</v>
      </c>
      <c r="AD3806" s="19" t="n">
        <f aca="false">IF(AC3806&gt;0,AC3806*V3806,0)</f>
        <v>0</v>
      </c>
      <c r="AE3806" s="19" t="n">
        <f aca="false">IF(AC3806&gt;0,(M3806-V3806)*AC3806,0)</f>
        <v>0</v>
      </c>
      <c r="AF3806" s="16" t="str">
        <f aca="false">IF(AA3806&lt;&gt;"COMPRAR","",IF(AB3806="",IF(X3806="","",IF(X3806-V3806&lt;0.01,"EMPATE TÉCNICO","")),IF(AB3806&lt;I3806,"ESTOQUE INSUFICIENTE",IF(X3806="","",IF(X3806-V3806&lt;0.01,"EMPATE TÉCNICO","")))))</f>
        <v/>
      </c>
      <c r="AG3806" s="16" t="s">
        <v>1771</v>
      </c>
      <c r="AH3806" s="16" t="s">
        <v>1761</v>
      </c>
    </row>
    <row r="3807" customFormat="false" ht="15" hidden="false" customHeight="false" outlineLevel="0" collapsed="false">
      <c r="A3807" s="16" t="s">
        <v>11787</v>
      </c>
      <c r="B3807" s="17" t="s">
        <v>11788</v>
      </c>
      <c r="C3807" s="16" t="s">
        <v>11789</v>
      </c>
      <c r="D3807" s="16" t="s">
        <v>4295</v>
      </c>
      <c r="E3807" s="18" t="n">
        <v>1</v>
      </c>
      <c r="F3807" s="16" t="s">
        <v>43</v>
      </c>
      <c r="G3807" s="18" t="n">
        <v>0</v>
      </c>
      <c r="H3807" s="16" t="n">
        <v>0</v>
      </c>
      <c r="I3807" s="18" t="n">
        <v>1</v>
      </c>
      <c r="J3807" s="19" t="n">
        <v>20.055</v>
      </c>
      <c r="K3807" s="19" t="n">
        <v>20.055</v>
      </c>
      <c r="L3807" s="19" t="n">
        <v>20.055</v>
      </c>
      <c r="M3807" s="19" t="n">
        <f aca="false">IF(J3807&gt;0,J3807,K3807)*E3807</f>
        <v>20.055</v>
      </c>
      <c r="N3807" s="20"/>
      <c r="O3807" s="21" t="str">
        <f aca="false">IF(R3807="","",ROUND(R3807*(1-Premissas!$B$4),4))</f>
        <v/>
      </c>
      <c r="P3807" s="22"/>
      <c r="Q3807" s="22"/>
      <c r="R3807" s="23"/>
      <c r="S3807" s="24"/>
      <c r="T3807" s="24"/>
      <c r="U3807" s="25"/>
      <c r="V3807" s="19" t="str">
        <f aca="false">IF(COUNT(N3807:Q3807)=0,"",MIN(N3807:Q3807))</f>
        <v/>
      </c>
      <c r="W3807" s="16" t="str">
        <f aca="false">IF(V3807="","",INDEX($N$4:$Q$4,MATCH(V3807,N3807:Q3807,0)))</f>
        <v/>
      </c>
      <c r="X3807" s="19" t="str">
        <f aca="false">IF(COUNT(N3807:Q3807)&lt;2,"",SMALL(N3807:Q3807,2))</f>
        <v/>
      </c>
      <c r="Y3807" s="26" t="str">
        <f aca="false">IF(OR(V3807="",M3807=0),"",V3807/M3807-1)</f>
        <v/>
      </c>
      <c r="Z3807" s="26" t="str">
        <f aca="false">IF(OR(V3807="",L3807=""),"",V3807/(L3807*E3807)-1)</f>
        <v/>
      </c>
      <c r="AA3807" s="16" t="str">
        <f aca="false">IF(V3807="","SEM OFERTA",IF(OR(Y3807&gt;Premissas!$B$11,Y3807&lt;Premissas!$B$12),"VERIFICAR - UNIDADE/EMBALAGEM",IF(Y3807&gt;Premissas!$B$6,"NÃO COMPRAR - REAJUSTE &gt;5%","COMPRAR")))</f>
        <v>SEM OFERTA</v>
      </c>
      <c r="AB3807" s="18" t="str">
        <f aca="false">IF(W3807="DIMEC",S3807,IF(W3807="MEDCENTRO",U3807,""))</f>
        <v/>
      </c>
      <c r="AC3807" s="18" t="n">
        <f aca="false">IF(AA3807&lt;&gt;"COMPRAR",0,IF(AB3807="",I3807,MIN(I3807,AB3807)))</f>
        <v>0</v>
      </c>
      <c r="AD3807" s="19" t="n">
        <f aca="false">IF(AC3807&gt;0,AC3807*V3807,0)</f>
        <v>0</v>
      </c>
      <c r="AE3807" s="19" t="n">
        <f aca="false">IF(AC3807&gt;0,(M3807-V3807)*AC3807,0)</f>
        <v>0</v>
      </c>
      <c r="AF3807" s="16" t="str">
        <f aca="false">IF(AA3807&lt;&gt;"COMPRAR","",IF(AB3807="",IF(X3807="","",IF(X3807-V3807&lt;0.01,"EMPATE TÉCNICO","")),IF(AB3807&lt;I3807,"ESTOQUE INSUFICIENTE",IF(X3807="","",IF(X3807-V3807&lt;0.01,"EMPATE TÉCNICO","")))))</f>
        <v/>
      </c>
      <c r="AG3807" s="16" t="s">
        <v>1771</v>
      </c>
      <c r="AH3807" s="16" t="s">
        <v>1761</v>
      </c>
    </row>
    <row r="3808" customFormat="false" ht="15" hidden="false" customHeight="false" outlineLevel="0" collapsed="false">
      <c r="A3808" s="16" t="s">
        <v>11790</v>
      </c>
      <c r="B3808" s="17" t="s">
        <v>11791</v>
      </c>
      <c r="C3808" s="16" t="s">
        <v>11792</v>
      </c>
      <c r="D3808" s="16" t="s">
        <v>4624</v>
      </c>
      <c r="E3808" s="18" t="n">
        <v>1</v>
      </c>
      <c r="F3808" s="16" t="s">
        <v>43</v>
      </c>
      <c r="G3808" s="18" t="n">
        <v>0</v>
      </c>
      <c r="H3808" s="16" t="n">
        <v>0.1</v>
      </c>
      <c r="I3808" s="18" t="n">
        <v>1</v>
      </c>
      <c r="J3808" s="19" t="n">
        <v>9.56</v>
      </c>
      <c r="K3808" s="19" t="n">
        <v>9.56</v>
      </c>
      <c r="L3808" s="19" t="n">
        <v>9.56</v>
      </c>
      <c r="M3808" s="19" t="n">
        <f aca="false">IF(J3808&gt;0,J3808,K3808)*E3808</f>
        <v>9.56</v>
      </c>
      <c r="N3808" s="20"/>
      <c r="O3808" s="21" t="str">
        <f aca="false">IF(R3808="","",ROUND(R3808*(1-Premissas!$B$4),4))</f>
        <v/>
      </c>
      <c r="P3808" s="22"/>
      <c r="Q3808" s="22"/>
      <c r="R3808" s="23"/>
      <c r="S3808" s="24"/>
      <c r="T3808" s="24"/>
      <c r="U3808" s="25"/>
      <c r="V3808" s="19" t="str">
        <f aca="false">IF(COUNT(N3808:Q3808)=0,"",MIN(N3808:Q3808))</f>
        <v/>
      </c>
      <c r="W3808" s="16" t="str">
        <f aca="false">IF(V3808="","",INDEX($N$4:$Q$4,MATCH(V3808,N3808:Q3808,0)))</f>
        <v/>
      </c>
      <c r="X3808" s="19" t="str">
        <f aca="false">IF(COUNT(N3808:Q3808)&lt;2,"",SMALL(N3808:Q3808,2))</f>
        <v/>
      </c>
      <c r="Y3808" s="26" t="str">
        <f aca="false">IF(OR(V3808="",M3808=0),"",V3808/M3808-1)</f>
        <v/>
      </c>
      <c r="Z3808" s="26" t="str">
        <f aca="false">IF(OR(V3808="",L3808=""),"",V3808/(L3808*E3808)-1)</f>
        <v/>
      </c>
      <c r="AA3808" s="16" t="str">
        <f aca="false">IF(V3808="","SEM OFERTA",IF(OR(Y3808&gt;Premissas!$B$11,Y3808&lt;Premissas!$B$12),"VERIFICAR - UNIDADE/EMBALAGEM",IF(Y3808&gt;Premissas!$B$6,"NÃO COMPRAR - REAJUSTE &gt;5%","COMPRAR")))</f>
        <v>SEM OFERTA</v>
      </c>
      <c r="AB3808" s="18" t="str">
        <f aca="false">IF(W3808="DIMEC",S3808,IF(W3808="MEDCENTRO",U3808,""))</f>
        <v/>
      </c>
      <c r="AC3808" s="18" t="n">
        <f aca="false">IF(AA3808&lt;&gt;"COMPRAR",0,IF(AB3808="",I3808,MIN(I3808,AB3808)))</f>
        <v>0</v>
      </c>
      <c r="AD3808" s="19" t="n">
        <f aca="false">IF(AC3808&gt;0,AC3808*V3808,0)</f>
        <v>0</v>
      </c>
      <c r="AE3808" s="19" t="n">
        <f aca="false">IF(AC3808&gt;0,(M3808-V3808)*AC3808,0)</f>
        <v>0</v>
      </c>
      <c r="AF3808" s="16" t="str">
        <f aca="false">IF(AA3808&lt;&gt;"COMPRAR","",IF(AB3808="",IF(X3808="","",IF(X3808-V3808&lt;0.01,"EMPATE TÉCNICO","")),IF(AB3808&lt;I3808,"ESTOQUE INSUFICIENTE",IF(X3808="","",IF(X3808-V3808&lt;0.01,"EMPATE TÉCNICO","")))))</f>
        <v/>
      </c>
      <c r="AG3808" s="16" t="s">
        <v>203</v>
      </c>
      <c r="AH3808" s="16" t="s">
        <v>1761</v>
      </c>
    </row>
    <row r="3809" customFormat="false" ht="15" hidden="false" customHeight="false" outlineLevel="0" collapsed="false">
      <c r="A3809" s="16" t="s">
        <v>11793</v>
      </c>
      <c r="B3809" s="17" t="s">
        <v>11794</v>
      </c>
      <c r="C3809" s="16" t="s">
        <v>11795</v>
      </c>
      <c r="D3809" s="16" t="s">
        <v>5548</v>
      </c>
      <c r="E3809" s="18" t="n">
        <v>1</v>
      </c>
      <c r="F3809" s="16" t="s">
        <v>43</v>
      </c>
      <c r="G3809" s="18" t="n">
        <v>0</v>
      </c>
      <c r="H3809" s="16" t="n">
        <v>0</v>
      </c>
      <c r="I3809" s="18" t="n">
        <v>1</v>
      </c>
      <c r="J3809" s="19" t="n">
        <v>12.66</v>
      </c>
      <c r="K3809" s="19" t="n">
        <v>12.66</v>
      </c>
      <c r="L3809" s="19" t="n">
        <v>12.66</v>
      </c>
      <c r="M3809" s="19" t="n">
        <f aca="false">IF(J3809&gt;0,J3809,K3809)*E3809</f>
        <v>12.66</v>
      </c>
      <c r="N3809" s="20"/>
      <c r="O3809" s="21" t="str">
        <f aca="false">IF(R3809="","",ROUND(R3809*(1-Premissas!$B$4),4))</f>
        <v/>
      </c>
      <c r="P3809" s="22"/>
      <c r="Q3809" s="22"/>
      <c r="R3809" s="23"/>
      <c r="S3809" s="24"/>
      <c r="T3809" s="24"/>
      <c r="U3809" s="25"/>
      <c r="V3809" s="19" t="str">
        <f aca="false">IF(COUNT(N3809:Q3809)=0,"",MIN(N3809:Q3809))</f>
        <v/>
      </c>
      <c r="W3809" s="16" t="str">
        <f aca="false">IF(V3809="","",INDEX($N$4:$Q$4,MATCH(V3809,N3809:Q3809,0)))</f>
        <v/>
      </c>
      <c r="X3809" s="19" t="str">
        <f aca="false">IF(COUNT(N3809:Q3809)&lt;2,"",SMALL(N3809:Q3809,2))</f>
        <v/>
      </c>
      <c r="Y3809" s="26" t="str">
        <f aca="false">IF(OR(V3809="",M3809=0),"",V3809/M3809-1)</f>
        <v/>
      </c>
      <c r="Z3809" s="26" t="str">
        <f aca="false">IF(OR(V3809="",L3809=""),"",V3809/(L3809*E3809)-1)</f>
        <v/>
      </c>
      <c r="AA3809" s="16" t="str">
        <f aca="false">IF(V3809="","SEM OFERTA",IF(OR(Y3809&gt;Premissas!$B$11,Y3809&lt;Premissas!$B$12),"VERIFICAR - UNIDADE/EMBALAGEM",IF(Y3809&gt;Premissas!$B$6,"NÃO COMPRAR - REAJUSTE &gt;5%","COMPRAR")))</f>
        <v>SEM OFERTA</v>
      </c>
      <c r="AB3809" s="18" t="str">
        <f aca="false">IF(W3809="DIMEC",S3809,IF(W3809="MEDCENTRO",U3809,""))</f>
        <v/>
      </c>
      <c r="AC3809" s="18" t="n">
        <f aca="false">IF(AA3809&lt;&gt;"COMPRAR",0,IF(AB3809="",I3809,MIN(I3809,AB3809)))</f>
        <v>0</v>
      </c>
      <c r="AD3809" s="19" t="n">
        <f aca="false">IF(AC3809&gt;0,AC3809*V3809,0)</f>
        <v>0</v>
      </c>
      <c r="AE3809" s="19" t="n">
        <f aca="false">IF(AC3809&gt;0,(M3809-V3809)*AC3809,0)</f>
        <v>0</v>
      </c>
      <c r="AF3809" s="16" t="str">
        <f aca="false">IF(AA3809&lt;&gt;"COMPRAR","",IF(AB3809="",IF(X3809="","",IF(X3809-V3809&lt;0.01,"EMPATE TÉCNICO","")),IF(AB3809&lt;I3809,"ESTOQUE INSUFICIENTE",IF(X3809="","",IF(X3809-V3809&lt;0.01,"EMPATE TÉCNICO","")))))</f>
        <v/>
      </c>
      <c r="AG3809" s="16" t="s">
        <v>203</v>
      </c>
      <c r="AH3809" s="16" t="s">
        <v>1761</v>
      </c>
    </row>
    <row r="3810" customFormat="false" ht="15" hidden="false" customHeight="false" outlineLevel="0" collapsed="false">
      <c r="A3810" s="16" t="s">
        <v>11796</v>
      </c>
      <c r="B3810" s="17" t="s">
        <v>11797</v>
      </c>
      <c r="C3810" s="16" t="s">
        <v>11798</v>
      </c>
      <c r="D3810" s="16" t="s">
        <v>4624</v>
      </c>
      <c r="E3810" s="18" t="n">
        <v>1</v>
      </c>
      <c r="F3810" s="16" t="s">
        <v>43</v>
      </c>
      <c r="G3810" s="18" t="n">
        <v>0</v>
      </c>
      <c r="H3810" s="16" t="n">
        <v>0</v>
      </c>
      <c r="I3810" s="18" t="n">
        <v>1</v>
      </c>
      <c r="J3810" s="19" t="n">
        <v>9.56</v>
      </c>
      <c r="K3810" s="19" t="n">
        <v>9.56</v>
      </c>
      <c r="L3810" s="19" t="n">
        <v>9.56</v>
      </c>
      <c r="M3810" s="19" t="n">
        <f aca="false">IF(J3810&gt;0,J3810,K3810)*E3810</f>
        <v>9.56</v>
      </c>
      <c r="N3810" s="20"/>
      <c r="O3810" s="21" t="str">
        <f aca="false">IF(R3810="","",ROUND(R3810*(1-Premissas!$B$4),4))</f>
        <v/>
      </c>
      <c r="P3810" s="22"/>
      <c r="Q3810" s="22"/>
      <c r="R3810" s="23"/>
      <c r="S3810" s="24"/>
      <c r="T3810" s="24"/>
      <c r="U3810" s="25"/>
      <c r="V3810" s="19" t="str">
        <f aca="false">IF(COUNT(N3810:Q3810)=0,"",MIN(N3810:Q3810))</f>
        <v/>
      </c>
      <c r="W3810" s="16" t="str">
        <f aca="false">IF(V3810="","",INDEX($N$4:$Q$4,MATCH(V3810,N3810:Q3810,0)))</f>
        <v/>
      </c>
      <c r="X3810" s="19" t="str">
        <f aca="false">IF(COUNT(N3810:Q3810)&lt;2,"",SMALL(N3810:Q3810,2))</f>
        <v/>
      </c>
      <c r="Y3810" s="26" t="str">
        <f aca="false">IF(OR(V3810="",M3810=0),"",V3810/M3810-1)</f>
        <v/>
      </c>
      <c r="Z3810" s="26" t="str">
        <f aca="false">IF(OR(V3810="",L3810=""),"",V3810/(L3810*E3810)-1)</f>
        <v/>
      </c>
      <c r="AA3810" s="16" t="str">
        <f aca="false">IF(V3810="","SEM OFERTA",IF(OR(Y3810&gt;Premissas!$B$11,Y3810&lt;Premissas!$B$12),"VERIFICAR - UNIDADE/EMBALAGEM",IF(Y3810&gt;Premissas!$B$6,"NÃO COMPRAR - REAJUSTE &gt;5%","COMPRAR")))</f>
        <v>SEM OFERTA</v>
      </c>
      <c r="AB3810" s="18" t="str">
        <f aca="false">IF(W3810="DIMEC",S3810,IF(W3810="MEDCENTRO",U3810,""))</f>
        <v/>
      </c>
      <c r="AC3810" s="18" t="n">
        <f aca="false">IF(AA3810&lt;&gt;"COMPRAR",0,IF(AB3810="",I3810,MIN(I3810,AB3810)))</f>
        <v>0</v>
      </c>
      <c r="AD3810" s="19" t="n">
        <f aca="false">IF(AC3810&gt;0,AC3810*V3810,0)</f>
        <v>0</v>
      </c>
      <c r="AE3810" s="19" t="n">
        <f aca="false">IF(AC3810&gt;0,(M3810-V3810)*AC3810,0)</f>
        <v>0</v>
      </c>
      <c r="AF3810" s="16" t="str">
        <f aca="false">IF(AA3810&lt;&gt;"COMPRAR","",IF(AB3810="",IF(X3810="","",IF(X3810-V3810&lt;0.01,"EMPATE TÉCNICO","")),IF(AB3810&lt;I3810,"ESTOQUE INSUFICIENTE",IF(X3810="","",IF(X3810-V3810&lt;0.01,"EMPATE TÉCNICO","")))))</f>
        <v/>
      </c>
      <c r="AG3810" s="16" t="s">
        <v>203</v>
      </c>
      <c r="AH3810" s="16" t="s">
        <v>1761</v>
      </c>
    </row>
    <row r="3811" customFormat="false" ht="15" hidden="false" customHeight="false" outlineLevel="0" collapsed="false">
      <c r="A3811" s="16" t="s">
        <v>11799</v>
      </c>
      <c r="B3811" s="17" t="s">
        <v>11800</v>
      </c>
      <c r="C3811" s="16" t="s">
        <v>11801</v>
      </c>
      <c r="D3811" s="16" t="s">
        <v>183</v>
      </c>
      <c r="E3811" s="18" t="n">
        <v>1</v>
      </c>
      <c r="F3811" s="16" t="s">
        <v>43</v>
      </c>
      <c r="G3811" s="18" t="n">
        <v>0</v>
      </c>
      <c r="H3811" s="16" t="n">
        <v>0</v>
      </c>
      <c r="I3811" s="18" t="n">
        <v>1</v>
      </c>
      <c r="J3811" s="19" t="n">
        <v>17.81</v>
      </c>
      <c r="K3811" s="19" t="n">
        <v>17.81</v>
      </c>
      <c r="L3811" s="19" t="n">
        <v>17.81</v>
      </c>
      <c r="M3811" s="19" t="n">
        <f aca="false">IF(J3811&gt;0,J3811,K3811)*E3811</f>
        <v>17.81</v>
      </c>
      <c r="N3811" s="20"/>
      <c r="O3811" s="21" t="str">
        <f aca="false">IF(R3811="","",ROUND(R3811*(1-Premissas!$B$4),4))</f>
        <v/>
      </c>
      <c r="P3811" s="22"/>
      <c r="Q3811" s="22"/>
      <c r="R3811" s="23"/>
      <c r="S3811" s="24"/>
      <c r="T3811" s="24"/>
      <c r="U3811" s="25"/>
      <c r="V3811" s="19" t="str">
        <f aca="false">IF(COUNT(N3811:Q3811)=0,"",MIN(N3811:Q3811))</f>
        <v/>
      </c>
      <c r="W3811" s="16" t="str">
        <f aca="false">IF(V3811="","",INDEX($N$4:$Q$4,MATCH(V3811,N3811:Q3811,0)))</f>
        <v/>
      </c>
      <c r="X3811" s="19" t="str">
        <f aca="false">IF(COUNT(N3811:Q3811)&lt;2,"",SMALL(N3811:Q3811,2))</f>
        <v/>
      </c>
      <c r="Y3811" s="26" t="str">
        <f aca="false">IF(OR(V3811="",M3811=0),"",V3811/M3811-1)</f>
        <v/>
      </c>
      <c r="Z3811" s="26" t="str">
        <f aca="false">IF(OR(V3811="",L3811=""),"",V3811/(L3811*E3811)-1)</f>
        <v/>
      </c>
      <c r="AA3811" s="16" t="str">
        <f aca="false">IF(V3811="","SEM OFERTA",IF(OR(Y3811&gt;Premissas!$B$11,Y3811&lt;Premissas!$B$12),"VERIFICAR - UNIDADE/EMBALAGEM",IF(Y3811&gt;Premissas!$B$6,"NÃO COMPRAR - REAJUSTE &gt;5%","COMPRAR")))</f>
        <v>SEM OFERTA</v>
      </c>
      <c r="AB3811" s="18" t="str">
        <f aca="false">IF(W3811="DIMEC",S3811,IF(W3811="MEDCENTRO",U3811,""))</f>
        <v/>
      </c>
      <c r="AC3811" s="18" t="n">
        <f aca="false">IF(AA3811&lt;&gt;"COMPRAR",0,IF(AB3811="",I3811,MIN(I3811,AB3811)))</f>
        <v>0</v>
      </c>
      <c r="AD3811" s="19" t="n">
        <f aca="false">IF(AC3811&gt;0,AC3811*V3811,0)</f>
        <v>0</v>
      </c>
      <c r="AE3811" s="19" t="n">
        <f aca="false">IF(AC3811&gt;0,(M3811-V3811)*AC3811,0)</f>
        <v>0</v>
      </c>
      <c r="AF3811" s="16" t="str">
        <f aca="false">IF(AA3811&lt;&gt;"COMPRAR","",IF(AB3811="",IF(X3811="","",IF(X3811-V3811&lt;0.01,"EMPATE TÉCNICO","")),IF(AB3811&lt;I3811,"ESTOQUE INSUFICIENTE",IF(X3811="","",IF(X3811-V3811&lt;0.01,"EMPATE TÉCNICO","")))))</f>
        <v/>
      </c>
      <c r="AG3811" s="16" t="s">
        <v>184</v>
      </c>
      <c r="AH3811" s="16" t="s">
        <v>1761</v>
      </c>
    </row>
    <row r="3812" customFormat="false" ht="15" hidden="false" customHeight="false" outlineLevel="0" collapsed="false">
      <c r="A3812" s="16" t="s">
        <v>11802</v>
      </c>
      <c r="B3812" s="17" t="s">
        <v>11803</v>
      </c>
      <c r="C3812" s="16" t="s">
        <v>11804</v>
      </c>
      <c r="D3812" s="16" t="s">
        <v>5468</v>
      </c>
      <c r="E3812" s="18" t="n">
        <v>1</v>
      </c>
      <c r="F3812" s="16" t="s">
        <v>43</v>
      </c>
      <c r="G3812" s="18" t="n">
        <v>2</v>
      </c>
      <c r="H3812" s="16" t="n">
        <v>1.6</v>
      </c>
      <c r="I3812" s="18" t="n">
        <v>3</v>
      </c>
      <c r="J3812" s="19" t="n">
        <v>4.86</v>
      </c>
      <c r="K3812" s="19" t="n">
        <v>4.86</v>
      </c>
      <c r="L3812" s="19" t="n">
        <v>4.85</v>
      </c>
      <c r="M3812" s="19" t="n">
        <f aca="false">IF(J3812&gt;0,J3812,K3812)*E3812</f>
        <v>4.86</v>
      </c>
      <c r="N3812" s="20"/>
      <c r="O3812" s="21" t="str">
        <f aca="false">IF(R3812="","",ROUND(R3812*(1-Premissas!$B$4),4))</f>
        <v/>
      </c>
      <c r="P3812" s="22"/>
      <c r="Q3812" s="22"/>
      <c r="R3812" s="23"/>
      <c r="S3812" s="24"/>
      <c r="T3812" s="24"/>
      <c r="U3812" s="25"/>
      <c r="V3812" s="19" t="str">
        <f aca="false">IF(COUNT(N3812:Q3812)=0,"",MIN(N3812:Q3812))</f>
        <v/>
      </c>
      <c r="W3812" s="16" t="str">
        <f aca="false">IF(V3812="","",INDEX($N$4:$Q$4,MATCH(V3812,N3812:Q3812,0)))</f>
        <v/>
      </c>
      <c r="X3812" s="19" t="str">
        <f aca="false">IF(COUNT(N3812:Q3812)&lt;2,"",SMALL(N3812:Q3812,2))</f>
        <v/>
      </c>
      <c r="Y3812" s="26" t="str">
        <f aca="false">IF(OR(V3812="",M3812=0),"",V3812/M3812-1)</f>
        <v/>
      </c>
      <c r="Z3812" s="26" t="str">
        <f aca="false">IF(OR(V3812="",L3812=""),"",V3812/(L3812*E3812)-1)</f>
        <v/>
      </c>
      <c r="AA3812" s="16" t="str">
        <f aca="false">IF(V3812="","SEM OFERTA",IF(OR(Y3812&gt;Premissas!$B$11,Y3812&lt;Premissas!$B$12),"VERIFICAR - UNIDADE/EMBALAGEM",IF(Y3812&gt;Premissas!$B$6,"NÃO COMPRAR - REAJUSTE &gt;5%","COMPRAR")))</f>
        <v>SEM OFERTA</v>
      </c>
      <c r="AB3812" s="18" t="str">
        <f aca="false">IF(W3812="DIMEC",S3812,IF(W3812="MEDCENTRO",U3812,""))</f>
        <v/>
      </c>
      <c r="AC3812" s="18" t="n">
        <f aca="false">IF(AA3812&lt;&gt;"COMPRAR",0,IF(AB3812="",I3812,MIN(I3812,AB3812)))</f>
        <v>0</v>
      </c>
      <c r="AD3812" s="19" t="n">
        <f aca="false">IF(AC3812&gt;0,AC3812*V3812,0)</f>
        <v>0</v>
      </c>
      <c r="AE3812" s="19" t="n">
        <f aca="false">IF(AC3812&gt;0,(M3812-V3812)*AC3812,0)</f>
        <v>0</v>
      </c>
      <c r="AF3812" s="16" t="str">
        <f aca="false">IF(AA3812&lt;&gt;"COMPRAR","",IF(AB3812="",IF(X3812="","",IF(X3812-V3812&lt;0.01,"EMPATE TÉCNICO","")),IF(AB3812&lt;I3812,"ESTOQUE INSUFICIENTE",IF(X3812="","",IF(X3812-V3812&lt;0.01,"EMPATE TÉCNICO","")))))</f>
        <v/>
      </c>
      <c r="AG3812" s="16" t="s">
        <v>1798</v>
      </c>
      <c r="AH3812" s="16" t="s">
        <v>1761</v>
      </c>
    </row>
    <row r="3813" customFormat="false" ht="15" hidden="false" customHeight="false" outlineLevel="0" collapsed="false">
      <c r="A3813" s="16" t="s">
        <v>11805</v>
      </c>
      <c r="B3813" s="17" t="s">
        <v>11806</v>
      </c>
      <c r="C3813" s="16" t="s">
        <v>11807</v>
      </c>
      <c r="D3813" s="16" t="s">
        <v>5468</v>
      </c>
      <c r="E3813" s="18" t="n">
        <v>1</v>
      </c>
      <c r="F3813" s="16" t="s">
        <v>42</v>
      </c>
      <c r="G3813" s="18" t="n">
        <v>3</v>
      </c>
      <c r="H3813" s="16" t="n">
        <v>2.1</v>
      </c>
      <c r="I3813" s="18" t="n">
        <v>3</v>
      </c>
      <c r="J3813" s="19" t="n">
        <v>25.47</v>
      </c>
      <c r="K3813" s="19" t="n">
        <v>25.47</v>
      </c>
      <c r="L3813" s="19" t="n">
        <v>25.47</v>
      </c>
      <c r="M3813" s="19" t="n">
        <f aca="false">IF(J3813&gt;0,J3813,K3813)*E3813</f>
        <v>25.47</v>
      </c>
      <c r="N3813" s="20"/>
      <c r="O3813" s="21" t="str">
        <f aca="false">IF(R3813="","",ROUND(R3813*(1-Premissas!$B$4),4))</f>
        <v/>
      </c>
      <c r="P3813" s="22"/>
      <c r="Q3813" s="22"/>
      <c r="R3813" s="23"/>
      <c r="S3813" s="24"/>
      <c r="T3813" s="24"/>
      <c r="U3813" s="25"/>
      <c r="V3813" s="19" t="str">
        <f aca="false">IF(COUNT(N3813:Q3813)=0,"",MIN(N3813:Q3813))</f>
        <v/>
      </c>
      <c r="W3813" s="16" t="str">
        <f aca="false">IF(V3813="","",INDEX($N$4:$Q$4,MATCH(V3813,N3813:Q3813,0)))</f>
        <v/>
      </c>
      <c r="X3813" s="19" t="str">
        <f aca="false">IF(COUNT(N3813:Q3813)&lt;2,"",SMALL(N3813:Q3813,2))</f>
        <v/>
      </c>
      <c r="Y3813" s="26" t="str">
        <f aca="false">IF(OR(V3813="",M3813=0),"",V3813/M3813-1)</f>
        <v/>
      </c>
      <c r="Z3813" s="26" t="str">
        <f aca="false">IF(OR(V3813="",L3813=""),"",V3813/(L3813*E3813)-1)</f>
        <v/>
      </c>
      <c r="AA3813" s="16" t="str">
        <f aca="false">IF(V3813="","SEM OFERTA",IF(OR(Y3813&gt;Premissas!$B$11,Y3813&lt;Premissas!$B$12),"VERIFICAR - UNIDADE/EMBALAGEM",IF(Y3813&gt;Premissas!$B$6,"NÃO COMPRAR - REAJUSTE &gt;5%","COMPRAR")))</f>
        <v>SEM OFERTA</v>
      </c>
      <c r="AB3813" s="18" t="str">
        <f aca="false">IF(W3813="DIMEC",S3813,IF(W3813="MEDCENTRO",U3813,""))</f>
        <v/>
      </c>
      <c r="AC3813" s="18" t="n">
        <f aca="false">IF(AA3813&lt;&gt;"COMPRAR",0,IF(AB3813="",I3813,MIN(I3813,AB3813)))</f>
        <v>0</v>
      </c>
      <c r="AD3813" s="19" t="n">
        <f aca="false">IF(AC3813&gt;0,AC3813*V3813,0)</f>
        <v>0</v>
      </c>
      <c r="AE3813" s="19" t="n">
        <f aca="false">IF(AC3813&gt;0,(M3813-V3813)*AC3813,0)</f>
        <v>0</v>
      </c>
      <c r="AF3813" s="16" t="str">
        <f aca="false">IF(AA3813&lt;&gt;"COMPRAR","",IF(AB3813="",IF(X3813="","",IF(X3813-V3813&lt;0.01,"EMPATE TÉCNICO","")),IF(AB3813&lt;I3813,"ESTOQUE INSUFICIENTE",IF(X3813="","",IF(X3813-V3813&lt;0.01,"EMPATE TÉCNICO","")))))</f>
        <v/>
      </c>
      <c r="AG3813" s="16" t="s">
        <v>1798</v>
      </c>
      <c r="AH3813" s="16" t="s">
        <v>1761</v>
      </c>
    </row>
    <row r="3814" customFormat="false" ht="15" hidden="false" customHeight="false" outlineLevel="0" collapsed="false">
      <c r="A3814" s="16" t="s">
        <v>11808</v>
      </c>
      <c r="B3814" s="17" t="s">
        <v>11809</v>
      </c>
      <c r="C3814" s="16" t="s">
        <v>11810</v>
      </c>
      <c r="D3814" s="16" t="s">
        <v>5468</v>
      </c>
      <c r="E3814" s="18" t="n">
        <v>1</v>
      </c>
      <c r="F3814" s="16" t="s">
        <v>43</v>
      </c>
      <c r="G3814" s="18" t="n">
        <v>0</v>
      </c>
      <c r="H3814" s="16" t="n">
        <v>1.3</v>
      </c>
      <c r="I3814" s="18" t="n">
        <v>4</v>
      </c>
      <c r="J3814" s="19" t="n">
        <v>9.16</v>
      </c>
      <c r="K3814" s="19" t="n">
        <v>9.16</v>
      </c>
      <c r="L3814" s="19" t="n">
        <v>9.15</v>
      </c>
      <c r="M3814" s="19" t="n">
        <f aca="false">IF(J3814&gt;0,J3814,K3814)*E3814</f>
        <v>9.16</v>
      </c>
      <c r="N3814" s="20"/>
      <c r="O3814" s="21" t="str">
        <f aca="false">IF(R3814="","",ROUND(R3814*(1-Premissas!$B$4),4))</f>
        <v/>
      </c>
      <c r="P3814" s="22"/>
      <c r="Q3814" s="22"/>
      <c r="R3814" s="23"/>
      <c r="S3814" s="24"/>
      <c r="T3814" s="24"/>
      <c r="U3814" s="25"/>
      <c r="V3814" s="19" t="str">
        <f aca="false">IF(COUNT(N3814:Q3814)=0,"",MIN(N3814:Q3814))</f>
        <v/>
      </c>
      <c r="W3814" s="16" t="str">
        <f aca="false">IF(V3814="","",INDEX($N$4:$Q$4,MATCH(V3814,N3814:Q3814,0)))</f>
        <v/>
      </c>
      <c r="X3814" s="19" t="str">
        <f aca="false">IF(COUNT(N3814:Q3814)&lt;2,"",SMALL(N3814:Q3814,2))</f>
        <v/>
      </c>
      <c r="Y3814" s="26" t="str">
        <f aca="false">IF(OR(V3814="",M3814=0),"",V3814/M3814-1)</f>
        <v/>
      </c>
      <c r="Z3814" s="26" t="str">
        <f aca="false">IF(OR(V3814="",L3814=""),"",V3814/(L3814*E3814)-1)</f>
        <v/>
      </c>
      <c r="AA3814" s="16" t="str">
        <f aca="false">IF(V3814="","SEM OFERTA",IF(OR(Y3814&gt;Premissas!$B$11,Y3814&lt;Premissas!$B$12),"VERIFICAR - UNIDADE/EMBALAGEM",IF(Y3814&gt;Premissas!$B$6,"NÃO COMPRAR - REAJUSTE &gt;5%","COMPRAR")))</f>
        <v>SEM OFERTA</v>
      </c>
      <c r="AB3814" s="18" t="str">
        <f aca="false">IF(W3814="DIMEC",S3814,IF(W3814="MEDCENTRO",U3814,""))</f>
        <v/>
      </c>
      <c r="AC3814" s="18" t="n">
        <f aca="false">IF(AA3814&lt;&gt;"COMPRAR",0,IF(AB3814="",I3814,MIN(I3814,AB3814)))</f>
        <v>0</v>
      </c>
      <c r="AD3814" s="19" t="n">
        <f aca="false">IF(AC3814&gt;0,AC3814*V3814,0)</f>
        <v>0</v>
      </c>
      <c r="AE3814" s="19" t="n">
        <f aca="false">IF(AC3814&gt;0,(M3814-V3814)*AC3814,0)</f>
        <v>0</v>
      </c>
      <c r="AF3814" s="16" t="str">
        <f aca="false">IF(AA3814&lt;&gt;"COMPRAR","",IF(AB3814="",IF(X3814="","",IF(X3814-V3814&lt;0.01,"EMPATE TÉCNICO","")),IF(AB3814&lt;I3814,"ESTOQUE INSUFICIENTE",IF(X3814="","",IF(X3814-V3814&lt;0.01,"EMPATE TÉCNICO","")))))</f>
        <v/>
      </c>
      <c r="AG3814" s="16" t="s">
        <v>1798</v>
      </c>
      <c r="AH3814" s="16" t="s">
        <v>1761</v>
      </c>
    </row>
    <row r="3815" customFormat="false" ht="15" hidden="false" customHeight="false" outlineLevel="0" collapsed="false">
      <c r="A3815" s="16" t="s">
        <v>11811</v>
      </c>
      <c r="B3815" s="17" t="s">
        <v>11812</v>
      </c>
      <c r="C3815" s="16" t="s">
        <v>11813</v>
      </c>
      <c r="D3815" s="16" t="s">
        <v>5468</v>
      </c>
      <c r="E3815" s="18" t="n">
        <v>1</v>
      </c>
      <c r="F3815" s="16" t="s">
        <v>43</v>
      </c>
      <c r="G3815" s="18" t="n">
        <v>0</v>
      </c>
      <c r="H3815" s="16" t="n">
        <v>0.4</v>
      </c>
      <c r="I3815" s="18" t="n">
        <v>2</v>
      </c>
      <c r="J3815" s="19" t="n">
        <v>18.69</v>
      </c>
      <c r="K3815" s="19" t="n">
        <v>18.69</v>
      </c>
      <c r="L3815" s="19" t="n">
        <v>18.69</v>
      </c>
      <c r="M3815" s="19" t="n">
        <f aca="false">IF(J3815&gt;0,J3815,K3815)*E3815</f>
        <v>18.69</v>
      </c>
      <c r="N3815" s="20"/>
      <c r="O3815" s="21" t="str">
        <f aca="false">IF(R3815="","",ROUND(R3815*(1-Premissas!$B$4),4))</f>
        <v/>
      </c>
      <c r="P3815" s="22"/>
      <c r="Q3815" s="22"/>
      <c r="R3815" s="23"/>
      <c r="S3815" s="24"/>
      <c r="T3815" s="24"/>
      <c r="U3815" s="25"/>
      <c r="V3815" s="19" t="str">
        <f aca="false">IF(COUNT(N3815:Q3815)=0,"",MIN(N3815:Q3815))</f>
        <v/>
      </c>
      <c r="W3815" s="16" t="str">
        <f aca="false">IF(V3815="","",INDEX($N$4:$Q$4,MATCH(V3815,N3815:Q3815,0)))</f>
        <v/>
      </c>
      <c r="X3815" s="19" t="str">
        <f aca="false">IF(COUNT(N3815:Q3815)&lt;2,"",SMALL(N3815:Q3815,2))</f>
        <v/>
      </c>
      <c r="Y3815" s="26" t="str">
        <f aca="false">IF(OR(V3815="",M3815=0),"",V3815/M3815-1)</f>
        <v/>
      </c>
      <c r="Z3815" s="26" t="str">
        <f aca="false">IF(OR(V3815="",L3815=""),"",V3815/(L3815*E3815)-1)</f>
        <v/>
      </c>
      <c r="AA3815" s="16" t="str">
        <f aca="false">IF(V3815="","SEM OFERTA",IF(OR(Y3815&gt;Premissas!$B$11,Y3815&lt;Premissas!$B$12),"VERIFICAR - UNIDADE/EMBALAGEM",IF(Y3815&gt;Premissas!$B$6,"NÃO COMPRAR - REAJUSTE &gt;5%","COMPRAR")))</f>
        <v>SEM OFERTA</v>
      </c>
      <c r="AB3815" s="18" t="str">
        <f aca="false">IF(W3815="DIMEC",S3815,IF(W3815="MEDCENTRO",U3815,""))</f>
        <v/>
      </c>
      <c r="AC3815" s="18" t="n">
        <f aca="false">IF(AA3815&lt;&gt;"COMPRAR",0,IF(AB3815="",I3815,MIN(I3815,AB3815)))</f>
        <v>0</v>
      </c>
      <c r="AD3815" s="19" t="n">
        <f aca="false">IF(AC3815&gt;0,AC3815*V3815,0)</f>
        <v>0</v>
      </c>
      <c r="AE3815" s="19" t="n">
        <f aca="false">IF(AC3815&gt;0,(M3815-V3815)*AC3815,0)</f>
        <v>0</v>
      </c>
      <c r="AF3815" s="16" t="str">
        <f aca="false">IF(AA3815&lt;&gt;"COMPRAR","",IF(AB3815="",IF(X3815="","",IF(X3815-V3815&lt;0.01,"EMPATE TÉCNICO","")),IF(AB3815&lt;I3815,"ESTOQUE INSUFICIENTE",IF(X3815="","",IF(X3815-V3815&lt;0.01,"EMPATE TÉCNICO","")))))</f>
        <v/>
      </c>
      <c r="AG3815" s="16" t="s">
        <v>1798</v>
      </c>
      <c r="AH3815" s="16" t="s">
        <v>1761</v>
      </c>
    </row>
    <row r="3816" customFormat="false" ht="15" hidden="false" customHeight="false" outlineLevel="0" collapsed="false">
      <c r="A3816" s="16" t="s">
        <v>11814</v>
      </c>
      <c r="B3816" s="17" t="s">
        <v>11815</v>
      </c>
      <c r="C3816" s="16" t="s">
        <v>11816</v>
      </c>
      <c r="D3816" s="16" t="s">
        <v>7800</v>
      </c>
      <c r="E3816" s="18" t="n">
        <v>1</v>
      </c>
      <c r="F3816" s="16" t="s">
        <v>43</v>
      </c>
      <c r="G3816" s="18" t="n">
        <v>0</v>
      </c>
      <c r="H3816" s="16" t="n">
        <v>0.1</v>
      </c>
      <c r="I3816" s="18" t="n">
        <v>1</v>
      </c>
      <c r="J3816" s="19" t="n">
        <v>0</v>
      </c>
      <c r="K3816" s="19" t="n">
        <v>26.56</v>
      </c>
      <c r="L3816" s="19"/>
      <c r="M3816" s="19" t="n">
        <f aca="false">IF(J3816&gt;0,J3816,K3816)*E3816</f>
        <v>26.56</v>
      </c>
      <c r="N3816" s="20"/>
      <c r="O3816" s="21" t="str">
        <f aca="false">IF(R3816="","",ROUND(R3816*(1-Premissas!$B$4),4))</f>
        <v/>
      </c>
      <c r="P3816" s="22"/>
      <c r="Q3816" s="22"/>
      <c r="R3816" s="23"/>
      <c r="S3816" s="24"/>
      <c r="T3816" s="24"/>
      <c r="U3816" s="25"/>
      <c r="V3816" s="19" t="str">
        <f aca="false">IF(COUNT(N3816:Q3816)=0,"",MIN(N3816:Q3816))</f>
        <v/>
      </c>
      <c r="W3816" s="16" t="str">
        <f aca="false">IF(V3816="","",INDEX($N$4:$Q$4,MATCH(V3816,N3816:Q3816,0)))</f>
        <v/>
      </c>
      <c r="X3816" s="19" t="str">
        <f aca="false">IF(COUNT(N3816:Q3816)&lt;2,"",SMALL(N3816:Q3816,2))</f>
        <v/>
      </c>
      <c r="Y3816" s="26" t="str">
        <f aca="false">IF(OR(V3816="",M3816=0),"",V3816/M3816-1)</f>
        <v/>
      </c>
      <c r="Z3816" s="26" t="str">
        <f aca="false">IF(OR(V3816="",L3816=""),"",V3816/(L3816*E3816)-1)</f>
        <v/>
      </c>
      <c r="AA3816" s="16" t="str">
        <f aca="false">IF(V3816="","SEM OFERTA",IF(OR(Y3816&gt;Premissas!$B$11,Y3816&lt;Premissas!$B$12),"VERIFICAR - UNIDADE/EMBALAGEM",IF(Y3816&gt;Premissas!$B$6,"NÃO COMPRAR - REAJUSTE &gt;5%","COMPRAR")))</f>
        <v>SEM OFERTA</v>
      </c>
      <c r="AB3816" s="18" t="str">
        <f aca="false">IF(W3816="DIMEC",S3816,IF(W3816="MEDCENTRO",U3816,""))</f>
        <v/>
      </c>
      <c r="AC3816" s="18" t="n">
        <f aca="false">IF(AA3816&lt;&gt;"COMPRAR",0,IF(AB3816="",I3816,MIN(I3816,AB3816)))</f>
        <v>0</v>
      </c>
      <c r="AD3816" s="19" t="n">
        <f aca="false">IF(AC3816&gt;0,AC3816*V3816,0)</f>
        <v>0</v>
      </c>
      <c r="AE3816" s="19" t="n">
        <f aca="false">IF(AC3816&gt;0,(M3816-V3816)*AC3816,0)</f>
        <v>0</v>
      </c>
      <c r="AF3816" s="16" t="str">
        <f aca="false">IF(AA3816&lt;&gt;"COMPRAR","",IF(AB3816="",IF(X3816="","",IF(X3816-V3816&lt;0.01,"EMPATE TÉCNICO","")),IF(AB3816&lt;I3816,"ESTOQUE INSUFICIENTE",IF(X3816="","",IF(X3816-V3816&lt;0.01,"EMPATE TÉCNICO","")))))</f>
        <v/>
      </c>
      <c r="AG3816" s="16" t="s">
        <v>93</v>
      </c>
      <c r="AH3816" s="16" t="s">
        <v>1761</v>
      </c>
    </row>
    <row r="3817" customFormat="false" ht="15" hidden="false" customHeight="false" outlineLevel="0" collapsed="false">
      <c r="A3817" s="16" t="s">
        <v>11817</v>
      </c>
      <c r="B3817" s="17" t="s">
        <v>11818</v>
      </c>
      <c r="C3817" s="16" t="s">
        <v>11819</v>
      </c>
      <c r="D3817" s="16" t="s">
        <v>3904</v>
      </c>
      <c r="E3817" s="18" t="n">
        <v>1</v>
      </c>
      <c r="F3817" s="16" t="s">
        <v>42</v>
      </c>
      <c r="G3817" s="18" t="n">
        <v>2</v>
      </c>
      <c r="H3817" s="16" t="n">
        <v>1.7</v>
      </c>
      <c r="I3817" s="18" t="n">
        <v>3</v>
      </c>
      <c r="J3817" s="19" t="n">
        <v>13.92</v>
      </c>
      <c r="K3817" s="19" t="n">
        <v>13.92</v>
      </c>
      <c r="L3817" s="19" t="n">
        <v>13.92</v>
      </c>
      <c r="M3817" s="19" t="n">
        <f aca="false">IF(J3817&gt;0,J3817,K3817)*E3817</f>
        <v>13.92</v>
      </c>
      <c r="N3817" s="20"/>
      <c r="O3817" s="21" t="str">
        <f aca="false">IF(R3817="","",ROUND(R3817*(1-Premissas!$B$4),4))</f>
        <v/>
      </c>
      <c r="P3817" s="22"/>
      <c r="Q3817" s="22"/>
      <c r="R3817" s="23"/>
      <c r="S3817" s="24"/>
      <c r="T3817" s="24"/>
      <c r="U3817" s="25"/>
      <c r="V3817" s="19" t="str">
        <f aca="false">IF(COUNT(N3817:Q3817)=0,"",MIN(N3817:Q3817))</f>
        <v/>
      </c>
      <c r="W3817" s="16" t="str">
        <f aca="false">IF(V3817="","",INDEX($N$4:$Q$4,MATCH(V3817,N3817:Q3817,0)))</f>
        <v/>
      </c>
      <c r="X3817" s="19" t="str">
        <f aca="false">IF(COUNT(N3817:Q3817)&lt;2,"",SMALL(N3817:Q3817,2))</f>
        <v/>
      </c>
      <c r="Y3817" s="26" t="str">
        <f aca="false">IF(OR(V3817="",M3817=0),"",V3817/M3817-1)</f>
        <v/>
      </c>
      <c r="Z3817" s="26" t="str">
        <f aca="false">IF(OR(V3817="",L3817=""),"",V3817/(L3817*E3817)-1)</f>
        <v/>
      </c>
      <c r="AA3817" s="16" t="str">
        <f aca="false">IF(V3817="","SEM OFERTA",IF(OR(Y3817&gt;Premissas!$B$11,Y3817&lt;Premissas!$B$12),"VERIFICAR - UNIDADE/EMBALAGEM",IF(Y3817&gt;Premissas!$B$6,"NÃO COMPRAR - REAJUSTE &gt;5%","COMPRAR")))</f>
        <v>SEM OFERTA</v>
      </c>
      <c r="AB3817" s="18" t="str">
        <f aca="false">IF(W3817="DIMEC",S3817,IF(W3817="MEDCENTRO",U3817,""))</f>
        <v/>
      </c>
      <c r="AC3817" s="18" t="n">
        <f aca="false">IF(AA3817&lt;&gt;"COMPRAR",0,IF(AB3817="",I3817,MIN(I3817,AB3817)))</f>
        <v>0</v>
      </c>
      <c r="AD3817" s="19" t="n">
        <f aca="false">IF(AC3817&gt;0,AC3817*V3817,0)</f>
        <v>0</v>
      </c>
      <c r="AE3817" s="19" t="n">
        <f aca="false">IF(AC3817&gt;0,(M3817-V3817)*AC3817,0)</f>
        <v>0</v>
      </c>
      <c r="AF3817" s="16" t="str">
        <f aca="false">IF(AA3817&lt;&gt;"COMPRAR","",IF(AB3817="",IF(X3817="","",IF(X3817-V3817&lt;0.01,"EMPATE TÉCNICO","")),IF(AB3817&lt;I3817,"ESTOQUE INSUFICIENTE",IF(X3817="","",IF(X3817-V3817&lt;0.01,"EMPATE TÉCNICO","")))))</f>
        <v/>
      </c>
      <c r="AG3817" s="16" t="s">
        <v>328</v>
      </c>
      <c r="AH3817" s="16" t="s">
        <v>1761</v>
      </c>
    </row>
    <row r="3818" customFormat="false" ht="15" hidden="false" customHeight="false" outlineLevel="0" collapsed="false">
      <c r="A3818" s="16" t="s">
        <v>11820</v>
      </c>
      <c r="B3818" s="17" t="s">
        <v>11821</v>
      </c>
      <c r="C3818" s="16" t="s">
        <v>11822</v>
      </c>
      <c r="D3818" s="16" t="s">
        <v>3904</v>
      </c>
      <c r="E3818" s="18" t="n">
        <v>1</v>
      </c>
      <c r="F3818" s="16" t="s">
        <v>43</v>
      </c>
      <c r="G3818" s="18" t="n">
        <v>0</v>
      </c>
      <c r="H3818" s="16" t="n">
        <v>0.3</v>
      </c>
      <c r="I3818" s="18" t="n">
        <v>1</v>
      </c>
      <c r="J3818" s="19" t="n">
        <v>23.3</v>
      </c>
      <c r="K3818" s="19" t="n">
        <v>23.3</v>
      </c>
      <c r="L3818" s="19" t="n">
        <v>23.3</v>
      </c>
      <c r="M3818" s="19" t="n">
        <f aca="false">IF(J3818&gt;0,J3818,K3818)*E3818</f>
        <v>23.3</v>
      </c>
      <c r="N3818" s="20"/>
      <c r="O3818" s="21" t="str">
        <f aca="false">IF(R3818="","",ROUND(R3818*(1-Premissas!$B$4),4))</f>
        <v/>
      </c>
      <c r="P3818" s="22"/>
      <c r="Q3818" s="22"/>
      <c r="R3818" s="23"/>
      <c r="S3818" s="24"/>
      <c r="T3818" s="24"/>
      <c r="U3818" s="25"/>
      <c r="V3818" s="19" t="str">
        <f aca="false">IF(COUNT(N3818:Q3818)=0,"",MIN(N3818:Q3818))</f>
        <v/>
      </c>
      <c r="W3818" s="16" t="str">
        <f aca="false">IF(V3818="","",INDEX($N$4:$Q$4,MATCH(V3818,N3818:Q3818,0)))</f>
        <v/>
      </c>
      <c r="X3818" s="19" t="str">
        <f aca="false">IF(COUNT(N3818:Q3818)&lt;2,"",SMALL(N3818:Q3818,2))</f>
        <v/>
      </c>
      <c r="Y3818" s="26" t="str">
        <f aca="false">IF(OR(V3818="",M3818=0),"",V3818/M3818-1)</f>
        <v/>
      </c>
      <c r="Z3818" s="26" t="str">
        <f aca="false">IF(OR(V3818="",L3818=""),"",V3818/(L3818*E3818)-1)</f>
        <v/>
      </c>
      <c r="AA3818" s="16" t="str">
        <f aca="false">IF(V3818="","SEM OFERTA",IF(OR(Y3818&gt;Premissas!$B$11,Y3818&lt;Premissas!$B$12),"VERIFICAR - UNIDADE/EMBALAGEM",IF(Y3818&gt;Premissas!$B$6,"NÃO COMPRAR - REAJUSTE &gt;5%","COMPRAR")))</f>
        <v>SEM OFERTA</v>
      </c>
      <c r="AB3818" s="18" t="str">
        <f aca="false">IF(W3818="DIMEC",S3818,IF(W3818="MEDCENTRO",U3818,""))</f>
        <v/>
      </c>
      <c r="AC3818" s="18" t="n">
        <f aca="false">IF(AA3818&lt;&gt;"COMPRAR",0,IF(AB3818="",I3818,MIN(I3818,AB3818)))</f>
        <v>0</v>
      </c>
      <c r="AD3818" s="19" t="n">
        <f aca="false">IF(AC3818&gt;0,AC3818*V3818,0)</f>
        <v>0</v>
      </c>
      <c r="AE3818" s="19" t="n">
        <f aca="false">IF(AC3818&gt;0,(M3818-V3818)*AC3818,0)</f>
        <v>0</v>
      </c>
      <c r="AF3818" s="16" t="str">
        <f aca="false">IF(AA3818&lt;&gt;"COMPRAR","",IF(AB3818="",IF(X3818="","",IF(X3818-V3818&lt;0.01,"EMPATE TÉCNICO","")),IF(AB3818&lt;I3818,"ESTOQUE INSUFICIENTE",IF(X3818="","",IF(X3818-V3818&lt;0.01,"EMPATE TÉCNICO","")))))</f>
        <v/>
      </c>
      <c r="AG3818" s="16" t="s">
        <v>328</v>
      </c>
      <c r="AH3818" s="16" t="s">
        <v>1761</v>
      </c>
    </row>
    <row r="3819" customFormat="false" ht="15" hidden="false" customHeight="false" outlineLevel="0" collapsed="false">
      <c r="A3819" s="16" t="s">
        <v>11823</v>
      </c>
      <c r="B3819" s="17" t="s">
        <v>11824</v>
      </c>
      <c r="C3819" s="16" t="s">
        <v>11825</v>
      </c>
      <c r="D3819" s="16" t="s">
        <v>5446</v>
      </c>
      <c r="E3819" s="18" t="n">
        <v>1</v>
      </c>
      <c r="F3819" s="16" t="s">
        <v>43</v>
      </c>
      <c r="G3819" s="18" t="n">
        <v>0</v>
      </c>
      <c r="H3819" s="16" t="n">
        <v>0.5</v>
      </c>
      <c r="I3819" s="18" t="n">
        <v>2</v>
      </c>
      <c r="J3819" s="19" t="n">
        <v>12.43</v>
      </c>
      <c r="K3819" s="19" t="n">
        <v>12.43</v>
      </c>
      <c r="L3819" s="19" t="n">
        <v>12.43</v>
      </c>
      <c r="M3819" s="19" t="n">
        <f aca="false">IF(J3819&gt;0,J3819,K3819)*E3819</f>
        <v>12.43</v>
      </c>
      <c r="N3819" s="20"/>
      <c r="O3819" s="21" t="str">
        <f aca="false">IF(R3819="","",ROUND(R3819*(1-Premissas!$B$4),4))</f>
        <v/>
      </c>
      <c r="P3819" s="22"/>
      <c r="Q3819" s="22"/>
      <c r="R3819" s="23"/>
      <c r="S3819" s="24"/>
      <c r="T3819" s="24"/>
      <c r="U3819" s="25"/>
      <c r="V3819" s="19" t="str">
        <f aca="false">IF(COUNT(N3819:Q3819)=0,"",MIN(N3819:Q3819))</f>
        <v/>
      </c>
      <c r="W3819" s="16" t="str">
        <f aca="false">IF(V3819="","",INDEX($N$4:$Q$4,MATCH(V3819,N3819:Q3819,0)))</f>
        <v/>
      </c>
      <c r="X3819" s="19" t="str">
        <f aca="false">IF(COUNT(N3819:Q3819)&lt;2,"",SMALL(N3819:Q3819,2))</f>
        <v/>
      </c>
      <c r="Y3819" s="26" t="str">
        <f aca="false">IF(OR(V3819="",M3819=0),"",V3819/M3819-1)</f>
        <v/>
      </c>
      <c r="Z3819" s="26" t="str">
        <f aca="false">IF(OR(V3819="",L3819=""),"",V3819/(L3819*E3819)-1)</f>
        <v/>
      </c>
      <c r="AA3819" s="16" t="str">
        <f aca="false">IF(V3819="","SEM OFERTA",IF(OR(Y3819&gt;Premissas!$B$11,Y3819&lt;Premissas!$B$12),"VERIFICAR - UNIDADE/EMBALAGEM",IF(Y3819&gt;Premissas!$B$6,"NÃO COMPRAR - REAJUSTE &gt;5%","COMPRAR")))</f>
        <v>SEM OFERTA</v>
      </c>
      <c r="AB3819" s="18" t="str">
        <f aca="false">IF(W3819="DIMEC",S3819,IF(W3819="MEDCENTRO",U3819,""))</f>
        <v/>
      </c>
      <c r="AC3819" s="18" t="n">
        <f aca="false">IF(AA3819&lt;&gt;"COMPRAR",0,IF(AB3819="",I3819,MIN(I3819,AB3819)))</f>
        <v>0</v>
      </c>
      <c r="AD3819" s="19" t="n">
        <f aca="false">IF(AC3819&gt;0,AC3819*V3819,0)</f>
        <v>0</v>
      </c>
      <c r="AE3819" s="19" t="n">
        <f aca="false">IF(AC3819&gt;0,(M3819-V3819)*AC3819,0)</f>
        <v>0</v>
      </c>
      <c r="AF3819" s="16" t="str">
        <f aca="false">IF(AA3819&lt;&gt;"COMPRAR","",IF(AB3819="",IF(X3819="","",IF(X3819-V3819&lt;0.01,"EMPATE TÉCNICO","")),IF(AB3819&lt;I3819,"ESTOQUE INSUFICIENTE",IF(X3819="","",IF(X3819-V3819&lt;0.01,"EMPATE TÉCNICO","")))))</f>
        <v/>
      </c>
      <c r="AG3819" s="16" t="s">
        <v>5447</v>
      </c>
      <c r="AH3819" s="16" t="s">
        <v>1761</v>
      </c>
    </row>
    <row r="3820" customFormat="false" ht="15" hidden="false" customHeight="false" outlineLevel="0" collapsed="false">
      <c r="A3820" s="16" t="s">
        <v>11826</v>
      </c>
      <c r="B3820" s="17" t="s">
        <v>11827</v>
      </c>
      <c r="C3820" s="16" t="s">
        <v>11828</v>
      </c>
      <c r="D3820" s="16" t="s">
        <v>5446</v>
      </c>
      <c r="E3820" s="18" t="n">
        <v>1</v>
      </c>
      <c r="F3820" s="16" t="s">
        <v>43</v>
      </c>
      <c r="G3820" s="18" t="n">
        <v>1</v>
      </c>
      <c r="H3820" s="16" t="n">
        <v>0.5</v>
      </c>
      <c r="I3820" s="18" t="n">
        <v>1</v>
      </c>
      <c r="J3820" s="19" t="n">
        <v>6.45</v>
      </c>
      <c r="K3820" s="19" t="n">
        <v>6.45</v>
      </c>
      <c r="L3820" s="19" t="n">
        <v>6.45</v>
      </c>
      <c r="M3820" s="19" t="n">
        <f aca="false">IF(J3820&gt;0,J3820,K3820)*E3820</f>
        <v>6.45</v>
      </c>
      <c r="N3820" s="20"/>
      <c r="O3820" s="21" t="str">
        <f aca="false">IF(R3820="","",ROUND(R3820*(1-Premissas!$B$4),4))</f>
        <v/>
      </c>
      <c r="P3820" s="22"/>
      <c r="Q3820" s="22"/>
      <c r="R3820" s="23"/>
      <c r="S3820" s="24"/>
      <c r="T3820" s="24"/>
      <c r="U3820" s="25"/>
      <c r="V3820" s="19" t="str">
        <f aca="false">IF(COUNT(N3820:Q3820)=0,"",MIN(N3820:Q3820))</f>
        <v/>
      </c>
      <c r="W3820" s="16" t="str">
        <f aca="false">IF(V3820="","",INDEX($N$4:$Q$4,MATCH(V3820,N3820:Q3820,0)))</f>
        <v/>
      </c>
      <c r="X3820" s="19" t="str">
        <f aca="false">IF(COUNT(N3820:Q3820)&lt;2,"",SMALL(N3820:Q3820,2))</f>
        <v/>
      </c>
      <c r="Y3820" s="26" t="str">
        <f aca="false">IF(OR(V3820="",M3820=0),"",V3820/M3820-1)</f>
        <v/>
      </c>
      <c r="Z3820" s="26" t="str">
        <f aca="false">IF(OR(V3820="",L3820=""),"",V3820/(L3820*E3820)-1)</f>
        <v/>
      </c>
      <c r="AA3820" s="16" t="str">
        <f aca="false">IF(V3820="","SEM OFERTA",IF(OR(Y3820&gt;Premissas!$B$11,Y3820&lt;Premissas!$B$12),"VERIFICAR - UNIDADE/EMBALAGEM",IF(Y3820&gt;Premissas!$B$6,"NÃO COMPRAR - REAJUSTE &gt;5%","COMPRAR")))</f>
        <v>SEM OFERTA</v>
      </c>
      <c r="AB3820" s="18" t="str">
        <f aca="false">IF(W3820="DIMEC",S3820,IF(W3820="MEDCENTRO",U3820,""))</f>
        <v/>
      </c>
      <c r="AC3820" s="18" t="n">
        <f aca="false">IF(AA3820&lt;&gt;"COMPRAR",0,IF(AB3820="",I3820,MIN(I3820,AB3820)))</f>
        <v>0</v>
      </c>
      <c r="AD3820" s="19" t="n">
        <f aca="false">IF(AC3820&gt;0,AC3820*V3820,0)</f>
        <v>0</v>
      </c>
      <c r="AE3820" s="19" t="n">
        <f aca="false">IF(AC3820&gt;0,(M3820-V3820)*AC3820,0)</f>
        <v>0</v>
      </c>
      <c r="AF3820" s="16" t="str">
        <f aca="false">IF(AA3820&lt;&gt;"COMPRAR","",IF(AB3820="",IF(X3820="","",IF(X3820-V3820&lt;0.01,"EMPATE TÉCNICO","")),IF(AB3820&lt;I3820,"ESTOQUE INSUFICIENTE",IF(X3820="","",IF(X3820-V3820&lt;0.01,"EMPATE TÉCNICO","")))))</f>
        <v/>
      </c>
      <c r="AG3820" s="16" t="s">
        <v>5447</v>
      </c>
      <c r="AH3820" s="16" t="s">
        <v>1761</v>
      </c>
    </row>
    <row r="3821" customFormat="false" ht="15" hidden="false" customHeight="false" outlineLevel="0" collapsed="false">
      <c r="A3821" s="16" t="s">
        <v>11829</v>
      </c>
      <c r="B3821" s="17" t="s">
        <v>11830</v>
      </c>
      <c r="C3821" s="16" t="s">
        <v>11831</v>
      </c>
      <c r="D3821" s="16" t="s">
        <v>5446</v>
      </c>
      <c r="E3821" s="18" t="n">
        <v>1</v>
      </c>
      <c r="F3821" s="16" t="s">
        <v>43</v>
      </c>
      <c r="G3821" s="18" t="n">
        <v>1</v>
      </c>
      <c r="H3821" s="16" t="n">
        <v>0.8</v>
      </c>
      <c r="I3821" s="18" t="n">
        <v>1</v>
      </c>
      <c r="J3821" s="19" t="n">
        <v>6.45</v>
      </c>
      <c r="K3821" s="19" t="n">
        <v>6.45</v>
      </c>
      <c r="L3821" s="19" t="n">
        <v>6.45</v>
      </c>
      <c r="M3821" s="19" t="n">
        <f aca="false">IF(J3821&gt;0,J3821,K3821)*E3821</f>
        <v>6.45</v>
      </c>
      <c r="N3821" s="20"/>
      <c r="O3821" s="21" t="str">
        <f aca="false">IF(R3821="","",ROUND(R3821*(1-Premissas!$B$4),4))</f>
        <v/>
      </c>
      <c r="P3821" s="22"/>
      <c r="Q3821" s="22"/>
      <c r="R3821" s="23"/>
      <c r="S3821" s="24"/>
      <c r="T3821" s="24"/>
      <c r="U3821" s="25"/>
      <c r="V3821" s="19" t="str">
        <f aca="false">IF(COUNT(N3821:Q3821)=0,"",MIN(N3821:Q3821))</f>
        <v/>
      </c>
      <c r="W3821" s="16" t="str">
        <f aca="false">IF(V3821="","",INDEX($N$4:$Q$4,MATCH(V3821,N3821:Q3821,0)))</f>
        <v/>
      </c>
      <c r="X3821" s="19" t="str">
        <f aca="false">IF(COUNT(N3821:Q3821)&lt;2,"",SMALL(N3821:Q3821,2))</f>
        <v/>
      </c>
      <c r="Y3821" s="26" t="str">
        <f aca="false">IF(OR(V3821="",M3821=0),"",V3821/M3821-1)</f>
        <v/>
      </c>
      <c r="Z3821" s="26" t="str">
        <f aca="false">IF(OR(V3821="",L3821=""),"",V3821/(L3821*E3821)-1)</f>
        <v/>
      </c>
      <c r="AA3821" s="16" t="str">
        <f aca="false">IF(V3821="","SEM OFERTA",IF(OR(Y3821&gt;Premissas!$B$11,Y3821&lt;Premissas!$B$12),"VERIFICAR - UNIDADE/EMBALAGEM",IF(Y3821&gt;Premissas!$B$6,"NÃO COMPRAR - REAJUSTE &gt;5%","COMPRAR")))</f>
        <v>SEM OFERTA</v>
      </c>
      <c r="AB3821" s="18" t="str">
        <f aca="false">IF(W3821="DIMEC",S3821,IF(W3821="MEDCENTRO",U3821,""))</f>
        <v/>
      </c>
      <c r="AC3821" s="18" t="n">
        <f aca="false">IF(AA3821&lt;&gt;"COMPRAR",0,IF(AB3821="",I3821,MIN(I3821,AB3821)))</f>
        <v>0</v>
      </c>
      <c r="AD3821" s="19" t="n">
        <f aca="false">IF(AC3821&gt;0,AC3821*V3821,0)</f>
        <v>0</v>
      </c>
      <c r="AE3821" s="19" t="n">
        <f aca="false">IF(AC3821&gt;0,(M3821-V3821)*AC3821,0)</f>
        <v>0</v>
      </c>
      <c r="AF3821" s="16" t="str">
        <f aca="false">IF(AA3821&lt;&gt;"COMPRAR","",IF(AB3821="",IF(X3821="","",IF(X3821-V3821&lt;0.01,"EMPATE TÉCNICO","")),IF(AB3821&lt;I3821,"ESTOQUE INSUFICIENTE",IF(X3821="","",IF(X3821-V3821&lt;0.01,"EMPATE TÉCNICO","")))))</f>
        <v/>
      </c>
      <c r="AG3821" s="16" t="s">
        <v>5447</v>
      </c>
      <c r="AH3821" s="16" t="s">
        <v>1761</v>
      </c>
    </row>
    <row r="3822" customFormat="false" ht="15" hidden="false" customHeight="false" outlineLevel="0" collapsed="false">
      <c r="A3822" s="16" t="s">
        <v>11832</v>
      </c>
      <c r="B3822" s="17" t="s">
        <v>11833</v>
      </c>
      <c r="C3822" s="16" t="s">
        <v>11834</v>
      </c>
      <c r="D3822" s="16" t="s">
        <v>5446</v>
      </c>
      <c r="E3822" s="18" t="n">
        <v>1</v>
      </c>
      <c r="F3822" s="16" t="s">
        <v>43</v>
      </c>
      <c r="G3822" s="18" t="n">
        <v>0</v>
      </c>
      <c r="H3822" s="16" t="n">
        <v>0.5</v>
      </c>
      <c r="I3822" s="18" t="n">
        <v>2</v>
      </c>
      <c r="J3822" s="19" t="n">
        <v>17.72</v>
      </c>
      <c r="K3822" s="19" t="n">
        <v>17.72</v>
      </c>
      <c r="L3822" s="19" t="n">
        <v>17.72</v>
      </c>
      <c r="M3822" s="19" t="n">
        <f aca="false">IF(J3822&gt;0,J3822,K3822)*E3822</f>
        <v>17.72</v>
      </c>
      <c r="N3822" s="20"/>
      <c r="O3822" s="21" t="str">
        <f aca="false">IF(R3822="","",ROUND(R3822*(1-Premissas!$B$4),4))</f>
        <v/>
      </c>
      <c r="P3822" s="22"/>
      <c r="Q3822" s="22"/>
      <c r="R3822" s="23"/>
      <c r="S3822" s="24"/>
      <c r="T3822" s="24"/>
      <c r="U3822" s="25"/>
      <c r="V3822" s="19" t="str">
        <f aca="false">IF(COUNT(N3822:Q3822)=0,"",MIN(N3822:Q3822))</f>
        <v/>
      </c>
      <c r="W3822" s="16" t="str">
        <f aca="false">IF(V3822="","",INDEX($N$4:$Q$4,MATCH(V3822,N3822:Q3822,0)))</f>
        <v/>
      </c>
      <c r="X3822" s="19" t="str">
        <f aca="false">IF(COUNT(N3822:Q3822)&lt;2,"",SMALL(N3822:Q3822,2))</f>
        <v/>
      </c>
      <c r="Y3822" s="26" t="str">
        <f aca="false">IF(OR(V3822="",M3822=0),"",V3822/M3822-1)</f>
        <v/>
      </c>
      <c r="Z3822" s="26" t="str">
        <f aca="false">IF(OR(V3822="",L3822=""),"",V3822/(L3822*E3822)-1)</f>
        <v/>
      </c>
      <c r="AA3822" s="16" t="str">
        <f aca="false">IF(V3822="","SEM OFERTA",IF(OR(Y3822&gt;Premissas!$B$11,Y3822&lt;Premissas!$B$12),"VERIFICAR - UNIDADE/EMBALAGEM",IF(Y3822&gt;Premissas!$B$6,"NÃO COMPRAR - REAJUSTE &gt;5%","COMPRAR")))</f>
        <v>SEM OFERTA</v>
      </c>
      <c r="AB3822" s="18" t="str">
        <f aca="false">IF(W3822="DIMEC",S3822,IF(W3822="MEDCENTRO",U3822,""))</f>
        <v/>
      </c>
      <c r="AC3822" s="18" t="n">
        <f aca="false">IF(AA3822&lt;&gt;"COMPRAR",0,IF(AB3822="",I3822,MIN(I3822,AB3822)))</f>
        <v>0</v>
      </c>
      <c r="AD3822" s="19" t="n">
        <f aca="false">IF(AC3822&gt;0,AC3822*V3822,0)</f>
        <v>0</v>
      </c>
      <c r="AE3822" s="19" t="n">
        <f aca="false">IF(AC3822&gt;0,(M3822-V3822)*AC3822,0)</f>
        <v>0</v>
      </c>
      <c r="AF3822" s="16" t="str">
        <f aca="false">IF(AA3822&lt;&gt;"COMPRAR","",IF(AB3822="",IF(X3822="","",IF(X3822-V3822&lt;0.01,"EMPATE TÉCNICO","")),IF(AB3822&lt;I3822,"ESTOQUE INSUFICIENTE",IF(X3822="","",IF(X3822-V3822&lt;0.01,"EMPATE TÉCNICO","")))))</f>
        <v/>
      </c>
      <c r="AG3822" s="16" t="s">
        <v>5447</v>
      </c>
      <c r="AH3822" s="16" t="s">
        <v>1761</v>
      </c>
    </row>
    <row r="3823" customFormat="false" ht="15" hidden="false" customHeight="false" outlineLevel="0" collapsed="false">
      <c r="A3823" s="16" t="s">
        <v>11835</v>
      </c>
      <c r="B3823" s="17" t="s">
        <v>11836</v>
      </c>
      <c r="C3823" s="16" t="s">
        <v>11837</v>
      </c>
      <c r="D3823" s="16" t="s">
        <v>5446</v>
      </c>
      <c r="E3823" s="18" t="n">
        <v>1</v>
      </c>
      <c r="F3823" s="16" t="s">
        <v>43</v>
      </c>
      <c r="G3823" s="18" t="n">
        <v>0</v>
      </c>
      <c r="H3823" s="16" t="n">
        <v>0.2</v>
      </c>
      <c r="I3823" s="18" t="n">
        <v>1</v>
      </c>
      <c r="J3823" s="19" t="n">
        <v>11.9</v>
      </c>
      <c r="K3823" s="19" t="n">
        <v>11.9</v>
      </c>
      <c r="L3823" s="19" t="n">
        <v>11.9</v>
      </c>
      <c r="M3823" s="19" t="n">
        <f aca="false">IF(J3823&gt;0,J3823,K3823)*E3823</f>
        <v>11.9</v>
      </c>
      <c r="N3823" s="20"/>
      <c r="O3823" s="21" t="str">
        <f aca="false">IF(R3823="","",ROUND(R3823*(1-Premissas!$B$4),4))</f>
        <v/>
      </c>
      <c r="P3823" s="22"/>
      <c r="Q3823" s="22"/>
      <c r="R3823" s="23"/>
      <c r="S3823" s="24"/>
      <c r="T3823" s="24"/>
      <c r="U3823" s="25"/>
      <c r="V3823" s="19" t="str">
        <f aca="false">IF(COUNT(N3823:Q3823)=0,"",MIN(N3823:Q3823))</f>
        <v/>
      </c>
      <c r="W3823" s="16" t="str">
        <f aca="false">IF(V3823="","",INDEX($N$4:$Q$4,MATCH(V3823,N3823:Q3823,0)))</f>
        <v/>
      </c>
      <c r="X3823" s="19" t="str">
        <f aca="false">IF(COUNT(N3823:Q3823)&lt;2,"",SMALL(N3823:Q3823,2))</f>
        <v/>
      </c>
      <c r="Y3823" s="26" t="str">
        <f aca="false">IF(OR(V3823="",M3823=0),"",V3823/M3823-1)</f>
        <v/>
      </c>
      <c r="Z3823" s="26" t="str">
        <f aca="false">IF(OR(V3823="",L3823=""),"",V3823/(L3823*E3823)-1)</f>
        <v/>
      </c>
      <c r="AA3823" s="16" t="str">
        <f aca="false">IF(V3823="","SEM OFERTA",IF(OR(Y3823&gt;Premissas!$B$11,Y3823&lt;Premissas!$B$12),"VERIFICAR - UNIDADE/EMBALAGEM",IF(Y3823&gt;Premissas!$B$6,"NÃO COMPRAR - REAJUSTE &gt;5%","COMPRAR")))</f>
        <v>SEM OFERTA</v>
      </c>
      <c r="AB3823" s="18" t="str">
        <f aca="false">IF(W3823="DIMEC",S3823,IF(W3823="MEDCENTRO",U3823,""))</f>
        <v/>
      </c>
      <c r="AC3823" s="18" t="n">
        <f aca="false">IF(AA3823&lt;&gt;"COMPRAR",0,IF(AB3823="",I3823,MIN(I3823,AB3823)))</f>
        <v>0</v>
      </c>
      <c r="AD3823" s="19" t="n">
        <f aca="false">IF(AC3823&gt;0,AC3823*V3823,0)</f>
        <v>0</v>
      </c>
      <c r="AE3823" s="19" t="n">
        <f aca="false">IF(AC3823&gt;0,(M3823-V3823)*AC3823,0)</f>
        <v>0</v>
      </c>
      <c r="AF3823" s="16" t="str">
        <f aca="false">IF(AA3823&lt;&gt;"COMPRAR","",IF(AB3823="",IF(X3823="","",IF(X3823-V3823&lt;0.01,"EMPATE TÉCNICO","")),IF(AB3823&lt;I3823,"ESTOQUE INSUFICIENTE",IF(X3823="","",IF(X3823-V3823&lt;0.01,"EMPATE TÉCNICO","")))))</f>
        <v/>
      </c>
      <c r="AG3823" s="16" t="s">
        <v>5447</v>
      </c>
      <c r="AH3823" s="16" t="s">
        <v>1761</v>
      </c>
    </row>
    <row r="3824" customFormat="false" ht="15" hidden="false" customHeight="false" outlineLevel="0" collapsed="false">
      <c r="A3824" s="16" t="s">
        <v>11838</v>
      </c>
      <c r="B3824" s="17" t="s">
        <v>11839</v>
      </c>
      <c r="C3824" s="16" t="s">
        <v>11840</v>
      </c>
      <c r="D3824" s="16" t="s">
        <v>5446</v>
      </c>
      <c r="E3824" s="18" t="n">
        <v>1</v>
      </c>
      <c r="F3824" s="16" t="s">
        <v>43</v>
      </c>
      <c r="G3824" s="18" t="n">
        <v>0</v>
      </c>
      <c r="H3824" s="16" t="n">
        <v>0.4</v>
      </c>
      <c r="I3824" s="18" t="n">
        <v>2</v>
      </c>
      <c r="J3824" s="19" t="n">
        <v>12.98</v>
      </c>
      <c r="K3824" s="19" t="n">
        <v>12.98</v>
      </c>
      <c r="L3824" s="19" t="n">
        <v>12.98</v>
      </c>
      <c r="M3824" s="19" t="n">
        <f aca="false">IF(J3824&gt;0,J3824,K3824)*E3824</f>
        <v>12.98</v>
      </c>
      <c r="N3824" s="20"/>
      <c r="O3824" s="21" t="str">
        <f aca="false">IF(R3824="","",ROUND(R3824*(1-Premissas!$B$4),4))</f>
        <v/>
      </c>
      <c r="P3824" s="22"/>
      <c r="Q3824" s="22"/>
      <c r="R3824" s="23"/>
      <c r="S3824" s="24"/>
      <c r="T3824" s="24"/>
      <c r="U3824" s="25"/>
      <c r="V3824" s="19" t="str">
        <f aca="false">IF(COUNT(N3824:Q3824)=0,"",MIN(N3824:Q3824))</f>
        <v/>
      </c>
      <c r="W3824" s="16" t="str">
        <f aca="false">IF(V3824="","",INDEX($N$4:$Q$4,MATCH(V3824,N3824:Q3824,0)))</f>
        <v/>
      </c>
      <c r="X3824" s="19" t="str">
        <f aca="false">IF(COUNT(N3824:Q3824)&lt;2,"",SMALL(N3824:Q3824,2))</f>
        <v/>
      </c>
      <c r="Y3824" s="26" t="str">
        <f aca="false">IF(OR(V3824="",M3824=0),"",V3824/M3824-1)</f>
        <v/>
      </c>
      <c r="Z3824" s="26" t="str">
        <f aca="false">IF(OR(V3824="",L3824=""),"",V3824/(L3824*E3824)-1)</f>
        <v/>
      </c>
      <c r="AA3824" s="16" t="str">
        <f aca="false">IF(V3824="","SEM OFERTA",IF(OR(Y3824&gt;Premissas!$B$11,Y3824&lt;Premissas!$B$12),"VERIFICAR - UNIDADE/EMBALAGEM",IF(Y3824&gt;Premissas!$B$6,"NÃO COMPRAR - REAJUSTE &gt;5%","COMPRAR")))</f>
        <v>SEM OFERTA</v>
      </c>
      <c r="AB3824" s="18" t="str">
        <f aca="false">IF(W3824="DIMEC",S3824,IF(W3824="MEDCENTRO",U3824,""))</f>
        <v/>
      </c>
      <c r="AC3824" s="18" t="n">
        <f aca="false">IF(AA3824&lt;&gt;"COMPRAR",0,IF(AB3824="",I3824,MIN(I3824,AB3824)))</f>
        <v>0</v>
      </c>
      <c r="AD3824" s="19" t="n">
        <f aca="false">IF(AC3824&gt;0,AC3824*V3824,0)</f>
        <v>0</v>
      </c>
      <c r="AE3824" s="19" t="n">
        <f aca="false">IF(AC3824&gt;0,(M3824-V3824)*AC3824,0)</f>
        <v>0</v>
      </c>
      <c r="AF3824" s="16" t="str">
        <f aca="false">IF(AA3824&lt;&gt;"COMPRAR","",IF(AB3824="",IF(X3824="","",IF(X3824-V3824&lt;0.01,"EMPATE TÉCNICO","")),IF(AB3824&lt;I3824,"ESTOQUE INSUFICIENTE",IF(X3824="","",IF(X3824-V3824&lt;0.01,"EMPATE TÉCNICO","")))))</f>
        <v/>
      </c>
      <c r="AG3824" s="16" t="s">
        <v>5447</v>
      </c>
      <c r="AH3824" s="16" t="s">
        <v>1761</v>
      </c>
    </row>
    <row r="3825" customFormat="false" ht="15" hidden="false" customHeight="false" outlineLevel="0" collapsed="false">
      <c r="A3825" s="16" t="s">
        <v>11841</v>
      </c>
      <c r="B3825" s="17" t="s">
        <v>11842</v>
      </c>
      <c r="C3825" s="16" t="s">
        <v>11843</v>
      </c>
      <c r="D3825" s="16" t="s">
        <v>5446</v>
      </c>
      <c r="E3825" s="18" t="n">
        <v>1</v>
      </c>
      <c r="F3825" s="16" t="s">
        <v>43</v>
      </c>
      <c r="G3825" s="18" t="n">
        <v>0</v>
      </c>
      <c r="H3825" s="16" t="n">
        <v>0.9</v>
      </c>
      <c r="I3825" s="18" t="n">
        <v>3</v>
      </c>
      <c r="J3825" s="19" t="n">
        <v>12.98</v>
      </c>
      <c r="K3825" s="19" t="n">
        <v>12.98</v>
      </c>
      <c r="L3825" s="19" t="n">
        <v>12.98</v>
      </c>
      <c r="M3825" s="19" t="n">
        <f aca="false">IF(J3825&gt;0,J3825,K3825)*E3825</f>
        <v>12.98</v>
      </c>
      <c r="N3825" s="20"/>
      <c r="O3825" s="21" t="str">
        <f aca="false">IF(R3825="","",ROUND(R3825*(1-Premissas!$B$4),4))</f>
        <v/>
      </c>
      <c r="P3825" s="22"/>
      <c r="Q3825" s="22"/>
      <c r="R3825" s="23"/>
      <c r="S3825" s="24"/>
      <c r="T3825" s="24"/>
      <c r="U3825" s="25"/>
      <c r="V3825" s="19" t="str">
        <f aca="false">IF(COUNT(N3825:Q3825)=0,"",MIN(N3825:Q3825))</f>
        <v/>
      </c>
      <c r="W3825" s="16" t="str">
        <f aca="false">IF(V3825="","",INDEX($N$4:$Q$4,MATCH(V3825,N3825:Q3825,0)))</f>
        <v/>
      </c>
      <c r="X3825" s="19" t="str">
        <f aca="false">IF(COUNT(N3825:Q3825)&lt;2,"",SMALL(N3825:Q3825,2))</f>
        <v/>
      </c>
      <c r="Y3825" s="26" t="str">
        <f aca="false">IF(OR(V3825="",M3825=0),"",V3825/M3825-1)</f>
        <v/>
      </c>
      <c r="Z3825" s="26" t="str">
        <f aca="false">IF(OR(V3825="",L3825=""),"",V3825/(L3825*E3825)-1)</f>
        <v/>
      </c>
      <c r="AA3825" s="16" t="str">
        <f aca="false">IF(V3825="","SEM OFERTA",IF(OR(Y3825&gt;Premissas!$B$11,Y3825&lt;Premissas!$B$12),"VERIFICAR - UNIDADE/EMBALAGEM",IF(Y3825&gt;Premissas!$B$6,"NÃO COMPRAR - REAJUSTE &gt;5%","COMPRAR")))</f>
        <v>SEM OFERTA</v>
      </c>
      <c r="AB3825" s="18" t="str">
        <f aca="false">IF(W3825="DIMEC",S3825,IF(W3825="MEDCENTRO",U3825,""))</f>
        <v/>
      </c>
      <c r="AC3825" s="18" t="n">
        <f aca="false">IF(AA3825&lt;&gt;"COMPRAR",0,IF(AB3825="",I3825,MIN(I3825,AB3825)))</f>
        <v>0</v>
      </c>
      <c r="AD3825" s="19" t="n">
        <f aca="false">IF(AC3825&gt;0,AC3825*V3825,0)</f>
        <v>0</v>
      </c>
      <c r="AE3825" s="19" t="n">
        <f aca="false">IF(AC3825&gt;0,(M3825-V3825)*AC3825,0)</f>
        <v>0</v>
      </c>
      <c r="AF3825" s="16" t="str">
        <f aca="false">IF(AA3825&lt;&gt;"COMPRAR","",IF(AB3825="",IF(X3825="","",IF(X3825-V3825&lt;0.01,"EMPATE TÉCNICO","")),IF(AB3825&lt;I3825,"ESTOQUE INSUFICIENTE",IF(X3825="","",IF(X3825-V3825&lt;0.01,"EMPATE TÉCNICO","")))))</f>
        <v/>
      </c>
      <c r="AG3825" s="16" t="s">
        <v>5447</v>
      </c>
      <c r="AH3825" s="16" t="s">
        <v>1761</v>
      </c>
    </row>
    <row r="3826" customFormat="false" ht="15" hidden="false" customHeight="false" outlineLevel="0" collapsed="false">
      <c r="A3826" s="16" t="s">
        <v>11844</v>
      </c>
      <c r="B3826" s="17" t="s">
        <v>11845</v>
      </c>
      <c r="C3826" s="16" t="s">
        <v>11846</v>
      </c>
      <c r="D3826" s="16" t="s">
        <v>5446</v>
      </c>
      <c r="E3826" s="18" t="n">
        <v>1</v>
      </c>
      <c r="F3826" s="16" t="s">
        <v>43</v>
      </c>
      <c r="G3826" s="18" t="n">
        <v>0</v>
      </c>
      <c r="H3826" s="16" t="n">
        <v>0.9</v>
      </c>
      <c r="I3826" s="18" t="n">
        <v>3</v>
      </c>
      <c r="J3826" s="19" t="n">
        <v>12.98</v>
      </c>
      <c r="K3826" s="19" t="n">
        <v>12.98</v>
      </c>
      <c r="L3826" s="19" t="n">
        <v>12.98</v>
      </c>
      <c r="M3826" s="19" t="n">
        <f aca="false">IF(J3826&gt;0,J3826,K3826)*E3826</f>
        <v>12.98</v>
      </c>
      <c r="N3826" s="20"/>
      <c r="O3826" s="21" t="str">
        <f aca="false">IF(R3826="","",ROUND(R3826*(1-Premissas!$B$4),4))</f>
        <v/>
      </c>
      <c r="P3826" s="22"/>
      <c r="Q3826" s="22"/>
      <c r="R3826" s="23"/>
      <c r="S3826" s="24"/>
      <c r="T3826" s="24"/>
      <c r="U3826" s="25"/>
      <c r="V3826" s="19" t="str">
        <f aca="false">IF(COUNT(N3826:Q3826)=0,"",MIN(N3826:Q3826))</f>
        <v/>
      </c>
      <c r="W3826" s="16" t="str">
        <f aca="false">IF(V3826="","",INDEX($N$4:$Q$4,MATCH(V3826,N3826:Q3826,0)))</f>
        <v/>
      </c>
      <c r="X3826" s="19" t="str">
        <f aca="false">IF(COUNT(N3826:Q3826)&lt;2,"",SMALL(N3826:Q3826,2))</f>
        <v/>
      </c>
      <c r="Y3826" s="26" t="str">
        <f aca="false">IF(OR(V3826="",M3826=0),"",V3826/M3826-1)</f>
        <v/>
      </c>
      <c r="Z3826" s="26" t="str">
        <f aca="false">IF(OR(V3826="",L3826=""),"",V3826/(L3826*E3826)-1)</f>
        <v/>
      </c>
      <c r="AA3826" s="16" t="str">
        <f aca="false">IF(V3826="","SEM OFERTA",IF(OR(Y3826&gt;Premissas!$B$11,Y3826&lt;Premissas!$B$12),"VERIFICAR - UNIDADE/EMBALAGEM",IF(Y3826&gt;Premissas!$B$6,"NÃO COMPRAR - REAJUSTE &gt;5%","COMPRAR")))</f>
        <v>SEM OFERTA</v>
      </c>
      <c r="AB3826" s="18" t="str">
        <f aca="false">IF(W3826="DIMEC",S3826,IF(W3826="MEDCENTRO",U3826,""))</f>
        <v/>
      </c>
      <c r="AC3826" s="18" t="n">
        <f aca="false">IF(AA3826&lt;&gt;"COMPRAR",0,IF(AB3826="",I3826,MIN(I3826,AB3826)))</f>
        <v>0</v>
      </c>
      <c r="AD3826" s="19" t="n">
        <f aca="false">IF(AC3826&gt;0,AC3826*V3826,0)</f>
        <v>0</v>
      </c>
      <c r="AE3826" s="19" t="n">
        <f aca="false">IF(AC3826&gt;0,(M3826-V3826)*AC3826,0)</f>
        <v>0</v>
      </c>
      <c r="AF3826" s="16" t="str">
        <f aca="false">IF(AA3826&lt;&gt;"COMPRAR","",IF(AB3826="",IF(X3826="","",IF(X3826-V3826&lt;0.01,"EMPATE TÉCNICO","")),IF(AB3826&lt;I3826,"ESTOQUE INSUFICIENTE",IF(X3826="","",IF(X3826-V3826&lt;0.01,"EMPATE TÉCNICO","")))))</f>
        <v/>
      </c>
      <c r="AG3826" s="16" t="s">
        <v>5447</v>
      </c>
      <c r="AH3826" s="16" t="s">
        <v>1761</v>
      </c>
    </row>
    <row r="3827" customFormat="false" ht="15" hidden="false" customHeight="false" outlineLevel="0" collapsed="false">
      <c r="A3827" s="16" t="s">
        <v>11847</v>
      </c>
      <c r="B3827" s="17" t="s">
        <v>11848</v>
      </c>
      <c r="C3827" s="16" t="s">
        <v>11849</v>
      </c>
      <c r="D3827" s="16" t="s">
        <v>5446</v>
      </c>
      <c r="E3827" s="18" t="n">
        <v>1</v>
      </c>
      <c r="F3827" s="16" t="s">
        <v>43</v>
      </c>
      <c r="G3827" s="18" t="n">
        <v>0</v>
      </c>
      <c r="H3827" s="16" t="n">
        <v>0.7</v>
      </c>
      <c r="I3827" s="18" t="n">
        <v>2</v>
      </c>
      <c r="J3827" s="19" t="n">
        <v>12.98</v>
      </c>
      <c r="K3827" s="19" t="n">
        <v>12.98</v>
      </c>
      <c r="L3827" s="19" t="n">
        <v>12.98</v>
      </c>
      <c r="M3827" s="19" t="n">
        <f aca="false">IF(J3827&gt;0,J3827,K3827)*E3827</f>
        <v>12.98</v>
      </c>
      <c r="N3827" s="20"/>
      <c r="O3827" s="21" t="str">
        <f aca="false">IF(R3827="","",ROUND(R3827*(1-Premissas!$B$4),4))</f>
        <v/>
      </c>
      <c r="P3827" s="22"/>
      <c r="Q3827" s="22"/>
      <c r="R3827" s="23"/>
      <c r="S3827" s="24"/>
      <c r="T3827" s="24"/>
      <c r="U3827" s="25"/>
      <c r="V3827" s="19" t="str">
        <f aca="false">IF(COUNT(N3827:Q3827)=0,"",MIN(N3827:Q3827))</f>
        <v/>
      </c>
      <c r="W3827" s="16" t="str">
        <f aca="false">IF(V3827="","",INDEX($N$4:$Q$4,MATCH(V3827,N3827:Q3827,0)))</f>
        <v/>
      </c>
      <c r="X3827" s="19" t="str">
        <f aca="false">IF(COUNT(N3827:Q3827)&lt;2,"",SMALL(N3827:Q3827,2))</f>
        <v/>
      </c>
      <c r="Y3827" s="26" t="str">
        <f aca="false">IF(OR(V3827="",M3827=0),"",V3827/M3827-1)</f>
        <v/>
      </c>
      <c r="Z3827" s="26" t="str">
        <f aca="false">IF(OR(V3827="",L3827=""),"",V3827/(L3827*E3827)-1)</f>
        <v/>
      </c>
      <c r="AA3827" s="16" t="str">
        <f aca="false">IF(V3827="","SEM OFERTA",IF(OR(Y3827&gt;Premissas!$B$11,Y3827&lt;Premissas!$B$12),"VERIFICAR - UNIDADE/EMBALAGEM",IF(Y3827&gt;Premissas!$B$6,"NÃO COMPRAR - REAJUSTE &gt;5%","COMPRAR")))</f>
        <v>SEM OFERTA</v>
      </c>
      <c r="AB3827" s="18" t="str">
        <f aca="false">IF(W3827="DIMEC",S3827,IF(W3827="MEDCENTRO",U3827,""))</f>
        <v/>
      </c>
      <c r="AC3827" s="18" t="n">
        <f aca="false">IF(AA3827&lt;&gt;"COMPRAR",0,IF(AB3827="",I3827,MIN(I3827,AB3827)))</f>
        <v>0</v>
      </c>
      <c r="AD3827" s="19" t="n">
        <f aca="false">IF(AC3827&gt;0,AC3827*V3827,0)</f>
        <v>0</v>
      </c>
      <c r="AE3827" s="19" t="n">
        <f aca="false">IF(AC3827&gt;0,(M3827-V3827)*AC3827,0)</f>
        <v>0</v>
      </c>
      <c r="AF3827" s="16" t="str">
        <f aca="false">IF(AA3827&lt;&gt;"COMPRAR","",IF(AB3827="",IF(X3827="","",IF(X3827-V3827&lt;0.01,"EMPATE TÉCNICO","")),IF(AB3827&lt;I3827,"ESTOQUE INSUFICIENTE",IF(X3827="","",IF(X3827-V3827&lt;0.01,"EMPATE TÉCNICO","")))))</f>
        <v/>
      </c>
      <c r="AG3827" s="16" t="s">
        <v>5447</v>
      </c>
      <c r="AH3827" s="16" t="s">
        <v>1761</v>
      </c>
    </row>
    <row r="3828" customFormat="false" ht="15" hidden="false" customHeight="false" outlineLevel="0" collapsed="false">
      <c r="A3828" s="16" t="s">
        <v>11850</v>
      </c>
      <c r="B3828" s="17" t="s">
        <v>11851</v>
      </c>
      <c r="C3828" s="16" t="s">
        <v>11852</v>
      </c>
      <c r="D3828" s="16" t="s">
        <v>5446</v>
      </c>
      <c r="E3828" s="18" t="n">
        <v>1</v>
      </c>
      <c r="F3828" s="16" t="s">
        <v>43</v>
      </c>
      <c r="G3828" s="18" t="n">
        <v>0</v>
      </c>
      <c r="H3828" s="16" t="n">
        <v>0.8</v>
      </c>
      <c r="I3828" s="18" t="n">
        <v>2</v>
      </c>
      <c r="J3828" s="19" t="n">
        <v>12.98</v>
      </c>
      <c r="K3828" s="19" t="n">
        <v>12.98</v>
      </c>
      <c r="L3828" s="19" t="n">
        <v>12.98</v>
      </c>
      <c r="M3828" s="19" t="n">
        <f aca="false">IF(J3828&gt;0,J3828,K3828)*E3828</f>
        <v>12.98</v>
      </c>
      <c r="N3828" s="20"/>
      <c r="O3828" s="21" t="str">
        <f aca="false">IF(R3828="","",ROUND(R3828*(1-Premissas!$B$4),4))</f>
        <v/>
      </c>
      <c r="P3828" s="22"/>
      <c r="Q3828" s="22"/>
      <c r="R3828" s="23"/>
      <c r="S3828" s="24"/>
      <c r="T3828" s="24"/>
      <c r="U3828" s="25"/>
      <c r="V3828" s="19" t="str">
        <f aca="false">IF(COUNT(N3828:Q3828)=0,"",MIN(N3828:Q3828))</f>
        <v/>
      </c>
      <c r="W3828" s="16" t="str">
        <f aca="false">IF(V3828="","",INDEX($N$4:$Q$4,MATCH(V3828,N3828:Q3828,0)))</f>
        <v/>
      </c>
      <c r="X3828" s="19" t="str">
        <f aca="false">IF(COUNT(N3828:Q3828)&lt;2,"",SMALL(N3828:Q3828,2))</f>
        <v/>
      </c>
      <c r="Y3828" s="26" t="str">
        <f aca="false">IF(OR(V3828="",M3828=0),"",V3828/M3828-1)</f>
        <v/>
      </c>
      <c r="Z3828" s="26" t="str">
        <f aca="false">IF(OR(V3828="",L3828=""),"",V3828/(L3828*E3828)-1)</f>
        <v/>
      </c>
      <c r="AA3828" s="16" t="str">
        <f aca="false">IF(V3828="","SEM OFERTA",IF(OR(Y3828&gt;Premissas!$B$11,Y3828&lt;Premissas!$B$12),"VERIFICAR - UNIDADE/EMBALAGEM",IF(Y3828&gt;Premissas!$B$6,"NÃO COMPRAR - REAJUSTE &gt;5%","COMPRAR")))</f>
        <v>SEM OFERTA</v>
      </c>
      <c r="AB3828" s="18" t="str">
        <f aca="false">IF(W3828="DIMEC",S3828,IF(W3828="MEDCENTRO",U3828,""))</f>
        <v/>
      </c>
      <c r="AC3828" s="18" t="n">
        <f aca="false">IF(AA3828&lt;&gt;"COMPRAR",0,IF(AB3828="",I3828,MIN(I3828,AB3828)))</f>
        <v>0</v>
      </c>
      <c r="AD3828" s="19" t="n">
        <f aca="false">IF(AC3828&gt;0,AC3828*V3828,0)</f>
        <v>0</v>
      </c>
      <c r="AE3828" s="19" t="n">
        <f aca="false">IF(AC3828&gt;0,(M3828-V3828)*AC3828,0)</f>
        <v>0</v>
      </c>
      <c r="AF3828" s="16" t="str">
        <f aca="false">IF(AA3828&lt;&gt;"COMPRAR","",IF(AB3828="",IF(X3828="","",IF(X3828-V3828&lt;0.01,"EMPATE TÉCNICO","")),IF(AB3828&lt;I3828,"ESTOQUE INSUFICIENTE",IF(X3828="","",IF(X3828-V3828&lt;0.01,"EMPATE TÉCNICO","")))))</f>
        <v/>
      </c>
      <c r="AG3828" s="16" t="s">
        <v>5447</v>
      </c>
      <c r="AH3828" s="16" t="s">
        <v>1761</v>
      </c>
    </row>
    <row r="3829" customFormat="false" ht="15" hidden="false" customHeight="false" outlineLevel="0" collapsed="false">
      <c r="A3829" s="16" t="s">
        <v>11853</v>
      </c>
      <c r="B3829" s="17" t="s">
        <v>11854</v>
      </c>
      <c r="C3829" s="16" t="s">
        <v>11855</v>
      </c>
      <c r="D3829" s="16" t="s">
        <v>5446</v>
      </c>
      <c r="E3829" s="18" t="n">
        <v>1</v>
      </c>
      <c r="F3829" s="16" t="s">
        <v>43</v>
      </c>
      <c r="G3829" s="18" t="n">
        <v>0</v>
      </c>
      <c r="H3829" s="16" t="n">
        <v>0.7</v>
      </c>
      <c r="I3829" s="18" t="n">
        <v>2</v>
      </c>
      <c r="J3829" s="19" t="n">
        <v>12.98</v>
      </c>
      <c r="K3829" s="19" t="n">
        <v>12.98</v>
      </c>
      <c r="L3829" s="19" t="n">
        <v>12.98</v>
      </c>
      <c r="M3829" s="19" t="n">
        <f aca="false">IF(J3829&gt;0,J3829,K3829)*E3829</f>
        <v>12.98</v>
      </c>
      <c r="N3829" s="20"/>
      <c r="O3829" s="21" t="str">
        <f aca="false">IF(R3829="","",ROUND(R3829*(1-Premissas!$B$4),4))</f>
        <v/>
      </c>
      <c r="P3829" s="22"/>
      <c r="Q3829" s="22"/>
      <c r="R3829" s="23"/>
      <c r="S3829" s="24"/>
      <c r="T3829" s="24"/>
      <c r="U3829" s="25"/>
      <c r="V3829" s="19" t="str">
        <f aca="false">IF(COUNT(N3829:Q3829)=0,"",MIN(N3829:Q3829))</f>
        <v/>
      </c>
      <c r="W3829" s="16" t="str">
        <f aca="false">IF(V3829="","",INDEX($N$4:$Q$4,MATCH(V3829,N3829:Q3829,0)))</f>
        <v/>
      </c>
      <c r="X3829" s="19" t="str">
        <f aca="false">IF(COUNT(N3829:Q3829)&lt;2,"",SMALL(N3829:Q3829,2))</f>
        <v/>
      </c>
      <c r="Y3829" s="26" t="str">
        <f aca="false">IF(OR(V3829="",M3829=0),"",V3829/M3829-1)</f>
        <v/>
      </c>
      <c r="Z3829" s="26" t="str">
        <f aca="false">IF(OR(V3829="",L3829=""),"",V3829/(L3829*E3829)-1)</f>
        <v/>
      </c>
      <c r="AA3829" s="16" t="str">
        <f aca="false">IF(V3829="","SEM OFERTA",IF(OR(Y3829&gt;Premissas!$B$11,Y3829&lt;Premissas!$B$12),"VERIFICAR - UNIDADE/EMBALAGEM",IF(Y3829&gt;Premissas!$B$6,"NÃO COMPRAR - REAJUSTE &gt;5%","COMPRAR")))</f>
        <v>SEM OFERTA</v>
      </c>
      <c r="AB3829" s="18" t="str">
        <f aca="false">IF(W3829="DIMEC",S3829,IF(W3829="MEDCENTRO",U3829,""))</f>
        <v/>
      </c>
      <c r="AC3829" s="18" t="n">
        <f aca="false">IF(AA3829&lt;&gt;"COMPRAR",0,IF(AB3829="",I3829,MIN(I3829,AB3829)))</f>
        <v>0</v>
      </c>
      <c r="AD3829" s="19" t="n">
        <f aca="false">IF(AC3829&gt;0,AC3829*V3829,0)</f>
        <v>0</v>
      </c>
      <c r="AE3829" s="19" t="n">
        <f aca="false">IF(AC3829&gt;0,(M3829-V3829)*AC3829,0)</f>
        <v>0</v>
      </c>
      <c r="AF3829" s="16" t="str">
        <f aca="false">IF(AA3829&lt;&gt;"COMPRAR","",IF(AB3829="",IF(X3829="","",IF(X3829-V3829&lt;0.01,"EMPATE TÉCNICO","")),IF(AB3829&lt;I3829,"ESTOQUE INSUFICIENTE",IF(X3829="","",IF(X3829-V3829&lt;0.01,"EMPATE TÉCNICO","")))))</f>
        <v/>
      </c>
      <c r="AG3829" s="16" t="s">
        <v>5447</v>
      </c>
      <c r="AH3829" s="16" t="s">
        <v>1761</v>
      </c>
    </row>
    <row r="3830" customFormat="false" ht="15" hidden="false" customHeight="false" outlineLevel="0" collapsed="false">
      <c r="A3830" s="16" t="s">
        <v>11856</v>
      </c>
      <c r="B3830" s="17" t="s">
        <v>11857</v>
      </c>
      <c r="C3830" s="16" t="s">
        <v>11858</v>
      </c>
      <c r="D3830" s="16" t="s">
        <v>5446</v>
      </c>
      <c r="E3830" s="18" t="n">
        <v>1</v>
      </c>
      <c r="F3830" s="16" t="s">
        <v>43</v>
      </c>
      <c r="G3830" s="18" t="n">
        <v>3</v>
      </c>
      <c r="H3830" s="16" t="n">
        <v>2.1</v>
      </c>
      <c r="I3830" s="18" t="n">
        <v>3</v>
      </c>
      <c r="J3830" s="19" t="n">
        <v>12.98</v>
      </c>
      <c r="K3830" s="19" t="n">
        <v>12.98</v>
      </c>
      <c r="L3830" s="19" t="n">
        <v>12.98</v>
      </c>
      <c r="M3830" s="19" t="n">
        <f aca="false">IF(J3830&gt;0,J3830,K3830)*E3830</f>
        <v>12.98</v>
      </c>
      <c r="N3830" s="20"/>
      <c r="O3830" s="21" t="str">
        <f aca="false">IF(R3830="","",ROUND(R3830*(1-Premissas!$B$4),4))</f>
        <v/>
      </c>
      <c r="P3830" s="22"/>
      <c r="Q3830" s="22"/>
      <c r="R3830" s="23"/>
      <c r="S3830" s="24"/>
      <c r="T3830" s="24"/>
      <c r="U3830" s="25"/>
      <c r="V3830" s="19" t="str">
        <f aca="false">IF(COUNT(N3830:Q3830)=0,"",MIN(N3830:Q3830))</f>
        <v/>
      </c>
      <c r="W3830" s="16" t="str">
        <f aca="false">IF(V3830="","",INDEX($N$4:$Q$4,MATCH(V3830,N3830:Q3830,0)))</f>
        <v/>
      </c>
      <c r="X3830" s="19" t="str">
        <f aca="false">IF(COUNT(N3830:Q3830)&lt;2,"",SMALL(N3830:Q3830,2))</f>
        <v/>
      </c>
      <c r="Y3830" s="26" t="str">
        <f aca="false">IF(OR(V3830="",M3830=0),"",V3830/M3830-1)</f>
        <v/>
      </c>
      <c r="Z3830" s="26" t="str">
        <f aca="false">IF(OR(V3830="",L3830=""),"",V3830/(L3830*E3830)-1)</f>
        <v/>
      </c>
      <c r="AA3830" s="16" t="str">
        <f aca="false">IF(V3830="","SEM OFERTA",IF(OR(Y3830&gt;Premissas!$B$11,Y3830&lt;Premissas!$B$12),"VERIFICAR - UNIDADE/EMBALAGEM",IF(Y3830&gt;Premissas!$B$6,"NÃO COMPRAR - REAJUSTE &gt;5%","COMPRAR")))</f>
        <v>SEM OFERTA</v>
      </c>
      <c r="AB3830" s="18" t="str">
        <f aca="false">IF(W3830="DIMEC",S3830,IF(W3830="MEDCENTRO",U3830,""))</f>
        <v/>
      </c>
      <c r="AC3830" s="18" t="n">
        <f aca="false">IF(AA3830&lt;&gt;"COMPRAR",0,IF(AB3830="",I3830,MIN(I3830,AB3830)))</f>
        <v>0</v>
      </c>
      <c r="AD3830" s="19" t="n">
        <f aca="false">IF(AC3830&gt;0,AC3830*V3830,0)</f>
        <v>0</v>
      </c>
      <c r="AE3830" s="19" t="n">
        <f aca="false">IF(AC3830&gt;0,(M3830-V3830)*AC3830,0)</f>
        <v>0</v>
      </c>
      <c r="AF3830" s="16" t="str">
        <f aca="false">IF(AA3830&lt;&gt;"COMPRAR","",IF(AB3830="",IF(X3830="","",IF(X3830-V3830&lt;0.01,"EMPATE TÉCNICO","")),IF(AB3830&lt;I3830,"ESTOQUE INSUFICIENTE",IF(X3830="","",IF(X3830-V3830&lt;0.01,"EMPATE TÉCNICO","")))))</f>
        <v/>
      </c>
      <c r="AG3830" s="16" t="s">
        <v>5447</v>
      </c>
      <c r="AH3830" s="16" t="s">
        <v>1761</v>
      </c>
    </row>
    <row r="3831" customFormat="false" ht="15" hidden="false" customHeight="false" outlineLevel="0" collapsed="false">
      <c r="A3831" s="16" t="s">
        <v>11859</v>
      </c>
      <c r="B3831" s="17" t="s">
        <v>11860</v>
      </c>
      <c r="C3831" s="16" t="s">
        <v>11861</v>
      </c>
      <c r="D3831" s="16" t="s">
        <v>5446</v>
      </c>
      <c r="E3831" s="18" t="n">
        <v>1</v>
      </c>
      <c r="F3831" s="16" t="s">
        <v>43</v>
      </c>
      <c r="G3831" s="18" t="n">
        <v>0</v>
      </c>
      <c r="H3831" s="16" t="n">
        <v>0.8</v>
      </c>
      <c r="I3831" s="18" t="n">
        <v>2</v>
      </c>
      <c r="J3831" s="19" t="n">
        <v>20.52</v>
      </c>
      <c r="K3831" s="19" t="n">
        <v>20.52</v>
      </c>
      <c r="L3831" s="19" t="n">
        <v>20.52</v>
      </c>
      <c r="M3831" s="19" t="n">
        <f aca="false">IF(J3831&gt;0,J3831,K3831)*E3831</f>
        <v>20.52</v>
      </c>
      <c r="N3831" s="20"/>
      <c r="O3831" s="21" t="str">
        <f aca="false">IF(R3831="","",ROUND(R3831*(1-Premissas!$B$4),4))</f>
        <v/>
      </c>
      <c r="P3831" s="22"/>
      <c r="Q3831" s="22"/>
      <c r="R3831" s="23"/>
      <c r="S3831" s="24"/>
      <c r="T3831" s="24"/>
      <c r="U3831" s="25"/>
      <c r="V3831" s="19" t="str">
        <f aca="false">IF(COUNT(N3831:Q3831)=0,"",MIN(N3831:Q3831))</f>
        <v/>
      </c>
      <c r="W3831" s="16" t="str">
        <f aca="false">IF(V3831="","",INDEX($N$4:$Q$4,MATCH(V3831,N3831:Q3831,0)))</f>
        <v/>
      </c>
      <c r="X3831" s="19" t="str">
        <f aca="false">IF(COUNT(N3831:Q3831)&lt;2,"",SMALL(N3831:Q3831,2))</f>
        <v/>
      </c>
      <c r="Y3831" s="26" t="str">
        <f aca="false">IF(OR(V3831="",M3831=0),"",V3831/M3831-1)</f>
        <v/>
      </c>
      <c r="Z3831" s="26" t="str">
        <f aca="false">IF(OR(V3831="",L3831=""),"",V3831/(L3831*E3831)-1)</f>
        <v/>
      </c>
      <c r="AA3831" s="16" t="str">
        <f aca="false">IF(V3831="","SEM OFERTA",IF(OR(Y3831&gt;Premissas!$B$11,Y3831&lt;Premissas!$B$12),"VERIFICAR - UNIDADE/EMBALAGEM",IF(Y3831&gt;Premissas!$B$6,"NÃO COMPRAR - REAJUSTE &gt;5%","COMPRAR")))</f>
        <v>SEM OFERTA</v>
      </c>
      <c r="AB3831" s="18" t="str">
        <f aca="false">IF(W3831="DIMEC",S3831,IF(W3831="MEDCENTRO",U3831,""))</f>
        <v/>
      </c>
      <c r="AC3831" s="18" t="n">
        <f aca="false">IF(AA3831&lt;&gt;"COMPRAR",0,IF(AB3831="",I3831,MIN(I3831,AB3831)))</f>
        <v>0</v>
      </c>
      <c r="AD3831" s="19" t="n">
        <f aca="false">IF(AC3831&gt;0,AC3831*V3831,0)</f>
        <v>0</v>
      </c>
      <c r="AE3831" s="19" t="n">
        <f aca="false">IF(AC3831&gt;0,(M3831-V3831)*AC3831,0)</f>
        <v>0</v>
      </c>
      <c r="AF3831" s="16" t="str">
        <f aca="false">IF(AA3831&lt;&gt;"COMPRAR","",IF(AB3831="",IF(X3831="","",IF(X3831-V3831&lt;0.01,"EMPATE TÉCNICO","")),IF(AB3831&lt;I3831,"ESTOQUE INSUFICIENTE",IF(X3831="","",IF(X3831-V3831&lt;0.01,"EMPATE TÉCNICO","")))))</f>
        <v/>
      </c>
      <c r="AG3831" s="16" t="s">
        <v>5447</v>
      </c>
      <c r="AH3831" s="16" t="s">
        <v>1761</v>
      </c>
    </row>
    <row r="3832" customFormat="false" ht="15" hidden="false" customHeight="false" outlineLevel="0" collapsed="false">
      <c r="A3832" s="16" t="s">
        <v>11862</v>
      </c>
      <c r="B3832" s="17" t="s">
        <v>11863</v>
      </c>
      <c r="C3832" s="16" t="s">
        <v>11864</v>
      </c>
      <c r="D3832" s="16" t="s">
        <v>5446</v>
      </c>
      <c r="E3832" s="18" t="n">
        <v>1</v>
      </c>
      <c r="F3832" s="16" t="s">
        <v>43</v>
      </c>
      <c r="G3832" s="18" t="n">
        <v>1</v>
      </c>
      <c r="H3832" s="16" t="n">
        <v>0.4</v>
      </c>
      <c r="I3832" s="18" t="n">
        <v>1</v>
      </c>
      <c r="J3832" s="19" t="n">
        <v>14.83</v>
      </c>
      <c r="K3832" s="19" t="n">
        <v>14.83</v>
      </c>
      <c r="L3832" s="19" t="n">
        <v>14.83</v>
      </c>
      <c r="M3832" s="19" t="n">
        <f aca="false">IF(J3832&gt;0,J3832,K3832)*E3832</f>
        <v>14.83</v>
      </c>
      <c r="N3832" s="20"/>
      <c r="O3832" s="21" t="str">
        <f aca="false">IF(R3832="","",ROUND(R3832*(1-Premissas!$B$4),4))</f>
        <v/>
      </c>
      <c r="P3832" s="22"/>
      <c r="Q3832" s="22"/>
      <c r="R3832" s="23"/>
      <c r="S3832" s="24"/>
      <c r="T3832" s="24"/>
      <c r="U3832" s="25"/>
      <c r="V3832" s="19" t="str">
        <f aca="false">IF(COUNT(N3832:Q3832)=0,"",MIN(N3832:Q3832))</f>
        <v/>
      </c>
      <c r="W3832" s="16" t="str">
        <f aca="false">IF(V3832="","",INDEX($N$4:$Q$4,MATCH(V3832,N3832:Q3832,0)))</f>
        <v/>
      </c>
      <c r="X3832" s="19" t="str">
        <f aca="false">IF(COUNT(N3832:Q3832)&lt;2,"",SMALL(N3832:Q3832,2))</f>
        <v/>
      </c>
      <c r="Y3832" s="26" t="str">
        <f aca="false">IF(OR(V3832="",M3832=0),"",V3832/M3832-1)</f>
        <v/>
      </c>
      <c r="Z3832" s="26" t="str">
        <f aca="false">IF(OR(V3832="",L3832=""),"",V3832/(L3832*E3832)-1)</f>
        <v/>
      </c>
      <c r="AA3832" s="16" t="str">
        <f aca="false">IF(V3832="","SEM OFERTA",IF(OR(Y3832&gt;Premissas!$B$11,Y3832&lt;Premissas!$B$12),"VERIFICAR - UNIDADE/EMBALAGEM",IF(Y3832&gt;Premissas!$B$6,"NÃO COMPRAR - REAJUSTE &gt;5%","COMPRAR")))</f>
        <v>SEM OFERTA</v>
      </c>
      <c r="AB3832" s="18" t="str">
        <f aca="false">IF(W3832="DIMEC",S3832,IF(W3832="MEDCENTRO",U3832,""))</f>
        <v/>
      </c>
      <c r="AC3832" s="18" t="n">
        <f aca="false">IF(AA3832&lt;&gt;"COMPRAR",0,IF(AB3832="",I3832,MIN(I3832,AB3832)))</f>
        <v>0</v>
      </c>
      <c r="AD3832" s="19" t="n">
        <f aca="false">IF(AC3832&gt;0,AC3832*V3832,0)</f>
        <v>0</v>
      </c>
      <c r="AE3832" s="19" t="n">
        <f aca="false">IF(AC3832&gt;0,(M3832-V3832)*AC3832,0)</f>
        <v>0</v>
      </c>
      <c r="AF3832" s="16" t="str">
        <f aca="false">IF(AA3832&lt;&gt;"COMPRAR","",IF(AB3832="",IF(X3832="","",IF(X3832-V3832&lt;0.01,"EMPATE TÉCNICO","")),IF(AB3832&lt;I3832,"ESTOQUE INSUFICIENTE",IF(X3832="","",IF(X3832-V3832&lt;0.01,"EMPATE TÉCNICO","")))))</f>
        <v/>
      </c>
      <c r="AG3832" s="16" t="s">
        <v>5447</v>
      </c>
      <c r="AH3832" s="16" t="s">
        <v>1761</v>
      </c>
    </row>
    <row r="3833" customFormat="false" ht="15" hidden="false" customHeight="false" outlineLevel="0" collapsed="false">
      <c r="A3833" s="16" t="s">
        <v>11865</v>
      </c>
      <c r="B3833" s="17" t="s">
        <v>11866</v>
      </c>
      <c r="C3833" s="16" t="s">
        <v>11867</v>
      </c>
      <c r="D3833" s="16" t="s">
        <v>5446</v>
      </c>
      <c r="E3833" s="18" t="n">
        <v>1</v>
      </c>
      <c r="F3833" s="16" t="s">
        <v>43</v>
      </c>
      <c r="G3833" s="18" t="n">
        <v>1</v>
      </c>
      <c r="H3833" s="16" t="n">
        <v>0.4</v>
      </c>
      <c r="I3833" s="18" t="n">
        <v>1</v>
      </c>
      <c r="J3833" s="19" t="n">
        <v>14.83</v>
      </c>
      <c r="K3833" s="19" t="n">
        <v>14.83</v>
      </c>
      <c r="L3833" s="19" t="n">
        <v>14.83</v>
      </c>
      <c r="M3833" s="19" t="n">
        <f aca="false">IF(J3833&gt;0,J3833,K3833)*E3833</f>
        <v>14.83</v>
      </c>
      <c r="N3833" s="20"/>
      <c r="O3833" s="21" t="str">
        <f aca="false">IF(R3833="","",ROUND(R3833*(1-Premissas!$B$4),4))</f>
        <v/>
      </c>
      <c r="P3833" s="22"/>
      <c r="Q3833" s="22"/>
      <c r="R3833" s="23"/>
      <c r="S3833" s="24"/>
      <c r="T3833" s="24"/>
      <c r="U3833" s="25"/>
      <c r="V3833" s="19" t="str">
        <f aca="false">IF(COUNT(N3833:Q3833)=0,"",MIN(N3833:Q3833))</f>
        <v/>
      </c>
      <c r="W3833" s="16" t="str">
        <f aca="false">IF(V3833="","",INDEX($N$4:$Q$4,MATCH(V3833,N3833:Q3833,0)))</f>
        <v/>
      </c>
      <c r="X3833" s="19" t="str">
        <f aca="false">IF(COUNT(N3833:Q3833)&lt;2,"",SMALL(N3833:Q3833,2))</f>
        <v/>
      </c>
      <c r="Y3833" s="26" t="str">
        <f aca="false">IF(OR(V3833="",M3833=0),"",V3833/M3833-1)</f>
        <v/>
      </c>
      <c r="Z3833" s="26" t="str">
        <f aca="false">IF(OR(V3833="",L3833=""),"",V3833/(L3833*E3833)-1)</f>
        <v/>
      </c>
      <c r="AA3833" s="16" t="str">
        <f aca="false">IF(V3833="","SEM OFERTA",IF(OR(Y3833&gt;Premissas!$B$11,Y3833&lt;Premissas!$B$12),"VERIFICAR - UNIDADE/EMBALAGEM",IF(Y3833&gt;Premissas!$B$6,"NÃO COMPRAR - REAJUSTE &gt;5%","COMPRAR")))</f>
        <v>SEM OFERTA</v>
      </c>
      <c r="AB3833" s="18" t="str">
        <f aca="false">IF(W3833="DIMEC",S3833,IF(W3833="MEDCENTRO",U3833,""))</f>
        <v/>
      </c>
      <c r="AC3833" s="18" t="n">
        <f aca="false">IF(AA3833&lt;&gt;"COMPRAR",0,IF(AB3833="",I3833,MIN(I3833,AB3833)))</f>
        <v>0</v>
      </c>
      <c r="AD3833" s="19" t="n">
        <f aca="false">IF(AC3833&gt;0,AC3833*V3833,0)</f>
        <v>0</v>
      </c>
      <c r="AE3833" s="19" t="n">
        <f aca="false">IF(AC3833&gt;0,(M3833-V3833)*AC3833,0)</f>
        <v>0</v>
      </c>
      <c r="AF3833" s="16" t="str">
        <f aca="false">IF(AA3833&lt;&gt;"COMPRAR","",IF(AB3833="",IF(X3833="","",IF(X3833-V3833&lt;0.01,"EMPATE TÉCNICO","")),IF(AB3833&lt;I3833,"ESTOQUE INSUFICIENTE",IF(X3833="","",IF(X3833-V3833&lt;0.01,"EMPATE TÉCNICO","")))))</f>
        <v/>
      </c>
      <c r="AG3833" s="16" t="s">
        <v>5447</v>
      </c>
      <c r="AH3833" s="16" t="s">
        <v>1761</v>
      </c>
    </row>
    <row r="3834" customFormat="false" ht="15" hidden="false" customHeight="false" outlineLevel="0" collapsed="false">
      <c r="A3834" s="16" t="s">
        <v>11868</v>
      </c>
      <c r="B3834" s="17" t="s">
        <v>11869</v>
      </c>
      <c r="C3834" s="16" t="s">
        <v>11870</v>
      </c>
      <c r="D3834" s="16" t="s">
        <v>5446</v>
      </c>
      <c r="E3834" s="18" t="n">
        <v>1</v>
      </c>
      <c r="F3834" s="16" t="s">
        <v>43</v>
      </c>
      <c r="G3834" s="18" t="n">
        <v>1</v>
      </c>
      <c r="H3834" s="16" t="n">
        <v>0.7</v>
      </c>
      <c r="I3834" s="18" t="n">
        <v>1</v>
      </c>
      <c r="J3834" s="19" t="n">
        <v>11.96</v>
      </c>
      <c r="K3834" s="19" t="n">
        <v>11.96</v>
      </c>
      <c r="L3834" s="19" t="n">
        <v>11.96</v>
      </c>
      <c r="M3834" s="19" t="n">
        <f aca="false">IF(J3834&gt;0,J3834,K3834)*E3834</f>
        <v>11.96</v>
      </c>
      <c r="N3834" s="20"/>
      <c r="O3834" s="21" t="str">
        <f aca="false">IF(R3834="","",ROUND(R3834*(1-Premissas!$B$4),4))</f>
        <v/>
      </c>
      <c r="P3834" s="22"/>
      <c r="Q3834" s="22"/>
      <c r="R3834" s="23"/>
      <c r="S3834" s="24"/>
      <c r="T3834" s="24"/>
      <c r="U3834" s="25"/>
      <c r="V3834" s="19" t="str">
        <f aca="false">IF(COUNT(N3834:Q3834)=0,"",MIN(N3834:Q3834))</f>
        <v/>
      </c>
      <c r="W3834" s="16" t="str">
        <f aca="false">IF(V3834="","",INDEX($N$4:$Q$4,MATCH(V3834,N3834:Q3834,0)))</f>
        <v/>
      </c>
      <c r="X3834" s="19" t="str">
        <f aca="false">IF(COUNT(N3834:Q3834)&lt;2,"",SMALL(N3834:Q3834,2))</f>
        <v/>
      </c>
      <c r="Y3834" s="26" t="str">
        <f aca="false">IF(OR(V3834="",M3834=0),"",V3834/M3834-1)</f>
        <v/>
      </c>
      <c r="Z3834" s="26" t="str">
        <f aca="false">IF(OR(V3834="",L3834=""),"",V3834/(L3834*E3834)-1)</f>
        <v/>
      </c>
      <c r="AA3834" s="16" t="str">
        <f aca="false">IF(V3834="","SEM OFERTA",IF(OR(Y3834&gt;Premissas!$B$11,Y3834&lt;Premissas!$B$12),"VERIFICAR - UNIDADE/EMBALAGEM",IF(Y3834&gt;Premissas!$B$6,"NÃO COMPRAR - REAJUSTE &gt;5%","COMPRAR")))</f>
        <v>SEM OFERTA</v>
      </c>
      <c r="AB3834" s="18" t="str">
        <f aca="false">IF(W3834="DIMEC",S3834,IF(W3834="MEDCENTRO",U3834,""))</f>
        <v/>
      </c>
      <c r="AC3834" s="18" t="n">
        <f aca="false">IF(AA3834&lt;&gt;"COMPRAR",0,IF(AB3834="",I3834,MIN(I3834,AB3834)))</f>
        <v>0</v>
      </c>
      <c r="AD3834" s="19" t="n">
        <f aca="false">IF(AC3834&gt;0,AC3834*V3834,0)</f>
        <v>0</v>
      </c>
      <c r="AE3834" s="19" t="n">
        <f aca="false">IF(AC3834&gt;0,(M3834-V3834)*AC3834,0)</f>
        <v>0</v>
      </c>
      <c r="AF3834" s="16" t="str">
        <f aca="false">IF(AA3834&lt;&gt;"COMPRAR","",IF(AB3834="",IF(X3834="","",IF(X3834-V3834&lt;0.01,"EMPATE TÉCNICO","")),IF(AB3834&lt;I3834,"ESTOQUE INSUFICIENTE",IF(X3834="","",IF(X3834-V3834&lt;0.01,"EMPATE TÉCNICO","")))))</f>
        <v/>
      </c>
      <c r="AG3834" s="16" t="s">
        <v>5447</v>
      </c>
      <c r="AH3834" s="16" t="s">
        <v>1761</v>
      </c>
    </row>
    <row r="3835" customFormat="false" ht="15" hidden="false" customHeight="false" outlineLevel="0" collapsed="false">
      <c r="A3835" s="16" t="s">
        <v>11871</v>
      </c>
      <c r="B3835" s="17" t="s">
        <v>11872</v>
      </c>
      <c r="C3835" s="16" t="s">
        <v>11873</v>
      </c>
      <c r="D3835" s="16" t="s">
        <v>5446</v>
      </c>
      <c r="E3835" s="18" t="n">
        <v>1</v>
      </c>
      <c r="F3835" s="16" t="s">
        <v>43</v>
      </c>
      <c r="G3835" s="18" t="n">
        <v>0</v>
      </c>
      <c r="H3835" s="16" t="n">
        <v>0.5</v>
      </c>
      <c r="I3835" s="18" t="n">
        <v>2</v>
      </c>
      <c r="J3835" s="19" t="n">
        <v>12.43</v>
      </c>
      <c r="K3835" s="19" t="n">
        <v>12.43</v>
      </c>
      <c r="L3835" s="19" t="n">
        <v>12.43</v>
      </c>
      <c r="M3835" s="19" t="n">
        <f aca="false">IF(J3835&gt;0,J3835,K3835)*E3835</f>
        <v>12.43</v>
      </c>
      <c r="N3835" s="20"/>
      <c r="O3835" s="21" t="str">
        <f aca="false">IF(R3835="","",ROUND(R3835*(1-Premissas!$B$4),4))</f>
        <v/>
      </c>
      <c r="P3835" s="22"/>
      <c r="Q3835" s="22"/>
      <c r="R3835" s="23"/>
      <c r="S3835" s="24"/>
      <c r="T3835" s="24"/>
      <c r="U3835" s="25"/>
      <c r="V3835" s="19" t="str">
        <f aca="false">IF(COUNT(N3835:Q3835)=0,"",MIN(N3835:Q3835))</f>
        <v/>
      </c>
      <c r="W3835" s="16" t="str">
        <f aca="false">IF(V3835="","",INDEX($N$4:$Q$4,MATCH(V3835,N3835:Q3835,0)))</f>
        <v/>
      </c>
      <c r="X3835" s="19" t="str">
        <f aca="false">IF(COUNT(N3835:Q3835)&lt;2,"",SMALL(N3835:Q3835,2))</f>
        <v/>
      </c>
      <c r="Y3835" s="26" t="str">
        <f aca="false">IF(OR(V3835="",M3835=0),"",V3835/M3835-1)</f>
        <v/>
      </c>
      <c r="Z3835" s="26" t="str">
        <f aca="false">IF(OR(V3835="",L3835=""),"",V3835/(L3835*E3835)-1)</f>
        <v/>
      </c>
      <c r="AA3835" s="16" t="str">
        <f aca="false">IF(V3835="","SEM OFERTA",IF(OR(Y3835&gt;Premissas!$B$11,Y3835&lt;Premissas!$B$12),"VERIFICAR - UNIDADE/EMBALAGEM",IF(Y3835&gt;Premissas!$B$6,"NÃO COMPRAR - REAJUSTE &gt;5%","COMPRAR")))</f>
        <v>SEM OFERTA</v>
      </c>
      <c r="AB3835" s="18" t="str">
        <f aca="false">IF(W3835="DIMEC",S3835,IF(W3835="MEDCENTRO",U3835,""))</f>
        <v/>
      </c>
      <c r="AC3835" s="18" t="n">
        <f aca="false">IF(AA3835&lt;&gt;"COMPRAR",0,IF(AB3835="",I3835,MIN(I3835,AB3835)))</f>
        <v>0</v>
      </c>
      <c r="AD3835" s="19" t="n">
        <f aca="false">IF(AC3835&gt;0,AC3835*V3835,0)</f>
        <v>0</v>
      </c>
      <c r="AE3835" s="19" t="n">
        <f aca="false">IF(AC3835&gt;0,(M3835-V3835)*AC3835,0)</f>
        <v>0</v>
      </c>
      <c r="AF3835" s="16" t="str">
        <f aca="false">IF(AA3835&lt;&gt;"COMPRAR","",IF(AB3835="",IF(X3835="","",IF(X3835-V3835&lt;0.01,"EMPATE TÉCNICO","")),IF(AB3835&lt;I3835,"ESTOQUE INSUFICIENTE",IF(X3835="","",IF(X3835-V3835&lt;0.01,"EMPATE TÉCNICO","")))))</f>
        <v/>
      </c>
      <c r="AG3835" s="16" t="s">
        <v>5447</v>
      </c>
      <c r="AH3835" s="16" t="s">
        <v>1761</v>
      </c>
    </row>
    <row r="3836" customFormat="false" ht="15" hidden="false" customHeight="false" outlineLevel="0" collapsed="false">
      <c r="A3836" s="16" t="s">
        <v>11874</v>
      </c>
      <c r="B3836" s="17" t="s">
        <v>11875</v>
      </c>
      <c r="C3836" s="16" t="s">
        <v>11876</v>
      </c>
      <c r="D3836" s="16" t="s">
        <v>5446</v>
      </c>
      <c r="E3836" s="18" t="n">
        <v>1</v>
      </c>
      <c r="F3836" s="16" t="s">
        <v>42</v>
      </c>
      <c r="G3836" s="18" t="n">
        <v>1</v>
      </c>
      <c r="H3836" s="16" t="n">
        <v>0.9</v>
      </c>
      <c r="I3836" s="18" t="n">
        <v>2</v>
      </c>
      <c r="J3836" s="19" t="n">
        <v>12.43</v>
      </c>
      <c r="K3836" s="19" t="n">
        <v>12.43</v>
      </c>
      <c r="L3836" s="19" t="n">
        <v>12.43</v>
      </c>
      <c r="M3836" s="19" t="n">
        <f aca="false">IF(J3836&gt;0,J3836,K3836)*E3836</f>
        <v>12.43</v>
      </c>
      <c r="N3836" s="20"/>
      <c r="O3836" s="21" t="str">
        <f aca="false">IF(R3836="","",ROUND(R3836*(1-Premissas!$B$4),4))</f>
        <v/>
      </c>
      <c r="P3836" s="22"/>
      <c r="Q3836" s="22"/>
      <c r="R3836" s="23"/>
      <c r="S3836" s="24"/>
      <c r="T3836" s="24"/>
      <c r="U3836" s="25"/>
      <c r="V3836" s="19" t="str">
        <f aca="false">IF(COUNT(N3836:Q3836)=0,"",MIN(N3836:Q3836))</f>
        <v/>
      </c>
      <c r="W3836" s="16" t="str">
        <f aca="false">IF(V3836="","",INDEX($N$4:$Q$4,MATCH(V3836,N3836:Q3836,0)))</f>
        <v/>
      </c>
      <c r="X3836" s="19" t="str">
        <f aca="false">IF(COUNT(N3836:Q3836)&lt;2,"",SMALL(N3836:Q3836,2))</f>
        <v/>
      </c>
      <c r="Y3836" s="26" t="str">
        <f aca="false">IF(OR(V3836="",M3836=0),"",V3836/M3836-1)</f>
        <v/>
      </c>
      <c r="Z3836" s="26" t="str">
        <f aca="false">IF(OR(V3836="",L3836=""),"",V3836/(L3836*E3836)-1)</f>
        <v/>
      </c>
      <c r="AA3836" s="16" t="str">
        <f aca="false">IF(V3836="","SEM OFERTA",IF(OR(Y3836&gt;Premissas!$B$11,Y3836&lt;Premissas!$B$12),"VERIFICAR - UNIDADE/EMBALAGEM",IF(Y3836&gt;Premissas!$B$6,"NÃO COMPRAR - REAJUSTE &gt;5%","COMPRAR")))</f>
        <v>SEM OFERTA</v>
      </c>
      <c r="AB3836" s="18" t="str">
        <f aca="false">IF(W3836="DIMEC",S3836,IF(W3836="MEDCENTRO",U3836,""))</f>
        <v/>
      </c>
      <c r="AC3836" s="18" t="n">
        <f aca="false">IF(AA3836&lt;&gt;"COMPRAR",0,IF(AB3836="",I3836,MIN(I3836,AB3836)))</f>
        <v>0</v>
      </c>
      <c r="AD3836" s="19" t="n">
        <f aca="false">IF(AC3836&gt;0,AC3836*V3836,0)</f>
        <v>0</v>
      </c>
      <c r="AE3836" s="19" t="n">
        <f aca="false">IF(AC3836&gt;0,(M3836-V3836)*AC3836,0)</f>
        <v>0</v>
      </c>
      <c r="AF3836" s="16" t="str">
        <f aca="false">IF(AA3836&lt;&gt;"COMPRAR","",IF(AB3836="",IF(X3836="","",IF(X3836-V3836&lt;0.01,"EMPATE TÉCNICO","")),IF(AB3836&lt;I3836,"ESTOQUE INSUFICIENTE",IF(X3836="","",IF(X3836-V3836&lt;0.01,"EMPATE TÉCNICO","")))))</f>
        <v/>
      </c>
      <c r="AG3836" s="16" t="s">
        <v>5447</v>
      </c>
      <c r="AH3836" s="16" t="s">
        <v>1761</v>
      </c>
    </row>
    <row r="3837" customFormat="false" ht="15" hidden="false" customHeight="false" outlineLevel="0" collapsed="false">
      <c r="A3837" s="16" t="s">
        <v>11877</v>
      </c>
      <c r="B3837" s="17" t="s">
        <v>11878</v>
      </c>
      <c r="C3837" s="16" t="s">
        <v>11879</v>
      </c>
      <c r="D3837" s="16" t="s">
        <v>5446</v>
      </c>
      <c r="E3837" s="18" t="n">
        <v>1</v>
      </c>
      <c r="F3837" s="16" t="s">
        <v>43</v>
      </c>
      <c r="G3837" s="18" t="n">
        <v>0</v>
      </c>
      <c r="H3837" s="16" t="n">
        <v>0.6</v>
      </c>
      <c r="I3837" s="18" t="n">
        <v>2</v>
      </c>
      <c r="J3837" s="19" t="n">
        <v>12.43</v>
      </c>
      <c r="K3837" s="19" t="n">
        <v>12.43</v>
      </c>
      <c r="L3837" s="19" t="n">
        <v>12.43</v>
      </c>
      <c r="M3837" s="19" t="n">
        <f aca="false">IF(J3837&gt;0,J3837,K3837)*E3837</f>
        <v>12.43</v>
      </c>
      <c r="N3837" s="20"/>
      <c r="O3837" s="21" t="str">
        <f aca="false">IF(R3837="","",ROUND(R3837*(1-Premissas!$B$4),4))</f>
        <v/>
      </c>
      <c r="P3837" s="22"/>
      <c r="Q3837" s="22"/>
      <c r="R3837" s="23"/>
      <c r="S3837" s="24"/>
      <c r="T3837" s="24"/>
      <c r="U3837" s="25"/>
      <c r="V3837" s="19" t="str">
        <f aca="false">IF(COUNT(N3837:Q3837)=0,"",MIN(N3837:Q3837))</f>
        <v/>
      </c>
      <c r="W3837" s="16" t="str">
        <f aca="false">IF(V3837="","",INDEX($N$4:$Q$4,MATCH(V3837,N3837:Q3837,0)))</f>
        <v/>
      </c>
      <c r="X3837" s="19" t="str">
        <f aca="false">IF(COUNT(N3837:Q3837)&lt;2,"",SMALL(N3837:Q3837,2))</f>
        <v/>
      </c>
      <c r="Y3837" s="26" t="str">
        <f aca="false">IF(OR(V3837="",M3837=0),"",V3837/M3837-1)</f>
        <v/>
      </c>
      <c r="Z3837" s="26" t="str">
        <f aca="false">IF(OR(V3837="",L3837=""),"",V3837/(L3837*E3837)-1)</f>
        <v/>
      </c>
      <c r="AA3837" s="16" t="str">
        <f aca="false">IF(V3837="","SEM OFERTA",IF(OR(Y3837&gt;Premissas!$B$11,Y3837&lt;Premissas!$B$12),"VERIFICAR - UNIDADE/EMBALAGEM",IF(Y3837&gt;Premissas!$B$6,"NÃO COMPRAR - REAJUSTE &gt;5%","COMPRAR")))</f>
        <v>SEM OFERTA</v>
      </c>
      <c r="AB3837" s="18" t="str">
        <f aca="false">IF(W3837="DIMEC",S3837,IF(W3837="MEDCENTRO",U3837,""))</f>
        <v/>
      </c>
      <c r="AC3837" s="18" t="n">
        <f aca="false">IF(AA3837&lt;&gt;"COMPRAR",0,IF(AB3837="",I3837,MIN(I3837,AB3837)))</f>
        <v>0</v>
      </c>
      <c r="AD3837" s="19" t="n">
        <f aca="false">IF(AC3837&gt;0,AC3837*V3837,0)</f>
        <v>0</v>
      </c>
      <c r="AE3837" s="19" t="n">
        <f aca="false">IF(AC3837&gt;0,(M3837-V3837)*AC3837,0)</f>
        <v>0</v>
      </c>
      <c r="AF3837" s="16" t="str">
        <f aca="false">IF(AA3837&lt;&gt;"COMPRAR","",IF(AB3837="",IF(X3837="","",IF(X3837-V3837&lt;0.01,"EMPATE TÉCNICO","")),IF(AB3837&lt;I3837,"ESTOQUE INSUFICIENTE",IF(X3837="","",IF(X3837-V3837&lt;0.01,"EMPATE TÉCNICO","")))))</f>
        <v/>
      </c>
      <c r="AG3837" s="16" t="s">
        <v>5447</v>
      </c>
      <c r="AH3837" s="16" t="s">
        <v>1761</v>
      </c>
    </row>
    <row r="3838" customFormat="false" ht="15" hidden="false" customHeight="false" outlineLevel="0" collapsed="false">
      <c r="A3838" s="16" t="s">
        <v>11880</v>
      </c>
      <c r="B3838" s="17" t="s">
        <v>11881</v>
      </c>
      <c r="C3838" s="16" t="s">
        <v>11882</v>
      </c>
      <c r="D3838" s="16" t="s">
        <v>5446</v>
      </c>
      <c r="E3838" s="18" t="n">
        <v>1</v>
      </c>
      <c r="F3838" s="16" t="s">
        <v>43</v>
      </c>
      <c r="G3838" s="18" t="n">
        <v>0</v>
      </c>
      <c r="H3838" s="16" t="n">
        <v>0.7</v>
      </c>
      <c r="I3838" s="18" t="n">
        <v>2</v>
      </c>
      <c r="J3838" s="19" t="n">
        <v>12.43</v>
      </c>
      <c r="K3838" s="19" t="n">
        <v>12.43</v>
      </c>
      <c r="L3838" s="19" t="n">
        <v>12.43</v>
      </c>
      <c r="M3838" s="19" t="n">
        <f aca="false">IF(J3838&gt;0,J3838,K3838)*E3838</f>
        <v>12.43</v>
      </c>
      <c r="N3838" s="20"/>
      <c r="O3838" s="21" t="str">
        <f aca="false">IF(R3838="","",ROUND(R3838*(1-Premissas!$B$4),4))</f>
        <v/>
      </c>
      <c r="P3838" s="22"/>
      <c r="Q3838" s="22"/>
      <c r="R3838" s="23"/>
      <c r="S3838" s="24"/>
      <c r="T3838" s="24"/>
      <c r="U3838" s="25"/>
      <c r="V3838" s="19" t="str">
        <f aca="false">IF(COUNT(N3838:Q3838)=0,"",MIN(N3838:Q3838))</f>
        <v/>
      </c>
      <c r="W3838" s="16" t="str">
        <f aca="false">IF(V3838="","",INDEX($N$4:$Q$4,MATCH(V3838,N3838:Q3838,0)))</f>
        <v/>
      </c>
      <c r="X3838" s="19" t="str">
        <f aca="false">IF(COUNT(N3838:Q3838)&lt;2,"",SMALL(N3838:Q3838,2))</f>
        <v/>
      </c>
      <c r="Y3838" s="26" t="str">
        <f aca="false">IF(OR(V3838="",M3838=0),"",V3838/M3838-1)</f>
        <v/>
      </c>
      <c r="Z3838" s="26" t="str">
        <f aca="false">IF(OR(V3838="",L3838=""),"",V3838/(L3838*E3838)-1)</f>
        <v/>
      </c>
      <c r="AA3838" s="16" t="str">
        <f aca="false">IF(V3838="","SEM OFERTA",IF(OR(Y3838&gt;Premissas!$B$11,Y3838&lt;Premissas!$B$12),"VERIFICAR - UNIDADE/EMBALAGEM",IF(Y3838&gt;Premissas!$B$6,"NÃO COMPRAR - REAJUSTE &gt;5%","COMPRAR")))</f>
        <v>SEM OFERTA</v>
      </c>
      <c r="AB3838" s="18" t="str">
        <f aca="false">IF(W3838="DIMEC",S3838,IF(W3838="MEDCENTRO",U3838,""))</f>
        <v/>
      </c>
      <c r="AC3838" s="18" t="n">
        <f aca="false">IF(AA3838&lt;&gt;"COMPRAR",0,IF(AB3838="",I3838,MIN(I3838,AB3838)))</f>
        <v>0</v>
      </c>
      <c r="AD3838" s="19" t="n">
        <f aca="false">IF(AC3838&gt;0,AC3838*V3838,0)</f>
        <v>0</v>
      </c>
      <c r="AE3838" s="19" t="n">
        <f aca="false">IF(AC3838&gt;0,(M3838-V3838)*AC3838,0)</f>
        <v>0</v>
      </c>
      <c r="AF3838" s="16" t="str">
        <f aca="false">IF(AA3838&lt;&gt;"COMPRAR","",IF(AB3838="",IF(X3838="","",IF(X3838-V3838&lt;0.01,"EMPATE TÉCNICO","")),IF(AB3838&lt;I3838,"ESTOQUE INSUFICIENTE",IF(X3838="","",IF(X3838-V3838&lt;0.01,"EMPATE TÉCNICO","")))))</f>
        <v/>
      </c>
      <c r="AG3838" s="16" t="s">
        <v>5447</v>
      </c>
      <c r="AH3838" s="16" t="s">
        <v>1761</v>
      </c>
    </row>
    <row r="3839" customFormat="false" ht="15" hidden="false" customHeight="false" outlineLevel="0" collapsed="false">
      <c r="A3839" s="16" t="s">
        <v>11883</v>
      </c>
      <c r="B3839" s="17" t="s">
        <v>11884</v>
      </c>
      <c r="C3839" s="16" t="s">
        <v>11885</v>
      </c>
      <c r="D3839" s="16" t="s">
        <v>380</v>
      </c>
      <c r="E3839" s="18" t="n">
        <v>1</v>
      </c>
      <c r="F3839" s="16" t="s">
        <v>43</v>
      </c>
      <c r="G3839" s="18" t="n">
        <v>0</v>
      </c>
      <c r="H3839" s="16" t="n">
        <v>4.1</v>
      </c>
      <c r="I3839" s="18" t="n">
        <v>11</v>
      </c>
      <c r="J3839" s="19" t="n">
        <v>1.096</v>
      </c>
      <c r="K3839" s="19" t="n">
        <v>1.096</v>
      </c>
      <c r="L3839" s="19" t="n">
        <v>1.096</v>
      </c>
      <c r="M3839" s="19" t="n">
        <f aca="false">IF(J3839&gt;0,J3839,K3839)*E3839</f>
        <v>1.096</v>
      </c>
      <c r="N3839" s="20"/>
      <c r="O3839" s="21" t="str">
        <f aca="false">IF(R3839="","",ROUND(R3839*(1-Premissas!$B$4),4))</f>
        <v/>
      </c>
      <c r="P3839" s="22"/>
      <c r="Q3839" s="22"/>
      <c r="R3839" s="23"/>
      <c r="S3839" s="24"/>
      <c r="T3839" s="24"/>
      <c r="U3839" s="25"/>
      <c r="V3839" s="19" t="str">
        <f aca="false">IF(COUNT(N3839:Q3839)=0,"",MIN(N3839:Q3839))</f>
        <v/>
      </c>
      <c r="W3839" s="16" t="str">
        <f aca="false">IF(V3839="","",INDEX($N$4:$Q$4,MATCH(V3839,N3839:Q3839,0)))</f>
        <v/>
      </c>
      <c r="X3839" s="19" t="str">
        <f aca="false">IF(COUNT(N3839:Q3839)&lt;2,"",SMALL(N3839:Q3839,2))</f>
        <v/>
      </c>
      <c r="Y3839" s="26" t="str">
        <f aca="false">IF(OR(V3839="",M3839=0),"",V3839/M3839-1)</f>
        <v/>
      </c>
      <c r="Z3839" s="26" t="str">
        <f aca="false">IF(OR(V3839="",L3839=""),"",V3839/(L3839*E3839)-1)</f>
        <v/>
      </c>
      <c r="AA3839" s="16" t="str">
        <f aca="false">IF(V3839="","SEM OFERTA",IF(OR(Y3839&gt;Premissas!$B$11,Y3839&lt;Premissas!$B$12),"VERIFICAR - UNIDADE/EMBALAGEM",IF(Y3839&gt;Premissas!$B$6,"NÃO COMPRAR - REAJUSTE &gt;5%","COMPRAR")))</f>
        <v>SEM OFERTA</v>
      </c>
      <c r="AB3839" s="18" t="str">
        <f aca="false">IF(W3839="DIMEC",S3839,IF(W3839="MEDCENTRO",U3839,""))</f>
        <v/>
      </c>
      <c r="AC3839" s="18" t="n">
        <f aca="false">IF(AA3839&lt;&gt;"COMPRAR",0,IF(AB3839="",I3839,MIN(I3839,AB3839)))</f>
        <v>0</v>
      </c>
      <c r="AD3839" s="19" t="n">
        <f aca="false">IF(AC3839&gt;0,AC3839*V3839,0)</f>
        <v>0</v>
      </c>
      <c r="AE3839" s="19" t="n">
        <f aca="false">IF(AC3839&gt;0,(M3839-V3839)*AC3839,0)</f>
        <v>0</v>
      </c>
      <c r="AF3839" s="16" t="str">
        <f aca="false">IF(AA3839&lt;&gt;"COMPRAR","",IF(AB3839="",IF(X3839="","",IF(X3839-V3839&lt;0.01,"EMPATE TÉCNICO","")),IF(AB3839&lt;I3839,"ESTOQUE INSUFICIENTE",IF(X3839="","",IF(X3839-V3839&lt;0.01,"EMPATE TÉCNICO","")))))</f>
        <v/>
      </c>
      <c r="AG3839" s="16" t="s">
        <v>4020</v>
      </c>
      <c r="AH3839" s="16" t="s">
        <v>1761</v>
      </c>
    </row>
    <row r="3840" customFormat="false" ht="15" hidden="false" customHeight="false" outlineLevel="0" collapsed="false">
      <c r="A3840" s="16" t="s">
        <v>11886</v>
      </c>
      <c r="B3840" s="17" t="s">
        <v>11887</v>
      </c>
      <c r="C3840" s="16" t="s">
        <v>11888</v>
      </c>
      <c r="D3840" s="16" t="s">
        <v>8084</v>
      </c>
      <c r="E3840" s="18" t="n">
        <v>1</v>
      </c>
      <c r="F3840" s="16" t="s">
        <v>42</v>
      </c>
      <c r="G3840" s="18" t="n">
        <v>0</v>
      </c>
      <c r="H3840" s="16" t="n">
        <v>13.7</v>
      </c>
      <c r="I3840" s="18" t="n">
        <v>36</v>
      </c>
      <c r="J3840" s="19" t="n">
        <v>5.29</v>
      </c>
      <c r="K3840" s="19" t="n">
        <v>5.29</v>
      </c>
      <c r="L3840" s="19" t="n">
        <v>5.29</v>
      </c>
      <c r="M3840" s="19" t="n">
        <f aca="false">IF(J3840&gt;0,J3840,K3840)*E3840</f>
        <v>5.29</v>
      </c>
      <c r="N3840" s="20"/>
      <c r="O3840" s="21" t="str">
        <f aca="false">IF(R3840="","",ROUND(R3840*(1-Premissas!$B$4),4))</f>
        <v/>
      </c>
      <c r="P3840" s="22"/>
      <c r="Q3840" s="22"/>
      <c r="R3840" s="23"/>
      <c r="S3840" s="24"/>
      <c r="T3840" s="24"/>
      <c r="U3840" s="25"/>
      <c r="V3840" s="19" t="str">
        <f aca="false">IF(COUNT(N3840:Q3840)=0,"",MIN(N3840:Q3840))</f>
        <v/>
      </c>
      <c r="W3840" s="16" t="str">
        <f aca="false">IF(V3840="","",INDEX($N$4:$Q$4,MATCH(V3840,N3840:Q3840,0)))</f>
        <v/>
      </c>
      <c r="X3840" s="19" t="str">
        <f aca="false">IF(COUNT(N3840:Q3840)&lt;2,"",SMALL(N3840:Q3840,2))</f>
        <v/>
      </c>
      <c r="Y3840" s="26" t="str">
        <f aca="false">IF(OR(V3840="",M3840=0),"",V3840/M3840-1)</f>
        <v/>
      </c>
      <c r="Z3840" s="26" t="str">
        <f aca="false">IF(OR(V3840="",L3840=""),"",V3840/(L3840*E3840)-1)</f>
        <v/>
      </c>
      <c r="AA3840" s="16" t="str">
        <f aca="false">IF(V3840="","SEM OFERTA",IF(OR(Y3840&gt;Premissas!$B$11,Y3840&lt;Premissas!$B$12),"VERIFICAR - UNIDADE/EMBALAGEM",IF(Y3840&gt;Premissas!$B$6,"NÃO COMPRAR - REAJUSTE &gt;5%","COMPRAR")))</f>
        <v>SEM OFERTA</v>
      </c>
      <c r="AB3840" s="18" t="str">
        <f aca="false">IF(W3840="DIMEC",S3840,IF(W3840="MEDCENTRO",U3840,""))</f>
        <v/>
      </c>
      <c r="AC3840" s="18" t="n">
        <f aca="false">IF(AA3840&lt;&gt;"COMPRAR",0,IF(AB3840="",I3840,MIN(I3840,AB3840)))</f>
        <v>0</v>
      </c>
      <c r="AD3840" s="19" t="n">
        <f aca="false">IF(AC3840&gt;0,AC3840*V3840,0)</f>
        <v>0</v>
      </c>
      <c r="AE3840" s="19" t="n">
        <f aca="false">IF(AC3840&gt;0,(M3840-V3840)*AC3840,0)</f>
        <v>0</v>
      </c>
      <c r="AF3840" s="16" t="str">
        <f aca="false">IF(AA3840&lt;&gt;"COMPRAR","",IF(AB3840="",IF(X3840="","",IF(X3840-V3840&lt;0.01,"EMPATE TÉCNICO","")),IF(AB3840&lt;I3840,"ESTOQUE INSUFICIENTE",IF(X3840="","",IF(X3840-V3840&lt;0.01,"EMPATE TÉCNICO","")))))</f>
        <v/>
      </c>
      <c r="AG3840" s="16" t="s">
        <v>1771</v>
      </c>
      <c r="AH3840" s="16" t="s">
        <v>1761</v>
      </c>
    </row>
    <row r="3841" customFormat="false" ht="15" hidden="false" customHeight="false" outlineLevel="0" collapsed="false">
      <c r="A3841" s="16" t="s">
        <v>11889</v>
      </c>
      <c r="B3841" s="17" t="s">
        <v>11890</v>
      </c>
      <c r="C3841" s="16" t="s">
        <v>11891</v>
      </c>
      <c r="D3841" s="16" t="s">
        <v>10296</v>
      </c>
      <c r="E3841" s="18" t="n">
        <v>1</v>
      </c>
      <c r="F3841" s="16" t="s">
        <v>42</v>
      </c>
      <c r="G3841" s="18" t="n">
        <v>18</v>
      </c>
      <c r="H3841" s="16" t="n">
        <v>7.5</v>
      </c>
      <c r="I3841" s="18" t="n">
        <v>2</v>
      </c>
      <c r="J3841" s="19" t="n">
        <v>3.88958333333333</v>
      </c>
      <c r="K3841" s="19" t="n">
        <v>3.88958333333333</v>
      </c>
      <c r="L3841" s="19" t="n">
        <v>3.8896</v>
      </c>
      <c r="M3841" s="19" t="n">
        <f aca="false">IF(J3841&gt;0,J3841,K3841)*E3841</f>
        <v>3.88958333333333</v>
      </c>
      <c r="N3841" s="20"/>
      <c r="O3841" s="21" t="str">
        <f aca="false">IF(R3841="","",ROUND(R3841*(1-Premissas!$B$4),4))</f>
        <v/>
      </c>
      <c r="P3841" s="22"/>
      <c r="Q3841" s="22"/>
      <c r="R3841" s="23"/>
      <c r="S3841" s="24"/>
      <c r="T3841" s="24"/>
      <c r="U3841" s="25"/>
      <c r="V3841" s="19" t="str">
        <f aca="false">IF(COUNT(N3841:Q3841)=0,"",MIN(N3841:Q3841))</f>
        <v/>
      </c>
      <c r="W3841" s="16" t="str">
        <f aca="false">IF(V3841="","",INDEX($N$4:$Q$4,MATCH(V3841,N3841:Q3841,0)))</f>
        <v/>
      </c>
      <c r="X3841" s="19" t="str">
        <f aca="false">IF(COUNT(N3841:Q3841)&lt;2,"",SMALL(N3841:Q3841,2))</f>
        <v/>
      </c>
      <c r="Y3841" s="26" t="str">
        <f aca="false">IF(OR(V3841="",M3841=0),"",V3841/M3841-1)</f>
        <v/>
      </c>
      <c r="Z3841" s="26" t="str">
        <f aca="false">IF(OR(V3841="",L3841=""),"",V3841/(L3841*E3841)-1)</f>
        <v/>
      </c>
      <c r="AA3841" s="16" t="str">
        <f aca="false">IF(V3841="","SEM OFERTA",IF(OR(Y3841&gt;Premissas!$B$11,Y3841&lt;Premissas!$B$12),"VERIFICAR - UNIDADE/EMBALAGEM",IF(Y3841&gt;Premissas!$B$6,"NÃO COMPRAR - REAJUSTE &gt;5%","COMPRAR")))</f>
        <v>SEM OFERTA</v>
      </c>
      <c r="AB3841" s="18" t="str">
        <f aca="false">IF(W3841="DIMEC",S3841,IF(W3841="MEDCENTRO",U3841,""))</f>
        <v/>
      </c>
      <c r="AC3841" s="18" t="n">
        <f aca="false">IF(AA3841&lt;&gt;"COMPRAR",0,IF(AB3841="",I3841,MIN(I3841,AB3841)))</f>
        <v>0</v>
      </c>
      <c r="AD3841" s="19" t="n">
        <f aca="false">IF(AC3841&gt;0,AC3841*V3841,0)</f>
        <v>0</v>
      </c>
      <c r="AE3841" s="19" t="n">
        <f aca="false">IF(AC3841&gt;0,(M3841-V3841)*AC3841,0)</f>
        <v>0</v>
      </c>
      <c r="AF3841" s="16" t="str">
        <f aca="false">IF(AA3841&lt;&gt;"COMPRAR","",IF(AB3841="",IF(X3841="","",IF(X3841-V3841&lt;0.01,"EMPATE TÉCNICO","")),IF(AB3841&lt;I3841,"ESTOQUE INSUFICIENTE",IF(X3841="","",IF(X3841-V3841&lt;0.01,"EMPATE TÉCNICO","")))))</f>
        <v/>
      </c>
      <c r="AG3841" s="16" t="s">
        <v>10297</v>
      </c>
      <c r="AH3841" s="16" t="s">
        <v>1761</v>
      </c>
    </row>
    <row r="3842" customFormat="false" ht="15" hidden="false" customHeight="false" outlineLevel="0" collapsed="false">
      <c r="A3842" s="16" t="s">
        <v>11892</v>
      </c>
      <c r="B3842" s="17" t="s">
        <v>11893</v>
      </c>
      <c r="C3842" s="16" t="s">
        <v>11894</v>
      </c>
      <c r="D3842" s="16" t="s">
        <v>11895</v>
      </c>
      <c r="E3842" s="18" t="n">
        <v>1</v>
      </c>
      <c r="F3842" s="16" t="s">
        <v>43</v>
      </c>
      <c r="G3842" s="18" t="n">
        <v>0</v>
      </c>
      <c r="H3842" s="16" t="n">
        <v>0</v>
      </c>
      <c r="I3842" s="18" t="n">
        <v>1</v>
      </c>
      <c r="J3842" s="19" t="n">
        <v>0</v>
      </c>
      <c r="K3842" s="19" t="n">
        <v>1.5</v>
      </c>
      <c r="L3842" s="19"/>
      <c r="M3842" s="19" t="n">
        <f aca="false">IF(J3842&gt;0,J3842,K3842)*E3842</f>
        <v>1.5</v>
      </c>
      <c r="N3842" s="20"/>
      <c r="O3842" s="21" t="str">
        <f aca="false">IF(R3842="","",ROUND(R3842*(1-Premissas!$B$4),4))</f>
        <v/>
      </c>
      <c r="P3842" s="22"/>
      <c r="Q3842" s="22"/>
      <c r="R3842" s="23"/>
      <c r="S3842" s="24"/>
      <c r="T3842" s="24"/>
      <c r="U3842" s="25"/>
      <c r="V3842" s="19" t="str">
        <f aca="false">IF(COUNT(N3842:Q3842)=0,"",MIN(N3842:Q3842))</f>
        <v/>
      </c>
      <c r="W3842" s="16" t="str">
        <f aca="false">IF(V3842="","",INDEX($N$4:$Q$4,MATCH(V3842,N3842:Q3842,0)))</f>
        <v/>
      </c>
      <c r="X3842" s="19" t="str">
        <f aca="false">IF(COUNT(N3842:Q3842)&lt;2,"",SMALL(N3842:Q3842,2))</f>
        <v/>
      </c>
      <c r="Y3842" s="26" t="str">
        <f aca="false">IF(OR(V3842="",M3842=0),"",V3842/M3842-1)</f>
        <v/>
      </c>
      <c r="Z3842" s="26" t="str">
        <f aca="false">IF(OR(V3842="",L3842=""),"",V3842/(L3842*E3842)-1)</f>
        <v/>
      </c>
      <c r="AA3842" s="16" t="str">
        <f aca="false">IF(V3842="","SEM OFERTA",IF(OR(Y3842&gt;Premissas!$B$11,Y3842&lt;Premissas!$B$12),"VERIFICAR - UNIDADE/EMBALAGEM",IF(Y3842&gt;Premissas!$B$6,"NÃO COMPRAR - REAJUSTE &gt;5%","COMPRAR")))</f>
        <v>SEM OFERTA</v>
      </c>
      <c r="AB3842" s="18" t="str">
        <f aca="false">IF(W3842="DIMEC",S3842,IF(W3842="MEDCENTRO",U3842,""))</f>
        <v/>
      </c>
      <c r="AC3842" s="18" t="n">
        <f aca="false">IF(AA3842&lt;&gt;"COMPRAR",0,IF(AB3842="",I3842,MIN(I3842,AB3842)))</f>
        <v>0</v>
      </c>
      <c r="AD3842" s="19" t="n">
        <f aca="false">IF(AC3842&gt;0,AC3842*V3842,0)</f>
        <v>0</v>
      </c>
      <c r="AE3842" s="19" t="n">
        <f aca="false">IF(AC3842&gt;0,(M3842-V3842)*AC3842,0)</f>
        <v>0</v>
      </c>
      <c r="AF3842" s="16" t="str">
        <f aca="false">IF(AA3842&lt;&gt;"COMPRAR","",IF(AB3842="",IF(X3842="","",IF(X3842-V3842&lt;0.01,"EMPATE TÉCNICO","")),IF(AB3842&lt;I3842,"ESTOQUE INSUFICIENTE",IF(X3842="","",IF(X3842-V3842&lt;0.01,"EMPATE TÉCNICO","")))))</f>
        <v/>
      </c>
      <c r="AG3842" s="16"/>
      <c r="AH3842" s="16" t="s">
        <v>1761</v>
      </c>
    </row>
    <row r="3843" customFormat="false" ht="15" hidden="false" customHeight="false" outlineLevel="0" collapsed="false">
      <c r="A3843" s="16" t="s">
        <v>11896</v>
      </c>
      <c r="B3843" s="17" t="s">
        <v>11897</v>
      </c>
      <c r="C3843" s="16" t="s">
        <v>11898</v>
      </c>
      <c r="D3843" s="16" t="s">
        <v>11899</v>
      </c>
      <c r="E3843" s="18" t="n">
        <v>1</v>
      </c>
      <c r="F3843" s="16" t="s">
        <v>43</v>
      </c>
      <c r="G3843" s="18" t="n">
        <v>0</v>
      </c>
      <c r="H3843" s="16" t="n">
        <v>0.5</v>
      </c>
      <c r="I3843" s="18" t="n">
        <v>2</v>
      </c>
      <c r="J3843" s="19" t="n">
        <v>0</v>
      </c>
      <c r="K3843" s="19" t="n">
        <v>0.09</v>
      </c>
      <c r="L3843" s="19"/>
      <c r="M3843" s="19" t="n">
        <f aca="false">IF(J3843&gt;0,J3843,K3843)*E3843</f>
        <v>0.09</v>
      </c>
      <c r="N3843" s="20"/>
      <c r="O3843" s="21" t="str">
        <f aca="false">IF(R3843="","",ROUND(R3843*(1-Premissas!$B$4),4))</f>
        <v/>
      </c>
      <c r="P3843" s="22"/>
      <c r="Q3843" s="22"/>
      <c r="R3843" s="23"/>
      <c r="S3843" s="24"/>
      <c r="T3843" s="24"/>
      <c r="U3843" s="25"/>
      <c r="V3843" s="19" t="str">
        <f aca="false">IF(COUNT(N3843:Q3843)=0,"",MIN(N3843:Q3843))</f>
        <v/>
      </c>
      <c r="W3843" s="16" t="str">
        <f aca="false">IF(V3843="","",INDEX($N$4:$Q$4,MATCH(V3843,N3843:Q3843,0)))</f>
        <v/>
      </c>
      <c r="X3843" s="19" t="str">
        <f aca="false">IF(COUNT(N3843:Q3843)&lt;2,"",SMALL(N3843:Q3843,2))</f>
        <v/>
      </c>
      <c r="Y3843" s="26" t="str">
        <f aca="false">IF(OR(V3843="",M3843=0),"",V3843/M3843-1)</f>
        <v/>
      </c>
      <c r="Z3843" s="26" t="str">
        <f aca="false">IF(OR(V3843="",L3843=""),"",V3843/(L3843*E3843)-1)</f>
        <v/>
      </c>
      <c r="AA3843" s="16" t="str">
        <f aca="false">IF(V3843="","SEM OFERTA",IF(OR(Y3843&gt;Premissas!$B$11,Y3843&lt;Premissas!$B$12),"VERIFICAR - UNIDADE/EMBALAGEM",IF(Y3843&gt;Premissas!$B$6,"NÃO COMPRAR - REAJUSTE &gt;5%","COMPRAR")))</f>
        <v>SEM OFERTA</v>
      </c>
      <c r="AB3843" s="18" t="str">
        <f aca="false">IF(W3843="DIMEC",S3843,IF(W3843="MEDCENTRO",U3843,""))</f>
        <v/>
      </c>
      <c r="AC3843" s="18" t="n">
        <f aca="false">IF(AA3843&lt;&gt;"COMPRAR",0,IF(AB3843="",I3843,MIN(I3843,AB3843)))</f>
        <v>0</v>
      </c>
      <c r="AD3843" s="19" t="n">
        <f aca="false">IF(AC3843&gt;0,AC3843*V3843,0)</f>
        <v>0</v>
      </c>
      <c r="AE3843" s="19" t="n">
        <f aca="false">IF(AC3843&gt;0,(M3843-V3843)*AC3843,0)</f>
        <v>0</v>
      </c>
      <c r="AF3843" s="16" t="str">
        <f aca="false">IF(AA3843&lt;&gt;"COMPRAR","",IF(AB3843="",IF(X3843="","",IF(X3843-V3843&lt;0.01,"EMPATE TÉCNICO","")),IF(AB3843&lt;I3843,"ESTOQUE INSUFICIENTE",IF(X3843="","",IF(X3843-V3843&lt;0.01,"EMPATE TÉCNICO","")))))</f>
        <v/>
      </c>
      <c r="AG3843" s="16"/>
      <c r="AH3843" s="16" t="s">
        <v>1761</v>
      </c>
    </row>
    <row r="3844" customFormat="false" ht="15" hidden="false" customHeight="false" outlineLevel="0" collapsed="false">
      <c r="A3844" s="16" t="s">
        <v>11900</v>
      </c>
      <c r="B3844" s="17" t="s">
        <v>11901</v>
      </c>
      <c r="C3844" s="16" t="s">
        <v>11902</v>
      </c>
      <c r="D3844" s="16" t="s">
        <v>3904</v>
      </c>
      <c r="E3844" s="18" t="n">
        <v>1</v>
      </c>
      <c r="F3844" s="16" t="s">
        <v>41</v>
      </c>
      <c r="G3844" s="18" t="n">
        <v>3</v>
      </c>
      <c r="H3844" s="16" t="n">
        <v>2.1</v>
      </c>
      <c r="I3844" s="18" t="n">
        <v>3</v>
      </c>
      <c r="J3844" s="19" t="n">
        <v>18.936</v>
      </c>
      <c r="K3844" s="19" t="n">
        <v>18.936</v>
      </c>
      <c r="L3844" s="19" t="n">
        <v>18.936</v>
      </c>
      <c r="M3844" s="19" t="n">
        <f aca="false">IF(J3844&gt;0,J3844,K3844)*E3844</f>
        <v>18.936</v>
      </c>
      <c r="N3844" s="20"/>
      <c r="O3844" s="21" t="str">
        <f aca="false">IF(R3844="","",ROUND(R3844*(1-Premissas!$B$4),4))</f>
        <v/>
      </c>
      <c r="P3844" s="22"/>
      <c r="Q3844" s="22"/>
      <c r="R3844" s="23"/>
      <c r="S3844" s="24"/>
      <c r="T3844" s="24"/>
      <c r="U3844" s="25"/>
      <c r="V3844" s="19" t="str">
        <f aca="false">IF(COUNT(N3844:Q3844)=0,"",MIN(N3844:Q3844))</f>
        <v/>
      </c>
      <c r="W3844" s="16" t="str">
        <f aca="false">IF(V3844="","",INDEX($N$4:$Q$4,MATCH(V3844,N3844:Q3844,0)))</f>
        <v/>
      </c>
      <c r="X3844" s="19" t="str">
        <f aca="false">IF(COUNT(N3844:Q3844)&lt;2,"",SMALL(N3844:Q3844,2))</f>
        <v/>
      </c>
      <c r="Y3844" s="26" t="str">
        <f aca="false">IF(OR(V3844="",M3844=0),"",V3844/M3844-1)</f>
        <v/>
      </c>
      <c r="Z3844" s="26" t="str">
        <f aca="false">IF(OR(V3844="",L3844=""),"",V3844/(L3844*E3844)-1)</f>
        <v/>
      </c>
      <c r="AA3844" s="16" t="str">
        <f aca="false">IF(V3844="","SEM OFERTA",IF(OR(Y3844&gt;Premissas!$B$11,Y3844&lt;Premissas!$B$12),"VERIFICAR - UNIDADE/EMBALAGEM",IF(Y3844&gt;Premissas!$B$6,"NÃO COMPRAR - REAJUSTE &gt;5%","COMPRAR")))</f>
        <v>SEM OFERTA</v>
      </c>
      <c r="AB3844" s="18" t="str">
        <f aca="false">IF(W3844="DIMEC",S3844,IF(W3844="MEDCENTRO",U3844,""))</f>
        <v/>
      </c>
      <c r="AC3844" s="18" t="n">
        <f aca="false">IF(AA3844&lt;&gt;"COMPRAR",0,IF(AB3844="",I3844,MIN(I3844,AB3844)))</f>
        <v>0</v>
      </c>
      <c r="AD3844" s="19" t="n">
        <f aca="false">IF(AC3844&gt;0,AC3844*V3844,0)</f>
        <v>0</v>
      </c>
      <c r="AE3844" s="19" t="n">
        <f aca="false">IF(AC3844&gt;0,(M3844-V3844)*AC3844,0)</f>
        <v>0</v>
      </c>
      <c r="AF3844" s="16" t="str">
        <f aca="false">IF(AA3844&lt;&gt;"COMPRAR","",IF(AB3844="",IF(X3844="","",IF(X3844-V3844&lt;0.01,"EMPATE TÉCNICO","")),IF(AB3844&lt;I3844,"ESTOQUE INSUFICIENTE",IF(X3844="","",IF(X3844-V3844&lt;0.01,"EMPATE TÉCNICO","")))))</f>
        <v/>
      </c>
      <c r="AG3844" s="16" t="s">
        <v>547</v>
      </c>
      <c r="AH3844" s="16" t="s">
        <v>1761</v>
      </c>
    </row>
    <row r="3845" customFormat="false" ht="15" hidden="false" customHeight="false" outlineLevel="0" collapsed="false">
      <c r="A3845" s="16" t="s">
        <v>11903</v>
      </c>
      <c r="B3845" s="17" t="s">
        <v>11904</v>
      </c>
      <c r="C3845" s="16" t="s">
        <v>11905</v>
      </c>
      <c r="D3845" s="16" t="s">
        <v>3904</v>
      </c>
      <c r="E3845" s="18" t="n">
        <v>1</v>
      </c>
      <c r="F3845" s="16" t="s">
        <v>43</v>
      </c>
      <c r="G3845" s="18" t="n">
        <v>0</v>
      </c>
      <c r="H3845" s="16" t="n">
        <v>0.2</v>
      </c>
      <c r="I3845" s="18" t="n">
        <v>1</v>
      </c>
      <c r="J3845" s="19" t="n">
        <v>20.25</v>
      </c>
      <c r="K3845" s="19" t="n">
        <v>20.25</v>
      </c>
      <c r="L3845" s="19" t="n">
        <v>20.25</v>
      </c>
      <c r="M3845" s="19" t="n">
        <f aca="false">IF(J3845&gt;0,J3845,K3845)*E3845</f>
        <v>20.25</v>
      </c>
      <c r="N3845" s="20"/>
      <c r="O3845" s="21" t="str">
        <f aca="false">IF(R3845="","",ROUND(R3845*(1-Premissas!$B$4),4))</f>
        <v/>
      </c>
      <c r="P3845" s="22"/>
      <c r="Q3845" s="22"/>
      <c r="R3845" s="23"/>
      <c r="S3845" s="24"/>
      <c r="T3845" s="24"/>
      <c r="U3845" s="25"/>
      <c r="V3845" s="19" t="str">
        <f aca="false">IF(COUNT(N3845:Q3845)=0,"",MIN(N3845:Q3845))</f>
        <v/>
      </c>
      <c r="W3845" s="16" t="str">
        <f aca="false">IF(V3845="","",INDEX($N$4:$Q$4,MATCH(V3845,N3845:Q3845,0)))</f>
        <v/>
      </c>
      <c r="X3845" s="19" t="str">
        <f aca="false">IF(COUNT(N3845:Q3845)&lt;2,"",SMALL(N3845:Q3845,2))</f>
        <v/>
      </c>
      <c r="Y3845" s="26" t="str">
        <f aca="false">IF(OR(V3845="",M3845=0),"",V3845/M3845-1)</f>
        <v/>
      </c>
      <c r="Z3845" s="26" t="str">
        <f aca="false">IF(OR(V3845="",L3845=""),"",V3845/(L3845*E3845)-1)</f>
        <v/>
      </c>
      <c r="AA3845" s="16" t="str">
        <f aca="false">IF(V3845="","SEM OFERTA",IF(OR(Y3845&gt;Premissas!$B$11,Y3845&lt;Premissas!$B$12),"VERIFICAR - UNIDADE/EMBALAGEM",IF(Y3845&gt;Premissas!$B$6,"NÃO COMPRAR - REAJUSTE &gt;5%","COMPRAR")))</f>
        <v>SEM OFERTA</v>
      </c>
      <c r="AB3845" s="18" t="str">
        <f aca="false">IF(W3845="DIMEC",S3845,IF(W3845="MEDCENTRO",U3845,""))</f>
        <v/>
      </c>
      <c r="AC3845" s="18" t="n">
        <f aca="false">IF(AA3845&lt;&gt;"COMPRAR",0,IF(AB3845="",I3845,MIN(I3845,AB3845)))</f>
        <v>0</v>
      </c>
      <c r="AD3845" s="19" t="n">
        <f aca="false">IF(AC3845&gt;0,AC3845*V3845,0)</f>
        <v>0</v>
      </c>
      <c r="AE3845" s="19" t="n">
        <f aca="false">IF(AC3845&gt;0,(M3845-V3845)*AC3845,0)</f>
        <v>0</v>
      </c>
      <c r="AF3845" s="16" t="str">
        <f aca="false">IF(AA3845&lt;&gt;"COMPRAR","",IF(AB3845="",IF(X3845="","",IF(X3845-V3845&lt;0.01,"EMPATE TÉCNICO","")),IF(AB3845&lt;I3845,"ESTOQUE INSUFICIENTE",IF(X3845="","",IF(X3845-V3845&lt;0.01,"EMPATE TÉCNICO","")))))</f>
        <v/>
      </c>
      <c r="AG3845" s="16" t="s">
        <v>547</v>
      </c>
      <c r="AH3845" s="16" t="s">
        <v>1761</v>
      </c>
    </row>
    <row r="3846" customFormat="false" ht="15" hidden="false" customHeight="false" outlineLevel="0" collapsed="false">
      <c r="A3846" s="16" t="s">
        <v>11906</v>
      </c>
      <c r="B3846" s="17" t="s">
        <v>11907</v>
      </c>
      <c r="C3846" s="16" t="s">
        <v>11908</v>
      </c>
      <c r="D3846" s="16" t="s">
        <v>11909</v>
      </c>
      <c r="E3846" s="18" t="n">
        <v>1</v>
      </c>
      <c r="F3846" s="16" t="s">
        <v>43</v>
      </c>
      <c r="G3846" s="18" t="n">
        <v>0</v>
      </c>
      <c r="H3846" s="16" t="n">
        <v>0</v>
      </c>
      <c r="I3846" s="18" t="n">
        <v>1</v>
      </c>
      <c r="J3846" s="19" t="n">
        <v>13.94</v>
      </c>
      <c r="K3846" s="19" t="n">
        <v>13.94</v>
      </c>
      <c r="L3846" s="19" t="n">
        <v>13.94</v>
      </c>
      <c r="M3846" s="19" t="n">
        <f aca="false">IF(J3846&gt;0,J3846,K3846)*E3846</f>
        <v>13.94</v>
      </c>
      <c r="N3846" s="20"/>
      <c r="O3846" s="21" t="str">
        <f aca="false">IF(R3846="","",ROUND(R3846*(1-Premissas!$B$4),4))</f>
        <v/>
      </c>
      <c r="P3846" s="22"/>
      <c r="Q3846" s="22"/>
      <c r="R3846" s="23"/>
      <c r="S3846" s="24"/>
      <c r="T3846" s="24"/>
      <c r="U3846" s="25"/>
      <c r="V3846" s="19" t="str">
        <f aca="false">IF(COUNT(N3846:Q3846)=0,"",MIN(N3846:Q3846))</f>
        <v/>
      </c>
      <c r="W3846" s="16" t="str">
        <f aca="false">IF(V3846="","",INDEX($N$4:$Q$4,MATCH(V3846,N3846:Q3846,0)))</f>
        <v/>
      </c>
      <c r="X3846" s="19" t="str">
        <f aca="false">IF(COUNT(N3846:Q3846)&lt;2,"",SMALL(N3846:Q3846,2))</f>
        <v/>
      </c>
      <c r="Y3846" s="26" t="str">
        <f aca="false">IF(OR(V3846="",M3846=0),"",V3846/M3846-1)</f>
        <v/>
      </c>
      <c r="Z3846" s="26" t="str">
        <f aca="false">IF(OR(V3846="",L3846=""),"",V3846/(L3846*E3846)-1)</f>
        <v/>
      </c>
      <c r="AA3846" s="16" t="str">
        <f aca="false">IF(V3846="","SEM OFERTA",IF(OR(Y3846&gt;Premissas!$B$11,Y3846&lt;Premissas!$B$12),"VERIFICAR - UNIDADE/EMBALAGEM",IF(Y3846&gt;Premissas!$B$6,"NÃO COMPRAR - REAJUSTE &gt;5%","COMPRAR")))</f>
        <v>SEM OFERTA</v>
      </c>
      <c r="AB3846" s="18" t="str">
        <f aca="false">IF(W3846="DIMEC",S3846,IF(W3846="MEDCENTRO",U3846,""))</f>
        <v/>
      </c>
      <c r="AC3846" s="18" t="n">
        <f aca="false">IF(AA3846&lt;&gt;"COMPRAR",0,IF(AB3846="",I3846,MIN(I3846,AB3846)))</f>
        <v>0</v>
      </c>
      <c r="AD3846" s="19" t="n">
        <f aca="false">IF(AC3846&gt;0,AC3846*V3846,0)</f>
        <v>0</v>
      </c>
      <c r="AE3846" s="19" t="n">
        <f aca="false">IF(AC3846&gt;0,(M3846-V3846)*AC3846,0)</f>
        <v>0</v>
      </c>
      <c r="AF3846" s="16" t="str">
        <f aca="false">IF(AA3846&lt;&gt;"COMPRAR","",IF(AB3846="",IF(X3846="","",IF(X3846-V3846&lt;0.01,"EMPATE TÉCNICO","")),IF(AB3846&lt;I3846,"ESTOQUE INSUFICIENTE",IF(X3846="","",IF(X3846-V3846&lt;0.01,"EMPATE TÉCNICO","")))))</f>
        <v/>
      </c>
      <c r="AG3846" s="16" t="s">
        <v>360</v>
      </c>
      <c r="AH3846" s="16" t="s">
        <v>1761</v>
      </c>
    </row>
    <row r="3847" customFormat="false" ht="15" hidden="false" customHeight="false" outlineLevel="0" collapsed="false">
      <c r="A3847" s="16" t="s">
        <v>11910</v>
      </c>
      <c r="B3847" s="17" t="s">
        <v>11911</v>
      </c>
      <c r="C3847" s="16" t="s">
        <v>11912</v>
      </c>
      <c r="D3847" s="16" t="s">
        <v>11909</v>
      </c>
      <c r="E3847" s="18" t="n">
        <v>1</v>
      </c>
      <c r="F3847" s="16" t="s">
        <v>43</v>
      </c>
      <c r="G3847" s="18" t="n">
        <v>1</v>
      </c>
      <c r="H3847" s="16" t="n">
        <v>0.5</v>
      </c>
      <c r="I3847" s="18" t="n">
        <v>1</v>
      </c>
      <c r="J3847" s="19" t="n">
        <v>3.23</v>
      </c>
      <c r="K3847" s="19" t="n">
        <v>3.23</v>
      </c>
      <c r="L3847" s="19" t="n">
        <v>3.23</v>
      </c>
      <c r="M3847" s="19" t="n">
        <f aca="false">IF(J3847&gt;0,J3847,K3847)*E3847</f>
        <v>3.23</v>
      </c>
      <c r="N3847" s="20"/>
      <c r="O3847" s="21" t="str">
        <f aca="false">IF(R3847="","",ROUND(R3847*(1-Premissas!$B$4),4))</f>
        <v/>
      </c>
      <c r="P3847" s="22"/>
      <c r="Q3847" s="22"/>
      <c r="R3847" s="23"/>
      <c r="S3847" s="24"/>
      <c r="T3847" s="24"/>
      <c r="U3847" s="25"/>
      <c r="V3847" s="19" t="str">
        <f aca="false">IF(COUNT(N3847:Q3847)=0,"",MIN(N3847:Q3847))</f>
        <v/>
      </c>
      <c r="W3847" s="16" t="str">
        <f aca="false">IF(V3847="","",INDEX($N$4:$Q$4,MATCH(V3847,N3847:Q3847,0)))</f>
        <v/>
      </c>
      <c r="X3847" s="19" t="str">
        <f aca="false">IF(COUNT(N3847:Q3847)&lt;2,"",SMALL(N3847:Q3847,2))</f>
        <v/>
      </c>
      <c r="Y3847" s="26" t="str">
        <f aca="false">IF(OR(V3847="",M3847=0),"",V3847/M3847-1)</f>
        <v/>
      </c>
      <c r="Z3847" s="26" t="str">
        <f aca="false">IF(OR(V3847="",L3847=""),"",V3847/(L3847*E3847)-1)</f>
        <v/>
      </c>
      <c r="AA3847" s="16" t="str">
        <f aca="false">IF(V3847="","SEM OFERTA",IF(OR(Y3847&gt;Premissas!$B$11,Y3847&lt;Premissas!$B$12),"VERIFICAR - UNIDADE/EMBALAGEM",IF(Y3847&gt;Premissas!$B$6,"NÃO COMPRAR - REAJUSTE &gt;5%","COMPRAR")))</f>
        <v>SEM OFERTA</v>
      </c>
      <c r="AB3847" s="18" t="str">
        <f aca="false">IF(W3847="DIMEC",S3847,IF(W3847="MEDCENTRO",U3847,""))</f>
        <v/>
      </c>
      <c r="AC3847" s="18" t="n">
        <f aca="false">IF(AA3847&lt;&gt;"COMPRAR",0,IF(AB3847="",I3847,MIN(I3847,AB3847)))</f>
        <v>0</v>
      </c>
      <c r="AD3847" s="19" t="n">
        <f aca="false">IF(AC3847&gt;0,AC3847*V3847,0)</f>
        <v>0</v>
      </c>
      <c r="AE3847" s="19" t="n">
        <f aca="false">IF(AC3847&gt;0,(M3847-V3847)*AC3847,0)</f>
        <v>0</v>
      </c>
      <c r="AF3847" s="16" t="str">
        <f aca="false">IF(AA3847&lt;&gt;"COMPRAR","",IF(AB3847="",IF(X3847="","",IF(X3847-V3847&lt;0.01,"EMPATE TÉCNICO","")),IF(AB3847&lt;I3847,"ESTOQUE INSUFICIENTE",IF(X3847="","",IF(X3847-V3847&lt;0.01,"EMPATE TÉCNICO","")))))</f>
        <v/>
      </c>
      <c r="AG3847" s="16" t="s">
        <v>360</v>
      </c>
      <c r="AH3847" s="16" t="s">
        <v>1761</v>
      </c>
    </row>
    <row r="3848" customFormat="false" ht="15" hidden="false" customHeight="false" outlineLevel="0" collapsed="false">
      <c r="A3848" s="16" t="s">
        <v>11913</v>
      </c>
      <c r="B3848" s="17" t="s">
        <v>11914</v>
      </c>
      <c r="C3848" s="16" t="s">
        <v>11915</v>
      </c>
      <c r="D3848" s="16" t="s">
        <v>11909</v>
      </c>
      <c r="E3848" s="18" t="n">
        <v>1</v>
      </c>
      <c r="F3848" s="16" t="s">
        <v>43</v>
      </c>
      <c r="G3848" s="18" t="n">
        <v>0</v>
      </c>
      <c r="H3848" s="16" t="n">
        <v>0.1</v>
      </c>
      <c r="I3848" s="18" t="n">
        <v>1</v>
      </c>
      <c r="J3848" s="19" t="n">
        <v>11.15</v>
      </c>
      <c r="K3848" s="19" t="n">
        <v>11.15</v>
      </c>
      <c r="L3848" s="19" t="n">
        <v>11.15</v>
      </c>
      <c r="M3848" s="19" t="n">
        <f aca="false">IF(J3848&gt;0,J3848,K3848)*E3848</f>
        <v>11.15</v>
      </c>
      <c r="N3848" s="20"/>
      <c r="O3848" s="21" t="str">
        <f aca="false">IF(R3848="","",ROUND(R3848*(1-Premissas!$B$4),4))</f>
        <v/>
      </c>
      <c r="P3848" s="22"/>
      <c r="Q3848" s="22"/>
      <c r="R3848" s="23"/>
      <c r="S3848" s="24"/>
      <c r="T3848" s="24"/>
      <c r="U3848" s="25"/>
      <c r="V3848" s="19" t="str">
        <f aca="false">IF(COUNT(N3848:Q3848)=0,"",MIN(N3848:Q3848))</f>
        <v/>
      </c>
      <c r="W3848" s="16" t="str">
        <f aca="false">IF(V3848="","",INDEX($N$4:$Q$4,MATCH(V3848,N3848:Q3848,0)))</f>
        <v/>
      </c>
      <c r="X3848" s="19" t="str">
        <f aca="false">IF(COUNT(N3848:Q3848)&lt;2,"",SMALL(N3848:Q3848,2))</f>
        <v/>
      </c>
      <c r="Y3848" s="26" t="str">
        <f aca="false">IF(OR(V3848="",M3848=0),"",V3848/M3848-1)</f>
        <v/>
      </c>
      <c r="Z3848" s="26" t="str">
        <f aca="false">IF(OR(V3848="",L3848=""),"",V3848/(L3848*E3848)-1)</f>
        <v/>
      </c>
      <c r="AA3848" s="16" t="str">
        <f aca="false">IF(V3848="","SEM OFERTA",IF(OR(Y3848&gt;Premissas!$B$11,Y3848&lt;Premissas!$B$12),"VERIFICAR - UNIDADE/EMBALAGEM",IF(Y3848&gt;Premissas!$B$6,"NÃO COMPRAR - REAJUSTE &gt;5%","COMPRAR")))</f>
        <v>SEM OFERTA</v>
      </c>
      <c r="AB3848" s="18" t="str">
        <f aca="false">IF(W3848="DIMEC",S3848,IF(W3848="MEDCENTRO",U3848,""))</f>
        <v/>
      </c>
      <c r="AC3848" s="18" t="n">
        <f aca="false">IF(AA3848&lt;&gt;"COMPRAR",0,IF(AB3848="",I3848,MIN(I3848,AB3848)))</f>
        <v>0</v>
      </c>
      <c r="AD3848" s="19" t="n">
        <f aca="false">IF(AC3848&gt;0,AC3848*V3848,0)</f>
        <v>0</v>
      </c>
      <c r="AE3848" s="19" t="n">
        <f aca="false">IF(AC3848&gt;0,(M3848-V3848)*AC3848,0)</f>
        <v>0</v>
      </c>
      <c r="AF3848" s="16" t="str">
        <f aca="false">IF(AA3848&lt;&gt;"COMPRAR","",IF(AB3848="",IF(X3848="","",IF(X3848-V3848&lt;0.01,"EMPATE TÉCNICO","")),IF(AB3848&lt;I3848,"ESTOQUE INSUFICIENTE",IF(X3848="","",IF(X3848-V3848&lt;0.01,"EMPATE TÉCNICO","")))))</f>
        <v/>
      </c>
      <c r="AG3848" s="16" t="s">
        <v>360</v>
      </c>
      <c r="AH3848" s="16" t="s">
        <v>1761</v>
      </c>
    </row>
    <row r="3849" customFormat="false" ht="15" hidden="false" customHeight="false" outlineLevel="0" collapsed="false">
      <c r="A3849" s="16" t="s">
        <v>11916</v>
      </c>
      <c r="B3849" s="17" t="s">
        <v>11917</v>
      </c>
      <c r="C3849" s="16" t="s">
        <v>11918</v>
      </c>
      <c r="D3849" s="16" t="s">
        <v>11909</v>
      </c>
      <c r="E3849" s="18" t="n">
        <v>1</v>
      </c>
      <c r="F3849" s="16" t="s">
        <v>43</v>
      </c>
      <c r="G3849" s="18" t="n">
        <v>0</v>
      </c>
      <c r="H3849" s="16" t="n">
        <v>0.1</v>
      </c>
      <c r="I3849" s="18" t="n">
        <v>1</v>
      </c>
      <c r="J3849" s="19" t="n">
        <v>13.94</v>
      </c>
      <c r="K3849" s="19" t="n">
        <v>13.94</v>
      </c>
      <c r="L3849" s="19" t="n">
        <v>13.94</v>
      </c>
      <c r="M3849" s="19" t="n">
        <f aca="false">IF(J3849&gt;0,J3849,K3849)*E3849</f>
        <v>13.94</v>
      </c>
      <c r="N3849" s="20"/>
      <c r="O3849" s="21" t="str">
        <f aca="false">IF(R3849="","",ROUND(R3849*(1-Premissas!$B$4),4))</f>
        <v/>
      </c>
      <c r="P3849" s="22"/>
      <c r="Q3849" s="22"/>
      <c r="R3849" s="23"/>
      <c r="S3849" s="24"/>
      <c r="T3849" s="24"/>
      <c r="U3849" s="25"/>
      <c r="V3849" s="19" t="str">
        <f aca="false">IF(COUNT(N3849:Q3849)=0,"",MIN(N3849:Q3849))</f>
        <v/>
      </c>
      <c r="W3849" s="16" t="str">
        <f aca="false">IF(V3849="","",INDEX($N$4:$Q$4,MATCH(V3849,N3849:Q3849,0)))</f>
        <v/>
      </c>
      <c r="X3849" s="19" t="str">
        <f aca="false">IF(COUNT(N3849:Q3849)&lt;2,"",SMALL(N3849:Q3849,2))</f>
        <v/>
      </c>
      <c r="Y3849" s="26" t="str">
        <f aca="false">IF(OR(V3849="",M3849=0),"",V3849/M3849-1)</f>
        <v/>
      </c>
      <c r="Z3849" s="26" t="str">
        <f aca="false">IF(OR(V3849="",L3849=""),"",V3849/(L3849*E3849)-1)</f>
        <v/>
      </c>
      <c r="AA3849" s="16" t="str">
        <f aca="false">IF(V3849="","SEM OFERTA",IF(OR(Y3849&gt;Premissas!$B$11,Y3849&lt;Premissas!$B$12),"VERIFICAR - UNIDADE/EMBALAGEM",IF(Y3849&gt;Premissas!$B$6,"NÃO COMPRAR - REAJUSTE &gt;5%","COMPRAR")))</f>
        <v>SEM OFERTA</v>
      </c>
      <c r="AB3849" s="18" t="str">
        <f aca="false">IF(W3849="DIMEC",S3849,IF(W3849="MEDCENTRO",U3849,""))</f>
        <v/>
      </c>
      <c r="AC3849" s="18" t="n">
        <f aca="false">IF(AA3849&lt;&gt;"COMPRAR",0,IF(AB3849="",I3849,MIN(I3849,AB3849)))</f>
        <v>0</v>
      </c>
      <c r="AD3849" s="19" t="n">
        <f aca="false">IF(AC3849&gt;0,AC3849*V3849,0)</f>
        <v>0</v>
      </c>
      <c r="AE3849" s="19" t="n">
        <f aca="false">IF(AC3849&gt;0,(M3849-V3849)*AC3849,0)</f>
        <v>0</v>
      </c>
      <c r="AF3849" s="16" t="str">
        <f aca="false">IF(AA3849&lt;&gt;"COMPRAR","",IF(AB3849="",IF(X3849="","",IF(X3849-V3849&lt;0.01,"EMPATE TÉCNICO","")),IF(AB3849&lt;I3849,"ESTOQUE INSUFICIENTE",IF(X3849="","",IF(X3849-V3849&lt;0.01,"EMPATE TÉCNICO","")))))</f>
        <v/>
      </c>
      <c r="AG3849" s="16" t="s">
        <v>360</v>
      </c>
      <c r="AH3849" s="16" t="s">
        <v>1761</v>
      </c>
    </row>
    <row r="3850" customFormat="false" ht="15" hidden="false" customHeight="false" outlineLevel="0" collapsed="false">
      <c r="A3850" s="16" t="s">
        <v>11919</v>
      </c>
      <c r="B3850" s="17" t="s">
        <v>11920</v>
      </c>
      <c r="C3850" s="16" t="s">
        <v>11921</v>
      </c>
      <c r="D3850" s="16" t="s">
        <v>11909</v>
      </c>
      <c r="E3850" s="18" t="n">
        <v>1</v>
      </c>
      <c r="F3850" s="16" t="s">
        <v>43</v>
      </c>
      <c r="G3850" s="18" t="n">
        <v>0</v>
      </c>
      <c r="H3850" s="16" t="n">
        <v>0.1</v>
      </c>
      <c r="I3850" s="18" t="n">
        <v>1</v>
      </c>
      <c r="J3850" s="19" t="n">
        <v>11.15</v>
      </c>
      <c r="K3850" s="19" t="n">
        <v>11.15</v>
      </c>
      <c r="L3850" s="19" t="n">
        <v>11.15</v>
      </c>
      <c r="M3850" s="19" t="n">
        <f aca="false">IF(J3850&gt;0,J3850,K3850)*E3850</f>
        <v>11.15</v>
      </c>
      <c r="N3850" s="20"/>
      <c r="O3850" s="21" t="str">
        <f aca="false">IF(R3850="","",ROUND(R3850*(1-Premissas!$B$4),4))</f>
        <v/>
      </c>
      <c r="P3850" s="22"/>
      <c r="Q3850" s="22"/>
      <c r="R3850" s="23"/>
      <c r="S3850" s="24"/>
      <c r="T3850" s="24"/>
      <c r="U3850" s="25"/>
      <c r="V3850" s="19" t="str">
        <f aca="false">IF(COUNT(N3850:Q3850)=0,"",MIN(N3850:Q3850))</f>
        <v/>
      </c>
      <c r="W3850" s="16" t="str">
        <f aca="false">IF(V3850="","",INDEX($N$4:$Q$4,MATCH(V3850,N3850:Q3850,0)))</f>
        <v/>
      </c>
      <c r="X3850" s="19" t="str">
        <f aca="false">IF(COUNT(N3850:Q3850)&lt;2,"",SMALL(N3850:Q3850,2))</f>
        <v/>
      </c>
      <c r="Y3850" s="26" t="str">
        <f aca="false">IF(OR(V3850="",M3850=0),"",V3850/M3850-1)</f>
        <v/>
      </c>
      <c r="Z3850" s="26" t="str">
        <f aca="false">IF(OR(V3850="",L3850=""),"",V3850/(L3850*E3850)-1)</f>
        <v/>
      </c>
      <c r="AA3850" s="16" t="str">
        <f aca="false">IF(V3850="","SEM OFERTA",IF(OR(Y3850&gt;Premissas!$B$11,Y3850&lt;Premissas!$B$12),"VERIFICAR - UNIDADE/EMBALAGEM",IF(Y3850&gt;Premissas!$B$6,"NÃO COMPRAR - REAJUSTE &gt;5%","COMPRAR")))</f>
        <v>SEM OFERTA</v>
      </c>
      <c r="AB3850" s="18" t="str">
        <f aca="false">IF(W3850="DIMEC",S3850,IF(W3850="MEDCENTRO",U3850,""))</f>
        <v/>
      </c>
      <c r="AC3850" s="18" t="n">
        <f aca="false">IF(AA3850&lt;&gt;"COMPRAR",0,IF(AB3850="",I3850,MIN(I3850,AB3850)))</f>
        <v>0</v>
      </c>
      <c r="AD3850" s="19" t="n">
        <f aca="false">IF(AC3850&gt;0,AC3850*V3850,0)</f>
        <v>0</v>
      </c>
      <c r="AE3850" s="19" t="n">
        <f aca="false">IF(AC3850&gt;0,(M3850-V3850)*AC3850,0)</f>
        <v>0</v>
      </c>
      <c r="AF3850" s="16" t="str">
        <f aca="false">IF(AA3850&lt;&gt;"COMPRAR","",IF(AB3850="",IF(X3850="","",IF(X3850-V3850&lt;0.01,"EMPATE TÉCNICO","")),IF(AB3850&lt;I3850,"ESTOQUE INSUFICIENTE",IF(X3850="","",IF(X3850-V3850&lt;0.01,"EMPATE TÉCNICO","")))))</f>
        <v/>
      </c>
      <c r="AG3850" s="16" t="s">
        <v>360</v>
      </c>
      <c r="AH3850" s="16" t="s">
        <v>1761</v>
      </c>
    </row>
    <row r="3851" customFormat="false" ht="15" hidden="false" customHeight="false" outlineLevel="0" collapsed="false">
      <c r="A3851" s="16" t="s">
        <v>11922</v>
      </c>
      <c r="B3851" s="17" t="s">
        <v>11923</v>
      </c>
      <c r="C3851" s="16" t="s">
        <v>11924</v>
      </c>
      <c r="D3851" s="16" t="s">
        <v>4360</v>
      </c>
      <c r="E3851" s="18" t="n">
        <v>1</v>
      </c>
      <c r="F3851" s="16" t="s">
        <v>43</v>
      </c>
      <c r="G3851" s="18" t="n">
        <v>0</v>
      </c>
      <c r="H3851" s="16" t="n">
        <v>0</v>
      </c>
      <c r="I3851" s="18" t="n">
        <v>1</v>
      </c>
      <c r="J3851" s="19" t="n">
        <v>46.42</v>
      </c>
      <c r="K3851" s="19" t="n">
        <v>46.42</v>
      </c>
      <c r="L3851" s="19" t="n">
        <v>46.42</v>
      </c>
      <c r="M3851" s="19" t="n">
        <f aca="false">IF(J3851&gt;0,J3851,K3851)*E3851</f>
        <v>46.42</v>
      </c>
      <c r="N3851" s="20"/>
      <c r="O3851" s="21" t="str">
        <f aca="false">IF(R3851="","",ROUND(R3851*(1-Premissas!$B$4),4))</f>
        <v/>
      </c>
      <c r="P3851" s="22"/>
      <c r="Q3851" s="22"/>
      <c r="R3851" s="23"/>
      <c r="S3851" s="24"/>
      <c r="T3851" s="24"/>
      <c r="U3851" s="25"/>
      <c r="V3851" s="19" t="str">
        <f aca="false">IF(COUNT(N3851:Q3851)=0,"",MIN(N3851:Q3851))</f>
        <v/>
      </c>
      <c r="W3851" s="16" t="str">
        <f aca="false">IF(V3851="","",INDEX($N$4:$Q$4,MATCH(V3851,N3851:Q3851,0)))</f>
        <v/>
      </c>
      <c r="X3851" s="19" t="str">
        <f aca="false">IF(COUNT(N3851:Q3851)&lt;2,"",SMALL(N3851:Q3851,2))</f>
        <v/>
      </c>
      <c r="Y3851" s="26" t="str">
        <f aca="false">IF(OR(V3851="",M3851=0),"",V3851/M3851-1)</f>
        <v/>
      </c>
      <c r="Z3851" s="26" t="str">
        <f aca="false">IF(OR(V3851="",L3851=""),"",V3851/(L3851*E3851)-1)</f>
        <v/>
      </c>
      <c r="AA3851" s="16" t="str">
        <f aca="false">IF(V3851="","SEM OFERTA",IF(OR(Y3851&gt;Premissas!$B$11,Y3851&lt;Premissas!$B$12),"VERIFICAR - UNIDADE/EMBALAGEM",IF(Y3851&gt;Premissas!$B$6,"NÃO COMPRAR - REAJUSTE &gt;5%","COMPRAR")))</f>
        <v>SEM OFERTA</v>
      </c>
      <c r="AB3851" s="18" t="str">
        <f aca="false">IF(W3851="DIMEC",S3851,IF(W3851="MEDCENTRO",U3851,""))</f>
        <v/>
      </c>
      <c r="AC3851" s="18" t="n">
        <f aca="false">IF(AA3851&lt;&gt;"COMPRAR",0,IF(AB3851="",I3851,MIN(I3851,AB3851)))</f>
        <v>0</v>
      </c>
      <c r="AD3851" s="19" t="n">
        <f aca="false">IF(AC3851&gt;0,AC3851*V3851,0)</f>
        <v>0</v>
      </c>
      <c r="AE3851" s="19" t="n">
        <f aca="false">IF(AC3851&gt;0,(M3851-V3851)*AC3851,0)</f>
        <v>0</v>
      </c>
      <c r="AF3851" s="16" t="str">
        <f aca="false">IF(AA3851&lt;&gt;"COMPRAR","",IF(AB3851="",IF(X3851="","",IF(X3851-V3851&lt;0.01,"EMPATE TÉCNICO","")),IF(AB3851&lt;I3851,"ESTOQUE INSUFICIENTE",IF(X3851="","",IF(X3851-V3851&lt;0.01,"EMPATE TÉCNICO","")))))</f>
        <v/>
      </c>
      <c r="AG3851" s="16" t="s">
        <v>4361</v>
      </c>
      <c r="AH3851" s="16" t="s">
        <v>1761</v>
      </c>
    </row>
    <row r="3852" customFormat="false" ht="15" hidden="false" customHeight="false" outlineLevel="0" collapsed="false">
      <c r="A3852" s="16" t="s">
        <v>11925</v>
      </c>
      <c r="B3852" s="17" t="s">
        <v>11926</v>
      </c>
      <c r="C3852" s="16" t="s">
        <v>11927</v>
      </c>
      <c r="D3852" s="16" t="s">
        <v>4740</v>
      </c>
      <c r="E3852" s="18" t="n">
        <v>1</v>
      </c>
      <c r="F3852" s="16" t="s">
        <v>43</v>
      </c>
      <c r="G3852" s="18" t="n">
        <v>0</v>
      </c>
      <c r="H3852" s="16" t="n">
        <v>0.1</v>
      </c>
      <c r="I3852" s="18" t="n">
        <v>1</v>
      </c>
      <c r="J3852" s="19" t="n">
        <v>21.84</v>
      </c>
      <c r="K3852" s="19" t="n">
        <v>21.84</v>
      </c>
      <c r="L3852" s="19" t="n">
        <v>21.84</v>
      </c>
      <c r="M3852" s="19" t="n">
        <f aca="false">IF(J3852&gt;0,J3852,K3852)*E3852</f>
        <v>21.84</v>
      </c>
      <c r="N3852" s="20"/>
      <c r="O3852" s="21" t="str">
        <f aca="false">IF(R3852="","",ROUND(R3852*(1-Premissas!$B$4),4))</f>
        <v/>
      </c>
      <c r="P3852" s="22"/>
      <c r="Q3852" s="22"/>
      <c r="R3852" s="23"/>
      <c r="S3852" s="24"/>
      <c r="T3852" s="24"/>
      <c r="U3852" s="25"/>
      <c r="V3852" s="19" t="str">
        <f aca="false">IF(COUNT(N3852:Q3852)=0,"",MIN(N3852:Q3852))</f>
        <v/>
      </c>
      <c r="W3852" s="16" t="str">
        <f aca="false">IF(V3852="","",INDEX($N$4:$Q$4,MATCH(V3852,N3852:Q3852,0)))</f>
        <v/>
      </c>
      <c r="X3852" s="19" t="str">
        <f aca="false">IF(COUNT(N3852:Q3852)&lt;2,"",SMALL(N3852:Q3852,2))</f>
        <v/>
      </c>
      <c r="Y3852" s="26" t="str">
        <f aca="false">IF(OR(V3852="",M3852=0),"",V3852/M3852-1)</f>
        <v/>
      </c>
      <c r="Z3852" s="26" t="str">
        <f aca="false">IF(OR(V3852="",L3852=""),"",V3852/(L3852*E3852)-1)</f>
        <v/>
      </c>
      <c r="AA3852" s="16" t="str">
        <f aca="false">IF(V3852="","SEM OFERTA",IF(OR(Y3852&gt;Premissas!$B$11,Y3852&lt;Premissas!$B$12),"VERIFICAR - UNIDADE/EMBALAGEM",IF(Y3852&gt;Premissas!$B$6,"NÃO COMPRAR - REAJUSTE &gt;5%","COMPRAR")))</f>
        <v>SEM OFERTA</v>
      </c>
      <c r="AB3852" s="18" t="str">
        <f aca="false">IF(W3852="DIMEC",S3852,IF(W3852="MEDCENTRO",U3852,""))</f>
        <v/>
      </c>
      <c r="AC3852" s="18" t="n">
        <f aca="false">IF(AA3852&lt;&gt;"COMPRAR",0,IF(AB3852="",I3852,MIN(I3852,AB3852)))</f>
        <v>0</v>
      </c>
      <c r="AD3852" s="19" t="n">
        <f aca="false">IF(AC3852&gt;0,AC3852*V3852,0)</f>
        <v>0</v>
      </c>
      <c r="AE3852" s="19" t="n">
        <f aca="false">IF(AC3852&gt;0,(M3852-V3852)*AC3852,0)</f>
        <v>0</v>
      </c>
      <c r="AF3852" s="16" t="str">
        <f aca="false">IF(AA3852&lt;&gt;"COMPRAR","",IF(AB3852="",IF(X3852="","",IF(X3852-V3852&lt;0.01,"EMPATE TÉCNICO","")),IF(AB3852&lt;I3852,"ESTOQUE INSUFICIENTE",IF(X3852="","",IF(X3852-V3852&lt;0.01,"EMPATE TÉCNICO","")))))</f>
        <v/>
      </c>
      <c r="AG3852" s="16" t="s">
        <v>203</v>
      </c>
      <c r="AH3852" s="16" t="s">
        <v>1761</v>
      </c>
    </row>
    <row r="3853" customFormat="false" ht="15" hidden="false" customHeight="false" outlineLevel="0" collapsed="false">
      <c r="A3853" s="16" t="s">
        <v>11928</v>
      </c>
      <c r="B3853" s="17" t="s">
        <v>11929</v>
      </c>
      <c r="C3853" s="16" t="s">
        <v>11930</v>
      </c>
      <c r="D3853" s="16" t="s">
        <v>5826</v>
      </c>
      <c r="E3853" s="18" t="n">
        <v>1</v>
      </c>
      <c r="F3853" s="16" t="s">
        <v>43</v>
      </c>
      <c r="G3853" s="18" t="n">
        <v>0</v>
      </c>
      <c r="H3853" s="16" t="n">
        <v>0.8</v>
      </c>
      <c r="I3853" s="18" t="n">
        <v>3</v>
      </c>
      <c r="J3853" s="19" t="n">
        <v>23.35</v>
      </c>
      <c r="K3853" s="19" t="n">
        <v>23.35</v>
      </c>
      <c r="L3853" s="19" t="n">
        <v>23.35</v>
      </c>
      <c r="M3853" s="19" t="n">
        <f aca="false">IF(J3853&gt;0,J3853,K3853)*E3853</f>
        <v>23.35</v>
      </c>
      <c r="N3853" s="20"/>
      <c r="O3853" s="21" t="str">
        <f aca="false">IF(R3853="","",ROUND(R3853*(1-Premissas!$B$4),4))</f>
        <v/>
      </c>
      <c r="P3853" s="22"/>
      <c r="Q3853" s="22"/>
      <c r="R3853" s="23"/>
      <c r="S3853" s="24"/>
      <c r="T3853" s="24"/>
      <c r="U3853" s="25"/>
      <c r="V3853" s="19" t="str">
        <f aca="false">IF(COUNT(N3853:Q3853)=0,"",MIN(N3853:Q3853))</f>
        <v/>
      </c>
      <c r="W3853" s="16" t="str">
        <f aca="false">IF(V3853="","",INDEX($N$4:$Q$4,MATCH(V3853,N3853:Q3853,0)))</f>
        <v/>
      </c>
      <c r="X3853" s="19" t="str">
        <f aca="false">IF(COUNT(N3853:Q3853)&lt;2,"",SMALL(N3853:Q3853,2))</f>
        <v/>
      </c>
      <c r="Y3853" s="26" t="str">
        <f aca="false">IF(OR(V3853="",M3853=0),"",V3853/M3853-1)</f>
        <v/>
      </c>
      <c r="Z3853" s="26" t="str">
        <f aca="false">IF(OR(V3853="",L3853=""),"",V3853/(L3853*E3853)-1)</f>
        <v/>
      </c>
      <c r="AA3853" s="16" t="str">
        <f aca="false">IF(V3853="","SEM OFERTA",IF(OR(Y3853&gt;Premissas!$B$11,Y3853&lt;Premissas!$B$12),"VERIFICAR - UNIDADE/EMBALAGEM",IF(Y3853&gt;Premissas!$B$6,"NÃO COMPRAR - REAJUSTE &gt;5%","COMPRAR")))</f>
        <v>SEM OFERTA</v>
      </c>
      <c r="AB3853" s="18" t="str">
        <f aca="false">IF(W3853="DIMEC",S3853,IF(W3853="MEDCENTRO",U3853,""))</f>
        <v/>
      </c>
      <c r="AC3853" s="18" t="n">
        <f aca="false">IF(AA3853&lt;&gt;"COMPRAR",0,IF(AB3853="",I3853,MIN(I3853,AB3853)))</f>
        <v>0</v>
      </c>
      <c r="AD3853" s="19" t="n">
        <f aca="false">IF(AC3853&gt;0,AC3853*V3853,0)</f>
        <v>0</v>
      </c>
      <c r="AE3853" s="19" t="n">
        <f aca="false">IF(AC3853&gt;0,(M3853-V3853)*AC3853,0)</f>
        <v>0</v>
      </c>
      <c r="AF3853" s="16" t="str">
        <f aca="false">IF(AA3853&lt;&gt;"COMPRAR","",IF(AB3853="",IF(X3853="","",IF(X3853-V3853&lt;0.01,"EMPATE TÉCNICO","")),IF(AB3853&lt;I3853,"ESTOQUE INSUFICIENTE",IF(X3853="","",IF(X3853-V3853&lt;0.01,"EMPATE TÉCNICO","")))))</f>
        <v/>
      </c>
      <c r="AG3853" s="16" t="s">
        <v>1838</v>
      </c>
      <c r="AH3853" s="16" t="s">
        <v>1761</v>
      </c>
    </row>
    <row r="3854" customFormat="false" ht="15" hidden="false" customHeight="false" outlineLevel="0" collapsed="false">
      <c r="A3854" s="16" t="s">
        <v>11931</v>
      </c>
      <c r="B3854" s="17" t="s">
        <v>11932</v>
      </c>
      <c r="C3854" s="16" t="s">
        <v>11933</v>
      </c>
      <c r="D3854" s="16" t="s">
        <v>5826</v>
      </c>
      <c r="E3854" s="18" t="n">
        <v>1</v>
      </c>
      <c r="F3854" s="16" t="s">
        <v>43</v>
      </c>
      <c r="G3854" s="18" t="n">
        <v>2</v>
      </c>
      <c r="H3854" s="16" t="n">
        <v>0.9</v>
      </c>
      <c r="I3854" s="18" t="n">
        <v>1</v>
      </c>
      <c r="J3854" s="19" t="n">
        <v>19.44</v>
      </c>
      <c r="K3854" s="19" t="n">
        <v>19.44</v>
      </c>
      <c r="L3854" s="19" t="n">
        <v>19.44</v>
      </c>
      <c r="M3854" s="19" t="n">
        <f aca="false">IF(J3854&gt;0,J3854,K3854)*E3854</f>
        <v>19.44</v>
      </c>
      <c r="N3854" s="20"/>
      <c r="O3854" s="21" t="str">
        <f aca="false">IF(R3854="","",ROUND(R3854*(1-Premissas!$B$4),4))</f>
        <v/>
      </c>
      <c r="P3854" s="22"/>
      <c r="Q3854" s="22"/>
      <c r="R3854" s="23"/>
      <c r="S3854" s="24"/>
      <c r="T3854" s="24"/>
      <c r="U3854" s="25"/>
      <c r="V3854" s="19" t="str">
        <f aca="false">IF(COUNT(N3854:Q3854)=0,"",MIN(N3854:Q3854))</f>
        <v/>
      </c>
      <c r="W3854" s="16" t="str">
        <f aca="false">IF(V3854="","",INDEX($N$4:$Q$4,MATCH(V3854,N3854:Q3854,0)))</f>
        <v/>
      </c>
      <c r="X3854" s="19" t="str">
        <f aca="false">IF(COUNT(N3854:Q3854)&lt;2,"",SMALL(N3854:Q3854,2))</f>
        <v/>
      </c>
      <c r="Y3854" s="26" t="str">
        <f aca="false">IF(OR(V3854="",M3854=0),"",V3854/M3854-1)</f>
        <v/>
      </c>
      <c r="Z3854" s="26" t="str">
        <f aca="false">IF(OR(V3854="",L3854=""),"",V3854/(L3854*E3854)-1)</f>
        <v/>
      </c>
      <c r="AA3854" s="16" t="str">
        <f aca="false">IF(V3854="","SEM OFERTA",IF(OR(Y3854&gt;Premissas!$B$11,Y3854&lt;Premissas!$B$12),"VERIFICAR - UNIDADE/EMBALAGEM",IF(Y3854&gt;Premissas!$B$6,"NÃO COMPRAR - REAJUSTE &gt;5%","COMPRAR")))</f>
        <v>SEM OFERTA</v>
      </c>
      <c r="AB3854" s="18" t="str">
        <f aca="false">IF(W3854="DIMEC",S3854,IF(W3854="MEDCENTRO",U3854,""))</f>
        <v/>
      </c>
      <c r="AC3854" s="18" t="n">
        <f aca="false">IF(AA3854&lt;&gt;"COMPRAR",0,IF(AB3854="",I3854,MIN(I3854,AB3854)))</f>
        <v>0</v>
      </c>
      <c r="AD3854" s="19" t="n">
        <f aca="false">IF(AC3854&gt;0,AC3854*V3854,0)</f>
        <v>0</v>
      </c>
      <c r="AE3854" s="19" t="n">
        <f aca="false">IF(AC3854&gt;0,(M3854-V3854)*AC3854,0)</f>
        <v>0</v>
      </c>
      <c r="AF3854" s="16" t="str">
        <f aca="false">IF(AA3854&lt;&gt;"COMPRAR","",IF(AB3854="",IF(X3854="","",IF(X3854-V3854&lt;0.01,"EMPATE TÉCNICO","")),IF(AB3854&lt;I3854,"ESTOQUE INSUFICIENTE",IF(X3854="","",IF(X3854-V3854&lt;0.01,"EMPATE TÉCNICO","")))))</f>
        <v/>
      </c>
      <c r="AG3854" s="16" t="s">
        <v>1838</v>
      </c>
      <c r="AH3854" s="16" t="s">
        <v>1761</v>
      </c>
    </row>
    <row r="3855" customFormat="false" ht="15" hidden="false" customHeight="false" outlineLevel="0" collapsed="false">
      <c r="A3855" s="16" t="s">
        <v>11934</v>
      </c>
      <c r="B3855" s="17" t="s">
        <v>11935</v>
      </c>
      <c r="C3855" s="16" t="s">
        <v>11936</v>
      </c>
      <c r="D3855" s="16" t="s">
        <v>303</v>
      </c>
      <c r="E3855" s="18" t="n">
        <v>1</v>
      </c>
      <c r="F3855" s="16" t="s">
        <v>43</v>
      </c>
      <c r="G3855" s="18" t="n">
        <v>0</v>
      </c>
      <c r="H3855" s="16" t="n">
        <v>3</v>
      </c>
      <c r="I3855" s="18" t="n">
        <v>8</v>
      </c>
      <c r="J3855" s="19" t="n">
        <v>2.12</v>
      </c>
      <c r="K3855" s="19" t="n">
        <v>2.12</v>
      </c>
      <c r="L3855" s="19" t="n">
        <v>2.12</v>
      </c>
      <c r="M3855" s="19" t="n">
        <f aca="false">IF(J3855&gt;0,J3855,K3855)*E3855</f>
        <v>2.12</v>
      </c>
      <c r="N3855" s="20"/>
      <c r="O3855" s="21" t="str">
        <f aca="false">IF(R3855="","",ROUND(R3855*(1-Premissas!$B$4),4))</f>
        <v/>
      </c>
      <c r="P3855" s="22"/>
      <c r="Q3855" s="22"/>
      <c r="R3855" s="23"/>
      <c r="S3855" s="24"/>
      <c r="T3855" s="24"/>
      <c r="U3855" s="25"/>
      <c r="V3855" s="19" t="str">
        <f aca="false">IF(COUNT(N3855:Q3855)=0,"",MIN(N3855:Q3855))</f>
        <v/>
      </c>
      <c r="W3855" s="16" t="str">
        <f aca="false">IF(V3855="","",INDEX($N$4:$Q$4,MATCH(V3855,N3855:Q3855,0)))</f>
        <v/>
      </c>
      <c r="X3855" s="19" t="str">
        <f aca="false">IF(COUNT(N3855:Q3855)&lt;2,"",SMALL(N3855:Q3855,2))</f>
        <v/>
      </c>
      <c r="Y3855" s="26" t="str">
        <f aca="false">IF(OR(V3855="",M3855=0),"",V3855/M3855-1)</f>
        <v/>
      </c>
      <c r="Z3855" s="26" t="str">
        <f aca="false">IF(OR(V3855="",L3855=""),"",V3855/(L3855*E3855)-1)</f>
        <v/>
      </c>
      <c r="AA3855" s="16" t="str">
        <f aca="false">IF(V3855="","SEM OFERTA",IF(OR(Y3855&gt;Premissas!$B$11,Y3855&lt;Premissas!$B$12),"VERIFICAR - UNIDADE/EMBALAGEM",IF(Y3855&gt;Premissas!$B$6,"NÃO COMPRAR - REAJUSTE &gt;5%","COMPRAR")))</f>
        <v>SEM OFERTA</v>
      </c>
      <c r="AB3855" s="18" t="str">
        <f aca="false">IF(W3855="DIMEC",S3855,IF(W3855="MEDCENTRO",U3855,""))</f>
        <v/>
      </c>
      <c r="AC3855" s="18" t="n">
        <f aca="false">IF(AA3855&lt;&gt;"COMPRAR",0,IF(AB3855="",I3855,MIN(I3855,AB3855)))</f>
        <v>0</v>
      </c>
      <c r="AD3855" s="19" t="n">
        <f aca="false">IF(AC3855&gt;0,AC3855*V3855,0)</f>
        <v>0</v>
      </c>
      <c r="AE3855" s="19" t="n">
        <f aca="false">IF(AC3855&gt;0,(M3855-V3855)*AC3855,0)</f>
        <v>0</v>
      </c>
      <c r="AF3855" s="16" t="str">
        <f aca="false">IF(AA3855&lt;&gt;"COMPRAR","",IF(AB3855="",IF(X3855="","",IF(X3855-V3855&lt;0.01,"EMPATE TÉCNICO","")),IF(AB3855&lt;I3855,"ESTOQUE INSUFICIENTE",IF(X3855="","",IF(X3855-V3855&lt;0.01,"EMPATE TÉCNICO","")))))</f>
        <v/>
      </c>
      <c r="AG3855" s="16" t="s">
        <v>1838</v>
      </c>
      <c r="AH3855" s="16" t="s">
        <v>1761</v>
      </c>
    </row>
    <row r="3856" customFormat="false" ht="15" hidden="false" customHeight="false" outlineLevel="0" collapsed="false">
      <c r="A3856" s="16" t="s">
        <v>11937</v>
      </c>
      <c r="B3856" s="17" t="s">
        <v>11938</v>
      </c>
      <c r="C3856" s="16" t="s">
        <v>11939</v>
      </c>
      <c r="D3856" s="16" t="s">
        <v>303</v>
      </c>
      <c r="E3856" s="18" t="n">
        <v>1</v>
      </c>
      <c r="F3856" s="16" t="s">
        <v>43</v>
      </c>
      <c r="G3856" s="18" t="n">
        <v>0</v>
      </c>
      <c r="H3856" s="16" t="n">
        <v>4.1</v>
      </c>
      <c r="I3856" s="18" t="n">
        <v>11</v>
      </c>
      <c r="J3856" s="19" t="n">
        <v>1.8</v>
      </c>
      <c r="K3856" s="19" t="n">
        <v>1.8</v>
      </c>
      <c r="L3856" s="19" t="n">
        <v>1.8</v>
      </c>
      <c r="M3856" s="19" t="n">
        <f aca="false">IF(J3856&gt;0,J3856,K3856)*E3856</f>
        <v>1.8</v>
      </c>
      <c r="N3856" s="20"/>
      <c r="O3856" s="21" t="str">
        <f aca="false">IF(R3856="","",ROUND(R3856*(1-Premissas!$B$4),4))</f>
        <v/>
      </c>
      <c r="P3856" s="22"/>
      <c r="Q3856" s="22"/>
      <c r="R3856" s="23"/>
      <c r="S3856" s="24"/>
      <c r="T3856" s="24"/>
      <c r="U3856" s="25"/>
      <c r="V3856" s="19" t="str">
        <f aca="false">IF(COUNT(N3856:Q3856)=0,"",MIN(N3856:Q3856))</f>
        <v/>
      </c>
      <c r="W3856" s="16" t="str">
        <f aca="false">IF(V3856="","",INDEX($N$4:$Q$4,MATCH(V3856,N3856:Q3856,0)))</f>
        <v/>
      </c>
      <c r="X3856" s="19" t="str">
        <f aca="false">IF(COUNT(N3856:Q3856)&lt;2,"",SMALL(N3856:Q3856,2))</f>
        <v/>
      </c>
      <c r="Y3856" s="26" t="str">
        <f aca="false">IF(OR(V3856="",M3856=0),"",V3856/M3856-1)</f>
        <v/>
      </c>
      <c r="Z3856" s="26" t="str">
        <f aca="false">IF(OR(V3856="",L3856=""),"",V3856/(L3856*E3856)-1)</f>
        <v/>
      </c>
      <c r="AA3856" s="16" t="str">
        <f aca="false">IF(V3856="","SEM OFERTA",IF(OR(Y3856&gt;Premissas!$B$11,Y3856&lt;Premissas!$B$12),"VERIFICAR - UNIDADE/EMBALAGEM",IF(Y3856&gt;Premissas!$B$6,"NÃO COMPRAR - REAJUSTE &gt;5%","COMPRAR")))</f>
        <v>SEM OFERTA</v>
      </c>
      <c r="AB3856" s="18" t="str">
        <f aca="false">IF(W3856="DIMEC",S3856,IF(W3856="MEDCENTRO",U3856,""))</f>
        <v/>
      </c>
      <c r="AC3856" s="18" t="n">
        <f aca="false">IF(AA3856&lt;&gt;"COMPRAR",0,IF(AB3856="",I3856,MIN(I3856,AB3856)))</f>
        <v>0</v>
      </c>
      <c r="AD3856" s="19" t="n">
        <f aca="false">IF(AC3856&gt;0,AC3856*V3856,0)</f>
        <v>0</v>
      </c>
      <c r="AE3856" s="19" t="n">
        <f aca="false">IF(AC3856&gt;0,(M3856-V3856)*AC3856,0)</f>
        <v>0</v>
      </c>
      <c r="AF3856" s="16" t="str">
        <f aca="false">IF(AA3856&lt;&gt;"COMPRAR","",IF(AB3856="",IF(X3856="","",IF(X3856-V3856&lt;0.01,"EMPATE TÉCNICO","")),IF(AB3856&lt;I3856,"ESTOQUE INSUFICIENTE",IF(X3856="","",IF(X3856-V3856&lt;0.01,"EMPATE TÉCNICO","")))))</f>
        <v/>
      </c>
      <c r="AG3856" s="16" t="s">
        <v>1771</v>
      </c>
      <c r="AH3856" s="16" t="s">
        <v>1761</v>
      </c>
    </row>
    <row r="3857" customFormat="false" ht="15" hidden="false" customHeight="false" outlineLevel="0" collapsed="false">
      <c r="A3857" s="16" t="s">
        <v>11940</v>
      </c>
      <c r="B3857" s="17" t="s">
        <v>11941</v>
      </c>
      <c r="C3857" s="16" t="s">
        <v>11942</v>
      </c>
      <c r="D3857" s="16" t="s">
        <v>4315</v>
      </c>
      <c r="E3857" s="18" t="n">
        <v>1</v>
      </c>
      <c r="F3857" s="16" t="s">
        <v>43</v>
      </c>
      <c r="G3857" s="18" t="n">
        <v>0</v>
      </c>
      <c r="H3857" s="16" t="n">
        <v>0</v>
      </c>
      <c r="I3857" s="18" t="n">
        <v>1</v>
      </c>
      <c r="J3857" s="19" t="n">
        <v>38.85</v>
      </c>
      <c r="K3857" s="19" t="n">
        <v>38.85</v>
      </c>
      <c r="L3857" s="19" t="n">
        <v>38.85</v>
      </c>
      <c r="M3857" s="19" t="n">
        <f aca="false">IF(J3857&gt;0,J3857,K3857)*E3857</f>
        <v>38.85</v>
      </c>
      <c r="N3857" s="20"/>
      <c r="O3857" s="21" t="str">
        <f aca="false">IF(R3857="","",ROUND(R3857*(1-Premissas!$B$4),4))</f>
        <v/>
      </c>
      <c r="P3857" s="22"/>
      <c r="Q3857" s="22"/>
      <c r="R3857" s="23"/>
      <c r="S3857" s="24"/>
      <c r="T3857" s="24"/>
      <c r="U3857" s="25"/>
      <c r="V3857" s="19" t="str">
        <f aca="false">IF(COUNT(N3857:Q3857)=0,"",MIN(N3857:Q3857))</f>
        <v/>
      </c>
      <c r="W3857" s="16" t="str">
        <f aca="false">IF(V3857="","",INDEX($N$4:$Q$4,MATCH(V3857,N3857:Q3857,0)))</f>
        <v/>
      </c>
      <c r="X3857" s="19" t="str">
        <f aca="false">IF(COUNT(N3857:Q3857)&lt;2,"",SMALL(N3857:Q3857,2))</f>
        <v/>
      </c>
      <c r="Y3857" s="26" t="str">
        <f aca="false">IF(OR(V3857="",M3857=0),"",V3857/M3857-1)</f>
        <v/>
      </c>
      <c r="Z3857" s="26" t="str">
        <f aca="false">IF(OR(V3857="",L3857=""),"",V3857/(L3857*E3857)-1)</f>
        <v/>
      </c>
      <c r="AA3857" s="16" t="str">
        <f aca="false">IF(V3857="","SEM OFERTA",IF(OR(Y3857&gt;Premissas!$B$11,Y3857&lt;Premissas!$B$12),"VERIFICAR - UNIDADE/EMBALAGEM",IF(Y3857&gt;Premissas!$B$6,"NÃO COMPRAR - REAJUSTE &gt;5%","COMPRAR")))</f>
        <v>SEM OFERTA</v>
      </c>
      <c r="AB3857" s="18" t="str">
        <f aca="false">IF(W3857="DIMEC",S3857,IF(W3857="MEDCENTRO",U3857,""))</f>
        <v/>
      </c>
      <c r="AC3857" s="18" t="n">
        <f aca="false">IF(AA3857&lt;&gt;"COMPRAR",0,IF(AB3857="",I3857,MIN(I3857,AB3857)))</f>
        <v>0</v>
      </c>
      <c r="AD3857" s="19" t="n">
        <f aca="false">IF(AC3857&gt;0,AC3857*V3857,0)</f>
        <v>0</v>
      </c>
      <c r="AE3857" s="19" t="n">
        <f aca="false">IF(AC3857&gt;0,(M3857-V3857)*AC3857,0)</f>
        <v>0</v>
      </c>
      <c r="AF3857" s="16" t="str">
        <f aca="false">IF(AA3857&lt;&gt;"COMPRAR","",IF(AB3857="",IF(X3857="","",IF(X3857-V3857&lt;0.01,"EMPATE TÉCNICO","")),IF(AB3857&lt;I3857,"ESTOQUE INSUFICIENTE",IF(X3857="","",IF(X3857-V3857&lt;0.01,"EMPATE TÉCNICO","")))))</f>
        <v/>
      </c>
      <c r="AG3857" s="16" t="s">
        <v>1803</v>
      </c>
      <c r="AH3857" s="16" t="s">
        <v>1761</v>
      </c>
    </row>
    <row r="3858" customFormat="false" ht="15" hidden="false" customHeight="false" outlineLevel="0" collapsed="false">
      <c r="A3858" s="16" t="s">
        <v>11943</v>
      </c>
      <c r="B3858" s="17" t="s">
        <v>11944</v>
      </c>
      <c r="C3858" s="16" t="s">
        <v>11945</v>
      </c>
      <c r="D3858" s="16" t="s">
        <v>4360</v>
      </c>
      <c r="E3858" s="18" t="n">
        <v>1</v>
      </c>
      <c r="F3858" s="16" t="s">
        <v>43</v>
      </c>
      <c r="G3858" s="18" t="n">
        <v>0</v>
      </c>
      <c r="H3858" s="16" t="n">
        <v>0</v>
      </c>
      <c r="I3858" s="18" t="n">
        <v>1</v>
      </c>
      <c r="J3858" s="19" t="n">
        <v>24.34</v>
      </c>
      <c r="K3858" s="19" t="n">
        <v>24.34</v>
      </c>
      <c r="L3858" s="19" t="n">
        <v>24.34</v>
      </c>
      <c r="M3858" s="19" t="n">
        <f aca="false">IF(J3858&gt;0,J3858,K3858)*E3858</f>
        <v>24.34</v>
      </c>
      <c r="N3858" s="20"/>
      <c r="O3858" s="21" t="str">
        <f aca="false">IF(R3858="","",ROUND(R3858*(1-Premissas!$B$4),4))</f>
        <v/>
      </c>
      <c r="P3858" s="22"/>
      <c r="Q3858" s="22"/>
      <c r="R3858" s="23"/>
      <c r="S3858" s="24"/>
      <c r="T3858" s="24"/>
      <c r="U3858" s="25"/>
      <c r="V3858" s="19" t="str">
        <f aca="false">IF(COUNT(N3858:Q3858)=0,"",MIN(N3858:Q3858))</f>
        <v/>
      </c>
      <c r="W3858" s="16" t="str">
        <f aca="false">IF(V3858="","",INDEX($N$4:$Q$4,MATCH(V3858,N3858:Q3858,0)))</f>
        <v/>
      </c>
      <c r="X3858" s="19" t="str">
        <f aca="false">IF(COUNT(N3858:Q3858)&lt;2,"",SMALL(N3858:Q3858,2))</f>
        <v/>
      </c>
      <c r="Y3858" s="26" t="str">
        <f aca="false">IF(OR(V3858="",M3858=0),"",V3858/M3858-1)</f>
        <v/>
      </c>
      <c r="Z3858" s="26" t="str">
        <f aca="false">IF(OR(V3858="",L3858=""),"",V3858/(L3858*E3858)-1)</f>
        <v/>
      </c>
      <c r="AA3858" s="16" t="str">
        <f aca="false">IF(V3858="","SEM OFERTA",IF(OR(Y3858&gt;Premissas!$B$11,Y3858&lt;Premissas!$B$12),"VERIFICAR - UNIDADE/EMBALAGEM",IF(Y3858&gt;Premissas!$B$6,"NÃO COMPRAR - REAJUSTE &gt;5%","COMPRAR")))</f>
        <v>SEM OFERTA</v>
      </c>
      <c r="AB3858" s="18" t="str">
        <f aca="false">IF(W3858="DIMEC",S3858,IF(W3858="MEDCENTRO",U3858,""))</f>
        <v/>
      </c>
      <c r="AC3858" s="18" t="n">
        <f aca="false">IF(AA3858&lt;&gt;"COMPRAR",0,IF(AB3858="",I3858,MIN(I3858,AB3858)))</f>
        <v>0</v>
      </c>
      <c r="AD3858" s="19" t="n">
        <f aca="false">IF(AC3858&gt;0,AC3858*V3858,0)</f>
        <v>0</v>
      </c>
      <c r="AE3858" s="19" t="n">
        <f aca="false">IF(AC3858&gt;0,(M3858-V3858)*AC3858,0)</f>
        <v>0</v>
      </c>
      <c r="AF3858" s="16" t="str">
        <f aca="false">IF(AA3858&lt;&gt;"COMPRAR","",IF(AB3858="",IF(X3858="","",IF(X3858-V3858&lt;0.01,"EMPATE TÉCNICO","")),IF(AB3858&lt;I3858,"ESTOQUE INSUFICIENTE",IF(X3858="","",IF(X3858-V3858&lt;0.01,"EMPATE TÉCNICO","")))))</f>
        <v/>
      </c>
      <c r="AG3858" s="16" t="s">
        <v>4361</v>
      </c>
      <c r="AH3858" s="16" t="s">
        <v>1761</v>
      </c>
    </row>
    <row r="3859" customFormat="false" ht="15" hidden="false" customHeight="false" outlineLevel="0" collapsed="false">
      <c r="A3859" s="16" t="s">
        <v>11946</v>
      </c>
      <c r="B3859" s="17" t="s">
        <v>11947</v>
      </c>
      <c r="C3859" s="16" t="s">
        <v>11948</v>
      </c>
      <c r="D3859" s="16" t="s">
        <v>4360</v>
      </c>
      <c r="E3859" s="18" t="n">
        <v>1</v>
      </c>
      <c r="F3859" s="16" t="s">
        <v>43</v>
      </c>
      <c r="G3859" s="18" t="n">
        <v>0</v>
      </c>
      <c r="H3859" s="16" t="n">
        <v>0</v>
      </c>
      <c r="I3859" s="18" t="n">
        <v>1</v>
      </c>
      <c r="J3859" s="19" t="n">
        <v>24.34</v>
      </c>
      <c r="K3859" s="19" t="n">
        <v>24.34</v>
      </c>
      <c r="L3859" s="19" t="n">
        <v>24.34</v>
      </c>
      <c r="M3859" s="19" t="n">
        <f aca="false">IF(J3859&gt;0,J3859,K3859)*E3859</f>
        <v>24.34</v>
      </c>
      <c r="N3859" s="20"/>
      <c r="O3859" s="21" t="str">
        <f aca="false">IF(R3859="","",ROUND(R3859*(1-Premissas!$B$4),4))</f>
        <v/>
      </c>
      <c r="P3859" s="22"/>
      <c r="Q3859" s="22"/>
      <c r="R3859" s="23"/>
      <c r="S3859" s="24"/>
      <c r="T3859" s="24"/>
      <c r="U3859" s="25"/>
      <c r="V3859" s="19" t="str">
        <f aca="false">IF(COUNT(N3859:Q3859)=0,"",MIN(N3859:Q3859))</f>
        <v/>
      </c>
      <c r="W3859" s="16" t="str">
        <f aca="false">IF(V3859="","",INDEX($N$4:$Q$4,MATCH(V3859,N3859:Q3859,0)))</f>
        <v/>
      </c>
      <c r="X3859" s="19" t="str">
        <f aca="false">IF(COUNT(N3859:Q3859)&lt;2,"",SMALL(N3859:Q3859,2))</f>
        <v/>
      </c>
      <c r="Y3859" s="26" t="str">
        <f aca="false">IF(OR(V3859="",M3859=0),"",V3859/M3859-1)</f>
        <v/>
      </c>
      <c r="Z3859" s="26" t="str">
        <f aca="false">IF(OR(V3859="",L3859=""),"",V3859/(L3859*E3859)-1)</f>
        <v/>
      </c>
      <c r="AA3859" s="16" t="str">
        <f aca="false">IF(V3859="","SEM OFERTA",IF(OR(Y3859&gt;Premissas!$B$11,Y3859&lt;Premissas!$B$12),"VERIFICAR - UNIDADE/EMBALAGEM",IF(Y3859&gt;Premissas!$B$6,"NÃO COMPRAR - REAJUSTE &gt;5%","COMPRAR")))</f>
        <v>SEM OFERTA</v>
      </c>
      <c r="AB3859" s="18" t="str">
        <f aca="false">IF(W3859="DIMEC",S3859,IF(W3859="MEDCENTRO",U3859,""))</f>
        <v/>
      </c>
      <c r="AC3859" s="18" t="n">
        <f aca="false">IF(AA3859&lt;&gt;"COMPRAR",0,IF(AB3859="",I3859,MIN(I3859,AB3859)))</f>
        <v>0</v>
      </c>
      <c r="AD3859" s="19" t="n">
        <f aca="false">IF(AC3859&gt;0,AC3859*V3859,0)</f>
        <v>0</v>
      </c>
      <c r="AE3859" s="19" t="n">
        <f aca="false">IF(AC3859&gt;0,(M3859-V3859)*AC3859,0)</f>
        <v>0</v>
      </c>
      <c r="AF3859" s="16" t="str">
        <f aca="false">IF(AA3859&lt;&gt;"COMPRAR","",IF(AB3859="",IF(X3859="","",IF(X3859-V3859&lt;0.01,"EMPATE TÉCNICO","")),IF(AB3859&lt;I3859,"ESTOQUE INSUFICIENTE",IF(X3859="","",IF(X3859-V3859&lt;0.01,"EMPATE TÉCNICO","")))))</f>
        <v/>
      </c>
      <c r="AG3859" s="16" t="s">
        <v>4361</v>
      </c>
      <c r="AH3859" s="16" t="s">
        <v>1761</v>
      </c>
    </row>
    <row r="3860" customFormat="false" ht="15" hidden="false" customHeight="false" outlineLevel="0" collapsed="false">
      <c r="A3860" s="16" t="s">
        <v>11949</v>
      </c>
      <c r="B3860" s="17" t="s">
        <v>11950</v>
      </c>
      <c r="C3860" s="16" t="s">
        <v>11951</v>
      </c>
      <c r="D3860" s="16" t="s">
        <v>4308</v>
      </c>
      <c r="E3860" s="18" t="n">
        <v>1</v>
      </c>
      <c r="F3860" s="16" t="s">
        <v>43</v>
      </c>
      <c r="G3860" s="18" t="n">
        <v>0</v>
      </c>
      <c r="H3860" s="16" t="n">
        <v>0.1</v>
      </c>
      <c r="I3860" s="18" t="n">
        <v>1</v>
      </c>
      <c r="J3860" s="19" t="n">
        <v>0</v>
      </c>
      <c r="K3860" s="19" t="n">
        <v>20.47</v>
      </c>
      <c r="L3860" s="19"/>
      <c r="M3860" s="19" t="n">
        <f aca="false">IF(J3860&gt;0,J3860,K3860)*E3860</f>
        <v>20.47</v>
      </c>
      <c r="N3860" s="20"/>
      <c r="O3860" s="21" t="str">
        <f aca="false">IF(R3860="","",ROUND(R3860*(1-Premissas!$B$4),4))</f>
        <v/>
      </c>
      <c r="P3860" s="22"/>
      <c r="Q3860" s="22"/>
      <c r="R3860" s="23"/>
      <c r="S3860" s="24"/>
      <c r="T3860" s="24"/>
      <c r="U3860" s="25"/>
      <c r="V3860" s="19" t="str">
        <f aca="false">IF(COUNT(N3860:Q3860)=0,"",MIN(N3860:Q3860))</f>
        <v/>
      </c>
      <c r="W3860" s="16" t="str">
        <f aca="false">IF(V3860="","",INDEX($N$4:$Q$4,MATCH(V3860,N3860:Q3860,0)))</f>
        <v/>
      </c>
      <c r="X3860" s="19" t="str">
        <f aca="false">IF(COUNT(N3860:Q3860)&lt;2,"",SMALL(N3860:Q3860,2))</f>
        <v/>
      </c>
      <c r="Y3860" s="26" t="str">
        <f aca="false">IF(OR(V3860="",M3860=0),"",V3860/M3860-1)</f>
        <v/>
      </c>
      <c r="Z3860" s="26" t="str">
        <f aca="false">IF(OR(V3860="",L3860=""),"",V3860/(L3860*E3860)-1)</f>
        <v/>
      </c>
      <c r="AA3860" s="16" t="str">
        <f aca="false">IF(V3860="","SEM OFERTA",IF(OR(Y3860&gt;Premissas!$B$11,Y3860&lt;Premissas!$B$12),"VERIFICAR - UNIDADE/EMBALAGEM",IF(Y3860&gt;Premissas!$B$6,"NÃO COMPRAR - REAJUSTE &gt;5%","COMPRAR")))</f>
        <v>SEM OFERTA</v>
      </c>
      <c r="AB3860" s="18" t="str">
        <f aca="false">IF(W3860="DIMEC",S3860,IF(W3860="MEDCENTRO",U3860,""))</f>
        <v/>
      </c>
      <c r="AC3860" s="18" t="n">
        <f aca="false">IF(AA3860&lt;&gt;"COMPRAR",0,IF(AB3860="",I3860,MIN(I3860,AB3860)))</f>
        <v>0</v>
      </c>
      <c r="AD3860" s="19" t="n">
        <f aca="false">IF(AC3860&gt;0,AC3860*V3860,0)</f>
        <v>0</v>
      </c>
      <c r="AE3860" s="19" t="n">
        <f aca="false">IF(AC3860&gt;0,(M3860-V3860)*AC3860,0)</f>
        <v>0</v>
      </c>
      <c r="AF3860" s="16" t="str">
        <f aca="false">IF(AA3860&lt;&gt;"COMPRAR","",IF(AB3860="",IF(X3860="","",IF(X3860-V3860&lt;0.01,"EMPATE TÉCNICO","")),IF(AB3860&lt;I3860,"ESTOQUE INSUFICIENTE",IF(X3860="","",IF(X3860-V3860&lt;0.01,"EMPATE TÉCNICO","")))))</f>
        <v/>
      </c>
      <c r="AG3860" s="16" t="s">
        <v>87</v>
      </c>
      <c r="AH3860" s="16" t="s">
        <v>1761</v>
      </c>
    </row>
    <row r="3861" customFormat="false" ht="15" hidden="false" customHeight="false" outlineLevel="0" collapsed="false">
      <c r="A3861" s="16" t="s">
        <v>11952</v>
      </c>
      <c r="B3861" s="17" t="s">
        <v>11953</v>
      </c>
      <c r="C3861" s="16" t="s">
        <v>11954</v>
      </c>
      <c r="D3861" s="16" t="s">
        <v>5548</v>
      </c>
      <c r="E3861" s="18" t="n">
        <v>1</v>
      </c>
      <c r="F3861" s="16" t="s">
        <v>43</v>
      </c>
      <c r="G3861" s="18" t="n">
        <v>0</v>
      </c>
      <c r="H3861" s="16" t="n">
        <v>0.3</v>
      </c>
      <c r="I3861" s="18" t="n">
        <v>1</v>
      </c>
      <c r="J3861" s="19" t="n">
        <v>9.78</v>
      </c>
      <c r="K3861" s="19" t="n">
        <v>9.78</v>
      </c>
      <c r="L3861" s="19" t="n">
        <v>9.78</v>
      </c>
      <c r="M3861" s="19" t="n">
        <f aca="false">IF(J3861&gt;0,J3861,K3861)*E3861</f>
        <v>9.78</v>
      </c>
      <c r="N3861" s="20"/>
      <c r="O3861" s="21" t="str">
        <f aca="false">IF(R3861="","",ROUND(R3861*(1-Premissas!$B$4),4))</f>
        <v/>
      </c>
      <c r="P3861" s="22"/>
      <c r="Q3861" s="22"/>
      <c r="R3861" s="23"/>
      <c r="S3861" s="24"/>
      <c r="T3861" s="24"/>
      <c r="U3861" s="25"/>
      <c r="V3861" s="19" t="str">
        <f aca="false">IF(COUNT(N3861:Q3861)=0,"",MIN(N3861:Q3861))</f>
        <v/>
      </c>
      <c r="W3861" s="16" t="str">
        <f aca="false">IF(V3861="","",INDEX($N$4:$Q$4,MATCH(V3861,N3861:Q3861,0)))</f>
        <v/>
      </c>
      <c r="X3861" s="19" t="str">
        <f aca="false">IF(COUNT(N3861:Q3861)&lt;2,"",SMALL(N3861:Q3861,2))</f>
        <v/>
      </c>
      <c r="Y3861" s="26" t="str">
        <f aca="false">IF(OR(V3861="",M3861=0),"",V3861/M3861-1)</f>
        <v/>
      </c>
      <c r="Z3861" s="26" t="str">
        <f aca="false">IF(OR(V3861="",L3861=""),"",V3861/(L3861*E3861)-1)</f>
        <v/>
      </c>
      <c r="AA3861" s="16" t="str">
        <f aca="false">IF(V3861="","SEM OFERTA",IF(OR(Y3861&gt;Premissas!$B$11,Y3861&lt;Premissas!$B$12),"VERIFICAR - UNIDADE/EMBALAGEM",IF(Y3861&gt;Premissas!$B$6,"NÃO COMPRAR - REAJUSTE &gt;5%","COMPRAR")))</f>
        <v>SEM OFERTA</v>
      </c>
      <c r="AB3861" s="18" t="str">
        <f aca="false">IF(W3861="DIMEC",S3861,IF(W3861="MEDCENTRO",U3861,""))</f>
        <v/>
      </c>
      <c r="AC3861" s="18" t="n">
        <f aca="false">IF(AA3861&lt;&gt;"COMPRAR",0,IF(AB3861="",I3861,MIN(I3861,AB3861)))</f>
        <v>0</v>
      </c>
      <c r="AD3861" s="19" t="n">
        <f aca="false">IF(AC3861&gt;0,AC3861*V3861,0)</f>
        <v>0</v>
      </c>
      <c r="AE3861" s="19" t="n">
        <f aca="false">IF(AC3861&gt;0,(M3861-V3861)*AC3861,0)</f>
        <v>0</v>
      </c>
      <c r="AF3861" s="16" t="str">
        <f aca="false">IF(AA3861&lt;&gt;"COMPRAR","",IF(AB3861="",IF(X3861="","",IF(X3861-V3861&lt;0.01,"EMPATE TÉCNICO","")),IF(AB3861&lt;I3861,"ESTOQUE INSUFICIENTE",IF(X3861="","",IF(X3861-V3861&lt;0.01,"EMPATE TÉCNICO","")))))</f>
        <v/>
      </c>
      <c r="AG3861" s="16" t="s">
        <v>328</v>
      </c>
      <c r="AH3861" s="16" t="s">
        <v>1761</v>
      </c>
    </row>
    <row r="3862" customFormat="false" ht="15" hidden="false" customHeight="false" outlineLevel="0" collapsed="false">
      <c r="A3862" s="16" t="s">
        <v>11955</v>
      </c>
      <c r="B3862" s="17" t="s">
        <v>11956</v>
      </c>
      <c r="C3862" s="16" t="s">
        <v>11957</v>
      </c>
      <c r="D3862" s="16" t="s">
        <v>5548</v>
      </c>
      <c r="E3862" s="18" t="n">
        <v>1</v>
      </c>
      <c r="F3862" s="16" t="s">
        <v>42</v>
      </c>
      <c r="G3862" s="18" t="n">
        <v>0</v>
      </c>
      <c r="H3862" s="16" t="n">
        <v>0.9</v>
      </c>
      <c r="I3862" s="18" t="n">
        <v>3</v>
      </c>
      <c r="J3862" s="19" t="n">
        <v>28.62</v>
      </c>
      <c r="K3862" s="19" t="n">
        <v>28.62</v>
      </c>
      <c r="L3862" s="19" t="n">
        <v>28.62</v>
      </c>
      <c r="M3862" s="19" t="n">
        <f aca="false">IF(J3862&gt;0,J3862,K3862)*E3862</f>
        <v>28.62</v>
      </c>
      <c r="N3862" s="20"/>
      <c r="O3862" s="21" t="str">
        <f aca="false">IF(R3862="","",ROUND(R3862*(1-Premissas!$B$4),4))</f>
        <v/>
      </c>
      <c r="P3862" s="22"/>
      <c r="Q3862" s="22"/>
      <c r="R3862" s="23"/>
      <c r="S3862" s="24"/>
      <c r="T3862" s="24"/>
      <c r="U3862" s="25"/>
      <c r="V3862" s="19" t="str">
        <f aca="false">IF(COUNT(N3862:Q3862)=0,"",MIN(N3862:Q3862))</f>
        <v/>
      </c>
      <c r="W3862" s="16" t="str">
        <f aca="false">IF(V3862="","",INDEX($N$4:$Q$4,MATCH(V3862,N3862:Q3862,0)))</f>
        <v/>
      </c>
      <c r="X3862" s="19" t="str">
        <f aca="false">IF(COUNT(N3862:Q3862)&lt;2,"",SMALL(N3862:Q3862,2))</f>
        <v/>
      </c>
      <c r="Y3862" s="26" t="str">
        <f aca="false">IF(OR(V3862="",M3862=0),"",V3862/M3862-1)</f>
        <v/>
      </c>
      <c r="Z3862" s="26" t="str">
        <f aca="false">IF(OR(V3862="",L3862=""),"",V3862/(L3862*E3862)-1)</f>
        <v/>
      </c>
      <c r="AA3862" s="16" t="str">
        <f aca="false">IF(V3862="","SEM OFERTA",IF(OR(Y3862&gt;Premissas!$B$11,Y3862&lt;Premissas!$B$12),"VERIFICAR - UNIDADE/EMBALAGEM",IF(Y3862&gt;Premissas!$B$6,"NÃO COMPRAR - REAJUSTE &gt;5%","COMPRAR")))</f>
        <v>SEM OFERTA</v>
      </c>
      <c r="AB3862" s="18" t="str">
        <f aca="false">IF(W3862="DIMEC",S3862,IF(W3862="MEDCENTRO",U3862,""))</f>
        <v/>
      </c>
      <c r="AC3862" s="18" t="n">
        <f aca="false">IF(AA3862&lt;&gt;"COMPRAR",0,IF(AB3862="",I3862,MIN(I3862,AB3862)))</f>
        <v>0</v>
      </c>
      <c r="AD3862" s="19" t="n">
        <f aca="false">IF(AC3862&gt;0,AC3862*V3862,0)</f>
        <v>0</v>
      </c>
      <c r="AE3862" s="19" t="n">
        <f aca="false">IF(AC3862&gt;0,(M3862-V3862)*AC3862,0)</f>
        <v>0</v>
      </c>
      <c r="AF3862" s="16" t="str">
        <f aca="false">IF(AA3862&lt;&gt;"COMPRAR","",IF(AB3862="",IF(X3862="","",IF(X3862-V3862&lt;0.01,"EMPATE TÉCNICO","")),IF(AB3862&lt;I3862,"ESTOQUE INSUFICIENTE",IF(X3862="","",IF(X3862-V3862&lt;0.01,"EMPATE TÉCNICO","")))))</f>
        <v/>
      </c>
      <c r="AG3862" s="16" t="s">
        <v>203</v>
      </c>
      <c r="AH3862" s="16" t="s">
        <v>1761</v>
      </c>
    </row>
    <row r="3863" customFormat="false" ht="15" hidden="false" customHeight="false" outlineLevel="0" collapsed="false">
      <c r="A3863" s="16" t="s">
        <v>11958</v>
      </c>
      <c r="B3863" s="17" t="s">
        <v>11959</v>
      </c>
      <c r="C3863" s="16" t="s">
        <v>11960</v>
      </c>
      <c r="D3863" s="16" t="s">
        <v>4315</v>
      </c>
      <c r="E3863" s="18" t="n">
        <v>1</v>
      </c>
      <c r="F3863" s="16" t="s">
        <v>41</v>
      </c>
      <c r="G3863" s="18" t="n">
        <v>2</v>
      </c>
      <c r="H3863" s="16" t="n">
        <v>0.8</v>
      </c>
      <c r="I3863" s="18" t="n">
        <v>1</v>
      </c>
      <c r="J3863" s="19" t="n">
        <v>28.62</v>
      </c>
      <c r="K3863" s="19" t="n">
        <v>28.62</v>
      </c>
      <c r="L3863" s="19" t="n">
        <v>28.62</v>
      </c>
      <c r="M3863" s="19" t="n">
        <f aca="false">IF(J3863&gt;0,J3863,K3863)*E3863</f>
        <v>28.62</v>
      </c>
      <c r="N3863" s="20"/>
      <c r="O3863" s="21" t="str">
        <f aca="false">IF(R3863="","",ROUND(R3863*(1-Premissas!$B$4),4))</f>
        <v/>
      </c>
      <c r="P3863" s="22"/>
      <c r="Q3863" s="22"/>
      <c r="R3863" s="23"/>
      <c r="S3863" s="24"/>
      <c r="T3863" s="24"/>
      <c r="U3863" s="25"/>
      <c r="V3863" s="19" t="str">
        <f aca="false">IF(COUNT(N3863:Q3863)=0,"",MIN(N3863:Q3863))</f>
        <v/>
      </c>
      <c r="W3863" s="16" t="str">
        <f aca="false">IF(V3863="","",INDEX($N$4:$Q$4,MATCH(V3863,N3863:Q3863,0)))</f>
        <v/>
      </c>
      <c r="X3863" s="19" t="str">
        <f aca="false">IF(COUNT(N3863:Q3863)&lt;2,"",SMALL(N3863:Q3863,2))</f>
        <v/>
      </c>
      <c r="Y3863" s="26" t="str">
        <f aca="false">IF(OR(V3863="",M3863=0),"",V3863/M3863-1)</f>
        <v/>
      </c>
      <c r="Z3863" s="26" t="str">
        <f aca="false">IF(OR(V3863="",L3863=""),"",V3863/(L3863*E3863)-1)</f>
        <v/>
      </c>
      <c r="AA3863" s="16" t="str">
        <f aca="false">IF(V3863="","SEM OFERTA",IF(OR(Y3863&gt;Premissas!$B$11,Y3863&lt;Premissas!$B$12),"VERIFICAR - UNIDADE/EMBALAGEM",IF(Y3863&gt;Premissas!$B$6,"NÃO COMPRAR - REAJUSTE &gt;5%","COMPRAR")))</f>
        <v>SEM OFERTA</v>
      </c>
      <c r="AB3863" s="18" t="str">
        <f aca="false">IF(W3863="DIMEC",S3863,IF(W3863="MEDCENTRO",U3863,""))</f>
        <v/>
      </c>
      <c r="AC3863" s="18" t="n">
        <f aca="false">IF(AA3863&lt;&gt;"COMPRAR",0,IF(AB3863="",I3863,MIN(I3863,AB3863)))</f>
        <v>0</v>
      </c>
      <c r="AD3863" s="19" t="n">
        <f aca="false">IF(AC3863&gt;0,AC3863*V3863,0)</f>
        <v>0</v>
      </c>
      <c r="AE3863" s="19" t="n">
        <f aca="false">IF(AC3863&gt;0,(M3863-V3863)*AC3863,0)</f>
        <v>0</v>
      </c>
      <c r="AF3863" s="16" t="str">
        <f aca="false">IF(AA3863&lt;&gt;"COMPRAR","",IF(AB3863="",IF(X3863="","",IF(X3863-V3863&lt;0.01,"EMPATE TÉCNICO","")),IF(AB3863&lt;I3863,"ESTOQUE INSUFICIENTE",IF(X3863="","",IF(X3863-V3863&lt;0.01,"EMPATE TÉCNICO","")))))</f>
        <v/>
      </c>
      <c r="AG3863" s="16" t="s">
        <v>203</v>
      </c>
      <c r="AH3863" s="16" t="s">
        <v>1761</v>
      </c>
    </row>
    <row r="3864" customFormat="false" ht="15" hidden="false" customHeight="false" outlineLevel="0" collapsed="false">
      <c r="A3864" s="16" t="s">
        <v>11961</v>
      </c>
      <c r="B3864" s="17" t="s">
        <v>11962</v>
      </c>
      <c r="C3864" s="16" t="s">
        <v>11963</v>
      </c>
      <c r="D3864" s="16" t="s">
        <v>4315</v>
      </c>
      <c r="E3864" s="18" t="n">
        <v>1</v>
      </c>
      <c r="F3864" s="16" t="s">
        <v>42</v>
      </c>
      <c r="G3864" s="18" t="n">
        <v>0</v>
      </c>
      <c r="H3864" s="16" t="n">
        <v>0.8</v>
      </c>
      <c r="I3864" s="18" t="n">
        <v>3</v>
      </c>
      <c r="J3864" s="19" t="n">
        <v>24.8</v>
      </c>
      <c r="K3864" s="19" t="n">
        <v>24.8</v>
      </c>
      <c r="L3864" s="19" t="n">
        <v>24.8</v>
      </c>
      <c r="M3864" s="19" t="n">
        <f aca="false">IF(J3864&gt;0,J3864,K3864)*E3864</f>
        <v>24.8</v>
      </c>
      <c r="N3864" s="20"/>
      <c r="O3864" s="21" t="str">
        <f aca="false">IF(R3864="","",ROUND(R3864*(1-Premissas!$B$4),4))</f>
        <v/>
      </c>
      <c r="P3864" s="22"/>
      <c r="Q3864" s="22"/>
      <c r="R3864" s="23"/>
      <c r="S3864" s="24"/>
      <c r="T3864" s="24"/>
      <c r="U3864" s="25"/>
      <c r="V3864" s="19" t="str">
        <f aca="false">IF(COUNT(N3864:Q3864)=0,"",MIN(N3864:Q3864))</f>
        <v/>
      </c>
      <c r="W3864" s="16" t="str">
        <f aca="false">IF(V3864="","",INDEX($N$4:$Q$4,MATCH(V3864,N3864:Q3864,0)))</f>
        <v/>
      </c>
      <c r="X3864" s="19" t="str">
        <f aca="false">IF(COUNT(N3864:Q3864)&lt;2,"",SMALL(N3864:Q3864,2))</f>
        <v/>
      </c>
      <c r="Y3864" s="26" t="str">
        <f aca="false">IF(OR(V3864="",M3864=0),"",V3864/M3864-1)</f>
        <v/>
      </c>
      <c r="Z3864" s="26" t="str">
        <f aca="false">IF(OR(V3864="",L3864=""),"",V3864/(L3864*E3864)-1)</f>
        <v/>
      </c>
      <c r="AA3864" s="16" t="str">
        <f aca="false">IF(V3864="","SEM OFERTA",IF(OR(Y3864&gt;Premissas!$B$11,Y3864&lt;Premissas!$B$12),"VERIFICAR - UNIDADE/EMBALAGEM",IF(Y3864&gt;Premissas!$B$6,"NÃO COMPRAR - REAJUSTE &gt;5%","COMPRAR")))</f>
        <v>SEM OFERTA</v>
      </c>
      <c r="AB3864" s="18" t="str">
        <f aca="false">IF(W3864="DIMEC",S3864,IF(W3864="MEDCENTRO",U3864,""))</f>
        <v/>
      </c>
      <c r="AC3864" s="18" t="n">
        <f aca="false">IF(AA3864&lt;&gt;"COMPRAR",0,IF(AB3864="",I3864,MIN(I3864,AB3864)))</f>
        <v>0</v>
      </c>
      <c r="AD3864" s="19" t="n">
        <f aca="false">IF(AC3864&gt;0,AC3864*V3864,0)</f>
        <v>0</v>
      </c>
      <c r="AE3864" s="19" t="n">
        <f aca="false">IF(AC3864&gt;0,(M3864-V3864)*AC3864,0)</f>
        <v>0</v>
      </c>
      <c r="AF3864" s="16" t="str">
        <f aca="false">IF(AA3864&lt;&gt;"COMPRAR","",IF(AB3864="",IF(X3864="","",IF(X3864-V3864&lt;0.01,"EMPATE TÉCNICO","")),IF(AB3864&lt;I3864,"ESTOQUE INSUFICIENTE",IF(X3864="","",IF(X3864-V3864&lt;0.01,"EMPATE TÉCNICO","")))))</f>
        <v/>
      </c>
      <c r="AG3864" s="16" t="s">
        <v>203</v>
      </c>
      <c r="AH3864" s="16" t="s">
        <v>1761</v>
      </c>
    </row>
    <row r="3865" customFormat="false" ht="15" hidden="false" customHeight="false" outlineLevel="0" collapsed="false">
      <c r="A3865" s="16" t="s">
        <v>11964</v>
      </c>
      <c r="B3865" s="17" t="s">
        <v>11965</v>
      </c>
      <c r="C3865" s="16" t="s">
        <v>11966</v>
      </c>
      <c r="D3865" s="16" t="s">
        <v>3882</v>
      </c>
      <c r="E3865" s="18" t="n">
        <v>1</v>
      </c>
      <c r="F3865" s="16" t="s">
        <v>43</v>
      </c>
      <c r="G3865" s="18" t="n">
        <v>0</v>
      </c>
      <c r="H3865" s="16" t="n">
        <v>0</v>
      </c>
      <c r="I3865" s="18" t="n">
        <v>1</v>
      </c>
      <c r="J3865" s="19" t="n">
        <v>17.97</v>
      </c>
      <c r="K3865" s="19" t="n">
        <v>17.97</v>
      </c>
      <c r="L3865" s="19" t="n">
        <v>17.97</v>
      </c>
      <c r="M3865" s="19" t="n">
        <f aca="false">IF(J3865&gt;0,J3865,K3865)*E3865</f>
        <v>17.97</v>
      </c>
      <c r="N3865" s="20"/>
      <c r="O3865" s="21" t="str">
        <f aca="false">IF(R3865="","",ROUND(R3865*(1-Premissas!$B$4),4))</f>
        <v/>
      </c>
      <c r="P3865" s="22"/>
      <c r="Q3865" s="22"/>
      <c r="R3865" s="23"/>
      <c r="S3865" s="24"/>
      <c r="T3865" s="24"/>
      <c r="U3865" s="25"/>
      <c r="V3865" s="19" t="str">
        <f aca="false">IF(COUNT(N3865:Q3865)=0,"",MIN(N3865:Q3865))</f>
        <v/>
      </c>
      <c r="W3865" s="16" t="str">
        <f aca="false">IF(V3865="","",INDEX($N$4:$Q$4,MATCH(V3865,N3865:Q3865,0)))</f>
        <v/>
      </c>
      <c r="X3865" s="19" t="str">
        <f aca="false">IF(COUNT(N3865:Q3865)&lt;2,"",SMALL(N3865:Q3865,2))</f>
        <v/>
      </c>
      <c r="Y3865" s="26" t="str">
        <f aca="false">IF(OR(V3865="",M3865=0),"",V3865/M3865-1)</f>
        <v/>
      </c>
      <c r="Z3865" s="26" t="str">
        <f aca="false">IF(OR(V3865="",L3865=""),"",V3865/(L3865*E3865)-1)</f>
        <v/>
      </c>
      <c r="AA3865" s="16" t="str">
        <f aca="false">IF(V3865="","SEM OFERTA",IF(OR(Y3865&gt;Premissas!$B$11,Y3865&lt;Premissas!$B$12),"VERIFICAR - UNIDADE/EMBALAGEM",IF(Y3865&gt;Premissas!$B$6,"NÃO COMPRAR - REAJUSTE &gt;5%","COMPRAR")))</f>
        <v>SEM OFERTA</v>
      </c>
      <c r="AB3865" s="18" t="str">
        <f aca="false">IF(W3865="DIMEC",S3865,IF(W3865="MEDCENTRO",U3865,""))</f>
        <v/>
      </c>
      <c r="AC3865" s="18" t="n">
        <f aca="false">IF(AA3865&lt;&gt;"COMPRAR",0,IF(AB3865="",I3865,MIN(I3865,AB3865)))</f>
        <v>0</v>
      </c>
      <c r="AD3865" s="19" t="n">
        <f aca="false">IF(AC3865&gt;0,AC3865*V3865,0)</f>
        <v>0</v>
      </c>
      <c r="AE3865" s="19" t="n">
        <f aca="false">IF(AC3865&gt;0,(M3865-V3865)*AC3865,0)</f>
        <v>0</v>
      </c>
      <c r="AF3865" s="16" t="str">
        <f aca="false">IF(AA3865&lt;&gt;"COMPRAR","",IF(AB3865="",IF(X3865="","",IF(X3865-V3865&lt;0.01,"EMPATE TÉCNICO","")),IF(AB3865&lt;I3865,"ESTOQUE INSUFICIENTE",IF(X3865="","",IF(X3865-V3865&lt;0.01,"EMPATE TÉCNICO","")))))</f>
        <v/>
      </c>
      <c r="AG3865" s="16" t="s">
        <v>547</v>
      </c>
      <c r="AH3865" s="16" t="s">
        <v>1761</v>
      </c>
    </row>
    <row r="3866" customFormat="false" ht="15" hidden="false" customHeight="false" outlineLevel="0" collapsed="false">
      <c r="A3866" s="16" t="s">
        <v>11967</v>
      </c>
      <c r="B3866" s="17" t="s">
        <v>11968</v>
      </c>
      <c r="C3866" s="16" t="s">
        <v>11969</v>
      </c>
      <c r="D3866" s="16" t="s">
        <v>4360</v>
      </c>
      <c r="E3866" s="18" t="n">
        <v>1</v>
      </c>
      <c r="F3866" s="16" t="s">
        <v>43</v>
      </c>
      <c r="G3866" s="18" t="n">
        <v>0</v>
      </c>
      <c r="H3866" s="16" t="n">
        <v>0.3</v>
      </c>
      <c r="I3866" s="18" t="n">
        <v>1</v>
      </c>
      <c r="J3866" s="19" t="n">
        <v>26.4</v>
      </c>
      <c r="K3866" s="19" t="n">
        <v>26.4</v>
      </c>
      <c r="L3866" s="19" t="n">
        <v>26.4</v>
      </c>
      <c r="M3866" s="19" t="n">
        <f aca="false">IF(J3866&gt;0,J3866,K3866)*E3866</f>
        <v>26.4</v>
      </c>
      <c r="N3866" s="20"/>
      <c r="O3866" s="21" t="str">
        <f aca="false">IF(R3866="","",ROUND(R3866*(1-Premissas!$B$4),4))</f>
        <v/>
      </c>
      <c r="P3866" s="22"/>
      <c r="Q3866" s="22"/>
      <c r="R3866" s="23"/>
      <c r="S3866" s="24"/>
      <c r="T3866" s="24"/>
      <c r="U3866" s="25"/>
      <c r="V3866" s="19" t="str">
        <f aca="false">IF(COUNT(N3866:Q3866)=0,"",MIN(N3866:Q3866))</f>
        <v/>
      </c>
      <c r="W3866" s="16" t="str">
        <f aca="false">IF(V3866="","",INDEX($N$4:$Q$4,MATCH(V3866,N3866:Q3866,0)))</f>
        <v/>
      </c>
      <c r="X3866" s="19" t="str">
        <f aca="false">IF(COUNT(N3866:Q3866)&lt;2,"",SMALL(N3866:Q3866,2))</f>
        <v/>
      </c>
      <c r="Y3866" s="26" t="str">
        <f aca="false">IF(OR(V3866="",M3866=0),"",V3866/M3866-1)</f>
        <v/>
      </c>
      <c r="Z3866" s="26" t="str">
        <f aca="false">IF(OR(V3866="",L3866=""),"",V3866/(L3866*E3866)-1)</f>
        <v/>
      </c>
      <c r="AA3866" s="16" t="str">
        <f aca="false">IF(V3866="","SEM OFERTA",IF(OR(Y3866&gt;Premissas!$B$11,Y3866&lt;Premissas!$B$12),"VERIFICAR - UNIDADE/EMBALAGEM",IF(Y3866&gt;Premissas!$B$6,"NÃO COMPRAR - REAJUSTE &gt;5%","COMPRAR")))</f>
        <v>SEM OFERTA</v>
      </c>
      <c r="AB3866" s="18" t="str">
        <f aca="false">IF(W3866="DIMEC",S3866,IF(W3866="MEDCENTRO",U3866,""))</f>
        <v/>
      </c>
      <c r="AC3866" s="18" t="n">
        <f aca="false">IF(AA3866&lt;&gt;"COMPRAR",0,IF(AB3866="",I3866,MIN(I3866,AB3866)))</f>
        <v>0</v>
      </c>
      <c r="AD3866" s="19" t="n">
        <f aca="false">IF(AC3866&gt;0,AC3866*V3866,0)</f>
        <v>0</v>
      </c>
      <c r="AE3866" s="19" t="n">
        <f aca="false">IF(AC3866&gt;0,(M3866-V3866)*AC3866,0)</f>
        <v>0</v>
      </c>
      <c r="AF3866" s="16" t="str">
        <f aca="false">IF(AA3866&lt;&gt;"COMPRAR","",IF(AB3866="",IF(X3866="","",IF(X3866-V3866&lt;0.01,"EMPATE TÉCNICO","")),IF(AB3866&lt;I3866,"ESTOQUE INSUFICIENTE",IF(X3866="","",IF(X3866-V3866&lt;0.01,"EMPATE TÉCNICO","")))))</f>
        <v/>
      </c>
      <c r="AG3866" s="16" t="s">
        <v>4361</v>
      </c>
      <c r="AH3866" s="16" t="s">
        <v>1761</v>
      </c>
    </row>
    <row r="3867" customFormat="false" ht="15" hidden="false" customHeight="false" outlineLevel="0" collapsed="false">
      <c r="A3867" s="16" t="s">
        <v>11970</v>
      </c>
      <c r="B3867" s="17" t="s">
        <v>11971</v>
      </c>
      <c r="C3867" s="16" t="s">
        <v>11972</v>
      </c>
      <c r="D3867" s="16" t="s">
        <v>4360</v>
      </c>
      <c r="E3867" s="18" t="n">
        <v>1</v>
      </c>
      <c r="F3867" s="16" t="s">
        <v>42</v>
      </c>
      <c r="G3867" s="18" t="n">
        <v>0</v>
      </c>
      <c r="H3867" s="16" t="n">
        <v>0.6</v>
      </c>
      <c r="I3867" s="18" t="n">
        <v>2</v>
      </c>
      <c r="J3867" s="19" t="n">
        <v>26.4</v>
      </c>
      <c r="K3867" s="19" t="n">
        <v>26.4</v>
      </c>
      <c r="L3867" s="19" t="n">
        <v>26.4</v>
      </c>
      <c r="M3867" s="19" t="n">
        <f aca="false">IF(J3867&gt;0,J3867,K3867)*E3867</f>
        <v>26.4</v>
      </c>
      <c r="N3867" s="20"/>
      <c r="O3867" s="21" t="str">
        <f aca="false">IF(R3867="","",ROUND(R3867*(1-Premissas!$B$4),4))</f>
        <v/>
      </c>
      <c r="P3867" s="22"/>
      <c r="Q3867" s="22"/>
      <c r="R3867" s="23"/>
      <c r="S3867" s="24"/>
      <c r="T3867" s="24"/>
      <c r="U3867" s="25"/>
      <c r="V3867" s="19" t="str">
        <f aca="false">IF(COUNT(N3867:Q3867)=0,"",MIN(N3867:Q3867))</f>
        <v/>
      </c>
      <c r="W3867" s="16" t="str">
        <f aca="false">IF(V3867="","",INDEX($N$4:$Q$4,MATCH(V3867,N3867:Q3867,0)))</f>
        <v/>
      </c>
      <c r="X3867" s="19" t="str">
        <f aca="false">IF(COUNT(N3867:Q3867)&lt;2,"",SMALL(N3867:Q3867,2))</f>
        <v/>
      </c>
      <c r="Y3867" s="26" t="str">
        <f aca="false">IF(OR(V3867="",M3867=0),"",V3867/M3867-1)</f>
        <v/>
      </c>
      <c r="Z3867" s="26" t="str">
        <f aca="false">IF(OR(V3867="",L3867=""),"",V3867/(L3867*E3867)-1)</f>
        <v/>
      </c>
      <c r="AA3867" s="16" t="str">
        <f aca="false">IF(V3867="","SEM OFERTA",IF(OR(Y3867&gt;Premissas!$B$11,Y3867&lt;Premissas!$B$12),"VERIFICAR - UNIDADE/EMBALAGEM",IF(Y3867&gt;Premissas!$B$6,"NÃO COMPRAR - REAJUSTE &gt;5%","COMPRAR")))</f>
        <v>SEM OFERTA</v>
      </c>
      <c r="AB3867" s="18" t="str">
        <f aca="false">IF(W3867="DIMEC",S3867,IF(W3867="MEDCENTRO",U3867,""))</f>
        <v/>
      </c>
      <c r="AC3867" s="18" t="n">
        <f aca="false">IF(AA3867&lt;&gt;"COMPRAR",0,IF(AB3867="",I3867,MIN(I3867,AB3867)))</f>
        <v>0</v>
      </c>
      <c r="AD3867" s="19" t="n">
        <f aca="false">IF(AC3867&gt;0,AC3867*V3867,0)</f>
        <v>0</v>
      </c>
      <c r="AE3867" s="19" t="n">
        <f aca="false">IF(AC3867&gt;0,(M3867-V3867)*AC3867,0)</f>
        <v>0</v>
      </c>
      <c r="AF3867" s="16" t="str">
        <f aca="false">IF(AA3867&lt;&gt;"COMPRAR","",IF(AB3867="",IF(X3867="","",IF(X3867-V3867&lt;0.01,"EMPATE TÉCNICO","")),IF(AB3867&lt;I3867,"ESTOQUE INSUFICIENTE",IF(X3867="","",IF(X3867-V3867&lt;0.01,"EMPATE TÉCNICO","")))))</f>
        <v/>
      </c>
      <c r="AG3867" s="16" t="s">
        <v>4361</v>
      </c>
      <c r="AH3867" s="16" t="s">
        <v>1761</v>
      </c>
    </row>
    <row r="3868" customFormat="false" ht="15" hidden="false" customHeight="false" outlineLevel="0" collapsed="false">
      <c r="A3868" s="16" t="s">
        <v>11973</v>
      </c>
      <c r="B3868" s="17" t="s">
        <v>11974</v>
      </c>
      <c r="C3868" s="16" t="s">
        <v>11975</v>
      </c>
      <c r="D3868" s="16" t="s">
        <v>3878</v>
      </c>
      <c r="E3868" s="18" t="n">
        <v>1</v>
      </c>
      <c r="F3868" s="16" t="s">
        <v>43</v>
      </c>
      <c r="G3868" s="18" t="n">
        <v>0</v>
      </c>
      <c r="H3868" s="16" t="n">
        <v>0.1</v>
      </c>
      <c r="I3868" s="18" t="n">
        <v>1</v>
      </c>
      <c r="J3868" s="19" t="n">
        <v>9.93</v>
      </c>
      <c r="K3868" s="19" t="n">
        <v>9.93</v>
      </c>
      <c r="L3868" s="19" t="n">
        <v>9.93</v>
      </c>
      <c r="M3868" s="19" t="n">
        <f aca="false">IF(J3868&gt;0,J3868,K3868)*E3868</f>
        <v>9.93</v>
      </c>
      <c r="N3868" s="20"/>
      <c r="O3868" s="21" t="str">
        <f aca="false">IF(R3868="","",ROUND(R3868*(1-Premissas!$B$4),4))</f>
        <v/>
      </c>
      <c r="P3868" s="22"/>
      <c r="Q3868" s="22"/>
      <c r="R3868" s="23"/>
      <c r="S3868" s="24"/>
      <c r="T3868" s="24"/>
      <c r="U3868" s="25"/>
      <c r="V3868" s="19" t="str">
        <f aca="false">IF(COUNT(N3868:Q3868)=0,"",MIN(N3868:Q3868))</f>
        <v/>
      </c>
      <c r="W3868" s="16" t="str">
        <f aca="false">IF(V3868="","",INDEX($N$4:$Q$4,MATCH(V3868,N3868:Q3868,0)))</f>
        <v/>
      </c>
      <c r="X3868" s="19" t="str">
        <f aca="false">IF(COUNT(N3868:Q3868)&lt;2,"",SMALL(N3868:Q3868,2))</f>
        <v/>
      </c>
      <c r="Y3868" s="26" t="str">
        <f aca="false">IF(OR(V3868="",M3868=0),"",V3868/M3868-1)</f>
        <v/>
      </c>
      <c r="Z3868" s="26" t="str">
        <f aca="false">IF(OR(V3868="",L3868=""),"",V3868/(L3868*E3868)-1)</f>
        <v/>
      </c>
      <c r="AA3868" s="16" t="str">
        <f aca="false">IF(V3868="","SEM OFERTA",IF(OR(Y3868&gt;Premissas!$B$11,Y3868&lt;Premissas!$B$12),"VERIFICAR - UNIDADE/EMBALAGEM",IF(Y3868&gt;Premissas!$B$6,"NÃO COMPRAR - REAJUSTE &gt;5%","COMPRAR")))</f>
        <v>SEM OFERTA</v>
      </c>
      <c r="AB3868" s="18" t="str">
        <f aca="false">IF(W3868="DIMEC",S3868,IF(W3868="MEDCENTRO",U3868,""))</f>
        <v/>
      </c>
      <c r="AC3868" s="18" t="n">
        <f aca="false">IF(AA3868&lt;&gt;"COMPRAR",0,IF(AB3868="",I3868,MIN(I3868,AB3868)))</f>
        <v>0</v>
      </c>
      <c r="AD3868" s="19" t="n">
        <f aca="false">IF(AC3868&gt;0,AC3868*V3868,0)</f>
        <v>0</v>
      </c>
      <c r="AE3868" s="19" t="n">
        <f aca="false">IF(AC3868&gt;0,(M3868-V3868)*AC3868,0)</f>
        <v>0</v>
      </c>
      <c r="AF3868" s="16" t="str">
        <f aca="false">IF(AA3868&lt;&gt;"COMPRAR","",IF(AB3868="",IF(X3868="","",IF(X3868-V3868&lt;0.01,"EMPATE TÉCNICO","")),IF(AB3868&lt;I3868,"ESTOQUE INSUFICIENTE",IF(X3868="","",IF(X3868-V3868&lt;0.01,"EMPATE TÉCNICO","")))))</f>
        <v/>
      </c>
      <c r="AG3868" s="16" t="s">
        <v>1798</v>
      </c>
      <c r="AH3868" s="16" t="s">
        <v>1761</v>
      </c>
    </row>
    <row r="3869" customFormat="false" ht="15" hidden="false" customHeight="false" outlineLevel="0" collapsed="false">
      <c r="A3869" s="16" t="s">
        <v>11976</v>
      </c>
      <c r="B3869" s="17" t="s">
        <v>11977</v>
      </c>
      <c r="C3869" s="16" t="s">
        <v>11978</v>
      </c>
      <c r="D3869" s="16" t="s">
        <v>3878</v>
      </c>
      <c r="E3869" s="18" t="n">
        <v>1</v>
      </c>
      <c r="F3869" s="16" t="s">
        <v>43</v>
      </c>
      <c r="G3869" s="18" t="n">
        <v>0</v>
      </c>
      <c r="H3869" s="16" t="n">
        <v>0.1</v>
      </c>
      <c r="I3869" s="18" t="n">
        <v>1</v>
      </c>
      <c r="J3869" s="19" t="n">
        <v>7.38</v>
      </c>
      <c r="K3869" s="19" t="n">
        <v>7.38</v>
      </c>
      <c r="L3869" s="19" t="n">
        <v>7.38</v>
      </c>
      <c r="M3869" s="19" t="n">
        <f aca="false">IF(J3869&gt;0,J3869,K3869)*E3869</f>
        <v>7.38</v>
      </c>
      <c r="N3869" s="20"/>
      <c r="O3869" s="21" t="str">
        <f aca="false">IF(R3869="","",ROUND(R3869*(1-Premissas!$B$4),4))</f>
        <v/>
      </c>
      <c r="P3869" s="22"/>
      <c r="Q3869" s="22"/>
      <c r="R3869" s="23"/>
      <c r="S3869" s="24"/>
      <c r="T3869" s="24"/>
      <c r="U3869" s="25"/>
      <c r="V3869" s="19" t="str">
        <f aca="false">IF(COUNT(N3869:Q3869)=0,"",MIN(N3869:Q3869))</f>
        <v/>
      </c>
      <c r="W3869" s="16" t="str">
        <f aca="false">IF(V3869="","",INDEX($N$4:$Q$4,MATCH(V3869,N3869:Q3869,0)))</f>
        <v/>
      </c>
      <c r="X3869" s="19" t="str">
        <f aca="false">IF(COUNT(N3869:Q3869)&lt;2,"",SMALL(N3869:Q3869,2))</f>
        <v/>
      </c>
      <c r="Y3869" s="26" t="str">
        <f aca="false">IF(OR(V3869="",M3869=0),"",V3869/M3869-1)</f>
        <v/>
      </c>
      <c r="Z3869" s="26" t="str">
        <f aca="false">IF(OR(V3869="",L3869=""),"",V3869/(L3869*E3869)-1)</f>
        <v/>
      </c>
      <c r="AA3869" s="16" t="str">
        <f aca="false">IF(V3869="","SEM OFERTA",IF(OR(Y3869&gt;Premissas!$B$11,Y3869&lt;Premissas!$B$12),"VERIFICAR - UNIDADE/EMBALAGEM",IF(Y3869&gt;Premissas!$B$6,"NÃO COMPRAR - REAJUSTE &gt;5%","COMPRAR")))</f>
        <v>SEM OFERTA</v>
      </c>
      <c r="AB3869" s="18" t="str">
        <f aca="false">IF(W3869="DIMEC",S3869,IF(W3869="MEDCENTRO",U3869,""))</f>
        <v/>
      </c>
      <c r="AC3869" s="18" t="n">
        <f aca="false">IF(AA3869&lt;&gt;"COMPRAR",0,IF(AB3869="",I3869,MIN(I3869,AB3869)))</f>
        <v>0</v>
      </c>
      <c r="AD3869" s="19" t="n">
        <f aca="false">IF(AC3869&gt;0,AC3869*V3869,0)</f>
        <v>0</v>
      </c>
      <c r="AE3869" s="19" t="n">
        <f aca="false">IF(AC3869&gt;0,(M3869-V3869)*AC3869,0)</f>
        <v>0</v>
      </c>
      <c r="AF3869" s="16" t="str">
        <f aca="false">IF(AA3869&lt;&gt;"COMPRAR","",IF(AB3869="",IF(X3869="","",IF(X3869-V3869&lt;0.01,"EMPATE TÉCNICO","")),IF(AB3869&lt;I3869,"ESTOQUE INSUFICIENTE",IF(X3869="","",IF(X3869-V3869&lt;0.01,"EMPATE TÉCNICO","")))))</f>
        <v/>
      </c>
      <c r="AG3869" s="16" t="s">
        <v>203</v>
      </c>
      <c r="AH3869" s="16" t="s">
        <v>1761</v>
      </c>
    </row>
    <row r="3870" customFormat="false" ht="15" hidden="false" customHeight="false" outlineLevel="0" collapsed="false">
      <c r="A3870" s="16" t="s">
        <v>11979</v>
      </c>
      <c r="B3870" s="17" t="s">
        <v>11980</v>
      </c>
      <c r="C3870" s="16" t="s">
        <v>11981</v>
      </c>
      <c r="D3870" s="16" t="s">
        <v>3878</v>
      </c>
      <c r="E3870" s="18" t="n">
        <v>1</v>
      </c>
      <c r="F3870" s="16" t="s">
        <v>43</v>
      </c>
      <c r="G3870" s="18" t="n">
        <v>0</v>
      </c>
      <c r="H3870" s="16" t="n">
        <v>0.1</v>
      </c>
      <c r="I3870" s="18" t="n">
        <v>1</v>
      </c>
      <c r="J3870" s="19" t="n">
        <v>9.77</v>
      </c>
      <c r="K3870" s="19" t="n">
        <v>9.77</v>
      </c>
      <c r="L3870" s="19" t="n">
        <v>9.77</v>
      </c>
      <c r="M3870" s="19" t="n">
        <f aca="false">IF(J3870&gt;0,J3870,K3870)*E3870</f>
        <v>9.77</v>
      </c>
      <c r="N3870" s="20"/>
      <c r="O3870" s="21" t="str">
        <f aca="false">IF(R3870="","",ROUND(R3870*(1-Premissas!$B$4),4))</f>
        <v/>
      </c>
      <c r="P3870" s="22"/>
      <c r="Q3870" s="22"/>
      <c r="R3870" s="23"/>
      <c r="S3870" s="24"/>
      <c r="T3870" s="24"/>
      <c r="U3870" s="25"/>
      <c r="V3870" s="19" t="str">
        <f aca="false">IF(COUNT(N3870:Q3870)=0,"",MIN(N3870:Q3870))</f>
        <v/>
      </c>
      <c r="W3870" s="16" t="str">
        <f aca="false">IF(V3870="","",INDEX($N$4:$Q$4,MATCH(V3870,N3870:Q3870,0)))</f>
        <v/>
      </c>
      <c r="X3870" s="19" t="str">
        <f aca="false">IF(COUNT(N3870:Q3870)&lt;2,"",SMALL(N3870:Q3870,2))</f>
        <v/>
      </c>
      <c r="Y3870" s="26" t="str">
        <f aca="false">IF(OR(V3870="",M3870=0),"",V3870/M3870-1)</f>
        <v/>
      </c>
      <c r="Z3870" s="26" t="str">
        <f aca="false">IF(OR(V3870="",L3870=""),"",V3870/(L3870*E3870)-1)</f>
        <v/>
      </c>
      <c r="AA3870" s="16" t="str">
        <f aca="false">IF(V3870="","SEM OFERTA",IF(OR(Y3870&gt;Premissas!$B$11,Y3870&lt;Premissas!$B$12),"VERIFICAR - UNIDADE/EMBALAGEM",IF(Y3870&gt;Premissas!$B$6,"NÃO COMPRAR - REAJUSTE &gt;5%","COMPRAR")))</f>
        <v>SEM OFERTA</v>
      </c>
      <c r="AB3870" s="18" t="str">
        <f aca="false">IF(W3870="DIMEC",S3870,IF(W3870="MEDCENTRO",U3870,""))</f>
        <v/>
      </c>
      <c r="AC3870" s="18" t="n">
        <f aca="false">IF(AA3870&lt;&gt;"COMPRAR",0,IF(AB3870="",I3870,MIN(I3870,AB3870)))</f>
        <v>0</v>
      </c>
      <c r="AD3870" s="19" t="n">
        <f aca="false">IF(AC3870&gt;0,AC3870*V3870,0)</f>
        <v>0</v>
      </c>
      <c r="AE3870" s="19" t="n">
        <f aca="false">IF(AC3870&gt;0,(M3870-V3870)*AC3870,0)</f>
        <v>0</v>
      </c>
      <c r="AF3870" s="16" t="str">
        <f aca="false">IF(AA3870&lt;&gt;"COMPRAR","",IF(AB3870="",IF(X3870="","",IF(X3870-V3870&lt;0.01,"EMPATE TÉCNICO","")),IF(AB3870&lt;I3870,"ESTOQUE INSUFICIENTE",IF(X3870="","",IF(X3870-V3870&lt;0.01,"EMPATE TÉCNICO","")))))</f>
        <v/>
      </c>
      <c r="AG3870" s="16" t="s">
        <v>1798</v>
      </c>
      <c r="AH3870" s="16" t="s">
        <v>1761</v>
      </c>
    </row>
    <row r="3871" customFormat="false" ht="15" hidden="false" customHeight="false" outlineLevel="0" collapsed="false">
      <c r="A3871" s="16" t="s">
        <v>11982</v>
      </c>
      <c r="B3871" s="17" t="s">
        <v>11983</v>
      </c>
      <c r="C3871" s="16" t="s">
        <v>11984</v>
      </c>
      <c r="D3871" s="16" t="s">
        <v>3878</v>
      </c>
      <c r="E3871" s="18" t="n">
        <v>1</v>
      </c>
      <c r="F3871" s="16" t="s">
        <v>43</v>
      </c>
      <c r="G3871" s="18" t="n">
        <v>0</v>
      </c>
      <c r="H3871" s="16" t="n">
        <v>0.1</v>
      </c>
      <c r="I3871" s="18" t="n">
        <v>1</v>
      </c>
      <c r="J3871" s="19" t="n">
        <v>8.06</v>
      </c>
      <c r="K3871" s="19" t="n">
        <v>8.06</v>
      </c>
      <c r="L3871" s="19" t="n">
        <v>8.06</v>
      </c>
      <c r="M3871" s="19" t="n">
        <f aca="false">IF(J3871&gt;0,J3871,K3871)*E3871</f>
        <v>8.06</v>
      </c>
      <c r="N3871" s="20"/>
      <c r="O3871" s="21" t="str">
        <f aca="false">IF(R3871="","",ROUND(R3871*(1-Premissas!$B$4),4))</f>
        <v/>
      </c>
      <c r="P3871" s="22"/>
      <c r="Q3871" s="22"/>
      <c r="R3871" s="23"/>
      <c r="S3871" s="24"/>
      <c r="T3871" s="24"/>
      <c r="U3871" s="25"/>
      <c r="V3871" s="19" t="str">
        <f aca="false">IF(COUNT(N3871:Q3871)=0,"",MIN(N3871:Q3871))</f>
        <v/>
      </c>
      <c r="W3871" s="16" t="str">
        <f aca="false">IF(V3871="","",INDEX($N$4:$Q$4,MATCH(V3871,N3871:Q3871,0)))</f>
        <v/>
      </c>
      <c r="X3871" s="19" t="str">
        <f aca="false">IF(COUNT(N3871:Q3871)&lt;2,"",SMALL(N3871:Q3871,2))</f>
        <v/>
      </c>
      <c r="Y3871" s="26" t="str">
        <f aca="false">IF(OR(V3871="",M3871=0),"",V3871/M3871-1)</f>
        <v/>
      </c>
      <c r="Z3871" s="26" t="str">
        <f aca="false">IF(OR(V3871="",L3871=""),"",V3871/(L3871*E3871)-1)</f>
        <v/>
      </c>
      <c r="AA3871" s="16" t="str">
        <f aca="false">IF(V3871="","SEM OFERTA",IF(OR(Y3871&gt;Premissas!$B$11,Y3871&lt;Premissas!$B$12),"VERIFICAR - UNIDADE/EMBALAGEM",IF(Y3871&gt;Premissas!$B$6,"NÃO COMPRAR - REAJUSTE &gt;5%","COMPRAR")))</f>
        <v>SEM OFERTA</v>
      </c>
      <c r="AB3871" s="18" t="str">
        <f aca="false">IF(W3871="DIMEC",S3871,IF(W3871="MEDCENTRO",U3871,""))</f>
        <v/>
      </c>
      <c r="AC3871" s="18" t="n">
        <f aca="false">IF(AA3871&lt;&gt;"COMPRAR",0,IF(AB3871="",I3871,MIN(I3871,AB3871)))</f>
        <v>0</v>
      </c>
      <c r="AD3871" s="19" t="n">
        <f aca="false">IF(AC3871&gt;0,AC3871*V3871,0)</f>
        <v>0</v>
      </c>
      <c r="AE3871" s="19" t="n">
        <f aca="false">IF(AC3871&gt;0,(M3871-V3871)*AC3871,0)</f>
        <v>0</v>
      </c>
      <c r="AF3871" s="16" t="str">
        <f aca="false">IF(AA3871&lt;&gt;"COMPRAR","",IF(AB3871="",IF(X3871="","",IF(X3871-V3871&lt;0.01,"EMPATE TÉCNICO","")),IF(AB3871&lt;I3871,"ESTOQUE INSUFICIENTE",IF(X3871="","",IF(X3871-V3871&lt;0.01,"EMPATE TÉCNICO","")))))</f>
        <v/>
      </c>
      <c r="AG3871" s="16" t="s">
        <v>1798</v>
      </c>
      <c r="AH3871" s="16" t="s">
        <v>1761</v>
      </c>
    </row>
    <row r="3872" customFormat="false" ht="15" hidden="false" customHeight="false" outlineLevel="0" collapsed="false">
      <c r="A3872" s="16" t="s">
        <v>11985</v>
      </c>
      <c r="B3872" s="17" t="s">
        <v>11986</v>
      </c>
      <c r="C3872" s="16" t="s">
        <v>11987</v>
      </c>
      <c r="D3872" s="16" t="s">
        <v>10218</v>
      </c>
      <c r="E3872" s="18" t="n">
        <v>1</v>
      </c>
      <c r="F3872" s="16" t="s">
        <v>42</v>
      </c>
      <c r="G3872" s="18" t="n">
        <v>4</v>
      </c>
      <c r="H3872" s="16" t="n">
        <v>2.1</v>
      </c>
      <c r="I3872" s="18" t="n">
        <v>2</v>
      </c>
      <c r="J3872" s="19" t="n">
        <v>13.25</v>
      </c>
      <c r="K3872" s="19" t="n">
        <v>13.25</v>
      </c>
      <c r="L3872" s="19" t="n">
        <v>13.25</v>
      </c>
      <c r="M3872" s="19" t="n">
        <f aca="false">IF(J3872&gt;0,J3872,K3872)*E3872</f>
        <v>13.25</v>
      </c>
      <c r="N3872" s="20"/>
      <c r="O3872" s="21" t="str">
        <f aca="false">IF(R3872="","",ROUND(R3872*(1-Premissas!$B$4),4))</f>
        <v/>
      </c>
      <c r="P3872" s="22"/>
      <c r="Q3872" s="22"/>
      <c r="R3872" s="23"/>
      <c r="S3872" s="24"/>
      <c r="T3872" s="24"/>
      <c r="U3872" s="25"/>
      <c r="V3872" s="19" t="str">
        <f aca="false">IF(COUNT(N3872:Q3872)=0,"",MIN(N3872:Q3872))</f>
        <v/>
      </c>
      <c r="W3872" s="16" t="str">
        <f aca="false">IF(V3872="","",INDEX($N$4:$Q$4,MATCH(V3872,N3872:Q3872,0)))</f>
        <v/>
      </c>
      <c r="X3872" s="19" t="str">
        <f aca="false">IF(COUNT(N3872:Q3872)&lt;2,"",SMALL(N3872:Q3872,2))</f>
        <v/>
      </c>
      <c r="Y3872" s="26" t="str">
        <f aca="false">IF(OR(V3872="",M3872=0),"",V3872/M3872-1)</f>
        <v/>
      </c>
      <c r="Z3872" s="26" t="str">
        <f aca="false">IF(OR(V3872="",L3872=""),"",V3872/(L3872*E3872)-1)</f>
        <v/>
      </c>
      <c r="AA3872" s="16" t="str">
        <f aca="false">IF(V3872="","SEM OFERTA",IF(OR(Y3872&gt;Premissas!$B$11,Y3872&lt;Premissas!$B$12),"VERIFICAR - UNIDADE/EMBALAGEM",IF(Y3872&gt;Premissas!$B$6,"NÃO COMPRAR - REAJUSTE &gt;5%","COMPRAR")))</f>
        <v>SEM OFERTA</v>
      </c>
      <c r="AB3872" s="18" t="str">
        <f aca="false">IF(W3872="DIMEC",S3872,IF(W3872="MEDCENTRO",U3872,""))</f>
        <v/>
      </c>
      <c r="AC3872" s="18" t="n">
        <f aca="false">IF(AA3872&lt;&gt;"COMPRAR",0,IF(AB3872="",I3872,MIN(I3872,AB3872)))</f>
        <v>0</v>
      </c>
      <c r="AD3872" s="19" t="n">
        <f aca="false">IF(AC3872&gt;0,AC3872*V3872,0)</f>
        <v>0</v>
      </c>
      <c r="AE3872" s="19" t="n">
        <f aca="false">IF(AC3872&gt;0,(M3872-V3872)*AC3872,0)</f>
        <v>0</v>
      </c>
      <c r="AF3872" s="16" t="str">
        <f aca="false">IF(AA3872&lt;&gt;"COMPRAR","",IF(AB3872="",IF(X3872="","",IF(X3872-V3872&lt;0.01,"EMPATE TÉCNICO","")),IF(AB3872&lt;I3872,"ESTOQUE INSUFICIENTE",IF(X3872="","",IF(X3872-V3872&lt;0.01,"EMPATE TÉCNICO","")))))</f>
        <v/>
      </c>
      <c r="AG3872" s="16" t="s">
        <v>93</v>
      </c>
      <c r="AH3872" s="16" t="s">
        <v>1761</v>
      </c>
    </row>
    <row r="3873" customFormat="false" ht="15" hidden="false" customHeight="false" outlineLevel="0" collapsed="false">
      <c r="A3873" s="16" t="s">
        <v>11988</v>
      </c>
      <c r="B3873" s="17" t="s">
        <v>11989</v>
      </c>
      <c r="C3873" s="16" t="s">
        <v>11990</v>
      </c>
      <c r="D3873" s="16" t="s">
        <v>7804</v>
      </c>
      <c r="E3873" s="18" t="n">
        <v>1</v>
      </c>
      <c r="F3873" s="16" t="s">
        <v>43</v>
      </c>
      <c r="G3873" s="18" t="n">
        <v>0</v>
      </c>
      <c r="H3873" s="16" t="n">
        <v>0</v>
      </c>
      <c r="I3873" s="18" t="n">
        <v>1</v>
      </c>
      <c r="J3873" s="19" t="n">
        <v>13.98</v>
      </c>
      <c r="K3873" s="19" t="n">
        <v>13.98</v>
      </c>
      <c r="L3873" s="19" t="n">
        <v>13.98</v>
      </c>
      <c r="M3873" s="19" t="n">
        <f aca="false">IF(J3873&gt;0,J3873,K3873)*E3873</f>
        <v>13.98</v>
      </c>
      <c r="N3873" s="20"/>
      <c r="O3873" s="21" t="str">
        <f aca="false">IF(R3873="","",ROUND(R3873*(1-Premissas!$B$4),4))</f>
        <v/>
      </c>
      <c r="P3873" s="22"/>
      <c r="Q3873" s="22"/>
      <c r="R3873" s="23"/>
      <c r="S3873" s="24"/>
      <c r="T3873" s="24"/>
      <c r="U3873" s="25"/>
      <c r="V3873" s="19" t="str">
        <f aca="false">IF(COUNT(N3873:Q3873)=0,"",MIN(N3873:Q3873))</f>
        <v/>
      </c>
      <c r="W3873" s="16" t="str">
        <f aca="false">IF(V3873="","",INDEX($N$4:$Q$4,MATCH(V3873,N3873:Q3873,0)))</f>
        <v/>
      </c>
      <c r="X3873" s="19" t="str">
        <f aca="false">IF(COUNT(N3873:Q3873)&lt;2,"",SMALL(N3873:Q3873,2))</f>
        <v/>
      </c>
      <c r="Y3873" s="26" t="str">
        <f aca="false">IF(OR(V3873="",M3873=0),"",V3873/M3873-1)</f>
        <v/>
      </c>
      <c r="Z3873" s="26" t="str">
        <f aca="false">IF(OR(V3873="",L3873=""),"",V3873/(L3873*E3873)-1)</f>
        <v/>
      </c>
      <c r="AA3873" s="16" t="str">
        <f aca="false">IF(V3873="","SEM OFERTA",IF(OR(Y3873&gt;Premissas!$B$11,Y3873&lt;Premissas!$B$12),"VERIFICAR - UNIDADE/EMBALAGEM",IF(Y3873&gt;Premissas!$B$6,"NÃO COMPRAR - REAJUSTE &gt;5%","COMPRAR")))</f>
        <v>SEM OFERTA</v>
      </c>
      <c r="AB3873" s="18" t="str">
        <f aca="false">IF(W3873="DIMEC",S3873,IF(W3873="MEDCENTRO",U3873,""))</f>
        <v/>
      </c>
      <c r="AC3873" s="18" t="n">
        <f aca="false">IF(AA3873&lt;&gt;"COMPRAR",0,IF(AB3873="",I3873,MIN(I3873,AB3873)))</f>
        <v>0</v>
      </c>
      <c r="AD3873" s="19" t="n">
        <f aca="false">IF(AC3873&gt;0,AC3873*V3873,0)</f>
        <v>0</v>
      </c>
      <c r="AE3873" s="19" t="n">
        <f aca="false">IF(AC3873&gt;0,(M3873-V3873)*AC3873,0)</f>
        <v>0</v>
      </c>
      <c r="AF3873" s="16" t="str">
        <f aca="false">IF(AA3873&lt;&gt;"COMPRAR","",IF(AB3873="",IF(X3873="","",IF(X3873-V3873&lt;0.01,"EMPATE TÉCNICO","")),IF(AB3873&lt;I3873,"ESTOQUE INSUFICIENTE",IF(X3873="","",IF(X3873-V3873&lt;0.01,"EMPATE TÉCNICO","")))))</f>
        <v/>
      </c>
      <c r="AG3873" s="16" t="s">
        <v>93</v>
      </c>
      <c r="AH3873" s="16" t="s">
        <v>1761</v>
      </c>
    </row>
    <row r="3874" customFormat="false" ht="15" hidden="false" customHeight="false" outlineLevel="0" collapsed="false">
      <c r="A3874" s="16" t="s">
        <v>11991</v>
      </c>
      <c r="B3874" s="17" t="s">
        <v>11992</v>
      </c>
      <c r="C3874" s="16" t="s">
        <v>11993</v>
      </c>
      <c r="D3874" s="16"/>
      <c r="E3874" s="18" t="n">
        <v>1</v>
      </c>
      <c r="F3874" s="16" t="s">
        <v>43</v>
      </c>
      <c r="G3874" s="18" t="n">
        <v>0</v>
      </c>
      <c r="H3874" s="16" t="n">
        <v>0.2</v>
      </c>
      <c r="I3874" s="18" t="n">
        <v>1</v>
      </c>
      <c r="J3874" s="19" t="n">
        <v>8.03</v>
      </c>
      <c r="K3874" s="19" t="n">
        <v>8.03</v>
      </c>
      <c r="L3874" s="19" t="n">
        <v>8.03</v>
      </c>
      <c r="M3874" s="19" t="n">
        <f aca="false">IF(J3874&gt;0,J3874,K3874)*E3874</f>
        <v>8.03</v>
      </c>
      <c r="N3874" s="20"/>
      <c r="O3874" s="21" t="str">
        <f aca="false">IF(R3874="","",ROUND(R3874*(1-Premissas!$B$4),4))</f>
        <v/>
      </c>
      <c r="P3874" s="22"/>
      <c r="Q3874" s="22"/>
      <c r="R3874" s="23"/>
      <c r="S3874" s="24"/>
      <c r="T3874" s="24"/>
      <c r="U3874" s="25"/>
      <c r="V3874" s="19" t="str">
        <f aca="false">IF(COUNT(N3874:Q3874)=0,"",MIN(N3874:Q3874))</f>
        <v/>
      </c>
      <c r="W3874" s="16" t="str">
        <f aca="false">IF(V3874="","",INDEX($N$4:$Q$4,MATCH(V3874,N3874:Q3874,0)))</f>
        <v/>
      </c>
      <c r="X3874" s="19" t="str">
        <f aca="false">IF(COUNT(N3874:Q3874)&lt;2,"",SMALL(N3874:Q3874,2))</f>
        <v/>
      </c>
      <c r="Y3874" s="26" t="str">
        <f aca="false">IF(OR(V3874="",M3874=0),"",V3874/M3874-1)</f>
        <v/>
      </c>
      <c r="Z3874" s="26" t="str">
        <f aca="false">IF(OR(V3874="",L3874=""),"",V3874/(L3874*E3874)-1)</f>
        <v/>
      </c>
      <c r="AA3874" s="16" t="str">
        <f aca="false">IF(V3874="","SEM OFERTA",IF(OR(Y3874&gt;Premissas!$B$11,Y3874&lt;Premissas!$B$12),"VERIFICAR - UNIDADE/EMBALAGEM",IF(Y3874&gt;Premissas!$B$6,"NÃO COMPRAR - REAJUSTE &gt;5%","COMPRAR")))</f>
        <v>SEM OFERTA</v>
      </c>
      <c r="AB3874" s="18" t="str">
        <f aca="false">IF(W3874="DIMEC",S3874,IF(W3874="MEDCENTRO",U3874,""))</f>
        <v/>
      </c>
      <c r="AC3874" s="18" t="n">
        <f aca="false">IF(AA3874&lt;&gt;"COMPRAR",0,IF(AB3874="",I3874,MIN(I3874,AB3874)))</f>
        <v>0</v>
      </c>
      <c r="AD3874" s="19" t="n">
        <f aca="false">IF(AC3874&gt;0,AC3874*V3874,0)</f>
        <v>0</v>
      </c>
      <c r="AE3874" s="19" t="n">
        <f aca="false">IF(AC3874&gt;0,(M3874-V3874)*AC3874,0)</f>
        <v>0</v>
      </c>
      <c r="AF3874" s="16" t="str">
        <f aca="false">IF(AA3874&lt;&gt;"COMPRAR","",IF(AB3874="",IF(X3874="","",IF(X3874-V3874&lt;0.01,"EMPATE TÉCNICO","")),IF(AB3874&lt;I3874,"ESTOQUE INSUFICIENTE",IF(X3874="","",IF(X3874-V3874&lt;0.01,"EMPATE TÉCNICO","")))))</f>
        <v/>
      </c>
      <c r="AG3874" s="16" t="s">
        <v>4456</v>
      </c>
      <c r="AH3874" s="16" t="s">
        <v>1761</v>
      </c>
    </row>
    <row r="3875" customFormat="false" ht="15" hidden="false" customHeight="false" outlineLevel="0" collapsed="false">
      <c r="A3875" s="16" t="s">
        <v>11994</v>
      </c>
      <c r="B3875" s="17" t="s">
        <v>11995</v>
      </c>
      <c r="C3875" s="16" t="s">
        <v>11996</v>
      </c>
      <c r="D3875" s="16" t="s">
        <v>4217</v>
      </c>
      <c r="E3875" s="18" t="n">
        <v>1</v>
      </c>
      <c r="F3875" s="16" t="s">
        <v>43</v>
      </c>
      <c r="G3875" s="18" t="n">
        <v>0</v>
      </c>
      <c r="H3875" s="16" t="n">
        <v>0</v>
      </c>
      <c r="I3875" s="18" t="n">
        <v>1</v>
      </c>
      <c r="J3875" s="19" t="n">
        <v>10.01</v>
      </c>
      <c r="K3875" s="19" t="n">
        <v>10.01</v>
      </c>
      <c r="L3875" s="19" t="n">
        <v>10.01</v>
      </c>
      <c r="M3875" s="19" t="n">
        <f aca="false">IF(J3875&gt;0,J3875,K3875)*E3875</f>
        <v>10.01</v>
      </c>
      <c r="N3875" s="20"/>
      <c r="O3875" s="21" t="str">
        <f aca="false">IF(R3875="","",ROUND(R3875*(1-Premissas!$B$4),4))</f>
        <v/>
      </c>
      <c r="P3875" s="22"/>
      <c r="Q3875" s="22"/>
      <c r="R3875" s="23"/>
      <c r="S3875" s="24"/>
      <c r="T3875" s="24"/>
      <c r="U3875" s="25"/>
      <c r="V3875" s="19" t="str">
        <f aca="false">IF(COUNT(N3875:Q3875)=0,"",MIN(N3875:Q3875))</f>
        <v/>
      </c>
      <c r="W3875" s="16" t="str">
        <f aca="false">IF(V3875="","",INDEX($N$4:$Q$4,MATCH(V3875,N3875:Q3875,0)))</f>
        <v/>
      </c>
      <c r="X3875" s="19" t="str">
        <f aca="false">IF(COUNT(N3875:Q3875)&lt;2,"",SMALL(N3875:Q3875,2))</f>
        <v/>
      </c>
      <c r="Y3875" s="26" t="str">
        <f aca="false">IF(OR(V3875="",M3875=0),"",V3875/M3875-1)</f>
        <v/>
      </c>
      <c r="Z3875" s="26" t="str">
        <f aca="false">IF(OR(V3875="",L3875=""),"",V3875/(L3875*E3875)-1)</f>
        <v/>
      </c>
      <c r="AA3875" s="16" t="str">
        <f aca="false">IF(V3875="","SEM OFERTA",IF(OR(Y3875&gt;Premissas!$B$11,Y3875&lt;Premissas!$B$12),"VERIFICAR - UNIDADE/EMBALAGEM",IF(Y3875&gt;Premissas!$B$6,"NÃO COMPRAR - REAJUSTE &gt;5%","COMPRAR")))</f>
        <v>SEM OFERTA</v>
      </c>
      <c r="AB3875" s="18" t="str">
        <f aca="false">IF(W3875="DIMEC",S3875,IF(W3875="MEDCENTRO",U3875,""))</f>
        <v/>
      </c>
      <c r="AC3875" s="18" t="n">
        <f aca="false">IF(AA3875&lt;&gt;"COMPRAR",0,IF(AB3875="",I3875,MIN(I3875,AB3875)))</f>
        <v>0</v>
      </c>
      <c r="AD3875" s="19" t="n">
        <f aca="false">IF(AC3875&gt;0,AC3875*V3875,0)</f>
        <v>0</v>
      </c>
      <c r="AE3875" s="19" t="n">
        <f aca="false">IF(AC3875&gt;0,(M3875-V3875)*AC3875,0)</f>
        <v>0</v>
      </c>
      <c r="AF3875" s="16" t="str">
        <f aca="false">IF(AA3875&lt;&gt;"COMPRAR","",IF(AB3875="",IF(X3875="","",IF(X3875-V3875&lt;0.01,"EMPATE TÉCNICO","")),IF(AB3875&lt;I3875,"ESTOQUE INSUFICIENTE",IF(X3875="","",IF(X3875-V3875&lt;0.01,"EMPATE TÉCNICO","")))))</f>
        <v/>
      </c>
      <c r="AG3875" s="16" t="s">
        <v>1838</v>
      </c>
      <c r="AH3875" s="16" t="s">
        <v>1761</v>
      </c>
    </row>
    <row r="3876" customFormat="false" ht="15" hidden="false" customHeight="false" outlineLevel="0" collapsed="false">
      <c r="A3876" s="16" t="s">
        <v>11997</v>
      </c>
      <c r="B3876" s="17" t="s">
        <v>11998</v>
      </c>
      <c r="C3876" s="16" t="s">
        <v>11999</v>
      </c>
      <c r="D3876" s="16" t="s">
        <v>4217</v>
      </c>
      <c r="E3876" s="18" t="n">
        <v>1</v>
      </c>
      <c r="F3876" s="16" t="s">
        <v>43</v>
      </c>
      <c r="G3876" s="18" t="n">
        <v>0</v>
      </c>
      <c r="H3876" s="16" t="n">
        <v>0</v>
      </c>
      <c r="I3876" s="18" t="n">
        <v>1</v>
      </c>
      <c r="J3876" s="19" t="n">
        <v>15.92</v>
      </c>
      <c r="K3876" s="19" t="n">
        <v>15.92</v>
      </c>
      <c r="L3876" s="19" t="n">
        <v>15.92</v>
      </c>
      <c r="M3876" s="19" t="n">
        <f aca="false">IF(J3876&gt;0,J3876,K3876)*E3876</f>
        <v>15.92</v>
      </c>
      <c r="N3876" s="20"/>
      <c r="O3876" s="21" t="str">
        <f aca="false">IF(R3876="","",ROUND(R3876*(1-Premissas!$B$4),4))</f>
        <v/>
      </c>
      <c r="P3876" s="22"/>
      <c r="Q3876" s="22"/>
      <c r="R3876" s="23"/>
      <c r="S3876" s="24"/>
      <c r="T3876" s="24"/>
      <c r="U3876" s="25"/>
      <c r="V3876" s="19" t="str">
        <f aca="false">IF(COUNT(N3876:Q3876)=0,"",MIN(N3876:Q3876))</f>
        <v/>
      </c>
      <c r="W3876" s="16" t="str">
        <f aca="false">IF(V3876="","",INDEX($N$4:$Q$4,MATCH(V3876,N3876:Q3876,0)))</f>
        <v/>
      </c>
      <c r="X3876" s="19" t="str">
        <f aca="false">IF(COUNT(N3876:Q3876)&lt;2,"",SMALL(N3876:Q3876,2))</f>
        <v/>
      </c>
      <c r="Y3876" s="26" t="str">
        <f aca="false">IF(OR(V3876="",M3876=0),"",V3876/M3876-1)</f>
        <v/>
      </c>
      <c r="Z3876" s="26" t="str">
        <f aca="false">IF(OR(V3876="",L3876=""),"",V3876/(L3876*E3876)-1)</f>
        <v/>
      </c>
      <c r="AA3876" s="16" t="str">
        <f aca="false">IF(V3876="","SEM OFERTA",IF(OR(Y3876&gt;Premissas!$B$11,Y3876&lt;Premissas!$B$12),"VERIFICAR - UNIDADE/EMBALAGEM",IF(Y3876&gt;Premissas!$B$6,"NÃO COMPRAR - REAJUSTE &gt;5%","COMPRAR")))</f>
        <v>SEM OFERTA</v>
      </c>
      <c r="AB3876" s="18" t="str">
        <f aca="false">IF(W3876="DIMEC",S3876,IF(W3876="MEDCENTRO",U3876,""))</f>
        <v/>
      </c>
      <c r="AC3876" s="18" t="n">
        <f aca="false">IF(AA3876&lt;&gt;"COMPRAR",0,IF(AB3876="",I3876,MIN(I3876,AB3876)))</f>
        <v>0</v>
      </c>
      <c r="AD3876" s="19" t="n">
        <f aca="false">IF(AC3876&gt;0,AC3876*V3876,0)</f>
        <v>0</v>
      </c>
      <c r="AE3876" s="19" t="n">
        <f aca="false">IF(AC3876&gt;0,(M3876-V3876)*AC3876,0)</f>
        <v>0</v>
      </c>
      <c r="AF3876" s="16" t="str">
        <f aca="false">IF(AA3876&lt;&gt;"COMPRAR","",IF(AB3876="",IF(X3876="","",IF(X3876-V3876&lt;0.01,"EMPATE TÉCNICO","")),IF(AB3876&lt;I3876,"ESTOQUE INSUFICIENTE",IF(X3876="","",IF(X3876-V3876&lt;0.01,"EMPATE TÉCNICO","")))))</f>
        <v/>
      </c>
      <c r="AG3876" s="16" t="s">
        <v>1838</v>
      </c>
      <c r="AH3876" s="16" t="s">
        <v>1761</v>
      </c>
    </row>
    <row r="3877" customFormat="false" ht="15" hidden="false" customHeight="false" outlineLevel="0" collapsed="false">
      <c r="A3877" s="16" t="s">
        <v>12000</v>
      </c>
      <c r="B3877" s="17" t="s">
        <v>12001</v>
      </c>
      <c r="C3877" s="16" t="s">
        <v>12002</v>
      </c>
      <c r="D3877" s="16" t="s">
        <v>4217</v>
      </c>
      <c r="E3877" s="18" t="n">
        <v>1</v>
      </c>
      <c r="F3877" s="16" t="s">
        <v>43</v>
      </c>
      <c r="G3877" s="18" t="n">
        <v>0</v>
      </c>
      <c r="H3877" s="16" t="n">
        <v>0</v>
      </c>
      <c r="I3877" s="18" t="n">
        <v>1</v>
      </c>
      <c r="J3877" s="19" t="n">
        <v>15.92</v>
      </c>
      <c r="K3877" s="19" t="n">
        <v>15.92</v>
      </c>
      <c r="L3877" s="19" t="n">
        <v>15.92</v>
      </c>
      <c r="M3877" s="19" t="n">
        <f aca="false">IF(J3877&gt;0,J3877,K3877)*E3877</f>
        <v>15.92</v>
      </c>
      <c r="N3877" s="20"/>
      <c r="O3877" s="21" t="str">
        <f aca="false">IF(R3877="","",ROUND(R3877*(1-Premissas!$B$4),4))</f>
        <v/>
      </c>
      <c r="P3877" s="22"/>
      <c r="Q3877" s="22"/>
      <c r="R3877" s="23"/>
      <c r="S3877" s="24"/>
      <c r="T3877" s="24"/>
      <c r="U3877" s="25"/>
      <c r="V3877" s="19" t="str">
        <f aca="false">IF(COUNT(N3877:Q3877)=0,"",MIN(N3877:Q3877))</f>
        <v/>
      </c>
      <c r="W3877" s="16" t="str">
        <f aca="false">IF(V3877="","",INDEX($N$4:$Q$4,MATCH(V3877,N3877:Q3877,0)))</f>
        <v/>
      </c>
      <c r="X3877" s="19" t="str">
        <f aca="false">IF(COUNT(N3877:Q3877)&lt;2,"",SMALL(N3877:Q3877,2))</f>
        <v/>
      </c>
      <c r="Y3877" s="26" t="str">
        <f aca="false">IF(OR(V3877="",M3877=0),"",V3877/M3877-1)</f>
        <v/>
      </c>
      <c r="Z3877" s="26" t="str">
        <f aca="false">IF(OR(V3877="",L3877=""),"",V3877/(L3877*E3877)-1)</f>
        <v/>
      </c>
      <c r="AA3877" s="16" t="str">
        <f aca="false">IF(V3877="","SEM OFERTA",IF(OR(Y3877&gt;Premissas!$B$11,Y3877&lt;Premissas!$B$12),"VERIFICAR - UNIDADE/EMBALAGEM",IF(Y3877&gt;Premissas!$B$6,"NÃO COMPRAR - REAJUSTE &gt;5%","COMPRAR")))</f>
        <v>SEM OFERTA</v>
      </c>
      <c r="AB3877" s="18" t="str">
        <f aca="false">IF(W3877="DIMEC",S3877,IF(W3877="MEDCENTRO",U3877,""))</f>
        <v/>
      </c>
      <c r="AC3877" s="18" t="n">
        <f aca="false">IF(AA3877&lt;&gt;"COMPRAR",0,IF(AB3877="",I3877,MIN(I3877,AB3877)))</f>
        <v>0</v>
      </c>
      <c r="AD3877" s="19" t="n">
        <f aca="false">IF(AC3877&gt;0,AC3877*V3877,0)</f>
        <v>0</v>
      </c>
      <c r="AE3877" s="19" t="n">
        <f aca="false">IF(AC3877&gt;0,(M3877-V3877)*AC3877,0)</f>
        <v>0</v>
      </c>
      <c r="AF3877" s="16" t="str">
        <f aca="false">IF(AA3877&lt;&gt;"COMPRAR","",IF(AB3877="",IF(X3877="","",IF(X3877-V3877&lt;0.01,"EMPATE TÉCNICO","")),IF(AB3877&lt;I3877,"ESTOQUE INSUFICIENTE",IF(X3877="","",IF(X3877-V3877&lt;0.01,"EMPATE TÉCNICO","")))))</f>
        <v/>
      </c>
      <c r="AG3877" s="16" t="s">
        <v>1838</v>
      </c>
      <c r="AH3877" s="16" t="s">
        <v>1761</v>
      </c>
    </row>
    <row r="3878" customFormat="false" ht="15" hidden="false" customHeight="false" outlineLevel="0" collapsed="false">
      <c r="A3878" s="16" t="s">
        <v>12003</v>
      </c>
      <c r="B3878" s="17" t="s">
        <v>12004</v>
      </c>
      <c r="C3878" s="16" t="s">
        <v>12005</v>
      </c>
      <c r="D3878" s="16" t="s">
        <v>4217</v>
      </c>
      <c r="E3878" s="18" t="n">
        <v>1</v>
      </c>
      <c r="F3878" s="16" t="s">
        <v>43</v>
      </c>
      <c r="G3878" s="18" t="n">
        <v>0</v>
      </c>
      <c r="H3878" s="16" t="n">
        <v>2.1</v>
      </c>
      <c r="I3878" s="18" t="n">
        <v>6</v>
      </c>
      <c r="J3878" s="19" t="n">
        <v>15.92</v>
      </c>
      <c r="K3878" s="19" t="n">
        <v>15.92</v>
      </c>
      <c r="L3878" s="19" t="n">
        <v>15.92</v>
      </c>
      <c r="M3878" s="19" t="n">
        <f aca="false">IF(J3878&gt;0,J3878,K3878)*E3878</f>
        <v>15.92</v>
      </c>
      <c r="N3878" s="20"/>
      <c r="O3878" s="21" t="str">
        <f aca="false">IF(R3878="","",ROUND(R3878*(1-Premissas!$B$4),4))</f>
        <v/>
      </c>
      <c r="P3878" s="22"/>
      <c r="Q3878" s="22"/>
      <c r="R3878" s="23"/>
      <c r="S3878" s="24"/>
      <c r="T3878" s="24"/>
      <c r="U3878" s="25"/>
      <c r="V3878" s="19" t="str">
        <f aca="false">IF(COUNT(N3878:Q3878)=0,"",MIN(N3878:Q3878))</f>
        <v/>
      </c>
      <c r="W3878" s="16" t="str">
        <f aca="false">IF(V3878="","",INDEX($N$4:$Q$4,MATCH(V3878,N3878:Q3878,0)))</f>
        <v/>
      </c>
      <c r="X3878" s="19" t="str">
        <f aca="false">IF(COUNT(N3878:Q3878)&lt;2,"",SMALL(N3878:Q3878,2))</f>
        <v/>
      </c>
      <c r="Y3878" s="26" t="str">
        <f aca="false">IF(OR(V3878="",M3878=0),"",V3878/M3878-1)</f>
        <v/>
      </c>
      <c r="Z3878" s="26" t="str">
        <f aca="false">IF(OR(V3878="",L3878=""),"",V3878/(L3878*E3878)-1)</f>
        <v/>
      </c>
      <c r="AA3878" s="16" t="str">
        <f aca="false">IF(V3878="","SEM OFERTA",IF(OR(Y3878&gt;Premissas!$B$11,Y3878&lt;Premissas!$B$12),"VERIFICAR - UNIDADE/EMBALAGEM",IF(Y3878&gt;Premissas!$B$6,"NÃO COMPRAR - REAJUSTE &gt;5%","COMPRAR")))</f>
        <v>SEM OFERTA</v>
      </c>
      <c r="AB3878" s="18" t="str">
        <f aca="false">IF(W3878="DIMEC",S3878,IF(W3878="MEDCENTRO",U3878,""))</f>
        <v/>
      </c>
      <c r="AC3878" s="18" t="n">
        <f aca="false">IF(AA3878&lt;&gt;"COMPRAR",0,IF(AB3878="",I3878,MIN(I3878,AB3878)))</f>
        <v>0</v>
      </c>
      <c r="AD3878" s="19" t="n">
        <f aca="false">IF(AC3878&gt;0,AC3878*V3878,0)</f>
        <v>0</v>
      </c>
      <c r="AE3878" s="19" t="n">
        <f aca="false">IF(AC3878&gt;0,(M3878-V3878)*AC3878,0)</f>
        <v>0</v>
      </c>
      <c r="AF3878" s="16" t="str">
        <f aca="false">IF(AA3878&lt;&gt;"COMPRAR","",IF(AB3878="",IF(X3878="","",IF(X3878-V3878&lt;0.01,"EMPATE TÉCNICO","")),IF(AB3878&lt;I3878,"ESTOQUE INSUFICIENTE",IF(X3878="","",IF(X3878-V3878&lt;0.01,"EMPATE TÉCNICO","")))))</f>
        <v/>
      </c>
      <c r="AG3878" s="16" t="s">
        <v>1838</v>
      </c>
      <c r="AH3878" s="16" t="s">
        <v>1761</v>
      </c>
    </row>
    <row r="3879" customFormat="false" ht="15" hidden="false" customHeight="false" outlineLevel="0" collapsed="false">
      <c r="A3879" s="16" t="s">
        <v>12006</v>
      </c>
      <c r="B3879" s="17" t="s">
        <v>12007</v>
      </c>
      <c r="C3879" s="16" t="s">
        <v>12008</v>
      </c>
      <c r="D3879" s="16" t="s">
        <v>4217</v>
      </c>
      <c r="E3879" s="18" t="n">
        <v>1</v>
      </c>
      <c r="F3879" s="16" t="s">
        <v>43</v>
      </c>
      <c r="G3879" s="18" t="n">
        <v>0</v>
      </c>
      <c r="H3879" s="16" t="n">
        <v>0</v>
      </c>
      <c r="I3879" s="18" t="n">
        <v>1</v>
      </c>
      <c r="J3879" s="19" t="n">
        <v>17.3</v>
      </c>
      <c r="K3879" s="19" t="n">
        <v>17.3</v>
      </c>
      <c r="L3879" s="19" t="n">
        <v>17.3</v>
      </c>
      <c r="M3879" s="19" t="n">
        <f aca="false">IF(J3879&gt;0,J3879,K3879)*E3879</f>
        <v>17.3</v>
      </c>
      <c r="N3879" s="20"/>
      <c r="O3879" s="21" t="str">
        <f aca="false">IF(R3879="","",ROUND(R3879*(1-Premissas!$B$4),4))</f>
        <v/>
      </c>
      <c r="P3879" s="22"/>
      <c r="Q3879" s="22"/>
      <c r="R3879" s="23"/>
      <c r="S3879" s="24"/>
      <c r="T3879" s="24"/>
      <c r="U3879" s="25"/>
      <c r="V3879" s="19" t="str">
        <f aca="false">IF(COUNT(N3879:Q3879)=0,"",MIN(N3879:Q3879))</f>
        <v/>
      </c>
      <c r="W3879" s="16" t="str">
        <f aca="false">IF(V3879="","",INDEX($N$4:$Q$4,MATCH(V3879,N3879:Q3879,0)))</f>
        <v/>
      </c>
      <c r="X3879" s="19" t="str">
        <f aca="false">IF(COUNT(N3879:Q3879)&lt;2,"",SMALL(N3879:Q3879,2))</f>
        <v/>
      </c>
      <c r="Y3879" s="26" t="str">
        <f aca="false">IF(OR(V3879="",M3879=0),"",V3879/M3879-1)</f>
        <v/>
      </c>
      <c r="Z3879" s="26" t="str">
        <f aca="false">IF(OR(V3879="",L3879=""),"",V3879/(L3879*E3879)-1)</f>
        <v/>
      </c>
      <c r="AA3879" s="16" t="str">
        <f aca="false">IF(V3879="","SEM OFERTA",IF(OR(Y3879&gt;Premissas!$B$11,Y3879&lt;Premissas!$B$12),"VERIFICAR - UNIDADE/EMBALAGEM",IF(Y3879&gt;Premissas!$B$6,"NÃO COMPRAR - REAJUSTE &gt;5%","COMPRAR")))</f>
        <v>SEM OFERTA</v>
      </c>
      <c r="AB3879" s="18" t="str">
        <f aca="false">IF(W3879="DIMEC",S3879,IF(W3879="MEDCENTRO",U3879,""))</f>
        <v/>
      </c>
      <c r="AC3879" s="18" t="n">
        <f aca="false">IF(AA3879&lt;&gt;"COMPRAR",0,IF(AB3879="",I3879,MIN(I3879,AB3879)))</f>
        <v>0</v>
      </c>
      <c r="AD3879" s="19" t="n">
        <f aca="false">IF(AC3879&gt;0,AC3879*V3879,0)</f>
        <v>0</v>
      </c>
      <c r="AE3879" s="19" t="n">
        <f aca="false">IF(AC3879&gt;0,(M3879-V3879)*AC3879,0)</f>
        <v>0</v>
      </c>
      <c r="AF3879" s="16" t="str">
        <f aca="false">IF(AA3879&lt;&gt;"COMPRAR","",IF(AB3879="",IF(X3879="","",IF(X3879-V3879&lt;0.01,"EMPATE TÉCNICO","")),IF(AB3879&lt;I3879,"ESTOQUE INSUFICIENTE",IF(X3879="","",IF(X3879-V3879&lt;0.01,"EMPATE TÉCNICO","")))))</f>
        <v/>
      </c>
      <c r="AG3879" s="16" t="s">
        <v>1838</v>
      </c>
      <c r="AH3879" s="16" t="s">
        <v>1761</v>
      </c>
    </row>
    <row r="3880" customFormat="false" ht="15" hidden="false" customHeight="false" outlineLevel="0" collapsed="false">
      <c r="A3880" s="16" t="s">
        <v>12009</v>
      </c>
      <c r="B3880" s="17" t="s">
        <v>12010</v>
      </c>
      <c r="C3880" s="16" t="s">
        <v>12011</v>
      </c>
      <c r="D3880" s="16" t="s">
        <v>4217</v>
      </c>
      <c r="E3880" s="18" t="n">
        <v>1</v>
      </c>
      <c r="F3880" s="16" t="s">
        <v>43</v>
      </c>
      <c r="G3880" s="18" t="n">
        <v>0</v>
      </c>
      <c r="H3880" s="16" t="n">
        <v>0.2</v>
      </c>
      <c r="I3880" s="18" t="n">
        <v>1</v>
      </c>
      <c r="J3880" s="19" t="n">
        <v>15.57</v>
      </c>
      <c r="K3880" s="19" t="n">
        <v>15.57</v>
      </c>
      <c r="L3880" s="19" t="n">
        <v>15.57</v>
      </c>
      <c r="M3880" s="19" t="n">
        <f aca="false">IF(J3880&gt;0,J3880,K3880)*E3880</f>
        <v>15.57</v>
      </c>
      <c r="N3880" s="20"/>
      <c r="O3880" s="21" t="str">
        <f aca="false">IF(R3880="","",ROUND(R3880*(1-Premissas!$B$4),4))</f>
        <v/>
      </c>
      <c r="P3880" s="22"/>
      <c r="Q3880" s="22"/>
      <c r="R3880" s="23"/>
      <c r="S3880" s="24"/>
      <c r="T3880" s="24"/>
      <c r="U3880" s="25"/>
      <c r="V3880" s="19" t="str">
        <f aca="false">IF(COUNT(N3880:Q3880)=0,"",MIN(N3880:Q3880))</f>
        <v/>
      </c>
      <c r="W3880" s="16" t="str">
        <f aca="false">IF(V3880="","",INDEX($N$4:$Q$4,MATCH(V3880,N3880:Q3880,0)))</f>
        <v/>
      </c>
      <c r="X3880" s="19" t="str">
        <f aca="false">IF(COUNT(N3880:Q3880)&lt;2,"",SMALL(N3880:Q3880,2))</f>
        <v/>
      </c>
      <c r="Y3880" s="26" t="str">
        <f aca="false">IF(OR(V3880="",M3880=0),"",V3880/M3880-1)</f>
        <v/>
      </c>
      <c r="Z3880" s="26" t="str">
        <f aca="false">IF(OR(V3880="",L3880=""),"",V3880/(L3880*E3880)-1)</f>
        <v/>
      </c>
      <c r="AA3880" s="16" t="str">
        <f aca="false">IF(V3880="","SEM OFERTA",IF(OR(Y3880&gt;Premissas!$B$11,Y3880&lt;Premissas!$B$12),"VERIFICAR - UNIDADE/EMBALAGEM",IF(Y3880&gt;Premissas!$B$6,"NÃO COMPRAR - REAJUSTE &gt;5%","COMPRAR")))</f>
        <v>SEM OFERTA</v>
      </c>
      <c r="AB3880" s="18" t="str">
        <f aca="false">IF(W3880="DIMEC",S3880,IF(W3880="MEDCENTRO",U3880,""))</f>
        <v/>
      </c>
      <c r="AC3880" s="18" t="n">
        <f aca="false">IF(AA3880&lt;&gt;"COMPRAR",0,IF(AB3880="",I3880,MIN(I3880,AB3880)))</f>
        <v>0</v>
      </c>
      <c r="AD3880" s="19" t="n">
        <f aca="false">IF(AC3880&gt;0,AC3880*V3880,0)</f>
        <v>0</v>
      </c>
      <c r="AE3880" s="19" t="n">
        <f aca="false">IF(AC3880&gt;0,(M3880-V3880)*AC3880,0)</f>
        <v>0</v>
      </c>
      <c r="AF3880" s="16" t="str">
        <f aca="false">IF(AA3880&lt;&gt;"COMPRAR","",IF(AB3880="",IF(X3880="","",IF(X3880-V3880&lt;0.01,"EMPATE TÉCNICO","")),IF(AB3880&lt;I3880,"ESTOQUE INSUFICIENTE",IF(X3880="","",IF(X3880-V3880&lt;0.01,"EMPATE TÉCNICO","")))))</f>
        <v/>
      </c>
      <c r="AG3880" s="16" t="s">
        <v>1838</v>
      </c>
      <c r="AH3880" s="16" t="s">
        <v>1761</v>
      </c>
    </row>
    <row r="3881" customFormat="false" ht="15" hidden="false" customHeight="false" outlineLevel="0" collapsed="false">
      <c r="A3881" s="16" t="s">
        <v>12012</v>
      </c>
      <c r="B3881" s="17" t="s">
        <v>12013</v>
      </c>
      <c r="C3881" s="16" t="s">
        <v>12014</v>
      </c>
      <c r="D3881" s="16" t="s">
        <v>4492</v>
      </c>
      <c r="E3881" s="18" t="n">
        <v>1</v>
      </c>
      <c r="F3881" s="16" t="s">
        <v>42</v>
      </c>
      <c r="G3881" s="18" t="n">
        <v>2</v>
      </c>
      <c r="H3881" s="16" t="n">
        <v>4.9</v>
      </c>
      <c r="I3881" s="18" t="n">
        <v>11</v>
      </c>
      <c r="J3881" s="19" t="n">
        <v>9.215</v>
      </c>
      <c r="K3881" s="19" t="n">
        <v>9.215</v>
      </c>
      <c r="L3881" s="19" t="n">
        <v>9.215</v>
      </c>
      <c r="M3881" s="19" t="n">
        <f aca="false">IF(J3881&gt;0,J3881,K3881)*E3881</f>
        <v>9.215</v>
      </c>
      <c r="N3881" s="20"/>
      <c r="O3881" s="21" t="str">
        <f aca="false">IF(R3881="","",ROUND(R3881*(1-Premissas!$B$4),4))</f>
        <v/>
      </c>
      <c r="P3881" s="22"/>
      <c r="Q3881" s="22"/>
      <c r="R3881" s="23"/>
      <c r="S3881" s="24"/>
      <c r="T3881" s="24"/>
      <c r="U3881" s="25"/>
      <c r="V3881" s="19" t="str">
        <f aca="false">IF(COUNT(N3881:Q3881)=0,"",MIN(N3881:Q3881))</f>
        <v/>
      </c>
      <c r="W3881" s="16" t="str">
        <f aca="false">IF(V3881="","",INDEX($N$4:$Q$4,MATCH(V3881,N3881:Q3881,0)))</f>
        <v/>
      </c>
      <c r="X3881" s="19" t="str">
        <f aca="false">IF(COUNT(N3881:Q3881)&lt;2,"",SMALL(N3881:Q3881,2))</f>
        <v/>
      </c>
      <c r="Y3881" s="26" t="str">
        <f aca="false">IF(OR(V3881="",M3881=0),"",V3881/M3881-1)</f>
        <v/>
      </c>
      <c r="Z3881" s="26" t="str">
        <f aca="false">IF(OR(V3881="",L3881=""),"",V3881/(L3881*E3881)-1)</f>
        <v/>
      </c>
      <c r="AA3881" s="16" t="str">
        <f aca="false">IF(V3881="","SEM OFERTA",IF(OR(Y3881&gt;Premissas!$B$11,Y3881&lt;Premissas!$B$12),"VERIFICAR - UNIDADE/EMBALAGEM",IF(Y3881&gt;Premissas!$B$6,"NÃO COMPRAR - REAJUSTE &gt;5%","COMPRAR")))</f>
        <v>SEM OFERTA</v>
      </c>
      <c r="AB3881" s="18" t="str">
        <f aca="false">IF(W3881="DIMEC",S3881,IF(W3881="MEDCENTRO",U3881,""))</f>
        <v/>
      </c>
      <c r="AC3881" s="18" t="n">
        <f aca="false">IF(AA3881&lt;&gt;"COMPRAR",0,IF(AB3881="",I3881,MIN(I3881,AB3881)))</f>
        <v>0</v>
      </c>
      <c r="AD3881" s="19" t="n">
        <f aca="false">IF(AC3881&gt;0,AC3881*V3881,0)</f>
        <v>0</v>
      </c>
      <c r="AE3881" s="19" t="n">
        <f aca="false">IF(AC3881&gt;0,(M3881-V3881)*AC3881,0)</f>
        <v>0</v>
      </c>
      <c r="AF3881" s="16" t="str">
        <f aca="false">IF(AA3881&lt;&gt;"COMPRAR","",IF(AB3881="",IF(X3881="","",IF(X3881-V3881&lt;0.01,"EMPATE TÉCNICO","")),IF(AB3881&lt;I3881,"ESTOQUE INSUFICIENTE",IF(X3881="","",IF(X3881-V3881&lt;0.01,"EMPATE TÉCNICO","")))))</f>
        <v/>
      </c>
      <c r="AG3881" s="16" t="s">
        <v>328</v>
      </c>
      <c r="AH3881" s="16" t="s">
        <v>1761</v>
      </c>
    </row>
    <row r="3882" customFormat="false" ht="15" hidden="false" customHeight="false" outlineLevel="0" collapsed="false">
      <c r="A3882" s="16" t="s">
        <v>12015</v>
      </c>
      <c r="B3882" s="17" t="s">
        <v>12016</v>
      </c>
      <c r="C3882" s="16" t="s">
        <v>12017</v>
      </c>
      <c r="D3882" s="16" t="s">
        <v>4284</v>
      </c>
      <c r="E3882" s="18" t="n">
        <v>1</v>
      </c>
      <c r="F3882" s="16" t="s">
        <v>43</v>
      </c>
      <c r="G3882" s="18" t="n">
        <v>0</v>
      </c>
      <c r="H3882" s="16" t="n">
        <v>0</v>
      </c>
      <c r="I3882" s="18" t="n">
        <v>1</v>
      </c>
      <c r="J3882" s="19" t="n">
        <v>10.23</v>
      </c>
      <c r="K3882" s="19" t="n">
        <v>10.23</v>
      </c>
      <c r="L3882" s="19" t="n">
        <v>10.23</v>
      </c>
      <c r="M3882" s="19" t="n">
        <f aca="false">IF(J3882&gt;0,J3882,K3882)*E3882</f>
        <v>10.23</v>
      </c>
      <c r="N3882" s="20"/>
      <c r="O3882" s="21" t="str">
        <f aca="false">IF(R3882="","",ROUND(R3882*(1-Premissas!$B$4),4))</f>
        <v/>
      </c>
      <c r="P3882" s="22"/>
      <c r="Q3882" s="22"/>
      <c r="R3882" s="23"/>
      <c r="S3882" s="24"/>
      <c r="T3882" s="24"/>
      <c r="U3882" s="25"/>
      <c r="V3882" s="19" t="str">
        <f aca="false">IF(COUNT(N3882:Q3882)=0,"",MIN(N3882:Q3882))</f>
        <v/>
      </c>
      <c r="W3882" s="16" t="str">
        <f aca="false">IF(V3882="","",INDEX($N$4:$Q$4,MATCH(V3882,N3882:Q3882,0)))</f>
        <v/>
      </c>
      <c r="X3882" s="19" t="str">
        <f aca="false">IF(COUNT(N3882:Q3882)&lt;2,"",SMALL(N3882:Q3882,2))</f>
        <v/>
      </c>
      <c r="Y3882" s="26" t="str">
        <f aca="false">IF(OR(V3882="",M3882=0),"",V3882/M3882-1)</f>
        <v/>
      </c>
      <c r="Z3882" s="26" t="str">
        <f aca="false">IF(OR(V3882="",L3882=""),"",V3882/(L3882*E3882)-1)</f>
        <v/>
      </c>
      <c r="AA3882" s="16" t="str">
        <f aca="false">IF(V3882="","SEM OFERTA",IF(OR(Y3882&gt;Premissas!$B$11,Y3882&lt;Premissas!$B$12),"VERIFICAR - UNIDADE/EMBALAGEM",IF(Y3882&gt;Premissas!$B$6,"NÃO COMPRAR - REAJUSTE &gt;5%","COMPRAR")))</f>
        <v>SEM OFERTA</v>
      </c>
      <c r="AB3882" s="18" t="str">
        <f aca="false">IF(W3882="DIMEC",S3882,IF(W3882="MEDCENTRO",U3882,""))</f>
        <v/>
      </c>
      <c r="AC3882" s="18" t="n">
        <f aca="false">IF(AA3882&lt;&gt;"COMPRAR",0,IF(AB3882="",I3882,MIN(I3882,AB3882)))</f>
        <v>0</v>
      </c>
      <c r="AD3882" s="19" t="n">
        <f aca="false">IF(AC3882&gt;0,AC3882*V3882,0)</f>
        <v>0</v>
      </c>
      <c r="AE3882" s="19" t="n">
        <f aca="false">IF(AC3882&gt;0,(M3882-V3882)*AC3882,0)</f>
        <v>0</v>
      </c>
      <c r="AF3882" s="16" t="str">
        <f aca="false">IF(AA3882&lt;&gt;"COMPRAR","",IF(AB3882="",IF(X3882="","",IF(X3882-V3882&lt;0.01,"EMPATE TÉCNICO","")),IF(AB3882&lt;I3882,"ESTOQUE INSUFICIENTE",IF(X3882="","",IF(X3882-V3882&lt;0.01,"EMPATE TÉCNICO","")))))</f>
        <v/>
      </c>
      <c r="AG3882" s="16" t="s">
        <v>1838</v>
      </c>
      <c r="AH3882" s="16" t="s">
        <v>1761</v>
      </c>
    </row>
    <row r="3883" customFormat="false" ht="15" hidden="false" customHeight="false" outlineLevel="0" collapsed="false">
      <c r="A3883" s="16" t="s">
        <v>12018</v>
      </c>
      <c r="B3883" s="17" t="s">
        <v>12019</v>
      </c>
      <c r="C3883" s="16" t="s">
        <v>12020</v>
      </c>
      <c r="D3883" s="16" t="s">
        <v>4284</v>
      </c>
      <c r="E3883" s="18" t="n">
        <v>1</v>
      </c>
      <c r="F3883" s="16" t="s">
        <v>43</v>
      </c>
      <c r="G3883" s="18" t="n">
        <v>1</v>
      </c>
      <c r="H3883" s="16" t="n">
        <v>0.4</v>
      </c>
      <c r="I3883" s="18" t="n">
        <v>1</v>
      </c>
      <c r="J3883" s="19" t="n">
        <v>7.61</v>
      </c>
      <c r="K3883" s="19" t="n">
        <v>7.61</v>
      </c>
      <c r="L3883" s="19" t="n">
        <v>7.61</v>
      </c>
      <c r="M3883" s="19" t="n">
        <f aca="false">IF(J3883&gt;0,J3883,K3883)*E3883</f>
        <v>7.61</v>
      </c>
      <c r="N3883" s="20"/>
      <c r="O3883" s="21" t="str">
        <f aca="false">IF(R3883="","",ROUND(R3883*(1-Premissas!$B$4),4))</f>
        <v/>
      </c>
      <c r="P3883" s="22"/>
      <c r="Q3883" s="22"/>
      <c r="R3883" s="23"/>
      <c r="S3883" s="24"/>
      <c r="T3883" s="24"/>
      <c r="U3883" s="25"/>
      <c r="V3883" s="19" t="str">
        <f aca="false">IF(COUNT(N3883:Q3883)=0,"",MIN(N3883:Q3883))</f>
        <v/>
      </c>
      <c r="W3883" s="16" t="str">
        <f aca="false">IF(V3883="","",INDEX($N$4:$Q$4,MATCH(V3883,N3883:Q3883,0)))</f>
        <v/>
      </c>
      <c r="X3883" s="19" t="str">
        <f aca="false">IF(COUNT(N3883:Q3883)&lt;2,"",SMALL(N3883:Q3883,2))</f>
        <v/>
      </c>
      <c r="Y3883" s="26" t="str">
        <f aca="false">IF(OR(V3883="",M3883=0),"",V3883/M3883-1)</f>
        <v/>
      </c>
      <c r="Z3883" s="26" t="str">
        <f aca="false">IF(OR(V3883="",L3883=""),"",V3883/(L3883*E3883)-1)</f>
        <v/>
      </c>
      <c r="AA3883" s="16" t="str">
        <f aca="false">IF(V3883="","SEM OFERTA",IF(OR(Y3883&gt;Premissas!$B$11,Y3883&lt;Premissas!$B$12),"VERIFICAR - UNIDADE/EMBALAGEM",IF(Y3883&gt;Premissas!$B$6,"NÃO COMPRAR - REAJUSTE &gt;5%","COMPRAR")))</f>
        <v>SEM OFERTA</v>
      </c>
      <c r="AB3883" s="18" t="str">
        <f aca="false">IF(W3883="DIMEC",S3883,IF(W3883="MEDCENTRO",U3883,""))</f>
        <v/>
      </c>
      <c r="AC3883" s="18" t="n">
        <f aca="false">IF(AA3883&lt;&gt;"COMPRAR",0,IF(AB3883="",I3883,MIN(I3883,AB3883)))</f>
        <v>0</v>
      </c>
      <c r="AD3883" s="19" t="n">
        <f aca="false">IF(AC3883&gt;0,AC3883*V3883,0)</f>
        <v>0</v>
      </c>
      <c r="AE3883" s="19" t="n">
        <f aca="false">IF(AC3883&gt;0,(M3883-V3883)*AC3883,0)</f>
        <v>0</v>
      </c>
      <c r="AF3883" s="16" t="str">
        <f aca="false">IF(AA3883&lt;&gt;"COMPRAR","",IF(AB3883="",IF(X3883="","",IF(X3883-V3883&lt;0.01,"EMPATE TÉCNICO","")),IF(AB3883&lt;I3883,"ESTOQUE INSUFICIENTE",IF(X3883="","",IF(X3883-V3883&lt;0.01,"EMPATE TÉCNICO","")))))</f>
        <v/>
      </c>
      <c r="AG3883" s="16" t="s">
        <v>1838</v>
      </c>
      <c r="AH3883" s="16" t="s">
        <v>1761</v>
      </c>
    </row>
    <row r="3884" customFormat="false" ht="15" hidden="false" customHeight="false" outlineLevel="0" collapsed="false">
      <c r="A3884" s="16" t="s">
        <v>12021</v>
      </c>
      <c r="B3884" s="17" t="s">
        <v>12022</v>
      </c>
      <c r="C3884" s="16" t="s">
        <v>12023</v>
      </c>
      <c r="D3884" s="16" t="s">
        <v>1089</v>
      </c>
      <c r="E3884" s="18" t="n">
        <v>1</v>
      </c>
      <c r="F3884" s="16" t="s">
        <v>43</v>
      </c>
      <c r="G3884" s="18" t="n">
        <v>0</v>
      </c>
      <c r="H3884" s="16" t="n">
        <v>0.2</v>
      </c>
      <c r="I3884" s="18" t="n">
        <v>1</v>
      </c>
      <c r="J3884" s="19" t="n">
        <v>6.38</v>
      </c>
      <c r="K3884" s="19" t="n">
        <v>6.38</v>
      </c>
      <c r="L3884" s="19" t="n">
        <v>6.38</v>
      </c>
      <c r="M3884" s="19" t="n">
        <f aca="false">IF(J3884&gt;0,J3884,K3884)*E3884</f>
        <v>6.38</v>
      </c>
      <c r="N3884" s="20"/>
      <c r="O3884" s="21" t="str">
        <f aca="false">IF(R3884="","",ROUND(R3884*(1-Premissas!$B$4),4))</f>
        <v/>
      </c>
      <c r="P3884" s="22"/>
      <c r="Q3884" s="22"/>
      <c r="R3884" s="23"/>
      <c r="S3884" s="24"/>
      <c r="T3884" s="24"/>
      <c r="U3884" s="25"/>
      <c r="V3884" s="19" t="str">
        <f aca="false">IF(COUNT(N3884:Q3884)=0,"",MIN(N3884:Q3884))</f>
        <v/>
      </c>
      <c r="W3884" s="16" t="str">
        <f aca="false">IF(V3884="","",INDEX($N$4:$Q$4,MATCH(V3884,N3884:Q3884,0)))</f>
        <v/>
      </c>
      <c r="X3884" s="19" t="str">
        <f aca="false">IF(COUNT(N3884:Q3884)&lt;2,"",SMALL(N3884:Q3884,2))</f>
        <v/>
      </c>
      <c r="Y3884" s="26" t="str">
        <f aca="false">IF(OR(V3884="",M3884=0),"",V3884/M3884-1)</f>
        <v/>
      </c>
      <c r="Z3884" s="26" t="str">
        <f aca="false">IF(OR(V3884="",L3884=""),"",V3884/(L3884*E3884)-1)</f>
        <v/>
      </c>
      <c r="AA3884" s="16" t="str">
        <f aca="false">IF(V3884="","SEM OFERTA",IF(OR(Y3884&gt;Premissas!$B$11,Y3884&lt;Premissas!$B$12),"VERIFICAR - UNIDADE/EMBALAGEM",IF(Y3884&gt;Premissas!$B$6,"NÃO COMPRAR - REAJUSTE &gt;5%","COMPRAR")))</f>
        <v>SEM OFERTA</v>
      </c>
      <c r="AB3884" s="18" t="str">
        <f aca="false">IF(W3884="DIMEC",S3884,IF(W3884="MEDCENTRO",U3884,""))</f>
        <v/>
      </c>
      <c r="AC3884" s="18" t="n">
        <f aca="false">IF(AA3884&lt;&gt;"COMPRAR",0,IF(AB3884="",I3884,MIN(I3884,AB3884)))</f>
        <v>0</v>
      </c>
      <c r="AD3884" s="19" t="n">
        <f aca="false">IF(AC3884&gt;0,AC3884*V3884,0)</f>
        <v>0</v>
      </c>
      <c r="AE3884" s="19" t="n">
        <f aca="false">IF(AC3884&gt;0,(M3884-V3884)*AC3884,0)</f>
        <v>0</v>
      </c>
      <c r="AF3884" s="16" t="str">
        <f aca="false">IF(AA3884&lt;&gt;"COMPRAR","",IF(AB3884="",IF(X3884="","",IF(X3884-V3884&lt;0.01,"EMPATE TÉCNICO","")),IF(AB3884&lt;I3884,"ESTOQUE INSUFICIENTE",IF(X3884="","",IF(X3884-V3884&lt;0.01,"EMPATE TÉCNICO","")))))</f>
        <v/>
      </c>
      <c r="AG3884" s="16" t="s">
        <v>490</v>
      </c>
      <c r="AH3884" s="16" t="s">
        <v>1761</v>
      </c>
    </row>
    <row r="3885" customFormat="false" ht="15" hidden="false" customHeight="false" outlineLevel="0" collapsed="false">
      <c r="A3885" s="16" t="s">
        <v>12024</v>
      </c>
      <c r="B3885" s="17" t="s">
        <v>12025</v>
      </c>
      <c r="C3885" s="16" t="s">
        <v>12026</v>
      </c>
      <c r="D3885" s="16" t="s">
        <v>1089</v>
      </c>
      <c r="E3885" s="18" t="n">
        <v>1</v>
      </c>
      <c r="F3885" s="16" t="s">
        <v>43</v>
      </c>
      <c r="G3885" s="18" t="n">
        <v>0</v>
      </c>
      <c r="H3885" s="16" t="n">
        <v>0.1</v>
      </c>
      <c r="I3885" s="18" t="n">
        <v>1</v>
      </c>
      <c r="J3885" s="19" t="n">
        <v>6.38</v>
      </c>
      <c r="K3885" s="19" t="n">
        <v>6.38</v>
      </c>
      <c r="L3885" s="19" t="n">
        <v>6.38</v>
      </c>
      <c r="M3885" s="19" t="n">
        <f aca="false">IF(J3885&gt;0,J3885,K3885)*E3885</f>
        <v>6.38</v>
      </c>
      <c r="N3885" s="20"/>
      <c r="O3885" s="21" t="str">
        <f aca="false">IF(R3885="","",ROUND(R3885*(1-Premissas!$B$4),4))</f>
        <v/>
      </c>
      <c r="P3885" s="22"/>
      <c r="Q3885" s="22"/>
      <c r="R3885" s="23"/>
      <c r="S3885" s="24"/>
      <c r="T3885" s="24"/>
      <c r="U3885" s="25"/>
      <c r="V3885" s="19" t="str">
        <f aca="false">IF(COUNT(N3885:Q3885)=0,"",MIN(N3885:Q3885))</f>
        <v/>
      </c>
      <c r="W3885" s="16" t="str">
        <f aca="false">IF(V3885="","",INDEX($N$4:$Q$4,MATCH(V3885,N3885:Q3885,0)))</f>
        <v/>
      </c>
      <c r="X3885" s="19" t="str">
        <f aca="false">IF(COUNT(N3885:Q3885)&lt;2,"",SMALL(N3885:Q3885,2))</f>
        <v/>
      </c>
      <c r="Y3885" s="26" t="str">
        <f aca="false">IF(OR(V3885="",M3885=0),"",V3885/M3885-1)</f>
        <v/>
      </c>
      <c r="Z3885" s="26" t="str">
        <f aca="false">IF(OR(V3885="",L3885=""),"",V3885/(L3885*E3885)-1)</f>
        <v/>
      </c>
      <c r="AA3885" s="16" t="str">
        <f aca="false">IF(V3885="","SEM OFERTA",IF(OR(Y3885&gt;Premissas!$B$11,Y3885&lt;Premissas!$B$12),"VERIFICAR - UNIDADE/EMBALAGEM",IF(Y3885&gt;Premissas!$B$6,"NÃO COMPRAR - REAJUSTE &gt;5%","COMPRAR")))</f>
        <v>SEM OFERTA</v>
      </c>
      <c r="AB3885" s="18" t="str">
        <f aca="false">IF(W3885="DIMEC",S3885,IF(W3885="MEDCENTRO",U3885,""))</f>
        <v/>
      </c>
      <c r="AC3885" s="18" t="n">
        <f aca="false">IF(AA3885&lt;&gt;"COMPRAR",0,IF(AB3885="",I3885,MIN(I3885,AB3885)))</f>
        <v>0</v>
      </c>
      <c r="AD3885" s="19" t="n">
        <f aca="false">IF(AC3885&gt;0,AC3885*V3885,0)</f>
        <v>0</v>
      </c>
      <c r="AE3885" s="19" t="n">
        <f aca="false">IF(AC3885&gt;0,(M3885-V3885)*AC3885,0)</f>
        <v>0</v>
      </c>
      <c r="AF3885" s="16" t="str">
        <f aca="false">IF(AA3885&lt;&gt;"COMPRAR","",IF(AB3885="",IF(X3885="","",IF(X3885-V3885&lt;0.01,"EMPATE TÉCNICO","")),IF(AB3885&lt;I3885,"ESTOQUE INSUFICIENTE",IF(X3885="","",IF(X3885-V3885&lt;0.01,"EMPATE TÉCNICO","")))))</f>
        <v/>
      </c>
      <c r="AG3885" s="16" t="s">
        <v>490</v>
      </c>
      <c r="AH3885" s="16" t="s">
        <v>1761</v>
      </c>
    </row>
    <row r="3886" customFormat="false" ht="15" hidden="false" customHeight="false" outlineLevel="0" collapsed="false">
      <c r="A3886" s="16" t="s">
        <v>12027</v>
      </c>
      <c r="B3886" s="17" t="s">
        <v>12028</v>
      </c>
      <c r="C3886" s="16" t="s">
        <v>12029</v>
      </c>
      <c r="D3886" s="16" t="s">
        <v>5468</v>
      </c>
      <c r="E3886" s="18" t="n">
        <v>1</v>
      </c>
      <c r="F3886" s="16" t="s">
        <v>43</v>
      </c>
      <c r="G3886" s="18" t="n">
        <v>2</v>
      </c>
      <c r="H3886" s="16" t="n">
        <v>0.8</v>
      </c>
      <c r="I3886" s="18" t="n">
        <v>1</v>
      </c>
      <c r="J3886" s="19" t="n">
        <v>10.44</v>
      </c>
      <c r="K3886" s="19" t="n">
        <v>10.44</v>
      </c>
      <c r="L3886" s="19" t="n">
        <v>10.44</v>
      </c>
      <c r="M3886" s="19" t="n">
        <f aca="false">IF(J3886&gt;0,J3886,K3886)*E3886</f>
        <v>10.44</v>
      </c>
      <c r="N3886" s="20"/>
      <c r="O3886" s="21" t="str">
        <f aca="false">IF(R3886="","",ROUND(R3886*(1-Premissas!$B$4),4))</f>
        <v/>
      </c>
      <c r="P3886" s="22"/>
      <c r="Q3886" s="22"/>
      <c r="R3886" s="23"/>
      <c r="S3886" s="24"/>
      <c r="T3886" s="24"/>
      <c r="U3886" s="25"/>
      <c r="V3886" s="19" t="str">
        <f aca="false">IF(COUNT(N3886:Q3886)=0,"",MIN(N3886:Q3886))</f>
        <v/>
      </c>
      <c r="W3886" s="16" t="str">
        <f aca="false">IF(V3886="","",INDEX($N$4:$Q$4,MATCH(V3886,N3886:Q3886,0)))</f>
        <v/>
      </c>
      <c r="X3886" s="19" t="str">
        <f aca="false">IF(COUNT(N3886:Q3886)&lt;2,"",SMALL(N3886:Q3886,2))</f>
        <v/>
      </c>
      <c r="Y3886" s="26" t="str">
        <f aca="false">IF(OR(V3886="",M3886=0),"",V3886/M3886-1)</f>
        <v/>
      </c>
      <c r="Z3886" s="26" t="str">
        <f aca="false">IF(OR(V3886="",L3886=""),"",V3886/(L3886*E3886)-1)</f>
        <v/>
      </c>
      <c r="AA3886" s="16" t="str">
        <f aca="false">IF(V3886="","SEM OFERTA",IF(OR(Y3886&gt;Premissas!$B$11,Y3886&lt;Premissas!$B$12),"VERIFICAR - UNIDADE/EMBALAGEM",IF(Y3886&gt;Premissas!$B$6,"NÃO COMPRAR - REAJUSTE &gt;5%","COMPRAR")))</f>
        <v>SEM OFERTA</v>
      </c>
      <c r="AB3886" s="18" t="str">
        <f aca="false">IF(W3886="DIMEC",S3886,IF(W3886="MEDCENTRO",U3886,""))</f>
        <v/>
      </c>
      <c r="AC3886" s="18" t="n">
        <f aca="false">IF(AA3886&lt;&gt;"COMPRAR",0,IF(AB3886="",I3886,MIN(I3886,AB3886)))</f>
        <v>0</v>
      </c>
      <c r="AD3886" s="19" t="n">
        <f aca="false">IF(AC3886&gt;0,AC3886*V3886,0)</f>
        <v>0</v>
      </c>
      <c r="AE3886" s="19" t="n">
        <f aca="false">IF(AC3886&gt;0,(M3886-V3886)*AC3886,0)</f>
        <v>0</v>
      </c>
      <c r="AF3886" s="16" t="str">
        <f aca="false">IF(AA3886&lt;&gt;"COMPRAR","",IF(AB3886="",IF(X3886="","",IF(X3886-V3886&lt;0.01,"EMPATE TÉCNICO","")),IF(AB3886&lt;I3886,"ESTOQUE INSUFICIENTE",IF(X3886="","",IF(X3886-V3886&lt;0.01,"EMPATE TÉCNICO","")))))</f>
        <v/>
      </c>
      <c r="AG3886" s="16" t="s">
        <v>1798</v>
      </c>
      <c r="AH3886" s="16" t="s">
        <v>1761</v>
      </c>
    </row>
    <row r="3887" customFormat="false" ht="15" hidden="false" customHeight="false" outlineLevel="0" collapsed="false">
      <c r="A3887" s="16" t="s">
        <v>12030</v>
      </c>
      <c r="B3887" s="17" t="s">
        <v>12031</v>
      </c>
      <c r="C3887" s="16" t="s">
        <v>12032</v>
      </c>
      <c r="D3887" s="16" t="s">
        <v>5595</v>
      </c>
      <c r="E3887" s="18" t="n">
        <v>1</v>
      </c>
      <c r="F3887" s="16" t="s">
        <v>43</v>
      </c>
      <c r="G3887" s="18" t="n">
        <v>0</v>
      </c>
      <c r="H3887" s="16" t="n">
        <v>0</v>
      </c>
      <c r="I3887" s="18" t="n">
        <v>1</v>
      </c>
      <c r="J3887" s="19" t="n">
        <v>11.86</v>
      </c>
      <c r="K3887" s="19" t="n">
        <v>11.86</v>
      </c>
      <c r="L3887" s="19" t="n">
        <v>11.86</v>
      </c>
      <c r="M3887" s="19" t="n">
        <f aca="false">IF(J3887&gt;0,J3887,K3887)*E3887</f>
        <v>11.86</v>
      </c>
      <c r="N3887" s="20"/>
      <c r="O3887" s="21" t="str">
        <f aca="false">IF(R3887="","",ROUND(R3887*(1-Premissas!$B$4),4))</f>
        <v/>
      </c>
      <c r="P3887" s="22"/>
      <c r="Q3887" s="22"/>
      <c r="R3887" s="23"/>
      <c r="S3887" s="24"/>
      <c r="T3887" s="24"/>
      <c r="U3887" s="25"/>
      <c r="V3887" s="19" t="str">
        <f aca="false">IF(COUNT(N3887:Q3887)=0,"",MIN(N3887:Q3887))</f>
        <v/>
      </c>
      <c r="W3887" s="16" t="str">
        <f aca="false">IF(V3887="","",INDEX($N$4:$Q$4,MATCH(V3887,N3887:Q3887,0)))</f>
        <v/>
      </c>
      <c r="X3887" s="19" t="str">
        <f aca="false">IF(COUNT(N3887:Q3887)&lt;2,"",SMALL(N3887:Q3887,2))</f>
        <v/>
      </c>
      <c r="Y3887" s="26" t="str">
        <f aca="false">IF(OR(V3887="",M3887=0),"",V3887/M3887-1)</f>
        <v/>
      </c>
      <c r="Z3887" s="26" t="str">
        <f aca="false">IF(OR(V3887="",L3887=""),"",V3887/(L3887*E3887)-1)</f>
        <v/>
      </c>
      <c r="AA3887" s="16" t="str">
        <f aca="false">IF(V3887="","SEM OFERTA",IF(OR(Y3887&gt;Premissas!$B$11,Y3887&lt;Premissas!$B$12),"VERIFICAR - UNIDADE/EMBALAGEM",IF(Y3887&gt;Premissas!$B$6,"NÃO COMPRAR - REAJUSTE &gt;5%","COMPRAR")))</f>
        <v>SEM OFERTA</v>
      </c>
      <c r="AB3887" s="18" t="str">
        <f aca="false">IF(W3887="DIMEC",S3887,IF(W3887="MEDCENTRO",U3887,""))</f>
        <v/>
      </c>
      <c r="AC3887" s="18" t="n">
        <f aca="false">IF(AA3887&lt;&gt;"COMPRAR",0,IF(AB3887="",I3887,MIN(I3887,AB3887)))</f>
        <v>0</v>
      </c>
      <c r="AD3887" s="19" t="n">
        <f aca="false">IF(AC3887&gt;0,AC3887*V3887,0)</f>
        <v>0</v>
      </c>
      <c r="AE3887" s="19" t="n">
        <f aca="false">IF(AC3887&gt;0,(M3887-V3887)*AC3887,0)</f>
        <v>0</v>
      </c>
      <c r="AF3887" s="16" t="str">
        <f aca="false">IF(AA3887&lt;&gt;"COMPRAR","",IF(AB3887="",IF(X3887="","",IF(X3887-V3887&lt;0.01,"EMPATE TÉCNICO","")),IF(AB3887&lt;I3887,"ESTOQUE INSUFICIENTE",IF(X3887="","",IF(X3887-V3887&lt;0.01,"EMPATE TÉCNICO","")))))</f>
        <v/>
      </c>
      <c r="AG3887" s="16" t="s">
        <v>1838</v>
      </c>
      <c r="AH3887" s="16" t="s">
        <v>1761</v>
      </c>
    </row>
    <row r="3888" customFormat="false" ht="15" hidden="false" customHeight="false" outlineLevel="0" collapsed="false">
      <c r="A3888" s="16" t="s">
        <v>12033</v>
      </c>
      <c r="B3888" s="17" t="s">
        <v>12034</v>
      </c>
      <c r="C3888" s="16" t="s">
        <v>12035</v>
      </c>
      <c r="D3888" s="16" t="s">
        <v>5595</v>
      </c>
      <c r="E3888" s="18" t="n">
        <v>1</v>
      </c>
      <c r="F3888" s="16" t="s">
        <v>43</v>
      </c>
      <c r="G3888" s="18" t="n">
        <v>1</v>
      </c>
      <c r="H3888" s="16" t="n">
        <v>0.6</v>
      </c>
      <c r="I3888" s="18" t="n">
        <v>1</v>
      </c>
      <c r="J3888" s="19" t="n">
        <v>13.26</v>
      </c>
      <c r="K3888" s="19" t="n">
        <v>13.26</v>
      </c>
      <c r="L3888" s="19" t="n">
        <v>13.26</v>
      </c>
      <c r="M3888" s="19" t="n">
        <f aca="false">IF(J3888&gt;0,J3888,K3888)*E3888</f>
        <v>13.26</v>
      </c>
      <c r="N3888" s="20"/>
      <c r="O3888" s="21" t="str">
        <f aca="false">IF(R3888="","",ROUND(R3888*(1-Premissas!$B$4),4))</f>
        <v/>
      </c>
      <c r="P3888" s="22"/>
      <c r="Q3888" s="22"/>
      <c r="R3888" s="23"/>
      <c r="S3888" s="24"/>
      <c r="T3888" s="24"/>
      <c r="U3888" s="25"/>
      <c r="V3888" s="19" t="str">
        <f aca="false">IF(COUNT(N3888:Q3888)=0,"",MIN(N3888:Q3888))</f>
        <v/>
      </c>
      <c r="W3888" s="16" t="str">
        <f aca="false">IF(V3888="","",INDEX($N$4:$Q$4,MATCH(V3888,N3888:Q3888,0)))</f>
        <v/>
      </c>
      <c r="X3888" s="19" t="str">
        <f aca="false">IF(COUNT(N3888:Q3888)&lt;2,"",SMALL(N3888:Q3888,2))</f>
        <v/>
      </c>
      <c r="Y3888" s="26" t="str">
        <f aca="false">IF(OR(V3888="",M3888=0),"",V3888/M3888-1)</f>
        <v/>
      </c>
      <c r="Z3888" s="26" t="str">
        <f aca="false">IF(OR(V3888="",L3888=""),"",V3888/(L3888*E3888)-1)</f>
        <v/>
      </c>
      <c r="AA3888" s="16" t="str">
        <f aca="false">IF(V3888="","SEM OFERTA",IF(OR(Y3888&gt;Premissas!$B$11,Y3888&lt;Premissas!$B$12),"VERIFICAR - UNIDADE/EMBALAGEM",IF(Y3888&gt;Premissas!$B$6,"NÃO COMPRAR - REAJUSTE &gt;5%","COMPRAR")))</f>
        <v>SEM OFERTA</v>
      </c>
      <c r="AB3888" s="18" t="str">
        <f aca="false">IF(W3888="DIMEC",S3888,IF(W3888="MEDCENTRO",U3888,""))</f>
        <v/>
      </c>
      <c r="AC3888" s="18" t="n">
        <f aca="false">IF(AA3888&lt;&gt;"COMPRAR",0,IF(AB3888="",I3888,MIN(I3888,AB3888)))</f>
        <v>0</v>
      </c>
      <c r="AD3888" s="19" t="n">
        <f aca="false">IF(AC3888&gt;0,AC3888*V3888,0)</f>
        <v>0</v>
      </c>
      <c r="AE3888" s="19" t="n">
        <f aca="false">IF(AC3888&gt;0,(M3888-V3888)*AC3888,0)</f>
        <v>0</v>
      </c>
      <c r="AF3888" s="16" t="str">
        <f aca="false">IF(AA3888&lt;&gt;"COMPRAR","",IF(AB3888="",IF(X3888="","",IF(X3888-V3888&lt;0.01,"EMPATE TÉCNICO","")),IF(AB3888&lt;I3888,"ESTOQUE INSUFICIENTE",IF(X3888="","",IF(X3888-V3888&lt;0.01,"EMPATE TÉCNICO","")))))</f>
        <v/>
      </c>
      <c r="AG3888" s="16" t="s">
        <v>87</v>
      </c>
      <c r="AH3888" s="16" t="s">
        <v>1761</v>
      </c>
    </row>
    <row r="3889" customFormat="false" ht="15" hidden="false" customHeight="false" outlineLevel="0" collapsed="false">
      <c r="A3889" s="16" t="s">
        <v>12036</v>
      </c>
      <c r="B3889" s="17" t="s">
        <v>12037</v>
      </c>
      <c r="C3889" s="16" t="s">
        <v>12038</v>
      </c>
      <c r="D3889" s="16" t="s">
        <v>5595</v>
      </c>
      <c r="E3889" s="18" t="n">
        <v>1</v>
      </c>
      <c r="F3889" s="16" t="s">
        <v>43</v>
      </c>
      <c r="G3889" s="18" t="n">
        <v>0</v>
      </c>
      <c r="H3889" s="16" t="n">
        <v>0.1</v>
      </c>
      <c r="I3889" s="18" t="n">
        <v>1</v>
      </c>
      <c r="J3889" s="19" t="n">
        <v>13.19</v>
      </c>
      <c r="K3889" s="19" t="n">
        <v>13.19</v>
      </c>
      <c r="L3889" s="19" t="n">
        <v>13.19</v>
      </c>
      <c r="M3889" s="19" t="n">
        <f aca="false">IF(J3889&gt;0,J3889,K3889)*E3889</f>
        <v>13.19</v>
      </c>
      <c r="N3889" s="20"/>
      <c r="O3889" s="21" t="str">
        <f aca="false">IF(R3889="","",ROUND(R3889*(1-Premissas!$B$4),4))</f>
        <v/>
      </c>
      <c r="P3889" s="22"/>
      <c r="Q3889" s="22"/>
      <c r="R3889" s="23"/>
      <c r="S3889" s="24"/>
      <c r="T3889" s="24"/>
      <c r="U3889" s="25"/>
      <c r="V3889" s="19" t="str">
        <f aca="false">IF(COUNT(N3889:Q3889)=0,"",MIN(N3889:Q3889))</f>
        <v/>
      </c>
      <c r="W3889" s="16" t="str">
        <f aca="false">IF(V3889="","",INDEX($N$4:$Q$4,MATCH(V3889,N3889:Q3889,0)))</f>
        <v/>
      </c>
      <c r="X3889" s="19" t="str">
        <f aca="false">IF(COUNT(N3889:Q3889)&lt;2,"",SMALL(N3889:Q3889,2))</f>
        <v/>
      </c>
      <c r="Y3889" s="26" t="str">
        <f aca="false">IF(OR(V3889="",M3889=0),"",V3889/M3889-1)</f>
        <v/>
      </c>
      <c r="Z3889" s="26" t="str">
        <f aca="false">IF(OR(V3889="",L3889=""),"",V3889/(L3889*E3889)-1)</f>
        <v/>
      </c>
      <c r="AA3889" s="16" t="str">
        <f aca="false">IF(V3889="","SEM OFERTA",IF(OR(Y3889&gt;Premissas!$B$11,Y3889&lt;Premissas!$B$12),"VERIFICAR - UNIDADE/EMBALAGEM",IF(Y3889&gt;Premissas!$B$6,"NÃO COMPRAR - REAJUSTE &gt;5%","COMPRAR")))</f>
        <v>SEM OFERTA</v>
      </c>
      <c r="AB3889" s="18" t="str">
        <f aca="false">IF(W3889="DIMEC",S3889,IF(W3889="MEDCENTRO",U3889,""))</f>
        <v/>
      </c>
      <c r="AC3889" s="18" t="n">
        <f aca="false">IF(AA3889&lt;&gt;"COMPRAR",0,IF(AB3889="",I3889,MIN(I3889,AB3889)))</f>
        <v>0</v>
      </c>
      <c r="AD3889" s="19" t="n">
        <f aca="false">IF(AC3889&gt;0,AC3889*V3889,0)</f>
        <v>0</v>
      </c>
      <c r="AE3889" s="19" t="n">
        <f aca="false">IF(AC3889&gt;0,(M3889-V3889)*AC3889,0)</f>
        <v>0</v>
      </c>
      <c r="AF3889" s="16" t="str">
        <f aca="false">IF(AA3889&lt;&gt;"COMPRAR","",IF(AB3889="",IF(X3889="","",IF(X3889-V3889&lt;0.01,"EMPATE TÉCNICO","")),IF(AB3889&lt;I3889,"ESTOQUE INSUFICIENTE",IF(X3889="","",IF(X3889-V3889&lt;0.01,"EMPATE TÉCNICO","")))))</f>
        <v/>
      </c>
      <c r="AG3889" s="16" t="s">
        <v>87</v>
      </c>
      <c r="AH3889" s="16" t="s">
        <v>1761</v>
      </c>
    </row>
    <row r="3890" customFormat="false" ht="15" hidden="false" customHeight="false" outlineLevel="0" collapsed="false">
      <c r="A3890" s="16" t="s">
        <v>12039</v>
      </c>
      <c r="B3890" s="17" t="s">
        <v>12040</v>
      </c>
      <c r="C3890" s="16" t="s">
        <v>12041</v>
      </c>
      <c r="D3890" s="16" t="s">
        <v>641</v>
      </c>
      <c r="E3890" s="18" t="n">
        <v>1</v>
      </c>
      <c r="F3890" s="16" t="s">
        <v>43</v>
      </c>
      <c r="G3890" s="18" t="n">
        <v>0</v>
      </c>
      <c r="H3890" s="16" t="n">
        <v>0.2</v>
      </c>
      <c r="I3890" s="18" t="n">
        <v>1</v>
      </c>
      <c r="J3890" s="19" t="n">
        <v>16.6</v>
      </c>
      <c r="K3890" s="19" t="n">
        <v>16.6</v>
      </c>
      <c r="L3890" s="19" t="n">
        <v>16.6</v>
      </c>
      <c r="M3890" s="19" t="n">
        <f aca="false">IF(J3890&gt;0,J3890,K3890)*E3890</f>
        <v>16.6</v>
      </c>
      <c r="N3890" s="20"/>
      <c r="O3890" s="21" t="str">
        <f aca="false">IF(R3890="","",ROUND(R3890*(1-Premissas!$B$4),4))</f>
        <v/>
      </c>
      <c r="P3890" s="22"/>
      <c r="Q3890" s="22"/>
      <c r="R3890" s="23"/>
      <c r="S3890" s="24"/>
      <c r="T3890" s="24"/>
      <c r="U3890" s="25"/>
      <c r="V3890" s="19" t="str">
        <f aca="false">IF(COUNT(N3890:Q3890)=0,"",MIN(N3890:Q3890))</f>
        <v/>
      </c>
      <c r="W3890" s="16" t="str">
        <f aca="false">IF(V3890="","",INDEX($N$4:$Q$4,MATCH(V3890,N3890:Q3890,0)))</f>
        <v/>
      </c>
      <c r="X3890" s="19" t="str">
        <f aca="false">IF(COUNT(N3890:Q3890)&lt;2,"",SMALL(N3890:Q3890,2))</f>
        <v/>
      </c>
      <c r="Y3890" s="26" t="str">
        <f aca="false">IF(OR(V3890="",M3890=0),"",V3890/M3890-1)</f>
        <v/>
      </c>
      <c r="Z3890" s="26" t="str">
        <f aca="false">IF(OR(V3890="",L3890=""),"",V3890/(L3890*E3890)-1)</f>
        <v/>
      </c>
      <c r="AA3890" s="16" t="str">
        <f aca="false">IF(V3890="","SEM OFERTA",IF(OR(Y3890&gt;Premissas!$B$11,Y3890&lt;Premissas!$B$12),"VERIFICAR - UNIDADE/EMBALAGEM",IF(Y3890&gt;Premissas!$B$6,"NÃO COMPRAR - REAJUSTE &gt;5%","COMPRAR")))</f>
        <v>SEM OFERTA</v>
      </c>
      <c r="AB3890" s="18" t="str">
        <f aca="false">IF(W3890="DIMEC",S3890,IF(W3890="MEDCENTRO",U3890,""))</f>
        <v/>
      </c>
      <c r="AC3890" s="18" t="n">
        <f aca="false">IF(AA3890&lt;&gt;"COMPRAR",0,IF(AB3890="",I3890,MIN(I3890,AB3890)))</f>
        <v>0</v>
      </c>
      <c r="AD3890" s="19" t="n">
        <f aca="false">IF(AC3890&gt;0,AC3890*V3890,0)</f>
        <v>0</v>
      </c>
      <c r="AE3890" s="19" t="n">
        <f aca="false">IF(AC3890&gt;0,(M3890-V3890)*AC3890,0)</f>
        <v>0</v>
      </c>
      <c r="AF3890" s="16" t="str">
        <f aca="false">IF(AA3890&lt;&gt;"COMPRAR","",IF(AB3890="",IF(X3890="","",IF(X3890-V3890&lt;0.01,"EMPATE TÉCNICO","")),IF(AB3890&lt;I3890,"ESTOQUE INSUFICIENTE",IF(X3890="","",IF(X3890-V3890&lt;0.01,"EMPATE TÉCNICO","")))))</f>
        <v/>
      </c>
      <c r="AG3890" s="16" t="s">
        <v>547</v>
      </c>
      <c r="AH3890" s="16" t="s">
        <v>1761</v>
      </c>
    </row>
    <row r="3891" customFormat="false" ht="15" hidden="false" customHeight="false" outlineLevel="0" collapsed="false">
      <c r="A3891" s="16" t="s">
        <v>12042</v>
      </c>
      <c r="B3891" s="17" t="s">
        <v>12043</v>
      </c>
      <c r="C3891" s="16" t="s">
        <v>12044</v>
      </c>
      <c r="D3891" s="16" t="s">
        <v>641</v>
      </c>
      <c r="E3891" s="18" t="n">
        <v>1</v>
      </c>
      <c r="F3891" s="16" t="s">
        <v>43</v>
      </c>
      <c r="G3891" s="18" t="n">
        <v>0</v>
      </c>
      <c r="H3891" s="16" t="n">
        <v>2.1</v>
      </c>
      <c r="I3891" s="18" t="n">
        <v>6</v>
      </c>
      <c r="J3891" s="19" t="n">
        <v>12.29</v>
      </c>
      <c r="K3891" s="19" t="n">
        <v>12.29</v>
      </c>
      <c r="L3891" s="19" t="n">
        <v>12.29</v>
      </c>
      <c r="M3891" s="19" t="n">
        <f aca="false">IF(J3891&gt;0,J3891,K3891)*E3891</f>
        <v>12.29</v>
      </c>
      <c r="N3891" s="20"/>
      <c r="O3891" s="21" t="str">
        <f aca="false">IF(R3891="","",ROUND(R3891*(1-Premissas!$B$4),4))</f>
        <v/>
      </c>
      <c r="P3891" s="22"/>
      <c r="Q3891" s="22"/>
      <c r="R3891" s="23"/>
      <c r="S3891" s="24"/>
      <c r="T3891" s="24"/>
      <c r="U3891" s="25"/>
      <c r="V3891" s="19" t="str">
        <f aca="false">IF(COUNT(N3891:Q3891)=0,"",MIN(N3891:Q3891))</f>
        <v/>
      </c>
      <c r="W3891" s="16" t="str">
        <f aca="false">IF(V3891="","",INDEX($N$4:$Q$4,MATCH(V3891,N3891:Q3891,0)))</f>
        <v/>
      </c>
      <c r="X3891" s="19" t="str">
        <f aca="false">IF(COUNT(N3891:Q3891)&lt;2,"",SMALL(N3891:Q3891,2))</f>
        <v/>
      </c>
      <c r="Y3891" s="26" t="str">
        <f aca="false">IF(OR(V3891="",M3891=0),"",V3891/M3891-1)</f>
        <v/>
      </c>
      <c r="Z3891" s="26" t="str">
        <f aca="false">IF(OR(V3891="",L3891=""),"",V3891/(L3891*E3891)-1)</f>
        <v/>
      </c>
      <c r="AA3891" s="16" t="str">
        <f aca="false">IF(V3891="","SEM OFERTA",IF(OR(Y3891&gt;Premissas!$B$11,Y3891&lt;Premissas!$B$12),"VERIFICAR - UNIDADE/EMBALAGEM",IF(Y3891&gt;Premissas!$B$6,"NÃO COMPRAR - REAJUSTE &gt;5%","COMPRAR")))</f>
        <v>SEM OFERTA</v>
      </c>
      <c r="AB3891" s="18" t="str">
        <f aca="false">IF(W3891="DIMEC",S3891,IF(W3891="MEDCENTRO",U3891,""))</f>
        <v/>
      </c>
      <c r="AC3891" s="18" t="n">
        <f aca="false">IF(AA3891&lt;&gt;"COMPRAR",0,IF(AB3891="",I3891,MIN(I3891,AB3891)))</f>
        <v>0</v>
      </c>
      <c r="AD3891" s="19" t="n">
        <f aca="false">IF(AC3891&gt;0,AC3891*V3891,0)</f>
        <v>0</v>
      </c>
      <c r="AE3891" s="19" t="n">
        <f aca="false">IF(AC3891&gt;0,(M3891-V3891)*AC3891,0)</f>
        <v>0</v>
      </c>
      <c r="AF3891" s="16" t="str">
        <f aca="false">IF(AA3891&lt;&gt;"COMPRAR","",IF(AB3891="",IF(X3891="","",IF(X3891-V3891&lt;0.01,"EMPATE TÉCNICO","")),IF(AB3891&lt;I3891,"ESTOQUE INSUFICIENTE",IF(X3891="","",IF(X3891-V3891&lt;0.01,"EMPATE TÉCNICO","")))))</f>
        <v/>
      </c>
      <c r="AG3891" s="16" t="s">
        <v>547</v>
      </c>
      <c r="AH3891" s="16" t="s">
        <v>1761</v>
      </c>
    </row>
    <row r="3892" customFormat="false" ht="15" hidden="false" customHeight="false" outlineLevel="0" collapsed="false">
      <c r="A3892" s="16" t="s">
        <v>12045</v>
      </c>
      <c r="B3892" s="17" t="s">
        <v>12046</v>
      </c>
      <c r="C3892" s="16" t="s">
        <v>12047</v>
      </c>
      <c r="D3892" s="16" t="s">
        <v>4308</v>
      </c>
      <c r="E3892" s="18" t="n">
        <v>1</v>
      </c>
      <c r="F3892" s="16" t="s">
        <v>43</v>
      </c>
      <c r="G3892" s="18" t="n">
        <v>0</v>
      </c>
      <c r="H3892" s="16" t="n">
        <v>0.2</v>
      </c>
      <c r="I3892" s="18" t="n">
        <v>1</v>
      </c>
      <c r="J3892" s="19" t="n">
        <v>17.05</v>
      </c>
      <c r="K3892" s="19" t="n">
        <v>17.05</v>
      </c>
      <c r="L3892" s="19" t="n">
        <v>17.05</v>
      </c>
      <c r="M3892" s="19" t="n">
        <f aca="false">IF(J3892&gt;0,J3892,K3892)*E3892</f>
        <v>17.05</v>
      </c>
      <c r="N3892" s="20"/>
      <c r="O3892" s="21" t="str">
        <f aca="false">IF(R3892="","",ROUND(R3892*(1-Premissas!$B$4),4))</f>
        <v/>
      </c>
      <c r="P3892" s="22"/>
      <c r="Q3892" s="22"/>
      <c r="R3892" s="23"/>
      <c r="S3892" s="24"/>
      <c r="T3892" s="24"/>
      <c r="U3892" s="25"/>
      <c r="V3892" s="19" t="str">
        <f aca="false">IF(COUNT(N3892:Q3892)=0,"",MIN(N3892:Q3892))</f>
        <v/>
      </c>
      <c r="W3892" s="16" t="str">
        <f aca="false">IF(V3892="","",INDEX($N$4:$Q$4,MATCH(V3892,N3892:Q3892,0)))</f>
        <v/>
      </c>
      <c r="X3892" s="19" t="str">
        <f aca="false">IF(COUNT(N3892:Q3892)&lt;2,"",SMALL(N3892:Q3892,2))</f>
        <v/>
      </c>
      <c r="Y3892" s="26" t="str">
        <f aca="false">IF(OR(V3892="",M3892=0),"",V3892/M3892-1)</f>
        <v/>
      </c>
      <c r="Z3892" s="26" t="str">
        <f aca="false">IF(OR(V3892="",L3892=""),"",V3892/(L3892*E3892)-1)</f>
        <v/>
      </c>
      <c r="AA3892" s="16" t="str">
        <f aca="false">IF(V3892="","SEM OFERTA",IF(OR(Y3892&gt;Premissas!$B$11,Y3892&lt;Premissas!$B$12),"VERIFICAR - UNIDADE/EMBALAGEM",IF(Y3892&gt;Premissas!$B$6,"NÃO COMPRAR - REAJUSTE &gt;5%","COMPRAR")))</f>
        <v>SEM OFERTA</v>
      </c>
      <c r="AB3892" s="18" t="str">
        <f aca="false">IF(W3892="DIMEC",S3892,IF(W3892="MEDCENTRO",U3892,""))</f>
        <v/>
      </c>
      <c r="AC3892" s="18" t="n">
        <f aca="false">IF(AA3892&lt;&gt;"COMPRAR",0,IF(AB3892="",I3892,MIN(I3892,AB3892)))</f>
        <v>0</v>
      </c>
      <c r="AD3892" s="19" t="n">
        <f aca="false">IF(AC3892&gt;0,AC3892*V3892,0)</f>
        <v>0</v>
      </c>
      <c r="AE3892" s="19" t="n">
        <f aca="false">IF(AC3892&gt;0,(M3892-V3892)*AC3892,0)</f>
        <v>0</v>
      </c>
      <c r="AF3892" s="16" t="str">
        <f aca="false">IF(AA3892&lt;&gt;"COMPRAR","",IF(AB3892="",IF(X3892="","",IF(X3892-V3892&lt;0.01,"EMPATE TÉCNICO","")),IF(AB3892&lt;I3892,"ESTOQUE INSUFICIENTE",IF(X3892="","",IF(X3892-V3892&lt;0.01,"EMPATE TÉCNICO","")))))</f>
        <v/>
      </c>
      <c r="AG3892" s="16" t="s">
        <v>1771</v>
      </c>
      <c r="AH3892" s="16" t="s">
        <v>1761</v>
      </c>
    </row>
    <row r="3893" customFormat="false" ht="15" hidden="false" customHeight="false" outlineLevel="0" collapsed="false">
      <c r="A3893" s="16" t="s">
        <v>12048</v>
      </c>
      <c r="B3893" s="17" t="s">
        <v>12049</v>
      </c>
      <c r="C3893" s="16" t="s">
        <v>12050</v>
      </c>
      <c r="D3893" s="16" t="s">
        <v>4284</v>
      </c>
      <c r="E3893" s="18" t="n">
        <v>1</v>
      </c>
      <c r="F3893" s="16" t="s">
        <v>43</v>
      </c>
      <c r="G3893" s="18" t="n">
        <v>0</v>
      </c>
      <c r="H3893" s="16" t="n">
        <v>1.3</v>
      </c>
      <c r="I3893" s="18" t="n">
        <v>4</v>
      </c>
      <c r="J3893" s="19" t="n">
        <v>8.35</v>
      </c>
      <c r="K3893" s="19" t="n">
        <v>8.35</v>
      </c>
      <c r="L3893" s="19" t="n">
        <v>8.35</v>
      </c>
      <c r="M3893" s="19" t="n">
        <f aca="false">IF(J3893&gt;0,J3893,K3893)*E3893</f>
        <v>8.35</v>
      </c>
      <c r="N3893" s="20"/>
      <c r="O3893" s="21" t="str">
        <f aca="false">IF(R3893="","",ROUND(R3893*(1-Premissas!$B$4),4))</f>
        <v/>
      </c>
      <c r="P3893" s="22"/>
      <c r="Q3893" s="22"/>
      <c r="R3893" s="23"/>
      <c r="S3893" s="24"/>
      <c r="T3893" s="24"/>
      <c r="U3893" s="25"/>
      <c r="V3893" s="19" t="str">
        <f aca="false">IF(COUNT(N3893:Q3893)=0,"",MIN(N3893:Q3893))</f>
        <v/>
      </c>
      <c r="W3893" s="16" t="str">
        <f aca="false">IF(V3893="","",INDEX($N$4:$Q$4,MATCH(V3893,N3893:Q3893,0)))</f>
        <v/>
      </c>
      <c r="X3893" s="19" t="str">
        <f aca="false">IF(COUNT(N3893:Q3893)&lt;2,"",SMALL(N3893:Q3893,2))</f>
        <v/>
      </c>
      <c r="Y3893" s="26" t="str">
        <f aca="false">IF(OR(V3893="",M3893=0),"",V3893/M3893-1)</f>
        <v/>
      </c>
      <c r="Z3893" s="26" t="str">
        <f aca="false">IF(OR(V3893="",L3893=""),"",V3893/(L3893*E3893)-1)</f>
        <v/>
      </c>
      <c r="AA3893" s="16" t="str">
        <f aca="false">IF(V3893="","SEM OFERTA",IF(OR(Y3893&gt;Premissas!$B$11,Y3893&lt;Premissas!$B$12),"VERIFICAR - UNIDADE/EMBALAGEM",IF(Y3893&gt;Premissas!$B$6,"NÃO COMPRAR - REAJUSTE &gt;5%","COMPRAR")))</f>
        <v>SEM OFERTA</v>
      </c>
      <c r="AB3893" s="18" t="str">
        <f aca="false">IF(W3893="DIMEC",S3893,IF(W3893="MEDCENTRO",U3893,""))</f>
        <v/>
      </c>
      <c r="AC3893" s="18" t="n">
        <f aca="false">IF(AA3893&lt;&gt;"COMPRAR",0,IF(AB3893="",I3893,MIN(I3893,AB3893)))</f>
        <v>0</v>
      </c>
      <c r="AD3893" s="19" t="n">
        <f aca="false">IF(AC3893&gt;0,AC3893*V3893,0)</f>
        <v>0</v>
      </c>
      <c r="AE3893" s="19" t="n">
        <f aca="false">IF(AC3893&gt;0,(M3893-V3893)*AC3893,0)</f>
        <v>0</v>
      </c>
      <c r="AF3893" s="16" t="str">
        <f aca="false">IF(AA3893&lt;&gt;"COMPRAR","",IF(AB3893="",IF(X3893="","",IF(X3893-V3893&lt;0.01,"EMPATE TÉCNICO","")),IF(AB3893&lt;I3893,"ESTOQUE INSUFICIENTE",IF(X3893="","",IF(X3893-V3893&lt;0.01,"EMPATE TÉCNICO","")))))</f>
        <v/>
      </c>
      <c r="AG3893" s="16" t="s">
        <v>3593</v>
      </c>
      <c r="AH3893" s="16" t="s">
        <v>1761</v>
      </c>
    </row>
    <row r="3894" customFormat="false" ht="15" hidden="false" customHeight="false" outlineLevel="0" collapsed="false">
      <c r="A3894" s="16" t="s">
        <v>12051</v>
      </c>
      <c r="B3894" s="17" t="s">
        <v>12052</v>
      </c>
      <c r="C3894" s="16" t="s">
        <v>12053</v>
      </c>
      <c r="D3894" s="16" t="s">
        <v>4624</v>
      </c>
      <c r="E3894" s="18" t="n">
        <v>1</v>
      </c>
      <c r="F3894" s="16" t="s">
        <v>41</v>
      </c>
      <c r="G3894" s="18" t="n">
        <v>0</v>
      </c>
      <c r="H3894" s="16" t="n">
        <v>2.2</v>
      </c>
      <c r="I3894" s="18" t="n">
        <v>6</v>
      </c>
      <c r="J3894" s="19" t="n">
        <v>12.48</v>
      </c>
      <c r="K3894" s="19" t="n">
        <v>12.48</v>
      </c>
      <c r="L3894" s="19" t="n">
        <v>12.48</v>
      </c>
      <c r="M3894" s="19" t="n">
        <f aca="false">IF(J3894&gt;0,J3894,K3894)*E3894</f>
        <v>12.48</v>
      </c>
      <c r="N3894" s="20"/>
      <c r="O3894" s="21" t="str">
        <f aca="false">IF(R3894="","",ROUND(R3894*(1-Premissas!$B$4),4))</f>
        <v/>
      </c>
      <c r="P3894" s="22"/>
      <c r="Q3894" s="22"/>
      <c r="R3894" s="23"/>
      <c r="S3894" s="24"/>
      <c r="T3894" s="24"/>
      <c r="U3894" s="25"/>
      <c r="V3894" s="19" t="str">
        <f aca="false">IF(COUNT(N3894:Q3894)=0,"",MIN(N3894:Q3894))</f>
        <v/>
      </c>
      <c r="W3894" s="16" t="str">
        <f aca="false">IF(V3894="","",INDEX($N$4:$Q$4,MATCH(V3894,N3894:Q3894,0)))</f>
        <v/>
      </c>
      <c r="X3894" s="19" t="str">
        <f aca="false">IF(COUNT(N3894:Q3894)&lt;2,"",SMALL(N3894:Q3894,2))</f>
        <v/>
      </c>
      <c r="Y3894" s="26" t="str">
        <f aca="false">IF(OR(V3894="",M3894=0),"",V3894/M3894-1)</f>
        <v/>
      </c>
      <c r="Z3894" s="26" t="str">
        <f aca="false">IF(OR(V3894="",L3894=""),"",V3894/(L3894*E3894)-1)</f>
        <v/>
      </c>
      <c r="AA3894" s="16" t="str">
        <f aca="false">IF(V3894="","SEM OFERTA",IF(OR(Y3894&gt;Premissas!$B$11,Y3894&lt;Premissas!$B$12),"VERIFICAR - UNIDADE/EMBALAGEM",IF(Y3894&gt;Premissas!$B$6,"NÃO COMPRAR - REAJUSTE &gt;5%","COMPRAR")))</f>
        <v>SEM OFERTA</v>
      </c>
      <c r="AB3894" s="18" t="str">
        <f aca="false">IF(W3894="DIMEC",S3894,IF(W3894="MEDCENTRO",U3894,""))</f>
        <v/>
      </c>
      <c r="AC3894" s="18" t="n">
        <f aca="false">IF(AA3894&lt;&gt;"COMPRAR",0,IF(AB3894="",I3894,MIN(I3894,AB3894)))</f>
        <v>0</v>
      </c>
      <c r="AD3894" s="19" t="n">
        <f aca="false">IF(AC3894&gt;0,AC3894*V3894,0)</f>
        <v>0</v>
      </c>
      <c r="AE3894" s="19" t="n">
        <f aca="false">IF(AC3894&gt;0,(M3894-V3894)*AC3894,0)</f>
        <v>0</v>
      </c>
      <c r="AF3894" s="16" t="str">
        <f aca="false">IF(AA3894&lt;&gt;"COMPRAR","",IF(AB3894="",IF(X3894="","",IF(X3894-V3894&lt;0.01,"EMPATE TÉCNICO","")),IF(AB3894&lt;I3894,"ESTOQUE INSUFICIENTE",IF(X3894="","",IF(X3894-V3894&lt;0.01,"EMPATE TÉCNICO","")))))</f>
        <v/>
      </c>
      <c r="AG3894" s="16" t="s">
        <v>203</v>
      </c>
      <c r="AH3894" s="16" t="s">
        <v>1761</v>
      </c>
    </row>
    <row r="3895" customFormat="false" ht="15" hidden="false" customHeight="false" outlineLevel="0" collapsed="false">
      <c r="A3895" s="16" t="s">
        <v>12054</v>
      </c>
      <c r="B3895" s="17" t="s">
        <v>12055</v>
      </c>
      <c r="C3895" s="16" t="s">
        <v>12056</v>
      </c>
      <c r="D3895" s="16" t="s">
        <v>4624</v>
      </c>
      <c r="E3895" s="18" t="n">
        <v>1</v>
      </c>
      <c r="F3895" s="16" t="s">
        <v>41</v>
      </c>
      <c r="G3895" s="18" t="n">
        <v>1</v>
      </c>
      <c r="H3895" s="16" t="n">
        <v>2.3</v>
      </c>
      <c r="I3895" s="18" t="n">
        <v>5</v>
      </c>
      <c r="J3895" s="19" t="n">
        <v>12.56</v>
      </c>
      <c r="K3895" s="19" t="n">
        <v>12.56</v>
      </c>
      <c r="L3895" s="19" t="n">
        <v>12.56</v>
      </c>
      <c r="M3895" s="19" t="n">
        <f aca="false">IF(J3895&gt;0,J3895,K3895)*E3895</f>
        <v>12.56</v>
      </c>
      <c r="N3895" s="20"/>
      <c r="O3895" s="21" t="str">
        <f aca="false">IF(R3895="","",ROUND(R3895*(1-Premissas!$B$4),4))</f>
        <v/>
      </c>
      <c r="P3895" s="22"/>
      <c r="Q3895" s="22"/>
      <c r="R3895" s="23"/>
      <c r="S3895" s="24"/>
      <c r="T3895" s="24"/>
      <c r="U3895" s="25"/>
      <c r="V3895" s="19" t="str">
        <f aca="false">IF(COUNT(N3895:Q3895)=0,"",MIN(N3895:Q3895))</f>
        <v/>
      </c>
      <c r="W3895" s="16" t="str">
        <f aca="false">IF(V3895="","",INDEX($N$4:$Q$4,MATCH(V3895,N3895:Q3895,0)))</f>
        <v/>
      </c>
      <c r="X3895" s="19" t="str">
        <f aca="false">IF(COUNT(N3895:Q3895)&lt;2,"",SMALL(N3895:Q3895,2))</f>
        <v/>
      </c>
      <c r="Y3895" s="26" t="str">
        <f aca="false">IF(OR(V3895="",M3895=0),"",V3895/M3895-1)</f>
        <v/>
      </c>
      <c r="Z3895" s="26" t="str">
        <f aca="false">IF(OR(V3895="",L3895=""),"",V3895/(L3895*E3895)-1)</f>
        <v/>
      </c>
      <c r="AA3895" s="16" t="str">
        <f aca="false">IF(V3895="","SEM OFERTA",IF(OR(Y3895&gt;Premissas!$B$11,Y3895&lt;Premissas!$B$12),"VERIFICAR - UNIDADE/EMBALAGEM",IF(Y3895&gt;Premissas!$B$6,"NÃO COMPRAR - REAJUSTE &gt;5%","COMPRAR")))</f>
        <v>SEM OFERTA</v>
      </c>
      <c r="AB3895" s="18" t="str">
        <f aca="false">IF(W3895="DIMEC",S3895,IF(W3895="MEDCENTRO",U3895,""))</f>
        <v/>
      </c>
      <c r="AC3895" s="18" t="n">
        <f aca="false">IF(AA3895&lt;&gt;"COMPRAR",0,IF(AB3895="",I3895,MIN(I3895,AB3895)))</f>
        <v>0</v>
      </c>
      <c r="AD3895" s="19" t="n">
        <f aca="false">IF(AC3895&gt;0,AC3895*V3895,0)</f>
        <v>0</v>
      </c>
      <c r="AE3895" s="19" t="n">
        <f aca="false">IF(AC3895&gt;0,(M3895-V3895)*AC3895,0)</f>
        <v>0</v>
      </c>
      <c r="AF3895" s="16" t="str">
        <f aca="false">IF(AA3895&lt;&gt;"COMPRAR","",IF(AB3895="",IF(X3895="","",IF(X3895-V3895&lt;0.01,"EMPATE TÉCNICO","")),IF(AB3895&lt;I3895,"ESTOQUE INSUFICIENTE",IF(X3895="","",IF(X3895-V3895&lt;0.01,"EMPATE TÉCNICO","")))))</f>
        <v/>
      </c>
      <c r="AG3895" s="16" t="s">
        <v>203</v>
      </c>
      <c r="AH3895" s="16" t="s">
        <v>1761</v>
      </c>
    </row>
    <row r="3896" customFormat="false" ht="15" hidden="false" customHeight="false" outlineLevel="0" collapsed="false">
      <c r="A3896" s="16" t="s">
        <v>12057</v>
      </c>
      <c r="B3896" s="17" t="s">
        <v>12058</v>
      </c>
      <c r="C3896" s="16" t="s">
        <v>12059</v>
      </c>
      <c r="D3896" s="16" t="s">
        <v>4624</v>
      </c>
      <c r="E3896" s="18" t="n">
        <v>1</v>
      </c>
      <c r="F3896" s="16" t="s">
        <v>42</v>
      </c>
      <c r="G3896" s="18" t="n">
        <v>4</v>
      </c>
      <c r="H3896" s="16" t="n">
        <v>3.2</v>
      </c>
      <c r="I3896" s="18" t="n">
        <v>5</v>
      </c>
      <c r="J3896" s="19" t="n">
        <v>12.48</v>
      </c>
      <c r="K3896" s="19" t="n">
        <v>12.48</v>
      </c>
      <c r="L3896" s="19" t="n">
        <v>11.75</v>
      </c>
      <c r="M3896" s="19" t="n">
        <f aca="false">IF(J3896&gt;0,J3896,K3896)*E3896</f>
        <v>12.48</v>
      </c>
      <c r="N3896" s="20"/>
      <c r="O3896" s="21" t="str">
        <f aca="false">IF(R3896="","",ROUND(R3896*(1-Premissas!$B$4),4))</f>
        <v/>
      </c>
      <c r="P3896" s="22"/>
      <c r="Q3896" s="22"/>
      <c r="R3896" s="23"/>
      <c r="S3896" s="24"/>
      <c r="T3896" s="24"/>
      <c r="U3896" s="25"/>
      <c r="V3896" s="19" t="str">
        <f aca="false">IF(COUNT(N3896:Q3896)=0,"",MIN(N3896:Q3896))</f>
        <v/>
      </c>
      <c r="W3896" s="16" t="str">
        <f aca="false">IF(V3896="","",INDEX($N$4:$Q$4,MATCH(V3896,N3896:Q3896,0)))</f>
        <v/>
      </c>
      <c r="X3896" s="19" t="str">
        <f aca="false">IF(COUNT(N3896:Q3896)&lt;2,"",SMALL(N3896:Q3896,2))</f>
        <v/>
      </c>
      <c r="Y3896" s="26" t="str">
        <f aca="false">IF(OR(V3896="",M3896=0),"",V3896/M3896-1)</f>
        <v/>
      </c>
      <c r="Z3896" s="26" t="str">
        <f aca="false">IF(OR(V3896="",L3896=""),"",V3896/(L3896*E3896)-1)</f>
        <v/>
      </c>
      <c r="AA3896" s="16" t="str">
        <f aca="false">IF(V3896="","SEM OFERTA",IF(OR(Y3896&gt;Premissas!$B$11,Y3896&lt;Premissas!$B$12),"VERIFICAR - UNIDADE/EMBALAGEM",IF(Y3896&gt;Premissas!$B$6,"NÃO COMPRAR - REAJUSTE &gt;5%","COMPRAR")))</f>
        <v>SEM OFERTA</v>
      </c>
      <c r="AB3896" s="18" t="str">
        <f aca="false">IF(W3896="DIMEC",S3896,IF(W3896="MEDCENTRO",U3896,""))</f>
        <v/>
      </c>
      <c r="AC3896" s="18" t="n">
        <f aca="false">IF(AA3896&lt;&gt;"COMPRAR",0,IF(AB3896="",I3896,MIN(I3896,AB3896)))</f>
        <v>0</v>
      </c>
      <c r="AD3896" s="19" t="n">
        <f aca="false">IF(AC3896&gt;0,AC3896*V3896,0)</f>
        <v>0</v>
      </c>
      <c r="AE3896" s="19" t="n">
        <f aca="false">IF(AC3896&gt;0,(M3896-V3896)*AC3896,0)</f>
        <v>0</v>
      </c>
      <c r="AF3896" s="16" t="str">
        <f aca="false">IF(AA3896&lt;&gt;"COMPRAR","",IF(AB3896="",IF(X3896="","",IF(X3896-V3896&lt;0.01,"EMPATE TÉCNICO","")),IF(AB3896&lt;I3896,"ESTOQUE INSUFICIENTE",IF(X3896="","",IF(X3896-V3896&lt;0.01,"EMPATE TÉCNICO","")))))</f>
        <v/>
      </c>
      <c r="AG3896" s="16" t="s">
        <v>203</v>
      </c>
      <c r="AH3896" s="16" t="s">
        <v>1761</v>
      </c>
    </row>
    <row r="3897" customFormat="false" ht="15" hidden="false" customHeight="false" outlineLevel="0" collapsed="false">
      <c r="A3897" s="16" t="s">
        <v>12060</v>
      </c>
      <c r="B3897" s="17" t="s">
        <v>12061</v>
      </c>
      <c r="C3897" s="16" t="s">
        <v>12062</v>
      </c>
      <c r="D3897" s="16" t="s">
        <v>4624</v>
      </c>
      <c r="E3897" s="18" t="n">
        <v>1</v>
      </c>
      <c r="F3897" s="16" t="s">
        <v>41</v>
      </c>
      <c r="G3897" s="18" t="n">
        <v>0</v>
      </c>
      <c r="H3897" s="16" t="n">
        <v>2.6</v>
      </c>
      <c r="I3897" s="18" t="n">
        <v>7</v>
      </c>
      <c r="J3897" s="19" t="n">
        <v>12.56</v>
      </c>
      <c r="K3897" s="19" t="n">
        <v>12.56</v>
      </c>
      <c r="L3897" s="19" t="n">
        <v>12.56</v>
      </c>
      <c r="M3897" s="19" t="n">
        <f aca="false">IF(J3897&gt;0,J3897,K3897)*E3897</f>
        <v>12.56</v>
      </c>
      <c r="N3897" s="20"/>
      <c r="O3897" s="21" t="str">
        <f aca="false">IF(R3897="","",ROUND(R3897*(1-Premissas!$B$4),4))</f>
        <v/>
      </c>
      <c r="P3897" s="22"/>
      <c r="Q3897" s="22"/>
      <c r="R3897" s="23"/>
      <c r="S3897" s="24"/>
      <c r="T3897" s="24"/>
      <c r="U3897" s="25"/>
      <c r="V3897" s="19" t="str">
        <f aca="false">IF(COUNT(N3897:Q3897)=0,"",MIN(N3897:Q3897))</f>
        <v/>
      </c>
      <c r="W3897" s="16" t="str">
        <f aca="false">IF(V3897="","",INDEX($N$4:$Q$4,MATCH(V3897,N3897:Q3897,0)))</f>
        <v/>
      </c>
      <c r="X3897" s="19" t="str">
        <f aca="false">IF(COUNT(N3897:Q3897)&lt;2,"",SMALL(N3897:Q3897,2))</f>
        <v/>
      </c>
      <c r="Y3897" s="26" t="str">
        <f aca="false">IF(OR(V3897="",M3897=0),"",V3897/M3897-1)</f>
        <v/>
      </c>
      <c r="Z3897" s="26" t="str">
        <f aca="false">IF(OR(V3897="",L3897=""),"",V3897/(L3897*E3897)-1)</f>
        <v/>
      </c>
      <c r="AA3897" s="16" t="str">
        <f aca="false">IF(V3897="","SEM OFERTA",IF(OR(Y3897&gt;Premissas!$B$11,Y3897&lt;Premissas!$B$12),"VERIFICAR - UNIDADE/EMBALAGEM",IF(Y3897&gt;Premissas!$B$6,"NÃO COMPRAR - REAJUSTE &gt;5%","COMPRAR")))</f>
        <v>SEM OFERTA</v>
      </c>
      <c r="AB3897" s="18" t="str">
        <f aca="false">IF(W3897="DIMEC",S3897,IF(W3897="MEDCENTRO",U3897,""))</f>
        <v/>
      </c>
      <c r="AC3897" s="18" t="n">
        <f aca="false">IF(AA3897&lt;&gt;"COMPRAR",0,IF(AB3897="",I3897,MIN(I3897,AB3897)))</f>
        <v>0</v>
      </c>
      <c r="AD3897" s="19" t="n">
        <f aca="false">IF(AC3897&gt;0,AC3897*V3897,0)</f>
        <v>0</v>
      </c>
      <c r="AE3897" s="19" t="n">
        <f aca="false">IF(AC3897&gt;0,(M3897-V3897)*AC3897,0)</f>
        <v>0</v>
      </c>
      <c r="AF3897" s="16" t="str">
        <f aca="false">IF(AA3897&lt;&gt;"COMPRAR","",IF(AB3897="",IF(X3897="","",IF(X3897-V3897&lt;0.01,"EMPATE TÉCNICO","")),IF(AB3897&lt;I3897,"ESTOQUE INSUFICIENTE",IF(X3897="","",IF(X3897-V3897&lt;0.01,"EMPATE TÉCNICO","")))))</f>
        <v/>
      </c>
      <c r="AG3897" s="16" t="s">
        <v>203</v>
      </c>
      <c r="AH3897" s="16" t="s">
        <v>1761</v>
      </c>
    </row>
    <row r="3898" customFormat="false" ht="15" hidden="false" customHeight="false" outlineLevel="0" collapsed="false">
      <c r="A3898" s="16" t="s">
        <v>12063</v>
      </c>
      <c r="B3898" s="17" t="s">
        <v>12064</v>
      </c>
      <c r="C3898" s="16" t="s">
        <v>12065</v>
      </c>
      <c r="D3898" s="16" t="s">
        <v>4624</v>
      </c>
      <c r="E3898" s="18" t="n">
        <v>1</v>
      </c>
      <c r="F3898" s="16" t="s">
        <v>41</v>
      </c>
      <c r="G3898" s="18" t="n">
        <v>0</v>
      </c>
      <c r="H3898" s="16" t="n">
        <v>2.6</v>
      </c>
      <c r="I3898" s="18" t="n">
        <v>7</v>
      </c>
      <c r="J3898" s="19" t="n">
        <v>12.56</v>
      </c>
      <c r="K3898" s="19" t="n">
        <v>12.56</v>
      </c>
      <c r="L3898" s="19" t="n">
        <v>12.56</v>
      </c>
      <c r="M3898" s="19" t="n">
        <f aca="false">IF(J3898&gt;0,J3898,K3898)*E3898</f>
        <v>12.56</v>
      </c>
      <c r="N3898" s="20"/>
      <c r="O3898" s="21" t="str">
        <f aca="false">IF(R3898="","",ROUND(R3898*(1-Premissas!$B$4),4))</f>
        <v/>
      </c>
      <c r="P3898" s="22"/>
      <c r="Q3898" s="22"/>
      <c r="R3898" s="23"/>
      <c r="S3898" s="24"/>
      <c r="T3898" s="24"/>
      <c r="U3898" s="25"/>
      <c r="V3898" s="19" t="str">
        <f aca="false">IF(COUNT(N3898:Q3898)=0,"",MIN(N3898:Q3898))</f>
        <v/>
      </c>
      <c r="W3898" s="16" t="str">
        <f aca="false">IF(V3898="","",INDEX($N$4:$Q$4,MATCH(V3898,N3898:Q3898,0)))</f>
        <v/>
      </c>
      <c r="X3898" s="19" t="str">
        <f aca="false">IF(COUNT(N3898:Q3898)&lt;2,"",SMALL(N3898:Q3898,2))</f>
        <v/>
      </c>
      <c r="Y3898" s="26" t="str">
        <f aca="false">IF(OR(V3898="",M3898=0),"",V3898/M3898-1)</f>
        <v/>
      </c>
      <c r="Z3898" s="26" t="str">
        <f aca="false">IF(OR(V3898="",L3898=""),"",V3898/(L3898*E3898)-1)</f>
        <v/>
      </c>
      <c r="AA3898" s="16" t="str">
        <f aca="false">IF(V3898="","SEM OFERTA",IF(OR(Y3898&gt;Premissas!$B$11,Y3898&lt;Premissas!$B$12),"VERIFICAR - UNIDADE/EMBALAGEM",IF(Y3898&gt;Premissas!$B$6,"NÃO COMPRAR - REAJUSTE &gt;5%","COMPRAR")))</f>
        <v>SEM OFERTA</v>
      </c>
      <c r="AB3898" s="18" t="str">
        <f aca="false">IF(W3898="DIMEC",S3898,IF(W3898="MEDCENTRO",U3898,""))</f>
        <v/>
      </c>
      <c r="AC3898" s="18" t="n">
        <f aca="false">IF(AA3898&lt;&gt;"COMPRAR",0,IF(AB3898="",I3898,MIN(I3898,AB3898)))</f>
        <v>0</v>
      </c>
      <c r="AD3898" s="19" t="n">
        <f aca="false">IF(AC3898&gt;0,AC3898*V3898,0)</f>
        <v>0</v>
      </c>
      <c r="AE3898" s="19" t="n">
        <f aca="false">IF(AC3898&gt;0,(M3898-V3898)*AC3898,0)</f>
        <v>0</v>
      </c>
      <c r="AF3898" s="16" t="str">
        <f aca="false">IF(AA3898&lt;&gt;"COMPRAR","",IF(AB3898="",IF(X3898="","",IF(X3898-V3898&lt;0.01,"EMPATE TÉCNICO","")),IF(AB3898&lt;I3898,"ESTOQUE INSUFICIENTE",IF(X3898="","",IF(X3898-V3898&lt;0.01,"EMPATE TÉCNICO","")))))</f>
        <v/>
      </c>
      <c r="AG3898" s="16" t="s">
        <v>203</v>
      </c>
      <c r="AH3898" s="16" t="s">
        <v>1761</v>
      </c>
    </row>
    <row r="3899" customFormat="false" ht="15" hidden="false" customHeight="false" outlineLevel="0" collapsed="false">
      <c r="A3899" s="16" t="s">
        <v>12066</v>
      </c>
      <c r="B3899" s="17" t="s">
        <v>12067</v>
      </c>
      <c r="C3899" s="16" t="s">
        <v>12068</v>
      </c>
      <c r="D3899" s="16" t="s">
        <v>303</v>
      </c>
      <c r="E3899" s="18" t="n">
        <v>1</v>
      </c>
      <c r="F3899" s="16" t="s">
        <v>43</v>
      </c>
      <c r="G3899" s="18" t="n">
        <v>0</v>
      </c>
      <c r="H3899" s="16" t="n">
        <v>2.1</v>
      </c>
      <c r="I3899" s="18" t="n">
        <v>6</v>
      </c>
      <c r="J3899" s="19" t="n">
        <v>7.62</v>
      </c>
      <c r="K3899" s="19" t="n">
        <v>7.62</v>
      </c>
      <c r="L3899" s="19" t="n">
        <v>7.62</v>
      </c>
      <c r="M3899" s="19" t="n">
        <f aca="false">IF(J3899&gt;0,J3899,K3899)*E3899</f>
        <v>7.62</v>
      </c>
      <c r="N3899" s="20"/>
      <c r="O3899" s="21" t="str">
        <f aca="false">IF(R3899="","",ROUND(R3899*(1-Premissas!$B$4),4))</f>
        <v/>
      </c>
      <c r="P3899" s="22"/>
      <c r="Q3899" s="22"/>
      <c r="R3899" s="23"/>
      <c r="S3899" s="24"/>
      <c r="T3899" s="24"/>
      <c r="U3899" s="25"/>
      <c r="V3899" s="19" t="str">
        <f aca="false">IF(COUNT(N3899:Q3899)=0,"",MIN(N3899:Q3899))</f>
        <v/>
      </c>
      <c r="W3899" s="16" t="str">
        <f aca="false">IF(V3899="","",INDEX($N$4:$Q$4,MATCH(V3899,N3899:Q3899,0)))</f>
        <v/>
      </c>
      <c r="X3899" s="19" t="str">
        <f aca="false">IF(COUNT(N3899:Q3899)&lt;2,"",SMALL(N3899:Q3899,2))</f>
        <v/>
      </c>
      <c r="Y3899" s="26" t="str">
        <f aca="false">IF(OR(V3899="",M3899=0),"",V3899/M3899-1)</f>
        <v/>
      </c>
      <c r="Z3899" s="26" t="str">
        <f aca="false">IF(OR(V3899="",L3899=""),"",V3899/(L3899*E3899)-1)</f>
        <v/>
      </c>
      <c r="AA3899" s="16" t="str">
        <f aca="false">IF(V3899="","SEM OFERTA",IF(OR(Y3899&gt;Premissas!$B$11,Y3899&lt;Premissas!$B$12),"VERIFICAR - UNIDADE/EMBALAGEM",IF(Y3899&gt;Premissas!$B$6,"NÃO COMPRAR - REAJUSTE &gt;5%","COMPRAR")))</f>
        <v>SEM OFERTA</v>
      </c>
      <c r="AB3899" s="18" t="str">
        <f aca="false">IF(W3899="DIMEC",S3899,IF(W3899="MEDCENTRO",U3899,""))</f>
        <v/>
      </c>
      <c r="AC3899" s="18" t="n">
        <f aca="false">IF(AA3899&lt;&gt;"COMPRAR",0,IF(AB3899="",I3899,MIN(I3899,AB3899)))</f>
        <v>0</v>
      </c>
      <c r="AD3899" s="19" t="n">
        <f aca="false">IF(AC3899&gt;0,AC3899*V3899,0)</f>
        <v>0</v>
      </c>
      <c r="AE3899" s="19" t="n">
        <f aca="false">IF(AC3899&gt;0,(M3899-V3899)*AC3899,0)</f>
        <v>0</v>
      </c>
      <c r="AF3899" s="16" t="str">
        <f aca="false">IF(AA3899&lt;&gt;"COMPRAR","",IF(AB3899="",IF(X3899="","",IF(X3899-V3899&lt;0.01,"EMPATE TÉCNICO","")),IF(AB3899&lt;I3899,"ESTOQUE INSUFICIENTE",IF(X3899="","",IF(X3899-V3899&lt;0.01,"EMPATE TÉCNICO","")))))</f>
        <v/>
      </c>
      <c r="AG3899" s="16" t="s">
        <v>87</v>
      </c>
      <c r="AH3899" s="16" t="s">
        <v>1761</v>
      </c>
    </row>
    <row r="3900" customFormat="false" ht="15" hidden="false" customHeight="false" outlineLevel="0" collapsed="false">
      <c r="A3900" s="16" t="s">
        <v>12069</v>
      </c>
      <c r="B3900" s="17" t="s">
        <v>12070</v>
      </c>
      <c r="C3900" s="16" t="s">
        <v>12071</v>
      </c>
      <c r="D3900" s="16" t="s">
        <v>303</v>
      </c>
      <c r="E3900" s="18" t="n">
        <v>1</v>
      </c>
      <c r="F3900" s="16" t="s">
        <v>43</v>
      </c>
      <c r="G3900" s="18" t="n">
        <v>0</v>
      </c>
      <c r="H3900" s="16" t="n">
        <v>2.1</v>
      </c>
      <c r="I3900" s="18" t="n">
        <v>6</v>
      </c>
      <c r="J3900" s="19" t="n">
        <v>7.97</v>
      </c>
      <c r="K3900" s="19" t="n">
        <v>7.97</v>
      </c>
      <c r="L3900" s="19" t="n">
        <v>7.97</v>
      </c>
      <c r="M3900" s="19" t="n">
        <f aca="false">IF(J3900&gt;0,J3900,K3900)*E3900</f>
        <v>7.97</v>
      </c>
      <c r="N3900" s="20"/>
      <c r="O3900" s="21" t="str">
        <f aca="false">IF(R3900="","",ROUND(R3900*(1-Premissas!$B$4),4))</f>
        <v/>
      </c>
      <c r="P3900" s="22"/>
      <c r="Q3900" s="22"/>
      <c r="R3900" s="23"/>
      <c r="S3900" s="24"/>
      <c r="T3900" s="24"/>
      <c r="U3900" s="25"/>
      <c r="V3900" s="19" t="str">
        <f aca="false">IF(COUNT(N3900:Q3900)=0,"",MIN(N3900:Q3900))</f>
        <v/>
      </c>
      <c r="W3900" s="16" t="str">
        <f aca="false">IF(V3900="","",INDEX($N$4:$Q$4,MATCH(V3900,N3900:Q3900,0)))</f>
        <v/>
      </c>
      <c r="X3900" s="19" t="str">
        <f aca="false">IF(COUNT(N3900:Q3900)&lt;2,"",SMALL(N3900:Q3900,2))</f>
        <v/>
      </c>
      <c r="Y3900" s="26" t="str">
        <f aca="false">IF(OR(V3900="",M3900=0),"",V3900/M3900-1)</f>
        <v/>
      </c>
      <c r="Z3900" s="26" t="str">
        <f aca="false">IF(OR(V3900="",L3900=""),"",V3900/(L3900*E3900)-1)</f>
        <v/>
      </c>
      <c r="AA3900" s="16" t="str">
        <f aca="false">IF(V3900="","SEM OFERTA",IF(OR(Y3900&gt;Premissas!$B$11,Y3900&lt;Premissas!$B$12),"VERIFICAR - UNIDADE/EMBALAGEM",IF(Y3900&gt;Premissas!$B$6,"NÃO COMPRAR - REAJUSTE &gt;5%","COMPRAR")))</f>
        <v>SEM OFERTA</v>
      </c>
      <c r="AB3900" s="18" t="str">
        <f aca="false">IF(W3900="DIMEC",S3900,IF(W3900="MEDCENTRO",U3900,""))</f>
        <v/>
      </c>
      <c r="AC3900" s="18" t="n">
        <f aca="false">IF(AA3900&lt;&gt;"COMPRAR",0,IF(AB3900="",I3900,MIN(I3900,AB3900)))</f>
        <v>0</v>
      </c>
      <c r="AD3900" s="19" t="n">
        <f aca="false">IF(AC3900&gt;0,AC3900*V3900,0)</f>
        <v>0</v>
      </c>
      <c r="AE3900" s="19" t="n">
        <f aca="false">IF(AC3900&gt;0,(M3900-V3900)*AC3900,0)</f>
        <v>0</v>
      </c>
      <c r="AF3900" s="16" t="str">
        <f aca="false">IF(AA3900&lt;&gt;"COMPRAR","",IF(AB3900="",IF(X3900="","",IF(X3900-V3900&lt;0.01,"EMPATE TÉCNICO","")),IF(AB3900&lt;I3900,"ESTOQUE INSUFICIENTE",IF(X3900="","",IF(X3900-V3900&lt;0.01,"EMPATE TÉCNICO","")))))</f>
        <v/>
      </c>
      <c r="AG3900" s="16" t="s">
        <v>87</v>
      </c>
      <c r="AH3900" s="16" t="s">
        <v>1761</v>
      </c>
    </row>
    <row r="3901" customFormat="false" ht="15" hidden="false" customHeight="false" outlineLevel="0" collapsed="false">
      <c r="A3901" s="16" t="s">
        <v>12072</v>
      </c>
      <c r="B3901" s="17" t="s">
        <v>12073</v>
      </c>
      <c r="C3901" s="16" t="s">
        <v>12074</v>
      </c>
      <c r="D3901" s="16" t="s">
        <v>5962</v>
      </c>
      <c r="E3901" s="18" t="n">
        <v>1</v>
      </c>
      <c r="F3901" s="16" t="s">
        <v>42</v>
      </c>
      <c r="G3901" s="18" t="n">
        <v>4</v>
      </c>
      <c r="H3901" s="16" t="n">
        <v>5.4</v>
      </c>
      <c r="I3901" s="18" t="n">
        <v>10</v>
      </c>
      <c r="J3901" s="19" t="n">
        <v>8.36</v>
      </c>
      <c r="K3901" s="19" t="n">
        <v>8.36</v>
      </c>
      <c r="L3901" s="19" t="n">
        <v>8.36</v>
      </c>
      <c r="M3901" s="19" t="n">
        <f aca="false">IF(J3901&gt;0,J3901,K3901)*E3901</f>
        <v>8.36</v>
      </c>
      <c r="N3901" s="20"/>
      <c r="O3901" s="21" t="str">
        <f aca="false">IF(R3901="","",ROUND(R3901*(1-Premissas!$B$4),4))</f>
        <v/>
      </c>
      <c r="P3901" s="22"/>
      <c r="Q3901" s="22"/>
      <c r="R3901" s="23"/>
      <c r="S3901" s="24"/>
      <c r="T3901" s="24"/>
      <c r="U3901" s="25"/>
      <c r="V3901" s="19" t="str">
        <f aca="false">IF(COUNT(N3901:Q3901)=0,"",MIN(N3901:Q3901))</f>
        <v/>
      </c>
      <c r="W3901" s="16" t="str">
        <f aca="false">IF(V3901="","",INDEX($N$4:$Q$4,MATCH(V3901,N3901:Q3901,0)))</f>
        <v/>
      </c>
      <c r="X3901" s="19" t="str">
        <f aca="false">IF(COUNT(N3901:Q3901)&lt;2,"",SMALL(N3901:Q3901,2))</f>
        <v/>
      </c>
      <c r="Y3901" s="26" t="str">
        <f aca="false">IF(OR(V3901="",M3901=0),"",V3901/M3901-1)</f>
        <v/>
      </c>
      <c r="Z3901" s="26" t="str">
        <f aca="false">IF(OR(V3901="",L3901=""),"",V3901/(L3901*E3901)-1)</f>
        <v/>
      </c>
      <c r="AA3901" s="16" t="str">
        <f aca="false">IF(V3901="","SEM OFERTA",IF(OR(Y3901&gt;Premissas!$B$11,Y3901&lt;Premissas!$B$12),"VERIFICAR - UNIDADE/EMBALAGEM",IF(Y3901&gt;Premissas!$B$6,"NÃO COMPRAR - REAJUSTE &gt;5%","COMPRAR")))</f>
        <v>SEM OFERTA</v>
      </c>
      <c r="AB3901" s="18" t="str">
        <f aca="false">IF(W3901="DIMEC",S3901,IF(W3901="MEDCENTRO",U3901,""))</f>
        <v/>
      </c>
      <c r="AC3901" s="18" t="n">
        <f aca="false">IF(AA3901&lt;&gt;"COMPRAR",0,IF(AB3901="",I3901,MIN(I3901,AB3901)))</f>
        <v>0</v>
      </c>
      <c r="AD3901" s="19" t="n">
        <f aca="false">IF(AC3901&gt;0,AC3901*V3901,0)</f>
        <v>0</v>
      </c>
      <c r="AE3901" s="19" t="n">
        <f aca="false">IF(AC3901&gt;0,(M3901-V3901)*AC3901,0)</f>
        <v>0</v>
      </c>
      <c r="AF3901" s="16" t="str">
        <f aca="false">IF(AA3901&lt;&gt;"COMPRAR","",IF(AB3901="",IF(X3901="","",IF(X3901-V3901&lt;0.01,"EMPATE TÉCNICO","")),IF(AB3901&lt;I3901,"ESTOQUE INSUFICIENTE",IF(X3901="","",IF(X3901-V3901&lt;0.01,"EMPATE TÉCNICO","")))))</f>
        <v/>
      </c>
      <c r="AG3901" s="16" t="s">
        <v>1803</v>
      </c>
      <c r="AH3901" s="16" t="s">
        <v>1761</v>
      </c>
    </row>
    <row r="3902" customFormat="false" ht="15" hidden="false" customHeight="false" outlineLevel="0" collapsed="false">
      <c r="A3902" s="16" t="s">
        <v>12075</v>
      </c>
      <c r="B3902" s="17" t="s">
        <v>12076</v>
      </c>
      <c r="C3902" s="16" t="s">
        <v>12077</v>
      </c>
      <c r="D3902" s="16" t="s">
        <v>4284</v>
      </c>
      <c r="E3902" s="18" t="n">
        <v>1</v>
      </c>
      <c r="F3902" s="16" t="s">
        <v>43</v>
      </c>
      <c r="G3902" s="18" t="n">
        <v>0</v>
      </c>
      <c r="H3902" s="16" t="n">
        <v>1.2</v>
      </c>
      <c r="I3902" s="18" t="n">
        <v>4</v>
      </c>
      <c r="J3902" s="19" t="n">
        <v>8.29</v>
      </c>
      <c r="K3902" s="19" t="n">
        <v>8.29</v>
      </c>
      <c r="L3902" s="19" t="n">
        <v>8.29</v>
      </c>
      <c r="M3902" s="19" t="n">
        <f aca="false">IF(J3902&gt;0,J3902,K3902)*E3902</f>
        <v>8.29</v>
      </c>
      <c r="N3902" s="20"/>
      <c r="O3902" s="21" t="str">
        <f aca="false">IF(R3902="","",ROUND(R3902*(1-Premissas!$B$4),4))</f>
        <v/>
      </c>
      <c r="P3902" s="22"/>
      <c r="Q3902" s="22"/>
      <c r="R3902" s="23"/>
      <c r="S3902" s="24"/>
      <c r="T3902" s="24"/>
      <c r="U3902" s="25"/>
      <c r="V3902" s="19" t="str">
        <f aca="false">IF(COUNT(N3902:Q3902)=0,"",MIN(N3902:Q3902))</f>
        <v/>
      </c>
      <c r="W3902" s="16" t="str">
        <f aca="false">IF(V3902="","",INDEX($N$4:$Q$4,MATCH(V3902,N3902:Q3902,0)))</f>
        <v/>
      </c>
      <c r="X3902" s="19" t="str">
        <f aca="false">IF(COUNT(N3902:Q3902)&lt;2,"",SMALL(N3902:Q3902,2))</f>
        <v/>
      </c>
      <c r="Y3902" s="26" t="str">
        <f aca="false">IF(OR(V3902="",M3902=0),"",V3902/M3902-1)</f>
        <v/>
      </c>
      <c r="Z3902" s="26" t="str">
        <f aca="false">IF(OR(V3902="",L3902=""),"",V3902/(L3902*E3902)-1)</f>
        <v/>
      </c>
      <c r="AA3902" s="16" t="str">
        <f aca="false">IF(V3902="","SEM OFERTA",IF(OR(Y3902&gt;Premissas!$B$11,Y3902&lt;Premissas!$B$12),"VERIFICAR - UNIDADE/EMBALAGEM",IF(Y3902&gt;Premissas!$B$6,"NÃO COMPRAR - REAJUSTE &gt;5%","COMPRAR")))</f>
        <v>SEM OFERTA</v>
      </c>
      <c r="AB3902" s="18" t="str">
        <f aca="false">IF(W3902="DIMEC",S3902,IF(W3902="MEDCENTRO",U3902,""))</f>
        <v/>
      </c>
      <c r="AC3902" s="18" t="n">
        <f aca="false">IF(AA3902&lt;&gt;"COMPRAR",0,IF(AB3902="",I3902,MIN(I3902,AB3902)))</f>
        <v>0</v>
      </c>
      <c r="AD3902" s="19" t="n">
        <f aca="false">IF(AC3902&gt;0,AC3902*V3902,0)</f>
        <v>0</v>
      </c>
      <c r="AE3902" s="19" t="n">
        <f aca="false">IF(AC3902&gt;0,(M3902-V3902)*AC3902,0)</f>
        <v>0</v>
      </c>
      <c r="AF3902" s="16" t="str">
        <f aca="false">IF(AA3902&lt;&gt;"COMPRAR","",IF(AB3902="",IF(X3902="","",IF(X3902-V3902&lt;0.01,"EMPATE TÉCNICO","")),IF(AB3902&lt;I3902,"ESTOQUE INSUFICIENTE",IF(X3902="","",IF(X3902-V3902&lt;0.01,"EMPATE TÉCNICO","")))))</f>
        <v/>
      </c>
      <c r="AG3902" s="16" t="s">
        <v>3593</v>
      </c>
      <c r="AH3902" s="16" t="s">
        <v>1761</v>
      </c>
    </row>
    <row r="3903" customFormat="false" ht="15" hidden="false" customHeight="false" outlineLevel="0" collapsed="false">
      <c r="A3903" s="16" t="s">
        <v>12078</v>
      </c>
      <c r="B3903" s="17" t="s">
        <v>12079</v>
      </c>
      <c r="C3903" s="16" t="s">
        <v>12080</v>
      </c>
      <c r="D3903" s="16" t="s">
        <v>4217</v>
      </c>
      <c r="E3903" s="18" t="n">
        <v>1</v>
      </c>
      <c r="F3903" s="16" t="s">
        <v>43</v>
      </c>
      <c r="G3903" s="18" t="n">
        <v>0</v>
      </c>
      <c r="H3903" s="16" t="n">
        <v>0</v>
      </c>
      <c r="I3903" s="18" t="n">
        <v>1</v>
      </c>
      <c r="J3903" s="19" t="n">
        <v>10.45</v>
      </c>
      <c r="K3903" s="19" t="n">
        <v>10.45</v>
      </c>
      <c r="L3903" s="19" t="n">
        <v>10.45</v>
      </c>
      <c r="M3903" s="19" t="n">
        <f aca="false">IF(J3903&gt;0,J3903,K3903)*E3903</f>
        <v>10.45</v>
      </c>
      <c r="N3903" s="20"/>
      <c r="O3903" s="21" t="str">
        <f aca="false">IF(R3903="","",ROUND(R3903*(1-Premissas!$B$4),4))</f>
        <v/>
      </c>
      <c r="P3903" s="22"/>
      <c r="Q3903" s="22"/>
      <c r="R3903" s="23"/>
      <c r="S3903" s="24"/>
      <c r="T3903" s="24"/>
      <c r="U3903" s="25"/>
      <c r="V3903" s="19" t="str">
        <f aca="false">IF(COUNT(N3903:Q3903)=0,"",MIN(N3903:Q3903))</f>
        <v/>
      </c>
      <c r="W3903" s="16" t="str">
        <f aca="false">IF(V3903="","",INDEX($N$4:$Q$4,MATCH(V3903,N3903:Q3903,0)))</f>
        <v/>
      </c>
      <c r="X3903" s="19" t="str">
        <f aca="false">IF(COUNT(N3903:Q3903)&lt;2,"",SMALL(N3903:Q3903,2))</f>
        <v/>
      </c>
      <c r="Y3903" s="26" t="str">
        <f aca="false">IF(OR(V3903="",M3903=0),"",V3903/M3903-1)</f>
        <v/>
      </c>
      <c r="Z3903" s="26" t="str">
        <f aca="false">IF(OR(V3903="",L3903=""),"",V3903/(L3903*E3903)-1)</f>
        <v/>
      </c>
      <c r="AA3903" s="16" t="str">
        <f aca="false">IF(V3903="","SEM OFERTA",IF(OR(Y3903&gt;Premissas!$B$11,Y3903&lt;Premissas!$B$12),"VERIFICAR - UNIDADE/EMBALAGEM",IF(Y3903&gt;Premissas!$B$6,"NÃO COMPRAR - REAJUSTE &gt;5%","COMPRAR")))</f>
        <v>SEM OFERTA</v>
      </c>
      <c r="AB3903" s="18" t="str">
        <f aca="false">IF(W3903="DIMEC",S3903,IF(W3903="MEDCENTRO",U3903,""))</f>
        <v/>
      </c>
      <c r="AC3903" s="18" t="n">
        <f aca="false">IF(AA3903&lt;&gt;"COMPRAR",0,IF(AB3903="",I3903,MIN(I3903,AB3903)))</f>
        <v>0</v>
      </c>
      <c r="AD3903" s="19" t="n">
        <f aca="false">IF(AC3903&gt;0,AC3903*V3903,0)</f>
        <v>0</v>
      </c>
      <c r="AE3903" s="19" t="n">
        <f aca="false">IF(AC3903&gt;0,(M3903-V3903)*AC3903,0)</f>
        <v>0</v>
      </c>
      <c r="AF3903" s="16" t="str">
        <f aca="false">IF(AA3903&lt;&gt;"COMPRAR","",IF(AB3903="",IF(X3903="","",IF(X3903-V3903&lt;0.01,"EMPATE TÉCNICO","")),IF(AB3903&lt;I3903,"ESTOQUE INSUFICIENTE",IF(X3903="","",IF(X3903-V3903&lt;0.01,"EMPATE TÉCNICO","")))))</f>
        <v/>
      </c>
      <c r="AG3903" s="16" t="s">
        <v>1838</v>
      </c>
      <c r="AH3903" s="16" t="s">
        <v>1761</v>
      </c>
    </row>
    <row r="3904" customFormat="false" ht="15" hidden="false" customHeight="false" outlineLevel="0" collapsed="false">
      <c r="A3904" s="16" t="s">
        <v>12081</v>
      </c>
      <c r="B3904" s="17" t="s">
        <v>12082</v>
      </c>
      <c r="C3904" s="16" t="s">
        <v>12083</v>
      </c>
      <c r="D3904" s="16" t="s">
        <v>4217</v>
      </c>
      <c r="E3904" s="18" t="n">
        <v>1</v>
      </c>
      <c r="F3904" s="16" t="s">
        <v>43</v>
      </c>
      <c r="G3904" s="18" t="n">
        <v>0</v>
      </c>
      <c r="H3904" s="16" t="n">
        <v>0</v>
      </c>
      <c r="I3904" s="18" t="n">
        <v>1</v>
      </c>
      <c r="J3904" s="19" t="n">
        <v>10.98</v>
      </c>
      <c r="K3904" s="19" t="n">
        <v>10.98</v>
      </c>
      <c r="L3904" s="19" t="n">
        <v>10.98</v>
      </c>
      <c r="M3904" s="19" t="n">
        <f aca="false">IF(J3904&gt;0,J3904,K3904)*E3904</f>
        <v>10.98</v>
      </c>
      <c r="N3904" s="20"/>
      <c r="O3904" s="21" t="str">
        <f aca="false">IF(R3904="","",ROUND(R3904*(1-Premissas!$B$4),4))</f>
        <v/>
      </c>
      <c r="P3904" s="22"/>
      <c r="Q3904" s="22"/>
      <c r="R3904" s="23"/>
      <c r="S3904" s="24"/>
      <c r="T3904" s="24"/>
      <c r="U3904" s="25"/>
      <c r="V3904" s="19" t="str">
        <f aca="false">IF(COUNT(N3904:Q3904)=0,"",MIN(N3904:Q3904))</f>
        <v/>
      </c>
      <c r="W3904" s="16" t="str">
        <f aca="false">IF(V3904="","",INDEX($N$4:$Q$4,MATCH(V3904,N3904:Q3904,0)))</f>
        <v/>
      </c>
      <c r="X3904" s="19" t="str">
        <f aca="false">IF(COUNT(N3904:Q3904)&lt;2,"",SMALL(N3904:Q3904,2))</f>
        <v/>
      </c>
      <c r="Y3904" s="26" t="str">
        <f aca="false">IF(OR(V3904="",M3904=0),"",V3904/M3904-1)</f>
        <v/>
      </c>
      <c r="Z3904" s="26" t="str">
        <f aca="false">IF(OR(V3904="",L3904=""),"",V3904/(L3904*E3904)-1)</f>
        <v/>
      </c>
      <c r="AA3904" s="16" t="str">
        <f aca="false">IF(V3904="","SEM OFERTA",IF(OR(Y3904&gt;Premissas!$B$11,Y3904&lt;Premissas!$B$12),"VERIFICAR - UNIDADE/EMBALAGEM",IF(Y3904&gt;Premissas!$B$6,"NÃO COMPRAR - REAJUSTE &gt;5%","COMPRAR")))</f>
        <v>SEM OFERTA</v>
      </c>
      <c r="AB3904" s="18" t="str">
        <f aca="false">IF(W3904="DIMEC",S3904,IF(W3904="MEDCENTRO",U3904,""))</f>
        <v/>
      </c>
      <c r="AC3904" s="18" t="n">
        <f aca="false">IF(AA3904&lt;&gt;"COMPRAR",0,IF(AB3904="",I3904,MIN(I3904,AB3904)))</f>
        <v>0</v>
      </c>
      <c r="AD3904" s="19" t="n">
        <f aca="false">IF(AC3904&gt;0,AC3904*V3904,0)</f>
        <v>0</v>
      </c>
      <c r="AE3904" s="19" t="n">
        <f aca="false">IF(AC3904&gt;0,(M3904-V3904)*AC3904,0)</f>
        <v>0</v>
      </c>
      <c r="AF3904" s="16" t="str">
        <f aca="false">IF(AA3904&lt;&gt;"COMPRAR","",IF(AB3904="",IF(X3904="","",IF(X3904-V3904&lt;0.01,"EMPATE TÉCNICO","")),IF(AB3904&lt;I3904,"ESTOQUE INSUFICIENTE",IF(X3904="","",IF(X3904-V3904&lt;0.01,"EMPATE TÉCNICO","")))))</f>
        <v/>
      </c>
      <c r="AG3904" s="16" t="s">
        <v>1838</v>
      </c>
      <c r="AH3904" s="16" t="s">
        <v>1761</v>
      </c>
    </row>
    <row r="3905" customFormat="false" ht="15" hidden="false" customHeight="false" outlineLevel="0" collapsed="false">
      <c r="A3905" s="16" t="s">
        <v>12084</v>
      </c>
      <c r="B3905" s="17" t="s">
        <v>12085</v>
      </c>
      <c r="C3905" s="16" t="s">
        <v>12086</v>
      </c>
      <c r="D3905" s="16" t="s">
        <v>303</v>
      </c>
      <c r="E3905" s="18" t="n">
        <v>1</v>
      </c>
      <c r="F3905" s="16" t="s">
        <v>43</v>
      </c>
      <c r="G3905" s="18" t="n">
        <v>0</v>
      </c>
      <c r="H3905" s="16" t="n">
        <v>1.5</v>
      </c>
      <c r="I3905" s="18" t="n">
        <v>4</v>
      </c>
      <c r="J3905" s="19" t="n">
        <v>8.87</v>
      </c>
      <c r="K3905" s="19" t="n">
        <v>8.87</v>
      </c>
      <c r="L3905" s="19" t="n">
        <v>8.87</v>
      </c>
      <c r="M3905" s="19" t="n">
        <f aca="false">IF(J3905&gt;0,J3905,K3905)*E3905</f>
        <v>8.87</v>
      </c>
      <c r="N3905" s="20"/>
      <c r="O3905" s="21" t="str">
        <f aca="false">IF(R3905="","",ROUND(R3905*(1-Premissas!$B$4),4))</f>
        <v/>
      </c>
      <c r="P3905" s="22"/>
      <c r="Q3905" s="22"/>
      <c r="R3905" s="23"/>
      <c r="S3905" s="24"/>
      <c r="T3905" s="24"/>
      <c r="U3905" s="25"/>
      <c r="V3905" s="19" t="str">
        <f aca="false">IF(COUNT(N3905:Q3905)=0,"",MIN(N3905:Q3905))</f>
        <v/>
      </c>
      <c r="W3905" s="16" t="str">
        <f aca="false">IF(V3905="","",INDEX($N$4:$Q$4,MATCH(V3905,N3905:Q3905,0)))</f>
        <v/>
      </c>
      <c r="X3905" s="19" t="str">
        <f aca="false">IF(COUNT(N3905:Q3905)&lt;2,"",SMALL(N3905:Q3905,2))</f>
        <v/>
      </c>
      <c r="Y3905" s="26" t="str">
        <f aca="false">IF(OR(V3905="",M3905=0),"",V3905/M3905-1)</f>
        <v/>
      </c>
      <c r="Z3905" s="26" t="str">
        <f aca="false">IF(OR(V3905="",L3905=""),"",V3905/(L3905*E3905)-1)</f>
        <v/>
      </c>
      <c r="AA3905" s="16" t="str">
        <f aca="false">IF(V3905="","SEM OFERTA",IF(OR(Y3905&gt;Premissas!$B$11,Y3905&lt;Premissas!$B$12),"VERIFICAR - UNIDADE/EMBALAGEM",IF(Y3905&gt;Premissas!$B$6,"NÃO COMPRAR - REAJUSTE &gt;5%","COMPRAR")))</f>
        <v>SEM OFERTA</v>
      </c>
      <c r="AB3905" s="18" t="str">
        <f aca="false">IF(W3905="DIMEC",S3905,IF(W3905="MEDCENTRO",U3905,""))</f>
        <v/>
      </c>
      <c r="AC3905" s="18" t="n">
        <f aca="false">IF(AA3905&lt;&gt;"COMPRAR",0,IF(AB3905="",I3905,MIN(I3905,AB3905)))</f>
        <v>0</v>
      </c>
      <c r="AD3905" s="19" t="n">
        <f aca="false">IF(AC3905&gt;0,AC3905*V3905,0)</f>
        <v>0</v>
      </c>
      <c r="AE3905" s="19" t="n">
        <f aca="false">IF(AC3905&gt;0,(M3905-V3905)*AC3905,0)</f>
        <v>0</v>
      </c>
      <c r="AF3905" s="16" t="str">
        <f aca="false">IF(AA3905&lt;&gt;"COMPRAR","",IF(AB3905="",IF(X3905="","",IF(X3905-V3905&lt;0.01,"EMPATE TÉCNICO","")),IF(AB3905&lt;I3905,"ESTOQUE INSUFICIENTE",IF(X3905="","",IF(X3905-V3905&lt;0.01,"EMPATE TÉCNICO","")))))</f>
        <v/>
      </c>
      <c r="AG3905" s="16" t="s">
        <v>87</v>
      </c>
      <c r="AH3905" s="16" t="s">
        <v>1761</v>
      </c>
    </row>
    <row r="3906" customFormat="false" ht="15" hidden="false" customHeight="false" outlineLevel="0" collapsed="false">
      <c r="A3906" s="16" t="s">
        <v>12087</v>
      </c>
      <c r="B3906" s="17" t="s">
        <v>12088</v>
      </c>
      <c r="C3906" s="16" t="s">
        <v>12089</v>
      </c>
      <c r="D3906" s="16" t="s">
        <v>303</v>
      </c>
      <c r="E3906" s="18" t="n">
        <v>1</v>
      </c>
      <c r="F3906" s="16" t="s">
        <v>41</v>
      </c>
      <c r="G3906" s="18" t="n">
        <v>6</v>
      </c>
      <c r="H3906" s="16" t="n">
        <v>3.5</v>
      </c>
      <c r="I3906" s="18" t="n">
        <v>3</v>
      </c>
      <c r="J3906" s="19" t="n">
        <v>6.51</v>
      </c>
      <c r="K3906" s="19" t="n">
        <v>6.51</v>
      </c>
      <c r="L3906" s="19" t="n">
        <v>6.51</v>
      </c>
      <c r="M3906" s="19" t="n">
        <f aca="false">IF(J3906&gt;0,J3906,K3906)*E3906</f>
        <v>6.51</v>
      </c>
      <c r="N3906" s="20"/>
      <c r="O3906" s="21" t="str">
        <f aca="false">IF(R3906="","",ROUND(R3906*(1-Premissas!$B$4),4))</f>
        <v/>
      </c>
      <c r="P3906" s="22"/>
      <c r="Q3906" s="22"/>
      <c r="R3906" s="23"/>
      <c r="S3906" s="24"/>
      <c r="T3906" s="24"/>
      <c r="U3906" s="25"/>
      <c r="V3906" s="19" t="str">
        <f aca="false">IF(COUNT(N3906:Q3906)=0,"",MIN(N3906:Q3906))</f>
        <v/>
      </c>
      <c r="W3906" s="16" t="str">
        <f aca="false">IF(V3906="","",INDEX($N$4:$Q$4,MATCH(V3906,N3906:Q3906,0)))</f>
        <v/>
      </c>
      <c r="X3906" s="19" t="str">
        <f aca="false">IF(COUNT(N3906:Q3906)&lt;2,"",SMALL(N3906:Q3906,2))</f>
        <v/>
      </c>
      <c r="Y3906" s="26" t="str">
        <f aca="false">IF(OR(V3906="",M3906=0),"",V3906/M3906-1)</f>
        <v/>
      </c>
      <c r="Z3906" s="26" t="str">
        <f aca="false">IF(OR(V3906="",L3906=""),"",V3906/(L3906*E3906)-1)</f>
        <v/>
      </c>
      <c r="AA3906" s="16" t="str">
        <f aca="false">IF(V3906="","SEM OFERTA",IF(OR(Y3906&gt;Premissas!$B$11,Y3906&lt;Premissas!$B$12),"VERIFICAR - UNIDADE/EMBALAGEM",IF(Y3906&gt;Premissas!$B$6,"NÃO COMPRAR - REAJUSTE &gt;5%","COMPRAR")))</f>
        <v>SEM OFERTA</v>
      </c>
      <c r="AB3906" s="18" t="str">
        <f aca="false">IF(W3906="DIMEC",S3906,IF(W3906="MEDCENTRO",U3906,""))</f>
        <v/>
      </c>
      <c r="AC3906" s="18" t="n">
        <f aca="false">IF(AA3906&lt;&gt;"COMPRAR",0,IF(AB3906="",I3906,MIN(I3906,AB3906)))</f>
        <v>0</v>
      </c>
      <c r="AD3906" s="19" t="n">
        <f aca="false">IF(AC3906&gt;0,AC3906*V3906,0)</f>
        <v>0</v>
      </c>
      <c r="AE3906" s="19" t="n">
        <f aca="false">IF(AC3906&gt;0,(M3906-V3906)*AC3906,0)</f>
        <v>0</v>
      </c>
      <c r="AF3906" s="16" t="str">
        <f aca="false">IF(AA3906&lt;&gt;"COMPRAR","",IF(AB3906="",IF(X3906="","",IF(X3906-V3906&lt;0.01,"EMPATE TÉCNICO","")),IF(AB3906&lt;I3906,"ESTOQUE INSUFICIENTE",IF(X3906="","",IF(X3906-V3906&lt;0.01,"EMPATE TÉCNICO","")))))</f>
        <v/>
      </c>
      <c r="AG3906" s="16" t="s">
        <v>1798</v>
      </c>
      <c r="AH3906" s="16" t="s">
        <v>1761</v>
      </c>
    </row>
    <row r="3907" customFormat="false" ht="15" hidden="false" customHeight="false" outlineLevel="0" collapsed="false">
      <c r="A3907" s="16" t="s">
        <v>12090</v>
      </c>
      <c r="B3907" s="17" t="s">
        <v>12091</v>
      </c>
      <c r="C3907" s="16" t="s">
        <v>12092</v>
      </c>
      <c r="D3907" s="16" t="s">
        <v>12093</v>
      </c>
      <c r="E3907" s="18" t="n">
        <v>1</v>
      </c>
      <c r="F3907" s="16" t="s">
        <v>43</v>
      </c>
      <c r="G3907" s="18" t="n">
        <v>0</v>
      </c>
      <c r="H3907" s="16" t="n">
        <v>0</v>
      </c>
      <c r="I3907" s="18" t="n">
        <v>1</v>
      </c>
      <c r="J3907" s="19" t="n">
        <v>22.5</v>
      </c>
      <c r="K3907" s="19" t="n">
        <v>22.5</v>
      </c>
      <c r="L3907" s="19" t="n">
        <v>22.5</v>
      </c>
      <c r="M3907" s="19" t="n">
        <f aca="false">IF(J3907&gt;0,J3907,K3907)*E3907</f>
        <v>22.5</v>
      </c>
      <c r="N3907" s="20"/>
      <c r="O3907" s="21" t="str">
        <f aca="false">IF(R3907="","",ROUND(R3907*(1-Premissas!$B$4),4))</f>
        <v/>
      </c>
      <c r="P3907" s="22"/>
      <c r="Q3907" s="22"/>
      <c r="R3907" s="23"/>
      <c r="S3907" s="24"/>
      <c r="T3907" s="24"/>
      <c r="U3907" s="25"/>
      <c r="V3907" s="19" t="str">
        <f aca="false">IF(COUNT(N3907:Q3907)=0,"",MIN(N3907:Q3907))</f>
        <v/>
      </c>
      <c r="W3907" s="16" t="str">
        <f aca="false">IF(V3907="","",INDEX($N$4:$Q$4,MATCH(V3907,N3907:Q3907,0)))</f>
        <v/>
      </c>
      <c r="X3907" s="19" t="str">
        <f aca="false">IF(COUNT(N3907:Q3907)&lt;2,"",SMALL(N3907:Q3907,2))</f>
        <v/>
      </c>
      <c r="Y3907" s="26" t="str">
        <f aca="false">IF(OR(V3907="",M3907=0),"",V3907/M3907-1)</f>
        <v/>
      </c>
      <c r="Z3907" s="26" t="str">
        <f aca="false">IF(OR(V3907="",L3907=""),"",V3907/(L3907*E3907)-1)</f>
        <v/>
      </c>
      <c r="AA3907" s="16" t="str">
        <f aca="false">IF(V3907="","SEM OFERTA",IF(OR(Y3907&gt;Premissas!$B$11,Y3907&lt;Premissas!$B$12),"VERIFICAR - UNIDADE/EMBALAGEM",IF(Y3907&gt;Premissas!$B$6,"NÃO COMPRAR - REAJUSTE &gt;5%","COMPRAR")))</f>
        <v>SEM OFERTA</v>
      </c>
      <c r="AB3907" s="18" t="str">
        <f aca="false">IF(W3907="DIMEC",S3907,IF(W3907="MEDCENTRO",U3907,""))</f>
        <v/>
      </c>
      <c r="AC3907" s="18" t="n">
        <f aca="false">IF(AA3907&lt;&gt;"COMPRAR",0,IF(AB3907="",I3907,MIN(I3907,AB3907)))</f>
        <v>0</v>
      </c>
      <c r="AD3907" s="19" t="n">
        <f aca="false">IF(AC3907&gt;0,AC3907*V3907,0)</f>
        <v>0</v>
      </c>
      <c r="AE3907" s="19" t="n">
        <f aca="false">IF(AC3907&gt;0,(M3907-V3907)*AC3907,0)</f>
        <v>0</v>
      </c>
      <c r="AF3907" s="16" t="str">
        <f aca="false">IF(AA3907&lt;&gt;"COMPRAR","",IF(AB3907="",IF(X3907="","",IF(X3907-V3907&lt;0.01,"EMPATE TÉCNICO","")),IF(AB3907&lt;I3907,"ESTOQUE INSUFICIENTE",IF(X3907="","",IF(X3907-V3907&lt;0.01,"EMPATE TÉCNICO","")))))</f>
        <v/>
      </c>
      <c r="AG3907" s="16" t="s">
        <v>360</v>
      </c>
      <c r="AH3907" s="16" t="s">
        <v>1761</v>
      </c>
    </row>
    <row r="3908" customFormat="false" ht="15" hidden="false" customHeight="false" outlineLevel="0" collapsed="false">
      <c r="A3908" s="16" t="s">
        <v>12094</v>
      </c>
      <c r="B3908" s="17" t="s">
        <v>12095</v>
      </c>
      <c r="C3908" s="16" t="s">
        <v>12096</v>
      </c>
      <c r="D3908" s="16" t="s">
        <v>279</v>
      </c>
      <c r="E3908" s="18" t="n">
        <v>1</v>
      </c>
      <c r="F3908" s="16" t="s">
        <v>43</v>
      </c>
      <c r="G3908" s="18" t="n">
        <v>0</v>
      </c>
      <c r="H3908" s="16" t="n">
        <v>0</v>
      </c>
      <c r="I3908" s="18" t="n">
        <v>1</v>
      </c>
      <c r="J3908" s="19" t="n">
        <v>20.91</v>
      </c>
      <c r="K3908" s="19" t="n">
        <v>20.91</v>
      </c>
      <c r="L3908" s="19" t="n">
        <v>20.91</v>
      </c>
      <c r="M3908" s="19" t="n">
        <f aca="false">IF(J3908&gt;0,J3908,K3908)*E3908</f>
        <v>20.91</v>
      </c>
      <c r="N3908" s="20"/>
      <c r="O3908" s="21" t="str">
        <f aca="false">IF(R3908="","",ROUND(R3908*(1-Premissas!$B$4),4))</f>
        <v/>
      </c>
      <c r="P3908" s="22"/>
      <c r="Q3908" s="22"/>
      <c r="R3908" s="23"/>
      <c r="S3908" s="24"/>
      <c r="T3908" s="24"/>
      <c r="U3908" s="25"/>
      <c r="V3908" s="19" t="str">
        <f aca="false">IF(COUNT(N3908:Q3908)=0,"",MIN(N3908:Q3908))</f>
        <v/>
      </c>
      <c r="W3908" s="16" t="str">
        <f aca="false">IF(V3908="","",INDEX($N$4:$Q$4,MATCH(V3908,N3908:Q3908,0)))</f>
        <v/>
      </c>
      <c r="X3908" s="19" t="str">
        <f aca="false">IF(COUNT(N3908:Q3908)&lt;2,"",SMALL(N3908:Q3908,2))</f>
        <v/>
      </c>
      <c r="Y3908" s="26" t="str">
        <f aca="false">IF(OR(V3908="",M3908=0),"",V3908/M3908-1)</f>
        <v/>
      </c>
      <c r="Z3908" s="26" t="str">
        <f aca="false">IF(OR(V3908="",L3908=""),"",V3908/(L3908*E3908)-1)</f>
        <v/>
      </c>
      <c r="AA3908" s="16" t="str">
        <f aca="false">IF(V3908="","SEM OFERTA",IF(OR(Y3908&gt;Premissas!$B$11,Y3908&lt;Premissas!$B$12),"VERIFICAR - UNIDADE/EMBALAGEM",IF(Y3908&gt;Premissas!$B$6,"NÃO COMPRAR - REAJUSTE &gt;5%","COMPRAR")))</f>
        <v>SEM OFERTA</v>
      </c>
      <c r="AB3908" s="18" t="str">
        <f aca="false">IF(W3908="DIMEC",S3908,IF(W3908="MEDCENTRO",U3908,""))</f>
        <v/>
      </c>
      <c r="AC3908" s="18" t="n">
        <f aca="false">IF(AA3908&lt;&gt;"COMPRAR",0,IF(AB3908="",I3908,MIN(I3908,AB3908)))</f>
        <v>0</v>
      </c>
      <c r="AD3908" s="19" t="n">
        <f aca="false">IF(AC3908&gt;0,AC3908*V3908,0)</f>
        <v>0</v>
      </c>
      <c r="AE3908" s="19" t="n">
        <f aca="false">IF(AC3908&gt;0,(M3908-V3908)*AC3908,0)</f>
        <v>0</v>
      </c>
      <c r="AF3908" s="16" t="str">
        <f aca="false">IF(AA3908&lt;&gt;"COMPRAR","",IF(AB3908="",IF(X3908="","",IF(X3908-V3908&lt;0.01,"EMPATE TÉCNICO","")),IF(AB3908&lt;I3908,"ESTOQUE INSUFICIENTE",IF(X3908="","",IF(X3908-V3908&lt;0.01,"EMPATE TÉCNICO","")))))</f>
        <v/>
      </c>
      <c r="AG3908" s="16" t="s">
        <v>1798</v>
      </c>
      <c r="AH3908" s="16" t="s">
        <v>1761</v>
      </c>
    </row>
    <row r="3909" customFormat="false" ht="15" hidden="false" customHeight="false" outlineLevel="0" collapsed="false">
      <c r="A3909" s="16" t="s">
        <v>12097</v>
      </c>
      <c r="B3909" s="17" t="s">
        <v>12098</v>
      </c>
      <c r="C3909" s="16" t="s">
        <v>12099</v>
      </c>
      <c r="D3909" s="16" t="s">
        <v>5461</v>
      </c>
      <c r="E3909" s="18" t="n">
        <v>1</v>
      </c>
      <c r="F3909" s="16" t="s">
        <v>41</v>
      </c>
      <c r="G3909" s="18" t="n">
        <v>8</v>
      </c>
      <c r="H3909" s="16" t="n">
        <v>7.5</v>
      </c>
      <c r="I3909" s="18" t="n">
        <v>12</v>
      </c>
      <c r="J3909" s="19" t="n">
        <v>28.7533333333333</v>
      </c>
      <c r="K3909" s="19" t="n">
        <v>28.7533333333333</v>
      </c>
      <c r="L3909" s="19" t="n">
        <v>28.7533</v>
      </c>
      <c r="M3909" s="19" t="n">
        <f aca="false">IF(J3909&gt;0,J3909,K3909)*E3909</f>
        <v>28.7533333333333</v>
      </c>
      <c r="N3909" s="20"/>
      <c r="O3909" s="21" t="str">
        <f aca="false">IF(R3909="","",ROUND(R3909*(1-Premissas!$B$4),4))</f>
        <v/>
      </c>
      <c r="P3909" s="22"/>
      <c r="Q3909" s="22"/>
      <c r="R3909" s="23"/>
      <c r="S3909" s="24"/>
      <c r="T3909" s="24"/>
      <c r="U3909" s="25"/>
      <c r="V3909" s="19" t="str">
        <f aca="false">IF(COUNT(N3909:Q3909)=0,"",MIN(N3909:Q3909))</f>
        <v/>
      </c>
      <c r="W3909" s="16" t="str">
        <f aca="false">IF(V3909="","",INDEX($N$4:$Q$4,MATCH(V3909,N3909:Q3909,0)))</f>
        <v/>
      </c>
      <c r="X3909" s="19" t="str">
        <f aca="false">IF(COUNT(N3909:Q3909)&lt;2,"",SMALL(N3909:Q3909,2))</f>
        <v/>
      </c>
      <c r="Y3909" s="26" t="str">
        <f aca="false">IF(OR(V3909="",M3909=0),"",V3909/M3909-1)</f>
        <v/>
      </c>
      <c r="Z3909" s="26" t="str">
        <f aca="false">IF(OR(V3909="",L3909=""),"",V3909/(L3909*E3909)-1)</f>
        <v/>
      </c>
      <c r="AA3909" s="16" t="str">
        <f aca="false">IF(V3909="","SEM OFERTA",IF(OR(Y3909&gt;Premissas!$B$11,Y3909&lt;Premissas!$B$12),"VERIFICAR - UNIDADE/EMBALAGEM",IF(Y3909&gt;Premissas!$B$6,"NÃO COMPRAR - REAJUSTE &gt;5%","COMPRAR")))</f>
        <v>SEM OFERTA</v>
      </c>
      <c r="AB3909" s="18" t="str">
        <f aca="false">IF(W3909="DIMEC",S3909,IF(W3909="MEDCENTRO",U3909,""))</f>
        <v/>
      </c>
      <c r="AC3909" s="18" t="n">
        <f aca="false">IF(AA3909&lt;&gt;"COMPRAR",0,IF(AB3909="",I3909,MIN(I3909,AB3909)))</f>
        <v>0</v>
      </c>
      <c r="AD3909" s="19" t="n">
        <f aca="false">IF(AC3909&gt;0,AC3909*V3909,0)</f>
        <v>0</v>
      </c>
      <c r="AE3909" s="19" t="n">
        <f aca="false">IF(AC3909&gt;0,(M3909-V3909)*AC3909,0)</f>
        <v>0</v>
      </c>
      <c r="AF3909" s="16" t="str">
        <f aca="false">IF(AA3909&lt;&gt;"COMPRAR","",IF(AB3909="",IF(X3909="","",IF(X3909-V3909&lt;0.01,"EMPATE TÉCNICO","")),IF(AB3909&lt;I3909,"ESTOQUE INSUFICIENTE",IF(X3909="","",IF(X3909-V3909&lt;0.01,"EMPATE TÉCNICO","")))))</f>
        <v/>
      </c>
      <c r="AG3909" s="16" t="s">
        <v>1798</v>
      </c>
      <c r="AH3909" s="16" t="s">
        <v>1761</v>
      </c>
    </row>
    <row r="3910" customFormat="false" ht="15" hidden="false" customHeight="false" outlineLevel="0" collapsed="false">
      <c r="A3910" s="16" t="s">
        <v>12100</v>
      </c>
      <c r="B3910" s="17" t="s">
        <v>12101</v>
      </c>
      <c r="C3910" s="16" t="s">
        <v>12102</v>
      </c>
      <c r="D3910" s="16" t="s">
        <v>12103</v>
      </c>
      <c r="E3910" s="18" t="n">
        <v>1</v>
      </c>
      <c r="F3910" s="16" t="s">
        <v>43</v>
      </c>
      <c r="G3910" s="18" t="n">
        <v>7</v>
      </c>
      <c r="H3910" s="16" t="n">
        <v>2.9</v>
      </c>
      <c r="I3910" s="18" t="n">
        <v>1</v>
      </c>
      <c r="J3910" s="19" t="n">
        <v>7.64</v>
      </c>
      <c r="K3910" s="19" t="n">
        <v>7.64</v>
      </c>
      <c r="L3910" s="19" t="n">
        <v>7.64</v>
      </c>
      <c r="M3910" s="19" t="n">
        <f aca="false">IF(J3910&gt;0,J3910,K3910)*E3910</f>
        <v>7.64</v>
      </c>
      <c r="N3910" s="20"/>
      <c r="O3910" s="21" t="str">
        <f aca="false">IF(R3910="","",ROUND(R3910*(1-Premissas!$B$4),4))</f>
        <v/>
      </c>
      <c r="P3910" s="22"/>
      <c r="Q3910" s="22"/>
      <c r="R3910" s="23"/>
      <c r="S3910" s="24"/>
      <c r="T3910" s="24"/>
      <c r="U3910" s="25"/>
      <c r="V3910" s="19" t="str">
        <f aca="false">IF(COUNT(N3910:Q3910)=0,"",MIN(N3910:Q3910))</f>
        <v/>
      </c>
      <c r="W3910" s="16" t="str">
        <f aca="false">IF(V3910="","",INDEX($N$4:$Q$4,MATCH(V3910,N3910:Q3910,0)))</f>
        <v/>
      </c>
      <c r="X3910" s="19" t="str">
        <f aca="false">IF(COUNT(N3910:Q3910)&lt;2,"",SMALL(N3910:Q3910,2))</f>
        <v/>
      </c>
      <c r="Y3910" s="26" t="str">
        <f aca="false">IF(OR(V3910="",M3910=0),"",V3910/M3910-1)</f>
        <v/>
      </c>
      <c r="Z3910" s="26" t="str">
        <f aca="false">IF(OR(V3910="",L3910=""),"",V3910/(L3910*E3910)-1)</f>
        <v/>
      </c>
      <c r="AA3910" s="16" t="str">
        <f aca="false">IF(V3910="","SEM OFERTA",IF(OR(Y3910&gt;Premissas!$B$11,Y3910&lt;Premissas!$B$12),"VERIFICAR - UNIDADE/EMBALAGEM",IF(Y3910&gt;Premissas!$B$6,"NÃO COMPRAR - REAJUSTE &gt;5%","COMPRAR")))</f>
        <v>SEM OFERTA</v>
      </c>
      <c r="AB3910" s="18" t="str">
        <f aca="false">IF(W3910="DIMEC",S3910,IF(W3910="MEDCENTRO",U3910,""))</f>
        <v/>
      </c>
      <c r="AC3910" s="18" t="n">
        <f aca="false">IF(AA3910&lt;&gt;"COMPRAR",0,IF(AB3910="",I3910,MIN(I3910,AB3910)))</f>
        <v>0</v>
      </c>
      <c r="AD3910" s="19" t="n">
        <f aca="false">IF(AC3910&gt;0,AC3910*V3910,0)</f>
        <v>0</v>
      </c>
      <c r="AE3910" s="19" t="n">
        <f aca="false">IF(AC3910&gt;0,(M3910-V3910)*AC3910,0)</f>
        <v>0</v>
      </c>
      <c r="AF3910" s="16" t="str">
        <f aca="false">IF(AA3910&lt;&gt;"COMPRAR","",IF(AB3910="",IF(X3910="","",IF(X3910-V3910&lt;0.01,"EMPATE TÉCNICO","")),IF(AB3910&lt;I3910,"ESTOQUE INSUFICIENTE",IF(X3910="","",IF(X3910-V3910&lt;0.01,"EMPATE TÉCNICO","")))))</f>
        <v/>
      </c>
      <c r="AG3910" s="16" t="s">
        <v>1803</v>
      </c>
      <c r="AH3910" s="16" t="s">
        <v>1761</v>
      </c>
    </row>
    <row r="3911" customFormat="false" ht="15" hidden="false" customHeight="false" outlineLevel="0" collapsed="false">
      <c r="A3911" s="16" t="s">
        <v>12104</v>
      </c>
      <c r="B3911" s="17" t="s">
        <v>12105</v>
      </c>
      <c r="C3911" s="16" t="s">
        <v>12106</v>
      </c>
      <c r="D3911" s="16" t="s">
        <v>5548</v>
      </c>
      <c r="E3911" s="18" t="n">
        <v>1</v>
      </c>
      <c r="F3911" s="16" t="s">
        <v>43</v>
      </c>
      <c r="G3911" s="18" t="n">
        <v>0</v>
      </c>
      <c r="H3911" s="16" t="n">
        <v>0</v>
      </c>
      <c r="I3911" s="18" t="n">
        <v>1</v>
      </c>
      <c r="J3911" s="19" t="n">
        <v>18.66</v>
      </c>
      <c r="K3911" s="19" t="n">
        <v>18.66</v>
      </c>
      <c r="L3911" s="19" t="n">
        <v>18.66</v>
      </c>
      <c r="M3911" s="19" t="n">
        <f aca="false">IF(J3911&gt;0,J3911,K3911)*E3911</f>
        <v>18.66</v>
      </c>
      <c r="N3911" s="20"/>
      <c r="O3911" s="21" t="str">
        <f aca="false">IF(R3911="","",ROUND(R3911*(1-Premissas!$B$4),4))</f>
        <v/>
      </c>
      <c r="P3911" s="22"/>
      <c r="Q3911" s="22"/>
      <c r="R3911" s="23"/>
      <c r="S3911" s="24"/>
      <c r="T3911" s="24"/>
      <c r="U3911" s="25"/>
      <c r="V3911" s="19" t="str">
        <f aca="false">IF(COUNT(N3911:Q3911)=0,"",MIN(N3911:Q3911))</f>
        <v/>
      </c>
      <c r="W3911" s="16" t="str">
        <f aca="false">IF(V3911="","",INDEX($N$4:$Q$4,MATCH(V3911,N3911:Q3911,0)))</f>
        <v/>
      </c>
      <c r="X3911" s="19" t="str">
        <f aca="false">IF(COUNT(N3911:Q3911)&lt;2,"",SMALL(N3911:Q3911,2))</f>
        <v/>
      </c>
      <c r="Y3911" s="26" t="str">
        <f aca="false">IF(OR(V3911="",M3911=0),"",V3911/M3911-1)</f>
        <v/>
      </c>
      <c r="Z3911" s="26" t="str">
        <f aca="false">IF(OR(V3911="",L3911=""),"",V3911/(L3911*E3911)-1)</f>
        <v/>
      </c>
      <c r="AA3911" s="16" t="str">
        <f aca="false">IF(V3911="","SEM OFERTA",IF(OR(Y3911&gt;Premissas!$B$11,Y3911&lt;Premissas!$B$12),"VERIFICAR - UNIDADE/EMBALAGEM",IF(Y3911&gt;Premissas!$B$6,"NÃO COMPRAR - REAJUSTE &gt;5%","COMPRAR")))</f>
        <v>SEM OFERTA</v>
      </c>
      <c r="AB3911" s="18" t="str">
        <f aca="false">IF(W3911="DIMEC",S3911,IF(W3911="MEDCENTRO",U3911,""))</f>
        <v/>
      </c>
      <c r="AC3911" s="18" t="n">
        <f aca="false">IF(AA3911&lt;&gt;"COMPRAR",0,IF(AB3911="",I3911,MIN(I3911,AB3911)))</f>
        <v>0</v>
      </c>
      <c r="AD3911" s="19" t="n">
        <f aca="false">IF(AC3911&gt;0,AC3911*V3911,0)</f>
        <v>0</v>
      </c>
      <c r="AE3911" s="19" t="n">
        <f aca="false">IF(AC3911&gt;0,(M3911-V3911)*AC3911,0)</f>
        <v>0</v>
      </c>
      <c r="AF3911" s="16" t="str">
        <f aca="false">IF(AA3911&lt;&gt;"COMPRAR","",IF(AB3911="",IF(X3911="","",IF(X3911-V3911&lt;0.01,"EMPATE TÉCNICO","")),IF(AB3911&lt;I3911,"ESTOQUE INSUFICIENTE",IF(X3911="","",IF(X3911-V3911&lt;0.01,"EMPATE TÉCNICO","")))))</f>
        <v/>
      </c>
      <c r="AG3911" s="16" t="s">
        <v>547</v>
      </c>
      <c r="AH3911" s="16" t="s">
        <v>1761</v>
      </c>
    </row>
    <row r="3912" customFormat="false" ht="15" hidden="false" customHeight="false" outlineLevel="0" collapsed="false">
      <c r="A3912" s="16" t="s">
        <v>12107</v>
      </c>
      <c r="B3912" s="17" t="s">
        <v>12108</v>
      </c>
      <c r="C3912" s="16" t="s">
        <v>12109</v>
      </c>
      <c r="D3912" s="16" t="s">
        <v>5468</v>
      </c>
      <c r="E3912" s="18" t="n">
        <v>1</v>
      </c>
      <c r="F3912" s="16" t="s">
        <v>43</v>
      </c>
      <c r="G3912" s="18" t="n">
        <v>0</v>
      </c>
      <c r="H3912" s="16" t="n">
        <v>7.2</v>
      </c>
      <c r="I3912" s="18" t="n">
        <v>19</v>
      </c>
      <c r="J3912" s="19" t="n">
        <v>21.5</v>
      </c>
      <c r="K3912" s="19" t="n">
        <v>21.5</v>
      </c>
      <c r="L3912" s="19" t="n">
        <v>21.5</v>
      </c>
      <c r="M3912" s="19" t="n">
        <f aca="false">IF(J3912&gt;0,J3912,K3912)*E3912</f>
        <v>21.5</v>
      </c>
      <c r="N3912" s="20"/>
      <c r="O3912" s="21" t="str">
        <f aca="false">IF(R3912="","",ROUND(R3912*(1-Premissas!$B$4),4))</f>
        <v/>
      </c>
      <c r="P3912" s="22"/>
      <c r="Q3912" s="22"/>
      <c r="R3912" s="23"/>
      <c r="S3912" s="24"/>
      <c r="T3912" s="24"/>
      <c r="U3912" s="25"/>
      <c r="V3912" s="19" t="str">
        <f aca="false">IF(COUNT(N3912:Q3912)=0,"",MIN(N3912:Q3912))</f>
        <v/>
      </c>
      <c r="W3912" s="16" t="str">
        <f aca="false">IF(V3912="","",INDEX($N$4:$Q$4,MATCH(V3912,N3912:Q3912,0)))</f>
        <v/>
      </c>
      <c r="X3912" s="19" t="str">
        <f aca="false">IF(COUNT(N3912:Q3912)&lt;2,"",SMALL(N3912:Q3912,2))</f>
        <v/>
      </c>
      <c r="Y3912" s="26" t="str">
        <f aca="false">IF(OR(V3912="",M3912=0),"",V3912/M3912-1)</f>
        <v/>
      </c>
      <c r="Z3912" s="26" t="str">
        <f aca="false">IF(OR(V3912="",L3912=""),"",V3912/(L3912*E3912)-1)</f>
        <v/>
      </c>
      <c r="AA3912" s="16" t="str">
        <f aca="false">IF(V3912="","SEM OFERTA",IF(OR(Y3912&gt;Premissas!$B$11,Y3912&lt;Premissas!$B$12),"VERIFICAR - UNIDADE/EMBALAGEM",IF(Y3912&gt;Premissas!$B$6,"NÃO COMPRAR - REAJUSTE &gt;5%","COMPRAR")))</f>
        <v>SEM OFERTA</v>
      </c>
      <c r="AB3912" s="18" t="str">
        <f aca="false">IF(W3912="DIMEC",S3912,IF(W3912="MEDCENTRO",U3912,""))</f>
        <v/>
      </c>
      <c r="AC3912" s="18" t="n">
        <f aca="false">IF(AA3912&lt;&gt;"COMPRAR",0,IF(AB3912="",I3912,MIN(I3912,AB3912)))</f>
        <v>0</v>
      </c>
      <c r="AD3912" s="19" t="n">
        <f aca="false">IF(AC3912&gt;0,AC3912*V3912,0)</f>
        <v>0</v>
      </c>
      <c r="AE3912" s="19" t="n">
        <f aca="false">IF(AC3912&gt;0,(M3912-V3912)*AC3912,0)</f>
        <v>0</v>
      </c>
      <c r="AF3912" s="16" t="str">
        <f aca="false">IF(AA3912&lt;&gt;"COMPRAR","",IF(AB3912="",IF(X3912="","",IF(X3912-V3912&lt;0.01,"EMPATE TÉCNICO","")),IF(AB3912&lt;I3912,"ESTOQUE INSUFICIENTE",IF(X3912="","",IF(X3912-V3912&lt;0.01,"EMPATE TÉCNICO","")))))</f>
        <v/>
      </c>
      <c r="AG3912" s="16" t="s">
        <v>1798</v>
      </c>
      <c r="AH3912" s="16" t="s">
        <v>1761</v>
      </c>
    </row>
    <row r="3913" customFormat="false" ht="15" hidden="false" customHeight="false" outlineLevel="0" collapsed="false">
      <c r="A3913" s="16" t="s">
        <v>12110</v>
      </c>
      <c r="B3913" s="17" t="s">
        <v>12111</v>
      </c>
      <c r="C3913" s="16" t="s">
        <v>12112</v>
      </c>
      <c r="D3913" s="16" t="s">
        <v>10902</v>
      </c>
      <c r="E3913" s="18" t="n">
        <v>1</v>
      </c>
      <c r="F3913" s="16" t="s">
        <v>41</v>
      </c>
      <c r="G3913" s="18" t="n">
        <v>1</v>
      </c>
      <c r="H3913" s="16" t="n">
        <v>5.2</v>
      </c>
      <c r="I3913" s="18" t="n">
        <v>13</v>
      </c>
      <c r="J3913" s="19" t="n">
        <v>10.95</v>
      </c>
      <c r="K3913" s="19" t="n">
        <v>10.95</v>
      </c>
      <c r="L3913" s="19" t="n">
        <v>10.95</v>
      </c>
      <c r="M3913" s="19" t="n">
        <f aca="false">IF(J3913&gt;0,J3913,K3913)*E3913</f>
        <v>10.95</v>
      </c>
      <c r="N3913" s="20"/>
      <c r="O3913" s="21" t="str">
        <f aca="false">IF(R3913="","",ROUND(R3913*(1-Premissas!$B$4),4))</f>
        <v/>
      </c>
      <c r="P3913" s="22"/>
      <c r="Q3913" s="22"/>
      <c r="R3913" s="23"/>
      <c r="S3913" s="24"/>
      <c r="T3913" s="24"/>
      <c r="U3913" s="25"/>
      <c r="V3913" s="19" t="str">
        <f aca="false">IF(COUNT(N3913:Q3913)=0,"",MIN(N3913:Q3913))</f>
        <v/>
      </c>
      <c r="W3913" s="16" t="str">
        <f aca="false">IF(V3913="","",INDEX($N$4:$Q$4,MATCH(V3913,N3913:Q3913,0)))</f>
        <v/>
      </c>
      <c r="X3913" s="19" t="str">
        <f aca="false">IF(COUNT(N3913:Q3913)&lt;2,"",SMALL(N3913:Q3913,2))</f>
        <v/>
      </c>
      <c r="Y3913" s="26" t="str">
        <f aca="false">IF(OR(V3913="",M3913=0),"",V3913/M3913-1)</f>
        <v/>
      </c>
      <c r="Z3913" s="26" t="str">
        <f aca="false">IF(OR(V3913="",L3913=""),"",V3913/(L3913*E3913)-1)</f>
        <v/>
      </c>
      <c r="AA3913" s="16" t="str">
        <f aca="false">IF(V3913="","SEM OFERTA",IF(OR(Y3913&gt;Premissas!$B$11,Y3913&lt;Premissas!$B$12),"VERIFICAR - UNIDADE/EMBALAGEM",IF(Y3913&gt;Premissas!$B$6,"NÃO COMPRAR - REAJUSTE &gt;5%","COMPRAR")))</f>
        <v>SEM OFERTA</v>
      </c>
      <c r="AB3913" s="18" t="str">
        <f aca="false">IF(W3913="DIMEC",S3913,IF(W3913="MEDCENTRO",U3913,""))</f>
        <v/>
      </c>
      <c r="AC3913" s="18" t="n">
        <f aca="false">IF(AA3913&lt;&gt;"COMPRAR",0,IF(AB3913="",I3913,MIN(I3913,AB3913)))</f>
        <v>0</v>
      </c>
      <c r="AD3913" s="19" t="n">
        <f aca="false">IF(AC3913&gt;0,AC3913*V3913,0)</f>
        <v>0</v>
      </c>
      <c r="AE3913" s="19" t="n">
        <f aca="false">IF(AC3913&gt;0,(M3913-V3913)*AC3913,0)</f>
        <v>0</v>
      </c>
      <c r="AF3913" s="16" t="str">
        <f aca="false">IF(AA3913&lt;&gt;"COMPRAR","",IF(AB3913="",IF(X3913="","",IF(X3913-V3913&lt;0.01,"EMPATE TÉCNICO","")),IF(AB3913&lt;I3913,"ESTOQUE INSUFICIENTE",IF(X3913="","",IF(X3913-V3913&lt;0.01,"EMPATE TÉCNICO","")))))</f>
        <v/>
      </c>
      <c r="AG3913" s="16" t="s">
        <v>2034</v>
      </c>
      <c r="AH3913" s="16" t="s">
        <v>1761</v>
      </c>
    </row>
    <row r="3914" customFormat="false" ht="15" hidden="false" customHeight="false" outlineLevel="0" collapsed="false">
      <c r="A3914" s="16" t="s">
        <v>12113</v>
      </c>
      <c r="B3914" s="17" t="s">
        <v>12114</v>
      </c>
      <c r="C3914" s="16" t="s">
        <v>12115</v>
      </c>
      <c r="D3914" s="16" t="s">
        <v>4082</v>
      </c>
      <c r="E3914" s="18" t="n">
        <v>1</v>
      </c>
      <c r="F3914" s="16" t="s">
        <v>41</v>
      </c>
      <c r="G3914" s="18" t="n">
        <v>10</v>
      </c>
      <c r="H3914" s="16" t="n">
        <v>9</v>
      </c>
      <c r="I3914" s="18" t="n">
        <v>14</v>
      </c>
      <c r="J3914" s="19" t="n">
        <v>10.95</v>
      </c>
      <c r="K3914" s="19" t="n">
        <v>10.95</v>
      </c>
      <c r="L3914" s="19" t="n">
        <v>10.95</v>
      </c>
      <c r="M3914" s="19" t="n">
        <f aca="false">IF(J3914&gt;0,J3914,K3914)*E3914</f>
        <v>10.95</v>
      </c>
      <c r="N3914" s="20"/>
      <c r="O3914" s="21" t="str">
        <f aca="false">IF(R3914="","",ROUND(R3914*(1-Premissas!$B$4),4))</f>
        <v/>
      </c>
      <c r="P3914" s="22"/>
      <c r="Q3914" s="22"/>
      <c r="R3914" s="23"/>
      <c r="S3914" s="24"/>
      <c r="T3914" s="24"/>
      <c r="U3914" s="25"/>
      <c r="V3914" s="19" t="str">
        <f aca="false">IF(COUNT(N3914:Q3914)=0,"",MIN(N3914:Q3914))</f>
        <v/>
      </c>
      <c r="W3914" s="16" t="str">
        <f aca="false">IF(V3914="","",INDEX($N$4:$Q$4,MATCH(V3914,N3914:Q3914,0)))</f>
        <v/>
      </c>
      <c r="X3914" s="19" t="str">
        <f aca="false">IF(COUNT(N3914:Q3914)&lt;2,"",SMALL(N3914:Q3914,2))</f>
        <v/>
      </c>
      <c r="Y3914" s="26" t="str">
        <f aca="false">IF(OR(V3914="",M3914=0),"",V3914/M3914-1)</f>
        <v/>
      </c>
      <c r="Z3914" s="26" t="str">
        <f aca="false">IF(OR(V3914="",L3914=""),"",V3914/(L3914*E3914)-1)</f>
        <v/>
      </c>
      <c r="AA3914" s="16" t="str">
        <f aca="false">IF(V3914="","SEM OFERTA",IF(OR(Y3914&gt;Premissas!$B$11,Y3914&lt;Premissas!$B$12),"VERIFICAR - UNIDADE/EMBALAGEM",IF(Y3914&gt;Premissas!$B$6,"NÃO COMPRAR - REAJUSTE &gt;5%","COMPRAR")))</f>
        <v>SEM OFERTA</v>
      </c>
      <c r="AB3914" s="18" t="str">
        <f aca="false">IF(W3914="DIMEC",S3914,IF(W3914="MEDCENTRO",U3914,""))</f>
        <v/>
      </c>
      <c r="AC3914" s="18" t="n">
        <f aca="false">IF(AA3914&lt;&gt;"COMPRAR",0,IF(AB3914="",I3914,MIN(I3914,AB3914)))</f>
        <v>0</v>
      </c>
      <c r="AD3914" s="19" t="n">
        <f aca="false">IF(AC3914&gt;0,AC3914*V3914,0)</f>
        <v>0</v>
      </c>
      <c r="AE3914" s="19" t="n">
        <f aca="false">IF(AC3914&gt;0,(M3914-V3914)*AC3914,0)</f>
        <v>0</v>
      </c>
      <c r="AF3914" s="16" t="str">
        <f aca="false">IF(AA3914&lt;&gt;"COMPRAR","",IF(AB3914="",IF(X3914="","",IF(X3914-V3914&lt;0.01,"EMPATE TÉCNICO","")),IF(AB3914&lt;I3914,"ESTOQUE INSUFICIENTE",IF(X3914="","",IF(X3914-V3914&lt;0.01,"EMPATE TÉCNICO","")))))</f>
        <v/>
      </c>
      <c r="AG3914" s="16" t="s">
        <v>2034</v>
      </c>
      <c r="AH3914" s="16" t="s">
        <v>1761</v>
      </c>
    </row>
    <row r="3915" customFormat="false" ht="15" hidden="false" customHeight="false" outlineLevel="0" collapsed="false">
      <c r="A3915" s="16" t="s">
        <v>12116</v>
      </c>
      <c r="B3915" s="17" t="s">
        <v>12117</v>
      </c>
      <c r="C3915" s="16" t="s">
        <v>12118</v>
      </c>
      <c r="D3915" s="16" t="s">
        <v>10902</v>
      </c>
      <c r="E3915" s="18" t="n">
        <v>1</v>
      </c>
      <c r="F3915" s="16" t="s">
        <v>42</v>
      </c>
      <c r="G3915" s="18" t="n">
        <v>7</v>
      </c>
      <c r="H3915" s="16" t="n">
        <v>2.9</v>
      </c>
      <c r="I3915" s="18" t="n">
        <v>1</v>
      </c>
      <c r="J3915" s="19" t="n">
        <v>10.95</v>
      </c>
      <c r="K3915" s="19" t="n">
        <v>10.95</v>
      </c>
      <c r="L3915" s="19" t="n">
        <v>10.95</v>
      </c>
      <c r="M3915" s="19" t="n">
        <f aca="false">IF(J3915&gt;0,J3915,K3915)*E3915</f>
        <v>10.95</v>
      </c>
      <c r="N3915" s="20"/>
      <c r="O3915" s="21" t="str">
        <f aca="false">IF(R3915="","",ROUND(R3915*(1-Premissas!$B$4),4))</f>
        <v/>
      </c>
      <c r="P3915" s="22"/>
      <c r="Q3915" s="22"/>
      <c r="R3915" s="23"/>
      <c r="S3915" s="24"/>
      <c r="T3915" s="24"/>
      <c r="U3915" s="25"/>
      <c r="V3915" s="19" t="str">
        <f aca="false">IF(COUNT(N3915:Q3915)=0,"",MIN(N3915:Q3915))</f>
        <v/>
      </c>
      <c r="W3915" s="16" t="str">
        <f aca="false">IF(V3915="","",INDEX($N$4:$Q$4,MATCH(V3915,N3915:Q3915,0)))</f>
        <v/>
      </c>
      <c r="X3915" s="19" t="str">
        <f aca="false">IF(COUNT(N3915:Q3915)&lt;2,"",SMALL(N3915:Q3915,2))</f>
        <v/>
      </c>
      <c r="Y3915" s="26" t="str">
        <f aca="false">IF(OR(V3915="",M3915=0),"",V3915/M3915-1)</f>
        <v/>
      </c>
      <c r="Z3915" s="26" t="str">
        <f aca="false">IF(OR(V3915="",L3915=""),"",V3915/(L3915*E3915)-1)</f>
        <v/>
      </c>
      <c r="AA3915" s="16" t="str">
        <f aca="false">IF(V3915="","SEM OFERTA",IF(OR(Y3915&gt;Premissas!$B$11,Y3915&lt;Premissas!$B$12),"VERIFICAR - UNIDADE/EMBALAGEM",IF(Y3915&gt;Premissas!$B$6,"NÃO COMPRAR - REAJUSTE &gt;5%","COMPRAR")))</f>
        <v>SEM OFERTA</v>
      </c>
      <c r="AB3915" s="18" t="str">
        <f aca="false">IF(W3915="DIMEC",S3915,IF(W3915="MEDCENTRO",U3915,""))</f>
        <v/>
      </c>
      <c r="AC3915" s="18" t="n">
        <f aca="false">IF(AA3915&lt;&gt;"COMPRAR",0,IF(AB3915="",I3915,MIN(I3915,AB3915)))</f>
        <v>0</v>
      </c>
      <c r="AD3915" s="19" t="n">
        <f aca="false">IF(AC3915&gt;0,AC3915*V3915,0)</f>
        <v>0</v>
      </c>
      <c r="AE3915" s="19" t="n">
        <f aca="false">IF(AC3915&gt;0,(M3915-V3915)*AC3915,0)</f>
        <v>0</v>
      </c>
      <c r="AF3915" s="16" t="str">
        <f aca="false">IF(AA3915&lt;&gt;"COMPRAR","",IF(AB3915="",IF(X3915="","",IF(X3915-V3915&lt;0.01,"EMPATE TÉCNICO","")),IF(AB3915&lt;I3915,"ESTOQUE INSUFICIENTE",IF(X3915="","",IF(X3915-V3915&lt;0.01,"EMPATE TÉCNICO","")))))</f>
        <v/>
      </c>
      <c r="AG3915" s="16" t="s">
        <v>2034</v>
      </c>
      <c r="AH3915" s="16" t="s">
        <v>1761</v>
      </c>
    </row>
    <row r="3916" customFormat="false" ht="15" hidden="false" customHeight="false" outlineLevel="0" collapsed="false">
      <c r="A3916" s="16" t="s">
        <v>12119</v>
      </c>
      <c r="B3916" s="17" t="s">
        <v>12120</v>
      </c>
      <c r="C3916" s="16" t="s">
        <v>12121</v>
      </c>
      <c r="D3916" s="16" t="s">
        <v>12103</v>
      </c>
      <c r="E3916" s="18" t="n">
        <v>1</v>
      </c>
      <c r="F3916" s="16" t="s">
        <v>43</v>
      </c>
      <c r="G3916" s="18" t="n">
        <v>0</v>
      </c>
      <c r="H3916" s="16" t="n">
        <v>0</v>
      </c>
      <c r="I3916" s="18" t="n">
        <v>1</v>
      </c>
      <c r="J3916" s="19" t="n">
        <v>6.39</v>
      </c>
      <c r="K3916" s="19" t="n">
        <v>6.39</v>
      </c>
      <c r="L3916" s="19" t="n">
        <v>6.39</v>
      </c>
      <c r="M3916" s="19" t="n">
        <f aca="false">IF(J3916&gt;0,J3916,K3916)*E3916</f>
        <v>6.39</v>
      </c>
      <c r="N3916" s="20"/>
      <c r="O3916" s="21" t="str">
        <f aca="false">IF(R3916="","",ROUND(R3916*(1-Premissas!$B$4),4))</f>
        <v/>
      </c>
      <c r="P3916" s="22"/>
      <c r="Q3916" s="22"/>
      <c r="R3916" s="23"/>
      <c r="S3916" s="24"/>
      <c r="T3916" s="24"/>
      <c r="U3916" s="25"/>
      <c r="V3916" s="19" t="str">
        <f aca="false">IF(COUNT(N3916:Q3916)=0,"",MIN(N3916:Q3916))</f>
        <v/>
      </c>
      <c r="W3916" s="16" t="str">
        <f aca="false">IF(V3916="","",INDEX($N$4:$Q$4,MATCH(V3916,N3916:Q3916,0)))</f>
        <v/>
      </c>
      <c r="X3916" s="19" t="str">
        <f aca="false">IF(COUNT(N3916:Q3916)&lt;2,"",SMALL(N3916:Q3916,2))</f>
        <v/>
      </c>
      <c r="Y3916" s="26" t="str">
        <f aca="false">IF(OR(V3916="",M3916=0),"",V3916/M3916-1)</f>
        <v/>
      </c>
      <c r="Z3916" s="26" t="str">
        <f aca="false">IF(OR(V3916="",L3916=""),"",V3916/(L3916*E3916)-1)</f>
        <v/>
      </c>
      <c r="AA3916" s="16" t="str">
        <f aca="false">IF(V3916="","SEM OFERTA",IF(OR(Y3916&gt;Premissas!$B$11,Y3916&lt;Premissas!$B$12),"VERIFICAR - UNIDADE/EMBALAGEM",IF(Y3916&gt;Premissas!$B$6,"NÃO COMPRAR - REAJUSTE &gt;5%","COMPRAR")))</f>
        <v>SEM OFERTA</v>
      </c>
      <c r="AB3916" s="18" t="str">
        <f aca="false">IF(W3916="DIMEC",S3916,IF(W3916="MEDCENTRO",U3916,""))</f>
        <v/>
      </c>
      <c r="AC3916" s="18" t="n">
        <f aca="false">IF(AA3916&lt;&gt;"COMPRAR",0,IF(AB3916="",I3916,MIN(I3916,AB3916)))</f>
        <v>0</v>
      </c>
      <c r="AD3916" s="19" t="n">
        <f aca="false">IF(AC3916&gt;0,AC3916*V3916,0)</f>
        <v>0</v>
      </c>
      <c r="AE3916" s="19" t="n">
        <f aca="false">IF(AC3916&gt;0,(M3916-V3916)*AC3916,0)</f>
        <v>0</v>
      </c>
      <c r="AF3916" s="16" t="str">
        <f aca="false">IF(AA3916&lt;&gt;"COMPRAR","",IF(AB3916="",IF(X3916="","",IF(X3916-V3916&lt;0.01,"EMPATE TÉCNICO","")),IF(AB3916&lt;I3916,"ESTOQUE INSUFICIENTE",IF(X3916="","",IF(X3916-V3916&lt;0.01,"EMPATE TÉCNICO","")))))</f>
        <v/>
      </c>
      <c r="AG3916" s="16" t="s">
        <v>1803</v>
      </c>
      <c r="AH3916" s="16" t="s">
        <v>1761</v>
      </c>
    </row>
    <row r="3917" customFormat="false" ht="15" hidden="false" customHeight="false" outlineLevel="0" collapsed="false">
      <c r="A3917" s="16" t="s">
        <v>12122</v>
      </c>
      <c r="B3917" s="17" t="s">
        <v>12123</v>
      </c>
      <c r="C3917" s="16" t="s">
        <v>12124</v>
      </c>
      <c r="D3917" s="16" t="s">
        <v>10103</v>
      </c>
      <c r="E3917" s="18" t="n">
        <v>1</v>
      </c>
      <c r="F3917" s="16" t="s">
        <v>43</v>
      </c>
      <c r="G3917" s="18" t="n">
        <v>0</v>
      </c>
      <c r="H3917" s="16" t="n">
        <v>0</v>
      </c>
      <c r="I3917" s="18" t="n">
        <v>1</v>
      </c>
      <c r="J3917" s="19" t="n">
        <v>22.91</v>
      </c>
      <c r="K3917" s="19" t="n">
        <v>22.91</v>
      </c>
      <c r="L3917" s="19" t="n">
        <v>22.91</v>
      </c>
      <c r="M3917" s="19" t="n">
        <f aca="false">IF(J3917&gt;0,J3917,K3917)*E3917</f>
        <v>22.91</v>
      </c>
      <c r="N3917" s="20"/>
      <c r="O3917" s="21" t="str">
        <f aca="false">IF(R3917="","",ROUND(R3917*(1-Premissas!$B$4),4))</f>
        <v/>
      </c>
      <c r="P3917" s="22"/>
      <c r="Q3917" s="22"/>
      <c r="R3917" s="23"/>
      <c r="S3917" s="24"/>
      <c r="T3917" s="24"/>
      <c r="U3917" s="25"/>
      <c r="V3917" s="19" t="str">
        <f aca="false">IF(COUNT(N3917:Q3917)=0,"",MIN(N3917:Q3917))</f>
        <v/>
      </c>
      <c r="W3917" s="16" t="str">
        <f aca="false">IF(V3917="","",INDEX($N$4:$Q$4,MATCH(V3917,N3917:Q3917,0)))</f>
        <v/>
      </c>
      <c r="X3917" s="19" t="str">
        <f aca="false">IF(COUNT(N3917:Q3917)&lt;2,"",SMALL(N3917:Q3917,2))</f>
        <v/>
      </c>
      <c r="Y3917" s="26" t="str">
        <f aca="false">IF(OR(V3917="",M3917=0),"",V3917/M3917-1)</f>
        <v/>
      </c>
      <c r="Z3917" s="26" t="str">
        <f aca="false">IF(OR(V3917="",L3917=""),"",V3917/(L3917*E3917)-1)</f>
        <v/>
      </c>
      <c r="AA3917" s="16" t="str">
        <f aca="false">IF(V3917="","SEM OFERTA",IF(OR(Y3917&gt;Premissas!$B$11,Y3917&lt;Premissas!$B$12),"VERIFICAR - UNIDADE/EMBALAGEM",IF(Y3917&gt;Premissas!$B$6,"NÃO COMPRAR - REAJUSTE &gt;5%","COMPRAR")))</f>
        <v>SEM OFERTA</v>
      </c>
      <c r="AB3917" s="18" t="str">
        <f aca="false">IF(W3917="DIMEC",S3917,IF(W3917="MEDCENTRO",U3917,""))</f>
        <v/>
      </c>
      <c r="AC3917" s="18" t="n">
        <f aca="false">IF(AA3917&lt;&gt;"COMPRAR",0,IF(AB3917="",I3917,MIN(I3917,AB3917)))</f>
        <v>0</v>
      </c>
      <c r="AD3917" s="19" t="n">
        <f aca="false">IF(AC3917&gt;0,AC3917*V3917,0)</f>
        <v>0</v>
      </c>
      <c r="AE3917" s="19" t="n">
        <f aca="false">IF(AC3917&gt;0,(M3917-V3917)*AC3917,0)</f>
        <v>0</v>
      </c>
      <c r="AF3917" s="16" t="str">
        <f aca="false">IF(AA3917&lt;&gt;"COMPRAR","",IF(AB3917="",IF(X3917="","",IF(X3917-V3917&lt;0.01,"EMPATE TÉCNICO","")),IF(AB3917&lt;I3917,"ESTOQUE INSUFICIENTE",IF(X3917="","",IF(X3917-V3917&lt;0.01,"EMPATE TÉCNICO","")))))</f>
        <v/>
      </c>
      <c r="AG3917" s="16" t="s">
        <v>1838</v>
      </c>
      <c r="AH3917" s="16" t="s">
        <v>1761</v>
      </c>
    </row>
    <row r="3918" customFormat="false" ht="15" hidden="false" customHeight="false" outlineLevel="0" collapsed="false">
      <c r="A3918" s="16" t="s">
        <v>12125</v>
      </c>
      <c r="B3918" s="17" t="s">
        <v>12126</v>
      </c>
      <c r="C3918" s="16" t="s">
        <v>12127</v>
      </c>
      <c r="D3918" s="16" t="s">
        <v>10296</v>
      </c>
      <c r="E3918" s="18" t="n">
        <v>1</v>
      </c>
      <c r="F3918" s="16" t="s">
        <v>41</v>
      </c>
      <c r="G3918" s="18" t="n">
        <v>2</v>
      </c>
      <c r="H3918" s="16" t="n">
        <v>0.8</v>
      </c>
      <c r="I3918" s="18" t="n">
        <v>1</v>
      </c>
      <c r="J3918" s="19" t="n">
        <v>41.175</v>
      </c>
      <c r="K3918" s="19" t="n">
        <v>41.175</v>
      </c>
      <c r="L3918" s="19" t="n">
        <v>41.175</v>
      </c>
      <c r="M3918" s="19" t="n">
        <f aca="false">IF(J3918&gt;0,J3918,K3918)*E3918</f>
        <v>41.175</v>
      </c>
      <c r="N3918" s="20"/>
      <c r="O3918" s="21" t="str">
        <f aca="false">IF(R3918="","",ROUND(R3918*(1-Premissas!$B$4),4))</f>
        <v/>
      </c>
      <c r="P3918" s="22"/>
      <c r="Q3918" s="22"/>
      <c r="R3918" s="23"/>
      <c r="S3918" s="24"/>
      <c r="T3918" s="24"/>
      <c r="U3918" s="25"/>
      <c r="V3918" s="19" t="str">
        <f aca="false">IF(COUNT(N3918:Q3918)=0,"",MIN(N3918:Q3918))</f>
        <v/>
      </c>
      <c r="W3918" s="16" t="str">
        <f aca="false">IF(V3918="","",INDEX($N$4:$Q$4,MATCH(V3918,N3918:Q3918,0)))</f>
        <v/>
      </c>
      <c r="X3918" s="19" t="str">
        <f aca="false">IF(COUNT(N3918:Q3918)&lt;2,"",SMALL(N3918:Q3918,2))</f>
        <v/>
      </c>
      <c r="Y3918" s="26" t="str">
        <f aca="false">IF(OR(V3918="",M3918=0),"",V3918/M3918-1)</f>
        <v/>
      </c>
      <c r="Z3918" s="26" t="str">
        <f aca="false">IF(OR(V3918="",L3918=""),"",V3918/(L3918*E3918)-1)</f>
        <v/>
      </c>
      <c r="AA3918" s="16" t="str">
        <f aca="false">IF(V3918="","SEM OFERTA",IF(OR(Y3918&gt;Premissas!$B$11,Y3918&lt;Premissas!$B$12),"VERIFICAR - UNIDADE/EMBALAGEM",IF(Y3918&gt;Premissas!$B$6,"NÃO COMPRAR - REAJUSTE &gt;5%","COMPRAR")))</f>
        <v>SEM OFERTA</v>
      </c>
      <c r="AB3918" s="18" t="str">
        <f aca="false">IF(W3918="DIMEC",S3918,IF(W3918="MEDCENTRO",U3918,""))</f>
        <v/>
      </c>
      <c r="AC3918" s="18" t="n">
        <f aca="false">IF(AA3918&lt;&gt;"COMPRAR",0,IF(AB3918="",I3918,MIN(I3918,AB3918)))</f>
        <v>0</v>
      </c>
      <c r="AD3918" s="19" t="n">
        <f aca="false">IF(AC3918&gt;0,AC3918*V3918,0)</f>
        <v>0</v>
      </c>
      <c r="AE3918" s="19" t="n">
        <f aca="false">IF(AC3918&gt;0,(M3918-V3918)*AC3918,0)</f>
        <v>0</v>
      </c>
      <c r="AF3918" s="16" t="str">
        <f aca="false">IF(AA3918&lt;&gt;"COMPRAR","",IF(AB3918="",IF(X3918="","",IF(X3918-V3918&lt;0.01,"EMPATE TÉCNICO","")),IF(AB3918&lt;I3918,"ESTOQUE INSUFICIENTE",IF(X3918="","",IF(X3918-V3918&lt;0.01,"EMPATE TÉCNICO","")))))</f>
        <v/>
      </c>
      <c r="AG3918" s="16" t="s">
        <v>12128</v>
      </c>
      <c r="AH3918" s="16" t="s">
        <v>1761</v>
      </c>
    </row>
    <row r="3919" customFormat="false" ht="15" hidden="false" customHeight="false" outlineLevel="0" collapsed="false">
      <c r="A3919" s="16" t="s">
        <v>12129</v>
      </c>
      <c r="B3919" s="17" t="s">
        <v>12130</v>
      </c>
      <c r="C3919" s="16" t="s">
        <v>12131</v>
      </c>
      <c r="D3919" s="16" t="s">
        <v>10296</v>
      </c>
      <c r="E3919" s="18" t="n">
        <v>1</v>
      </c>
      <c r="F3919" s="16" t="s">
        <v>42</v>
      </c>
      <c r="G3919" s="18" t="n">
        <v>0</v>
      </c>
      <c r="H3919" s="16" t="n">
        <v>1</v>
      </c>
      <c r="I3919" s="18" t="n">
        <v>3</v>
      </c>
      <c r="J3919" s="19" t="n">
        <v>11.1925</v>
      </c>
      <c r="K3919" s="19" t="n">
        <v>11.1925</v>
      </c>
      <c r="L3919" s="19" t="n">
        <v>11.1925</v>
      </c>
      <c r="M3919" s="19" t="n">
        <f aca="false">IF(J3919&gt;0,J3919,K3919)*E3919</f>
        <v>11.1925</v>
      </c>
      <c r="N3919" s="20"/>
      <c r="O3919" s="21" t="str">
        <f aca="false">IF(R3919="","",ROUND(R3919*(1-Premissas!$B$4),4))</f>
        <v/>
      </c>
      <c r="P3919" s="22"/>
      <c r="Q3919" s="22"/>
      <c r="R3919" s="23"/>
      <c r="S3919" s="24"/>
      <c r="T3919" s="24"/>
      <c r="U3919" s="25"/>
      <c r="V3919" s="19" t="str">
        <f aca="false">IF(COUNT(N3919:Q3919)=0,"",MIN(N3919:Q3919))</f>
        <v/>
      </c>
      <c r="W3919" s="16" t="str">
        <f aca="false">IF(V3919="","",INDEX($N$4:$Q$4,MATCH(V3919,N3919:Q3919,0)))</f>
        <v/>
      </c>
      <c r="X3919" s="19" t="str">
        <f aca="false">IF(COUNT(N3919:Q3919)&lt;2,"",SMALL(N3919:Q3919,2))</f>
        <v/>
      </c>
      <c r="Y3919" s="26" t="str">
        <f aca="false">IF(OR(V3919="",M3919=0),"",V3919/M3919-1)</f>
        <v/>
      </c>
      <c r="Z3919" s="26" t="str">
        <f aca="false">IF(OR(V3919="",L3919=""),"",V3919/(L3919*E3919)-1)</f>
        <v/>
      </c>
      <c r="AA3919" s="16" t="str">
        <f aca="false">IF(V3919="","SEM OFERTA",IF(OR(Y3919&gt;Premissas!$B$11,Y3919&lt;Premissas!$B$12),"VERIFICAR - UNIDADE/EMBALAGEM",IF(Y3919&gt;Premissas!$B$6,"NÃO COMPRAR - REAJUSTE &gt;5%","COMPRAR")))</f>
        <v>SEM OFERTA</v>
      </c>
      <c r="AB3919" s="18" t="str">
        <f aca="false">IF(W3919="DIMEC",S3919,IF(W3919="MEDCENTRO",U3919,""))</f>
        <v/>
      </c>
      <c r="AC3919" s="18" t="n">
        <f aca="false">IF(AA3919&lt;&gt;"COMPRAR",0,IF(AB3919="",I3919,MIN(I3919,AB3919)))</f>
        <v>0</v>
      </c>
      <c r="AD3919" s="19" t="n">
        <f aca="false">IF(AC3919&gt;0,AC3919*V3919,0)</f>
        <v>0</v>
      </c>
      <c r="AE3919" s="19" t="n">
        <f aca="false">IF(AC3919&gt;0,(M3919-V3919)*AC3919,0)</f>
        <v>0</v>
      </c>
      <c r="AF3919" s="16" t="str">
        <f aca="false">IF(AA3919&lt;&gt;"COMPRAR","",IF(AB3919="",IF(X3919="","",IF(X3919-V3919&lt;0.01,"EMPATE TÉCNICO","")),IF(AB3919&lt;I3919,"ESTOQUE INSUFICIENTE",IF(X3919="","",IF(X3919-V3919&lt;0.01,"EMPATE TÉCNICO","")))))</f>
        <v/>
      </c>
      <c r="AG3919" s="16" t="s">
        <v>12128</v>
      </c>
      <c r="AH3919" s="16" t="s">
        <v>1761</v>
      </c>
    </row>
    <row r="3920" customFormat="false" ht="15" hidden="false" customHeight="false" outlineLevel="0" collapsed="false">
      <c r="A3920" s="16" t="s">
        <v>12132</v>
      </c>
      <c r="B3920" s="17" t="s">
        <v>12133</v>
      </c>
      <c r="C3920" s="16" t="s">
        <v>12134</v>
      </c>
      <c r="D3920" s="16" t="s">
        <v>10296</v>
      </c>
      <c r="E3920" s="18" t="n">
        <v>1</v>
      </c>
      <c r="F3920" s="16" t="s">
        <v>42</v>
      </c>
      <c r="G3920" s="18" t="n">
        <v>1</v>
      </c>
      <c r="H3920" s="16" t="n">
        <v>1</v>
      </c>
      <c r="I3920" s="18" t="n">
        <v>2</v>
      </c>
      <c r="J3920" s="19" t="n">
        <v>12.9008333333333</v>
      </c>
      <c r="K3920" s="19" t="n">
        <v>12.9008333333333</v>
      </c>
      <c r="L3920" s="19" t="n">
        <v>12.9008</v>
      </c>
      <c r="M3920" s="19" t="n">
        <f aca="false">IF(J3920&gt;0,J3920,K3920)*E3920</f>
        <v>12.9008333333333</v>
      </c>
      <c r="N3920" s="20"/>
      <c r="O3920" s="21" t="str">
        <f aca="false">IF(R3920="","",ROUND(R3920*(1-Premissas!$B$4),4))</f>
        <v/>
      </c>
      <c r="P3920" s="22"/>
      <c r="Q3920" s="22"/>
      <c r="R3920" s="23"/>
      <c r="S3920" s="24"/>
      <c r="T3920" s="24"/>
      <c r="U3920" s="25"/>
      <c r="V3920" s="19" t="str">
        <f aca="false">IF(COUNT(N3920:Q3920)=0,"",MIN(N3920:Q3920))</f>
        <v/>
      </c>
      <c r="W3920" s="16" t="str">
        <f aca="false">IF(V3920="","",INDEX($N$4:$Q$4,MATCH(V3920,N3920:Q3920,0)))</f>
        <v/>
      </c>
      <c r="X3920" s="19" t="str">
        <f aca="false">IF(COUNT(N3920:Q3920)&lt;2,"",SMALL(N3920:Q3920,2))</f>
        <v/>
      </c>
      <c r="Y3920" s="26" t="str">
        <f aca="false">IF(OR(V3920="",M3920=0),"",V3920/M3920-1)</f>
        <v/>
      </c>
      <c r="Z3920" s="26" t="str">
        <f aca="false">IF(OR(V3920="",L3920=""),"",V3920/(L3920*E3920)-1)</f>
        <v/>
      </c>
      <c r="AA3920" s="16" t="str">
        <f aca="false">IF(V3920="","SEM OFERTA",IF(OR(Y3920&gt;Premissas!$B$11,Y3920&lt;Premissas!$B$12),"VERIFICAR - UNIDADE/EMBALAGEM",IF(Y3920&gt;Premissas!$B$6,"NÃO COMPRAR - REAJUSTE &gt;5%","COMPRAR")))</f>
        <v>SEM OFERTA</v>
      </c>
      <c r="AB3920" s="18" t="str">
        <f aca="false">IF(W3920="DIMEC",S3920,IF(W3920="MEDCENTRO",U3920,""))</f>
        <v/>
      </c>
      <c r="AC3920" s="18" t="n">
        <f aca="false">IF(AA3920&lt;&gt;"COMPRAR",0,IF(AB3920="",I3920,MIN(I3920,AB3920)))</f>
        <v>0</v>
      </c>
      <c r="AD3920" s="19" t="n">
        <f aca="false">IF(AC3920&gt;0,AC3920*V3920,0)</f>
        <v>0</v>
      </c>
      <c r="AE3920" s="19" t="n">
        <f aca="false">IF(AC3920&gt;0,(M3920-V3920)*AC3920,0)</f>
        <v>0</v>
      </c>
      <c r="AF3920" s="16" t="str">
        <f aca="false">IF(AA3920&lt;&gt;"COMPRAR","",IF(AB3920="",IF(X3920="","",IF(X3920-V3920&lt;0.01,"EMPATE TÉCNICO","")),IF(AB3920&lt;I3920,"ESTOQUE INSUFICIENTE",IF(X3920="","",IF(X3920-V3920&lt;0.01,"EMPATE TÉCNICO","")))))</f>
        <v/>
      </c>
      <c r="AG3920" s="16" t="s">
        <v>12128</v>
      </c>
      <c r="AH3920" s="16" t="s">
        <v>1761</v>
      </c>
    </row>
    <row r="3921" customFormat="false" ht="15" hidden="false" customHeight="false" outlineLevel="0" collapsed="false">
      <c r="A3921" s="16" t="s">
        <v>12135</v>
      </c>
      <c r="B3921" s="17" t="s">
        <v>12136</v>
      </c>
      <c r="C3921" s="16" t="s">
        <v>12137</v>
      </c>
      <c r="D3921" s="16" t="s">
        <v>5446</v>
      </c>
      <c r="E3921" s="18" t="n">
        <v>1</v>
      </c>
      <c r="F3921" s="16" t="s">
        <v>42</v>
      </c>
      <c r="G3921" s="18" t="n">
        <v>0</v>
      </c>
      <c r="H3921" s="16" t="n">
        <v>0.7</v>
      </c>
      <c r="I3921" s="18" t="n">
        <v>2</v>
      </c>
      <c r="J3921" s="19" t="n">
        <v>25.96</v>
      </c>
      <c r="K3921" s="19" t="n">
        <v>25.96</v>
      </c>
      <c r="L3921" s="19" t="n">
        <v>25.96</v>
      </c>
      <c r="M3921" s="19" t="n">
        <f aca="false">IF(J3921&gt;0,J3921,K3921)*E3921</f>
        <v>25.96</v>
      </c>
      <c r="N3921" s="20"/>
      <c r="O3921" s="21" t="str">
        <f aca="false">IF(R3921="","",ROUND(R3921*(1-Premissas!$B$4),4))</f>
        <v/>
      </c>
      <c r="P3921" s="22"/>
      <c r="Q3921" s="22"/>
      <c r="R3921" s="23"/>
      <c r="S3921" s="24"/>
      <c r="T3921" s="24"/>
      <c r="U3921" s="25"/>
      <c r="V3921" s="19" t="str">
        <f aca="false">IF(COUNT(N3921:Q3921)=0,"",MIN(N3921:Q3921))</f>
        <v/>
      </c>
      <c r="W3921" s="16" t="str">
        <f aca="false">IF(V3921="","",INDEX($N$4:$Q$4,MATCH(V3921,N3921:Q3921,0)))</f>
        <v/>
      </c>
      <c r="X3921" s="19" t="str">
        <f aca="false">IF(COUNT(N3921:Q3921)&lt;2,"",SMALL(N3921:Q3921,2))</f>
        <v/>
      </c>
      <c r="Y3921" s="26" t="str">
        <f aca="false">IF(OR(V3921="",M3921=0),"",V3921/M3921-1)</f>
        <v/>
      </c>
      <c r="Z3921" s="26" t="str">
        <f aca="false">IF(OR(V3921="",L3921=""),"",V3921/(L3921*E3921)-1)</f>
        <v/>
      </c>
      <c r="AA3921" s="16" t="str">
        <f aca="false">IF(V3921="","SEM OFERTA",IF(OR(Y3921&gt;Premissas!$B$11,Y3921&lt;Premissas!$B$12),"VERIFICAR - UNIDADE/EMBALAGEM",IF(Y3921&gt;Premissas!$B$6,"NÃO COMPRAR - REAJUSTE &gt;5%","COMPRAR")))</f>
        <v>SEM OFERTA</v>
      </c>
      <c r="AB3921" s="18" t="str">
        <f aca="false">IF(W3921="DIMEC",S3921,IF(W3921="MEDCENTRO",U3921,""))</f>
        <v/>
      </c>
      <c r="AC3921" s="18" t="n">
        <f aca="false">IF(AA3921&lt;&gt;"COMPRAR",0,IF(AB3921="",I3921,MIN(I3921,AB3921)))</f>
        <v>0</v>
      </c>
      <c r="AD3921" s="19" t="n">
        <f aca="false">IF(AC3921&gt;0,AC3921*V3921,0)</f>
        <v>0</v>
      </c>
      <c r="AE3921" s="19" t="n">
        <f aca="false">IF(AC3921&gt;0,(M3921-V3921)*AC3921,0)</f>
        <v>0</v>
      </c>
      <c r="AF3921" s="16" t="str">
        <f aca="false">IF(AA3921&lt;&gt;"COMPRAR","",IF(AB3921="",IF(X3921="","",IF(X3921-V3921&lt;0.01,"EMPATE TÉCNICO","")),IF(AB3921&lt;I3921,"ESTOQUE INSUFICIENTE",IF(X3921="","",IF(X3921-V3921&lt;0.01,"EMPATE TÉCNICO","")))))</f>
        <v/>
      </c>
      <c r="AG3921" s="16" t="s">
        <v>5447</v>
      </c>
      <c r="AH3921" s="16" t="s">
        <v>1761</v>
      </c>
    </row>
    <row r="3922" customFormat="false" ht="15" hidden="false" customHeight="false" outlineLevel="0" collapsed="false">
      <c r="A3922" s="16" t="s">
        <v>12138</v>
      </c>
      <c r="B3922" s="17" t="s">
        <v>12139</v>
      </c>
      <c r="C3922" s="16" t="s">
        <v>12140</v>
      </c>
      <c r="D3922" s="16" t="s">
        <v>4475</v>
      </c>
      <c r="E3922" s="18" t="n">
        <v>1</v>
      </c>
      <c r="F3922" s="16" t="s">
        <v>43</v>
      </c>
      <c r="G3922" s="18" t="n">
        <v>0</v>
      </c>
      <c r="H3922" s="16" t="n">
        <v>0.3</v>
      </c>
      <c r="I3922" s="18" t="n">
        <v>1</v>
      </c>
      <c r="J3922" s="19" t="n">
        <v>14.3</v>
      </c>
      <c r="K3922" s="19" t="n">
        <v>14.3</v>
      </c>
      <c r="L3922" s="19" t="n">
        <v>14.3</v>
      </c>
      <c r="M3922" s="19" t="n">
        <f aca="false">IF(J3922&gt;0,J3922,K3922)*E3922</f>
        <v>14.3</v>
      </c>
      <c r="N3922" s="20"/>
      <c r="O3922" s="21" t="str">
        <f aca="false">IF(R3922="","",ROUND(R3922*(1-Premissas!$B$4),4))</f>
        <v/>
      </c>
      <c r="P3922" s="22"/>
      <c r="Q3922" s="22"/>
      <c r="R3922" s="23"/>
      <c r="S3922" s="24"/>
      <c r="T3922" s="24"/>
      <c r="U3922" s="25"/>
      <c r="V3922" s="19" t="str">
        <f aca="false">IF(COUNT(N3922:Q3922)=0,"",MIN(N3922:Q3922))</f>
        <v/>
      </c>
      <c r="W3922" s="16" t="str">
        <f aca="false">IF(V3922="","",INDEX($N$4:$Q$4,MATCH(V3922,N3922:Q3922,0)))</f>
        <v/>
      </c>
      <c r="X3922" s="19" t="str">
        <f aca="false">IF(COUNT(N3922:Q3922)&lt;2,"",SMALL(N3922:Q3922,2))</f>
        <v/>
      </c>
      <c r="Y3922" s="26" t="str">
        <f aca="false">IF(OR(V3922="",M3922=0),"",V3922/M3922-1)</f>
        <v/>
      </c>
      <c r="Z3922" s="26" t="str">
        <f aca="false">IF(OR(V3922="",L3922=""),"",V3922/(L3922*E3922)-1)</f>
        <v/>
      </c>
      <c r="AA3922" s="16" t="str">
        <f aca="false">IF(V3922="","SEM OFERTA",IF(OR(Y3922&gt;Premissas!$B$11,Y3922&lt;Premissas!$B$12),"VERIFICAR - UNIDADE/EMBALAGEM",IF(Y3922&gt;Premissas!$B$6,"NÃO COMPRAR - REAJUSTE &gt;5%","COMPRAR")))</f>
        <v>SEM OFERTA</v>
      </c>
      <c r="AB3922" s="18" t="str">
        <f aca="false">IF(W3922="DIMEC",S3922,IF(W3922="MEDCENTRO",U3922,""))</f>
        <v/>
      </c>
      <c r="AC3922" s="18" t="n">
        <f aca="false">IF(AA3922&lt;&gt;"COMPRAR",0,IF(AB3922="",I3922,MIN(I3922,AB3922)))</f>
        <v>0</v>
      </c>
      <c r="AD3922" s="19" t="n">
        <f aca="false">IF(AC3922&gt;0,AC3922*V3922,0)</f>
        <v>0</v>
      </c>
      <c r="AE3922" s="19" t="n">
        <f aca="false">IF(AC3922&gt;0,(M3922-V3922)*AC3922,0)</f>
        <v>0</v>
      </c>
      <c r="AF3922" s="16" t="str">
        <f aca="false">IF(AA3922&lt;&gt;"COMPRAR","",IF(AB3922="",IF(X3922="","",IF(X3922-V3922&lt;0.01,"EMPATE TÉCNICO","")),IF(AB3922&lt;I3922,"ESTOQUE INSUFICIENTE",IF(X3922="","",IF(X3922-V3922&lt;0.01,"EMPATE TÉCNICO","")))))</f>
        <v/>
      </c>
      <c r="AG3922" s="16" t="s">
        <v>1838</v>
      </c>
      <c r="AH3922" s="16" t="s">
        <v>1761</v>
      </c>
    </row>
    <row r="3923" customFormat="false" ht="15" hidden="false" customHeight="false" outlineLevel="0" collapsed="false">
      <c r="A3923" s="16" t="s">
        <v>12141</v>
      </c>
      <c r="B3923" s="17" t="s">
        <v>12142</v>
      </c>
      <c r="C3923" s="16" t="s">
        <v>12143</v>
      </c>
      <c r="D3923" s="16" t="s">
        <v>7808</v>
      </c>
      <c r="E3923" s="18" t="n">
        <v>1</v>
      </c>
      <c r="F3923" s="16" t="s">
        <v>43</v>
      </c>
      <c r="G3923" s="18" t="n">
        <v>2</v>
      </c>
      <c r="H3923" s="16" t="n">
        <v>0.9</v>
      </c>
      <c r="I3923" s="18" t="n">
        <v>1</v>
      </c>
      <c r="J3923" s="19" t="n">
        <v>10.86</v>
      </c>
      <c r="K3923" s="19" t="n">
        <v>10.86</v>
      </c>
      <c r="L3923" s="19" t="n">
        <v>10.86</v>
      </c>
      <c r="M3923" s="19" t="n">
        <f aca="false">IF(J3923&gt;0,J3923,K3923)*E3923</f>
        <v>10.86</v>
      </c>
      <c r="N3923" s="20"/>
      <c r="O3923" s="21" t="str">
        <f aca="false">IF(R3923="","",ROUND(R3923*(1-Premissas!$B$4),4))</f>
        <v/>
      </c>
      <c r="P3923" s="22"/>
      <c r="Q3923" s="22"/>
      <c r="R3923" s="23"/>
      <c r="S3923" s="24"/>
      <c r="T3923" s="24"/>
      <c r="U3923" s="25"/>
      <c r="V3923" s="19" t="str">
        <f aca="false">IF(COUNT(N3923:Q3923)=0,"",MIN(N3923:Q3923))</f>
        <v/>
      </c>
      <c r="W3923" s="16" t="str">
        <f aca="false">IF(V3923="","",INDEX($N$4:$Q$4,MATCH(V3923,N3923:Q3923,0)))</f>
        <v/>
      </c>
      <c r="X3923" s="19" t="str">
        <f aca="false">IF(COUNT(N3923:Q3923)&lt;2,"",SMALL(N3923:Q3923,2))</f>
        <v/>
      </c>
      <c r="Y3923" s="26" t="str">
        <f aca="false">IF(OR(V3923="",M3923=0),"",V3923/M3923-1)</f>
        <v/>
      </c>
      <c r="Z3923" s="26" t="str">
        <f aca="false">IF(OR(V3923="",L3923=""),"",V3923/(L3923*E3923)-1)</f>
        <v/>
      </c>
      <c r="AA3923" s="16" t="str">
        <f aca="false">IF(V3923="","SEM OFERTA",IF(OR(Y3923&gt;Premissas!$B$11,Y3923&lt;Premissas!$B$12),"VERIFICAR - UNIDADE/EMBALAGEM",IF(Y3923&gt;Premissas!$B$6,"NÃO COMPRAR - REAJUSTE &gt;5%","COMPRAR")))</f>
        <v>SEM OFERTA</v>
      </c>
      <c r="AB3923" s="18" t="str">
        <f aca="false">IF(W3923="DIMEC",S3923,IF(W3923="MEDCENTRO",U3923,""))</f>
        <v/>
      </c>
      <c r="AC3923" s="18" t="n">
        <f aca="false">IF(AA3923&lt;&gt;"COMPRAR",0,IF(AB3923="",I3923,MIN(I3923,AB3923)))</f>
        <v>0</v>
      </c>
      <c r="AD3923" s="19" t="n">
        <f aca="false">IF(AC3923&gt;0,AC3923*V3923,0)</f>
        <v>0</v>
      </c>
      <c r="AE3923" s="19" t="n">
        <f aca="false">IF(AC3923&gt;0,(M3923-V3923)*AC3923,0)</f>
        <v>0</v>
      </c>
      <c r="AF3923" s="16" t="str">
        <f aca="false">IF(AA3923&lt;&gt;"COMPRAR","",IF(AB3923="",IF(X3923="","",IF(X3923-V3923&lt;0.01,"EMPATE TÉCNICO","")),IF(AB3923&lt;I3923,"ESTOQUE INSUFICIENTE",IF(X3923="","",IF(X3923-V3923&lt;0.01,"EMPATE TÉCNICO","")))))</f>
        <v/>
      </c>
      <c r="AG3923" s="16" t="s">
        <v>93</v>
      </c>
      <c r="AH3923" s="16" t="s">
        <v>1761</v>
      </c>
    </row>
    <row r="3924" customFormat="false" ht="15" hidden="false" customHeight="false" outlineLevel="0" collapsed="false">
      <c r="A3924" s="16" t="s">
        <v>12144</v>
      </c>
      <c r="B3924" s="17" t="s">
        <v>12145</v>
      </c>
      <c r="C3924" s="16" t="s">
        <v>12146</v>
      </c>
      <c r="D3924" s="16" t="s">
        <v>7808</v>
      </c>
      <c r="E3924" s="18" t="n">
        <v>1</v>
      </c>
      <c r="F3924" s="16" t="s">
        <v>43</v>
      </c>
      <c r="G3924" s="18" t="n">
        <v>1</v>
      </c>
      <c r="H3924" s="16" t="n">
        <v>0.6</v>
      </c>
      <c r="I3924" s="18" t="n">
        <v>1</v>
      </c>
      <c r="J3924" s="19" t="n">
        <v>17.36</v>
      </c>
      <c r="K3924" s="19" t="n">
        <v>17.36</v>
      </c>
      <c r="L3924" s="19" t="n">
        <v>17.36</v>
      </c>
      <c r="M3924" s="19" t="n">
        <f aca="false">IF(J3924&gt;0,J3924,K3924)*E3924</f>
        <v>17.36</v>
      </c>
      <c r="N3924" s="20"/>
      <c r="O3924" s="21" t="str">
        <f aca="false">IF(R3924="","",ROUND(R3924*(1-Premissas!$B$4),4))</f>
        <v/>
      </c>
      <c r="P3924" s="22"/>
      <c r="Q3924" s="22"/>
      <c r="R3924" s="23"/>
      <c r="S3924" s="24"/>
      <c r="T3924" s="24"/>
      <c r="U3924" s="25"/>
      <c r="V3924" s="19" t="str">
        <f aca="false">IF(COUNT(N3924:Q3924)=0,"",MIN(N3924:Q3924))</f>
        <v/>
      </c>
      <c r="W3924" s="16" t="str">
        <f aca="false">IF(V3924="","",INDEX($N$4:$Q$4,MATCH(V3924,N3924:Q3924,0)))</f>
        <v/>
      </c>
      <c r="X3924" s="19" t="str">
        <f aca="false">IF(COUNT(N3924:Q3924)&lt;2,"",SMALL(N3924:Q3924,2))</f>
        <v/>
      </c>
      <c r="Y3924" s="26" t="str">
        <f aca="false">IF(OR(V3924="",M3924=0),"",V3924/M3924-1)</f>
        <v/>
      </c>
      <c r="Z3924" s="26" t="str">
        <f aca="false">IF(OR(V3924="",L3924=""),"",V3924/(L3924*E3924)-1)</f>
        <v/>
      </c>
      <c r="AA3924" s="16" t="str">
        <f aca="false">IF(V3924="","SEM OFERTA",IF(OR(Y3924&gt;Premissas!$B$11,Y3924&lt;Premissas!$B$12),"VERIFICAR - UNIDADE/EMBALAGEM",IF(Y3924&gt;Premissas!$B$6,"NÃO COMPRAR - REAJUSTE &gt;5%","COMPRAR")))</f>
        <v>SEM OFERTA</v>
      </c>
      <c r="AB3924" s="18" t="str">
        <f aca="false">IF(W3924="DIMEC",S3924,IF(W3924="MEDCENTRO",U3924,""))</f>
        <v/>
      </c>
      <c r="AC3924" s="18" t="n">
        <f aca="false">IF(AA3924&lt;&gt;"COMPRAR",0,IF(AB3924="",I3924,MIN(I3924,AB3924)))</f>
        <v>0</v>
      </c>
      <c r="AD3924" s="19" t="n">
        <f aca="false">IF(AC3924&gt;0,AC3924*V3924,0)</f>
        <v>0</v>
      </c>
      <c r="AE3924" s="19" t="n">
        <f aca="false">IF(AC3924&gt;0,(M3924-V3924)*AC3924,0)</f>
        <v>0</v>
      </c>
      <c r="AF3924" s="16" t="str">
        <f aca="false">IF(AA3924&lt;&gt;"COMPRAR","",IF(AB3924="",IF(X3924="","",IF(X3924-V3924&lt;0.01,"EMPATE TÉCNICO","")),IF(AB3924&lt;I3924,"ESTOQUE INSUFICIENTE",IF(X3924="","",IF(X3924-V3924&lt;0.01,"EMPATE TÉCNICO","")))))</f>
        <v/>
      </c>
      <c r="AG3924" s="16"/>
      <c r="AH3924" s="16" t="s">
        <v>1761</v>
      </c>
    </row>
    <row r="3925" customFormat="false" ht="15" hidden="false" customHeight="false" outlineLevel="0" collapsed="false">
      <c r="A3925" s="16" t="s">
        <v>12147</v>
      </c>
      <c r="B3925" s="17" t="s">
        <v>12148</v>
      </c>
      <c r="C3925" s="16" t="s">
        <v>12149</v>
      </c>
      <c r="D3925" s="16" t="s">
        <v>12150</v>
      </c>
      <c r="E3925" s="18" t="n">
        <v>1</v>
      </c>
      <c r="F3925" s="16" t="s">
        <v>43</v>
      </c>
      <c r="G3925" s="18" t="n">
        <v>0</v>
      </c>
      <c r="H3925" s="16" t="n">
        <v>0</v>
      </c>
      <c r="I3925" s="18" t="n">
        <v>1</v>
      </c>
      <c r="J3925" s="19" t="n">
        <v>0</v>
      </c>
      <c r="K3925" s="19" t="n">
        <v>1.9</v>
      </c>
      <c r="L3925" s="19"/>
      <c r="M3925" s="19" t="n">
        <f aca="false">IF(J3925&gt;0,J3925,K3925)*E3925</f>
        <v>1.9</v>
      </c>
      <c r="N3925" s="20"/>
      <c r="O3925" s="21" t="str">
        <f aca="false">IF(R3925="","",ROUND(R3925*(1-Premissas!$B$4),4))</f>
        <v/>
      </c>
      <c r="P3925" s="22"/>
      <c r="Q3925" s="22"/>
      <c r="R3925" s="23"/>
      <c r="S3925" s="24"/>
      <c r="T3925" s="24"/>
      <c r="U3925" s="25"/>
      <c r="V3925" s="19" t="str">
        <f aca="false">IF(COUNT(N3925:Q3925)=0,"",MIN(N3925:Q3925))</f>
        <v/>
      </c>
      <c r="W3925" s="16" t="str">
        <f aca="false">IF(V3925="","",INDEX($N$4:$Q$4,MATCH(V3925,N3925:Q3925,0)))</f>
        <v/>
      </c>
      <c r="X3925" s="19" t="str">
        <f aca="false">IF(COUNT(N3925:Q3925)&lt;2,"",SMALL(N3925:Q3925,2))</f>
        <v/>
      </c>
      <c r="Y3925" s="26" t="str">
        <f aca="false">IF(OR(V3925="",M3925=0),"",V3925/M3925-1)</f>
        <v/>
      </c>
      <c r="Z3925" s="26" t="str">
        <f aca="false">IF(OR(V3925="",L3925=""),"",V3925/(L3925*E3925)-1)</f>
        <v/>
      </c>
      <c r="AA3925" s="16" t="str">
        <f aca="false">IF(V3925="","SEM OFERTA",IF(OR(Y3925&gt;Premissas!$B$11,Y3925&lt;Premissas!$B$12),"VERIFICAR - UNIDADE/EMBALAGEM",IF(Y3925&gt;Premissas!$B$6,"NÃO COMPRAR - REAJUSTE &gt;5%","COMPRAR")))</f>
        <v>SEM OFERTA</v>
      </c>
      <c r="AB3925" s="18" t="str">
        <f aca="false">IF(W3925="DIMEC",S3925,IF(W3925="MEDCENTRO",U3925,""))</f>
        <v/>
      </c>
      <c r="AC3925" s="18" t="n">
        <f aca="false">IF(AA3925&lt;&gt;"COMPRAR",0,IF(AB3925="",I3925,MIN(I3925,AB3925)))</f>
        <v>0</v>
      </c>
      <c r="AD3925" s="19" t="n">
        <f aca="false">IF(AC3925&gt;0,AC3925*V3925,0)</f>
        <v>0</v>
      </c>
      <c r="AE3925" s="19" t="n">
        <f aca="false">IF(AC3925&gt;0,(M3925-V3925)*AC3925,0)</f>
        <v>0</v>
      </c>
      <c r="AF3925" s="16" t="str">
        <f aca="false">IF(AA3925&lt;&gt;"COMPRAR","",IF(AB3925="",IF(X3925="","",IF(X3925-V3925&lt;0.01,"EMPATE TÉCNICO","")),IF(AB3925&lt;I3925,"ESTOQUE INSUFICIENTE",IF(X3925="","",IF(X3925-V3925&lt;0.01,"EMPATE TÉCNICO","")))))</f>
        <v/>
      </c>
      <c r="AG3925" s="16"/>
      <c r="AH3925" s="16" t="s">
        <v>1761</v>
      </c>
    </row>
    <row r="3926" customFormat="false" ht="15" hidden="false" customHeight="false" outlineLevel="0" collapsed="false">
      <c r="A3926" s="16" t="s">
        <v>12151</v>
      </c>
      <c r="B3926" s="17" t="s">
        <v>12152</v>
      </c>
      <c r="C3926" s="16" t="s">
        <v>12153</v>
      </c>
      <c r="D3926" s="16" t="s">
        <v>1825</v>
      </c>
      <c r="E3926" s="18" t="n">
        <v>1</v>
      </c>
      <c r="F3926" s="16" t="s">
        <v>43</v>
      </c>
      <c r="G3926" s="18" t="n">
        <v>3</v>
      </c>
      <c r="H3926" s="16" t="n">
        <v>2.7</v>
      </c>
      <c r="I3926" s="18" t="n">
        <v>4</v>
      </c>
      <c r="J3926" s="19" t="n">
        <v>3.99</v>
      </c>
      <c r="K3926" s="19" t="n">
        <v>3.99</v>
      </c>
      <c r="L3926" s="19" t="n">
        <v>3.99</v>
      </c>
      <c r="M3926" s="19" t="n">
        <f aca="false">IF(J3926&gt;0,J3926,K3926)*E3926</f>
        <v>3.99</v>
      </c>
      <c r="N3926" s="20"/>
      <c r="O3926" s="21" t="str">
        <f aca="false">IF(R3926="","",ROUND(R3926*(1-Premissas!$B$4),4))</f>
        <v/>
      </c>
      <c r="P3926" s="22"/>
      <c r="Q3926" s="22"/>
      <c r="R3926" s="23"/>
      <c r="S3926" s="24"/>
      <c r="T3926" s="24"/>
      <c r="U3926" s="25"/>
      <c r="V3926" s="19" t="str">
        <f aca="false">IF(COUNT(N3926:Q3926)=0,"",MIN(N3926:Q3926))</f>
        <v/>
      </c>
      <c r="W3926" s="16" t="str">
        <f aca="false">IF(V3926="","",INDEX($N$4:$Q$4,MATCH(V3926,N3926:Q3926,0)))</f>
        <v/>
      </c>
      <c r="X3926" s="19" t="str">
        <f aca="false">IF(COUNT(N3926:Q3926)&lt;2,"",SMALL(N3926:Q3926,2))</f>
        <v/>
      </c>
      <c r="Y3926" s="26" t="str">
        <f aca="false">IF(OR(V3926="",M3926=0),"",V3926/M3926-1)</f>
        <v/>
      </c>
      <c r="Z3926" s="26" t="str">
        <f aca="false">IF(OR(V3926="",L3926=""),"",V3926/(L3926*E3926)-1)</f>
        <v/>
      </c>
      <c r="AA3926" s="16" t="str">
        <f aca="false">IF(V3926="","SEM OFERTA",IF(OR(Y3926&gt;Premissas!$B$11,Y3926&lt;Premissas!$B$12),"VERIFICAR - UNIDADE/EMBALAGEM",IF(Y3926&gt;Premissas!$B$6,"NÃO COMPRAR - REAJUSTE &gt;5%","COMPRAR")))</f>
        <v>SEM OFERTA</v>
      </c>
      <c r="AB3926" s="18" t="str">
        <f aca="false">IF(W3926="DIMEC",S3926,IF(W3926="MEDCENTRO",U3926,""))</f>
        <v/>
      </c>
      <c r="AC3926" s="18" t="n">
        <f aca="false">IF(AA3926&lt;&gt;"COMPRAR",0,IF(AB3926="",I3926,MIN(I3926,AB3926)))</f>
        <v>0</v>
      </c>
      <c r="AD3926" s="19" t="n">
        <f aca="false">IF(AC3926&gt;0,AC3926*V3926,0)</f>
        <v>0</v>
      </c>
      <c r="AE3926" s="19" t="n">
        <f aca="false">IF(AC3926&gt;0,(M3926-V3926)*AC3926,0)</f>
        <v>0</v>
      </c>
      <c r="AF3926" s="16" t="str">
        <f aca="false">IF(AA3926&lt;&gt;"COMPRAR","",IF(AB3926="",IF(X3926="","",IF(X3926-V3926&lt;0.01,"EMPATE TÉCNICO","")),IF(AB3926&lt;I3926,"ESTOQUE INSUFICIENTE",IF(X3926="","",IF(X3926-V3926&lt;0.01,"EMPATE TÉCNICO","")))))</f>
        <v/>
      </c>
      <c r="AG3926" s="16" t="s">
        <v>1771</v>
      </c>
      <c r="AH3926" s="16" t="s">
        <v>1761</v>
      </c>
    </row>
    <row r="3927" customFormat="false" ht="15" hidden="false" customHeight="false" outlineLevel="0" collapsed="false">
      <c r="A3927" s="16" t="s">
        <v>12154</v>
      </c>
      <c r="B3927" s="17" t="s">
        <v>12155</v>
      </c>
      <c r="C3927" s="16" t="s">
        <v>12156</v>
      </c>
      <c r="D3927" s="16" t="s">
        <v>4574</v>
      </c>
      <c r="E3927" s="18" t="n">
        <v>1</v>
      </c>
      <c r="F3927" s="16" t="s">
        <v>42</v>
      </c>
      <c r="G3927" s="18" t="n">
        <v>5</v>
      </c>
      <c r="H3927" s="16" t="n">
        <v>8.4</v>
      </c>
      <c r="I3927" s="18" t="n">
        <v>17</v>
      </c>
      <c r="J3927" s="19" t="n">
        <v>4.50166666666667</v>
      </c>
      <c r="K3927" s="19" t="n">
        <v>4.50166666666667</v>
      </c>
      <c r="L3927" s="19" t="n">
        <v>4.37</v>
      </c>
      <c r="M3927" s="19" t="n">
        <f aca="false">IF(J3927&gt;0,J3927,K3927)*E3927</f>
        <v>4.50166666666667</v>
      </c>
      <c r="N3927" s="20"/>
      <c r="O3927" s="21" t="str">
        <f aca="false">IF(R3927="","",ROUND(R3927*(1-Premissas!$B$4),4))</f>
        <v/>
      </c>
      <c r="P3927" s="22"/>
      <c r="Q3927" s="22"/>
      <c r="R3927" s="23"/>
      <c r="S3927" s="24"/>
      <c r="T3927" s="24"/>
      <c r="U3927" s="25"/>
      <c r="V3927" s="19" t="str">
        <f aca="false">IF(COUNT(N3927:Q3927)=0,"",MIN(N3927:Q3927))</f>
        <v/>
      </c>
      <c r="W3927" s="16" t="str">
        <f aca="false">IF(V3927="","",INDEX($N$4:$Q$4,MATCH(V3927,N3927:Q3927,0)))</f>
        <v/>
      </c>
      <c r="X3927" s="19" t="str">
        <f aca="false">IF(COUNT(N3927:Q3927)&lt;2,"",SMALL(N3927:Q3927,2))</f>
        <v/>
      </c>
      <c r="Y3927" s="26" t="str">
        <f aca="false">IF(OR(V3927="",M3927=0),"",V3927/M3927-1)</f>
        <v/>
      </c>
      <c r="Z3927" s="26" t="str">
        <f aca="false">IF(OR(V3927="",L3927=""),"",V3927/(L3927*E3927)-1)</f>
        <v/>
      </c>
      <c r="AA3927" s="16" t="str">
        <f aca="false">IF(V3927="","SEM OFERTA",IF(OR(Y3927&gt;Premissas!$B$11,Y3927&lt;Premissas!$B$12),"VERIFICAR - UNIDADE/EMBALAGEM",IF(Y3927&gt;Premissas!$B$6,"NÃO COMPRAR - REAJUSTE &gt;5%","COMPRAR")))</f>
        <v>SEM OFERTA</v>
      </c>
      <c r="AB3927" s="18" t="str">
        <f aca="false">IF(W3927="DIMEC",S3927,IF(W3927="MEDCENTRO",U3927,""))</f>
        <v/>
      </c>
      <c r="AC3927" s="18" t="n">
        <f aca="false">IF(AA3927&lt;&gt;"COMPRAR",0,IF(AB3927="",I3927,MIN(I3927,AB3927)))</f>
        <v>0</v>
      </c>
      <c r="AD3927" s="19" t="n">
        <f aca="false">IF(AC3927&gt;0,AC3927*V3927,0)</f>
        <v>0</v>
      </c>
      <c r="AE3927" s="19" t="n">
        <f aca="false">IF(AC3927&gt;0,(M3927-V3927)*AC3927,0)</f>
        <v>0</v>
      </c>
      <c r="AF3927" s="16" t="str">
        <f aca="false">IF(AA3927&lt;&gt;"COMPRAR","",IF(AB3927="",IF(X3927="","",IF(X3927-V3927&lt;0.01,"EMPATE TÉCNICO","")),IF(AB3927&lt;I3927,"ESTOQUE INSUFICIENTE",IF(X3927="","",IF(X3927-V3927&lt;0.01,"EMPATE TÉCNICO","")))))</f>
        <v/>
      </c>
      <c r="AG3927" s="16" t="s">
        <v>328</v>
      </c>
      <c r="AH3927" s="16" t="s">
        <v>1761</v>
      </c>
    </row>
    <row r="3928" customFormat="false" ht="15" hidden="false" customHeight="false" outlineLevel="0" collapsed="false">
      <c r="A3928" s="16" t="s">
        <v>12157</v>
      </c>
      <c r="B3928" s="17" t="s">
        <v>12158</v>
      </c>
      <c r="C3928" s="16" t="s">
        <v>12159</v>
      </c>
      <c r="D3928" s="16" t="s">
        <v>10048</v>
      </c>
      <c r="E3928" s="18" t="n">
        <v>1</v>
      </c>
      <c r="F3928" s="16" t="s">
        <v>43</v>
      </c>
      <c r="G3928" s="18" t="n">
        <v>0</v>
      </c>
      <c r="H3928" s="16" t="n">
        <v>2.6</v>
      </c>
      <c r="I3928" s="18" t="n">
        <v>7</v>
      </c>
      <c r="J3928" s="19" t="n">
        <v>7.60166666666667</v>
      </c>
      <c r="K3928" s="19" t="n">
        <v>7.60166666666667</v>
      </c>
      <c r="L3928" s="19" t="n">
        <v>7.6017</v>
      </c>
      <c r="M3928" s="19" t="n">
        <f aca="false">IF(J3928&gt;0,J3928,K3928)*E3928</f>
        <v>7.60166666666667</v>
      </c>
      <c r="N3928" s="20"/>
      <c r="O3928" s="21" t="str">
        <f aca="false">IF(R3928="","",ROUND(R3928*(1-Premissas!$B$4),4))</f>
        <v/>
      </c>
      <c r="P3928" s="22"/>
      <c r="Q3928" s="22"/>
      <c r="R3928" s="23"/>
      <c r="S3928" s="24"/>
      <c r="T3928" s="24"/>
      <c r="U3928" s="25"/>
      <c r="V3928" s="19" t="str">
        <f aca="false">IF(COUNT(N3928:Q3928)=0,"",MIN(N3928:Q3928))</f>
        <v/>
      </c>
      <c r="W3928" s="16" t="str">
        <f aca="false">IF(V3928="","",INDEX($N$4:$Q$4,MATCH(V3928,N3928:Q3928,0)))</f>
        <v/>
      </c>
      <c r="X3928" s="19" t="str">
        <f aca="false">IF(COUNT(N3928:Q3928)&lt;2,"",SMALL(N3928:Q3928,2))</f>
        <v/>
      </c>
      <c r="Y3928" s="26" t="str">
        <f aca="false">IF(OR(V3928="",M3928=0),"",V3928/M3928-1)</f>
        <v/>
      </c>
      <c r="Z3928" s="26" t="str">
        <f aca="false">IF(OR(V3928="",L3928=""),"",V3928/(L3928*E3928)-1)</f>
        <v/>
      </c>
      <c r="AA3928" s="16" t="str">
        <f aca="false">IF(V3928="","SEM OFERTA",IF(OR(Y3928&gt;Premissas!$B$11,Y3928&lt;Premissas!$B$12),"VERIFICAR - UNIDADE/EMBALAGEM",IF(Y3928&gt;Premissas!$B$6,"NÃO COMPRAR - REAJUSTE &gt;5%","COMPRAR")))</f>
        <v>SEM OFERTA</v>
      </c>
      <c r="AB3928" s="18" t="str">
        <f aca="false">IF(W3928="DIMEC",S3928,IF(W3928="MEDCENTRO",U3928,""))</f>
        <v/>
      </c>
      <c r="AC3928" s="18" t="n">
        <f aca="false">IF(AA3928&lt;&gt;"COMPRAR",0,IF(AB3928="",I3928,MIN(I3928,AB3928)))</f>
        <v>0</v>
      </c>
      <c r="AD3928" s="19" t="n">
        <f aca="false">IF(AC3928&gt;0,AC3928*V3928,0)</f>
        <v>0</v>
      </c>
      <c r="AE3928" s="19" t="n">
        <f aca="false">IF(AC3928&gt;0,(M3928-V3928)*AC3928,0)</f>
        <v>0</v>
      </c>
      <c r="AF3928" s="16" t="str">
        <f aca="false">IF(AA3928&lt;&gt;"COMPRAR","",IF(AB3928="",IF(X3928="","",IF(X3928-V3928&lt;0.01,"EMPATE TÉCNICO","")),IF(AB3928&lt;I3928,"ESTOQUE INSUFICIENTE",IF(X3928="","",IF(X3928-V3928&lt;0.01,"EMPATE TÉCNICO","")))))</f>
        <v/>
      </c>
      <c r="AG3928" s="16" t="s">
        <v>12160</v>
      </c>
      <c r="AH3928" s="16" t="s">
        <v>1761</v>
      </c>
    </row>
    <row r="3929" customFormat="false" ht="15" hidden="false" customHeight="false" outlineLevel="0" collapsed="false">
      <c r="A3929" s="16" t="s">
        <v>12161</v>
      </c>
      <c r="B3929" s="17" t="s">
        <v>12162</v>
      </c>
      <c r="C3929" s="16" t="s">
        <v>12163</v>
      </c>
      <c r="D3929" s="16" t="s">
        <v>10048</v>
      </c>
      <c r="E3929" s="18" t="n">
        <v>1</v>
      </c>
      <c r="F3929" s="16" t="s">
        <v>43</v>
      </c>
      <c r="G3929" s="18" t="n">
        <v>0</v>
      </c>
      <c r="H3929" s="16" t="n">
        <v>1.7</v>
      </c>
      <c r="I3929" s="18" t="n">
        <v>5</v>
      </c>
      <c r="J3929" s="19" t="n">
        <v>9.61</v>
      </c>
      <c r="K3929" s="19" t="n">
        <v>9.61</v>
      </c>
      <c r="L3929" s="19" t="n">
        <v>9.61</v>
      </c>
      <c r="M3929" s="19" t="n">
        <f aca="false">IF(J3929&gt;0,J3929,K3929)*E3929</f>
        <v>9.61</v>
      </c>
      <c r="N3929" s="20"/>
      <c r="O3929" s="21" t="str">
        <f aca="false">IF(R3929="","",ROUND(R3929*(1-Premissas!$B$4),4))</f>
        <v/>
      </c>
      <c r="P3929" s="22"/>
      <c r="Q3929" s="22"/>
      <c r="R3929" s="23"/>
      <c r="S3929" s="24"/>
      <c r="T3929" s="24"/>
      <c r="U3929" s="25"/>
      <c r="V3929" s="19" t="str">
        <f aca="false">IF(COUNT(N3929:Q3929)=0,"",MIN(N3929:Q3929))</f>
        <v/>
      </c>
      <c r="W3929" s="16" t="str">
        <f aca="false">IF(V3929="","",INDEX($N$4:$Q$4,MATCH(V3929,N3929:Q3929,0)))</f>
        <v/>
      </c>
      <c r="X3929" s="19" t="str">
        <f aca="false">IF(COUNT(N3929:Q3929)&lt;2,"",SMALL(N3929:Q3929,2))</f>
        <v/>
      </c>
      <c r="Y3929" s="26" t="str">
        <f aca="false">IF(OR(V3929="",M3929=0),"",V3929/M3929-1)</f>
        <v/>
      </c>
      <c r="Z3929" s="26" t="str">
        <f aca="false">IF(OR(V3929="",L3929=""),"",V3929/(L3929*E3929)-1)</f>
        <v/>
      </c>
      <c r="AA3929" s="16" t="str">
        <f aca="false">IF(V3929="","SEM OFERTA",IF(OR(Y3929&gt;Premissas!$B$11,Y3929&lt;Premissas!$B$12),"VERIFICAR - UNIDADE/EMBALAGEM",IF(Y3929&gt;Premissas!$B$6,"NÃO COMPRAR - REAJUSTE &gt;5%","COMPRAR")))</f>
        <v>SEM OFERTA</v>
      </c>
      <c r="AB3929" s="18" t="str">
        <f aca="false">IF(W3929="DIMEC",S3929,IF(W3929="MEDCENTRO",U3929,""))</f>
        <v/>
      </c>
      <c r="AC3929" s="18" t="n">
        <f aca="false">IF(AA3929&lt;&gt;"COMPRAR",0,IF(AB3929="",I3929,MIN(I3929,AB3929)))</f>
        <v>0</v>
      </c>
      <c r="AD3929" s="19" t="n">
        <f aca="false">IF(AC3929&gt;0,AC3929*V3929,0)</f>
        <v>0</v>
      </c>
      <c r="AE3929" s="19" t="n">
        <f aca="false">IF(AC3929&gt;0,(M3929-V3929)*AC3929,0)</f>
        <v>0</v>
      </c>
      <c r="AF3929" s="16" t="str">
        <f aca="false">IF(AA3929&lt;&gt;"COMPRAR","",IF(AB3929="",IF(X3929="","",IF(X3929-V3929&lt;0.01,"EMPATE TÉCNICO","")),IF(AB3929&lt;I3929,"ESTOQUE INSUFICIENTE",IF(X3929="","",IF(X3929-V3929&lt;0.01,"EMPATE TÉCNICO","")))))</f>
        <v/>
      </c>
      <c r="AG3929" s="16" t="s">
        <v>87</v>
      </c>
      <c r="AH3929" s="16" t="s">
        <v>1761</v>
      </c>
    </row>
    <row r="3930" customFormat="false" ht="15" hidden="false" customHeight="false" outlineLevel="0" collapsed="false">
      <c r="A3930" s="16" t="s">
        <v>12164</v>
      </c>
      <c r="B3930" s="17" t="s">
        <v>12165</v>
      </c>
      <c r="C3930" s="16" t="s">
        <v>12166</v>
      </c>
      <c r="D3930" s="16" t="s">
        <v>10048</v>
      </c>
      <c r="E3930" s="18" t="n">
        <v>1</v>
      </c>
      <c r="F3930" s="16" t="s">
        <v>43</v>
      </c>
      <c r="G3930" s="18" t="n">
        <v>0</v>
      </c>
      <c r="H3930" s="16" t="n">
        <v>0</v>
      </c>
      <c r="I3930" s="18" t="n">
        <v>1</v>
      </c>
      <c r="J3930" s="19" t="n">
        <v>23.72</v>
      </c>
      <c r="K3930" s="19" t="n">
        <v>23.72</v>
      </c>
      <c r="L3930" s="19" t="n">
        <v>23.72</v>
      </c>
      <c r="M3930" s="19" t="n">
        <f aca="false">IF(J3930&gt;0,J3930,K3930)*E3930</f>
        <v>23.72</v>
      </c>
      <c r="N3930" s="20"/>
      <c r="O3930" s="21" t="str">
        <f aca="false">IF(R3930="","",ROUND(R3930*(1-Premissas!$B$4),4))</f>
        <v/>
      </c>
      <c r="P3930" s="22"/>
      <c r="Q3930" s="22"/>
      <c r="R3930" s="23"/>
      <c r="S3930" s="24"/>
      <c r="T3930" s="24"/>
      <c r="U3930" s="25"/>
      <c r="V3930" s="19" t="str">
        <f aca="false">IF(COUNT(N3930:Q3930)=0,"",MIN(N3930:Q3930))</f>
        <v/>
      </c>
      <c r="W3930" s="16" t="str">
        <f aca="false">IF(V3930="","",INDEX($N$4:$Q$4,MATCH(V3930,N3930:Q3930,0)))</f>
        <v/>
      </c>
      <c r="X3930" s="19" t="str">
        <f aca="false">IF(COUNT(N3930:Q3930)&lt;2,"",SMALL(N3930:Q3930,2))</f>
        <v/>
      </c>
      <c r="Y3930" s="26" t="str">
        <f aca="false">IF(OR(V3930="",M3930=0),"",V3930/M3930-1)</f>
        <v/>
      </c>
      <c r="Z3930" s="26" t="str">
        <f aca="false">IF(OR(V3930="",L3930=""),"",V3930/(L3930*E3930)-1)</f>
        <v/>
      </c>
      <c r="AA3930" s="16" t="str">
        <f aca="false">IF(V3930="","SEM OFERTA",IF(OR(Y3930&gt;Premissas!$B$11,Y3930&lt;Premissas!$B$12),"VERIFICAR - UNIDADE/EMBALAGEM",IF(Y3930&gt;Premissas!$B$6,"NÃO COMPRAR - REAJUSTE &gt;5%","COMPRAR")))</f>
        <v>SEM OFERTA</v>
      </c>
      <c r="AB3930" s="18" t="str">
        <f aca="false">IF(W3930="DIMEC",S3930,IF(W3930="MEDCENTRO",U3930,""))</f>
        <v/>
      </c>
      <c r="AC3930" s="18" t="n">
        <f aca="false">IF(AA3930&lt;&gt;"COMPRAR",0,IF(AB3930="",I3930,MIN(I3930,AB3930)))</f>
        <v>0</v>
      </c>
      <c r="AD3930" s="19" t="n">
        <f aca="false">IF(AC3930&gt;0,AC3930*V3930,0)</f>
        <v>0</v>
      </c>
      <c r="AE3930" s="19" t="n">
        <f aca="false">IF(AC3930&gt;0,(M3930-V3930)*AC3930,0)</f>
        <v>0</v>
      </c>
      <c r="AF3930" s="16" t="str">
        <f aca="false">IF(AA3930&lt;&gt;"COMPRAR","",IF(AB3930="",IF(X3930="","",IF(X3930-V3930&lt;0.01,"EMPATE TÉCNICO","")),IF(AB3930&lt;I3930,"ESTOQUE INSUFICIENTE",IF(X3930="","",IF(X3930-V3930&lt;0.01,"EMPATE TÉCNICO","")))))</f>
        <v/>
      </c>
      <c r="AG3930" s="16" t="s">
        <v>12160</v>
      </c>
      <c r="AH3930" s="16" t="s">
        <v>1761</v>
      </c>
    </row>
    <row r="3931" customFormat="false" ht="15" hidden="false" customHeight="false" outlineLevel="0" collapsed="false">
      <c r="A3931" s="16" t="s">
        <v>12167</v>
      </c>
      <c r="B3931" s="17" t="s">
        <v>12168</v>
      </c>
      <c r="C3931" s="16" t="s">
        <v>12169</v>
      </c>
      <c r="D3931" s="16" t="s">
        <v>10048</v>
      </c>
      <c r="E3931" s="18" t="n">
        <v>1</v>
      </c>
      <c r="F3931" s="16" t="s">
        <v>43</v>
      </c>
      <c r="G3931" s="18" t="n">
        <v>0</v>
      </c>
      <c r="H3931" s="16" t="n">
        <v>3.3</v>
      </c>
      <c r="I3931" s="18" t="n">
        <v>9</v>
      </c>
      <c r="J3931" s="19" t="n">
        <v>9.66</v>
      </c>
      <c r="K3931" s="19" t="n">
        <v>9.66</v>
      </c>
      <c r="L3931" s="19" t="n">
        <v>9.66</v>
      </c>
      <c r="M3931" s="19" t="n">
        <f aca="false">IF(J3931&gt;0,J3931,K3931)*E3931</f>
        <v>9.66</v>
      </c>
      <c r="N3931" s="20"/>
      <c r="O3931" s="21" t="str">
        <f aca="false">IF(R3931="","",ROUND(R3931*(1-Premissas!$B$4),4))</f>
        <v/>
      </c>
      <c r="P3931" s="22"/>
      <c r="Q3931" s="22"/>
      <c r="R3931" s="23"/>
      <c r="S3931" s="24"/>
      <c r="T3931" s="24"/>
      <c r="U3931" s="25"/>
      <c r="V3931" s="19" t="str">
        <f aca="false">IF(COUNT(N3931:Q3931)=0,"",MIN(N3931:Q3931))</f>
        <v/>
      </c>
      <c r="W3931" s="16" t="str">
        <f aca="false">IF(V3931="","",INDEX($N$4:$Q$4,MATCH(V3931,N3931:Q3931,0)))</f>
        <v/>
      </c>
      <c r="X3931" s="19" t="str">
        <f aca="false">IF(COUNT(N3931:Q3931)&lt;2,"",SMALL(N3931:Q3931,2))</f>
        <v/>
      </c>
      <c r="Y3931" s="26" t="str">
        <f aca="false">IF(OR(V3931="",M3931=0),"",V3931/M3931-1)</f>
        <v/>
      </c>
      <c r="Z3931" s="26" t="str">
        <f aca="false">IF(OR(V3931="",L3931=""),"",V3931/(L3931*E3931)-1)</f>
        <v/>
      </c>
      <c r="AA3931" s="16" t="str">
        <f aca="false">IF(V3931="","SEM OFERTA",IF(OR(Y3931&gt;Premissas!$B$11,Y3931&lt;Premissas!$B$12),"VERIFICAR - UNIDADE/EMBALAGEM",IF(Y3931&gt;Premissas!$B$6,"NÃO COMPRAR - REAJUSTE &gt;5%","COMPRAR")))</f>
        <v>SEM OFERTA</v>
      </c>
      <c r="AB3931" s="18" t="str">
        <f aca="false">IF(W3931="DIMEC",S3931,IF(W3931="MEDCENTRO",U3931,""))</f>
        <v/>
      </c>
      <c r="AC3931" s="18" t="n">
        <f aca="false">IF(AA3931&lt;&gt;"COMPRAR",0,IF(AB3931="",I3931,MIN(I3931,AB3931)))</f>
        <v>0</v>
      </c>
      <c r="AD3931" s="19" t="n">
        <f aca="false">IF(AC3931&gt;0,AC3931*V3931,0)</f>
        <v>0</v>
      </c>
      <c r="AE3931" s="19" t="n">
        <f aca="false">IF(AC3931&gt;0,(M3931-V3931)*AC3931,0)</f>
        <v>0</v>
      </c>
      <c r="AF3931" s="16" t="str">
        <f aca="false">IF(AA3931&lt;&gt;"COMPRAR","",IF(AB3931="",IF(X3931="","",IF(X3931-V3931&lt;0.01,"EMPATE TÉCNICO","")),IF(AB3931&lt;I3931,"ESTOQUE INSUFICIENTE",IF(X3931="","",IF(X3931-V3931&lt;0.01,"EMPATE TÉCNICO","")))))</f>
        <v/>
      </c>
      <c r="AG3931" s="16" t="s">
        <v>12160</v>
      </c>
      <c r="AH3931" s="16" t="s">
        <v>1761</v>
      </c>
    </row>
    <row r="3932" customFormat="false" ht="15" hidden="false" customHeight="false" outlineLevel="0" collapsed="false">
      <c r="A3932" s="16" t="s">
        <v>12170</v>
      </c>
      <c r="B3932" s="17" t="s">
        <v>12171</v>
      </c>
      <c r="C3932" s="16" t="s">
        <v>12172</v>
      </c>
      <c r="D3932" s="16" t="s">
        <v>4747</v>
      </c>
      <c r="E3932" s="18" t="n">
        <v>12</v>
      </c>
      <c r="F3932" s="16" t="s">
        <v>41</v>
      </c>
      <c r="G3932" s="18" t="n">
        <v>27</v>
      </c>
      <c r="H3932" s="16" t="n">
        <v>14.2</v>
      </c>
      <c r="I3932" s="18" t="n">
        <v>1</v>
      </c>
      <c r="J3932" s="19" t="n">
        <v>3.835</v>
      </c>
      <c r="K3932" s="19" t="n">
        <v>3.835</v>
      </c>
      <c r="L3932" s="19" t="n">
        <v>3.7017</v>
      </c>
      <c r="M3932" s="19" t="n">
        <f aca="false">IF(J3932&gt;0,J3932,K3932)*E3932</f>
        <v>46.02</v>
      </c>
      <c r="N3932" s="20"/>
      <c r="O3932" s="21" t="str">
        <f aca="false">IF(R3932="","",ROUND(R3932*(1-Premissas!$B$4),4))</f>
        <v/>
      </c>
      <c r="P3932" s="22"/>
      <c r="Q3932" s="22"/>
      <c r="R3932" s="23"/>
      <c r="S3932" s="24"/>
      <c r="T3932" s="24"/>
      <c r="U3932" s="25"/>
      <c r="V3932" s="19" t="str">
        <f aca="false">IF(COUNT(N3932:Q3932)=0,"",MIN(N3932:Q3932))</f>
        <v/>
      </c>
      <c r="W3932" s="16" t="str">
        <f aca="false">IF(V3932="","",INDEX($N$4:$Q$4,MATCH(V3932,N3932:Q3932,0)))</f>
        <v/>
      </c>
      <c r="X3932" s="19" t="str">
        <f aca="false">IF(COUNT(N3932:Q3932)&lt;2,"",SMALL(N3932:Q3932,2))</f>
        <v/>
      </c>
      <c r="Y3932" s="26" t="str">
        <f aca="false">IF(OR(V3932="",M3932=0),"",V3932/M3932-1)</f>
        <v/>
      </c>
      <c r="Z3932" s="26" t="str">
        <f aca="false">IF(OR(V3932="",L3932=""),"",V3932/(L3932*E3932)-1)</f>
        <v/>
      </c>
      <c r="AA3932" s="16" t="str">
        <f aca="false">IF(V3932="","SEM OFERTA",IF(OR(Y3932&gt;Premissas!$B$11,Y3932&lt;Premissas!$B$12),"VERIFICAR - UNIDADE/EMBALAGEM",IF(Y3932&gt;Premissas!$B$6,"NÃO COMPRAR - REAJUSTE &gt;5%","COMPRAR")))</f>
        <v>SEM OFERTA</v>
      </c>
      <c r="AB3932" s="18" t="str">
        <f aca="false">IF(W3932="DIMEC",S3932,IF(W3932="MEDCENTRO",U3932,""))</f>
        <v/>
      </c>
      <c r="AC3932" s="18" t="n">
        <f aca="false">IF(AA3932&lt;&gt;"COMPRAR",0,IF(AB3932="",I3932,MIN(I3932,AB3932)))</f>
        <v>0</v>
      </c>
      <c r="AD3932" s="19" t="n">
        <f aca="false">IF(AC3932&gt;0,AC3932*V3932,0)</f>
        <v>0</v>
      </c>
      <c r="AE3932" s="19" t="n">
        <f aca="false">IF(AC3932&gt;0,(M3932-V3932)*AC3932,0)</f>
        <v>0</v>
      </c>
      <c r="AF3932" s="16" t="str">
        <f aca="false">IF(AA3932&lt;&gt;"COMPRAR","",IF(AB3932="",IF(X3932="","",IF(X3932-V3932&lt;0.01,"EMPATE TÉCNICO","")),IF(AB3932&lt;I3932,"ESTOQUE INSUFICIENTE",IF(X3932="","",IF(X3932-V3932&lt;0.01,"EMPATE TÉCNICO","")))))</f>
        <v/>
      </c>
      <c r="AG3932" s="16" t="s">
        <v>360</v>
      </c>
      <c r="AH3932" s="16" t="s">
        <v>1761</v>
      </c>
    </row>
    <row r="3933" customFormat="false" ht="15" hidden="false" customHeight="false" outlineLevel="0" collapsed="false">
      <c r="A3933" s="16" t="s">
        <v>12173</v>
      </c>
      <c r="B3933" s="17" t="s">
        <v>12174</v>
      </c>
      <c r="C3933" s="16" t="s">
        <v>12175</v>
      </c>
      <c r="D3933" s="16" t="s">
        <v>4548</v>
      </c>
      <c r="E3933" s="18" t="n">
        <v>1</v>
      </c>
      <c r="F3933" s="16" t="s">
        <v>42</v>
      </c>
      <c r="G3933" s="18" t="n">
        <v>5</v>
      </c>
      <c r="H3933" s="16" t="n">
        <v>2.9</v>
      </c>
      <c r="I3933" s="18" t="n">
        <v>3</v>
      </c>
      <c r="J3933" s="19" t="n">
        <v>7.14083333333333</v>
      </c>
      <c r="K3933" s="19" t="n">
        <v>7.14083333333333</v>
      </c>
      <c r="L3933" s="19" t="n">
        <v>6.2275</v>
      </c>
      <c r="M3933" s="19" t="n">
        <f aca="false">IF(J3933&gt;0,J3933,K3933)*E3933</f>
        <v>7.14083333333333</v>
      </c>
      <c r="N3933" s="20"/>
      <c r="O3933" s="21" t="str">
        <f aca="false">IF(R3933="","",ROUND(R3933*(1-Premissas!$B$4),4))</f>
        <v/>
      </c>
      <c r="P3933" s="22"/>
      <c r="Q3933" s="22"/>
      <c r="R3933" s="23"/>
      <c r="S3933" s="24"/>
      <c r="T3933" s="24"/>
      <c r="U3933" s="25"/>
      <c r="V3933" s="19" t="str">
        <f aca="false">IF(COUNT(N3933:Q3933)=0,"",MIN(N3933:Q3933))</f>
        <v/>
      </c>
      <c r="W3933" s="16" t="str">
        <f aca="false">IF(V3933="","",INDEX($N$4:$Q$4,MATCH(V3933,N3933:Q3933,0)))</f>
        <v/>
      </c>
      <c r="X3933" s="19" t="str">
        <f aca="false">IF(COUNT(N3933:Q3933)&lt;2,"",SMALL(N3933:Q3933,2))</f>
        <v/>
      </c>
      <c r="Y3933" s="26" t="str">
        <f aca="false">IF(OR(V3933="",M3933=0),"",V3933/M3933-1)</f>
        <v/>
      </c>
      <c r="Z3933" s="26" t="str">
        <f aca="false">IF(OR(V3933="",L3933=""),"",V3933/(L3933*E3933)-1)</f>
        <v/>
      </c>
      <c r="AA3933" s="16" t="str">
        <f aca="false">IF(V3933="","SEM OFERTA",IF(OR(Y3933&gt;Premissas!$B$11,Y3933&lt;Premissas!$B$12),"VERIFICAR - UNIDADE/EMBALAGEM",IF(Y3933&gt;Premissas!$B$6,"NÃO COMPRAR - REAJUSTE &gt;5%","COMPRAR")))</f>
        <v>SEM OFERTA</v>
      </c>
      <c r="AB3933" s="18" t="str">
        <f aca="false">IF(W3933="DIMEC",S3933,IF(W3933="MEDCENTRO",U3933,""))</f>
        <v/>
      </c>
      <c r="AC3933" s="18" t="n">
        <f aca="false">IF(AA3933&lt;&gt;"COMPRAR",0,IF(AB3933="",I3933,MIN(I3933,AB3933)))</f>
        <v>0</v>
      </c>
      <c r="AD3933" s="19" t="n">
        <f aca="false">IF(AC3933&gt;0,AC3933*V3933,0)</f>
        <v>0</v>
      </c>
      <c r="AE3933" s="19" t="n">
        <f aca="false">IF(AC3933&gt;0,(M3933-V3933)*AC3933,0)</f>
        <v>0</v>
      </c>
      <c r="AF3933" s="16" t="str">
        <f aca="false">IF(AA3933&lt;&gt;"COMPRAR","",IF(AB3933="",IF(X3933="","",IF(X3933-V3933&lt;0.01,"EMPATE TÉCNICO","")),IF(AB3933&lt;I3933,"ESTOQUE INSUFICIENTE",IF(X3933="","",IF(X3933-V3933&lt;0.01,"EMPATE TÉCNICO","")))))</f>
        <v/>
      </c>
      <c r="AG3933" s="16" t="s">
        <v>328</v>
      </c>
      <c r="AH3933" s="16" t="s">
        <v>1761</v>
      </c>
    </row>
    <row r="3934" customFormat="false" ht="15" hidden="false" customHeight="false" outlineLevel="0" collapsed="false">
      <c r="A3934" s="16" t="s">
        <v>12176</v>
      </c>
      <c r="B3934" s="17" t="s">
        <v>12177</v>
      </c>
      <c r="C3934" s="16" t="s">
        <v>12178</v>
      </c>
      <c r="D3934" s="16" t="s">
        <v>7449</v>
      </c>
      <c r="E3934" s="18" t="n">
        <v>1</v>
      </c>
      <c r="F3934" s="16" t="s">
        <v>42</v>
      </c>
      <c r="G3934" s="18" t="n">
        <v>0</v>
      </c>
      <c r="H3934" s="16" t="n">
        <v>0.3</v>
      </c>
      <c r="I3934" s="18" t="n">
        <v>1</v>
      </c>
      <c r="J3934" s="19" t="n">
        <v>38.63</v>
      </c>
      <c r="K3934" s="19" t="n">
        <v>38.63</v>
      </c>
      <c r="L3934" s="19" t="n">
        <v>38.63</v>
      </c>
      <c r="M3934" s="19" t="n">
        <f aca="false">IF(J3934&gt;0,J3934,K3934)*E3934</f>
        <v>38.63</v>
      </c>
      <c r="N3934" s="20"/>
      <c r="O3934" s="21" t="str">
        <f aca="false">IF(R3934="","",ROUND(R3934*(1-Premissas!$B$4),4))</f>
        <v/>
      </c>
      <c r="P3934" s="22"/>
      <c r="Q3934" s="22"/>
      <c r="R3934" s="23"/>
      <c r="S3934" s="24"/>
      <c r="T3934" s="24"/>
      <c r="U3934" s="25"/>
      <c r="V3934" s="19" t="str">
        <f aca="false">IF(COUNT(N3934:Q3934)=0,"",MIN(N3934:Q3934))</f>
        <v/>
      </c>
      <c r="W3934" s="16" t="str">
        <f aca="false">IF(V3934="","",INDEX($N$4:$Q$4,MATCH(V3934,N3934:Q3934,0)))</f>
        <v/>
      </c>
      <c r="X3934" s="19" t="str">
        <f aca="false">IF(COUNT(N3934:Q3934)&lt;2,"",SMALL(N3934:Q3934,2))</f>
        <v/>
      </c>
      <c r="Y3934" s="26" t="str">
        <f aca="false">IF(OR(V3934="",M3934=0),"",V3934/M3934-1)</f>
        <v/>
      </c>
      <c r="Z3934" s="26" t="str">
        <f aca="false">IF(OR(V3934="",L3934=""),"",V3934/(L3934*E3934)-1)</f>
        <v/>
      </c>
      <c r="AA3934" s="16" t="str">
        <f aca="false">IF(V3934="","SEM OFERTA",IF(OR(Y3934&gt;Premissas!$B$11,Y3934&lt;Premissas!$B$12),"VERIFICAR - UNIDADE/EMBALAGEM",IF(Y3934&gt;Premissas!$B$6,"NÃO COMPRAR - REAJUSTE &gt;5%","COMPRAR")))</f>
        <v>SEM OFERTA</v>
      </c>
      <c r="AB3934" s="18" t="str">
        <f aca="false">IF(W3934="DIMEC",S3934,IF(W3934="MEDCENTRO",U3934,""))</f>
        <v/>
      </c>
      <c r="AC3934" s="18" t="n">
        <f aca="false">IF(AA3934&lt;&gt;"COMPRAR",0,IF(AB3934="",I3934,MIN(I3934,AB3934)))</f>
        <v>0</v>
      </c>
      <c r="AD3934" s="19" t="n">
        <f aca="false">IF(AC3934&gt;0,AC3934*V3934,0)</f>
        <v>0</v>
      </c>
      <c r="AE3934" s="19" t="n">
        <f aca="false">IF(AC3934&gt;0,(M3934-V3934)*AC3934,0)</f>
        <v>0</v>
      </c>
      <c r="AF3934" s="16" t="str">
        <f aca="false">IF(AA3934&lt;&gt;"COMPRAR","",IF(AB3934="",IF(X3934="","",IF(X3934-V3934&lt;0.01,"EMPATE TÉCNICO","")),IF(AB3934&lt;I3934,"ESTOQUE INSUFICIENTE",IF(X3934="","",IF(X3934-V3934&lt;0.01,"EMPATE TÉCNICO","")))))</f>
        <v/>
      </c>
      <c r="AG3934" s="16" t="s">
        <v>490</v>
      </c>
      <c r="AH3934" s="16" t="s">
        <v>1761</v>
      </c>
    </row>
    <row r="3935" customFormat="false" ht="15" hidden="false" customHeight="false" outlineLevel="0" collapsed="false">
      <c r="A3935" s="16" t="s">
        <v>12179</v>
      </c>
      <c r="B3935" s="17" t="s">
        <v>12180</v>
      </c>
      <c r="C3935" s="16" t="s">
        <v>12181</v>
      </c>
      <c r="D3935" s="16" t="s">
        <v>7449</v>
      </c>
      <c r="E3935" s="18" t="n">
        <v>1</v>
      </c>
      <c r="F3935" s="16" t="s">
        <v>42</v>
      </c>
      <c r="G3935" s="18" t="n">
        <v>0</v>
      </c>
      <c r="H3935" s="16" t="n">
        <v>0.5</v>
      </c>
      <c r="I3935" s="18" t="n">
        <v>2</v>
      </c>
      <c r="J3935" s="19" t="n">
        <v>38.63</v>
      </c>
      <c r="K3935" s="19" t="n">
        <v>38.63</v>
      </c>
      <c r="L3935" s="19" t="n">
        <v>38.63</v>
      </c>
      <c r="M3935" s="19" t="n">
        <f aca="false">IF(J3935&gt;0,J3935,K3935)*E3935</f>
        <v>38.63</v>
      </c>
      <c r="N3935" s="20"/>
      <c r="O3935" s="21" t="str">
        <f aca="false">IF(R3935="","",ROUND(R3935*(1-Premissas!$B$4),4))</f>
        <v/>
      </c>
      <c r="P3935" s="22"/>
      <c r="Q3935" s="22"/>
      <c r="R3935" s="23"/>
      <c r="S3935" s="24"/>
      <c r="T3935" s="24"/>
      <c r="U3935" s="25"/>
      <c r="V3935" s="19" t="str">
        <f aca="false">IF(COUNT(N3935:Q3935)=0,"",MIN(N3935:Q3935))</f>
        <v/>
      </c>
      <c r="W3935" s="16" t="str">
        <f aca="false">IF(V3935="","",INDEX($N$4:$Q$4,MATCH(V3935,N3935:Q3935,0)))</f>
        <v/>
      </c>
      <c r="X3935" s="19" t="str">
        <f aca="false">IF(COUNT(N3935:Q3935)&lt;2,"",SMALL(N3935:Q3935,2))</f>
        <v/>
      </c>
      <c r="Y3935" s="26" t="str">
        <f aca="false">IF(OR(V3935="",M3935=0),"",V3935/M3935-1)</f>
        <v/>
      </c>
      <c r="Z3935" s="26" t="str">
        <f aca="false">IF(OR(V3935="",L3935=""),"",V3935/(L3935*E3935)-1)</f>
        <v/>
      </c>
      <c r="AA3935" s="16" t="str">
        <f aca="false">IF(V3935="","SEM OFERTA",IF(OR(Y3935&gt;Premissas!$B$11,Y3935&lt;Premissas!$B$12),"VERIFICAR - UNIDADE/EMBALAGEM",IF(Y3935&gt;Premissas!$B$6,"NÃO COMPRAR - REAJUSTE &gt;5%","COMPRAR")))</f>
        <v>SEM OFERTA</v>
      </c>
      <c r="AB3935" s="18" t="str">
        <f aca="false">IF(W3935="DIMEC",S3935,IF(W3935="MEDCENTRO",U3935,""))</f>
        <v/>
      </c>
      <c r="AC3935" s="18" t="n">
        <f aca="false">IF(AA3935&lt;&gt;"COMPRAR",0,IF(AB3935="",I3935,MIN(I3935,AB3935)))</f>
        <v>0</v>
      </c>
      <c r="AD3935" s="19" t="n">
        <f aca="false">IF(AC3935&gt;0,AC3935*V3935,0)</f>
        <v>0</v>
      </c>
      <c r="AE3935" s="19" t="n">
        <f aca="false">IF(AC3935&gt;0,(M3935-V3935)*AC3935,0)</f>
        <v>0</v>
      </c>
      <c r="AF3935" s="16" t="str">
        <f aca="false">IF(AA3935&lt;&gt;"COMPRAR","",IF(AB3935="",IF(X3935="","",IF(X3935-V3935&lt;0.01,"EMPATE TÉCNICO","")),IF(AB3935&lt;I3935,"ESTOQUE INSUFICIENTE",IF(X3935="","",IF(X3935-V3935&lt;0.01,"EMPATE TÉCNICO","")))))</f>
        <v/>
      </c>
      <c r="AG3935" s="16" t="s">
        <v>490</v>
      </c>
      <c r="AH3935" s="16" t="s">
        <v>1761</v>
      </c>
    </row>
    <row r="3936" customFormat="false" ht="15" hidden="false" customHeight="false" outlineLevel="0" collapsed="false">
      <c r="A3936" s="16" t="s">
        <v>12182</v>
      </c>
      <c r="B3936" s="17" t="s">
        <v>12183</v>
      </c>
      <c r="C3936" s="16" t="s">
        <v>12184</v>
      </c>
      <c r="D3936" s="16" t="s">
        <v>10089</v>
      </c>
      <c r="E3936" s="18" t="n">
        <v>1</v>
      </c>
      <c r="F3936" s="16" t="s">
        <v>43</v>
      </c>
      <c r="G3936" s="18" t="n">
        <v>0</v>
      </c>
      <c r="H3936" s="16" t="n">
        <v>0.1</v>
      </c>
      <c r="I3936" s="18" t="n">
        <v>1</v>
      </c>
      <c r="J3936" s="19" t="n">
        <v>22.95</v>
      </c>
      <c r="K3936" s="19" t="n">
        <v>22.95</v>
      </c>
      <c r="L3936" s="19" t="n">
        <v>22.95</v>
      </c>
      <c r="M3936" s="19" t="n">
        <f aca="false">IF(J3936&gt;0,J3936,K3936)*E3936</f>
        <v>22.95</v>
      </c>
      <c r="N3936" s="20"/>
      <c r="O3936" s="21" t="str">
        <f aca="false">IF(R3936="","",ROUND(R3936*(1-Premissas!$B$4),4))</f>
        <v/>
      </c>
      <c r="P3936" s="22"/>
      <c r="Q3936" s="22"/>
      <c r="R3936" s="23"/>
      <c r="S3936" s="24"/>
      <c r="T3936" s="24"/>
      <c r="U3936" s="25"/>
      <c r="V3936" s="19" t="str">
        <f aca="false">IF(COUNT(N3936:Q3936)=0,"",MIN(N3936:Q3936))</f>
        <v/>
      </c>
      <c r="W3936" s="16" t="str">
        <f aca="false">IF(V3936="","",INDEX($N$4:$Q$4,MATCH(V3936,N3936:Q3936,0)))</f>
        <v/>
      </c>
      <c r="X3936" s="19" t="str">
        <f aca="false">IF(COUNT(N3936:Q3936)&lt;2,"",SMALL(N3936:Q3936,2))</f>
        <v/>
      </c>
      <c r="Y3936" s="26" t="str">
        <f aca="false">IF(OR(V3936="",M3936=0),"",V3936/M3936-1)</f>
        <v/>
      </c>
      <c r="Z3936" s="26" t="str">
        <f aca="false">IF(OR(V3936="",L3936=""),"",V3936/(L3936*E3936)-1)</f>
        <v/>
      </c>
      <c r="AA3936" s="16" t="str">
        <f aca="false">IF(V3936="","SEM OFERTA",IF(OR(Y3936&gt;Premissas!$B$11,Y3936&lt;Premissas!$B$12),"VERIFICAR - UNIDADE/EMBALAGEM",IF(Y3936&gt;Premissas!$B$6,"NÃO COMPRAR - REAJUSTE &gt;5%","COMPRAR")))</f>
        <v>SEM OFERTA</v>
      </c>
      <c r="AB3936" s="18" t="str">
        <f aca="false">IF(W3936="DIMEC",S3936,IF(W3936="MEDCENTRO",U3936,""))</f>
        <v/>
      </c>
      <c r="AC3936" s="18" t="n">
        <f aca="false">IF(AA3936&lt;&gt;"COMPRAR",0,IF(AB3936="",I3936,MIN(I3936,AB3936)))</f>
        <v>0</v>
      </c>
      <c r="AD3936" s="19" t="n">
        <f aca="false">IF(AC3936&gt;0,AC3936*V3936,0)</f>
        <v>0</v>
      </c>
      <c r="AE3936" s="19" t="n">
        <f aca="false">IF(AC3936&gt;0,(M3936-V3936)*AC3936,0)</f>
        <v>0</v>
      </c>
      <c r="AF3936" s="16" t="str">
        <f aca="false">IF(AA3936&lt;&gt;"COMPRAR","",IF(AB3936="",IF(X3936="","",IF(X3936-V3936&lt;0.01,"EMPATE TÉCNICO","")),IF(AB3936&lt;I3936,"ESTOQUE INSUFICIENTE",IF(X3936="","",IF(X3936-V3936&lt;0.01,"EMPATE TÉCNICO","")))))</f>
        <v/>
      </c>
      <c r="AG3936" s="16" t="s">
        <v>1803</v>
      </c>
      <c r="AH3936" s="16" t="s">
        <v>1761</v>
      </c>
    </row>
    <row r="3937" customFormat="false" ht="15" hidden="false" customHeight="false" outlineLevel="0" collapsed="false">
      <c r="A3937" s="16" t="s">
        <v>12185</v>
      </c>
      <c r="B3937" s="17" t="s">
        <v>12186</v>
      </c>
      <c r="C3937" s="16" t="s">
        <v>12187</v>
      </c>
      <c r="D3937" s="16" t="s">
        <v>3904</v>
      </c>
      <c r="E3937" s="18" t="n">
        <v>1</v>
      </c>
      <c r="F3937" s="16" t="s">
        <v>43</v>
      </c>
      <c r="G3937" s="18" t="n">
        <v>0</v>
      </c>
      <c r="H3937" s="16" t="n">
        <v>0.3</v>
      </c>
      <c r="I3937" s="18" t="n">
        <v>1</v>
      </c>
      <c r="J3937" s="19" t="n">
        <v>10.95</v>
      </c>
      <c r="K3937" s="19" t="n">
        <v>10.95</v>
      </c>
      <c r="L3937" s="19" t="n">
        <v>10.95</v>
      </c>
      <c r="M3937" s="19" t="n">
        <f aca="false">IF(J3937&gt;0,J3937,K3937)*E3937</f>
        <v>10.95</v>
      </c>
      <c r="N3937" s="20"/>
      <c r="O3937" s="21" t="str">
        <f aca="false">IF(R3937="","",ROUND(R3937*(1-Premissas!$B$4),4))</f>
        <v/>
      </c>
      <c r="P3937" s="22"/>
      <c r="Q3937" s="22"/>
      <c r="R3937" s="23"/>
      <c r="S3937" s="24"/>
      <c r="T3937" s="24"/>
      <c r="U3937" s="25"/>
      <c r="V3937" s="19" t="str">
        <f aca="false">IF(COUNT(N3937:Q3937)=0,"",MIN(N3937:Q3937))</f>
        <v/>
      </c>
      <c r="W3937" s="16" t="str">
        <f aca="false">IF(V3937="","",INDEX($N$4:$Q$4,MATCH(V3937,N3937:Q3937,0)))</f>
        <v/>
      </c>
      <c r="X3937" s="19" t="str">
        <f aca="false">IF(COUNT(N3937:Q3937)&lt;2,"",SMALL(N3937:Q3937,2))</f>
        <v/>
      </c>
      <c r="Y3937" s="26" t="str">
        <f aca="false">IF(OR(V3937="",M3937=0),"",V3937/M3937-1)</f>
        <v/>
      </c>
      <c r="Z3937" s="26" t="str">
        <f aca="false">IF(OR(V3937="",L3937=""),"",V3937/(L3937*E3937)-1)</f>
        <v/>
      </c>
      <c r="AA3937" s="16" t="str">
        <f aca="false">IF(V3937="","SEM OFERTA",IF(OR(Y3937&gt;Premissas!$B$11,Y3937&lt;Premissas!$B$12),"VERIFICAR - UNIDADE/EMBALAGEM",IF(Y3937&gt;Premissas!$B$6,"NÃO COMPRAR - REAJUSTE &gt;5%","COMPRAR")))</f>
        <v>SEM OFERTA</v>
      </c>
      <c r="AB3937" s="18" t="str">
        <f aca="false">IF(W3937="DIMEC",S3937,IF(W3937="MEDCENTRO",U3937,""))</f>
        <v/>
      </c>
      <c r="AC3937" s="18" t="n">
        <f aca="false">IF(AA3937&lt;&gt;"COMPRAR",0,IF(AB3937="",I3937,MIN(I3937,AB3937)))</f>
        <v>0</v>
      </c>
      <c r="AD3937" s="19" t="n">
        <f aca="false">IF(AC3937&gt;0,AC3937*V3937,0)</f>
        <v>0</v>
      </c>
      <c r="AE3937" s="19" t="n">
        <f aca="false">IF(AC3937&gt;0,(M3937-V3937)*AC3937,0)</f>
        <v>0</v>
      </c>
      <c r="AF3937" s="16" t="str">
        <f aca="false">IF(AA3937&lt;&gt;"COMPRAR","",IF(AB3937="",IF(X3937="","",IF(X3937-V3937&lt;0.01,"EMPATE TÉCNICO","")),IF(AB3937&lt;I3937,"ESTOQUE INSUFICIENTE",IF(X3937="","",IF(X3937-V3937&lt;0.01,"EMPATE TÉCNICO","")))))</f>
        <v/>
      </c>
      <c r="AG3937" s="16" t="s">
        <v>203</v>
      </c>
      <c r="AH3937" s="16" t="s">
        <v>1761</v>
      </c>
    </row>
    <row r="3938" customFormat="false" ht="15" hidden="false" customHeight="false" outlineLevel="0" collapsed="false">
      <c r="A3938" s="16" t="s">
        <v>12188</v>
      </c>
      <c r="B3938" s="17" t="s">
        <v>12189</v>
      </c>
      <c r="C3938" s="16" t="s">
        <v>12190</v>
      </c>
      <c r="D3938" s="16" t="s">
        <v>7314</v>
      </c>
      <c r="E3938" s="18" t="n">
        <v>1</v>
      </c>
      <c r="F3938" s="16" t="s">
        <v>43</v>
      </c>
      <c r="G3938" s="18" t="n">
        <v>0</v>
      </c>
      <c r="H3938" s="16" t="n">
        <v>0</v>
      </c>
      <c r="I3938" s="18" t="n">
        <v>1</v>
      </c>
      <c r="J3938" s="19" t="n">
        <v>53.95</v>
      </c>
      <c r="K3938" s="19" t="n">
        <v>53.95</v>
      </c>
      <c r="L3938" s="19" t="n">
        <v>53.95</v>
      </c>
      <c r="M3938" s="19" t="n">
        <f aca="false">IF(J3938&gt;0,J3938,K3938)*E3938</f>
        <v>53.95</v>
      </c>
      <c r="N3938" s="20"/>
      <c r="O3938" s="21" t="str">
        <f aca="false">IF(R3938="","",ROUND(R3938*(1-Premissas!$B$4),4))</f>
        <v/>
      </c>
      <c r="P3938" s="22"/>
      <c r="Q3938" s="22"/>
      <c r="R3938" s="23"/>
      <c r="S3938" s="24"/>
      <c r="T3938" s="24"/>
      <c r="U3938" s="25"/>
      <c r="V3938" s="19" t="str">
        <f aca="false">IF(COUNT(N3938:Q3938)=0,"",MIN(N3938:Q3938))</f>
        <v/>
      </c>
      <c r="W3938" s="16" t="str">
        <f aca="false">IF(V3938="","",INDEX($N$4:$Q$4,MATCH(V3938,N3938:Q3938,0)))</f>
        <v/>
      </c>
      <c r="X3938" s="19" t="str">
        <f aca="false">IF(COUNT(N3938:Q3938)&lt;2,"",SMALL(N3938:Q3938,2))</f>
        <v/>
      </c>
      <c r="Y3938" s="26" t="str">
        <f aca="false">IF(OR(V3938="",M3938=0),"",V3938/M3938-1)</f>
        <v/>
      </c>
      <c r="Z3938" s="26" t="str">
        <f aca="false">IF(OR(V3938="",L3938=""),"",V3938/(L3938*E3938)-1)</f>
        <v/>
      </c>
      <c r="AA3938" s="16" t="str">
        <f aca="false">IF(V3938="","SEM OFERTA",IF(OR(Y3938&gt;Premissas!$B$11,Y3938&lt;Premissas!$B$12),"VERIFICAR - UNIDADE/EMBALAGEM",IF(Y3938&gt;Premissas!$B$6,"NÃO COMPRAR - REAJUSTE &gt;5%","COMPRAR")))</f>
        <v>SEM OFERTA</v>
      </c>
      <c r="AB3938" s="18" t="str">
        <f aca="false">IF(W3938="DIMEC",S3938,IF(W3938="MEDCENTRO",U3938,""))</f>
        <v/>
      </c>
      <c r="AC3938" s="18" t="n">
        <f aca="false">IF(AA3938&lt;&gt;"COMPRAR",0,IF(AB3938="",I3938,MIN(I3938,AB3938)))</f>
        <v>0</v>
      </c>
      <c r="AD3938" s="19" t="n">
        <f aca="false">IF(AC3938&gt;0,AC3938*V3938,0)</f>
        <v>0</v>
      </c>
      <c r="AE3938" s="19" t="n">
        <f aca="false">IF(AC3938&gt;0,(M3938-V3938)*AC3938,0)</f>
        <v>0</v>
      </c>
      <c r="AF3938" s="16" t="str">
        <f aca="false">IF(AA3938&lt;&gt;"COMPRAR","",IF(AB3938="",IF(X3938="","",IF(X3938-V3938&lt;0.01,"EMPATE TÉCNICO","")),IF(AB3938&lt;I3938,"ESTOQUE INSUFICIENTE",IF(X3938="","",IF(X3938-V3938&lt;0.01,"EMPATE TÉCNICO","")))))</f>
        <v/>
      </c>
      <c r="AG3938" s="16" t="s">
        <v>7287</v>
      </c>
      <c r="AH3938" s="16" t="s">
        <v>1761</v>
      </c>
    </row>
    <row r="3939" customFormat="false" ht="15" hidden="false" customHeight="false" outlineLevel="0" collapsed="false">
      <c r="A3939" s="16" t="s">
        <v>12191</v>
      </c>
      <c r="B3939" s="17" t="s">
        <v>12192</v>
      </c>
      <c r="C3939" s="16" t="s">
        <v>12193</v>
      </c>
      <c r="D3939" s="16" t="s">
        <v>3878</v>
      </c>
      <c r="E3939" s="18" t="n">
        <v>1</v>
      </c>
      <c r="F3939" s="16" t="s">
        <v>43</v>
      </c>
      <c r="G3939" s="18" t="n">
        <v>0</v>
      </c>
      <c r="H3939" s="16" t="n">
        <v>0</v>
      </c>
      <c r="I3939" s="18" t="n">
        <v>1</v>
      </c>
      <c r="J3939" s="19" t="n">
        <v>9.01</v>
      </c>
      <c r="K3939" s="19" t="n">
        <v>9.01</v>
      </c>
      <c r="L3939" s="19" t="n">
        <v>9.01</v>
      </c>
      <c r="M3939" s="19" t="n">
        <f aca="false">IF(J3939&gt;0,J3939,K3939)*E3939</f>
        <v>9.01</v>
      </c>
      <c r="N3939" s="20"/>
      <c r="O3939" s="21" t="str">
        <f aca="false">IF(R3939="","",ROUND(R3939*(1-Premissas!$B$4),4))</f>
        <v/>
      </c>
      <c r="P3939" s="22"/>
      <c r="Q3939" s="22"/>
      <c r="R3939" s="23"/>
      <c r="S3939" s="24"/>
      <c r="T3939" s="24"/>
      <c r="U3939" s="25"/>
      <c r="V3939" s="19" t="str">
        <f aca="false">IF(COUNT(N3939:Q3939)=0,"",MIN(N3939:Q3939))</f>
        <v/>
      </c>
      <c r="W3939" s="16" t="str">
        <f aca="false">IF(V3939="","",INDEX($N$4:$Q$4,MATCH(V3939,N3939:Q3939,0)))</f>
        <v/>
      </c>
      <c r="X3939" s="19" t="str">
        <f aca="false">IF(COUNT(N3939:Q3939)&lt;2,"",SMALL(N3939:Q3939,2))</f>
        <v/>
      </c>
      <c r="Y3939" s="26" t="str">
        <f aca="false">IF(OR(V3939="",M3939=0),"",V3939/M3939-1)</f>
        <v/>
      </c>
      <c r="Z3939" s="26" t="str">
        <f aca="false">IF(OR(V3939="",L3939=""),"",V3939/(L3939*E3939)-1)</f>
        <v/>
      </c>
      <c r="AA3939" s="16" t="str">
        <f aca="false">IF(V3939="","SEM OFERTA",IF(OR(Y3939&gt;Premissas!$B$11,Y3939&lt;Premissas!$B$12),"VERIFICAR - UNIDADE/EMBALAGEM",IF(Y3939&gt;Premissas!$B$6,"NÃO COMPRAR - REAJUSTE &gt;5%","COMPRAR")))</f>
        <v>SEM OFERTA</v>
      </c>
      <c r="AB3939" s="18" t="str">
        <f aca="false">IF(W3939="DIMEC",S3939,IF(W3939="MEDCENTRO",U3939,""))</f>
        <v/>
      </c>
      <c r="AC3939" s="18" t="n">
        <f aca="false">IF(AA3939&lt;&gt;"COMPRAR",0,IF(AB3939="",I3939,MIN(I3939,AB3939)))</f>
        <v>0</v>
      </c>
      <c r="AD3939" s="19" t="n">
        <f aca="false">IF(AC3939&gt;0,AC3939*V3939,0)</f>
        <v>0</v>
      </c>
      <c r="AE3939" s="19" t="n">
        <f aca="false">IF(AC3939&gt;0,(M3939-V3939)*AC3939,0)</f>
        <v>0</v>
      </c>
      <c r="AF3939" s="16" t="str">
        <f aca="false">IF(AA3939&lt;&gt;"COMPRAR","",IF(AB3939="",IF(X3939="","",IF(X3939-V3939&lt;0.01,"EMPATE TÉCNICO","")),IF(AB3939&lt;I3939,"ESTOQUE INSUFICIENTE",IF(X3939="","",IF(X3939-V3939&lt;0.01,"EMPATE TÉCNICO","")))))</f>
        <v/>
      </c>
      <c r="AG3939" s="16" t="s">
        <v>1798</v>
      </c>
      <c r="AH3939" s="16" t="s">
        <v>1761</v>
      </c>
    </row>
    <row r="3940" customFormat="false" ht="15" hidden="false" customHeight="false" outlineLevel="0" collapsed="false">
      <c r="A3940" s="16" t="s">
        <v>12194</v>
      </c>
      <c r="B3940" s="17" t="s">
        <v>12195</v>
      </c>
      <c r="C3940" s="16" t="s">
        <v>12196</v>
      </c>
      <c r="D3940" s="16" t="s">
        <v>4574</v>
      </c>
      <c r="E3940" s="18" t="n">
        <v>1</v>
      </c>
      <c r="F3940" s="16" t="s">
        <v>43</v>
      </c>
      <c r="G3940" s="18" t="n">
        <v>0</v>
      </c>
      <c r="H3940" s="16" t="n">
        <v>1.2</v>
      </c>
      <c r="I3940" s="18" t="n">
        <v>4</v>
      </c>
      <c r="J3940" s="19" t="n">
        <v>5.27</v>
      </c>
      <c r="K3940" s="19" t="n">
        <v>5.27</v>
      </c>
      <c r="L3940" s="19" t="n">
        <v>5.27</v>
      </c>
      <c r="M3940" s="19" t="n">
        <f aca="false">IF(J3940&gt;0,J3940,K3940)*E3940</f>
        <v>5.27</v>
      </c>
      <c r="N3940" s="20"/>
      <c r="O3940" s="21" t="str">
        <f aca="false">IF(R3940="","",ROUND(R3940*(1-Premissas!$B$4),4))</f>
        <v/>
      </c>
      <c r="P3940" s="22"/>
      <c r="Q3940" s="22"/>
      <c r="R3940" s="23"/>
      <c r="S3940" s="24"/>
      <c r="T3940" s="24"/>
      <c r="U3940" s="25"/>
      <c r="V3940" s="19" t="str">
        <f aca="false">IF(COUNT(N3940:Q3940)=0,"",MIN(N3940:Q3940))</f>
        <v/>
      </c>
      <c r="W3940" s="16" t="str">
        <f aca="false">IF(V3940="","",INDEX($N$4:$Q$4,MATCH(V3940,N3940:Q3940,0)))</f>
        <v/>
      </c>
      <c r="X3940" s="19" t="str">
        <f aca="false">IF(COUNT(N3940:Q3940)&lt;2,"",SMALL(N3940:Q3940,2))</f>
        <v/>
      </c>
      <c r="Y3940" s="26" t="str">
        <f aca="false">IF(OR(V3940="",M3940=0),"",V3940/M3940-1)</f>
        <v/>
      </c>
      <c r="Z3940" s="26" t="str">
        <f aca="false">IF(OR(V3940="",L3940=""),"",V3940/(L3940*E3940)-1)</f>
        <v/>
      </c>
      <c r="AA3940" s="16" t="str">
        <f aca="false">IF(V3940="","SEM OFERTA",IF(OR(Y3940&gt;Premissas!$B$11,Y3940&lt;Premissas!$B$12),"VERIFICAR - UNIDADE/EMBALAGEM",IF(Y3940&gt;Premissas!$B$6,"NÃO COMPRAR - REAJUSTE &gt;5%","COMPRAR")))</f>
        <v>SEM OFERTA</v>
      </c>
      <c r="AB3940" s="18" t="str">
        <f aca="false">IF(W3940="DIMEC",S3940,IF(W3940="MEDCENTRO",U3940,""))</f>
        <v/>
      </c>
      <c r="AC3940" s="18" t="n">
        <f aca="false">IF(AA3940&lt;&gt;"COMPRAR",0,IF(AB3940="",I3940,MIN(I3940,AB3940)))</f>
        <v>0</v>
      </c>
      <c r="AD3940" s="19" t="n">
        <f aca="false">IF(AC3940&gt;0,AC3940*V3940,0)</f>
        <v>0</v>
      </c>
      <c r="AE3940" s="19" t="n">
        <f aca="false">IF(AC3940&gt;0,(M3940-V3940)*AC3940,0)</f>
        <v>0</v>
      </c>
      <c r="AF3940" s="16" t="str">
        <f aca="false">IF(AA3940&lt;&gt;"COMPRAR","",IF(AB3940="",IF(X3940="","",IF(X3940-V3940&lt;0.01,"EMPATE TÉCNICO","")),IF(AB3940&lt;I3940,"ESTOQUE INSUFICIENTE",IF(X3940="","",IF(X3940-V3940&lt;0.01,"EMPATE TÉCNICO","")))))</f>
        <v/>
      </c>
      <c r="AG3940" s="16" t="s">
        <v>547</v>
      </c>
      <c r="AH3940" s="16" t="s">
        <v>1761</v>
      </c>
    </row>
    <row r="3941" customFormat="false" ht="15" hidden="false" customHeight="false" outlineLevel="0" collapsed="false">
      <c r="A3941" s="16" t="s">
        <v>12197</v>
      </c>
      <c r="B3941" s="17" t="s">
        <v>12198</v>
      </c>
      <c r="C3941" s="16" t="s">
        <v>12199</v>
      </c>
      <c r="D3941" s="16" t="s">
        <v>4548</v>
      </c>
      <c r="E3941" s="18" t="n">
        <v>1</v>
      </c>
      <c r="F3941" s="16" t="s">
        <v>43</v>
      </c>
      <c r="G3941" s="18" t="n">
        <v>0</v>
      </c>
      <c r="H3941" s="16" t="n">
        <v>1.3</v>
      </c>
      <c r="I3941" s="18" t="n">
        <v>4</v>
      </c>
      <c r="J3941" s="19" t="n">
        <v>19.5333333333333</v>
      </c>
      <c r="K3941" s="19" t="n">
        <v>19.5333333333333</v>
      </c>
      <c r="L3941" s="19" t="n">
        <v>19.5333</v>
      </c>
      <c r="M3941" s="19" t="n">
        <f aca="false">IF(J3941&gt;0,J3941,K3941)*E3941</f>
        <v>19.5333333333333</v>
      </c>
      <c r="N3941" s="20"/>
      <c r="O3941" s="21" t="str">
        <f aca="false">IF(R3941="","",ROUND(R3941*(1-Premissas!$B$4),4))</f>
        <v/>
      </c>
      <c r="P3941" s="22"/>
      <c r="Q3941" s="22"/>
      <c r="R3941" s="23"/>
      <c r="S3941" s="24"/>
      <c r="T3941" s="24"/>
      <c r="U3941" s="25"/>
      <c r="V3941" s="19" t="str">
        <f aca="false">IF(COUNT(N3941:Q3941)=0,"",MIN(N3941:Q3941))</f>
        <v/>
      </c>
      <c r="W3941" s="16" t="str">
        <f aca="false">IF(V3941="","",INDEX($N$4:$Q$4,MATCH(V3941,N3941:Q3941,0)))</f>
        <v/>
      </c>
      <c r="X3941" s="19" t="str">
        <f aca="false">IF(COUNT(N3941:Q3941)&lt;2,"",SMALL(N3941:Q3941,2))</f>
        <v/>
      </c>
      <c r="Y3941" s="26" t="str">
        <f aca="false">IF(OR(V3941="",M3941=0),"",V3941/M3941-1)</f>
        <v/>
      </c>
      <c r="Z3941" s="26" t="str">
        <f aca="false">IF(OR(V3941="",L3941=""),"",V3941/(L3941*E3941)-1)</f>
        <v/>
      </c>
      <c r="AA3941" s="16" t="str">
        <f aca="false">IF(V3941="","SEM OFERTA",IF(OR(Y3941&gt;Premissas!$B$11,Y3941&lt;Premissas!$B$12),"VERIFICAR - UNIDADE/EMBALAGEM",IF(Y3941&gt;Premissas!$B$6,"NÃO COMPRAR - REAJUSTE &gt;5%","COMPRAR")))</f>
        <v>SEM OFERTA</v>
      </c>
      <c r="AB3941" s="18" t="str">
        <f aca="false">IF(W3941="DIMEC",S3941,IF(W3941="MEDCENTRO",U3941,""))</f>
        <v/>
      </c>
      <c r="AC3941" s="18" t="n">
        <f aca="false">IF(AA3941&lt;&gt;"COMPRAR",0,IF(AB3941="",I3941,MIN(I3941,AB3941)))</f>
        <v>0</v>
      </c>
      <c r="AD3941" s="19" t="n">
        <f aca="false">IF(AC3941&gt;0,AC3941*V3941,0)</f>
        <v>0</v>
      </c>
      <c r="AE3941" s="19" t="n">
        <f aca="false">IF(AC3941&gt;0,(M3941-V3941)*AC3941,0)</f>
        <v>0</v>
      </c>
      <c r="AF3941" s="16" t="str">
        <f aca="false">IF(AA3941&lt;&gt;"COMPRAR","",IF(AB3941="",IF(X3941="","",IF(X3941-V3941&lt;0.01,"EMPATE TÉCNICO","")),IF(AB3941&lt;I3941,"ESTOQUE INSUFICIENTE",IF(X3941="","",IF(X3941-V3941&lt;0.01,"EMPATE TÉCNICO","")))))</f>
        <v/>
      </c>
      <c r="AG3941" s="16" t="s">
        <v>328</v>
      </c>
      <c r="AH3941" s="16" t="s">
        <v>1761</v>
      </c>
    </row>
    <row r="3942" customFormat="false" ht="15" hidden="false" customHeight="false" outlineLevel="0" collapsed="false">
      <c r="A3942" s="16" t="s">
        <v>12200</v>
      </c>
      <c r="B3942" s="17" t="s">
        <v>12201</v>
      </c>
      <c r="C3942" s="16" t="s">
        <v>12202</v>
      </c>
      <c r="D3942" s="16" t="s">
        <v>4505</v>
      </c>
      <c r="E3942" s="18" t="n">
        <v>1</v>
      </c>
      <c r="F3942" s="16" t="s">
        <v>43</v>
      </c>
      <c r="G3942" s="18" t="n">
        <v>0</v>
      </c>
      <c r="H3942" s="16" t="n">
        <v>0.5</v>
      </c>
      <c r="I3942" s="18" t="n">
        <v>2</v>
      </c>
      <c r="J3942" s="19" t="n">
        <v>12.2375</v>
      </c>
      <c r="K3942" s="19" t="n">
        <v>12.2375</v>
      </c>
      <c r="L3942" s="19" t="n">
        <v>12.2375</v>
      </c>
      <c r="M3942" s="19" t="n">
        <f aca="false">IF(J3942&gt;0,J3942,K3942)*E3942</f>
        <v>12.2375</v>
      </c>
      <c r="N3942" s="20"/>
      <c r="O3942" s="21" t="str">
        <f aca="false">IF(R3942="","",ROUND(R3942*(1-Premissas!$B$4),4))</f>
        <v/>
      </c>
      <c r="P3942" s="22"/>
      <c r="Q3942" s="22"/>
      <c r="R3942" s="23"/>
      <c r="S3942" s="24"/>
      <c r="T3942" s="24"/>
      <c r="U3942" s="25"/>
      <c r="V3942" s="19" t="str">
        <f aca="false">IF(COUNT(N3942:Q3942)=0,"",MIN(N3942:Q3942))</f>
        <v/>
      </c>
      <c r="W3942" s="16" t="str">
        <f aca="false">IF(V3942="","",INDEX($N$4:$Q$4,MATCH(V3942,N3942:Q3942,0)))</f>
        <v/>
      </c>
      <c r="X3942" s="19" t="str">
        <f aca="false">IF(COUNT(N3942:Q3942)&lt;2,"",SMALL(N3942:Q3942,2))</f>
        <v/>
      </c>
      <c r="Y3942" s="26" t="str">
        <f aca="false">IF(OR(V3942="",M3942=0),"",V3942/M3942-1)</f>
        <v/>
      </c>
      <c r="Z3942" s="26" t="str">
        <f aca="false">IF(OR(V3942="",L3942=""),"",V3942/(L3942*E3942)-1)</f>
        <v/>
      </c>
      <c r="AA3942" s="16" t="str">
        <f aca="false">IF(V3942="","SEM OFERTA",IF(OR(Y3942&gt;Premissas!$B$11,Y3942&lt;Premissas!$B$12),"VERIFICAR - UNIDADE/EMBALAGEM",IF(Y3942&gt;Premissas!$B$6,"NÃO COMPRAR - REAJUSTE &gt;5%","COMPRAR")))</f>
        <v>SEM OFERTA</v>
      </c>
      <c r="AB3942" s="18" t="str">
        <f aca="false">IF(W3942="DIMEC",S3942,IF(W3942="MEDCENTRO",U3942,""))</f>
        <v/>
      </c>
      <c r="AC3942" s="18" t="n">
        <f aca="false">IF(AA3942&lt;&gt;"COMPRAR",0,IF(AB3942="",I3942,MIN(I3942,AB3942)))</f>
        <v>0</v>
      </c>
      <c r="AD3942" s="19" t="n">
        <f aca="false">IF(AC3942&gt;0,AC3942*V3942,0)</f>
        <v>0</v>
      </c>
      <c r="AE3942" s="19" t="n">
        <f aca="false">IF(AC3942&gt;0,(M3942-V3942)*AC3942,0)</f>
        <v>0</v>
      </c>
      <c r="AF3942" s="16" t="str">
        <f aca="false">IF(AA3942&lt;&gt;"COMPRAR","",IF(AB3942="",IF(X3942="","",IF(X3942-V3942&lt;0.01,"EMPATE TÉCNICO","")),IF(AB3942&lt;I3942,"ESTOQUE INSUFICIENTE",IF(X3942="","",IF(X3942-V3942&lt;0.01,"EMPATE TÉCNICO","")))))</f>
        <v/>
      </c>
      <c r="AG3942" s="16" t="s">
        <v>328</v>
      </c>
      <c r="AH3942" s="16" t="s">
        <v>1761</v>
      </c>
    </row>
    <row r="3943" customFormat="false" ht="15" hidden="false" customHeight="false" outlineLevel="0" collapsed="false">
      <c r="A3943" s="16" t="s">
        <v>12203</v>
      </c>
      <c r="B3943" s="17" t="s">
        <v>12204</v>
      </c>
      <c r="C3943" s="16" t="s">
        <v>12205</v>
      </c>
      <c r="D3943" s="16" t="s">
        <v>4505</v>
      </c>
      <c r="E3943" s="18" t="n">
        <v>1</v>
      </c>
      <c r="F3943" s="16" t="s">
        <v>43</v>
      </c>
      <c r="G3943" s="18" t="n">
        <v>0</v>
      </c>
      <c r="H3943" s="16" t="n">
        <v>0.5</v>
      </c>
      <c r="I3943" s="18" t="n">
        <v>2</v>
      </c>
      <c r="J3943" s="19" t="n">
        <v>12.2375</v>
      </c>
      <c r="K3943" s="19" t="n">
        <v>12.2375</v>
      </c>
      <c r="L3943" s="19" t="n">
        <v>12.2375</v>
      </c>
      <c r="M3943" s="19" t="n">
        <f aca="false">IF(J3943&gt;0,J3943,K3943)*E3943</f>
        <v>12.2375</v>
      </c>
      <c r="N3943" s="20"/>
      <c r="O3943" s="21" t="str">
        <f aca="false">IF(R3943="","",ROUND(R3943*(1-Premissas!$B$4),4))</f>
        <v/>
      </c>
      <c r="P3943" s="22"/>
      <c r="Q3943" s="22"/>
      <c r="R3943" s="23"/>
      <c r="S3943" s="24"/>
      <c r="T3943" s="24"/>
      <c r="U3943" s="25"/>
      <c r="V3943" s="19" t="str">
        <f aca="false">IF(COUNT(N3943:Q3943)=0,"",MIN(N3943:Q3943))</f>
        <v/>
      </c>
      <c r="W3943" s="16" t="str">
        <f aca="false">IF(V3943="","",INDEX($N$4:$Q$4,MATCH(V3943,N3943:Q3943,0)))</f>
        <v/>
      </c>
      <c r="X3943" s="19" t="str">
        <f aca="false">IF(COUNT(N3943:Q3943)&lt;2,"",SMALL(N3943:Q3943,2))</f>
        <v/>
      </c>
      <c r="Y3943" s="26" t="str">
        <f aca="false">IF(OR(V3943="",M3943=0),"",V3943/M3943-1)</f>
        <v/>
      </c>
      <c r="Z3943" s="26" t="str">
        <f aca="false">IF(OR(V3943="",L3943=""),"",V3943/(L3943*E3943)-1)</f>
        <v/>
      </c>
      <c r="AA3943" s="16" t="str">
        <f aca="false">IF(V3943="","SEM OFERTA",IF(OR(Y3943&gt;Premissas!$B$11,Y3943&lt;Premissas!$B$12),"VERIFICAR - UNIDADE/EMBALAGEM",IF(Y3943&gt;Premissas!$B$6,"NÃO COMPRAR - REAJUSTE &gt;5%","COMPRAR")))</f>
        <v>SEM OFERTA</v>
      </c>
      <c r="AB3943" s="18" t="str">
        <f aca="false">IF(W3943="DIMEC",S3943,IF(W3943="MEDCENTRO",U3943,""))</f>
        <v/>
      </c>
      <c r="AC3943" s="18" t="n">
        <f aca="false">IF(AA3943&lt;&gt;"COMPRAR",0,IF(AB3943="",I3943,MIN(I3943,AB3943)))</f>
        <v>0</v>
      </c>
      <c r="AD3943" s="19" t="n">
        <f aca="false">IF(AC3943&gt;0,AC3943*V3943,0)</f>
        <v>0</v>
      </c>
      <c r="AE3943" s="19" t="n">
        <f aca="false">IF(AC3943&gt;0,(M3943-V3943)*AC3943,0)</f>
        <v>0</v>
      </c>
      <c r="AF3943" s="16" t="str">
        <f aca="false">IF(AA3943&lt;&gt;"COMPRAR","",IF(AB3943="",IF(X3943="","",IF(X3943-V3943&lt;0.01,"EMPATE TÉCNICO","")),IF(AB3943&lt;I3943,"ESTOQUE INSUFICIENTE",IF(X3943="","",IF(X3943-V3943&lt;0.01,"EMPATE TÉCNICO","")))))</f>
        <v/>
      </c>
      <c r="AG3943" s="16" t="s">
        <v>328</v>
      </c>
      <c r="AH3943" s="16" t="s">
        <v>1761</v>
      </c>
    </row>
    <row r="3944" customFormat="false" ht="15" hidden="false" customHeight="false" outlineLevel="0" collapsed="false">
      <c r="A3944" s="16" t="s">
        <v>12206</v>
      </c>
      <c r="B3944" s="17" t="s">
        <v>12207</v>
      </c>
      <c r="C3944" s="16" t="s">
        <v>12208</v>
      </c>
      <c r="D3944" s="16" t="s">
        <v>3882</v>
      </c>
      <c r="E3944" s="18" t="n">
        <v>1</v>
      </c>
      <c r="F3944" s="16" t="s">
        <v>42</v>
      </c>
      <c r="G3944" s="18" t="n">
        <v>0</v>
      </c>
      <c r="H3944" s="16" t="n">
        <v>1.1</v>
      </c>
      <c r="I3944" s="18" t="n">
        <v>3</v>
      </c>
      <c r="J3944" s="19" t="n">
        <v>10.75</v>
      </c>
      <c r="K3944" s="19" t="n">
        <v>10.75</v>
      </c>
      <c r="L3944" s="19" t="n">
        <v>10.75</v>
      </c>
      <c r="M3944" s="19" t="n">
        <f aca="false">IF(J3944&gt;0,J3944,K3944)*E3944</f>
        <v>10.75</v>
      </c>
      <c r="N3944" s="20"/>
      <c r="O3944" s="21" t="str">
        <f aca="false">IF(R3944="","",ROUND(R3944*(1-Premissas!$B$4),4))</f>
        <v/>
      </c>
      <c r="P3944" s="22"/>
      <c r="Q3944" s="22"/>
      <c r="R3944" s="23"/>
      <c r="S3944" s="24"/>
      <c r="T3944" s="24"/>
      <c r="U3944" s="25"/>
      <c r="V3944" s="19" t="str">
        <f aca="false">IF(COUNT(N3944:Q3944)=0,"",MIN(N3944:Q3944))</f>
        <v/>
      </c>
      <c r="W3944" s="16" t="str">
        <f aca="false">IF(V3944="","",INDEX($N$4:$Q$4,MATCH(V3944,N3944:Q3944,0)))</f>
        <v/>
      </c>
      <c r="X3944" s="19" t="str">
        <f aca="false">IF(COUNT(N3944:Q3944)&lt;2,"",SMALL(N3944:Q3944,2))</f>
        <v/>
      </c>
      <c r="Y3944" s="26" t="str">
        <f aca="false">IF(OR(V3944="",M3944=0),"",V3944/M3944-1)</f>
        <v/>
      </c>
      <c r="Z3944" s="26" t="str">
        <f aca="false">IF(OR(V3944="",L3944=""),"",V3944/(L3944*E3944)-1)</f>
        <v/>
      </c>
      <c r="AA3944" s="16" t="str">
        <f aca="false">IF(V3944="","SEM OFERTA",IF(OR(Y3944&gt;Premissas!$B$11,Y3944&lt;Premissas!$B$12),"VERIFICAR - UNIDADE/EMBALAGEM",IF(Y3944&gt;Premissas!$B$6,"NÃO COMPRAR - REAJUSTE &gt;5%","COMPRAR")))</f>
        <v>SEM OFERTA</v>
      </c>
      <c r="AB3944" s="18" t="str">
        <f aca="false">IF(W3944="DIMEC",S3944,IF(W3944="MEDCENTRO",U3944,""))</f>
        <v/>
      </c>
      <c r="AC3944" s="18" t="n">
        <f aca="false">IF(AA3944&lt;&gt;"COMPRAR",0,IF(AB3944="",I3944,MIN(I3944,AB3944)))</f>
        <v>0</v>
      </c>
      <c r="AD3944" s="19" t="n">
        <f aca="false">IF(AC3944&gt;0,AC3944*V3944,0)</f>
        <v>0</v>
      </c>
      <c r="AE3944" s="19" t="n">
        <f aca="false">IF(AC3944&gt;0,(M3944-V3944)*AC3944,0)</f>
        <v>0</v>
      </c>
      <c r="AF3944" s="16" t="str">
        <f aca="false">IF(AA3944&lt;&gt;"COMPRAR","",IF(AB3944="",IF(X3944="","",IF(X3944-V3944&lt;0.01,"EMPATE TÉCNICO","")),IF(AB3944&lt;I3944,"ESTOQUE INSUFICIENTE",IF(X3944="","",IF(X3944-V3944&lt;0.01,"EMPATE TÉCNICO","")))))</f>
        <v/>
      </c>
      <c r="AG3944" s="16" t="s">
        <v>203</v>
      </c>
      <c r="AH3944" s="16" t="s">
        <v>1761</v>
      </c>
    </row>
    <row r="3945" customFormat="false" ht="15" hidden="false" customHeight="false" outlineLevel="0" collapsed="false">
      <c r="A3945" s="16" t="s">
        <v>12209</v>
      </c>
      <c r="B3945" s="17" t="s">
        <v>12210</v>
      </c>
      <c r="C3945" s="16" t="s">
        <v>12211</v>
      </c>
      <c r="D3945" s="16" t="s">
        <v>3882</v>
      </c>
      <c r="E3945" s="18" t="n">
        <v>1</v>
      </c>
      <c r="F3945" s="16" t="s">
        <v>43</v>
      </c>
      <c r="G3945" s="18" t="n">
        <v>0</v>
      </c>
      <c r="H3945" s="16" t="n">
        <v>0.1</v>
      </c>
      <c r="I3945" s="18" t="n">
        <v>1</v>
      </c>
      <c r="J3945" s="19" t="n">
        <v>19.29</v>
      </c>
      <c r="K3945" s="19" t="n">
        <v>19.29</v>
      </c>
      <c r="L3945" s="19" t="n">
        <v>19.29</v>
      </c>
      <c r="M3945" s="19" t="n">
        <f aca="false">IF(J3945&gt;0,J3945,K3945)*E3945</f>
        <v>19.29</v>
      </c>
      <c r="N3945" s="20"/>
      <c r="O3945" s="21" t="str">
        <f aca="false">IF(R3945="","",ROUND(R3945*(1-Premissas!$B$4),4))</f>
        <v/>
      </c>
      <c r="P3945" s="22"/>
      <c r="Q3945" s="22"/>
      <c r="R3945" s="23"/>
      <c r="S3945" s="24"/>
      <c r="T3945" s="24"/>
      <c r="U3945" s="25"/>
      <c r="V3945" s="19" t="str">
        <f aca="false">IF(COUNT(N3945:Q3945)=0,"",MIN(N3945:Q3945))</f>
        <v/>
      </c>
      <c r="W3945" s="16" t="str">
        <f aca="false">IF(V3945="","",INDEX($N$4:$Q$4,MATCH(V3945,N3945:Q3945,0)))</f>
        <v/>
      </c>
      <c r="X3945" s="19" t="str">
        <f aca="false">IF(COUNT(N3945:Q3945)&lt;2,"",SMALL(N3945:Q3945,2))</f>
        <v/>
      </c>
      <c r="Y3945" s="26" t="str">
        <f aca="false">IF(OR(V3945="",M3945=0),"",V3945/M3945-1)</f>
        <v/>
      </c>
      <c r="Z3945" s="26" t="str">
        <f aca="false">IF(OR(V3945="",L3945=""),"",V3945/(L3945*E3945)-1)</f>
        <v/>
      </c>
      <c r="AA3945" s="16" t="str">
        <f aca="false">IF(V3945="","SEM OFERTA",IF(OR(Y3945&gt;Premissas!$B$11,Y3945&lt;Premissas!$B$12),"VERIFICAR - UNIDADE/EMBALAGEM",IF(Y3945&gt;Premissas!$B$6,"NÃO COMPRAR - REAJUSTE &gt;5%","COMPRAR")))</f>
        <v>SEM OFERTA</v>
      </c>
      <c r="AB3945" s="18" t="str">
        <f aca="false">IF(W3945="DIMEC",S3945,IF(W3945="MEDCENTRO",U3945,""))</f>
        <v/>
      </c>
      <c r="AC3945" s="18" t="n">
        <f aca="false">IF(AA3945&lt;&gt;"COMPRAR",0,IF(AB3945="",I3945,MIN(I3945,AB3945)))</f>
        <v>0</v>
      </c>
      <c r="AD3945" s="19" t="n">
        <f aca="false">IF(AC3945&gt;0,AC3945*V3945,0)</f>
        <v>0</v>
      </c>
      <c r="AE3945" s="19" t="n">
        <f aca="false">IF(AC3945&gt;0,(M3945-V3945)*AC3945,0)</f>
        <v>0</v>
      </c>
      <c r="AF3945" s="16" t="str">
        <f aca="false">IF(AA3945&lt;&gt;"COMPRAR","",IF(AB3945="",IF(X3945="","",IF(X3945-V3945&lt;0.01,"EMPATE TÉCNICO","")),IF(AB3945&lt;I3945,"ESTOQUE INSUFICIENTE",IF(X3945="","",IF(X3945-V3945&lt;0.01,"EMPATE TÉCNICO","")))))</f>
        <v/>
      </c>
      <c r="AG3945" s="16" t="s">
        <v>203</v>
      </c>
      <c r="AH3945" s="16" t="s">
        <v>1761</v>
      </c>
    </row>
    <row r="3946" customFormat="false" ht="15" hidden="false" customHeight="false" outlineLevel="0" collapsed="false">
      <c r="A3946" s="16" t="s">
        <v>12212</v>
      </c>
      <c r="B3946" s="17" t="s">
        <v>12213</v>
      </c>
      <c r="C3946" s="16" t="s">
        <v>12214</v>
      </c>
      <c r="D3946" s="16" t="s">
        <v>4360</v>
      </c>
      <c r="E3946" s="18" t="n">
        <v>1</v>
      </c>
      <c r="F3946" s="16" t="s">
        <v>43</v>
      </c>
      <c r="G3946" s="18" t="n">
        <v>0</v>
      </c>
      <c r="H3946" s="16" t="n">
        <v>0.3</v>
      </c>
      <c r="I3946" s="18" t="n">
        <v>1</v>
      </c>
      <c r="J3946" s="19" t="n">
        <v>36.4</v>
      </c>
      <c r="K3946" s="19" t="n">
        <v>36.4</v>
      </c>
      <c r="L3946" s="19" t="n">
        <v>36.4</v>
      </c>
      <c r="M3946" s="19" t="n">
        <f aca="false">IF(J3946&gt;0,J3946,K3946)*E3946</f>
        <v>36.4</v>
      </c>
      <c r="N3946" s="20"/>
      <c r="O3946" s="21" t="str">
        <f aca="false">IF(R3946="","",ROUND(R3946*(1-Premissas!$B$4),4))</f>
        <v/>
      </c>
      <c r="P3946" s="22"/>
      <c r="Q3946" s="22"/>
      <c r="R3946" s="23"/>
      <c r="S3946" s="24"/>
      <c r="T3946" s="24"/>
      <c r="U3946" s="25"/>
      <c r="V3946" s="19" t="str">
        <f aca="false">IF(COUNT(N3946:Q3946)=0,"",MIN(N3946:Q3946))</f>
        <v/>
      </c>
      <c r="W3946" s="16" t="str">
        <f aca="false">IF(V3946="","",INDEX($N$4:$Q$4,MATCH(V3946,N3946:Q3946,0)))</f>
        <v/>
      </c>
      <c r="X3946" s="19" t="str">
        <f aca="false">IF(COUNT(N3946:Q3946)&lt;2,"",SMALL(N3946:Q3946,2))</f>
        <v/>
      </c>
      <c r="Y3946" s="26" t="str">
        <f aca="false">IF(OR(V3946="",M3946=0),"",V3946/M3946-1)</f>
        <v/>
      </c>
      <c r="Z3946" s="26" t="str">
        <f aca="false">IF(OR(V3946="",L3946=""),"",V3946/(L3946*E3946)-1)</f>
        <v/>
      </c>
      <c r="AA3946" s="16" t="str">
        <f aca="false">IF(V3946="","SEM OFERTA",IF(OR(Y3946&gt;Premissas!$B$11,Y3946&lt;Premissas!$B$12),"VERIFICAR - UNIDADE/EMBALAGEM",IF(Y3946&gt;Premissas!$B$6,"NÃO COMPRAR - REAJUSTE &gt;5%","COMPRAR")))</f>
        <v>SEM OFERTA</v>
      </c>
      <c r="AB3946" s="18" t="str">
        <f aca="false">IF(W3946="DIMEC",S3946,IF(W3946="MEDCENTRO",U3946,""))</f>
        <v/>
      </c>
      <c r="AC3946" s="18" t="n">
        <f aca="false">IF(AA3946&lt;&gt;"COMPRAR",0,IF(AB3946="",I3946,MIN(I3946,AB3946)))</f>
        <v>0</v>
      </c>
      <c r="AD3946" s="19" t="n">
        <f aca="false">IF(AC3946&gt;0,AC3946*V3946,0)</f>
        <v>0</v>
      </c>
      <c r="AE3946" s="19" t="n">
        <f aca="false">IF(AC3946&gt;0,(M3946-V3946)*AC3946,0)</f>
        <v>0</v>
      </c>
      <c r="AF3946" s="16" t="str">
        <f aca="false">IF(AA3946&lt;&gt;"COMPRAR","",IF(AB3946="",IF(X3946="","",IF(X3946-V3946&lt;0.01,"EMPATE TÉCNICO","")),IF(AB3946&lt;I3946,"ESTOQUE INSUFICIENTE",IF(X3946="","",IF(X3946-V3946&lt;0.01,"EMPATE TÉCNICO","")))))</f>
        <v/>
      </c>
      <c r="AG3946" s="16" t="s">
        <v>4361</v>
      </c>
      <c r="AH3946" s="16" t="s">
        <v>1761</v>
      </c>
    </row>
    <row r="3947" customFormat="false" ht="15" hidden="false" customHeight="false" outlineLevel="0" collapsed="false">
      <c r="A3947" s="16" t="s">
        <v>12215</v>
      </c>
      <c r="B3947" s="17" t="s">
        <v>12216</v>
      </c>
      <c r="C3947" s="16" t="s">
        <v>12217</v>
      </c>
      <c r="D3947" s="16" t="s">
        <v>12218</v>
      </c>
      <c r="E3947" s="18" t="n">
        <v>1</v>
      </c>
      <c r="F3947" s="16" t="s">
        <v>43</v>
      </c>
      <c r="G3947" s="18" t="n">
        <v>0</v>
      </c>
      <c r="H3947" s="16" t="n">
        <v>0</v>
      </c>
      <c r="I3947" s="18" t="n">
        <v>1</v>
      </c>
      <c r="J3947" s="19" t="n">
        <v>11.98</v>
      </c>
      <c r="K3947" s="19" t="n">
        <v>11.98</v>
      </c>
      <c r="L3947" s="19" t="n">
        <v>11.98</v>
      </c>
      <c r="M3947" s="19" t="n">
        <f aca="false">IF(J3947&gt;0,J3947,K3947)*E3947</f>
        <v>11.98</v>
      </c>
      <c r="N3947" s="20"/>
      <c r="O3947" s="21" t="str">
        <f aca="false">IF(R3947="","",ROUND(R3947*(1-Premissas!$B$4),4))</f>
        <v/>
      </c>
      <c r="P3947" s="22"/>
      <c r="Q3947" s="22"/>
      <c r="R3947" s="23"/>
      <c r="S3947" s="24"/>
      <c r="T3947" s="24"/>
      <c r="U3947" s="25"/>
      <c r="V3947" s="19" t="str">
        <f aca="false">IF(COUNT(N3947:Q3947)=0,"",MIN(N3947:Q3947))</f>
        <v/>
      </c>
      <c r="W3947" s="16" t="str">
        <f aca="false">IF(V3947="","",INDEX($N$4:$Q$4,MATCH(V3947,N3947:Q3947,0)))</f>
        <v/>
      </c>
      <c r="X3947" s="19" t="str">
        <f aca="false">IF(COUNT(N3947:Q3947)&lt;2,"",SMALL(N3947:Q3947,2))</f>
        <v/>
      </c>
      <c r="Y3947" s="26" t="str">
        <f aca="false">IF(OR(V3947="",M3947=0),"",V3947/M3947-1)</f>
        <v/>
      </c>
      <c r="Z3947" s="26" t="str">
        <f aca="false">IF(OR(V3947="",L3947=""),"",V3947/(L3947*E3947)-1)</f>
        <v/>
      </c>
      <c r="AA3947" s="16" t="str">
        <f aca="false">IF(V3947="","SEM OFERTA",IF(OR(Y3947&gt;Premissas!$B$11,Y3947&lt;Premissas!$B$12),"VERIFICAR - UNIDADE/EMBALAGEM",IF(Y3947&gt;Premissas!$B$6,"NÃO COMPRAR - REAJUSTE &gt;5%","COMPRAR")))</f>
        <v>SEM OFERTA</v>
      </c>
      <c r="AB3947" s="18" t="str">
        <f aca="false">IF(W3947="DIMEC",S3947,IF(W3947="MEDCENTRO",U3947,""))</f>
        <v/>
      </c>
      <c r="AC3947" s="18" t="n">
        <f aca="false">IF(AA3947&lt;&gt;"COMPRAR",0,IF(AB3947="",I3947,MIN(I3947,AB3947)))</f>
        <v>0</v>
      </c>
      <c r="AD3947" s="19" t="n">
        <f aca="false">IF(AC3947&gt;0,AC3947*V3947,0)</f>
        <v>0</v>
      </c>
      <c r="AE3947" s="19" t="n">
        <f aca="false">IF(AC3947&gt;0,(M3947-V3947)*AC3947,0)</f>
        <v>0</v>
      </c>
      <c r="AF3947" s="16" t="str">
        <f aca="false">IF(AA3947&lt;&gt;"COMPRAR","",IF(AB3947="",IF(X3947="","",IF(X3947-V3947&lt;0.01,"EMPATE TÉCNICO","")),IF(AB3947&lt;I3947,"ESTOQUE INSUFICIENTE",IF(X3947="","",IF(X3947-V3947&lt;0.01,"EMPATE TÉCNICO","")))))</f>
        <v/>
      </c>
      <c r="AG3947" s="16" t="s">
        <v>1838</v>
      </c>
      <c r="AH3947" s="16" t="s">
        <v>1761</v>
      </c>
    </row>
    <row r="3948" customFormat="false" ht="15" hidden="false" customHeight="false" outlineLevel="0" collapsed="false">
      <c r="A3948" s="16" t="s">
        <v>12219</v>
      </c>
      <c r="B3948" s="17" t="s">
        <v>12220</v>
      </c>
      <c r="C3948" s="16" t="s">
        <v>12221</v>
      </c>
      <c r="D3948" s="16" t="s">
        <v>12222</v>
      </c>
      <c r="E3948" s="18" t="n">
        <v>1</v>
      </c>
      <c r="F3948" s="16" t="s">
        <v>43</v>
      </c>
      <c r="G3948" s="18" t="n">
        <v>0</v>
      </c>
      <c r="H3948" s="16" t="n">
        <v>0</v>
      </c>
      <c r="I3948" s="18" t="n">
        <v>1</v>
      </c>
      <c r="J3948" s="19" t="n">
        <v>6.84</v>
      </c>
      <c r="K3948" s="19" t="n">
        <v>6.84</v>
      </c>
      <c r="L3948" s="19" t="n">
        <v>6.84</v>
      </c>
      <c r="M3948" s="19" t="n">
        <f aca="false">IF(J3948&gt;0,J3948,K3948)*E3948</f>
        <v>6.84</v>
      </c>
      <c r="N3948" s="20"/>
      <c r="O3948" s="21" t="str">
        <f aca="false">IF(R3948="","",ROUND(R3948*(1-Premissas!$B$4),4))</f>
        <v/>
      </c>
      <c r="P3948" s="22"/>
      <c r="Q3948" s="22"/>
      <c r="R3948" s="23"/>
      <c r="S3948" s="24"/>
      <c r="T3948" s="24"/>
      <c r="U3948" s="25"/>
      <c r="V3948" s="19" t="str">
        <f aca="false">IF(COUNT(N3948:Q3948)=0,"",MIN(N3948:Q3948))</f>
        <v/>
      </c>
      <c r="W3948" s="16" t="str">
        <f aca="false">IF(V3948="","",INDEX($N$4:$Q$4,MATCH(V3948,N3948:Q3948,0)))</f>
        <v/>
      </c>
      <c r="X3948" s="19" t="str">
        <f aca="false">IF(COUNT(N3948:Q3948)&lt;2,"",SMALL(N3948:Q3948,2))</f>
        <v/>
      </c>
      <c r="Y3948" s="26" t="str">
        <f aca="false">IF(OR(V3948="",M3948=0),"",V3948/M3948-1)</f>
        <v/>
      </c>
      <c r="Z3948" s="26" t="str">
        <f aca="false">IF(OR(V3948="",L3948=""),"",V3948/(L3948*E3948)-1)</f>
        <v/>
      </c>
      <c r="AA3948" s="16" t="str">
        <f aca="false">IF(V3948="","SEM OFERTA",IF(OR(Y3948&gt;Premissas!$B$11,Y3948&lt;Premissas!$B$12),"VERIFICAR - UNIDADE/EMBALAGEM",IF(Y3948&gt;Premissas!$B$6,"NÃO COMPRAR - REAJUSTE &gt;5%","COMPRAR")))</f>
        <v>SEM OFERTA</v>
      </c>
      <c r="AB3948" s="18" t="str">
        <f aca="false">IF(W3948="DIMEC",S3948,IF(W3948="MEDCENTRO",U3948,""))</f>
        <v/>
      </c>
      <c r="AC3948" s="18" t="n">
        <f aca="false">IF(AA3948&lt;&gt;"COMPRAR",0,IF(AB3948="",I3948,MIN(I3948,AB3948)))</f>
        <v>0</v>
      </c>
      <c r="AD3948" s="19" t="n">
        <f aca="false">IF(AC3948&gt;0,AC3948*V3948,0)</f>
        <v>0</v>
      </c>
      <c r="AE3948" s="19" t="n">
        <f aca="false">IF(AC3948&gt;0,(M3948-V3948)*AC3948,0)</f>
        <v>0</v>
      </c>
      <c r="AF3948" s="16" t="str">
        <f aca="false">IF(AA3948&lt;&gt;"COMPRAR","",IF(AB3948="",IF(X3948="","",IF(X3948-V3948&lt;0.01,"EMPATE TÉCNICO","")),IF(AB3948&lt;I3948,"ESTOQUE INSUFICIENTE",IF(X3948="","",IF(X3948-V3948&lt;0.01,"EMPATE TÉCNICO","")))))</f>
        <v/>
      </c>
      <c r="AG3948" s="16" t="s">
        <v>1897</v>
      </c>
      <c r="AH3948" s="16" t="s">
        <v>1761</v>
      </c>
    </row>
    <row r="3949" customFormat="false" ht="15" hidden="false" customHeight="false" outlineLevel="0" collapsed="false">
      <c r="A3949" s="16" t="s">
        <v>12223</v>
      </c>
      <c r="B3949" s="17" t="s">
        <v>12224</v>
      </c>
      <c r="C3949" s="16" t="s">
        <v>12225</v>
      </c>
      <c r="D3949" s="16" t="s">
        <v>12222</v>
      </c>
      <c r="E3949" s="18" t="n">
        <v>1</v>
      </c>
      <c r="F3949" s="16" t="s">
        <v>43</v>
      </c>
      <c r="G3949" s="18" t="n">
        <v>0</v>
      </c>
      <c r="H3949" s="16" t="n">
        <v>0</v>
      </c>
      <c r="I3949" s="18" t="n">
        <v>1</v>
      </c>
      <c r="J3949" s="19" t="n">
        <v>6.84</v>
      </c>
      <c r="K3949" s="19" t="n">
        <v>6.84</v>
      </c>
      <c r="L3949" s="19" t="n">
        <v>6.84</v>
      </c>
      <c r="M3949" s="19" t="n">
        <f aca="false">IF(J3949&gt;0,J3949,K3949)*E3949</f>
        <v>6.84</v>
      </c>
      <c r="N3949" s="20"/>
      <c r="O3949" s="21" t="str">
        <f aca="false">IF(R3949="","",ROUND(R3949*(1-Premissas!$B$4),4))</f>
        <v/>
      </c>
      <c r="P3949" s="22"/>
      <c r="Q3949" s="22"/>
      <c r="R3949" s="23"/>
      <c r="S3949" s="24"/>
      <c r="T3949" s="24"/>
      <c r="U3949" s="25"/>
      <c r="V3949" s="19" t="str">
        <f aca="false">IF(COUNT(N3949:Q3949)=0,"",MIN(N3949:Q3949))</f>
        <v/>
      </c>
      <c r="W3949" s="16" t="str">
        <f aca="false">IF(V3949="","",INDEX($N$4:$Q$4,MATCH(V3949,N3949:Q3949,0)))</f>
        <v/>
      </c>
      <c r="X3949" s="19" t="str">
        <f aca="false">IF(COUNT(N3949:Q3949)&lt;2,"",SMALL(N3949:Q3949,2))</f>
        <v/>
      </c>
      <c r="Y3949" s="26" t="str">
        <f aca="false">IF(OR(V3949="",M3949=0),"",V3949/M3949-1)</f>
        <v/>
      </c>
      <c r="Z3949" s="26" t="str">
        <f aca="false">IF(OR(V3949="",L3949=""),"",V3949/(L3949*E3949)-1)</f>
        <v/>
      </c>
      <c r="AA3949" s="16" t="str">
        <f aca="false">IF(V3949="","SEM OFERTA",IF(OR(Y3949&gt;Premissas!$B$11,Y3949&lt;Premissas!$B$12),"VERIFICAR - UNIDADE/EMBALAGEM",IF(Y3949&gt;Premissas!$B$6,"NÃO COMPRAR - REAJUSTE &gt;5%","COMPRAR")))</f>
        <v>SEM OFERTA</v>
      </c>
      <c r="AB3949" s="18" t="str">
        <f aca="false">IF(W3949="DIMEC",S3949,IF(W3949="MEDCENTRO",U3949,""))</f>
        <v/>
      </c>
      <c r="AC3949" s="18" t="n">
        <f aca="false">IF(AA3949&lt;&gt;"COMPRAR",0,IF(AB3949="",I3949,MIN(I3949,AB3949)))</f>
        <v>0</v>
      </c>
      <c r="AD3949" s="19" t="n">
        <f aca="false">IF(AC3949&gt;0,AC3949*V3949,0)</f>
        <v>0</v>
      </c>
      <c r="AE3949" s="19" t="n">
        <f aca="false">IF(AC3949&gt;0,(M3949-V3949)*AC3949,0)</f>
        <v>0</v>
      </c>
      <c r="AF3949" s="16" t="str">
        <f aca="false">IF(AA3949&lt;&gt;"COMPRAR","",IF(AB3949="",IF(X3949="","",IF(X3949-V3949&lt;0.01,"EMPATE TÉCNICO","")),IF(AB3949&lt;I3949,"ESTOQUE INSUFICIENTE",IF(X3949="","",IF(X3949-V3949&lt;0.01,"EMPATE TÉCNICO","")))))</f>
        <v/>
      </c>
      <c r="AG3949" s="16" t="s">
        <v>1897</v>
      </c>
      <c r="AH3949" s="16" t="s">
        <v>1761</v>
      </c>
    </row>
    <row r="3950" customFormat="false" ht="15" hidden="false" customHeight="false" outlineLevel="0" collapsed="false">
      <c r="A3950" s="16" t="s">
        <v>12226</v>
      </c>
      <c r="B3950" s="17" t="s">
        <v>12227</v>
      </c>
      <c r="C3950" s="16" t="s">
        <v>12228</v>
      </c>
      <c r="D3950" s="16" t="s">
        <v>12222</v>
      </c>
      <c r="E3950" s="18" t="n">
        <v>1</v>
      </c>
      <c r="F3950" s="16" t="s">
        <v>43</v>
      </c>
      <c r="G3950" s="18" t="n">
        <v>0</v>
      </c>
      <c r="H3950" s="16" t="n">
        <v>0</v>
      </c>
      <c r="I3950" s="18" t="n">
        <v>1</v>
      </c>
      <c r="J3950" s="19" t="n">
        <v>6.84</v>
      </c>
      <c r="K3950" s="19" t="n">
        <v>6.84</v>
      </c>
      <c r="L3950" s="19" t="n">
        <v>6.84</v>
      </c>
      <c r="M3950" s="19" t="n">
        <f aca="false">IF(J3950&gt;0,J3950,K3950)*E3950</f>
        <v>6.84</v>
      </c>
      <c r="N3950" s="20"/>
      <c r="O3950" s="21" t="str">
        <f aca="false">IF(R3950="","",ROUND(R3950*(1-Premissas!$B$4),4))</f>
        <v/>
      </c>
      <c r="P3950" s="22"/>
      <c r="Q3950" s="22"/>
      <c r="R3950" s="23"/>
      <c r="S3950" s="24"/>
      <c r="T3950" s="24"/>
      <c r="U3950" s="25"/>
      <c r="V3950" s="19" t="str">
        <f aca="false">IF(COUNT(N3950:Q3950)=0,"",MIN(N3950:Q3950))</f>
        <v/>
      </c>
      <c r="W3950" s="16" t="str">
        <f aca="false">IF(V3950="","",INDEX($N$4:$Q$4,MATCH(V3950,N3950:Q3950,0)))</f>
        <v/>
      </c>
      <c r="X3950" s="19" t="str">
        <f aca="false">IF(COUNT(N3950:Q3950)&lt;2,"",SMALL(N3950:Q3950,2))</f>
        <v/>
      </c>
      <c r="Y3950" s="26" t="str">
        <f aca="false">IF(OR(V3950="",M3950=0),"",V3950/M3950-1)</f>
        <v/>
      </c>
      <c r="Z3950" s="26" t="str">
        <f aca="false">IF(OR(V3950="",L3950=""),"",V3950/(L3950*E3950)-1)</f>
        <v/>
      </c>
      <c r="AA3950" s="16" t="str">
        <f aca="false">IF(V3950="","SEM OFERTA",IF(OR(Y3950&gt;Premissas!$B$11,Y3950&lt;Premissas!$B$12),"VERIFICAR - UNIDADE/EMBALAGEM",IF(Y3950&gt;Premissas!$B$6,"NÃO COMPRAR - REAJUSTE &gt;5%","COMPRAR")))</f>
        <v>SEM OFERTA</v>
      </c>
      <c r="AB3950" s="18" t="str">
        <f aca="false">IF(W3950="DIMEC",S3950,IF(W3950="MEDCENTRO",U3950,""))</f>
        <v/>
      </c>
      <c r="AC3950" s="18" t="n">
        <f aca="false">IF(AA3950&lt;&gt;"COMPRAR",0,IF(AB3950="",I3950,MIN(I3950,AB3950)))</f>
        <v>0</v>
      </c>
      <c r="AD3950" s="19" t="n">
        <f aca="false">IF(AC3950&gt;0,AC3950*V3950,0)</f>
        <v>0</v>
      </c>
      <c r="AE3950" s="19" t="n">
        <f aca="false">IF(AC3950&gt;0,(M3950-V3950)*AC3950,0)</f>
        <v>0</v>
      </c>
      <c r="AF3950" s="16" t="str">
        <f aca="false">IF(AA3950&lt;&gt;"COMPRAR","",IF(AB3950="",IF(X3950="","",IF(X3950-V3950&lt;0.01,"EMPATE TÉCNICO","")),IF(AB3950&lt;I3950,"ESTOQUE INSUFICIENTE",IF(X3950="","",IF(X3950-V3950&lt;0.01,"EMPATE TÉCNICO","")))))</f>
        <v/>
      </c>
      <c r="AG3950" s="16" t="s">
        <v>1897</v>
      </c>
      <c r="AH3950" s="16" t="s">
        <v>1761</v>
      </c>
    </row>
    <row r="3951" customFormat="false" ht="15" hidden="false" customHeight="false" outlineLevel="0" collapsed="false">
      <c r="A3951" s="16" t="s">
        <v>12229</v>
      </c>
      <c r="B3951" s="17" t="s">
        <v>12230</v>
      </c>
      <c r="C3951" s="16" t="s">
        <v>12231</v>
      </c>
      <c r="D3951" s="16" t="s">
        <v>4308</v>
      </c>
      <c r="E3951" s="18" t="n">
        <v>1</v>
      </c>
      <c r="F3951" s="16" t="s">
        <v>43</v>
      </c>
      <c r="G3951" s="18" t="n">
        <v>0</v>
      </c>
      <c r="H3951" s="16" t="n">
        <v>0.2</v>
      </c>
      <c r="I3951" s="18" t="n">
        <v>1</v>
      </c>
      <c r="J3951" s="19" t="n">
        <v>10.23</v>
      </c>
      <c r="K3951" s="19" t="n">
        <v>10.23</v>
      </c>
      <c r="L3951" s="19" t="n">
        <v>10.23</v>
      </c>
      <c r="M3951" s="19" t="n">
        <f aca="false">IF(J3951&gt;0,J3951,K3951)*E3951</f>
        <v>10.23</v>
      </c>
      <c r="N3951" s="20"/>
      <c r="O3951" s="21" t="str">
        <f aca="false">IF(R3951="","",ROUND(R3951*(1-Premissas!$B$4),4))</f>
        <v/>
      </c>
      <c r="P3951" s="22"/>
      <c r="Q3951" s="22"/>
      <c r="R3951" s="23"/>
      <c r="S3951" s="24"/>
      <c r="T3951" s="24"/>
      <c r="U3951" s="25"/>
      <c r="V3951" s="19" t="str">
        <f aca="false">IF(COUNT(N3951:Q3951)=0,"",MIN(N3951:Q3951))</f>
        <v/>
      </c>
      <c r="W3951" s="16" t="str">
        <f aca="false">IF(V3951="","",INDEX($N$4:$Q$4,MATCH(V3951,N3951:Q3951,0)))</f>
        <v/>
      </c>
      <c r="X3951" s="19" t="str">
        <f aca="false">IF(COUNT(N3951:Q3951)&lt;2,"",SMALL(N3951:Q3951,2))</f>
        <v/>
      </c>
      <c r="Y3951" s="26" t="str">
        <f aca="false">IF(OR(V3951="",M3951=0),"",V3951/M3951-1)</f>
        <v/>
      </c>
      <c r="Z3951" s="26" t="str">
        <f aca="false">IF(OR(V3951="",L3951=""),"",V3951/(L3951*E3951)-1)</f>
        <v/>
      </c>
      <c r="AA3951" s="16" t="str">
        <f aca="false">IF(V3951="","SEM OFERTA",IF(OR(Y3951&gt;Premissas!$B$11,Y3951&lt;Premissas!$B$12),"VERIFICAR - UNIDADE/EMBALAGEM",IF(Y3951&gt;Premissas!$B$6,"NÃO COMPRAR - REAJUSTE &gt;5%","COMPRAR")))</f>
        <v>SEM OFERTA</v>
      </c>
      <c r="AB3951" s="18" t="str">
        <f aca="false">IF(W3951="DIMEC",S3951,IF(W3951="MEDCENTRO",U3951,""))</f>
        <v/>
      </c>
      <c r="AC3951" s="18" t="n">
        <f aca="false">IF(AA3951&lt;&gt;"COMPRAR",0,IF(AB3951="",I3951,MIN(I3951,AB3951)))</f>
        <v>0</v>
      </c>
      <c r="AD3951" s="19" t="n">
        <f aca="false">IF(AC3951&gt;0,AC3951*V3951,0)</f>
        <v>0</v>
      </c>
      <c r="AE3951" s="19" t="n">
        <f aca="false">IF(AC3951&gt;0,(M3951-V3951)*AC3951,0)</f>
        <v>0</v>
      </c>
      <c r="AF3951" s="16" t="str">
        <f aca="false">IF(AA3951&lt;&gt;"COMPRAR","",IF(AB3951="",IF(X3951="","",IF(X3951-V3951&lt;0.01,"EMPATE TÉCNICO","")),IF(AB3951&lt;I3951,"ESTOQUE INSUFICIENTE",IF(X3951="","",IF(X3951-V3951&lt;0.01,"EMPATE TÉCNICO","")))))</f>
        <v/>
      </c>
      <c r="AG3951" s="16" t="s">
        <v>1838</v>
      </c>
      <c r="AH3951" s="16" t="s">
        <v>1761</v>
      </c>
    </row>
    <row r="3952" customFormat="false" ht="15" hidden="false" customHeight="false" outlineLevel="0" collapsed="false">
      <c r="A3952" s="16" t="s">
        <v>12232</v>
      </c>
      <c r="B3952" s="17" t="s">
        <v>12233</v>
      </c>
      <c r="C3952" s="16" t="s">
        <v>12234</v>
      </c>
      <c r="D3952" s="16" t="s">
        <v>4308</v>
      </c>
      <c r="E3952" s="18" t="n">
        <v>1</v>
      </c>
      <c r="F3952" s="16" t="s">
        <v>43</v>
      </c>
      <c r="G3952" s="18" t="n">
        <v>0</v>
      </c>
      <c r="H3952" s="16" t="n">
        <v>0.1</v>
      </c>
      <c r="I3952" s="18" t="n">
        <v>1</v>
      </c>
      <c r="J3952" s="19" t="n">
        <v>10.23</v>
      </c>
      <c r="K3952" s="19" t="n">
        <v>10.23</v>
      </c>
      <c r="L3952" s="19" t="n">
        <v>10.23</v>
      </c>
      <c r="M3952" s="19" t="n">
        <f aca="false">IF(J3952&gt;0,J3952,K3952)*E3952</f>
        <v>10.23</v>
      </c>
      <c r="N3952" s="20"/>
      <c r="O3952" s="21" t="str">
        <f aca="false">IF(R3952="","",ROUND(R3952*(1-Premissas!$B$4),4))</f>
        <v/>
      </c>
      <c r="P3952" s="22"/>
      <c r="Q3952" s="22"/>
      <c r="R3952" s="23"/>
      <c r="S3952" s="24"/>
      <c r="T3952" s="24"/>
      <c r="U3952" s="25"/>
      <c r="V3952" s="19" t="str">
        <f aca="false">IF(COUNT(N3952:Q3952)=0,"",MIN(N3952:Q3952))</f>
        <v/>
      </c>
      <c r="W3952" s="16" t="str">
        <f aca="false">IF(V3952="","",INDEX($N$4:$Q$4,MATCH(V3952,N3952:Q3952,0)))</f>
        <v/>
      </c>
      <c r="X3952" s="19" t="str">
        <f aca="false">IF(COUNT(N3952:Q3952)&lt;2,"",SMALL(N3952:Q3952,2))</f>
        <v/>
      </c>
      <c r="Y3952" s="26" t="str">
        <f aca="false">IF(OR(V3952="",M3952=0),"",V3952/M3952-1)</f>
        <v/>
      </c>
      <c r="Z3952" s="26" t="str">
        <f aca="false">IF(OR(V3952="",L3952=""),"",V3952/(L3952*E3952)-1)</f>
        <v/>
      </c>
      <c r="AA3952" s="16" t="str">
        <f aca="false">IF(V3952="","SEM OFERTA",IF(OR(Y3952&gt;Premissas!$B$11,Y3952&lt;Premissas!$B$12),"VERIFICAR - UNIDADE/EMBALAGEM",IF(Y3952&gt;Premissas!$B$6,"NÃO COMPRAR - REAJUSTE &gt;5%","COMPRAR")))</f>
        <v>SEM OFERTA</v>
      </c>
      <c r="AB3952" s="18" t="str">
        <f aca="false">IF(W3952="DIMEC",S3952,IF(W3952="MEDCENTRO",U3952,""))</f>
        <v/>
      </c>
      <c r="AC3952" s="18" t="n">
        <f aca="false">IF(AA3952&lt;&gt;"COMPRAR",0,IF(AB3952="",I3952,MIN(I3952,AB3952)))</f>
        <v>0</v>
      </c>
      <c r="AD3952" s="19" t="n">
        <f aca="false">IF(AC3952&gt;0,AC3952*V3952,0)</f>
        <v>0</v>
      </c>
      <c r="AE3952" s="19" t="n">
        <f aca="false">IF(AC3952&gt;0,(M3952-V3952)*AC3952,0)</f>
        <v>0</v>
      </c>
      <c r="AF3952" s="16" t="str">
        <f aca="false">IF(AA3952&lt;&gt;"COMPRAR","",IF(AB3952="",IF(X3952="","",IF(X3952-V3952&lt;0.01,"EMPATE TÉCNICO","")),IF(AB3952&lt;I3952,"ESTOQUE INSUFICIENTE",IF(X3952="","",IF(X3952-V3952&lt;0.01,"EMPATE TÉCNICO","")))))</f>
        <v/>
      </c>
      <c r="AG3952" s="16" t="s">
        <v>1838</v>
      </c>
      <c r="AH3952" s="16" t="s">
        <v>1761</v>
      </c>
    </row>
    <row r="3953" customFormat="false" ht="15" hidden="false" customHeight="false" outlineLevel="0" collapsed="false">
      <c r="A3953" s="16" t="s">
        <v>12235</v>
      </c>
      <c r="B3953" s="17" t="s">
        <v>12236</v>
      </c>
      <c r="C3953" s="16" t="s">
        <v>12237</v>
      </c>
      <c r="D3953" s="16" t="s">
        <v>4308</v>
      </c>
      <c r="E3953" s="18" t="n">
        <v>1</v>
      </c>
      <c r="F3953" s="16" t="s">
        <v>43</v>
      </c>
      <c r="G3953" s="18" t="n">
        <v>0</v>
      </c>
      <c r="H3953" s="16" t="n">
        <v>0.3</v>
      </c>
      <c r="I3953" s="18" t="n">
        <v>1</v>
      </c>
      <c r="J3953" s="19" t="n">
        <v>10.58</v>
      </c>
      <c r="K3953" s="19" t="n">
        <v>10.58</v>
      </c>
      <c r="L3953" s="19" t="n">
        <v>10.58</v>
      </c>
      <c r="M3953" s="19" t="n">
        <f aca="false">IF(J3953&gt;0,J3953,K3953)*E3953</f>
        <v>10.58</v>
      </c>
      <c r="N3953" s="20"/>
      <c r="O3953" s="21" t="str">
        <f aca="false">IF(R3953="","",ROUND(R3953*(1-Premissas!$B$4),4))</f>
        <v/>
      </c>
      <c r="P3953" s="22"/>
      <c r="Q3953" s="22"/>
      <c r="R3953" s="23"/>
      <c r="S3953" s="24"/>
      <c r="T3953" s="24"/>
      <c r="U3953" s="25"/>
      <c r="V3953" s="19" t="str">
        <f aca="false">IF(COUNT(N3953:Q3953)=0,"",MIN(N3953:Q3953))</f>
        <v/>
      </c>
      <c r="W3953" s="16" t="str">
        <f aca="false">IF(V3953="","",INDEX($N$4:$Q$4,MATCH(V3953,N3953:Q3953,0)))</f>
        <v/>
      </c>
      <c r="X3953" s="19" t="str">
        <f aca="false">IF(COUNT(N3953:Q3953)&lt;2,"",SMALL(N3953:Q3953,2))</f>
        <v/>
      </c>
      <c r="Y3953" s="26" t="str">
        <f aca="false">IF(OR(V3953="",M3953=0),"",V3953/M3953-1)</f>
        <v/>
      </c>
      <c r="Z3953" s="26" t="str">
        <f aca="false">IF(OR(V3953="",L3953=""),"",V3953/(L3953*E3953)-1)</f>
        <v/>
      </c>
      <c r="AA3953" s="16" t="str">
        <f aca="false">IF(V3953="","SEM OFERTA",IF(OR(Y3953&gt;Premissas!$B$11,Y3953&lt;Premissas!$B$12),"VERIFICAR - UNIDADE/EMBALAGEM",IF(Y3953&gt;Premissas!$B$6,"NÃO COMPRAR - REAJUSTE &gt;5%","COMPRAR")))</f>
        <v>SEM OFERTA</v>
      </c>
      <c r="AB3953" s="18" t="str">
        <f aca="false">IF(W3953="DIMEC",S3953,IF(W3953="MEDCENTRO",U3953,""))</f>
        <v/>
      </c>
      <c r="AC3953" s="18" t="n">
        <f aca="false">IF(AA3953&lt;&gt;"COMPRAR",0,IF(AB3953="",I3953,MIN(I3953,AB3953)))</f>
        <v>0</v>
      </c>
      <c r="AD3953" s="19" t="n">
        <f aca="false">IF(AC3953&gt;0,AC3953*V3953,0)</f>
        <v>0</v>
      </c>
      <c r="AE3953" s="19" t="n">
        <f aca="false">IF(AC3953&gt;0,(M3953-V3953)*AC3953,0)</f>
        <v>0</v>
      </c>
      <c r="AF3953" s="16" t="str">
        <f aca="false">IF(AA3953&lt;&gt;"COMPRAR","",IF(AB3953="",IF(X3953="","",IF(X3953-V3953&lt;0.01,"EMPATE TÉCNICO","")),IF(AB3953&lt;I3953,"ESTOQUE INSUFICIENTE",IF(X3953="","",IF(X3953-V3953&lt;0.01,"EMPATE TÉCNICO","")))))</f>
        <v/>
      </c>
      <c r="AG3953" s="16" t="s">
        <v>1798</v>
      </c>
      <c r="AH3953" s="16" t="s">
        <v>1761</v>
      </c>
    </row>
    <row r="3954" customFormat="false" ht="15" hidden="false" customHeight="false" outlineLevel="0" collapsed="false">
      <c r="A3954" s="16" t="s">
        <v>12238</v>
      </c>
      <c r="B3954" s="17" t="s">
        <v>12239</v>
      </c>
      <c r="C3954" s="16" t="s">
        <v>12240</v>
      </c>
      <c r="D3954" s="16" t="s">
        <v>4308</v>
      </c>
      <c r="E3954" s="18" t="n">
        <v>1</v>
      </c>
      <c r="F3954" s="16" t="s">
        <v>43</v>
      </c>
      <c r="G3954" s="18" t="n">
        <v>1</v>
      </c>
      <c r="H3954" s="16" t="n">
        <v>0.3</v>
      </c>
      <c r="I3954" s="18" t="n">
        <v>1</v>
      </c>
      <c r="J3954" s="19" t="n">
        <v>9.67</v>
      </c>
      <c r="K3954" s="19" t="n">
        <v>9.67</v>
      </c>
      <c r="L3954" s="19" t="n">
        <v>9.67</v>
      </c>
      <c r="M3954" s="19" t="n">
        <f aca="false">IF(J3954&gt;0,J3954,K3954)*E3954</f>
        <v>9.67</v>
      </c>
      <c r="N3954" s="20"/>
      <c r="O3954" s="21" t="str">
        <f aca="false">IF(R3954="","",ROUND(R3954*(1-Premissas!$B$4),4))</f>
        <v/>
      </c>
      <c r="P3954" s="22"/>
      <c r="Q3954" s="22"/>
      <c r="R3954" s="23"/>
      <c r="S3954" s="24"/>
      <c r="T3954" s="24"/>
      <c r="U3954" s="25"/>
      <c r="V3954" s="19" t="str">
        <f aca="false">IF(COUNT(N3954:Q3954)=0,"",MIN(N3954:Q3954))</f>
        <v/>
      </c>
      <c r="W3954" s="16" t="str">
        <f aca="false">IF(V3954="","",INDEX($N$4:$Q$4,MATCH(V3954,N3954:Q3954,0)))</f>
        <v/>
      </c>
      <c r="X3954" s="19" t="str">
        <f aca="false">IF(COUNT(N3954:Q3954)&lt;2,"",SMALL(N3954:Q3954,2))</f>
        <v/>
      </c>
      <c r="Y3954" s="26" t="str">
        <f aca="false">IF(OR(V3954="",M3954=0),"",V3954/M3954-1)</f>
        <v/>
      </c>
      <c r="Z3954" s="26" t="str">
        <f aca="false">IF(OR(V3954="",L3954=""),"",V3954/(L3954*E3954)-1)</f>
        <v/>
      </c>
      <c r="AA3954" s="16" t="str">
        <f aca="false">IF(V3954="","SEM OFERTA",IF(OR(Y3954&gt;Premissas!$B$11,Y3954&lt;Premissas!$B$12),"VERIFICAR - UNIDADE/EMBALAGEM",IF(Y3954&gt;Premissas!$B$6,"NÃO COMPRAR - REAJUSTE &gt;5%","COMPRAR")))</f>
        <v>SEM OFERTA</v>
      </c>
      <c r="AB3954" s="18" t="str">
        <f aca="false">IF(W3954="DIMEC",S3954,IF(W3954="MEDCENTRO",U3954,""))</f>
        <v/>
      </c>
      <c r="AC3954" s="18" t="n">
        <f aca="false">IF(AA3954&lt;&gt;"COMPRAR",0,IF(AB3954="",I3954,MIN(I3954,AB3954)))</f>
        <v>0</v>
      </c>
      <c r="AD3954" s="19" t="n">
        <f aca="false">IF(AC3954&gt;0,AC3954*V3954,0)</f>
        <v>0</v>
      </c>
      <c r="AE3954" s="19" t="n">
        <f aca="false">IF(AC3954&gt;0,(M3954-V3954)*AC3954,0)</f>
        <v>0</v>
      </c>
      <c r="AF3954" s="16" t="str">
        <f aca="false">IF(AA3954&lt;&gt;"COMPRAR","",IF(AB3954="",IF(X3954="","",IF(X3954-V3954&lt;0.01,"EMPATE TÉCNICO","")),IF(AB3954&lt;I3954,"ESTOQUE INSUFICIENTE",IF(X3954="","",IF(X3954-V3954&lt;0.01,"EMPATE TÉCNICO","")))))</f>
        <v/>
      </c>
      <c r="AG3954" s="16" t="s">
        <v>1838</v>
      </c>
      <c r="AH3954" s="16" t="s">
        <v>1761</v>
      </c>
    </row>
    <row r="3955" customFormat="false" ht="15" hidden="false" customHeight="false" outlineLevel="0" collapsed="false">
      <c r="A3955" s="16" t="s">
        <v>12241</v>
      </c>
      <c r="B3955" s="17" t="s">
        <v>12242</v>
      </c>
      <c r="C3955" s="16" t="s">
        <v>12243</v>
      </c>
      <c r="D3955" s="16" t="s">
        <v>4072</v>
      </c>
      <c r="E3955" s="18" t="n">
        <v>1</v>
      </c>
      <c r="F3955" s="16" t="s">
        <v>43</v>
      </c>
      <c r="G3955" s="18" t="n">
        <v>0</v>
      </c>
      <c r="H3955" s="16" t="n">
        <v>0</v>
      </c>
      <c r="I3955" s="18" t="n">
        <v>1</v>
      </c>
      <c r="J3955" s="19" t="n">
        <v>5.55</v>
      </c>
      <c r="K3955" s="19" t="n">
        <v>5.55</v>
      </c>
      <c r="L3955" s="19" t="n">
        <v>5.55</v>
      </c>
      <c r="M3955" s="19" t="n">
        <f aca="false">IF(J3955&gt;0,J3955,K3955)*E3955</f>
        <v>5.55</v>
      </c>
      <c r="N3955" s="20"/>
      <c r="O3955" s="21" t="str">
        <f aca="false">IF(R3955="","",ROUND(R3955*(1-Premissas!$B$4),4))</f>
        <v/>
      </c>
      <c r="P3955" s="22"/>
      <c r="Q3955" s="22"/>
      <c r="R3955" s="23"/>
      <c r="S3955" s="24"/>
      <c r="T3955" s="24"/>
      <c r="U3955" s="25"/>
      <c r="V3955" s="19" t="str">
        <f aca="false">IF(COUNT(N3955:Q3955)=0,"",MIN(N3955:Q3955))</f>
        <v/>
      </c>
      <c r="W3955" s="16" t="str">
        <f aca="false">IF(V3955="","",INDEX($N$4:$Q$4,MATCH(V3955,N3955:Q3955,0)))</f>
        <v/>
      </c>
      <c r="X3955" s="19" t="str">
        <f aca="false">IF(COUNT(N3955:Q3955)&lt;2,"",SMALL(N3955:Q3955,2))</f>
        <v/>
      </c>
      <c r="Y3955" s="26" t="str">
        <f aca="false">IF(OR(V3955="",M3955=0),"",V3955/M3955-1)</f>
        <v/>
      </c>
      <c r="Z3955" s="26" t="str">
        <f aca="false">IF(OR(V3955="",L3955=""),"",V3955/(L3955*E3955)-1)</f>
        <v/>
      </c>
      <c r="AA3955" s="16" t="str">
        <f aca="false">IF(V3955="","SEM OFERTA",IF(OR(Y3955&gt;Premissas!$B$11,Y3955&lt;Premissas!$B$12),"VERIFICAR - UNIDADE/EMBALAGEM",IF(Y3955&gt;Premissas!$B$6,"NÃO COMPRAR - REAJUSTE &gt;5%","COMPRAR")))</f>
        <v>SEM OFERTA</v>
      </c>
      <c r="AB3955" s="18" t="str">
        <f aca="false">IF(W3955="DIMEC",S3955,IF(W3955="MEDCENTRO",U3955,""))</f>
        <v/>
      </c>
      <c r="AC3955" s="18" t="n">
        <f aca="false">IF(AA3955&lt;&gt;"COMPRAR",0,IF(AB3955="",I3955,MIN(I3955,AB3955)))</f>
        <v>0</v>
      </c>
      <c r="AD3955" s="19" t="n">
        <f aca="false">IF(AC3955&gt;0,AC3955*V3955,0)</f>
        <v>0</v>
      </c>
      <c r="AE3955" s="19" t="n">
        <f aca="false">IF(AC3955&gt;0,(M3955-V3955)*AC3955,0)</f>
        <v>0</v>
      </c>
      <c r="AF3955" s="16" t="str">
        <f aca="false">IF(AA3955&lt;&gt;"COMPRAR","",IF(AB3955="",IF(X3955="","",IF(X3955-V3955&lt;0.01,"EMPATE TÉCNICO","")),IF(AB3955&lt;I3955,"ESTOQUE INSUFICIENTE",IF(X3955="","",IF(X3955-V3955&lt;0.01,"EMPATE TÉCNICO","")))))</f>
        <v/>
      </c>
      <c r="AG3955" s="16" t="s">
        <v>4020</v>
      </c>
      <c r="AH3955" s="16" t="s">
        <v>1761</v>
      </c>
    </row>
    <row r="3956" customFormat="false" ht="15" hidden="false" customHeight="false" outlineLevel="0" collapsed="false">
      <c r="A3956" s="16" t="s">
        <v>12244</v>
      </c>
      <c r="B3956" s="17" t="s">
        <v>12245</v>
      </c>
      <c r="C3956" s="16" t="s">
        <v>12246</v>
      </c>
      <c r="D3956" s="16" t="s">
        <v>4072</v>
      </c>
      <c r="E3956" s="18" t="n">
        <v>1</v>
      </c>
      <c r="F3956" s="16" t="s">
        <v>43</v>
      </c>
      <c r="G3956" s="18" t="n">
        <v>0</v>
      </c>
      <c r="H3956" s="16" t="n">
        <v>0</v>
      </c>
      <c r="I3956" s="18" t="n">
        <v>1</v>
      </c>
      <c r="J3956" s="19" t="n">
        <v>5.55</v>
      </c>
      <c r="K3956" s="19" t="n">
        <v>5.55</v>
      </c>
      <c r="L3956" s="19" t="n">
        <v>5.55</v>
      </c>
      <c r="M3956" s="19" t="n">
        <f aca="false">IF(J3956&gt;0,J3956,K3956)*E3956</f>
        <v>5.55</v>
      </c>
      <c r="N3956" s="20"/>
      <c r="O3956" s="21" t="str">
        <f aca="false">IF(R3956="","",ROUND(R3956*(1-Premissas!$B$4),4))</f>
        <v/>
      </c>
      <c r="P3956" s="22"/>
      <c r="Q3956" s="22"/>
      <c r="R3956" s="23"/>
      <c r="S3956" s="24"/>
      <c r="T3956" s="24"/>
      <c r="U3956" s="25"/>
      <c r="V3956" s="19" t="str">
        <f aca="false">IF(COUNT(N3956:Q3956)=0,"",MIN(N3956:Q3956))</f>
        <v/>
      </c>
      <c r="W3956" s="16" t="str">
        <f aca="false">IF(V3956="","",INDEX($N$4:$Q$4,MATCH(V3956,N3956:Q3956,0)))</f>
        <v/>
      </c>
      <c r="X3956" s="19" t="str">
        <f aca="false">IF(COUNT(N3956:Q3956)&lt;2,"",SMALL(N3956:Q3956,2))</f>
        <v/>
      </c>
      <c r="Y3956" s="26" t="str">
        <f aca="false">IF(OR(V3956="",M3956=0),"",V3956/M3956-1)</f>
        <v/>
      </c>
      <c r="Z3956" s="26" t="str">
        <f aca="false">IF(OR(V3956="",L3956=""),"",V3956/(L3956*E3956)-1)</f>
        <v/>
      </c>
      <c r="AA3956" s="16" t="str">
        <f aca="false">IF(V3956="","SEM OFERTA",IF(OR(Y3956&gt;Premissas!$B$11,Y3956&lt;Premissas!$B$12),"VERIFICAR - UNIDADE/EMBALAGEM",IF(Y3956&gt;Premissas!$B$6,"NÃO COMPRAR - REAJUSTE &gt;5%","COMPRAR")))</f>
        <v>SEM OFERTA</v>
      </c>
      <c r="AB3956" s="18" t="str">
        <f aca="false">IF(W3956="DIMEC",S3956,IF(W3956="MEDCENTRO",U3956,""))</f>
        <v/>
      </c>
      <c r="AC3956" s="18" t="n">
        <f aca="false">IF(AA3956&lt;&gt;"COMPRAR",0,IF(AB3956="",I3956,MIN(I3956,AB3956)))</f>
        <v>0</v>
      </c>
      <c r="AD3956" s="19" t="n">
        <f aca="false">IF(AC3956&gt;0,AC3956*V3956,0)</f>
        <v>0</v>
      </c>
      <c r="AE3956" s="19" t="n">
        <f aca="false">IF(AC3956&gt;0,(M3956-V3956)*AC3956,0)</f>
        <v>0</v>
      </c>
      <c r="AF3956" s="16" t="str">
        <f aca="false">IF(AA3956&lt;&gt;"COMPRAR","",IF(AB3956="",IF(X3956="","",IF(X3956-V3956&lt;0.01,"EMPATE TÉCNICO","")),IF(AB3956&lt;I3956,"ESTOQUE INSUFICIENTE",IF(X3956="","",IF(X3956-V3956&lt;0.01,"EMPATE TÉCNICO","")))))</f>
        <v/>
      </c>
      <c r="AG3956" s="16" t="s">
        <v>4020</v>
      </c>
      <c r="AH3956" s="16" t="s">
        <v>1761</v>
      </c>
    </row>
    <row r="3957" customFormat="false" ht="15" hidden="false" customHeight="false" outlineLevel="0" collapsed="false">
      <c r="A3957" s="16" t="s">
        <v>12247</v>
      </c>
      <c r="B3957" s="17" t="s">
        <v>12248</v>
      </c>
      <c r="C3957" s="16" t="s">
        <v>12249</v>
      </c>
      <c r="D3957" s="16" t="s">
        <v>4072</v>
      </c>
      <c r="E3957" s="18" t="n">
        <v>1</v>
      </c>
      <c r="F3957" s="16" t="s">
        <v>43</v>
      </c>
      <c r="G3957" s="18" t="n">
        <v>0</v>
      </c>
      <c r="H3957" s="16" t="n">
        <v>0.1</v>
      </c>
      <c r="I3957" s="18" t="n">
        <v>1</v>
      </c>
      <c r="J3957" s="19" t="n">
        <v>5.55</v>
      </c>
      <c r="K3957" s="19" t="n">
        <v>5.55</v>
      </c>
      <c r="L3957" s="19" t="n">
        <v>5.55</v>
      </c>
      <c r="M3957" s="19" t="n">
        <f aca="false">IF(J3957&gt;0,J3957,K3957)*E3957</f>
        <v>5.55</v>
      </c>
      <c r="N3957" s="20"/>
      <c r="O3957" s="21" t="str">
        <f aca="false">IF(R3957="","",ROUND(R3957*(1-Premissas!$B$4),4))</f>
        <v/>
      </c>
      <c r="P3957" s="22"/>
      <c r="Q3957" s="22"/>
      <c r="R3957" s="23"/>
      <c r="S3957" s="24"/>
      <c r="T3957" s="24"/>
      <c r="U3957" s="25"/>
      <c r="V3957" s="19" t="str">
        <f aca="false">IF(COUNT(N3957:Q3957)=0,"",MIN(N3957:Q3957))</f>
        <v/>
      </c>
      <c r="W3957" s="16" t="str">
        <f aca="false">IF(V3957="","",INDEX($N$4:$Q$4,MATCH(V3957,N3957:Q3957,0)))</f>
        <v/>
      </c>
      <c r="X3957" s="19" t="str">
        <f aca="false">IF(COUNT(N3957:Q3957)&lt;2,"",SMALL(N3957:Q3957,2))</f>
        <v/>
      </c>
      <c r="Y3957" s="26" t="str">
        <f aca="false">IF(OR(V3957="",M3957=0),"",V3957/M3957-1)</f>
        <v/>
      </c>
      <c r="Z3957" s="26" t="str">
        <f aca="false">IF(OR(V3957="",L3957=""),"",V3957/(L3957*E3957)-1)</f>
        <v/>
      </c>
      <c r="AA3957" s="16" t="str">
        <f aca="false">IF(V3957="","SEM OFERTA",IF(OR(Y3957&gt;Premissas!$B$11,Y3957&lt;Premissas!$B$12),"VERIFICAR - UNIDADE/EMBALAGEM",IF(Y3957&gt;Premissas!$B$6,"NÃO COMPRAR - REAJUSTE &gt;5%","COMPRAR")))</f>
        <v>SEM OFERTA</v>
      </c>
      <c r="AB3957" s="18" t="str">
        <f aca="false">IF(W3957="DIMEC",S3957,IF(W3957="MEDCENTRO",U3957,""))</f>
        <v/>
      </c>
      <c r="AC3957" s="18" t="n">
        <f aca="false">IF(AA3957&lt;&gt;"COMPRAR",0,IF(AB3957="",I3957,MIN(I3957,AB3957)))</f>
        <v>0</v>
      </c>
      <c r="AD3957" s="19" t="n">
        <f aca="false">IF(AC3957&gt;0,AC3957*V3957,0)</f>
        <v>0</v>
      </c>
      <c r="AE3957" s="19" t="n">
        <f aca="false">IF(AC3957&gt;0,(M3957-V3957)*AC3957,0)</f>
        <v>0</v>
      </c>
      <c r="AF3957" s="16" t="str">
        <f aca="false">IF(AA3957&lt;&gt;"COMPRAR","",IF(AB3957="",IF(X3957="","",IF(X3957-V3957&lt;0.01,"EMPATE TÉCNICO","")),IF(AB3957&lt;I3957,"ESTOQUE INSUFICIENTE",IF(X3957="","",IF(X3957-V3957&lt;0.01,"EMPATE TÉCNICO","")))))</f>
        <v/>
      </c>
      <c r="AG3957" s="16" t="s">
        <v>4020</v>
      </c>
      <c r="AH3957" s="16" t="s">
        <v>1761</v>
      </c>
    </row>
    <row r="3958" customFormat="false" ht="15" hidden="false" customHeight="false" outlineLevel="0" collapsed="false">
      <c r="A3958" s="16" t="s">
        <v>12250</v>
      </c>
      <c r="B3958" s="17" t="s">
        <v>12251</v>
      </c>
      <c r="C3958" s="16" t="s">
        <v>12252</v>
      </c>
      <c r="D3958" s="16" t="s">
        <v>4072</v>
      </c>
      <c r="E3958" s="18" t="n">
        <v>1</v>
      </c>
      <c r="F3958" s="16" t="s">
        <v>43</v>
      </c>
      <c r="G3958" s="18" t="n">
        <v>0</v>
      </c>
      <c r="H3958" s="16" t="n">
        <v>0.1</v>
      </c>
      <c r="I3958" s="18" t="n">
        <v>1</v>
      </c>
      <c r="J3958" s="19" t="n">
        <v>5.55</v>
      </c>
      <c r="K3958" s="19" t="n">
        <v>5.55</v>
      </c>
      <c r="L3958" s="19" t="n">
        <v>5.55</v>
      </c>
      <c r="M3958" s="19" t="n">
        <f aca="false">IF(J3958&gt;0,J3958,K3958)*E3958</f>
        <v>5.55</v>
      </c>
      <c r="N3958" s="20"/>
      <c r="O3958" s="21" t="str">
        <f aca="false">IF(R3958="","",ROUND(R3958*(1-Premissas!$B$4),4))</f>
        <v/>
      </c>
      <c r="P3958" s="22"/>
      <c r="Q3958" s="22"/>
      <c r="R3958" s="23"/>
      <c r="S3958" s="24"/>
      <c r="T3958" s="24"/>
      <c r="U3958" s="25"/>
      <c r="V3958" s="19" t="str">
        <f aca="false">IF(COUNT(N3958:Q3958)=0,"",MIN(N3958:Q3958))</f>
        <v/>
      </c>
      <c r="W3958" s="16" t="str">
        <f aca="false">IF(V3958="","",INDEX($N$4:$Q$4,MATCH(V3958,N3958:Q3958,0)))</f>
        <v/>
      </c>
      <c r="X3958" s="19" t="str">
        <f aca="false">IF(COUNT(N3958:Q3958)&lt;2,"",SMALL(N3958:Q3958,2))</f>
        <v/>
      </c>
      <c r="Y3958" s="26" t="str">
        <f aca="false">IF(OR(V3958="",M3958=0),"",V3958/M3958-1)</f>
        <v/>
      </c>
      <c r="Z3958" s="26" t="str">
        <f aca="false">IF(OR(V3958="",L3958=""),"",V3958/(L3958*E3958)-1)</f>
        <v/>
      </c>
      <c r="AA3958" s="16" t="str">
        <f aca="false">IF(V3958="","SEM OFERTA",IF(OR(Y3958&gt;Premissas!$B$11,Y3958&lt;Premissas!$B$12),"VERIFICAR - UNIDADE/EMBALAGEM",IF(Y3958&gt;Premissas!$B$6,"NÃO COMPRAR - REAJUSTE &gt;5%","COMPRAR")))</f>
        <v>SEM OFERTA</v>
      </c>
      <c r="AB3958" s="18" t="str">
        <f aca="false">IF(W3958="DIMEC",S3958,IF(W3958="MEDCENTRO",U3958,""))</f>
        <v/>
      </c>
      <c r="AC3958" s="18" t="n">
        <f aca="false">IF(AA3958&lt;&gt;"COMPRAR",0,IF(AB3958="",I3958,MIN(I3958,AB3958)))</f>
        <v>0</v>
      </c>
      <c r="AD3958" s="19" t="n">
        <f aca="false">IF(AC3958&gt;0,AC3958*V3958,0)</f>
        <v>0</v>
      </c>
      <c r="AE3958" s="19" t="n">
        <f aca="false">IF(AC3958&gt;0,(M3958-V3958)*AC3958,0)</f>
        <v>0</v>
      </c>
      <c r="AF3958" s="16" t="str">
        <f aca="false">IF(AA3958&lt;&gt;"COMPRAR","",IF(AB3958="",IF(X3958="","",IF(X3958-V3958&lt;0.01,"EMPATE TÉCNICO","")),IF(AB3958&lt;I3958,"ESTOQUE INSUFICIENTE",IF(X3958="","",IF(X3958-V3958&lt;0.01,"EMPATE TÉCNICO","")))))</f>
        <v/>
      </c>
      <c r="AG3958" s="16" t="s">
        <v>4020</v>
      </c>
      <c r="AH3958" s="16" t="s">
        <v>1761</v>
      </c>
    </row>
    <row r="3959" customFormat="false" ht="15" hidden="false" customHeight="false" outlineLevel="0" collapsed="false">
      <c r="A3959" s="16" t="s">
        <v>12253</v>
      </c>
      <c r="B3959" s="17" t="s">
        <v>12254</v>
      </c>
      <c r="C3959" s="16" t="s">
        <v>12255</v>
      </c>
      <c r="D3959" s="16" t="s">
        <v>4072</v>
      </c>
      <c r="E3959" s="18" t="n">
        <v>1</v>
      </c>
      <c r="F3959" s="16" t="s">
        <v>43</v>
      </c>
      <c r="G3959" s="18" t="n">
        <v>0</v>
      </c>
      <c r="H3959" s="16" t="n">
        <v>0</v>
      </c>
      <c r="I3959" s="18" t="n">
        <v>1</v>
      </c>
      <c r="J3959" s="19" t="n">
        <v>5.58</v>
      </c>
      <c r="K3959" s="19" t="n">
        <v>5.58</v>
      </c>
      <c r="L3959" s="19" t="n">
        <v>5.58</v>
      </c>
      <c r="M3959" s="19" t="n">
        <f aca="false">IF(J3959&gt;0,J3959,K3959)*E3959</f>
        <v>5.58</v>
      </c>
      <c r="N3959" s="20"/>
      <c r="O3959" s="21" t="str">
        <f aca="false">IF(R3959="","",ROUND(R3959*(1-Premissas!$B$4),4))</f>
        <v/>
      </c>
      <c r="P3959" s="22"/>
      <c r="Q3959" s="22"/>
      <c r="R3959" s="23"/>
      <c r="S3959" s="24"/>
      <c r="T3959" s="24"/>
      <c r="U3959" s="25"/>
      <c r="V3959" s="19" t="str">
        <f aca="false">IF(COUNT(N3959:Q3959)=0,"",MIN(N3959:Q3959))</f>
        <v/>
      </c>
      <c r="W3959" s="16" t="str">
        <f aca="false">IF(V3959="","",INDEX($N$4:$Q$4,MATCH(V3959,N3959:Q3959,0)))</f>
        <v/>
      </c>
      <c r="X3959" s="19" t="str">
        <f aca="false">IF(COUNT(N3959:Q3959)&lt;2,"",SMALL(N3959:Q3959,2))</f>
        <v/>
      </c>
      <c r="Y3959" s="26" t="str">
        <f aca="false">IF(OR(V3959="",M3959=0),"",V3959/M3959-1)</f>
        <v/>
      </c>
      <c r="Z3959" s="26" t="str">
        <f aca="false">IF(OR(V3959="",L3959=""),"",V3959/(L3959*E3959)-1)</f>
        <v/>
      </c>
      <c r="AA3959" s="16" t="str">
        <f aca="false">IF(V3959="","SEM OFERTA",IF(OR(Y3959&gt;Premissas!$B$11,Y3959&lt;Premissas!$B$12),"VERIFICAR - UNIDADE/EMBALAGEM",IF(Y3959&gt;Premissas!$B$6,"NÃO COMPRAR - REAJUSTE &gt;5%","COMPRAR")))</f>
        <v>SEM OFERTA</v>
      </c>
      <c r="AB3959" s="18" t="str">
        <f aca="false">IF(W3959="DIMEC",S3959,IF(W3959="MEDCENTRO",U3959,""))</f>
        <v/>
      </c>
      <c r="AC3959" s="18" t="n">
        <f aca="false">IF(AA3959&lt;&gt;"COMPRAR",0,IF(AB3959="",I3959,MIN(I3959,AB3959)))</f>
        <v>0</v>
      </c>
      <c r="AD3959" s="19" t="n">
        <f aca="false">IF(AC3959&gt;0,AC3959*V3959,0)</f>
        <v>0</v>
      </c>
      <c r="AE3959" s="19" t="n">
        <f aca="false">IF(AC3959&gt;0,(M3959-V3959)*AC3959,0)</f>
        <v>0</v>
      </c>
      <c r="AF3959" s="16" t="str">
        <f aca="false">IF(AA3959&lt;&gt;"COMPRAR","",IF(AB3959="",IF(X3959="","",IF(X3959-V3959&lt;0.01,"EMPATE TÉCNICO","")),IF(AB3959&lt;I3959,"ESTOQUE INSUFICIENTE",IF(X3959="","",IF(X3959-V3959&lt;0.01,"EMPATE TÉCNICO","")))))</f>
        <v/>
      </c>
      <c r="AG3959" s="16" t="s">
        <v>203</v>
      </c>
      <c r="AH3959" s="16" t="s">
        <v>1761</v>
      </c>
    </row>
    <row r="3960" customFormat="false" ht="15" hidden="false" customHeight="false" outlineLevel="0" collapsed="false">
      <c r="A3960" s="16" t="s">
        <v>12256</v>
      </c>
      <c r="B3960" s="17" t="s">
        <v>12257</v>
      </c>
      <c r="C3960" s="16" t="s">
        <v>12258</v>
      </c>
      <c r="D3960" s="16" t="s">
        <v>4082</v>
      </c>
      <c r="E3960" s="18" t="n">
        <v>1</v>
      </c>
      <c r="F3960" s="16" t="s">
        <v>42</v>
      </c>
      <c r="G3960" s="18" t="n">
        <v>0</v>
      </c>
      <c r="H3960" s="16" t="n">
        <v>1.5</v>
      </c>
      <c r="I3960" s="18" t="n">
        <v>4</v>
      </c>
      <c r="J3960" s="19" t="n">
        <v>5.19</v>
      </c>
      <c r="K3960" s="19" t="n">
        <v>5.19</v>
      </c>
      <c r="L3960" s="19" t="n">
        <v>5.19</v>
      </c>
      <c r="M3960" s="19" t="n">
        <f aca="false">IF(J3960&gt;0,J3960,K3960)*E3960</f>
        <v>5.19</v>
      </c>
      <c r="N3960" s="20"/>
      <c r="O3960" s="21" t="str">
        <f aca="false">IF(R3960="","",ROUND(R3960*(1-Premissas!$B$4),4))</f>
        <v/>
      </c>
      <c r="P3960" s="22"/>
      <c r="Q3960" s="22"/>
      <c r="R3960" s="23"/>
      <c r="S3960" s="24"/>
      <c r="T3960" s="24"/>
      <c r="U3960" s="25"/>
      <c r="V3960" s="19" t="str">
        <f aca="false">IF(COUNT(N3960:Q3960)=0,"",MIN(N3960:Q3960))</f>
        <v/>
      </c>
      <c r="W3960" s="16" t="str">
        <f aca="false">IF(V3960="","",INDEX($N$4:$Q$4,MATCH(V3960,N3960:Q3960,0)))</f>
        <v/>
      </c>
      <c r="X3960" s="19" t="str">
        <f aca="false">IF(COUNT(N3960:Q3960)&lt;2,"",SMALL(N3960:Q3960,2))</f>
        <v/>
      </c>
      <c r="Y3960" s="26" t="str">
        <f aca="false">IF(OR(V3960="",M3960=0),"",V3960/M3960-1)</f>
        <v/>
      </c>
      <c r="Z3960" s="26" t="str">
        <f aca="false">IF(OR(V3960="",L3960=""),"",V3960/(L3960*E3960)-1)</f>
        <v/>
      </c>
      <c r="AA3960" s="16" t="str">
        <f aca="false">IF(V3960="","SEM OFERTA",IF(OR(Y3960&gt;Premissas!$B$11,Y3960&lt;Premissas!$B$12),"VERIFICAR - UNIDADE/EMBALAGEM",IF(Y3960&gt;Premissas!$B$6,"NÃO COMPRAR - REAJUSTE &gt;5%","COMPRAR")))</f>
        <v>SEM OFERTA</v>
      </c>
      <c r="AB3960" s="18" t="str">
        <f aca="false">IF(W3960="DIMEC",S3960,IF(W3960="MEDCENTRO",U3960,""))</f>
        <v/>
      </c>
      <c r="AC3960" s="18" t="n">
        <f aca="false">IF(AA3960&lt;&gt;"COMPRAR",0,IF(AB3960="",I3960,MIN(I3960,AB3960)))</f>
        <v>0</v>
      </c>
      <c r="AD3960" s="19" t="n">
        <f aca="false">IF(AC3960&gt;0,AC3960*V3960,0)</f>
        <v>0</v>
      </c>
      <c r="AE3960" s="19" t="n">
        <f aca="false">IF(AC3960&gt;0,(M3960-V3960)*AC3960,0)</f>
        <v>0</v>
      </c>
      <c r="AF3960" s="16" t="str">
        <f aca="false">IF(AA3960&lt;&gt;"COMPRAR","",IF(AB3960="",IF(X3960="","",IF(X3960-V3960&lt;0.01,"EMPATE TÉCNICO","")),IF(AB3960&lt;I3960,"ESTOQUE INSUFICIENTE",IF(X3960="","",IF(X3960-V3960&lt;0.01,"EMPATE TÉCNICO","")))))</f>
        <v/>
      </c>
      <c r="AG3960" s="16" t="s">
        <v>1798</v>
      </c>
      <c r="AH3960" s="16" t="s">
        <v>1761</v>
      </c>
    </row>
    <row r="3961" customFormat="false" ht="15" hidden="false" customHeight="false" outlineLevel="0" collapsed="false">
      <c r="A3961" s="16" t="s">
        <v>12259</v>
      </c>
      <c r="B3961" s="17" t="s">
        <v>12260</v>
      </c>
      <c r="C3961" s="16" t="s">
        <v>12261</v>
      </c>
      <c r="D3961" s="16" t="s">
        <v>3878</v>
      </c>
      <c r="E3961" s="18" t="n">
        <v>1</v>
      </c>
      <c r="F3961" s="16" t="s">
        <v>43</v>
      </c>
      <c r="G3961" s="18" t="n">
        <v>0</v>
      </c>
      <c r="H3961" s="16" t="n">
        <v>0.6</v>
      </c>
      <c r="I3961" s="18" t="n">
        <v>2</v>
      </c>
      <c r="J3961" s="19" t="n">
        <v>9.45</v>
      </c>
      <c r="K3961" s="19" t="n">
        <v>9.45</v>
      </c>
      <c r="L3961" s="19" t="n">
        <v>9.45</v>
      </c>
      <c r="M3961" s="19" t="n">
        <f aca="false">IF(J3961&gt;0,J3961,K3961)*E3961</f>
        <v>9.45</v>
      </c>
      <c r="N3961" s="20"/>
      <c r="O3961" s="21" t="str">
        <f aca="false">IF(R3961="","",ROUND(R3961*(1-Premissas!$B$4),4))</f>
        <v/>
      </c>
      <c r="P3961" s="22"/>
      <c r="Q3961" s="22"/>
      <c r="R3961" s="23"/>
      <c r="S3961" s="24"/>
      <c r="T3961" s="24"/>
      <c r="U3961" s="25"/>
      <c r="V3961" s="19" t="str">
        <f aca="false">IF(COUNT(N3961:Q3961)=0,"",MIN(N3961:Q3961))</f>
        <v/>
      </c>
      <c r="W3961" s="16" t="str">
        <f aca="false">IF(V3961="","",INDEX($N$4:$Q$4,MATCH(V3961,N3961:Q3961,0)))</f>
        <v/>
      </c>
      <c r="X3961" s="19" t="str">
        <f aca="false">IF(COUNT(N3961:Q3961)&lt;2,"",SMALL(N3961:Q3961,2))</f>
        <v/>
      </c>
      <c r="Y3961" s="26" t="str">
        <f aca="false">IF(OR(V3961="",M3961=0),"",V3961/M3961-1)</f>
        <v/>
      </c>
      <c r="Z3961" s="26" t="str">
        <f aca="false">IF(OR(V3961="",L3961=""),"",V3961/(L3961*E3961)-1)</f>
        <v/>
      </c>
      <c r="AA3961" s="16" t="str">
        <f aca="false">IF(V3961="","SEM OFERTA",IF(OR(Y3961&gt;Premissas!$B$11,Y3961&lt;Premissas!$B$12),"VERIFICAR - UNIDADE/EMBALAGEM",IF(Y3961&gt;Premissas!$B$6,"NÃO COMPRAR - REAJUSTE &gt;5%","COMPRAR")))</f>
        <v>SEM OFERTA</v>
      </c>
      <c r="AB3961" s="18" t="str">
        <f aca="false">IF(W3961="DIMEC",S3961,IF(W3961="MEDCENTRO",U3961,""))</f>
        <v/>
      </c>
      <c r="AC3961" s="18" t="n">
        <f aca="false">IF(AA3961&lt;&gt;"COMPRAR",0,IF(AB3961="",I3961,MIN(I3961,AB3961)))</f>
        <v>0</v>
      </c>
      <c r="AD3961" s="19" t="n">
        <f aca="false">IF(AC3961&gt;0,AC3961*V3961,0)</f>
        <v>0</v>
      </c>
      <c r="AE3961" s="19" t="n">
        <f aca="false">IF(AC3961&gt;0,(M3961-V3961)*AC3961,0)</f>
        <v>0</v>
      </c>
      <c r="AF3961" s="16" t="str">
        <f aca="false">IF(AA3961&lt;&gt;"COMPRAR","",IF(AB3961="",IF(X3961="","",IF(X3961-V3961&lt;0.01,"EMPATE TÉCNICO","")),IF(AB3961&lt;I3961,"ESTOQUE INSUFICIENTE",IF(X3961="","",IF(X3961-V3961&lt;0.01,"EMPATE TÉCNICO","")))))</f>
        <v/>
      </c>
      <c r="AG3961" s="16" t="s">
        <v>203</v>
      </c>
      <c r="AH3961" s="16" t="s">
        <v>1761</v>
      </c>
    </row>
    <row r="3962" customFormat="false" ht="15" hidden="false" customHeight="false" outlineLevel="0" collapsed="false">
      <c r="A3962" s="16" t="s">
        <v>12262</v>
      </c>
      <c r="B3962" s="17" t="s">
        <v>12263</v>
      </c>
      <c r="C3962" s="16" t="s">
        <v>12264</v>
      </c>
      <c r="D3962" s="16" t="s">
        <v>3904</v>
      </c>
      <c r="E3962" s="18" t="n">
        <v>1</v>
      </c>
      <c r="F3962" s="16" t="s">
        <v>43</v>
      </c>
      <c r="G3962" s="18" t="n">
        <v>0</v>
      </c>
      <c r="H3962" s="16" t="n">
        <v>0.1</v>
      </c>
      <c r="I3962" s="18" t="n">
        <v>1</v>
      </c>
      <c r="J3962" s="19" t="n">
        <v>10.95</v>
      </c>
      <c r="K3962" s="19" t="n">
        <v>10.95</v>
      </c>
      <c r="L3962" s="19" t="n">
        <v>10.95</v>
      </c>
      <c r="M3962" s="19" t="n">
        <f aca="false">IF(J3962&gt;0,J3962,K3962)*E3962</f>
        <v>10.95</v>
      </c>
      <c r="N3962" s="20"/>
      <c r="O3962" s="21" t="str">
        <f aca="false">IF(R3962="","",ROUND(R3962*(1-Premissas!$B$4),4))</f>
        <v/>
      </c>
      <c r="P3962" s="22"/>
      <c r="Q3962" s="22"/>
      <c r="R3962" s="23"/>
      <c r="S3962" s="24"/>
      <c r="T3962" s="24"/>
      <c r="U3962" s="25"/>
      <c r="V3962" s="19" t="str">
        <f aca="false">IF(COUNT(N3962:Q3962)=0,"",MIN(N3962:Q3962))</f>
        <v/>
      </c>
      <c r="W3962" s="16" t="str">
        <f aca="false">IF(V3962="","",INDEX($N$4:$Q$4,MATCH(V3962,N3962:Q3962,0)))</f>
        <v/>
      </c>
      <c r="X3962" s="19" t="str">
        <f aca="false">IF(COUNT(N3962:Q3962)&lt;2,"",SMALL(N3962:Q3962,2))</f>
        <v/>
      </c>
      <c r="Y3962" s="26" t="str">
        <f aca="false">IF(OR(V3962="",M3962=0),"",V3962/M3962-1)</f>
        <v/>
      </c>
      <c r="Z3962" s="26" t="str">
        <f aca="false">IF(OR(V3962="",L3962=""),"",V3962/(L3962*E3962)-1)</f>
        <v/>
      </c>
      <c r="AA3962" s="16" t="str">
        <f aca="false">IF(V3962="","SEM OFERTA",IF(OR(Y3962&gt;Premissas!$B$11,Y3962&lt;Premissas!$B$12),"VERIFICAR - UNIDADE/EMBALAGEM",IF(Y3962&gt;Premissas!$B$6,"NÃO COMPRAR - REAJUSTE &gt;5%","COMPRAR")))</f>
        <v>SEM OFERTA</v>
      </c>
      <c r="AB3962" s="18" t="str">
        <f aca="false">IF(W3962="DIMEC",S3962,IF(W3962="MEDCENTRO",U3962,""))</f>
        <v/>
      </c>
      <c r="AC3962" s="18" t="n">
        <f aca="false">IF(AA3962&lt;&gt;"COMPRAR",0,IF(AB3962="",I3962,MIN(I3962,AB3962)))</f>
        <v>0</v>
      </c>
      <c r="AD3962" s="19" t="n">
        <f aca="false">IF(AC3962&gt;0,AC3962*V3962,0)</f>
        <v>0</v>
      </c>
      <c r="AE3962" s="19" t="n">
        <f aca="false">IF(AC3962&gt;0,(M3962-V3962)*AC3962,0)</f>
        <v>0</v>
      </c>
      <c r="AF3962" s="16" t="str">
        <f aca="false">IF(AA3962&lt;&gt;"COMPRAR","",IF(AB3962="",IF(X3962="","",IF(X3962-V3962&lt;0.01,"EMPATE TÉCNICO","")),IF(AB3962&lt;I3962,"ESTOQUE INSUFICIENTE",IF(X3962="","",IF(X3962-V3962&lt;0.01,"EMPATE TÉCNICO","")))))</f>
        <v/>
      </c>
      <c r="AG3962" s="16" t="s">
        <v>203</v>
      </c>
      <c r="AH3962" s="16" t="s">
        <v>1761</v>
      </c>
    </row>
    <row r="3963" customFormat="false" ht="15" hidden="false" customHeight="false" outlineLevel="0" collapsed="false">
      <c r="A3963" s="16" t="s">
        <v>12265</v>
      </c>
      <c r="B3963" s="17" t="s">
        <v>12266</v>
      </c>
      <c r="C3963" s="16" t="s">
        <v>12267</v>
      </c>
      <c r="D3963" s="16" t="s">
        <v>4072</v>
      </c>
      <c r="E3963" s="18" t="n">
        <v>1</v>
      </c>
      <c r="F3963" s="16" t="s">
        <v>43</v>
      </c>
      <c r="G3963" s="18" t="n">
        <v>0</v>
      </c>
      <c r="H3963" s="16" t="n">
        <v>0.5</v>
      </c>
      <c r="I3963" s="18" t="n">
        <v>2</v>
      </c>
      <c r="J3963" s="19" t="n">
        <v>7.98</v>
      </c>
      <c r="K3963" s="19" t="n">
        <v>7.98</v>
      </c>
      <c r="L3963" s="19" t="n">
        <v>7.98</v>
      </c>
      <c r="M3963" s="19" t="n">
        <f aca="false">IF(J3963&gt;0,J3963,K3963)*E3963</f>
        <v>7.98</v>
      </c>
      <c r="N3963" s="20"/>
      <c r="O3963" s="21" t="str">
        <f aca="false">IF(R3963="","",ROUND(R3963*(1-Premissas!$B$4),4))</f>
        <v/>
      </c>
      <c r="P3963" s="22"/>
      <c r="Q3963" s="22"/>
      <c r="R3963" s="23"/>
      <c r="S3963" s="24"/>
      <c r="T3963" s="24"/>
      <c r="U3963" s="25"/>
      <c r="V3963" s="19" t="str">
        <f aca="false">IF(COUNT(N3963:Q3963)=0,"",MIN(N3963:Q3963))</f>
        <v/>
      </c>
      <c r="W3963" s="16" t="str">
        <f aca="false">IF(V3963="","",INDEX($N$4:$Q$4,MATCH(V3963,N3963:Q3963,0)))</f>
        <v/>
      </c>
      <c r="X3963" s="19" t="str">
        <f aca="false">IF(COUNT(N3963:Q3963)&lt;2,"",SMALL(N3963:Q3963,2))</f>
        <v/>
      </c>
      <c r="Y3963" s="26" t="str">
        <f aca="false">IF(OR(V3963="",M3963=0),"",V3963/M3963-1)</f>
        <v/>
      </c>
      <c r="Z3963" s="26" t="str">
        <f aca="false">IF(OR(V3963="",L3963=""),"",V3963/(L3963*E3963)-1)</f>
        <v/>
      </c>
      <c r="AA3963" s="16" t="str">
        <f aca="false">IF(V3963="","SEM OFERTA",IF(OR(Y3963&gt;Premissas!$B$11,Y3963&lt;Premissas!$B$12),"VERIFICAR - UNIDADE/EMBALAGEM",IF(Y3963&gt;Premissas!$B$6,"NÃO COMPRAR - REAJUSTE &gt;5%","COMPRAR")))</f>
        <v>SEM OFERTA</v>
      </c>
      <c r="AB3963" s="18" t="str">
        <f aca="false">IF(W3963="DIMEC",S3963,IF(W3963="MEDCENTRO",U3963,""))</f>
        <v/>
      </c>
      <c r="AC3963" s="18" t="n">
        <f aca="false">IF(AA3963&lt;&gt;"COMPRAR",0,IF(AB3963="",I3963,MIN(I3963,AB3963)))</f>
        <v>0</v>
      </c>
      <c r="AD3963" s="19" t="n">
        <f aca="false">IF(AC3963&gt;0,AC3963*V3963,0)</f>
        <v>0</v>
      </c>
      <c r="AE3963" s="19" t="n">
        <f aca="false">IF(AC3963&gt;0,(M3963-V3963)*AC3963,0)</f>
        <v>0</v>
      </c>
      <c r="AF3963" s="16" t="str">
        <f aca="false">IF(AA3963&lt;&gt;"COMPRAR","",IF(AB3963="",IF(X3963="","",IF(X3963-V3963&lt;0.01,"EMPATE TÉCNICO","")),IF(AB3963&lt;I3963,"ESTOQUE INSUFICIENTE",IF(X3963="","",IF(X3963-V3963&lt;0.01,"EMPATE TÉCNICO","")))))</f>
        <v/>
      </c>
      <c r="AG3963" s="16" t="s">
        <v>1803</v>
      </c>
      <c r="AH3963" s="16" t="s">
        <v>1761</v>
      </c>
    </row>
    <row r="3964" customFormat="false" ht="15" hidden="false" customHeight="false" outlineLevel="0" collapsed="false">
      <c r="A3964" s="16" t="s">
        <v>12268</v>
      </c>
      <c r="B3964" s="17" t="s">
        <v>12269</v>
      </c>
      <c r="C3964" s="16" t="s">
        <v>12270</v>
      </c>
      <c r="D3964" s="16" t="s">
        <v>4213</v>
      </c>
      <c r="E3964" s="18" t="n">
        <v>1</v>
      </c>
      <c r="F3964" s="16" t="s">
        <v>43</v>
      </c>
      <c r="G3964" s="18" t="n">
        <v>2</v>
      </c>
      <c r="H3964" s="16" t="n">
        <v>1</v>
      </c>
      <c r="I3964" s="18" t="n">
        <v>1</v>
      </c>
      <c r="J3964" s="19" t="n">
        <v>14.82</v>
      </c>
      <c r="K3964" s="19" t="n">
        <v>14.82</v>
      </c>
      <c r="L3964" s="19" t="n">
        <v>14.82</v>
      </c>
      <c r="M3964" s="19" t="n">
        <f aca="false">IF(J3964&gt;0,J3964,K3964)*E3964</f>
        <v>14.82</v>
      </c>
      <c r="N3964" s="20"/>
      <c r="O3964" s="21" t="str">
        <f aca="false">IF(R3964="","",ROUND(R3964*(1-Premissas!$B$4),4))</f>
        <v/>
      </c>
      <c r="P3964" s="22"/>
      <c r="Q3964" s="22"/>
      <c r="R3964" s="23"/>
      <c r="S3964" s="24"/>
      <c r="T3964" s="24"/>
      <c r="U3964" s="25"/>
      <c r="V3964" s="19" t="str">
        <f aca="false">IF(COUNT(N3964:Q3964)=0,"",MIN(N3964:Q3964))</f>
        <v/>
      </c>
      <c r="W3964" s="16" t="str">
        <f aca="false">IF(V3964="","",INDEX($N$4:$Q$4,MATCH(V3964,N3964:Q3964,0)))</f>
        <v/>
      </c>
      <c r="X3964" s="19" t="str">
        <f aca="false">IF(COUNT(N3964:Q3964)&lt;2,"",SMALL(N3964:Q3964,2))</f>
        <v/>
      </c>
      <c r="Y3964" s="26" t="str">
        <f aca="false">IF(OR(V3964="",M3964=0),"",V3964/M3964-1)</f>
        <v/>
      </c>
      <c r="Z3964" s="26" t="str">
        <f aca="false">IF(OR(V3964="",L3964=""),"",V3964/(L3964*E3964)-1)</f>
        <v/>
      </c>
      <c r="AA3964" s="16" t="str">
        <f aca="false">IF(V3964="","SEM OFERTA",IF(OR(Y3964&gt;Premissas!$B$11,Y3964&lt;Premissas!$B$12),"VERIFICAR - UNIDADE/EMBALAGEM",IF(Y3964&gt;Premissas!$B$6,"NÃO COMPRAR - REAJUSTE &gt;5%","COMPRAR")))</f>
        <v>SEM OFERTA</v>
      </c>
      <c r="AB3964" s="18" t="str">
        <f aca="false">IF(W3964="DIMEC",S3964,IF(W3964="MEDCENTRO",U3964,""))</f>
        <v/>
      </c>
      <c r="AC3964" s="18" t="n">
        <f aca="false">IF(AA3964&lt;&gt;"COMPRAR",0,IF(AB3964="",I3964,MIN(I3964,AB3964)))</f>
        <v>0</v>
      </c>
      <c r="AD3964" s="19" t="n">
        <f aca="false">IF(AC3964&gt;0,AC3964*V3964,0)</f>
        <v>0</v>
      </c>
      <c r="AE3964" s="19" t="n">
        <f aca="false">IF(AC3964&gt;0,(M3964-V3964)*AC3964,0)</f>
        <v>0</v>
      </c>
      <c r="AF3964" s="16" t="str">
        <f aca="false">IF(AA3964&lt;&gt;"COMPRAR","",IF(AB3964="",IF(X3964="","",IF(X3964-V3964&lt;0.01,"EMPATE TÉCNICO","")),IF(AB3964&lt;I3964,"ESTOQUE INSUFICIENTE",IF(X3964="","",IF(X3964-V3964&lt;0.01,"EMPATE TÉCNICO","")))))</f>
        <v/>
      </c>
      <c r="AG3964" s="16" t="s">
        <v>547</v>
      </c>
      <c r="AH3964" s="16" t="s">
        <v>1761</v>
      </c>
    </row>
    <row r="3965" customFormat="false" ht="15" hidden="false" customHeight="false" outlineLevel="0" collapsed="false">
      <c r="A3965" s="16" t="s">
        <v>12271</v>
      </c>
      <c r="B3965" s="17" t="s">
        <v>12272</v>
      </c>
      <c r="C3965" s="16" t="s">
        <v>12273</v>
      </c>
      <c r="D3965" s="16" t="s">
        <v>4213</v>
      </c>
      <c r="E3965" s="18" t="n">
        <v>1</v>
      </c>
      <c r="F3965" s="16" t="s">
        <v>42</v>
      </c>
      <c r="G3965" s="18" t="n">
        <v>0</v>
      </c>
      <c r="H3965" s="16" t="n">
        <v>0.9</v>
      </c>
      <c r="I3965" s="18" t="n">
        <v>3</v>
      </c>
      <c r="J3965" s="19" t="n">
        <v>24.18</v>
      </c>
      <c r="K3965" s="19" t="n">
        <v>24.18</v>
      </c>
      <c r="L3965" s="19" t="n">
        <v>24.18</v>
      </c>
      <c r="M3965" s="19" t="n">
        <f aca="false">IF(J3965&gt;0,J3965,K3965)*E3965</f>
        <v>24.18</v>
      </c>
      <c r="N3965" s="20"/>
      <c r="O3965" s="21" t="str">
        <f aca="false">IF(R3965="","",ROUND(R3965*(1-Premissas!$B$4),4))</f>
        <v/>
      </c>
      <c r="P3965" s="22"/>
      <c r="Q3965" s="22"/>
      <c r="R3965" s="23"/>
      <c r="S3965" s="24"/>
      <c r="T3965" s="24"/>
      <c r="U3965" s="25"/>
      <c r="V3965" s="19" t="str">
        <f aca="false">IF(COUNT(N3965:Q3965)=0,"",MIN(N3965:Q3965))</f>
        <v/>
      </c>
      <c r="W3965" s="16" t="str">
        <f aca="false">IF(V3965="","",INDEX($N$4:$Q$4,MATCH(V3965,N3965:Q3965,0)))</f>
        <v/>
      </c>
      <c r="X3965" s="19" t="str">
        <f aca="false">IF(COUNT(N3965:Q3965)&lt;2,"",SMALL(N3965:Q3965,2))</f>
        <v/>
      </c>
      <c r="Y3965" s="26" t="str">
        <f aca="false">IF(OR(V3965="",M3965=0),"",V3965/M3965-1)</f>
        <v/>
      </c>
      <c r="Z3965" s="26" t="str">
        <f aca="false">IF(OR(V3965="",L3965=""),"",V3965/(L3965*E3965)-1)</f>
        <v/>
      </c>
      <c r="AA3965" s="16" t="str">
        <f aca="false">IF(V3965="","SEM OFERTA",IF(OR(Y3965&gt;Premissas!$B$11,Y3965&lt;Premissas!$B$12),"VERIFICAR - UNIDADE/EMBALAGEM",IF(Y3965&gt;Premissas!$B$6,"NÃO COMPRAR - REAJUSTE &gt;5%","COMPRAR")))</f>
        <v>SEM OFERTA</v>
      </c>
      <c r="AB3965" s="18" t="str">
        <f aca="false">IF(W3965="DIMEC",S3965,IF(W3965="MEDCENTRO",U3965,""))</f>
        <v/>
      </c>
      <c r="AC3965" s="18" t="n">
        <f aca="false">IF(AA3965&lt;&gt;"COMPRAR",0,IF(AB3965="",I3965,MIN(I3965,AB3965)))</f>
        <v>0</v>
      </c>
      <c r="AD3965" s="19" t="n">
        <f aca="false">IF(AC3965&gt;0,AC3965*V3965,0)</f>
        <v>0</v>
      </c>
      <c r="AE3965" s="19" t="n">
        <f aca="false">IF(AC3965&gt;0,(M3965-V3965)*AC3965,0)</f>
        <v>0</v>
      </c>
      <c r="AF3965" s="16" t="str">
        <f aca="false">IF(AA3965&lt;&gt;"COMPRAR","",IF(AB3965="",IF(X3965="","",IF(X3965-V3965&lt;0.01,"EMPATE TÉCNICO","")),IF(AB3965&lt;I3965,"ESTOQUE INSUFICIENTE",IF(X3965="","",IF(X3965-V3965&lt;0.01,"EMPATE TÉCNICO","")))))</f>
        <v/>
      </c>
      <c r="AG3965" s="16" t="s">
        <v>328</v>
      </c>
      <c r="AH3965" s="16" t="s">
        <v>1761</v>
      </c>
    </row>
    <row r="3966" customFormat="false" ht="15" hidden="false" customHeight="false" outlineLevel="0" collapsed="false">
      <c r="A3966" s="16" t="s">
        <v>12274</v>
      </c>
      <c r="B3966" s="17" t="s">
        <v>12275</v>
      </c>
      <c r="C3966" s="16" t="s">
        <v>12276</v>
      </c>
      <c r="D3966" s="16" t="s">
        <v>7818</v>
      </c>
      <c r="E3966" s="18" t="n">
        <v>1</v>
      </c>
      <c r="F3966" s="16" t="s">
        <v>43</v>
      </c>
      <c r="G3966" s="18" t="n">
        <v>0</v>
      </c>
      <c r="H3966" s="16" t="n">
        <v>0.4</v>
      </c>
      <c r="I3966" s="18" t="n">
        <v>2</v>
      </c>
      <c r="J3966" s="19" t="n">
        <v>10.9</v>
      </c>
      <c r="K3966" s="19" t="n">
        <v>10.9</v>
      </c>
      <c r="L3966" s="19" t="n">
        <v>10.9</v>
      </c>
      <c r="M3966" s="19" t="n">
        <f aca="false">IF(J3966&gt;0,J3966,K3966)*E3966</f>
        <v>10.9</v>
      </c>
      <c r="N3966" s="20"/>
      <c r="O3966" s="21" t="str">
        <f aca="false">IF(R3966="","",ROUND(R3966*(1-Premissas!$B$4),4))</f>
        <v/>
      </c>
      <c r="P3966" s="22"/>
      <c r="Q3966" s="22"/>
      <c r="R3966" s="23"/>
      <c r="S3966" s="24"/>
      <c r="T3966" s="24"/>
      <c r="U3966" s="25"/>
      <c r="V3966" s="19" t="str">
        <f aca="false">IF(COUNT(N3966:Q3966)=0,"",MIN(N3966:Q3966))</f>
        <v/>
      </c>
      <c r="W3966" s="16" t="str">
        <f aca="false">IF(V3966="","",INDEX($N$4:$Q$4,MATCH(V3966,N3966:Q3966,0)))</f>
        <v/>
      </c>
      <c r="X3966" s="19" t="str">
        <f aca="false">IF(COUNT(N3966:Q3966)&lt;2,"",SMALL(N3966:Q3966,2))</f>
        <v/>
      </c>
      <c r="Y3966" s="26" t="str">
        <f aca="false">IF(OR(V3966="",M3966=0),"",V3966/M3966-1)</f>
        <v/>
      </c>
      <c r="Z3966" s="26" t="str">
        <f aca="false">IF(OR(V3966="",L3966=""),"",V3966/(L3966*E3966)-1)</f>
        <v/>
      </c>
      <c r="AA3966" s="16" t="str">
        <f aca="false">IF(V3966="","SEM OFERTA",IF(OR(Y3966&gt;Premissas!$B$11,Y3966&lt;Premissas!$B$12),"VERIFICAR - UNIDADE/EMBALAGEM",IF(Y3966&gt;Premissas!$B$6,"NÃO COMPRAR - REAJUSTE &gt;5%","COMPRAR")))</f>
        <v>SEM OFERTA</v>
      </c>
      <c r="AB3966" s="18" t="str">
        <f aca="false">IF(W3966="DIMEC",S3966,IF(W3966="MEDCENTRO",U3966,""))</f>
        <v/>
      </c>
      <c r="AC3966" s="18" t="n">
        <f aca="false">IF(AA3966&lt;&gt;"COMPRAR",0,IF(AB3966="",I3966,MIN(I3966,AB3966)))</f>
        <v>0</v>
      </c>
      <c r="AD3966" s="19" t="n">
        <f aca="false">IF(AC3966&gt;0,AC3966*V3966,0)</f>
        <v>0</v>
      </c>
      <c r="AE3966" s="19" t="n">
        <f aca="false">IF(AC3966&gt;0,(M3966-V3966)*AC3966,0)</f>
        <v>0</v>
      </c>
      <c r="AF3966" s="16" t="str">
        <f aca="false">IF(AA3966&lt;&gt;"COMPRAR","",IF(AB3966="",IF(X3966="","",IF(X3966-V3966&lt;0.01,"EMPATE TÉCNICO","")),IF(AB3966&lt;I3966,"ESTOQUE INSUFICIENTE",IF(X3966="","",IF(X3966-V3966&lt;0.01,"EMPATE TÉCNICO","")))))</f>
        <v/>
      </c>
      <c r="AG3966" s="16" t="s">
        <v>93</v>
      </c>
      <c r="AH3966" s="16" t="s">
        <v>1761</v>
      </c>
    </row>
    <row r="3967" customFormat="false" ht="15" hidden="false" customHeight="false" outlineLevel="0" collapsed="false">
      <c r="A3967" s="16" t="s">
        <v>12277</v>
      </c>
      <c r="B3967" s="17" t="s">
        <v>12278</v>
      </c>
      <c r="C3967" s="16" t="s">
        <v>12279</v>
      </c>
      <c r="D3967" s="16" t="s">
        <v>5468</v>
      </c>
      <c r="E3967" s="18" t="n">
        <v>1</v>
      </c>
      <c r="F3967" s="16" t="s">
        <v>43</v>
      </c>
      <c r="G3967" s="18" t="n">
        <v>1</v>
      </c>
      <c r="H3967" s="16" t="n">
        <v>1</v>
      </c>
      <c r="I3967" s="18" t="n">
        <v>2</v>
      </c>
      <c r="J3967" s="19" t="n">
        <v>9.4</v>
      </c>
      <c r="K3967" s="19" t="n">
        <v>9.4</v>
      </c>
      <c r="L3967" s="19" t="n">
        <v>9.4</v>
      </c>
      <c r="M3967" s="19" t="n">
        <f aca="false">IF(J3967&gt;0,J3967,K3967)*E3967</f>
        <v>9.4</v>
      </c>
      <c r="N3967" s="20"/>
      <c r="O3967" s="21" t="str">
        <f aca="false">IF(R3967="","",ROUND(R3967*(1-Premissas!$B$4),4))</f>
        <v/>
      </c>
      <c r="P3967" s="22"/>
      <c r="Q3967" s="22"/>
      <c r="R3967" s="23"/>
      <c r="S3967" s="24"/>
      <c r="T3967" s="24"/>
      <c r="U3967" s="25"/>
      <c r="V3967" s="19" t="str">
        <f aca="false">IF(COUNT(N3967:Q3967)=0,"",MIN(N3967:Q3967))</f>
        <v/>
      </c>
      <c r="W3967" s="16" t="str">
        <f aca="false">IF(V3967="","",INDEX($N$4:$Q$4,MATCH(V3967,N3967:Q3967,0)))</f>
        <v/>
      </c>
      <c r="X3967" s="19" t="str">
        <f aca="false">IF(COUNT(N3967:Q3967)&lt;2,"",SMALL(N3967:Q3967,2))</f>
        <v/>
      </c>
      <c r="Y3967" s="26" t="str">
        <f aca="false">IF(OR(V3967="",M3967=0),"",V3967/M3967-1)</f>
        <v/>
      </c>
      <c r="Z3967" s="26" t="str">
        <f aca="false">IF(OR(V3967="",L3967=""),"",V3967/(L3967*E3967)-1)</f>
        <v/>
      </c>
      <c r="AA3967" s="16" t="str">
        <f aca="false">IF(V3967="","SEM OFERTA",IF(OR(Y3967&gt;Premissas!$B$11,Y3967&lt;Premissas!$B$12),"VERIFICAR - UNIDADE/EMBALAGEM",IF(Y3967&gt;Premissas!$B$6,"NÃO COMPRAR - REAJUSTE &gt;5%","COMPRAR")))</f>
        <v>SEM OFERTA</v>
      </c>
      <c r="AB3967" s="18" t="str">
        <f aca="false">IF(W3967="DIMEC",S3967,IF(W3967="MEDCENTRO",U3967,""))</f>
        <v/>
      </c>
      <c r="AC3967" s="18" t="n">
        <f aca="false">IF(AA3967&lt;&gt;"COMPRAR",0,IF(AB3967="",I3967,MIN(I3967,AB3967)))</f>
        <v>0</v>
      </c>
      <c r="AD3967" s="19" t="n">
        <f aca="false">IF(AC3967&gt;0,AC3967*V3967,0)</f>
        <v>0</v>
      </c>
      <c r="AE3967" s="19" t="n">
        <f aca="false">IF(AC3967&gt;0,(M3967-V3967)*AC3967,0)</f>
        <v>0</v>
      </c>
      <c r="AF3967" s="16" t="str">
        <f aca="false">IF(AA3967&lt;&gt;"COMPRAR","",IF(AB3967="",IF(X3967="","",IF(X3967-V3967&lt;0.01,"EMPATE TÉCNICO","")),IF(AB3967&lt;I3967,"ESTOQUE INSUFICIENTE",IF(X3967="","",IF(X3967-V3967&lt;0.01,"EMPATE TÉCNICO","")))))</f>
        <v/>
      </c>
      <c r="AG3967" s="16" t="s">
        <v>1798</v>
      </c>
      <c r="AH3967" s="16" t="s">
        <v>1761</v>
      </c>
    </row>
    <row r="3968" customFormat="false" ht="15" hidden="false" customHeight="false" outlineLevel="0" collapsed="false">
      <c r="A3968" s="16" t="s">
        <v>12280</v>
      </c>
      <c r="B3968" s="17" t="s">
        <v>12281</v>
      </c>
      <c r="C3968" s="16" t="s">
        <v>12282</v>
      </c>
      <c r="D3968" s="16" t="s">
        <v>4082</v>
      </c>
      <c r="E3968" s="18" t="n">
        <v>1</v>
      </c>
      <c r="F3968" s="16" t="s">
        <v>43</v>
      </c>
      <c r="G3968" s="18" t="n">
        <v>1</v>
      </c>
      <c r="H3968" s="16" t="n">
        <v>0.7</v>
      </c>
      <c r="I3968" s="18" t="n">
        <v>1</v>
      </c>
      <c r="J3968" s="19" t="n">
        <v>5.19</v>
      </c>
      <c r="K3968" s="19" t="n">
        <v>5.19</v>
      </c>
      <c r="L3968" s="19" t="n">
        <v>5.19</v>
      </c>
      <c r="M3968" s="19" t="n">
        <f aca="false">IF(J3968&gt;0,J3968,K3968)*E3968</f>
        <v>5.19</v>
      </c>
      <c r="N3968" s="20"/>
      <c r="O3968" s="21" t="str">
        <f aca="false">IF(R3968="","",ROUND(R3968*(1-Premissas!$B$4),4))</f>
        <v/>
      </c>
      <c r="P3968" s="22"/>
      <c r="Q3968" s="22"/>
      <c r="R3968" s="23"/>
      <c r="S3968" s="24"/>
      <c r="T3968" s="24"/>
      <c r="U3968" s="25"/>
      <c r="V3968" s="19" t="str">
        <f aca="false">IF(COUNT(N3968:Q3968)=0,"",MIN(N3968:Q3968))</f>
        <v/>
      </c>
      <c r="W3968" s="16" t="str">
        <f aca="false">IF(V3968="","",INDEX($N$4:$Q$4,MATCH(V3968,N3968:Q3968,0)))</f>
        <v/>
      </c>
      <c r="X3968" s="19" t="str">
        <f aca="false">IF(COUNT(N3968:Q3968)&lt;2,"",SMALL(N3968:Q3968,2))</f>
        <v/>
      </c>
      <c r="Y3968" s="26" t="str">
        <f aca="false">IF(OR(V3968="",M3968=0),"",V3968/M3968-1)</f>
        <v/>
      </c>
      <c r="Z3968" s="26" t="str">
        <f aca="false">IF(OR(V3968="",L3968=""),"",V3968/(L3968*E3968)-1)</f>
        <v/>
      </c>
      <c r="AA3968" s="16" t="str">
        <f aca="false">IF(V3968="","SEM OFERTA",IF(OR(Y3968&gt;Premissas!$B$11,Y3968&lt;Premissas!$B$12),"VERIFICAR - UNIDADE/EMBALAGEM",IF(Y3968&gt;Premissas!$B$6,"NÃO COMPRAR - REAJUSTE &gt;5%","COMPRAR")))</f>
        <v>SEM OFERTA</v>
      </c>
      <c r="AB3968" s="18" t="str">
        <f aca="false">IF(W3968="DIMEC",S3968,IF(W3968="MEDCENTRO",U3968,""))</f>
        <v/>
      </c>
      <c r="AC3968" s="18" t="n">
        <f aca="false">IF(AA3968&lt;&gt;"COMPRAR",0,IF(AB3968="",I3968,MIN(I3968,AB3968)))</f>
        <v>0</v>
      </c>
      <c r="AD3968" s="19" t="n">
        <f aca="false">IF(AC3968&gt;0,AC3968*V3968,0)</f>
        <v>0</v>
      </c>
      <c r="AE3968" s="19" t="n">
        <f aca="false">IF(AC3968&gt;0,(M3968-V3968)*AC3968,0)</f>
        <v>0</v>
      </c>
      <c r="AF3968" s="16" t="str">
        <f aca="false">IF(AA3968&lt;&gt;"COMPRAR","",IF(AB3968="",IF(X3968="","",IF(X3968-V3968&lt;0.01,"EMPATE TÉCNICO","")),IF(AB3968&lt;I3968,"ESTOQUE INSUFICIENTE",IF(X3968="","",IF(X3968-V3968&lt;0.01,"EMPATE TÉCNICO","")))))</f>
        <v/>
      </c>
      <c r="AG3968" s="16" t="s">
        <v>1798</v>
      </c>
      <c r="AH3968" s="16" t="s">
        <v>1761</v>
      </c>
    </row>
    <row r="3969" customFormat="false" ht="15" hidden="false" customHeight="false" outlineLevel="0" collapsed="false">
      <c r="A3969" s="16" t="s">
        <v>12283</v>
      </c>
      <c r="B3969" s="17" t="s">
        <v>12284</v>
      </c>
      <c r="C3969" s="16" t="s">
        <v>12285</v>
      </c>
      <c r="D3969" s="16" t="s">
        <v>5826</v>
      </c>
      <c r="E3969" s="18" t="n">
        <v>1</v>
      </c>
      <c r="F3969" s="16" t="s">
        <v>42</v>
      </c>
      <c r="G3969" s="18" t="n">
        <v>0</v>
      </c>
      <c r="H3969" s="16" t="n">
        <v>0.2</v>
      </c>
      <c r="I3969" s="18" t="n">
        <v>2</v>
      </c>
      <c r="J3969" s="19" t="n">
        <v>32.5</v>
      </c>
      <c r="K3969" s="19" t="n">
        <v>32.5</v>
      </c>
      <c r="L3969" s="19" t="n">
        <v>32.5</v>
      </c>
      <c r="M3969" s="19" t="n">
        <f aca="false">IF(J3969&gt;0,J3969,K3969)*E3969</f>
        <v>32.5</v>
      </c>
      <c r="N3969" s="20"/>
      <c r="O3969" s="21" t="str">
        <f aca="false">IF(R3969="","",ROUND(R3969*(1-Premissas!$B$4),4))</f>
        <v/>
      </c>
      <c r="P3969" s="22"/>
      <c r="Q3969" s="22"/>
      <c r="R3969" s="23"/>
      <c r="S3969" s="24"/>
      <c r="T3969" s="24"/>
      <c r="U3969" s="25"/>
      <c r="V3969" s="19" t="str">
        <f aca="false">IF(COUNT(N3969:Q3969)=0,"",MIN(N3969:Q3969))</f>
        <v/>
      </c>
      <c r="W3969" s="16" t="str">
        <f aca="false">IF(V3969="","",INDEX($N$4:$Q$4,MATCH(V3969,N3969:Q3969,0)))</f>
        <v/>
      </c>
      <c r="X3969" s="19" t="str">
        <f aca="false">IF(COUNT(N3969:Q3969)&lt;2,"",SMALL(N3969:Q3969,2))</f>
        <v/>
      </c>
      <c r="Y3969" s="26" t="str">
        <f aca="false">IF(OR(V3969="",M3969=0),"",V3969/M3969-1)</f>
        <v/>
      </c>
      <c r="Z3969" s="26" t="str">
        <f aca="false">IF(OR(V3969="",L3969=""),"",V3969/(L3969*E3969)-1)</f>
        <v/>
      </c>
      <c r="AA3969" s="16" t="str">
        <f aca="false">IF(V3969="","SEM OFERTA",IF(OR(Y3969&gt;Premissas!$B$11,Y3969&lt;Premissas!$B$12),"VERIFICAR - UNIDADE/EMBALAGEM",IF(Y3969&gt;Premissas!$B$6,"NÃO COMPRAR - REAJUSTE &gt;5%","COMPRAR")))</f>
        <v>SEM OFERTA</v>
      </c>
      <c r="AB3969" s="18" t="str">
        <f aca="false">IF(W3969="DIMEC",S3969,IF(W3969="MEDCENTRO",U3969,""))</f>
        <v/>
      </c>
      <c r="AC3969" s="18" t="n">
        <f aca="false">IF(AA3969&lt;&gt;"COMPRAR",0,IF(AB3969="",I3969,MIN(I3969,AB3969)))</f>
        <v>0</v>
      </c>
      <c r="AD3969" s="19" t="n">
        <f aca="false">IF(AC3969&gt;0,AC3969*V3969,0)</f>
        <v>0</v>
      </c>
      <c r="AE3969" s="19" t="n">
        <f aca="false">IF(AC3969&gt;0,(M3969-V3969)*AC3969,0)</f>
        <v>0</v>
      </c>
      <c r="AF3969" s="16" t="str">
        <f aca="false">IF(AA3969&lt;&gt;"COMPRAR","",IF(AB3969="",IF(X3969="","",IF(X3969-V3969&lt;0.01,"EMPATE TÉCNICO","")),IF(AB3969&lt;I3969,"ESTOQUE INSUFICIENTE",IF(X3969="","",IF(X3969-V3969&lt;0.01,"EMPATE TÉCNICO","")))))</f>
        <v/>
      </c>
      <c r="AG3969" s="16" t="s">
        <v>1838</v>
      </c>
      <c r="AH3969" s="16" t="s">
        <v>1761</v>
      </c>
    </row>
    <row r="3970" customFormat="false" ht="15" hidden="false" customHeight="false" outlineLevel="0" collapsed="false">
      <c r="A3970" s="16" t="s">
        <v>12286</v>
      </c>
      <c r="B3970" s="17" t="s">
        <v>12287</v>
      </c>
      <c r="C3970" s="16" t="s">
        <v>12288</v>
      </c>
      <c r="D3970" s="16" t="s">
        <v>5826</v>
      </c>
      <c r="E3970" s="18" t="n">
        <v>1</v>
      </c>
      <c r="F3970" s="16" t="s">
        <v>43</v>
      </c>
      <c r="G3970" s="18" t="n">
        <v>1</v>
      </c>
      <c r="H3970" s="16" t="n">
        <v>0.4</v>
      </c>
      <c r="I3970" s="18" t="n">
        <v>1</v>
      </c>
      <c r="J3970" s="19" t="n">
        <v>32.5</v>
      </c>
      <c r="K3970" s="19" t="n">
        <v>32.5</v>
      </c>
      <c r="L3970" s="19" t="n">
        <v>32.5</v>
      </c>
      <c r="M3970" s="19" t="n">
        <f aca="false">IF(J3970&gt;0,J3970,K3970)*E3970</f>
        <v>32.5</v>
      </c>
      <c r="N3970" s="20"/>
      <c r="O3970" s="21" t="str">
        <f aca="false">IF(R3970="","",ROUND(R3970*(1-Premissas!$B$4),4))</f>
        <v/>
      </c>
      <c r="P3970" s="22"/>
      <c r="Q3970" s="22"/>
      <c r="R3970" s="23"/>
      <c r="S3970" s="24"/>
      <c r="T3970" s="24"/>
      <c r="U3970" s="25"/>
      <c r="V3970" s="19" t="str">
        <f aca="false">IF(COUNT(N3970:Q3970)=0,"",MIN(N3970:Q3970))</f>
        <v/>
      </c>
      <c r="W3970" s="16" t="str">
        <f aca="false">IF(V3970="","",INDEX($N$4:$Q$4,MATCH(V3970,N3970:Q3970,0)))</f>
        <v/>
      </c>
      <c r="X3970" s="19" t="str">
        <f aca="false">IF(COUNT(N3970:Q3970)&lt;2,"",SMALL(N3970:Q3970,2))</f>
        <v/>
      </c>
      <c r="Y3970" s="26" t="str">
        <f aca="false">IF(OR(V3970="",M3970=0),"",V3970/M3970-1)</f>
        <v/>
      </c>
      <c r="Z3970" s="26" t="str">
        <f aca="false">IF(OR(V3970="",L3970=""),"",V3970/(L3970*E3970)-1)</f>
        <v/>
      </c>
      <c r="AA3970" s="16" t="str">
        <f aca="false">IF(V3970="","SEM OFERTA",IF(OR(Y3970&gt;Premissas!$B$11,Y3970&lt;Premissas!$B$12),"VERIFICAR - UNIDADE/EMBALAGEM",IF(Y3970&gt;Premissas!$B$6,"NÃO COMPRAR - REAJUSTE &gt;5%","COMPRAR")))</f>
        <v>SEM OFERTA</v>
      </c>
      <c r="AB3970" s="18" t="str">
        <f aca="false">IF(W3970="DIMEC",S3970,IF(W3970="MEDCENTRO",U3970,""))</f>
        <v/>
      </c>
      <c r="AC3970" s="18" t="n">
        <f aca="false">IF(AA3970&lt;&gt;"COMPRAR",0,IF(AB3970="",I3970,MIN(I3970,AB3970)))</f>
        <v>0</v>
      </c>
      <c r="AD3970" s="19" t="n">
        <f aca="false">IF(AC3970&gt;0,AC3970*V3970,0)</f>
        <v>0</v>
      </c>
      <c r="AE3970" s="19" t="n">
        <f aca="false">IF(AC3970&gt;0,(M3970-V3970)*AC3970,0)</f>
        <v>0</v>
      </c>
      <c r="AF3970" s="16" t="str">
        <f aca="false">IF(AA3970&lt;&gt;"COMPRAR","",IF(AB3970="",IF(X3970="","",IF(X3970-V3970&lt;0.01,"EMPATE TÉCNICO","")),IF(AB3970&lt;I3970,"ESTOQUE INSUFICIENTE",IF(X3970="","",IF(X3970-V3970&lt;0.01,"EMPATE TÉCNICO","")))))</f>
        <v/>
      </c>
      <c r="AG3970" s="16" t="s">
        <v>1838</v>
      </c>
      <c r="AH3970" s="16" t="s">
        <v>1761</v>
      </c>
    </row>
    <row r="3971" customFormat="false" ht="15" hidden="false" customHeight="false" outlineLevel="0" collapsed="false">
      <c r="A3971" s="16" t="s">
        <v>12289</v>
      </c>
      <c r="B3971" s="17" t="s">
        <v>12290</v>
      </c>
      <c r="C3971" s="16" t="s">
        <v>12291</v>
      </c>
      <c r="D3971" s="16" t="s">
        <v>5826</v>
      </c>
      <c r="E3971" s="18" t="n">
        <v>1</v>
      </c>
      <c r="F3971" s="16" t="s">
        <v>43</v>
      </c>
      <c r="G3971" s="18" t="n">
        <v>1</v>
      </c>
      <c r="H3971" s="16" t="n">
        <v>2.1</v>
      </c>
      <c r="I3971" s="18" t="n">
        <v>5</v>
      </c>
      <c r="J3971" s="19" t="n">
        <v>37.29</v>
      </c>
      <c r="K3971" s="19" t="n">
        <v>37.29</v>
      </c>
      <c r="L3971" s="19" t="n">
        <v>37.29</v>
      </c>
      <c r="M3971" s="19" t="n">
        <f aca="false">IF(J3971&gt;0,J3971,K3971)*E3971</f>
        <v>37.29</v>
      </c>
      <c r="N3971" s="20"/>
      <c r="O3971" s="21" t="str">
        <f aca="false">IF(R3971="","",ROUND(R3971*(1-Premissas!$B$4),4))</f>
        <v/>
      </c>
      <c r="P3971" s="22"/>
      <c r="Q3971" s="22"/>
      <c r="R3971" s="23"/>
      <c r="S3971" s="24"/>
      <c r="T3971" s="24"/>
      <c r="U3971" s="25"/>
      <c r="V3971" s="19" t="str">
        <f aca="false">IF(COUNT(N3971:Q3971)=0,"",MIN(N3971:Q3971))</f>
        <v/>
      </c>
      <c r="W3971" s="16" t="str">
        <f aca="false">IF(V3971="","",INDEX($N$4:$Q$4,MATCH(V3971,N3971:Q3971,0)))</f>
        <v/>
      </c>
      <c r="X3971" s="19" t="str">
        <f aca="false">IF(COUNT(N3971:Q3971)&lt;2,"",SMALL(N3971:Q3971,2))</f>
        <v/>
      </c>
      <c r="Y3971" s="26" t="str">
        <f aca="false">IF(OR(V3971="",M3971=0),"",V3971/M3971-1)</f>
        <v/>
      </c>
      <c r="Z3971" s="26" t="str">
        <f aca="false">IF(OR(V3971="",L3971=""),"",V3971/(L3971*E3971)-1)</f>
        <v/>
      </c>
      <c r="AA3971" s="16" t="str">
        <f aca="false">IF(V3971="","SEM OFERTA",IF(OR(Y3971&gt;Premissas!$B$11,Y3971&lt;Premissas!$B$12),"VERIFICAR - UNIDADE/EMBALAGEM",IF(Y3971&gt;Premissas!$B$6,"NÃO COMPRAR - REAJUSTE &gt;5%","COMPRAR")))</f>
        <v>SEM OFERTA</v>
      </c>
      <c r="AB3971" s="18" t="str">
        <f aca="false">IF(W3971="DIMEC",S3971,IF(W3971="MEDCENTRO",U3971,""))</f>
        <v/>
      </c>
      <c r="AC3971" s="18" t="n">
        <f aca="false">IF(AA3971&lt;&gt;"COMPRAR",0,IF(AB3971="",I3971,MIN(I3971,AB3971)))</f>
        <v>0</v>
      </c>
      <c r="AD3971" s="19" t="n">
        <f aca="false">IF(AC3971&gt;0,AC3971*V3971,0)</f>
        <v>0</v>
      </c>
      <c r="AE3971" s="19" t="n">
        <f aca="false">IF(AC3971&gt;0,(M3971-V3971)*AC3971,0)</f>
        <v>0</v>
      </c>
      <c r="AF3971" s="16" t="str">
        <f aca="false">IF(AA3971&lt;&gt;"COMPRAR","",IF(AB3971="",IF(X3971="","",IF(X3971-V3971&lt;0.01,"EMPATE TÉCNICO","")),IF(AB3971&lt;I3971,"ESTOQUE INSUFICIENTE",IF(X3971="","",IF(X3971-V3971&lt;0.01,"EMPATE TÉCNICO","")))))</f>
        <v/>
      </c>
      <c r="AG3971" s="16" t="s">
        <v>1838</v>
      </c>
      <c r="AH3971" s="16" t="s">
        <v>1761</v>
      </c>
    </row>
    <row r="3972" customFormat="false" ht="15" hidden="false" customHeight="false" outlineLevel="0" collapsed="false">
      <c r="A3972" s="16" t="s">
        <v>12292</v>
      </c>
      <c r="B3972" s="17" t="s">
        <v>12293</v>
      </c>
      <c r="C3972" s="16" t="s">
        <v>12294</v>
      </c>
      <c r="D3972" s="16" t="s">
        <v>4315</v>
      </c>
      <c r="E3972" s="18" t="n">
        <v>1</v>
      </c>
      <c r="F3972" s="16" t="s">
        <v>43</v>
      </c>
      <c r="G3972" s="18" t="n">
        <v>0</v>
      </c>
      <c r="H3972" s="16" t="n">
        <v>0.1</v>
      </c>
      <c r="I3972" s="18" t="n">
        <v>1</v>
      </c>
      <c r="J3972" s="19" t="n">
        <v>19.23</v>
      </c>
      <c r="K3972" s="19" t="n">
        <v>19.23</v>
      </c>
      <c r="L3972" s="19" t="n">
        <v>19.23</v>
      </c>
      <c r="M3972" s="19" t="n">
        <f aca="false">IF(J3972&gt;0,J3972,K3972)*E3972</f>
        <v>19.23</v>
      </c>
      <c r="N3972" s="20"/>
      <c r="O3972" s="21" t="str">
        <f aca="false">IF(R3972="","",ROUND(R3972*(1-Premissas!$B$4),4))</f>
        <v/>
      </c>
      <c r="P3972" s="22"/>
      <c r="Q3972" s="22"/>
      <c r="R3972" s="23"/>
      <c r="S3972" s="24"/>
      <c r="T3972" s="24"/>
      <c r="U3972" s="25"/>
      <c r="V3972" s="19" t="str">
        <f aca="false">IF(COUNT(N3972:Q3972)=0,"",MIN(N3972:Q3972))</f>
        <v/>
      </c>
      <c r="W3972" s="16" t="str">
        <f aca="false">IF(V3972="","",INDEX($N$4:$Q$4,MATCH(V3972,N3972:Q3972,0)))</f>
        <v/>
      </c>
      <c r="X3972" s="19" t="str">
        <f aca="false">IF(COUNT(N3972:Q3972)&lt;2,"",SMALL(N3972:Q3972,2))</f>
        <v/>
      </c>
      <c r="Y3972" s="26" t="str">
        <f aca="false">IF(OR(V3972="",M3972=0),"",V3972/M3972-1)</f>
        <v/>
      </c>
      <c r="Z3972" s="26" t="str">
        <f aca="false">IF(OR(V3972="",L3972=""),"",V3972/(L3972*E3972)-1)</f>
        <v/>
      </c>
      <c r="AA3972" s="16" t="str">
        <f aca="false">IF(V3972="","SEM OFERTA",IF(OR(Y3972&gt;Premissas!$B$11,Y3972&lt;Premissas!$B$12),"VERIFICAR - UNIDADE/EMBALAGEM",IF(Y3972&gt;Premissas!$B$6,"NÃO COMPRAR - REAJUSTE &gt;5%","COMPRAR")))</f>
        <v>SEM OFERTA</v>
      </c>
      <c r="AB3972" s="18" t="str">
        <f aca="false">IF(W3972="DIMEC",S3972,IF(W3972="MEDCENTRO",U3972,""))</f>
        <v/>
      </c>
      <c r="AC3972" s="18" t="n">
        <f aca="false">IF(AA3972&lt;&gt;"COMPRAR",0,IF(AB3972="",I3972,MIN(I3972,AB3972)))</f>
        <v>0</v>
      </c>
      <c r="AD3972" s="19" t="n">
        <f aca="false">IF(AC3972&gt;0,AC3972*V3972,0)</f>
        <v>0</v>
      </c>
      <c r="AE3972" s="19" t="n">
        <f aca="false">IF(AC3972&gt;0,(M3972-V3972)*AC3972,0)</f>
        <v>0</v>
      </c>
      <c r="AF3972" s="16" t="str">
        <f aca="false">IF(AA3972&lt;&gt;"COMPRAR","",IF(AB3972="",IF(X3972="","",IF(X3972-V3972&lt;0.01,"EMPATE TÉCNICO","")),IF(AB3972&lt;I3972,"ESTOQUE INSUFICIENTE",IF(X3972="","",IF(X3972-V3972&lt;0.01,"EMPATE TÉCNICO","")))))</f>
        <v/>
      </c>
      <c r="AG3972" s="16" t="s">
        <v>1838</v>
      </c>
      <c r="AH3972" s="16" t="s">
        <v>1761</v>
      </c>
    </row>
    <row r="3973" customFormat="false" ht="15" hidden="false" customHeight="false" outlineLevel="0" collapsed="false">
      <c r="A3973" s="16" t="s">
        <v>12295</v>
      </c>
      <c r="B3973" s="17" t="s">
        <v>12296</v>
      </c>
      <c r="C3973" s="16" t="s">
        <v>12297</v>
      </c>
      <c r="D3973" s="16" t="s">
        <v>3878</v>
      </c>
      <c r="E3973" s="18" t="n">
        <v>1</v>
      </c>
      <c r="F3973" s="16" t="s">
        <v>43</v>
      </c>
      <c r="G3973" s="18" t="n">
        <v>0</v>
      </c>
      <c r="H3973" s="16" t="n">
        <v>0.1</v>
      </c>
      <c r="I3973" s="18" t="n">
        <v>1</v>
      </c>
      <c r="J3973" s="19" t="n">
        <v>7.38</v>
      </c>
      <c r="K3973" s="19" t="n">
        <v>7.38</v>
      </c>
      <c r="L3973" s="19" t="n">
        <v>7.38</v>
      </c>
      <c r="M3973" s="19" t="n">
        <f aca="false">IF(J3973&gt;0,J3973,K3973)*E3973</f>
        <v>7.38</v>
      </c>
      <c r="N3973" s="20"/>
      <c r="O3973" s="21" t="str">
        <f aca="false">IF(R3973="","",ROUND(R3973*(1-Premissas!$B$4),4))</f>
        <v/>
      </c>
      <c r="P3973" s="22"/>
      <c r="Q3973" s="22"/>
      <c r="R3973" s="23"/>
      <c r="S3973" s="24"/>
      <c r="T3973" s="24"/>
      <c r="U3973" s="25"/>
      <c r="V3973" s="19" t="str">
        <f aca="false">IF(COUNT(N3973:Q3973)=0,"",MIN(N3973:Q3973))</f>
        <v/>
      </c>
      <c r="W3973" s="16" t="str">
        <f aca="false">IF(V3973="","",INDEX($N$4:$Q$4,MATCH(V3973,N3973:Q3973,0)))</f>
        <v/>
      </c>
      <c r="X3973" s="19" t="str">
        <f aca="false">IF(COUNT(N3973:Q3973)&lt;2,"",SMALL(N3973:Q3973,2))</f>
        <v/>
      </c>
      <c r="Y3973" s="26" t="str">
        <f aca="false">IF(OR(V3973="",M3973=0),"",V3973/M3973-1)</f>
        <v/>
      </c>
      <c r="Z3973" s="26" t="str">
        <f aca="false">IF(OR(V3973="",L3973=""),"",V3973/(L3973*E3973)-1)</f>
        <v/>
      </c>
      <c r="AA3973" s="16" t="str">
        <f aca="false">IF(V3973="","SEM OFERTA",IF(OR(Y3973&gt;Premissas!$B$11,Y3973&lt;Premissas!$B$12),"VERIFICAR - UNIDADE/EMBALAGEM",IF(Y3973&gt;Premissas!$B$6,"NÃO COMPRAR - REAJUSTE &gt;5%","COMPRAR")))</f>
        <v>SEM OFERTA</v>
      </c>
      <c r="AB3973" s="18" t="str">
        <f aca="false">IF(W3973="DIMEC",S3973,IF(W3973="MEDCENTRO",U3973,""))</f>
        <v/>
      </c>
      <c r="AC3973" s="18" t="n">
        <f aca="false">IF(AA3973&lt;&gt;"COMPRAR",0,IF(AB3973="",I3973,MIN(I3973,AB3973)))</f>
        <v>0</v>
      </c>
      <c r="AD3973" s="19" t="n">
        <f aca="false">IF(AC3973&gt;0,AC3973*V3973,0)</f>
        <v>0</v>
      </c>
      <c r="AE3973" s="19" t="n">
        <f aca="false">IF(AC3973&gt;0,(M3973-V3973)*AC3973,0)</f>
        <v>0</v>
      </c>
      <c r="AF3973" s="16" t="str">
        <f aca="false">IF(AA3973&lt;&gt;"COMPRAR","",IF(AB3973="",IF(X3973="","",IF(X3973-V3973&lt;0.01,"EMPATE TÉCNICO","")),IF(AB3973&lt;I3973,"ESTOQUE INSUFICIENTE",IF(X3973="","",IF(X3973-V3973&lt;0.01,"EMPATE TÉCNICO","")))))</f>
        <v/>
      </c>
      <c r="AG3973" s="16" t="s">
        <v>203</v>
      </c>
      <c r="AH3973" s="16" t="s">
        <v>1761</v>
      </c>
    </row>
    <row r="3974" customFormat="false" ht="15" hidden="false" customHeight="false" outlineLevel="0" collapsed="false">
      <c r="A3974" s="16" t="s">
        <v>12298</v>
      </c>
      <c r="B3974" s="17" t="s">
        <v>12299</v>
      </c>
      <c r="C3974" s="16" t="s">
        <v>12300</v>
      </c>
      <c r="D3974" s="16" t="s">
        <v>303</v>
      </c>
      <c r="E3974" s="18" t="n">
        <v>1</v>
      </c>
      <c r="F3974" s="16" t="s">
        <v>43</v>
      </c>
      <c r="G3974" s="18" t="n">
        <v>1</v>
      </c>
      <c r="H3974" s="16" t="n">
        <v>2.1</v>
      </c>
      <c r="I3974" s="18" t="n">
        <v>5</v>
      </c>
      <c r="J3974" s="19" t="n">
        <v>8.73</v>
      </c>
      <c r="K3974" s="19" t="n">
        <v>8.73</v>
      </c>
      <c r="L3974" s="19" t="n">
        <v>8.73</v>
      </c>
      <c r="M3974" s="19" t="n">
        <f aca="false">IF(J3974&gt;0,J3974,K3974)*E3974</f>
        <v>8.73</v>
      </c>
      <c r="N3974" s="20"/>
      <c r="O3974" s="21" t="str">
        <f aca="false">IF(R3974="","",ROUND(R3974*(1-Premissas!$B$4),4))</f>
        <v/>
      </c>
      <c r="P3974" s="22"/>
      <c r="Q3974" s="22"/>
      <c r="R3974" s="23"/>
      <c r="S3974" s="24"/>
      <c r="T3974" s="24"/>
      <c r="U3974" s="25"/>
      <c r="V3974" s="19" t="str">
        <f aca="false">IF(COUNT(N3974:Q3974)=0,"",MIN(N3974:Q3974))</f>
        <v/>
      </c>
      <c r="W3974" s="16" t="str">
        <f aca="false">IF(V3974="","",INDEX($N$4:$Q$4,MATCH(V3974,N3974:Q3974,0)))</f>
        <v/>
      </c>
      <c r="X3974" s="19" t="str">
        <f aca="false">IF(COUNT(N3974:Q3974)&lt;2,"",SMALL(N3974:Q3974,2))</f>
        <v/>
      </c>
      <c r="Y3974" s="26" t="str">
        <f aca="false">IF(OR(V3974="",M3974=0),"",V3974/M3974-1)</f>
        <v/>
      </c>
      <c r="Z3974" s="26" t="str">
        <f aca="false">IF(OR(V3974="",L3974=""),"",V3974/(L3974*E3974)-1)</f>
        <v/>
      </c>
      <c r="AA3974" s="16" t="str">
        <f aca="false">IF(V3974="","SEM OFERTA",IF(OR(Y3974&gt;Premissas!$B$11,Y3974&lt;Premissas!$B$12),"VERIFICAR - UNIDADE/EMBALAGEM",IF(Y3974&gt;Premissas!$B$6,"NÃO COMPRAR - REAJUSTE &gt;5%","COMPRAR")))</f>
        <v>SEM OFERTA</v>
      </c>
      <c r="AB3974" s="18" t="str">
        <f aca="false">IF(W3974="DIMEC",S3974,IF(W3974="MEDCENTRO",U3974,""))</f>
        <v/>
      </c>
      <c r="AC3974" s="18" t="n">
        <f aca="false">IF(AA3974&lt;&gt;"COMPRAR",0,IF(AB3974="",I3974,MIN(I3974,AB3974)))</f>
        <v>0</v>
      </c>
      <c r="AD3974" s="19" t="n">
        <f aca="false">IF(AC3974&gt;0,AC3974*V3974,0)</f>
        <v>0</v>
      </c>
      <c r="AE3974" s="19" t="n">
        <f aca="false">IF(AC3974&gt;0,(M3974-V3974)*AC3974,0)</f>
        <v>0</v>
      </c>
      <c r="AF3974" s="16" t="str">
        <f aca="false">IF(AA3974&lt;&gt;"COMPRAR","",IF(AB3974="",IF(X3974="","",IF(X3974-V3974&lt;0.01,"EMPATE TÉCNICO","")),IF(AB3974&lt;I3974,"ESTOQUE INSUFICIENTE",IF(X3974="","",IF(X3974-V3974&lt;0.01,"EMPATE TÉCNICO","")))))</f>
        <v/>
      </c>
      <c r="AG3974" s="16" t="s">
        <v>87</v>
      </c>
      <c r="AH3974" s="16" t="s">
        <v>1761</v>
      </c>
    </row>
    <row r="3975" customFormat="false" ht="15" hidden="false" customHeight="false" outlineLevel="0" collapsed="false">
      <c r="A3975" s="16" t="s">
        <v>12301</v>
      </c>
      <c r="B3975" s="17" t="s">
        <v>12302</v>
      </c>
      <c r="C3975" s="16" t="s">
        <v>12303</v>
      </c>
      <c r="D3975" s="16" t="s">
        <v>5446</v>
      </c>
      <c r="E3975" s="18" t="n">
        <v>1</v>
      </c>
      <c r="F3975" s="16" t="s">
        <v>43</v>
      </c>
      <c r="G3975" s="18" t="n">
        <v>0</v>
      </c>
      <c r="H3975" s="16" t="n">
        <v>0.7</v>
      </c>
      <c r="I3975" s="18" t="n">
        <v>2</v>
      </c>
      <c r="J3975" s="19" t="n">
        <v>16.31</v>
      </c>
      <c r="K3975" s="19" t="n">
        <v>16.31</v>
      </c>
      <c r="L3975" s="19" t="n">
        <v>16.31</v>
      </c>
      <c r="M3975" s="19" t="n">
        <f aca="false">IF(J3975&gt;0,J3975,K3975)*E3975</f>
        <v>16.31</v>
      </c>
      <c r="N3975" s="20"/>
      <c r="O3975" s="21" t="str">
        <f aca="false">IF(R3975="","",ROUND(R3975*(1-Premissas!$B$4),4))</f>
        <v/>
      </c>
      <c r="P3975" s="22"/>
      <c r="Q3975" s="22"/>
      <c r="R3975" s="23"/>
      <c r="S3975" s="24"/>
      <c r="T3975" s="24"/>
      <c r="U3975" s="25"/>
      <c r="V3975" s="19" t="str">
        <f aca="false">IF(COUNT(N3975:Q3975)=0,"",MIN(N3975:Q3975))</f>
        <v/>
      </c>
      <c r="W3975" s="16" t="str">
        <f aca="false">IF(V3975="","",INDEX($N$4:$Q$4,MATCH(V3975,N3975:Q3975,0)))</f>
        <v/>
      </c>
      <c r="X3975" s="19" t="str">
        <f aca="false">IF(COUNT(N3975:Q3975)&lt;2,"",SMALL(N3975:Q3975,2))</f>
        <v/>
      </c>
      <c r="Y3975" s="26" t="str">
        <f aca="false">IF(OR(V3975="",M3975=0),"",V3975/M3975-1)</f>
        <v/>
      </c>
      <c r="Z3975" s="26" t="str">
        <f aca="false">IF(OR(V3975="",L3975=""),"",V3975/(L3975*E3975)-1)</f>
        <v/>
      </c>
      <c r="AA3975" s="16" t="str">
        <f aca="false">IF(V3975="","SEM OFERTA",IF(OR(Y3975&gt;Premissas!$B$11,Y3975&lt;Premissas!$B$12),"VERIFICAR - UNIDADE/EMBALAGEM",IF(Y3975&gt;Premissas!$B$6,"NÃO COMPRAR - REAJUSTE &gt;5%","COMPRAR")))</f>
        <v>SEM OFERTA</v>
      </c>
      <c r="AB3975" s="18" t="str">
        <f aca="false">IF(W3975="DIMEC",S3975,IF(W3975="MEDCENTRO",U3975,""))</f>
        <v/>
      </c>
      <c r="AC3975" s="18" t="n">
        <f aca="false">IF(AA3975&lt;&gt;"COMPRAR",0,IF(AB3975="",I3975,MIN(I3975,AB3975)))</f>
        <v>0</v>
      </c>
      <c r="AD3975" s="19" t="n">
        <f aca="false">IF(AC3975&gt;0,AC3975*V3975,0)</f>
        <v>0</v>
      </c>
      <c r="AE3975" s="19" t="n">
        <f aca="false">IF(AC3975&gt;0,(M3975-V3975)*AC3975,0)</f>
        <v>0</v>
      </c>
      <c r="AF3975" s="16" t="str">
        <f aca="false">IF(AA3975&lt;&gt;"COMPRAR","",IF(AB3975="",IF(X3975="","",IF(X3975-V3975&lt;0.01,"EMPATE TÉCNICO","")),IF(AB3975&lt;I3975,"ESTOQUE INSUFICIENTE",IF(X3975="","",IF(X3975-V3975&lt;0.01,"EMPATE TÉCNICO","")))))</f>
        <v/>
      </c>
      <c r="AG3975" s="16" t="s">
        <v>5447</v>
      </c>
      <c r="AH3975" s="16" t="s">
        <v>1761</v>
      </c>
    </row>
    <row r="3976" customFormat="false" ht="15" hidden="false" customHeight="false" outlineLevel="0" collapsed="false">
      <c r="A3976" s="16" t="s">
        <v>12304</v>
      </c>
      <c r="B3976" s="17" t="s">
        <v>12305</v>
      </c>
      <c r="C3976" s="16" t="s">
        <v>12306</v>
      </c>
      <c r="D3976" s="16" t="s">
        <v>4371</v>
      </c>
      <c r="E3976" s="18" t="n">
        <v>1</v>
      </c>
      <c r="F3976" s="16" t="s">
        <v>43</v>
      </c>
      <c r="G3976" s="18" t="n">
        <v>0</v>
      </c>
      <c r="H3976" s="16" t="n">
        <v>0.8</v>
      </c>
      <c r="I3976" s="18" t="n">
        <v>3</v>
      </c>
      <c r="J3976" s="19" t="n">
        <v>9.86</v>
      </c>
      <c r="K3976" s="19" t="n">
        <v>9.86</v>
      </c>
      <c r="L3976" s="19" t="n">
        <v>9.86</v>
      </c>
      <c r="M3976" s="19" t="n">
        <f aca="false">IF(J3976&gt;0,J3976,K3976)*E3976</f>
        <v>9.86</v>
      </c>
      <c r="N3976" s="20"/>
      <c r="O3976" s="21" t="str">
        <f aca="false">IF(R3976="","",ROUND(R3976*(1-Premissas!$B$4),4))</f>
        <v/>
      </c>
      <c r="P3976" s="22"/>
      <c r="Q3976" s="22"/>
      <c r="R3976" s="23"/>
      <c r="S3976" s="24"/>
      <c r="T3976" s="24"/>
      <c r="U3976" s="25"/>
      <c r="V3976" s="19" t="str">
        <f aca="false">IF(COUNT(N3976:Q3976)=0,"",MIN(N3976:Q3976))</f>
        <v/>
      </c>
      <c r="W3976" s="16" t="str">
        <f aca="false">IF(V3976="","",INDEX($N$4:$Q$4,MATCH(V3976,N3976:Q3976,0)))</f>
        <v/>
      </c>
      <c r="X3976" s="19" t="str">
        <f aca="false">IF(COUNT(N3976:Q3976)&lt;2,"",SMALL(N3976:Q3976,2))</f>
        <v/>
      </c>
      <c r="Y3976" s="26" t="str">
        <f aca="false">IF(OR(V3976="",M3976=0),"",V3976/M3976-1)</f>
        <v/>
      </c>
      <c r="Z3976" s="26" t="str">
        <f aca="false">IF(OR(V3976="",L3976=""),"",V3976/(L3976*E3976)-1)</f>
        <v/>
      </c>
      <c r="AA3976" s="16" t="str">
        <f aca="false">IF(V3976="","SEM OFERTA",IF(OR(Y3976&gt;Premissas!$B$11,Y3976&lt;Premissas!$B$12),"VERIFICAR - UNIDADE/EMBALAGEM",IF(Y3976&gt;Premissas!$B$6,"NÃO COMPRAR - REAJUSTE &gt;5%","COMPRAR")))</f>
        <v>SEM OFERTA</v>
      </c>
      <c r="AB3976" s="18" t="str">
        <f aca="false">IF(W3976="DIMEC",S3976,IF(W3976="MEDCENTRO",U3976,""))</f>
        <v/>
      </c>
      <c r="AC3976" s="18" t="n">
        <f aca="false">IF(AA3976&lt;&gt;"COMPRAR",0,IF(AB3976="",I3976,MIN(I3976,AB3976)))</f>
        <v>0</v>
      </c>
      <c r="AD3976" s="19" t="n">
        <f aca="false">IF(AC3976&gt;0,AC3976*V3976,0)</f>
        <v>0</v>
      </c>
      <c r="AE3976" s="19" t="n">
        <f aca="false">IF(AC3976&gt;0,(M3976-V3976)*AC3976,0)</f>
        <v>0</v>
      </c>
      <c r="AF3976" s="16" t="str">
        <f aca="false">IF(AA3976&lt;&gt;"COMPRAR","",IF(AB3976="",IF(X3976="","",IF(X3976-V3976&lt;0.01,"EMPATE TÉCNICO","")),IF(AB3976&lt;I3976,"ESTOQUE INSUFICIENTE",IF(X3976="","",IF(X3976-V3976&lt;0.01,"EMPATE TÉCNICO","")))))</f>
        <v/>
      </c>
      <c r="AG3976" s="16" t="s">
        <v>547</v>
      </c>
      <c r="AH3976" s="16" t="s">
        <v>1761</v>
      </c>
    </row>
    <row r="3977" customFormat="false" ht="15" hidden="false" customHeight="false" outlineLevel="0" collapsed="false">
      <c r="A3977" s="16" t="s">
        <v>12307</v>
      </c>
      <c r="B3977" s="17" t="s">
        <v>12308</v>
      </c>
      <c r="C3977" s="16" t="s">
        <v>12309</v>
      </c>
      <c r="D3977" s="16" t="s">
        <v>3904</v>
      </c>
      <c r="E3977" s="18" t="n">
        <v>1</v>
      </c>
      <c r="F3977" s="16" t="s">
        <v>43</v>
      </c>
      <c r="G3977" s="18" t="n">
        <v>0</v>
      </c>
      <c r="H3977" s="16" t="n">
        <v>0.3</v>
      </c>
      <c r="I3977" s="18" t="n">
        <v>1</v>
      </c>
      <c r="J3977" s="19" t="n">
        <v>23.07</v>
      </c>
      <c r="K3977" s="19" t="n">
        <v>23.07</v>
      </c>
      <c r="L3977" s="19" t="n">
        <v>23.07</v>
      </c>
      <c r="M3977" s="19" t="n">
        <f aca="false">IF(J3977&gt;0,J3977,K3977)*E3977</f>
        <v>23.07</v>
      </c>
      <c r="N3977" s="20"/>
      <c r="O3977" s="21" t="str">
        <f aca="false">IF(R3977="","",ROUND(R3977*(1-Premissas!$B$4),4))</f>
        <v/>
      </c>
      <c r="P3977" s="22"/>
      <c r="Q3977" s="22"/>
      <c r="R3977" s="23"/>
      <c r="S3977" s="24"/>
      <c r="T3977" s="24"/>
      <c r="U3977" s="25"/>
      <c r="V3977" s="19" t="str">
        <f aca="false">IF(COUNT(N3977:Q3977)=0,"",MIN(N3977:Q3977))</f>
        <v/>
      </c>
      <c r="W3977" s="16" t="str">
        <f aca="false">IF(V3977="","",INDEX($N$4:$Q$4,MATCH(V3977,N3977:Q3977,0)))</f>
        <v/>
      </c>
      <c r="X3977" s="19" t="str">
        <f aca="false">IF(COUNT(N3977:Q3977)&lt;2,"",SMALL(N3977:Q3977,2))</f>
        <v/>
      </c>
      <c r="Y3977" s="26" t="str">
        <f aca="false">IF(OR(V3977="",M3977=0),"",V3977/M3977-1)</f>
        <v/>
      </c>
      <c r="Z3977" s="26" t="str">
        <f aca="false">IF(OR(V3977="",L3977=""),"",V3977/(L3977*E3977)-1)</f>
        <v/>
      </c>
      <c r="AA3977" s="16" t="str">
        <f aca="false">IF(V3977="","SEM OFERTA",IF(OR(Y3977&gt;Premissas!$B$11,Y3977&lt;Premissas!$B$12),"VERIFICAR - UNIDADE/EMBALAGEM",IF(Y3977&gt;Premissas!$B$6,"NÃO COMPRAR - REAJUSTE &gt;5%","COMPRAR")))</f>
        <v>SEM OFERTA</v>
      </c>
      <c r="AB3977" s="18" t="str">
        <f aca="false">IF(W3977="DIMEC",S3977,IF(W3977="MEDCENTRO",U3977,""))</f>
        <v/>
      </c>
      <c r="AC3977" s="18" t="n">
        <f aca="false">IF(AA3977&lt;&gt;"COMPRAR",0,IF(AB3977="",I3977,MIN(I3977,AB3977)))</f>
        <v>0</v>
      </c>
      <c r="AD3977" s="19" t="n">
        <f aca="false">IF(AC3977&gt;0,AC3977*V3977,0)</f>
        <v>0</v>
      </c>
      <c r="AE3977" s="19" t="n">
        <f aca="false">IF(AC3977&gt;0,(M3977-V3977)*AC3977,0)</f>
        <v>0</v>
      </c>
      <c r="AF3977" s="16" t="str">
        <f aca="false">IF(AA3977&lt;&gt;"COMPRAR","",IF(AB3977="",IF(X3977="","",IF(X3977-V3977&lt;0.01,"EMPATE TÉCNICO","")),IF(AB3977&lt;I3977,"ESTOQUE INSUFICIENTE",IF(X3977="","",IF(X3977-V3977&lt;0.01,"EMPATE TÉCNICO","")))))</f>
        <v/>
      </c>
      <c r="AG3977" s="16"/>
      <c r="AH3977" s="16" t="s">
        <v>1761</v>
      </c>
    </row>
    <row r="3978" customFormat="false" ht="15" hidden="false" customHeight="false" outlineLevel="0" collapsed="false">
      <c r="A3978" s="16" t="s">
        <v>12310</v>
      </c>
      <c r="B3978" s="17" t="s">
        <v>12311</v>
      </c>
      <c r="C3978" s="16" t="s">
        <v>12312</v>
      </c>
      <c r="D3978" s="16" t="s">
        <v>5994</v>
      </c>
      <c r="E3978" s="18" t="n">
        <v>1</v>
      </c>
      <c r="F3978" s="16" t="s">
        <v>43</v>
      </c>
      <c r="G3978" s="18" t="n">
        <v>8</v>
      </c>
      <c r="H3978" s="16" t="n">
        <v>3.2</v>
      </c>
      <c r="I3978" s="18" t="n">
        <v>1</v>
      </c>
      <c r="J3978" s="19" t="n">
        <v>1.66</v>
      </c>
      <c r="K3978" s="19" t="n">
        <v>1.66</v>
      </c>
      <c r="L3978" s="19" t="n">
        <v>1.66</v>
      </c>
      <c r="M3978" s="19" t="n">
        <f aca="false">IF(J3978&gt;0,J3978,K3978)*E3978</f>
        <v>1.66</v>
      </c>
      <c r="N3978" s="20"/>
      <c r="O3978" s="21" t="str">
        <f aca="false">IF(R3978="","",ROUND(R3978*(1-Premissas!$B$4),4))</f>
        <v/>
      </c>
      <c r="P3978" s="22"/>
      <c r="Q3978" s="22"/>
      <c r="R3978" s="23"/>
      <c r="S3978" s="24"/>
      <c r="T3978" s="24"/>
      <c r="U3978" s="25"/>
      <c r="V3978" s="19" t="str">
        <f aca="false">IF(COUNT(N3978:Q3978)=0,"",MIN(N3978:Q3978))</f>
        <v/>
      </c>
      <c r="W3978" s="16" t="str">
        <f aca="false">IF(V3978="","",INDEX($N$4:$Q$4,MATCH(V3978,N3978:Q3978,0)))</f>
        <v/>
      </c>
      <c r="X3978" s="19" t="str">
        <f aca="false">IF(COUNT(N3978:Q3978)&lt;2,"",SMALL(N3978:Q3978,2))</f>
        <v/>
      </c>
      <c r="Y3978" s="26" t="str">
        <f aca="false">IF(OR(V3978="",M3978=0),"",V3978/M3978-1)</f>
        <v/>
      </c>
      <c r="Z3978" s="26" t="str">
        <f aca="false">IF(OR(V3978="",L3978=""),"",V3978/(L3978*E3978)-1)</f>
        <v/>
      </c>
      <c r="AA3978" s="16" t="str">
        <f aca="false">IF(V3978="","SEM OFERTA",IF(OR(Y3978&gt;Premissas!$B$11,Y3978&lt;Premissas!$B$12),"VERIFICAR - UNIDADE/EMBALAGEM",IF(Y3978&gt;Premissas!$B$6,"NÃO COMPRAR - REAJUSTE &gt;5%","COMPRAR")))</f>
        <v>SEM OFERTA</v>
      </c>
      <c r="AB3978" s="18" t="str">
        <f aca="false">IF(W3978="DIMEC",S3978,IF(W3978="MEDCENTRO",U3978,""))</f>
        <v/>
      </c>
      <c r="AC3978" s="18" t="n">
        <f aca="false">IF(AA3978&lt;&gt;"COMPRAR",0,IF(AB3978="",I3978,MIN(I3978,AB3978)))</f>
        <v>0</v>
      </c>
      <c r="AD3978" s="19" t="n">
        <f aca="false">IF(AC3978&gt;0,AC3978*V3978,0)</f>
        <v>0</v>
      </c>
      <c r="AE3978" s="19" t="n">
        <f aca="false">IF(AC3978&gt;0,(M3978-V3978)*AC3978,0)</f>
        <v>0</v>
      </c>
      <c r="AF3978" s="16" t="str">
        <f aca="false">IF(AA3978&lt;&gt;"COMPRAR","",IF(AB3978="",IF(X3978="","",IF(X3978-V3978&lt;0.01,"EMPATE TÉCNICO","")),IF(AB3978&lt;I3978,"ESTOQUE INSUFICIENTE",IF(X3978="","",IF(X3978-V3978&lt;0.01,"EMPATE TÉCNICO","")))))</f>
        <v/>
      </c>
      <c r="AG3978" s="16" t="s">
        <v>3750</v>
      </c>
      <c r="AH3978" s="16" t="s">
        <v>1761</v>
      </c>
    </row>
    <row r="3979" customFormat="false" ht="15" hidden="false" customHeight="false" outlineLevel="0" collapsed="false">
      <c r="A3979" s="16" t="s">
        <v>12313</v>
      </c>
      <c r="B3979" s="17" t="s">
        <v>12314</v>
      </c>
      <c r="C3979" s="16" t="s">
        <v>12315</v>
      </c>
      <c r="D3979" s="16" t="s">
        <v>4492</v>
      </c>
      <c r="E3979" s="18" t="n">
        <v>1</v>
      </c>
      <c r="F3979" s="16" t="s">
        <v>43</v>
      </c>
      <c r="G3979" s="18" t="n">
        <v>0</v>
      </c>
      <c r="H3979" s="16" t="n">
        <v>0.2</v>
      </c>
      <c r="I3979" s="18" t="n">
        <v>1</v>
      </c>
      <c r="J3979" s="19" t="n">
        <v>15.28</v>
      </c>
      <c r="K3979" s="19" t="n">
        <v>15.28</v>
      </c>
      <c r="L3979" s="19" t="n">
        <v>15.28</v>
      </c>
      <c r="M3979" s="19" t="n">
        <f aca="false">IF(J3979&gt;0,J3979,K3979)*E3979</f>
        <v>15.28</v>
      </c>
      <c r="N3979" s="20"/>
      <c r="O3979" s="21" t="str">
        <f aca="false">IF(R3979="","",ROUND(R3979*(1-Premissas!$B$4),4))</f>
        <v/>
      </c>
      <c r="P3979" s="22"/>
      <c r="Q3979" s="22"/>
      <c r="R3979" s="23"/>
      <c r="S3979" s="24"/>
      <c r="T3979" s="24"/>
      <c r="U3979" s="25"/>
      <c r="V3979" s="19" t="str">
        <f aca="false">IF(COUNT(N3979:Q3979)=0,"",MIN(N3979:Q3979))</f>
        <v/>
      </c>
      <c r="W3979" s="16" t="str">
        <f aca="false">IF(V3979="","",INDEX($N$4:$Q$4,MATCH(V3979,N3979:Q3979,0)))</f>
        <v/>
      </c>
      <c r="X3979" s="19" t="str">
        <f aca="false">IF(COUNT(N3979:Q3979)&lt;2,"",SMALL(N3979:Q3979,2))</f>
        <v/>
      </c>
      <c r="Y3979" s="26" t="str">
        <f aca="false">IF(OR(V3979="",M3979=0),"",V3979/M3979-1)</f>
        <v/>
      </c>
      <c r="Z3979" s="26" t="str">
        <f aca="false">IF(OR(V3979="",L3979=""),"",V3979/(L3979*E3979)-1)</f>
        <v/>
      </c>
      <c r="AA3979" s="16" t="str">
        <f aca="false">IF(V3979="","SEM OFERTA",IF(OR(Y3979&gt;Premissas!$B$11,Y3979&lt;Premissas!$B$12),"VERIFICAR - UNIDADE/EMBALAGEM",IF(Y3979&gt;Premissas!$B$6,"NÃO COMPRAR - REAJUSTE &gt;5%","COMPRAR")))</f>
        <v>SEM OFERTA</v>
      </c>
      <c r="AB3979" s="18" t="str">
        <f aca="false">IF(W3979="DIMEC",S3979,IF(W3979="MEDCENTRO",U3979,""))</f>
        <v/>
      </c>
      <c r="AC3979" s="18" t="n">
        <f aca="false">IF(AA3979&lt;&gt;"COMPRAR",0,IF(AB3979="",I3979,MIN(I3979,AB3979)))</f>
        <v>0</v>
      </c>
      <c r="AD3979" s="19" t="n">
        <f aca="false">IF(AC3979&gt;0,AC3979*V3979,0)</f>
        <v>0</v>
      </c>
      <c r="AE3979" s="19" t="n">
        <f aca="false">IF(AC3979&gt;0,(M3979-V3979)*AC3979,0)</f>
        <v>0</v>
      </c>
      <c r="AF3979" s="16" t="str">
        <f aca="false">IF(AA3979&lt;&gt;"COMPRAR","",IF(AB3979="",IF(X3979="","",IF(X3979-V3979&lt;0.01,"EMPATE TÉCNICO","")),IF(AB3979&lt;I3979,"ESTOQUE INSUFICIENTE",IF(X3979="","",IF(X3979-V3979&lt;0.01,"EMPATE TÉCNICO","")))))</f>
        <v/>
      </c>
      <c r="AG3979" s="16" t="s">
        <v>328</v>
      </c>
      <c r="AH3979" s="16" t="s">
        <v>1761</v>
      </c>
    </row>
    <row r="3980" customFormat="false" ht="15" hidden="false" customHeight="false" outlineLevel="0" collapsed="false">
      <c r="A3980" s="16" t="s">
        <v>12316</v>
      </c>
      <c r="B3980" s="17" t="s">
        <v>12317</v>
      </c>
      <c r="C3980" s="16" t="s">
        <v>12318</v>
      </c>
      <c r="D3980" s="16" t="s">
        <v>3882</v>
      </c>
      <c r="E3980" s="18" t="n">
        <v>1</v>
      </c>
      <c r="F3980" s="16" t="s">
        <v>43</v>
      </c>
      <c r="G3980" s="18" t="n">
        <v>0</v>
      </c>
      <c r="H3980" s="16" t="n">
        <v>0.6</v>
      </c>
      <c r="I3980" s="18" t="n">
        <v>2</v>
      </c>
      <c r="J3980" s="19" t="n">
        <v>13.45</v>
      </c>
      <c r="K3980" s="19" t="n">
        <v>13.45</v>
      </c>
      <c r="L3980" s="19" t="n">
        <v>13.45</v>
      </c>
      <c r="M3980" s="19" t="n">
        <f aca="false">IF(J3980&gt;0,J3980,K3980)*E3980</f>
        <v>13.45</v>
      </c>
      <c r="N3980" s="20"/>
      <c r="O3980" s="21" t="str">
        <f aca="false">IF(R3980="","",ROUND(R3980*(1-Premissas!$B$4),4))</f>
        <v/>
      </c>
      <c r="P3980" s="22"/>
      <c r="Q3980" s="22"/>
      <c r="R3980" s="23"/>
      <c r="S3980" s="24"/>
      <c r="T3980" s="24"/>
      <c r="U3980" s="25"/>
      <c r="V3980" s="19" t="str">
        <f aca="false">IF(COUNT(N3980:Q3980)=0,"",MIN(N3980:Q3980))</f>
        <v/>
      </c>
      <c r="W3980" s="16" t="str">
        <f aca="false">IF(V3980="","",INDEX($N$4:$Q$4,MATCH(V3980,N3980:Q3980,0)))</f>
        <v/>
      </c>
      <c r="X3980" s="19" t="str">
        <f aca="false">IF(COUNT(N3980:Q3980)&lt;2,"",SMALL(N3980:Q3980,2))</f>
        <v/>
      </c>
      <c r="Y3980" s="26" t="str">
        <f aca="false">IF(OR(V3980="",M3980=0),"",V3980/M3980-1)</f>
        <v/>
      </c>
      <c r="Z3980" s="26" t="str">
        <f aca="false">IF(OR(V3980="",L3980=""),"",V3980/(L3980*E3980)-1)</f>
        <v/>
      </c>
      <c r="AA3980" s="16" t="str">
        <f aca="false">IF(V3980="","SEM OFERTA",IF(OR(Y3980&gt;Premissas!$B$11,Y3980&lt;Premissas!$B$12),"VERIFICAR - UNIDADE/EMBALAGEM",IF(Y3980&gt;Premissas!$B$6,"NÃO COMPRAR - REAJUSTE &gt;5%","COMPRAR")))</f>
        <v>SEM OFERTA</v>
      </c>
      <c r="AB3980" s="18" t="str">
        <f aca="false">IF(W3980="DIMEC",S3980,IF(W3980="MEDCENTRO",U3980,""))</f>
        <v/>
      </c>
      <c r="AC3980" s="18" t="n">
        <f aca="false">IF(AA3980&lt;&gt;"COMPRAR",0,IF(AB3980="",I3980,MIN(I3980,AB3980)))</f>
        <v>0</v>
      </c>
      <c r="AD3980" s="19" t="n">
        <f aca="false">IF(AC3980&gt;0,AC3980*V3980,0)</f>
        <v>0</v>
      </c>
      <c r="AE3980" s="19" t="n">
        <f aca="false">IF(AC3980&gt;0,(M3980-V3980)*AC3980,0)</f>
        <v>0</v>
      </c>
      <c r="AF3980" s="16" t="str">
        <f aca="false">IF(AA3980&lt;&gt;"COMPRAR","",IF(AB3980="",IF(X3980="","",IF(X3980-V3980&lt;0.01,"EMPATE TÉCNICO","")),IF(AB3980&lt;I3980,"ESTOQUE INSUFICIENTE",IF(X3980="","",IF(X3980-V3980&lt;0.01,"EMPATE TÉCNICO","")))))</f>
        <v/>
      </c>
      <c r="AG3980" s="16" t="s">
        <v>2034</v>
      </c>
      <c r="AH3980" s="16" t="s">
        <v>1761</v>
      </c>
    </row>
    <row r="3981" customFormat="false" ht="15" hidden="false" customHeight="false" outlineLevel="0" collapsed="false">
      <c r="A3981" s="16" t="s">
        <v>12319</v>
      </c>
      <c r="B3981" s="17" t="s">
        <v>12320</v>
      </c>
      <c r="C3981" s="16" t="s">
        <v>12321</v>
      </c>
      <c r="D3981" s="16" t="s">
        <v>4010</v>
      </c>
      <c r="E3981" s="18" t="n">
        <v>1</v>
      </c>
      <c r="F3981" s="16" t="s">
        <v>43</v>
      </c>
      <c r="G3981" s="18" t="n">
        <v>2</v>
      </c>
      <c r="H3981" s="16" t="n">
        <v>1.8</v>
      </c>
      <c r="I3981" s="18" t="n">
        <v>3</v>
      </c>
      <c r="J3981" s="19" t="n">
        <v>8.58</v>
      </c>
      <c r="K3981" s="19" t="n">
        <v>8.58</v>
      </c>
      <c r="L3981" s="19" t="n">
        <v>8.58</v>
      </c>
      <c r="M3981" s="19" t="n">
        <f aca="false">IF(J3981&gt;0,J3981,K3981)*E3981</f>
        <v>8.58</v>
      </c>
      <c r="N3981" s="20"/>
      <c r="O3981" s="21" t="str">
        <f aca="false">IF(R3981="","",ROUND(R3981*(1-Premissas!$B$4),4))</f>
        <v/>
      </c>
      <c r="P3981" s="22"/>
      <c r="Q3981" s="22"/>
      <c r="R3981" s="23"/>
      <c r="S3981" s="24"/>
      <c r="T3981" s="24"/>
      <c r="U3981" s="25"/>
      <c r="V3981" s="19" t="str">
        <f aca="false">IF(COUNT(N3981:Q3981)=0,"",MIN(N3981:Q3981))</f>
        <v/>
      </c>
      <c r="W3981" s="16" t="str">
        <f aca="false">IF(V3981="","",INDEX($N$4:$Q$4,MATCH(V3981,N3981:Q3981,0)))</f>
        <v/>
      </c>
      <c r="X3981" s="19" t="str">
        <f aca="false">IF(COUNT(N3981:Q3981)&lt;2,"",SMALL(N3981:Q3981,2))</f>
        <v/>
      </c>
      <c r="Y3981" s="26" t="str">
        <f aca="false">IF(OR(V3981="",M3981=0),"",V3981/M3981-1)</f>
        <v/>
      </c>
      <c r="Z3981" s="26" t="str">
        <f aca="false">IF(OR(V3981="",L3981=""),"",V3981/(L3981*E3981)-1)</f>
        <v/>
      </c>
      <c r="AA3981" s="16" t="str">
        <f aca="false">IF(V3981="","SEM OFERTA",IF(OR(Y3981&gt;Premissas!$B$11,Y3981&lt;Premissas!$B$12),"VERIFICAR - UNIDADE/EMBALAGEM",IF(Y3981&gt;Premissas!$B$6,"NÃO COMPRAR - REAJUSTE &gt;5%","COMPRAR")))</f>
        <v>SEM OFERTA</v>
      </c>
      <c r="AB3981" s="18" t="str">
        <f aca="false">IF(W3981="DIMEC",S3981,IF(W3981="MEDCENTRO",U3981,""))</f>
        <v/>
      </c>
      <c r="AC3981" s="18" t="n">
        <f aca="false">IF(AA3981&lt;&gt;"COMPRAR",0,IF(AB3981="",I3981,MIN(I3981,AB3981)))</f>
        <v>0</v>
      </c>
      <c r="AD3981" s="19" t="n">
        <f aca="false">IF(AC3981&gt;0,AC3981*V3981,0)</f>
        <v>0</v>
      </c>
      <c r="AE3981" s="19" t="n">
        <f aca="false">IF(AC3981&gt;0,(M3981-V3981)*AC3981,0)</f>
        <v>0</v>
      </c>
      <c r="AF3981" s="16" t="str">
        <f aca="false">IF(AA3981&lt;&gt;"COMPRAR","",IF(AB3981="",IF(X3981="","",IF(X3981-V3981&lt;0.01,"EMPATE TÉCNICO","")),IF(AB3981&lt;I3981,"ESTOQUE INSUFICIENTE",IF(X3981="","",IF(X3981-V3981&lt;0.01,"EMPATE TÉCNICO","")))))</f>
        <v/>
      </c>
      <c r="AG3981" s="16" t="s">
        <v>3593</v>
      </c>
      <c r="AH3981" s="16" t="s">
        <v>1761</v>
      </c>
    </row>
    <row r="3982" customFormat="false" ht="15" hidden="false" customHeight="false" outlineLevel="0" collapsed="false">
      <c r="A3982" s="16" t="s">
        <v>12322</v>
      </c>
      <c r="B3982" s="17" t="s">
        <v>12323</v>
      </c>
      <c r="C3982" s="16" t="s">
        <v>12324</v>
      </c>
      <c r="D3982" s="16" t="s">
        <v>6245</v>
      </c>
      <c r="E3982" s="18" t="n">
        <v>1</v>
      </c>
      <c r="F3982" s="16" t="s">
        <v>42</v>
      </c>
      <c r="G3982" s="18" t="n">
        <v>0</v>
      </c>
      <c r="H3982" s="16" t="n">
        <v>0.3</v>
      </c>
      <c r="I3982" s="18" t="n">
        <v>2</v>
      </c>
      <c r="J3982" s="19" t="n">
        <v>26.15</v>
      </c>
      <c r="K3982" s="19" t="n">
        <v>26.15</v>
      </c>
      <c r="L3982" s="19" t="n">
        <v>26.15</v>
      </c>
      <c r="M3982" s="19" t="n">
        <f aca="false">IF(J3982&gt;0,J3982,K3982)*E3982</f>
        <v>26.15</v>
      </c>
      <c r="N3982" s="20"/>
      <c r="O3982" s="21" t="str">
        <f aca="false">IF(R3982="","",ROUND(R3982*(1-Premissas!$B$4),4))</f>
        <v/>
      </c>
      <c r="P3982" s="22"/>
      <c r="Q3982" s="22"/>
      <c r="R3982" s="23"/>
      <c r="S3982" s="24"/>
      <c r="T3982" s="24"/>
      <c r="U3982" s="25"/>
      <c r="V3982" s="19" t="str">
        <f aca="false">IF(COUNT(N3982:Q3982)=0,"",MIN(N3982:Q3982))</f>
        <v/>
      </c>
      <c r="W3982" s="16" t="str">
        <f aca="false">IF(V3982="","",INDEX($N$4:$Q$4,MATCH(V3982,N3982:Q3982,0)))</f>
        <v/>
      </c>
      <c r="X3982" s="19" t="str">
        <f aca="false">IF(COUNT(N3982:Q3982)&lt;2,"",SMALL(N3982:Q3982,2))</f>
        <v/>
      </c>
      <c r="Y3982" s="26" t="str">
        <f aca="false">IF(OR(V3982="",M3982=0),"",V3982/M3982-1)</f>
        <v/>
      </c>
      <c r="Z3982" s="26" t="str">
        <f aca="false">IF(OR(V3982="",L3982=""),"",V3982/(L3982*E3982)-1)</f>
        <v/>
      </c>
      <c r="AA3982" s="16" t="str">
        <f aca="false">IF(V3982="","SEM OFERTA",IF(OR(Y3982&gt;Premissas!$B$11,Y3982&lt;Premissas!$B$12),"VERIFICAR - UNIDADE/EMBALAGEM",IF(Y3982&gt;Premissas!$B$6,"NÃO COMPRAR - REAJUSTE &gt;5%","COMPRAR")))</f>
        <v>SEM OFERTA</v>
      </c>
      <c r="AB3982" s="18" t="str">
        <f aca="false">IF(W3982="DIMEC",S3982,IF(W3982="MEDCENTRO",U3982,""))</f>
        <v/>
      </c>
      <c r="AC3982" s="18" t="n">
        <f aca="false">IF(AA3982&lt;&gt;"COMPRAR",0,IF(AB3982="",I3982,MIN(I3982,AB3982)))</f>
        <v>0</v>
      </c>
      <c r="AD3982" s="19" t="n">
        <f aca="false">IF(AC3982&gt;0,AC3982*V3982,0)</f>
        <v>0</v>
      </c>
      <c r="AE3982" s="19" t="n">
        <f aca="false">IF(AC3982&gt;0,(M3982-V3982)*AC3982,0)</f>
        <v>0</v>
      </c>
      <c r="AF3982" s="16" t="str">
        <f aca="false">IF(AA3982&lt;&gt;"COMPRAR","",IF(AB3982="",IF(X3982="","",IF(X3982-V3982&lt;0.01,"EMPATE TÉCNICO","")),IF(AB3982&lt;I3982,"ESTOQUE INSUFICIENTE",IF(X3982="","",IF(X3982-V3982&lt;0.01,"EMPATE TÉCNICO","")))))</f>
        <v/>
      </c>
      <c r="AG3982" s="16" t="s">
        <v>1838</v>
      </c>
      <c r="AH3982" s="16" t="s">
        <v>1761</v>
      </c>
    </row>
    <row r="3983" customFormat="false" ht="15" hidden="false" customHeight="false" outlineLevel="0" collapsed="false">
      <c r="A3983" s="16" t="s">
        <v>12325</v>
      </c>
      <c r="B3983" s="17" t="s">
        <v>12326</v>
      </c>
      <c r="C3983" s="16" t="s">
        <v>12327</v>
      </c>
      <c r="D3983" s="16" t="s">
        <v>6245</v>
      </c>
      <c r="E3983" s="18" t="n">
        <v>1</v>
      </c>
      <c r="F3983" s="16" t="s">
        <v>43</v>
      </c>
      <c r="G3983" s="18" t="n">
        <v>0</v>
      </c>
      <c r="H3983" s="16" t="n">
        <v>0.3</v>
      </c>
      <c r="I3983" s="18" t="n">
        <v>1</v>
      </c>
      <c r="J3983" s="19" t="n">
        <v>13.54</v>
      </c>
      <c r="K3983" s="19" t="n">
        <v>13.54</v>
      </c>
      <c r="L3983" s="19" t="n">
        <v>13.54</v>
      </c>
      <c r="M3983" s="19" t="n">
        <f aca="false">IF(J3983&gt;0,J3983,K3983)*E3983</f>
        <v>13.54</v>
      </c>
      <c r="N3983" s="20"/>
      <c r="O3983" s="21" t="str">
        <f aca="false">IF(R3983="","",ROUND(R3983*(1-Premissas!$B$4),4))</f>
        <v/>
      </c>
      <c r="P3983" s="22"/>
      <c r="Q3983" s="22"/>
      <c r="R3983" s="23"/>
      <c r="S3983" s="24"/>
      <c r="T3983" s="24"/>
      <c r="U3983" s="25"/>
      <c r="V3983" s="19" t="str">
        <f aca="false">IF(COUNT(N3983:Q3983)=0,"",MIN(N3983:Q3983))</f>
        <v/>
      </c>
      <c r="W3983" s="16" t="str">
        <f aca="false">IF(V3983="","",INDEX($N$4:$Q$4,MATCH(V3983,N3983:Q3983,0)))</f>
        <v/>
      </c>
      <c r="X3983" s="19" t="str">
        <f aca="false">IF(COUNT(N3983:Q3983)&lt;2,"",SMALL(N3983:Q3983,2))</f>
        <v/>
      </c>
      <c r="Y3983" s="26" t="str">
        <f aca="false">IF(OR(V3983="",M3983=0),"",V3983/M3983-1)</f>
        <v/>
      </c>
      <c r="Z3983" s="26" t="str">
        <f aca="false">IF(OR(V3983="",L3983=""),"",V3983/(L3983*E3983)-1)</f>
        <v/>
      </c>
      <c r="AA3983" s="16" t="str">
        <f aca="false">IF(V3983="","SEM OFERTA",IF(OR(Y3983&gt;Premissas!$B$11,Y3983&lt;Premissas!$B$12),"VERIFICAR - UNIDADE/EMBALAGEM",IF(Y3983&gt;Premissas!$B$6,"NÃO COMPRAR - REAJUSTE &gt;5%","COMPRAR")))</f>
        <v>SEM OFERTA</v>
      </c>
      <c r="AB3983" s="18" t="str">
        <f aca="false">IF(W3983="DIMEC",S3983,IF(W3983="MEDCENTRO",U3983,""))</f>
        <v/>
      </c>
      <c r="AC3983" s="18" t="n">
        <f aca="false">IF(AA3983&lt;&gt;"COMPRAR",0,IF(AB3983="",I3983,MIN(I3983,AB3983)))</f>
        <v>0</v>
      </c>
      <c r="AD3983" s="19" t="n">
        <f aca="false">IF(AC3983&gt;0,AC3983*V3983,0)</f>
        <v>0</v>
      </c>
      <c r="AE3983" s="19" t="n">
        <f aca="false">IF(AC3983&gt;0,(M3983-V3983)*AC3983,0)</f>
        <v>0</v>
      </c>
      <c r="AF3983" s="16" t="str">
        <f aca="false">IF(AA3983&lt;&gt;"COMPRAR","",IF(AB3983="",IF(X3983="","",IF(X3983-V3983&lt;0.01,"EMPATE TÉCNICO","")),IF(AB3983&lt;I3983,"ESTOQUE INSUFICIENTE",IF(X3983="","",IF(X3983-V3983&lt;0.01,"EMPATE TÉCNICO","")))))</f>
        <v/>
      </c>
      <c r="AG3983" s="16" t="s">
        <v>1838</v>
      </c>
      <c r="AH3983" s="16" t="s">
        <v>1761</v>
      </c>
    </row>
    <row r="3984" customFormat="false" ht="15" hidden="false" customHeight="false" outlineLevel="0" collapsed="false">
      <c r="A3984" s="16" t="s">
        <v>12328</v>
      </c>
      <c r="B3984" s="17" t="s">
        <v>12329</v>
      </c>
      <c r="C3984" s="16" t="s">
        <v>12330</v>
      </c>
      <c r="D3984" s="16" t="s">
        <v>6245</v>
      </c>
      <c r="E3984" s="18" t="n">
        <v>1</v>
      </c>
      <c r="F3984" s="16" t="s">
        <v>43</v>
      </c>
      <c r="G3984" s="18" t="n">
        <v>0</v>
      </c>
      <c r="H3984" s="16" t="n">
        <v>0</v>
      </c>
      <c r="I3984" s="18" t="n">
        <v>1</v>
      </c>
      <c r="J3984" s="19" t="n">
        <v>6.89</v>
      </c>
      <c r="K3984" s="19" t="n">
        <v>6.89</v>
      </c>
      <c r="L3984" s="19" t="n">
        <v>6.89</v>
      </c>
      <c r="M3984" s="19" t="n">
        <f aca="false">IF(J3984&gt;0,J3984,K3984)*E3984</f>
        <v>6.89</v>
      </c>
      <c r="N3984" s="20"/>
      <c r="O3984" s="21" t="str">
        <f aca="false">IF(R3984="","",ROUND(R3984*(1-Premissas!$B$4),4))</f>
        <v/>
      </c>
      <c r="P3984" s="22"/>
      <c r="Q3984" s="22"/>
      <c r="R3984" s="23"/>
      <c r="S3984" s="24"/>
      <c r="T3984" s="24"/>
      <c r="U3984" s="25"/>
      <c r="V3984" s="19" t="str">
        <f aca="false">IF(COUNT(N3984:Q3984)=0,"",MIN(N3984:Q3984))</f>
        <v/>
      </c>
      <c r="W3984" s="16" t="str">
        <f aca="false">IF(V3984="","",INDEX($N$4:$Q$4,MATCH(V3984,N3984:Q3984,0)))</f>
        <v/>
      </c>
      <c r="X3984" s="19" t="str">
        <f aca="false">IF(COUNT(N3984:Q3984)&lt;2,"",SMALL(N3984:Q3984,2))</f>
        <v/>
      </c>
      <c r="Y3984" s="26" t="str">
        <f aca="false">IF(OR(V3984="",M3984=0),"",V3984/M3984-1)</f>
        <v/>
      </c>
      <c r="Z3984" s="26" t="str">
        <f aca="false">IF(OR(V3984="",L3984=""),"",V3984/(L3984*E3984)-1)</f>
        <v/>
      </c>
      <c r="AA3984" s="16" t="str">
        <f aca="false">IF(V3984="","SEM OFERTA",IF(OR(Y3984&gt;Premissas!$B$11,Y3984&lt;Premissas!$B$12),"VERIFICAR - UNIDADE/EMBALAGEM",IF(Y3984&gt;Premissas!$B$6,"NÃO COMPRAR - REAJUSTE &gt;5%","COMPRAR")))</f>
        <v>SEM OFERTA</v>
      </c>
      <c r="AB3984" s="18" t="str">
        <f aca="false">IF(W3984="DIMEC",S3984,IF(W3984="MEDCENTRO",U3984,""))</f>
        <v/>
      </c>
      <c r="AC3984" s="18" t="n">
        <f aca="false">IF(AA3984&lt;&gt;"COMPRAR",0,IF(AB3984="",I3984,MIN(I3984,AB3984)))</f>
        <v>0</v>
      </c>
      <c r="AD3984" s="19" t="n">
        <f aca="false">IF(AC3984&gt;0,AC3984*V3984,0)</f>
        <v>0</v>
      </c>
      <c r="AE3984" s="19" t="n">
        <f aca="false">IF(AC3984&gt;0,(M3984-V3984)*AC3984,0)</f>
        <v>0</v>
      </c>
      <c r="AF3984" s="16" t="str">
        <f aca="false">IF(AA3984&lt;&gt;"COMPRAR","",IF(AB3984="",IF(X3984="","",IF(X3984-V3984&lt;0.01,"EMPATE TÉCNICO","")),IF(AB3984&lt;I3984,"ESTOQUE INSUFICIENTE",IF(X3984="","",IF(X3984-V3984&lt;0.01,"EMPATE TÉCNICO","")))))</f>
        <v/>
      </c>
      <c r="AG3984" s="16" t="s">
        <v>1838</v>
      </c>
      <c r="AH3984" s="16" t="s">
        <v>1761</v>
      </c>
    </row>
    <row r="3985" customFormat="false" ht="15" hidden="false" customHeight="false" outlineLevel="0" collapsed="false">
      <c r="A3985" s="16" t="s">
        <v>12331</v>
      </c>
      <c r="B3985" s="17" t="s">
        <v>12332</v>
      </c>
      <c r="C3985" s="16" t="s">
        <v>12333</v>
      </c>
      <c r="D3985" s="16" t="s">
        <v>6245</v>
      </c>
      <c r="E3985" s="18" t="n">
        <v>1</v>
      </c>
      <c r="F3985" s="16" t="s">
        <v>43</v>
      </c>
      <c r="G3985" s="18" t="n">
        <v>0</v>
      </c>
      <c r="H3985" s="16" t="n">
        <v>0</v>
      </c>
      <c r="I3985" s="18" t="n">
        <v>1</v>
      </c>
      <c r="J3985" s="19" t="n">
        <v>6.35</v>
      </c>
      <c r="K3985" s="19" t="n">
        <v>6.35</v>
      </c>
      <c r="L3985" s="19" t="n">
        <v>6.35</v>
      </c>
      <c r="M3985" s="19" t="n">
        <f aca="false">IF(J3985&gt;0,J3985,K3985)*E3985</f>
        <v>6.35</v>
      </c>
      <c r="N3985" s="20"/>
      <c r="O3985" s="21" t="str">
        <f aca="false">IF(R3985="","",ROUND(R3985*(1-Premissas!$B$4),4))</f>
        <v/>
      </c>
      <c r="P3985" s="22"/>
      <c r="Q3985" s="22"/>
      <c r="R3985" s="23"/>
      <c r="S3985" s="24"/>
      <c r="T3985" s="24"/>
      <c r="U3985" s="25"/>
      <c r="V3985" s="19" t="str">
        <f aca="false">IF(COUNT(N3985:Q3985)=0,"",MIN(N3985:Q3985))</f>
        <v/>
      </c>
      <c r="W3985" s="16" t="str">
        <f aca="false">IF(V3985="","",INDEX($N$4:$Q$4,MATCH(V3985,N3985:Q3985,0)))</f>
        <v/>
      </c>
      <c r="X3985" s="19" t="str">
        <f aca="false">IF(COUNT(N3985:Q3985)&lt;2,"",SMALL(N3985:Q3985,2))</f>
        <v/>
      </c>
      <c r="Y3985" s="26" t="str">
        <f aca="false">IF(OR(V3985="",M3985=0),"",V3985/M3985-1)</f>
        <v/>
      </c>
      <c r="Z3985" s="26" t="str">
        <f aca="false">IF(OR(V3985="",L3985=""),"",V3985/(L3985*E3985)-1)</f>
        <v/>
      </c>
      <c r="AA3985" s="16" t="str">
        <f aca="false">IF(V3985="","SEM OFERTA",IF(OR(Y3985&gt;Premissas!$B$11,Y3985&lt;Premissas!$B$12),"VERIFICAR - UNIDADE/EMBALAGEM",IF(Y3985&gt;Premissas!$B$6,"NÃO COMPRAR - REAJUSTE &gt;5%","COMPRAR")))</f>
        <v>SEM OFERTA</v>
      </c>
      <c r="AB3985" s="18" t="str">
        <f aca="false">IF(W3985="DIMEC",S3985,IF(W3985="MEDCENTRO",U3985,""))</f>
        <v/>
      </c>
      <c r="AC3985" s="18" t="n">
        <f aca="false">IF(AA3985&lt;&gt;"COMPRAR",0,IF(AB3985="",I3985,MIN(I3985,AB3985)))</f>
        <v>0</v>
      </c>
      <c r="AD3985" s="19" t="n">
        <f aca="false">IF(AC3985&gt;0,AC3985*V3985,0)</f>
        <v>0</v>
      </c>
      <c r="AE3985" s="19" t="n">
        <f aca="false">IF(AC3985&gt;0,(M3985-V3985)*AC3985,0)</f>
        <v>0</v>
      </c>
      <c r="AF3985" s="16" t="str">
        <f aca="false">IF(AA3985&lt;&gt;"COMPRAR","",IF(AB3985="",IF(X3985="","",IF(X3985-V3985&lt;0.01,"EMPATE TÉCNICO","")),IF(AB3985&lt;I3985,"ESTOQUE INSUFICIENTE",IF(X3985="","",IF(X3985-V3985&lt;0.01,"EMPATE TÉCNICO","")))))</f>
        <v/>
      </c>
      <c r="AG3985" s="16" t="s">
        <v>1838</v>
      </c>
      <c r="AH3985" s="16" t="s">
        <v>1761</v>
      </c>
    </row>
    <row r="3986" customFormat="false" ht="15" hidden="false" customHeight="false" outlineLevel="0" collapsed="false">
      <c r="A3986" s="16" t="s">
        <v>12334</v>
      </c>
      <c r="B3986" s="17" t="s">
        <v>12335</v>
      </c>
      <c r="C3986" s="16" t="s">
        <v>12336</v>
      </c>
      <c r="D3986" s="16" t="s">
        <v>6245</v>
      </c>
      <c r="E3986" s="18" t="n">
        <v>1</v>
      </c>
      <c r="F3986" s="16" t="s">
        <v>43</v>
      </c>
      <c r="G3986" s="18" t="n">
        <v>0</v>
      </c>
      <c r="H3986" s="16" t="n">
        <v>0</v>
      </c>
      <c r="I3986" s="18" t="n">
        <v>1</v>
      </c>
      <c r="J3986" s="19" t="n">
        <v>6.35</v>
      </c>
      <c r="K3986" s="19" t="n">
        <v>6.35</v>
      </c>
      <c r="L3986" s="19" t="n">
        <v>6.35</v>
      </c>
      <c r="M3986" s="19" t="n">
        <f aca="false">IF(J3986&gt;0,J3986,K3986)*E3986</f>
        <v>6.35</v>
      </c>
      <c r="N3986" s="20"/>
      <c r="O3986" s="21" t="str">
        <f aca="false">IF(R3986="","",ROUND(R3986*(1-Premissas!$B$4),4))</f>
        <v/>
      </c>
      <c r="P3986" s="22"/>
      <c r="Q3986" s="22"/>
      <c r="R3986" s="23"/>
      <c r="S3986" s="24"/>
      <c r="T3986" s="24"/>
      <c r="U3986" s="25"/>
      <c r="V3986" s="19" t="str">
        <f aca="false">IF(COUNT(N3986:Q3986)=0,"",MIN(N3986:Q3986))</f>
        <v/>
      </c>
      <c r="W3986" s="16" t="str">
        <f aca="false">IF(V3986="","",INDEX($N$4:$Q$4,MATCH(V3986,N3986:Q3986,0)))</f>
        <v/>
      </c>
      <c r="X3986" s="19" t="str">
        <f aca="false">IF(COUNT(N3986:Q3986)&lt;2,"",SMALL(N3986:Q3986,2))</f>
        <v/>
      </c>
      <c r="Y3986" s="26" t="str">
        <f aca="false">IF(OR(V3986="",M3986=0),"",V3986/M3986-1)</f>
        <v/>
      </c>
      <c r="Z3986" s="26" t="str">
        <f aca="false">IF(OR(V3986="",L3986=""),"",V3986/(L3986*E3986)-1)</f>
        <v/>
      </c>
      <c r="AA3986" s="16" t="str">
        <f aca="false">IF(V3986="","SEM OFERTA",IF(OR(Y3986&gt;Premissas!$B$11,Y3986&lt;Premissas!$B$12),"VERIFICAR - UNIDADE/EMBALAGEM",IF(Y3986&gt;Premissas!$B$6,"NÃO COMPRAR - REAJUSTE &gt;5%","COMPRAR")))</f>
        <v>SEM OFERTA</v>
      </c>
      <c r="AB3986" s="18" t="str">
        <f aca="false">IF(W3986="DIMEC",S3986,IF(W3986="MEDCENTRO",U3986,""))</f>
        <v/>
      </c>
      <c r="AC3986" s="18" t="n">
        <f aca="false">IF(AA3986&lt;&gt;"COMPRAR",0,IF(AB3986="",I3986,MIN(I3986,AB3986)))</f>
        <v>0</v>
      </c>
      <c r="AD3986" s="19" t="n">
        <f aca="false">IF(AC3986&gt;0,AC3986*V3986,0)</f>
        <v>0</v>
      </c>
      <c r="AE3986" s="19" t="n">
        <f aca="false">IF(AC3986&gt;0,(M3986-V3986)*AC3986,0)</f>
        <v>0</v>
      </c>
      <c r="AF3986" s="16" t="str">
        <f aca="false">IF(AA3986&lt;&gt;"COMPRAR","",IF(AB3986="",IF(X3986="","",IF(X3986-V3986&lt;0.01,"EMPATE TÉCNICO","")),IF(AB3986&lt;I3986,"ESTOQUE INSUFICIENTE",IF(X3986="","",IF(X3986-V3986&lt;0.01,"EMPATE TÉCNICO","")))))</f>
        <v/>
      </c>
      <c r="AG3986" s="16" t="s">
        <v>1838</v>
      </c>
      <c r="AH3986" s="16" t="s">
        <v>1761</v>
      </c>
    </row>
    <row r="3987" customFormat="false" ht="15" hidden="false" customHeight="false" outlineLevel="0" collapsed="false">
      <c r="A3987" s="16" t="s">
        <v>12337</v>
      </c>
      <c r="B3987" s="17" t="s">
        <v>12338</v>
      </c>
      <c r="C3987" s="16" t="s">
        <v>12339</v>
      </c>
      <c r="D3987" s="16" t="s">
        <v>1886</v>
      </c>
      <c r="E3987" s="18" t="n">
        <v>1</v>
      </c>
      <c r="F3987" s="16" t="s">
        <v>43</v>
      </c>
      <c r="G3987" s="18" t="n">
        <v>1</v>
      </c>
      <c r="H3987" s="16" t="n">
        <v>0.5</v>
      </c>
      <c r="I3987" s="18" t="n">
        <v>1</v>
      </c>
      <c r="J3987" s="19" t="n">
        <v>25.83</v>
      </c>
      <c r="K3987" s="19" t="n">
        <v>25.83</v>
      </c>
      <c r="L3987" s="19" t="n">
        <v>25.83</v>
      </c>
      <c r="M3987" s="19" t="n">
        <f aca="false">IF(J3987&gt;0,J3987,K3987)*E3987</f>
        <v>25.83</v>
      </c>
      <c r="N3987" s="20"/>
      <c r="O3987" s="21" t="str">
        <f aca="false">IF(R3987="","",ROUND(R3987*(1-Premissas!$B$4),4))</f>
        <v/>
      </c>
      <c r="P3987" s="22"/>
      <c r="Q3987" s="22"/>
      <c r="R3987" s="23"/>
      <c r="S3987" s="24"/>
      <c r="T3987" s="24"/>
      <c r="U3987" s="25"/>
      <c r="V3987" s="19" t="str">
        <f aca="false">IF(COUNT(N3987:Q3987)=0,"",MIN(N3987:Q3987))</f>
        <v/>
      </c>
      <c r="W3987" s="16" t="str">
        <f aca="false">IF(V3987="","",INDEX($N$4:$Q$4,MATCH(V3987,N3987:Q3987,0)))</f>
        <v/>
      </c>
      <c r="X3987" s="19" t="str">
        <f aca="false">IF(COUNT(N3987:Q3987)&lt;2,"",SMALL(N3987:Q3987,2))</f>
        <v/>
      </c>
      <c r="Y3987" s="26" t="str">
        <f aca="false">IF(OR(V3987="",M3987=0),"",V3987/M3987-1)</f>
        <v/>
      </c>
      <c r="Z3987" s="26" t="str">
        <f aca="false">IF(OR(V3987="",L3987=""),"",V3987/(L3987*E3987)-1)</f>
        <v/>
      </c>
      <c r="AA3987" s="16" t="str">
        <f aca="false">IF(V3987="","SEM OFERTA",IF(OR(Y3987&gt;Premissas!$B$11,Y3987&lt;Premissas!$B$12),"VERIFICAR - UNIDADE/EMBALAGEM",IF(Y3987&gt;Premissas!$B$6,"NÃO COMPRAR - REAJUSTE &gt;5%","COMPRAR")))</f>
        <v>SEM OFERTA</v>
      </c>
      <c r="AB3987" s="18" t="str">
        <f aca="false">IF(W3987="DIMEC",S3987,IF(W3987="MEDCENTRO",U3987,""))</f>
        <v/>
      </c>
      <c r="AC3987" s="18" t="n">
        <f aca="false">IF(AA3987&lt;&gt;"COMPRAR",0,IF(AB3987="",I3987,MIN(I3987,AB3987)))</f>
        <v>0</v>
      </c>
      <c r="AD3987" s="19" t="n">
        <f aca="false">IF(AC3987&gt;0,AC3987*V3987,0)</f>
        <v>0</v>
      </c>
      <c r="AE3987" s="19" t="n">
        <f aca="false">IF(AC3987&gt;0,(M3987-V3987)*AC3987,0)</f>
        <v>0</v>
      </c>
      <c r="AF3987" s="16" t="str">
        <f aca="false">IF(AA3987&lt;&gt;"COMPRAR","",IF(AB3987="",IF(X3987="","",IF(X3987-V3987&lt;0.01,"EMPATE TÉCNICO","")),IF(AB3987&lt;I3987,"ESTOQUE INSUFICIENTE",IF(X3987="","",IF(X3987-V3987&lt;0.01,"EMPATE TÉCNICO","")))))</f>
        <v/>
      </c>
      <c r="AG3987" s="16" t="s">
        <v>763</v>
      </c>
      <c r="AH3987" s="16" t="s">
        <v>1761</v>
      </c>
    </row>
    <row r="3988" customFormat="false" ht="15" hidden="false" customHeight="false" outlineLevel="0" collapsed="false">
      <c r="A3988" s="16" t="s">
        <v>12340</v>
      </c>
      <c r="B3988" s="17" t="s">
        <v>12341</v>
      </c>
      <c r="C3988" s="16" t="s">
        <v>12342</v>
      </c>
      <c r="D3988" s="16" t="s">
        <v>4082</v>
      </c>
      <c r="E3988" s="18" t="n">
        <v>1</v>
      </c>
      <c r="F3988" s="16" t="s">
        <v>43</v>
      </c>
      <c r="G3988" s="18" t="n">
        <v>1</v>
      </c>
      <c r="H3988" s="16" t="n">
        <v>4.3</v>
      </c>
      <c r="I3988" s="18" t="n">
        <v>11</v>
      </c>
      <c r="J3988" s="19" t="n">
        <v>5.19</v>
      </c>
      <c r="K3988" s="19" t="n">
        <v>5.19</v>
      </c>
      <c r="L3988" s="19" t="n">
        <v>5.19</v>
      </c>
      <c r="M3988" s="19" t="n">
        <f aca="false">IF(J3988&gt;0,J3988,K3988)*E3988</f>
        <v>5.19</v>
      </c>
      <c r="N3988" s="20"/>
      <c r="O3988" s="21" t="str">
        <f aca="false">IF(R3988="","",ROUND(R3988*(1-Premissas!$B$4),4))</f>
        <v/>
      </c>
      <c r="P3988" s="22"/>
      <c r="Q3988" s="22"/>
      <c r="R3988" s="23"/>
      <c r="S3988" s="24"/>
      <c r="T3988" s="24"/>
      <c r="U3988" s="25"/>
      <c r="V3988" s="19" t="str">
        <f aca="false">IF(COUNT(N3988:Q3988)=0,"",MIN(N3988:Q3988))</f>
        <v/>
      </c>
      <c r="W3988" s="16" t="str">
        <f aca="false">IF(V3988="","",INDEX($N$4:$Q$4,MATCH(V3988,N3988:Q3988,0)))</f>
        <v/>
      </c>
      <c r="X3988" s="19" t="str">
        <f aca="false">IF(COUNT(N3988:Q3988)&lt;2,"",SMALL(N3988:Q3988,2))</f>
        <v/>
      </c>
      <c r="Y3988" s="26" t="str">
        <f aca="false">IF(OR(V3988="",M3988=0),"",V3988/M3988-1)</f>
        <v/>
      </c>
      <c r="Z3988" s="26" t="str">
        <f aca="false">IF(OR(V3988="",L3988=""),"",V3988/(L3988*E3988)-1)</f>
        <v/>
      </c>
      <c r="AA3988" s="16" t="str">
        <f aca="false">IF(V3988="","SEM OFERTA",IF(OR(Y3988&gt;Premissas!$B$11,Y3988&lt;Premissas!$B$12),"VERIFICAR - UNIDADE/EMBALAGEM",IF(Y3988&gt;Premissas!$B$6,"NÃO COMPRAR - REAJUSTE &gt;5%","COMPRAR")))</f>
        <v>SEM OFERTA</v>
      </c>
      <c r="AB3988" s="18" t="str">
        <f aca="false">IF(W3988="DIMEC",S3988,IF(W3988="MEDCENTRO",U3988,""))</f>
        <v/>
      </c>
      <c r="AC3988" s="18" t="n">
        <f aca="false">IF(AA3988&lt;&gt;"COMPRAR",0,IF(AB3988="",I3988,MIN(I3988,AB3988)))</f>
        <v>0</v>
      </c>
      <c r="AD3988" s="19" t="n">
        <f aca="false">IF(AC3988&gt;0,AC3988*V3988,0)</f>
        <v>0</v>
      </c>
      <c r="AE3988" s="19" t="n">
        <f aca="false">IF(AC3988&gt;0,(M3988-V3988)*AC3988,0)</f>
        <v>0</v>
      </c>
      <c r="AF3988" s="16" t="str">
        <f aca="false">IF(AA3988&lt;&gt;"COMPRAR","",IF(AB3988="",IF(X3988="","",IF(X3988-V3988&lt;0.01,"EMPATE TÉCNICO","")),IF(AB3988&lt;I3988,"ESTOQUE INSUFICIENTE",IF(X3988="","",IF(X3988-V3988&lt;0.01,"EMPATE TÉCNICO","")))))</f>
        <v/>
      </c>
      <c r="AG3988" s="16" t="s">
        <v>1798</v>
      </c>
      <c r="AH3988" s="16" t="s">
        <v>1761</v>
      </c>
    </row>
    <row r="3989" customFormat="false" ht="15" hidden="false" customHeight="false" outlineLevel="0" collapsed="false">
      <c r="A3989" s="16" t="s">
        <v>12343</v>
      </c>
      <c r="B3989" s="17" t="s">
        <v>12344</v>
      </c>
      <c r="C3989" s="16" t="s">
        <v>12345</v>
      </c>
      <c r="D3989" s="16" t="s">
        <v>11217</v>
      </c>
      <c r="E3989" s="18" t="n">
        <v>6</v>
      </c>
      <c r="F3989" s="16" t="s">
        <v>43</v>
      </c>
      <c r="G3989" s="18" t="n">
        <v>0</v>
      </c>
      <c r="H3989" s="16" t="n">
        <v>0.4</v>
      </c>
      <c r="I3989" s="18" t="n">
        <v>1</v>
      </c>
      <c r="J3989" s="19" t="n">
        <v>5.09166666666667</v>
      </c>
      <c r="K3989" s="19" t="n">
        <v>5.09166666666667</v>
      </c>
      <c r="L3989" s="19" t="n">
        <v>5.0917</v>
      </c>
      <c r="M3989" s="19" t="n">
        <f aca="false">IF(J3989&gt;0,J3989,K3989)*E3989</f>
        <v>30.55</v>
      </c>
      <c r="N3989" s="20"/>
      <c r="O3989" s="21" t="str">
        <f aca="false">IF(R3989="","",ROUND(R3989*(1-Premissas!$B$4),4))</f>
        <v/>
      </c>
      <c r="P3989" s="22"/>
      <c r="Q3989" s="22"/>
      <c r="R3989" s="23"/>
      <c r="S3989" s="24"/>
      <c r="T3989" s="24"/>
      <c r="U3989" s="25"/>
      <c r="V3989" s="19" t="str">
        <f aca="false">IF(COUNT(N3989:Q3989)=0,"",MIN(N3989:Q3989))</f>
        <v/>
      </c>
      <c r="W3989" s="16" t="str">
        <f aca="false">IF(V3989="","",INDEX($N$4:$Q$4,MATCH(V3989,N3989:Q3989,0)))</f>
        <v/>
      </c>
      <c r="X3989" s="19" t="str">
        <f aca="false">IF(COUNT(N3989:Q3989)&lt;2,"",SMALL(N3989:Q3989,2))</f>
        <v/>
      </c>
      <c r="Y3989" s="26" t="str">
        <f aca="false">IF(OR(V3989="",M3989=0),"",V3989/M3989-1)</f>
        <v/>
      </c>
      <c r="Z3989" s="26" t="str">
        <f aca="false">IF(OR(V3989="",L3989=""),"",V3989/(L3989*E3989)-1)</f>
        <v/>
      </c>
      <c r="AA3989" s="16" t="str">
        <f aca="false">IF(V3989="","SEM OFERTA",IF(OR(Y3989&gt;Premissas!$B$11,Y3989&lt;Premissas!$B$12),"VERIFICAR - UNIDADE/EMBALAGEM",IF(Y3989&gt;Premissas!$B$6,"NÃO COMPRAR - REAJUSTE &gt;5%","COMPRAR")))</f>
        <v>SEM OFERTA</v>
      </c>
      <c r="AB3989" s="18" t="str">
        <f aca="false">IF(W3989="DIMEC",S3989,IF(W3989="MEDCENTRO",U3989,""))</f>
        <v/>
      </c>
      <c r="AC3989" s="18" t="n">
        <f aca="false">IF(AA3989&lt;&gt;"COMPRAR",0,IF(AB3989="",I3989,MIN(I3989,AB3989)))</f>
        <v>0</v>
      </c>
      <c r="AD3989" s="19" t="n">
        <f aca="false">IF(AC3989&gt;0,AC3989*V3989,0)</f>
        <v>0</v>
      </c>
      <c r="AE3989" s="19" t="n">
        <f aca="false">IF(AC3989&gt;0,(M3989-V3989)*AC3989,0)</f>
        <v>0</v>
      </c>
      <c r="AF3989" s="16" t="str">
        <f aca="false">IF(AA3989&lt;&gt;"COMPRAR","",IF(AB3989="",IF(X3989="","",IF(X3989-V3989&lt;0.01,"EMPATE TÉCNICO","")),IF(AB3989&lt;I3989,"ESTOQUE INSUFICIENTE",IF(X3989="","",IF(X3989-V3989&lt;0.01,"EMPATE TÉCNICO","")))))</f>
        <v/>
      </c>
      <c r="AG3989" s="16" t="s">
        <v>547</v>
      </c>
      <c r="AH3989" s="16" t="s">
        <v>1761</v>
      </c>
    </row>
    <row r="3990" customFormat="false" ht="15" hidden="false" customHeight="false" outlineLevel="0" collapsed="false">
      <c r="A3990" s="16" t="s">
        <v>12346</v>
      </c>
      <c r="B3990" s="17" t="s">
        <v>12347</v>
      </c>
      <c r="C3990" s="16" t="s">
        <v>12348</v>
      </c>
      <c r="D3990" s="16" t="s">
        <v>12349</v>
      </c>
      <c r="E3990" s="18" t="n">
        <v>1</v>
      </c>
      <c r="F3990" s="16" t="s">
        <v>43</v>
      </c>
      <c r="G3990" s="18" t="n">
        <v>0</v>
      </c>
      <c r="H3990" s="16" t="n">
        <v>0.1</v>
      </c>
      <c r="I3990" s="18" t="n">
        <v>1</v>
      </c>
      <c r="J3990" s="19" t="n">
        <v>24.06</v>
      </c>
      <c r="K3990" s="19" t="n">
        <v>24.06</v>
      </c>
      <c r="L3990" s="19" t="n">
        <v>24.06</v>
      </c>
      <c r="M3990" s="19" t="n">
        <f aca="false">IF(J3990&gt;0,J3990,K3990)*E3990</f>
        <v>24.06</v>
      </c>
      <c r="N3990" s="20"/>
      <c r="O3990" s="21" t="str">
        <f aca="false">IF(R3990="","",ROUND(R3990*(1-Premissas!$B$4),4))</f>
        <v/>
      </c>
      <c r="P3990" s="22"/>
      <c r="Q3990" s="22"/>
      <c r="R3990" s="23"/>
      <c r="S3990" s="24"/>
      <c r="T3990" s="24"/>
      <c r="U3990" s="25"/>
      <c r="V3990" s="19" t="str">
        <f aca="false">IF(COUNT(N3990:Q3990)=0,"",MIN(N3990:Q3990))</f>
        <v/>
      </c>
      <c r="W3990" s="16" t="str">
        <f aca="false">IF(V3990="","",INDEX($N$4:$Q$4,MATCH(V3990,N3990:Q3990,0)))</f>
        <v/>
      </c>
      <c r="X3990" s="19" t="str">
        <f aca="false">IF(COUNT(N3990:Q3990)&lt;2,"",SMALL(N3990:Q3990,2))</f>
        <v/>
      </c>
      <c r="Y3990" s="26" t="str">
        <f aca="false">IF(OR(V3990="",M3990=0),"",V3990/M3990-1)</f>
        <v/>
      </c>
      <c r="Z3990" s="26" t="str">
        <f aca="false">IF(OR(V3990="",L3990=""),"",V3990/(L3990*E3990)-1)</f>
        <v/>
      </c>
      <c r="AA3990" s="16" t="str">
        <f aca="false">IF(V3990="","SEM OFERTA",IF(OR(Y3990&gt;Premissas!$B$11,Y3990&lt;Premissas!$B$12),"VERIFICAR - UNIDADE/EMBALAGEM",IF(Y3990&gt;Premissas!$B$6,"NÃO COMPRAR - REAJUSTE &gt;5%","COMPRAR")))</f>
        <v>SEM OFERTA</v>
      </c>
      <c r="AB3990" s="18" t="str">
        <f aca="false">IF(W3990="DIMEC",S3990,IF(W3990="MEDCENTRO",U3990,""))</f>
        <v/>
      </c>
      <c r="AC3990" s="18" t="n">
        <f aca="false">IF(AA3990&lt;&gt;"COMPRAR",0,IF(AB3990="",I3990,MIN(I3990,AB3990)))</f>
        <v>0</v>
      </c>
      <c r="AD3990" s="19" t="n">
        <f aca="false">IF(AC3990&gt;0,AC3990*V3990,0)</f>
        <v>0</v>
      </c>
      <c r="AE3990" s="19" t="n">
        <f aca="false">IF(AC3990&gt;0,(M3990-V3990)*AC3990,0)</f>
        <v>0</v>
      </c>
      <c r="AF3990" s="16" t="str">
        <f aca="false">IF(AA3990&lt;&gt;"COMPRAR","",IF(AB3990="",IF(X3990="","",IF(X3990-V3990&lt;0.01,"EMPATE TÉCNICO","")),IF(AB3990&lt;I3990,"ESTOQUE INSUFICIENTE",IF(X3990="","",IF(X3990-V3990&lt;0.01,"EMPATE TÉCNICO","")))))</f>
        <v/>
      </c>
      <c r="AG3990" s="16" t="s">
        <v>10297</v>
      </c>
      <c r="AH3990" s="16" t="s">
        <v>1761</v>
      </c>
    </row>
    <row r="3991" customFormat="false" ht="15" hidden="false" customHeight="false" outlineLevel="0" collapsed="false">
      <c r="A3991" s="16" t="s">
        <v>12350</v>
      </c>
      <c r="B3991" s="17" t="s">
        <v>12351</v>
      </c>
      <c r="C3991" s="16" t="s">
        <v>12352</v>
      </c>
      <c r="D3991" s="16" t="s">
        <v>12349</v>
      </c>
      <c r="E3991" s="18" t="n">
        <v>1</v>
      </c>
      <c r="F3991" s="16" t="s">
        <v>43</v>
      </c>
      <c r="G3991" s="18" t="n">
        <v>0</v>
      </c>
      <c r="H3991" s="16" t="n">
        <v>0.1</v>
      </c>
      <c r="I3991" s="18" t="n">
        <v>1</v>
      </c>
      <c r="J3991" s="19" t="n">
        <v>24.06</v>
      </c>
      <c r="K3991" s="19" t="n">
        <v>24.06</v>
      </c>
      <c r="L3991" s="19" t="n">
        <v>24.06</v>
      </c>
      <c r="M3991" s="19" t="n">
        <f aca="false">IF(J3991&gt;0,J3991,K3991)*E3991</f>
        <v>24.06</v>
      </c>
      <c r="N3991" s="20"/>
      <c r="O3991" s="21" t="str">
        <f aca="false">IF(R3991="","",ROUND(R3991*(1-Premissas!$B$4),4))</f>
        <v/>
      </c>
      <c r="P3991" s="22"/>
      <c r="Q3991" s="22"/>
      <c r="R3991" s="23"/>
      <c r="S3991" s="24"/>
      <c r="T3991" s="24"/>
      <c r="U3991" s="25"/>
      <c r="V3991" s="19" t="str">
        <f aca="false">IF(COUNT(N3991:Q3991)=0,"",MIN(N3991:Q3991))</f>
        <v/>
      </c>
      <c r="W3991" s="16" t="str">
        <f aca="false">IF(V3991="","",INDEX($N$4:$Q$4,MATCH(V3991,N3991:Q3991,0)))</f>
        <v/>
      </c>
      <c r="X3991" s="19" t="str">
        <f aca="false">IF(COUNT(N3991:Q3991)&lt;2,"",SMALL(N3991:Q3991,2))</f>
        <v/>
      </c>
      <c r="Y3991" s="26" t="str">
        <f aca="false">IF(OR(V3991="",M3991=0),"",V3991/M3991-1)</f>
        <v/>
      </c>
      <c r="Z3991" s="26" t="str">
        <f aca="false">IF(OR(V3991="",L3991=""),"",V3991/(L3991*E3991)-1)</f>
        <v/>
      </c>
      <c r="AA3991" s="16" t="str">
        <f aca="false">IF(V3991="","SEM OFERTA",IF(OR(Y3991&gt;Premissas!$B$11,Y3991&lt;Premissas!$B$12),"VERIFICAR - UNIDADE/EMBALAGEM",IF(Y3991&gt;Premissas!$B$6,"NÃO COMPRAR - REAJUSTE &gt;5%","COMPRAR")))</f>
        <v>SEM OFERTA</v>
      </c>
      <c r="AB3991" s="18" t="str">
        <f aca="false">IF(W3991="DIMEC",S3991,IF(W3991="MEDCENTRO",U3991,""))</f>
        <v/>
      </c>
      <c r="AC3991" s="18" t="n">
        <f aca="false">IF(AA3991&lt;&gt;"COMPRAR",0,IF(AB3991="",I3991,MIN(I3991,AB3991)))</f>
        <v>0</v>
      </c>
      <c r="AD3991" s="19" t="n">
        <f aca="false">IF(AC3991&gt;0,AC3991*V3991,0)</f>
        <v>0</v>
      </c>
      <c r="AE3991" s="19" t="n">
        <f aca="false">IF(AC3991&gt;0,(M3991-V3991)*AC3991,0)</f>
        <v>0</v>
      </c>
      <c r="AF3991" s="16" t="str">
        <f aca="false">IF(AA3991&lt;&gt;"COMPRAR","",IF(AB3991="",IF(X3991="","",IF(X3991-V3991&lt;0.01,"EMPATE TÉCNICO","")),IF(AB3991&lt;I3991,"ESTOQUE INSUFICIENTE",IF(X3991="","",IF(X3991-V3991&lt;0.01,"EMPATE TÉCNICO","")))))</f>
        <v/>
      </c>
      <c r="AG3991" s="16" t="s">
        <v>10297</v>
      </c>
      <c r="AH3991" s="16" t="s">
        <v>1761</v>
      </c>
    </row>
    <row r="3992" customFormat="false" ht="15" hidden="false" customHeight="false" outlineLevel="0" collapsed="false">
      <c r="A3992" s="16" t="s">
        <v>12353</v>
      </c>
      <c r="B3992" s="17" t="s">
        <v>12354</v>
      </c>
      <c r="C3992" s="16" t="s">
        <v>12355</v>
      </c>
      <c r="D3992" s="16" t="s">
        <v>12349</v>
      </c>
      <c r="E3992" s="18" t="n">
        <v>1</v>
      </c>
      <c r="F3992" s="16" t="s">
        <v>43</v>
      </c>
      <c r="G3992" s="18" t="n">
        <v>0</v>
      </c>
      <c r="H3992" s="16" t="n">
        <v>0.1</v>
      </c>
      <c r="I3992" s="18" t="n">
        <v>1</v>
      </c>
      <c r="J3992" s="19" t="n">
        <v>21.82</v>
      </c>
      <c r="K3992" s="19" t="n">
        <v>21.82</v>
      </c>
      <c r="L3992" s="19" t="n">
        <v>21.82</v>
      </c>
      <c r="M3992" s="19" t="n">
        <f aca="false">IF(J3992&gt;0,J3992,K3992)*E3992</f>
        <v>21.82</v>
      </c>
      <c r="N3992" s="20"/>
      <c r="O3992" s="21" t="str">
        <f aca="false">IF(R3992="","",ROUND(R3992*(1-Premissas!$B$4),4))</f>
        <v/>
      </c>
      <c r="P3992" s="22"/>
      <c r="Q3992" s="22"/>
      <c r="R3992" s="23"/>
      <c r="S3992" s="24"/>
      <c r="T3992" s="24"/>
      <c r="U3992" s="25"/>
      <c r="V3992" s="19" t="str">
        <f aca="false">IF(COUNT(N3992:Q3992)=0,"",MIN(N3992:Q3992))</f>
        <v/>
      </c>
      <c r="W3992" s="16" t="str">
        <f aca="false">IF(V3992="","",INDEX($N$4:$Q$4,MATCH(V3992,N3992:Q3992,0)))</f>
        <v/>
      </c>
      <c r="X3992" s="19" t="str">
        <f aca="false">IF(COUNT(N3992:Q3992)&lt;2,"",SMALL(N3992:Q3992,2))</f>
        <v/>
      </c>
      <c r="Y3992" s="26" t="str">
        <f aca="false">IF(OR(V3992="",M3992=0),"",V3992/M3992-1)</f>
        <v/>
      </c>
      <c r="Z3992" s="26" t="str">
        <f aca="false">IF(OR(V3992="",L3992=""),"",V3992/(L3992*E3992)-1)</f>
        <v/>
      </c>
      <c r="AA3992" s="16" t="str">
        <f aca="false">IF(V3992="","SEM OFERTA",IF(OR(Y3992&gt;Premissas!$B$11,Y3992&lt;Premissas!$B$12),"VERIFICAR - UNIDADE/EMBALAGEM",IF(Y3992&gt;Premissas!$B$6,"NÃO COMPRAR - REAJUSTE &gt;5%","COMPRAR")))</f>
        <v>SEM OFERTA</v>
      </c>
      <c r="AB3992" s="18" t="str">
        <f aca="false">IF(W3992="DIMEC",S3992,IF(W3992="MEDCENTRO",U3992,""))</f>
        <v/>
      </c>
      <c r="AC3992" s="18" t="n">
        <f aca="false">IF(AA3992&lt;&gt;"COMPRAR",0,IF(AB3992="",I3992,MIN(I3992,AB3992)))</f>
        <v>0</v>
      </c>
      <c r="AD3992" s="19" t="n">
        <f aca="false">IF(AC3992&gt;0,AC3992*V3992,0)</f>
        <v>0</v>
      </c>
      <c r="AE3992" s="19" t="n">
        <f aca="false">IF(AC3992&gt;0,(M3992-V3992)*AC3992,0)</f>
        <v>0</v>
      </c>
      <c r="AF3992" s="16" t="str">
        <f aca="false">IF(AA3992&lt;&gt;"COMPRAR","",IF(AB3992="",IF(X3992="","",IF(X3992-V3992&lt;0.01,"EMPATE TÉCNICO","")),IF(AB3992&lt;I3992,"ESTOQUE INSUFICIENTE",IF(X3992="","",IF(X3992-V3992&lt;0.01,"EMPATE TÉCNICO","")))))</f>
        <v/>
      </c>
      <c r="AG3992" s="16" t="s">
        <v>10297</v>
      </c>
      <c r="AH3992" s="16" t="s">
        <v>1761</v>
      </c>
    </row>
    <row r="3993" customFormat="false" ht="15" hidden="false" customHeight="false" outlineLevel="0" collapsed="false">
      <c r="A3993" s="16" t="s">
        <v>12356</v>
      </c>
      <c r="B3993" s="17" t="s">
        <v>12357</v>
      </c>
      <c r="C3993" s="16" t="s">
        <v>12358</v>
      </c>
      <c r="D3993" s="16" t="s">
        <v>5532</v>
      </c>
      <c r="E3993" s="18" t="n">
        <v>1</v>
      </c>
      <c r="F3993" s="16" t="s">
        <v>43</v>
      </c>
      <c r="G3993" s="18" t="n">
        <v>0</v>
      </c>
      <c r="H3993" s="16" t="n">
        <v>0.3</v>
      </c>
      <c r="I3993" s="18" t="n">
        <v>1</v>
      </c>
      <c r="J3993" s="19" t="n">
        <v>11.88</v>
      </c>
      <c r="K3993" s="19" t="n">
        <v>11.88</v>
      </c>
      <c r="L3993" s="19" t="n">
        <v>11.88</v>
      </c>
      <c r="M3993" s="19" t="n">
        <f aca="false">IF(J3993&gt;0,J3993,K3993)*E3993</f>
        <v>11.88</v>
      </c>
      <c r="N3993" s="20"/>
      <c r="O3993" s="21" t="str">
        <f aca="false">IF(R3993="","",ROUND(R3993*(1-Premissas!$B$4),4))</f>
        <v/>
      </c>
      <c r="P3993" s="22"/>
      <c r="Q3993" s="22"/>
      <c r="R3993" s="23"/>
      <c r="S3993" s="24"/>
      <c r="T3993" s="24"/>
      <c r="U3993" s="25"/>
      <c r="V3993" s="19" t="str">
        <f aca="false">IF(COUNT(N3993:Q3993)=0,"",MIN(N3993:Q3993))</f>
        <v/>
      </c>
      <c r="W3993" s="16" t="str">
        <f aca="false">IF(V3993="","",INDEX($N$4:$Q$4,MATCH(V3993,N3993:Q3993,0)))</f>
        <v/>
      </c>
      <c r="X3993" s="19" t="str">
        <f aca="false">IF(COUNT(N3993:Q3993)&lt;2,"",SMALL(N3993:Q3993,2))</f>
        <v/>
      </c>
      <c r="Y3993" s="26" t="str">
        <f aca="false">IF(OR(V3993="",M3993=0),"",V3993/M3993-1)</f>
        <v/>
      </c>
      <c r="Z3993" s="26" t="str">
        <f aca="false">IF(OR(V3993="",L3993=""),"",V3993/(L3993*E3993)-1)</f>
        <v/>
      </c>
      <c r="AA3993" s="16" t="str">
        <f aca="false">IF(V3993="","SEM OFERTA",IF(OR(Y3993&gt;Premissas!$B$11,Y3993&lt;Premissas!$B$12),"VERIFICAR - UNIDADE/EMBALAGEM",IF(Y3993&gt;Premissas!$B$6,"NÃO COMPRAR - REAJUSTE &gt;5%","COMPRAR")))</f>
        <v>SEM OFERTA</v>
      </c>
      <c r="AB3993" s="18" t="str">
        <f aca="false">IF(W3993="DIMEC",S3993,IF(W3993="MEDCENTRO",U3993,""))</f>
        <v/>
      </c>
      <c r="AC3993" s="18" t="n">
        <f aca="false">IF(AA3993&lt;&gt;"COMPRAR",0,IF(AB3993="",I3993,MIN(I3993,AB3993)))</f>
        <v>0</v>
      </c>
      <c r="AD3993" s="19" t="n">
        <f aca="false">IF(AC3993&gt;0,AC3993*V3993,0)</f>
        <v>0</v>
      </c>
      <c r="AE3993" s="19" t="n">
        <f aca="false">IF(AC3993&gt;0,(M3993-V3993)*AC3993,0)</f>
        <v>0</v>
      </c>
      <c r="AF3993" s="16" t="str">
        <f aca="false">IF(AA3993&lt;&gt;"COMPRAR","",IF(AB3993="",IF(X3993="","",IF(X3993-V3993&lt;0.01,"EMPATE TÉCNICO","")),IF(AB3993&lt;I3993,"ESTOQUE INSUFICIENTE",IF(X3993="","",IF(X3993-V3993&lt;0.01,"EMPATE TÉCNICO","")))))</f>
        <v/>
      </c>
      <c r="AG3993" s="16" t="s">
        <v>1838</v>
      </c>
      <c r="AH3993" s="16" t="s">
        <v>1761</v>
      </c>
    </row>
    <row r="3994" customFormat="false" ht="15" hidden="false" customHeight="false" outlineLevel="0" collapsed="false">
      <c r="A3994" s="16" t="s">
        <v>12359</v>
      </c>
      <c r="B3994" s="17" t="s">
        <v>12360</v>
      </c>
      <c r="C3994" s="16" t="s">
        <v>12361</v>
      </c>
      <c r="D3994" s="16" t="s">
        <v>5532</v>
      </c>
      <c r="E3994" s="18" t="n">
        <v>1</v>
      </c>
      <c r="F3994" s="16" t="s">
        <v>43</v>
      </c>
      <c r="G3994" s="18" t="n">
        <v>0</v>
      </c>
      <c r="H3994" s="16" t="n">
        <v>0.3</v>
      </c>
      <c r="I3994" s="18" t="n">
        <v>1</v>
      </c>
      <c r="J3994" s="19" t="n">
        <v>11.88</v>
      </c>
      <c r="K3994" s="19" t="n">
        <v>11.88</v>
      </c>
      <c r="L3994" s="19" t="n">
        <v>11.88</v>
      </c>
      <c r="M3994" s="19" t="n">
        <f aca="false">IF(J3994&gt;0,J3994,K3994)*E3994</f>
        <v>11.88</v>
      </c>
      <c r="N3994" s="20"/>
      <c r="O3994" s="21" t="str">
        <f aca="false">IF(R3994="","",ROUND(R3994*(1-Premissas!$B$4),4))</f>
        <v/>
      </c>
      <c r="P3994" s="22"/>
      <c r="Q3994" s="22"/>
      <c r="R3994" s="23"/>
      <c r="S3994" s="24"/>
      <c r="T3994" s="24"/>
      <c r="U3994" s="25"/>
      <c r="V3994" s="19" t="str">
        <f aca="false">IF(COUNT(N3994:Q3994)=0,"",MIN(N3994:Q3994))</f>
        <v/>
      </c>
      <c r="W3994" s="16" t="str">
        <f aca="false">IF(V3994="","",INDEX($N$4:$Q$4,MATCH(V3994,N3994:Q3994,0)))</f>
        <v/>
      </c>
      <c r="X3994" s="19" t="str">
        <f aca="false">IF(COUNT(N3994:Q3994)&lt;2,"",SMALL(N3994:Q3994,2))</f>
        <v/>
      </c>
      <c r="Y3994" s="26" t="str">
        <f aca="false">IF(OR(V3994="",M3994=0),"",V3994/M3994-1)</f>
        <v/>
      </c>
      <c r="Z3994" s="26" t="str">
        <f aca="false">IF(OR(V3994="",L3994=""),"",V3994/(L3994*E3994)-1)</f>
        <v/>
      </c>
      <c r="AA3994" s="16" t="str">
        <f aca="false">IF(V3994="","SEM OFERTA",IF(OR(Y3994&gt;Premissas!$B$11,Y3994&lt;Premissas!$B$12),"VERIFICAR - UNIDADE/EMBALAGEM",IF(Y3994&gt;Premissas!$B$6,"NÃO COMPRAR - REAJUSTE &gt;5%","COMPRAR")))</f>
        <v>SEM OFERTA</v>
      </c>
      <c r="AB3994" s="18" t="str">
        <f aca="false">IF(W3994="DIMEC",S3994,IF(W3994="MEDCENTRO",U3994,""))</f>
        <v/>
      </c>
      <c r="AC3994" s="18" t="n">
        <f aca="false">IF(AA3994&lt;&gt;"COMPRAR",0,IF(AB3994="",I3994,MIN(I3994,AB3994)))</f>
        <v>0</v>
      </c>
      <c r="AD3994" s="19" t="n">
        <f aca="false">IF(AC3994&gt;0,AC3994*V3994,0)</f>
        <v>0</v>
      </c>
      <c r="AE3994" s="19" t="n">
        <f aca="false">IF(AC3994&gt;0,(M3994-V3994)*AC3994,0)</f>
        <v>0</v>
      </c>
      <c r="AF3994" s="16" t="str">
        <f aca="false">IF(AA3994&lt;&gt;"COMPRAR","",IF(AB3994="",IF(X3994="","",IF(X3994-V3994&lt;0.01,"EMPATE TÉCNICO","")),IF(AB3994&lt;I3994,"ESTOQUE INSUFICIENTE",IF(X3994="","",IF(X3994-V3994&lt;0.01,"EMPATE TÉCNICO","")))))</f>
        <v/>
      </c>
      <c r="AG3994" s="16" t="s">
        <v>1838</v>
      </c>
      <c r="AH3994" s="16" t="s">
        <v>1761</v>
      </c>
    </row>
    <row r="3995" customFormat="false" ht="15" hidden="false" customHeight="false" outlineLevel="0" collapsed="false">
      <c r="A3995" s="16" t="s">
        <v>12362</v>
      </c>
      <c r="B3995" s="17" t="s">
        <v>12363</v>
      </c>
      <c r="C3995" s="16" t="s">
        <v>12364</v>
      </c>
      <c r="D3995" s="16"/>
      <c r="E3995" s="18" t="n">
        <v>1</v>
      </c>
      <c r="F3995" s="16" t="s">
        <v>43</v>
      </c>
      <c r="G3995" s="18" t="n">
        <v>0</v>
      </c>
      <c r="H3995" s="16" t="n">
        <v>0</v>
      </c>
      <c r="I3995" s="18" t="n">
        <v>1</v>
      </c>
      <c r="J3995" s="19" t="n">
        <v>10.08</v>
      </c>
      <c r="K3995" s="19" t="n">
        <v>10.08</v>
      </c>
      <c r="L3995" s="19" t="n">
        <v>10.08</v>
      </c>
      <c r="M3995" s="19" t="n">
        <f aca="false">IF(J3995&gt;0,J3995,K3995)*E3995</f>
        <v>10.08</v>
      </c>
      <c r="N3995" s="20"/>
      <c r="O3995" s="21" t="str">
        <f aca="false">IF(R3995="","",ROUND(R3995*(1-Premissas!$B$4),4))</f>
        <v/>
      </c>
      <c r="P3995" s="22"/>
      <c r="Q3995" s="22"/>
      <c r="R3995" s="23"/>
      <c r="S3995" s="24"/>
      <c r="T3995" s="24"/>
      <c r="U3995" s="25"/>
      <c r="V3995" s="19" t="str">
        <f aca="false">IF(COUNT(N3995:Q3995)=0,"",MIN(N3995:Q3995))</f>
        <v/>
      </c>
      <c r="W3995" s="16" t="str">
        <f aca="false">IF(V3995="","",INDEX($N$4:$Q$4,MATCH(V3995,N3995:Q3995,0)))</f>
        <v/>
      </c>
      <c r="X3995" s="19" t="str">
        <f aca="false">IF(COUNT(N3995:Q3995)&lt;2,"",SMALL(N3995:Q3995,2))</f>
        <v/>
      </c>
      <c r="Y3995" s="26" t="str">
        <f aca="false">IF(OR(V3995="",M3995=0),"",V3995/M3995-1)</f>
        <v/>
      </c>
      <c r="Z3995" s="26" t="str">
        <f aca="false">IF(OR(V3995="",L3995=""),"",V3995/(L3995*E3995)-1)</f>
        <v/>
      </c>
      <c r="AA3995" s="16" t="str">
        <f aca="false">IF(V3995="","SEM OFERTA",IF(OR(Y3995&gt;Premissas!$B$11,Y3995&lt;Premissas!$B$12),"VERIFICAR - UNIDADE/EMBALAGEM",IF(Y3995&gt;Premissas!$B$6,"NÃO COMPRAR - REAJUSTE &gt;5%","COMPRAR")))</f>
        <v>SEM OFERTA</v>
      </c>
      <c r="AB3995" s="18" t="str">
        <f aca="false">IF(W3995="DIMEC",S3995,IF(W3995="MEDCENTRO",U3995,""))</f>
        <v/>
      </c>
      <c r="AC3995" s="18" t="n">
        <f aca="false">IF(AA3995&lt;&gt;"COMPRAR",0,IF(AB3995="",I3995,MIN(I3995,AB3995)))</f>
        <v>0</v>
      </c>
      <c r="AD3995" s="19" t="n">
        <f aca="false">IF(AC3995&gt;0,AC3995*V3995,0)</f>
        <v>0</v>
      </c>
      <c r="AE3995" s="19" t="n">
        <f aca="false">IF(AC3995&gt;0,(M3995-V3995)*AC3995,0)</f>
        <v>0</v>
      </c>
      <c r="AF3995" s="16" t="str">
        <f aca="false">IF(AA3995&lt;&gt;"COMPRAR","",IF(AB3995="",IF(X3995="","",IF(X3995-V3995&lt;0.01,"EMPATE TÉCNICO","")),IF(AB3995&lt;I3995,"ESTOQUE INSUFICIENTE",IF(X3995="","",IF(X3995-V3995&lt;0.01,"EMPATE TÉCNICO","")))))</f>
        <v/>
      </c>
      <c r="AG3995" s="16" t="s">
        <v>1838</v>
      </c>
      <c r="AH3995" s="16" t="s">
        <v>1761</v>
      </c>
    </row>
    <row r="3996" customFormat="false" ht="15" hidden="false" customHeight="false" outlineLevel="0" collapsed="false">
      <c r="A3996" s="16" t="s">
        <v>12365</v>
      </c>
      <c r="B3996" s="17" t="s">
        <v>12366</v>
      </c>
      <c r="C3996" s="16" t="s">
        <v>12367</v>
      </c>
      <c r="D3996" s="16" t="s">
        <v>5532</v>
      </c>
      <c r="E3996" s="18" t="n">
        <v>1</v>
      </c>
      <c r="F3996" s="16" t="s">
        <v>43</v>
      </c>
      <c r="G3996" s="18" t="n">
        <v>0</v>
      </c>
      <c r="H3996" s="16" t="n">
        <v>0.3</v>
      </c>
      <c r="I3996" s="18" t="n">
        <v>1</v>
      </c>
      <c r="J3996" s="19" t="n">
        <v>11.88</v>
      </c>
      <c r="K3996" s="19" t="n">
        <v>11.88</v>
      </c>
      <c r="L3996" s="19" t="n">
        <v>11.88</v>
      </c>
      <c r="M3996" s="19" t="n">
        <f aca="false">IF(J3996&gt;0,J3996,K3996)*E3996</f>
        <v>11.88</v>
      </c>
      <c r="N3996" s="20"/>
      <c r="O3996" s="21" t="str">
        <f aca="false">IF(R3996="","",ROUND(R3996*(1-Premissas!$B$4),4))</f>
        <v/>
      </c>
      <c r="P3996" s="22"/>
      <c r="Q3996" s="22"/>
      <c r="R3996" s="23"/>
      <c r="S3996" s="24"/>
      <c r="T3996" s="24"/>
      <c r="U3996" s="25"/>
      <c r="V3996" s="19" t="str">
        <f aca="false">IF(COUNT(N3996:Q3996)=0,"",MIN(N3996:Q3996))</f>
        <v/>
      </c>
      <c r="W3996" s="16" t="str">
        <f aca="false">IF(V3996="","",INDEX($N$4:$Q$4,MATCH(V3996,N3996:Q3996,0)))</f>
        <v/>
      </c>
      <c r="X3996" s="19" t="str">
        <f aca="false">IF(COUNT(N3996:Q3996)&lt;2,"",SMALL(N3996:Q3996,2))</f>
        <v/>
      </c>
      <c r="Y3996" s="26" t="str">
        <f aca="false">IF(OR(V3996="",M3996=0),"",V3996/M3996-1)</f>
        <v/>
      </c>
      <c r="Z3996" s="26" t="str">
        <f aca="false">IF(OR(V3996="",L3996=""),"",V3996/(L3996*E3996)-1)</f>
        <v/>
      </c>
      <c r="AA3996" s="16" t="str">
        <f aca="false">IF(V3996="","SEM OFERTA",IF(OR(Y3996&gt;Premissas!$B$11,Y3996&lt;Premissas!$B$12),"VERIFICAR - UNIDADE/EMBALAGEM",IF(Y3996&gt;Premissas!$B$6,"NÃO COMPRAR - REAJUSTE &gt;5%","COMPRAR")))</f>
        <v>SEM OFERTA</v>
      </c>
      <c r="AB3996" s="18" t="str">
        <f aca="false">IF(W3996="DIMEC",S3996,IF(W3996="MEDCENTRO",U3996,""))</f>
        <v/>
      </c>
      <c r="AC3996" s="18" t="n">
        <f aca="false">IF(AA3996&lt;&gt;"COMPRAR",0,IF(AB3996="",I3996,MIN(I3996,AB3996)))</f>
        <v>0</v>
      </c>
      <c r="AD3996" s="19" t="n">
        <f aca="false">IF(AC3996&gt;0,AC3996*V3996,0)</f>
        <v>0</v>
      </c>
      <c r="AE3996" s="19" t="n">
        <f aca="false">IF(AC3996&gt;0,(M3996-V3996)*AC3996,0)</f>
        <v>0</v>
      </c>
      <c r="AF3996" s="16" t="str">
        <f aca="false">IF(AA3996&lt;&gt;"COMPRAR","",IF(AB3996="",IF(X3996="","",IF(X3996-V3996&lt;0.01,"EMPATE TÉCNICO","")),IF(AB3996&lt;I3996,"ESTOQUE INSUFICIENTE",IF(X3996="","",IF(X3996-V3996&lt;0.01,"EMPATE TÉCNICO","")))))</f>
        <v/>
      </c>
      <c r="AG3996" s="16" t="s">
        <v>1838</v>
      </c>
      <c r="AH3996" s="16" t="s">
        <v>1761</v>
      </c>
    </row>
    <row r="3997" customFormat="false" ht="15" hidden="false" customHeight="false" outlineLevel="0" collapsed="false">
      <c r="A3997" s="16" t="s">
        <v>12368</v>
      </c>
      <c r="B3997" s="17" t="s">
        <v>12369</v>
      </c>
      <c r="C3997" s="16" t="s">
        <v>12370</v>
      </c>
      <c r="D3997" s="16" t="s">
        <v>5532</v>
      </c>
      <c r="E3997" s="18" t="n">
        <v>1</v>
      </c>
      <c r="F3997" s="16" t="s">
        <v>43</v>
      </c>
      <c r="G3997" s="18" t="n">
        <v>1</v>
      </c>
      <c r="H3997" s="16" t="n">
        <v>0.4</v>
      </c>
      <c r="I3997" s="18" t="n">
        <v>1</v>
      </c>
      <c r="J3997" s="19" t="n">
        <v>11.88</v>
      </c>
      <c r="K3997" s="19" t="n">
        <v>11.88</v>
      </c>
      <c r="L3997" s="19" t="n">
        <v>11.88</v>
      </c>
      <c r="M3997" s="19" t="n">
        <f aca="false">IF(J3997&gt;0,J3997,K3997)*E3997</f>
        <v>11.88</v>
      </c>
      <c r="N3997" s="20"/>
      <c r="O3997" s="21" t="str">
        <f aca="false">IF(R3997="","",ROUND(R3997*(1-Premissas!$B$4),4))</f>
        <v/>
      </c>
      <c r="P3997" s="22"/>
      <c r="Q3997" s="22"/>
      <c r="R3997" s="23"/>
      <c r="S3997" s="24"/>
      <c r="T3997" s="24"/>
      <c r="U3997" s="25"/>
      <c r="V3997" s="19" t="str">
        <f aca="false">IF(COUNT(N3997:Q3997)=0,"",MIN(N3997:Q3997))</f>
        <v/>
      </c>
      <c r="W3997" s="16" t="str">
        <f aca="false">IF(V3997="","",INDEX($N$4:$Q$4,MATCH(V3997,N3997:Q3997,0)))</f>
        <v/>
      </c>
      <c r="X3997" s="19" t="str">
        <f aca="false">IF(COUNT(N3997:Q3997)&lt;2,"",SMALL(N3997:Q3997,2))</f>
        <v/>
      </c>
      <c r="Y3997" s="26" t="str">
        <f aca="false">IF(OR(V3997="",M3997=0),"",V3997/M3997-1)</f>
        <v/>
      </c>
      <c r="Z3997" s="26" t="str">
        <f aca="false">IF(OR(V3997="",L3997=""),"",V3997/(L3997*E3997)-1)</f>
        <v/>
      </c>
      <c r="AA3997" s="16" t="str">
        <f aca="false">IF(V3997="","SEM OFERTA",IF(OR(Y3997&gt;Premissas!$B$11,Y3997&lt;Premissas!$B$12),"VERIFICAR - UNIDADE/EMBALAGEM",IF(Y3997&gt;Premissas!$B$6,"NÃO COMPRAR - REAJUSTE &gt;5%","COMPRAR")))</f>
        <v>SEM OFERTA</v>
      </c>
      <c r="AB3997" s="18" t="str">
        <f aca="false">IF(W3997="DIMEC",S3997,IF(W3997="MEDCENTRO",U3997,""))</f>
        <v/>
      </c>
      <c r="AC3997" s="18" t="n">
        <f aca="false">IF(AA3997&lt;&gt;"COMPRAR",0,IF(AB3997="",I3997,MIN(I3997,AB3997)))</f>
        <v>0</v>
      </c>
      <c r="AD3997" s="19" t="n">
        <f aca="false">IF(AC3997&gt;0,AC3997*V3997,0)</f>
        <v>0</v>
      </c>
      <c r="AE3997" s="19" t="n">
        <f aca="false">IF(AC3997&gt;0,(M3997-V3997)*AC3997,0)</f>
        <v>0</v>
      </c>
      <c r="AF3997" s="16" t="str">
        <f aca="false">IF(AA3997&lt;&gt;"COMPRAR","",IF(AB3997="",IF(X3997="","",IF(X3997-V3997&lt;0.01,"EMPATE TÉCNICO","")),IF(AB3997&lt;I3997,"ESTOQUE INSUFICIENTE",IF(X3997="","",IF(X3997-V3997&lt;0.01,"EMPATE TÉCNICO","")))))</f>
        <v/>
      </c>
      <c r="AG3997" s="16" t="s">
        <v>1838</v>
      </c>
      <c r="AH3997" s="16" t="s">
        <v>1761</v>
      </c>
    </row>
    <row r="3998" customFormat="false" ht="15" hidden="false" customHeight="false" outlineLevel="0" collapsed="false">
      <c r="A3998" s="16" t="s">
        <v>12371</v>
      </c>
      <c r="B3998" s="17" t="s">
        <v>12372</v>
      </c>
      <c r="C3998" s="16" t="s">
        <v>12373</v>
      </c>
      <c r="D3998" s="16" t="s">
        <v>5532</v>
      </c>
      <c r="E3998" s="18" t="n">
        <v>1</v>
      </c>
      <c r="F3998" s="16" t="s">
        <v>43</v>
      </c>
      <c r="G3998" s="18" t="n">
        <v>0</v>
      </c>
      <c r="H3998" s="16" t="n">
        <v>0.2</v>
      </c>
      <c r="I3998" s="18" t="n">
        <v>1</v>
      </c>
      <c r="J3998" s="19" t="n">
        <v>11.88</v>
      </c>
      <c r="K3998" s="19" t="n">
        <v>11.88</v>
      </c>
      <c r="L3998" s="19" t="n">
        <v>11.88</v>
      </c>
      <c r="M3998" s="19" t="n">
        <f aca="false">IF(J3998&gt;0,J3998,K3998)*E3998</f>
        <v>11.88</v>
      </c>
      <c r="N3998" s="20"/>
      <c r="O3998" s="21" t="str">
        <f aca="false">IF(R3998="","",ROUND(R3998*(1-Premissas!$B$4),4))</f>
        <v/>
      </c>
      <c r="P3998" s="22"/>
      <c r="Q3998" s="22"/>
      <c r="R3998" s="23"/>
      <c r="S3998" s="24"/>
      <c r="T3998" s="24"/>
      <c r="U3998" s="25"/>
      <c r="V3998" s="19" t="str">
        <f aca="false">IF(COUNT(N3998:Q3998)=0,"",MIN(N3998:Q3998))</f>
        <v/>
      </c>
      <c r="W3998" s="16" t="str">
        <f aca="false">IF(V3998="","",INDEX($N$4:$Q$4,MATCH(V3998,N3998:Q3998,0)))</f>
        <v/>
      </c>
      <c r="X3998" s="19" t="str">
        <f aca="false">IF(COUNT(N3998:Q3998)&lt;2,"",SMALL(N3998:Q3998,2))</f>
        <v/>
      </c>
      <c r="Y3998" s="26" t="str">
        <f aca="false">IF(OR(V3998="",M3998=0),"",V3998/M3998-1)</f>
        <v/>
      </c>
      <c r="Z3998" s="26" t="str">
        <f aca="false">IF(OR(V3998="",L3998=""),"",V3998/(L3998*E3998)-1)</f>
        <v/>
      </c>
      <c r="AA3998" s="16" t="str">
        <f aca="false">IF(V3998="","SEM OFERTA",IF(OR(Y3998&gt;Premissas!$B$11,Y3998&lt;Premissas!$B$12),"VERIFICAR - UNIDADE/EMBALAGEM",IF(Y3998&gt;Premissas!$B$6,"NÃO COMPRAR - REAJUSTE &gt;5%","COMPRAR")))</f>
        <v>SEM OFERTA</v>
      </c>
      <c r="AB3998" s="18" t="str">
        <f aca="false">IF(W3998="DIMEC",S3998,IF(W3998="MEDCENTRO",U3998,""))</f>
        <v/>
      </c>
      <c r="AC3998" s="18" t="n">
        <f aca="false">IF(AA3998&lt;&gt;"COMPRAR",0,IF(AB3998="",I3998,MIN(I3998,AB3998)))</f>
        <v>0</v>
      </c>
      <c r="AD3998" s="19" t="n">
        <f aca="false">IF(AC3998&gt;0,AC3998*V3998,0)</f>
        <v>0</v>
      </c>
      <c r="AE3998" s="19" t="n">
        <f aca="false">IF(AC3998&gt;0,(M3998-V3998)*AC3998,0)</f>
        <v>0</v>
      </c>
      <c r="AF3998" s="16" t="str">
        <f aca="false">IF(AA3998&lt;&gt;"COMPRAR","",IF(AB3998="",IF(X3998="","",IF(X3998-V3998&lt;0.01,"EMPATE TÉCNICO","")),IF(AB3998&lt;I3998,"ESTOQUE INSUFICIENTE",IF(X3998="","",IF(X3998-V3998&lt;0.01,"EMPATE TÉCNICO","")))))</f>
        <v/>
      </c>
      <c r="AG3998" s="16" t="s">
        <v>1838</v>
      </c>
      <c r="AH3998" s="16" t="s">
        <v>1761</v>
      </c>
    </row>
    <row r="3999" customFormat="false" ht="15" hidden="false" customHeight="false" outlineLevel="0" collapsed="false">
      <c r="A3999" s="16" t="s">
        <v>12374</v>
      </c>
      <c r="B3999" s="17" t="s">
        <v>12375</v>
      </c>
      <c r="C3999" s="16" t="s">
        <v>12376</v>
      </c>
      <c r="D3999" s="16" t="s">
        <v>5532</v>
      </c>
      <c r="E3999" s="18" t="n">
        <v>1</v>
      </c>
      <c r="F3999" s="16" t="s">
        <v>43</v>
      </c>
      <c r="G3999" s="18" t="n">
        <v>0</v>
      </c>
      <c r="H3999" s="16" t="n">
        <v>0.2</v>
      </c>
      <c r="I3999" s="18" t="n">
        <v>1</v>
      </c>
      <c r="J3999" s="19" t="n">
        <v>11.88</v>
      </c>
      <c r="K3999" s="19" t="n">
        <v>11.88</v>
      </c>
      <c r="L3999" s="19" t="n">
        <v>11.88</v>
      </c>
      <c r="M3999" s="19" t="n">
        <f aca="false">IF(J3999&gt;0,J3999,K3999)*E3999</f>
        <v>11.88</v>
      </c>
      <c r="N3999" s="20"/>
      <c r="O3999" s="21" t="str">
        <f aca="false">IF(R3999="","",ROUND(R3999*(1-Premissas!$B$4),4))</f>
        <v/>
      </c>
      <c r="P3999" s="22"/>
      <c r="Q3999" s="22"/>
      <c r="R3999" s="23"/>
      <c r="S3999" s="24"/>
      <c r="T3999" s="24"/>
      <c r="U3999" s="25"/>
      <c r="V3999" s="19" t="str">
        <f aca="false">IF(COUNT(N3999:Q3999)=0,"",MIN(N3999:Q3999))</f>
        <v/>
      </c>
      <c r="W3999" s="16" t="str">
        <f aca="false">IF(V3999="","",INDEX($N$4:$Q$4,MATCH(V3999,N3999:Q3999,0)))</f>
        <v/>
      </c>
      <c r="X3999" s="19" t="str">
        <f aca="false">IF(COUNT(N3999:Q3999)&lt;2,"",SMALL(N3999:Q3999,2))</f>
        <v/>
      </c>
      <c r="Y3999" s="26" t="str">
        <f aca="false">IF(OR(V3999="",M3999=0),"",V3999/M3999-1)</f>
        <v/>
      </c>
      <c r="Z3999" s="26" t="str">
        <f aca="false">IF(OR(V3999="",L3999=""),"",V3999/(L3999*E3999)-1)</f>
        <v/>
      </c>
      <c r="AA3999" s="16" t="str">
        <f aca="false">IF(V3999="","SEM OFERTA",IF(OR(Y3999&gt;Premissas!$B$11,Y3999&lt;Premissas!$B$12),"VERIFICAR - UNIDADE/EMBALAGEM",IF(Y3999&gt;Premissas!$B$6,"NÃO COMPRAR - REAJUSTE &gt;5%","COMPRAR")))</f>
        <v>SEM OFERTA</v>
      </c>
      <c r="AB3999" s="18" t="str">
        <f aca="false">IF(W3999="DIMEC",S3999,IF(W3999="MEDCENTRO",U3999,""))</f>
        <v/>
      </c>
      <c r="AC3999" s="18" t="n">
        <f aca="false">IF(AA3999&lt;&gt;"COMPRAR",0,IF(AB3999="",I3999,MIN(I3999,AB3999)))</f>
        <v>0</v>
      </c>
      <c r="AD3999" s="19" t="n">
        <f aca="false">IF(AC3999&gt;0,AC3999*V3999,0)</f>
        <v>0</v>
      </c>
      <c r="AE3999" s="19" t="n">
        <f aca="false">IF(AC3999&gt;0,(M3999-V3999)*AC3999,0)</f>
        <v>0</v>
      </c>
      <c r="AF3999" s="16" t="str">
        <f aca="false">IF(AA3999&lt;&gt;"COMPRAR","",IF(AB3999="",IF(X3999="","",IF(X3999-V3999&lt;0.01,"EMPATE TÉCNICO","")),IF(AB3999&lt;I3999,"ESTOQUE INSUFICIENTE",IF(X3999="","",IF(X3999-V3999&lt;0.01,"EMPATE TÉCNICO","")))))</f>
        <v/>
      </c>
      <c r="AG3999" s="16" t="s">
        <v>1838</v>
      </c>
      <c r="AH3999" s="16" t="s">
        <v>1761</v>
      </c>
    </row>
    <row r="4000" customFormat="false" ht="15" hidden="false" customHeight="false" outlineLevel="0" collapsed="false">
      <c r="A4000" s="16" t="s">
        <v>12377</v>
      </c>
      <c r="B4000" s="17" t="s">
        <v>12378</v>
      </c>
      <c r="C4000" s="16" t="s">
        <v>12379</v>
      </c>
      <c r="D4000" s="16" t="s">
        <v>303</v>
      </c>
      <c r="E4000" s="18" t="n">
        <v>1</v>
      </c>
      <c r="F4000" s="16" t="s">
        <v>43</v>
      </c>
      <c r="G4000" s="18" t="n">
        <v>1</v>
      </c>
      <c r="H4000" s="16" t="n">
        <v>1.3</v>
      </c>
      <c r="I4000" s="18" t="n">
        <v>3</v>
      </c>
      <c r="J4000" s="19" t="n">
        <v>3.79</v>
      </c>
      <c r="K4000" s="19" t="n">
        <v>3.79</v>
      </c>
      <c r="L4000" s="19" t="n">
        <v>3.79</v>
      </c>
      <c r="M4000" s="19" t="n">
        <f aca="false">IF(J4000&gt;0,J4000,K4000)*E4000</f>
        <v>3.79</v>
      </c>
      <c r="N4000" s="20"/>
      <c r="O4000" s="21" t="str">
        <f aca="false">IF(R4000="","",ROUND(R4000*(1-Premissas!$B$4),4))</f>
        <v/>
      </c>
      <c r="P4000" s="22"/>
      <c r="Q4000" s="22"/>
      <c r="R4000" s="23"/>
      <c r="S4000" s="24"/>
      <c r="T4000" s="24"/>
      <c r="U4000" s="25"/>
      <c r="V4000" s="19" t="str">
        <f aca="false">IF(COUNT(N4000:Q4000)=0,"",MIN(N4000:Q4000))</f>
        <v/>
      </c>
      <c r="W4000" s="16" t="str">
        <f aca="false">IF(V4000="","",INDEX($N$4:$Q$4,MATCH(V4000,N4000:Q4000,0)))</f>
        <v/>
      </c>
      <c r="X4000" s="19" t="str">
        <f aca="false">IF(COUNT(N4000:Q4000)&lt;2,"",SMALL(N4000:Q4000,2))</f>
        <v/>
      </c>
      <c r="Y4000" s="26" t="str">
        <f aca="false">IF(OR(V4000="",M4000=0),"",V4000/M4000-1)</f>
        <v/>
      </c>
      <c r="Z4000" s="26" t="str">
        <f aca="false">IF(OR(V4000="",L4000=""),"",V4000/(L4000*E4000)-1)</f>
        <v/>
      </c>
      <c r="AA4000" s="16" t="str">
        <f aca="false">IF(V4000="","SEM OFERTA",IF(OR(Y4000&gt;Premissas!$B$11,Y4000&lt;Premissas!$B$12),"VERIFICAR - UNIDADE/EMBALAGEM",IF(Y4000&gt;Premissas!$B$6,"NÃO COMPRAR - REAJUSTE &gt;5%","COMPRAR")))</f>
        <v>SEM OFERTA</v>
      </c>
      <c r="AB4000" s="18" t="str">
        <f aca="false">IF(W4000="DIMEC",S4000,IF(W4000="MEDCENTRO",U4000,""))</f>
        <v/>
      </c>
      <c r="AC4000" s="18" t="n">
        <f aca="false">IF(AA4000&lt;&gt;"COMPRAR",0,IF(AB4000="",I4000,MIN(I4000,AB4000)))</f>
        <v>0</v>
      </c>
      <c r="AD4000" s="19" t="n">
        <f aca="false">IF(AC4000&gt;0,AC4000*V4000,0)</f>
        <v>0</v>
      </c>
      <c r="AE4000" s="19" t="n">
        <f aca="false">IF(AC4000&gt;0,(M4000-V4000)*AC4000,0)</f>
        <v>0</v>
      </c>
      <c r="AF4000" s="16" t="str">
        <f aca="false">IF(AA4000&lt;&gt;"COMPRAR","",IF(AB4000="",IF(X4000="","",IF(X4000-V4000&lt;0.01,"EMPATE TÉCNICO","")),IF(AB4000&lt;I4000,"ESTOQUE INSUFICIENTE",IF(X4000="","",IF(X4000-V4000&lt;0.01,"EMPATE TÉCNICO","")))))</f>
        <v/>
      </c>
      <c r="AG4000" s="16" t="s">
        <v>1798</v>
      </c>
      <c r="AH4000" s="16" t="s">
        <v>1761</v>
      </c>
    </row>
    <row r="4001" customFormat="false" ht="15" hidden="false" customHeight="false" outlineLevel="0" collapsed="false">
      <c r="A4001" s="16" t="s">
        <v>12380</v>
      </c>
      <c r="B4001" s="17" t="s">
        <v>12381</v>
      </c>
      <c r="C4001" s="16" t="s">
        <v>12382</v>
      </c>
      <c r="D4001" s="16" t="s">
        <v>10038</v>
      </c>
      <c r="E4001" s="18" t="n">
        <v>1</v>
      </c>
      <c r="F4001" s="16" t="s">
        <v>43</v>
      </c>
      <c r="G4001" s="18" t="n">
        <v>0</v>
      </c>
      <c r="H4001" s="16" t="n">
        <v>4</v>
      </c>
      <c r="I4001" s="18" t="n">
        <v>11</v>
      </c>
      <c r="J4001" s="19" t="n">
        <v>2.38</v>
      </c>
      <c r="K4001" s="19" t="n">
        <v>2.38</v>
      </c>
      <c r="L4001" s="19" t="n">
        <v>2.38</v>
      </c>
      <c r="M4001" s="19" t="n">
        <f aca="false">IF(J4001&gt;0,J4001,K4001)*E4001</f>
        <v>2.38</v>
      </c>
      <c r="N4001" s="20"/>
      <c r="O4001" s="21" t="str">
        <f aca="false">IF(R4001="","",ROUND(R4001*(1-Premissas!$B$4),4))</f>
        <v/>
      </c>
      <c r="P4001" s="22"/>
      <c r="Q4001" s="22"/>
      <c r="R4001" s="23"/>
      <c r="S4001" s="24"/>
      <c r="T4001" s="24"/>
      <c r="U4001" s="25"/>
      <c r="V4001" s="19" t="str">
        <f aca="false">IF(COUNT(N4001:Q4001)=0,"",MIN(N4001:Q4001))</f>
        <v/>
      </c>
      <c r="W4001" s="16" t="str">
        <f aca="false">IF(V4001="","",INDEX($N$4:$Q$4,MATCH(V4001,N4001:Q4001,0)))</f>
        <v/>
      </c>
      <c r="X4001" s="19" t="str">
        <f aca="false">IF(COUNT(N4001:Q4001)&lt;2,"",SMALL(N4001:Q4001,2))</f>
        <v/>
      </c>
      <c r="Y4001" s="26" t="str">
        <f aca="false">IF(OR(V4001="",M4001=0),"",V4001/M4001-1)</f>
        <v/>
      </c>
      <c r="Z4001" s="26" t="str">
        <f aca="false">IF(OR(V4001="",L4001=""),"",V4001/(L4001*E4001)-1)</f>
        <v/>
      </c>
      <c r="AA4001" s="16" t="str">
        <f aca="false">IF(V4001="","SEM OFERTA",IF(OR(Y4001&gt;Premissas!$B$11,Y4001&lt;Premissas!$B$12),"VERIFICAR - UNIDADE/EMBALAGEM",IF(Y4001&gt;Premissas!$B$6,"NÃO COMPRAR - REAJUSTE &gt;5%","COMPRAR")))</f>
        <v>SEM OFERTA</v>
      </c>
      <c r="AB4001" s="18" t="str">
        <f aca="false">IF(W4001="DIMEC",S4001,IF(W4001="MEDCENTRO",U4001,""))</f>
        <v/>
      </c>
      <c r="AC4001" s="18" t="n">
        <f aca="false">IF(AA4001&lt;&gt;"COMPRAR",0,IF(AB4001="",I4001,MIN(I4001,AB4001)))</f>
        <v>0</v>
      </c>
      <c r="AD4001" s="19" t="n">
        <f aca="false">IF(AC4001&gt;0,AC4001*V4001,0)</f>
        <v>0</v>
      </c>
      <c r="AE4001" s="19" t="n">
        <f aca="false">IF(AC4001&gt;0,(M4001-V4001)*AC4001,0)</f>
        <v>0</v>
      </c>
      <c r="AF4001" s="16" t="str">
        <f aca="false">IF(AA4001&lt;&gt;"COMPRAR","",IF(AB4001="",IF(X4001="","",IF(X4001-V4001&lt;0.01,"EMPATE TÉCNICO","")),IF(AB4001&lt;I4001,"ESTOQUE INSUFICIENTE",IF(X4001="","",IF(X4001-V4001&lt;0.01,"EMPATE TÉCNICO","")))))</f>
        <v/>
      </c>
      <c r="AG4001" s="16" t="s">
        <v>1771</v>
      </c>
      <c r="AH4001" s="16" t="s">
        <v>1761</v>
      </c>
    </row>
    <row r="4002" customFormat="false" ht="15" hidden="false" customHeight="false" outlineLevel="0" collapsed="false">
      <c r="A4002" s="16" t="s">
        <v>12383</v>
      </c>
      <c r="B4002" s="17" t="s">
        <v>12384</v>
      </c>
      <c r="C4002" s="16" t="s">
        <v>12385</v>
      </c>
      <c r="D4002" s="16" t="s">
        <v>303</v>
      </c>
      <c r="E4002" s="18" t="n">
        <v>1</v>
      </c>
      <c r="F4002" s="16" t="s">
        <v>42</v>
      </c>
      <c r="G4002" s="18" t="n">
        <v>1</v>
      </c>
      <c r="H4002" s="16" t="n">
        <v>5.4</v>
      </c>
      <c r="I4002" s="18" t="n">
        <v>13</v>
      </c>
      <c r="J4002" s="19" t="n">
        <v>3.95</v>
      </c>
      <c r="K4002" s="19" t="n">
        <v>3.95</v>
      </c>
      <c r="L4002" s="19" t="n">
        <v>3.95</v>
      </c>
      <c r="M4002" s="19" t="n">
        <f aca="false">IF(J4002&gt;0,J4002,K4002)*E4002</f>
        <v>3.95</v>
      </c>
      <c r="N4002" s="20"/>
      <c r="O4002" s="21" t="str">
        <f aca="false">IF(R4002="","",ROUND(R4002*(1-Premissas!$B$4),4))</f>
        <v/>
      </c>
      <c r="P4002" s="22"/>
      <c r="Q4002" s="22"/>
      <c r="R4002" s="23"/>
      <c r="S4002" s="24"/>
      <c r="T4002" s="24"/>
      <c r="U4002" s="25"/>
      <c r="V4002" s="19" t="str">
        <f aca="false">IF(COUNT(N4002:Q4002)=0,"",MIN(N4002:Q4002))</f>
        <v/>
      </c>
      <c r="W4002" s="16" t="str">
        <f aca="false">IF(V4002="","",INDEX($N$4:$Q$4,MATCH(V4002,N4002:Q4002,0)))</f>
        <v/>
      </c>
      <c r="X4002" s="19" t="str">
        <f aca="false">IF(COUNT(N4002:Q4002)&lt;2,"",SMALL(N4002:Q4002,2))</f>
        <v/>
      </c>
      <c r="Y4002" s="26" t="str">
        <f aca="false">IF(OR(V4002="",M4002=0),"",V4002/M4002-1)</f>
        <v/>
      </c>
      <c r="Z4002" s="26" t="str">
        <f aca="false">IF(OR(V4002="",L4002=""),"",V4002/(L4002*E4002)-1)</f>
        <v/>
      </c>
      <c r="AA4002" s="16" t="str">
        <f aca="false">IF(V4002="","SEM OFERTA",IF(OR(Y4002&gt;Premissas!$B$11,Y4002&lt;Premissas!$B$12),"VERIFICAR - UNIDADE/EMBALAGEM",IF(Y4002&gt;Premissas!$B$6,"NÃO COMPRAR - REAJUSTE &gt;5%","COMPRAR")))</f>
        <v>SEM OFERTA</v>
      </c>
      <c r="AB4002" s="18" t="str">
        <f aca="false">IF(W4002="DIMEC",S4002,IF(W4002="MEDCENTRO",U4002,""))</f>
        <v/>
      </c>
      <c r="AC4002" s="18" t="n">
        <f aca="false">IF(AA4002&lt;&gt;"COMPRAR",0,IF(AB4002="",I4002,MIN(I4002,AB4002)))</f>
        <v>0</v>
      </c>
      <c r="AD4002" s="19" t="n">
        <f aca="false">IF(AC4002&gt;0,AC4002*V4002,0)</f>
        <v>0</v>
      </c>
      <c r="AE4002" s="19" t="n">
        <f aca="false">IF(AC4002&gt;0,(M4002-V4002)*AC4002,0)</f>
        <v>0</v>
      </c>
      <c r="AF4002" s="16" t="str">
        <f aca="false">IF(AA4002&lt;&gt;"COMPRAR","",IF(AB4002="",IF(X4002="","",IF(X4002-V4002&lt;0.01,"EMPATE TÉCNICO","")),IF(AB4002&lt;I4002,"ESTOQUE INSUFICIENTE",IF(X4002="","",IF(X4002-V4002&lt;0.01,"EMPATE TÉCNICO","")))))</f>
        <v/>
      </c>
      <c r="AG4002" s="16" t="s">
        <v>1838</v>
      </c>
      <c r="AH4002" s="16" t="s">
        <v>1761</v>
      </c>
    </row>
    <row r="4003" customFormat="false" ht="15" hidden="false" customHeight="false" outlineLevel="0" collapsed="false">
      <c r="A4003" s="16" t="s">
        <v>12386</v>
      </c>
      <c r="B4003" s="17" t="s">
        <v>12387</v>
      </c>
      <c r="C4003" s="16" t="s">
        <v>12388</v>
      </c>
      <c r="D4003" s="16" t="s">
        <v>12103</v>
      </c>
      <c r="E4003" s="18" t="n">
        <v>1</v>
      </c>
      <c r="F4003" s="16" t="s">
        <v>42</v>
      </c>
      <c r="G4003" s="18" t="n">
        <v>6</v>
      </c>
      <c r="H4003" s="16" t="n">
        <v>4.3</v>
      </c>
      <c r="I4003" s="18" t="n">
        <v>6</v>
      </c>
      <c r="J4003" s="19" t="n">
        <v>6.2</v>
      </c>
      <c r="K4003" s="19" t="n">
        <v>6.2</v>
      </c>
      <c r="L4003" s="19" t="n">
        <v>6.2</v>
      </c>
      <c r="M4003" s="19" t="n">
        <f aca="false">IF(J4003&gt;0,J4003,K4003)*E4003</f>
        <v>6.2</v>
      </c>
      <c r="N4003" s="20"/>
      <c r="O4003" s="21" t="str">
        <f aca="false">IF(R4003="","",ROUND(R4003*(1-Premissas!$B$4),4))</f>
        <v/>
      </c>
      <c r="P4003" s="22"/>
      <c r="Q4003" s="22"/>
      <c r="R4003" s="23"/>
      <c r="S4003" s="24"/>
      <c r="T4003" s="24"/>
      <c r="U4003" s="25"/>
      <c r="V4003" s="19" t="str">
        <f aca="false">IF(COUNT(N4003:Q4003)=0,"",MIN(N4003:Q4003))</f>
        <v/>
      </c>
      <c r="W4003" s="16" t="str">
        <f aca="false">IF(V4003="","",INDEX($N$4:$Q$4,MATCH(V4003,N4003:Q4003,0)))</f>
        <v/>
      </c>
      <c r="X4003" s="19" t="str">
        <f aca="false">IF(COUNT(N4003:Q4003)&lt;2,"",SMALL(N4003:Q4003,2))</f>
        <v/>
      </c>
      <c r="Y4003" s="26" t="str">
        <f aca="false">IF(OR(V4003="",M4003=0),"",V4003/M4003-1)</f>
        <v/>
      </c>
      <c r="Z4003" s="26" t="str">
        <f aca="false">IF(OR(V4003="",L4003=""),"",V4003/(L4003*E4003)-1)</f>
        <v/>
      </c>
      <c r="AA4003" s="16" t="str">
        <f aca="false">IF(V4003="","SEM OFERTA",IF(OR(Y4003&gt;Premissas!$B$11,Y4003&lt;Premissas!$B$12),"VERIFICAR - UNIDADE/EMBALAGEM",IF(Y4003&gt;Premissas!$B$6,"NÃO COMPRAR - REAJUSTE &gt;5%","COMPRAR")))</f>
        <v>SEM OFERTA</v>
      </c>
      <c r="AB4003" s="18" t="str">
        <f aca="false">IF(W4003="DIMEC",S4003,IF(W4003="MEDCENTRO",U4003,""))</f>
        <v/>
      </c>
      <c r="AC4003" s="18" t="n">
        <f aca="false">IF(AA4003&lt;&gt;"COMPRAR",0,IF(AB4003="",I4003,MIN(I4003,AB4003)))</f>
        <v>0</v>
      </c>
      <c r="AD4003" s="19" t="n">
        <f aca="false">IF(AC4003&gt;0,AC4003*V4003,0)</f>
        <v>0</v>
      </c>
      <c r="AE4003" s="19" t="n">
        <f aca="false">IF(AC4003&gt;0,(M4003-V4003)*AC4003,0)</f>
        <v>0</v>
      </c>
      <c r="AF4003" s="16" t="str">
        <f aca="false">IF(AA4003&lt;&gt;"COMPRAR","",IF(AB4003="",IF(X4003="","",IF(X4003-V4003&lt;0.01,"EMPATE TÉCNICO","")),IF(AB4003&lt;I4003,"ESTOQUE INSUFICIENTE",IF(X4003="","",IF(X4003-V4003&lt;0.01,"EMPATE TÉCNICO","")))))</f>
        <v/>
      </c>
      <c r="AG4003" s="16" t="s">
        <v>1803</v>
      </c>
      <c r="AH4003" s="16" t="s">
        <v>1761</v>
      </c>
    </row>
    <row r="4004" customFormat="false" ht="15" hidden="false" customHeight="false" outlineLevel="0" collapsed="false">
      <c r="A4004" s="16" t="s">
        <v>12389</v>
      </c>
      <c r="B4004" s="17" t="s">
        <v>12390</v>
      </c>
      <c r="C4004" s="16" t="s">
        <v>12391</v>
      </c>
      <c r="D4004" s="16" t="s">
        <v>4548</v>
      </c>
      <c r="E4004" s="18" t="n">
        <v>1</v>
      </c>
      <c r="F4004" s="16" t="s">
        <v>43</v>
      </c>
      <c r="G4004" s="18" t="n">
        <v>0</v>
      </c>
      <c r="H4004" s="16" t="n">
        <v>0.5</v>
      </c>
      <c r="I4004" s="18" t="n">
        <v>2</v>
      </c>
      <c r="J4004" s="19" t="n">
        <v>16.21</v>
      </c>
      <c r="K4004" s="19" t="n">
        <v>16.21</v>
      </c>
      <c r="L4004" s="19" t="n">
        <v>16.21</v>
      </c>
      <c r="M4004" s="19" t="n">
        <f aca="false">IF(J4004&gt;0,J4004,K4004)*E4004</f>
        <v>16.21</v>
      </c>
      <c r="N4004" s="20"/>
      <c r="O4004" s="21" t="str">
        <f aca="false">IF(R4004="","",ROUND(R4004*(1-Premissas!$B$4),4))</f>
        <v/>
      </c>
      <c r="P4004" s="22"/>
      <c r="Q4004" s="22"/>
      <c r="R4004" s="23"/>
      <c r="S4004" s="24"/>
      <c r="T4004" s="24"/>
      <c r="U4004" s="25"/>
      <c r="V4004" s="19" t="str">
        <f aca="false">IF(COUNT(N4004:Q4004)=0,"",MIN(N4004:Q4004))</f>
        <v/>
      </c>
      <c r="W4004" s="16" t="str">
        <f aca="false">IF(V4004="","",INDEX($N$4:$Q$4,MATCH(V4004,N4004:Q4004,0)))</f>
        <v/>
      </c>
      <c r="X4004" s="19" t="str">
        <f aca="false">IF(COUNT(N4004:Q4004)&lt;2,"",SMALL(N4004:Q4004,2))</f>
        <v/>
      </c>
      <c r="Y4004" s="26" t="str">
        <f aca="false">IF(OR(V4004="",M4004=0),"",V4004/M4004-1)</f>
        <v/>
      </c>
      <c r="Z4004" s="26" t="str">
        <f aca="false">IF(OR(V4004="",L4004=""),"",V4004/(L4004*E4004)-1)</f>
        <v/>
      </c>
      <c r="AA4004" s="16" t="str">
        <f aca="false">IF(V4004="","SEM OFERTA",IF(OR(Y4004&gt;Premissas!$B$11,Y4004&lt;Premissas!$B$12),"VERIFICAR - UNIDADE/EMBALAGEM",IF(Y4004&gt;Premissas!$B$6,"NÃO COMPRAR - REAJUSTE &gt;5%","COMPRAR")))</f>
        <v>SEM OFERTA</v>
      </c>
      <c r="AB4004" s="18" t="str">
        <f aca="false">IF(W4004="DIMEC",S4004,IF(W4004="MEDCENTRO",U4004,""))</f>
        <v/>
      </c>
      <c r="AC4004" s="18" t="n">
        <f aca="false">IF(AA4004&lt;&gt;"COMPRAR",0,IF(AB4004="",I4004,MIN(I4004,AB4004)))</f>
        <v>0</v>
      </c>
      <c r="AD4004" s="19" t="n">
        <f aca="false">IF(AC4004&gt;0,AC4004*V4004,0)</f>
        <v>0</v>
      </c>
      <c r="AE4004" s="19" t="n">
        <f aca="false">IF(AC4004&gt;0,(M4004-V4004)*AC4004,0)</f>
        <v>0</v>
      </c>
      <c r="AF4004" s="16" t="str">
        <f aca="false">IF(AA4004&lt;&gt;"COMPRAR","",IF(AB4004="",IF(X4004="","",IF(X4004-V4004&lt;0.01,"EMPATE TÉCNICO","")),IF(AB4004&lt;I4004,"ESTOQUE INSUFICIENTE",IF(X4004="","",IF(X4004-V4004&lt;0.01,"EMPATE TÉCNICO","")))))</f>
        <v/>
      </c>
      <c r="AG4004" s="16" t="s">
        <v>4567</v>
      </c>
      <c r="AH4004" s="16" t="s">
        <v>1761</v>
      </c>
    </row>
    <row r="4005" customFormat="false" ht="15" hidden="false" customHeight="false" outlineLevel="0" collapsed="false">
      <c r="A4005" s="16" t="s">
        <v>12392</v>
      </c>
      <c r="B4005" s="17" t="s">
        <v>12393</v>
      </c>
      <c r="C4005" s="16" t="s">
        <v>12394</v>
      </c>
      <c r="D4005" s="16" t="s">
        <v>4548</v>
      </c>
      <c r="E4005" s="18" t="n">
        <v>1</v>
      </c>
      <c r="F4005" s="16" t="s">
        <v>41</v>
      </c>
      <c r="G4005" s="18" t="n">
        <v>1</v>
      </c>
      <c r="H4005" s="16" t="n">
        <v>4.3</v>
      </c>
      <c r="I4005" s="18" t="n">
        <v>11</v>
      </c>
      <c r="J4005" s="19" t="n">
        <v>21.49</v>
      </c>
      <c r="K4005" s="19" t="n">
        <v>21.49</v>
      </c>
      <c r="L4005" s="19" t="n">
        <v>19.84</v>
      </c>
      <c r="M4005" s="19" t="n">
        <f aca="false">IF(J4005&gt;0,J4005,K4005)*E4005</f>
        <v>21.49</v>
      </c>
      <c r="N4005" s="20"/>
      <c r="O4005" s="21" t="str">
        <f aca="false">IF(R4005="","",ROUND(R4005*(1-Premissas!$B$4),4))</f>
        <v/>
      </c>
      <c r="P4005" s="22"/>
      <c r="Q4005" s="22"/>
      <c r="R4005" s="23"/>
      <c r="S4005" s="24"/>
      <c r="T4005" s="24"/>
      <c r="U4005" s="25"/>
      <c r="V4005" s="19" t="str">
        <f aca="false">IF(COUNT(N4005:Q4005)=0,"",MIN(N4005:Q4005))</f>
        <v/>
      </c>
      <c r="W4005" s="16" t="str">
        <f aca="false">IF(V4005="","",INDEX($N$4:$Q$4,MATCH(V4005,N4005:Q4005,0)))</f>
        <v/>
      </c>
      <c r="X4005" s="19" t="str">
        <f aca="false">IF(COUNT(N4005:Q4005)&lt;2,"",SMALL(N4005:Q4005,2))</f>
        <v/>
      </c>
      <c r="Y4005" s="26" t="str">
        <f aca="false">IF(OR(V4005="",M4005=0),"",V4005/M4005-1)</f>
        <v/>
      </c>
      <c r="Z4005" s="26" t="str">
        <f aca="false">IF(OR(V4005="",L4005=""),"",V4005/(L4005*E4005)-1)</f>
        <v/>
      </c>
      <c r="AA4005" s="16" t="str">
        <f aca="false">IF(V4005="","SEM OFERTA",IF(OR(Y4005&gt;Premissas!$B$11,Y4005&lt;Premissas!$B$12),"VERIFICAR - UNIDADE/EMBALAGEM",IF(Y4005&gt;Premissas!$B$6,"NÃO COMPRAR - REAJUSTE &gt;5%","COMPRAR")))</f>
        <v>SEM OFERTA</v>
      </c>
      <c r="AB4005" s="18" t="str">
        <f aca="false">IF(W4005="DIMEC",S4005,IF(W4005="MEDCENTRO",U4005,""))</f>
        <v/>
      </c>
      <c r="AC4005" s="18" t="n">
        <f aca="false">IF(AA4005&lt;&gt;"COMPRAR",0,IF(AB4005="",I4005,MIN(I4005,AB4005)))</f>
        <v>0</v>
      </c>
      <c r="AD4005" s="19" t="n">
        <f aca="false">IF(AC4005&gt;0,AC4005*V4005,0)</f>
        <v>0</v>
      </c>
      <c r="AE4005" s="19" t="n">
        <f aca="false">IF(AC4005&gt;0,(M4005-V4005)*AC4005,0)</f>
        <v>0</v>
      </c>
      <c r="AF4005" s="16" t="str">
        <f aca="false">IF(AA4005&lt;&gt;"COMPRAR","",IF(AB4005="",IF(X4005="","",IF(X4005-V4005&lt;0.01,"EMPATE TÉCNICO","")),IF(AB4005&lt;I4005,"ESTOQUE INSUFICIENTE",IF(X4005="","",IF(X4005-V4005&lt;0.01,"EMPATE TÉCNICO","")))))</f>
        <v/>
      </c>
      <c r="AG4005" s="16" t="s">
        <v>328</v>
      </c>
      <c r="AH4005" s="16" t="s">
        <v>1761</v>
      </c>
    </row>
    <row r="4006" customFormat="false" ht="15" hidden="false" customHeight="false" outlineLevel="0" collapsed="false">
      <c r="A4006" s="16" t="s">
        <v>12395</v>
      </c>
      <c r="B4006" s="17" t="s">
        <v>12396</v>
      </c>
      <c r="C4006" s="16" t="s">
        <v>12397</v>
      </c>
      <c r="D4006" s="16"/>
      <c r="E4006" s="18" t="n">
        <v>1</v>
      </c>
      <c r="F4006" s="16" t="s">
        <v>43</v>
      </c>
      <c r="G4006" s="18" t="n">
        <v>6</v>
      </c>
      <c r="H4006" s="16" t="n">
        <v>4.3</v>
      </c>
      <c r="I4006" s="18" t="n">
        <v>5</v>
      </c>
      <c r="J4006" s="19" t="n">
        <v>6.2</v>
      </c>
      <c r="K4006" s="19" t="n">
        <v>6.2</v>
      </c>
      <c r="L4006" s="19" t="n">
        <v>6.2</v>
      </c>
      <c r="M4006" s="19" t="n">
        <f aca="false">IF(J4006&gt;0,J4006,K4006)*E4006</f>
        <v>6.2</v>
      </c>
      <c r="N4006" s="20"/>
      <c r="O4006" s="21" t="str">
        <f aca="false">IF(R4006="","",ROUND(R4006*(1-Premissas!$B$4),4))</f>
        <v/>
      </c>
      <c r="P4006" s="22"/>
      <c r="Q4006" s="22"/>
      <c r="R4006" s="23"/>
      <c r="S4006" s="24"/>
      <c r="T4006" s="24"/>
      <c r="U4006" s="25"/>
      <c r="V4006" s="19" t="str">
        <f aca="false">IF(COUNT(N4006:Q4006)=0,"",MIN(N4006:Q4006))</f>
        <v/>
      </c>
      <c r="W4006" s="16" t="str">
        <f aca="false">IF(V4006="","",INDEX($N$4:$Q$4,MATCH(V4006,N4006:Q4006,0)))</f>
        <v/>
      </c>
      <c r="X4006" s="19" t="str">
        <f aca="false">IF(COUNT(N4006:Q4006)&lt;2,"",SMALL(N4006:Q4006,2))</f>
        <v/>
      </c>
      <c r="Y4006" s="26" t="str">
        <f aca="false">IF(OR(V4006="",M4006=0),"",V4006/M4006-1)</f>
        <v/>
      </c>
      <c r="Z4006" s="26" t="str">
        <f aca="false">IF(OR(V4006="",L4006=""),"",V4006/(L4006*E4006)-1)</f>
        <v/>
      </c>
      <c r="AA4006" s="16" t="str">
        <f aca="false">IF(V4006="","SEM OFERTA",IF(OR(Y4006&gt;Premissas!$B$11,Y4006&lt;Premissas!$B$12),"VERIFICAR - UNIDADE/EMBALAGEM",IF(Y4006&gt;Premissas!$B$6,"NÃO COMPRAR - REAJUSTE &gt;5%","COMPRAR")))</f>
        <v>SEM OFERTA</v>
      </c>
      <c r="AB4006" s="18" t="str">
        <f aca="false">IF(W4006="DIMEC",S4006,IF(W4006="MEDCENTRO",U4006,""))</f>
        <v/>
      </c>
      <c r="AC4006" s="18" t="n">
        <f aca="false">IF(AA4006&lt;&gt;"COMPRAR",0,IF(AB4006="",I4006,MIN(I4006,AB4006)))</f>
        <v>0</v>
      </c>
      <c r="AD4006" s="19" t="n">
        <f aca="false">IF(AC4006&gt;0,AC4006*V4006,0)</f>
        <v>0</v>
      </c>
      <c r="AE4006" s="19" t="n">
        <f aca="false">IF(AC4006&gt;0,(M4006-V4006)*AC4006,0)</f>
        <v>0</v>
      </c>
      <c r="AF4006" s="16" t="str">
        <f aca="false">IF(AA4006&lt;&gt;"COMPRAR","",IF(AB4006="",IF(X4006="","",IF(X4006-V4006&lt;0.01,"EMPATE TÉCNICO","")),IF(AB4006&lt;I4006,"ESTOQUE INSUFICIENTE",IF(X4006="","",IF(X4006-V4006&lt;0.01,"EMPATE TÉCNICO","")))))</f>
        <v/>
      </c>
      <c r="AG4006" s="16" t="s">
        <v>1803</v>
      </c>
      <c r="AH4006" s="16" t="s">
        <v>1761</v>
      </c>
    </row>
    <row r="4007" customFormat="false" ht="15" hidden="false" customHeight="false" outlineLevel="0" collapsed="false">
      <c r="A4007" s="16" t="s">
        <v>12398</v>
      </c>
      <c r="B4007" s="17" t="s">
        <v>12399</v>
      </c>
      <c r="C4007" s="16" t="s">
        <v>12400</v>
      </c>
      <c r="D4007" s="16" t="s">
        <v>3600</v>
      </c>
      <c r="E4007" s="18" t="n">
        <v>1</v>
      </c>
      <c r="F4007" s="16" t="s">
        <v>43</v>
      </c>
      <c r="G4007" s="18" t="n">
        <v>0</v>
      </c>
      <c r="H4007" s="16" t="n">
        <v>0</v>
      </c>
      <c r="I4007" s="18" t="n">
        <v>1</v>
      </c>
      <c r="J4007" s="19" t="n">
        <v>50.15</v>
      </c>
      <c r="K4007" s="19" t="n">
        <v>50.15</v>
      </c>
      <c r="L4007" s="19" t="n">
        <v>50.15</v>
      </c>
      <c r="M4007" s="19" t="n">
        <f aca="false">IF(J4007&gt;0,J4007,K4007)*E4007</f>
        <v>50.15</v>
      </c>
      <c r="N4007" s="20"/>
      <c r="O4007" s="21" t="str">
        <f aca="false">IF(R4007="","",ROUND(R4007*(1-Premissas!$B$4),4))</f>
        <v/>
      </c>
      <c r="P4007" s="22"/>
      <c r="Q4007" s="22"/>
      <c r="R4007" s="23"/>
      <c r="S4007" s="24"/>
      <c r="T4007" s="24"/>
      <c r="U4007" s="25"/>
      <c r="V4007" s="19" t="str">
        <f aca="false">IF(COUNT(N4007:Q4007)=0,"",MIN(N4007:Q4007))</f>
        <v/>
      </c>
      <c r="W4007" s="16" t="str">
        <f aca="false">IF(V4007="","",INDEX($N$4:$Q$4,MATCH(V4007,N4007:Q4007,0)))</f>
        <v/>
      </c>
      <c r="X4007" s="19" t="str">
        <f aca="false">IF(COUNT(N4007:Q4007)&lt;2,"",SMALL(N4007:Q4007,2))</f>
        <v/>
      </c>
      <c r="Y4007" s="26" t="str">
        <f aca="false">IF(OR(V4007="",M4007=0),"",V4007/M4007-1)</f>
        <v/>
      </c>
      <c r="Z4007" s="26" t="str">
        <f aca="false">IF(OR(V4007="",L4007=""),"",V4007/(L4007*E4007)-1)</f>
        <v/>
      </c>
      <c r="AA4007" s="16" t="str">
        <f aca="false">IF(V4007="","SEM OFERTA",IF(OR(Y4007&gt;Premissas!$B$11,Y4007&lt;Premissas!$B$12),"VERIFICAR - UNIDADE/EMBALAGEM",IF(Y4007&gt;Premissas!$B$6,"NÃO COMPRAR - REAJUSTE &gt;5%","COMPRAR")))</f>
        <v>SEM OFERTA</v>
      </c>
      <c r="AB4007" s="18" t="str">
        <f aca="false">IF(W4007="DIMEC",S4007,IF(W4007="MEDCENTRO",U4007,""))</f>
        <v/>
      </c>
      <c r="AC4007" s="18" t="n">
        <f aca="false">IF(AA4007&lt;&gt;"COMPRAR",0,IF(AB4007="",I4007,MIN(I4007,AB4007)))</f>
        <v>0</v>
      </c>
      <c r="AD4007" s="19" t="n">
        <f aca="false">IF(AC4007&gt;0,AC4007*V4007,0)</f>
        <v>0</v>
      </c>
      <c r="AE4007" s="19" t="n">
        <f aca="false">IF(AC4007&gt;0,(M4007-V4007)*AC4007,0)</f>
        <v>0</v>
      </c>
      <c r="AF4007" s="16" t="str">
        <f aca="false">IF(AA4007&lt;&gt;"COMPRAR","",IF(AB4007="",IF(X4007="","",IF(X4007-V4007&lt;0.01,"EMPATE TÉCNICO","")),IF(AB4007&lt;I4007,"ESTOQUE INSUFICIENTE",IF(X4007="","",IF(X4007-V4007&lt;0.01,"EMPATE TÉCNICO","")))))</f>
        <v/>
      </c>
      <c r="AG4007" s="16" t="s">
        <v>547</v>
      </c>
      <c r="AH4007" s="16" t="s">
        <v>1761</v>
      </c>
    </row>
    <row r="4008" customFormat="false" ht="15" hidden="false" customHeight="false" outlineLevel="0" collapsed="false">
      <c r="A4008" s="16" t="s">
        <v>12401</v>
      </c>
      <c r="B4008" s="17" t="s">
        <v>12402</v>
      </c>
      <c r="C4008" s="16" t="s">
        <v>12403</v>
      </c>
      <c r="D4008" s="16" t="s">
        <v>4548</v>
      </c>
      <c r="E4008" s="18" t="n">
        <v>1</v>
      </c>
      <c r="F4008" s="16" t="s">
        <v>43</v>
      </c>
      <c r="G4008" s="18" t="n">
        <v>0</v>
      </c>
      <c r="H4008" s="16" t="n">
        <v>1.2</v>
      </c>
      <c r="I4008" s="18" t="n">
        <v>4</v>
      </c>
      <c r="J4008" s="19" t="n">
        <v>19.9</v>
      </c>
      <c r="K4008" s="19" t="n">
        <v>19.9</v>
      </c>
      <c r="L4008" s="19" t="n">
        <v>19.9</v>
      </c>
      <c r="M4008" s="19" t="n">
        <f aca="false">IF(J4008&gt;0,J4008,K4008)*E4008</f>
        <v>19.9</v>
      </c>
      <c r="N4008" s="20"/>
      <c r="O4008" s="21" t="str">
        <f aca="false">IF(R4008="","",ROUND(R4008*(1-Premissas!$B$4),4))</f>
        <v/>
      </c>
      <c r="P4008" s="22"/>
      <c r="Q4008" s="22"/>
      <c r="R4008" s="23"/>
      <c r="S4008" s="24"/>
      <c r="T4008" s="24"/>
      <c r="U4008" s="25"/>
      <c r="V4008" s="19" t="str">
        <f aca="false">IF(COUNT(N4008:Q4008)=0,"",MIN(N4008:Q4008))</f>
        <v/>
      </c>
      <c r="W4008" s="16" t="str">
        <f aca="false">IF(V4008="","",INDEX($N$4:$Q$4,MATCH(V4008,N4008:Q4008,0)))</f>
        <v/>
      </c>
      <c r="X4008" s="19" t="str">
        <f aca="false">IF(COUNT(N4008:Q4008)&lt;2,"",SMALL(N4008:Q4008,2))</f>
        <v/>
      </c>
      <c r="Y4008" s="26" t="str">
        <f aca="false">IF(OR(V4008="",M4008=0),"",V4008/M4008-1)</f>
        <v/>
      </c>
      <c r="Z4008" s="26" t="str">
        <f aca="false">IF(OR(V4008="",L4008=""),"",V4008/(L4008*E4008)-1)</f>
        <v/>
      </c>
      <c r="AA4008" s="16" t="str">
        <f aca="false">IF(V4008="","SEM OFERTA",IF(OR(Y4008&gt;Premissas!$B$11,Y4008&lt;Premissas!$B$12),"VERIFICAR - UNIDADE/EMBALAGEM",IF(Y4008&gt;Premissas!$B$6,"NÃO COMPRAR - REAJUSTE &gt;5%","COMPRAR")))</f>
        <v>SEM OFERTA</v>
      </c>
      <c r="AB4008" s="18" t="str">
        <f aca="false">IF(W4008="DIMEC",S4008,IF(W4008="MEDCENTRO",U4008,""))</f>
        <v/>
      </c>
      <c r="AC4008" s="18" t="n">
        <f aca="false">IF(AA4008&lt;&gt;"COMPRAR",0,IF(AB4008="",I4008,MIN(I4008,AB4008)))</f>
        <v>0</v>
      </c>
      <c r="AD4008" s="19" t="n">
        <f aca="false">IF(AC4008&gt;0,AC4008*V4008,0)</f>
        <v>0</v>
      </c>
      <c r="AE4008" s="19" t="n">
        <f aca="false">IF(AC4008&gt;0,(M4008-V4008)*AC4008,0)</f>
        <v>0</v>
      </c>
      <c r="AF4008" s="16" t="str">
        <f aca="false">IF(AA4008&lt;&gt;"COMPRAR","",IF(AB4008="",IF(X4008="","",IF(X4008-V4008&lt;0.01,"EMPATE TÉCNICO","")),IF(AB4008&lt;I4008,"ESTOQUE INSUFICIENTE",IF(X4008="","",IF(X4008-V4008&lt;0.01,"EMPATE TÉCNICO","")))))</f>
        <v/>
      </c>
      <c r="AG4008" s="16" t="s">
        <v>328</v>
      </c>
      <c r="AH4008" s="16" t="s">
        <v>1761</v>
      </c>
    </row>
    <row r="4009" customFormat="false" ht="15" hidden="false" customHeight="false" outlineLevel="0" collapsed="false">
      <c r="A4009" s="16" t="s">
        <v>12404</v>
      </c>
      <c r="B4009" s="17" t="s">
        <v>12405</v>
      </c>
      <c r="C4009" s="16" t="s">
        <v>12406</v>
      </c>
      <c r="D4009" s="16" t="s">
        <v>380</v>
      </c>
      <c r="E4009" s="18" t="n">
        <v>1</v>
      </c>
      <c r="F4009" s="16" t="s">
        <v>43</v>
      </c>
      <c r="G4009" s="18" t="n">
        <v>0</v>
      </c>
      <c r="H4009" s="16" t="n">
        <v>1.3</v>
      </c>
      <c r="I4009" s="18" t="n">
        <v>4</v>
      </c>
      <c r="J4009" s="19" t="n">
        <v>18.85</v>
      </c>
      <c r="K4009" s="19" t="n">
        <v>18.85</v>
      </c>
      <c r="L4009" s="19" t="n">
        <v>18.85</v>
      </c>
      <c r="M4009" s="19" t="n">
        <f aca="false">IF(J4009&gt;0,J4009,K4009)*E4009</f>
        <v>18.85</v>
      </c>
      <c r="N4009" s="20"/>
      <c r="O4009" s="21" t="str">
        <f aca="false">IF(R4009="","",ROUND(R4009*(1-Premissas!$B$4),4))</f>
        <v/>
      </c>
      <c r="P4009" s="22"/>
      <c r="Q4009" s="22"/>
      <c r="R4009" s="23"/>
      <c r="S4009" s="24"/>
      <c r="T4009" s="24"/>
      <c r="U4009" s="25"/>
      <c r="V4009" s="19" t="str">
        <f aca="false">IF(COUNT(N4009:Q4009)=0,"",MIN(N4009:Q4009))</f>
        <v/>
      </c>
      <c r="W4009" s="16" t="str">
        <f aca="false">IF(V4009="","",INDEX($N$4:$Q$4,MATCH(V4009,N4009:Q4009,0)))</f>
        <v/>
      </c>
      <c r="X4009" s="19" t="str">
        <f aca="false">IF(COUNT(N4009:Q4009)&lt;2,"",SMALL(N4009:Q4009,2))</f>
        <v/>
      </c>
      <c r="Y4009" s="26" t="str">
        <f aca="false">IF(OR(V4009="",M4009=0),"",V4009/M4009-1)</f>
        <v/>
      </c>
      <c r="Z4009" s="26" t="str">
        <f aca="false">IF(OR(V4009="",L4009=""),"",V4009/(L4009*E4009)-1)</f>
        <v/>
      </c>
      <c r="AA4009" s="16" t="str">
        <f aca="false">IF(V4009="","SEM OFERTA",IF(OR(Y4009&gt;Premissas!$B$11,Y4009&lt;Premissas!$B$12),"VERIFICAR - UNIDADE/EMBALAGEM",IF(Y4009&gt;Premissas!$B$6,"NÃO COMPRAR - REAJUSTE &gt;5%","COMPRAR")))</f>
        <v>SEM OFERTA</v>
      </c>
      <c r="AB4009" s="18" t="str">
        <f aca="false">IF(W4009="DIMEC",S4009,IF(W4009="MEDCENTRO",U4009,""))</f>
        <v/>
      </c>
      <c r="AC4009" s="18" t="n">
        <f aca="false">IF(AA4009&lt;&gt;"COMPRAR",0,IF(AB4009="",I4009,MIN(I4009,AB4009)))</f>
        <v>0</v>
      </c>
      <c r="AD4009" s="19" t="n">
        <f aca="false">IF(AC4009&gt;0,AC4009*V4009,0)</f>
        <v>0</v>
      </c>
      <c r="AE4009" s="19" t="n">
        <f aca="false">IF(AC4009&gt;0,(M4009-V4009)*AC4009,0)</f>
        <v>0</v>
      </c>
      <c r="AF4009" s="16" t="str">
        <f aca="false">IF(AA4009&lt;&gt;"COMPRAR","",IF(AB4009="",IF(X4009="","",IF(X4009-V4009&lt;0.01,"EMPATE TÉCNICO","")),IF(AB4009&lt;I4009,"ESTOQUE INSUFICIENTE",IF(X4009="","",IF(X4009-V4009&lt;0.01,"EMPATE TÉCNICO","")))))</f>
        <v/>
      </c>
      <c r="AG4009" s="16" t="s">
        <v>4567</v>
      </c>
      <c r="AH4009" s="16" t="s">
        <v>1761</v>
      </c>
    </row>
    <row r="4010" customFormat="false" ht="15" hidden="false" customHeight="false" outlineLevel="0" collapsed="false">
      <c r="A4010" s="16" t="s">
        <v>12407</v>
      </c>
      <c r="B4010" s="17" t="s">
        <v>12408</v>
      </c>
      <c r="C4010" s="16" t="s">
        <v>12409</v>
      </c>
      <c r="D4010" s="16"/>
      <c r="E4010" s="18" t="n">
        <v>1</v>
      </c>
      <c r="F4010" s="16" t="s">
        <v>43</v>
      </c>
      <c r="G4010" s="18" t="n">
        <v>0</v>
      </c>
      <c r="H4010" s="16" t="n">
        <v>0.4</v>
      </c>
      <c r="I4010" s="18" t="n">
        <v>1</v>
      </c>
      <c r="J4010" s="19" t="n">
        <v>8.99</v>
      </c>
      <c r="K4010" s="19" t="n">
        <v>8.99</v>
      </c>
      <c r="L4010" s="19" t="n">
        <v>8.99</v>
      </c>
      <c r="M4010" s="19" t="n">
        <f aca="false">IF(J4010&gt;0,J4010,K4010)*E4010</f>
        <v>8.99</v>
      </c>
      <c r="N4010" s="20"/>
      <c r="O4010" s="21" t="str">
        <f aca="false">IF(R4010="","",ROUND(R4010*(1-Premissas!$B$4),4))</f>
        <v/>
      </c>
      <c r="P4010" s="22"/>
      <c r="Q4010" s="22"/>
      <c r="R4010" s="23"/>
      <c r="S4010" s="24"/>
      <c r="T4010" s="24"/>
      <c r="U4010" s="25"/>
      <c r="V4010" s="19" t="str">
        <f aca="false">IF(COUNT(N4010:Q4010)=0,"",MIN(N4010:Q4010))</f>
        <v/>
      </c>
      <c r="W4010" s="16" t="str">
        <f aca="false">IF(V4010="","",INDEX($N$4:$Q$4,MATCH(V4010,N4010:Q4010,0)))</f>
        <v/>
      </c>
      <c r="X4010" s="19" t="str">
        <f aca="false">IF(COUNT(N4010:Q4010)&lt;2,"",SMALL(N4010:Q4010,2))</f>
        <v/>
      </c>
      <c r="Y4010" s="26" t="str">
        <f aca="false">IF(OR(V4010="",M4010=0),"",V4010/M4010-1)</f>
        <v/>
      </c>
      <c r="Z4010" s="26" t="str">
        <f aca="false">IF(OR(V4010="",L4010=""),"",V4010/(L4010*E4010)-1)</f>
        <v/>
      </c>
      <c r="AA4010" s="16" t="str">
        <f aca="false">IF(V4010="","SEM OFERTA",IF(OR(Y4010&gt;Premissas!$B$11,Y4010&lt;Premissas!$B$12),"VERIFICAR - UNIDADE/EMBALAGEM",IF(Y4010&gt;Premissas!$B$6,"NÃO COMPRAR - REAJUSTE &gt;5%","COMPRAR")))</f>
        <v>SEM OFERTA</v>
      </c>
      <c r="AB4010" s="18" t="str">
        <f aca="false">IF(W4010="DIMEC",S4010,IF(W4010="MEDCENTRO",U4010,""))</f>
        <v/>
      </c>
      <c r="AC4010" s="18" t="n">
        <f aca="false">IF(AA4010&lt;&gt;"COMPRAR",0,IF(AB4010="",I4010,MIN(I4010,AB4010)))</f>
        <v>0</v>
      </c>
      <c r="AD4010" s="19" t="n">
        <f aca="false">IF(AC4010&gt;0,AC4010*V4010,0)</f>
        <v>0</v>
      </c>
      <c r="AE4010" s="19" t="n">
        <f aca="false">IF(AC4010&gt;0,(M4010-V4010)*AC4010,0)</f>
        <v>0</v>
      </c>
      <c r="AF4010" s="16" t="str">
        <f aca="false">IF(AA4010&lt;&gt;"COMPRAR","",IF(AB4010="",IF(X4010="","",IF(X4010-V4010&lt;0.01,"EMPATE TÉCNICO","")),IF(AB4010&lt;I4010,"ESTOQUE INSUFICIENTE",IF(X4010="","",IF(X4010-V4010&lt;0.01,"EMPATE TÉCNICO","")))))</f>
        <v/>
      </c>
      <c r="AG4010" s="16" t="s">
        <v>304</v>
      </c>
      <c r="AH4010" s="16" t="s">
        <v>1761</v>
      </c>
    </row>
    <row r="4011" customFormat="false" ht="15" hidden="false" customHeight="false" outlineLevel="0" collapsed="false">
      <c r="A4011" s="16" t="s">
        <v>12410</v>
      </c>
      <c r="B4011" s="17" t="s">
        <v>12411</v>
      </c>
      <c r="C4011" s="16" t="s">
        <v>12412</v>
      </c>
      <c r="D4011" s="16" t="s">
        <v>7494</v>
      </c>
      <c r="E4011" s="18" t="n">
        <v>1</v>
      </c>
      <c r="F4011" s="16" t="s">
        <v>43</v>
      </c>
      <c r="G4011" s="18" t="n">
        <v>0</v>
      </c>
      <c r="H4011" s="16" t="n">
        <v>0.3</v>
      </c>
      <c r="I4011" s="18" t="n">
        <v>1</v>
      </c>
      <c r="J4011" s="19" t="n">
        <v>21.15</v>
      </c>
      <c r="K4011" s="19" t="n">
        <v>21.15</v>
      </c>
      <c r="L4011" s="19" t="n">
        <v>21.15</v>
      </c>
      <c r="M4011" s="19" t="n">
        <f aca="false">IF(J4011&gt;0,J4011,K4011)*E4011</f>
        <v>21.15</v>
      </c>
      <c r="N4011" s="20"/>
      <c r="O4011" s="21" t="str">
        <f aca="false">IF(R4011="","",ROUND(R4011*(1-Premissas!$B$4),4))</f>
        <v/>
      </c>
      <c r="P4011" s="22"/>
      <c r="Q4011" s="22"/>
      <c r="R4011" s="23"/>
      <c r="S4011" s="24"/>
      <c r="T4011" s="24"/>
      <c r="U4011" s="25"/>
      <c r="V4011" s="19" t="str">
        <f aca="false">IF(COUNT(N4011:Q4011)=0,"",MIN(N4011:Q4011))</f>
        <v/>
      </c>
      <c r="W4011" s="16" t="str">
        <f aca="false">IF(V4011="","",INDEX($N$4:$Q$4,MATCH(V4011,N4011:Q4011,0)))</f>
        <v/>
      </c>
      <c r="X4011" s="19" t="str">
        <f aca="false">IF(COUNT(N4011:Q4011)&lt;2,"",SMALL(N4011:Q4011,2))</f>
        <v/>
      </c>
      <c r="Y4011" s="26" t="str">
        <f aca="false">IF(OR(V4011="",M4011=0),"",V4011/M4011-1)</f>
        <v/>
      </c>
      <c r="Z4011" s="26" t="str">
        <f aca="false">IF(OR(V4011="",L4011=""),"",V4011/(L4011*E4011)-1)</f>
        <v/>
      </c>
      <c r="AA4011" s="16" t="str">
        <f aca="false">IF(V4011="","SEM OFERTA",IF(OR(Y4011&gt;Premissas!$B$11,Y4011&lt;Premissas!$B$12),"VERIFICAR - UNIDADE/EMBALAGEM",IF(Y4011&gt;Premissas!$B$6,"NÃO COMPRAR - REAJUSTE &gt;5%","COMPRAR")))</f>
        <v>SEM OFERTA</v>
      </c>
      <c r="AB4011" s="18" t="str">
        <f aca="false">IF(W4011="DIMEC",S4011,IF(W4011="MEDCENTRO",U4011,""))</f>
        <v/>
      </c>
      <c r="AC4011" s="18" t="n">
        <f aca="false">IF(AA4011&lt;&gt;"COMPRAR",0,IF(AB4011="",I4011,MIN(I4011,AB4011)))</f>
        <v>0</v>
      </c>
      <c r="AD4011" s="19" t="n">
        <f aca="false">IF(AC4011&gt;0,AC4011*V4011,0)</f>
        <v>0</v>
      </c>
      <c r="AE4011" s="19" t="n">
        <f aca="false">IF(AC4011&gt;0,(M4011-V4011)*AC4011,0)</f>
        <v>0</v>
      </c>
      <c r="AF4011" s="16" t="str">
        <f aca="false">IF(AA4011&lt;&gt;"COMPRAR","",IF(AB4011="",IF(X4011="","",IF(X4011-V4011&lt;0.01,"EMPATE TÉCNICO","")),IF(AB4011&lt;I4011,"ESTOQUE INSUFICIENTE",IF(X4011="","",IF(X4011-V4011&lt;0.01,"EMPATE TÉCNICO","")))))</f>
        <v/>
      </c>
      <c r="AG4011" s="16" t="s">
        <v>7287</v>
      </c>
      <c r="AH4011" s="16" t="s">
        <v>1761</v>
      </c>
    </row>
    <row r="4012" customFormat="false" ht="15" hidden="false" customHeight="false" outlineLevel="0" collapsed="false">
      <c r="A4012" s="16" t="s">
        <v>12413</v>
      </c>
      <c r="B4012" s="17" t="s">
        <v>12414</v>
      </c>
      <c r="C4012" s="16" t="s">
        <v>12415</v>
      </c>
      <c r="D4012" s="16" t="s">
        <v>7494</v>
      </c>
      <c r="E4012" s="18" t="n">
        <v>1</v>
      </c>
      <c r="F4012" s="16" t="s">
        <v>43</v>
      </c>
      <c r="G4012" s="18" t="n">
        <v>0</v>
      </c>
      <c r="H4012" s="16" t="n">
        <v>0.3</v>
      </c>
      <c r="I4012" s="18" t="n">
        <v>1</v>
      </c>
      <c r="J4012" s="19" t="n">
        <v>24.9933333333333</v>
      </c>
      <c r="K4012" s="19" t="n">
        <v>24.9933333333333</v>
      </c>
      <c r="L4012" s="19" t="n">
        <v>24.9933</v>
      </c>
      <c r="M4012" s="19" t="n">
        <f aca="false">IF(J4012&gt;0,J4012,K4012)*E4012</f>
        <v>24.9933333333333</v>
      </c>
      <c r="N4012" s="20"/>
      <c r="O4012" s="21" t="str">
        <f aca="false">IF(R4012="","",ROUND(R4012*(1-Premissas!$B$4),4))</f>
        <v/>
      </c>
      <c r="P4012" s="22"/>
      <c r="Q4012" s="22"/>
      <c r="R4012" s="23"/>
      <c r="S4012" s="24"/>
      <c r="T4012" s="24"/>
      <c r="U4012" s="25"/>
      <c r="V4012" s="19" t="str">
        <f aca="false">IF(COUNT(N4012:Q4012)=0,"",MIN(N4012:Q4012))</f>
        <v/>
      </c>
      <c r="W4012" s="16" t="str">
        <f aca="false">IF(V4012="","",INDEX($N$4:$Q$4,MATCH(V4012,N4012:Q4012,0)))</f>
        <v/>
      </c>
      <c r="X4012" s="19" t="str">
        <f aca="false">IF(COUNT(N4012:Q4012)&lt;2,"",SMALL(N4012:Q4012,2))</f>
        <v/>
      </c>
      <c r="Y4012" s="26" t="str">
        <f aca="false">IF(OR(V4012="",M4012=0),"",V4012/M4012-1)</f>
        <v/>
      </c>
      <c r="Z4012" s="26" t="str">
        <f aca="false">IF(OR(V4012="",L4012=""),"",V4012/(L4012*E4012)-1)</f>
        <v/>
      </c>
      <c r="AA4012" s="16" t="str">
        <f aca="false">IF(V4012="","SEM OFERTA",IF(OR(Y4012&gt;Premissas!$B$11,Y4012&lt;Premissas!$B$12),"VERIFICAR - UNIDADE/EMBALAGEM",IF(Y4012&gt;Premissas!$B$6,"NÃO COMPRAR - REAJUSTE &gt;5%","COMPRAR")))</f>
        <v>SEM OFERTA</v>
      </c>
      <c r="AB4012" s="18" t="str">
        <f aca="false">IF(W4012="DIMEC",S4012,IF(W4012="MEDCENTRO",U4012,""))</f>
        <v/>
      </c>
      <c r="AC4012" s="18" t="n">
        <f aca="false">IF(AA4012&lt;&gt;"COMPRAR",0,IF(AB4012="",I4012,MIN(I4012,AB4012)))</f>
        <v>0</v>
      </c>
      <c r="AD4012" s="19" t="n">
        <f aca="false">IF(AC4012&gt;0,AC4012*V4012,0)</f>
        <v>0</v>
      </c>
      <c r="AE4012" s="19" t="n">
        <f aca="false">IF(AC4012&gt;0,(M4012-V4012)*AC4012,0)</f>
        <v>0</v>
      </c>
      <c r="AF4012" s="16" t="str">
        <f aca="false">IF(AA4012&lt;&gt;"COMPRAR","",IF(AB4012="",IF(X4012="","",IF(X4012-V4012&lt;0.01,"EMPATE TÉCNICO","")),IF(AB4012&lt;I4012,"ESTOQUE INSUFICIENTE",IF(X4012="","",IF(X4012-V4012&lt;0.01,"EMPATE TÉCNICO","")))))</f>
        <v/>
      </c>
      <c r="AG4012" s="16" t="s">
        <v>7287</v>
      </c>
      <c r="AH4012" s="16" t="s">
        <v>1761</v>
      </c>
    </row>
    <row r="4013" customFormat="false" ht="15" hidden="false" customHeight="false" outlineLevel="0" collapsed="false">
      <c r="A4013" s="16" t="s">
        <v>12416</v>
      </c>
      <c r="B4013" s="17" t="s">
        <v>7483</v>
      </c>
      <c r="C4013" s="16" t="s">
        <v>12417</v>
      </c>
      <c r="D4013" s="16" t="s">
        <v>7449</v>
      </c>
      <c r="E4013" s="18" t="n">
        <v>1</v>
      </c>
      <c r="F4013" s="16" t="s">
        <v>42</v>
      </c>
      <c r="G4013" s="18" t="n">
        <v>0</v>
      </c>
      <c r="H4013" s="16" t="n">
        <v>0.1</v>
      </c>
      <c r="I4013" s="18" t="n">
        <v>1</v>
      </c>
      <c r="J4013" s="19" t="n">
        <v>49.48</v>
      </c>
      <c r="K4013" s="19" t="n">
        <v>49.48</v>
      </c>
      <c r="L4013" s="19" t="n">
        <v>49.48</v>
      </c>
      <c r="M4013" s="19" t="n">
        <f aca="false">IF(J4013&gt;0,J4013,K4013)*E4013</f>
        <v>49.48</v>
      </c>
      <c r="N4013" s="20"/>
      <c r="O4013" s="21" t="str">
        <f aca="false">IF(R4013="","",ROUND(R4013*(1-Premissas!$B$4),4))</f>
        <v/>
      </c>
      <c r="P4013" s="22"/>
      <c r="Q4013" s="22"/>
      <c r="R4013" s="23"/>
      <c r="S4013" s="24"/>
      <c r="T4013" s="24"/>
      <c r="U4013" s="25"/>
      <c r="V4013" s="19" t="str">
        <f aca="false">IF(COUNT(N4013:Q4013)=0,"",MIN(N4013:Q4013))</f>
        <v/>
      </c>
      <c r="W4013" s="16" t="str">
        <f aca="false">IF(V4013="","",INDEX($N$4:$Q$4,MATCH(V4013,N4013:Q4013,0)))</f>
        <v/>
      </c>
      <c r="X4013" s="19" t="str">
        <f aca="false">IF(COUNT(N4013:Q4013)&lt;2,"",SMALL(N4013:Q4013,2))</f>
        <v/>
      </c>
      <c r="Y4013" s="26" t="str">
        <f aca="false">IF(OR(V4013="",M4013=0),"",V4013/M4013-1)</f>
        <v/>
      </c>
      <c r="Z4013" s="26" t="str">
        <f aca="false">IF(OR(V4013="",L4013=""),"",V4013/(L4013*E4013)-1)</f>
        <v/>
      </c>
      <c r="AA4013" s="16" t="str">
        <f aca="false">IF(V4013="","SEM OFERTA",IF(OR(Y4013&gt;Premissas!$B$11,Y4013&lt;Premissas!$B$12),"VERIFICAR - UNIDADE/EMBALAGEM",IF(Y4013&gt;Premissas!$B$6,"NÃO COMPRAR - REAJUSTE &gt;5%","COMPRAR")))</f>
        <v>SEM OFERTA</v>
      </c>
      <c r="AB4013" s="18" t="str">
        <f aca="false">IF(W4013="DIMEC",S4013,IF(W4013="MEDCENTRO",U4013,""))</f>
        <v/>
      </c>
      <c r="AC4013" s="18" t="n">
        <f aca="false">IF(AA4013&lt;&gt;"COMPRAR",0,IF(AB4013="",I4013,MIN(I4013,AB4013)))</f>
        <v>0</v>
      </c>
      <c r="AD4013" s="19" t="n">
        <f aca="false">IF(AC4013&gt;0,AC4013*V4013,0)</f>
        <v>0</v>
      </c>
      <c r="AE4013" s="19" t="n">
        <f aca="false">IF(AC4013&gt;0,(M4013-V4013)*AC4013,0)</f>
        <v>0</v>
      </c>
      <c r="AF4013" s="16" t="str">
        <f aca="false">IF(AA4013&lt;&gt;"COMPRAR","",IF(AB4013="",IF(X4013="","",IF(X4013-V4013&lt;0.01,"EMPATE TÉCNICO","")),IF(AB4013&lt;I4013,"ESTOQUE INSUFICIENTE",IF(X4013="","",IF(X4013-V4013&lt;0.01,"EMPATE TÉCNICO","")))))</f>
        <v/>
      </c>
      <c r="AG4013" s="16" t="s">
        <v>490</v>
      </c>
      <c r="AH4013" s="16" t="s">
        <v>1761</v>
      </c>
    </row>
    <row r="4014" customFormat="false" ht="15" hidden="false" customHeight="false" outlineLevel="0" collapsed="false">
      <c r="A4014" s="16" t="s">
        <v>12418</v>
      </c>
      <c r="B4014" s="17" t="s">
        <v>12419</v>
      </c>
      <c r="C4014" s="16" t="s">
        <v>12420</v>
      </c>
      <c r="D4014" s="16"/>
      <c r="E4014" s="18" t="n">
        <v>1</v>
      </c>
      <c r="F4014" s="16" t="s">
        <v>43</v>
      </c>
      <c r="G4014" s="18" t="n">
        <v>0</v>
      </c>
      <c r="H4014" s="16" t="n">
        <v>0.3</v>
      </c>
      <c r="I4014" s="18" t="n">
        <v>1</v>
      </c>
      <c r="J4014" s="19" t="n">
        <v>1.22</v>
      </c>
      <c r="K4014" s="19" t="n">
        <v>1.22</v>
      </c>
      <c r="L4014" s="19" t="n">
        <v>1.22</v>
      </c>
      <c r="M4014" s="19" t="n">
        <f aca="false">IF(J4014&gt;0,J4014,K4014)*E4014</f>
        <v>1.22</v>
      </c>
      <c r="N4014" s="20"/>
      <c r="O4014" s="21" t="str">
        <f aca="false">IF(R4014="","",ROUND(R4014*(1-Premissas!$B$4),4))</f>
        <v/>
      </c>
      <c r="P4014" s="22"/>
      <c r="Q4014" s="22"/>
      <c r="R4014" s="23"/>
      <c r="S4014" s="24"/>
      <c r="T4014" s="24"/>
      <c r="U4014" s="25"/>
      <c r="V4014" s="19" t="str">
        <f aca="false">IF(COUNT(N4014:Q4014)=0,"",MIN(N4014:Q4014))</f>
        <v/>
      </c>
      <c r="W4014" s="16" t="str">
        <f aca="false">IF(V4014="","",INDEX($N$4:$Q$4,MATCH(V4014,N4014:Q4014,0)))</f>
        <v/>
      </c>
      <c r="X4014" s="19" t="str">
        <f aca="false">IF(COUNT(N4014:Q4014)&lt;2,"",SMALL(N4014:Q4014,2))</f>
        <v/>
      </c>
      <c r="Y4014" s="26" t="str">
        <f aca="false">IF(OR(V4014="",M4014=0),"",V4014/M4014-1)</f>
        <v/>
      </c>
      <c r="Z4014" s="26" t="str">
        <f aca="false">IF(OR(V4014="",L4014=""),"",V4014/(L4014*E4014)-1)</f>
        <v/>
      </c>
      <c r="AA4014" s="16" t="str">
        <f aca="false">IF(V4014="","SEM OFERTA",IF(OR(Y4014&gt;Premissas!$B$11,Y4014&lt;Premissas!$B$12),"VERIFICAR - UNIDADE/EMBALAGEM",IF(Y4014&gt;Premissas!$B$6,"NÃO COMPRAR - REAJUSTE &gt;5%","COMPRAR")))</f>
        <v>SEM OFERTA</v>
      </c>
      <c r="AB4014" s="18" t="str">
        <f aca="false">IF(W4014="DIMEC",S4014,IF(W4014="MEDCENTRO",U4014,""))</f>
        <v/>
      </c>
      <c r="AC4014" s="18" t="n">
        <f aca="false">IF(AA4014&lt;&gt;"COMPRAR",0,IF(AB4014="",I4014,MIN(I4014,AB4014)))</f>
        <v>0</v>
      </c>
      <c r="AD4014" s="19" t="n">
        <f aca="false">IF(AC4014&gt;0,AC4014*V4014,0)</f>
        <v>0</v>
      </c>
      <c r="AE4014" s="19" t="n">
        <f aca="false">IF(AC4014&gt;0,(M4014-V4014)*AC4014,0)</f>
        <v>0</v>
      </c>
      <c r="AF4014" s="16" t="str">
        <f aca="false">IF(AA4014&lt;&gt;"COMPRAR","",IF(AB4014="",IF(X4014="","",IF(X4014-V4014&lt;0.01,"EMPATE TÉCNICO","")),IF(AB4014&lt;I4014,"ESTOQUE INSUFICIENTE",IF(X4014="","",IF(X4014-V4014&lt;0.01,"EMPATE TÉCNICO","")))))</f>
        <v/>
      </c>
      <c r="AG4014" s="16" t="s">
        <v>1798</v>
      </c>
      <c r="AH4014" s="16" t="s">
        <v>1761</v>
      </c>
    </row>
    <row r="4015" customFormat="false" ht="15" hidden="false" customHeight="false" outlineLevel="0" collapsed="false">
      <c r="A4015" s="16" t="s">
        <v>12421</v>
      </c>
      <c r="B4015" s="17" t="s">
        <v>12422</v>
      </c>
      <c r="C4015" s="16" t="s">
        <v>12423</v>
      </c>
      <c r="D4015" s="16" t="s">
        <v>12424</v>
      </c>
      <c r="E4015" s="18" t="n">
        <v>1</v>
      </c>
      <c r="F4015" s="16" t="s">
        <v>43</v>
      </c>
      <c r="G4015" s="18" t="n">
        <v>0</v>
      </c>
      <c r="H4015" s="16" t="n">
        <v>0.1</v>
      </c>
      <c r="I4015" s="18" t="n">
        <v>1</v>
      </c>
      <c r="J4015" s="19" t="n">
        <v>1.22</v>
      </c>
      <c r="K4015" s="19" t="n">
        <v>1.22</v>
      </c>
      <c r="L4015" s="19" t="n">
        <v>1.22</v>
      </c>
      <c r="M4015" s="19" t="n">
        <f aca="false">IF(J4015&gt;0,J4015,K4015)*E4015</f>
        <v>1.22</v>
      </c>
      <c r="N4015" s="20"/>
      <c r="O4015" s="21" t="str">
        <f aca="false">IF(R4015="","",ROUND(R4015*(1-Premissas!$B$4),4))</f>
        <v/>
      </c>
      <c r="P4015" s="22"/>
      <c r="Q4015" s="22"/>
      <c r="R4015" s="23"/>
      <c r="S4015" s="24"/>
      <c r="T4015" s="24"/>
      <c r="U4015" s="25"/>
      <c r="V4015" s="19" t="str">
        <f aca="false">IF(COUNT(N4015:Q4015)=0,"",MIN(N4015:Q4015))</f>
        <v/>
      </c>
      <c r="W4015" s="16" t="str">
        <f aca="false">IF(V4015="","",INDEX($N$4:$Q$4,MATCH(V4015,N4015:Q4015,0)))</f>
        <v/>
      </c>
      <c r="X4015" s="19" t="str">
        <f aca="false">IF(COUNT(N4015:Q4015)&lt;2,"",SMALL(N4015:Q4015,2))</f>
        <v/>
      </c>
      <c r="Y4015" s="26" t="str">
        <f aca="false">IF(OR(V4015="",M4015=0),"",V4015/M4015-1)</f>
        <v/>
      </c>
      <c r="Z4015" s="26" t="str">
        <f aca="false">IF(OR(V4015="",L4015=""),"",V4015/(L4015*E4015)-1)</f>
        <v/>
      </c>
      <c r="AA4015" s="16" t="str">
        <f aca="false">IF(V4015="","SEM OFERTA",IF(OR(Y4015&gt;Premissas!$B$11,Y4015&lt;Premissas!$B$12),"VERIFICAR - UNIDADE/EMBALAGEM",IF(Y4015&gt;Premissas!$B$6,"NÃO COMPRAR - REAJUSTE &gt;5%","COMPRAR")))</f>
        <v>SEM OFERTA</v>
      </c>
      <c r="AB4015" s="18" t="str">
        <f aca="false">IF(W4015="DIMEC",S4015,IF(W4015="MEDCENTRO",U4015,""))</f>
        <v/>
      </c>
      <c r="AC4015" s="18" t="n">
        <f aca="false">IF(AA4015&lt;&gt;"COMPRAR",0,IF(AB4015="",I4015,MIN(I4015,AB4015)))</f>
        <v>0</v>
      </c>
      <c r="AD4015" s="19" t="n">
        <f aca="false">IF(AC4015&gt;0,AC4015*V4015,0)</f>
        <v>0</v>
      </c>
      <c r="AE4015" s="19" t="n">
        <f aca="false">IF(AC4015&gt;0,(M4015-V4015)*AC4015,0)</f>
        <v>0</v>
      </c>
      <c r="AF4015" s="16" t="str">
        <f aca="false">IF(AA4015&lt;&gt;"COMPRAR","",IF(AB4015="",IF(X4015="","",IF(X4015-V4015&lt;0.01,"EMPATE TÉCNICO","")),IF(AB4015&lt;I4015,"ESTOQUE INSUFICIENTE",IF(X4015="","",IF(X4015-V4015&lt;0.01,"EMPATE TÉCNICO","")))))</f>
        <v/>
      </c>
      <c r="AG4015" s="16" t="s">
        <v>1798</v>
      </c>
      <c r="AH4015" s="16" t="s">
        <v>1761</v>
      </c>
    </row>
    <row r="4016" customFormat="false" ht="15" hidden="false" customHeight="false" outlineLevel="0" collapsed="false">
      <c r="A4016" s="16" t="s">
        <v>12425</v>
      </c>
      <c r="B4016" s="17" t="s">
        <v>12426</v>
      </c>
      <c r="C4016" s="16" t="s">
        <v>12427</v>
      </c>
      <c r="D4016" s="16" t="s">
        <v>12424</v>
      </c>
      <c r="E4016" s="18" t="n">
        <v>1</v>
      </c>
      <c r="F4016" s="16" t="s">
        <v>43</v>
      </c>
      <c r="G4016" s="18" t="n">
        <v>0</v>
      </c>
      <c r="H4016" s="16" t="n">
        <v>0.1</v>
      </c>
      <c r="I4016" s="18" t="n">
        <v>1</v>
      </c>
      <c r="J4016" s="19" t="n">
        <v>1.22</v>
      </c>
      <c r="K4016" s="19" t="n">
        <v>1.22</v>
      </c>
      <c r="L4016" s="19" t="n">
        <v>1.22</v>
      </c>
      <c r="M4016" s="19" t="n">
        <f aca="false">IF(J4016&gt;0,J4016,K4016)*E4016</f>
        <v>1.22</v>
      </c>
      <c r="N4016" s="20"/>
      <c r="O4016" s="21" t="str">
        <f aca="false">IF(R4016="","",ROUND(R4016*(1-Premissas!$B$4),4))</f>
        <v/>
      </c>
      <c r="P4016" s="22"/>
      <c r="Q4016" s="22"/>
      <c r="R4016" s="23"/>
      <c r="S4016" s="24"/>
      <c r="T4016" s="24"/>
      <c r="U4016" s="25"/>
      <c r="V4016" s="19" t="str">
        <f aca="false">IF(COUNT(N4016:Q4016)=0,"",MIN(N4016:Q4016))</f>
        <v/>
      </c>
      <c r="W4016" s="16" t="str">
        <f aca="false">IF(V4016="","",INDEX($N$4:$Q$4,MATCH(V4016,N4016:Q4016,0)))</f>
        <v/>
      </c>
      <c r="X4016" s="19" t="str">
        <f aca="false">IF(COUNT(N4016:Q4016)&lt;2,"",SMALL(N4016:Q4016,2))</f>
        <v/>
      </c>
      <c r="Y4016" s="26" t="str">
        <f aca="false">IF(OR(V4016="",M4016=0),"",V4016/M4016-1)</f>
        <v/>
      </c>
      <c r="Z4016" s="26" t="str">
        <f aca="false">IF(OR(V4016="",L4016=""),"",V4016/(L4016*E4016)-1)</f>
        <v/>
      </c>
      <c r="AA4016" s="16" t="str">
        <f aca="false">IF(V4016="","SEM OFERTA",IF(OR(Y4016&gt;Premissas!$B$11,Y4016&lt;Premissas!$B$12),"VERIFICAR - UNIDADE/EMBALAGEM",IF(Y4016&gt;Premissas!$B$6,"NÃO COMPRAR - REAJUSTE &gt;5%","COMPRAR")))</f>
        <v>SEM OFERTA</v>
      </c>
      <c r="AB4016" s="18" t="str">
        <f aca="false">IF(W4016="DIMEC",S4016,IF(W4016="MEDCENTRO",U4016,""))</f>
        <v/>
      </c>
      <c r="AC4016" s="18" t="n">
        <f aca="false">IF(AA4016&lt;&gt;"COMPRAR",0,IF(AB4016="",I4016,MIN(I4016,AB4016)))</f>
        <v>0</v>
      </c>
      <c r="AD4016" s="19" t="n">
        <f aca="false">IF(AC4016&gt;0,AC4016*V4016,0)</f>
        <v>0</v>
      </c>
      <c r="AE4016" s="19" t="n">
        <f aca="false">IF(AC4016&gt;0,(M4016-V4016)*AC4016,0)</f>
        <v>0</v>
      </c>
      <c r="AF4016" s="16" t="str">
        <f aca="false">IF(AA4016&lt;&gt;"COMPRAR","",IF(AB4016="",IF(X4016="","",IF(X4016-V4016&lt;0.01,"EMPATE TÉCNICO","")),IF(AB4016&lt;I4016,"ESTOQUE INSUFICIENTE",IF(X4016="","",IF(X4016-V4016&lt;0.01,"EMPATE TÉCNICO","")))))</f>
        <v/>
      </c>
      <c r="AG4016" s="16" t="s">
        <v>1798</v>
      </c>
      <c r="AH4016" s="16" t="s">
        <v>1761</v>
      </c>
    </row>
    <row r="4017" customFormat="false" ht="15" hidden="false" customHeight="false" outlineLevel="0" collapsed="false">
      <c r="A4017" s="16" t="s">
        <v>12428</v>
      </c>
      <c r="B4017" s="17" t="s">
        <v>12429</v>
      </c>
      <c r="C4017" s="16" t="s">
        <v>12430</v>
      </c>
      <c r="D4017" s="16" t="s">
        <v>12424</v>
      </c>
      <c r="E4017" s="18" t="n">
        <v>1</v>
      </c>
      <c r="F4017" s="16" t="s">
        <v>43</v>
      </c>
      <c r="G4017" s="18" t="n">
        <v>0</v>
      </c>
      <c r="H4017" s="16" t="n">
        <v>0.1</v>
      </c>
      <c r="I4017" s="18" t="n">
        <v>1</v>
      </c>
      <c r="J4017" s="19" t="n">
        <v>1.22</v>
      </c>
      <c r="K4017" s="19" t="n">
        <v>1.22</v>
      </c>
      <c r="L4017" s="19" t="n">
        <v>1.22</v>
      </c>
      <c r="M4017" s="19" t="n">
        <f aca="false">IF(J4017&gt;0,J4017,K4017)*E4017</f>
        <v>1.22</v>
      </c>
      <c r="N4017" s="20"/>
      <c r="O4017" s="21" t="str">
        <f aca="false">IF(R4017="","",ROUND(R4017*(1-Premissas!$B$4),4))</f>
        <v/>
      </c>
      <c r="P4017" s="22"/>
      <c r="Q4017" s="22"/>
      <c r="R4017" s="23"/>
      <c r="S4017" s="24"/>
      <c r="T4017" s="24"/>
      <c r="U4017" s="25"/>
      <c r="V4017" s="19" t="str">
        <f aca="false">IF(COUNT(N4017:Q4017)=0,"",MIN(N4017:Q4017))</f>
        <v/>
      </c>
      <c r="W4017" s="16" t="str">
        <f aca="false">IF(V4017="","",INDEX($N$4:$Q$4,MATCH(V4017,N4017:Q4017,0)))</f>
        <v/>
      </c>
      <c r="X4017" s="19" t="str">
        <f aca="false">IF(COUNT(N4017:Q4017)&lt;2,"",SMALL(N4017:Q4017,2))</f>
        <v/>
      </c>
      <c r="Y4017" s="26" t="str">
        <f aca="false">IF(OR(V4017="",M4017=0),"",V4017/M4017-1)</f>
        <v/>
      </c>
      <c r="Z4017" s="26" t="str">
        <f aca="false">IF(OR(V4017="",L4017=""),"",V4017/(L4017*E4017)-1)</f>
        <v/>
      </c>
      <c r="AA4017" s="16" t="str">
        <f aca="false">IF(V4017="","SEM OFERTA",IF(OR(Y4017&gt;Premissas!$B$11,Y4017&lt;Premissas!$B$12),"VERIFICAR - UNIDADE/EMBALAGEM",IF(Y4017&gt;Premissas!$B$6,"NÃO COMPRAR - REAJUSTE &gt;5%","COMPRAR")))</f>
        <v>SEM OFERTA</v>
      </c>
      <c r="AB4017" s="18" t="str">
        <f aca="false">IF(W4017="DIMEC",S4017,IF(W4017="MEDCENTRO",U4017,""))</f>
        <v/>
      </c>
      <c r="AC4017" s="18" t="n">
        <f aca="false">IF(AA4017&lt;&gt;"COMPRAR",0,IF(AB4017="",I4017,MIN(I4017,AB4017)))</f>
        <v>0</v>
      </c>
      <c r="AD4017" s="19" t="n">
        <f aca="false">IF(AC4017&gt;0,AC4017*V4017,0)</f>
        <v>0</v>
      </c>
      <c r="AE4017" s="19" t="n">
        <f aca="false">IF(AC4017&gt;0,(M4017-V4017)*AC4017,0)</f>
        <v>0</v>
      </c>
      <c r="AF4017" s="16" t="str">
        <f aca="false">IF(AA4017&lt;&gt;"COMPRAR","",IF(AB4017="",IF(X4017="","",IF(X4017-V4017&lt;0.01,"EMPATE TÉCNICO","")),IF(AB4017&lt;I4017,"ESTOQUE INSUFICIENTE",IF(X4017="","",IF(X4017-V4017&lt;0.01,"EMPATE TÉCNICO","")))))</f>
        <v/>
      </c>
      <c r="AG4017" s="16" t="s">
        <v>1798</v>
      </c>
      <c r="AH4017" s="16" t="s">
        <v>1761</v>
      </c>
    </row>
    <row r="4018" customFormat="false" ht="15" hidden="false" customHeight="false" outlineLevel="0" collapsed="false">
      <c r="A4018" s="16" t="s">
        <v>12431</v>
      </c>
      <c r="B4018" s="17" t="s">
        <v>12432</v>
      </c>
      <c r="C4018" s="16" t="s">
        <v>12433</v>
      </c>
      <c r="D4018" s="16" t="s">
        <v>12424</v>
      </c>
      <c r="E4018" s="18" t="n">
        <v>1</v>
      </c>
      <c r="F4018" s="16" t="s">
        <v>43</v>
      </c>
      <c r="G4018" s="18" t="n">
        <v>0</v>
      </c>
      <c r="H4018" s="16" t="n">
        <v>0.2</v>
      </c>
      <c r="I4018" s="18" t="n">
        <v>1</v>
      </c>
      <c r="J4018" s="19" t="n">
        <v>1.22</v>
      </c>
      <c r="K4018" s="19" t="n">
        <v>1.22</v>
      </c>
      <c r="L4018" s="19" t="n">
        <v>1.22</v>
      </c>
      <c r="M4018" s="19" t="n">
        <f aca="false">IF(J4018&gt;0,J4018,K4018)*E4018</f>
        <v>1.22</v>
      </c>
      <c r="N4018" s="20"/>
      <c r="O4018" s="21" t="str">
        <f aca="false">IF(R4018="","",ROUND(R4018*(1-Premissas!$B$4),4))</f>
        <v/>
      </c>
      <c r="P4018" s="22"/>
      <c r="Q4018" s="22"/>
      <c r="R4018" s="23"/>
      <c r="S4018" s="24"/>
      <c r="T4018" s="24"/>
      <c r="U4018" s="25"/>
      <c r="V4018" s="19" t="str">
        <f aca="false">IF(COUNT(N4018:Q4018)=0,"",MIN(N4018:Q4018))</f>
        <v/>
      </c>
      <c r="W4018" s="16" t="str">
        <f aca="false">IF(V4018="","",INDEX($N$4:$Q$4,MATCH(V4018,N4018:Q4018,0)))</f>
        <v/>
      </c>
      <c r="X4018" s="19" t="str">
        <f aca="false">IF(COUNT(N4018:Q4018)&lt;2,"",SMALL(N4018:Q4018,2))</f>
        <v/>
      </c>
      <c r="Y4018" s="26" t="str">
        <f aca="false">IF(OR(V4018="",M4018=0),"",V4018/M4018-1)</f>
        <v/>
      </c>
      <c r="Z4018" s="26" t="str">
        <f aca="false">IF(OR(V4018="",L4018=""),"",V4018/(L4018*E4018)-1)</f>
        <v/>
      </c>
      <c r="AA4018" s="16" t="str">
        <f aca="false">IF(V4018="","SEM OFERTA",IF(OR(Y4018&gt;Premissas!$B$11,Y4018&lt;Premissas!$B$12),"VERIFICAR - UNIDADE/EMBALAGEM",IF(Y4018&gt;Premissas!$B$6,"NÃO COMPRAR - REAJUSTE &gt;5%","COMPRAR")))</f>
        <v>SEM OFERTA</v>
      </c>
      <c r="AB4018" s="18" t="str">
        <f aca="false">IF(W4018="DIMEC",S4018,IF(W4018="MEDCENTRO",U4018,""))</f>
        <v/>
      </c>
      <c r="AC4018" s="18" t="n">
        <f aca="false">IF(AA4018&lt;&gt;"COMPRAR",0,IF(AB4018="",I4018,MIN(I4018,AB4018)))</f>
        <v>0</v>
      </c>
      <c r="AD4018" s="19" t="n">
        <f aca="false">IF(AC4018&gt;0,AC4018*V4018,0)</f>
        <v>0</v>
      </c>
      <c r="AE4018" s="19" t="n">
        <f aca="false">IF(AC4018&gt;0,(M4018-V4018)*AC4018,0)</f>
        <v>0</v>
      </c>
      <c r="AF4018" s="16" t="str">
        <f aca="false">IF(AA4018&lt;&gt;"COMPRAR","",IF(AB4018="",IF(X4018="","",IF(X4018-V4018&lt;0.01,"EMPATE TÉCNICO","")),IF(AB4018&lt;I4018,"ESTOQUE INSUFICIENTE",IF(X4018="","",IF(X4018-V4018&lt;0.01,"EMPATE TÉCNICO","")))))</f>
        <v/>
      </c>
      <c r="AG4018" s="16" t="s">
        <v>1798</v>
      </c>
      <c r="AH4018" s="16" t="s">
        <v>1761</v>
      </c>
    </row>
    <row r="4019" customFormat="false" ht="15" hidden="false" customHeight="false" outlineLevel="0" collapsed="false">
      <c r="A4019" s="16" t="s">
        <v>12434</v>
      </c>
      <c r="B4019" s="17" t="s">
        <v>12435</v>
      </c>
      <c r="C4019" s="16" t="s">
        <v>12436</v>
      </c>
      <c r="D4019" s="16" t="s">
        <v>12424</v>
      </c>
      <c r="E4019" s="18" t="n">
        <v>1</v>
      </c>
      <c r="F4019" s="16" t="s">
        <v>43</v>
      </c>
      <c r="G4019" s="18" t="n">
        <v>0</v>
      </c>
      <c r="H4019" s="16" t="n">
        <v>0.1</v>
      </c>
      <c r="I4019" s="18" t="n">
        <v>1</v>
      </c>
      <c r="J4019" s="19" t="n">
        <v>1.22</v>
      </c>
      <c r="K4019" s="19" t="n">
        <v>1.22</v>
      </c>
      <c r="L4019" s="19" t="n">
        <v>1.22</v>
      </c>
      <c r="M4019" s="19" t="n">
        <f aca="false">IF(J4019&gt;0,J4019,K4019)*E4019</f>
        <v>1.22</v>
      </c>
      <c r="N4019" s="20"/>
      <c r="O4019" s="21" t="str">
        <f aca="false">IF(R4019="","",ROUND(R4019*(1-Premissas!$B$4),4))</f>
        <v/>
      </c>
      <c r="P4019" s="22"/>
      <c r="Q4019" s="22"/>
      <c r="R4019" s="23"/>
      <c r="S4019" s="24"/>
      <c r="T4019" s="24"/>
      <c r="U4019" s="25"/>
      <c r="V4019" s="19" t="str">
        <f aca="false">IF(COUNT(N4019:Q4019)=0,"",MIN(N4019:Q4019))</f>
        <v/>
      </c>
      <c r="W4019" s="16" t="str">
        <f aca="false">IF(V4019="","",INDEX($N$4:$Q$4,MATCH(V4019,N4019:Q4019,0)))</f>
        <v/>
      </c>
      <c r="X4019" s="19" t="str">
        <f aca="false">IF(COUNT(N4019:Q4019)&lt;2,"",SMALL(N4019:Q4019,2))</f>
        <v/>
      </c>
      <c r="Y4019" s="26" t="str">
        <f aca="false">IF(OR(V4019="",M4019=0),"",V4019/M4019-1)</f>
        <v/>
      </c>
      <c r="Z4019" s="26" t="str">
        <f aca="false">IF(OR(V4019="",L4019=""),"",V4019/(L4019*E4019)-1)</f>
        <v/>
      </c>
      <c r="AA4019" s="16" t="str">
        <f aca="false">IF(V4019="","SEM OFERTA",IF(OR(Y4019&gt;Premissas!$B$11,Y4019&lt;Premissas!$B$12),"VERIFICAR - UNIDADE/EMBALAGEM",IF(Y4019&gt;Premissas!$B$6,"NÃO COMPRAR - REAJUSTE &gt;5%","COMPRAR")))</f>
        <v>SEM OFERTA</v>
      </c>
      <c r="AB4019" s="18" t="str">
        <f aca="false">IF(W4019="DIMEC",S4019,IF(W4019="MEDCENTRO",U4019,""))</f>
        <v/>
      </c>
      <c r="AC4019" s="18" t="n">
        <f aca="false">IF(AA4019&lt;&gt;"COMPRAR",0,IF(AB4019="",I4019,MIN(I4019,AB4019)))</f>
        <v>0</v>
      </c>
      <c r="AD4019" s="19" t="n">
        <f aca="false">IF(AC4019&gt;0,AC4019*V4019,0)</f>
        <v>0</v>
      </c>
      <c r="AE4019" s="19" t="n">
        <f aca="false">IF(AC4019&gt;0,(M4019-V4019)*AC4019,0)</f>
        <v>0</v>
      </c>
      <c r="AF4019" s="16" t="str">
        <f aca="false">IF(AA4019&lt;&gt;"COMPRAR","",IF(AB4019="",IF(X4019="","",IF(X4019-V4019&lt;0.01,"EMPATE TÉCNICO","")),IF(AB4019&lt;I4019,"ESTOQUE INSUFICIENTE",IF(X4019="","",IF(X4019-V4019&lt;0.01,"EMPATE TÉCNICO","")))))</f>
        <v/>
      </c>
      <c r="AG4019" s="16" t="s">
        <v>1798</v>
      </c>
      <c r="AH4019" s="16" t="s">
        <v>1761</v>
      </c>
    </row>
    <row r="4020" customFormat="false" ht="15" hidden="false" customHeight="false" outlineLevel="0" collapsed="false">
      <c r="A4020" s="16" t="s">
        <v>12437</v>
      </c>
      <c r="B4020" s="17" t="s">
        <v>12438</v>
      </c>
      <c r="C4020" s="16" t="s">
        <v>12439</v>
      </c>
      <c r="D4020" s="16" t="s">
        <v>12424</v>
      </c>
      <c r="E4020" s="18" t="n">
        <v>1</v>
      </c>
      <c r="F4020" s="16" t="s">
        <v>43</v>
      </c>
      <c r="G4020" s="18" t="n">
        <v>0</v>
      </c>
      <c r="H4020" s="16" t="n">
        <v>0.3</v>
      </c>
      <c r="I4020" s="18" t="n">
        <v>1</v>
      </c>
      <c r="J4020" s="19" t="n">
        <v>1.22</v>
      </c>
      <c r="K4020" s="19" t="n">
        <v>1.22</v>
      </c>
      <c r="L4020" s="19" t="n">
        <v>1.22</v>
      </c>
      <c r="M4020" s="19" t="n">
        <f aca="false">IF(J4020&gt;0,J4020,K4020)*E4020</f>
        <v>1.22</v>
      </c>
      <c r="N4020" s="20"/>
      <c r="O4020" s="21" t="str">
        <f aca="false">IF(R4020="","",ROUND(R4020*(1-Premissas!$B$4),4))</f>
        <v/>
      </c>
      <c r="P4020" s="22"/>
      <c r="Q4020" s="22"/>
      <c r="R4020" s="23"/>
      <c r="S4020" s="24"/>
      <c r="T4020" s="24"/>
      <c r="U4020" s="25"/>
      <c r="V4020" s="19" t="str">
        <f aca="false">IF(COUNT(N4020:Q4020)=0,"",MIN(N4020:Q4020))</f>
        <v/>
      </c>
      <c r="W4020" s="16" t="str">
        <f aca="false">IF(V4020="","",INDEX($N$4:$Q$4,MATCH(V4020,N4020:Q4020,0)))</f>
        <v/>
      </c>
      <c r="X4020" s="19" t="str">
        <f aca="false">IF(COUNT(N4020:Q4020)&lt;2,"",SMALL(N4020:Q4020,2))</f>
        <v/>
      </c>
      <c r="Y4020" s="26" t="str">
        <f aca="false">IF(OR(V4020="",M4020=0),"",V4020/M4020-1)</f>
        <v/>
      </c>
      <c r="Z4020" s="26" t="str">
        <f aca="false">IF(OR(V4020="",L4020=""),"",V4020/(L4020*E4020)-1)</f>
        <v/>
      </c>
      <c r="AA4020" s="16" t="str">
        <f aca="false">IF(V4020="","SEM OFERTA",IF(OR(Y4020&gt;Premissas!$B$11,Y4020&lt;Premissas!$B$12),"VERIFICAR - UNIDADE/EMBALAGEM",IF(Y4020&gt;Premissas!$B$6,"NÃO COMPRAR - REAJUSTE &gt;5%","COMPRAR")))</f>
        <v>SEM OFERTA</v>
      </c>
      <c r="AB4020" s="18" t="str">
        <f aca="false">IF(W4020="DIMEC",S4020,IF(W4020="MEDCENTRO",U4020,""))</f>
        <v/>
      </c>
      <c r="AC4020" s="18" t="n">
        <f aca="false">IF(AA4020&lt;&gt;"COMPRAR",0,IF(AB4020="",I4020,MIN(I4020,AB4020)))</f>
        <v>0</v>
      </c>
      <c r="AD4020" s="19" t="n">
        <f aca="false">IF(AC4020&gt;0,AC4020*V4020,0)</f>
        <v>0</v>
      </c>
      <c r="AE4020" s="19" t="n">
        <f aca="false">IF(AC4020&gt;0,(M4020-V4020)*AC4020,0)</f>
        <v>0</v>
      </c>
      <c r="AF4020" s="16" t="str">
        <f aca="false">IF(AA4020&lt;&gt;"COMPRAR","",IF(AB4020="",IF(X4020="","",IF(X4020-V4020&lt;0.01,"EMPATE TÉCNICO","")),IF(AB4020&lt;I4020,"ESTOQUE INSUFICIENTE",IF(X4020="","",IF(X4020-V4020&lt;0.01,"EMPATE TÉCNICO","")))))</f>
        <v/>
      </c>
      <c r="AG4020" s="16" t="s">
        <v>1798</v>
      </c>
      <c r="AH4020" s="16" t="s">
        <v>1761</v>
      </c>
    </row>
    <row r="4021" customFormat="false" ht="15" hidden="false" customHeight="false" outlineLevel="0" collapsed="false">
      <c r="A4021" s="16" t="s">
        <v>12440</v>
      </c>
      <c r="B4021" s="17" t="s">
        <v>12441</v>
      </c>
      <c r="C4021" s="16" t="s">
        <v>12442</v>
      </c>
      <c r="D4021" s="16" t="s">
        <v>5468</v>
      </c>
      <c r="E4021" s="18" t="n">
        <v>1</v>
      </c>
      <c r="F4021" s="16" t="s">
        <v>43</v>
      </c>
      <c r="G4021" s="18" t="n">
        <v>1</v>
      </c>
      <c r="H4021" s="16" t="n">
        <v>1.4</v>
      </c>
      <c r="I4021" s="18" t="n">
        <v>3</v>
      </c>
      <c r="J4021" s="19" t="n">
        <v>1.52</v>
      </c>
      <c r="K4021" s="19" t="n">
        <v>1.52</v>
      </c>
      <c r="L4021" s="19" t="n">
        <v>1.52</v>
      </c>
      <c r="M4021" s="19" t="n">
        <f aca="false">IF(J4021&gt;0,J4021,K4021)*E4021</f>
        <v>1.52</v>
      </c>
      <c r="N4021" s="20"/>
      <c r="O4021" s="21" t="str">
        <f aca="false">IF(R4021="","",ROUND(R4021*(1-Premissas!$B$4),4))</f>
        <v/>
      </c>
      <c r="P4021" s="22"/>
      <c r="Q4021" s="22"/>
      <c r="R4021" s="23"/>
      <c r="S4021" s="24"/>
      <c r="T4021" s="24"/>
      <c r="U4021" s="25"/>
      <c r="V4021" s="19" t="str">
        <f aca="false">IF(COUNT(N4021:Q4021)=0,"",MIN(N4021:Q4021))</f>
        <v/>
      </c>
      <c r="W4021" s="16" t="str">
        <f aca="false">IF(V4021="","",INDEX($N$4:$Q$4,MATCH(V4021,N4021:Q4021,0)))</f>
        <v/>
      </c>
      <c r="X4021" s="19" t="str">
        <f aca="false">IF(COUNT(N4021:Q4021)&lt;2,"",SMALL(N4021:Q4021,2))</f>
        <v/>
      </c>
      <c r="Y4021" s="26" t="str">
        <f aca="false">IF(OR(V4021="",M4021=0),"",V4021/M4021-1)</f>
        <v/>
      </c>
      <c r="Z4021" s="26" t="str">
        <f aca="false">IF(OR(V4021="",L4021=""),"",V4021/(L4021*E4021)-1)</f>
        <v/>
      </c>
      <c r="AA4021" s="16" t="str">
        <f aca="false">IF(V4021="","SEM OFERTA",IF(OR(Y4021&gt;Premissas!$B$11,Y4021&lt;Premissas!$B$12),"VERIFICAR - UNIDADE/EMBALAGEM",IF(Y4021&gt;Premissas!$B$6,"NÃO COMPRAR - REAJUSTE &gt;5%","COMPRAR")))</f>
        <v>SEM OFERTA</v>
      </c>
      <c r="AB4021" s="18" t="str">
        <f aca="false">IF(W4021="DIMEC",S4021,IF(W4021="MEDCENTRO",U4021,""))</f>
        <v/>
      </c>
      <c r="AC4021" s="18" t="n">
        <f aca="false">IF(AA4021&lt;&gt;"COMPRAR",0,IF(AB4021="",I4021,MIN(I4021,AB4021)))</f>
        <v>0</v>
      </c>
      <c r="AD4021" s="19" t="n">
        <f aca="false">IF(AC4021&gt;0,AC4021*V4021,0)</f>
        <v>0</v>
      </c>
      <c r="AE4021" s="19" t="n">
        <f aca="false">IF(AC4021&gt;0,(M4021-V4021)*AC4021,0)</f>
        <v>0</v>
      </c>
      <c r="AF4021" s="16" t="str">
        <f aca="false">IF(AA4021&lt;&gt;"COMPRAR","",IF(AB4021="",IF(X4021="","",IF(X4021-V4021&lt;0.01,"EMPATE TÉCNICO","")),IF(AB4021&lt;I4021,"ESTOQUE INSUFICIENTE",IF(X4021="","",IF(X4021-V4021&lt;0.01,"EMPATE TÉCNICO","")))))</f>
        <v/>
      </c>
      <c r="AG4021" s="16" t="s">
        <v>1798</v>
      </c>
      <c r="AH4021" s="16" t="s">
        <v>1761</v>
      </c>
    </row>
    <row r="4022" customFormat="false" ht="15" hidden="false" customHeight="false" outlineLevel="0" collapsed="false">
      <c r="A4022" s="16" t="s">
        <v>12443</v>
      </c>
      <c r="B4022" s="17" t="s">
        <v>12444</v>
      </c>
      <c r="C4022" s="16" t="s">
        <v>12445</v>
      </c>
      <c r="D4022" s="16" t="s">
        <v>12424</v>
      </c>
      <c r="E4022" s="18" t="n">
        <v>1</v>
      </c>
      <c r="F4022" s="16" t="s">
        <v>43</v>
      </c>
      <c r="G4022" s="18" t="n">
        <v>0</v>
      </c>
      <c r="H4022" s="16" t="n">
        <v>0.2</v>
      </c>
      <c r="I4022" s="18" t="n">
        <v>1</v>
      </c>
      <c r="J4022" s="19" t="n">
        <v>1.22</v>
      </c>
      <c r="K4022" s="19" t="n">
        <v>1.22</v>
      </c>
      <c r="L4022" s="19" t="n">
        <v>1.22</v>
      </c>
      <c r="M4022" s="19" t="n">
        <f aca="false">IF(J4022&gt;0,J4022,K4022)*E4022</f>
        <v>1.22</v>
      </c>
      <c r="N4022" s="20"/>
      <c r="O4022" s="21" t="str">
        <f aca="false">IF(R4022="","",ROUND(R4022*(1-Premissas!$B$4),4))</f>
        <v/>
      </c>
      <c r="P4022" s="22"/>
      <c r="Q4022" s="22"/>
      <c r="R4022" s="23"/>
      <c r="S4022" s="24"/>
      <c r="T4022" s="24"/>
      <c r="U4022" s="25"/>
      <c r="V4022" s="19" t="str">
        <f aca="false">IF(COUNT(N4022:Q4022)=0,"",MIN(N4022:Q4022))</f>
        <v/>
      </c>
      <c r="W4022" s="16" t="str">
        <f aca="false">IF(V4022="","",INDEX($N$4:$Q$4,MATCH(V4022,N4022:Q4022,0)))</f>
        <v/>
      </c>
      <c r="X4022" s="19" t="str">
        <f aca="false">IF(COUNT(N4022:Q4022)&lt;2,"",SMALL(N4022:Q4022,2))</f>
        <v/>
      </c>
      <c r="Y4022" s="26" t="str">
        <f aca="false">IF(OR(V4022="",M4022=0),"",V4022/M4022-1)</f>
        <v/>
      </c>
      <c r="Z4022" s="26" t="str">
        <f aca="false">IF(OR(V4022="",L4022=""),"",V4022/(L4022*E4022)-1)</f>
        <v/>
      </c>
      <c r="AA4022" s="16" t="str">
        <f aca="false">IF(V4022="","SEM OFERTA",IF(OR(Y4022&gt;Premissas!$B$11,Y4022&lt;Premissas!$B$12),"VERIFICAR - UNIDADE/EMBALAGEM",IF(Y4022&gt;Premissas!$B$6,"NÃO COMPRAR - REAJUSTE &gt;5%","COMPRAR")))</f>
        <v>SEM OFERTA</v>
      </c>
      <c r="AB4022" s="18" t="str">
        <f aca="false">IF(W4022="DIMEC",S4022,IF(W4022="MEDCENTRO",U4022,""))</f>
        <v/>
      </c>
      <c r="AC4022" s="18" t="n">
        <f aca="false">IF(AA4022&lt;&gt;"COMPRAR",0,IF(AB4022="",I4022,MIN(I4022,AB4022)))</f>
        <v>0</v>
      </c>
      <c r="AD4022" s="19" t="n">
        <f aca="false">IF(AC4022&gt;0,AC4022*V4022,0)</f>
        <v>0</v>
      </c>
      <c r="AE4022" s="19" t="n">
        <f aca="false">IF(AC4022&gt;0,(M4022-V4022)*AC4022,0)</f>
        <v>0</v>
      </c>
      <c r="AF4022" s="16" t="str">
        <f aca="false">IF(AA4022&lt;&gt;"COMPRAR","",IF(AB4022="",IF(X4022="","",IF(X4022-V4022&lt;0.01,"EMPATE TÉCNICO","")),IF(AB4022&lt;I4022,"ESTOQUE INSUFICIENTE",IF(X4022="","",IF(X4022-V4022&lt;0.01,"EMPATE TÉCNICO","")))))</f>
        <v/>
      </c>
      <c r="AG4022" s="16" t="s">
        <v>1798</v>
      </c>
      <c r="AH4022" s="16" t="s">
        <v>1761</v>
      </c>
    </row>
    <row r="4023" customFormat="false" ht="15" hidden="false" customHeight="false" outlineLevel="0" collapsed="false">
      <c r="A4023" s="16" t="s">
        <v>12446</v>
      </c>
      <c r="B4023" s="17" t="s">
        <v>12447</v>
      </c>
      <c r="C4023" s="16" t="s">
        <v>12448</v>
      </c>
      <c r="D4023" s="16" t="s">
        <v>12424</v>
      </c>
      <c r="E4023" s="18" t="n">
        <v>1</v>
      </c>
      <c r="F4023" s="16" t="s">
        <v>43</v>
      </c>
      <c r="G4023" s="18" t="n">
        <v>0</v>
      </c>
      <c r="H4023" s="16" t="n">
        <v>0.1</v>
      </c>
      <c r="I4023" s="18" t="n">
        <v>1</v>
      </c>
      <c r="J4023" s="19" t="n">
        <v>1.22</v>
      </c>
      <c r="K4023" s="19" t="n">
        <v>1.22</v>
      </c>
      <c r="L4023" s="19" t="n">
        <v>1.22</v>
      </c>
      <c r="M4023" s="19" t="n">
        <f aca="false">IF(J4023&gt;0,J4023,K4023)*E4023</f>
        <v>1.22</v>
      </c>
      <c r="N4023" s="20"/>
      <c r="O4023" s="21" t="str">
        <f aca="false">IF(R4023="","",ROUND(R4023*(1-Premissas!$B$4),4))</f>
        <v/>
      </c>
      <c r="P4023" s="22"/>
      <c r="Q4023" s="22"/>
      <c r="R4023" s="23"/>
      <c r="S4023" s="24"/>
      <c r="T4023" s="24"/>
      <c r="U4023" s="25"/>
      <c r="V4023" s="19" t="str">
        <f aca="false">IF(COUNT(N4023:Q4023)=0,"",MIN(N4023:Q4023))</f>
        <v/>
      </c>
      <c r="W4023" s="16" t="str">
        <f aca="false">IF(V4023="","",INDEX($N$4:$Q$4,MATCH(V4023,N4023:Q4023,0)))</f>
        <v/>
      </c>
      <c r="X4023" s="19" t="str">
        <f aca="false">IF(COUNT(N4023:Q4023)&lt;2,"",SMALL(N4023:Q4023,2))</f>
        <v/>
      </c>
      <c r="Y4023" s="26" t="str">
        <f aca="false">IF(OR(V4023="",M4023=0),"",V4023/M4023-1)</f>
        <v/>
      </c>
      <c r="Z4023" s="26" t="str">
        <f aca="false">IF(OR(V4023="",L4023=""),"",V4023/(L4023*E4023)-1)</f>
        <v/>
      </c>
      <c r="AA4023" s="16" t="str">
        <f aca="false">IF(V4023="","SEM OFERTA",IF(OR(Y4023&gt;Premissas!$B$11,Y4023&lt;Premissas!$B$12),"VERIFICAR - UNIDADE/EMBALAGEM",IF(Y4023&gt;Premissas!$B$6,"NÃO COMPRAR - REAJUSTE &gt;5%","COMPRAR")))</f>
        <v>SEM OFERTA</v>
      </c>
      <c r="AB4023" s="18" t="str">
        <f aca="false">IF(W4023="DIMEC",S4023,IF(W4023="MEDCENTRO",U4023,""))</f>
        <v/>
      </c>
      <c r="AC4023" s="18" t="n">
        <f aca="false">IF(AA4023&lt;&gt;"COMPRAR",0,IF(AB4023="",I4023,MIN(I4023,AB4023)))</f>
        <v>0</v>
      </c>
      <c r="AD4023" s="19" t="n">
        <f aca="false">IF(AC4023&gt;0,AC4023*V4023,0)</f>
        <v>0</v>
      </c>
      <c r="AE4023" s="19" t="n">
        <f aca="false">IF(AC4023&gt;0,(M4023-V4023)*AC4023,0)</f>
        <v>0</v>
      </c>
      <c r="AF4023" s="16" t="str">
        <f aca="false">IF(AA4023&lt;&gt;"COMPRAR","",IF(AB4023="",IF(X4023="","",IF(X4023-V4023&lt;0.01,"EMPATE TÉCNICO","")),IF(AB4023&lt;I4023,"ESTOQUE INSUFICIENTE",IF(X4023="","",IF(X4023-V4023&lt;0.01,"EMPATE TÉCNICO","")))))</f>
        <v/>
      </c>
      <c r="AG4023" s="16" t="s">
        <v>1798</v>
      </c>
      <c r="AH4023" s="16" t="s">
        <v>1761</v>
      </c>
    </row>
    <row r="4024" customFormat="false" ht="15" hidden="false" customHeight="false" outlineLevel="0" collapsed="false">
      <c r="A4024" s="16" t="s">
        <v>12449</v>
      </c>
      <c r="B4024" s="17" t="s">
        <v>12450</v>
      </c>
      <c r="C4024" s="16" t="s">
        <v>12451</v>
      </c>
      <c r="D4024" s="16" t="s">
        <v>12424</v>
      </c>
      <c r="E4024" s="18" t="n">
        <v>1</v>
      </c>
      <c r="F4024" s="16" t="s">
        <v>43</v>
      </c>
      <c r="G4024" s="18" t="n">
        <v>0</v>
      </c>
      <c r="H4024" s="16" t="n">
        <v>0.1</v>
      </c>
      <c r="I4024" s="18" t="n">
        <v>1</v>
      </c>
      <c r="J4024" s="19" t="n">
        <v>1.35</v>
      </c>
      <c r="K4024" s="19" t="n">
        <v>1.35</v>
      </c>
      <c r="L4024" s="19" t="n">
        <v>1.35</v>
      </c>
      <c r="M4024" s="19" t="n">
        <f aca="false">IF(J4024&gt;0,J4024,K4024)*E4024</f>
        <v>1.35</v>
      </c>
      <c r="N4024" s="20"/>
      <c r="O4024" s="21" t="str">
        <f aca="false">IF(R4024="","",ROUND(R4024*(1-Premissas!$B$4),4))</f>
        <v/>
      </c>
      <c r="P4024" s="22"/>
      <c r="Q4024" s="22"/>
      <c r="R4024" s="23"/>
      <c r="S4024" s="24"/>
      <c r="T4024" s="24"/>
      <c r="U4024" s="25"/>
      <c r="V4024" s="19" t="str">
        <f aca="false">IF(COUNT(N4024:Q4024)=0,"",MIN(N4024:Q4024))</f>
        <v/>
      </c>
      <c r="W4024" s="16" t="str">
        <f aca="false">IF(V4024="","",INDEX($N$4:$Q$4,MATCH(V4024,N4024:Q4024,0)))</f>
        <v/>
      </c>
      <c r="X4024" s="19" t="str">
        <f aca="false">IF(COUNT(N4024:Q4024)&lt;2,"",SMALL(N4024:Q4024,2))</f>
        <v/>
      </c>
      <c r="Y4024" s="26" t="str">
        <f aca="false">IF(OR(V4024="",M4024=0),"",V4024/M4024-1)</f>
        <v/>
      </c>
      <c r="Z4024" s="26" t="str">
        <f aca="false">IF(OR(V4024="",L4024=""),"",V4024/(L4024*E4024)-1)</f>
        <v/>
      </c>
      <c r="AA4024" s="16" t="str">
        <f aca="false">IF(V4024="","SEM OFERTA",IF(OR(Y4024&gt;Premissas!$B$11,Y4024&lt;Premissas!$B$12),"VERIFICAR - UNIDADE/EMBALAGEM",IF(Y4024&gt;Premissas!$B$6,"NÃO COMPRAR - REAJUSTE &gt;5%","COMPRAR")))</f>
        <v>SEM OFERTA</v>
      </c>
      <c r="AB4024" s="18" t="str">
        <f aca="false">IF(W4024="DIMEC",S4024,IF(W4024="MEDCENTRO",U4024,""))</f>
        <v/>
      </c>
      <c r="AC4024" s="18" t="n">
        <f aca="false">IF(AA4024&lt;&gt;"COMPRAR",0,IF(AB4024="",I4024,MIN(I4024,AB4024)))</f>
        <v>0</v>
      </c>
      <c r="AD4024" s="19" t="n">
        <f aca="false">IF(AC4024&gt;0,AC4024*V4024,0)</f>
        <v>0</v>
      </c>
      <c r="AE4024" s="19" t="n">
        <f aca="false">IF(AC4024&gt;0,(M4024-V4024)*AC4024,0)</f>
        <v>0</v>
      </c>
      <c r="AF4024" s="16" t="str">
        <f aca="false">IF(AA4024&lt;&gt;"COMPRAR","",IF(AB4024="",IF(X4024="","",IF(X4024-V4024&lt;0.01,"EMPATE TÉCNICO","")),IF(AB4024&lt;I4024,"ESTOQUE INSUFICIENTE",IF(X4024="","",IF(X4024-V4024&lt;0.01,"EMPATE TÉCNICO","")))))</f>
        <v/>
      </c>
      <c r="AG4024" s="16" t="s">
        <v>1798</v>
      </c>
      <c r="AH4024" s="16" t="s">
        <v>1761</v>
      </c>
    </row>
    <row r="4025" customFormat="false" ht="15" hidden="false" customHeight="false" outlineLevel="0" collapsed="false">
      <c r="A4025" s="16" t="s">
        <v>12452</v>
      </c>
      <c r="B4025" s="17" t="s">
        <v>12453</v>
      </c>
      <c r="C4025" s="16" t="s">
        <v>12454</v>
      </c>
      <c r="D4025" s="16" t="s">
        <v>12424</v>
      </c>
      <c r="E4025" s="18" t="n">
        <v>1</v>
      </c>
      <c r="F4025" s="16" t="s">
        <v>43</v>
      </c>
      <c r="G4025" s="18" t="n">
        <v>0</v>
      </c>
      <c r="H4025" s="16" t="n">
        <v>0.2</v>
      </c>
      <c r="I4025" s="18" t="n">
        <v>1</v>
      </c>
      <c r="J4025" s="19" t="n">
        <v>1.22</v>
      </c>
      <c r="K4025" s="19" t="n">
        <v>1.22</v>
      </c>
      <c r="L4025" s="19" t="n">
        <v>1.22</v>
      </c>
      <c r="M4025" s="19" t="n">
        <f aca="false">IF(J4025&gt;0,J4025,K4025)*E4025</f>
        <v>1.22</v>
      </c>
      <c r="N4025" s="20"/>
      <c r="O4025" s="21" t="str">
        <f aca="false">IF(R4025="","",ROUND(R4025*(1-Premissas!$B$4),4))</f>
        <v/>
      </c>
      <c r="P4025" s="22"/>
      <c r="Q4025" s="22"/>
      <c r="R4025" s="23"/>
      <c r="S4025" s="24"/>
      <c r="T4025" s="24"/>
      <c r="U4025" s="25"/>
      <c r="V4025" s="19" t="str">
        <f aca="false">IF(COUNT(N4025:Q4025)=0,"",MIN(N4025:Q4025))</f>
        <v/>
      </c>
      <c r="W4025" s="16" t="str">
        <f aca="false">IF(V4025="","",INDEX($N$4:$Q$4,MATCH(V4025,N4025:Q4025,0)))</f>
        <v/>
      </c>
      <c r="X4025" s="19" t="str">
        <f aca="false">IF(COUNT(N4025:Q4025)&lt;2,"",SMALL(N4025:Q4025,2))</f>
        <v/>
      </c>
      <c r="Y4025" s="26" t="str">
        <f aca="false">IF(OR(V4025="",M4025=0),"",V4025/M4025-1)</f>
        <v/>
      </c>
      <c r="Z4025" s="26" t="str">
        <f aca="false">IF(OR(V4025="",L4025=""),"",V4025/(L4025*E4025)-1)</f>
        <v/>
      </c>
      <c r="AA4025" s="16" t="str">
        <f aca="false">IF(V4025="","SEM OFERTA",IF(OR(Y4025&gt;Premissas!$B$11,Y4025&lt;Premissas!$B$12),"VERIFICAR - UNIDADE/EMBALAGEM",IF(Y4025&gt;Premissas!$B$6,"NÃO COMPRAR - REAJUSTE &gt;5%","COMPRAR")))</f>
        <v>SEM OFERTA</v>
      </c>
      <c r="AB4025" s="18" t="str">
        <f aca="false">IF(W4025="DIMEC",S4025,IF(W4025="MEDCENTRO",U4025,""))</f>
        <v/>
      </c>
      <c r="AC4025" s="18" t="n">
        <f aca="false">IF(AA4025&lt;&gt;"COMPRAR",0,IF(AB4025="",I4025,MIN(I4025,AB4025)))</f>
        <v>0</v>
      </c>
      <c r="AD4025" s="19" t="n">
        <f aca="false">IF(AC4025&gt;0,AC4025*V4025,0)</f>
        <v>0</v>
      </c>
      <c r="AE4025" s="19" t="n">
        <f aca="false">IF(AC4025&gt;0,(M4025-V4025)*AC4025,0)</f>
        <v>0</v>
      </c>
      <c r="AF4025" s="16" t="str">
        <f aca="false">IF(AA4025&lt;&gt;"COMPRAR","",IF(AB4025="",IF(X4025="","",IF(X4025-V4025&lt;0.01,"EMPATE TÉCNICO","")),IF(AB4025&lt;I4025,"ESTOQUE INSUFICIENTE",IF(X4025="","",IF(X4025-V4025&lt;0.01,"EMPATE TÉCNICO","")))))</f>
        <v/>
      </c>
      <c r="AG4025" s="16" t="s">
        <v>1798</v>
      </c>
      <c r="AH4025" s="16" t="s">
        <v>1761</v>
      </c>
    </row>
    <row r="4026" customFormat="false" ht="15" hidden="false" customHeight="false" outlineLevel="0" collapsed="false">
      <c r="A4026" s="16" t="s">
        <v>12455</v>
      </c>
      <c r="B4026" s="17" t="s">
        <v>12456</v>
      </c>
      <c r="C4026" s="16" t="s">
        <v>12457</v>
      </c>
      <c r="D4026" s="16" t="s">
        <v>12424</v>
      </c>
      <c r="E4026" s="18" t="n">
        <v>1</v>
      </c>
      <c r="F4026" s="16" t="s">
        <v>43</v>
      </c>
      <c r="G4026" s="18" t="n">
        <v>0</v>
      </c>
      <c r="H4026" s="16" t="n">
        <v>0.3</v>
      </c>
      <c r="I4026" s="18" t="n">
        <v>1</v>
      </c>
      <c r="J4026" s="19" t="n">
        <v>1.22</v>
      </c>
      <c r="K4026" s="19" t="n">
        <v>1.22</v>
      </c>
      <c r="L4026" s="19" t="n">
        <v>1.22</v>
      </c>
      <c r="M4026" s="19" t="n">
        <f aca="false">IF(J4026&gt;0,J4026,K4026)*E4026</f>
        <v>1.22</v>
      </c>
      <c r="N4026" s="20"/>
      <c r="O4026" s="21" t="str">
        <f aca="false">IF(R4026="","",ROUND(R4026*(1-Premissas!$B$4),4))</f>
        <v/>
      </c>
      <c r="P4026" s="22"/>
      <c r="Q4026" s="22"/>
      <c r="R4026" s="23"/>
      <c r="S4026" s="24"/>
      <c r="T4026" s="24"/>
      <c r="U4026" s="25"/>
      <c r="V4026" s="19" t="str">
        <f aca="false">IF(COUNT(N4026:Q4026)=0,"",MIN(N4026:Q4026))</f>
        <v/>
      </c>
      <c r="W4026" s="16" t="str">
        <f aca="false">IF(V4026="","",INDEX($N$4:$Q$4,MATCH(V4026,N4026:Q4026,0)))</f>
        <v/>
      </c>
      <c r="X4026" s="19" t="str">
        <f aca="false">IF(COUNT(N4026:Q4026)&lt;2,"",SMALL(N4026:Q4026,2))</f>
        <v/>
      </c>
      <c r="Y4026" s="26" t="str">
        <f aca="false">IF(OR(V4026="",M4026=0),"",V4026/M4026-1)</f>
        <v/>
      </c>
      <c r="Z4026" s="26" t="str">
        <f aca="false">IF(OR(V4026="",L4026=""),"",V4026/(L4026*E4026)-1)</f>
        <v/>
      </c>
      <c r="AA4026" s="16" t="str">
        <f aca="false">IF(V4026="","SEM OFERTA",IF(OR(Y4026&gt;Premissas!$B$11,Y4026&lt;Premissas!$B$12),"VERIFICAR - UNIDADE/EMBALAGEM",IF(Y4026&gt;Premissas!$B$6,"NÃO COMPRAR - REAJUSTE &gt;5%","COMPRAR")))</f>
        <v>SEM OFERTA</v>
      </c>
      <c r="AB4026" s="18" t="str">
        <f aca="false">IF(W4026="DIMEC",S4026,IF(W4026="MEDCENTRO",U4026,""))</f>
        <v/>
      </c>
      <c r="AC4026" s="18" t="n">
        <f aca="false">IF(AA4026&lt;&gt;"COMPRAR",0,IF(AB4026="",I4026,MIN(I4026,AB4026)))</f>
        <v>0</v>
      </c>
      <c r="AD4026" s="19" t="n">
        <f aca="false">IF(AC4026&gt;0,AC4026*V4026,0)</f>
        <v>0</v>
      </c>
      <c r="AE4026" s="19" t="n">
        <f aca="false">IF(AC4026&gt;0,(M4026-V4026)*AC4026,0)</f>
        <v>0</v>
      </c>
      <c r="AF4026" s="16" t="str">
        <f aca="false">IF(AA4026&lt;&gt;"COMPRAR","",IF(AB4026="",IF(X4026="","",IF(X4026-V4026&lt;0.01,"EMPATE TÉCNICO","")),IF(AB4026&lt;I4026,"ESTOQUE INSUFICIENTE",IF(X4026="","",IF(X4026-V4026&lt;0.01,"EMPATE TÉCNICO","")))))</f>
        <v/>
      </c>
      <c r="AG4026" s="16" t="s">
        <v>1798</v>
      </c>
      <c r="AH4026" s="16" t="s">
        <v>1761</v>
      </c>
    </row>
    <row r="4027" customFormat="false" ht="15" hidden="false" customHeight="false" outlineLevel="0" collapsed="false">
      <c r="A4027" s="16" t="s">
        <v>12458</v>
      </c>
      <c r="B4027" s="17" t="s">
        <v>12459</v>
      </c>
      <c r="C4027" s="16" t="s">
        <v>12460</v>
      </c>
      <c r="D4027" s="16" t="s">
        <v>4492</v>
      </c>
      <c r="E4027" s="18" t="n">
        <v>1</v>
      </c>
      <c r="F4027" s="16" t="s">
        <v>43</v>
      </c>
      <c r="G4027" s="18" t="n">
        <v>3</v>
      </c>
      <c r="H4027" s="16" t="n">
        <v>1.7</v>
      </c>
      <c r="I4027" s="18" t="n">
        <v>2</v>
      </c>
      <c r="J4027" s="19" t="n">
        <v>3.55</v>
      </c>
      <c r="K4027" s="19" t="n">
        <v>3.55</v>
      </c>
      <c r="L4027" s="19" t="n">
        <v>3.55</v>
      </c>
      <c r="M4027" s="19" t="n">
        <f aca="false">IF(J4027&gt;0,J4027,K4027)*E4027</f>
        <v>3.55</v>
      </c>
      <c r="N4027" s="20"/>
      <c r="O4027" s="21" t="str">
        <f aca="false">IF(R4027="","",ROUND(R4027*(1-Premissas!$B$4),4))</f>
        <v/>
      </c>
      <c r="P4027" s="22"/>
      <c r="Q4027" s="22"/>
      <c r="R4027" s="23"/>
      <c r="S4027" s="24"/>
      <c r="T4027" s="24"/>
      <c r="U4027" s="25"/>
      <c r="V4027" s="19" t="str">
        <f aca="false">IF(COUNT(N4027:Q4027)=0,"",MIN(N4027:Q4027))</f>
        <v/>
      </c>
      <c r="W4027" s="16" t="str">
        <f aca="false">IF(V4027="","",INDEX($N$4:$Q$4,MATCH(V4027,N4027:Q4027,0)))</f>
        <v/>
      </c>
      <c r="X4027" s="19" t="str">
        <f aca="false">IF(COUNT(N4027:Q4027)&lt;2,"",SMALL(N4027:Q4027,2))</f>
        <v/>
      </c>
      <c r="Y4027" s="26" t="str">
        <f aca="false">IF(OR(V4027="",M4027=0),"",V4027/M4027-1)</f>
        <v/>
      </c>
      <c r="Z4027" s="26" t="str">
        <f aca="false">IF(OR(V4027="",L4027=""),"",V4027/(L4027*E4027)-1)</f>
        <v/>
      </c>
      <c r="AA4027" s="16" t="str">
        <f aca="false">IF(V4027="","SEM OFERTA",IF(OR(Y4027&gt;Premissas!$B$11,Y4027&lt;Premissas!$B$12),"VERIFICAR - UNIDADE/EMBALAGEM",IF(Y4027&gt;Premissas!$B$6,"NÃO COMPRAR - REAJUSTE &gt;5%","COMPRAR")))</f>
        <v>SEM OFERTA</v>
      </c>
      <c r="AB4027" s="18" t="str">
        <f aca="false">IF(W4027="DIMEC",S4027,IF(W4027="MEDCENTRO",U4027,""))</f>
        <v/>
      </c>
      <c r="AC4027" s="18" t="n">
        <f aca="false">IF(AA4027&lt;&gt;"COMPRAR",0,IF(AB4027="",I4027,MIN(I4027,AB4027)))</f>
        <v>0</v>
      </c>
      <c r="AD4027" s="19" t="n">
        <f aca="false">IF(AC4027&gt;0,AC4027*V4027,0)</f>
        <v>0</v>
      </c>
      <c r="AE4027" s="19" t="n">
        <f aca="false">IF(AC4027&gt;0,(M4027-V4027)*AC4027,0)</f>
        <v>0</v>
      </c>
      <c r="AF4027" s="16" t="str">
        <f aca="false">IF(AA4027&lt;&gt;"COMPRAR","",IF(AB4027="",IF(X4027="","",IF(X4027-V4027&lt;0.01,"EMPATE TÉCNICO","")),IF(AB4027&lt;I4027,"ESTOQUE INSUFICIENTE",IF(X4027="","",IF(X4027-V4027&lt;0.01,"EMPATE TÉCNICO","")))))</f>
        <v/>
      </c>
      <c r="AG4027" s="16" t="s">
        <v>328</v>
      </c>
      <c r="AH4027" s="16" t="s">
        <v>1761</v>
      </c>
    </row>
    <row r="4028" customFormat="false" ht="15" hidden="false" customHeight="false" outlineLevel="0" collapsed="false">
      <c r="A4028" s="16" t="s">
        <v>12461</v>
      </c>
      <c r="B4028" s="17" t="s">
        <v>12462</v>
      </c>
      <c r="C4028" s="16" t="s">
        <v>12463</v>
      </c>
      <c r="D4028" s="16" t="s">
        <v>3882</v>
      </c>
      <c r="E4028" s="18" t="n">
        <v>1</v>
      </c>
      <c r="F4028" s="16" t="s">
        <v>43</v>
      </c>
      <c r="G4028" s="18" t="n">
        <v>0</v>
      </c>
      <c r="H4028" s="16" t="n">
        <v>0.2</v>
      </c>
      <c r="I4028" s="18" t="n">
        <v>1</v>
      </c>
      <c r="J4028" s="19" t="n">
        <v>3.70458333333333</v>
      </c>
      <c r="K4028" s="19" t="n">
        <v>3.70458333333333</v>
      </c>
      <c r="L4028" s="19" t="n">
        <v>3.7046</v>
      </c>
      <c r="M4028" s="19" t="n">
        <f aca="false">IF(J4028&gt;0,J4028,K4028)*E4028</f>
        <v>3.70458333333333</v>
      </c>
      <c r="N4028" s="20"/>
      <c r="O4028" s="21" t="str">
        <f aca="false">IF(R4028="","",ROUND(R4028*(1-Premissas!$B$4),4))</f>
        <v/>
      </c>
      <c r="P4028" s="22"/>
      <c r="Q4028" s="22"/>
      <c r="R4028" s="23"/>
      <c r="S4028" s="24"/>
      <c r="T4028" s="24"/>
      <c r="U4028" s="25"/>
      <c r="V4028" s="19" t="str">
        <f aca="false">IF(COUNT(N4028:Q4028)=0,"",MIN(N4028:Q4028))</f>
        <v/>
      </c>
      <c r="W4028" s="16" t="str">
        <f aca="false">IF(V4028="","",INDEX($N$4:$Q$4,MATCH(V4028,N4028:Q4028,0)))</f>
        <v/>
      </c>
      <c r="X4028" s="19" t="str">
        <f aca="false">IF(COUNT(N4028:Q4028)&lt;2,"",SMALL(N4028:Q4028,2))</f>
        <v/>
      </c>
      <c r="Y4028" s="26" t="str">
        <f aca="false">IF(OR(V4028="",M4028=0),"",V4028/M4028-1)</f>
        <v/>
      </c>
      <c r="Z4028" s="26" t="str">
        <f aca="false">IF(OR(V4028="",L4028=""),"",V4028/(L4028*E4028)-1)</f>
        <v/>
      </c>
      <c r="AA4028" s="16" t="str">
        <f aca="false">IF(V4028="","SEM OFERTA",IF(OR(Y4028&gt;Premissas!$B$11,Y4028&lt;Premissas!$B$12),"VERIFICAR - UNIDADE/EMBALAGEM",IF(Y4028&gt;Premissas!$B$6,"NÃO COMPRAR - REAJUSTE &gt;5%","COMPRAR")))</f>
        <v>SEM OFERTA</v>
      </c>
      <c r="AB4028" s="18" t="str">
        <f aca="false">IF(W4028="DIMEC",S4028,IF(W4028="MEDCENTRO",U4028,""))</f>
        <v/>
      </c>
      <c r="AC4028" s="18" t="n">
        <f aca="false">IF(AA4028&lt;&gt;"COMPRAR",0,IF(AB4028="",I4028,MIN(I4028,AB4028)))</f>
        <v>0</v>
      </c>
      <c r="AD4028" s="19" t="n">
        <f aca="false">IF(AC4028&gt;0,AC4028*V4028,0)</f>
        <v>0</v>
      </c>
      <c r="AE4028" s="19" t="n">
        <f aca="false">IF(AC4028&gt;0,(M4028-V4028)*AC4028,0)</f>
        <v>0</v>
      </c>
      <c r="AF4028" s="16" t="str">
        <f aca="false">IF(AA4028&lt;&gt;"COMPRAR","",IF(AB4028="",IF(X4028="","",IF(X4028-V4028&lt;0.01,"EMPATE TÉCNICO","")),IF(AB4028&lt;I4028,"ESTOQUE INSUFICIENTE",IF(X4028="","",IF(X4028-V4028&lt;0.01,"EMPATE TÉCNICO","")))))</f>
        <v/>
      </c>
      <c r="AG4028" s="16" t="s">
        <v>328</v>
      </c>
      <c r="AH4028" s="16" t="s">
        <v>1761</v>
      </c>
    </row>
    <row r="4029" customFormat="false" ht="15" hidden="false" customHeight="false" outlineLevel="0" collapsed="false">
      <c r="A4029" s="16" t="s">
        <v>12464</v>
      </c>
      <c r="B4029" s="17" t="s">
        <v>12465</v>
      </c>
      <c r="C4029" s="16" t="s">
        <v>12466</v>
      </c>
      <c r="D4029" s="16" t="s">
        <v>3882</v>
      </c>
      <c r="E4029" s="18" t="n">
        <v>1</v>
      </c>
      <c r="F4029" s="16" t="s">
        <v>43</v>
      </c>
      <c r="G4029" s="18" t="n">
        <v>1</v>
      </c>
      <c r="H4029" s="16" t="n">
        <v>2.1</v>
      </c>
      <c r="I4029" s="18" t="n">
        <v>5</v>
      </c>
      <c r="J4029" s="19" t="n">
        <v>3.71833333333333</v>
      </c>
      <c r="K4029" s="19" t="n">
        <v>3.71833333333333</v>
      </c>
      <c r="L4029" s="19" t="n">
        <v>3.7183</v>
      </c>
      <c r="M4029" s="19" t="n">
        <f aca="false">IF(J4029&gt;0,J4029,K4029)*E4029</f>
        <v>3.71833333333333</v>
      </c>
      <c r="N4029" s="20"/>
      <c r="O4029" s="21" t="str">
        <f aca="false">IF(R4029="","",ROUND(R4029*(1-Premissas!$B$4),4))</f>
        <v/>
      </c>
      <c r="P4029" s="22"/>
      <c r="Q4029" s="22"/>
      <c r="R4029" s="23"/>
      <c r="S4029" s="24"/>
      <c r="T4029" s="24"/>
      <c r="U4029" s="25"/>
      <c r="V4029" s="19" t="str">
        <f aca="false">IF(COUNT(N4029:Q4029)=0,"",MIN(N4029:Q4029))</f>
        <v/>
      </c>
      <c r="W4029" s="16" t="str">
        <f aca="false">IF(V4029="","",INDEX($N$4:$Q$4,MATCH(V4029,N4029:Q4029,0)))</f>
        <v/>
      </c>
      <c r="X4029" s="19" t="str">
        <f aca="false">IF(COUNT(N4029:Q4029)&lt;2,"",SMALL(N4029:Q4029,2))</f>
        <v/>
      </c>
      <c r="Y4029" s="26" t="str">
        <f aca="false">IF(OR(V4029="",M4029=0),"",V4029/M4029-1)</f>
        <v/>
      </c>
      <c r="Z4029" s="26" t="str">
        <f aca="false">IF(OR(V4029="",L4029=""),"",V4029/(L4029*E4029)-1)</f>
        <v/>
      </c>
      <c r="AA4029" s="16" t="str">
        <f aca="false">IF(V4029="","SEM OFERTA",IF(OR(Y4029&gt;Premissas!$B$11,Y4029&lt;Premissas!$B$12),"VERIFICAR - UNIDADE/EMBALAGEM",IF(Y4029&gt;Premissas!$B$6,"NÃO COMPRAR - REAJUSTE &gt;5%","COMPRAR")))</f>
        <v>SEM OFERTA</v>
      </c>
      <c r="AB4029" s="18" t="str">
        <f aca="false">IF(W4029="DIMEC",S4029,IF(W4029="MEDCENTRO",U4029,""))</f>
        <v/>
      </c>
      <c r="AC4029" s="18" t="n">
        <f aca="false">IF(AA4029&lt;&gt;"COMPRAR",0,IF(AB4029="",I4029,MIN(I4029,AB4029)))</f>
        <v>0</v>
      </c>
      <c r="AD4029" s="19" t="n">
        <f aca="false">IF(AC4029&gt;0,AC4029*V4029,0)</f>
        <v>0</v>
      </c>
      <c r="AE4029" s="19" t="n">
        <f aca="false">IF(AC4029&gt;0,(M4029-V4029)*AC4029,0)</f>
        <v>0</v>
      </c>
      <c r="AF4029" s="16" t="str">
        <f aca="false">IF(AA4029&lt;&gt;"COMPRAR","",IF(AB4029="",IF(X4029="","",IF(X4029-V4029&lt;0.01,"EMPATE TÉCNICO","")),IF(AB4029&lt;I4029,"ESTOQUE INSUFICIENTE",IF(X4029="","",IF(X4029-V4029&lt;0.01,"EMPATE TÉCNICO","")))))</f>
        <v/>
      </c>
      <c r="AG4029" s="16" t="s">
        <v>328</v>
      </c>
      <c r="AH4029" s="16" t="s">
        <v>1761</v>
      </c>
    </row>
    <row r="4030" customFormat="false" ht="15" hidden="false" customHeight="false" outlineLevel="0" collapsed="false">
      <c r="A4030" s="16" t="s">
        <v>12467</v>
      </c>
      <c r="B4030" s="17" t="s">
        <v>12468</v>
      </c>
      <c r="C4030" s="16" t="s">
        <v>12469</v>
      </c>
      <c r="D4030" s="16" t="s">
        <v>3882</v>
      </c>
      <c r="E4030" s="18" t="n">
        <v>1</v>
      </c>
      <c r="F4030" s="16" t="s">
        <v>43</v>
      </c>
      <c r="G4030" s="18" t="n">
        <v>0</v>
      </c>
      <c r="H4030" s="16" t="n">
        <v>0.2</v>
      </c>
      <c r="I4030" s="18" t="n">
        <v>1</v>
      </c>
      <c r="J4030" s="19" t="n">
        <v>3.55</v>
      </c>
      <c r="K4030" s="19" t="n">
        <v>3.55</v>
      </c>
      <c r="L4030" s="19" t="n">
        <v>3.55</v>
      </c>
      <c r="M4030" s="19" t="n">
        <f aca="false">IF(J4030&gt;0,J4030,K4030)*E4030</f>
        <v>3.55</v>
      </c>
      <c r="N4030" s="20"/>
      <c r="O4030" s="21" t="str">
        <f aca="false">IF(R4030="","",ROUND(R4030*(1-Premissas!$B$4),4))</f>
        <v/>
      </c>
      <c r="P4030" s="22"/>
      <c r="Q4030" s="22"/>
      <c r="R4030" s="23"/>
      <c r="S4030" s="24"/>
      <c r="T4030" s="24"/>
      <c r="U4030" s="25"/>
      <c r="V4030" s="19" t="str">
        <f aca="false">IF(COUNT(N4030:Q4030)=0,"",MIN(N4030:Q4030))</f>
        <v/>
      </c>
      <c r="W4030" s="16" t="str">
        <f aca="false">IF(V4030="","",INDEX($N$4:$Q$4,MATCH(V4030,N4030:Q4030,0)))</f>
        <v/>
      </c>
      <c r="X4030" s="19" t="str">
        <f aca="false">IF(COUNT(N4030:Q4030)&lt;2,"",SMALL(N4030:Q4030,2))</f>
        <v/>
      </c>
      <c r="Y4030" s="26" t="str">
        <f aca="false">IF(OR(V4030="",M4030=0),"",V4030/M4030-1)</f>
        <v/>
      </c>
      <c r="Z4030" s="26" t="str">
        <f aca="false">IF(OR(V4030="",L4030=""),"",V4030/(L4030*E4030)-1)</f>
        <v/>
      </c>
      <c r="AA4030" s="16" t="str">
        <f aca="false">IF(V4030="","SEM OFERTA",IF(OR(Y4030&gt;Premissas!$B$11,Y4030&lt;Premissas!$B$12),"VERIFICAR - UNIDADE/EMBALAGEM",IF(Y4030&gt;Premissas!$B$6,"NÃO COMPRAR - REAJUSTE &gt;5%","COMPRAR")))</f>
        <v>SEM OFERTA</v>
      </c>
      <c r="AB4030" s="18" t="str">
        <f aca="false">IF(W4030="DIMEC",S4030,IF(W4030="MEDCENTRO",U4030,""))</f>
        <v/>
      </c>
      <c r="AC4030" s="18" t="n">
        <f aca="false">IF(AA4030&lt;&gt;"COMPRAR",0,IF(AB4030="",I4030,MIN(I4030,AB4030)))</f>
        <v>0</v>
      </c>
      <c r="AD4030" s="19" t="n">
        <f aca="false">IF(AC4030&gt;0,AC4030*V4030,0)</f>
        <v>0</v>
      </c>
      <c r="AE4030" s="19" t="n">
        <f aca="false">IF(AC4030&gt;0,(M4030-V4030)*AC4030,0)</f>
        <v>0</v>
      </c>
      <c r="AF4030" s="16" t="str">
        <f aca="false">IF(AA4030&lt;&gt;"COMPRAR","",IF(AB4030="",IF(X4030="","",IF(X4030-V4030&lt;0.01,"EMPATE TÉCNICO","")),IF(AB4030&lt;I4030,"ESTOQUE INSUFICIENTE",IF(X4030="","",IF(X4030-V4030&lt;0.01,"EMPATE TÉCNICO","")))))</f>
        <v/>
      </c>
      <c r="AG4030" s="16" t="s">
        <v>203</v>
      </c>
      <c r="AH4030" s="16" t="s">
        <v>1761</v>
      </c>
    </row>
    <row r="4031" customFormat="false" ht="15" hidden="false" customHeight="false" outlineLevel="0" collapsed="false">
      <c r="A4031" s="16" t="s">
        <v>12470</v>
      </c>
      <c r="B4031" s="17" t="s">
        <v>12471</v>
      </c>
      <c r="C4031" s="16" t="s">
        <v>12472</v>
      </c>
      <c r="D4031" s="16" t="s">
        <v>3882</v>
      </c>
      <c r="E4031" s="18" t="n">
        <v>1</v>
      </c>
      <c r="F4031" s="16" t="s">
        <v>43</v>
      </c>
      <c r="G4031" s="18" t="n">
        <v>1</v>
      </c>
      <c r="H4031" s="16" t="n">
        <v>2.4</v>
      </c>
      <c r="I4031" s="18" t="n">
        <v>6</v>
      </c>
      <c r="J4031" s="19" t="n">
        <v>5.0925</v>
      </c>
      <c r="K4031" s="19" t="n">
        <v>5.0925</v>
      </c>
      <c r="L4031" s="19" t="n">
        <v>5.0925</v>
      </c>
      <c r="M4031" s="19" t="n">
        <f aca="false">IF(J4031&gt;0,J4031,K4031)*E4031</f>
        <v>5.0925</v>
      </c>
      <c r="N4031" s="20"/>
      <c r="O4031" s="21" t="str">
        <f aca="false">IF(R4031="","",ROUND(R4031*(1-Premissas!$B$4),4))</f>
        <v/>
      </c>
      <c r="P4031" s="22"/>
      <c r="Q4031" s="22"/>
      <c r="R4031" s="23"/>
      <c r="S4031" s="24"/>
      <c r="T4031" s="24"/>
      <c r="U4031" s="25"/>
      <c r="V4031" s="19" t="str">
        <f aca="false">IF(COUNT(N4031:Q4031)=0,"",MIN(N4031:Q4031))</f>
        <v/>
      </c>
      <c r="W4031" s="16" t="str">
        <f aca="false">IF(V4031="","",INDEX($N$4:$Q$4,MATCH(V4031,N4031:Q4031,0)))</f>
        <v/>
      </c>
      <c r="X4031" s="19" t="str">
        <f aca="false">IF(COUNT(N4031:Q4031)&lt;2,"",SMALL(N4031:Q4031,2))</f>
        <v/>
      </c>
      <c r="Y4031" s="26" t="str">
        <f aca="false">IF(OR(V4031="",M4031=0),"",V4031/M4031-1)</f>
        <v/>
      </c>
      <c r="Z4031" s="26" t="str">
        <f aca="false">IF(OR(V4031="",L4031=""),"",V4031/(L4031*E4031)-1)</f>
        <v/>
      </c>
      <c r="AA4031" s="16" t="str">
        <f aca="false">IF(V4031="","SEM OFERTA",IF(OR(Y4031&gt;Premissas!$B$11,Y4031&lt;Premissas!$B$12),"VERIFICAR - UNIDADE/EMBALAGEM",IF(Y4031&gt;Premissas!$B$6,"NÃO COMPRAR - REAJUSTE &gt;5%","COMPRAR")))</f>
        <v>SEM OFERTA</v>
      </c>
      <c r="AB4031" s="18" t="str">
        <f aca="false">IF(W4031="DIMEC",S4031,IF(W4031="MEDCENTRO",U4031,""))</f>
        <v/>
      </c>
      <c r="AC4031" s="18" t="n">
        <f aca="false">IF(AA4031&lt;&gt;"COMPRAR",0,IF(AB4031="",I4031,MIN(I4031,AB4031)))</f>
        <v>0</v>
      </c>
      <c r="AD4031" s="19" t="n">
        <f aca="false">IF(AC4031&gt;0,AC4031*V4031,0)</f>
        <v>0</v>
      </c>
      <c r="AE4031" s="19" t="n">
        <f aca="false">IF(AC4031&gt;0,(M4031-V4031)*AC4031,0)</f>
        <v>0</v>
      </c>
      <c r="AF4031" s="16" t="str">
        <f aca="false">IF(AA4031&lt;&gt;"COMPRAR","",IF(AB4031="",IF(X4031="","",IF(X4031-V4031&lt;0.01,"EMPATE TÉCNICO","")),IF(AB4031&lt;I4031,"ESTOQUE INSUFICIENTE",IF(X4031="","",IF(X4031-V4031&lt;0.01,"EMPATE TÉCNICO","")))))</f>
        <v/>
      </c>
      <c r="AG4031" s="16" t="s">
        <v>1838</v>
      </c>
      <c r="AH4031" s="16" t="s">
        <v>1761</v>
      </c>
    </row>
    <row r="4032" customFormat="false" ht="15" hidden="false" customHeight="false" outlineLevel="0" collapsed="false">
      <c r="A4032" s="16" t="s">
        <v>12473</v>
      </c>
      <c r="B4032" s="17" t="s">
        <v>12474</v>
      </c>
      <c r="C4032" s="16" t="s">
        <v>12475</v>
      </c>
      <c r="D4032" s="16" t="s">
        <v>3882</v>
      </c>
      <c r="E4032" s="18" t="n">
        <v>1</v>
      </c>
      <c r="F4032" s="16" t="s">
        <v>42</v>
      </c>
      <c r="G4032" s="18" t="n">
        <v>10</v>
      </c>
      <c r="H4032" s="16" t="n">
        <v>4.2</v>
      </c>
      <c r="I4032" s="18" t="n">
        <v>1</v>
      </c>
      <c r="J4032" s="19" t="n">
        <v>3.61041666666667</v>
      </c>
      <c r="K4032" s="19" t="n">
        <v>3.61041666666667</v>
      </c>
      <c r="L4032" s="19" t="n">
        <v>3.6104</v>
      </c>
      <c r="M4032" s="19" t="n">
        <f aca="false">IF(J4032&gt;0,J4032,K4032)*E4032</f>
        <v>3.61041666666667</v>
      </c>
      <c r="N4032" s="20"/>
      <c r="O4032" s="21" t="str">
        <f aca="false">IF(R4032="","",ROUND(R4032*(1-Premissas!$B$4),4))</f>
        <v/>
      </c>
      <c r="P4032" s="22"/>
      <c r="Q4032" s="22"/>
      <c r="R4032" s="23"/>
      <c r="S4032" s="24"/>
      <c r="T4032" s="24"/>
      <c r="U4032" s="25"/>
      <c r="V4032" s="19" t="str">
        <f aca="false">IF(COUNT(N4032:Q4032)=0,"",MIN(N4032:Q4032))</f>
        <v/>
      </c>
      <c r="W4032" s="16" t="str">
        <f aca="false">IF(V4032="","",INDEX($N$4:$Q$4,MATCH(V4032,N4032:Q4032,0)))</f>
        <v/>
      </c>
      <c r="X4032" s="19" t="str">
        <f aca="false">IF(COUNT(N4032:Q4032)&lt;2,"",SMALL(N4032:Q4032,2))</f>
        <v/>
      </c>
      <c r="Y4032" s="26" t="str">
        <f aca="false">IF(OR(V4032="",M4032=0),"",V4032/M4032-1)</f>
        <v/>
      </c>
      <c r="Z4032" s="26" t="str">
        <f aca="false">IF(OR(V4032="",L4032=""),"",V4032/(L4032*E4032)-1)</f>
        <v/>
      </c>
      <c r="AA4032" s="16" t="str">
        <f aca="false">IF(V4032="","SEM OFERTA",IF(OR(Y4032&gt;Premissas!$B$11,Y4032&lt;Premissas!$B$12),"VERIFICAR - UNIDADE/EMBALAGEM",IF(Y4032&gt;Premissas!$B$6,"NÃO COMPRAR - REAJUSTE &gt;5%","COMPRAR")))</f>
        <v>SEM OFERTA</v>
      </c>
      <c r="AB4032" s="18" t="str">
        <f aca="false">IF(W4032="DIMEC",S4032,IF(W4032="MEDCENTRO",U4032,""))</f>
        <v/>
      </c>
      <c r="AC4032" s="18" t="n">
        <f aca="false">IF(AA4032&lt;&gt;"COMPRAR",0,IF(AB4032="",I4032,MIN(I4032,AB4032)))</f>
        <v>0</v>
      </c>
      <c r="AD4032" s="19" t="n">
        <f aca="false">IF(AC4032&gt;0,AC4032*V4032,0)</f>
        <v>0</v>
      </c>
      <c r="AE4032" s="19" t="n">
        <f aca="false">IF(AC4032&gt;0,(M4032-V4032)*AC4032,0)</f>
        <v>0</v>
      </c>
      <c r="AF4032" s="16" t="str">
        <f aca="false">IF(AA4032&lt;&gt;"COMPRAR","",IF(AB4032="",IF(X4032="","",IF(X4032-V4032&lt;0.01,"EMPATE TÉCNICO","")),IF(AB4032&lt;I4032,"ESTOQUE INSUFICIENTE",IF(X4032="","",IF(X4032-V4032&lt;0.01,"EMPATE TÉCNICO","")))))</f>
        <v/>
      </c>
      <c r="AG4032" s="16" t="s">
        <v>328</v>
      </c>
      <c r="AH4032" s="16" t="s">
        <v>1761</v>
      </c>
    </row>
    <row r="4033" customFormat="false" ht="15" hidden="false" customHeight="false" outlineLevel="0" collapsed="false">
      <c r="A4033" s="16" t="s">
        <v>12476</v>
      </c>
      <c r="B4033" s="17" t="s">
        <v>12477</v>
      </c>
      <c r="C4033" s="16" t="s">
        <v>12478</v>
      </c>
      <c r="D4033" s="16" t="s">
        <v>3882</v>
      </c>
      <c r="E4033" s="18" t="n">
        <v>1</v>
      </c>
      <c r="F4033" s="16" t="s">
        <v>43</v>
      </c>
      <c r="G4033" s="18" t="n">
        <v>0</v>
      </c>
      <c r="H4033" s="16" t="n">
        <v>0</v>
      </c>
      <c r="I4033" s="18" t="n">
        <v>1</v>
      </c>
      <c r="J4033" s="19" t="n">
        <v>21.04</v>
      </c>
      <c r="K4033" s="19" t="n">
        <v>21.04</v>
      </c>
      <c r="L4033" s="19" t="n">
        <v>21.04</v>
      </c>
      <c r="M4033" s="19" t="n">
        <f aca="false">IF(J4033&gt;0,J4033,K4033)*E4033</f>
        <v>21.04</v>
      </c>
      <c r="N4033" s="20"/>
      <c r="O4033" s="21" t="str">
        <f aca="false">IF(R4033="","",ROUND(R4033*(1-Premissas!$B$4),4))</f>
        <v/>
      </c>
      <c r="P4033" s="22"/>
      <c r="Q4033" s="22"/>
      <c r="R4033" s="23"/>
      <c r="S4033" s="24"/>
      <c r="T4033" s="24"/>
      <c r="U4033" s="25"/>
      <c r="V4033" s="19" t="str">
        <f aca="false">IF(COUNT(N4033:Q4033)=0,"",MIN(N4033:Q4033))</f>
        <v/>
      </c>
      <c r="W4033" s="16" t="str">
        <f aca="false">IF(V4033="","",INDEX($N$4:$Q$4,MATCH(V4033,N4033:Q4033,0)))</f>
        <v/>
      </c>
      <c r="X4033" s="19" t="str">
        <f aca="false">IF(COUNT(N4033:Q4033)&lt;2,"",SMALL(N4033:Q4033,2))</f>
        <v/>
      </c>
      <c r="Y4033" s="26" t="str">
        <f aca="false">IF(OR(V4033="",M4033=0),"",V4033/M4033-1)</f>
        <v/>
      </c>
      <c r="Z4033" s="26" t="str">
        <f aca="false">IF(OR(V4033="",L4033=""),"",V4033/(L4033*E4033)-1)</f>
        <v/>
      </c>
      <c r="AA4033" s="16" t="str">
        <f aca="false">IF(V4033="","SEM OFERTA",IF(OR(Y4033&gt;Premissas!$B$11,Y4033&lt;Premissas!$B$12),"VERIFICAR - UNIDADE/EMBALAGEM",IF(Y4033&gt;Premissas!$B$6,"NÃO COMPRAR - REAJUSTE &gt;5%","COMPRAR")))</f>
        <v>SEM OFERTA</v>
      </c>
      <c r="AB4033" s="18" t="str">
        <f aca="false">IF(W4033="DIMEC",S4033,IF(W4033="MEDCENTRO",U4033,""))</f>
        <v/>
      </c>
      <c r="AC4033" s="18" t="n">
        <f aca="false">IF(AA4033&lt;&gt;"COMPRAR",0,IF(AB4033="",I4033,MIN(I4033,AB4033)))</f>
        <v>0</v>
      </c>
      <c r="AD4033" s="19" t="n">
        <f aca="false">IF(AC4033&gt;0,AC4033*V4033,0)</f>
        <v>0</v>
      </c>
      <c r="AE4033" s="19" t="n">
        <f aca="false">IF(AC4033&gt;0,(M4033-V4033)*AC4033,0)</f>
        <v>0</v>
      </c>
      <c r="AF4033" s="16" t="str">
        <f aca="false">IF(AA4033&lt;&gt;"COMPRAR","",IF(AB4033="",IF(X4033="","",IF(X4033-V4033&lt;0.01,"EMPATE TÉCNICO","")),IF(AB4033&lt;I4033,"ESTOQUE INSUFICIENTE",IF(X4033="","",IF(X4033-V4033&lt;0.01,"EMPATE TÉCNICO","")))))</f>
        <v/>
      </c>
      <c r="AG4033" s="16" t="s">
        <v>328</v>
      </c>
      <c r="AH4033" s="16" t="s">
        <v>1761</v>
      </c>
    </row>
    <row r="4034" customFormat="false" ht="15" hidden="false" customHeight="false" outlineLevel="0" collapsed="false">
      <c r="A4034" s="16" t="s">
        <v>12479</v>
      </c>
      <c r="B4034" s="17" t="s">
        <v>12480</v>
      </c>
      <c r="C4034" s="16" t="s">
        <v>12481</v>
      </c>
      <c r="D4034" s="16" t="s">
        <v>5994</v>
      </c>
      <c r="E4034" s="18" t="n">
        <v>1</v>
      </c>
      <c r="F4034" s="16" t="s">
        <v>43</v>
      </c>
      <c r="G4034" s="18" t="n">
        <v>7</v>
      </c>
      <c r="H4034" s="16" t="n">
        <v>2.8</v>
      </c>
      <c r="I4034" s="18" t="n">
        <v>1</v>
      </c>
      <c r="J4034" s="19" t="n">
        <v>1.76</v>
      </c>
      <c r="K4034" s="19" t="n">
        <v>1.76</v>
      </c>
      <c r="L4034" s="19" t="n">
        <v>1.76</v>
      </c>
      <c r="M4034" s="19" t="n">
        <f aca="false">IF(J4034&gt;0,J4034,K4034)*E4034</f>
        <v>1.76</v>
      </c>
      <c r="N4034" s="20"/>
      <c r="O4034" s="21" t="str">
        <f aca="false">IF(R4034="","",ROUND(R4034*(1-Premissas!$B$4),4))</f>
        <v/>
      </c>
      <c r="P4034" s="22"/>
      <c r="Q4034" s="22"/>
      <c r="R4034" s="23"/>
      <c r="S4034" s="24"/>
      <c r="T4034" s="24"/>
      <c r="U4034" s="25"/>
      <c r="V4034" s="19" t="str">
        <f aca="false">IF(COUNT(N4034:Q4034)=0,"",MIN(N4034:Q4034))</f>
        <v/>
      </c>
      <c r="W4034" s="16" t="str">
        <f aca="false">IF(V4034="","",INDEX($N$4:$Q$4,MATCH(V4034,N4034:Q4034,0)))</f>
        <v/>
      </c>
      <c r="X4034" s="19" t="str">
        <f aca="false">IF(COUNT(N4034:Q4034)&lt;2,"",SMALL(N4034:Q4034,2))</f>
        <v/>
      </c>
      <c r="Y4034" s="26" t="str">
        <f aca="false">IF(OR(V4034="",M4034=0),"",V4034/M4034-1)</f>
        <v/>
      </c>
      <c r="Z4034" s="26" t="str">
        <f aca="false">IF(OR(V4034="",L4034=""),"",V4034/(L4034*E4034)-1)</f>
        <v/>
      </c>
      <c r="AA4034" s="16" t="str">
        <f aca="false">IF(V4034="","SEM OFERTA",IF(OR(Y4034&gt;Premissas!$B$11,Y4034&lt;Premissas!$B$12),"VERIFICAR - UNIDADE/EMBALAGEM",IF(Y4034&gt;Premissas!$B$6,"NÃO COMPRAR - REAJUSTE &gt;5%","COMPRAR")))</f>
        <v>SEM OFERTA</v>
      </c>
      <c r="AB4034" s="18" t="str">
        <f aca="false">IF(W4034="DIMEC",S4034,IF(W4034="MEDCENTRO",U4034,""))</f>
        <v/>
      </c>
      <c r="AC4034" s="18" t="n">
        <f aca="false">IF(AA4034&lt;&gt;"COMPRAR",0,IF(AB4034="",I4034,MIN(I4034,AB4034)))</f>
        <v>0</v>
      </c>
      <c r="AD4034" s="19" t="n">
        <f aca="false">IF(AC4034&gt;0,AC4034*V4034,0)</f>
        <v>0</v>
      </c>
      <c r="AE4034" s="19" t="n">
        <f aca="false">IF(AC4034&gt;0,(M4034-V4034)*AC4034,0)</f>
        <v>0</v>
      </c>
      <c r="AF4034" s="16" t="str">
        <f aca="false">IF(AA4034&lt;&gt;"COMPRAR","",IF(AB4034="",IF(X4034="","",IF(X4034-V4034&lt;0.01,"EMPATE TÉCNICO","")),IF(AB4034&lt;I4034,"ESTOQUE INSUFICIENTE",IF(X4034="","",IF(X4034-V4034&lt;0.01,"EMPATE TÉCNICO","")))))</f>
        <v/>
      </c>
      <c r="AG4034" s="16" t="s">
        <v>3750</v>
      </c>
      <c r="AH4034" s="16" t="s">
        <v>1761</v>
      </c>
    </row>
    <row r="4035" customFormat="false" ht="15" hidden="false" customHeight="false" outlineLevel="0" collapsed="false">
      <c r="A4035" s="16" t="s">
        <v>12482</v>
      </c>
      <c r="B4035" s="17" t="s">
        <v>12483</v>
      </c>
      <c r="C4035" s="16" t="s">
        <v>12484</v>
      </c>
      <c r="D4035" s="16" t="s">
        <v>5994</v>
      </c>
      <c r="E4035" s="18" t="n">
        <v>1</v>
      </c>
      <c r="F4035" s="16" t="s">
        <v>43</v>
      </c>
      <c r="G4035" s="18" t="n">
        <v>1</v>
      </c>
      <c r="H4035" s="16" t="n">
        <v>2.1</v>
      </c>
      <c r="I4035" s="18" t="n">
        <v>5</v>
      </c>
      <c r="J4035" s="19" t="n">
        <v>1.76</v>
      </c>
      <c r="K4035" s="19" t="n">
        <v>1.76</v>
      </c>
      <c r="L4035" s="19" t="n">
        <v>1.76</v>
      </c>
      <c r="M4035" s="19" t="n">
        <f aca="false">IF(J4035&gt;0,J4035,K4035)*E4035</f>
        <v>1.76</v>
      </c>
      <c r="N4035" s="20"/>
      <c r="O4035" s="21" t="str">
        <f aca="false">IF(R4035="","",ROUND(R4035*(1-Premissas!$B$4),4))</f>
        <v/>
      </c>
      <c r="P4035" s="22"/>
      <c r="Q4035" s="22"/>
      <c r="R4035" s="23"/>
      <c r="S4035" s="24"/>
      <c r="T4035" s="24"/>
      <c r="U4035" s="25"/>
      <c r="V4035" s="19" t="str">
        <f aca="false">IF(COUNT(N4035:Q4035)=0,"",MIN(N4035:Q4035))</f>
        <v/>
      </c>
      <c r="W4035" s="16" t="str">
        <f aca="false">IF(V4035="","",INDEX($N$4:$Q$4,MATCH(V4035,N4035:Q4035,0)))</f>
        <v/>
      </c>
      <c r="X4035" s="19" t="str">
        <f aca="false">IF(COUNT(N4035:Q4035)&lt;2,"",SMALL(N4035:Q4035,2))</f>
        <v/>
      </c>
      <c r="Y4035" s="26" t="str">
        <f aca="false">IF(OR(V4035="",M4035=0),"",V4035/M4035-1)</f>
        <v/>
      </c>
      <c r="Z4035" s="26" t="str">
        <f aca="false">IF(OR(V4035="",L4035=""),"",V4035/(L4035*E4035)-1)</f>
        <v/>
      </c>
      <c r="AA4035" s="16" t="str">
        <f aca="false">IF(V4035="","SEM OFERTA",IF(OR(Y4035&gt;Premissas!$B$11,Y4035&lt;Premissas!$B$12),"VERIFICAR - UNIDADE/EMBALAGEM",IF(Y4035&gt;Premissas!$B$6,"NÃO COMPRAR - REAJUSTE &gt;5%","COMPRAR")))</f>
        <v>SEM OFERTA</v>
      </c>
      <c r="AB4035" s="18" t="str">
        <f aca="false">IF(W4035="DIMEC",S4035,IF(W4035="MEDCENTRO",U4035,""))</f>
        <v/>
      </c>
      <c r="AC4035" s="18" t="n">
        <f aca="false">IF(AA4035&lt;&gt;"COMPRAR",0,IF(AB4035="",I4035,MIN(I4035,AB4035)))</f>
        <v>0</v>
      </c>
      <c r="AD4035" s="19" t="n">
        <f aca="false">IF(AC4035&gt;0,AC4035*V4035,0)</f>
        <v>0</v>
      </c>
      <c r="AE4035" s="19" t="n">
        <f aca="false">IF(AC4035&gt;0,(M4035-V4035)*AC4035,0)</f>
        <v>0</v>
      </c>
      <c r="AF4035" s="16" t="str">
        <f aca="false">IF(AA4035&lt;&gt;"COMPRAR","",IF(AB4035="",IF(X4035="","",IF(X4035-V4035&lt;0.01,"EMPATE TÉCNICO","")),IF(AB4035&lt;I4035,"ESTOQUE INSUFICIENTE",IF(X4035="","",IF(X4035-V4035&lt;0.01,"EMPATE TÉCNICO","")))))</f>
        <v/>
      </c>
      <c r="AG4035" s="16" t="s">
        <v>3750</v>
      </c>
      <c r="AH4035" s="16" t="s">
        <v>1761</v>
      </c>
    </row>
    <row r="4036" customFormat="false" ht="15" hidden="false" customHeight="false" outlineLevel="0" collapsed="false">
      <c r="A4036" s="16" t="s">
        <v>12485</v>
      </c>
      <c r="B4036" s="17" t="s">
        <v>12486</v>
      </c>
      <c r="C4036" s="16" t="s">
        <v>12487</v>
      </c>
      <c r="D4036" s="16" t="s">
        <v>5468</v>
      </c>
      <c r="E4036" s="18" t="n">
        <v>1</v>
      </c>
      <c r="F4036" s="16" t="s">
        <v>43</v>
      </c>
      <c r="G4036" s="18" t="n">
        <v>0</v>
      </c>
      <c r="H4036" s="16" t="n">
        <v>1.4</v>
      </c>
      <c r="I4036" s="18" t="n">
        <v>4</v>
      </c>
      <c r="J4036" s="19" t="n">
        <v>2.76</v>
      </c>
      <c r="K4036" s="19" t="n">
        <v>2.76</v>
      </c>
      <c r="L4036" s="19" t="n">
        <v>2.76</v>
      </c>
      <c r="M4036" s="19" t="n">
        <f aca="false">IF(J4036&gt;0,J4036,K4036)*E4036</f>
        <v>2.76</v>
      </c>
      <c r="N4036" s="20"/>
      <c r="O4036" s="21" t="str">
        <f aca="false">IF(R4036="","",ROUND(R4036*(1-Premissas!$B$4),4))</f>
        <v/>
      </c>
      <c r="P4036" s="22"/>
      <c r="Q4036" s="22"/>
      <c r="R4036" s="23"/>
      <c r="S4036" s="24"/>
      <c r="T4036" s="24"/>
      <c r="U4036" s="25"/>
      <c r="V4036" s="19" t="str">
        <f aca="false">IF(COUNT(N4036:Q4036)=0,"",MIN(N4036:Q4036))</f>
        <v/>
      </c>
      <c r="W4036" s="16" t="str">
        <f aca="false">IF(V4036="","",INDEX($N$4:$Q$4,MATCH(V4036,N4036:Q4036,0)))</f>
        <v/>
      </c>
      <c r="X4036" s="19" t="str">
        <f aca="false">IF(COUNT(N4036:Q4036)&lt;2,"",SMALL(N4036:Q4036,2))</f>
        <v/>
      </c>
      <c r="Y4036" s="26" t="str">
        <f aca="false">IF(OR(V4036="",M4036=0),"",V4036/M4036-1)</f>
        <v/>
      </c>
      <c r="Z4036" s="26" t="str">
        <f aca="false">IF(OR(V4036="",L4036=""),"",V4036/(L4036*E4036)-1)</f>
        <v/>
      </c>
      <c r="AA4036" s="16" t="str">
        <f aca="false">IF(V4036="","SEM OFERTA",IF(OR(Y4036&gt;Premissas!$B$11,Y4036&lt;Premissas!$B$12),"VERIFICAR - UNIDADE/EMBALAGEM",IF(Y4036&gt;Premissas!$B$6,"NÃO COMPRAR - REAJUSTE &gt;5%","COMPRAR")))</f>
        <v>SEM OFERTA</v>
      </c>
      <c r="AB4036" s="18" t="str">
        <f aca="false">IF(W4036="DIMEC",S4036,IF(W4036="MEDCENTRO",U4036,""))</f>
        <v/>
      </c>
      <c r="AC4036" s="18" t="n">
        <f aca="false">IF(AA4036&lt;&gt;"COMPRAR",0,IF(AB4036="",I4036,MIN(I4036,AB4036)))</f>
        <v>0</v>
      </c>
      <c r="AD4036" s="19" t="n">
        <f aca="false">IF(AC4036&gt;0,AC4036*V4036,0)</f>
        <v>0</v>
      </c>
      <c r="AE4036" s="19" t="n">
        <f aca="false">IF(AC4036&gt;0,(M4036-V4036)*AC4036,0)</f>
        <v>0</v>
      </c>
      <c r="AF4036" s="16" t="str">
        <f aca="false">IF(AA4036&lt;&gt;"COMPRAR","",IF(AB4036="",IF(X4036="","",IF(X4036-V4036&lt;0.01,"EMPATE TÉCNICO","")),IF(AB4036&lt;I4036,"ESTOQUE INSUFICIENTE",IF(X4036="","",IF(X4036-V4036&lt;0.01,"EMPATE TÉCNICO","")))))</f>
        <v/>
      </c>
      <c r="AG4036" s="16" t="s">
        <v>1798</v>
      </c>
      <c r="AH4036" s="16" t="s">
        <v>1761</v>
      </c>
    </row>
    <row r="4037" customFormat="false" ht="15" hidden="false" customHeight="false" outlineLevel="0" collapsed="false">
      <c r="A4037" s="16" t="s">
        <v>12488</v>
      </c>
      <c r="B4037" s="17" t="s">
        <v>12489</v>
      </c>
      <c r="C4037" s="16" t="s">
        <v>12490</v>
      </c>
      <c r="D4037" s="16" t="s">
        <v>5468</v>
      </c>
      <c r="E4037" s="18" t="n">
        <v>1</v>
      </c>
      <c r="F4037" s="16" t="s">
        <v>43</v>
      </c>
      <c r="G4037" s="18" t="n">
        <v>0</v>
      </c>
      <c r="H4037" s="16" t="n">
        <v>0.4</v>
      </c>
      <c r="I4037" s="18" t="n">
        <v>1</v>
      </c>
      <c r="J4037" s="19" t="n">
        <v>2.76</v>
      </c>
      <c r="K4037" s="19" t="n">
        <v>2.76</v>
      </c>
      <c r="L4037" s="19" t="n">
        <v>2.76</v>
      </c>
      <c r="M4037" s="19" t="n">
        <f aca="false">IF(J4037&gt;0,J4037,K4037)*E4037</f>
        <v>2.76</v>
      </c>
      <c r="N4037" s="20"/>
      <c r="O4037" s="21" t="str">
        <f aca="false">IF(R4037="","",ROUND(R4037*(1-Premissas!$B$4),4))</f>
        <v/>
      </c>
      <c r="P4037" s="22"/>
      <c r="Q4037" s="22"/>
      <c r="R4037" s="23"/>
      <c r="S4037" s="24"/>
      <c r="T4037" s="24"/>
      <c r="U4037" s="25"/>
      <c r="V4037" s="19" t="str">
        <f aca="false">IF(COUNT(N4037:Q4037)=0,"",MIN(N4037:Q4037))</f>
        <v/>
      </c>
      <c r="W4037" s="16" t="str">
        <f aca="false">IF(V4037="","",INDEX($N$4:$Q$4,MATCH(V4037,N4037:Q4037,0)))</f>
        <v/>
      </c>
      <c r="X4037" s="19" t="str">
        <f aca="false">IF(COUNT(N4037:Q4037)&lt;2,"",SMALL(N4037:Q4037,2))</f>
        <v/>
      </c>
      <c r="Y4037" s="26" t="str">
        <f aca="false">IF(OR(V4037="",M4037=0),"",V4037/M4037-1)</f>
        <v/>
      </c>
      <c r="Z4037" s="26" t="str">
        <f aca="false">IF(OR(V4037="",L4037=""),"",V4037/(L4037*E4037)-1)</f>
        <v/>
      </c>
      <c r="AA4037" s="16" t="str">
        <f aca="false">IF(V4037="","SEM OFERTA",IF(OR(Y4037&gt;Premissas!$B$11,Y4037&lt;Premissas!$B$12),"VERIFICAR - UNIDADE/EMBALAGEM",IF(Y4037&gt;Premissas!$B$6,"NÃO COMPRAR - REAJUSTE &gt;5%","COMPRAR")))</f>
        <v>SEM OFERTA</v>
      </c>
      <c r="AB4037" s="18" t="str">
        <f aca="false">IF(W4037="DIMEC",S4037,IF(W4037="MEDCENTRO",U4037,""))</f>
        <v/>
      </c>
      <c r="AC4037" s="18" t="n">
        <f aca="false">IF(AA4037&lt;&gt;"COMPRAR",0,IF(AB4037="",I4037,MIN(I4037,AB4037)))</f>
        <v>0</v>
      </c>
      <c r="AD4037" s="19" t="n">
        <f aca="false">IF(AC4037&gt;0,AC4037*V4037,0)</f>
        <v>0</v>
      </c>
      <c r="AE4037" s="19" t="n">
        <f aca="false">IF(AC4037&gt;0,(M4037-V4037)*AC4037,0)</f>
        <v>0</v>
      </c>
      <c r="AF4037" s="16" t="str">
        <f aca="false">IF(AA4037&lt;&gt;"COMPRAR","",IF(AB4037="",IF(X4037="","",IF(X4037-V4037&lt;0.01,"EMPATE TÉCNICO","")),IF(AB4037&lt;I4037,"ESTOQUE INSUFICIENTE",IF(X4037="","",IF(X4037-V4037&lt;0.01,"EMPATE TÉCNICO","")))))</f>
        <v/>
      </c>
      <c r="AG4037" s="16" t="s">
        <v>1798</v>
      </c>
      <c r="AH4037" s="16" t="s">
        <v>1761</v>
      </c>
    </row>
    <row r="4038" customFormat="false" ht="15" hidden="false" customHeight="false" outlineLevel="0" collapsed="false">
      <c r="A4038" s="16" t="s">
        <v>12491</v>
      </c>
      <c r="B4038" s="17" t="s">
        <v>12492</v>
      </c>
      <c r="C4038" s="16" t="s">
        <v>12493</v>
      </c>
      <c r="D4038" s="16" t="s">
        <v>5468</v>
      </c>
      <c r="E4038" s="18" t="n">
        <v>1</v>
      </c>
      <c r="F4038" s="16" t="s">
        <v>43</v>
      </c>
      <c r="G4038" s="18" t="n">
        <v>0</v>
      </c>
      <c r="H4038" s="16" t="n">
        <v>1.2</v>
      </c>
      <c r="I4038" s="18" t="n">
        <v>4</v>
      </c>
      <c r="J4038" s="19" t="n">
        <v>2.76</v>
      </c>
      <c r="K4038" s="19" t="n">
        <v>2.76</v>
      </c>
      <c r="L4038" s="19" t="n">
        <v>2.76</v>
      </c>
      <c r="M4038" s="19" t="n">
        <f aca="false">IF(J4038&gt;0,J4038,K4038)*E4038</f>
        <v>2.76</v>
      </c>
      <c r="N4038" s="20"/>
      <c r="O4038" s="21" t="str">
        <f aca="false">IF(R4038="","",ROUND(R4038*(1-Premissas!$B$4),4))</f>
        <v/>
      </c>
      <c r="P4038" s="22"/>
      <c r="Q4038" s="22"/>
      <c r="R4038" s="23"/>
      <c r="S4038" s="24"/>
      <c r="T4038" s="24"/>
      <c r="U4038" s="25"/>
      <c r="V4038" s="19" t="str">
        <f aca="false">IF(COUNT(N4038:Q4038)=0,"",MIN(N4038:Q4038))</f>
        <v/>
      </c>
      <c r="W4038" s="16" t="str">
        <f aca="false">IF(V4038="","",INDEX($N$4:$Q$4,MATCH(V4038,N4038:Q4038,0)))</f>
        <v/>
      </c>
      <c r="X4038" s="19" t="str">
        <f aca="false">IF(COUNT(N4038:Q4038)&lt;2,"",SMALL(N4038:Q4038,2))</f>
        <v/>
      </c>
      <c r="Y4038" s="26" t="str">
        <f aca="false">IF(OR(V4038="",M4038=0),"",V4038/M4038-1)</f>
        <v/>
      </c>
      <c r="Z4038" s="26" t="str">
        <f aca="false">IF(OR(V4038="",L4038=""),"",V4038/(L4038*E4038)-1)</f>
        <v/>
      </c>
      <c r="AA4038" s="16" t="str">
        <f aca="false">IF(V4038="","SEM OFERTA",IF(OR(Y4038&gt;Premissas!$B$11,Y4038&lt;Premissas!$B$12),"VERIFICAR - UNIDADE/EMBALAGEM",IF(Y4038&gt;Premissas!$B$6,"NÃO COMPRAR - REAJUSTE &gt;5%","COMPRAR")))</f>
        <v>SEM OFERTA</v>
      </c>
      <c r="AB4038" s="18" t="str">
        <f aca="false">IF(W4038="DIMEC",S4038,IF(W4038="MEDCENTRO",U4038,""))</f>
        <v/>
      </c>
      <c r="AC4038" s="18" t="n">
        <f aca="false">IF(AA4038&lt;&gt;"COMPRAR",0,IF(AB4038="",I4038,MIN(I4038,AB4038)))</f>
        <v>0</v>
      </c>
      <c r="AD4038" s="19" t="n">
        <f aca="false">IF(AC4038&gt;0,AC4038*V4038,0)</f>
        <v>0</v>
      </c>
      <c r="AE4038" s="19" t="n">
        <f aca="false">IF(AC4038&gt;0,(M4038-V4038)*AC4038,0)</f>
        <v>0</v>
      </c>
      <c r="AF4038" s="16" t="str">
        <f aca="false">IF(AA4038&lt;&gt;"COMPRAR","",IF(AB4038="",IF(X4038="","",IF(X4038-V4038&lt;0.01,"EMPATE TÉCNICO","")),IF(AB4038&lt;I4038,"ESTOQUE INSUFICIENTE",IF(X4038="","",IF(X4038-V4038&lt;0.01,"EMPATE TÉCNICO","")))))</f>
        <v/>
      </c>
      <c r="AG4038" s="16" t="s">
        <v>1798</v>
      </c>
      <c r="AH4038" s="16" t="s">
        <v>1761</v>
      </c>
    </row>
    <row r="4039" customFormat="false" ht="15" hidden="false" customHeight="false" outlineLevel="0" collapsed="false">
      <c r="A4039" s="16" t="s">
        <v>12494</v>
      </c>
      <c r="B4039" s="17" t="s">
        <v>12495</v>
      </c>
      <c r="C4039" s="16" t="s">
        <v>12496</v>
      </c>
      <c r="D4039" s="16" t="s">
        <v>4213</v>
      </c>
      <c r="E4039" s="18" t="n">
        <v>1</v>
      </c>
      <c r="F4039" s="16" t="s">
        <v>43</v>
      </c>
      <c r="G4039" s="18" t="n">
        <v>0</v>
      </c>
      <c r="H4039" s="16" t="n">
        <v>1.1</v>
      </c>
      <c r="I4039" s="18" t="n">
        <v>3</v>
      </c>
      <c r="J4039" s="19" t="n">
        <v>6.67</v>
      </c>
      <c r="K4039" s="19" t="n">
        <v>6.67</v>
      </c>
      <c r="L4039" s="19" t="n">
        <v>6.67</v>
      </c>
      <c r="M4039" s="19" t="n">
        <f aca="false">IF(J4039&gt;0,J4039,K4039)*E4039</f>
        <v>6.67</v>
      </c>
      <c r="N4039" s="20"/>
      <c r="O4039" s="21" t="str">
        <f aca="false">IF(R4039="","",ROUND(R4039*(1-Premissas!$B$4),4))</f>
        <v/>
      </c>
      <c r="P4039" s="22"/>
      <c r="Q4039" s="22"/>
      <c r="R4039" s="23"/>
      <c r="S4039" s="24"/>
      <c r="T4039" s="24"/>
      <c r="U4039" s="25"/>
      <c r="V4039" s="19" t="str">
        <f aca="false">IF(COUNT(N4039:Q4039)=0,"",MIN(N4039:Q4039))</f>
        <v/>
      </c>
      <c r="W4039" s="16" t="str">
        <f aca="false">IF(V4039="","",INDEX($N$4:$Q$4,MATCH(V4039,N4039:Q4039,0)))</f>
        <v/>
      </c>
      <c r="X4039" s="19" t="str">
        <f aca="false">IF(COUNT(N4039:Q4039)&lt;2,"",SMALL(N4039:Q4039,2))</f>
        <v/>
      </c>
      <c r="Y4039" s="26" t="str">
        <f aca="false">IF(OR(V4039="",M4039=0),"",V4039/M4039-1)</f>
        <v/>
      </c>
      <c r="Z4039" s="26" t="str">
        <f aca="false">IF(OR(V4039="",L4039=""),"",V4039/(L4039*E4039)-1)</f>
        <v/>
      </c>
      <c r="AA4039" s="16" t="str">
        <f aca="false">IF(V4039="","SEM OFERTA",IF(OR(Y4039&gt;Premissas!$B$11,Y4039&lt;Premissas!$B$12),"VERIFICAR - UNIDADE/EMBALAGEM",IF(Y4039&gt;Premissas!$B$6,"NÃO COMPRAR - REAJUSTE &gt;5%","COMPRAR")))</f>
        <v>SEM OFERTA</v>
      </c>
      <c r="AB4039" s="18" t="str">
        <f aca="false">IF(W4039="DIMEC",S4039,IF(W4039="MEDCENTRO",U4039,""))</f>
        <v/>
      </c>
      <c r="AC4039" s="18" t="n">
        <f aca="false">IF(AA4039&lt;&gt;"COMPRAR",0,IF(AB4039="",I4039,MIN(I4039,AB4039)))</f>
        <v>0</v>
      </c>
      <c r="AD4039" s="19" t="n">
        <f aca="false">IF(AC4039&gt;0,AC4039*V4039,0)</f>
        <v>0</v>
      </c>
      <c r="AE4039" s="19" t="n">
        <f aca="false">IF(AC4039&gt;0,(M4039-V4039)*AC4039,0)</f>
        <v>0</v>
      </c>
      <c r="AF4039" s="16" t="str">
        <f aca="false">IF(AA4039&lt;&gt;"COMPRAR","",IF(AB4039="",IF(X4039="","",IF(X4039-V4039&lt;0.01,"EMPATE TÉCNICO","")),IF(AB4039&lt;I4039,"ESTOQUE INSUFICIENTE",IF(X4039="","",IF(X4039-V4039&lt;0.01,"EMPATE TÉCNICO","")))))</f>
        <v/>
      </c>
      <c r="AG4039" s="16" t="s">
        <v>547</v>
      </c>
      <c r="AH4039" s="16" t="s">
        <v>1761</v>
      </c>
    </row>
    <row r="4040" customFormat="false" ht="15" hidden="false" customHeight="false" outlineLevel="0" collapsed="false">
      <c r="A4040" s="16" t="s">
        <v>12497</v>
      </c>
      <c r="B4040" s="17" t="s">
        <v>12498</v>
      </c>
      <c r="C4040" s="16" t="s">
        <v>12499</v>
      </c>
      <c r="D4040" s="16" t="s">
        <v>4213</v>
      </c>
      <c r="E4040" s="18" t="n">
        <v>1</v>
      </c>
      <c r="F4040" s="16" t="s">
        <v>43</v>
      </c>
      <c r="G4040" s="18" t="n">
        <v>0</v>
      </c>
      <c r="H4040" s="16" t="n">
        <v>0</v>
      </c>
      <c r="I4040" s="18" t="n">
        <v>1</v>
      </c>
      <c r="J4040" s="19" t="n">
        <v>6.475</v>
      </c>
      <c r="K4040" s="19" t="n">
        <v>6.475</v>
      </c>
      <c r="L4040" s="19" t="n">
        <v>6.475</v>
      </c>
      <c r="M4040" s="19" t="n">
        <f aca="false">IF(J4040&gt;0,J4040,K4040)*E4040</f>
        <v>6.475</v>
      </c>
      <c r="N4040" s="20"/>
      <c r="O4040" s="21" t="str">
        <f aca="false">IF(R4040="","",ROUND(R4040*(1-Premissas!$B$4),4))</f>
        <v/>
      </c>
      <c r="P4040" s="22"/>
      <c r="Q4040" s="22"/>
      <c r="R4040" s="23"/>
      <c r="S4040" s="24"/>
      <c r="T4040" s="24"/>
      <c r="U4040" s="25"/>
      <c r="V4040" s="19" t="str">
        <f aca="false">IF(COUNT(N4040:Q4040)=0,"",MIN(N4040:Q4040))</f>
        <v/>
      </c>
      <c r="W4040" s="16" t="str">
        <f aca="false">IF(V4040="","",INDEX($N$4:$Q$4,MATCH(V4040,N4040:Q4040,0)))</f>
        <v/>
      </c>
      <c r="X4040" s="19" t="str">
        <f aca="false">IF(COUNT(N4040:Q4040)&lt;2,"",SMALL(N4040:Q4040,2))</f>
        <v/>
      </c>
      <c r="Y4040" s="26" t="str">
        <f aca="false">IF(OR(V4040="",M4040=0),"",V4040/M4040-1)</f>
        <v/>
      </c>
      <c r="Z4040" s="26" t="str">
        <f aca="false">IF(OR(V4040="",L4040=""),"",V4040/(L4040*E4040)-1)</f>
        <v/>
      </c>
      <c r="AA4040" s="16" t="str">
        <f aca="false">IF(V4040="","SEM OFERTA",IF(OR(Y4040&gt;Premissas!$B$11,Y4040&lt;Premissas!$B$12),"VERIFICAR - UNIDADE/EMBALAGEM",IF(Y4040&gt;Premissas!$B$6,"NÃO COMPRAR - REAJUSTE &gt;5%","COMPRAR")))</f>
        <v>SEM OFERTA</v>
      </c>
      <c r="AB4040" s="18" t="str">
        <f aca="false">IF(W4040="DIMEC",S4040,IF(W4040="MEDCENTRO",U4040,""))</f>
        <v/>
      </c>
      <c r="AC4040" s="18" t="n">
        <f aca="false">IF(AA4040&lt;&gt;"COMPRAR",0,IF(AB4040="",I4040,MIN(I4040,AB4040)))</f>
        <v>0</v>
      </c>
      <c r="AD4040" s="19" t="n">
        <f aca="false">IF(AC4040&gt;0,AC4040*V4040,0)</f>
        <v>0</v>
      </c>
      <c r="AE4040" s="19" t="n">
        <f aca="false">IF(AC4040&gt;0,(M4040-V4040)*AC4040,0)</f>
        <v>0</v>
      </c>
      <c r="AF4040" s="16" t="str">
        <f aca="false">IF(AA4040&lt;&gt;"COMPRAR","",IF(AB4040="",IF(X4040="","",IF(X4040-V4040&lt;0.01,"EMPATE TÉCNICO","")),IF(AB4040&lt;I4040,"ESTOQUE INSUFICIENTE",IF(X4040="","",IF(X4040-V4040&lt;0.01,"EMPATE TÉCNICO","")))))</f>
        <v/>
      </c>
      <c r="AG4040" s="16" t="s">
        <v>203</v>
      </c>
      <c r="AH4040" s="16" t="s">
        <v>1761</v>
      </c>
    </row>
    <row r="4041" customFormat="false" ht="15" hidden="false" customHeight="false" outlineLevel="0" collapsed="false">
      <c r="A4041" s="16" t="s">
        <v>12500</v>
      </c>
      <c r="B4041" s="17" t="s">
        <v>12501</v>
      </c>
      <c r="C4041" s="16" t="s">
        <v>12502</v>
      </c>
      <c r="D4041" s="16" t="s">
        <v>4213</v>
      </c>
      <c r="E4041" s="18" t="n">
        <v>1</v>
      </c>
      <c r="F4041" s="16" t="s">
        <v>42</v>
      </c>
      <c r="G4041" s="18" t="n">
        <v>9</v>
      </c>
      <c r="H4041" s="16" t="n">
        <v>4.3</v>
      </c>
      <c r="I4041" s="18" t="n">
        <v>3</v>
      </c>
      <c r="J4041" s="19" t="n">
        <v>6.20333333333333</v>
      </c>
      <c r="K4041" s="19" t="n">
        <v>6.20333333333333</v>
      </c>
      <c r="L4041" s="19" t="n">
        <v>6.2033</v>
      </c>
      <c r="M4041" s="19" t="n">
        <f aca="false">IF(J4041&gt;0,J4041,K4041)*E4041</f>
        <v>6.20333333333333</v>
      </c>
      <c r="N4041" s="20"/>
      <c r="O4041" s="21" t="str">
        <f aca="false">IF(R4041="","",ROUND(R4041*(1-Premissas!$B$4),4))</f>
        <v/>
      </c>
      <c r="P4041" s="22"/>
      <c r="Q4041" s="22"/>
      <c r="R4041" s="23"/>
      <c r="S4041" s="24"/>
      <c r="T4041" s="24"/>
      <c r="U4041" s="25"/>
      <c r="V4041" s="19" t="str">
        <f aca="false">IF(COUNT(N4041:Q4041)=0,"",MIN(N4041:Q4041))</f>
        <v/>
      </c>
      <c r="W4041" s="16" t="str">
        <f aca="false">IF(V4041="","",INDEX($N$4:$Q$4,MATCH(V4041,N4041:Q4041,0)))</f>
        <v/>
      </c>
      <c r="X4041" s="19" t="str">
        <f aca="false">IF(COUNT(N4041:Q4041)&lt;2,"",SMALL(N4041:Q4041,2))</f>
        <v/>
      </c>
      <c r="Y4041" s="26" t="str">
        <f aca="false">IF(OR(V4041="",M4041=0),"",V4041/M4041-1)</f>
        <v/>
      </c>
      <c r="Z4041" s="26" t="str">
        <f aca="false">IF(OR(V4041="",L4041=""),"",V4041/(L4041*E4041)-1)</f>
        <v/>
      </c>
      <c r="AA4041" s="16" t="str">
        <f aca="false">IF(V4041="","SEM OFERTA",IF(OR(Y4041&gt;Premissas!$B$11,Y4041&lt;Premissas!$B$12),"VERIFICAR - UNIDADE/EMBALAGEM",IF(Y4041&gt;Premissas!$B$6,"NÃO COMPRAR - REAJUSTE &gt;5%","COMPRAR")))</f>
        <v>SEM OFERTA</v>
      </c>
      <c r="AB4041" s="18" t="str">
        <f aca="false">IF(W4041="DIMEC",S4041,IF(W4041="MEDCENTRO",U4041,""))</f>
        <v/>
      </c>
      <c r="AC4041" s="18" t="n">
        <f aca="false">IF(AA4041&lt;&gt;"COMPRAR",0,IF(AB4041="",I4041,MIN(I4041,AB4041)))</f>
        <v>0</v>
      </c>
      <c r="AD4041" s="19" t="n">
        <f aca="false">IF(AC4041&gt;0,AC4041*V4041,0)</f>
        <v>0</v>
      </c>
      <c r="AE4041" s="19" t="n">
        <f aca="false">IF(AC4041&gt;0,(M4041-V4041)*AC4041,0)</f>
        <v>0</v>
      </c>
      <c r="AF4041" s="16" t="str">
        <f aca="false">IF(AA4041&lt;&gt;"COMPRAR","",IF(AB4041="",IF(X4041="","",IF(X4041-V4041&lt;0.01,"EMPATE TÉCNICO","")),IF(AB4041&lt;I4041,"ESTOQUE INSUFICIENTE",IF(X4041="","",IF(X4041-V4041&lt;0.01,"EMPATE TÉCNICO","")))))</f>
        <v/>
      </c>
      <c r="AG4041" s="16" t="s">
        <v>547</v>
      </c>
      <c r="AH4041" s="16" t="s">
        <v>1761</v>
      </c>
    </row>
    <row r="4042" customFormat="false" ht="15" hidden="false" customHeight="false" outlineLevel="0" collapsed="false">
      <c r="A4042" s="16" t="s">
        <v>12503</v>
      </c>
      <c r="B4042" s="17" t="s">
        <v>12504</v>
      </c>
      <c r="C4042" s="16" t="s">
        <v>12505</v>
      </c>
      <c r="D4042" s="16" t="s">
        <v>4213</v>
      </c>
      <c r="E4042" s="18" t="n">
        <v>1</v>
      </c>
      <c r="F4042" s="16" t="s">
        <v>42</v>
      </c>
      <c r="G4042" s="18" t="n">
        <v>2</v>
      </c>
      <c r="H4042" s="16" t="n">
        <v>7.5</v>
      </c>
      <c r="I4042" s="18" t="n">
        <v>18</v>
      </c>
      <c r="J4042" s="19" t="n">
        <v>7.5525</v>
      </c>
      <c r="K4042" s="19" t="n">
        <v>7.5525</v>
      </c>
      <c r="L4042" s="19" t="n">
        <v>7.5525</v>
      </c>
      <c r="M4042" s="19" t="n">
        <f aca="false">IF(J4042&gt;0,J4042,K4042)*E4042</f>
        <v>7.5525</v>
      </c>
      <c r="N4042" s="20"/>
      <c r="O4042" s="21" t="str">
        <f aca="false">IF(R4042="","",ROUND(R4042*(1-Premissas!$B$4),4))</f>
        <v/>
      </c>
      <c r="P4042" s="22"/>
      <c r="Q4042" s="22"/>
      <c r="R4042" s="23"/>
      <c r="S4042" s="24"/>
      <c r="T4042" s="24"/>
      <c r="U4042" s="25"/>
      <c r="V4042" s="19" t="str">
        <f aca="false">IF(COUNT(N4042:Q4042)=0,"",MIN(N4042:Q4042))</f>
        <v/>
      </c>
      <c r="W4042" s="16" t="str">
        <f aca="false">IF(V4042="","",INDEX($N$4:$Q$4,MATCH(V4042,N4042:Q4042,0)))</f>
        <v/>
      </c>
      <c r="X4042" s="19" t="str">
        <f aca="false">IF(COUNT(N4042:Q4042)&lt;2,"",SMALL(N4042:Q4042,2))</f>
        <v/>
      </c>
      <c r="Y4042" s="26" t="str">
        <f aca="false">IF(OR(V4042="",M4042=0),"",V4042/M4042-1)</f>
        <v/>
      </c>
      <c r="Z4042" s="26" t="str">
        <f aca="false">IF(OR(V4042="",L4042=""),"",V4042/(L4042*E4042)-1)</f>
        <v/>
      </c>
      <c r="AA4042" s="16" t="str">
        <f aca="false">IF(V4042="","SEM OFERTA",IF(OR(Y4042&gt;Premissas!$B$11,Y4042&lt;Premissas!$B$12),"VERIFICAR - UNIDADE/EMBALAGEM",IF(Y4042&gt;Premissas!$B$6,"NÃO COMPRAR - REAJUSTE &gt;5%","COMPRAR")))</f>
        <v>SEM OFERTA</v>
      </c>
      <c r="AB4042" s="18" t="str">
        <f aca="false">IF(W4042="DIMEC",S4042,IF(W4042="MEDCENTRO",U4042,""))</f>
        <v/>
      </c>
      <c r="AC4042" s="18" t="n">
        <f aca="false">IF(AA4042&lt;&gt;"COMPRAR",0,IF(AB4042="",I4042,MIN(I4042,AB4042)))</f>
        <v>0</v>
      </c>
      <c r="AD4042" s="19" t="n">
        <f aca="false">IF(AC4042&gt;0,AC4042*V4042,0)</f>
        <v>0</v>
      </c>
      <c r="AE4042" s="19" t="n">
        <f aca="false">IF(AC4042&gt;0,(M4042-V4042)*AC4042,0)</f>
        <v>0</v>
      </c>
      <c r="AF4042" s="16" t="str">
        <f aca="false">IF(AA4042&lt;&gt;"COMPRAR","",IF(AB4042="",IF(X4042="","",IF(X4042-V4042&lt;0.01,"EMPATE TÉCNICO","")),IF(AB4042&lt;I4042,"ESTOQUE INSUFICIENTE",IF(X4042="","",IF(X4042-V4042&lt;0.01,"EMPATE TÉCNICO","")))))</f>
        <v/>
      </c>
      <c r="AG4042" s="16" t="s">
        <v>328</v>
      </c>
      <c r="AH4042" s="16" t="s">
        <v>1761</v>
      </c>
    </row>
    <row r="4043" customFormat="false" ht="15" hidden="false" customHeight="false" outlineLevel="0" collapsed="false">
      <c r="A4043" s="16" t="s">
        <v>12506</v>
      </c>
      <c r="B4043" s="17" t="s">
        <v>12507</v>
      </c>
      <c r="C4043" s="16" t="s">
        <v>12508</v>
      </c>
      <c r="D4043" s="16" t="s">
        <v>4213</v>
      </c>
      <c r="E4043" s="18" t="n">
        <v>1</v>
      </c>
      <c r="F4043" s="16" t="s">
        <v>43</v>
      </c>
      <c r="G4043" s="18" t="n">
        <v>0</v>
      </c>
      <c r="H4043" s="16" t="n">
        <v>0.5</v>
      </c>
      <c r="I4043" s="18" t="n">
        <v>2</v>
      </c>
      <c r="J4043" s="19" t="n">
        <v>7.13</v>
      </c>
      <c r="K4043" s="19" t="n">
        <v>7.13</v>
      </c>
      <c r="L4043" s="19" t="n">
        <v>7.13</v>
      </c>
      <c r="M4043" s="19" t="n">
        <f aca="false">IF(J4043&gt;0,J4043,K4043)*E4043</f>
        <v>7.13</v>
      </c>
      <c r="N4043" s="20"/>
      <c r="O4043" s="21" t="str">
        <f aca="false">IF(R4043="","",ROUND(R4043*(1-Premissas!$B$4),4))</f>
        <v/>
      </c>
      <c r="P4043" s="22"/>
      <c r="Q4043" s="22"/>
      <c r="R4043" s="23"/>
      <c r="S4043" s="24"/>
      <c r="T4043" s="24"/>
      <c r="U4043" s="25"/>
      <c r="V4043" s="19" t="str">
        <f aca="false">IF(COUNT(N4043:Q4043)=0,"",MIN(N4043:Q4043))</f>
        <v/>
      </c>
      <c r="W4043" s="16" t="str">
        <f aca="false">IF(V4043="","",INDEX($N$4:$Q$4,MATCH(V4043,N4043:Q4043,0)))</f>
        <v/>
      </c>
      <c r="X4043" s="19" t="str">
        <f aca="false">IF(COUNT(N4043:Q4043)&lt;2,"",SMALL(N4043:Q4043,2))</f>
        <v/>
      </c>
      <c r="Y4043" s="26" t="str">
        <f aca="false">IF(OR(V4043="",M4043=0),"",V4043/M4043-1)</f>
        <v/>
      </c>
      <c r="Z4043" s="26" t="str">
        <f aca="false">IF(OR(V4043="",L4043=""),"",V4043/(L4043*E4043)-1)</f>
        <v/>
      </c>
      <c r="AA4043" s="16" t="str">
        <f aca="false">IF(V4043="","SEM OFERTA",IF(OR(Y4043&gt;Premissas!$B$11,Y4043&lt;Premissas!$B$12),"VERIFICAR - UNIDADE/EMBALAGEM",IF(Y4043&gt;Premissas!$B$6,"NÃO COMPRAR - REAJUSTE &gt;5%","COMPRAR")))</f>
        <v>SEM OFERTA</v>
      </c>
      <c r="AB4043" s="18" t="str">
        <f aca="false">IF(W4043="DIMEC",S4043,IF(W4043="MEDCENTRO",U4043,""))</f>
        <v/>
      </c>
      <c r="AC4043" s="18" t="n">
        <f aca="false">IF(AA4043&lt;&gt;"COMPRAR",0,IF(AB4043="",I4043,MIN(I4043,AB4043)))</f>
        <v>0</v>
      </c>
      <c r="AD4043" s="19" t="n">
        <f aca="false">IF(AC4043&gt;0,AC4043*V4043,0)</f>
        <v>0</v>
      </c>
      <c r="AE4043" s="19" t="n">
        <f aca="false">IF(AC4043&gt;0,(M4043-V4043)*AC4043,0)</f>
        <v>0</v>
      </c>
      <c r="AF4043" s="16" t="str">
        <f aca="false">IF(AA4043&lt;&gt;"COMPRAR","",IF(AB4043="",IF(X4043="","",IF(X4043-V4043&lt;0.01,"EMPATE TÉCNICO","")),IF(AB4043&lt;I4043,"ESTOQUE INSUFICIENTE",IF(X4043="","",IF(X4043-V4043&lt;0.01,"EMPATE TÉCNICO","")))))</f>
        <v/>
      </c>
      <c r="AG4043" s="16" t="s">
        <v>328</v>
      </c>
      <c r="AH4043" s="16" t="s">
        <v>1761</v>
      </c>
    </row>
    <row r="4044" customFormat="false" ht="15" hidden="false" customHeight="false" outlineLevel="0" collapsed="false">
      <c r="A4044" s="16" t="s">
        <v>12509</v>
      </c>
      <c r="B4044" s="17" t="s">
        <v>12510</v>
      </c>
      <c r="C4044" s="16" t="s">
        <v>12511</v>
      </c>
      <c r="D4044" s="16" t="s">
        <v>4213</v>
      </c>
      <c r="E4044" s="18" t="n">
        <v>1</v>
      </c>
      <c r="F4044" s="16" t="s">
        <v>42</v>
      </c>
      <c r="G4044" s="18" t="n">
        <v>1</v>
      </c>
      <c r="H4044" s="16" t="n">
        <v>1.9</v>
      </c>
      <c r="I4044" s="18" t="n">
        <v>4</v>
      </c>
      <c r="J4044" s="19" t="n">
        <v>5.22</v>
      </c>
      <c r="K4044" s="19" t="n">
        <v>5.22</v>
      </c>
      <c r="L4044" s="19" t="n">
        <v>5.22</v>
      </c>
      <c r="M4044" s="19" t="n">
        <f aca="false">IF(J4044&gt;0,J4044,K4044)*E4044</f>
        <v>5.22</v>
      </c>
      <c r="N4044" s="20"/>
      <c r="O4044" s="21" t="str">
        <f aca="false">IF(R4044="","",ROUND(R4044*(1-Premissas!$B$4),4))</f>
        <v/>
      </c>
      <c r="P4044" s="22"/>
      <c r="Q4044" s="22"/>
      <c r="R4044" s="23"/>
      <c r="S4044" s="24"/>
      <c r="T4044" s="24"/>
      <c r="U4044" s="25"/>
      <c r="V4044" s="19" t="str">
        <f aca="false">IF(COUNT(N4044:Q4044)=0,"",MIN(N4044:Q4044))</f>
        <v/>
      </c>
      <c r="W4044" s="16" t="str">
        <f aca="false">IF(V4044="","",INDEX($N$4:$Q$4,MATCH(V4044,N4044:Q4044,0)))</f>
        <v/>
      </c>
      <c r="X4044" s="19" t="str">
        <f aca="false">IF(COUNT(N4044:Q4044)&lt;2,"",SMALL(N4044:Q4044,2))</f>
        <v/>
      </c>
      <c r="Y4044" s="26" t="str">
        <f aca="false">IF(OR(V4044="",M4044=0),"",V4044/M4044-1)</f>
        <v/>
      </c>
      <c r="Z4044" s="26" t="str">
        <f aca="false">IF(OR(V4044="",L4044=""),"",V4044/(L4044*E4044)-1)</f>
        <v/>
      </c>
      <c r="AA4044" s="16" t="str">
        <f aca="false">IF(V4044="","SEM OFERTA",IF(OR(Y4044&gt;Premissas!$B$11,Y4044&lt;Premissas!$B$12),"VERIFICAR - UNIDADE/EMBALAGEM",IF(Y4044&gt;Premissas!$B$6,"NÃO COMPRAR - REAJUSTE &gt;5%","COMPRAR")))</f>
        <v>SEM OFERTA</v>
      </c>
      <c r="AB4044" s="18" t="str">
        <f aca="false">IF(W4044="DIMEC",S4044,IF(W4044="MEDCENTRO",U4044,""))</f>
        <v/>
      </c>
      <c r="AC4044" s="18" t="n">
        <f aca="false">IF(AA4044&lt;&gt;"COMPRAR",0,IF(AB4044="",I4044,MIN(I4044,AB4044)))</f>
        <v>0</v>
      </c>
      <c r="AD4044" s="19" t="n">
        <f aca="false">IF(AC4044&gt;0,AC4044*V4044,0)</f>
        <v>0</v>
      </c>
      <c r="AE4044" s="19" t="n">
        <f aca="false">IF(AC4044&gt;0,(M4044-V4044)*AC4044,0)</f>
        <v>0</v>
      </c>
      <c r="AF4044" s="16" t="str">
        <f aca="false">IF(AA4044&lt;&gt;"COMPRAR","",IF(AB4044="",IF(X4044="","",IF(X4044-V4044&lt;0.01,"EMPATE TÉCNICO","")),IF(AB4044&lt;I4044,"ESTOQUE INSUFICIENTE",IF(X4044="","",IF(X4044-V4044&lt;0.01,"EMPATE TÉCNICO","")))))</f>
        <v/>
      </c>
      <c r="AG4044" s="16" t="s">
        <v>547</v>
      </c>
      <c r="AH4044" s="16" t="s">
        <v>1761</v>
      </c>
    </row>
    <row r="4045" customFormat="false" ht="15" hidden="false" customHeight="false" outlineLevel="0" collapsed="false">
      <c r="A4045" s="16" t="s">
        <v>12512</v>
      </c>
      <c r="B4045" s="17" t="s">
        <v>12513</v>
      </c>
      <c r="C4045" s="16" t="s">
        <v>12514</v>
      </c>
      <c r="D4045" s="16" t="s">
        <v>5468</v>
      </c>
      <c r="E4045" s="18" t="n">
        <v>1</v>
      </c>
      <c r="F4045" s="16" t="s">
        <v>43</v>
      </c>
      <c r="G4045" s="18" t="n">
        <v>0</v>
      </c>
      <c r="H4045" s="16" t="n">
        <v>0</v>
      </c>
      <c r="I4045" s="18" t="n">
        <v>1</v>
      </c>
      <c r="J4045" s="19" t="n">
        <v>2.83</v>
      </c>
      <c r="K4045" s="19" t="n">
        <v>2.83</v>
      </c>
      <c r="L4045" s="19" t="n">
        <v>2.83</v>
      </c>
      <c r="M4045" s="19" t="n">
        <f aca="false">IF(J4045&gt;0,J4045,K4045)*E4045</f>
        <v>2.83</v>
      </c>
      <c r="N4045" s="20"/>
      <c r="O4045" s="21" t="str">
        <f aca="false">IF(R4045="","",ROUND(R4045*(1-Premissas!$B$4),4))</f>
        <v/>
      </c>
      <c r="P4045" s="22"/>
      <c r="Q4045" s="22"/>
      <c r="R4045" s="23"/>
      <c r="S4045" s="24"/>
      <c r="T4045" s="24"/>
      <c r="U4045" s="25"/>
      <c r="V4045" s="19" t="str">
        <f aca="false">IF(COUNT(N4045:Q4045)=0,"",MIN(N4045:Q4045))</f>
        <v/>
      </c>
      <c r="W4045" s="16" t="str">
        <f aca="false">IF(V4045="","",INDEX($N$4:$Q$4,MATCH(V4045,N4045:Q4045,0)))</f>
        <v/>
      </c>
      <c r="X4045" s="19" t="str">
        <f aca="false">IF(COUNT(N4045:Q4045)&lt;2,"",SMALL(N4045:Q4045,2))</f>
        <v/>
      </c>
      <c r="Y4045" s="26" t="str">
        <f aca="false">IF(OR(V4045="",M4045=0),"",V4045/M4045-1)</f>
        <v/>
      </c>
      <c r="Z4045" s="26" t="str">
        <f aca="false">IF(OR(V4045="",L4045=""),"",V4045/(L4045*E4045)-1)</f>
        <v/>
      </c>
      <c r="AA4045" s="16" t="str">
        <f aca="false">IF(V4045="","SEM OFERTA",IF(OR(Y4045&gt;Premissas!$B$11,Y4045&lt;Premissas!$B$12),"VERIFICAR - UNIDADE/EMBALAGEM",IF(Y4045&gt;Premissas!$B$6,"NÃO COMPRAR - REAJUSTE &gt;5%","COMPRAR")))</f>
        <v>SEM OFERTA</v>
      </c>
      <c r="AB4045" s="18" t="str">
        <f aca="false">IF(W4045="DIMEC",S4045,IF(W4045="MEDCENTRO",U4045,""))</f>
        <v/>
      </c>
      <c r="AC4045" s="18" t="n">
        <f aca="false">IF(AA4045&lt;&gt;"COMPRAR",0,IF(AB4045="",I4045,MIN(I4045,AB4045)))</f>
        <v>0</v>
      </c>
      <c r="AD4045" s="19" t="n">
        <f aca="false">IF(AC4045&gt;0,AC4045*V4045,0)</f>
        <v>0</v>
      </c>
      <c r="AE4045" s="19" t="n">
        <f aca="false">IF(AC4045&gt;0,(M4045-V4045)*AC4045,0)</f>
        <v>0</v>
      </c>
      <c r="AF4045" s="16" t="str">
        <f aca="false">IF(AA4045&lt;&gt;"COMPRAR","",IF(AB4045="",IF(X4045="","",IF(X4045-V4045&lt;0.01,"EMPATE TÉCNICO","")),IF(AB4045&lt;I4045,"ESTOQUE INSUFICIENTE",IF(X4045="","",IF(X4045-V4045&lt;0.01,"EMPATE TÉCNICO","")))))</f>
        <v/>
      </c>
      <c r="AG4045" s="16" t="s">
        <v>1798</v>
      </c>
      <c r="AH4045" s="16" t="s">
        <v>1761</v>
      </c>
    </row>
    <row r="4046" customFormat="false" ht="15" hidden="false" customHeight="false" outlineLevel="0" collapsed="false">
      <c r="A4046" s="16" t="s">
        <v>12515</v>
      </c>
      <c r="B4046" s="17" t="s">
        <v>12516</v>
      </c>
      <c r="C4046" s="16" t="s">
        <v>12517</v>
      </c>
      <c r="D4046" s="16" t="s">
        <v>4371</v>
      </c>
      <c r="E4046" s="18" t="n">
        <v>1</v>
      </c>
      <c r="F4046" s="16" t="s">
        <v>42</v>
      </c>
      <c r="G4046" s="18" t="n">
        <v>10</v>
      </c>
      <c r="H4046" s="16" t="n">
        <v>4.5</v>
      </c>
      <c r="I4046" s="18" t="n">
        <v>2</v>
      </c>
      <c r="J4046" s="19" t="n">
        <v>5.86166666666667</v>
      </c>
      <c r="K4046" s="19" t="n">
        <v>5.86166666666667</v>
      </c>
      <c r="L4046" s="19" t="n">
        <v>4.95</v>
      </c>
      <c r="M4046" s="19" t="n">
        <f aca="false">IF(J4046&gt;0,J4046,K4046)*E4046</f>
        <v>5.86166666666667</v>
      </c>
      <c r="N4046" s="20"/>
      <c r="O4046" s="21" t="str">
        <f aca="false">IF(R4046="","",ROUND(R4046*(1-Premissas!$B$4),4))</f>
        <v/>
      </c>
      <c r="P4046" s="22"/>
      <c r="Q4046" s="22"/>
      <c r="R4046" s="23"/>
      <c r="S4046" s="24"/>
      <c r="T4046" s="24"/>
      <c r="U4046" s="25"/>
      <c r="V4046" s="19" t="str">
        <f aca="false">IF(COUNT(N4046:Q4046)=0,"",MIN(N4046:Q4046))</f>
        <v/>
      </c>
      <c r="W4046" s="16" t="str">
        <f aca="false">IF(V4046="","",INDEX($N$4:$Q$4,MATCH(V4046,N4046:Q4046,0)))</f>
        <v/>
      </c>
      <c r="X4046" s="19" t="str">
        <f aca="false">IF(COUNT(N4046:Q4046)&lt;2,"",SMALL(N4046:Q4046,2))</f>
        <v/>
      </c>
      <c r="Y4046" s="26" t="str">
        <f aca="false">IF(OR(V4046="",M4046=0),"",V4046/M4046-1)</f>
        <v/>
      </c>
      <c r="Z4046" s="26" t="str">
        <f aca="false">IF(OR(V4046="",L4046=""),"",V4046/(L4046*E4046)-1)</f>
        <v/>
      </c>
      <c r="AA4046" s="16" t="str">
        <f aca="false">IF(V4046="","SEM OFERTA",IF(OR(Y4046&gt;Premissas!$B$11,Y4046&lt;Premissas!$B$12),"VERIFICAR - UNIDADE/EMBALAGEM",IF(Y4046&gt;Premissas!$B$6,"NÃO COMPRAR - REAJUSTE &gt;5%","COMPRAR")))</f>
        <v>SEM OFERTA</v>
      </c>
      <c r="AB4046" s="18" t="str">
        <f aca="false">IF(W4046="DIMEC",S4046,IF(W4046="MEDCENTRO",U4046,""))</f>
        <v/>
      </c>
      <c r="AC4046" s="18" t="n">
        <f aca="false">IF(AA4046&lt;&gt;"COMPRAR",0,IF(AB4046="",I4046,MIN(I4046,AB4046)))</f>
        <v>0</v>
      </c>
      <c r="AD4046" s="19" t="n">
        <f aca="false">IF(AC4046&gt;0,AC4046*V4046,0)</f>
        <v>0</v>
      </c>
      <c r="AE4046" s="19" t="n">
        <f aca="false">IF(AC4046&gt;0,(M4046-V4046)*AC4046,0)</f>
        <v>0</v>
      </c>
      <c r="AF4046" s="16" t="str">
        <f aca="false">IF(AA4046&lt;&gt;"COMPRAR","",IF(AB4046="",IF(X4046="","",IF(X4046-V4046&lt;0.01,"EMPATE TÉCNICO","")),IF(AB4046&lt;I4046,"ESTOQUE INSUFICIENTE",IF(X4046="","",IF(X4046-V4046&lt;0.01,"EMPATE TÉCNICO","")))))</f>
        <v/>
      </c>
      <c r="AG4046" s="16" t="s">
        <v>547</v>
      </c>
      <c r="AH4046" s="16" t="s">
        <v>1761</v>
      </c>
    </row>
    <row r="4047" customFormat="false" ht="15" hidden="false" customHeight="false" outlineLevel="0" collapsed="false">
      <c r="A4047" s="16" t="s">
        <v>12518</v>
      </c>
      <c r="B4047" s="17" t="s">
        <v>12519</v>
      </c>
      <c r="C4047" s="16" t="s">
        <v>12520</v>
      </c>
      <c r="D4047" s="16" t="s">
        <v>7400</v>
      </c>
      <c r="E4047" s="18" t="n">
        <v>1</v>
      </c>
      <c r="F4047" s="16" t="s">
        <v>43</v>
      </c>
      <c r="G4047" s="18" t="n">
        <v>2</v>
      </c>
      <c r="H4047" s="16" t="n">
        <v>0.9</v>
      </c>
      <c r="I4047" s="18" t="n">
        <v>1</v>
      </c>
      <c r="J4047" s="19" t="n">
        <v>3.65</v>
      </c>
      <c r="K4047" s="19" t="n">
        <v>3.65</v>
      </c>
      <c r="L4047" s="19" t="n">
        <v>3.65</v>
      </c>
      <c r="M4047" s="19" t="n">
        <f aca="false">IF(J4047&gt;0,J4047,K4047)*E4047</f>
        <v>3.65</v>
      </c>
      <c r="N4047" s="20"/>
      <c r="O4047" s="21" t="str">
        <f aca="false">IF(R4047="","",ROUND(R4047*(1-Premissas!$B$4),4))</f>
        <v/>
      </c>
      <c r="P4047" s="22"/>
      <c r="Q4047" s="22"/>
      <c r="R4047" s="23"/>
      <c r="S4047" s="24"/>
      <c r="T4047" s="24"/>
      <c r="U4047" s="25"/>
      <c r="V4047" s="19" t="str">
        <f aca="false">IF(COUNT(N4047:Q4047)=0,"",MIN(N4047:Q4047))</f>
        <v/>
      </c>
      <c r="W4047" s="16" t="str">
        <f aca="false">IF(V4047="","",INDEX($N$4:$Q$4,MATCH(V4047,N4047:Q4047,0)))</f>
        <v/>
      </c>
      <c r="X4047" s="19" t="str">
        <f aca="false">IF(COUNT(N4047:Q4047)&lt;2,"",SMALL(N4047:Q4047,2))</f>
        <v/>
      </c>
      <c r="Y4047" s="26" t="str">
        <f aca="false">IF(OR(V4047="",M4047=0),"",V4047/M4047-1)</f>
        <v/>
      </c>
      <c r="Z4047" s="26" t="str">
        <f aca="false">IF(OR(V4047="",L4047=""),"",V4047/(L4047*E4047)-1)</f>
        <v/>
      </c>
      <c r="AA4047" s="16" t="str">
        <f aca="false">IF(V4047="","SEM OFERTA",IF(OR(Y4047&gt;Premissas!$B$11,Y4047&lt;Premissas!$B$12),"VERIFICAR - UNIDADE/EMBALAGEM",IF(Y4047&gt;Premissas!$B$6,"NÃO COMPRAR - REAJUSTE &gt;5%","COMPRAR")))</f>
        <v>SEM OFERTA</v>
      </c>
      <c r="AB4047" s="18" t="str">
        <f aca="false">IF(W4047="DIMEC",S4047,IF(W4047="MEDCENTRO",U4047,""))</f>
        <v/>
      </c>
      <c r="AC4047" s="18" t="n">
        <f aca="false">IF(AA4047&lt;&gt;"COMPRAR",0,IF(AB4047="",I4047,MIN(I4047,AB4047)))</f>
        <v>0</v>
      </c>
      <c r="AD4047" s="19" t="n">
        <f aca="false">IF(AC4047&gt;0,AC4047*V4047,0)</f>
        <v>0</v>
      </c>
      <c r="AE4047" s="19" t="n">
        <f aca="false">IF(AC4047&gt;0,(M4047-V4047)*AC4047,0)</f>
        <v>0</v>
      </c>
      <c r="AF4047" s="16" t="str">
        <f aca="false">IF(AA4047&lt;&gt;"COMPRAR","",IF(AB4047="",IF(X4047="","",IF(X4047-V4047&lt;0.01,"EMPATE TÉCNICO","")),IF(AB4047&lt;I4047,"ESTOQUE INSUFICIENTE",IF(X4047="","",IF(X4047-V4047&lt;0.01,"EMPATE TÉCNICO","")))))</f>
        <v/>
      </c>
      <c r="AG4047" s="16" t="s">
        <v>4880</v>
      </c>
      <c r="AH4047" s="16" t="s">
        <v>1761</v>
      </c>
    </row>
    <row r="4048" customFormat="false" ht="15" hidden="false" customHeight="false" outlineLevel="0" collapsed="false">
      <c r="A4048" s="16" t="s">
        <v>12521</v>
      </c>
      <c r="B4048" s="17" t="s">
        <v>12522</v>
      </c>
      <c r="C4048" s="16" t="s">
        <v>12523</v>
      </c>
      <c r="D4048" s="16" t="s">
        <v>7400</v>
      </c>
      <c r="E4048" s="18" t="n">
        <v>1</v>
      </c>
      <c r="F4048" s="16" t="s">
        <v>43</v>
      </c>
      <c r="G4048" s="18" t="n">
        <v>2</v>
      </c>
      <c r="H4048" s="16" t="n">
        <v>0.9</v>
      </c>
      <c r="I4048" s="18" t="n">
        <v>1</v>
      </c>
      <c r="J4048" s="19" t="n">
        <v>3.65</v>
      </c>
      <c r="K4048" s="19" t="n">
        <v>3.65</v>
      </c>
      <c r="L4048" s="19" t="n">
        <v>3.65</v>
      </c>
      <c r="M4048" s="19" t="n">
        <f aca="false">IF(J4048&gt;0,J4048,K4048)*E4048</f>
        <v>3.65</v>
      </c>
      <c r="N4048" s="20"/>
      <c r="O4048" s="21" t="str">
        <f aca="false">IF(R4048="","",ROUND(R4048*(1-Premissas!$B$4),4))</f>
        <v/>
      </c>
      <c r="P4048" s="22"/>
      <c r="Q4048" s="22"/>
      <c r="R4048" s="23"/>
      <c r="S4048" s="24"/>
      <c r="T4048" s="24"/>
      <c r="U4048" s="25"/>
      <c r="V4048" s="19" t="str">
        <f aca="false">IF(COUNT(N4048:Q4048)=0,"",MIN(N4048:Q4048))</f>
        <v/>
      </c>
      <c r="W4048" s="16" t="str">
        <f aca="false">IF(V4048="","",INDEX($N$4:$Q$4,MATCH(V4048,N4048:Q4048,0)))</f>
        <v/>
      </c>
      <c r="X4048" s="19" t="str">
        <f aca="false">IF(COUNT(N4048:Q4048)&lt;2,"",SMALL(N4048:Q4048,2))</f>
        <v/>
      </c>
      <c r="Y4048" s="26" t="str">
        <f aca="false">IF(OR(V4048="",M4048=0),"",V4048/M4048-1)</f>
        <v/>
      </c>
      <c r="Z4048" s="26" t="str">
        <f aca="false">IF(OR(V4048="",L4048=""),"",V4048/(L4048*E4048)-1)</f>
        <v/>
      </c>
      <c r="AA4048" s="16" t="str">
        <f aca="false">IF(V4048="","SEM OFERTA",IF(OR(Y4048&gt;Premissas!$B$11,Y4048&lt;Premissas!$B$12),"VERIFICAR - UNIDADE/EMBALAGEM",IF(Y4048&gt;Premissas!$B$6,"NÃO COMPRAR - REAJUSTE &gt;5%","COMPRAR")))</f>
        <v>SEM OFERTA</v>
      </c>
      <c r="AB4048" s="18" t="str">
        <f aca="false">IF(W4048="DIMEC",S4048,IF(W4048="MEDCENTRO",U4048,""))</f>
        <v/>
      </c>
      <c r="AC4048" s="18" t="n">
        <f aca="false">IF(AA4048&lt;&gt;"COMPRAR",0,IF(AB4048="",I4048,MIN(I4048,AB4048)))</f>
        <v>0</v>
      </c>
      <c r="AD4048" s="19" t="n">
        <f aca="false">IF(AC4048&gt;0,AC4048*V4048,0)</f>
        <v>0</v>
      </c>
      <c r="AE4048" s="19" t="n">
        <f aca="false">IF(AC4048&gt;0,(M4048-V4048)*AC4048,0)</f>
        <v>0</v>
      </c>
      <c r="AF4048" s="16" t="str">
        <f aca="false">IF(AA4048&lt;&gt;"COMPRAR","",IF(AB4048="",IF(X4048="","",IF(X4048-V4048&lt;0.01,"EMPATE TÉCNICO","")),IF(AB4048&lt;I4048,"ESTOQUE INSUFICIENTE",IF(X4048="","",IF(X4048-V4048&lt;0.01,"EMPATE TÉCNICO","")))))</f>
        <v/>
      </c>
      <c r="AG4048" s="16" t="s">
        <v>4880</v>
      </c>
      <c r="AH4048" s="16" t="s">
        <v>1761</v>
      </c>
    </row>
    <row r="4049" customFormat="false" ht="15" hidden="false" customHeight="false" outlineLevel="0" collapsed="false">
      <c r="A4049" s="16" t="s">
        <v>12524</v>
      </c>
      <c r="B4049" s="17" t="s">
        <v>12525</v>
      </c>
      <c r="C4049" s="16" t="s">
        <v>12526</v>
      </c>
      <c r="D4049" s="16" t="s">
        <v>7400</v>
      </c>
      <c r="E4049" s="18" t="n">
        <v>1</v>
      </c>
      <c r="F4049" s="16" t="s">
        <v>43</v>
      </c>
      <c r="G4049" s="18" t="n">
        <v>2</v>
      </c>
      <c r="H4049" s="16" t="n">
        <v>1.1</v>
      </c>
      <c r="I4049" s="18" t="n">
        <v>1</v>
      </c>
      <c r="J4049" s="19" t="n">
        <v>3.65</v>
      </c>
      <c r="K4049" s="19" t="n">
        <v>3.65</v>
      </c>
      <c r="L4049" s="19" t="n">
        <v>3.65</v>
      </c>
      <c r="M4049" s="19" t="n">
        <f aca="false">IF(J4049&gt;0,J4049,K4049)*E4049</f>
        <v>3.65</v>
      </c>
      <c r="N4049" s="20"/>
      <c r="O4049" s="21" t="str">
        <f aca="false">IF(R4049="","",ROUND(R4049*(1-Premissas!$B$4),4))</f>
        <v/>
      </c>
      <c r="P4049" s="22"/>
      <c r="Q4049" s="22"/>
      <c r="R4049" s="23"/>
      <c r="S4049" s="24"/>
      <c r="T4049" s="24"/>
      <c r="U4049" s="25"/>
      <c r="V4049" s="19" t="str">
        <f aca="false">IF(COUNT(N4049:Q4049)=0,"",MIN(N4049:Q4049))</f>
        <v/>
      </c>
      <c r="W4049" s="16" t="str">
        <f aca="false">IF(V4049="","",INDEX($N$4:$Q$4,MATCH(V4049,N4049:Q4049,0)))</f>
        <v/>
      </c>
      <c r="X4049" s="19" t="str">
        <f aca="false">IF(COUNT(N4049:Q4049)&lt;2,"",SMALL(N4049:Q4049,2))</f>
        <v/>
      </c>
      <c r="Y4049" s="26" t="str">
        <f aca="false">IF(OR(V4049="",M4049=0),"",V4049/M4049-1)</f>
        <v/>
      </c>
      <c r="Z4049" s="26" t="str">
        <f aca="false">IF(OR(V4049="",L4049=""),"",V4049/(L4049*E4049)-1)</f>
        <v/>
      </c>
      <c r="AA4049" s="16" t="str">
        <f aca="false">IF(V4049="","SEM OFERTA",IF(OR(Y4049&gt;Premissas!$B$11,Y4049&lt;Premissas!$B$12),"VERIFICAR - UNIDADE/EMBALAGEM",IF(Y4049&gt;Premissas!$B$6,"NÃO COMPRAR - REAJUSTE &gt;5%","COMPRAR")))</f>
        <v>SEM OFERTA</v>
      </c>
      <c r="AB4049" s="18" t="str">
        <f aca="false">IF(W4049="DIMEC",S4049,IF(W4049="MEDCENTRO",U4049,""))</f>
        <v/>
      </c>
      <c r="AC4049" s="18" t="n">
        <f aca="false">IF(AA4049&lt;&gt;"COMPRAR",0,IF(AB4049="",I4049,MIN(I4049,AB4049)))</f>
        <v>0</v>
      </c>
      <c r="AD4049" s="19" t="n">
        <f aca="false">IF(AC4049&gt;0,AC4049*V4049,0)</f>
        <v>0</v>
      </c>
      <c r="AE4049" s="19" t="n">
        <f aca="false">IF(AC4049&gt;0,(M4049-V4049)*AC4049,0)</f>
        <v>0</v>
      </c>
      <c r="AF4049" s="16" t="str">
        <f aca="false">IF(AA4049&lt;&gt;"COMPRAR","",IF(AB4049="",IF(X4049="","",IF(X4049-V4049&lt;0.01,"EMPATE TÉCNICO","")),IF(AB4049&lt;I4049,"ESTOQUE INSUFICIENTE",IF(X4049="","",IF(X4049-V4049&lt;0.01,"EMPATE TÉCNICO","")))))</f>
        <v/>
      </c>
      <c r="AG4049" s="16" t="s">
        <v>4880</v>
      </c>
      <c r="AH4049" s="16" t="s">
        <v>1761</v>
      </c>
    </row>
    <row r="4050" customFormat="false" ht="15" hidden="false" customHeight="false" outlineLevel="0" collapsed="false">
      <c r="A4050" s="16" t="s">
        <v>12527</v>
      </c>
      <c r="B4050" s="17" t="s">
        <v>12528</v>
      </c>
      <c r="C4050" s="16" t="s">
        <v>12529</v>
      </c>
      <c r="D4050" s="16" t="s">
        <v>3658</v>
      </c>
      <c r="E4050" s="18" t="n">
        <v>1</v>
      </c>
      <c r="F4050" s="16" t="s">
        <v>41</v>
      </c>
      <c r="G4050" s="18" t="n">
        <v>1</v>
      </c>
      <c r="H4050" s="16" t="n">
        <v>2.1</v>
      </c>
      <c r="I4050" s="18" t="n">
        <v>5</v>
      </c>
      <c r="J4050" s="19" t="n">
        <v>22.3216666666667</v>
      </c>
      <c r="K4050" s="19" t="n">
        <v>22.3216666666667</v>
      </c>
      <c r="L4050" s="19" t="n">
        <v>22.3217</v>
      </c>
      <c r="M4050" s="19" t="n">
        <f aca="false">IF(J4050&gt;0,J4050,K4050)*E4050</f>
        <v>22.3216666666667</v>
      </c>
      <c r="N4050" s="20"/>
      <c r="O4050" s="21" t="str">
        <f aca="false">IF(R4050="","",ROUND(R4050*(1-Premissas!$B$4),4))</f>
        <v/>
      </c>
      <c r="P4050" s="22"/>
      <c r="Q4050" s="22"/>
      <c r="R4050" s="23"/>
      <c r="S4050" s="24"/>
      <c r="T4050" s="24"/>
      <c r="U4050" s="25"/>
      <c r="V4050" s="19" t="str">
        <f aca="false">IF(COUNT(N4050:Q4050)=0,"",MIN(N4050:Q4050))</f>
        <v/>
      </c>
      <c r="W4050" s="16" t="str">
        <f aca="false">IF(V4050="","",INDEX($N$4:$Q$4,MATCH(V4050,N4050:Q4050,0)))</f>
        <v/>
      </c>
      <c r="X4050" s="19" t="str">
        <f aca="false">IF(COUNT(N4050:Q4050)&lt;2,"",SMALL(N4050:Q4050,2))</f>
        <v/>
      </c>
      <c r="Y4050" s="26" t="str">
        <f aca="false">IF(OR(V4050="",M4050=0),"",V4050/M4050-1)</f>
        <v/>
      </c>
      <c r="Z4050" s="26" t="str">
        <f aca="false">IF(OR(V4050="",L4050=""),"",V4050/(L4050*E4050)-1)</f>
        <v/>
      </c>
      <c r="AA4050" s="16" t="str">
        <f aca="false">IF(V4050="","SEM OFERTA",IF(OR(Y4050&gt;Premissas!$B$11,Y4050&lt;Premissas!$B$12),"VERIFICAR - UNIDADE/EMBALAGEM",IF(Y4050&gt;Premissas!$B$6,"NÃO COMPRAR - REAJUSTE &gt;5%","COMPRAR")))</f>
        <v>SEM OFERTA</v>
      </c>
      <c r="AB4050" s="18" t="str">
        <f aca="false">IF(W4050="DIMEC",S4050,IF(W4050="MEDCENTRO",U4050,""))</f>
        <v/>
      </c>
      <c r="AC4050" s="18" t="n">
        <f aca="false">IF(AA4050&lt;&gt;"COMPRAR",0,IF(AB4050="",I4050,MIN(I4050,AB4050)))</f>
        <v>0</v>
      </c>
      <c r="AD4050" s="19" t="n">
        <f aca="false">IF(AC4050&gt;0,AC4050*V4050,0)</f>
        <v>0</v>
      </c>
      <c r="AE4050" s="19" t="n">
        <f aca="false">IF(AC4050&gt;0,(M4050-V4050)*AC4050,0)</f>
        <v>0</v>
      </c>
      <c r="AF4050" s="16" t="str">
        <f aca="false">IF(AA4050&lt;&gt;"COMPRAR","",IF(AB4050="",IF(X4050="","",IF(X4050-V4050&lt;0.01,"EMPATE TÉCNICO","")),IF(AB4050&lt;I4050,"ESTOQUE INSUFICIENTE",IF(X4050="","",IF(X4050-V4050&lt;0.01,"EMPATE TÉCNICO","")))))</f>
        <v/>
      </c>
      <c r="AG4050" s="16" t="s">
        <v>328</v>
      </c>
      <c r="AH4050" s="16" t="s">
        <v>1761</v>
      </c>
    </row>
    <row r="4051" customFormat="false" ht="15" hidden="false" customHeight="false" outlineLevel="0" collapsed="false">
      <c r="A4051" s="16" t="s">
        <v>12530</v>
      </c>
      <c r="B4051" s="17" t="s">
        <v>12531</v>
      </c>
      <c r="C4051" s="16" t="s">
        <v>12532</v>
      </c>
      <c r="D4051" s="16" t="s">
        <v>3600</v>
      </c>
      <c r="E4051" s="18" t="n">
        <v>1</v>
      </c>
      <c r="F4051" s="16" t="s">
        <v>43</v>
      </c>
      <c r="G4051" s="18" t="n">
        <v>0</v>
      </c>
      <c r="H4051" s="16" t="n">
        <v>0.7</v>
      </c>
      <c r="I4051" s="18" t="n">
        <v>2</v>
      </c>
      <c r="J4051" s="19" t="n">
        <v>2.31</v>
      </c>
      <c r="K4051" s="19" t="n">
        <v>2.31</v>
      </c>
      <c r="L4051" s="19" t="n">
        <v>2.31</v>
      </c>
      <c r="M4051" s="19" t="n">
        <f aca="false">IF(J4051&gt;0,J4051,K4051)*E4051</f>
        <v>2.31</v>
      </c>
      <c r="N4051" s="20"/>
      <c r="O4051" s="21" t="str">
        <f aca="false">IF(R4051="","",ROUND(R4051*(1-Premissas!$B$4),4))</f>
        <v/>
      </c>
      <c r="P4051" s="22"/>
      <c r="Q4051" s="22"/>
      <c r="R4051" s="23"/>
      <c r="S4051" s="24"/>
      <c r="T4051" s="24"/>
      <c r="U4051" s="25"/>
      <c r="V4051" s="19" t="str">
        <f aca="false">IF(COUNT(N4051:Q4051)=0,"",MIN(N4051:Q4051))</f>
        <v/>
      </c>
      <c r="W4051" s="16" t="str">
        <f aca="false">IF(V4051="","",INDEX($N$4:$Q$4,MATCH(V4051,N4051:Q4051,0)))</f>
        <v/>
      </c>
      <c r="X4051" s="19" t="str">
        <f aca="false">IF(COUNT(N4051:Q4051)&lt;2,"",SMALL(N4051:Q4051,2))</f>
        <v/>
      </c>
      <c r="Y4051" s="26" t="str">
        <f aca="false">IF(OR(V4051="",M4051=0),"",V4051/M4051-1)</f>
        <v/>
      </c>
      <c r="Z4051" s="26" t="str">
        <f aca="false">IF(OR(V4051="",L4051=""),"",V4051/(L4051*E4051)-1)</f>
        <v/>
      </c>
      <c r="AA4051" s="16" t="str">
        <f aca="false">IF(V4051="","SEM OFERTA",IF(OR(Y4051&gt;Premissas!$B$11,Y4051&lt;Premissas!$B$12),"VERIFICAR - UNIDADE/EMBALAGEM",IF(Y4051&gt;Premissas!$B$6,"NÃO COMPRAR - REAJUSTE &gt;5%","COMPRAR")))</f>
        <v>SEM OFERTA</v>
      </c>
      <c r="AB4051" s="18" t="str">
        <f aca="false">IF(W4051="DIMEC",S4051,IF(W4051="MEDCENTRO",U4051,""))</f>
        <v/>
      </c>
      <c r="AC4051" s="18" t="n">
        <f aca="false">IF(AA4051&lt;&gt;"COMPRAR",0,IF(AB4051="",I4051,MIN(I4051,AB4051)))</f>
        <v>0</v>
      </c>
      <c r="AD4051" s="19" t="n">
        <f aca="false">IF(AC4051&gt;0,AC4051*V4051,0)</f>
        <v>0</v>
      </c>
      <c r="AE4051" s="19" t="n">
        <f aca="false">IF(AC4051&gt;0,(M4051-V4051)*AC4051,0)</f>
        <v>0</v>
      </c>
      <c r="AF4051" s="16" t="str">
        <f aca="false">IF(AA4051&lt;&gt;"COMPRAR","",IF(AB4051="",IF(X4051="","",IF(X4051-V4051&lt;0.01,"EMPATE TÉCNICO","")),IF(AB4051&lt;I4051,"ESTOQUE INSUFICIENTE",IF(X4051="","",IF(X4051-V4051&lt;0.01,"EMPATE TÉCNICO","")))))</f>
        <v/>
      </c>
      <c r="AG4051" s="16" t="s">
        <v>1798</v>
      </c>
      <c r="AH4051" s="16" t="s">
        <v>1761</v>
      </c>
    </row>
    <row r="4052" customFormat="false" ht="15" hidden="false" customHeight="false" outlineLevel="0" collapsed="false">
      <c r="A4052" s="16" t="s">
        <v>12533</v>
      </c>
      <c r="B4052" s="17" t="s">
        <v>12534</v>
      </c>
      <c r="C4052" s="16" t="s">
        <v>12535</v>
      </c>
      <c r="D4052" s="16" t="s">
        <v>3600</v>
      </c>
      <c r="E4052" s="18" t="n">
        <v>1</v>
      </c>
      <c r="F4052" s="16" t="s">
        <v>43</v>
      </c>
      <c r="G4052" s="18" t="n">
        <v>1</v>
      </c>
      <c r="H4052" s="16" t="n">
        <v>2.3</v>
      </c>
      <c r="I4052" s="18" t="n">
        <v>5</v>
      </c>
      <c r="J4052" s="19" t="n">
        <v>2.31</v>
      </c>
      <c r="K4052" s="19" t="n">
        <v>2.31</v>
      </c>
      <c r="L4052" s="19" t="n">
        <v>2.31</v>
      </c>
      <c r="M4052" s="19" t="n">
        <f aca="false">IF(J4052&gt;0,J4052,K4052)*E4052</f>
        <v>2.31</v>
      </c>
      <c r="N4052" s="20"/>
      <c r="O4052" s="21" t="str">
        <f aca="false">IF(R4052="","",ROUND(R4052*(1-Premissas!$B$4),4))</f>
        <v/>
      </c>
      <c r="P4052" s="22"/>
      <c r="Q4052" s="22"/>
      <c r="R4052" s="23"/>
      <c r="S4052" s="24"/>
      <c r="T4052" s="24"/>
      <c r="U4052" s="25"/>
      <c r="V4052" s="19" t="str">
        <f aca="false">IF(COUNT(N4052:Q4052)=0,"",MIN(N4052:Q4052))</f>
        <v/>
      </c>
      <c r="W4052" s="16" t="str">
        <f aca="false">IF(V4052="","",INDEX($N$4:$Q$4,MATCH(V4052,N4052:Q4052,0)))</f>
        <v/>
      </c>
      <c r="X4052" s="19" t="str">
        <f aca="false">IF(COUNT(N4052:Q4052)&lt;2,"",SMALL(N4052:Q4052,2))</f>
        <v/>
      </c>
      <c r="Y4052" s="26" t="str">
        <f aca="false">IF(OR(V4052="",M4052=0),"",V4052/M4052-1)</f>
        <v/>
      </c>
      <c r="Z4052" s="26" t="str">
        <f aca="false">IF(OR(V4052="",L4052=""),"",V4052/(L4052*E4052)-1)</f>
        <v/>
      </c>
      <c r="AA4052" s="16" t="str">
        <f aca="false">IF(V4052="","SEM OFERTA",IF(OR(Y4052&gt;Premissas!$B$11,Y4052&lt;Premissas!$B$12),"VERIFICAR - UNIDADE/EMBALAGEM",IF(Y4052&gt;Premissas!$B$6,"NÃO COMPRAR - REAJUSTE &gt;5%","COMPRAR")))</f>
        <v>SEM OFERTA</v>
      </c>
      <c r="AB4052" s="18" t="str">
        <f aca="false">IF(W4052="DIMEC",S4052,IF(W4052="MEDCENTRO",U4052,""))</f>
        <v/>
      </c>
      <c r="AC4052" s="18" t="n">
        <f aca="false">IF(AA4052&lt;&gt;"COMPRAR",0,IF(AB4052="",I4052,MIN(I4052,AB4052)))</f>
        <v>0</v>
      </c>
      <c r="AD4052" s="19" t="n">
        <f aca="false">IF(AC4052&gt;0,AC4052*V4052,0)</f>
        <v>0</v>
      </c>
      <c r="AE4052" s="19" t="n">
        <f aca="false">IF(AC4052&gt;0,(M4052-V4052)*AC4052,0)</f>
        <v>0</v>
      </c>
      <c r="AF4052" s="16" t="str">
        <f aca="false">IF(AA4052&lt;&gt;"COMPRAR","",IF(AB4052="",IF(X4052="","",IF(X4052-V4052&lt;0.01,"EMPATE TÉCNICO","")),IF(AB4052&lt;I4052,"ESTOQUE INSUFICIENTE",IF(X4052="","",IF(X4052-V4052&lt;0.01,"EMPATE TÉCNICO","")))))</f>
        <v/>
      </c>
      <c r="AG4052" s="16" t="s">
        <v>1798</v>
      </c>
      <c r="AH4052" s="16" t="s">
        <v>1761</v>
      </c>
    </row>
    <row r="4053" customFormat="false" ht="15" hidden="false" customHeight="false" outlineLevel="0" collapsed="false">
      <c r="A4053" s="16" t="s">
        <v>12536</v>
      </c>
      <c r="B4053" s="17" t="s">
        <v>12537</v>
      </c>
      <c r="C4053" s="16" t="s">
        <v>12538</v>
      </c>
      <c r="D4053" s="16" t="s">
        <v>12539</v>
      </c>
      <c r="E4053" s="18" t="n">
        <v>1</v>
      </c>
      <c r="F4053" s="16" t="s">
        <v>41</v>
      </c>
      <c r="G4053" s="18" t="n">
        <v>12</v>
      </c>
      <c r="H4053" s="16" t="n">
        <v>5.4</v>
      </c>
      <c r="I4053" s="18" t="n">
        <v>2</v>
      </c>
      <c r="J4053" s="19" t="n">
        <v>7.62333333333333</v>
      </c>
      <c r="K4053" s="19" t="n">
        <v>7.62333333333333</v>
      </c>
      <c r="L4053" s="19" t="n">
        <v>7.0783</v>
      </c>
      <c r="M4053" s="19" t="n">
        <f aca="false">IF(J4053&gt;0,J4053,K4053)*E4053</f>
        <v>7.62333333333333</v>
      </c>
      <c r="N4053" s="20"/>
      <c r="O4053" s="21" t="str">
        <f aca="false">IF(R4053="","",ROUND(R4053*(1-Premissas!$B$4),4))</f>
        <v/>
      </c>
      <c r="P4053" s="22"/>
      <c r="Q4053" s="22"/>
      <c r="R4053" s="23"/>
      <c r="S4053" s="24"/>
      <c r="T4053" s="24"/>
      <c r="U4053" s="25"/>
      <c r="V4053" s="19" t="str">
        <f aca="false">IF(COUNT(N4053:Q4053)=0,"",MIN(N4053:Q4053))</f>
        <v/>
      </c>
      <c r="W4053" s="16" t="str">
        <f aca="false">IF(V4053="","",INDEX($N$4:$Q$4,MATCH(V4053,N4053:Q4053,0)))</f>
        <v/>
      </c>
      <c r="X4053" s="19" t="str">
        <f aca="false">IF(COUNT(N4053:Q4053)&lt;2,"",SMALL(N4053:Q4053,2))</f>
        <v/>
      </c>
      <c r="Y4053" s="26" t="str">
        <f aca="false">IF(OR(V4053="",M4053=0),"",V4053/M4053-1)</f>
        <v/>
      </c>
      <c r="Z4053" s="26" t="str">
        <f aca="false">IF(OR(V4053="",L4053=""),"",V4053/(L4053*E4053)-1)</f>
        <v/>
      </c>
      <c r="AA4053" s="16" t="str">
        <f aca="false">IF(V4053="","SEM OFERTA",IF(OR(Y4053&gt;Premissas!$B$11,Y4053&lt;Premissas!$B$12),"VERIFICAR - UNIDADE/EMBALAGEM",IF(Y4053&gt;Premissas!$B$6,"NÃO COMPRAR - REAJUSTE &gt;5%","COMPRAR")))</f>
        <v>SEM OFERTA</v>
      </c>
      <c r="AB4053" s="18" t="str">
        <f aca="false">IF(W4053="DIMEC",S4053,IF(W4053="MEDCENTRO",U4053,""))</f>
        <v/>
      </c>
      <c r="AC4053" s="18" t="n">
        <f aca="false">IF(AA4053&lt;&gt;"COMPRAR",0,IF(AB4053="",I4053,MIN(I4053,AB4053)))</f>
        <v>0</v>
      </c>
      <c r="AD4053" s="19" t="n">
        <f aca="false">IF(AC4053&gt;0,AC4053*V4053,0)</f>
        <v>0</v>
      </c>
      <c r="AE4053" s="19" t="n">
        <f aca="false">IF(AC4053&gt;0,(M4053-V4053)*AC4053,0)</f>
        <v>0</v>
      </c>
      <c r="AF4053" s="16" t="str">
        <f aca="false">IF(AA4053&lt;&gt;"COMPRAR","",IF(AB4053="",IF(X4053="","",IF(X4053-V4053&lt;0.01,"EMPATE TÉCNICO","")),IF(AB4053&lt;I4053,"ESTOQUE INSUFICIENTE",IF(X4053="","",IF(X4053-V4053&lt;0.01,"EMPATE TÉCNICO","")))))</f>
        <v/>
      </c>
      <c r="AG4053" s="16" t="s">
        <v>328</v>
      </c>
      <c r="AH4053" s="16" t="s">
        <v>1761</v>
      </c>
    </row>
    <row r="4054" customFormat="false" ht="15" hidden="false" customHeight="false" outlineLevel="0" collapsed="false">
      <c r="A4054" s="16" t="s">
        <v>12540</v>
      </c>
      <c r="B4054" s="17" t="s">
        <v>12541</v>
      </c>
      <c r="C4054" s="16" t="s">
        <v>12542</v>
      </c>
      <c r="D4054" s="16" t="s">
        <v>12543</v>
      </c>
      <c r="E4054" s="18" t="n">
        <v>1</v>
      </c>
      <c r="F4054" s="16" t="s">
        <v>43</v>
      </c>
      <c r="G4054" s="18" t="n">
        <v>0</v>
      </c>
      <c r="H4054" s="16" t="n">
        <v>0.2</v>
      </c>
      <c r="I4054" s="18" t="n">
        <v>1</v>
      </c>
      <c r="J4054" s="19" t="n">
        <v>7.81333333333333</v>
      </c>
      <c r="K4054" s="19" t="n">
        <v>7.81333333333333</v>
      </c>
      <c r="L4054" s="19" t="n">
        <v>7.8133</v>
      </c>
      <c r="M4054" s="19" t="n">
        <f aca="false">IF(J4054&gt;0,J4054,K4054)*E4054</f>
        <v>7.81333333333333</v>
      </c>
      <c r="N4054" s="20"/>
      <c r="O4054" s="21" t="str">
        <f aca="false">IF(R4054="","",ROUND(R4054*(1-Premissas!$B$4),4))</f>
        <v/>
      </c>
      <c r="P4054" s="22"/>
      <c r="Q4054" s="22"/>
      <c r="R4054" s="23"/>
      <c r="S4054" s="24"/>
      <c r="T4054" s="24"/>
      <c r="U4054" s="25"/>
      <c r="V4054" s="19" t="str">
        <f aca="false">IF(COUNT(N4054:Q4054)=0,"",MIN(N4054:Q4054))</f>
        <v/>
      </c>
      <c r="W4054" s="16" t="str">
        <f aca="false">IF(V4054="","",INDEX($N$4:$Q$4,MATCH(V4054,N4054:Q4054,0)))</f>
        <v/>
      </c>
      <c r="X4054" s="19" t="str">
        <f aca="false">IF(COUNT(N4054:Q4054)&lt;2,"",SMALL(N4054:Q4054,2))</f>
        <v/>
      </c>
      <c r="Y4054" s="26" t="str">
        <f aca="false">IF(OR(V4054="",M4054=0),"",V4054/M4054-1)</f>
        <v/>
      </c>
      <c r="Z4054" s="26" t="str">
        <f aca="false">IF(OR(V4054="",L4054=""),"",V4054/(L4054*E4054)-1)</f>
        <v/>
      </c>
      <c r="AA4054" s="16" t="str">
        <f aca="false">IF(V4054="","SEM OFERTA",IF(OR(Y4054&gt;Premissas!$B$11,Y4054&lt;Premissas!$B$12),"VERIFICAR - UNIDADE/EMBALAGEM",IF(Y4054&gt;Premissas!$B$6,"NÃO COMPRAR - REAJUSTE &gt;5%","COMPRAR")))</f>
        <v>SEM OFERTA</v>
      </c>
      <c r="AB4054" s="18" t="str">
        <f aca="false">IF(W4054="DIMEC",S4054,IF(W4054="MEDCENTRO",U4054,""))</f>
        <v/>
      </c>
      <c r="AC4054" s="18" t="n">
        <f aca="false">IF(AA4054&lt;&gt;"COMPRAR",0,IF(AB4054="",I4054,MIN(I4054,AB4054)))</f>
        <v>0</v>
      </c>
      <c r="AD4054" s="19" t="n">
        <f aca="false">IF(AC4054&gt;0,AC4054*V4054,0)</f>
        <v>0</v>
      </c>
      <c r="AE4054" s="19" t="n">
        <f aca="false">IF(AC4054&gt;0,(M4054-V4054)*AC4054,0)</f>
        <v>0</v>
      </c>
      <c r="AF4054" s="16" t="str">
        <f aca="false">IF(AA4054&lt;&gt;"COMPRAR","",IF(AB4054="",IF(X4054="","",IF(X4054-V4054&lt;0.01,"EMPATE TÉCNICO","")),IF(AB4054&lt;I4054,"ESTOQUE INSUFICIENTE",IF(X4054="","",IF(X4054-V4054&lt;0.01,"EMPATE TÉCNICO","")))))</f>
        <v/>
      </c>
      <c r="AG4054" s="16" t="s">
        <v>328</v>
      </c>
      <c r="AH4054" s="16" t="s">
        <v>1761</v>
      </c>
    </row>
    <row r="4055" customFormat="false" ht="15" hidden="false" customHeight="false" outlineLevel="0" collapsed="false">
      <c r="A4055" s="16" t="s">
        <v>12544</v>
      </c>
      <c r="B4055" s="17" t="s">
        <v>12545</v>
      </c>
      <c r="C4055" s="16" t="s">
        <v>12546</v>
      </c>
      <c r="D4055" s="16" t="s">
        <v>4574</v>
      </c>
      <c r="E4055" s="18" t="n">
        <v>1</v>
      </c>
      <c r="F4055" s="16" t="s">
        <v>42</v>
      </c>
      <c r="G4055" s="18" t="n">
        <v>0</v>
      </c>
      <c r="H4055" s="16" t="n">
        <v>4.2</v>
      </c>
      <c r="I4055" s="18" t="n">
        <v>11</v>
      </c>
      <c r="J4055" s="19" t="n">
        <v>5.685</v>
      </c>
      <c r="K4055" s="19" t="n">
        <v>5.685</v>
      </c>
      <c r="L4055" s="19" t="n">
        <v>5.685</v>
      </c>
      <c r="M4055" s="19" t="n">
        <f aca="false">IF(J4055&gt;0,J4055,K4055)*E4055</f>
        <v>5.685</v>
      </c>
      <c r="N4055" s="20"/>
      <c r="O4055" s="21" t="str">
        <f aca="false">IF(R4055="","",ROUND(R4055*(1-Premissas!$B$4),4))</f>
        <v/>
      </c>
      <c r="P4055" s="22"/>
      <c r="Q4055" s="22"/>
      <c r="R4055" s="23"/>
      <c r="S4055" s="24"/>
      <c r="T4055" s="24"/>
      <c r="U4055" s="25"/>
      <c r="V4055" s="19" t="str">
        <f aca="false">IF(COUNT(N4055:Q4055)=0,"",MIN(N4055:Q4055))</f>
        <v/>
      </c>
      <c r="W4055" s="16" t="str">
        <f aca="false">IF(V4055="","",INDEX($N$4:$Q$4,MATCH(V4055,N4055:Q4055,0)))</f>
        <v/>
      </c>
      <c r="X4055" s="19" t="str">
        <f aca="false">IF(COUNT(N4055:Q4055)&lt;2,"",SMALL(N4055:Q4055,2))</f>
        <v/>
      </c>
      <c r="Y4055" s="26" t="str">
        <f aca="false">IF(OR(V4055="",M4055=0),"",V4055/M4055-1)</f>
        <v/>
      </c>
      <c r="Z4055" s="26" t="str">
        <f aca="false">IF(OR(V4055="",L4055=""),"",V4055/(L4055*E4055)-1)</f>
        <v/>
      </c>
      <c r="AA4055" s="16" t="str">
        <f aca="false">IF(V4055="","SEM OFERTA",IF(OR(Y4055&gt;Premissas!$B$11,Y4055&lt;Premissas!$B$12),"VERIFICAR - UNIDADE/EMBALAGEM",IF(Y4055&gt;Premissas!$B$6,"NÃO COMPRAR - REAJUSTE &gt;5%","COMPRAR")))</f>
        <v>SEM OFERTA</v>
      </c>
      <c r="AB4055" s="18" t="str">
        <f aca="false">IF(W4055="DIMEC",S4055,IF(W4055="MEDCENTRO",U4055,""))</f>
        <v/>
      </c>
      <c r="AC4055" s="18" t="n">
        <f aca="false">IF(AA4055&lt;&gt;"COMPRAR",0,IF(AB4055="",I4055,MIN(I4055,AB4055)))</f>
        <v>0</v>
      </c>
      <c r="AD4055" s="19" t="n">
        <f aca="false">IF(AC4055&gt;0,AC4055*V4055,0)</f>
        <v>0</v>
      </c>
      <c r="AE4055" s="19" t="n">
        <f aca="false">IF(AC4055&gt;0,(M4055-V4055)*AC4055,0)</f>
        <v>0</v>
      </c>
      <c r="AF4055" s="16" t="str">
        <f aca="false">IF(AA4055&lt;&gt;"COMPRAR","",IF(AB4055="",IF(X4055="","",IF(X4055-V4055&lt;0.01,"EMPATE TÉCNICO","")),IF(AB4055&lt;I4055,"ESTOQUE INSUFICIENTE",IF(X4055="","",IF(X4055-V4055&lt;0.01,"EMPATE TÉCNICO","")))))</f>
        <v/>
      </c>
      <c r="AG4055" s="16" t="s">
        <v>328</v>
      </c>
      <c r="AH4055" s="16" t="s">
        <v>1761</v>
      </c>
    </row>
    <row r="4056" customFormat="false" ht="15" hidden="false" customHeight="false" outlineLevel="0" collapsed="false">
      <c r="A4056" s="16" t="s">
        <v>12547</v>
      </c>
      <c r="B4056" s="17" t="s">
        <v>12548</v>
      </c>
      <c r="C4056" s="16" t="s">
        <v>12549</v>
      </c>
      <c r="D4056" s="16" t="s">
        <v>12550</v>
      </c>
      <c r="E4056" s="18" t="n">
        <v>1</v>
      </c>
      <c r="F4056" s="16" t="s">
        <v>43</v>
      </c>
      <c r="G4056" s="18" t="n">
        <v>0</v>
      </c>
      <c r="H4056" s="16" t="n">
        <v>0.1</v>
      </c>
      <c r="I4056" s="18" t="n">
        <v>1</v>
      </c>
      <c r="J4056" s="19" t="n">
        <v>21.65</v>
      </c>
      <c r="K4056" s="19" t="n">
        <v>21.65</v>
      </c>
      <c r="L4056" s="19" t="n">
        <v>21.65</v>
      </c>
      <c r="M4056" s="19" t="n">
        <f aca="false">IF(J4056&gt;0,J4056,K4056)*E4056</f>
        <v>21.65</v>
      </c>
      <c r="N4056" s="20"/>
      <c r="O4056" s="21" t="str">
        <f aca="false">IF(R4056="","",ROUND(R4056*(1-Premissas!$B$4),4))</f>
        <v/>
      </c>
      <c r="P4056" s="22"/>
      <c r="Q4056" s="22"/>
      <c r="R4056" s="23"/>
      <c r="S4056" s="24"/>
      <c r="T4056" s="24"/>
      <c r="U4056" s="25"/>
      <c r="V4056" s="19" t="str">
        <f aca="false">IF(COUNT(N4056:Q4056)=0,"",MIN(N4056:Q4056))</f>
        <v/>
      </c>
      <c r="W4056" s="16" t="str">
        <f aca="false">IF(V4056="","",INDEX($N$4:$Q$4,MATCH(V4056,N4056:Q4056,0)))</f>
        <v/>
      </c>
      <c r="X4056" s="19" t="str">
        <f aca="false">IF(COUNT(N4056:Q4056)&lt;2,"",SMALL(N4056:Q4056,2))</f>
        <v/>
      </c>
      <c r="Y4056" s="26" t="str">
        <f aca="false">IF(OR(V4056="",M4056=0),"",V4056/M4056-1)</f>
        <v/>
      </c>
      <c r="Z4056" s="26" t="str">
        <f aca="false">IF(OR(V4056="",L4056=""),"",V4056/(L4056*E4056)-1)</f>
        <v/>
      </c>
      <c r="AA4056" s="16" t="str">
        <f aca="false">IF(V4056="","SEM OFERTA",IF(OR(Y4056&gt;Premissas!$B$11,Y4056&lt;Premissas!$B$12),"VERIFICAR - UNIDADE/EMBALAGEM",IF(Y4056&gt;Premissas!$B$6,"NÃO COMPRAR - REAJUSTE &gt;5%","COMPRAR")))</f>
        <v>SEM OFERTA</v>
      </c>
      <c r="AB4056" s="18" t="str">
        <f aca="false">IF(W4056="DIMEC",S4056,IF(W4056="MEDCENTRO",U4056,""))</f>
        <v/>
      </c>
      <c r="AC4056" s="18" t="n">
        <f aca="false">IF(AA4056&lt;&gt;"COMPRAR",0,IF(AB4056="",I4056,MIN(I4056,AB4056)))</f>
        <v>0</v>
      </c>
      <c r="AD4056" s="19" t="n">
        <f aca="false">IF(AC4056&gt;0,AC4056*V4056,0)</f>
        <v>0</v>
      </c>
      <c r="AE4056" s="19" t="n">
        <f aca="false">IF(AC4056&gt;0,(M4056-V4056)*AC4056,0)</f>
        <v>0</v>
      </c>
      <c r="AF4056" s="16" t="str">
        <f aca="false">IF(AA4056&lt;&gt;"COMPRAR","",IF(AB4056="",IF(X4056="","",IF(X4056-V4056&lt;0.01,"EMPATE TÉCNICO","")),IF(AB4056&lt;I4056,"ESTOQUE INSUFICIENTE",IF(X4056="","",IF(X4056-V4056&lt;0.01,"EMPATE TÉCNICO","")))))</f>
        <v/>
      </c>
      <c r="AG4056" s="16" t="s">
        <v>1803</v>
      </c>
      <c r="AH4056" s="16" t="s">
        <v>1761</v>
      </c>
    </row>
    <row r="4057" customFormat="false" ht="15" hidden="false" customHeight="false" outlineLevel="0" collapsed="false">
      <c r="A4057" s="16" t="s">
        <v>12551</v>
      </c>
      <c r="B4057" s="17" t="s">
        <v>12552</v>
      </c>
      <c r="C4057" s="16" t="s">
        <v>12553</v>
      </c>
      <c r="D4057" s="16"/>
      <c r="E4057" s="18" t="n">
        <v>1</v>
      </c>
      <c r="F4057" s="16" t="s">
        <v>42</v>
      </c>
      <c r="G4057" s="18" t="n">
        <v>0</v>
      </c>
      <c r="H4057" s="16" t="n">
        <v>0.5</v>
      </c>
      <c r="I4057" s="18" t="n">
        <v>2</v>
      </c>
      <c r="J4057" s="19" t="n">
        <v>21.65</v>
      </c>
      <c r="K4057" s="19" t="n">
        <v>21.65</v>
      </c>
      <c r="L4057" s="19" t="n">
        <v>21.65</v>
      </c>
      <c r="M4057" s="19" t="n">
        <f aca="false">IF(J4057&gt;0,J4057,K4057)*E4057</f>
        <v>21.65</v>
      </c>
      <c r="N4057" s="20"/>
      <c r="O4057" s="21" t="str">
        <f aca="false">IF(R4057="","",ROUND(R4057*(1-Premissas!$B$4),4))</f>
        <v/>
      </c>
      <c r="P4057" s="22"/>
      <c r="Q4057" s="22"/>
      <c r="R4057" s="23"/>
      <c r="S4057" s="24"/>
      <c r="T4057" s="24"/>
      <c r="U4057" s="25"/>
      <c r="V4057" s="19" t="str">
        <f aca="false">IF(COUNT(N4057:Q4057)=0,"",MIN(N4057:Q4057))</f>
        <v/>
      </c>
      <c r="W4057" s="16" t="str">
        <f aca="false">IF(V4057="","",INDEX($N$4:$Q$4,MATCH(V4057,N4057:Q4057,0)))</f>
        <v/>
      </c>
      <c r="X4057" s="19" t="str">
        <f aca="false">IF(COUNT(N4057:Q4057)&lt;2,"",SMALL(N4057:Q4057,2))</f>
        <v/>
      </c>
      <c r="Y4057" s="26" t="str">
        <f aca="false">IF(OR(V4057="",M4057=0),"",V4057/M4057-1)</f>
        <v/>
      </c>
      <c r="Z4057" s="26" t="str">
        <f aca="false">IF(OR(V4057="",L4057=""),"",V4057/(L4057*E4057)-1)</f>
        <v/>
      </c>
      <c r="AA4057" s="16" t="str">
        <f aca="false">IF(V4057="","SEM OFERTA",IF(OR(Y4057&gt;Premissas!$B$11,Y4057&lt;Premissas!$B$12),"VERIFICAR - UNIDADE/EMBALAGEM",IF(Y4057&gt;Premissas!$B$6,"NÃO COMPRAR - REAJUSTE &gt;5%","COMPRAR")))</f>
        <v>SEM OFERTA</v>
      </c>
      <c r="AB4057" s="18" t="str">
        <f aca="false">IF(W4057="DIMEC",S4057,IF(W4057="MEDCENTRO",U4057,""))</f>
        <v/>
      </c>
      <c r="AC4057" s="18" t="n">
        <f aca="false">IF(AA4057&lt;&gt;"COMPRAR",0,IF(AB4057="",I4057,MIN(I4057,AB4057)))</f>
        <v>0</v>
      </c>
      <c r="AD4057" s="19" t="n">
        <f aca="false">IF(AC4057&gt;0,AC4057*V4057,0)</f>
        <v>0</v>
      </c>
      <c r="AE4057" s="19" t="n">
        <f aca="false">IF(AC4057&gt;0,(M4057-V4057)*AC4057,0)</f>
        <v>0</v>
      </c>
      <c r="AF4057" s="16" t="str">
        <f aca="false">IF(AA4057&lt;&gt;"COMPRAR","",IF(AB4057="",IF(X4057="","",IF(X4057-V4057&lt;0.01,"EMPATE TÉCNICO","")),IF(AB4057&lt;I4057,"ESTOQUE INSUFICIENTE",IF(X4057="","",IF(X4057-V4057&lt;0.01,"EMPATE TÉCNICO","")))))</f>
        <v/>
      </c>
      <c r="AG4057" s="16" t="s">
        <v>1803</v>
      </c>
      <c r="AH4057" s="16" t="s">
        <v>1761</v>
      </c>
    </row>
    <row r="4058" customFormat="false" ht="15" hidden="false" customHeight="false" outlineLevel="0" collapsed="false">
      <c r="A4058" s="16" t="s">
        <v>12554</v>
      </c>
      <c r="B4058" s="17" t="s">
        <v>12555</v>
      </c>
      <c r="C4058" s="16" t="s">
        <v>12556</v>
      </c>
      <c r="D4058" s="16" t="s">
        <v>5532</v>
      </c>
      <c r="E4058" s="18" t="n">
        <v>1</v>
      </c>
      <c r="F4058" s="16" t="s">
        <v>43</v>
      </c>
      <c r="G4058" s="18" t="n">
        <v>0</v>
      </c>
      <c r="H4058" s="16" t="n">
        <v>0</v>
      </c>
      <c r="I4058" s="18" t="n">
        <v>1</v>
      </c>
      <c r="J4058" s="19" t="n">
        <v>16.01</v>
      </c>
      <c r="K4058" s="19" t="n">
        <v>16.01</v>
      </c>
      <c r="L4058" s="19" t="n">
        <v>16.01</v>
      </c>
      <c r="M4058" s="19" t="n">
        <f aca="false">IF(J4058&gt;0,J4058,K4058)*E4058</f>
        <v>16.01</v>
      </c>
      <c r="N4058" s="20"/>
      <c r="O4058" s="21" t="str">
        <f aca="false">IF(R4058="","",ROUND(R4058*(1-Premissas!$B$4),4))</f>
        <v/>
      </c>
      <c r="P4058" s="22"/>
      <c r="Q4058" s="22"/>
      <c r="R4058" s="23"/>
      <c r="S4058" s="24"/>
      <c r="T4058" s="24"/>
      <c r="U4058" s="25"/>
      <c r="V4058" s="19" t="str">
        <f aca="false">IF(COUNT(N4058:Q4058)=0,"",MIN(N4058:Q4058))</f>
        <v/>
      </c>
      <c r="W4058" s="16" t="str">
        <f aca="false">IF(V4058="","",INDEX($N$4:$Q$4,MATCH(V4058,N4058:Q4058,0)))</f>
        <v/>
      </c>
      <c r="X4058" s="19" t="str">
        <f aca="false">IF(COUNT(N4058:Q4058)&lt;2,"",SMALL(N4058:Q4058,2))</f>
        <v/>
      </c>
      <c r="Y4058" s="26" t="str">
        <f aca="false">IF(OR(V4058="",M4058=0),"",V4058/M4058-1)</f>
        <v/>
      </c>
      <c r="Z4058" s="26" t="str">
        <f aca="false">IF(OR(V4058="",L4058=""),"",V4058/(L4058*E4058)-1)</f>
        <v/>
      </c>
      <c r="AA4058" s="16" t="str">
        <f aca="false">IF(V4058="","SEM OFERTA",IF(OR(Y4058&gt;Premissas!$B$11,Y4058&lt;Premissas!$B$12),"VERIFICAR - UNIDADE/EMBALAGEM",IF(Y4058&gt;Premissas!$B$6,"NÃO COMPRAR - REAJUSTE &gt;5%","COMPRAR")))</f>
        <v>SEM OFERTA</v>
      </c>
      <c r="AB4058" s="18" t="str">
        <f aca="false">IF(W4058="DIMEC",S4058,IF(W4058="MEDCENTRO",U4058,""))</f>
        <v/>
      </c>
      <c r="AC4058" s="18" t="n">
        <f aca="false">IF(AA4058&lt;&gt;"COMPRAR",0,IF(AB4058="",I4058,MIN(I4058,AB4058)))</f>
        <v>0</v>
      </c>
      <c r="AD4058" s="19" t="n">
        <f aca="false">IF(AC4058&gt;0,AC4058*V4058,0)</f>
        <v>0</v>
      </c>
      <c r="AE4058" s="19" t="n">
        <f aca="false">IF(AC4058&gt;0,(M4058-V4058)*AC4058,0)</f>
        <v>0</v>
      </c>
      <c r="AF4058" s="16" t="str">
        <f aca="false">IF(AA4058&lt;&gt;"COMPRAR","",IF(AB4058="",IF(X4058="","",IF(X4058-V4058&lt;0.01,"EMPATE TÉCNICO","")),IF(AB4058&lt;I4058,"ESTOQUE INSUFICIENTE",IF(X4058="","",IF(X4058-V4058&lt;0.01,"EMPATE TÉCNICO","")))))</f>
        <v/>
      </c>
      <c r="AG4058" s="16" t="s">
        <v>1838</v>
      </c>
      <c r="AH4058" s="16" t="s">
        <v>1761</v>
      </c>
    </row>
    <row r="4059" customFormat="false" ht="15" hidden="false" customHeight="false" outlineLevel="0" collapsed="false">
      <c r="A4059" s="16" t="s">
        <v>12557</v>
      </c>
      <c r="B4059" s="17" t="s">
        <v>12558</v>
      </c>
      <c r="C4059" s="16" t="s">
        <v>12559</v>
      </c>
      <c r="D4059" s="16" t="s">
        <v>4371</v>
      </c>
      <c r="E4059" s="18" t="n">
        <v>1</v>
      </c>
      <c r="F4059" s="16" t="s">
        <v>41</v>
      </c>
      <c r="G4059" s="18" t="n">
        <v>9</v>
      </c>
      <c r="H4059" s="16" t="n">
        <v>3.5</v>
      </c>
      <c r="I4059" s="18" t="n">
        <v>1</v>
      </c>
      <c r="J4059" s="19" t="n">
        <v>14.8716666666667</v>
      </c>
      <c r="K4059" s="19" t="n">
        <v>14.8716666666667</v>
      </c>
      <c r="L4059" s="19" t="n">
        <v>14.8717</v>
      </c>
      <c r="M4059" s="19" t="n">
        <f aca="false">IF(J4059&gt;0,J4059,K4059)*E4059</f>
        <v>14.8716666666667</v>
      </c>
      <c r="N4059" s="20"/>
      <c r="O4059" s="21" t="str">
        <f aca="false">IF(R4059="","",ROUND(R4059*(1-Premissas!$B$4),4))</f>
        <v/>
      </c>
      <c r="P4059" s="22"/>
      <c r="Q4059" s="22"/>
      <c r="R4059" s="23"/>
      <c r="S4059" s="24"/>
      <c r="T4059" s="24"/>
      <c r="U4059" s="25"/>
      <c r="V4059" s="19" t="str">
        <f aca="false">IF(COUNT(N4059:Q4059)=0,"",MIN(N4059:Q4059))</f>
        <v/>
      </c>
      <c r="W4059" s="16" t="str">
        <f aca="false">IF(V4059="","",INDEX($N$4:$Q$4,MATCH(V4059,N4059:Q4059,0)))</f>
        <v/>
      </c>
      <c r="X4059" s="19" t="str">
        <f aca="false">IF(COUNT(N4059:Q4059)&lt;2,"",SMALL(N4059:Q4059,2))</f>
        <v/>
      </c>
      <c r="Y4059" s="26" t="str">
        <f aca="false">IF(OR(V4059="",M4059=0),"",V4059/M4059-1)</f>
        <v/>
      </c>
      <c r="Z4059" s="26" t="str">
        <f aca="false">IF(OR(V4059="",L4059=""),"",V4059/(L4059*E4059)-1)</f>
        <v/>
      </c>
      <c r="AA4059" s="16" t="str">
        <f aca="false">IF(V4059="","SEM OFERTA",IF(OR(Y4059&gt;Premissas!$B$11,Y4059&lt;Premissas!$B$12),"VERIFICAR - UNIDADE/EMBALAGEM",IF(Y4059&gt;Premissas!$B$6,"NÃO COMPRAR - REAJUSTE &gt;5%","COMPRAR")))</f>
        <v>SEM OFERTA</v>
      </c>
      <c r="AB4059" s="18" t="str">
        <f aca="false">IF(W4059="DIMEC",S4059,IF(W4059="MEDCENTRO",U4059,""))</f>
        <v/>
      </c>
      <c r="AC4059" s="18" t="n">
        <f aca="false">IF(AA4059&lt;&gt;"COMPRAR",0,IF(AB4059="",I4059,MIN(I4059,AB4059)))</f>
        <v>0</v>
      </c>
      <c r="AD4059" s="19" t="n">
        <f aca="false">IF(AC4059&gt;0,AC4059*V4059,0)</f>
        <v>0</v>
      </c>
      <c r="AE4059" s="19" t="n">
        <f aca="false">IF(AC4059&gt;0,(M4059-V4059)*AC4059,0)</f>
        <v>0</v>
      </c>
      <c r="AF4059" s="16" t="str">
        <f aca="false">IF(AA4059&lt;&gt;"COMPRAR","",IF(AB4059="",IF(X4059="","",IF(X4059-V4059&lt;0.01,"EMPATE TÉCNICO","")),IF(AB4059&lt;I4059,"ESTOQUE INSUFICIENTE",IF(X4059="","",IF(X4059-V4059&lt;0.01,"EMPATE TÉCNICO","")))))</f>
        <v/>
      </c>
      <c r="AG4059" s="16" t="s">
        <v>328</v>
      </c>
      <c r="AH4059" s="16" t="s">
        <v>1761</v>
      </c>
    </row>
    <row r="4060" customFormat="false" ht="15" hidden="false" customHeight="false" outlineLevel="0" collapsed="false">
      <c r="A4060" s="16" t="s">
        <v>12560</v>
      </c>
      <c r="B4060" s="17" t="s">
        <v>12561</v>
      </c>
      <c r="C4060" s="16" t="s">
        <v>12562</v>
      </c>
      <c r="D4060" s="16" t="s">
        <v>3878</v>
      </c>
      <c r="E4060" s="18" t="n">
        <v>1</v>
      </c>
      <c r="F4060" s="16" t="s">
        <v>43</v>
      </c>
      <c r="G4060" s="18" t="n">
        <v>0</v>
      </c>
      <c r="H4060" s="16" t="n">
        <v>0.1</v>
      </c>
      <c r="I4060" s="18" t="n">
        <v>1</v>
      </c>
      <c r="J4060" s="19" t="n">
        <v>9.42</v>
      </c>
      <c r="K4060" s="19" t="n">
        <v>9.42</v>
      </c>
      <c r="L4060" s="19" t="n">
        <v>9.42</v>
      </c>
      <c r="M4060" s="19" t="n">
        <f aca="false">IF(J4060&gt;0,J4060,K4060)*E4060</f>
        <v>9.42</v>
      </c>
      <c r="N4060" s="20"/>
      <c r="O4060" s="21" t="str">
        <f aca="false">IF(R4060="","",ROUND(R4060*(1-Premissas!$B$4),4))</f>
        <v/>
      </c>
      <c r="P4060" s="22"/>
      <c r="Q4060" s="22"/>
      <c r="R4060" s="23"/>
      <c r="S4060" s="24"/>
      <c r="T4060" s="24"/>
      <c r="U4060" s="25"/>
      <c r="V4060" s="19" t="str">
        <f aca="false">IF(COUNT(N4060:Q4060)=0,"",MIN(N4060:Q4060))</f>
        <v/>
      </c>
      <c r="W4060" s="16" t="str">
        <f aca="false">IF(V4060="","",INDEX($N$4:$Q$4,MATCH(V4060,N4060:Q4060,0)))</f>
        <v/>
      </c>
      <c r="X4060" s="19" t="str">
        <f aca="false">IF(COUNT(N4060:Q4060)&lt;2,"",SMALL(N4060:Q4060,2))</f>
        <v/>
      </c>
      <c r="Y4060" s="26" t="str">
        <f aca="false">IF(OR(V4060="",M4060=0),"",V4060/M4060-1)</f>
        <v/>
      </c>
      <c r="Z4060" s="26" t="str">
        <f aca="false">IF(OR(V4060="",L4060=""),"",V4060/(L4060*E4060)-1)</f>
        <v/>
      </c>
      <c r="AA4060" s="16" t="str">
        <f aca="false">IF(V4060="","SEM OFERTA",IF(OR(Y4060&gt;Premissas!$B$11,Y4060&lt;Premissas!$B$12),"VERIFICAR - UNIDADE/EMBALAGEM",IF(Y4060&gt;Premissas!$B$6,"NÃO COMPRAR - REAJUSTE &gt;5%","COMPRAR")))</f>
        <v>SEM OFERTA</v>
      </c>
      <c r="AB4060" s="18" t="str">
        <f aca="false">IF(W4060="DIMEC",S4060,IF(W4060="MEDCENTRO",U4060,""))</f>
        <v/>
      </c>
      <c r="AC4060" s="18" t="n">
        <f aca="false">IF(AA4060&lt;&gt;"COMPRAR",0,IF(AB4060="",I4060,MIN(I4060,AB4060)))</f>
        <v>0</v>
      </c>
      <c r="AD4060" s="19" t="n">
        <f aca="false">IF(AC4060&gt;0,AC4060*V4060,0)</f>
        <v>0</v>
      </c>
      <c r="AE4060" s="19" t="n">
        <f aca="false">IF(AC4060&gt;0,(M4060-V4060)*AC4060,0)</f>
        <v>0</v>
      </c>
      <c r="AF4060" s="16" t="str">
        <f aca="false">IF(AA4060&lt;&gt;"COMPRAR","",IF(AB4060="",IF(X4060="","",IF(X4060-V4060&lt;0.01,"EMPATE TÉCNICO","")),IF(AB4060&lt;I4060,"ESTOQUE INSUFICIENTE",IF(X4060="","",IF(X4060-V4060&lt;0.01,"EMPATE TÉCNICO","")))))</f>
        <v/>
      </c>
      <c r="AG4060" s="16" t="s">
        <v>1798</v>
      </c>
      <c r="AH4060" s="16" t="s">
        <v>1761</v>
      </c>
    </row>
    <row r="4061" customFormat="false" ht="15" hidden="false" customHeight="false" outlineLevel="0" collapsed="false">
      <c r="A4061" s="16" t="s">
        <v>12563</v>
      </c>
      <c r="B4061" s="17" t="s">
        <v>12564</v>
      </c>
      <c r="C4061" s="16" t="s">
        <v>12565</v>
      </c>
      <c r="D4061" s="16" t="s">
        <v>3878</v>
      </c>
      <c r="E4061" s="18" t="n">
        <v>1</v>
      </c>
      <c r="F4061" s="16" t="s">
        <v>43</v>
      </c>
      <c r="G4061" s="18" t="n">
        <v>0</v>
      </c>
      <c r="H4061" s="16" t="n">
        <v>0.3</v>
      </c>
      <c r="I4061" s="18" t="n">
        <v>1</v>
      </c>
      <c r="J4061" s="19" t="n">
        <v>9.42</v>
      </c>
      <c r="K4061" s="19" t="n">
        <v>9.42</v>
      </c>
      <c r="L4061" s="19" t="n">
        <v>9.42</v>
      </c>
      <c r="M4061" s="19" t="n">
        <f aca="false">IF(J4061&gt;0,J4061,K4061)*E4061</f>
        <v>9.42</v>
      </c>
      <c r="N4061" s="20"/>
      <c r="O4061" s="21" t="str">
        <f aca="false">IF(R4061="","",ROUND(R4061*(1-Premissas!$B$4),4))</f>
        <v/>
      </c>
      <c r="P4061" s="22"/>
      <c r="Q4061" s="22"/>
      <c r="R4061" s="23"/>
      <c r="S4061" s="24"/>
      <c r="T4061" s="24"/>
      <c r="U4061" s="25"/>
      <c r="V4061" s="19" t="str">
        <f aca="false">IF(COUNT(N4061:Q4061)=0,"",MIN(N4061:Q4061))</f>
        <v/>
      </c>
      <c r="W4061" s="16" t="str">
        <f aca="false">IF(V4061="","",INDEX($N$4:$Q$4,MATCH(V4061,N4061:Q4061,0)))</f>
        <v/>
      </c>
      <c r="X4061" s="19" t="str">
        <f aca="false">IF(COUNT(N4061:Q4061)&lt;2,"",SMALL(N4061:Q4061,2))</f>
        <v/>
      </c>
      <c r="Y4061" s="26" t="str">
        <f aca="false">IF(OR(V4061="",M4061=0),"",V4061/M4061-1)</f>
        <v/>
      </c>
      <c r="Z4061" s="26" t="str">
        <f aca="false">IF(OR(V4061="",L4061=""),"",V4061/(L4061*E4061)-1)</f>
        <v/>
      </c>
      <c r="AA4061" s="16" t="str">
        <f aca="false">IF(V4061="","SEM OFERTA",IF(OR(Y4061&gt;Premissas!$B$11,Y4061&lt;Premissas!$B$12),"VERIFICAR - UNIDADE/EMBALAGEM",IF(Y4061&gt;Premissas!$B$6,"NÃO COMPRAR - REAJUSTE &gt;5%","COMPRAR")))</f>
        <v>SEM OFERTA</v>
      </c>
      <c r="AB4061" s="18" t="str">
        <f aca="false">IF(W4061="DIMEC",S4061,IF(W4061="MEDCENTRO",U4061,""))</f>
        <v/>
      </c>
      <c r="AC4061" s="18" t="n">
        <f aca="false">IF(AA4061&lt;&gt;"COMPRAR",0,IF(AB4061="",I4061,MIN(I4061,AB4061)))</f>
        <v>0</v>
      </c>
      <c r="AD4061" s="19" t="n">
        <f aca="false">IF(AC4061&gt;0,AC4061*V4061,0)</f>
        <v>0</v>
      </c>
      <c r="AE4061" s="19" t="n">
        <f aca="false">IF(AC4061&gt;0,(M4061-V4061)*AC4061,0)</f>
        <v>0</v>
      </c>
      <c r="AF4061" s="16" t="str">
        <f aca="false">IF(AA4061&lt;&gt;"COMPRAR","",IF(AB4061="",IF(X4061="","",IF(X4061-V4061&lt;0.01,"EMPATE TÉCNICO","")),IF(AB4061&lt;I4061,"ESTOQUE INSUFICIENTE",IF(X4061="","",IF(X4061-V4061&lt;0.01,"EMPATE TÉCNICO","")))))</f>
        <v/>
      </c>
      <c r="AG4061" s="16" t="s">
        <v>1798</v>
      </c>
      <c r="AH4061" s="16" t="s">
        <v>1761</v>
      </c>
    </row>
    <row r="4062" customFormat="false" ht="15" hidden="false" customHeight="false" outlineLevel="0" collapsed="false">
      <c r="A4062" s="16" t="s">
        <v>12566</v>
      </c>
      <c r="B4062" s="17" t="s">
        <v>12567</v>
      </c>
      <c r="C4062" s="16" t="s">
        <v>12568</v>
      </c>
      <c r="D4062" s="16" t="s">
        <v>3878</v>
      </c>
      <c r="E4062" s="18" t="n">
        <v>1</v>
      </c>
      <c r="F4062" s="16" t="s">
        <v>43</v>
      </c>
      <c r="G4062" s="18" t="n">
        <v>0</v>
      </c>
      <c r="H4062" s="16" t="n">
        <v>0.1</v>
      </c>
      <c r="I4062" s="18" t="n">
        <v>1</v>
      </c>
      <c r="J4062" s="19" t="n">
        <v>9.42</v>
      </c>
      <c r="K4062" s="19" t="n">
        <v>9.42</v>
      </c>
      <c r="L4062" s="19" t="n">
        <v>9.42</v>
      </c>
      <c r="M4062" s="19" t="n">
        <f aca="false">IF(J4062&gt;0,J4062,K4062)*E4062</f>
        <v>9.42</v>
      </c>
      <c r="N4062" s="20"/>
      <c r="O4062" s="21" t="str">
        <f aca="false">IF(R4062="","",ROUND(R4062*(1-Premissas!$B$4),4))</f>
        <v/>
      </c>
      <c r="P4062" s="22"/>
      <c r="Q4062" s="22"/>
      <c r="R4062" s="23"/>
      <c r="S4062" s="24"/>
      <c r="T4062" s="24"/>
      <c r="U4062" s="25"/>
      <c r="V4062" s="19" t="str">
        <f aca="false">IF(COUNT(N4062:Q4062)=0,"",MIN(N4062:Q4062))</f>
        <v/>
      </c>
      <c r="W4062" s="16" t="str">
        <f aca="false">IF(V4062="","",INDEX($N$4:$Q$4,MATCH(V4062,N4062:Q4062,0)))</f>
        <v/>
      </c>
      <c r="X4062" s="19" t="str">
        <f aca="false">IF(COUNT(N4062:Q4062)&lt;2,"",SMALL(N4062:Q4062,2))</f>
        <v/>
      </c>
      <c r="Y4062" s="26" t="str">
        <f aca="false">IF(OR(V4062="",M4062=0),"",V4062/M4062-1)</f>
        <v/>
      </c>
      <c r="Z4062" s="26" t="str">
        <f aca="false">IF(OR(V4062="",L4062=""),"",V4062/(L4062*E4062)-1)</f>
        <v/>
      </c>
      <c r="AA4062" s="16" t="str">
        <f aca="false">IF(V4062="","SEM OFERTA",IF(OR(Y4062&gt;Premissas!$B$11,Y4062&lt;Premissas!$B$12),"VERIFICAR - UNIDADE/EMBALAGEM",IF(Y4062&gt;Premissas!$B$6,"NÃO COMPRAR - REAJUSTE &gt;5%","COMPRAR")))</f>
        <v>SEM OFERTA</v>
      </c>
      <c r="AB4062" s="18" t="str">
        <f aca="false">IF(W4062="DIMEC",S4062,IF(W4062="MEDCENTRO",U4062,""))</f>
        <v/>
      </c>
      <c r="AC4062" s="18" t="n">
        <f aca="false">IF(AA4062&lt;&gt;"COMPRAR",0,IF(AB4062="",I4062,MIN(I4062,AB4062)))</f>
        <v>0</v>
      </c>
      <c r="AD4062" s="19" t="n">
        <f aca="false">IF(AC4062&gt;0,AC4062*V4062,0)</f>
        <v>0</v>
      </c>
      <c r="AE4062" s="19" t="n">
        <f aca="false">IF(AC4062&gt;0,(M4062-V4062)*AC4062,0)</f>
        <v>0</v>
      </c>
      <c r="AF4062" s="16" t="str">
        <f aca="false">IF(AA4062&lt;&gt;"COMPRAR","",IF(AB4062="",IF(X4062="","",IF(X4062-V4062&lt;0.01,"EMPATE TÉCNICO","")),IF(AB4062&lt;I4062,"ESTOQUE INSUFICIENTE",IF(X4062="","",IF(X4062-V4062&lt;0.01,"EMPATE TÉCNICO","")))))</f>
        <v/>
      </c>
      <c r="AG4062" s="16" t="s">
        <v>1798</v>
      </c>
      <c r="AH4062" s="16" t="s">
        <v>1761</v>
      </c>
    </row>
    <row r="4063" customFormat="false" ht="15" hidden="false" customHeight="false" outlineLevel="0" collapsed="false">
      <c r="A4063" s="16" t="s">
        <v>12569</v>
      </c>
      <c r="B4063" s="17" t="s">
        <v>12570</v>
      </c>
      <c r="C4063" s="16" t="s">
        <v>12571</v>
      </c>
      <c r="D4063" s="16" t="s">
        <v>3904</v>
      </c>
      <c r="E4063" s="18" t="n">
        <v>1</v>
      </c>
      <c r="F4063" s="16" t="s">
        <v>43</v>
      </c>
      <c r="G4063" s="18" t="n">
        <v>0</v>
      </c>
      <c r="H4063" s="16" t="n">
        <v>0.5</v>
      </c>
      <c r="I4063" s="18" t="n">
        <v>2</v>
      </c>
      <c r="J4063" s="19" t="n">
        <v>7.08</v>
      </c>
      <c r="K4063" s="19" t="n">
        <v>7.08</v>
      </c>
      <c r="L4063" s="19" t="n">
        <v>7.08</v>
      </c>
      <c r="M4063" s="19" t="n">
        <f aca="false">IF(J4063&gt;0,J4063,K4063)*E4063</f>
        <v>7.08</v>
      </c>
      <c r="N4063" s="20"/>
      <c r="O4063" s="21" t="str">
        <f aca="false">IF(R4063="","",ROUND(R4063*(1-Premissas!$B$4),4))</f>
        <v/>
      </c>
      <c r="P4063" s="22"/>
      <c r="Q4063" s="22"/>
      <c r="R4063" s="23"/>
      <c r="S4063" s="24"/>
      <c r="T4063" s="24"/>
      <c r="U4063" s="25"/>
      <c r="V4063" s="19" t="str">
        <f aca="false">IF(COUNT(N4063:Q4063)=0,"",MIN(N4063:Q4063))</f>
        <v/>
      </c>
      <c r="W4063" s="16" t="str">
        <f aca="false">IF(V4063="","",INDEX($N$4:$Q$4,MATCH(V4063,N4063:Q4063,0)))</f>
        <v/>
      </c>
      <c r="X4063" s="19" t="str">
        <f aca="false">IF(COUNT(N4063:Q4063)&lt;2,"",SMALL(N4063:Q4063,2))</f>
        <v/>
      </c>
      <c r="Y4063" s="26" t="str">
        <f aca="false">IF(OR(V4063="",M4063=0),"",V4063/M4063-1)</f>
        <v/>
      </c>
      <c r="Z4063" s="26" t="str">
        <f aca="false">IF(OR(V4063="",L4063=""),"",V4063/(L4063*E4063)-1)</f>
        <v/>
      </c>
      <c r="AA4063" s="16" t="str">
        <f aca="false">IF(V4063="","SEM OFERTA",IF(OR(Y4063&gt;Premissas!$B$11,Y4063&lt;Premissas!$B$12),"VERIFICAR - UNIDADE/EMBALAGEM",IF(Y4063&gt;Premissas!$B$6,"NÃO COMPRAR - REAJUSTE &gt;5%","COMPRAR")))</f>
        <v>SEM OFERTA</v>
      </c>
      <c r="AB4063" s="18" t="str">
        <f aca="false">IF(W4063="DIMEC",S4063,IF(W4063="MEDCENTRO",U4063,""))</f>
        <v/>
      </c>
      <c r="AC4063" s="18" t="n">
        <f aca="false">IF(AA4063&lt;&gt;"COMPRAR",0,IF(AB4063="",I4063,MIN(I4063,AB4063)))</f>
        <v>0</v>
      </c>
      <c r="AD4063" s="19" t="n">
        <f aca="false">IF(AC4063&gt;0,AC4063*V4063,0)</f>
        <v>0</v>
      </c>
      <c r="AE4063" s="19" t="n">
        <f aca="false">IF(AC4063&gt;0,(M4063-V4063)*AC4063,0)</f>
        <v>0</v>
      </c>
      <c r="AF4063" s="16" t="str">
        <f aca="false">IF(AA4063&lt;&gt;"COMPRAR","",IF(AB4063="",IF(X4063="","",IF(X4063-V4063&lt;0.01,"EMPATE TÉCNICO","")),IF(AB4063&lt;I4063,"ESTOQUE INSUFICIENTE",IF(X4063="","",IF(X4063-V4063&lt;0.01,"EMPATE TÉCNICO","")))))</f>
        <v/>
      </c>
      <c r="AG4063" s="16" t="s">
        <v>328</v>
      </c>
      <c r="AH4063" s="16" t="s">
        <v>1761</v>
      </c>
    </row>
    <row r="4064" customFormat="false" ht="15" hidden="false" customHeight="false" outlineLevel="0" collapsed="false">
      <c r="A4064" s="16" t="s">
        <v>12572</v>
      </c>
      <c r="B4064" s="17" t="s">
        <v>12573</v>
      </c>
      <c r="C4064" s="16" t="s">
        <v>12574</v>
      </c>
      <c r="D4064" s="16" t="s">
        <v>3926</v>
      </c>
      <c r="E4064" s="18" t="n">
        <v>1</v>
      </c>
      <c r="F4064" s="16" t="s">
        <v>43</v>
      </c>
      <c r="G4064" s="18" t="n">
        <v>0</v>
      </c>
      <c r="H4064" s="16" t="n">
        <v>0.2</v>
      </c>
      <c r="I4064" s="18" t="n">
        <v>1</v>
      </c>
      <c r="J4064" s="19" t="n">
        <v>9.49</v>
      </c>
      <c r="K4064" s="19" t="n">
        <v>9.49</v>
      </c>
      <c r="L4064" s="19" t="n">
        <v>9.49</v>
      </c>
      <c r="M4064" s="19" t="n">
        <f aca="false">IF(J4064&gt;0,J4064,K4064)*E4064</f>
        <v>9.49</v>
      </c>
      <c r="N4064" s="20"/>
      <c r="O4064" s="21" t="str">
        <f aca="false">IF(R4064="","",ROUND(R4064*(1-Premissas!$B$4),4))</f>
        <v/>
      </c>
      <c r="P4064" s="22"/>
      <c r="Q4064" s="22"/>
      <c r="R4064" s="23"/>
      <c r="S4064" s="24"/>
      <c r="T4064" s="24"/>
      <c r="U4064" s="25"/>
      <c r="V4064" s="19" t="str">
        <f aca="false">IF(COUNT(N4064:Q4064)=0,"",MIN(N4064:Q4064))</f>
        <v/>
      </c>
      <c r="W4064" s="16" t="str">
        <f aca="false">IF(V4064="","",INDEX($N$4:$Q$4,MATCH(V4064,N4064:Q4064,0)))</f>
        <v/>
      </c>
      <c r="X4064" s="19" t="str">
        <f aca="false">IF(COUNT(N4064:Q4064)&lt;2,"",SMALL(N4064:Q4064,2))</f>
        <v/>
      </c>
      <c r="Y4064" s="26" t="str">
        <f aca="false">IF(OR(V4064="",M4064=0),"",V4064/M4064-1)</f>
        <v/>
      </c>
      <c r="Z4064" s="26" t="str">
        <f aca="false">IF(OR(V4064="",L4064=""),"",V4064/(L4064*E4064)-1)</f>
        <v/>
      </c>
      <c r="AA4064" s="16" t="str">
        <f aca="false">IF(V4064="","SEM OFERTA",IF(OR(Y4064&gt;Premissas!$B$11,Y4064&lt;Premissas!$B$12),"VERIFICAR - UNIDADE/EMBALAGEM",IF(Y4064&gt;Premissas!$B$6,"NÃO COMPRAR - REAJUSTE &gt;5%","COMPRAR")))</f>
        <v>SEM OFERTA</v>
      </c>
      <c r="AB4064" s="18" t="str">
        <f aca="false">IF(W4064="DIMEC",S4064,IF(W4064="MEDCENTRO",U4064,""))</f>
        <v/>
      </c>
      <c r="AC4064" s="18" t="n">
        <f aca="false">IF(AA4064&lt;&gt;"COMPRAR",0,IF(AB4064="",I4064,MIN(I4064,AB4064)))</f>
        <v>0</v>
      </c>
      <c r="AD4064" s="19" t="n">
        <f aca="false">IF(AC4064&gt;0,AC4064*V4064,0)</f>
        <v>0</v>
      </c>
      <c r="AE4064" s="19" t="n">
        <f aca="false">IF(AC4064&gt;0,(M4064-V4064)*AC4064,0)</f>
        <v>0</v>
      </c>
      <c r="AF4064" s="16" t="str">
        <f aca="false">IF(AA4064&lt;&gt;"COMPRAR","",IF(AB4064="",IF(X4064="","",IF(X4064-V4064&lt;0.01,"EMPATE TÉCNICO","")),IF(AB4064&lt;I4064,"ESTOQUE INSUFICIENTE",IF(X4064="","",IF(X4064-V4064&lt;0.01,"EMPATE TÉCNICO","")))))</f>
        <v/>
      </c>
      <c r="AG4064" s="16" t="s">
        <v>328</v>
      </c>
      <c r="AH4064" s="16" t="s">
        <v>1761</v>
      </c>
    </row>
    <row r="4065" customFormat="false" ht="15" hidden="false" customHeight="false" outlineLevel="0" collapsed="false">
      <c r="A4065" s="16" t="s">
        <v>12575</v>
      </c>
      <c r="B4065" s="17" t="s">
        <v>12576</v>
      </c>
      <c r="C4065" s="16" t="s">
        <v>12577</v>
      </c>
      <c r="D4065" s="16" t="s">
        <v>4574</v>
      </c>
      <c r="E4065" s="18" t="n">
        <v>1</v>
      </c>
      <c r="F4065" s="16" t="s">
        <v>43</v>
      </c>
      <c r="G4065" s="18" t="n">
        <v>0</v>
      </c>
      <c r="H4065" s="16" t="n">
        <v>0</v>
      </c>
      <c r="I4065" s="18" t="n">
        <v>1</v>
      </c>
      <c r="J4065" s="19" t="n">
        <v>5.15083333333333</v>
      </c>
      <c r="K4065" s="19" t="n">
        <v>5.15083333333333</v>
      </c>
      <c r="L4065" s="19" t="n">
        <v>5.1508</v>
      </c>
      <c r="M4065" s="19" t="n">
        <f aca="false">IF(J4065&gt;0,J4065,K4065)*E4065</f>
        <v>5.15083333333333</v>
      </c>
      <c r="N4065" s="20"/>
      <c r="O4065" s="21" t="str">
        <f aca="false">IF(R4065="","",ROUND(R4065*(1-Premissas!$B$4),4))</f>
        <v/>
      </c>
      <c r="P4065" s="22"/>
      <c r="Q4065" s="22"/>
      <c r="R4065" s="23"/>
      <c r="S4065" s="24"/>
      <c r="T4065" s="24"/>
      <c r="U4065" s="25"/>
      <c r="V4065" s="19" t="str">
        <f aca="false">IF(COUNT(N4065:Q4065)=0,"",MIN(N4065:Q4065))</f>
        <v/>
      </c>
      <c r="W4065" s="16" t="str">
        <f aca="false">IF(V4065="","",INDEX($N$4:$Q$4,MATCH(V4065,N4065:Q4065,0)))</f>
        <v/>
      </c>
      <c r="X4065" s="19" t="str">
        <f aca="false">IF(COUNT(N4065:Q4065)&lt;2,"",SMALL(N4065:Q4065,2))</f>
        <v/>
      </c>
      <c r="Y4065" s="26" t="str">
        <f aca="false">IF(OR(V4065="",M4065=0),"",V4065/M4065-1)</f>
        <v/>
      </c>
      <c r="Z4065" s="26" t="str">
        <f aca="false">IF(OR(V4065="",L4065=""),"",V4065/(L4065*E4065)-1)</f>
        <v/>
      </c>
      <c r="AA4065" s="16" t="str">
        <f aca="false">IF(V4065="","SEM OFERTA",IF(OR(Y4065&gt;Premissas!$B$11,Y4065&lt;Premissas!$B$12),"VERIFICAR - UNIDADE/EMBALAGEM",IF(Y4065&gt;Premissas!$B$6,"NÃO COMPRAR - REAJUSTE &gt;5%","COMPRAR")))</f>
        <v>SEM OFERTA</v>
      </c>
      <c r="AB4065" s="18" t="str">
        <f aca="false">IF(W4065="DIMEC",S4065,IF(W4065="MEDCENTRO",U4065,""))</f>
        <v/>
      </c>
      <c r="AC4065" s="18" t="n">
        <f aca="false">IF(AA4065&lt;&gt;"COMPRAR",0,IF(AB4065="",I4065,MIN(I4065,AB4065)))</f>
        <v>0</v>
      </c>
      <c r="AD4065" s="19" t="n">
        <f aca="false">IF(AC4065&gt;0,AC4065*V4065,0)</f>
        <v>0</v>
      </c>
      <c r="AE4065" s="19" t="n">
        <f aca="false">IF(AC4065&gt;0,(M4065-V4065)*AC4065,0)</f>
        <v>0</v>
      </c>
      <c r="AF4065" s="16" t="str">
        <f aca="false">IF(AA4065&lt;&gt;"COMPRAR","",IF(AB4065="",IF(X4065="","",IF(X4065-V4065&lt;0.01,"EMPATE TÉCNICO","")),IF(AB4065&lt;I4065,"ESTOQUE INSUFICIENTE",IF(X4065="","",IF(X4065-V4065&lt;0.01,"EMPATE TÉCNICO","")))))</f>
        <v/>
      </c>
      <c r="AG4065" s="16" t="s">
        <v>328</v>
      </c>
      <c r="AH4065" s="16" t="s">
        <v>1761</v>
      </c>
    </row>
    <row r="4066" customFormat="false" ht="15" hidden="false" customHeight="false" outlineLevel="0" collapsed="false">
      <c r="A4066" s="16" t="s">
        <v>12578</v>
      </c>
      <c r="B4066" s="17" t="s">
        <v>12579</v>
      </c>
      <c r="C4066" s="16" t="s">
        <v>12580</v>
      </c>
      <c r="D4066" s="16" t="s">
        <v>4574</v>
      </c>
      <c r="E4066" s="18" t="n">
        <v>1</v>
      </c>
      <c r="F4066" s="16" t="s">
        <v>43</v>
      </c>
      <c r="G4066" s="18" t="n">
        <v>0</v>
      </c>
      <c r="H4066" s="16" t="n">
        <v>2.4</v>
      </c>
      <c r="I4066" s="18" t="n">
        <v>7</v>
      </c>
      <c r="J4066" s="19" t="n">
        <v>5.55666666666667</v>
      </c>
      <c r="K4066" s="19" t="n">
        <v>5.55666666666667</v>
      </c>
      <c r="L4066" s="19" t="n">
        <v>5.5567</v>
      </c>
      <c r="M4066" s="19" t="n">
        <f aca="false">IF(J4066&gt;0,J4066,K4066)*E4066</f>
        <v>5.55666666666667</v>
      </c>
      <c r="N4066" s="20"/>
      <c r="O4066" s="21" t="str">
        <f aca="false">IF(R4066="","",ROUND(R4066*(1-Premissas!$B$4),4))</f>
        <v/>
      </c>
      <c r="P4066" s="22"/>
      <c r="Q4066" s="22"/>
      <c r="R4066" s="23"/>
      <c r="S4066" s="24"/>
      <c r="T4066" s="24"/>
      <c r="U4066" s="25"/>
      <c r="V4066" s="19" t="str">
        <f aca="false">IF(COUNT(N4066:Q4066)=0,"",MIN(N4066:Q4066))</f>
        <v/>
      </c>
      <c r="W4066" s="16" t="str">
        <f aca="false">IF(V4066="","",INDEX($N$4:$Q$4,MATCH(V4066,N4066:Q4066,0)))</f>
        <v/>
      </c>
      <c r="X4066" s="19" t="str">
        <f aca="false">IF(COUNT(N4066:Q4066)&lt;2,"",SMALL(N4066:Q4066,2))</f>
        <v/>
      </c>
      <c r="Y4066" s="26" t="str">
        <f aca="false">IF(OR(V4066="",M4066=0),"",V4066/M4066-1)</f>
        <v/>
      </c>
      <c r="Z4066" s="26" t="str">
        <f aca="false">IF(OR(V4066="",L4066=""),"",V4066/(L4066*E4066)-1)</f>
        <v/>
      </c>
      <c r="AA4066" s="16" t="str">
        <f aca="false">IF(V4066="","SEM OFERTA",IF(OR(Y4066&gt;Premissas!$B$11,Y4066&lt;Premissas!$B$12),"VERIFICAR - UNIDADE/EMBALAGEM",IF(Y4066&gt;Premissas!$B$6,"NÃO COMPRAR - REAJUSTE &gt;5%","COMPRAR")))</f>
        <v>SEM OFERTA</v>
      </c>
      <c r="AB4066" s="18" t="str">
        <f aca="false">IF(W4066="DIMEC",S4066,IF(W4066="MEDCENTRO",U4066,""))</f>
        <v/>
      </c>
      <c r="AC4066" s="18" t="n">
        <f aca="false">IF(AA4066&lt;&gt;"COMPRAR",0,IF(AB4066="",I4066,MIN(I4066,AB4066)))</f>
        <v>0</v>
      </c>
      <c r="AD4066" s="19" t="n">
        <f aca="false">IF(AC4066&gt;0,AC4066*V4066,0)</f>
        <v>0</v>
      </c>
      <c r="AE4066" s="19" t="n">
        <f aca="false">IF(AC4066&gt;0,(M4066-V4066)*AC4066,0)</f>
        <v>0</v>
      </c>
      <c r="AF4066" s="16" t="str">
        <f aca="false">IF(AA4066&lt;&gt;"COMPRAR","",IF(AB4066="",IF(X4066="","",IF(X4066-V4066&lt;0.01,"EMPATE TÉCNICO","")),IF(AB4066&lt;I4066,"ESTOQUE INSUFICIENTE",IF(X4066="","",IF(X4066-V4066&lt;0.01,"EMPATE TÉCNICO","")))))</f>
        <v/>
      </c>
      <c r="AG4066" s="16" t="s">
        <v>547</v>
      </c>
      <c r="AH4066" s="16" t="s">
        <v>1761</v>
      </c>
    </row>
    <row r="4067" customFormat="false" ht="15" hidden="false" customHeight="false" outlineLevel="0" collapsed="false">
      <c r="A4067" s="16" t="s">
        <v>12581</v>
      </c>
      <c r="B4067" s="17" t="s">
        <v>12582</v>
      </c>
      <c r="C4067" s="16" t="s">
        <v>12583</v>
      </c>
      <c r="D4067" s="16" t="s">
        <v>4574</v>
      </c>
      <c r="E4067" s="18" t="n">
        <v>1</v>
      </c>
      <c r="F4067" s="16" t="s">
        <v>42</v>
      </c>
      <c r="G4067" s="18" t="n">
        <v>3</v>
      </c>
      <c r="H4067" s="16" t="n">
        <v>4.1</v>
      </c>
      <c r="I4067" s="18" t="n">
        <v>8</v>
      </c>
      <c r="J4067" s="19" t="n">
        <v>8.6625</v>
      </c>
      <c r="K4067" s="19" t="n">
        <v>8.6625</v>
      </c>
      <c r="L4067" s="19" t="n">
        <v>8.6625</v>
      </c>
      <c r="M4067" s="19" t="n">
        <f aca="false">IF(J4067&gt;0,J4067,K4067)*E4067</f>
        <v>8.6625</v>
      </c>
      <c r="N4067" s="20"/>
      <c r="O4067" s="21" t="str">
        <f aca="false">IF(R4067="","",ROUND(R4067*(1-Premissas!$B$4),4))</f>
        <v/>
      </c>
      <c r="P4067" s="22"/>
      <c r="Q4067" s="22"/>
      <c r="R4067" s="23"/>
      <c r="S4067" s="24"/>
      <c r="T4067" s="24"/>
      <c r="U4067" s="25"/>
      <c r="V4067" s="19" t="str">
        <f aca="false">IF(COUNT(N4067:Q4067)=0,"",MIN(N4067:Q4067))</f>
        <v/>
      </c>
      <c r="W4067" s="16" t="str">
        <f aca="false">IF(V4067="","",INDEX($N$4:$Q$4,MATCH(V4067,N4067:Q4067,0)))</f>
        <v/>
      </c>
      <c r="X4067" s="19" t="str">
        <f aca="false">IF(COUNT(N4067:Q4067)&lt;2,"",SMALL(N4067:Q4067,2))</f>
        <v/>
      </c>
      <c r="Y4067" s="26" t="str">
        <f aca="false">IF(OR(V4067="",M4067=0),"",V4067/M4067-1)</f>
        <v/>
      </c>
      <c r="Z4067" s="26" t="str">
        <f aca="false">IF(OR(V4067="",L4067=""),"",V4067/(L4067*E4067)-1)</f>
        <v/>
      </c>
      <c r="AA4067" s="16" t="str">
        <f aca="false">IF(V4067="","SEM OFERTA",IF(OR(Y4067&gt;Premissas!$B$11,Y4067&lt;Premissas!$B$12),"VERIFICAR - UNIDADE/EMBALAGEM",IF(Y4067&gt;Premissas!$B$6,"NÃO COMPRAR - REAJUSTE &gt;5%","COMPRAR")))</f>
        <v>SEM OFERTA</v>
      </c>
      <c r="AB4067" s="18" t="str">
        <f aca="false">IF(W4067="DIMEC",S4067,IF(W4067="MEDCENTRO",U4067,""))</f>
        <v/>
      </c>
      <c r="AC4067" s="18" t="n">
        <f aca="false">IF(AA4067&lt;&gt;"COMPRAR",0,IF(AB4067="",I4067,MIN(I4067,AB4067)))</f>
        <v>0</v>
      </c>
      <c r="AD4067" s="19" t="n">
        <f aca="false">IF(AC4067&gt;0,AC4067*V4067,0)</f>
        <v>0</v>
      </c>
      <c r="AE4067" s="19" t="n">
        <f aca="false">IF(AC4067&gt;0,(M4067-V4067)*AC4067,0)</f>
        <v>0</v>
      </c>
      <c r="AF4067" s="16" t="str">
        <f aca="false">IF(AA4067&lt;&gt;"COMPRAR","",IF(AB4067="",IF(X4067="","",IF(X4067-V4067&lt;0.01,"EMPATE TÉCNICO","")),IF(AB4067&lt;I4067,"ESTOQUE INSUFICIENTE",IF(X4067="","",IF(X4067-V4067&lt;0.01,"EMPATE TÉCNICO","")))))</f>
        <v/>
      </c>
      <c r="AG4067" s="16" t="s">
        <v>328</v>
      </c>
      <c r="AH4067" s="16" t="s">
        <v>1761</v>
      </c>
    </row>
    <row r="4068" customFormat="false" ht="15" hidden="false" customHeight="false" outlineLevel="0" collapsed="false">
      <c r="A4068" s="16" t="s">
        <v>12584</v>
      </c>
      <c r="B4068" s="17" t="s">
        <v>12585</v>
      </c>
      <c r="C4068" s="16" t="s">
        <v>12586</v>
      </c>
      <c r="D4068" s="16" t="s">
        <v>4574</v>
      </c>
      <c r="E4068" s="18" t="n">
        <v>1</v>
      </c>
      <c r="F4068" s="16" t="s">
        <v>42</v>
      </c>
      <c r="G4068" s="18" t="n">
        <v>0</v>
      </c>
      <c r="H4068" s="16" t="n">
        <v>3.6</v>
      </c>
      <c r="I4068" s="18" t="n">
        <v>10</v>
      </c>
      <c r="J4068" s="19" t="n">
        <v>8.68</v>
      </c>
      <c r="K4068" s="19" t="n">
        <v>8.68</v>
      </c>
      <c r="L4068" s="19" t="n">
        <v>8.68</v>
      </c>
      <c r="M4068" s="19" t="n">
        <f aca="false">IF(J4068&gt;0,J4068,K4068)*E4068</f>
        <v>8.68</v>
      </c>
      <c r="N4068" s="20"/>
      <c r="O4068" s="21" t="str">
        <f aca="false">IF(R4068="","",ROUND(R4068*(1-Premissas!$B$4),4))</f>
        <v/>
      </c>
      <c r="P4068" s="22"/>
      <c r="Q4068" s="22"/>
      <c r="R4068" s="23"/>
      <c r="S4068" s="24"/>
      <c r="T4068" s="24"/>
      <c r="U4068" s="25"/>
      <c r="V4068" s="19" t="str">
        <f aca="false">IF(COUNT(N4068:Q4068)=0,"",MIN(N4068:Q4068))</f>
        <v/>
      </c>
      <c r="W4068" s="16" t="str">
        <f aca="false">IF(V4068="","",INDEX($N$4:$Q$4,MATCH(V4068,N4068:Q4068,0)))</f>
        <v/>
      </c>
      <c r="X4068" s="19" t="str">
        <f aca="false">IF(COUNT(N4068:Q4068)&lt;2,"",SMALL(N4068:Q4068,2))</f>
        <v/>
      </c>
      <c r="Y4068" s="26" t="str">
        <f aca="false">IF(OR(V4068="",M4068=0),"",V4068/M4068-1)</f>
        <v/>
      </c>
      <c r="Z4068" s="26" t="str">
        <f aca="false">IF(OR(V4068="",L4068=""),"",V4068/(L4068*E4068)-1)</f>
        <v/>
      </c>
      <c r="AA4068" s="16" t="str">
        <f aca="false">IF(V4068="","SEM OFERTA",IF(OR(Y4068&gt;Premissas!$B$11,Y4068&lt;Premissas!$B$12),"VERIFICAR - UNIDADE/EMBALAGEM",IF(Y4068&gt;Premissas!$B$6,"NÃO COMPRAR - REAJUSTE &gt;5%","COMPRAR")))</f>
        <v>SEM OFERTA</v>
      </c>
      <c r="AB4068" s="18" t="str">
        <f aca="false">IF(W4068="DIMEC",S4068,IF(W4068="MEDCENTRO",U4068,""))</f>
        <v/>
      </c>
      <c r="AC4068" s="18" t="n">
        <f aca="false">IF(AA4068&lt;&gt;"COMPRAR",0,IF(AB4068="",I4068,MIN(I4068,AB4068)))</f>
        <v>0</v>
      </c>
      <c r="AD4068" s="19" t="n">
        <f aca="false">IF(AC4068&gt;0,AC4068*V4068,0)</f>
        <v>0</v>
      </c>
      <c r="AE4068" s="19" t="n">
        <f aca="false">IF(AC4068&gt;0,(M4068-V4068)*AC4068,0)</f>
        <v>0</v>
      </c>
      <c r="AF4068" s="16" t="str">
        <f aca="false">IF(AA4068&lt;&gt;"COMPRAR","",IF(AB4068="",IF(X4068="","",IF(X4068-V4068&lt;0.01,"EMPATE TÉCNICO","")),IF(AB4068&lt;I4068,"ESTOQUE INSUFICIENTE",IF(X4068="","",IF(X4068-V4068&lt;0.01,"EMPATE TÉCNICO","")))))</f>
        <v/>
      </c>
      <c r="AG4068" s="16" t="s">
        <v>328</v>
      </c>
      <c r="AH4068" s="16" t="s">
        <v>1761</v>
      </c>
    </row>
    <row r="4069" customFormat="false" ht="15" hidden="false" customHeight="false" outlineLevel="0" collapsed="false">
      <c r="A4069" s="16" t="s">
        <v>12587</v>
      </c>
      <c r="B4069" s="17" t="s">
        <v>12588</v>
      </c>
      <c r="C4069" s="16" t="s">
        <v>12589</v>
      </c>
      <c r="D4069" s="16" t="s">
        <v>12590</v>
      </c>
      <c r="E4069" s="18" t="n">
        <v>1</v>
      </c>
      <c r="F4069" s="16" t="s">
        <v>43</v>
      </c>
      <c r="G4069" s="18" t="n">
        <v>5</v>
      </c>
      <c r="H4069" s="16" t="n">
        <v>2.5</v>
      </c>
      <c r="I4069" s="18" t="n">
        <v>2</v>
      </c>
      <c r="J4069" s="19" t="n">
        <v>7.75</v>
      </c>
      <c r="K4069" s="19" t="n">
        <v>7.75</v>
      </c>
      <c r="L4069" s="19" t="n">
        <v>7.75</v>
      </c>
      <c r="M4069" s="19" t="n">
        <f aca="false">IF(J4069&gt;0,J4069,K4069)*E4069</f>
        <v>7.75</v>
      </c>
      <c r="N4069" s="20"/>
      <c r="O4069" s="21" t="str">
        <f aca="false">IF(R4069="","",ROUND(R4069*(1-Premissas!$B$4),4))</f>
        <v/>
      </c>
      <c r="P4069" s="22"/>
      <c r="Q4069" s="22"/>
      <c r="R4069" s="23"/>
      <c r="S4069" s="24"/>
      <c r="T4069" s="24"/>
      <c r="U4069" s="25"/>
      <c r="V4069" s="19" t="str">
        <f aca="false">IF(COUNT(N4069:Q4069)=0,"",MIN(N4069:Q4069))</f>
        <v/>
      </c>
      <c r="W4069" s="16" t="str">
        <f aca="false">IF(V4069="","",INDEX($N$4:$Q$4,MATCH(V4069,N4069:Q4069,0)))</f>
        <v/>
      </c>
      <c r="X4069" s="19" t="str">
        <f aca="false">IF(COUNT(N4069:Q4069)&lt;2,"",SMALL(N4069:Q4069,2))</f>
        <v/>
      </c>
      <c r="Y4069" s="26" t="str">
        <f aca="false">IF(OR(V4069="",M4069=0),"",V4069/M4069-1)</f>
        <v/>
      </c>
      <c r="Z4069" s="26" t="str">
        <f aca="false">IF(OR(V4069="",L4069=""),"",V4069/(L4069*E4069)-1)</f>
        <v/>
      </c>
      <c r="AA4069" s="16" t="str">
        <f aca="false">IF(V4069="","SEM OFERTA",IF(OR(Y4069&gt;Premissas!$B$11,Y4069&lt;Premissas!$B$12),"VERIFICAR - UNIDADE/EMBALAGEM",IF(Y4069&gt;Premissas!$B$6,"NÃO COMPRAR - REAJUSTE &gt;5%","COMPRAR")))</f>
        <v>SEM OFERTA</v>
      </c>
      <c r="AB4069" s="18" t="str">
        <f aca="false">IF(W4069="DIMEC",S4069,IF(W4069="MEDCENTRO",U4069,""))</f>
        <v/>
      </c>
      <c r="AC4069" s="18" t="n">
        <f aca="false">IF(AA4069&lt;&gt;"COMPRAR",0,IF(AB4069="",I4069,MIN(I4069,AB4069)))</f>
        <v>0</v>
      </c>
      <c r="AD4069" s="19" t="n">
        <f aca="false">IF(AC4069&gt;0,AC4069*V4069,0)</f>
        <v>0</v>
      </c>
      <c r="AE4069" s="19" t="n">
        <f aca="false">IF(AC4069&gt;0,(M4069-V4069)*AC4069,0)</f>
        <v>0</v>
      </c>
      <c r="AF4069" s="16" t="str">
        <f aca="false">IF(AA4069&lt;&gt;"COMPRAR","",IF(AB4069="",IF(X4069="","",IF(X4069-V4069&lt;0.01,"EMPATE TÉCNICO","")),IF(AB4069&lt;I4069,"ESTOQUE INSUFICIENTE",IF(X4069="","",IF(X4069-V4069&lt;0.01,"EMPATE TÉCNICO","")))))</f>
        <v/>
      </c>
      <c r="AG4069" s="16" t="s">
        <v>547</v>
      </c>
      <c r="AH4069" s="16" t="s">
        <v>1761</v>
      </c>
    </row>
    <row r="4070" customFormat="false" ht="15" hidden="false" customHeight="false" outlineLevel="0" collapsed="false">
      <c r="A4070" s="16" t="s">
        <v>12591</v>
      </c>
      <c r="B4070" s="17" t="s">
        <v>12592</v>
      </c>
      <c r="C4070" s="16" t="s">
        <v>12593</v>
      </c>
      <c r="D4070" s="16" t="s">
        <v>3926</v>
      </c>
      <c r="E4070" s="18" t="n">
        <v>1</v>
      </c>
      <c r="F4070" s="16" t="s">
        <v>42</v>
      </c>
      <c r="G4070" s="18" t="n">
        <v>2</v>
      </c>
      <c r="H4070" s="16" t="n">
        <v>4.8</v>
      </c>
      <c r="I4070" s="18" t="n">
        <v>11</v>
      </c>
      <c r="J4070" s="19" t="n">
        <v>7.62333333333333</v>
      </c>
      <c r="K4070" s="19" t="n">
        <v>7.62333333333333</v>
      </c>
      <c r="L4070" s="19" t="n">
        <v>6.0325</v>
      </c>
      <c r="M4070" s="19" t="n">
        <f aca="false">IF(J4070&gt;0,J4070,K4070)*E4070</f>
        <v>7.62333333333333</v>
      </c>
      <c r="N4070" s="20"/>
      <c r="O4070" s="21" t="str">
        <f aca="false">IF(R4070="","",ROUND(R4070*(1-Premissas!$B$4),4))</f>
        <v/>
      </c>
      <c r="P4070" s="22"/>
      <c r="Q4070" s="22"/>
      <c r="R4070" s="23"/>
      <c r="S4070" s="24"/>
      <c r="T4070" s="24"/>
      <c r="U4070" s="25"/>
      <c r="V4070" s="19" t="str">
        <f aca="false">IF(COUNT(N4070:Q4070)=0,"",MIN(N4070:Q4070))</f>
        <v/>
      </c>
      <c r="W4070" s="16" t="str">
        <f aca="false">IF(V4070="","",INDEX($N$4:$Q$4,MATCH(V4070,N4070:Q4070,0)))</f>
        <v/>
      </c>
      <c r="X4070" s="19" t="str">
        <f aca="false">IF(COUNT(N4070:Q4070)&lt;2,"",SMALL(N4070:Q4070,2))</f>
        <v/>
      </c>
      <c r="Y4070" s="26" t="str">
        <f aca="false">IF(OR(V4070="",M4070=0),"",V4070/M4070-1)</f>
        <v/>
      </c>
      <c r="Z4070" s="26" t="str">
        <f aca="false">IF(OR(V4070="",L4070=""),"",V4070/(L4070*E4070)-1)</f>
        <v/>
      </c>
      <c r="AA4070" s="16" t="str">
        <f aca="false">IF(V4070="","SEM OFERTA",IF(OR(Y4070&gt;Premissas!$B$11,Y4070&lt;Premissas!$B$12),"VERIFICAR - UNIDADE/EMBALAGEM",IF(Y4070&gt;Premissas!$B$6,"NÃO COMPRAR - REAJUSTE &gt;5%","COMPRAR")))</f>
        <v>SEM OFERTA</v>
      </c>
      <c r="AB4070" s="18" t="str">
        <f aca="false">IF(W4070="DIMEC",S4070,IF(W4070="MEDCENTRO",U4070,""))</f>
        <v/>
      </c>
      <c r="AC4070" s="18" t="n">
        <f aca="false">IF(AA4070&lt;&gt;"COMPRAR",0,IF(AB4070="",I4070,MIN(I4070,AB4070)))</f>
        <v>0</v>
      </c>
      <c r="AD4070" s="19" t="n">
        <f aca="false">IF(AC4070&gt;0,AC4070*V4070,0)</f>
        <v>0</v>
      </c>
      <c r="AE4070" s="19" t="n">
        <f aca="false">IF(AC4070&gt;0,(M4070-V4070)*AC4070,0)</f>
        <v>0</v>
      </c>
      <c r="AF4070" s="16" t="str">
        <f aca="false">IF(AA4070&lt;&gt;"COMPRAR","",IF(AB4070="",IF(X4070="","",IF(X4070-V4070&lt;0.01,"EMPATE TÉCNICO","")),IF(AB4070&lt;I4070,"ESTOQUE INSUFICIENTE",IF(X4070="","",IF(X4070-V4070&lt;0.01,"EMPATE TÉCNICO","")))))</f>
        <v/>
      </c>
      <c r="AG4070" s="16" t="s">
        <v>328</v>
      </c>
      <c r="AH4070" s="16" t="s">
        <v>1761</v>
      </c>
    </row>
    <row r="4071" customFormat="false" ht="15" hidden="false" customHeight="false" outlineLevel="0" collapsed="false">
      <c r="A4071" s="16" t="s">
        <v>12594</v>
      </c>
      <c r="B4071" s="17" t="s">
        <v>12595</v>
      </c>
      <c r="C4071" s="16" t="s">
        <v>12596</v>
      </c>
      <c r="D4071" s="16" t="s">
        <v>4492</v>
      </c>
      <c r="E4071" s="18" t="n">
        <v>1</v>
      </c>
      <c r="F4071" s="16" t="s">
        <v>43</v>
      </c>
      <c r="G4071" s="18" t="n">
        <v>0</v>
      </c>
      <c r="H4071" s="16" t="n">
        <v>0.1</v>
      </c>
      <c r="I4071" s="18" t="n">
        <v>1</v>
      </c>
      <c r="J4071" s="19" t="n">
        <v>17.9</v>
      </c>
      <c r="K4071" s="19" t="n">
        <v>17.9</v>
      </c>
      <c r="L4071" s="19" t="n">
        <v>17.9</v>
      </c>
      <c r="M4071" s="19" t="n">
        <f aca="false">IF(J4071&gt;0,J4071,K4071)*E4071</f>
        <v>17.9</v>
      </c>
      <c r="N4071" s="20"/>
      <c r="O4071" s="21" t="str">
        <f aca="false">IF(R4071="","",ROUND(R4071*(1-Premissas!$B$4),4))</f>
        <v/>
      </c>
      <c r="P4071" s="22"/>
      <c r="Q4071" s="22"/>
      <c r="R4071" s="23"/>
      <c r="S4071" s="24"/>
      <c r="T4071" s="24"/>
      <c r="U4071" s="25"/>
      <c r="V4071" s="19" t="str">
        <f aca="false">IF(COUNT(N4071:Q4071)=0,"",MIN(N4071:Q4071))</f>
        <v/>
      </c>
      <c r="W4071" s="16" t="str">
        <f aca="false">IF(V4071="","",INDEX($N$4:$Q$4,MATCH(V4071,N4071:Q4071,0)))</f>
        <v/>
      </c>
      <c r="X4071" s="19" t="str">
        <f aca="false">IF(COUNT(N4071:Q4071)&lt;2,"",SMALL(N4071:Q4071,2))</f>
        <v/>
      </c>
      <c r="Y4071" s="26" t="str">
        <f aca="false">IF(OR(V4071="",M4071=0),"",V4071/M4071-1)</f>
        <v/>
      </c>
      <c r="Z4071" s="26" t="str">
        <f aca="false">IF(OR(V4071="",L4071=""),"",V4071/(L4071*E4071)-1)</f>
        <v/>
      </c>
      <c r="AA4071" s="16" t="str">
        <f aca="false">IF(V4071="","SEM OFERTA",IF(OR(Y4071&gt;Premissas!$B$11,Y4071&lt;Premissas!$B$12),"VERIFICAR - UNIDADE/EMBALAGEM",IF(Y4071&gt;Premissas!$B$6,"NÃO COMPRAR - REAJUSTE &gt;5%","COMPRAR")))</f>
        <v>SEM OFERTA</v>
      </c>
      <c r="AB4071" s="18" t="str">
        <f aca="false">IF(W4071="DIMEC",S4071,IF(W4071="MEDCENTRO",U4071,""))</f>
        <v/>
      </c>
      <c r="AC4071" s="18" t="n">
        <f aca="false">IF(AA4071&lt;&gt;"COMPRAR",0,IF(AB4071="",I4071,MIN(I4071,AB4071)))</f>
        <v>0</v>
      </c>
      <c r="AD4071" s="19" t="n">
        <f aca="false">IF(AC4071&gt;0,AC4071*V4071,0)</f>
        <v>0</v>
      </c>
      <c r="AE4071" s="19" t="n">
        <f aca="false">IF(AC4071&gt;0,(M4071-V4071)*AC4071,0)</f>
        <v>0</v>
      </c>
      <c r="AF4071" s="16" t="str">
        <f aca="false">IF(AA4071&lt;&gt;"COMPRAR","",IF(AB4071="",IF(X4071="","",IF(X4071-V4071&lt;0.01,"EMPATE TÉCNICO","")),IF(AB4071&lt;I4071,"ESTOQUE INSUFICIENTE",IF(X4071="","",IF(X4071-V4071&lt;0.01,"EMPATE TÉCNICO","")))))</f>
        <v/>
      </c>
      <c r="AG4071" s="16" t="s">
        <v>328</v>
      </c>
      <c r="AH4071" s="16" t="s">
        <v>1761</v>
      </c>
    </row>
    <row r="4072" customFormat="false" ht="15" hidden="false" customHeight="false" outlineLevel="0" collapsed="false">
      <c r="A4072" s="16" t="s">
        <v>12597</v>
      </c>
      <c r="B4072" s="17" t="s">
        <v>12598</v>
      </c>
      <c r="C4072" s="16" t="s">
        <v>12599</v>
      </c>
      <c r="D4072" s="16" t="s">
        <v>4574</v>
      </c>
      <c r="E4072" s="18" t="n">
        <v>1</v>
      </c>
      <c r="F4072" s="16" t="s">
        <v>41</v>
      </c>
      <c r="G4072" s="18" t="n">
        <v>6</v>
      </c>
      <c r="H4072" s="16" t="n">
        <v>3.7</v>
      </c>
      <c r="I4072" s="18" t="n">
        <v>4</v>
      </c>
      <c r="J4072" s="19" t="n">
        <v>11.12</v>
      </c>
      <c r="K4072" s="19" t="n">
        <v>11.12</v>
      </c>
      <c r="L4072" s="19" t="n">
        <v>11.12</v>
      </c>
      <c r="M4072" s="19" t="n">
        <f aca="false">IF(J4072&gt;0,J4072,K4072)*E4072</f>
        <v>11.12</v>
      </c>
      <c r="N4072" s="20"/>
      <c r="O4072" s="21" t="str">
        <f aca="false">IF(R4072="","",ROUND(R4072*(1-Premissas!$B$4),4))</f>
        <v/>
      </c>
      <c r="P4072" s="22"/>
      <c r="Q4072" s="22"/>
      <c r="R4072" s="23"/>
      <c r="S4072" s="24"/>
      <c r="T4072" s="24"/>
      <c r="U4072" s="25"/>
      <c r="V4072" s="19" t="str">
        <f aca="false">IF(COUNT(N4072:Q4072)=0,"",MIN(N4072:Q4072))</f>
        <v/>
      </c>
      <c r="W4072" s="16" t="str">
        <f aca="false">IF(V4072="","",INDEX($N$4:$Q$4,MATCH(V4072,N4072:Q4072,0)))</f>
        <v/>
      </c>
      <c r="X4072" s="19" t="str">
        <f aca="false">IF(COUNT(N4072:Q4072)&lt;2,"",SMALL(N4072:Q4072,2))</f>
        <v/>
      </c>
      <c r="Y4072" s="26" t="str">
        <f aca="false">IF(OR(V4072="",M4072=0),"",V4072/M4072-1)</f>
        <v/>
      </c>
      <c r="Z4072" s="26" t="str">
        <f aca="false">IF(OR(V4072="",L4072=""),"",V4072/(L4072*E4072)-1)</f>
        <v/>
      </c>
      <c r="AA4072" s="16" t="str">
        <f aca="false">IF(V4072="","SEM OFERTA",IF(OR(Y4072&gt;Premissas!$B$11,Y4072&lt;Premissas!$B$12),"VERIFICAR - UNIDADE/EMBALAGEM",IF(Y4072&gt;Premissas!$B$6,"NÃO COMPRAR - REAJUSTE &gt;5%","COMPRAR")))</f>
        <v>SEM OFERTA</v>
      </c>
      <c r="AB4072" s="18" t="str">
        <f aca="false">IF(W4072="DIMEC",S4072,IF(W4072="MEDCENTRO",U4072,""))</f>
        <v/>
      </c>
      <c r="AC4072" s="18" t="n">
        <f aca="false">IF(AA4072&lt;&gt;"COMPRAR",0,IF(AB4072="",I4072,MIN(I4072,AB4072)))</f>
        <v>0</v>
      </c>
      <c r="AD4072" s="19" t="n">
        <f aca="false">IF(AC4072&gt;0,AC4072*V4072,0)</f>
        <v>0</v>
      </c>
      <c r="AE4072" s="19" t="n">
        <f aca="false">IF(AC4072&gt;0,(M4072-V4072)*AC4072,0)</f>
        <v>0</v>
      </c>
      <c r="AF4072" s="16" t="str">
        <f aca="false">IF(AA4072&lt;&gt;"COMPRAR","",IF(AB4072="",IF(X4072="","",IF(X4072-V4072&lt;0.01,"EMPATE TÉCNICO","")),IF(AB4072&lt;I4072,"ESTOQUE INSUFICIENTE",IF(X4072="","",IF(X4072-V4072&lt;0.01,"EMPATE TÉCNICO","")))))</f>
        <v/>
      </c>
      <c r="AG4072" s="16" t="s">
        <v>328</v>
      </c>
      <c r="AH4072" s="16" t="s">
        <v>1761</v>
      </c>
    </row>
    <row r="4073" customFormat="false" ht="15" hidden="false" customHeight="false" outlineLevel="0" collapsed="false">
      <c r="A4073" s="16" t="s">
        <v>12600</v>
      </c>
      <c r="B4073" s="17" t="s">
        <v>12601</v>
      </c>
      <c r="C4073" s="16" t="s">
        <v>12602</v>
      </c>
      <c r="D4073" s="16" t="s">
        <v>4492</v>
      </c>
      <c r="E4073" s="18" t="n">
        <v>1</v>
      </c>
      <c r="F4073" s="16" t="s">
        <v>43</v>
      </c>
      <c r="G4073" s="18" t="n">
        <v>1</v>
      </c>
      <c r="H4073" s="16" t="n">
        <v>0.9</v>
      </c>
      <c r="I4073" s="18" t="n">
        <v>2</v>
      </c>
      <c r="J4073" s="19" t="n">
        <v>18.13</v>
      </c>
      <c r="K4073" s="19" t="n">
        <v>18.13</v>
      </c>
      <c r="L4073" s="19" t="n">
        <v>18.13</v>
      </c>
      <c r="M4073" s="19" t="n">
        <f aca="false">IF(J4073&gt;0,J4073,K4073)*E4073</f>
        <v>18.13</v>
      </c>
      <c r="N4073" s="20"/>
      <c r="O4073" s="21" t="str">
        <f aca="false">IF(R4073="","",ROUND(R4073*(1-Premissas!$B$4),4))</f>
        <v/>
      </c>
      <c r="P4073" s="22"/>
      <c r="Q4073" s="22"/>
      <c r="R4073" s="23"/>
      <c r="S4073" s="24"/>
      <c r="T4073" s="24"/>
      <c r="U4073" s="25"/>
      <c r="V4073" s="19" t="str">
        <f aca="false">IF(COUNT(N4073:Q4073)=0,"",MIN(N4073:Q4073))</f>
        <v/>
      </c>
      <c r="W4073" s="16" t="str">
        <f aca="false">IF(V4073="","",INDEX($N$4:$Q$4,MATCH(V4073,N4073:Q4073,0)))</f>
        <v/>
      </c>
      <c r="X4073" s="19" t="str">
        <f aca="false">IF(COUNT(N4073:Q4073)&lt;2,"",SMALL(N4073:Q4073,2))</f>
        <v/>
      </c>
      <c r="Y4073" s="26" t="str">
        <f aca="false">IF(OR(V4073="",M4073=0),"",V4073/M4073-1)</f>
        <v/>
      </c>
      <c r="Z4073" s="26" t="str">
        <f aca="false">IF(OR(V4073="",L4073=""),"",V4073/(L4073*E4073)-1)</f>
        <v/>
      </c>
      <c r="AA4073" s="16" t="str">
        <f aca="false">IF(V4073="","SEM OFERTA",IF(OR(Y4073&gt;Premissas!$B$11,Y4073&lt;Premissas!$B$12),"VERIFICAR - UNIDADE/EMBALAGEM",IF(Y4073&gt;Premissas!$B$6,"NÃO COMPRAR - REAJUSTE &gt;5%","COMPRAR")))</f>
        <v>SEM OFERTA</v>
      </c>
      <c r="AB4073" s="18" t="str">
        <f aca="false">IF(W4073="DIMEC",S4073,IF(W4073="MEDCENTRO",U4073,""))</f>
        <v/>
      </c>
      <c r="AC4073" s="18" t="n">
        <f aca="false">IF(AA4073&lt;&gt;"COMPRAR",0,IF(AB4073="",I4073,MIN(I4073,AB4073)))</f>
        <v>0</v>
      </c>
      <c r="AD4073" s="19" t="n">
        <f aca="false">IF(AC4073&gt;0,AC4073*V4073,0)</f>
        <v>0</v>
      </c>
      <c r="AE4073" s="19" t="n">
        <f aca="false">IF(AC4073&gt;0,(M4073-V4073)*AC4073,0)</f>
        <v>0</v>
      </c>
      <c r="AF4073" s="16" t="str">
        <f aca="false">IF(AA4073&lt;&gt;"COMPRAR","",IF(AB4073="",IF(X4073="","",IF(X4073-V4073&lt;0.01,"EMPATE TÉCNICO","")),IF(AB4073&lt;I4073,"ESTOQUE INSUFICIENTE",IF(X4073="","",IF(X4073-V4073&lt;0.01,"EMPATE TÉCNICO","")))))</f>
        <v/>
      </c>
      <c r="AG4073" s="16" t="s">
        <v>328</v>
      </c>
      <c r="AH4073" s="16" t="s">
        <v>1761</v>
      </c>
    </row>
    <row r="4074" customFormat="false" ht="15" hidden="false" customHeight="false" outlineLevel="0" collapsed="false">
      <c r="A4074" s="16" t="s">
        <v>12603</v>
      </c>
      <c r="B4074" s="17" t="s">
        <v>12604</v>
      </c>
      <c r="C4074" s="16" t="s">
        <v>12605</v>
      </c>
      <c r="D4074" s="16" t="s">
        <v>4574</v>
      </c>
      <c r="E4074" s="18" t="n">
        <v>1</v>
      </c>
      <c r="F4074" s="16" t="s">
        <v>43</v>
      </c>
      <c r="G4074" s="18" t="n">
        <v>0</v>
      </c>
      <c r="H4074" s="16" t="n">
        <v>2.2</v>
      </c>
      <c r="I4074" s="18" t="n">
        <v>6</v>
      </c>
      <c r="J4074" s="19" t="n">
        <v>5.39</v>
      </c>
      <c r="K4074" s="19" t="n">
        <v>5.39</v>
      </c>
      <c r="L4074" s="19" t="n">
        <v>5.39</v>
      </c>
      <c r="M4074" s="19" t="n">
        <f aca="false">IF(J4074&gt;0,J4074,K4074)*E4074</f>
        <v>5.39</v>
      </c>
      <c r="N4074" s="20"/>
      <c r="O4074" s="21" t="str">
        <f aca="false">IF(R4074="","",ROUND(R4074*(1-Premissas!$B$4),4))</f>
        <v/>
      </c>
      <c r="P4074" s="22"/>
      <c r="Q4074" s="22"/>
      <c r="R4074" s="23"/>
      <c r="S4074" s="24"/>
      <c r="T4074" s="24"/>
      <c r="U4074" s="25"/>
      <c r="V4074" s="19" t="str">
        <f aca="false">IF(COUNT(N4074:Q4074)=0,"",MIN(N4074:Q4074))</f>
        <v/>
      </c>
      <c r="W4074" s="16" t="str">
        <f aca="false">IF(V4074="","",INDEX($N$4:$Q$4,MATCH(V4074,N4074:Q4074,0)))</f>
        <v/>
      </c>
      <c r="X4074" s="19" t="str">
        <f aca="false">IF(COUNT(N4074:Q4074)&lt;2,"",SMALL(N4074:Q4074,2))</f>
        <v/>
      </c>
      <c r="Y4074" s="26" t="str">
        <f aca="false">IF(OR(V4074="",M4074=0),"",V4074/M4074-1)</f>
        <v/>
      </c>
      <c r="Z4074" s="26" t="str">
        <f aca="false">IF(OR(V4074="",L4074=""),"",V4074/(L4074*E4074)-1)</f>
        <v/>
      </c>
      <c r="AA4074" s="16" t="str">
        <f aca="false">IF(V4074="","SEM OFERTA",IF(OR(Y4074&gt;Premissas!$B$11,Y4074&lt;Premissas!$B$12),"VERIFICAR - UNIDADE/EMBALAGEM",IF(Y4074&gt;Premissas!$B$6,"NÃO COMPRAR - REAJUSTE &gt;5%","COMPRAR")))</f>
        <v>SEM OFERTA</v>
      </c>
      <c r="AB4074" s="18" t="str">
        <f aca="false">IF(W4074="DIMEC",S4074,IF(W4074="MEDCENTRO",U4074,""))</f>
        <v/>
      </c>
      <c r="AC4074" s="18" t="n">
        <f aca="false">IF(AA4074&lt;&gt;"COMPRAR",0,IF(AB4074="",I4074,MIN(I4074,AB4074)))</f>
        <v>0</v>
      </c>
      <c r="AD4074" s="19" t="n">
        <f aca="false">IF(AC4074&gt;0,AC4074*V4074,0)</f>
        <v>0</v>
      </c>
      <c r="AE4074" s="19" t="n">
        <f aca="false">IF(AC4074&gt;0,(M4074-V4074)*AC4074,0)</f>
        <v>0</v>
      </c>
      <c r="AF4074" s="16" t="str">
        <f aca="false">IF(AA4074&lt;&gt;"COMPRAR","",IF(AB4074="",IF(X4074="","",IF(X4074-V4074&lt;0.01,"EMPATE TÉCNICO","")),IF(AB4074&lt;I4074,"ESTOQUE INSUFICIENTE",IF(X4074="","",IF(X4074-V4074&lt;0.01,"EMPATE TÉCNICO","")))))</f>
        <v/>
      </c>
      <c r="AG4074" s="16" t="s">
        <v>328</v>
      </c>
      <c r="AH4074" s="16" t="s">
        <v>1761</v>
      </c>
    </row>
    <row r="4075" customFormat="false" ht="15" hidden="false" customHeight="false" outlineLevel="0" collapsed="false">
      <c r="A4075" s="16" t="s">
        <v>12606</v>
      </c>
      <c r="B4075" s="17" t="s">
        <v>12607</v>
      </c>
      <c r="C4075" s="16" t="s">
        <v>12608</v>
      </c>
      <c r="D4075" s="16" t="s">
        <v>4574</v>
      </c>
      <c r="E4075" s="18" t="n">
        <v>1</v>
      </c>
      <c r="F4075" s="16" t="s">
        <v>43</v>
      </c>
      <c r="G4075" s="18" t="n">
        <v>0</v>
      </c>
      <c r="H4075" s="16" t="n">
        <v>0</v>
      </c>
      <c r="I4075" s="18" t="n">
        <v>1</v>
      </c>
      <c r="J4075" s="19" t="n">
        <v>14.63</v>
      </c>
      <c r="K4075" s="19" t="n">
        <v>14.63</v>
      </c>
      <c r="L4075" s="19" t="n">
        <v>14.63</v>
      </c>
      <c r="M4075" s="19" t="n">
        <f aca="false">IF(J4075&gt;0,J4075,K4075)*E4075</f>
        <v>14.63</v>
      </c>
      <c r="N4075" s="20"/>
      <c r="O4075" s="21" t="str">
        <f aca="false">IF(R4075="","",ROUND(R4075*(1-Premissas!$B$4),4))</f>
        <v/>
      </c>
      <c r="P4075" s="22"/>
      <c r="Q4075" s="22"/>
      <c r="R4075" s="23"/>
      <c r="S4075" s="24"/>
      <c r="T4075" s="24"/>
      <c r="U4075" s="25"/>
      <c r="V4075" s="19" t="str">
        <f aca="false">IF(COUNT(N4075:Q4075)=0,"",MIN(N4075:Q4075))</f>
        <v/>
      </c>
      <c r="W4075" s="16" t="str">
        <f aca="false">IF(V4075="","",INDEX($N$4:$Q$4,MATCH(V4075,N4075:Q4075,0)))</f>
        <v/>
      </c>
      <c r="X4075" s="19" t="str">
        <f aca="false">IF(COUNT(N4075:Q4075)&lt;2,"",SMALL(N4075:Q4075,2))</f>
        <v/>
      </c>
      <c r="Y4075" s="26" t="str">
        <f aca="false">IF(OR(V4075="",M4075=0),"",V4075/M4075-1)</f>
        <v/>
      </c>
      <c r="Z4075" s="26" t="str">
        <f aca="false">IF(OR(V4075="",L4075=""),"",V4075/(L4075*E4075)-1)</f>
        <v/>
      </c>
      <c r="AA4075" s="16" t="str">
        <f aca="false">IF(V4075="","SEM OFERTA",IF(OR(Y4075&gt;Premissas!$B$11,Y4075&lt;Premissas!$B$12),"VERIFICAR - UNIDADE/EMBALAGEM",IF(Y4075&gt;Premissas!$B$6,"NÃO COMPRAR - REAJUSTE &gt;5%","COMPRAR")))</f>
        <v>SEM OFERTA</v>
      </c>
      <c r="AB4075" s="18" t="str">
        <f aca="false">IF(W4075="DIMEC",S4075,IF(W4075="MEDCENTRO",U4075,""))</f>
        <v/>
      </c>
      <c r="AC4075" s="18" t="n">
        <f aca="false">IF(AA4075&lt;&gt;"COMPRAR",0,IF(AB4075="",I4075,MIN(I4075,AB4075)))</f>
        <v>0</v>
      </c>
      <c r="AD4075" s="19" t="n">
        <f aca="false">IF(AC4075&gt;0,AC4075*V4075,0)</f>
        <v>0</v>
      </c>
      <c r="AE4075" s="19" t="n">
        <f aca="false">IF(AC4075&gt;0,(M4075-V4075)*AC4075,0)</f>
        <v>0</v>
      </c>
      <c r="AF4075" s="16" t="str">
        <f aca="false">IF(AA4075&lt;&gt;"COMPRAR","",IF(AB4075="",IF(X4075="","",IF(X4075-V4075&lt;0.01,"EMPATE TÉCNICO","")),IF(AB4075&lt;I4075,"ESTOQUE INSUFICIENTE",IF(X4075="","",IF(X4075-V4075&lt;0.01,"EMPATE TÉCNICO","")))))</f>
        <v/>
      </c>
      <c r="AG4075" s="16" t="s">
        <v>328</v>
      </c>
      <c r="AH4075" s="16" t="s">
        <v>1761</v>
      </c>
    </row>
    <row r="4076" customFormat="false" ht="15" hidden="false" customHeight="false" outlineLevel="0" collapsed="false">
      <c r="A4076" s="16" t="s">
        <v>12609</v>
      </c>
      <c r="B4076" s="17" t="s">
        <v>12610</v>
      </c>
      <c r="C4076" s="16" t="s">
        <v>12611</v>
      </c>
      <c r="D4076" s="16" t="s">
        <v>4574</v>
      </c>
      <c r="E4076" s="18" t="n">
        <v>1</v>
      </c>
      <c r="F4076" s="16" t="s">
        <v>42</v>
      </c>
      <c r="G4076" s="18" t="n">
        <v>3</v>
      </c>
      <c r="H4076" s="16" t="n">
        <v>3.3</v>
      </c>
      <c r="I4076" s="18" t="n">
        <v>6</v>
      </c>
      <c r="J4076" s="19" t="n">
        <v>7.62333333333333</v>
      </c>
      <c r="K4076" s="19" t="n">
        <v>7.62333333333333</v>
      </c>
      <c r="L4076" s="19" t="n">
        <v>7.0783</v>
      </c>
      <c r="M4076" s="19" t="n">
        <f aca="false">IF(J4076&gt;0,J4076,K4076)*E4076</f>
        <v>7.62333333333333</v>
      </c>
      <c r="N4076" s="20"/>
      <c r="O4076" s="21" t="str">
        <f aca="false">IF(R4076="","",ROUND(R4076*(1-Premissas!$B$4),4))</f>
        <v/>
      </c>
      <c r="P4076" s="22"/>
      <c r="Q4076" s="22"/>
      <c r="R4076" s="23"/>
      <c r="S4076" s="24"/>
      <c r="T4076" s="24"/>
      <c r="U4076" s="25"/>
      <c r="V4076" s="19" t="str">
        <f aca="false">IF(COUNT(N4076:Q4076)=0,"",MIN(N4076:Q4076))</f>
        <v/>
      </c>
      <c r="W4076" s="16" t="str">
        <f aca="false">IF(V4076="","",INDEX($N$4:$Q$4,MATCH(V4076,N4076:Q4076,0)))</f>
        <v/>
      </c>
      <c r="X4076" s="19" t="str">
        <f aca="false">IF(COUNT(N4076:Q4076)&lt;2,"",SMALL(N4076:Q4076,2))</f>
        <v/>
      </c>
      <c r="Y4076" s="26" t="str">
        <f aca="false">IF(OR(V4076="",M4076=0),"",V4076/M4076-1)</f>
        <v/>
      </c>
      <c r="Z4076" s="26" t="str">
        <f aca="false">IF(OR(V4076="",L4076=""),"",V4076/(L4076*E4076)-1)</f>
        <v/>
      </c>
      <c r="AA4076" s="16" t="str">
        <f aca="false">IF(V4076="","SEM OFERTA",IF(OR(Y4076&gt;Premissas!$B$11,Y4076&lt;Premissas!$B$12),"VERIFICAR - UNIDADE/EMBALAGEM",IF(Y4076&gt;Premissas!$B$6,"NÃO COMPRAR - REAJUSTE &gt;5%","COMPRAR")))</f>
        <v>SEM OFERTA</v>
      </c>
      <c r="AB4076" s="18" t="str">
        <f aca="false">IF(W4076="DIMEC",S4076,IF(W4076="MEDCENTRO",U4076,""))</f>
        <v/>
      </c>
      <c r="AC4076" s="18" t="n">
        <f aca="false">IF(AA4076&lt;&gt;"COMPRAR",0,IF(AB4076="",I4076,MIN(I4076,AB4076)))</f>
        <v>0</v>
      </c>
      <c r="AD4076" s="19" t="n">
        <f aca="false">IF(AC4076&gt;0,AC4076*V4076,0)</f>
        <v>0</v>
      </c>
      <c r="AE4076" s="19" t="n">
        <f aca="false">IF(AC4076&gt;0,(M4076-V4076)*AC4076,0)</f>
        <v>0</v>
      </c>
      <c r="AF4076" s="16" t="str">
        <f aca="false">IF(AA4076&lt;&gt;"COMPRAR","",IF(AB4076="",IF(X4076="","",IF(X4076-V4076&lt;0.01,"EMPATE TÉCNICO","")),IF(AB4076&lt;I4076,"ESTOQUE INSUFICIENTE",IF(X4076="","",IF(X4076-V4076&lt;0.01,"EMPATE TÉCNICO","")))))</f>
        <v/>
      </c>
      <c r="AG4076" s="16" t="s">
        <v>328</v>
      </c>
      <c r="AH4076" s="16" t="s">
        <v>1761</v>
      </c>
    </row>
    <row r="4077" customFormat="false" ht="15" hidden="false" customHeight="false" outlineLevel="0" collapsed="false">
      <c r="A4077" s="16" t="s">
        <v>12612</v>
      </c>
      <c r="B4077" s="17" t="s">
        <v>12613</v>
      </c>
      <c r="C4077" s="16" t="s">
        <v>12614</v>
      </c>
      <c r="D4077" s="16" t="s">
        <v>4574</v>
      </c>
      <c r="E4077" s="18" t="n">
        <v>1</v>
      </c>
      <c r="F4077" s="16" t="s">
        <v>43</v>
      </c>
      <c r="G4077" s="18" t="n">
        <v>0</v>
      </c>
      <c r="H4077" s="16" t="n">
        <v>1</v>
      </c>
      <c r="I4077" s="18" t="n">
        <v>3</v>
      </c>
      <c r="J4077" s="19" t="n">
        <v>13.34</v>
      </c>
      <c r="K4077" s="19" t="n">
        <v>13.34</v>
      </c>
      <c r="L4077" s="19" t="n">
        <v>13.34</v>
      </c>
      <c r="M4077" s="19" t="n">
        <f aca="false">IF(J4077&gt;0,J4077,K4077)*E4077</f>
        <v>13.34</v>
      </c>
      <c r="N4077" s="20"/>
      <c r="O4077" s="21" t="str">
        <f aca="false">IF(R4077="","",ROUND(R4077*(1-Premissas!$B$4),4))</f>
        <v/>
      </c>
      <c r="P4077" s="22"/>
      <c r="Q4077" s="22"/>
      <c r="R4077" s="23"/>
      <c r="S4077" s="24"/>
      <c r="T4077" s="24"/>
      <c r="U4077" s="25"/>
      <c r="V4077" s="19" t="str">
        <f aca="false">IF(COUNT(N4077:Q4077)=0,"",MIN(N4077:Q4077))</f>
        <v/>
      </c>
      <c r="W4077" s="16" t="str">
        <f aca="false">IF(V4077="","",INDEX($N$4:$Q$4,MATCH(V4077,N4077:Q4077,0)))</f>
        <v/>
      </c>
      <c r="X4077" s="19" t="str">
        <f aca="false">IF(COUNT(N4077:Q4077)&lt;2,"",SMALL(N4077:Q4077,2))</f>
        <v/>
      </c>
      <c r="Y4077" s="26" t="str">
        <f aca="false">IF(OR(V4077="",M4077=0),"",V4077/M4077-1)</f>
        <v/>
      </c>
      <c r="Z4077" s="26" t="str">
        <f aca="false">IF(OR(V4077="",L4077=""),"",V4077/(L4077*E4077)-1)</f>
        <v/>
      </c>
      <c r="AA4077" s="16" t="str">
        <f aca="false">IF(V4077="","SEM OFERTA",IF(OR(Y4077&gt;Premissas!$B$11,Y4077&lt;Premissas!$B$12),"VERIFICAR - UNIDADE/EMBALAGEM",IF(Y4077&gt;Premissas!$B$6,"NÃO COMPRAR - REAJUSTE &gt;5%","COMPRAR")))</f>
        <v>SEM OFERTA</v>
      </c>
      <c r="AB4077" s="18" t="str">
        <f aca="false">IF(W4077="DIMEC",S4077,IF(W4077="MEDCENTRO",U4077,""))</f>
        <v/>
      </c>
      <c r="AC4077" s="18" t="n">
        <f aca="false">IF(AA4077&lt;&gt;"COMPRAR",0,IF(AB4077="",I4077,MIN(I4077,AB4077)))</f>
        <v>0</v>
      </c>
      <c r="AD4077" s="19" t="n">
        <f aca="false">IF(AC4077&gt;0,AC4077*V4077,0)</f>
        <v>0</v>
      </c>
      <c r="AE4077" s="19" t="n">
        <f aca="false">IF(AC4077&gt;0,(M4077-V4077)*AC4077,0)</f>
        <v>0</v>
      </c>
      <c r="AF4077" s="16" t="str">
        <f aca="false">IF(AA4077&lt;&gt;"COMPRAR","",IF(AB4077="",IF(X4077="","",IF(X4077-V4077&lt;0.01,"EMPATE TÉCNICO","")),IF(AB4077&lt;I4077,"ESTOQUE INSUFICIENTE",IF(X4077="","",IF(X4077-V4077&lt;0.01,"EMPATE TÉCNICO","")))))</f>
        <v/>
      </c>
      <c r="AG4077" s="16" t="s">
        <v>328</v>
      </c>
      <c r="AH4077" s="16" t="s">
        <v>1761</v>
      </c>
    </row>
    <row r="4078" customFormat="false" ht="15" hidden="false" customHeight="false" outlineLevel="0" collapsed="false">
      <c r="A4078" s="16" t="s">
        <v>12615</v>
      </c>
      <c r="B4078" s="17" t="s">
        <v>12616</v>
      </c>
      <c r="C4078" s="16" t="s">
        <v>12617</v>
      </c>
      <c r="D4078" s="16" t="s">
        <v>4271</v>
      </c>
      <c r="E4078" s="18" t="n">
        <v>1</v>
      </c>
      <c r="F4078" s="16" t="s">
        <v>42</v>
      </c>
      <c r="G4078" s="18" t="n">
        <v>1</v>
      </c>
      <c r="H4078" s="16" t="n">
        <v>1.8</v>
      </c>
      <c r="I4078" s="18" t="n">
        <v>4</v>
      </c>
      <c r="J4078" s="19" t="n">
        <v>13.2816666666667</v>
      </c>
      <c r="K4078" s="19" t="n">
        <v>13.2816666666667</v>
      </c>
      <c r="L4078" s="19" t="n">
        <v>13.2817</v>
      </c>
      <c r="M4078" s="19" t="n">
        <f aca="false">IF(J4078&gt;0,J4078,K4078)*E4078</f>
        <v>13.2816666666667</v>
      </c>
      <c r="N4078" s="20"/>
      <c r="O4078" s="21" t="str">
        <f aca="false">IF(R4078="","",ROUND(R4078*(1-Premissas!$B$4),4))</f>
        <v/>
      </c>
      <c r="P4078" s="22"/>
      <c r="Q4078" s="22"/>
      <c r="R4078" s="23"/>
      <c r="S4078" s="24"/>
      <c r="T4078" s="24"/>
      <c r="U4078" s="25"/>
      <c r="V4078" s="19" t="str">
        <f aca="false">IF(COUNT(N4078:Q4078)=0,"",MIN(N4078:Q4078))</f>
        <v/>
      </c>
      <c r="W4078" s="16" t="str">
        <f aca="false">IF(V4078="","",INDEX($N$4:$Q$4,MATCH(V4078,N4078:Q4078,0)))</f>
        <v/>
      </c>
      <c r="X4078" s="19" t="str">
        <f aca="false">IF(COUNT(N4078:Q4078)&lt;2,"",SMALL(N4078:Q4078,2))</f>
        <v/>
      </c>
      <c r="Y4078" s="26" t="str">
        <f aca="false">IF(OR(V4078="",M4078=0),"",V4078/M4078-1)</f>
        <v/>
      </c>
      <c r="Z4078" s="26" t="str">
        <f aca="false">IF(OR(V4078="",L4078=""),"",V4078/(L4078*E4078)-1)</f>
        <v/>
      </c>
      <c r="AA4078" s="16" t="str">
        <f aca="false">IF(V4078="","SEM OFERTA",IF(OR(Y4078&gt;Premissas!$B$11,Y4078&lt;Premissas!$B$12),"VERIFICAR - UNIDADE/EMBALAGEM",IF(Y4078&gt;Premissas!$B$6,"NÃO COMPRAR - REAJUSTE &gt;5%","COMPRAR")))</f>
        <v>SEM OFERTA</v>
      </c>
      <c r="AB4078" s="18" t="str">
        <f aca="false">IF(W4078="DIMEC",S4078,IF(W4078="MEDCENTRO",U4078,""))</f>
        <v/>
      </c>
      <c r="AC4078" s="18" t="n">
        <f aca="false">IF(AA4078&lt;&gt;"COMPRAR",0,IF(AB4078="",I4078,MIN(I4078,AB4078)))</f>
        <v>0</v>
      </c>
      <c r="AD4078" s="19" t="n">
        <f aca="false">IF(AC4078&gt;0,AC4078*V4078,0)</f>
        <v>0</v>
      </c>
      <c r="AE4078" s="19" t="n">
        <f aca="false">IF(AC4078&gt;0,(M4078-V4078)*AC4078,0)</f>
        <v>0</v>
      </c>
      <c r="AF4078" s="16" t="str">
        <f aca="false">IF(AA4078&lt;&gt;"COMPRAR","",IF(AB4078="",IF(X4078="","",IF(X4078-V4078&lt;0.01,"EMPATE TÉCNICO","")),IF(AB4078&lt;I4078,"ESTOQUE INSUFICIENTE",IF(X4078="","",IF(X4078-V4078&lt;0.01,"EMPATE TÉCNICO","")))))</f>
        <v/>
      </c>
      <c r="AG4078" s="16" t="s">
        <v>1838</v>
      </c>
      <c r="AH4078" s="16" t="s">
        <v>1761</v>
      </c>
    </row>
    <row r="4079" customFormat="false" ht="15" hidden="false" customHeight="false" outlineLevel="0" collapsed="false">
      <c r="A4079" s="16" t="s">
        <v>12618</v>
      </c>
      <c r="B4079" s="17" t="s">
        <v>12619</v>
      </c>
      <c r="C4079" s="16" t="s">
        <v>12620</v>
      </c>
      <c r="D4079" s="16" t="s">
        <v>3926</v>
      </c>
      <c r="E4079" s="18" t="n">
        <v>1</v>
      </c>
      <c r="F4079" s="16" t="s">
        <v>42</v>
      </c>
      <c r="G4079" s="18" t="n">
        <v>5</v>
      </c>
      <c r="H4079" s="16" t="n">
        <v>4.3</v>
      </c>
      <c r="I4079" s="18" t="n">
        <v>7</v>
      </c>
      <c r="J4079" s="19" t="n">
        <v>5.44</v>
      </c>
      <c r="K4079" s="19" t="n">
        <v>5.44</v>
      </c>
      <c r="L4079" s="19" t="n">
        <v>5.44</v>
      </c>
      <c r="M4079" s="19" t="n">
        <f aca="false">IF(J4079&gt;0,J4079,K4079)*E4079</f>
        <v>5.44</v>
      </c>
      <c r="N4079" s="20"/>
      <c r="O4079" s="21" t="str">
        <f aca="false">IF(R4079="","",ROUND(R4079*(1-Premissas!$B$4),4))</f>
        <v/>
      </c>
      <c r="P4079" s="22"/>
      <c r="Q4079" s="22"/>
      <c r="R4079" s="23"/>
      <c r="S4079" s="24"/>
      <c r="T4079" s="24"/>
      <c r="U4079" s="25"/>
      <c r="V4079" s="19" t="str">
        <f aca="false">IF(COUNT(N4079:Q4079)=0,"",MIN(N4079:Q4079))</f>
        <v/>
      </c>
      <c r="W4079" s="16" t="str">
        <f aca="false">IF(V4079="","",INDEX($N$4:$Q$4,MATCH(V4079,N4079:Q4079,0)))</f>
        <v/>
      </c>
      <c r="X4079" s="19" t="str">
        <f aca="false">IF(COUNT(N4079:Q4079)&lt;2,"",SMALL(N4079:Q4079,2))</f>
        <v/>
      </c>
      <c r="Y4079" s="26" t="str">
        <f aca="false">IF(OR(V4079="",M4079=0),"",V4079/M4079-1)</f>
        <v/>
      </c>
      <c r="Z4079" s="26" t="str">
        <f aca="false">IF(OR(V4079="",L4079=""),"",V4079/(L4079*E4079)-1)</f>
        <v/>
      </c>
      <c r="AA4079" s="16" t="str">
        <f aca="false">IF(V4079="","SEM OFERTA",IF(OR(Y4079&gt;Premissas!$B$11,Y4079&lt;Premissas!$B$12),"VERIFICAR - UNIDADE/EMBALAGEM",IF(Y4079&gt;Premissas!$B$6,"NÃO COMPRAR - REAJUSTE &gt;5%","COMPRAR")))</f>
        <v>SEM OFERTA</v>
      </c>
      <c r="AB4079" s="18" t="str">
        <f aca="false">IF(W4079="DIMEC",S4079,IF(W4079="MEDCENTRO",U4079,""))</f>
        <v/>
      </c>
      <c r="AC4079" s="18" t="n">
        <f aca="false">IF(AA4079&lt;&gt;"COMPRAR",0,IF(AB4079="",I4079,MIN(I4079,AB4079)))</f>
        <v>0</v>
      </c>
      <c r="AD4079" s="19" t="n">
        <f aca="false">IF(AC4079&gt;0,AC4079*V4079,0)</f>
        <v>0</v>
      </c>
      <c r="AE4079" s="19" t="n">
        <f aca="false">IF(AC4079&gt;0,(M4079-V4079)*AC4079,0)</f>
        <v>0</v>
      </c>
      <c r="AF4079" s="16" t="str">
        <f aca="false">IF(AA4079&lt;&gt;"COMPRAR","",IF(AB4079="",IF(X4079="","",IF(X4079-V4079&lt;0.01,"EMPATE TÉCNICO","")),IF(AB4079&lt;I4079,"ESTOQUE INSUFICIENTE",IF(X4079="","",IF(X4079-V4079&lt;0.01,"EMPATE TÉCNICO","")))))</f>
        <v/>
      </c>
      <c r="AG4079" s="16" t="s">
        <v>328</v>
      </c>
      <c r="AH4079" s="16" t="s">
        <v>1761</v>
      </c>
    </row>
    <row r="4080" customFormat="false" ht="15" hidden="false" customHeight="false" outlineLevel="0" collapsed="false">
      <c r="A4080" s="16" t="s">
        <v>12621</v>
      </c>
      <c r="B4080" s="17" t="s">
        <v>12622</v>
      </c>
      <c r="C4080" s="16" t="s">
        <v>12623</v>
      </c>
      <c r="D4080" s="16" t="s">
        <v>3926</v>
      </c>
      <c r="E4080" s="18" t="n">
        <v>1</v>
      </c>
      <c r="F4080" s="16" t="s">
        <v>43</v>
      </c>
      <c r="G4080" s="18" t="n">
        <v>0</v>
      </c>
      <c r="H4080" s="16" t="n">
        <v>1.4</v>
      </c>
      <c r="I4080" s="18" t="n">
        <v>4</v>
      </c>
      <c r="J4080" s="19" t="n">
        <v>5.9825</v>
      </c>
      <c r="K4080" s="19" t="n">
        <v>5.9825</v>
      </c>
      <c r="L4080" s="19" t="n">
        <v>5.9825</v>
      </c>
      <c r="M4080" s="19" t="n">
        <f aca="false">IF(J4080&gt;0,J4080,K4080)*E4080</f>
        <v>5.9825</v>
      </c>
      <c r="N4080" s="20"/>
      <c r="O4080" s="21" t="str">
        <f aca="false">IF(R4080="","",ROUND(R4080*(1-Premissas!$B$4),4))</f>
        <v/>
      </c>
      <c r="P4080" s="22"/>
      <c r="Q4080" s="22"/>
      <c r="R4080" s="23"/>
      <c r="S4080" s="24"/>
      <c r="T4080" s="24"/>
      <c r="U4080" s="25"/>
      <c r="V4080" s="19" t="str">
        <f aca="false">IF(COUNT(N4080:Q4080)=0,"",MIN(N4080:Q4080))</f>
        <v/>
      </c>
      <c r="W4080" s="16" t="str">
        <f aca="false">IF(V4080="","",INDEX($N$4:$Q$4,MATCH(V4080,N4080:Q4080,0)))</f>
        <v/>
      </c>
      <c r="X4080" s="19" t="str">
        <f aca="false">IF(COUNT(N4080:Q4080)&lt;2,"",SMALL(N4080:Q4080,2))</f>
        <v/>
      </c>
      <c r="Y4080" s="26" t="str">
        <f aca="false">IF(OR(V4080="",M4080=0),"",V4080/M4080-1)</f>
        <v/>
      </c>
      <c r="Z4080" s="26" t="str">
        <f aca="false">IF(OR(V4080="",L4080=""),"",V4080/(L4080*E4080)-1)</f>
        <v/>
      </c>
      <c r="AA4080" s="16" t="str">
        <f aca="false">IF(V4080="","SEM OFERTA",IF(OR(Y4080&gt;Premissas!$B$11,Y4080&lt;Premissas!$B$12),"VERIFICAR - UNIDADE/EMBALAGEM",IF(Y4080&gt;Premissas!$B$6,"NÃO COMPRAR - REAJUSTE &gt;5%","COMPRAR")))</f>
        <v>SEM OFERTA</v>
      </c>
      <c r="AB4080" s="18" t="str">
        <f aca="false">IF(W4080="DIMEC",S4080,IF(W4080="MEDCENTRO",U4080,""))</f>
        <v/>
      </c>
      <c r="AC4080" s="18" t="n">
        <f aca="false">IF(AA4080&lt;&gt;"COMPRAR",0,IF(AB4080="",I4080,MIN(I4080,AB4080)))</f>
        <v>0</v>
      </c>
      <c r="AD4080" s="19" t="n">
        <f aca="false">IF(AC4080&gt;0,AC4080*V4080,0)</f>
        <v>0</v>
      </c>
      <c r="AE4080" s="19" t="n">
        <f aca="false">IF(AC4080&gt;0,(M4080-V4080)*AC4080,0)</f>
        <v>0</v>
      </c>
      <c r="AF4080" s="16" t="str">
        <f aca="false">IF(AA4080&lt;&gt;"COMPRAR","",IF(AB4080="",IF(X4080="","",IF(X4080-V4080&lt;0.01,"EMPATE TÉCNICO","")),IF(AB4080&lt;I4080,"ESTOQUE INSUFICIENTE",IF(X4080="","",IF(X4080-V4080&lt;0.01,"EMPATE TÉCNICO","")))))</f>
        <v/>
      </c>
      <c r="AG4080" s="16" t="s">
        <v>328</v>
      </c>
      <c r="AH4080" s="16" t="s">
        <v>1761</v>
      </c>
    </row>
    <row r="4081" customFormat="false" ht="15" hidden="false" customHeight="false" outlineLevel="0" collapsed="false">
      <c r="A4081" s="16" t="s">
        <v>12624</v>
      </c>
      <c r="B4081" s="17" t="s">
        <v>12625</v>
      </c>
      <c r="C4081" s="16" t="s">
        <v>12626</v>
      </c>
      <c r="D4081" s="16" t="s">
        <v>4213</v>
      </c>
      <c r="E4081" s="18" t="n">
        <v>1</v>
      </c>
      <c r="F4081" s="16" t="s">
        <v>43</v>
      </c>
      <c r="G4081" s="18" t="n">
        <v>0</v>
      </c>
      <c r="H4081" s="16" t="n">
        <v>0.4</v>
      </c>
      <c r="I4081" s="18" t="n">
        <v>1</v>
      </c>
      <c r="J4081" s="19" t="n">
        <v>4.76583333333333</v>
      </c>
      <c r="K4081" s="19" t="n">
        <v>4.76583333333333</v>
      </c>
      <c r="L4081" s="19" t="n">
        <v>4.7658</v>
      </c>
      <c r="M4081" s="19" t="n">
        <f aca="false">IF(J4081&gt;0,J4081,K4081)*E4081</f>
        <v>4.76583333333333</v>
      </c>
      <c r="N4081" s="20"/>
      <c r="O4081" s="21" t="str">
        <f aca="false">IF(R4081="","",ROUND(R4081*(1-Premissas!$B$4),4))</f>
        <v/>
      </c>
      <c r="P4081" s="22"/>
      <c r="Q4081" s="22"/>
      <c r="R4081" s="23"/>
      <c r="S4081" s="24"/>
      <c r="T4081" s="24"/>
      <c r="U4081" s="25"/>
      <c r="V4081" s="19" t="str">
        <f aca="false">IF(COUNT(N4081:Q4081)=0,"",MIN(N4081:Q4081))</f>
        <v/>
      </c>
      <c r="W4081" s="16" t="str">
        <f aca="false">IF(V4081="","",INDEX($N$4:$Q$4,MATCH(V4081,N4081:Q4081,0)))</f>
        <v/>
      </c>
      <c r="X4081" s="19" t="str">
        <f aca="false">IF(COUNT(N4081:Q4081)&lt;2,"",SMALL(N4081:Q4081,2))</f>
        <v/>
      </c>
      <c r="Y4081" s="26" t="str">
        <f aca="false">IF(OR(V4081="",M4081=0),"",V4081/M4081-1)</f>
        <v/>
      </c>
      <c r="Z4081" s="26" t="str">
        <f aca="false">IF(OR(V4081="",L4081=""),"",V4081/(L4081*E4081)-1)</f>
        <v/>
      </c>
      <c r="AA4081" s="16" t="str">
        <f aca="false">IF(V4081="","SEM OFERTA",IF(OR(Y4081&gt;Premissas!$B$11,Y4081&lt;Premissas!$B$12),"VERIFICAR - UNIDADE/EMBALAGEM",IF(Y4081&gt;Premissas!$B$6,"NÃO COMPRAR - REAJUSTE &gt;5%","COMPRAR")))</f>
        <v>SEM OFERTA</v>
      </c>
      <c r="AB4081" s="18" t="str">
        <f aca="false">IF(W4081="DIMEC",S4081,IF(W4081="MEDCENTRO",U4081,""))</f>
        <v/>
      </c>
      <c r="AC4081" s="18" t="n">
        <f aca="false">IF(AA4081&lt;&gt;"COMPRAR",0,IF(AB4081="",I4081,MIN(I4081,AB4081)))</f>
        <v>0</v>
      </c>
      <c r="AD4081" s="19" t="n">
        <f aca="false">IF(AC4081&gt;0,AC4081*V4081,0)</f>
        <v>0</v>
      </c>
      <c r="AE4081" s="19" t="n">
        <f aca="false">IF(AC4081&gt;0,(M4081-V4081)*AC4081,0)</f>
        <v>0</v>
      </c>
      <c r="AF4081" s="16" t="str">
        <f aca="false">IF(AA4081&lt;&gt;"COMPRAR","",IF(AB4081="",IF(X4081="","",IF(X4081-V4081&lt;0.01,"EMPATE TÉCNICO","")),IF(AB4081&lt;I4081,"ESTOQUE INSUFICIENTE",IF(X4081="","",IF(X4081-V4081&lt;0.01,"EMPATE TÉCNICO","")))))</f>
        <v/>
      </c>
      <c r="AG4081" s="16" t="s">
        <v>328</v>
      </c>
      <c r="AH4081" s="16" t="s">
        <v>1761</v>
      </c>
    </row>
    <row r="4082" customFormat="false" ht="15" hidden="false" customHeight="false" outlineLevel="0" collapsed="false">
      <c r="A4082" s="16" t="s">
        <v>12627</v>
      </c>
      <c r="B4082" s="17" t="s">
        <v>12628</v>
      </c>
      <c r="C4082" s="16" t="s">
        <v>12629</v>
      </c>
      <c r="D4082" s="16" t="s">
        <v>3904</v>
      </c>
      <c r="E4082" s="18" t="n">
        <v>1</v>
      </c>
      <c r="F4082" s="16" t="s">
        <v>43</v>
      </c>
      <c r="G4082" s="18" t="n">
        <v>0</v>
      </c>
      <c r="H4082" s="16" t="n">
        <v>0.2</v>
      </c>
      <c r="I4082" s="18" t="n">
        <v>1</v>
      </c>
      <c r="J4082" s="19" t="n">
        <v>3.13</v>
      </c>
      <c r="K4082" s="19" t="n">
        <v>3.13</v>
      </c>
      <c r="L4082" s="19" t="n">
        <v>3.13</v>
      </c>
      <c r="M4082" s="19" t="n">
        <f aca="false">IF(J4082&gt;0,J4082,K4082)*E4082</f>
        <v>3.13</v>
      </c>
      <c r="N4082" s="20"/>
      <c r="O4082" s="21" t="str">
        <f aca="false">IF(R4082="","",ROUND(R4082*(1-Premissas!$B$4),4))</f>
        <v/>
      </c>
      <c r="P4082" s="22"/>
      <c r="Q4082" s="22"/>
      <c r="R4082" s="23"/>
      <c r="S4082" s="24"/>
      <c r="T4082" s="24"/>
      <c r="U4082" s="25"/>
      <c r="V4082" s="19" t="str">
        <f aca="false">IF(COUNT(N4082:Q4082)=0,"",MIN(N4082:Q4082))</f>
        <v/>
      </c>
      <c r="W4082" s="16" t="str">
        <f aca="false">IF(V4082="","",INDEX($N$4:$Q$4,MATCH(V4082,N4082:Q4082,0)))</f>
        <v/>
      </c>
      <c r="X4082" s="19" t="str">
        <f aca="false">IF(COUNT(N4082:Q4082)&lt;2,"",SMALL(N4082:Q4082,2))</f>
        <v/>
      </c>
      <c r="Y4082" s="26" t="str">
        <f aca="false">IF(OR(V4082="",M4082=0),"",V4082/M4082-1)</f>
        <v/>
      </c>
      <c r="Z4082" s="26" t="str">
        <f aca="false">IF(OR(V4082="",L4082=""),"",V4082/(L4082*E4082)-1)</f>
        <v/>
      </c>
      <c r="AA4082" s="16" t="str">
        <f aca="false">IF(V4082="","SEM OFERTA",IF(OR(Y4082&gt;Premissas!$B$11,Y4082&lt;Premissas!$B$12),"VERIFICAR - UNIDADE/EMBALAGEM",IF(Y4082&gt;Premissas!$B$6,"NÃO COMPRAR - REAJUSTE &gt;5%","COMPRAR")))</f>
        <v>SEM OFERTA</v>
      </c>
      <c r="AB4082" s="18" t="str">
        <f aca="false">IF(W4082="DIMEC",S4082,IF(W4082="MEDCENTRO",U4082,""))</f>
        <v/>
      </c>
      <c r="AC4082" s="18" t="n">
        <f aca="false">IF(AA4082&lt;&gt;"COMPRAR",0,IF(AB4082="",I4082,MIN(I4082,AB4082)))</f>
        <v>0</v>
      </c>
      <c r="AD4082" s="19" t="n">
        <f aca="false">IF(AC4082&gt;0,AC4082*V4082,0)</f>
        <v>0</v>
      </c>
      <c r="AE4082" s="19" t="n">
        <f aca="false">IF(AC4082&gt;0,(M4082-V4082)*AC4082,0)</f>
        <v>0</v>
      </c>
      <c r="AF4082" s="16" t="str">
        <f aca="false">IF(AA4082&lt;&gt;"COMPRAR","",IF(AB4082="",IF(X4082="","",IF(X4082-V4082&lt;0.01,"EMPATE TÉCNICO","")),IF(AB4082&lt;I4082,"ESTOQUE INSUFICIENTE",IF(X4082="","",IF(X4082-V4082&lt;0.01,"EMPATE TÉCNICO","")))))</f>
        <v/>
      </c>
      <c r="AG4082" s="16" t="s">
        <v>547</v>
      </c>
      <c r="AH4082" s="16" t="s">
        <v>1761</v>
      </c>
    </row>
    <row r="4083" customFormat="false" ht="15" hidden="false" customHeight="false" outlineLevel="0" collapsed="false">
      <c r="A4083" s="16" t="s">
        <v>12630</v>
      </c>
      <c r="B4083" s="17" t="s">
        <v>12631</v>
      </c>
      <c r="C4083" s="16" t="s">
        <v>12632</v>
      </c>
      <c r="D4083" s="16" t="s">
        <v>3904</v>
      </c>
      <c r="E4083" s="18" t="n">
        <v>1</v>
      </c>
      <c r="F4083" s="16" t="s">
        <v>43</v>
      </c>
      <c r="G4083" s="18" t="n">
        <v>0</v>
      </c>
      <c r="H4083" s="16" t="n">
        <v>0</v>
      </c>
      <c r="I4083" s="18" t="n">
        <v>1</v>
      </c>
      <c r="J4083" s="19" t="n">
        <v>2.2525</v>
      </c>
      <c r="K4083" s="19" t="n">
        <v>2.2525</v>
      </c>
      <c r="L4083" s="19" t="n">
        <v>2.2525</v>
      </c>
      <c r="M4083" s="19" t="n">
        <f aca="false">IF(J4083&gt;0,J4083,K4083)*E4083</f>
        <v>2.2525</v>
      </c>
      <c r="N4083" s="20"/>
      <c r="O4083" s="21" t="str">
        <f aca="false">IF(R4083="","",ROUND(R4083*(1-Premissas!$B$4),4))</f>
        <v/>
      </c>
      <c r="P4083" s="22"/>
      <c r="Q4083" s="22"/>
      <c r="R4083" s="23"/>
      <c r="S4083" s="24"/>
      <c r="T4083" s="24"/>
      <c r="U4083" s="25"/>
      <c r="V4083" s="19" t="str">
        <f aca="false">IF(COUNT(N4083:Q4083)=0,"",MIN(N4083:Q4083))</f>
        <v/>
      </c>
      <c r="W4083" s="16" t="str">
        <f aca="false">IF(V4083="","",INDEX($N$4:$Q$4,MATCH(V4083,N4083:Q4083,0)))</f>
        <v/>
      </c>
      <c r="X4083" s="19" t="str">
        <f aca="false">IF(COUNT(N4083:Q4083)&lt;2,"",SMALL(N4083:Q4083,2))</f>
        <v/>
      </c>
      <c r="Y4083" s="26" t="str">
        <f aca="false">IF(OR(V4083="",M4083=0),"",V4083/M4083-1)</f>
        <v/>
      </c>
      <c r="Z4083" s="26" t="str">
        <f aca="false">IF(OR(V4083="",L4083=""),"",V4083/(L4083*E4083)-1)</f>
        <v/>
      </c>
      <c r="AA4083" s="16" t="str">
        <f aca="false">IF(V4083="","SEM OFERTA",IF(OR(Y4083&gt;Premissas!$B$11,Y4083&lt;Premissas!$B$12),"VERIFICAR - UNIDADE/EMBALAGEM",IF(Y4083&gt;Premissas!$B$6,"NÃO COMPRAR - REAJUSTE &gt;5%","COMPRAR")))</f>
        <v>SEM OFERTA</v>
      </c>
      <c r="AB4083" s="18" t="str">
        <f aca="false">IF(W4083="DIMEC",S4083,IF(W4083="MEDCENTRO",U4083,""))</f>
        <v/>
      </c>
      <c r="AC4083" s="18" t="n">
        <f aca="false">IF(AA4083&lt;&gt;"COMPRAR",0,IF(AB4083="",I4083,MIN(I4083,AB4083)))</f>
        <v>0</v>
      </c>
      <c r="AD4083" s="19" t="n">
        <f aca="false">IF(AC4083&gt;0,AC4083*V4083,0)</f>
        <v>0</v>
      </c>
      <c r="AE4083" s="19" t="n">
        <f aca="false">IF(AC4083&gt;0,(M4083-V4083)*AC4083,0)</f>
        <v>0</v>
      </c>
      <c r="AF4083" s="16" t="str">
        <f aca="false">IF(AA4083&lt;&gt;"COMPRAR","",IF(AB4083="",IF(X4083="","",IF(X4083-V4083&lt;0.01,"EMPATE TÉCNICO","")),IF(AB4083&lt;I4083,"ESTOQUE INSUFICIENTE",IF(X4083="","",IF(X4083-V4083&lt;0.01,"EMPATE TÉCNICO","")))))</f>
        <v/>
      </c>
      <c r="AG4083" s="16" t="s">
        <v>328</v>
      </c>
      <c r="AH4083" s="16" t="s">
        <v>1761</v>
      </c>
    </row>
    <row r="4084" customFormat="false" ht="15" hidden="false" customHeight="false" outlineLevel="0" collapsed="false">
      <c r="A4084" s="16" t="s">
        <v>12633</v>
      </c>
      <c r="B4084" s="17" t="s">
        <v>12634</v>
      </c>
      <c r="C4084" s="16" t="s">
        <v>12635</v>
      </c>
      <c r="D4084" s="16" t="s">
        <v>3904</v>
      </c>
      <c r="E4084" s="18" t="n">
        <v>1</v>
      </c>
      <c r="F4084" s="16" t="s">
        <v>43</v>
      </c>
      <c r="G4084" s="18" t="n">
        <v>1</v>
      </c>
      <c r="H4084" s="16" t="n">
        <v>1.6</v>
      </c>
      <c r="I4084" s="18" t="n">
        <v>4</v>
      </c>
      <c r="J4084" s="19" t="n">
        <v>8.85</v>
      </c>
      <c r="K4084" s="19" t="n">
        <v>8.85</v>
      </c>
      <c r="L4084" s="19" t="n">
        <v>8.85</v>
      </c>
      <c r="M4084" s="19" t="n">
        <f aca="false">IF(J4084&gt;0,J4084,K4084)*E4084</f>
        <v>8.85</v>
      </c>
      <c r="N4084" s="20"/>
      <c r="O4084" s="21" t="str">
        <f aca="false">IF(R4084="","",ROUND(R4084*(1-Premissas!$B$4),4))</f>
        <v/>
      </c>
      <c r="P4084" s="22"/>
      <c r="Q4084" s="22"/>
      <c r="R4084" s="23"/>
      <c r="S4084" s="24"/>
      <c r="T4084" s="24"/>
      <c r="U4084" s="25"/>
      <c r="V4084" s="19" t="str">
        <f aca="false">IF(COUNT(N4084:Q4084)=0,"",MIN(N4084:Q4084))</f>
        <v/>
      </c>
      <c r="W4084" s="16" t="str">
        <f aca="false">IF(V4084="","",INDEX($N$4:$Q$4,MATCH(V4084,N4084:Q4084,0)))</f>
        <v/>
      </c>
      <c r="X4084" s="19" t="str">
        <f aca="false">IF(COUNT(N4084:Q4084)&lt;2,"",SMALL(N4084:Q4084,2))</f>
        <v/>
      </c>
      <c r="Y4084" s="26" t="str">
        <f aca="false">IF(OR(V4084="",M4084=0),"",V4084/M4084-1)</f>
        <v/>
      </c>
      <c r="Z4084" s="26" t="str">
        <f aca="false">IF(OR(V4084="",L4084=""),"",V4084/(L4084*E4084)-1)</f>
        <v/>
      </c>
      <c r="AA4084" s="16" t="str">
        <f aca="false">IF(V4084="","SEM OFERTA",IF(OR(Y4084&gt;Premissas!$B$11,Y4084&lt;Premissas!$B$12),"VERIFICAR - UNIDADE/EMBALAGEM",IF(Y4084&gt;Premissas!$B$6,"NÃO COMPRAR - REAJUSTE &gt;5%","COMPRAR")))</f>
        <v>SEM OFERTA</v>
      </c>
      <c r="AB4084" s="18" t="str">
        <f aca="false">IF(W4084="DIMEC",S4084,IF(W4084="MEDCENTRO",U4084,""))</f>
        <v/>
      </c>
      <c r="AC4084" s="18" t="n">
        <f aca="false">IF(AA4084&lt;&gt;"COMPRAR",0,IF(AB4084="",I4084,MIN(I4084,AB4084)))</f>
        <v>0</v>
      </c>
      <c r="AD4084" s="19" t="n">
        <f aca="false">IF(AC4084&gt;0,AC4084*V4084,0)</f>
        <v>0</v>
      </c>
      <c r="AE4084" s="19" t="n">
        <f aca="false">IF(AC4084&gt;0,(M4084-V4084)*AC4084,0)</f>
        <v>0</v>
      </c>
      <c r="AF4084" s="16" t="str">
        <f aca="false">IF(AA4084&lt;&gt;"COMPRAR","",IF(AB4084="",IF(X4084="","",IF(X4084-V4084&lt;0.01,"EMPATE TÉCNICO","")),IF(AB4084&lt;I4084,"ESTOQUE INSUFICIENTE",IF(X4084="","",IF(X4084-V4084&lt;0.01,"EMPATE TÉCNICO","")))))</f>
        <v/>
      </c>
      <c r="AG4084" s="16" t="s">
        <v>328</v>
      </c>
      <c r="AH4084" s="16" t="s">
        <v>1761</v>
      </c>
    </row>
    <row r="4085" customFormat="false" ht="15" hidden="false" customHeight="false" outlineLevel="0" collapsed="false">
      <c r="A4085" s="16" t="s">
        <v>12636</v>
      </c>
      <c r="B4085" s="17" t="s">
        <v>12637</v>
      </c>
      <c r="C4085" s="16" t="s">
        <v>12638</v>
      </c>
      <c r="D4085" s="16" t="s">
        <v>3904</v>
      </c>
      <c r="E4085" s="18" t="n">
        <v>1</v>
      </c>
      <c r="F4085" s="16" t="s">
        <v>43</v>
      </c>
      <c r="G4085" s="18" t="n">
        <v>0</v>
      </c>
      <c r="H4085" s="16" t="n">
        <v>0</v>
      </c>
      <c r="I4085" s="18" t="n">
        <v>1</v>
      </c>
      <c r="J4085" s="19" t="n">
        <v>17</v>
      </c>
      <c r="K4085" s="19" t="n">
        <v>17</v>
      </c>
      <c r="L4085" s="19" t="n">
        <v>17</v>
      </c>
      <c r="M4085" s="19" t="n">
        <f aca="false">IF(J4085&gt;0,J4085,K4085)*E4085</f>
        <v>17</v>
      </c>
      <c r="N4085" s="20"/>
      <c r="O4085" s="21" t="str">
        <f aca="false">IF(R4085="","",ROUND(R4085*(1-Premissas!$B$4),4))</f>
        <v/>
      </c>
      <c r="P4085" s="22"/>
      <c r="Q4085" s="22"/>
      <c r="R4085" s="23"/>
      <c r="S4085" s="24"/>
      <c r="T4085" s="24"/>
      <c r="U4085" s="25"/>
      <c r="V4085" s="19" t="str">
        <f aca="false">IF(COUNT(N4085:Q4085)=0,"",MIN(N4085:Q4085))</f>
        <v/>
      </c>
      <c r="W4085" s="16" t="str">
        <f aca="false">IF(V4085="","",INDEX($N$4:$Q$4,MATCH(V4085,N4085:Q4085,0)))</f>
        <v/>
      </c>
      <c r="X4085" s="19" t="str">
        <f aca="false">IF(COUNT(N4085:Q4085)&lt;2,"",SMALL(N4085:Q4085,2))</f>
        <v/>
      </c>
      <c r="Y4085" s="26" t="str">
        <f aca="false">IF(OR(V4085="",M4085=0),"",V4085/M4085-1)</f>
        <v/>
      </c>
      <c r="Z4085" s="26" t="str">
        <f aca="false">IF(OR(V4085="",L4085=""),"",V4085/(L4085*E4085)-1)</f>
        <v/>
      </c>
      <c r="AA4085" s="16" t="str">
        <f aca="false">IF(V4085="","SEM OFERTA",IF(OR(Y4085&gt;Premissas!$B$11,Y4085&lt;Premissas!$B$12),"VERIFICAR - UNIDADE/EMBALAGEM",IF(Y4085&gt;Premissas!$B$6,"NÃO COMPRAR - REAJUSTE &gt;5%","COMPRAR")))</f>
        <v>SEM OFERTA</v>
      </c>
      <c r="AB4085" s="18" t="str">
        <f aca="false">IF(W4085="DIMEC",S4085,IF(W4085="MEDCENTRO",U4085,""))</f>
        <v/>
      </c>
      <c r="AC4085" s="18" t="n">
        <f aca="false">IF(AA4085&lt;&gt;"COMPRAR",0,IF(AB4085="",I4085,MIN(I4085,AB4085)))</f>
        <v>0</v>
      </c>
      <c r="AD4085" s="19" t="n">
        <f aca="false">IF(AC4085&gt;0,AC4085*V4085,0)</f>
        <v>0</v>
      </c>
      <c r="AE4085" s="19" t="n">
        <f aca="false">IF(AC4085&gt;0,(M4085-V4085)*AC4085,0)</f>
        <v>0</v>
      </c>
      <c r="AF4085" s="16" t="str">
        <f aca="false">IF(AA4085&lt;&gt;"COMPRAR","",IF(AB4085="",IF(X4085="","",IF(X4085-V4085&lt;0.01,"EMPATE TÉCNICO","")),IF(AB4085&lt;I4085,"ESTOQUE INSUFICIENTE",IF(X4085="","",IF(X4085-V4085&lt;0.01,"EMPATE TÉCNICO","")))))</f>
        <v/>
      </c>
      <c r="AG4085" s="16" t="s">
        <v>547</v>
      </c>
      <c r="AH4085" s="16" t="s">
        <v>1761</v>
      </c>
    </row>
    <row r="4086" customFormat="false" ht="15" hidden="false" customHeight="false" outlineLevel="0" collapsed="false">
      <c r="A4086" s="16" t="s">
        <v>12639</v>
      </c>
      <c r="B4086" s="17" t="s">
        <v>12640</v>
      </c>
      <c r="C4086" s="16" t="s">
        <v>12641</v>
      </c>
      <c r="D4086" s="16" t="s">
        <v>3904</v>
      </c>
      <c r="E4086" s="18" t="n">
        <v>1</v>
      </c>
      <c r="F4086" s="16" t="s">
        <v>41</v>
      </c>
      <c r="G4086" s="18" t="n">
        <v>1</v>
      </c>
      <c r="H4086" s="16" t="n">
        <v>2.4</v>
      </c>
      <c r="I4086" s="18" t="n">
        <v>6</v>
      </c>
      <c r="J4086" s="19" t="n">
        <v>17.17</v>
      </c>
      <c r="K4086" s="19" t="n">
        <v>17.17</v>
      </c>
      <c r="L4086" s="19" t="n">
        <v>17.17</v>
      </c>
      <c r="M4086" s="19" t="n">
        <f aca="false">IF(J4086&gt;0,J4086,K4086)*E4086</f>
        <v>17.17</v>
      </c>
      <c r="N4086" s="20"/>
      <c r="O4086" s="21" t="str">
        <f aca="false">IF(R4086="","",ROUND(R4086*(1-Premissas!$B$4),4))</f>
        <v/>
      </c>
      <c r="P4086" s="22"/>
      <c r="Q4086" s="22"/>
      <c r="R4086" s="23"/>
      <c r="S4086" s="24"/>
      <c r="T4086" s="24"/>
      <c r="U4086" s="25"/>
      <c r="V4086" s="19" t="str">
        <f aca="false">IF(COUNT(N4086:Q4086)=0,"",MIN(N4086:Q4086))</f>
        <v/>
      </c>
      <c r="W4086" s="16" t="str">
        <f aca="false">IF(V4086="","",INDEX($N$4:$Q$4,MATCH(V4086,N4086:Q4086,0)))</f>
        <v/>
      </c>
      <c r="X4086" s="19" t="str">
        <f aca="false">IF(COUNT(N4086:Q4086)&lt;2,"",SMALL(N4086:Q4086,2))</f>
        <v/>
      </c>
      <c r="Y4086" s="26" t="str">
        <f aca="false">IF(OR(V4086="",M4086=0),"",V4086/M4086-1)</f>
        <v/>
      </c>
      <c r="Z4086" s="26" t="str">
        <f aca="false">IF(OR(V4086="",L4086=""),"",V4086/(L4086*E4086)-1)</f>
        <v/>
      </c>
      <c r="AA4086" s="16" t="str">
        <f aca="false">IF(V4086="","SEM OFERTA",IF(OR(Y4086&gt;Premissas!$B$11,Y4086&lt;Premissas!$B$12),"VERIFICAR - UNIDADE/EMBALAGEM",IF(Y4086&gt;Premissas!$B$6,"NÃO COMPRAR - REAJUSTE &gt;5%","COMPRAR")))</f>
        <v>SEM OFERTA</v>
      </c>
      <c r="AB4086" s="18" t="str">
        <f aca="false">IF(W4086="DIMEC",S4086,IF(W4086="MEDCENTRO",U4086,""))</f>
        <v/>
      </c>
      <c r="AC4086" s="18" t="n">
        <f aca="false">IF(AA4086&lt;&gt;"COMPRAR",0,IF(AB4086="",I4086,MIN(I4086,AB4086)))</f>
        <v>0</v>
      </c>
      <c r="AD4086" s="19" t="n">
        <f aca="false">IF(AC4086&gt;0,AC4086*V4086,0)</f>
        <v>0</v>
      </c>
      <c r="AE4086" s="19" t="n">
        <f aca="false">IF(AC4086&gt;0,(M4086-V4086)*AC4086,0)</f>
        <v>0</v>
      </c>
      <c r="AF4086" s="16" t="str">
        <f aca="false">IF(AA4086&lt;&gt;"COMPRAR","",IF(AB4086="",IF(X4086="","",IF(X4086-V4086&lt;0.01,"EMPATE TÉCNICO","")),IF(AB4086&lt;I4086,"ESTOQUE INSUFICIENTE",IF(X4086="","",IF(X4086-V4086&lt;0.01,"EMPATE TÉCNICO","")))))</f>
        <v/>
      </c>
      <c r="AG4086" s="16" t="s">
        <v>547</v>
      </c>
      <c r="AH4086" s="16" t="s">
        <v>1761</v>
      </c>
    </row>
    <row r="4087" customFormat="false" ht="15" hidden="false" customHeight="false" outlineLevel="0" collapsed="false">
      <c r="A4087" s="16" t="s">
        <v>12642</v>
      </c>
      <c r="B4087" s="17" t="s">
        <v>12643</v>
      </c>
      <c r="C4087" s="16" t="s">
        <v>12644</v>
      </c>
      <c r="D4087" s="16" t="s">
        <v>3904</v>
      </c>
      <c r="E4087" s="18" t="n">
        <v>1</v>
      </c>
      <c r="F4087" s="16" t="s">
        <v>43</v>
      </c>
      <c r="G4087" s="18" t="n">
        <v>0</v>
      </c>
      <c r="H4087" s="16" t="n">
        <v>0</v>
      </c>
      <c r="I4087" s="18" t="n">
        <v>1</v>
      </c>
      <c r="J4087" s="19" t="n">
        <v>5.78833333333333</v>
      </c>
      <c r="K4087" s="19" t="n">
        <v>5.78833333333333</v>
      </c>
      <c r="L4087" s="19" t="n">
        <v>5.7883</v>
      </c>
      <c r="M4087" s="19" t="n">
        <f aca="false">IF(J4087&gt;0,J4087,K4087)*E4087</f>
        <v>5.78833333333333</v>
      </c>
      <c r="N4087" s="20"/>
      <c r="O4087" s="21" t="str">
        <f aca="false">IF(R4087="","",ROUND(R4087*(1-Premissas!$B$4),4))</f>
        <v/>
      </c>
      <c r="P4087" s="22"/>
      <c r="Q4087" s="22"/>
      <c r="R4087" s="23"/>
      <c r="S4087" s="24"/>
      <c r="T4087" s="24"/>
      <c r="U4087" s="25"/>
      <c r="V4087" s="19" t="str">
        <f aca="false">IF(COUNT(N4087:Q4087)=0,"",MIN(N4087:Q4087))</f>
        <v/>
      </c>
      <c r="W4087" s="16" t="str">
        <f aca="false">IF(V4087="","",INDEX($N$4:$Q$4,MATCH(V4087,N4087:Q4087,0)))</f>
        <v/>
      </c>
      <c r="X4087" s="19" t="str">
        <f aca="false">IF(COUNT(N4087:Q4087)&lt;2,"",SMALL(N4087:Q4087,2))</f>
        <v/>
      </c>
      <c r="Y4087" s="26" t="str">
        <f aca="false">IF(OR(V4087="",M4087=0),"",V4087/M4087-1)</f>
        <v/>
      </c>
      <c r="Z4087" s="26" t="str">
        <f aca="false">IF(OR(V4087="",L4087=""),"",V4087/(L4087*E4087)-1)</f>
        <v/>
      </c>
      <c r="AA4087" s="16" t="str">
        <f aca="false">IF(V4087="","SEM OFERTA",IF(OR(Y4087&gt;Premissas!$B$11,Y4087&lt;Premissas!$B$12),"VERIFICAR - UNIDADE/EMBALAGEM",IF(Y4087&gt;Premissas!$B$6,"NÃO COMPRAR - REAJUSTE &gt;5%","COMPRAR")))</f>
        <v>SEM OFERTA</v>
      </c>
      <c r="AB4087" s="18" t="str">
        <f aca="false">IF(W4087="DIMEC",S4087,IF(W4087="MEDCENTRO",U4087,""))</f>
        <v/>
      </c>
      <c r="AC4087" s="18" t="n">
        <f aca="false">IF(AA4087&lt;&gt;"COMPRAR",0,IF(AB4087="",I4087,MIN(I4087,AB4087)))</f>
        <v>0</v>
      </c>
      <c r="AD4087" s="19" t="n">
        <f aca="false">IF(AC4087&gt;0,AC4087*V4087,0)</f>
        <v>0</v>
      </c>
      <c r="AE4087" s="19" t="n">
        <f aca="false">IF(AC4087&gt;0,(M4087-V4087)*AC4087,0)</f>
        <v>0</v>
      </c>
      <c r="AF4087" s="16" t="str">
        <f aca="false">IF(AA4087&lt;&gt;"COMPRAR","",IF(AB4087="",IF(X4087="","",IF(X4087-V4087&lt;0.01,"EMPATE TÉCNICO","")),IF(AB4087&lt;I4087,"ESTOQUE INSUFICIENTE",IF(X4087="","",IF(X4087-V4087&lt;0.01,"EMPATE TÉCNICO","")))))</f>
        <v/>
      </c>
      <c r="AG4087" s="16" t="s">
        <v>328</v>
      </c>
      <c r="AH4087" s="16" t="s">
        <v>1761</v>
      </c>
    </row>
    <row r="4088" customFormat="false" ht="15" hidden="false" customHeight="false" outlineLevel="0" collapsed="false">
      <c r="A4088" s="16" t="s">
        <v>12645</v>
      </c>
      <c r="B4088" s="17" t="s">
        <v>12646</v>
      </c>
      <c r="C4088" s="16" t="s">
        <v>12647</v>
      </c>
      <c r="D4088" s="16" t="s">
        <v>4371</v>
      </c>
      <c r="E4088" s="18" t="n">
        <v>1</v>
      </c>
      <c r="F4088" s="16" t="s">
        <v>43</v>
      </c>
      <c r="G4088" s="18" t="n">
        <v>0</v>
      </c>
      <c r="H4088" s="16" t="n">
        <v>0.1</v>
      </c>
      <c r="I4088" s="18" t="n">
        <v>1</v>
      </c>
      <c r="J4088" s="19" t="n">
        <v>3.92</v>
      </c>
      <c r="K4088" s="19" t="n">
        <v>3.92</v>
      </c>
      <c r="L4088" s="19" t="n">
        <v>3.92</v>
      </c>
      <c r="M4088" s="19" t="n">
        <f aca="false">IF(J4088&gt;0,J4088,K4088)*E4088</f>
        <v>3.92</v>
      </c>
      <c r="N4088" s="20"/>
      <c r="O4088" s="21" t="str">
        <f aca="false">IF(R4088="","",ROUND(R4088*(1-Premissas!$B$4),4))</f>
        <v/>
      </c>
      <c r="P4088" s="22"/>
      <c r="Q4088" s="22"/>
      <c r="R4088" s="23"/>
      <c r="S4088" s="24"/>
      <c r="T4088" s="24"/>
      <c r="U4088" s="25"/>
      <c r="V4088" s="19" t="str">
        <f aca="false">IF(COUNT(N4088:Q4088)=0,"",MIN(N4088:Q4088))</f>
        <v/>
      </c>
      <c r="W4088" s="16" t="str">
        <f aca="false">IF(V4088="","",INDEX($N$4:$Q$4,MATCH(V4088,N4088:Q4088,0)))</f>
        <v/>
      </c>
      <c r="X4088" s="19" t="str">
        <f aca="false">IF(COUNT(N4088:Q4088)&lt;2,"",SMALL(N4088:Q4088,2))</f>
        <v/>
      </c>
      <c r="Y4088" s="26" t="str">
        <f aca="false">IF(OR(V4088="",M4088=0),"",V4088/M4088-1)</f>
        <v/>
      </c>
      <c r="Z4088" s="26" t="str">
        <f aca="false">IF(OR(V4088="",L4088=""),"",V4088/(L4088*E4088)-1)</f>
        <v/>
      </c>
      <c r="AA4088" s="16" t="str">
        <f aca="false">IF(V4088="","SEM OFERTA",IF(OR(Y4088&gt;Premissas!$B$11,Y4088&lt;Premissas!$B$12),"VERIFICAR - UNIDADE/EMBALAGEM",IF(Y4088&gt;Premissas!$B$6,"NÃO COMPRAR - REAJUSTE &gt;5%","COMPRAR")))</f>
        <v>SEM OFERTA</v>
      </c>
      <c r="AB4088" s="18" t="str">
        <f aca="false">IF(W4088="DIMEC",S4088,IF(W4088="MEDCENTRO",U4088,""))</f>
        <v/>
      </c>
      <c r="AC4088" s="18" t="n">
        <f aca="false">IF(AA4088&lt;&gt;"COMPRAR",0,IF(AB4088="",I4088,MIN(I4088,AB4088)))</f>
        <v>0</v>
      </c>
      <c r="AD4088" s="19" t="n">
        <f aca="false">IF(AC4088&gt;0,AC4088*V4088,0)</f>
        <v>0</v>
      </c>
      <c r="AE4088" s="19" t="n">
        <f aca="false">IF(AC4088&gt;0,(M4088-V4088)*AC4088,0)</f>
        <v>0</v>
      </c>
      <c r="AF4088" s="16" t="str">
        <f aca="false">IF(AA4088&lt;&gt;"COMPRAR","",IF(AB4088="",IF(X4088="","",IF(X4088-V4088&lt;0.01,"EMPATE TÉCNICO","")),IF(AB4088&lt;I4088,"ESTOQUE INSUFICIENTE",IF(X4088="","",IF(X4088-V4088&lt;0.01,"EMPATE TÉCNICO","")))))</f>
        <v/>
      </c>
      <c r="AG4088" s="16" t="s">
        <v>1838</v>
      </c>
      <c r="AH4088" s="16" t="s">
        <v>1761</v>
      </c>
    </row>
    <row r="4089" customFormat="false" ht="15" hidden="false" customHeight="false" outlineLevel="0" collapsed="false">
      <c r="A4089" s="16" t="s">
        <v>12648</v>
      </c>
      <c r="B4089" s="17" t="s">
        <v>12649</v>
      </c>
      <c r="C4089" s="16" t="s">
        <v>12650</v>
      </c>
      <c r="D4089" s="16" t="s">
        <v>4213</v>
      </c>
      <c r="E4089" s="18" t="n">
        <v>1</v>
      </c>
      <c r="F4089" s="16" t="s">
        <v>43</v>
      </c>
      <c r="G4089" s="18" t="n">
        <v>0</v>
      </c>
      <c r="H4089" s="16" t="n">
        <v>0</v>
      </c>
      <c r="I4089" s="18" t="n">
        <v>1</v>
      </c>
      <c r="J4089" s="19" t="n">
        <v>4.16666666666667</v>
      </c>
      <c r="K4089" s="19" t="n">
        <v>4.16666666666667</v>
      </c>
      <c r="L4089" s="19" t="n">
        <v>4.1667</v>
      </c>
      <c r="M4089" s="19" t="n">
        <f aca="false">IF(J4089&gt;0,J4089,K4089)*E4089</f>
        <v>4.16666666666667</v>
      </c>
      <c r="N4089" s="20"/>
      <c r="O4089" s="21" t="str">
        <f aca="false">IF(R4089="","",ROUND(R4089*(1-Premissas!$B$4),4))</f>
        <v/>
      </c>
      <c r="P4089" s="22"/>
      <c r="Q4089" s="22"/>
      <c r="R4089" s="23"/>
      <c r="S4089" s="24"/>
      <c r="T4089" s="24"/>
      <c r="U4089" s="25"/>
      <c r="V4089" s="19" t="str">
        <f aca="false">IF(COUNT(N4089:Q4089)=0,"",MIN(N4089:Q4089))</f>
        <v/>
      </c>
      <c r="W4089" s="16" t="str">
        <f aca="false">IF(V4089="","",INDEX($N$4:$Q$4,MATCH(V4089,N4089:Q4089,0)))</f>
        <v/>
      </c>
      <c r="X4089" s="19" t="str">
        <f aca="false">IF(COUNT(N4089:Q4089)&lt;2,"",SMALL(N4089:Q4089,2))</f>
        <v/>
      </c>
      <c r="Y4089" s="26" t="str">
        <f aca="false">IF(OR(V4089="",M4089=0),"",V4089/M4089-1)</f>
        <v/>
      </c>
      <c r="Z4089" s="26" t="str">
        <f aca="false">IF(OR(V4089="",L4089=""),"",V4089/(L4089*E4089)-1)</f>
        <v/>
      </c>
      <c r="AA4089" s="16" t="str">
        <f aca="false">IF(V4089="","SEM OFERTA",IF(OR(Y4089&gt;Premissas!$B$11,Y4089&lt;Premissas!$B$12),"VERIFICAR - UNIDADE/EMBALAGEM",IF(Y4089&gt;Premissas!$B$6,"NÃO COMPRAR - REAJUSTE &gt;5%","COMPRAR")))</f>
        <v>SEM OFERTA</v>
      </c>
      <c r="AB4089" s="18" t="str">
        <f aca="false">IF(W4089="DIMEC",S4089,IF(W4089="MEDCENTRO",U4089,""))</f>
        <v/>
      </c>
      <c r="AC4089" s="18" t="n">
        <f aca="false">IF(AA4089&lt;&gt;"COMPRAR",0,IF(AB4089="",I4089,MIN(I4089,AB4089)))</f>
        <v>0</v>
      </c>
      <c r="AD4089" s="19" t="n">
        <f aca="false">IF(AC4089&gt;0,AC4089*V4089,0)</f>
        <v>0</v>
      </c>
      <c r="AE4089" s="19" t="n">
        <f aca="false">IF(AC4089&gt;0,(M4089-V4089)*AC4089,0)</f>
        <v>0</v>
      </c>
      <c r="AF4089" s="16" t="str">
        <f aca="false">IF(AA4089&lt;&gt;"COMPRAR","",IF(AB4089="",IF(X4089="","",IF(X4089-V4089&lt;0.01,"EMPATE TÉCNICO","")),IF(AB4089&lt;I4089,"ESTOQUE INSUFICIENTE",IF(X4089="","",IF(X4089-V4089&lt;0.01,"EMPATE TÉCNICO","")))))</f>
        <v/>
      </c>
      <c r="AG4089" s="16" t="s">
        <v>328</v>
      </c>
      <c r="AH4089" s="16" t="s">
        <v>1761</v>
      </c>
    </row>
    <row r="4090" customFormat="false" ht="15" hidden="false" customHeight="false" outlineLevel="0" collapsed="false">
      <c r="A4090" s="16" t="s">
        <v>12651</v>
      </c>
      <c r="B4090" s="17" t="s">
        <v>12652</v>
      </c>
      <c r="C4090" s="16" t="s">
        <v>12653</v>
      </c>
      <c r="D4090" s="16" t="s">
        <v>4213</v>
      </c>
      <c r="E4090" s="18" t="n">
        <v>1</v>
      </c>
      <c r="F4090" s="16" t="s">
        <v>43</v>
      </c>
      <c r="G4090" s="18" t="n">
        <v>1</v>
      </c>
      <c r="H4090" s="16" t="n">
        <v>0.9</v>
      </c>
      <c r="I4090" s="18" t="n">
        <v>2</v>
      </c>
      <c r="J4090" s="19" t="n">
        <v>4.16</v>
      </c>
      <c r="K4090" s="19" t="n">
        <v>4.16</v>
      </c>
      <c r="L4090" s="19" t="n">
        <v>4.16</v>
      </c>
      <c r="M4090" s="19" t="n">
        <f aca="false">IF(J4090&gt;0,J4090,K4090)*E4090</f>
        <v>4.16</v>
      </c>
      <c r="N4090" s="20"/>
      <c r="O4090" s="21" t="str">
        <f aca="false">IF(R4090="","",ROUND(R4090*(1-Premissas!$B$4),4))</f>
        <v/>
      </c>
      <c r="P4090" s="22"/>
      <c r="Q4090" s="22"/>
      <c r="R4090" s="23"/>
      <c r="S4090" s="24"/>
      <c r="T4090" s="24"/>
      <c r="U4090" s="25"/>
      <c r="V4090" s="19" t="str">
        <f aca="false">IF(COUNT(N4090:Q4090)=0,"",MIN(N4090:Q4090))</f>
        <v/>
      </c>
      <c r="W4090" s="16" t="str">
        <f aca="false">IF(V4090="","",INDEX($N$4:$Q$4,MATCH(V4090,N4090:Q4090,0)))</f>
        <v/>
      </c>
      <c r="X4090" s="19" t="str">
        <f aca="false">IF(COUNT(N4090:Q4090)&lt;2,"",SMALL(N4090:Q4090,2))</f>
        <v/>
      </c>
      <c r="Y4090" s="26" t="str">
        <f aca="false">IF(OR(V4090="",M4090=0),"",V4090/M4090-1)</f>
        <v/>
      </c>
      <c r="Z4090" s="26" t="str">
        <f aca="false">IF(OR(V4090="",L4090=""),"",V4090/(L4090*E4090)-1)</f>
        <v/>
      </c>
      <c r="AA4090" s="16" t="str">
        <f aca="false">IF(V4090="","SEM OFERTA",IF(OR(Y4090&gt;Premissas!$B$11,Y4090&lt;Premissas!$B$12),"VERIFICAR - UNIDADE/EMBALAGEM",IF(Y4090&gt;Premissas!$B$6,"NÃO COMPRAR - REAJUSTE &gt;5%","COMPRAR")))</f>
        <v>SEM OFERTA</v>
      </c>
      <c r="AB4090" s="18" t="str">
        <f aca="false">IF(W4090="DIMEC",S4090,IF(W4090="MEDCENTRO",U4090,""))</f>
        <v/>
      </c>
      <c r="AC4090" s="18" t="n">
        <f aca="false">IF(AA4090&lt;&gt;"COMPRAR",0,IF(AB4090="",I4090,MIN(I4090,AB4090)))</f>
        <v>0</v>
      </c>
      <c r="AD4090" s="19" t="n">
        <f aca="false">IF(AC4090&gt;0,AC4090*V4090,0)</f>
        <v>0</v>
      </c>
      <c r="AE4090" s="19" t="n">
        <f aca="false">IF(AC4090&gt;0,(M4090-V4090)*AC4090,0)</f>
        <v>0</v>
      </c>
      <c r="AF4090" s="16" t="str">
        <f aca="false">IF(AA4090&lt;&gt;"COMPRAR","",IF(AB4090="",IF(X4090="","",IF(X4090-V4090&lt;0.01,"EMPATE TÉCNICO","")),IF(AB4090&lt;I4090,"ESTOQUE INSUFICIENTE",IF(X4090="","",IF(X4090-V4090&lt;0.01,"EMPATE TÉCNICO","")))))</f>
        <v/>
      </c>
      <c r="AG4090" s="16" t="s">
        <v>328</v>
      </c>
      <c r="AH4090" s="16" t="s">
        <v>1761</v>
      </c>
    </row>
    <row r="4091" customFormat="false" ht="15" hidden="false" customHeight="false" outlineLevel="0" collapsed="false">
      <c r="A4091" s="16" t="s">
        <v>12654</v>
      </c>
      <c r="B4091" s="17" t="s">
        <v>12655</v>
      </c>
      <c r="C4091" s="16" t="s">
        <v>12656</v>
      </c>
      <c r="D4091" s="16" t="s">
        <v>4213</v>
      </c>
      <c r="E4091" s="18" t="n">
        <v>1</v>
      </c>
      <c r="F4091" s="16" t="s">
        <v>43</v>
      </c>
      <c r="G4091" s="18" t="n">
        <v>0</v>
      </c>
      <c r="H4091" s="16" t="n">
        <v>0</v>
      </c>
      <c r="I4091" s="18" t="n">
        <v>1</v>
      </c>
      <c r="J4091" s="19" t="n">
        <v>4.16666666666667</v>
      </c>
      <c r="K4091" s="19" t="n">
        <v>4.16666666666667</v>
      </c>
      <c r="L4091" s="19" t="n">
        <v>4.1667</v>
      </c>
      <c r="M4091" s="19" t="n">
        <f aca="false">IF(J4091&gt;0,J4091,K4091)*E4091</f>
        <v>4.16666666666667</v>
      </c>
      <c r="N4091" s="20"/>
      <c r="O4091" s="21" t="str">
        <f aca="false">IF(R4091="","",ROUND(R4091*(1-Premissas!$B$4),4))</f>
        <v/>
      </c>
      <c r="P4091" s="22"/>
      <c r="Q4091" s="22"/>
      <c r="R4091" s="23"/>
      <c r="S4091" s="24"/>
      <c r="T4091" s="24"/>
      <c r="U4091" s="25"/>
      <c r="V4091" s="19" t="str">
        <f aca="false">IF(COUNT(N4091:Q4091)=0,"",MIN(N4091:Q4091))</f>
        <v/>
      </c>
      <c r="W4091" s="16" t="str">
        <f aca="false">IF(V4091="","",INDEX($N$4:$Q$4,MATCH(V4091,N4091:Q4091,0)))</f>
        <v/>
      </c>
      <c r="X4091" s="19" t="str">
        <f aca="false">IF(COUNT(N4091:Q4091)&lt;2,"",SMALL(N4091:Q4091,2))</f>
        <v/>
      </c>
      <c r="Y4091" s="26" t="str">
        <f aca="false">IF(OR(V4091="",M4091=0),"",V4091/M4091-1)</f>
        <v/>
      </c>
      <c r="Z4091" s="26" t="str">
        <f aca="false">IF(OR(V4091="",L4091=""),"",V4091/(L4091*E4091)-1)</f>
        <v/>
      </c>
      <c r="AA4091" s="16" t="str">
        <f aca="false">IF(V4091="","SEM OFERTA",IF(OR(Y4091&gt;Premissas!$B$11,Y4091&lt;Premissas!$B$12),"VERIFICAR - UNIDADE/EMBALAGEM",IF(Y4091&gt;Premissas!$B$6,"NÃO COMPRAR - REAJUSTE &gt;5%","COMPRAR")))</f>
        <v>SEM OFERTA</v>
      </c>
      <c r="AB4091" s="18" t="str">
        <f aca="false">IF(W4091="DIMEC",S4091,IF(W4091="MEDCENTRO",U4091,""))</f>
        <v/>
      </c>
      <c r="AC4091" s="18" t="n">
        <f aca="false">IF(AA4091&lt;&gt;"COMPRAR",0,IF(AB4091="",I4091,MIN(I4091,AB4091)))</f>
        <v>0</v>
      </c>
      <c r="AD4091" s="19" t="n">
        <f aca="false">IF(AC4091&gt;0,AC4091*V4091,0)</f>
        <v>0</v>
      </c>
      <c r="AE4091" s="19" t="n">
        <f aca="false">IF(AC4091&gt;0,(M4091-V4091)*AC4091,0)</f>
        <v>0</v>
      </c>
      <c r="AF4091" s="16" t="str">
        <f aca="false">IF(AA4091&lt;&gt;"COMPRAR","",IF(AB4091="",IF(X4091="","",IF(X4091-V4091&lt;0.01,"EMPATE TÉCNICO","")),IF(AB4091&lt;I4091,"ESTOQUE INSUFICIENTE",IF(X4091="","",IF(X4091-V4091&lt;0.01,"EMPATE TÉCNICO","")))))</f>
        <v/>
      </c>
      <c r="AG4091" s="16" t="s">
        <v>328</v>
      </c>
      <c r="AH4091" s="16" t="s">
        <v>1761</v>
      </c>
    </row>
    <row r="4092" customFormat="false" ht="15" hidden="false" customHeight="false" outlineLevel="0" collapsed="false">
      <c r="A4092" s="16" t="s">
        <v>12657</v>
      </c>
      <c r="B4092" s="17" t="s">
        <v>12658</v>
      </c>
      <c r="C4092" s="16" t="s">
        <v>12659</v>
      </c>
      <c r="D4092" s="16" t="s">
        <v>4213</v>
      </c>
      <c r="E4092" s="18" t="n">
        <v>1</v>
      </c>
      <c r="F4092" s="16" t="s">
        <v>42</v>
      </c>
      <c r="G4092" s="18" t="n">
        <v>7</v>
      </c>
      <c r="H4092" s="16" t="n">
        <v>3.2</v>
      </c>
      <c r="I4092" s="18" t="n">
        <v>2</v>
      </c>
      <c r="J4092" s="19" t="n">
        <v>4.44583333333333</v>
      </c>
      <c r="K4092" s="19" t="n">
        <v>4.44583333333333</v>
      </c>
      <c r="L4092" s="19" t="n">
        <v>4.4458</v>
      </c>
      <c r="M4092" s="19" t="n">
        <f aca="false">IF(J4092&gt;0,J4092,K4092)*E4092</f>
        <v>4.44583333333333</v>
      </c>
      <c r="N4092" s="20"/>
      <c r="O4092" s="21" t="str">
        <f aca="false">IF(R4092="","",ROUND(R4092*(1-Premissas!$B$4),4))</f>
        <v/>
      </c>
      <c r="P4092" s="22"/>
      <c r="Q4092" s="22"/>
      <c r="R4092" s="23"/>
      <c r="S4092" s="24"/>
      <c r="T4092" s="24"/>
      <c r="U4092" s="25"/>
      <c r="V4092" s="19" t="str">
        <f aca="false">IF(COUNT(N4092:Q4092)=0,"",MIN(N4092:Q4092))</f>
        <v/>
      </c>
      <c r="W4092" s="16" t="str">
        <f aca="false">IF(V4092="","",INDEX($N$4:$Q$4,MATCH(V4092,N4092:Q4092,0)))</f>
        <v/>
      </c>
      <c r="X4092" s="19" t="str">
        <f aca="false">IF(COUNT(N4092:Q4092)&lt;2,"",SMALL(N4092:Q4092,2))</f>
        <v/>
      </c>
      <c r="Y4092" s="26" t="str">
        <f aca="false">IF(OR(V4092="",M4092=0),"",V4092/M4092-1)</f>
        <v/>
      </c>
      <c r="Z4092" s="26" t="str">
        <f aca="false">IF(OR(V4092="",L4092=""),"",V4092/(L4092*E4092)-1)</f>
        <v/>
      </c>
      <c r="AA4092" s="16" t="str">
        <f aca="false">IF(V4092="","SEM OFERTA",IF(OR(Y4092&gt;Premissas!$B$11,Y4092&lt;Premissas!$B$12),"VERIFICAR - UNIDADE/EMBALAGEM",IF(Y4092&gt;Premissas!$B$6,"NÃO COMPRAR - REAJUSTE &gt;5%","COMPRAR")))</f>
        <v>SEM OFERTA</v>
      </c>
      <c r="AB4092" s="18" t="str">
        <f aca="false">IF(W4092="DIMEC",S4092,IF(W4092="MEDCENTRO",U4092,""))</f>
        <v/>
      </c>
      <c r="AC4092" s="18" t="n">
        <f aca="false">IF(AA4092&lt;&gt;"COMPRAR",0,IF(AB4092="",I4092,MIN(I4092,AB4092)))</f>
        <v>0</v>
      </c>
      <c r="AD4092" s="19" t="n">
        <f aca="false">IF(AC4092&gt;0,AC4092*V4092,0)</f>
        <v>0</v>
      </c>
      <c r="AE4092" s="19" t="n">
        <f aca="false">IF(AC4092&gt;0,(M4092-V4092)*AC4092,0)</f>
        <v>0</v>
      </c>
      <c r="AF4092" s="16" t="str">
        <f aca="false">IF(AA4092&lt;&gt;"COMPRAR","",IF(AB4092="",IF(X4092="","",IF(X4092-V4092&lt;0.01,"EMPATE TÉCNICO","")),IF(AB4092&lt;I4092,"ESTOQUE INSUFICIENTE",IF(X4092="","",IF(X4092-V4092&lt;0.01,"EMPATE TÉCNICO","")))))</f>
        <v/>
      </c>
      <c r="AG4092" s="16" t="s">
        <v>328</v>
      </c>
      <c r="AH4092" s="16" t="s">
        <v>1761</v>
      </c>
    </row>
    <row r="4093" customFormat="false" ht="15" hidden="false" customHeight="false" outlineLevel="0" collapsed="false">
      <c r="A4093" s="16" t="s">
        <v>12660</v>
      </c>
      <c r="B4093" s="17" t="s">
        <v>12661</v>
      </c>
      <c r="C4093" s="16" t="s">
        <v>12662</v>
      </c>
      <c r="D4093" s="16" t="s">
        <v>4574</v>
      </c>
      <c r="E4093" s="18" t="n">
        <v>1</v>
      </c>
      <c r="F4093" s="16" t="s">
        <v>43</v>
      </c>
      <c r="G4093" s="18" t="n">
        <v>0</v>
      </c>
      <c r="H4093" s="16" t="n">
        <v>1.9</v>
      </c>
      <c r="I4093" s="18" t="n">
        <v>5</v>
      </c>
      <c r="J4093" s="19" t="n">
        <v>3.55</v>
      </c>
      <c r="K4093" s="19" t="n">
        <v>3.55</v>
      </c>
      <c r="L4093" s="19" t="n">
        <v>3.55</v>
      </c>
      <c r="M4093" s="19" t="n">
        <f aca="false">IF(J4093&gt;0,J4093,K4093)*E4093</f>
        <v>3.55</v>
      </c>
      <c r="N4093" s="20"/>
      <c r="O4093" s="21" t="str">
        <f aca="false">IF(R4093="","",ROUND(R4093*(1-Premissas!$B$4),4))</f>
        <v/>
      </c>
      <c r="P4093" s="22"/>
      <c r="Q4093" s="22"/>
      <c r="R4093" s="23"/>
      <c r="S4093" s="24"/>
      <c r="T4093" s="24"/>
      <c r="U4093" s="25"/>
      <c r="V4093" s="19" t="str">
        <f aca="false">IF(COUNT(N4093:Q4093)=0,"",MIN(N4093:Q4093))</f>
        <v/>
      </c>
      <c r="W4093" s="16" t="str">
        <f aca="false">IF(V4093="","",INDEX($N$4:$Q$4,MATCH(V4093,N4093:Q4093,0)))</f>
        <v/>
      </c>
      <c r="X4093" s="19" t="str">
        <f aca="false">IF(COUNT(N4093:Q4093)&lt;2,"",SMALL(N4093:Q4093,2))</f>
        <v/>
      </c>
      <c r="Y4093" s="26" t="str">
        <f aca="false">IF(OR(V4093="",M4093=0),"",V4093/M4093-1)</f>
        <v/>
      </c>
      <c r="Z4093" s="26" t="str">
        <f aca="false">IF(OR(V4093="",L4093=""),"",V4093/(L4093*E4093)-1)</f>
        <v/>
      </c>
      <c r="AA4093" s="16" t="str">
        <f aca="false">IF(V4093="","SEM OFERTA",IF(OR(Y4093&gt;Premissas!$B$11,Y4093&lt;Premissas!$B$12),"VERIFICAR - UNIDADE/EMBALAGEM",IF(Y4093&gt;Premissas!$B$6,"NÃO COMPRAR - REAJUSTE &gt;5%","COMPRAR")))</f>
        <v>SEM OFERTA</v>
      </c>
      <c r="AB4093" s="18" t="str">
        <f aca="false">IF(W4093="DIMEC",S4093,IF(W4093="MEDCENTRO",U4093,""))</f>
        <v/>
      </c>
      <c r="AC4093" s="18" t="n">
        <f aca="false">IF(AA4093&lt;&gt;"COMPRAR",0,IF(AB4093="",I4093,MIN(I4093,AB4093)))</f>
        <v>0</v>
      </c>
      <c r="AD4093" s="19" t="n">
        <f aca="false">IF(AC4093&gt;0,AC4093*V4093,0)</f>
        <v>0</v>
      </c>
      <c r="AE4093" s="19" t="n">
        <f aca="false">IF(AC4093&gt;0,(M4093-V4093)*AC4093,0)</f>
        <v>0</v>
      </c>
      <c r="AF4093" s="16" t="str">
        <f aca="false">IF(AA4093&lt;&gt;"COMPRAR","",IF(AB4093="",IF(X4093="","",IF(X4093-V4093&lt;0.01,"EMPATE TÉCNICO","")),IF(AB4093&lt;I4093,"ESTOQUE INSUFICIENTE",IF(X4093="","",IF(X4093-V4093&lt;0.01,"EMPATE TÉCNICO","")))))</f>
        <v/>
      </c>
      <c r="AG4093" s="16" t="s">
        <v>328</v>
      </c>
      <c r="AH4093" s="16" t="s">
        <v>1761</v>
      </c>
    </row>
    <row r="4094" customFormat="false" ht="15" hidden="false" customHeight="false" outlineLevel="0" collapsed="false">
      <c r="A4094" s="16" t="s">
        <v>12663</v>
      </c>
      <c r="B4094" s="17" t="s">
        <v>12664</v>
      </c>
      <c r="C4094" s="16" t="s">
        <v>12665</v>
      </c>
      <c r="D4094" s="16"/>
      <c r="E4094" s="18" t="n">
        <v>1</v>
      </c>
      <c r="F4094" s="16" t="s">
        <v>43</v>
      </c>
      <c r="G4094" s="18" t="n">
        <v>3</v>
      </c>
      <c r="H4094" s="16" t="n">
        <v>1.4</v>
      </c>
      <c r="I4094" s="18" t="n">
        <v>1</v>
      </c>
      <c r="J4094" s="19" t="n">
        <v>9.56083333333333</v>
      </c>
      <c r="K4094" s="19" t="n">
        <v>9.56083333333333</v>
      </c>
      <c r="L4094" s="19" t="n">
        <v>9.5608</v>
      </c>
      <c r="M4094" s="19" t="n">
        <f aca="false">IF(J4094&gt;0,J4094,K4094)*E4094</f>
        <v>9.56083333333333</v>
      </c>
      <c r="N4094" s="20"/>
      <c r="O4094" s="21" t="str">
        <f aca="false">IF(R4094="","",ROUND(R4094*(1-Premissas!$B$4),4))</f>
        <v/>
      </c>
      <c r="P4094" s="22"/>
      <c r="Q4094" s="22"/>
      <c r="R4094" s="23"/>
      <c r="S4094" s="24"/>
      <c r="T4094" s="24"/>
      <c r="U4094" s="25"/>
      <c r="V4094" s="19" t="str">
        <f aca="false">IF(COUNT(N4094:Q4094)=0,"",MIN(N4094:Q4094))</f>
        <v/>
      </c>
      <c r="W4094" s="16" t="str">
        <f aca="false">IF(V4094="","",INDEX($N$4:$Q$4,MATCH(V4094,N4094:Q4094,0)))</f>
        <v/>
      </c>
      <c r="X4094" s="19" t="str">
        <f aca="false">IF(COUNT(N4094:Q4094)&lt;2,"",SMALL(N4094:Q4094,2))</f>
        <v/>
      </c>
      <c r="Y4094" s="26" t="str">
        <f aca="false">IF(OR(V4094="",M4094=0),"",V4094/M4094-1)</f>
        <v/>
      </c>
      <c r="Z4094" s="26" t="str">
        <f aca="false">IF(OR(V4094="",L4094=""),"",V4094/(L4094*E4094)-1)</f>
        <v/>
      </c>
      <c r="AA4094" s="16" t="str">
        <f aca="false">IF(V4094="","SEM OFERTA",IF(OR(Y4094&gt;Premissas!$B$11,Y4094&lt;Premissas!$B$12),"VERIFICAR - UNIDADE/EMBALAGEM",IF(Y4094&gt;Premissas!$B$6,"NÃO COMPRAR - REAJUSTE &gt;5%","COMPRAR")))</f>
        <v>SEM OFERTA</v>
      </c>
      <c r="AB4094" s="18" t="str">
        <f aca="false">IF(W4094="DIMEC",S4094,IF(W4094="MEDCENTRO",U4094,""))</f>
        <v/>
      </c>
      <c r="AC4094" s="18" t="n">
        <f aca="false">IF(AA4094&lt;&gt;"COMPRAR",0,IF(AB4094="",I4094,MIN(I4094,AB4094)))</f>
        <v>0</v>
      </c>
      <c r="AD4094" s="19" t="n">
        <f aca="false">IF(AC4094&gt;0,AC4094*V4094,0)</f>
        <v>0</v>
      </c>
      <c r="AE4094" s="19" t="n">
        <f aca="false">IF(AC4094&gt;0,(M4094-V4094)*AC4094,0)</f>
        <v>0</v>
      </c>
      <c r="AF4094" s="16" t="str">
        <f aca="false">IF(AA4094&lt;&gt;"COMPRAR","",IF(AB4094="",IF(X4094="","",IF(X4094-V4094&lt;0.01,"EMPATE TÉCNICO","")),IF(AB4094&lt;I4094,"ESTOQUE INSUFICIENTE",IF(X4094="","",IF(X4094-V4094&lt;0.01,"EMPATE TÉCNICO","")))))</f>
        <v/>
      </c>
      <c r="AG4094" s="16" t="s">
        <v>547</v>
      </c>
      <c r="AH4094" s="16" t="s">
        <v>1761</v>
      </c>
    </row>
    <row r="4095" customFormat="false" ht="15" hidden="false" customHeight="false" outlineLevel="0" collapsed="false">
      <c r="A4095" s="16" t="s">
        <v>12666</v>
      </c>
      <c r="B4095" s="17" t="s">
        <v>12667</v>
      </c>
      <c r="C4095" s="16" t="s">
        <v>12668</v>
      </c>
      <c r="D4095" s="16"/>
      <c r="E4095" s="18" t="n">
        <v>1</v>
      </c>
      <c r="F4095" s="16" t="s">
        <v>43</v>
      </c>
      <c r="G4095" s="18" t="n">
        <v>0</v>
      </c>
      <c r="H4095" s="16" t="n">
        <v>0.5</v>
      </c>
      <c r="I4095" s="18" t="n">
        <v>2</v>
      </c>
      <c r="J4095" s="19" t="n">
        <v>5.15</v>
      </c>
      <c r="K4095" s="19" t="n">
        <v>5.15</v>
      </c>
      <c r="L4095" s="19" t="n">
        <v>5.15</v>
      </c>
      <c r="M4095" s="19" t="n">
        <f aca="false">IF(J4095&gt;0,J4095,K4095)*E4095</f>
        <v>5.15</v>
      </c>
      <c r="N4095" s="20"/>
      <c r="O4095" s="21" t="str">
        <f aca="false">IF(R4095="","",ROUND(R4095*(1-Premissas!$B$4),4))</f>
        <v/>
      </c>
      <c r="P4095" s="22"/>
      <c r="Q4095" s="22"/>
      <c r="R4095" s="23"/>
      <c r="S4095" s="24"/>
      <c r="T4095" s="24"/>
      <c r="U4095" s="25"/>
      <c r="V4095" s="19" t="str">
        <f aca="false">IF(COUNT(N4095:Q4095)=0,"",MIN(N4095:Q4095))</f>
        <v/>
      </c>
      <c r="W4095" s="16" t="str">
        <f aca="false">IF(V4095="","",INDEX($N$4:$Q$4,MATCH(V4095,N4095:Q4095,0)))</f>
        <v/>
      </c>
      <c r="X4095" s="19" t="str">
        <f aca="false">IF(COUNT(N4095:Q4095)&lt;2,"",SMALL(N4095:Q4095,2))</f>
        <v/>
      </c>
      <c r="Y4095" s="26" t="str">
        <f aca="false">IF(OR(V4095="",M4095=0),"",V4095/M4095-1)</f>
        <v/>
      </c>
      <c r="Z4095" s="26" t="str">
        <f aca="false">IF(OR(V4095="",L4095=""),"",V4095/(L4095*E4095)-1)</f>
        <v/>
      </c>
      <c r="AA4095" s="16" t="str">
        <f aca="false">IF(V4095="","SEM OFERTA",IF(OR(Y4095&gt;Premissas!$B$11,Y4095&lt;Premissas!$B$12),"VERIFICAR - UNIDADE/EMBALAGEM",IF(Y4095&gt;Premissas!$B$6,"NÃO COMPRAR - REAJUSTE &gt;5%","COMPRAR")))</f>
        <v>SEM OFERTA</v>
      </c>
      <c r="AB4095" s="18" t="str">
        <f aca="false">IF(W4095="DIMEC",S4095,IF(W4095="MEDCENTRO",U4095,""))</f>
        <v/>
      </c>
      <c r="AC4095" s="18" t="n">
        <f aca="false">IF(AA4095&lt;&gt;"COMPRAR",0,IF(AB4095="",I4095,MIN(I4095,AB4095)))</f>
        <v>0</v>
      </c>
      <c r="AD4095" s="19" t="n">
        <f aca="false">IF(AC4095&gt;0,AC4095*V4095,0)</f>
        <v>0</v>
      </c>
      <c r="AE4095" s="19" t="n">
        <f aca="false">IF(AC4095&gt;0,(M4095-V4095)*AC4095,0)</f>
        <v>0</v>
      </c>
      <c r="AF4095" s="16" t="str">
        <f aca="false">IF(AA4095&lt;&gt;"COMPRAR","",IF(AB4095="",IF(X4095="","",IF(X4095-V4095&lt;0.01,"EMPATE TÉCNICO","")),IF(AB4095&lt;I4095,"ESTOQUE INSUFICIENTE",IF(X4095="","",IF(X4095-V4095&lt;0.01,"EMPATE TÉCNICO","")))))</f>
        <v/>
      </c>
      <c r="AG4095" s="16" t="s">
        <v>4880</v>
      </c>
      <c r="AH4095" s="16" t="s">
        <v>1761</v>
      </c>
    </row>
    <row r="4096" customFormat="false" ht="15" hidden="false" customHeight="false" outlineLevel="0" collapsed="false">
      <c r="A4096" s="16" t="s">
        <v>12669</v>
      </c>
      <c r="B4096" s="17" t="s">
        <v>12670</v>
      </c>
      <c r="C4096" s="16" t="s">
        <v>12671</v>
      </c>
      <c r="D4096" s="16" t="s">
        <v>3882</v>
      </c>
      <c r="E4096" s="18" t="n">
        <v>1</v>
      </c>
      <c r="F4096" s="16" t="s">
        <v>43</v>
      </c>
      <c r="G4096" s="18" t="n">
        <v>0</v>
      </c>
      <c r="H4096" s="16" t="n">
        <v>0.1</v>
      </c>
      <c r="I4096" s="18" t="n">
        <v>1</v>
      </c>
      <c r="J4096" s="19" t="n">
        <v>3.55</v>
      </c>
      <c r="K4096" s="19" t="n">
        <v>3.55</v>
      </c>
      <c r="L4096" s="19" t="n">
        <v>3.55</v>
      </c>
      <c r="M4096" s="19" t="n">
        <f aca="false">IF(J4096&gt;0,J4096,K4096)*E4096</f>
        <v>3.55</v>
      </c>
      <c r="N4096" s="20"/>
      <c r="O4096" s="21" t="str">
        <f aca="false">IF(R4096="","",ROUND(R4096*(1-Premissas!$B$4),4))</f>
        <v/>
      </c>
      <c r="P4096" s="22"/>
      <c r="Q4096" s="22"/>
      <c r="R4096" s="23"/>
      <c r="S4096" s="24"/>
      <c r="T4096" s="24"/>
      <c r="U4096" s="25"/>
      <c r="V4096" s="19" t="str">
        <f aca="false">IF(COUNT(N4096:Q4096)=0,"",MIN(N4096:Q4096))</f>
        <v/>
      </c>
      <c r="W4096" s="16" t="str">
        <f aca="false">IF(V4096="","",INDEX($N$4:$Q$4,MATCH(V4096,N4096:Q4096,0)))</f>
        <v/>
      </c>
      <c r="X4096" s="19" t="str">
        <f aca="false">IF(COUNT(N4096:Q4096)&lt;2,"",SMALL(N4096:Q4096,2))</f>
        <v/>
      </c>
      <c r="Y4096" s="26" t="str">
        <f aca="false">IF(OR(V4096="",M4096=0),"",V4096/M4096-1)</f>
        <v/>
      </c>
      <c r="Z4096" s="26" t="str">
        <f aca="false">IF(OR(V4096="",L4096=""),"",V4096/(L4096*E4096)-1)</f>
        <v/>
      </c>
      <c r="AA4096" s="16" t="str">
        <f aca="false">IF(V4096="","SEM OFERTA",IF(OR(Y4096&gt;Premissas!$B$11,Y4096&lt;Premissas!$B$12),"VERIFICAR - UNIDADE/EMBALAGEM",IF(Y4096&gt;Premissas!$B$6,"NÃO COMPRAR - REAJUSTE &gt;5%","COMPRAR")))</f>
        <v>SEM OFERTA</v>
      </c>
      <c r="AB4096" s="18" t="str">
        <f aca="false">IF(W4096="DIMEC",S4096,IF(W4096="MEDCENTRO",U4096,""))</f>
        <v/>
      </c>
      <c r="AC4096" s="18" t="n">
        <f aca="false">IF(AA4096&lt;&gt;"COMPRAR",0,IF(AB4096="",I4096,MIN(I4096,AB4096)))</f>
        <v>0</v>
      </c>
      <c r="AD4096" s="19" t="n">
        <f aca="false">IF(AC4096&gt;0,AC4096*V4096,0)</f>
        <v>0</v>
      </c>
      <c r="AE4096" s="19" t="n">
        <f aca="false">IF(AC4096&gt;0,(M4096-V4096)*AC4096,0)</f>
        <v>0</v>
      </c>
      <c r="AF4096" s="16" t="str">
        <f aca="false">IF(AA4096&lt;&gt;"COMPRAR","",IF(AB4096="",IF(X4096="","",IF(X4096-V4096&lt;0.01,"EMPATE TÉCNICO","")),IF(AB4096&lt;I4096,"ESTOQUE INSUFICIENTE",IF(X4096="","",IF(X4096-V4096&lt;0.01,"EMPATE TÉCNICO","")))))</f>
        <v/>
      </c>
      <c r="AG4096" s="16" t="s">
        <v>203</v>
      </c>
      <c r="AH4096" s="16" t="s">
        <v>1761</v>
      </c>
    </row>
    <row r="4097" customFormat="false" ht="15" hidden="false" customHeight="false" outlineLevel="0" collapsed="false">
      <c r="A4097" s="16" t="s">
        <v>12672</v>
      </c>
      <c r="B4097" s="17" t="s">
        <v>12673</v>
      </c>
      <c r="C4097" s="16" t="s">
        <v>12674</v>
      </c>
      <c r="D4097" s="16" t="s">
        <v>5532</v>
      </c>
      <c r="E4097" s="18" t="n">
        <v>1</v>
      </c>
      <c r="F4097" s="16" t="s">
        <v>43</v>
      </c>
      <c r="G4097" s="18" t="n">
        <v>0</v>
      </c>
      <c r="H4097" s="16" t="n">
        <v>0.8</v>
      </c>
      <c r="I4097" s="18" t="n">
        <v>3</v>
      </c>
      <c r="J4097" s="19" t="n">
        <v>13.89</v>
      </c>
      <c r="K4097" s="19" t="n">
        <v>13.89</v>
      </c>
      <c r="L4097" s="19" t="n">
        <v>13.89</v>
      </c>
      <c r="M4097" s="19" t="n">
        <f aca="false">IF(J4097&gt;0,J4097,K4097)*E4097</f>
        <v>13.89</v>
      </c>
      <c r="N4097" s="20"/>
      <c r="O4097" s="21" t="str">
        <f aca="false">IF(R4097="","",ROUND(R4097*(1-Premissas!$B$4),4))</f>
        <v/>
      </c>
      <c r="P4097" s="22"/>
      <c r="Q4097" s="22"/>
      <c r="R4097" s="23"/>
      <c r="S4097" s="24"/>
      <c r="T4097" s="24"/>
      <c r="U4097" s="25"/>
      <c r="V4097" s="19" t="str">
        <f aca="false">IF(COUNT(N4097:Q4097)=0,"",MIN(N4097:Q4097))</f>
        <v/>
      </c>
      <c r="W4097" s="16" t="str">
        <f aca="false">IF(V4097="","",INDEX($N$4:$Q$4,MATCH(V4097,N4097:Q4097,0)))</f>
        <v/>
      </c>
      <c r="X4097" s="19" t="str">
        <f aca="false">IF(COUNT(N4097:Q4097)&lt;2,"",SMALL(N4097:Q4097,2))</f>
        <v/>
      </c>
      <c r="Y4097" s="26" t="str">
        <f aca="false">IF(OR(V4097="",M4097=0),"",V4097/M4097-1)</f>
        <v/>
      </c>
      <c r="Z4097" s="26" t="str">
        <f aca="false">IF(OR(V4097="",L4097=""),"",V4097/(L4097*E4097)-1)</f>
        <v/>
      </c>
      <c r="AA4097" s="16" t="str">
        <f aca="false">IF(V4097="","SEM OFERTA",IF(OR(Y4097&gt;Premissas!$B$11,Y4097&lt;Premissas!$B$12),"VERIFICAR - UNIDADE/EMBALAGEM",IF(Y4097&gt;Premissas!$B$6,"NÃO COMPRAR - REAJUSTE &gt;5%","COMPRAR")))</f>
        <v>SEM OFERTA</v>
      </c>
      <c r="AB4097" s="18" t="str">
        <f aca="false">IF(W4097="DIMEC",S4097,IF(W4097="MEDCENTRO",U4097,""))</f>
        <v/>
      </c>
      <c r="AC4097" s="18" t="n">
        <f aca="false">IF(AA4097&lt;&gt;"COMPRAR",0,IF(AB4097="",I4097,MIN(I4097,AB4097)))</f>
        <v>0</v>
      </c>
      <c r="AD4097" s="19" t="n">
        <f aca="false">IF(AC4097&gt;0,AC4097*V4097,0)</f>
        <v>0</v>
      </c>
      <c r="AE4097" s="19" t="n">
        <f aca="false">IF(AC4097&gt;0,(M4097-V4097)*AC4097,0)</f>
        <v>0</v>
      </c>
      <c r="AF4097" s="16" t="str">
        <f aca="false">IF(AA4097&lt;&gt;"COMPRAR","",IF(AB4097="",IF(X4097="","",IF(X4097-V4097&lt;0.01,"EMPATE TÉCNICO","")),IF(AB4097&lt;I4097,"ESTOQUE INSUFICIENTE",IF(X4097="","",IF(X4097-V4097&lt;0.01,"EMPATE TÉCNICO","")))))</f>
        <v/>
      </c>
      <c r="AG4097" s="16" t="s">
        <v>1838</v>
      </c>
      <c r="AH4097" s="16" t="s">
        <v>1761</v>
      </c>
    </row>
    <row r="4098" customFormat="false" ht="15" hidden="false" customHeight="false" outlineLevel="0" collapsed="false">
      <c r="A4098" s="16" t="s">
        <v>12675</v>
      </c>
      <c r="B4098" s="17" t="s">
        <v>12676</v>
      </c>
      <c r="C4098" s="16" t="s">
        <v>12677</v>
      </c>
      <c r="D4098" s="16" t="s">
        <v>3882</v>
      </c>
      <c r="E4098" s="18" t="n">
        <v>1</v>
      </c>
      <c r="F4098" s="16" t="s">
        <v>43</v>
      </c>
      <c r="G4098" s="18" t="n">
        <v>0</v>
      </c>
      <c r="H4098" s="16" t="n">
        <v>5.4</v>
      </c>
      <c r="I4098" s="18" t="n">
        <v>14</v>
      </c>
      <c r="J4098" s="19" t="n">
        <v>4.59875</v>
      </c>
      <c r="K4098" s="19" t="n">
        <v>4.59875</v>
      </c>
      <c r="L4098" s="19" t="n">
        <v>4.5988</v>
      </c>
      <c r="M4098" s="19" t="n">
        <f aca="false">IF(J4098&gt;0,J4098,K4098)*E4098</f>
        <v>4.59875</v>
      </c>
      <c r="N4098" s="20"/>
      <c r="O4098" s="21" t="str">
        <f aca="false">IF(R4098="","",ROUND(R4098*(1-Premissas!$B$4),4))</f>
        <v/>
      </c>
      <c r="P4098" s="22"/>
      <c r="Q4098" s="22"/>
      <c r="R4098" s="23"/>
      <c r="S4098" s="24"/>
      <c r="T4098" s="24"/>
      <c r="U4098" s="25"/>
      <c r="V4098" s="19" t="str">
        <f aca="false">IF(COUNT(N4098:Q4098)=0,"",MIN(N4098:Q4098))</f>
        <v/>
      </c>
      <c r="W4098" s="16" t="str">
        <f aca="false">IF(V4098="","",INDEX($N$4:$Q$4,MATCH(V4098,N4098:Q4098,0)))</f>
        <v/>
      </c>
      <c r="X4098" s="19" t="str">
        <f aca="false">IF(COUNT(N4098:Q4098)&lt;2,"",SMALL(N4098:Q4098,2))</f>
        <v/>
      </c>
      <c r="Y4098" s="26" t="str">
        <f aca="false">IF(OR(V4098="",M4098=0),"",V4098/M4098-1)</f>
        <v/>
      </c>
      <c r="Z4098" s="26" t="str">
        <f aca="false">IF(OR(V4098="",L4098=""),"",V4098/(L4098*E4098)-1)</f>
        <v/>
      </c>
      <c r="AA4098" s="16" t="str">
        <f aca="false">IF(V4098="","SEM OFERTA",IF(OR(Y4098&gt;Premissas!$B$11,Y4098&lt;Premissas!$B$12),"VERIFICAR - UNIDADE/EMBALAGEM",IF(Y4098&gt;Premissas!$B$6,"NÃO COMPRAR - REAJUSTE &gt;5%","COMPRAR")))</f>
        <v>SEM OFERTA</v>
      </c>
      <c r="AB4098" s="18" t="str">
        <f aca="false">IF(W4098="DIMEC",S4098,IF(W4098="MEDCENTRO",U4098,""))</f>
        <v/>
      </c>
      <c r="AC4098" s="18" t="n">
        <f aca="false">IF(AA4098&lt;&gt;"COMPRAR",0,IF(AB4098="",I4098,MIN(I4098,AB4098)))</f>
        <v>0</v>
      </c>
      <c r="AD4098" s="19" t="n">
        <f aca="false">IF(AC4098&gt;0,AC4098*V4098,0)</f>
        <v>0</v>
      </c>
      <c r="AE4098" s="19" t="n">
        <f aca="false">IF(AC4098&gt;0,(M4098-V4098)*AC4098,0)</f>
        <v>0</v>
      </c>
      <c r="AF4098" s="16" t="str">
        <f aca="false">IF(AA4098&lt;&gt;"COMPRAR","",IF(AB4098="",IF(X4098="","",IF(X4098-V4098&lt;0.01,"EMPATE TÉCNICO","")),IF(AB4098&lt;I4098,"ESTOQUE INSUFICIENTE",IF(X4098="","",IF(X4098-V4098&lt;0.01,"EMPATE TÉCNICO","")))))</f>
        <v/>
      </c>
      <c r="AG4098" s="16" t="s">
        <v>328</v>
      </c>
      <c r="AH4098" s="16" t="s">
        <v>1761</v>
      </c>
    </row>
    <row r="4099" customFormat="false" ht="15" hidden="false" customHeight="false" outlineLevel="0" collapsed="false">
      <c r="A4099" s="16" t="s">
        <v>12678</v>
      </c>
      <c r="B4099" s="17" t="s">
        <v>12679</v>
      </c>
      <c r="C4099" s="16" t="s">
        <v>12680</v>
      </c>
      <c r="D4099" s="16" t="s">
        <v>4241</v>
      </c>
      <c r="E4099" s="18" t="n">
        <v>1</v>
      </c>
      <c r="F4099" s="16" t="s">
        <v>43</v>
      </c>
      <c r="G4099" s="18" t="n">
        <v>0</v>
      </c>
      <c r="H4099" s="16" t="n">
        <v>0</v>
      </c>
      <c r="I4099" s="18" t="n">
        <v>1</v>
      </c>
      <c r="J4099" s="19" t="n">
        <v>8.25</v>
      </c>
      <c r="K4099" s="19" t="n">
        <v>8.25</v>
      </c>
      <c r="L4099" s="19" t="n">
        <v>8.25</v>
      </c>
      <c r="M4099" s="19" t="n">
        <f aca="false">IF(J4099&gt;0,J4099,K4099)*E4099</f>
        <v>8.25</v>
      </c>
      <c r="N4099" s="20"/>
      <c r="O4099" s="21" t="str">
        <f aca="false">IF(R4099="","",ROUND(R4099*(1-Premissas!$B$4),4))</f>
        <v/>
      </c>
      <c r="P4099" s="22"/>
      <c r="Q4099" s="22"/>
      <c r="R4099" s="23"/>
      <c r="S4099" s="24"/>
      <c r="T4099" s="24"/>
      <c r="U4099" s="25"/>
      <c r="V4099" s="19" t="str">
        <f aca="false">IF(COUNT(N4099:Q4099)=0,"",MIN(N4099:Q4099))</f>
        <v/>
      </c>
      <c r="W4099" s="16" t="str">
        <f aca="false">IF(V4099="","",INDEX($N$4:$Q$4,MATCH(V4099,N4099:Q4099,0)))</f>
        <v/>
      </c>
      <c r="X4099" s="19" t="str">
        <f aca="false">IF(COUNT(N4099:Q4099)&lt;2,"",SMALL(N4099:Q4099,2))</f>
        <v/>
      </c>
      <c r="Y4099" s="26" t="str">
        <f aca="false">IF(OR(V4099="",M4099=0),"",V4099/M4099-1)</f>
        <v/>
      </c>
      <c r="Z4099" s="26" t="str">
        <f aca="false">IF(OR(V4099="",L4099=""),"",V4099/(L4099*E4099)-1)</f>
        <v/>
      </c>
      <c r="AA4099" s="16" t="str">
        <f aca="false">IF(V4099="","SEM OFERTA",IF(OR(Y4099&gt;Premissas!$B$11,Y4099&lt;Premissas!$B$12),"VERIFICAR - UNIDADE/EMBALAGEM",IF(Y4099&gt;Premissas!$B$6,"NÃO COMPRAR - REAJUSTE &gt;5%","COMPRAR")))</f>
        <v>SEM OFERTA</v>
      </c>
      <c r="AB4099" s="18" t="str">
        <f aca="false">IF(W4099="DIMEC",S4099,IF(W4099="MEDCENTRO",U4099,""))</f>
        <v/>
      </c>
      <c r="AC4099" s="18" t="n">
        <f aca="false">IF(AA4099&lt;&gt;"COMPRAR",0,IF(AB4099="",I4099,MIN(I4099,AB4099)))</f>
        <v>0</v>
      </c>
      <c r="AD4099" s="19" t="n">
        <f aca="false">IF(AC4099&gt;0,AC4099*V4099,0)</f>
        <v>0</v>
      </c>
      <c r="AE4099" s="19" t="n">
        <f aca="false">IF(AC4099&gt;0,(M4099-V4099)*AC4099,0)</f>
        <v>0</v>
      </c>
      <c r="AF4099" s="16" t="str">
        <f aca="false">IF(AA4099&lt;&gt;"COMPRAR","",IF(AB4099="",IF(X4099="","",IF(X4099-V4099&lt;0.01,"EMPATE TÉCNICO","")),IF(AB4099&lt;I4099,"ESTOQUE INSUFICIENTE",IF(X4099="","",IF(X4099-V4099&lt;0.01,"EMPATE TÉCNICO","")))))</f>
        <v/>
      </c>
      <c r="AG4099" s="16" t="s">
        <v>203</v>
      </c>
      <c r="AH4099" s="16" t="s">
        <v>1761</v>
      </c>
    </row>
    <row r="4100" customFormat="false" ht="15" hidden="false" customHeight="false" outlineLevel="0" collapsed="false">
      <c r="A4100" s="16" t="s">
        <v>12681</v>
      </c>
      <c r="B4100" s="17" t="s">
        <v>12682</v>
      </c>
      <c r="C4100" s="16" t="s">
        <v>12683</v>
      </c>
      <c r="D4100" s="16" t="s">
        <v>12684</v>
      </c>
      <c r="E4100" s="18" t="n">
        <v>1</v>
      </c>
      <c r="F4100" s="16" t="s">
        <v>42</v>
      </c>
      <c r="G4100" s="18" t="n">
        <v>3</v>
      </c>
      <c r="H4100" s="16" t="n">
        <v>5.4</v>
      </c>
      <c r="I4100" s="18" t="n">
        <v>11</v>
      </c>
      <c r="J4100" s="19" t="n">
        <v>7.55</v>
      </c>
      <c r="K4100" s="19" t="n">
        <v>7.55</v>
      </c>
      <c r="L4100" s="19" t="n">
        <v>7.55</v>
      </c>
      <c r="M4100" s="19" t="n">
        <f aca="false">IF(J4100&gt;0,J4100,K4100)*E4100</f>
        <v>7.55</v>
      </c>
      <c r="N4100" s="20"/>
      <c r="O4100" s="21" t="str">
        <f aca="false">IF(R4100="","",ROUND(R4100*(1-Premissas!$B$4),4))</f>
        <v/>
      </c>
      <c r="P4100" s="22"/>
      <c r="Q4100" s="22"/>
      <c r="R4100" s="23"/>
      <c r="S4100" s="24"/>
      <c r="T4100" s="24"/>
      <c r="U4100" s="25"/>
      <c r="V4100" s="19" t="str">
        <f aca="false">IF(COUNT(N4100:Q4100)=0,"",MIN(N4100:Q4100))</f>
        <v/>
      </c>
      <c r="W4100" s="16" t="str">
        <f aca="false">IF(V4100="","",INDEX($N$4:$Q$4,MATCH(V4100,N4100:Q4100,0)))</f>
        <v/>
      </c>
      <c r="X4100" s="19" t="str">
        <f aca="false">IF(COUNT(N4100:Q4100)&lt;2,"",SMALL(N4100:Q4100,2))</f>
        <v/>
      </c>
      <c r="Y4100" s="26" t="str">
        <f aca="false">IF(OR(V4100="",M4100=0),"",V4100/M4100-1)</f>
        <v/>
      </c>
      <c r="Z4100" s="26" t="str">
        <f aca="false">IF(OR(V4100="",L4100=""),"",V4100/(L4100*E4100)-1)</f>
        <v/>
      </c>
      <c r="AA4100" s="16" t="str">
        <f aca="false">IF(V4100="","SEM OFERTA",IF(OR(Y4100&gt;Premissas!$B$11,Y4100&lt;Premissas!$B$12),"VERIFICAR - UNIDADE/EMBALAGEM",IF(Y4100&gt;Premissas!$B$6,"NÃO COMPRAR - REAJUSTE &gt;5%","COMPRAR")))</f>
        <v>SEM OFERTA</v>
      </c>
      <c r="AB4100" s="18" t="str">
        <f aca="false">IF(W4100="DIMEC",S4100,IF(W4100="MEDCENTRO",U4100,""))</f>
        <v/>
      </c>
      <c r="AC4100" s="18" t="n">
        <f aca="false">IF(AA4100&lt;&gt;"COMPRAR",0,IF(AB4100="",I4100,MIN(I4100,AB4100)))</f>
        <v>0</v>
      </c>
      <c r="AD4100" s="19" t="n">
        <f aca="false">IF(AC4100&gt;0,AC4100*V4100,0)</f>
        <v>0</v>
      </c>
      <c r="AE4100" s="19" t="n">
        <f aca="false">IF(AC4100&gt;0,(M4100-V4100)*AC4100,0)</f>
        <v>0</v>
      </c>
      <c r="AF4100" s="16" t="str">
        <f aca="false">IF(AA4100&lt;&gt;"COMPRAR","",IF(AB4100="",IF(X4100="","",IF(X4100-V4100&lt;0.01,"EMPATE TÉCNICO","")),IF(AB4100&lt;I4100,"ESTOQUE INSUFICIENTE",IF(X4100="","",IF(X4100-V4100&lt;0.01,"EMPATE TÉCNICO","")))))</f>
        <v/>
      </c>
      <c r="AG4100" s="16" t="s">
        <v>328</v>
      </c>
      <c r="AH4100" s="16" t="s">
        <v>1761</v>
      </c>
    </row>
    <row r="4101" customFormat="false" ht="15" hidden="false" customHeight="false" outlineLevel="0" collapsed="false">
      <c r="A4101" s="16" t="s">
        <v>12685</v>
      </c>
      <c r="B4101" s="17" t="s">
        <v>12686</v>
      </c>
      <c r="C4101" s="16" t="s">
        <v>12687</v>
      </c>
      <c r="D4101" s="16" t="s">
        <v>12684</v>
      </c>
      <c r="E4101" s="18" t="n">
        <v>1</v>
      </c>
      <c r="F4101" s="16" t="s">
        <v>43</v>
      </c>
      <c r="G4101" s="18" t="n">
        <v>0</v>
      </c>
      <c r="H4101" s="16" t="n">
        <v>0.1</v>
      </c>
      <c r="I4101" s="18" t="n">
        <v>1</v>
      </c>
      <c r="J4101" s="19" t="n">
        <v>5.98</v>
      </c>
      <c r="K4101" s="19" t="n">
        <v>5.98</v>
      </c>
      <c r="L4101" s="19" t="n">
        <v>5.98</v>
      </c>
      <c r="M4101" s="19" t="n">
        <f aca="false">IF(J4101&gt;0,J4101,K4101)*E4101</f>
        <v>5.98</v>
      </c>
      <c r="N4101" s="20"/>
      <c r="O4101" s="21" t="str">
        <f aca="false">IF(R4101="","",ROUND(R4101*(1-Premissas!$B$4),4))</f>
        <v/>
      </c>
      <c r="P4101" s="22"/>
      <c r="Q4101" s="22"/>
      <c r="R4101" s="23"/>
      <c r="S4101" s="24"/>
      <c r="T4101" s="24"/>
      <c r="U4101" s="25"/>
      <c r="V4101" s="19" t="str">
        <f aca="false">IF(COUNT(N4101:Q4101)=0,"",MIN(N4101:Q4101))</f>
        <v/>
      </c>
      <c r="W4101" s="16" t="str">
        <f aca="false">IF(V4101="","",INDEX($N$4:$Q$4,MATCH(V4101,N4101:Q4101,0)))</f>
        <v/>
      </c>
      <c r="X4101" s="19" t="str">
        <f aca="false">IF(COUNT(N4101:Q4101)&lt;2,"",SMALL(N4101:Q4101,2))</f>
        <v/>
      </c>
      <c r="Y4101" s="26" t="str">
        <f aca="false">IF(OR(V4101="",M4101=0),"",V4101/M4101-1)</f>
        <v/>
      </c>
      <c r="Z4101" s="26" t="str">
        <f aca="false">IF(OR(V4101="",L4101=""),"",V4101/(L4101*E4101)-1)</f>
        <v/>
      </c>
      <c r="AA4101" s="16" t="str">
        <f aca="false">IF(V4101="","SEM OFERTA",IF(OR(Y4101&gt;Premissas!$B$11,Y4101&lt;Premissas!$B$12),"VERIFICAR - UNIDADE/EMBALAGEM",IF(Y4101&gt;Premissas!$B$6,"NÃO COMPRAR - REAJUSTE &gt;5%","COMPRAR")))</f>
        <v>SEM OFERTA</v>
      </c>
      <c r="AB4101" s="18" t="str">
        <f aca="false">IF(W4101="DIMEC",S4101,IF(W4101="MEDCENTRO",U4101,""))</f>
        <v/>
      </c>
      <c r="AC4101" s="18" t="n">
        <f aca="false">IF(AA4101&lt;&gt;"COMPRAR",0,IF(AB4101="",I4101,MIN(I4101,AB4101)))</f>
        <v>0</v>
      </c>
      <c r="AD4101" s="19" t="n">
        <f aca="false">IF(AC4101&gt;0,AC4101*V4101,0)</f>
        <v>0</v>
      </c>
      <c r="AE4101" s="19" t="n">
        <f aca="false">IF(AC4101&gt;0,(M4101-V4101)*AC4101,0)</f>
        <v>0</v>
      </c>
      <c r="AF4101" s="16" t="str">
        <f aca="false">IF(AA4101&lt;&gt;"COMPRAR","",IF(AB4101="",IF(X4101="","",IF(X4101-V4101&lt;0.01,"EMPATE TÉCNICO","")),IF(AB4101&lt;I4101,"ESTOQUE INSUFICIENTE",IF(X4101="","",IF(X4101-V4101&lt;0.01,"EMPATE TÉCNICO","")))))</f>
        <v/>
      </c>
      <c r="AG4101" s="16" t="s">
        <v>328</v>
      </c>
      <c r="AH4101" s="16" t="s">
        <v>1761</v>
      </c>
    </row>
    <row r="4102" customFormat="false" ht="15" hidden="false" customHeight="false" outlineLevel="0" collapsed="false">
      <c r="A4102" s="16" t="s">
        <v>12688</v>
      </c>
      <c r="B4102" s="17" t="s">
        <v>12689</v>
      </c>
      <c r="C4102" s="16" t="s">
        <v>12690</v>
      </c>
      <c r="D4102" s="16" t="s">
        <v>3926</v>
      </c>
      <c r="E4102" s="18" t="n">
        <v>1</v>
      </c>
      <c r="F4102" s="16" t="s">
        <v>43</v>
      </c>
      <c r="G4102" s="18" t="n">
        <v>0</v>
      </c>
      <c r="H4102" s="16" t="n">
        <v>0.4</v>
      </c>
      <c r="I4102" s="18" t="n">
        <v>2</v>
      </c>
      <c r="J4102" s="19" t="n">
        <v>7.95</v>
      </c>
      <c r="K4102" s="19" t="n">
        <v>7.95</v>
      </c>
      <c r="L4102" s="19" t="n">
        <v>7.95</v>
      </c>
      <c r="M4102" s="19" t="n">
        <f aca="false">IF(J4102&gt;0,J4102,K4102)*E4102</f>
        <v>7.95</v>
      </c>
      <c r="N4102" s="20"/>
      <c r="O4102" s="21" t="str">
        <f aca="false">IF(R4102="","",ROUND(R4102*(1-Premissas!$B$4),4))</f>
        <v/>
      </c>
      <c r="P4102" s="22"/>
      <c r="Q4102" s="22"/>
      <c r="R4102" s="23"/>
      <c r="S4102" s="24"/>
      <c r="T4102" s="24"/>
      <c r="U4102" s="25"/>
      <c r="V4102" s="19" t="str">
        <f aca="false">IF(COUNT(N4102:Q4102)=0,"",MIN(N4102:Q4102))</f>
        <v/>
      </c>
      <c r="W4102" s="16" t="str">
        <f aca="false">IF(V4102="","",INDEX($N$4:$Q$4,MATCH(V4102,N4102:Q4102,0)))</f>
        <v/>
      </c>
      <c r="X4102" s="19" t="str">
        <f aca="false">IF(COUNT(N4102:Q4102)&lt;2,"",SMALL(N4102:Q4102,2))</f>
        <v/>
      </c>
      <c r="Y4102" s="26" t="str">
        <f aca="false">IF(OR(V4102="",M4102=0),"",V4102/M4102-1)</f>
        <v/>
      </c>
      <c r="Z4102" s="26" t="str">
        <f aca="false">IF(OR(V4102="",L4102=""),"",V4102/(L4102*E4102)-1)</f>
        <v/>
      </c>
      <c r="AA4102" s="16" t="str">
        <f aca="false">IF(V4102="","SEM OFERTA",IF(OR(Y4102&gt;Premissas!$B$11,Y4102&lt;Premissas!$B$12),"VERIFICAR - UNIDADE/EMBALAGEM",IF(Y4102&gt;Premissas!$B$6,"NÃO COMPRAR - REAJUSTE &gt;5%","COMPRAR")))</f>
        <v>SEM OFERTA</v>
      </c>
      <c r="AB4102" s="18" t="str">
        <f aca="false">IF(W4102="DIMEC",S4102,IF(W4102="MEDCENTRO",U4102,""))</f>
        <v/>
      </c>
      <c r="AC4102" s="18" t="n">
        <f aca="false">IF(AA4102&lt;&gt;"COMPRAR",0,IF(AB4102="",I4102,MIN(I4102,AB4102)))</f>
        <v>0</v>
      </c>
      <c r="AD4102" s="19" t="n">
        <f aca="false">IF(AC4102&gt;0,AC4102*V4102,0)</f>
        <v>0</v>
      </c>
      <c r="AE4102" s="19" t="n">
        <f aca="false">IF(AC4102&gt;0,(M4102-V4102)*AC4102,0)</f>
        <v>0</v>
      </c>
      <c r="AF4102" s="16" t="str">
        <f aca="false">IF(AA4102&lt;&gt;"COMPRAR","",IF(AB4102="",IF(X4102="","",IF(X4102-V4102&lt;0.01,"EMPATE TÉCNICO","")),IF(AB4102&lt;I4102,"ESTOQUE INSUFICIENTE",IF(X4102="","",IF(X4102-V4102&lt;0.01,"EMPATE TÉCNICO","")))))</f>
        <v/>
      </c>
      <c r="AG4102" s="16" t="s">
        <v>547</v>
      </c>
      <c r="AH4102" s="16" t="s">
        <v>1761</v>
      </c>
    </row>
    <row r="4103" customFormat="false" ht="15" hidden="false" customHeight="false" outlineLevel="0" collapsed="false">
      <c r="A4103" s="16" t="s">
        <v>12691</v>
      </c>
      <c r="B4103" s="17" t="s">
        <v>12692</v>
      </c>
      <c r="C4103" s="16" t="s">
        <v>12693</v>
      </c>
      <c r="D4103" s="16" t="s">
        <v>3926</v>
      </c>
      <c r="E4103" s="18" t="n">
        <v>1</v>
      </c>
      <c r="F4103" s="16" t="s">
        <v>43</v>
      </c>
      <c r="G4103" s="18" t="n">
        <v>0</v>
      </c>
      <c r="H4103" s="16" t="n">
        <v>0.1</v>
      </c>
      <c r="I4103" s="18" t="n">
        <v>1</v>
      </c>
      <c r="J4103" s="19" t="n">
        <v>6.48</v>
      </c>
      <c r="K4103" s="19" t="n">
        <v>6.48</v>
      </c>
      <c r="L4103" s="19" t="n">
        <v>6.48</v>
      </c>
      <c r="M4103" s="19" t="n">
        <f aca="false">IF(J4103&gt;0,J4103,K4103)*E4103</f>
        <v>6.48</v>
      </c>
      <c r="N4103" s="20"/>
      <c r="O4103" s="21" t="str">
        <f aca="false">IF(R4103="","",ROUND(R4103*(1-Premissas!$B$4),4))</f>
        <v/>
      </c>
      <c r="P4103" s="22"/>
      <c r="Q4103" s="22"/>
      <c r="R4103" s="23"/>
      <c r="S4103" s="24"/>
      <c r="T4103" s="24"/>
      <c r="U4103" s="25"/>
      <c r="V4103" s="19" t="str">
        <f aca="false">IF(COUNT(N4103:Q4103)=0,"",MIN(N4103:Q4103))</f>
        <v/>
      </c>
      <c r="W4103" s="16" t="str">
        <f aca="false">IF(V4103="","",INDEX($N$4:$Q$4,MATCH(V4103,N4103:Q4103,0)))</f>
        <v/>
      </c>
      <c r="X4103" s="19" t="str">
        <f aca="false">IF(COUNT(N4103:Q4103)&lt;2,"",SMALL(N4103:Q4103,2))</f>
        <v/>
      </c>
      <c r="Y4103" s="26" t="str">
        <f aca="false">IF(OR(V4103="",M4103=0),"",V4103/M4103-1)</f>
        <v/>
      </c>
      <c r="Z4103" s="26" t="str">
        <f aca="false">IF(OR(V4103="",L4103=""),"",V4103/(L4103*E4103)-1)</f>
        <v/>
      </c>
      <c r="AA4103" s="16" t="str">
        <f aca="false">IF(V4103="","SEM OFERTA",IF(OR(Y4103&gt;Premissas!$B$11,Y4103&lt;Premissas!$B$12),"VERIFICAR - UNIDADE/EMBALAGEM",IF(Y4103&gt;Premissas!$B$6,"NÃO COMPRAR - REAJUSTE &gt;5%","COMPRAR")))</f>
        <v>SEM OFERTA</v>
      </c>
      <c r="AB4103" s="18" t="str">
        <f aca="false">IF(W4103="DIMEC",S4103,IF(W4103="MEDCENTRO",U4103,""))</f>
        <v/>
      </c>
      <c r="AC4103" s="18" t="n">
        <f aca="false">IF(AA4103&lt;&gt;"COMPRAR",0,IF(AB4103="",I4103,MIN(I4103,AB4103)))</f>
        <v>0</v>
      </c>
      <c r="AD4103" s="19" t="n">
        <f aca="false">IF(AC4103&gt;0,AC4103*V4103,0)</f>
        <v>0</v>
      </c>
      <c r="AE4103" s="19" t="n">
        <f aca="false">IF(AC4103&gt;0,(M4103-V4103)*AC4103,0)</f>
        <v>0</v>
      </c>
      <c r="AF4103" s="16" t="str">
        <f aca="false">IF(AA4103&lt;&gt;"COMPRAR","",IF(AB4103="",IF(X4103="","",IF(X4103-V4103&lt;0.01,"EMPATE TÉCNICO","")),IF(AB4103&lt;I4103,"ESTOQUE INSUFICIENTE",IF(X4103="","",IF(X4103-V4103&lt;0.01,"EMPATE TÉCNICO","")))))</f>
        <v/>
      </c>
      <c r="AG4103" s="16" t="s">
        <v>1798</v>
      </c>
      <c r="AH4103" s="16" t="s">
        <v>1761</v>
      </c>
    </row>
    <row r="4104" customFormat="false" ht="15" hidden="false" customHeight="false" outlineLevel="0" collapsed="false">
      <c r="A4104" s="16" t="s">
        <v>12694</v>
      </c>
      <c r="B4104" s="17" t="s">
        <v>12695</v>
      </c>
      <c r="C4104" s="16" t="s">
        <v>12696</v>
      </c>
      <c r="D4104" s="16" t="s">
        <v>3878</v>
      </c>
      <c r="E4104" s="18" t="n">
        <v>1</v>
      </c>
      <c r="F4104" s="16" t="s">
        <v>43</v>
      </c>
      <c r="G4104" s="18" t="n">
        <v>0</v>
      </c>
      <c r="H4104" s="16" t="n">
        <v>0.2</v>
      </c>
      <c r="I4104" s="18" t="n">
        <v>1</v>
      </c>
      <c r="J4104" s="19" t="n">
        <v>6.68</v>
      </c>
      <c r="K4104" s="19" t="n">
        <v>6.68</v>
      </c>
      <c r="L4104" s="19" t="n">
        <v>6.68</v>
      </c>
      <c r="M4104" s="19" t="n">
        <f aca="false">IF(J4104&gt;0,J4104,K4104)*E4104</f>
        <v>6.68</v>
      </c>
      <c r="N4104" s="20"/>
      <c r="O4104" s="21" t="str">
        <f aca="false">IF(R4104="","",ROUND(R4104*(1-Premissas!$B$4),4))</f>
        <v/>
      </c>
      <c r="P4104" s="22"/>
      <c r="Q4104" s="22"/>
      <c r="R4104" s="23"/>
      <c r="S4104" s="24"/>
      <c r="T4104" s="24"/>
      <c r="U4104" s="25"/>
      <c r="V4104" s="19" t="str">
        <f aca="false">IF(COUNT(N4104:Q4104)=0,"",MIN(N4104:Q4104))</f>
        <v/>
      </c>
      <c r="W4104" s="16" t="str">
        <f aca="false">IF(V4104="","",INDEX($N$4:$Q$4,MATCH(V4104,N4104:Q4104,0)))</f>
        <v/>
      </c>
      <c r="X4104" s="19" t="str">
        <f aca="false">IF(COUNT(N4104:Q4104)&lt;2,"",SMALL(N4104:Q4104,2))</f>
        <v/>
      </c>
      <c r="Y4104" s="26" t="str">
        <f aca="false">IF(OR(V4104="",M4104=0),"",V4104/M4104-1)</f>
        <v/>
      </c>
      <c r="Z4104" s="26" t="str">
        <f aca="false">IF(OR(V4104="",L4104=""),"",V4104/(L4104*E4104)-1)</f>
        <v/>
      </c>
      <c r="AA4104" s="16" t="str">
        <f aca="false">IF(V4104="","SEM OFERTA",IF(OR(Y4104&gt;Premissas!$B$11,Y4104&lt;Premissas!$B$12),"VERIFICAR - UNIDADE/EMBALAGEM",IF(Y4104&gt;Premissas!$B$6,"NÃO COMPRAR - REAJUSTE &gt;5%","COMPRAR")))</f>
        <v>SEM OFERTA</v>
      </c>
      <c r="AB4104" s="18" t="str">
        <f aca="false">IF(W4104="DIMEC",S4104,IF(W4104="MEDCENTRO",U4104,""))</f>
        <v/>
      </c>
      <c r="AC4104" s="18" t="n">
        <f aca="false">IF(AA4104&lt;&gt;"COMPRAR",0,IF(AB4104="",I4104,MIN(I4104,AB4104)))</f>
        <v>0</v>
      </c>
      <c r="AD4104" s="19" t="n">
        <f aca="false">IF(AC4104&gt;0,AC4104*V4104,0)</f>
        <v>0</v>
      </c>
      <c r="AE4104" s="19" t="n">
        <f aca="false">IF(AC4104&gt;0,(M4104-V4104)*AC4104,0)</f>
        <v>0</v>
      </c>
      <c r="AF4104" s="16" t="str">
        <f aca="false">IF(AA4104&lt;&gt;"COMPRAR","",IF(AB4104="",IF(X4104="","",IF(X4104-V4104&lt;0.01,"EMPATE TÉCNICO","")),IF(AB4104&lt;I4104,"ESTOQUE INSUFICIENTE",IF(X4104="","",IF(X4104-V4104&lt;0.01,"EMPATE TÉCNICO","")))))</f>
        <v/>
      </c>
      <c r="AG4104" s="16" t="s">
        <v>1798</v>
      </c>
      <c r="AH4104" s="16" t="s">
        <v>1761</v>
      </c>
    </row>
    <row r="4105" customFormat="false" ht="15" hidden="false" customHeight="false" outlineLevel="0" collapsed="false">
      <c r="A4105" s="16" t="s">
        <v>12697</v>
      </c>
      <c r="B4105" s="17" t="s">
        <v>12698</v>
      </c>
      <c r="C4105" s="16" t="s">
        <v>12699</v>
      </c>
      <c r="D4105" s="16" t="s">
        <v>3904</v>
      </c>
      <c r="E4105" s="18" t="n">
        <v>1</v>
      </c>
      <c r="F4105" s="16" t="s">
        <v>43</v>
      </c>
      <c r="G4105" s="18" t="n">
        <v>1</v>
      </c>
      <c r="H4105" s="16" t="n">
        <v>0.7</v>
      </c>
      <c r="I4105" s="18" t="n">
        <v>1</v>
      </c>
      <c r="J4105" s="19" t="n">
        <v>2.53666666666667</v>
      </c>
      <c r="K4105" s="19" t="n">
        <v>2.53666666666667</v>
      </c>
      <c r="L4105" s="19" t="n">
        <v>2.5367</v>
      </c>
      <c r="M4105" s="19" t="n">
        <f aca="false">IF(J4105&gt;0,J4105,K4105)*E4105</f>
        <v>2.53666666666667</v>
      </c>
      <c r="N4105" s="20"/>
      <c r="O4105" s="21" t="str">
        <f aca="false">IF(R4105="","",ROUND(R4105*(1-Premissas!$B$4),4))</f>
        <v/>
      </c>
      <c r="P4105" s="22"/>
      <c r="Q4105" s="22"/>
      <c r="R4105" s="23"/>
      <c r="S4105" s="24"/>
      <c r="T4105" s="24"/>
      <c r="U4105" s="25"/>
      <c r="V4105" s="19" t="str">
        <f aca="false">IF(COUNT(N4105:Q4105)=0,"",MIN(N4105:Q4105))</f>
        <v/>
      </c>
      <c r="W4105" s="16" t="str">
        <f aca="false">IF(V4105="","",INDEX($N$4:$Q$4,MATCH(V4105,N4105:Q4105,0)))</f>
        <v/>
      </c>
      <c r="X4105" s="19" t="str">
        <f aca="false">IF(COUNT(N4105:Q4105)&lt;2,"",SMALL(N4105:Q4105,2))</f>
        <v/>
      </c>
      <c r="Y4105" s="26" t="str">
        <f aca="false">IF(OR(V4105="",M4105=0),"",V4105/M4105-1)</f>
        <v/>
      </c>
      <c r="Z4105" s="26" t="str">
        <f aca="false">IF(OR(V4105="",L4105=""),"",V4105/(L4105*E4105)-1)</f>
        <v/>
      </c>
      <c r="AA4105" s="16" t="str">
        <f aca="false">IF(V4105="","SEM OFERTA",IF(OR(Y4105&gt;Premissas!$B$11,Y4105&lt;Premissas!$B$12),"VERIFICAR - UNIDADE/EMBALAGEM",IF(Y4105&gt;Premissas!$B$6,"NÃO COMPRAR - REAJUSTE &gt;5%","COMPRAR")))</f>
        <v>SEM OFERTA</v>
      </c>
      <c r="AB4105" s="18" t="str">
        <f aca="false">IF(W4105="DIMEC",S4105,IF(W4105="MEDCENTRO",U4105,""))</f>
        <v/>
      </c>
      <c r="AC4105" s="18" t="n">
        <f aca="false">IF(AA4105&lt;&gt;"COMPRAR",0,IF(AB4105="",I4105,MIN(I4105,AB4105)))</f>
        <v>0</v>
      </c>
      <c r="AD4105" s="19" t="n">
        <f aca="false">IF(AC4105&gt;0,AC4105*V4105,0)</f>
        <v>0</v>
      </c>
      <c r="AE4105" s="19" t="n">
        <f aca="false">IF(AC4105&gt;0,(M4105-V4105)*AC4105,0)</f>
        <v>0</v>
      </c>
      <c r="AF4105" s="16" t="str">
        <f aca="false">IF(AA4105&lt;&gt;"COMPRAR","",IF(AB4105="",IF(X4105="","",IF(X4105-V4105&lt;0.01,"EMPATE TÉCNICO","")),IF(AB4105&lt;I4105,"ESTOQUE INSUFICIENTE",IF(X4105="","",IF(X4105-V4105&lt;0.01,"EMPATE TÉCNICO","")))))</f>
        <v/>
      </c>
      <c r="AG4105" s="16" t="s">
        <v>328</v>
      </c>
      <c r="AH4105" s="16" t="s">
        <v>1761</v>
      </c>
    </row>
    <row r="4106" customFormat="false" ht="15" hidden="false" customHeight="false" outlineLevel="0" collapsed="false">
      <c r="A4106" s="16" t="s">
        <v>12700</v>
      </c>
      <c r="B4106" s="17" t="s">
        <v>12701</v>
      </c>
      <c r="C4106" s="16" t="s">
        <v>12702</v>
      </c>
      <c r="D4106" s="16" t="s">
        <v>4213</v>
      </c>
      <c r="E4106" s="18" t="n">
        <v>1</v>
      </c>
      <c r="F4106" s="16" t="s">
        <v>41</v>
      </c>
      <c r="G4106" s="18" t="n">
        <v>4</v>
      </c>
      <c r="H4106" s="16" t="n">
        <v>2.1</v>
      </c>
      <c r="I4106" s="18" t="n">
        <v>2</v>
      </c>
      <c r="J4106" s="19" t="n">
        <v>20.385</v>
      </c>
      <c r="K4106" s="19" t="n">
        <v>20.385</v>
      </c>
      <c r="L4106" s="19" t="n">
        <v>20.385</v>
      </c>
      <c r="M4106" s="19" t="n">
        <f aca="false">IF(J4106&gt;0,J4106,K4106)*E4106</f>
        <v>20.385</v>
      </c>
      <c r="N4106" s="20"/>
      <c r="O4106" s="21" t="str">
        <f aca="false">IF(R4106="","",ROUND(R4106*(1-Premissas!$B$4),4))</f>
        <v/>
      </c>
      <c r="P4106" s="22"/>
      <c r="Q4106" s="22"/>
      <c r="R4106" s="23"/>
      <c r="S4106" s="24"/>
      <c r="T4106" s="24"/>
      <c r="U4106" s="25"/>
      <c r="V4106" s="19" t="str">
        <f aca="false">IF(COUNT(N4106:Q4106)=0,"",MIN(N4106:Q4106))</f>
        <v/>
      </c>
      <c r="W4106" s="16" t="str">
        <f aca="false">IF(V4106="","",INDEX($N$4:$Q$4,MATCH(V4106,N4106:Q4106,0)))</f>
        <v/>
      </c>
      <c r="X4106" s="19" t="str">
        <f aca="false">IF(COUNT(N4106:Q4106)&lt;2,"",SMALL(N4106:Q4106,2))</f>
        <v/>
      </c>
      <c r="Y4106" s="26" t="str">
        <f aca="false">IF(OR(V4106="",M4106=0),"",V4106/M4106-1)</f>
        <v/>
      </c>
      <c r="Z4106" s="26" t="str">
        <f aca="false">IF(OR(V4106="",L4106=""),"",V4106/(L4106*E4106)-1)</f>
        <v/>
      </c>
      <c r="AA4106" s="16" t="str">
        <f aca="false">IF(V4106="","SEM OFERTA",IF(OR(Y4106&gt;Premissas!$B$11,Y4106&lt;Premissas!$B$12),"VERIFICAR - UNIDADE/EMBALAGEM",IF(Y4106&gt;Premissas!$B$6,"NÃO COMPRAR - REAJUSTE &gt;5%","COMPRAR")))</f>
        <v>SEM OFERTA</v>
      </c>
      <c r="AB4106" s="18" t="str">
        <f aca="false">IF(W4106="DIMEC",S4106,IF(W4106="MEDCENTRO",U4106,""))</f>
        <v/>
      </c>
      <c r="AC4106" s="18" t="n">
        <f aca="false">IF(AA4106&lt;&gt;"COMPRAR",0,IF(AB4106="",I4106,MIN(I4106,AB4106)))</f>
        <v>0</v>
      </c>
      <c r="AD4106" s="19" t="n">
        <f aca="false">IF(AC4106&gt;0,AC4106*V4106,0)</f>
        <v>0</v>
      </c>
      <c r="AE4106" s="19" t="n">
        <f aca="false">IF(AC4106&gt;0,(M4106-V4106)*AC4106,0)</f>
        <v>0</v>
      </c>
      <c r="AF4106" s="16" t="str">
        <f aca="false">IF(AA4106&lt;&gt;"COMPRAR","",IF(AB4106="",IF(X4106="","",IF(X4106-V4106&lt;0.01,"EMPATE TÉCNICO","")),IF(AB4106&lt;I4106,"ESTOQUE INSUFICIENTE",IF(X4106="","",IF(X4106-V4106&lt;0.01,"EMPATE TÉCNICO","")))))</f>
        <v/>
      </c>
      <c r="AG4106" s="16" t="s">
        <v>328</v>
      </c>
      <c r="AH4106" s="16" t="s">
        <v>1761</v>
      </c>
    </row>
    <row r="4107" customFormat="false" ht="15" hidden="false" customHeight="false" outlineLevel="0" collapsed="false">
      <c r="A4107" s="16" t="s">
        <v>12703</v>
      </c>
      <c r="B4107" s="17" t="s">
        <v>12704</v>
      </c>
      <c r="C4107" s="16" t="s">
        <v>12705</v>
      </c>
      <c r="D4107" s="16" t="s">
        <v>4213</v>
      </c>
      <c r="E4107" s="18" t="n">
        <v>1</v>
      </c>
      <c r="F4107" s="16" t="s">
        <v>41</v>
      </c>
      <c r="G4107" s="18" t="n">
        <v>0</v>
      </c>
      <c r="H4107" s="16" t="n">
        <v>5.4</v>
      </c>
      <c r="I4107" s="18" t="n">
        <v>14</v>
      </c>
      <c r="J4107" s="19" t="n">
        <v>19.9316666666667</v>
      </c>
      <c r="K4107" s="19" t="n">
        <v>19.9316666666667</v>
      </c>
      <c r="L4107" s="19" t="n">
        <v>18.98</v>
      </c>
      <c r="M4107" s="19" t="n">
        <f aca="false">IF(J4107&gt;0,J4107,K4107)*E4107</f>
        <v>19.9316666666667</v>
      </c>
      <c r="N4107" s="20"/>
      <c r="O4107" s="21" t="str">
        <f aca="false">IF(R4107="","",ROUND(R4107*(1-Premissas!$B$4),4))</f>
        <v/>
      </c>
      <c r="P4107" s="22"/>
      <c r="Q4107" s="22"/>
      <c r="R4107" s="23"/>
      <c r="S4107" s="24"/>
      <c r="T4107" s="24"/>
      <c r="U4107" s="25"/>
      <c r="V4107" s="19" t="str">
        <f aca="false">IF(COUNT(N4107:Q4107)=0,"",MIN(N4107:Q4107))</f>
        <v/>
      </c>
      <c r="W4107" s="16" t="str">
        <f aca="false">IF(V4107="","",INDEX($N$4:$Q$4,MATCH(V4107,N4107:Q4107,0)))</f>
        <v/>
      </c>
      <c r="X4107" s="19" t="str">
        <f aca="false">IF(COUNT(N4107:Q4107)&lt;2,"",SMALL(N4107:Q4107,2))</f>
        <v/>
      </c>
      <c r="Y4107" s="26" t="str">
        <f aca="false">IF(OR(V4107="",M4107=0),"",V4107/M4107-1)</f>
        <v/>
      </c>
      <c r="Z4107" s="26" t="str">
        <f aca="false">IF(OR(V4107="",L4107=""),"",V4107/(L4107*E4107)-1)</f>
        <v/>
      </c>
      <c r="AA4107" s="16" t="str">
        <f aca="false">IF(V4107="","SEM OFERTA",IF(OR(Y4107&gt;Premissas!$B$11,Y4107&lt;Premissas!$B$12),"VERIFICAR - UNIDADE/EMBALAGEM",IF(Y4107&gt;Premissas!$B$6,"NÃO COMPRAR - REAJUSTE &gt;5%","COMPRAR")))</f>
        <v>SEM OFERTA</v>
      </c>
      <c r="AB4107" s="18" t="str">
        <f aca="false">IF(W4107="DIMEC",S4107,IF(W4107="MEDCENTRO",U4107,""))</f>
        <v/>
      </c>
      <c r="AC4107" s="18" t="n">
        <f aca="false">IF(AA4107&lt;&gt;"COMPRAR",0,IF(AB4107="",I4107,MIN(I4107,AB4107)))</f>
        <v>0</v>
      </c>
      <c r="AD4107" s="19" t="n">
        <f aca="false">IF(AC4107&gt;0,AC4107*V4107,0)</f>
        <v>0</v>
      </c>
      <c r="AE4107" s="19" t="n">
        <f aca="false">IF(AC4107&gt;0,(M4107-V4107)*AC4107,0)</f>
        <v>0</v>
      </c>
      <c r="AF4107" s="16" t="str">
        <f aca="false">IF(AA4107&lt;&gt;"COMPRAR","",IF(AB4107="",IF(X4107="","",IF(X4107-V4107&lt;0.01,"EMPATE TÉCNICO","")),IF(AB4107&lt;I4107,"ESTOQUE INSUFICIENTE",IF(X4107="","",IF(X4107-V4107&lt;0.01,"EMPATE TÉCNICO","")))))</f>
        <v/>
      </c>
      <c r="AG4107" s="16" t="s">
        <v>203</v>
      </c>
      <c r="AH4107" s="16" t="s">
        <v>1761</v>
      </c>
    </row>
    <row r="4108" customFormat="false" ht="15" hidden="false" customHeight="false" outlineLevel="0" collapsed="false">
      <c r="A4108" s="16" t="s">
        <v>12706</v>
      </c>
      <c r="B4108" s="17" t="s">
        <v>12707</v>
      </c>
      <c r="C4108" s="16" t="s">
        <v>12708</v>
      </c>
      <c r="D4108" s="16" t="s">
        <v>12709</v>
      </c>
      <c r="E4108" s="18" t="n">
        <v>1</v>
      </c>
      <c r="F4108" s="16" t="s">
        <v>43</v>
      </c>
      <c r="G4108" s="18" t="n">
        <v>5</v>
      </c>
      <c r="H4108" s="16" t="n">
        <v>2</v>
      </c>
      <c r="I4108" s="18" t="n">
        <v>1</v>
      </c>
      <c r="J4108" s="19" t="n">
        <v>1.76</v>
      </c>
      <c r="K4108" s="19" t="n">
        <v>1.76</v>
      </c>
      <c r="L4108" s="19" t="n">
        <v>1.76</v>
      </c>
      <c r="M4108" s="19" t="n">
        <f aca="false">IF(J4108&gt;0,J4108,K4108)*E4108</f>
        <v>1.76</v>
      </c>
      <c r="N4108" s="20"/>
      <c r="O4108" s="21" t="str">
        <f aca="false">IF(R4108="","",ROUND(R4108*(1-Premissas!$B$4),4))</f>
        <v/>
      </c>
      <c r="P4108" s="22"/>
      <c r="Q4108" s="22"/>
      <c r="R4108" s="23"/>
      <c r="S4108" s="24"/>
      <c r="T4108" s="24"/>
      <c r="U4108" s="25"/>
      <c r="V4108" s="19" t="str">
        <f aca="false">IF(COUNT(N4108:Q4108)=0,"",MIN(N4108:Q4108))</f>
        <v/>
      </c>
      <c r="W4108" s="16" t="str">
        <f aca="false">IF(V4108="","",INDEX($N$4:$Q$4,MATCH(V4108,N4108:Q4108,0)))</f>
        <v/>
      </c>
      <c r="X4108" s="19" t="str">
        <f aca="false">IF(COUNT(N4108:Q4108)&lt;2,"",SMALL(N4108:Q4108,2))</f>
        <v/>
      </c>
      <c r="Y4108" s="26" t="str">
        <f aca="false">IF(OR(V4108="",M4108=0),"",V4108/M4108-1)</f>
        <v/>
      </c>
      <c r="Z4108" s="26" t="str">
        <f aca="false">IF(OR(V4108="",L4108=""),"",V4108/(L4108*E4108)-1)</f>
        <v/>
      </c>
      <c r="AA4108" s="16" t="str">
        <f aca="false">IF(V4108="","SEM OFERTA",IF(OR(Y4108&gt;Premissas!$B$11,Y4108&lt;Premissas!$B$12),"VERIFICAR - UNIDADE/EMBALAGEM",IF(Y4108&gt;Premissas!$B$6,"NÃO COMPRAR - REAJUSTE &gt;5%","COMPRAR")))</f>
        <v>SEM OFERTA</v>
      </c>
      <c r="AB4108" s="18" t="str">
        <f aca="false">IF(W4108="DIMEC",S4108,IF(W4108="MEDCENTRO",U4108,""))</f>
        <v/>
      </c>
      <c r="AC4108" s="18" t="n">
        <f aca="false">IF(AA4108&lt;&gt;"COMPRAR",0,IF(AB4108="",I4108,MIN(I4108,AB4108)))</f>
        <v>0</v>
      </c>
      <c r="AD4108" s="19" t="n">
        <f aca="false">IF(AC4108&gt;0,AC4108*V4108,0)</f>
        <v>0</v>
      </c>
      <c r="AE4108" s="19" t="n">
        <f aca="false">IF(AC4108&gt;0,(M4108-V4108)*AC4108,0)</f>
        <v>0</v>
      </c>
      <c r="AF4108" s="16" t="str">
        <f aca="false">IF(AA4108&lt;&gt;"COMPRAR","",IF(AB4108="",IF(X4108="","",IF(X4108-V4108&lt;0.01,"EMPATE TÉCNICO","")),IF(AB4108&lt;I4108,"ESTOQUE INSUFICIENTE",IF(X4108="","",IF(X4108-V4108&lt;0.01,"EMPATE TÉCNICO","")))))</f>
        <v/>
      </c>
      <c r="AG4108" s="16" t="s">
        <v>3750</v>
      </c>
      <c r="AH4108" s="16" t="s">
        <v>1761</v>
      </c>
    </row>
    <row r="4109" customFormat="false" ht="15" hidden="false" customHeight="false" outlineLevel="0" collapsed="false">
      <c r="A4109" s="16" t="s">
        <v>12710</v>
      </c>
      <c r="B4109" s="17" t="s">
        <v>12711</v>
      </c>
      <c r="C4109" s="16" t="s">
        <v>12712</v>
      </c>
      <c r="D4109" s="16" t="s">
        <v>5994</v>
      </c>
      <c r="E4109" s="18" t="n">
        <v>1</v>
      </c>
      <c r="F4109" s="16" t="s">
        <v>43</v>
      </c>
      <c r="G4109" s="18" t="n">
        <v>12</v>
      </c>
      <c r="H4109" s="16" t="n">
        <v>5.4</v>
      </c>
      <c r="I4109" s="18" t="n">
        <v>2</v>
      </c>
      <c r="J4109" s="19" t="n">
        <v>1.49944444444444</v>
      </c>
      <c r="K4109" s="19" t="n">
        <v>1.49944444444444</v>
      </c>
      <c r="L4109" s="19" t="n">
        <v>1.4994</v>
      </c>
      <c r="M4109" s="19" t="n">
        <f aca="false">IF(J4109&gt;0,J4109,K4109)*E4109</f>
        <v>1.49944444444444</v>
      </c>
      <c r="N4109" s="20"/>
      <c r="O4109" s="21" t="str">
        <f aca="false">IF(R4109="","",ROUND(R4109*(1-Premissas!$B$4),4))</f>
        <v/>
      </c>
      <c r="P4109" s="22"/>
      <c r="Q4109" s="22"/>
      <c r="R4109" s="23"/>
      <c r="S4109" s="24"/>
      <c r="T4109" s="24"/>
      <c r="U4109" s="25"/>
      <c r="V4109" s="19" t="str">
        <f aca="false">IF(COUNT(N4109:Q4109)=0,"",MIN(N4109:Q4109))</f>
        <v/>
      </c>
      <c r="W4109" s="16" t="str">
        <f aca="false">IF(V4109="","",INDEX($N$4:$Q$4,MATCH(V4109,N4109:Q4109,0)))</f>
        <v/>
      </c>
      <c r="X4109" s="19" t="str">
        <f aca="false">IF(COUNT(N4109:Q4109)&lt;2,"",SMALL(N4109:Q4109,2))</f>
        <v/>
      </c>
      <c r="Y4109" s="26" t="str">
        <f aca="false">IF(OR(V4109="",M4109=0),"",V4109/M4109-1)</f>
        <v/>
      </c>
      <c r="Z4109" s="26" t="str">
        <f aca="false">IF(OR(V4109="",L4109=""),"",V4109/(L4109*E4109)-1)</f>
        <v/>
      </c>
      <c r="AA4109" s="16" t="str">
        <f aca="false">IF(V4109="","SEM OFERTA",IF(OR(Y4109&gt;Premissas!$B$11,Y4109&lt;Premissas!$B$12),"VERIFICAR - UNIDADE/EMBALAGEM",IF(Y4109&gt;Premissas!$B$6,"NÃO COMPRAR - REAJUSTE &gt;5%","COMPRAR")))</f>
        <v>SEM OFERTA</v>
      </c>
      <c r="AB4109" s="18" t="str">
        <f aca="false">IF(W4109="DIMEC",S4109,IF(W4109="MEDCENTRO",U4109,""))</f>
        <v/>
      </c>
      <c r="AC4109" s="18" t="n">
        <f aca="false">IF(AA4109&lt;&gt;"COMPRAR",0,IF(AB4109="",I4109,MIN(I4109,AB4109)))</f>
        <v>0</v>
      </c>
      <c r="AD4109" s="19" t="n">
        <f aca="false">IF(AC4109&gt;0,AC4109*V4109,0)</f>
        <v>0</v>
      </c>
      <c r="AE4109" s="19" t="n">
        <f aca="false">IF(AC4109&gt;0,(M4109-V4109)*AC4109,0)</f>
        <v>0</v>
      </c>
      <c r="AF4109" s="16" t="str">
        <f aca="false">IF(AA4109&lt;&gt;"COMPRAR","",IF(AB4109="",IF(X4109="","",IF(X4109-V4109&lt;0.01,"EMPATE TÉCNICO","")),IF(AB4109&lt;I4109,"ESTOQUE INSUFICIENTE",IF(X4109="","",IF(X4109-V4109&lt;0.01,"EMPATE TÉCNICO","")))))</f>
        <v/>
      </c>
      <c r="AG4109" s="16" t="s">
        <v>3750</v>
      </c>
      <c r="AH4109" s="16" t="s">
        <v>1761</v>
      </c>
    </row>
    <row r="4110" customFormat="false" ht="15" hidden="false" customHeight="false" outlineLevel="0" collapsed="false">
      <c r="A4110" s="16" t="s">
        <v>12713</v>
      </c>
      <c r="B4110" s="17" t="s">
        <v>12714</v>
      </c>
      <c r="C4110" s="16" t="s">
        <v>12715</v>
      </c>
      <c r="D4110" s="16" t="s">
        <v>12684</v>
      </c>
      <c r="E4110" s="18" t="n">
        <v>1</v>
      </c>
      <c r="F4110" s="16" t="s">
        <v>43</v>
      </c>
      <c r="G4110" s="18" t="n">
        <v>3</v>
      </c>
      <c r="H4110" s="16" t="n">
        <v>2.1</v>
      </c>
      <c r="I4110" s="18" t="n">
        <v>3</v>
      </c>
      <c r="J4110" s="19" t="n">
        <v>2.14166666666667</v>
      </c>
      <c r="K4110" s="19" t="n">
        <v>2.14166666666667</v>
      </c>
      <c r="L4110" s="19" t="n">
        <v>2.1417</v>
      </c>
      <c r="M4110" s="19" t="n">
        <f aca="false">IF(J4110&gt;0,J4110,K4110)*E4110</f>
        <v>2.14166666666667</v>
      </c>
      <c r="N4110" s="20"/>
      <c r="O4110" s="21" t="str">
        <f aca="false">IF(R4110="","",ROUND(R4110*(1-Premissas!$B$4),4))</f>
        <v/>
      </c>
      <c r="P4110" s="22"/>
      <c r="Q4110" s="22"/>
      <c r="R4110" s="23"/>
      <c r="S4110" s="24"/>
      <c r="T4110" s="24"/>
      <c r="U4110" s="25"/>
      <c r="V4110" s="19" t="str">
        <f aca="false">IF(COUNT(N4110:Q4110)=0,"",MIN(N4110:Q4110))</f>
        <v/>
      </c>
      <c r="W4110" s="16" t="str">
        <f aca="false">IF(V4110="","",INDEX($N$4:$Q$4,MATCH(V4110,N4110:Q4110,0)))</f>
        <v/>
      </c>
      <c r="X4110" s="19" t="str">
        <f aca="false">IF(COUNT(N4110:Q4110)&lt;2,"",SMALL(N4110:Q4110,2))</f>
        <v/>
      </c>
      <c r="Y4110" s="26" t="str">
        <f aca="false">IF(OR(V4110="",M4110=0),"",V4110/M4110-1)</f>
        <v/>
      </c>
      <c r="Z4110" s="26" t="str">
        <f aca="false">IF(OR(V4110="",L4110=""),"",V4110/(L4110*E4110)-1)</f>
        <v/>
      </c>
      <c r="AA4110" s="16" t="str">
        <f aca="false">IF(V4110="","SEM OFERTA",IF(OR(Y4110&gt;Premissas!$B$11,Y4110&lt;Premissas!$B$12),"VERIFICAR - UNIDADE/EMBALAGEM",IF(Y4110&gt;Premissas!$B$6,"NÃO COMPRAR - REAJUSTE &gt;5%","COMPRAR")))</f>
        <v>SEM OFERTA</v>
      </c>
      <c r="AB4110" s="18" t="str">
        <f aca="false">IF(W4110="DIMEC",S4110,IF(W4110="MEDCENTRO",U4110,""))</f>
        <v/>
      </c>
      <c r="AC4110" s="18" t="n">
        <f aca="false">IF(AA4110&lt;&gt;"COMPRAR",0,IF(AB4110="",I4110,MIN(I4110,AB4110)))</f>
        <v>0</v>
      </c>
      <c r="AD4110" s="19" t="n">
        <f aca="false">IF(AC4110&gt;0,AC4110*V4110,0)</f>
        <v>0</v>
      </c>
      <c r="AE4110" s="19" t="n">
        <f aca="false">IF(AC4110&gt;0,(M4110-V4110)*AC4110,0)</f>
        <v>0</v>
      </c>
      <c r="AF4110" s="16" t="str">
        <f aca="false">IF(AA4110&lt;&gt;"COMPRAR","",IF(AB4110="",IF(X4110="","",IF(X4110-V4110&lt;0.01,"EMPATE TÉCNICO","")),IF(AB4110&lt;I4110,"ESTOQUE INSUFICIENTE",IF(X4110="","",IF(X4110-V4110&lt;0.01,"EMPATE TÉCNICO","")))))</f>
        <v/>
      </c>
      <c r="AG4110" s="16" t="s">
        <v>328</v>
      </c>
      <c r="AH4110" s="16" t="s">
        <v>1761</v>
      </c>
    </row>
    <row r="4111" customFormat="false" ht="15" hidden="false" customHeight="false" outlineLevel="0" collapsed="false">
      <c r="A4111" s="16" t="s">
        <v>12716</v>
      </c>
      <c r="B4111" s="17" t="s">
        <v>12717</v>
      </c>
      <c r="C4111" s="16" t="s">
        <v>12718</v>
      </c>
      <c r="D4111" s="16" t="s">
        <v>3904</v>
      </c>
      <c r="E4111" s="18" t="n">
        <v>1</v>
      </c>
      <c r="F4111" s="16" t="s">
        <v>43</v>
      </c>
      <c r="G4111" s="18" t="n">
        <v>0</v>
      </c>
      <c r="H4111" s="16" t="n">
        <v>0.2</v>
      </c>
      <c r="I4111" s="18" t="n">
        <v>1</v>
      </c>
      <c r="J4111" s="19" t="n">
        <v>2.2</v>
      </c>
      <c r="K4111" s="19" t="n">
        <v>2.2</v>
      </c>
      <c r="L4111" s="19" t="n">
        <v>2.2</v>
      </c>
      <c r="M4111" s="19" t="n">
        <f aca="false">IF(J4111&gt;0,J4111,K4111)*E4111</f>
        <v>2.2</v>
      </c>
      <c r="N4111" s="20"/>
      <c r="O4111" s="21" t="str">
        <f aca="false">IF(R4111="","",ROUND(R4111*(1-Premissas!$B$4),4))</f>
        <v/>
      </c>
      <c r="P4111" s="22"/>
      <c r="Q4111" s="22"/>
      <c r="R4111" s="23"/>
      <c r="S4111" s="24"/>
      <c r="T4111" s="24"/>
      <c r="U4111" s="25"/>
      <c r="V4111" s="19" t="str">
        <f aca="false">IF(COUNT(N4111:Q4111)=0,"",MIN(N4111:Q4111))</f>
        <v/>
      </c>
      <c r="W4111" s="16" t="str">
        <f aca="false">IF(V4111="","",INDEX($N$4:$Q$4,MATCH(V4111,N4111:Q4111,0)))</f>
        <v/>
      </c>
      <c r="X4111" s="19" t="str">
        <f aca="false">IF(COUNT(N4111:Q4111)&lt;2,"",SMALL(N4111:Q4111,2))</f>
        <v/>
      </c>
      <c r="Y4111" s="26" t="str">
        <f aca="false">IF(OR(V4111="",M4111=0),"",V4111/M4111-1)</f>
        <v/>
      </c>
      <c r="Z4111" s="26" t="str">
        <f aca="false">IF(OR(V4111="",L4111=""),"",V4111/(L4111*E4111)-1)</f>
        <v/>
      </c>
      <c r="AA4111" s="16" t="str">
        <f aca="false">IF(V4111="","SEM OFERTA",IF(OR(Y4111&gt;Premissas!$B$11,Y4111&lt;Premissas!$B$12),"VERIFICAR - UNIDADE/EMBALAGEM",IF(Y4111&gt;Premissas!$B$6,"NÃO COMPRAR - REAJUSTE &gt;5%","COMPRAR")))</f>
        <v>SEM OFERTA</v>
      </c>
      <c r="AB4111" s="18" t="str">
        <f aca="false">IF(W4111="DIMEC",S4111,IF(W4111="MEDCENTRO",U4111,""))</f>
        <v/>
      </c>
      <c r="AC4111" s="18" t="n">
        <f aca="false">IF(AA4111&lt;&gt;"COMPRAR",0,IF(AB4111="",I4111,MIN(I4111,AB4111)))</f>
        <v>0</v>
      </c>
      <c r="AD4111" s="19" t="n">
        <f aca="false">IF(AC4111&gt;0,AC4111*V4111,0)</f>
        <v>0</v>
      </c>
      <c r="AE4111" s="19" t="n">
        <f aca="false">IF(AC4111&gt;0,(M4111-V4111)*AC4111,0)</f>
        <v>0</v>
      </c>
      <c r="AF4111" s="16" t="str">
        <f aca="false">IF(AA4111&lt;&gt;"COMPRAR","",IF(AB4111="",IF(X4111="","",IF(X4111-V4111&lt;0.01,"EMPATE TÉCNICO","")),IF(AB4111&lt;I4111,"ESTOQUE INSUFICIENTE",IF(X4111="","",IF(X4111-V4111&lt;0.01,"EMPATE TÉCNICO","")))))</f>
        <v/>
      </c>
      <c r="AG4111" s="16" t="s">
        <v>1771</v>
      </c>
      <c r="AH4111" s="16" t="s">
        <v>1761</v>
      </c>
    </row>
    <row r="4112" customFormat="false" ht="15" hidden="false" customHeight="false" outlineLevel="0" collapsed="false">
      <c r="A4112" s="16" t="s">
        <v>12719</v>
      </c>
      <c r="B4112" s="17" t="s">
        <v>12720</v>
      </c>
      <c r="C4112" s="16" t="s">
        <v>12721</v>
      </c>
      <c r="D4112" s="16" t="s">
        <v>12684</v>
      </c>
      <c r="E4112" s="18" t="n">
        <v>1</v>
      </c>
      <c r="F4112" s="16" t="s">
        <v>43</v>
      </c>
      <c r="G4112" s="18" t="n">
        <v>0</v>
      </c>
      <c r="H4112" s="16" t="n">
        <v>0.9</v>
      </c>
      <c r="I4112" s="18" t="n">
        <v>3</v>
      </c>
      <c r="J4112" s="19" t="n">
        <v>1.8925</v>
      </c>
      <c r="K4112" s="19" t="n">
        <v>1.8925</v>
      </c>
      <c r="L4112" s="19" t="n">
        <v>1.8925</v>
      </c>
      <c r="M4112" s="19" t="n">
        <f aca="false">IF(J4112&gt;0,J4112,K4112)*E4112</f>
        <v>1.8925</v>
      </c>
      <c r="N4112" s="20"/>
      <c r="O4112" s="21" t="str">
        <f aca="false">IF(R4112="","",ROUND(R4112*(1-Premissas!$B$4),4))</f>
        <v/>
      </c>
      <c r="P4112" s="22"/>
      <c r="Q4112" s="22"/>
      <c r="R4112" s="23"/>
      <c r="S4112" s="24"/>
      <c r="T4112" s="24"/>
      <c r="U4112" s="25"/>
      <c r="V4112" s="19" t="str">
        <f aca="false">IF(COUNT(N4112:Q4112)=0,"",MIN(N4112:Q4112))</f>
        <v/>
      </c>
      <c r="W4112" s="16" t="str">
        <f aca="false">IF(V4112="","",INDEX($N$4:$Q$4,MATCH(V4112,N4112:Q4112,0)))</f>
        <v/>
      </c>
      <c r="X4112" s="19" t="str">
        <f aca="false">IF(COUNT(N4112:Q4112)&lt;2,"",SMALL(N4112:Q4112,2))</f>
        <v/>
      </c>
      <c r="Y4112" s="26" t="str">
        <f aca="false">IF(OR(V4112="",M4112=0),"",V4112/M4112-1)</f>
        <v/>
      </c>
      <c r="Z4112" s="26" t="str">
        <f aca="false">IF(OR(V4112="",L4112=""),"",V4112/(L4112*E4112)-1)</f>
        <v/>
      </c>
      <c r="AA4112" s="16" t="str">
        <f aca="false">IF(V4112="","SEM OFERTA",IF(OR(Y4112&gt;Premissas!$B$11,Y4112&lt;Premissas!$B$12),"VERIFICAR - UNIDADE/EMBALAGEM",IF(Y4112&gt;Premissas!$B$6,"NÃO COMPRAR - REAJUSTE &gt;5%","COMPRAR")))</f>
        <v>SEM OFERTA</v>
      </c>
      <c r="AB4112" s="18" t="str">
        <f aca="false">IF(W4112="DIMEC",S4112,IF(W4112="MEDCENTRO",U4112,""))</f>
        <v/>
      </c>
      <c r="AC4112" s="18" t="n">
        <f aca="false">IF(AA4112&lt;&gt;"COMPRAR",0,IF(AB4112="",I4112,MIN(I4112,AB4112)))</f>
        <v>0</v>
      </c>
      <c r="AD4112" s="19" t="n">
        <f aca="false">IF(AC4112&gt;0,AC4112*V4112,0)</f>
        <v>0</v>
      </c>
      <c r="AE4112" s="19" t="n">
        <f aca="false">IF(AC4112&gt;0,(M4112-V4112)*AC4112,0)</f>
        <v>0</v>
      </c>
      <c r="AF4112" s="16" t="str">
        <f aca="false">IF(AA4112&lt;&gt;"COMPRAR","",IF(AB4112="",IF(X4112="","",IF(X4112-V4112&lt;0.01,"EMPATE TÉCNICO","")),IF(AB4112&lt;I4112,"ESTOQUE INSUFICIENTE",IF(X4112="","",IF(X4112-V4112&lt;0.01,"EMPATE TÉCNICO","")))))</f>
        <v/>
      </c>
      <c r="AG4112" s="16" t="s">
        <v>328</v>
      </c>
      <c r="AH4112" s="16" t="s">
        <v>1761</v>
      </c>
    </row>
    <row r="4113" customFormat="false" ht="15" hidden="false" customHeight="false" outlineLevel="0" collapsed="false">
      <c r="A4113" s="16" t="s">
        <v>12722</v>
      </c>
      <c r="B4113" s="17" t="s">
        <v>12723</v>
      </c>
      <c r="C4113" s="16" t="s">
        <v>12724</v>
      </c>
      <c r="D4113" s="16" t="s">
        <v>12684</v>
      </c>
      <c r="E4113" s="18" t="n">
        <v>1</v>
      </c>
      <c r="F4113" s="16" t="s">
        <v>43</v>
      </c>
      <c r="G4113" s="18" t="n">
        <v>3</v>
      </c>
      <c r="H4113" s="16" t="n">
        <v>1.9</v>
      </c>
      <c r="I4113" s="18" t="n">
        <v>2</v>
      </c>
      <c r="J4113" s="19" t="n">
        <v>2.5025</v>
      </c>
      <c r="K4113" s="19" t="n">
        <v>2.5025</v>
      </c>
      <c r="L4113" s="19" t="n">
        <v>2.5025</v>
      </c>
      <c r="M4113" s="19" t="n">
        <f aca="false">IF(J4113&gt;0,J4113,K4113)*E4113</f>
        <v>2.5025</v>
      </c>
      <c r="N4113" s="20"/>
      <c r="O4113" s="21" t="str">
        <f aca="false">IF(R4113="","",ROUND(R4113*(1-Premissas!$B$4),4))</f>
        <v/>
      </c>
      <c r="P4113" s="22"/>
      <c r="Q4113" s="22"/>
      <c r="R4113" s="23"/>
      <c r="S4113" s="24"/>
      <c r="T4113" s="24"/>
      <c r="U4113" s="25"/>
      <c r="V4113" s="19" t="str">
        <f aca="false">IF(COUNT(N4113:Q4113)=0,"",MIN(N4113:Q4113))</f>
        <v/>
      </c>
      <c r="W4113" s="16" t="str">
        <f aca="false">IF(V4113="","",INDEX($N$4:$Q$4,MATCH(V4113,N4113:Q4113,0)))</f>
        <v/>
      </c>
      <c r="X4113" s="19" t="str">
        <f aca="false">IF(COUNT(N4113:Q4113)&lt;2,"",SMALL(N4113:Q4113,2))</f>
        <v/>
      </c>
      <c r="Y4113" s="26" t="str">
        <f aca="false">IF(OR(V4113="",M4113=0),"",V4113/M4113-1)</f>
        <v/>
      </c>
      <c r="Z4113" s="26" t="str">
        <f aca="false">IF(OR(V4113="",L4113=""),"",V4113/(L4113*E4113)-1)</f>
        <v/>
      </c>
      <c r="AA4113" s="16" t="str">
        <f aca="false">IF(V4113="","SEM OFERTA",IF(OR(Y4113&gt;Premissas!$B$11,Y4113&lt;Premissas!$B$12),"VERIFICAR - UNIDADE/EMBALAGEM",IF(Y4113&gt;Premissas!$B$6,"NÃO COMPRAR - REAJUSTE &gt;5%","COMPRAR")))</f>
        <v>SEM OFERTA</v>
      </c>
      <c r="AB4113" s="18" t="str">
        <f aca="false">IF(W4113="DIMEC",S4113,IF(W4113="MEDCENTRO",U4113,""))</f>
        <v/>
      </c>
      <c r="AC4113" s="18" t="n">
        <f aca="false">IF(AA4113&lt;&gt;"COMPRAR",0,IF(AB4113="",I4113,MIN(I4113,AB4113)))</f>
        <v>0</v>
      </c>
      <c r="AD4113" s="19" t="n">
        <f aca="false">IF(AC4113&gt;0,AC4113*V4113,0)</f>
        <v>0</v>
      </c>
      <c r="AE4113" s="19" t="n">
        <f aca="false">IF(AC4113&gt;0,(M4113-V4113)*AC4113,0)</f>
        <v>0</v>
      </c>
      <c r="AF4113" s="16" t="str">
        <f aca="false">IF(AA4113&lt;&gt;"COMPRAR","",IF(AB4113="",IF(X4113="","",IF(X4113-V4113&lt;0.01,"EMPATE TÉCNICO","")),IF(AB4113&lt;I4113,"ESTOQUE INSUFICIENTE",IF(X4113="","",IF(X4113-V4113&lt;0.01,"EMPATE TÉCNICO","")))))</f>
        <v/>
      </c>
      <c r="AG4113" s="16" t="s">
        <v>328</v>
      </c>
      <c r="AH4113" s="16" t="s">
        <v>1761</v>
      </c>
    </row>
    <row r="4114" customFormat="false" ht="15" hidden="false" customHeight="false" outlineLevel="0" collapsed="false">
      <c r="A4114" s="16" t="s">
        <v>12725</v>
      </c>
      <c r="B4114" s="17" t="s">
        <v>12726</v>
      </c>
      <c r="C4114" s="16" t="s">
        <v>12727</v>
      </c>
      <c r="D4114" s="16" t="s">
        <v>12590</v>
      </c>
      <c r="E4114" s="18" t="n">
        <v>1</v>
      </c>
      <c r="F4114" s="16" t="s">
        <v>42</v>
      </c>
      <c r="G4114" s="18" t="n">
        <v>3</v>
      </c>
      <c r="H4114" s="16" t="n">
        <v>2.6</v>
      </c>
      <c r="I4114" s="18" t="n">
        <v>4</v>
      </c>
      <c r="J4114" s="19" t="n">
        <v>2.84</v>
      </c>
      <c r="K4114" s="19" t="n">
        <v>2.84</v>
      </c>
      <c r="L4114" s="19" t="n">
        <v>2.84</v>
      </c>
      <c r="M4114" s="19" t="n">
        <f aca="false">IF(J4114&gt;0,J4114,K4114)*E4114</f>
        <v>2.84</v>
      </c>
      <c r="N4114" s="20"/>
      <c r="O4114" s="21" t="str">
        <f aca="false">IF(R4114="","",ROUND(R4114*(1-Premissas!$B$4),4))</f>
        <v/>
      </c>
      <c r="P4114" s="22"/>
      <c r="Q4114" s="22"/>
      <c r="R4114" s="23"/>
      <c r="S4114" s="24"/>
      <c r="T4114" s="24"/>
      <c r="U4114" s="25"/>
      <c r="V4114" s="19" t="str">
        <f aca="false">IF(COUNT(N4114:Q4114)=0,"",MIN(N4114:Q4114))</f>
        <v/>
      </c>
      <c r="W4114" s="16" t="str">
        <f aca="false">IF(V4114="","",INDEX($N$4:$Q$4,MATCH(V4114,N4114:Q4114,0)))</f>
        <v/>
      </c>
      <c r="X4114" s="19" t="str">
        <f aca="false">IF(COUNT(N4114:Q4114)&lt;2,"",SMALL(N4114:Q4114,2))</f>
        <v/>
      </c>
      <c r="Y4114" s="26" t="str">
        <f aca="false">IF(OR(V4114="",M4114=0),"",V4114/M4114-1)</f>
        <v/>
      </c>
      <c r="Z4114" s="26" t="str">
        <f aca="false">IF(OR(V4114="",L4114=""),"",V4114/(L4114*E4114)-1)</f>
        <v/>
      </c>
      <c r="AA4114" s="16" t="str">
        <f aca="false">IF(V4114="","SEM OFERTA",IF(OR(Y4114&gt;Premissas!$B$11,Y4114&lt;Premissas!$B$12),"VERIFICAR - UNIDADE/EMBALAGEM",IF(Y4114&gt;Premissas!$B$6,"NÃO COMPRAR - REAJUSTE &gt;5%","COMPRAR")))</f>
        <v>SEM OFERTA</v>
      </c>
      <c r="AB4114" s="18" t="str">
        <f aca="false">IF(W4114="DIMEC",S4114,IF(W4114="MEDCENTRO",U4114,""))</f>
        <v/>
      </c>
      <c r="AC4114" s="18" t="n">
        <f aca="false">IF(AA4114&lt;&gt;"COMPRAR",0,IF(AB4114="",I4114,MIN(I4114,AB4114)))</f>
        <v>0</v>
      </c>
      <c r="AD4114" s="19" t="n">
        <f aca="false">IF(AC4114&gt;0,AC4114*V4114,0)</f>
        <v>0</v>
      </c>
      <c r="AE4114" s="19" t="n">
        <f aca="false">IF(AC4114&gt;0,(M4114-V4114)*AC4114,0)</f>
        <v>0</v>
      </c>
      <c r="AF4114" s="16" t="str">
        <f aca="false">IF(AA4114&lt;&gt;"COMPRAR","",IF(AB4114="",IF(X4114="","",IF(X4114-V4114&lt;0.01,"EMPATE TÉCNICO","")),IF(AB4114&lt;I4114,"ESTOQUE INSUFICIENTE",IF(X4114="","",IF(X4114-V4114&lt;0.01,"EMPATE TÉCNICO","")))))</f>
        <v/>
      </c>
      <c r="AG4114" s="16" t="s">
        <v>328</v>
      </c>
      <c r="AH4114" s="16" t="s">
        <v>1761</v>
      </c>
    </row>
    <row r="4115" customFormat="false" ht="15" hidden="false" customHeight="false" outlineLevel="0" collapsed="false">
      <c r="A4115" s="16" t="s">
        <v>12728</v>
      </c>
      <c r="B4115" s="17" t="s">
        <v>12729</v>
      </c>
      <c r="C4115" s="16" t="s">
        <v>12730</v>
      </c>
      <c r="D4115" s="16" t="s">
        <v>4371</v>
      </c>
      <c r="E4115" s="18" t="n">
        <v>1</v>
      </c>
      <c r="F4115" s="16" t="s">
        <v>41</v>
      </c>
      <c r="G4115" s="18" t="n">
        <v>1</v>
      </c>
      <c r="H4115" s="16" t="n">
        <v>5.4</v>
      </c>
      <c r="I4115" s="18" t="n">
        <v>13</v>
      </c>
      <c r="J4115" s="19" t="n">
        <v>7.98916666666667</v>
      </c>
      <c r="K4115" s="19" t="n">
        <v>7.98916666666667</v>
      </c>
      <c r="L4115" s="19" t="n">
        <v>6.665</v>
      </c>
      <c r="M4115" s="19" t="n">
        <f aca="false">IF(J4115&gt;0,J4115,K4115)*E4115</f>
        <v>7.98916666666667</v>
      </c>
      <c r="N4115" s="20"/>
      <c r="O4115" s="21" t="str">
        <f aca="false">IF(R4115="","",ROUND(R4115*(1-Premissas!$B$4),4))</f>
        <v/>
      </c>
      <c r="P4115" s="22"/>
      <c r="Q4115" s="22"/>
      <c r="R4115" s="23"/>
      <c r="S4115" s="24"/>
      <c r="T4115" s="24"/>
      <c r="U4115" s="25"/>
      <c r="V4115" s="19" t="str">
        <f aca="false">IF(COUNT(N4115:Q4115)=0,"",MIN(N4115:Q4115))</f>
        <v/>
      </c>
      <c r="W4115" s="16" t="str">
        <f aca="false">IF(V4115="","",INDEX($N$4:$Q$4,MATCH(V4115,N4115:Q4115,0)))</f>
        <v/>
      </c>
      <c r="X4115" s="19" t="str">
        <f aca="false">IF(COUNT(N4115:Q4115)&lt;2,"",SMALL(N4115:Q4115,2))</f>
        <v/>
      </c>
      <c r="Y4115" s="26" t="str">
        <f aca="false">IF(OR(V4115="",M4115=0),"",V4115/M4115-1)</f>
        <v/>
      </c>
      <c r="Z4115" s="26" t="str">
        <f aca="false">IF(OR(V4115="",L4115=""),"",V4115/(L4115*E4115)-1)</f>
        <v/>
      </c>
      <c r="AA4115" s="16" t="str">
        <f aca="false">IF(V4115="","SEM OFERTA",IF(OR(Y4115&gt;Premissas!$B$11,Y4115&lt;Premissas!$B$12),"VERIFICAR - UNIDADE/EMBALAGEM",IF(Y4115&gt;Premissas!$B$6,"NÃO COMPRAR - REAJUSTE &gt;5%","COMPRAR")))</f>
        <v>SEM OFERTA</v>
      </c>
      <c r="AB4115" s="18" t="str">
        <f aca="false">IF(W4115="DIMEC",S4115,IF(W4115="MEDCENTRO",U4115,""))</f>
        <v/>
      </c>
      <c r="AC4115" s="18" t="n">
        <f aca="false">IF(AA4115&lt;&gt;"COMPRAR",0,IF(AB4115="",I4115,MIN(I4115,AB4115)))</f>
        <v>0</v>
      </c>
      <c r="AD4115" s="19" t="n">
        <f aca="false">IF(AC4115&gt;0,AC4115*V4115,0)</f>
        <v>0</v>
      </c>
      <c r="AE4115" s="19" t="n">
        <f aca="false">IF(AC4115&gt;0,(M4115-V4115)*AC4115,0)</f>
        <v>0</v>
      </c>
      <c r="AF4115" s="16" t="str">
        <f aca="false">IF(AA4115&lt;&gt;"COMPRAR","",IF(AB4115="",IF(X4115="","",IF(X4115-V4115&lt;0.01,"EMPATE TÉCNICO","")),IF(AB4115&lt;I4115,"ESTOQUE INSUFICIENTE",IF(X4115="","",IF(X4115-V4115&lt;0.01,"EMPATE TÉCNICO","")))))</f>
        <v/>
      </c>
      <c r="AG4115" s="16" t="s">
        <v>547</v>
      </c>
      <c r="AH4115" s="16" t="s">
        <v>1761</v>
      </c>
    </row>
    <row r="4116" customFormat="false" ht="15" hidden="false" customHeight="false" outlineLevel="0" collapsed="false">
      <c r="A4116" s="16" t="s">
        <v>12731</v>
      </c>
      <c r="B4116" s="17" t="s">
        <v>12732</v>
      </c>
      <c r="C4116" s="16" t="s">
        <v>12733</v>
      </c>
      <c r="D4116" s="16" t="s">
        <v>4213</v>
      </c>
      <c r="E4116" s="18" t="n">
        <v>1</v>
      </c>
      <c r="F4116" s="16" t="s">
        <v>42</v>
      </c>
      <c r="G4116" s="18" t="n">
        <v>11</v>
      </c>
      <c r="H4116" s="16" t="n">
        <v>4.8</v>
      </c>
      <c r="I4116" s="18" t="n">
        <v>2</v>
      </c>
      <c r="J4116" s="19" t="n">
        <v>4.44583333333333</v>
      </c>
      <c r="K4116" s="19" t="n">
        <v>4.44583333333333</v>
      </c>
      <c r="L4116" s="19" t="n">
        <v>4.4458</v>
      </c>
      <c r="M4116" s="19" t="n">
        <f aca="false">IF(J4116&gt;0,J4116,K4116)*E4116</f>
        <v>4.44583333333333</v>
      </c>
      <c r="N4116" s="20"/>
      <c r="O4116" s="21" t="str">
        <f aca="false">IF(R4116="","",ROUND(R4116*(1-Premissas!$B$4),4))</f>
        <v/>
      </c>
      <c r="P4116" s="22"/>
      <c r="Q4116" s="22"/>
      <c r="R4116" s="23"/>
      <c r="S4116" s="24"/>
      <c r="T4116" s="24"/>
      <c r="U4116" s="25"/>
      <c r="V4116" s="19" t="str">
        <f aca="false">IF(COUNT(N4116:Q4116)=0,"",MIN(N4116:Q4116))</f>
        <v/>
      </c>
      <c r="W4116" s="16" t="str">
        <f aca="false">IF(V4116="","",INDEX($N$4:$Q$4,MATCH(V4116,N4116:Q4116,0)))</f>
        <v/>
      </c>
      <c r="X4116" s="19" t="str">
        <f aca="false">IF(COUNT(N4116:Q4116)&lt;2,"",SMALL(N4116:Q4116,2))</f>
        <v/>
      </c>
      <c r="Y4116" s="26" t="str">
        <f aca="false">IF(OR(V4116="",M4116=0),"",V4116/M4116-1)</f>
        <v/>
      </c>
      <c r="Z4116" s="26" t="str">
        <f aca="false">IF(OR(V4116="",L4116=""),"",V4116/(L4116*E4116)-1)</f>
        <v/>
      </c>
      <c r="AA4116" s="16" t="str">
        <f aca="false">IF(V4116="","SEM OFERTA",IF(OR(Y4116&gt;Premissas!$B$11,Y4116&lt;Premissas!$B$12),"VERIFICAR - UNIDADE/EMBALAGEM",IF(Y4116&gt;Premissas!$B$6,"NÃO COMPRAR - REAJUSTE &gt;5%","COMPRAR")))</f>
        <v>SEM OFERTA</v>
      </c>
      <c r="AB4116" s="18" t="str">
        <f aca="false">IF(W4116="DIMEC",S4116,IF(W4116="MEDCENTRO",U4116,""))</f>
        <v/>
      </c>
      <c r="AC4116" s="18" t="n">
        <f aca="false">IF(AA4116&lt;&gt;"COMPRAR",0,IF(AB4116="",I4116,MIN(I4116,AB4116)))</f>
        <v>0</v>
      </c>
      <c r="AD4116" s="19" t="n">
        <f aca="false">IF(AC4116&gt;0,AC4116*V4116,0)</f>
        <v>0</v>
      </c>
      <c r="AE4116" s="19" t="n">
        <f aca="false">IF(AC4116&gt;0,(M4116-V4116)*AC4116,0)</f>
        <v>0</v>
      </c>
      <c r="AF4116" s="16" t="str">
        <f aca="false">IF(AA4116&lt;&gt;"COMPRAR","",IF(AB4116="",IF(X4116="","",IF(X4116-V4116&lt;0.01,"EMPATE TÉCNICO","")),IF(AB4116&lt;I4116,"ESTOQUE INSUFICIENTE",IF(X4116="","",IF(X4116-V4116&lt;0.01,"EMPATE TÉCNICO","")))))</f>
        <v/>
      </c>
      <c r="AG4116" s="16" t="s">
        <v>328</v>
      </c>
      <c r="AH4116" s="16" t="s">
        <v>1761</v>
      </c>
    </row>
    <row r="4117" customFormat="false" ht="15" hidden="false" customHeight="false" outlineLevel="0" collapsed="false">
      <c r="A4117" s="16" t="s">
        <v>12734</v>
      </c>
      <c r="B4117" s="17" t="s">
        <v>12735</v>
      </c>
      <c r="C4117" s="16" t="s">
        <v>12736</v>
      </c>
      <c r="D4117" s="16"/>
      <c r="E4117" s="18" t="n">
        <v>1</v>
      </c>
      <c r="F4117" s="16" t="s">
        <v>42</v>
      </c>
      <c r="G4117" s="18" t="n">
        <v>1</v>
      </c>
      <c r="H4117" s="16" t="n">
        <v>1.6</v>
      </c>
      <c r="I4117" s="18" t="n">
        <v>3</v>
      </c>
      <c r="J4117" s="19" t="n">
        <v>11.15</v>
      </c>
      <c r="K4117" s="19" t="n">
        <v>11.15</v>
      </c>
      <c r="L4117" s="19" t="n">
        <v>11.15</v>
      </c>
      <c r="M4117" s="19" t="n">
        <f aca="false">IF(J4117&gt;0,J4117,K4117)*E4117</f>
        <v>11.15</v>
      </c>
      <c r="N4117" s="20"/>
      <c r="O4117" s="21" t="str">
        <f aca="false">IF(R4117="","",ROUND(R4117*(1-Premissas!$B$4),4))</f>
        <v/>
      </c>
      <c r="P4117" s="22"/>
      <c r="Q4117" s="22"/>
      <c r="R4117" s="23"/>
      <c r="S4117" s="24"/>
      <c r="T4117" s="24"/>
      <c r="U4117" s="25"/>
      <c r="V4117" s="19" t="str">
        <f aca="false">IF(COUNT(N4117:Q4117)=0,"",MIN(N4117:Q4117))</f>
        <v/>
      </c>
      <c r="W4117" s="16" t="str">
        <f aca="false">IF(V4117="","",INDEX($N$4:$Q$4,MATCH(V4117,N4117:Q4117,0)))</f>
        <v/>
      </c>
      <c r="X4117" s="19" t="str">
        <f aca="false">IF(COUNT(N4117:Q4117)&lt;2,"",SMALL(N4117:Q4117,2))</f>
        <v/>
      </c>
      <c r="Y4117" s="26" t="str">
        <f aca="false">IF(OR(V4117="",M4117=0),"",V4117/M4117-1)</f>
        <v/>
      </c>
      <c r="Z4117" s="26" t="str">
        <f aca="false">IF(OR(V4117="",L4117=""),"",V4117/(L4117*E4117)-1)</f>
        <v/>
      </c>
      <c r="AA4117" s="16" t="str">
        <f aca="false">IF(V4117="","SEM OFERTA",IF(OR(Y4117&gt;Premissas!$B$11,Y4117&lt;Premissas!$B$12),"VERIFICAR - UNIDADE/EMBALAGEM",IF(Y4117&gt;Premissas!$B$6,"NÃO COMPRAR - REAJUSTE &gt;5%","COMPRAR")))</f>
        <v>SEM OFERTA</v>
      </c>
      <c r="AB4117" s="18" t="str">
        <f aca="false">IF(W4117="DIMEC",S4117,IF(W4117="MEDCENTRO",U4117,""))</f>
        <v/>
      </c>
      <c r="AC4117" s="18" t="n">
        <f aca="false">IF(AA4117&lt;&gt;"COMPRAR",0,IF(AB4117="",I4117,MIN(I4117,AB4117)))</f>
        <v>0</v>
      </c>
      <c r="AD4117" s="19" t="n">
        <f aca="false">IF(AC4117&gt;0,AC4117*V4117,0)</f>
        <v>0</v>
      </c>
      <c r="AE4117" s="19" t="n">
        <f aca="false">IF(AC4117&gt;0,(M4117-V4117)*AC4117,0)</f>
        <v>0</v>
      </c>
      <c r="AF4117" s="16" t="str">
        <f aca="false">IF(AA4117&lt;&gt;"COMPRAR","",IF(AB4117="",IF(X4117="","",IF(X4117-V4117&lt;0.01,"EMPATE TÉCNICO","")),IF(AB4117&lt;I4117,"ESTOQUE INSUFICIENTE",IF(X4117="","",IF(X4117-V4117&lt;0.01,"EMPATE TÉCNICO","")))))</f>
        <v/>
      </c>
      <c r="AG4117" s="16" t="s">
        <v>93</v>
      </c>
      <c r="AH4117" s="16" t="s">
        <v>1761</v>
      </c>
    </row>
    <row r="4118" customFormat="false" ht="15" hidden="false" customHeight="false" outlineLevel="0" collapsed="false">
      <c r="A4118" s="16" t="s">
        <v>12737</v>
      </c>
      <c r="B4118" s="17" t="s">
        <v>12738</v>
      </c>
      <c r="C4118" s="16" t="s">
        <v>12739</v>
      </c>
      <c r="D4118" s="16" t="s">
        <v>7800</v>
      </c>
      <c r="E4118" s="18" t="n">
        <v>1</v>
      </c>
      <c r="F4118" s="16" t="s">
        <v>43</v>
      </c>
      <c r="G4118" s="18" t="n">
        <v>0</v>
      </c>
      <c r="H4118" s="16" t="n">
        <v>0.2</v>
      </c>
      <c r="I4118" s="18" t="n">
        <v>1</v>
      </c>
      <c r="J4118" s="19" t="n">
        <v>1.76</v>
      </c>
      <c r="K4118" s="19" t="n">
        <v>1.76</v>
      </c>
      <c r="L4118" s="19" t="n">
        <v>1.76</v>
      </c>
      <c r="M4118" s="19" t="n">
        <f aca="false">IF(J4118&gt;0,J4118,K4118)*E4118</f>
        <v>1.76</v>
      </c>
      <c r="N4118" s="20"/>
      <c r="O4118" s="21" t="str">
        <f aca="false">IF(R4118="","",ROUND(R4118*(1-Premissas!$B$4),4))</f>
        <v/>
      </c>
      <c r="P4118" s="22"/>
      <c r="Q4118" s="22"/>
      <c r="R4118" s="23"/>
      <c r="S4118" s="24"/>
      <c r="T4118" s="24"/>
      <c r="U4118" s="25"/>
      <c r="V4118" s="19" t="str">
        <f aca="false">IF(COUNT(N4118:Q4118)=0,"",MIN(N4118:Q4118))</f>
        <v/>
      </c>
      <c r="W4118" s="16" t="str">
        <f aca="false">IF(V4118="","",INDEX($N$4:$Q$4,MATCH(V4118,N4118:Q4118,0)))</f>
        <v/>
      </c>
      <c r="X4118" s="19" t="str">
        <f aca="false">IF(COUNT(N4118:Q4118)&lt;2,"",SMALL(N4118:Q4118,2))</f>
        <v/>
      </c>
      <c r="Y4118" s="26" t="str">
        <f aca="false">IF(OR(V4118="",M4118=0),"",V4118/M4118-1)</f>
        <v/>
      </c>
      <c r="Z4118" s="26" t="str">
        <f aca="false">IF(OR(V4118="",L4118=""),"",V4118/(L4118*E4118)-1)</f>
        <v/>
      </c>
      <c r="AA4118" s="16" t="str">
        <f aca="false">IF(V4118="","SEM OFERTA",IF(OR(Y4118&gt;Premissas!$B$11,Y4118&lt;Premissas!$B$12),"VERIFICAR - UNIDADE/EMBALAGEM",IF(Y4118&gt;Premissas!$B$6,"NÃO COMPRAR - REAJUSTE &gt;5%","COMPRAR")))</f>
        <v>SEM OFERTA</v>
      </c>
      <c r="AB4118" s="18" t="str">
        <f aca="false">IF(W4118="DIMEC",S4118,IF(W4118="MEDCENTRO",U4118,""))</f>
        <v/>
      </c>
      <c r="AC4118" s="18" t="n">
        <f aca="false">IF(AA4118&lt;&gt;"COMPRAR",0,IF(AB4118="",I4118,MIN(I4118,AB4118)))</f>
        <v>0</v>
      </c>
      <c r="AD4118" s="19" t="n">
        <f aca="false">IF(AC4118&gt;0,AC4118*V4118,0)</f>
        <v>0</v>
      </c>
      <c r="AE4118" s="19" t="n">
        <f aca="false">IF(AC4118&gt;0,(M4118-V4118)*AC4118,0)</f>
        <v>0</v>
      </c>
      <c r="AF4118" s="16" t="str">
        <f aca="false">IF(AA4118&lt;&gt;"COMPRAR","",IF(AB4118="",IF(X4118="","",IF(X4118-V4118&lt;0.01,"EMPATE TÉCNICO","")),IF(AB4118&lt;I4118,"ESTOQUE INSUFICIENTE",IF(X4118="","",IF(X4118-V4118&lt;0.01,"EMPATE TÉCNICO","")))))</f>
        <v/>
      </c>
      <c r="AG4118" s="16" t="s">
        <v>3750</v>
      </c>
      <c r="AH4118" s="16" t="s">
        <v>1761</v>
      </c>
    </row>
    <row r="4119" customFormat="false" ht="15" hidden="false" customHeight="false" outlineLevel="0" collapsed="false">
      <c r="A4119" s="16" t="s">
        <v>12740</v>
      </c>
      <c r="B4119" s="17" t="s">
        <v>12741</v>
      </c>
      <c r="C4119" s="16" t="s">
        <v>12742</v>
      </c>
      <c r="D4119" s="16" t="s">
        <v>7800</v>
      </c>
      <c r="E4119" s="18" t="n">
        <v>1</v>
      </c>
      <c r="F4119" s="16" t="s">
        <v>43</v>
      </c>
      <c r="G4119" s="18" t="n">
        <v>0</v>
      </c>
      <c r="H4119" s="16" t="n">
        <v>0</v>
      </c>
      <c r="I4119" s="18" t="n">
        <v>1</v>
      </c>
      <c r="J4119" s="19" t="n">
        <v>1.76</v>
      </c>
      <c r="K4119" s="19" t="n">
        <v>1.76</v>
      </c>
      <c r="L4119" s="19" t="n">
        <v>1.76</v>
      </c>
      <c r="M4119" s="19" t="n">
        <f aca="false">IF(J4119&gt;0,J4119,K4119)*E4119</f>
        <v>1.76</v>
      </c>
      <c r="N4119" s="20"/>
      <c r="O4119" s="21" t="str">
        <f aca="false">IF(R4119="","",ROUND(R4119*(1-Premissas!$B$4),4))</f>
        <v/>
      </c>
      <c r="P4119" s="22"/>
      <c r="Q4119" s="22"/>
      <c r="R4119" s="23"/>
      <c r="S4119" s="24"/>
      <c r="T4119" s="24"/>
      <c r="U4119" s="25"/>
      <c r="V4119" s="19" t="str">
        <f aca="false">IF(COUNT(N4119:Q4119)=0,"",MIN(N4119:Q4119))</f>
        <v/>
      </c>
      <c r="W4119" s="16" t="str">
        <f aca="false">IF(V4119="","",INDEX($N$4:$Q$4,MATCH(V4119,N4119:Q4119,0)))</f>
        <v/>
      </c>
      <c r="X4119" s="19" t="str">
        <f aca="false">IF(COUNT(N4119:Q4119)&lt;2,"",SMALL(N4119:Q4119,2))</f>
        <v/>
      </c>
      <c r="Y4119" s="26" t="str">
        <f aca="false">IF(OR(V4119="",M4119=0),"",V4119/M4119-1)</f>
        <v/>
      </c>
      <c r="Z4119" s="26" t="str">
        <f aca="false">IF(OR(V4119="",L4119=""),"",V4119/(L4119*E4119)-1)</f>
        <v/>
      </c>
      <c r="AA4119" s="16" t="str">
        <f aca="false">IF(V4119="","SEM OFERTA",IF(OR(Y4119&gt;Premissas!$B$11,Y4119&lt;Premissas!$B$12),"VERIFICAR - UNIDADE/EMBALAGEM",IF(Y4119&gt;Premissas!$B$6,"NÃO COMPRAR - REAJUSTE &gt;5%","COMPRAR")))</f>
        <v>SEM OFERTA</v>
      </c>
      <c r="AB4119" s="18" t="str">
        <f aca="false">IF(W4119="DIMEC",S4119,IF(W4119="MEDCENTRO",U4119,""))</f>
        <v/>
      </c>
      <c r="AC4119" s="18" t="n">
        <f aca="false">IF(AA4119&lt;&gt;"COMPRAR",0,IF(AB4119="",I4119,MIN(I4119,AB4119)))</f>
        <v>0</v>
      </c>
      <c r="AD4119" s="19" t="n">
        <f aca="false">IF(AC4119&gt;0,AC4119*V4119,0)</f>
        <v>0</v>
      </c>
      <c r="AE4119" s="19" t="n">
        <f aca="false">IF(AC4119&gt;0,(M4119-V4119)*AC4119,0)</f>
        <v>0</v>
      </c>
      <c r="AF4119" s="16" t="str">
        <f aca="false">IF(AA4119&lt;&gt;"COMPRAR","",IF(AB4119="",IF(X4119="","",IF(X4119-V4119&lt;0.01,"EMPATE TÉCNICO","")),IF(AB4119&lt;I4119,"ESTOQUE INSUFICIENTE",IF(X4119="","",IF(X4119-V4119&lt;0.01,"EMPATE TÉCNICO","")))))</f>
        <v/>
      </c>
      <c r="AG4119" s="16" t="s">
        <v>3750</v>
      </c>
      <c r="AH4119" s="16" t="s">
        <v>1761</v>
      </c>
    </row>
    <row r="4120" customFormat="false" ht="15" hidden="false" customHeight="false" outlineLevel="0" collapsed="false">
      <c r="A4120" s="16" t="s">
        <v>12743</v>
      </c>
      <c r="B4120" s="17" t="s">
        <v>12744</v>
      </c>
      <c r="C4120" s="16" t="s">
        <v>12745</v>
      </c>
      <c r="D4120" s="16" t="s">
        <v>380</v>
      </c>
      <c r="E4120" s="18" t="n">
        <v>1</v>
      </c>
      <c r="F4120" s="16" t="s">
        <v>43</v>
      </c>
      <c r="G4120" s="18" t="n">
        <v>0</v>
      </c>
      <c r="H4120" s="16" t="n">
        <v>0.1</v>
      </c>
      <c r="I4120" s="18" t="n">
        <v>1</v>
      </c>
      <c r="J4120" s="19" t="n">
        <v>1.76</v>
      </c>
      <c r="K4120" s="19" t="n">
        <v>1.76</v>
      </c>
      <c r="L4120" s="19" t="n">
        <v>1.76</v>
      </c>
      <c r="M4120" s="19" t="n">
        <f aca="false">IF(J4120&gt;0,J4120,K4120)*E4120</f>
        <v>1.76</v>
      </c>
      <c r="N4120" s="20"/>
      <c r="O4120" s="21" t="str">
        <f aca="false">IF(R4120="","",ROUND(R4120*(1-Premissas!$B$4),4))</f>
        <v/>
      </c>
      <c r="P4120" s="22"/>
      <c r="Q4120" s="22"/>
      <c r="R4120" s="23"/>
      <c r="S4120" s="24"/>
      <c r="T4120" s="24"/>
      <c r="U4120" s="25"/>
      <c r="V4120" s="19" t="str">
        <f aca="false">IF(COUNT(N4120:Q4120)=0,"",MIN(N4120:Q4120))</f>
        <v/>
      </c>
      <c r="W4120" s="16" t="str">
        <f aca="false">IF(V4120="","",INDEX($N$4:$Q$4,MATCH(V4120,N4120:Q4120,0)))</f>
        <v/>
      </c>
      <c r="X4120" s="19" t="str">
        <f aca="false">IF(COUNT(N4120:Q4120)&lt;2,"",SMALL(N4120:Q4120,2))</f>
        <v/>
      </c>
      <c r="Y4120" s="26" t="str">
        <f aca="false">IF(OR(V4120="",M4120=0),"",V4120/M4120-1)</f>
        <v/>
      </c>
      <c r="Z4120" s="26" t="str">
        <f aca="false">IF(OR(V4120="",L4120=""),"",V4120/(L4120*E4120)-1)</f>
        <v/>
      </c>
      <c r="AA4120" s="16" t="str">
        <f aca="false">IF(V4120="","SEM OFERTA",IF(OR(Y4120&gt;Premissas!$B$11,Y4120&lt;Premissas!$B$12),"VERIFICAR - UNIDADE/EMBALAGEM",IF(Y4120&gt;Premissas!$B$6,"NÃO COMPRAR - REAJUSTE &gt;5%","COMPRAR")))</f>
        <v>SEM OFERTA</v>
      </c>
      <c r="AB4120" s="18" t="str">
        <f aca="false">IF(W4120="DIMEC",S4120,IF(W4120="MEDCENTRO",U4120,""))</f>
        <v/>
      </c>
      <c r="AC4120" s="18" t="n">
        <f aca="false">IF(AA4120&lt;&gt;"COMPRAR",0,IF(AB4120="",I4120,MIN(I4120,AB4120)))</f>
        <v>0</v>
      </c>
      <c r="AD4120" s="19" t="n">
        <f aca="false">IF(AC4120&gt;0,AC4120*V4120,0)</f>
        <v>0</v>
      </c>
      <c r="AE4120" s="19" t="n">
        <f aca="false">IF(AC4120&gt;0,(M4120-V4120)*AC4120,0)</f>
        <v>0</v>
      </c>
      <c r="AF4120" s="16" t="str">
        <f aca="false">IF(AA4120&lt;&gt;"COMPRAR","",IF(AB4120="",IF(X4120="","",IF(X4120-V4120&lt;0.01,"EMPATE TÉCNICO","")),IF(AB4120&lt;I4120,"ESTOQUE INSUFICIENTE",IF(X4120="","",IF(X4120-V4120&lt;0.01,"EMPATE TÉCNICO","")))))</f>
        <v/>
      </c>
      <c r="AG4120" s="16" t="s">
        <v>3750</v>
      </c>
      <c r="AH4120" s="16" t="s">
        <v>1761</v>
      </c>
    </row>
    <row r="4121" customFormat="false" ht="15" hidden="false" customHeight="false" outlineLevel="0" collapsed="false">
      <c r="A4121" s="16" t="s">
        <v>12746</v>
      </c>
      <c r="B4121" s="17" t="s">
        <v>12747</v>
      </c>
      <c r="C4121" s="16" t="s">
        <v>12748</v>
      </c>
      <c r="D4121" s="16" t="s">
        <v>380</v>
      </c>
      <c r="E4121" s="18" t="n">
        <v>1</v>
      </c>
      <c r="F4121" s="16" t="s">
        <v>43</v>
      </c>
      <c r="G4121" s="18" t="n">
        <v>0</v>
      </c>
      <c r="H4121" s="16" t="n">
        <v>0</v>
      </c>
      <c r="I4121" s="18" t="n">
        <v>1</v>
      </c>
      <c r="J4121" s="19" t="n">
        <v>1.76</v>
      </c>
      <c r="K4121" s="19" t="n">
        <v>1.76</v>
      </c>
      <c r="L4121" s="19" t="n">
        <v>1.76</v>
      </c>
      <c r="M4121" s="19" t="n">
        <f aca="false">IF(J4121&gt;0,J4121,K4121)*E4121</f>
        <v>1.76</v>
      </c>
      <c r="N4121" s="20"/>
      <c r="O4121" s="21" t="str">
        <f aca="false">IF(R4121="","",ROUND(R4121*(1-Premissas!$B$4),4))</f>
        <v/>
      </c>
      <c r="P4121" s="22"/>
      <c r="Q4121" s="22"/>
      <c r="R4121" s="23"/>
      <c r="S4121" s="24"/>
      <c r="T4121" s="24"/>
      <c r="U4121" s="25"/>
      <c r="V4121" s="19" t="str">
        <f aca="false">IF(COUNT(N4121:Q4121)=0,"",MIN(N4121:Q4121))</f>
        <v/>
      </c>
      <c r="W4121" s="16" t="str">
        <f aca="false">IF(V4121="","",INDEX($N$4:$Q$4,MATCH(V4121,N4121:Q4121,0)))</f>
        <v/>
      </c>
      <c r="X4121" s="19" t="str">
        <f aca="false">IF(COUNT(N4121:Q4121)&lt;2,"",SMALL(N4121:Q4121,2))</f>
        <v/>
      </c>
      <c r="Y4121" s="26" t="str">
        <f aca="false">IF(OR(V4121="",M4121=0),"",V4121/M4121-1)</f>
        <v/>
      </c>
      <c r="Z4121" s="26" t="str">
        <f aca="false">IF(OR(V4121="",L4121=""),"",V4121/(L4121*E4121)-1)</f>
        <v/>
      </c>
      <c r="AA4121" s="16" t="str">
        <f aca="false">IF(V4121="","SEM OFERTA",IF(OR(Y4121&gt;Premissas!$B$11,Y4121&lt;Premissas!$B$12),"VERIFICAR - UNIDADE/EMBALAGEM",IF(Y4121&gt;Premissas!$B$6,"NÃO COMPRAR - REAJUSTE &gt;5%","COMPRAR")))</f>
        <v>SEM OFERTA</v>
      </c>
      <c r="AB4121" s="18" t="str">
        <f aca="false">IF(W4121="DIMEC",S4121,IF(W4121="MEDCENTRO",U4121,""))</f>
        <v/>
      </c>
      <c r="AC4121" s="18" t="n">
        <f aca="false">IF(AA4121&lt;&gt;"COMPRAR",0,IF(AB4121="",I4121,MIN(I4121,AB4121)))</f>
        <v>0</v>
      </c>
      <c r="AD4121" s="19" t="n">
        <f aca="false">IF(AC4121&gt;0,AC4121*V4121,0)</f>
        <v>0</v>
      </c>
      <c r="AE4121" s="19" t="n">
        <f aca="false">IF(AC4121&gt;0,(M4121-V4121)*AC4121,0)</f>
        <v>0</v>
      </c>
      <c r="AF4121" s="16" t="str">
        <f aca="false">IF(AA4121&lt;&gt;"COMPRAR","",IF(AB4121="",IF(X4121="","",IF(X4121-V4121&lt;0.01,"EMPATE TÉCNICO","")),IF(AB4121&lt;I4121,"ESTOQUE INSUFICIENTE",IF(X4121="","",IF(X4121-V4121&lt;0.01,"EMPATE TÉCNICO","")))))</f>
        <v/>
      </c>
      <c r="AG4121" s="16" t="s">
        <v>3750</v>
      </c>
      <c r="AH4121" s="16" t="s">
        <v>1761</v>
      </c>
    </row>
    <row r="4122" customFormat="false" ht="15" hidden="false" customHeight="false" outlineLevel="0" collapsed="false">
      <c r="A4122" s="16" t="s">
        <v>12749</v>
      </c>
      <c r="B4122" s="17" t="s">
        <v>12750</v>
      </c>
      <c r="C4122" s="16" t="s">
        <v>12751</v>
      </c>
      <c r="D4122" s="16"/>
      <c r="E4122" s="18" t="n">
        <v>1</v>
      </c>
      <c r="F4122" s="16" t="s">
        <v>43</v>
      </c>
      <c r="G4122" s="18" t="n">
        <v>0</v>
      </c>
      <c r="H4122" s="16" t="n">
        <v>0.1</v>
      </c>
      <c r="I4122" s="18" t="n">
        <v>1</v>
      </c>
      <c r="J4122" s="19" t="n">
        <v>16.65</v>
      </c>
      <c r="K4122" s="19" t="n">
        <v>16.65</v>
      </c>
      <c r="L4122" s="19" t="n">
        <v>16.65</v>
      </c>
      <c r="M4122" s="19" t="n">
        <f aca="false">IF(J4122&gt;0,J4122,K4122)*E4122</f>
        <v>16.65</v>
      </c>
      <c r="N4122" s="20"/>
      <c r="O4122" s="21" t="str">
        <f aca="false">IF(R4122="","",ROUND(R4122*(1-Premissas!$B$4),4))</f>
        <v/>
      </c>
      <c r="P4122" s="22"/>
      <c r="Q4122" s="22"/>
      <c r="R4122" s="23"/>
      <c r="S4122" s="24"/>
      <c r="T4122" s="24"/>
      <c r="U4122" s="25"/>
      <c r="V4122" s="19" t="str">
        <f aca="false">IF(COUNT(N4122:Q4122)=0,"",MIN(N4122:Q4122))</f>
        <v/>
      </c>
      <c r="W4122" s="16" t="str">
        <f aca="false">IF(V4122="","",INDEX($N$4:$Q$4,MATCH(V4122,N4122:Q4122,0)))</f>
        <v/>
      </c>
      <c r="X4122" s="19" t="str">
        <f aca="false">IF(COUNT(N4122:Q4122)&lt;2,"",SMALL(N4122:Q4122,2))</f>
        <v/>
      </c>
      <c r="Y4122" s="26" t="str">
        <f aca="false">IF(OR(V4122="",M4122=0),"",V4122/M4122-1)</f>
        <v/>
      </c>
      <c r="Z4122" s="26" t="str">
        <f aca="false">IF(OR(V4122="",L4122=""),"",V4122/(L4122*E4122)-1)</f>
        <v/>
      </c>
      <c r="AA4122" s="16" t="str">
        <f aca="false">IF(V4122="","SEM OFERTA",IF(OR(Y4122&gt;Premissas!$B$11,Y4122&lt;Premissas!$B$12),"VERIFICAR - UNIDADE/EMBALAGEM",IF(Y4122&gt;Premissas!$B$6,"NÃO COMPRAR - REAJUSTE &gt;5%","COMPRAR")))</f>
        <v>SEM OFERTA</v>
      </c>
      <c r="AB4122" s="18" t="str">
        <f aca="false">IF(W4122="DIMEC",S4122,IF(W4122="MEDCENTRO",U4122,""))</f>
        <v/>
      </c>
      <c r="AC4122" s="18" t="n">
        <f aca="false">IF(AA4122&lt;&gt;"COMPRAR",0,IF(AB4122="",I4122,MIN(I4122,AB4122)))</f>
        <v>0</v>
      </c>
      <c r="AD4122" s="19" t="n">
        <f aca="false">IF(AC4122&gt;0,AC4122*V4122,0)</f>
        <v>0</v>
      </c>
      <c r="AE4122" s="19" t="n">
        <f aca="false">IF(AC4122&gt;0,(M4122-V4122)*AC4122,0)</f>
        <v>0</v>
      </c>
      <c r="AF4122" s="16" t="str">
        <f aca="false">IF(AA4122&lt;&gt;"COMPRAR","",IF(AB4122="",IF(X4122="","",IF(X4122-V4122&lt;0.01,"EMPATE TÉCNICO","")),IF(AB4122&lt;I4122,"ESTOQUE INSUFICIENTE",IF(X4122="","",IF(X4122-V4122&lt;0.01,"EMPATE TÉCNICO","")))))</f>
        <v/>
      </c>
      <c r="AG4122" s="16" t="s">
        <v>1803</v>
      </c>
      <c r="AH4122" s="16" t="s">
        <v>1761</v>
      </c>
    </row>
    <row r="4123" customFormat="false" ht="15" hidden="false" customHeight="false" outlineLevel="0" collapsed="false">
      <c r="A4123" s="16" t="s">
        <v>12752</v>
      </c>
      <c r="B4123" s="17" t="s">
        <v>12753</v>
      </c>
      <c r="C4123" s="16" t="s">
        <v>12754</v>
      </c>
      <c r="D4123" s="16" t="s">
        <v>380</v>
      </c>
      <c r="E4123" s="18" t="n">
        <v>1</v>
      </c>
      <c r="F4123" s="16" t="s">
        <v>43</v>
      </c>
      <c r="G4123" s="18" t="n">
        <v>1</v>
      </c>
      <c r="H4123" s="16" t="n">
        <v>0.7</v>
      </c>
      <c r="I4123" s="18" t="n">
        <v>1</v>
      </c>
      <c r="J4123" s="19" t="n">
        <v>10.64</v>
      </c>
      <c r="K4123" s="19" t="n">
        <v>10.64</v>
      </c>
      <c r="L4123" s="19" t="n">
        <v>10.64</v>
      </c>
      <c r="M4123" s="19" t="n">
        <f aca="false">IF(J4123&gt;0,J4123,K4123)*E4123</f>
        <v>10.64</v>
      </c>
      <c r="N4123" s="20"/>
      <c r="O4123" s="21" t="str">
        <f aca="false">IF(R4123="","",ROUND(R4123*(1-Premissas!$B$4),4))</f>
        <v/>
      </c>
      <c r="P4123" s="22"/>
      <c r="Q4123" s="22"/>
      <c r="R4123" s="23"/>
      <c r="S4123" s="24"/>
      <c r="T4123" s="24"/>
      <c r="U4123" s="25"/>
      <c r="V4123" s="19" t="str">
        <f aca="false">IF(COUNT(N4123:Q4123)=0,"",MIN(N4123:Q4123))</f>
        <v/>
      </c>
      <c r="W4123" s="16" t="str">
        <f aca="false">IF(V4123="","",INDEX($N$4:$Q$4,MATCH(V4123,N4123:Q4123,0)))</f>
        <v/>
      </c>
      <c r="X4123" s="19" t="str">
        <f aca="false">IF(COUNT(N4123:Q4123)&lt;2,"",SMALL(N4123:Q4123,2))</f>
        <v/>
      </c>
      <c r="Y4123" s="26" t="str">
        <f aca="false">IF(OR(V4123="",M4123=0),"",V4123/M4123-1)</f>
        <v/>
      </c>
      <c r="Z4123" s="26" t="str">
        <f aca="false">IF(OR(V4123="",L4123=""),"",V4123/(L4123*E4123)-1)</f>
        <v/>
      </c>
      <c r="AA4123" s="16" t="str">
        <f aca="false">IF(V4123="","SEM OFERTA",IF(OR(Y4123&gt;Premissas!$B$11,Y4123&lt;Premissas!$B$12),"VERIFICAR - UNIDADE/EMBALAGEM",IF(Y4123&gt;Premissas!$B$6,"NÃO COMPRAR - REAJUSTE &gt;5%","COMPRAR")))</f>
        <v>SEM OFERTA</v>
      </c>
      <c r="AB4123" s="18" t="str">
        <f aca="false">IF(W4123="DIMEC",S4123,IF(W4123="MEDCENTRO",U4123,""))</f>
        <v/>
      </c>
      <c r="AC4123" s="18" t="n">
        <f aca="false">IF(AA4123&lt;&gt;"COMPRAR",0,IF(AB4123="",I4123,MIN(I4123,AB4123)))</f>
        <v>0</v>
      </c>
      <c r="AD4123" s="19" t="n">
        <f aca="false">IF(AC4123&gt;0,AC4123*V4123,0)</f>
        <v>0</v>
      </c>
      <c r="AE4123" s="19" t="n">
        <f aca="false">IF(AC4123&gt;0,(M4123-V4123)*AC4123,0)</f>
        <v>0</v>
      </c>
      <c r="AF4123" s="16" t="str">
        <f aca="false">IF(AA4123&lt;&gt;"COMPRAR","",IF(AB4123="",IF(X4123="","",IF(X4123-V4123&lt;0.01,"EMPATE TÉCNICO","")),IF(AB4123&lt;I4123,"ESTOQUE INSUFICIENTE",IF(X4123="","",IF(X4123-V4123&lt;0.01,"EMPATE TÉCNICO","")))))</f>
        <v/>
      </c>
      <c r="AG4123" s="16" t="s">
        <v>328</v>
      </c>
      <c r="AH4123" s="16" t="s">
        <v>1761</v>
      </c>
    </row>
    <row r="4124" customFormat="false" ht="15" hidden="false" customHeight="false" outlineLevel="0" collapsed="false">
      <c r="A4124" s="16" t="s">
        <v>12755</v>
      </c>
      <c r="B4124" s="17" t="s">
        <v>12756</v>
      </c>
      <c r="C4124" s="16" t="s">
        <v>12757</v>
      </c>
      <c r="D4124" s="16" t="s">
        <v>12758</v>
      </c>
      <c r="E4124" s="18" t="n">
        <v>1</v>
      </c>
      <c r="F4124" s="16" t="s">
        <v>43</v>
      </c>
      <c r="G4124" s="18" t="n">
        <v>0</v>
      </c>
      <c r="H4124" s="16" t="n">
        <v>0.3</v>
      </c>
      <c r="I4124" s="18" t="n">
        <v>1</v>
      </c>
      <c r="J4124" s="19" t="n">
        <v>17.92</v>
      </c>
      <c r="K4124" s="19" t="n">
        <v>17.92</v>
      </c>
      <c r="L4124" s="19" t="n">
        <v>17.92</v>
      </c>
      <c r="M4124" s="19" t="n">
        <f aca="false">IF(J4124&gt;0,J4124,K4124)*E4124</f>
        <v>17.92</v>
      </c>
      <c r="N4124" s="20"/>
      <c r="O4124" s="21" t="str">
        <f aca="false">IF(R4124="","",ROUND(R4124*(1-Premissas!$B$4),4))</f>
        <v/>
      </c>
      <c r="P4124" s="22"/>
      <c r="Q4124" s="22"/>
      <c r="R4124" s="23"/>
      <c r="S4124" s="24"/>
      <c r="T4124" s="24"/>
      <c r="U4124" s="25"/>
      <c r="V4124" s="19" t="str">
        <f aca="false">IF(COUNT(N4124:Q4124)=0,"",MIN(N4124:Q4124))</f>
        <v/>
      </c>
      <c r="W4124" s="16" t="str">
        <f aca="false">IF(V4124="","",INDEX($N$4:$Q$4,MATCH(V4124,N4124:Q4124,0)))</f>
        <v/>
      </c>
      <c r="X4124" s="19" t="str">
        <f aca="false">IF(COUNT(N4124:Q4124)&lt;2,"",SMALL(N4124:Q4124,2))</f>
        <v/>
      </c>
      <c r="Y4124" s="26" t="str">
        <f aca="false">IF(OR(V4124="",M4124=0),"",V4124/M4124-1)</f>
        <v/>
      </c>
      <c r="Z4124" s="26" t="str">
        <f aca="false">IF(OR(V4124="",L4124=""),"",V4124/(L4124*E4124)-1)</f>
        <v/>
      </c>
      <c r="AA4124" s="16" t="str">
        <f aca="false">IF(V4124="","SEM OFERTA",IF(OR(Y4124&gt;Premissas!$B$11,Y4124&lt;Premissas!$B$12),"VERIFICAR - UNIDADE/EMBALAGEM",IF(Y4124&gt;Premissas!$B$6,"NÃO COMPRAR - REAJUSTE &gt;5%","COMPRAR")))</f>
        <v>SEM OFERTA</v>
      </c>
      <c r="AB4124" s="18" t="str">
        <f aca="false">IF(W4124="DIMEC",S4124,IF(W4124="MEDCENTRO",U4124,""))</f>
        <v/>
      </c>
      <c r="AC4124" s="18" t="n">
        <f aca="false">IF(AA4124&lt;&gt;"COMPRAR",0,IF(AB4124="",I4124,MIN(I4124,AB4124)))</f>
        <v>0</v>
      </c>
      <c r="AD4124" s="19" t="n">
        <f aca="false">IF(AC4124&gt;0,AC4124*V4124,0)</f>
        <v>0</v>
      </c>
      <c r="AE4124" s="19" t="n">
        <f aca="false">IF(AC4124&gt;0,(M4124-V4124)*AC4124,0)</f>
        <v>0</v>
      </c>
      <c r="AF4124" s="16" t="str">
        <f aca="false">IF(AA4124&lt;&gt;"COMPRAR","",IF(AB4124="",IF(X4124="","",IF(X4124-V4124&lt;0.01,"EMPATE TÉCNICO","")),IF(AB4124&lt;I4124,"ESTOQUE INSUFICIENTE",IF(X4124="","",IF(X4124-V4124&lt;0.01,"EMPATE TÉCNICO","")))))</f>
        <v/>
      </c>
      <c r="AG4124" s="16" t="s">
        <v>490</v>
      </c>
      <c r="AH4124" s="16" t="s">
        <v>1761</v>
      </c>
    </row>
    <row r="4125" customFormat="false" ht="15" hidden="false" customHeight="false" outlineLevel="0" collapsed="false">
      <c r="A4125" s="16" t="s">
        <v>12759</v>
      </c>
      <c r="B4125" s="17" t="s">
        <v>12760</v>
      </c>
      <c r="C4125" s="16" t="s">
        <v>12761</v>
      </c>
      <c r="D4125" s="16" t="s">
        <v>3904</v>
      </c>
      <c r="E4125" s="18" t="n">
        <v>1</v>
      </c>
      <c r="F4125" s="16" t="s">
        <v>41</v>
      </c>
      <c r="G4125" s="18" t="n">
        <v>3</v>
      </c>
      <c r="H4125" s="16" t="n">
        <v>1.8</v>
      </c>
      <c r="I4125" s="18" t="n">
        <v>2</v>
      </c>
      <c r="J4125" s="19" t="n">
        <v>17.3041666666667</v>
      </c>
      <c r="K4125" s="19" t="n">
        <v>17.3041666666667</v>
      </c>
      <c r="L4125" s="19" t="n">
        <v>17.3042</v>
      </c>
      <c r="M4125" s="19" t="n">
        <f aca="false">IF(J4125&gt;0,J4125,K4125)*E4125</f>
        <v>17.3041666666667</v>
      </c>
      <c r="N4125" s="20"/>
      <c r="O4125" s="21" t="str">
        <f aca="false">IF(R4125="","",ROUND(R4125*(1-Premissas!$B$4),4))</f>
        <v/>
      </c>
      <c r="P4125" s="22"/>
      <c r="Q4125" s="22"/>
      <c r="R4125" s="23"/>
      <c r="S4125" s="24"/>
      <c r="T4125" s="24"/>
      <c r="U4125" s="25"/>
      <c r="V4125" s="19" t="str">
        <f aca="false">IF(COUNT(N4125:Q4125)=0,"",MIN(N4125:Q4125))</f>
        <v/>
      </c>
      <c r="W4125" s="16" t="str">
        <f aca="false">IF(V4125="","",INDEX($N$4:$Q$4,MATCH(V4125,N4125:Q4125,0)))</f>
        <v/>
      </c>
      <c r="X4125" s="19" t="str">
        <f aca="false">IF(COUNT(N4125:Q4125)&lt;2,"",SMALL(N4125:Q4125,2))</f>
        <v/>
      </c>
      <c r="Y4125" s="26" t="str">
        <f aca="false">IF(OR(V4125="",M4125=0),"",V4125/M4125-1)</f>
        <v/>
      </c>
      <c r="Z4125" s="26" t="str">
        <f aca="false">IF(OR(V4125="",L4125=""),"",V4125/(L4125*E4125)-1)</f>
        <v/>
      </c>
      <c r="AA4125" s="16" t="str">
        <f aca="false">IF(V4125="","SEM OFERTA",IF(OR(Y4125&gt;Premissas!$B$11,Y4125&lt;Premissas!$B$12),"VERIFICAR - UNIDADE/EMBALAGEM",IF(Y4125&gt;Premissas!$B$6,"NÃO COMPRAR - REAJUSTE &gt;5%","COMPRAR")))</f>
        <v>SEM OFERTA</v>
      </c>
      <c r="AB4125" s="18" t="str">
        <f aca="false">IF(W4125="DIMEC",S4125,IF(W4125="MEDCENTRO",U4125,""))</f>
        <v/>
      </c>
      <c r="AC4125" s="18" t="n">
        <f aca="false">IF(AA4125&lt;&gt;"COMPRAR",0,IF(AB4125="",I4125,MIN(I4125,AB4125)))</f>
        <v>0</v>
      </c>
      <c r="AD4125" s="19" t="n">
        <f aca="false">IF(AC4125&gt;0,AC4125*V4125,0)</f>
        <v>0</v>
      </c>
      <c r="AE4125" s="19" t="n">
        <f aca="false">IF(AC4125&gt;0,(M4125-V4125)*AC4125,0)</f>
        <v>0</v>
      </c>
      <c r="AF4125" s="16" t="str">
        <f aca="false">IF(AA4125&lt;&gt;"COMPRAR","",IF(AB4125="",IF(X4125="","",IF(X4125-V4125&lt;0.01,"EMPATE TÉCNICO","")),IF(AB4125&lt;I4125,"ESTOQUE INSUFICIENTE",IF(X4125="","",IF(X4125-V4125&lt;0.01,"EMPATE TÉCNICO","")))))</f>
        <v/>
      </c>
      <c r="AG4125" s="16" t="s">
        <v>547</v>
      </c>
      <c r="AH4125" s="16" t="s">
        <v>1761</v>
      </c>
    </row>
    <row r="4126" customFormat="false" ht="15" hidden="false" customHeight="false" outlineLevel="0" collapsed="false">
      <c r="A4126" s="16" t="s">
        <v>12762</v>
      </c>
      <c r="B4126" s="17" t="s">
        <v>12763</v>
      </c>
      <c r="C4126" s="16" t="s">
        <v>12764</v>
      </c>
      <c r="D4126" s="16" t="s">
        <v>3904</v>
      </c>
      <c r="E4126" s="18" t="n">
        <v>1</v>
      </c>
      <c r="F4126" s="16" t="s">
        <v>41</v>
      </c>
      <c r="G4126" s="18" t="n">
        <v>2</v>
      </c>
      <c r="H4126" s="16" t="n">
        <v>3.7</v>
      </c>
      <c r="I4126" s="18" t="n">
        <v>8</v>
      </c>
      <c r="J4126" s="19" t="n">
        <v>17.7646666666667</v>
      </c>
      <c r="K4126" s="19" t="n">
        <v>17.7646666666667</v>
      </c>
      <c r="L4126" s="19" t="n">
        <v>17.49</v>
      </c>
      <c r="M4126" s="19" t="n">
        <f aca="false">IF(J4126&gt;0,J4126,K4126)*E4126</f>
        <v>17.7646666666667</v>
      </c>
      <c r="N4126" s="20"/>
      <c r="O4126" s="21" t="str">
        <f aca="false">IF(R4126="","",ROUND(R4126*(1-Premissas!$B$4),4))</f>
        <v/>
      </c>
      <c r="P4126" s="22"/>
      <c r="Q4126" s="22"/>
      <c r="R4126" s="23"/>
      <c r="S4126" s="24"/>
      <c r="T4126" s="24"/>
      <c r="U4126" s="25"/>
      <c r="V4126" s="19" t="str">
        <f aca="false">IF(COUNT(N4126:Q4126)=0,"",MIN(N4126:Q4126))</f>
        <v/>
      </c>
      <c r="W4126" s="16" t="str">
        <f aca="false">IF(V4126="","",INDEX($N$4:$Q$4,MATCH(V4126,N4126:Q4126,0)))</f>
        <v/>
      </c>
      <c r="X4126" s="19" t="str">
        <f aca="false">IF(COUNT(N4126:Q4126)&lt;2,"",SMALL(N4126:Q4126,2))</f>
        <v/>
      </c>
      <c r="Y4126" s="26" t="str">
        <f aca="false">IF(OR(V4126="",M4126=0),"",V4126/M4126-1)</f>
        <v/>
      </c>
      <c r="Z4126" s="26" t="str">
        <f aca="false">IF(OR(V4126="",L4126=""),"",V4126/(L4126*E4126)-1)</f>
        <v/>
      </c>
      <c r="AA4126" s="16" t="str">
        <f aca="false">IF(V4126="","SEM OFERTA",IF(OR(Y4126&gt;Premissas!$B$11,Y4126&lt;Premissas!$B$12),"VERIFICAR - UNIDADE/EMBALAGEM",IF(Y4126&gt;Premissas!$B$6,"NÃO COMPRAR - REAJUSTE &gt;5%","COMPRAR")))</f>
        <v>SEM OFERTA</v>
      </c>
      <c r="AB4126" s="18" t="str">
        <f aca="false">IF(W4126="DIMEC",S4126,IF(W4126="MEDCENTRO",U4126,""))</f>
        <v/>
      </c>
      <c r="AC4126" s="18" t="n">
        <f aca="false">IF(AA4126&lt;&gt;"COMPRAR",0,IF(AB4126="",I4126,MIN(I4126,AB4126)))</f>
        <v>0</v>
      </c>
      <c r="AD4126" s="19" t="n">
        <f aca="false">IF(AC4126&gt;0,AC4126*V4126,0)</f>
        <v>0</v>
      </c>
      <c r="AE4126" s="19" t="n">
        <f aca="false">IF(AC4126&gt;0,(M4126-V4126)*AC4126,0)</f>
        <v>0</v>
      </c>
      <c r="AF4126" s="16" t="str">
        <f aca="false">IF(AA4126&lt;&gt;"COMPRAR","",IF(AB4126="",IF(X4126="","",IF(X4126-V4126&lt;0.01,"EMPATE TÉCNICO","")),IF(AB4126&lt;I4126,"ESTOQUE INSUFICIENTE",IF(X4126="","",IF(X4126-V4126&lt;0.01,"EMPATE TÉCNICO","")))))</f>
        <v/>
      </c>
      <c r="AG4126" s="16" t="s">
        <v>547</v>
      </c>
      <c r="AH4126" s="16" t="s">
        <v>1761</v>
      </c>
    </row>
    <row r="4127" customFormat="false" ht="15" hidden="false" customHeight="false" outlineLevel="0" collapsed="false">
      <c r="A4127" s="16" t="s">
        <v>12765</v>
      </c>
      <c r="B4127" s="17" t="s">
        <v>12766</v>
      </c>
      <c r="C4127" s="16" t="s">
        <v>12767</v>
      </c>
      <c r="D4127" s="16" t="s">
        <v>12539</v>
      </c>
      <c r="E4127" s="18" t="n">
        <v>1</v>
      </c>
      <c r="F4127" s="16" t="s">
        <v>43</v>
      </c>
      <c r="G4127" s="18" t="n">
        <v>0</v>
      </c>
      <c r="H4127" s="16" t="n">
        <v>2.6</v>
      </c>
      <c r="I4127" s="18" t="n">
        <v>7</v>
      </c>
      <c r="J4127" s="19" t="n">
        <v>7.62333333333333</v>
      </c>
      <c r="K4127" s="19" t="n">
        <v>7.62333333333333</v>
      </c>
      <c r="L4127" s="19" t="n">
        <v>7.0783</v>
      </c>
      <c r="M4127" s="19" t="n">
        <f aca="false">IF(J4127&gt;0,J4127,K4127)*E4127</f>
        <v>7.62333333333333</v>
      </c>
      <c r="N4127" s="20"/>
      <c r="O4127" s="21" t="str">
        <f aca="false">IF(R4127="","",ROUND(R4127*(1-Premissas!$B$4),4))</f>
        <v/>
      </c>
      <c r="P4127" s="22"/>
      <c r="Q4127" s="22"/>
      <c r="R4127" s="23"/>
      <c r="S4127" s="24"/>
      <c r="T4127" s="24"/>
      <c r="U4127" s="25"/>
      <c r="V4127" s="19" t="str">
        <f aca="false">IF(COUNT(N4127:Q4127)=0,"",MIN(N4127:Q4127))</f>
        <v/>
      </c>
      <c r="W4127" s="16" t="str">
        <f aca="false">IF(V4127="","",INDEX($N$4:$Q$4,MATCH(V4127,N4127:Q4127,0)))</f>
        <v/>
      </c>
      <c r="X4127" s="19" t="str">
        <f aca="false">IF(COUNT(N4127:Q4127)&lt;2,"",SMALL(N4127:Q4127,2))</f>
        <v/>
      </c>
      <c r="Y4127" s="26" t="str">
        <f aca="false">IF(OR(V4127="",M4127=0),"",V4127/M4127-1)</f>
        <v/>
      </c>
      <c r="Z4127" s="26" t="str">
        <f aca="false">IF(OR(V4127="",L4127=""),"",V4127/(L4127*E4127)-1)</f>
        <v/>
      </c>
      <c r="AA4127" s="16" t="str">
        <f aca="false">IF(V4127="","SEM OFERTA",IF(OR(Y4127&gt;Premissas!$B$11,Y4127&lt;Premissas!$B$12),"VERIFICAR - UNIDADE/EMBALAGEM",IF(Y4127&gt;Premissas!$B$6,"NÃO COMPRAR - REAJUSTE &gt;5%","COMPRAR")))</f>
        <v>SEM OFERTA</v>
      </c>
      <c r="AB4127" s="18" t="str">
        <f aca="false">IF(W4127="DIMEC",S4127,IF(W4127="MEDCENTRO",U4127,""))</f>
        <v/>
      </c>
      <c r="AC4127" s="18" t="n">
        <f aca="false">IF(AA4127&lt;&gt;"COMPRAR",0,IF(AB4127="",I4127,MIN(I4127,AB4127)))</f>
        <v>0</v>
      </c>
      <c r="AD4127" s="19" t="n">
        <f aca="false">IF(AC4127&gt;0,AC4127*V4127,0)</f>
        <v>0</v>
      </c>
      <c r="AE4127" s="19" t="n">
        <f aca="false">IF(AC4127&gt;0,(M4127-V4127)*AC4127,0)</f>
        <v>0</v>
      </c>
      <c r="AF4127" s="16" t="str">
        <f aca="false">IF(AA4127&lt;&gt;"COMPRAR","",IF(AB4127="",IF(X4127="","",IF(X4127-V4127&lt;0.01,"EMPATE TÉCNICO","")),IF(AB4127&lt;I4127,"ESTOQUE INSUFICIENTE",IF(X4127="","",IF(X4127-V4127&lt;0.01,"EMPATE TÉCNICO","")))))</f>
        <v/>
      </c>
      <c r="AG4127" s="16" t="s">
        <v>328</v>
      </c>
      <c r="AH4127" s="16" t="s">
        <v>1761</v>
      </c>
    </row>
    <row r="4128" customFormat="false" ht="15" hidden="false" customHeight="false" outlineLevel="0" collapsed="false">
      <c r="A4128" s="16" t="s">
        <v>12768</v>
      </c>
      <c r="B4128" s="17" t="s">
        <v>12769</v>
      </c>
      <c r="C4128" s="16" t="s">
        <v>12770</v>
      </c>
      <c r="D4128" s="16" t="s">
        <v>12539</v>
      </c>
      <c r="E4128" s="18" t="n">
        <v>1</v>
      </c>
      <c r="F4128" s="16" t="s">
        <v>42</v>
      </c>
      <c r="G4128" s="18" t="n">
        <v>0</v>
      </c>
      <c r="H4128" s="16" t="n">
        <v>3.5</v>
      </c>
      <c r="I4128" s="18" t="n">
        <v>9</v>
      </c>
      <c r="J4128" s="19" t="n">
        <v>8.775</v>
      </c>
      <c r="K4128" s="19" t="n">
        <v>8.775</v>
      </c>
      <c r="L4128" s="19" t="n">
        <v>8.775</v>
      </c>
      <c r="M4128" s="19" t="n">
        <f aca="false">IF(J4128&gt;0,J4128,K4128)*E4128</f>
        <v>8.775</v>
      </c>
      <c r="N4128" s="20"/>
      <c r="O4128" s="21" t="str">
        <f aca="false">IF(R4128="","",ROUND(R4128*(1-Premissas!$B$4),4))</f>
        <v/>
      </c>
      <c r="P4128" s="22"/>
      <c r="Q4128" s="22"/>
      <c r="R4128" s="23"/>
      <c r="S4128" s="24"/>
      <c r="T4128" s="24"/>
      <c r="U4128" s="25"/>
      <c r="V4128" s="19" t="str">
        <f aca="false">IF(COUNT(N4128:Q4128)=0,"",MIN(N4128:Q4128))</f>
        <v/>
      </c>
      <c r="W4128" s="16" t="str">
        <f aca="false">IF(V4128="","",INDEX($N$4:$Q$4,MATCH(V4128,N4128:Q4128,0)))</f>
        <v/>
      </c>
      <c r="X4128" s="19" t="str">
        <f aca="false">IF(COUNT(N4128:Q4128)&lt;2,"",SMALL(N4128:Q4128,2))</f>
        <v/>
      </c>
      <c r="Y4128" s="26" t="str">
        <f aca="false">IF(OR(V4128="",M4128=0),"",V4128/M4128-1)</f>
        <v/>
      </c>
      <c r="Z4128" s="26" t="str">
        <f aca="false">IF(OR(V4128="",L4128=""),"",V4128/(L4128*E4128)-1)</f>
        <v/>
      </c>
      <c r="AA4128" s="16" t="str">
        <f aca="false">IF(V4128="","SEM OFERTA",IF(OR(Y4128&gt;Premissas!$B$11,Y4128&lt;Premissas!$B$12),"VERIFICAR - UNIDADE/EMBALAGEM",IF(Y4128&gt;Premissas!$B$6,"NÃO COMPRAR - REAJUSTE &gt;5%","COMPRAR")))</f>
        <v>SEM OFERTA</v>
      </c>
      <c r="AB4128" s="18" t="str">
        <f aca="false">IF(W4128="DIMEC",S4128,IF(W4128="MEDCENTRO",U4128,""))</f>
        <v/>
      </c>
      <c r="AC4128" s="18" t="n">
        <f aca="false">IF(AA4128&lt;&gt;"COMPRAR",0,IF(AB4128="",I4128,MIN(I4128,AB4128)))</f>
        <v>0</v>
      </c>
      <c r="AD4128" s="19" t="n">
        <f aca="false">IF(AC4128&gt;0,AC4128*V4128,0)</f>
        <v>0</v>
      </c>
      <c r="AE4128" s="19" t="n">
        <f aca="false">IF(AC4128&gt;0,(M4128-V4128)*AC4128,0)</f>
        <v>0</v>
      </c>
      <c r="AF4128" s="16" t="str">
        <f aca="false">IF(AA4128&lt;&gt;"COMPRAR","",IF(AB4128="",IF(X4128="","",IF(X4128-V4128&lt;0.01,"EMPATE TÉCNICO","")),IF(AB4128&lt;I4128,"ESTOQUE INSUFICIENTE",IF(X4128="","",IF(X4128-V4128&lt;0.01,"EMPATE TÉCNICO","")))))</f>
        <v/>
      </c>
      <c r="AG4128" s="16" t="s">
        <v>328</v>
      </c>
      <c r="AH4128" s="16" t="s">
        <v>1761</v>
      </c>
    </row>
    <row r="4129" customFormat="false" ht="15" hidden="false" customHeight="false" outlineLevel="0" collapsed="false">
      <c r="A4129" s="16" t="s">
        <v>12771</v>
      </c>
      <c r="B4129" s="17" t="s">
        <v>12772</v>
      </c>
      <c r="C4129" s="16" t="s">
        <v>12773</v>
      </c>
      <c r="D4129" s="16" t="s">
        <v>1886</v>
      </c>
      <c r="E4129" s="18" t="n">
        <v>2</v>
      </c>
      <c r="F4129" s="16" t="s">
        <v>43</v>
      </c>
      <c r="G4129" s="18" t="n">
        <v>2</v>
      </c>
      <c r="H4129" s="16" t="n">
        <v>2.9</v>
      </c>
      <c r="I4129" s="18" t="n">
        <v>3</v>
      </c>
      <c r="J4129" s="19" t="n">
        <v>7.845</v>
      </c>
      <c r="K4129" s="19" t="n">
        <v>7.845</v>
      </c>
      <c r="L4129" s="19" t="n">
        <v>7.845</v>
      </c>
      <c r="M4129" s="19" t="n">
        <f aca="false">IF(J4129&gt;0,J4129,K4129)*E4129</f>
        <v>15.69</v>
      </c>
      <c r="N4129" s="20"/>
      <c r="O4129" s="21" t="str">
        <f aca="false">IF(R4129="","",ROUND(R4129*(1-Premissas!$B$4),4))</f>
        <v/>
      </c>
      <c r="P4129" s="22"/>
      <c r="Q4129" s="22"/>
      <c r="R4129" s="23"/>
      <c r="S4129" s="24"/>
      <c r="T4129" s="24"/>
      <c r="U4129" s="25"/>
      <c r="V4129" s="19" t="str">
        <f aca="false">IF(COUNT(N4129:Q4129)=0,"",MIN(N4129:Q4129))</f>
        <v/>
      </c>
      <c r="W4129" s="16" t="str">
        <f aca="false">IF(V4129="","",INDEX($N$4:$Q$4,MATCH(V4129,N4129:Q4129,0)))</f>
        <v/>
      </c>
      <c r="X4129" s="19" t="str">
        <f aca="false">IF(COUNT(N4129:Q4129)&lt;2,"",SMALL(N4129:Q4129,2))</f>
        <v/>
      </c>
      <c r="Y4129" s="26" t="str">
        <f aca="false">IF(OR(V4129="",M4129=0),"",V4129/M4129-1)</f>
        <v/>
      </c>
      <c r="Z4129" s="26" t="str">
        <f aca="false">IF(OR(V4129="",L4129=""),"",V4129/(L4129*E4129)-1)</f>
        <v/>
      </c>
      <c r="AA4129" s="16" t="str">
        <f aca="false">IF(V4129="","SEM OFERTA",IF(OR(Y4129&gt;Premissas!$B$11,Y4129&lt;Premissas!$B$12),"VERIFICAR - UNIDADE/EMBALAGEM",IF(Y4129&gt;Premissas!$B$6,"NÃO COMPRAR - REAJUSTE &gt;5%","COMPRAR")))</f>
        <v>SEM OFERTA</v>
      </c>
      <c r="AB4129" s="18" t="str">
        <f aca="false">IF(W4129="DIMEC",S4129,IF(W4129="MEDCENTRO",U4129,""))</f>
        <v/>
      </c>
      <c r="AC4129" s="18" t="n">
        <f aca="false">IF(AA4129&lt;&gt;"COMPRAR",0,IF(AB4129="",I4129,MIN(I4129,AB4129)))</f>
        <v>0</v>
      </c>
      <c r="AD4129" s="19" t="n">
        <f aca="false">IF(AC4129&gt;0,AC4129*V4129,0)</f>
        <v>0</v>
      </c>
      <c r="AE4129" s="19" t="n">
        <f aca="false">IF(AC4129&gt;0,(M4129-V4129)*AC4129,0)</f>
        <v>0</v>
      </c>
      <c r="AF4129" s="16" t="str">
        <f aca="false">IF(AA4129&lt;&gt;"COMPRAR","",IF(AB4129="",IF(X4129="","",IF(X4129-V4129&lt;0.01,"EMPATE TÉCNICO","")),IF(AB4129&lt;I4129,"ESTOQUE INSUFICIENTE",IF(X4129="","",IF(X4129-V4129&lt;0.01,"EMPATE TÉCNICO","")))))</f>
        <v/>
      </c>
      <c r="AG4129" s="16" t="s">
        <v>763</v>
      </c>
      <c r="AH4129" s="16" t="s">
        <v>1761</v>
      </c>
    </row>
    <row r="4130" customFormat="false" ht="15" hidden="false" customHeight="false" outlineLevel="0" collapsed="false">
      <c r="A4130" s="16" t="s">
        <v>12774</v>
      </c>
      <c r="B4130" s="17" t="s">
        <v>12775</v>
      </c>
      <c r="C4130" s="16" t="s">
        <v>12776</v>
      </c>
      <c r="D4130" s="16" t="s">
        <v>4315</v>
      </c>
      <c r="E4130" s="18" t="n">
        <v>1</v>
      </c>
      <c r="F4130" s="16" t="s">
        <v>43</v>
      </c>
      <c r="G4130" s="18" t="n">
        <v>1</v>
      </c>
      <c r="H4130" s="16" t="n">
        <v>0.6</v>
      </c>
      <c r="I4130" s="18" t="n">
        <v>1</v>
      </c>
      <c r="J4130" s="19" t="n">
        <v>14.52</v>
      </c>
      <c r="K4130" s="19" t="n">
        <v>14.52</v>
      </c>
      <c r="L4130" s="19" t="n">
        <v>14.52</v>
      </c>
      <c r="M4130" s="19" t="n">
        <f aca="false">IF(J4130&gt;0,J4130,K4130)*E4130</f>
        <v>14.52</v>
      </c>
      <c r="N4130" s="20"/>
      <c r="O4130" s="21" t="str">
        <f aca="false">IF(R4130="","",ROUND(R4130*(1-Premissas!$B$4),4))</f>
        <v/>
      </c>
      <c r="P4130" s="22"/>
      <c r="Q4130" s="22"/>
      <c r="R4130" s="23"/>
      <c r="S4130" s="24"/>
      <c r="T4130" s="24"/>
      <c r="U4130" s="25"/>
      <c r="V4130" s="19" t="str">
        <f aca="false">IF(COUNT(N4130:Q4130)=0,"",MIN(N4130:Q4130))</f>
        <v/>
      </c>
      <c r="W4130" s="16" t="str">
        <f aca="false">IF(V4130="","",INDEX($N$4:$Q$4,MATCH(V4130,N4130:Q4130,0)))</f>
        <v/>
      </c>
      <c r="X4130" s="19" t="str">
        <f aca="false">IF(COUNT(N4130:Q4130)&lt;2,"",SMALL(N4130:Q4130,2))</f>
        <v/>
      </c>
      <c r="Y4130" s="26" t="str">
        <f aca="false">IF(OR(V4130="",M4130=0),"",V4130/M4130-1)</f>
        <v/>
      </c>
      <c r="Z4130" s="26" t="str">
        <f aca="false">IF(OR(V4130="",L4130=""),"",V4130/(L4130*E4130)-1)</f>
        <v/>
      </c>
      <c r="AA4130" s="16" t="str">
        <f aca="false">IF(V4130="","SEM OFERTA",IF(OR(Y4130&gt;Premissas!$B$11,Y4130&lt;Premissas!$B$12),"VERIFICAR - UNIDADE/EMBALAGEM",IF(Y4130&gt;Premissas!$B$6,"NÃO COMPRAR - REAJUSTE &gt;5%","COMPRAR")))</f>
        <v>SEM OFERTA</v>
      </c>
      <c r="AB4130" s="18" t="str">
        <f aca="false">IF(W4130="DIMEC",S4130,IF(W4130="MEDCENTRO",U4130,""))</f>
        <v/>
      </c>
      <c r="AC4130" s="18" t="n">
        <f aca="false">IF(AA4130&lt;&gt;"COMPRAR",0,IF(AB4130="",I4130,MIN(I4130,AB4130)))</f>
        <v>0</v>
      </c>
      <c r="AD4130" s="19" t="n">
        <f aca="false">IF(AC4130&gt;0,AC4130*V4130,0)</f>
        <v>0</v>
      </c>
      <c r="AE4130" s="19" t="n">
        <f aca="false">IF(AC4130&gt;0,(M4130-V4130)*AC4130,0)</f>
        <v>0</v>
      </c>
      <c r="AF4130" s="16" t="str">
        <f aca="false">IF(AA4130&lt;&gt;"COMPRAR","",IF(AB4130="",IF(X4130="","",IF(X4130-V4130&lt;0.01,"EMPATE TÉCNICO","")),IF(AB4130&lt;I4130,"ESTOQUE INSUFICIENTE",IF(X4130="","",IF(X4130-V4130&lt;0.01,"EMPATE TÉCNICO","")))))</f>
        <v/>
      </c>
      <c r="AG4130" s="16" t="s">
        <v>5105</v>
      </c>
      <c r="AH4130" s="16" t="s">
        <v>1761</v>
      </c>
    </row>
    <row r="4131" customFormat="false" ht="15" hidden="false" customHeight="false" outlineLevel="0" collapsed="false">
      <c r="A4131" s="16" t="s">
        <v>12777</v>
      </c>
      <c r="B4131" s="17" t="s">
        <v>12778</v>
      </c>
      <c r="C4131" s="16" t="s">
        <v>12779</v>
      </c>
      <c r="D4131" s="16" t="s">
        <v>4315</v>
      </c>
      <c r="E4131" s="18" t="n">
        <v>1</v>
      </c>
      <c r="F4131" s="16" t="s">
        <v>42</v>
      </c>
      <c r="G4131" s="18" t="n">
        <v>4</v>
      </c>
      <c r="H4131" s="16" t="n">
        <v>3.2</v>
      </c>
      <c r="I4131" s="18" t="n">
        <v>5</v>
      </c>
      <c r="J4131" s="19" t="n">
        <v>13.26</v>
      </c>
      <c r="K4131" s="19" t="n">
        <v>13.26</v>
      </c>
      <c r="L4131" s="19" t="n">
        <v>13.26</v>
      </c>
      <c r="M4131" s="19" t="n">
        <f aca="false">IF(J4131&gt;0,J4131,K4131)*E4131</f>
        <v>13.26</v>
      </c>
      <c r="N4131" s="20"/>
      <c r="O4131" s="21" t="str">
        <f aca="false">IF(R4131="","",ROUND(R4131*(1-Premissas!$B$4),4))</f>
        <v/>
      </c>
      <c r="P4131" s="22"/>
      <c r="Q4131" s="22"/>
      <c r="R4131" s="23"/>
      <c r="S4131" s="24"/>
      <c r="T4131" s="24"/>
      <c r="U4131" s="25"/>
      <c r="V4131" s="19" t="str">
        <f aca="false">IF(COUNT(N4131:Q4131)=0,"",MIN(N4131:Q4131))</f>
        <v/>
      </c>
      <c r="W4131" s="16" t="str">
        <f aca="false">IF(V4131="","",INDEX($N$4:$Q$4,MATCH(V4131,N4131:Q4131,0)))</f>
        <v/>
      </c>
      <c r="X4131" s="19" t="str">
        <f aca="false">IF(COUNT(N4131:Q4131)&lt;2,"",SMALL(N4131:Q4131,2))</f>
        <v/>
      </c>
      <c r="Y4131" s="26" t="str">
        <f aca="false">IF(OR(V4131="",M4131=0),"",V4131/M4131-1)</f>
        <v/>
      </c>
      <c r="Z4131" s="26" t="str">
        <f aca="false">IF(OR(V4131="",L4131=""),"",V4131/(L4131*E4131)-1)</f>
        <v/>
      </c>
      <c r="AA4131" s="16" t="str">
        <f aca="false">IF(V4131="","SEM OFERTA",IF(OR(Y4131&gt;Premissas!$B$11,Y4131&lt;Premissas!$B$12),"VERIFICAR - UNIDADE/EMBALAGEM",IF(Y4131&gt;Premissas!$B$6,"NÃO COMPRAR - REAJUSTE &gt;5%","COMPRAR")))</f>
        <v>SEM OFERTA</v>
      </c>
      <c r="AB4131" s="18" t="str">
        <f aca="false">IF(W4131="DIMEC",S4131,IF(W4131="MEDCENTRO",U4131,""))</f>
        <v/>
      </c>
      <c r="AC4131" s="18" t="n">
        <f aca="false">IF(AA4131&lt;&gt;"COMPRAR",0,IF(AB4131="",I4131,MIN(I4131,AB4131)))</f>
        <v>0</v>
      </c>
      <c r="AD4131" s="19" t="n">
        <f aca="false">IF(AC4131&gt;0,AC4131*V4131,0)</f>
        <v>0</v>
      </c>
      <c r="AE4131" s="19" t="n">
        <f aca="false">IF(AC4131&gt;0,(M4131-V4131)*AC4131,0)</f>
        <v>0</v>
      </c>
      <c r="AF4131" s="16" t="str">
        <f aca="false">IF(AA4131&lt;&gt;"COMPRAR","",IF(AB4131="",IF(X4131="","",IF(X4131-V4131&lt;0.01,"EMPATE TÉCNICO","")),IF(AB4131&lt;I4131,"ESTOQUE INSUFICIENTE",IF(X4131="","",IF(X4131-V4131&lt;0.01,"EMPATE TÉCNICO","")))))</f>
        <v/>
      </c>
      <c r="AG4131" s="16" t="s">
        <v>1838</v>
      </c>
      <c r="AH4131" s="16" t="s">
        <v>1761</v>
      </c>
    </row>
    <row r="4132" customFormat="false" ht="15" hidden="false" customHeight="false" outlineLevel="0" collapsed="false">
      <c r="A4132" s="16" t="s">
        <v>12780</v>
      </c>
      <c r="B4132" s="17" t="s">
        <v>12781</v>
      </c>
      <c r="C4132" s="16" t="s">
        <v>12782</v>
      </c>
      <c r="D4132" s="16" t="s">
        <v>4315</v>
      </c>
      <c r="E4132" s="18" t="n">
        <v>1</v>
      </c>
      <c r="F4132" s="16" t="s">
        <v>43</v>
      </c>
      <c r="G4132" s="18" t="n">
        <v>0</v>
      </c>
      <c r="H4132" s="16" t="n">
        <v>0</v>
      </c>
      <c r="I4132" s="18" t="n">
        <v>1</v>
      </c>
      <c r="J4132" s="19" t="n">
        <v>19.23</v>
      </c>
      <c r="K4132" s="19" t="n">
        <v>19.23</v>
      </c>
      <c r="L4132" s="19" t="n">
        <v>19.23</v>
      </c>
      <c r="M4132" s="19" t="n">
        <f aca="false">IF(J4132&gt;0,J4132,K4132)*E4132</f>
        <v>19.23</v>
      </c>
      <c r="N4132" s="20"/>
      <c r="O4132" s="21" t="str">
        <f aca="false">IF(R4132="","",ROUND(R4132*(1-Premissas!$B$4),4))</f>
        <v/>
      </c>
      <c r="P4132" s="22"/>
      <c r="Q4132" s="22"/>
      <c r="R4132" s="23"/>
      <c r="S4132" s="24"/>
      <c r="T4132" s="24"/>
      <c r="U4132" s="25"/>
      <c r="V4132" s="19" t="str">
        <f aca="false">IF(COUNT(N4132:Q4132)=0,"",MIN(N4132:Q4132))</f>
        <v/>
      </c>
      <c r="W4132" s="16" t="str">
        <f aca="false">IF(V4132="","",INDEX($N$4:$Q$4,MATCH(V4132,N4132:Q4132,0)))</f>
        <v/>
      </c>
      <c r="X4132" s="19" t="str">
        <f aca="false">IF(COUNT(N4132:Q4132)&lt;2,"",SMALL(N4132:Q4132,2))</f>
        <v/>
      </c>
      <c r="Y4132" s="26" t="str">
        <f aca="false">IF(OR(V4132="",M4132=0),"",V4132/M4132-1)</f>
        <v/>
      </c>
      <c r="Z4132" s="26" t="str">
        <f aca="false">IF(OR(V4132="",L4132=""),"",V4132/(L4132*E4132)-1)</f>
        <v/>
      </c>
      <c r="AA4132" s="16" t="str">
        <f aca="false">IF(V4132="","SEM OFERTA",IF(OR(Y4132&gt;Premissas!$B$11,Y4132&lt;Premissas!$B$12),"VERIFICAR - UNIDADE/EMBALAGEM",IF(Y4132&gt;Premissas!$B$6,"NÃO COMPRAR - REAJUSTE &gt;5%","COMPRAR")))</f>
        <v>SEM OFERTA</v>
      </c>
      <c r="AB4132" s="18" t="str">
        <f aca="false">IF(W4132="DIMEC",S4132,IF(W4132="MEDCENTRO",U4132,""))</f>
        <v/>
      </c>
      <c r="AC4132" s="18" t="n">
        <f aca="false">IF(AA4132&lt;&gt;"COMPRAR",0,IF(AB4132="",I4132,MIN(I4132,AB4132)))</f>
        <v>0</v>
      </c>
      <c r="AD4132" s="19" t="n">
        <f aca="false">IF(AC4132&gt;0,AC4132*V4132,0)</f>
        <v>0</v>
      </c>
      <c r="AE4132" s="19" t="n">
        <f aca="false">IF(AC4132&gt;0,(M4132-V4132)*AC4132,0)</f>
        <v>0</v>
      </c>
      <c r="AF4132" s="16" t="str">
        <f aca="false">IF(AA4132&lt;&gt;"COMPRAR","",IF(AB4132="",IF(X4132="","",IF(X4132-V4132&lt;0.01,"EMPATE TÉCNICO","")),IF(AB4132&lt;I4132,"ESTOQUE INSUFICIENTE",IF(X4132="","",IF(X4132-V4132&lt;0.01,"EMPATE TÉCNICO","")))))</f>
        <v/>
      </c>
      <c r="AG4132" s="16" t="s">
        <v>1838</v>
      </c>
      <c r="AH4132" s="16" t="s">
        <v>1761</v>
      </c>
    </row>
    <row r="4133" customFormat="false" ht="15" hidden="false" customHeight="false" outlineLevel="0" collapsed="false">
      <c r="A4133" s="16" t="s">
        <v>12783</v>
      </c>
      <c r="B4133" s="17" t="s">
        <v>12784</v>
      </c>
      <c r="C4133" s="16" t="s">
        <v>12785</v>
      </c>
      <c r="D4133" s="16" t="s">
        <v>4315</v>
      </c>
      <c r="E4133" s="18" t="n">
        <v>1</v>
      </c>
      <c r="F4133" s="16" t="s">
        <v>43</v>
      </c>
      <c r="G4133" s="18" t="n">
        <v>0</v>
      </c>
      <c r="H4133" s="16" t="n">
        <v>0.1</v>
      </c>
      <c r="I4133" s="18" t="n">
        <v>1</v>
      </c>
      <c r="J4133" s="19" t="n">
        <v>16.03</v>
      </c>
      <c r="K4133" s="19" t="n">
        <v>16.03</v>
      </c>
      <c r="L4133" s="19" t="n">
        <v>16.03</v>
      </c>
      <c r="M4133" s="19" t="n">
        <f aca="false">IF(J4133&gt;0,J4133,K4133)*E4133</f>
        <v>16.03</v>
      </c>
      <c r="N4133" s="20"/>
      <c r="O4133" s="21" t="str">
        <f aca="false">IF(R4133="","",ROUND(R4133*(1-Premissas!$B$4),4))</f>
        <v/>
      </c>
      <c r="P4133" s="22"/>
      <c r="Q4133" s="22"/>
      <c r="R4133" s="23"/>
      <c r="S4133" s="24"/>
      <c r="T4133" s="24"/>
      <c r="U4133" s="25"/>
      <c r="V4133" s="19" t="str">
        <f aca="false">IF(COUNT(N4133:Q4133)=0,"",MIN(N4133:Q4133))</f>
        <v/>
      </c>
      <c r="W4133" s="16" t="str">
        <f aca="false">IF(V4133="","",INDEX($N$4:$Q$4,MATCH(V4133,N4133:Q4133,0)))</f>
        <v/>
      </c>
      <c r="X4133" s="19" t="str">
        <f aca="false">IF(COUNT(N4133:Q4133)&lt;2,"",SMALL(N4133:Q4133,2))</f>
        <v/>
      </c>
      <c r="Y4133" s="26" t="str">
        <f aca="false">IF(OR(V4133="",M4133=0),"",V4133/M4133-1)</f>
        <v/>
      </c>
      <c r="Z4133" s="26" t="str">
        <f aca="false">IF(OR(V4133="",L4133=""),"",V4133/(L4133*E4133)-1)</f>
        <v/>
      </c>
      <c r="AA4133" s="16" t="str">
        <f aca="false">IF(V4133="","SEM OFERTA",IF(OR(Y4133&gt;Premissas!$B$11,Y4133&lt;Premissas!$B$12),"VERIFICAR - UNIDADE/EMBALAGEM",IF(Y4133&gt;Premissas!$B$6,"NÃO COMPRAR - REAJUSTE &gt;5%","COMPRAR")))</f>
        <v>SEM OFERTA</v>
      </c>
      <c r="AB4133" s="18" t="str">
        <f aca="false">IF(W4133="DIMEC",S4133,IF(W4133="MEDCENTRO",U4133,""))</f>
        <v/>
      </c>
      <c r="AC4133" s="18" t="n">
        <f aca="false">IF(AA4133&lt;&gt;"COMPRAR",0,IF(AB4133="",I4133,MIN(I4133,AB4133)))</f>
        <v>0</v>
      </c>
      <c r="AD4133" s="19" t="n">
        <f aca="false">IF(AC4133&gt;0,AC4133*V4133,0)</f>
        <v>0</v>
      </c>
      <c r="AE4133" s="19" t="n">
        <f aca="false">IF(AC4133&gt;0,(M4133-V4133)*AC4133,0)</f>
        <v>0</v>
      </c>
      <c r="AF4133" s="16" t="str">
        <f aca="false">IF(AA4133&lt;&gt;"COMPRAR","",IF(AB4133="",IF(X4133="","",IF(X4133-V4133&lt;0.01,"EMPATE TÉCNICO","")),IF(AB4133&lt;I4133,"ESTOQUE INSUFICIENTE",IF(X4133="","",IF(X4133-V4133&lt;0.01,"EMPATE TÉCNICO","")))))</f>
        <v/>
      </c>
      <c r="AG4133" s="16" t="s">
        <v>1838</v>
      </c>
      <c r="AH4133" s="16" t="s">
        <v>1761</v>
      </c>
    </row>
    <row r="4134" customFormat="false" ht="15" hidden="false" customHeight="false" outlineLevel="0" collapsed="false">
      <c r="A4134" s="16" t="s">
        <v>12786</v>
      </c>
      <c r="B4134" s="17" t="s">
        <v>12787</v>
      </c>
      <c r="C4134" s="16" t="s">
        <v>12788</v>
      </c>
      <c r="D4134" s="16" t="s">
        <v>4315</v>
      </c>
      <c r="E4134" s="18" t="n">
        <v>1</v>
      </c>
      <c r="F4134" s="16" t="s">
        <v>43</v>
      </c>
      <c r="G4134" s="18" t="n">
        <v>0</v>
      </c>
      <c r="H4134" s="16" t="n">
        <v>0.1</v>
      </c>
      <c r="I4134" s="18" t="n">
        <v>1</v>
      </c>
      <c r="J4134" s="19" t="n">
        <v>16.03</v>
      </c>
      <c r="K4134" s="19" t="n">
        <v>16.03</v>
      </c>
      <c r="L4134" s="19" t="n">
        <v>16.03</v>
      </c>
      <c r="M4134" s="19" t="n">
        <f aca="false">IF(J4134&gt;0,J4134,K4134)*E4134</f>
        <v>16.03</v>
      </c>
      <c r="N4134" s="20"/>
      <c r="O4134" s="21" t="str">
        <f aca="false">IF(R4134="","",ROUND(R4134*(1-Premissas!$B$4),4))</f>
        <v/>
      </c>
      <c r="P4134" s="22"/>
      <c r="Q4134" s="22"/>
      <c r="R4134" s="23"/>
      <c r="S4134" s="24"/>
      <c r="T4134" s="24"/>
      <c r="U4134" s="25"/>
      <c r="V4134" s="19" t="str">
        <f aca="false">IF(COUNT(N4134:Q4134)=0,"",MIN(N4134:Q4134))</f>
        <v/>
      </c>
      <c r="W4134" s="16" t="str">
        <f aca="false">IF(V4134="","",INDEX($N$4:$Q$4,MATCH(V4134,N4134:Q4134,0)))</f>
        <v/>
      </c>
      <c r="X4134" s="19" t="str">
        <f aca="false">IF(COUNT(N4134:Q4134)&lt;2,"",SMALL(N4134:Q4134,2))</f>
        <v/>
      </c>
      <c r="Y4134" s="26" t="str">
        <f aca="false">IF(OR(V4134="",M4134=0),"",V4134/M4134-1)</f>
        <v/>
      </c>
      <c r="Z4134" s="26" t="str">
        <f aca="false">IF(OR(V4134="",L4134=""),"",V4134/(L4134*E4134)-1)</f>
        <v/>
      </c>
      <c r="AA4134" s="16" t="str">
        <f aca="false">IF(V4134="","SEM OFERTA",IF(OR(Y4134&gt;Premissas!$B$11,Y4134&lt;Premissas!$B$12),"VERIFICAR - UNIDADE/EMBALAGEM",IF(Y4134&gt;Premissas!$B$6,"NÃO COMPRAR - REAJUSTE &gt;5%","COMPRAR")))</f>
        <v>SEM OFERTA</v>
      </c>
      <c r="AB4134" s="18" t="str">
        <f aca="false">IF(W4134="DIMEC",S4134,IF(W4134="MEDCENTRO",U4134,""))</f>
        <v/>
      </c>
      <c r="AC4134" s="18" t="n">
        <f aca="false">IF(AA4134&lt;&gt;"COMPRAR",0,IF(AB4134="",I4134,MIN(I4134,AB4134)))</f>
        <v>0</v>
      </c>
      <c r="AD4134" s="19" t="n">
        <f aca="false">IF(AC4134&gt;0,AC4134*V4134,0)</f>
        <v>0</v>
      </c>
      <c r="AE4134" s="19" t="n">
        <f aca="false">IF(AC4134&gt;0,(M4134-V4134)*AC4134,0)</f>
        <v>0</v>
      </c>
      <c r="AF4134" s="16" t="str">
        <f aca="false">IF(AA4134&lt;&gt;"COMPRAR","",IF(AB4134="",IF(X4134="","",IF(X4134-V4134&lt;0.01,"EMPATE TÉCNICO","")),IF(AB4134&lt;I4134,"ESTOQUE INSUFICIENTE",IF(X4134="","",IF(X4134-V4134&lt;0.01,"EMPATE TÉCNICO","")))))</f>
        <v/>
      </c>
      <c r="AG4134" s="16" t="s">
        <v>1838</v>
      </c>
      <c r="AH4134" s="16" t="s">
        <v>1761</v>
      </c>
    </row>
    <row r="4135" customFormat="false" ht="15" hidden="false" customHeight="false" outlineLevel="0" collapsed="false">
      <c r="A4135" s="16" t="s">
        <v>12789</v>
      </c>
      <c r="B4135" s="17" t="s">
        <v>12790</v>
      </c>
      <c r="C4135" s="16" t="s">
        <v>12791</v>
      </c>
      <c r="D4135" s="16" t="s">
        <v>4315</v>
      </c>
      <c r="E4135" s="18" t="n">
        <v>1</v>
      </c>
      <c r="F4135" s="16" t="s">
        <v>43</v>
      </c>
      <c r="G4135" s="18" t="n">
        <v>0</v>
      </c>
      <c r="H4135" s="16" t="n">
        <v>0.2</v>
      </c>
      <c r="I4135" s="18" t="n">
        <v>1</v>
      </c>
      <c r="J4135" s="19" t="n">
        <v>16.03</v>
      </c>
      <c r="K4135" s="19" t="n">
        <v>16.03</v>
      </c>
      <c r="L4135" s="19" t="n">
        <v>16.03</v>
      </c>
      <c r="M4135" s="19" t="n">
        <f aca="false">IF(J4135&gt;0,J4135,K4135)*E4135</f>
        <v>16.03</v>
      </c>
      <c r="N4135" s="20"/>
      <c r="O4135" s="21" t="str">
        <f aca="false">IF(R4135="","",ROUND(R4135*(1-Premissas!$B$4),4))</f>
        <v/>
      </c>
      <c r="P4135" s="22"/>
      <c r="Q4135" s="22"/>
      <c r="R4135" s="23"/>
      <c r="S4135" s="24"/>
      <c r="T4135" s="24"/>
      <c r="U4135" s="25"/>
      <c r="V4135" s="19" t="str">
        <f aca="false">IF(COUNT(N4135:Q4135)=0,"",MIN(N4135:Q4135))</f>
        <v/>
      </c>
      <c r="W4135" s="16" t="str">
        <f aca="false">IF(V4135="","",INDEX($N$4:$Q$4,MATCH(V4135,N4135:Q4135,0)))</f>
        <v/>
      </c>
      <c r="X4135" s="19" t="str">
        <f aca="false">IF(COUNT(N4135:Q4135)&lt;2,"",SMALL(N4135:Q4135,2))</f>
        <v/>
      </c>
      <c r="Y4135" s="26" t="str">
        <f aca="false">IF(OR(V4135="",M4135=0),"",V4135/M4135-1)</f>
        <v/>
      </c>
      <c r="Z4135" s="26" t="str">
        <f aca="false">IF(OR(V4135="",L4135=""),"",V4135/(L4135*E4135)-1)</f>
        <v/>
      </c>
      <c r="AA4135" s="16" t="str">
        <f aca="false">IF(V4135="","SEM OFERTA",IF(OR(Y4135&gt;Premissas!$B$11,Y4135&lt;Premissas!$B$12),"VERIFICAR - UNIDADE/EMBALAGEM",IF(Y4135&gt;Premissas!$B$6,"NÃO COMPRAR - REAJUSTE &gt;5%","COMPRAR")))</f>
        <v>SEM OFERTA</v>
      </c>
      <c r="AB4135" s="18" t="str">
        <f aca="false">IF(W4135="DIMEC",S4135,IF(W4135="MEDCENTRO",U4135,""))</f>
        <v/>
      </c>
      <c r="AC4135" s="18" t="n">
        <f aca="false">IF(AA4135&lt;&gt;"COMPRAR",0,IF(AB4135="",I4135,MIN(I4135,AB4135)))</f>
        <v>0</v>
      </c>
      <c r="AD4135" s="19" t="n">
        <f aca="false">IF(AC4135&gt;0,AC4135*V4135,0)</f>
        <v>0</v>
      </c>
      <c r="AE4135" s="19" t="n">
        <f aca="false">IF(AC4135&gt;0,(M4135-V4135)*AC4135,0)</f>
        <v>0</v>
      </c>
      <c r="AF4135" s="16" t="str">
        <f aca="false">IF(AA4135&lt;&gt;"COMPRAR","",IF(AB4135="",IF(X4135="","",IF(X4135-V4135&lt;0.01,"EMPATE TÉCNICO","")),IF(AB4135&lt;I4135,"ESTOQUE INSUFICIENTE",IF(X4135="","",IF(X4135-V4135&lt;0.01,"EMPATE TÉCNICO","")))))</f>
        <v/>
      </c>
      <c r="AG4135" s="16" t="s">
        <v>1838</v>
      </c>
      <c r="AH4135" s="16" t="s">
        <v>1761</v>
      </c>
    </row>
    <row r="4136" customFormat="false" ht="15" hidden="false" customHeight="false" outlineLevel="0" collapsed="false">
      <c r="A4136" s="16" t="s">
        <v>12792</v>
      </c>
      <c r="B4136" s="17" t="s">
        <v>12793</v>
      </c>
      <c r="C4136" s="16" t="s">
        <v>12794</v>
      </c>
      <c r="D4136" s="16" t="s">
        <v>4315</v>
      </c>
      <c r="E4136" s="18" t="n">
        <v>1</v>
      </c>
      <c r="F4136" s="16" t="s">
        <v>41</v>
      </c>
      <c r="G4136" s="18" t="n">
        <v>4</v>
      </c>
      <c r="H4136" s="16" t="n">
        <v>2.2</v>
      </c>
      <c r="I4136" s="18" t="n">
        <v>2</v>
      </c>
      <c r="J4136" s="19" t="n">
        <v>17.77</v>
      </c>
      <c r="K4136" s="19" t="n">
        <v>17.77</v>
      </c>
      <c r="L4136" s="19" t="n">
        <v>17.42</v>
      </c>
      <c r="M4136" s="19" t="n">
        <f aca="false">IF(J4136&gt;0,J4136,K4136)*E4136</f>
        <v>17.77</v>
      </c>
      <c r="N4136" s="20"/>
      <c r="O4136" s="21" t="str">
        <f aca="false">IF(R4136="","",ROUND(R4136*(1-Premissas!$B$4),4))</f>
        <v/>
      </c>
      <c r="P4136" s="22"/>
      <c r="Q4136" s="22"/>
      <c r="R4136" s="23"/>
      <c r="S4136" s="24"/>
      <c r="T4136" s="24"/>
      <c r="U4136" s="25"/>
      <c r="V4136" s="19" t="str">
        <f aca="false">IF(COUNT(N4136:Q4136)=0,"",MIN(N4136:Q4136))</f>
        <v/>
      </c>
      <c r="W4136" s="16" t="str">
        <f aca="false">IF(V4136="","",INDEX($N$4:$Q$4,MATCH(V4136,N4136:Q4136,0)))</f>
        <v/>
      </c>
      <c r="X4136" s="19" t="str">
        <f aca="false">IF(COUNT(N4136:Q4136)&lt;2,"",SMALL(N4136:Q4136,2))</f>
        <v/>
      </c>
      <c r="Y4136" s="26" t="str">
        <f aca="false">IF(OR(V4136="",M4136=0),"",V4136/M4136-1)</f>
        <v/>
      </c>
      <c r="Z4136" s="26" t="str">
        <f aca="false">IF(OR(V4136="",L4136=""),"",V4136/(L4136*E4136)-1)</f>
        <v/>
      </c>
      <c r="AA4136" s="16" t="str">
        <f aca="false">IF(V4136="","SEM OFERTA",IF(OR(Y4136&gt;Premissas!$B$11,Y4136&lt;Premissas!$B$12),"VERIFICAR - UNIDADE/EMBALAGEM",IF(Y4136&gt;Premissas!$B$6,"NÃO COMPRAR - REAJUSTE &gt;5%","COMPRAR")))</f>
        <v>SEM OFERTA</v>
      </c>
      <c r="AB4136" s="18" t="str">
        <f aca="false">IF(W4136="DIMEC",S4136,IF(W4136="MEDCENTRO",U4136,""))</f>
        <v/>
      </c>
      <c r="AC4136" s="18" t="n">
        <f aca="false">IF(AA4136&lt;&gt;"COMPRAR",0,IF(AB4136="",I4136,MIN(I4136,AB4136)))</f>
        <v>0</v>
      </c>
      <c r="AD4136" s="19" t="n">
        <f aca="false">IF(AC4136&gt;0,AC4136*V4136,0)</f>
        <v>0</v>
      </c>
      <c r="AE4136" s="19" t="n">
        <f aca="false">IF(AC4136&gt;0,(M4136-V4136)*AC4136,0)</f>
        <v>0</v>
      </c>
      <c r="AF4136" s="16" t="str">
        <f aca="false">IF(AA4136&lt;&gt;"COMPRAR","",IF(AB4136="",IF(X4136="","",IF(X4136-V4136&lt;0.01,"EMPATE TÉCNICO","")),IF(AB4136&lt;I4136,"ESTOQUE INSUFICIENTE",IF(X4136="","",IF(X4136-V4136&lt;0.01,"EMPATE TÉCNICO","")))))</f>
        <v/>
      </c>
      <c r="AG4136" s="16" t="s">
        <v>203</v>
      </c>
      <c r="AH4136" s="16" t="s">
        <v>1761</v>
      </c>
    </row>
    <row r="4137" customFormat="false" ht="15" hidden="false" customHeight="false" outlineLevel="0" collapsed="false">
      <c r="A4137" s="16" t="s">
        <v>12795</v>
      </c>
      <c r="B4137" s="17" t="s">
        <v>12796</v>
      </c>
      <c r="C4137" s="16" t="s">
        <v>12797</v>
      </c>
      <c r="D4137" s="16" t="s">
        <v>4315</v>
      </c>
      <c r="E4137" s="18" t="n">
        <v>1</v>
      </c>
      <c r="F4137" s="16" t="s">
        <v>42</v>
      </c>
      <c r="G4137" s="18" t="n">
        <v>1</v>
      </c>
      <c r="H4137" s="16" t="n">
        <v>0.9</v>
      </c>
      <c r="I4137" s="18" t="n">
        <v>2</v>
      </c>
      <c r="J4137" s="19" t="n">
        <v>21.56</v>
      </c>
      <c r="K4137" s="19" t="n">
        <v>21.56</v>
      </c>
      <c r="L4137" s="19" t="n">
        <v>17.42</v>
      </c>
      <c r="M4137" s="19" t="n">
        <f aca="false">IF(J4137&gt;0,J4137,K4137)*E4137</f>
        <v>21.56</v>
      </c>
      <c r="N4137" s="20"/>
      <c r="O4137" s="21" t="str">
        <f aca="false">IF(R4137="","",ROUND(R4137*(1-Premissas!$B$4),4))</f>
        <v/>
      </c>
      <c r="P4137" s="22"/>
      <c r="Q4137" s="22"/>
      <c r="R4137" s="23"/>
      <c r="S4137" s="24"/>
      <c r="T4137" s="24"/>
      <c r="U4137" s="25"/>
      <c r="V4137" s="19" t="str">
        <f aca="false">IF(COUNT(N4137:Q4137)=0,"",MIN(N4137:Q4137))</f>
        <v/>
      </c>
      <c r="W4137" s="16" t="str">
        <f aca="false">IF(V4137="","",INDEX($N$4:$Q$4,MATCH(V4137,N4137:Q4137,0)))</f>
        <v/>
      </c>
      <c r="X4137" s="19" t="str">
        <f aca="false">IF(COUNT(N4137:Q4137)&lt;2,"",SMALL(N4137:Q4137,2))</f>
        <v/>
      </c>
      <c r="Y4137" s="26" t="str">
        <f aca="false">IF(OR(V4137="",M4137=0),"",V4137/M4137-1)</f>
        <v/>
      </c>
      <c r="Z4137" s="26" t="str">
        <f aca="false">IF(OR(V4137="",L4137=""),"",V4137/(L4137*E4137)-1)</f>
        <v/>
      </c>
      <c r="AA4137" s="16" t="str">
        <f aca="false">IF(V4137="","SEM OFERTA",IF(OR(Y4137&gt;Premissas!$B$11,Y4137&lt;Premissas!$B$12),"VERIFICAR - UNIDADE/EMBALAGEM",IF(Y4137&gt;Premissas!$B$6,"NÃO COMPRAR - REAJUSTE &gt;5%","COMPRAR")))</f>
        <v>SEM OFERTA</v>
      </c>
      <c r="AB4137" s="18" t="str">
        <f aca="false">IF(W4137="DIMEC",S4137,IF(W4137="MEDCENTRO",U4137,""))</f>
        <v/>
      </c>
      <c r="AC4137" s="18" t="n">
        <f aca="false">IF(AA4137&lt;&gt;"COMPRAR",0,IF(AB4137="",I4137,MIN(I4137,AB4137)))</f>
        <v>0</v>
      </c>
      <c r="AD4137" s="19" t="n">
        <f aca="false">IF(AC4137&gt;0,AC4137*V4137,0)</f>
        <v>0</v>
      </c>
      <c r="AE4137" s="19" t="n">
        <f aca="false">IF(AC4137&gt;0,(M4137-V4137)*AC4137,0)</f>
        <v>0</v>
      </c>
      <c r="AF4137" s="16" t="str">
        <f aca="false">IF(AA4137&lt;&gt;"COMPRAR","",IF(AB4137="",IF(X4137="","",IF(X4137-V4137&lt;0.01,"EMPATE TÉCNICO","")),IF(AB4137&lt;I4137,"ESTOQUE INSUFICIENTE",IF(X4137="","",IF(X4137-V4137&lt;0.01,"EMPATE TÉCNICO","")))))</f>
        <v/>
      </c>
      <c r="AG4137" s="16" t="s">
        <v>203</v>
      </c>
      <c r="AH4137" s="16" t="s">
        <v>1761</v>
      </c>
    </row>
    <row r="4138" customFormat="false" ht="15" hidden="false" customHeight="false" outlineLevel="0" collapsed="false">
      <c r="A4138" s="16" t="s">
        <v>12798</v>
      </c>
      <c r="B4138" s="17" t="s">
        <v>12799</v>
      </c>
      <c r="C4138" s="16" t="s">
        <v>12800</v>
      </c>
      <c r="D4138" s="16" t="s">
        <v>4315</v>
      </c>
      <c r="E4138" s="18" t="n">
        <v>1</v>
      </c>
      <c r="F4138" s="16" t="s">
        <v>43</v>
      </c>
      <c r="G4138" s="18" t="n">
        <v>0</v>
      </c>
      <c r="H4138" s="16" t="n">
        <v>0.8</v>
      </c>
      <c r="I4138" s="18" t="n">
        <v>2</v>
      </c>
      <c r="J4138" s="19" t="n">
        <v>17.5</v>
      </c>
      <c r="K4138" s="19" t="n">
        <v>17.5</v>
      </c>
      <c r="L4138" s="19" t="n">
        <v>17.5</v>
      </c>
      <c r="M4138" s="19" t="n">
        <f aca="false">IF(J4138&gt;0,J4138,K4138)*E4138</f>
        <v>17.5</v>
      </c>
      <c r="N4138" s="20"/>
      <c r="O4138" s="21" t="str">
        <f aca="false">IF(R4138="","",ROUND(R4138*(1-Premissas!$B$4),4))</f>
        <v/>
      </c>
      <c r="P4138" s="22"/>
      <c r="Q4138" s="22"/>
      <c r="R4138" s="23"/>
      <c r="S4138" s="24"/>
      <c r="T4138" s="24"/>
      <c r="U4138" s="25"/>
      <c r="V4138" s="19" t="str">
        <f aca="false">IF(COUNT(N4138:Q4138)=0,"",MIN(N4138:Q4138))</f>
        <v/>
      </c>
      <c r="W4138" s="16" t="str">
        <f aca="false">IF(V4138="","",INDEX($N$4:$Q$4,MATCH(V4138,N4138:Q4138,0)))</f>
        <v/>
      </c>
      <c r="X4138" s="19" t="str">
        <f aca="false">IF(COUNT(N4138:Q4138)&lt;2,"",SMALL(N4138:Q4138,2))</f>
        <v/>
      </c>
      <c r="Y4138" s="26" t="str">
        <f aca="false">IF(OR(V4138="",M4138=0),"",V4138/M4138-1)</f>
        <v/>
      </c>
      <c r="Z4138" s="26" t="str">
        <f aca="false">IF(OR(V4138="",L4138=""),"",V4138/(L4138*E4138)-1)</f>
        <v/>
      </c>
      <c r="AA4138" s="16" t="str">
        <f aca="false">IF(V4138="","SEM OFERTA",IF(OR(Y4138&gt;Premissas!$B$11,Y4138&lt;Premissas!$B$12),"VERIFICAR - UNIDADE/EMBALAGEM",IF(Y4138&gt;Premissas!$B$6,"NÃO COMPRAR - REAJUSTE &gt;5%","COMPRAR")))</f>
        <v>SEM OFERTA</v>
      </c>
      <c r="AB4138" s="18" t="str">
        <f aca="false">IF(W4138="DIMEC",S4138,IF(W4138="MEDCENTRO",U4138,""))</f>
        <v/>
      </c>
      <c r="AC4138" s="18" t="n">
        <f aca="false">IF(AA4138&lt;&gt;"COMPRAR",0,IF(AB4138="",I4138,MIN(I4138,AB4138)))</f>
        <v>0</v>
      </c>
      <c r="AD4138" s="19" t="n">
        <f aca="false">IF(AC4138&gt;0,AC4138*V4138,0)</f>
        <v>0</v>
      </c>
      <c r="AE4138" s="19" t="n">
        <f aca="false">IF(AC4138&gt;0,(M4138-V4138)*AC4138,0)</f>
        <v>0</v>
      </c>
      <c r="AF4138" s="16" t="str">
        <f aca="false">IF(AA4138&lt;&gt;"COMPRAR","",IF(AB4138="",IF(X4138="","",IF(X4138-V4138&lt;0.01,"EMPATE TÉCNICO","")),IF(AB4138&lt;I4138,"ESTOQUE INSUFICIENTE",IF(X4138="","",IF(X4138-V4138&lt;0.01,"EMPATE TÉCNICO","")))))</f>
        <v/>
      </c>
      <c r="AG4138" s="16" t="s">
        <v>203</v>
      </c>
      <c r="AH4138" s="16" t="s">
        <v>1761</v>
      </c>
    </row>
    <row r="4139" customFormat="false" ht="15" hidden="false" customHeight="false" outlineLevel="0" collapsed="false">
      <c r="A4139" s="16" t="s">
        <v>12801</v>
      </c>
      <c r="B4139" s="17" t="s">
        <v>12802</v>
      </c>
      <c r="C4139" s="16" t="s">
        <v>12803</v>
      </c>
      <c r="D4139" s="16" t="s">
        <v>4315</v>
      </c>
      <c r="E4139" s="18" t="n">
        <v>1</v>
      </c>
      <c r="F4139" s="16" t="s">
        <v>43</v>
      </c>
      <c r="G4139" s="18" t="n">
        <v>0</v>
      </c>
      <c r="H4139" s="16" t="n">
        <v>0</v>
      </c>
      <c r="I4139" s="18" t="n">
        <v>1</v>
      </c>
      <c r="J4139" s="19" t="n">
        <v>15.14</v>
      </c>
      <c r="K4139" s="19" t="n">
        <v>15.14</v>
      </c>
      <c r="L4139" s="19" t="n">
        <v>15.14</v>
      </c>
      <c r="M4139" s="19" t="n">
        <f aca="false">IF(J4139&gt;0,J4139,K4139)*E4139</f>
        <v>15.14</v>
      </c>
      <c r="N4139" s="20"/>
      <c r="O4139" s="21" t="str">
        <f aca="false">IF(R4139="","",ROUND(R4139*(1-Premissas!$B$4),4))</f>
        <v/>
      </c>
      <c r="P4139" s="22"/>
      <c r="Q4139" s="22"/>
      <c r="R4139" s="23"/>
      <c r="S4139" s="24"/>
      <c r="T4139" s="24"/>
      <c r="U4139" s="25"/>
      <c r="V4139" s="19" t="str">
        <f aca="false">IF(COUNT(N4139:Q4139)=0,"",MIN(N4139:Q4139))</f>
        <v/>
      </c>
      <c r="W4139" s="16" t="str">
        <f aca="false">IF(V4139="","",INDEX($N$4:$Q$4,MATCH(V4139,N4139:Q4139,0)))</f>
        <v/>
      </c>
      <c r="X4139" s="19" t="str">
        <f aca="false">IF(COUNT(N4139:Q4139)&lt;2,"",SMALL(N4139:Q4139,2))</f>
        <v/>
      </c>
      <c r="Y4139" s="26" t="str">
        <f aca="false">IF(OR(V4139="",M4139=0),"",V4139/M4139-1)</f>
        <v/>
      </c>
      <c r="Z4139" s="26" t="str">
        <f aca="false">IF(OR(V4139="",L4139=""),"",V4139/(L4139*E4139)-1)</f>
        <v/>
      </c>
      <c r="AA4139" s="16" t="str">
        <f aca="false">IF(V4139="","SEM OFERTA",IF(OR(Y4139&gt;Premissas!$B$11,Y4139&lt;Premissas!$B$12),"VERIFICAR - UNIDADE/EMBALAGEM",IF(Y4139&gt;Premissas!$B$6,"NÃO COMPRAR - REAJUSTE &gt;5%","COMPRAR")))</f>
        <v>SEM OFERTA</v>
      </c>
      <c r="AB4139" s="18" t="str">
        <f aca="false">IF(W4139="DIMEC",S4139,IF(W4139="MEDCENTRO",U4139,""))</f>
        <v/>
      </c>
      <c r="AC4139" s="18" t="n">
        <f aca="false">IF(AA4139&lt;&gt;"COMPRAR",0,IF(AB4139="",I4139,MIN(I4139,AB4139)))</f>
        <v>0</v>
      </c>
      <c r="AD4139" s="19" t="n">
        <f aca="false">IF(AC4139&gt;0,AC4139*V4139,0)</f>
        <v>0</v>
      </c>
      <c r="AE4139" s="19" t="n">
        <f aca="false">IF(AC4139&gt;0,(M4139-V4139)*AC4139,0)</f>
        <v>0</v>
      </c>
      <c r="AF4139" s="16" t="str">
        <f aca="false">IF(AA4139&lt;&gt;"COMPRAR","",IF(AB4139="",IF(X4139="","",IF(X4139-V4139&lt;0.01,"EMPATE TÉCNICO","")),IF(AB4139&lt;I4139,"ESTOQUE INSUFICIENTE",IF(X4139="","",IF(X4139-V4139&lt;0.01,"EMPATE TÉCNICO","")))))</f>
        <v/>
      </c>
      <c r="AG4139" s="16" t="s">
        <v>1838</v>
      </c>
      <c r="AH4139" s="16" t="s">
        <v>1761</v>
      </c>
    </row>
    <row r="4140" customFormat="false" ht="15" hidden="false" customHeight="false" outlineLevel="0" collapsed="false">
      <c r="A4140" s="16" t="s">
        <v>12804</v>
      </c>
      <c r="B4140" s="17" t="s">
        <v>12805</v>
      </c>
      <c r="C4140" s="16" t="s">
        <v>12806</v>
      </c>
      <c r="D4140" s="16" t="s">
        <v>3926</v>
      </c>
      <c r="E4140" s="18" t="n">
        <v>1</v>
      </c>
      <c r="F4140" s="16" t="s">
        <v>43</v>
      </c>
      <c r="G4140" s="18" t="n">
        <v>0</v>
      </c>
      <c r="H4140" s="16" t="n">
        <v>0.1</v>
      </c>
      <c r="I4140" s="18" t="n">
        <v>1</v>
      </c>
      <c r="J4140" s="19" t="n">
        <v>1.63</v>
      </c>
      <c r="K4140" s="19" t="n">
        <v>1.63</v>
      </c>
      <c r="L4140" s="19" t="n">
        <v>1.63</v>
      </c>
      <c r="M4140" s="19" t="n">
        <f aca="false">IF(J4140&gt;0,J4140,K4140)*E4140</f>
        <v>1.63</v>
      </c>
      <c r="N4140" s="20"/>
      <c r="O4140" s="21" t="str">
        <f aca="false">IF(R4140="","",ROUND(R4140*(1-Premissas!$B$4),4))</f>
        <v/>
      </c>
      <c r="P4140" s="22"/>
      <c r="Q4140" s="22"/>
      <c r="R4140" s="23"/>
      <c r="S4140" s="24"/>
      <c r="T4140" s="24"/>
      <c r="U4140" s="25"/>
      <c r="V4140" s="19" t="str">
        <f aca="false">IF(COUNT(N4140:Q4140)=0,"",MIN(N4140:Q4140))</f>
        <v/>
      </c>
      <c r="W4140" s="16" t="str">
        <f aca="false">IF(V4140="","",INDEX($N$4:$Q$4,MATCH(V4140,N4140:Q4140,0)))</f>
        <v/>
      </c>
      <c r="X4140" s="19" t="str">
        <f aca="false">IF(COUNT(N4140:Q4140)&lt;2,"",SMALL(N4140:Q4140,2))</f>
        <v/>
      </c>
      <c r="Y4140" s="26" t="str">
        <f aca="false">IF(OR(V4140="",M4140=0),"",V4140/M4140-1)</f>
        <v/>
      </c>
      <c r="Z4140" s="26" t="str">
        <f aca="false">IF(OR(V4140="",L4140=""),"",V4140/(L4140*E4140)-1)</f>
        <v/>
      </c>
      <c r="AA4140" s="16" t="str">
        <f aca="false">IF(V4140="","SEM OFERTA",IF(OR(Y4140&gt;Premissas!$B$11,Y4140&lt;Premissas!$B$12),"VERIFICAR - UNIDADE/EMBALAGEM",IF(Y4140&gt;Premissas!$B$6,"NÃO COMPRAR - REAJUSTE &gt;5%","COMPRAR")))</f>
        <v>SEM OFERTA</v>
      </c>
      <c r="AB4140" s="18" t="str">
        <f aca="false">IF(W4140="DIMEC",S4140,IF(W4140="MEDCENTRO",U4140,""))</f>
        <v/>
      </c>
      <c r="AC4140" s="18" t="n">
        <f aca="false">IF(AA4140&lt;&gt;"COMPRAR",0,IF(AB4140="",I4140,MIN(I4140,AB4140)))</f>
        <v>0</v>
      </c>
      <c r="AD4140" s="19" t="n">
        <f aca="false">IF(AC4140&gt;0,AC4140*V4140,0)</f>
        <v>0</v>
      </c>
      <c r="AE4140" s="19" t="n">
        <f aca="false">IF(AC4140&gt;0,(M4140-V4140)*AC4140,0)</f>
        <v>0</v>
      </c>
      <c r="AF4140" s="16" t="str">
        <f aca="false">IF(AA4140&lt;&gt;"COMPRAR","",IF(AB4140="",IF(X4140="","",IF(X4140-V4140&lt;0.01,"EMPATE TÉCNICO","")),IF(AB4140&lt;I4140,"ESTOQUE INSUFICIENTE",IF(X4140="","",IF(X4140-V4140&lt;0.01,"EMPATE TÉCNICO","")))))</f>
        <v/>
      </c>
      <c r="AG4140" s="16" t="s">
        <v>1798</v>
      </c>
      <c r="AH4140" s="16" t="s">
        <v>1761</v>
      </c>
    </row>
    <row r="4141" customFormat="false" ht="15" hidden="false" customHeight="false" outlineLevel="0" collapsed="false">
      <c r="A4141" s="16" t="s">
        <v>12807</v>
      </c>
      <c r="B4141" s="17" t="s">
        <v>12808</v>
      </c>
      <c r="C4141" s="16" t="s">
        <v>12809</v>
      </c>
      <c r="D4141" s="16" t="s">
        <v>3882</v>
      </c>
      <c r="E4141" s="18" t="n">
        <v>1</v>
      </c>
      <c r="F4141" s="16" t="s">
        <v>42</v>
      </c>
      <c r="G4141" s="18" t="n">
        <v>6</v>
      </c>
      <c r="H4141" s="16" t="n">
        <v>3.2</v>
      </c>
      <c r="I4141" s="18" t="n">
        <v>3</v>
      </c>
      <c r="J4141" s="19" t="n">
        <v>10.5866666666667</v>
      </c>
      <c r="K4141" s="19" t="n">
        <v>10.5866666666667</v>
      </c>
      <c r="L4141" s="19" t="n">
        <v>10.5867</v>
      </c>
      <c r="M4141" s="19" t="n">
        <f aca="false">IF(J4141&gt;0,J4141,K4141)*E4141</f>
        <v>10.5866666666667</v>
      </c>
      <c r="N4141" s="20"/>
      <c r="O4141" s="21" t="str">
        <f aca="false">IF(R4141="","",ROUND(R4141*(1-Premissas!$B$4),4))</f>
        <v/>
      </c>
      <c r="P4141" s="22"/>
      <c r="Q4141" s="22"/>
      <c r="R4141" s="23"/>
      <c r="S4141" s="24"/>
      <c r="T4141" s="24"/>
      <c r="U4141" s="25"/>
      <c r="V4141" s="19" t="str">
        <f aca="false">IF(COUNT(N4141:Q4141)=0,"",MIN(N4141:Q4141))</f>
        <v/>
      </c>
      <c r="W4141" s="16" t="str">
        <f aca="false">IF(V4141="","",INDEX($N$4:$Q$4,MATCH(V4141,N4141:Q4141,0)))</f>
        <v/>
      </c>
      <c r="X4141" s="19" t="str">
        <f aca="false">IF(COUNT(N4141:Q4141)&lt;2,"",SMALL(N4141:Q4141,2))</f>
        <v/>
      </c>
      <c r="Y4141" s="26" t="str">
        <f aca="false">IF(OR(V4141="",M4141=0),"",V4141/M4141-1)</f>
        <v/>
      </c>
      <c r="Z4141" s="26" t="str">
        <f aca="false">IF(OR(V4141="",L4141=""),"",V4141/(L4141*E4141)-1)</f>
        <v/>
      </c>
      <c r="AA4141" s="16" t="str">
        <f aca="false">IF(V4141="","SEM OFERTA",IF(OR(Y4141&gt;Premissas!$B$11,Y4141&lt;Premissas!$B$12),"VERIFICAR - UNIDADE/EMBALAGEM",IF(Y4141&gt;Premissas!$B$6,"NÃO COMPRAR - REAJUSTE &gt;5%","COMPRAR")))</f>
        <v>SEM OFERTA</v>
      </c>
      <c r="AB4141" s="18" t="str">
        <f aca="false">IF(W4141="DIMEC",S4141,IF(W4141="MEDCENTRO",U4141,""))</f>
        <v/>
      </c>
      <c r="AC4141" s="18" t="n">
        <f aca="false">IF(AA4141&lt;&gt;"COMPRAR",0,IF(AB4141="",I4141,MIN(I4141,AB4141)))</f>
        <v>0</v>
      </c>
      <c r="AD4141" s="19" t="n">
        <f aca="false">IF(AC4141&gt;0,AC4141*V4141,0)</f>
        <v>0</v>
      </c>
      <c r="AE4141" s="19" t="n">
        <f aca="false">IF(AC4141&gt;0,(M4141-V4141)*AC4141,0)</f>
        <v>0</v>
      </c>
      <c r="AF4141" s="16" t="str">
        <f aca="false">IF(AA4141&lt;&gt;"COMPRAR","",IF(AB4141="",IF(X4141="","",IF(X4141-V4141&lt;0.01,"EMPATE TÉCNICO","")),IF(AB4141&lt;I4141,"ESTOQUE INSUFICIENTE",IF(X4141="","",IF(X4141-V4141&lt;0.01,"EMPATE TÉCNICO","")))))</f>
        <v/>
      </c>
      <c r="AG4141" s="16" t="s">
        <v>328</v>
      </c>
      <c r="AH4141" s="16" t="s">
        <v>1761</v>
      </c>
    </row>
    <row r="4142" customFormat="false" ht="15" hidden="false" customHeight="false" outlineLevel="0" collapsed="false">
      <c r="A4142" s="16" t="s">
        <v>12810</v>
      </c>
      <c r="B4142" s="17" t="s">
        <v>12811</v>
      </c>
      <c r="C4142" s="16" t="s">
        <v>12812</v>
      </c>
      <c r="D4142" s="16" t="s">
        <v>456</v>
      </c>
      <c r="E4142" s="18" t="n">
        <v>1</v>
      </c>
      <c r="F4142" s="16" t="s">
        <v>43</v>
      </c>
      <c r="G4142" s="18" t="n">
        <v>0</v>
      </c>
      <c r="H4142" s="16" t="n">
        <v>0</v>
      </c>
      <c r="I4142" s="18" t="n">
        <v>1</v>
      </c>
      <c r="J4142" s="19" t="n">
        <v>10.11</v>
      </c>
      <c r="K4142" s="19" t="n">
        <v>10.11</v>
      </c>
      <c r="L4142" s="19" t="n">
        <v>10.11</v>
      </c>
      <c r="M4142" s="19" t="n">
        <f aca="false">IF(J4142&gt;0,J4142,K4142)*E4142</f>
        <v>10.11</v>
      </c>
      <c r="N4142" s="20"/>
      <c r="O4142" s="21" t="str">
        <f aca="false">IF(R4142="","",ROUND(R4142*(1-Premissas!$B$4),4))</f>
        <v/>
      </c>
      <c r="P4142" s="22"/>
      <c r="Q4142" s="22"/>
      <c r="R4142" s="23"/>
      <c r="S4142" s="24"/>
      <c r="T4142" s="24"/>
      <c r="U4142" s="25"/>
      <c r="V4142" s="19" t="str">
        <f aca="false">IF(COUNT(N4142:Q4142)=0,"",MIN(N4142:Q4142))</f>
        <v/>
      </c>
      <c r="W4142" s="16" t="str">
        <f aca="false">IF(V4142="","",INDEX($N$4:$Q$4,MATCH(V4142,N4142:Q4142,0)))</f>
        <v/>
      </c>
      <c r="X4142" s="19" t="str">
        <f aca="false">IF(COUNT(N4142:Q4142)&lt;2,"",SMALL(N4142:Q4142,2))</f>
        <v/>
      </c>
      <c r="Y4142" s="26" t="str">
        <f aca="false">IF(OR(V4142="",M4142=0),"",V4142/M4142-1)</f>
        <v/>
      </c>
      <c r="Z4142" s="26" t="str">
        <f aca="false">IF(OR(V4142="",L4142=""),"",V4142/(L4142*E4142)-1)</f>
        <v/>
      </c>
      <c r="AA4142" s="16" t="str">
        <f aca="false">IF(V4142="","SEM OFERTA",IF(OR(Y4142&gt;Premissas!$B$11,Y4142&lt;Premissas!$B$12),"VERIFICAR - UNIDADE/EMBALAGEM",IF(Y4142&gt;Premissas!$B$6,"NÃO COMPRAR - REAJUSTE &gt;5%","COMPRAR")))</f>
        <v>SEM OFERTA</v>
      </c>
      <c r="AB4142" s="18" t="str">
        <f aca="false">IF(W4142="DIMEC",S4142,IF(W4142="MEDCENTRO",U4142,""))</f>
        <v/>
      </c>
      <c r="AC4142" s="18" t="n">
        <f aca="false">IF(AA4142&lt;&gt;"COMPRAR",0,IF(AB4142="",I4142,MIN(I4142,AB4142)))</f>
        <v>0</v>
      </c>
      <c r="AD4142" s="19" t="n">
        <f aca="false">IF(AC4142&gt;0,AC4142*V4142,0)</f>
        <v>0</v>
      </c>
      <c r="AE4142" s="19" t="n">
        <f aca="false">IF(AC4142&gt;0,(M4142-V4142)*AC4142,0)</f>
        <v>0</v>
      </c>
      <c r="AF4142" s="16" t="str">
        <f aca="false">IF(AA4142&lt;&gt;"COMPRAR","",IF(AB4142="",IF(X4142="","",IF(X4142-V4142&lt;0.01,"EMPATE TÉCNICO","")),IF(AB4142&lt;I4142,"ESTOQUE INSUFICIENTE",IF(X4142="","",IF(X4142-V4142&lt;0.01,"EMPATE TÉCNICO","")))))</f>
        <v/>
      </c>
      <c r="AG4142" s="16" t="s">
        <v>1838</v>
      </c>
      <c r="AH4142" s="16" t="s">
        <v>1761</v>
      </c>
    </row>
    <row r="4143" customFormat="false" ht="15" hidden="false" customHeight="false" outlineLevel="0" collapsed="false">
      <c r="A4143" s="16" t="s">
        <v>12813</v>
      </c>
      <c r="B4143" s="17" t="s">
        <v>12814</v>
      </c>
      <c r="C4143" s="16" t="s">
        <v>12815</v>
      </c>
      <c r="D4143" s="16" t="s">
        <v>456</v>
      </c>
      <c r="E4143" s="18" t="n">
        <v>1</v>
      </c>
      <c r="F4143" s="16" t="s">
        <v>43</v>
      </c>
      <c r="G4143" s="18" t="n">
        <v>0</v>
      </c>
      <c r="H4143" s="16" t="n">
        <v>0</v>
      </c>
      <c r="I4143" s="18" t="n">
        <v>1</v>
      </c>
      <c r="J4143" s="19" t="n">
        <v>10.11</v>
      </c>
      <c r="K4143" s="19" t="n">
        <v>10.11</v>
      </c>
      <c r="L4143" s="19" t="n">
        <v>10.11</v>
      </c>
      <c r="M4143" s="19" t="n">
        <f aca="false">IF(J4143&gt;0,J4143,K4143)*E4143</f>
        <v>10.11</v>
      </c>
      <c r="N4143" s="20"/>
      <c r="O4143" s="21" t="str">
        <f aca="false">IF(R4143="","",ROUND(R4143*(1-Premissas!$B$4),4))</f>
        <v/>
      </c>
      <c r="P4143" s="22"/>
      <c r="Q4143" s="22"/>
      <c r="R4143" s="23"/>
      <c r="S4143" s="24"/>
      <c r="T4143" s="24"/>
      <c r="U4143" s="25"/>
      <c r="V4143" s="19" t="str">
        <f aca="false">IF(COUNT(N4143:Q4143)=0,"",MIN(N4143:Q4143))</f>
        <v/>
      </c>
      <c r="W4143" s="16" t="str">
        <f aca="false">IF(V4143="","",INDEX($N$4:$Q$4,MATCH(V4143,N4143:Q4143,0)))</f>
        <v/>
      </c>
      <c r="X4143" s="19" t="str">
        <f aca="false">IF(COUNT(N4143:Q4143)&lt;2,"",SMALL(N4143:Q4143,2))</f>
        <v/>
      </c>
      <c r="Y4143" s="26" t="str">
        <f aca="false">IF(OR(V4143="",M4143=0),"",V4143/M4143-1)</f>
        <v/>
      </c>
      <c r="Z4143" s="26" t="str">
        <f aca="false">IF(OR(V4143="",L4143=""),"",V4143/(L4143*E4143)-1)</f>
        <v/>
      </c>
      <c r="AA4143" s="16" t="str">
        <f aca="false">IF(V4143="","SEM OFERTA",IF(OR(Y4143&gt;Premissas!$B$11,Y4143&lt;Premissas!$B$12),"VERIFICAR - UNIDADE/EMBALAGEM",IF(Y4143&gt;Premissas!$B$6,"NÃO COMPRAR - REAJUSTE &gt;5%","COMPRAR")))</f>
        <v>SEM OFERTA</v>
      </c>
      <c r="AB4143" s="18" t="str">
        <f aca="false">IF(W4143="DIMEC",S4143,IF(W4143="MEDCENTRO",U4143,""))</f>
        <v/>
      </c>
      <c r="AC4143" s="18" t="n">
        <f aca="false">IF(AA4143&lt;&gt;"COMPRAR",0,IF(AB4143="",I4143,MIN(I4143,AB4143)))</f>
        <v>0</v>
      </c>
      <c r="AD4143" s="19" t="n">
        <f aca="false">IF(AC4143&gt;0,AC4143*V4143,0)</f>
        <v>0</v>
      </c>
      <c r="AE4143" s="19" t="n">
        <f aca="false">IF(AC4143&gt;0,(M4143-V4143)*AC4143,0)</f>
        <v>0</v>
      </c>
      <c r="AF4143" s="16" t="str">
        <f aca="false">IF(AA4143&lt;&gt;"COMPRAR","",IF(AB4143="",IF(X4143="","",IF(X4143-V4143&lt;0.01,"EMPATE TÉCNICO","")),IF(AB4143&lt;I4143,"ESTOQUE INSUFICIENTE",IF(X4143="","",IF(X4143-V4143&lt;0.01,"EMPATE TÉCNICO","")))))</f>
        <v/>
      </c>
      <c r="AG4143" s="16" t="s">
        <v>1838</v>
      </c>
      <c r="AH4143" s="16" t="s">
        <v>1761</v>
      </c>
    </row>
    <row r="4144" customFormat="false" ht="15" hidden="false" customHeight="false" outlineLevel="0" collapsed="false">
      <c r="A4144" s="16" t="s">
        <v>12816</v>
      </c>
      <c r="B4144" s="17" t="s">
        <v>12817</v>
      </c>
      <c r="C4144" s="16" t="s">
        <v>12818</v>
      </c>
      <c r="D4144" s="16" t="s">
        <v>12819</v>
      </c>
      <c r="E4144" s="18" t="n">
        <v>1</v>
      </c>
      <c r="F4144" s="16" t="s">
        <v>43</v>
      </c>
      <c r="G4144" s="18" t="n">
        <v>0</v>
      </c>
      <c r="H4144" s="16" t="n">
        <v>0</v>
      </c>
      <c r="I4144" s="18" t="n">
        <v>1</v>
      </c>
      <c r="J4144" s="19" t="n">
        <v>1.9775</v>
      </c>
      <c r="K4144" s="19" t="n">
        <v>1.9775</v>
      </c>
      <c r="L4144" s="19" t="n">
        <v>1.9775</v>
      </c>
      <c r="M4144" s="19" t="n">
        <f aca="false">IF(J4144&gt;0,J4144,K4144)*E4144</f>
        <v>1.9775</v>
      </c>
      <c r="N4144" s="20"/>
      <c r="O4144" s="21" t="str">
        <f aca="false">IF(R4144="","",ROUND(R4144*(1-Premissas!$B$4),4))</f>
        <v/>
      </c>
      <c r="P4144" s="22"/>
      <c r="Q4144" s="22"/>
      <c r="R4144" s="23"/>
      <c r="S4144" s="24"/>
      <c r="T4144" s="24"/>
      <c r="U4144" s="25"/>
      <c r="V4144" s="19" t="str">
        <f aca="false">IF(COUNT(N4144:Q4144)=0,"",MIN(N4144:Q4144))</f>
        <v/>
      </c>
      <c r="W4144" s="16" t="str">
        <f aca="false">IF(V4144="","",INDEX($N$4:$Q$4,MATCH(V4144,N4144:Q4144,0)))</f>
        <v/>
      </c>
      <c r="X4144" s="19" t="str">
        <f aca="false">IF(COUNT(N4144:Q4144)&lt;2,"",SMALL(N4144:Q4144,2))</f>
        <v/>
      </c>
      <c r="Y4144" s="26" t="str">
        <f aca="false">IF(OR(V4144="",M4144=0),"",V4144/M4144-1)</f>
        <v/>
      </c>
      <c r="Z4144" s="26" t="str">
        <f aca="false">IF(OR(V4144="",L4144=""),"",V4144/(L4144*E4144)-1)</f>
        <v/>
      </c>
      <c r="AA4144" s="16" t="str">
        <f aca="false">IF(V4144="","SEM OFERTA",IF(OR(Y4144&gt;Premissas!$B$11,Y4144&lt;Premissas!$B$12),"VERIFICAR - UNIDADE/EMBALAGEM",IF(Y4144&gt;Premissas!$B$6,"NÃO COMPRAR - REAJUSTE &gt;5%","COMPRAR")))</f>
        <v>SEM OFERTA</v>
      </c>
      <c r="AB4144" s="18" t="str">
        <f aca="false">IF(W4144="DIMEC",S4144,IF(W4144="MEDCENTRO",U4144,""))</f>
        <v/>
      </c>
      <c r="AC4144" s="18" t="n">
        <f aca="false">IF(AA4144&lt;&gt;"COMPRAR",0,IF(AB4144="",I4144,MIN(I4144,AB4144)))</f>
        <v>0</v>
      </c>
      <c r="AD4144" s="19" t="n">
        <f aca="false">IF(AC4144&gt;0,AC4144*V4144,0)</f>
        <v>0</v>
      </c>
      <c r="AE4144" s="19" t="n">
        <f aca="false">IF(AC4144&gt;0,(M4144-V4144)*AC4144,0)</f>
        <v>0</v>
      </c>
      <c r="AF4144" s="16" t="str">
        <f aca="false">IF(AA4144&lt;&gt;"COMPRAR","",IF(AB4144="",IF(X4144="","",IF(X4144-V4144&lt;0.01,"EMPATE TÉCNICO","")),IF(AB4144&lt;I4144,"ESTOQUE INSUFICIENTE",IF(X4144="","",IF(X4144-V4144&lt;0.01,"EMPATE TÉCNICO","")))))</f>
        <v/>
      </c>
      <c r="AG4144" s="16" t="s">
        <v>1771</v>
      </c>
      <c r="AH4144" s="16" t="s">
        <v>1761</v>
      </c>
    </row>
    <row r="4145" customFormat="false" ht="15" hidden="false" customHeight="false" outlineLevel="0" collapsed="false">
      <c r="A4145" s="16" t="s">
        <v>12820</v>
      </c>
      <c r="B4145" s="17" t="s">
        <v>12821</v>
      </c>
      <c r="C4145" s="16" t="s">
        <v>12822</v>
      </c>
      <c r="D4145" s="16" t="s">
        <v>3926</v>
      </c>
      <c r="E4145" s="18" t="n">
        <v>1</v>
      </c>
      <c r="F4145" s="16" t="s">
        <v>43</v>
      </c>
      <c r="G4145" s="18" t="n">
        <v>3</v>
      </c>
      <c r="H4145" s="16" t="n">
        <v>1.7</v>
      </c>
      <c r="I4145" s="18" t="n">
        <v>2</v>
      </c>
      <c r="J4145" s="19" t="n">
        <v>1.8925</v>
      </c>
      <c r="K4145" s="19" t="n">
        <v>1.8925</v>
      </c>
      <c r="L4145" s="19" t="n">
        <v>1.8925</v>
      </c>
      <c r="M4145" s="19" t="n">
        <f aca="false">IF(J4145&gt;0,J4145,K4145)*E4145</f>
        <v>1.8925</v>
      </c>
      <c r="N4145" s="20"/>
      <c r="O4145" s="21" t="str">
        <f aca="false">IF(R4145="","",ROUND(R4145*(1-Premissas!$B$4),4))</f>
        <v/>
      </c>
      <c r="P4145" s="22"/>
      <c r="Q4145" s="22"/>
      <c r="R4145" s="23"/>
      <c r="S4145" s="24"/>
      <c r="T4145" s="24"/>
      <c r="U4145" s="25"/>
      <c r="V4145" s="19" t="str">
        <f aca="false">IF(COUNT(N4145:Q4145)=0,"",MIN(N4145:Q4145))</f>
        <v/>
      </c>
      <c r="W4145" s="16" t="str">
        <f aca="false">IF(V4145="","",INDEX($N$4:$Q$4,MATCH(V4145,N4145:Q4145,0)))</f>
        <v/>
      </c>
      <c r="X4145" s="19" t="str">
        <f aca="false">IF(COUNT(N4145:Q4145)&lt;2,"",SMALL(N4145:Q4145,2))</f>
        <v/>
      </c>
      <c r="Y4145" s="26" t="str">
        <f aca="false">IF(OR(V4145="",M4145=0),"",V4145/M4145-1)</f>
        <v/>
      </c>
      <c r="Z4145" s="26" t="str">
        <f aca="false">IF(OR(V4145="",L4145=""),"",V4145/(L4145*E4145)-1)</f>
        <v/>
      </c>
      <c r="AA4145" s="16" t="str">
        <f aca="false">IF(V4145="","SEM OFERTA",IF(OR(Y4145&gt;Premissas!$B$11,Y4145&lt;Premissas!$B$12),"VERIFICAR - UNIDADE/EMBALAGEM",IF(Y4145&gt;Premissas!$B$6,"NÃO COMPRAR - REAJUSTE &gt;5%","COMPRAR")))</f>
        <v>SEM OFERTA</v>
      </c>
      <c r="AB4145" s="18" t="str">
        <f aca="false">IF(W4145="DIMEC",S4145,IF(W4145="MEDCENTRO",U4145,""))</f>
        <v/>
      </c>
      <c r="AC4145" s="18" t="n">
        <f aca="false">IF(AA4145&lt;&gt;"COMPRAR",0,IF(AB4145="",I4145,MIN(I4145,AB4145)))</f>
        <v>0</v>
      </c>
      <c r="AD4145" s="19" t="n">
        <f aca="false">IF(AC4145&gt;0,AC4145*V4145,0)</f>
        <v>0</v>
      </c>
      <c r="AE4145" s="19" t="n">
        <f aca="false">IF(AC4145&gt;0,(M4145-V4145)*AC4145,0)</f>
        <v>0</v>
      </c>
      <c r="AF4145" s="16" t="str">
        <f aca="false">IF(AA4145&lt;&gt;"COMPRAR","",IF(AB4145="",IF(X4145="","",IF(X4145-V4145&lt;0.01,"EMPATE TÉCNICO","")),IF(AB4145&lt;I4145,"ESTOQUE INSUFICIENTE",IF(X4145="","",IF(X4145-V4145&lt;0.01,"EMPATE TÉCNICO","")))))</f>
        <v/>
      </c>
      <c r="AG4145" s="16" t="s">
        <v>328</v>
      </c>
      <c r="AH4145" s="16" t="s">
        <v>1761</v>
      </c>
    </row>
    <row r="4146" customFormat="false" ht="15" hidden="false" customHeight="false" outlineLevel="0" collapsed="false">
      <c r="A4146" s="16" t="s">
        <v>12823</v>
      </c>
      <c r="B4146" s="17" t="s">
        <v>12824</v>
      </c>
      <c r="C4146" s="16" t="s">
        <v>12825</v>
      </c>
      <c r="D4146" s="16" t="s">
        <v>3926</v>
      </c>
      <c r="E4146" s="18" t="n">
        <v>1</v>
      </c>
      <c r="F4146" s="16" t="s">
        <v>43</v>
      </c>
      <c r="G4146" s="18" t="n">
        <v>3</v>
      </c>
      <c r="H4146" s="16" t="n">
        <v>1.8</v>
      </c>
      <c r="I4146" s="18" t="n">
        <v>2</v>
      </c>
      <c r="J4146" s="19" t="n">
        <v>2.5025</v>
      </c>
      <c r="K4146" s="19" t="n">
        <v>2.5025</v>
      </c>
      <c r="L4146" s="19" t="n">
        <v>2.5025</v>
      </c>
      <c r="M4146" s="19" t="n">
        <f aca="false">IF(J4146&gt;0,J4146,K4146)*E4146</f>
        <v>2.5025</v>
      </c>
      <c r="N4146" s="20"/>
      <c r="O4146" s="21" t="str">
        <f aca="false">IF(R4146="","",ROUND(R4146*(1-Premissas!$B$4),4))</f>
        <v/>
      </c>
      <c r="P4146" s="22"/>
      <c r="Q4146" s="22"/>
      <c r="R4146" s="23"/>
      <c r="S4146" s="24"/>
      <c r="T4146" s="24"/>
      <c r="U4146" s="25"/>
      <c r="V4146" s="19" t="str">
        <f aca="false">IF(COUNT(N4146:Q4146)=0,"",MIN(N4146:Q4146))</f>
        <v/>
      </c>
      <c r="W4146" s="16" t="str">
        <f aca="false">IF(V4146="","",INDEX($N$4:$Q$4,MATCH(V4146,N4146:Q4146,0)))</f>
        <v/>
      </c>
      <c r="X4146" s="19" t="str">
        <f aca="false">IF(COUNT(N4146:Q4146)&lt;2,"",SMALL(N4146:Q4146,2))</f>
        <v/>
      </c>
      <c r="Y4146" s="26" t="str">
        <f aca="false">IF(OR(V4146="",M4146=0),"",V4146/M4146-1)</f>
        <v/>
      </c>
      <c r="Z4146" s="26" t="str">
        <f aca="false">IF(OR(V4146="",L4146=""),"",V4146/(L4146*E4146)-1)</f>
        <v/>
      </c>
      <c r="AA4146" s="16" t="str">
        <f aca="false">IF(V4146="","SEM OFERTA",IF(OR(Y4146&gt;Premissas!$B$11,Y4146&lt;Premissas!$B$12),"VERIFICAR - UNIDADE/EMBALAGEM",IF(Y4146&gt;Premissas!$B$6,"NÃO COMPRAR - REAJUSTE &gt;5%","COMPRAR")))</f>
        <v>SEM OFERTA</v>
      </c>
      <c r="AB4146" s="18" t="str">
        <f aca="false">IF(W4146="DIMEC",S4146,IF(W4146="MEDCENTRO",U4146,""))</f>
        <v/>
      </c>
      <c r="AC4146" s="18" t="n">
        <f aca="false">IF(AA4146&lt;&gt;"COMPRAR",0,IF(AB4146="",I4146,MIN(I4146,AB4146)))</f>
        <v>0</v>
      </c>
      <c r="AD4146" s="19" t="n">
        <f aca="false">IF(AC4146&gt;0,AC4146*V4146,0)</f>
        <v>0</v>
      </c>
      <c r="AE4146" s="19" t="n">
        <f aca="false">IF(AC4146&gt;0,(M4146-V4146)*AC4146,0)</f>
        <v>0</v>
      </c>
      <c r="AF4146" s="16" t="str">
        <f aca="false">IF(AA4146&lt;&gt;"COMPRAR","",IF(AB4146="",IF(X4146="","",IF(X4146-V4146&lt;0.01,"EMPATE TÉCNICO","")),IF(AB4146&lt;I4146,"ESTOQUE INSUFICIENTE",IF(X4146="","",IF(X4146-V4146&lt;0.01,"EMPATE TÉCNICO","")))))</f>
        <v/>
      </c>
      <c r="AG4146" s="16" t="s">
        <v>328</v>
      </c>
      <c r="AH4146" s="16" t="s">
        <v>1761</v>
      </c>
    </row>
    <row r="4147" customFormat="false" ht="15" hidden="false" customHeight="false" outlineLevel="0" collapsed="false">
      <c r="A4147" s="16" t="s">
        <v>12826</v>
      </c>
      <c r="B4147" s="17" t="s">
        <v>12827</v>
      </c>
      <c r="C4147" s="16" t="s">
        <v>12828</v>
      </c>
      <c r="D4147" s="16" t="s">
        <v>4213</v>
      </c>
      <c r="E4147" s="18" t="n">
        <v>1</v>
      </c>
      <c r="F4147" s="16" t="s">
        <v>43</v>
      </c>
      <c r="G4147" s="18" t="n">
        <v>0</v>
      </c>
      <c r="H4147" s="16" t="n">
        <v>0.6</v>
      </c>
      <c r="I4147" s="18" t="n">
        <v>2</v>
      </c>
      <c r="J4147" s="19" t="n">
        <v>4.21166666666667</v>
      </c>
      <c r="K4147" s="19" t="n">
        <v>4.21166666666667</v>
      </c>
      <c r="L4147" s="19" t="n">
        <v>4.2117</v>
      </c>
      <c r="M4147" s="19" t="n">
        <f aca="false">IF(J4147&gt;0,J4147,K4147)*E4147</f>
        <v>4.21166666666667</v>
      </c>
      <c r="N4147" s="20"/>
      <c r="O4147" s="21" t="str">
        <f aca="false">IF(R4147="","",ROUND(R4147*(1-Premissas!$B$4),4))</f>
        <v/>
      </c>
      <c r="P4147" s="22"/>
      <c r="Q4147" s="22"/>
      <c r="R4147" s="23"/>
      <c r="S4147" s="24"/>
      <c r="T4147" s="24"/>
      <c r="U4147" s="25"/>
      <c r="V4147" s="19" t="str">
        <f aca="false">IF(COUNT(N4147:Q4147)=0,"",MIN(N4147:Q4147))</f>
        <v/>
      </c>
      <c r="W4147" s="16" t="str">
        <f aca="false">IF(V4147="","",INDEX($N$4:$Q$4,MATCH(V4147,N4147:Q4147,0)))</f>
        <v/>
      </c>
      <c r="X4147" s="19" t="str">
        <f aca="false">IF(COUNT(N4147:Q4147)&lt;2,"",SMALL(N4147:Q4147,2))</f>
        <v/>
      </c>
      <c r="Y4147" s="26" t="str">
        <f aca="false">IF(OR(V4147="",M4147=0),"",V4147/M4147-1)</f>
        <v/>
      </c>
      <c r="Z4147" s="26" t="str">
        <f aca="false">IF(OR(V4147="",L4147=""),"",V4147/(L4147*E4147)-1)</f>
        <v/>
      </c>
      <c r="AA4147" s="16" t="str">
        <f aca="false">IF(V4147="","SEM OFERTA",IF(OR(Y4147&gt;Premissas!$B$11,Y4147&lt;Premissas!$B$12),"VERIFICAR - UNIDADE/EMBALAGEM",IF(Y4147&gt;Premissas!$B$6,"NÃO COMPRAR - REAJUSTE &gt;5%","COMPRAR")))</f>
        <v>SEM OFERTA</v>
      </c>
      <c r="AB4147" s="18" t="str">
        <f aca="false">IF(W4147="DIMEC",S4147,IF(W4147="MEDCENTRO",U4147,""))</f>
        <v/>
      </c>
      <c r="AC4147" s="18" t="n">
        <f aca="false">IF(AA4147&lt;&gt;"COMPRAR",0,IF(AB4147="",I4147,MIN(I4147,AB4147)))</f>
        <v>0</v>
      </c>
      <c r="AD4147" s="19" t="n">
        <f aca="false">IF(AC4147&gt;0,AC4147*V4147,0)</f>
        <v>0</v>
      </c>
      <c r="AE4147" s="19" t="n">
        <f aca="false">IF(AC4147&gt;0,(M4147-V4147)*AC4147,0)</f>
        <v>0</v>
      </c>
      <c r="AF4147" s="16" t="str">
        <f aca="false">IF(AA4147&lt;&gt;"COMPRAR","",IF(AB4147="",IF(X4147="","",IF(X4147-V4147&lt;0.01,"EMPATE TÉCNICO","")),IF(AB4147&lt;I4147,"ESTOQUE INSUFICIENTE",IF(X4147="","",IF(X4147-V4147&lt;0.01,"EMPATE TÉCNICO","")))))</f>
        <v/>
      </c>
      <c r="AG4147" s="16" t="s">
        <v>328</v>
      </c>
      <c r="AH4147" s="16" t="s">
        <v>1761</v>
      </c>
    </row>
    <row r="4148" customFormat="false" ht="15" hidden="false" customHeight="false" outlineLevel="0" collapsed="false">
      <c r="A4148" s="16" t="s">
        <v>12829</v>
      </c>
      <c r="B4148" s="17" t="s">
        <v>12830</v>
      </c>
      <c r="C4148" s="16" t="s">
        <v>12831</v>
      </c>
      <c r="D4148" s="16" t="s">
        <v>12832</v>
      </c>
      <c r="E4148" s="18" t="n">
        <v>1</v>
      </c>
      <c r="F4148" s="16" t="s">
        <v>42</v>
      </c>
      <c r="G4148" s="18" t="n">
        <v>4</v>
      </c>
      <c r="H4148" s="16" t="n">
        <v>6.4</v>
      </c>
      <c r="I4148" s="18" t="n">
        <v>13</v>
      </c>
      <c r="J4148" s="19" t="n">
        <v>2.84</v>
      </c>
      <c r="K4148" s="19" t="n">
        <v>2.84</v>
      </c>
      <c r="L4148" s="19" t="n">
        <v>2.84</v>
      </c>
      <c r="M4148" s="19" t="n">
        <f aca="false">IF(J4148&gt;0,J4148,K4148)*E4148</f>
        <v>2.84</v>
      </c>
      <c r="N4148" s="20"/>
      <c r="O4148" s="21" t="str">
        <f aca="false">IF(R4148="","",ROUND(R4148*(1-Premissas!$B$4),4))</f>
        <v/>
      </c>
      <c r="P4148" s="22"/>
      <c r="Q4148" s="22"/>
      <c r="R4148" s="23"/>
      <c r="S4148" s="24"/>
      <c r="T4148" s="24"/>
      <c r="U4148" s="25"/>
      <c r="V4148" s="19" t="str">
        <f aca="false">IF(COUNT(N4148:Q4148)=0,"",MIN(N4148:Q4148))</f>
        <v/>
      </c>
      <c r="W4148" s="16" t="str">
        <f aca="false">IF(V4148="","",INDEX($N$4:$Q$4,MATCH(V4148,N4148:Q4148,0)))</f>
        <v/>
      </c>
      <c r="X4148" s="19" t="str">
        <f aca="false">IF(COUNT(N4148:Q4148)&lt;2,"",SMALL(N4148:Q4148,2))</f>
        <v/>
      </c>
      <c r="Y4148" s="26" t="str">
        <f aca="false">IF(OR(V4148="",M4148=0),"",V4148/M4148-1)</f>
        <v/>
      </c>
      <c r="Z4148" s="26" t="str">
        <f aca="false">IF(OR(V4148="",L4148=""),"",V4148/(L4148*E4148)-1)</f>
        <v/>
      </c>
      <c r="AA4148" s="16" t="str">
        <f aca="false">IF(V4148="","SEM OFERTA",IF(OR(Y4148&gt;Premissas!$B$11,Y4148&lt;Premissas!$B$12),"VERIFICAR - UNIDADE/EMBALAGEM",IF(Y4148&gt;Premissas!$B$6,"NÃO COMPRAR - REAJUSTE &gt;5%","COMPRAR")))</f>
        <v>SEM OFERTA</v>
      </c>
      <c r="AB4148" s="18" t="str">
        <f aca="false">IF(W4148="DIMEC",S4148,IF(W4148="MEDCENTRO",U4148,""))</f>
        <v/>
      </c>
      <c r="AC4148" s="18" t="n">
        <f aca="false">IF(AA4148&lt;&gt;"COMPRAR",0,IF(AB4148="",I4148,MIN(I4148,AB4148)))</f>
        <v>0</v>
      </c>
      <c r="AD4148" s="19" t="n">
        <f aca="false">IF(AC4148&gt;0,AC4148*V4148,0)</f>
        <v>0</v>
      </c>
      <c r="AE4148" s="19" t="n">
        <f aca="false">IF(AC4148&gt;0,(M4148-V4148)*AC4148,0)</f>
        <v>0</v>
      </c>
      <c r="AF4148" s="16" t="str">
        <f aca="false">IF(AA4148&lt;&gt;"COMPRAR","",IF(AB4148="",IF(X4148="","",IF(X4148-V4148&lt;0.01,"EMPATE TÉCNICO","")),IF(AB4148&lt;I4148,"ESTOQUE INSUFICIENTE",IF(X4148="","",IF(X4148-V4148&lt;0.01,"EMPATE TÉCNICO","")))))</f>
        <v/>
      </c>
      <c r="AG4148" s="16" t="s">
        <v>328</v>
      </c>
      <c r="AH4148" s="16" t="s">
        <v>1761</v>
      </c>
    </row>
    <row r="4149" customFormat="false" ht="15" hidden="false" customHeight="false" outlineLevel="0" collapsed="false">
      <c r="A4149" s="16" t="s">
        <v>12833</v>
      </c>
      <c r="B4149" s="17" t="s">
        <v>12834</v>
      </c>
      <c r="C4149" s="16" t="s">
        <v>12835</v>
      </c>
      <c r="D4149" s="16" t="s">
        <v>4371</v>
      </c>
      <c r="E4149" s="18" t="n">
        <v>1</v>
      </c>
      <c r="F4149" s="16" t="s">
        <v>41</v>
      </c>
      <c r="G4149" s="18" t="n">
        <v>16</v>
      </c>
      <c r="H4149" s="16" t="n">
        <v>8.6</v>
      </c>
      <c r="I4149" s="18" t="n">
        <v>6</v>
      </c>
      <c r="J4149" s="19" t="n">
        <v>5.86166666666667</v>
      </c>
      <c r="K4149" s="19" t="n">
        <v>5.86166666666667</v>
      </c>
      <c r="L4149" s="19" t="n">
        <v>4.95</v>
      </c>
      <c r="M4149" s="19" t="n">
        <f aca="false">IF(J4149&gt;0,J4149,K4149)*E4149</f>
        <v>5.86166666666667</v>
      </c>
      <c r="N4149" s="20"/>
      <c r="O4149" s="21" t="str">
        <f aca="false">IF(R4149="","",ROUND(R4149*(1-Premissas!$B$4),4))</f>
        <v/>
      </c>
      <c r="P4149" s="22"/>
      <c r="Q4149" s="22"/>
      <c r="R4149" s="23"/>
      <c r="S4149" s="24"/>
      <c r="T4149" s="24"/>
      <c r="U4149" s="25"/>
      <c r="V4149" s="19" t="str">
        <f aca="false">IF(COUNT(N4149:Q4149)=0,"",MIN(N4149:Q4149))</f>
        <v/>
      </c>
      <c r="W4149" s="16" t="str">
        <f aca="false">IF(V4149="","",INDEX($N$4:$Q$4,MATCH(V4149,N4149:Q4149,0)))</f>
        <v/>
      </c>
      <c r="X4149" s="19" t="str">
        <f aca="false">IF(COUNT(N4149:Q4149)&lt;2,"",SMALL(N4149:Q4149,2))</f>
        <v/>
      </c>
      <c r="Y4149" s="26" t="str">
        <f aca="false">IF(OR(V4149="",M4149=0),"",V4149/M4149-1)</f>
        <v/>
      </c>
      <c r="Z4149" s="26" t="str">
        <f aca="false">IF(OR(V4149="",L4149=""),"",V4149/(L4149*E4149)-1)</f>
        <v/>
      </c>
      <c r="AA4149" s="16" t="str">
        <f aca="false">IF(V4149="","SEM OFERTA",IF(OR(Y4149&gt;Premissas!$B$11,Y4149&lt;Premissas!$B$12),"VERIFICAR - UNIDADE/EMBALAGEM",IF(Y4149&gt;Premissas!$B$6,"NÃO COMPRAR - REAJUSTE &gt;5%","COMPRAR")))</f>
        <v>SEM OFERTA</v>
      </c>
      <c r="AB4149" s="18" t="str">
        <f aca="false">IF(W4149="DIMEC",S4149,IF(W4149="MEDCENTRO",U4149,""))</f>
        <v/>
      </c>
      <c r="AC4149" s="18" t="n">
        <f aca="false">IF(AA4149&lt;&gt;"COMPRAR",0,IF(AB4149="",I4149,MIN(I4149,AB4149)))</f>
        <v>0</v>
      </c>
      <c r="AD4149" s="19" t="n">
        <f aca="false">IF(AC4149&gt;0,AC4149*V4149,0)</f>
        <v>0</v>
      </c>
      <c r="AE4149" s="19" t="n">
        <f aca="false">IF(AC4149&gt;0,(M4149-V4149)*AC4149,0)</f>
        <v>0</v>
      </c>
      <c r="AF4149" s="16" t="str">
        <f aca="false">IF(AA4149&lt;&gt;"COMPRAR","",IF(AB4149="",IF(X4149="","",IF(X4149-V4149&lt;0.01,"EMPATE TÉCNICO","")),IF(AB4149&lt;I4149,"ESTOQUE INSUFICIENTE",IF(X4149="","",IF(X4149-V4149&lt;0.01,"EMPATE TÉCNICO","")))))</f>
        <v/>
      </c>
      <c r="AG4149" s="16" t="s">
        <v>547</v>
      </c>
      <c r="AH4149" s="16" t="s">
        <v>1761</v>
      </c>
    </row>
    <row r="4150" customFormat="false" ht="15" hidden="false" customHeight="false" outlineLevel="0" collapsed="false">
      <c r="A4150" s="16" t="s">
        <v>12836</v>
      </c>
      <c r="B4150" s="17" t="s">
        <v>12837</v>
      </c>
      <c r="C4150" s="16" t="s">
        <v>12838</v>
      </c>
      <c r="D4150" s="16" t="s">
        <v>5429</v>
      </c>
      <c r="E4150" s="18" t="n">
        <v>1</v>
      </c>
      <c r="F4150" s="16" t="s">
        <v>43</v>
      </c>
      <c r="G4150" s="18" t="n">
        <v>0</v>
      </c>
      <c r="H4150" s="16" t="n">
        <v>0.1</v>
      </c>
      <c r="I4150" s="18" t="n">
        <v>1</v>
      </c>
      <c r="J4150" s="19" t="n">
        <v>8.35</v>
      </c>
      <c r="K4150" s="19" t="n">
        <v>8.35</v>
      </c>
      <c r="L4150" s="19" t="n">
        <v>8.35</v>
      </c>
      <c r="M4150" s="19" t="n">
        <f aca="false">IF(J4150&gt;0,J4150,K4150)*E4150</f>
        <v>8.35</v>
      </c>
      <c r="N4150" s="20"/>
      <c r="O4150" s="21" t="str">
        <f aca="false">IF(R4150="","",ROUND(R4150*(1-Premissas!$B$4),4))</f>
        <v/>
      </c>
      <c r="P4150" s="22"/>
      <c r="Q4150" s="22"/>
      <c r="R4150" s="23"/>
      <c r="S4150" s="24"/>
      <c r="T4150" s="24"/>
      <c r="U4150" s="25"/>
      <c r="V4150" s="19" t="str">
        <f aca="false">IF(COUNT(N4150:Q4150)=0,"",MIN(N4150:Q4150))</f>
        <v/>
      </c>
      <c r="W4150" s="16" t="str">
        <f aca="false">IF(V4150="","",INDEX($N$4:$Q$4,MATCH(V4150,N4150:Q4150,0)))</f>
        <v/>
      </c>
      <c r="X4150" s="19" t="str">
        <f aca="false">IF(COUNT(N4150:Q4150)&lt;2,"",SMALL(N4150:Q4150,2))</f>
        <v/>
      </c>
      <c r="Y4150" s="26" t="str">
        <f aca="false">IF(OR(V4150="",M4150=0),"",V4150/M4150-1)</f>
        <v/>
      </c>
      <c r="Z4150" s="26" t="str">
        <f aca="false">IF(OR(V4150="",L4150=""),"",V4150/(L4150*E4150)-1)</f>
        <v/>
      </c>
      <c r="AA4150" s="16" t="str">
        <f aca="false">IF(V4150="","SEM OFERTA",IF(OR(Y4150&gt;Premissas!$B$11,Y4150&lt;Premissas!$B$12),"VERIFICAR - UNIDADE/EMBALAGEM",IF(Y4150&gt;Premissas!$B$6,"NÃO COMPRAR - REAJUSTE &gt;5%","COMPRAR")))</f>
        <v>SEM OFERTA</v>
      </c>
      <c r="AB4150" s="18" t="str">
        <f aca="false">IF(W4150="DIMEC",S4150,IF(W4150="MEDCENTRO",U4150,""))</f>
        <v/>
      </c>
      <c r="AC4150" s="18" t="n">
        <f aca="false">IF(AA4150&lt;&gt;"COMPRAR",0,IF(AB4150="",I4150,MIN(I4150,AB4150)))</f>
        <v>0</v>
      </c>
      <c r="AD4150" s="19" t="n">
        <f aca="false">IF(AC4150&gt;0,AC4150*V4150,0)</f>
        <v>0</v>
      </c>
      <c r="AE4150" s="19" t="n">
        <f aca="false">IF(AC4150&gt;0,(M4150-V4150)*AC4150,0)</f>
        <v>0</v>
      </c>
      <c r="AF4150" s="16" t="str">
        <f aca="false">IF(AA4150&lt;&gt;"COMPRAR","",IF(AB4150="",IF(X4150="","",IF(X4150-V4150&lt;0.01,"EMPATE TÉCNICO","")),IF(AB4150&lt;I4150,"ESTOQUE INSUFICIENTE",IF(X4150="","",IF(X4150-V4150&lt;0.01,"EMPATE TÉCNICO","")))))</f>
        <v/>
      </c>
      <c r="AG4150" s="16" t="s">
        <v>203</v>
      </c>
      <c r="AH4150" s="16" t="s">
        <v>1761</v>
      </c>
    </row>
    <row r="4151" customFormat="false" ht="15" hidden="false" customHeight="false" outlineLevel="0" collapsed="false">
      <c r="A4151" s="16" t="s">
        <v>12839</v>
      </c>
      <c r="B4151" s="17" t="s">
        <v>12840</v>
      </c>
      <c r="C4151" s="16" t="s">
        <v>12841</v>
      </c>
      <c r="D4151" s="16" t="s">
        <v>5429</v>
      </c>
      <c r="E4151" s="18" t="n">
        <v>1</v>
      </c>
      <c r="F4151" s="16" t="s">
        <v>43</v>
      </c>
      <c r="G4151" s="18" t="n">
        <v>0</v>
      </c>
      <c r="H4151" s="16" t="n">
        <v>0.4</v>
      </c>
      <c r="I4151" s="18" t="n">
        <v>2</v>
      </c>
      <c r="J4151" s="19" t="n">
        <v>14.185</v>
      </c>
      <c r="K4151" s="19" t="n">
        <v>14.185</v>
      </c>
      <c r="L4151" s="19" t="n">
        <v>13.29</v>
      </c>
      <c r="M4151" s="19" t="n">
        <f aca="false">IF(J4151&gt;0,J4151,K4151)*E4151</f>
        <v>14.185</v>
      </c>
      <c r="N4151" s="20"/>
      <c r="O4151" s="21" t="str">
        <f aca="false">IF(R4151="","",ROUND(R4151*(1-Premissas!$B$4),4))</f>
        <v/>
      </c>
      <c r="P4151" s="22"/>
      <c r="Q4151" s="22"/>
      <c r="R4151" s="23"/>
      <c r="S4151" s="24"/>
      <c r="T4151" s="24"/>
      <c r="U4151" s="25"/>
      <c r="V4151" s="19" t="str">
        <f aca="false">IF(COUNT(N4151:Q4151)=0,"",MIN(N4151:Q4151))</f>
        <v/>
      </c>
      <c r="W4151" s="16" t="str">
        <f aca="false">IF(V4151="","",INDEX($N$4:$Q$4,MATCH(V4151,N4151:Q4151,0)))</f>
        <v/>
      </c>
      <c r="X4151" s="19" t="str">
        <f aca="false">IF(COUNT(N4151:Q4151)&lt;2,"",SMALL(N4151:Q4151,2))</f>
        <v/>
      </c>
      <c r="Y4151" s="26" t="str">
        <f aca="false">IF(OR(V4151="",M4151=0),"",V4151/M4151-1)</f>
        <v/>
      </c>
      <c r="Z4151" s="26" t="str">
        <f aca="false">IF(OR(V4151="",L4151=""),"",V4151/(L4151*E4151)-1)</f>
        <v/>
      </c>
      <c r="AA4151" s="16" t="str">
        <f aca="false">IF(V4151="","SEM OFERTA",IF(OR(Y4151&gt;Premissas!$B$11,Y4151&lt;Premissas!$B$12),"VERIFICAR - UNIDADE/EMBALAGEM",IF(Y4151&gt;Premissas!$B$6,"NÃO COMPRAR - REAJUSTE &gt;5%","COMPRAR")))</f>
        <v>SEM OFERTA</v>
      </c>
      <c r="AB4151" s="18" t="str">
        <f aca="false">IF(W4151="DIMEC",S4151,IF(W4151="MEDCENTRO",U4151,""))</f>
        <v/>
      </c>
      <c r="AC4151" s="18" t="n">
        <f aca="false">IF(AA4151&lt;&gt;"COMPRAR",0,IF(AB4151="",I4151,MIN(I4151,AB4151)))</f>
        <v>0</v>
      </c>
      <c r="AD4151" s="19" t="n">
        <f aca="false">IF(AC4151&gt;0,AC4151*V4151,0)</f>
        <v>0</v>
      </c>
      <c r="AE4151" s="19" t="n">
        <f aca="false">IF(AC4151&gt;0,(M4151-V4151)*AC4151,0)</f>
        <v>0</v>
      </c>
      <c r="AF4151" s="16" t="str">
        <f aca="false">IF(AA4151&lt;&gt;"COMPRAR","",IF(AB4151="",IF(X4151="","",IF(X4151-V4151&lt;0.01,"EMPATE TÉCNICO","")),IF(AB4151&lt;I4151,"ESTOQUE INSUFICIENTE",IF(X4151="","",IF(X4151-V4151&lt;0.01,"EMPATE TÉCNICO","")))))</f>
        <v/>
      </c>
      <c r="AG4151" s="16" t="s">
        <v>547</v>
      </c>
      <c r="AH4151" s="16" t="s">
        <v>1761</v>
      </c>
    </row>
    <row r="4152" customFormat="false" ht="15" hidden="false" customHeight="false" outlineLevel="0" collapsed="false">
      <c r="A4152" s="16" t="s">
        <v>12842</v>
      </c>
      <c r="B4152" s="17" t="s">
        <v>12843</v>
      </c>
      <c r="C4152" s="16" t="s">
        <v>12844</v>
      </c>
      <c r="D4152" s="16" t="s">
        <v>5429</v>
      </c>
      <c r="E4152" s="18" t="n">
        <v>1</v>
      </c>
      <c r="F4152" s="16" t="s">
        <v>43</v>
      </c>
      <c r="G4152" s="18" t="n">
        <v>0</v>
      </c>
      <c r="H4152" s="16" t="n">
        <v>0.1</v>
      </c>
      <c r="I4152" s="18" t="n">
        <v>1</v>
      </c>
      <c r="J4152" s="19" t="n">
        <v>7.45</v>
      </c>
      <c r="K4152" s="19" t="n">
        <v>7.45</v>
      </c>
      <c r="L4152" s="19" t="n">
        <v>7.45</v>
      </c>
      <c r="M4152" s="19" t="n">
        <f aca="false">IF(J4152&gt;0,J4152,K4152)*E4152</f>
        <v>7.45</v>
      </c>
      <c r="N4152" s="20"/>
      <c r="O4152" s="21" t="str">
        <f aca="false">IF(R4152="","",ROUND(R4152*(1-Premissas!$B$4),4))</f>
        <v/>
      </c>
      <c r="P4152" s="22"/>
      <c r="Q4152" s="22"/>
      <c r="R4152" s="23"/>
      <c r="S4152" s="24"/>
      <c r="T4152" s="24"/>
      <c r="U4152" s="25"/>
      <c r="V4152" s="19" t="str">
        <f aca="false">IF(COUNT(N4152:Q4152)=0,"",MIN(N4152:Q4152))</f>
        <v/>
      </c>
      <c r="W4152" s="16" t="str">
        <f aca="false">IF(V4152="","",INDEX($N$4:$Q$4,MATCH(V4152,N4152:Q4152,0)))</f>
        <v/>
      </c>
      <c r="X4152" s="19" t="str">
        <f aca="false">IF(COUNT(N4152:Q4152)&lt;2,"",SMALL(N4152:Q4152,2))</f>
        <v/>
      </c>
      <c r="Y4152" s="26" t="str">
        <f aca="false">IF(OR(V4152="",M4152=0),"",V4152/M4152-1)</f>
        <v/>
      </c>
      <c r="Z4152" s="26" t="str">
        <f aca="false">IF(OR(V4152="",L4152=""),"",V4152/(L4152*E4152)-1)</f>
        <v/>
      </c>
      <c r="AA4152" s="16" t="str">
        <f aca="false">IF(V4152="","SEM OFERTA",IF(OR(Y4152&gt;Premissas!$B$11,Y4152&lt;Premissas!$B$12),"VERIFICAR - UNIDADE/EMBALAGEM",IF(Y4152&gt;Premissas!$B$6,"NÃO COMPRAR - REAJUSTE &gt;5%","COMPRAR")))</f>
        <v>SEM OFERTA</v>
      </c>
      <c r="AB4152" s="18" t="str">
        <f aca="false">IF(W4152="DIMEC",S4152,IF(W4152="MEDCENTRO",U4152,""))</f>
        <v/>
      </c>
      <c r="AC4152" s="18" t="n">
        <f aca="false">IF(AA4152&lt;&gt;"COMPRAR",0,IF(AB4152="",I4152,MIN(I4152,AB4152)))</f>
        <v>0</v>
      </c>
      <c r="AD4152" s="19" t="n">
        <f aca="false">IF(AC4152&gt;0,AC4152*V4152,0)</f>
        <v>0</v>
      </c>
      <c r="AE4152" s="19" t="n">
        <f aca="false">IF(AC4152&gt;0,(M4152-V4152)*AC4152,0)</f>
        <v>0</v>
      </c>
      <c r="AF4152" s="16" t="str">
        <f aca="false">IF(AA4152&lt;&gt;"COMPRAR","",IF(AB4152="",IF(X4152="","",IF(X4152-V4152&lt;0.01,"EMPATE TÉCNICO","")),IF(AB4152&lt;I4152,"ESTOQUE INSUFICIENTE",IF(X4152="","",IF(X4152-V4152&lt;0.01,"EMPATE TÉCNICO","")))))</f>
        <v/>
      </c>
      <c r="AG4152" s="16" t="s">
        <v>1838</v>
      </c>
      <c r="AH4152" s="16" t="s">
        <v>1761</v>
      </c>
    </row>
    <row r="4153" customFormat="false" ht="15" hidden="false" customHeight="false" outlineLevel="0" collapsed="false">
      <c r="A4153" s="16" t="s">
        <v>12845</v>
      </c>
      <c r="B4153" s="17" t="s">
        <v>12846</v>
      </c>
      <c r="C4153" s="16" t="s">
        <v>12847</v>
      </c>
      <c r="D4153" s="16" t="s">
        <v>5446</v>
      </c>
      <c r="E4153" s="18" t="n">
        <v>1</v>
      </c>
      <c r="F4153" s="16" t="s">
        <v>43</v>
      </c>
      <c r="G4153" s="18" t="n">
        <v>0</v>
      </c>
      <c r="H4153" s="16" t="n">
        <v>0.8</v>
      </c>
      <c r="I4153" s="18" t="n">
        <v>3</v>
      </c>
      <c r="J4153" s="19" t="n">
        <v>38.7</v>
      </c>
      <c r="K4153" s="19" t="n">
        <v>38.7</v>
      </c>
      <c r="L4153" s="19" t="n">
        <v>38.7</v>
      </c>
      <c r="M4153" s="19" t="n">
        <f aca="false">IF(J4153&gt;0,J4153,K4153)*E4153</f>
        <v>38.7</v>
      </c>
      <c r="N4153" s="20"/>
      <c r="O4153" s="21" t="str">
        <f aca="false">IF(R4153="","",ROUND(R4153*(1-Premissas!$B$4),4))</f>
        <v/>
      </c>
      <c r="P4153" s="22"/>
      <c r="Q4153" s="22"/>
      <c r="R4153" s="23"/>
      <c r="S4153" s="24"/>
      <c r="T4153" s="24"/>
      <c r="U4153" s="25"/>
      <c r="V4153" s="19" t="str">
        <f aca="false">IF(COUNT(N4153:Q4153)=0,"",MIN(N4153:Q4153))</f>
        <v/>
      </c>
      <c r="W4153" s="16" t="str">
        <f aca="false">IF(V4153="","",INDEX($N$4:$Q$4,MATCH(V4153,N4153:Q4153,0)))</f>
        <v/>
      </c>
      <c r="X4153" s="19" t="str">
        <f aca="false">IF(COUNT(N4153:Q4153)&lt;2,"",SMALL(N4153:Q4153,2))</f>
        <v/>
      </c>
      <c r="Y4153" s="26" t="str">
        <f aca="false">IF(OR(V4153="",M4153=0),"",V4153/M4153-1)</f>
        <v/>
      </c>
      <c r="Z4153" s="26" t="str">
        <f aca="false">IF(OR(V4153="",L4153=""),"",V4153/(L4153*E4153)-1)</f>
        <v/>
      </c>
      <c r="AA4153" s="16" t="str">
        <f aca="false">IF(V4153="","SEM OFERTA",IF(OR(Y4153&gt;Premissas!$B$11,Y4153&lt;Premissas!$B$12),"VERIFICAR - UNIDADE/EMBALAGEM",IF(Y4153&gt;Premissas!$B$6,"NÃO COMPRAR - REAJUSTE &gt;5%","COMPRAR")))</f>
        <v>SEM OFERTA</v>
      </c>
      <c r="AB4153" s="18" t="str">
        <f aca="false">IF(W4153="DIMEC",S4153,IF(W4153="MEDCENTRO",U4153,""))</f>
        <v/>
      </c>
      <c r="AC4153" s="18" t="n">
        <f aca="false">IF(AA4153&lt;&gt;"COMPRAR",0,IF(AB4153="",I4153,MIN(I4153,AB4153)))</f>
        <v>0</v>
      </c>
      <c r="AD4153" s="19" t="n">
        <f aca="false">IF(AC4153&gt;0,AC4153*V4153,0)</f>
        <v>0</v>
      </c>
      <c r="AE4153" s="19" t="n">
        <f aca="false">IF(AC4153&gt;0,(M4153-V4153)*AC4153,0)</f>
        <v>0</v>
      </c>
      <c r="AF4153" s="16" t="str">
        <f aca="false">IF(AA4153&lt;&gt;"COMPRAR","",IF(AB4153="",IF(X4153="","",IF(X4153-V4153&lt;0.01,"EMPATE TÉCNICO","")),IF(AB4153&lt;I4153,"ESTOQUE INSUFICIENTE",IF(X4153="","",IF(X4153-V4153&lt;0.01,"EMPATE TÉCNICO","")))))</f>
        <v/>
      </c>
      <c r="AG4153" s="16" t="s">
        <v>5447</v>
      </c>
      <c r="AH4153" s="16" t="s">
        <v>1761</v>
      </c>
    </row>
    <row r="4154" customFormat="false" ht="15" hidden="false" customHeight="false" outlineLevel="0" collapsed="false">
      <c r="A4154" s="16" t="s">
        <v>12848</v>
      </c>
      <c r="B4154" s="17" t="s">
        <v>12849</v>
      </c>
      <c r="C4154" s="16" t="s">
        <v>12850</v>
      </c>
      <c r="D4154" s="16" t="s">
        <v>5461</v>
      </c>
      <c r="E4154" s="18" t="n">
        <v>1</v>
      </c>
      <c r="F4154" s="16" t="s">
        <v>41</v>
      </c>
      <c r="G4154" s="18" t="n">
        <v>6</v>
      </c>
      <c r="H4154" s="16" t="n">
        <v>2.6</v>
      </c>
      <c r="I4154" s="18" t="n">
        <v>1</v>
      </c>
      <c r="J4154" s="19" t="n">
        <v>36.73</v>
      </c>
      <c r="K4154" s="19" t="n">
        <v>36.73</v>
      </c>
      <c r="L4154" s="19" t="n">
        <v>31.4</v>
      </c>
      <c r="M4154" s="19" t="n">
        <f aca="false">IF(J4154&gt;0,J4154,K4154)*E4154</f>
        <v>36.73</v>
      </c>
      <c r="N4154" s="20"/>
      <c r="O4154" s="21" t="str">
        <f aca="false">IF(R4154="","",ROUND(R4154*(1-Premissas!$B$4),4))</f>
        <v/>
      </c>
      <c r="P4154" s="22"/>
      <c r="Q4154" s="22"/>
      <c r="R4154" s="23"/>
      <c r="S4154" s="24"/>
      <c r="T4154" s="24"/>
      <c r="U4154" s="25"/>
      <c r="V4154" s="19" t="str">
        <f aca="false">IF(COUNT(N4154:Q4154)=0,"",MIN(N4154:Q4154))</f>
        <v/>
      </c>
      <c r="W4154" s="16" t="str">
        <f aca="false">IF(V4154="","",INDEX($N$4:$Q$4,MATCH(V4154,N4154:Q4154,0)))</f>
        <v/>
      </c>
      <c r="X4154" s="19" t="str">
        <f aca="false">IF(COUNT(N4154:Q4154)&lt;2,"",SMALL(N4154:Q4154,2))</f>
        <v/>
      </c>
      <c r="Y4154" s="26" t="str">
        <f aca="false">IF(OR(V4154="",M4154=0),"",V4154/M4154-1)</f>
        <v/>
      </c>
      <c r="Z4154" s="26" t="str">
        <f aca="false">IF(OR(V4154="",L4154=""),"",V4154/(L4154*E4154)-1)</f>
        <v/>
      </c>
      <c r="AA4154" s="16" t="str">
        <f aca="false">IF(V4154="","SEM OFERTA",IF(OR(Y4154&gt;Premissas!$B$11,Y4154&lt;Premissas!$B$12),"VERIFICAR - UNIDADE/EMBALAGEM",IF(Y4154&gt;Premissas!$B$6,"NÃO COMPRAR - REAJUSTE &gt;5%","COMPRAR")))</f>
        <v>SEM OFERTA</v>
      </c>
      <c r="AB4154" s="18" t="str">
        <f aca="false">IF(W4154="DIMEC",S4154,IF(W4154="MEDCENTRO",U4154,""))</f>
        <v/>
      </c>
      <c r="AC4154" s="18" t="n">
        <f aca="false">IF(AA4154&lt;&gt;"COMPRAR",0,IF(AB4154="",I4154,MIN(I4154,AB4154)))</f>
        <v>0</v>
      </c>
      <c r="AD4154" s="19" t="n">
        <f aca="false">IF(AC4154&gt;0,AC4154*V4154,0)</f>
        <v>0</v>
      </c>
      <c r="AE4154" s="19" t="n">
        <f aca="false">IF(AC4154&gt;0,(M4154-V4154)*AC4154,0)</f>
        <v>0</v>
      </c>
      <c r="AF4154" s="16" t="str">
        <f aca="false">IF(AA4154&lt;&gt;"COMPRAR","",IF(AB4154="",IF(X4154="","",IF(X4154-V4154&lt;0.01,"EMPATE TÉCNICO","")),IF(AB4154&lt;I4154,"ESTOQUE INSUFICIENTE",IF(X4154="","",IF(X4154-V4154&lt;0.01,"EMPATE TÉCNICO","")))))</f>
        <v/>
      </c>
      <c r="AG4154" s="16" t="s">
        <v>547</v>
      </c>
      <c r="AH4154" s="16" t="s">
        <v>1761</v>
      </c>
    </row>
    <row r="4155" customFormat="false" ht="15" hidden="false" customHeight="false" outlineLevel="0" collapsed="false">
      <c r="A4155" s="16" t="s">
        <v>12851</v>
      </c>
      <c r="B4155" s="17" t="s">
        <v>7486</v>
      </c>
      <c r="C4155" s="16" t="s">
        <v>12852</v>
      </c>
      <c r="D4155" s="16" t="s">
        <v>7449</v>
      </c>
      <c r="E4155" s="18" t="n">
        <v>1</v>
      </c>
      <c r="F4155" s="16" t="s">
        <v>42</v>
      </c>
      <c r="G4155" s="18" t="n">
        <v>0</v>
      </c>
      <c r="H4155" s="16" t="n">
        <v>0.1</v>
      </c>
      <c r="I4155" s="18" t="n">
        <v>1</v>
      </c>
      <c r="J4155" s="19" t="n">
        <v>53.39</v>
      </c>
      <c r="K4155" s="19" t="n">
        <v>53.39</v>
      </c>
      <c r="L4155" s="19" t="n">
        <v>53.39</v>
      </c>
      <c r="M4155" s="19" t="n">
        <f aca="false">IF(J4155&gt;0,J4155,K4155)*E4155</f>
        <v>53.39</v>
      </c>
      <c r="N4155" s="20"/>
      <c r="O4155" s="21" t="str">
        <f aca="false">IF(R4155="","",ROUND(R4155*(1-Premissas!$B$4),4))</f>
        <v/>
      </c>
      <c r="P4155" s="22"/>
      <c r="Q4155" s="22"/>
      <c r="R4155" s="23"/>
      <c r="S4155" s="24"/>
      <c r="T4155" s="24"/>
      <c r="U4155" s="25"/>
      <c r="V4155" s="19" t="str">
        <f aca="false">IF(COUNT(N4155:Q4155)=0,"",MIN(N4155:Q4155))</f>
        <v/>
      </c>
      <c r="W4155" s="16" t="str">
        <f aca="false">IF(V4155="","",INDEX($N$4:$Q$4,MATCH(V4155,N4155:Q4155,0)))</f>
        <v/>
      </c>
      <c r="X4155" s="19" t="str">
        <f aca="false">IF(COUNT(N4155:Q4155)&lt;2,"",SMALL(N4155:Q4155,2))</f>
        <v/>
      </c>
      <c r="Y4155" s="26" t="str">
        <f aca="false">IF(OR(V4155="",M4155=0),"",V4155/M4155-1)</f>
        <v/>
      </c>
      <c r="Z4155" s="26" t="str">
        <f aca="false">IF(OR(V4155="",L4155=""),"",V4155/(L4155*E4155)-1)</f>
        <v/>
      </c>
      <c r="AA4155" s="16" t="str">
        <f aca="false">IF(V4155="","SEM OFERTA",IF(OR(Y4155&gt;Premissas!$B$11,Y4155&lt;Premissas!$B$12),"VERIFICAR - UNIDADE/EMBALAGEM",IF(Y4155&gt;Premissas!$B$6,"NÃO COMPRAR - REAJUSTE &gt;5%","COMPRAR")))</f>
        <v>SEM OFERTA</v>
      </c>
      <c r="AB4155" s="18" t="str">
        <f aca="false">IF(W4155="DIMEC",S4155,IF(W4155="MEDCENTRO",U4155,""))</f>
        <v/>
      </c>
      <c r="AC4155" s="18" t="n">
        <f aca="false">IF(AA4155&lt;&gt;"COMPRAR",0,IF(AB4155="",I4155,MIN(I4155,AB4155)))</f>
        <v>0</v>
      </c>
      <c r="AD4155" s="19" t="n">
        <f aca="false">IF(AC4155&gt;0,AC4155*V4155,0)</f>
        <v>0</v>
      </c>
      <c r="AE4155" s="19" t="n">
        <f aca="false">IF(AC4155&gt;0,(M4155-V4155)*AC4155,0)</f>
        <v>0</v>
      </c>
      <c r="AF4155" s="16" t="str">
        <f aca="false">IF(AA4155&lt;&gt;"COMPRAR","",IF(AB4155="",IF(X4155="","",IF(X4155-V4155&lt;0.01,"EMPATE TÉCNICO","")),IF(AB4155&lt;I4155,"ESTOQUE INSUFICIENTE",IF(X4155="","",IF(X4155-V4155&lt;0.01,"EMPATE TÉCNICO","")))))</f>
        <v/>
      </c>
      <c r="AG4155" s="16" t="s">
        <v>490</v>
      </c>
      <c r="AH4155" s="16" t="s">
        <v>1761</v>
      </c>
    </row>
    <row r="4156" customFormat="false" ht="15" hidden="false" customHeight="false" outlineLevel="0" collapsed="false">
      <c r="A4156" s="16" t="s">
        <v>12853</v>
      </c>
      <c r="B4156" s="17" t="s">
        <v>12854</v>
      </c>
      <c r="C4156" s="16" t="s">
        <v>12855</v>
      </c>
      <c r="D4156" s="16" t="s">
        <v>5461</v>
      </c>
      <c r="E4156" s="18" t="n">
        <v>1</v>
      </c>
      <c r="F4156" s="16" t="s">
        <v>41</v>
      </c>
      <c r="G4156" s="18" t="n">
        <v>4</v>
      </c>
      <c r="H4156" s="16" t="n">
        <v>3.2</v>
      </c>
      <c r="I4156" s="18" t="n">
        <v>5</v>
      </c>
      <c r="J4156" s="19" t="n">
        <v>14.04</v>
      </c>
      <c r="K4156" s="19" t="n">
        <v>14.04</v>
      </c>
      <c r="L4156" s="19" t="n">
        <v>13.76</v>
      </c>
      <c r="M4156" s="19" t="n">
        <f aca="false">IF(J4156&gt;0,J4156,K4156)*E4156</f>
        <v>14.04</v>
      </c>
      <c r="N4156" s="20"/>
      <c r="O4156" s="21" t="str">
        <f aca="false">IF(R4156="","",ROUND(R4156*(1-Premissas!$B$4),4))</f>
        <v/>
      </c>
      <c r="P4156" s="22"/>
      <c r="Q4156" s="22"/>
      <c r="R4156" s="23"/>
      <c r="S4156" s="24"/>
      <c r="T4156" s="24"/>
      <c r="U4156" s="25"/>
      <c r="V4156" s="19" t="str">
        <f aca="false">IF(COUNT(N4156:Q4156)=0,"",MIN(N4156:Q4156))</f>
        <v/>
      </c>
      <c r="W4156" s="16" t="str">
        <f aca="false">IF(V4156="","",INDEX($N$4:$Q$4,MATCH(V4156,N4156:Q4156,0)))</f>
        <v/>
      </c>
      <c r="X4156" s="19" t="str">
        <f aca="false">IF(COUNT(N4156:Q4156)&lt;2,"",SMALL(N4156:Q4156,2))</f>
        <v/>
      </c>
      <c r="Y4156" s="26" t="str">
        <f aca="false">IF(OR(V4156="",M4156=0),"",V4156/M4156-1)</f>
        <v/>
      </c>
      <c r="Z4156" s="26" t="str">
        <f aca="false">IF(OR(V4156="",L4156=""),"",V4156/(L4156*E4156)-1)</f>
        <v/>
      </c>
      <c r="AA4156" s="16" t="str">
        <f aca="false">IF(V4156="","SEM OFERTA",IF(OR(Y4156&gt;Premissas!$B$11,Y4156&lt;Premissas!$B$12),"VERIFICAR - UNIDADE/EMBALAGEM",IF(Y4156&gt;Premissas!$B$6,"NÃO COMPRAR - REAJUSTE &gt;5%","COMPRAR")))</f>
        <v>SEM OFERTA</v>
      </c>
      <c r="AB4156" s="18" t="str">
        <f aca="false">IF(W4156="DIMEC",S4156,IF(W4156="MEDCENTRO",U4156,""))</f>
        <v/>
      </c>
      <c r="AC4156" s="18" t="n">
        <f aca="false">IF(AA4156&lt;&gt;"COMPRAR",0,IF(AB4156="",I4156,MIN(I4156,AB4156)))</f>
        <v>0</v>
      </c>
      <c r="AD4156" s="19" t="n">
        <f aca="false">IF(AC4156&gt;0,AC4156*V4156,0)</f>
        <v>0</v>
      </c>
      <c r="AE4156" s="19" t="n">
        <f aca="false">IF(AC4156&gt;0,(M4156-V4156)*AC4156,0)</f>
        <v>0</v>
      </c>
      <c r="AF4156" s="16" t="str">
        <f aca="false">IF(AA4156&lt;&gt;"COMPRAR","",IF(AB4156="",IF(X4156="","",IF(X4156-V4156&lt;0.01,"EMPATE TÉCNICO","")),IF(AB4156&lt;I4156,"ESTOQUE INSUFICIENTE",IF(X4156="","",IF(X4156-V4156&lt;0.01,"EMPATE TÉCNICO","")))))</f>
        <v/>
      </c>
      <c r="AG4156" s="16" t="s">
        <v>547</v>
      </c>
      <c r="AH4156" s="16" t="s">
        <v>1761</v>
      </c>
    </row>
    <row r="4157" customFormat="false" ht="15" hidden="false" customHeight="false" outlineLevel="0" collapsed="false">
      <c r="A4157" s="16" t="s">
        <v>12856</v>
      </c>
      <c r="B4157" s="17" t="s">
        <v>12857</v>
      </c>
      <c r="C4157" s="16" t="s">
        <v>12858</v>
      </c>
      <c r="D4157" s="16" t="s">
        <v>3926</v>
      </c>
      <c r="E4157" s="18" t="n">
        <v>1</v>
      </c>
      <c r="F4157" s="16" t="s">
        <v>43</v>
      </c>
      <c r="G4157" s="18" t="n">
        <v>4</v>
      </c>
      <c r="H4157" s="16" t="n">
        <v>2.1</v>
      </c>
      <c r="I4157" s="18" t="n">
        <v>2</v>
      </c>
      <c r="J4157" s="19" t="n">
        <v>13.5016666666667</v>
      </c>
      <c r="K4157" s="19" t="n">
        <v>13.5016666666667</v>
      </c>
      <c r="L4157" s="19" t="n">
        <v>13.5017</v>
      </c>
      <c r="M4157" s="19" t="n">
        <f aca="false">IF(J4157&gt;0,J4157,K4157)*E4157</f>
        <v>13.5016666666667</v>
      </c>
      <c r="N4157" s="20"/>
      <c r="O4157" s="21" t="str">
        <f aca="false">IF(R4157="","",ROUND(R4157*(1-Premissas!$B$4),4))</f>
        <v/>
      </c>
      <c r="P4157" s="22"/>
      <c r="Q4157" s="22"/>
      <c r="R4157" s="23"/>
      <c r="S4157" s="24"/>
      <c r="T4157" s="24"/>
      <c r="U4157" s="25"/>
      <c r="V4157" s="19" t="str">
        <f aca="false">IF(COUNT(N4157:Q4157)=0,"",MIN(N4157:Q4157))</f>
        <v/>
      </c>
      <c r="W4157" s="16" t="str">
        <f aca="false">IF(V4157="","",INDEX($N$4:$Q$4,MATCH(V4157,N4157:Q4157,0)))</f>
        <v/>
      </c>
      <c r="X4157" s="19" t="str">
        <f aca="false">IF(COUNT(N4157:Q4157)&lt;2,"",SMALL(N4157:Q4157,2))</f>
        <v/>
      </c>
      <c r="Y4157" s="26" t="str">
        <f aca="false">IF(OR(V4157="",M4157=0),"",V4157/M4157-1)</f>
        <v/>
      </c>
      <c r="Z4157" s="26" t="str">
        <f aca="false">IF(OR(V4157="",L4157=""),"",V4157/(L4157*E4157)-1)</f>
        <v/>
      </c>
      <c r="AA4157" s="16" t="str">
        <f aca="false">IF(V4157="","SEM OFERTA",IF(OR(Y4157&gt;Premissas!$B$11,Y4157&lt;Premissas!$B$12),"VERIFICAR - UNIDADE/EMBALAGEM",IF(Y4157&gt;Premissas!$B$6,"NÃO COMPRAR - REAJUSTE &gt;5%","COMPRAR")))</f>
        <v>SEM OFERTA</v>
      </c>
      <c r="AB4157" s="18" t="str">
        <f aca="false">IF(W4157="DIMEC",S4157,IF(W4157="MEDCENTRO",U4157,""))</f>
        <v/>
      </c>
      <c r="AC4157" s="18" t="n">
        <f aca="false">IF(AA4157&lt;&gt;"COMPRAR",0,IF(AB4157="",I4157,MIN(I4157,AB4157)))</f>
        <v>0</v>
      </c>
      <c r="AD4157" s="19" t="n">
        <f aca="false">IF(AC4157&gt;0,AC4157*V4157,0)</f>
        <v>0</v>
      </c>
      <c r="AE4157" s="19" t="n">
        <f aca="false">IF(AC4157&gt;0,(M4157-V4157)*AC4157,0)</f>
        <v>0</v>
      </c>
      <c r="AF4157" s="16" t="str">
        <f aca="false">IF(AA4157&lt;&gt;"COMPRAR","",IF(AB4157="",IF(X4157="","",IF(X4157-V4157&lt;0.01,"EMPATE TÉCNICO","")),IF(AB4157&lt;I4157,"ESTOQUE INSUFICIENTE",IF(X4157="","",IF(X4157-V4157&lt;0.01,"EMPATE TÉCNICO","")))))</f>
        <v/>
      </c>
      <c r="AG4157" s="16" t="s">
        <v>203</v>
      </c>
      <c r="AH4157" s="16" t="s">
        <v>1761</v>
      </c>
    </row>
    <row r="4158" customFormat="false" ht="15" hidden="false" customHeight="false" outlineLevel="0" collapsed="false">
      <c r="A4158" s="16" t="s">
        <v>12859</v>
      </c>
      <c r="B4158" s="17" t="s">
        <v>12860</v>
      </c>
      <c r="C4158" s="16" t="s">
        <v>12861</v>
      </c>
      <c r="D4158" s="16" t="s">
        <v>3926</v>
      </c>
      <c r="E4158" s="18" t="n">
        <v>1</v>
      </c>
      <c r="F4158" s="16" t="s">
        <v>41</v>
      </c>
      <c r="G4158" s="18" t="n">
        <v>11</v>
      </c>
      <c r="H4158" s="16" t="n">
        <v>6.4</v>
      </c>
      <c r="I4158" s="18" t="n">
        <v>6</v>
      </c>
      <c r="J4158" s="19" t="n">
        <v>13.5016666666667</v>
      </c>
      <c r="K4158" s="19" t="n">
        <v>13.5016666666667</v>
      </c>
      <c r="L4158" s="19" t="n">
        <v>13.5017</v>
      </c>
      <c r="M4158" s="19" t="n">
        <f aca="false">IF(J4158&gt;0,J4158,K4158)*E4158</f>
        <v>13.5016666666667</v>
      </c>
      <c r="N4158" s="20"/>
      <c r="O4158" s="21" t="str">
        <f aca="false">IF(R4158="","",ROUND(R4158*(1-Premissas!$B$4),4))</f>
        <v/>
      </c>
      <c r="P4158" s="22"/>
      <c r="Q4158" s="22"/>
      <c r="R4158" s="23"/>
      <c r="S4158" s="24"/>
      <c r="T4158" s="24"/>
      <c r="U4158" s="25"/>
      <c r="V4158" s="19" t="str">
        <f aca="false">IF(COUNT(N4158:Q4158)=0,"",MIN(N4158:Q4158))</f>
        <v/>
      </c>
      <c r="W4158" s="16" t="str">
        <f aca="false">IF(V4158="","",INDEX($N$4:$Q$4,MATCH(V4158,N4158:Q4158,0)))</f>
        <v/>
      </c>
      <c r="X4158" s="19" t="str">
        <f aca="false">IF(COUNT(N4158:Q4158)&lt;2,"",SMALL(N4158:Q4158,2))</f>
        <v/>
      </c>
      <c r="Y4158" s="26" t="str">
        <f aca="false">IF(OR(V4158="",M4158=0),"",V4158/M4158-1)</f>
        <v/>
      </c>
      <c r="Z4158" s="26" t="str">
        <f aca="false">IF(OR(V4158="",L4158=""),"",V4158/(L4158*E4158)-1)</f>
        <v/>
      </c>
      <c r="AA4158" s="16" t="str">
        <f aca="false">IF(V4158="","SEM OFERTA",IF(OR(Y4158&gt;Premissas!$B$11,Y4158&lt;Premissas!$B$12),"VERIFICAR - UNIDADE/EMBALAGEM",IF(Y4158&gt;Premissas!$B$6,"NÃO COMPRAR - REAJUSTE &gt;5%","COMPRAR")))</f>
        <v>SEM OFERTA</v>
      </c>
      <c r="AB4158" s="18" t="str">
        <f aca="false">IF(W4158="DIMEC",S4158,IF(W4158="MEDCENTRO",U4158,""))</f>
        <v/>
      </c>
      <c r="AC4158" s="18" t="n">
        <f aca="false">IF(AA4158&lt;&gt;"COMPRAR",0,IF(AB4158="",I4158,MIN(I4158,AB4158)))</f>
        <v>0</v>
      </c>
      <c r="AD4158" s="19" t="n">
        <f aca="false">IF(AC4158&gt;0,AC4158*V4158,0)</f>
        <v>0</v>
      </c>
      <c r="AE4158" s="19" t="n">
        <f aca="false">IF(AC4158&gt;0,(M4158-V4158)*AC4158,0)</f>
        <v>0</v>
      </c>
      <c r="AF4158" s="16" t="str">
        <f aca="false">IF(AA4158&lt;&gt;"COMPRAR","",IF(AB4158="",IF(X4158="","",IF(X4158-V4158&lt;0.01,"EMPATE TÉCNICO","")),IF(AB4158&lt;I4158,"ESTOQUE INSUFICIENTE",IF(X4158="","",IF(X4158-V4158&lt;0.01,"EMPATE TÉCNICO","")))))</f>
        <v/>
      </c>
      <c r="AG4158" s="16" t="s">
        <v>328</v>
      </c>
      <c r="AH4158" s="16" t="s">
        <v>1761</v>
      </c>
    </row>
    <row r="4159" customFormat="false" ht="15" hidden="false" customHeight="false" outlineLevel="0" collapsed="false">
      <c r="A4159" s="16" t="s">
        <v>12862</v>
      </c>
      <c r="B4159" s="17" t="s">
        <v>12863</v>
      </c>
      <c r="C4159" s="16" t="s">
        <v>12864</v>
      </c>
      <c r="D4159" s="16" t="s">
        <v>3926</v>
      </c>
      <c r="E4159" s="18" t="n">
        <v>1</v>
      </c>
      <c r="F4159" s="16" t="s">
        <v>43</v>
      </c>
      <c r="G4159" s="18" t="n">
        <v>0</v>
      </c>
      <c r="H4159" s="16" t="n">
        <v>0</v>
      </c>
      <c r="I4159" s="18" t="n">
        <v>1</v>
      </c>
      <c r="J4159" s="19" t="n">
        <v>10.15</v>
      </c>
      <c r="K4159" s="19" t="n">
        <v>10.15</v>
      </c>
      <c r="L4159" s="19" t="n">
        <v>10.15</v>
      </c>
      <c r="M4159" s="19" t="n">
        <f aca="false">IF(J4159&gt;0,J4159,K4159)*E4159</f>
        <v>10.15</v>
      </c>
      <c r="N4159" s="20"/>
      <c r="O4159" s="21" t="str">
        <f aca="false">IF(R4159="","",ROUND(R4159*(1-Premissas!$B$4),4))</f>
        <v/>
      </c>
      <c r="P4159" s="22"/>
      <c r="Q4159" s="22"/>
      <c r="R4159" s="23"/>
      <c r="S4159" s="24"/>
      <c r="T4159" s="24"/>
      <c r="U4159" s="25"/>
      <c r="V4159" s="19" t="str">
        <f aca="false">IF(COUNT(N4159:Q4159)=0,"",MIN(N4159:Q4159))</f>
        <v/>
      </c>
      <c r="W4159" s="16" t="str">
        <f aca="false">IF(V4159="","",INDEX($N$4:$Q$4,MATCH(V4159,N4159:Q4159,0)))</f>
        <v/>
      </c>
      <c r="X4159" s="19" t="str">
        <f aca="false">IF(COUNT(N4159:Q4159)&lt;2,"",SMALL(N4159:Q4159,2))</f>
        <v/>
      </c>
      <c r="Y4159" s="26" t="str">
        <f aca="false">IF(OR(V4159="",M4159=0),"",V4159/M4159-1)</f>
        <v/>
      </c>
      <c r="Z4159" s="26" t="str">
        <f aca="false">IF(OR(V4159="",L4159=""),"",V4159/(L4159*E4159)-1)</f>
        <v/>
      </c>
      <c r="AA4159" s="16" t="str">
        <f aca="false">IF(V4159="","SEM OFERTA",IF(OR(Y4159&gt;Premissas!$B$11,Y4159&lt;Premissas!$B$12),"VERIFICAR - UNIDADE/EMBALAGEM",IF(Y4159&gt;Premissas!$B$6,"NÃO COMPRAR - REAJUSTE &gt;5%","COMPRAR")))</f>
        <v>SEM OFERTA</v>
      </c>
      <c r="AB4159" s="18" t="str">
        <f aca="false">IF(W4159="DIMEC",S4159,IF(W4159="MEDCENTRO",U4159,""))</f>
        <v/>
      </c>
      <c r="AC4159" s="18" t="n">
        <f aca="false">IF(AA4159&lt;&gt;"COMPRAR",0,IF(AB4159="",I4159,MIN(I4159,AB4159)))</f>
        <v>0</v>
      </c>
      <c r="AD4159" s="19" t="n">
        <f aca="false">IF(AC4159&gt;0,AC4159*V4159,0)</f>
        <v>0</v>
      </c>
      <c r="AE4159" s="19" t="n">
        <f aca="false">IF(AC4159&gt;0,(M4159-V4159)*AC4159,0)</f>
        <v>0</v>
      </c>
      <c r="AF4159" s="16" t="str">
        <f aca="false">IF(AA4159&lt;&gt;"COMPRAR","",IF(AB4159="",IF(X4159="","",IF(X4159-V4159&lt;0.01,"EMPATE TÉCNICO","")),IF(AB4159&lt;I4159,"ESTOQUE INSUFICIENTE",IF(X4159="","",IF(X4159-V4159&lt;0.01,"EMPATE TÉCNICO","")))))</f>
        <v/>
      </c>
      <c r="AG4159" s="16" t="s">
        <v>203</v>
      </c>
      <c r="AH4159" s="16" t="s">
        <v>1761</v>
      </c>
    </row>
    <row r="4160" customFormat="false" ht="15" hidden="false" customHeight="false" outlineLevel="0" collapsed="false">
      <c r="A4160" s="16" t="s">
        <v>12865</v>
      </c>
      <c r="B4160" s="17" t="s">
        <v>12866</v>
      </c>
      <c r="C4160" s="16" t="s">
        <v>12867</v>
      </c>
      <c r="D4160" s="16" t="s">
        <v>3882</v>
      </c>
      <c r="E4160" s="18" t="n">
        <v>1</v>
      </c>
      <c r="F4160" s="16" t="s">
        <v>42</v>
      </c>
      <c r="G4160" s="18" t="n">
        <v>1</v>
      </c>
      <c r="H4160" s="16" t="n">
        <v>0.6</v>
      </c>
      <c r="I4160" s="18" t="n">
        <v>1</v>
      </c>
      <c r="J4160" s="19" t="n">
        <v>21.52</v>
      </c>
      <c r="K4160" s="19" t="n">
        <v>21.52</v>
      </c>
      <c r="L4160" s="19" t="n">
        <v>21.52</v>
      </c>
      <c r="M4160" s="19" t="n">
        <f aca="false">IF(J4160&gt;0,J4160,K4160)*E4160</f>
        <v>21.52</v>
      </c>
      <c r="N4160" s="20"/>
      <c r="O4160" s="21" t="str">
        <f aca="false">IF(R4160="","",ROUND(R4160*(1-Premissas!$B$4),4))</f>
        <v/>
      </c>
      <c r="P4160" s="22"/>
      <c r="Q4160" s="22"/>
      <c r="R4160" s="23"/>
      <c r="S4160" s="24"/>
      <c r="T4160" s="24"/>
      <c r="U4160" s="25"/>
      <c r="V4160" s="19" t="str">
        <f aca="false">IF(COUNT(N4160:Q4160)=0,"",MIN(N4160:Q4160))</f>
        <v/>
      </c>
      <c r="W4160" s="16" t="str">
        <f aca="false">IF(V4160="","",INDEX($N$4:$Q$4,MATCH(V4160,N4160:Q4160,0)))</f>
        <v/>
      </c>
      <c r="X4160" s="19" t="str">
        <f aca="false">IF(COUNT(N4160:Q4160)&lt;2,"",SMALL(N4160:Q4160,2))</f>
        <v/>
      </c>
      <c r="Y4160" s="26" t="str">
        <f aca="false">IF(OR(V4160="",M4160=0),"",V4160/M4160-1)</f>
        <v/>
      </c>
      <c r="Z4160" s="26" t="str">
        <f aca="false">IF(OR(V4160="",L4160=""),"",V4160/(L4160*E4160)-1)</f>
        <v/>
      </c>
      <c r="AA4160" s="16" t="str">
        <f aca="false">IF(V4160="","SEM OFERTA",IF(OR(Y4160&gt;Premissas!$B$11,Y4160&lt;Premissas!$B$12),"VERIFICAR - UNIDADE/EMBALAGEM",IF(Y4160&gt;Premissas!$B$6,"NÃO COMPRAR - REAJUSTE &gt;5%","COMPRAR")))</f>
        <v>SEM OFERTA</v>
      </c>
      <c r="AB4160" s="18" t="str">
        <f aca="false">IF(W4160="DIMEC",S4160,IF(W4160="MEDCENTRO",U4160,""))</f>
        <v/>
      </c>
      <c r="AC4160" s="18" t="n">
        <f aca="false">IF(AA4160&lt;&gt;"COMPRAR",0,IF(AB4160="",I4160,MIN(I4160,AB4160)))</f>
        <v>0</v>
      </c>
      <c r="AD4160" s="19" t="n">
        <f aca="false">IF(AC4160&gt;0,AC4160*V4160,0)</f>
        <v>0</v>
      </c>
      <c r="AE4160" s="19" t="n">
        <f aca="false">IF(AC4160&gt;0,(M4160-V4160)*AC4160,0)</f>
        <v>0</v>
      </c>
      <c r="AF4160" s="16" t="str">
        <f aca="false">IF(AA4160&lt;&gt;"COMPRAR","",IF(AB4160="",IF(X4160="","",IF(X4160-V4160&lt;0.01,"EMPATE TÉCNICO","")),IF(AB4160&lt;I4160,"ESTOQUE INSUFICIENTE",IF(X4160="","",IF(X4160-V4160&lt;0.01,"EMPATE TÉCNICO","")))))</f>
        <v/>
      </c>
      <c r="AG4160" s="16" t="s">
        <v>547</v>
      </c>
      <c r="AH4160" s="16" t="s">
        <v>1761</v>
      </c>
    </row>
    <row r="4161" customFormat="false" ht="15" hidden="false" customHeight="false" outlineLevel="0" collapsed="false">
      <c r="A4161" s="16" t="s">
        <v>12868</v>
      </c>
      <c r="B4161" s="17" t="s">
        <v>12869</v>
      </c>
      <c r="C4161" s="16" t="s">
        <v>12870</v>
      </c>
      <c r="D4161" s="16" t="s">
        <v>3882</v>
      </c>
      <c r="E4161" s="18" t="n">
        <v>1</v>
      </c>
      <c r="F4161" s="16" t="s">
        <v>43</v>
      </c>
      <c r="G4161" s="18" t="n">
        <v>0</v>
      </c>
      <c r="H4161" s="16" t="n">
        <v>0</v>
      </c>
      <c r="I4161" s="18" t="n">
        <v>1</v>
      </c>
      <c r="J4161" s="19" t="n">
        <v>11.81</v>
      </c>
      <c r="K4161" s="19" t="n">
        <v>11.81</v>
      </c>
      <c r="L4161" s="19" t="n">
        <v>11.81</v>
      </c>
      <c r="M4161" s="19" t="n">
        <f aca="false">IF(J4161&gt;0,J4161,K4161)*E4161</f>
        <v>11.81</v>
      </c>
      <c r="N4161" s="20"/>
      <c r="O4161" s="21" t="str">
        <f aca="false">IF(R4161="","",ROUND(R4161*(1-Premissas!$B$4),4))</f>
        <v/>
      </c>
      <c r="P4161" s="22"/>
      <c r="Q4161" s="22"/>
      <c r="R4161" s="23"/>
      <c r="S4161" s="24"/>
      <c r="T4161" s="24"/>
      <c r="U4161" s="25"/>
      <c r="V4161" s="19" t="str">
        <f aca="false">IF(COUNT(N4161:Q4161)=0,"",MIN(N4161:Q4161))</f>
        <v/>
      </c>
      <c r="W4161" s="16" t="str">
        <f aca="false">IF(V4161="","",INDEX($N$4:$Q$4,MATCH(V4161,N4161:Q4161,0)))</f>
        <v/>
      </c>
      <c r="X4161" s="19" t="str">
        <f aca="false">IF(COUNT(N4161:Q4161)&lt;2,"",SMALL(N4161:Q4161,2))</f>
        <v/>
      </c>
      <c r="Y4161" s="26" t="str">
        <f aca="false">IF(OR(V4161="",M4161=0),"",V4161/M4161-1)</f>
        <v/>
      </c>
      <c r="Z4161" s="26" t="str">
        <f aca="false">IF(OR(V4161="",L4161=""),"",V4161/(L4161*E4161)-1)</f>
        <v/>
      </c>
      <c r="AA4161" s="16" t="str">
        <f aca="false">IF(V4161="","SEM OFERTA",IF(OR(Y4161&gt;Premissas!$B$11,Y4161&lt;Premissas!$B$12),"VERIFICAR - UNIDADE/EMBALAGEM",IF(Y4161&gt;Premissas!$B$6,"NÃO COMPRAR - REAJUSTE &gt;5%","COMPRAR")))</f>
        <v>SEM OFERTA</v>
      </c>
      <c r="AB4161" s="18" t="str">
        <f aca="false">IF(W4161="DIMEC",S4161,IF(W4161="MEDCENTRO",U4161,""))</f>
        <v/>
      </c>
      <c r="AC4161" s="18" t="n">
        <f aca="false">IF(AA4161&lt;&gt;"COMPRAR",0,IF(AB4161="",I4161,MIN(I4161,AB4161)))</f>
        <v>0</v>
      </c>
      <c r="AD4161" s="19" t="n">
        <f aca="false">IF(AC4161&gt;0,AC4161*V4161,0)</f>
        <v>0</v>
      </c>
      <c r="AE4161" s="19" t="n">
        <f aca="false">IF(AC4161&gt;0,(M4161-V4161)*AC4161,0)</f>
        <v>0</v>
      </c>
      <c r="AF4161" s="16" t="str">
        <f aca="false">IF(AA4161&lt;&gt;"COMPRAR","",IF(AB4161="",IF(X4161="","",IF(X4161-V4161&lt;0.01,"EMPATE TÉCNICO","")),IF(AB4161&lt;I4161,"ESTOQUE INSUFICIENTE",IF(X4161="","",IF(X4161-V4161&lt;0.01,"EMPATE TÉCNICO","")))))</f>
        <v/>
      </c>
      <c r="AG4161" s="16" t="s">
        <v>1838</v>
      </c>
      <c r="AH4161" s="16" t="s">
        <v>1761</v>
      </c>
    </row>
    <row r="4162" customFormat="false" ht="15" hidden="false" customHeight="false" outlineLevel="0" collapsed="false">
      <c r="A4162" s="16" t="s">
        <v>12871</v>
      </c>
      <c r="B4162" s="17" t="s">
        <v>12872</v>
      </c>
      <c r="C4162" s="16" t="s">
        <v>12873</v>
      </c>
      <c r="D4162" s="16" t="s">
        <v>5461</v>
      </c>
      <c r="E4162" s="18" t="n">
        <v>1</v>
      </c>
      <c r="F4162" s="16" t="s">
        <v>41</v>
      </c>
      <c r="G4162" s="18" t="n">
        <v>8</v>
      </c>
      <c r="H4162" s="16" t="n">
        <v>5.5</v>
      </c>
      <c r="I4162" s="18" t="n">
        <v>7</v>
      </c>
      <c r="J4162" s="19" t="n">
        <v>13.76</v>
      </c>
      <c r="K4162" s="19" t="n">
        <v>13.76</v>
      </c>
      <c r="L4162" s="19" t="n">
        <v>12.355</v>
      </c>
      <c r="M4162" s="19" t="n">
        <f aca="false">IF(J4162&gt;0,J4162,K4162)*E4162</f>
        <v>13.76</v>
      </c>
      <c r="N4162" s="20"/>
      <c r="O4162" s="21" t="str">
        <f aca="false">IF(R4162="","",ROUND(R4162*(1-Premissas!$B$4),4))</f>
        <v/>
      </c>
      <c r="P4162" s="22"/>
      <c r="Q4162" s="22"/>
      <c r="R4162" s="23"/>
      <c r="S4162" s="24"/>
      <c r="T4162" s="24"/>
      <c r="U4162" s="25"/>
      <c r="V4162" s="19" t="str">
        <f aca="false">IF(COUNT(N4162:Q4162)=0,"",MIN(N4162:Q4162))</f>
        <v/>
      </c>
      <c r="W4162" s="16" t="str">
        <f aca="false">IF(V4162="","",INDEX($N$4:$Q$4,MATCH(V4162,N4162:Q4162,0)))</f>
        <v/>
      </c>
      <c r="X4162" s="19" t="str">
        <f aca="false">IF(COUNT(N4162:Q4162)&lt;2,"",SMALL(N4162:Q4162,2))</f>
        <v/>
      </c>
      <c r="Y4162" s="26" t="str">
        <f aca="false">IF(OR(V4162="",M4162=0),"",V4162/M4162-1)</f>
        <v/>
      </c>
      <c r="Z4162" s="26" t="str">
        <f aca="false">IF(OR(V4162="",L4162=""),"",V4162/(L4162*E4162)-1)</f>
        <v/>
      </c>
      <c r="AA4162" s="16" t="str">
        <f aca="false">IF(V4162="","SEM OFERTA",IF(OR(Y4162&gt;Premissas!$B$11,Y4162&lt;Premissas!$B$12),"VERIFICAR - UNIDADE/EMBALAGEM",IF(Y4162&gt;Premissas!$B$6,"NÃO COMPRAR - REAJUSTE &gt;5%","COMPRAR")))</f>
        <v>SEM OFERTA</v>
      </c>
      <c r="AB4162" s="18" t="str">
        <f aca="false">IF(W4162="DIMEC",S4162,IF(W4162="MEDCENTRO",U4162,""))</f>
        <v/>
      </c>
      <c r="AC4162" s="18" t="n">
        <f aca="false">IF(AA4162&lt;&gt;"COMPRAR",0,IF(AB4162="",I4162,MIN(I4162,AB4162)))</f>
        <v>0</v>
      </c>
      <c r="AD4162" s="19" t="n">
        <f aca="false">IF(AC4162&gt;0,AC4162*V4162,0)</f>
        <v>0</v>
      </c>
      <c r="AE4162" s="19" t="n">
        <f aca="false">IF(AC4162&gt;0,(M4162-V4162)*AC4162,0)</f>
        <v>0</v>
      </c>
      <c r="AF4162" s="16" t="str">
        <f aca="false">IF(AA4162&lt;&gt;"COMPRAR","",IF(AB4162="",IF(X4162="","",IF(X4162-V4162&lt;0.01,"EMPATE TÉCNICO","")),IF(AB4162&lt;I4162,"ESTOQUE INSUFICIENTE",IF(X4162="","",IF(X4162-V4162&lt;0.01,"EMPATE TÉCNICO","")))))</f>
        <v/>
      </c>
      <c r="AG4162" s="16" t="s">
        <v>1798</v>
      </c>
      <c r="AH4162" s="16" t="s">
        <v>1761</v>
      </c>
    </row>
    <row r="4163" customFormat="false" ht="15" hidden="false" customHeight="false" outlineLevel="0" collapsed="false">
      <c r="A4163" s="16" t="s">
        <v>12874</v>
      </c>
      <c r="B4163" s="17" t="s">
        <v>12875</v>
      </c>
      <c r="C4163" s="16" t="s">
        <v>12876</v>
      </c>
      <c r="D4163" s="16" t="s">
        <v>3926</v>
      </c>
      <c r="E4163" s="18" t="n">
        <v>1</v>
      </c>
      <c r="F4163" s="16" t="s">
        <v>43</v>
      </c>
      <c r="G4163" s="18" t="n">
        <v>0</v>
      </c>
      <c r="H4163" s="16" t="n">
        <v>0.2</v>
      </c>
      <c r="I4163" s="18" t="n">
        <v>1</v>
      </c>
      <c r="J4163" s="19" t="n">
        <v>17.23</v>
      </c>
      <c r="K4163" s="19" t="n">
        <v>17.23</v>
      </c>
      <c r="L4163" s="19" t="n">
        <v>17.23</v>
      </c>
      <c r="M4163" s="19" t="n">
        <f aca="false">IF(J4163&gt;0,J4163,K4163)*E4163</f>
        <v>17.23</v>
      </c>
      <c r="N4163" s="20"/>
      <c r="O4163" s="21" t="str">
        <f aca="false">IF(R4163="","",ROUND(R4163*(1-Premissas!$B$4),4))</f>
        <v/>
      </c>
      <c r="P4163" s="22"/>
      <c r="Q4163" s="22"/>
      <c r="R4163" s="23"/>
      <c r="S4163" s="24"/>
      <c r="T4163" s="24"/>
      <c r="U4163" s="25"/>
      <c r="V4163" s="19" t="str">
        <f aca="false">IF(COUNT(N4163:Q4163)=0,"",MIN(N4163:Q4163))</f>
        <v/>
      </c>
      <c r="W4163" s="16" t="str">
        <f aca="false">IF(V4163="","",INDEX($N$4:$Q$4,MATCH(V4163,N4163:Q4163,0)))</f>
        <v/>
      </c>
      <c r="X4163" s="19" t="str">
        <f aca="false">IF(COUNT(N4163:Q4163)&lt;2,"",SMALL(N4163:Q4163,2))</f>
        <v/>
      </c>
      <c r="Y4163" s="26" t="str">
        <f aca="false">IF(OR(V4163="",M4163=0),"",V4163/M4163-1)</f>
        <v/>
      </c>
      <c r="Z4163" s="26" t="str">
        <f aca="false">IF(OR(V4163="",L4163=""),"",V4163/(L4163*E4163)-1)</f>
        <v/>
      </c>
      <c r="AA4163" s="16" t="str">
        <f aca="false">IF(V4163="","SEM OFERTA",IF(OR(Y4163&gt;Premissas!$B$11,Y4163&lt;Premissas!$B$12),"VERIFICAR - UNIDADE/EMBALAGEM",IF(Y4163&gt;Premissas!$B$6,"NÃO COMPRAR - REAJUSTE &gt;5%","COMPRAR")))</f>
        <v>SEM OFERTA</v>
      </c>
      <c r="AB4163" s="18" t="str">
        <f aca="false">IF(W4163="DIMEC",S4163,IF(W4163="MEDCENTRO",U4163,""))</f>
        <v/>
      </c>
      <c r="AC4163" s="18" t="n">
        <f aca="false">IF(AA4163&lt;&gt;"COMPRAR",0,IF(AB4163="",I4163,MIN(I4163,AB4163)))</f>
        <v>0</v>
      </c>
      <c r="AD4163" s="19" t="n">
        <f aca="false">IF(AC4163&gt;0,AC4163*V4163,0)</f>
        <v>0</v>
      </c>
      <c r="AE4163" s="19" t="n">
        <f aca="false">IF(AC4163&gt;0,(M4163-V4163)*AC4163,0)</f>
        <v>0</v>
      </c>
      <c r="AF4163" s="16" t="str">
        <f aca="false">IF(AA4163&lt;&gt;"COMPRAR","",IF(AB4163="",IF(X4163="","",IF(X4163-V4163&lt;0.01,"EMPATE TÉCNICO","")),IF(AB4163&lt;I4163,"ESTOQUE INSUFICIENTE",IF(X4163="","",IF(X4163-V4163&lt;0.01,"EMPATE TÉCNICO","")))))</f>
        <v/>
      </c>
      <c r="AG4163" s="16" t="s">
        <v>360</v>
      </c>
      <c r="AH4163" s="16" t="s">
        <v>1761</v>
      </c>
    </row>
    <row r="4164" customFormat="false" ht="15" hidden="false" customHeight="false" outlineLevel="0" collapsed="false">
      <c r="A4164" s="16" t="s">
        <v>12877</v>
      </c>
      <c r="B4164" s="17" t="s">
        <v>12878</v>
      </c>
      <c r="C4164" s="16" t="s">
        <v>12879</v>
      </c>
      <c r="D4164" s="16" t="s">
        <v>4505</v>
      </c>
      <c r="E4164" s="18" t="n">
        <v>1</v>
      </c>
      <c r="F4164" s="16" t="s">
        <v>42</v>
      </c>
      <c r="G4164" s="18" t="n">
        <v>0</v>
      </c>
      <c r="H4164" s="16" t="n">
        <v>3.2</v>
      </c>
      <c r="I4164" s="18" t="n">
        <v>9</v>
      </c>
      <c r="J4164" s="19" t="n">
        <v>14.7841666666667</v>
      </c>
      <c r="K4164" s="19" t="n">
        <v>14.7841666666667</v>
      </c>
      <c r="L4164" s="19" t="n">
        <v>14.7842</v>
      </c>
      <c r="M4164" s="19" t="n">
        <f aca="false">IF(J4164&gt;0,J4164,K4164)*E4164</f>
        <v>14.7841666666667</v>
      </c>
      <c r="N4164" s="20"/>
      <c r="O4164" s="21" t="str">
        <f aca="false">IF(R4164="","",ROUND(R4164*(1-Premissas!$B$4),4))</f>
        <v/>
      </c>
      <c r="P4164" s="22"/>
      <c r="Q4164" s="22"/>
      <c r="R4164" s="23"/>
      <c r="S4164" s="24"/>
      <c r="T4164" s="24"/>
      <c r="U4164" s="25"/>
      <c r="V4164" s="19" t="str">
        <f aca="false">IF(COUNT(N4164:Q4164)=0,"",MIN(N4164:Q4164))</f>
        <v/>
      </c>
      <c r="W4164" s="16" t="str">
        <f aca="false">IF(V4164="","",INDEX($N$4:$Q$4,MATCH(V4164,N4164:Q4164,0)))</f>
        <v/>
      </c>
      <c r="X4164" s="19" t="str">
        <f aca="false">IF(COUNT(N4164:Q4164)&lt;2,"",SMALL(N4164:Q4164,2))</f>
        <v/>
      </c>
      <c r="Y4164" s="26" t="str">
        <f aca="false">IF(OR(V4164="",M4164=0),"",V4164/M4164-1)</f>
        <v/>
      </c>
      <c r="Z4164" s="26" t="str">
        <f aca="false">IF(OR(V4164="",L4164=""),"",V4164/(L4164*E4164)-1)</f>
        <v/>
      </c>
      <c r="AA4164" s="16" t="str">
        <f aca="false">IF(V4164="","SEM OFERTA",IF(OR(Y4164&gt;Premissas!$B$11,Y4164&lt;Premissas!$B$12),"VERIFICAR - UNIDADE/EMBALAGEM",IF(Y4164&gt;Premissas!$B$6,"NÃO COMPRAR - REAJUSTE &gt;5%","COMPRAR")))</f>
        <v>SEM OFERTA</v>
      </c>
      <c r="AB4164" s="18" t="str">
        <f aca="false">IF(W4164="DIMEC",S4164,IF(W4164="MEDCENTRO",U4164,""))</f>
        <v/>
      </c>
      <c r="AC4164" s="18" t="n">
        <f aca="false">IF(AA4164&lt;&gt;"COMPRAR",0,IF(AB4164="",I4164,MIN(I4164,AB4164)))</f>
        <v>0</v>
      </c>
      <c r="AD4164" s="19" t="n">
        <f aca="false">IF(AC4164&gt;0,AC4164*V4164,0)</f>
        <v>0</v>
      </c>
      <c r="AE4164" s="19" t="n">
        <f aca="false">IF(AC4164&gt;0,(M4164-V4164)*AC4164,0)</f>
        <v>0</v>
      </c>
      <c r="AF4164" s="16" t="str">
        <f aca="false">IF(AA4164&lt;&gt;"COMPRAR","",IF(AB4164="",IF(X4164="","",IF(X4164-V4164&lt;0.01,"EMPATE TÉCNICO","")),IF(AB4164&lt;I4164,"ESTOQUE INSUFICIENTE",IF(X4164="","",IF(X4164-V4164&lt;0.01,"EMPATE TÉCNICO","")))))</f>
        <v/>
      </c>
      <c r="AG4164" s="16" t="s">
        <v>328</v>
      </c>
      <c r="AH4164" s="16" t="s">
        <v>1761</v>
      </c>
    </row>
    <row r="4165" customFormat="false" ht="15" hidden="false" customHeight="false" outlineLevel="0" collapsed="false">
      <c r="A4165" s="16" t="s">
        <v>12880</v>
      </c>
      <c r="B4165" s="17" t="s">
        <v>12881</v>
      </c>
      <c r="C4165" s="16" t="s">
        <v>12882</v>
      </c>
      <c r="D4165" s="16" t="s">
        <v>5468</v>
      </c>
      <c r="E4165" s="18" t="n">
        <v>1</v>
      </c>
      <c r="F4165" s="16" t="s">
        <v>42</v>
      </c>
      <c r="G4165" s="18" t="n">
        <v>0</v>
      </c>
      <c r="H4165" s="16" t="n">
        <v>1.5</v>
      </c>
      <c r="I4165" s="18" t="n">
        <v>4</v>
      </c>
      <c r="J4165" s="19" t="n">
        <v>14.4</v>
      </c>
      <c r="K4165" s="19" t="n">
        <v>14.4</v>
      </c>
      <c r="L4165" s="19" t="n">
        <v>14.4</v>
      </c>
      <c r="M4165" s="19" t="n">
        <f aca="false">IF(J4165&gt;0,J4165,K4165)*E4165</f>
        <v>14.4</v>
      </c>
      <c r="N4165" s="20"/>
      <c r="O4165" s="21" t="str">
        <f aca="false">IF(R4165="","",ROUND(R4165*(1-Premissas!$B$4),4))</f>
        <v/>
      </c>
      <c r="P4165" s="22"/>
      <c r="Q4165" s="22"/>
      <c r="R4165" s="23"/>
      <c r="S4165" s="24"/>
      <c r="T4165" s="24"/>
      <c r="U4165" s="25"/>
      <c r="V4165" s="19" t="str">
        <f aca="false">IF(COUNT(N4165:Q4165)=0,"",MIN(N4165:Q4165))</f>
        <v/>
      </c>
      <c r="W4165" s="16" t="str">
        <f aca="false">IF(V4165="","",INDEX($N$4:$Q$4,MATCH(V4165,N4165:Q4165,0)))</f>
        <v/>
      </c>
      <c r="X4165" s="19" t="str">
        <f aca="false">IF(COUNT(N4165:Q4165)&lt;2,"",SMALL(N4165:Q4165,2))</f>
        <v/>
      </c>
      <c r="Y4165" s="26" t="str">
        <f aca="false">IF(OR(V4165="",M4165=0),"",V4165/M4165-1)</f>
        <v/>
      </c>
      <c r="Z4165" s="26" t="str">
        <f aca="false">IF(OR(V4165="",L4165=""),"",V4165/(L4165*E4165)-1)</f>
        <v/>
      </c>
      <c r="AA4165" s="16" t="str">
        <f aca="false">IF(V4165="","SEM OFERTA",IF(OR(Y4165&gt;Premissas!$B$11,Y4165&lt;Premissas!$B$12),"VERIFICAR - UNIDADE/EMBALAGEM",IF(Y4165&gt;Premissas!$B$6,"NÃO COMPRAR - REAJUSTE &gt;5%","COMPRAR")))</f>
        <v>SEM OFERTA</v>
      </c>
      <c r="AB4165" s="18" t="str">
        <f aca="false">IF(W4165="DIMEC",S4165,IF(W4165="MEDCENTRO",U4165,""))</f>
        <v/>
      </c>
      <c r="AC4165" s="18" t="n">
        <f aca="false">IF(AA4165&lt;&gt;"COMPRAR",0,IF(AB4165="",I4165,MIN(I4165,AB4165)))</f>
        <v>0</v>
      </c>
      <c r="AD4165" s="19" t="n">
        <f aca="false">IF(AC4165&gt;0,AC4165*V4165,0)</f>
        <v>0</v>
      </c>
      <c r="AE4165" s="19" t="n">
        <f aca="false">IF(AC4165&gt;0,(M4165-V4165)*AC4165,0)</f>
        <v>0</v>
      </c>
      <c r="AF4165" s="16" t="str">
        <f aca="false">IF(AA4165&lt;&gt;"COMPRAR","",IF(AB4165="",IF(X4165="","",IF(X4165-V4165&lt;0.01,"EMPATE TÉCNICO","")),IF(AB4165&lt;I4165,"ESTOQUE INSUFICIENTE",IF(X4165="","",IF(X4165-V4165&lt;0.01,"EMPATE TÉCNICO","")))))</f>
        <v/>
      </c>
      <c r="AG4165" s="16" t="s">
        <v>1798</v>
      </c>
      <c r="AH4165" s="16" t="s">
        <v>1761</v>
      </c>
    </row>
    <row r="4166" customFormat="false" ht="15" hidden="false" customHeight="false" outlineLevel="0" collapsed="false">
      <c r="A4166" s="16" t="s">
        <v>12883</v>
      </c>
      <c r="B4166" s="17" t="s">
        <v>12884</v>
      </c>
      <c r="C4166" s="16" t="s">
        <v>12885</v>
      </c>
      <c r="D4166" s="16" t="s">
        <v>5454</v>
      </c>
      <c r="E4166" s="18" t="n">
        <v>1</v>
      </c>
      <c r="F4166" s="16" t="s">
        <v>43</v>
      </c>
      <c r="G4166" s="18" t="n">
        <v>3</v>
      </c>
      <c r="H4166" s="16" t="n">
        <v>2.1</v>
      </c>
      <c r="I4166" s="18" t="n">
        <v>3</v>
      </c>
      <c r="J4166" s="19" t="n">
        <v>12.19</v>
      </c>
      <c r="K4166" s="19" t="n">
        <v>12.19</v>
      </c>
      <c r="L4166" s="19" t="n">
        <v>12.19</v>
      </c>
      <c r="M4166" s="19" t="n">
        <f aca="false">IF(J4166&gt;0,J4166,K4166)*E4166</f>
        <v>12.19</v>
      </c>
      <c r="N4166" s="20"/>
      <c r="O4166" s="21" t="str">
        <f aca="false">IF(R4166="","",ROUND(R4166*(1-Premissas!$B$4),4))</f>
        <v/>
      </c>
      <c r="P4166" s="22"/>
      <c r="Q4166" s="22"/>
      <c r="R4166" s="23"/>
      <c r="S4166" s="24"/>
      <c r="T4166" s="24"/>
      <c r="U4166" s="25"/>
      <c r="V4166" s="19" t="str">
        <f aca="false">IF(COUNT(N4166:Q4166)=0,"",MIN(N4166:Q4166))</f>
        <v/>
      </c>
      <c r="W4166" s="16" t="str">
        <f aca="false">IF(V4166="","",INDEX($N$4:$Q$4,MATCH(V4166,N4166:Q4166,0)))</f>
        <v/>
      </c>
      <c r="X4166" s="19" t="str">
        <f aca="false">IF(COUNT(N4166:Q4166)&lt;2,"",SMALL(N4166:Q4166,2))</f>
        <v/>
      </c>
      <c r="Y4166" s="26" t="str">
        <f aca="false">IF(OR(V4166="",M4166=0),"",V4166/M4166-1)</f>
        <v/>
      </c>
      <c r="Z4166" s="26" t="str">
        <f aca="false">IF(OR(V4166="",L4166=""),"",V4166/(L4166*E4166)-1)</f>
        <v/>
      </c>
      <c r="AA4166" s="16" t="str">
        <f aca="false">IF(V4166="","SEM OFERTA",IF(OR(Y4166&gt;Premissas!$B$11,Y4166&lt;Premissas!$B$12),"VERIFICAR - UNIDADE/EMBALAGEM",IF(Y4166&gt;Premissas!$B$6,"NÃO COMPRAR - REAJUSTE &gt;5%","COMPRAR")))</f>
        <v>SEM OFERTA</v>
      </c>
      <c r="AB4166" s="18" t="str">
        <f aca="false">IF(W4166="DIMEC",S4166,IF(W4166="MEDCENTRO",U4166,""))</f>
        <v/>
      </c>
      <c r="AC4166" s="18" t="n">
        <f aca="false">IF(AA4166&lt;&gt;"COMPRAR",0,IF(AB4166="",I4166,MIN(I4166,AB4166)))</f>
        <v>0</v>
      </c>
      <c r="AD4166" s="19" t="n">
        <f aca="false">IF(AC4166&gt;0,AC4166*V4166,0)</f>
        <v>0</v>
      </c>
      <c r="AE4166" s="19" t="n">
        <f aca="false">IF(AC4166&gt;0,(M4166-V4166)*AC4166,0)</f>
        <v>0</v>
      </c>
      <c r="AF4166" s="16" t="str">
        <f aca="false">IF(AA4166&lt;&gt;"COMPRAR","",IF(AB4166="",IF(X4166="","",IF(X4166-V4166&lt;0.01,"EMPATE TÉCNICO","")),IF(AB4166&lt;I4166,"ESTOQUE INSUFICIENTE",IF(X4166="","",IF(X4166-V4166&lt;0.01,"EMPATE TÉCNICO","")))))</f>
        <v/>
      </c>
      <c r="AG4166" s="16" t="s">
        <v>360</v>
      </c>
      <c r="AH4166" s="16" t="s">
        <v>1761</v>
      </c>
    </row>
    <row r="4167" customFormat="false" ht="15" hidden="false" customHeight="false" outlineLevel="0" collapsed="false">
      <c r="A4167" s="16" t="s">
        <v>12886</v>
      </c>
      <c r="B4167" s="17" t="s">
        <v>12887</v>
      </c>
      <c r="C4167" s="16" t="s">
        <v>12888</v>
      </c>
      <c r="D4167" s="16" t="s">
        <v>5429</v>
      </c>
      <c r="E4167" s="18" t="n">
        <v>1</v>
      </c>
      <c r="F4167" s="16" t="s">
        <v>43</v>
      </c>
      <c r="G4167" s="18" t="n">
        <v>1</v>
      </c>
      <c r="H4167" s="16" t="n">
        <v>0.5</v>
      </c>
      <c r="I4167" s="18" t="n">
        <v>1</v>
      </c>
      <c r="J4167" s="19" t="n">
        <v>9.255</v>
      </c>
      <c r="K4167" s="19" t="n">
        <v>9.255</v>
      </c>
      <c r="L4167" s="19" t="n">
        <v>9.255</v>
      </c>
      <c r="M4167" s="19" t="n">
        <f aca="false">IF(J4167&gt;0,J4167,K4167)*E4167</f>
        <v>9.255</v>
      </c>
      <c r="N4167" s="20"/>
      <c r="O4167" s="21" t="str">
        <f aca="false">IF(R4167="","",ROUND(R4167*(1-Premissas!$B$4),4))</f>
        <v/>
      </c>
      <c r="P4167" s="22"/>
      <c r="Q4167" s="22"/>
      <c r="R4167" s="23"/>
      <c r="S4167" s="24"/>
      <c r="T4167" s="24"/>
      <c r="U4167" s="25"/>
      <c r="V4167" s="19" t="str">
        <f aca="false">IF(COUNT(N4167:Q4167)=0,"",MIN(N4167:Q4167))</f>
        <v/>
      </c>
      <c r="W4167" s="16" t="str">
        <f aca="false">IF(V4167="","",INDEX($N$4:$Q$4,MATCH(V4167,N4167:Q4167,0)))</f>
        <v/>
      </c>
      <c r="X4167" s="19" t="str">
        <f aca="false">IF(COUNT(N4167:Q4167)&lt;2,"",SMALL(N4167:Q4167,2))</f>
        <v/>
      </c>
      <c r="Y4167" s="26" t="str">
        <f aca="false">IF(OR(V4167="",M4167=0),"",V4167/M4167-1)</f>
        <v/>
      </c>
      <c r="Z4167" s="26" t="str">
        <f aca="false">IF(OR(V4167="",L4167=""),"",V4167/(L4167*E4167)-1)</f>
        <v/>
      </c>
      <c r="AA4167" s="16" t="str">
        <f aca="false">IF(V4167="","SEM OFERTA",IF(OR(Y4167&gt;Premissas!$B$11,Y4167&lt;Premissas!$B$12),"VERIFICAR - UNIDADE/EMBALAGEM",IF(Y4167&gt;Premissas!$B$6,"NÃO COMPRAR - REAJUSTE &gt;5%","COMPRAR")))</f>
        <v>SEM OFERTA</v>
      </c>
      <c r="AB4167" s="18" t="str">
        <f aca="false">IF(W4167="DIMEC",S4167,IF(W4167="MEDCENTRO",U4167,""))</f>
        <v/>
      </c>
      <c r="AC4167" s="18" t="n">
        <f aca="false">IF(AA4167&lt;&gt;"COMPRAR",0,IF(AB4167="",I4167,MIN(I4167,AB4167)))</f>
        <v>0</v>
      </c>
      <c r="AD4167" s="19" t="n">
        <f aca="false">IF(AC4167&gt;0,AC4167*V4167,0)</f>
        <v>0</v>
      </c>
      <c r="AE4167" s="19" t="n">
        <f aca="false">IF(AC4167&gt;0,(M4167-V4167)*AC4167,0)</f>
        <v>0</v>
      </c>
      <c r="AF4167" s="16" t="str">
        <f aca="false">IF(AA4167&lt;&gt;"COMPRAR","",IF(AB4167="",IF(X4167="","",IF(X4167-V4167&lt;0.01,"EMPATE TÉCNICO","")),IF(AB4167&lt;I4167,"ESTOQUE INSUFICIENTE",IF(X4167="","",IF(X4167-V4167&lt;0.01,"EMPATE TÉCNICO","")))))</f>
        <v/>
      </c>
      <c r="AG4167" s="16" t="s">
        <v>547</v>
      </c>
      <c r="AH4167" s="16" t="s">
        <v>1761</v>
      </c>
    </row>
    <row r="4168" customFormat="false" ht="15" hidden="false" customHeight="false" outlineLevel="0" collapsed="false">
      <c r="A4168" s="16" t="s">
        <v>12889</v>
      </c>
      <c r="B4168" s="17" t="s">
        <v>12890</v>
      </c>
      <c r="C4168" s="16" t="s">
        <v>12891</v>
      </c>
      <c r="D4168" s="16" t="s">
        <v>5429</v>
      </c>
      <c r="E4168" s="18" t="n">
        <v>1</v>
      </c>
      <c r="F4168" s="16" t="s">
        <v>43</v>
      </c>
      <c r="G4168" s="18" t="n">
        <v>0</v>
      </c>
      <c r="H4168" s="16" t="n">
        <v>0</v>
      </c>
      <c r="I4168" s="18" t="n">
        <v>1</v>
      </c>
      <c r="J4168" s="19" t="n">
        <v>9.18</v>
      </c>
      <c r="K4168" s="19" t="n">
        <v>9.18</v>
      </c>
      <c r="L4168" s="19" t="n">
        <v>9.18</v>
      </c>
      <c r="M4168" s="19" t="n">
        <f aca="false">IF(J4168&gt;0,J4168,K4168)*E4168</f>
        <v>9.18</v>
      </c>
      <c r="N4168" s="20"/>
      <c r="O4168" s="21" t="str">
        <f aca="false">IF(R4168="","",ROUND(R4168*(1-Premissas!$B$4),4))</f>
        <v/>
      </c>
      <c r="P4168" s="22"/>
      <c r="Q4168" s="22"/>
      <c r="R4168" s="23"/>
      <c r="S4168" s="24"/>
      <c r="T4168" s="24"/>
      <c r="U4168" s="25"/>
      <c r="V4168" s="19" t="str">
        <f aca="false">IF(COUNT(N4168:Q4168)=0,"",MIN(N4168:Q4168))</f>
        <v/>
      </c>
      <c r="W4168" s="16" t="str">
        <f aca="false">IF(V4168="","",INDEX($N$4:$Q$4,MATCH(V4168,N4168:Q4168,0)))</f>
        <v/>
      </c>
      <c r="X4168" s="19" t="str">
        <f aca="false">IF(COUNT(N4168:Q4168)&lt;2,"",SMALL(N4168:Q4168,2))</f>
        <v/>
      </c>
      <c r="Y4168" s="26" t="str">
        <f aca="false">IF(OR(V4168="",M4168=0),"",V4168/M4168-1)</f>
        <v/>
      </c>
      <c r="Z4168" s="26" t="str">
        <f aca="false">IF(OR(V4168="",L4168=""),"",V4168/(L4168*E4168)-1)</f>
        <v/>
      </c>
      <c r="AA4168" s="16" t="str">
        <f aca="false">IF(V4168="","SEM OFERTA",IF(OR(Y4168&gt;Premissas!$B$11,Y4168&lt;Premissas!$B$12),"VERIFICAR - UNIDADE/EMBALAGEM",IF(Y4168&gt;Premissas!$B$6,"NÃO COMPRAR - REAJUSTE &gt;5%","COMPRAR")))</f>
        <v>SEM OFERTA</v>
      </c>
      <c r="AB4168" s="18" t="str">
        <f aca="false">IF(W4168="DIMEC",S4168,IF(W4168="MEDCENTRO",U4168,""))</f>
        <v/>
      </c>
      <c r="AC4168" s="18" t="n">
        <f aca="false">IF(AA4168&lt;&gt;"COMPRAR",0,IF(AB4168="",I4168,MIN(I4168,AB4168)))</f>
        <v>0</v>
      </c>
      <c r="AD4168" s="19" t="n">
        <f aca="false">IF(AC4168&gt;0,AC4168*V4168,0)</f>
        <v>0</v>
      </c>
      <c r="AE4168" s="19" t="n">
        <f aca="false">IF(AC4168&gt;0,(M4168-V4168)*AC4168,0)</f>
        <v>0</v>
      </c>
      <c r="AF4168" s="16" t="str">
        <f aca="false">IF(AA4168&lt;&gt;"COMPRAR","",IF(AB4168="",IF(X4168="","",IF(X4168-V4168&lt;0.01,"EMPATE TÉCNICO","")),IF(AB4168&lt;I4168,"ESTOQUE INSUFICIENTE",IF(X4168="","",IF(X4168-V4168&lt;0.01,"EMPATE TÉCNICO","")))))</f>
        <v/>
      </c>
      <c r="AG4168" s="16" t="s">
        <v>1838</v>
      </c>
      <c r="AH4168" s="16" t="s">
        <v>1761</v>
      </c>
    </row>
    <row r="4169" customFormat="false" ht="15" hidden="false" customHeight="false" outlineLevel="0" collapsed="false">
      <c r="A4169" s="16" t="s">
        <v>12892</v>
      </c>
      <c r="B4169" s="17" t="s">
        <v>12893</v>
      </c>
      <c r="C4169" s="16" t="s">
        <v>12894</v>
      </c>
      <c r="D4169" s="16" t="s">
        <v>5429</v>
      </c>
      <c r="E4169" s="18" t="n">
        <v>1</v>
      </c>
      <c r="F4169" s="16" t="s">
        <v>42</v>
      </c>
      <c r="G4169" s="18" t="n">
        <v>13</v>
      </c>
      <c r="H4169" s="16" t="n">
        <v>5.4</v>
      </c>
      <c r="I4169" s="18" t="n">
        <v>1</v>
      </c>
      <c r="J4169" s="19" t="n">
        <v>7.93083333333333</v>
      </c>
      <c r="K4169" s="19" t="n">
        <v>7.93083333333333</v>
      </c>
      <c r="L4169" s="19" t="n">
        <v>7.9308</v>
      </c>
      <c r="M4169" s="19" t="n">
        <f aca="false">IF(J4169&gt;0,J4169,K4169)*E4169</f>
        <v>7.93083333333333</v>
      </c>
      <c r="N4169" s="20"/>
      <c r="O4169" s="21" t="str">
        <f aca="false">IF(R4169="","",ROUND(R4169*(1-Premissas!$B$4),4))</f>
        <v/>
      </c>
      <c r="P4169" s="22"/>
      <c r="Q4169" s="22"/>
      <c r="R4169" s="23"/>
      <c r="S4169" s="24"/>
      <c r="T4169" s="24"/>
      <c r="U4169" s="25"/>
      <c r="V4169" s="19" t="str">
        <f aca="false">IF(COUNT(N4169:Q4169)=0,"",MIN(N4169:Q4169))</f>
        <v/>
      </c>
      <c r="W4169" s="16" t="str">
        <f aca="false">IF(V4169="","",INDEX($N$4:$Q$4,MATCH(V4169,N4169:Q4169,0)))</f>
        <v/>
      </c>
      <c r="X4169" s="19" t="str">
        <f aca="false">IF(COUNT(N4169:Q4169)&lt;2,"",SMALL(N4169:Q4169,2))</f>
        <v/>
      </c>
      <c r="Y4169" s="26" t="str">
        <f aca="false">IF(OR(V4169="",M4169=0),"",V4169/M4169-1)</f>
        <v/>
      </c>
      <c r="Z4169" s="26" t="str">
        <f aca="false">IF(OR(V4169="",L4169=""),"",V4169/(L4169*E4169)-1)</f>
        <v/>
      </c>
      <c r="AA4169" s="16" t="str">
        <f aca="false">IF(V4169="","SEM OFERTA",IF(OR(Y4169&gt;Premissas!$B$11,Y4169&lt;Premissas!$B$12),"VERIFICAR - UNIDADE/EMBALAGEM",IF(Y4169&gt;Premissas!$B$6,"NÃO COMPRAR - REAJUSTE &gt;5%","COMPRAR")))</f>
        <v>SEM OFERTA</v>
      </c>
      <c r="AB4169" s="18" t="str">
        <f aca="false">IF(W4169="DIMEC",S4169,IF(W4169="MEDCENTRO",U4169,""))</f>
        <v/>
      </c>
      <c r="AC4169" s="18" t="n">
        <f aca="false">IF(AA4169&lt;&gt;"COMPRAR",0,IF(AB4169="",I4169,MIN(I4169,AB4169)))</f>
        <v>0</v>
      </c>
      <c r="AD4169" s="19" t="n">
        <f aca="false">IF(AC4169&gt;0,AC4169*V4169,0)</f>
        <v>0</v>
      </c>
      <c r="AE4169" s="19" t="n">
        <f aca="false">IF(AC4169&gt;0,(M4169-V4169)*AC4169,0)</f>
        <v>0</v>
      </c>
      <c r="AF4169" s="16" t="str">
        <f aca="false">IF(AA4169&lt;&gt;"COMPRAR","",IF(AB4169="",IF(X4169="","",IF(X4169-V4169&lt;0.01,"EMPATE TÉCNICO","")),IF(AB4169&lt;I4169,"ESTOQUE INSUFICIENTE",IF(X4169="","",IF(X4169-V4169&lt;0.01,"EMPATE TÉCNICO","")))))</f>
        <v/>
      </c>
      <c r="AG4169" s="16" t="s">
        <v>328</v>
      </c>
      <c r="AH4169" s="16" t="s">
        <v>1761</v>
      </c>
    </row>
    <row r="4170" customFormat="false" ht="15" hidden="false" customHeight="false" outlineLevel="0" collapsed="false">
      <c r="A4170" s="16" t="s">
        <v>12895</v>
      </c>
      <c r="B4170" s="17" t="s">
        <v>12896</v>
      </c>
      <c r="C4170" s="16" t="s">
        <v>12897</v>
      </c>
      <c r="D4170" s="16" t="s">
        <v>4624</v>
      </c>
      <c r="E4170" s="18" t="n">
        <v>1</v>
      </c>
      <c r="F4170" s="16" t="s">
        <v>43</v>
      </c>
      <c r="G4170" s="18" t="n">
        <v>0</v>
      </c>
      <c r="H4170" s="16" t="n">
        <v>0.1</v>
      </c>
      <c r="I4170" s="18" t="n">
        <v>1</v>
      </c>
      <c r="J4170" s="19" t="n">
        <v>9.56</v>
      </c>
      <c r="K4170" s="19" t="n">
        <v>9.56</v>
      </c>
      <c r="L4170" s="19" t="n">
        <v>9.56</v>
      </c>
      <c r="M4170" s="19" t="n">
        <f aca="false">IF(J4170&gt;0,J4170,K4170)*E4170</f>
        <v>9.56</v>
      </c>
      <c r="N4170" s="20"/>
      <c r="O4170" s="21" t="str">
        <f aca="false">IF(R4170="","",ROUND(R4170*(1-Premissas!$B$4),4))</f>
        <v/>
      </c>
      <c r="P4170" s="22"/>
      <c r="Q4170" s="22"/>
      <c r="R4170" s="23"/>
      <c r="S4170" s="24"/>
      <c r="T4170" s="24"/>
      <c r="U4170" s="25"/>
      <c r="V4170" s="19" t="str">
        <f aca="false">IF(COUNT(N4170:Q4170)=0,"",MIN(N4170:Q4170))</f>
        <v/>
      </c>
      <c r="W4170" s="16" t="str">
        <f aca="false">IF(V4170="","",INDEX($N$4:$Q$4,MATCH(V4170,N4170:Q4170,0)))</f>
        <v/>
      </c>
      <c r="X4170" s="19" t="str">
        <f aca="false">IF(COUNT(N4170:Q4170)&lt;2,"",SMALL(N4170:Q4170,2))</f>
        <v/>
      </c>
      <c r="Y4170" s="26" t="str">
        <f aca="false">IF(OR(V4170="",M4170=0),"",V4170/M4170-1)</f>
        <v/>
      </c>
      <c r="Z4170" s="26" t="str">
        <f aca="false">IF(OR(V4170="",L4170=""),"",V4170/(L4170*E4170)-1)</f>
        <v/>
      </c>
      <c r="AA4170" s="16" t="str">
        <f aca="false">IF(V4170="","SEM OFERTA",IF(OR(Y4170&gt;Premissas!$B$11,Y4170&lt;Premissas!$B$12),"VERIFICAR - UNIDADE/EMBALAGEM",IF(Y4170&gt;Premissas!$B$6,"NÃO COMPRAR - REAJUSTE &gt;5%","COMPRAR")))</f>
        <v>SEM OFERTA</v>
      </c>
      <c r="AB4170" s="18" t="str">
        <f aca="false">IF(W4170="DIMEC",S4170,IF(W4170="MEDCENTRO",U4170,""))</f>
        <v/>
      </c>
      <c r="AC4170" s="18" t="n">
        <f aca="false">IF(AA4170&lt;&gt;"COMPRAR",0,IF(AB4170="",I4170,MIN(I4170,AB4170)))</f>
        <v>0</v>
      </c>
      <c r="AD4170" s="19" t="n">
        <f aca="false">IF(AC4170&gt;0,AC4170*V4170,0)</f>
        <v>0</v>
      </c>
      <c r="AE4170" s="19" t="n">
        <f aca="false">IF(AC4170&gt;0,(M4170-V4170)*AC4170,0)</f>
        <v>0</v>
      </c>
      <c r="AF4170" s="16" t="str">
        <f aca="false">IF(AA4170&lt;&gt;"COMPRAR","",IF(AB4170="",IF(X4170="","",IF(X4170-V4170&lt;0.01,"EMPATE TÉCNICO","")),IF(AB4170&lt;I4170,"ESTOQUE INSUFICIENTE",IF(X4170="","",IF(X4170-V4170&lt;0.01,"EMPATE TÉCNICO","")))))</f>
        <v/>
      </c>
      <c r="AG4170" s="16" t="s">
        <v>203</v>
      </c>
      <c r="AH4170" s="16" t="s">
        <v>1761</v>
      </c>
    </row>
    <row r="4171" customFormat="false" ht="15" hidden="false" customHeight="false" outlineLevel="0" collapsed="false">
      <c r="A4171" s="16" t="s">
        <v>12898</v>
      </c>
      <c r="B4171" s="17" t="s">
        <v>12899</v>
      </c>
      <c r="C4171" s="16" t="s">
        <v>12900</v>
      </c>
      <c r="D4171" s="16" t="s">
        <v>4315</v>
      </c>
      <c r="E4171" s="18" t="n">
        <v>1</v>
      </c>
      <c r="F4171" s="16" t="s">
        <v>43</v>
      </c>
      <c r="G4171" s="18" t="n">
        <v>1</v>
      </c>
      <c r="H4171" s="16" t="n">
        <v>0.8</v>
      </c>
      <c r="I4171" s="18" t="n">
        <v>1</v>
      </c>
      <c r="J4171" s="19" t="n">
        <v>14.86</v>
      </c>
      <c r="K4171" s="19" t="n">
        <v>14.86</v>
      </c>
      <c r="L4171" s="19" t="n">
        <v>14.86</v>
      </c>
      <c r="M4171" s="19" t="n">
        <f aca="false">IF(J4171&gt;0,J4171,K4171)*E4171</f>
        <v>14.86</v>
      </c>
      <c r="N4171" s="20"/>
      <c r="O4171" s="21" t="str">
        <f aca="false">IF(R4171="","",ROUND(R4171*(1-Premissas!$B$4),4))</f>
        <v/>
      </c>
      <c r="P4171" s="22"/>
      <c r="Q4171" s="22"/>
      <c r="R4171" s="23"/>
      <c r="S4171" s="24"/>
      <c r="T4171" s="24"/>
      <c r="U4171" s="25"/>
      <c r="V4171" s="19" t="str">
        <f aca="false">IF(COUNT(N4171:Q4171)=0,"",MIN(N4171:Q4171))</f>
        <v/>
      </c>
      <c r="W4171" s="16" t="str">
        <f aca="false">IF(V4171="","",INDEX($N$4:$Q$4,MATCH(V4171,N4171:Q4171,0)))</f>
        <v/>
      </c>
      <c r="X4171" s="19" t="str">
        <f aca="false">IF(COUNT(N4171:Q4171)&lt;2,"",SMALL(N4171:Q4171,2))</f>
        <v/>
      </c>
      <c r="Y4171" s="26" t="str">
        <f aca="false">IF(OR(V4171="",M4171=0),"",V4171/M4171-1)</f>
        <v/>
      </c>
      <c r="Z4171" s="26" t="str">
        <f aca="false">IF(OR(V4171="",L4171=""),"",V4171/(L4171*E4171)-1)</f>
        <v/>
      </c>
      <c r="AA4171" s="16" t="str">
        <f aca="false">IF(V4171="","SEM OFERTA",IF(OR(Y4171&gt;Premissas!$B$11,Y4171&lt;Premissas!$B$12),"VERIFICAR - UNIDADE/EMBALAGEM",IF(Y4171&gt;Premissas!$B$6,"NÃO COMPRAR - REAJUSTE &gt;5%","COMPRAR")))</f>
        <v>SEM OFERTA</v>
      </c>
      <c r="AB4171" s="18" t="str">
        <f aca="false">IF(W4171="DIMEC",S4171,IF(W4171="MEDCENTRO",U4171,""))</f>
        <v/>
      </c>
      <c r="AC4171" s="18" t="n">
        <f aca="false">IF(AA4171&lt;&gt;"COMPRAR",0,IF(AB4171="",I4171,MIN(I4171,AB4171)))</f>
        <v>0</v>
      </c>
      <c r="AD4171" s="19" t="n">
        <f aca="false">IF(AC4171&gt;0,AC4171*V4171,0)</f>
        <v>0</v>
      </c>
      <c r="AE4171" s="19" t="n">
        <f aca="false">IF(AC4171&gt;0,(M4171-V4171)*AC4171,0)</f>
        <v>0</v>
      </c>
      <c r="AF4171" s="16" t="str">
        <f aca="false">IF(AA4171&lt;&gt;"COMPRAR","",IF(AB4171="",IF(X4171="","",IF(X4171-V4171&lt;0.01,"EMPATE TÉCNICO","")),IF(AB4171&lt;I4171,"ESTOQUE INSUFICIENTE",IF(X4171="","",IF(X4171-V4171&lt;0.01,"EMPATE TÉCNICO","")))))</f>
        <v/>
      </c>
      <c r="AG4171" s="16" t="s">
        <v>1771</v>
      </c>
      <c r="AH4171" s="16" t="s">
        <v>1761</v>
      </c>
    </row>
    <row r="4172" customFormat="false" ht="15" hidden="false" customHeight="false" outlineLevel="0" collapsed="false">
      <c r="A4172" s="16" t="s">
        <v>12901</v>
      </c>
      <c r="B4172" s="17" t="s">
        <v>12902</v>
      </c>
      <c r="C4172" s="16" t="s">
        <v>12903</v>
      </c>
      <c r="D4172" s="16" t="s">
        <v>4624</v>
      </c>
      <c r="E4172" s="18" t="n">
        <v>1</v>
      </c>
      <c r="F4172" s="16" t="s">
        <v>43</v>
      </c>
      <c r="G4172" s="18" t="n">
        <v>0</v>
      </c>
      <c r="H4172" s="16" t="n">
        <v>0.1</v>
      </c>
      <c r="I4172" s="18" t="n">
        <v>1</v>
      </c>
      <c r="J4172" s="19" t="n">
        <v>9.56</v>
      </c>
      <c r="K4172" s="19" t="n">
        <v>9.56</v>
      </c>
      <c r="L4172" s="19" t="n">
        <v>9.56</v>
      </c>
      <c r="M4172" s="19" t="n">
        <f aca="false">IF(J4172&gt;0,J4172,K4172)*E4172</f>
        <v>9.56</v>
      </c>
      <c r="N4172" s="20"/>
      <c r="O4172" s="21" t="str">
        <f aca="false">IF(R4172="","",ROUND(R4172*(1-Premissas!$B$4),4))</f>
        <v/>
      </c>
      <c r="P4172" s="22"/>
      <c r="Q4172" s="22"/>
      <c r="R4172" s="23"/>
      <c r="S4172" s="24"/>
      <c r="T4172" s="24"/>
      <c r="U4172" s="25"/>
      <c r="V4172" s="19" t="str">
        <f aca="false">IF(COUNT(N4172:Q4172)=0,"",MIN(N4172:Q4172))</f>
        <v/>
      </c>
      <c r="W4172" s="16" t="str">
        <f aca="false">IF(V4172="","",INDEX($N$4:$Q$4,MATCH(V4172,N4172:Q4172,0)))</f>
        <v/>
      </c>
      <c r="X4172" s="19" t="str">
        <f aca="false">IF(COUNT(N4172:Q4172)&lt;2,"",SMALL(N4172:Q4172,2))</f>
        <v/>
      </c>
      <c r="Y4172" s="26" t="str">
        <f aca="false">IF(OR(V4172="",M4172=0),"",V4172/M4172-1)</f>
        <v/>
      </c>
      <c r="Z4172" s="26" t="str">
        <f aca="false">IF(OR(V4172="",L4172=""),"",V4172/(L4172*E4172)-1)</f>
        <v/>
      </c>
      <c r="AA4172" s="16" t="str">
        <f aca="false">IF(V4172="","SEM OFERTA",IF(OR(Y4172&gt;Premissas!$B$11,Y4172&lt;Premissas!$B$12),"VERIFICAR - UNIDADE/EMBALAGEM",IF(Y4172&gt;Premissas!$B$6,"NÃO COMPRAR - REAJUSTE &gt;5%","COMPRAR")))</f>
        <v>SEM OFERTA</v>
      </c>
      <c r="AB4172" s="18" t="str">
        <f aca="false">IF(W4172="DIMEC",S4172,IF(W4172="MEDCENTRO",U4172,""))</f>
        <v/>
      </c>
      <c r="AC4172" s="18" t="n">
        <f aca="false">IF(AA4172&lt;&gt;"COMPRAR",0,IF(AB4172="",I4172,MIN(I4172,AB4172)))</f>
        <v>0</v>
      </c>
      <c r="AD4172" s="19" t="n">
        <f aca="false">IF(AC4172&gt;0,AC4172*V4172,0)</f>
        <v>0</v>
      </c>
      <c r="AE4172" s="19" t="n">
        <f aca="false">IF(AC4172&gt;0,(M4172-V4172)*AC4172,0)</f>
        <v>0</v>
      </c>
      <c r="AF4172" s="16" t="str">
        <f aca="false">IF(AA4172&lt;&gt;"COMPRAR","",IF(AB4172="",IF(X4172="","",IF(X4172-V4172&lt;0.01,"EMPATE TÉCNICO","")),IF(AB4172&lt;I4172,"ESTOQUE INSUFICIENTE",IF(X4172="","",IF(X4172-V4172&lt;0.01,"EMPATE TÉCNICO","")))))</f>
        <v/>
      </c>
      <c r="AG4172" s="16" t="s">
        <v>203</v>
      </c>
      <c r="AH4172" s="16" t="s">
        <v>1761</v>
      </c>
    </row>
    <row r="4173" customFormat="false" ht="15" hidden="false" customHeight="false" outlineLevel="0" collapsed="false">
      <c r="A4173" s="16" t="s">
        <v>12904</v>
      </c>
      <c r="B4173" s="17" t="s">
        <v>12905</v>
      </c>
      <c r="C4173" s="16" t="s">
        <v>12906</v>
      </c>
      <c r="D4173" s="16" t="s">
        <v>3882</v>
      </c>
      <c r="E4173" s="18" t="n">
        <v>1</v>
      </c>
      <c r="F4173" s="16" t="s">
        <v>43</v>
      </c>
      <c r="G4173" s="18" t="n">
        <v>0</v>
      </c>
      <c r="H4173" s="16" t="n">
        <v>0.2</v>
      </c>
      <c r="I4173" s="18" t="n">
        <v>1</v>
      </c>
      <c r="J4173" s="19" t="n">
        <v>13.45</v>
      </c>
      <c r="K4173" s="19" t="n">
        <v>13.45</v>
      </c>
      <c r="L4173" s="19" t="n">
        <v>13.45</v>
      </c>
      <c r="M4173" s="19" t="n">
        <f aca="false">IF(J4173&gt;0,J4173,K4173)*E4173</f>
        <v>13.45</v>
      </c>
      <c r="N4173" s="20"/>
      <c r="O4173" s="21" t="str">
        <f aca="false">IF(R4173="","",ROUND(R4173*(1-Premissas!$B$4),4))</f>
        <v/>
      </c>
      <c r="P4173" s="22"/>
      <c r="Q4173" s="22"/>
      <c r="R4173" s="23"/>
      <c r="S4173" s="24"/>
      <c r="T4173" s="24"/>
      <c r="U4173" s="25"/>
      <c r="V4173" s="19" t="str">
        <f aca="false">IF(COUNT(N4173:Q4173)=0,"",MIN(N4173:Q4173))</f>
        <v/>
      </c>
      <c r="W4173" s="16" t="str">
        <f aca="false">IF(V4173="","",INDEX($N$4:$Q$4,MATCH(V4173,N4173:Q4173,0)))</f>
        <v/>
      </c>
      <c r="X4173" s="19" t="str">
        <f aca="false">IF(COUNT(N4173:Q4173)&lt;2,"",SMALL(N4173:Q4173,2))</f>
        <v/>
      </c>
      <c r="Y4173" s="26" t="str">
        <f aca="false">IF(OR(V4173="",M4173=0),"",V4173/M4173-1)</f>
        <v/>
      </c>
      <c r="Z4173" s="26" t="str">
        <f aca="false">IF(OR(V4173="",L4173=""),"",V4173/(L4173*E4173)-1)</f>
        <v/>
      </c>
      <c r="AA4173" s="16" t="str">
        <f aca="false">IF(V4173="","SEM OFERTA",IF(OR(Y4173&gt;Premissas!$B$11,Y4173&lt;Premissas!$B$12),"VERIFICAR - UNIDADE/EMBALAGEM",IF(Y4173&gt;Premissas!$B$6,"NÃO COMPRAR - REAJUSTE &gt;5%","COMPRAR")))</f>
        <v>SEM OFERTA</v>
      </c>
      <c r="AB4173" s="18" t="str">
        <f aca="false">IF(W4173="DIMEC",S4173,IF(W4173="MEDCENTRO",U4173,""))</f>
        <v/>
      </c>
      <c r="AC4173" s="18" t="n">
        <f aca="false">IF(AA4173&lt;&gt;"COMPRAR",0,IF(AB4173="",I4173,MIN(I4173,AB4173)))</f>
        <v>0</v>
      </c>
      <c r="AD4173" s="19" t="n">
        <f aca="false">IF(AC4173&gt;0,AC4173*V4173,0)</f>
        <v>0</v>
      </c>
      <c r="AE4173" s="19" t="n">
        <f aca="false">IF(AC4173&gt;0,(M4173-V4173)*AC4173,0)</f>
        <v>0</v>
      </c>
      <c r="AF4173" s="16" t="str">
        <f aca="false">IF(AA4173&lt;&gt;"COMPRAR","",IF(AB4173="",IF(X4173="","",IF(X4173-V4173&lt;0.01,"EMPATE TÉCNICO","")),IF(AB4173&lt;I4173,"ESTOQUE INSUFICIENTE",IF(X4173="","",IF(X4173-V4173&lt;0.01,"EMPATE TÉCNICO","")))))</f>
        <v/>
      </c>
      <c r="AG4173" s="16" t="s">
        <v>2034</v>
      </c>
      <c r="AH4173" s="16" t="s">
        <v>1761</v>
      </c>
    </row>
    <row r="4174" customFormat="false" ht="15" hidden="false" customHeight="false" outlineLevel="0" collapsed="false">
      <c r="A4174" s="16" t="s">
        <v>12907</v>
      </c>
      <c r="B4174" s="17" t="s">
        <v>12908</v>
      </c>
      <c r="C4174" s="16" t="s">
        <v>12909</v>
      </c>
      <c r="D4174" s="16" t="s">
        <v>3882</v>
      </c>
      <c r="E4174" s="18" t="n">
        <v>1</v>
      </c>
      <c r="F4174" s="16" t="s">
        <v>43</v>
      </c>
      <c r="G4174" s="18" t="n">
        <v>0</v>
      </c>
      <c r="H4174" s="16" t="n">
        <v>0</v>
      </c>
      <c r="I4174" s="18" t="n">
        <v>1</v>
      </c>
      <c r="J4174" s="19" t="n">
        <v>13.45</v>
      </c>
      <c r="K4174" s="19" t="n">
        <v>13.45</v>
      </c>
      <c r="L4174" s="19" t="n">
        <v>13.45</v>
      </c>
      <c r="M4174" s="19" t="n">
        <f aca="false">IF(J4174&gt;0,J4174,K4174)*E4174</f>
        <v>13.45</v>
      </c>
      <c r="N4174" s="20"/>
      <c r="O4174" s="21" t="str">
        <f aca="false">IF(R4174="","",ROUND(R4174*(1-Premissas!$B$4),4))</f>
        <v/>
      </c>
      <c r="P4174" s="22"/>
      <c r="Q4174" s="22"/>
      <c r="R4174" s="23"/>
      <c r="S4174" s="24"/>
      <c r="T4174" s="24"/>
      <c r="U4174" s="25"/>
      <c r="V4174" s="19" t="str">
        <f aca="false">IF(COUNT(N4174:Q4174)=0,"",MIN(N4174:Q4174))</f>
        <v/>
      </c>
      <c r="W4174" s="16" t="str">
        <f aca="false">IF(V4174="","",INDEX($N$4:$Q$4,MATCH(V4174,N4174:Q4174,0)))</f>
        <v/>
      </c>
      <c r="X4174" s="19" t="str">
        <f aca="false">IF(COUNT(N4174:Q4174)&lt;2,"",SMALL(N4174:Q4174,2))</f>
        <v/>
      </c>
      <c r="Y4174" s="26" t="str">
        <f aca="false">IF(OR(V4174="",M4174=0),"",V4174/M4174-1)</f>
        <v/>
      </c>
      <c r="Z4174" s="26" t="str">
        <f aca="false">IF(OR(V4174="",L4174=""),"",V4174/(L4174*E4174)-1)</f>
        <v/>
      </c>
      <c r="AA4174" s="16" t="str">
        <f aca="false">IF(V4174="","SEM OFERTA",IF(OR(Y4174&gt;Premissas!$B$11,Y4174&lt;Premissas!$B$12),"VERIFICAR - UNIDADE/EMBALAGEM",IF(Y4174&gt;Premissas!$B$6,"NÃO COMPRAR - REAJUSTE &gt;5%","COMPRAR")))</f>
        <v>SEM OFERTA</v>
      </c>
      <c r="AB4174" s="18" t="str">
        <f aca="false">IF(W4174="DIMEC",S4174,IF(W4174="MEDCENTRO",U4174,""))</f>
        <v/>
      </c>
      <c r="AC4174" s="18" t="n">
        <f aca="false">IF(AA4174&lt;&gt;"COMPRAR",0,IF(AB4174="",I4174,MIN(I4174,AB4174)))</f>
        <v>0</v>
      </c>
      <c r="AD4174" s="19" t="n">
        <f aca="false">IF(AC4174&gt;0,AC4174*V4174,0)</f>
        <v>0</v>
      </c>
      <c r="AE4174" s="19" t="n">
        <f aca="false">IF(AC4174&gt;0,(M4174-V4174)*AC4174,0)</f>
        <v>0</v>
      </c>
      <c r="AF4174" s="16" t="str">
        <f aca="false">IF(AA4174&lt;&gt;"COMPRAR","",IF(AB4174="",IF(X4174="","",IF(X4174-V4174&lt;0.01,"EMPATE TÉCNICO","")),IF(AB4174&lt;I4174,"ESTOQUE INSUFICIENTE",IF(X4174="","",IF(X4174-V4174&lt;0.01,"EMPATE TÉCNICO","")))))</f>
        <v/>
      </c>
      <c r="AG4174" s="16" t="s">
        <v>2034</v>
      </c>
      <c r="AH4174" s="16" t="s">
        <v>1761</v>
      </c>
    </row>
    <row r="4175" customFormat="false" ht="15" hidden="false" customHeight="false" outlineLevel="0" collapsed="false">
      <c r="A4175" s="16" t="s">
        <v>12910</v>
      </c>
      <c r="B4175" s="17" t="s">
        <v>12911</v>
      </c>
      <c r="C4175" s="16" t="s">
        <v>12912</v>
      </c>
      <c r="D4175" s="16" t="s">
        <v>5461</v>
      </c>
      <c r="E4175" s="18" t="n">
        <v>1</v>
      </c>
      <c r="F4175" s="16" t="s">
        <v>43</v>
      </c>
      <c r="G4175" s="18" t="n">
        <v>0</v>
      </c>
      <c r="H4175" s="16" t="n">
        <v>0.3</v>
      </c>
      <c r="I4175" s="18" t="n">
        <v>1</v>
      </c>
      <c r="J4175" s="19" t="n">
        <v>14.7</v>
      </c>
      <c r="K4175" s="19" t="n">
        <v>14.7</v>
      </c>
      <c r="L4175" s="19" t="n">
        <v>14.7</v>
      </c>
      <c r="M4175" s="19" t="n">
        <f aca="false">IF(J4175&gt;0,J4175,K4175)*E4175</f>
        <v>14.7</v>
      </c>
      <c r="N4175" s="20"/>
      <c r="O4175" s="21" t="str">
        <f aca="false">IF(R4175="","",ROUND(R4175*(1-Premissas!$B$4),4))</f>
        <v/>
      </c>
      <c r="P4175" s="22"/>
      <c r="Q4175" s="22"/>
      <c r="R4175" s="23"/>
      <c r="S4175" s="24"/>
      <c r="T4175" s="24"/>
      <c r="U4175" s="25"/>
      <c r="V4175" s="19" t="str">
        <f aca="false">IF(COUNT(N4175:Q4175)=0,"",MIN(N4175:Q4175))</f>
        <v/>
      </c>
      <c r="W4175" s="16" t="str">
        <f aca="false">IF(V4175="","",INDEX($N$4:$Q$4,MATCH(V4175,N4175:Q4175,0)))</f>
        <v/>
      </c>
      <c r="X4175" s="19" t="str">
        <f aca="false">IF(COUNT(N4175:Q4175)&lt;2,"",SMALL(N4175:Q4175,2))</f>
        <v/>
      </c>
      <c r="Y4175" s="26" t="str">
        <f aca="false">IF(OR(V4175="",M4175=0),"",V4175/M4175-1)</f>
        <v/>
      </c>
      <c r="Z4175" s="26" t="str">
        <f aca="false">IF(OR(V4175="",L4175=""),"",V4175/(L4175*E4175)-1)</f>
        <v/>
      </c>
      <c r="AA4175" s="16" t="str">
        <f aca="false">IF(V4175="","SEM OFERTA",IF(OR(Y4175&gt;Premissas!$B$11,Y4175&lt;Premissas!$B$12),"VERIFICAR - UNIDADE/EMBALAGEM",IF(Y4175&gt;Premissas!$B$6,"NÃO COMPRAR - REAJUSTE &gt;5%","COMPRAR")))</f>
        <v>SEM OFERTA</v>
      </c>
      <c r="AB4175" s="18" t="str">
        <f aca="false">IF(W4175="DIMEC",S4175,IF(W4175="MEDCENTRO",U4175,""))</f>
        <v/>
      </c>
      <c r="AC4175" s="18" t="n">
        <f aca="false">IF(AA4175&lt;&gt;"COMPRAR",0,IF(AB4175="",I4175,MIN(I4175,AB4175)))</f>
        <v>0</v>
      </c>
      <c r="AD4175" s="19" t="n">
        <f aca="false">IF(AC4175&gt;0,AC4175*V4175,0)</f>
        <v>0</v>
      </c>
      <c r="AE4175" s="19" t="n">
        <f aca="false">IF(AC4175&gt;0,(M4175-V4175)*AC4175,0)</f>
        <v>0</v>
      </c>
      <c r="AF4175" s="16" t="str">
        <f aca="false">IF(AA4175&lt;&gt;"COMPRAR","",IF(AB4175="",IF(X4175="","",IF(X4175-V4175&lt;0.01,"EMPATE TÉCNICO","")),IF(AB4175&lt;I4175,"ESTOQUE INSUFICIENTE",IF(X4175="","",IF(X4175-V4175&lt;0.01,"EMPATE TÉCNICO","")))))</f>
        <v/>
      </c>
      <c r="AG4175" s="16" t="s">
        <v>1798</v>
      </c>
      <c r="AH4175" s="16" t="s">
        <v>1761</v>
      </c>
    </row>
    <row r="4176" customFormat="false" ht="15" hidden="false" customHeight="false" outlineLevel="0" collapsed="false">
      <c r="A4176" s="16" t="s">
        <v>12913</v>
      </c>
      <c r="B4176" s="17" t="s">
        <v>12914</v>
      </c>
      <c r="C4176" s="16" t="s">
        <v>12915</v>
      </c>
      <c r="D4176" s="16" t="s">
        <v>7334</v>
      </c>
      <c r="E4176" s="18" t="n">
        <v>1</v>
      </c>
      <c r="F4176" s="16" t="s">
        <v>43</v>
      </c>
      <c r="G4176" s="18" t="n">
        <v>0</v>
      </c>
      <c r="H4176" s="16" t="n">
        <v>0</v>
      </c>
      <c r="I4176" s="18" t="n">
        <v>1</v>
      </c>
      <c r="J4176" s="19" t="n">
        <v>12.58</v>
      </c>
      <c r="K4176" s="19" t="n">
        <v>12.58</v>
      </c>
      <c r="L4176" s="19" t="n">
        <v>12.58</v>
      </c>
      <c r="M4176" s="19" t="n">
        <f aca="false">IF(J4176&gt;0,J4176,K4176)*E4176</f>
        <v>12.58</v>
      </c>
      <c r="N4176" s="20"/>
      <c r="O4176" s="21" t="str">
        <f aca="false">IF(R4176="","",ROUND(R4176*(1-Premissas!$B$4),4))</f>
        <v/>
      </c>
      <c r="P4176" s="22"/>
      <c r="Q4176" s="22"/>
      <c r="R4176" s="23"/>
      <c r="S4176" s="24"/>
      <c r="T4176" s="24"/>
      <c r="U4176" s="25"/>
      <c r="V4176" s="19" t="str">
        <f aca="false">IF(COUNT(N4176:Q4176)=0,"",MIN(N4176:Q4176))</f>
        <v/>
      </c>
      <c r="W4176" s="16" t="str">
        <f aca="false">IF(V4176="","",INDEX($N$4:$Q$4,MATCH(V4176,N4176:Q4176,0)))</f>
        <v/>
      </c>
      <c r="X4176" s="19" t="str">
        <f aca="false">IF(COUNT(N4176:Q4176)&lt;2,"",SMALL(N4176:Q4176,2))</f>
        <v/>
      </c>
      <c r="Y4176" s="26" t="str">
        <f aca="false">IF(OR(V4176="",M4176=0),"",V4176/M4176-1)</f>
        <v/>
      </c>
      <c r="Z4176" s="26" t="str">
        <f aca="false">IF(OR(V4176="",L4176=""),"",V4176/(L4176*E4176)-1)</f>
        <v/>
      </c>
      <c r="AA4176" s="16" t="str">
        <f aca="false">IF(V4176="","SEM OFERTA",IF(OR(Y4176&gt;Premissas!$B$11,Y4176&lt;Premissas!$B$12),"VERIFICAR - UNIDADE/EMBALAGEM",IF(Y4176&gt;Premissas!$B$6,"NÃO COMPRAR - REAJUSTE &gt;5%","COMPRAR")))</f>
        <v>SEM OFERTA</v>
      </c>
      <c r="AB4176" s="18" t="str">
        <f aca="false">IF(W4176="DIMEC",S4176,IF(W4176="MEDCENTRO",U4176,""))</f>
        <v/>
      </c>
      <c r="AC4176" s="18" t="n">
        <f aca="false">IF(AA4176&lt;&gt;"COMPRAR",0,IF(AB4176="",I4176,MIN(I4176,AB4176)))</f>
        <v>0</v>
      </c>
      <c r="AD4176" s="19" t="n">
        <f aca="false">IF(AC4176&gt;0,AC4176*V4176,0)</f>
        <v>0</v>
      </c>
      <c r="AE4176" s="19" t="n">
        <f aca="false">IF(AC4176&gt;0,(M4176-V4176)*AC4176,0)</f>
        <v>0</v>
      </c>
      <c r="AF4176" s="16" t="str">
        <f aca="false">IF(AA4176&lt;&gt;"COMPRAR","",IF(AB4176="",IF(X4176="","",IF(X4176-V4176&lt;0.01,"EMPATE TÉCNICO","")),IF(AB4176&lt;I4176,"ESTOQUE INSUFICIENTE",IF(X4176="","",IF(X4176-V4176&lt;0.01,"EMPATE TÉCNICO","")))))</f>
        <v/>
      </c>
      <c r="AG4176" s="16" t="s">
        <v>1798</v>
      </c>
      <c r="AH4176" s="16" t="s">
        <v>1761</v>
      </c>
    </row>
    <row r="4177" customFormat="false" ht="15" hidden="false" customHeight="false" outlineLevel="0" collapsed="false">
      <c r="A4177" s="16" t="s">
        <v>12916</v>
      </c>
      <c r="B4177" s="17" t="s">
        <v>12917</v>
      </c>
      <c r="C4177" s="16" t="s">
        <v>12918</v>
      </c>
      <c r="D4177" s="16" t="s">
        <v>5461</v>
      </c>
      <c r="E4177" s="18" t="n">
        <v>1</v>
      </c>
      <c r="F4177" s="16" t="s">
        <v>42</v>
      </c>
      <c r="G4177" s="18" t="n">
        <v>5</v>
      </c>
      <c r="H4177" s="16" t="n">
        <v>3.2</v>
      </c>
      <c r="I4177" s="18" t="n">
        <v>4</v>
      </c>
      <c r="J4177" s="19" t="n">
        <v>13.76</v>
      </c>
      <c r="K4177" s="19" t="n">
        <v>13.76</v>
      </c>
      <c r="L4177" s="19" t="n">
        <v>13.76</v>
      </c>
      <c r="M4177" s="19" t="n">
        <f aca="false">IF(J4177&gt;0,J4177,K4177)*E4177</f>
        <v>13.76</v>
      </c>
      <c r="N4177" s="20"/>
      <c r="O4177" s="21" t="str">
        <f aca="false">IF(R4177="","",ROUND(R4177*(1-Premissas!$B$4),4))</f>
        <v/>
      </c>
      <c r="P4177" s="22"/>
      <c r="Q4177" s="22"/>
      <c r="R4177" s="23"/>
      <c r="S4177" s="24"/>
      <c r="T4177" s="24"/>
      <c r="U4177" s="25"/>
      <c r="V4177" s="19" t="str">
        <f aca="false">IF(COUNT(N4177:Q4177)=0,"",MIN(N4177:Q4177))</f>
        <v/>
      </c>
      <c r="W4177" s="16" t="str">
        <f aca="false">IF(V4177="","",INDEX($N$4:$Q$4,MATCH(V4177,N4177:Q4177,0)))</f>
        <v/>
      </c>
      <c r="X4177" s="19" t="str">
        <f aca="false">IF(COUNT(N4177:Q4177)&lt;2,"",SMALL(N4177:Q4177,2))</f>
        <v/>
      </c>
      <c r="Y4177" s="26" t="str">
        <f aca="false">IF(OR(V4177="",M4177=0),"",V4177/M4177-1)</f>
        <v/>
      </c>
      <c r="Z4177" s="26" t="str">
        <f aca="false">IF(OR(V4177="",L4177=""),"",V4177/(L4177*E4177)-1)</f>
        <v/>
      </c>
      <c r="AA4177" s="16" t="str">
        <f aca="false">IF(V4177="","SEM OFERTA",IF(OR(Y4177&gt;Premissas!$B$11,Y4177&lt;Premissas!$B$12),"VERIFICAR - UNIDADE/EMBALAGEM",IF(Y4177&gt;Premissas!$B$6,"NÃO COMPRAR - REAJUSTE &gt;5%","COMPRAR")))</f>
        <v>SEM OFERTA</v>
      </c>
      <c r="AB4177" s="18" t="str">
        <f aca="false">IF(W4177="DIMEC",S4177,IF(W4177="MEDCENTRO",U4177,""))</f>
        <v/>
      </c>
      <c r="AC4177" s="18" t="n">
        <f aca="false">IF(AA4177&lt;&gt;"COMPRAR",0,IF(AB4177="",I4177,MIN(I4177,AB4177)))</f>
        <v>0</v>
      </c>
      <c r="AD4177" s="19" t="n">
        <f aca="false">IF(AC4177&gt;0,AC4177*V4177,0)</f>
        <v>0</v>
      </c>
      <c r="AE4177" s="19" t="n">
        <f aca="false">IF(AC4177&gt;0,(M4177-V4177)*AC4177,0)</f>
        <v>0</v>
      </c>
      <c r="AF4177" s="16" t="str">
        <f aca="false">IF(AA4177&lt;&gt;"COMPRAR","",IF(AB4177="",IF(X4177="","",IF(X4177-V4177&lt;0.01,"EMPATE TÉCNICO","")),IF(AB4177&lt;I4177,"ESTOQUE INSUFICIENTE",IF(X4177="","",IF(X4177-V4177&lt;0.01,"EMPATE TÉCNICO","")))))</f>
        <v/>
      </c>
      <c r="AG4177" s="16" t="s">
        <v>1798</v>
      </c>
      <c r="AH4177" s="16" t="s">
        <v>1761</v>
      </c>
    </row>
    <row r="4178" customFormat="false" ht="15" hidden="false" customHeight="false" outlineLevel="0" collapsed="false">
      <c r="A4178" s="16" t="s">
        <v>12919</v>
      </c>
      <c r="B4178" s="17" t="s">
        <v>12920</v>
      </c>
      <c r="C4178" s="16" t="s">
        <v>12921</v>
      </c>
      <c r="D4178" s="16" t="s">
        <v>5576</v>
      </c>
      <c r="E4178" s="18" t="n">
        <v>1</v>
      </c>
      <c r="F4178" s="16" t="s">
        <v>43</v>
      </c>
      <c r="G4178" s="18" t="n">
        <v>2</v>
      </c>
      <c r="H4178" s="16" t="n">
        <v>1</v>
      </c>
      <c r="I4178" s="18" t="n">
        <v>1</v>
      </c>
      <c r="J4178" s="19" t="n">
        <v>15.63</v>
      </c>
      <c r="K4178" s="19" t="n">
        <v>15.63</v>
      </c>
      <c r="L4178" s="19" t="n">
        <v>15.63</v>
      </c>
      <c r="M4178" s="19" t="n">
        <f aca="false">IF(J4178&gt;0,J4178,K4178)*E4178</f>
        <v>15.63</v>
      </c>
      <c r="N4178" s="20"/>
      <c r="O4178" s="21" t="str">
        <f aca="false">IF(R4178="","",ROUND(R4178*(1-Premissas!$B$4),4))</f>
        <v/>
      </c>
      <c r="P4178" s="22"/>
      <c r="Q4178" s="22"/>
      <c r="R4178" s="23"/>
      <c r="S4178" s="24"/>
      <c r="T4178" s="24"/>
      <c r="U4178" s="25"/>
      <c r="V4178" s="19" t="str">
        <f aca="false">IF(COUNT(N4178:Q4178)=0,"",MIN(N4178:Q4178))</f>
        <v/>
      </c>
      <c r="W4178" s="16" t="str">
        <f aca="false">IF(V4178="","",INDEX($N$4:$Q$4,MATCH(V4178,N4178:Q4178,0)))</f>
        <v/>
      </c>
      <c r="X4178" s="19" t="str">
        <f aca="false">IF(COUNT(N4178:Q4178)&lt;2,"",SMALL(N4178:Q4178,2))</f>
        <v/>
      </c>
      <c r="Y4178" s="26" t="str">
        <f aca="false">IF(OR(V4178="",M4178=0),"",V4178/M4178-1)</f>
        <v/>
      </c>
      <c r="Z4178" s="26" t="str">
        <f aca="false">IF(OR(V4178="",L4178=""),"",V4178/(L4178*E4178)-1)</f>
        <v/>
      </c>
      <c r="AA4178" s="16" t="str">
        <f aca="false">IF(V4178="","SEM OFERTA",IF(OR(Y4178&gt;Premissas!$B$11,Y4178&lt;Premissas!$B$12),"VERIFICAR - UNIDADE/EMBALAGEM",IF(Y4178&gt;Premissas!$B$6,"NÃO COMPRAR - REAJUSTE &gt;5%","COMPRAR")))</f>
        <v>SEM OFERTA</v>
      </c>
      <c r="AB4178" s="18" t="str">
        <f aca="false">IF(W4178="DIMEC",S4178,IF(W4178="MEDCENTRO",U4178,""))</f>
        <v/>
      </c>
      <c r="AC4178" s="18" t="n">
        <f aca="false">IF(AA4178&lt;&gt;"COMPRAR",0,IF(AB4178="",I4178,MIN(I4178,AB4178)))</f>
        <v>0</v>
      </c>
      <c r="AD4178" s="19" t="n">
        <f aca="false">IF(AC4178&gt;0,AC4178*V4178,0)</f>
        <v>0</v>
      </c>
      <c r="AE4178" s="19" t="n">
        <f aca="false">IF(AC4178&gt;0,(M4178-V4178)*AC4178,0)</f>
        <v>0</v>
      </c>
      <c r="AF4178" s="16" t="str">
        <f aca="false">IF(AA4178&lt;&gt;"COMPRAR","",IF(AB4178="",IF(X4178="","",IF(X4178-V4178&lt;0.01,"EMPATE TÉCNICO","")),IF(AB4178&lt;I4178,"ESTOQUE INSUFICIENTE",IF(X4178="","",IF(X4178-V4178&lt;0.01,"EMPATE TÉCNICO","")))))</f>
        <v/>
      </c>
      <c r="AG4178" s="16" t="s">
        <v>87</v>
      </c>
      <c r="AH4178" s="16" t="s">
        <v>1761</v>
      </c>
    </row>
    <row r="4179" customFormat="false" ht="15" hidden="false" customHeight="false" outlineLevel="0" collapsed="false">
      <c r="A4179" s="16" t="s">
        <v>12922</v>
      </c>
      <c r="B4179" s="17" t="s">
        <v>12923</v>
      </c>
      <c r="C4179" s="16" t="s">
        <v>12924</v>
      </c>
      <c r="D4179" s="16" t="s">
        <v>5576</v>
      </c>
      <c r="E4179" s="18" t="n">
        <v>1</v>
      </c>
      <c r="F4179" s="16" t="s">
        <v>43</v>
      </c>
      <c r="G4179" s="18" t="n">
        <v>0</v>
      </c>
      <c r="H4179" s="16" t="n">
        <v>0.3</v>
      </c>
      <c r="I4179" s="18" t="n">
        <v>1</v>
      </c>
      <c r="J4179" s="19" t="n">
        <v>13.41</v>
      </c>
      <c r="K4179" s="19" t="n">
        <v>13.41</v>
      </c>
      <c r="L4179" s="19" t="n">
        <v>13.41</v>
      </c>
      <c r="M4179" s="19" t="n">
        <f aca="false">IF(J4179&gt;0,J4179,K4179)*E4179</f>
        <v>13.41</v>
      </c>
      <c r="N4179" s="20"/>
      <c r="O4179" s="21" t="str">
        <f aca="false">IF(R4179="","",ROUND(R4179*(1-Premissas!$B$4),4))</f>
        <v/>
      </c>
      <c r="P4179" s="22"/>
      <c r="Q4179" s="22"/>
      <c r="R4179" s="23"/>
      <c r="S4179" s="24"/>
      <c r="T4179" s="24"/>
      <c r="U4179" s="25"/>
      <c r="V4179" s="19" t="str">
        <f aca="false">IF(COUNT(N4179:Q4179)=0,"",MIN(N4179:Q4179))</f>
        <v/>
      </c>
      <c r="W4179" s="16" t="str">
        <f aca="false">IF(V4179="","",INDEX($N$4:$Q$4,MATCH(V4179,N4179:Q4179,0)))</f>
        <v/>
      </c>
      <c r="X4179" s="19" t="str">
        <f aca="false">IF(COUNT(N4179:Q4179)&lt;2,"",SMALL(N4179:Q4179,2))</f>
        <v/>
      </c>
      <c r="Y4179" s="26" t="str">
        <f aca="false">IF(OR(V4179="",M4179=0),"",V4179/M4179-1)</f>
        <v/>
      </c>
      <c r="Z4179" s="26" t="str">
        <f aca="false">IF(OR(V4179="",L4179=""),"",V4179/(L4179*E4179)-1)</f>
        <v/>
      </c>
      <c r="AA4179" s="16" t="str">
        <f aca="false">IF(V4179="","SEM OFERTA",IF(OR(Y4179&gt;Premissas!$B$11,Y4179&lt;Premissas!$B$12),"VERIFICAR - UNIDADE/EMBALAGEM",IF(Y4179&gt;Premissas!$B$6,"NÃO COMPRAR - REAJUSTE &gt;5%","COMPRAR")))</f>
        <v>SEM OFERTA</v>
      </c>
      <c r="AB4179" s="18" t="str">
        <f aca="false">IF(W4179="DIMEC",S4179,IF(W4179="MEDCENTRO",U4179,""))</f>
        <v/>
      </c>
      <c r="AC4179" s="18" t="n">
        <f aca="false">IF(AA4179&lt;&gt;"COMPRAR",0,IF(AB4179="",I4179,MIN(I4179,AB4179)))</f>
        <v>0</v>
      </c>
      <c r="AD4179" s="19" t="n">
        <f aca="false">IF(AC4179&gt;0,AC4179*V4179,0)</f>
        <v>0</v>
      </c>
      <c r="AE4179" s="19" t="n">
        <f aca="false">IF(AC4179&gt;0,(M4179-V4179)*AC4179,0)</f>
        <v>0</v>
      </c>
      <c r="AF4179" s="16" t="str">
        <f aca="false">IF(AA4179&lt;&gt;"COMPRAR","",IF(AB4179="",IF(X4179="","",IF(X4179-V4179&lt;0.01,"EMPATE TÉCNICO","")),IF(AB4179&lt;I4179,"ESTOQUE INSUFICIENTE",IF(X4179="","",IF(X4179-V4179&lt;0.01,"EMPATE TÉCNICO","")))))</f>
        <v/>
      </c>
      <c r="AG4179" s="16" t="s">
        <v>1838</v>
      </c>
      <c r="AH4179" s="16" t="s">
        <v>1761</v>
      </c>
    </row>
    <row r="4180" customFormat="false" ht="15" hidden="false" customHeight="false" outlineLevel="0" collapsed="false">
      <c r="A4180" s="16" t="s">
        <v>12925</v>
      </c>
      <c r="B4180" s="17" t="s">
        <v>12926</v>
      </c>
      <c r="C4180" s="16" t="s">
        <v>12927</v>
      </c>
      <c r="D4180" s="16" t="s">
        <v>4360</v>
      </c>
      <c r="E4180" s="18" t="n">
        <v>1</v>
      </c>
      <c r="F4180" s="16" t="s">
        <v>43</v>
      </c>
      <c r="G4180" s="18" t="n">
        <v>0</v>
      </c>
      <c r="H4180" s="16" t="n">
        <v>0.2</v>
      </c>
      <c r="I4180" s="18" t="n">
        <v>1</v>
      </c>
      <c r="J4180" s="19" t="n">
        <v>23.04</v>
      </c>
      <c r="K4180" s="19" t="n">
        <v>23.04</v>
      </c>
      <c r="L4180" s="19" t="n">
        <v>23.04</v>
      </c>
      <c r="M4180" s="19" t="n">
        <f aca="false">IF(J4180&gt;0,J4180,K4180)*E4180</f>
        <v>23.04</v>
      </c>
      <c r="N4180" s="20"/>
      <c r="O4180" s="21" t="str">
        <f aca="false">IF(R4180="","",ROUND(R4180*(1-Premissas!$B$4),4))</f>
        <v/>
      </c>
      <c r="P4180" s="22"/>
      <c r="Q4180" s="22"/>
      <c r="R4180" s="23"/>
      <c r="S4180" s="24"/>
      <c r="T4180" s="24"/>
      <c r="U4180" s="25"/>
      <c r="V4180" s="19" t="str">
        <f aca="false">IF(COUNT(N4180:Q4180)=0,"",MIN(N4180:Q4180))</f>
        <v/>
      </c>
      <c r="W4180" s="16" t="str">
        <f aca="false">IF(V4180="","",INDEX($N$4:$Q$4,MATCH(V4180,N4180:Q4180,0)))</f>
        <v/>
      </c>
      <c r="X4180" s="19" t="str">
        <f aca="false">IF(COUNT(N4180:Q4180)&lt;2,"",SMALL(N4180:Q4180,2))</f>
        <v/>
      </c>
      <c r="Y4180" s="26" t="str">
        <f aca="false">IF(OR(V4180="",M4180=0),"",V4180/M4180-1)</f>
        <v/>
      </c>
      <c r="Z4180" s="26" t="str">
        <f aca="false">IF(OR(V4180="",L4180=""),"",V4180/(L4180*E4180)-1)</f>
        <v/>
      </c>
      <c r="AA4180" s="16" t="str">
        <f aca="false">IF(V4180="","SEM OFERTA",IF(OR(Y4180&gt;Premissas!$B$11,Y4180&lt;Premissas!$B$12),"VERIFICAR - UNIDADE/EMBALAGEM",IF(Y4180&gt;Premissas!$B$6,"NÃO COMPRAR - REAJUSTE &gt;5%","COMPRAR")))</f>
        <v>SEM OFERTA</v>
      </c>
      <c r="AB4180" s="18" t="str">
        <f aca="false">IF(W4180="DIMEC",S4180,IF(W4180="MEDCENTRO",U4180,""))</f>
        <v/>
      </c>
      <c r="AC4180" s="18" t="n">
        <f aca="false">IF(AA4180&lt;&gt;"COMPRAR",0,IF(AB4180="",I4180,MIN(I4180,AB4180)))</f>
        <v>0</v>
      </c>
      <c r="AD4180" s="19" t="n">
        <f aca="false">IF(AC4180&gt;0,AC4180*V4180,0)</f>
        <v>0</v>
      </c>
      <c r="AE4180" s="19" t="n">
        <f aca="false">IF(AC4180&gt;0,(M4180-V4180)*AC4180,0)</f>
        <v>0</v>
      </c>
      <c r="AF4180" s="16" t="str">
        <f aca="false">IF(AA4180&lt;&gt;"COMPRAR","",IF(AB4180="",IF(X4180="","",IF(X4180-V4180&lt;0.01,"EMPATE TÉCNICO","")),IF(AB4180&lt;I4180,"ESTOQUE INSUFICIENTE",IF(X4180="","",IF(X4180-V4180&lt;0.01,"EMPATE TÉCNICO","")))))</f>
        <v/>
      </c>
      <c r="AG4180" s="16" t="s">
        <v>4361</v>
      </c>
      <c r="AH4180" s="16" t="s">
        <v>1761</v>
      </c>
    </row>
    <row r="4181" customFormat="false" ht="15" hidden="false" customHeight="false" outlineLevel="0" collapsed="false">
      <c r="A4181" s="16" t="s">
        <v>12928</v>
      </c>
      <c r="B4181" s="17" t="s">
        <v>12929</v>
      </c>
      <c r="C4181" s="16" t="s">
        <v>12930</v>
      </c>
      <c r="D4181" s="16" t="s">
        <v>4360</v>
      </c>
      <c r="E4181" s="18" t="n">
        <v>1</v>
      </c>
      <c r="F4181" s="16" t="s">
        <v>42</v>
      </c>
      <c r="G4181" s="18" t="n">
        <v>4</v>
      </c>
      <c r="H4181" s="16" t="n">
        <v>2.1</v>
      </c>
      <c r="I4181" s="18" t="n">
        <v>2</v>
      </c>
      <c r="J4181" s="19" t="n">
        <v>27.87</v>
      </c>
      <c r="K4181" s="19" t="n">
        <v>27.87</v>
      </c>
      <c r="L4181" s="19" t="n">
        <v>27.87</v>
      </c>
      <c r="M4181" s="19" t="n">
        <f aca="false">IF(J4181&gt;0,J4181,K4181)*E4181</f>
        <v>27.87</v>
      </c>
      <c r="N4181" s="20"/>
      <c r="O4181" s="21" t="str">
        <f aca="false">IF(R4181="","",ROUND(R4181*(1-Premissas!$B$4),4))</f>
        <v/>
      </c>
      <c r="P4181" s="22"/>
      <c r="Q4181" s="22"/>
      <c r="R4181" s="23"/>
      <c r="S4181" s="24"/>
      <c r="T4181" s="24"/>
      <c r="U4181" s="25"/>
      <c r="V4181" s="19" t="str">
        <f aca="false">IF(COUNT(N4181:Q4181)=0,"",MIN(N4181:Q4181))</f>
        <v/>
      </c>
      <c r="W4181" s="16" t="str">
        <f aca="false">IF(V4181="","",INDEX($N$4:$Q$4,MATCH(V4181,N4181:Q4181,0)))</f>
        <v/>
      </c>
      <c r="X4181" s="19" t="str">
        <f aca="false">IF(COUNT(N4181:Q4181)&lt;2,"",SMALL(N4181:Q4181,2))</f>
        <v/>
      </c>
      <c r="Y4181" s="26" t="str">
        <f aca="false">IF(OR(V4181="",M4181=0),"",V4181/M4181-1)</f>
        <v/>
      </c>
      <c r="Z4181" s="26" t="str">
        <f aca="false">IF(OR(V4181="",L4181=""),"",V4181/(L4181*E4181)-1)</f>
        <v/>
      </c>
      <c r="AA4181" s="16" t="str">
        <f aca="false">IF(V4181="","SEM OFERTA",IF(OR(Y4181&gt;Premissas!$B$11,Y4181&lt;Premissas!$B$12),"VERIFICAR - UNIDADE/EMBALAGEM",IF(Y4181&gt;Premissas!$B$6,"NÃO COMPRAR - REAJUSTE &gt;5%","COMPRAR")))</f>
        <v>SEM OFERTA</v>
      </c>
      <c r="AB4181" s="18" t="str">
        <f aca="false">IF(W4181="DIMEC",S4181,IF(W4181="MEDCENTRO",U4181,""))</f>
        <v/>
      </c>
      <c r="AC4181" s="18" t="n">
        <f aca="false">IF(AA4181&lt;&gt;"COMPRAR",0,IF(AB4181="",I4181,MIN(I4181,AB4181)))</f>
        <v>0</v>
      </c>
      <c r="AD4181" s="19" t="n">
        <f aca="false">IF(AC4181&gt;0,AC4181*V4181,0)</f>
        <v>0</v>
      </c>
      <c r="AE4181" s="19" t="n">
        <f aca="false">IF(AC4181&gt;0,(M4181-V4181)*AC4181,0)</f>
        <v>0</v>
      </c>
      <c r="AF4181" s="16" t="str">
        <f aca="false">IF(AA4181&lt;&gt;"COMPRAR","",IF(AB4181="",IF(X4181="","",IF(X4181-V4181&lt;0.01,"EMPATE TÉCNICO","")),IF(AB4181&lt;I4181,"ESTOQUE INSUFICIENTE",IF(X4181="","",IF(X4181-V4181&lt;0.01,"EMPATE TÉCNICO","")))))</f>
        <v/>
      </c>
      <c r="AG4181" s="16" t="s">
        <v>4361</v>
      </c>
      <c r="AH4181" s="16" t="s">
        <v>1761</v>
      </c>
    </row>
    <row r="4182" customFormat="false" ht="15" hidden="false" customHeight="false" outlineLevel="0" collapsed="false">
      <c r="A4182" s="16" t="s">
        <v>12931</v>
      </c>
      <c r="B4182" s="17" t="s">
        <v>12932</v>
      </c>
      <c r="C4182" s="16" t="s">
        <v>12933</v>
      </c>
      <c r="D4182" s="16" t="s">
        <v>7800</v>
      </c>
      <c r="E4182" s="18" t="n">
        <v>1</v>
      </c>
      <c r="F4182" s="16" t="s">
        <v>43</v>
      </c>
      <c r="G4182" s="18" t="n">
        <v>0</v>
      </c>
      <c r="H4182" s="16" t="n">
        <v>0.2</v>
      </c>
      <c r="I4182" s="18" t="n">
        <v>1</v>
      </c>
      <c r="J4182" s="19" t="n">
        <v>10.22</v>
      </c>
      <c r="K4182" s="19" t="n">
        <v>10.22</v>
      </c>
      <c r="L4182" s="19" t="n">
        <v>10.22</v>
      </c>
      <c r="M4182" s="19" t="n">
        <f aca="false">IF(J4182&gt;0,J4182,K4182)*E4182</f>
        <v>10.22</v>
      </c>
      <c r="N4182" s="20"/>
      <c r="O4182" s="21" t="str">
        <f aca="false">IF(R4182="","",ROUND(R4182*(1-Premissas!$B$4),4))</f>
        <v/>
      </c>
      <c r="P4182" s="22"/>
      <c r="Q4182" s="22"/>
      <c r="R4182" s="23"/>
      <c r="S4182" s="24"/>
      <c r="T4182" s="24"/>
      <c r="U4182" s="25"/>
      <c r="V4182" s="19" t="str">
        <f aca="false">IF(COUNT(N4182:Q4182)=0,"",MIN(N4182:Q4182))</f>
        <v/>
      </c>
      <c r="W4182" s="16" t="str">
        <f aca="false">IF(V4182="","",INDEX($N$4:$Q$4,MATCH(V4182,N4182:Q4182,0)))</f>
        <v/>
      </c>
      <c r="X4182" s="19" t="str">
        <f aca="false">IF(COUNT(N4182:Q4182)&lt;2,"",SMALL(N4182:Q4182,2))</f>
        <v/>
      </c>
      <c r="Y4182" s="26" t="str">
        <f aca="false">IF(OR(V4182="",M4182=0),"",V4182/M4182-1)</f>
        <v/>
      </c>
      <c r="Z4182" s="26" t="str">
        <f aca="false">IF(OR(V4182="",L4182=""),"",V4182/(L4182*E4182)-1)</f>
        <v/>
      </c>
      <c r="AA4182" s="16" t="str">
        <f aca="false">IF(V4182="","SEM OFERTA",IF(OR(Y4182&gt;Premissas!$B$11,Y4182&lt;Premissas!$B$12),"VERIFICAR - UNIDADE/EMBALAGEM",IF(Y4182&gt;Premissas!$B$6,"NÃO COMPRAR - REAJUSTE &gt;5%","COMPRAR")))</f>
        <v>SEM OFERTA</v>
      </c>
      <c r="AB4182" s="18" t="str">
        <f aca="false">IF(W4182="DIMEC",S4182,IF(W4182="MEDCENTRO",U4182,""))</f>
        <v/>
      </c>
      <c r="AC4182" s="18" t="n">
        <f aca="false">IF(AA4182&lt;&gt;"COMPRAR",0,IF(AB4182="",I4182,MIN(I4182,AB4182)))</f>
        <v>0</v>
      </c>
      <c r="AD4182" s="19" t="n">
        <f aca="false">IF(AC4182&gt;0,AC4182*V4182,0)</f>
        <v>0</v>
      </c>
      <c r="AE4182" s="19" t="n">
        <f aca="false">IF(AC4182&gt;0,(M4182-V4182)*AC4182,0)</f>
        <v>0</v>
      </c>
      <c r="AF4182" s="16" t="str">
        <f aca="false">IF(AA4182&lt;&gt;"COMPRAR","",IF(AB4182="",IF(X4182="","",IF(X4182-V4182&lt;0.01,"EMPATE TÉCNICO","")),IF(AB4182&lt;I4182,"ESTOQUE INSUFICIENTE",IF(X4182="","",IF(X4182-V4182&lt;0.01,"EMPATE TÉCNICO","")))))</f>
        <v/>
      </c>
      <c r="AG4182" s="16" t="s">
        <v>1798</v>
      </c>
      <c r="AH4182" s="16" t="s">
        <v>1761</v>
      </c>
    </row>
    <row r="4183" customFormat="false" ht="15" hidden="false" customHeight="false" outlineLevel="0" collapsed="false">
      <c r="A4183" s="16" t="s">
        <v>12934</v>
      </c>
      <c r="B4183" s="17" t="s">
        <v>12935</v>
      </c>
      <c r="C4183" s="16" t="s">
        <v>12936</v>
      </c>
      <c r="D4183" s="16" t="s">
        <v>7657</v>
      </c>
      <c r="E4183" s="18" t="n">
        <v>1</v>
      </c>
      <c r="F4183" s="16" t="s">
        <v>42</v>
      </c>
      <c r="G4183" s="18" t="n">
        <v>2</v>
      </c>
      <c r="H4183" s="16" t="n">
        <v>0.9</v>
      </c>
      <c r="I4183" s="18" t="n">
        <v>1</v>
      </c>
      <c r="J4183" s="19" t="n">
        <v>11.5733333333333</v>
      </c>
      <c r="K4183" s="19" t="n">
        <v>11.5733333333333</v>
      </c>
      <c r="L4183" s="19" t="n">
        <v>11.5733</v>
      </c>
      <c r="M4183" s="19" t="n">
        <f aca="false">IF(J4183&gt;0,J4183,K4183)*E4183</f>
        <v>11.5733333333333</v>
      </c>
      <c r="N4183" s="20"/>
      <c r="O4183" s="21" t="str">
        <f aca="false">IF(R4183="","",ROUND(R4183*(1-Premissas!$B$4),4))</f>
        <v/>
      </c>
      <c r="P4183" s="22"/>
      <c r="Q4183" s="22"/>
      <c r="R4183" s="23"/>
      <c r="S4183" s="24"/>
      <c r="T4183" s="24"/>
      <c r="U4183" s="25"/>
      <c r="V4183" s="19" t="str">
        <f aca="false">IF(COUNT(N4183:Q4183)=0,"",MIN(N4183:Q4183))</f>
        <v/>
      </c>
      <c r="W4183" s="16" t="str">
        <f aca="false">IF(V4183="","",INDEX($N$4:$Q$4,MATCH(V4183,N4183:Q4183,0)))</f>
        <v/>
      </c>
      <c r="X4183" s="19" t="str">
        <f aca="false">IF(COUNT(N4183:Q4183)&lt;2,"",SMALL(N4183:Q4183,2))</f>
        <v/>
      </c>
      <c r="Y4183" s="26" t="str">
        <f aca="false">IF(OR(V4183="",M4183=0),"",V4183/M4183-1)</f>
        <v/>
      </c>
      <c r="Z4183" s="26" t="str">
        <f aca="false">IF(OR(V4183="",L4183=""),"",V4183/(L4183*E4183)-1)</f>
        <v/>
      </c>
      <c r="AA4183" s="16" t="str">
        <f aca="false">IF(V4183="","SEM OFERTA",IF(OR(Y4183&gt;Premissas!$B$11,Y4183&lt;Premissas!$B$12),"VERIFICAR - UNIDADE/EMBALAGEM",IF(Y4183&gt;Premissas!$B$6,"NÃO COMPRAR - REAJUSTE &gt;5%","COMPRAR")))</f>
        <v>SEM OFERTA</v>
      </c>
      <c r="AB4183" s="18" t="str">
        <f aca="false">IF(W4183="DIMEC",S4183,IF(W4183="MEDCENTRO",U4183,""))</f>
        <v/>
      </c>
      <c r="AC4183" s="18" t="n">
        <f aca="false">IF(AA4183&lt;&gt;"COMPRAR",0,IF(AB4183="",I4183,MIN(I4183,AB4183)))</f>
        <v>0</v>
      </c>
      <c r="AD4183" s="19" t="n">
        <f aca="false">IF(AC4183&gt;0,AC4183*V4183,0)</f>
        <v>0</v>
      </c>
      <c r="AE4183" s="19" t="n">
        <f aca="false">IF(AC4183&gt;0,(M4183-V4183)*AC4183,0)</f>
        <v>0</v>
      </c>
      <c r="AF4183" s="16" t="str">
        <f aca="false">IF(AA4183&lt;&gt;"COMPRAR","",IF(AB4183="",IF(X4183="","",IF(X4183-V4183&lt;0.01,"EMPATE TÉCNICO","")),IF(AB4183&lt;I4183,"ESTOQUE INSUFICIENTE",IF(X4183="","",IF(X4183-V4183&lt;0.01,"EMPATE TÉCNICO","")))))</f>
        <v/>
      </c>
      <c r="AG4183" s="16" t="s">
        <v>547</v>
      </c>
      <c r="AH4183" s="16" t="s">
        <v>1761</v>
      </c>
    </row>
    <row r="4184" customFormat="false" ht="15" hidden="false" customHeight="false" outlineLevel="0" collapsed="false">
      <c r="A4184" s="16" t="s">
        <v>12937</v>
      </c>
      <c r="B4184" s="17" t="s">
        <v>12938</v>
      </c>
      <c r="C4184" s="16" t="s">
        <v>12939</v>
      </c>
      <c r="D4184" s="16" t="s">
        <v>7657</v>
      </c>
      <c r="E4184" s="18" t="n">
        <v>1</v>
      </c>
      <c r="F4184" s="16" t="s">
        <v>43</v>
      </c>
      <c r="G4184" s="18" t="n">
        <v>1</v>
      </c>
      <c r="H4184" s="16" t="n">
        <v>0.7</v>
      </c>
      <c r="I4184" s="18" t="n">
        <v>1</v>
      </c>
      <c r="J4184" s="19" t="n">
        <v>6.26</v>
      </c>
      <c r="K4184" s="19" t="n">
        <v>6.26</v>
      </c>
      <c r="L4184" s="19" t="n">
        <v>6.26</v>
      </c>
      <c r="M4184" s="19" t="n">
        <f aca="false">IF(J4184&gt;0,J4184,K4184)*E4184</f>
        <v>6.26</v>
      </c>
      <c r="N4184" s="20"/>
      <c r="O4184" s="21" t="str">
        <f aca="false">IF(R4184="","",ROUND(R4184*(1-Premissas!$B$4),4))</f>
        <v/>
      </c>
      <c r="P4184" s="22"/>
      <c r="Q4184" s="22"/>
      <c r="R4184" s="23"/>
      <c r="S4184" s="24"/>
      <c r="T4184" s="24"/>
      <c r="U4184" s="25"/>
      <c r="V4184" s="19" t="str">
        <f aca="false">IF(COUNT(N4184:Q4184)=0,"",MIN(N4184:Q4184))</f>
        <v/>
      </c>
      <c r="W4184" s="16" t="str">
        <f aca="false">IF(V4184="","",INDEX($N$4:$Q$4,MATCH(V4184,N4184:Q4184,0)))</f>
        <v/>
      </c>
      <c r="X4184" s="19" t="str">
        <f aca="false">IF(COUNT(N4184:Q4184)&lt;2,"",SMALL(N4184:Q4184,2))</f>
        <v/>
      </c>
      <c r="Y4184" s="26" t="str">
        <f aca="false">IF(OR(V4184="",M4184=0),"",V4184/M4184-1)</f>
        <v/>
      </c>
      <c r="Z4184" s="26" t="str">
        <f aca="false">IF(OR(V4184="",L4184=""),"",V4184/(L4184*E4184)-1)</f>
        <v/>
      </c>
      <c r="AA4184" s="16" t="str">
        <f aca="false">IF(V4184="","SEM OFERTA",IF(OR(Y4184&gt;Premissas!$B$11,Y4184&lt;Premissas!$B$12),"VERIFICAR - UNIDADE/EMBALAGEM",IF(Y4184&gt;Premissas!$B$6,"NÃO COMPRAR - REAJUSTE &gt;5%","COMPRAR")))</f>
        <v>SEM OFERTA</v>
      </c>
      <c r="AB4184" s="18" t="str">
        <f aca="false">IF(W4184="DIMEC",S4184,IF(W4184="MEDCENTRO",U4184,""))</f>
        <v/>
      </c>
      <c r="AC4184" s="18" t="n">
        <f aca="false">IF(AA4184&lt;&gt;"COMPRAR",0,IF(AB4184="",I4184,MIN(I4184,AB4184)))</f>
        <v>0</v>
      </c>
      <c r="AD4184" s="19" t="n">
        <f aca="false">IF(AC4184&gt;0,AC4184*V4184,0)</f>
        <v>0</v>
      </c>
      <c r="AE4184" s="19" t="n">
        <f aca="false">IF(AC4184&gt;0,(M4184-V4184)*AC4184,0)</f>
        <v>0</v>
      </c>
      <c r="AF4184" s="16" t="str">
        <f aca="false">IF(AA4184&lt;&gt;"COMPRAR","",IF(AB4184="",IF(X4184="","",IF(X4184-V4184&lt;0.01,"EMPATE TÉCNICO","")),IF(AB4184&lt;I4184,"ESTOQUE INSUFICIENTE",IF(X4184="","",IF(X4184-V4184&lt;0.01,"EMPATE TÉCNICO","")))))</f>
        <v/>
      </c>
      <c r="AG4184" s="16" t="s">
        <v>203</v>
      </c>
      <c r="AH4184" s="16" t="s">
        <v>1761</v>
      </c>
    </row>
    <row r="4185" customFormat="false" ht="15" hidden="false" customHeight="false" outlineLevel="0" collapsed="false">
      <c r="A4185" s="16" t="s">
        <v>12940</v>
      </c>
      <c r="B4185" s="17" t="s">
        <v>12941</v>
      </c>
      <c r="C4185" s="16" t="s">
        <v>12942</v>
      </c>
      <c r="D4185" s="16" t="s">
        <v>4360</v>
      </c>
      <c r="E4185" s="18" t="n">
        <v>1</v>
      </c>
      <c r="F4185" s="16" t="s">
        <v>43</v>
      </c>
      <c r="G4185" s="18" t="n">
        <v>0</v>
      </c>
      <c r="H4185" s="16" t="n">
        <v>0.3</v>
      </c>
      <c r="I4185" s="18" t="n">
        <v>1</v>
      </c>
      <c r="J4185" s="19" t="n">
        <v>36.4</v>
      </c>
      <c r="K4185" s="19" t="n">
        <v>36.4</v>
      </c>
      <c r="L4185" s="19" t="n">
        <v>36.4</v>
      </c>
      <c r="M4185" s="19" t="n">
        <f aca="false">IF(J4185&gt;0,J4185,K4185)*E4185</f>
        <v>36.4</v>
      </c>
      <c r="N4185" s="20"/>
      <c r="O4185" s="21" t="str">
        <f aca="false">IF(R4185="","",ROUND(R4185*(1-Premissas!$B$4),4))</f>
        <v/>
      </c>
      <c r="P4185" s="22"/>
      <c r="Q4185" s="22"/>
      <c r="R4185" s="23"/>
      <c r="S4185" s="24"/>
      <c r="T4185" s="24"/>
      <c r="U4185" s="25"/>
      <c r="V4185" s="19" t="str">
        <f aca="false">IF(COUNT(N4185:Q4185)=0,"",MIN(N4185:Q4185))</f>
        <v/>
      </c>
      <c r="W4185" s="16" t="str">
        <f aca="false">IF(V4185="","",INDEX($N$4:$Q$4,MATCH(V4185,N4185:Q4185,0)))</f>
        <v/>
      </c>
      <c r="X4185" s="19" t="str">
        <f aca="false">IF(COUNT(N4185:Q4185)&lt;2,"",SMALL(N4185:Q4185,2))</f>
        <v/>
      </c>
      <c r="Y4185" s="26" t="str">
        <f aca="false">IF(OR(V4185="",M4185=0),"",V4185/M4185-1)</f>
        <v/>
      </c>
      <c r="Z4185" s="26" t="str">
        <f aca="false">IF(OR(V4185="",L4185=""),"",V4185/(L4185*E4185)-1)</f>
        <v/>
      </c>
      <c r="AA4185" s="16" t="str">
        <f aca="false">IF(V4185="","SEM OFERTA",IF(OR(Y4185&gt;Premissas!$B$11,Y4185&lt;Premissas!$B$12),"VERIFICAR - UNIDADE/EMBALAGEM",IF(Y4185&gt;Premissas!$B$6,"NÃO COMPRAR - REAJUSTE &gt;5%","COMPRAR")))</f>
        <v>SEM OFERTA</v>
      </c>
      <c r="AB4185" s="18" t="str">
        <f aca="false">IF(W4185="DIMEC",S4185,IF(W4185="MEDCENTRO",U4185,""))</f>
        <v/>
      </c>
      <c r="AC4185" s="18" t="n">
        <f aca="false">IF(AA4185&lt;&gt;"COMPRAR",0,IF(AB4185="",I4185,MIN(I4185,AB4185)))</f>
        <v>0</v>
      </c>
      <c r="AD4185" s="19" t="n">
        <f aca="false">IF(AC4185&gt;0,AC4185*V4185,0)</f>
        <v>0</v>
      </c>
      <c r="AE4185" s="19" t="n">
        <f aca="false">IF(AC4185&gt;0,(M4185-V4185)*AC4185,0)</f>
        <v>0</v>
      </c>
      <c r="AF4185" s="16" t="str">
        <f aca="false">IF(AA4185&lt;&gt;"COMPRAR","",IF(AB4185="",IF(X4185="","",IF(X4185-V4185&lt;0.01,"EMPATE TÉCNICO","")),IF(AB4185&lt;I4185,"ESTOQUE INSUFICIENTE",IF(X4185="","",IF(X4185-V4185&lt;0.01,"EMPATE TÉCNICO","")))))</f>
        <v/>
      </c>
      <c r="AG4185" s="16" t="s">
        <v>4361</v>
      </c>
      <c r="AH4185" s="16" t="s">
        <v>1761</v>
      </c>
    </row>
    <row r="4186" customFormat="false" ht="15" hidden="false" customHeight="false" outlineLevel="0" collapsed="false">
      <c r="A4186" s="16" t="s">
        <v>12943</v>
      </c>
      <c r="B4186" s="17" t="s">
        <v>12944</v>
      </c>
      <c r="C4186" s="16" t="s">
        <v>12945</v>
      </c>
      <c r="D4186" s="16" t="s">
        <v>5109</v>
      </c>
      <c r="E4186" s="18" t="n">
        <v>1</v>
      </c>
      <c r="F4186" s="16" t="s">
        <v>43</v>
      </c>
      <c r="G4186" s="18" t="n">
        <v>0</v>
      </c>
      <c r="H4186" s="16" t="n">
        <v>0.1</v>
      </c>
      <c r="I4186" s="18" t="n">
        <v>1</v>
      </c>
      <c r="J4186" s="19" t="n">
        <v>39.5</v>
      </c>
      <c r="K4186" s="19" t="n">
        <v>39.5</v>
      </c>
      <c r="L4186" s="19" t="n">
        <v>39.5</v>
      </c>
      <c r="M4186" s="19" t="n">
        <f aca="false">IF(J4186&gt;0,J4186,K4186)*E4186</f>
        <v>39.5</v>
      </c>
      <c r="N4186" s="20"/>
      <c r="O4186" s="21" t="str">
        <f aca="false">IF(R4186="","",ROUND(R4186*(1-Premissas!$B$4),4))</f>
        <v/>
      </c>
      <c r="P4186" s="22"/>
      <c r="Q4186" s="22"/>
      <c r="R4186" s="23"/>
      <c r="S4186" s="24"/>
      <c r="T4186" s="24"/>
      <c r="U4186" s="25"/>
      <c r="V4186" s="19" t="str">
        <f aca="false">IF(COUNT(N4186:Q4186)=0,"",MIN(N4186:Q4186))</f>
        <v/>
      </c>
      <c r="W4186" s="16" t="str">
        <f aca="false">IF(V4186="","",INDEX($N$4:$Q$4,MATCH(V4186,N4186:Q4186,0)))</f>
        <v/>
      </c>
      <c r="X4186" s="19" t="str">
        <f aca="false">IF(COUNT(N4186:Q4186)&lt;2,"",SMALL(N4186:Q4186,2))</f>
        <v/>
      </c>
      <c r="Y4186" s="26" t="str">
        <f aca="false">IF(OR(V4186="",M4186=0),"",V4186/M4186-1)</f>
        <v/>
      </c>
      <c r="Z4186" s="26" t="str">
        <f aca="false">IF(OR(V4186="",L4186=""),"",V4186/(L4186*E4186)-1)</f>
        <v/>
      </c>
      <c r="AA4186" s="16" t="str">
        <f aca="false">IF(V4186="","SEM OFERTA",IF(OR(Y4186&gt;Premissas!$B$11,Y4186&lt;Premissas!$B$12),"VERIFICAR - UNIDADE/EMBALAGEM",IF(Y4186&gt;Premissas!$B$6,"NÃO COMPRAR - REAJUSTE &gt;5%","COMPRAR")))</f>
        <v>SEM OFERTA</v>
      </c>
      <c r="AB4186" s="18" t="str">
        <f aca="false">IF(W4186="DIMEC",S4186,IF(W4186="MEDCENTRO",U4186,""))</f>
        <v/>
      </c>
      <c r="AC4186" s="18" t="n">
        <f aca="false">IF(AA4186&lt;&gt;"COMPRAR",0,IF(AB4186="",I4186,MIN(I4186,AB4186)))</f>
        <v>0</v>
      </c>
      <c r="AD4186" s="19" t="n">
        <f aca="false">IF(AC4186&gt;0,AC4186*V4186,0)</f>
        <v>0</v>
      </c>
      <c r="AE4186" s="19" t="n">
        <f aca="false">IF(AC4186&gt;0,(M4186-V4186)*AC4186,0)</f>
        <v>0</v>
      </c>
      <c r="AF4186" s="16" t="str">
        <f aca="false">IF(AA4186&lt;&gt;"COMPRAR","",IF(AB4186="",IF(X4186="","",IF(X4186-V4186&lt;0.01,"EMPATE TÉCNICO","")),IF(AB4186&lt;I4186,"ESTOQUE INSUFICIENTE",IF(X4186="","",IF(X4186-V4186&lt;0.01,"EMPATE TÉCNICO","")))))</f>
        <v/>
      </c>
      <c r="AG4186" s="16" t="s">
        <v>328</v>
      </c>
      <c r="AH4186" s="16" t="s">
        <v>1761</v>
      </c>
    </row>
    <row r="4187" customFormat="false" ht="15" hidden="false" customHeight="false" outlineLevel="0" collapsed="false">
      <c r="A4187" s="16" t="s">
        <v>12946</v>
      </c>
      <c r="B4187" s="17" t="s">
        <v>12947</v>
      </c>
      <c r="C4187" s="16" t="s">
        <v>12948</v>
      </c>
      <c r="D4187" s="16" t="s">
        <v>3926</v>
      </c>
      <c r="E4187" s="18" t="n">
        <v>1</v>
      </c>
      <c r="F4187" s="16" t="s">
        <v>43</v>
      </c>
      <c r="G4187" s="18" t="n">
        <v>0</v>
      </c>
      <c r="H4187" s="16" t="n">
        <v>0</v>
      </c>
      <c r="I4187" s="18" t="n">
        <v>1</v>
      </c>
      <c r="J4187" s="19" t="n">
        <v>23.88</v>
      </c>
      <c r="K4187" s="19" t="n">
        <v>23.88</v>
      </c>
      <c r="L4187" s="19" t="n">
        <v>23.88</v>
      </c>
      <c r="M4187" s="19" t="n">
        <f aca="false">IF(J4187&gt;0,J4187,K4187)*E4187</f>
        <v>23.88</v>
      </c>
      <c r="N4187" s="20"/>
      <c r="O4187" s="21" t="str">
        <f aca="false">IF(R4187="","",ROUND(R4187*(1-Premissas!$B$4),4))</f>
        <v/>
      </c>
      <c r="P4187" s="22"/>
      <c r="Q4187" s="22"/>
      <c r="R4187" s="23"/>
      <c r="S4187" s="24"/>
      <c r="T4187" s="24"/>
      <c r="U4187" s="25"/>
      <c r="V4187" s="19" t="str">
        <f aca="false">IF(COUNT(N4187:Q4187)=0,"",MIN(N4187:Q4187))</f>
        <v/>
      </c>
      <c r="W4187" s="16" t="str">
        <f aca="false">IF(V4187="","",INDEX($N$4:$Q$4,MATCH(V4187,N4187:Q4187,0)))</f>
        <v/>
      </c>
      <c r="X4187" s="19" t="str">
        <f aca="false">IF(COUNT(N4187:Q4187)&lt;2,"",SMALL(N4187:Q4187,2))</f>
        <v/>
      </c>
      <c r="Y4187" s="26" t="str">
        <f aca="false">IF(OR(V4187="",M4187=0),"",V4187/M4187-1)</f>
        <v/>
      </c>
      <c r="Z4187" s="26" t="str">
        <f aca="false">IF(OR(V4187="",L4187=""),"",V4187/(L4187*E4187)-1)</f>
        <v/>
      </c>
      <c r="AA4187" s="16" t="str">
        <f aca="false">IF(V4187="","SEM OFERTA",IF(OR(Y4187&gt;Premissas!$B$11,Y4187&lt;Premissas!$B$12),"VERIFICAR - UNIDADE/EMBALAGEM",IF(Y4187&gt;Premissas!$B$6,"NÃO COMPRAR - REAJUSTE &gt;5%","COMPRAR")))</f>
        <v>SEM OFERTA</v>
      </c>
      <c r="AB4187" s="18" t="str">
        <f aca="false">IF(W4187="DIMEC",S4187,IF(W4187="MEDCENTRO",U4187,""))</f>
        <v/>
      </c>
      <c r="AC4187" s="18" t="n">
        <f aca="false">IF(AA4187&lt;&gt;"COMPRAR",0,IF(AB4187="",I4187,MIN(I4187,AB4187)))</f>
        <v>0</v>
      </c>
      <c r="AD4187" s="19" t="n">
        <f aca="false">IF(AC4187&gt;0,AC4187*V4187,0)</f>
        <v>0</v>
      </c>
      <c r="AE4187" s="19" t="n">
        <f aca="false">IF(AC4187&gt;0,(M4187-V4187)*AC4187,0)</f>
        <v>0</v>
      </c>
      <c r="AF4187" s="16" t="str">
        <f aca="false">IF(AA4187&lt;&gt;"COMPRAR","",IF(AB4187="",IF(X4187="","",IF(X4187-V4187&lt;0.01,"EMPATE TÉCNICO","")),IF(AB4187&lt;I4187,"ESTOQUE INSUFICIENTE",IF(X4187="","",IF(X4187-V4187&lt;0.01,"EMPATE TÉCNICO","")))))</f>
        <v/>
      </c>
      <c r="AG4187" s="16" t="s">
        <v>328</v>
      </c>
      <c r="AH4187" s="16" t="s">
        <v>1761</v>
      </c>
    </row>
    <row r="4188" customFormat="false" ht="15" hidden="false" customHeight="false" outlineLevel="0" collapsed="false">
      <c r="A4188" s="16" t="s">
        <v>12949</v>
      </c>
      <c r="B4188" s="17" t="s">
        <v>12950</v>
      </c>
      <c r="C4188" s="16" t="s">
        <v>12951</v>
      </c>
      <c r="D4188" s="16" t="s">
        <v>6220</v>
      </c>
      <c r="E4188" s="18" t="n">
        <v>1</v>
      </c>
      <c r="F4188" s="16" t="s">
        <v>42</v>
      </c>
      <c r="G4188" s="18" t="n">
        <v>0</v>
      </c>
      <c r="H4188" s="16" t="n">
        <v>0.4</v>
      </c>
      <c r="I4188" s="18" t="n">
        <v>2</v>
      </c>
      <c r="J4188" s="19" t="n">
        <v>61.85</v>
      </c>
      <c r="K4188" s="19" t="n">
        <v>61.85</v>
      </c>
      <c r="L4188" s="19" t="n">
        <v>61.85</v>
      </c>
      <c r="M4188" s="19" t="n">
        <f aca="false">IF(J4188&gt;0,J4188,K4188)*E4188</f>
        <v>61.85</v>
      </c>
      <c r="N4188" s="20"/>
      <c r="O4188" s="21" t="str">
        <f aca="false">IF(R4188="","",ROUND(R4188*(1-Premissas!$B$4),4))</f>
        <v/>
      </c>
      <c r="P4188" s="22"/>
      <c r="Q4188" s="22"/>
      <c r="R4188" s="23"/>
      <c r="S4188" s="24"/>
      <c r="T4188" s="24"/>
      <c r="U4188" s="25"/>
      <c r="V4188" s="19" t="str">
        <f aca="false">IF(COUNT(N4188:Q4188)=0,"",MIN(N4188:Q4188))</f>
        <v/>
      </c>
      <c r="W4188" s="16" t="str">
        <f aca="false">IF(V4188="","",INDEX($N$4:$Q$4,MATCH(V4188,N4188:Q4188,0)))</f>
        <v/>
      </c>
      <c r="X4188" s="19" t="str">
        <f aca="false">IF(COUNT(N4188:Q4188)&lt;2,"",SMALL(N4188:Q4188,2))</f>
        <v/>
      </c>
      <c r="Y4188" s="26" t="str">
        <f aca="false">IF(OR(V4188="",M4188=0),"",V4188/M4188-1)</f>
        <v/>
      </c>
      <c r="Z4188" s="26" t="str">
        <f aca="false">IF(OR(V4188="",L4188=""),"",V4188/(L4188*E4188)-1)</f>
        <v/>
      </c>
      <c r="AA4188" s="16" t="str">
        <f aca="false">IF(V4188="","SEM OFERTA",IF(OR(Y4188&gt;Premissas!$B$11,Y4188&lt;Premissas!$B$12),"VERIFICAR - UNIDADE/EMBALAGEM",IF(Y4188&gt;Premissas!$B$6,"NÃO COMPRAR - REAJUSTE &gt;5%","COMPRAR")))</f>
        <v>SEM OFERTA</v>
      </c>
      <c r="AB4188" s="18" t="str">
        <f aca="false">IF(W4188="DIMEC",S4188,IF(W4188="MEDCENTRO",U4188,""))</f>
        <v/>
      </c>
      <c r="AC4188" s="18" t="n">
        <f aca="false">IF(AA4188&lt;&gt;"COMPRAR",0,IF(AB4188="",I4188,MIN(I4188,AB4188)))</f>
        <v>0</v>
      </c>
      <c r="AD4188" s="19" t="n">
        <f aca="false">IF(AC4188&gt;0,AC4188*V4188,0)</f>
        <v>0</v>
      </c>
      <c r="AE4188" s="19" t="n">
        <f aca="false">IF(AC4188&gt;0,(M4188-V4188)*AC4188,0)</f>
        <v>0</v>
      </c>
      <c r="AF4188" s="16" t="str">
        <f aca="false">IF(AA4188&lt;&gt;"COMPRAR","",IF(AB4188="",IF(X4188="","",IF(X4188-V4188&lt;0.01,"EMPATE TÉCNICO","")),IF(AB4188&lt;I4188,"ESTOQUE INSUFICIENTE",IF(X4188="","",IF(X4188-V4188&lt;0.01,"EMPATE TÉCNICO","")))))</f>
        <v/>
      </c>
      <c r="AG4188" s="16" t="s">
        <v>1838</v>
      </c>
      <c r="AH4188" s="16" t="s">
        <v>1761</v>
      </c>
    </row>
    <row r="4189" customFormat="false" ht="15" hidden="false" customHeight="false" outlineLevel="0" collapsed="false">
      <c r="A4189" s="16" t="s">
        <v>12952</v>
      </c>
      <c r="B4189" s="17" t="s">
        <v>12953</v>
      </c>
      <c r="C4189" s="16" t="s">
        <v>12954</v>
      </c>
      <c r="D4189" s="16" t="s">
        <v>6220</v>
      </c>
      <c r="E4189" s="18" t="n">
        <v>1</v>
      </c>
      <c r="F4189" s="16" t="s">
        <v>43</v>
      </c>
      <c r="G4189" s="18" t="n">
        <v>0</v>
      </c>
      <c r="H4189" s="16" t="n">
        <v>0.3</v>
      </c>
      <c r="I4189" s="18" t="n">
        <v>1</v>
      </c>
      <c r="J4189" s="19" t="n">
        <v>38.32</v>
      </c>
      <c r="K4189" s="19" t="n">
        <v>38.32</v>
      </c>
      <c r="L4189" s="19" t="n">
        <v>38.32</v>
      </c>
      <c r="M4189" s="19" t="n">
        <f aca="false">IF(J4189&gt;0,J4189,K4189)*E4189</f>
        <v>38.32</v>
      </c>
      <c r="N4189" s="20"/>
      <c r="O4189" s="21" t="str">
        <f aca="false">IF(R4189="","",ROUND(R4189*(1-Premissas!$B$4),4))</f>
        <v/>
      </c>
      <c r="P4189" s="22"/>
      <c r="Q4189" s="22"/>
      <c r="R4189" s="23"/>
      <c r="S4189" s="24"/>
      <c r="T4189" s="24"/>
      <c r="U4189" s="25"/>
      <c r="V4189" s="19" t="str">
        <f aca="false">IF(COUNT(N4189:Q4189)=0,"",MIN(N4189:Q4189))</f>
        <v/>
      </c>
      <c r="W4189" s="16" t="str">
        <f aca="false">IF(V4189="","",INDEX($N$4:$Q$4,MATCH(V4189,N4189:Q4189,0)))</f>
        <v/>
      </c>
      <c r="X4189" s="19" t="str">
        <f aca="false">IF(COUNT(N4189:Q4189)&lt;2,"",SMALL(N4189:Q4189,2))</f>
        <v/>
      </c>
      <c r="Y4189" s="26" t="str">
        <f aca="false">IF(OR(V4189="",M4189=0),"",V4189/M4189-1)</f>
        <v/>
      </c>
      <c r="Z4189" s="26" t="str">
        <f aca="false">IF(OR(V4189="",L4189=""),"",V4189/(L4189*E4189)-1)</f>
        <v/>
      </c>
      <c r="AA4189" s="16" t="str">
        <f aca="false">IF(V4189="","SEM OFERTA",IF(OR(Y4189&gt;Premissas!$B$11,Y4189&lt;Premissas!$B$12),"VERIFICAR - UNIDADE/EMBALAGEM",IF(Y4189&gt;Premissas!$B$6,"NÃO COMPRAR - REAJUSTE &gt;5%","COMPRAR")))</f>
        <v>SEM OFERTA</v>
      </c>
      <c r="AB4189" s="18" t="str">
        <f aca="false">IF(W4189="DIMEC",S4189,IF(W4189="MEDCENTRO",U4189,""))</f>
        <v/>
      </c>
      <c r="AC4189" s="18" t="n">
        <f aca="false">IF(AA4189&lt;&gt;"COMPRAR",0,IF(AB4189="",I4189,MIN(I4189,AB4189)))</f>
        <v>0</v>
      </c>
      <c r="AD4189" s="19" t="n">
        <f aca="false">IF(AC4189&gt;0,AC4189*V4189,0)</f>
        <v>0</v>
      </c>
      <c r="AE4189" s="19" t="n">
        <f aca="false">IF(AC4189&gt;0,(M4189-V4189)*AC4189,0)</f>
        <v>0</v>
      </c>
      <c r="AF4189" s="16" t="str">
        <f aca="false">IF(AA4189&lt;&gt;"COMPRAR","",IF(AB4189="",IF(X4189="","",IF(X4189-V4189&lt;0.01,"EMPATE TÉCNICO","")),IF(AB4189&lt;I4189,"ESTOQUE INSUFICIENTE",IF(X4189="","",IF(X4189-V4189&lt;0.01,"EMPATE TÉCNICO","")))))</f>
        <v/>
      </c>
      <c r="AG4189" s="16" t="s">
        <v>1838</v>
      </c>
      <c r="AH4189" s="16" t="s">
        <v>1761</v>
      </c>
    </row>
    <row r="4190" customFormat="false" ht="15" hidden="false" customHeight="false" outlineLevel="0" collapsed="false">
      <c r="A4190" s="16" t="s">
        <v>12955</v>
      </c>
      <c r="B4190" s="17" t="s">
        <v>12956</v>
      </c>
      <c r="C4190" s="16" t="s">
        <v>12957</v>
      </c>
      <c r="D4190" s="16" t="s">
        <v>4217</v>
      </c>
      <c r="E4190" s="18" t="n">
        <v>1</v>
      </c>
      <c r="F4190" s="16" t="s">
        <v>43</v>
      </c>
      <c r="G4190" s="18" t="n">
        <v>0</v>
      </c>
      <c r="H4190" s="16" t="n">
        <v>0.4</v>
      </c>
      <c r="I4190" s="18" t="n">
        <v>2</v>
      </c>
      <c r="J4190" s="19" t="n">
        <v>9.31</v>
      </c>
      <c r="K4190" s="19" t="n">
        <v>9.31</v>
      </c>
      <c r="L4190" s="19" t="n">
        <v>9.31</v>
      </c>
      <c r="M4190" s="19" t="n">
        <f aca="false">IF(J4190&gt;0,J4190,K4190)*E4190</f>
        <v>9.31</v>
      </c>
      <c r="N4190" s="20"/>
      <c r="O4190" s="21" t="str">
        <f aca="false">IF(R4190="","",ROUND(R4190*(1-Premissas!$B$4),4))</f>
        <v/>
      </c>
      <c r="P4190" s="22"/>
      <c r="Q4190" s="22"/>
      <c r="R4190" s="23"/>
      <c r="S4190" s="24"/>
      <c r="T4190" s="24"/>
      <c r="U4190" s="25"/>
      <c r="V4190" s="19" t="str">
        <f aca="false">IF(COUNT(N4190:Q4190)=0,"",MIN(N4190:Q4190))</f>
        <v/>
      </c>
      <c r="W4190" s="16" t="str">
        <f aca="false">IF(V4190="","",INDEX($N$4:$Q$4,MATCH(V4190,N4190:Q4190,0)))</f>
        <v/>
      </c>
      <c r="X4190" s="19" t="str">
        <f aca="false">IF(COUNT(N4190:Q4190)&lt;2,"",SMALL(N4190:Q4190,2))</f>
        <v/>
      </c>
      <c r="Y4190" s="26" t="str">
        <f aca="false">IF(OR(V4190="",M4190=0),"",V4190/M4190-1)</f>
        <v/>
      </c>
      <c r="Z4190" s="26" t="str">
        <f aca="false">IF(OR(V4190="",L4190=""),"",V4190/(L4190*E4190)-1)</f>
        <v/>
      </c>
      <c r="AA4190" s="16" t="str">
        <f aca="false">IF(V4190="","SEM OFERTA",IF(OR(Y4190&gt;Premissas!$B$11,Y4190&lt;Premissas!$B$12),"VERIFICAR - UNIDADE/EMBALAGEM",IF(Y4190&gt;Premissas!$B$6,"NÃO COMPRAR - REAJUSTE &gt;5%","COMPRAR")))</f>
        <v>SEM OFERTA</v>
      </c>
      <c r="AB4190" s="18" t="str">
        <f aca="false">IF(W4190="DIMEC",S4190,IF(W4190="MEDCENTRO",U4190,""))</f>
        <v/>
      </c>
      <c r="AC4190" s="18" t="n">
        <f aca="false">IF(AA4190&lt;&gt;"COMPRAR",0,IF(AB4190="",I4190,MIN(I4190,AB4190)))</f>
        <v>0</v>
      </c>
      <c r="AD4190" s="19" t="n">
        <f aca="false">IF(AC4190&gt;0,AC4190*V4190,0)</f>
        <v>0</v>
      </c>
      <c r="AE4190" s="19" t="n">
        <f aca="false">IF(AC4190&gt;0,(M4190-V4190)*AC4190,0)</f>
        <v>0</v>
      </c>
      <c r="AF4190" s="16" t="str">
        <f aca="false">IF(AA4190&lt;&gt;"COMPRAR","",IF(AB4190="",IF(X4190="","",IF(X4190-V4190&lt;0.01,"EMPATE TÉCNICO","")),IF(AB4190&lt;I4190,"ESTOQUE INSUFICIENTE",IF(X4190="","",IF(X4190-V4190&lt;0.01,"EMPATE TÉCNICO","")))))</f>
        <v/>
      </c>
      <c r="AG4190" s="16" t="s">
        <v>1798</v>
      </c>
      <c r="AH4190" s="16" t="s">
        <v>1761</v>
      </c>
    </row>
    <row r="4191" customFormat="false" ht="15" hidden="false" customHeight="false" outlineLevel="0" collapsed="false">
      <c r="A4191" s="16" t="s">
        <v>12958</v>
      </c>
      <c r="B4191" s="17" t="s">
        <v>12959</v>
      </c>
      <c r="C4191" s="16" t="s">
        <v>12960</v>
      </c>
      <c r="D4191" s="16" t="s">
        <v>380</v>
      </c>
      <c r="E4191" s="18" t="n">
        <v>1</v>
      </c>
      <c r="F4191" s="16" t="s">
        <v>43</v>
      </c>
      <c r="G4191" s="18" t="n">
        <v>0</v>
      </c>
      <c r="H4191" s="16" t="n">
        <v>0</v>
      </c>
      <c r="I4191" s="18" t="n">
        <v>1</v>
      </c>
      <c r="J4191" s="19" t="n">
        <v>9.14</v>
      </c>
      <c r="K4191" s="19" t="n">
        <v>9.14</v>
      </c>
      <c r="L4191" s="19" t="n">
        <v>9.14</v>
      </c>
      <c r="M4191" s="19" t="n">
        <f aca="false">IF(J4191&gt;0,J4191,K4191)*E4191</f>
        <v>9.14</v>
      </c>
      <c r="N4191" s="20"/>
      <c r="O4191" s="21" t="str">
        <f aca="false">IF(R4191="","",ROUND(R4191*(1-Premissas!$B$4),4))</f>
        <v/>
      </c>
      <c r="P4191" s="22"/>
      <c r="Q4191" s="22"/>
      <c r="R4191" s="23"/>
      <c r="S4191" s="24"/>
      <c r="T4191" s="24"/>
      <c r="U4191" s="25"/>
      <c r="V4191" s="19" t="str">
        <f aca="false">IF(COUNT(N4191:Q4191)=0,"",MIN(N4191:Q4191))</f>
        <v/>
      </c>
      <c r="W4191" s="16" t="str">
        <f aca="false">IF(V4191="","",INDEX($N$4:$Q$4,MATCH(V4191,N4191:Q4191,0)))</f>
        <v/>
      </c>
      <c r="X4191" s="19" t="str">
        <f aca="false">IF(COUNT(N4191:Q4191)&lt;2,"",SMALL(N4191:Q4191,2))</f>
        <v/>
      </c>
      <c r="Y4191" s="26" t="str">
        <f aca="false">IF(OR(V4191="",M4191=0),"",V4191/M4191-1)</f>
        <v/>
      </c>
      <c r="Z4191" s="26" t="str">
        <f aca="false">IF(OR(V4191="",L4191=""),"",V4191/(L4191*E4191)-1)</f>
        <v/>
      </c>
      <c r="AA4191" s="16" t="str">
        <f aca="false">IF(V4191="","SEM OFERTA",IF(OR(Y4191&gt;Premissas!$B$11,Y4191&lt;Premissas!$B$12),"VERIFICAR - UNIDADE/EMBALAGEM",IF(Y4191&gt;Premissas!$B$6,"NÃO COMPRAR - REAJUSTE &gt;5%","COMPRAR")))</f>
        <v>SEM OFERTA</v>
      </c>
      <c r="AB4191" s="18" t="str">
        <f aca="false">IF(W4191="DIMEC",S4191,IF(W4191="MEDCENTRO",U4191,""))</f>
        <v/>
      </c>
      <c r="AC4191" s="18" t="n">
        <f aca="false">IF(AA4191&lt;&gt;"COMPRAR",0,IF(AB4191="",I4191,MIN(I4191,AB4191)))</f>
        <v>0</v>
      </c>
      <c r="AD4191" s="19" t="n">
        <f aca="false">IF(AC4191&gt;0,AC4191*V4191,0)</f>
        <v>0</v>
      </c>
      <c r="AE4191" s="19" t="n">
        <f aca="false">IF(AC4191&gt;0,(M4191-V4191)*AC4191,0)</f>
        <v>0</v>
      </c>
      <c r="AF4191" s="16" t="str">
        <f aca="false">IF(AA4191&lt;&gt;"COMPRAR","",IF(AB4191="",IF(X4191="","",IF(X4191-V4191&lt;0.01,"EMPATE TÉCNICO","")),IF(AB4191&lt;I4191,"ESTOQUE INSUFICIENTE",IF(X4191="","",IF(X4191-V4191&lt;0.01,"EMPATE TÉCNICO","")))))</f>
        <v/>
      </c>
      <c r="AG4191" s="16" t="s">
        <v>139</v>
      </c>
      <c r="AH4191" s="16" t="s">
        <v>1761</v>
      </c>
    </row>
    <row r="4192" customFormat="false" ht="15" hidden="false" customHeight="false" outlineLevel="0" collapsed="false">
      <c r="A4192" s="16" t="s">
        <v>12961</v>
      </c>
      <c r="B4192" s="17" t="s">
        <v>12962</v>
      </c>
      <c r="C4192" s="16" t="s">
        <v>12963</v>
      </c>
      <c r="D4192" s="16" t="s">
        <v>283</v>
      </c>
      <c r="E4192" s="18" t="n">
        <v>1</v>
      </c>
      <c r="F4192" s="16" t="s">
        <v>43</v>
      </c>
      <c r="G4192" s="18" t="n">
        <v>0</v>
      </c>
      <c r="H4192" s="16" t="n">
        <v>0</v>
      </c>
      <c r="I4192" s="18" t="n">
        <v>1</v>
      </c>
      <c r="J4192" s="19" t="n">
        <v>16.84</v>
      </c>
      <c r="K4192" s="19" t="n">
        <v>16.84</v>
      </c>
      <c r="L4192" s="19" t="n">
        <v>16.84</v>
      </c>
      <c r="M4192" s="19" t="n">
        <f aca="false">IF(J4192&gt;0,J4192,K4192)*E4192</f>
        <v>16.84</v>
      </c>
      <c r="N4192" s="20"/>
      <c r="O4192" s="21" t="str">
        <f aca="false">IF(R4192="","",ROUND(R4192*(1-Premissas!$B$4),4))</f>
        <v/>
      </c>
      <c r="P4192" s="22"/>
      <c r="Q4192" s="22"/>
      <c r="R4192" s="23"/>
      <c r="S4192" s="24"/>
      <c r="T4192" s="24"/>
      <c r="U4192" s="25"/>
      <c r="V4192" s="19" t="str">
        <f aca="false">IF(COUNT(N4192:Q4192)=0,"",MIN(N4192:Q4192))</f>
        <v/>
      </c>
      <c r="W4192" s="16" t="str">
        <f aca="false">IF(V4192="","",INDEX($N$4:$Q$4,MATCH(V4192,N4192:Q4192,0)))</f>
        <v/>
      </c>
      <c r="X4192" s="19" t="str">
        <f aca="false">IF(COUNT(N4192:Q4192)&lt;2,"",SMALL(N4192:Q4192,2))</f>
        <v/>
      </c>
      <c r="Y4192" s="26" t="str">
        <f aca="false">IF(OR(V4192="",M4192=0),"",V4192/M4192-1)</f>
        <v/>
      </c>
      <c r="Z4192" s="26" t="str">
        <f aca="false">IF(OR(V4192="",L4192=""),"",V4192/(L4192*E4192)-1)</f>
        <v/>
      </c>
      <c r="AA4192" s="16" t="str">
        <f aca="false">IF(V4192="","SEM OFERTA",IF(OR(Y4192&gt;Premissas!$B$11,Y4192&lt;Premissas!$B$12),"VERIFICAR - UNIDADE/EMBALAGEM",IF(Y4192&gt;Premissas!$B$6,"NÃO COMPRAR - REAJUSTE &gt;5%","COMPRAR")))</f>
        <v>SEM OFERTA</v>
      </c>
      <c r="AB4192" s="18" t="str">
        <f aca="false">IF(W4192="DIMEC",S4192,IF(W4192="MEDCENTRO",U4192,""))</f>
        <v/>
      </c>
      <c r="AC4192" s="18" t="n">
        <f aca="false">IF(AA4192&lt;&gt;"COMPRAR",0,IF(AB4192="",I4192,MIN(I4192,AB4192)))</f>
        <v>0</v>
      </c>
      <c r="AD4192" s="19" t="n">
        <f aca="false">IF(AC4192&gt;0,AC4192*V4192,0)</f>
        <v>0</v>
      </c>
      <c r="AE4192" s="19" t="n">
        <f aca="false">IF(AC4192&gt;0,(M4192-V4192)*AC4192,0)</f>
        <v>0</v>
      </c>
      <c r="AF4192" s="16" t="str">
        <f aca="false">IF(AA4192&lt;&gt;"COMPRAR","",IF(AB4192="",IF(X4192="","",IF(X4192-V4192&lt;0.01,"EMPATE TÉCNICO","")),IF(AB4192&lt;I4192,"ESTOQUE INSUFICIENTE",IF(X4192="","",IF(X4192-V4192&lt;0.01,"EMPATE TÉCNICO","")))))</f>
        <v/>
      </c>
      <c r="AG4192" s="16" t="s">
        <v>139</v>
      </c>
      <c r="AH4192" s="16" t="s">
        <v>1761</v>
      </c>
    </row>
    <row r="4193" customFormat="false" ht="15" hidden="false" customHeight="false" outlineLevel="0" collapsed="false">
      <c r="A4193" s="16" t="s">
        <v>12964</v>
      </c>
      <c r="B4193" s="17" t="s">
        <v>12965</v>
      </c>
      <c r="C4193" s="16" t="s">
        <v>12966</v>
      </c>
      <c r="D4193" s="16" t="s">
        <v>7664</v>
      </c>
      <c r="E4193" s="18" t="n">
        <v>1</v>
      </c>
      <c r="F4193" s="16" t="s">
        <v>41</v>
      </c>
      <c r="G4193" s="18" t="n">
        <v>11</v>
      </c>
      <c r="H4193" s="16" t="n">
        <v>15.9</v>
      </c>
      <c r="I4193" s="18" t="n">
        <v>30</v>
      </c>
      <c r="J4193" s="19" t="n">
        <v>5.66</v>
      </c>
      <c r="K4193" s="19" t="n">
        <v>5.66</v>
      </c>
      <c r="L4193" s="19" t="n">
        <v>5.19</v>
      </c>
      <c r="M4193" s="19" t="n">
        <f aca="false">IF(J4193&gt;0,J4193,K4193)*E4193</f>
        <v>5.66</v>
      </c>
      <c r="N4193" s="20"/>
      <c r="O4193" s="21" t="str">
        <f aca="false">IF(R4193="","",ROUND(R4193*(1-Premissas!$B$4),4))</f>
        <v/>
      </c>
      <c r="P4193" s="22"/>
      <c r="Q4193" s="22"/>
      <c r="R4193" s="23"/>
      <c r="S4193" s="24"/>
      <c r="T4193" s="24"/>
      <c r="U4193" s="25"/>
      <c r="V4193" s="19" t="str">
        <f aca="false">IF(COUNT(N4193:Q4193)=0,"",MIN(N4193:Q4193))</f>
        <v/>
      </c>
      <c r="W4193" s="16" t="str">
        <f aca="false">IF(V4193="","",INDEX($N$4:$Q$4,MATCH(V4193,N4193:Q4193,0)))</f>
        <v/>
      </c>
      <c r="X4193" s="19" t="str">
        <f aca="false">IF(COUNT(N4193:Q4193)&lt;2,"",SMALL(N4193:Q4193,2))</f>
        <v/>
      </c>
      <c r="Y4193" s="26" t="str">
        <f aca="false">IF(OR(V4193="",M4193=0),"",V4193/M4193-1)</f>
        <v/>
      </c>
      <c r="Z4193" s="26" t="str">
        <f aca="false">IF(OR(V4193="",L4193=""),"",V4193/(L4193*E4193)-1)</f>
        <v/>
      </c>
      <c r="AA4193" s="16" t="str">
        <f aca="false">IF(V4193="","SEM OFERTA",IF(OR(Y4193&gt;Premissas!$B$11,Y4193&lt;Premissas!$B$12),"VERIFICAR - UNIDADE/EMBALAGEM",IF(Y4193&gt;Premissas!$B$6,"NÃO COMPRAR - REAJUSTE &gt;5%","COMPRAR")))</f>
        <v>SEM OFERTA</v>
      </c>
      <c r="AB4193" s="18" t="str">
        <f aca="false">IF(W4193="DIMEC",S4193,IF(W4193="MEDCENTRO",U4193,""))</f>
        <v/>
      </c>
      <c r="AC4193" s="18" t="n">
        <f aca="false">IF(AA4193&lt;&gt;"COMPRAR",0,IF(AB4193="",I4193,MIN(I4193,AB4193)))</f>
        <v>0</v>
      </c>
      <c r="AD4193" s="19" t="n">
        <f aca="false">IF(AC4193&gt;0,AC4193*V4193,0)</f>
        <v>0</v>
      </c>
      <c r="AE4193" s="19" t="n">
        <f aca="false">IF(AC4193&gt;0,(M4193-V4193)*AC4193,0)</f>
        <v>0</v>
      </c>
      <c r="AF4193" s="16" t="str">
        <f aca="false">IF(AA4193&lt;&gt;"COMPRAR","",IF(AB4193="",IF(X4193="","",IF(X4193-V4193&lt;0.01,"EMPATE TÉCNICO","")),IF(AB4193&lt;I4193,"ESTOQUE INSUFICIENTE",IF(X4193="","",IF(X4193-V4193&lt;0.01,"EMPATE TÉCNICO","")))))</f>
        <v/>
      </c>
      <c r="AG4193" s="16" t="s">
        <v>87</v>
      </c>
      <c r="AH4193" s="16" t="s">
        <v>1761</v>
      </c>
    </row>
    <row r="4194" customFormat="false" ht="15" hidden="false" customHeight="false" outlineLevel="0" collapsed="false">
      <c r="A4194" s="16" t="s">
        <v>12967</v>
      </c>
      <c r="B4194" s="17" t="s">
        <v>12968</v>
      </c>
      <c r="C4194" s="16" t="s">
        <v>12969</v>
      </c>
      <c r="D4194" s="16" t="s">
        <v>4213</v>
      </c>
      <c r="E4194" s="18" t="n">
        <v>1</v>
      </c>
      <c r="F4194" s="16" t="s">
        <v>43</v>
      </c>
      <c r="G4194" s="18" t="n">
        <v>0</v>
      </c>
      <c r="H4194" s="16" t="n">
        <v>0.2</v>
      </c>
      <c r="I4194" s="18" t="n">
        <v>1</v>
      </c>
      <c r="J4194" s="19" t="n">
        <v>31.365</v>
      </c>
      <c r="K4194" s="19" t="n">
        <v>31.365</v>
      </c>
      <c r="L4194" s="19" t="n">
        <v>31.365</v>
      </c>
      <c r="M4194" s="19" t="n">
        <f aca="false">IF(J4194&gt;0,J4194,K4194)*E4194</f>
        <v>31.365</v>
      </c>
      <c r="N4194" s="20"/>
      <c r="O4194" s="21" t="str">
        <f aca="false">IF(R4194="","",ROUND(R4194*(1-Premissas!$B$4),4))</f>
        <v/>
      </c>
      <c r="P4194" s="22"/>
      <c r="Q4194" s="22"/>
      <c r="R4194" s="23"/>
      <c r="S4194" s="24"/>
      <c r="T4194" s="24"/>
      <c r="U4194" s="25"/>
      <c r="V4194" s="19" t="str">
        <f aca="false">IF(COUNT(N4194:Q4194)=0,"",MIN(N4194:Q4194))</f>
        <v/>
      </c>
      <c r="W4194" s="16" t="str">
        <f aca="false">IF(V4194="","",INDEX($N$4:$Q$4,MATCH(V4194,N4194:Q4194,0)))</f>
        <v/>
      </c>
      <c r="X4194" s="19" t="str">
        <f aca="false">IF(COUNT(N4194:Q4194)&lt;2,"",SMALL(N4194:Q4194,2))</f>
        <v/>
      </c>
      <c r="Y4194" s="26" t="str">
        <f aca="false">IF(OR(V4194="",M4194=0),"",V4194/M4194-1)</f>
        <v/>
      </c>
      <c r="Z4194" s="26" t="str">
        <f aca="false">IF(OR(V4194="",L4194=""),"",V4194/(L4194*E4194)-1)</f>
        <v/>
      </c>
      <c r="AA4194" s="16" t="str">
        <f aca="false">IF(V4194="","SEM OFERTA",IF(OR(Y4194&gt;Premissas!$B$11,Y4194&lt;Premissas!$B$12),"VERIFICAR - UNIDADE/EMBALAGEM",IF(Y4194&gt;Premissas!$B$6,"NÃO COMPRAR - REAJUSTE &gt;5%","COMPRAR")))</f>
        <v>SEM OFERTA</v>
      </c>
      <c r="AB4194" s="18" t="str">
        <f aca="false">IF(W4194="DIMEC",S4194,IF(W4194="MEDCENTRO",U4194,""))</f>
        <v/>
      </c>
      <c r="AC4194" s="18" t="n">
        <f aca="false">IF(AA4194&lt;&gt;"COMPRAR",0,IF(AB4194="",I4194,MIN(I4194,AB4194)))</f>
        <v>0</v>
      </c>
      <c r="AD4194" s="19" t="n">
        <f aca="false">IF(AC4194&gt;0,AC4194*V4194,0)</f>
        <v>0</v>
      </c>
      <c r="AE4194" s="19" t="n">
        <f aca="false">IF(AC4194&gt;0,(M4194-V4194)*AC4194,0)</f>
        <v>0</v>
      </c>
      <c r="AF4194" s="16" t="str">
        <f aca="false">IF(AA4194&lt;&gt;"COMPRAR","",IF(AB4194="",IF(X4194="","",IF(X4194-V4194&lt;0.01,"EMPATE TÉCNICO","")),IF(AB4194&lt;I4194,"ESTOQUE INSUFICIENTE",IF(X4194="","",IF(X4194-V4194&lt;0.01,"EMPATE TÉCNICO","")))))</f>
        <v/>
      </c>
      <c r="AG4194" s="16" t="s">
        <v>328</v>
      </c>
      <c r="AH4194" s="16" t="s">
        <v>1761</v>
      </c>
    </row>
    <row r="4195" customFormat="false" ht="15" hidden="false" customHeight="false" outlineLevel="0" collapsed="false">
      <c r="A4195" s="16" t="s">
        <v>12970</v>
      </c>
      <c r="B4195" s="17" t="s">
        <v>12971</v>
      </c>
      <c r="C4195" s="16" t="s">
        <v>12972</v>
      </c>
      <c r="D4195" s="16" t="s">
        <v>4010</v>
      </c>
      <c r="E4195" s="18" t="n">
        <v>1</v>
      </c>
      <c r="F4195" s="16" t="s">
        <v>43</v>
      </c>
      <c r="G4195" s="18" t="n">
        <v>0</v>
      </c>
      <c r="H4195" s="16" t="n">
        <v>0.8</v>
      </c>
      <c r="I4195" s="18" t="n">
        <v>3</v>
      </c>
      <c r="J4195" s="19" t="n">
        <v>7.11</v>
      </c>
      <c r="K4195" s="19" t="n">
        <v>7.11</v>
      </c>
      <c r="L4195" s="19" t="n">
        <v>7.11</v>
      </c>
      <c r="M4195" s="19" t="n">
        <f aca="false">IF(J4195&gt;0,J4195,K4195)*E4195</f>
        <v>7.11</v>
      </c>
      <c r="N4195" s="20"/>
      <c r="O4195" s="21" t="str">
        <f aca="false">IF(R4195="","",ROUND(R4195*(1-Premissas!$B$4),4))</f>
        <v/>
      </c>
      <c r="P4195" s="22"/>
      <c r="Q4195" s="22"/>
      <c r="R4195" s="23"/>
      <c r="S4195" s="24"/>
      <c r="T4195" s="24"/>
      <c r="U4195" s="25"/>
      <c r="V4195" s="19" t="str">
        <f aca="false">IF(COUNT(N4195:Q4195)=0,"",MIN(N4195:Q4195))</f>
        <v/>
      </c>
      <c r="W4195" s="16" t="str">
        <f aca="false">IF(V4195="","",INDEX($N$4:$Q$4,MATCH(V4195,N4195:Q4195,0)))</f>
        <v/>
      </c>
      <c r="X4195" s="19" t="str">
        <f aca="false">IF(COUNT(N4195:Q4195)&lt;2,"",SMALL(N4195:Q4195,2))</f>
        <v/>
      </c>
      <c r="Y4195" s="26" t="str">
        <f aca="false">IF(OR(V4195="",M4195=0),"",V4195/M4195-1)</f>
        <v/>
      </c>
      <c r="Z4195" s="26" t="str">
        <f aca="false">IF(OR(V4195="",L4195=""),"",V4195/(L4195*E4195)-1)</f>
        <v/>
      </c>
      <c r="AA4195" s="16" t="str">
        <f aca="false">IF(V4195="","SEM OFERTA",IF(OR(Y4195&gt;Premissas!$B$11,Y4195&lt;Premissas!$B$12),"VERIFICAR - UNIDADE/EMBALAGEM",IF(Y4195&gt;Premissas!$B$6,"NÃO COMPRAR - REAJUSTE &gt;5%","COMPRAR")))</f>
        <v>SEM OFERTA</v>
      </c>
      <c r="AB4195" s="18" t="str">
        <f aca="false">IF(W4195="DIMEC",S4195,IF(W4195="MEDCENTRO",U4195,""))</f>
        <v/>
      </c>
      <c r="AC4195" s="18" t="n">
        <f aca="false">IF(AA4195&lt;&gt;"COMPRAR",0,IF(AB4195="",I4195,MIN(I4195,AB4195)))</f>
        <v>0</v>
      </c>
      <c r="AD4195" s="19" t="n">
        <f aca="false">IF(AC4195&gt;0,AC4195*V4195,0)</f>
        <v>0</v>
      </c>
      <c r="AE4195" s="19" t="n">
        <f aca="false">IF(AC4195&gt;0,(M4195-V4195)*AC4195,0)</f>
        <v>0</v>
      </c>
      <c r="AF4195" s="16" t="str">
        <f aca="false">IF(AA4195&lt;&gt;"COMPRAR","",IF(AB4195="",IF(X4195="","",IF(X4195-V4195&lt;0.01,"EMPATE TÉCNICO","")),IF(AB4195&lt;I4195,"ESTOQUE INSUFICIENTE",IF(X4195="","",IF(X4195-V4195&lt;0.01,"EMPATE TÉCNICO","")))))</f>
        <v/>
      </c>
      <c r="AG4195" s="16" t="s">
        <v>87</v>
      </c>
      <c r="AH4195" s="16" t="s">
        <v>1761</v>
      </c>
    </row>
    <row r="4196" customFormat="false" ht="15" hidden="false" customHeight="false" outlineLevel="0" collapsed="false">
      <c r="A4196" s="16" t="s">
        <v>12973</v>
      </c>
      <c r="B4196" s="17" t="s">
        <v>12974</v>
      </c>
      <c r="C4196" s="16" t="s">
        <v>12975</v>
      </c>
      <c r="D4196" s="16" t="s">
        <v>4010</v>
      </c>
      <c r="E4196" s="18" t="n">
        <v>1</v>
      </c>
      <c r="F4196" s="16" t="s">
        <v>43</v>
      </c>
      <c r="G4196" s="18" t="n">
        <v>0</v>
      </c>
      <c r="H4196" s="16" t="n">
        <v>0.7</v>
      </c>
      <c r="I4196" s="18" t="n">
        <v>2</v>
      </c>
      <c r="J4196" s="19" t="n">
        <v>5.44</v>
      </c>
      <c r="K4196" s="19" t="n">
        <v>5.44</v>
      </c>
      <c r="L4196" s="19" t="n">
        <v>5.44</v>
      </c>
      <c r="M4196" s="19" t="n">
        <f aca="false">IF(J4196&gt;0,J4196,K4196)*E4196</f>
        <v>5.44</v>
      </c>
      <c r="N4196" s="20"/>
      <c r="O4196" s="21" t="str">
        <f aca="false">IF(R4196="","",ROUND(R4196*(1-Premissas!$B$4),4))</f>
        <v/>
      </c>
      <c r="P4196" s="22"/>
      <c r="Q4196" s="22"/>
      <c r="R4196" s="23"/>
      <c r="S4196" s="24"/>
      <c r="T4196" s="24"/>
      <c r="U4196" s="25"/>
      <c r="V4196" s="19" t="str">
        <f aca="false">IF(COUNT(N4196:Q4196)=0,"",MIN(N4196:Q4196))</f>
        <v/>
      </c>
      <c r="W4196" s="16" t="str">
        <f aca="false">IF(V4196="","",INDEX($N$4:$Q$4,MATCH(V4196,N4196:Q4196,0)))</f>
        <v/>
      </c>
      <c r="X4196" s="19" t="str">
        <f aca="false">IF(COUNT(N4196:Q4196)&lt;2,"",SMALL(N4196:Q4196,2))</f>
        <v/>
      </c>
      <c r="Y4196" s="26" t="str">
        <f aca="false">IF(OR(V4196="",M4196=0),"",V4196/M4196-1)</f>
        <v/>
      </c>
      <c r="Z4196" s="26" t="str">
        <f aca="false">IF(OR(V4196="",L4196=""),"",V4196/(L4196*E4196)-1)</f>
        <v/>
      </c>
      <c r="AA4196" s="16" t="str">
        <f aca="false">IF(V4196="","SEM OFERTA",IF(OR(Y4196&gt;Premissas!$B$11,Y4196&lt;Premissas!$B$12),"VERIFICAR - UNIDADE/EMBALAGEM",IF(Y4196&gt;Premissas!$B$6,"NÃO COMPRAR - REAJUSTE &gt;5%","COMPRAR")))</f>
        <v>SEM OFERTA</v>
      </c>
      <c r="AB4196" s="18" t="str">
        <f aca="false">IF(W4196="DIMEC",S4196,IF(W4196="MEDCENTRO",U4196,""))</f>
        <v/>
      </c>
      <c r="AC4196" s="18" t="n">
        <f aca="false">IF(AA4196&lt;&gt;"COMPRAR",0,IF(AB4196="",I4196,MIN(I4196,AB4196)))</f>
        <v>0</v>
      </c>
      <c r="AD4196" s="19" t="n">
        <f aca="false">IF(AC4196&gt;0,AC4196*V4196,0)</f>
        <v>0</v>
      </c>
      <c r="AE4196" s="19" t="n">
        <f aca="false">IF(AC4196&gt;0,(M4196-V4196)*AC4196,0)</f>
        <v>0</v>
      </c>
      <c r="AF4196" s="16" t="str">
        <f aca="false">IF(AA4196&lt;&gt;"COMPRAR","",IF(AB4196="",IF(X4196="","",IF(X4196-V4196&lt;0.01,"EMPATE TÉCNICO","")),IF(AB4196&lt;I4196,"ESTOQUE INSUFICIENTE",IF(X4196="","",IF(X4196-V4196&lt;0.01,"EMPATE TÉCNICO","")))))</f>
        <v/>
      </c>
      <c r="AG4196" s="16" t="s">
        <v>87</v>
      </c>
      <c r="AH4196" s="16" t="s">
        <v>1761</v>
      </c>
    </row>
    <row r="4197" customFormat="false" ht="15" hidden="false" customHeight="false" outlineLevel="0" collapsed="false">
      <c r="A4197" s="16" t="s">
        <v>12976</v>
      </c>
      <c r="B4197" s="17" t="s">
        <v>12977</v>
      </c>
      <c r="C4197" s="16" t="s">
        <v>12978</v>
      </c>
      <c r="D4197" s="16" t="s">
        <v>10038</v>
      </c>
      <c r="E4197" s="18" t="n">
        <v>1</v>
      </c>
      <c r="F4197" s="16" t="s">
        <v>43</v>
      </c>
      <c r="G4197" s="18" t="n">
        <v>0</v>
      </c>
      <c r="H4197" s="16" t="n">
        <v>1.7</v>
      </c>
      <c r="I4197" s="18" t="n">
        <v>5</v>
      </c>
      <c r="J4197" s="19" t="n">
        <v>2.64</v>
      </c>
      <c r="K4197" s="19" t="n">
        <v>2.64</v>
      </c>
      <c r="L4197" s="19" t="n">
        <v>2.64</v>
      </c>
      <c r="M4197" s="19" t="n">
        <f aca="false">IF(J4197&gt;0,J4197,K4197)*E4197</f>
        <v>2.64</v>
      </c>
      <c r="N4197" s="20"/>
      <c r="O4197" s="21" t="str">
        <f aca="false">IF(R4197="","",ROUND(R4197*(1-Premissas!$B$4),4))</f>
        <v/>
      </c>
      <c r="P4197" s="22"/>
      <c r="Q4197" s="22"/>
      <c r="R4197" s="23"/>
      <c r="S4197" s="24"/>
      <c r="T4197" s="24"/>
      <c r="U4197" s="25"/>
      <c r="V4197" s="19" t="str">
        <f aca="false">IF(COUNT(N4197:Q4197)=0,"",MIN(N4197:Q4197))</f>
        <v/>
      </c>
      <c r="W4197" s="16" t="str">
        <f aca="false">IF(V4197="","",INDEX($N$4:$Q$4,MATCH(V4197,N4197:Q4197,0)))</f>
        <v/>
      </c>
      <c r="X4197" s="19" t="str">
        <f aca="false">IF(COUNT(N4197:Q4197)&lt;2,"",SMALL(N4197:Q4197,2))</f>
        <v/>
      </c>
      <c r="Y4197" s="26" t="str">
        <f aca="false">IF(OR(V4197="",M4197=0),"",V4197/M4197-1)</f>
        <v/>
      </c>
      <c r="Z4197" s="26" t="str">
        <f aca="false">IF(OR(V4197="",L4197=""),"",V4197/(L4197*E4197)-1)</f>
        <v/>
      </c>
      <c r="AA4197" s="16" t="str">
        <f aca="false">IF(V4197="","SEM OFERTA",IF(OR(Y4197&gt;Premissas!$B$11,Y4197&lt;Premissas!$B$12),"VERIFICAR - UNIDADE/EMBALAGEM",IF(Y4197&gt;Premissas!$B$6,"NÃO COMPRAR - REAJUSTE &gt;5%","COMPRAR")))</f>
        <v>SEM OFERTA</v>
      </c>
      <c r="AB4197" s="18" t="str">
        <f aca="false">IF(W4197="DIMEC",S4197,IF(W4197="MEDCENTRO",U4197,""))</f>
        <v/>
      </c>
      <c r="AC4197" s="18" t="n">
        <f aca="false">IF(AA4197&lt;&gt;"COMPRAR",0,IF(AB4197="",I4197,MIN(I4197,AB4197)))</f>
        <v>0</v>
      </c>
      <c r="AD4197" s="19" t="n">
        <f aca="false">IF(AC4197&gt;0,AC4197*V4197,0)</f>
        <v>0</v>
      </c>
      <c r="AE4197" s="19" t="n">
        <f aca="false">IF(AC4197&gt;0,(M4197-V4197)*AC4197,0)</f>
        <v>0</v>
      </c>
      <c r="AF4197" s="16" t="str">
        <f aca="false">IF(AA4197&lt;&gt;"COMPRAR","",IF(AB4197="",IF(X4197="","",IF(X4197-V4197&lt;0.01,"EMPATE TÉCNICO","")),IF(AB4197&lt;I4197,"ESTOQUE INSUFICIENTE",IF(X4197="","",IF(X4197-V4197&lt;0.01,"EMPATE TÉCNICO","")))))</f>
        <v/>
      </c>
      <c r="AG4197" s="16" t="s">
        <v>1771</v>
      </c>
      <c r="AH4197" s="16" t="s">
        <v>1761</v>
      </c>
    </row>
    <row r="4198" customFormat="false" ht="15" hidden="false" customHeight="false" outlineLevel="0" collapsed="false">
      <c r="A4198" s="16" t="s">
        <v>12979</v>
      </c>
      <c r="B4198" s="17" t="s">
        <v>12980</v>
      </c>
      <c r="C4198" s="16" t="s">
        <v>12981</v>
      </c>
      <c r="D4198" s="16" t="s">
        <v>11002</v>
      </c>
      <c r="E4198" s="18" t="n">
        <v>1</v>
      </c>
      <c r="F4198" s="16" t="s">
        <v>43</v>
      </c>
      <c r="G4198" s="18" t="n">
        <v>0</v>
      </c>
      <c r="H4198" s="16" t="n">
        <v>0.3</v>
      </c>
      <c r="I4198" s="18" t="n">
        <v>1</v>
      </c>
      <c r="J4198" s="19" t="n">
        <v>7.79</v>
      </c>
      <c r="K4198" s="19" t="n">
        <v>7.79</v>
      </c>
      <c r="L4198" s="19" t="n">
        <v>7.79</v>
      </c>
      <c r="M4198" s="19" t="n">
        <f aca="false">IF(J4198&gt;0,J4198,K4198)*E4198</f>
        <v>7.79</v>
      </c>
      <c r="N4198" s="20"/>
      <c r="O4198" s="21" t="str">
        <f aca="false">IF(R4198="","",ROUND(R4198*(1-Premissas!$B$4),4))</f>
        <v/>
      </c>
      <c r="P4198" s="22"/>
      <c r="Q4198" s="22"/>
      <c r="R4198" s="23"/>
      <c r="S4198" s="24"/>
      <c r="T4198" s="24"/>
      <c r="U4198" s="25"/>
      <c r="V4198" s="19" t="str">
        <f aca="false">IF(COUNT(N4198:Q4198)=0,"",MIN(N4198:Q4198))</f>
        <v/>
      </c>
      <c r="W4198" s="16" t="str">
        <f aca="false">IF(V4198="","",INDEX($N$4:$Q$4,MATCH(V4198,N4198:Q4198,0)))</f>
        <v/>
      </c>
      <c r="X4198" s="19" t="str">
        <f aca="false">IF(COUNT(N4198:Q4198)&lt;2,"",SMALL(N4198:Q4198,2))</f>
        <v/>
      </c>
      <c r="Y4198" s="26" t="str">
        <f aca="false">IF(OR(V4198="",M4198=0),"",V4198/M4198-1)</f>
        <v/>
      </c>
      <c r="Z4198" s="26" t="str">
        <f aca="false">IF(OR(V4198="",L4198=""),"",V4198/(L4198*E4198)-1)</f>
        <v/>
      </c>
      <c r="AA4198" s="16" t="str">
        <f aca="false">IF(V4198="","SEM OFERTA",IF(OR(Y4198&gt;Premissas!$B$11,Y4198&lt;Premissas!$B$12),"VERIFICAR - UNIDADE/EMBALAGEM",IF(Y4198&gt;Premissas!$B$6,"NÃO COMPRAR - REAJUSTE &gt;5%","COMPRAR")))</f>
        <v>SEM OFERTA</v>
      </c>
      <c r="AB4198" s="18" t="str">
        <f aca="false">IF(W4198="DIMEC",S4198,IF(W4198="MEDCENTRO",U4198,""))</f>
        <v/>
      </c>
      <c r="AC4198" s="18" t="n">
        <f aca="false">IF(AA4198&lt;&gt;"COMPRAR",0,IF(AB4198="",I4198,MIN(I4198,AB4198)))</f>
        <v>0</v>
      </c>
      <c r="AD4198" s="19" t="n">
        <f aca="false">IF(AC4198&gt;0,AC4198*V4198,0)</f>
        <v>0</v>
      </c>
      <c r="AE4198" s="19" t="n">
        <f aca="false">IF(AC4198&gt;0,(M4198-V4198)*AC4198,0)</f>
        <v>0</v>
      </c>
      <c r="AF4198" s="16" t="str">
        <f aca="false">IF(AA4198&lt;&gt;"COMPRAR","",IF(AB4198="",IF(X4198="","",IF(X4198-V4198&lt;0.01,"EMPATE TÉCNICO","")),IF(AB4198&lt;I4198,"ESTOQUE INSUFICIENTE",IF(X4198="","",IF(X4198-V4198&lt;0.01,"EMPATE TÉCNICO","")))))</f>
        <v/>
      </c>
      <c r="AG4198" s="16" t="s">
        <v>1838</v>
      </c>
      <c r="AH4198" s="16" t="s">
        <v>1761</v>
      </c>
    </row>
    <row r="4199" customFormat="false" ht="15" hidden="false" customHeight="false" outlineLevel="0" collapsed="false">
      <c r="A4199" s="16" t="s">
        <v>12982</v>
      </c>
      <c r="B4199" s="17" t="s">
        <v>12983</v>
      </c>
      <c r="C4199" s="16" t="s">
        <v>12984</v>
      </c>
      <c r="D4199" s="16" t="s">
        <v>417</v>
      </c>
      <c r="E4199" s="18" t="n">
        <v>1</v>
      </c>
      <c r="F4199" s="16" t="s">
        <v>42</v>
      </c>
      <c r="G4199" s="18" t="n">
        <v>2</v>
      </c>
      <c r="H4199" s="16" t="n">
        <v>1</v>
      </c>
      <c r="I4199" s="18" t="n">
        <v>1</v>
      </c>
      <c r="J4199" s="19" t="n">
        <v>19.9425</v>
      </c>
      <c r="K4199" s="19" t="n">
        <v>19.9425</v>
      </c>
      <c r="L4199" s="19" t="n">
        <v>19.9425</v>
      </c>
      <c r="M4199" s="19" t="n">
        <f aca="false">IF(J4199&gt;0,J4199,K4199)*E4199</f>
        <v>19.9425</v>
      </c>
      <c r="N4199" s="20"/>
      <c r="O4199" s="21" t="str">
        <f aca="false">IF(R4199="","",ROUND(R4199*(1-Premissas!$B$4),4))</f>
        <v/>
      </c>
      <c r="P4199" s="22"/>
      <c r="Q4199" s="22"/>
      <c r="R4199" s="23"/>
      <c r="S4199" s="24"/>
      <c r="T4199" s="24"/>
      <c r="U4199" s="25"/>
      <c r="V4199" s="19" t="str">
        <f aca="false">IF(COUNT(N4199:Q4199)=0,"",MIN(N4199:Q4199))</f>
        <v/>
      </c>
      <c r="W4199" s="16" t="str">
        <f aca="false">IF(V4199="","",INDEX($N$4:$Q$4,MATCH(V4199,N4199:Q4199,0)))</f>
        <v/>
      </c>
      <c r="X4199" s="19" t="str">
        <f aca="false">IF(COUNT(N4199:Q4199)&lt;2,"",SMALL(N4199:Q4199,2))</f>
        <v/>
      </c>
      <c r="Y4199" s="26" t="str">
        <f aca="false">IF(OR(V4199="",M4199=0),"",V4199/M4199-1)</f>
        <v/>
      </c>
      <c r="Z4199" s="26" t="str">
        <f aca="false">IF(OR(V4199="",L4199=""),"",V4199/(L4199*E4199)-1)</f>
        <v/>
      </c>
      <c r="AA4199" s="16" t="str">
        <f aca="false">IF(V4199="","SEM OFERTA",IF(OR(Y4199&gt;Premissas!$B$11,Y4199&lt;Premissas!$B$12),"VERIFICAR - UNIDADE/EMBALAGEM",IF(Y4199&gt;Premissas!$B$6,"NÃO COMPRAR - REAJUSTE &gt;5%","COMPRAR")))</f>
        <v>SEM OFERTA</v>
      </c>
      <c r="AB4199" s="18" t="str">
        <f aca="false">IF(W4199="DIMEC",S4199,IF(W4199="MEDCENTRO",U4199,""))</f>
        <v/>
      </c>
      <c r="AC4199" s="18" t="n">
        <f aca="false">IF(AA4199&lt;&gt;"COMPRAR",0,IF(AB4199="",I4199,MIN(I4199,AB4199)))</f>
        <v>0</v>
      </c>
      <c r="AD4199" s="19" t="n">
        <f aca="false">IF(AC4199&gt;0,AC4199*V4199,0)</f>
        <v>0</v>
      </c>
      <c r="AE4199" s="19" t="n">
        <f aca="false">IF(AC4199&gt;0,(M4199-V4199)*AC4199,0)</f>
        <v>0</v>
      </c>
      <c r="AF4199" s="16" t="str">
        <f aca="false">IF(AA4199&lt;&gt;"COMPRAR","",IF(AB4199="",IF(X4199="","",IF(X4199-V4199&lt;0.01,"EMPATE TÉCNICO","")),IF(AB4199&lt;I4199,"ESTOQUE INSUFICIENTE",IF(X4199="","",IF(X4199-V4199&lt;0.01,"EMPATE TÉCNICO","")))))</f>
        <v/>
      </c>
      <c r="AG4199" s="16" t="s">
        <v>418</v>
      </c>
      <c r="AH4199" s="16" t="s">
        <v>1761</v>
      </c>
    </row>
    <row r="4200" customFormat="false" ht="15" hidden="false" customHeight="false" outlineLevel="0" collapsed="false">
      <c r="A4200" s="16" t="s">
        <v>12985</v>
      </c>
      <c r="B4200" s="17" t="s">
        <v>12986</v>
      </c>
      <c r="C4200" s="16" t="s">
        <v>12987</v>
      </c>
      <c r="D4200" s="16" t="s">
        <v>4271</v>
      </c>
      <c r="E4200" s="18" t="n">
        <v>1</v>
      </c>
      <c r="F4200" s="16" t="s">
        <v>43</v>
      </c>
      <c r="G4200" s="18" t="n">
        <v>0</v>
      </c>
      <c r="H4200" s="16" t="n">
        <v>0.6</v>
      </c>
      <c r="I4200" s="18" t="n">
        <v>2</v>
      </c>
      <c r="J4200" s="19" t="n">
        <v>4.31</v>
      </c>
      <c r="K4200" s="19" t="n">
        <v>4.31</v>
      </c>
      <c r="L4200" s="19" t="n">
        <v>4.31</v>
      </c>
      <c r="M4200" s="19" t="n">
        <f aca="false">IF(J4200&gt;0,J4200,K4200)*E4200</f>
        <v>4.31</v>
      </c>
      <c r="N4200" s="20"/>
      <c r="O4200" s="21" t="str">
        <f aca="false">IF(R4200="","",ROUND(R4200*(1-Premissas!$B$4),4))</f>
        <v/>
      </c>
      <c r="P4200" s="22"/>
      <c r="Q4200" s="22"/>
      <c r="R4200" s="23"/>
      <c r="S4200" s="24"/>
      <c r="T4200" s="24"/>
      <c r="U4200" s="25"/>
      <c r="V4200" s="19" t="str">
        <f aca="false">IF(COUNT(N4200:Q4200)=0,"",MIN(N4200:Q4200))</f>
        <v/>
      </c>
      <c r="W4200" s="16" t="str">
        <f aca="false">IF(V4200="","",INDEX($N$4:$Q$4,MATCH(V4200,N4200:Q4200,0)))</f>
        <v/>
      </c>
      <c r="X4200" s="19" t="str">
        <f aca="false">IF(COUNT(N4200:Q4200)&lt;2,"",SMALL(N4200:Q4200,2))</f>
        <v/>
      </c>
      <c r="Y4200" s="26" t="str">
        <f aca="false">IF(OR(V4200="",M4200=0),"",V4200/M4200-1)</f>
        <v/>
      </c>
      <c r="Z4200" s="26" t="str">
        <f aca="false">IF(OR(V4200="",L4200=""),"",V4200/(L4200*E4200)-1)</f>
        <v/>
      </c>
      <c r="AA4200" s="16" t="str">
        <f aca="false">IF(V4200="","SEM OFERTA",IF(OR(Y4200&gt;Premissas!$B$11,Y4200&lt;Premissas!$B$12),"VERIFICAR - UNIDADE/EMBALAGEM",IF(Y4200&gt;Premissas!$B$6,"NÃO COMPRAR - REAJUSTE &gt;5%","COMPRAR")))</f>
        <v>SEM OFERTA</v>
      </c>
      <c r="AB4200" s="18" t="str">
        <f aca="false">IF(W4200="DIMEC",S4200,IF(W4200="MEDCENTRO",U4200,""))</f>
        <v/>
      </c>
      <c r="AC4200" s="18" t="n">
        <f aca="false">IF(AA4200&lt;&gt;"COMPRAR",0,IF(AB4200="",I4200,MIN(I4200,AB4200)))</f>
        <v>0</v>
      </c>
      <c r="AD4200" s="19" t="n">
        <f aca="false">IF(AC4200&gt;0,AC4200*V4200,0)</f>
        <v>0</v>
      </c>
      <c r="AE4200" s="19" t="n">
        <f aca="false">IF(AC4200&gt;0,(M4200-V4200)*AC4200,0)</f>
        <v>0</v>
      </c>
      <c r="AF4200" s="16" t="str">
        <f aca="false">IF(AA4200&lt;&gt;"COMPRAR","",IF(AB4200="",IF(X4200="","",IF(X4200-V4200&lt;0.01,"EMPATE TÉCNICO","")),IF(AB4200&lt;I4200,"ESTOQUE INSUFICIENTE",IF(X4200="","",IF(X4200-V4200&lt;0.01,"EMPATE TÉCNICO","")))))</f>
        <v/>
      </c>
      <c r="AG4200" s="16" t="s">
        <v>1838</v>
      </c>
      <c r="AH4200" s="16" t="s">
        <v>1761</v>
      </c>
    </row>
    <row r="4201" customFormat="false" ht="15" hidden="false" customHeight="false" outlineLevel="0" collapsed="false">
      <c r="A4201" s="16" t="s">
        <v>12988</v>
      </c>
      <c r="B4201" s="17" t="s">
        <v>12989</v>
      </c>
      <c r="C4201" s="16" t="s">
        <v>12990</v>
      </c>
      <c r="D4201" s="16"/>
      <c r="E4201" s="18" t="n">
        <v>1</v>
      </c>
      <c r="F4201" s="16" t="s">
        <v>43</v>
      </c>
      <c r="G4201" s="18" t="n">
        <v>0</v>
      </c>
      <c r="H4201" s="16" t="n">
        <v>0</v>
      </c>
      <c r="I4201" s="18" t="n">
        <v>1</v>
      </c>
      <c r="J4201" s="19" t="n">
        <v>8.67</v>
      </c>
      <c r="K4201" s="19" t="n">
        <v>8.67</v>
      </c>
      <c r="L4201" s="19" t="n">
        <v>8.67</v>
      </c>
      <c r="M4201" s="19" t="n">
        <f aca="false">IF(J4201&gt;0,J4201,K4201)*E4201</f>
        <v>8.67</v>
      </c>
      <c r="N4201" s="20"/>
      <c r="O4201" s="21" t="str">
        <f aca="false">IF(R4201="","",ROUND(R4201*(1-Premissas!$B$4),4))</f>
        <v/>
      </c>
      <c r="P4201" s="22"/>
      <c r="Q4201" s="22"/>
      <c r="R4201" s="23"/>
      <c r="S4201" s="24"/>
      <c r="T4201" s="24"/>
      <c r="U4201" s="25"/>
      <c r="V4201" s="19" t="str">
        <f aca="false">IF(COUNT(N4201:Q4201)=0,"",MIN(N4201:Q4201))</f>
        <v/>
      </c>
      <c r="W4201" s="16" t="str">
        <f aca="false">IF(V4201="","",INDEX($N$4:$Q$4,MATCH(V4201,N4201:Q4201,0)))</f>
        <v/>
      </c>
      <c r="X4201" s="19" t="str">
        <f aca="false">IF(COUNT(N4201:Q4201)&lt;2,"",SMALL(N4201:Q4201,2))</f>
        <v/>
      </c>
      <c r="Y4201" s="26" t="str">
        <f aca="false">IF(OR(V4201="",M4201=0),"",V4201/M4201-1)</f>
        <v/>
      </c>
      <c r="Z4201" s="26" t="str">
        <f aca="false">IF(OR(V4201="",L4201=""),"",V4201/(L4201*E4201)-1)</f>
        <v/>
      </c>
      <c r="AA4201" s="16" t="str">
        <f aca="false">IF(V4201="","SEM OFERTA",IF(OR(Y4201&gt;Premissas!$B$11,Y4201&lt;Premissas!$B$12),"VERIFICAR - UNIDADE/EMBALAGEM",IF(Y4201&gt;Premissas!$B$6,"NÃO COMPRAR - REAJUSTE &gt;5%","COMPRAR")))</f>
        <v>SEM OFERTA</v>
      </c>
      <c r="AB4201" s="18" t="str">
        <f aca="false">IF(W4201="DIMEC",S4201,IF(W4201="MEDCENTRO",U4201,""))</f>
        <v/>
      </c>
      <c r="AC4201" s="18" t="n">
        <f aca="false">IF(AA4201&lt;&gt;"COMPRAR",0,IF(AB4201="",I4201,MIN(I4201,AB4201)))</f>
        <v>0</v>
      </c>
      <c r="AD4201" s="19" t="n">
        <f aca="false">IF(AC4201&gt;0,AC4201*V4201,0)</f>
        <v>0</v>
      </c>
      <c r="AE4201" s="19" t="n">
        <f aca="false">IF(AC4201&gt;0,(M4201-V4201)*AC4201,0)</f>
        <v>0</v>
      </c>
      <c r="AF4201" s="16" t="str">
        <f aca="false">IF(AA4201&lt;&gt;"COMPRAR","",IF(AB4201="",IF(X4201="","",IF(X4201-V4201&lt;0.01,"EMPATE TÉCNICO","")),IF(AB4201&lt;I4201,"ESTOQUE INSUFICIENTE",IF(X4201="","",IF(X4201-V4201&lt;0.01,"EMPATE TÉCNICO","")))))</f>
        <v/>
      </c>
      <c r="AG4201" s="16" t="s">
        <v>134</v>
      </c>
      <c r="AH4201" s="16" t="s">
        <v>1761</v>
      </c>
    </row>
    <row r="4202" customFormat="false" ht="15" hidden="false" customHeight="false" outlineLevel="0" collapsed="false">
      <c r="A4202" s="16" t="s">
        <v>12991</v>
      </c>
      <c r="B4202" s="17" t="s">
        <v>12992</v>
      </c>
      <c r="C4202" s="16" t="s">
        <v>12993</v>
      </c>
      <c r="D4202" s="16" t="s">
        <v>4271</v>
      </c>
      <c r="E4202" s="18" t="n">
        <v>1</v>
      </c>
      <c r="F4202" s="16" t="s">
        <v>43</v>
      </c>
      <c r="G4202" s="18" t="n">
        <v>0</v>
      </c>
      <c r="H4202" s="16" t="n">
        <v>0.7</v>
      </c>
      <c r="I4202" s="18" t="n">
        <v>2</v>
      </c>
      <c r="J4202" s="19" t="n">
        <v>16.76</v>
      </c>
      <c r="K4202" s="19" t="n">
        <v>16.76</v>
      </c>
      <c r="L4202" s="19" t="n">
        <v>16.76</v>
      </c>
      <c r="M4202" s="19" t="n">
        <f aca="false">IF(J4202&gt;0,J4202,K4202)*E4202</f>
        <v>16.76</v>
      </c>
      <c r="N4202" s="20"/>
      <c r="O4202" s="21" t="str">
        <f aca="false">IF(R4202="","",ROUND(R4202*(1-Premissas!$B$4),4))</f>
        <v/>
      </c>
      <c r="P4202" s="22"/>
      <c r="Q4202" s="22"/>
      <c r="R4202" s="23"/>
      <c r="S4202" s="24"/>
      <c r="T4202" s="24"/>
      <c r="U4202" s="25"/>
      <c r="V4202" s="19" t="str">
        <f aca="false">IF(COUNT(N4202:Q4202)=0,"",MIN(N4202:Q4202))</f>
        <v/>
      </c>
      <c r="W4202" s="16" t="str">
        <f aca="false">IF(V4202="","",INDEX($N$4:$Q$4,MATCH(V4202,N4202:Q4202,0)))</f>
        <v/>
      </c>
      <c r="X4202" s="19" t="str">
        <f aca="false">IF(COUNT(N4202:Q4202)&lt;2,"",SMALL(N4202:Q4202,2))</f>
        <v/>
      </c>
      <c r="Y4202" s="26" t="str">
        <f aca="false">IF(OR(V4202="",M4202=0),"",V4202/M4202-1)</f>
        <v/>
      </c>
      <c r="Z4202" s="26" t="str">
        <f aca="false">IF(OR(V4202="",L4202=""),"",V4202/(L4202*E4202)-1)</f>
        <v/>
      </c>
      <c r="AA4202" s="16" t="str">
        <f aca="false">IF(V4202="","SEM OFERTA",IF(OR(Y4202&gt;Premissas!$B$11,Y4202&lt;Premissas!$B$12),"VERIFICAR - UNIDADE/EMBALAGEM",IF(Y4202&gt;Premissas!$B$6,"NÃO COMPRAR - REAJUSTE &gt;5%","COMPRAR")))</f>
        <v>SEM OFERTA</v>
      </c>
      <c r="AB4202" s="18" t="str">
        <f aca="false">IF(W4202="DIMEC",S4202,IF(W4202="MEDCENTRO",U4202,""))</f>
        <v/>
      </c>
      <c r="AC4202" s="18" t="n">
        <f aca="false">IF(AA4202&lt;&gt;"COMPRAR",0,IF(AB4202="",I4202,MIN(I4202,AB4202)))</f>
        <v>0</v>
      </c>
      <c r="AD4202" s="19" t="n">
        <f aca="false">IF(AC4202&gt;0,AC4202*V4202,0)</f>
        <v>0</v>
      </c>
      <c r="AE4202" s="19" t="n">
        <f aca="false">IF(AC4202&gt;0,(M4202-V4202)*AC4202,0)</f>
        <v>0</v>
      </c>
      <c r="AF4202" s="16" t="str">
        <f aca="false">IF(AA4202&lt;&gt;"COMPRAR","",IF(AB4202="",IF(X4202="","",IF(X4202-V4202&lt;0.01,"EMPATE TÉCNICO","")),IF(AB4202&lt;I4202,"ESTOQUE INSUFICIENTE",IF(X4202="","",IF(X4202-V4202&lt;0.01,"EMPATE TÉCNICO","")))))</f>
        <v/>
      </c>
      <c r="AG4202" s="16" t="s">
        <v>1838</v>
      </c>
      <c r="AH4202" s="16" t="s">
        <v>1761</v>
      </c>
    </row>
    <row r="4203" customFormat="false" ht="15" hidden="false" customHeight="false" outlineLevel="0" collapsed="false">
      <c r="A4203" s="16" t="s">
        <v>12994</v>
      </c>
      <c r="B4203" s="17" t="s">
        <v>12995</v>
      </c>
      <c r="C4203" s="16" t="s">
        <v>12996</v>
      </c>
      <c r="D4203" s="16" t="s">
        <v>4271</v>
      </c>
      <c r="E4203" s="18" t="n">
        <v>1</v>
      </c>
      <c r="F4203" s="16" t="s">
        <v>43</v>
      </c>
      <c r="G4203" s="18" t="n">
        <v>0</v>
      </c>
      <c r="H4203" s="16" t="n">
        <v>0.5</v>
      </c>
      <c r="I4203" s="18" t="n">
        <v>2</v>
      </c>
      <c r="J4203" s="19" t="n">
        <v>17.31</v>
      </c>
      <c r="K4203" s="19" t="n">
        <v>17.31</v>
      </c>
      <c r="L4203" s="19" t="n">
        <v>17.31</v>
      </c>
      <c r="M4203" s="19" t="n">
        <f aca="false">IF(J4203&gt;0,J4203,K4203)*E4203</f>
        <v>17.31</v>
      </c>
      <c r="N4203" s="20"/>
      <c r="O4203" s="21" t="str">
        <f aca="false">IF(R4203="","",ROUND(R4203*(1-Premissas!$B$4),4))</f>
        <v/>
      </c>
      <c r="P4203" s="22"/>
      <c r="Q4203" s="22"/>
      <c r="R4203" s="23"/>
      <c r="S4203" s="24"/>
      <c r="T4203" s="24"/>
      <c r="U4203" s="25"/>
      <c r="V4203" s="19" t="str">
        <f aca="false">IF(COUNT(N4203:Q4203)=0,"",MIN(N4203:Q4203))</f>
        <v/>
      </c>
      <c r="W4203" s="16" t="str">
        <f aca="false">IF(V4203="","",INDEX($N$4:$Q$4,MATCH(V4203,N4203:Q4203,0)))</f>
        <v/>
      </c>
      <c r="X4203" s="19" t="str">
        <f aca="false">IF(COUNT(N4203:Q4203)&lt;2,"",SMALL(N4203:Q4203,2))</f>
        <v/>
      </c>
      <c r="Y4203" s="26" t="str">
        <f aca="false">IF(OR(V4203="",M4203=0),"",V4203/M4203-1)</f>
        <v/>
      </c>
      <c r="Z4203" s="26" t="str">
        <f aca="false">IF(OR(V4203="",L4203=""),"",V4203/(L4203*E4203)-1)</f>
        <v/>
      </c>
      <c r="AA4203" s="16" t="str">
        <f aca="false">IF(V4203="","SEM OFERTA",IF(OR(Y4203&gt;Premissas!$B$11,Y4203&lt;Premissas!$B$12),"VERIFICAR - UNIDADE/EMBALAGEM",IF(Y4203&gt;Premissas!$B$6,"NÃO COMPRAR - REAJUSTE &gt;5%","COMPRAR")))</f>
        <v>SEM OFERTA</v>
      </c>
      <c r="AB4203" s="18" t="str">
        <f aca="false">IF(W4203="DIMEC",S4203,IF(W4203="MEDCENTRO",U4203,""))</f>
        <v/>
      </c>
      <c r="AC4203" s="18" t="n">
        <f aca="false">IF(AA4203&lt;&gt;"COMPRAR",0,IF(AB4203="",I4203,MIN(I4203,AB4203)))</f>
        <v>0</v>
      </c>
      <c r="AD4203" s="19" t="n">
        <f aca="false">IF(AC4203&gt;0,AC4203*V4203,0)</f>
        <v>0</v>
      </c>
      <c r="AE4203" s="19" t="n">
        <f aca="false">IF(AC4203&gt;0,(M4203-V4203)*AC4203,0)</f>
        <v>0</v>
      </c>
      <c r="AF4203" s="16" t="str">
        <f aca="false">IF(AA4203&lt;&gt;"COMPRAR","",IF(AB4203="",IF(X4203="","",IF(X4203-V4203&lt;0.01,"EMPATE TÉCNICO","")),IF(AB4203&lt;I4203,"ESTOQUE INSUFICIENTE",IF(X4203="","",IF(X4203-V4203&lt;0.01,"EMPATE TÉCNICO","")))))</f>
        <v/>
      </c>
      <c r="AG4203" s="16" t="s">
        <v>1838</v>
      </c>
      <c r="AH4203" s="16" t="s">
        <v>1761</v>
      </c>
    </row>
    <row r="4204" customFormat="false" ht="15" hidden="false" customHeight="false" outlineLevel="0" collapsed="false">
      <c r="A4204" s="16" t="s">
        <v>12997</v>
      </c>
      <c r="B4204" s="17" t="s">
        <v>12998</v>
      </c>
      <c r="C4204" s="16" t="s">
        <v>12999</v>
      </c>
      <c r="D4204" s="16" t="s">
        <v>4271</v>
      </c>
      <c r="E4204" s="18" t="n">
        <v>1</v>
      </c>
      <c r="F4204" s="16" t="s">
        <v>43</v>
      </c>
      <c r="G4204" s="18" t="n">
        <v>0</v>
      </c>
      <c r="H4204" s="16" t="n">
        <v>0.3</v>
      </c>
      <c r="I4204" s="18" t="n">
        <v>1</v>
      </c>
      <c r="J4204" s="19" t="n">
        <v>7.79</v>
      </c>
      <c r="K4204" s="19" t="n">
        <v>7.79</v>
      </c>
      <c r="L4204" s="19" t="n">
        <v>7.79</v>
      </c>
      <c r="M4204" s="19" t="n">
        <f aca="false">IF(J4204&gt;0,J4204,K4204)*E4204</f>
        <v>7.79</v>
      </c>
      <c r="N4204" s="20"/>
      <c r="O4204" s="21" t="str">
        <f aca="false">IF(R4204="","",ROUND(R4204*(1-Premissas!$B$4),4))</f>
        <v/>
      </c>
      <c r="P4204" s="22"/>
      <c r="Q4204" s="22"/>
      <c r="R4204" s="23"/>
      <c r="S4204" s="24"/>
      <c r="T4204" s="24"/>
      <c r="U4204" s="25"/>
      <c r="V4204" s="19" t="str">
        <f aca="false">IF(COUNT(N4204:Q4204)=0,"",MIN(N4204:Q4204))</f>
        <v/>
      </c>
      <c r="W4204" s="16" t="str">
        <f aca="false">IF(V4204="","",INDEX($N$4:$Q$4,MATCH(V4204,N4204:Q4204,0)))</f>
        <v/>
      </c>
      <c r="X4204" s="19" t="str">
        <f aca="false">IF(COUNT(N4204:Q4204)&lt;2,"",SMALL(N4204:Q4204,2))</f>
        <v/>
      </c>
      <c r="Y4204" s="26" t="str">
        <f aca="false">IF(OR(V4204="",M4204=0),"",V4204/M4204-1)</f>
        <v/>
      </c>
      <c r="Z4204" s="26" t="str">
        <f aca="false">IF(OR(V4204="",L4204=""),"",V4204/(L4204*E4204)-1)</f>
        <v/>
      </c>
      <c r="AA4204" s="16" t="str">
        <f aca="false">IF(V4204="","SEM OFERTA",IF(OR(Y4204&gt;Premissas!$B$11,Y4204&lt;Premissas!$B$12),"VERIFICAR - UNIDADE/EMBALAGEM",IF(Y4204&gt;Premissas!$B$6,"NÃO COMPRAR - REAJUSTE &gt;5%","COMPRAR")))</f>
        <v>SEM OFERTA</v>
      </c>
      <c r="AB4204" s="18" t="str">
        <f aca="false">IF(W4204="DIMEC",S4204,IF(W4204="MEDCENTRO",U4204,""))</f>
        <v/>
      </c>
      <c r="AC4204" s="18" t="n">
        <f aca="false">IF(AA4204&lt;&gt;"COMPRAR",0,IF(AB4204="",I4204,MIN(I4204,AB4204)))</f>
        <v>0</v>
      </c>
      <c r="AD4204" s="19" t="n">
        <f aca="false">IF(AC4204&gt;0,AC4204*V4204,0)</f>
        <v>0</v>
      </c>
      <c r="AE4204" s="19" t="n">
        <f aca="false">IF(AC4204&gt;0,(M4204-V4204)*AC4204,0)</f>
        <v>0</v>
      </c>
      <c r="AF4204" s="16" t="str">
        <f aca="false">IF(AA4204&lt;&gt;"COMPRAR","",IF(AB4204="",IF(X4204="","",IF(X4204-V4204&lt;0.01,"EMPATE TÉCNICO","")),IF(AB4204&lt;I4204,"ESTOQUE INSUFICIENTE",IF(X4204="","",IF(X4204-V4204&lt;0.01,"EMPATE TÉCNICO","")))))</f>
        <v/>
      </c>
      <c r="AG4204" s="16" t="s">
        <v>1838</v>
      </c>
      <c r="AH4204" s="16" t="s">
        <v>1761</v>
      </c>
    </row>
    <row r="4205" customFormat="false" ht="15" hidden="false" customHeight="false" outlineLevel="0" collapsed="false">
      <c r="A4205" s="16" t="s">
        <v>13000</v>
      </c>
      <c r="B4205" s="17" t="s">
        <v>13001</v>
      </c>
      <c r="C4205" s="16" t="s">
        <v>13002</v>
      </c>
      <c r="D4205" s="16" t="s">
        <v>10847</v>
      </c>
      <c r="E4205" s="18" t="n">
        <v>1</v>
      </c>
      <c r="F4205" s="16" t="s">
        <v>43</v>
      </c>
      <c r="G4205" s="18" t="n">
        <v>0</v>
      </c>
      <c r="H4205" s="16" t="n">
        <v>1.4</v>
      </c>
      <c r="I4205" s="18" t="n">
        <v>4</v>
      </c>
      <c r="J4205" s="19" t="n">
        <v>0</v>
      </c>
      <c r="K4205" s="19" t="n">
        <v>3.08</v>
      </c>
      <c r="L4205" s="19"/>
      <c r="M4205" s="19" t="n">
        <f aca="false">IF(J4205&gt;0,J4205,K4205)*E4205</f>
        <v>3.08</v>
      </c>
      <c r="N4205" s="20"/>
      <c r="O4205" s="21" t="str">
        <f aca="false">IF(R4205="","",ROUND(R4205*(1-Premissas!$B$4),4))</f>
        <v/>
      </c>
      <c r="P4205" s="22"/>
      <c r="Q4205" s="22"/>
      <c r="R4205" s="23"/>
      <c r="S4205" s="24"/>
      <c r="T4205" s="24"/>
      <c r="U4205" s="25"/>
      <c r="V4205" s="19" t="str">
        <f aca="false">IF(COUNT(N4205:Q4205)=0,"",MIN(N4205:Q4205))</f>
        <v/>
      </c>
      <c r="W4205" s="16" t="str">
        <f aca="false">IF(V4205="","",INDEX($N$4:$Q$4,MATCH(V4205,N4205:Q4205,0)))</f>
        <v/>
      </c>
      <c r="X4205" s="19" t="str">
        <f aca="false">IF(COUNT(N4205:Q4205)&lt;2,"",SMALL(N4205:Q4205,2))</f>
        <v/>
      </c>
      <c r="Y4205" s="26" t="str">
        <f aca="false">IF(OR(V4205="",M4205=0),"",V4205/M4205-1)</f>
        <v/>
      </c>
      <c r="Z4205" s="26" t="str">
        <f aca="false">IF(OR(V4205="",L4205=""),"",V4205/(L4205*E4205)-1)</f>
        <v/>
      </c>
      <c r="AA4205" s="16" t="str">
        <f aca="false">IF(V4205="","SEM OFERTA",IF(OR(Y4205&gt;Premissas!$B$11,Y4205&lt;Premissas!$B$12),"VERIFICAR - UNIDADE/EMBALAGEM",IF(Y4205&gt;Premissas!$B$6,"NÃO COMPRAR - REAJUSTE &gt;5%","COMPRAR")))</f>
        <v>SEM OFERTA</v>
      </c>
      <c r="AB4205" s="18" t="str">
        <f aca="false">IF(W4205="DIMEC",S4205,IF(W4205="MEDCENTRO",U4205,""))</f>
        <v/>
      </c>
      <c r="AC4205" s="18" t="n">
        <f aca="false">IF(AA4205&lt;&gt;"COMPRAR",0,IF(AB4205="",I4205,MIN(I4205,AB4205)))</f>
        <v>0</v>
      </c>
      <c r="AD4205" s="19" t="n">
        <f aca="false">IF(AC4205&gt;0,AC4205*V4205,0)</f>
        <v>0</v>
      </c>
      <c r="AE4205" s="19" t="n">
        <f aca="false">IF(AC4205&gt;0,(M4205-V4205)*AC4205,0)</f>
        <v>0</v>
      </c>
      <c r="AF4205" s="16" t="str">
        <f aca="false">IF(AA4205&lt;&gt;"COMPRAR","",IF(AB4205="",IF(X4205="","",IF(X4205-V4205&lt;0.01,"EMPATE TÉCNICO","")),IF(AB4205&lt;I4205,"ESTOQUE INSUFICIENTE",IF(X4205="","",IF(X4205-V4205&lt;0.01,"EMPATE TÉCNICO","")))))</f>
        <v/>
      </c>
      <c r="AG4205" s="16" t="s">
        <v>1798</v>
      </c>
      <c r="AH4205" s="16" t="s">
        <v>1761</v>
      </c>
    </row>
    <row r="4206" customFormat="false" ht="15" hidden="false" customHeight="false" outlineLevel="0" collapsed="false">
      <c r="A4206" s="16" t="s">
        <v>13003</v>
      </c>
      <c r="B4206" s="17" t="s">
        <v>13004</v>
      </c>
      <c r="C4206" s="16" t="s">
        <v>13005</v>
      </c>
      <c r="D4206" s="16" t="s">
        <v>4082</v>
      </c>
      <c r="E4206" s="18" t="n">
        <v>3</v>
      </c>
      <c r="F4206" s="16" t="s">
        <v>42</v>
      </c>
      <c r="G4206" s="18" t="n">
        <v>14</v>
      </c>
      <c r="H4206" s="16" t="n">
        <v>6.4</v>
      </c>
      <c r="I4206" s="18" t="n">
        <v>1</v>
      </c>
      <c r="J4206" s="19" t="n">
        <v>8.7</v>
      </c>
      <c r="K4206" s="19" t="n">
        <v>8.7</v>
      </c>
      <c r="L4206" s="19" t="n">
        <v>8.7</v>
      </c>
      <c r="M4206" s="19" t="n">
        <f aca="false">IF(J4206&gt;0,J4206,K4206)*E4206</f>
        <v>26.1</v>
      </c>
      <c r="N4206" s="20"/>
      <c r="O4206" s="21" t="str">
        <f aca="false">IF(R4206="","",ROUND(R4206*(1-Premissas!$B$4),4))</f>
        <v/>
      </c>
      <c r="P4206" s="22"/>
      <c r="Q4206" s="22"/>
      <c r="R4206" s="23"/>
      <c r="S4206" s="24"/>
      <c r="T4206" s="24"/>
      <c r="U4206" s="25"/>
      <c r="V4206" s="19" t="str">
        <f aca="false">IF(COUNT(N4206:Q4206)=0,"",MIN(N4206:Q4206))</f>
        <v/>
      </c>
      <c r="W4206" s="16" t="str">
        <f aca="false">IF(V4206="","",INDEX($N$4:$Q$4,MATCH(V4206,N4206:Q4206,0)))</f>
        <v/>
      </c>
      <c r="X4206" s="19" t="str">
        <f aca="false">IF(COUNT(N4206:Q4206)&lt;2,"",SMALL(N4206:Q4206,2))</f>
        <v/>
      </c>
      <c r="Y4206" s="26" t="str">
        <f aca="false">IF(OR(V4206="",M4206=0),"",V4206/M4206-1)</f>
        <v/>
      </c>
      <c r="Z4206" s="26" t="str">
        <f aca="false">IF(OR(V4206="",L4206=""),"",V4206/(L4206*E4206)-1)</f>
        <v/>
      </c>
      <c r="AA4206" s="16" t="str">
        <f aca="false">IF(V4206="","SEM OFERTA",IF(OR(Y4206&gt;Premissas!$B$11,Y4206&lt;Premissas!$B$12),"VERIFICAR - UNIDADE/EMBALAGEM",IF(Y4206&gt;Premissas!$B$6,"NÃO COMPRAR - REAJUSTE &gt;5%","COMPRAR")))</f>
        <v>SEM OFERTA</v>
      </c>
      <c r="AB4206" s="18" t="str">
        <f aca="false">IF(W4206="DIMEC",S4206,IF(W4206="MEDCENTRO",U4206,""))</f>
        <v/>
      </c>
      <c r="AC4206" s="18" t="n">
        <f aca="false">IF(AA4206&lt;&gt;"COMPRAR",0,IF(AB4206="",I4206,MIN(I4206,AB4206)))</f>
        <v>0</v>
      </c>
      <c r="AD4206" s="19" t="n">
        <f aca="false">IF(AC4206&gt;0,AC4206*V4206,0)</f>
        <v>0</v>
      </c>
      <c r="AE4206" s="19" t="n">
        <f aca="false">IF(AC4206&gt;0,(M4206-V4206)*AC4206,0)</f>
        <v>0</v>
      </c>
      <c r="AF4206" s="16" t="str">
        <f aca="false">IF(AA4206&lt;&gt;"COMPRAR","",IF(AB4206="",IF(X4206="","",IF(X4206-V4206&lt;0.01,"EMPATE TÉCNICO","")),IF(AB4206&lt;I4206,"ESTOQUE INSUFICIENTE",IF(X4206="","",IF(X4206-V4206&lt;0.01,"EMPATE TÉCNICO","")))))</f>
        <v/>
      </c>
      <c r="AG4206" s="16"/>
      <c r="AH4206" s="16" t="s">
        <v>1761</v>
      </c>
    </row>
    <row r="4207" customFormat="false" ht="15" hidden="false" customHeight="false" outlineLevel="0" collapsed="false">
      <c r="A4207" s="16" t="s">
        <v>13006</v>
      </c>
      <c r="B4207" s="17" t="s">
        <v>13007</v>
      </c>
      <c r="C4207" s="16" t="s">
        <v>13008</v>
      </c>
      <c r="D4207" s="16" t="s">
        <v>4082</v>
      </c>
      <c r="E4207" s="18" t="n">
        <v>3</v>
      </c>
      <c r="F4207" s="16" t="s">
        <v>42</v>
      </c>
      <c r="G4207" s="18" t="n">
        <v>11</v>
      </c>
      <c r="H4207" s="16" t="n">
        <v>6.4</v>
      </c>
      <c r="I4207" s="18" t="n">
        <v>2</v>
      </c>
      <c r="J4207" s="19" t="n">
        <v>8.7</v>
      </c>
      <c r="K4207" s="19" t="n">
        <v>8.7</v>
      </c>
      <c r="L4207" s="19" t="n">
        <v>8.7</v>
      </c>
      <c r="M4207" s="19" t="n">
        <f aca="false">IF(J4207&gt;0,J4207,K4207)*E4207</f>
        <v>26.1</v>
      </c>
      <c r="N4207" s="20"/>
      <c r="O4207" s="21" t="str">
        <f aca="false">IF(R4207="","",ROUND(R4207*(1-Premissas!$B$4),4))</f>
        <v/>
      </c>
      <c r="P4207" s="22"/>
      <c r="Q4207" s="22"/>
      <c r="R4207" s="23"/>
      <c r="S4207" s="24"/>
      <c r="T4207" s="24"/>
      <c r="U4207" s="25"/>
      <c r="V4207" s="19" t="str">
        <f aca="false">IF(COUNT(N4207:Q4207)=0,"",MIN(N4207:Q4207))</f>
        <v/>
      </c>
      <c r="W4207" s="16" t="str">
        <f aca="false">IF(V4207="","",INDEX($N$4:$Q$4,MATCH(V4207,N4207:Q4207,0)))</f>
        <v/>
      </c>
      <c r="X4207" s="19" t="str">
        <f aca="false">IF(COUNT(N4207:Q4207)&lt;2,"",SMALL(N4207:Q4207,2))</f>
        <v/>
      </c>
      <c r="Y4207" s="26" t="str">
        <f aca="false">IF(OR(V4207="",M4207=0),"",V4207/M4207-1)</f>
        <v/>
      </c>
      <c r="Z4207" s="26" t="str">
        <f aca="false">IF(OR(V4207="",L4207=""),"",V4207/(L4207*E4207)-1)</f>
        <v/>
      </c>
      <c r="AA4207" s="16" t="str">
        <f aca="false">IF(V4207="","SEM OFERTA",IF(OR(Y4207&gt;Premissas!$B$11,Y4207&lt;Premissas!$B$12),"VERIFICAR - UNIDADE/EMBALAGEM",IF(Y4207&gt;Premissas!$B$6,"NÃO COMPRAR - REAJUSTE &gt;5%","COMPRAR")))</f>
        <v>SEM OFERTA</v>
      </c>
      <c r="AB4207" s="18" t="str">
        <f aca="false">IF(W4207="DIMEC",S4207,IF(W4207="MEDCENTRO",U4207,""))</f>
        <v/>
      </c>
      <c r="AC4207" s="18" t="n">
        <f aca="false">IF(AA4207&lt;&gt;"COMPRAR",0,IF(AB4207="",I4207,MIN(I4207,AB4207)))</f>
        <v>0</v>
      </c>
      <c r="AD4207" s="19" t="n">
        <f aca="false">IF(AC4207&gt;0,AC4207*V4207,0)</f>
        <v>0</v>
      </c>
      <c r="AE4207" s="19" t="n">
        <f aca="false">IF(AC4207&gt;0,(M4207-V4207)*AC4207,0)</f>
        <v>0</v>
      </c>
      <c r="AF4207" s="16" t="str">
        <f aca="false">IF(AA4207&lt;&gt;"COMPRAR","",IF(AB4207="",IF(X4207="","",IF(X4207-V4207&lt;0.01,"EMPATE TÉCNICO","")),IF(AB4207&lt;I4207,"ESTOQUE INSUFICIENTE",IF(X4207="","",IF(X4207-V4207&lt;0.01,"EMPATE TÉCNICO","")))))</f>
        <v/>
      </c>
      <c r="AG4207" s="16"/>
      <c r="AH4207" s="16" t="s">
        <v>1761</v>
      </c>
    </row>
    <row r="4208" customFormat="false" ht="15" hidden="false" customHeight="false" outlineLevel="0" collapsed="false">
      <c r="A4208" s="16" t="s">
        <v>13009</v>
      </c>
      <c r="B4208" s="17" t="s">
        <v>13010</v>
      </c>
      <c r="C4208" s="16" t="s">
        <v>13011</v>
      </c>
      <c r="D4208" s="16"/>
      <c r="E4208" s="18" t="n">
        <v>1</v>
      </c>
      <c r="F4208" s="16" t="s">
        <v>43</v>
      </c>
      <c r="G4208" s="18" t="n">
        <v>0</v>
      </c>
      <c r="H4208" s="16" t="n">
        <v>0</v>
      </c>
      <c r="I4208" s="18" t="n">
        <v>1</v>
      </c>
      <c r="J4208" s="19" t="n">
        <v>44.6</v>
      </c>
      <c r="K4208" s="19" t="n">
        <v>44.6</v>
      </c>
      <c r="L4208" s="19" t="n">
        <v>44.6</v>
      </c>
      <c r="M4208" s="19" t="n">
        <f aca="false">IF(J4208&gt;0,J4208,K4208)*E4208</f>
        <v>44.6</v>
      </c>
      <c r="N4208" s="20"/>
      <c r="O4208" s="21" t="str">
        <f aca="false">IF(R4208="","",ROUND(R4208*(1-Premissas!$B$4),4))</f>
        <v/>
      </c>
      <c r="P4208" s="22"/>
      <c r="Q4208" s="22"/>
      <c r="R4208" s="23"/>
      <c r="S4208" s="24"/>
      <c r="T4208" s="24"/>
      <c r="U4208" s="25"/>
      <c r="V4208" s="19" t="str">
        <f aca="false">IF(COUNT(N4208:Q4208)=0,"",MIN(N4208:Q4208))</f>
        <v/>
      </c>
      <c r="W4208" s="16" t="str">
        <f aca="false">IF(V4208="","",INDEX($N$4:$Q$4,MATCH(V4208,N4208:Q4208,0)))</f>
        <v/>
      </c>
      <c r="X4208" s="19" t="str">
        <f aca="false">IF(COUNT(N4208:Q4208)&lt;2,"",SMALL(N4208:Q4208,2))</f>
        <v/>
      </c>
      <c r="Y4208" s="26" t="str">
        <f aca="false">IF(OR(V4208="",M4208=0),"",V4208/M4208-1)</f>
        <v/>
      </c>
      <c r="Z4208" s="26" t="str">
        <f aca="false">IF(OR(V4208="",L4208=""),"",V4208/(L4208*E4208)-1)</f>
        <v/>
      </c>
      <c r="AA4208" s="16" t="str">
        <f aca="false">IF(V4208="","SEM OFERTA",IF(OR(Y4208&gt;Premissas!$B$11,Y4208&lt;Premissas!$B$12),"VERIFICAR - UNIDADE/EMBALAGEM",IF(Y4208&gt;Premissas!$B$6,"NÃO COMPRAR - REAJUSTE &gt;5%","COMPRAR")))</f>
        <v>SEM OFERTA</v>
      </c>
      <c r="AB4208" s="18" t="str">
        <f aca="false">IF(W4208="DIMEC",S4208,IF(W4208="MEDCENTRO",U4208,""))</f>
        <v/>
      </c>
      <c r="AC4208" s="18" t="n">
        <f aca="false">IF(AA4208&lt;&gt;"COMPRAR",0,IF(AB4208="",I4208,MIN(I4208,AB4208)))</f>
        <v>0</v>
      </c>
      <c r="AD4208" s="19" t="n">
        <f aca="false">IF(AC4208&gt;0,AC4208*V4208,0)</f>
        <v>0</v>
      </c>
      <c r="AE4208" s="19" t="n">
        <f aca="false">IF(AC4208&gt;0,(M4208-V4208)*AC4208,0)</f>
        <v>0</v>
      </c>
      <c r="AF4208" s="16" t="str">
        <f aca="false">IF(AA4208&lt;&gt;"COMPRAR","",IF(AB4208="",IF(X4208="","",IF(X4208-V4208&lt;0.01,"EMPATE TÉCNICO","")),IF(AB4208&lt;I4208,"ESTOQUE INSUFICIENTE",IF(X4208="","",IF(X4208-V4208&lt;0.01,"EMPATE TÉCNICO","")))))</f>
        <v/>
      </c>
      <c r="AG4208" s="16" t="s">
        <v>547</v>
      </c>
      <c r="AH4208" s="16" t="s">
        <v>1761</v>
      </c>
    </row>
    <row r="4209" customFormat="false" ht="15" hidden="false" customHeight="false" outlineLevel="0" collapsed="false">
      <c r="A4209" s="16" t="s">
        <v>13012</v>
      </c>
      <c r="B4209" s="17" t="s">
        <v>13013</v>
      </c>
      <c r="C4209" s="16" t="s">
        <v>13014</v>
      </c>
      <c r="D4209" s="16" t="s">
        <v>359</v>
      </c>
      <c r="E4209" s="18" t="n">
        <v>1</v>
      </c>
      <c r="F4209" s="16" t="s">
        <v>43</v>
      </c>
      <c r="G4209" s="18" t="n">
        <v>0</v>
      </c>
      <c r="H4209" s="16" t="n">
        <v>0.3</v>
      </c>
      <c r="I4209" s="18" t="n">
        <v>1</v>
      </c>
      <c r="J4209" s="19" t="n">
        <v>7.83</v>
      </c>
      <c r="K4209" s="19" t="n">
        <v>7.83</v>
      </c>
      <c r="L4209" s="19" t="n">
        <v>7.83</v>
      </c>
      <c r="M4209" s="19" t="n">
        <f aca="false">IF(J4209&gt;0,J4209,K4209)*E4209</f>
        <v>7.83</v>
      </c>
      <c r="N4209" s="20"/>
      <c r="O4209" s="21" t="str">
        <f aca="false">IF(R4209="","",ROUND(R4209*(1-Premissas!$B$4),4))</f>
        <v/>
      </c>
      <c r="P4209" s="22"/>
      <c r="Q4209" s="22"/>
      <c r="R4209" s="23"/>
      <c r="S4209" s="24"/>
      <c r="T4209" s="24"/>
      <c r="U4209" s="25"/>
      <c r="V4209" s="19" t="str">
        <f aca="false">IF(COUNT(N4209:Q4209)=0,"",MIN(N4209:Q4209))</f>
        <v/>
      </c>
      <c r="W4209" s="16" t="str">
        <f aca="false">IF(V4209="","",INDEX($N$4:$Q$4,MATCH(V4209,N4209:Q4209,0)))</f>
        <v/>
      </c>
      <c r="X4209" s="19" t="str">
        <f aca="false">IF(COUNT(N4209:Q4209)&lt;2,"",SMALL(N4209:Q4209,2))</f>
        <v/>
      </c>
      <c r="Y4209" s="26" t="str">
        <f aca="false">IF(OR(V4209="",M4209=0),"",V4209/M4209-1)</f>
        <v/>
      </c>
      <c r="Z4209" s="26" t="str">
        <f aca="false">IF(OR(V4209="",L4209=""),"",V4209/(L4209*E4209)-1)</f>
        <v/>
      </c>
      <c r="AA4209" s="16" t="str">
        <f aca="false">IF(V4209="","SEM OFERTA",IF(OR(Y4209&gt;Premissas!$B$11,Y4209&lt;Premissas!$B$12),"VERIFICAR - UNIDADE/EMBALAGEM",IF(Y4209&gt;Premissas!$B$6,"NÃO COMPRAR - REAJUSTE &gt;5%","COMPRAR")))</f>
        <v>SEM OFERTA</v>
      </c>
      <c r="AB4209" s="18" t="str">
        <f aca="false">IF(W4209="DIMEC",S4209,IF(W4209="MEDCENTRO",U4209,""))</f>
        <v/>
      </c>
      <c r="AC4209" s="18" t="n">
        <f aca="false">IF(AA4209&lt;&gt;"COMPRAR",0,IF(AB4209="",I4209,MIN(I4209,AB4209)))</f>
        <v>0</v>
      </c>
      <c r="AD4209" s="19" t="n">
        <f aca="false">IF(AC4209&gt;0,AC4209*V4209,0)</f>
        <v>0</v>
      </c>
      <c r="AE4209" s="19" t="n">
        <f aca="false">IF(AC4209&gt;0,(M4209-V4209)*AC4209,0)</f>
        <v>0</v>
      </c>
      <c r="AF4209" s="16" t="str">
        <f aca="false">IF(AA4209&lt;&gt;"COMPRAR","",IF(AB4209="",IF(X4209="","",IF(X4209-V4209&lt;0.01,"EMPATE TÉCNICO","")),IF(AB4209&lt;I4209,"ESTOQUE INSUFICIENTE",IF(X4209="","",IF(X4209-V4209&lt;0.01,"EMPATE TÉCNICO","")))))</f>
        <v/>
      </c>
      <c r="AG4209" s="16" t="s">
        <v>360</v>
      </c>
      <c r="AH4209" s="16" t="s">
        <v>1761</v>
      </c>
    </row>
    <row r="4210" customFormat="false" ht="15" hidden="false" customHeight="false" outlineLevel="0" collapsed="false">
      <c r="A4210" s="16" t="s">
        <v>13015</v>
      </c>
      <c r="B4210" s="17" t="s">
        <v>13016</v>
      </c>
      <c r="C4210" s="16" t="s">
        <v>13017</v>
      </c>
      <c r="D4210" s="16" t="s">
        <v>359</v>
      </c>
      <c r="E4210" s="18" t="n">
        <v>1</v>
      </c>
      <c r="F4210" s="16" t="s">
        <v>43</v>
      </c>
      <c r="G4210" s="18" t="n">
        <v>0</v>
      </c>
      <c r="H4210" s="16" t="n">
        <v>0.8</v>
      </c>
      <c r="I4210" s="18" t="n">
        <v>3</v>
      </c>
      <c r="J4210" s="19" t="n">
        <v>6.87</v>
      </c>
      <c r="K4210" s="19" t="n">
        <v>6.87</v>
      </c>
      <c r="L4210" s="19" t="n">
        <v>6.87</v>
      </c>
      <c r="M4210" s="19" t="n">
        <f aca="false">IF(J4210&gt;0,J4210,K4210)*E4210</f>
        <v>6.87</v>
      </c>
      <c r="N4210" s="20"/>
      <c r="O4210" s="21" t="str">
        <f aca="false">IF(R4210="","",ROUND(R4210*(1-Premissas!$B$4),4))</f>
        <v/>
      </c>
      <c r="P4210" s="22"/>
      <c r="Q4210" s="22"/>
      <c r="R4210" s="23"/>
      <c r="S4210" s="24"/>
      <c r="T4210" s="24"/>
      <c r="U4210" s="25"/>
      <c r="V4210" s="19" t="str">
        <f aca="false">IF(COUNT(N4210:Q4210)=0,"",MIN(N4210:Q4210))</f>
        <v/>
      </c>
      <c r="W4210" s="16" t="str">
        <f aca="false">IF(V4210="","",INDEX($N$4:$Q$4,MATCH(V4210,N4210:Q4210,0)))</f>
        <v/>
      </c>
      <c r="X4210" s="19" t="str">
        <f aca="false">IF(COUNT(N4210:Q4210)&lt;2,"",SMALL(N4210:Q4210,2))</f>
        <v/>
      </c>
      <c r="Y4210" s="26" t="str">
        <f aca="false">IF(OR(V4210="",M4210=0),"",V4210/M4210-1)</f>
        <v/>
      </c>
      <c r="Z4210" s="26" t="str">
        <f aca="false">IF(OR(V4210="",L4210=""),"",V4210/(L4210*E4210)-1)</f>
        <v/>
      </c>
      <c r="AA4210" s="16" t="str">
        <f aca="false">IF(V4210="","SEM OFERTA",IF(OR(Y4210&gt;Premissas!$B$11,Y4210&lt;Premissas!$B$12),"VERIFICAR - UNIDADE/EMBALAGEM",IF(Y4210&gt;Premissas!$B$6,"NÃO COMPRAR - REAJUSTE &gt;5%","COMPRAR")))</f>
        <v>SEM OFERTA</v>
      </c>
      <c r="AB4210" s="18" t="str">
        <f aca="false">IF(W4210="DIMEC",S4210,IF(W4210="MEDCENTRO",U4210,""))</f>
        <v/>
      </c>
      <c r="AC4210" s="18" t="n">
        <f aca="false">IF(AA4210&lt;&gt;"COMPRAR",0,IF(AB4210="",I4210,MIN(I4210,AB4210)))</f>
        <v>0</v>
      </c>
      <c r="AD4210" s="19" t="n">
        <f aca="false">IF(AC4210&gt;0,AC4210*V4210,0)</f>
        <v>0</v>
      </c>
      <c r="AE4210" s="19" t="n">
        <f aca="false">IF(AC4210&gt;0,(M4210-V4210)*AC4210,0)</f>
        <v>0</v>
      </c>
      <c r="AF4210" s="16" t="str">
        <f aca="false">IF(AA4210&lt;&gt;"COMPRAR","",IF(AB4210="",IF(X4210="","",IF(X4210-V4210&lt;0.01,"EMPATE TÉCNICO","")),IF(AB4210&lt;I4210,"ESTOQUE INSUFICIENTE",IF(X4210="","",IF(X4210-V4210&lt;0.01,"EMPATE TÉCNICO","")))))</f>
        <v/>
      </c>
      <c r="AG4210" s="16" t="s">
        <v>87</v>
      </c>
      <c r="AH4210" s="16" t="s">
        <v>1761</v>
      </c>
    </row>
    <row r="4211" customFormat="false" ht="15" hidden="false" customHeight="false" outlineLevel="0" collapsed="false">
      <c r="A4211" s="16" t="s">
        <v>13018</v>
      </c>
      <c r="B4211" s="17" t="s">
        <v>13019</v>
      </c>
      <c r="C4211" s="16" t="s">
        <v>13020</v>
      </c>
      <c r="D4211" s="16" t="s">
        <v>359</v>
      </c>
      <c r="E4211" s="18" t="n">
        <v>1</v>
      </c>
      <c r="F4211" s="16" t="s">
        <v>42</v>
      </c>
      <c r="G4211" s="18" t="n">
        <v>12</v>
      </c>
      <c r="H4211" s="16" t="n">
        <v>11.8</v>
      </c>
      <c r="I4211" s="18" t="n">
        <v>19</v>
      </c>
      <c r="J4211" s="19" t="n">
        <v>3.95</v>
      </c>
      <c r="K4211" s="19" t="n">
        <v>3.95</v>
      </c>
      <c r="L4211" s="19" t="n">
        <v>3.95</v>
      </c>
      <c r="M4211" s="19" t="n">
        <f aca="false">IF(J4211&gt;0,J4211,K4211)*E4211</f>
        <v>3.95</v>
      </c>
      <c r="N4211" s="20"/>
      <c r="O4211" s="21" t="str">
        <f aca="false">IF(R4211="","",ROUND(R4211*(1-Premissas!$B$4),4))</f>
        <v/>
      </c>
      <c r="P4211" s="22"/>
      <c r="Q4211" s="22"/>
      <c r="R4211" s="23"/>
      <c r="S4211" s="24"/>
      <c r="T4211" s="24"/>
      <c r="U4211" s="25"/>
      <c r="V4211" s="19" t="str">
        <f aca="false">IF(COUNT(N4211:Q4211)=0,"",MIN(N4211:Q4211))</f>
        <v/>
      </c>
      <c r="W4211" s="16" t="str">
        <f aca="false">IF(V4211="","",INDEX($N$4:$Q$4,MATCH(V4211,N4211:Q4211,0)))</f>
        <v/>
      </c>
      <c r="X4211" s="19" t="str">
        <f aca="false">IF(COUNT(N4211:Q4211)&lt;2,"",SMALL(N4211:Q4211,2))</f>
        <v/>
      </c>
      <c r="Y4211" s="26" t="str">
        <f aca="false">IF(OR(V4211="",M4211=0),"",V4211/M4211-1)</f>
        <v/>
      </c>
      <c r="Z4211" s="26" t="str">
        <f aca="false">IF(OR(V4211="",L4211=""),"",V4211/(L4211*E4211)-1)</f>
        <v/>
      </c>
      <c r="AA4211" s="16" t="str">
        <f aca="false">IF(V4211="","SEM OFERTA",IF(OR(Y4211&gt;Premissas!$B$11,Y4211&lt;Premissas!$B$12),"VERIFICAR - UNIDADE/EMBALAGEM",IF(Y4211&gt;Premissas!$B$6,"NÃO COMPRAR - REAJUSTE &gt;5%","COMPRAR")))</f>
        <v>SEM OFERTA</v>
      </c>
      <c r="AB4211" s="18" t="str">
        <f aca="false">IF(W4211="DIMEC",S4211,IF(W4211="MEDCENTRO",U4211,""))</f>
        <v/>
      </c>
      <c r="AC4211" s="18" t="n">
        <f aca="false">IF(AA4211&lt;&gt;"COMPRAR",0,IF(AB4211="",I4211,MIN(I4211,AB4211)))</f>
        <v>0</v>
      </c>
      <c r="AD4211" s="19" t="n">
        <f aca="false">IF(AC4211&gt;0,AC4211*V4211,0)</f>
        <v>0</v>
      </c>
      <c r="AE4211" s="19" t="n">
        <f aca="false">IF(AC4211&gt;0,(M4211-V4211)*AC4211,0)</f>
        <v>0</v>
      </c>
      <c r="AF4211" s="16" t="str">
        <f aca="false">IF(AA4211&lt;&gt;"COMPRAR","",IF(AB4211="",IF(X4211="","",IF(X4211-V4211&lt;0.01,"EMPATE TÉCNICO","")),IF(AB4211&lt;I4211,"ESTOQUE INSUFICIENTE",IF(X4211="","",IF(X4211-V4211&lt;0.01,"EMPATE TÉCNICO","")))))</f>
        <v/>
      </c>
      <c r="AG4211" s="16" t="s">
        <v>360</v>
      </c>
      <c r="AH4211" s="16" t="s">
        <v>1761</v>
      </c>
    </row>
    <row r="4212" customFormat="false" ht="15" hidden="false" customHeight="false" outlineLevel="0" collapsed="false">
      <c r="A4212" s="16" t="s">
        <v>13021</v>
      </c>
      <c r="B4212" s="17" t="s">
        <v>13022</v>
      </c>
      <c r="C4212" s="16" t="s">
        <v>13023</v>
      </c>
      <c r="D4212" s="16" t="s">
        <v>13024</v>
      </c>
      <c r="E4212" s="18" t="n">
        <v>1</v>
      </c>
      <c r="F4212" s="16" t="s">
        <v>43</v>
      </c>
      <c r="G4212" s="18" t="n">
        <v>0</v>
      </c>
      <c r="H4212" s="16" t="n">
        <v>0.1</v>
      </c>
      <c r="I4212" s="18" t="n">
        <v>1</v>
      </c>
      <c r="J4212" s="19" t="n">
        <v>15.86</v>
      </c>
      <c r="K4212" s="19" t="n">
        <v>15.86</v>
      </c>
      <c r="L4212" s="19" t="n">
        <v>15.86</v>
      </c>
      <c r="M4212" s="19" t="n">
        <f aca="false">IF(J4212&gt;0,J4212,K4212)*E4212</f>
        <v>15.86</v>
      </c>
      <c r="N4212" s="20"/>
      <c r="O4212" s="21" t="str">
        <f aca="false">IF(R4212="","",ROUND(R4212*(1-Premissas!$B$4),4))</f>
        <v/>
      </c>
      <c r="P4212" s="22"/>
      <c r="Q4212" s="22"/>
      <c r="R4212" s="23"/>
      <c r="S4212" s="24"/>
      <c r="T4212" s="24"/>
      <c r="U4212" s="25"/>
      <c r="V4212" s="19" t="str">
        <f aca="false">IF(COUNT(N4212:Q4212)=0,"",MIN(N4212:Q4212))</f>
        <v/>
      </c>
      <c r="W4212" s="16" t="str">
        <f aca="false">IF(V4212="","",INDEX($N$4:$Q$4,MATCH(V4212,N4212:Q4212,0)))</f>
        <v/>
      </c>
      <c r="X4212" s="19" t="str">
        <f aca="false">IF(COUNT(N4212:Q4212)&lt;2,"",SMALL(N4212:Q4212,2))</f>
        <v/>
      </c>
      <c r="Y4212" s="26" t="str">
        <f aca="false">IF(OR(V4212="",M4212=0),"",V4212/M4212-1)</f>
        <v/>
      </c>
      <c r="Z4212" s="26" t="str">
        <f aca="false">IF(OR(V4212="",L4212=""),"",V4212/(L4212*E4212)-1)</f>
        <v/>
      </c>
      <c r="AA4212" s="16" t="str">
        <f aca="false">IF(V4212="","SEM OFERTA",IF(OR(Y4212&gt;Premissas!$B$11,Y4212&lt;Premissas!$B$12),"VERIFICAR - UNIDADE/EMBALAGEM",IF(Y4212&gt;Premissas!$B$6,"NÃO COMPRAR - REAJUSTE &gt;5%","COMPRAR")))</f>
        <v>SEM OFERTA</v>
      </c>
      <c r="AB4212" s="18" t="str">
        <f aca="false">IF(W4212="DIMEC",S4212,IF(W4212="MEDCENTRO",U4212,""))</f>
        <v/>
      </c>
      <c r="AC4212" s="18" t="n">
        <f aca="false">IF(AA4212&lt;&gt;"COMPRAR",0,IF(AB4212="",I4212,MIN(I4212,AB4212)))</f>
        <v>0</v>
      </c>
      <c r="AD4212" s="19" t="n">
        <f aca="false">IF(AC4212&gt;0,AC4212*V4212,0)</f>
        <v>0</v>
      </c>
      <c r="AE4212" s="19" t="n">
        <f aca="false">IF(AC4212&gt;0,(M4212-V4212)*AC4212,0)</f>
        <v>0</v>
      </c>
      <c r="AF4212" s="16" t="str">
        <f aca="false">IF(AA4212&lt;&gt;"COMPRAR","",IF(AB4212="",IF(X4212="","",IF(X4212-V4212&lt;0.01,"EMPATE TÉCNICO","")),IF(AB4212&lt;I4212,"ESTOQUE INSUFICIENTE",IF(X4212="","",IF(X4212-V4212&lt;0.01,"EMPATE TÉCNICO","")))))</f>
        <v/>
      </c>
      <c r="AG4212" s="16" t="s">
        <v>1771</v>
      </c>
      <c r="AH4212" s="16" t="s">
        <v>1761</v>
      </c>
    </row>
    <row r="4213" customFormat="false" ht="15" hidden="false" customHeight="false" outlineLevel="0" collapsed="false">
      <c r="A4213" s="16" t="s">
        <v>13025</v>
      </c>
      <c r="B4213" s="17" t="s">
        <v>13026</v>
      </c>
      <c r="C4213" s="16" t="s">
        <v>13027</v>
      </c>
      <c r="D4213" s="16" t="s">
        <v>13024</v>
      </c>
      <c r="E4213" s="18" t="n">
        <v>1</v>
      </c>
      <c r="F4213" s="16" t="s">
        <v>42</v>
      </c>
      <c r="G4213" s="18" t="n">
        <v>3</v>
      </c>
      <c r="H4213" s="16" t="n">
        <v>1.8</v>
      </c>
      <c r="I4213" s="18" t="n">
        <v>2</v>
      </c>
      <c r="J4213" s="19" t="n">
        <v>13.3841666666667</v>
      </c>
      <c r="K4213" s="19" t="n">
        <v>13.3841666666667</v>
      </c>
      <c r="L4213" s="19" t="n">
        <v>13.3842</v>
      </c>
      <c r="M4213" s="19" t="n">
        <f aca="false">IF(J4213&gt;0,J4213,K4213)*E4213</f>
        <v>13.3841666666667</v>
      </c>
      <c r="N4213" s="20"/>
      <c r="O4213" s="21" t="str">
        <f aca="false">IF(R4213="","",ROUND(R4213*(1-Premissas!$B$4),4))</f>
        <v/>
      </c>
      <c r="P4213" s="22"/>
      <c r="Q4213" s="22"/>
      <c r="R4213" s="23"/>
      <c r="S4213" s="24"/>
      <c r="T4213" s="24"/>
      <c r="U4213" s="25"/>
      <c r="V4213" s="19" t="str">
        <f aca="false">IF(COUNT(N4213:Q4213)=0,"",MIN(N4213:Q4213))</f>
        <v/>
      </c>
      <c r="W4213" s="16" t="str">
        <f aca="false">IF(V4213="","",INDEX($N$4:$Q$4,MATCH(V4213,N4213:Q4213,0)))</f>
        <v/>
      </c>
      <c r="X4213" s="19" t="str">
        <f aca="false">IF(COUNT(N4213:Q4213)&lt;2,"",SMALL(N4213:Q4213,2))</f>
        <v/>
      </c>
      <c r="Y4213" s="26" t="str">
        <f aca="false">IF(OR(V4213="",M4213=0),"",V4213/M4213-1)</f>
        <v/>
      </c>
      <c r="Z4213" s="26" t="str">
        <f aca="false">IF(OR(V4213="",L4213=""),"",V4213/(L4213*E4213)-1)</f>
        <v/>
      </c>
      <c r="AA4213" s="16" t="str">
        <f aca="false">IF(V4213="","SEM OFERTA",IF(OR(Y4213&gt;Premissas!$B$11,Y4213&lt;Premissas!$B$12),"VERIFICAR - UNIDADE/EMBALAGEM",IF(Y4213&gt;Premissas!$B$6,"NÃO COMPRAR - REAJUSTE &gt;5%","COMPRAR")))</f>
        <v>SEM OFERTA</v>
      </c>
      <c r="AB4213" s="18" t="str">
        <f aca="false">IF(W4213="DIMEC",S4213,IF(W4213="MEDCENTRO",U4213,""))</f>
        <v/>
      </c>
      <c r="AC4213" s="18" t="n">
        <f aca="false">IF(AA4213&lt;&gt;"COMPRAR",0,IF(AB4213="",I4213,MIN(I4213,AB4213)))</f>
        <v>0</v>
      </c>
      <c r="AD4213" s="19" t="n">
        <f aca="false">IF(AC4213&gt;0,AC4213*V4213,0)</f>
        <v>0</v>
      </c>
      <c r="AE4213" s="19" t="n">
        <f aca="false">IF(AC4213&gt;0,(M4213-V4213)*AC4213,0)</f>
        <v>0</v>
      </c>
      <c r="AF4213" s="16" t="str">
        <f aca="false">IF(AA4213&lt;&gt;"COMPRAR","",IF(AB4213="",IF(X4213="","",IF(X4213-V4213&lt;0.01,"EMPATE TÉCNICO","")),IF(AB4213&lt;I4213,"ESTOQUE INSUFICIENTE",IF(X4213="","",IF(X4213-V4213&lt;0.01,"EMPATE TÉCNICO","")))))</f>
        <v/>
      </c>
      <c r="AG4213" s="16" t="s">
        <v>1771</v>
      </c>
      <c r="AH4213" s="16" t="s">
        <v>1761</v>
      </c>
    </row>
    <row r="4214" customFormat="false" ht="15" hidden="false" customHeight="false" outlineLevel="0" collapsed="false">
      <c r="A4214" s="16" t="s">
        <v>13028</v>
      </c>
      <c r="B4214" s="17" t="s">
        <v>13029</v>
      </c>
      <c r="C4214" s="16" t="s">
        <v>13030</v>
      </c>
      <c r="D4214" s="16" t="s">
        <v>13024</v>
      </c>
      <c r="E4214" s="18" t="n">
        <v>1</v>
      </c>
      <c r="F4214" s="16" t="s">
        <v>43</v>
      </c>
      <c r="G4214" s="18" t="n">
        <v>1</v>
      </c>
      <c r="H4214" s="16" t="n">
        <v>1.1</v>
      </c>
      <c r="I4214" s="18" t="n">
        <v>2</v>
      </c>
      <c r="J4214" s="19" t="n">
        <v>12.35</v>
      </c>
      <c r="K4214" s="19" t="n">
        <v>12.35</v>
      </c>
      <c r="L4214" s="19" t="n">
        <v>12.35</v>
      </c>
      <c r="M4214" s="19" t="n">
        <f aca="false">IF(J4214&gt;0,J4214,K4214)*E4214</f>
        <v>12.35</v>
      </c>
      <c r="N4214" s="20"/>
      <c r="O4214" s="21" t="str">
        <f aca="false">IF(R4214="","",ROUND(R4214*(1-Premissas!$B$4),4))</f>
        <v/>
      </c>
      <c r="P4214" s="22"/>
      <c r="Q4214" s="22"/>
      <c r="R4214" s="23"/>
      <c r="S4214" s="24"/>
      <c r="T4214" s="24"/>
      <c r="U4214" s="25"/>
      <c r="V4214" s="19" t="str">
        <f aca="false">IF(COUNT(N4214:Q4214)=0,"",MIN(N4214:Q4214))</f>
        <v/>
      </c>
      <c r="W4214" s="16" t="str">
        <f aca="false">IF(V4214="","",INDEX($N$4:$Q$4,MATCH(V4214,N4214:Q4214,0)))</f>
        <v/>
      </c>
      <c r="X4214" s="19" t="str">
        <f aca="false">IF(COUNT(N4214:Q4214)&lt;2,"",SMALL(N4214:Q4214,2))</f>
        <v/>
      </c>
      <c r="Y4214" s="26" t="str">
        <f aca="false">IF(OR(V4214="",M4214=0),"",V4214/M4214-1)</f>
        <v/>
      </c>
      <c r="Z4214" s="26" t="str">
        <f aca="false">IF(OR(V4214="",L4214=""),"",V4214/(L4214*E4214)-1)</f>
        <v/>
      </c>
      <c r="AA4214" s="16" t="str">
        <f aca="false">IF(V4214="","SEM OFERTA",IF(OR(Y4214&gt;Premissas!$B$11,Y4214&lt;Premissas!$B$12),"VERIFICAR - UNIDADE/EMBALAGEM",IF(Y4214&gt;Premissas!$B$6,"NÃO COMPRAR - REAJUSTE &gt;5%","COMPRAR")))</f>
        <v>SEM OFERTA</v>
      </c>
      <c r="AB4214" s="18" t="str">
        <f aca="false">IF(W4214="DIMEC",S4214,IF(W4214="MEDCENTRO",U4214,""))</f>
        <v/>
      </c>
      <c r="AC4214" s="18" t="n">
        <f aca="false">IF(AA4214&lt;&gt;"COMPRAR",0,IF(AB4214="",I4214,MIN(I4214,AB4214)))</f>
        <v>0</v>
      </c>
      <c r="AD4214" s="19" t="n">
        <f aca="false">IF(AC4214&gt;0,AC4214*V4214,0)</f>
        <v>0</v>
      </c>
      <c r="AE4214" s="19" t="n">
        <f aca="false">IF(AC4214&gt;0,(M4214-V4214)*AC4214,0)</f>
        <v>0</v>
      </c>
      <c r="AF4214" s="16" t="str">
        <f aca="false">IF(AA4214&lt;&gt;"COMPRAR","",IF(AB4214="",IF(X4214="","",IF(X4214-V4214&lt;0.01,"EMPATE TÉCNICO","")),IF(AB4214&lt;I4214,"ESTOQUE INSUFICIENTE",IF(X4214="","",IF(X4214-V4214&lt;0.01,"EMPATE TÉCNICO","")))))</f>
        <v/>
      </c>
      <c r="AG4214" s="16" t="s">
        <v>1771</v>
      </c>
      <c r="AH4214" s="16" t="s">
        <v>1761</v>
      </c>
    </row>
    <row r="4215" customFormat="false" ht="15" hidden="false" customHeight="false" outlineLevel="0" collapsed="false">
      <c r="A4215" s="16" t="s">
        <v>13031</v>
      </c>
      <c r="B4215" s="17" t="s">
        <v>13032</v>
      </c>
      <c r="C4215" s="16" t="s">
        <v>13033</v>
      </c>
      <c r="D4215" s="16" t="s">
        <v>13024</v>
      </c>
      <c r="E4215" s="18" t="n">
        <v>1</v>
      </c>
      <c r="F4215" s="16" t="s">
        <v>43</v>
      </c>
      <c r="G4215" s="18" t="n">
        <v>5</v>
      </c>
      <c r="H4215" s="16" t="n">
        <v>2.1</v>
      </c>
      <c r="I4215" s="18" t="n">
        <v>1</v>
      </c>
      <c r="J4215" s="19" t="n">
        <v>10.96</v>
      </c>
      <c r="K4215" s="19" t="n">
        <v>10.96</v>
      </c>
      <c r="L4215" s="19" t="n">
        <v>10.96</v>
      </c>
      <c r="M4215" s="19" t="n">
        <f aca="false">IF(J4215&gt;0,J4215,K4215)*E4215</f>
        <v>10.96</v>
      </c>
      <c r="N4215" s="20"/>
      <c r="O4215" s="21" t="str">
        <f aca="false">IF(R4215="","",ROUND(R4215*(1-Premissas!$B$4),4))</f>
        <v/>
      </c>
      <c r="P4215" s="22"/>
      <c r="Q4215" s="22"/>
      <c r="R4215" s="23"/>
      <c r="S4215" s="24"/>
      <c r="T4215" s="24"/>
      <c r="U4215" s="25"/>
      <c r="V4215" s="19" t="str">
        <f aca="false">IF(COUNT(N4215:Q4215)=0,"",MIN(N4215:Q4215))</f>
        <v/>
      </c>
      <c r="W4215" s="16" t="str">
        <f aca="false">IF(V4215="","",INDEX($N$4:$Q$4,MATCH(V4215,N4215:Q4215,0)))</f>
        <v/>
      </c>
      <c r="X4215" s="19" t="str">
        <f aca="false">IF(COUNT(N4215:Q4215)&lt;2,"",SMALL(N4215:Q4215,2))</f>
        <v/>
      </c>
      <c r="Y4215" s="26" t="str">
        <f aca="false">IF(OR(V4215="",M4215=0),"",V4215/M4215-1)</f>
        <v/>
      </c>
      <c r="Z4215" s="26" t="str">
        <f aca="false">IF(OR(V4215="",L4215=""),"",V4215/(L4215*E4215)-1)</f>
        <v/>
      </c>
      <c r="AA4215" s="16" t="str">
        <f aca="false">IF(V4215="","SEM OFERTA",IF(OR(Y4215&gt;Premissas!$B$11,Y4215&lt;Premissas!$B$12),"VERIFICAR - UNIDADE/EMBALAGEM",IF(Y4215&gt;Premissas!$B$6,"NÃO COMPRAR - REAJUSTE &gt;5%","COMPRAR")))</f>
        <v>SEM OFERTA</v>
      </c>
      <c r="AB4215" s="18" t="str">
        <f aca="false">IF(W4215="DIMEC",S4215,IF(W4215="MEDCENTRO",U4215,""))</f>
        <v/>
      </c>
      <c r="AC4215" s="18" t="n">
        <f aca="false">IF(AA4215&lt;&gt;"COMPRAR",0,IF(AB4215="",I4215,MIN(I4215,AB4215)))</f>
        <v>0</v>
      </c>
      <c r="AD4215" s="19" t="n">
        <f aca="false">IF(AC4215&gt;0,AC4215*V4215,0)</f>
        <v>0</v>
      </c>
      <c r="AE4215" s="19" t="n">
        <f aca="false">IF(AC4215&gt;0,(M4215-V4215)*AC4215,0)</f>
        <v>0</v>
      </c>
      <c r="AF4215" s="16" t="str">
        <f aca="false">IF(AA4215&lt;&gt;"COMPRAR","",IF(AB4215="",IF(X4215="","",IF(X4215-V4215&lt;0.01,"EMPATE TÉCNICO","")),IF(AB4215&lt;I4215,"ESTOQUE INSUFICIENTE",IF(X4215="","",IF(X4215-V4215&lt;0.01,"EMPATE TÉCNICO","")))))</f>
        <v/>
      </c>
      <c r="AG4215" s="16" t="s">
        <v>1771</v>
      </c>
      <c r="AH4215" s="16" t="s">
        <v>1761</v>
      </c>
    </row>
    <row r="4216" customFormat="false" ht="15" hidden="false" customHeight="false" outlineLevel="0" collapsed="false">
      <c r="A4216" s="16" t="s">
        <v>13034</v>
      </c>
      <c r="B4216" s="17" t="s">
        <v>13035</v>
      </c>
      <c r="C4216" s="16" t="s">
        <v>13036</v>
      </c>
      <c r="D4216" s="16" t="s">
        <v>13024</v>
      </c>
      <c r="E4216" s="18" t="n">
        <v>1</v>
      </c>
      <c r="F4216" s="16" t="s">
        <v>43</v>
      </c>
      <c r="G4216" s="18" t="n">
        <v>0</v>
      </c>
      <c r="H4216" s="16" t="n">
        <v>0.3</v>
      </c>
      <c r="I4216" s="18" t="n">
        <v>1</v>
      </c>
      <c r="J4216" s="19" t="n">
        <v>7.46</v>
      </c>
      <c r="K4216" s="19" t="n">
        <v>7.46</v>
      </c>
      <c r="L4216" s="19" t="n">
        <v>7.46</v>
      </c>
      <c r="M4216" s="19" t="n">
        <f aca="false">IF(J4216&gt;0,J4216,K4216)*E4216</f>
        <v>7.46</v>
      </c>
      <c r="N4216" s="20"/>
      <c r="O4216" s="21" t="str">
        <f aca="false">IF(R4216="","",ROUND(R4216*(1-Premissas!$B$4),4))</f>
        <v/>
      </c>
      <c r="P4216" s="22"/>
      <c r="Q4216" s="22"/>
      <c r="R4216" s="23"/>
      <c r="S4216" s="24"/>
      <c r="T4216" s="24"/>
      <c r="U4216" s="25"/>
      <c r="V4216" s="19" t="str">
        <f aca="false">IF(COUNT(N4216:Q4216)=0,"",MIN(N4216:Q4216))</f>
        <v/>
      </c>
      <c r="W4216" s="16" t="str">
        <f aca="false">IF(V4216="","",INDEX($N$4:$Q$4,MATCH(V4216,N4216:Q4216,0)))</f>
        <v/>
      </c>
      <c r="X4216" s="19" t="str">
        <f aca="false">IF(COUNT(N4216:Q4216)&lt;2,"",SMALL(N4216:Q4216,2))</f>
        <v/>
      </c>
      <c r="Y4216" s="26" t="str">
        <f aca="false">IF(OR(V4216="",M4216=0),"",V4216/M4216-1)</f>
        <v/>
      </c>
      <c r="Z4216" s="26" t="str">
        <f aca="false">IF(OR(V4216="",L4216=""),"",V4216/(L4216*E4216)-1)</f>
        <v/>
      </c>
      <c r="AA4216" s="16" t="str">
        <f aca="false">IF(V4216="","SEM OFERTA",IF(OR(Y4216&gt;Premissas!$B$11,Y4216&lt;Premissas!$B$12),"VERIFICAR - UNIDADE/EMBALAGEM",IF(Y4216&gt;Premissas!$B$6,"NÃO COMPRAR - REAJUSTE &gt;5%","COMPRAR")))</f>
        <v>SEM OFERTA</v>
      </c>
      <c r="AB4216" s="18" t="str">
        <f aca="false">IF(W4216="DIMEC",S4216,IF(W4216="MEDCENTRO",U4216,""))</f>
        <v/>
      </c>
      <c r="AC4216" s="18" t="n">
        <f aca="false">IF(AA4216&lt;&gt;"COMPRAR",0,IF(AB4216="",I4216,MIN(I4216,AB4216)))</f>
        <v>0</v>
      </c>
      <c r="AD4216" s="19" t="n">
        <f aca="false">IF(AC4216&gt;0,AC4216*V4216,0)</f>
        <v>0</v>
      </c>
      <c r="AE4216" s="19" t="n">
        <f aca="false">IF(AC4216&gt;0,(M4216-V4216)*AC4216,0)</f>
        <v>0</v>
      </c>
      <c r="AF4216" s="16" t="str">
        <f aca="false">IF(AA4216&lt;&gt;"COMPRAR","",IF(AB4216="",IF(X4216="","",IF(X4216-V4216&lt;0.01,"EMPATE TÉCNICO","")),IF(AB4216&lt;I4216,"ESTOQUE INSUFICIENTE",IF(X4216="","",IF(X4216-V4216&lt;0.01,"EMPATE TÉCNICO","")))))</f>
        <v/>
      </c>
      <c r="AG4216" s="16" t="s">
        <v>1838</v>
      </c>
      <c r="AH4216" s="16" t="s">
        <v>1761</v>
      </c>
    </row>
    <row r="4217" customFormat="false" ht="15" hidden="false" customHeight="false" outlineLevel="0" collapsed="false">
      <c r="A4217" s="16" t="s">
        <v>13037</v>
      </c>
      <c r="B4217" s="17" t="s">
        <v>13038</v>
      </c>
      <c r="C4217" s="16" t="s">
        <v>13039</v>
      </c>
      <c r="D4217" s="16" t="s">
        <v>13024</v>
      </c>
      <c r="E4217" s="18" t="n">
        <v>1</v>
      </c>
      <c r="F4217" s="16" t="s">
        <v>43</v>
      </c>
      <c r="G4217" s="18" t="n">
        <v>0</v>
      </c>
      <c r="H4217" s="16" t="n">
        <v>0.1</v>
      </c>
      <c r="I4217" s="18" t="n">
        <v>1</v>
      </c>
      <c r="J4217" s="19" t="n">
        <v>12.03</v>
      </c>
      <c r="K4217" s="19" t="n">
        <v>12.03</v>
      </c>
      <c r="L4217" s="19" t="n">
        <v>12.03</v>
      </c>
      <c r="M4217" s="19" t="n">
        <f aca="false">IF(J4217&gt;0,J4217,K4217)*E4217</f>
        <v>12.03</v>
      </c>
      <c r="N4217" s="20"/>
      <c r="O4217" s="21" t="str">
        <f aca="false">IF(R4217="","",ROUND(R4217*(1-Premissas!$B$4),4))</f>
        <v/>
      </c>
      <c r="P4217" s="22"/>
      <c r="Q4217" s="22"/>
      <c r="R4217" s="23"/>
      <c r="S4217" s="24"/>
      <c r="T4217" s="24"/>
      <c r="U4217" s="25"/>
      <c r="V4217" s="19" t="str">
        <f aca="false">IF(COUNT(N4217:Q4217)=0,"",MIN(N4217:Q4217))</f>
        <v/>
      </c>
      <c r="W4217" s="16" t="str">
        <f aca="false">IF(V4217="","",INDEX($N$4:$Q$4,MATCH(V4217,N4217:Q4217,0)))</f>
        <v/>
      </c>
      <c r="X4217" s="19" t="str">
        <f aca="false">IF(COUNT(N4217:Q4217)&lt;2,"",SMALL(N4217:Q4217,2))</f>
        <v/>
      </c>
      <c r="Y4217" s="26" t="str">
        <f aca="false">IF(OR(V4217="",M4217=0),"",V4217/M4217-1)</f>
        <v/>
      </c>
      <c r="Z4217" s="26" t="str">
        <f aca="false">IF(OR(V4217="",L4217=""),"",V4217/(L4217*E4217)-1)</f>
        <v/>
      </c>
      <c r="AA4217" s="16" t="str">
        <f aca="false">IF(V4217="","SEM OFERTA",IF(OR(Y4217&gt;Premissas!$B$11,Y4217&lt;Premissas!$B$12),"VERIFICAR - UNIDADE/EMBALAGEM",IF(Y4217&gt;Premissas!$B$6,"NÃO COMPRAR - REAJUSTE &gt;5%","COMPRAR")))</f>
        <v>SEM OFERTA</v>
      </c>
      <c r="AB4217" s="18" t="str">
        <f aca="false">IF(W4217="DIMEC",S4217,IF(W4217="MEDCENTRO",U4217,""))</f>
        <v/>
      </c>
      <c r="AC4217" s="18" t="n">
        <f aca="false">IF(AA4217&lt;&gt;"COMPRAR",0,IF(AB4217="",I4217,MIN(I4217,AB4217)))</f>
        <v>0</v>
      </c>
      <c r="AD4217" s="19" t="n">
        <f aca="false">IF(AC4217&gt;0,AC4217*V4217,0)</f>
        <v>0</v>
      </c>
      <c r="AE4217" s="19" t="n">
        <f aca="false">IF(AC4217&gt;0,(M4217-V4217)*AC4217,0)</f>
        <v>0</v>
      </c>
      <c r="AF4217" s="16" t="str">
        <f aca="false">IF(AA4217&lt;&gt;"COMPRAR","",IF(AB4217="",IF(X4217="","",IF(X4217-V4217&lt;0.01,"EMPATE TÉCNICO","")),IF(AB4217&lt;I4217,"ESTOQUE INSUFICIENTE",IF(X4217="","",IF(X4217-V4217&lt;0.01,"EMPATE TÉCNICO","")))))</f>
        <v/>
      </c>
      <c r="AG4217" s="16" t="s">
        <v>1838</v>
      </c>
      <c r="AH4217" s="16" t="s">
        <v>1761</v>
      </c>
    </row>
    <row r="4218" customFormat="false" ht="15" hidden="false" customHeight="false" outlineLevel="0" collapsed="false">
      <c r="A4218" s="16" t="s">
        <v>13040</v>
      </c>
      <c r="B4218" s="17" t="s">
        <v>13041</v>
      </c>
      <c r="C4218" s="16" t="s">
        <v>13042</v>
      </c>
      <c r="D4218" s="16" t="s">
        <v>4217</v>
      </c>
      <c r="E4218" s="18" t="n">
        <v>1</v>
      </c>
      <c r="F4218" s="16" t="s">
        <v>43</v>
      </c>
      <c r="G4218" s="18" t="n">
        <v>0</v>
      </c>
      <c r="H4218" s="16" t="n">
        <v>0.1</v>
      </c>
      <c r="I4218" s="18" t="n">
        <v>1</v>
      </c>
      <c r="J4218" s="19" t="n">
        <v>7.66</v>
      </c>
      <c r="K4218" s="19" t="n">
        <v>7.66</v>
      </c>
      <c r="L4218" s="19" t="n">
        <v>7.66</v>
      </c>
      <c r="M4218" s="19" t="n">
        <f aca="false">IF(J4218&gt;0,J4218,K4218)*E4218</f>
        <v>7.66</v>
      </c>
      <c r="N4218" s="20"/>
      <c r="O4218" s="21" t="str">
        <f aca="false">IF(R4218="","",ROUND(R4218*(1-Premissas!$B$4),4))</f>
        <v/>
      </c>
      <c r="P4218" s="22"/>
      <c r="Q4218" s="22"/>
      <c r="R4218" s="23"/>
      <c r="S4218" s="24"/>
      <c r="T4218" s="24"/>
      <c r="U4218" s="25"/>
      <c r="V4218" s="19" t="str">
        <f aca="false">IF(COUNT(N4218:Q4218)=0,"",MIN(N4218:Q4218))</f>
        <v/>
      </c>
      <c r="W4218" s="16" t="str">
        <f aca="false">IF(V4218="","",INDEX($N$4:$Q$4,MATCH(V4218,N4218:Q4218,0)))</f>
        <v/>
      </c>
      <c r="X4218" s="19" t="str">
        <f aca="false">IF(COUNT(N4218:Q4218)&lt;2,"",SMALL(N4218:Q4218,2))</f>
        <v/>
      </c>
      <c r="Y4218" s="26" t="str">
        <f aca="false">IF(OR(V4218="",M4218=0),"",V4218/M4218-1)</f>
        <v/>
      </c>
      <c r="Z4218" s="26" t="str">
        <f aca="false">IF(OR(V4218="",L4218=""),"",V4218/(L4218*E4218)-1)</f>
        <v/>
      </c>
      <c r="AA4218" s="16" t="str">
        <f aca="false">IF(V4218="","SEM OFERTA",IF(OR(Y4218&gt;Premissas!$B$11,Y4218&lt;Premissas!$B$12),"VERIFICAR - UNIDADE/EMBALAGEM",IF(Y4218&gt;Premissas!$B$6,"NÃO COMPRAR - REAJUSTE &gt;5%","COMPRAR")))</f>
        <v>SEM OFERTA</v>
      </c>
      <c r="AB4218" s="18" t="str">
        <f aca="false">IF(W4218="DIMEC",S4218,IF(W4218="MEDCENTRO",U4218,""))</f>
        <v/>
      </c>
      <c r="AC4218" s="18" t="n">
        <f aca="false">IF(AA4218&lt;&gt;"COMPRAR",0,IF(AB4218="",I4218,MIN(I4218,AB4218)))</f>
        <v>0</v>
      </c>
      <c r="AD4218" s="19" t="n">
        <f aca="false">IF(AC4218&gt;0,AC4218*V4218,0)</f>
        <v>0</v>
      </c>
      <c r="AE4218" s="19" t="n">
        <f aca="false">IF(AC4218&gt;0,(M4218-V4218)*AC4218,0)</f>
        <v>0</v>
      </c>
      <c r="AF4218" s="16" t="str">
        <f aca="false">IF(AA4218&lt;&gt;"COMPRAR","",IF(AB4218="",IF(X4218="","",IF(X4218-V4218&lt;0.01,"EMPATE TÉCNICO","")),IF(AB4218&lt;I4218,"ESTOQUE INSUFICIENTE",IF(X4218="","",IF(X4218-V4218&lt;0.01,"EMPATE TÉCNICO","")))))</f>
        <v/>
      </c>
      <c r="AG4218" s="16" t="s">
        <v>1838</v>
      </c>
      <c r="AH4218" s="16" t="s">
        <v>1761</v>
      </c>
    </row>
    <row r="4219" customFormat="false" ht="15" hidden="false" customHeight="false" outlineLevel="0" collapsed="false">
      <c r="A4219" s="16" t="s">
        <v>13043</v>
      </c>
      <c r="B4219" s="17" t="s">
        <v>13044</v>
      </c>
      <c r="C4219" s="16" t="s">
        <v>13045</v>
      </c>
      <c r="D4219" s="16" t="s">
        <v>6245</v>
      </c>
      <c r="E4219" s="18" t="n">
        <v>1</v>
      </c>
      <c r="F4219" s="16" t="s">
        <v>43</v>
      </c>
      <c r="G4219" s="18" t="n">
        <v>0</v>
      </c>
      <c r="H4219" s="16" t="n">
        <v>0.1</v>
      </c>
      <c r="I4219" s="18" t="n">
        <v>1</v>
      </c>
      <c r="J4219" s="19" t="n">
        <v>6.39</v>
      </c>
      <c r="K4219" s="19" t="n">
        <v>6.39</v>
      </c>
      <c r="L4219" s="19" t="n">
        <v>6.39</v>
      </c>
      <c r="M4219" s="19" t="n">
        <f aca="false">IF(J4219&gt;0,J4219,K4219)*E4219</f>
        <v>6.39</v>
      </c>
      <c r="N4219" s="20"/>
      <c r="O4219" s="21" t="str">
        <f aca="false">IF(R4219="","",ROUND(R4219*(1-Premissas!$B$4),4))</f>
        <v/>
      </c>
      <c r="P4219" s="22"/>
      <c r="Q4219" s="22"/>
      <c r="R4219" s="23"/>
      <c r="S4219" s="24"/>
      <c r="T4219" s="24"/>
      <c r="U4219" s="25"/>
      <c r="V4219" s="19" t="str">
        <f aca="false">IF(COUNT(N4219:Q4219)=0,"",MIN(N4219:Q4219))</f>
        <v/>
      </c>
      <c r="W4219" s="16" t="str">
        <f aca="false">IF(V4219="","",INDEX($N$4:$Q$4,MATCH(V4219,N4219:Q4219,0)))</f>
        <v/>
      </c>
      <c r="X4219" s="19" t="str">
        <f aca="false">IF(COUNT(N4219:Q4219)&lt;2,"",SMALL(N4219:Q4219,2))</f>
        <v/>
      </c>
      <c r="Y4219" s="26" t="str">
        <f aca="false">IF(OR(V4219="",M4219=0),"",V4219/M4219-1)</f>
        <v/>
      </c>
      <c r="Z4219" s="26" t="str">
        <f aca="false">IF(OR(V4219="",L4219=""),"",V4219/(L4219*E4219)-1)</f>
        <v/>
      </c>
      <c r="AA4219" s="16" t="str">
        <f aca="false">IF(V4219="","SEM OFERTA",IF(OR(Y4219&gt;Premissas!$B$11,Y4219&lt;Premissas!$B$12),"VERIFICAR - UNIDADE/EMBALAGEM",IF(Y4219&gt;Premissas!$B$6,"NÃO COMPRAR - REAJUSTE &gt;5%","COMPRAR")))</f>
        <v>SEM OFERTA</v>
      </c>
      <c r="AB4219" s="18" t="str">
        <f aca="false">IF(W4219="DIMEC",S4219,IF(W4219="MEDCENTRO",U4219,""))</f>
        <v/>
      </c>
      <c r="AC4219" s="18" t="n">
        <f aca="false">IF(AA4219&lt;&gt;"COMPRAR",0,IF(AB4219="",I4219,MIN(I4219,AB4219)))</f>
        <v>0</v>
      </c>
      <c r="AD4219" s="19" t="n">
        <f aca="false">IF(AC4219&gt;0,AC4219*V4219,0)</f>
        <v>0</v>
      </c>
      <c r="AE4219" s="19" t="n">
        <f aca="false">IF(AC4219&gt;0,(M4219-V4219)*AC4219,0)</f>
        <v>0</v>
      </c>
      <c r="AF4219" s="16" t="str">
        <f aca="false">IF(AA4219&lt;&gt;"COMPRAR","",IF(AB4219="",IF(X4219="","",IF(X4219-V4219&lt;0.01,"EMPATE TÉCNICO","")),IF(AB4219&lt;I4219,"ESTOQUE INSUFICIENTE",IF(X4219="","",IF(X4219-V4219&lt;0.01,"EMPATE TÉCNICO","")))))</f>
        <v/>
      </c>
      <c r="AG4219" s="16" t="s">
        <v>1838</v>
      </c>
      <c r="AH4219" s="16" t="s">
        <v>1761</v>
      </c>
    </row>
    <row r="4220" customFormat="false" ht="15" hidden="false" customHeight="false" outlineLevel="0" collapsed="false">
      <c r="A4220" s="16" t="s">
        <v>13046</v>
      </c>
      <c r="B4220" s="17" t="s">
        <v>13047</v>
      </c>
      <c r="C4220" s="16" t="s">
        <v>13048</v>
      </c>
      <c r="D4220" s="16" t="s">
        <v>3878</v>
      </c>
      <c r="E4220" s="18" t="n">
        <v>1</v>
      </c>
      <c r="F4220" s="16" t="s">
        <v>43</v>
      </c>
      <c r="G4220" s="18" t="n">
        <v>0</v>
      </c>
      <c r="H4220" s="16" t="n">
        <v>0.2</v>
      </c>
      <c r="I4220" s="18" t="n">
        <v>1</v>
      </c>
      <c r="J4220" s="19" t="n">
        <v>7.38</v>
      </c>
      <c r="K4220" s="19" t="n">
        <v>7.38</v>
      </c>
      <c r="L4220" s="19" t="n">
        <v>7.38</v>
      </c>
      <c r="M4220" s="19" t="n">
        <f aca="false">IF(J4220&gt;0,J4220,K4220)*E4220</f>
        <v>7.38</v>
      </c>
      <c r="N4220" s="20"/>
      <c r="O4220" s="21" t="str">
        <f aca="false">IF(R4220="","",ROUND(R4220*(1-Premissas!$B$4),4))</f>
        <v/>
      </c>
      <c r="P4220" s="22"/>
      <c r="Q4220" s="22"/>
      <c r="R4220" s="23"/>
      <c r="S4220" s="24"/>
      <c r="T4220" s="24"/>
      <c r="U4220" s="25"/>
      <c r="V4220" s="19" t="str">
        <f aca="false">IF(COUNT(N4220:Q4220)=0,"",MIN(N4220:Q4220))</f>
        <v/>
      </c>
      <c r="W4220" s="16" t="str">
        <f aca="false">IF(V4220="","",INDEX($N$4:$Q$4,MATCH(V4220,N4220:Q4220,0)))</f>
        <v/>
      </c>
      <c r="X4220" s="19" t="str">
        <f aca="false">IF(COUNT(N4220:Q4220)&lt;2,"",SMALL(N4220:Q4220,2))</f>
        <v/>
      </c>
      <c r="Y4220" s="26" t="str">
        <f aca="false">IF(OR(V4220="",M4220=0),"",V4220/M4220-1)</f>
        <v/>
      </c>
      <c r="Z4220" s="26" t="str">
        <f aca="false">IF(OR(V4220="",L4220=""),"",V4220/(L4220*E4220)-1)</f>
        <v/>
      </c>
      <c r="AA4220" s="16" t="str">
        <f aca="false">IF(V4220="","SEM OFERTA",IF(OR(Y4220&gt;Premissas!$B$11,Y4220&lt;Premissas!$B$12),"VERIFICAR - UNIDADE/EMBALAGEM",IF(Y4220&gt;Premissas!$B$6,"NÃO COMPRAR - REAJUSTE &gt;5%","COMPRAR")))</f>
        <v>SEM OFERTA</v>
      </c>
      <c r="AB4220" s="18" t="str">
        <f aca="false">IF(W4220="DIMEC",S4220,IF(W4220="MEDCENTRO",U4220,""))</f>
        <v/>
      </c>
      <c r="AC4220" s="18" t="n">
        <f aca="false">IF(AA4220&lt;&gt;"COMPRAR",0,IF(AB4220="",I4220,MIN(I4220,AB4220)))</f>
        <v>0</v>
      </c>
      <c r="AD4220" s="19" t="n">
        <f aca="false">IF(AC4220&gt;0,AC4220*V4220,0)</f>
        <v>0</v>
      </c>
      <c r="AE4220" s="19" t="n">
        <f aca="false">IF(AC4220&gt;0,(M4220-V4220)*AC4220,0)</f>
        <v>0</v>
      </c>
      <c r="AF4220" s="16" t="str">
        <f aca="false">IF(AA4220&lt;&gt;"COMPRAR","",IF(AB4220="",IF(X4220="","",IF(X4220-V4220&lt;0.01,"EMPATE TÉCNICO","")),IF(AB4220&lt;I4220,"ESTOQUE INSUFICIENTE",IF(X4220="","",IF(X4220-V4220&lt;0.01,"EMPATE TÉCNICO","")))))</f>
        <v/>
      </c>
      <c r="AG4220" s="16" t="s">
        <v>203</v>
      </c>
      <c r="AH4220" s="16" t="s">
        <v>1761</v>
      </c>
    </row>
    <row r="4221" customFormat="false" ht="15" hidden="false" customHeight="false" outlineLevel="0" collapsed="false">
      <c r="A4221" s="16" t="s">
        <v>13049</v>
      </c>
      <c r="B4221" s="17" t="s">
        <v>13050</v>
      </c>
      <c r="C4221" s="16" t="s">
        <v>13051</v>
      </c>
      <c r="D4221" s="16" t="s">
        <v>5576</v>
      </c>
      <c r="E4221" s="18" t="n">
        <v>1</v>
      </c>
      <c r="F4221" s="16" t="s">
        <v>43</v>
      </c>
      <c r="G4221" s="18" t="n">
        <v>0</v>
      </c>
      <c r="H4221" s="16" t="n">
        <v>0.1</v>
      </c>
      <c r="I4221" s="18" t="n">
        <v>1</v>
      </c>
      <c r="J4221" s="19" t="n">
        <v>9.85</v>
      </c>
      <c r="K4221" s="19" t="n">
        <v>9.85</v>
      </c>
      <c r="L4221" s="19" t="n">
        <v>9.85</v>
      </c>
      <c r="M4221" s="19" t="n">
        <f aca="false">IF(J4221&gt;0,J4221,K4221)*E4221</f>
        <v>9.85</v>
      </c>
      <c r="N4221" s="20"/>
      <c r="O4221" s="21" t="str">
        <f aca="false">IF(R4221="","",ROUND(R4221*(1-Premissas!$B$4),4))</f>
        <v/>
      </c>
      <c r="P4221" s="22"/>
      <c r="Q4221" s="22"/>
      <c r="R4221" s="23"/>
      <c r="S4221" s="24"/>
      <c r="T4221" s="24"/>
      <c r="U4221" s="25"/>
      <c r="V4221" s="19" t="str">
        <f aca="false">IF(COUNT(N4221:Q4221)=0,"",MIN(N4221:Q4221))</f>
        <v/>
      </c>
      <c r="W4221" s="16" t="str">
        <f aca="false">IF(V4221="","",INDEX($N$4:$Q$4,MATCH(V4221,N4221:Q4221,0)))</f>
        <v/>
      </c>
      <c r="X4221" s="19" t="str">
        <f aca="false">IF(COUNT(N4221:Q4221)&lt;2,"",SMALL(N4221:Q4221,2))</f>
        <v/>
      </c>
      <c r="Y4221" s="26" t="str">
        <f aca="false">IF(OR(V4221="",M4221=0),"",V4221/M4221-1)</f>
        <v/>
      </c>
      <c r="Z4221" s="26" t="str">
        <f aca="false">IF(OR(V4221="",L4221=""),"",V4221/(L4221*E4221)-1)</f>
        <v/>
      </c>
      <c r="AA4221" s="16" t="str">
        <f aca="false">IF(V4221="","SEM OFERTA",IF(OR(Y4221&gt;Premissas!$B$11,Y4221&lt;Premissas!$B$12),"VERIFICAR - UNIDADE/EMBALAGEM",IF(Y4221&gt;Premissas!$B$6,"NÃO COMPRAR - REAJUSTE &gt;5%","COMPRAR")))</f>
        <v>SEM OFERTA</v>
      </c>
      <c r="AB4221" s="18" t="str">
        <f aca="false">IF(W4221="DIMEC",S4221,IF(W4221="MEDCENTRO",U4221,""))</f>
        <v/>
      </c>
      <c r="AC4221" s="18" t="n">
        <f aca="false">IF(AA4221&lt;&gt;"COMPRAR",0,IF(AB4221="",I4221,MIN(I4221,AB4221)))</f>
        <v>0</v>
      </c>
      <c r="AD4221" s="19" t="n">
        <f aca="false">IF(AC4221&gt;0,AC4221*V4221,0)</f>
        <v>0</v>
      </c>
      <c r="AE4221" s="19" t="n">
        <f aca="false">IF(AC4221&gt;0,(M4221-V4221)*AC4221,0)</f>
        <v>0</v>
      </c>
      <c r="AF4221" s="16" t="str">
        <f aca="false">IF(AA4221&lt;&gt;"COMPRAR","",IF(AB4221="",IF(X4221="","",IF(X4221-V4221&lt;0.01,"EMPATE TÉCNICO","")),IF(AB4221&lt;I4221,"ESTOQUE INSUFICIENTE",IF(X4221="","",IF(X4221-V4221&lt;0.01,"EMPATE TÉCNICO","")))))</f>
        <v/>
      </c>
      <c r="AG4221" s="16" t="s">
        <v>1838</v>
      </c>
      <c r="AH4221" s="16" t="s">
        <v>1761</v>
      </c>
    </row>
    <row r="4222" customFormat="false" ht="15" hidden="false" customHeight="false" outlineLevel="0" collapsed="false">
      <c r="A4222" s="16" t="s">
        <v>13052</v>
      </c>
      <c r="B4222" s="17" t="s">
        <v>13053</v>
      </c>
      <c r="C4222" s="16" t="s">
        <v>13054</v>
      </c>
      <c r="D4222" s="16"/>
      <c r="E4222" s="18" t="n">
        <v>1</v>
      </c>
      <c r="F4222" s="16" t="s">
        <v>43</v>
      </c>
      <c r="G4222" s="18" t="n">
        <v>0</v>
      </c>
      <c r="H4222" s="16" t="n">
        <v>1</v>
      </c>
      <c r="I4222" s="18" t="n">
        <v>3</v>
      </c>
      <c r="J4222" s="19" t="n">
        <v>3.35</v>
      </c>
      <c r="K4222" s="19" t="n">
        <v>3.35</v>
      </c>
      <c r="L4222" s="19" t="n">
        <v>3.35</v>
      </c>
      <c r="M4222" s="19" t="n">
        <f aca="false">IF(J4222&gt;0,J4222,K4222)*E4222</f>
        <v>3.35</v>
      </c>
      <c r="N4222" s="20"/>
      <c r="O4222" s="21" t="str">
        <f aca="false">IF(R4222="","",ROUND(R4222*(1-Premissas!$B$4),4))</f>
        <v/>
      </c>
      <c r="P4222" s="22"/>
      <c r="Q4222" s="22"/>
      <c r="R4222" s="23"/>
      <c r="S4222" s="24"/>
      <c r="T4222" s="24"/>
      <c r="U4222" s="25"/>
      <c r="V4222" s="19" t="str">
        <f aca="false">IF(COUNT(N4222:Q4222)=0,"",MIN(N4222:Q4222))</f>
        <v/>
      </c>
      <c r="W4222" s="16" t="str">
        <f aca="false">IF(V4222="","",INDEX($N$4:$Q$4,MATCH(V4222,N4222:Q4222,0)))</f>
        <v/>
      </c>
      <c r="X4222" s="19" t="str">
        <f aca="false">IF(COUNT(N4222:Q4222)&lt;2,"",SMALL(N4222:Q4222,2))</f>
        <v/>
      </c>
      <c r="Y4222" s="26" t="str">
        <f aca="false">IF(OR(V4222="",M4222=0),"",V4222/M4222-1)</f>
        <v/>
      </c>
      <c r="Z4222" s="26" t="str">
        <f aca="false">IF(OR(V4222="",L4222=""),"",V4222/(L4222*E4222)-1)</f>
        <v/>
      </c>
      <c r="AA4222" s="16" t="str">
        <f aca="false">IF(V4222="","SEM OFERTA",IF(OR(Y4222&gt;Premissas!$B$11,Y4222&lt;Premissas!$B$12),"VERIFICAR - UNIDADE/EMBALAGEM",IF(Y4222&gt;Premissas!$B$6,"NÃO COMPRAR - REAJUSTE &gt;5%","COMPRAR")))</f>
        <v>SEM OFERTA</v>
      </c>
      <c r="AB4222" s="18" t="str">
        <f aca="false">IF(W4222="DIMEC",S4222,IF(W4222="MEDCENTRO",U4222,""))</f>
        <v/>
      </c>
      <c r="AC4222" s="18" t="n">
        <f aca="false">IF(AA4222&lt;&gt;"COMPRAR",0,IF(AB4222="",I4222,MIN(I4222,AB4222)))</f>
        <v>0</v>
      </c>
      <c r="AD4222" s="19" t="n">
        <f aca="false">IF(AC4222&gt;0,AC4222*V4222,0)</f>
        <v>0</v>
      </c>
      <c r="AE4222" s="19" t="n">
        <f aca="false">IF(AC4222&gt;0,(M4222-V4222)*AC4222,0)</f>
        <v>0</v>
      </c>
      <c r="AF4222" s="16" t="str">
        <f aca="false">IF(AA4222&lt;&gt;"COMPRAR","",IF(AB4222="",IF(X4222="","",IF(X4222-V4222&lt;0.01,"EMPATE TÉCNICO","")),IF(AB4222&lt;I4222,"ESTOQUE INSUFICIENTE",IF(X4222="","",IF(X4222-V4222&lt;0.01,"EMPATE TÉCNICO","")))))</f>
        <v/>
      </c>
      <c r="AG4222" s="16" t="s">
        <v>203</v>
      </c>
      <c r="AH4222" s="16" t="s">
        <v>1761</v>
      </c>
    </row>
    <row r="4223" customFormat="false" ht="15" hidden="false" customHeight="false" outlineLevel="0" collapsed="false">
      <c r="A4223" s="16" t="s">
        <v>13055</v>
      </c>
      <c r="B4223" s="17" t="s">
        <v>13056</v>
      </c>
      <c r="C4223" s="16" t="s">
        <v>13057</v>
      </c>
      <c r="D4223" s="16" t="s">
        <v>3882</v>
      </c>
      <c r="E4223" s="18" t="n">
        <v>1</v>
      </c>
      <c r="F4223" s="16" t="s">
        <v>43</v>
      </c>
      <c r="G4223" s="18" t="n">
        <v>0</v>
      </c>
      <c r="H4223" s="16" t="n">
        <v>0.1</v>
      </c>
      <c r="I4223" s="18" t="n">
        <v>1</v>
      </c>
      <c r="J4223" s="19" t="n">
        <v>12.69</v>
      </c>
      <c r="K4223" s="19" t="n">
        <v>12.69</v>
      </c>
      <c r="L4223" s="19" t="n">
        <v>12.69</v>
      </c>
      <c r="M4223" s="19" t="n">
        <f aca="false">IF(J4223&gt;0,J4223,K4223)*E4223</f>
        <v>12.69</v>
      </c>
      <c r="N4223" s="20"/>
      <c r="O4223" s="21" t="str">
        <f aca="false">IF(R4223="","",ROUND(R4223*(1-Premissas!$B$4),4))</f>
        <v/>
      </c>
      <c r="P4223" s="22"/>
      <c r="Q4223" s="22"/>
      <c r="R4223" s="23"/>
      <c r="S4223" s="24"/>
      <c r="T4223" s="24"/>
      <c r="U4223" s="25"/>
      <c r="V4223" s="19" t="str">
        <f aca="false">IF(COUNT(N4223:Q4223)=0,"",MIN(N4223:Q4223))</f>
        <v/>
      </c>
      <c r="W4223" s="16" t="str">
        <f aca="false">IF(V4223="","",INDEX($N$4:$Q$4,MATCH(V4223,N4223:Q4223,0)))</f>
        <v/>
      </c>
      <c r="X4223" s="19" t="str">
        <f aca="false">IF(COUNT(N4223:Q4223)&lt;2,"",SMALL(N4223:Q4223,2))</f>
        <v/>
      </c>
      <c r="Y4223" s="26" t="str">
        <f aca="false">IF(OR(V4223="",M4223=0),"",V4223/M4223-1)</f>
        <v/>
      </c>
      <c r="Z4223" s="26" t="str">
        <f aca="false">IF(OR(V4223="",L4223=""),"",V4223/(L4223*E4223)-1)</f>
        <v/>
      </c>
      <c r="AA4223" s="16" t="str">
        <f aca="false">IF(V4223="","SEM OFERTA",IF(OR(Y4223&gt;Premissas!$B$11,Y4223&lt;Premissas!$B$12),"VERIFICAR - UNIDADE/EMBALAGEM",IF(Y4223&gt;Premissas!$B$6,"NÃO COMPRAR - REAJUSTE &gt;5%","COMPRAR")))</f>
        <v>SEM OFERTA</v>
      </c>
      <c r="AB4223" s="18" t="str">
        <f aca="false">IF(W4223="DIMEC",S4223,IF(W4223="MEDCENTRO",U4223,""))</f>
        <v/>
      </c>
      <c r="AC4223" s="18" t="n">
        <f aca="false">IF(AA4223&lt;&gt;"COMPRAR",0,IF(AB4223="",I4223,MIN(I4223,AB4223)))</f>
        <v>0</v>
      </c>
      <c r="AD4223" s="19" t="n">
        <f aca="false">IF(AC4223&gt;0,AC4223*V4223,0)</f>
        <v>0</v>
      </c>
      <c r="AE4223" s="19" t="n">
        <f aca="false">IF(AC4223&gt;0,(M4223-V4223)*AC4223,0)</f>
        <v>0</v>
      </c>
      <c r="AF4223" s="16" t="str">
        <f aca="false">IF(AA4223&lt;&gt;"COMPRAR","",IF(AB4223="",IF(X4223="","",IF(X4223-V4223&lt;0.01,"EMPATE TÉCNICO","")),IF(AB4223&lt;I4223,"ESTOQUE INSUFICIENTE",IF(X4223="","",IF(X4223-V4223&lt;0.01,"EMPATE TÉCNICO","")))))</f>
        <v/>
      </c>
      <c r="AG4223" s="16" t="s">
        <v>1838</v>
      </c>
      <c r="AH4223" s="16" t="s">
        <v>1761</v>
      </c>
    </row>
    <row r="4224" customFormat="false" ht="15" hidden="false" customHeight="false" outlineLevel="0" collapsed="false">
      <c r="A4224" s="16" t="s">
        <v>13058</v>
      </c>
      <c r="B4224" s="17" t="s">
        <v>13059</v>
      </c>
      <c r="C4224" s="16" t="s">
        <v>13060</v>
      </c>
      <c r="D4224" s="16" t="s">
        <v>12349</v>
      </c>
      <c r="E4224" s="18" t="n">
        <v>1</v>
      </c>
      <c r="F4224" s="16" t="s">
        <v>43</v>
      </c>
      <c r="G4224" s="18" t="n">
        <v>0</v>
      </c>
      <c r="H4224" s="16" t="n">
        <v>0</v>
      </c>
      <c r="I4224" s="18" t="n">
        <v>1</v>
      </c>
      <c r="J4224" s="19" t="n">
        <v>36.81</v>
      </c>
      <c r="K4224" s="19" t="n">
        <v>36.81</v>
      </c>
      <c r="L4224" s="19" t="n">
        <v>36.81</v>
      </c>
      <c r="M4224" s="19" t="n">
        <f aca="false">IF(J4224&gt;0,J4224,K4224)*E4224</f>
        <v>36.81</v>
      </c>
      <c r="N4224" s="20"/>
      <c r="O4224" s="21" t="str">
        <f aca="false">IF(R4224="","",ROUND(R4224*(1-Premissas!$B$4),4))</f>
        <v/>
      </c>
      <c r="P4224" s="22"/>
      <c r="Q4224" s="22"/>
      <c r="R4224" s="23"/>
      <c r="S4224" s="24"/>
      <c r="T4224" s="24"/>
      <c r="U4224" s="25"/>
      <c r="V4224" s="19" t="str">
        <f aca="false">IF(COUNT(N4224:Q4224)=0,"",MIN(N4224:Q4224))</f>
        <v/>
      </c>
      <c r="W4224" s="16" t="str">
        <f aca="false">IF(V4224="","",INDEX($N$4:$Q$4,MATCH(V4224,N4224:Q4224,0)))</f>
        <v/>
      </c>
      <c r="X4224" s="19" t="str">
        <f aca="false">IF(COUNT(N4224:Q4224)&lt;2,"",SMALL(N4224:Q4224,2))</f>
        <v/>
      </c>
      <c r="Y4224" s="26" t="str">
        <f aca="false">IF(OR(V4224="",M4224=0),"",V4224/M4224-1)</f>
        <v/>
      </c>
      <c r="Z4224" s="26" t="str">
        <f aca="false">IF(OR(V4224="",L4224=""),"",V4224/(L4224*E4224)-1)</f>
        <v/>
      </c>
      <c r="AA4224" s="16" t="str">
        <f aca="false">IF(V4224="","SEM OFERTA",IF(OR(Y4224&gt;Premissas!$B$11,Y4224&lt;Premissas!$B$12),"VERIFICAR - UNIDADE/EMBALAGEM",IF(Y4224&gt;Premissas!$B$6,"NÃO COMPRAR - REAJUSTE &gt;5%","COMPRAR")))</f>
        <v>SEM OFERTA</v>
      </c>
      <c r="AB4224" s="18" t="str">
        <f aca="false">IF(W4224="DIMEC",S4224,IF(W4224="MEDCENTRO",U4224,""))</f>
        <v/>
      </c>
      <c r="AC4224" s="18" t="n">
        <f aca="false">IF(AA4224&lt;&gt;"COMPRAR",0,IF(AB4224="",I4224,MIN(I4224,AB4224)))</f>
        <v>0</v>
      </c>
      <c r="AD4224" s="19" t="n">
        <f aca="false">IF(AC4224&gt;0,AC4224*V4224,0)</f>
        <v>0</v>
      </c>
      <c r="AE4224" s="19" t="n">
        <f aca="false">IF(AC4224&gt;0,(M4224-V4224)*AC4224,0)</f>
        <v>0</v>
      </c>
      <c r="AF4224" s="16" t="str">
        <f aca="false">IF(AA4224&lt;&gt;"COMPRAR","",IF(AB4224="",IF(X4224="","",IF(X4224-V4224&lt;0.01,"EMPATE TÉCNICO","")),IF(AB4224&lt;I4224,"ESTOQUE INSUFICIENTE",IF(X4224="","",IF(X4224-V4224&lt;0.01,"EMPATE TÉCNICO","")))))</f>
        <v/>
      </c>
      <c r="AG4224" s="16" t="s">
        <v>10297</v>
      </c>
      <c r="AH4224" s="16" t="s">
        <v>1761</v>
      </c>
    </row>
    <row r="4225" customFormat="false" ht="15" hidden="false" customHeight="false" outlineLevel="0" collapsed="false">
      <c r="A4225" s="16" t="s">
        <v>13061</v>
      </c>
      <c r="B4225" s="17" t="s">
        <v>13062</v>
      </c>
      <c r="C4225" s="16" t="s">
        <v>13063</v>
      </c>
      <c r="D4225" s="16" t="s">
        <v>6245</v>
      </c>
      <c r="E4225" s="18" t="n">
        <v>1</v>
      </c>
      <c r="F4225" s="16" t="s">
        <v>43</v>
      </c>
      <c r="G4225" s="18" t="n">
        <v>0</v>
      </c>
      <c r="H4225" s="16" t="n">
        <v>0.2</v>
      </c>
      <c r="I4225" s="18" t="n">
        <v>1</v>
      </c>
      <c r="J4225" s="19" t="n">
        <v>13.37</v>
      </c>
      <c r="K4225" s="19" t="n">
        <v>13.37</v>
      </c>
      <c r="L4225" s="19" t="n">
        <v>13.37</v>
      </c>
      <c r="M4225" s="19" t="n">
        <f aca="false">IF(J4225&gt;0,J4225,K4225)*E4225</f>
        <v>13.37</v>
      </c>
      <c r="N4225" s="20"/>
      <c r="O4225" s="21" t="str">
        <f aca="false">IF(R4225="","",ROUND(R4225*(1-Premissas!$B$4),4))</f>
        <v/>
      </c>
      <c r="P4225" s="22"/>
      <c r="Q4225" s="22"/>
      <c r="R4225" s="23"/>
      <c r="S4225" s="24"/>
      <c r="T4225" s="24"/>
      <c r="U4225" s="25"/>
      <c r="V4225" s="19" t="str">
        <f aca="false">IF(COUNT(N4225:Q4225)=0,"",MIN(N4225:Q4225))</f>
        <v/>
      </c>
      <c r="W4225" s="16" t="str">
        <f aca="false">IF(V4225="","",INDEX($N$4:$Q$4,MATCH(V4225,N4225:Q4225,0)))</f>
        <v/>
      </c>
      <c r="X4225" s="19" t="str">
        <f aca="false">IF(COUNT(N4225:Q4225)&lt;2,"",SMALL(N4225:Q4225,2))</f>
        <v/>
      </c>
      <c r="Y4225" s="26" t="str">
        <f aca="false">IF(OR(V4225="",M4225=0),"",V4225/M4225-1)</f>
        <v/>
      </c>
      <c r="Z4225" s="26" t="str">
        <f aca="false">IF(OR(V4225="",L4225=""),"",V4225/(L4225*E4225)-1)</f>
        <v/>
      </c>
      <c r="AA4225" s="16" t="str">
        <f aca="false">IF(V4225="","SEM OFERTA",IF(OR(Y4225&gt;Premissas!$B$11,Y4225&lt;Premissas!$B$12),"VERIFICAR - UNIDADE/EMBALAGEM",IF(Y4225&gt;Premissas!$B$6,"NÃO COMPRAR - REAJUSTE &gt;5%","COMPRAR")))</f>
        <v>SEM OFERTA</v>
      </c>
      <c r="AB4225" s="18" t="str">
        <f aca="false">IF(W4225="DIMEC",S4225,IF(W4225="MEDCENTRO",U4225,""))</f>
        <v/>
      </c>
      <c r="AC4225" s="18" t="n">
        <f aca="false">IF(AA4225&lt;&gt;"COMPRAR",0,IF(AB4225="",I4225,MIN(I4225,AB4225)))</f>
        <v>0</v>
      </c>
      <c r="AD4225" s="19" t="n">
        <f aca="false">IF(AC4225&gt;0,AC4225*V4225,0)</f>
        <v>0</v>
      </c>
      <c r="AE4225" s="19" t="n">
        <f aca="false">IF(AC4225&gt;0,(M4225-V4225)*AC4225,0)</f>
        <v>0</v>
      </c>
      <c r="AF4225" s="16" t="str">
        <f aca="false">IF(AA4225&lt;&gt;"COMPRAR","",IF(AB4225="",IF(X4225="","",IF(X4225-V4225&lt;0.01,"EMPATE TÉCNICO","")),IF(AB4225&lt;I4225,"ESTOQUE INSUFICIENTE",IF(X4225="","",IF(X4225-V4225&lt;0.01,"EMPATE TÉCNICO","")))))</f>
        <v/>
      </c>
      <c r="AG4225" s="16" t="s">
        <v>1838</v>
      </c>
      <c r="AH4225" s="16" t="s">
        <v>1761</v>
      </c>
    </row>
    <row r="4226" customFormat="false" ht="15" hidden="false" customHeight="false" outlineLevel="0" collapsed="false">
      <c r="A4226" s="16" t="s">
        <v>13064</v>
      </c>
      <c r="B4226" s="17" t="s">
        <v>13065</v>
      </c>
      <c r="C4226" s="16" t="s">
        <v>13066</v>
      </c>
      <c r="D4226" s="16" t="s">
        <v>6245</v>
      </c>
      <c r="E4226" s="18" t="n">
        <v>1</v>
      </c>
      <c r="F4226" s="16" t="s">
        <v>43</v>
      </c>
      <c r="G4226" s="18" t="n">
        <v>0</v>
      </c>
      <c r="H4226" s="16" t="n">
        <v>0</v>
      </c>
      <c r="I4226" s="18" t="n">
        <v>1</v>
      </c>
      <c r="J4226" s="19" t="n">
        <v>19.95</v>
      </c>
      <c r="K4226" s="19" t="n">
        <v>19.95</v>
      </c>
      <c r="L4226" s="19" t="n">
        <v>19.95</v>
      </c>
      <c r="M4226" s="19" t="n">
        <f aca="false">IF(J4226&gt;0,J4226,K4226)*E4226</f>
        <v>19.95</v>
      </c>
      <c r="N4226" s="20"/>
      <c r="O4226" s="21" t="str">
        <f aca="false">IF(R4226="","",ROUND(R4226*(1-Premissas!$B$4),4))</f>
        <v/>
      </c>
      <c r="P4226" s="22"/>
      <c r="Q4226" s="22"/>
      <c r="R4226" s="23"/>
      <c r="S4226" s="24"/>
      <c r="T4226" s="24"/>
      <c r="U4226" s="25"/>
      <c r="V4226" s="19" t="str">
        <f aca="false">IF(COUNT(N4226:Q4226)=0,"",MIN(N4226:Q4226))</f>
        <v/>
      </c>
      <c r="W4226" s="16" t="str">
        <f aca="false">IF(V4226="","",INDEX($N$4:$Q$4,MATCH(V4226,N4226:Q4226,0)))</f>
        <v/>
      </c>
      <c r="X4226" s="19" t="str">
        <f aca="false">IF(COUNT(N4226:Q4226)&lt;2,"",SMALL(N4226:Q4226,2))</f>
        <v/>
      </c>
      <c r="Y4226" s="26" t="str">
        <f aca="false">IF(OR(V4226="",M4226=0),"",V4226/M4226-1)</f>
        <v/>
      </c>
      <c r="Z4226" s="26" t="str">
        <f aca="false">IF(OR(V4226="",L4226=""),"",V4226/(L4226*E4226)-1)</f>
        <v/>
      </c>
      <c r="AA4226" s="16" t="str">
        <f aca="false">IF(V4226="","SEM OFERTA",IF(OR(Y4226&gt;Premissas!$B$11,Y4226&lt;Premissas!$B$12),"VERIFICAR - UNIDADE/EMBALAGEM",IF(Y4226&gt;Premissas!$B$6,"NÃO COMPRAR - REAJUSTE &gt;5%","COMPRAR")))</f>
        <v>SEM OFERTA</v>
      </c>
      <c r="AB4226" s="18" t="str">
        <f aca="false">IF(W4226="DIMEC",S4226,IF(W4226="MEDCENTRO",U4226,""))</f>
        <v/>
      </c>
      <c r="AC4226" s="18" t="n">
        <f aca="false">IF(AA4226&lt;&gt;"COMPRAR",0,IF(AB4226="",I4226,MIN(I4226,AB4226)))</f>
        <v>0</v>
      </c>
      <c r="AD4226" s="19" t="n">
        <f aca="false">IF(AC4226&gt;0,AC4226*V4226,0)</f>
        <v>0</v>
      </c>
      <c r="AE4226" s="19" t="n">
        <f aca="false">IF(AC4226&gt;0,(M4226-V4226)*AC4226,0)</f>
        <v>0</v>
      </c>
      <c r="AF4226" s="16" t="str">
        <f aca="false">IF(AA4226&lt;&gt;"COMPRAR","",IF(AB4226="",IF(X4226="","",IF(X4226-V4226&lt;0.01,"EMPATE TÉCNICO","")),IF(AB4226&lt;I4226,"ESTOQUE INSUFICIENTE",IF(X4226="","",IF(X4226-V4226&lt;0.01,"EMPATE TÉCNICO","")))))</f>
        <v/>
      </c>
      <c r="AG4226" s="16" t="s">
        <v>1838</v>
      </c>
      <c r="AH4226" s="16" t="s">
        <v>1761</v>
      </c>
    </row>
    <row r="4227" customFormat="false" ht="15" hidden="false" customHeight="false" outlineLevel="0" collapsed="false">
      <c r="A4227" s="16" t="s">
        <v>13067</v>
      </c>
      <c r="B4227" s="17" t="s">
        <v>13068</v>
      </c>
      <c r="C4227" s="16" t="s">
        <v>13069</v>
      </c>
      <c r="D4227" s="16" t="s">
        <v>6245</v>
      </c>
      <c r="E4227" s="18" t="n">
        <v>1</v>
      </c>
      <c r="F4227" s="16" t="s">
        <v>43</v>
      </c>
      <c r="G4227" s="18" t="n">
        <v>0</v>
      </c>
      <c r="H4227" s="16" t="n">
        <v>0</v>
      </c>
      <c r="I4227" s="18" t="n">
        <v>1</v>
      </c>
      <c r="J4227" s="19" t="n">
        <v>13.28</v>
      </c>
      <c r="K4227" s="19" t="n">
        <v>13.28</v>
      </c>
      <c r="L4227" s="19" t="n">
        <v>13.28</v>
      </c>
      <c r="M4227" s="19" t="n">
        <f aca="false">IF(J4227&gt;0,J4227,K4227)*E4227</f>
        <v>13.28</v>
      </c>
      <c r="N4227" s="20"/>
      <c r="O4227" s="21" t="str">
        <f aca="false">IF(R4227="","",ROUND(R4227*(1-Premissas!$B$4),4))</f>
        <v/>
      </c>
      <c r="P4227" s="22"/>
      <c r="Q4227" s="22"/>
      <c r="R4227" s="23"/>
      <c r="S4227" s="24"/>
      <c r="T4227" s="24"/>
      <c r="U4227" s="25"/>
      <c r="V4227" s="19" t="str">
        <f aca="false">IF(COUNT(N4227:Q4227)=0,"",MIN(N4227:Q4227))</f>
        <v/>
      </c>
      <c r="W4227" s="16" t="str">
        <f aca="false">IF(V4227="","",INDEX($N$4:$Q$4,MATCH(V4227,N4227:Q4227,0)))</f>
        <v/>
      </c>
      <c r="X4227" s="19" t="str">
        <f aca="false">IF(COUNT(N4227:Q4227)&lt;2,"",SMALL(N4227:Q4227,2))</f>
        <v/>
      </c>
      <c r="Y4227" s="26" t="str">
        <f aca="false">IF(OR(V4227="",M4227=0),"",V4227/M4227-1)</f>
        <v/>
      </c>
      <c r="Z4227" s="26" t="str">
        <f aca="false">IF(OR(V4227="",L4227=""),"",V4227/(L4227*E4227)-1)</f>
        <v/>
      </c>
      <c r="AA4227" s="16" t="str">
        <f aca="false">IF(V4227="","SEM OFERTA",IF(OR(Y4227&gt;Premissas!$B$11,Y4227&lt;Premissas!$B$12),"VERIFICAR - UNIDADE/EMBALAGEM",IF(Y4227&gt;Premissas!$B$6,"NÃO COMPRAR - REAJUSTE &gt;5%","COMPRAR")))</f>
        <v>SEM OFERTA</v>
      </c>
      <c r="AB4227" s="18" t="str">
        <f aca="false">IF(W4227="DIMEC",S4227,IF(W4227="MEDCENTRO",U4227,""))</f>
        <v/>
      </c>
      <c r="AC4227" s="18" t="n">
        <f aca="false">IF(AA4227&lt;&gt;"COMPRAR",0,IF(AB4227="",I4227,MIN(I4227,AB4227)))</f>
        <v>0</v>
      </c>
      <c r="AD4227" s="19" t="n">
        <f aca="false">IF(AC4227&gt;0,AC4227*V4227,0)</f>
        <v>0</v>
      </c>
      <c r="AE4227" s="19" t="n">
        <f aca="false">IF(AC4227&gt;0,(M4227-V4227)*AC4227,0)</f>
        <v>0</v>
      </c>
      <c r="AF4227" s="16" t="str">
        <f aca="false">IF(AA4227&lt;&gt;"COMPRAR","",IF(AB4227="",IF(X4227="","",IF(X4227-V4227&lt;0.01,"EMPATE TÉCNICO","")),IF(AB4227&lt;I4227,"ESTOQUE INSUFICIENTE",IF(X4227="","",IF(X4227-V4227&lt;0.01,"EMPATE TÉCNICO","")))))</f>
        <v/>
      </c>
      <c r="AG4227" s="16" t="s">
        <v>1838</v>
      </c>
      <c r="AH4227" s="16" t="s">
        <v>1761</v>
      </c>
    </row>
    <row r="4228" customFormat="false" ht="15" hidden="false" customHeight="false" outlineLevel="0" collapsed="false">
      <c r="A4228" s="16" t="s">
        <v>13070</v>
      </c>
      <c r="B4228" s="17" t="s">
        <v>13071</v>
      </c>
      <c r="C4228" s="16" t="s">
        <v>13072</v>
      </c>
      <c r="D4228" s="16" t="s">
        <v>6245</v>
      </c>
      <c r="E4228" s="18" t="n">
        <v>1</v>
      </c>
      <c r="F4228" s="16" t="s">
        <v>42</v>
      </c>
      <c r="G4228" s="18" t="n">
        <v>0</v>
      </c>
      <c r="H4228" s="16" t="n">
        <v>2.1</v>
      </c>
      <c r="I4228" s="18" t="n">
        <v>6</v>
      </c>
      <c r="J4228" s="19" t="n">
        <v>19.8</v>
      </c>
      <c r="K4228" s="19" t="n">
        <v>19.8</v>
      </c>
      <c r="L4228" s="19" t="n">
        <v>19.8</v>
      </c>
      <c r="M4228" s="19" t="n">
        <f aca="false">IF(J4228&gt;0,J4228,K4228)*E4228</f>
        <v>19.8</v>
      </c>
      <c r="N4228" s="20"/>
      <c r="O4228" s="21" t="str">
        <f aca="false">IF(R4228="","",ROUND(R4228*(1-Premissas!$B$4),4))</f>
        <v/>
      </c>
      <c r="P4228" s="22"/>
      <c r="Q4228" s="22"/>
      <c r="R4228" s="23"/>
      <c r="S4228" s="24"/>
      <c r="T4228" s="24"/>
      <c r="U4228" s="25"/>
      <c r="V4228" s="19" t="str">
        <f aca="false">IF(COUNT(N4228:Q4228)=0,"",MIN(N4228:Q4228))</f>
        <v/>
      </c>
      <c r="W4228" s="16" t="str">
        <f aca="false">IF(V4228="","",INDEX($N$4:$Q$4,MATCH(V4228,N4228:Q4228,0)))</f>
        <v/>
      </c>
      <c r="X4228" s="19" t="str">
        <f aca="false">IF(COUNT(N4228:Q4228)&lt;2,"",SMALL(N4228:Q4228,2))</f>
        <v/>
      </c>
      <c r="Y4228" s="26" t="str">
        <f aca="false">IF(OR(V4228="",M4228=0),"",V4228/M4228-1)</f>
        <v/>
      </c>
      <c r="Z4228" s="26" t="str">
        <f aca="false">IF(OR(V4228="",L4228=""),"",V4228/(L4228*E4228)-1)</f>
        <v/>
      </c>
      <c r="AA4228" s="16" t="str">
        <f aca="false">IF(V4228="","SEM OFERTA",IF(OR(Y4228&gt;Premissas!$B$11,Y4228&lt;Premissas!$B$12),"VERIFICAR - UNIDADE/EMBALAGEM",IF(Y4228&gt;Premissas!$B$6,"NÃO COMPRAR - REAJUSTE &gt;5%","COMPRAR")))</f>
        <v>SEM OFERTA</v>
      </c>
      <c r="AB4228" s="18" t="str">
        <f aca="false">IF(W4228="DIMEC",S4228,IF(W4228="MEDCENTRO",U4228,""))</f>
        <v/>
      </c>
      <c r="AC4228" s="18" t="n">
        <f aca="false">IF(AA4228&lt;&gt;"COMPRAR",0,IF(AB4228="",I4228,MIN(I4228,AB4228)))</f>
        <v>0</v>
      </c>
      <c r="AD4228" s="19" t="n">
        <f aca="false">IF(AC4228&gt;0,AC4228*V4228,0)</f>
        <v>0</v>
      </c>
      <c r="AE4228" s="19" t="n">
        <f aca="false">IF(AC4228&gt;0,(M4228-V4228)*AC4228,0)</f>
        <v>0</v>
      </c>
      <c r="AF4228" s="16" t="str">
        <f aca="false">IF(AA4228&lt;&gt;"COMPRAR","",IF(AB4228="",IF(X4228="","",IF(X4228-V4228&lt;0.01,"EMPATE TÉCNICO","")),IF(AB4228&lt;I4228,"ESTOQUE INSUFICIENTE",IF(X4228="","",IF(X4228-V4228&lt;0.01,"EMPATE TÉCNICO","")))))</f>
        <v/>
      </c>
      <c r="AG4228" s="16" t="s">
        <v>1838</v>
      </c>
      <c r="AH4228" s="16" t="s">
        <v>1761</v>
      </c>
    </row>
    <row r="4229" customFormat="false" ht="15" hidden="false" customHeight="false" outlineLevel="0" collapsed="false">
      <c r="A4229" s="16" t="s">
        <v>13073</v>
      </c>
      <c r="B4229" s="17" t="s">
        <v>13074</v>
      </c>
      <c r="C4229" s="16" t="s">
        <v>13075</v>
      </c>
      <c r="D4229" s="16" t="s">
        <v>6245</v>
      </c>
      <c r="E4229" s="18" t="n">
        <v>1</v>
      </c>
      <c r="F4229" s="16" t="s">
        <v>43</v>
      </c>
      <c r="G4229" s="18" t="n">
        <v>0</v>
      </c>
      <c r="H4229" s="16" t="n">
        <v>0.3</v>
      </c>
      <c r="I4229" s="18" t="n">
        <v>1</v>
      </c>
      <c r="J4229" s="19" t="n">
        <v>19.8</v>
      </c>
      <c r="K4229" s="19" t="n">
        <v>19.8</v>
      </c>
      <c r="L4229" s="19" t="n">
        <v>19.8</v>
      </c>
      <c r="M4229" s="19" t="n">
        <f aca="false">IF(J4229&gt;0,J4229,K4229)*E4229</f>
        <v>19.8</v>
      </c>
      <c r="N4229" s="20"/>
      <c r="O4229" s="21" t="str">
        <f aca="false">IF(R4229="","",ROUND(R4229*(1-Premissas!$B$4),4))</f>
        <v/>
      </c>
      <c r="P4229" s="22"/>
      <c r="Q4229" s="22"/>
      <c r="R4229" s="23"/>
      <c r="S4229" s="24"/>
      <c r="T4229" s="24"/>
      <c r="U4229" s="25"/>
      <c r="V4229" s="19" t="str">
        <f aca="false">IF(COUNT(N4229:Q4229)=0,"",MIN(N4229:Q4229))</f>
        <v/>
      </c>
      <c r="W4229" s="16" t="str">
        <f aca="false">IF(V4229="","",INDEX($N$4:$Q$4,MATCH(V4229,N4229:Q4229,0)))</f>
        <v/>
      </c>
      <c r="X4229" s="19" t="str">
        <f aca="false">IF(COUNT(N4229:Q4229)&lt;2,"",SMALL(N4229:Q4229,2))</f>
        <v/>
      </c>
      <c r="Y4229" s="26" t="str">
        <f aca="false">IF(OR(V4229="",M4229=0),"",V4229/M4229-1)</f>
        <v/>
      </c>
      <c r="Z4229" s="26" t="str">
        <f aca="false">IF(OR(V4229="",L4229=""),"",V4229/(L4229*E4229)-1)</f>
        <v/>
      </c>
      <c r="AA4229" s="16" t="str">
        <f aca="false">IF(V4229="","SEM OFERTA",IF(OR(Y4229&gt;Premissas!$B$11,Y4229&lt;Premissas!$B$12),"VERIFICAR - UNIDADE/EMBALAGEM",IF(Y4229&gt;Premissas!$B$6,"NÃO COMPRAR - REAJUSTE &gt;5%","COMPRAR")))</f>
        <v>SEM OFERTA</v>
      </c>
      <c r="AB4229" s="18" t="str">
        <f aca="false">IF(W4229="DIMEC",S4229,IF(W4229="MEDCENTRO",U4229,""))</f>
        <v/>
      </c>
      <c r="AC4229" s="18" t="n">
        <f aca="false">IF(AA4229&lt;&gt;"COMPRAR",0,IF(AB4229="",I4229,MIN(I4229,AB4229)))</f>
        <v>0</v>
      </c>
      <c r="AD4229" s="19" t="n">
        <f aca="false">IF(AC4229&gt;0,AC4229*V4229,0)</f>
        <v>0</v>
      </c>
      <c r="AE4229" s="19" t="n">
        <f aca="false">IF(AC4229&gt;0,(M4229-V4229)*AC4229,0)</f>
        <v>0</v>
      </c>
      <c r="AF4229" s="16" t="str">
        <f aca="false">IF(AA4229&lt;&gt;"COMPRAR","",IF(AB4229="",IF(X4229="","",IF(X4229-V4229&lt;0.01,"EMPATE TÉCNICO","")),IF(AB4229&lt;I4229,"ESTOQUE INSUFICIENTE",IF(X4229="","",IF(X4229-V4229&lt;0.01,"EMPATE TÉCNICO","")))))</f>
        <v/>
      </c>
      <c r="AG4229" s="16" t="s">
        <v>1838</v>
      </c>
      <c r="AH4229" s="16" t="s">
        <v>1761</v>
      </c>
    </row>
    <row r="4230" customFormat="false" ht="15" hidden="false" customHeight="false" outlineLevel="0" collapsed="false">
      <c r="A4230" s="16" t="s">
        <v>13076</v>
      </c>
      <c r="B4230" s="17" t="s">
        <v>13077</v>
      </c>
      <c r="C4230" s="16" t="s">
        <v>13078</v>
      </c>
      <c r="D4230" s="16" t="s">
        <v>6245</v>
      </c>
      <c r="E4230" s="18" t="n">
        <v>1</v>
      </c>
      <c r="F4230" s="16" t="s">
        <v>43</v>
      </c>
      <c r="G4230" s="18" t="n">
        <v>0</v>
      </c>
      <c r="H4230" s="16" t="n">
        <v>0.3</v>
      </c>
      <c r="I4230" s="18" t="n">
        <v>1</v>
      </c>
      <c r="J4230" s="19" t="n">
        <v>19.8</v>
      </c>
      <c r="K4230" s="19" t="n">
        <v>19.8</v>
      </c>
      <c r="L4230" s="19" t="n">
        <v>19.8</v>
      </c>
      <c r="M4230" s="19" t="n">
        <f aca="false">IF(J4230&gt;0,J4230,K4230)*E4230</f>
        <v>19.8</v>
      </c>
      <c r="N4230" s="20"/>
      <c r="O4230" s="21" t="str">
        <f aca="false">IF(R4230="","",ROUND(R4230*(1-Premissas!$B$4),4))</f>
        <v/>
      </c>
      <c r="P4230" s="22"/>
      <c r="Q4230" s="22"/>
      <c r="R4230" s="23"/>
      <c r="S4230" s="24"/>
      <c r="T4230" s="24"/>
      <c r="U4230" s="25"/>
      <c r="V4230" s="19" t="str">
        <f aca="false">IF(COUNT(N4230:Q4230)=0,"",MIN(N4230:Q4230))</f>
        <v/>
      </c>
      <c r="W4230" s="16" t="str">
        <f aca="false">IF(V4230="","",INDEX($N$4:$Q$4,MATCH(V4230,N4230:Q4230,0)))</f>
        <v/>
      </c>
      <c r="X4230" s="19" t="str">
        <f aca="false">IF(COUNT(N4230:Q4230)&lt;2,"",SMALL(N4230:Q4230,2))</f>
        <v/>
      </c>
      <c r="Y4230" s="26" t="str">
        <f aca="false">IF(OR(V4230="",M4230=0),"",V4230/M4230-1)</f>
        <v/>
      </c>
      <c r="Z4230" s="26" t="str">
        <f aca="false">IF(OR(V4230="",L4230=""),"",V4230/(L4230*E4230)-1)</f>
        <v/>
      </c>
      <c r="AA4230" s="16" t="str">
        <f aca="false">IF(V4230="","SEM OFERTA",IF(OR(Y4230&gt;Premissas!$B$11,Y4230&lt;Premissas!$B$12),"VERIFICAR - UNIDADE/EMBALAGEM",IF(Y4230&gt;Premissas!$B$6,"NÃO COMPRAR - REAJUSTE &gt;5%","COMPRAR")))</f>
        <v>SEM OFERTA</v>
      </c>
      <c r="AB4230" s="18" t="str">
        <f aca="false">IF(W4230="DIMEC",S4230,IF(W4230="MEDCENTRO",U4230,""))</f>
        <v/>
      </c>
      <c r="AC4230" s="18" t="n">
        <f aca="false">IF(AA4230&lt;&gt;"COMPRAR",0,IF(AB4230="",I4230,MIN(I4230,AB4230)))</f>
        <v>0</v>
      </c>
      <c r="AD4230" s="19" t="n">
        <f aca="false">IF(AC4230&gt;0,AC4230*V4230,0)</f>
        <v>0</v>
      </c>
      <c r="AE4230" s="19" t="n">
        <f aca="false">IF(AC4230&gt;0,(M4230-V4230)*AC4230,0)</f>
        <v>0</v>
      </c>
      <c r="AF4230" s="16" t="str">
        <f aca="false">IF(AA4230&lt;&gt;"COMPRAR","",IF(AB4230="",IF(X4230="","",IF(X4230-V4230&lt;0.01,"EMPATE TÉCNICO","")),IF(AB4230&lt;I4230,"ESTOQUE INSUFICIENTE",IF(X4230="","",IF(X4230-V4230&lt;0.01,"EMPATE TÉCNICO","")))))</f>
        <v/>
      </c>
      <c r="AG4230" s="16" t="s">
        <v>1838</v>
      </c>
      <c r="AH4230" s="16" t="s">
        <v>1761</v>
      </c>
    </row>
    <row r="4231" customFormat="false" ht="15" hidden="false" customHeight="false" outlineLevel="0" collapsed="false">
      <c r="A4231" s="16" t="s">
        <v>13079</v>
      </c>
      <c r="B4231" s="17" t="s">
        <v>13080</v>
      </c>
      <c r="C4231" s="16" t="s">
        <v>13081</v>
      </c>
      <c r="D4231" s="16" t="s">
        <v>6245</v>
      </c>
      <c r="E4231" s="18" t="n">
        <v>1</v>
      </c>
      <c r="F4231" s="16" t="s">
        <v>43</v>
      </c>
      <c r="G4231" s="18" t="n">
        <v>0</v>
      </c>
      <c r="H4231" s="16" t="n">
        <v>0.2</v>
      </c>
      <c r="I4231" s="18" t="n">
        <v>1</v>
      </c>
      <c r="J4231" s="19" t="n">
        <v>20.44</v>
      </c>
      <c r="K4231" s="19" t="n">
        <v>20.44</v>
      </c>
      <c r="L4231" s="19" t="n">
        <v>20.44</v>
      </c>
      <c r="M4231" s="19" t="n">
        <f aca="false">IF(J4231&gt;0,J4231,K4231)*E4231</f>
        <v>20.44</v>
      </c>
      <c r="N4231" s="20"/>
      <c r="O4231" s="21" t="str">
        <f aca="false">IF(R4231="","",ROUND(R4231*(1-Premissas!$B$4),4))</f>
        <v/>
      </c>
      <c r="P4231" s="22"/>
      <c r="Q4231" s="22"/>
      <c r="R4231" s="23"/>
      <c r="S4231" s="24"/>
      <c r="T4231" s="24"/>
      <c r="U4231" s="25"/>
      <c r="V4231" s="19" t="str">
        <f aca="false">IF(COUNT(N4231:Q4231)=0,"",MIN(N4231:Q4231))</f>
        <v/>
      </c>
      <c r="W4231" s="16" t="str">
        <f aca="false">IF(V4231="","",INDEX($N$4:$Q$4,MATCH(V4231,N4231:Q4231,0)))</f>
        <v/>
      </c>
      <c r="X4231" s="19" t="str">
        <f aca="false">IF(COUNT(N4231:Q4231)&lt;2,"",SMALL(N4231:Q4231,2))</f>
        <v/>
      </c>
      <c r="Y4231" s="26" t="str">
        <f aca="false">IF(OR(V4231="",M4231=0),"",V4231/M4231-1)</f>
        <v/>
      </c>
      <c r="Z4231" s="26" t="str">
        <f aca="false">IF(OR(V4231="",L4231=""),"",V4231/(L4231*E4231)-1)</f>
        <v/>
      </c>
      <c r="AA4231" s="16" t="str">
        <f aca="false">IF(V4231="","SEM OFERTA",IF(OR(Y4231&gt;Premissas!$B$11,Y4231&lt;Premissas!$B$12),"VERIFICAR - UNIDADE/EMBALAGEM",IF(Y4231&gt;Premissas!$B$6,"NÃO COMPRAR - REAJUSTE &gt;5%","COMPRAR")))</f>
        <v>SEM OFERTA</v>
      </c>
      <c r="AB4231" s="18" t="str">
        <f aca="false">IF(W4231="DIMEC",S4231,IF(W4231="MEDCENTRO",U4231,""))</f>
        <v/>
      </c>
      <c r="AC4231" s="18" t="n">
        <f aca="false">IF(AA4231&lt;&gt;"COMPRAR",0,IF(AB4231="",I4231,MIN(I4231,AB4231)))</f>
        <v>0</v>
      </c>
      <c r="AD4231" s="19" t="n">
        <f aca="false">IF(AC4231&gt;0,AC4231*V4231,0)</f>
        <v>0</v>
      </c>
      <c r="AE4231" s="19" t="n">
        <f aca="false">IF(AC4231&gt;0,(M4231-V4231)*AC4231,0)</f>
        <v>0</v>
      </c>
      <c r="AF4231" s="16" t="str">
        <f aca="false">IF(AA4231&lt;&gt;"COMPRAR","",IF(AB4231="",IF(X4231="","",IF(X4231-V4231&lt;0.01,"EMPATE TÉCNICO","")),IF(AB4231&lt;I4231,"ESTOQUE INSUFICIENTE",IF(X4231="","",IF(X4231-V4231&lt;0.01,"EMPATE TÉCNICO","")))))</f>
        <v/>
      </c>
      <c r="AG4231" s="16" t="s">
        <v>1838</v>
      </c>
      <c r="AH4231" s="16" t="s">
        <v>1761</v>
      </c>
    </row>
    <row r="4232" customFormat="false" ht="15" hidden="false" customHeight="false" outlineLevel="0" collapsed="false">
      <c r="A4232" s="16" t="s">
        <v>13082</v>
      </c>
      <c r="B4232" s="17" t="s">
        <v>13083</v>
      </c>
      <c r="C4232" s="16" t="s">
        <v>13084</v>
      </c>
      <c r="D4232" s="16" t="s">
        <v>6245</v>
      </c>
      <c r="E4232" s="18" t="n">
        <v>1</v>
      </c>
      <c r="F4232" s="16" t="s">
        <v>43</v>
      </c>
      <c r="G4232" s="18" t="n">
        <v>0</v>
      </c>
      <c r="H4232" s="16" t="n">
        <v>0.2</v>
      </c>
      <c r="I4232" s="18" t="n">
        <v>1</v>
      </c>
      <c r="J4232" s="19" t="n">
        <v>19.11</v>
      </c>
      <c r="K4232" s="19" t="n">
        <v>19.11</v>
      </c>
      <c r="L4232" s="19" t="n">
        <v>19.11</v>
      </c>
      <c r="M4232" s="19" t="n">
        <f aca="false">IF(J4232&gt;0,J4232,K4232)*E4232</f>
        <v>19.11</v>
      </c>
      <c r="N4232" s="20"/>
      <c r="O4232" s="21" t="str">
        <f aca="false">IF(R4232="","",ROUND(R4232*(1-Premissas!$B$4),4))</f>
        <v/>
      </c>
      <c r="P4232" s="22"/>
      <c r="Q4232" s="22"/>
      <c r="R4232" s="23"/>
      <c r="S4232" s="24"/>
      <c r="T4232" s="24"/>
      <c r="U4232" s="25"/>
      <c r="V4232" s="19" t="str">
        <f aca="false">IF(COUNT(N4232:Q4232)=0,"",MIN(N4232:Q4232))</f>
        <v/>
      </c>
      <c r="W4232" s="16" t="str">
        <f aca="false">IF(V4232="","",INDEX($N$4:$Q$4,MATCH(V4232,N4232:Q4232,0)))</f>
        <v/>
      </c>
      <c r="X4232" s="19" t="str">
        <f aca="false">IF(COUNT(N4232:Q4232)&lt;2,"",SMALL(N4232:Q4232,2))</f>
        <v/>
      </c>
      <c r="Y4232" s="26" t="str">
        <f aca="false">IF(OR(V4232="",M4232=0),"",V4232/M4232-1)</f>
        <v/>
      </c>
      <c r="Z4232" s="26" t="str">
        <f aca="false">IF(OR(V4232="",L4232=""),"",V4232/(L4232*E4232)-1)</f>
        <v/>
      </c>
      <c r="AA4232" s="16" t="str">
        <f aca="false">IF(V4232="","SEM OFERTA",IF(OR(Y4232&gt;Premissas!$B$11,Y4232&lt;Premissas!$B$12),"VERIFICAR - UNIDADE/EMBALAGEM",IF(Y4232&gt;Premissas!$B$6,"NÃO COMPRAR - REAJUSTE &gt;5%","COMPRAR")))</f>
        <v>SEM OFERTA</v>
      </c>
      <c r="AB4232" s="18" t="str">
        <f aca="false">IF(W4232="DIMEC",S4232,IF(W4232="MEDCENTRO",U4232,""))</f>
        <v/>
      </c>
      <c r="AC4232" s="18" t="n">
        <f aca="false">IF(AA4232&lt;&gt;"COMPRAR",0,IF(AB4232="",I4232,MIN(I4232,AB4232)))</f>
        <v>0</v>
      </c>
      <c r="AD4232" s="19" t="n">
        <f aca="false">IF(AC4232&gt;0,AC4232*V4232,0)</f>
        <v>0</v>
      </c>
      <c r="AE4232" s="19" t="n">
        <f aca="false">IF(AC4232&gt;0,(M4232-V4232)*AC4232,0)</f>
        <v>0</v>
      </c>
      <c r="AF4232" s="16" t="str">
        <f aca="false">IF(AA4232&lt;&gt;"COMPRAR","",IF(AB4232="",IF(X4232="","",IF(X4232-V4232&lt;0.01,"EMPATE TÉCNICO","")),IF(AB4232&lt;I4232,"ESTOQUE INSUFICIENTE",IF(X4232="","",IF(X4232-V4232&lt;0.01,"EMPATE TÉCNICO","")))))</f>
        <v/>
      </c>
      <c r="AG4232" s="16" t="s">
        <v>547</v>
      </c>
      <c r="AH4232" s="16" t="s">
        <v>1761</v>
      </c>
    </row>
    <row r="4233" customFormat="false" ht="15" hidden="false" customHeight="false" outlineLevel="0" collapsed="false">
      <c r="A4233" s="16" t="s">
        <v>13085</v>
      </c>
      <c r="B4233" s="17" t="s">
        <v>13086</v>
      </c>
      <c r="C4233" s="16" t="s">
        <v>13087</v>
      </c>
      <c r="D4233" s="16" t="s">
        <v>6245</v>
      </c>
      <c r="E4233" s="18" t="n">
        <v>1</v>
      </c>
      <c r="F4233" s="16" t="s">
        <v>43</v>
      </c>
      <c r="G4233" s="18" t="n">
        <v>0</v>
      </c>
      <c r="H4233" s="16" t="n">
        <v>0.3</v>
      </c>
      <c r="I4233" s="18" t="n">
        <v>1</v>
      </c>
      <c r="J4233" s="19" t="n">
        <v>18.23</v>
      </c>
      <c r="K4233" s="19" t="n">
        <v>18.23</v>
      </c>
      <c r="L4233" s="19" t="n">
        <v>18.23</v>
      </c>
      <c r="M4233" s="19" t="n">
        <f aca="false">IF(J4233&gt;0,J4233,K4233)*E4233</f>
        <v>18.23</v>
      </c>
      <c r="N4233" s="20"/>
      <c r="O4233" s="21" t="str">
        <f aca="false">IF(R4233="","",ROUND(R4233*(1-Premissas!$B$4),4))</f>
        <v/>
      </c>
      <c r="P4233" s="22"/>
      <c r="Q4233" s="22"/>
      <c r="R4233" s="23"/>
      <c r="S4233" s="24"/>
      <c r="T4233" s="24"/>
      <c r="U4233" s="25"/>
      <c r="V4233" s="19" t="str">
        <f aca="false">IF(COUNT(N4233:Q4233)=0,"",MIN(N4233:Q4233))</f>
        <v/>
      </c>
      <c r="W4233" s="16" t="str">
        <f aca="false">IF(V4233="","",INDEX($N$4:$Q$4,MATCH(V4233,N4233:Q4233,0)))</f>
        <v/>
      </c>
      <c r="X4233" s="19" t="str">
        <f aca="false">IF(COUNT(N4233:Q4233)&lt;2,"",SMALL(N4233:Q4233,2))</f>
        <v/>
      </c>
      <c r="Y4233" s="26" t="str">
        <f aca="false">IF(OR(V4233="",M4233=0),"",V4233/M4233-1)</f>
        <v/>
      </c>
      <c r="Z4233" s="26" t="str">
        <f aca="false">IF(OR(V4233="",L4233=""),"",V4233/(L4233*E4233)-1)</f>
        <v/>
      </c>
      <c r="AA4233" s="16" t="str">
        <f aca="false">IF(V4233="","SEM OFERTA",IF(OR(Y4233&gt;Premissas!$B$11,Y4233&lt;Premissas!$B$12),"VERIFICAR - UNIDADE/EMBALAGEM",IF(Y4233&gt;Premissas!$B$6,"NÃO COMPRAR - REAJUSTE &gt;5%","COMPRAR")))</f>
        <v>SEM OFERTA</v>
      </c>
      <c r="AB4233" s="18" t="str">
        <f aca="false">IF(W4233="DIMEC",S4233,IF(W4233="MEDCENTRO",U4233,""))</f>
        <v/>
      </c>
      <c r="AC4233" s="18" t="n">
        <f aca="false">IF(AA4233&lt;&gt;"COMPRAR",0,IF(AB4233="",I4233,MIN(I4233,AB4233)))</f>
        <v>0</v>
      </c>
      <c r="AD4233" s="19" t="n">
        <f aca="false">IF(AC4233&gt;0,AC4233*V4233,0)</f>
        <v>0</v>
      </c>
      <c r="AE4233" s="19" t="n">
        <f aca="false">IF(AC4233&gt;0,(M4233-V4233)*AC4233,0)</f>
        <v>0</v>
      </c>
      <c r="AF4233" s="16" t="str">
        <f aca="false">IF(AA4233&lt;&gt;"COMPRAR","",IF(AB4233="",IF(X4233="","",IF(X4233-V4233&lt;0.01,"EMPATE TÉCNICO","")),IF(AB4233&lt;I4233,"ESTOQUE INSUFICIENTE",IF(X4233="","",IF(X4233-V4233&lt;0.01,"EMPATE TÉCNICO","")))))</f>
        <v/>
      </c>
      <c r="AG4233" s="16" t="s">
        <v>1838</v>
      </c>
      <c r="AH4233" s="16" t="s">
        <v>1761</v>
      </c>
    </row>
    <row r="4234" customFormat="false" ht="15" hidden="false" customHeight="false" outlineLevel="0" collapsed="false">
      <c r="A4234" s="16" t="s">
        <v>13088</v>
      </c>
      <c r="B4234" s="17" t="s">
        <v>13089</v>
      </c>
      <c r="C4234" s="16" t="s">
        <v>13090</v>
      </c>
      <c r="D4234" s="16" t="s">
        <v>6245</v>
      </c>
      <c r="E4234" s="18" t="n">
        <v>1</v>
      </c>
      <c r="F4234" s="16" t="s">
        <v>43</v>
      </c>
      <c r="G4234" s="18" t="n">
        <v>0</v>
      </c>
      <c r="H4234" s="16" t="n">
        <v>0.1</v>
      </c>
      <c r="I4234" s="18" t="n">
        <v>1</v>
      </c>
      <c r="J4234" s="19" t="n">
        <v>15.85</v>
      </c>
      <c r="K4234" s="19" t="n">
        <v>15.85</v>
      </c>
      <c r="L4234" s="19" t="n">
        <v>15.85</v>
      </c>
      <c r="M4234" s="19" t="n">
        <f aca="false">IF(J4234&gt;0,J4234,K4234)*E4234</f>
        <v>15.85</v>
      </c>
      <c r="N4234" s="20"/>
      <c r="O4234" s="21" t="str">
        <f aca="false">IF(R4234="","",ROUND(R4234*(1-Premissas!$B$4),4))</f>
        <v/>
      </c>
      <c r="P4234" s="22"/>
      <c r="Q4234" s="22"/>
      <c r="R4234" s="23"/>
      <c r="S4234" s="24"/>
      <c r="T4234" s="24"/>
      <c r="U4234" s="25"/>
      <c r="V4234" s="19" t="str">
        <f aca="false">IF(COUNT(N4234:Q4234)=0,"",MIN(N4234:Q4234))</f>
        <v/>
      </c>
      <c r="W4234" s="16" t="str">
        <f aca="false">IF(V4234="","",INDEX($N$4:$Q$4,MATCH(V4234,N4234:Q4234,0)))</f>
        <v/>
      </c>
      <c r="X4234" s="19" t="str">
        <f aca="false">IF(COUNT(N4234:Q4234)&lt;2,"",SMALL(N4234:Q4234,2))</f>
        <v/>
      </c>
      <c r="Y4234" s="26" t="str">
        <f aca="false">IF(OR(V4234="",M4234=0),"",V4234/M4234-1)</f>
        <v/>
      </c>
      <c r="Z4234" s="26" t="str">
        <f aca="false">IF(OR(V4234="",L4234=""),"",V4234/(L4234*E4234)-1)</f>
        <v/>
      </c>
      <c r="AA4234" s="16" t="str">
        <f aca="false">IF(V4234="","SEM OFERTA",IF(OR(Y4234&gt;Premissas!$B$11,Y4234&lt;Premissas!$B$12),"VERIFICAR - UNIDADE/EMBALAGEM",IF(Y4234&gt;Premissas!$B$6,"NÃO COMPRAR - REAJUSTE &gt;5%","COMPRAR")))</f>
        <v>SEM OFERTA</v>
      </c>
      <c r="AB4234" s="18" t="str">
        <f aca="false">IF(W4234="DIMEC",S4234,IF(W4234="MEDCENTRO",U4234,""))</f>
        <v/>
      </c>
      <c r="AC4234" s="18" t="n">
        <f aca="false">IF(AA4234&lt;&gt;"COMPRAR",0,IF(AB4234="",I4234,MIN(I4234,AB4234)))</f>
        <v>0</v>
      </c>
      <c r="AD4234" s="19" t="n">
        <f aca="false">IF(AC4234&gt;0,AC4234*V4234,0)</f>
        <v>0</v>
      </c>
      <c r="AE4234" s="19" t="n">
        <f aca="false">IF(AC4234&gt;0,(M4234-V4234)*AC4234,0)</f>
        <v>0</v>
      </c>
      <c r="AF4234" s="16" t="str">
        <f aca="false">IF(AA4234&lt;&gt;"COMPRAR","",IF(AB4234="",IF(X4234="","",IF(X4234-V4234&lt;0.01,"EMPATE TÉCNICO","")),IF(AB4234&lt;I4234,"ESTOQUE INSUFICIENTE",IF(X4234="","",IF(X4234-V4234&lt;0.01,"EMPATE TÉCNICO","")))))</f>
        <v/>
      </c>
      <c r="AG4234" s="16" t="s">
        <v>1838</v>
      </c>
      <c r="AH4234" s="16" t="s">
        <v>1761</v>
      </c>
    </row>
    <row r="4235" customFormat="false" ht="15" hidden="false" customHeight="false" outlineLevel="0" collapsed="false">
      <c r="A4235" s="16" t="s">
        <v>13091</v>
      </c>
      <c r="B4235" s="17" t="s">
        <v>13092</v>
      </c>
      <c r="C4235" s="16" t="s">
        <v>13093</v>
      </c>
      <c r="D4235" s="16" t="s">
        <v>6245</v>
      </c>
      <c r="E4235" s="18" t="n">
        <v>1</v>
      </c>
      <c r="F4235" s="16" t="s">
        <v>43</v>
      </c>
      <c r="G4235" s="18" t="n">
        <v>0</v>
      </c>
      <c r="H4235" s="16" t="n">
        <v>0</v>
      </c>
      <c r="I4235" s="18" t="n">
        <v>1</v>
      </c>
      <c r="J4235" s="19" t="n">
        <v>15.85</v>
      </c>
      <c r="K4235" s="19" t="n">
        <v>15.85</v>
      </c>
      <c r="L4235" s="19" t="n">
        <v>15.85</v>
      </c>
      <c r="M4235" s="19" t="n">
        <f aca="false">IF(J4235&gt;0,J4235,K4235)*E4235</f>
        <v>15.85</v>
      </c>
      <c r="N4235" s="20"/>
      <c r="O4235" s="21" t="str">
        <f aca="false">IF(R4235="","",ROUND(R4235*(1-Premissas!$B$4),4))</f>
        <v/>
      </c>
      <c r="P4235" s="22"/>
      <c r="Q4235" s="22"/>
      <c r="R4235" s="23"/>
      <c r="S4235" s="24"/>
      <c r="T4235" s="24"/>
      <c r="U4235" s="25"/>
      <c r="V4235" s="19" t="str">
        <f aca="false">IF(COUNT(N4235:Q4235)=0,"",MIN(N4235:Q4235))</f>
        <v/>
      </c>
      <c r="W4235" s="16" t="str">
        <f aca="false">IF(V4235="","",INDEX($N$4:$Q$4,MATCH(V4235,N4235:Q4235,0)))</f>
        <v/>
      </c>
      <c r="X4235" s="19" t="str">
        <f aca="false">IF(COUNT(N4235:Q4235)&lt;2,"",SMALL(N4235:Q4235,2))</f>
        <v/>
      </c>
      <c r="Y4235" s="26" t="str">
        <f aca="false">IF(OR(V4235="",M4235=0),"",V4235/M4235-1)</f>
        <v/>
      </c>
      <c r="Z4235" s="26" t="str">
        <f aca="false">IF(OR(V4235="",L4235=""),"",V4235/(L4235*E4235)-1)</f>
        <v/>
      </c>
      <c r="AA4235" s="16" t="str">
        <f aca="false">IF(V4235="","SEM OFERTA",IF(OR(Y4235&gt;Premissas!$B$11,Y4235&lt;Premissas!$B$12),"VERIFICAR - UNIDADE/EMBALAGEM",IF(Y4235&gt;Premissas!$B$6,"NÃO COMPRAR - REAJUSTE &gt;5%","COMPRAR")))</f>
        <v>SEM OFERTA</v>
      </c>
      <c r="AB4235" s="18" t="str">
        <f aca="false">IF(W4235="DIMEC",S4235,IF(W4235="MEDCENTRO",U4235,""))</f>
        <v/>
      </c>
      <c r="AC4235" s="18" t="n">
        <f aca="false">IF(AA4235&lt;&gt;"COMPRAR",0,IF(AB4235="",I4235,MIN(I4235,AB4235)))</f>
        <v>0</v>
      </c>
      <c r="AD4235" s="19" t="n">
        <f aca="false">IF(AC4235&gt;0,AC4235*V4235,0)</f>
        <v>0</v>
      </c>
      <c r="AE4235" s="19" t="n">
        <f aca="false">IF(AC4235&gt;0,(M4235-V4235)*AC4235,0)</f>
        <v>0</v>
      </c>
      <c r="AF4235" s="16" t="str">
        <f aca="false">IF(AA4235&lt;&gt;"COMPRAR","",IF(AB4235="",IF(X4235="","",IF(X4235-V4235&lt;0.01,"EMPATE TÉCNICO","")),IF(AB4235&lt;I4235,"ESTOQUE INSUFICIENTE",IF(X4235="","",IF(X4235-V4235&lt;0.01,"EMPATE TÉCNICO","")))))</f>
        <v/>
      </c>
      <c r="AG4235" s="16" t="s">
        <v>1838</v>
      </c>
      <c r="AH4235" s="16" t="s">
        <v>1761</v>
      </c>
    </row>
    <row r="4236" customFormat="false" ht="15" hidden="false" customHeight="false" outlineLevel="0" collapsed="false">
      <c r="A4236" s="16" t="s">
        <v>13094</v>
      </c>
      <c r="B4236" s="17" t="s">
        <v>13095</v>
      </c>
      <c r="C4236" s="16" t="s">
        <v>13096</v>
      </c>
      <c r="D4236" s="16" t="s">
        <v>6245</v>
      </c>
      <c r="E4236" s="18" t="n">
        <v>1</v>
      </c>
      <c r="F4236" s="16" t="s">
        <v>43</v>
      </c>
      <c r="G4236" s="18" t="n">
        <v>0</v>
      </c>
      <c r="H4236" s="16" t="n">
        <v>0.1</v>
      </c>
      <c r="I4236" s="18" t="n">
        <v>1</v>
      </c>
      <c r="J4236" s="19" t="n">
        <v>18.74</v>
      </c>
      <c r="K4236" s="19" t="n">
        <v>18.74</v>
      </c>
      <c r="L4236" s="19" t="n">
        <v>18.74</v>
      </c>
      <c r="M4236" s="19" t="n">
        <f aca="false">IF(J4236&gt;0,J4236,K4236)*E4236</f>
        <v>18.74</v>
      </c>
      <c r="N4236" s="20"/>
      <c r="O4236" s="21" t="str">
        <f aca="false">IF(R4236="","",ROUND(R4236*(1-Premissas!$B$4),4))</f>
        <v/>
      </c>
      <c r="P4236" s="22"/>
      <c r="Q4236" s="22"/>
      <c r="R4236" s="23"/>
      <c r="S4236" s="24"/>
      <c r="T4236" s="24"/>
      <c r="U4236" s="25"/>
      <c r="V4236" s="19" t="str">
        <f aca="false">IF(COUNT(N4236:Q4236)=0,"",MIN(N4236:Q4236))</f>
        <v/>
      </c>
      <c r="W4236" s="16" t="str">
        <f aca="false">IF(V4236="","",INDEX($N$4:$Q$4,MATCH(V4236,N4236:Q4236,0)))</f>
        <v/>
      </c>
      <c r="X4236" s="19" t="str">
        <f aca="false">IF(COUNT(N4236:Q4236)&lt;2,"",SMALL(N4236:Q4236,2))</f>
        <v/>
      </c>
      <c r="Y4236" s="26" t="str">
        <f aca="false">IF(OR(V4236="",M4236=0),"",V4236/M4236-1)</f>
        <v/>
      </c>
      <c r="Z4236" s="26" t="str">
        <f aca="false">IF(OR(V4236="",L4236=""),"",V4236/(L4236*E4236)-1)</f>
        <v/>
      </c>
      <c r="AA4236" s="16" t="str">
        <f aca="false">IF(V4236="","SEM OFERTA",IF(OR(Y4236&gt;Premissas!$B$11,Y4236&lt;Premissas!$B$12),"VERIFICAR - UNIDADE/EMBALAGEM",IF(Y4236&gt;Premissas!$B$6,"NÃO COMPRAR - REAJUSTE &gt;5%","COMPRAR")))</f>
        <v>SEM OFERTA</v>
      </c>
      <c r="AB4236" s="18" t="str">
        <f aca="false">IF(W4236="DIMEC",S4236,IF(W4236="MEDCENTRO",U4236,""))</f>
        <v/>
      </c>
      <c r="AC4236" s="18" t="n">
        <f aca="false">IF(AA4236&lt;&gt;"COMPRAR",0,IF(AB4236="",I4236,MIN(I4236,AB4236)))</f>
        <v>0</v>
      </c>
      <c r="AD4236" s="19" t="n">
        <f aca="false">IF(AC4236&gt;0,AC4236*V4236,0)</f>
        <v>0</v>
      </c>
      <c r="AE4236" s="19" t="n">
        <f aca="false">IF(AC4236&gt;0,(M4236-V4236)*AC4236,0)</f>
        <v>0</v>
      </c>
      <c r="AF4236" s="16" t="str">
        <f aca="false">IF(AA4236&lt;&gt;"COMPRAR","",IF(AB4236="",IF(X4236="","",IF(X4236-V4236&lt;0.01,"EMPATE TÉCNICO","")),IF(AB4236&lt;I4236,"ESTOQUE INSUFICIENTE",IF(X4236="","",IF(X4236-V4236&lt;0.01,"EMPATE TÉCNICO","")))))</f>
        <v/>
      </c>
      <c r="AG4236" s="16" t="s">
        <v>547</v>
      </c>
      <c r="AH4236" s="16" t="s">
        <v>1761</v>
      </c>
    </row>
    <row r="4237" customFormat="false" ht="15" hidden="false" customHeight="false" outlineLevel="0" collapsed="false">
      <c r="A4237" s="16" t="s">
        <v>13097</v>
      </c>
      <c r="B4237" s="17" t="s">
        <v>13098</v>
      </c>
      <c r="C4237" s="16" t="s">
        <v>13099</v>
      </c>
      <c r="D4237" s="16" t="s">
        <v>6245</v>
      </c>
      <c r="E4237" s="18" t="n">
        <v>1</v>
      </c>
      <c r="F4237" s="16" t="s">
        <v>43</v>
      </c>
      <c r="G4237" s="18" t="n">
        <v>0</v>
      </c>
      <c r="H4237" s="16" t="n">
        <v>0.1</v>
      </c>
      <c r="I4237" s="18" t="n">
        <v>1</v>
      </c>
      <c r="J4237" s="19" t="n">
        <v>15.85</v>
      </c>
      <c r="K4237" s="19" t="n">
        <v>15.85</v>
      </c>
      <c r="L4237" s="19" t="n">
        <v>15.85</v>
      </c>
      <c r="M4237" s="19" t="n">
        <f aca="false">IF(J4237&gt;0,J4237,K4237)*E4237</f>
        <v>15.85</v>
      </c>
      <c r="N4237" s="20"/>
      <c r="O4237" s="21" t="str">
        <f aca="false">IF(R4237="","",ROUND(R4237*(1-Premissas!$B$4),4))</f>
        <v/>
      </c>
      <c r="P4237" s="22"/>
      <c r="Q4237" s="22"/>
      <c r="R4237" s="23"/>
      <c r="S4237" s="24"/>
      <c r="T4237" s="24"/>
      <c r="U4237" s="25"/>
      <c r="V4237" s="19" t="str">
        <f aca="false">IF(COUNT(N4237:Q4237)=0,"",MIN(N4237:Q4237))</f>
        <v/>
      </c>
      <c r="W4237" s="16" t="str">
        <f aca="false">IF(V4237="","",INDEX($N$4:$Q$4,MATCH(V4237,N4237:Q4237,0)))</f>
        <v/>
      </c>
      <c r="X4237" s="19" t="str">
        <f aca="false">IF(COUNT(N4237:Q4237)&lt;2,"",SMALL(N4237:Q4237,2))</f>
        <v/>
      </c>
      <c r="Y4237" s="26" t="str">
        <f aca="false">IF(OR(V4237="",M4237=0),"",V4237/M4237-1)</f>
        <v/>
      </c>
      <c r="Z4237" s="26" t="str">
        <f aca="false">IF(OR(V4237="",L4237=""),"",V4237/(L4237*E4237)-1)</f>
        <v/>
      </c>
      <c r="AA4237" s="16" t="str">
        <f aca="false">IF(V4237="","SEM OFERTA",IF(OR(Y4237&gt;Premissas!$B$11,Y4237&lt;Premissas!$B$12),"VERIFICAR - UNIDADE/EMBALAGEM",IF(Y4237&gt;Premissas!$B$6,"NÃO COMPRAR - REAJUSTE &gt;5%","COMPRAR")))</f>
        <v>SEM OFERTA</v>
      </c>
      <c r="AB4237" s="18" t="str">
        <f aca="false">IF(W4237="DIMEC",S4237,IF(W4237="MEDCENTRO",U4237,""))</f>
        <v/>
      </c>
      <c r="AC4237" s="18" t="n">
        <f aca="false">IF(AA4237&lt;&gt;"COMPRAR",0,IF(AB4237="",I4237,MIN(I4237,AB4237)))</f>
        <v>0</v>
      </c>
      <c r="AD4237" s="19" t="n">
        <f aca="false">IF(AC4237&gt;0,AC4237*V4237,0)</f>
        <v>0</v>
      </c>
      <c r="AE4237" s="19" t="n">
        <f aca="false">IF(AC4237&gt;0,(M4237-V4237)*AC4237,0)</f>
        <v>0</v>
      </c>
      <c r="AF4237" s="16" t="str">
        <f aca="false">IF(AA4237&lt;&gt;"COMPRAR","",IF(AB4237="",IF(X4237="","",IF(X4237-V4237&lt;0.01,"EMPATE TÉCNICO","")),IF(AB4237&lt;I4237,"ESTOQUE INSUFICIENTE",IF(X4237="","",IF(X4237-V4237&lt;0.01,"EMPATE TÉCNICO","")))))</f>
        <v/>
      </c>
      <c r="AG4237" s="16" t="s">
        <v>1838</v>
      </c>
      <c r="AH4237" s="16" t="s">
        <v>1761</v>
      </c>
    </row>
    <row r="4238" customFormat="false" ht="15" hidden="false" customHeight="false" outlineLevel="0" collapsed="false">
      <c r="A4238" s="16" t="s">
        <v>13100</v>
      </c>
      <c r="B4238" s="17" t="s">
        <v>13101</v>
      </c>
      <c r="C4238" s="16" t="s">
        <v>13102</v>
      </c>
      <c r="D4238" s="16" t="s">
        <v>6245</v>
      </c>
      <c r="E4238" s="18" t="n">
        <v>1</v>
      </c>
      <c r="F4238" s="16" t="s">
        <v>43</v>
      </c>
      <c r="G4238" s="18" t="n">
        <v>0</v>
      </c>
      <c r="H4238" s="16" t="n">
        <v>0.2</v>
      </c>
      <c r="I4238" s="18" t="n">
        <v>1</v>
      </c>
      <c r="J4238" s="19" t="n">
        <v>15.85</v>
      </c>
      <c r="K4238" s="19" t="n">
        <v>15.85</v>
      </c>
      <c r="L4238" s="19" t="n">
        <v>15.85</v>
      </c>
      <c r="M4238" s="19" t="n">
        <f aca="false">IF(J4238&gt;0,J4238,K4238)*E4238</f>
        <v>15.85</v>
      </c>
      <c r="N4238" s="20"/>
      <c r="O4238" s="21" t="str">
        <f aca="false">IF(R4238="","",ROUND(R4238*(1-Premissas!$B$4),4))</f>
        <v/>
      </c>
      <c r="P4238" s="22"/>
      <c r="Q4238" s="22"/>
      <c r="R4238" s="23"/>
      <c r="S4238" s="24"/>
      <c r="T4238" s="24"/>
      <c r="U4238" s="25"/>
      <c r="V4238" s="19" t="str">
        <f aca="false">IF(COUNT(N4238:Q4238)=0,"",MIN(N4238:Q4238))</f>
        <v/>
      </c>
      <c r="W4238" s="16" t="str">
        <f aca="false">IF(V4238="","",INDEX($N$4:$Q$4,MATCH(V4238,N4238:Q4238,0)))</f>
        <v/>
      </c>
      <c r="X4238" s="19" t="str">
        <f aca="false">IF(COUNT(N4238:Q4238)&lt;2,"",SMALL(N4238:Q4238,2))</f>
        <v/>
      </c>
      <c r="Y4238" s="26" t="str">
        <f aca="false">IF(OR(V4238="",M4238=0),"",V4238/M4238-1)</f>
        <v/>
      </c>
      <c r="Z4238" s="26" t="str">
        <f aca="false">IF(OR(V4238="",L4238=""),"",V4238/(L4238*E4238)-1)</f>
        <v/>
      </c>
      <c r="AA4238" s="16" t="str">
        <f aca="false">IF(V4238="","SEM OFERTA",IF(OR(Y4238&gt;Premissas!$B$11,Y4238&lt;Premissas!$B$12),"VERIFICAR - UNIDADE/EMBALAGEM",IF(Y4238&gt;Premissas!$B$6,"NÃO COMPRAR - REAJUSTE &gt;5%","COMPRAR")))</f>
        <v>SEM OFERTA</v>
      </c>
      <c r="AB4238" s="18" t="str">
        <f aca="false">IF(W4238="DIMEC",S4238,IF(W4238="MEDCENTRO",U4238,""))</f>
        <v/>
      </c>
      <c r="AC4238" s="18" t="n">
        <f aca="false">IF(AA4238&lt;&gt;"COMPRAR",0,IF(AB4238="",I4238,MIN(I4238,AB4238)))</f>
        <v>0</v>
      </c>
      <c r="AD4238" s="19" t="n">
        <f aca="false">IF(AC4238&gt;0,AC4238*V4238,0)</f>
        <v>0</v>
      </c>
      <c r="AE4238" s="19" t="n">
        <f aca="false">IF(AC4238&gt;0,(M4238-V4238)*AC4238,0)</f>
        <v>0</v>
      </c>
      <c r="AF4238" s="16" t="str">
        <f aca="false">IF(AA4238&lt;&gt;"COMPRAR","",IF(AB4238="",IF(X4238="","",IF(X4238-V4238&lt;0.01,"EMPATE TÉCNICO","")),IF(AB4238&lt;I4238,"ESTOQUE INSUFICIENTE",IF(X4238="","",IF(X4238-V4238&lt;0.01,"EMPATE TÉCNICO","")))))</f>
        <v/>
      </c>
      <c r="AG4238" s="16" t="s">
        <v>1838</v>
      </c>
      <c r="AH4238" s="16" t="s">
        <v>1761</v>
      </c>
    </row>
    <row r="4239" customFormat="false" ht="15" hidden="false" customHeight="false" outlineLevel="0" collapsed="false">
      <c r="A4239" s="16" t="s">
        <v>13103</v>
      </c>
      <c r="B4239" s="17" t="s">
        <v>13104</v>
      </c>
      <c r="C4239" s="16" t="s">
        <v>13105</v>
      </c>
      <c r="D4239" s="16" t="s">
        <v>6245</v>
      </c>
      <c r="E4239" s="18" t="n">
        <v>1</v>
      </c>
      <c r="F4239" s="16" t="s">
        <v>43</v>
      </c>
      <c r="G4239" s="18" t="n">
        <v>0</v>
      </c>
      <c r="H4239" s="16" t="n">
        <v>0</v>
      </c>
      <c r="I4239" s="18" t="n">
        <v>1</v>
      </c>
      <c r="J4239" s="19" t="n">
        <v>9.23</v>
      </c>
      <c r="K4239" s="19" t="n">
        <v>9.23</v>
      </c>
      <c r="L4239" s="19" t="n">
        <v>9.23</v>
      </c>
      <c r="M4239" s="19" t="n">
        <f aca="false">IF(J4239&gt;0,J4239,K4239)*E4239</f>
        <v>9.23</v>
      </c>
      <c r="N4239" s="20"/>
      <c r="O4239" s="21" t="str">
        <f aca="false">IF(R4239="","",ROUND(R4239*(1-Premissas!$B$4),4))</f>
        <v/>
      </c>
      <c r="P4239" s="22"/>
      <c r="Q4239" s="22"/>
      <c r="R4239" s="23"/>
      <c r="S4239" s="24"/>
      <c r="T4239" s="24"/>
      <c r="U4239" s="25"/>
      <c r="V4239" s="19" t="str">
        <f aca="false">IF(COUNT(N4239:Q4239)=0,"",MIN(N4239:Q4239))</f>
        <v/>
      </c>
      <c r="W4239" s="16" t="str">
        <f aca="false">IF(V4239="","",INDEX($N$4:$Q$4,MATCH(V4239,N4239:Q4239,0)))</f>
        <v/>
      </c>
      <c r="X4239" s="19" t="str">
        <f aca="false">IF(COUNT(N4239:Q4239)&lt;2,"",SMALL(N4239:Q4239,2))</f>
        <v/>
      </c>
      <c r="Y4239" s="26" t="str">
        <f aca="false">IF(OR(V4239="",M4239=0),"",V4239/M4239-1)</f>
        <v/>
      </c>
      <c r="Z4239" s="26" t="str">
        <f aca="false">IF(OR(V4239="",L4239=""),"",V4239/(L4239*E4239)-1)</f>
        <v/>
      </c>
      <c r="AA4239" s="16" t="str">
        <f aca="false">IF(V4239="","SEM OFERTA",IF(OR(Y4239&gt;Premissas!$B$11,Y4239&lt;Premissas!$B$12),"VERIFICAR - UNIDADE/EMBALAGEM",IF(Y4239&gt;Premissas!$B$6,"NÃO COMPRAR - REAJUSTE &gt;5%","COMPRAR")))</f>
        <v>SEM OFERTA</v>
      </c>
      <c r="AB4239" s="18" t="str">
        <f aca="false">IF(W4239="DIMEC",S4239,IF(W4239="MEDCENTRO",U4239,""))</f>
        <v/>
      </c>
      <c r="AC4239" s="18" t="n">
        <f aca="false">IF(AA4239&lt;&gt;"COMPRAR",0,IF(AB4239="",I4239,MIN(I4239,AB4239)))</f>
        <v>0</v>
      </c>
      <c r="AD4239" s="19" t="n">
        <f aca="false">IF(AC4239&gt;0,AC4239*V4239,0)</f>
        <v>0</v>
      </c>
      <c r="AE4239" s="19" t="n">
        <f aca="false">IF(AC4239&gt;0,(M4239-V4239)*AC4239,0)</f>
        <v>0</v>
      </c>
      <c r="AF4239" s="16" t="str">
        <f aca="false">IF(AA4239&lt;&gt;"COMPRAR","",IF(AB4239="",IF(X4239="","",IF(X4239-V4239&lt;0.01,"EMPATE TÉCNICO","")),IF(AB4239&lt;I4239,"ESTOQUE INSUFICIENTE",IF(X4239="","",IF(X4239-V4239&lt;0.01,"EMPATE TÉCNICO","")))))</f>
        <v/>
      </c>
      <c r="AG4239" s="16" t="s">
        <v>1838</v>
      </c>
      <c r="AH4239" s="16" t="s">
        <v>1761</v>
      </c>
    </row>
    <row r="4240" customFormat="false" ht="15" hidden="false" customHeight="false" outlineLevel="0" collapsed="false">
      <c r="A4240" s="16" t="s">
        <v>13106</v>
      </c>
      <c r="B4240" s="17" t="s">
        <v>13107</v>
      </c>
      <c r="C4240" s="16" t="s">
        <v>13108</v>
      </c>
      <c r="D4240" s="16" t="s">
        <v>6245</v>
      </c>
      <c r="E4240" s="18" t="n">
        <v>1</v>
      </c>
      <c r="F4240" s="16" t="s">
        <v>43</v>
      </c>
      <c r="G4240" s="18" t="n">
        <v>0</v>
      </c>
      <c r="H4240" s="16" t="n">
        <v>0</v>
      </c>
      <c r="I4240" s="18" t="n">
        <v>1</v>
      </c>
      <c r="J4240" s="19" t="n">
        <v>13.54</v>
      </c>
      <c r="K4240" s="19" t="n">
        <v>13.54</v>
      </c>
      <c r="L4240" s="19" t="n">
        <v>13.54</v>
      </c>
      <c r="M4240" s="19" t="n">
        <f aca="false">IF(J4240&gt;0,J4240,K4240)*E4240</f>
        <v>13.54</v>
      </c>
      <c r="N4240" s="20"/>
      <c r="O4240" s="21" t="str">
        <f aca="false">IF(R4240="","",ROUND(R4240*(1-Premissas!$B$4),4))</f>
        <v/>
      </c>
      <c r="P4240" s="22"/>
      <c r="Q4240" s="22"/>
      <c r="R4240" s="23"/>
      <c r="S4240" s="24"/>
      <c r="T4240" s="24"/>
      <c r="U4240" s="25"/>
      <c r="V4240" s="19" t="str">
        <f aca="false">IF(COUNT(N4240:Q4240)=0,"",MIN(N4240:Q4240))</f>
        <v/>
      </c>
      <c r="W4240" s="16" t="str">
        <f aca="false">IF(V4240="","",INDEX($N$4:$Q$4,MATCH(V4240,N4240:Q4240,0)))</f>
        <v/>
      </c>
      <c r="X4240" s="19" t="str">
        <f aca="false">IF(COUNT(N4240:Q4240)&lt;2,"",SMALL(N4240:Q4240,2))</f>
        <v/>
      </c>
      <c r="Y4240" s="26" t="str">
        <f aca="false">IF(OR(V4240="",M4240=0),"",V4240/M4240-1)</f>
        <v/>
      </c>
      <c r="Z4240" s="26" t="str">
        <f aca="false">IF(OR(V4240="",L4240=""),"",V4240/(L4240*E4240)-1)</f>
        <v/>
      </c>
      <c r="AA4240" s="16" t="str">
        <f aca="false">IF(V4240="","SEM OFERTA",IF(OR(Y4240&gt;Premissas!$B$11,Y4240&lt;Premissas!$B$12),"VERIFICAR - UNIDADE/EMBALAGEM",IF(Y4240&gt;Premissas!$B$6,"NÃO COMPRAR - REAJUSTE &gt;5%","COMPRAR")))</f>
        <v>SEM OFERTA</v>
      </c>
      <c r="AB4240" s="18" t="str">
        <f aca="false">IF(W4240="DIMEC",S4240,IF(W4240="MEDCENTRO",U4240,""))</f>
        <v/>
      </c>
      <c r="AC4240" s="18" t="n">
        <f aca="false">IF(AA4240&lt;&gt;"COMPRAR",0,IF(AB4240="",I4240,MIN(I4240,AB4240)))</f>
        <v>0</v>
      </c>
      <c r="AD4240" s="19" t="n">
        <f aca="false">IF(AC4240&gt;0,AC4240*V4240,0)</f>
        <v>0</v>
      </c>
      <c r="AE4240" s="19" t="n">
        <f aca="false">IF(AC4240&gt;0,(M4240-V4240)*AC4240,0)</f>
        <v>0</v>
      </c>
      <c r="AF4240" s="16" t="str">
        <f aca="false">IF(AA4240&lt;&gt;"COMPRAR","",IF(AB4240="",IF(X4240="","",IF(X4240-V4240&lt;0.01,"EMPATE TÉCNICO","")),IF(AB4240&lt;I4240,"ESTOQUE INSUFICIENTE",IF(X4240="","",IF(X4240-V4240&lt;0.01,"EMPATE TÉCNICO","")))))</f>
        <v/>
      </c>
      <c r="AG4240" s="16" t="s">
        <v>1838</v>
      </c>
      <c r="AH4240" s="16" t="s">
        <v>1761</v>
      </c>
    </row>
    <row r="4241" customFormat="false" ht="15" hidden="false" customHeight="false" outlineLevel="0" collapsed="false">
      <c r="A4241" s="16" t="s">
        <v>13109</v>
      </c>
      <c r="B4241" s="17" t="s">
        <v>13110</v>
      </c>
      <c r="C4241" s="16" t="s">
        <v>13111</v>
      </c>
      <c r="D4241" s="16" t="s">
        <v>6245</v>
      </c>
      <c r="E4241" s="18" t="n">
        <v>1</v>
      </c>
      <c r="F4241" s="16" t="s">
        <v>43</v>
      </c>
      <c r="G4241" s="18" t="n">
        <v>0</v>
      </c>
      <c r="H4241" s="16" t="n">
        <v>0</v>
      </c>
      <c r="I4241" s="18" t="n">
        <v>1</v>
      </c>
      <c r="J4241" s="19" t="n">
        <v>13.37</v>
      </c>
      <c r="K4241" s="19" t="n">
        <v>13.37</v>
      </c>
      <c r="L4241" s="19" t="n">
        <v>13.37</v>
      </c>
      <c r="M4241" s="19" t="n">
        <f aca="false">IF(J4241&gt;0,J4241,K4241)*E4241</f>
        <v>13.37</v>
      </c>
      <c r="N4241" s="20"/>
      <c r="O4241" s="21" t="str">
        <f aca="false">IF(R4241="","",ROUND(R4241*(1-Premissas!$B$4),4))</f>
        <v/>
      </c>
      <c r="P4241" s="22"/>
      <c r="Q4241" s="22"/>
      <c r="R4241" s="23"/>
      <c r="S4241" s="24"/>
      <c r="T4241" s="24"/>
      <c r="U4241" s="25"/>
      <c r="V4241" s="19" t="str">
        <f aca="false">IF(COUNT(N4241:Q4241)=0,"",MIN(N4241:Q4241))</f>
        <v/>
      </c>
      <c r="W4241" s="16" t="str">
        <f aca="false">IF(V4241="","",INDEX($N$4:$Q$4,MATCH(V4241,N4241:Q4241,0)))</f>
        <v/>
      </c>
      <c r="X4241" s="19" t="str">
        <f aca="false">IF(COUNT(N4241:Q4241)&lt;2,"",SMALL(N4241:Q4241,2))</f>
        <v/>
      </c>
      <c r="Y4241" s="26" t="str">
        <f aca="false">IF(OR(V4241="",M4241=0),"",V4241/M4241-1)</f>
        <v/>
      </c>
      <c r="Z4241" s="26" t="str">
        <f aca="false">IF(OR(V4241="",L4241=""),"",V4241/(L4241*E4241)-1)</f>
        <v/>
      </c>
      <c r="AA4241" s="16" t="str">
        <f aca="false">IF(V4241="","SEM OFERTA",IF(OR(Y4241&gt;Premissas!$B$11,Y4241&lt;Premissas!$B$12),"VERIFICAR - UNIDADE/EMBALAGEM",IF(Y4241&gt;Premissas!$B$6,"NÃO COMPRAR - REAJUSTE &gt;5%","COMPRAR")))</f>
        <v>SEM OFERTA</v>
      </c>
      <c r="AB4241" s="18" t="str">
        <f aca="false">IF(W4241="DIMEC",S4241,IF(W4241="MEDCENTRO",U4241,""))</f>
        <v/>
      </c>
      <c r="AC4241" s="18" t="n">
        <f aca="false">IF(AA4241&lt;&gt;"COMPRAR",0,IF(AB4241="",I4241,MIN(I4241,AB4241)))</f>
        <v>0</v>
      </c>
      <c r="AD4241" s="19" t="n">
        <f aca="false">IF(AC4241&gt;0,AC4241*V4241,0)</f>
        <v>0</v>
      </c>
      <c r="AE4241" s="19" t="n">
        <f aca="false">IF(AC4241&gt;0,(M4241-V4241)*AC4241,0)</f>
        <v>0</v>
      </c>
      <c r="AF4241" s="16" t="str">
        <f aca="false">IF(AA4241&lt;&gt;"COMPRAR","",IF(AB4241="",IF(X4241="","",IF(X4241-V4241&lt;0.01,"EMPATE TÉCNICO","")),IF(AB4241&lt;I4241,"ESTOQUE INSUFICIENTE",IF(X4241="","",IF(X4241-V4241&lt;0.01,"EMPATE TÉCNICO","")))))</f>
        <v/>
      </c>
      <c r="AG4241" s="16" t="s">
        <v>1838</v>
      </c>
      <c r="AH4241" s="16" t="s">
        <v>1761</v>
      </c>
    </row>
    <row r="4242" customFormat="false" ht="15" hidden="false" customHeight="false" outlineLevel="0" collapsed="false">
      <c r="A4242" s="16" t="s">
        <v>13112</v>
      </c>
      <c r="B4242" s="17" t="s">
        <v>13113</v>
      </c>
      <c r="C4242" s="16" t="s">
        <v>13114</v>
      </c>
      <c r="D4242" s="16" t="s">
        <v>6245</v>
      </c>
      <c r="E4242" s="18" t="n">
        <v>1</v>
      </c>
      <c r="F4242" s="16" t="s">
        <v>43</v>
      </c>
      <c r="G4242" s="18" t="n">
        <v>0</v>
      </c>
      <c r="H4242" s="16" t="n">
        <v>0</v>
      </c>
      <c r="I4242" s="18" t="n">
        <v>1</v>
      </c>
      <c r="J4242" s="19" t="n">
        <v>13.37</v>
      </c>
      <c r="K4242" s="19" t="n">
        <v>13.37</v>
      </c>
      <c r="L4242" s="19" t="n">
        <v>13.37</v>
      </c>
      <c r="M4242" s="19" t="n">
        <f aca="false">IF(J4242&gt;0,J4242,K4242)*E4242</f>
        <v>13.37</v>
      </c>
      <c r="N4242" s="20"/>
      <c r="O4242" s="21" t="str">
        <f aca="false">IF(R4242="","",ROUND(R4242*(1-Premissas!$B$4),4))</f>
        <v/>
      </c>
      <c r="P4242" s="22"/>
      <c r="Q4242" s="22"/>
      <c r="R4242" s="23"/>
      <c r="S4242" s="24"/>
      <c r="T4242" s="24"/>
      <c r="U4242" s="25"/>
      <c r="V4242" s="19" t="str">
        <f aca="false">IF(COUNT(N4242:Q4242)=0,"",MIN(N4242:Q4242))</f>
        <v/>
      </c>
      <c r="W4242" s="16" t="str">
        <f aca="false">IF(V4242="","",INDEX($N$4:$Q$4,MATCH(V4242,N4242:Q4242,0)))</f>
        <v/>
      </c>
      <c r="X4242" s="19" t="str">
        <f aca="false">IF(COUNT(N4242:Q4242)&lt;2,"",SMALL(N4242:Q4242,2))</f>
        <v/>
      </c>
      <c r="Y4242" s="26" t="str">
        <f aca="false">IF(OR(V4242="",M4242=0),"",V4242/M4242-1)</f>
        <v/>
      </c>
      <c r="Z4242" s="26" t="str">
        <f aca="false">IF(OR(V4242="",L4242=""),"",V4242/(L4242*E4242)-1)</f>
        <v/>
      </c>
      <c r="AA4242" s="16" t="str">
        <f aca="false">IF(V4242="","SEM OFERTA",IF(OR(Y4242&gt;Premissas!$B$11,Y4242&lt;Premissas!$B$12),"VERIFICAR - UNIDADE/EMBALAGEM",IF(Y4242&gt;Premissas!$B$6,"NÃO COMPRAR - REAJUSTE &gt;5%","COMPRAR")))</f>
        <v>SEM OFERTA</v>
      </c>
      <c r="AB4242" s="18" t="str">
        <f aca="false">IF(W4242="DIMEC",S4242,IF(W4242="MEDCENTRO",U4242,""))</f>
        <v/>
      </c>
      <c r="AC4242" s="18" t="n">
        <f aca="false">IF(AA4242&lt;&gt;"COMPRAR",0,IF(AB4242="",I4242,MIN(I4242,AB4242)))</f>
        <v>0</v>
      </c>
      <c r="AD4242" s="19" t="n">
        <f aca="false">IF(AC4242&gt;0,AC4242*V4242,0)</f>
        <v>0</v>
      </c>
      <c r="AE4242" s="19" t="n">
        <f aca="false">IF(AC4242&gt;0,(M4242-V4242)*AC4242,0)</f>
        <v>0</v>
      </c>
      <c r="AF4242" s="16" t="str">
        <f aca="false">IF(AA4242&lt;&gt;"COMPRAR","",IF(AB4242="",IF(X4242="","",IF(X4242-V4242&lt;0.01,"EMPATE TÉCNICO","")),IF(AB4242&lt;I4242,"ESTOQUE INSUFICIENTE",IF(X4242="","",IF(X4242-V4242&lt;0.01,"EMPATE TÉCNICO","")))))</f>
        <v/>
      </c>
      <c r="AG4242" s="16" t="s">
        <v>1838</v>
      </c>
      <c r="AH4242" s="16" t="s">
        <v>1761</v>
      </c>
    </row>
    <row r="4243" customFormat="false" ht="15" hidden="false" customHeight="false" outlineLevel="0" collapsed="false">
      <c r="A4243" s="16" t="s">
        <v>13115</v>
      </c>
      <c r="B4243" s="17" t="s">
        <v>13116</v>
      </c>
      <c r="C4243" s="16" t="s">
        <v>13117</v>
      </c>
      <c r="D4243" s="16" t="s">
        <v>6245</v>
      </c>
      <c r="E4243" s="18" t="n">
        <v>1</v>
      </c>
      <c r="F4243" s="16" t="s">
        <v>43</v>
      </c>
      <c r="G4243" s="18" t="n">
        <v>0</v>
      </c>
      <c r="H4243" s="16" t="n">
        <v>0</v>
      </c>
      <c r="I4243" s="18" t="n">
        <v>1</v>
      </c>
      <c r="J4243" s="19" t="n">
        <v>13.37</v>
      </c>
      <c r="K4243" s="19" t="n">
        <v>13.37</v>
      </c>
      <c r="L4243" s="19" t="n">
        <v>13.37</v>
      </c>
      <c r="M4243" s="19" t="n">
        <f aca="false">IF(J4243&gt;0,J4243,K4243)*E4243</f>
        <v>13.37</v>
      </c>
      <c r="N4243" s="20"/>
      <c r="O4243" s="21" t="str">
        <f aca="false">IF(R4243="","",ROUND(R4243*(1-Premissas!$B$4),4))</f>
        <v/>
      </c>
      <c r="P4243" s="22"/>
      <c r="Q4243" s="22"/>
      <c r="R4243" s="23"/>
      <c r="S4243" s="24"/>
      <c r="T4243" s="24"/>
      <c r="U4243" s="25"/>
      <c r="V4243" s="19" t="str">
        <f aca="false">IF(COUNT(N4243:Q4243)=0,"",MIN(N4243:Q4243))</f>
        <v/>
      </c>
      <c r="W4243" s="16" t="str">
        <f aca="false">IF(V4243="","",INDEX($N$4:$Q$4,MATCH(V4243,N4243:Q4243,0)))</f>
        <v/>
      </c>
      <c r="X4243" s="19" t="str">
        <f aca="false">IF(COUNT(N4243:Q4243)&lt;2,"",SMALL(N4243:Q4243,2))</f>
        <v/>
      </c>
      <c r="Y4243" s="26" t="str">
        <f aca="false">IF(OR(V4243="",M4243=0),"",V4243/M4243-1)</f>
        <v/>
      </c>
      <c r="Z4243" s="26" t="str">
        <f aca="false">IF(OR(V4243="",L4243=""),"",V4243/(L4243*E4243)-1)</f>
        <v/>
      </c>
      <c r="AA4243" s="16" t="str">
        <f aca="false">IF(V4243="","SEM OFERTA",IF(OR(Y4243&gt;Premissas!$B$11,Y4243&lt;Premissas!$B$12),"VERIFICAR - UNIDADE/EMBALAGEM",IF(Y4243&gt;Premissas!$B$6,"NÃO COMPRAR - REAJUSTE &gt;5%","COMPRAR")))</f>
        <v>SEM OFERTA</v>
      </c>
      <c r="AB4243" s="18" t="str">
        <f aca="false">IF(W4243="DIMEC",S4243,IF(W4243="MEDCENTRO",U4243,""))</f>
        <v/>
      </c>
      <c r="AC4243" s="18" t="n">
        <f aca="false">IF(AA4243&lt;&gt;"COMPRAR",0,IF(AB4243="",I4243,MIN(I4243,AB4243)))</f>
        <v>0</v>
      </c>
      <c r="AD4243" s="19" t="n">
        <f aca="false">IF(AC4243&gt;0,AC4243*V4243,0)</f>
        <v>0</v>
      </c>
      <c r="AE4243" s="19" t="n">
        <f aca="false">IF(AC4243&gt;0,(M4243-V4243)*AC4243,0)</f>
        <v>0</v>
      </c>
      <c r="AF4243" s="16" t="str">
        <f aca="false">IF(AA4243&lt;&gt;"COMPRAR","",IF(AB4243="",IF(X4243="","",IF(X4243-V4243&lt;0.01,"EMPATE TÉCNICO","")),IF(AB4243&lt;I4243,"ESTOQUE INSUFICIENTE",IF(X4243="","",IF(X4243-V4243&lt;0.01,"EMPATE TÉCNICO","")))))</f>
        <v/>
      </c>
      <c r="AG4243" s="16" t="s">
        <v>1838</v>
      </c>
      <c r="AH4243" s="16" t="s">
        <v>1761</v>
      </c>
    </row>
    <row r="4244" customFormat="false" ht="15" hidden="false" customHeight="false" outlineLevel="0" collapsed="false">
      <c r="A4244" s="16" t="s">
        <v>13118</v>
      </c>
      <c r="B4244" s="17" t="s">
        <v>13119</v>
      </c>
      <c r="C4244" s="16" t="s">
        <v>13120</v>
      </c>
      <c r="D4244" s="16" t="s">
        <v>6245</v>
      </c>
      <c r="E4244" s="18" t="n">
        <v>1</v>
      </c>
      <c r="F4244" s="16" t="s">
        <v>43</v>
      </c>
      <c r="G4244" s="18" t="n">
        <v>0</v>
      </c>
      <c r="H4244" s="16" t="n">
        <v>0</v>
      </c>
      <c r="I4244" s="18" t="n">
        <v>1</v>
      </c>
      <c r="J4244" s="19" t="n">
        <v>13.37</v>
      </c>
      <c r="K4244" s="19" t="n">
        <v>13.37</v>
      </c>
      <c r="L4244" s="19" t="n">
        <v>13.37</v>
      </c>
      <c r="M4244" s="19" t="n">
        <f aca="false">IF(J4244&gt;0,J4244,K4244)*E4244</f>
        <v>13.37</v>
      </c>
      <c r="N4244" s="20"/>
      <c r="O4244" s="21" t="str">
        <f aca="false">IF(R4244="","",ROUND(R4244*(1-Premissas!$B$4),4))</f>
        <v/>
      </c>
      <c r="P4244" s="22"/>
      <c r="Q4244" s="22"/>
      <c r="R4244" s="23"/>
      <c r="S4244" s="24"/>
      <c r="T4244" s="24"/>
      <c r="U4244" s="25"/>
      <c r="V4244" s="19" t="str">
        <f aca="false">IF(COUNT(N4244:Q4244)=0,"",MIN(N4244:Q4244))</f>
        <v/>
      </c>
      <c r="W4244" s="16" t="str">
        <f aca="false">IF(V4244="","",INDEX($N$4:$Q$4,MATCH(V4244,N4244:Q4244,0)))</f>
        <v/>
      </c>
      <c r="X4244" s="19" t="str">
        <f aca="false">IF(COUNT(N4244:Q4244)&lt;2,"",SMALL(N4244:Q4244,2))</f>
        <v/>
      </c>
      <c r="Y4244" s="26" t="str">
        <f aca="false">IF(OR(V4244="",M4244=0),"",V4244/M4244-1)</f>
        <v/>
      </c>
      <c r="Z4244" s="26" t="str">
        <f aca="false">IF(OR(V4244="",L4244=""),"",V4244/(L4244*E4244)-1)</f>
        <v/>
      </c>
      <c r="AA4244" s="16" t="str">
        <f aca="false">IF(V4244="","SEM OFERTA",IF(OR(Y4244&gt;Premissas!$B$11,Y4244&lt;Premissas!$B$12),"VERIFICAR - UNIDADE/EMBALAGEM",IF(Y4244&gt;Premissas!$B$6,"NÃO COMPRAR - REAJUSTE &gt;5%","COMPRAR")))</f>
        <v>SEM OFERTA</v>
      </c>
      <c r="AB4244" s="18" t="str">
        <f aca="false">IF(W4244="DIMEC",S4244,IF(W4244="MEDCENTRO",U4244,""))</f>
        <v/>
      </c>
      <c r="AC4244" s="18" t="n">
        <f aca="false">IF(AA4244&lt;&gt;"COMPRAR",0,IF(AB4244="",I4244,MIN(I4244,AB4244)))</f>
        <v>0</v>
      </c>
      <c r="AD4244" s="19" t="n">
        <f aca="false">IF(AC4244&gt;0,AC4244*V4244,0)</f>
        <v>0</v>
      </c>
      <c r="AE4244" s="19" t="n">
        <f aca="false">IF(AC4244&gt;0,(M4244-V4244)*AC4244,0)</f>
        <v>0</v>
      </c>
      <c r="AF4244" s="16" t="str">
        <f aca="false">IF(AA4244&lt;&gt;"COMPRAR","",IF(AB4244="",IF(X4244="","",IF(X4244-V4244&lt;0.01,"EMPATE TÉCNICO","")),IF(AB4244&lt;I4244,"ESTOQUE INSUFICIENTE",IF(X4244="","",IF(X4244-V4244&lt;0.01,"EMPATE TÉCNICO","")))))</f>
        <v/>
      </c>
      <c r="AG4244" s="16" t="s">
        <v>1838</v>
      </c>
      <c r="AH4244" s="16" t="s">
        <v>1761</v>
      </c>
    </row>
    <row r="4245" customFormat="false" ht="15" hidden="false" customHeight="false" outlineLevel="0" collapsed="false">
      <c r="A4245" s="16" t="s">
        <v>13121</v>
      </c>
      <c r="B4245" s="17" t="s">
        <v>13122</v>
      </c>
      <c r="C4245" s="16" t="s">
        <v>13123</v>
      </c>
      <c r="D4245" s="16"/>
      <c r="E4245" s="18" t="n">
        <v>1</v>
      </c>
      <c r="F4245" s="16" t="s">
        <v>43</v>
      </c>
      <c r="G4245" s="18" t="n">
        <v>0</v>
      </c>
      <c r="H4245" s="16" t="n">
        <v>0</v>
      </c>
      <c r="I4245" s="18" t="n">
        <v>1</v>
      </c>
      <c r="J4245" s="19" t="n">
        <v>11.1</v>
      </c>
      <c r="K4245" s="19" t="n">
        <v>11.1</v>
      </c>
      <c r="L4245" s="19" t="n">
        <v>11.1</v>
      </c>
      <c r="M4245" s="19" t="n">
        <f aca="false">IF(J4245&gt;0,J4245,K4245)*E4245</f>
        <v>11.1</v>
      </c>
      <c r="N4245" s="20"/>
      <c r="O4245" s="21" t="str">
        <f aca="false">IF(R4245="","",ROUND(R4245*(1-Premissas!$B$4),4))</f>
        <v/>
      </c>
      <c r="P4245" s="22"/>
      <c r="Q4245" s="22"/>
      <c r="R4245" s="23"/>
      <c r="S4245" s="24"/>
      <c r="T4245" s="24"/>
      <c r="U4245" s="25"/>
      <c r="V4245" s="19" t="str">
        <f aca="false">IF(COUNT(N4245:Q4245)=0,"",MIN(N4245:Q4245))</f>
        <v/>
      </c>
      <c r="W4245" s="16" t="str">
        <f aca="false">IF(V4245="","",INDEX($N$4:$Q$4,MATCH(V4245,N4245:Q4245,0)))</f>
        <v/>
      </c>
      <c r="X4245" s="19" t="str">
        <f aca="false">IF(COUNT(N4245:Q4245)&lt;2,"",SMALL(N4245:Q4245,2))</f>
        <v/>
      </c>
      <c r="Y4245" s="26" t="str">
        <f aca="false">IF(OR(V4245="",M4245=0),"",V4245/M4245-1)</f>
        <v/>
      </c>
      <c r="Z4245" s="26" t="str">
        <f aca="false">IF(OR(V4245="",L4245=""),"",V4245/(L4245*E4245)-1)</f>
        <v/>
      </c>
      <c r="AA4245" s="16" t="str">
        <f aca="false">IF(V4245="","SEM OFERTA",IF(OR(Y4245&gt;Premissas!$B$11,Y4245&lt;Premissas!$B$12),"VERIFICAR - UNIDADE/EMBALAGEM",IF(Y4245&gt;Premissas!$B$6,"NÃO COMPRAR - REAJUSTE &gt;5%","COMPRAR")))</f>
        <v>SEM OFERTA</v>
      </c>
      <c r="AB4245" s="18" t="str">
        <f aca="false">IF(W4245="DIMEC",S4245,IF(W4245="MEDCENTRO",U4245,""))</f>
        <v/>
      </c>
      <c r="AC4245" s="18" t="n">
        <f aca="false">IF(AA4245&lt;&gt;"COMPRAR",0,IF(AB4245="",I4245,MIN(I4245,AB4245)))</f>
        <v>0</v>
      </c>
      <c r="AD4245" s="19" t="n">
        <f aca="false">IF(AC4245&gt;0,AC4245*V4245,0)</f>
        <v>0</v>
      </c>
      <c r="AE4245" s="19" t="n">
        <f aca="false">IF(AC4245&gt;0,(M4245-V4245)*AC4245,0)</f>
        <v>0</v>
      </c>
      <c r="AF4245" s="16" t="str">
        <f aca="false">IF(AA4245&lt;&gt;"COMPRAR","",IF(AB4245="",IF(X4245="","",IF(X4245-V4245&lt;0.01,"EMPATE TÉCNICO","")),IF(AB4245&lt;I4245,"ESTOQUE INSUFICIENTE",IF(X4245="","",IF(X4245-V4245&lt;0.01,"EMPATE TÉCNICO","")))))</f>
        <v/>
      </c>
      <c r="AG4245" s="16" t="s">
        <v>547</v>
      </c>
      <c r="AH4245" s="16" t="s">
        <v>1761</v>
      </c>
    </row>
    <row r="4246" customFormat="false" ht="15" hidden="false" customHeight="false" outlineLevel="0" collapsed="false">
      <c r="A4246" s="16" t="s">
        <v>13124</v>
      </c>
      <c r="B4246" s="17" t="s">
        <v>13125</v>
      </c>
      <c r="C4246" s="16" t="s">
        <v>13126</v>
      </c>
      <c r="D4246" s="16"/>
      <c r="E4246" s="18" t="n">
        <v>1</v>
      </c>
      <c r="F4246" s="16" t="s">
        <v>43</v>
      </c>
      <c r="G4246" s="18" t="n">
        <v>0</v>
      </c>
      <c r="H4246" s="16" t="n">
        <v>0</v>
      </c>
      <c r="I4246" s="18" t="n">
        <v>1</v>
      </c>
      <c r="J4246" s="19" t="n">
        <v>8.82</v>
      </c>
      <c r="K4246" s="19" t="n">
        <v>8.82</v>
      </c>
      <c r="L4246" s="19" t="n">
        <v>8.82</v>
      </c>
      <c r="M4246" s="19" t="n">
        <f aca="false">IF(J4246&gt;0,J4246,K4246)*E4246</f>
        <v>8.82</v>
      </c>
      <c r="N4246" s="20"/>
      <c r="O4246" s="21" t="str">
        <f aca="false">IF(R4246="","",ROUND(R4246*(1-Premissas!$B$4),4))</f>
        <v/>
      </c>
      <c r="P4246" s="22"/>
      <c r="Q4246" s="22"/>
      <c r="R4246" s="23"/>
      <c r="S4246" s="24"/>
      <c r="T4246" s="24"/>
      <c r="U4246" s="25"/>
      <c r="V4246" s="19" t="str">
        <f aca="false">IF(COUNT(N4246:Q4246)=0,"",MIN(N4246:Q4246))</f>
        <v/>
      </c>
      <c r="W4246" s="16" t="str">
        <f aca="false">IF(V4246="","",INDEX($N$4:$Q$4,MATCH(V4246,N4246:Q4246,0)))</f>
        <v/>
      </c>
      <c r="X4246" s="19" t="str">
        <f aca="false">IF(COUNT(N4246:Q4246)&lt;2,"",SMALL(N4246:Q4246,2))</f>
        <v/>
      </c>
      <c r="Y4246" s="26" t="str">
        <f aca="false">IF(OR(V4246="",M4246=0),"",V4246/M4246-1)</f>
        <v/>
      </c>
      <c r="Z4246" s="26" t="str">
        <f aca="false">IF(OR(V4246="",L4246=""),"",V4246/(L4246*E4246)-1)</f>
        <v/>
      </c>
      <c r="AA4246" s="16" t="str">
        <f aca="false">IF(V4246="","SEM OFERTA",IF(OR(Y4246&gt;Premissas!$B$11,Y4246&lt;Premissas!$B$12),"VERIFICAR - UNIDADE/EMBALAGEM",IF(Y4246&gt;Premissas!$B$6,"NÃO COMPRAR - REAJUSTE &gt;5%","COMPRAR")))</f>
        <v>SEM OFERTA</v>
      </c>
      <c r="AB4246" s="18" t="str">
        <f aca="false">IF(W4246="DIMEC",S4246,IF(W4246="MEDCENTRO",U4246,""))</f>
        <v/>
      </c>
      <c r="AC4246" s="18" t="n">
        <f aca="false">IF(AA4246&lt;&gt;"COMPRAR",0,IF(AB4246="",I4246,MIN(I4246,AB4246)))</f>
        <v>0</v>
      </c>
      <c r="AD4246" s="19" t="n">
        <f aca="false">IF(AC4246&gt;0,AC4246*V4246,0)</f>
        <v>0</v>
      </c>
      <c r="AE4246" s="19" t="n">
        <f aca="false">IF(AC4246&gt;0,(M4246-V4246)*AC4246,0)</f>
        <v>0</v>
      </c>
      <c r="AF4246" s="16" t="str">
        <f aca="false">IF(AA4246&lt;&gt;"COMPRAR","",IF(AB4246="",IF(X4246="","",IF(X4246-V4246&lt;0.01,"EMPATE TÉCNICO","")),IF(AB4246&lt;I4246,"ESTOQUE INSUFICIENTE",IF(X4246="","",IF(X4246-V4246&lt;0.01,"EMPATE TÉCNICO","")))))</f>
        <v/>
      </c>
      <c r="AG4246" s="16" t="s">
        <v>1838</v>
      </c>
      <c r="AH4246" s="16" t="s">
        <v>1761</v>
      </c>
    </row>
    <row r="4247" customFormat="false" ht="15" hidden="false" customHeight="false" outlineLevel="0" collapsed="false">
      <c r="A4247" s="16" t="s">
        <v>13127</v>
      </c>
      <c r="B4247" s="17" t="s">
        <v>13128</v>
      </c>
      <c r="C4247" s="16" t="s">
        <v>13129</v>
      </c>
      <c r="D4247" s="16" t="s">
        <v>6245</v>
      </c>
      <c r="E4247" s="18" t="n">
        <v>1</v>
      </c>
      <c r="F4247" s="16" t="s">
        <v>43</v>
      </c>
      <c r="G4247" s="18" t="n">
        <v>0</v>
      </c>
      <c r="H4247" s="16" t="n">
        <v>0</v>
      </c>
      <c r="I4247" s="18" t="n">
        <v>1</v>
      </c>
      <c r="J4247" s="19" t="n">
        <v>8.63</v>
      </c>
      <c r="K4247" s="19" t="n">
        <v>8.63</v>
      </c>
      <c r="L4247" s="19" t="n">
        <v>8.63</v>
      </c>
      <c r="M4247" s="19" t="n">
        <f aca="false">IF(J4247&gt;0,J4247,K4247)*E4247</f>
        <v>8.63</v>
      </c>
      <c r="N4247" s="20"/>
      <c r="O4247" s="21" t="str">
        <f aca="false">IF(R4247="","",ROUND(R4247*(1-Premissas!$B$4),4))</f>
        <v/>
      </c>
      <c r="P4247" s="22"/>
      <c r="Q4247" s="22"/>
      <c r="R4247" s="23"/>
      <c r="S4247" s="24"/>
      <c r="T4247" s="24"/>
      <c r="U4247" s="25"/>
      <c r="V4247" s="19" t="str">
        <f aca="false">IF(COUNT(N4247:Q4247)=0,"",MIN(N4247:Q4247))</f>
        <v/>
      </c>
      <c r="W4247" s="16" t="str">
        <f aca="false">IF(V4247="","",INDEX($N$4:$Q$4,MATCH(V4247,N4247:Q4247,0)))</f>
        <v/>
      </c>
      <c r="X4247" s="19" t="str">
        <f aca="false">IF(COUNT(N4247:Q4247)&lt;2,"",SMALL(N4247:Q4247,2))</f>
        <v/>
      </c>
      <c r="Y4247" s="26" t="str">
        <f aca="false">IF(OR(V4247="",M4247=0),"",V4247/M4247-1)</f>
        <v/>
      </c>
      <c r="Z4247" s="26" t="str">
        <f aca="false">IF(OR(V4247="",L4247=""),"",V4247/(L4247*E4247)-1)</f>
        <v/>
      </c>
      <c r="AA4247" s="16" t="str">
        <f aca="false">IF(V4247="","SEM OFERTA",IF(OR(Y4247&gt;Premissas!$B$11,Y4247&lt;Premissas!$B$12),"VERIFICAR - UNIDADE/EMBALAGEM",IF(Y4247&gt;Premissas!$B$6,"NÃO COMPRAR - REAJUSTE &gt;5%","COMPRAR")))</f>
        <v>SEM OFERTA</v>
      </c>
      <c r="AB4247" s="18" t="str">
        <f aca="false">IF(W4247="DIMEC",S4247,IF(W4247="MEDCENTRO",U4247,""))</f>
        <v/>
      </c>
      <c r="AC4247" s="18" t="n">
        <f aca="false">IF(AA4247&lt;&gt;"COMPRAR",0,IF(AB4247="",I4247,MIN(I4247,AB4247)))</f>
        <v>0</v>
      </c>
      <c r="AD4247" s="19" t="n">
        <f aca="false">IF(AC4247&gt;0,AC4247*V4247,0)</f>
        <v>0</v>
      </c>
      <c r="AE4247" s="19" t="n">
        <f aca="false">IF(AC4247&gt;0,(M4247-V4247)*AC4247,0)</f>
        <v>0</v>
      </c>
      <c r="AF4247" s="16" t="str">
        <f aca="false">IF(AA4247&lt;&gt;"COMPRAR","",IF(AB4247="",IF(X4247="","",IF(X4247-V4247&lt;0.01,"EMPATE TÉCNICO","")),IF(AB4247&lt;I4247,"ESTOQUE INSUFICIENTE",IF(X4247="","",IF(X4247-V4247&lt;0.01,"EMPATE TÉCNICO","")))))</f>
        <v/>
      </c>
      <c r="AG4247" s="16" t="s">
        <v>1838</v>
      </c>
      <c r="AH4247" s="16" t="s">
        <v>1761</v>
      </c>
    </row>
    <row r="4248" customFormat="false" ht="15" hidden="false" customHeight="false" outlineLevel="0" collapsed="false">
      <c r="A4248" s="16" t="s">
        <v>13130</v>
      </c>
      <c r="B4248" s="17" t="s">
        <v>13131</v>
      </c>
      <c r="C4248" s="16" t="s">
        <v>13132</v>
      </c>
      <c r="D4248" s="16" t="s">
        <v>6245</v>
      </c>
      <c r="E4248" s="18" t="n">
        <v>1</v>
      </c>
      <c r="F4248" s="16" t="s">
        <v>43</v>
      </c>
      <c r="G4248" s="18" t="n">
        <v>0</v>
      </c>
      <c r="H4248" s="16" t="n">
        <v>0.1</v>
      </c>
      <c r="I4248" s="18" t="n">
        <v>1</v>
      </c>
      <c r="J4248" s="19" t="n">
        <v>20.3</v>
      </c>
      <c r="K4248" s="19" t="n">
        <v>20.3</v>
      </c>
      <c r="L4248" s="19" t="n">
        <v>20.3</v>
      </c>
      <c r="M4248" s="19" t="n">
        <f aca="false">IF(J4248&gt;0,J4248,K4248)*E4248</f>
        <v>20.3</v>
      </c>
      <c r="N4248" s="20"/>
      <c r="O4248" s="21" t="str">
        <f aca="false">IF(R4248="","",ROUND(R4248*(1-Premissas!$B$4),4))</f>
        <v/>
      </c>
      <c r="P4248" s="22"/>
      <c r="Q4248" s="22"/>
      <c r="R4248" s="23"/>
      <c r="S4248" s="24"/>
      <c r="T4248" s="24"/>
      <c r="U4248" s="25"/>
      <c r="V4248" s="19" t="str">
        <f aca="false">IF(COUNT(N4248:Q4248)=0,"",MIN(N4248:Q4248))</f>
        <v/>
      </c>
      <c r="W4248" s="16" t="str">
        <f aca="false">IF(V4248="","",INDEX($N$4:$Q$4,MATCH(V4248,N4248:Q4248,0)))</f>
        <v/>
      </c>
      <c r="X4248" s="19" t="str">
        <f aca="false">IF(COUNT(N4248:Q4248)&lt;2,"",SMALL(N4248:Q4248,2))</f>
        <v/>
      </c>
      <c r="Y4248" s="26" t="str">
        <f aca="false">IF(OR(V4248="",M4248=0),"",V4248/M4248-1)</f>
        <v/>
      </c>
      <c r="Z4248" s="26" t="str">
        <f aca="false">IF(OR(V4248="",L4248=""),"",V4248/(L4248*E4248)-1)</f>
        <v/>
      </c>
      <c r="AA4248" s="16" t="str">
        <f aca="false">IF(V4248="","SEM OFERTA",IF(OR(Y4248&gt;Premissas!$B$11,Y4248&lt;Premissas!$B$12),"VERIFICAR - UNIDADE/EMBALAGEM",IF(Y4248&gt;Premissas!$B$6,"NÃO COMPRAR - REAJUSTE &gt;5%","COMPRAR")))</f>
        <v>SEM OFERTA</v>
      </c>
      <c r="AB4248" s="18" t="str">
        <f aca="false">IF(W4248="DIMEC",S4248,IF(W4248="MEDCENTRO",U4248,""))</f>
        <v/>
      </c>
      <c r="AC4248" s="18" t="n">
        <f aca="false">IF(AA4248&lt;&gt;"COMPRAR",0,IF(AB4248="",I4248,MIN(I4248,AB4248)))</f>
        <v>0</v>
      </c>
      <c r="AD4248" s="19" t="n">
        <f aca="false">IF(AC4248&gt;0,AC4248*V4248,0)</f>
        <v>0</v>
      </c>
      <c r="AE4248" s="19" t="n">
        <f aca="false">IF(AC4248&gt;0,(M4248-V4248)*AC4248,0)</f>
        <v>0</v>
      </c>
      <c r="AF4248" s="16" t="str">
        <f aca="false">IF(AA4248&lt;&gt;"COMPRAR","",IF(AB4248="",IF(X4248="","",IF(X4248-V4248&lt;0.01,"EMPATE TÉCNICO","")),IF(AB4248&lt;I4248,"ESTOQUE INSUFICIENTE",IF(X4248="","",IF(X4248-V4248&lt;0.01,"EMPATE TÉCNICO","")))))</f>
        <v/>
      </c>
      <c r="AG4248" s="16" t="s">
        <v>1838</v>
      </c>
      <c r="AH4248" s="16" t="s">
        <v>1761</v>
      </c>
    </row>
    <row r="4249" customFormat="false" ht="15" hidden="false" customHeight="false" outlineLevel="0" collapsed="false">
      <c r="A4249" s="16" t="s">
        <v>13133</v>
      </c>
      <c r="B4249" s="17" t="s">
        <v>13134</v>
      </c>
      <c r="C4249" s="16" t="s">
        <v>13135</v>
      </c>
      <c r="D4249" s="16" t="s">
        <v>6245</v>
      </c>
      <c r="E4249" s="18" t="n">
        <v>1</v>
      </c>
      <c r="F4249" s="16" t="s">
        <v>43</v>
      </c>
      <c r="G4249" s="18" t="n">
        <v>0</v>
      </c>
      <c r="H4249" s="16" t="n">
        <v>0</v>
      </c>
      <c r="I4249" s="18" t="n">
        <v>1</v>
      </c>
      <c r="J4249" s="19" t="n">
        <v>20.3</v>
      </c>
      <c r="K4249" s="19" t="n">
        <v>20.3</v>
      </c>
      <c r="L4249" s="19" t="n">
        <v>20.3</v>
      </c>
      <c r="M4249" s="19" t="n">
        <f aca="false">IF(J4249&gt;0,J4249,K4249)*E4249</f>
        <v>20.3</v>
      </c>
      <c r="N4249" s="20"/>
      <c r="O4249" s="21" t="str">
        <f aca="false">IF(R4249="","",ROUND(R4249*(1-Premissas!$B$4),4))</f>
        <v/>
      </c>
      <c r="P4249" s="22"/>
      <c r="Q4249" s="22"/>
      <c r="R4249" s="23"/>
      <c r="S4249" s="24"/>
      <c r="T4249" s="24"/>
      <c r="U4249" s="25"/>
      <c r="V4249" s="19" t="str">
        <f aca="false">IF(COUNT(N4249:Q4249)=0,"",MIN(N4249:Q4249))</f>
        <v/>
      </c>
      <c r="W4249" s="16" t="str">
        <f aca="false">IF(V4249="","",INDEX($N$4:$Q$4,MATCH(V4249,N4249:Q4249,0)))</f>
        <v/>
      </c>
      <c r="X4249" s="19" t="str">
        <f aca="false">IF(COUNT(N4249:Q4249)&lt;2,"",SMALL(N4249:Q4249,2))</f>
        <v/>
      </c>
      <c r="Y4249" s="26" t="str">
        <f aca="false">IF(OR(V4249="",M4249=0),"",V4249/M4249-1)</f>
        <v/>
      </c>
      <c r="Z4249" s="26" t="str">
        <f aca="false">IF(OR(V4249="",L4249=""),"",V4249/(L4249*E4249)-1)</f>
        <v/>
      </c>
      <c r="AA4249" s="16" t="str">
        <f aca="false">IF(V4249="","SEM OFERTA",IF(OR(Y4249&gt;Premissas!$B$11,Y4249&lt;Premissas!$B$12),"VERIFICAR - UNIDADE/EMBALAGEM",IF(Y4249&gt;Premissas!$B$6,"NÃO COMPRAR - REAJUSTE &gt;5%","COMPRAR")))</f>
        <v>SEM OFERTA</v>
      </c>
      <c r="AB4249" s="18" t="str">
        <f aca="false">IF(W4249="DIMEC",S4249,IF(W4249="MEDCENTRO",U4249,""))</f>
        <v/>
      </c>
      <c r="AC4249" s="18" t="n">
        <f aca="false">IF(AA4249&lt;&gt;"COMPRAR",0,IF(AB4249="",I4249,MIN(I4249,AB4249)))</f>
        <v>0</v>
      </c>
      <c r="AD4249" s="19" t="n">
        <f aca="false">IF(AC4249&gt;0,AC4249*V4249,0)</f>
        <v>0</v>
      </c>
      <c r="AE4249" s="19" t="n">
        <f aca="false">IF(AC4249&gt;0,(M4249-V4249)*AC4249,0)</f>
        <v>0</v>
      </c>
      <c r="AF4249" s="16" t="str">
        <f aca="false">IF(AA4249&lt;&gt;"COMPRAR","",IF(AB4249="",IF(X4249="","",IF(X4249-V4249&lt;0.01,"EMPATE TÉCNICO","")),IF(AB4249&lt;I4249,"ESTOQUE INSUFICIENTE",IF(X4249="","",IF(X4249-V4249&lt;0.01,"EMPATE TÉCNICO","")))))</f>
        <v/>
      </c>
      <c r="AG4249" s="16" t="s">
        <v>1838</v>
      </c>
      <c r="AH4249" s="16" t="s">
        <v>1761</v>
      </c>
    </row>
    <row r="4250" customFormat="false" ht="15" hidden="false" customHeight="false" outlineLevel="0" collapsed="false">
      <c r="A4250" s="16" t="s">
        <v>13136</v>
      </c>
      <c r="B4250" s="17" t="s">
        <v>13137</v>
      </c>
      <c r="C4250" s="16" t="s">
        <v>13138</v>
      </c>
      <c r="D4250" s="16" t="s">
        <v>4271</v>
      </c>
      <c r="E4250" s="18" t="n">
        <v>1</v>
      </c>
      <c r="F4250" s="16" t="s">
        <v>42</v>
      </c>
      <c r="G4250" s="18" t="n">
        <v>1</v>
      </c>
      <c r="H4250" s="16" t="n">
        <v>2.1</v>
      </c>
      <c r="I4250" s="18" t="n">
        <v>5</v>
      </c>
      <c r="J4250" s="19" t="n">
        <v>15.13</v>
      </c>
      <c r="K4250" s="19" t="n">
        <v>15.13</v>
      </c>
      <c r="L4250" s="19" t="n">
        <v>15.13</v>
      </c>
      <c r="M4250" s="19" t="n">
        <f aca="false">IF(J4250&gt;0,J4250,K4250)*E4250</f>
        <v>15.13</v>
      </c>
      <c r="N4250" s="20"/>
      <c r="O4250" s="21" t="str">
        <f aca="false">IF(R4250="","",ROUND(R4250*(1-Premissas!$B$4),4))</f>
        <v/>
      </c>
      <c r="P4250" s="22"/>
      <c r="Q4250" s="22"/>
      <c r="R4250" s="23"/>
      <c r="S4250" s="24"/>
      <c r="T4250" s="24"/>
      <c r="U4250" s="25"/>
      <c r="V4250" s="19" t="str">
        <f aca="false">IF(COUNT(N4250:Q4250)=0,"",MIN(N4250:Q4250))</f>
        <v/>
      </c>
      <c r="W4250" s="16" t="str">
        <f aca="false">IF(V4250="","",INDEX($N$4:$Q$4,MATCH(V4250,N4250:Q4250,0)))</f>
        <v/>
      </c>
      <c r="X4250" s="19" t="str">
        <f aca="false">IF(COUNT(N4250:Q4250)&lt;2,"",SMALL(N4250:Q4250,2))</f>
        <v/>
      </c>
      <c r="Y4250" s="26" t="str">
        <f aca="false">IF(OR(V4250="",M4250=0),"",V4250/M4250-1)</f>
        <v/>
      </c>
      <c r="Z4250" s="26" t="str">
        <f aca="false">IF(OR(V4250="",L4250=""),"",V4250/(L4250*E4250)-1)</f>
        <v/>
      </c>
      <c r="AA4250" s="16" t="str">
        <f aca="false">IF(V4250="","SEM OFERTA",IF(OR(Y4250&gt;Premissas!$B$11,Y4250&lt;Premissas!$B$12),"VERIFICAR - UNIDADE/EMBALAGEM",IF(Y4250&gt;Premissas!$B$6,"NÃO COMPRAR - REAJUSTE &gt;5%","COMPRAR")))</f>
        <v>SEM OFERTA</v>
      </c>
      <c r="AB4250" s="18" t="str">
        <f aca="false">IF(W4250="DIMEC",S4250,IF(W4250="MEDCENTRO",U4250,""))</f>
        <v/>
      </c>
      <c r="AC4250" s="18" t="n">
        <f aca="false">IF(AA4250&lt;&gt;"COMPRAR",0,IF(AB4250="",I4250,MIN(I4250,AB4250)))</f>
        <v>0</v>
      </c>
      <c r="AD4250" s="19" t="n">
        <f aca="false">IF(AC4250&gt;0,AC4250*V4250,0)</f>
        <v>0</v>
      </c>
      <c r="AE4250" s="19" t="n">
        <f aca="false">IF(AC4250&gt;0,(M4250-V4250)*AC4250,0)</f>
        <v>0</v>
      </c>
      <c r="AF4250" s="16" t="str">
        <f aca="false">IF(AA4250&lt;&gt;"COMPRAR","",IF(AB4250="",IF(X4250="","",IF(X4250-V4250&lt;0.01,"EMPATE TÉCNICO","")),IF(AB4250&lt;I4250,"ESTOQUE INSUFICIENTE",IF(X4250="","",IF(X4250-V4250&lt;0.01,"EMPATE TÉCNICO","")))))</f>
        <v/>
      </c>
      <c r="AG4250" s="16" t="s">
        <v>1838</v>
      </c>
      <c r="AH4250" s="16" t="s">
        <v>1761</v>
      </c>
    </row>
    <row r="4251" customFormat="false" ht="15" hidden="false" customHeight="false" outlineLevel="0" collapsed="false">
      <c r="A4251" s="16" t="s">
        <v>13139</v>
      </c>
      <c r="B4251" s="17" t="s">
        <v>13140</v>
      </c>
      <c r="C4251" s="16" t="s">
        <v>13141</v>
      </c>
      <c r="D4251" s="16" t="s">
        <v>4271</v>
      </c>
      <c r="E4251" s="18" t="n">
        <v>1</v>
      </c>
      <c r="F4251" s="16" t="s">
        <v>43</v>
      </c>
      <c r="G4251" s="18" t="n">
        <v>0</v>
      </c>
      <c r="H4251" s="16" t="n">
        <v>0.3</v>
      </c>
      <c r="I4251" s="18" t="n">
        <v>1</v>
      </c>
      <c r="J4251" s="19" t="n">
        <v>6.76</v>
      </c>
      <c r="K4251" s="19" t="n">
        <v>6.76</v>
      </c>
      <c r="L4251" s="19" t="n">
        <v>6.76</v>
      </c>
      <c r="M4251" s="19" t="n">
        <f aca="false">IF(J4251&gt;0,J4251,K4251)*E4251</f>
        <v>6.76</v>
      </c>
      <c r="N4251" s="20"/>
      <c r="O4251" s="21" t="str">
        <f aca="false">IF(R4251="","",ROUND(R4251*(1-Premissas!$B$4),4))</f>
        <v/>
      </c>
      <c r="P4251" s="22"/>
      <c r="Q4251" s="22"/>
      <c r="R4251" s="23"/>
      <c r="S4251" s="24"/>
      <c r="T4251" s="24"/>
      <c r="U4251" s="25"/>
      <c r="V4251" s="19" t="str">
        <f aca="false">IF(COUNT(N4251:Q4251)=0,"",MIN(N4251:Q4251))</f>
        <v/>
      </c>
      <c r="W4251" s="16" t="str">
        <f aca="false">IF(V4251="","",INDEX($N$4:$Q$4,MATCH(V4251,N4251:Q4251,0)))</f>
        <v/>
      </c>
      <c r="X4251" s="19" t="str">
        <f aca="false">IF(COUNT(N4251:Q4251)&lt;2,"",SMALL(N4251:Q4251,2))</f>
        <v/>
      </c>
      <c r="Y4251" s="26" t="str">
        <f aca="false">IF(OR(V4251="",M4251=0),"",V4251/M4251-1)</f>
        <v/>
      </c>
      <c r="Z4251" s="26" t="str">
        <f aca="false">IF(OR(V4251="",L4251=""),"",V4251/(L4251*E4251)-1)</f>
        <v/>
      </c>
      <c r="AA4251" s="16" t="str">
        <f aca="false">IF(V4251="","SEM OFERTA",IF(OR(Y4251&gt;Premissas!$B$11,Y4251&lt;Premissas!$B$12),"VERIFICAR - UNIDADE/EMBALAGEM",IF(Y4251&gt;Premissas!$B$6,"NÃO COMPRAR - REAJUSTE &gt;5%","COMPRAR")))</f>
        <v>SEM OFERTA</v>
      </c>
      <c r="AB4251" s="18" t="str">
        <f aca="false">IF(W4251="DIMEC",S4251,IF(W4251="MEDCENTRO",U4251,""))</f>
        <v/>
      </c>
      <c r="AC4251" s="18" t="n">
        <f aca="false">IF(AA4251&lt;&gt;"COMPRAR",0,IF(AB4251="",I4251,MIN(I4251,AB4251)))</f>
        <v>0</v>
      </c>
      <c r="AD4251" s="19" t="n">
        <f aca="false">IF(AC4251&gt;0,AC4251*V4251,0)</f>
        <v>0</v>
      </c>
      <c r="AE4251" s="19" t="n">
        <f aca="false">IF(AC4251&gt;0,(M4251-V4251)*AC4251,0)</f>
        <v>0</v>
      </c>
      <c r="AF4251" s="16" t="str">
        <f aca="false">IF(AA4251&lt;&gt;"COMPRAR","",IF(AB4251="",IF(X4251="","",IF(X4251-V4251&lt;0.01,"EMPATE TÉCNICO","")),IF(AB4251&lt;I4251,"ESTOQUE INSUFICIENTE",IF(X4251="","",IF(X4251-V4251&lt;0.01,"EMPATE TÉCNICO","")))))</f>
        <v/>
      </c>
      <c r="AG4251" s="16" t="s">
        <v>1838</v>
      </c>
      <c r="AH4251" s="16" t="s">
        <v>1761</v>
      </c>
    </row>
    <row r="4252" customFormat="false" ht="15" hidden="false" customHeight="false" outlineLevel="0" collapsed="false">
      <c r="A4252" s="16" t="s">
        <v>13142</v>
      </c>
      <c r="B4252" s="17" t="s">
        <v>13143</v>
      </c>
      <c r="C4252" s="16" t="s">
        <v>13144</v>
      </c>
      <c r="D4252" s="16" t="s">
        <v>10048</v>
      </c>
      <c r="E4252" s="18" t="n">
        <v>1</v>
      </c>
      <c r="F4252" s="16" t="s">
        <v>43</v>
      </c>
      <c r="G4252" s="18" t="n">
        <v>1</v>
      </c>
      <c r="H4252" s="16" t="n">
        <v>0.7</v>
      </c>
      <c r="I4252" s="18" t="n">
        <v>1</v>
      </c>
      <c r="J4252" s="19" t="n">
        <v>8.23</v>
      </c>
      <c r="K4252" s="19" t="n">
        <v>8.23</v>
      </c>
      <c r="L4252" s="19" t="n">
        <v>8.23</v>
      </c>
      <c r="M4252" s="19" t="n">
        <f aca="false">IF(J4252&gt;0,J4252,K4252)*E4252</f>
        <v>8.23</v>
      </c>
      <c r="N4252" s="20"/>
      <c r="O4252" s="21" t="str">
        <f aca="false">IF(R4252="","",ROUND(R4252*(1-Premissas!$B$4),4))</f>
        <v/>
      </c>
      <c r="P4252" s="22"/>
      <c r="Q4252" s="22"/>
      <c r="R4252" s="23"/>
      <c r="S4252" s="24"/>
      <c r="T4252" s="24"/>
      <c r="U4252" s="25"/>
      <c r="V4252" s="19" t="str">
        <f aca="false">IF(COUNT(N4252:Q4252)=0,"",MIN(N4252:Q4252))</f>
        <v/>
      </c>
      <c r="W4252" s="16" t="str">
        <f aca="false">IF(V4252="","",INDEX($N$4:$Q$4,MATCH(V4252,N4252:Q4252,0)))</f>
        <v/>
      </c>
      <c r="X4252" s="19" t="str">
        <f aca="false">IF(COUNT(N4252:Q4252)&lt;2,"",SMALL(N4252:Q4252,2))</f>
        <v/>
      </c>
      <c r="Y4252" s="26" t="str">
        <f aca="false">IF(OR(V4252="",M4252=0),"",V4252/M4252-1)</f>
        <v/>
      </c>
      <c r="Z4252" s="26" t="str">
        <f aca="false">IF(OR(V4252="",L4252=""),"",V4252/(L4252*E4252)-1)</f>
        <v/>
      </c>
      <c r="AA4252" s="16" t="str">
        <f aca="false">IF(V4252="","SEM OFERTA",IF(OR(Y4252&gt;Premissas!$B$11,Y4252&lt;Premissas!$B$12),"VERIFICAR - UNIDADE/EMBALAGEM",IF(Y4252&gt;Premissas!$B$6,"NÃO COMPRAR - REAJUSTE &gt;5%","COMPRAR")))</f>
        <v>SEM OFERTA</v>
      </c>
      <c r="AB4252" s="18" t="str">
        <f aca="false">IF(W4252="DIMEC",S4252,IF(W4252="MEDCENTRO",U4252,""))</f>
        <v/>
      </c>
      <c r="AC4252" s="18" t="n">
        <f aca="false">IF(AA4252&lt;&gt;"COMPRAR",0,IF(AB4252="",I4252,MIN(I4252,AB4252)))</f>
        <v>0</v>
      </c>
      <c r="AD4252" s="19" t="n">
        <f aca="false">IF(AC4252&gt;0,AC4252*V4252,0)</f>
        <v>0</v>
      </c>
      <c r="AE4252" s="19" t="n">
        <f aca="false">IF(AC4252&gt;0,(M4252-V4252)*AC4252,0)</f>
        <v>0</v>
      </c>
      <c r="AF4252" s="16" t="str">
        <f aca="false">IF(AA4252&lt;&gt;"COMPRAR","",IF(AB4252="",IF(X4252="","",IF(X4252-V4252&lt;0.01,"EMPATE TÉCNICO","")),IF(AB4252&lt;I4252,"ESTOQUE INSUFICIENTE",IF(X4252="","",IF(X4252-V4252&lt;0.01,"EMPATE TÉCNICO","")))))</f>
        <v/>
      </c>
      <c r="AG4252" s="16" t="s">
        <v>87</v>
      </c>
      <c r="AH4252" s="16" t="s">
        <v>1761</v>
      </c>
    </row>
    <row r="4253" customFormat="false" ht="15" hidden="false" customHeight="false" outlineLevel="0" collapsed="false">
      <c r="A4253" s="16" t="s">
        <v>13145</v>
      </c>
      <c r="B4253" s="17" t="s">
        <v>13146</v>
      </c>
      <c r="C4253" s="16" t="s">
        <v>13147</v>
      </c>
      <c r="D4253" s="16" t="s">
        <v>10048</v>
      </c>
      <c r="E4253" s="18" t="n">
        <v>1</v>
      </c>
      <c r="F4253" s="16" t="s">
        <v>43</v>
      </c>
      <c r="G4253" s="18" t="n">
        <v>0</v>
      </c>
      <c r="H4253" s="16" t="n">
        <v>0.5</v>
      </c>
      <c r="I4253" s="18" t="n">
        <v>2</v>
      </c>
      <c r="J4253" s="19" t="n">
        <v>6.11</v>
      </c>
      <c r="K4253" s="19" t="n">
        <v>6.11</v>
      </c>
      <c r="L4253" s="19" t="n">
        <v>6.11</v>
      </c>
      <c r="M4253" s="19" t="n">
        <f aca="false">IF(J4253&gt;0,J4253,K4253)*E4253</f>
        <v>6.11</v>
      </c>
      <c r="N4253" s="20"/>
      <c r="O4253" s="21" t="str">
        <f aca="false">IF(R4253="","",ROUND(R4253*(1-Premissas!$B$4),4))</f>
        <v/>
      </c>
      <c r="P4253" s="22"/>
      <c r="Q4253" s="22"/>
      <c r="R4253" s="23"/>
      <c r="S4253" s="24"/>
      <c r="T4253" s="24"/>
      <c r="U4253" s="25"/>
      <c r="V4253" s="19" t="str">
        <f aca="false">IF(COUNT(N4253:Q4253)=0,"",MIN(N4253:Q4253))</f>
        <v/>
      </c>
      <c r="W4253" s="16" t="str">
        <f aca="false">IF(V4253="","",INDEX($N$4:$Q$4,MATCH(V4253,N4253:Q4253,0)))</f>
        <v/>
      </c>
      <c r="X4253" s="19" t="str">
        <f aca="false">IF(COUNT(N4253:Q4253)&lt;2,"",SMALL(N4253:Q4253,2))</f>
        <v/>
      </c>
      <c r="Y4253" s="26" t="str">
        <f aca="false">IF(OR(V4253="",M4253=0),"",V4253/M4253-1)</f>
        <v/>
      </c>
      <c r="Z4253" s="26" t="str">
        <f aca="false">IF(OR(V4253="",L4253=""),"",V4253/(L4253*E4253)-1)</f>
        <v/>
      </c>
      <c r="AA4253" s="16" t="str">
        <f aca="false">IF(V4253="","SEM OFERTA",IF(OR(Y4253&gt;Premissas!$B$11,Y4253&lt;Premissas!$B$12),"VERIFICAR - UNIDADE/EMBALAGEM",IF(Y4253&gt;Premissas!$B$6,"NÃO COMPRAR - REAJUSTE &gt;5%","COMPRAR")))</f>
        <v>SEM OFERTA</v>
      </c>
      <c r="AB4253" s="18" t="str">
        <f aca="false">IF(W4253="DIMEC",S4253,IF(W4253="MEDCENTRO",U4253,""))</f>
        <v/>
      </c>
      <c r="AC4253" s="18" t="n">
        <f aca="false">IF(AA4253&lt;&gt;"COMPRAR",0,IF(AB4253="",I4253,MIN(I4253,AB4253)))</f>
        <v>0</v>
      </c>
      <c r="AD4253" s="19" t="n">
        <f aca="false">IF(AC4253&gt;0,AC4253*V4253,0)</f>
        <v>0</v>
      </c>
      <c r="AE4253" s="19" t="n">
        <f aca="false">IF(AC4253&gt;0,(M4253-V4253)*AC4253,0)</f>
        <v>0</v>
      </c>
      <c r="AF4253" s="16" t="str">
        <f aca="false">IF(AA4253&lt;&gt;"COMPRAR","",IF(AB4253="",IF(X4253="","",IF(X4253-V4253&lt;0.01,"EMPATE TÉCNICO","")),IF(AB4253&lt;I4253,"ESTOQUE INSUFICIENTE",IF(X4253="","",IF(X4253-V4253&lt;0.01,"EMPATE TÉCNICO","")))))</f>
        <v/>
      </c>
      <c r="AG4253" s="16" t="s">
        <v>87</v>
      </c>
      <c r="AH4253" s="16" t="s">
        <v>1761</v>
      </c>
    </row>
    <row r="4254" customFormat="false" ht="15" hidden="false" customHeight="false" outlineLevel="0" collapsed="false">
      <c r="A4254" s="16" t="s">
        <v>13148</v>
      </c>
      <c r="B4254" s="17" t="s">
        <v>13149</v>
      </c>
      <c r="C4254" s="16" t="s">
        <v>13150</v>
      </c>
      <c r="D4254" s="16" t="s">
        <v>10048</v>
      </c>
      <c r="E4254" s="18" t="n">
        <v>1</v>
      </c>
      <c r="F4254" s="16" t="s">
        <v>43</v>
      </c>
      <c r="G4254" s="18" t="n">
        <v>0</v>
      </c>
      <c r="H4254" s="16" t="n">
        <v>1.4</v>
      </c>
      <c r="I4254" s="18" t="n">
        <v>4</v>
      </c>
      <c r="J4254" s="19" t="n">
        <v>6.07</v>
      </c>
      <c r="K4254" s="19" t="n">
        <v>6.07</v>
      </c>
      <c r="L4254" s="19" t="n">
        <v>6.07</v>
      </c>
      <c r="M4254" s="19" t="n">
        <f aca="false">IF(J4254&gt;0,J4254,K4254)*E4254</f>
        <v>6.07</v>
      </c>
      <c r="N4254" s="20"/>
      <c r="O4254" s="21" t="str">
        <f aca="false">IF(R4254="","",ROUND(R4254*(1-Premissas!$B$4),4))</f>
        <v/>
      </c>
      <c r="P4254" s="22"/>
      <c r="Q4254" s="22"/>
      <c r="R4254" s="23"/>
      <c r="S4254" s="24"/>
      <c r="T4254" s="24"/>
      <c r="U4254" s="25"/>
      <c r="V4254" s="19" t="str">
        <f aca="false">IF(COUNT(N4254:Q4254)=0,"",MIN(N4254:Q4254))</f>
        <v/>
      </c>
      <c r="W4254" s="16" t="str">
        <f aca="false">IF(V4254="","",INDEX($N$4:$Q$4,MATCH(V4254,N4254:Q4254,0)))</f>
        <v/>
      </c>
      <c r="X4254" s="19" t="str">
        <f aca="false">IF(COUNT(N4254:Q4254)&lt;2,"",SMALL(N4254:Q4254,2))</f>
        <v/>
      </c>
      <c r="Y4254" s="26" t="str">
        <f aca="false">IF(OR(V4254="",M4254=0),"",V4254/M4254-1)</f>
        <v/>
      </c>
      <c r="Z4254" s="26" t="str">
        <f aca="false">IF(OR(V4254="",L4254=""),"",V4254/(L4254*E4254)-1)</f>
        <v/>
      </c>
      <c r="AA4254" s="16" t="str">
        <f aca="false">IF(V4254="","SEM OFERTA",IF(OR(Y4254&gt;Premissas!$B$11,Y4254&lt;Premissas!$B$12),"VERIFICAR - UNIDADE/EMBALAGEM",IF(Y4254&gt;Premissas!$B$6,"NÃO COMPRAR - REAJUSTE &gt;5%","COMPRAR")))</f>
        <v>SEM OFERTA</v>
      </c>
      <c r="AB4254" s="18" t="str">
        <f aca="false">IF(W4254="DIMEC",S4254,IF(W4254="MEDCENTRO",U4254,""))</f>
        <v/>
      </c>
      <c r="AC4254" s="18" t="n">
        <f aca="false">IF(AA4254&lt;&gt;"COMPRAR",0,IF(AB4254="",I4254,MIN(I4254,AB4254)))</f>
        <v>0</v>
      </c>
      <c r="AD4254" s="19" t="n">
        <f aca="false">IF(AC4254&gt;0,AC4254*V4254,0)</f>
        <v>0</v>
      </c>
      <c r="AE4254" s="19" t="n">
        <f aca="false">IF(AC4254&gt;0,(M4254-V4254)*AC4254,0)</f>
        <v>0</v>
      </c>
      <c r="AF4254" s="16" t="str">
        <f aca="false">IF(AA4254&lt;&gt;"COMPRAR","",IF(AB4254="",IF(X4254="","",IF(X4254-V4254&lt;0.01,"EMPATE TÉCNICO","")),IF(AB4254&lt;I4254,"ESTOQUE INSUFICIENTE",IF(X4254="","",IF(X4254-V4254&lt;0.01,"EMPATE TÉCNICO","")))))</f>
        <v/>
      </c>
      <c r="AG4254" s="16" t="s">
        <v>87</v>
      </c>
      <c r="AH4254" s="16" t="s">
        <v>1761</v>
      </c>
    </row>
    <row r="4255" customFormat="false" ht="15" hidden="false" customHeight="false" outlineLevel="0" collapsed="false">
      <c r="A4255" s="16" t="s">
        <v>13151</v>
      </c>
      <c r="B4255" s="17" t="s">
        <v>13152</v>
      </c>
      <c r="C4255" s="16" t="s">
        <v>13153</v>
      </c>
      <c r="D4255" s="16" t="s">
        <v>10048</v>
      </c>
      <c r="E4255" s="18" t="n">
        <v>1</v>
      </c>
      <c r="F4255" s="16" t="s">
        <v>43</v>
      </c>
      <c r="G4255" s="18" t="n">
        <v>1</v>
      </c>
      <c r="H4255" s="16" t="n">
        <v>1.2</v>
      </c>
      <c r="I4255" s="18" t="n">
        <v>3</v>
      </c>
      <c r="J4255" s="19" t="n">
        <v>7.26</v>
      </c>
      <c r="K4255" s="19" t="n">
        <v>7.26</v>
      </c>
      <c r="L4255" s="19" t="n">
        <v>7.26</v>
      </c>
      <c r="M4255" s="19" t="n">
        <f aca="false">IF(J4255&gt;0,J4255,K4255)*E4255</f>
        <v>7.26</v>
      </c>
      <c r="N4255" s="20"/>
      <c r="O4255" s="21" t="str">
        <f aca="false">IF(R4255="","",ROUND(R4255*(1-Premissas!$B$4),4))</f>
        <v/>
      </c>
      <c r="P4255" s="22"/>
      <c r="Q4255" s="22"/>
      <c r="R4255" s="23"/>
      <c r="S4255" s="24"/>
      <c r="T4255" s="24"/>
      <c r="U4255" s="25"/>
      <c r="V4255" s="19" t="str">
        <f aca="false">IF(COUNT(N4255:Q4255)=0,"",MIN(N4255:Q4255))</f>
        <v/>
      </c>
      <c r="W4255" s="16" t="str">
        <f aca="false">IF(V4255="","",INDEX($N$4:$Q$4,MATCH(V4255,N4255:Q4255,0)))</f>
        <v/>
      </c>
      <c r="X4255" s="19" t="str">
        <f aca="false">IF(COUNT(N4255:Q4255)&lt;2,"",SMALL(N4255:Q4255,2))</f>
        <v/>
      </c>
      <c r="Y4255" s="26" t="str">
        <f aca="false">IF(OR(V4255="",M4255=0),"",V4255/M4255-1)</f>
        <v/>
      </c>
      <c r="Z4255" s="26" t="str">
        <f aca="false">IF(OR(V4255="",L4255=""),"",V4255/(L4255*E4255)-1)</f>
        <v/>
      </c>
      <c r="AA4255" s="16" t="str">
        <f aca="false">IF(V4255="","SEM OFERTA",IF(OR(Y4255&gt;Premissas!$B$11,Y4255&lt;Premissas!$B$12),"VERIFICAR - UNIDADE/EMBALAGEM",IF(Y4255&gt;Premissas!$B$6,"NÃO COMPRAR - REAJUSTE &gt;5%","COMPRAR")))</f>
        <v>SEM OFERTA</v>
      </c>
      <c r="AB4255" s="18" t="str">
        <f aca="false">IF(W4255="DIMEC",S4255,IF(W4255="MEDCENTRO",U4255,""))</f>
        <v/>
      </c>
      <c r="AC4255" s="18" t="n">
        <f aca="false">IF(AA4255&lt;&gt;"COMPRAR",0,IF(AB4255="",I4255,MIN(I4255,AB4255)))</f>
        <v>0</v>
      </c>
      <c r="AD4255" s="19" t="n">
        <f aca="false">IF(AC4255&gt;0,AC4255*V4255,0)</f>
        <v>0</v>
      </c>
      <c r="AE4255" s="19" t="n">
        <f aca="false">IF(AC4255&gt;0,(M4255-V4255)*AC4255,0)</f>
        <v>0</v>
      </c>
      <c r="AF4255" s="16" t="str">
        <f aca="false">IF(AA4255&lt;&gt;"COMPRAR","",IF(AB4255="",IF(X4255="","",IF(X4255-V4255&lt;0.01,"EMPATE TÉCNICO","")),IF(AB4255&lt;I4255,"ESTOQUE INSUFICIENTE",IF(X4255="","",IF(X4255-V4255&lt;0.01,"EMPATE TÉCNICO","")))))</f>
        <v/>
      </c>
      <c r="AG4255" s="16" t="s">
        <v>87</v>
      </c>
      <c r="AH4255" s="16" t="s">
        <v>1761</v>
      </c>
    </row>
    <row r="4256" customFormat="false" ht="15" hidden="false" customHeight="false" outlineLevel="0" collapsed="false">
      <c r="A4256" s="16" t="s">
        <v>13154</v>
      </c>
      <c r="B4256" s="17" t="s">
        <v>13155</v>
      </c>
      <c r="C4256" s="16" t="s">
        <v>13156</v>
      </c>
      <c r="D4256" s="16" t="s">
        <v>10902</v>
      </c>
      <c r="E4256" s="18" t="n">
        <v>1</v>
      </c>
      <c r="F4256" s="16" t="s">
        <v>43</v>
      </c>
      <c r="G4256" s="18" t="n">
        <v>0</v>
      </c>
      <c r="H4256" s="16" t="n">
        <v>0.6</v>
      </c>
      <c r="I4256" s="18" t="n">
        <v>2</v>
      </c>
      <c r="J4256" s="19" t="n">
        <v>9.26</v>
      </c>
      <c r="K4256" s="19" t="n">
        <v>9.26</v>
      </c>
      <c r="L4256" s="19" t="n">
        <v>9.26</v>
      </c>
      <c r="M4256" s="19" t="n">
        <f aca="false">IF(J4256&gt;0,J4256,K4256)*E4256</f>
        <v>9.26</v>
      </c>
      <c r="N4256" s="20"/>
      <c r="O4256" s="21" t="str">
        <f aca="false">IF(R4256="","",ROUND(R4256*(1-Premissas!$B$4),4))</f>
        <v/>
      </c>
      <c r="P4256" s="22"/>
      <c r="Q4256" s="22"/>
      <c r="R4256" s="23"/>
      <c r="S4256" s="24"/>
      <c r="T4256" s="24"/>
      <c r="U4256" s="25"/>
      <c r="V4256" s="19" t="str">
        <f aca="false">IF(COUNT(N4256:Q4256)=0,"",MIN(N4256:Q4256))</f>
        <v/>
      </c>
      <c r="W4256" s="16" t="str">
        <f aca="false">IF(V4256="","",INDEX($N$4:$Q$4,MATCH(V4256,N4256:Q4256,0)))</f>
        <v/>
      </c>
      <c r="X4256" s="19" t="str">
        <f aca="false">IF(COUNT(N4256:Q4256)&lt;2,"",SMALL(N4256:Q4256,2))</f>
        <v/>
      </c>
      <c r="Y4256" s="26" t="str">
        <f aca="false">IF(OR(V4256="",M4256=0),"",V4256/M4256-1)</f>
        <v/>
      </c>
      <c r="Z4256" s="26" t="str">
        <f aca="false">IF(OR(V4256="",L4256=""),"",V4256/(L4256*E4256)-1)</f>
        <v/>
      </c>
      <c r="AA4256" s="16" t="str">
        <f aca="false">IF(V4256="","SEM OFERTA",IF(OR(Y4256&gt;Premissas!$B$11,Y4256&lt;Premissas!$B$12),"VERIFICAR - UNIDADE/EMBALAGEM",IF(Y4256&gt;Premissas!$B$6,"NÃO COMPRAR - REAJUSTE &gt;5%","COMPRAR")))</f>
        <v>SEM OFERTA</v>
      </c>
      <c r="AB4256" s="18" t="str">
        <f aca="false">IF(W4256="DIMEC",S4256,IF(W4256="MEDCENTRO",U4256,""))</f>
        <v/>
      </c>
      <c r="AC4256" s="18" t="n">
        <f aca="false">IF(AA4256&lt;&gt;"COMPRAR",0,IF(AB4256="",I4256,MIN(I4256,AB4256)))</f>
        <v>0</v>
      </c>
      <c r="AD4256" s="19" t="n">
        <f aca="false">IF(AC4256&gt;0,AC4256*V4256,0)</f>
        <v>0</v>
      </c>
      <c r="AE4256" s="19" t="n">
        <f aca="false">IF(AC4256&gt;0,(M4256-V4256)*AC4256,0)</f>
        <v>0</v>
      </c>
      <c r="AF4256" s="16" t="str">
        <f aca="false">IF(AA4256&lt;&gt;"COMPRAR","",IF(AB4256="",IF(X4256="","",IF(X4256-V4256&lt;0.01,"EMPATE TÉCNICO","")),IF(AB4256&lt;I4256,"ESTOQUE INSUFICIENTE",IF(X4256="","",IF(X4256-V4256&lt;0.01,"EMPATE TÉCNICO","")))))</f>
        <v/>
      </c>
      <c r="AG4256" s="16" t="s">
        <v>1798</v>
      </c>
      <c r="AH4256" s="16" t="s">
        <v>1761</v>
      </c>
    </row>
    <row r="4257" customFormat="false" ht="15" hidden="false" customHeight="false" outlineLevel="0" collapsed="false">
      <c r="A4257" s="16" t="s">
        <v>13157</v>
      </c>
      <c r="B4257" s="17" t="s">
        <v>13158</v>
      </c>
      <c r="C4257" s="16" t="s">
        <v>13159</v>
      </c>
      <c r="D4257" s="16" t="s">
        <v>13160</v>
      </c>
      <c r="E4257" s="18" t="n">
        <v>1</v>
      </c>
      <c r="F4257" s="16" t="s">
        <v>42</v>
      </c>
      <c r="G4257" s="18" t="n">
        <v>0</v>
      </c>
      <c r="H4257" s="16" t="n">
        <v>0.2</v>
      </c>
      <c r="I4257" s="18" t="n">
        <v>2</v>
      </c>
      <c r="J4257" s="19" t="n">
        <v>23.54</v>
      </c>
      <c r="K4257" s="19" t="n">
        <v>23.54</v>
      </c>
      <c r="L4257" s="19" t="n">
        <v>23.54</v>
      </c>
      <c r="M4257" s="19" t="n">
        <f aca="false">IF(J4257&gt;0,J4257,K4257)*E4257</f>
        <v>23.54</v>
      </c>
      <c r="N4257" s="20"/>
      <c r="O4257" s="21" t="str">
        <f aca="false">IF(R4257="","",ROUND(R4257*(1-Premissas!$B$4),4))</f>
        <v/>
      </c>
      <c r="P4257" s="22"/>
      <c r="Q4257" s="22"/>
      <c r="R4257" s="23"/>
      <c r="S4257" s="24"/>
      <c r="T4257" s="24"/>
      <c r="U4257" s="25"/>
      <c r="V4257" s="19" t="str">
        <f aca="false">IF(COUNT(N4257:Q4257)=0,"",MIN(N4257:Q4257))</f>
        <v/>
      </c>
      <c r="W4257" s="16" t="str">
        <f aca="false">IF(V4257="","",INDEX($N$4:$Q$4,MATCH(V4257,N4257:Q4257,0)))</f>
        <v/>
      </c>
      <c r="X4257" s="19" t="str">
        <f aca="false">IF(COUNT(N4257:Q4257)&lt;2,"",SMALL(N4257:Q4257,2))</f>
        <v/>
      </c>
      <c r="Y4257" s="26" t="str">
        <f aca="false">IF(OR(V4257="",M4257=0),"",V4257/M4257-1)</f>
        <v/>
      </c>
      <c r="Z4257" s="26" t="str">
        <f aca="false">IF(OR(V4257="",L4257=""),"",V4257/(L4257*E4257)-1)</f>
        <v/>
      </c>
      <c r="AA4257" s="16" t="str">
        <f aca="false">IF(V4257="","SEM OFERTA",IF(OR(Y4257&gt;Premissas!$B$11,Y4257&lt;Premissas!$B$12),"VERIFICAR - UNIDADE/EMBALAGEM",IF(Y4257&gt;Premissas!$B$6,"NÃO COMPRAR - REAJUSTE &gt;5%","COMPRAR")))</f>
        <v>SEM OFERTA</v>
      </c>
      <c r="AB4257" s="18" t="str">
        <f aca="false">IF(W4257="DIMEC",S4257,IF(W4257="MEDCENTRO",U4257,""))</f>
        <v/>
      </c>
      <c r="AC4257" s="18" t="n">
        <f aca="false">IF(AA4257&lt;&gt;"COMPRAR",0,IF(AB4257="",I4257,MIN(I4257,AB4257)))</f>
        <v>0</v>
      </c>
      <c r="AD4257" s="19" t="n">
        <f aca="false">IF(AC4257&gt;0,AC4257*V4257,0)</f>
        <v>0</v>
      </c>
      <c r="AE4257" s="19" t="n">
        <f aca="false">IF(AC4257&gt;0,(M4257-V4257)*AC4257,0)</f>
        <v>0</v>
      </c>
      <c r="AF4257" s="16" t="str">
        <f aca="false">IF(AA4257&lt;&gt;"COMPRAR","",IF(AB4257="",IF(X4257="","",IF(X4257-V4257&lt;0.01,"EMPATE TÉCNICO","")),IF(AB4257&lt;I4257,"ESTOQUE INSUFICIENTE",IF(X4257="","",IF(X4257-V4257&lt;0.01,"EMPATE TÉCNICO","")))))</f>
        <v/>
      </c>
      <c r="AG4257" s="16" t="s">
        <v>547</v>
      </c>
      <c r="AH4257" s="16" t="s">
        <v>1858</v>
      </c>
    </row>
    <row r="4258" customFormat="false" ht="15" hidden="false" customHeight="false" outlineLevel="0" collapsed="false">
      <c r="A4258" s="16" t="s">
        <v>13161</v>
      </c>
      <c r="B4258" s="17" t="s">
        <v>13162</v>
      </c>
      <c r="C4258" s="16" t="s">
        <v>13163</v>
      </c>
      <c r="D4258" s="16" t="s">
        <v>13160</v>
      </c>
      <c r="E4258" s="18" t="n">
        <v>1</v>
      </c>
      <c r="F4258" s="16" t="s">
        <v>42</v>
      </c>
      <c r="G4258" s="18" t="n">
        <v>2</v>
      </c>
      <c r="H4258" s="16" t="n">
        <v>2.1</v>
      </c>
      <c r="I4258" s="18" t="n">
        <v>4</v>
      </c>
      <c r="J4258" s="19" t="n">
        <v>16.65</v>
      </c>
      <c r="K4258" s="19" t="n">
        <v>16.65</v>
      </c>
      <c r="L4258" s="19" t="n">
        <v>16.65</v>
      </c>
      <c r="M4258" s="19" t="n">
        <f aca="false">IF(J4258&gt;0,J4258,K4258)*E4258</f>
        <v>16.65</v>
      </c>
      <c r="N4258" s="20"/>
      <c r="O4258" s="21" t="str">
        <f aca="false">IF(R4258="","",ROUND(R4258*(1-Premissas!$B$4),4))</f>
        <v/>
      </c>
      <c r="P4258" s="22"/>
      <c r="Q4258" s="22"/>
      <c r="R4258" s="23"/>
      <c r="S4258" s="24"/>
      <c r="T4258" s="24"/>
      <c r="U4258" s="25"/>
      <c r="V4258" s="19" t="str">
        <f aca="false">IF(COUNT(N4258:Q4258)=0,"",MIN(N4258:Q4258))</f>
        <v/>
      </c>
      <c r="W4258" s="16" t="str">
        <f aca="false">IF(V4258="","",INDEX($N$4:$Q$4,MATCH(V4258,N4258:Q4258,0)))</f>
        <v/>
      </c>
      <c r="X4258" s="19" t="str">
        <f aca="false">IF(COUNT(N4258:Q4258)&lt;2,"",SMALL(N4258:Q4258,2))</f>
        <v/>
      </c>
      <c r="Y4258" s="26" t="str">
        <f aca="false">IF(OR(V4258="",M4258=0),"",V4258/M4258-1)</f>
        <v/>
      </c>
      <c r="Z4258" s="26" t="str">
        <f aca="false">IF(OR(V4258="",L4258=""),"",V4258/(L4258*E4258)-1)</f>
        <v/>
      </c>
      <c r="AA4258" s="16" t="str">
        <f aca="false">IF(V4258="","SEM OFERTA",IF(OR(Y4258&gt;Premissas!$B$11,Y4258&lt;Premissas!$B$12),"VERIFICAR - UNIDADE/EMBALAGEM",IF(Y4258&gt;Premissas!$B$6,"NÃO COMPRAR - REAJUSTE &gt;5%","COMPRAR")))</f>
        <v>SEM OFERTA</v>
      </c>
      <c r="AB4258" s="18" t="str">
        <f aca="false">IF(W4258="DIMEC",S4258,IF(W4258="MEDCENTRO",U4258,""))</f>
        <v/>
      </c>
      <c r="AC4258" s="18" t="n">
        <f aca="false">IF(AA4258&lt;&gt;"COMPRAR",0,IF(AB4258="",I4258,MIN(I4258,AB4258)))</f>
        <v>0</v>
      </c>
      <c r="AD4258" s="19" t="n">
        <f aca="false">IF(AC4258&gt;0,AC4258*V4258,0)</f>
        <v>0</v>
      </c>
      <c r="AE4258" s="19" t="n">
        <f aca="false">IF(AC4258&gt;0,(M4258-V4258)*AC4258,0)</f>
        <v>0</v>
      </c>
      <c r="AF4258" s="16" t="str">
        <f aca="false">IF(AA4258&lt;&gt;"COMPRAR","",IF(AB4258="",IF(X4258="","",IF(X4258-V4258&lt;0.01,"EMPATE TÉCNICO","")),IF(AB4258&lt;I4258,"ESTOQUE INSUFICIENTE",IF(X4258="","",IF(X4258-V4258&lt;0.01,"EMPATE TÉCNICO","")))))</f>
        <v/>
      </c>
      <c r="AG4258" s="16" t="s">
        <v>328</v>
      </c>
      <c r="AH4258" s="16" t="s">
        <v>1858</v>
      </c>
    </row>
    <row r="4259" customFormat="false" ht="15" hidden="false" customHeight="false" outlineLevel="0" collapsed="false">
      <c r="A4259" s="16" t="s">
        <v>13164</v>
      </c>
      <c r="B4259" s="17" t="s">
        <v>13165</v>
      </c>
      <c r="C4259" s="16" t="s">
        <v>13166</v>
      </c>
      <c r="D4259" s="16" t="s">
        <v>13160</v>
      </c>
      <c r="E4259" s="18" t="n">
        <v>1</v>
      </c>
      <c r="F4259" s="16" t="s">
        <v>42</v>
      </c>
      <c r="G4259" s="18" t="n">
        <v>1</v>
      </c>
      <c r="H4259" s="16" t="n">
        <v>0.5</v>
      </c>
      <c r="I4259" s="18" t="n">
        <v>1</v>
      </c>
      <c r="J4259" s="19" t="n">
        <v>30.96</v>
      </c>
      <c r="K4259" s="19" t="n">
        <v>30.96</v>
      </c>
      <c r="L4259" s="19" t="n">
        <v>30.96</v>
      </c>
      <c r="M4259" s="19" t="n">
        <f aca="false">IF(J4259&gt;0,J4259,K4259)*E4259</f>
        <v>30.96</v>
      </c>
      <c r="N4259" s="20"/>
      <c r="O4259" s="21" t="str">
        <f aca="false">IF(R4259="","",ROUND(R4259*(1-Premissas!$B$4),4))</f>
        <v/>
      </c>
      <c r="P4259" s="22"/>
      <c r="Q4259" s="22"/>
      <c r="R4259" s="23"/>
      <c r="S4259" s="24"/>
      <c r="T4259" s="24"/>
      <c r="U4259" s="25"/>
      <c r="V4259" s="19" t="str">
        <f aca="false">IF(COUNT(N4259:Q4259)=0,"",MIN(N4259:Q4259))</f>
        <v/>
      </c>
      <c r="W4259" s="16" t="str">
        <f aca="false">IF(V4259="","",INDEX($N$4:$Q$4,MATCH(V4259,N4259:Q4259,0)))</f>
        <v/>
      </c>
      <c r="X4259" s="19" t="str">
        <f aca="false">IF(COUNT(N4259:Q4259)&lt;2,"",SMALL(N4259:Q4259,2))</f>
        <v/>
      </c>
      <c r="Y4259" s="26" t="str">
        <f aca="false">IF(OR(V4259="",M4259=0),"",V4259/M4259-1)</f>
        <v/>
      </c>
      <c r="Z4259" s="26" t="str">
        <f aca="false">IF(OR(V4259="",L4259=""),"",V4259/(L4259*E4259)-1)</f>
        <v/>
      </c>
      <c r="AA4259" s="16" t="str">
        <f aca="false">IF(V4259="","SEM OFERTA",IF(OR(Y4259&gt;Premissas!$B$11,Y4259&lt;Premissas!$B$12),"VERIFICAR - UNIDADE/EMBALAGEM",IF(Y4259&gt;Premissas!$B$6,"NÃO COMPRAR - REAJUSTE &gt;5%","COMPRAR")))</f>
        <v>SEM OFERTA</v>
      </c>
      <c r="AB4259" s="18" t="str">
        <f aca="false">IF(W4259="DIMEC",S4259,IF(W4259="MEDCENTRO",U4259,""))</f>
        <v/>
      </c>
      <c r="AC4259" s="18" t="n">
        <f aca="false">IF(AA4259&lt;&gt;"COMPRAR",0,IF(AB4259="",I4259,MIN(I4259,AB4259)))</f>
        <v>0</v>
      </c>
      <c r="AD4259" s="19" t="n">
        <f aca="false">IF(AC4259&gt;0,AC4259*V4259,0)</f>
        <v>0</v>
      </c>
      <c r="AE4259" s="19" t="n">
        <f aca="false">IF(AC4259&gt;0,(M4259-V4259)*AC4259,0)</f>
        <v>0</v>
      </c>
      <c r="AF4259" s="16" t="str">
        <f aca="false">IF(AA4259&lt;&gt;"COMPRAR","",IF(AB4259="",IF(X4259="","",IF(X4259-V4259&lt;0.01,"EMPATE TÉCNICO","")),IF(AB4259&lt;I4259,"ESTOQUE INSUFICIENTE",IF(X4259="","",IF(X4259-V4259&lt;0.01,"EMPATE TÉCNICO","")))))</f>
        <v/>
      </c>
      <c r="AG4259" s="16" t="s">
        <v>547</v>
      </c>
      <c r="AH4259" s="16" t="s">
        <v>1858</v>
      </c>
    </row>
    <row r="4260" customFormat="false" ht="15" hidden="false" customHeight="false" outlineLevel="0" collapsed="false">
      <c r="A4260" s="16" t="s">
        <v>13167</v>
      </c>
      <c r="B4260" s="17" t="s">
        <v>13168</v>
      </c>
      <c r="C4260" s="16" t="s">
        <v>13169</v>
      </c>
      <c r="D4260" s="16"/>
      <c r="E4260" s="18" t="n">
        <v>1</v>
      </c>
      <c r="F4260" s="16" t="s">
        <v>41</v>
      </c>
      <c r="G4260" s="18" t="n">
        <v>3</v>
      </c>
      <c r="H4260" s="16" t="n">
        <v>4.3</v>
      </c>
      <c r="I4260" s="18" t="n">
        <v>9</v>
      </c>
      <c r="J4260" s="19" t="n">
        <v>16.6533333333333</v>
      </c>
      <c r="K4260" s="19" t="n">
        <v>16.6533333333333</v>
      </c>
      <c r="L4260" s="19" t="n">
        <v>14.5483</v>
      </c>
      <c r="M4260" s="19" t="n">
        <f aca="false">IF(J4260&gt;0,J4260,K4260)*E4260</f>
        <v>16.6533333333333</v>
      </c>
      <c r="N4260" s="20"/>
      <c r="O4260" s="21" t="str">
        <f aca="false">IF(R4260="","",ROUND(R4260*(1-Premissas!$B$4),4))</f>
        <v/>
      </c>
      <c r="P4260" s="22"/>
      <c r="Q4260" s="22"/>
      <c r="R4260" s="23"/>
      <c r="S4260" s="24"/>
      <c r="T4260" s="24"/>
      <c r="U4260" s="25"/>
      <c r="V4260" s="19" t="str">
        <f aca="false">IF(COUNT(N4260:Q4260)=0,"",MIN(N4260:Q4260))</f>
        <v/>
      </c>
      <c r="W4260" s="16" t="str">
        <f aca="false">IF(V4260="","",INDEX($N$4:$Q$4,MATCH(V4260,N4260:Q4260,0)))</f>
        <v/>
      </c>
      <c r="X4260" s="19" t="str">
        <f aca="false">IF(COUNT(N4260:Q4260)&lt;2,"",SMALL(N4260:Q4260,2))</f>
        <v/>
      </c>
      <c r="Y4260" s="26" t="str">
        <f aca="false">IF(OR(V4260="",M4260=0),"",V4260/M4260-1)</f>
        <v/>
      </c>
      <c r="Z4260" s="26" t="str">
        <f aca="false">IF(OR(V4260="",L4260=""),"",V4260/(L4260*E4260)-1)</f>
        <v/>
      </c>
      <c r="AA4260" s="16" t="str">
        <f aca="false">IF(V4260="","SEM OFERTA",IF(OR(Y4260&gt;Premissas!$B$11,Y4260&lt;Premissas!$B$12),"VERIFICAR - UNIDADE/EMBALAGEM",IF(Y4260&gt;Premissas!$B$6,"NÃO COMPRAR - REAJUSTE &gt;5%","COMPRAR")))</f>
        <v>SEM OFERTA</v>
      </c>
      <c r="AB4260" s="18" t="str">
        <f aca="false">IF(W4260="DIMEC",S4260,IF(W4260="MEDCENTRO",U4260,""))</f>
        <v/>
      </c>
      <c r="AC4260" s="18" t="n">
        <f aca="false">IF(AA4260&lt;&gt;"COMPRAR",0,IF(AB4260="",I4260,MIN(I4260,AB4260)))</f>
        <v>0</v>
      </c>
      <c r="AD4260" s="19" t="n">
        <f aca="false">IF(AC4260&gt;0,AC4260*V4260,0)</f>
        <v>0</v>
      </c>
      <c r="AE4260" s="19" t="n">
        <f aca="false">IF(AC4260&gt;0,(M4260-V4260)*AC4260,0)</f>
        <v>0</v>
      </c>
      <c r="AF4260" s="16" t="str">
        <f aca="false">IF(AA4260&lt;&gt;"COMPRAR","",IF(AB4260="",IF(X4260="","",IF(X4260-V4260&lt;0.01,"EMPATE TÉCNICO","")),IF(AB4260&lt;I4260,"ESTOQUE INSUFICIENTE",IF(X4260="","",IF(X4260-V4260&lt;0.01,"EMPATE TÉCNICO","")))))</f>
        <v/>
      </c>
      <c r="AG4260" s="16" t="s">
        <v>328</v>
      </c>
      <c r="AH4260" s="16" t="s">
        <v>1858</v>
      </c>
    </row>
    <row r="4261" customFormat="false" ht="15" hidden="false" customHeight="false" outlineLevel="0" collapsed="false">
      <c r="A4261" s="16" t="s">
        <v>13170</v>
      </c>
      <c r="B4261" s="17" t="s">
        <v>13171</v>
      </c>
      <c r="C4261" s="16" t="s">
        <v>13172</v>
      </c>
      <c r="D4261" s="16" t="s">
        <v>13160</v>
      </c>
      <c r="E4261" s="18" t="n">
        <v>1</v>
      </c>
      <c r="F4261" s="16" t="s">
        <v>43</v>
      </c>
      <c r="G4261" s="18" t="n">
        <v>0</v>
      </c>
      <c r="H4261" s="16" t="n">
        <v>0.8</v>
      </c>
      <c r="I4261" s="18" t="n">
        <v>3</v>
      </c>
      <c r="J4261" s="19" t="n">
        <v>5.055</v>
      </c>
      <c r="K4261" s="19" t="n">
        <v>5.055</v>
      </c>
      <c r="L4261" s="19" t="n">
        <v>4.8117</v>
      </c>
      <c r="M4261" s="19" t="n">
        <f aca="false">IF(J4261&gt;0,J4261,K4261)*E4261</f>
        <v>5.055</v>
      </c>
      <c r="N4261" s="20"/>
      <c r="O4261" s="21" t="str">
        <f aca="false">IF(R4261="","",ROUND(R4261*(1-Premissas!$B$4),4))</f>
        <v/>
      </c>
      <c r="P4261" s="22"/>
      <c r="Q4261" s="22"/>
      <c r="R4261" s="23"/>
      <c r="S4261" s="24"/>
      <c r="T4261" s="24"/>
      <c r="U4261" s="25"/>
      <c r="V4261" s="19" t="str">
        <f aca="false">IF(COUNT(N4261:Q4261)=0,"",MIN(N4261:Q4261))</f>
        <v/>
      </c>
      <c r="W4261" s="16" t="str">
        <f aca="false">IF(V4261="","",INDEX($N$4:$Q$4,MATCH(V4261,N4261:Q4261,0)))</f>
        <v/>
      </c>
      <c r="X4261" s="19" t="str">
        <f aca="false">IF(COUNT(N4261:Q4261)&lt;2,"",SMALL(N4261:Q4261,2))</f>
        <v/>
      </c>
      <c r="Y4261" s="26" t="str">
        <f aca="false">IF(OR(V4261="",M4261=0),"",V4261/M4261-1)</f>
        <v/>
      </c>
      <c r="Z4261" s="26" t="str">
        <f aca="false">IF(OR(V4261="",L4261=""),"",V4261/(L4261*E4261)-1)</f>
        <v/>
      </c>
      <c r="AA4261" s="16" t="str">
        <f aca="false">IF(V4261="","SEM OFERTA",IF(OR(Y4261&gt;Premissas!$B$11,Y4261&lt;Premissas!$B$12),"VERIFICAR - UNIDADE/EMBALAGEM",IF(Y4261&gt;Premissas!$B$6,"NÃO COMPRAR - REAJUSTE &gt;5%","COMPRAR")))</f>
        <v>SEM OFERTA</v>
      </c>
      <c r="AB4261" s="18" t="str">
        <f aca="false">IF(W4261="DIMEC",S4261,IF(W4261="MEDCENTRO",U4261,""))</f>
        <v/>
      </c>
      <c r="AC4261" s="18" t="n">
        <f aca="false">IF(AA4261&lt;&gt;"COMPRAR",0,IF(AB4261="",I4261,MIN(I4261,AB4261)))</f>
        <v>0</v>
      </c>
      <c r="AD4261" s="19" t="n">
        <f aca="false">IF(AC4261&gt;0,AC4261*V4261,0)</f>
        <v>0</v>
      </c>
      <c r="AE4261" s="19" t="n">
        <f aca="false">IF(AC4261&gt;0,(M4261-V4261)*AC4261,0)</f>
        <v>0</v>
      </c>
      <c r="AF4261" s="16" t="str">
        <f aca="false">IF(AA4261&lt;&gt;"COMPRAR","",IF(AB4261="",IF(X4261="","",IF(X4261-V4261&lt;0.01,"EMPATE TÉCNICO","")),IF(AB4261&lt;I4261,"ESTOQUE INSUFICIENTE",IF(X4261="","",IF(X4261-V4261&lt;0.01,"EMPATE TÉCNICO","")))))</f>
        <v/>
      </c>
      <c r="AG4261" s="16" t="s">
        <v>328</v>
      </c>
      <c r="AH4261" s="16" t="s">
        <v>1858</v>
      </c>
    </row>
    <row r="4262" customFormat="false" ht="15" hidden="false" customHeight="false" outlineLevel="0" collapsed="false">
      <c r="A4262" s="16" t="s">
        <v>13173</v>
      </c>
      <c r="B4262" s="17" t="s">
        <v>13174</v>
      </c>
      <c r="C4262" s="16" t="s">
        <v>13175</v>
      </c>
      <c r="D4262" s="16" t="s">
        <v>13160</v>
      </c>
      <c r="E4262" s="18" t="n">
        <v>1</v>
      </c>
      <c r="F4262" s="16" t="s">
        <v>43</v>
      </c>
      <c r="G4262" s="18" t="n">
        <v>1</v>
      </c>
      <c r="H4262" s="16" t="n">
        <v>0.7</v>
      </c>
      <c r="I4262" s="18" t="n">
        <v>1</v>
      </c>
      <c r="J4262" s="19" t="n">
        <v>13.7433333333333</v>
      </c>
      <c r="K4262" s="19" t="n">
        <v>13.7433333333333</v>
      </c>
      <c r="L4262" s="19" t="n">
        <v>13.7433</v>
      </c>
      <c r="M4262" s="19" t="n">
        <f aca="false">IF(J4262&gt;0,J4262,K4262)*E4262</f>
        <v>13.7433333333333</v>
      </c>
      <c r="N4262" s="20"/>
      <c r="O4262" s="21" t="str">
        <f aca="false">IF(R4262="","",ROUND(R4262*(1-Premissas!$B$4),4))</f>
        <v/>
      </c>
      <c r="P4262" s="22"/>
      <c r="Q4262" s="22"/>
      <c r="R4262" s="23"/>
      <c r="S4262" s="24"/>
      <c r="T4262" s="24"/>
      <c r="U4262" s="25"/>
      <c r="V4262" s="19" t="str">
        <f aca="false">IF(COUNT(N4262:Q4262)=0,"",MIN(N4262:Q4262))</f>
        <v/>
      </c>
      <c r="W4262" s="16" t="str">
        <f aca="false">IF(V4262="","",INDEX($N$4:$Q$4,MATCH(V4262,N4262:Q4262,0)))</f>
        <v/>
      </c>
      <c r="X4262" s="19" t="str">
        <f aca="false">IF(COUNT(N4262:Q4262)&lt;2,"",SMALL(N4262:Q4262,2))</f>
        <v/>
      </c>
      <c r="Y4262" s="26" t="str">
        <f aca="false">IF(OR(V4262="",M4262=0),"",V4262/M4262-1)</f>
        <v/>
      </c>
      <c r="Z4262" s="26" t="str">
        <f aca="false">IF(OR(V4262="",L4262=""),"",V4262/(L4262*E4262)-1)</f>
        <v/>
      </c>
      <c r="AA4262" s="16" t="str">
        <f aca="false">IF(V4262="","SEM OFERTA",IF(OR(Y4262&gt;Premissas!$B$11,Y4262&lt;Premissas!$B$12),"VERIFICAR - UNIDADE/EMBALAGEM",IF(Y4262&gt;Premissas!$B$6,"NÃO COMPRAR - REAJUSTE &gt;5%","COMPRAR")))</f>
        <v>SEM OFERTA</v>
      </c>
      <c r="AB4262" s="18" t="str">
        <f aca="false">IF(W4262="DIMEC",S4262,IF(W4262="MEDCENTRO",U4262,""))</f>
        <v/>
      </c>
      <c r="AC4262" s="18" t="n">
        <f aca="false">IF(AA4262&lt;&gt;"COMPRAR",0,IF(AB4262="",I4262,MIN(I4262,AB4262)))</f>
        <v>0</v>
      </c>
      <c r="AD4262" s="19" t="n">
        <f aca="false">IF(AC4262&gt;0,AC4262*V4262,0)</f>
        <v>0</v>
      </c>
      <c r="AE4262" s="19" t="n">
        <f aca="false">IF(AC4262&gt;0,(M4262-V4262)*AC4262,0)</f>
        <v>0</v>
      </c>
      <c r="AF4262" s="16" t="str">
        <f aca="false">IF(AA4262&lt;&gt;"COMPRAR","",IF(AB4262="",IF(X4262="","",IF(X4262-V4262&lt;0.01,"EMPATE TÉCNICO","")),IF(AB4262&lt;I4262,"ESTOQUE INSUFICIENTE",IF(X4262="","",IF(X4262-V4262&lt;0.01,"EMPATE TÉCNICO","")))))</f>
        <v/>
      </c>
      <c r="AG4262" s="16" t="s">
        <v>547</v>
      </c>
      <c r="AH4262" s="16" t="s">
        <v>1858</v>
      </c>
    </row>
    <row r="4263" customFormat="false" ht="15" hidden="false" customHeight="false" outlineLevel="0" collapsed="false">
      <c r="A4263" s="16" t="s">
        <v>13176</v>
      </c>
      <c r="B4263" s="17" t="s">
        <v>13177</v>
      </c>
      <c r="C4263" s="16" t="s">
        <v>13178</v>
      </c>
      <c r="D4263" s="16" t="s">
        <v>762</v>
      </c>
      <c r="E4263" s="18" t="n">
        <v>1</v>
      </c>
      <c r="F4263" s="16" t="s">
        <v>43</v>
      </c>
      <c r="G4263" s="18" t="n">
        <v>0</v>
      </c>
      <c r="H4263" s="16" t="n">
        <v>0.2</v>
      </c>
      <c r="I4263" s="18" t="n">
        <v>1</v>
      </c>
      <c r="J4263" s="19" t="n">
        <v>0</v>
      </c>
      <c r="K4263" s="19" t="n">
        <v>3.99</v>
      </c>
      <c r="L4263" s="19"/>
      <c r="M4263" s="19" t="n">
        <f aca="false">IF(J4263&gt;0,J4263,K4263)*E4263</f>
        <v>3.99</v>
      </c>
      <c r="N4263" s="20"/>
      <c r="O4263" s="21" t="str">
        <f aca="false">IF(R4263="","",ROUND(R4263*(1-Premissas!$B$4),4))</f>
        <v/>
      </c>
      <c r="P4263" s="22"/>
      <c r="Q4263" s="22"/>
      <c r="R4263" s="23"/>
      <c r="S4263" s="24"/>
      <c r="T4263" s="24"/>
      <c r="U4263" s="25"/>
      <c r="V4263" s="19" t="str">
        <f aca="false">IF(COUNT(N4263:Q4263)=0,"",MIN(N4263:Q4263))</f>
        <v/>
      </c>
      <c r="W4263" s="16" t="str">
        <f aca="false">IF(V4263="","",INDEX($N$4:$Q$4,MATCH(V4263,N4263:Q4263,0)))</f>
        <v/>
      </c>
      <c r="X4263" s="19" t="str">
        <f aca="false">IF(COUNT(N4263:Q4263)&lt;2,"",SMALL(N4263:Q4263,2))</f>
        <v/>
      </c>
      <c r="Y4263" s="26" t="str">
        <f aca="false">IF(OR(V4263="",M4263=0),"",V4263/M4263-1)</f>
        <v/>
      </c>
      <c r="Z4263" s="26" t="str">
        <f aca="false">IF(OR(V4263="",L4263=""),"",V4263/(L4263*E4263)-1)</f>
        <v/>
      </c>
      <c r="AA4263" s="16" t="str">
        <f aca="false">IF(V4263="","SEM OFERTA",IF(OR(Y4263&gt;Premissas!$B$11,Y4263&lt;Premissas!$B$12),"VERIFICAR - UNIDADE/EMBALAGEM",IF(Y4263&gt;Premissas!$B$6,"NÃO COMPRAR - REAJUSTE &gt;5%","COMPRAR")))</f>
        <v>SEM OFERTA</v>
      </c>
      <c r="AB4263" s="18" t="str">
        <f aca="false">IF(W4263="DIMEC",S4263,IF(W4263="MEDCENTRO",U4263,""))</f>
        <v/>
      </c>
      <c r="AC4263" s="18" t="n">
        <f aca="false">IF(AA4263&lt;&gt;"COMPRAR",0,IF(AB4263="",I4263,MIN(I4263,AB4263)))</f>
        <v>0</v>
      </c>
      <c r="AD4263" s="19" t="n">
        <f aca="false">IF(AC4263&gt;0,AC4263*V4263,0)</f>
        <v>0</v>
      </c>
      <c r="AE4263" s="19" t="n">
        <f aca="false">IF(AC4263&gt;0,(M4263-V4263)*AC4263,0)</f>
        <v>0</v>
      </c>
      <c r="AF4263" s="16" t="str">
        <f aca="false">IF(AA4263&lt;&gt;"COMPRAR","",IF(AB4263="",IF(X4263="","",IF(X4263-V4263&lt;0.01,"EMPATE TÉCNICO","")),IF(AB4263&lt;I4263,"ESTOQUE INSUFICIENTE",IF(X4263="","",IF(X4263-V4263&lt;0.01,"EMPATE TÉCNICO","")))))</f>
        <v/>
      </c>
      <c r="AG4263" s="16" t="s">
        <v>763</v>
      </c>
      <c r="AH4263" s="16" t="s">
        <v>1858</v>
      </c>
    </row>
    <row r="4264" customFormat="false" ht="15" hidden="false" customHeight="false" outlineLevel="0" collapsed="false">
      <c r="A4264" s="16" t="s">
        <v>13179</v>
      </c>
      <c r="B4264" s="17" t="s">
        <v>13180</v>
      </c>
      <c r="C4264" s="16" t="s">
        <v>13181</v>
      </c>
      <c r="D4264" s="16" t="s">
        <v>762</v>
      </c>
      <c r="E4264" s="18" t="n">
        <v>1</v>
      </c>
      <c r="F4264" s="16" t="s">
        <v>43</v>
      </c>
      <c r="G4264" s="18" t="n">
        <v>0</v>
      </c>
      <c r="H4264" s="16" t="n">
        <v>0.1</v>
      </c>
      <c r="I4264" s="18" t="n">
        <v>1</v>
      </c>
      <c r="J4264" s="19" t="n">
        <v>0</v>
      </c>
      <c r="K4264" s="19" t="n">
        <v>8.89</v>
      </c>
      <c r="L4264" s="19"/>
      <c r="M4264" s="19" t="n">
        <f aca="false">IF(J4264&gt;0,J4264,K4264)*E4264</f>
        <v>8.89</v>
      </c>
      <c r="N4264" s="20"/>
      <c r="O4264" s="21" t="str">
        <f aca="false">IF(R4264="","",ROUND(R4264*(1-Premissas!$B$4),4))</f>
        <v/>
      </c>
      <c r="P4264" s="22"/>
      <c r="Q4264" s="22"/>
      <c r="R4264" s="23"/>
      <c r="S4264" s="24"/>
      <c r="T4264" s="24"/>
      <c r="U4264" s="25"/>
      <c r="V4264" s="19" t="str">
        <f aca="false">IF(COUNT(N4264:Q4264)=0,"",MIN(N4264:Q4264))</f>
        <v/>
      </c>
      <c r="W4264" s="16" t="str">
        <f aca="false">IF(V4264="","",INDEX($N$4:$Q$4,MATCH(V4264,N4264:Q4264,0)))</f>
        <v/>
      </c>
      <c r="X4264" s="19" t="str">
        <f aca="false">IF(COUNT(N4264:Q4264)&lt;2,"",SMALL(N4264:Q4264,2))</f>
        <v/>
      </c>
      <c r="Y4264" s="26" t="str">
        <f aca="false">IF(OR(V4264="",M4264=0),"",V4264/M4264-1)</f>
        <v/>
      </c>
      <c r="Z4264" s="26" t="str">
        <f aca="false">IF(OR(V4264="",L4264=""),"",V4264/(L4264*E4264)-1)</f>
        <v/>
      </c>
      <c r="AA4264" s="16" t="str">
        <f aca="false">IF(V4264="","SEM OFERTA",IF(OR(Y4264&gt;Premissas!$B$11,Y4264&lt;Premissas!$B$12),"VERIFICAR - UNIDADE/EMBALAGEM",IF(Y4264&gt;Premissas!$B$6,"NÃO COMPRAR - REAJUSTE &gt;5%","COMPRAR")))</f>
        <v>SEM OFERTA</v>
      </c>
      <c r="AB4264" s="18" t="str">
        <f aca="false">IF(W4264="DIMEC",S4264,IF(W4264="MEDCENTRO",U4264,""))</f>
        <v/>
      </c>
      <c r="AC4264" s="18" t="n">
        <f aca="false">IF(AA4264&lt;&gt;"COMPRAR",0,IF(AB4264="",I4264,MIN(I4264,AB4264)))</f>
        <v>0</v>
      </c>
      <c r="AD4264" s="19" t="n">
        <f aca="false">IF(AC4264&gt;0,AC4264*V4264,0)</f>
        <v>0</v>
      </c>
      <c r="AE4264" s="19" t="n">
        <f aca="false">IF(AC4264&gt;0,(M4264-V4264)*AC4264,0)</f>
        <v>0</v>
      </c>
      <c r="AF4264" s="16" t="str">
        <f aca="false">IF(AA4264&lt;&gt;"COMPRAR","",IF(AB4264="",IF(X4264="","",IF(X4264-V4264&lt;0.01,"EMPATE TÉCNICO","")),IF(AB4264&lt;I4264,"ESTOQUE INSUFICIENTE",IF(X4264="","",IF(X4264-V4264&lt;0.01,"EMPATE TÉCNICO","")))))</f>
        <v/>
      </c>
      <c r="AG4264" s="16" t="s">
        <v>763</v>
      </c>
      <c r="AH4264" s="16" t="s">
        <v>1858</v>
      </c>
    </row>
    <row r="4265" customFormat="false" ht="15" hidden="false" customHeight="false" outlineLevel="0" collapsed="false">
      <c r="A4265" s="16" t="s">
        <v>13182</v>
      </c>
      <c r="B4265" s="17" t="s">
        <v>13183</v>
      </c>
      <c r="C4265" s="16" t="s">
        <v>13184</v>
      </c>
      <c r="D4265" s="16" t="s">
        <v>762</v>
      </c>
      <c r="E4265" s="18" t="n">
        <v>1</v>
      </c>
      <c r="F4265" s="16" t="s">
        <v>43</v>
      </c>
      <c r="G4265" s="18" t="n">
        <v>0</v>
      </c>
      <c r="H4265" s="16" t="n">
        <v>0.1</v>
      </c>
      <c r="I4265" s="18" t="n">
        <v>1</v>
      </c>
      <c r="J4265" s="19" t="n">
        <v>0</v>
      </c>
      <c r="K4265" s="19" t="n">
        <v>8.89</v>
      </c>
      <c r="L4265" s="19"/>
      <c r="M4265" s="19" t="n">
        <f aca="false">IF(J4265&gt;0,J4265,K4265)*E4265</f>
        <v>8.89</v>
      </c>
      <c r="N4265" s="20"/>
      <c r="O4265" s="21" t="str">
        <f aca="false">IF(R4265="","",ROUND(R4265*(1-Premissas!$B$4),4))</f>
        <v/>
      </c>
      <c r="P4265" s="22"/>
      <c r="Q4265" s="22"/>
      <c r="R4265" s="23"/>
      <c r="S4265" s="24"/>
      <c r="T4265" s="24"/>
      <c r="U4265" s="25"/>
      <c r="V4265" s="19" t="str">
        <f aca="false">IF(COUNT(N4265:Q4265)=0,"",MIN(N4265:Q4265))</f>
        <v/>
      </c>
      <c r="W4265" s="16" t="str">
        <f aca="false">IF(V4265="","",INDEX($N$4:$Q$4,MATCH(V4265,N4265:Q4265,0)))</f>
        <v/>
      </c>
      <c r="X4265" s="19" t="str">
        <f aca="false">IF(COUNT(N4265:Q4265)&lt;2,"",SMALL(N4265:Q4265,2))</f>
        <v/>
      </c>
      <c r="Y4265" s="26" t="str">
        <f aca="false">IF(OR(V4265="",M4265=0),"",V4265/M4265-1)</f>
        <v/>
      </c>
      <c r="Z4265" s="26" t="str">
        <f aca="false">IF(OR(V4265="",L4265=""),"",V4265/(L4265*E4265)-1)</f>
        <v/>
      </c>
      <c r="AA4265" s="16" t="str">
        <f aca="false">IF(V4265="","SEM OFERTA",IF(OR(Y4265&gt;Premissas!$B$11,Y4265&lt;Premissas!$B$12),"VERIFICAR - UNIDADE/EMBALAGEM",IF(Y4265&gt;Premissas!$B$6,"NÃO COMPRAR - REAJUSTE &gt;5%","COMPRAR")))</f>
        <v>SEM OFERTA</v>
      </c>
      <c r="AB4265" s="18" t="str">
        <f aca="false">IF(W4265="DIMEC",S4265,IF(W4265="MEDCENTRO",U4265,""))</f>
        <v/>
      </c>
      <c r="AC4265" s="18" t="n">
        <f aca="false">IF(AA4265&lt;&gt;"COMPRAR",0,IF(AB4265="",I4265,MIN(I4265,AB4265)))</f>
        <v>0</v>
      </c>
      <c r="AD4265" s="19" t="n">
        <f aca="false">IF(AC4265&gt;0,AC4265*V4265,0)</f>
        <v>0</v>
      </c>
      <c r="AE4265" s="19" t="n">
        <f aca="false">IF(AC4265&gt;0,(M4265-V4265)*AC4265,0)</f>
        <v>0</v>
      </c>
      <c r="AF4265" s="16" t="str">
        <f aca="false">IF(AA4265&lt;&gt;"COMPRAR","",IF(AB4265="",IF(X4265="","",IF(X4265-V4265&lt;0.01,"EMPATE TÉCNICO","")),IF(AB4265&lt;I4265,"ESTOQUE INSUFICIENTE",IF(X4265="","",IF(X4265-V4265&lt;0.01,"EMPATE TÉCNICO","")))))</f>
        <v/>
      </c>
      <c r="AG4265" s="16" t="s">
        <v>763</v>
      </c>
      <c r="AH4265" s="16" t="s">
        <v>1858</v>
      </c>
    </row>
    <row r="4266" customFormat="false" ht="15" hidden="false" customHeight="false" outlineLevel="0" collapsed="false">
      <c r="A4266" s="16" t="s">
        <v>13185</v>
      </c>
      <c r="B4266" s="17" t="s">
        <v>13186</v>
      </c>
      <c r="C4266" s="16" t="s">
        <v>13187</v>
      </c>
      <c r="D4266" s="16" t="s">
        <v>762</v>
      </c>
      <c r="E4266" s="18" t="n">
        <v>1</v>
      </c>
      <c r="F4266" s="16" t="s">
        <v>43</v>
      </c>
      <c r="G4266" s="18" t="n">
        <v>0</v>
      </c>
      <c r="H4266" s="16" t="n">
        <v>0.2</v>
      </c>
      <c r="I4266" s="18" t="n">
        <v>1</v>
      </c>
      <c r="J4266" s="19" t="n">
        <v>0</v>
      </c>
      <c r="K4266" s="19" t="n">
        <v>3.99</v>
      </c>
      <c r="L4266" s="19"/>
      <c r="M4266" s="19" t="n">
        <f aca="false">IF(J4266&gt;0,J4266,K4266)*E4266</f>
        <v>3.99</v>
      </c>
      <c r="N4266" s="20"/>
      <c r="O4266" s="21" t="str">
        <f aca="false">IF(R4266="","",ROUND(R4266*(1-Premissas!$B$4),4))</f>
        <v/>
      </c>
      <c r="P4266" s="22"/>
      <c r="Q4266" s="22"/>
      <c r="R4266" s="23"/>
      <c r="S4266" s="24"/>
      <c r="T4266" s="24"/>
      <c r="U4266" s="25"/>
      <c r="V4266" s="19" t="str">
        <f aca="false">IF(COUNT(N4266:Q4266)=0,"",MIN(N4266:Q4266))</f>
        <v/>
      </c>
      <c r="W4266" s="16" t="str">
        <f aca="false">IF(V4266="","",INDEX($N$4:$Q$4,MATCH(V4266,N4266:Q4266,0)))</f>
        <v/>
      </c>
      <c r="X4266" s="19" t="str">
        <f aca="false">IF(COUNT(N4266:Q4266)&lt;2,"",SMALL(N4266:Q4266,2))</f>
        <v/>
      </c>
      <c r="Y4266" s="26" t="str">
        <f aca="false">IF(OR(V4266="",M4266=0),"",V4266/M4266-1)</f>
        <v/>
      </c>
      <c r="Z4266" s="26" t="str">
        <f aca="false">IF(OR(V4266="",L4266=""),"",V4266/(L4266*E4266)-1)</f>
        <v/>
      </c>
      <c r="AA4266" s="16" t="str">
        <f aca="false">IF(V4266="","SEM OFERTA",IF(OR(Y4266&gt;Premissas!$B$11,Y4266&lt;Premissas!$B$12),"VERIFICAR - UNIDADE/EMBALAGEM",IF(Y4266&gt;Premissas!$B$6,"NÃO COMPRAR - REAJUSTE &gt;5%","COMPRAR")))</f>
        <v>SEM OFERTA</v>
      </c>
      <c r="AB4266" s="18" t="str">
        <f aca="false">IF(W4266="DIMEC",S4266,IF(W4266="MEDCENTRO",U4266,""))</f>
        <v/>
      </c>
      <c r="AC4266" s="18" t="n">
        <f aca="false">IF(AA4266&lt;&gt;"COMPRAR",0,IF(AB4266="",I4266,MIN(I4266,AB4266)))</f>
        <v>0</v>
      </c>
      <c r="AD4266" s="19" t="n">
        <f aca="false">IF(AC4266&gt;0,AC4266*V4266,0)</f>
        <v>0</v>
      </c>
      <c r="AE4266" s="19" t="n">
        <f aca="false">IF(AC4266&gt;0,(M4266-V4266)*AC4266,0)</f>
        <v>0</v>
      </c>
      <c r="AF4266" s="16" t="str">
        <f aca="false">IF(AA4266&lt;&gt;"COMPRAR","",IF(AB4266="",IF(X4266="","",IF(X4266-V4266&lt;0.01,"EMPATE TÉCNICO","")),IF(AB4266&lt;I4266,"ESTOQUE INSUFICIENTE",IF(X4266="","",IF(X4266-V4266&lt;0.01,"EMPATE TÉCNICO","")))))</f>
        <v/>
      </c>
      <c r="AG4266" s="16" t="s">
        <v>763</v>
      </c>
      <c r="AH4266" s="16" t="s">
        <v>1858</v>
      </c>
    </row>
    <row r="4267" customFormat="false" ht="15" hidden="false" customHeight="false" outlineLevel="0" collapsed="false">
      <c r="A4267" s="16" t="s">
        <v>13188</v>
      </c>
      <c r="B4267" s="17" t="s">
        <v>13189</v>
      </c>
      <c r="C4267" s="16" t="s">
        <v>13190</v>
      </c>
      <c r="D4267" s="16" t="s">
        <v>417</v>
      </c>
      <c r="E4267" s="18" t="n">
        <v>1</v>
      </c>
      <c r="F4267" s="16" t="s">
        <v>42</v>
      </c>
      <c r="G4267" s="18" t="n">
        <v>1</v>
      </c>
      <c r="H4267" s="16" t="n">
        <v>4.3</v>
      </c>
      <c r="I4267" s="18" t="n">
        <v>11</v>
      </c>
      <c r="J4267" s="19" t="n">
        <v>7.96166666666667</v>
      </c>
      <c r="K4267" s="19" t="n">
        <v>7.96166666666667</v>
      </c>
      <c r="L4267" s="19" t="n">
        <v>7.9617</v>
      </c>
      <c r="M4267" s="19" t="n">
        <f aca="false">IF(J4267&gt;0,J4267,K4267)*E4267</f>
        <v>7.96166666666667</v>
      </c>
      <c r="N4267" s="20"/>
      <c r="O4267" s="21" t="str">
        <f aca="false">IF(R4267="","",ROUND(R4267*(1-Premissas!$B$4),4))</f>
        <v/>
      </c>
      <c r="P4267" s="22"/>
      <c r="Q4267" s="22"/>
      <c r="R4267" s="23"/>
      <c r="S4267" s="24"/>
      <c r="T4267" s="24"/>
      <c r="U4267" s="25"/>
      <c r="V4267" s="19" t="str">
        <f aca="false">IF(COUNT(N4267:Q4267)=0,"",MIN(N4267:Q4267))</f>
        <v/>
      </c>
      <c r="W4267" s="16" t="str">
        <f aca="false">IF(V4267="","",INDEX($N$4:$Q$4,MATCH(V4267,N4267:Q4267,0)))</f>
        <v/>
      </c>
      <c r="X4267" s="19" t="str">
        <f aca="false">IF(COUNT(N4267:Q4267)&lt;2,"",SMALL(N4267:Q4267,2))</f>
        <v/>
      </c>
      <c r="Y4267" s="26" t="str">
        <f aca="false">IF(OR(V4267="",M4267=0),"",V4267/M4267-1)</f>
        <v/>
      </c>
      <c r="Z4267" s="26" t="str">
        <f aca="false">IF(OR(V4267="",L4267=""),"",V4267/(L4267*E4267)-1)</f>
        <v/>
      </c>
      <c r="AA4267" s="16" t="str">
        <f aca="false">IF(V4267="","SEM OFERTA",IF(OR(Y4267&gt;Premissas!$B$11,Y4267&lt;Premissas!$B$12),"VERIFICAR - UNIDADE/EMBALAGEM",IF(Y4267&gt;Premissas!$B$6,"NÃO COMPRAR - REAJUSTE &gt;5%","COMPRAR")))</f>
        <v>SEM OFERTA</v>
      </c>
      <c r="AB4267" s="18" t="str">
        <f aca="false">IF(W4267="DIMEC",S4267,IF(W4267="MEDCENTRO",U4267,""))</f>
        <v/>
      </c>
      <c r="AC4267" s="18" t="n">
        <f aca="false">IF(AA4267&lt;&gt;"COMPRAR",0,IF(AB4267="",I4267,MIN(I4267,AB4267)))</f>
        <v>0</v>
      </c>
      <c r="AD4267" s="19" t="n">
        <f aca="false">IF(AC4267&gt;0,AC4267*V4267,0)</f>
        <v>0</v>
      </c>
      <c r="AE4267" s="19" t="n">
        <f aca="false">IF(AC4267&gt;0,(M4267-V4267)*AC4267,0)</f>
        <v>0</v>
      </c>
      <c r="AF4267" s="16" t="str">
        <f aca="false">IF(AA4267&lt;&gt;"COMPRAR","",IF(AB4267="",IF(X4267="","",IF(X4267-V4267&lt;0.01,"EMPATE TÉCNICO","")),IF(AB4267&lt;I4267,"ESTOQUE INSUFICIENTE",IF(X4267="","",IF(X4267-V4267&lt;0.01,"EMPATE TÉCNICO","")))))</f>
        <v/>
      </c>
      <c r="AG4267" s="16" t="s">
        <v>418</v>
      </c>
      <c r="AH4267" s="16" t="s">
        <v>1858</v>
      </c>
    </row>
    <row r="4268" customFormat="false" ht="15" hidden="false" customHeight="false" outlineLevel="0" collapsed="false">
      <c r="A4268" s="16" t="s">
        <v>13191</v>
      </c>
      <c r="B4268" s="17" t="s">
        <v>13192</v>
      </c>
      <c r="C4268" s="16" t="s">
        <v>13193</v>
      </c>
      <c r="D4268" s="16" t="s">
        <v>762</v>
      </c>
      <c r="E4268" s="18" t="n">
        <v>1</v>
      </c>
      <c r="F4268" s="16" t="s">
        <v>43</v>
      </c>
      <c r="G4268" s="18" t="n">
        <v>0</v>
      </c>
      <c r="H4268" s="16" t="n">
        <v>0.1</v>
      </c>
      <c r="I4268" s="18" t="n">
        <v>1</v>
      </c>
      <c r="J4268" s="19" t="n">
        <v>0</v>
      </c>
      <c r="K4268" s="19" t="n">
        <v>16.76</v>
      </c>
      <c r="L4268" s="19"/>
      <c r="M4268" s="19" t="n">
        <f aca="false">IF(J4268&gt;0,J4268,K4268)*E4268</f>
        <v>16.76</v>
      </c>
      <c r="N4268" s="20"/>
      <c r="O4268" s="21" t="str">
        <f aca="false">IF(R4268="","",ROUND(R4268*(1-Premissas!$B$4),4))</f>
        <v/>
      </c>
      <c r="P4268" s="22"/>
      <c r="Q4268" s="22"/>
      <c r="R4268" s="23"/>
      <c r="S4268" s="24"/>
      <c r="T4268" s="24"/>
      <c r="U4268" s="25"/>
      <c r="V4268" s="19" t="str">
        <f aca="false">IF(COUNT(N4268:Q4268)=0,"",MIN(N4268:Q4268))</f>
        <v/>
      </c>
      <c r="W4268" s="16" t="str">
        <f aca="false">IF(V4268="","",INDEX($N$4:$Q$4,MATCH(V4268,N4268:Q4268,0)))</f>
        <v/>
      </c>
      <c r="X4268" s="19" t="str">
        <f aca="false">IF(COUNT(N4268:Q4268)&lt;2,"",SMALL(N4268:Q4268,2))</f>
        <v/>
      </c>
      <c r="Y4268" s="26" t="str">
        <f aca="false">IF(OR(V4268="",M4268=0),"",V4268/M4268-1)</f>
        <v/>
      </c>
      <c r="Z4268" s="26" t="str">
        <f aca="false">IF(OR(V4268="",L4268=""),"",V4268/(L4268*E4268)-1)</f>
        <v/>
      </c>
      <c r="AA4268" s="16" t="str">
        <f aca="false">IF(V4268="","SEM OFERTA",IF(OR(Y4268&gt;Premissas!$B$11,Y4268&lt;Premissas!$B$12),"VERIFICAR - UNIDADE/EMBALAGEM",IF(Y4268&gt;Premissas!$B$6,"NÃO COMPRAR - REAJUSTE &gt;5%","COMPRAR")))</f>
        <v>SEM OFERTA</v>
      </c>
      <c r="AB4268" s="18" t="str">
        <f aca="false">IF(W4268="DIMEC",S4268,IF(W4268="MEDCENTRO",U4268,""))</f>
        <v/>
      </c>
      <c r="AC4268" s="18" t="n">
        <f aca="false">IF(AA4268&lt;&gt;"COMPRAR",0,IF(AB4268="",I4268,MIN(I4268,AB4268)))</f>
        <v>0</v>
      </c>
      <c r="AD4268" s="19" t="n">
        <f aca="false">IF(AC4268&gt;0,AC4268*V4268,0)</f>
        <v>0</v>
      </c>
      <c r="AE4268" s="19" t="n">
        <f aca="false">IF(AC4268&gt;0,(M4268-V4268)*AC4268,0)</f>
        <v>0</v>
      </c>
      <c r="AF4268" s="16" t="str">
        <f aca="false">IF(AA4268&lt;&gt;"COMPRAR","",IF(AB4268="",IF(X4268="","",IF(X4268-V4268&lt;0.01,"EMPATE TÉCNICO","")),IF(AB4268&lt;I4268,"ESTOQUE INSUFICIENTE",IF(X4268="","",IF(X4268-V4268&lt;0.01,"EMPATE TÉCNICO","")))))</f>
        <v/>
      </c>
      <c r="AG4268" s="16" t="s">
        <v>763</v>
      </c>
      <c r="AH4268" s="16" t="s">
        <v>1858</v>
      </c>
    </row>
    <row r="4269" customFormat="false" ht="15" hidden="false" customHeight="false" outlineLevel="0" collapsed="false">
      <c r="A4269" s="16" t="s">
        <v>13194</v>
      </c>
      <c r="B4269" s="17" t="s">
        <v>13195</v>
      </c>
      <c r="C4269" s="16" t="s">
        <v>13196</v>
      </c>
      <c r="D4269" s="16"/>
      <c r="E4269" s="18" t="n">
        <v>1</v>
      </c>
      <c r="F4269" s="16" t="s">
        <v>42</v>
      </c>
      <c r="G4269" s="18" t="n">
        <v>2</v>
      </c>
      <c r="H4269" s="16" t="n">
        <v>1.3</v>
      </c>
      <c r="I4269" s="18" t="n">
        <v>2</v>
      </c>
      <c r="J4269" s="19" t="n">
        <v>19.3</v>
      </c>
      <c r="K4269" s="19" t="n">
        <v>19.3</v>
      </c>
      <c r="L4269" s="19" t="n">
        <v>18.53</v>
      </c>
      <c r="M4269" s="19" t="n">
        <f aca="false">IF(J4269&gt;0,J4269,K4269)*E4269</f>
        <v>19.3</v>
      </c>
      <c r="N4269" s="20"/>
      <c r="O4269" s="21" t="str">
        <f aca="false">IF(R4269="","",ROUND(R4269*(1-Premissas!$B$4),4))</f>
        <v/>
      </c>
      <c r="P4269" s="22"/>
      <c r="Q4269" s="22"/>
      <c r="R4269" s="23"/>
      <c r="S4269" s="24"/>
      <c r="T4269" s="24"/>
      <c r="U4269" s="25"/>
      <c r="V4269" s="19" t="str">
        <f aca="false">IF(COUNT(N4269:Q4269)=0,"",MIN(N4269:Q4269))</f>
        <v/>
      </c>
      <c r="W4269" s="16" t="str">
        <f aca="false">IF(V4269="","",INDEX($N$4:$Q$4,MATCH(V4269,N4269:Q4269,0)))</f>
        <v/>
      </c>
      <c r="X4269" s="19" t="str">
        <f aca="false">IF(COUNT(N4269:Q4269)&lt;2,"",SMALL(N4269:Q4269,2))</f>
        <v/>
      </c>
      <c r="Y4269" s="26" t="str">
        <f aca="false">IF(OR(V4269="",M4269=0),"",V4269/M4269-1)</f>
        <v/>
      </c>
      <c r="Z4269" s="26" t="str">
        <f aca="false">IF(OR(V4269="",L4269=""),"",V4269/(L4269*E4269)-1)</f>
        <v/>
      </c>
      <c r="AA4269" s="16" t="str">
        <f aca="false">IF(V4269="","SEM OFERTA",IF(OR(Y4269&gt;Premissas!$B$11,Y4269&lt;Premissas!$B$12),"VERIFICAR - UNIDADE/EMBALAGEM",IF(Y4269&gt;Premissas!$B$6,"NÃO COMPRAR - REAJUSTE &gt;5%","COMPRAR")))</f>
        <v>SEM OFERTA</v>
      </c>
      <c r="AB4269" s="18" t="str">
        <f aca="false">IF(W4269="DIMEC",S4269,IF(W4269="MEDCENTRO",U4269,""))</f>
        <v/>
      </c>
      <c r="AC4269" s="18" t="n">
        <f aca="false">IF(AA4269&lt;&gt;"COMPRAR",0,IF(AB4269="",I4269,MIN(I4269,AB4269)))</f>
        <v>0</v>
      </c>
      <c r="AD4269" s="19" t="n">
        <f aca="false">IF(AC4269&gt;0,AC4269*V4269,0)</f>
        <v>0</v>
      </c>
      <c r="AE4269" s="19" t="n">
        <f aca="false">IF(AC4269&gt;0,(M4269-V4269)*AC4269,0)</f>
        <v>0</v>
      </c>
      <c r="AF4269" s="16" t="str">
        <f aca="false">IF(AA4269&lt;&gt;"COMPRAR","",IF(AB4269="",IF(X4269="","",IF(X4269-V4269&lt;0.01,"EMPATE TÉCNICO","")),IF(AB4269&lt;I4269,"ESTOQUE INSUFICIENTE",IF(X4269="","",IF(X4269-V4269&lt;0.01,"EMPATE TÉCNICO","")))))</f>
        <v/>
      </c>
      <c r="AG4269" s="16" t="s">
        <v>547</v>
      </c>
      <c r="AH4269" s="16" t="s">
        <v>1858</v>
      </c>
    </row>
    <row r="4270" customFormat="false" ht="15" hidden="false" customHeight="false" outlineLevel="0" collapsed="false">
      <c r="A4270" s="16" t="s">
        <v>13197</v>
      </c>
      <c r="B4270" s="17" t="s">
        <v>13198</v>
      </c>
      <c r="C4270" s="16" t="s">
        <v>13199</v>
      </c>
      <c r="D4270" s="16"/>
      <c r="E4270" s="18" t="n">
        <v>1</v>
      </c>
      <c r="F4270" s="16" t="s">
        <v>43</v>
      </c>
      <c r="G4270" s="18" t="n">
        <v>2</v>
      </c>
      <c r="H4270" s="16" t="n">
        <v>0.9</v>
      </c>
      <c r="I4270" s="18" t="n">
        <v>1</v>
      </c>
      <c r="J4270" s="19" t="n">
        <v>5.5</v>
      </c>
      <c r="K4270" s="19" t="n">
        <v>5.5</v>
      </c>
      <c r="L4270" s="19" t="n">
        <v>5.5</v>
      </c>
      <c r="M4270" s="19" t="n">
        <f aca="false">IF(J4270&gt;0,J4270,K4270)*E4270</f>
        <v>5.5</v>
      </c>
      <c r="N4270" s="20"/>
      <c r="O4270" s="21" t="str">
        <f aca="false">IF(R4270="","",ROUND(R4270*(1-Premissas!$B$4),4))</f>
        <v/>
      </c>
      <c r="P4270" s="22"/>
      <c r="Q4270" s="22"/>
      <c r="R4270" s="23"/>
      <c r="S4270" s="24"/>
      <c r="T4270" s="24"/>
      <c r="U4270" s="25"/>
      <c r="V4270" s="19" t="str">
        <f aca="false">IF(COUNT(N4270:Q4270)=0,"",MIN(N4270:Q4270))</f>
        <v/>
      </c>
      <c r="W4270" s="16" t="str">
        <f aca="false">IF(V4270="","",INDEX($N$4:$Q$4,MATCH(V4270,N4270:Q4270,0)))</f>
        <v/>
      </c>
      <c r="X4270" s="19" t="str">
        <f aca="false">IF(COUNT(N4270:Q4270)&lt;2,"",SMALL(N4270:Q4270,2))</f>
        <v/>
      </c>
      <c r="Y4270" s="26" t="str">
        <f aca="false">IF(OR(V4270="",M4270=0),"",V4270/M4270-1)</f>
        <v/>
      </c>
      <c r="Z4270" s="26" t="str">
        <f aca="false">IF(OR(V4270="",L4270=""),"",V4270/(L4270*E4270)-1)</f>
        <v/>
      </c>
      <c r="AA4270" s="16" t="str">
        <f aca="false">IF(V4270="","SEM OFERTA",IF(OR(Y4270&gt;Premissas!$B$11,Y4270&lt;Premissas!$B$12),"VERIFICAR - UNIDADE/EMBALAGEM",IF(Y4270&gt;Premissas!$B$6,"NÃO COMPRAR - REAJUSTE &gt;5%","COMPRAR")))</f>
        <v>SEM OFERTA</v>
      </c>
      <c r="AB4270" s="18" t="str">
        <f aca="false">IF(W4270="DIMEC",S4270,IF(W4270="MEDCENTRO",U4270,""))</f>
        <v/>
      </c>
      <c r="AC4270" s="18" t="n">
        <f aca="false">IF(AA4270&lt;&gt;"COMPRAR",0,IF(AB4270="",I4270,MIN(I4270,AB4270)))</f>
        <v>0</v>
      </c>
      <c r="AD4270" s="19" t="n">
        <f aca="false">IF(AC4270&gt;0,AC4270*V4270,0)</f>
        <v>0</v>
      </c>
      <c r="AE4270" s="19" t="n">
        <f aca="false">IF(AC4270&gt;0,(M4270-V4270)*AC4270,0)</f>
        <v>0</v>
      </c>
      <c r="AF4270" s="16" t="str">
        <f aca="false">IF(AA4270&lt;&gt;"COMPRAR","",IF(AB4270="",IF(X4270="","",IF(X4270-V4270&lt;0.01,"EMPATE TÉCNICO","")),IF(AB4270&lt;I4270,"ESTOQUE INSUFICIENTE",IF(X4270="","",IF(X4270-V4270&lt;0.01,"EMPATE TÉCNICO","")))))</f>
        <v/>
      </c>
      <c r="AG4270" s="16" t="s">
        <v>547</v>
      </c>
      <c r="AH4270" s="16" t="s">
        <v>1858</v>
      </c>
    </row>
    <row r="4271" customFormat="false" ht="15" hidden="false" customHeight="false" outlineLevel="0" collapsed="false">
      <c r="A4271" s="16" t="s">
        <v>13200</v>
      </c>
      <c r="B4271" s="17" t="s">
        <v>13201</v>
      </c>
      <c r="C4271" s="16" t="s">
        <v>13202</v>
      </c>
      <c r="D4271" s="16" t="s">
        <v>13203</v>
      </c>
      <c r="E4271" s="18" t="n">
        <v>1</v>
      </c>
      <c r="F4271" s="16" t="s">
        <v>41</v>
      </c>
      <c r="G4271" s="18" t="n">
        <v>7</v>
      </c>
      <c r="H4271" s="16" t="n">
        <v>4.3</v>
      </c>
      <c r="I4271" s="18" t="n">
        <v>5</v>
      </c>
      <c r="J4271" s="19" t="n">
        <v>16.9483333333333</v>
      </c>
      <c r="K4271" s="19" t="n">
        <v>16.9483333333333</v>
      </c>
      <c r="L4271" s="19" t="n">
        <v>16.66</v>
      </c>
      <c r="M4271" s="19" t="n">
        <f aca="false">IF(J4271&gt;0,J4271,K4271)*E4271</f>
        <v>16.9483333333333</v>
      </c>
      <c r="N4271" s="20"/>
      <c r="O4271" s="21" t="str">
        <f aca="false">IF(R4271="","",ROUND(R4271*(1-Premissas!$B$4),4))</f>
        <v/>
      </c>
      <c r="P4271" s="22"/>
      <c r="Q4271" s="22"/>
      <c r="R4271" s="23"/>
      <c r="S4271" s="24"/>
      <c r="T4271" s="24"/>
      <c r="U4271" s="25"/>
      <c r="V4271" s="19" t="str">
        <f aca="false">IF(COUNT(N4271:Q4271)=0,"",MIN(N4271:Q4271))</f>
        <v/>
      </c>
      <c r="W4271" s="16" t="str">
        <f aca="false">IF(V4271="","",INDEX($N$4:$Q$4,MATCH(V4271,N4271:Q4271,0)))</f>
        <v/>
      </c>
      <c r="X4271" s="19" t="str">
        <f aca="false">IF(COUNT(N4271:Q4271)&lt;2,"",SMALL(N4271:Q4271,2))</f>
        <v/>
      </c>
      <c r="Y4271" s="26" t="str">
        <f aca="false">IF(OR(V4271="",M4271=0),"",V4271/M4271-1)</f>
        <v/>
      </c>
      <c r="Z4271" s="26" t="str">
        <f aca="false">IF(OR(V4271="",L4271=""),"",V4271/(L4271*E4271)-1)</f>
        <v/>
      </c>
      <c r="AA4271" s="16" t="str">
        <f aca="false">IF(V4271="","SEM OFERTA",IF(OR(Y4271&gt;Premissas!$B$11,Y4271&lt;Premissas!$B$12),"VERIFICAR - UNIDADE/EMBALAGEM",IF(Y4271&gt;Premissas!$B$6,"NÃO COMPRAR - REAJUSTE &gt;5%","COMPRAR")))</f>
        <v>SEM OFERTA</v>
      </c>
      <c r="AB4271" s="18" t="str">
        <f aca="false">IF(W4271="DIMEC",S4271,IF(W4271="MEDCENTRO",U4271,""))</f>
        <v/>
      </c>
      <c r="AC4271" s="18" t="n">
        <f aca="false">IF(AA4271&lt;&gt;"COMPRAR",0,IF(AB4271="",I4271,MIN(I4271,AB4271)))</f>
        <v>0</v>
      </c>
      <c r="AD4271" s="19" t="n">
        <f aca="false">IF(AC4271&gt;0,AC4271*V4271,0)</f>
        <v>0</v>
      </c>
      <c r="AE4271" s="19" t="n">
        <f aca="false">IF(AC4271&gt;0,(M4271-V4271)*AC4271,0)</f>
        <v>0</v>
      </c>
      <c r="AF4271" s="16" t="str">
        <f aca="false">IF(AA4271&lt;&gt;"COMPRAR","",IF(AB4271="",IF(X4271="","",IF(X4271-V4271&lt;0.01,"EMPATE TÉCNICO","")),IF(AB4271&lt;I4271,"ESTOQUE INSUFICIENTE",IF(X4271="","",IF(X4271-V4271&lt;0.01,"EMPATE TÉCNICO","")))))</f>
        <v/>
      </c>
      <c r="AG4271" s="16" t="s">
        <v>547</v>
      </c>
      <c r="AH4271" s="16" t="s">
        <v>1858</v>
      </c>
    </row>
    <row r="4272" customFormat="false" ht="15" hidden="false" customHeight="false" outlineLevel="0" collapsed="false">
      <c r="A4272" s="16" t="s">
        <v>13204</v>
      </c>
      <c r="B4272" s="17" t="s">
        <v>13205</v>
      </c>
      <c r="C4272" s="16" t="s">
        <v>13206</v>
      </c>
      <c r="D4272" s="16" t="s">
        <v>13160</v>
      </c>
      <c r="E4272" s="18" t="n">
        <v>1</v>
      </c>
      <c r="F4272" s="16" t="s">
        <v>41</v>
      </c>
      <c r="G4272" s="18" t="n">
        <v>34</v>
      </c>
      <c r="H4272" s="16" t="n">
        <v>22.4</v>
      </c>
      <c r="I4272" s="18" t="n">
        <v>24</v>
      </c>
      <c r="J4272" s="19" t="n">
        <v>8.704</v>
      </c>
      <c r="K4272" s="19" t="n">
        <v>8.704</v>
      </c>
      <c r="L4272" s="19" t="n">
        <v>8.704</v>
      </c>
      <c r="M4272" s="19" t="n">
        <f aca="false">IF(J4272&gt;0,J4272,K4272)*E4272</f>
        <v>8.704</v>
      </c>
      <c r="N4272" s="20"/>
      <c r="O4272" s="21" t="str">
        <f aca="false">IF(R4272="","",ROUND(R4272*(1-Premissas!$B$4),4))</f>
        <v/>
      </c>
      <c r="P4272" s="22"/>
      <c r="Q4272" s="22"/>
      <c r="R4272" s="23"/>
      <c r="S4272" s="24"/>
      <c r="T4272" s="24"/>
      <c r="U4272" s="25"/>
      <c r="V4272" s="19" t="str">
        <f aca="false">IF(COUNT(N4272:Q4272)=0,"",MIN(N4272:Q4272))</f>
        <v/>
      </c>
      <c r="W4272" s="16" t="str">
        <f aca="false">IF(V4272="","",INDEX($N$4:$Q$4,MATCH(V4272,N4272:Q4272,0)))</f>
        <v/>
      </c>
      <c r="X4272" s="19" t="str">
        <f aca="false">IF(COUNT(N4272:Q4272)&lt;2,"",SMALL(N4272:Q4272,2))</f>
        <v/>
      </c>
      <c r="Y4272" s="26" t="str">
        <f aca="false">IF(OR(V4272="",M4272=0),"",V4272/M4272-1)</f>
        <v/>
      </c>
      <c r="Z4272" s="26" t="str">
        <f aca="false">IF(OR(V4272="",L4272=""),"",V4272/(L4272*E4272)-1)</f>
        <v/>
      </c>
      <c r="AA4272" s="16" t="str">
        <f aca="false">IF(V4272="","SEM OFERTA",IF(OR(Y4272&gt;Premissas!$B$11,Y4272&lt;Premissas!$B$12),"VERIFICAR - UNIDADE/EMBALAGEM",IF(Y4272&gt;Premissas!$B$6,"NÃO COMPRAR - REAJUSTE &gt;5%","COMPRAR")))</f>
        <v>SEM OFERTA</v>
      </c>
      <c r="AB4272" s="18" t="str">
        <f aca="false">IF(W4272="DIMEC",S4272,IF(W4272="MEDCENTRO",U4272,""))</f>
        <v/>
      </c>
      <c r="AC4272" s="18" t="n">
        <f aca="false">IF(AA4272&lt;&gt;"COMPRAR",0,IF(AB4272="",I4272,MIN(I4272,AB4272)))</f>
        <v>0</v>
      </c>
      <c r="AD4272" s="19" t="n">
        <f aca="false">IF(AC4272&gt;0,AC4272*V4272,0)</f>
        <v>0</v>
      </c>
      <c r="AE4272" s="19" t="n">
        <f aca="false">IF(AC4272&gt;0,(M4272-V4272)*AC4272,0)</f>
        <v>0</v>
      </c>
      <c r="AF4272" s="16" t="str">
        <f aca="false">IF(AA4272&lt;&gt;"COMPRAR","",IF(AB4272="",IF(X4272="","",IF(X4272-V4272&lt;0.01,"EMPATE TÉCNICO","")),IF(AB4272&lt;I4272,"ESTOQUE INSUFICIENTE",IF(X4272="","",IF(X4272-V4272&lt;0.01,"EMPATE TÉCNICO","")))))</f>
        <v/>
      </c>
      <c r="AG4272" s="16" t="s">
        <v>547</v>
      </c>
      <c r="AH4272" s="16" t="s">
        <v>1858</v>
      </c>
    </row>
    <row r="4273" customFormat="false" ht="15" hidden="false" customHeight="false" outlineLevel="0" collapsed="false">
      <c r="A4273" s="16" t="s">
        <v>13207</v>
      </c>
      <c r="B4273" s="17" t="s">
        <v>13208</v>
      </c>
      <c r="C4273" s="16" t="s">
        <v>13209</v>
      </c>
      <c r="D4273" s="16" t="s">
        <v>13160</v>
      </c>
      <c r="E4273" s="18" t="n">
        <v>1</v>
      </c>
      <c r="F4273" s="16" t="s">
        <v>41</v>
      </c>
      <c r="G4273" s="18" t="n">
        <v>32</v>
      </c>
      <c r="H4273" s="16" t="n">
        <v>19.1</v>
      </c>
      <c r="I4273" s="18" t="n">
        <v>18</v>
      </c>
      <c r="J4273" s="19" t="n">
        <v>5.53357142857143</v>
      </c>
      <c r="K4273" s="19" t="n">
        <v>5.53357142857143</v>
      </c>
      <c r="L4273" s="19" t="n">
        <v>5.5336</v>
      </c>
      <c r="M4273" s="19" t="n">
        <f aca="false">IF(J4273&gt;0,J4273,K4273)*E4273</f>
        <v>5.53357142857143</v>
      </c>
      <c r="N4273" s="20"/>
      <c r="O4273" s="21" t="str">
        <f aca="false">IF(R4273="","",ROUND(R4273*(1-Premissas!$B$4),4))</f>
        <v/>
      </c>
      <c r="P4273" s="22"/>
      <c r="Q4273" s="22"/>
      <c r="R4273" s="23"/>
      <c r="S4273" s="24"/>
      <c r="T4273" s="24"/>
      <c r="U4273" s="25"/>
      <c r="V4273" s="19" t="str">
        <f aca="false">IF(COUNT(N4273:Q4273)=0,"",MIN(N4273:Q4273))</f>
        <v/>
      </c>
      <c r="W4273" s="16" t="str">
        <f aca="false">IF(V4273="","",INDEX($N$4:$Q$4,MATCH(V4273,N4273:Q4273,0)))</f>
        <v/>
      </c>
      <c r="X4273" s="19" t="str">
        <f aca="false">IF(COUNT(N4273:Q4273)&lt;2,"",SMALL(N4273:Q4273,2))</f>
        <v/>
      </c>
      <c r="Y4273" s="26" t="str">
        <f aca="false">IF(OR(V4273="",M4273=0),"",V4273/M4273-1)</f>
        <v/>
      </c>
      <c r="Z4273" s="26" t="str">
        <f aca="false">IF(OR(V4273="",L4273=""),"",V4273/(L4273*E4273)-1)</f>
        <v/>
      </c>
      <c r="AA4273" s="16" t="str">
        <f aca="false">IF(V4273="","SEM OFERTA",IF(OR(Y4273&gt;Premissas!$B$11,Y4273&lt;Premissas!$B$12),"VERIFICAR - UNIDADE/EMBALAGEM",IF(Y4273&gt;Premissas!$B$6,"NÃO COMPRAR - REAJUSTE &gt;5%","COMPRAR")))</f>
        <v>SEM OFERTA</v>
      </c>
      <c r="AB4273" s="18" t="str">
        <f aca="false">IF(W4273="DIMEC",S4273,IF(W4273="MEDCENTRO",U4273,""))</f>
        <v/>
      </c>
      <c r="AC4273" s="18" t="n">
        <f aca="false">IF(AA4273&lt;&gt;"COMPRAR",0,IF(AB4273="",I4273,MIN(I4273,AB4273)))</f>
        <v>0</v>
      </c>
      <c r="AD4273" s="19" t="n">
        <f aca="false">IF(AC4273&gt;0,AC4273*V4273,0)</f>
        <v>0</v>
      </c>
      <c r="AE4273" s="19" t="n">
        <f aca="false">IF(AC4273&gt;0,(M4273-V4273)*AC4273,0)</f>
        <v>0</v>
      </c>
      <c r="AF4273" s="16" t="str">
        <f aca="false">IF(AA4273&lt;&gt;"COMPRAR","",IF(AB4273="",IF(X4273="","",IF(X4273-V4273&lt;0.01,"EMPATE TÉCNICO","")),IF(AB4273&lt;I4273,"ESTOQUE INSUFICIENTE",IF(X4273="","",IF(X4273-V4273&lt;0.01,"EMPATE TÉCNICO","")))))</f>
        <v/>
      </c>
      <c r="AG4273" s="16" t="s">
        <v>547</v>
      </c>
      <c r="AH4273" s="16" t="s">
        <v>1858</v>
      </c>
    </row>
    <row r="4274" customFormat="false" ht="15" hidden="false" customHeight="false" outlineLevel="0" collapsed="false">
      <c r="A4274" s="16" t="s">
        <v>13210</v>
      </c>
      <c r="B4274" s="17" t="s">
        <v>13211</v>
      </c>
      <c r="C4274" s="16" t="s">
        <v>13212</v>
      </c>
      <c r="D4274" s="16" t="s">
        <v>13160</v>
      </c>
      <c r="E4274" s="18" t="n">
        <v>1</v>
      </c>
      <c r="F4274" s="16" t="s">
        <v>43</v>
      </c>
      <c r="G4274" s="18" t="n">
        <v>0</v>
      </c>
      <c r="H4274" s="16" t="n">
        <v>0.4</v>
      </c>
      <c r="I4274" s="18" t="n">
        <v>1</v>
      </c>
      <c r="J4274" s="19" t="n">
        <v>12.06</v>
      </c>
      <c r="K4274" s="19" t="n">
        <v>12.06</v>
      </c>
      <c r="L4274" s="19" t="n">
        <v>11.4783</v>
      </c>
      <c r="M4274" s="19" t="n">
        <f aca="false">IF(J4274&gt;0,J4274,K4274)*E4274</f>
        <v>12.06</v>
      </c>
      <c r="N4274" s="20"/>
      <c r="O4274" s="21" t="str">
        <f aca="false">IF(R4274="","",ROUND(R4274*(1-Premissas!$B$4),4))</f>
        <v/>
      </c>
      <c r="P4274" s="22"/>
      <c r="Q4274" s="22"/>
      <c r="R4274" s="23"/>
      <c r="S4274" s="24"/>
      <c r="T4274" s="24"/>
      <c r="U4274" s="25"/>
      <c r="V4274" s="19" t="str">
        <f aca="false">IF(COUNT(N4274:Q4274)=0,"",MIN(N4274:Q4274))</f>
        <v/>
      </c>
      <c r="W4274" s="16" t="str">
        <f aca="false">IF(V4274="","",INDEX($N$4:$Q$4,MATCH(V4274,N4274:Q4274,0)))</f>
        <v/>
      </c>
      <c r="X4274" s="19" t="str">
        <f aca="false">IF(COUNT(N4274:Q4274)&lt;2,"",SMALL(N4274:Q4274,2))</f>
        <v/>
      </c>
      <c r="Y4274" s="26" t="str">
        <f aca="false">IF(OR(V4274="",M4274=0),"",V4274/M4274-1)</f>
        <v/>
      </c>
      <c r="Z4274" s="26" t="str">
        <f aca="false">IF(OR(V4274="",L4274=""),"",V4274/(L4274*E4274)-1)</f>
        <v/>
      </c>
      <c r="AA4274" s="16" t="str">
        <f aca="false">IF(V4274="","SEM OFERTA",IF(OR(Y4274&gt;Premissas!$B$11,Y4274&lt;Premissas!$B$12),"VERIFICAR - UNIDADE/EMBALAGEM",IF(Y4274&gt;Premissas!$B$6,"NÃO COMPRAR - REAJUSTE &gt;5%","COMPRAR")))</f>
        <v>SEM OFERTA</v>
      </c>
      <c r="AB4274" s="18" t="str">
        <f aca="false">IF(W4274="DIMEC",S4274,IF(W4274="MEDCENTRO",U4274,""))</f>
        <v/>
      </c>
      <c r="AC4274" s="18" t="n">
        <f aca="false">IF(AA4274&lt;&gt;"COMPRAR",0,IF(AB4274="",I4274,MIN(I4274,AB4274)))</f>
        <v>0</v>
      </c>
      <c r="AD4274" s="19" t="n">
        <f aca="false">IF(AC4274&gt;0,AC4274*V4274,0)</f>
        <v>0</v>
      </c>
      <c r="AE4274" s="19" t="n">
        <f aca="false">IF(AC4274&gt;0,(M4274-V4274)*AC4274,0)</f>
        <v>0</v>
      </c>
      <c r="AF4274" s="16" t="str">
        <f aca="false">IF(AA4274&lt;&gt;"COMPRAR","",IF(AB4274="",IF(X4274="","",IF(X4274-V4274&lt;0.01,"EMPATE TÉCNICO","")),IF(AB4274&lt;I4274,"ESTOQUE INSUFICIENTE",IF(X4274="","",IF(X4274-V4274&lt;0.01,"EMPATE TÉCNICO","")))))</f>
        <v/>
      </c>
      <c r="AG4274" s="16" t="s">
        <v>328</v>
      </c>
      <c r="AH4274" s="16" t="s">
        <v>1858</v>
      </c>
    </row>
    <row r="4275" customFormat="false" ht="15" hidden="false" customHeight="false" outlineLevel="0" collapsed="false">
      <c r="A4275" s="16" t="s">
        <v>13213</v>
      </c>
      <c r="B4275" s="17" t="s">
        <v>13214</v>
      </c>
      <c r="C4275" s="16" t="s">
        <v>13215</v>
      </c>
      <c r="D4275" s="16" t="s">
        <v>13160</v>
      </c>
      <c r="E4275" s="18" t="n">
        <v>1</v>
      </c>
      <c r="F4275" s="16" t="s">
        <v>41</v>
      </c>
      <c r="G4275" s="18" t="n">
        <v>12</v>
      </c>
      <c r="H4275" s="16" t="n">
        <v>6.7</v>
      </c>
      <c r="I4275" s="18" t="n">
        <v>6</v>
      </c>
      <c r="J4275" s="19" t="n">
        <v>7.046</v>
      </c>
      <c r="K4275" s="19" t="n">
        <v>7.046</v>
      </c>
      <c r="L4275" s="19" t="n">
        <v>7.046</v>
      </c>
      <c r="M4275" s="19" t="n">
        <f aca="false">IF(J4275&gt;0,J4275,K4275)*E4275</f>
        <v>7.046</v>
      </c>
      <c r="N4275" s="20"/>
      <c r="O4275" s="21" t="str">
        <f aca="false">IF(R4275="","",ROUND(R4275*(1-Premissas!$B$4),4))</f>
        <v/>
      </c>
      <c r="P4275" s="22"/>
      <c r="Q4275" s="22"/>
      <c r="R4275" s="23"/>
      <c r="S4275" s="24"/>
      <c r="T4275" s="24"/>
      <c r="U4275" s="25"/>
      <c r="V4275" s="19" t="str">
        <f aca="false">IF(COUNT(N4275:Q4275)=0,"",MIN(N4275:Q4275))</f>
        <v/>
      </c>
      <c r="W4275" s="16" t="str">
        <f aca="false">IF(V4275="","",INDEX($N$4:$Q$4,MATCH(V4275,N4275:Q4275,0)))</f>
        <v/>
      </c>
      <c r="X4275" s="19" t="str">
        <f aca="false">IF(COUNT(N4275:Q4275)&lt;2,"",SMALL(N4275:Q4275,2))</f>
        <v/>
      </c>
      <c r="Y4275" s="26" t="str">
        <f aca="false">IF(OR(V4275="",M4275=0),"",V4275/M4275-1)</f>
        <v/>
      </c>
      <c r="Z4275" s="26" t="str">
        <f aca="false">IF(OR(V4275="",L4275=""),"",V4275/(L4275*E4275)-1)</f>
        <v/>
      </c>
      <c r="AA4275" s="16" t="str">
        <f aca="false">IF(V4275="","SEM OFERTA",IF(OR(Y4275&gt;Premissas!$B$11,Y4275&lt;Premissas!$B$12),"VERIFICAR - UNIDADE/EMBALAGEM",IF(Y4275&gt;Premissas!$B$6,"NÃO COMPRAR - REAJUSTE &gt;5%","COMPRAR")))</f>
        <v>SEM OFERTA</v>
      </c>
      <c r="AB4275" s="18" t="str">
        <f aca="false">IF(W4275="DIMEC",S4275,IF(W4275="MEDCENTRO",U4275,""))</f>
        <v/>
      </c>
      <c r="AC4275" s="18" t="n">
        <f aca="false">IF(AA4275&lt;&gt;"COMPRAR",0,IF(AB4275="",I4275,MIN(I4275,AB4275)))</f>
        <v>0</v>
      </c>
      <c r="AD4275" s="19" t="n">
        <f aca="false">IF(AC4275&gt;0,AC4275*V4275,0)</f>
        <v>0</v>
      </c>
      <c r="AE4275" s="19" t="n">
        <f aca="false">IF(AC4275&gt;0,(M4275-V4275)*AC4275,0)</f>
        <v>0</v>
      </c>
      <c r="AF4275" s="16" t="str">
        <f aca="false">IF(AA4275&lt;&gt;"COMPRAR","",IF(AB4275="",IF(X4275="","",IF(X4275-V4275&lt;0.01,"EMPATE TÉCNICO","")),IF(AB4275&lt;I4275,"ESTOQUE INSUFICIENTE",IF(X4275="","",IF(X4275-V4275&lt;0.01,"EMPATE TÉCNICO","")))))</f>
        <v/>
      </c>
      <c r="AG4275" s="16" t="s">
        <v>547</v>
      </c>
      <c r="AH4275" s="16" t="s">
        <v>1858</v>
      </c>
    </row>
    <row r="4276" customFormat="false" ht="15" hidden="false" customHeight="false" outlineLevel="0" collapsed="false">
      <c r="A4276" s="16" t="s">
        <v>13216</v>
      </c>
      <c r="B4276" s="17" t="s">
        <v>13217</v>
      </c>
      <c r="C4276" s="16" t="s">
        <v>13218</v>
      </c>
      <c r="D4276" s="16" t="s">
        <v>13203</v>
      </c>
      <c r="E4276" s="18" t="n">
        <v>1</v>
      </c>
      <c r="F4276" s="16" t="s">
        <v>41</v>
      </c>
      <c r="G4276" s="18" t="n">
        <v>26</v>
      </c>
      <c r="H4276" s="16" t="n">
        <v>21.4</v>
      </c>
      <c r="I4276" s="18" t="n">
        <v>30</v>
      </c>
      <c r="J4276" s="19" t="n">
        <v>7.87096774193548</v>
      </c>
      <c r="K4276" s="19" t="n">
        <v>7.87096774193548</v>
      </c>
      <c r="L4276" s="19" t="n">
        <v>6.5687</v>
      </c>
      <c r="M4276" s="19" t="n">
        <f aca="false">IF(J4276&gt;0,J4276,K4276)*E4276</f>
        <v>7.87096774193548</v>
      </c>
      <c r="N4276" s="20"/>
      <c r="O4276" s="21" t="str">
        <f aca="false">IF(R4276="","",ROUND(R4276*(1-Premissas!$B$4),4))</f>
        <v/>
      </c>
      <c r="P4276" s="22"/>
      <c r="Q4276" s="22"/>
      <c r="R4276" s="23"/>
      <c r="S4276" s="24"/>
      <c r="T4276" s="24"/>
      <c r="U4276" s="25"/>
      <c r="V4276" s="19" t="str">
        <f aca="false">IF(COUNT(N4276:Q4276)=0,"",MIN(N4276:Q4276))</f>
        <v/>
      </c>
      <c r="W4276" s="16" t="str">
        <f aca="false">IF(V4276="","",INDEX($N$4:$Q$4,MATCH(V4276,N4276:Q4276,0)))</f>
        <v/>
      </c>
      <c r="X4276" s="19" t="str">
        <f aca="false">IF(COUNT(N4276:Q4276)&lt;2,"",SMALL(N4276:Q4276,2))</f>
        <v/>
      </c>
      <c r="Y4276" s="26" t="str">
        <f aca="false">IF(OR(V4276="",M4276=0),"",V4276/M4276-1)</f>
        <v/>
      </c>
      <c r="Z4276" s="26" t="str">
        <f aca="false">IF(OR(V4276="",L4276=""),"",V4276/(L4276*E4276)-1)</f>
        <v/>
      </c>
      <c r="AA4276" s="16" t="str">
        <f aca="false">IF(V4276="","SEM OFERTA",IF(OR(Y4276&gt;Premissas!$B$11,Y4276&lt;Premissas!$B$12),"VERIFICAR - UNIDADE/EMBALAGEM",IF(Y4276&gt;Premissas!$B$6,"NÃO COMPRAR - REAJUSTE &gt;5%","COMPRAR")))</f>
        <v>SEM OFERTA</v>
      </c>
      <c r="AB4276" s="18" t="str">
        <f aca="false">IF(W4276="DIMEC",S4276,IF(W4276="MEDCENTRO",U4276,""))</f>
        <v/>
      </c>
      <c r="AC4276" s="18" t="n">
        <f aca="false">IF(AA4276&lt;&gt;"COMPRAR",0,IF(AB4276="",I4276,MIN(I4276,AB4276)))</f>
        <v>0</v>
      </c>
      <c r="AD4276" s="19" t="n">
        <f aca="false">IF(AC4276&gt;0,AC4276*V4276,0)</f>
        <v>0</v>
      </c>
      <c r="AE4276" s="19" t="n">
        <f aca="false">IF(AC4276&gt;0,(M4276-V4276)*AC4276,0)</f>
        <v>0</v>
      </c>
      <c r="AF4276" s="16" t="str">
        <f aca="false">IF(AA4276&lt;&gt;"COMPRAR","",IF(AB4276="",IF(X4276="","",IF(X4276-V4276&lt;0.01,"EMPATE TÉCNICO","")),IF(AB4276&lt;I4276,"ESTOQUE INSUFICIENTE",IF(X4276="","",IF(X4276-V4276&lt;0.01,"EMPATE TÉCNICO","")))))</f>
        <v/>
      </c>
      <c r="AG4276" s="16" t="s">
        <v>547</v>
      </c>
      <c r="AH4276" s="16" t="s">
        <v>1858</v>
      </c>
    </row>
    <row r="4277" customFormat="false" ht="15" hidden="false" customHeight="false" outlineLevel="0" collapsed="false">
      <c r="A4277" s="16" t="s">
        <v>13219</v>
      </c>
      <c r="B4277" s="17" t="s">
        <v>13220</v>
      </c>
      <c r="C4277" s="16" t="s">
        <v>13221</v>
      </c>
      <c r="D4277" s="16" t="s">
        <v>13203</v>
      </c>
      <c r="E4277" s="18" t="n">
        <v>1</v>
      </c>
      <c r="F4277" s="16" t="s">
        <v>42</v>
      </c>
      <c r="G4277" s="18" t="n">
        <v>9</v>
      </c>
      <c r="H4277" s="16" t="n">
        <v>5.4</v>
      </c>
      <c r="I4277" s="18" t="n">
        <v>5</v>
      </c>
      <c r="J4277" s="19" t="n">
        <v>8.75916666666667</v>
      </c>
      <c r="K4277" s="19" t="n">
        <v>8.75916666666667</v>
      </c>
      <c r="L4277" s="19" t="n">
        <v>8.7592</v>
      </c>
      <c r="M4277" s="19" t="n">
        <f aca="false">IF(J4277&gt;0,J4277,K4277)*E4277</f>
        <v>8.75916666666667</v>
      </c>
      <c r="N4277" s="20"/>
      <c r="O4277" s="21" t="str">
        <f aca="false">IF(R4277="","",ROUND(R4277*(1-Premissas!$B$4),4))</f>
        <v/>
      </c>
      <c r="P4277" s="22"/>
      <c r="Q4277" s="22"/>
      <c r="R4277" s="23"/>
      <c r="S4277" s="24"/>
      <c r="T4277" s="24"/>
      <c r="U4277" s="25"/>
      <c r="V4277" s="19" t="str">
        <f aca="false">IF(COUNT(N4277:Q4277)=0,"",MIN(N4277:Q4277))</f>
        <v/>
      </c>
      <c r="W4277" s="16" t="str">
        <f aca="false">IF(V4277="","",INDEX($N$4:$Q$4,MATCH(V4277,N4277:Q4277,0)))</f>
        <v/>
      </c>
      <c r="X4277" s="19" t="str">
        <f aca="false">IF(COUNT(N4277:Q4277)&lt;2,"",SMALL(N4277:Q4277,2))</f>
        <v/>
      </c>
      <c r="Y4277" s="26" t="str">
        <f aca="false">IF(OR(V4277="",M4277=0),"",V4277/M4277-1)</f>
        <v/>
      </c>
      <c r="Z4277" s="26" t="str">
        <f aca="false">IF(OR(V4277="",L4277=""),"",V4277/(L4277*E4277)-1)</f>
        <v/>
      </c>
      <c r="AA4277" s="16" t="str">
        <f aca="false">IF(V4277="","SEM OFERTA",IF(OR(Y4277&gt;Premissas!$B$11,Y4277&lt;Premissas!$B$12),"VERIFICAR - UNIDADE/EMBALAGEM",IF(Y4277&gt;Premissas!$B$6,"NÃO COMPRAR - REAJUSTE &gt;5%","COMPRAR")))</f>
        <v>SEM OFERTA</v>
      </c>
      <c r="AB4277" s="18" t="str">
        <f aca="false">IF(W4277="DIMEC",S4277,IF(W4277="MEDCENTRO",U4277,""))</f>
        <v/>
      </c>
      <c r="AC4277" s="18" t="n">
        <f aca="false">IF(AA4277&lt;&gt;"COMPRAR",0,IF(AB4277="",I4277,MIN(I4277,AB4277)))</f>
        <v>0</v>
      </c>
      <c r="AD4277" s="19" t="n">
        <f aca="false">IF(AC4277&gt;0,AC4277*V4277,0)</f>
        <v>0</v>
      </c>
      <c r="AE4277" s="19" t="n">
        <f aca="false">IF(AC4277&gt;0,(M4277-V4277)*AC4277,0)</f>
        <v>0</v>
      </c>
      <c r="AF4277" s="16" t="str">
        <f aca="false">IF(AA4277&lt;&gt;"COMPRAR","",IF(AB4277="",IF(X4277="","",IF(X4277-V4277&lt;0.01,"EMPATE TÉCNICO","")),IF(AB4277&lt;I4277,"ESTOQUE INSUFICIENTE",IF(X4277="","",IF(X4277-V4277&lt;0.01,"EMPATE TÉCNICO","")))))</f>
        <v/>
      </c>
      <c r="AG4277" s="16" t="s">
        <v>3767</v>
      </c>
      <c r="AH4277" s="16" t="s">
        <v>1858</v>
      </c>
    </row>
    <row r="4278" customFormat="false" ht="15" hidden="false" customHeight="false" outlineLevel="0" collapsed="false">
      <c r="A4278" s="16" t="s">
        <v>13222</v>
      </c>
      <c r="B4278" s="17" t="s">
        <v>13223</v>
      </c>
      <c r="C4278" s="16" t="s">
        <v>13224</v>
      </c>
      <c r="D4278" s="16" t="s">
        <v>13203</v>
      </c>
      <c r="E4278" s="18" t="n">
        <v>1</v>
      </c>
      <c r="F4278" s="16" t="s">
        <v>41</v>
      </c>
      <c r="G4278" s="18" t="n">
        <v>19</v>
      </c>
      <c r="H4278" s="16" t="n">
        <v>8.9</v>
      </c>
      <c r="I4278" s="18" t="n">
        <v>4</v>
      </c>
      <c r="J4278" s="19" t="n">
        <v>5.76222222222222</v>
      </c>
      <c r="K4278" s="19" t="n">
        <v>5.76222222222222</v>
      </c>
      <c r="L4278" s="19" t="n">
        <v>4.535</v>
      </c>
      <c r="M4278" s="19" t="n">
        <f aca="false">IF(J4278&gt;0,J4278,K4278)*E4278</f>
        <v>5.76222222222222</v>
      </c>
      <c r="N4278" s="20"/>
      <c r="O4278" s="21" t="str">
        <f aca="false">IF(R4278="","",ROUND(R4278*(1-Premissas!$B$4),4))</f>
        <v/>
      </c>
      <c r="P4278" s="22"/>
      <c r="Q4278" s="22"/>
      <c r="R4278" s="23"/>
      <c r="S4278" s="24"/>
      <c r="T4278" s="24"/>
      <c r="U4278" s="25"/>
      <c r="V4278" s="19" t="str">
        <f aca="false">IF(COUNT(N4278:Q4278)=0,"",MIN(N4278:Q4278))</f>
        <v/>
      </c>
      <c r="W4278" s="16" t="str">
        <f aca="false">IF(V4278="","",INDEX($N$4:$Q$4,MATCH(V4278,N4278:Q4278,0)))</f>
        <v/>
      </c>
      <c r="X4278" s="19" t="str">
        <f aca="false">IF(COUNT(N4278:Q4278)&lt;2,"",SMALL(N4278:Q4278,2))</f>
        <v/>
      </c>
      <c r="Y4278" s="26" t="str">
        <f aca="false">IF(OR(V4278="",M4278=0),"",V4278/M4278-1)</f>
        <v/>
      </c>
      <c r="Z4278" s="26" t="str">
        <f aca="false">IF(OR(V4278="",L4278=""),"",V4278/(L4278*E4278)-1)</f>
        <v/>
      </c>
      <c r="AA4278" s="16" t="str">
        <f aca="false">IF(V4278="","SEM OFERTA",IF(OR(Y4278&gt;Premissas!$B$11,Y4278&lt;Premissas!$B$12),"VERIFICAR - UNIDADE/EMBALAGEM",IF(Y4278&gt;Premissas!$B$6,"NÃO COMPRAR - REAJUSTE &gt;5%","COMPRAR")))</f>
        <v>SEM OFERTA</v>
      </c>
      <c r="AB4278" s="18" t="str">
        <f aca="false">IF(W4278="DIMEC",S4278,IF(W4278="MEDCENTRO",U4278,""))</f>
        <v/>
      </c>
      <c r="AC4278" s="18" t="n">
        <f aca="false">IF(AA4278&lt;&gt;"COMPRAR",0,IF(AB4278="",I4278,MIN(I4278,AB4278)))</f>
        <v>0</v>
      </c>
      <c r="AD4278" s="19" t="n">
        <f aca="false">IF(AC4278&gt;0,AC4278*V4278,0)</f>
        <v>0</v>
      </c>
      <c r="AE4278" s="19" t="n">
        <f aca="false">IF(AC4278&gt;0,(M4278-V4278)*AC4278,0)</f>
        <v>0</v>
      </c>
      <c r="AF4278" s="16" t="str">
        <f aca="false">IF(AA4278&lt;&gt;"COMPRAR","",IF(AB4278="",IF(X4278="","",IF(X4278-V4278&lt;0.01,"EMPATE TÉCNICO","")),IF(AB4278&lt;I4278,"ESTOQUE INSUFICIENTE",IF(X4278="","",IF(X4278-V4278&lt;0.01,"EMPATE TÉCNICO","")))))</f>
        <v/>
      </c>
      <c r="AG4278" s="16" t="s">
        <v>547</v>
      </c>
      <c r="AH4278" s="16" t="s">
        <v>1858</v>
      </c>
    </row>
    <row r="4279" customFormat="false" ht="15" hidden="false" customHeight="false" outlineLevel="0" collapsed="false">
      <c r="A4279" s="16" t="s">
        <v>13225</v>
      </c>
      <c r="B4279" s="17" t="s">
        <v>13226</v>
      </c>
      <c r="C4279" s="16" t="s">
        <v>13227</v>
      </c>
      <c r="D4279" s="16" t="s">
        <v>13203</v>
      </c>
      <c r="E4279" s="18" t="n">
        <v>1</v>
      </c>
      <c r="F4279" s="16" t="s">
        <v>41</v>
      </c>
      <c r="G4279" s="18" t="n">
        <v>14</v>
      </c>
      <c r="H4279" s="16" t="n">
        <v>7.3</v>
      </c>
      <c r="I4279" s="18" t="n">
        <v>5</v>
      </c>
      <c r="J4279" s="19" t="n">
        <v>4.326875</v>
      </c>
      <c r="K4279" s="19" t="n">
        <v>4.326875</v>
      </c>
      <c r="L4279" s="19" t="n">
        <v>4.3269</v>
      </c>
      <c r="M4279" s="19" t="n">
        <f aca="false">IF(J4279&gt;0,J4279,K4279)*E4279</f>
        <v>4.326875</v>
      </c>
      <c r="N4279" s="20"/>
      <c r="O4279" s="21" t="str">
        <f aca="false">IF(R4279="","",ROUND(R4279*(1-Premissas!$B$4),4))</f>
        <v/>
      </c>
      <c r="P4279" s="22"/>
      <c r="Q4279" s="22"/>
      <c r="R4279" s="23"/>
      <c r="S4279" s="24"/>
      <c r="T4279" s="24"/>
      <c r="U4279" s="25"/>
      <c r="V4279" s="19" t="str">
        <f aca="false">IF(COUNT(N4279:Q4279)=0,"",MIN(N4279:Q4279))</f>
        <v/>
      </c>
      <c r="W4279" s="16" t="str">
        <f aca="false">IF(V4279="","",INDEX($N$4:$Q$4,MATCH(V4279,N4279:Q4279,0)))</f>
        <v/>
      </c>
      <c r="X4279" s="19" t="str">
        <f aca="false">IF(COUNT(N4279:Q4279)&lt;2,"",SMALL(N4279:Q4279,2))</f>
        <v/>
      </c>
      <c r="Y4279" s="26" t="str">
        <f aca="false">IF(OR(V4279="",M4279=0),"",V4279/M4279-1)</f>
        <v/>
      </c>
      <c r="Z4279" s="26" t="str">
        <f aca="false">IF(OR(V4279="",L4279=""),"",V4279/(L4279*E4279)-1)</f>
        <v/>
      </c>
      <c r="AA4279" s="16" t="str">
        <f aca="false">IF(V4279="","SEM OFERTA",IF(OR(Y4279&gt;Premissas!$B$11,Y4279&lt;Premissas!$B$12),"VERIFICAR - UNIDADE/EMBALAGEM",IF(Y4279&gt;Premissas!$B$6,"NÃO COMPRAR - REAJUSTE &gt;5%","COMPRAR")))</f>
        <v>SEM OFERTA</v>
      </c>
      <c r="AB4279" s="18" t="str">
        <f aca="false">IF(W4279="DIMEC",S4279,IF(W4279="MEDCENTRO",U4279,""))</f>
        <v/>
      </c>
      <c r="AC4279" s="18" t="n">
        <f aca="false">IF(AA4279&lt;&gt;"COMPRAR",0,IF(AB4279="",I4279,MIN(I4279,AB4279)))</f>
        <v>0</v>
      </c>
      <c r="AD4279" s="19" t="n">
        <f aca="false">IF(AC4279&gt;0,AC4279*V4279,0)</f>
        <v>0</v>
      </c>
      <c r="AE4279" s="19" t="n">
        <f aca="false">IF(AC4279&gt;0,(M4279-V4279)*AC4279,0)</f>
        <v>0</v>
      </c>
      <c r="AF4279" s="16" t="str">
        <f aca="false">IF(AA4279&lt;&gt;"COMPRAR","",IF(AB4279="",IF(X4279="","",IF(X4279-V4279&lt;0.01,"EMPATE TÉCNICO","")),IF(AB4279&lt;I4279,"ESTOQUE INSUFICIENTE",IF(X4279="","",IF(X4279-V4279&lt;0.01,"EMPATE TÉCNICO","")))))</f>
        <v/>
      </c>
      <c r="AG4279" s="16" t="s">
        <v>547</v>
      </c>
      <c r="AH4279" s="16" t="s">
        <v>1858</v>
      </c>
    </row>
    <row r="4280" customFormat="false" ht="15" hidden="false" customHeight="false" outlineLevel="0" collapsed="false">
      <c r="A4280" s="16" t="s">
        <v>13228</v>
      </c>
      <c r="B4280" s="17" t="s">
        <v>13229</v>
      </c>
      <c r="C4280" s="16" t="s">
        <v>13230</v>
      </c>
      <c r="D4280" s="16" t="s">
        <v>13203</v>
      </c>
      <c r="E4280" s="18" t="n">
        <v>1</v>
      </c>
      <c r="F4280" s="16" t="s">
        <v>43</v>
      </c>
      <c r="G4280" s="18" t="n">
        <v>0</v>
      </c>
      <c r="H4280" s="16" t="n">
        <v>1.4</v>
      </c>
      <c r="I4280" s="18" t="n">
        <v>4</v>
      </c>
      <c r="J4280" s="19" t="n">
        <v>5.795</v>
      </c>
      <c r="K4280" s="19" t="n">
        <v>5.795</v>
      </c>
      <c r="L4280" s="19" t="n">
        <v>5.795</v>
      </c>
      <c r="M4280" s="19" t="n">
        <f aca="false">IF(J4280&gt;0,J4280,K4280)*E4280</f>
        <v>5.795</v>
      </c>
      <c r="N4280" s="20"/>
      <c r="O4280" s="21" t="str">
        <f aca="false">IF(R4280="","",ROUND(R4280*(1-Premissas!$B$4),4))</f>
        <v/>
      </c>
      <c r="P4280" s="22"/>
      <c r="Q4280" s="22"/>
      <c r="R4280" s="23"/>
      <c r="S4280" s="24"/>
      <c r="T4280" s="24"/>
      <c r="U4280" s="25"/>
      <c r="V4280" s="19" t="str">
        <f aca="false">IF(COUNT(N4280:Q4280)=0,"",MIN(N4280:Q4280))</f>
        <v/>
      </c>
      <c r="W4280" s="16" t="str">
        <f aca="false">IF(V4280="","",INDEX($N$4:$Q$4,MATCH(V4280,N4280:Q4280,0)))</f>
        <v/>
      </c>
      <c r="X4280" s="19" t="str">
        <f aca="false">IF(COUNT(N4280:Q4280)&lt;2,"",SMALL(N4280:Q4280,2))</f>
        <v/>
      </c>
      <c r="Y4280" s="26" t="str">
        <f aca="false">IF(OR(V4280="",M4280=0),"",V4280/M4280-1)</f>
        <v/>
      </c>
      <c r="Z4280" s="26" t="str">
        <f aca="false">IF(OR(V4280="",L4280=""),"",V4280/(L4280*E4280)-1)</f>
        <v/>
      </c>
      <c r="AA4280" s="16" t="str">
        <f aca="false">IF(V4280="","SEM OFERTA",IF(OR(Y4280&gt;Premissas!$B$11,Y4280&lt;Premissas!$B$12),"VERIFICAR - UNIDADE/EMBALAGEM",IF(Y4280&gt;Premissas!$B$6,"NÃO COMPRAR - REAJUSTE &gt;5%","COMPRAR")))</f>
        <v>SEM OFERTA</v>
      </c>
      <c r="AB4280" s="18" t="str">
        <f aca="false">IF(W4280="DIMEC",S4280,IF(W4280="MEDCENTRO",U4280,""))</f>
        <v/>
      </c>
      <c r="AC4280" s="18" t="n">
        <f aca="false">IF(AA4280&lt;&gt;"COMPRAR",0,IF(AB4280="",I4280,MIN(I4280,AB4280)))</f>
        <v>0</v>
      </c>
      <c r="AD4280" s="19" t="n">
        <f aca="false">IF(AC4280&gt;0,AC4280*V4280,0)</f>
        <v>0</v>
      </c>
      <c r="AE4280" s="19" t="n">
        <f aca="false">IF(AC4280&gt;0,(M4280-V4280)*AC4280,0)</f>
        <v>0</v>
      </c>
      <c r="AF4280" s="16" t="str">
        <f aca="false">IF(AA4280&lt;&gt;"COMPRAR","",IF(AB4280="",IF(X4280="","",IF(X4280-V4280&lt;0.01,"EMPATE TÉCNICO","")),IF(AB4280&lt;I4280,"ESTOQUE INSUFICIENTE",IF(X4280="","",IF(X4280-V4280&lt;0.01,"EMPATE TÉCNICO","")))))</f>
        <v/>
      </c>
      <c r="AG4280" s="16" t="s">
        <v>547</v>
      </c>
      <c r="AH4280" s="16" t="s">
        <v>1858</v>
      </c>
    </row>
    <row r="4281" customFormat="false" ht="15" hidden="false" customHeight="false" outlineLevel="0" collapsed="false">
      <c r="A4281" s="16" t="s">
        <v>13231</v>
      </c>
      <c r="B4281" s="17" t="s">
        <v>13232</v>
      </c>
      <c r="C4281" s="16" t="s">
        <v>13233</v>
      </c>
      <c r="D4281" s="16" t="s">
        <v>13203</v>
      </c>
      <c r="E4281" s="18" t="n">
        <v>1</v>
      </c>
      <c r="F4281" s="16" t="s">
        <v>41</v>
      </c>
      <c r="G4281" s="18" t="n">
        <v>17</v>
      </c>
      <c r="H4281" s="16" t="n">
        <v>12.9</v>
      </c>
      <c r="I4281" s="18" t="n">
        <v>17</v>
      </c>
      <c r="J4281" s="19" t="n">
        <v>9.86846153846154</v>
      </c>
      <c r="K4281" s="19" t="n">
        <v>9.86846153846154</v>
      </c>
      <c r="L4281" s="19" t="n">
        <v>8.495</v>
      </c>
      <c r="M4281" s="19" t="n">
        <f aca="false">IF(J4281&gt;0,J4281,K4281)*E4281</f>
        <v>9.86846153846154</v>
      </c>
      <c r="N4281" s="20"/>
      <c r="O4281" s="21" t="str">
        <f aca="false">IF(R4281="","",ROUND(R4281*(1-Premissas!$B$4),4))</f>
        <v/>
      </c>
      <c r="P4281" s="22"/>
      <c r="Q4281" s="22"/>
      <c r="R4281" s="23"/>
      <c r="S4281" s="24"/>
      <c r="T4281" s="24"/>
      <c r="U4281" s="25"/>
      <c r="V4281" s="19" t="str">
        <f aca="false">IF(COUNT(N4281:Q4281)=0,"",MIN(N4281:Q4281))</f>
        <v/>
      </c>
      <c r="W4281" s="16" t="str">
        <f aca="false">IF(V4281="","",INDEX($N$4:$Q$4,MATCH(V4281,N4281:Q4281,0)))</f>
        <v/>
      </c>
      <c r="X4281" s="19" t="str">
        <f aca="false">IF(COUNT(N4281:Q4281)&lt;2,"",SMALL(N4281:Q4281,2))</f>
        <v/>
      </c>
      <c r="Y4281" s="26" t="str">
        <f aca="false">IF(OR(V4281="",M4281=0),"",V4281/M4281-1)</f>
        <v/>
      </c>
      <c r="Z4281" s="26" t="str">
        <f aca="false">IF(OR(V4281="",L4281=""),"",V4281/(L4281*E4281)-1)</f>
        <v/>
      </c>
      <c r="AA4281" s="16" t="str">
        <f aca="false">IF(V4281="","SEM OFERTA",IF(OR(Y4281&gt;Premissas!$B$11,Y4281&lt;Premissas!$B$12),"VERIFICAR - UNIDADE/EMBALAGEM",IF(Y4281&gt;Premissas!$B$6,"NÃO COMPRAR - REAJUSTE &gt;5%","COMPRAR")))</f>
        <v>SEM OFERTA</v>
      </c>
      <c r="AB4281" s="18" t="str">
        <f aca="false">IF(W4281="DIMEC",S4281,IF(W4281="MEDCENTRO",U4281,""))</f>
        <v/>
      </c>
      <c r="AC4281" s="18" t="n">
        <f aca="false">IF(AA4281&lt;&gt;"COMPRAR",0,IF(AB4281="",I4281,MIN(I4281,AB4281)))</f>
        <v>0</v>
      </c>
      <c r="AD4281" s="19" t="n">
        <f aca="false">IF(AC4281&gt;0,AC4281*V4281,0)</f>
        <v>0</v>
      </c>
      <c r="AE4281" s="19" t="n">
        <f aca="false">IF(AC4281&gt;0,(M4281-V4281)*AC4281,0)</f>
        <v>0</v>
      </c>
      <c r="AF4281" s="16" t="str">
        <f aca="false">IF(AA4281&lt;&gt;"COMPRAR","",IF(AB4281="",IF(X4281="","",IF(X4281-V4281&lt;0.01,"EMPATE TÉCNICO","")),IF(AB4281&lt;I4281,"ESTOQUE INSUFICIENTE",IF(X4281="","",IF(X4281-V4281&lt;0.01,"EMPATE TÉCNICO","")))))</f>
        <v/>
      </c>
      <c r="AG4281" s="16" t="s">
        <v>547</v>
      </c>
      <c r="AH4281" s="16" t="s">
        <v>1858</v>
      </c>
    </row>
    <row r="4282" customFormat="false" ht="15" hidden="false" customHeight="false" outlineLevel="0" collapsed="false">
      <c r="A4282" s="16" t="s">
        <v>13234</v>
      </c>
      <c r="B4282" s="17" t="s">
        <v>13235</v>
      </c>
      <c r="C4282" s="16" t="s">
        <v>13236</v>
      </c>
      <c r="D4282" s="16" t="s">
        <v>13203</v>
      </c>
      <c r="E4282" s="18" t="n">
        <v>1</v>
      </c>
      <c r="F4282" s="16" t="s">
        <v>42</v>
      </c>
      <c r="G4282" s="18" t="n">
        <v>7</v>
      </c>
      <c r="H4282" s="16" t="n">
        <v>2.9</v>
      </c>
      <c r="I4282" s="18" t="n">
        <v>1</v>
      </c>
      <c r="J4282" s="19" t="n">
        <v>5.765</v>
      </c>
      <c r="K4282" s="19" t="n">
        <v>5.765</v>
      </c>
      <c r="L4282" s="19" t="n">
        <v>5.765</v>
      </c>
      <c r="M4282" s="19" t="n">
        <f aca="false">IF(J4282&gt;0,J4282,K4282)*E4282</f>
        <v>5.765</v>
      </c>
      <c r="N4282" s="20"/>
      <c r="O4282" s="21" t="str">
        <f aca="false">IF(R4282="","",ROUND(R4282*(1-Premissas!$B$4),4))</f>
        <v/>
      </c>
      <c r="P4282" s="22"/>
      <c r="Q4282" s="22"/>
      <c r="R4282" s="23"/>
      <c r="S4282" s="24"/>
      <c r="T4282" s="24"/>
      <c r="U4282" s="25"/>
      <c r="V4282" s="19" t="str">
        <f aca="false">IF(COUNT(N4282:Q4282)=0,"",MIN(N4282:Q4282))</f>
        <v/>
      </c>
      <c r="W4282" s="16" t="str">
        <f aca="false">IF(V4282="","",INDEX($N$4:$Q$4,MATCH(V4282,N4282:Q4282,0)))</f>
        <v/>
      </c>
      <c r="X4282" s="19" t="str">
        <f aca="false">IF(COUNT(N4282:Q4282)&lt;2,"",SMALL(N4282:Q4282,2))</f>
        <v/>
      </c>
      <c r="Y4282" s="26" t="str">
        <f aca="false">IF(OR(V4282="",M4282=0),"",V4282/M4282-1)</f>
        <v/>
      </c>
      <c r="Z4282" s="26" t="str">
        <f aca="false">IF(OR(V4282="",L4282=""),"",V4282/(L4282*E4282)-1)</f>
        <v/>
      </c>
      <c r="AA4282" s="16" t="str">
        <f aca="false">IF(V4282="","SEM OFERTA",IF(OR(Y4282&gt;Premissas!$B$11,Y4282&lt;Premissas!$B$12),"VERIFICAR - UNIDADE/EMBALAGEM",IF(Y4282&gt;Premissas!$B$6,"NÃO COMPRAR - REAJUSTE &gt;5%","COMPRAR")))</f>
        <v>SEM OFERTA</v>
      </c>
      <c r="AB4282" s="18" t="str">
        <f aca="false">IF(W4282="DIMEC",S4282,IF(W4282="MEDCENTRO",U4282,""))</f>
        <v/>
      </c>
      <c r="AC4282" s="18" t="n">
        <f aca="false">IF(AA4282&lt;&gt;"COMPRAR",0,IF(AB4282="",I4282,MIN(I4282,AB4282)))</f>
        <v>0</v>
      </c>
      <c r="AD4282" s="19" t="n">
        <f aca="false">IF(AC4282&gt;0,AC4282*V4282,0)</f>
        <v>0</v>
      </c>
      <c r="AE4282" s="19" t="n">
        <f aca="false">IF(AC4282&gt;0,(M4282-V4282)*AC4282,0)</f>
        <v>0</v>
      </c>
      <c r="AF4282" s="16" t="str">
        <f aca="false">IF(AA4282&lt;&gt;"COMPRAR","",IF(AB4282="",IF(X4282="","",IF(X4282-V4282&lt;0.01,"EMPATE TÉCNICO","")),IF(AB4282&lt;I4282,"ESTOQUE INSUFICIENTE",IF(X4282="","",IF(X4282-V4282&lt;0.01,"EMPATE TÉCNICO","")))))</f>
        <v/>
      </c>
      <c r="AG4282" s="16" t="s">
        <v>547</v>
      </c>
      <c r="AH4282" s="16" t="s">
        <v>1858</v>
      </c>
    </row>
    <row r="4283" customFormat="false" ht="15" hidden="false" customHeight="false" outlineLevel="0" collapsed="false">
      <c r="A4283" s="16" t="s">
        <v>13237</v>
      </c>
      <c r="B4283" s="17" t="s">
        <v>13238</v>
      </c>
      <c r="C4283" s="16" t="s">
        <v>13239</v>
      </c>
      <c r="D4283" s="16" t="s">
        <v>1925</v>
      </c>
      <c r="E4283" s="18" t="n">
        <v>12</v>
      </c>
      <c r="F4283" s="16" t="s">
        <v>43</v>
      </c>
      <c r="G4283" s="18" t="n">
        <v>0</v>
      </c>
      <c r="H4283" s="16" t="n">
        <v>0</v>
      </c>
      <c r="I4283" s="18" t="n">
        <v>1</v>
      </c>
      <c r="J4283" s="19" t="n">
        <v>8.55416666666667</v>
      </c>
      <c r="K4283" s="19" t="n">
        <v>8.55416666666667</v>
      </c>
      <c r="L4283" s="19" t="n">
        <v>8.5542</v>
      </c>
      <c r="M4283" s="19" t="n">
        <f aca="false">IF(J4283&gt;0,J4283,K4283)*E4283</f>
        <v>102.65</v>
      </c>
      <c r="N4283" s="20"/>
      <c r="O4283" s="21" t="str">
        <f aca="false">IF(R4283="","",ROUND(R4283*(1-Premissas!$B$4),4))</f>
        <v/>
      </c>
      <c r="P4283" s="22"/>
      <c r="Q4283" s="22"/>
      <c r="R4283" s="23"/>
      <c r="S4283" s="24"/>
      <c r="T4283" s="24"/>
      <c r="U4283" s="25"/>
      <c r="V4283" s="19" t="str">
        <f aca="false">IF(COUNT(N4283:Q4283)=0,"",MIN(N4283:Q4283))</f>
        <v/>
      </c>
      <c r="W4283" s="16" t="str">
        <f aca="false">IF(V4283="","",INDEX($N$4:$Q$4,MATCH(V4283,N4283:Q4283,0)))</f>
        <v/>
      </c>
      <c r="X4283" s="19" t="str">
        <f aca="false">IF(COUNT(N4283:Q4283)&lt;2,"",SMALL(N4283:Q4283,2))</f>
        <v/>
      </c>
      <c r="Y4283" s="26" t="str">
        <f aca="false">IF(OR(V4283="",M4283=0),"",V4283/M4283-1)</f>
        <v/>
      </c>
      <c r="Z4283" s="26" t="str">
        <f aca="false">IF(OR(V4283="",L4283=""),"",V4283/(L4283*E4283)-1)</f>
        <v/>
      </c>
      <c r="AA4283" s="16" t="str">
        <f aca="false">IF(V4283="","SEM OFERTA",IF(OR(Y4283&gt;Premissas!$B$11,Y4283&lt;Premissas!$B$12),"VERIFICAR - UNIDADE/EMBALAGEM",IF(Y4283&gt;Premissas!$B$6,"NÃO COMPRAR - REAJUSTE &gt;5%","COMPRAR")))</f>
        <v>SEM OFERTA</v>
      </c>
      <c r="AB4283" s="18" t="str">
        <f aca="false">IF(W4283="DIMEC",S4283,IF(W4283="MEDCENTRO",U4283,""))</f>
        <v/>
      </c>
      <c r="AC4283" s="18" t="n">
        <f aca="false">IF(AA4283&lt;&gt;"COMPRAR",0,IF(AB4283="",I4283,MIN(I4283,AB4283)))</f>
        <v>0</v>
      </c>
      <c r="AD4283" s="19" t="n">
        <f aca="false">IF(AC4283&gt;0,AC4283*V4283,0)</f>
        <v>0</v>
      </c>
      <c r="AE4283" s="19" t="n">
        <f aca="false">IF(AC4283&gt;0,(M4283-V4283)*AC4283,0)</f>
        <v>0</v>
      </c>
      <c r="AF4283" s="16" t="str">
        <f aca="false">IF(AA4283&lt;&gt;"COMPRAR","",IF(AB4283="",IF(X4283="","",IF(X4283-V4283&lt;0.01,"EMPATE TÉCNICO","")),IF(AB4283&lt;I4283,"ESTOQUE INSUFICIENTE",IF(X4283="","",IF(X4283-V4283&lt;0.01,"EMPATE TÉCNICO","")))))</f>
        <v/>
      </c>
      <c r="AG4283" s="16" t="s">
        <v>1803</v>
      </c>
      <c r="AH4283" s="16" t="s">
        <v>1858</v>
      </c>
    </row>
    <row r="4284" customFormat="false" ht="15" hidden="false" customHeight="false" outlineLevel="0" collapsed="false">
      <c r="A4284" s="16" t="s">
        <v>13240</v>
      </c>
      <c r="B4284" s="17" t="s">
        <v>13241</v>
      </c>
      <c r="C4284" s="16" t="s">
        <v>13242</v>
      </c>
      <c r="D4284" s="16" t="s">
        <v>1925</v>
      </c>
      <c r="E4284" s="18" t="n">
        <v>12</v>
      </c>
      <c r="F4284" s="16" t="s">
        <v>43</v>
      </c>
      <c r="G4284" s="18" t="n">
        <v>0</v>
      </c>
      <c r="H4284" s="16" t="n">
        <v>0</v>
      </c>
      <c r="I4284" s="18" t="n">
        <v>1</v>
      </c>
      <c r="J4284" s="19" t="n">
        <v>5.44916666666667</v>
      </c>
      <c r="K4284" s="19" t="n">
        <v>5.44916666666667</v>
      </c>
      <c r="L4284" s="19" t="n">
        <v>5.4492</v>
      </c>
      <c r="M4284" s="19" t="n">
        <f aca="false">IF(J4284&gt;0,J4284,K4284)*E4284</f>
        <v>65.39</v>
      </c>
      <c r="N4284" s="20"/>
      <c r="O4284" s="21" t="str">
        <f aca="false">IF(R4284="","",ROUND(R4284*(1-Premissas!$B$4),4))</f>
        <v/>
      </c>
      <c r="P4284" s="22"/>
      <c r="Q4284" s="22"/>
      <c r="R4284" s="23"/>
      <c r="S4284" s="24"/>
      <c r="T4284" s="24"/>
      <c r="U4284" s="25"/>
      <c r="V4284" s="19" t="str">
        <f aca="false">IF(COUNT(N4284:Q4284)=0,"",MIN(N4284:Q4284))</f>
        <v/>
      </c>
      <c r="W4284" s="16" t="str">
        <f aca="false">IF(V4284="","",INDEX($N$4:$Q$4,MATCH(V4284,N4284:Q4284,0)))</f>
        <v/>
      </c>
      <c r="X4284" s="19" t="str">
        <f aca="false">IF(COUNT(N4284:Q4284)&lt;2,"",SMALL(N4284:Q4284,2))</f>
        <v/>
      </c>
      <c r="Y4284" s="26" t="str">
        <f aca="false">IF(OR(V4284="",M4284=0),"",V4284/M4284-1)</f>
        <v/>
      </c>
      <c r="Z4284" s="26" t="str">
        <f aca="false">IF(OR(V4284="",L4284=""),"",V4284/(L4284*E4284)-1)</f>
        <v/>
      </c>
      <c r="AA4284" s="16" t="str">
        <f aca="false">IF(V4284="","SEM OFERTA",IF(OR(Y4284&gt;Premissas!$B$11,Y4284&lt;Premissas!$B$12),"VERIFICAR - UNIDADE/EMBALAGEM",IF(Y4284&gt;Premissas!$B$6,"NÃO COMPRAR - REAJUSTE &gt;5%","COMPRAR")))</f>
        <v>SEM OFERTA</v>
      </c>
      <c r="AB4284" s="18" t="str">
        <f aca="false">IF(W4284="DIMEC",S4284,IF(W4284="MEDCENTRO",U4284,""))</f>
        <v/>
      </c>
      <c r="AC4284" s="18" t="n">
        <f aca="false">IF(AA4284&lt;&gt;"COMPRAR",0,IF(AB4284="",I4284,MIN(I4284,AB4284)))</f>
        <v>0</v>
      </c>
      <c r="AD4284" s="19" t="n">
        <f aca="false">IF(AC4284&gt;0,AC4284*V4284,0)</f>
        <v>0</v>
      </c>
      <c r="AE4284" s="19" t="n">
        <f aca="false">IF(AC4284&gt;0,(M4284-V4284)*AC4284,0)</f>
        <v>0</v>
      </c>
      <c r="AF4284" s="16" t="str">
        <f aca="false">IF(AA4284&lt;&gt;"COMPRAR","",IF(AB4284="",IF(X4284="","",IF(X4284-V4284&lt;0.01,"EMPATE TÉCNICO","")),IF(AB4284&lt;I4284,"ESTOQUE INSUFICIENTE",IF(X4284="","",IF(X4284-V4284&lt;0.01,"EMPATE TÉCNICO","")))))</f>
        <v/>
      </c>
      <c r="AG4284" s="16" t="s">
        <v>1803</v>
      </c>
      <c r="AH4284" s="16" t="s">
        <v>1858</v>
      </c>
    </row>
    <row r="4285" customFormat="false" ht="15" hidden="false" customHeight="false" outlineLevel="0" collapsed="false">
      <c r="A4285" s="16" t="s">
        <v>13243</v>
      </c>
      <c r="B4285" s="17" t="s">
        <v>13244</v>
      </c>
      <c r="C4285" s="16" t="s">
        <v>13245</v>
      </c>
      <c r="D4285" s="16" t="s">
        <v>1925</v>
      </c>
      <c r="E4285" s="18" t="n">
        <v>12</v>
      </c>
      <c r="F4285" s="16" t="s">
        <v>43</v>
      </c>
      <c r="G4285" s="18" t="n">
        <v>0</v>
      </c>
      <c r="H4285" s="16" t="n">
        <v>0.5</v>
      </c>
      <c r="I4285" s="18" t="n">
        <v>1</v>
      </c>
      <c r="J4285" s="19" t="n">
        <v>5.44916666666667</v>
      </c>
      <c r="K4285" s="19" t="n">
        <v>5.44916666666667</v>
      </c>
      <c r="L4285" s="19" t="n">
        <v>5.4492</v>
      </c>
      <c r="M4285" s="19" t="n">
        <f aca="false">IF(J4285&gt;0,J4285,K4285)*E4285</f>
        <v>65.39</v>
      </c>
      <c r="N4285" s="20"/>
      <c r="O4285" s="21" t="str">
        <f aca="false">IF(R4285="","",ROUND(R4285*(1-Premissas!$B$4),4))</f>
        <v/>
      </c>
      <c r="P4285" s="22"/>
      <c r="Q4285" s="22"/>
      <c r="R4285" s="23"/>
      <c r="S4285" s="24"/>
      <c r="T4285" s="24"/>
      <c r="U4285" s="25"/>
      <c r="V4285" s="19" t="str">
        <f aca="false">IF(COUNT(N4285:Q4285)=0,"",MIN(N4285:Q4285))</f>
        <v/>
      </c>
      <c r="W4285" s="16" t="str">
        <f aca="false">IF(V4285="","",INDEX($N$4:$Q$4,MATCH(V4285,N4285:Q4285,0)))</f>
        <v/>
      </c>
      <c r="X4285" s="19" t="str">
        <f aca="false">IF(COUNT(N4285:Q4285)&lt;2,"",SMALL(N4285:Q4285,2))</f>
        <v/>
      </c>
      <c r="Y4285" s="26" t="str">
        <f aca="false">IF(OR(V4285="",M4285=0),"",V4285/M4285-1)</f>
        <v/>
      </c>
      <c r="Z4285" s="26" t="str">
        <f aca="false">IF(OR(V4285="",L4285=""),"",V4285/(L4285*E4285)-1)</f>
        <v/>
      </c>
      <c r="AA4285" s="16" t="str">
        <f aca="false">IF(V4285="","SEM OFERTA",IF(OR(Y4285&gt;Premissas!$B$11,Y4285&lt;Premissas!$B$12),"VERIFICAR - UNIDADE/EMBALAGEM",IF(Y4285&gt;Premissas!$B$6,"NÃO COMPRAR - REAJUSTE &gt;5%","COMPRAR")))</f>
        <v>SEM OFERTA</v>
      </c>
      <c r="AB4285" s="18" t="str">
        <f aca="false">IF(W4285="DIMEC",S4285,IF(W4285="MEDCENTRO",U4285,""))</f>
        <v/>
      </c>
      <c r="AC4285" s="18" t="n">
        <f aca="false">IF(AA4285&lt;&gt;"COMPRAR",0,IF(AB4285="",I4285,MIN(I4285,AB4285)))</f>
        <v>0</v>
      </c>
      <c r="AD4285" s="19" t="n">
        <f aca="false">IF(AC4285&gt;0,AC4285*V4285,0)</f>
        <v>0</v>
      </c>
      <c r="AE4285" s="19" t="n">
        <f aca="false">IF(AC4285&gt;0,(M4285-V4285)*AC4285,0)</f>
        <v>0</v>
      </c>
      <c r="AF4285" s="16" t="str">
        <f aca="false">IF(AA4285&lt;&gt;"COMPRAR","",IF(AB4285="",IF(X4285="","",IF(X4285-V4285&lt;0.01,"EMPATE TÉCNICO","")),IF(AB4285&lt;I4285,"ESTOQUE INSUFICIENTE",IF(X4285="","",IF(X4285-V4285&lt;0.01,"EMPATE TÉCNICO","")))))</f>
        <v/>
      </c>
      <c r="AG4285" s="16" t="s">
        <v>1803</v>
      </c>
      <c r="AH4285" s="16" t="s">
        <v>1858</v>
      </c>
    </row>
    <row r="4286" customFormat="false" ht="15" hidden="false" customHeight="false" outlineLevel="0" collapsed="false">
      <c r="A4286" s="16" t="s">
        <v>13246</v>
      </c>
      <c r="B4286" s="17" t="s">
        <v>13247</v>
      </c>
      <c r="C4286" s="16" t="s">
        <v>13248</v>
      </c>
      <c r="D4286" s="16" t="s">
        <v>1925</v>
      </c>
      <c r="E4286" s="18" t="n">
        <v>12</v>
      </c>
      <c r="F4286" s="16" t="s">
        <v>43</v>
      </c>
      <c r="G4286" s="18" t="n">
        <v>0</v>
      </c>
      <c r="H4286" s="16" t="n">
        <v>0.2</v>
      </c>
      <c r="I4286" s="18" t="n">
        <v>1</v>
      </c>
      <c r="J4286" s="19" t="n">
        <v>5.44916666666667</v>
      </c>
      <c r="K4286" s="19" t="n">
        <v>5.44916666666667</v>
      </c>
      <c r="L4286" s="19" t="n">
        <v>5.4492</v>
      </c>
      <c r="M4286" s="19" t="n">
        <f aca="false">IF(J4286&gt;0,J4286,K4286)*E4286</f>
        <v>65.39</v>
      </c>
      <c r="N4286" s="20"/>
      <c r="O4286" s="21" t="str">
        <f aca="false">IF(R4286="","",ROUND(R4286*(1-Premissas!$B$4),4))</f>
        <v/>
      </c>
      <c r="P4286" s="22"/>
      <c r="Q4286" s="22"/>
      <c r="R4286" s="23"/>
      <c r="S4286" s="24"/>
      <c r="T4286" s="24"/>
      <c r="U4286" s="25"/>
      <c r="V4286" s="19" t="str">
        <f aca="false">IF(COUNT(N4286:Q4286)=0,"",MIN(N4286:Q4286))</f>
        <v/>
      </c>
      <c r="W4286" s="16" t="str">
        <f aca="false">IF(V4286="","",INDEX($N$4:$Q$4,MATCH(V4286,N4286:Q4286,0)))</f>
        <v/>
      </c>
      <c r="X4286" s="19" t="str">
        <f aca="false">IF(COUNT(N4286:Q4286)&lt;2,"",SMALL(N4286:Q4286,2))</f>
        <v/>
      </c>
      <c r="Y4286" s="26" t="str">
        <f aca="false">IF(OR(V4286="",M4286=0),"",V4286/M4286-1)</f>
        <v/>
      </c>
      <c r="Z4286" s="26" t="str">
        <f aca="false">IF(OR(V4286="",L4286=""),"",V4286/(L4286*E4286)-1)</f>
        <v/>
      </c>
      <c r="AA4286" s="16" t="str">
        <f aca="false">IF(V4286="","SEM OFERTA",IF(OR(Y4286&gt;Premissas!$B$11,Y4286&lt;Premissas!$B$12),"VERIFICAR - UNIDADE/EMBALAGEM",IF(Y4286&gt;Premissas!$B$6,"NÃO COMPRAR - REAJUSTE &gt;5%","COMPRAR")))</f>
        <v>SEM OFERTA</v>
      </c>
      <c r="AB4286" s="18" t="str">
        <f aca="false">IF(W4286="DIMEC",S4286,IF(W4286="MEDCENTRO",U4286,""))</f>
        <v/>
      </c>
      <c r="AC4286" s="18" t="n">
        <f aca="false">IF(AA4286&lt;&gt;"COMPRAR",0,IF(AB4286="",I4286,MIN(I4286,AB4286)))</f>
        <v>0</v>
      </c>
      <c r="AD4286" s="19" t="n">
        <f aca="false">IF(AC4286&gt;0,AC4286*V4286,0)</f>
        <v>0</v>
      </c>
      <c r="AE4286" s="19" t="n">
        <f aca="false">IF(AC4286&gt;0,(M4286-V4286)*AC4286,0)</f>
        <v>0</v>
      </c>
      <c r="AF4286" s="16" t="str">
        <f aca="false">IF(AA4286&lt;&gt;"COMPRAR","",IF(AB4286="",IF(X4286="","",IF(X4286-V4286&lt;0.01,"EMPATE TÉCNICO","")),IF(AB4286&lt;I4286,"ESTOQUE INSUFICIENTE",IF(X4286="","",IF(X4286-V4286&lt;0.01,"EMPATE TÉCNICO","")))))</f>
        <v/>
      </c>
      <c r="AG4286" s="16" t="s">
        <v>1803</v>
      </c>
      <c r="AH4286" s="16" t="s">
        <v>1858</v>
      </c>
    </row>
    <row r="4287" customFormat="false" ht="15" hidden="false" customHeight="false" outlineLevel="0" collapsed="false">
      <c r="A4287" s="16" t="s">
        <v>13249</v>
      </c>
      <c r="B4287" s="17" t="s">
        <v>13250</v>
      </c>
      <c r="C4287" s="16" t="s">
        <v>13251</v>
      </c>
      <c r="D4287" s="16" t="s">
        <v>1925</v>
      </c>
      <c r="E4287" s="18" t="n">
        <v>12</v>
      </c>
      <c r="F4287" s="16" t="s">
        <v>43</v>
      </c>
      <c r="G4287" s="18" t="n">
        <v>0</v>
      </c>
      <c r="H4287" s="16" t="n">
        <v>0.1</v>
      </c>
      <c r="I4287" s="18" t="n">
        <v>1</v>
      </c>
      <c r="J4287" s="19" t="n">
        <v>5.44916666666667</v>
      </c>
      <c r="K4287" s="19" t="n">
        <v>5.44916666666667</v>
      </c>
      <c r="L4287" s="19" t="n">
        <v>5.4492</v>
      </c>
      <c r="M4287" s="19" t="n">
        <f aca="false">IF(J4287&gt;0,J4287,K4287)*E4287</f>
        <v>65.39</v>
      </c>
      <c r="N4287" s="20"/>
      <c r="O4287" s="21" t="str">
        <f aca="false">IF(R4287="","",ROUND(R4287*(1-Premissas!$B$4),4))</f>
        <v/>
      </c>
      <c r="P4287" s="22"/>
      <c r="Q4287" s="22"/>
      <c r="R4287" s="23"/>
      <c r="S4287" s="24"/>
      <c r="T4287" s="24"/>
      <c r="U4287" s="25"/>
      <c r="V4287" s="19" t="str">
        <f aca="false">IF(COUNT(N4287:Q4287)=0,"",MIN(N4287:Q4287))</f>
        <v/>
      </c>
      <c r="W4287" s="16" t="str">
        <f aca="false">IF(V4287="","",INDEX($N$4:$Q$4,MATCH(V4287,N4287:Q4287,0)))</f>
        <v/>
      </c>
      <c r="X4287" s="19" t="str">
        <f aca="false">IF(COUNT(N4287:Q4287)&lt;2,"",SMALL(N4287:Q4287,2))</f>
        <v/>
      </c>
      <c r="Y4287" s="26" t="str">
        <f aca="false">IF(OR(V4287="",M4287=0),"",V4287/M4287-1)</f>
        <v/>
      </c>
      <c r="Z4287" s="26" t="str">
        <f aca="false">IF(OR(V4287="",L4287=""),"",V4287/(L4287*E4287)-1)</f>
        <v/>
      </c>
      <c r="AA4287" s="16" t="str">
        <f aca="false">IF(V4287="","SEM OFERTA",IF(OR(Y4287&gt;Premissas!$B$11,Y4287&lt;Premissas!$B$12),"VERIFICAR - UNIDADE/EMBALAGEM",IF(Y4287&gt;Premissas!$B$6,"NÃO COMPRAR - REAJUSTE &gt;5%","COMPRAR")))</f>
        <v>SEM OFERTA</v>
      </c>
      <c r="AB4287" s="18" t="str">
        <f aca="false">IF(W4287="DIMEC",S4287,IF(W4287="MEDCENTRO",U4287,""))</f>
        <v/>
      </c>
      <c r="AC4287" s="18" t="n">
        <f aca="false">IF(AA4287&lt;&gt;"COMPRAR",0,IF(AB4287="",I4287,MIN(I4287,AB4287)))</f>
        <v>0</v>
      </c>
      <c r="AD4287" s="19" t="n">
        <f aca="false">IF(AC4287&gt;0,AC4287*V4287,0)</f>
        <v>0</v>
      </c>
      <c r="AE4287" s="19" t="n">
        <f aca="false">IF(AC4287&gt;0,(M4287-V4287)*AC4287,0)</f>
        <v>0</v>
      </c>
      <c r="AF4287" s="16" t="str">
        <f aca="false">IF(AA4287&lt;&gt;"COMPRAR","",IF(AB4287="",IF(X4287="","",IF(X4287-V4287&lt;0.01,"EMPATE TÉCNICO","")),IF(AB4287&lt;I4287,"ESTOQUE INSUFICIENTE",IF(X4287="","",IF(X4287-V4287&lt;0.01,"EMPATE TÉCNICO","")))))</f>
        <v/>
      </c>
      <c r="AG4287" s="16" t="s">
        <v>1803</v>
      </c>
      <c r="AH4287" s="16" t="s">
        <v>1858</v>
      </c>
    </row>
    <row r="4288" customFormat="false" ht="15" hidden="false" customHeight="false" outlineLevel="0" collapsed="false">
      <c r="A4288" s="16" t="s">
        <v>13252</v>
      </c>
      <c r="B4288" s="17" t="s">
        <v>13253</v>
      </c>
      <c r="C4288" s="16" t="s">
        <v>13254</v>
      </c>
      <c r="D4288" s="16" t="s">
        <v>13160</v>
      </c>
      <c r="E4288" s="18" t="n">
        <v>1</v>
      </c>
      <c r="F4288" s="16" t="s">
        <v>41</v>
      </c>
      <c r="G4288" s="18" t="n">
        <v>16</v>
      </c>
      <c r="H4288" s="16" t="n">
        <v>9.6</v>
      </c>
      <c r="I4288" s="18" t="n">
        <v>9</v>
      </c>
      <c r="J4288" s="19" t="n">
        <v>7.87142857142857</v>
      </c>
      <c r="K4288" s="19" t="n">
        <v>7.87142857142857</v>
      </c>
      <c r="L4288" s="19" t="n">
        <v>7.8714</v>
      </c>
      <c r="M4288" s="19" t="n">
        <f aca="false">IF(J4288&gt;0,J4288,K4288)*E4288</f>
        <v>7.87142857142857</v>
      </c>
      <c r="N4288" s="20"/>
      <c r="O4288" s="21" t="str">
        <f aca="false">IF(R4288="","",ROUND(R4288*(1-Premissas!$B$4),4))</f>
        <v/>
      </c>
      <c r="P4288" s="22"/>
      <c r="Q4288" s="22"/>
      <c r="R4288" s="23"/>
      <c r="S4288" s="24"/>
      <c r="T4288" s="24"/>
      <c r="U4288" s="25"/>
      <c r="V4288" s="19" t="str">
        <f aca="false">IF(COUNT(N4288:Q4288)=0,"",MIN(N4288:Q4288))</f>
        <v/>
      </c>
      <c r="W4288" s="16" t="str">
        <f aca="false">IF(V4288="","",INDEX($N$4:$Q$4,MATCH(V4288,N4288:Q4288,0)))</f>
        <v/>
      </c>
      <c r="X4288" s="19" t="str">
        <f aca="false">IF(COUNT(N4288:Q4288)&lt;2,"",SMALL(N4288:Q4288,2))</f>
        <v/>
      </c>
      <c r="Y4288" s="26" t="str">
        <f aca="false">IF(OR(V4288="",M4288=0),"",V4288/M4288-1)</f>
        <v/>
      </c>
      <c r="Z4288" s="26" t="str">
        <f aca="false">IF(OR(V4288="",L4288=""),"",V4288/(L4288*E4288)-1)</f>
        <v/>
      </c>
      <c r="AA4288" s="16" t="str">
        <f aca="false">IF(V4288="","SEM OFERTA",IF(OR(Y4288&gt;Premissas!$B$11,Y4288&lt;Premissas!$B$12),"VERIFICAR - UNIDADE/EMBALAGEM",IF(Y4288&gt;Premissas!$B$6,"NÃO COMPRAR - REAJUSTE &gt;5%","COMPRAR")))</f>
        <v>SEM OFERTA</v>
      </c>
      <c r="AB4288" s="18" t="str">
        <f aca="false">IF(W4288="DIMEC",S4288,IF(W4288="MEDCENTRO",U4288,""))</f>
        <v/>
      </c>
      <c r="AC4288" s="18" t="n">
        <f aca="false">IF(AA4288&lt;&gt;"COMPRAR",0,IF(AB4288="",I4288,MIN(I4288,AB4288)))</f>
        <v>0</v>
      </c>
      <c r="AD4288" s="19" t="n">
        <f aca="false">IF(AC4288&gt;0,AC4288*V4288,0)</f>
        <v>0</v>
      </c>
      <c r="AE4288" s="19" t="n">
        <f aca="false">IF(AC4288&gt;0,(M4288-V4288)*AC4288,0)</f>
        <v>0</v>
      </c>
      <c r="AF4288" s="16" t="str">
        <f aca="false">IF(AA4288&lt;&gt;"COMPRAR","",IF(AB4288="",IF(X4288="","",IF(X4288-V4288&lt;0.01,"EMPATE TÉCNICO","")),IF(AB4288&lt;I4288,"ESTOQUE INSUFICIENTE",IF(X4288="","",IF(X4288-V4288&lt;0.01,"EMPATE TÉCNICO","")))))</f>
        <v/>
      </c>
      <c r="AG4288" s="16" t="s">
        <v>3767</v>
      </c>
      <c r="AH4288" s="16" t="s">
        <v>1858</v>
      </c>
    </row>
    <row r="4289" customFormat="false" ht="15" hidden="false" customHeight="false" outlineLevel="0" collapsed="false">
      <c r="A4289" s="16" t="s">
        <v>13255</v>
      </c>
      <c r="B4289" s="17" t="s">
        <v>13256</v>
      </c>
      <c r="C4289" s="16" t="s">
        <v>13257</v>
      </c>
      <c r="D4289" s="16"/>
      <c r="E4289" s="18" t="n">
        <v>1</v>
      </c>
      <c r="F4289" s="16" t="s">
        <v>42</v>
      </c>
      <c r="G4289" s="18" t="n">
        <v>4</v>
      </c>
      <c r="H4289" s="16" t="n">
        <v>3.2</v>
      </c>
      <c r="I4289" s="18" t="n">
        <v>5</v>
      </c>
      <c r="J4289" s="19" t="n">
        <v>10.982</v>
      </c>
      <c r="K4289" s="19" t="n">
        <v>10.982</v>
      </c>
      <c r="L4289" s="19" t="n">
        <v>10.982</v>
      </c>
      <c r="M4289" s="19" t="n">
        <f aca="false">IF(J4289&gt;0,J4289,K4289)*E4289</f>
        <v>10.982</v>
      </c>
      <c r="N4289" s="20"/>
      <c r="O4289" s="21" t="str">
        <f aca="false">IF(R4289="","",ROUND(R4289*(1-Premissas!$B$4),4))</f>
        <v/>
      </c>
      <c r="P4289" s="22"/>
      <c r="Q4289" s="22"/>
      <c r="R4289" s="23"/>
      <c r="S4289" s="24"/>
      <c r="T4289" s="24"/>
      <c r="U4289" s="25"/>
      <c r="V4289" s="19" t="str">
        <f aca="false">IF(COUNT(N4289:Q4289)=0,"",MIN(N4289:Q4289))</f>
        <v/>
      </c>
      <c r="W4289" s="16" t="str">
        <f aca="false">IF(V4289="","",INDEX($N$4:$Q$4,MATCH(V4289,N4289:Q4289,0)))</f>
        <v/>
      </c>
      <c r="X4289" s="19" t="str">
        <f aca="false">IF(COUNT(N4289:Q4289)&lt;2,"",SMALL(N4289:Q4289,2))</f>
        <v/>
      </c>
      <c r="Y4289" s="26" t="str">
        <f aca="false">IF(OR(V4289="",M4289=0),"",V4289/M4289-1)</f>
        <v/>
      </c>
      <c r="Z4289" s="26" t="str">
        <f aca="false">IF(OR(V4289="",L4289=""),"",V4289/(L4289*E4289)-1)</f>
        <v/>
      </c>
      <c r="AA4289" s="16" t="str">
        <f aca="false">IF(V4289="","SEM OFERTA",IF(OR(Y4289&gt;Premissas!$B$11,Y4289&lt;Premissas!$B$12),"VERIFICAR - UNIDADE/EMBALAGEM",IF(Y4289&gt;Premissas!$B$6,"NÃO COMPRAR - REAJUSTE &gt;5%","COMPRAR")))</f>
        <v>SEM OFERTA</v>
      </c>
      <c r="AB4289" s="18" t="str">
        <f aca="false">IF(W4289="DIMEC",S4289,IF(W4289="MEDCENTRO",U4289,""))</f>
        <v/>
      </c>
      <c r="AC4289" s="18" t="n">
        <f aca="false">IF(AA4289&lt;&gt;"COMPRAR",0,IF(AB4289="",I4289,MIN(I4289,AB4289)))</f>
        <v>0</v>
      </c>
      <c r="AD4289" s="19" t="n">
        <f aca="false">IF(AC4289&gt;0,AC4289*V4289,0)</f>
        <v>0</v>
      </c>
      <c r="AE4289" s="19" t="n">
        <f aca="false">IF(AC4289&gt;0,(M4289-V4289)*AC4289,0)</f>
        <v>0</v>
      </c>
      <c r="AF4289" s="16" t="str">
        <f aca="false">IF(AA4289&lt;&gt;"COMPRAR","",IF(AB4289="",IF(X4289="","",IF(X4289-V4289&lt;0.01,"EMPATE TÉCNICO","")),IF(AB4289&lt;I4289,"ESTOQUE INSUFICIENTE",IF(X4289="","",IF(X4289-V4289&lt;0.01,"EMPATE TÉCNICO","")))))</f>
        <v/>
      </c>
      <c r="AG4289" s="16" t="s">
        <v>547</v>
      </c>
      <c r="AH4289" s="16" t="s">
        <v>1858</v>
      </c>
    </row>
    <row r="4290" customFormat="false" ht="15" hidden="false" customHeight="false" outlineLevel="0" collapsed="false">
      <c r="A4290" s="16" t="s">
        <v>13258</v>
      </c>
      <c r="B4290" s="17" t="s">
        <v>13259</v>
      </c>
      <c r="C4290" s="16" t="s">
        <v>13260</v>
      </c>
      <c r="D4290" s="16" t="s">
        <v>13160</v>
      </c>
      <c r="E4290" s="18" t="n">
        <v>1</v>
      </c>
      <c r="F4290" s="16" t="s">
        <v>41</v>
      </c>
      <c r="G4290" s="18" t="n">
        <v>9</v>
      </c>
      <c r="H4290" s="16" t="n">
        <v>4.8</v>
      </c>
      <c r="I4290" s="18" t="n">
        <v>4</v>
      </c>
      <c r="J4290" s="19" t="n">
        <v>12.52</v>
      </c>
      <c r="K4290" s="19" t="n">
        <v>12.52</v>
      </c>
      <c r="L4290" s="19" t="n">
        <v>10.9433</v>
      </c>
      <c r="M4290" s="19" t="n">
        <f aca="false">IF(J4290&gt;0,J4290,K4290)*E4290</f>
        <v>12.52</v>
      </c>
      <c r="N4290" s="20"/>
      <c r="O4290" s="21" t="str">
        <f aca="false">IF(R4290="","",ROUND(R4290*(1-Premissas!$B$4),4))</f>
        <v/>
      </c>
      <c r="P4290" s="22"/>
      <c r="Q4290" s="22"/>
      <c r="R4290" s="23"/>
      <c r="S4290" s="24"/>
      <c r="T4290" s="24"/>
      <c r="U4290" s="25"/>
      <c r="V4290" s="19" t="str">
        <f aca="false">IF(COUNT(N4290:Q4290)=0,"",MIN(N4290:Q4290))</f>
        <v/>
      </c>
      <c r="W4290" s="16" t="str">
        <f aca="false">IF(V4290="","",INDEX($N$4:$Q$4,MATCH(V4290,N4290:Q4290,0)))</f>
        <v/>
      </c>
      <c r="X4290" s="19" t="str">
        <f aca="false">IF(COUNT(N4290:Q4290)&lt;2,"",SMALL(N4290:Q4290,2))</f>
        <v/>
      </c>
      <c r="Y4290" s="26" t="str">
        <f aca="false">IF(OR(V4290="",M4290=0),"",V4290/M4290-1)</f>
        <v/>
      </c>
      <c r="Z4290" s="26" t="str">
        <f aca="false">IF(OR(V4290="",L4290=""),"",V4290/(L4290*E4290)-1)</f>
        <v/>
      </c>
      <c r="AA4290" s="16" t="str">
        <f aca="false">IF(V4290="","SEM OFERTA",IF(OR(Y4290&gt;Premissas!$B$11,Y4290&lt;Premissas!$B$12),"VERIFICAR - UNIDADE/EMBALAGEM",IF(Y4290&gt;Premissas!$B$6,"NÃO COMPRAR - REAJUSTE &gt;5%","COMPRAR")))</f>
        <v>SEM OFERTA</v>
      </c>
      <c r="AB4290" s="18" t="str">
        <f aca="false">IF(W4290="DIMEC",S4290,IF(W4290="MEDCENTRO",U4290,""))</f>
        <v/>
      </c>
      <c r="AC4290" s="18" t="n">
        <f aca="false">IF(AA4290&lt;&gt;"COMPRAR",0,IF(AB4290="",I4290,MIN(I4290,AB4290)))</f>
        <v>0</v>
      </c>
      <c r="AD4290" s="19" t="n">
        <f aca="false">IF(AC4290&gt;0,AC4290*V4290,0)</f>
        <v>0</v>
      </c>
      <c r="AE4290" s="19" t="n">
        <f aca="false">IF(AC4290&gt;0,(M4290-V4290)*AC4290,0)</f>
        <v>0</v>
      </c>
      <c r="AF4290" s="16" t="str">
        <f aca="false">IF(AA4290&lt;&gt;"COMPRAR","",IF(AB4290="",IF(X4290="","",IF(X4290-V4290&lt;0.01,"EMPATE TÉCNICO","")),IF(AB4290&lt;I4290,"ESTOQUE INSUFICIENTE",IF(X4290="","",IF(X4290-V4290&lt;0.01,"EMPATE TÉCNICO","")))))</f>
        <v/>
      </c>
      <c r="AG4290" s="16" t="s">
        <v>547</v>
      </c>
      <c r="AH4290" s="16" t="s">
        <v>1858</v>
      </c>
    </row>
    <row r="4291" customFormat="false" ht="15" hidden="false" customHeight="false" outlineLevel="0" collapsed="false">
      <c r="A4291" s="16" t="s">
        <v>13261</v>
      </c>
      <c r="B4291" s="17" t="s">
        <v>13262</v>
      </c>
      <c r="C4291" s="16" t="s">
        <v>13263</v>
      </c>
      <c r="D4291" s="16" t="s">
        <v>13160</v>
      </c>
      <c r="E4291" s="18" t="n">
        <v>1</v>
      </c>
      <c r="F4291" s="16" t="s">
        <v>42</v>
      </c>
      <c r="G4291" s="18" t="n">
        <v>4</v>
      </c>
      <c r="H4291" s="16" t="n">
        <v>1.6</v>
      </c>
      <c r="I4291" s="18" t="n">
        <v>1</v>
      </c>
      <c r="J4291" s="19" t="n">
        <v>18.855</v>
      </c>
      <c r="K4291" s="19" t="n">
        <v>18.855</v>
      </c>
      <c r="L4291" s="19" t="n">
        <v>17.575</v>
      </c>
      <c r="M4291" s="19" t="n">
        <f aca="false">IF(J4291&gt;0,J4291,K4291)*E4291</f>
        <v>18.855</v>
      </c>
      <c r="N4291" s="20"/>
      <c r="O4291" s="21" t="str">
        <f aca="false">IF(R4291="","",ROUND(R4291*(1-Premissas!$B$4),4))</f>
        <v/>
      </c>
      <c r="P4291" s="22"/>
      <c r="Q4291" s="22"/>
      <c r="R4291" s="23"/>
      <c r="S4291" s="24"/>
      <c r="T4291" s="24"/>
      <c r="U4291" s="25"/>
      <c r="V4291" s="19" t="str">
        <f aca="false">IF(COUNT(N4291:Q4291)=0,"",MIN(N4291:Q4291))</f>
        <v/>
      </c>
      <c r="W4291" s="16" t="str">
        <f aca="false">IF(V4291="","",INDEX($N$4:$Q$4,MATCH(V4291,N4291:Q4291,0)))</f>
        <v/>
      </c>
      <c r="X4291" s="19" t="str">
        <f aca="false">IF(COUNT(N4291:Q4291)&lt;2,"",SMALL(N4291:Q4291,2))</f>
        <v/>
      </c>
      <c r="Y4291" s="26" t="str">
        <f aca="false">IF(OR(V4291="",M4291=0),"",V4291/M4291-1)</f>
        <v/>
      </c>
      <c r="Z4291" s="26" t="str">
        <f aca="false">IF(OR(V4291="",L4291=""),"",V4291/(L4291*E4291)-1)</f>
        <v/>
      </c>
      <c r="AA4291" s="16" t="str">
        <f aca="false">IF(V4291="","SEM OFERTA",IF(OR(Y4291&gt;Premissas!$B$11,Y4291&lt;Premissas!$B$12),"VERIFICAR - UNIDADE/EMBALAGEM",IF(Y4291&gt;Premissas!$B$6,"NÃO COMPRAR - REAJUSTE &gt;5%","COMPRAR")))</f>
        <v>SEM OFERTA</v>
      </c>
      <c r="AB4291" s="18" t="str">
        <f aca="false">IF(W4291="DIMEC",S4291,IF(W4291="MEDCENTRO",U4291,""))</f>
        <v/>
      </c>
      <c r="AC4291" s="18" t="n">
        <f aca="false">IF(AA4291&lt;&gt;"COMPRAR",0,IF(AB4291="",I4291,MIN(I4291,AB4291)))</f>
        <v>0</v>
      </c>
      <c r="AD4291" s="19" t="n">
        <f aca="false">IF(AC4291&gt;0,AC4291*V4291,0)</f>
        <v>0</v>
      </c>
      <c r="AE4291" s="19" t="n">
        <f aca="false">IF(AC4291&gt;0,(M4291-V4291)*AC4291,0)</f>
        <v>0</v>
      </c>
      <c r="AF4291" s="16" t="str">
        <f aca="false">IF(AA4291&lt;&gt;"COMPRAR","",IF(AB4291="",IF(X4291="","",IF(X4291-V4291&lt;0.01,"EMPATE TÉCNICO","")),IF(AB4291&lt;I4291,"ESTOQUE INSUFICIENTE",IF(X4291="","",IF(X4291-V4291&lt;0.01,"EMPATE TÉCNICO","")))))</f>
        <v/>
      </c>
      <c r="AG4291" s="16" t="s">
        <v>547</v>
      </c>
      <c r="AH4291" s="16" t="s">
        <v>1858</v>
      </c>
    </row>
    <row r="4292" customFormat="false" ht="15" hidden="false" customHeight="false" outlineLevel="0" collapsed="false">
      <c r="A4292" s="16" t="s">
        <v>13264</v>
      </c>
      <c r="B4292" s="17" t="s">
        <v>13265</v>
      </c>
      <c r="C4292" s="16" t="s">
        <v>13266</v>
      </c>
      <c r="D4292" s="16"/>
      <c r="E4292" s="18" t="n">
        <v>1</v>
      </c>
      <c r="F4292" s="16" t="s">
        <v>43</v>
      </c>
      <c r="G4292" s="18" t="n">
        <v>2</v>
      </c>
      <c r="H4292" s="16" t="n">
        <v>0.9</v>
      </c>
      <c r="I4292" s="18" t="n">
        <v>1</v>
      </c>
      <c r="J4292" s="19" t="n">
        <v>10.38</v>
      </c>
      <c r="K4292" s="19" t="n">
        <v>10.38</v>
      </c>
      <c r="L4292" s="19" t="n">
        <v>9.5567</v>
      </c>
      <c r="M4292" s="19" t="n">
        <f aca="false">IF(J4292&gt;0,J4292,K4292)*E4292</f>
        <v>10.38</v>
      </c>
      <c r="N4292" s="20"/>
      <c r="O4292" s="21" t="str">
        <f aca="false">IF(R4292="","",ROUND(R4292*(1-Premissas!$B$4),4))</f>
        <v/>
      </c>
      <c r="P4292" s="22"/>
      <c r="Q4292" s="22"/>
      <c r="R4292" s="23"/>
      <c r="S4292" s="24"/>
      <c r="T4292" s="24"/>
      <c r="U4292" s="25"/>
      <c r="V4292" s="19" t="str">
        <f aca="false">IF(COUNT(N4292:Q4292)=0,"",MIN(N4292:Q4292))</f>
        <v/>
      </c>
      <c r="W4292" s="16" t="str">
        <f aca="false">IF(V4292="","",INDEX($N$4:$Q$4,MATCH(V4292,N4292:Q4292,0)))</f>
        <v/>
      </c>
      <c r="X4292" s="19" t="str">
        <f aca="false">IF(COUNT(N4292:Q4292)&lt;2,"",SMALL(N4292:Q4292,2))</f>
        <v/>
      </c>
      <c r="Y4292" s="26" t="str">
        <f aca="false">IF(OR(V4292="",M4292=0),"",V4292/M4292-1)</f>
        <v/>
      </c>
      <c r="Z4292" s="26" t="str">
        <f aca="false">IF(OR(V4292="",L4292=""),"",V4292/(L4292*E4292)-1)</f>
        <v/>
      </c>
      <c r="AA4292" s="16" t="str">
        <f aca="false">IF(V4292="","SEM OFERTA",IF(OR(Y4292&gt;Premissas!$B$11,Y4292&lt;Premissas!$B$12),"VERIFICAR - UNIDADE/EMBALAGEM",IF(Y4292&gt;Premissas!$B$6,"NÃO COMPRAR - REAJUSTE &gt;5%","COMPRAR")))</f>
        <v>SEM OFERTA</v>
      </c>
      <c r="AB4292" s="18" t="str">
        <f aca="false">IF(W4292="DIMEC",S4292,IF(W4292="MEDCENTRO",U4292,""))</f>
        <v/>
      </c>
      <c r="AC4292" s="18" t="n">
        <f aca="false">IF(AA4292&lt;&gt;"COMPRAR",0,IF(AB4292="",I4292,MIN(I4292,AB4292)))</f>
        <v>0</v>
      </c>
      <c r="AD4292" s="19" t="n">
        <f aca="false">IF(AC4292&gt;0,AC4292*V4292,0)</f>
        <v>0</v>
      </c>
      <c r="AE4292" s="19" t="n">
        <f aca="false">IF(AC4292&gt;0,(M4292-V4292)*AC4292,0)</f>
        <v>0</v>
      </c>
      <c r="AF4292" s="16" t="str">
        <f aca="false">IF(AA4292&lt;&gt;"COMPRAR","",IF(AB4292="",IF(X4292="","",IF(X4292-V4292&lt;0.01,"EMPATE TÉCNICO","")),IF(AB4292&lt;I4292,"ESTOQUE INSUFICIENTE",IF(X4292="","",IF(X4292-V4292&lt;0.01,"EMPATE TÉCNICO","")))))</f>
        <v/>
      </c>
      <c r="AG4292" s="16" t="s">
        <v>547</v>
      </c>
      <c r="AH4292" s="16" t="s">
        <v>1858</v>
      </c>
    </row>
    <row r="4293" customFormat="false" ht="15" hidden="false" customHeight="false" outlineLevel="0" collapsed="false">
      <c r="A4293" s="16" t="s">
        <v>13267</v>
      </c>
      <c r="B4293" s="17" t="s">
        <v>13268</v>
      </c>
      <c r="C4293" s="16" t="s">
        <v>13269</v>
      </c>
      <c r="D4293" s="16" t="s">
        <v>13203</v>
      </c>
      <c r="E4293" s="18" t="n">
        <v>1</v>
      </c>
      <c r="F4293" s="16" t="s">
        <v>43</v>
      </c>
      <c r="G4293" s="18" t="n">
        <v>2</v>
      </c>
      <c r="H4293" s="16" t="n">
        <v>1.1</v>
      </c>
      <c r="I4293" s="18" t="n">
        <v>1</v>
      </c>
      <c r="J4293" s="19" t="n">
        <v>7.87</v>
      </c>
      <c r="K4293" s="19" t="n">
        <v>7.87</v>
      </c>
      <c r="L4293" s="19" t="n">
        <v>7.87</v>
      </c>
      <c r="M4293" s="19" t="n">
        <f aca="false">IF(J4293&gt;0,J4293,K4293)*E4293</f>
        <v>7.87</v>
      </c>
      <c r="N4293" s="20"/>
      <c r="O4293" s="21" t="str">
        <f aca="false">IF(R4293="","",ROUND(R4293*(1-Premissas!$B$4),4))</f>
        <v/>
      </c>
      <c r="P4293" s="22"/>
      <c r="Q4293" s="22"/>
      <c r="R4293" s="23"/>
      <c r="S4293" s="24"/>
      <c r="T4293" s="24"/>
      <c r="U4293" s="25"/>
      <c r="V4293" s="19" t="str">
        <f aca="false">IF(COUNT(N4293:Q4293)=0,"",MIN(N4293:Q4293))</f>
        <v/>
      </c>
      <c r="W4293" s="16" t="str">
        <f aca="false">IF(V4293="","",INDEX($N$4:$Q$4,MATCH(V4293,N4293:Q4293,0)))</f>
        <v/>
      </c>
      <c r="X4293" s="19" t="str">
        <f aca="false">IF(COUNT(N4293:Q4293)&lt;2,"",SMALL(N4293:Q4293,2))</f>
        <v/>
      </c>
      <c r="Y4293" s="26" t="str">
        <f aca="false">IF(OR(V4293="",M4293=0),"",V4293/M4293-1)</f>
        <v/>
      </c>
      <c r="Z4293" s="26" t="str">
        <f aca="false">IF(OR(V4293="",L4293=""),"",V4293/(L4293*E4293)-1)</f>
        <v/>
      </c>
      <c r="AA4293" s="16" t="str">
        <f aca="false">IF(V4293="","SEM OFERTA",IF(OR(Y4293&gt;Premissas!$B$11,Y4293&lt;Premissas!$B$12),"VERIFICAR - UNIDADE/EMBALAGEM",IF(Y4293&gt;Premissas!$B$6,"NÃO COMPRAR - REAJUSTE &gt;5%","COMPRAR")))</f>
        <v>SEM OFERTA</v>
      </c>
      <c r="AB4293" s="18" t="str">
        <f aca="false">IF(W4293="DIMEC",S4293,IF(W4293="MEDCENTRO",U4293,""))</f>
        <v/>
      </c>
      <c r="AC4293" s="18" t="n">
        <f aca="false">IF(AA4293&lt;&gt;"COMPRAR",0,IF(AB4293="",I4293,MIN(I4293,AB4293)))</f>
        <v>0</v>
      </c>
      <c r="AD4293" s="19" t="n">
        <f aca="false">IF(AC4293&gt;0,AC4293*V4293,0)</f>
        <v>0</v>
      </c>
      <c r="AE4293" s="19" t="n">
        <f aca="false">IF(AC4293&gt;0,(M4293-V4293)*AC4293,0)</f>
        <v>0</v>
      </c>
      <c r="AF4293" s="16" t="str">
        <f aca="false">IF(AA4293&lt;&gt;"COMPRAR","",IF(AB4293="",IF(X4293="","",IF(X4293-V4293&lt;0.01,"EMPATE TÉCNICO","")),IF(AB4293&lt;I4293,"ESTOQUE INSUFICIENTE",IF(X4293="","",IF(X4293-V4293&lt;0.01,"EMPATE TÉCNICO","")))))</f>
        <v/>
      </c>
      <c r="AG4293" s="16" t="s">
        <v>547</v>
      </c>
      <c r="AH4293" s="16" t="s">
        <v>1858</v>
      </c>
    </row>
    <row r="4294" customFormat="false" ht="15" hidden="false" customHeight="false" outlineLevel="0" collapsed="false">
      <c r="A4294" s="16" t="s">
        <v>13270</v>
      </c>
      <c r="B4294" s="17" t="s">
        <v>13271</v>
      </c>
      <c r="C4294" s="16" t="s">
        <v>13272</v>
      </c>
      <c r="D4294" s="16" t="s">
        <v>13203</v>
      </c>
      <c r="E4294" s="18" t="n">
        <v>1</v>
      </c>
      <c r="F4294" s="16" t="s">
        <v>42</v>
      </c>
      <c r="G4294" s="18" t="n">
        <v>4</v>
      </c>
      <c r="H4294" s="16" t="n">
        <v>1.8</v>
      </c>
      <c r="I4294" s="18" t="n">
        <v>1</v>
      </c>
      <c r="J4294" s="19" t="n">
        <v>14.075</v>
      </c>
      <c r="K4294" s="19" t="n">
        <v>14.075</v>
      </c>
      <c r="L4294" s="19" t="n">
        <v>14.075</v>
      </c>
      <c r="M4294" s="19" t="n">
        <f aca="false">IF(J4294&gt;0,J4294,K4294)*E4294</f>
        <v>14.075</v>
      </c>
      <c r="N4294" s="20"/>
      <c r="O4294" s="21" t="str">
        <f aca="false">IF(R4294="","",ROUND(R4294*(1-Premissas!$B$4),4))</f>
        <v/>
      </c>
      <c r="P4294" s="22"/>
      <c r="Q4294" s="22"/>
      <c r="R4294" s="23"/>
      <c r="S4294" s="24"/>
      <c r="T4294" s="24"/>
      <c r="U4294" s="25"/>
      <c r="V4294" s="19" t="str">
        <f aca="false">IF(COUNT(N4294:Q4294)=0,"",MIN(N4294:Q4294))</f>
        <v/>
      </c>
      <c r="W4294" s="16" t="str">
        <f aca="false">IF(V4294="","",INDEX($N$4:$Q$4,MATCH(V4294,N4294:Q4294,0)))</f>
        <v/>
      </c>
      <c r="X4294" s="19" t="str">
        <f aca="false">IF(COUNT(N4294:Q4294)&lt;2,"",SMALL(N4294:Q4294,2))</f>
        <v/>
      </c>
      <c r="Y4294" s="26" t="str">
        <f aca="false">IF(OR(V4294="",M4294=0),"",V4294/M4294-1)</f>
        <v/>
      </c>
      <c r="Z4294" s="26" t="str">
        <f aca="false">IF(OR(V4294="",L4294=""),"",V4294/(L4294*E4294)-1)</f>
        <v/>
      </c>
      <c r="AA4294" s="16" t="str">
        <f aca="false">IF(V4294="","SEM OFERTA",IF(OR(Y4294&gt;Premissas!$B$11,Y4294&lt;Premissas!$B$12),"VERIFICAR - UNIDADE/EMBALAGEM",IF(Y4294&gt;Premissas!$B$6,"NÃO COMPRAR - REAJUSTE &gt;5%","COMPRAR")))</f>
        <v>SEM OFERTA</v>
      </c>
      <c r="AB4294" s="18" t="str">
        <f aca="false">IF(W4294="DIMEC",S4294,IF(W4294="MEDCENTRO",U4294,""))</f>
        <v/>
      </c>
      <c r="AC4294" s="18" t="n">
        <f aca="false">IF(AA4294&lt;&gt;"COMPRAR",0,IF(AB4294="",I4294,MIN(I4294,AB4294)))</f>
        <v>0</v>
      </c>
      <c r="AD4294" s="19" t="n">
        <f aca="false">IF(AC4294&gt;0,AC4294*V4294,0)</f>
        <v>0</v>
      </c>
      <c r="AE4294" s="19" t="n">
        <f aca="false">IF(AC4294&gt;0,(M4294-V4294)*AC4294,0)</f>
        <v>0</v>
      </c>
      <c r="AF4294" s="16" t="str">
        <f aca="false">IF(AA4294&lt;&gt;"COMPRAR","",IF(AB4294="",IF(X4294="","",IF(X4294-V4294&lt;0.01,"EMPATE TÉCNICO","")),IF(AB4294&lt;I4294,"ESTOQUE INSUFICIENTE",IF(X4294="","",IF(X4294-V4294&lt;0.01,"EMPATE TÉCNICO","")))))</f>
        <v/>
      </c>
      <c r="AG4294" s="16" t="s">
        <v>547</v>
      </c>
      <c r="AH4294" s="16" t="s">
        <v>1858</v>
      </c>
    </row>
    <row r="4295" customFormat="false" ht="15" hidden="false" customHeight="false" outlineLevel="0" collapsed="false">
      <c r="A4295" s="16" t="s">
        <v>13273</v>
      </c>
      <c r="B4295" s="17" t="s">
        <v>13274</v>
      </c>
      <c r="C4295" s="16" t="s">
        <v>13275</v>
      </c>
      <c r="D4295" s="16" t="s">
        <v>13276</v>
      </c>
      <c r="E4295" s="18" t="n">
        <v>1</v>
      </c>
      <c r="F4295" s="16" t="s">
        <v>43</v>
      </c>
      <c r="G4295" s="18" t="n">
        <v>1</v>
      </c>
      <c r="H4295" s="16" t="n">
        <v>3</v>
      </c>
      <c r="I4295" s="18" t="n">
        <v>7</v>
      </c>
      <c r="J4295" s="19" t="n">
        <v>1.98</v>
      </c>
      <c r="K4295" s="19" t="n">
        <v>1.98</v>
      </c>
      <c r="L4295" s="19" t="n">
        <v>1.98</v>
      </c>
      <c r="M4295" s="19" t="n">
        <f aca="false">IF(J4295&gt;0,J4295,K4295)*E4295</f>
        <v>1.98</v>
      </c>
      <c r="N4295" s="20"/>
      <c r="O4295" s="21" t="str">
        <f aca="false">IF(R4295="","",ROUND(R4295*(1-Premissas!$B$4),4))</f>
        <v/>
      </c>
      <c r="P4295" s="22"/>
      <c r="Q4295" s="22"/>
      <c r="R4295" s="23"/>
      <c r="S4295" s="24"/>
      <c r="T4295" s="24"/>
      <c r="U4295" s="25"/>
      <c r="V4295" s="19" t="str">
        <f aca="false">IF(COUNT(N4295:Q4295)=0,"",MIN(N4295:Q4295))</f>
        <v/>
      </c>
      <c r="W4295" s="16" t="str">
        <f aca="false">IF(V4295="","",INDEX($N$4:$Q$4,MATCH(V4295,N4295:Q4295,0)))</f>
        <v/>
      </c>
      <c r="X4295" s="19" t="str">
        <f aca="false">IF(COUNT(N4295:Q4295)&lt;2,"",SMALL(N4295:Q4295,2))</f>
        <v/>
      </c>
      <c r="Y4295" s="26" t="str">
        <f aca="false">IF(OR(V4295="",M4295=0),"",V4295/M4295-1)</f>
        <v/>
      </c>
      <c r="Z4295" s="26" t="str">
        <f aca="false">IF(OR(V4295="",L4295=""),"",V4295/(L4295*E4295)-1)</f>
        <v/>
      </c>
      <c r="AA4295" s="16" t="str">
        <f aca="false">IF(V4295="","SEM OFERTA",IF(OR(Y4295&gt;Premissas!$B$11,Y4295&lt;Premissas!$B$12),"VERIFICAR - UNIDADE/EMBALAGEM",IF(Y4295&gt;Premissas!$B$6,"NÃO COMPRAR - REAJUSTE &gt;5%","COMPRAR")))</f>
        <v>SEM OFERTA</v>
      </c>
      <c r="AB4295" s="18" t="str">
        <f aca="false">IF(W4295="DIMEC",S4295,IF(W4295="MEDCENTRO",U4295,""))</f>
        <v/>
      </c>
      <c r="AC4295" s="18" t="n">
        <f aca="false">IF(AA4295&lt;&gt;"COMPRAR",0,IF(AB4295="",I4295,MIN(I4295,AB4295)))</f>
        <v>0</v>
      </c>
      <c r="AD4295" s="19" t="n">
        <f aca="false">IF(AC4295&gt;0,AC4295*V4295,0)</f>
        <v>0</v>
      </c>
      <c r="AE4295" s="19" t="n">
        <f aca="false">IF(AC4295&gt;0,(M4295-V4295)*AC4295,0)</f>
        <v>0</v>
      </c>
      <c r="AF4295" s="16" t="str">
        <f aca="false">IF(AA4295&lt;&gt;"COMPRAR","",IF(AB4295="",IF(X4295="","",IF(X4295-V4295&lt;0.01,"EMPATE TÉCNICO","")),IF(AB4295&lt;I4295,"ESTOQUE INSUFICIENTE",IF(X4295="","",IF(X4295-V4295&lt;0.01,"EMPATE TÉCNICO","")))))</f>
        <v/>
      </c>
      <c r="AG4295" s="16" t="s">
        <v>87</v>
      </c>
      <c r="AH4295" s="16" t="s">
        <v>1858</v>
      </c>
    </row>
    <row r="4296" customFormat="false" ht="15" hidden="false" customHeight="false" outlineLevel="0" collapsed="false">
      <c r="A4296" s="16" t="s">
        <v>13277</v>
      </c>
      <c r="B4296" s="17" t="s">
        <v>13278</v>
      </c>
      <c r="C4296" s="16" t="s">
        <v>13279</v>
      </c>
      <c r="D4296" s="16" t="s">
        <v>13276</v>
      </c>
      <c r="E4296" s="18" t="n">
        <v>1</v>
      </c>
      <c r="F4296" s="16" t="s">
        <v>43</v>
      </c>
      <c r="G4296" s="18" t="n">
        <v>0</v>
      </c>
      <c r="H4296" s="16" t="n">
        <v>5.3</v>
      </c>
      <c r="I4296" s="18" t="n">
        <v>14</v>
      </c>
      <c r="J4296" s="19" t="n">
        <v>1.98</v>
      </c>
      <c r="K4296" s="19" t="n">
        <v>1.98</v>
      </c>
      <c r="L4296" s="19" t="n">
        <v>1.98</v>
      </c>
      <c r="M4296" s="19" t="n">
        <f aca="false">IF(J4296&gt;0,J4296,K4296)*E4296</f>
        <v>1.98</v>
      </c>
      <c r="N4296" s="20"/>
      <c r="O4296" s="21" t="str">
        <f aca="false">IF(R4296="","",ROUND(R4296*(1-Premissas!$B$4),4))</f>
        <v/>
      </c>
      <c r="P4296" s="22"/>
      <c r="Q4296" s="22"/>
      <c r="R4296" s="23"/>
      <c r="S4296" s="24"/>
      <c r="T4296" s="24"/>
      <c r="U4296" s="25"/>
      <c r="V4296" s="19" t="str">
        <f aca="false">IF(COUNT(N4296:Q4296)=0,"",MIN(N4296:Q4296))</f>
        <v/>
      </c>
      <c r="W4296" s="16" t="str">
        <f aca="false">IF(V4296="","",INDEX($N$4:$Q$4,MATCH(V4296,N4296:Q4296,0)))</f>
        <v/>
      </c>
      <c r="X4296" s="19" t="str">
        <f aca="false">IF(COUNT(N4296:Q4296)&lt;2,"",SMALL(N4296:Q4296,2))</f>
        <v/>
      </c>
      <c r="Y4296" s="26" t="str">
        <f aca="false">IF(OR(V4296="",M4296=0),"",V4296/M4296-1)</f>
        <v/>
      </c>
      <c r="Z4296" s="26" t="str">
        <f aca="false">IF(OR(V4296="",L4296=""),"",V4296/(L4296*E4296)-1)</f>
        <v/>
      </c>
      <c r="AA4296" s="16" t="str">
        <f aca="false">IF(V4296="","SEM OFERTA",IF(OR(Y4296&gt;Premissas!$B$11,Y4296&lt;Premissas!$B$12),"VERIFICAR - UNIDADE/EMBALAGEM",IF(Y4296&gt;Premissas!$B$6,"NÃO COMPRAR - REAJUSTE &gt;5%","COMPRAR")))</f>
        <v>SEM OFERTA</v>
      </c>
      <c r="AB4296" s="18" t="str">
        <f aca="false">IF(W4296="DIMEC",S4296,IF(W4296="MEDCENTRO",U4296,""))</f>
        <v/>
      </c>
      <c r="AC4296" s="18" t="n">
        <f aca="false">IF(AA4296&lt;&gt;"COMPRAR",0,IF(AB4296="",I4296,MIN(I4296,AB4296)))</f>
        <v>0</v>
      </c>
      <c r="AD4296" s="19" t="n">
        <f aca="false">IF(AC4296&gt;0,AC4296*V4296,0)</f>
        <v>0</v>
      </c>
      <c r="AE4296" s="19" t="n">
        <f aca="false">IF(AC4296&gt;0,(M4296-V4296)*AC4296,0)</f>
        <v>0</v>
      </c>
      <c r="AF4296" s="16" t="str">
        <f aca="false">IF(AA4296&lt;&gt;"COMPRAR","",IF(AB4296="",IF(X4296="","",IF(X4296-V4296&lt;0.01,"EMPATE TÉCNICO","")),IF(AB4296&lt;I4296,"ESTOQUE INSUFICIENTE",IF(X4296="","",IF(X4296-V4296&lt;0.01,"EMPATE TÉCNICO","")))))</f>
        <v/>
      </c>
      <c r="AG4296" s="16" t="s">
        <v>87</v>
      </c>
      <c r="AH4296" s="16" t="s">
        <v>1858</v>
      </c>
    </row>
    <row r="4297" customFormat="false" ht="15" hidden="false" customHeight="false" outlineLevel="0" collapsed="false">
      <c r="A4297" s="16" t="s">
        <v>13280</v>
      </c>
      <c r="B4297" s="17" t="s">
        <v>13281</v>
      </c>
      <c r="C4297" s="16" t="s">
        <v>13282</v>
      </c>
      <c r="D4297" s="16" t="s">
        <v>13276</v>
      </c>
      <c r="E4297" s="18" t="n">
        <v>1</v>
      </c>
      <c r="F4297" s="16" t="s">
        <v>43</v>
      </c>
      <c r="G4297" s="18" t="n">
        <v>1</v>
      </c>
      <c r="H4297" s="16" t="n">
        <v>3</v>
      </c>
      <c r="I4297" s="18" t="n">
        <v>7</v>
      </c>
      <c r="J4297" s="19" t="n">
        <v>1.98</v>
      </c>
      <c r="K4297" s="19" t="n">
        <v>1.98</v>
      </c>
      <c r="L4297" s="19" t="n">
        <v>1.98</v>
      </c>
      <c r="M4297" s="19" t="n">
        <f aca="false">IF(J4297&gt;0,J4297,K4297)*E4297</f>
        <v>1.98</v>
      </c>
      <c r="N4297" s="20"/>
      <c r="O4297" s="21" t="str">
        <f aca="false">IF(R4297="","",ROUND(R4297*(1-Premissas!$B$4),4))</f>
        <v/>
      </c>
      <c r="P4297" s="22"/>
      <c r="Q4297" s="22"/>
      <c r="R4297" s="23"/>
      <c r="S4297" s="24"/>
      <c r="T4297" s="24"/>
      <c r="U4297" s="25"/>
      <c r="V4297" s="19" t="str">
        <f aca="false">IF(COUNT(N4297:Q4297)=0,"",MIN(N4297:Q4297))</f>
        <v/>
      </c>
      <c r="W4297" s="16" t="str">
        <f aca="false">IF(V4297="","",INDEX($N$4:$Q$4,MATCH(V4297,N4297:Q4297,0)))</f>
        <v/>
      </c>
      <c r="X4297" s="19" t="str">
        <f aca="false">IF(COUNT(N4297:Q4297)&lt;2,"",SMALL(N4297:Q4297,2))</f>
        <v/>
      </c>
      <c r="Y4297" s="26" t="str">
        <f aca="false">IF(OR(V4297="",M4297=0),"",V4297/M4297-1)</f>
        <v/>
      </c>
      <c r="Z4297" s="26" t="str">
        <f aca="false">IF(OR(V4297="",L4297=""),"",V4297/(L4297*E4297)-1)</f>
        <v/>
      </c>
      <c r="AA4297" s="16" t="str">
        <f aca="false">IF(V4297="","SEM OFERTA",IF(OR(Y4297&gt;Premissas!$B$11,Y4297&lt;Premissas!$B$12),"VERIFICAR - UNIDADE/EMBALAGEM",IF(Y4297&gt;Premissas!$B$6,"NÃO COMPRAR - REAJUSTE &gt;5%","COMPRAR")))</f>
        <v>SEM OFERTA</v>
      </c>
      <c r="AB4297" s="18" t="str">
        <f aca="false">IF(W4297="DIMEC",S4297,IF(W4297="MEDCENTRO",U4297,""))</f>
        <v/>
      </c>
      <c r="AC4297" s="18" t="n">
        <f aca="false">IF(AA4297&lt;&gt;"COMPRAR",0,IF(AB4297="",I4297,MIN(I4297,AB4297)))</f>
        <v>0</v>
      </c>
      <c r="AD4297" s="19" t="n">
        <f aca="false">IF(AC4297&gt;0,AC4297*V4297,0)</f>
        <v>0</v>
      </c>
      <c r="AE4297" s="19" t="n">
        <f aca="false">IF(AC4297&gt;0,(M4297-V4297)*AC4297,0)</f>
        <v>0</v>
      </c>
      <c r="AF4297" s="16" t="str">
        <f aca="false">IF(AA4297&lt;&gt;"COMPRAR","",IF(AB4297="",IF(X4297="","",IF(X4297-V4297&lt;0.01,"EMPATE TÉCNICO","")),IF(AB4297&lt;I4297,"ESTOQUE INSUFICIENTE",IF(X4297="","",IF(X4297-V4297&lt;0.01,"EMPATE TÉCNICO","")))))</f>
        <v/>
      </c>
      <c r="AG4297" s="16" t="s">
        <v>87</v>
      </c>
      <c r="AH4297" s="16" t="s">
        <v>1858</v>
      </c>
    </row>
    <row r="4298" customFormat="false" ht="15" hidden="false" customHeight="false" outlineLevel="0" collapsed="false">
      <c r="A4298" s="16" t="s">
        <v>13283</v>
      </c>
      <c r="B4298" s="17" t="s">
        <v>13284</v>
      </c>
      <c r="C4298" s="16" t="s">
        <v>13285</v>
      </c>
      <c r="D4298" s="16" t="s">
        <v>13276</v>
      </c>
      <c r="E4298" s="18" t="n">
        <v>1</v>
      </c>
      <c r="F4298" s="16" t="s">
        <v>43</v>
      </c>
      <c r="G4298" s="18" t="n">
        <v>0</v>
      </c>
      <c r="H4298" s="16" t="n">
        <v>2.8</v>
      </c>
      <c r="I4298" s="18" t="n">
        <v>8</v>
      </c>
      <c r="J4298" s="19" t="n">
        <v>4.56</v>
      </c>
      <c r="K4298" s="19" t="n">
        <v>4.56</v>
      </c>
      <c r="L4298" s="19" t="n">
        <v>4.56</v>
      </c>
      <c r="M4298" s="19" t="n">
        <f aca="false">IF(J4298&gt;0,J4298,K4298)*E4298</f>
        <v>4.56</v>
      </c>
      <c r="N4298" s="20"/>
      <c r="O4298" s="21" t="str">
        <f aca="false">IF(R4298="","",ROUND(R4298*(1-Premissas!$B$4),4))</f>
        <v/>
      </c>
      <c r="P4298" s="22"/>
      <c r="Q4298" s="22"/>
      <c r="R4298" s="23"/>
      <c r="S4298" s="24"/>
      <c r="T4298" s="24"/>
      <c r="U4298" s="25"/>
      <c r="V4298" s="19" t="str">
        <f aca="false">IF(COUNT(N4298:Q4298)=0,"",MIN(N4298:Q4298))</f>
        <v/>
      </c>
      <c r="W4298" s="16" t="str">
        <f aca="false">IF(V4298="","",INDEX($N$4:$Q$4,MATCH(V4298,N4298:Q4298,0)))</f>
        <v/>
      </c>
      <c r="X4298" s="19" t="str">
        <f aca="false">IF(COUNT(N4298:Q4298)&lt;2,"",SMALL(N4298:Q4298,2))</f>
        <v/>
      </c>
      <c r="Y4298" s="26" t="str">
        <f aca="false">IF(OR(V4298="",M4298=0),"",V4298/M4298-1)</f>
        <v/>
      </c>
      <c r="Z4298" s="26" t="str">
        <f aca="false">IF(OR(V4298="",L4298=""),"",V4298/(L4298*E4298)-1)</f>
        <v/>
      </c>
      <c r="AA4298" s="16" t="str">
        <f aca="false">IF(V4298="","SEM OFERTA",IF(OR(Y4298&gt;Premissas!$B$11,Y4298&lt;Premissas!$B$12),"VERIFICAR - UNIDADE/EMBALAGEM",IF(Y4298&gt;Premissas!$B$6,"NÃO COMPRAR - REAJUSTE &gt;5%","COMPRAR")))</f>
        <v>SEM OFERTA</v>
      </c>
      <c r="AB4298" s="18" t="str">
        <f aca="false">IF(W4298="DIMEC",S4298,IF(W4298="MEDCENTRO",U4298,""))</f>
        <v/>
      </c>
      <c r="AC4298" s="18" t="n">
        <f aca="false">IF(AA4298&lt;&gt;"COMPRAR",0,IF(AB4298="",I4298,MIN(I4298,AB4298)))</f>
        <v>0</v>
      </c>
      <c r="AD4298" s="19" t="n">
        <f aca="false">IF(AC4298&gt;0,AC4298*V4298,0)</f>
        <v>0</v>
      </c>
      <c r="AE4298" s="19" t="n">
        <f aca="false">IF(AC4298&gt;0,(M4298-V4298)*AC4298,0)</f>
        <v>0</v>
      </c>
      <c r="AF4298" s="16" t="str">
        <f aca="false">IF(AA4298&lt;&gt;"COMPRAR","",IF(AB4298="",IF(X4298="","",IF(X4298-V4298&lt;0.01,"EMPATE TÉCNICO","")),IF(AB4298&lt;I4298,"ESTOQUE INSUFICIENTE",IF(X4298="","",IF(X4298-V4298&lt;0.01,"EMPATE TÉCNICO","")))))</f>
        <v/>
      </c>
      <c r="AG4298" s="16" t="s">
        <v>87</v>
      </c>
      <c r="AH4298" s="16" t="s">
        <v>1858</v>
      </c>
    </row>
    <row r="4299" customFormat="false" ht="15" hidden="false" customHeight="false" outlineLevel="0" collapsed="false">
      <c r="A4299" s="16" t="s">
        <v>13286</v>
      </c>
      <c r="B4299" s="17" t="s">
        <v>13287</v>
      </c>
      <c r="C4299" s="16" t="s">
        <v>13288</v>
      </c>
      <c r="D4299" s="16" t="s">
        <v>13276</v>
      </c>
      <c r="E4299" s="18" t="n">
        <v>1</v>
      </c>
      <c r="F4299" s="16" t="s">
        <v>43</v>
      </c>
      <c r="G4299" s="18" t="n">
        <v>1</v>
      </c>
      <c r="H4299" s="16" t="n">
        <v>2.9</v>
      </c>
      <c r="I4299" s="18" t="n">
        <v>7</v>
      </c>
      <c r="J4299" s="19" t="n">
        <v>3.81</v>
      </c>
      <c r="K4299" s="19" t="n">
        <v>3.81</v>
      </c>
      <c r="L4299" s="19" t="n">
        <v>3.81</v>
      </c>
      <c r="M4299" s="19" t="n">
        <f aca="false">IF(J4299&gt;0,J4299,K4299)*E4299</f>
        <v>3.81</v>
      </c>
      <c r="N4299" s="20"/>
      <c r="O4299" s="21" t="str">
        <f aca="false">IF(R4299="","",ROUND(R4299*(1-Premissas!$B$4),4))</f>
        <v/>
      </c>
      <c r="P4299" s="22"/>
      <c r="Q4299" s="22"/>
      <c r="R4299" s="23"/>
      <c r="S4299" s="24"/>
      <c r="T4299" s="24"/>
      <c r="U4299" s="25"/>
      <c r="V4299" s="19" t="str">
        <f aca="false">IF(COUNT(N4299:Q4299)=0,"",MIN(N4299:Q4299))</f>
        <v/>
      </c>
      <c r="W4299" s="16" t="str">
        <f aca="false">IF(V4299="","",INDEX($N$4:$Q$4,MATCH(V4299,N4299:Q4299,0)))</f>
        <v/>
      </c>
      <c r="X4299" s="19" t="str">
        <f aca="false">IF(COUNT(N4299:Q4299)&lt;2,"",SMALL(N4299:Q4299,2))</f>
        <v/>
      </c>
      <c r="Y4299" s="26" t="str">
        <f aca="false">IF(OR(V4299="",M4299=0),"",V4299/M4299-1)</f>
        <v/>
      </c>
      <c r="Z4299" s="26" t="str">
        <f aca="false">IF(OR(V4299="",L4299=""),"",V4299/(L4299*E4299)-1)</f>
        <v/>
      </c>
      <c r="AA4299" s="16" t="str">
        <f aca="false">IF(V4299="","SEM OFERTA",IF(OR(Y4299&gt;Premissas!$B$11,Y4299&lt;Premissas!$B$12),"VERIFICAR - UNIDADE/EMBALAGEM",IF(Y4299&gt;Premissas!$B$6,"NÃO COMPRAR - REAJUSTE &gt;5%","COMPRAR")))</f>
        <v>SEM OFERTA</v>
      </c>
      <c r="AB4299" s="18" t="str">
        <f aca="false">IF(W4299="DIMEC",S4299,IF(W4299="MEDCENTRO",U4299,""))</f>
        <v/>
      </c>
      <c r="AC4299" s="18" t="n">
        <f aca="false">IF(AA4299&lt;&gt;"COMPRAR",0,IF(AB4299="",I4299,MIN(I4299,AB4299)))</f>
        <v>0</v>
      </c>
      <c r="AD4299" s="19" t="n">
        <f aca="false">IF(AC4299&gt;0,AC4299*V4299,0)</f>
        <v>0</v>
      </c>
      <c r="AE4299" s="19" t="n">
        <f aca="false">IF(AC4299&gt;0,(M4299-V4299)*AC4299,0)</f>
        <v>0</v>
      </c>
      <c r="AF4299" s="16" t="str">
        <f aca="false">IF(AA4299&lt;&gt;"COMPRAR","",IF(AB4299="",IF(X4299="","",IF(X4299-V4299&lt;0.01,"EMPATE TÉCNICO","")),IF(AB4299&lt;I4299,"ESTOQUE INSUFICIENTE",IF(X4299="","",IF(X4299-V4299&lt;0.01,"EMPATE TÉCNICO","")))))</f>
        <v/>
      </c>
      <c r="AG4299" s="16" t="s">
        <v>87</v>
      </c>
      <c r="AH4299" s="16" t="s">
        <v>1858</v>
      </c>
    </row>
    <row r="4300" customFormat="false" ht="15" hidden="false" customHeight="false" outlineLevel="0" collapsed="false">
      <c r="A4300" s="16" t="s">
        <v>13289</v>
      </c>
      <c r="B4300" s="17" t="s">
        <v>13290</v>
      </c>
      <c r="C4300" s="16" t="s">
        <v>13291</v>
      </c>
      <c r="D4300" s="16" t="s">
        <v>13276</v>
      </c>
      <c r="E4300" s="18" t="n">
        <v>1</v>
      </c>
      <c r="F4300" s="16" t="s">
        <v>43</v>
      </c>
      <c r="G4300" s="18" t="n">
        <v>0</v>
      </c>
      <c r="H4300" s="16" t="n">
        <v>2.8</v>
      </c>
      <c r="I4300" s="18" t="n">
        <v>8</v>
      </c>
      <c r="J4300" s="19" t="n">
        <v>1.98</v>
      </c>
      <c r="K4300" s="19" t="n">
        <v>1.98</v>
      </c>
      <c r="L4300" s="19" t="n">
        <v>1.98</v>
      </c>
      <c r="M4300" s="19" t="n">
        <f aca="false">IF(J4300&gt;0,J4300,K4300)*E4300</f>
        <v>1.98</v>
      </c>
      <c r="N4300" s="20"/>
      <c r="O4300" s="21" t="str">
        <f aca="false">IF(R4300="","",ROUND(R4300*(1-Premissas!$B$4),4))</f>
        <v/>
      </c>
      <c r="P4300" s="22"/>
      <c r="Q4300" s="22"/>
      <c r="R4300" s="23"/>
      <c r="S4300" s="24"/>
      <c r="T4300" s="24"/>
      <c r="U4300" s="25"/>
      <c r="V4300" s="19" t="str">
        <f aca="false">IF(COUNT(N4300:Q4300)=0,"",MIN(N4300:Q4300))</f>
        <v/>
      </c>
      <c r="W4300" s="16" t="str">
        <f aca="false">IF(V4300="","",INDEX($N$4:$Q$4,MATCH(V4300,N4300:Q4300,0)))</f>
        <v/>
      </c>
      <c r="X4300" s="19" t="str">
        <f aca="false">IF(COUNT(N4300:Q4300)&lt;2,"",SMALL(N4300:Q4300,2))</f>
        <v/>
      </c>
      <c r="Y4300" s="26" t="str">
        <f aca="false">IF(OR(V4300="",M4300=0),"",V4300/M4300-1)</f>
        <v/>
      </c>
      <c r="Z4300" s="26" t="str">
        <f aca="false">IF(OR(V4300="",L4300=""),"",V4300/(L4300*E4300)-1)</f>
        <v/>
      </c>
      <c r="AA4300" s="16" t="str">
        <f aca="false">IF(V4300="","SEM OFERTA",IF(OR(Y4300&gt;Premissas!$B$11,Y4300&lt;Premissas!$B$12),"VERIFICAR - UNIDADE/EMBALAGEM",IF(Y4300&gt;Premissas!$B$6,"NÃO COMPRAR - REAJUSTE &gt;5%","COMPRAR")))</f>
        <v>SEM OFERTA</v>
      </c>
      <c r="AB4300" s="18" t="str">
        <f aca="false">IF(W4300="DIMEC",S4300,IF(W4300="MEDCENTRO",U4300,""))</f>
        <v/>
      </c>
      <c r="AC4300" s="18" t="n">
        <f aca="false">IF(AA4300&lt;&gt;"COMPRAR",0,IF(AB4300="",I4300,MIN(I4300,AB4300)))</f>
        <v>0</v>
      </c>
      <c r="AD4300" s="19" t="n">
        <f aca="false">IF(AC4300&gt;0,AC4300*V4300,0)</f>
        <v>0</v>
      </c>
      <c r="AE4300" s="19" t="n">
        <f aca="false">IF(AC4300&gt;0,(M4300-V4300)*AC4300,0)</f>
        <v>0</v>
      </c>
      <c r="AF4300" s="16" t="str">
        <f aca="false">IF(AA4300&lt;&gt;"COMPRAR","",IF(AB4300="",IF(X4300="","",IF(X4300-V4300&lt;0.01,"EMPATE TÉCNICO","")),IF(AB4300&lt;I4300,"ESTOQUE INSUFICIENTE",IF(X4300="","",IF(X4300-V4300&lt;0.01,"EMPATE TÉCNICO","")))))</f>
        <v/>
      </c>
      <c r="AG4300" s="16" t="s">
        <v>87</v>
      </c>
      <c r="AH4300" s="16" t="s">
        <v>1858</v>
      </c>
    </row>
    <row r="4301" customFormat="false" ht="15" hidden="false" customHeight="false" outlineLevel="0" collapsed="false">
      <c r="A4301" s="16" t="s">
        <v>13292</v>
      </c>
      <c r="B4301" s="17" t="s">
        <v>13293</v>
      </c>
      <c r="C4301" s="16" t="s">
        <v>13294</v>
      </c>
      <c r="D4301" s="16" t="s">
        <v>13276</v>
      </c>
      <c r="E4301" s="18" t="n">
        <v>1</v>
      </c>
      <c r="F4301" s="16" t="s">
        <v>43</v>
      </c>
      <c r="G4301" s="18" t="n">
        <v>0</v>
      </c>
      <c r="H4301" s="16" t="n">
        <v>4.8</v>
      </c>
      <c r="I4301" s="18" t="n">
        <v>13</v>
      </c>
      <c r="J4301" s="19" t="n">
        <v>1.98</v>
      </c>
      <c r="K4301" s="19" t="n">
        <v>1.98</v>
      </c>
      <c r="L4301" s="19" t="n">
        <v>1.98</v>
      </c>
      <c r="M4301" s="19" t="n">
        <f aca="false">IF(J4301&gt;0,J4301,K4301)*E4301</f>
        <v>1.98</v>
      </c>
      <c r="N4301" s="20"/>
      <c r="O4301" s="21" t="str">
        <f aca="false">IF(R4301="","",ROUND(R4301*(1-Premissas!$B$4),4))</f>
        <v/>
      </c>
      <c r="P4301" s="22"/>
      <c r="Q4301" s="22"/>
      <c r="R4301" s="23"/>
      <c r="S4301" s="24"/>
      <c r="T4301" s="24"/>
      <c r="U4301" s="25"/>
      <c r="V4301" s="19" t="str">
        <f aca="false">IF(COUNT(N4301:Q4301)=0,"",MIN(N4301:Q4301))</f>
        <v/>
      </c>
      <c r="W4301" s="16" t="str">
        <f aca="false">IF(V4301="","",INDEX($N$4:$Q$4,MATCH(V4301,N4301:Q4301,0)))</f>
        <v/>
      </c>
      <c r="X4301" s="19" t="str">
        <f aca="false">IF(COUNT(N4301:Q4301)&lt;2,"",SMALL(N4301:Q4301,2))</f>
        <v/>
      </c>
      <c r="Y4301" s="26" t="str">
        <f aca="false">IF(OR(V4301="",M4301=0),"",V4301/M4301-1)</f>
        <v/>
      </c>
      <c r="Z4301" s="26" t="str">
        <f aca="false">IF(OR(V4301="",L4301=""),"",V4301/(L4301*E4301)-1)</f>
        <v/>
      </c>
      <c r="AA4301" s="16" t="str">
        <f aca="false">IF(V4301="","SEM OFERTA",IF(OR(Y4301&gt;Premissas!$B$11,Y4301&lt;Premissas!$B$12),"VERIFICAR - UNIDADE/EMBALAGEM",IF(Y4301&gt;Premissas!$B$6,"NÃO COMPRAR - REAJUSTE &gt;5%","COMPRAR")))</f>
        <v>SEM OFERTA</v>
      </c>
      <c r="AB4301" s="18" t="str">
        <f aca="false">IF(W4301="DIMEC",S4301,IF(W4301="MEDCENTRO",U4301,""))</f>
        <v/>
      </c>
      <c r="AC4301" s="18" t="n">
        <f aca="false">IF(AA4301&lt;&gt;"COMPRAR",0,IF(AB4301="",I4301,MIN(I4301,AB4301)))</f>
        <v>0</v>
      </c>
      <c r="AD4301" s="19" t="n">
        <f aca="false">IF(AC4301&gt;0,AC4301*V4301,0)</f>
        <v>0</v>
      </c>
      <c r="AE4301" s="19" t="n">
        <f aca="false">IF(AC4301&gt;0,(M4301-V4301)*AC4301,0)</f>
        <v>0</v>
      </c>
      <c r="AF4301" s="16" t="str">
        <f aca="false">IF(AA4301&lt;&gt;"COMPRAR","",IF(AB4301="",IF(X4301="","",IF(X4301-V4301&lt;0.01,"EMPATE TÉCNICO","")),IF(AB4301&lt;I4301,"ESTOQUE INSUFICIENTE",IF(X4301="","",IF(X4301-V4301&lt;0.01,"EMPATE TÉCNICO","")))))</f>
        <v/>
      </c>
      <c r="AG4301" s="16" t="s">
        <v>87</v>
      </c>
      <c r="AH4301" s="16" t="s">
        <v>1858</v>
      </c>
    </row>
    <row r="4302" customFormat="false" ht="15" hidden="false" customHeight="false" outlineLevel="0" collapsed="false">
      <c r="A4302" s="16" t="s">
        <v>13295</v>
      </c>
      <c r="B4302" s="17" t="s">
        <v>13296</v>
      </c>
      <c r="C4302" s="16" t="s">
        <v>13297</v>
      </c>
      <c r="D4302" s="16" t="s">
        <v>13276</v>
      </c>
      <c r="E4302" s="18" t="n">
        <v>1</v>
      </c>
      <c r="F4302" s="16" t="s">
        <v>43</v>
      </c>
      <c r="G4302" s="18" t="n">
        <v>0</v>
      </c>
      <c r="H4302" s="16" t="n">
        <v>5.1</v>
      </c>
      <c r="I4302" s="18" t="n">
        <v>14</v>
      </c>
      <c r="J4302" s="19" t="n">
        <v>4.98</v>
      </c>
      <c r="K4302" s="19" t="n">
        <v>4.98</v>
      </c>
      <c r="L4302" s="19" t="n">
        <v>4.98</v>
      </c>
      <c r="M4302" s="19" t="n">
        <f aca="false">IF(J4302&gt;0,J4302,K4302)*E4302</f>
        <v>4.98</v>
      </c>
      <c r="N4302" s="20"/>
      <c r="O4302" s="21" t="str">
        <f aca="false">IF(R4302="","",ROUND(R4302*(1-Premissas!$B$4),4))</f>
        <v/>
      </c>
      <c r="P4302" s="22"/>
      <c r="Q4302" s="22"/>
      <c r="R4302" s="23"/>
      <c r="S4302" s="24"/>
      <c r="T4302" s="24"/>
      <c r="U4302" s="25"/>
      <c r="V4302" s="19" t="str">
        <f aca="false">IF(COUNT(N4302:Q4302)=0,"",MIN(N4302:Q4302))</f>
        <v/>
      </c>
      <c r="W4302" s="16" t="str">
        <f aca="false">IF(V4302="","",INDEX($N$4:$Q$4,MATCH(V4302,N4302:Q4302,0)))</f>
        <v/>
      </c>
      <c r="X4302" s="19" t="str">
        <f aca="false">IF(COUNT(N4302:Q4302)&lt;2,"",SMALL(N4302:Q4302,2))</f>
        <v/>
      </c>
      <c r="Y4302" s="26" t="str">
        <f aca="false">IF(OR(V4302="",M4302=0),"",V4302/M4302-1)</f>
        <v/>
      </c>
      <c r="Z4302" s="26" t="str">
        <f aca="false">IF(OR(V4302="",L4302=""),"",V4302/(L4302*E4302)-1)</f>
        <v/>
      </c>
      <c r="AA4302" s="16" t="str">
        <f aca="false">IF(V4302="","SEM OFERTA",IF(OR(Y4302&gt;Premissas!$B$11,Y4302&lt;Premissas!$B$12),"VERIFICAR - UNIDADE/EMBALAGEM",IF(Y4302&gt;Premissas!$B$6,"NÃO COMPRAR - REAJUSTE &gt;5%","COMPRAR")))</f>
        <v>SEM OFERTA</v>
      </c>
      <c r="AB4302" s="18" t="str">
        <f aca="false">IF(W4302="DIMEC",S4302,IF(W4302="MEDCENTRO",U4302,""))</f>
        <v/>
      </c>
      <c r="AC4302" s="18" t="n">
        <f aca="false">IF(AA4302&lt;&gt;"COMPRAR",0,IF(AB4302="",I4302,MIN(I4302,AB4302)))</f>
        <v>0</v>
      </c>
      <c r="AD4302" s="19" t="n">
        <f aca="false">IF(AC4302&gt;0,AC4302*V4302,0)</f>
        <v>0</v>
      </c>
      <c r="AE4302" s="19" t="n">
        <f aca="false">IF(AC4302&gt;0,(M4302-V4302)*AC4302,0)</f>
        <v>0</v>
      </c>
      <c r="AF4302" s="16" t="str">
        <f aca="false">IF(AA4302&lt;&gt;"COMPRAR","",IF(AB4302="",IF(X4302="","",IF(X4302-V4302&lt;0.01,"EMPATE TÉCNICO","")),IF(AB4302&lt;I4302,"ESTOQUE INSUFICIENTE",IF(X4302="","",IF(X4302-V4302&lt;0.01,"EMPATE TÉCNICO","")))))</f>
        <v/>
      </c>
      <c r="AG4302" s="16" t="s">
        <v>87</v>
      </c>
      <c r="AH4302" s="16" t="s">
        <v>1858</v>
      </c>
    </row>
    <row r="4303" customFormat="false" ht="15" hidden="false" customHeight="false" outlineLevel="0" collapsed="false">
      <c r="A4303" s="16" t="s">
        <v>13298</v>
      </c>
      <c r="B4303" s="17" t="s">
        <v>13299</v>
      </c>
      <c r="C4303" s="16" t="s">
        <v>13300</v>
      </c>
      <c r="D4303" s="16" t="s">
        <v>13276</v>
      </c>
      <c r="E4303" s="18" t="n">
        <v>1</v>
      </c>
      <c r="F4303" s="16" t="s">
        <v>43</v>
      </c>
      <c r="G4303" s="18" t="n">
        <v>0</v>
      </c>
      <c r="H4303" s="16" t="n">
        <v>4.8</v>
      </c>
      <c r="I4303" s="18" t="n">
        <v>13</v>
      </c>
      <c r="J4303" s="19" t="n">
        <v>4.29</v>
      </c>
      <c r="K4303" s="19" t="n">
        <v>4.29</v>
      </c>
      <c r="L4303" s="19" t="n">
        <v>4.29</v>
      </c>
      <c r="M4303" s="19" t="n">
        <f aca="false">IF(J4303&gt;0,J4303,K4303)*E4303</f>
        <v>4.29</v>
      </c>
      <c r="N4303" s="20"/>
      <c r="O4303" s="21" t="str">
        <f aca="false">IF(R4303="","",ROUND(R4303*(1-Premissas!$B$4),4))</f>
        <v/>
      </c>
      <c r="P4303" s="22"/>
      <c r="Q4303" s="22"/>
      <c r="R4303" s="23"/>
      <c r="S4303" s="24"/>
      <c r="T4303" s="24"/>
      <c r="U4303" s="25"/>
      <c r="V4303" s="19" t="str">
        <f aca="false">IF(COUNT(N4303:Q4303)=0,"",MIN(N4303:Q4303))</f>
        <v/>
      </c>
      <c r="W4303" s="16" t="str">
        <f aca="false">IF(V4303="","",INDEX($N$4:$Q$4,MATCH(V4303,N4303:Q4303,0)))</f>
        <v/>
      </c>
      <c r="X4303" s="19" t="str">
        <f aca="false">IF(COUNT(N4303:Q4303)&lt;2,"",SMALL(N4303:Q4303,2))</f>
        <v/>
      </c>
      <c r="Y4303" s="26" t="str">
        <f aca="false">IF(OR(V4303="",M4303=0),"",V4303/M4303-1)</f>
        <v/>
      </c>
      <c r="Z4303" s="26" t="str">
        <f aca="false">IF(OR(V4303="",L4303=""),"",V4303/(L4303*E4303)-1)</f>
        <v/>
      </c>
      <c r="AA4303" s="16" t="str">
        <f aca="false">IF(V4303="","SEM OFERTA",IF(OR(Y4303&gt;Premissas!$B$11,Y4303&lt;Premissas!$B$12),"VERIFICAR - UNIDADE/EMBALAGEM",IF(Y4303&gt;Premissas!$B$6,"NÃO COMPRAR - REAJUSTE &gt;5%","COMPRAR")))</f>
        <v>SEM OFERTA</v>
      </c>
      <c r="AB4303" s="18" t="str">
        <f aca="false">IF(W4303="DIMEC",S4303,IF(W4303="MEDCENTRO",U4303,""))</f>
        <v/>
      </c>
      <c r="AC4303" s="18" t="n">
        <f aca="false">IF(AA4303&lt;&gt;"COMPRAR",0,IF(AB4303="",I4303,MIN(I4303,AB4303)))</f>
        <v>0</v>
      </c>
      <c r="AD4303" s="19" t="n">
        <f aca="false">IF(AC4303&gt;0,AC4303*V4303,0)</f>
        <v>0</v>
      </c>
      <c r="AE4303" s="19" t="n">
        <f aca="false">IF(AC4303&gt;0,(M4303-V4303)*AC4303,0)</f>
        <v>0</v>
      </c>
      <c r="AF4303" s="16" t="str">
        <f aca="false">IF(AA4303&lt;&gt;"COMPRAR","",IF(AB4303="",IF(X4303="","",IF(X4303-V4303&lt;0.01,"EMPATE TÉCNICO","")),IF(AB4303&lt;I4303,"ESTOQUE INSUFICIENTE",IF(X4303="","",IF(X4303-V4303&lt;0.01,"EMPATE TÉCNICO","")))))</f>
        <v/>
      </c>
      <c r="AG4303" s="16" t="s">
        <v>87</v>
      </c>
      <c r="AH4303" s="16" t="s">
        <v>1858</v>
      </c>
    </row>
    <row r="4304" customFormat="false" ht="15" hidden="false" customHeight="false" outlineLevel="0" collapsed="false">
      <c r="A4304" s="16" t="s">
        <v>13301</v>
      </c>
      <c r="B4304" s="17" t="s">
        <v>13302</v>
      </c>
      <c r="C4304" s="16" t="s">
        <v>13303</v>
      </c>
      <c r="D4304" s="16" t="s">
        <v>13276</v>
      </c>
      <c r="E4304" s="18" t="n">
        <v>1</v>
      </c>
      <c r="F4304" s="16" t="s">
        <v>43</v>
      </c>
      <c r="G4304" s="18" t="n">
        <v>0</v>
      </c>
      <c r="H4304" s="16" t="n">
        <v>2.8</v>
      </c>
      <c r="I4304" s="18" t="n">
        <v>8</v>
      </c>
      <c r="J4304" s="19" t="n">
        <v>1.98</v>
      </c>
      <c r="K4304" s="19" t="n">
        <v>1.98</v>
      </c>
      <c r="L4304" s="19" t="n">
        <v>1.98</v>
      </c>
      <c r="M4304" s="19" t="n">
        <f aca="false">IF(J4304&gt;0,J4304,K4304)*E4304</f>
        <v>1.98</v>
      </c>
      <c r="N4304" s="20"/>
      <c r="O4304" s="21" t="str">
        <f aca="false">IF(R4304="","",ROUND(R4304*(1-Premissas!$B$4),4))</f>
        <v/>
      </c>
      <c r="P4304" s="22"/>
      <c r="Q4304" s="22"/>
      <c r="R4304" s="23"/>
      <c r="S4304" s="24"/>
      <c r="T4304" s="24"/>
      <c r="U4304" s="25"/>
      <c r="V4304" s="19" t="str">
        <f aca="false">IF(COUNT(N4304:Q4304)=0,"",MIN(N4304:Q4304))</f>
        <v/>
      </c>
      <c r="W4304" s="16" t="str">
        <f aca="false">IF(V4304="","",INDEX($N$4:$Q$4,MATCH(V4304,N4304:Q4304,0)))</f>
        <v/>
      </c>
      <c r="X4304" s="19" t="str">
        <f aca="false">IF(COUNT(N4304:Q4304)&lt;2,"",SMALL(N4304:Q4304,2))</f>
        <v/>
      </c>
      <c r="Y4304" s="26" t="str">
        <f aca="false">IF(OR(V4304="",M4304=0),"",V4304/M4304-1)</f>
        <v/>
      </c>
      <c r="Z4304" s="26" t="str">
        <f aca="false">IF(OR(V4304="",L4304=""),"",V4304/(L4304*E4304)-1)</f>
        <v/>
      </c>
      <c r="AA4304" s="16" t="str">
        <f aca="false">IF(V4304="","SEM OFERTA",IF(OR(Y4304&gt;Premissas!$B$11,Y4304&lt;Premissas!$B$12),"VERIFICAR - UNIDADE/EMBALAGEM",IF(Y4304&gt;Premissas!$B$6,"NÃO COMPRAR - REAJUSTE &gt;5%","COMPRAR")))</f>
        <v>SEM OFERTA</v>
      </c>
      <c r="AB4304" s="18" t="str">
        <f aca="false">IF(W4304="DIMEC",S4304,IF(W4304="MEDCENTRO",U4304,""))</f>
        <v/>
      </c>
      <c r="AC4304" s="18" t="n">
        <f aca="false">IF(AA4304&lt;&gt;"COMPRAR",0,IF(AB4304="",I4304,MIN(I4304,AB4304)))</f>
        <v>0</v>
      </c>
      <c r="AD4304" s="19" t="n">
        <f aca="false">IF(AC4304&gt;0,AC4304*V4304,0)</f>
        <v>0</v>
      </c>
      <c r="AE4304" s="19" t="n">
        <f aca="false">IF(AC4304&gt;0,(M4304-V4304)*AC4304,0)</f>
        <v>0</v>
      </c>
      <c r="AF4304" s="16" t="str">
        <f aca="false">IF(AA4304&lt;&gt;"COMPRAR","",IF(AB4304="",IF(X4304="","",IF(X4304-V4304&lt;0.01,"EMPATE TÉCNICO","")),IF(AB4304&lt;I4304,"ESTOQUE INSUFICIENTE",IF(X4304="","",IF(X4304-V4304&lt;0.01,"EMPATE TÉCNICO","")))))</f>
        <v/>
      </c>
      <c r="AG4304" s="16" t="s">
        <v>87</v>
      </c>
      <c r="AH4304" s="16" t="s">
        <v>1858</v>
      </c>
    </row>
    <row r="4305" customFormat="false" ht="15" hidden="false" customHeight="false" outlineLevel="0" collapsed="false">
      <c r="A4305" s="16" t="s">
        <v>13304</v>
      </c>
      <c r="B4305" s="17" t="s">
        <v>13305</v>
      </c>
      <c r="C4305" s="16" t="s">
        <v>13306</v>
      </c>
      <c r="D4305" s="16" t="s">
        <v>13160</v>
      </c>
      <c r="E4305" s="18" t="n">
        <v>1</v>
      </c>
      <c r="F4305" s="16" t="s">
        <v>41</v>
      </c>
      <c r="G4305" s="18" t="n">
        <v>9</v>
      </c>
      <c r="H4305" s="16" t="n">
        <v>5.3</v>
      </c>
      <c r="I4305" s="18" t="n">
        <v>5</v>
      </c>
      <c r="J4305" s="19" t="n">
        <v>15.674</v>
      </c>
      <c r="K4305" s="19" t="n">
        <v>15.674</v>
      </c>
      <c r="L4305" s="19" t="n">
        <v>15.674</v>
      </c>
      <c r="M4305" s="19" t="n">
        <f aca="false">IF(J4305&gt;0,J4305,K4305)*E4305</f>
        <v>15.674</v>
      </c>
      <c r="N4305" s="20"/>
      <c r="O4305" s="21" t="str">
        <f aca="false">IF(R4305="","",ROUND(R4305*(1-Premissas!$B$4),4))</f>
        <v/>
      </c>
      <c r="P4305" s="22"/>
      <c r="Q4305" s="22"/>
      <c r="R4305" s="23"/>
      <c r="S4305" s="24"/>
      <c r="T4305" s="24"/>
      <c r="U4305" s="25"/>
      <c r="V4305" s="19" t="str">
        <f aca="false">IF(COUNT(N4305:Q4305)=0,"",MIN(N4305:Q4305))</f>
        <v/>
      </c>
      <c r="W4305" s="16" t="str">
        <f aca="false">IF(V4305="","",INDEX($N$4:$Q$4,MATCH(V4305,N4305:Q4305,0)))</f>
        <v/>
      </c>
      <c r="X4305" s="19" t="str">
        <f aca="false">IF(COUNT(N4305:Q4305)&lt;2,"",SMALL(N4305:Q4305,2))</f>
        <v/>
      </c>
      <c r="Y4305" s="26" t="str">
        <f aca="false">IF(OR(V4305="",M4305=0),"",V4305/M4305-1)</f>
        <v/>
      </c>
      <c r="Z4305" s="26" t="str">
        <f aca="false">IF(OR(V4305="",L4305=""),"",V4305/(L4305*E4305)-1)</f>
        <v/>
      </c>
      <c r="AA4305" s="16" t="str">
        <f aca="false">IF(V4305="","SEM OFERTA",IF(OR(Y4305&gt;Premissas!$B$11,Y4305&lt;Premissas!$B$12),"VERIFICAR - UNIDADE/EMBALAGEM",IF(Y4305&gt;Premissas!$B$6,"NÃO COMPRAR - REAJUSTE &gt;5%","COMPRAR")))</f>
        <v>SEM OFERTA</v>
      </c>
      <c r="AB4305" s="18" t="str">
        <f aca="false">IF(W4305="DIMEC",S4305,IF(W4305="MEDCENTRO",U4305,""))</f>
        <v/>
      </c>
      <c r="AC4305" s="18" t="n">
        <f aca="false">IF(AA4305&lt;&gt;"COMPRAR",0,IF(AB4305="",I4305,MIN(I4305,AB4305)))</f>
        <v>0</v>
      </c>
      <c r="AD4305" s="19" t="n">
        <f aca="false">IF(AC4305&gt;0,AC4305*V4305,0)</f>
        <v>0</v>
      </c>
      <c r="AE4305" s="19" t="n">
        <f aca="false">IF(AC4305&gt;0,(M4305-V4305)*AC4305,0)</f>
        <v>0</v>
      </c>
      <c r="AF4305" s="16" t="str">
        <f aca="false">IF(AA4305&lt;&gt;"COMPRAR","",IF(AB4305="",IF(X4305="","",IF(X4305-V4305&lt;0.01,"EMPATE TÉCNICO","")),IF(AB4305&lt;I4305,"ESTOQUE INSUFICIENTE",IF(X4305="","",IF(X4305-V4305&lt;0.01,"EMPATE TÉCNICO","")))))</f>
        <v/>
      </c>
      <c r="AG4305" s="16" t="s">
        <v>547</v>
      </c>
      <c r="AH4305" s="16" t="s">
        <v>1858</v>
      </c>
    </row>
    <row r="4306" customFormat="false" ht="15" hidden="false" customHeight="false" outlineLevel="0" collapsed="false">
      <c r="A4306" s="16" t="s">
        <v>13307</v>
      </c>
      <c r="B4306" s="17" t="s">
        <v>13308</v>
      </c>
      <c r="C4306" s="16" t="s">
        <v>13309</v>
      </c>
      <c r="D4306" s="16" t="s">
        <v>13203</v>
      </c>
      <c r="E4306" s="18" t="n">
        <v>1</v>
      </c>
      <c r="F4306" s="16" t="s">
        <v>41</v>
      </c>
      <c r="G4306" s="18" t="n">
        <v>24</v>
      </c>
      <c r="H4306" s="16" t="n">
        <v>13.5</v>
      </c>
      <c r="I4306" s="18" t="n">
        <v>11</v>
      </c>
      <c r="J4306" s="19" t="n">
        <v>5.53363636363636</v>
      </c>
      <c r="K4306" s="19" t="n">
        <v>5.53363636363636</v>
      </c>
      <c r="L4306" s="19" t="n">
        <v>5.274</v>
      </c>
      <c r="M4306" s="19" t="n">
        <f aca="false">IF(J4306&gt;0,J4306,K4306)*E4306</f>
        <v>5.53363636363636</v>
      </c>
      <c r="N4306" s="20"/>
      <c r="O4306" s="21" t="str">
        <f aca="false">IF(R4306="","",ROUND(R4306*(1-Premissas!$B$4),4))</f>
        <v/>
      </c>
      <c r="P4306" s="22"/>
      <c r="Q4306" s="22"/>
      <c r="R4306" s="23"/>
      <c r="S4306" s="24"/>
      <c r="T4306" s="24"/>
      <c r="U4306" s="25"/>
      <c r="V4306" s="19" t="str">
        <f aca="false">IF(COUNT(N4306:Q4306)=0,"",MIN(N4306:Q4306))</f>
        <v/>
      </c>
      <c r="W4306" s="16" t="str">
        <f aca="false">IF(V4306="","",INDEX($N$4:$Q$4,MATCH(V4306,N4306:Q4306,0)))</f>
        <v/>
      </c>
      <c r="X4306" s="19" t="str">
        <f aca="false">IF(COUNT(N4306:Q4306)&lt;2,"",SMALL(N4306:Q4306,2))</f>
        <v/>
      </c>
      <c r="Y4306" s="26" t="str">
        <f aca="false">IF(OR(V4306="",M4306=0),"",V4306/M4306-1)</f>
        <v/>
      </c>
      <c r="Z4306" s="26" t="str">
        <f aca="false">IF(OR(V4306="",L4306=""),"",V4306/(L4306*E4306)-1)</f>
        <v/>
      </c>
      <c r="AA4306" s="16" t="str">
        <f aca="false">IF(V4306="","SEM OFERTA",IF(OR(Y4306&gt;Premissas!$B$11,Y4306&lt;Premissas!$B$12),"VERIFICAR - UNIDADE/EMBALAGEM",IF(Y4306&gt;Premissas!$B$6,"NÃO COMPRAR - REAJUSTE &gt;5%","COMPRAR")))</f>
        <v>SEM OFERTA</v>
      </c>
      <c r="AB4306" s="18" t="str">
        <f aca="false">IF(W4306="DIMEC",S4306,IF(W4306="MEDCENTRO",U4306,""))</f>
        <v/>
      </c>
      <c r="AC4306" s="18" t="n">
        <f aca="false">IF(AA4306&lt;&gt;"COMPRAR",0,IF(AB4306="",I4306,MIN(I4306,AB4306)))</f>
        <v>0</v>
      </c>
      <c r="AD4306" s="19" t="n">
        <f aca="false">IF(AC4306&gt;0,AC4306*V4306,0)</f>
        <v>0</v>
      </c>
      <c r="AE4306" s="19" t="n">
        <f aca="false">IF(AC4306&gt;0,(M4306-V4306)*AC4306,0)</f>
        <v>0</v>
      </c>
      <c r="AF4306" s="16" t="str">
        <f aca="false">IF(AA4306&lt;&gt;"COMPRAR","",IF(AB4306="",IF(X4306="","",IF(X4306-V4306&lt;0.01,"EMPATE TÉCNICO","")),IF(AB4306&lt;I4306,"ESTOQUE INSUFICIENTE",IF(X4306="","",IF(X4306-V4306&lt;0.01,"EMPATE TÉCNICO","")))))</f>
        <v/>
      </c>
      <c r="AG4306" s="16" t="s">
        <v>547</v>
      </c>
      <c r="AH4306" s="16" t="s">
        <v>1858</v>
      </c>
    </row>
    <row r="4307" customFormat="false" ht="15" hidden="false" customHeight="false" outlineLevel="0" collapsed="false">
      <c r="A4307" s="16" t="s">
        <v>13310</v>
      </c>
      <c r="B4307" s="17" t="s">
        <v>13311</v>
      </c>
      <c r="C4307" s="16" t="s">
        <v>13312</v>
      </c>
      <c r="D4307" s="16" t="s">
        <v>13203</v>
      </c>
      <c r="E4307" s="18" t="n">
        <v>1</v>
      </c>
      <c r="F4307" s="16" t="s">
        <v>41</v>
      </c>
      <c r="G4307" s="18" t="n">
        <v>9</v>
      </c>
      <c r="H4307" s="16" t="n">
        <v>6.4</v>
      </c>
      <c r="I4307" s="18" t="n">
        <v>8</v>
      </c>
      <c r="J4307" s="19" t="n">
        <v>8.70428571428571</v>
      </c>
      <c r="K4307" s="19" t="n">
        <v>8.70428571428571</v>
      </c>
      <c r="L4307" s="19" t="n">
        <v>8.3875</v>
      </c>
      <c r="M4307" s="19" t="n">
        <f aca="false">IF(J4307&gt;0,J4307,K4307)*E4307</f>
        <v>8.70428571428571</v>
      </c>
      <c r="N4307" s="20"/>
      <c r="O4307" s="21" t="str">
        <f aca="false">IF(R4307="","",ROUND(R4307*(1-Premissas!$B$4),4))</f>
        <v/>
      </c>
      <c r="P4307" s="22"/>
      <c r="Q4307" s="22"/>
      <c r="R4307" s="23"/>
      <c r="S4307" s="24"/>
      <c r="T4307" s="24"/>
      <c r="U4307" s="25"/>
      <c r="V4307" s="19" t="str">
        <f aca="false">IF(COUNT(N4307:Q4307)=0,"",MIN(N4307:Q4307))</f>
        <v/>
      </c>
      <c r="W4307" s="16" t="str">
        <f aca="false">IF(V4307="","",INDEX($N$4:$Q$4,MATCH(V4307,N4307:Q4307,0)))</f>
        <v/>
      </c>
      <c r="X4307" s="19" t="str">
        <f aca="false">IF(COUNT(N4307:Q4307)&lt;2,"",SMALL(N4307:Q4307,2))</f>
        <v/>
      </c>
      <c r="Y4307" s="26" t="str">
        <f aca="false">IF(OR(V4307="",M4307=0),"",V4307/M4307-1)</f>
        <v/>
      </c>
      <c r="Z4307" s="26" t="str">
        <f aca="false">IF(OR(V4307="",L4307=""),"",V4307/(L4307*E4307)-1)</f>
        <v/>
      </c>
      <c r="AA4307" s="16" t="str">
        <f aca="false">IF(V4307="","SEM OFERTA",IF(OR(Y4307&gt;Premissas!$B$11,Y4307&lt;Premissas!$B$12),"VERIFICAR - UNIDADE/EMBALAGEM",IF(Y4307&gt;Premissas!$B$6,"NÃO COMPRAR - REAJUSTE &gt;5%","COMPRAR")))</f>
        <v>SEM OFERTA</v>
      </c>
      <c r="AB4307" s="18" t="str">
        <f aca="false">IF(W4307="DIMEC",S4307,IF(W4307="MEDCENTRO",U4307,""))</f>
        <v/>
      </c>
      <c r="AC4307" s="18" t="n">
        <f aca="false">IF(AA4307&lt;&gt;"COMPRAR",0,IF(AB4307="",I4307,MIN(I4307,AB4307)))</f>
        <v>0</v>
      </c>
      <c r="AD4307" s="19" t="n">
        <f aca="false">IF(AC4307&gt;0,AC4307*V4307,0)</f>
        <v>0</v>
      </c>
      <c r="AE4307" s="19" t="n">
        <f aca="false">IF(AC4307&gt;0,(M4307-V4307)*AC4307,0)</f>
        <v>0</v>
      </c>
      <c r="AF4307" s="16" t="str">
        <f aca="false">IF(AA4307&lt;&gt;"COMPRAR","",IF(AB4307="",IF(X4307="","",IF(X4307-V4307&lt;0.01,"EMPATE TÉCNICO","")),IF(AB4307&lt;I4307,"ESTOQUE INSUFICIENTE",IF(X4307="","",IF(X4307-V4307&lt;0.01,"EMPATE TÉCNICO","")))))</f>
        <v/>
      </c>
      <c r="AG4307" s="16" t="s">
        <v>547</v>
      </c>
      <c r="AH4307" s="16" t="s">
        <v>1858</v>
      </c>
    </row>
    <row r="4308" customFormat="false" ht="15" hidden="false" customHeight="false" outlineLevel="0" collapsed="false">
      <c r="A4308" s="16" t="s">
        <v>13313</v>
      </c>
      <c r="B4308" s="17" t="s">
        <v>13314</v>
      </c>
      <c r="C4308" s="16" t="s">
        <v>13315</v>
      </c>
      <c r="D4308" s="16" t="s">
        <v>2049</v>
      </c>
      <c r="E4308" s="18" t="n">
        <v>1</v>
      </c>
      <c r="F4308" s="16" t="s">
        <v>42</v>
      </c>
      <c r="G4308" s="18" t="n">
        <v>1</v>
      </c>
      <c r="H4308" s="16" t="n">
        <v>0.9</v>
      </c>
      <c r="I4308" s="18" t="n">
        <v>2</v>
      </c>
      <c r="J4308" s="19" t="n">
        <v>14.67</v>
      </c>
      <c r="K4308" s="19" t="n">
        <v>14.67</v>
      </c>
      <c r="L4308" s="19" t="n">
        <v>14.67</v>
      </c>
      <c r="M4308" s="19" t="n">
        <f aca="false">IF(J4308&gt;0,J4308,K4308)*E4308</f>
        <v>14.67</v>
      </c>
      <c r="N4308" s="20"/>
      <c r="O4308" s="21" t="str">
        <f aca="false">IF(R4308="","",ROUND(R4308*(1-Premissas!$B$4),4))</f>
        <v/>
      </c>
      <c r="P4308" s="22"/>
      <c r="Q4308" s="22"/>
      <c r="R4308" s="23"/>
      <c r="S4308" s="24"/>
      <c r="T4308" s="24"/>
      <c r="U4308" s="25"/>
      <c r="V4308" s="19" t="str">
        <f aca="false">IF(COUNT(N4308:Q4308)=0,"",MIN(N4308:Q4308))</f>
        <v/>
      </c>
      <c r="W4308" s="16" t="str">
        <f aca="false">IF(V4308="","",INDEX($N$4:$Q$4,MATCH(V4308,N4308:Q4308,0)))</f>
        <v/>
      </c>
      <c r="X4308" s="19" t="str">
        <f aca="false">IF(COUNT(N4308:Q4308)&lt;2,"",SMALL(N4308:Q4308,2))</f>
        <v/>
      </c>
      <c r="Y4308" s="26" t="str">
        <f aca="false">IF(OR(V4308="",M4308=0),"",V4308/M4308-1)</f>
        <v/>
      </c>
      <c r="Z4308" s="26" t="str">
        <f aca="false">IF(OR(V4308="",L4308=""),"",V4308/(L4308*E4308)-1)</f>
        <v/>
      </c>
      <c r="AA4308" s="16" t="str">
        <f aca="false">IF(V4308="","SEM OFERTA",IF(OR(Y4308&gt;Premissas!$B$11,Y4308&lt;Premissas!$B$12),"VERIFICAR - UNIDADE/EMBALAGEM",IF(Y4308&gt;Premissas!$B$6,"NÃO COMPRAR - REAJUSTE &gt;5%","COMPRAR")))</f>
        <v>SEM OFERTA</v>
      </c>
      <c r="AB4308" s="18" t="str">
        <f aca="false">IF(W4308="DIMEC",S4308,IF(W4308="MEDCENTRO",U4308,""))</f>
        <v/>
      </c>
      <c r="AC4308" s="18" t="n">
        <f aca="false">IF(AA4308&lt;&gt;"COMPRAR",0,IF(AB4308="",I4308,MIN(I4308,AB4308)))</f>
        <v>0</v>
      </c>
      <c r="AD4308" s="19" t="n">
        <f aca="false">IF(AC4308&gt;0,AC4308*V4308,0)</f>
        <v>0</v>
      </c>
      <c r="AE4308" s="19" t="n">
        <f aca="false">IF(AC4308&gt;0,(M4308-V4308)*AC4308,0)</f>
        <v>0</v>
      </c>
      <c r="AF4308" s="16" t="str">
        <f aca="false">IF(AA4308&lt;&gt;"COMPRAR","",IF(AB4308="",IF(X4308="","",IF(X4308-V4308&lt;0.01,"EMPATE TÉCNICO","")),IF(AB4308&lt;I4308,"ESTOQUE INSUFICIENTE",IF(X4308="","",IF(X4308-V4308&lt;0.01,"EMPATE TÉCNICO","")))))</f>
        <v/>
      </c>
      <c r="AG4308" s="16" t="s">
        <v>490</v>
      </c>
      <c r="AH4308" s="16" t="s">
        <v>2039</v>
      </c>
    </row>
    <row r="4309" customFormat="false" ht="15" hidden="false" customHeight="false" outlineLevel="0" collapsed="false">
      <c r="A4309" s="16" t="s">
        <v>13316</v>
      </c>
      <c r="B4309" s="17" t="s">
        <v>13317</v>
      </c>
      <c r="C4309" s="16" t="s">
        <v>13318</v>
      </c>
      <c r="D4309" s="16" t="s">
        <v>13319</v>
      </c>
      <c r="E4309" s="18" t="n">
        <v>1</v>
      </c>
      <c r="F4309" s="16" t="s">
        <v>41</v>
      </c>
      <c r="G4309" s="18" t="n">
        <v>7</v>
      </c>
      <c r="H4309" s="16" t="n">
        <v>3.3</v>
      </c>
      <c r="I4309" s="18" t="n">
        <v>2</v>
      </c>
      <c r="J4309" s="19" t="n">
        <v>41.2</v>
      </c>
      <c r="K4309" s="19" t="n">
        <v>41.2</v>
      </c>
      <c r="L4309" s="19" t="n">
        <v>41.202</v>
      </c>
      <c r="M4309" s="19" t="n">
        <f aca="false">IF(J4309&gt;0,J4309,K4309)*E4309</f>
        <v>41.2</v>
      </c>
      <c r="N4309" s="20"/>
      <c r="O4309" s="21" t="str">
        <f aca="false">IF(R4309="","",ROUND(R4309*(1-Premissas!$B$4),4))</f>
        <v/>
      </c>
      <c r="P4309" s="22"/>
      <c r="Q4309" s="22"/>
      <c r="R4309" s="23"/>
      <c r="S4309" s="24"/>
      <c r="T4309" s="24"/>
      <c r="U4309" s="25"/>
      <c r="V4309" s="19" t="str">
        <f aca="false">IF(COUNT(N4309:Q4309)=0,"",MIN(N4309:Q4309))</f>
        <v/>
      </c>
      <c r="W4309" s="16" t="str">
        <f aca="false">IF(V4309="","",INDEX($N$4:$Q$4,MATCH(V4309,N4309:Q4309,0)))</f>
        <v/>
      </c>
      <c r="X4309" s="19" t="str">
        <f aca="false">IF(COUNT(N4309:Q4309)&lt;2,"",SMALL(N4309:Q4309,2))</f>
        <v/>
      </c>
      <c r="Y4309" s="26" t="str">
        <f aca="false">IF(OR(V4309="",M4309=0),"",V4309/M4309-1)</f>
        <v/>
      </c>
      <c r="Z4309" s="26" t="str">
        <f aca="false">IF(OR(V4309="",L4309=""),"",V4309/(L4309*E4309)-1)</f>
        <v/>
      </c>
      <c r="AA4309" s="16" t="str">
        <f aca="false">IF(V4309="","SEM OFERTA",IF(OR(Y4309&gt;Premissas!$B$11,Y4309&lt;Premissas!$B$12),"VERIFICAR - UNIDADE/EMBALAGEM",IF(Y4309&gt;Premissas!$B$6,"NÃO COMPRAR - REAJUSTE &gt;5%","COMPRAR")))</f>
        <v>SEM OFERTA</v>
      </c>
      <c r="AB4309" s="18" t="str">
        <f aca="false">IF(W4309="DIMEC",S4309,IF(W4309="MEDCENTRO",U4309,""))</f>
        <v/>
      </c>
      <c r="AC4309" s="18" t="n">
        <f aca="false">IF(AA4309&lt;&gt;"COMPRAR",0,IF(AB4309="",I4309,MIN(I4309,AB4309)))</f>
        <v>0</v>
      </c>
      <c r="AD4309" s="19" t="n">
        <f aca="false">IF(AC4309&gt;0,AC4309*V4309,0)</f>
        <v>0</v>
      </c>
      <c r="AE4309" s="19" t="n">
        <f aca="false">IF(AC4309&gt;0,(M4309-V4309)*AC4309,0)</f>
        <v>0</v>
      </c>
      <c r="AF4309" s="16" t="str">
        <f aca="false">IF(AA4309&lt;&gt;"COMPRAR","",IF(AB4309="",IF(X4309="","",IF(X4309-V4309&lt;0.01,"EMPATE TÉCNICO","")),IF(AB4309&lt;I4309,"ESTOQUE INSUFICIENTE",IF(X4309="","",IF(X4309-V4309&lt;0.01,"EMPATE TÉCNICO","")))))</f>
        <v/>
      </c>
      <c r="AG4309" s="16" t="s">
        <v>547</v>
      </c>
      <c r="AH4309" s="16" t="s">
        <v>2039</v>
      </c>
    </row>
    <row r="4310" customFormat="false" ht="15" hidden="false" customHeight="false" outlineLevel="0" collapsed="false">
      <c r="A4310" s="16" t="s">
        <v>13320</v>
      </c>
      <c r="B4310" s="17" t="s">
        <v>13321</v>
      </c>
      <c r="C4310" s="16" t="s">
        <v>13322</v>
      </c>
      <c r="D4310" s="16" t="s">
        <v>13323</v>
      </c>
      <c r="E4310" s="18" t="n">
        <v>1</v>
      </c>
      <c r="F4310" s="16" t="s">
        <v>41</v>
      </c>
      <c r="G4310" s="18" t="n">
        <v>27</v>
      </c>
      <c r="H4310" s="16" t="n">
        <v>28.9</v>
      </c>
      <c r="I4310" s="18" t="n">
        <v>48</v>
      </c>
      <c r="J4310" s="19" t="n">
        <v>39.8</v>
      </c>
      <c r="K4310" s="19" t="n">
        <v>39.8</v>
      </c>
      <c r="L4310" s="19" t="n">
        <v>39.8</v>
      </c>
      <c r="M4310" s="19" t="n">
        <f aca="false">IF(J4310&gt;0,J4310,K4310)*E4310</f>
        <v>39.8</v>
      </c>
      <c r="N4310" s="20"/>
      <c r="O4310" s="21" t="str">
        <f aca="false">IF(R4310="","",ROUND(R4310*(1-Premissas!$B$4),4))</f>
        <v/>
      </c>
      <c r="P4310" s="22"/>
      <c r="Q4310" s="22"/>
      <c r="R4310" s="23"/>
      <c r="S4310" s="24"/>
      <c r="T4310" s="24"/>
      <c r="U4310" s="25"/>
      <c r="V4310" s="19" t="str">
        <f aca="false">IF(COUNT(N4310:Q4310)=0,"",MIN(N4310:Q4310))</f>
        <v/>
      </c>
      <c r="W4310" s="16" t="str">
        <f aca="false">IF(V4310="","",INDEX($N$4:$Q$4,MATCH(V4310,N4310:Q4310,0)))</f>
        <v/>
      </c>
      <c r="X4310" s="19" t="str">
        <f aca="false">IF(COUNT(N4310:Q4310)&lt;2,"",SMALL(N4310:Q4310,2))</f>
        <v/>
      </c>
      <c r="Y4310" s="26" t="str">
        <f aca="false">IF(OR(V4310="",M4310=0),"",V4310/M4310-1)</f>
        <v/>
      </c>
      <c r="Z4310" s="26" t="str">
        <f aca="false">IF(OR(V4310="",L4310=""),"",V4310/(L4310*E4310)-1)</f>
        <v/>
      </c>
      <c r="AA4310" s="16" t="str">
        <f aca="false">IF(V4310="","SEM OFERTA",IF(OR(Y4310&gt;Premissas!$B$11,Y4310&lt;Premissas!$B$12),"VERIFICAR - UNIDADE/EMBALAGEM",IF(Y4310&gt;Premissas!$B$6,"NÃO COMPRAR - REAJUSTE &gt;5%","COMPRAR")))</f>
        <v>SEM OFERTA</v>
      </c>
      <c r="AB4310" s="18" t="str">
        <f aca="false">IF(W4310="DIMEC",S4310,IF(W4310="MEDCENTRO",U4310,""))</f>
        <v/>
      </c>
      <c r="AC4310" s="18" t="n">
        <f aca="false">IF(AA4310&lt;&gt;"COMPRAR",0,IF(AB4310="",I4310,MIN(I4310,AB4310)))</f>
        <v>0</v>
      </c>
      <c r="AD4310" s="19" t="n">
        <f aca="false">IF(AC4310&gt;0,AC4310*V4310,0)</f>
        <v>0</v>
      </c>
      <c r="AE4310" s="19" t="n">
        <f aca="false">IF(AC4310&gt;0,(M4310-V4310)*AC4310,0)</f>
        <v>0</v>
      </c>
      <c r="AF4310" s="16" t="str">
        <f aca="false">IF(AA4310&lt;&gt;"COMPRAR","",IF(AB4310="",IF(X4310="","",IF(X4310-V4310&lt;0.01,"EMPATE TÉCNICO","")),IF(AB4310&lt;I4310,"ESTOQUE INSUFICIENTE",IF(X4310="","",IF(X4310-V4310&lt;0.01,"EMPATE TÉCNICO","")))))</f>
        <v/>
      </c>
      <c r="AG4310" s="16" t="s">
        <v>713</v>
      </c>
      <c r="AH4310" s="16" t="s">
        <v>2039</v>
      </c>
    </row>
    <row r="4311" customFormat="false" ht="15" hidden="false" customHeight="false" outlineLevel="0" collapsed="false">
      <c r="A4311" s="16" t="s">
        <v>13324</v>
      </c>
      <c r="B4311" s="17" t="s">
        <v>13325</v>
      </c>
      <c r="C4311" s="16" t="s">
        <v>13326</v>
      </c>
      <c r="D4311" s="16" t="s">
        <v>7540</v>
      </c>
      <c r="E4311" s="18" t="n">
        <v>10</v>
      </c>
      <c r="F4311" s="16" t="s">
        <v>41</v>
      </c>
      <c r="G4311" s="18" t="n">
        <v>2</v>
      </c>
      <c r="H4311" s="16" t="n">
        <v>49.3</v>
      </c>
      <c r="I4311" s="18" t="n">
        <v>13</v>
      </c>
      <c r="J4311" s="19" t="n">
        <v>6.73523428571429</v>
      </c>
      <c r="K4311" s="19" t="n">
        <v>6.73523428571429</v>
      </c>
      <c r="L4311" s="19" t="n">
        <v>6.7352</v>
      </c>
      <c r="M4311" s="19" t="n">
        <f aca="false">IF(J4311&gt;0,J4311,K4311)*E4311</f>
        <v>67.3523428571429</v>
      </c>
      <c r="N4311" s="20"/>
      <c r="O4311" s="21" t="str">
        <f aca="false">IF(R4311="","",ROUND(R4311*(1-Premissas!$B$4),4))</f>
        <v/>
      </c>
      <c r="P4311" s="22"/>
      <c r="Q4311" s="22"/>
      <c r="R4311" s="23"/>
      <c r="S4311" s="24"/>
      <c r="T4311" s="24"/>
      <c r="U4311" s="25"/>
      <c r="V4311" s="19" t="str">
        <f aca="false">IF(COUNT(N4311:Q4311)=0,"",MIN(N4311:Q4311))</f>
        <v/>
      </c>
      <c r="W4311" s="16" t="str">
        <f aca="false">IF(V4311="","",INDEX($N$4:$Q$4,MATCH(V4311,N4311:Q4311,0)))</f>
        <v/>
      </c>
      <c r="X4311" s="19" t="str">
        <f aca="false">IF(COUNT(N4311:Q4311)&lt;2,"",SMALL(N4311:Q4311,2))</f>
        <v/>
      </c>
      <c r="Y4311" s="26" t="str">
        <f aca="false">IF(OR(V4311="",M4311=0),"",V4311/M4311-1)</f>
        <v/>
      </c>
      <c r="Z4311" s="26" t="str">
        <f aca="false">IF(OR(V4311="",L4311=""),"",V4311/(L4311*E4311)-1)</f>
        <v/>
      </c>
      <c r="AA4311" s="16" t="str">
        <f aca="false">IF(V4311="","SEM OFERTA",IF(OR(Y4311&gt;Premissas!$B$11,Y4311&lt;Premissas!$B$12),"VERIFICAR - UNIDADE/EMBALAGEM",IF(Y4311&gt;Premissas!$B$6,"NÃO COMPRAR - REAJUSTE &gt;5%","COMPRAR")))</f>
        <v>SEM OFERTA</v>
      </c>
      <c r="AB4311" s="18" t="str">
        <f aca="false">IF(W4311="DIMEC",S4311,IF(W4311="MEDCENTRO",U4311,""))</f>
        <v/>
      </c>
      <c r="AC4311" s="18" t="n">
        <f aca="false">IF(AA4311&lt;&gt;"COMPRAR",0,IF(AB4311="",I4311,MIN(I4311,AB4311)))</f>
        <v>0</v>
      </c>
      <c r="AD4311" s="19" t="n">
        <f aca="false">IF(AC4311&gt;0,AC4311*V4311,0)</f>
        <v>0</v>
      </c>
      <c r="AE4311" s="19" t="n">
        <f aca="false">IF(AC4311&gt;0,(M4311-V4311)*AC4311,0)</f>
        <v>0</v>
      </c>
      <c r="AF4311" s="16" t="str">
        <f aca="false">IF(AA4311&lt;&gt;"COMPRAR","",IF(AB4311="",IF(X4311="","",IF(X4311-V4311&lt;0.01,"EMPATE TÉCNICO","")),IF(AB4311&lt;I4311,"ESTOQUE INSUFICIENTE",IF(X4311="","",IF(X4311-V4311&lt;0.01,"EMPATE TÉCNICO","")))))</f>
        <v/>
      </c>
      <c r="AG4311" s="16" t="s">
        <v>547</v>
      </c>
      <c r="AH4311" s="16" t="s">
        <v>2039</v>
      </c>
    </row>
    <row r="4312" customFormat="false" ht="15" hidden="false" customHeight="false" outlineLevel="0" collapsed="false">
      <c r="A4312" s="16" t="s">
        <v>13327</v>
      </c>
      <c r="B4312" s="17" t="s">
        <v>13328</v>
      </c>
      <c r="C4312" s="16" t="s">
        <v>13329</v>
      </c>
      <c r="D4312" s="16" t="s">
        <v>7540</v>
      </c>
      <c r="E4312" s="18" t="n">
        <v>10</v>
      </c>
      <c r="F4312" s="16" t="s">
        <v>41</v>
      </c>
      <c r="G4312" s="18" t="n">
        <v>9</v>
      </c>
      <c r="H4312" s="16" t="n">
        <v>10</v>
      </c>
      <c r="I4312" s="18" t="n">
        <v>2</v>
      </c>
      <c r="J4312" s="19" t="n">
        <v>15.467</v>
      </c>
      <c r="K4312" s="19" t="n">
        <v>15.467</v>
      </c>
      <c r="L4312" s="19" t="n">
        <v>15.467</v>
      </c>
      <c r="M4312" s="19" t="n">
        <f aca="false">IF(J4312&gt;0,J4312,K4312)*E4312</f>
        <v>154.67</v>
      </c>
      <c r="N4312" s="20"/>
      <c r="O4312" s="21" t="str">
        <f aca="false">IF(R4312="","",ROUND(R4312*(1-Premissas!$B$4),4))</f>
        <v/>
      </c>
      <c r="P4312" s="22"/>
      <c r="Q4312" s="22"/>
      <c r="R4312" s="23"/>
      <c r="S4312" s="24"/>
      <c r="T4312" s="24"/>
      <c r="U4312" s="25"/>
      <c r="V4312" s="19" t="str">
        <f aca="false">IF(COUNT(N4312:Q4312)=0,"",MIN(N4312:Q4312))</f>
        <v/>
      </c>
      <c r="W4312" s="16" t="str">
        <f aca="false">IF(V4312="","",INDEX($N$4:$Q$4,MATCH(V4312,N4312:Q4312,0)))</f>
        <v/>
      </c>
      <c r="X4312" s="19" t="str">
        <f aca="false">IF(COUNT(N4312:Q4312)&lt;2,"",SMALL(N4312:Q4312,2))</f>
        <v/>
      </c>
      <c r="Y4312" s="26" t="str">
        <f aca="false">IF(OR(V4312="",M4312=0),"",V4312/M4312-1)</f>
        <v/>
      </c>
      <c r="Z4312" s="26" t="str">
        <f aca="false">IF(OR(V4312="",L4312=""),"",V4312/(L4312*E4312)-1)</f>
        <v/>
      </c>
      <c r="AA4312" s="16" t="str">
        <f aca="false">IF(V4312="","SEM OFERTA",IF(OR(Y4312&gt;Premissas!$B$11,Y4312&lt;Premissas!$B$12),"VERIFICAR - UNIDADE/EMBALAGEM",IF(Y4312&gt;Premissas!$B$6,"NÃO COMPRAR - REAJUSTE &gt;5%","COMPRAR")))</f>
        <v>SEM OFERTA</v>
      </c>
      <c r="AB4312" s="18" t="str">
        <f aca="false">IF(W4312="DIMEC",S4312,IF(W4312="MEDCENTRO",U4312,""))</f>
        <v/>
      </c>
      <c r="AC4312" s="18" t="n">
        <f aca="false">IF(AA4312&lt;&gt;"COMPRAR",0,IF(AB4312="",I4312,MIN(I4312,AB4312)))</f>
        <v>0</v>
      </c>
      <c r="AD4312" s="19" t="n">
        <f aca="false">IF(AC4312&gt;0,AC4312*V4312,0)</f>
        <v>0</v>
      </c>
      <c r="AE4312" s="19" t="n">
        <f aca="false">IF(AC4312&gt;0,(M4312-V4312)*AC4312,0)</f>
        <v>0</v>
      </c>
      <c r="AF4312" s="16" t="str">
        <f aca="false">IF(AA4312&lt;&gt;"COMPRAR","",IF(AB4312="",IF(X4312="","",IF(X4312-V4312&lt;0.01,"EMPATE TÉCNICO","")),IF(AB4312&lt;I4312,"ESTOQUE INSUFICIENTE",IF(X4312="","",IF(X4312-V4312&lt;0.01,"EMPATE TÉCNICO","")))))</f>
        <v/>
      </c>
      <c r="AG4312" s="16" t="s">
        <v>547</v>
      </c>
      <c r="AH4312" s="16" t="s">
        <v>2039</v>
      </c>
    </row>
    <row r="4313" customFormat="false" ht="15" hidden="false" customHeight="false" outlineLevel="0" collapsed="false">
      <c r="A4313" s="16" t="s">
        <v>13330</v>
      </c>
      <c r="B4313" s="17" t="s">
        <v>13331</v>
      </c>
      <c r="C4313" s="16" t="s">
        <v>13332</v>
      </c>
      <c r="D4313" s="16" t="s">
        <v>7540</v>
      </c>
      <c r="E4313" s="18" t="n">
        <v>18</v>
      </c>
      <c r="F4313" s="16" t="s">
        <v>41</v>
      </c>
      <c r="G4313" s="18" t="n">
        <v>13</v>
      </c>
      <c r="H4313" s="16" t="n">
        <v>11.8</v>
      </c>
      <c r="I4313" s="18" t="n">
        <v>1</v>
      </c>
      <c r="J4313" s="19" t="n">
        <v>80.76</v>
      </c>
      <c r="K4313" s="19" t="n">
        <v>80.76</v>
      </c>
      <c r="L4313" s="19" t="n">
        <v>80.76</v>
      </c>
      <c r="M4313" s="19" t="n">
        <f aca="false">IF(J4313&gt;0,J4313,K4313)*E4313</f>
        <v>1453.68</v>
      </c>
      <c r="N4313" s="20"/>
      <c r="O4313" s="21" t="str">
        <f aca="false">IF(R4313="","",ROUND(R4313*(1-Premissas!$B$4),4))</f>
        <v/>
      </c>
      <c r="P4313" s="22"/>
      <c r="Q4313" s="22"/>
      <c r="R4313" s="23"/>
      <c r="S4313" s="24"/>
      <c r="T4313" s="24"/>
      <c r="U4313" s="25"/>
      <c r="V4313" s="19" t="str">
        <f aca="false">IF(COUNT(N4313:Q4313)=0,"",MIN(N4313:Q4313))</f>
        <v/>
      </c>
      <c r="W4313" s="16" t="str">
        <f aca="false">IF(V4313="","",INDEX($N$4:$Q$4,MATCH(V4313,N4313:Q4313,0)))</f>
        <v/>
      </c>
      <c r="X4313" s="19" t="str">
        <f aca="false">IF(COUNT(N4313:Q4313)&lt;2,"",SMALL(N4313:Q4313,2))</f>
        <v/>
      </c>
      <c r="Y4313" s="26" t="str">
        <f aca="false">IF(OR(V4313="",M4313=0),"",V4313/M4313-1)</f>
        <v/>
      </c>
      <c r="Z4313" s="26" t="str">
        <f aca="false">IF(OR(V4313="",L4313=""),"",V4313/(L4313*E4313)-1)</f>
        <v/>
      </c>
      <c r="AA4313" s="16" t="str">
        <f aca="false">IF(V4313="","SEM OFERTA",IF(OR(Y4313&gt;Premissas!$B$11,Y4313&lt;Premissas!$B$12),"VERIFICAR - UNIDADE/EMBALAGEM",IF(Y4313&gt;Premissas!$B$6,"NÃO COMPRAR - REAJUSTE &gt;5%","COMPRAR")))</f>
        <v>SEM OFERTA</v>
      </c>
      <c r="AB4313" s="18" t="str">
        <f aca="false">IF(W4313="DIMEC",S4313,IF(W4313="MEDCENTRO",U4313,""))</f>
        <v/>
      </c>
      <c r="AC4313" s="18" t="n">
        <f aca="false">IF(AA4313&lt;&gt;"COMPRAR",0,IF(AB4313="",I4313,MIN(I4313,AB4313)))</f>
        <v>0</v>
      </c>
      <c r="AD4313" s="19" t="n">
        <f aca="false">IF(AC4313&gt;0,AC4313*V4313,0)</f>
        <v>0</v>
      </c>
      <c r="AE4313" s="19" t="n">
        <f aca="false">IF(AC4313&gt;0,(M4313-V4313)*AC4313,0)</f>
        <v>0</v>
      </c>
      <c r="AF4313" s="16" t="str">
        <f aca="false">IF(AA4313&lt;&gt;"COMPRAR","",IF(AB4313="",IF(X4313="","",IF(X4313-V4313&lt;0.01,"EMPATE TÉCNICO","")),IF(AB4313&lt;I4313,"ESTOQUE INSUFICIENTE",IF(X4313="","",IF(X4313-V4313&lt;0.01,"EMPATE TÉCNICO","")))))</f>
        <v/>
      </c>
      <c r="AG4313" s="16" t="s">
        <v>547</v>
      </c>
      <c r="AH4313" s="16" t="s">
        <v>2039</v>
      </c>
    </row>
    <row r="4314" customFormat="false" ht="15" hidden="false" customHeight="false" outlineLevel="0" collapsed="false">
      <c r="A4314" s="16" t="s">
        <v>13333</v>
      </c>
      <c r="B4314" s="17" t="s">
        <v>13334</v>
      </c>
      <c r="C4314" s="16" t="s">
        <v>13335</v>
      </c>
      <c r="D4314" s="16" t="s">
        <v>13336</v>
      </c>
      <c r="E4314" s="18" t="n">
        <v>1</v>
      </c>
      <c r="F4314" s="16" t="s">
        <v>41</v>
      </c>
      <c r="G4314" s="18" t="n">
        <v>28</v>
      </c>
      <c r="H4314" s="16" t="n">
        <v>36.4</v>
      </c>
      <c r="I4314" s="18" t="n">
        <v>66</v>
      </c>
      <c r="J4314" s="19" t="n">
        <v>17.4061666666667</v>
      </c>
      <c r="K4314" s="19" t="n">
        <v>17.4061666666667</v>
      </c>
      <c r="L4314" s="19" t="n">
        <v>17.4062</v>
      </c>
      <c r="M4314" s="19" t="n">
        <f aca="false">IF(J4314&gt;0,J4314,K4314)*E4314</f>
        <v>17.4061666666667</v>
      </c>
      <c r="N4314" s="20"/>
      <c r="O4314" s="21" t="str">
        <f aca="false">IF(R4314="","",ROUND(R4314*(1-Premissas!$B$4),4))</f>
        <v/>
      </c>
      <c r="P4314" s="22"/>
      <c r="Q4314" s="22"/>
      <c r="R4314" s="23"/>
      <c r="S4314" s="24"/>
      <c r="T4314" s="24"/>
      <c r="U4314" s="25"/>
      <c r="V4314" s="19" t="str">
        <f aca="false">IF(COUNT(N4314:Q4314)=0,"",MIN(N4314:Q4314))</f>
        <v/>
      </c>
      <c r="W4314" s="16" t="str">
        <f aca="false">IF(V4314="","",INDEX($N$4:$Q$4,MATCH(V4314,N4314:Q4314,0)))</f>
        <v/>
      </c>
      <c r="X4314" s="19" t="str">
        <f aca="false">IF(COUNT(N4314:Q4314)&lt;2,"",SMALL(N4314:Q4314,2))</f>
        <v/>
      </c>
      <c r="Y4314" s="26" t="str">
        <f aca="false">IF(OR(V4314="",M4314=0),"",V4314/M4314-1)</f>
        <v/>
      </c>
      <c r="Z4314" s="26" t="str">
        <f aca="false">IF(OR(V4314="",L4314=""),"",V4314/(L4314*E4314)-1)</f>
        <v/>
      </c>
      <c r="AA4314" s="16" t="str">
        <f aca="false">IF(V4314="","SEM OFERTA",IF(OR(Y4314&gt;Premissas!$B$11,Y4314&lt;Premissas!$B$12),"VERIFICAR - UNIDADE/EMBALAGEM",IF(Y4314&gt;Premissas!$B$6,"NÃO COMPRAR - REAJUSTE &gt;5%","COMPRAR")))</f>
        <v>SEM OFERTA</v>
      </c>
      <c r="AB4314" s="18" t="str">
        <f aca="false">IF(W4314="DIMEC",S4314,IF(W4314="MEDCENTRO",U4314,""))</f>
        <v/>
      </c>
      <c r="AC4314" s="18" t="n">
        <f aca="false">IF(AA4314&lt;&gt;"COMPRAR",0,IF(AB4314="",I4314,MIN(I4314,AB4314)))</f>
        <v>0</v>
      </c>
      <c r="AD4314" s="19" t="n">
        <f aca="false">IF(AC4314&gt;0,AC4314*V4314,0)</f>
        <v>0</v>
      </c>
      <c r="AE4314" s="19" t="n">
        <f aca="false">IF(AC4314&gt;0,(M4314-V4314)*AC4314,0)</f>
        <v>0</v>
      </c>
      <c r="AF4314" s="16" t="str">
        <f aca="false">IF(AA4314&lt;&gt;"COMPRAR","",IF(AB4314="",IF(X4314="","",IF(X4314-V4314&lt;0.01,"EMPATE TÉCNICO","")),IF(AB4314&lt;I4314,"ESTOQUE INSUFICIENTE",IF(X4314="","",IF(X4314-V4314&lt;0.01,"EMPATE TÉCNICO","")))))</f>
        <v/>
      </c>
      <c r="AG4314" s="16" t="s">
        <v>328</v>
      </c>
      <c r="AH4314" s="16" t="s">
        <v>2039</v>
      </c>
    </row>
    <row r="4315" customFormat="false" ht="15" hidden="false" customHeight="false" outlineLevel="0" collapsed="false">
      <c r="A4315" s="16" t="s">
        <v>13337</v>
      </c>
      <c r="B4315" s="17" t="s">
        <v>13338</v>
      </c>
      <c r="C4315" s="16" t="s">
        <v>13339</v>
      </c>
      <c r="D4315" s="16" t="s">
        <v>637</v>
      </c>
      <c r="E4315" s="18" t="n">
        <v>1</v>
      </c>
      <c r="F4315" s="16" t="s">
        <v>41</v>
      </c>
      <c r="G4315" s="18" t="n">
        <v>6</v>
      </c>
      <c r="H4315" s="16" t="n">
        <v>4.3</v>
      </c>
      <c r="I4315" s="18" t="n">
        <v>6</v>
      </c>
      <c r="J4315" s="19" t="n">
        <v>118.315</v>
      </c>
      <c r="K4315" s="19" t="n">
        <v>118.315</v>
      </c>
      <c r="L4315" s="19" t="n">
        <v>112.65</v>
      </c>
      <c r="M4315" s="19" t="n">
        <f aca="false">IF(J4315&gt;0,J4315,K4315)*E4315</f>
        <v>118.315</v>
      </c>
      <c r="N4315" s="20"/>
      <c r="O4315" s="21" t="str">
        <f aca="false">IF(R4315="","",ROUND(R4315*(1-Premissas!$B$4),4))</f>
        <v/>
      </c>
      <c r="P4315" s="22"/>
      <c r="Q4315" s="22"/>
      <c r="R4315" s="23"/>
      <c r="S4315" s="24"/>
      <c r="T4315" s="24"/>
      <c r="U4315" s="25"/>
      <c r="V4315" s="19" t="str">
        <f aca="false">IF(COUNT(N4315:Q4315)=0,"",MIN(N4315:Q4315))</f>
        <v/>
      </c>
      <c r="W4315" s="16" t="str">
        <f aca="false">IF(V4315="","",INDEX($N$4:$Q$4,MATCH(V4315,N4315:Q4315,0)))</f>
        <v/>
      </c>
      <c r="X4315" s="19" t="str">
        <f aca="false">IF(COUNT(N4315:Q4315)&lt;2,"",SMALL(N4315:Q4315,2))</f>
        <v/>
      </c>
      <c r="Y4315" s="26" t="str">
        <f aca="false">IF(OR(V4315="",M4315=0),"",V4315/M4315-1)</f>
        <v/>
      </c>
      <c r="Z4315" s="26" t="str">
        <f aca="false">IF(OR(V4315="",L4315=""),"",V4315/(L4315*E4315)-1)</f>
        <v/>
      </c>
      <c r="AA4315" s="16" t="str">
        <f aca="false">IF(V4315="","SEM OFERTA",IF(OR(Y4315&gt;Premissas!$B$11,Y4315&lt;Premissas!$B$12),"VERIFICAR - UNIDADE/EMBALAGEM",IF(Y4315&gt;Premissas!$B$6,"NÃO COMPRAR - REAJUSTE &gt;5%","COMPRAR")))</f>
        <v>SEM OFERTA</v>
      </c>
      <c r="AB4315" s="18" t="str">
        <f aca="false">IF(W4315="DIMEC",S4315,IF(W4315="MEDCENTRO",U4315,""))</f>
        <v/>
      </c>
      <c r="AC4315" s="18" t="n">
        <f aca="false">IF(AA4315&lt;&gt;"COMPRAR",0,IF(AB4315="",I4315,MIN(I4315,AB4315)))</f>
        <v>0</v>
      </c>
      <c r="AD4315" s="19" t="n">
        <f aca="false">IF(AC4315&gt;0,AC4315*V4315,0)</f>
        <v>0</v>
      </c>
      <c r="AE4315" s="19" t="n">
        <f aca="false">IF(AC4315&gt;0,(M4315-V4315)*AC4315,0)</f>
        <v>0</v>
      </c>
      <c r="AF4315" s="16" t="str">
        <f aca="false">IF(AA4315&lt;&gt;"COMPRAR","",IF(AB4315="",IF(X4315="","",IF(X4315-V4315&lt;0.01,"EMPATE TÉCNICO","")),IF(AB4315&lt;I4315,"ESTOQUE INSUFICIENTE",IF(X4315="","",IF(X4315-V4315&lt;0.01,"EMPATE TÉCNICO","")))))</f>
        <v/>
      </c>
      <c r="AG4315" s="16" t="s">
        <v>547</v>
      </c>
      <c r="AH4315" s="16" t="s">
        <v>2039</v>
      </c>
    </row>
    <row r="4316" customFormat="false" ht="15" hidden="false" customHeight="false" outlineLevel="0" collapsed="false">
      <c r="A4316" s="16" t="s">
        <v>13340</v>
      </c>
      <c r="B4316" s="17" t="s">
        <v>13341</v>
      </c>
      <c r="C4316" s="16" t="s">
        <v>13342</v>
      </c>
      <c r="D4316" s="16" t="s">
        <v>13343</v>
      </c>
      <c r="E4316" s="18" t="n">
        <v>1</v>
      </c>
      <c r="F4316" s="16" t="s">
        <v>41</v>
      </c>
      <c r="G4316" s="18" t="n">
        <v>2</v>
      </c>
      <c r="H4316" s="16" t="n">
        <v>1</v>
      </c>
      <c r="I4316" s="18" t="n">
        <v>1</v>
      </c>
      <c r="J4316" s="19" t="n">
        <v>39.65</v>
      </c>
      <c r="K4316" s="19" t="n">
        <v>39.65</v>
      </c>
      <c r="L4316" s="19" t="n">
        <v>39.65</v>
      </c>
      <c r="M4316" s="19" t="n">
        <f aca="false">IF(J4316&gt;0,J4316,K4316)*E4316</f>
        <v>39.65</v>
      </c>
      <c r="N4316" s="20"/>
      <c r="O4316" s="21" t="str">
        <f aca="false">IF(R4316="","",ROUND(R4316*(1-Premissas!$B$4),4))</f>
        <v/>
      </c>
      <c r="P4316" s="22"/>
      <c r="Q4316" s="22"/>
      <c r="R4316" s="23"/>
      <c r="S4316" s="24"/>
      <c r="T4316" s="24"/>
      <c r="U4316" s="25"/>
      <c r="V4316" s="19" t="str">
        <f aca="false">IF(COUNT(N4316:Q4316)=0,"",MIN(N4316:Q4316))</f>
        <v/>
      </c>
      <c r="W4316" s="16" t="str">
        <f aca="false">IF(V4316="","",INDEX($N$4:$Q$4,MATCH(V4316,N4316:Q4316,0)))</f>
        <v/>
      </c>
      <c r="X4316" s="19" t="str">
        <f aca="false">IF(COUNT(N4316:Q4316)&lt;2,"",SMALL(N4316:Q4316,2))</f>
        <v/>
      </c>
      <c r="Y4316" s="26" t="str">
        <f aca="false">IF(OR(V4316="",M4316=0),"",V4316/M4316-1)</f>
        <v/>
      </c>
      <c r="Z4316" s="26" t="str">
        <f aca="false">IF(OR(V4316="",L4316=""),"",V4316/(L4316*E4316)-1)</f>
        <v/>
      </c>
      <c r="AA4316" s="16" t="str">
        <f aca="false">IF(V4316="","SEM OFERTA",IF(OR(Y4316&gt;Premissas!$B$11,Y4316&lt;Premissas!$B$12),"VERIFICAR - UNIDADE/EMBALAGEM",IF(Y4316&gt;Premissas!$B$6,"NÃO COMPRAR - REAJUSTE &gt;5%","COMPRAR")))</f>
        <v>SEM OFERTA</v>
      </c>
      <c r="AB4316" s="18" t="str">
        <f aca="false">IF(W4316="DIMEC",S4316,IF(W4316="MEDCENTRO",U4316,""))</f>
        <v/>
      </c>
      <c r="AC4316" s="18" t="n">
        <f aca="false">IF(AA4316&lt;&gt;"COMPRAR",0,IF(AB4316="",I4316,MIN(I4316,AB4316)))</f>
        <v>0</v>
      </c>
      <c r="AD4316" s="19" t="n">
        <f aca="false">IF(AC4316&gt;0,AC4316*V4316,0)</f>
        <v>0</v>
      </c>
      <c r="AE4316" s="19" t="n">
        <f aca="false">IF(AC4316&gt;0,(M4316-V4316)*AC4316,0)</f>
        <v>0</v>
      </c>
      <c r="AF4316" s="16" t="str">
        <f aca="false">IF(AA4316&lt;&gt;"COMPRAR","",IF(AB4316="",IF(X4316="","",IF(X4316-V4316&lt;0.01,"EMPATE TÉCNICO","")),IF(AB4316&lt;I4316,"ESTOQUE INSUFICIENTE",IF(X4316="","",IF(X4316-V4316&lt;0.01,"EMPATE TÉCNICO","")))))</f>
        <v/>
      </c>
      <c r="AG4316" s="16" t="s">
        <v>547</v>
      </c>
      <c r="AH4316" s="16" t="s">
        <v>2039</v>
      </c>
    </row>
    <row r="4317" customFormat="false" ht="15" hidden="false" customHeight="false" outlineLevel="0" collapsed="false">
      <c r="A4317" s="16" t="s">
        <v>13344</v>
      </c>
      <c r="B4317" s="17" t="s">
        <v>13345</v>
      </c>
      <c r="C4317" s="16" t="s">
        <v>13346</v>
      </c>
      <c r="D4317" s="16" t="s">
        <v>8405</v>
      </c>
      <c r="E4317" s="18" t="n">
        <v>1</v>
      </c>
      <c r="F4317" s="16" t="s">
        <v>41</v>
      </c>
      <c r="G4317" s="18" t="n">
        <v>0</v>
      </c>
      <c r="H4317" s="16" t="n">
        <v>5.3</v>
      </c>
      <c r="I4317" s="18" t="n">
        <v>14</v>
      </c>
      <c r="J4317" s="19" t="n">
        <v>51.9466666666667</v>
      </c>
      <c r="K4317" s="19" t="n">
        <v>51.9466666666667</v>
      </c>
      <c r="L4317" s="19" t="n">
        <v>51.9467</v>
      </c>
      <c r="M4317" s="19" t="n">
        <f aca="false">IF(J4317&gt;0,J4317,K4317)*E4317</f>
        <v>51.9466666666667</v>
      </c>
      <c r="N4317" s="20"/>
      <c r="O4317" s="21" t="str">
        <f aca="false">IF(R4317="","",ROUND(R4317*(1-Premissas!$B$4),4))</f>
        <v/>
      </c>
      <c r="P4317" s="22"/>
      <c r="Q4317" s="22"/>
      <c r="R4317" s="23"/>
      <c r="S4317" s="24"/>
      <c r="T4317" s="24"/>
      <c r="U4317" s="25"/>
      <c r="V4317" s="19" t="str">
        <f aca="false">IF(COUNT(N4317:Q4317)=0,"",MIN(N4317:Q4317))</f>
        <v/>
      </c>
      <c r="W4317" s="16" t="str">
        <f aca="false">IF(V4317="","",INDEX($N$4:$Q$4,MATCH(V4317,N4317:Q4317,0)))</f>
        <v/>
      </c>
      <c r="X4317" s="19" t="str">
        <f aca="false">IF(COUNT(N4317:Q4317)&lt;2,"",SMALL(N4317:Q4317,2))</f>
        <v/>
      </c>
      <c r="Y4317" s="26" t="str">
        <f aca="false">IF(OR(V4317="",M4317=0),"",V4317/M4317-1)</f>
        <v/>
      </c>
      <c r="Z4317" s="26" t="str">
        <f aca="false">IF(OR(V4317="",L4317=""),"",V4317/(L4317*E4317)-1)</f>
        <v/>
      </c>
      <c r="AA4317" s="16" t="str">
        <f aca="false">IF(V4317="","SEM OFERTA",IF(OR(Y4317&gt;Premissas!$B$11,Y4317&lt;Premissas!$B$12),"VERIFICAR - UNIDADE/EMBALAGEM",IF(Y4317&gt;Premissas!$B$6,"NÃO COMPRAR - REAJUSTE &gt;5%","COMPRAR")))</f>
        <v>SEM OFERTA</v>
      </c>
      <c r="AB4317" s="18" t="str">
        <f aca="false">IF(W4317="DIMEC",S4317,IF(W4317="MEDCENTRO",U4317,""))</f>
        <v/>
      </c>
      <c r="AC4317" s="18" t="n">
        <f aca="false">IF(AA4317&lt;&gt;"COMPRAR",0,IF(AB4317="",I4317,MIN(I4317,AB4317)))</f>
        <v>0</v>
      </c>
      <c r="AD4317" s="19" t="n">
        <f aca="false">IF(AC4317&gt;0,AC4317*V4317,0)</f>
        <v>0</v>
      </c>
      <c r="AE4317" s="19" t="n">
        <f aca="false">IF(AC4317&gt;0,(M4317-V4317)*AC4317,0)</f>
        <v>0</v>
      </c>
      <c r="AF4317" s="16" t="str">
        <f aca="false">IF(AA4317&lt;&gt;"COMPRAR","",IF(AB4317="",IF(X4317="","",IF(X4317-V4317&lt;0.01,"EMPATE TÉCNICO","")),IF(AB4317&lt;I4317,"ESTOQUE INSUFICIENTE",IF(X4317="","",IF(X4317-V4317&lt;0.01,"EMPATE TÉCNICO","")))))</f>
        <v/>
      </c>
      <c r="AG4317" s="16" t="s">
        <v>547</v>
      </c>
      <c r="AH4317" s="16" t="s">
        <v>2039</v>
      </c>
    </row>
    <row r="4318" customFormat="false" ht="15" hidden="false" customHeight="false" outlineLevel="0" collapsed="false">
      <c r="A4318" s="16" t="s">
        <v>13347</v>
      </c>
      <c r="B4318" s="17" t="s">
        <v>13348</v>
      </c>
      <c r="C4318" s="16" t="s">
        <v>13349</v>
      </c>
      <c r="D4318" s="16" t="s">
        <v>8405</v>
      </c>
      <c r="E4318" s="18" t="n">
        <v>1</v>
      </c>
      <c r="F4318" s="16" t="s">
        <v>41</v>
      </c>
      <c r="G4318" s="18" t="n">
        <v>31</v>
      </c>
      <c r="H4318" s="16" t="n">
        <v>41.4</v>
      </c>
      <c r="I4318" s="18" t="n">
        <v>75</v>
      </c>
      <c r="J4318" s="19" t="n">
        <v>25.07</v>
      </c>
      <c r="K4318" s="19" t="n">
        <v>25.07</v>
      </c>
      <c r="L4318" s="19" t="n">
        <v>25.07</v>
      </c>
      <c r="M4318" s="19" t="n">
        <f aca="false">IF(J4318&gt;0,J4318,K4318)*E4318</f>
        <v>25.07</v>
      </c>
      <c r="N4318" s="20"/>
      <c r="O4318" s="21" t="str">
        <f aca="false">IF(R4318="","",ROUND(R4318*(1-Premissas!$B$4),4))</f>
        <v/>
      </c>
      <c r="P4318" s="22"/>
      <c r="Q4318" s="22"/>
      <c r="R4318" s="23"/>
      <c r="S4318" s="24"/>
      <c r="T4318" s="24"/>
      <c r="U4318" s="25"/>
      <c r="V4318" s="19" t="str">
        <f aca="false">IF(COUNT(N4318:Q4318)=0,"",MIN(N4318:Q4318))</f>
        <v/>
      </c>
      <c r="W4318" s="16" t="str">
        <f aca="false">IF(V4318="","",INDEX($N$4:$Q$4,MATCH(V4318,N4318:Q4318,0)))</f>
        <v/>
      </c>
      <c r="X4318" s="19" t="str">
        <f aca="false">IF(COUNT(N4318:Q4318)&lt;2,"",SMALL(N4318:Q4318,2))</f>
        <v/>
      </c>
      <c r="Y4318" s="26" t="str">
        <f aca="false">IF(OR(V4318="",M4318=0),"",V4318/M4318-1)</f>
        <v/>
      </c>
      <c r="Z4318" s="26" t="str">
        <f aca="false">IF(OR(V4318="",L4318=""),"",V4318/(L4318*E4318)-1)</f>
        <v/>
      </c>
      <c r="AA4318" s="16" t="str">
        <f aca="false">IF(V4318="","SEM OFERTA",IF(OR(Y4318&gt;Premissas!$B$11,Y4318&lt;Premissas!$B$12),"VERIFICAR - UNIDADE/EMBALAGEM",IF(Y4318&gt;Premissas!$B$6,"NÃO COMPRAR - REAJUSTE &gt;5%","COMPRAR")))</f>
        <v>SEM OFERTA</v>
      </c>
      <c r="AB4318" s="18" t="str">
        <f aca="false">IF(W4318="DIMEC",S4318,IF(W4318="MEDCENTRO",U4318,""))</f>
        <v/>
      </c>
      <c r="AC4318" s="18" t="n">
        <f aca="false">IF(AA4318&lt;&gt;"COMPRAR",0,IF(AB4318="",I4318,MIN(I4318,AB4318)))</f>
        <v>0</v>
      </c>
      <c r="AD4318" s="19" t="n">
        <f aca="false">IF(AC4318&gt;0,AC4318*V4318,0)</f>
        <v>0</v>
      </c>
      <c r="AE4318" s="19" t="n">
        <f aca="false">IF(AC4318&gt;0,(M4318-V4318)*AC4318,0)</f>
        <v>0</v>
      </c>
      <c r="AF4318" s="16" t="str">
        <f aca="false">IF(AA4318&lt;&gt;"COMPRAR","",IF(AB4318="",IF(X4318="","",IF(X4318-V4318&lt;0.01,"EMPATE TÉCNICO","")),IF(AB4318&lt;I4318,"ESTOQUE INSUFICIENTE",IF(X4318="","",IF(X4318-V4318&lt;0.01,"EMPATE TÉCNICO","")))))</f>
        <v/>
      </c>
      <c r="AG4318" s="16" t="s">
        <v>547</v>
      </c>
      <c r="AH4318" s="16" t="s">
        <v>2039</v>
      </c>
    </row>
    <row r="4319" customFormat="false" ht="15" hidden="false" customHeight="false" outlineLevel="0" collapsed="false">
      <c r="A4319" s="16" t="s">
        <v>13350</v>
      </c>
      <c r="B4319" s="17" t="s">
        <v>13351</v>
      </c>
      <c r="C4319" s="16" t="s">
        <v>13352</v>
      </c>
      <c r="D4319" s="16" t="s">
        <v>8405</v>
      </c>
      <c r="E4319" s="18" t="n">
        <v>1</v>
      </c>
      <c r="F4319" s="16" t="s">
        <v>41</v>
      </c>
      <c r="G4319" s="18" t="n">
        <v>2</v>
      </c>
      <c r="H4319" s="16" t="n">
        <v>1.6</v>
      </c>
      <c r="I4319" s="18" t="n">
        <v>2</v>
      </c>
      <c r="J4319" s="19" t="n">
        <v>52.08</v>
      </c>
      <c r="K4319" s="19" t="n">
        <v>52.08</v>
      </c>
      <c r="L4319" s="19" t="n">
        <v>52.08</v>
      </c>
      <c r="M4319" s="19" t="n">
        <f aca="false">IF(J4319&gt;0,J4319,K4319)*E4319</f>
        <v>52.08</v>
      </c>
      <c r="N4319" s="20"/>
      <c r="O4319" s="21" t="str">
        <f aca="false">IF(R4319="","",ROUND(R4319*(1-Premissas!$B$4),4))</f>
        <v/>
      </c>
      <c r="P4319" s="22"/>
      <c r="Q4319" s="22"/>
      <c r="R4319" s="23"/>
      <c r="S4319" s="24"/>
      <c r="T4319" s="24"/>
      <c r="U4319" s="25"/>
      <c r="V4319" s="19" t="str">
        <f aca="false">IF(COUNT(N4319:Q4319)=0,"",MIN(N4319:Q4319))</f>
        <v/>
      </c>
      <c r="W4319" s="16" t="str">
        <f aca="false">IF(V4319="","",INDEX($N$4:$Q$4,MATCH(V4319,N4319:Q4319,0)))</f>
        <v/>
      </c>
      <c r="X4319" s="19" t="str">
        <f aca="false">IF(COUNT(N4319:Q4319)&lt;2,"",SMALL(N4319:Q4319,2))</f>
        <v/>
      </c>
      <c r="Y4319" s="26" t="str">
        <f aca="false">IF(OR(V4319="",M4319=0),"",V4319/M4319-1)</f>
        <v/>
      </c>
      <c r="Z4319" s="26" t="str">
        <f aca="false">IF(OR(V4319="",L4319=""),"",V4319/(L4319*E4319)-1)</f>
        <v/>
      </c>
      <c r="AA4319" s="16" t="str">
        <f aca="false">IF(V4319="","SEM OFERTA",IF(OR(Y4319&gt;Premissas!$B$11,Y4319&lt;Premissas!$B$12),"VERIFICAR - UNIDADE/EMBALAGEM",IF(Y4319&gt;Premissas!$B$6,"NÃO COMPRAR - REAJUSTE &gt;5%","COMPRAR")))</f>
        <v>SEM OFERTA</v>
      </c>
      <c r="AB4319" s="18" t="str">
        <f aca="false">IF(W4319="DIMEC",S4319,IF(W4319="MEDCENTRO",U4319,""))</f>
        <v/>
      </c>
      <c r="AC4319" s="18" t="n">
        <f aca="false">IF(AA4319&lt;&gt;"COMPRAR",0,IF(AB4319="",I4319,MIN(I4319,AB4319)))</f>
        <v>0</v>
      </c>
      <c r="AD4319" s="19" t="n">
        <f aca="false">IF(AC4319&gt;0,AC4319*V4319,0)</f>
        <v>0</v>
      </c>
      <c r="AE4319" s="19" t="n">
        <f aca="false">IF(AC4319&gt;0,(M4319-V4319)*AC4319,0)</f>
        <v>0</v>
      </c>
      <c r="AF4319" s="16" t="str">
        <f aca="false">IF(AA4319&lt;&gt;"COMPRAR","",IF(AB4319="",IF(X4319="","",IF(X4319-V4319&lt;0.01,"EMPATE TÉCNICO","")),IF(AB4319&lt;I4319,"ESTOQUE INSUFICIENTE",IF(X4319="","",IF(X4319-V4319&lt;0.01,"EMPATE TÉCNICO","")))))</f>
        <v/>
      </c>
      <c r="AG4319" s="16" t="s">
        <v>547</v>
      </c>
      <c r="AH4319" s="16" t="s">
        <v>2039</v>
      </c>
    </row>
    <row r="4320" customFormat="false" ht="15" hidden="false" customHeight="false" outlineLevel="0" collapsed="false">
      <c r="A4320" s="16" t="s">
        <v>13353</v>
      </c>
      <c r="B4320" s="17" t="s">
        <v>13354</v>
      </c>
      <c r="C4320" s="16" t="s">
        <v>13355</v>
      </c>
      <c r="D4320" s="16" t="s">
        <v>641</v>
      </c>
      <c r="E4320" s="18" t="n">
        <v>1</v>
      </c>
      <c r="F4320" s="16" t="s">
        <v>41</v>
      </c>
      <c r="G4320" s="18" t="n">
        <v>3</v>
      </c>
      <c r="H4320" s="16" t="n">
        <v>1.7</v>
      </c>
      <c r="I4320" s="18" t="n">
        <v>2</v>
      </c>
      <c r="J4320" s="19" t="n">
        <v>35.01</v>
      </c>
      <c r="K4320" s="19" t="n">
        <v>35.01</v>
      </c>
      <c r="L4320" s="19" t="n">
        <v>35.01</v>
      </c>
      <c r="M4320" s="19" t="n">
        <f aca="false">IF(J4320&gt;0,J4320,K4320)*E4320</f>
        <v>35.01</v>
      </c>
      <c r="N4320" s="20"/>
      <c r="O4320" s="21" t="str">
        <f aca="false">IF(R4320="","",ROUND(R4320*(1-Premissas!$B$4),4))</f>
        <v/>
      </c>
      <c r="P4320" s="22"/>
      <c r="Q4320" s="22"/>
      <c r="R4320" s="23"/>
      <c r="S4320" s="24"/>
      <c r="T4320" s="24"/>
      <c r="U4320" s="25"/>
      <c r="V4320" s="19" t="str">
        <f aca="false">IF(COUNT(N4320:Q4320)=0,"",MIN(N4320:Q4320))</f>
        <v/>
      </c>
      <c r="W4320" s="16" t="str">
        <f aca="false">IF(V4320="","",INDEX($N$4:$Q$4,MATCH(V4320,N4320:Q4320,0)))</f>
        <v/>
      </c>
      <c r="X4320" s="19" t="str">
        <f aca="false">IF(COUNT(N4320:Q4320)&lt;2,"",SMALL(N4320:Q4320,2))</f>
        <v/>
      </c>
      <c r="Y4320" s="26" t="str">
        <f aca="false">IF(OR(V4320="",M4320=0),"",V4320/M4320-1)</f>
        <v/>
      </c>
      <c r="Z4320" s="26" t="str">
        <f aca="false">IF(OR(V4320="",L4320=""),"",V4320/(L4320*E4320)-1)</f>
        <v/>
      </c>
      <c r="AA4320" s="16" t="str">
        <f aca="false">IF(V4320="","SEM OFERTA",IF(OR(Y4320&gt;Premissas!$B$11,Y4320&lt;Premissas!$B$12),"VERIFICAR - UNIDADE/EMBALAGEM",IF(Y4320&gt;Premissas!$B$6,"NÃO COMPRAR - REAJUSTE &gt;5%","COMPRAR")))</f>
        <v>SEM OFERTA</v>
      </c>
      <c r="AB4320" s="18" t="str">
        <f aca="false">IF(W4320="DIMEC",S4320,IF(W4320="MEDCENTRO",U4320,""))</f>
        <v/>
      </c>
      <c r="AC4320" s="18" t="n">
        <f aca="false">IF(AA4320&lt;&gt;"COMPRAR",0,IF(AB4320="",I4320,MIN(I4320,AB4320)))</f>
        <v>0</v>
      </c>
      <c r="AD4320" s="19" t="n">
        <f aca="false">IF(AC4320&gt;0,AC4320*V4320,0)</f>
        <v>0</v>
      </c>
      <c r="AE4320" s="19" t="n">
        <f aca="false">IF(AC4320&gt;0,(M4320-V4320)*AC4320,0)</f>
        <v>0</v>
      </c>
      <c r="AF4320" s="16" t="str">
        <f aca="false">IF(AA4320&lt;&gt;"COMPRAR","",IF(AB4320="",IF(X4320="","",IF(X4320-V4320&lt;0.01,"EMPATE TÉCNICO","")),IF(AB4320&lt;I4320,"ESTOQUE INSUFICIENTE",IF(X4320="","",IF(X4320-V4320&lt;0.01,"EMPATE TÉCNICO","")))))</f>
        <v/>
      </c>
      <c r="AG4320" s="16" t="s">
        <v>547</v>
      </c>
      <c r="AH4320" s="16" t="s">
        <v>2039</v>
      </c>
    </row>
    <row r="4321" customFormat="false" ht="15" hidden="false" customHeight="false" outlineLevel="0" collapsed="false">
      <c r="A4321" s="16" t="s">
        <v>13356</v>
      </c>
      <c r="B4321" s="17" t="s">
        <v>13357</v>
      </c>
      <c r="C4321" s="16" t="s">
        <v>13358</v>
      </c>
      <c r="D4321" s="16" t="s">
        <v>13359</v>
      </c>
      <c r="E4321" s="18" t="n">
        <v>20</v>
      </c>
      <c r="F4321" s="16" t="s">
        <v>43</v>
      </c>
      <c r="G4321" s="18" t="n">
        <v>0</v>
      </c>
      <c r="H4321" s="16" t="n">
        <v>1</v>
      </c>
      <c r="I4321" s="18" t="n">
        <v>1</v>
      </c>
      <c r="J4321" s="19" t="n">
        <v>4.9505</v>
      </c>
      <c r="K4321" s="19" t="n">
        <v>4.9505</v>
      </c>
      <c r="L4321" s="19" t="n">
        <v>4.9505</v>
      </c>
      <c r="M4321" s="19" t="n">
        <f aca="false">IF(J4321&gt;0,J4321,K4321)*E4321</f>
        <v>99.01</v>
      </c>
      <c r="N4321" s="20"/>
      <c r="O4321" s="21" t="str">
        <f aca="false">IF(R4321="","",ROUND(R4321*(1-Premissas!$B$4),4))</f>
        <v/>
      </c>
      <c r="P4321" s="22"/>
      <c r="Q4321" s="22"/>
      <c r="R4321" s="23"/>
      <c r="S4321" s="24"/>
      <c r="T4321" s="24"/>
      <c r="U4321" s="25"/>
      <c r="V4321" s="19" t="str">
        <f aca="false">IF(COUNT(N4321:Q4321)=0,"",MIN(N4321:Q4321))</f>
        <v/>
      </c>
      <c r="W4321" s="16" t="str">
        <f aca="false">IF(V4321="","",INDEX($N$4:$Q$4,MATCH(V4321,N4321:Q4321,0)))</f>
        <v/>
      </c>
      <c r="X4321" s="19" t="str">
        <f aca="false">IF(COUNT(N4321:Q4321)&lt;2,"",SMALL(N4321:Q4321,2))</f>
        <v/>
      </c>
      <c r="Y4321" s="26" t="str">
        <f aca="false">IF(OR(V4321="",M4321=0),"",V4321/M4321-1)</f>
        <v/>
      </c>
      <c r="Z4321" s="26" t="str">
        <f aca="false">IF(OR(V4321="",L4321=""),"",V4321/(L4321*E4321)-1)</f>
        <v/>
      </c>
      <c r="AA4321" s="16" t="str">
        <f aca="false">IF(V4321="","SEM OFERTA",IF(OR(Y4321&gt;Premissas!$B$11,Y4321&lt;Premissas!$B$12),"VERIFICAR - UNIDADE/EMBALAGEM",IF(Y4321&gt;Premissas!$B$6,"NÃO COMPRAR - REAJUSTE &gt;5%","COMPRAR")))</f>
        <v>SEM OFERTA</v>
      </c>
      <c r="AB4321" s="18" t="str">
        <f aca="false">IF(W4321="DIMEC",S4321,IF(W4321="MEDCENTRO",U4321,""))</f>
        <v/>
      </c>
      <c r="AC4321" s="18" t="n">
        <f aca="false">IF(AA4321&lt;&gt;"COMPRAR",0,IF(AB4321="",I4321,MIN(I4321,AB4321)))</f>
        <v>0</v>
      </c>
      <c r="AD4321" s="19" t="n">
        <f aca="false">IF(AC4321&gt;0,AC4321*V4321,0)</f>
        <v>0</v>
      </c>
      <c r="AE4321" s="19" t="n">
        <f aca="false">IF(AC4321&gt;0,(M4321-V4321)*AC4321,0)</f>
        <v>0</v>
      </c>
      <c r="AF4321" s="16" t="str">
        <f aca="false">IF(AA4321&lt;&gt;"COMPRAR","",IF(AB4321="",IF(X4321="","",IF(X4321-V4321&lt;0.01,"EMPATE TÉCNICO","")),IF(AB4321&lt;I4321,"ESTOQUE INSUFICIENTE",IF(X4321="","",IF(X4321-V4321&lt;0.01,"EMPATE TÉCNICO","")))))</f>
        <v/>
      </c>
      <c r="AG4321" s="16" t="s">
        <v>547</v>
      </c>
      <c r="AH4321" s="16" t="s">
        <v>2039</v>
      </c>
    </row>
    <row r="4322" customFormat="false" ht="15" hidden="false" customHeight="false" outlineLevel="0" collapsed="false">
      <c r="A4322" s="16" t="s">
        <v>13360</v>
      </c>
      <c r="B4322" s="17" t="s">
        <v>13361</v>
      </c>
      <c r="C4322" s="16" t="s">
        <v>13362</v>
      </c>
      <c r="D4322" s="16" t="s">
        <v>13363</v>
      </c>
      <c r="E4322" s="18" t="n">
        <v>50</v>
      </c>
      <c r="F4322" s="16" t="s">
        <v>43</v>
      </c>
      <c r="G4322" s="18" t="n">
        <v>4</v>
      </c>
      <c r="H4322" s="16" t="n">
        <v>2.6</v>
      </c>
      <c r="I4322" s="18" t="n">
        <v>1</v>
      </c>
      <c r="J4322" s="19" t="n">
        <v>4.0372</v>
      </c>
      <c r="K4322" s="19" t="n">
        <v>4.0372</v>
      </c>
      <c r="L4322" s="19" t="n">
        <v>4.0372</v>
      </c>
      <c r="M4322" s="19" t="n">
        <f aca="false">IF(J4322&gt;0,J4322,K4322)*E4322</f>
        <v>201.86</v>
      </c>
      <c r="N4322" s="20"/>
      <c r="O4322" s="21" t="str">
        <f aca="false">IF(R4322="","",ROUND(R4322*(1-Premissas!$B$4),4))</f>
        <v/>
      </c>
      <c r="P4322" s="22"/>
      <c r="Q4322" s="22"/>
      <c r="R4322" s="23"/>
      <c r="S4322" s="24"/>
      <c r="T4322" s="24"/>
      <c r="U4322" s="25"/>
      <c r="V4322" s="19" t="str">
        <f aca="false">IF(COUNT(N4322:Q4322)=0,"",MIN(N4322:Q4322))</f>
        <v/>
      </c>
      <c r="W4322" s="16" t="str">
        <f aca="false">IF(V4322="","",INDEX($N$4:$Q$4,MATCH(V4322,N4322:Q4322,0)))</f>
        <v/>
      </c>
      <c r="X4322" s="19" t="str">
        <f aca="false">IF(COUNT(N4322:Q4322)&lt;2,"",SMALL(N4322:Q4322,2))</f>
        <v/>
      </c>
      <c r="Y4322" s="26" t="str">
        <f aca="false">IF(OR(V4322="",M4322=0),"",V4322/M4322-1)</f>
        <v/>
      </c>
      <c r="Z4322" s="26" t="str">
        <f aca="false">IF(OR(V4322="",L4322=""),"",V4322/(L4322*E4322)-1)</f>
        <v/>
      </c>
      <c r="AA4322" s="16" t="str">
        <f aca="false">IF(V4322="","SEM OFERTA",IF(OR(Y4322&gt;Premissas!$B$11,Y4322&lt;Premissas!$B$12),"VERIFICAR - UNIDADE/EMBALAGEM",IF(Y4322&gt;Premissas!$B$6,"NÃO COMPRAR - REAJUSTE &gt;5%","COMPRAR")))</f>
        <v>SEM OFERTA</v>
      </c>
      <c r="AB4322" s="18" t="str">
        <f aca="false">IF(W4322="DIMEC",S4322,IF(W4322="MEDCENTRO",U4322,""))</f>
        <v/>
      </c>
      <c r="AC4322" s="18" t="n">
        <f aca="false">IF(AA4322&lt;&gt;"COMPRAR",0,IF(AB4322="",I4322,MIN(I4322,AB4322)))</f>
        <v>0</v>
      </c>
      <c r="AD4322" s="19" t="n">
        <f aca="false">IF(AC4322&gt;0,AC4322*V4322,0)</f>
        <v>0</v>
      </c>
      <c r="AE4322" s="19" t="n">
        <f aca="false">IF(AC4322&gt;0,(M4322-V4322)*AC4322,0)</f>
        <v>0</v>
      </c>
      <c r="AF4322" s="16" t="str">
        <f aca="false">IF(AA4322&lt;&gt;"COMPRAR","",IF(AB4322="",IF(X4322="","",IF(X4322-V4322&lt;0.01,"EMPATE TÉCNICO","")),IF(AB4322&lt;I4322,"ESTOQUE INSUFICIENTE",IF(X4322="","",IF(X4322-V4322&lt;0.01,"EMPATE TÉCNICO","")))))</f>
        <v/>
      </c>
      <c r="AG4322" s="16" t="s">
        <v>713</v>
      </c>
      <c r="AH4322" s="16" t="s">
        <v>2039</v>
      </c>
    </row>
    <row r="4323" customFormat="false" ht="15" hidden="false" customHeight="false" outlineLevel="0" collapsed="false">
      <c r="A4323" s="16" t="s">
        <v>13364</v>
      </c>
      <c r="B4323" s="17" t="s">
        <v>13365</v>
      </c>
      <c r="C4323" s="16" t="s">
        <v>13366</v>
      </c>
      <c r="D4323" s="16" t="s">
        <v>11143</v>
      </c>
      <c r="E4323" s="18" t="n">
        <v>1</v>
      </c>
      <c r="F4323" s="16" t="s">
        <v>42</v>
      </c>
      <c r="G4323" s="18" t="n">
        <v>3</v>
      </c>
      <c r="H4323" s="16" t="n">
        <v>1.3</v>
      </c>
      <c r="I4323" s="18" t="n">
        <v>1</v>
      </c>
      <c r="J4323" s="19" t="n">
        <v>25.1</v>
      </c>
      <c r="K4323" s="19" t="n">
        <v>25.1</v>
      </c>
      <c r="L4323" s="19" t="n">
        <v>24.15</v>
      </c>
      <c r="M4323" s="19" t="n">
        <f aca="false">IF(J4323&gt;0,J4323,K4323)*E4323</f>
        <v>25.1</v>
      </c>
      <c r="N4323" s="20"/>
      <c r="O4323" s="21" t="str">
        <f aca="false">IF(R4323="","",ROUND(R4323*(1-Premissas!$B$4),4))</f>
        <v/>
      </c>
      <c r="P4323" s="22"/>
      <c r="Q4323" s="22"/>
      <c r="R4323" s="23"/>
      <c r="S4323" s="24"/>
      <c r="T4323" s="24"/>
      <c r="U4323" s="25"/>
      <c r="V4323" s="19" t="str">
        <f aca="false">IF(COUNT(N4323:Q4323)=0,"",MIN(N4323:Q4323))</f>
        <v/>
      </c>
      <c r="W4323" s="16" t="str">
        <f aca="false">IF(V4323="","",INDEX($N$4:$Q$4,MATCH(V4323,N4323:Q4323,0)))</f>
        <v/>
      </c>
      <c r="X4323" s="19" t="str">
        <f aca="false">IF(COUNT(N4323:Q4323)&lt;2,"",SMALL(N4323:Q4323,2))</f>
        <v/>
      </c>
      <c r="Y4323" s="26" t="str">
        <f aca="false">IF(OR(V4323="",M4323=0),"",V4323/M4323-1)</f>
        <v/>
      </c>
      <c r="Z4323" s="26" t="str">
        <f aca="false">IF(OR(V4323="",L4323=""),"",V4323/(L4323*E4323)-1)</f>
        <v/>
      </c>
      <c r="AA4323" s="16" t="str">
        <f aca="false">IF(V4323="","SEM OFERTA",IF(OR(Y4323&gt;Premissas!$B$11,Y4323&lt;Premissas!$B$12),"VERIFICAR - UNIDADE/EMBALAGEM",IF(Y4323&gt;Premissas!$B$6,"NÃO COMPRAR - REAJUSTE &gt;5%","COMPRAR")))</f>
        <v>SEM OFERTA</v>
      </c>
      <c r="AB4323" s="18" t="str">
        <f aca="false">IF(W4323="DIMEC",S4323,IF(W4323="MEDCENTRO",U4323,""))</f>
        <v/>
      </c>
      <c r="AC4323" s="18" t="n">
        <f aca="false">IF(AA4323&lt;&gt;"COMPRAR",0,IF(AB4323="",I4323,MIN(I4323,AB4323)))</f>
        <v>0</v>
      </c>
      <c r="AD4323" s="19" t="n">
        <f aca="false">IF(AC4323&gt;0,AC4323*V4323,0)</f>
        <v>0</v>
      </c>
      <c r="AE4323" s="19" t="n">
        <f aca="false">IF(AC4323&gt;0,(M4323-V4323)*AC4323,0)</f>
        <v>0</v>
      </c>
      <c r="AF4323" s="16" t="str">
        <f aca="false">IF(AA4323&lt;&gt;"COMPRAR","",IF(AB4323="",IF(X4323="","",IF(X4323-V4323&lt;0.01,"EMPATE TÉCNICO","")),IF(AB4323&lt;I4323,"ESTOQUE INSUFICIENTE",IF(X4323="","",IF(X4323-V4323&lt;0.01,"EMPATE TÉCNICO","")))))</f>
        <v/>
      </c>
      <c r="AG4323" s="16" t="s">
        <v>547</v>
      </c>
      <c r="AH4323" s="16" t="s">
        <v>2039</v>
      </c>
    </row>
    <row r="4324" customFormat="false" ht="15" hidden="false" customHeight="false" outlineLevel="0" collapsed="false">
      <c r="A4324" s="16" t="s">
        <v>13367</v>
      </c>
      <c r="B4324" s="17" t="s">
        <v>13368</v>
      </c>
      <c r="C4324" s="16" t="s">
        <v>13369</v>
      </c>
      <c r="D4324" s="16" t="s">
        <v>13343</v>
      </c>
      <c r="E4324" s="18" t="n">
        <v>1</v>
      </c>
      <c r="F4324" s="16" t="s">
        <v>41</v>
      </c>
      <c r="G4324" s="18" t="n">
        <v>3</v>
      </c>
      <c r="H4324" s="16" t="n">
        <v>3.2</v>
      </c>
      <c r="I4324" s="18" t="n">
        <v>6</v>
      </c>
      <c r="J4324" s="19" t="n">
        <v>30.86</v>
      </c>
      <c r="K4324" s="19" t="n">
        <v>30.86</v>
      </c>
      <c r="L4324" s="19" t="n">
        <v>30.85</v>
      </c>
      <c r="M4324" s="19" t="n">
        <f aca="false">IF(J4324&gt;0,J4324,K4324)*E4324</f>
        <v>30.86</v>
      </c>
      <c r="N4324" s="20"/>
      <c r="O4324" s="21" t="str">
        <f aca="false">IF(R4324="","",ROUND(R4324*(1-Premissas!$B$4),4))</f>
        <v/>
      </c>
      <c r="P4324" s="22"/>
      <c r="Q4324" s="22"/>
      <c r="R4324" s="23"/>
      <c r="S4324" s="24"/>
      <c r="T4324" s="24"/>
      <c r="U4324" s="25"/>
      <c r="V4324" s="19" t="str">
        <f aca="false">IF(COUNT(N4324:Q4324)=0,"",MIN(N4324:Q4324))</f>
        <v/>
      </c>
      <c r="W4324" s="16" t="str">
        <f aca="false">IF(V4324="","",INDEX($N$4:$Q$4,MATCH(V4324,N4324:Q4324,0)))</f>
        <v/>
      </c>
      <c r="X4324" s="19" t="str">
        <f aca="false">IF(COUNT(N4324:Q4324)&lt;2,"",SMALL(N4324:Q4324,2))</f>
        <v/>
      </c>
      <c r="Y4324" s="26" t="str">
        <f aca="false">IF(OR(V4324="",M4324=0),"",V4324/M4324-1)</f>
        <v/>
      </c>
      <c r="Z4324" s="26" t="str">
        <f aca="false">IF(OR(V4324="",L4324=""),"",V4324/(L4324*E4324)-1)</f>
        <v/>
      </c>
      <c r="AA4324" s="16" t="str">
        <f aca="false">IF(V4324="","SEM OFERTA",IF(OR(Y4324&gt;Premissas!$B$11,Y4324&lt;Premissas!$B$12),"VERIFICAR - UNIDADE/EMBALAGEM",IF(Y4324&gt;Premissas!$B$6,"NÃO COMPRAR - REAJUSTE &gt;5%","COMPRAR")))</f>
        <v>SEM OFERTA</v>
      </c>
      <c r="AB4324" s="18" t="str">
        <f aca="false">IF(W4324="DIMEC",S4324,IF(W4324="MEDCENTRO",U4324,""))</f>
        <v/>
      </c>
      <c r="AC4324" s="18" t="n">
        <f aca="false">IF(AA4324&lt;&gt;"COMPRAR",0,IF(AB4324="",I4324,MIN(I4324,AB4324)))</f>
        <v>0</v>
      </c>
      <c r="AD4324" s="19" t="n">
        <f aca="false">IF(AC4324&gt;0,AC4324*V4324,0)</f>
        <v>0</v>
      </c>
      <c r="AE4324" s="19" t="n">
        <f aca="false">IF(AC4324&gt;0,(M4324-V4324)*AC4324,0)</f>
        <v>0</v>
      </c>
      <c r="AF4324" s="16" t="str">
        <f aca="false">IF(AA4324&lt;&gt;"COMPRAR","",IF(AB4324="",IF(X4324="","",IF(X4324-V4324&lt;0.01,"EMPATE TÉCNICO","")),IF(AB4324&lt;I4324,"ESTOQUE INSUFICIENTE",IF(X4324="","",IF(X4324-V4324&lt;0.01,"EMPATE TÉCNICO","")))))</f>
        <v/>
      </c>
      <c r="AG4324" s="16" t="s">
        <v>713</v>
      </c>
      <c r="AH4324" s="16" t="s">
        <v>2039</v>
      </c>
    </row>
    <row r="4325" customFormat="false" ht="15" hidden="false" customHeight="false" outlineLevel="0" collapsed="false">
      <c r="A4325" s="16" t="s">
        <v>13370</v>
      </c>
      <c r="B4325" s="17" t="s">
        <v>13371</v>
      </c>
      <c r="C4325" s="16" t="s">
        <v>13372</v>
      </c>
      <c r="D4325" s="16" t="s">
        <v>13373</v>
      </c>
      <c r="E4325" s="18" t="n">
        <v>1</v>
      </c>
      <c r="F4325" s="16" t="s">
        <v>42</v>
      </c>
      <c r="G4325" s="18" t="n">
        <v>0</v>
      </c>
      <c r="H4325" s="16" t="n">
        <v>0.1</v>
      </c>
      <c r="I4325" s="18" t="n">
        <v>1</v>
      </c>
      <c r="J4325" s="19" t="n">
        <v>94.7</v>
      </c>
      <c r="K4325" s="19" t="n">
        <v>94.7</v>
      </c>
      <c r="L4325" s="19" t="n">
        <v>94.7</v>
      </c>
      <c r="M4325" s="19" t="n">
        <f aca="false">IF(J4325&gt;0,J4325,K4325)*E4325</f>
        <v>94.7</v>
      </c>
      <c r="N4325" s="20"/>
      <c r="O4325" s="21" t="str">
        <f aca="false">IF(R4325="","",ROUND(R4325*(1-Premissas!$B$4),4))</f>
        <v/>
      </c>
      <c r="P4325" s="22"/>
      <c r="Q4325" s="22"/>
      <c r="R4325" s="23"/>
      <c r="S4325" s="24"/>
      <c r="T4325" s="24"/>
      <c r="U4325" s="25"/>
      <c r="V4325" s="19" t="str">
        <f aca="false">IF(COUNT(N4325:Q4325)=0,"",MIN(N4325:Q4325))</f>
        <v/>
      </c>
      <c r="W4325" s="16" t="str">
        <f aca="false">IF(V4325="","",INDEX($N$4:$Q$4,MATCH(V4325,N4325:Q4325,0)))</f>
        <v/>
      </c>
      <c r="X4325" s="19" t="str">
        <f aca="false">IF(COUNT(N4325:Q4325)&lt;2,"",SMALL(N4325:Q4325,2))</f>
        <v/>
      </c>
      <c r="Y4325" s="26" t="str">
        <f aca="false">IF(OR(V4325="",M4325=0),"",V4325/M4325-1)</f>
        <v/>
      </c>
      <c r="Z4325" s="26" t="str">
        <f aca="false">IF(OR(V4325="",L4325=""),"",V4325/(L4325*E4325)-1)</f>
        <v/>
      </c>
      <c r="AA4325" s="16" t="str">
        <f aca="false">IF(V4325="","SEM OFERTA",IF(OR(Y4325&gt;Premissas!$B$11,Y4325&lt;Premissas!$B$12),"VERIFICAR - UNIDADE/EMBALAGEM",IF(Y4325&gt;Premissas!$B$6,"NÃO COMPRAR - REAJUSTE &gt;5%","COMPRAR")))</f>
        <v>SEM OFERTA</v>
      </c>
      <c r="AB4325" s="18" t="str">
        <f aca="false">IF(W4325="DIMEC",S4325,IF(W4325="MEDCENTRO",U4325,""))</f>
        <v/>
      </c>
      <c r="AC4325" s="18" t="n">
        <f aca="false">IF(AA4325&lt;&gt;"COMPRAR",0,IF(AB4325="",I4325,MIN(I4325,AB4325)))</f>
        <v>0</v>
      </c>
      <c r="AD4325" s="19" t="n">
        <f aca="false">IF(AC4325&gt;0,AC4325*V4325,0)</f>
        <v>0</v>
      </c>
      <c r="AE4325" s="19" t="n">
        <f aca="false">IF(AC4325&gt;0,(M4325-V4325)*AC4325,0)</f>
        <v>0</v>
      </c>
      <c r="AF4325" s="16" t="str">
        <f aca="false">IF(AA4325&lt;&gt;"COMPRAR","",IF(AB4325="",IF(X4325="","",IF(X4325-V4325&lt;0.01,"EMPATE TÉCNICO","")),IF(AB4325&lt;I4325,"ESTOQUE INSUFICIENTE",IF(X4325="","",IF(X4325-V4325&lt;0.01,"EMPATE TÉCNICO","")))))</f>
        <v/>
      </c>
      <c r="AG4325" s="16" t="s">
        <v>547</v>
      </c>
      <c r="AH4325" s="16" t="s">
        <v>2039</v>
      </c>
    </row>
    <row r="4326" customFormat="false" ht="15" hidden="false" customHeight="false" outlineLevel="0" collapsed="false">
      <c r="A4326" s="16" t="s">
        <v>13374</v>
      </c>
      <c r="B4326" s="17" t="s">
        <v>13375</v>
      </c>
      <c r="C4326" s="16" t="s">
        <v>13376</v>
      </c>
      <c r="D4326" s="16" t="s">
        <v>13319</v>
      </c>
      <c r="E4326" s="18" t="n">
        <v>1</v>
      </c>
      <c r="F4326" s="16" t="s">
        <v>41</v>
      </c>
      <c r="G4326" s="18" t="n">
        <v>6</v>
      </c>
      <c r="H4326" s="16" t="n">
        <v>2.5</v>
      </c>
      <c r="I4326" s="18" t="n">
        <v>1</v>
      </c>
      <c r="J4326" s="19" t="n">
        <v>56.12</v>
      </c>
      <c r="K4326" s="19" t="n">
        <v>56.12</v>
      </c>
      <c r="L4326" s="19" t="n">
        <v>53.66</v>
      </c>
      <c r="M4326" s="19" t="n">
        <f aca="false">IF(J4326&gt;0,J4326,K4326)*E4326</f>
        <v>56.12</v>
      </c>
      <c r="N4326" s="20"/>
      <c r="O4326" s="21" t="str">
        <f aca="false">IF(R4326="","",ROUND(R4326*(1-Premissas!$B$4),4))</f>
        <v/>
      </c>
      <c r="P4326" s="22"/>
      <c r="Q4326" s="22"/>
      <c r="R4326" s="23"/>
      <c r="S4326" s="24"/>
      <c r="T4326" s="24"/>
      <c r="U4326" s="25"/>
      <c r="V4326" s="19" t="str">
        <f aca="false">IF(COUNT(N4326:Q4326)=0,"",MIN(N4326:Q4326))</f>
        <v/>
      </c>
      <c r="W4326" s="16" t="str">
        <f aca="false">IF(V4326="","",INDEX($N$4:$Q$4,MATCH(V4326,N4326:Q4326,0)))</f>
        <v/>
      </c>
      <c r="X4326" s="19" t="str">
        <f aca="false">IF(COUNT(N4326:Q4326)&lt;2,"",SMALL(N4326:Q4326,2))</f>
        <v/>
      </c>
      <c r="Y4326" s="26" t="str">
        <f aca="false">IF(OR(V4326="",M4326=0),"",V4326/M4326-1)</f>
        <v/>
      </c>
      <c r="Z4326" s="26" t="str">
        <f aca="false">IF(OR(V4326="",L4326=""),"",V4326/(L4326*E4326)-1)</f>
        <v/>
      </c>
      <c r="AA4326" s="16" t="str">
        <f aca="false">IF(V4326="","SEM OFERTA",IF(OR(Y4326&gt;Premissas!$B$11,Y4326&lt;Premissas!$B$12),"VERIFICAR - UNIDADE/EMBALAGEM",IF(Y4326&gt;Premissas!$B$6,"NÃO COMPRAR - REAJUSTE &gt;5%","COMPRAR")))</f>
        <v>SEM OFERTA</v>
      </c>
      <c r="AB4326" s="18" t="str">
        <f aca="false">IF(W4326="DIMEC",S4326,IF(W4326="MEDCENTRO",U4326,""))</f>
        <v/>
      </c>
      <c r="AC4326" s="18" t="n">
        <f aca="false">IF(AA4326&lt;&gt;"COMPRAR",0,IF(AB4326="",I4326,MIN(I4326,AB4326)))</f>
        <v>0</v>
      </c>
      <c r="AD4326" s="19" t="n">
        <f aca="false">IF(AC4326&gt;0,AC4326*V4326,0)</f>
        <v>0</v>
      </c>
      <c r="AE4326" s="19" t="n">
        <f aca="false">IF(AC4326&gt;0,(M4326-V4326)*AC4326,0)</f>
        <v>0</v>
      </c>
      <c r="AF4326" s="16" t="str">
        <f aca="false">IF(AA4326&lt;&gt;"COMPRAR","",IF(AB4326="",IF(X4326="","",IF(X4326-V4326&lt;0.01,"EMPATE TÉCNICO","")),IF(AB4326&lt;I4326,"ESTOQUE INSUFICIENTE",IF(X4326="","",IF(X4326-V4326&lt;0.01,"EMPATE TÉCNICO","")))))</f>
        <v/>
      </c>
      <c r="AG4326" s="16" t="s">
        <v>547</v>
      </c>
      <c r="AH4326" s="16" t="s">
        <v>2039</v>
      </c>
    </row>
    <row r="4327" customFormat="false" ht="15" hidden="false" customHeight="false" outlineLevel="0" collapsed="false">
      <c r="A4327" s="16" t="s">
        <v>13377</v>
      </c>
      <c r="B4327" s="17" t="s">
        <v>13378</v>
      </c>
      <c r="C4327" s="16" t="s">
        <v>13379</v>
      </c>
      <c r="D4327" s="16" t="s">
        <v>13319</v>
      </c>
      <c r="E4327" s="18" t="n">
        <v>1</v>
      </c>
      <c r="F4327" s="16" t="s">
        <v>41</v>
      </c>
      <c r="G4327" s="18" t="n">
        <v>17</v>
      </c>
      <c r="H4327" s="16" t="n">
        <v>9.1</v>
      </c>
      <c r="I4327" s="18" t="n">
        <v>7</v>
      </c>
      <c r="J4327" s="19" t="n">
        <v>24.535</v>
      </c>
      <c r="K4327" s="19" t="n">
        <v>24.535</v>
      </c>
      <c r="L4327" s="19" t="n">
        <v>24.54</v>
      </c>
      <c r="M4327" s="19" t="n">
        <f aca="false">IF(J4327&gt;0,J4327,K4327)*E4327</f>
        <v>24.535</v>
      </c>
      <c r="N4327" s="20"/>
      <c r="O4327" s="21" t="str">
        <f aca="false">IF(R4327="","",ROUND(R4327*(1-Premissas!$B$4),4))</f>
        <v/>
      </c>
      <c r="P4327" s="22"/>
      <c r="Q4327" s="22"/>
      <c r="R4327" s="23"/>
      <c r="S4327" s="24"/>
      <c r="T4327" s="24"/>
      <c r="U4327" s="25"/>
      <c r="V4327" s="19" t="str">
        <f aca="false">IF(COUNT(N4327:Q4327)=0,"",MIN(N4327:Q4327))</f>
        <v/>
      </c>
      <c r="W4327" s="16" t="str">
        <f aca="false">IF(V4327="","",INDEX($N$4:$Q$4,MATCH(V4327,N4327:Q4327,0)))</f>
        <v/>
      </c>
      <c r="X4327" s="19" t="str">
        <f aca="false">IF(COUNT(N4327:Q4327)&lt;2,"",SMALL(N4327:Q4327,2))</f>
        <v/>
      </c>
      <c r="Y4327" s="26" t="str">
        <f aca="false">IF(OR(V4327="",M4327=0),"",V4327/M4327-1)</f>
        <v/>
      </c>
      <c r="Z4327" s="26" t="str">
        <f aca="false">IF(OR(V4327="",L4327=""),"",V4327/(L4327*E4327)-1)</f>
        <v/>
      </c>
      <c r="AA4327" s="16" t="str">
        <f aca="false">IF(V4327="","SEM OFERTA",IF(OR(Y4327&gt;Premissas!$B$11,Y4327&lt;Premissas!$B$12),"VERIFICAR - UNIDADE/EMBALAGEM",IF(Y4327&gt;Premissas!$B$6,"NÃO COMPRAR - REAJUSTE &gt;5%","COMPRAR")))</f>
        <v>SEM OFERTA</v>
      </c>
      <c r="AB4327" s="18" t="str">
        <f aca="false">IF(W4327="DIMEC",S4327,IF(W4327="MEDCENTRO",U4327,""))</f>
        <v/>
      </c>
      <c r="AC4327" s="18" t="n">
        <f aca="false">IF(AA4327&lt;&gt;"COMPRAR",0,IF(AB4327="",I4327,MIN(I4327,AB4327)))</f>
        <v>0</v>
      </c>
      <c r="AD4327" s="19" t="n">
        <f aca="false">IF(AC4327&gt;0,AC4327*V4327,0)</f>
        <v>0</v>
      </c>
      <c r="AE4327" s="19" t="n">
        <f aca="false">IF(AC4327&gt;0,(M4327-V4327)*AC4327,0)</f>
        <v>0</v>
      </c>
      <c r="AF4327" s="16" t="str">
        <f aca="false">IF(AA4327&lt;&gt;"COMPRAR","",IF(AB4327="",IF(X4327="","",IF(X4327-V4327&lt;0.01,"EMPATE TÉCNICO","")),IF(AB4327&lt;I4327,"ESTOQUE INSUFICIENTE",IF(X4327="","",IF(X4327-V4327&lt;0.01,"EMPATE TÉCNICO","")))))</f>
        <v/>
      </c>
      <c r="AG4327" s="16" t="s">
        <v>547</v>
      </c>
      <c r="AH4327" s="16" t="s">
        <v>2039</v>
      </c>
    </row>
    <row r="4328" customFormat="false" ht="15" hidden="false" customHeight="false" outlineLevel="0" collapsed="false">
      <c r="A4328" s="16" t="s">
        <v>13380</v>
      </c>
      <c r="B4328" s="17" t="s">
        <v>13381</v>
      </c>
      <c r="C4328" s="16" t="s">
        <v>13382</v>
      </c>
      <c r="D4328" s="16" t="s">
        <v>13319</v>
      </c>
      <c r="E4328" s="18" t="n">
        <v>1</v>
      </c>
      <c r="F4328" s="16" t="s">
        <v>41</v>
      </c>
      <c r="G4328" s="18" t="n">
        <v>0</v>
      </c>
      <c r="H4328" s="16" t="n">
        <v>7.1</v>
      </c>
      <c r="I4328" s="18" t="n">
        <v>19</v>
      </c>
      <c r="J4328" s="19" t="n">
        <v>50.9</v>
      </c>
      <c r="K4328" s="19" t="n">
        <v>50.9</v>
      </c>
      <c r="L4328" s="19" t="n">
        <v>50.9</v>
      </c>
      <c r="M4328" s="19" t="n">
        <f aca="false">IF(J4328&gt;0,J4328,K4328)*E4328</f>
        <v>50.9</v>
      </c>
      <c r="N4328" s="20"/>
      <c r="O4328" s="21" t="str">
        <f aca="false">IF(R4328="","",ROUND(R4328*(1-Premissas!$B$4),4))</f>
        <v/>
      </c>
      <c r="P4328" s="22"/>
      <c r="Q4328" s="22"/>
      <c r="R4328" s="23"/>
      <c r="S4328" s="24"/>
      <c r="T4328" s="24"/>
      <c r="U4328" s="25"/>
      <c r="V4328" s="19" t="str">
        <f aca="false">IF(COUNT(N4328:Q4328)=0,"",MIN(N4328:Q4328))</f>
        <v/>
      </c>
      <c r="W4328" s="16" t="str">
        <f aca="false">IF(V4328="","",INDEX($N$4:$Q$4,MATCH(V4328,N4328:Q4328,0)))</f>
        <v/>
      </c>
      <c r="X4328" s="19" t="str">
        <f aca="false">IF(COUNT(N4328:Q4328)&lt;2,"",SMALL(N4328:Q4328,2))</f>
        <v/>
      </c>
      <c r="Y4328" s="26" t="str">
        <f aca="false">IF(OR(V4328="",M4328=0),"",V4328/M4328-1)</f>
        <v/>
      </c>
      <c r="Z4328" s="26" t="str">
        <f aca="false">IF(OR(V4328="",L4328=""),"",V4328/(L4328*E4328)-1)</f>
        <v/>
      </c>
      <c r="AA4328" s="16" t="str">
        <f aca="false">IF(V4328="","SEM OFERTA",IF(OR(Y4328&gt;Premissas!$B$11,Y4328&lt;Premissas!$B$12),"VERIFICAR - UNIDADE/EMBALAGEM",IF(Y4328&gt;Premissas!$B$6,"NÃO COMPRAR - REAJUSTE &gt;5%","COMPRAR")))</f>
        <v>SEM OFERTA</v>
      </c>
      <c r="AB4328" s="18" t="str">
        <f aca="false">IF(W4328="DIMEC",S4328,IF(W4328="MEDCENTRO",U4328,""))</f>
        <v/>
      </c>
      <c r="AC4328" s="18" t="n">
        <f aca="false">IF(AA4328&lt;&gt;"COMPRAR",0,IF(AB4328="",I4328,MIN(I4328,AB4328)))</f>
        <v>0</v>
      </c>
      <c r="AD4328" s="19" t="n">
        <f aca="false">IF(AC4328&gt;0,AC4328*V4328,0)</f>
        <v>0</v>
      </c>
      <c r="AE4328" s="19" t="n">
        <f aca="false">IF(AC4328&gt;0,(M4328-V4328)*AC4328,0)</f>
        <v>0</v>
      </c>
      <c r="AF4328" s="16" t="str">
        <f aca="false">IF(AA4328&lt;&gt;"COMPRAR","",IF(AB4328="",IF(X4328="","",IF(X4328-V4328&lt;0.01,"EMPATE TÉCNICO","")),IF(AB4328&lt;I4328,"ESTOQUE INSUFICIENTE",IF(X4328="","",IF(X4328-V4328&lt;0.01,"EMPATE TÉCNICO","")))))</f>
        <v/>
      </c>
      <c r="AG4328" s="16" t="s">
        <v>547</v>
      </c>
      <c r="AH4328" s="16" t="s">
        <v>2039</v>
      </c>
    </row>
    <row r="4329" customFormat="false" ht="15" hidden="false" customHeight="false" outlineLevel="0" collapsed="false">
      <c r="A4329" s="16" t="s">
        <v>13383</v>
      </c>
      <c r="B4329" s="17" t="s">
        <v>13384</v>
      </c>
      <c r="C4329" s="16" t="s">
        <v>13385</v>
      </c>
      <c r="D4329" s="16" t="s">
        <v>13386</v>
      </c>
      <c r="E4329" s="18" t="n">
        <v>1</v>
      </c>
      <c r="F4329" s="16" t="s">
        <v>41</v>
      </c>
      <c r="G4329" s="18" t="n">
        <v>9</v>
      </c>
      <c r="H4329" s="16" t="n">
        <v>7.4</v>
      </c>
      <c r="I4329" s="18" t="n">
        <v>11</v>
      </c>
      <c r="J4329" s="19" t="n">
        <v>7.43</v>
      </c>
      <c r="K4329" s="19" t="n">
        <v>7.43</v>
      </c>
      <c r="L4329" s="19" t="n">
        <v>7.43</v>
      </c>
      <c r="M4329" s="19" t="n">
        <f aca="false">IF(J4329&gt;0,J4329,K4329)*E4329</f>
        <v>7.43</v>
      </c>
      <c r="N4329" s="20"/>
      <c r="O4329" s="21" t="str">
        <f aca="false">IF(R4329="","",ROUND(R4329*(1-Premissas!$B$4),4))</f>
        <v/>
      </c>
      <c r="P4329" s="22"/>
      <c r="Q4329" s="22"/>
      <c r="R4329" s="23"/>
      <c r="S4329" s="24"/>
      <c r="T4329" s="24"/>
      <c r="U4329" s="25"/>
      <c r="V4329" s="19" t="str">
        <f aca="false">IF(COUNT(N4329:Q4329)=0,"",MIN(N4329:Q4329))</f>
        <v/>
      </c>
      <c r="W4329" s="16" t="str">
        <f aca="false">IF(V4329="","",INDEX($N$4:$Q$4,MATCH(V4329,N4329:Q4329,0)))</f>
        <v/>
      </c>
      <c r="X4329" s="19" t="str">
        <f aca="false">IF(COUNT(N4329:Q4329)&lt;2,"",SMALL(N4329:Q4329,2))</f>
        <v/>
      </c>
      <c r="Y4329" s="26" t="str">
        <f aca="false">IF(OR(V4329="",M4329=0),"",V4329/M4329-1)</f>
        <v/>
      </c>
      <c r="Z4329" s="26" t="str">
        <f aca="false">IF(OR(V4329="",L4329=""),"",V4329/(L4329*E4329)-1)</f>
        <v/>
      </c>
      <c r="AA4329" s="16" t="str">
        <f aca="false">IF(V4329="","SEM OFERTA",IF(OR(Y4329&gt;Premissas!$B$11,Y4329&lt;Premissas!$B$12),"VERIFICAR - UNIDADE/EMBALAGEM",IF(Y4329&gt;Premissas!$B$6,"NÃO COMPRAR - REAJUSTE &gt;5%","COMPRAR")))</f>
        <v>SEM OFERTA</v>
      </c>
      <c r="AB4329" s="18" t="str">
        <f aca="false">IF(W4329="DIMEC",S4329,IF(W4329="MEDCENTRO",U4329,""))</f>
        <v/>
      </c>
      <c r="AC4329" s="18" t="n">
        <f aca="false">IF(AA4329&lt;&gt;"COMPRAR",0,IF(AB4329="",I4329,MIN(I4329,AB4329)))</f>
        <v>0</v>
      </c>
      <c r="AD4329" s="19" t="n">
        <f aca="false">IF(AC4329&gt;0,AC4329*V4329,0)</f>
        <v>0</v>
      </c>
      <c r="AE4329" s="19" t="n">
        <f aca="false">IF(AC4329&gt;0,(M4329-V4329)*AC4329,0)</f>
        <v>0</v>
      </c>
      <c r="AF4329" s="16" t="str">
        <f aca="false">IF(AA4329&lt;&gt;"COMPRAR","",IF(AB4329="",IF(X4329="","",IF(X4329-V4329&lt;0.01,"EMPATE TÉCNICO","")),IF(AB4329&lt;I4329,"ESTOQUE INSUFICIENTE",IF(X4329="","",IF(X4329-V4329&lt;0.01,"EMPATE TÉCNICO","")))))</f>
        <v/>
      </c>
      <c r="AG4329" s="16" t="s">
        <v>547</v>
      </c>
      <c r="AH4329" s="16" t="s">
        <v>2039</v>
      </c>
    </row>
    <row r="4330" customFormat="false" ht="15" hidden="false" customHeight="false" outlineLevel="0" collapsed="false">
      <c r="A4330" s="16" t="s">
        <v>13387</v>
      </c>
      <c r="B4330" s="17" t="s">
        <v>13388</v>
      </c>
      <c r="C4330" s="16" t="s">
        <v>13389</v>
      </c>
      <c r="D4330" s="16" t="s">
        <v>13386</v>
      </c>
      <c r="E4330" s="18" t="n">
        <v>1</v>
      </c>
      <c r="F4330" s="16" t="s">
        <v>42</v>
      </c>
      <c r="G4330" s="18" t="n">
        <v>1</v>
      </c>
      <c r="H4330" s="16" t="n">
        <v>2.1</v>
      </c>
      <c r="I4330" s="18" t="n">
        <v>5</v>
      </c>
      <c r="J4330" s="19" t="n">
        <v>22.31</v>
      </c>
      <c r="K4330" s="19" t="n">
        <v>22.31</v>
      </c>
      <c r="L4330" s="19" t="n">
        <v>22.31</v>
      </c>
      <c r="M4330" s="19" t="n">
        <f aca="false">IF(J4330&gt;0,J4330,K4330)*E4330</f>
        <v>22.31</v>
      </c>
      <c r="N4330" s="20"/>
      <c r="O4330" s="21" t="str">
        <f aca="false">IF(R4330="","",ROUND(R4330*(1-Premissas!$B$4),4))</f>
        <v/>
      </c>
      <c r="P4330" s="22"/>
      <c r="Q4330" s="22"/>
      <c r="R4330" s="23"/>
      <c r="S4330" s="24"/>
      <c r="T4330" s="24"/>
      <c r="U4330" s="25"/>
      <c r="V4330" s="19" t="str">
        <f aca="false">IF(COUNT(N4330:Q4330)=0,"",MIN(N4330:Q4330))</f>
        <v/>
      </c>
      <c r="W4330" s="16" t="str">
        <f aca="false">IF(V4330="","",INDEX($N$4:$Q$4,MATCH(V4330,N4330:Q4330,0)))</f>
        <v/>
      </c>
      <c r="X4330" s="19" t="str">
        <f aca="false">IF(COUNT(N4330:Q4330)&lt;2,"",SMALL(N4330:Q4330,2))</f>
        <v/>
      </c>
      <c r="Y4330" s="26" t="str">
        <f aca="false">IF(OR(V4330="",M4330=0),"",V4330/M4330-1)</f>
        <v/>
      </c>
      <c r="Z4330" s="26" t="str">
        <f aca="false">IF(OR(V4330="",L4330=""),"",V4330/(L4330*E4330)-1)</f>
        <v/>
      </c>
      <c r="AA4330" s="16" t="str">
        <f aca="false">IF(V4330="","SEM OFERTA",IF(OR(Y4330&gt;Premissas!$B$11,Y4330&lt;Premissas!$B$12),"VERIFICAR - UNIDADE/EMBALAGEM",IF(Y4330&gt;Premissas!$B$6,"NÃO COMPRAR - REAJUSTE &gt;5%","COMPRAR")))</f>
        <v>SEM OFERTA</v>
      </c>
      <c r="AB4330" s="18" t="str">
        <f aca="false">IF(W4330="DIMEC",S4330,IF(W4330="MEDCENTRO",U4330,""))</f>
        <v/>
      </c>
      <c r="AC4330" s="18" t="n">
        <f aca="false">IF(AA4330&lt;&gt;"COMPRAR",0,IF(AB4330="",I4330,MIN(I4330,AB4330)))</f>
        <v>0</v>
      </c>
      <c r="AD4330" s="19" t="n">
        <f aca="false">IF(AC4330&gt;0,AC4330*V4330,0)</f>
        <v>0</v>
      </c>
      <c r="AE4330" s="19" t="n">
        <f aca="false">IF(AC4330&gt;0,(M4330-V4330)*AC4330,0)</f>
        <v>0</v>
      </c>
      <c r="AF4330" s="16" t="str">
        <f aca="false">IF(AA4330&lt;&gt;"COMPRAR","",IF(AB4330="",IF(X4330="","",IF(X4330-V4330&lt;0.01,"EMPATE TÉCNICO","")),IF(AB4330&lt;I4330,"ESTOQUE INSUFICIENTE",IF(X4330="","",IF(X4330-V4330&lt;0.01,"EMPATE TÉCNICO","")))))</f>
        <v/>
      </c>
      <c r="AG4330" s="16"/>
      <c r="AH4330" s="16" t="s">
        <v>2039</v>
      </c>
    </row>
    <row r="4331" customFormat="false" ht="15" hidden="false" customHeight="false" outlineLevel="0" collapsed="false">
      <c r="A4331" s="16" t="s">
        <v>13390</v>
      </c>
      <c r="B4331" s="17" t="s">
        <v>13391</v>
      </c>
      <c r="C4331" s="16" t="s">
        <v>13392</v>
      </c>
      <c r="D4331" s="16" t="s">
        <v>13386</v>
      </c>
      <c r="E4331" s="18" t="n">
        <v>1</v>
      </c>
      <c r="F4331" s="16" t="s">
        <v>41</v>
      </c>
      <c r="G4331" s="18" t="n">
        <v>17</v>
      </c>
      <c r="H4331" s="16" t="n">
        <v>8.2</v>
      </c>
      <c r="I4331" s="18" t="n">
        <v>5</v>
      </c>
      <c r="J4331" s="19" t="n">
        <v>9.93</v>
      </c>
      <c r="K4331" s="19" t="n">
        <v>9.93</v>
      </c>
      <c r="L4331" s="19" t="n">
        <v>9.93</v>
      </c>
      <c r="M4331" s="19" t="n">
        <f aca="false">IF(J4331&gt;0,J4331,K4331)*E4331</f>
        <v>9.93</v>
      </c>
      <c r="N4331" s="20"/>
      <c r="O4331" s="21" t="str">
        <f aca="false">IF(R4331="","",ROUND(R4331*(1-Premissas!$B$4),4))</f>
        <v/>
      </c>
      <c r="P4331" s="22"/>
      <c r="Q4331" s="22"/>
      <c r="R4331" s="23"/>
      <c r="S4331" s="24"/>
      <c r="T4331" s="24"/>
      <c r="U4331" s="25"/>
      <c r="V4331" s="19" t="str">
        <f aca="false">IF(COUNT(N4331:Q4331)=0,"",MIN(N4331:Q4331))</f>
        <v/>
      </c>
      <c r="W4331" s="16" t="str">
        <f aca="false">IF(V4331="","",INDEX($N$4:$Q$4,MATCH(V4331,N4331:Q4331,0)))</f>
        <v/>
      </c>
      <c r="X4331" s="19" t="str">
        <f aca="false">IF(COUNT(N4331:Q4331)&lt;2,"",SMALL(N4331:Q4331,2))</f>
        <v/>
      </c>
      <c r="Y4331" s="26" t="str">
        <f aca="false">IF(OR(V4331="",M4331=0),"",V4331/M4331-1)</f>
        <v/>
      </c>
      <c r="Z4331" s="26" t="str">
        <f aca="false">IF(OR(V4331="",L4331=""),"",V4331/(L4331*E4331)-1)</f>
        <v/>
      </c>
      <c r="AA4331" s="16" t="str">
        <f aca="false">IF(V4331="","SEM OFERTA",IF(OR(Y4331&gt;Premissas!$B$11,Y4331&lt;Premissas!$B$12),"VERIFICAR - UNIDADE/EMBALAGEM",IF(Y4331&gt;Premissas!$B$6,"NÃO COMPRAR - REAJUSTE &gt;5%","COMPRAR")))</f>
        <v>SEM OFERTA</v>
      </c>
      <c r="AB4331" s="18" t="str">
        <f aca="false">IF(W4331="DIMEC",S4331,IF(W4331="MEDCENTRO",U4331,""))</f>
        <v/>
      </c>
      <c r="AC4331" s="18" t="n">
        <f aca="false">IF(AA4331&lt;&gt;"COMPRAR",0,IF(AB4331="",I4331,MIN(I4331,AB4331)))</f>
        <v>0</v>
      </c>
      <c r="AD4331" s="19" t="n">
        <f aca="false">IF(AC4331&gt;0,AC4331*V4331,0)</f>
        <v>0</v>
      </c>
      <c r="AE4331" s="19" t="n">
        <f aca="false">IF(AC4331&gt;0,(M4331-V4331)*AC4331,0)</f>
        <v>0</v>
      </c>
      <c r="AF4331" s="16" t="str">
        <f aca="false">IF(AA4331&lt;&gt;"COMPRAR","",IF(AB4331="",IF(X4331="","",IF(X4331-V4331&lt;0.01,"EMPATE TÉCNICO","")),IF(AB4331&lt;I4331,"ESTOQUE INSUFICIENTE",IF(X4331="","",IF(X4331-V4331&lt;0.01,"EMPATE TÉCNICO","")))))</f>
        <v/>
      </c>
      <c r="AG4331" s="16" t="s">
        <v>547</v>
      </c>
      <c r="AH4331" s="16" t="s">
        <v>2039</v>
      </c>
    </row>
    <row r="4332" customFormat="false" ht="15" hidden="false" customHeight="false" outlineLevel="0" collapsed="false">
      <c r="A4332" s="16" t="s">
        <v>13393</v>
      </c>
      <c r="B4332" s="17" t="s">
        <v>13394</v>
      </c>
      <c r="C4332" s="16" t="s">
        <v>13395</v>
      </c>
      <c r="D4332" s="16" t="s">
        <v>13386</v>
      </c>
      <c r="E4332" s="18" t="n">
        <v>1</v>
      </c>
      <c r="F4332" s="16" t="s">
        <v>42</v>
      </c>
      <c r="G4332" s="18" t="n">
        <v>2</v>
      </c>
      <c r="H4332" s="16" t="n">
        <v>1.4</v>
      </c>
      <c r="I4332" s="18" t="n">
        <v>2</v>
      </c>
      <c r="J4332" s="19" t="n">
        <v>29.83</v>
      </c>
      <c r="K4332" s="19" t="n">
        <v>29.83</v>
      </c>
      <c r="L4332" s="19" t="n">
        <v>29.83</v>
      </c>
      <c r="M4332" s="19" t="n">
        <f aca="false">IF(J4332&gt;0,J4332,K4332)*E4332</f>
        <v>29.83</v>
      </c>
      <c r="N4332" s="20"/>
      <c r="O4332" s="21" t="str">
        <f aca="false">IF(R4332="","",ROUND(R4332*(1-Premissas!$B$4),4))</f>
        <v/>
      </c>
      <c r="P4332" s="22"/>
      <c r="Q4332" s="22"/>
      <c r="R4332" s="23"/>
      <c r="S4332" s="24"/>
      <c r="T4332" s="24"/>
      <c r="U4332" s="25"/>
      <c r="V4332" s="19" t="str">
        <f aca="false">IF(COUNT(N4332:Q4332)=0,"",MIN(N4332:Q4332))</f>
        <v/>
      </c>
      <c r="W4332" s="16" t="str">
        <f aca="false">IF(V4332="","",INDEX($N$4:$Q$4,MATCH(V4332,N4332:Q4332,0)))</f>
        <v/>
      </c>
      <c r="X4332" s="19" t="str">
        <f aca="false">IF(COUNT(N4332:Q4332)&lt;2,"",SMALL(N4332:Q4332,2))</f>
        <v/>
      </c>
      <c r="Y4332" s="26" t="str">
        <f aca="false">IF(OR(V4332="",M4332=0),"",V4332/M4332-1)</f>
        <v/>
      </c>
      <c r="Z4332" s="26" t="str">
        <f aca="false">IF(OR(V4332="",L4332=""),"",V4332/(L4332*E4332)-1)</f>
        <v/>
      </c>
      <c r="AA4332" s="16" t="str">
        <f aca="false">IF(V4332="","SEM OFERTA",IF(OR(Y4332&gt;Premissas!$B$11,Y4332&lt;Premissas!$B$12),"VERIFICAR - UNIDADE/EMBALAGEM",IF(Y4332&gt;Premissas!$B$6,"NÃO COMPRAR - REAJUSTE &gt;5%","COMPRAR")))</f>
        <v>SEM OFERTA</v>
      </c>
      <c r="AB4332" s="18" t="str">
        <f aca="false">IF(W4332="DIMEC",S4332,IF(W4332="MEDCENTRO",U4332,""))</f>
        <v/>
      </c>
      <c r="AC4332" s="18" t="n">
        <f aca="false">IF(AA4332&lt;&gt;"COMPRAR",0,IF(AB4332="",I4332,MIN(I4332,AB4332)))</f>
        <v>0</v>
      </c>
      <c r="AD4332" s="19" t="n">
        <f aca="false">IF(AC4332&gt;0,AC4332*V4332,0)</f>
        <v>0</v>
      </c>
      <c r="AE4332" s="19" t="n">
        <f aca="false">IF(AC4332&gt;0,(M4332-V4332)*AC4332,0)</f>
        <v>0</v>
      </c>
      <c r="AF4332" s="16" t="str">
        <f aca="false">IF(AA4332&lt;&gt;"COMPRAR","",IF(AB4332="",IF(X4332="","",IF(X4332-V4332&lt;0.01,"EMPATE TÉCNICO","")),IF(AB4332&lt;I4332,"ESTOQUE INSUFICIENTE",IF(X4332="","",IF(X4332-V4332&lt;0.01,"EMPATE TÉCNICO","")))))</f>
        <v/>
      </c>
      <c r="AG4332" s="16" t="s">
        <v>547</v>
      </c>
      <c r="AH4332" s="16" t="s">
        <v>2039</v>
      </c>
    </row>
    <row r="4333" customFormat="false" ht="15" hidden="false" customHeight="false" outlineLevel="0" collapsed="false">
      <c r="A4333" s="16" t="s">
        <v>13396</v>
      </c>
      <c r="B4333" s="17" t="s">
        <v>13397</v>
      </c>
      <c r="C4333" s="16" t="s">
        <v>13398</v>
      </c>
      <c r="D4333" s="16" t="s">
        <v>13399</v>
      </c>
      <c r="E4333" s="18" t="n">
        <v>1</v>
      </c>
      <c r="F4333" s="16" t="s">
        <v>41</v>
      </c>
      <c r="G4333" s="18" t="n">
        <v>36</v>
      </c>
      <c r="H4333" s="16" t="n">
        <v>59.3</v>
      </c>
      <c r="I4333" s="18" t="n">
        <v>115</v>
      </c>
      <c r="J4333" s="19" t="n">
        <v>4.28802083333333</v>
      </c>
      <c r="K4333" s="19" t="n">
        <v>4.28802083333333</v>
      </c>
      <c r="L4333" s="19" t="n">
        <v>4.2879</v>
      </c>
      <c r="M4333" s="19" t="n">
        <f aca="false">IF(J4333&gt;0,J4333,K4333)*E4333</f>
        <v>4.28802083333333</v>
      </c>
      <c r="N4333" s="20"/>
      <c r="O4333" s="21" t="str">
        <f aca="false">IF(R4333="","",ROUND(R4333*(1-Premissas!$B$4),4))</f>
        <v/>
      </c>
      <c r="P4333" s="22"/>
      <c r="Q4333" s="22"/>
      <c r="R4333" s="23"/>
      <c r="S4333" s="24"/>
      <c r="T4333" s="24"/>
      <c r="U4333" s="25"/>
      <c r="V4333" s="19" t="str">
        <f aca="false">IF(COUNT(N4333:Q4333)=0,"",MIN(N4333:Q4333))</f>
        <v/>
      </c>
      <c r="W4333" s="16" t="str">
        <f aca="false">IF(V4333="","",INDEX($N$4:$Q$4,MATCH(V4333,N4333:Q4333,0)))</f>
        <v/>
      </c>
      <c r="X4333" s="19" t="str">
        <f aca="false">IF(COUNT(N4333:Q4333)&lt;2,"",SMALL(N4333:Q4333,2))</f>
        <v/>
      </c>
      <c r="Y4333" s="26" t="str">
        <f aca="false">IF(OR(V4333="",M4333=0),"",V4333/M4333-1)</f>
        <v/>
      </c>
      <c r="Z4333" s="26" t="str">
        <f aca="false">IF(OR(V4333="",L4333=""),"",V4333/(L4333*E4333)-1)</f>
        <v/>
      </c>
      <c r="AA4333" s="16" t="str">
        <f aca="false">IF(V4333="","SEM OFERTA",IF(OR(Y4333&gt;Premissas!$B$11,Y4333&lt;Premissas!$B$12),"VERIFICAR - UNIDADE/EMBALAGEM",IF(Y4333&gt;Premissas!$B$6,"NÃO COMPRAR - REAJUSTE &gt;5%","COMPRAR")))</f>
        <v>SEM OFERTA</v>
      </c>
      <c r="AB4333" s="18" t="str">
        <f aca="false">IF(W4333="DIMEC",S4333,IF(W4333="MEDCENTRO",U4333,""))</f>
        <v/>
      </c>
      <c r="AC4333" s="18" t="n">
        <f aca="false">IF(AA4333&lt;&gt;"COMPRAR",0,IF(AB4333="",I4333,MIN(I4333,AB4333)))</f>
        <v>0</v>
      </c>
      <c r="AD4333" s="19" t="n">
        <f aca="false">IF(AC4333&gt;0,AC4333*V4333,0)</f>
        <v>0</v>
      </c>
      <c r="AE4333" s="19" t="n">
        <f aca="false">IF(AC4333&gt;0,(M4333-V4333)*AC4333,0)</f>
        <v>0</v>
      </c>
      <c r="AF4333" s="16" t="str">
        <f aca="false">IF(AA4333&lt;&gt;"COMPRAR","",IF(AB4333="",IF(X4333="","",IF(X4333-V4333&lt;0.01,"EMPATE TÉCNICO","")),IF(AB4333&lt;I4333,"ESTOQUE INSUFICIENTE",IF(X4333="","",IF(X4333-V4333&lt;0.01,"EMPATE TÉCNICO","")))))</f>
        <v/>
      </c>
      <c r="AG4333" s="16" t="s">
        <v>713</v>
      </c>
      <c r="AH4333" s="16" t="s">
        <v>2039</v>
      </c>
    </row>
    <row r="4334" customFormat="false" ht="15" hidden="false" customHeight="false" outlineLevel="0" collapsed="false">
      <c r="A4334" s="16" t="s">
        <v>13400</v>
      </c>
      <c r="B4334" s="17" t="s">
        <v>13401</v>
      </c>
      <c r="C4334" s="16" t="s">
        <v>13402</v>
      </c>
      <c r="D4334" s="16" t="s">
        <v>637</v>
      </c>
      <c r="E4334" s="18" t="n">
        <v>1</v>
      </c>
      <c r="F4334" s="16" t="s">
        <v>42</v>
      </c>
      <c r="G4334" s="18" t="n">
        <v>0</v>
      </c>
      <c r="H4334" s="16" t="n">
        <v>0.3</v>
      </c>
      <c r="I4334" s="18" t="n">
        <v>1</v>
      </c>
      <c r="J4334" s="19" t="n">
        <v>93.24</v>
      </c>
      <c r="K4334" s="19" t="n">
        <v>93.24</v>
      </c>
      <c r="L4334" s="19" t="n">
        <v>93.24</v>
      </c>
      <c r="M4334" s="19" t="n">
        <f aca="false">IF(J4334&gt;0,J4334,K4334)*E4334</f>
        <v>93.24</v>
      </c>
      <c r="N4334" s="20"/>
      <c r="O4334" s="21" t="str">
        <f aca="false">IF(R4334="","",ROUND(R4334*(1-Premissas!$B$4),4))</f>
        <v/>
      </c>
      <c r="P4334" s="22"/>
      <c r="Q4334" s="22"/>
      <c r="R4334" s="23"/>
      <c r="S4334" s="24"/>
      <c r="T4334" s="24"/>
      <c r="U4334" s="25"/>
      <c r="V4334" s="19" t="str">
        <f aca="false">IF(COUNT(N4334:Q4334)=0,"",MIN(N4334:Q4334))</f>
        <v/>
      </c>
      <c r="W4334" s="16" t="str">
        <f aca="false">IF(V4334="","",INDEX($N$4:$Q$4,MATCH(V4334,N4334:Q4334,0)))</f>
        <v/>
      </c>
      <c r="X4334" s="19" t="str">
        <f aca="false">IF(COUNT(N4334:Q4334)&lt;2,"",SMALL(N4334:Q4334,2))</f>
        <v/>
      </c>
      <c r="Y4334" s="26" t="str">
        <f aca="false">IF(OR(V4334="",M4334=0),"",V4334/M4334-1)</f>
        <v/>
      </c>
      <c r="Z4334" s="26" t="str">
        <f aca="false">IF(OR(V4334="",L4334=""),"",V4334/(L4334*E4334)-1)</f>
        <v/>
      </c>
      <c r="AA4334" s="16" t="str">
        <f aca="false">IF(V4334="","SEM OFERTA",IF(OR(Y4334&gt;Premissas!$B$11,Y4334&lt;Premissas!$B$12),"VERIFICAR - UNIDADE/EMBALAGEM",IF(Y4334&gt;Premissas!$B$6,"NÃO COMPRAR - REAJUSTE &gt;5%","COMPRAR")))</f>
        <v>SEM OFERTA</v>
      </c>
      <c r="AB4334" s="18" t="str">
        <f aca="false">IF(W4334="DIMEC",S4334,IF(W4334="MEDCENTRO",U4334,""))</f>
        <v/>
      </c>
      <c r="AC4334" s="18" t="n">
        <f aca="false">IF(AA4334&lt;&gt;"COMPRAR",0,IF(AB4334="",I4334,MIN(I4334,AB4334)))</f>
        <v>0</v>
      </c>
      <c r="AD4334" s="19" t="n">
        <f aca="false">IF(AC4334&gt;0,AC4334*V4334,0)</f>
        <v>0</v>
      </c>
      <c r="AE4334" s="19" t="n">
        <f aca="false">IF(AC4334&gt;0,(M4334-V4334)*AC4334,0)</f>
        <v>0</v>
      </c>
      <c r="AF4334" s="16" t="str">
        <f aca="false">IF(AA4334&lt;&gt;"COMPRAR","",IF(AB4334="",IF(X4334="","",IF(X4334-V4334&lt;0.01,"EMPATE TÉCNICO","")),IF(AB4334&lt;I4334,"ESTOQUE INSUFICIENTE",IF(X4334="","",IF(X4334-V4334&lt;0.01,"EMPATE TÉCNICO","")))))</f>
        <v/>
      </c>
      <c r="AG4334" s="16" t="s">
        <v>547</v>
      </c>
      <c r="AH4334" s="16" t="s">
        <v>2039</v>
      </c>
    </row>
    <row r="4335" customFormat="false" ht="15" hidden="false" customHeight="false" outlineLevel="0" collapsed="false">
      <c r="A4335" s="16" t="s">
        <v>13403</v>
      </c>
      <c r="B4335" s="17" t="s">
        <v>13404</v>
      </c>
      <c r="C4335" s="16" t="s">
        <v>13405</v>
      </c>
      <c r="D4335" s="16" t="s">
        <v>637</v>
      </c>
      <c r="E4335" s="18" t="n">
        <v>1</v>
      </c>
      <c r="F4335" s="16" t="s">
        <v>41</v>
      </c>
      <c r="G4335" s="18" t="n">
        <v>5</v>
      </c>
      <c r="H4335" s="16" t="n">
        <v>4.3</v>
      </c>
      <c r="I4335" s="18" t="n">
        <v>7</v>
      </c>
      <c r="J4335" s="19" t="n">
        <v>28.04</v>
      </c>
      <c r="K4335" s="19" t="n">
        <v>28.04</v>
      </c>
      <c r="L4335" s="19" t="n">
        <v>28.04</v>
      </c>
      <c r="M4335" s="19" t="n">
        <f aca="false">IF(J4335&gt;0,J4335,K4335)*E4335</f>
        <v>28.04</v>
      </c>
      <c r="N4335" s="20"/>
      <c r="O4335" s="21" t="str">
        <f aca="false">IF(R4335="","",ROUND(R4335*(1-Premissas!$B$4),4))</f>
        <v/>
      </c>
      <c r="P4335" s="22"/>
      <c r="Q4335" s="22"/>
      <c r="R4335" s="23"/>
      <c r="S4335" s="24"/>
      <c r="T4335" s="24"/>
      <c r="U4335" s="25"/>
      <c r="V4335" s="19" t="str">
        <f aca="false">IF(COUNT(N4335:Q4335)=0,"",MIN(N4335:Q4335))</f>
        <v/>
      </c>
      <c r="W4335" s="16" t="str">
        <f aca="false">IF(V4335="","",INDEX($N$4:$Q$4,MATCH(V4335,N4335:Q4335,0)))</f>
        <v/>
      </c>
      <c r="X4335" s="19" t="str">
        <f aca="false">IF(COUNT(N4335:Q4335)&lt;2,"",SMALL(N4335:Q4335,2))</f>
        <v/>
      </c>
      <c r="Y4335" s="26" t="str">
        <f aca="false">IF(OR(V4335="",M4335=0),"",V4335/M4335-1)</f>
        <v/>
      </c>
      <c r="Z4335" s="26" t="str">
        <f aca="false">IF(OR(V4335="",L4335=""),"",V4335/(L4335*E4335)-1)</f>
        <v/>
      </c>
      <c r="AA4335" s="16" t="str">
        <f aca="false">IF(V4335="","SEM OFERTA",IF(OR(Y4335&gt;Premissas!$B$11,Y4335&lt;Premissas!$B$12),"VERIFICAR - UNIDADE/EMBALAGEM",IF(Y4335&gt;Premissas!$B$6,"NÃO COMPRAR - REAJUSTE &gt;5%","COMPRAR")))</f>
        <v>SEM OFERTA</v>
      </c>
      <c r="AB4335" s="18" t="str">
        <f aca="false">IF(W4335="DIMEC",S4335,IF(W4335="MEDCENTRO",U4335,""))</f>
        <v/>
      </c>
      <c r="AC4335" s="18" t="n">
        <f aca="false">IF(AA4335&lt;&gt;"COMPRAR",0,IF(AB4335="",I4335,MIN(I4335,AB4335)))</f>
        <v>0</v>
      </c>
      <c r="AD4335" s="19" t="n">
        <f aca="false">IF(AC4335&gt;0,AC4335*V4335,0)</f>
        <v>0</v>
      </c>
      <c r="AE4335" s="19" t="n">
        <f aca="false">IF(AC4335&gt;0,(M4335-V4335)*AC4335,0)</f>
        <v>0</v>
      </c>
      <c r="AF4335" s="16" t="str">
        <f aca="false">IF(AA4335&lt;&gt;"COMPRAR","",IF(AB4335="",IF(X4335="","",IF(X4335-V4335&lt;0.01,"EMPATE TÉCNICO","")),IF(AB4335&lt;I4335,"ESTOQUE INSUFICIENTE",IF(X4335="","",IF(X4335-V4335&lt;0.01,"EMPATE TÉCNICO","")))))</f>
        <v/>
      </c>
      <c r="AG4335" s="16" t="s">
        <v>547</v>
      </c>
      <c r="AH4335" s="16" t="s">
        <v>2039</v>
      </c>
    </row>
    <row r="4336" customFormat="false" ht="15" hidden="false" customHeight="false" outlineLevel="0" collapsed="false">
      <c r="A4336" s="16" t="s">
        <v>13406</v>
      </c>
      <c r="B4336" s="17" t="s">
        <v>13407</v>
      </c>
      <c r="C4336" s="16" t="s">
        <v>13408</v>
      </c>
      <c r="D4336" s="16" t="s">
        <v>13409</v>
      </c>
      <c r="E4336" s="18" t="n">
        <v>1</v>
      </c>
      <c r="F4336" s="16" t="s">
        <v>41</v>
      </c>
      <c r="G4336" s="18" t="n">
        <v>14</v>
      </c>
      <c r="H4336" s="16" t="n">
        <v>6.7</v>
      </c>
      <c r="I4336" s="18" t="n">
        <v>4</v>
      </c>
      <c r="J4336" s="19" t="n">
        <v>18.02</v>
      </c>
      <c r="K4336" s="19" t="n">
        <v>18.02</v>
      </c>
      <c r="L4336" s="19" t="n">
        <v>17.626</v>
      </c>
      <c r="M4336" s="19" t="n">
        <f aca="false">IF(J4336&gt;0,J4336,K4336)*E4336</f>
        <v>18.02</v>
      </c>
      <c r="N4336" s="20"/>
      <c r="O4336" s="21" t="str">
        <f aca="false">IF(R4336="","",ROUND(R4336*(1-Premissas!$B$4),4))</f>
        <v/>
      </c>
      <c r="P4336" s="22"/>
      <c r="Q4336" s="22"/>
      <c r="R4336" s="23"/>
      <c r="S4336" s="24"/>
      <c r="T4336" s="24"/>
      <c r="U4336" s="25"/>
      <c r="V4336" s="19" t="str">
        <f aca="false">IF(COUNT(N4336:Q4336)=0,"",MIN(N4336:Q4336))</f>
        <v/>
      </c>
      <c r="W4336" s="16" t="str">
        <f aca="false">IF(V4336="","",INDEX($N$4:$Q$4,MATCH(V4336,N4336:Q4336,0)))</f>
        <v/>
      </c>
      <c r="X4336" s="19" t="str">
        <f aca="false">IF(COUNT(N4336:Q4336)&lt;2,"",SMALL(N4336:Q4336,2))</f>
        <v/>
      </c>
      <c r="Y4336" s="26" t="str">
        <f aca="false">IF(OR(V4336="",M4336=0),"",V4336/M4336-1)</f>
        <v/>
      </c>
      <c r="Z4336" s="26" t="str">
        <f aca="false">IF(OR(V4336="",L4336=""),"",V4336/(L4336*E4336)-1)</f>
        <v/>
      </c>
      <c r="AA4336" s="16" t="str">
        <f aca="false">IF(V4336="","SEM OFERTA",IF(OR(Y4336&gt;Premissas!$B$11,Y4336&lt;Premissas!$B$12),"VERIFICAR - UNIDADE/EMBALAGEM",IF(Y4336&gt;Premissas!$B$6,"NÃO COMPRAR - REAJUSTE &gt;5%","COMPRAR")))</f>
        <v>SEM OFERTA</v>
      </c>
      <c r="AB4336" s="18" t="str">
        <f aca="false">IF(W4336="DIMEC",S4336,IF(W4336="MEDCENTRO",U4336,""))</f>
        <v/>
      </c>
      <c r="AC4336" s="18" t="n">
        <f aca="false">IF(AA4336&lt;&gt;"COMPRAR",0,IF(AB4336="",I4336,MIN(I4336,AB4336)))</f>
        <v>0</v>
      </c>
      <c r="AD4336" s="19" t="n">
        <f aca="false">IF(AC4336&gt;0,AC4336*V4336,0)</f>
        <v>0</v>
      </c>
      <c r="AE4336" s="19" t="n">
        <f aca="false">IF(AC4336&gt;0,(M4336-V4336)*AC4336,0)</f>
        <v>0</v>
      </c>
      <c r="AF4336" s="16" t="str">
        <f aca="false">IF(AA4336&lt;&gt;"COMPRAR","",IF(AB4336="",IF(X4336="","",IF(X4336-V4336&lt;0.01,"EMPATE TÉCNICO","")),IF(AB4336&lt;I4336,"ESTOQUE INSUFICIENTE",IF(X4336="","",IF(X4336-V4336&lt;0.01,"EMPATE TÉCNICO","")))))</f>
        <v/>
      </c>
      <c r="AG4336" s="16" t="s">
        <v>547</v>
      </c>
      <c r="AH4336" s="16" t="s">
        <v>2039</v>
      </c>
    </row>
    <row r="4337" customFormat="false" ht="15" hidden="false" customHeight="false" outlineLevel="0" collapsed="false">
      <c r="A4337" s="16" t="s">
        <v>13410</v>
      </c>
      <c r="B4337" s="17" t="s">
        <v>13411</v>
      </c>
      <c r="C4337" s="16" t="s">
        <v>13412</v>
      </c>
      <c r="D4337" s="16" t="s">
        <v>13413</v>
      </c>
      <c r="E4337" s="18" t="n">
        <v>1</v>
      </c>
      <c r="F4337" s="16" t="s">
        <v>43</v>
      </c>
      <c r="G4337" s="18" t="n">
        <v>0</v>
      </c>
      <c r="H4337" s="16" t="n">
        <v>0.3</v>
      </c>
      <c r="I4337" s="18" t="n">
        <v>1</v>
      </c>
      <c r="J4337" s="19" t="n">
        <v>7.045</v>
      </c>
      <c r="K4337" s="19" t="n">
        <v>7.045</v>
      </c>
      <c r="L4337" s="19" t="n">
        <v>7.045</v>
      </c>
      <c r="M4337" s="19" t="n">
        <f aca="false">IF(J4337&gt;0,J4337,K4337)*E4337</f>
        <v>7.045</v>
      </c>
      <c r="N4337" s="20"/>
      <c r="O4337" s="21" t="str">
        <f aca="false">IF(R4337="","",ROUND(R4337*(1-Premissas!$B$4),4))</f>
        <v/>
      </c>
      <c r="P4337" s="22"/>
      <c r="Q4337" s="22"/>
      <c r="R4337" s="23"/>
      <c r="S4337" s="24"/>
      <c r="T4337" s="24"/>
      <c r="U4337" s="25"/>
      <c r="V4337" s="19" t="str">
        <f aca="false">IF(COUNT(N4337:Q4337)=0,"",MIN(N4337:Q4337))</f>
        <v/>
      </c>
      <c r="W4337" s="16" t="str">
        <f aca="false">IF(V4337="","",INDEX($N$4:$Q$4,MATCH(V4337,N4337:Q4337,0)))</f>
        <v/>
      </c>
      <c r="X4337" s="19" t="str">
        <f aca="false">IF(COUNT(N4337:Q4337)&lt;2,"",SMALL(N4337:Q4337,2))</f>
        <v/>
      </c>
      <c r="Y4337" s="26" t="str">
        <f aca="false">IF(OR(V4337="",M4337=0),"",V4337/M4337-1)</f>
        <v/>
      </c>
      <c r="Z4337" s="26" t="str">
        <f aca="false">IF(OR(V4337="",L4337=""),"",V4337/(L4337*E4337)-1)</f>
        <v/>
      </c>
      <c r="AA4337" s="16" t="str">
        <f aca="false">IF(V4337="","SEM OFERTA",IF(OR(Y4337&gt;Premissas!$B$11,Y4337&lt;Premissas!$B$12),"VERIFICAR - UNIDADE/EMBALAGEM",IF(Y4337&gt;Premissas!$B$6,"NÃO COMPRAR - REAJUSTE &gt;5%","COMPRAR")))</f>
        <v>SEM OFERTA</v>
      </c>
      <c r="AB4337" s="18" t="str">
        <f aca="false">IF(W4337="DIMEC",S4337,IF(W4337="MEDCENTRO",U4337,""))</f>
        <v/>
      </c>
      <c r="AC4337" s="18" t="n">
        <f aca="false">IF(AA4337&lt;&gt;"COMPRAR",0,IF(AB4337="",I4337,MIN(I4337,AB4337)))</f>
        <v>0</v>
      </c>
      <c r="AD4337" s="19" t="n">
        <f aca="false">IF(AC4337&gt;0,AC4337*V4337,0)</f>
        <v>0</v>
      </c>
      <c r="AE4337" s="19" t="n">
        <f aca="false">IF(AC4337&gt;0,(M4337-V4337)*AC4337,0)</f>
        <v>0</v>
      </c>
      <c r="AF4337" s="16" t="str">
        <f aca="false">IF(AA4337&lt;&gt;"COMPRAR","",IF(AB4337="",IF(X4337="","",IF(X4337-V4337&lt;0.01,"EMPATE TÉCNICO","")),IF(AB4337&lt;I4337,"ESTOQUE INSUFICIENTE",IF(X4337="","",IF(X4337-V4337&lt;0.01,"EMPATE TÉCNICO","")))))</f>
        <v/>
      </c>
      <c r="AG4337" s="16" t="s">
        <v>547</v>
      </c>
      <c r="AH4337" s="16" t="s">
        <v>2039</v>
      </c>
    </row>
    <row r="4338" customFormat="false" ht="15" hidden="false" customHeight="false" outlineLevel="0" collapsed="false">
      <c r="A4338" s="16" t="s">
        <v>13414</v>
      </c>
      <c r="B4338" s="17" t="s">
        <v>13415</v>
      </c>
      <c r="C4338" s="16" t="s">
        <v>13416</v>
      </c>
      <c r="D4338" s="16" t="s">
        <v>13399</v>
      </c>
      <c r="E4338" s="18" t="n">
        <v>1</v>
      </c>
      <c r="F4338" s="16" t="s">
        <v>41</v>
      </c>
      <c r="G4338" s="18" t="n">
        <v>0</v>
      </c>
      <c r="H4338" s="16" t="n">
        <v>1</v>
      </c>
      <c r="I4338" s="18" t="n">
        <v>3</v>
      </c>
      <c r="J4338" s="19" t="n">
        <v>42.81</v>
      </c>
      <c r="K4338" s="19" t="n">
        <v>42.81</v>
      </c>
      <c r="L4338" s="19" t="n">
        <v>42.81</v>
      </c>
      <c r="M4338" s="19" t="n">
        <f aca="false">IF(J4338&gt;0,J4338,K4338)*E4338</f>
        <v>42.81</v>
      </c>
      <c r="N4338" s="20"/>
      <c r="O4338" s="21" t="str">
        <f aca="false">IF(R4338="","",ROUND(R4338*(1-Premissas!$B$4),4))</f>
        <v/>
      </c>
      <c r="P4338" s="22"/>
      <c r="Q4338" s="22"/>
      <c r="R4338" s="23"/>
      <c r="S4338" s="24"/>
      <c r="T4338" s="24"/>
      <c r="U4338" s="25"/>
      <c r="V4338" s="19" t="str">
        <f aca="false">IF(COUNT(N4338:Q4338)=0,"",MIN(N4338:Q4338))</f>
        <v/>
      </c>
      <c r="W4338" s="16" t="str">
        <f aca="false">IF(V4338="","",INDEX($N$4:$Q$4,MATCH(V4338,N4338:Q4338,0)))</f>
        <v/>
      </c>
      <c r="X4338" s="19" t="str">
        <f aca="false">IF(COUNT(N4338:Q4338)&lt;2,"",SMALL(N4338:Q4338,2))</f>
        <v/>
      </c>
      <c r="Y4338" s="26" t="str">
        <f aca="false">IF(OR(V4338="",M4338=0),"",V4338/M4338-1)</f>
        <v/>
      </c>
      <c r="Z4338" s="26" t="str">
        <f aca="false">IF(OR(V4338="",L4338=""),"",V4338/(L4338*E4338)-1)</f>
        <v/>
      </c>
      <c r="AA4338" s="16" t="str">
        <f aca="false">IF(V4338="","SEM OFERTA",IF(OR(Y4338&gt;Premissas!$B$11,Y4338&lt;Premissas!$B$12),"VERIFICAR - UNIDADE/EMBALAGEM",IF(Y4338&gt;Premissas!$B$6,"NÃO COMPRAR - REAJUSTE &gt;5%","COMPRAR")))</f>
        <v>SEM OFERTA</v>
      </c>
      <c r="AB4338" s="18" t="str">
        <f aca="false">IF(W4338="DIMEC",S4338,IF(W4338="MEDCENTRO",U4338,""))</f>
        <v/>
      </c>
      <c r="AC4338" s="18" t="n">
        <f aca="false">IF(AA4338&lt;&gt;"COMPRAR",0,IF(AB4338="",I4338,MIN(I4338,AB4338)))</f>
        <v>0</v>
      </c>
      <c r="AD4338" s="19" t="n">
        <f aca="false">IF(AC4338&gt;0,AC4338*V4338,0)</f>
        <v>0</v>
      </c>
      <c r="AE4338" s="19" t="n">
        <f aca="false">IF(AC4338&gt;0,(M4338-V4338)*AC4338,0)</f>
        <v>0</v>
      </c>
      <c r="AF4338" s="16" t="str">
        <f aca="false">IF(AA4338&lt;&gt;"COMPRAR","",IF(AB4338="",IF(X4338="","",IF(X4338-V4338&lt;0.01,"EMPATE TÉCNICO","")),IF(AB4338&lt;I4338,"ESTOQUE INSUFICIENTE",IF(X4338="","",IF(X4338-V4338&lt;0.01,"EMPATE TÉCNICO","")))))</f>
        <v/>
      </c>
      <c r="AG4338" s="16" t="s">
        <v>328</v>
      </c>
      <c r="AH4338" s="16" t="s">
        <v>2039</v>
      </c>
    </row>
    <row r="4339" customFormat="false" ht="15" hidden="false" customHeight="false" outlineLevel="0" collapsed="false">
      <c r="A4339" s="16" t="s">
        <v>13417</v>
      </c>
      <c r="B4339" s="17" t="s">
        <v>13418</v>
      </c>
      <c r="C4339" s="16" t="s">
        <v>13419</v>
      </c>
      <c r="D4339" s="16" t="s">
        <v>13399</v>
      </c>
      <c r="E4339" s="18" t="n">
        <v>1</v>
      </c>
      <c r="F4339" s="16" t="s">
        <v>41</v>
      </c>
      <c r="G4339" s="18" t="n">
        <v>0</v>
      </c>
      <c r="H4339" s="16" t="n">
        <v>3.2</v>
      </c>
      <c r="I4339" s="18" t="n">
        <v>9</v>
      </c>
      <c r="J4339" s="19" t="n">
        <v>23.3157142857143</v>
      </c>
      <c r="K4339" s="19" t="n">
        <v>23.3157142857143</v>
      </c>
      <c r="L4339" s="19" t="n">
        <v>23.3157</v>
      </c>
      <c r="M4339" s="19" t="n">
        <f aca="false">IF(J4339&gt;0,J4339,K4339)*E4339</f>
        <v>23.3157142857143</v>
      </c>
      <c r="N4339" s="20"/>
      <c r="O4339" s="21" t="str">
        <f aca="false">IF(R4339="","",ROUND(R4339*(1-Premissas!$B$4),4))</f>
        <v/>
      </c>
      <c r="P4339" s="22"/>
      <c r="Q4339" s="22"/>
      <c r="R4339" s="23"/>
      <c r="S4339" s="24"/>
      <c r="T4339" s="24"/>
      <c r="U4339" s="25"/>
      <c r="V4339" s="19" t="str">
        <f aca="false">IF(COUNT(N4339:Q4339)=0,"",MIN(N4339:Q4339))</f>
        <v/>
      </c>
      <c r="W4339" s="16" t="str">
        <f aca="false">IF(V4339="","",INDEX($N$4:$Q$4,MATCH(V4339,N4339:Q4339,0)))</f>
        <v/>
      </c>
      <c r="X4339" s="19" t="str">
        <f aca="false">IF(COUNT(N4339:Q4339)&lt;2,"",SMALL(N4339:Q4339,2))</f>
        <v/>
      </c>
      <c r="Y4339" s="26" t="str">
        <f aca="false">IF(OR(V4339="",M4339=0),"",V4339/M4339-1)</f>
        <v/>
      </c>
      <c r="Z4339" s="26" t="str">
        <f aca="false">IF(OR(V4339="",L4339=""),"",V4339/(L4339*E4339)-1)</f>
        <v/>
      </c>
      <c r="AA4339" s="16" t="str">
        <f aca="false">IF(V4339="","SEM OFERTA",IF(OR(Y4339&gt;Premissas!$B$11,Y4339&lt;Premissas!$B$12),"VERIFICAR - UNIDADE/EMBALAGEM",IF(Y4339&gt;Premissas!$B$6,"NÃO COMPRAR - REAJUSTE &gt;5%","COMPRAR")))</f>
        <v>SEM OFERTA</v>
      </c>
      <c r="AB4339" s="18" t="str">
        <f aca="false">IF(W4339="DIMEC",S4339,IF(W4339="MEDCENTRO",U4339,""))</f>
        <v/>
      </c>
      <c r="AC4339" s="18" t="n">
        <f aca="false">IF(AA4339&lt;&gt;"COMPRAR",0,IF(AB4339="",I4339,MIN(I4339,AB4339)))</f>
        <v>0</v>
      </c>
      <c r="AD4339" s="19" t="n">
        <f aca="false">IF(AC4339&gt;0,AC4339*V4339,0)</f>
        <v>0</v>
      </c>
      <c r="AE4339" s="19" t="n">
        <f aca="false">IF(AC4339&gt;0,(M4339-V4339)*AC4339,0)</f>
        <v>0</v>
      </c>
      <c r="AF4339" s="16" t="str">
        <f aca="false">IF(AA4339&lt;&gt;"COMPRAR","",IF(AB4339="",IF(X4339="","",IF(X4339-V4339&lt;0.01,"EMPATE TÉCNICO","")),IF(AB4339&lt;I4339,"ESTOQUE INSUFICIENTE",IF(X4339="","",IF(X4339-V4339&lt;0.01,"EMPATE TÉCNICO","")))))</f>
        <v/>
      </c>
      <c r="AG4339" s="16" t="s">
        <v>328</v>
      </c>
      <c r="AH4339" s="16" t="s">
        <v>2039</v>
      </c>
    </row>
    <row r="4340" customFormat="false" ht="15" hidden="false" customHeight="false" outlineLevel="0" collapsed="false">
      <c r="A4340" s="16" t="s">
        <v>13420</v>
      </c>
      <c r="B4340" s="17" t="s">
        <v>13421</v>
      </c>
      <c r="C4340" s="16" t="s">
        <v>13422</v>
      </c>
      <c r="D4340" s="16" t="s">
        <v>13423</v>
      </c>
      <c r="E4340" s="18" t="n">
        <v>1</v>
      </c>
      <c r="F4340" s="16" t="s">
        <v>41</v>
      </c>
      <c r="G4340" s="18" t="n">
        <v>7</v>
      </c>
      <c r="H4340" s="16" t="n">
        <v>7.2</v>
      </c>
      <c r="I4340" s="18" t="n">
        <v>12</v>
      </c>
      <c r="J4340" s="19" t="n">
        <v>22.09</v>
      </c>
      <c r="K4340" s="19" t="n">
        <v>22.09</v>
      </c>
      <c r="L4340" s="19" t="n">
        <v>22.09</v>
      </c>
      <c r="M4340" s="19" t="n">
        <f aca="false">IF(J4340&gt;0,J4340,K4340)*E4340</f>
        <v>22.09</v>
      </c>
      <c r="N4340" s="20"/>
      <c r="O4340" s="21" t="str">
        <f aca="false">IF(R4340="","",ROUND(R4340*(1-Premissas!$B$4),4))</f>
        <v/>
      </c>
      <c r="P4340" s="22"/>
      <c r="Q4340" s="22"/>
      <c r="R4340" s="23"/>
      <c r="S4340" s="24"/>
      <c r="T4340" s="24"/>
      <c r="U4340" s="25"/>
      <c r="V4340" s="19" t="str">
        <f aca="false">IF(COUNT(N4340:Q4340)=0,"",MIN(N4340:Q4340))</f>
        <v/>
      </c>
      <c r="W4340" s="16" t="str">
        <f aca="false">IF(V4340="","",INDEX($N$4:$Q$4,MATCH(V4340,N4340:Q4340,0)))</f>
        <v/>
      </c>
      <c r="X4340" s="19" t="str">
        <f aca="false">IF(COUNT(N4340:Q4340)&lt;2,"",SMALL(N4340:Q4340,2))</f>
        <v/>
      </c>
      <c r="Y4340" s="26" t="str">
        <f aca="false">IF(OR(V4340="",M4340=0),"",V4340/M4340-1)</f>
        <v/>
      </c>
      <c r="Z4340" s="26" t="str">
        <f aca="false">IF(OR(V4340="",L4340=""),"",V4340/(L4340*E4340)-1)</f>
        <v/>
      </c>
      <c r="AA4340" s="16" t="str">
        <f aca="false">IF(V4340="","SEM OFERTA",IF(OR(Y4340&gt;Premissas!$B$11,Y4340&lt;Premissas!$B$12),"VERIFICAR - UNIDADE/EMBALAGEM",IF(Y4340&gt;Premissas!$B$6,"NÃO COMPRAR - REAJUSTE &gt;5%","COMPRAR")))</f>
        <v>SEM OFERTA</v>
      </c>
      <c r="AB4340" s="18" t="str">
        <f aca="false">IF(W4340="DIMEC",S4340,IF(W4340="MEDCENTRO",U4340,""))</f>
        <v/>
      </c>
      <c r="AC4340" s="18" t="n">
        <f aca="false">IF(AA4340&lt;&gt;"COMPRAR",0,IF(AB4340="",I4340,MIN(I4340,AB4340)))</f>
        <v>0</v>
      </c>
      <c r="AD4340" s="19" t="n">
        <f aca="false">IF(AC4340&gt;0,AC4340*V4340,0)</f>
        <v>0</v>
      </c>
      <c r="AE4340" s="19" t="n">
        <f aca="false">IF(AC4340&gt;0,(M4340-V4340)*AC4340,0)</f>
        <v>0</v>
      </c>
      <c r="AF4340" s="16" t="str">
        <f aca="false">IF(AA4340&lt;&gt;"COMPRAR","",IF(AB4340="",IF(X4340="","",IF(X4340-V4340&lt;0.01,"EMPATE TÉCNICO","")),IF(AB4340&lt;I4340,"ESTOQUE INSUFICIENTE",IF(X4340="","",IF(X4340-V4340&lt;0.01,"EMPATE TÉCNICO","")))))</f>
        <v/>
      </c>
      <c r="AG4340" s="16" t="s">
        <v>547</v>
      </c>
      <c r="AH4340" s="16" t="s">
        <v>2039</v>
      </c>
    </row>
    <row r="4341" customFormat="false" ht="15" hidden="false" customHeight="false" outlineLevel="0" collapsed="false">
      <c r="A4341" s="16" t="s">
        <v>13424</v>
      </c>
      <c r="B4341" s="17" t="s">
        <v>13425</v>
      </c>
      <c r="C4341" s="16" t="s">
        <v>13426</v>
      </c>
      <c r="D4341" s="16" t="s">
        <v>13336</v>
      </c>
      <c r="E4341" s="18" t="n">
        <v>1</v>
      </c>
      <c r="F4341" s="16" t="s">
        <v>41</v>
      </c>
      <c r="G4341" s="18" t="n">
        <v>12</v>
      </c>
      <c r="H4341" s="16" t="n">
        <v>6.2</v>
      </c>
      <c r="I4341" s="18" t="n">
        <v>5</v>
      </c>
      <c r="J4341" s="19" t="n">
        <v>55.48</v>
      </c>
      <c r="K4341" s="19" t="n">
        <v>55.48</v>
      </c>
      <c r="L4341" s="19" t="n">
        <v>55.4843</v>
      </c>
      <c r="M4341" s="19" t="n">
        <f aca="false">IF(J4341&gt;0,J4341,K4341)*E4341</f>
        <v>55.48</v>
      </c>
      <c r="N4341" s="20"/>
      <c r="O4341" s="21" t="str">
        <f aca="false">IF(R4341="","",ROUND(R4341*(1-Premissas!$B$4),4))</f>
        <v/>
      </c>
      <c r="P4341" s="22"/>
      <c r="Q4341" s="22"/>
      <c r="R4341" s="23"/>
      <c r="S4341" s="24"/>
      <c r="T4341" s="24"/>
      <c r="U4341" s="25"/>
      <c r="V4341" s="19" t="str">
        <f aca="false">IF(COUNT(N4341:Q4341)=0,"",MIN(N4341:Q4341))</f>
        <v/>
      </c>
      <c r="W4341" s="16" t="str">
        <f aca="false">IF(V4341="","",INDEX($N$4:$Q$4,MATCH(V4341,N4341:Q4341,0)))</f>
        <v/>
      </c>
      <c r="X4341" s="19" t="str">
        <f aca="false">IF(COUNT(N4341:Q4341)&lt;2,"",SMALL(N4341:Q4341,2))</f>
        <v/>
      </c>
      <c r="Y4341" s="26" t="str">
        <f aca="false">IF(OR(V4341="",M4341=0),"",V4341/M4341-1)</f>
        <v/>
      </c>
      <c r="Z4341" s="26" t="str">
        <f aca="false">IF(OR(V4341="",L4341=""),"",V4341/(L4341*E4341)-1)</f>
        <v/>
      </c>
      <c r="AA4341" s="16" t="str">
        <f aca="false">IF(V4341="","SEM OFERTA",IF(OR(Y4341&gt;Premissas!$B$11,Y4341&lt;Premissas!$B$12),"VERIFICAR - UNIDADE/EMBALAGEM",IF(Y4341&gt;Premissas!$B$6,"NÃO COMPRAR - REAJUSTE &gt;5%","COMPRAR")))</f>
        <v>SEM OFERTA</v>
      </c>
      <c r="AB4341" s="18" t="str">
        <f aca="false">IF(W4341="DIMEC",S4341,IF(W4341="MEDCENTRO",U4341,""))</f>
        <v/>
      </c>
      <c r="AC4341" s="18" t="n">
        <f aca="false">IF(AA4341&lt;&gt;"COMPRAR",0,IF(AB4341="",I4341,MIN(I4341,AB4341)))</f>
        <v>0</v>
      </c>
      <c r="AD4341" s="19" t="n">
        <f aca="false">IF(AC4341&gt;0,AC4341*V4341,0)</f>
        <v>0</v>
      </c>
      <c r="AE4341" s="19" t="n">
        <f aca="false">IF(AC4341&gt;0,(M4341-V4341)*AC4341,0)</f>
        <v>0</v>
      </c>
      <c r="AF4341" s="16" t="str">
        <f aca="false">IF(AA4341&lt;&gt;"COMPRAR","",IF(AB4341="",IF(X4341="","",IF(X4341-V4341&lt;0.01,"EMPATE TÉCNICO","")),IF(AB4341&lt;I4341,"ESTOQUE INSUFICIENTE",IF(X4341="","",IF(X4341-V4341&lt;0.01,"EMPATE TÉCNICO","")))))</f>
        <v/>
      </c>
      <c r="AG4341" s="16" t="s">
        <v>547</v>
      </c>
      <c r="AH4341" s="16" t="s">
        <v>2039</v>
      </c>
    </row>
    <row r="4342" customFormat="false" ht="15" hidden="false" customHeight="false" outlineLevel="0" collapsed="false">
      <c r="A4342" s="16" t="s">
        <v>13427</v>
      </c>
      <c r="B4342" s="17" t="s">
        <v>13428</v>
      </c>
      <c r="C4342" s="16" t="s">
        <v>13429</v>
      </c>
      <c r="D4342" s="16" t="s">
        <v>637</v>
      </c>
      <c r="E4342" s="18" t="n">
        <v>1</v>
      </c>
      <c r="F4342" s="16" t="s">
        <v>41</v>
      </c>
      <c r="G4342" s="18" t="n">
        <v>11</v>
      </c>
      <c r="H4342" s="16" t="n">
        <v>6.4</v>
      </c>
      <c r="I4342" s="18" t="n">
        <v>6</v>
      </c>
      <c r="J4342" s="19" t="n">
        <v>39.94</v>
      </c>
      <c r="K4342" s="19" t="n">
        <v>39.94</v>
      </c>
      <c r="L4342" s="19" t="n">
        <v>39.94</v>
      </c>
      <c r="M4342" s="19" t="n">
        <f aca="false">IF(J4342&gt;0,J4342,K4342)*E4342</f>
        <v>39.94</v>
      </c>
      <c r="N4342" s="20"/>
      <c r="O4342" s="21" t="str">
        <f aca="false">IF(R4342="","",ROUND(R4342*(1-Premissas!$B$4),4))</f>
        <v/>
      </c>
      <c r="P4342" s="22"/>
      <c r="Q4342" s="22"/>
      <c r="R4342" s="23"/>
      <c r="S4342" s="24"/>
      <c r="T4342" s="24"/>
      <c r="U4342" s="25"/>
      <c r="V4342" s="19" t="str">
        <f aca="false">IF(COUNT(N4342:Q4342)=0,"",MIN(N4342:Q4342))</f>
        <v/>
      </c>
      <c r="W4342" s="16" t="str">
        <f aca="false">IF(V4342="","",INDEX($N$4:$Q$4,MATCH(V4342,N4342:Q4342,0)))</f>
        <v/>
      </c>
      <c r="X4342" s="19" t="str">
        <f aca="false">IF(COUNT(N4342:Q4342)&lt;2,"",SMALL(N4342:Q4342,2))</f>
        <v/>
      </c>
      <c r="Y4342" s="26" t="str">
        <f aca="false">IF(OR(V4342="",M4342=0),"",V4342/M4342-1)</f>
        <v/>
      </c>
      <c r="Z4342" s="26" t="str">
        <f aca="false">IF(OR(V4342="",L4342=""),"",V4342/(L4342*E4342)-1)</f>
        <v/>
      </c>
      <c r="AA4342" s="16" t="str">
        <f aca="false">IF(V4342="","SEM OFERTA",IF(OR(Y4342&gt;Premissas!$B$11,Y4342&lt;Premissas!$B$12),"VERIFICAR - UNIDADE/EMBALAGEM",IF(Y4342&gt;Premissas!$B$6,"NÃO COMPRAR - REAJUSTE &gt;5%","COMPRAR")))</f>
        <v>SEM OFERTA</v>
      </c>
      <c r="AB4342" s="18" t="str">
        <f aca="false">IF(W4342="DIMEC",S4342,IF(W4342="MEDCENTRO",U4342,""))</f>
        <v/>
      </c>
      <c r="AC4342" s="18" t="n">
        <f aca="false">IF(AA4342&lt;&gt;"COMPRAR",0,IF(AB4342="",I4342,MIN(I4342,AB4342)))</f>
        <v>0</v>
      </c>
      <c r="AD4342" s="19" t="n">
        <f aca="false">IF(AC4342&gt;0,AC4342*V4342,0)</f>
        <v>0</v>
      </c>
      <c r="AE4342" s="19" t="n">
        <f aca="false">IF(AC4342&gt;0,(M4342-V4342)*AC4342,0)</f>
        <v>0</v>
      </c>
      <c r="AF4342" s="16" t="str">
        <f aca="false">IF(AA4342&lt;&gt;"COMPRAR","",IF(AB4342="",IF(X4342="","",IF(X4342-V4342&lt;0.01,"EMPATE TÉCNICO","")),IF(AB4342&lt;I4342,"ESTOQUE INSUFICIENTE",IF(X4342="","",IF(X4342-V4342&lt;0.01,"EMPATE TÉCNICO","")))))</f>
        <v/>
      </c>
      <c r="AG4342" s="16" t="s">
        <v>547</v>
      </c>
      <c r="AH4342" s="16" t="s">
        <v>2039</v>
      </c>
    </row>
    <row r="4343" customFormat="false" ht="15" hidden="false" customHeight="false" outlineLevel="0" collapsed="false">
      <c r="A4343" s="16" t="s">
        <v>13430</v>
      </c>
      <c r="B4343" s="17" t="s">
        <v>13431</v>
      </c>
      <c r="C4343" s="16" t="s">
        <v>13432</v>
      </c>
      <c r="D4343" s="16" t="s">
        <v>641</v>
      </c>
      <c r="E4343" s="18" t="n">
        <v>1</v>
      </c>
      <c r="F4343" s="16" t="s">
        <v>41</v>
      </c>
      <c r="G4343" s="18" t="n">
        <v>2</v>
      </c>
      <c r="H4343" s="16" t="n">
        <v>1.7</v>
      </c>
      <c r="I4343" s="18" t="n">
        <v>3</v>
      </c>
      <c r="J4343" s="19" t="n">
        <v>22.3</v>
      </c>
      <c r="K4343" s="19" t="n">
        <v>22.3</v>
      </c>
      <c r="L4343" s="19" t="n">
        <v>22.3</v>
      </c>
      <c r="M4343" s="19" t="n">
        <f aca="false">IF(J4343&gt;0,J4343,K4343)*E4343</f>
        <v>22.3</v>
      </c>
      <c r="N4343" s="20"/>
      <c r="O4343" s="21" t="str">
        <f aca="false">IF(R4343="","",ROUND(R4343*(1-Premissas!$B$4),4))</f>
        <v/>
      </c>
      <c r="P4343" s="22"/>
      <c r="Q4343" s="22"/>
      <c r="R4343" s="23"/>
      <c r="S4343" s="24"/>
      <c r="T4343" s="24"/>
      <c r="U4343" s="25"/>
      <c r="V4343" s="19" t="str">
        <f aca="false">IF(COUNT(N4343:Q4343)=0,"",MIN(N4343:Q4343))</f>
        <v/>
      </c>
      <c r="W4343" s="16" t="str">
        <f aca="false">IF(V4343="","",INDEX($N$4:$Q$4,MATCH(V4343,N4343:Q4343,0)))</f>
        <v/>
      </c>
      <c r="X4343" s="19" t="str">
        <f aca="false">IF(COUNT(N4343:Q4343)&lt;2,"",SMALL(N4343:Q4343,2))</f>
        <v/>
      </c>
      <c r="Y4343" s="26" t="str">
        <f aca="false">IF(OR(V4343="",M4343=0),"",V4343/M4343-1)</f>
        <v/>
      </c>
      <c r="Z4343" s="26" t="str">
        <f aca="false">IF(OR(V4343="",L4343=""),"",V4343/(L4343*E4343)-1)</f>
        <v/>
      </c>
      <c r="AA4343" s="16" t="str">
        <f aca="false">IF(V4343="","SEM OFERTA",IF(OR(Y4343&gt;Premissas!$B$11,Y4343&lt;Premissas!$B$12),"VERIFICAR - UNIDADE/EMBALAGEM",IF(Y4343&gt;Premissas!$B$6,"NÃO COMPRAR - REAJUSTE &gt;5%","COMPRAR")))</f>
        <v>SEM OFERTA</v>
      </c>
      <c r="AB4343" s="18" t="str">
        <f aca="false">IF(W4343="DIMEC",S4343,IF(W4343="MEDCENTRO",U4343,""))</f>
        <v/>
      </c>
      <c r="AC4343" s="18" t="n">
        <f aca="false">IF(AA4343&lt;&gt;"COMPRAR",0,IF(AB4343="",I4343,MIN(I4343,AB4343)))</f>
        <v>0</v>
      </c>
      <c r="AD4343" s="19" t="n">
        <f aca="false">IF(AC4343&gt;0,AC4343*V4343,0)</f>
        <v>0</v>
      </c>
      <c r="AE4343" s="19" t="n">
        <f aca="false">IF(AC4343&gt;0,(M4343-V4343)*AC4343,0)</f>
        <v>0</v>
      </c>
      <c r="AF4343" s="16" t="str">
        <f aca="false">IF(AA4343&lt;&gt;"COMPRAR","",IF(AB4343="",IF(X4343="","",IF(X4343-V4343&lt;0.01,"EMPATE TÉCNICO","")),IF(AB4343&lt;I4343,"ESTOQUE INSUFICIENTE",IF(X4343="","",IF(X4343-V4343&lt;0.01,"EMPATE TÉCNICO","")))))</f>
        <v/>
      </c>
      <c r="AG4343" s="16" t="s">
        <v>547</v>
      </c>
      <c r="AH4343" s="16" t="s">
        <v>2039</v>
      </c>
    </row>
    <row r="4344" customFormat="false" ht="15" hidden="false" customHeight="false" outlineLevel="0" collapsed="false">
      <c r="A4344" s="16" t="s">
        <v>13433</v>
      </c>
      <c r="B4344" s="17" t="s">
        <v>13434</v>
      </c>
      <c r="C4344" s="16" t="s">
        <v>13435</v>
      </c>
      <c r="D4344" s="16" t="s">
        <v>13436</v>
      </c>
      <c r="E4344" s="18" t="n">
        <v>1</v>
      </c>
      <c r="F4344" s="16" t="s">
        <v>41</v>
      </c>
      <c r="G4344" s="18" t="n">
        <v>1</v>
      </c>
      <c r="H4344" s="16" t="n">
        <v>0.4</v>
      </c>
      <c r="I4344" s="18" t="n">
        <v>1</v>
      </c>
      <c r="J4344" s="19" t="n">
        <v>85.32</v>
      </c>
      <c r="K4344" s="19" t="n">
        <v>85.32</v>
      </c>
      <c r="L4344" s="19" t="n">
        <v>85.32</v>
      </c>
      <c r="M4344" s="19" t="n">
        <f aca="false">IF(J4344&gt;0,J4344,K4344)*E4344</f>
        <v>85.32</v>
      </c>
      <c r="N4344" s="20"/>
      <c r="O4344" s="21" t="str">
        <f aca="false">IF(R4344="","",ROUND(R4344*(1-Premissas!$B$4),4))</f>
        <v/>
      </c>
      <c r="P4344" s="22"/>
      <c r="Q4344" s="22"/>
      <c r="R4344" s="23"/>
      <c r="S4344" s="24"/>
      <c r="T4344" s="24"/>
      <c r="U4344" s="25"/>
      <c r="V4344" s="19" t="str">
        <f aca="false">IF(COUNT(N4344:Q4344)=0,"",MIN(N4344:Q4344))</f>
        <v/>
      </c>
      <c r="W4344" s="16" t="str">
        <f aca="false">IF(V4344="","",INDEX($N$4:$Q$4,MATCH(V4344,N4344:Q4344,0)))</f>
        <v/>
      </c>
      <c r="X4344" s="19" t="str">
        <f aca="false">IF(COUNT(N4344:Q4344)&lt;2,"",SMALL(N4344:Q4344,2))</f>
        <v/>
      </c>
      <c r="Y4344" s="26" t="str">
        <f aca="false">IF(OR(V4344="",M4344=0),"",V4344/M4344-1)</f>
        <v/>
      </c>
      <c r="Z4344" s="26" t="str">
        <f aca="false">IF(OR(V4344="",L4344=""),"",V4344/(L4344*E4344)-1)</f>
        <v/>
      </c>
      <c r="AA4344" s="16" t="str">
        <f aca="false">IF(V4344="","SEM OFERTA",IF(OR(Y4344&gt;Premissas!$B$11,Y4344&lt;Premissas!$B$12),"VERIFICAR - UNIDADE/EMBALAGEM",IF(Y4344&gt;Premissas!$B$6,"NÃO COMPRAR - REAJUSTE &gt;5%","COMPRAR")))</f>
        <v>SEM OFERTA</v>
      </c>
      <c r="AB4344" s="18" t="str">
        <f aca="false">IF(W4344="DIMEC",S4344,IF(W4344="MEDCENTRO",U4344,""))</f>
        <v/>
      </c>
      <c r="AC4344" s="18" t="n">
        <f aca="false">IF(AA4344&lt;&gt;"COMPRAR",0,IF(AB4344="",I4344,MIN(I4344,AB4344)))</f>
        <v>0</v>
      </c>
      <c r="AD4344" s="19" t="n">
        <f aca="false">IF(AC4344&gt;0,AC4344*V4344,0)</f>
        <v>0</v>
      </c>
      <c r="AE4344" s="19" t="n">
        <f aca="false">IF(AC4344&gt;0,(M4344-V4344)*AC4344,0)</f>
        <v>0</v>
      </c>
      <c r="AF4344" s="16" t="str">
        <f aca="false">IF(AA4344&lt;&gt;"COMPRAR","",IF(AB4344="",IF(X4344="","",IF(X4344-V4344&lt;0.01,"EMPATE TÉCNICO","")),IF(AB4344&lt;I4344,"ESTOQUE INSUFICIENTE",IF(X4344="","",IF(X4344-V4344&lt;0.01,"EMPATE TÉCNICO","")))))</f>
        <v/>
      </c>
      <c r="AG4344" s="16" t="s">
        <v>547</v>
      </c>
      <c r="AH4344" s="16" t="s">
        <v>2039</v>
      </c>
    </row>
    <row r="4345" customFormat="false" ht="15" hidden="false" customHeight="false" outlineLevel="0" collapsed="false">
      <c r="A4345" s="16" t="s">
        <v>13437</v>
      </c>
      <c r="B4345" s="17" t="s">
        <v>13438</v>
      </c>
      <c r="C4345" s="16" t="s">
        <v>13439</v>
      </c>
      <c r="D4345" s="16" t="s">
        <v>13440</v>
      </c>
      <c r="E4345" s="18" t="n">
        <v>1</v>
      </c>
      <c r="F4345" s="16" t="s">
        <v>43</v>
      </c>
      <c r="G4345" s="18" t="n">
        <v>0</v>
      </c>
      <c r="H4345" s="16" t="n">
        <v>0.1</v>
      </c>
      <c r="I4345" s="18" t="n">
        <v>1</v>
      </c>
      <c r="J4345" s="19" t="n">
        <v>24.88</v>
      </c>
      <c r="K4345" s="19" t="n">
        <v>24.88</v>
      </c>
      <c r="L4345" s="19" t="n">
        <v>24.88</v>
      </c>
      <c r="M4345" s="19" t="n">
        <f aca="false">IF(J4345&gt;0,J4345,K4345)*E4345</f>
        <v>24.88</v>
      </c>
      <c r="N4345" s="20"/>
      <c r="O4345" s="21" t="str">
        <f aca="false">IF(R4345="","",ROUND(R4345*(1-Premissas!$B$4),4))</f>
        <v/>
      </c>
      <c r="P4345" s="22"/>
      <c r="Q4345" s="22"/>
      <c r="R4345" s="23"/>
      <c r="S4345" s="24"/>
      <c r="T4345" s="24"/>
      <c r="U4345" s="25"/>
      <c r="V4345" s="19" t="str">
        <f aca="false">IF(COUNT(N4345:Q4345)=0,"",MIN(N4345:Q4345))</f>
        <v/>
      </c>
      <c r="W4345" s="16" t="str">
        <f aca="false">IF(V4345="","",INDEX($N$4:$Q$4,MATCH(V4345,N4345:Q4345,0)))</f>
        <v/>
      </c>
      <c r="X4345" s="19" t="str">
        <f aca="false">IF(COUNT(N4345:Q4345)&lt;2,"",SMALL(N4345:Q4345,2))</f>
        <v/>
      </c>
      <c r="Y4345" s="26" t="str">
        <f aca="false">IF(OR(V4345="",M4345=0),"",V4345/M4345-1)</f>
        <v/>
      </c>
      <c r="Z4345" s="26" t="str">
        <f aca="false">IF(OR(V4345="",L4345=""),"",V4345/(L4345*E4345)-1)</f>
        <v/>
      </c>
      <c r="AA4345" s="16" t="str">
        <f aca="false">IF(V4345="","SEM OFERTA",IF(OR(Y4345&gt;Premissas!$B$11,Y4345&lt;Premissas!$B$12),"VERIFICAR - UNIDADE/EMBALAGEM",IF(Y4345&gt;Premissas!$B$6,"NÃO COMPRAR - REAJUSTE &gt;5%","COMPRAR")))</f>
        <v>SEM OFERTA</v>
      </c>
      <c r="AB4345" s="18" t="str">
        <f aca="false">IF(W4345="DIMEC",S4345,IF(W4345="MEDCENTRO",U4345,""))</f>
        <v/>
      </c>
      <c r="AC4345" s="18" t="n">
        <f aca="false">IF(AA4345&lt;&gt;"COMPRAR",0,IF(AB4345="",I4345,MIN(I4345,AB4345)))</f>
        <v>0</v>
      </c>
      <c r="AD4345" s="19" t="n">
        <f aca="false">IF(AC4345&gt;0,AC4345*V4345,0)</f>
        <v>0</v>
      </c>
      <c r="AE4345" s="19" t="n">
        <f aca="false">IF(AC4345&gt;0,(M4345-V4345)*AC4345,0)</f>
        <v>0</v>
      </c>
      <c r="AF4345" s="16" t="str">
        <f aca="false">IF(AA4345&lt;&gt;"COMPRAR","",IF(AB4345="",IF(X4345="","",IF(X4345-V4345&lt;0.01,"EMPATE TÉCNICO","")),IF(AB4345&lt;I4345,"ESTOQUE INSUFICIENTE",IF(X4345="","",IF(X4345-V4345&lt;0.01,"EMPATE TÉCNICO","")))))</f>
        <v/>
      </c>
      <c r="AG4345" s="16" t="s">
        <v>547</v>
      </c>
      <c r="AH4345" s="16" t="s">
        <v>2039</v>
      </c>
    </row>
    <row r="4346" customFormat="false" ht="15" hidden="false" customHeight="false" outlineLevel="0" collapsed="false">
      <c r="A4346" s="16" t="s">
        <v>13441</v>
      </c>
      <c r="B4346" s="17" t="s">
        <v>13442</v>
      </c>
      <c r="C4346" s="16" t="s">
        <v>13443</v>
      </c>
      <c r="D4346" s="16" t="s">
        <v>590</v>
      </c>
      <c r="E4346" s="18" t="n">
        <v>1</v>
      </c>
      <c r="F4346" s="16" t="s">
        <v>41</v>
      </c>
      <c r="G4346" s="18" t="n">
        <v>6</v>
      </c>
      <c r="H4346" s="16" t="n">
        <v>3.1</v>
      </c>
      <c r="I4346" s="18" t="n">
        <v>3</v>
      </c>
      <c r="J4346" s="19" t="n">
        <v>26.525</v>
      </c>
      <c r="K4346" s="19" t="n">
        <v>26.525</v>
      </c>
      <c r="L4346" s="19" t="n">
        <v>25.98</v>
      </c>
      <c r="M4346" s="19" t="n">
        <f aca="false">IF(J4346&gt;0,J4346,K4346)*E4346</f>
        <v>26.525</v>
      </c>
      <c r="N4346" s="20"/>
      <c r="O4346" s="21" t="str">
        <f aca="false">IF(R4346="","",ROUND(R4346*(1-Premissas!$B$4),4))</f>
        <v/>
      </c>
      <c r="P4346" s="22"/>
      <c r="Q4346" s="22"/>
      <c r="R4346" s="23"/>
      <c r="S4346" s="24"/>
      <c r="T4346" s="24"/>
      <c r="U4346" s="25"/>
      <c r="V4346" s="19" t="str">
        <f aca="false">IF(COUNT(N4346:Q4346)=0,"",MIN(N4346:Q4346))</f>
        <v/>
      </c>
      <c r="W4346" s="16" t="str">
        <f aca="false">IF(V4346="","",INDEX($N$4:$Q$4,MATCH(V4346,N4346:Q4346,0)))</f>
        <v/>
      </c>
      <c r="X4346" s="19" t="str">
        <f aca="false">IF(COUNT(N4346:Q4346)&lt;2,"",SMALL(N4346:Q4346,2))</f>
        <v/>
      </c>
      <c r="Y4346" s="26" t="str">
        <f aca="false">IF(OR(V4346="",M4346=0),"",V4346/M4346-1)</f>
        <v/>
      </c>
      <c r="Z4346" s="26" t="str">
        <f aca="false">IF(OR(V4346="",L4346=""),"",V4346/(L4346*E4346)-1)</f>
        <v/>
      </c>
      <c r="AA4346" s="16" t="str">
        <f aca="false">IF(V4346="","SEM OFERTA",IF(OR(Y4346&gt;Premissas!$B$11,Y4346&lt;Premissas!$B$12),"VERIFICAR - UNIDADE/EMBALAGEM",IF(Y4346&gt;Premissas!$B$6,"NÃO COMPRAR - REAJUSTE &gt;5%","COMPRAR")))</f>
        <v>SEM OFERTA</v>
      </c>
      <c r="AB4346" s="18" t="str">
        <f aca="false">IF(W4346="DIMEC",S4346,IF(W4346="MEDCENTRO",U4346,""))</f>
        <v/>
      </c>
      <c r="AC4346" s="18" t="n">
        <f aca="false">IF(AA4346&lt;&gt;"COMPRAR",0,IF(AB4346="",I4346,MIN(I4346,AB4346)))</f>
        <v>0</v>
      </c>
      <c r="AD4346" s="19" t="n">
        <f aca="false">IF(AC4346&gt;0,AC4346*V4346,0)</f>
        <v>0</v>
      </c>
      <c r="AE4346" s="19" t="n">
        <f aca="false">IF(AC4346&gt;0,(M4346-V4346)*AC4346,0)</f>
        <v>0</v>
      </c>
      <c r="AF4346" s="16" t="str">
        <f aca="false">IF(AA4346&lt;&gt;"COMPRAR","",IF(AB4346="",IF(X4346="","",IF(X4346-V4346&lt;0.01,"EMPATE TÉCNICO","")),IF(AB4346&lt;I4346,"ESTOQUE INSUFICIENTE",IF(X4346="","",IF(X4346-V4346&lt;0.01,"EMPATE TÉCNICO","")))))</f>
        <v/>
      </c>
      <c r="AG4346" s="16" t="s">
        <v>547</v>
      </c>
      <c r="AH4346" s="16" t="s">
        <v>2039</v>
      </c>
    </row>
    <row r="4347" customFormat="false" ht="15" hidden="false" customHeight="false" outlineLevel="0" collapsed="false">
      <c r="A4347" s="16" t="s">
        <v>13444</v>
      </c>
      <c r="B4347" s="17" t="s">
        <v>13445</v>
      </c>
      <c r="C4347" s="16" t="s">
        <v>13446</v>
      </c>
      <c r="D4347" s="16" t="s">
        <v>8950</v>
      </c>
      <c r="E4347" s="18" t="n">
        <v>1</v>
      </c>
      <c r="F4347" s="16" t="s">
        <v>41</v>
      </c>
      <c r="G4347" s="18" t="n">
        <v>2</v>
      </c>
      <c r="H4347" s="16" t="n">
        <v>2.1</v>
      </c>
      <c r="I4347" s="18" t="n">
        <v>4</v>
      </c>
      <c r="J4347" s="19" t="n">
        <v>38.95</v>
      </c>
      <c r="K4347" s="19" t="n">
        <v>38.95</v>
      </c>
      <c r="L4347" s="19" t="n">
        <v>31.07</v>
      </c>
      <c r="M4347" s="19" t="n">
        <f aca="false">IF(J4347&gt;0,J4347,K4347)*E4347</f>
        <v>38.95</v>
      </c>
      <c r="N4347" s="20"/>
      <c r="O4347" s="21" t="str">
        <f aca="false">IF(R4347="","",ROUND(R4347*(1-Premissas!$B$4),4))</f>
        <v/>
      </c>
      <c r="P4347" s="22"/>
      <c r="Q4347" s="22"/>
      <c r="R4347" s="23"/>
      <c r="S4347" s="24"/>
      <c r="T4347" s="24"/>
      <c r="U4347" s="25"/>
      <c r="V4347" s="19" t="str">
        <f aca="false">IF(COUNT(N4347:Q4347)=0,"",MIN(N4347:Q4347))</f>
        <v/>
      </c>
      <c r="W4347" s="16" t="str">
        <f aca="false">IF(V4347="","",INDEX($N$4:$Q$4,MATCH(V4347,N4347:Q4347,0)))</f>
        <v/>
      </c>
      <c r="X4347" s="19" t="str">
        <f aca="false">IF(COUNT(N4347:Q4347)&lt;2,"",SMALL(N4347:Q4347,2))</f>
        <v/>
      </c>
      <c r="Y4347" s="26" t="str">
        <f aca="false">IF(OR(V4347="",M4347=0),"",V4347/M4347-1)</f>
        <v/>
      </c>
      <c r="Z4347" s="26" t="str">
        <f aca="false">IF(OR(V4347="",L4347=""),"",V4347/(L4347*E4347)-1)</f>
        <v/>
      </c>
      <c r="AA4347" s="16" t="str">
        <f aca="false">IF(V4347="","SEM OFERTA",IF(OR(Y4347&gt;Premissas!$B$11,Y4347&lt;Premissas!$B$12),"VERIFICAR - UNIDADE/EMBALAGEM",IF(Y4347&gt;Premissas!$B$6,"NÃO COMPRAR - REAJUSTE &gt;5%","COMPRAR")))</f>
        <v>SEM OFERTA</v>
      </c>
      <c r="AB4347" s="18" t="str">
        <f aca="false">IF(W4347="DIMEC",S4347,IF(W4347="MEDCENTRO",U4347,""))</f>
        <v/>
      </c>
      <c r="AC4347" s="18" t="n">
        <f aca="false">IF(AA4347&lt;&gt;"COMPRAR",0,IF(AB4347="",I4347,MIN(I4347,AB4347)))</f>
        <v>0</v>
      </c>
      <c r="AD4347" s="19" t="n">
        <f aca="false">IF(AC4347&gt;0,AC4347*V4347,0)</f>
        <v>0</v>
      </c>
      <c r="AE4347" s="19" t="n">
        <f aca="false">IF(AC4347&gt;0,(M4347-V4347)*AC4347,0)</f>
        <v>0</v>
      </c>
      <c r="AF4347" s="16" t="str">
        <f aca="false">IF(AA4347&lt;&gt;"COMPRAR","",IF(AB4347="",IF(X4347="","",IF(X4347-V4347&lt;0.01,"EMPATE TÉCNICO","")),IF(AB4347&lt;I4347,"ESTOQUE INSUFICIENTE",IF(X4347="","",IF(X4347-V4347&lt;0.01,"EMPATE TÉCNICO","")))))</f>
        <v/>
      </c>
      <c r="AG4347" s="16" t="s">
        <v>490</v>
      </c>
      <c r="AH4347" s="16" t="s">
        <v>2039</v>
      </c>
    </row>
    <row r="4348" customFormat="false" ht="15" hidden="false" customHeight="false" outlineLevel="0" collapsed="false">
      <c r="A4348" s="16" t="s">
        <v>13447</v>
      </c>
      <c r="B4348" s="17" t="s">
        <v>13448</v>
      </c>
      <c r="C4348" s="16" t="s">
        <v>13449</v>
      </c>
      <c r="D4348" s="16" t="s">
        <v>13373</v>
      </c>
      <c r="E4348" s="18" t="n">
        <v>1</v>
      </c>
      <c r="F4348" s="16" t="s">
        <v>41</v>
      </c>
      <c r="G4348" s="18" t="n">
        <v>1</v>
      </c>
      <c r="H4348" s="16" t="n">
        <v>9.6</v>
      </c>
      <c r="I4348" s="18" t="n">
        <v>24</v>
      </c>
      <c r="J4348" s="19" t="n">
        <v>14.62</v>
      </c>
      <c r="K4348" s="19" t="n">
        <v>14.62</v>
      </c>
      <c r="L4348" s="19" t="n">
        <v>14.16</v>
      </c>
      <c r="M4348" s="19" t="n">
        <f aca="false">IF(J4348&gt;0,J4348,K4348)*E4348</f>
        <v>14.62</v>
      </c>
      <c r="N4348" s="20"/>
      <c r="O4348" s="21" t="str">
        <f aca="false">IF(R4348="","",ROUND(R4348*(1-Premissas!$B$4),4))</f>
        <v/>
      </c>
      <c r="P4348" s="22"/>
      <c r="Q4348" s="22"/>
      <c r="R4348" s="23"/>
      <c r="S4348" s="24"/>
      <c r="T4348" s="24"/>
      <c r="U4348" s="25"/>
      <c r="V4348" s="19" t="str">
        <f aca="false">IF(COUNT(N4348:Q4348)=0,"",MIN(N4348:Q4348))</f>
        <v/>
      </c>
      <c r="W4348" s="16" t="str">
        <f aca="false">IF(V4348="","",INDEX($N$4:$Q$4,MATCH(V4348,N4348:Q4348,0)))</f>
        <v/>
      </c>
      <c r="X4348" s="19" t="str">
        <f aca="false">IF(COUNT(N4348:Q4348)&lt;2,"",SMALL(N4348:Q4348,2))</f>
        <v/>
      </c>
      <c r="Y4348" s="26" t="str">
        <f aca="false">IF(OR(V4348="",M4348=0),"",V4348/M4348-1)</f>
        <v/>
      </c>
      <c r="Z4348" s="26" t="str">
        <f aca="false">IF(OR(V4348="",L4348=""),"",V4348/(L4348*E4348)-1)</f>
        <v/>
      </c>
      <c r="AA4348" s="16" t="str">
        <f aca="false">IF(V4348="","SEM OFERTA",IF(OR(Y4348&gt;Premissas!$B$11,Y4348&lt;Premissas!$B$12),"VERIFICAR - UNIDADE/EMBALAGEM",IF(Y4348&gt;Premissas!$B$6,"NÃO COMPRAR - REAJUSTE &gt;5%","COMPRAR")))</f>
        <v>SEM OFERTA</v>
      </c>
      <c r="AB4348" s="18" t="str">
        <f aca="false">IF(W4348="DIMEC",S4348,IF(W4348="MEDCENTRO",U4348,""))</f>
        <v/>
      </c>
      <c r="AC4348" s="18" t="n">
        <f aca="false">IF(AA4348&lt;&gt;"COMPRAR",0,IF(AB4348="",I4348,MIN(I4348,AB4348)))</f>
        <v>0</v>
      </c>
      <c r="AD4348" s="19" t="n">
        <f aca="false">IF(AC4348&gt;0,AC4348*V4348,0)</f>
        <v>0</v>
      </c>
      <c r="AE4348" s="19" t="n">
        <f aca="false">IF(AC4348&gt;0,(M4348-V4348)*AC4348,0)</f>
        <v>0</v>
      </c>
      <c r="AF4348" s="16" t="str">
        <f aca="false">IF(AA4348&lt;&gt;"COMPRAR","",IF(AB4348="",IF(X4348="","",IF(X4348-V4348&lt;0.01,"EMPATE TÉCNICO","")),IF(AB4348&lt;I4348,"ESTOQUE INSUFICIENTE",IF(X4348="","",IF(X4348-V4348&lt;0.01,"EMPATE TÉCNICO","")))))</f>
        <v/>
      </c>
      <c r="AG4348" s="16" t="s">
        <v>547</v>
      </c>
      <c r="AH4348" s="16" t="s">
        <v>2039</v>
      </c>
    </row>
    <row r="4349" customFormat="false" ht="15" hidden="false" customHeight="false" outlineLevel="0" collapsed="false">
      <c r="A4349" s="16" t="s">
        <v>13450</v>
      </c>
      <c r="B4349" s="17" t="s">
        <v>13451</v>
      </c>
      <c r="C4349" s="16" t="s">
        <v>13452</v>
      </c>
      <c r="D4349" s="16" t="s">
        <v>13373</v>
      </c>
      <c r="E4349" s="18" t="n">
        <v>1</v>
      </c>
      <c r="F4349" s="16" t="s">
        <v>42</v>
      </c>
      <c r="G4349" s="18" t="n">
        <v>0</v>
      </c>
      <c r="H4349" s="16" t="n">
        <v>3.2</v>
      </c>
      <c r="I4349" s="18" t="n">
        <v>9</v>
      </c>
      <c r="J4349" s="19" t="n">
        <v>26.7966666666667</v>
      </c>
      <c r="K4349" s="19" t="n">
        <v>26.7966666666667</v>
      </c>
      <c r="L4349" s="19" t="n">
        <v>24.89</v>
      </c>
      <c r="M4349" s="19" t="n">
        <f aca="false">IF(J4349&gt;0,J4349,K4349)*E4349</f>
        <v>26.7966666666667</v>
      </c>
      <c r="N4349" s="20"/>
      <c r="O4349" s="21" t="str">
        <f aca="false">IF(R4349="","",ROUND(R4349*(1-Premissas!$B$4),4))</f>
        <v/>
      </c>
      <c r="P4349" s="22"/>
      <c r="Q4349" s="22"/>
      <c r="R4349" s="23"/>
      <c r="S4349" s="24"/>
      <c r="T4349" s="24"/>
      <c r="U4349" s="25"/>
      <c r="V4349" s="19" t="str">
        <f aca="false">IF(COUNT(N4349:Q4349)=0,"",MIN(N4349:Q4349))</f>
        <v/>
      </c>
      <c r="W4349" s="16" t="str">
        <f aca="false">IF(V4349="","",INDEX($N$4:$Q$4,MATCH(V4349,N4349:Q4349,0)))</f>
        <v/>
      </c>
      <c r="X4349" s="19" t="str">
        <f aca="false">IF(COUNT(N4349:Q4349)&lt;2,"",SMALL(N4349:Q4349,2))</f>
        <v/>
      </c>
      <c r="Y4349" s="26" t="str">
        <f aca="false">IF(OR(V4349="",M4349=0),"",V4349/M4349-1)</f>
        <v/>
      </c>
      <c r="Z4349" s="26" t="str">
        <f aca="false">IF(OR(V4349="",L4349=""),"",V4349/(L4349*E4349)-1)</f>
        <v/>
      </c>
      <c r="AA4349" s="16" t="str">
        <f aca="false">IF(V4349="","SEM OFERTA",IF(OR(Y4349&gt;Premissas!$B$11,Y4349&lt;Premissas!$B$12),"VERIFICAR - UNIDADE/EMBALAGEM",IF(Y4349&gt;Premissas!$B$6,"NÃO COMPRAR - REAJUSTE &gt;5%","COMPRAR")))</f>
        <v>SEM OFERTA</v>
      </c>
      <c r="AB4349" s="18" t="str">
        <f aca="false">IF(W4349="DIMEC",S4349,IF(W4349="MEDCENTRO",U4349,""))</f>
        <v/>
      </c>
      <c r="AC4349" s="18" t="n">
        <f aca="false">IF(AA4349&lt;&gt;"COMPRAR",0,IF(AB4349="",I4349,MIN(I4349,AB4349)))</f>
        <v>0</v>
      </c>
      <c r="AD4349" s="19" t="n">
        <f aca="false">IF(AC4349&gt;0,AC4349*V4349,0)</f>
        <v>0</v>
      </c>
      <c r="AE4349" s="19" t="n">
        <f aca="false">IF(AC4349&gt;0,(M4349-V4349)*AC4349,0)</f>
        <v>0</v>
      </c>
      <c r="AF4349" s="16" t="str">
        <f aca="false">IF(AA4349&lt;&gt;"COMPRAR","",IF(AB4349="",IF(X4349="","",IF(X4349-V4349&lt;0.01,"EMPATE TÉCNICO","")),IF(AB4349&lt;I4349,"ESTOQUE INSUFICIENTE",IF(X4349="","",IF(X4349-V4349&lt;0.01,"EMPATE TÉCNICO","")))))</f>
        <v/>
      </c>
      <c r="AG4349" s="16" t="s">
        <v>547</v>
      </c>
      <c r="AH4349" s="16" t="s">
        <v>2039</v>
      </c>
    </row>
    <row r="4350" customFormat="false" ht="15" hidden="false" customHeight="false" outlineLevel="0" collapsed="false">
      <c r="A4350" s="16" t="s">
        <v>13453</v>
      </c>
      <c r="B4350" s="17" t="s">
        <v>13454</v>
      </c>
      <c r="C4350" s="16" t="s">
        <v>13455</v>
      </c>
      <c r="D4350" s="16" t="s">
        <v>13373</v>
      </c>
      <c r="E4350" s="18" t="n">
        <v>1</v>
      </c>
      <c r="F4350" s="16" t="s">
        <v>43</v>
      </c>
      <c r="G4350" s="18" t="n">
        <v>0</v>
      </c>
      <c r="H4350" s="16" t="n">
        <v>0.2</v>
      </c>
      <c r="I4350" s="18" t="n">
        <v>1</v>
      </c>
      <c r="J4350" s="19" t="n">
        <v>59.3</v>
      </c>
      <c r="K4350" s="19" t="n">
        <v>59.3</v>
      </c>
      <c r="L4350" s="19" t="n">
        <v>59.3</v>
      </c>
      <c r="M4350" s="19" t="n">
        <f aca="false">IF(J4350&gt;0,J4350,K4350)*E4350</f>
        <v>59.3</v>
      </c>
      <c r="N4350" s="20"/>
      <c r="O4350" s="21" t="str">
        <f aca="false">IF(R4350="","",ROUND(R4350*(1-Premissas!$B$4),4))</f>
        <v/>
      </c>
      <c r="P4350" s="22"/>
      <c r="Q4350" s="22"/>
      <c r="R4350" s="23"/>
      <c r="S4350" s="24"/>
      <c r="T4350" s="24"/>
      <c r="U4350" s="25"/>
      <c r="V4350" s="19" t="str">
        <f aca="false">IF(COUNT(N4350:Q4350)=0,"",MIN(N4350:Q4350))</f>
        <v/>
      </c>
      <c r="W4350" s="16" t="str">
        <f aca="false">IF(V4350="","",INDEX($N$4:$Q$4,MATCH(V4350,N4350:Q4350,0)))</f>
        <v/>
      </c>
      <c r="X4350" s="19" t="str">
        <f aca="false">IF(COUNT(N4350:Q4350)&lt;2,"",SMALL(N4350:Q4350,2))</f>
        <v/>
      </c>
      <c r="Y4350" s="26" t="str">
        <f aca="false">IF(OR(V4350="",M4350=0),"",V4350/M4350-1)</f>
        <v/>
      </c>
      <c r="Z4350" s="26" t="str">
        <f aca="false">IF(OR(V4350="",L4350=""),"",V4350/(L4350*E4350)-1)</f>
        <v/>
      </c>
      <c r="AA4350" s="16" t="str">
        <f aca="false">IF(V4350="","SEM OFERTA",IF(OR(Y4350&gt;Premissas!$B$11,Y4350&lt;Premissas!$B$12),"VERIFICAR - UNIDADE/EMBALAGEM",IF(Y4350&gt;Premissas!$B$6,"NÃO COMPRAR - REAJUSTE &gt;5%","COMPRAR")))</f>
        <v>SEM OFERTA</v>
      </c>
      <c r="AB4350" s="18" t="str">
        <f aca="false">IF(W4350="DIMEC",S4350,IF(W4350="MEDCENTRO",U4350,""))</f>
        <v/>
      </c>
      <c r="AC4350" s="18" t="n">
        <f aca="false">IF(AA4350&lt;&gt;"COMPRAR",0,IF(AB4350="",I4350,MIN(I4350,AB4350)))</f>
        <v>0</v>
      </c>
      <c r="AD4350" s="19" t="n">
        <f aca="false">IF(AC4350&gt;0,AC4350*V4350,0)</f>
        <v>0</v>
      </c>
      <c r="AE4350" s="19" t="n">
        <f aca="false">IF(AC4350&gt;0,(M4350-V4350)*AC4350,0)</f>
        <v>0</v>
      </c>
      <c r="AF4350" s="16" t="str">
        <f aca="false">IF(AA4350&lt;&gt;"COMPRAR","",IF(AB4350="",IF(X4350="","",IF(X4350-V4350&lt;0.01,"EMPATE TÉCNICO","")),IF(AB4350&lt;I4350,"ESTOQUE INSUFICIENTE",IF(X4350="","",IF(X4350-V4350&lt;0.01,"EMPATE TÉCNICO","")))))</f>
        <v/>
      </c>
      <c r="AG4350" s="16" t="s">
        <v>547</v>
      </c>
      <c r="AH4350" s="16" t="s">
        <v>2039</v>
      </c>
    </row>
    <row r="4351" customFormat="false" ht="15" hidden="false" customHeight="false" outlineLevel="0" collapsed="false">
      <c r="A4351" s="16" t="s">
        <v>13456</v>
      </c>
      <c r="B4351" s="17" t="s">
        <v>13457</v>
      </c>
      <c r="C4351" s="16" t="s">
        <v>13458</v>
      </c>
      <c r="D4351" s="16" t="s">
        <v>13373</v>
      </c>
      <c r="E4351" s="18" t="n">
        <v>1</v>
      </c>
      <c r="F4351" s="16" t="s">
        <v>41</v>
      </c>
      <c r="G4351" s="18" t="n">
        <v>7</v>
      </c>
      <c r="H4351" s="16" t="n">
        <v>2.7</v>
      </c>
      <c r="I4351" s="18" t="n">
        <v>1</v>
      </c>
      <c r="J4351" s="19" t="n">
        <v>36.0066666666667</v>
      </c>
      <c r="K4351" s="19" t="n">
        <v>36.0066666666667</v>
      </c>
      <c r="L4351" s="19" t="n">
        <v>23.165</v>
      </c>
      <c r="M4351" s="19" t="n">
        <f aca="false">IF(J4351&gt;0,J4351,K4351)*E4351</f>
        <v>36.0066666666667</v>
      </c>
      <c r="N4351" s="20"/>
      <c r="O4351" s="21" t="str">
        <f aca="false">IF(R4351="","",ROUND(R4351*(1-Premissas!$B$4),4))</f>
        <v/>
      </c>
      <c r="P4351" s="22"/>
      <c r="Q4351" s="22"/>
      <c r="R4351" s="23"/>
      <c r="S4351" s="24"/>
      <c r="T4351" s="24"/>
      <c r="U4351" s="25"/>
      <c r="V4351" s="19" t="str">
        <f aca="false">IF(COUNT(N4351:Q4351)=0,"",MIN(N4351:Q4351))</f>
        <v/>
      </c>
      <c r="W4351" s="16" t="str">
        <f aca="false">IF(V4351="","",INDEX($N$4:$Q$4,MATCH(V4351,N4351:Q4351,0)))</f>
        <v/>
      </c>
      <c r="X4351" s="19" t="str">
        <f aca="false">IF(COUNT(N4351:Q4351)&lt;2,"",SMALL(N4351:Q4351,2))</f>
        <v/>
      </c>
      <c r="Y4351" s="26" t="str">
        <f aca="false">IF(OR(V4351="",M4351=0),"",V4351/M4351-1)</f>
        <v/>
      </c>
      <c r="Z4351" s="26" t="str">
        <f aca="false">IF(OR(V4351="",L4351=""),"",V4351/(L4351*E4351)-1)</f>
        <v/>
      </c>
      <c r="AA4351" s="16" t="str">
        <f aca="false">IF(V4351="","SEM OFERTA",IF(OR(Y4351&gt;Premissas!$B$11,Y4351&lt;Premissas!$B$12),"VERIFICAR - UNIDADE/EMBALAGEM",IF(Y4351&gt;Premissas!$B$6,"NÃO COMPRAR - REAJUSTE &gt;5%","COMPRAR")))</f>
        <v>SEM OFERTA</v>
      </c>
      <c r="AB4351" s="18" t="str">
        <f aca="false">IF(W4351="DIMEC",S4351,IF(W4351="MEDCENTRO",U4351,""))</f>
        <v/>
      </c>
      <c r="AC4351" s="18" t="n">
        <f aca="false">IF(AA4351&lt;&gt;"COMPRAR",0,IF(AB4351="",I4351,MIN(I4351,AB4351)))</f>
        <v>0</v>
      </c>
      <c r="AD4351" s="19" t="n">
        <f aca="false">IF(AC4351&gt;0,AC4351*V4351,0)</f>
        <v>0</v>
      </c>
      <c r="AE4351" s="19" t="n">
        <f aca="false">IF(AC4351&gt;0,(M4351-V4351)*AC4351,0)</f>
        <v>0</v>
      </c>
      <c r="AF4351" s="16" t="str">
        <f aca="false">IF(AA4351&lt;&gt;"COMPRAR","",IF(AB4351="",IF(X4351="","",IF(X4351-V4351&lt;0.01,"EMPATE TÉCNICO","")),IF(AB4351&lt;I4351,"ESTOQUE INSUFICIENTE",IF(X4351="","",IF(X4351-V4351&lt;0.01,"EMPATE TÉCNICO","")))))</f>
        <v/>
      </c>
      <c r="AG4351" s="16" t="s">
        <v>547</v>
      </c>
      <c r="AH4351" s="16" t="s">
        <v>2039</v>
      </c>
    </row>
    <row r="4352" customFormat="false" ht="15" hidden="false" customHeight="false" outlineLevel="0" collapsed="false">
      <c r="A4352" s="16" t="s">
        <v>13459</v>
      </c>
      <c r="B4352" s="17" t="s">
        <v>13460</v>
      </c>
      <c r="C4352" s="16" t="s">
        <v>13461</v>
      </c>
      <c r="D4352" s="16" t="s">
        <v>13373</v>
      </c>
      <c r="E4352" s="18" t="n">
        <v>1</v>
      </c>
      <c r="F4352" s="16" t="s">
        <v>43</v>
      </c>
      <c r="G4352" s="18" t="n">
        <v>0</v>
      </c>
      <c r="H4352" s="16" t="n">
        <v>0.5</v>
      </c>
      <c r="I4352" s="18" t="n">
        <v>2</v>
      </c>
      <c r="J4352" s="19" t="n">
        <v>15.26</v>
      </c>
      <c r="K4352" s="19" t="n">
        <v>15.26</v>
      </c>
      <c r="L4352" s="19" t="n">
        <v>13.89</v>
      </c>
      <c r="M4352" s="19" t="n">
        <f aca="false">IF(J4352&gt;0,J4352,K4352)*E4352</f>
        <v>15.26</v>
      </c>
      <c r="N4352" s="20"/>
      <c r="O4352" s="21" t="str">
        <f aca="false">IF(R4352="","",ROUND(R4352*(1-Premissas!$B$4),4))</f>
        <v/>
      </c>
      <c r="P4352" s="22"/>
      <c r="Q4352" s="22"/>
      <c r="R4352" s="23"/>
      <c r="S4352" s="24"/>
      <c r="T4352" s="24"/>
      <c r="U4352" s="25"/>
      <c r="V4352" s="19" t="str">
        <f aca="false">IF(COUNT(N4352:Q4352)=0,"",MIN(N4352:Q4352))</f>
        <v/>
      </c>
      <c r="W4352" s="16" t="str">
        <f aca="false">IF(V4352="","",INDEX($N$4:$Q$4,MATCH(V4352,N4352:Q4352,0)))</f>
        <v/>
      </c>
      <c r="X4352" s="19" t="str">
        <f aca="false">IF(COUNT(N4352:Q4352)&lt;2,"",SMALL(N4352:Q4352,2))</f>
        <v/>
      </c>
      <c r="Y4352" s="26" t="str">
        <f aca="false">IF(OR(V4352="",M4352=0),"",V4352/M4352-1)</f>
        <v/>
      </c>
      <c r="Z4352" s="26" t="str">
        <f aca="false">IF(OR(V4352="",L4352=""),"",V4352/(L4352*E4352)-1)</f>
        <v/>
      </c>
      <c r="AA4352" s="16" t="str">
        <f aca="false">IF(V4352="","SEM OFERTA",IF(OR(Y4352&gt;Premissas!$B$11,Y4352&lt;Premissas!$B$12),"VERIFICAR - UNIDADE/EMBALAGEM",IF(Y4352&gt;Premissas!$B$6,"NÃO COMPRAR - REAJUSTE &gt;5%","COMPRAR")))</f>
        <v>SEM OFERTA</v>
      </c>
      <c r="AB4352" s="18" t="str">
        <f aca="false">IF(W4352="DIMEC",S4352,IF(W4352="MEDCENTRO",U4352,""))</f>
        <v/>
      </c>
      <c r="AC4352" s="18" t="n">
        <f aca="false">IF(AA4352&lt;&gt;"COMPRAR",0,IF(AB4352="",I4352,MIN(I4352,AB4352)))</f>
        <v>0</v>
      </c>
      <c r="AD4352" s="19" t="n">
        <f aca="false">IF(AC4352&gt;0,AC4352*V4352,0)</f>
        <v>0</v>
      </c>
      <c r="AE4352" s="19" t="n">
        <f aca="false">IF(AC4352&gt;0,(M4352-V4352)*AC4352,0)</f>
        <v>0</v>
      </c>
      <c r="AF4352" s="16" t="str">
        <f aca="false">IF(AA4352&lt;&gt;"COMPRAR","",IF(AB4352="",IF(X4352="","",IF(X4352-V4352&lt;0.01,"EMPATE TÉCNICO","")),IF(AB4352&lt;I4352,"ESTOQUE INSUFICIENTE",IF(X4352="","",IF(X4352-V4352&lt;0.01,"EMPATE TÉCNICO","")))))</f>
        <v/>
      </c>
      <c r="AG4352" s="16" t="s">
        <v>547</v>
      </c>
      <c r="AH4352" s="16" t="s">
        <v>2039</v>
      </c>
    </row>
    <row r="4353" customFormat="false" ht="15" hidden="false" customHeight="false" outlineLevel="0" collapsed="false">
      <c r="A4353" s="16" t="s">
        <v>13462</v>
      </c>
      <c r="B4353" s="17" t="s">
        <v>13463</v>
      </c>
      <c r="C4353" s="16" t="s">
        <v>13464</v>
      </c>
      <c r="D4353" s="16" t="s">
        <v>13373</v>
      </c>
      <c r="E4353" s="18" t="n">
        <v>1</v>
      </c>
      <c r="F4353" s="16" t="s">
        <v>42</v>
      </c>
      <c r="G4353" s="18" t="n">
        <v>0</v>
      </c>
      <c r="H4353" s="16" t="n">
        <v>0.5</v>
      </c>
      <c r="I4353" s="18" t="n">
        <v>2</v>
      </c>
      <c r="J4353" s="19" t="n">
        <v>26.77</v>
      </c>
      <c r="K4353" s="19" t="n">
        <v>26.77</v>
      </c>
      <c r="L4353" s="19" t="n">
        <v>26.77</v>
      </c>
      <c r="M4353" s="19" t="n">
        <f aca="false">IF(J4353&gt;0,J4353,K4353)*E4353</f>
        <v>26.77</v>
      </c>
      <c r="N4353" s="20"/>
      <c r="O4353" s="21" t="str">
        <f aca="false">IF(R4353="","",ROUND(R4353*(1-Premissas!$B$4),4))</f>
        <v/>
      </c>
      <c r="P4353" s="22"/>
      <c r="Q4353" s="22"/>
      <c r="R4353" s="23"/>
      <c r="S4353" s="24"/>
      <c r="T4353" s="24"/>
      <c r="U4353" s="25"/>
      <c r="V4353" s="19" t="str">
        <f aca="false">IF(COUNT(N4353:Q4353)=0,"",MIN(N4353:Q4353))</f>
        <v/>
      </c>
      <c r="W4353" s="16" t="str">
        <f aca="false">IF(V4353="","",INDEX($N$4:$Q$4,MATCH(V4353,N4353:Q4353,0)))</f>
        <v/>
      </c>
      <c r="X4353" s="19" t="str">
        <f aca="false">IF(COUNT(N4353:Q4353)&lt;2,"",SMALL(N4353:Q4353,2))</f>
        <v/>
      </c>
      <c r="Y4353" s="26" t="str">
        <f aca="false">IF(OR(V4353="",M4353=0),"",V4353/M4353-1)</f>
        <v/>
      </c>
      <c r="Z4353" s="26" t="str">
        <f aca="false">IF(OR(V4353="",L4353=""),"",V4353/(L4353*E4353)-1)</f>
        <v/>
      </c>
      <c r="AA4353" s="16" t="str">
        <f aca="false">IF(V4353="","SEM OFERTA",IF(OR(Y4353&gt;Premissas!$B$11,Y4353&lt;Premissas!$B$12),"VERIFICAR - UNIDADE/EMBALAGEM",IF(Y4353&gt;Premissas!$B$6,"NÃO COMPRAR - REAJUSTE &gt;5%","COMPRAR")))</f>
        <v>SEM OFERTA</v>
      </c>
      <c r="AB4353" s="18" t="str">
        <f aca="false">IF(W4353="DIMEC",S4353,IF(W4353="MEDCENTRO",U4353,""))</f>
        <v/>
      </c>
      <c r="AC4353" s="18" t="n">
        <f aca="false">IF(AA4353&lt;&gt;"COMPRAR",0,IF(AB4353="",I4353,MIN(I4353,AB4353)))</f>
        <v>0</v>
      </c>
      <c r="AD4353" s="19" t="n">
        <f aca="false">IF(AC4353&gt;0,AC4353*V4353,0)</f>
        <v>0</v>
      </c>
      <c r="AE4353" s="19" t="n">
        <f aca="false">IF(AC4353&gt;0,(M4353-V4353)*AC4353,0)</f>
        <v>0</v>
      </c>
      <c r="AF4353" s="16" t="str">
        <f aca="false">IF(AA4353&lt;&gt;"COMPRAR","",IF(AB4353="",IF(X4353="","",IF(X4353-V4353&lt;0.01,"EMPATE TÉCNICO","")),IF(AB4353&lt;I4353,"ESTOQUE INSUFICIENTE",IF(X4353="","",IF(X4353-V4353&lt;0.01,"EMPATE TÉCNICO","")))))</f>
        <v/>
      </c>
      <c r="AG4353" s="16" t="s">
        <v>547</v>
      </c>
      <c r="AH4353" s="16" t="s">
        <v>2039</v>
      </c>
    </row>
    <row r="4354" customFormat="false" ht="15" hidden="false" customHeight="false" outlineLevel="0" collapsed="false">
      <c r="A4354" s="16" t="s">
        <v>13465</v>
      </c>
      <c r="B4354" s="17" t="s">
        <v>13466</v>
      </c>
      <c r="C4354" s="16" t="s">
        <v>13467</v>
      </c>
      <c r="D4354" s="16" t="s">
        <v>13423</v>
      </c>
      <c r="E4354" s="18" t="n">
        <v>1</v>
      </c>
      <c r="F4354" s="16" t="s">
        <v>41</v>
      </c>
      <c r="G4354" s="18" t="n">
        <v>5</v>
      </c>
      <c r="H4354" s="16" t="n">
        <v>2.9</v>
      </c>
      <c r="I4354" s="18" t="n">
        <v>3</v>
      </c>
      <c r="J4354" s="19" t="n">
        <v>26.01</v>
      </c>
      <c r="K4354" s="19" t="n">
        <v>26.01</v>
      </c>
      <c r="L4354" s="19" t="n">
        <v>26.01</v>
      </c>
      <c r="M4354" s="19" t="n">
        <f aca="false">IF(J4354&gt;0,J4354,K4354)*E4354</f>
        <v>26.01</v>
      </c>
      <c r="N4354" s="20"/>
      <c r="O4354" s="21" t="str">
        <f aca="false">IF(R4354="","",ROUND(R4354*(1-Premissas!$B$4),4))</f>
        <v/>
      </c>
      <c r="P4354" s="22"/>
      <c r="Q4354" s="22"/>
      <c r="R4354" s="23"/>
      <c r="S4354" s="24"/>
      <c r="T4354" s="24"/>
      <c r="U4354" s="25"/>
      <c r="V4354" s="19" t="str">
        <f aca="false">IF(COUNT(N4354:Q4354)=0,"",MIN(N4354:Q4354))</f>
        <v/>
      </c>
      <c r="W4354" s="16" t="str">
        <f aca="false">IF(V4354="","",INDEX($N$4:$Q$4,MATCH(V4354,N4354:Q4354,0)))</f>
        <v/>
      </c>
      <c r="X4354" s="19" t="str">
        <f aca="false">IF(COUNT(N4354:Q4354)&lt;2,"",SMALL(N4354:Q4354,2))</f>
        <v/>
      </c>
      <c r="Y4354" s="26" t="str">
        <f aca="false">IF(OR(V4354="",M4354=0),"",V4354/M4354-1)</f>
        <v/>
      </c>
      <c r="Z4354" s="26" t="str">
        <f aca="false">IF(OR(V4354="",L4354=""),"",V4354/(L4354*E4354)-1)</f>
        <v/>
      </c>
      <c r="AA4354" s="16" t="str">
        <f aca="false">IF(V4354="","SEM OFERTA",IF(OR(Y4354&gt;Premissas!$B$11,Y4354&lt;Premissas!$B$12),"VERIFICAR - UNIDADE/EMBALAGEM",IF(Y4354&gt;Premissas!$B$6,"NÃO COMPRAR - REAJUSTE &gt;5%","COMPRAR")))</f>
        <v>SEM OFERTA</v>
      </c>
      <c r="AB4354" s="18" t="str">
        <f aca="false">IF(W4354="DIMEC",S4354,IF(W4354="MEDCENTRO",U4354,""))</f>
        <v/>
      </c>
      <c r="AC4354" s="18" t="n">
        <f aca="false">IF(AA4354&lt;&gt;"COMPRAR",0,IF(AB4354="",I4354,MIN(I4354,AB4354)))</f>
        <v>0</v>
      </c>
      <c r="AD4354" s="19" t="n">
        <f aca="false">IF(AC4354&gt;0,AC4354*V4354,0)</f>
        <v>0</v>
      </c>
      <c r="AE4354" s="19" t="n">
        <f aca="false">IF(AC4354&gt;0,(M4354-V4354)*AC4354,0)</f>
        <v>0</v>
      </c>
      <c r="AF4354" s="16" t="str">
        <f aca="false">IF(AA4354&lt;&gt;"COMPRAR","",IF(AB4354="",IF(X4354="","",IF(X4354-V4354&lt;0.01,"EMPATE TÉCNICO","")),IF(AB4354&lt;I4354,"ESTOQUE INSUFICIENTE",IF(X4354="","",IF(X4354-V4354&lt;0.01,"EMPATE TÉCNICO","")))))</f>
        <v/>
      </c>
      <c r="AG4354" s="16" t="s">
        <v>547</v>
      </c>
      <c r="AH4354" s="16" t="s">
        <v>2039</v>
      </c>
    </row>
    <row r="4355" customFormat="false" ht="15" hidden="false" customHeight="false" outlineLevel="0" collapsed="false">
      <c r="A4355" s="16" t="s">
        <v>13468</v>
      </c>
      <c r="B4355" s="17" t="s">
        <v>13469</v>
      </c>
      <c r="C4355" s="16" t="s">
        <v>13470</v>
      </c>
      <c r="D4355" s="16" t="s">
        <v>13409</v>
      </c>
      <c r="E4355" s="18" t="n">
        <v>1</v>
      </c>
      <c r="F4355" s="16" t="s">
        <v>41</v>
      </c>
      <c r="G4355" s="18" t="n">
        <v>1</v>
      </c>
      <c r="H4355" s="16" t="n">
        <v>4</v>
      </c>
      <c r="I4355" s="18" t="n">
        <v>10</v>
      </c>
      <c r="J4355" s="19" t="n">
        <v>14.8525</v>
      </c>
      <c r="K4355" s="19" t="n">
        <v>14.8525</v>
      </c>
      <c r="L4355" s="19" t="n">
        <v>14.4386</v>
      </c>
      <c r="M4355" s="19" t="n">
        <f aca="false">IF(J4355&gt;0,J4355,K4355)*E4355</f>
        <v>14.8525</v>
      </c>
      <c r="N4355" s="20"/>
      <c r="O4355" s="21" t="str">
        <f aca="false">IF(R4355="","",ROUND(R4355*(1-Premissas!$B$4),4))</f>
        <v/>
      </c>
      <c r="P4355" s="22"/>
      <c r="Q4355" s="22"/>
      <c r="R4355" s="23"/>
      <c r="S4355" s="24"/>
      <c r="T4355" s="24"/>
      <c r="U4355" s="25"/>
      <c r="V4355" s="19" t="str">
        <f aca="false">IF(COUNT(N4355:Q4355)=0,"",MIN(N4355:Q4355))</f>
        <v/>
      </c>
      <c r="W4355" s="16" t="str">
        <f aca="false">IF(V4355="","",INDEX($N$4:$Q$4,MATCH(V4355,N4355:Q4355,0)))</f>
        <v/>
      </c>
      <c r="X4355" s="19" t="str">
        <f aca="false">IF(COUNT(N4355:Q4355)&lt;2,"",SMALL(N4355:Q4355,2))</f>
        <v/>
      </c>
      <c r="Y4355" s="26" t="str">
        <f aca="false">IF(OR(V4355="",M4355=0),"",V4355/M4355-1)</f>
        <v/>
      </c>
      <c r="Z4355" s="26" t="str">
        <f aca="false">IF(OR(V4355="",L4355=""),"",V4355/(L4355*E4355)-1)</f>
        <v/>
      </c>
      <c r="AA4355" s="16" t="str">
        <f aca="false">IF(V4355="","SEM OFERTA",IF(OR(Y4355&gt;Premissas!$B$11,Y4355&lt;Premissas!$B$12),"VERIFICAR - UNIDADE/EMBALAGEM",IF(Y4355&gt;Premissas!$B$6,"NÃO COMPRAR - REAJUSTE &gt;5%","COMPRAR")))</f>
        <v>SEM OFERTA</v>
      </c>
      <c r="AB4355" s="18" t="str">
        <f aca="false">IF(W4355="DIMEC",S4355,IF(W4355="MEDCENTRO",U4355,""))</f>
        <v/>
      </c>
      <c r="AC4355" s="18" t="n">
        <f aca="false">IF(AA4355&lt;&gt;"COMPRAR",0,IF(AB4355="",I4355,MIN(I4355,AB4355)))</f>
        <v>0</v>
      </c>
      <c r="AD4355" s="19" t="n">
        <f aca="false">IF(AC4355&gt;0,AC4355*V4355,0)</f>
        <v>0</v>
      </c>
      <c r="AE4355" s="19" t="n">
        <f aca="false">IF(AC4355&gt;0,(M4355-V4355)*AC4355,0)</f>
        <v>0</v>
      </c>
      <c r="AF4355" s="16" t="str">
        <f aca="false">IF(AA4355&lt;&gt;"COMPRAR","",IF(AB4355="",IF(X4355="","",IF(X4355-V4355&lt;0.01,"EMPATE TÉCNICO","")),IF(AB4355&lt;I4355,"ESTOQUE INSUFICIENTE",IF(X4355="","",IF(X4355-V4355&lt;0.01,"EMPATE TÉCNICO","")))))</f>
        <v/>
      </c>
      <c r="AG4355" s="16" t="s">
        <v>547</v>
      </c>
      <c r="AH4355" s="16" t="s">
        <v>2039</v>
      </c>
    </row>
    <row r="4356" customFormat="false" ht="15" hidden="false" customHeight="false" outlineLevel="0" collapsed="false">
      <c r="A4356" s="16" t="s">
        <v>13471</v>
      </c>
      <c r="B4356" s="17" t="s">
        <v>13472</v>
      </c>
      <c r="C4356" s="16" t="s">
        <v>13473</v>
      </c>
      <c r="D4356" s="16" t="s">
        <v>13409</v>
      </c>
      <c r="E4356" s="18" t="n">
        <v>1</v>
      </c>
      <c r="F4356" s="16" t="s">
        <v>42</v>
      </c>
      <c r="G4356" s="18" t="n">
        <v>1</v>
      </c>
      <c r="H4356" s="16" t="n">
        <v>8.2</v>
      </c>
      <c r="I4356" s="18" t="n">
        <v>21</v>
      </c>
      <c r="J4356" s="19" t="n">
        <v>4.65555555555556</v>
      </c>
      <c r="K4356" s="19" t="n">
        <v>4.65555555555556</v>
      </c>
      <c r="L4356" s="19" t="n">
        <v>4.6556</v>
      </c>
      <c r="M4356" s="19" t="n">
        <f aca="false">IF(J4356&gt;0,J4356,K4356)*E4356</f>
        <v>4.65555555555556</v>
      </c>
      <c r="N4356" s="20"/>
      <c r="O4356" s="21" t="str">
        <f aca="false">IF(R4356="","",ROUND(R4356*(1-Premissas!$B$4),4))</f>
        <v/>
      </c>
      <c r="P4356" s="22"/>
      <c r="Q4356" s="22"/>
      <c r="R4356" s="23"/>
      <c r="S4356" s="24"/>
      <c r="T4356" s="24"/>
      <c r="U4356" s="25"/>
      <c r="V4356" s="19" t="str">
        <f aca="false">IF(COUNT(N4356:Q4356)=0,"",MIN(N4356:Q4356))</f>
        <v/>
      </c>
      <c r="W4356" s="16" t="str">
        <f aca="false">IF(V4356="","",INDEX($N$4:$Q$4,MATCH(V4356,N4356:Q4356,0)))</f>
        <v/>
      </c>
      <c r="X4356" s="19" t="str">
        <f aca="false">IF(COUNT(N4356:Q4356)&lt;2,"",SMALL(N4356:Q4356,2))</f>
        <v/>
      </c>
      <c r="Y4356" s="26" t="str">
        <f aca="false">IF(OR(V4356="",M4356=0),"",V4356/M4356-1)</f>
        <v/>
      </c>
      <c r="Z4356" s="26" t="str">
        <f aca="false">IF(OR(V4356="",L4356=""),"",V4356/(L4356*E4356)-1)</f>
        <v/>
      </c>
      <c r="AA4356" s="16" t="str">
        <f aca="false">IF(V4356="","SEM OFERTA",IF(OR(Y4356&gt;Premissas!$B$11,Y4356&lt;Premissas!$B$12),"VERIFICAR - UNIDADE/EMBALAGEM",IF(Y4356&gt;Premissas!$B$6,"NÃO COMPRAR - REAJUSTE &gt;5%","COMPRAR")))</f>
        <v>SEM OFERTA</v>
      </c>
      <c r="AB4356" s="18" t="str">
        <f aca="false">IF(W4356="DIMEC",S4356,IF(W4356="MEDCENTRO",U4356,""))</f>
        <v/>
      </c>
      <c r="AC4356" s="18" t="n">
        <f aca="false">IF(AA4356&lt;&gt;"COMPRAR",0,IF(AB4356="",I4356,MIN(I4356,AB4356)))</f>
        <v>0</v>
      </c>
      <c r="AD4356" s="19" t="n">
        <f aca="false">IF(AC4356&gt;0,AC4356*V4356,0)</f>
        <v>0</v>
      </c>
      <c r="AE4356" s="19" t="n">
        <f aca="false">IF(AC4356&gt;0,(M4356-V4356)*AC4356,0)</f>
        <v>0</v>
      </c>
      <c r="AF4356" s="16" t="str">
        <f aca="false">IF(AA4356&lt;&gt;"COMPRAR","",IF(AB4356="",IF(X4356="","",IF(X4356-V4356&lt;0.01,"EMPATE TÉCNICO","")),IF(AB4356&lt;I4356,"ESTOQUE INSUFICIENTE",IF(X4356="","",IF(X4356-V4356&lt;0.01,"EMPATE TÉCNICO","")))))</f>
        <v/>
      </c>
      <c r="AG4356" s="16" t="s">
        <v>547</v>
      </c>
      <c r="AH4356" s="16" t="s">
        <v>2039</v>
      </c>
    </row>
    <row r="4357" customFormat="false" ht="15" hidden="false" customHeight="false" outlineLevel="0" collapsed="false">
      <c r="A4357" s="16" t="s">
        <v>13474</v>
      </c>
      <c r="B4357" s="17" t="s">
        <v>13475</v>
      </c>
      <c r="C4357" s="16" t="s">
        <v>13476</v>
      </c>
      <c r="D4357" s="16" t="s">
        <v>641</v>
      </c>
      <c r="E4357" s="18" t="n">
        <v>1</v>
      </c>
      <c r="F4357" s="16" t="s">
        <v>41</v>
      </c>
      <c r="G4357" s="18" t="n">
        <v>54</v>
      </c>
      <c r="H4357" s="16" t="n">
        <v>62.2</v>
      </c>
      <c r="I4357" s="18" t="n">
        <v>103</v>
      </c>
      <c r="J4357" s="19" t="n">
        <v>22.66</v>
      </c>
      <c r="K4357" s="19" t="n">
        <v>22.66</v>
      </c>
      <c r="L4357" s="19" t="n">
        <v>22.66</v>
      </c>
      <c r="M4357" s="19" t="n">
        <f aca="false">IF(J4357&gt;0,J4357,K4357)*E4357</f>
        <v>22.66</v>
      </c>
      <c r="N4357" s="20"/>
      <c r="O4357" s="21" t="str">
        <f aca="false">IF(R4357="","",ROUND(R4357*(1-Premissas!$B$4),4))</f>
        <v/>
      </c>
      <c r="P4357" s="22"/>
      <c r="Q4357" s="22"/>
      <c r="R4357" s="23"/>
      <c r="S4357" s="24"/>
      <c r="T4357" s="24"/>
      <c r="U4357" s="25"/>
      <c r="V4357" s="19" t="str">
        <f aca="false">IF(COUNT(N4357:Q4357)=0,"",MIN(N4357:Q4357))</f>
        <v/>
      </c>
      <c r="W4357" s="16" t="str">
        <f aca="false">IF(V4357="","",INDEX($N$4:$Q$4,MATCH(V4357,N4357:Q4357,0)))</f>
        <v/>
      </c>
      <c r="X4357" s="19" t="str">
        <f aca="false">IF(COUNT(N4357:Q4357)&lt;2,"",SMALL(N4357:Q4357,2))</f>
        <v/>
      </c>
      <c r="Y4357" s="26" t="str">
        <f aca="false">IF(OR(V4357="",M4357=0),"",V4357/M4357-1)</f>
        <v/>
      </c>
      <c r="Z4357" s="26" t="str">
        <f aca="false">IF(OR(V4357="",L4357=""),"",V4357/(L4357*E4357)-1)</f>
        <v/>
      </c>
      <c r="AA4357" s="16" t="str">
        <f aca="false">IF(V4357="","SEM OFERTA",IF(OR(Y4357&gt;Premissas!$B$11,Y4357&lt;Premissas!$B$12),"VERIFICAR - UNIDADE/EMBALAGEM",IF(Y4357&gt;Premissas!$B$6,"NÃO COMPRAR - REAJUSTE &gt;5%","COMPRAR")))</f>
        <v>SEM OFERTA</v>
      </c>
      <c r="AB4357" s="18" t="str">
        <f aca="false">IF(W4357="DIMEC",S4357,IF(W4357="MEDCENTRO",U4357,""))</f>
        <v/>
      </c>
      <c r="AC4357" s="18" t="n">
        <f aca="false">IF(AA4357&lt;&gt;"COMPRAR",0,IF(AB4357="",I4357,MIN(I4357,AB4357)))</f>
        <v>0</v>
      </c>
      <c r="AD4357" s="19" t="n">
        <f aca="false">IF(AC4357&gt;0,AC4357*V4357,0)</f>
        <v>0</v>
      </c>
      <c r="AE4357" s="19" t="n">
        <f aca="false">IF(AC4357&gt;0,(M4357-V4357)*AC4357,0)</f>
        <v>0</v>
      </c>
      <c r="AF4357" s="16" t="str">
        <f aca="false">IF(AA4357&lt;&gt;"COMPRAR","",IF(AB4357="",IF(X4357="","",IF(X4357-V4357&lt;0.01,"EMPATE TÉCNICO","")),IF(AB4357&lt;I4357,"ESTOQUE INSUFICIENTE",IF(X4357="","",IF(X4357-V4357&lt;0.01,"EMPATE TÉCNICO","")))))</f>
        <v/>
      </c>
      <c r="AG4357" s="16" t="s">
        <v>547</v>
      </c>
      <c r="AH4357" s="16" t="s">
        <v>2039</v>
      </c>
    </row>
    <row r="4358" customFormat="false" ht="15" hidden="false" customHeight="false" outlineLevel="0" collapsed="false">
      <c r="A4358" s="16" t="s">
        <v>13477</v>
      </c>
      <c r="B4358" s="17" t="s">
        <v>13478</v>
      </c>
      <c r="C4358" s="16" t="s">
        <v>13479</v>
      </c>
      <c r="D4358" s="16" t="s">
        <v>641</v>
      </c>
      <c r="E4358" s="18" t="n">
        <v>1</v>
      </c>
      <c r="F4358" s="16" t="s">
        <v>42</v>
      </c>
      <c r="G4358" s="18" t="n">
        <v>0</v>
      </c>
      <c r="H4358" s="16" t="n">
        <v>2.1</v>
      </c>
      <c r="I4358" s="18" t="n">
        <v>6</v>
      </c>
      <c r="J4358" s="19" t="n">
        <v>29.58</v>
      </c>
      <c r="K4358" s="19" t="n">
        <v>29.58</v>
      </c>
      <c r="L4358" s="19" t="n">
        <v>29.58</v>
      </c>
      <c r="M4358" s="19" t="n">
        <f aca="false">IF(J4358&gt;0,J4358,K4358)*E4358</f>
        <v>29.58</v>
      </c>
      <c r="N4358" s="20"/>
      <c r="O4358" s="21" t="str">
        <f aca="false">IF(R4358="","",ROUND(R4358*(1-Premissas!$B$4),4))</f>
        <v/>
      </c>
      <c r="P4358" s="22"/>
      <c r="Q4358" s="22"/>
      <c r="R4358" s="23"/>
      <c r="S4358" s="24"/>
      <c r="T4358" s="24"/>
      <c r="U4358" s="25"/>
      <c r="V4358" s="19" t="str">
        <f aca="false">IF(COUNT(N4358:Q4358)=0,"",MIN(N4358:Q4358))</f>
        <v/>
      </c>
      <c r="W4358" s="16" t="str">
        <f aca="false">IF(V4358="","",INDEX($N$4:$Q$4,MATCH(V4358,N4358:Q4358,0)))</f>
        <v/>
      </c>
      <c r="X4358" s="19" t="str">
        <f aca="false">IF(COUNT(N4358:Q4358)&lt;2,"",SMALL(N4358:Q4358,2))</f>
        <v/>
      </c>
      <c r="Y4358" s="26" t="str">
        <f aca="false">IF(OR(V4358="",M4358=0),"",V4358/M4358-1)</f>
        <v/>
      </c>
      <c r="Z4358" s="26" t="str">
        <f aca="false">IF(OR(V4358="",L4358=""),"",V4358/(L4358*E4358)-1)</f>
        <v/>
      </c>
      <c r="AA4358" s="16" t="str">
        <f aca="false">IF(V4358="","SEM OFERTA",IF(OR(Y4358&gt;Premissas!$B$11,Y4358&lt;Premissas!$B$12),"VERIFICAR - UNIDADE/EMBALAGEM",IF(Y4358&gt;Premissas!$B$6,"NÃO COMPRAR - REAJUSTE &gt;5%","COMPRAR")))</f>
        <v>SEM OFERTA</v>
      </c>
      <c r="AB4358" s="18" t="str">
        <f aca="false">IF(W4358="DIMEC",S4358,IF(W4358="MEDCENTRO",U4358,""))</f>
        <v/>
      </c>
      <c r="AC4358" s="18" t="n">
        <f aca="false">IF(AA4358&lt;&gt;"COMPRAR",0,IF(AB4358="",I4358,MIN(I4358,AB4358)))</f>
        <v>0</v>
      </c>
      <c r="AD4358" s="19" t="n">
        <f aca="false">IF(AC4358&gt;0,AC4358*V4358,0)</f>
        <v>0</v>
      </c>
      <c r="AE4358" s="19" t="n">
        <f aca="false">IF(AC4358&gt;0,(M4358-V4358)*AC4358,0)</f>
        <v>0</v>
      </c>
      <c r="AF4358" s="16" t="str">
        <f aca="false">IF(AA4358&lt;&gt;"COMPRAR","",IF(AB4358="",IF(X4358="","",IF(X4358-V4358&lt;0.01,"EMPATE TÉCNICO","")),IF(AB4358&lt;I4358,"ESTOQUE INSUFICIENTE",IF(X4358="","",IF(X4358-V4358&lt;0.01,"EMPATE TÉCNICO","")))))</f>
        <v/>
      </c>
      <c r="AG4358" s="16" t="s">
        <v>547</v>
      </c>
      <c r="AH4358" s="16" t="s">
        <v>2039</v>
      </c>
    </row>
    <row r="4359" customFormat="false" ht="15" hidden="false" customHeight="false" outlineLevel="0" collapsed="false">
      <c r="A4359" s="16" t="s">
        <v>13480</v>
      </c>
      <c r="B4359" s="17" t="s">
        <v>13481</v>
      </c>
      <c r="C4359" s="16" t="s">
        <v>13482</v>
      </c>
      <c r="D4359" s="16" t="s">
        <v>10851</v>
      </c>
      <c r="E4359" s="18" t="n">
        <v>1</v>
      </c>
      <c r="F4359" s="16" t="s">
        <v>41</v>
      </c>
      <c r="G4359" s="18" t="n">
        <v>5</v>
      </c>
      <c r="H4359" s="16" t="n">
        <v>4</v>
      </c>
      <c r="I4359" s="18" t="n">
        <v>6</v>
      </c>
      <c r="J4359" s="19" t="n">
        <v>46.65</v>
      </c>
      <c r="K4359" s="19" t="n">
        <v>46.65</v>
      </c>
      <c r="L4359" s="19" t="n">
        <v>46.16</v>
      </c>
      <c r="M4359" s="19" t="n">
        <f aca="false">IF(J4359&gt;0,J4359,K4359)*E4359</f>
        <v>46.65</v>
      </c>
      <c r="N4359" s="20"/>
      <c r="O4359" s="21" t="str">
        <f aca="false">IF(R4359="","",ROUND(R4359*(1-Premissas!$B$4),4))</f>
        <v/>
      </c>
      <c r="P4359" s="22"/>
      <c r="Q4359" s="22"/>
      <c r="R4359" s="23"/>
      <c r="S4359" s="24"/>
      <c r="T4359" s="24"/>
      <c r="U4359" s="25"/>
      <c r="V4359" s="19" t="str">
        <f aca="false">IF(COUNT(N4359:Q4359)=0,"",MIN(N4359:Q4359))</f>
        <v/>
      </c>
      <c r="W4359" s="16" t="str">
        <f aca="false">IF(V4359="","",INDEX($N$4:$Q$4,MATCH(V4359,N4359:Q4359,0)))</f>
        <v/>
      </c>
      <c r="X4359" s="19" t="str">
        <f aca="false">IF(COUNT(N4359:Q4359)&lt;2,"",SMALL(N4359:Q4359,2))</f>
        <v/>
      </c>
      <c r="Y4359" s="26" t="str">
        <f aca="false">IF(OR(V4359="",M4359=0),"",V4359/M4359-1)</f>
        <v/>
      </c>
      <c r="Z4359" s="26" t="str">
        <f aca="false">IF(OR(V4359="",L4359=""),"",V4359/(L4359*E4359)-1)</f>
        <v/>
      </c>
      <c r="AA4359" s="16" t="str">
        <f aca="false">IF(V4359="","SEM OFERTA",IF(OR(Y4359&gt;Premissas!$B$11,Y4359&lt;Premissas!$B$12),"VERIFICAR - UNIDADE/EMBALAGEM",IF(Y4359&gt;Premissas!$B$6,"NÃO COMPRAR - REAJUSTE &gt;5%","COMPRAR")))</f>
        <v>SEM OFERTA</v>
      </c>
      <c r="AB4359" s="18" t="str">
        <f aca="false">IF(W4359="DIMEC",S4359,IF(W4359="MEDCENTRO",U4359,""))</f>
        <v/>
      </c>
      <c r="AC4359" s="18" t="n">
        <f aca="false">IF(AA4359&lt;&gt;"COMPRAR",0,IF(AB4359="",I4359,MIN(I4359,AB4359)))</f>
        <v>0</v>
      </c>
      <c r="AD4359" s="19" t="n">
        <f aca="false">IF(AC4359&gt;0,AC4359*V4359,0)</f>
        <v>0</v>
      </c>
      <c r="AE4359" s="19" t="n">
        <f aca="false">IF(AC4359&gt;0,(M4359-V4359)*AC4359,0)</f>
        <v>0</v>
      </c>
      <c r="AF4359" s="16" t="str">
        <f aca="false">IF(AA4359&lt;&gt;"COMPRAR","",IF(AB4359="",IF(X4359="","",IF(X4359-V4359&lt;0.01,"EMPATE TÉCNICO","")),IF(AB4359&lt;I4359,"ESTOQUE INSUFICIENTE",IF(X4359="","",IF(X4359-V4359&lt;0.01,"EMPATE TÉCNICO","")))))</f>
        <v/>
      </c>
      <c r="AG4359" s="16" t="s">
        <v>547</v>
      </c>
      <c r="AH4359" s="16" t="s">
        <v>2039</v>
      </c>
    </row>
    <row r="4360" customFormat="false" ht="15" hidden="false" customHeight="false" outlineLevel="0" collapsed="false">
      <c r="A4360" s="16" t="s">
        <v>13483</v>
      </c>
      <c r="B4360" s="17" t="s">
        <v>13484</v>
      </c>
      <c r="C4360" s="16" t="s">
        <v>13485</v>
      </c>
      <c r="D4360" s="16" t="s">
        <v>641</v>
      </c>
      <c r="E4360" s="18" t="n">
        <v>1</v>
      </c>
      <c r="F4360" s="16" t="s">
        <v>41</v>
      </c>
      <c r="G4360" s="18" t="n">
        <v>3</v>
      </c>
      <c r="H4360" s="16" t="n">
        <v>2.4</v>
      </c>
      <c r="I4360" s="18" t="n">
        <v>4</v>
      </c>
      <c r="J4360" s="19" t="n">
        <v>39.65</v>
      </c>
      <c r="K4360" s="19" t="n">
        <v>39.65</v>
      </c>
      <c r="L4360" s="19" t="n">
        <v>39.65</v>
      </c>
      <c r="M4360" s="19" t="n">
        <f aca="false">IF(J4360&gt;0,J4360,K4360)*E4360</f>
        <v>39.65</v>
      </c>
      <c r="N4360" s="20"/>
      <c r="O4360" s="21" t="str">
        <f aca="false">IF(R4360="","",ROUND(R4360*(1-Premissas!$B$4),4))</f>
        <v/>
      </c>
      <c r="P4360" s="22"/>
      <c r="Q4360" s="22"/>
      <c r="R4360" s="23"/>
      <c r="S4360" s="24"/>
      <c r="T4360" s="24"/>
      <c r="U4360" s="25"/>
      <c r="V4360" s="19" t="str">
        <f aca="false">IF(COUNT(N4360:Q4360)=0,"",MIN(N4360:Q4360))</f>
        <v/>
      </c>
      <c r="W4360" s="16" t="str">
        <f aca="false">IF(V4360="","",INDEX($N$4:$Q$4,MATCH(V4360,N4360:Q4360,0)))</f>
        <v/>
      </c>
      <c r="X4360" s="19" t="str">
        <f aca="false">IF(COUNT(N4360:Q4360)&lt;2,"",SMALL(N4360:Q4360,2))</f>
        <v/>
      </c>
      <c r="Y4360" s="26" t="str">
        <f aca="false">IF(OR(V4360="",M4360=0),"",V4360/M4360-1)</f>
        <v/>
      </c>
      <c r="Z4360" s="26" t="str">
        <f aca="false">IF(OR(V4360="",L4360=""),"",V4360/(L4360*E4360)-1)</f>
        <v/>
      </c>
      <c r="AA4360" s="16" t="str">
        <f aca="false">IF(V4360="","SEM OFERTA",IF(OR(Y4360&gt;Premissas!$B$11,Y4360&lt;Premissas!$B$12),"VERIFICAR - UNIDADE/EMBALAGEM",IF(Y4360&gt;Premissas!$B$6,"NÃO COMPRAR - REAJUSTE &gt;5%","COMPRAR")))</f>
        <v>SEM OFERTA</v>
      </c>
      <c r="AB4360" s="18" t="str">
        <f aca="false">IF(W4360="DIMEC",S4360,IF(W4360="MEDCENTRO",U4360,""))</f>
        <v/>
      </c>
      <c r="AC4360" s="18" t="n">
        <f aca="false">IF(AA4360&lt;&gt;"COMPRAR",0,IF(AB4360="",I4360,MIN(I4360,AB4360)))</f>
        <v>0</v>
      </c>
      <c r="AD4360" s="19" t="n">
        <f aca="false">IF(AC4360&gt;0,AC4360*V4360,0)</f>
        <v>0</v>
      </c>
      <c r="AE4360" s="19" t="n">
        <f aca="false">IF(AC4360&gt;0,(M4360-V4360)*AC4360,0)</f>
        <v>0</v>
      </c>
      <c r="AF4360" s="16" t="str">
        <f aca="false">IF(AA4360&lt;&gt;"COMPRAR","",IF(AB4360="",IF(X4360="","",IF(X4360-V4360&lt;0.01,"EMPATE TÉCNICO","")),IF(AB4360&lt;I4360,"ESTOQUE INSUFICIENTE",IF(X4360="","",IF(X4360-V4360&lt;0.01,"EMPATE TÉCNICO","")))))</f>
        <v/>
      </c>
      <c r="AG4360" s="16" t="s">
        <v>547</v>
      </c>
      <c r="AH4360" s="16" t="s">
        <v>2039</v>
      </c>
    </row>
    <row r="4361" customFormat="false" ht="15" hidden="false" customHeight="false" outlineLevel="0" collapsed="false">
      <c r="A4361" s="16" t="s">
        <v>13486</v>
      </c>
      <c r="B4361" s="17" t="s">
        <v>13487</v>
      </c>
      <c r="C4361" s="16" t="s">
        <v>13488</v>
      </c>
      <c r="D4361" s="16" t="s">
        <v>10851</v>
      </c>
      <c r="E4361" s="18" t="n">
        <v>1</v>
      </c>
      <c r="F4361" s="16" t="s">
        <v>41</v>
      </c>
      <c r="G4361" s="18" t="n">
        <v>1</v>
      </c>
      <c r="H4361" s="16" t="n">
        <v>0.6</v>
      </c>
      <c r="I4361" s="18" t="n">
        <v>1</v>
      </c>
      <c r="J4361" s="19" t="n">
        <v>78.11</v>
      </c>
      <c r="K4361" s="19" t="n">
        <v>78.11</v>
      </c>
      <c r="L4361" s="19" t="n">
        <v>78.11</v>
      </c>
      <c r="M4361" s="19" t="n">
        <f aca="false">IF(J4361&gt;0,J4361,K4361)*E4361</f>
        <v>78.11</v>
      </c>
      <c r="N4361" s="20"/>
      <c r="O4361" s="21" t="str">
        <f aca="false">IF(R4361="","",ROUND(R4361*(1-Premissas!$B$4),4))</f>
        <v/>
      </c>
      <c r="P4361" s="22"/>
      <c r="Q4361" s="22"/>
      <c r="R4361" s="23"/>
      <c r="S4361" s="24"/>
      <c r="T4361" s="24"/>
      <c r="U4361" s="25"/>
      <c r="V4361" s="19" t="str">
        <f aca="false">IF(COUNT(N4361:Q4361)=0,"",MIN(N4361:Q4361))</f>
        <v/>
      </c>
      <c r="W4361" s="16" t="str">
        <f aca="false">IF(V4361="","",INDEX($N$4:$Q$4,MATCH(V4361,N4361:Q4361,0)))</f>
        <v/>
      </c>
      <c r="X4361" s="19" t="str">
        <f aca="false">IF(COUNT(N4361:Q4361)&lt;2,"",SMALL(N4361:Q4361,2))</f>
        <v/>
      </c>
      <c r="Y4361" s="26" t="str">
        <f aca="false">IF(OR(V4361="",M4361=0),"",V4361/M4361-1)</f>
        <v/>
      </c>
      <c r="Z4361" s="26" t="str">
        <f aca="false">IF(OR(V4361="",L4361=""),"",V4361/(L4361*E4361)-1)</f>
        <v/>
      </c>
      <c r="AA4361" s="16" t="str">
        <f aca="false">IF(V4361="","SEM OFERTA",IF(OR(Y4361&gt;Premissas!$B$11,Y4361&lt;Premissas!$B$12),"VERIFICAR - UNIDADE/EMBALAGEM",IF(Y4361&gt;Premissas!$B$6,"NÃO COMPRAR - REAJUSTE &gt;5%","COMPRAR")))</f>
        <v>SEM OFERTA</v>
      </c>
      <c r="AB4361" s="18" t="str">
        <f aca="false">IF(W4361="DIMEC",S4361,IF(W4361="MEDCENTRO",U4361,""))</f>
        <v/>
      </c>
      <c r="AC4361" s="18" t="n">
        <f aca="false">IF(AA4361&lt;&gt;"COMPRAR",0,IF(AB4361="",I4361,MIN(I4361,AB4361)))</f>
        <v>0</v>
      </c>
      <c r="AD4361" s="19" t="n">
        <f aca="false">IF(AC4361&gt;0,AC4361*V4361,0)</f>
        <v>0</v>
      </c>
      <c r="AE4361" s="19" t="n">
        <f aca="false">IF(AC4361&gt;0,(M4361-V4361)*AC4361,0)</f>
        <v>0</v>
      </c>
      <c r="AF4361" s="16" t="str">
        <f aca="false">IF(AA4361&lt;&gt;"COMPRAR","",IF(AB4361="",IF(X4361="","",IF(X4361-V4361&lt;0.01,"EMPATE TÉCNICO","")),IF(AB4361&lt;I4361,"ESTOQUE INSUFICIENTE",IF(X4361="","",IF(X4361-V4361&lt;0.01,"EMPATE TÉCNICO","")))))</f>
        <v/>
      </c>
      <c r="AG4361" s="16" t="s">
        <v>328</v>
      </c>
      <c r="AH4361" s="16" t="s">
        <v>2039</v>
      </c>
    </row>
    <row r="4362" customFormat="false" ht="15" hidden="false" customHeight="false" outlineLevel="0" collapsed="false">
      <c r="A4362" s="16" t="s">
        <v>13489</v>
      </c>
      <c r="B4362" s="17" t="s">
        <v>13490</v>
      </c>
      <c r="C4362" s="16" t="s">
        <v>13491</v>
      </c>
      <c r="D4362" s="16" t="s">
        <v>637</v>
      </c>
      <c r="E4362" s="18" t="n">
        <v>1</v>
      </c>
      <c r="F4362" s="16" t="s">
        <v>41</v>
      </c>
      <c r="G4362" s="18" t="n">
        <v>23</v>
      </c>
      <c r="H4362" s="16" t="n">
        <v>11.2</v>
      </c>
      <c r="I4362" s="18" t="n">
        <v>6</v>
      </c>
      <c r="J4362" s="19" t="n">
        <v>17.7786666666667</v>
      </c>
      <c r="K4362" s="19" t="n">
        <v>17.7786666666667</v>
      </c>
      <c r="L4362" s="19" t="n">
        <v>17.7787</v>
      </c>
      <c r="M4362" s="19" t="n">
        <f aca="false">IF(J4362&gt;0,J4362,K4362)*E4362</f>
        <v>17.7786666666667</v>
      </c>
      <c r="N4362" s="20"/>
      <c r="O4362" s="21" t="str">
        <f aca="false">IF(R4362="","",ROUND(R4362*(1-Premissas!$B$4),4))</f>
        <v/>
      </c>
      <c r="P4362" s="22"/>
      <c r="Q4362" s="22"/>
      <c r="R4362" s="23"/>
      <c r="S4362" s="24"/>
      <c r="T4362" s="24"/>
      <c r="U4362" s="25"/>
      <c r="V4362" s="19" t="str">
        <f aca="false">IF(COUNT(N4362:Q4362)=0,"",MIN(N4362:Q4362))</f>
        <v/>
      </c>
      <c r="W4362" s="16" t="str">
        <f aca="false">IF(V4362="","",INDEX($N$4:$Q$4,MATCH(V4362,N4362:Q4362,0)))</f>
        <v/>
      </c>
      <c r="X4362" s="19" t="str">
        <f aca="false">IF(COUNT(N4362:Q4362)&lt;2,"",SMALL(N4362:Q4362,2))</f>
        <v/>
      </c>
      <c r="Y4362" s="26" t="str">
        <f aca="false">IF(OR(V4362="",M4362=0),"",V4362/M4362-1)</f>
        <v/>
      </c>
      <c r="Z4362" s="26" t="str">
        <f aca="false">IF(OR(V4362="",L4362=""),"",V4362/(L4362*E4362)-1)</f>
        <v/>
      </c>
      <c r="AA4362" s="16" t="str">
        <f aca="false">IF(V4362="","SEM OFERTA",IF(OR(Y4362&gt;Premissas!$B$11,Y4362&lt;Premissas!$B$12),"VERIFICAR - UNIDADE/EMBALAGEM",IF(Y4362&gt;Premissas!$B$6,"NÃO COMPRAR - REAJUSTE &gt;5%","COMPRAR")))</f>
        <v>SEM OFERTA</v>
      </c>
      <c r="AB4362" s="18" t="str">
        <f aca="false">IF(W4362="DIMEC",S4362,IF(W4362="MEDCENTRO",U4362,""))</f>
        <v/>
      </c>
      <c r="AC4362" s="18" t="n">
        <f aca="false">IF(AA4362&lt;&gt;"COMPRAR",0,IF(AB4362="",I4362,MIN(I4362,AB4362)))</f>
        <v>0</v>
      </c>
      <c r="AD4362" s="19" t="n">
        <f aca="false">IF(AC4362&gt;0,AC4362*V4362,0)</f>
        <v>0</v>
      </c>
      <c r="AE4362" s="19" t="n">
        <f aca="false">IF(AC4362&gt;0,(M4362-V4362)*AC4362,0)</f>
        <v>0</v>
      </c>
      <c r="AF4362" s="16" t="str">
        <f aca="false">IF(AA4362&lt;&gt;"COMPRAR","",IF(AB4362="",IF(X4362="","",IF(X4362-V4362&lt;0.01,"EMPATE TÉCNICO","")),IF(AB4362&lt;I4362,"ESTOQUE INSUFICIENTE",IF(X4362="","",IF(X4362-V4362&lt;0.01,"EMPATE TÉCNICO","")))))</f>
        <v/>
      </c>
      <c r="AG4362" s="16" t="s">
        <v>547</v>
      </c>
      <c r="AH4362" s="16" t="s">
        <v>2039</v>
      </c>
    </row>
    <row r="4363" customFormat="false" ht="15" hidden="false" customHeight="false" outlineLevel="0" collapsed="false">
      <c r="A4363" s="16" t="s">
        <v>13492</v>
      </c>
      <c r="B4363" s="17" t="s">
        <v>13493</v>
      </c>
      <c r="C4363" s="16" t="s">
        <v>13494</v>
      </c>
      <c r="D4363" s="16" t="s">
        <v>637</v>
      </c>
      <c r="E4363" s="18" t="n">
        <v>1</v>
      </c>
      <c r="F4363" s="16" t="s">
        <v>41</v>
      </c>
      <c r="G4363" s="18" t="n">
        <v>3</v>
      </c>
      <c r="H4363" s="16" t="n">
        <v>1.9</v>
      </c>
      <c r="I4363" s="18" t="n">
        <v>2</v>
      </c>
      <c r="J4363" s="19" t="n">
        <v>26.11</v>
      </c>
      <c r="K4363" s="19" t="n">
        <v>26.11</v>
      </c>
      <c r="L4363" s="19" t="n">
        <v>26.11</v>
      </c>
      <c r="M4363" s="19" t="n">
        <f aca="false">IF(J4363&gt;0,J4363,K4363)*E4363</f>
        <v>26.11</v>
      </c>
      <c r="N4363" s="20"/>
      <c r="O4363" s="21" t="str">
        <f aca="false">IF(R4363="","",ROUND(R4363*(1-Premissas!$B$4),4))</f>
        <v/>
      </c>
      <c r="P4363" s="22"/>
      <c r="Q4363" s="22"/>
      <c r="R4363" s="23"/>
      <c r="S4363" s="24"/>
      <c r="T4363" s="24"/>
      <c r="U4363" s="25"/>
      <c r="V4363" s="19" t="str">
        <f aca="false">IF(COUNT(N4363:Q4363)=0,"",MIN(N4363:Q4363))</f>
        <v/>
      </c>
      <c r="W4363" s="16" t="str">
        <f aca="false">IF(V4363="","",INDEX($N$4:$Q$4,MATCH(V4363,N4363:Q4363,0)))</f>
        <v/>
      </c>
      <c r="X4363" s="19" t="str">
        <f aca="false">IF(COUNT(N4363:Q4363)&lt;2,"",SMALL(N4363:Q4363,2))</f>
        <v/>
      </c>
      <c r="Y4363" s="26" t="str">
        <f aca="false">IF(OR(V4363="",M4363=0),"",V4363/M4363-1)</f>
        <v/>
      </c>
      <c r="Z4363" s="26" t="str">
        <f aca="false">IF(OR(V4363="",L4363=""),"",V4363/(L4363*E4363)-1)</f>
        <v/>
      </c>
      <c r="AA4363" s="16" t="str">
        <f aca="false">IF(V4363="","SEM OFERTA",IF(OR(Y4363&gt;Premissas!$B$11,Y4363&lt;Premissas!$B$12),"VERIFICAR - UNIDADE/EMBALAGEM",IF(Y4363&gt;Premissas!$B$6,"NÃO COMPRAR - REAJUSTE &gt;5%","COMPRAR")))</f>
        <v>SEM OFERTA</v>
      </c>
      <c r="AB4363" s="18" t="str">
        <f aca="false">IF(W4363="DIMEC",S4363,IF(W4363="MEDCENTRO",U4363,""))</f>
        <v/>
      </c>
      <c r="AC4363" s="18" t="n">
        <f aca="false">IF(AA4363&lt;&gt;"COMPRAR",0,IF(AB4363="",I4363,MIN(I4363,AB4363)))</f>
        <v>0</v>
      </c>
      <c r="AD4363" s="19" t="n">
        <f aca="false">IF(AC4363&gt;0,AC4363*V4363,0)</f>
        <v>0</v>
      </c>
      <c r="AE4363" s="19" t="n">
        <f aca="false">IF(AC4363&gt;0,(M4363-V4363)*AC4363,0)</f>
        <v>0</v>
      </c>
      <c r="AF4363" s="16" t="str">
        <f aca="false">IF(AA4363&lt;&gt;"COMPRAR","",IF(AB4363="",IF(X4363="","",IF(X4363-V4363&lt;0.01,"EMPATE TÉCNICO","")),IF(AB4363&lt;I4363,"ESTOQUE INSUFICIENTE",IF(X4363="","",IF(X4363-V4363&lt;0.01,"EMPATE TÉCNICO","")))))</f>
        <v/>
      </c>
      <c r="AG4363" s="16" t="s">
        <v>547</v>
      </c>
      <c r="AH4363" s="16" t="s">
        <v>2039</v>
      </c>
    </row>
    <row r="4364" customFormat="false" ht="15" hidden="false" customHeight="false" outlineLevel="0" collapsed="false">
      <c r="A4364" s="16" t="s">
        <v>13495</v>
      </c>
      <c r="B4364" s="17" t="s">
        <v>13496</v>
      </c>
      <c r="C4364" s="16" t="s">
        <v>13497</v>
      </c>
      <c r="D4364" s="16" t="s">
        <v>8950</v>
      </c>
      <c r="E4364" s="18" t="n">
        <v>1</v>
      </c>
      <c r="F4364" s="16" t="s">
        <v>42</v>
      </c>
      <c r="G4364" s="18" t="n">
        <v>2</v>
      </c>
      <c r="H4364" s="16" t="n">
        <v>1.4</v>
      </c>
      <c r="I4364" s="18" t="n">
        <v>2</v>
      </c>
      <c r="J4364" s="19" t="n">
        <v>18.74</v>
      </c>
      <c r="K4364" s="19" t="n">
        <v>18.74</v>
      </c>
      <c r="L4364" s="19" t="n">
        <v>18.74</v>
      </c>
      <c r="M4364" s="19" t="n">
        <f aca="false">IF(J4364&gt;0,J4364,K4364)*E4364</f>
        <v>18.74</v>
      </c>
      <c r="N4364" s="20"/>
      <c r="O4364" s="21" t="str">
        <f aca="false">IF(R4364="","",ROUND(R4364*(1-Premissas!$B$4),4))</f>
        <v/>
      </c>
      <c r="P4364" s="22"/>
      <c r="Q4364" s="22"/>
      <c r="R4364" s="23"/>
      <c r="S4364" s="24"/>
      <c r="T4364" s="24"/>
      <c r="U4364" s="25"/>
      <c r="V4364" s="19" t="str">
        <f aca="false">IF(COUNT(N4364:Q4364)=0,"",MIN(N4364:Q4364))</f>
        <v/>
      </c>
      <c r="W4364" s="16" t="str">
        <f aca="false">IF(V4364="","",INDEX($N$4:$Q$4,MATCH(V4364,N4364:Q4364,0)))</f>
        <v/>
      </c>
      <c r="X4364" s="19" t="str">
        <f aca="false">IF(COUNT(N4364:Q4364)&lt;2,"",SMALL(N4364:Q4364,2))</f>
        <v/>
      </c>
      <c r="Y4364" s="26" t="str">
        <f aca="false">IF(OR(V4364="",M4364=0),"",V4364/M4364-1)</f>
        <v/>
      </c>
      <c r="Z4364" s="26" t="str">
        <f aca="false">IF(OR(V4364="",L4364=""),"",V4364/(L4364*E4364)-1)</f>
        <v/>
      </c>
      <c r="AA4364" s="16" t="str">
        <f aca="false">IF(V4364="","SEM OFERTA",IF(OR(Y4364&gt;Premissas!$B$11,Y4364&lt;Premissas!$B$12),"VERIFICAR - UNIDADE/EMBALAGEM",IF(Y4364&gt;Premissas!$B$6,"NÃO COMPRAR - REAJUSTE &gt;5%","COMPRAR")))</f>
        <v>SEM OFERTA</v>
      </c>
      <c r="AB4364" s="18" t="str">
        <f aca="false">IF(W4364="DIMEC",S4364,IF(W4364="MEDCENTRO",U4364,""))</f>
        <v/>
      </c>
      <c r="AC4364" s="18" t="n">
        <f aca="false">IF(AA4364&lt;&gt;"COMPRAR",0,IF(AB4364="",I4364,MIN(I4364,AB4364)))</f>
        <v>0</v>
      </c>
      <c r="AD4364" s="19" t="n">
        <f aca="false">IF(AC4364&gt;0,AC4364*V4364,0)</f>
        <v>0</v>
      </c>
      <c r="AE4364" s="19" t="n">
        <f aca="false">IF(AC4364&gt;0,(M4364-V4364)*AC4364,0)</f>
        <v>0</v>
      </c>
      <c r="AF4364" s="16" t="str">
        <f aca="false">IF(AA4364&lt;&gt;"COMPRAR","",IF(AB4364="",IF(X4364="","",IF(X4364-V4364&lt;0.01,"EMPATE TÉCNICO","")),IF(AB4364&lt;I4364,"ESTOQUE INSUFICIENTE",IF(X4364="","",IF(X4364-V4364&lt;0.01,"EMPATE TÉCNICO","")))))</f>
        <v/>
      </c>
      <c r="AG4364" s="16" t="s">
        <v>547</v>
      </c>
      <c r="AH4364" s="16" t="s">
        <v>2039</v>
      </c>
    </row>
    <row r="4365" customFormat="false" ht="15" hidden="false" customHeight="false" outlineLevel="0" collapsed="false">
      <c r="A4365" s="16" t="s">
        <v>13498</v>
      </c>
      <c r="B4365" s="17" t="s">
        <v>13499</v>
      </c>
      <c r="C4365" s="16" t="s">
        <v>13500</v>
      </c>
      <c r="D4365" s="16" t="s">
        <v>13501</v>
      </c>
      <c r="E4365" s="18" t="n">
        <v>1</v>
      </c>
      <c r="F4365" s="16" t="s">
        <v>42</v>
      </c>
      <c r="G4365" s="18" t="n">
        <v>0</v>
      </c>
      <c r="H4365" s="16" t="n">
        <v>0.3</v>
      </c>
      <c r="I4365" s="18" t="n">
        <v>1</v>
      </c>
      <c r="J4365" s="19" t="n">
        <v>52.365</v>
      </c>
      <c r="K4365" s="19" t="n">
        <v>52.365</v>
      </c>
      <c r="L4365" s="19" t="n">
        <v>52.365</v>
      </c>
      <c r="M4365" s="19" t="n">
        <f aca="false">IF(J4365&gt;0,J4365,K4365)*E4365</f>
        <v>52.365</v>
      </c>
      <c r="N4365" s="20"/>
      <c r="O4365" s="21" t="str">
        <f aca="false">IF(R4365="","",ROUND(R4365*(1-Premissas!$B$4),4))</f>
        <v/>
      </c>
      <c r="P4365" s="22"/>
      <c r="Q4365" s="22"/>
      <c r="R4365" s="23"/>
      <c r="S4365" s="24"/>
      <c r="T4365" s="24"/>
      <c r="U4365" s="25"/>
      <c r="V4365" s="19" t="str">
        <f aca="false">IF(COUNT(N4365:Q4365)=0,"",MIN(N4365:Q4365))</f>
        <v/>
      </c>
      <c r="W4365" s="16" t="str">
        <f aca="false">IF(V4365="","",INDEX($N$4:$Q$4,MATCH(V4365,N4365:Q4365,0)))</f>
        <v/>
      </c>
      <c r="X4365" s="19" t="str">
        <f aca="false">IF(COUNT(N4365:Q4365)&lt;2,"",SMALL(N4365:Q4365,2))</f>
        <v/>
      </c>
      <c r="Y4365" s="26" t="str">
        <f aca="false">IF(OR(V4365="",M4365=0),"",V4365/M4365-1)</f>
        <v/>
      </c>
      <c r="Z4365" s="26" t="str">
        <f aca="false">IF(OR(V4365="",L4365=""),"",V4365/(L4365*E4365)-1)</f>
        <v/>
      </c>
      <c r="AA4365" s="16" t="str">
        <f aca="false">IF(V4365="","SEM OFERTA",IF(OR(Y4365&gt;Premissas!$B$11,Y4365&lt;Premissas!$B$12),"VERIFICAR - UNIDADE/EMBALAGEM",IF(Y4365&gt;Premissas!$B$6,"NÃO COMPRAR - REAJUSTE &gt;5%","COMPRAR")))</f>
        <v>SEM OFERTA</v>
      </c>
      <c r="AB4365" s="18" t="str">
        <f aca="false">IF(W4365="DIMEC",S4365,IF(W4365="MEDCENTRO",U4365,""))</f>
        <v/>
      </c>
      <c r="AC4365" s="18" t="n">
        <f aca="false">IF(AA4365&lt;&gt;"COMPRAR",0,IF(AB4365="",I4365,MIN(I4365,AB4365)))</f>
        <v>0</v>
      </c>
      <c r="AD4365" s="19" t="n">
        <f aca="false">IF(AC4365&gt;0,AC4365*V4365,0)</f>
        <v>0</v>
      </c>
      <c r="AE4365" s="19" t="n">
        <f aca="false">IF(AC4365&gt;0,(M4365-V4365)*AC4365,0)</f>
        <v>0</v>
      </c>
      <c r="AF4365" s="16" t="str">
        <f aca="false">IF(AA4365&lt;&gt;"COMPRAR","",IF(AB4365="",IF(X4365="","",IF(X4365-V4365&lt;0.01,"EMPATE TÉCNICO","")),IF(AB4365&lt;I4365,"ESTOQUE INSUFICIENTE",IF(X4365="","",IF(X4365-V4365&lt;0.01,"EMPATE TÉCNICO","")))))</f>
        <v/>
      </c>
      <c r="AG4365" s="16" t="s">
        <v>328</v>
      </c>
      <c r="AH4365" s="16" t="s">
        <v>2039</v>
      </c>
    </row>
    <row r="4366" customFormat="false" ht="15" hidden="false" customHeight="false" outlineLevel="0" collapsed="false">
      <c r="A4366" s="16" t="s">
        <v>13502</v>
      </c>
      <c r="B4366" s="17" t="s">
        <v>13503</v>
      </c>
      <c r="C4366" s="16" t="s">
        <v>13504</v>
      </c>
      <c r="D4366" s="16" t="s">
        <v>637</v>
      </c>
      <c r="E4366" s="18" t="n">
        <v>1</v>
      </c>
      <c r="F4366" s="16" t="s">
        <v>41</v>
      </c>
      <c r="G4366" s="18" t="n">
        <v>4</v>
      </c>
      <c r="H4366" s="16" t="n">
        <v>4.3</v>
      </c>
      <c r="I4366" s="18" t="n">
        <v>8</v>
      </c>
      <c r="J4366" s="19" t="n">
        <v>28.79</v>
      </c>
      <c r="K4366" s="19" t="n">
        <v>28.79</v>
      </c>
      <c r="L4366" s="19" t="n">
        <v>23.9367</v>
      </c>
      <c r="M4366" s="19" t="n">
        <f aca="false">IF(J4366&gt;0,J4366,K4366)*E4366</f>
        <v>28.79</v>
      </c>
      <c r="N4366" s="20"/>
      <c r="O4366" s="21" t="str">
        <f aca="false">IF(R4366="","",ROUND(R4366*(1-Premissas!$B$4),4))</f>
        <v/>
      </c>
      <c r="P4366" s="22"/>
      <c r="Q4366" s="22"/>
      <c r="R4366" s="23"/>
      <c r="S4366" s="24"/>
      <c r="T4366" s="24"/>
      <c r="U4366" s="25"/>
      <c r="V4366" s="19" t="str">
        <f aca="false">IF(COUNT(N4366:Q4366)=0,"",MIN(N4366:Q4366))</f>
        <v/>
      </c>
      <c r="W4366" s="16" t="str">
        <f aca="false">IF(V4366="","",INDEX($N$4:$Q$4,MATCH(V4366,N4366:Q4366,0)))</f>
        <v/>
      </c>
      <c r="X4366" s="19" t="str">
        <f aca="false">IF(COUNT(N4366:Q4366)&lt;2,"",SMALL(N4366:Q4366,2))</f>
        <v/>
      </c>
      <c r="Y4366" s="26" t="str">
        <f aca="false">IF(OR(V4366="",M4366=0),"",V4366/M4366-1)</f>
        <v/>
      </c>
      <c r="Z4366" s="26" t="str">
        <f aca="false">IF(OR(V4366="",L4366=""),"",V4366/(L4366*E4366)-1)</f>
        <v/>
      </c>
      <c r="AA4366" s="16" t="str">
        <f aca="false">IF(V4366="","SEM OFERTA",IF(OR(Y4366&gt;Premissas!$B$11,Y4366&lt;Premissas!$B$12),"VERIFICAR - UNIDADE/EMBALAGEM",IF(Y4366&gt;Premissas!$B$6,"NÃO COMPRAR - REAJUSTE &gt;5%","COMPRAR")))</f>
        <v>SEM OFERTA</v>
      </c>
      <c r="AB4366" s="18" t="str">
        <f aca="false">IF(W4366="DIMEC",S4366,IF(W4366="MEDCENTRO",U4366,""))</f>
        <v/>
      </c>
      <c r="AC4366" s="18" t="n">
        <f aca="false">IF(AA4366&lt;&gt;"COMPRAR",0,IF(AB4366="",I4366,MIN(I4366,AB4366)))</f>
        <v>0</v>
      </c>
      <c r="AD4366" s="19" t="n">
        <f aca="false">IF(AC4366&gt;0,AC4366*V4366,0)</f>
        <v>0</v>
      </c>
      <c r="AE4366" s="19" t="n">
        <f aca="false">IF(AC4366&gt;0,(M4366-V4366)*AC4366,0)</f>
        <v>0</v>
      </c>
      <c r="AF4366" s="16" t="str">
        <f aca="false">IF(AA4366&lt;&gt;"COMPRAR","",IF(AB4366="",IF(X4366="","",IF(X4366-V4366&lt;0.01,"EMPATE TÉCNICO","")),IF(AB4366&lt;I4366,"ESTOQUE INSUFICIENTE",IF(X4366="","",IF(X4366-V4366&lt;0.01,"EMPATE TÉCNICO","")))))</f>
        <v/>
      </c>
      <c r="AG4366" s="16" t="s">
        <v>547</v>
      </c>
      <c r="AH4366" s="16" t="s">
        <v>2039</v>
      </c>
    </row>
    <row r="4367" customFormat="false" ht="15" hidden="false" customHeight="false" outlineLevel="0" collapsed="false">
      <c r="A4367" s="16" t="s">
        <v>13505</v>
      </c>
      <c r="B4367" s="17" t="s">
        <v>13506</v>
      </c>
      <c r="C4367" s="16" t="s">
        <v>13507</v>
      </c>
      <c r="D4367" s="16" t="s">
        <v>13386</v>
      </c>
      <c r="E4367" s="18" t="n">
        <v>1</v>
      </c>
      <c r="F4367" s="16" t="s">
        <v>41</v>
      </c>
      <c r="G4367" s="18" t="n">
        <v>0</v>
      </c>
      <c r="H4367" s="16" t="n">
        <v>2.8</v>
      </c>
      <c r="I4367" s="18" t="n">
        <v>8</v>
      </c>
      <c r="J4367" s="19" t="n">
        <v>17.03</v>
      </c>
      <c r="K4367" s="19" t="n">
        <v>17.03</v>
      </c>
      <c r="L4367" s="19" t="n">
        <v>17.025</v>
      </c>
      <c r="M4367" s="19" t="n">
        <f aca="false">IF(J4367&gt;0,J4367,K4367)*E4367</f>
        <v>17.03</v>
      </c>
      <c r="N4367" s="20"/>
      <c r="O4367" s="21" t="str">
        <f aca="false">IF(R4367="","",ROUND(R4367*(1-Premissas!$B$4),4))</f>
        <v/>
      </c>
      <c r="P4367" s="22"/>
      <c r="Q4367" s="22"/>
      <c r="R4367" s="23"/>
      <c r="S4367" s="24"/>
      <c r="T4367" s="24"/>
      <c r="U4367" s="25"/>
      <c r="V4367" s="19" t="str">
        <f aca="false">IF(COUNT(N4367:Q4367)=0,"",MIN(N4367:Q4367))</f>
        <v/>
      </c>
      <c r="W4367" s="16" t="str">
        <f aca="false">IF(V4367="","",INDEX($N$4:$Q$4,MATCH(V4367,N4367:Q4367,0)))</f>
        <v/>
      </c>
      <c r="X4367" s="19" t="str">
        <f aca="false">IF(COUNT(N4367:Q4367)&lt;2,"",SMALL(N4367:Q4367,2))</f>
        <v/>
      </c>
      <c r="Y4367" s="26" t="str">
        <f aca="false">IF(OR(V4367="",M4367=0),"",V4367/M4367-1)</f>
        <v/>
      </c>
      <c r="Z4367" s="26" t="str">
        <f aca="false">IF(OR(V4367="",L4367=""),"",V4367/(L4367*E4367)-1)</f>
        <v/>
      </c>
      <c r="AA4367" s="16" t="str">
        <f aca="false">IF(V4367="","SEM OFERTA",IF(OR(Y4367&gt;Premissas!$B$11,Y4367&lt;Premissas!$B$12),"VERIFICAR - UNIDADE/EMBALAGEM",IF(Y4367&gt;Premissas!$B$6,"NÃO COMPRAR - REAJUSTE &gt;5%","COMPRAR")))</f>
        <v>SEM OFERTA</v>
      </c>
      <c r="AB4367" s="18" t="str">
        <f aca="false">IF(W4367="DIMEC",S4367,IF(W4367="MEDCENTRO",U4367,""))</f>
        <v/>
      </c>
      <c r="AC4367" s="18" t="n">
        <f aca="false">IF(AA4367&lt;&gt;"COMPRAR",0,IF(AB4367="",I4367,MIN(I4367,AB4367)))</f>
        <v>0</v>
      </c>
      <c r="AD4367" s="19" t="n">
        <f aca="false">IF(AC4367&gt;0,AC4367*V4367,0)</f>
        <v>0</v>
      </c>
      <c r="AE4367" s="19" t="n">
        <f aca="false">IF(AC4367&gt;0,(M4367-V4367)*AC4367,0)</f>
        <v>0</v>
      </c>
      <c r="AF4367" s="16" t="str">
        <f aca="false">IF(AA4367&lt;&gt;"COMPRAR","",IF(AB4367="",IF(X4367="","",IF(X4367-V4367&lt;0.01,"EMPATE TÉCNICO","")),IF(AB4367&lt;I4367,"ESTOQUE INSUFICIENTE",IF(X4367="","",IF(X4367-V4367&lt;0.01,"EMPATE TÉCNICO","")))))</f>
        <v/>
      </c>
      <c r="AG4367" s="16" t="s">
        <v>547</v>
      </c>
      <c r="AH4367" s="16" t="s">
        <v>2039</v>
      </c>
    </row>
    <row r="4368" customFormat="false" ht="15" hidden="false" customHeight="false" outlineLevel="0" collapsed="false">
      <c r="A4368" s="16" t="s">
        <v>13508</v>
      </c>
      <c r="B4368" s="17" t="s">
        <v>13509</v>
      </c>
      <c r="C4368" s="16" t="s">
        <v>13510</v>
      </c>
      <c r="D4368" s="16" t="s">
        <v>637</v>
      </c>
      <c r="E4368" s="18" t="n">
        <v>1</v>
      </c>
      <c r="F4368" s="16" t="s">
        <v>41</v>
      </c>
      <c r="G4368" s="18" t="n">
        <v>47</v>
      </c>
      <c r="H4368" s="16" t="n">
        <v>28.9</v>
      </c>
      <c r="I4368" s="18" t="n">
        <v>28</v>
      </c>
      <c r="J4368" s="19" t="n">
        <v>16.37</v>
      </c>
      <c r="K4368" s="19" t="n">
        <v>16.37</v>
      </c>
      <c r="L4368" s="19" t="n">
        <v>14.4494</v>
      </c>
      <c r="M4368" s="19" t="n">
        <f aca="false">IF(J4368&gt;0,J4368,K4368)*E4368</f>
        <v>16.37</v>
      </c>
      <c r="N4368" s="20"/>
      <c r="O4368" s="21" t="str">
        <f aca="false">IF(R4368="","",ROUND(R4368*(1-Premissas!$B$4),4))</f>
        <v/>
      </c>
      <c r="P4368" s="22"/>
      <c r="Q4368" s="22"/>
      <c r="R4368" s="23"/>
      <c r="S4368" s="24"/>
      <c r="T4368" s="24"/>
      <c r="U4368" s="25"/>
      <c r="V4368" s="19" t="str">
        <f aca="false">IF(COUNT(N4368:Q4368)=0,"",MIN(N4368:Q4368))</f>
        <v/>
      </c>
      <c r="W4368" s="16" t="str">
        <f aca="false">IF(V4368="","",INDEX($N$4:$Q$4,MATCH(V4368,N4368:Q4368,0)))</f>
        <v/>
      </c>
      <c r="X4368" s="19" t="str">
        <f aca="false">IF(COUNT(N4368:Q4368)&lt;2,"",SMALL(N4368:Q4368,2))</f>
        <v/>
      </c>
      <c r="Y4368" s="26" t="str">
        <f aca="false">IF(OR(V4368="",M4368=0),"",V4368/M4368-1)</f>
        <v/>
      </c>
      <c r="Z4368" s="26" t="str">
        <f aca="false">IF(OR(V4368="",L4368=""),"",V4368/(L4368*E4368)-1)</f>
        <v/>
      </c>
      <c r="AA4368" s="16" t="str">
        <f aca="false">IF(V4368="","SEM OFERTA",IF(OR(Y4368&gt;Premissas!$B$11,Y4368&lt;Premissas!$B$12),"VERIFICAR - UNIDADE/EMBALAGEM",IF(Y4368&gt;Premissas!$B$6,"NÃO COMPRAR - REAJUSTE &gt;5%","COMPRAR")))</f>
        <v>SEM OFERTA</v>
      </c>
      <c r="AB4368" s="18" t="str">
        <f aca="false">IF(W4368="DIMEC",S4368,IF(W4368="MEDCENTRO",U4368,""))</f>
        <v/>
      </c>
      <c r="AC4368" s="18" t="n">
        <f aca="false">IF(AA4368&lt;&gt;"COMPRAR",0,IF(AB4368="",I4368,MIN(I4368,AB4368)))</f>
        <v>0</v>
      </c>
      <c r="AD4368" s="19" t="n">
        <f aca="false">IF(AC4368&gt;0,AC4368*V4368,0)</f>
        <v>0</v>
      </c>
      <c r="AE4368" s="19" t="n">
        <f aca="false">IF(AC4368&gt;0,(M4368-V4368)*AC4368,0)</f>
        <v>0</v>
      </c>
      <c r="AF4368" s="16" t="str">
        <f aca="false">IF(AA4368&lt;&gt;"COMPRAR","",IF(AB4368="",IF(X4368="","",IF(X4368-V4368&lt;0.01,"EMPATE TÉCNICO","")),IF(AB4368&lt;I4368,"ESTOQUE INSUFICIENTE",IF(X4368="","",IF(X4368-V4368&lt;0.01,"EMPATE TÉCNICO","")))))</f>
        <v/>
      </c>
      <c r="AG4368" s="16" t="s">
        <v>547</v>
      </c>
      <c r="AH4368" s="16" t="s">
        <v>2039</v>
      </c>
    </row>
    <row r="4369" customFormat="false" ht="15" hidden="false" customHeight="false" outlineLevel="0" collapsed="false">
      <c r="A4369" s="16" t="s">
        <v>13511</v>
      </c>
      <c r="B4369" s="17" t="s">
        <v>13512</v>
      </c>
      <c r="C4369" s="16" t="s">
        <v>13513</v>
      </c>
      <c r="D4369" s="16" t="s">
        <v>13514</v>
      </c>
      <c r="E4369" s="18" t="n">
        <v>1</v>
      </c>
      <c r="F4369" s="16" t="s">
        <v>43</v>
      </c>
      <c r="G4369" s="18" t="n">
        <v>0</v>
      </c>
      <c r="H4369" s="16" t="n">
        <v>0.2</v>
      </c>
      <c r="I4369" s="18" t="n">
        <v>1</v>
      </c>
      <c r="J4369" s="19" t="n">
        <v>36.86</v>
      </c>
      <c r="K4369" s="19" t="n">
        <v>36.86</v>
      </c>
      <c r="L4369" s="19" t="n">
        <v>36.86</v>
      </c>
      <c r="M4369" s="19" t="n">
        <f aca="false">IF(J4369&gt;0,J4369,K4369)*E4369</f>
        <v>36.86</v>
      </c>
      <c r="N4369" s="20"/>
      <c r="O4369" s="21" t="str">
        <f aca="false">IF(R4369="","",ROUND(R4369*(1-Premissas!$B$4),4))</f>
        <v/>
      </c>
      <c r="P4369" s="22"/>
      <c r="Q4369" s="22"/>
      <c r="R4369" s="23"/>
      <c r="S4369" s="24"/>
      <c r="T4369" s="24"/>
      <c r="U4369" s="25"/>
      <c r="V4369" s="19" t="str">
        <f aca="false">IF(COUNT(N4369:Q4369)=0,"",MIN(N4369:Q4369))</f>
        <v/>
      </c>
      <c r="W4369" s="16" t="str">
        <f aca="false">IF(V4369="","",INDEX($N$4:$Q$4,MATCH(V4369,N4369:Q4369,0)))</f>
        <v/>
      </c>
      <c r="X4369" s="19" t="str">
        <f aca="false">IF(COUNT(N4369:Q4369)&lt;2,"",SMALL(N4369:Q4369,2))</f>
        <v/>
      </c>
      <c r="Y4369" s="26" t="str">
        <f aca="false">IF(OR(V4369="",M4369=0),"",V4369/M4369-1)</f>
        <v/>
      </c>
      <c r="Z4369" s="26" t="str">
        <f aca="false">IF(OR(V4369="",L4369=""),"",V4369/(L4369*E4369)-1)</f>
        <v/>
      </c>
      <c r="AA4369" s="16" t="str">
        <f aca="false">IF(V4369="","SEM OFERTA",IF(OR(Y4369&gt;Premissas!$B$11,Y4369&lt;Premissas!$B$12),"VERIFICAR - UNIDADE/EMBALAGEM",IF(Y4369&gt;Premissas!$B$6,"NÃO COMPRAR - REAJUSTE &gt;5%","COMPRAR")))</f>
        <v>SEM OFERTA</v>
      </c>
      <c r="AB4369" s="18" t="str">
        <f aca="false">IF(W4369="DIMEC",S4369,IF(W4369="MEDCENTRO",U4369,""))</f>
        <v/>
      </c>
      <c r="AC4369" s="18" t="n">
        <f aca="false">IF(AA4369&lt;&gt;"COMPRAR",0,IF(AB4369="",I4369,MIN(I4369,AB4369)))</f>
        <v>0</v>
      </c>
      <c r="AD4369" s="19" t="n">
        <f aca="false">IF(AC4369&gt;0,AC4369*V4369,0)</f>
        <v>0</v>
      </c>
      <c r="AE4369" s="19" t="n">
        <f aca="false">IF(AC4369&gt;0,(M4369-V4369)*AC4369,0)</f>
        <v>0</v>
      </c>
      <c r="AF4369" s="16" t="str">
        <f aca="false">IF(AA4369&lt;&gt;"COMPRAR","",IF(AB4369="",IF(X4369="","",IF(X4369-V4369&lt;0.01,"EMPATE TÉCNICO","")),IF(AB4369&lt;I4369,"ESTOQUE INSUFICIENTE",IF(X4369="","",IF(X4369-V4369&lt;0.01,"EMPATE TÉCNICO","")))))</f>
        <v/>
      </c>
      <c r="AG4369" s="16" t="s">
        <v>547</v>
      </c>
      <c r="AH4369" s="16" t="s">
        <v>2039</v>
      </c>
    </row>
    <row r="4370" customFormat="false" ht="15" hidden="false" customHeight="false" outlineLevel="0" collapsed="false">
      <c r="A4370" s="16" t="s">
        <v>13515</v>
      </c>
      <c r="B4370" s="17" t="s">
        <v>13516</v>
      </c>
      <c r="C4370" s="16" t="s">
        <v>13517</v>
      </c>
      <c r="D4370" s="16" t="s">
        <v>13514</v>
      </c>
      <c r="E4370" s="18" t="n">
        <v>1</v>
      </c>
      <c r="F4370" s="16" t="s">
        <v>41</v>
      </c>
      <c r="G4370" s="18" t="n">
        <v>4</v>
      </c>
      <c r="H4370" s="16" t="n">
        <v>5.4</v>
      </c>
      <c r="I4370" s="18" t="n">
        <v>10</v>
      </c>
      <c r="J4370" s="19" t="n">
        <v>26.04</v>
      </c>
      <c r="K4370" s="19" t="n">
        <v>26.04</v>
      </c>
      <c r="L4370" s="19" t="n">
        <v>26.04</v>
      </c>
      <c r="M4370" s="19" t="n">
        <f aca="false">IF(J4370&gt;0,J4370,K4370)*E4370</f>
        <v>26.04</v>
      </c>
      <c r="N4370" s="20"/>
      <c r="O4370" s="21" t="str">
        <f aca="false">IF(R4370="","",ROUND(R4370*(1-Premissas!$B$4),4))</f>
        <v/>
      </c>
      <c r="P4370" s="22"/>
      <c r="Q4370" s="22"/>
      <c r="R4370" s="23"/>
      <c r="S4370" s="24"/>
      <c r="T4370" s="24"/>
      <c r="U4370" s="25"/>
      <c r="V4370" s="19" t="str">
        <f aca="false">IF(COUNT(N4370:Q4370)=0,"",MIN(N4370:Q4370))</f>
        <v/>
      </c>
      <c r="W4370" s="16" t="str">
        <f aca="false">IF(V4370="","",INDEX($N$4:$Q$4,MATCH(V4370,N4370:Q4370,0)))</f>
        <v/>
      </c>
      <c r="X4370" s="19" t="str">
        <f aca="false">IF(COUNT(N4370:Q4370)&lt;2,"",SMALL(N4370:Q4370,2))</f>
        <v/>
      </c>
      <c r="Y4370" s="26" t="str">
        <f aca="false">IF(OR(V4370="",M4370=0),"",V4370/M4370-1)</f>
        <v/>
      </c>
      <c r="Z4370" s="26" t="str">
        <f aca="false">IF(OR(V4370="",L4370=""),"",V4370/(L4370*E4370)-1)</f>
        <v/>
      </c>
      <c r="AA4370" s="16" t="str">
        <f aca="false">IF(V4370="","SEM OFERTA",IF(OR(Y4370&gt;Premissas!$B$11,Y4370&lt;Premissas!$B$12),"VERIFICAR - UNIDADE/EMBALAGEM",IF(Y4370&gt;Premissas!$B$6,"NÃO COMPRAR - REAJUSTE &gt;5%","COMPRAR")))</f>
        <v>SEM OFERTA</v>
      </c>
      <c r="AB4370" s="18" t="str">
        <f aca="false">IF(W4370="DIMEC",S4370,IF(W4370="MEDCENTRO",U4370,""))</f>
        <v/>
      </c>
      <c r="AC4370" s="18" t="n">
        <f aca="false">IF(AA4370&lt;&gt;"COMPRAR",0,IF(AB4370="",I4370,MIN(I4370,AB4370)))</f>
        <v>0</v>
      </c>
      <c r="AD4370" s="19" t="n">
        <f aca="false">IF(AC4370&gt;0,AC4370*V4370,0)</f>
        <v>0</v>
      </c>
      <c r="AE4370" s="19" t="n">
        <f aca="false">IF(AC4370&gt;0,(M4370-V4370)*AC4370,0)</f>
        <v>0</v>
      </c>
      <c r="AF4370" s="16" t="str">
        <f aca="false">IF(AA4370&lt;&gt;"COMPRAR","",IF(AB4370="",IF(X4370="","",IF(X4370-V4370&lt;0.01,"EMPATE TÉCNICO","")),IF(AB4370&lt;I4370,"ESTOQUE INSUFICIENTE",IF(X4370="","",IF(X4370-V4370&lt;0.01,"EMPATE TÉCNICO","")))))</f>
        <v/>
      </c>
      <c r="AG4370" s="16" t="s">
        <v>328</v>
      </c>
      <c r="AH4370" s="16" t="s">
        <v>2039</v>
      </c>
    </row>
    <row r="4371" customFormat="false" ht="15" hidden="false" customHeight="false" outlineLevel="0" collapsed="false">
      <c r="A4371" s="16" t="s">
        <v>13518</v>
      </c>
      <c r="B4371" s="17" t="s">
        <v>13519</v>
      </c>
      <c r="C4371" s="16" t="s">
        <v>13520</v>
      </c>
      <c r="D4371" s="16" t="s">
        <v>417</v>
      </c>
      <c r="E4371" s="18" t="n">
        <v>1</v>
      </c>
      <c r="F4371" s="16" t="s">
        <v>42</v>
      </c>
      <c r="G4371" s="18" t="n">
        <v>2</v>
      </c>
      <c r="H4371" s="16" t="n">
        <v>1.1</v>
      </c>
      <c r="I4371" s="18" t="n">
        <v>1</v>
      </c>
      <c r="J4371" s="19" t="n">
        <v>51.1</v>
      </c>
      <c r="K4371" s="19" t="n">
        <v>51.1</v>
      </c>
      <c r="L4371" s="19" t="n">
        <v>51.1</v>
      </c>
      <c r="M4371" s="19" t="n">
        <f aca="false">IF(J4371&gt;0,J4371,K4371)*E4371</f>
        <v>51.1</v>
      </c>
      <c r="N4371" s="20"/>
      <c r="O4371" s="21" t="str">
        <f aca="false">IF(R4371="","",ROUND(R4371*(1-Premissas!$B$4),4))</f>
        <v/>
      </c>
      <c r="P4371" s="22"/>
      <c r="Q4371" s="22"/>
      <c r="R4371" s="23"/>
      <c r="S4371" s="24"/>
      <c r="T4371" s="24"/>
      <c r="U4371" s="25"/>
      <c r="V4371" s="19" t="str">
        <f aca="false">IF(COUNT(N4371:Q4371)=0,"",MIN(N4371:Q4371))</f>
        <v/>
      </c>
      <c r="W4371" s="16" t="str">
        <f aca="false">IF(V4371="","",INDEX($N$4:$Q$4,MATCH(V4371,N4371:Q4371,0)))</f>
        <v/>
      </c>
      <c r="X4371" s="19" t="str">
        <f aca="false">IF(COUNT(N4371:Q4371)&lt;2,"",SMALL(N4371:Q4371,2))</f>
        <v/>
      </c>
      <c r="Y4371" s="26" t="str">
        <f aca="false">IF(OR(V4371="",M4371=0),"",V4371/M4371-1)</f>
        <v/>
      </c>
      <c r="Z4371" s="26" t="str">
        <f aca="false">IF(OR(V4371="",L4371=""),"",V4371/(L4371*E4371)-1)</f>
        <v/>
      </c>
      <c r="AA4371" s="16" t="str">
        <f aca="false">IF(V4371="","SEM OFERTA",IF(OR(Y4371&gt;Premissas!$B$11,Y4371&lt;Premissas!$B$12),"VERIFICAR - UNIDADE/EMBALAGEM",IF(Y4371&gt;Premissas!$B$6,"NÃO COMPRAR - REAJUSTE &gt;5%","COMPRAR")))</f>
        <v>SEM OFERTA</v>
      </c>
      <c r="AB4371" s="18" t="str">
        <f aca="false">IF(W4371="DIMEC",S4371,IF(W4371="MEDCENTRO",U4371,""))</f>
        <v/>
      </c>
      <c r="AC4371" s="18" t="n">
        <f aca="false">IF(AA4371&lt;&gt;"COMPRAR",0,IF(AB4371="",I4371,MIN(I4371,AB4371)))</f>
        <v>0</v>
      </c>
      <c r="AD4371" s="19" t="n">
        <f aca="false">IF(AC4371&gt;0,AC4371*V4371,0)</f>
        <v>0</v>
      </c>
      <c r="AE4371" s="19" t="n">
        <f aca="false">IF(AC4371&gt;0,(M4371-V4371)*AC4371,0)</f>
        <v>0</v>
      </c>
      <c r="AF4371" s="16" t="str">
        <f aca="false">IF(AA4371&lt;&gt;"COMPRAR","",IF(AB4371="",IF(X4371="","",IF(X4371-V4371&lt;0.01,"EMPATE TÉCNICO","")),IF(AB4371&lt;I4371,"ESTOQUE INSUFICIENTE",IF(X4371="","",IF(X4371-V4371&lt;0.01,"EMPATE TÉCNICO","")))))</f>
        <v/>
      </c>
      <c r="AG4371" s="16" t="s">
        <v>547</v>
      </c>
      <c r="AH4371" s="16" t="s">
        <v>2039</v>
      </c>
    </row>
    <row r="4372" customFormat="false" ht="15" hidden="false" customHeight="false" outlineLevel="0" collapsed="false">
      <c r="A4372" s="16" t="s">
        <v>13521</v>
      </c>
      <c r="B4372" s="17" t="s">
        <v>13522</v>
      </c>
      <c r="C4372" s="16" t="s">
        <v>13523</v>
      </c>
      <c r="D4372" s="16" t="s">
        <v>417</v>
      </c>
      <c r="E4372" s="18" t="n">
        <v>1</v>
      </c>
      <c r="F4372" s="16" t="s">
        <v>43</v>
      </c>
      <c r="G4372" s="18" t="n">
        <v>0</v>
      </c>
      <c r="H4372" s="16" t="n">
        <v>0.4</v>
      </c>
      <c r="I4372" s="18" t="n">
        <v>2</v>
      </c>
      <c r="J4372" s="19" t="n">
        <v>39.635</v>
      </c>
      <c r="K4372" s="19" t="n">
        <v>39.635</v>
      </c>
      <c r="L4372" s="19" t="n">
        <v>39.635</v>
      </c>
      <c r="M4372" s="19" t="n">
        <f aca="false">IF(J4372&gt;0,J4372,K4372)*E4372</f>
        <v>39.635</v>
      </c>
      <c r="N4372" s="20"/>
      <c r="O4372" s="21" t="str">
        <f aca="false">IF(R4372="","",ROUND(R4372*(1-Premissas!$B$4),4))</f>
        <v/>
      </c>
      <c r="P4372" s="22"/>
      <c r="Q4372" s="22"/>
      <c r="R4372" s="23"/>
      <c r="S4372" s="24"/>
      <c r="T4372" s="24"/>
      <c r="U4372" s="25"/>
      <c r="V4372" s="19" t="str">
        <f aca="false">IF(COUNT(N4372:Q4372)=0,"",MIN(N4372:Q4372))</f>
        <v/>
      </c>
      <c r="W4372" s="16" t="str">
        <f aca="false">IF(V4372="","",INDEX($N$4:$Q$4,MATCH(V4372,N4372:Q4372,0)))</f>
        <v/>
      </c>
      <c r="X4372" s="19" t="str">
        <f aca="false">IF(COUNT(N4372:Q4372)&lt;2,"",SMALL(N4372:Q4372,2))</f>
        <v/>
      </c>
      <c r="Y4372" s="26" t="str">
        <f aca="false">IF(OR(V4372="",M4372=0),"",V4372/M4372-1)</f>
        <v/>
      </c>
      <c r="Z4372" s="26" t="str">
        <f aca="false">IF(OR(V4372="",L4372=""),"",V4372/(L4372*E4372)-1)</f>
        <v/>
      </c>
      <c r="AA4372" s="16" t="str">
        <f aca="false">IF(V4372="","SEM OFERTA",IF(OR(Y4372&gt;Premissas!$B$11,Y4372&lt;Premissas!$B$12),"VERIFICAR - UNIDADE/EMBALAGEM",IF(Y4372&gt;Premissas!$B$6,"NÃO COMPRAR - REAJUSTE &gt;5%","COMPRAR")))</f>
        <v>SEM OFERTA</v>
      </c>
      <c r="AB4372" s="18" t="str">
        <f aca="false">IF(W4372="DIMEC",S4372,IF(W4372="MEDCENTRO",U4372,""))</f>
        <v/>
      </c>
      <c r="AC4372" s="18" t="n">
        <f aca="false">IF(AA4372&lt;&gt;"COMPRAR",0,IF(AB4372="",I4372,MIN(I4372,AB4372)))</f>
        <v>0</v>
      </c>
      <c r="AD4372" s="19" t="n">
        <f aca="false">IF(AC4372&gt;0,AC4372*V4372,0)</f>
        <v>0</v>
      </c>
      <c r="AE4372" s="19" t="n">
        <f aca="false">IF(AC4372&gt;0,(M4372-V4372)*AC4372,0)</f>
        <v>0</v>
      </c>
      <c r="AF4372" s="16" t="str">
        <f aca="false">IF(AA4372&lt;&gt;"COMPRAR","",IF(AB4372="",IF(X4372="","",IF(X4372-V4372&lt;0.01,"EMPATE TÉCNICO","")),IF(AB4372&lt;I4372,"ESTOQUE INSUFICIENTE",IF(X4372="","",IF(X4372-V4372&lt;0.01,"EMPATE TÉCNICO","")))))</f>
        <v/>
      </c>
      <c r="AG4372" s="16" t="s">
        <v>547</v>
      </c>
      <c r="AH4372" s="16" t="s">
        <v>2039</v>
      </c>
    </row>
    <row r="4373" customFormat="false" ht="15" hidden="false" customHeight="false" outlineLevel="0" collapsed="false">
      <c r="A4373" s="16" t="s">
        <v>13524</v>
      </c>
      <c r="B4373" s="17" t="s">
        <v>13525</v>
      </c>
      <c r="C4373" s="16" t="s">
        <v>13526</v>
      </c>
      <c r="D4373" s="16" t="s">
        <v>13527</v>
      </c>
      <c r="E4373" s="18" t="n">
        <v>1</v>
      </c>
      <c r="F4373" s="16" t="s">
        <v>41</v>
      </c>
      <c r="G4373" s="18" t="n">
        <v>3</v>
      </c>
      <c r="H4373" s="16" t="n">
        <v>4</v>
      </c>
      <c r="I4373" s="18" t="n">
        <v>8</v>
      </c>
      <c r="J4373" s="19" t="n">
        <v>6.7696</v>
      </c>
      <c r="K4373" s="19" t="n">
        <v>6.7696</v>
      </c>
      <c r="L4373" s="19" t="n">
        <v>6.7696</v>
      </c>
      <c r="M4373" s="19" t="n">
        <f aca="false">IF(J4373&gt;0,J4373,K4373)*E4373</f>
        <v>6.7696</v>
      </c>
      <c r="N4373" s="20"/>
      <c r="O4373" s="21" t="str">
        <f aca="false">IF(R4373="","",ROUND(R4373*(1-Premissas!$B$4),4))</f>
        <v/>
      </c>
      <c r="P4373" s="22"/>
      <c r="Q4373" s="22"/>
      <c r="R4373" s="23"/>
      <c r="S4373" s="24"/>
      <c r="T4373" s="24"/>
      <c r="U4373" s="25"/>
      <c r="V4373" s="19" t="str">
        <f aca="false">IF(COUNT(N4373:Q4373)=0,"",MIN(N4373:Q4373))</f>
        <v/>
      </c>
      <c r="W4373" s="16" t="str">
        <f aca="false">IF(V4373="","",INDEX($N$4:$Q$4,MATCH(V4373,N4373:Q4373,0)))</f>
        <v/>
      </c>
      <c r="X4373" s="19" t="str">
        <f aca="false">IF(COUNT(N4373:Q4373)&lt;2,"",SMALL(N4373:Q4373,2))</f>
        <v/>
      </c>
      <c r="Y4373" s="26" t="str">
        <f aca="false">IF(OR(V4373="",M4373=0),"",V4373/M4373-1)</f>
        <v/>
      </c>
      <c r="Z4373" s="26" t="str">
        <f aca="false">IF(OR(V4373="",L4373=""),"",V4373/(L4373*E4373)-1)</f>
        <v/>
      </c>
      <c r="AA4373" s="16" t="str">
        <f aca="false">IF(V4373="","SEM OFERTA",IF(OR(Y4373&gt;Premissas!$B$11,Y4373&lt;Premissas!$B$12),"VERIFICAR - UNIDADE/EMBALAGEM",IF(Y4373&gt;Premissas!$B$6,"NÃO COMPRAR - REAJUSTE &gt;5%","COMPRAR")))</f>
        <v>SEM OFERTA</v>
      </c>
      <c r="AB4373" s="18" t="str">
        <f aca="false">IF(W4373="DIMEC",S4373,IF(W4373="MEDCENTRO",U4373,""))</f>
        <v/>
      </c>
      <c r="AC4373" s="18" t="n">
        <f aca="false">IF(AA4373&lt;&gt;"COMPRAR",0,IF(AB4373="",I4373,MIN(I4373,AB4373)))</f>
        <v>0</v>
      </c>
      <c r="AD4373" s="19" t="n">
        <f aca="false">IF(AC4373&gt;0,AC4373*V4373,0)</f>
        <v>0</v>
      </c>
      <c r="AE4373" s="19" t="n">
        <f aca="false">IF(AC4373&gt;0,(M4373-V4373)*AC4373,0)</f>
        <v>0</v>
      </c>
      <c r="AF4373" s="16" t="str">
        <f aca="false">IF(AA4373&lt;&gt;"COMPRAR","",IF(AB4373="",IF(X4373="","",IF(X4373-V4373&lt;0.01,"EMPATE TÉCNICO","")),IF(AB4373&lt;I4373,"ESTOQUE INSUFICIENTE",IF(X4373="","",IF(X4373-V4373&lt;0.01,"EMPATE TÉCNICO","")))))</f>
        <v/>
      </c>
      <c r="AG4373" s="16" t="s">
        <v>547</v>
      </c>
      <c r="AH4373" s="16" t="s">
        <v>2039</v>
      </c>
    </row>
    <row r="4374" customFormat="false" ht="15" hidden="false" customHeight="false" outlineLevel="0" collapsed="false">
      <c r="A4374" s="16" t="s">
        <v>13528</v>
      </c>
      <c r="B4374" s="17" t="s">
        <v>13529</v>
      </c>
      <c r="C4374" s="16" t="s">
        <v>13530</v>
      </c>
      <c r="D4374" s="16" t="s">
        <v>13527</v>
      </c>
      <c r="E4374" s="18" t="n">
        <v>1</v>
      </c>
      <c r="F4374" s="16" t="s">
        <v>41</v>
      </c>
      <c r="G4374" s="18" t="n">
        <v>3</v>
      </c>
      <c r="H4374" s="16" t="n">
        <v>1.9</v>
      </c>
      <c r="I4374" s="18" t="n">
        <v>2</v>
      </c>
      <c r="J4374" s="19" t="n">
        <v>27.76</v>
      </c>
      <c r="K4374" s="19" t="n">
        <v>27.76</v>
      </c>
      <c r="L4374" s="19" t="n">
        <v>27.76</v>
      </c>
      <c r="M4374" s="19" t="n">
        <f aca="false">IF(J4374&gt;0,J4374,K4374)*E4374</f>
        <v>27.76</v>
      </c>
      <c r="N4374" s="20"/>
      <c r="O4374" s="21" t="str">
        <f aca="false">IF(R4374="","",ROUND(R4374*(1-Premissas!$B$4),4))</f>
        <v/>
      </c>
      <c r="P4374" s="22"/>
      <c r="Q4374" s="22"/>
      <c r="R4374" s="23"/>
      <c r="S4374" s="24"/>
      <c r="T4374" s="24"/>
      <c r="U4374" s="25"/>
      <c r="V4374" s="19" t="str">
        <f aca="false">IF(COUNT(N4374:Q4374)=0,"",MIN(N4374:Q4374))</f>
        <v/>
      </c>
      <c r="W4374" s="16" t="str">
        <f aca="false">IF(V4374="","",INDEX($N$4:$Q$4,MATCH(V4374,N4374:Q4374,0)))</f>
        <v/>
      </c>
      <c r="X4374" s="19" t="str">
        <f aca="false">IF(COUNT(N4374:Q4374)&lt;2,"",SMALL(N4374:Q4374,2))</f>
        <v/>
      </c>
      <c r="Y4374" s="26" t="str">
        <f aca="false">IF(OR(V4374="",M4374=0),"",V4374/M4374-1)</f>
        <v/>
      </c>
      <c r="Z4374" s="26" t="str">
        <f aca="false">IF(OR(V4374="",L4374=""),"",V4374/(L4374*E4374)-1)</f>
        <v/>
      </c>
      <c r="AA4374" s="16" t="str">
        <f aca="false">IF(V4374="","SEM OFERTA",IF(OR(Y4374&gt;Premissas!$B$11,Y4374&lt;Premissas!$B$12),"VERIFICAR - UNIDADE/EMBALAGEM",IF(Y4374&gt;Premissas!$B$6,"NÃO COMPRAR - REAJUSTE &gt;5%","COMPRAR")))</f>
        <v>SEM OFERTA</v>
      </c>
      <c r="AB4374" s="18" t="str">
        <f aca="false">IF(W4374="DIMEC",S4374,IF(W4374="MEDCENTRO",U4374,""))</f>
        <v/>
      </c>
      <c r="AC4374" s="18" t="n">
        <f aca="false">IF(AA4374&lt;&gt;"COMPRAR",0,IF(AB4374="",I4374,MIN(I4374,AB4374)))</f>
        <v>0</v>
      </c>
      <c r="AD4374" s="19" t="n">
        <f aca="false">IF(AC4374&gt;0,AC4374*V4374,0)</f>
        <v>0</v>
      </c>
      <c r="AE4374" s="19" t="n">
        <f aca="false">IF(AC4374&gt;0,(M4374-V4374)*AC4374,0)</f>
        <v>0</v>
      </c>
      <c r="AF4374" s="16" t="str">
        <f aca="false">IF(AA4374&lt;&gt;"COMPRAR","",IF(AB4374="",IF(X4374="","",IF(X4374-V4374&lt;0.01,"EMPATE TÉCNICO","")),IF(AB4374&lt;I4374,"ESTOQUE INSUFICIENTE",IF(X4374="","",IF(X4374-V4374&lt;0.01,"EMPATE TÉCNICO","")))))</f>
        <v/>
      </c>
      <c r="AG4374" s="16" t="s">
        <v>547</v>
      </c>
      <c r="AH4374" s="16" t="s">
        <v>2039</v>
      </c>
    </row>
    <row r="4375" customFormat="false" ht="15" hidden="false" customHeight="false" outlineLevel="0" collapsed="false">
      <c r="A4375" s="16" t="s">
        <v>13531</v>
      </c>
      <c r="B4375" s="17" t="s">
        <v>13532</v>
      </c>
      <c r="C4375" s="16" t="s">
        <v>13533</v>
      </c>
      <c r="D4375" s="16" t="s">
        <v>13534</v>
      </c>
      <c r="E4375" s="18" t="n">
        <v>1</v>
      </c>
      <c r="F4375" s="16" t="s">
        <v>41</v>
      </c>
      <c r="G4375" s="18" t="n">
        <v>9</v>
      </c>
      <c r="H4375" s="16" t="n">
        <v>7.1</v>
      </c>
      <c r="I4375" s="18" t="n">
        <v>10</v>
      </c>
      <c r="J4375" s="19" t="n">
        <v>21.67</v>
      </c>
      <c r="K4375" s="19" t="n">
        <v>21.67</v>
      </c>
      <c r="L4375" s="19" t="n">
        <v>21.67</v>
      </c>
      <c r="M4375" s="19" t="n">
        <f aca="false">IF(J4375&gt;0,J4375,K4375)*E4375</f>
        <v>21.67</v>
      </c>
      <c r="N4375" s="20"/>
      <c r="O4375" s="21" t="str">
        <f aca="false">IF(R4375="","",ROUND(R4375*(1-Premissas!$B$4),4))</f>
        <v/>
      </c>
      <c r="P4375" s="22"/>
      <c r="Q4375" s="22"/>
      <c r="R4375" s="23"/>
      <c r="S4375" s="24"/>
      <c r="T4375" s="24"/>
      <c r="U4375" s="25"/>
      <c r="V4375" s="19" t="str">
        <f aca="false">IF(COUNT(N4375:Q4375)=0,"",MIN(N4375:Q4375))</f>
        <v/>
      </c>
      <c r="W4375" s="16" t="str">
        <f aca="false">IF(V4375="","",INDEX($N$4:$Q$4,MATCH(V4375,N4375:Q4375,0)))</f>
        <v/>
      </c>
      <c r="X4375" s="19" t="str">
        <f aca="false">IF(COUNT(N4375:Q4375)&lt;2,"",SMALL(N4375:Q4375,2))</f>
        <v/>
      </c>
      <c r="Y4375" s="26" t="str">
        <f aca="false">IF(OR(V4375="",M4375=0),"",V4375/M4375-1)</f>
        <v/>
      </c>
      <c r="Z4375" s="26" t="str">
        <f aca="false">IF(OR(V4375="",L4375=""),"",V4375/(L4375*E4375)-1)</f>
        <v/>
      </c>
      <c r="AA4375" s="16" t="str">
        <f aca="false">IF(V4375="","SEM OFERTA",IF(OR(Y4375&gt;Premissas!$B$11,Y4375&lt;Premissas!$B$12),"VERIFICAR - UNIDADE/EMBALAGEM",IF(Y4375&gt;Premissas!$B$6,"NÃO COMPRAR - REAJUSTE &gt;5%","COMPRAR")))</f>
        <v>SEM OFERTA</v>
      </c>
      <c r="AB4375" s="18" t="str">
        <f aca="false">IF(W4375="DIMEC",S4375,IF(W4375="MEDCENTRO",U4375,""))</f>
        <v/>
      </c>
      <c r="AC4375" s="18" t="n">
        <f aca="false">IF(AA4375&lt;&gt;"COMPRAR",0,IF(AB4375="",I4375,MIN(I4375,AB4375)))</f>
        <v>0</v>
      </c>
      <c r="AD4375" s="19" t="n">
        <f aca="false">IF(AC4375&gt;0,AC4375*V4375,0)</f>
        <v>0</v>
      </c>
      <c r="AE4375" s="19" t="n">
        <f aca="false">IF(AC4375&gt;0,(M4375-V4375)*AC4375,0)</f>
        <v>0</v>
      </c>
      <c r="AF4375" s="16" t="str">
        <f aca="false">IF(AA4375&lt;&gt;"COMPRAR","",IF(AB4375="",IF(X4375="","",IF(X4375-V4375&lt;0.01,"EMPATE TÉCNICO","")),IF(AB4375&lt;I4375,"ESTOQUE INSUFICIENTE",IF(X4375="","",IF(X4375-V4375&lt;0.01,"EMPATE TÉCNICO","")))))</f>
        <v/>
      </c>
      <c r="AG4375" s="16" t="s">
        <v>547</v>
      </c>
      <c r="AH4375" s="16" t="s">
        <v>2039</v>
      </c>
    </row>
    <row r="4376" customFormat="false" ht="15" hidden="false" customHeight="false" outlineLevel="0" collapsed="false">
      <c r="A4376" s="16" t="s">
        <v>13535</v>
      </c>
      <c r="B4376" s="17" t="s">
        <v>13536</v>
      </c>
      <c r="C4376" s="16" t="s">
        <v>13537</v>
      </c>
      <c r="D4376" s="16" t="s">
        <v>13538</v>
      </c>
      <c r="E4376" s="18" t="n">
        <v>1</v>
      </c>
      <c r="F4376" s="16" t="s">
        <v>41</v>
      </c>
      <c r="G4376" s="18" t="n">
        <v>8</v>
      </c>
      <c r="H4376" s="16" t="n">
        <v>5.4</v>
      </c>
      <c r="I4376" s="18" t="n">
        <v>6</v>
      </c>
      <c r="J4376" s="19" t="n">
        <v>34.36</v>
      </c>
      <c r="K4376" s="19" t="n">
        <v>34.36</v>
      </c>
      <c r="L4376" s="19" t="n">
        <v>34.36</v>
      </c>
      <c r="M4376" s="19" t="n">
        <f aca="false">IF(J4376&gt;0,J4376,K4376)*E4376</f>
        <v>34.36</v>
      </c>
      <c r="N4376" s="20"/>
      <c r="O4376" s="21" t="str">
        <f aca="false">IF(R4376="","",ROUND(R4376*(1-Premissas!$B$4),4))</f>
        <v/>
      </c>
      <c r="P4376" s="22"/>
      <c r="Q4376" s="22"/>
      <c r="R4376" s="23"/>
      <c r="S4376" s="24"/>
      <c r="T4376" s="24"/>
      <c r="U4376" s="25"/>
      <c r="V4376" s="19" t="str">
        <f aca="false">IF(COUNT(N4376:Q4376)=0,"",MIN(N4376:Q4376))</f>
        <v/>
      </c>
      <c r="W4376" s="16" t="str">
        <f aca="false">IF(V4376="","",INDEX($N$4:$Q$4,MATCH(V4376,N4376:Q4376,0)))</f>
        <v/>
      </c>
      <c r="X4376" s="19" t="str">
        <f aca="false">IF(COUNT(N4376:Q4376)&lt;2,"",SMALL(N4376:Q4376,2))</f>
        <v/>
      </c>
      <c r="Y4376" s="26" t="str">
        <f aca="false">IF(OR(V4376="",M4376=0),"",V4376/M4376-1)</f>
        <v/>
      </c>
      <c r="Z4376" s="26" t="str">
        <f aca="false">IF(OR(V4376="",L4376=""),"",V4376/(L4376*E4376)-1)</f>
        <v/>
      </c>
      <c r="AA4376" s="16" t="str">
        <f aca="false">IF(V4376="","SEM OFERTA",IF(OR(Y4376&gt;Premissas!$B$11,Y4376&lt;Premissas!$B$12),"VERIFICAR - UNIDADE/EMBALAGEM",IF(Y4376&gt;Premissas!$B$6,"NÃO COMPRAR - REAJUSTE &gt;5%","COMPRAR")))</f>
        <v>SEM OFERTA</v>
      </c>
      <c r="AB4376" s="18" t="str">
        <f aca="false">IF(W4376="DIMEC",S4376,IF(W4376="MEDCENTRO",U4376,""))</f>
        <v/>
      </c>
      <c r="AC4376" s="18" t="n">
        <f aca="false">IF(AA4376&lt;&gt;"COMPRAR",0,IF(AB4376="",I4376,MIN(I4376,AB4376)))</f>
        <v>0</v>
      </c>
      <c r="AD4376" s="19" t="n">
        <f aca="false">IF(AC4376&gt;0,AC4376*V4376,0)</f>
        <v>0</v>
      </c>
      <c r="AE4376" s="19" t="n">
        <f aca="false">IF(AC4376&gt;0,(M4376-V4376)*AC4376,0)</f>
        <v>0</v>
      </c>
      <c r="AF4376" s="16" t="str">
        <f aca="false">IF(AA4376&lt;&gt;"COMPRAR","",IF(AB4376="",IF(X4376="","",IF(X4376-V4376&lt;0.01,"EMPATE TÉCNICO","")),IF(AB4376&lt;I4376,"ESTOQUE INSUFICIENTE",IF(X4376="","",IF(X4376-V4376&lt;0.01,"EMPATE TÉCNICO","")))))</f>
        <v/>
      </c>
      <c r="AG4376" s="16" t="s">
        <v>547</v>
      </c>
      <c r="AH4376" s="16" t="s">
        <v>2039</v>
      </c>
    </row>
    <row r="4377" customFormat="false" ht="15" hidden="false" customHeight="false" outlineLevel="0" collapsed="false">
      <c r="A4377" s="16" t="s">
        <v>13539</v>
      </c>
      <c r="B4377" s="17" t="s">
        <v>13540</v>
      </c>
      <c r="C4377" s="16" t="s">
        <v>13541</v>
      </c>
      <c r="D4377" s="16" t="s">
        <v>993</v>
      </c>
      <c r="E4377" s="18" t="n">
        <v>1</v>
      </c>
      <c r="F4377" s="16" t="s">
        <v>41</v>
      </c>
      <c r="G4377" s="18" t="n">
        <v>5</v>
      </c>
      <c r="H4377" s="16" t="n">
        <v>2.8</v>
      </c>
      <c r="I4377" s="18" t="n">
        <v>3</v>
      </c>
      <c r="J4377" s="19" t="n">
        <v>15.8633333333333</v>
      </c>
      <c r="K4377" s="19" t="n">
        <v>15.8633333333333</v>
      </c>
      <c r="L4377" s="19" t="n">
        <v>15.8633</v>
      </c>
      <c r="M4377" s="19" t="n">
        <f aca="false">IF(J4377&gt;0,J4377,K4377)*E4377</f>
        <v>15.8633333333333</v>
      </c>
      <c r="N4377" s="20"/>
      <c r="O4377" s="21" t="str">
        <f aca="false">IF(R4377="","",ROUND(R4377*(1-Premissas!$B$4),4))</f>
        <v/>
      </c>
      <c r="P4377" s="22"/>
      <c r="Q4377" s="22"/>
      <c r="R4377" s="23"/>
      <c r="S4377" s="24"/>
      <c r="T4377" s="24"/>
      <c r="U4377" s="25"/>
      <c r="V4377" s="19" t="str">
        <f aca="false">IF(COUNT(N4377:Q4377)=0,"",MIN(N4377:Q4377))</f>
        <v/>
      </c>
      <c r="W4377" s="16" t="str">
        <f aca="false">IF(V4377="","",INDEX($N$4:$Q$4,MATCH(V4377,N4377:Q4377,0)))</f>
        <v/>
      </c>
      <c r="X4377" s="19" t="str">
        <f aca="false">IF(COUNT(N4377:Q4377)&lt;2,"",SMALL(N4377:Q4377,2))</f>
        <v/>
      </c>
      <c r="Y4377" s="26" t="str">
        <f aca="false">IF(OR(V4377="",M4377=0),"",V4377/M4377-1)</f>
        <v/>
      </c>
      <c r="Z4377" s="26" t="str">
        <f aca="false">IF(OR(V4377="",L4377=""),"",V4377/(L4377*E4377)-1)</f>
        <v/>
      </c>
      <c r="AA4377" s="16" t="str">
        <f aca="false">IF(V4377="","SEM OFERTA",IF(OR(Y4377&gt;Premissas!$B$11,Y4377&lt;Premissas!$B$12),"VERIFICAR - UNIDADE/EMBALAGEM",IF(Y4377&gt;Premissas!$B$6,"NÃO COMPRAR - REAJUSTE &gt;5%","COMPRAR")))</f>
        <v>SEM OFERTA</v>
      </c>
      <c r="AB4377" s="18" t="str">
        <f aca="false">IF(W4377="DIMEC",S4377,IF(W4377="MEDCENTRO",U4377,""))</f>
        <v/>
      </c>
      <c r="AC4377" s="18" t="n">
        <f aca="false">IF(AA4377&lt;&gt;"COMPRAR",0,IF(AB4377="",I4377,MIN(I4377,AB4377)))</f>
        <v>0</v>
      </c>
      <c r="AD4377" s="19" t="n">
        <f aca="false">IF(AC4377&gt;0,AC4377*V4377,0)</f>
        <v>0</v>
      </c>
      <c r="AE4377" s="19" t="n">
        <f aca="false">IF(AC4377&gt;0,(M4377-V4377)*AC4377,0)</f>
        <v>0</v>
      </c>
      <c r="AF4377" s="16" t="str">
        <f aca="false">IF(AA4377&lt;&gt;"COMPRAR","",IF(AB4377="",IF(X4377="","",IF(X4377-V4377&lt;0.01,"EMPATE TÉCNICO","")),IF(AB4377&lt;I4377,"ESTOQUE INSUFICIENTE",IF(X4377="","",IF(X4377-V4377&lt;0.01,"EMPATE TÉCNICO","")))))</f>
        <v/>
      </c>
      <c r="AG4377" s="16" t="s">
        <v>547</v>
      </c>
      <c r="AH4377" s="16" t="s">
        <v>2039</v>
      </c>
    </row>
    <row r="4378" customFormat="false" ht="15" hidden="false" customHeight="false" outlineLevel="0" collapsed="false">
      <c r="A4378" s="16" t="s">
        <v>13542</v>
      </c>
      <c r="B4378" s="17" t="s">
        <v>13543</v>
      </c>
      <c r="C4378" s="16" t="s">
        <v>13544</v>
      </c>
      <c r="D4378" s="16" t="s">
        <v>9581</v>
      </c>
      <c r="E4378" s="18" t="n">
        <v>1</v>
      </c>
      <c r="F4378" s="16" t="s">
        <v>43</v>
      </c>
      <c r="G4378" s="18" t="n">
        <v>1</v>
      </c>
      <c r="H4378" s="16" t="n">
        <v>4.3</v>
      </c>
      <c r="I4378" s="18" t="n">
        <v>8</v>
      </c>
      <c r="J4378" s="19" t="n">
        <v>35.61</v>
      </c>
      <c r="K4378" s="19" t="n">
        <v>35.61</v>
      </c>
      <c r="L4378" s="19" t="n">
        <v>35.61</v>
      </c>
      <c r="M4378" s="19" t="n">
        <f aca="false">IF(J4378&gt;0,J4378,K4378)*E4378</f>
        <v>35.61</v>
      </c>
      <c r="N4378" s="20"/>
      <c r="O4378" s="21" t="str">
        <f aca="false">IF(R4378="","",ROUND(R4378*(1-Premissas!$B$4),4))</f>
        <v/>
      </c>
      <c r="P4378" s="22"/>
      <c r="Q4378" s="22"/>
      <c r="R4378" s="23"/>
      <c r="S4378" s="24"/>
      <c r="T4378" s="24"/>
      <c r="U4378" s="25"/>
      <c r="V4378" s="19" t="str">
        <f aca="false">IF(COUNT(N4378:Q4378)=0,"",MIN(N4378:Q4378))</f>
        <v/>
      </c>
      <c r="W4378" s="16" t="str">
        <f aca="false">IF(V4378="","",INDEX($N$4:$Q$4,MATCH(V4378,N4378:Q4378,0)))</f>
        <v/>
      </c>
      <c r="X4378" s="19" t="str">
        <f aca="false">IF(COUNT(N4378:Q4378)&lt;2,"",SMALL(N4378:Q4378,2))</f>
        <v/>
      </c>
      <c r="Y4378" s="26" t="str">
        <f aca="false">IF(OR(V4378="",M4378=0),"",V4378/M4378-1)</f>
        <v/>
      </c>
      <c r="Z4378" s="26" t="str">
        <f aca="false">IF(OR(V4378="",L4378=""),"",V4378/(L4378*E4378)-1)</f>
        <v/>
      </c>
      <c r="AA4378" s="16" t="str">
        <f aca="false">IF(V4378="","SEM OFERTA",IF(OR(Y4378&gt;Premissas!$B$11,Y4378&lt;Premissas!$B$12),"VERIFICAR - UNIDADE/EMBALAGEM",IF(Y4378&gt;Premissas!$B$6,"NÃO COMPRAR - REAJUSTE &gt;5%","COMPRAR")))</f>
        <v>SEM OFERTA</v>
      </c>
      <c r="AB4378" s="18" t="str">
        <f aca="false">IF(W4378="DIMEC",S4378,IF(W4378="MEDCENTRO",U4378,""))</f>
        <v/>
      </c>
      <c r="AC4378" s="18" t="n">
        <f aca="false">IF(AA4378&lt;&gt;"COMPRAR",0,IF(AB4378="",I4378,MIN(I4378,AB4378)))</f>
        <v>0</v>
      </c>
      <c r="AD4378" s="19" t="n">
        <f aca="false">IF(AC4378&gt;0,AC4378*V4378,0)</f>
        <v>0</v>
      </c>
      <c r="AE4378" s="19" t="n">
        <f aca="false">IF(AC4378&gt;0,(M4378-V4378)*AC4378,0)</f>
        <v>0</v>
      </c>
      <c r="AF4378" s="16" t="str">
        <f aca="false">IF(AA4378&lt;&gt;"COMPRAR","",IF(AB4378="",IF(X4378="","",IF(X4378-V4378&lt;0.01,"EMPATE TÉCNICO","")),IF(AB4378&lt;I4378,"ESTOQUE INSUFICIENTE",IF(X4378="","",IF(X4378-V4378&lt;0.01,"EMPATE TÉCNICO","")))))</f>
        <v/>
      </c>
      <c r="AG4378" s="16" t="s">
        <v>547</v>
      </c>
      <c r="AH4378" s="16" t="s">
        <v>2039</v>
      </c>
    </row>
    <row r="4379" customFormat="false" ht="15" hidden="false" customHeight="false" outlineLevel="0" collapsed="false">
      <c r="A4379" s="16" t="s">
        <v>13545</v>
      </c>
      <c r="B4379" s="17" t="s">
        <v>13546</v>
      </c>
      <c r="C4379" s="16" t="s">
        <v>13547</v>
      </c>
      <c r="D4379" s="16" t="s">
        <v>637</v>
      </c>
      <c r="E4379" s="18" t="n">
        <v>1</v>
      </c>
      <c r="F4379" s="16" t="s">
        <v>41</v>
      </c>
      <c r="G4379" s="18" t="n">
        <v>12</v>
      </c>
      <c r="H4379" s="16" t="n">
        <v>7.2</v>
      </c>
      <c r="I4379" s="18" t="n">
        <v>7</v>
      </c>
      <c r="J4379" s="19" t="n">
        <v>32.48</v>
      </c>
      <c r="K4379" s="19" t="n">
        <v>32.48</v>
      </c>
      <c r="L4379" s="19" t="n">
        <v>32.48</v>
      </c>
      <c r="M4379" s="19" t="n">
        <f aca="false">IF(J4379&gt;0,J4379,K4379)*E4379</f>
        <v>32.48</v>
      </c>
      <c r="N4379" s="20"/>
      <c r="O4379" s="21" t="str">
        <f aca="false">IF(R4379="","",ROUND(R4379*(1-Premissas!$B$4),4))</f>
        <v/>
      </c>
      <c r="P4379" s="22"/>
      <c r="Q4379" s="22"/>
      <c r="R4379" s="23"/>
      <c r="S4379" s="24"/>
      <c r="T4379" s="24"/>
      <c r="U4379" s="25"/>
      <c r="V4379" s="19" t="str">
        <f aca="false">IF(COUNT(N4379:Q4379)=0,"",MIN(N4379:Q4379))</f>
        <v/>
      </c>
      <c r="W4379" s="16" t="str">
        <f aca="false">IF(V4379="","",INDEX($N$4:$Q$4,MATCH(V4379,N4379:Q4379,0)))</f>
        <v/>
      </c>
      <c r="X4379" s="19" t="str">
        <f aca="false">IF(COUNT(N4379:Q4379)&lt;2,"",SMALL(N4379:Q4379,2))</f>
        <v/>
      </c>
      <c r="Y4379" s="26" t="str">
        <f aca="false">IF(OR(V4379="",M4379=0),"",V4379/M4379-1)</f>
        <v/>
      </c>
      <c r="Z4379" s="26" t="str">
        <f aca="false">IF(OR(V4379="",L4379=""),"",V4379/(L4379*E4379)-1)</f>
        <v/>
      </c>
      <c r="AA4379" s="16" t="str">
        <f aca="false">IF(V4379="","SEM OFERTA",IF(OR(Y4379&gt;Premissas!$B$11,Y4379&lt;Premissas!$B$12),"VERIFICAR - UNIDADE/EMBALAGEM",IF(Y4379&gt;Premissas!$B$6,"NÃO COMPRAR - REAJUSTE &gt;5%","COMPRAR")))</f>
        <v>SEM OFERTA</v>
      </c>
      <c r="AB4379" s="18" t="str">
        <f aca="false">IF(W4379="DIMEC",S4379,IF(W4379="MEDCENTRO",U4379,""))</f>
        <v/>
      </c>
      <c r="AC4379" s="18" t="n">
        <f aca="false">IF(AA4379&lt;&gt;"COMPRAR",0,IF(AB4379="",I4379,MIN(I4379,AB4379)))</f>
        <v>0</v>
      </c>
      <c r="AD4379" s="19" t="n">
        <f aca="false">IF(AC4379&gt;0,AC4379*V4379,0)</f>
        <v>0</v>
      </c>
      <c r="AE4379" s="19" t="n">
        <f aca="false">IF(AC4379&gt;0,(M4379-V4379)*AC4379,0)</f>
        <v>0</v>
      </c>
      <c r="AF4379" s="16" t="str">
        <f aca="false">IF(AA4379&lt;&gt;"COMPRAR","",IF(AB4379="",IF(X4379="","",IF(X4379-V4379&lt;0.01,"EMPATE TÉCNICO","")),IF(AB4379&lt;I4379,"ESTOQUE INSUFICIENTE",IF(X4379="","",IF(X4379-V4379&lt;0.01,"EMPATE TÉCNICO","")))))</f>
        <v/>
      </c>
      <c r="AG4379" s="16" t="s">
        <v>547</v>
      </c>
      <c r="AH4379" s="16" t="s">
        <v>2039</v>
      </c>
    </row>
    <row r="4380" customFormat="false" ht="15" hidden="false" customHeight="false" outlineLevel="0" collapsed="false">
      <c r="A4380" s="16" t="s">
        <v>13548</v>
      </c>
      <c r="B4380" s="17" t="s">
        <v>13549</v>
      </c>
      <c r="C4380" s="16" t="s">
        <v>13550</v>
      </c>
      <c r="D4380" s="16" t="s">
        <v>13336</v>
      </c>
      <c r="E4380" s="18" t="n">
        <v>1</v>
      </c>
      <c r="F4380" s="16" t="s">
        <v>41</v>
      </c>
      <c r="G4380" s="18" t="n">
        <v>2</v>
      </c>
      <c r="H4380" s="16" t="n">
        <v>4.2</v>
      </c>
      <c r="I4380" s="18" t="n">
        <v>9</v>
      </c>
      <c r="J4380" s="19" t="n">
        <v>114.14</v>
      </c>
      <c r="K4380" s="19" t="n">
        <v>114.14</v>
      </c>
      <c r="L4380" s="19" t="n">
        <v>114.14</v>
      </c>
      <c r="M4380" s="19" t="n">
        <f aca="false">IF(J4380&gt;0,J4380,K4380)*E4380</f>
        <v>114.14</v>
      </c>
      <c r="N4380" s="20"/>
      <c r="O4380" s="21" t="str">
        <f aca="false">IF(R4380="","",ROUND(R4380*(1-Premissas!$B$4),4))</f>
        <v/>
      </c>
      <c r="P4380" s="22"/>
      <c r="Q4380" s="22"/>
      <c r="R4380" s="23"/>
      <c r="S4380" s="24"/>
      <c r="T4380" s="24"/>
      <c r="U4380" s="25"/>
      <c r="V4380" s="19" t="str">
        <f aca="false">IF(COUNT(N4380:Q4380)=0,"",MIN(N4380:Q4380))</f>
        <v/>
      </c>
      <c r="W4380" s="16" t="str">
        <f aca="false">IF(V4380="","",INDEX($N$4:$Q$4,MATCH(V4380,N4380:Q4380,0)))</f>
        <v/>
      </c>
      <c r="X4380" s="19" t="str">
        <f aca="false">IF(COUNT(N4380:Q4380)&lt;2,"",SMALL(N4380:Q4380,2))</f>
        <v/>
      </c>
      <c r="Y4380" s="26" t="str">
        <f aca="false">IF(OR(V4380="",M4380=0),"",V4380/M4380-1)</f>
        <v/>
      </c>
      <c r="Z4380" s="26" t="str">
        <f aca="false">IF(OR(V4380="",L4380=""),"",V4380/(L4380*E4380)-1)</f>
        <v/>
      </c>
      <c r="AA4380" s="16" t="str">
        <f aca="false">IF(V4380="","SEM OFERTA",IF(OR(Y4380&gt;Premissas!$B$11,Y4380&lt;Premissas!$B$12),"VERIFICAR - UNIDADE/EMBALAGEM",IF(Y4380&gt;Premissas!$B$6,"NÃO COMPRAR - REAJUSTE &gt;5%","COMPRAR")))</f>
        <v>SEM OFERTA</v>
      </c>
      <c r="AB4380" s="18" t="str">
        <f aca="false">IF(W4380="DIMEC",S4380,IF(W4380="MEDCENTRO",U4380,""))</f>
        <v/>
      </c>
      <c r="AC4380" s="18" t="n">
        <f aca="false">IF(AA4380&lt;&gt;"COMPRAR",0,IF(AB4380="",I4380,MIN(I4380,AB4380)))</f>
        <v>0</v>
      </c>
      <c r="AD4380" s="19" t="n">
        <f aca="false">IF(AC4380&gt;0,AC4380*V4380,0)</f>
        <v>0</v>
      </c>
      <c r="AE4380" s="19" t="n">
        <f aca="false">IF(AC4380&gt;0,(M4380-V4380)*AC4380,0)</f>
        <v>0</v>
      </c>
      <c r="AF4380" s="16" t="str">
        <f aca="false">IF(AA4380&lt;&gt;"COMPRAR","",IF(AB4380="",IF(X4380="","",IF(X4380-V4380&lt;0.01,"EMPATE TÉCNICO","")),IF(AB4380&lt;I4380,"ESTOQUE INSUFICIENTE",IF(X4380="","",IF(X4380-V4380&lt;0.01,"EMPATE TÉCNICO","")))))</f>
        <v/>
      </c>
      <c r="AG4380" s="16" t="s">
        <v>547</v>
      </c>
      <c r="AH4380" s="16" t="s">
        <v>2039</v>
      </c>
    </row>
    <row r="4381" customFormat="false" ht="15" hidden="false" customHeight="false" outlineLevel="0" collapsed="false">
      <c r="A4381" s="16" t="s">
        <v>13551</v>
      </c>
      <c r="B4381" s="17" t="s">
        <v>13552</v>
      </c>
      <c r="C4381" s="16" t="s">
        <v>13553</v>
      </c>
      <c r="D4381" s="16"/>
      <c r="E4381" s="18" t="n">
        <v>1</v>
      </c>
      <c r="F4381" s="16" t="s">
        <v>43</v>
      </c>
      <c r="G4381" s="18" t="n">
        <v>1</v>
      </c>
      <c r="H4381" s="16" t="n">
        <v>0.4</v>
      </c>
      <c r="I4381" s="18" t="n">
        <v>1</v>
      </c>
      <c r="J4381" s="19" t="n">
        <v>30.08</v>
      </c>
      <c r="K4381" s="19" t="n">
        <v>30.08</v>
      </c>
      <c r="L4381" s="19" t="n">
        <v>30.08</v>
      </c>
      <c r="M4381" s="19" t="n">
        <f aca="false">IF(J4381&gt;0,J4381,K4381)*E4381</f>
        <v>30.08</v>
      </c>
      <c r="N4381" s="20"/>
      <c r="O4381" s="21" t="str">
        <f aca="false">IF(R4381="","",ROUND(R4381*(1-Premissas!$B$4),4))</f>
        <v/>
      </c>
      <c r="P4381" s="22"/>
      <c r="Q4381" s="22"/>
      <c r="R4381" s="23"/>
      <c r="S4381" s="24"/>
      <c r="T4381" s="24"/>
      <c r="U4381" s="25"/>
      <c r="V4381" s="19" t="str">
        <f aca="false">IF(COUNT(N4381:Q4381)=0,"",MIN(N4381:Q4381))</f>
        <v/>
      </c>
      <c r="W4381" s="16" t="str">
        <f aca="false">IF(V4381="","",INDEX($N$4:$Q$4,MATCH(V4381,N4381:Q4381,0)))</f>
        <v/>
      </c>
      <c r="X4381" s="19" t="str">
        <f aca="false">IF(COUNT(N4381:Q4381)&lt;2,"",SMALL(N4381:Q4381,2))</f>
        <v/>
      </c>
      <c r="Y4381" s="26" t="str">
        <f aca="false">IF(OR(V4381="",M4381=0),"",V4381/M4381-1)</f>
        <v/>
      </c>
      <c r="Z4381" s="26" t="str">
        <f aca="false">IF(OR(V4381="",L4381=""),"",V4381/(L4381*E4381)-1)</f>
        <v/>
      </c>
      <c r="AA4381" s="16" t="str">
        <f aca="false">IF(V4381="","SEM OFERTA",IF(OR(Y4381&gt;Premissas!$B$11,Y4381&lt;Premissas!$B$12),"VERIFICAR - UNIDADE/EMBALAGEM",IF(Y4381&gt;Premissas!$B$6,"NÃO COMPRAR - REAJUSTE &gt;5%","COMPRAR")))</f>
        <v>SEM OFERTA</v>
      </c>
      <c r="AB4381" s="18" t="str">
        <f aca="false">IF(W4381="DIMEC",S4381,IF(W4381="MEDCENTRO",U4381,""))</f>
        <v/>
      </c>
      <c r="AC4381" s="18" t="n">
        <f aca="false">IF(AA4381&lt;&gt;"COMPRAR",0,IF(AB4381="",I4381,MIN(I4381,AB4381)))</f>
        <v>0</v>
      </c>
      <c r="AD4381" s="19" t="n">
        <f aca="false">IF(AC4381&gt;0,AC4381*V4381,0)</f>
        <v>0</v>
      </c>
      <c r="AE4381" s="19" t="n">
        <f aca="false">IF(AC4381&gt;0,(M4381-V4381)*AC4381,0)</f>
        <v>0</v>
      </c>
      <c r="AF4381" s="16" t="str">
        <f aca="false">IF(AA4381&lt;&gt;"COMPRAR","",IF(AB4381="",IF(X4381="","",IF(X4381-V4381&lt;0.01,"EMPATE TÉCNICO","")),IF(AB4381&lt;I4381,"ESTOQUE INSUFICIENTE",IF(X4381="","",IF(X4381-V4381&lt;0.01,"EMPATE TÉCNICO","")))))</f>
        <v/>
      </c>
      <c r="AG4381" s="16" t="s">
        <v>547</v>
      </c>
      <c r="AH4381" s="16" t="s">
        <v>2039</v>
      </c>
    </row>
    <row r="4382" customFormat="false" ht="15" hidden="false" customHeight="false" outlineLevel="0" collapsed="false">
      <c r="A4382" s="16" t="s">
        <v>13554</v>
      </c>
      <c r="B4382" s="17" t="s">
        <v>13555</v>
      </c>
      <c r="C4382" s="16" t="s">
        <v>13556</v>
      </c>
      <c r="D4382" s="16" t="s">
        <v>10851</v>
      </c>
      <c r="E4382" s="18" t="n">
        <v>1</v>
      </c>
      <c r="F4382" s="16" t="s">
        <v>41</v>
      </c>
      <c r="G4382" s="18" t="n">
        <v>20</v>
      </c>
      <c r="H4382" s="16" t="n">
        <v>15.7</v>
      </c>
      <c r="I4382" s="18" t="n">
        <v>21</v>
      </c>
      <c r="J4382" s="19" t="n">
        <v>23.69</v>
      </c>
      <c r="K4382" s="19" t="n">
        <v>23.69</v>
      </c>
      <c r="L4382" s="19" t="n">
        <v>23.69</v>
      </c>
      <c r="M4382" s="19" t="n">
        <f aca="false">IF(J4382&gt;0,J4382,K4382)*E4382</f>
        <v>23.69</v>
      </c>
      <c r="N4382" s="20"/>
      <c r="O4382" s="21" t="str">
        <f aca="false">IF(R4382="","",ROUND(R4382*(1-Premissas!$B$4),4))</f>
        <v/>
      </c>
      <c r="P4382" s="22"/>
      <c r="Q4382" s="22"/>
      <c r="R4382" s="23"/>
      <c r="S4382" s="24"/>
      <c r="T4382" s="24"/>
      <c r="U4382" s="25"/>
      <c r="V4382" s="19" t="str">
        <f aca="false">IF(COUNT(N4382:Q4382)=0,"",MIN(N4382:Q4382))</f>
        <v/>
      </c>
      <c r="W4382" s="16" t="str">
        <f aca="false">IF(V4382="","",INDEX($N$4:$Q$4,MATCH(V4382,N4382:Q4382,0)))</f>
        <v/>
      </c>
      <c r="X4382" s="19" t="str">
        <f aca="false">IF(COUNT(N4382:Q4382)&lt;2,"",SMALL(N4382:Q4382,2))</f>
        <v/>
      </c>
      <c r="Y4382" s="26" t="str">
        <f aca="false">IF(OR(V4382="",M4382=0),"",V4382/M4382-1)</f>
        <v/>
      </c>
      <c r="Z4382" s="26" t="str">
        <f aca="false">IF(OR(V4382="",L4382=""),"",V4382/(L4382*E4382)-1)</f>
        <v/>
      </c>
      <c r="AA4382" s="16" t="str">
        <f aca="false">IF(V4382="","SEM OFERTA",IF(OR(Y4382&gt;Premissas!$B$11,Y4382&lt;Premissas!$B$12),"VERIFICAR - UNIDADE/EMBALAGEM",IF(Y4382&gt;Premissas!$B$6,"NÃO COMPRAR - REAJUSTE &gt;5%","COMPRAR")))</f>
        <v>SEM OFERTA</v>
      </c>
      <c r="AB4382" s="18" t="str">
        <f aca="false">IF(W4382="DIMEC",S4382,IF(W4382="MEDCENTRO",U4382,""))</f>
        <v/>
      </c>
      <c r="AC4382" s="18" t="n">
        <f aca="false">IF(AA4382&lt;&gt;"COMPRAR",0,IF(AB4382="",I4382,MIN(I4382,AB4382)))</f>
        <v>0</v>
      </c>
      <c r="AD4382" s="19" t="n">
        <f aca="false">IF(AC4382&gt;0,AC4382*V4382,0)</f>
        <v>0</v>
      </c>
      <c r="AE4382" s="19" t="n">
        <f aca="false">IF(AC4382&gt;0,(M4382-V4382)*AC4382,0)</f>
        <v>0</v>
      </c>
      <c r="AF4382" s="16" t="str">
        <f aca="false">IF(AA4382&lt;&gt;"COMPRAR","",IF(AB4382="",IF(X4382="","",IF(X4382-V4382&lt;0.01,"EMPATE TÉCNICO","")),IF(AB4382&lt;I4382,"ESTOQUE INSUFICIENTE",IF(X4382="","",IF(X4382-V4382&lt;0.01,"EMPATE TÉCNICO","")))))</f>
        <v/>
      </c>
      <c r="AG4382" s="16" t="s">
        <v>547</v>
      </c>
      <c r="AH4382" s="16" t="s">
        <v>2039</v>
      </c>
    </row>
    <row r="4383" customFormat="false" ht="15" hidden="false" customHeight="false" outlineLevel="0" collapsed="false">
      <c r="A4383" s="16" t="s">
        <v>13557</v>
      </c>
      <c r="B4383" s="17" t="s">
        <v>13558</v>
      </c>
      <c r="C4383" s="16" t="s">
        <v>13559</v>
      </c>
      <c r="D4383" s="16" t="s">
        <v>641</v>
      </c>
      <c r="E4383" s="18" t="n">
        <v>1</v>
      </c>
      <c r="F4383" s="16" t="s">
        <v>42</v>
      </c>
      <c r="G4383" s="18" t="n">
        <v>2</v>
      </c>
      <c r="H4383" s="16" t="n">
        <v>1.4</v>
      </c>
      <c r="I4383" s="18" t="n">
        <v>2</v>
      </c>
      <c r="J4383" s="19" t="n">
        <v>33.48</v>
      </c>
      <c r="K4383" s="19" t="n">
        <v>33.48</v>
      </c>
      <c r="L4383" s="19" t="n">
        <v>33.48</v>
      </c>
      <c r="M4383" s="19" t="n">
        <f aca="false">IF(J4383&gt;0,J4383,K4383)*E4383</f>
        <v>33.48</v>
      </c>
      <c r="N4383" s="20"/>
      <c r="O4383" s="21" t="str">
        <f aca="false">IF(R4383="","",ROUND(R4383*(1-Premissas!$B$4),4))</f>
        <v/>
      </c>
      <c r="P4383" s="22"/>
      <c r="Q4383" s="22"/>
      <c r="R4383" s="23"/>
      <c r="S4383" s="24"/>
      <c r="T4383" s="24"/>
      <c r="U4383" s="25"/>
      <c r="V4383" s="19" t="str">
        <f aca="false">IF(COUNT(N4383:Q4383)=0,"",MIN(N4383:Q4383))</f>
        <v/>
      </c>
      <c r="W4383" s="16" t="str">
        <f aca="false">IF(V4383="","",INDEX($N$4:$Q$4,MATCH(V4383,N4383:Q4383,0)))</f>
        <v/>
      </c>
      <c r="X4383" s="19" t="str">
        <f aca="false">IF(COUNT(N4383:Q4383)&lt;2,"",SMALL(N4383:Q4383,2))</f>
        <v/>
      </c>
      <c r="Y4383" s="26" t="str">
        <f aca="false">IF(OR(V4383="",M4383=0),"",V4383/M4383-1)</f>
        <v/>
      </c>
      <c r="Z4383" s="26" t="str">
        <f aca="false">IF(OR(V4383="",L4383=""),"",V4383/(L4383*E4383)-1)</f>
        <v/>
      </c>
      <c r="AA4383" s="16" t="str">
        <f aca="false">IF(V4383="","SEM OFERTA",IF(OR(Y4383&gt;Premissas!$B$11,Y4383&lt;Premissas!$B$12),"VERIFICAR - UNIDADE/EMBALAGEM",IF(Y4383&gt;Premissas!$B$6,"NÃO COMPRAR - REAJUSTE &gt;5%","COMPRAR")))</f>
        <v>SEM OFERTA</v>
      </c>
      <c r="AB4383" s="18" t="str">
        <f aca="false">IF(W4383="DIMEC",S4383,IF(W4383="MEDCENTRO",U4383,""))</f>
        <v/>
      </c>
      <c r="AC4383" s="18" t="n">
        <f aca="false">IF(AA4383&lt;&gt;"COMPRAR",0,IF(AB4383="",I4383,MIN(I4383,AB4383)))</f>
        <v>0</v>
      </c>
      <c r="AD4383" s="19" t="n">
        <f aca="false">IF(AC4383&gt;0,AC4383*V4383,0)</f>
        <v>0</v>
      </c>
      <c r="AE4383" s="19" t="n">
        <f aca="false">IF(AC4383&gt;0,(M4383-V4383)*AC4383,0)</f>
        <v>0</v>
      </c>
      <c r="AF4383" s="16" t="str">
        <f aca="false">IF(AA4383&lt;&gt;"COMPRAR","",IF(AB4383="",IF(X4383="","",IF(X4383-V4383&lt;0.01,"EMPATE TÉCNICO","")),IF(AB4383&lt;I4383,"ESTOQUE INSUFICIENTE",IF(X4383="","",IF(X4383-V4383&lt;0.01,"EMPATE TÉCNICO","")))))</f>
        <v/>
      </c>
      <c r="AG4383" s="16" t="s">
        <v>547</v>
      </c>
      <c r="AH4383" s="16" t="s">
        <v>2039</v>
      </c>
    </row>
    <row r="4384" customFormat="false" ht="15" hidden="false" customHeight="false" outlineLevel="0" collapsed="false">
      <c r="A4384" s="16" t="s">
        <v>13560</v>
      </c>
      <c r="B4384" s="17" t="s">
        <v>13561</v>
      </c>
      <c r="C4384" s="16" t="s">
        <v>13562</v>
      </c>
      <c r="D4384" s="16" t="s">
        <v>637</v>
      </c>
      <c r="E4384" s="18" t="n">
        <v>1</v>
      </c>
      <c r="F4384" s="16" t="s">
        <v>42</v>
      </c>
      <c r="G4384" s="18" t="n">
        <v>2</v>
      </c>
      <c r="H4384" s="16" t="n">
        <v>1.3</v>
      </c>
      <c r="I4384" s="18" t="n">
        <v>2</v>
      </c>
      <c r="J4384" s="19" t="n">
        <v>28.02</v>
      </c>
      <c r="K4384" s="19" t="n">
        <v>28.02</v>
      </c>
      <c r="L4384" s="19" t="n">
        <v>28.02</v>
      </c>
      <c r="M4384" s="19" t="n">
        <f aca="false">IF(J4384&gt;0,J4384,K4384)*E4384</f>
        <v>28.02</v>
      </c>
      <c r="N4384" s="20"/>
      <c r="O4384" s="21" t="str">
        <f aca="false">IF(R4384="","",ROUND(R4384*(1-Premissas!$B$4),4))</f>
        <v/>
      </c>
      <c r="P4384" s="22"/>
      <c r="Q4384" s="22"/>
      <c r="R4384" s="23"/>
      <c r="S4384" s="24"/>
      <c r="T4384" s="24"/>
      <c r="U4384" s="25"/>
      <c r="V4384" s="19" t="str">
        <f aca="false">IF(COUNT(N4384:Q4384)=0,"",MIN(N4384:Q4384))</f>
        <v/>
      </c>
      <c r="W4384" s="16" t="str">
        <f aca="false">IF(V4384="","",INDEX($N$4:$Q$4,MATCH(V4384,N4384:Q4384,0)))</f>
        <v/>
      </c>
      <c r="X4384" s="19" t="str">
        <f aca="false">IF(COUNT(N4384:Q4384)&lt;2,"",SMALL(N4384:Q4384,2))</f>
        <v/>
      </c>
      <c r="Y4384" s="26" t="str">
        <f aca="false">IF(OR(V4384="",M4384=0),"",V4384/M4384-1)</f>
        <v/>
      </c>
      <c r="Z4384" s="26" t="str">
        <f aca="false">IF(OR(V4384="",L4384=""),"",V4384/(L4384*E4384)-1)</f>
        <v/>
      </c>
      <c r="AA4384" s="16" t="str">
        <f aca="false">IF(V4384="","SEM OFERTA",IF(OR(Y4384&gt;Premissas!$B$11,Y4384&lt;Premissas!$B$12),"VERIFICAR - UNIDADE/EMBALAGEM",IF(Y4384&gt;Premissas!$B$6,"NÃO COMPRAR - REAJUSTE &gt;5%","COMPRAR")))</f>
        <v>SEM OFERTA</v>
      </c>
      <c r="AB4384" s="18" t="str">
        <f aca="false">IF(W4384="DIMEC",S4384,IF(W4384="MEDCENTRO",U4384,""))</f>
        <v/>
      </c>
      <c r="AC4384" s="18" t="n">
        <f aca="false">IF(AA4384&lt;&gt;"COMPRAR",0,IF(AB4384="",I4384,MIN(I4384,AB4384)))</f>
        <v>0</v>
      </c>
      <c r="AD4384" s="19" t="n">
        <f aca="false">IF(AC4384&gt;0,AC4384*V4384,0)</f>
        <v>0</v>
      </c>
      <c r="AE4384" s="19" t="n">
        <f aca="false">IF(AC4384&gt;0,(M4384-V4384)*AC4384,0)</f>
        <v>0</v>
      </c>
      <c r="AF4384" s="16" t="str">
        <f aca="false">IF(AA4384&lt;&gt;"COMPRAR","",IF(AB4384="",IF(X4384="","",IF(X4384-V4384&lt;0.01,"EMPATE TÉCNICO","")),IF(AB4384&lt;I4384,"ESTOQUE INSUFICIENTE",IF(X4384="","",IF(X4384-V4384&lt;0.01,"EMPATE TÉCNICO","")))))</f>
        <v/>
      </c>
      <c r="AG4384" s="16" t="s">
        <v>547</v>
      </c>
      <c r="AH4384" s="16" t="s">
        <v>2039</v>
      </c>
    </row>
    <row r="4385" customFormat="false" ht="15" hidden="false" customHeight="false" outlineLevel="0" collapsed="false">
      <c r="A4385" s="16" t="s">
        <v>13563</v>
      </c>
      <c r="B4385" s="17" t="s">
        <v>13564</v>
      </c>
      <c r="C4385" s="16" t="s">
        <v>13565</v>
      </c>
      <c r="D4385" s="16" t="s">
        <v>7540</v>
      </c>
      <c r="E4385" s="18" t="n">
        <v>1</v>
      </c>
      <c r="F4385" s="16" t="s">
        <v>41</v>
      </c>
      <c r="G4385" s="18" t="n">
        <v>1</v>
      </c>
      <c r="H4385" s="16" t="n">
        <v>0.4</v>
      </c>
      <c r="I4385" s="18" t="n">
        <v>1</v>
      </c>
      <c r="J4385" s="19" t="n">
        <v>89.21</v>
      </c>
      <c r="K4385" s="19" t="n">
        <v>89.21</v>
      </c>
      <c r="L4385" s="19" t="n">
        <v>89.21</v>
      </c>
      <c r="M4385" s="19" t="n">
        <f aca="false">IF(J4385&gt;0,J4385,K4385)*E4385</f>
        <v>89.21</v>
      </c>
      <c r="N4385" s="20"/>
      <c r="O4385" s="21" t="str">
        <f aca="false">IF(R4385="","",ROUND(R4385*(1-Premissas!$B$4),4))</f>
        <v/>
      </c>
      <c r="P4385" s="22"/>
      <c r="Q4385" s="22"/>
      <c r="R4385" s="23"/>
      <c r="S4385" s="24"/>
      <c r="T4385" s="24"/>
      <c r="U4385" s="25"/>
      <c r="V4385" s="19" t="str">
        <f aca="false">IF(COUNT(N4385:Q4385)=0,"",MIN(N4385:Q4385))</f>
        <v/>
      </c>
      <c r="W4385" s="16" t="str">
        <f aca="false">IF(V4385="","",INDEX($N$4:$Q$4,MATCH(V4385,N4385:Q4385,0)))</f>
        <v/>
      </c>
      <c r="X4385" s="19" t="str">
        <f aca="false">IF(COUNT(N4385:Q4385)&lt;2,"",SMALL(N4385:Q4385,2))</f>
        <v/>
      </c>
      <c r="Y4385" s="26" t="str">
        <f aca="false">IF(OR(V4385="",M4385=0),"",V4385/M4385-1)</f>
        <v/>
      </c>
      <c r="Z4385" s="26" t="str">
        <f aca="false">IF(OR(V4385="",L4385=""),"",V4385/(L4385*E4385)-1)</f>
        <v/>
      </c>
      <c r="AA4385" s="16" t="str">
        <f aca="false">IF(V4385="","SEM OFERTA",IF(OR(Y4385&gt;Premissas!$B$11,Y4385&lt;Premissas!$B$12),"VERIFICAR - UNIDADE/EMBALAGEM",IF(Y4385&gt;Premissas!$B$6,"NÃO COMPRAR - REAJUSTE &gt;5%","COMPRAR")))</f>
        <v>SEM OFERTA</v>
      </c>
      <c r="AB4385" s="18" t="str">
        <f aca="false">IF(W4385="DIMEC",S4385,IF(W4385="MEDCENTRO",U4385,""))</f>
        <v/>
      </c>
      <c r="AC4385" s="18" t="n">
        <f aca="false">IF(AA4385&lt;&gt;"COMPRAR",0,IF(AB4385="",I4385,MIN(I4385,AB4385)))</f>
        <v>0</v>
      </c>
      <c r="AD4385" s="19" t="n">
        <f aca="false">IF(AC4385&gt;0,AC4385*V4385,0)</f>
        <v>0</v>
      </c>
      <c r="AE4385" s="19" t="n">
        <f aca="false">IF(AC4385&gt;0,(M4385-V4385)*AC4385,0)</f>
        <v>0</v>
      </c>
      <c r="AF4385" s="16" t="str">
        <f aca="false">IF(AA4385&lt;&gt;"COMPRAR","",IF(AB4385="",IF(X4385="","",IF(X4385-V4385&lt;0.01,"EMPATE TÉCNICO","")),IF(AB4385&lt;I4385,"ESTOQUE INSUFICIENTE",IF(X4385="","",IF(X4385-V4385&lt;0.01,"EMPATE TÉCNICO","")))))</f>
        <v/>
      </c>
      <c r="AG4385" s="16" t="s">
        <v>547</v>
      </c>
      <c r="AH4385" s="16" t="s">
        <v>2039</v>
      </c>
    </row>
    <row r="4386" customFormat="false" ht="15" hidden="false" customHeight="false" outlineLevel="0" collapsed="false">
      <c r="A4386" s="16" t="s">
        <v>13566</v>
      </c>
      <c r="B4386" s="17" t="s">
        <v>13567</v>
      </c>
      <c r="C4386" s="16" t="s">
        <v>13568</v>
      </c>
      <c r="D4386" s="16" t="s">
        <v>13336</v>
      </c>
      <c r="E4386" s="18" t="n">
        <v>1</v>
      </c>
      <c r="F4386" s="16" t="s">
        <v>41</v>
      </c>
      <c r="G4386" s="18" t="n">
        <v>22</v>
      </c>
      <c r="H4386" s="16" t="n">
        <v>10.9</v>
      </c>
      <c r="I4386" s="18" t="n">
        <v>6</v>
      </c>
      <c r="J4386" s="19" t="n">
        <v>23.4</v>
      </c>
      <c r="K4386" s="19" t="n">
        <v>23.4</v>
      </c>
      <c r="L4386" s="19" t="n">
        <v>19.19</v>
      </c>
      <c r="M4386" s="19" t="n">
        <f aca="false">IF(J4386&gt;0,J4386,K4386)*E4386</f>
        <v>23.4</v>
      </c>
      <c r="N4386" s="20"/>
      <c r="O4386" s="21" t="str">
        <f aca="false">IF(R4386="","",ROUND(R4386*(1-Premissas!$B$4),4))</f>
        <v/>
      </c>
      <c r="P4386" s="22"/>
      <c r="Q4386" s="22"/>
      <c r="R4386" s="23"/>
      <c r="S4386" s="24"/>
      <c r="T4386" s="24"/>
      <c r="U4386" s="25"/>
      <c r="V4386" s="19" t="str">
        <f aca="false">IF(COUNT(N4386:Q4386)=0,"",MIN(N4386:Q4386))</f>
        <v/>
      </c>
      <c r="W4386" s="16" t="str">
        <f aca="false">IF(V4386="","",INDEX($N$4:$Q$4,MATCH(V4386,N4386:Q4386,0)))</f>
        <v/>
      </c>
      <c r="X4386" s="19" t="str">
        <f aca="false">IF(COUNT(N4386:Q4386)&lt;2,"",SMALL(N4386:Q4386,2))</f>
        <v/>
      </c>
      <c r="Y4386" s="26" t="str">
        <f aca="false">IF(OR(V4386="",M4386=0),"",V4386/M4386-1)</f>
        <v/>
      </c>
      <c r="Z4386" s="26" t="str">
        <f aca="false">IF(OR(V4386="",L4386=""),"",V4386/(L4386*E4386)-1)</f>
        <v/>
      </c>
      <c r="AA4386" s="16" t="str">
        <f aca="false">IF(V4386="","SEM OFERTA",IF(OR(Y4386&gt;Premissas!$B$11,Y4386&lt;Premissas!$B$12),"VERIFICAR - UNIDADE/EMBALAGEM",IF(Y4386&gt;Premissas!$B$6,"NÃO COMPRAR - REAJUSTE &gt;5%","COMPRAR")))</f>
        <v>SEM OFERTA</v>
      </c>
      <c r="AB4386" s="18" t="str">
        <f aca="false">IF(W4386="DIMEC",S4386,IF(W4386="MEDCENTRO",U4386,""))</f>
        <v/>
      </c>
      <c r="AC4386" s="18" t="n">
        <f aca="false">IF(AA4386&lt;&gt;"COMPRAR",0,IF(AB4386="",I4386,MIN(I4386,AB4386)))</f>
        <v>0</v>
      </c>
      <c r="AD4386" s="19" t="n">
        <f aca="false">IF(AC4386&gt;0,AC4386*V4386,0)</f>
        <v>0</v>
      </c>
      <c r="AE4386" s="19" t="n">
        <f aca="false">IF(AC4386&gt;0,(M4386-V4386)*AC4386,0)</f>
        <v>0</v>
      </c>
      <c r="AF4386" s="16" t="str">
        <f aca="false">IF(AA4386&lt;&gt;"COMPRAR","",IF(AB4386="",IF(X4386="","",IF(X4386-V4386&lt;0.01,"EMPATE TÉCNICO","")),IF(AB4386&lt;I4386,"ESTOQUE INSUFICIENTE",IF(X4386="","",IF(X4386-V4386&lt;0.01,"EMPATE TÉCNICO","")))))</f>
        <v/>
      </c>
      <c r="AG4386" s="16" t="s">
        <v>547</v>
      </c>
      <c r="AH4386" s="16" t="s">
        <v>2039</v>
      </c>
    </row>
    <row r="4387" customFormat="false" ht="15" hidden="false" customHeight="false" outlineLevel="0" collapsed="false">
      <c r="A4387" s="16" t="s">
        <v>13569</v>
      </c>
      <c r="B4387" s="17" t="s">
        <v>13570</v>
      </c>
      <c r="C4387" s="16" t="s">
        <v>13571</v>
      </c>
      <c r="D4387" s="16" t="s">
        <v>7540</v>
      </c>
      <c r="E4387" s="18" t="n">
        <v>1</v>
      </c>
      <c r="F4387" s="16" t="s">
        <v>41</v>
      </c>
      <c r="G4387" s="18" t="n">
        <v>11</v>
      </c>
      <c r="H4387" s="16" t="n">
        <v>4.9</v>
      </c>
      <c r="I4387" s="18" t="n">
        <v>2</v>
      </c>
      <c r="J4387" s="19" t="n">
        <v>31.49</v>
      </c>
      <c r="K4387" s="19" t="n">
        <v>31.49</v>
      </c>
      <c r="L4387" s="19" t="n">
        <v>27.082</v>
      </c>
      <c r="M4387" s="19" t="n">
        <f aca="false">IF(J4387&gt;0,J4387,K4387)*E4387</f>
        <v>31.49</v>
      </c>
      <c r="N4387" s="20"/>
      <c r="O4387" s="21" t="str">
        <f aca="false">IF(R4387="","",ROUND(R4387*(1-Premissas!$B$4),4))</f>
        <v/>
      </c>
      <c r="P4387" s="22"/>
      <c r="Q4387" s="22"/>
      <c r="R4387" s="23"/>
      <c r="S4387" s="24"/>
      <c r="T4387" s="24"/>
      <c r="U4387" s="25"/>
      <c r="V4387" s="19" t="str">
        <f aca="false">IF(COUNT(N4387:Q4387)=0,"",MIN(N4387:Q4387))</f>
        <v/>
      </c>
      <c r="W4387" s="16" t="str">
        <f aca="false">IF(V4387="","",INDEX($N$4:$Q$4,MATCH(V4387,N4387:Q4387,0)))</f>
        <v/>
      </c>
      <c r="X4387" s="19" t="str">
        <f aca="false">IF(COUNT(N4387:Q4387)&lt;2,"",SMALL(N4387:Q4387,2))</f>
        <v/>
      </c>
      <c r="Y4387" s="26" t="str">
        <f aca="false">IF(OR(V4387="",M4387=0),"",V4387/M4387-1)</f>
        <v/>
      </c>
      <c r="Z4387" s="26" t="str">
        <f aca="false">IF(OR(V4387="",L4387=""),"",V4387/(L4387*E4387)-1)</f>
        <v/>
      </c>
      <c r="AA4387" s="16" t="str">
        <f aca="false">IF(V4387="","SEM OFERTA",IF(OR(Y4387&gt;Premissas!$B$11,Y4387&lt;Premissas!$B$12),"VERIFICAR - UNIDADE/EMBALAGEM",IF(Y4387&gt;Premissas!$B$6,"NÃO COMPRAR - REAJUSTE &gt;5%","COMPRAR")))</f>
        <v>SEM OFERTA</v>
      </c>
      <c r="AB4387" s="18" t="str">
        <f aca="false">IF(W4387="DIMEC",S4387,IF(W4387="MEDCENTRO",U4387,""))</f>
        <v/>
      </c>
      <c r="AC4387" s="18" t="n">
        <f aca="false">IF(AA4387&lt;&gt;"COMPRAR",0,IF(AB4387="",I4387,MIN(I4387,AB4387)))</f>
        <v>0</v>
      </c>
      <c r="AD4387" s="19" t="n">
        <f aca="false">IF(AC4387&gt;0,AC4387*V4387,0)</f>
        <v>0</v>
      </c>
      <c r="AE4387" s="19" t="n">
        <f aca="false">IF(AC4387&gt;0,(M4387-V4387)*AC4387,0)</f>
        <v>0</v>
      </c>
      <c r="AF4387" s="16" t="str">
        <f aca="false">IF(AA4387&lt;&gt;"COMPRAR","",IF(AB4387="",IF(X4387="","",IF(X4387-V4387&lt;0.01,"EMPATE TÉCNICO","")),IF(AB4387&lt;I4387,"ESTOQUE INSUFICIENTE",IF(X4387="","",IF(X4387-V4387&lt;0.01,"EMPATE TÉCNICO","")))))</f>
        <v/>
      </c>
      <c r="AG4387" s="16" t="s">
        <v>547</v>
      </c>
      <c r="AH4387" s="16" t="s">
        <v>2039</v>
      </c>
    </row>
    <row r="4388" customFormat="false" ht="15" hidden="false" customHeight="false" outlineLevel="0" collapsed="false">
      <c r="A4388" s="16" t="s">
        <v>13572</v>
      </c>
      <c r="B4388" s="17" t="s">
        <v>13573</v>
      </c>
      <c r="C4388" s="16" t="s">
        <v>13574</v>
      </c>
      <c r="D4388" s="16" t="s">
        <v>13336</v>
      </c>
      <c r="E4388" s="18" t="n">
        <v>1</v>
      </c>
      <c r="F4388" s="16" t="s">
        <v>41</v>
      </c>
      <c r="G4388" s="18" t="n">
        <v>1</v>
      </c>
      <c r="H4388" s="16" t="n">
        <v>10.9</v>
      </c>
      <c r="I4388" s="18" t="n">
        <v>28</v>
      </c>
      <c r="J4388" s="19" t="n">
        <v>12.4355555555556</v>
      </c>
      <c r="K4388" s="19" t="n">
        <v>12.4355555555556</v>
      </c>
      <c r="L4388" s="19" t="n">
        <v>12.4356</v>
      </c>
      <c r="M4388" s="19" t="n">
        <f aca="false">IF(J4388&gt;0,J4388,K4388)*E4388</f>
        <v>12.4355555555556</v>
      </c>
      <c r="N4388" s="20"/>
      <c r="O4388" s="21" t="str">
        <f aca="false">IF(R4388="","",ROUND(R4388*(1-Premissas!$B$4),4))</f>
        <v/>
      </c>
      <c r="P4388" s="22"/>
      <c r="Q4388" s="22"/>
      <c r="R4388" s="23"/>
      <c r="S4388" s="24"/>
      <c r="T4388" s="24"/>
      <c r="U4388" s="25"/>
      <c r="V4388" s="19" t="str">
        <f aca="false">IF(COUNT(N4388:Q4388)=0,"",MIN(N4388:Q4388))</f>
        <v/>
      </c>
      <c r="W4388" s="16" t="str">
        <f aca="false">IF(V4388="","",INDEX($N$4:$Q$4,MATCH(V4388,N4388:Q4388,0)))</f>
        <v/>
      </c>
      <c r="X4388" s="19" t="str">
        <f aca="false">IF(COUNT(N4388:Q4388)&lt;2,"",SMALL(N4388:Q4388,2))</f>
        <v/>
      </c>
      <c r="Y4388" s="26" t="str">
        <f aca="false">IF(OR(V4388="",M4388=0),"",V4388/M4388-1)</f>
        <v/>
      </c>
      <c r="Z4388" s="26" t="str">
        <f aca="false">IF(OR(V4388="",L4388=""),"",V4388/(L4388*E4388)-1)</f>
        <v/>
      </c>
      <c r="AA4388" s="16" t="str">
        <f aca="false">IF(V4388="","SEM OFERTA",IF(OR(Y4388&gt;Premissas!$B$11,Y4388&lt;Premissas!$B$12),"VERIFICAR - UNIDADE/EMBALAGEM",IF(Y4388&gt;Premissas!$B$6,"NÃO COMPRAR - REAJUSTE &gt;5%","COMPRAR")))</f>
        <v>SEM OFERTA</v>
      </c>
      <c r="AB4388" s="18" t="str">
        <f aca="false">IF(W4388="DIMEC",S4388,IF(W4388="MEDCENTRO",U4388,""))</f>
        <v/>
      </c>
      <c r="AC4388" s="18" t="n">
        <f aca="false">IF(AA4388&lt;&gt;"COMPRAR",0,IF(AB4388="",I4388,MIN(I4388,AB4388)))</f>
        <v>0</v>
      </c>
      <c r="AD4388" s="19" t="n">
        <f aca="false">IF(AC4388&gt;0,AC4388*V4388,0)</f>
        <v>0</v>
      </c>
      <c r="AE4388" s="19" t="n">
        <f aca="false">IF(AC4388&gt;0,(M4388-V4388)*AC4388,0)</f>
        <v>0</v>
      </c>
      <c r="AF4388" s="16" t="str">
        <f aca="false">IF(AA4388&lt;&gt;"COMPRAR","",IF(AB4388="",IF(X4388="","",IF(X4388-V4388&lt;0.01,"EMPATE TÉCNICO","")),IF(AB4388&lt;I4388,"ESTOQUE INSUFICIENTE",IF(X4388="","",IF(X4388-V4388&lt;0.01,"EMPATE TÉCNICO","")))))</f>
        <v/>
      </c>
      <c r="AG4388" s="16" t="s">
        <v>547</v>
      </c>
      <c r="AH4388" s="16" t="s">
        <v>2039</v>
      </c>
    </row>
    <row r="4389" customFormat="false" ht="15" hidden="false" customHeight="false" outlineLevel="0" collapsed="false">
      <c r="A4389" s="16" t="s">
        <v>13575</v>
      </c>
      <c r="B4389" s="17" t="s">
        <v>13576</v>
      </c>
      <c r="C4389" s="16" t="s">
        <v>13577</v>
      </c>
      <c r="D4389" s="16" t="s">
        <v>13336</v>
      </c>
      <c r="E4389" s="18" t="n">
        <v>2</v>
      </c>
      <c r="F4389" s="16" t="s">
        <v>43</v>
      </c>
      <c r="G4389" s="18" t="n">
        <v>1</v>
      </c>
      <c r="H4389" s="16" t="n">
        <v>0.6</v>
      </c>
      <c r="I4389" s="18" t="n">
        <v>1</v>
      </c>
      <c r="J4389" s="19" t="n">
        <v>37.97</v>
      </c>
      <c r="K4389" s="19" t="n">
        <v>37.97</v>
      </c>
      <c r="L4389" s="19" t="n">
        <v>37.97</v>
      </c>
      <c r="M4389" s="19" t="n">
        <f aca="false">IF(J4389&gt;0,J4389,K4389)*E4389</f>
        <v>75.94</v>
      </c>
      <c r="N4389" s="20"/>
      <c r="O4389" s="21" t="str">
        <f aca="false">IF(R4389="","",ROUND(R4389*(1-Premissas!$B$4),4))</f>
        <v/>
      </c>
      <c r="P4389" s="22"/>
      <c r="Q4389" s="22"/>
      <c r="R4389" s="23"/>
      <c r="S4389" s="24"/>
      <c r="T4389" s="24"/>
      <c r="U4389" s="25"/>
      <c r="V4389" s="19" t="str">
        <f aca="false">IF(COUNT(N4389:Q4389)=0,"",MIN(N4389:Q4389))</f>
        <v/>
      </c>
      <c r="W4389" s="16" t="str">
        <f aca="false">IF(V4389="","",INDEX($N$4:$Q$4,MATCH(V4389,N4389:Q4389,0)))</f>
        <v/>
      </c>
      <c r="X4389" s="19" t="str">
        <f aca="false">IF(COUNT(N4389:Q4389)&lt;2,"",SMALL(N4389:Q4389,2))</f>
        <v/>
      </c>
      <c r="Y4389" s="26" t="str">
        <f aca="false">IF(OR(V4389="",M4389=0),"",V4389/M4389-1)</f>
        <v/>
      </c>
      <c r="Z4389" s="26" t="str">
        <f aca="false">IF(OR(V4389="",L4389=""),"",V4389/(L4389*E4389)-1)</f>
        <v/>
      </c>
      <c r="AA4389" s="16" t="str">
        <f aca="false">IF(V4389="","SEM OFERTA",IF(OR(Y4389&gt;Premissas!$B$11,Y4389&lt;Premissas!$B$12),"VERIFICAR - UNIDADE/EMBALAGEM",IF(Y4389&gt;Premissas!$B$6,"NÃO COMPRAR - REAJUSTE &gt;5%","COMPRAR")))</f>
        <v>SEM OFERTA</v>
      </c>
      <c r="AB4389" s="18" t="str">
        <f aca="false">IF(W4389="DIMEC",S4389,IF(W4389="MEDCENTRO",U4389,""))</f>
        <v/>
      </c>
      <c r="AC4389" s="18" t="n">
        <f aca="false">IF(AA4389&lt;&gt;"COMPRAR",0,IF(AB4389="",I4389,MIN(I4389,AB4389)))</f>
        <v>0</v>
      </c>
      <c r="AD4389" s="19" t="n">
        <f aca="false">IF(AC4389&gt;0,AC4389*V4389,0)</f>
        <v>0</v>
      </c>
      <c r="AE4389" s="19" t="n">
        <f aca="false">IF(AC4389&gt;0,(M4389-V4389)*AC4389,0)</f>
        <v>0</v>
      </c>
      <c r="AF4389" s="16" t="str">
        <f aca="false">IF(AA4389&lt;&gt;"COMPRAR","",IF(AB4389="",IF(X4389="","",IF(X4389-V4389&lt;0.01,"EMPATE TÉCNICO","")),IF(AB4389&lt;I4389,"ESTOQUE INSUFICIENTE",IF(X4389="","",IF(X4389-V4389&lt;0.01,"EMPATE TÉCNICO","")))))</f>
        <v/>
      </c>
      <c r="AG4389" s="16" t="s">
        <v>547</v>
      </c>
      <c r="AH4389" s="16" t="s">
        <v>2039</v>
      </c>
    </row>
    <row r="4390" customFormat="false" ht="15" hidden="false" customHeight="false" outlineLevel="0" collapsed="false">
      <c r="A4390" s="16" t="s">
        <v>13578</v>
      </c>
      <c r="B4390" s="17" t="s">
        <v>13579</v>
      </c>
      <c r="C4390" s="16" t="s">
        <v>13580</v>
      </c>
      <c r="D4390" s="16" t="s">
        <v>13581</v>
      </c>
      <c r="E4390" s="18" t="n">
        <v>1</v>
      </c>
      <c r="F4390" s="16" t="s">
        <v>42</v>
      </c>
      <c r="G4390" s="18" t="n">
        <v>1</v>
      </c>
      <c r="H4390" s="16" t="n">
        <v>0.6</v>
      </c>
      <c r="I4390" s="18" t="n">
        <v>1</v>
      </c>
      <c r="J4390" s="19" t="n">
        <v>41.4</v>
      </c>
      <c r="K4390" s="19" t="n">
        <v>41.4</v>
      </c>
      <c r="L4390" s="19" t="n">
        <v>41.4</v>
      </c>
      <c r="M4390" s="19" t="n">
        <f aca="false">IF(J4390&gt;0,J4390,K4390)*E4390</f>
        <v>41.4</v>
      </c>
      <c r="N4390" s="20"/>
      <c r="O4390" s="21" t="str">
        <f aca="false">IF(R4390="","",ROUND(R4390*(1-Premissas!$B$4),4))</f>
        <v/>
      </c>
      <c r="P4390" s="22"/>
      <c r="Q4390" s="22"/>
      <c r="R4390" s="23"/>
      <c r="S4390" s="24"/>
      <c r="T4390" s="24"/>
      <c r="U4390" s="25"/>
      <c r="V4390" s="19" t="str">
        <f aca="false">IF(COUNT(N4390:Q4390)=0,"",MIN(N4390:Q4390))</f>
        <v/>
      </c>
      <c r="W4390" s="16" t="str">
        <f aca="false">IF(V4390="","",INDEX($N$4:$Q$4,MATCH(V4390,N4390:Q4390,0)))</f>
        <v/>
      </c>
      <c r="X4390" s="19" t="str">
        <f aca="false">IF(COUNT(N4390:Q4390)&lt;2,"",SMALL(N4390:Q4390,2))</f>
        <v/>
      </c>
      <c r="Y4390" s="26" t="str">
        <f aca="false">IF(OR(V4390="",M4390=0),"",V4390/M4390-1)</f>
        <v/>
      </c>
      <c r="Z4390" s="26" t="str">
        <f aca="false">IF(OR(V4390="",L4390=""),"",V4390/(L4390*E4390)-1)</f>
        <v/>
      </c>
      <c r="AA4390" s="16" t="str">
        <f aca="false">IF(V4390="","SEM OFERTA",IF(OR(Y4390&gt;Premissas!$B$11,Y4390&lt;Premissas!$B$12),"VERIFICAR - UNIDADE/EMBALAGEM",IF(Y4390&gt;Premissas!$B$6,"NÃO COMPRAR - REAJUSTE &gt;5%","COMPRAR")))</f>
        <v>SEM OFERTA</v>
      </c>
      <c r="AB4390" s="18" t="str">
        <f aca="false">IF(W4390="DIMEC",S4390,IF(W4390="MEDCENTRO",U4390,""))</f>
        <v/>
      </c>
      <c r="AC4390" s="18" t="n">
        <f aca="false">IF(AA4390&lt;&gt;"COMPRAR",0,IF(AB4390="",I4390,MIN(I4390,AB4390)))</f>
        <v>0</v>
      </c>
      <c r="AD4390" s="19" t="n">
        <f aca="false">IF(AC4390&gt;0,AC4390*V4390,0)</f>
        <v>0</v>
      </c>
      <c r="AE4390" s="19" t="n">
        <f aca="false">IF(AC4390&gt;0,(M4390-V4390)*AC4390,0)</f>
        <v>0</v>
      </c>
      <c r="AF4390" s="16" t="str">
        <f aca="false">IF(AA4390&lt;&gt;"COMPRAR","",IF(AB4390="",IF(X4390="","",IF(X4390-V4390&lt;0.01,"EMPATE TÉCNICO","")),IF(AB4390&lt;I4390,"ESTOQUE INSUFICIENTE",IF(X4390="","",IF(X4390-V4390&lt;0.01,"EMPATE TÉCNICO","")))))</f>
        <v/>
      </c>
      <c r="AG4390" s="16" t="s">
        <v>547</v>
      </c>
      <c r="AH4390" s="16" t="s">
        <v>2039</v>
      </c>
    </row>
    <row r="4391" customFormat="false" ht="15" hidden="false" customHeight="false" outlineLevel="0" collapsed="false">
      <c r="A4391" s="16" t="s">
        <v>13582</v>
      </c>
      <c r="B4391" s="17" t="s">
        <v>13583</v>
      </c>
      <c r="C4391" s="16" t="s">
        <v>13584</v>
      </c>
      <c r="D4391" s="16" t="s">
        <v>4574</v>
      </c>
      <c r="E4391" s="18" t="n">
        <v>1</v>
      </c>
      <c r="F4391" s="16" t="s">
        <v>41</v>
      </c>
      <c r="G4391" s="18" t="n">
        <v>6</v>
      </c>
      <c r="H4391" s="16" t="n">
        <v>4.3</v>
      </c>
      <c r="I4391" s="18" t="n">
        <v>6</v>
      </c>
      <c r="J4391" s="19" t="n">
        <v>11.8866666666667</v>
      </c>
      <c r="K4391" s="19" t="n">
        <v>11.8866666666667</v>
      </c>
      <c r="L4391" s="19" t="n">
        <v>11.8867</v>
      </c>
      <c r="M4391" s="19" t="n">
        <f aca="false">IF(J4391&gt;0,J4391,K4391)*E4391</f>
        <v>11.8866666666667</v>
      </c>
      <c r="N4391" s="20"/>
      <c r="O4391" s="21" t="str">
        <f aca="false">IF(R4391="","",ROUND(R4391*(1-Premissas!$B$4),4))</f>
        <v/>
      </c>
      <c r="P4391" s="22"/>
      <c r="Q4391" s="22"/>
      <c r="R4391" s="23"/>
      <c r="S4391" s="24"/>
      <c r="T4391" s="24"/>
      <c r="U4391" s="25"/>
      <c r="V4391" s="19" t="str">
        <f aca="false">IF(COUNT(N4391:Q4391)=0,"",MIN(N4391:Q4391))</f>
        <v/>
      </c>
      <c r="W4391" s="16" t="str">
        <f aca="false">IF(V4391="","",INDEX($N$4:$Q$4,MATCH(V4391,N4391:Q4391,0)))</f>
        <v/>
      </c>
      <c r="X4391" s="19" t="str">
        <f aca="false">IF(COUNT(N4391:Q4391)&lt;2,"",SMALL(N4391:Q4391,2))</f>
        <v/>
      </c>
      <c r="Y4391" s="26" t="str">
        <f aca="false">IF(OR(V4391="",M4391=0),"",V4391/M4391-1)</f>
        <v/>
      </c>
      <c r="Z4391" s="26" t="str">
        <f aca="false">IF(OR(V4391="",L4391=""),"",V4391/(L4391*E4391)-1)</f>
        <v/>
      </c>
      <c r="AA4391" s="16" t="str">
        <f aca="false">IF(V4391="","SEM OFERTA",IF(OR(Y4391&gt;Premissas!$B$11,Y4391&lt;Premissas!$B$12),"VERIFICAR - UNIDADE/EMBALAGEM",IF(Y4391&gt;Premissas!$B$6,"NÃO COMPRAR - REAJUSTE &gt;5%","COMPRAR")))</f>
        <v>SEM OFERTA</v>
      </c>
      <c r="AB4391" s="18" t="str">
        <f aca="false">IF(W4391="DIMEC",S4391,IF(W4391="MEDCENTRO",U4391,""))</f>
        <v/>
      </c>
      <c r="AC4391" s="18" t="n">
        <f aca="false">IF(AA4391&lt;&gt;"COMPRAR",0,IF(AB4391="",I4391,MIN(I4391,AB4391)))</f>
        <v>0</v>
      </c>
      <c r="AD4391" s="19" t="n">
        <f aca="false">IF(AC4391&gt;0,AC4391*V4391,0)</f>
        <v>0</v>
      </c>
      <c r="AE4391" s="19" t="n">
        <f aca="false">IF(AC4391&gt;0,(M4391-V4391)*AC4391,0)</f>
        <v>0</v>
      </c>
      <c r="AF4391" s="16" t="str">
        <f aca="false">IF(AA4391&lt;&gt;"COMPRAR","",IF(AB4391="",IF(X4391="","",IF(X4391-V4391&lt;0.01,"EMPATE TÉCNICO","")),IF(AB4391&lt;I4391,"ESTOQUE INSUFICIENTE",IF(X4391="","",IF(X4391-V4391&lt;0.01,"EMPATE TÉCNICO","")))))</f>
        <v/>
      </c>
      <c r="AG4391" s="16" t="s">
        <v>547</v>
      </c>
      <c r="AH4391" s="16" t="s">
        <v>2039</v>
      </c>
    </row>
    <row r="4392" customFormat="false" ht="15" hidden="false" customHeight="false" outlineLevel="0" collapsed="false">
      <c r="A4392" s="16" t="s">
        <v>13585</v>
      </c>
      <c r="B4392" s="17" t="s">
        <v>13586</v>
      </c>
      <c r="C4392" s="16" t="s">
        <v>13587</v>
      </c>
      <c r="D4392" s="16" t="s">
        <v>13588</v>
      </c>
      <c r="E4392" s="18" t="n">
        <v>1</v>
      </c>
      <c r="F4392" s="16" t="s">
        <v>43</v>
      </c>
      <c r="G4392" s="18" t="n">
        <v>0</v>
      </c>
      <c r="H4392" s="16" t="n">
        <v>0.4</v>
      </c>
      <c r="I4392" s="18" t="n">
        <v>1</v>
      </c>
      <c r="J4392" s="19" t="n">
        <v>19.0733333333333</v>
      </c>
      <c r="K4392" s="19" t="n">
        <v>19.0733333333333</v>
      </c>
      <c r="L4392" s="19" t="n">
        <v>19.0733</v>
      </c>
      <c r="M4392" s="19" t="n">
        <f aca="false">IF(J4392&gt;0,J4392,K4392)*E4392</f>
        <v>19.0733333333333</v>
      </c>
      <c r="N4392" s="20"/>
      <c r="O4392" s="21" t="str">
        <f aca="false">IF(R4392="","",ROUND(R4392*(1-Premissas!$B$4),4))</f>
        <v/>
      </c>
      <c r="P4392" s="22"/>
      <c r="Q4392" s="22"/>
      <c r="R4392" s="23"/>
      <c r="S4392" s="24"/>
      <c r="T4392" s="24"/>
      <c r="U4392" s="25"/>
      <c r="V4392" s="19" t="str">
        <f aca="false">IF(COUNT(N4392:Q4392)=0,"",MIN(N4392:Q4392))</f>
        <v/>
      </c>
      <c r="W4392" s="16" t="str">
        <f aca="false">IF(V4392="","",INDEX($N$4:$Q$4,MATCH(V4392,N4392:Q4392,0)))</f>
        <v/>
      </c>
      <c r="X4392" s="19" t="str">
        <f aca="false">IF(COUNT(N4392:Q4392)&lt;2,"",SMALL(N4392:Q4392,2))</f>
        <v/>
      </c>
      <c r="Y4392" s="26" t="str">
        <f aca="false">IF(OR(V4392="",M4392=0),"",V4392/M4392-1)</f>
        <v/>
      </c>
      <c r="Z4392" s="26" t="str">
        <f aca="false">IF(OR(V4392="",L4392=""),"",V4392/(L4392*E4392)-1)</f>
        <v/>
      </c>
      <c r="AA4392" s="16" t="str">
        <f aca="false">IF(V4392="","SEM OFERTA",IF(OR(Y4392&gt;Premissas!$B$11,Y4392&lt;Premissas!$B$12),"VERIFICAR - UNIDADE/EMBALAGEM",IF(Y4392&gt;Premissas!$B$6,"NÃO COMPRAR - REAJUSTE &gt;5%","COMPRAR")))</f>
        <v>SEM OFERTA</v>
      </c>
      <c r="AB4392" s="18" t="str">
        <f aca="false">IF(W4392="DIMEC",S4392,IF(W4392="MEDCENTRO",U4392,""))</f>
        <v/>
      </c>
      <c r="AC4392" s="18" t="n">
        <f aca="false">IF(AA4392&lt;&gt;"COMPRAR",0,IF(AB4392="",I4392,MIN(I4392,AB4392)))</f>
        <v>0</v>
      </c>
      <c r="AD4392" s="19" t="n">
        <f aca="false">IF(AC4392&gt;0,AC4392*V4392,0)</f>
        <v>0</v>
      </c>
      <c r="AE4392" s="19" t="n">
        <f aca="false">IF(AC4392&gt;0,(M4392-V4392)*AC4392,0)</f>
        <v>0</v>
      </c>
      <c r="AF4392" s="16" t="str">
        <f aca="false">IF(AA4392&lt;&gt;"COMPRAR","",IF(AB4392="",IF(X4392="","",IF(X4392-V4392&lt;0.01,"EMPATE TÉCNICO","")),IF(AB4392&lt;I4392,"ESTOQUE INSUFICIENTE",IF(X4392="","",IF(X4392-V4392&lt;0.01,"EMPATE TÉCNICO","")))))</f>
        <v/>
      </c>
      <c r="AG4392" s="16" t="s">
        <v>713</v>
      </c>
      <c r="AH4392" s="16" t="s">
        <v>2039</v>
      </c>
    </row>
    <row r="4393" customFormat="false" ht="15" hidden="false" customHeight="false" outlineLevel="0" collapsed="false">
      <c r="A4393" s="16" t="s">
        <v>13589</v>
      </c>
      <c r="B4393" s="17" t="s">
        <v>13590</v>
      </c>
      <c r="C4393" s="16" t="s">
        <v>13591</v>
      </c>
      <c r="D4393" s="16" t="s">
        <v>13399</v>
      </c>
      <c r="E4393" s="18" t="n">
        <v>1</v>
      </c>
      <c r="F4393" s="16" t="s">
        <v>41</v>
      </c>
      <c r="G4393" s="18" t="n">
        <v>8</v>
      </c>
      <c r="H4393" s="16" t="n">
        <v>4.7</v>
      </c>
      <c r="I4393" s="18" t="n">
        <v>5</v>
      </c>
      <c r="J4393" s="19" t="n">
        <v>18.535</v>
      </c>
      <c r="K4393" s="19" t="n">
        <v>18.535</v>
      </c>
      <c r="L4393" s="19" t="n">
        <v>18.535</v>
      </c>
      <c r="M4393" s="19" t="n">
        <f aca="false">IF(J4393&gt;0,J4393,K4393)*E4393</f>
        <v>18.535</v>
      </c>
      <c r="N4393" s="20"/>
      <c r="O4393" s="21" t="str">
        <f aca="false">IF(R4393="","",ROUND(R4393*(1-Premissas!$B$4),4))</f>
        <v/>
      </c>
      <c r="P4393" s="22"/>
      <c r="Q4393" s="22"/>
      <c r="R4393" s="23"/>
      <c r="S4393" s="24"/>
      <c r="T4393" s="24"/>
      <c r="U4393" s="25"/>
      <c r="V4393" s="19" t="str">
        <f aca="false">IF(COUNT(N4393:Q4393)=0,"",MIN(N4393:Q4393))</f>
        <v/>
      </c>
      <c r="W4393" s="16" t="str">
        <f aca="false">IF(V4393="","",INDEX($N$4:$Q$4,MATCH(V4393,N4393:Q4393,0)))</f>
        <v/>
      </c>
      <c r="X4393" s="19" t="str">
        <f aca="false">IF(COUNT(N4393:Q4393)&lt;2,"",SMALL(N4393:Q4393,2))</f>
        <v/>
      </c>
      <c r="Y4393" s="26" t="str">
        <f aca="false">IF(OR(V4393="",M4393=0),"",V4393/M4393-1)</f>
        <v/>
      </c>
      <c r="Z4393" s="26" t="str">
        <f aca="false">IF(OR(V4393="",L4393=""),"",V4393/(L4393*E4393)-1)</f>
        <v/>
      </c>
      <c r="AA4393" s="16" t="str">
        <f aca="false">IF(V4393="","SEM OFERTA",IF(OR(Y4393&gt;Premissas!$B$11,Y4393&lt;Premissas!$B$12),"VERIFICAR - UNIDADE/EMBALAGEM",IF(Y4393&gt;Premissas!$B$6,"NÃO COMPRAR - REAJUSTE &gt;5%","COMPRAR")))</f>
        <v>SEM OFERTA</v>
      </c>
      <c r="AB4393" s="18" t="str">
        <f aca="false">IF(W4393="DIMEC",S4393,IF(W4393="MEDCENTRO",U4393,""))</f>
        <v/>
      </c>
      <c r="AC4393" s="18" t="n">
        <f aca="false">IF(AA4393&lt;&gt;"COMPRAR",0,IF(AB4393="",I4393,MIN(I4393,AB4393)))</f>
        <v>0</v>
      </c>
      <c r="AD4393" s="19" t="n">
        <f aca="false">IF(AC4393&gt;0,AC4393*V4393,0)</f>
        <v>0</v>
      </c>
      <c r="AE4393" s="19" t="n">
        <f aca="false">IF(AC4393&gt;0,(M4393-V4393)*AC4393,0)</f>
        <v>0</v>
      </c>
      <c r="AF4393" s="16" t="str">
        <f aca="false">IF(AA4393&lt;&gt;"COMPRAR","",IF(AB4393="",IF(X4393="","",IF(X4393-V4393&lt;0.01,"EMPATE TÉCNICO","")),IF(AB4393&lt;I4393,"ESTOQUE INSUFICIENTE",IF(X4393="","",IF(X4393-V4393&lt;0.01,"EMPATE TÉCNICO","")))))</f>
        <v/>
      </c>
      <c r="AG4393" s="16" t="s">
        <v>713</v>
      </c>
      <c r="AH4393" s="16" t="s">
        <v>2039</v>
      </c>
    </row>
    <row r="4394" customFormat="false" ht="15" hidden="false" customHeight="false" outlineLevel="0" collapsed="false">
      <c r="A4394" s="16" t="s">
        <v>13592</v>
      </c>
      <c r="B4394" s="17" t="s">
        <v>13593</v>
      </c>
      <c r="C4394" s="16" t="s">
        <v>13594</v>
      </c>
      <c r="D4394" s="16" t="s">
        <v>13595</v>
      </c>
      <c r="E4394" s="18" t="n">
        <v>1</v>
      </c>
      <c r="F4394" s="16" t="s">
        <v>43</v>
      </c>
      <c r="G4394" s="18" t="n">
        <v>0</v>
      </c>
      <c r="H4394" s="16" t="n">
        <v>2.3</v>
      </c>
      <c r="I4394" s="18" t="n">
        <v>6</v>
      </c>
      <c r="J4394" s="19" t="n">
        <v>27.9721428571429</v>
      </c>
      <c r="K4394" s="19" t="n">
        <v>27.9721428571429</v>
      </c>
      <c r="L4394" s="19" t="n">
        <v>27.9721</v>
      </c>
      <c r="M4394" s="19" t="n">
        <f aca="false">IF(J4394&gt;0,J4394,K4394)*E4394</f>
        <v>27.9721428571429</v>
      </c>
      <c r="N4394" s="20"/>
      <c r="O4394" s="21" t="str">
        <f aca="false">IF(R4394="","",ROUND(R4394*(1-Premissas!$B$4),4))</f>
        <v/>
      </c>
      <c r="P4394" s="22"/>
      <c r="Q4394" s="22"/>
      <c r="R4394" s="23"/>
      <c r="S4394" s="24"/>
      <c r="T4394" s="24"/>
      <c r="U4394" s="25"/>
      <c r="V4394" s="19" t="str">
        <f aca="false">IF(COUNT(N4394:Q4394)=0,"",MIN(N4394:Q4394))</f>
        <v/>
      </c>
      <c r="W4394" s="16" t="str">
        <f aca="false">IF(V4394="","",INDEX($N$4:$Q$4,MATCH(V4394,N4394:Q4394,0)))</f>
        <v/>
      </c>
      <c r="X4394" s="19" t="str">
        <f aca="false">IF(COUNT(N4394:Q4394)&lt;2,"",SMALL(N4394:Q4394,2))</f>
        <v/>
      </c>
      <c r="Y4394" s="26" t="str">
        <f aca="false">IF(OR(V4394="",M4394=0),"",V4394/M4394-1)</f>
        <v/>
      </c>
      <c r="Z4394" s="26" t="str">
        <f aca="false">IF(OR(V4394="",L4394=""),"",V4394/(L4394*E4394)-1)</f>
        <v/>
      </c>
      <c r="AA4394" s="16" t="str">
        <f aca="false">IF(V4394="","SEM OFERTA",IF(OR(Y4394&gt;Premissas!$B$11,Y4394&lt;Premissas!$B$12),"VERIFICAR - UNIDADE/EMBALAGEM",IF(Y4394&gt;Premissas!$B$6,"NÃO COMPRAR - REAJUSTE &gt;5%","COMPRAR")))</f>
        <v>SEM OFERTA</v>
      </c>
      <c r="AB4394" s="18" t="str">
        <f aca="false">IF(W4394="DIMEC",S4394,IF(W4394="MEDCENTRO",U4394,""))</f>
        <v/>
      </c>
      <c r="AC4394" s="18" t="n">
        <f aca="false">IF(AA4394&lt;&gt;"COMPRAR",0,IF(AB4394="",I4394,MIN(I4394,AB4394)))</f>
        <v>0</v>
      </c>
      <c r="AD4394" s="19" t="n">
        <f aca="false">IF(AC4394&gt;0,AC4394*V4394,0)</f>
        <v>0</v>
      </c>
      <c r="AE4394" s="19" t="n">
        <f aca="false">IF(AC4394&gt;0,(M4394-V4394)*AC4394,0)</f>
        <v>0</v>
      </c>
      <c r="AF4394" s="16" t="str">
        <f aca="false">IF(AA4394&lt;&gt;"COMPRAR","",IF(AB4394="",IF(X4394="","",IF(X4394-V4394&lt;0.01,"EMPATE TÉCNICO","")),IF(AB4394&lt;I4394,"ESTOQUE INSUFICIENTE",IF(X4394="","",IF(X4394-V4394&lt;0.01,"EMPATE TÉCNICO","")))))</f>
        <v/>
      </c>
      <c r="AG4394" s="16" t="s">
        <v>547</v>
      </c>
      <c r="AH4394" s="16" t="s">
        <v>2039</v>
      </c>
    </row>
    <row r="4395" customFormat="false" ht="15" hidden="false" customHeight="false" outlineLevel="0" collapsed="false">
      <c r="A4395" s="16" t="s">
        <v>13596</v>
      </c>
      <c r="B4395" s="17" t="s">
        <v>13597</v>
      </c>
      <c r="C4395" s="16" t="s">
        <v>13598</v>
      </c>
      <c r="D4395" s="16" t="s">
        <v>13440</v>
      </c>
      <c r="E4395" s="18" t="n">
        <v>1</v>
      </c>
      <c r="F4395" s="16" t="s">
        <v>43</v>
      </c>
      <c r="G4395" s="18" t="n">
        <v>0</v>
      </c>
      <c r="H4395" s="16" t="n">
        <v>0</v>
      </c>
      <c r="I4395" s="18" t="n">
        <v>1</v>
      </c>
      <c r="J4395" s="19" t="n">
        <v>35.785</v>
      </c>
      <c r="K4395" s="19" t="n">
        <v>35.785</v>
      </c>
      <c r="L4395" s="19" t="n">
        <v>35.785</v>
      </c>
      <c r="M4395" s="19" t="n">
        <f aca="false">IF(J4395&gt;0,J4395,K4395)*E4395</f>
        <v>35.785</v>
      </c>
      <c r="N4395" s="20"/>
      <c r="O4395" s="21" t="str">
        <f aca="false">IF(R4395="","",ROUND(R4395*(1-Premissas!$B$4),4))</f>
        <v/>
      </c>
      <c r="P4395" s="22"/>
      <c r="Q4395" s="22"/>
      <c r="R4395" s="23"/>
      <c r="S4395" s="24"/>
      <c r="T4395" s="24"/>
      <c r="U4395" s="25"/>
      <c r="V4395" s="19" t="str">
        <f aca="false">IF(COUNT(N4395:Q4395)=0,"",MIN(N4395:Q4395))</f>
        <v/>
      </c>
      <c r="W4395" s="16" t="str">
        <f aca="false">IF(V4395="","",INDEX($N$4:$Q$4,MATCH(V4395,N4395:Q4395,0)))</f>
        <v/>
      </c>
      <c r="X4395" s="19" t="str">
        <f aca="false">IF(COUNT(N4395:Q4395)&lt;2,"",SMALL(N4395:Q4395,2))</f>
        <v/>
      </c>
      <c r="Y4395" s="26" t="str">
        <f aca="false">IF(OR(V4395="",M4395=0),"",V4395/M4395-1)</f>
        <v/>
      </c>
      <c r="Z4395" s="26" t="str">
        <f aca="false">IF(OR(V4395="",L4395=""),"",V4395/(L4395*E4395)-1)</f>
        <v/>
      </c>
      <c r="AA4395" s="16" t="str">
        <f aca="false">IF(V4395="","SEM OFERTA",IF(OR(Y4395&gt;Premissas!$B$11,Y4395&lt;Premissas!$B$12),"VERIFICAR - UNIDADE/EMBALAGEM",IF(Y4395&gt;Premissas!$B$6,"NÃO COMPRAR - REAJUSTE &gt;5%","COMPRAR")))</f>
        <v>SEM OFERTA</v>
      </c>
      <c r="AB4395" s="18" t="str">
        <f aca="false">IF(W4395="DIMEC",S4395,IF(W4395="MEDCENTRO",U4395,""))</f>
        <v/>
      </c>
      <c r="AC4395" s="18" t="n">
        <f aca="false">IF(AA4395&lt;&gt;"COMPRAR",0,IF(AB4395="",I4395,MIN(I4395,AB4395)))</f>
        <v>0</v>
      </c>
      <c r="AD4395" s="19" t="n">
        <f aca="false">IF(AC4395&gt;0,AC4395*V4395,0)</f>
        <v>0</v>
      </c>
      <c r="AE4395" s="19" t="n">
        <f aca="false">IF(AC4395&gt;0,(M4395-V4395)*AC4395,0)</f>
        <v>0</v>
      </c>
      <c r="AF4395" s="16" t="str">
        <f aca="false">IF(AA4395&lt;&gt;"COMPRAR","",IF(AB4395="",IF(X4395="","",IF(X4395-V4395&lt;0.01,"EMPATE TÉCNICO","")),IF(AB4395&lt;I4395,"ESTOQUE INSUFICIENTE",IF(X4395="","",IF(X4395-V4395&lt;0.01,"EMPATE TÉCNICO","")))))</f>
        <v/>
      </c>
      <c r="AG4395" s="16" t="s">
        <v>328</v>
      </c>
      <c r="AH4395" s="16" t="s">
        <v>2039</v>
      </c>
    </row>
    <row r="4396" customFormat="false" ht="15" hidden="false" customHeight="false" outlineLevel="0" collapsed="false">
      <c r="A4396" s="16" t="s">
        <v>13599</v>
      </c>
      <c r="B4396" s="17" t="s">
        <v>13600</v>
      </c>
      <c r="C4396" s="16" t="s">
        <v>13601</v>
      </c>
      <c r="D4396" s="16" t="s">
        <v>637</v>
      </c>
      <c r="E4396" s="18" t="n">
        <v>1</v>
      </c>
      <c r="F4396" s="16" t="s">
        <v>42</v>
      </c>
      <c r="G4396" s="18" t="n">
        <v>7</v>
      </c>
      <c r="H4396" s="16" t="n">
        <v>5.4</v>
      </c>
      <c r="I4396" s="18" t="n">
        <v>7</v>
      </c>
      <c r="J4396" s="19" t="n">
        <v>12.98</v>
      </c>
      <c r="K4396" s="19" t="n">
        <v>12.98</v>
      </c>
      <c r="L4396" s="19" t="n">
        <v>12.98</v>
      </c>
      <c r="M4396" s="19" t="n">
        <f aca="false">IF(J4396&gt;0,J4396,K4396)*E4396</f>
        <v>12.98</v>
      </c>
      <c r="N4396" s="20"/>
      <c r="O4396" s="21" t="str">
        <f aca="false">IF(R4396="","",ROUND(R4396*(1-Premissas!$B$4),4))</f>
        <v/>
      </c>
      <c r="P4396" s="22"/>
      <c r="Q4396" s="22"/>
      <c r="R4396" s="23"/>
      <c r="S4396" s="24"/>
      <c r="T4396" s="24"/>
      <c r="U4396" s="25"/>
      <c r="V4396" s="19" t="str">
        <f aca="false">IF(COUNT(N4396:Q4396)=0,"",MIN(N4396:Q4396))</f>
        <v/>
      </c>
      <c r="W4396" s="16" t="str">
        <f aca="false">IF(V4396="","",INDEX($N$4:$Q$4,MATCH(V4396,N4396:Q4396,0)))</f>
        <v/>
      </c>
      <c r="X4396" s="19" t="str">
        <f aca="false">IF(COUNT(N4396:Q4396)&lt;2,"",SMALL(N4396:Q4396,2))</f>
        <v/>
      </c>
      <c r="Y4396" s="26" t="str">
        <f aca="false">IF(OR(V4396="",M4396=0),"",V4396/M4396-1)</f>
        <v/>
      </c>
      <c r="Z4396" s="26" t="str">
        <f aca="false">IF(OR(V4396="",L4396=""),"",V4396/(L4396*E4396)-1)</f>
        <v/>
      </c>
      <c r="AA4396" s="16" t="str">
        <f aca="false">IF(V4396="","SEM OFERTA",IF(OR(Y4396&gt;Premissas!$B$11,Y4396&lt;Premissas!$B$12),"VERIFICAR - UNIDADE/EMBALAGEM",IF(Y4396&gt;Premissas!$B$6,"NÃO COMPRAR - REAJUSTE &gt;5%","COMPRAR")))</f>
        <v>SEM OFERTA</v>
      </c>
      <c r="AB4396" s="18" t="str">
        <f aca="false">IF(W4396="DIMEC",S4396,IF(W4396="MEDCENTRO",U4396,""))</f>
        <v/>
      </c>
      <c r="AC4396" s="18" t="n">
        <f aca="false">IF(AA4396&lt;&gt;"COMPRAR",0,IF(AB4396="",I4396,MIN(I4396,AB4396)))</f>
        <v>0</v>
      </c>
      <c r="AD4396" s="19" t="n">
        <f aca="false">IF(AC4396&gt;0,AC4396*V4396,0)</f>
        <v>0</v>
      </c>
      <c r="AE4396" s="19" t="n">
        <f aca="false">IF(AC4396&gt;0,(M4396-V4396)*AC4396,0)</f>
        <v>0</v>
      </c>
      <c r="AF4396" s="16" t="str">
        <f aca="false">IF(AA4396&lt;&gt;"COMPRAR","",IF(AB4396="",IF(X4396="","",IF(X4396-V4396&lt;0.01,"EMPATE TÉCNICO","")),IF(AB4396&lt;I4396,"ESTOQUE INSUFICIENTE",IF(X4396="","",IF(X4396-V4396&lt;0.01,"EMPATE TÉCNICO","")))))</f>
        <v/>
      </c>
      <c r="AG4396" s="16" t="s">
        <v>328</v>
      </c>
      <c r="AH4396" s="16" t="s">
        <v>2039</v>
      </c>
    </row>
    <row r="4397" customFormat="false" ht="15" hidden="false" customHeight="false" outlineLevel="0" collapsed="false">
      <c r="A4397" s="16" t="s">
        <v>13602</v>
      </c>
      <c r="B4397" s="17" t="s">
        <v>13603</v>
      </c>
      <c r="C4397" s="16" t="s">
        <v>13604</v>
      </c>
      <c r="D4397" s="16" t="s">
        <v>637</v>
      </c>
      <c r="E4397" s="18" t="n">
        <v>1</v>
      </c>
      <c r="F4397" s="16" t="s">
        <v>41</v>
      </c>
      <c r="G4397" s="18" t="n">
        <v>14</v>
      </c>
      <c r="H4397" s="16" t="n">
        <v>8.3</v>
      </c>
      <c r="I4397" s="18" t="n">
        <v>8</v>
      </c>
      <c r="J4397" s="19" t="n">
        <v>16.09</v>
      </c>
      <c r="K4397" s="19" t="n">
        <v>16.09</v>
      </c>
      <c r="L4397" s="19" t="n">
        <v>16.09</v>
      </c>
      <c r="M4397" s="19" t="n">
        <f aca="false">IF(J4397&gt;0,J4397,K4397)*E4397</f>
        <v>16.09</v>
      </c>
      <c r="N4397" s="20"/>
      <c r="O4397" s="21" t="str">
        <f aca="false">IF(R4397="","",ROUND(R4397*(1-Premissas!$B$4),4))</f>
        <v/>
      </c>
      <c r="P4397" s="22"/>
      <c r="Q4397" s="22"/>
      <c r="R4397" s="23"/>
      <c r="S4397" s="24"/>
      <c r="T4397" s="24"/>
      <c r="U4397" s="25"/>
      <c r="V4397" s="19" t="str">
        <f aca="false">IF(COUNT(N4397:Q4397)=0,"",MIN(N4397:Q4397))</f>
        <v/>
      </c>
      <c r="W4397" s="16" t="str">
        <f aca="false">IF(V4397="","",INDEX($N$4:$Q$4,MATCH(V4397,N4397:Q4397,0)))</f>
        <v/>
      </c>
      <c r="X4397" s="19" t="str">
        <f aca="false">IF(COUNT(N4397:Q4397)&lt;2,"",SMALL(N4397:Q4397,2))</f>
        <v/>
      </c>
      <c r="Y4397" s="26" t="str">
        <f aca="false">IF(OR(V4397="",M4397=0),"",V4397/M4397-1)</f>
        <v/>
      </c>
      <c r="Z4397" s="26" t="str">
        <f aca="false">IF(OR(V4397="",L4397=""),"",V4397/(L4397*E4397)-1)</f>
        <v/>
      </c>
      <c r="AA4397" s="16" t="str">
        <f aca="false">IF(V4397="","SEM OFERTA",IF(OR(Y4397&gt;Premissas!$B$11,Y4397&lt;Premissas!$B$12),"VERIFICAR - UNIDADE/EMBALAGEM",IF(Y4397&gt;Premissas!$B$6,"NÃO COMPRAR - REAJUSTE &gt;5%","COMPRAR")))</f>
        <v>SEM OFERTA</v>
      </c>
      <c r="AB4397" s="18" t="str">
        <f aca="false">IF(W4397="DIMEC",S4397,IF(W4397="MEDCENTRO",U4397,""))</f>
        <v/>
      </c>
      <c r="AC4397" s="18" t="n">
        <f aca="false">IF(AA4397&lt;&gt;"COMPRAR",0,IF(AB4397="",I4397,MIN(I4397,AB4397)))</f>
        <v>0</v>
      </c>
      <c r="AD4397" s="19" t="n">
        <f aca="false">IF(AC4397&gt;0,AC4397*V4397,0)</f>
        <v>0</v>
      </c>
      <c r="AE4397" s="19" t="n">
        <f aca="false">IF(AC4397&gt;0,(M4397-V4397)*AC4397,0)</f>
        <v>0</v>
      </c>
      <c r="AF4397" s="16" t="str">
        <f aca="false">IF(AA4397&lt;&gt;"COMPRAR","",IF(AB4397="",IF(X4397="","",IF(X4397-V4397&lt;0.01,"EMPATE TÉCNICO","")),IF(AB4397&lt;I4397,"ESTOQUE INSUFICIENTE",IF(X4397="","",IF(X4397-V4397&lt;0.01,"EMPATE TÉCNICO","")))))</f>
        <v/>
      </c>
      <c r="AG4397" s="16" t="s">
        <v>328</v>
      </c>
      <c r="AH4397" s="16" t="s">
        <v>2039</v>
      </c>
    </row>
    <row r="4398" customFormat="false" ht="15" hidden="false" customHeight="false" outlineLevel="0" collapsed="false">
      <c r="A4398" s="16" t="s">
        <v>13605</v>
      </c>
      <c r="B4398" s="17" t="s">
        <v>13606</v>
      </c>
      <c r="C4398" s="16" t="s">
        <v>13607</v>
      </c>
      <c r="D4398" s="16" t="s">
        <v>13608</v>
      </c>
      <c r="E4398" s="18" t="n">
        <v>1</v>
      </c>
      <c r="F4398" s="16" t="s">
        <v>41</v>
      </c>
      <c r="G4398" s="18" t="n">
        <v>2</v>
      </c>
      <c r="H4398" s="16" t="n">
        <v>1.2</v>
      </c>
      <c r="I4398" s="18" t="n">
        <v>2</v>
      </c>
      <c r="J4398" s="19" t="n">
        <v>36.4066666666667</v>
      </c>
      <c r="K4398" s="19" t="n">
        <v>36.4066666666667</v>
      </c>
      <c r="L4398" s="19" t="n">
        <v>36.4067</v>
      </c>
      <c r="M4398" s="19" t="n">
        <f aca="false">IF(J4398&gt;0,J4398,K4398)*E4398</f>
        <v>36.4066666666667</v>
      </c>
      <c r="N4398" s="20"/>
      <c r="O4398" s="21" t="str">
        <f aca="false">IF(R4398="","",ROUND(R4398*(1-Premissas!$B$4),4))</f>
        <v/>
      </c>
      <c r="P4398" s="22"/>
      <c r="Q4398" s="22"/>
      <c r="R4398" s="23"/>
      <c r="S4398" s="24"/>
      <c r="T4398" s="24"/>
      <c r="U4398" s="25"/>
      <c r="V4398" s="19" t="str">
        <f aca="false">IF(COUNT(N4398:Q4398)=0,"",MIN(N4398:Q4398))</f>
        <v/>
      </c>
      <c r="W4398" s="16" t="str">
        <f aca="false">IF(V4398="","",INDEX($N$4:$Q$4,MATCH(V4398,N4398:Q4398,0)))</f>
        <v/>
      </c>
      <c r="X4398" s="19" t="str">
        <f aca="false">IF(COUNT(N4398:Q4398)&lt;2,"",SMALL(N4398:Q4398,2))</f>
        <v/>
      </c>
      <c r="Y4398" s="26" t="str">
        <f aca="false">IF(OR(V4398="",M4398=0),"",V4398/M4398-1)</f>
        <v/>
      </c>
      <c r="Z4398" s="26" t="str">
        <f aca="false">IF(OR(V4398="",L4398=""),"",V4398/(L4398*E4398)-1)</f>
        <v/>
      </c>
      <c r="AA4398" s="16" t="str">
        <f aca="false">IF(V4398="","SEM OFERTA",IF(OR(Y4398&gt;Premissas!$B$11,Y4398&lt;Premissas!$B$12),"VERIFICAR - UNIDADE/EMBALAGEM",IF(Y4398&gt;Premissas!$B$6,"NÃO COMPRAR - REAJUSTE &gt;5%","COMPRAR")))</f>
        <v>SEM OFERTA</v>
      </c>
      <c r="AB4398" s="18" t="str">
        <f aca="false">IF(W4398="DIMEC",S4398,IF(W4398="MEDCENTRO",U4398,""))</f>
        <v/>
      </c>
      <c r="AC4398" s="18" t="n">
        <f aca="false">IF(AA4398&lt;&gt;"COMPRAR",0,IF(AB4398="",I4398,MIN(I4398,AB4398)))</f>
        <v>0</v>
      </c>
      <c r="AD4398" s="19" t="n">
        <f aca="false">IF(AC4398&gt;0,AC4398*V4398,0)</f>
        <v>0</v>
      </c>
      <c r="AE4398" s="19" t="n">
        <f aca="false">IF(AC4398&gt;0,(M4398-V4398)*AC4398,0)</f>
        <v>0</v>
      </c>
      <c r="AF4398" s="16" t="str">
        <f aca="false">IF(AA4398&lt;&gt;"COMPRAR","",IF(AB4398="",IF(X4398="","",IF(X4398-V4398&lt;0.01,"EMPATE TÉCNICO","")),IF(AB4398&lt;I4398,"ESTOQUE INSUFICIENTE",IF(X4398="","",IF(X4398-V4398&lt;0.01,"EMPATE TÉCNICO","")))))</f>
        <v/>
      </c>
      <c r="AG4398" s="16" t="s">
        <v>547</v>
      </c>
      <c r="AH4398" s="16" t="s">
        <v>2039</v>
      </c>
    </row>
    <row r="4399" customFormat="false" ht="15" hidden="false" customHeight="false" outlineLevel="0" collapsed="false">
      <c r="A4399" s="16" t="s">
        <v>13609</v>
      </c>
      <c r="B4399" s="17" t="s">
        <v>13610</v>
      </c>
      <c r="C4399" s="16" t="s">
        <v>13611</v>
      </c>
      <c r="D4399" s="16" t="s">
        <v>13608</v>
      </c>
      <c r="E4399" s="18" t="n">
        <v>1</v>
      </c>
      <c r="F4399" s="16" t="s">
        <v>41</v>
      </c>
      <c r="G4399" s="18" t="n">
        <v>2</v>
      </c>
      <c r="H4399" s="16" t="n">
        <v>1.2</v>
      </c>
      <c r="I4399" s="18" t="n">
        <v>2</v>
      </c>
      <c r="J4399" s="19" t="n">
        <v>46.77</v>
      </c>
      <c r="K4399" s="19" t="n">
        <v>46.77</v>
      </c>
      <c r="L4399" s="19" t="n">
        <v>46.77</v>
      </c>
      <c r="M4399" s="19" t="n">
        <f aca="false">IF(J4399&gt;0,J4399,K4399)*E4399</f>
        <v>46.77</v>
      </c>
      <c r="N4399" s="20"/>
      <c r="O4399" s="21" t="str">
        <f aca="false">IF(R4399="","",ROUND(R4399*(1-Premissas!$B$4),4))</f>
        <v/>
      </c>
      <c r="P4399" s="22"/>
      <c r="Q4399" s="22"/>
      <c r="R4399" s="23"/>
      <c r="S4399" s="24"/>
      <c r="T4399" s="24"/>
      <c r="U4399" s="25"/>
      <c r="V4399" s="19" t="str">
        <f aca="false">IF(COUNT(N4399:Q4399)=0,"",MIN(N4399:Q4399))</f>
        <v/>
      </c>
      <c r="W4399" s="16" t="str">
        <f aca="false">IF(V4399="","",INDEX($N$4:$Q$4,MATCH(V4399,N4399:Q4399,0)))</f>
        <v/>
      </c>
      <c r="X4399" s="19" t="str">
        <f aca="false">IF(COUNT(N4399:Q4399)&lt;2,"",SMALL(N4399:Q4399,2))</f>
        <v/>
      </c>
      <c r="Y4399" s="26" t="str">
        <f aca="false">IF(OR(V4399="",M4399=0),"",V4399/M4399-1)</f>
        <v/>
      </c>
      <c r="Z4399" s="26" t="str">
        <f aca="false">IF(OR(V4399="",L4399=""),"",V4399/(L4399*E4399)-1)</f>
        <v/>
      </c>
      <c r="AA4399" s="16" t="str">
        <f aca="false">IF(V4399="","SEM OFERTA",IF(OR(Y4399&gt;Premissas!$B$11,Y4399&lt;Premissas!$B$12),"VERIFICAR - UNIDADE/EMBALAGEM",IF(Y4399&gt;Premissas!$B$6,"NÃO COMPRAR - REAJUSTE &gt;5%","COMPRAR")))</f>
        <v>SEM OFERTA</v>
      </c>
      <c r="AB4399" s="18" t="str">
        <f aca="false">IF(W4399="DIMEC",S4399,IF(W4399="MEDCENTRO",U4399,""))</f>
        <v/>
      </c>
      <c r="AC4399" s="18" t="n">
        <f aca="false">IF(AA4399&lt;&gt;"COMPRAR",0,IF(AB4399="",I4399,MIN(I4399,AB4399)))</f>
        <v>0</v>
      </c>
      <c r="AD4399" s="19" t="n">
        <f aca="false">IF(AC4399&gt;0,AC4399*V4399,0)</f>
        <v>0</v>
      </c>
      <c r="AE4399" s="19" t="n">
        <f aca="false">IF(AC4399&gt;0,(M4399-V4399)*AC4399,0)</f>
        <v>0</v>
      </c>
      <c r="AF4399" s="16" t="str">
        <f aca="false">IF(AA4399&lt;&gt;"COMPRAR","",IF(AB4399="",IF(X4399="","",IF(X4399-V4399&lt;0.01,"EMPATE TÉCNICO","")),IF(AB4399&lt;I4399,"ESTOQUE INSUFICIENTE",IF(X4399="","",IF(X4399-V4399&lt;0.01,"EMPATE TÉCNICO","")))))</f>
        <v/>
      </c>
      <c r="AG4399" s="16" t="s">
        <v>547</v>
      </c>
      <c r="AH4399" s="16" t="s">
        <v>2039</v>
      </c>
    </row>
    <row r="4400" customFormat="false" ht="15" hidden="false" customHeight="false" outlineLevel="0" collapsed="false">
      <c r="A4400" s="16" t="s">
        <v>13612</v>
      </c>
      <c r="B4400" s="17" t="s">
        <v>13613</v>
      </c>
      <c r="C4400" s="16" t="s">
        <v>13614</v>
      </c>
      <c r="D4400" s="16" t="s">
        <v>989</v>
      </c>
      <c r="E4400" s="18" t="n">
        <v>1</v>
      </c>
      <c r="F4400" s="16" t="s">
        <v>43</v>
      </c>
      <c r="G4400" s="18" t="n">
        <v>1</v>
      </c>
      <c r="H4400" s="16" t="n">
        <v>0.4</v>
      </c>
      <c r="I4400" s="18" t="n">
        <v>1</v>
      </c>
      <c r="J4400" s="19" t="n">
        <v>40.9</v>
      </c>
      <c r="K4400" s="19" t="n">
        <v>40.9</v>
      </c>
      <c r="L4400" s="19" t="n">
        <v>40.9</v>
      </c>
      <c r="M4400" s="19" t="n">
        <f aca="false">IF(J4400&gt;0,J4400,K4400)*E4400</f>
        <v>40.9</v>
      </c>
      <c r="N4400" s="20"/>
      <c r="O4400" s="21" t="str">
        <f aca="false">IF(R4400="","",ROUND(R4400*(1-Premissas!$B$4),4))</f>
        <v/>
      </c>
      <c r="P4400" s="22"/>
      <c r="Q4400" s="22"/>
      <c r="R4400" s="23"/>
      <c r="S4400" s="24"/>
      <c r="T4400" s="24"/>
      <c r="U4400" s="25"/>
      <c r="V4400" s="19" t="str">
        <f aca="false">IF(COUNT(N4400:Q4400)=0,"",MIN(N4400:Q4400))</f>
        <v/>
      </c>
      <c r="W4400" s="16" t="str">
        <f aca="false">IF(V4400="","",INDEX($N$4:$Q$4,MATCH(V4400,N4400:Q4400,0)))</f>
        <v/>
      </c>
      <c r="X4400" s="19" t="str">
        <f aca="false">IF(COUNT(N4400:Q4400)&lt;2,"",SMALL(N4400:Q4400,2))</f>
        <v/>
      </c>
      <c r="Y4400" s="26" t="str">
        <f aca="false">IF(OR(V4400="",M4400=0),"",V4400/M4400-1)</f>
        <v/>
      </c>
      <c r="Z4400" s="26" t="str">
        <f aca="false">IF(OR(V4400="",L4400=""),"",V4400/(L4400*E4400)-1)</f>
        <v/>
      </c>
      <c r="AA4400" s="16" t="str">
        <f aca="false">IF(V4400="","SEM OFERTA",IF(OR(Y4400&gt;Premissas!$B$11,Y4400&lt;Premissas!$B$12),"VERIFICAR - UNIDADE/EMBALAGEM",IF(Y4400&gt;Premissas!$B$6,"NÃO COMPRAR - REAJUSTE &gt;5%","COMPRAR")))</f>
        <v>SEM OFERTA</v>
      </c>
      <c r="AB4400" s="18" t="str">
        <f aca="false">IF(W4400="DIMEC",S4400,IF(W4400="MEDCENTRO",U4400,""))</f>
        <v/>
      </c>
      <c r="AC4400" s="18" t="n">
        <f aca="false">IF(AA4400&lt;&gt;"COMPRAR",0,IF(AB4400="",I4400,MIN(I4400,AB4400)))</f>
        <v>0</v>
      </c>
      <c r="AD4400" s="19" t="n">
        <f aca="false">IF(AC4400&gt;0,AC4400*V4400,0)</f>
        <v>0</v>
      </c>
      <c r="AE4400" s="19" t="n">
        <f aca="false">IF(AC4400&gt;0,(M4400-V4400)*AC4400,0)</f>
        <v>0</v>
      </c>
      <c r="AF4400" s="16" t="str">
        <f aca="false">IF(AA4400&lt;&gt;"COMPRAR","",IF(AB4400="",IF(X4400="","",IF(X4400-V4400&lt;0.01,"EMPATE TÉCNICO","")),IF(AB4400&lt;I4400,"ESTOQUE INSUFICIENTE",IF(X4400="","",IF(X4400-V4400&lt;0.01,"EMPATE TÉCNICO","")))))</f>
        <v/>
      </c>
      <c r="AG4400" s="16" t="s">
        <v>547</v>
      </c>
      <c r="AH4400" s="16" t="s">
        <v>2039</v>
      </c>
    </row>
    <row r="4401" customFormat="false" ht="15" hidden="false" customHeight="false" outlineLevel="0" collapsed="false">
      <c r="A4401" s="16" t="s">
        <v>13615</v>
      </c>
      <c r="B4401" s="17" t="s">
        <v>13616</v>
      </c>
      <c r="C4401" s="16" t="s">
        <v>13617</v>
      </c>
      <c r="D4401" s="16" t="s">
        <v>3920</v>
      </c>
      <c r="E4401" s="18" t="n">
        <v>1</v>
      </c>
      <c r="F4401" s="16" t="s">
        <v>41</v>
      </c>
      <c r="G4401" s="18" t="n">
        <v>11</v>
      </c>
      <c r="H4401" s="16" t="n">
        <v>11.9</v>
      </c>
      <c r="I4401" s="18" t="n">
        <v>20</v>
      </c>
      <c r="J4401" s="19" t="n">
        <v>37.23</v>
      </c>
      <c r="K4401" s="19" t="n">
        <v>37.23</v>
      </c>
      <c r="L4401" s="19" t="n">
        <v>37.23</v>
      </c>
      <c r="M4401" s="19" t="n">
        <f aca="false">IF(J4401&gt;0,J4401,K4401)*E4401</f>
        <v>37.23</v>
      </c>
      <c r="N4401" s="20"/>
      <c r="O4401" s="21" t="str">
        <f aca="false">IF(R4401="","",ROUND(R4401*(1-Premissas!$B$4),4))</f>
        <v/>
      </c>
      <c r="P4401" s="22"/>
      <c r="Q4401" s="22"/>
      <c r="R4401" s="23"/>
      <c r="S4401" s="24"/>
      <c r="T4401" s="24"/>
      <c r="U4401" s="25"/>
      <c r="V4401" s="19" t="str">
        <f aca="false">IF(COUNT(N4401:Q4401)=0,"",MIN(N4401:Q4401))</f>
        <v/>
      </c>
      <c r="W4401" s="16" t="str">
        <f aca="false">IF(V4401="","",INDEX($N$4:$Q$4,MATCH(V4401,N4401:Q4401,0)))</f>
        <v/>
      </c>
      <c r="X4401" s="19" t="str">
        <f aca="false">IF(COUNT(N4401:Q4401)&lt;2,"",SMALL(N4401:Q4401,2))</f>
        <v/>
      </c>
      <c r="Y4401" s="26" t="str">
        <f aca="false">IF(OR(V4401="",M4401=0),"",V4401/M4401-1)</f>
        <v/>
      </c>
      <c r="Z4401" s="26" t="str">
        <f aca="false">IF(OR(V4401="",L4401=""),"",V4401/(L4401*E4401)-1)</f>
        <v/>
      </c>
      <c r="AA4401" s="16" t="str">
        <f aca="false">IF(V4401="","SEM OFERTA",IF(OR(Y4401&gt;Premissas!$B$11,Y4401&lt;Premissas!$B$12),"VERIFICAR - UNIDADE/EMBALAGEM",IF(Y4401&gt;Premissas!$B$6,"NÃO COMPRAR - REAJUSTE &gt;5%","COMPRAR")))</f>
        <v>SEM OFERTA</v>
      </c>
      <c r="AB4401" s="18" t="str">
        <f aca="false">IF(W4401="DIMEC",S4401,IF(W4401="MEDCENTRO",U4401,""))</f>
        <v/>
      </c>
      <c r="AC4401" s="18" t="n">
        <f aca="false">IF(AA4401&lt;&gt;"COMPRAR",0,IF(AB4401="",I4401,MIN(I4401,AB4401)))</f>
        <v>0</v>
      </c>
      <c r="AD4401" s="19" t="n">
        <f aca="false">IF(AC4401&gt;0,AC4401*V4401,0)</f>
        <v>0</v>
      </c>
      <c r="AE4401" s="19" t="n">
        <f aca="false">IF(AC4401&gt;0,(M4401-V4401)*AC4401,0)</f>
        <v>0</v>
      </c>
      <c r="AF4401" s="16" t="str">
        <f aca="false">IF(AA4401&lt;&gt;"COMPRAR","",IF(AB4401="",IF(X4401="","",IF(X4401-V4401&lt;0.01,"EMPATE TÉCNICO","")),IF(AB4401&lt;I4401,"ESTOQUE INSUFICIENTE",IF(X4401="","",IF(X4401-V4401&lt;0.01,"EMPATE TÉCNICO","")))))</f>
        <v/>
      </c>
      <c r="AG4401" s="16" t="s">
        <v>520</v>
      </c>
      <c r="AH4401" s="16" t="s">
        <v>2039</v>
      </c>
    </row>
    <row r="4402" customFormat="false" ht="15" hidden="false" customHeight="false" outlineLevel="0" collapsed="false">
      <c r="A4402" s="16" t="s">
        <v>13618</v>
      </c>
      <c r="B4402" s="17" t="s">
        <v>13619</v>
      </c>
      <c r="C4402" s="16" t="s">
        <v>13620</v>
      </c>
      <c r="D4402" s="16" t="s">
        <v>641</v>
      </c>
      <c r="E4402" s="18" t="n">
        <v>1</v>
      </c>
      <c r="F4402" s="16" t="s">
        <v>41</v>
      </c>
      <c r="G4402" s="18" t="n">
        <v>4</v>
      </c>
      <c r="H4402" s="16" t="n">
        <v>4.7</v>
      </c>
      <c r="I4402" s="18" t="n">
        <v>9</v>
      </c>
      <c r="J4402" s="19" t="n">
        <v>41.79</v>
      </c>
      <c r="K4402" s="19" t="n">
        <v>41.79</v>
      </c>
      <c r="L4402" s="19" t="n">
        <v>41.79</v>
      </c>
      <c r="M4402" s="19" t="n">
        <f aca="false">IF(J4402&gt;0,J4402,K4402)*E4402</f>
        <v>41.79</v>
      </c>
      <c r="N4402" s="20"/>
      <c r="O4402" s="21" t="str">
        <f aca="false">IF(R4402="","",ROUND(R4402*(1-Premissas!$B$4),4))</f>
        <v/>
      </c>
      <c r="P4402" s="22"/>
      <c r="Q4402" s="22"/>
      <c r="R4402" s="23"/>
      <c r="S4402" s="24"/>
      <c r="T4402" s="24"/>
      <c r="U4402" s="25"/>
      <c r="V4402" s="19" t="str">
        <f aca="false">IF(COUNT(N4402:Q4402)=0,"",MIN(N4402:Q4402))</f>
        <v/>
      </c>
      <c r="W4402" s="16" t="str">
        <f aca="false">IF(V4402="","",INDEX($N$4:$Q$4,MATCH(V4402,N4402:Q4402,0)))</f>
        <v/>
      </c>
      <c r="X4402" s="19" t="str">
        <f aca="false">IF(COUNT(N4402:Q4402)&lt;2,"",SMALL(N4402:Q4402,2))</f>
        <v/>
      </c>
      <c r="Y4402" s="26" t="str">
        <f aca="false">IF(OR(V4402="",M4402=0),"",V4402/M4402-1)</f>
        <v/>
      </c>
      <c r="Z4402" s="26" t="str">
        <f aca="false">IF(OR(V4402="",L4402=""),"",V4402/(L4402*E4402)-1)</f>
        <v/>
      </c>
      <c r="AA4402" s="16" t="str">
        <f aca="false">IF(V4402="","SEM OFERTA",IF(OR(Y4402&gt;Premissas!$B$11,Y4402&lt;Premissas!$B$12),"VERIFICAR - UNIDADE/EMBALAGEM",IF(Y4402&gt;Premissas!$B$6,"NÃO COMPRAR - REAJUSTE &gt;5%","COMPRAR")))</f>
        <v>SEM OFERTA</v>
      </c>
      <c r="AB4402" s="18" t="str">
        <f aca="false">IF(W4402="DIMEC",S4402,IF(W4402="MEDCENTRO",U4402,""))</f>
        <v/>
      </c>
      <c r="AC4402" s="18" t="n">
        <f aca="false">IF(AA4402&lt;&gt;"COMPRAR",0,IF(AB4402="",I4402,MIN(I4402,AB4402)))</f>
        <v>0</v>
      </c>
      <c r="AD4402" s="19" t="n">
        <f aca="false">IF(AC4402&gt;0,AC4402*V4402,0)</f>
        <v>0</v>
      </c>
      <c r="AE4402" s="19" t="n">
        <f aca="false">IF(AC4402&gt;0,(M4402-V4402)*AC4402,0)</f>
        <v>0</v>
      </c>
      <c r="AF4402" s="16" t="str">
        <f aca="false">IF(AA4402&lt;&gt;"COMPRAR","",IF(AB4402="",IF(X4402="","",IF(X4402-V4402&lt;0.01,"EMPATE TÉCNICO","")),IF(AB4402&lt;I4402,"ESTOQUE INSUFICIENTE",IF(X4402="","",IF(X4402-V4402&lt;0.01,"EMPATE TÉCNICO","")))))</f>
        <v/>
      </c>
      <c r="AG4402" s="16" t="s">
        <v>547</v>
      </c>
      <c r="AH4402" s="16" t="s">
        <v>2039</v>
      </c>
    </row>
    <row r="4403" customFormat="false" ht="15" hidden="false" customHeight="false" outlineLevel="0" collapsed="false">
      <c r="A4403" s="16" t="s">
        <v>13621</v>
      </c>
      <c r="B4403" s="17" t="s">
        <v>13622</v>
      </c>
      <c r="C4403" s="16" t="s">
        <v>13623</v>
      </c>
      <c r="D4403" s="16" t="s">
        <v>641</v>
      </c>
      <c r="E4403" s="18" t="n">
        <v>1</v>
      </c>
      <c r="F4403" s="16" t="s">
        <v>41</v>
      </c>
      <c r="G4403" s="18" t="n">
        <v>8</v>
      </c>
      <c r="H4403" s="16" t="n">
        <v>3.7</v>
      </c>
      <c r="I4403" s="18" t="n">
        <v>2</v>
      </c>
      <c r="J4403" s="19" t="n">
        <v>48.95</v>
      </c>
      <c r="K4403" s="19" t="n">
        <v>48.95</v>
      </c>
      <c r="L4403" s="19" t="n">
        <v>48.95</v>
      </c>
      <c r="M4403" s="19" t="n">
        <f aca="false">IF(J4403&gt;0,J4403,K4403)*E4403</f>
        <v>48.95</v>
      </c>
      <c r="N4403" s="20"/>
      <c r="O4403" s="21" t="str">
        <f aca="false">IF(R4403="","",ROUND(R4403*(1-Premissas!$B$4),4))</f>
        <v/>
      </c>
      <c r="P4403" s="22"/>
      <c r="Q4403" s="22"/>
      <c r="R4403" s="23"/>
      <c r="S4403" s="24"/>
      <c r="T4403" s="24"/>
      <c r="U4403" s="25"/>
      <c r="V4403" s="19" t="str">
        <f aca="false">IF(COUNT(N4403:Q4403)=0,"",MIN(N4403:Q4403))</f>
        <v/>
      </c>
      <c r="W4403" s="16" t="str">
        <f aca="false">IF(V4403="","",INDEX($N$4:$Q$4,MATCH(V4403,N4403:Q4403,0)))</f>
        <v/>
      </c>
      <c r="X4403" s="19" t="str">
        <f aca="false">IF(COUNT(N4403:Q4403)&lt;2,"",SMALL(N4403:Q4403,2))</f>
        <v/>
      </c>
      <c r="Y4403" s="26" t="str">
        <f aca="false">IF(OR(V4403="",M4403=0),"",V4403/M4403-1)</f>
        <v/>
      </c>
      <c r="Z4403" s="26" t="str">
        <f aca="false">IF(OR(V4403="",L4403=""),"",V4403/(L4403*E4403)-1)</f>
        <v/>
      </c>
      <c r="AA4403" s="16" t="str">
        <f aca="false">IF(V4403="","SEM OFERTA",IF(OR(Y4403&gt;Premissas!$B$11,Y4403&lt;Premissas!$B$12),"VERIFICAR - UNIDADE/EMBALAGEM",IF(Y4403&gt;Premissas!$B$6,"NÃO COMPRAR - REAJUSTE &gt;5%","COMPRAR")))</f>
        <v>SEM OFERTA</v>
      </c>
      <c r="AB4403" s="18" t="str">
        <f aca="false">IF(W4403="DIMEC",S4403,IF(W4403="MEDCENTRO",U4403,""))</f>
        <v/>
      </c>
      <c r="AC4403" s="18" t="n">
        <f aca="false">IF(AA4403&lt;&gt;"COMPRAR",0,IF(AB4403="",I4403,MIN(I4403,AB4403)))</f>
        <v>0</v>
      </c>
      <c r="AD4403" s="19" t="n">
        <f aca="false">IF(AC4403&gt;0,AC4403*V4403,0)</f>
        <v>0</v>
      </c>
      <c r="AE4403" s="19" t="n">
        <f aca="false">IF(AC4403&gt;0,(M4403-V4403)*AC4403,0)</f>
        <v>0</v>
      </c>
      <c r="AF4403" s="16" t="str">
        <f aca="false">IF(AA4403&lt;&gt;"COMPRAR","",IF(AB4403="",IF(X4403="","",IF(X4403-V4403&lt;0.01,"EMPATE TÉCNICO","")),IF(AB4403&lt;I4403,"ESTOQUE INSUFICIENTE",IF(X4403="","",IF(X4403-V4403&lt;0.01,"EMPATE TÉCNICO","")))))</f>
        <v/>
      </c>
      <c r="AG4403" s="16" t="s">
        <v>547</v>
      </c>
      <c r="AH4403" s="16" t="s">
        <v>2039</v>
      </c>
    </row>
    <row r="4404" customFormat="false" ht="15" hidden="false" customHeight="false" outlineLevel="0" collapsed="false">
      <c r="A4404" s="16" t="s">
        <v>13624</v>
      </c>
      <c r="B4404" s="17" t="s">
        <v>13625</v>
      </c>
      <c r="C4404" s="16" t="s">
        <v>13626</v>
      </c>
      <c r="D4404" s="16" t="s">
        <v>7697</v>
      </c>
      <c r="E4404" s="18" t="n">
        <v>1</v>
      </c>
      <c r="F4404" s="16" t="s">
        <v>41</v>
      </c>
      <c r="G4404" s="18" t="n">
        <v>0</v>
      </c>
      <c r="H4404" s="16" t="n">
        <v>1.4</v>
      </c>
      <c r="I4404" s="18" t="n">
        <v>4</v>
      </c>
      <c r="J4404" s="19" t="n">
        <v>89.116</v>
      </c>
      <c r="K4404" s="19" t="n">
        <v>89.116</v>
      </c>
      <c r="L4404" s="19" t="n">
        <v>89.116</v>
      </c>
      <c r="M4404" s="19" t="n">
        <f aca="false">IF(J4404&gt;0,J4404,K4404)*E4404</f>
        <v>89.116</v>
      </c>
      <c r="N4404" s="20"/>
      <c r="O4404" s="21" t="str">
        <f aca="false">IF(R4404="","",ROUND(R4404*(1-Premissas!$B$4),4))</f>
        <v/>
      </c>
      <c r="P4404" s="22"/>
      <c r="Q4404" s="22"/>
      <c r="R4404" s="23"/>
      <c r="S4404" s="24"/>
      <c r="T4404" s="24"/>
      <c r="U4404" s="25"/>
      <c r="V4404" s="19" t="str">
        <f aca="false">IF(COUNT(N4404:Q4404)=0,"",MIN(N4404:Q4404))</f>
        <v/>
      </c>
      <c r="W4404" s="16" t="str">
        <f aca="false">IF(V4404="","",INDEX($N$4:$Q$4,MATCH(V4404,N4404:Q4404,0)))</f>
        <v/>
      </c>
      <c r="X4404" s="19" t="str">
        <f aca="false">IF(COUNT(N4404:Q4404)&lt;2,"",SMALL(N4404:Q4404,2))</f>
        <v/>
      </c>
      <c r="Y4404" s="26" t="str">
        <f aca="false">IF(OR(V4404="",M4404=0),"",V4404/M4404-1)</f>
        <v/>
      </c>
      <c r="Z4404" s="26" t="str">
        <f aca="false">IF(OR(V4404="",L4404=""),"",V4404/(L4404*E4404)-1)</f>
        <v/>
      </c>
      <c r="AA4404" s="16" t="str">
        <f aca="false">IF(V4404="","SEM OFERTA",IF(OR(Y4404&gt;Premissas!$B$11,Y4404&lt;Premissas!$B$12),"VERIFICAR - UNIDADE/EMBALAGEM",IF(Y4404&gt;Premissas!$B$6,"NÃO COMPRAR - REAJUSTE &gt;5%","COMPRAR")))</f>
        <v>SEM OFERTA</v>
      </c>
      <c r="AB4404" s="18" t="str">
        <f aca="false">IF(W4404="DIMEC",S4404,IF(W4404="MEDCENTRO",U4404,""))</f>
        <v/>
      </c>
      <c r="AC4404" s="18" t="n">
        <f aca="false">IF(AA4404&lt;&gt;"COMPRAR",0,IF(AB4404="",I4404,MIN(I4404,AB4404)))</f>
        <v>0</v>
      </c>
      <c r="AD4404" s="19" t="n">
        <f aca="false">IF(AC4404&gt;0,AC4404*V4404,0)</f>
        <v>0</v>
      </c>
      <c r="AE4404" s="19" t="n">
        <f aca="false">IF(AC4404&gt;0,(M4404-V4404)*AC4404,0)</f>
        <v>0</v>
      </c>
      <c r="AF4404" s="16" t="str">
        <f aca="false">IF(AA4404&lt;&gt;"COMPRAR","",IF(AB4404="",IF(X4404="","",IF(X4404-V4404&lt;0.01,"EMPATE TÉCNICO","")),IF(AB4404&lt;I4404,"ESTOQUE INSUFICIENTE",IF(X4404="","",IF(X4404-V4404&lt;0.01,"EMPATE TÉCNICO","")))))</f>
        <v/>
      </c>
      <c r="AG4404" s="16" t="s">
        <v>547</v>
      </c>
      <c r="AH4404" s="16" t="s">
        <v>2039</v>
      </c>
    </row>
    <row r="4405" customFormat="false" ht="15" hidden="false" customHeight="false" outlineLevel="0" collapsed="false">
      <c r="A4405" s="16" t="s">
        <v>13627</v>
      </c>
      <c r="B4405" s="17" t="s">
        <v>13628</v>
      </c>
      <c r="C4405" s="16" t="s">
        <v>13629</v>
      </c>
      <c r="D4405" s="16" t="s">
        <v>13373</v>
      </c>
      <c r="E4405" s="18" t="n">
        <v>1</v>
      </c>
      <c r="F4405" s="16" t="s">
        <v>41</v>
      </c>
      <c r="G4405" s="18" t="n">
        <v>3</v>
      </c>
      <c r="H4405" s="16" t="n">
        <v>2</v>
      </c>
      <c r="I4405" s="18" t="n">
        <v>3</v>
      </c>
      <c r="J4405" s="19" t="n">
        <v>68.34</v>
      </c>
      <c r="K4405" s="19" t="n">
        <v>68.34</v>
      </c>
      <c r="L4405" s="19" t="n">
        <v>22.78</v>
      </c>
      <c r="M4405" s="19" t="n">
        <f aca="false">IF(J4405&gt;0,J4405,K4405)*E4405</f>
        <v>68.34</v>
      </c>
      <c r="N4405" s="20"/>
      <c r="O4405" s="21" t="str">
        <f aca="false">IF(R4405="","",ROUND(R4405*(1-Premissas!$B$4),4))</f>
        <v/>
      </c>
      <c r="P4405" s="22"/>
      <c r="Q4405" s="22"/>
      <c r="R4405" s="23"/>
      <c r="S4405" s="24"/>
      <c r="T4405" s="24"/>
      <c r="U4405" s="25"/>
      <c r="V4405" s="19" t="str">
        <f aca="false">IF(COUNT(N4405:Q4405)=0,"",MIN(N4405:Q4405))</f>
        <v/>
      </c>
      <c r="W4405" s="16" t="str">
        <f aca="false">IF(V4405="","",INDEX($N$4:$Q$4,MATCH(V4405,N4405:Q4405,0)))</f>
        <v/>
      </c>
      <c r="X4405" s="19" t="str">
        <f aca="false">IF(COUNT(N4405:Q4405)&lt;2,"",SMALL(N4405:Q4405,2))</f>
        <v/>
      </c>
      <c r="Y4405" s="26" t="str">
        <f aca="false">IF(OR(V4405="",M4405=0),"",V4405/M4405-1)</f>
        <v/>
      </c>
      <c r="Z4405" s="26" t="str">
        <f aca="false">IF(OR(V4405="",L4405=""),"",V4405/(L4405*E4405)-1)</f>
        <v/>
      </c>
      <c r="AA4405" s="16" t="str">
        <f aca="false">IF(V4405="","SEM OFERTA",IF(OR(Y4405&gt;Premissas!$B$11,Y4405&lt;Premissas!$B$12),"VERIFICAR - UNIDADE/EMBALAGEM",IF(Y4405&gt;Premissas!$B$6,"NÃO COMPRAR - REAJUSTE &gt;5%","COMPRAR")))</f>
        <v>SEM OFERTA</v>
      </c>
      <c r="AB4405" s="18" t="str">
        <f aca="false">IF(W4405="DIMEC",S4405,IF(W4405="MEDCENTRO",U4405,""))</f>
        <v/>
      </c>
      <c r="AC4405" s="18" t="n">
        <f aca="false">IF(AA4405&lt;&gt;"COMPRAR",0,IF(AB4405="",I4405,MIN(I4405,AB4405)))</f>
        <v>0</v>
      </c>
      <c r="AD4405" s="19" t="n">
        <f aca="false">IF(AC4405&gt;0,AC4405*V4405,0)</f>
        <v>0</v>
      </c>
      <c r="AE4405" s="19" t="n">
        <f aca="false">IF(AC4405&gt;0,(M4405-V4405)*AC4405,0)</f>
        <v>0</v>
      </c>
      <c r="AF4405" s="16" t="str">
        <f aca="false">IF(AA4405&lt;&gt;"COMPRAR","",IF(AB4405="",IF(X4405="","",IF(X4405-V4405&lt;0.01,"EMPATE TÉCNICO","")),IF(AB4405&lt;I4405,"ESTOQUE INSUFICIENTE",IF(X4405="","",IF(X4405-V4405&lt;0.01,"EMPATE TÉCNICO","")))))</f>
        <v/>
      </c>
      <c r="AG4405" s="16" t="s">
        <v>547</v>
      </c>
      <c r="AH4405" s="16" t="s">
        <v>2039</v>
      </c>
    </row>
    <row r="4406" customFormat="false" ht="15" hidden="false" customHeight="false" outlineLevel="0" collapsed="false">
      <c r="A4406" s="16" t="s">
        <v>13630</v>
      </c>
      <c r="B4406" s="17" t="s">
        <v>13631</v>
      </c>
      <c r="C4406" s="16" t="s">
        <v>13632</v>
      </c>
      <c r="D4406" s="16" t="s">
        <v>13373</v>
      </c>
      <c r="E4406" s="18" t="n">
        <v>1</v>
      </c>
      <c r="F4406" s="16" t="s">
        <v>41</v>
      </c>
      <c r="G4406" s="18" t="n">
        <v>6</v>
      </c>
      <c r="H4406" s="16" t="n">
        <v>2.4</v>
      </c>
      <c r="I4406" s="18" t="n">
        <v>1</v>
      </c>
      <c r="J4406" s="19" t="n">
        <v>32.076</v>
      </c>
      <c r="K4406" s="19" t="n">
        <v>32.076</v>
      </c>
      <c r="L4406" s="19" t="n">
        <v>32.076</v>
      </c>
      <c r="M4406" s="19" t="n">
        <f aca="false">IF(J4406&gt;0,J4406,K4406)*E4406</f>
        <v>32.076</v>
      </c>
      <c r="N4406" s="20"/>
      <c r="O4406" s="21" t="str">
        <f aca="false">IF(R4406="","",ROUND(R4406*(1-Premissas!$B$4),4))</f>
        <v/>
      </c>
      <c r="P4406" s="22"/>
      <c r="Q4406" s="22"/>
      <c r="R4406" s="23"/>
      <c r="S4406" s="24"/>
      <c r="T4406" s="24"/>
      <c r="U4406" s="25"/>
      <c r="V4406" s="19" t="str">
        <f aca="false">IF(COUNT(N4406:Q4406)=0,"",MIN(N4406:Q4406))</f>
        <v/>
      </c>
      <c r="W4406" s="16" t="str">
        <f aca="false">IF(V4406="","",INDEX($N$4:$Q$4,MATCH(V4406,N4406:Q4406,0)))</f>
        <v/>
      </c>
      <c r="X4406" s="19" t="str">
        <f aca="false">IF(COUNT(N4406:Q4406)&lt;2,"",SMALL(N4406:Q4406,2))</f>
        <v/>
      </c>
      <c r="Y4406" s="26" t="str">
        <f aca="false">IF(OR(V4406="",M4406=0),"",V4406/M4406-1)</f>
        <v/>
      </c>
      <c r="Z4406" s="26" t="str">
        <f aca="false">IF(OR(V4406="",L4406=""),"",V4406/(L4406*E4406)-1)</f>
        <v/>
      </c>
      <c r="AA4406" s="16" t="str">
        <f aca="false">IF(V4406="","SEM OFERTA",IF(OR(Y4406&gt;Premissas!$B$11,Y4406&lt;Premissas!$B$12),"VERIFICAR - UNIDADE/EMBALAGEM",IF(Y4406&gt;Premissas!$B$6,"NÃO COMPRAR - REAJUSTE &gt;5%","COMPRAR")))</f>
        <v>SEM OFERTA</v>
      </c>
      <c r="AB4406" s="18" t="str">
        <f aca="false">IF(W4406="DIMEC",S4406,IF(W4406="MEDCENTRO",U4406,""))</f>
        <v/>
      </c>
      <c r="AC4406" s="18" t="n">
        <f aca="false">IF(AA4406&lt;&gt;"COMPRAR",0,IF(AB4406="",I4406,MIN(I4406,AB4406)))</f>
        <v>0</v>
      </c>
      <c r="AD4406" s="19" t="n">
        <f aca="false">IF(AC4406&gt;0,AC4406*V4406,0)</f>
        <v>0</v>
      </c>
      <c r="AE4406" s="19" t="n">
        <f aca="false">IF(AC4406&gt;0,(M4406-V4406)*AC4406,0)</f>
        <v>0</v>
      </c>
      <c r="AF4406" s="16" t="str">
        <f aca="false">IF(AA4406&lt;&gt;"COMPRAR","",IF(AB4406="",IF(X4406="","",IF(X4406-V4406&lt;0.01,"EMPATE TÉCNICO","")),IF(AB4406&lt;I4406,"ESTOQUE INSUFICIENTE",IF(X4406="","",IF(X4406-V4406&lt;0.01,"EMPATE TÉCNICO","")))))</f>
        <v/>
      </c>
      <c r="AG4406" s="16" t="s">
        <v>547</v>
      </c>
      <c r="AH4406" s="16" t="s">
        <v>2039</v>
      </c>
    </row>
    <row r="4407" customFormat="false" ht="15" hidden="false" customHeight="false" outlineLevel="0" collapsed="false">
      <c r="A4407" s="16" t="s">
        <v>13633</v>
      </c>
      <c r="B4407" s="17" t="s">
        <v>13634</v>
      </c>
      <c r="C4407" s="16" t="s">
        <v>13635</v>
      </c>
      <c r="D4407" s="16" t="s">
        <v>8698</v>
      </c>
      <c r="E4407" s="18" t="n">
        <v>1</v>
      </c>
      <c r="F4407" s="16" t="s">
        <v>41</v>
      </c>
      <c r="G4407" s="18" t="n">
        <v>2</v>
      </c>
      <c r="H4407" s="16" t="n">
        <v>1.7</v>
      </c>
      <c r="I4407" s="18" t="n">
        <v>3</v>
      </c>
      <c r="J4407" s="19" t="n">
        <v>17.93</v>
      </c>
      <c r="K4407" s="19" t="n">
        <v>17.93</v>
      </c>
      <c r="L4407" s="19" t="n">
        <v>17.93</v>
      </c>
      <c r="M4407" s="19" t="n">
        <f aca="false">IF(J4407&gt;0,J4407,K4407)*E4407</f>
        <v>17.93</v>
      </c>
      <c r="N4407" s="20"/>
      <c r="O4407" s="21" t="str">
        <f aca="false">IF(R4407="","",ROUND(R4407*(1-Premissas!$B$4),4))</f>
        <v/>
      </c>
      <c r="P4407" s="22"/>
      <c r="Q4407" s="22"/>
      <c r="R4407" s="23"/>
      <c r="S4407" s="24"/>
      <c r="T4407" s="24"/>
      <c r="U4407" s="25"/>
      <c r="V4407" s="19" t="str">
        <f aca="false">IF(COUNT(N4407:Q4407)=0,"",MIN(N4407:Q4407))</f>
        <v/>
      </c>
      <c r="W4407" s="16" t="str">
        <f aca="false">IF(V4407="","",INDEX($N$4:$Q$4,MATCH(V4407,N4407:Q4407,0)))</f>
        <v/>
      </c>
      <c r="X4407" s="19" t="str">
        <f aca="false">IF(COUNT(N4407:Q4407)&lt;2,"",SMALL(N4407:Q4407,2))</f>
        <v/>
      </c>
      <c r="Y4407" s="26" t="str">
        <f aca="false">IF(OR(V4407="",M4407=0),"",V4407/M4407-1)</f>
        <v/>
      </c>
      <c r="Z4407" s="26" t="str">
        <f aca="false">IF(OR(V4407="",L4407=""),"",V4407/(L4407*E4407)-1)</f>
        <v/>
      </c>
      <c r="AA4407" s="16" t="str">
        <f aca="false">IF(V4407="","SEM OFERTA",IF(OR(Y4407&gt;Premissas!$B$11,Y4407&lt;Premissas!$B$12),"VERIFICAR - UNIDADE/EMBALAGEM",IF(Y4407&gt;Premissas!$B$6,"NÃO COMPRAR - REAJUSTE &gt;5%","COMPRAR")))</f>
        <v>SEM OFERTA</v>
      </c>
      <c r="AB4407" s="18" t="str">
        <f aca="false">IF(W4407="DIMEC",S4407,IF(W4407="MEDCENTRO",U4407,""))</f>
        <v/>
      </c>
      <c r="AC4407" s="18" t="n">
        <f aca="false">IF(AA4407&lt;&gt;"COMPRAR",0,IF(AB4407="",I4407,MIN(I4407,AB4407)))</f>
        <v>0</v>
      </c>
      <c r="AD4407" s="19" t="n">
        <f aca="false">IF(AC4407&gt;0,AC4407*V4407,0)</f>
        <v>0</v>
      </c>
      <c r="AE4407" s="19" t="n">
        <f aca="false">IF(AC4407&gt;0,(M4407-V4407)*AC4407,0)</f>
        <v>0</v>
      </c>
      <c r="AF4407" s="16" t="str">
        <f aca="false">IF(AA4407&lt;&gt;"COMPRAR","",IF(AB4407="",IF(X4407="","",IF(X4407-V4407&lt;0.01,"EMPATE TÉCNICO","")),IF(AB4407&lt;I4407,"ESTOQUE INSUFICIENTE",IF(X4407="","",IF(X4407-V4407&lt;0.01,"EMPATE TÉCNICO","")))))</f>
        <v/>
      </c>
      <c r="AG4407" s="16" t="s">
        <v>547</v>
      </c>
      <c r="AH4407" s="16" t="s">
        <v>2039</v>
      </c>
    </row>
    <row r="4408" customFormat="false" ht="15" hidden="false" customHeight="false" outlineLevel="0" collapsed="false">
      <c r="A4408" s="16" t="s">
        <v>13636</v>
      </c>
      <c r="B4408" s="17" t="s">
        <v>13637</v>
      </c>
      <c r="C4408" s="16" t="s">
        <v>13638</v>
      </c>
      <c r="D4408" s="16" t="s">
        <v>637</v>
      </c>
      <c r="E4408" s="18" t="n">
        <v>1</v>
      </c>
      <c r="F4408" s="16" t="s">
        <v>41</v>
      </c>
      <c r="G4408" s="18" t="n">
        <v>17</v>
      </c>
      <c r="H4408" s="16" t="n">
        <v>7.1</v>
      </c>
      <c r="I4408" s="18" t="n">
        <v>1</v>
      </c>
      <c r="J4408" s="19" t="n">
        <v>34.0808333333333</v>
      </c>
      <c r="K4408" s="19" t="n">
        <v>34.0808333333333</v>
      </c>
      <c r="L4408" s="19" t="n">
        <v>39.61</v>
      </c>
      <c r="M4408" s="19" t="n">
        <f aca="false">IF(J4408&gt;0,J4408,K4408)*E4408</f>
        <v>34.0808333333333</v>
      </c>
      <c r="N4408" s="20"/>
      <c r="O4408" s="21" t="str">
        <f aca="false">IF(R4408="","",ROUND(R4408*(1-Premissas!$B$4),4))</f>
        <v/>
      </c>
      <c r="P4408" s="22"/>
      <c r="Q4408" s="22"/>
      <c r="R4408" s="23"/>
      <c r="S4408" s="24"/>
      <c r="T4408" s="24"/>
      <c r="U4408" s="25"/>
      <c r="V4408" s="19" t="str">
        <f aca="false">IF(COUNT(N4408:Q4408)=0,"",MIN(N4408:Q4408))</f>
        <v/>
      </c>
      <c r="W4408" s="16" t="str">
        <f aca="false">IF(V4408="","",INDEX($N$4:$Q$4,MATCH(V4408,N4408:Q4408,0)))</f>
        <v/>
      </c>
      <c r="X4408" s="19" t="str">
        <f aca="false">IF(COUNT(N4408:Q4408)&lt;2,"",SMALL(N4408:Q4408,2))</f>
        <v/>
      </c>
      <c r="Y4408" s="26" t="str">
        <f aca="false">IF(OR(V4408="",M4408=0),"",V4408/M4408-1)</f>
        <v/>
      </c>
      <c r="Z4408" s="26" t="str">
        <f aca="false">IF(OR(V4408="",L4408=""),"",V4408/(L4408*E4408)-1)</f>
        <v/>
      </c>
      <c r="AA4408" s="16" t="str">
        <f aca="false">IF(V4408="","SEM OFERTA",IF(OR(Y4408&gt;Premissas!$B$11,Y4408&lt;Premissas!$B$12),"VERIFICAR - UNIDADE/EMBALAGEM",IF(Y4408&gt;Premissas!$B$6,"NÃO COMPRAR - REAJUSTE &gt;5%","COMPRAR")))</f>
        <v>SEM OFERTA</v>
      </c>
      <c r="AB4408" s="18" t="str">
        <f aca="false">IF(W4408="DIMEC",S4408,IF(W4408="MEDCENTRO",U4408,""))</f>
        <v/>
      </c>
      <c r="AC4408" s="18" t="n">
        <f aca="false">IF(AA4408&lt;&gt;"COMPRAR",0,IF(AB4408="",I4408,MIN(I4408,AB4408)))</f>
        <v>0</v>
      </c>
      <c r="AD4408" s="19" t="n">
        <f aca="false">IF(AC4408&gt;0,AC4408*V4408,0)</f>
        <v>0</v>
      </c>
      <c r="AE4408" s="19" t="n">
        <f aca="false">IF(AC4408&gt;0,(M4408-V4408)*AC4408,0)</f>
        <v>0</v>
      </c>
      <c r="AF4408" s="16" t="str">
        <f aca="false">IF(AA4408&lt;&gt;"COMPRAR","",IF(AB4408="",IF(X4408="","",IF(X4408-V4408&lt;0.01,"EMPATE TÉCNICO","")),IF(AB4408&lt;I4408,"ESTOQUE INSUFICIENTE",IF(X4408="","",IF(X4408-V4408&lt;0.01,"EMPATE TÉCNICO","")))))</f>
        <v/>
      </c>
      <c r="AG4408" s="16" t="s">
        <v>547</v>
      </c>
      <c r="AH4408" s="16" t="s">
        <v>2039</v>
      </c>
    </row>
    <row r="4409" customFormat="false" ht="15" hidden="false" customHeight="false" outlineLevel="0" collapsed="false">
      <c r="A4409" s="16" t="s">
        <v>13639</v>
      </c>
      <c r="B4409" s="17" t="s">
        <v>13640</v>
      </c>
      <c r="C4409" s="16" t="s">
        <v>13641</v>
      </c>
      <c r="D4409" s="16" t="s">
        <v>13514</v>
      </c>
      <c r="E4409" s="18" t="n">
        <v>1</v>
      </c>
      <c r="F4409" s="16" t="s">
        <v>42</v>
      </c>
      <c r="G4409" s="18" t="n">
        <v>0</v>
      </c>
      <c r="H4409" s="16" t="n">
        <v>0.3</v>
      </c>
      <c r="I4409" s="18" t="n">
        <v>1</v>
      </c>
      <c r="J4409" s="19" t="n">
        <v>43.39</v>
      </c>
      <c r="K4409" s="19" t="n">
        <v>43.39</v>
      </c>
      <c r="L4409" s="19" t="n">
        <v>43.39</v>
      </c>
      <c r="M4409" s="19" t="n">
        <f aca="false">IF(J4409&gt;0,J4409,K4409)*E4409</f>
        <v>43.39</v>
      </c>
      <c r="N4409" s="20"/>
      <c r="O4409" s="21" t="str">
        <f aca="false">IF(R4409="","",ROUND(R4409*(1-Premissas!$B$4),4))</f>
        <v/>
      </c>
      <c r="P4409" s="22"/>
      <c r="Q4409" s="22"/>
      <c r="R4409" s="23"/>
      <c r="S4409" s="24"/>
      <c r="T4409" s="24"/>
      <c r="U4409" s="25"/>
      <c r="V4409" s="19" t="str">
        <f aca="false">IF(COUNT(N4409:Q4409)=0,"",MIN(N4409:Q4409))</f>
        <v/>
      </c>
      <c r="W4409" s="16" t="str">
        <f aca="false">IF(V4409="","",INDEX($N$4:$Q$4,MATCH(V4409,N4409:Q4409,0)))</f>
        <v/>
      </c>
      <c r="X4409" s="19" t="str">
        <f aca="false">IF(COUNT(N4409:Q4409)&lt;2,"",SMALL(N4409:Q4409,2))</f>
        <v/>
      </c>
      <c r="Y4409" s="26" t="str">
        <f aca="false">IF(OR(V4409="",M4409=0),"",V4409/M4409-1)</f>
        <v/>
      </c>
      <c r="Z4409" s="26" t="str">
        <f aca="false">IF(OR(V4409="",L4409=""),"",V4409/(L4409*E4409)-1)</f>
        <v/>
      </c>
      <c r="AA4409" s="16" t="str">
        <f aca="false">IF(V4409="","SEM OFERTA",IF(OR(Y4409&gt;Premissas!$B$11,Y4409&lt;Premissas!$B$12),"VERIFICAR - UNIDADE/EMBALAGEM",IF(Y4409&gt;Premissas!$B$6,"NÃO COMPRAR - REAJUSTE &gt;5%","COMPRAR")))</f>
        <v>SEM OFERTA</v>
      </c>
      <c r="AB4409" s="18" t="str">
        <f aca="false">IF(W4409="DIMEC",S4409,IF(W4409="MEDCENTRO",U4409,""))</f>
        <v/>
      </c>
      <c r="AC4409" s="18" t="n">
        <f aca="false">IF(AA4409&lt;&gt;"COMPRAR",0,IF(AB4409="",I4409,MIN(I4409,AB4409)))</f>
        <v>0</v>
      </c>
      <c r="AD4409" s="19" t="n">
        <f aca="false">IF(AC4409&gt;0,AC4409*V4409,0)</f>
        <v>0</v>
      </c>
      <c r="AE4409" s="19" t="n">
        <f aca="false">IF(AC4409&gt;0,(M4409-V4409)*AC4409,0)</f>
        <v>0</v>
      </c>
      <c r="AF4409" s="16" t="str">
        <f aca="false">IF(AA4409&lt;&gt;"COMPRAR","",IF(AB4409="",IF(X4409="","",IF(X4409-V4409&lt;0.01,"EMPATE TÉCNICO","")),IF(AB4409&lt;I4409,"ESTOQUE INSUFICIENTE",IF(X4409="","",IF(X4409-V4409&lt;0.01,"EMPATE TÉCNICO","")))))</f>
        <v/>
      </c>
      <c r="AG4409" s="16" t="s">
        <v>547</v>
      </c>
      <c r="AH4409" s="16" t="s">
        <v>2039</v>
      </c>
    </row>
    <row r="4410" customFormat="false" ht="15" hidden="false" customHeight="false" outlineLevel="0" collapsed="false">
      <c r="A4410" s="16" t="s">
        <v>13642</v>
      </c>
      <c r="B4410" s="17" t="s">
        <v>13643</v>
      </c>
      <c r="C4410" s="16" t="s">
        <v>13644</v>
      </c>
      <c r="D4410" s="16" t="s">
        <v>13514</v>
      </c>
      <c r="E4410" s="18" t="n">
        <v>1</v>
      </c>
      <c r="F4410" s="16" t="s">
        <v>41</v>
      </c>
      <c r="G4410" s="18" t="n">
        <v>1</v>
      </c>
      <c r="H4410" s="16" t="n">
        <v>2.1</v>
      </c>
      <c r="I4410" s="18" t="n">
        <v>5</v>
      </c>
      <c r="J4410" s="19" t="n">
        <v>44.41</v>
      </c>
      <c r="K4410" s="19" t="n">
        <v>44.41</v>
      </c>
      <c r="L4410" s="19" t="n">
        <v>42.34</v>
      </c>
      <c r="M4410" s="19" t="n">
        <f aca="false">IF(J4410&gt;0,J4410,K4410)*E4410</f>
        <v>44.41</v>
      </c>
      <c r="N4410" s="20"/>
      <c r="O4410" s="21" t="str">
        <f aca="false">IF(R4410="","",ROUND(R4410*(1-Premissas!$B$4),4))</f>
        <v/>
      </c>
      <c r="P4410" s="22"/>
      <c r="Q4410" s="22"/>
      <c r="R4410" s="23"/>
      <c r="S4410" s="24"/>
      <c r="T4410" s="24"/>
      <c r="U4410" s="25"/>
      <c r="V4410" s="19" t="str">
        <f aca="false">IF(COUNT(N4410:Q4410)=0,"",MIN(N4410:Q4410))</f>
        <v/>
      </c>
      <c r="W4410" s="16" t="str">
        <f aca="false">IF(V4410="","",INDEX($N$4:$Q$4,MATCH(V4410,N4410:Q4410,0)))</f>
        <v/>
      </c>
      <c r="X4410" s="19" t="str">
        <f aca="false">IF(COUNT(N4410:Q4410)&lt;2,"",SMALL(N4410:Q4410,2))</f>
        <v/>
      </c>
      <c r="Y4410" s="26" t="str">
        <f aca="false">IF(OR(V4410="",M4410=0),"",V4410/M4410-1)</f>
        <v/>
      </c>
      <c r="Z4410" s="26" t="str">
        <f aca="false">IF(OR(V4410="",L4410=""),"",V4410/(L4410*E4410)-1)</f>
        <v/>
      </c>
      <c r="AA4410" s="16" t="str">
        <f aca="false">IF(V4410="","SEM OFERTA",IF(OR(Y4410&gt;Premissas!$B$11,Y4410&lt;Premissas!$B$12),"VERIFICAR - UNIDADE/EMBALAGEM",IF(Y4410&gt;Premissas!$B$6,"NÃO COMPRAR - REAJUSTE &gt;5%","COMPRAR")))</f>
        <v>SEM OFERTA</v>
      </c>
      <c r="AB4410" s="18" t="str">
        <f aca="false">IF(W4410="DIMEC",S4410,IF(W4410="MEDCENTRO",U4410,""))</f>
        <v/>
      </c>
      <c r="AC4410" s="18" t="n">
        <f aca="false">IF(AA4410&lt;&gt;"COMPRAR",0,IF(AB4410="",I4410,MIN(I4410,AB4410)))</f>
        <v>0</v>
      </c>
      <c r="AD4410" s="19" t="n">
        <f aca="false">IF(AC4410&gt;0,AC4410*V4410,0)</f>
        <v>0</v>
      </c>
      <c r="AE4410" s="19" t="n">
        <f aca="false">IF(AC4410&gt;0,(M4410-V4410)*AC4410,0)</f>
        <v>0</v>
      </c>
      <c r="AF4410" s="16" t="str">
        <f aca="false">IF(AA4410&lt;&gt;"COMPRAR","",IF(AB4410="",IF(X4410="","",IF(X4410-V4410&lt;0.01,"EMPATE TÉCNICO","")),IF(AB4410&lt;I4410,"ESTOQUE INSUFICIENTE",IF(X4410="","",IF(X4410-V4410&lt;0.01,"EMPATE TÉCNICO","")))))</f>
        <v/>
      </c>
      <c r="AG4410" s="16" t="s">
        <v>713</v>
      </c>
      <c r="AH4410" s="16" t="s">
        <v>2039</v>
      </c>
    </row>
    <row r="4411" customFormat="false" ht="15" hidden="false" customHeight="false" outlineLevel="0" collapsed="false">
      <c r="A4411" s="16" t="s">
        <v>13645</v>
      </c>
      <c r="B4411" s="17" t="s">
        <v>13646</v>
      </c>
      <c r="C4411" s="16" t="s">
        <v>13647</v>
      </c>
      <c r="D4411" s="16" t="s">
        <v>637</v>
      </c>
      <c r="E4411" s="18" t="n">
        <v>1</v>
      </c>
      <c r="F4411" s="16" t="s">
        <v>42</v>
      </c>
      <c r="G4411" s="18" t="n">
        <v>1</v>
      </c>
      <c r="H4411" s="16" t="n">
        <v>0.7</v>
      </c>
      <c r="I4411" s="18" t="n">
        <v>1</v>
      </c>
      <c r="J4411" s="19" t="n">
        <v>53.34</v>
      </c>
      <c r="K4411" s="19" t="n">
        <v>53.34</v>
      </c>
      <c r="L4411" s="19" t="n">
        <v>53.34</v>
      </c>
      <c r="M4411" s="19" t="n">
        <f aca="false">IF(J4411&gt;0,J4411,K4411)*E4411</f>
        <v>53.34</v>
      </c>
      <c r="N4411" s="20"/>
      <c r="O4411" s="21" t="str">
        <f aca="false">IF(R4411="","",ROUND(R4411*(1-Premissas!$B$4),4))</f>
        <v/>
      </c>
      <c r="P4411" s="22"/>
      <c r="Q4411" s="22"/>
      <c r="R4411" s="23"/>
      <c r="S4411" s="24"/>
      <c r="T4411" s="24"/>
      <c r="U4411" s="25"/>
      <c r="V4411" s="19" t="str">
        <f aca="false">IF(COUNT(N4411:Q4411)=0,"",MIN(N4411:Q4411))</f>
        <v/>
      </c>
      <c r="W4411" s="16" t="str">
        <f aca="false">IF(V4411="","",INDEX($N$4:$Q$4,MATCH(V4411,N4411:Q4411,0)))</f>
        <v/>
      </c>
      <c r="X4411" s="19" t="str">
        <f aca="false">IF(COUNT(N4411:Q4411)&lt;2,"",SMALL(N4411:Q4411,2))</f>
        <v/>
      </c>
      <c r="Y4411" s="26" t="str">
        <f aca="false">IF(OR(V4411="",M4411=0),"",V4411/M4411-1)</f>
        <v/>
      </c>
      <c r="Z4411" s="26" t="str">
        <f aca="false">IF(OR(V4411="",L4411=""),"",V4411/(L4411*E4411)-1)</f>
        <v/>
      </c>
      <c r="AA4411" s="16" t="str">
        <f aca="false">IF(V4411="","SEM OFERTA",IF(OR(Y4411&gt;Premissas!$B$11,Y4411&lt;Premissas!$B$12),"VERIFICAR - UNIDADE/EMBALAGEM",IF(Y4411&gt;Premissas!$B$6,"NÃO COMPRAR - REAJUSTE &gt;5%","COMPRAR")))</f>
        <v>SEM OFERTA</v>
      </c>
      <c r="AB4411" s="18" t="str">
        <f aca="false">IF(W4411="DIMEC",S4411,IF(W4411="MEDCENTRO",U4411,""))</f>
        <v/>
      </c>
      <c r="AC4411" s="18" t="n">
        <f aca="false">IF(AA4411&lt;&gt;"COMPRAR",0,IF(AB4411="",I4411,MIN(I4411,AB4411)))</f>
        <v>0</v>
      </c>
      <c r="AD4411" s="19" t="n">
        <f aca="false">IF(AC4411&gt;0,AC4411*V4411,0)</f>
        <v>0</v>
      </c>
      <c r="AE4411" s="19" t="n">
        <f aca="false">IF(AC4411&gt;0,(M4411-V4411)*AC4411,0)</f>
        <v>0</v>
      </c>
      <c r="AF4411" s="16" t="str">
        <f aca="false">IF(AA4411&lt;&gt;"COMPRAR","",IF(AB4411="",IF(X4411="","",IF(X4411-V4411&lt;0.01,"EMPATE TÉCNICO","")),IF(AB4411&lt;I4411,"ESTOQUE INSUFICIENTE",IF(X4411="","",IF(X4411-V4411&lt;0.01,"EMPATE TÉCNICO","")))))</f>
        <v/>
      </c>
      <c r="AG4411" s="16" t="s">
        <v>328</v>
      </c>
      <c r="AH4411" s="16" t="s">
        <v>2039</v>
      </c>
    </row>
    <row r="4412" customFormat="false" ht="15" hidden="false" customHeight="false" outlineLevel="0" collapsed="false">
      <c r="A4412" s="16" t="s">
        <v>13648</v>
      </c>
      <c r="B4412" s="17" t="s">
        <v>13649</v>
      </c>
      <c r="C4412" s="16" t="s">
        <v>13650</v>
      </c>
      <c r="D4412" s="16" t="s">
        <v>13651</v>
      </c>
      <c r="E4412" s="18" t="n">
        <v>1</v>
      </c>
      <c r="F4412" s="16" t="s">
        <v>42</v>
      </c>
      <c r="G4412" s="18" t="n">
        <v>0</v>
      </c>
      <c r="H4412" s="16" t="n">
        <v>0.4</v>
      </c>
      <c r="I4412" s="18" t="n">
        <v>2</v>
      </c>
      <c r="J4412" s="19" t="n">
        <v>33.52</v>
      </c>
      <c r="K4412" s="19" t="n">
        <v>33.52</v>
      </c>
      <c r="L4412" s="19" t="n">
        <v>32.61</v>
      </c>
      <c r="M4412" s="19" t="n">
        <f aca="false">IF(J4412&gt;0,J4412,K4412)*E4412</f>
        <v>33.52</v>
      </c>
      <c r="N4412" s="20"/>
      <c r="O4412" s="21" t="str">
        <f aca="false">IF(R4412="","",ROUND(R4412*(1-Premissas!$B$4),4))</f>
        <v/>
      </c>
      <c r="P4412" s="22"/>
      <c r="Q4412" s="22"/>
      <c r="R4412" s="23"/>
      <c r="S4412" s="24"/>
      <c r="T4412" s="24"/>
      <c r="U4412" s="25"/>
      <c r="V4412" s="19" t="str">
        <f aca="false">IF(COUNT(N4412:Q4412)=0,"",MIN(N4412:Q4412))</f>
        <v/>
      </c>
      <c r="W4412" s="16" t="str">
        <f aca="false">IF(V4412="","",INDEX($N$4:$Q$4,MATCH(V4412,N4412:Q4412,0)))</f>
        <v/>
      </c>
      <c r="X4412" s="19" t="str">
        <f aca="false">IF(COUNT(N4412:Q4412)&lt;2,"",SMALL(N4412:Q4412,2))</f>
        <v/>
      </c>
      <c r="Y4412" s="26" t="str">
        <f aca="false">IF(OR(V4412="",M4412=0),"",V4412/M4412-1)</f>
        <v/>
      </c>
      <c r="Z4412" s="26" t="str">
        <f aca="false">IF(OR(V4412="",L4412=""),"",V4412/(L4412*E4412)-1)</f>
        <v/>
      </c>
      <c r="AA4412" s="16" t="str">
        <f aca="false">IF(V4412="","SEM OFERTA",IF(OR(Y4412&gt;Premissas!$B$11,Y4412&lt;Premissas!$B$12),"VERIFICAR - UNIDADE/EMBALAGEM",IF(Y4412&gt;Premissas!$B$6,"NÃO COMPRAR - REAJUSTE &gt;5%","COMPRAR")))</f>
        <v>SEM OFERTA</v>
      </c>
      <c r="AB4412" s="18" t="str">
        <f aca="false">IF(W4412="DIMEC",S4412,IF(W4412="MEDCENTRO",U4412,""))</f>
        <v/>
      </c>
      <c r="AC4412" s="18" t="n">
        <f aca="false">IF(AA4412&lt;&gt;"COMPRAR",0,IF(AB4412="",I4412,MIN(I4412,AB4412)))</f>
        <v>0</v>
      </c>
      <c r="AD4412" s="19" t="n">
        <f aca="false">IF(AC4412&gt;0,AC4412*V4412,0)</f>
        <v>0</v>
      </c>
      <c r="AE4412" s="19" t="n">
        <f aca="false">IF(AC4412&gt;0,(M4412-V4412)*AC4412,0)</f>
        <v>0</v>
      </c>
      <c r="AF4412" s="16" t="str">
        <f aca="false">IF(AA4412&lt;&gt;"COMPRAR","",IF(AB4412="",IF(X4412="","",IF(X4412-V4412&lt;0.01,"EMPATE TÉCNICO","")),IF(AB4412&lt;I4412,"ESTOQUE INSUFICIENTE",IF(X4412="","",IF(X4412-V4412&lt;0.01,"EMPATE TÉCNICO","")))))</f>
        <v/>
      </c>
      <c r="AG4412" s="16" t="s">
        <v>547</v>
      </c>
      <c r="AH4412" s="16" t="s">
        <v>2039</v>
      </c>
    </row>
    <row r="4413" customFormat="false" ht="15" hidden="false" customHeight="false" outlineLevel="0" collapsed="false">
      <c r="A4413" s="16" t="s">
        <v>13652</v>
      </c>
      <c r="B4413" s="17" t="s">
        <v>13653</v>
      </c>
      <c r="C4413" s="16" t="s">
        <v>13654</v>
      </c>
      <c r="D4413" s="16" t="s">
        <v>13319</v>
      </c>
      <c r="E4413" s="18" t="n">
        <v>1</v>
      </c>
      <c r="F4413" s="16" t="s">
        <v>42</v>
      </c>
      <c r="G4413" s="18" t="n">
        <v>1</v>
      </c>
      <c r="H4413" s="16" t="n">
        <v>0.4</v>
      </c>
      <c r="I4413" s="18" t="n">
        <v>1</v>
      </c>
      <c r="J4413" s="19" t="n">
        <v>40.13</v>
      </c>
      <c r="K4413" s="19" t="n">
        <v>40.13</v>
      </c>
      <c r="L4413" s="19" t="n">
        <v>40.13</v>
      </c>
      <c r="M4413" s="19" t="n">
        <f aca="false">IF(J4413&gt;0,J4413,K4413)*E4413</f>
        <v>40.13</v>
      </c>
      <c r="N4413" s="20"/>
      <c r="O4413" s="21" t="str">
        <f aca="false">IF(R4413="","",ROUND(R4413*(1-Premissas!$B$4),4))</f>
        <v/>
      </c>
      <c r="P4413" s="22"/>
      <c r="Q4413" s="22"/>
      <c r="R4413" s="23"/>
      <c r="S4413" s="24"/>
      <c r="T4413" s="24"/>
      <c r="U4413" s="25"/>
      <c r="V4413" s="19" t="str">
        <f aca="false">IF(COUNT(N4413:Q4413)=0,"",MIN(N4413:Q4413))</f>
        <v/>
      </c>
      <c r="W4413" s="16" t="str">
        <f aca="false">IF(V4413="","",INDEX($N$4:$Q$4,MATCH(V4413,N4413:Q4413,0)))</f>
        <v/>
      </c>
      <c r="X4413" s="19" t="str">
        <f aca="false">IF(COUNT(N4413:Q4413)&lt;2,"",SMALL(N4413:Q4413,2))</f>
        <v/>
      </c>
      <c r="Y4413" s="26" t="str">
        <f aca="false">IF(OR(V4413="",M4413=0),"",V4413/M4413-1)</f>
        <v/>
      </c>
      <c r="Z4413" s="26" t="str">
        <f aca="false">IF(OR(V4413="",L4413=""),"",V4413/(L4413*E4413)-1)</f>
        <v/>
      </c>
      <c r="AA4413" s="16" t="str">
        <f aca="false">IF(V4413="","SEM OFERTA",IF(OR(Y4413&gt;Premissas!$B$11,Y4413&lt;Premissas!$B$12),"VERIFICAR - UNIDADE/EMBALAGEM",IF(Y4413&gt;Premissas!$B$6,"NÃO COMPRAR - REAJUSTE &gt;5%","COMPRAR")))</f>
        <v>SEM OFERTA</v>
      </c>
      <c r="AB4413" s="18" t="str">
        <f aca="false">IF(W4413="DIMEC",S4413,IF(W4413="MEDCENTRO",U4413,""))</f>
        <v/>
      </c>
      <c r="AC4413" s="18" t="n">
        <f aca="false">IF(AA4413&lt;&gt;"COMPRAR",0,IF(AB4413="",I4413,MIN(I4413,AB4413)))</f>
        <v>0</v>
      </c>
      <c r="AD4413" s="19" t="n">
        <f aca="false">IF(AC4413&gt;0,AC4413*V4413,0)</f>
        <v>0</v>
      </c>
      <c r="AE4413" s="19" t="n">
        <f aca="false">IF(AC4413&gt;0,(M4413-V4413)*AC4413,0)</f>
        <v>0</v>
      </c>
      <c r="AF4413" s="16" t="str">
        <f aca="false">IF(AA4413&lt;&gt;"COMPRAR","",IF(AB4413="",IF(X4413="","",IF(X4413-V4413&lt;0.01,"EMPATE TÉCNICO","")),IF(AB4413&lt;I4413,"ESTOQUE INSUFICIENTE",IF(X4413="","",IF(X4413-V4413&lt;0.01,"EMPATE TÉCNICO","")))))</f>
        <v/>
      </c>
      <c r="AG4413" s="16" t="s">
        <v>547</v>
      </c>
      <c r="AH4413" s="16" t="s">
        <v>2039</v>
      </c>
    </row>
    <row r="4414" customFormat="false" ht="15" hidden="false" customHeight="false" outlineLevel="0" collapsed="false">
      <c r="A4414" s="16" t="s">
        <v>13655</v>
      </c>
      <c r="B4414" s="17" t="s">
        <v>13656</v>
      </c>
      <c r="C4414" s="16" t="s">
        <v>13657</v>
      </c>
      <c r="D4414" s="16" t="s">
        <v>13319</v>
      </c>
      <c r="E4414" s="18" t="n">
        <v>1</v>
      </c>
      <c r="F4414" s="16" t="s">
        <v>41</v>
      </c>
      <c r="G4414" s="18" t="n">
        <v>6</v>
      </c>
      <c r="H4414" s="16" t="n">
        <v>2.8</v>
      </c>
      <c r="I4414" s="18" t="n">
        <v>2</v>
      </c>
      <c r="J4414" s="19" t="n">
        <v>40.16</v>
      </c>
      <c r="K4414" s="19" t="n">
        <v>40.16</v>
      </c>
      <c r="L4414" s="19" t="n">
        <v>40.16</v>
      </c>
      <c r="M4414" s="19" t="n">
        <f aca="false">IF(J4414&gt;0,J4414,K4414)*E4414</f>
        <v>40.16</v>
      </c>
      <c r="N4414" s="20"/>
      <c r="O4414" s="21" t="str">
        <f aca="false">IF(R4414="","",ROUND(R4414*(1-Premissas!$B$4),4))</f>
        <v/>
      </c>
      <c r="P4414" s="22"/>
      <c r="Q4414" s="22"/>
      <c r="R4414" s="23"/>
      <c r="S4414" s="24"/>
      <c r="T4414" s="24"/>
      <c r="U4414" s="25"/>
      <c r="V4414" s="19" t="str">
        <f aca="false">IF(COUNT(N4414:Q4414)=0,"",MIN(N4414:Q4414))</f>
        <v/>
      </c>
      <c r="W4414" s="16" t="str">
        <f aca="false">IF(V4414="","",INDEX($N$4:$Q$4,MATCH(V4414,N4414:Q4414,0)))</f>
        <v/>
      </c>
      <c r="X4414" s="19" t="str">
        <f aca="false">IF(COUNT(N4414:Q4414)&lt;2,"",SMALL(N4414:Q4414,2))</f>
        <v/>
      </c>
      <c r="Y4414" s="26" t="str">
        <f aca="false">IF(OR(V4414="",M4414=0),"",V4414/M4414-1)</f>
        <v/>
      </c>
      <c r="Z4414" s="26" t="str">
        <f aca="false">IF(OR(V4414="",L4414=""),"",V4414/(L4414*E4414)-1)</f>
        <v/>
      </c>
      <c r="AA4414" s="16" t="str">
        <f aca="false">IF(V4414="","SEM OFERTA",IF(OR(Y4414&gt;Premissas!$B$11,Y4414&lt;Premissas!$B$12),"VERIFICAR - UNIDADE/EMBALAGEM",IF(Y4414&gt;Premissas!$B$6,"NÃO COMPRAR - REAJUSTE &gt;5%","COMPRAR")))</f>
        <v>SEM OFERTA</v>
      </c>
      <c r="AB4414" s="18" t="str">
        <f aca="false">IF(W4414="DIMEC",S4414,IF(W4414="MEDCENTRO",U4414,""))</f>
        <v/>
      </c>
      <c r="AC4414" s="18" t="n">
        <f aca="false">IF(AA4414&lt;&gt;"COMPRAR",0,IF(AB4414="",I4414,MIN(I4414,AB4414)))</f>
        <v>0</v>
      </c>
      <c r="AD4414" s="19" t="n">
        <f aca="false">IF(AC4414&gt;0,AC4414*V4414,0)</f>
        <v>0</v>
      </c>
      <c r="AE4414" s="19" t="n">
        <f aca="false">IF(AC4414&gt;0,(M4414-V4414)*AC4414,0)</f>
        <v>0</v>
      </c>
      <c r="AF4414" s="16" t="str">
        <f aca="false">IF(AA4414&lt;&gt;"COMPRAR","",IF(AB4414="",IF(X4414="","",IF(X4414-V4414&lt;0.01,"EMPATE TÉCNICO","")),IF(AB4414&lt;I4414,"ESTOQUE INSUFICIENTE",IF(X4414="","",IF(X4414-V4414&lt;0.01,"EMPATE TÉCNICO","")))))</f>
        <v/>
      </c>
      <c r="AG4414" s="16" t="s">
        <v>328</v>
      </c>
      <c r="AH4414" s="16" t="s">
        <v>2039</v>
      </c>
    </row>
    <row r="4415" customFormat="false" ht="15" hidden="false" customHeight="false" outlineLevel="0" collapsed="false">
      <c r="A4415" s="16" t="s">
        <v>13658</v>
      </c>
      <c r="B4415" s="17" t="s">
        <v>13659</v>
      </c>
      <c r="C4415" s="16" t="s">
        <v>13660</v>
      </c>
      <c r="D4415" s="16" t="s">
        <v>13399</v>
      </c>
      <c r="E4415" s="18" t="n">
        <v>1</v>
      </c>
      <c r="F4415" s="16" t="s">
        <v>43</v>
      </c>
      <c r="G4415" s="18" t="n">
        <v>0</v>
      </c>
      <c r="H4415" s="16" t="n">
        <v>0.2</v>
      </c>
      <c r="I4415" s="18" t="n">
        <v>1</v>
      </c>
      <c r="J4415" s="19" t="n">
        <v>11.555</v>
      </c>
      <c r="K4415" s="19" t="n">
        <v>11.555</v>
      </c>
      <c r="L4415" s="19" t="n">
        <v>11.555</v>
      </c>
      <c r="M4415" s="19" t="n">
        <f aca="false">IF(J4415&gt;0,J4415,K4415)*E4415</f>
        <v>11.555</v>
      </c>
      <c r="N4415" s="20"/>
      <c r="O4415" s="21" t="str">
        <f aca="false">IF(R4415="","",ROUND(R4415*(1-Premissas!$B$4),4))</f>
        <v/>
      </c>
      <c r="P4415" s="22"/>
      <c r="Q4415" s="22"/>
      <c r="R4415" s="23"/>
      <c r="S4415" s="24"/>
      <c r="T4415" s="24"/>
      <c r="U4415" s="25"/>
      <c r="V4415" s="19" t="str">
        <f aca="false">IF(COUNT(N4415:Q4415)=0,"",MIN(N4415:Q4415))</f>
        <v/>
      </c>
      <c r="W4415" s="16" t="str">
        <f aca="false">IF(V4415="","",INDEX($N$4:$Q$4,MATCH(V4415,N4415:Q4415,0)))</f>
        <v/>
      </c>
      <c r="X4415" s="19" t="str">
        <f aca="false">IF(COUNT(N4415:Q4415)&lt;2,"",SMALL(N4415:Q4415,2))</f>
        <v/>
      </c>
      <c r="Y4415" s="26" t="str">
        <f aca="false">IF(OR(V4415="",M4415=0),"",V4415/M4415-1)</f>
        <v/>
      </c>
      <c r="Z4415" s="26" t="str">
        <f aca="false">IF(OR(V4415="",L4415=""),"",V4415/(L4415*E4415)-1)</f>
        <v/>
      </c>
      <c r="AA4415" s="16" t="str">
        <f aca="false">IF(V4415="","SEM OFERTA",IF(OR(Y4415&gt;Premissas!$B$11,Y4415&lt;Premissas!$B$12),"VERIFICAR - UNIDADE/EMBALAGEM",IF(Y4415&gt;Premissas!$B$6,"NÃO COMPRAR - REAJUSTE &gt;5%","COMPRAR")))</f>
        <v>SEM OFERTA</v>
      </c>
      <c r="AB4415" s="18" t="str">
        <f aca="false">IF(W4415="DIMEC",S4415,IF(W4415="MEDCENTRO",U4415,""))</f>
        <v/>
      </c>
      <c r="AC4415" s="18" t="n">
        <f aca="false">IF(AA4415&lt;&gt;"COMPRAR",0,IF(AB4415="",I4415,MIN(I4415,AB4415)))</f>
        <v>0</v>
      </c>
      <c r="AD4415" s="19" t="n">
        <f aca="false">IF(AC4415&gt;0,AC4415*V4415,0)</f>
        <v>0</v>
      </c>
      <c r="AE4415" s="19" t="n">
        <f aca="false">IF(AC4415&gt;0,(M4415-V4415)*AC4415,0)</f>
        <v>0</v>
      </c>
      <c r="AF4415" s="16" t="str">
        <f aca="false">IF(AA4415&lt;&gt;"COMPRAR","",IF(AB4415="",IF(X4415="","",IF(X4415-V4415&lt;0.01,"EMPATE TÉCNICO","")),IF(AB4415&lt;I4415,"ESTOQUE INSUFICIENTE",IF(X4415="","",IF(X4415-V4415&lt;0.01,"EMPATE TÉCNICO","")))))</f>
        <v/>
      </c>
      <c r="AG4415" s="16" t="s">
        <v>547</v>
      </c>
      <c r="AH4415" s="16" t="s">
        <v>2039</v>
      </c>
    </row>
    <row r="4416" customFormat="false" ht="15" hidden="false" customHeight="false" outlineLevel="0" collapsed="false">
      <c r="A4416" s="16" t="s">
        <v>13661</v>
      </c>
      <c r="B4416" s="17" t="s">
        <v>13662</v>
      </c>
      <c r="C4416" s="16" t="s">
        <v>13663</v>
      </c>
      <c r="D4416" s="16" t="s">
        <v>13399</v>
      </c>
      <c r="E4416" s="18" t="n">
        <v>1</v>
      </c>
      <c r="F4416" s="16" t="s">
        <v>42</v>
      </c>
      <c r="G4416" s="18" t="n">
        <v>2</v>
      </c>
      <c r="H4416" s="16" t="n">
        <v>0.9</v>
      </c>
      <c r="I4416" s="18" t="n">
        <v>1</v>
      </c>
      <c r="J4416" s="19" t="n">
        <v>28.72</v>
      </c>
      <c r="K4416" s="19" t="n">
        <v>28.72</v>
      </c>
      <c r="L4416" s="19" t="n">
        <v>28.72</v>
      </c>
      <c r="M4416" s="19" t="n">
        <f aca="false">IF(J4416&gt;0,J4416,K4416)*E4416</f>
        <v>28.72</v>
      </c>
      <c r="N4416" s="20"/>
      <c r="O4416" s="21" t="str">
        <f aca="false">IF(R4416="","",ROUND(R4416*(1-Premissas!$B$4),4))</f>
        <v/>
      </c>
      <c r="P4416" s="22"/>
      <c r="Q4416" s="22"/>
      <c r="R4416" s="23"/>
      <c r="S4416" s="24"/>
      <c r="T4416" s="24"/>
      <c r="U4416" s="25"/>
      <c r="V4416" s="19" t="str">
        <f aca="false">IF(COUNT(N4416:Q4416)=0,"",MIN(N4416:Q4416))</f>
        <v/>
      </c>
      <c r="W4416" s="16" t="str">
        <f aca="false">IF(V4416="","",INDEX($N$4:$Q$4,MATCH(V4416,N4416:Q4416,0)))</f>
        <v/>
      </c>
      <c r="X4416" s="19" t="str">
        <f aca="false">IF(COUNT(N4416:Q4416)&lt;2,"",SMALL(N4416:Q4416,2))</f>
        <v/>
      </c>
      <c r="Y4416" s="26" t="str">
        <f aca="false">IF(OR(V4416="",M4416=0),"",V4416/M4416-1)</f>
        <v/>
      </c>
      <c r="Z4416" s="26" t="str">
        <f aca="false">IF(OR(V4416="",L4416=""),"",V4416/(L4416*E4416)-1)</f>
        <v/>
      </c>
      <c r="AA4416" s="16" t="str">
        <f aca="false">IF(V4416="","SEM OFERTA",IF(OR(Y4416&gt;Premissas!$B$11,Y4416&lt;Premissas!$B$12),"VERIFICAR - UNIDADE/EMBALAGEM",IF(Y4416&gt;Premissas!$B$6,"NÃO COMPRAR - REAJUSTE &gt;5%","COMPRAR")))</f>
        <v>SEM OFERTA</v>
      </c>
      <c r="AB4416" s="18" t="str">
        <f aca="false">IF(W4416="DIMEC",S4416,IF(W4416="MEDCENTRO",U4416,""))</f>
        <v/>
      </c>
      <c r="AC4416" s="18" t="n">
        <f aca="false">IF(AA4416&lt;&gt;"COMPRAR",0,IF(AB4416="",I4416,MIN(I4416,AB4416)))</f>
        <v>0</v>
      </c>
      <c r="AD4416" s="19" t="n">
        <f aca="false">IF(AC4416&gt;0,AC4416*V4416,0)</f>
        <v>0</v>
      </c>
      <c r="AE4416" s="19" t="n">
        <f aca="false">IF(AC4416&gt;0,(M4416-V4416)*AC4416,0)</f>
        <v>0</v>
      </c>
      <c r="AF4416" s="16" t="str">
        <f aca="false">IF(AA4416&lt;&gt;"COMPRAR","",IF(AB4416="",IF(X4416="","",IF(X4416-V4416&lt;0.01,"EMPATE TÉCNICO","")),IF(AB4416&lt;I4416,"ESTOQUE INSUFICIENTE",IF(X4416="","",IF(X4416-V4416&lt;0.01,"EMPATE TÉCNICO","")))))</f>
        <v/>
      </c>
      <c r="AG4416" s="16" t="s">
        <v>547</v>
      </c>
      <c r="AH4416" s="16" t="s">
        <v>2039</v>
      </c>
    </row>
    <row r="4417" customFormat="false" ht="15" hidden="false" customHeight="false" outlineLevel="0" collapsed="false">
      <c r="A4417" s="16" t="s">
        <v>13664</v>
      </c>
      <c r="B4417" s="17" t="s">
        <v>13665</v>
      </c>
      <c r="C4417" s="16" t="s">
        <v>13666</v>
      </c>
      <c r="D4417" s="16" t="s">
        <v>7710</v>
      </c>
      <c r="E4417" s="18" t="n">
        <v>1</v>
      </c>
      <c r="F4417" s="16" t="s">
        <v>41</v>
      </c>
      <c r="G4417" s="18" t="n">
        <v>4</v>
      </c>
      <c r="H4417" s="16" t="n">
        <v>1.9</v>
      </c>
      <c r="I4417" s="18" t="n">
        <v>1</v>
      </c>
      <c r="J4417" s="19" t="n">
        <v>74.395</v>
      </c>
      <c r="K4417" s="19" t="n">
        <v>74.395</v>
      </c>
      <c r="L4417" s="19" t="n">
        <v>74.395</v>
      </c>
      <c r="M4417" s="19" t="n">
        <f aca="false">IF(J4417&gt;0,J4417,K4417)*E4417</f>
        <v>74.395</v>
      </c>
      <c r="N4417" s="20"/>
      <c r="O4417" s="21" t="str">
        <f aca="false">IF(R4417="","",ROUND(R4417*(1-Premissas!$B$4),4))</f>
        <v/>
      </c>
      <c r="P4417" s="22"/>
      <c r="Q4417" s="22"/>
      <c r="R4417" s="23"/>
      <c r="S4417" s="24"/>
      <c r="T4417" s="24"/>
      <c r="U4417" s="25"/>
      <c r="V4417" s="19" t="str">
        <f aca="false">IF(COUNT(N4417:Q4417)=0,"",MIN(N4417:Q4417))</f>
        <v/>
      </c>
      <c r="W4417" s="16" t="str">
        <f aca="false">IF(V4417="","",INDEX($N$4:$Q$4,MATCH(V4417,N4417:Q4417,0)))</f>
        <v/>
      </c>
      <c r="X4417" s="19" t="str">
        <f aca="false">IF(COUNT(N4417:Q4417)&lt;2,"",SMALL(N4417:Q4417,2))</f>
        <v/>
      </c>
      <c r="Y4417" s="26" t="str">
        <f aca="false">IF(OR(V4417="",M4417=0),"",V4417/M4417-1)</f>
        <v/>
      </c>
      <c r="Z4417" s="26" t="str">
        <f aca="false">IF(OR(V4417="",L4417=""),"",V4417/(L4417*E4417)-1)</f>
        <v/>
      </c>
      <c r="AA4417" s="16" t="str">
        <f aca="false">IF(V4417="","SEM OFERTA",IF(OR(Y4417&gt;Premissas!$B$11,Y4417&lt;Premissas!$B$12),"VERIFICAR - UNIDADE/EMBALAGEM",IF(Y4417&gt;Premissas!$B$6,"NÃO COMPRAR - REAJUSTE &gt;5%","COMPRAR")))</f>
        <v>SEM OFERTA</v>
      </c>
      <c r="AB4417" s="18" t="str">
        <f aca="false">IF(W4417="DIMEC",S4417,IF(W4417="MEDCENTRO",U4417,""))</f>
        <v/>
      </c>
      <c r="AC4417" s="18" t="n">
        <f aca="false">IF(AA4417&lt;&gt;"COMPRAR",0,IF(AB4417="",I4417,MIN(I4417,AB4417)))</f>
        <v>0</v>
      </c>
      <c r="AD4417" s="19" t="n">
        <f aca="false">IF(AC4417&gt;0,AC4417*V4417,0)</f>
        <v>0</v>
      </c>
      <c r="AE4417" s="19" t="n">
        <f aca="false">IF(AC4417&gt;0,(M4417-V4417)*AC4417,0)</f>
        <v>0</v>
      </c>
      <c r="AF4417" s="16" t="str">
        <f aca="false">IF(AA4417&lt;&gt;"COMPRAR","",IF(AB4417="",IF(X4417="","",IF(X4417-V4417&lt;0.01,"EMPATE TÉCNICO","")),IF(AB4417&lt;I4417,"ESTOQUE INSUFICIENTE",IF(X4417="","",IF(X4417-V4417&lt;0.01,"EMPATE TÉCNICO","")))))</f>
        <v/>
      </c>
      <c r="AG4417" s="16" t="s">
        <v>547</v>
      </c>
      <c r="AH4417" s="16" t="s">
        <v>2039</v>
      </c>
    </row>
    <row r="4418" customFormat="false" ht="15" hidden="false" customHeight="false" outlineLevel="0" collapsed="false">
      <c r="A4418" s="16" t="s">
        <v>13667</v>
      </c>
      <c r="B4418" s="17" t="s">
        <v>13668</v>
      </c>
      <c r="C4418" s="16" t="s">
        <v>13669</v>
      </c>
      <c r="D4418" s="16" t="s">
        <v>641</v>
      </c>
      <c r="E4418" s="18" t="n">
        <v>1</v>
      </c>
      <c r="F4418" s="16" t="s">
        <v>43</v>
      </c>
      <c r="G4418" s="18" t="n">
        <v>3</v>
      </c>
      <c r="H4418" s="16" t="n">
        <v>1.3</v>
      </c>
      <c r="I4418" s="18" t="n">
        <v>1</v>
      </c>
      <c r="J4418" s="19" t="n">
        <v>24.22</v>
      </c>
      <c r="K4418" s="19" t="n">
        <v>24.22</v>
      </c>
      <c r="L4418" s="19" t="n">
        <v>24.22</v>
      </c>
      <c r="M4418" s="19" t="n">
        <f aca="false">IF(J4418&gt;0,J4418,K4418)*E4418</f>
        <v>24.22</v>
      </c>
      <c r="N4418" s="20"/>
      <c r="O4418" s="21" t="str">
        <f aca="false">IF(R4418="","",ROUND(R4418*(1-Premissas!$B$4),4))</f>
        <v/>
      </c>
      <c r="P4418" s="22"/>
      <c r="Q4418" s="22"/>
      <c r="R4418" s="23"/>
      <c r="S4418" s="24"/>
      <c r="T4418" s="24"/>
      <c r="U4418" s="25"/>
      <c r="V4418" s="19" t="str">
        <f aca="false">IF(COUNT(N4418:Q4418)=0,"",MIN(N4418:Q4418))</f>
        <v/>
      </c>
      <c r="W4418" s="16" t="str">
        <f aca="false">IF(V4418="","",INDEX($N$4:$Q$4,MATCH(V4418,N4418:Q4418,0)))</f>
        <v/>
      </c>
      <c r="X4418" s="19" t="str">
        <f aca="false">IF(COUNT(N4418:Q4418)&lt;2,"",SMALL(N4418:Q4418,2))</f>
        <v/>
      </c>
      <c r="Y4418" s="26" t="str">
        <f aca="false">IF(OR(V4418="",M4418=0),"",V4418/M4418-1)</f>
        <v/>
      </c>
      <c r="Z4418" s="26" t="str">
        <f aca="false">IF(OR(V4418="",L4418=""),"",V4418/(L4418*E4418)-1)</f>
        <v/>
      </c>
      <c r="AA4418" s="16" t="str">
        <f aca="false">IF(V4418="","SEM OFERTA",IF(OR(Y4418&gt;Premissas!$B$11,Y4418&lt;Premissas!$B$12),"VERIFICAR - UNIDADE/EMBALAGEM",IF(Y4418&gt;Premissas!$B$6,"NÃO COMPRAR - REAJUSTE &gt;5%","COMPRAR")))</f>
        <v>SEM OFERTA</v>
      </c>
      <c r="AB4418" s="18" t="str">
        <f aca="false">IF(W4418="DIMEC",S4418,IF(W4418="MEDCENTRO",U4418,""))</f>
        <v/>
      </c>
      <c r="AC4418" s="18" t="n">
        <f aca="false">IF(AA4418&lt;&gt;"COMPRAR",0,IF(AB4418="",I4418,MIN(I4418,AB4418)))</f>
        <v>0</v>
      </c>
      <c r="AD4418" s="19" t="n">
        <f aca="false">IF(AC4418&gt;0,AC4418*V4418,0)</f>
        <v>0</v>
      </c>
      <c r="AE4418" s="19" t="n">
        <f aca="false">IF(AC4418&gt;0,(M4418-V4418)*AC4418,0)</f>
        <v>0</v>
      </c>
      <c r="AF4418" s="16" t="str">
        <f aca="false">IF(AA4418&lt;&gt;"COMPRAR","",IF(AB4418="",IF(X4418="","",IF(X4418-V4418&lt;0.01,"EMPATE TÉCNICO","")),IF(AB4418&lt;I4418,"ESTOQUE INSUFICIENTE",IF(X4418="","",IF(X4418-V4418&lt;0.01,"EMPATE TÉCNICO","")))))</f>
        <v/>
      </c>
      <c r="AG4418" s="16" t="s">
        <v>328</v>
      </c>
      <c r="AH4418" s="16" t="s">
        <v>2039</v>
      </c>
    </row>
    <row r="4419" customFormat="false" ht="15" hidden="false" customHeight="false" outlineLevel="0" collapsed="false">
      <c r="A4419" s="16" t="s">
        <v>13670</v>
      </c>
      <c r="B4419" s="17" t="s">
        <v>13671</v>
      </c>
      <c r="C4419" s="16" t="s">
        <v>13672</v>
      </c>
      <c r="D4419" s="16" t="s">
        <v>7612</v>
      </c>
      <c r="E4419" s="18" t="n">
        <v>1</v>
      </c>
      <c r="F4419" s="16" t="s">
        <v>43</v>
      </c>
      <c r="G4419" s="18" t="n">
        <v>1</v>
      </c>
      <c r="H4419" s="16" t="n">
        <v>0.4</v>
      </c>
      <c r="I4419" s="18" t="n">
        <v>1</v>
      </c>
      <c r="J4419" s="19" t="n">
        <v>18.11</v>
      </c>
      <c r="K4419" s="19" t="n">
        <v>18.11</v>
      </c>
      <c r="L4419" s="19" t="n">
        <v>18.11</v>
      </c>
      <c r="M4419" s="19" t="n">
        <f aca="false">IF(J4419&gt;0,J4419,K4419)*E4419</f>
        <v>18.11</v>
      </c>
      <c r="N4419" s="20"/>
      <c r="O4419" s="21" t="str">
        <f aca="false">IF(R4419="","",ROUND(R4419*(1-Premissas!$B$4),4))</f>
        <v/>
      </c>
      <c r="P4419" s="22"/>
      <c r="Q4419" s="22"/>
      <c r="R4419" s="23"/>
      <c r="S4419" s="24"/>
      <c r="T4419" s="24"/>
      <c r="U4419" s="25"/>
      <c r="V4419" s="19" t="str">
        <f aca="false">IF(COUNT(N4419:Q4419)=0,"",MIN(N4419:Q4419))</f>
        <v/>
      </c>
      <c r="W4419" s="16" t="str">
        <f aca="false">IF(V4419="","",INDEX($N$4:$Q$4,MATCH(V4419,N4419:Q4419,0)))</f>
        <v/>
      </c>
      <c r="X4419" s="19" t="str">
        <f aca="false">IF(COUNT(N4419:Q4419)&lt;2,"",SMALL(N4419:Q4419,2))</f>
        <v/>
      </c>
      <c r="Y4419" s="26" t="str">
        <f aca="false">IF(OR(V4419="",M4419=0),"",V4419/M4419-1)</f>
        <v/>
      </c>
      <c r="Z4419" s="26" t="str">
        <f aca="false">IF(OR(V4419="",L4419=""),"",V4419/(L4419*E4419)-1)</f>
        <v/>
      </c>
      <c r="AA4419" s="16" t="str">
        <f aca="false">IF(V4419="","SEM OFERTA",IF(OR(Y4419&gt;Premissas!$B$11,Y4419&lt;Premissas!$B$12),"VERIFICAR - UNIDADE/EMBALAGEM",IF(Y4419&gt;Premissas!$B$6,"NÃO COMPRAR - REAJUSTE &gt;5%","COMPRAR")))</f>
        <v>SEM OFERTA</v>
      </c>
      <c r="AB4419" s="18" t="str">
        <f aca="false">IF(W4419="DIMEC",S4419,IF(W4419="MEDCENTRO",U4419,""))</f>
        <v/>
      </c>
      <c r="AC4419" s="18" t="n">
        <f aca="false">IF(AA4419&lt;&gt;"COMPRAR",0,IF(AB4419="",I4419,MIN(I4419,AB4419)))</f>
        <v>0</v>
      </c>
      <c r="AD4419" s="19" t="n">
        <f aca="false">IF(AC4419&gt;0,AC4419*V4419,0)</f>
        <v>0</v>
      </c>
      <c r="AE4419" s="19" t="n">
        <f aca="false">IF(AC4419&gt;0,(M4419-V4419)*AC4419,0)</f>
        <v>0</v>
      </c>
      <c r="AF4419" s="16" t="str">
        <f aca="false">IF(AA4419&lt;&gt;"COMPRAR","",IF(AB4419="",IF(X4419="","",IF(X4419-V4419&lt;0.01,"EMPATE TÉCNICO","")),IF(AB4419&lt;I4419,"ESTOQUE INSUFICIENTE",IF(X4419="","",IF(X4419-V4419&lt;0.01,"EMPATE TÉCNICO","")))))</f>
        <v/>
      </c>
      <c r="AG4419" s="16" t="s">
        <v>547</v>
      </c>
      <c r="AH4419" s="16" t="s">
        <v>2039</v>
      </c>
    </row>
    <row r="4420" customFormat="false" ht="15" hidden="false" customHeight="false" outlineLevel="0" collapsed="false">
      <c r="A4420" s="16" t="s">
        <v>13673</v>
      </c>
      <c r="B4420" s="17" t="s">
        <v>13674</v>
      </c>
      <c r="C4420" s="16" t="s">
        <v>13675</v>
      </c>
      <c r="D4420" s="16" t="s">
        <v>7612</v>
      </c>
      <c r="E4420" s="18" t="n">
        <v>1</v>
      </c>
      <c r="F4420" s="16" t="s">
        <v>41</v>
      </c>
      <c r="G4420" s="18" t="n">
        <v>3</v>
      </c>
      <c r="H4420" s="16" t="n">
        <v>2.4</v>
      </c>
      <c r="I4420" s="18" t="n">
        <v>4</v>
      </c>
      <c r="J4420" s="19" t="n">
        <v>27.855</v>
      </c>
      <c r="K4420" s="19" t="n">
        <v>27.855</v>
      </c>
      <c r="L4420" s="19" t="n">
        <v>26.0467</v>
      </c>
      <c r="M4420" s="19" t="n">
        <f aca="false">IF(J4420&gt;0,J4420,K4420)*E4420</f>
        <v>27.855</v>
      </c>
      <c r="N4420" s="20"/>
      <c r="O4420" s="21" t="str">
        <f aca="false">IF(R4420="","",ROUND(R4420*(1-Premissas!$B$4),4))</f>
        <v/>
      </c>
      <c r="P4420" s="22"/>
      <c r="Q4420" s="22"/>
      <c r="R4420" s="23"/>
      <c r="S4420" s="24"/>
      <c r="T4420" s="24"/>
      <c r="U4420" s="25"/>
      <c r="V4420" s="19" t="str">
        <f aca="false">IF(COUNT(N4420:Q4420)=0,"",MIN(N4420:Q4420))</f>
        <v/>
      </c>
      <c r="W4420" s="16" t="str">
        <f aca="false">IF(V4420="","",INDEX($N$4:$Q$4,MATCH(V4420,N4420:Q4420,0)))</f>
        <v/>
      </c>
      <c r="X4420" s="19" t="str">
        <f aca="false">IF(COUNT(N4420:Q4420)&lt;2,"",SMALL(N4420:Q4420,2))</f>
        <v/>
      </c>
      <c r="Y4420" s="26" t="str">
        <f aca="false">IF(OR(V4420="",M4420=0),"",V4420/M4420-1)</f>
        <v/>
      </c>
      <c r="Z4420" s="26" t="str">
        <f aca="false">IF(OR(V4420="",L4420=""),"",V4420/(L4420*E4420)-1)</f>
        <v/>
      </c>
      <c r="AA4420" s="16" t="str">
        <f aca="false">IF(V4420="","SEM OFERTA",IF(OR(Y4420&gt;Premissas!$B$11,Y4420&lt;Premissas!$B$12),"VERIFICAR - UNIDADE/EMBALAGEM",IF(Y4420&gt;Premissas!$B$6,"NÃO COMPRAR - REAJUSTE &gt;5%","COMPRAR")))</f>
        <v>SEM OFERTA</v>
      </c>
      <c r="AB4420" s="18" t="str">
        <f aca="false">IF(W4420="DIMEC",S4420,IF(W4420="MEDCENTRO",U4420,""))</f>
        <v/>
      </c>
      <c r="AC4420" s="18" t="n">
        <f aca="false">IF(AA4420&lt;&gt;"COMPRAR",0,IF(AB4420="",I4420,MIN(I4420,AB4420)))</f>
        <v>0</v>
      </c>
      <c r="AD4420" s="19" t="n">
        <f aca="false">IF(AC4420&gt;0,AC4420*V4420,0)</f>
        <v>0</v>
      </c>
      <c r="AE4420" s="19" t="n">
        <f aca="false">IF(AC4420&gt;0,(M4420-V4420)*AC4420,0)</f>
        <v>0</v>
      </c>
      <c r="AF4420" s="16" t="str">
        <f aca="false">IF(AA4420&lt;&gt;"COMPRAR","",IF(AB4420="",IF(X4420="","",IF(X4420-V4420&lt;0.01,"EMPATE TÉCNICO","")),IF(AB4420&lt;I4420,"ESTOQUE INSUFICIENTE",IF(X4420="","",IF(X4420-V4420&lt;0.01,"EMPATE TÉCNICO","")))))</f>
        <v/>
      </c>
      <c r="AG4420" s="16" t="s">
        <v>547</v>
      </c>
      <c r="AH4420" s="16" t="s">
        <v>2039</v>
      </c>
    </row>
    <row r="4421" customFormat="false" ht="15" hidden="false" customHeight="false" outlineLevel="0" collapsed="false">
      <c r="A4421" s="16" t="s">
        <v>13676</v>
      </c>
      <c r="B4421" s="17"/>
      <c r="C4421" s="16" t="s">
        <v>13677</v>
      </c>
      <c r="D4421" s="16"/>
      <c r="E4421" s="18" t="n">
        <v>1</v>
      </c>
      <c r="F4421" s="16" t="s">
        <v>43</v>
      </c>
      <c r="G4421" s="18" t="n">
        <v>0</v>
      </c>
      <c r="H4421" s="16" t="n">
        <v>0.3</v>
      </c>
      <c r="I4421" s="18" t="n">
        <v>1</v>
      </c>
      <c r="J4421" s="19" t="n">
        <v>0</v>
      </c>
      <c r="K4421" s="19" t="n">
        <v>2.5</v>
      </c>
      <c r="L4421" s="19"/>
      <c r="M4421" s="19" t="n">
        <f aca="false">IF(J4421&gt;0,J4421,K4421)*E4421</f>
        <v>2.5</v>
      </c>
      <c r="N4421" s="20"/>
      <c r="O4421" s="21" t="str">
        <f aca="false">IF(R4421="","",ROUND(R4421*(1-Premissas!$B$4),4))</f>
        <v/>
      </c>
      <c r="P4421" s="22"/>
      <c r="Q4421" s="22"/>
      <c r="R4421" s="23"/>
      <c r="S4421" s="24"/>
      <c r="T4421" s="24"/>
      <c r="U4421" s="25"/>
      <c r="V4421" s="19" t="str">
        <f aca="false">IF(COUNT(N4421:Q4421)=0,"",MIN(N4421:Q4421))</f>
        <v/>
      </c>
      <c r="W4421" s="16" t="str">
        <f aca="false">IF(V4421="","",INDEX($N$4:$Q$4,MATCH(V4421,N4421:Q4421,0)))</f>
        <v/>
      </c>
      <c r="X4421" s="19" t="str">
        <f aca="false">IF(COUNT(N4421:Q4421)&lt;2,"",SMALL(N4421:Q4421,2))</f>
        <v/>
      </c>
      <c r="Y4421" s="26" t="str">
        <f aca="false">IF(OR(V4421="",M4421=0),"",V4421/M4421-1)</f>
        <v/>
      </c>
      <c r="Z4421" s="26" t="str">
        <f aca="false">IF(OR(V4421="",L4421=""),"",V4421/(L4421*E4421)-1)</f>
        <v/>
      </c>
      <c r="AA4421" s="16" t="str">
        <f aca="false">IF(V4421="","SEM OFERTA",IF(OR(Y4421&gt;Premissas!$B$11,Y4421&lt;Premissas!$B$12),"VERIFICAR - UNIDADE/EMBALAGEM",IF(Y4421&gt;Premissas!$B$6,"NÃO COMPRAR - REAJUSTE &gt;5%","COMPRAR")))</f>
        <v>SEM OFERTA</v>
      </c>
      <c r="AB4421" s="18" t="str">
        <f aca="false">IF(W4421="DIMEC",S4421,IF(W4421="MEDCENTRO",U4421,""))</f>
        <v/>
      </c>
      <c r="AC4421" s="18" t="n">
        <f aca="false">IF(AA4421&lt;&gt;"COMPRAR",0,IF(AB4421="",I4421,MIN(I4421,AB4421)))</f>
        <v>0</v>
      </c>
      <c r="AD4421" s="19" t="n">
        <f aca="false">IF(AC4421&gt;0,AC4421*V4421,0)</f>
        <v>0</v>
      </c>
      <c r="AE4421" s="19" t="n">
        <f aca="false">IF(AC4421&gt;0,(M4421-V4421)*AC4421,0)</f>
        <v>0</v>
      </c>
      <c r="AF4421" s="16" t="str">
        <f aca="false">IF(AA4421&lt;&gt;"COMPRAR","",IF(AB4421="",IF(X4421="","",IF(X4421-V4421&lt;0.01,"EMPATE TÉCNICO","")),IF(AB4421&lt;I4421,"ESTOQUE INSUFICIENTE",IF(X4421="","",IF(X4421-V4421&lt;0.01,"EMPATE TÉCNICO","")))))</f>
        <v/>
      </c>
      <c r="AG4421" s="16"/>
      <c r="AH4421" s="16" t="s">
        <v>2039</v>
      </c>
    </row>
    <row r="4422" customFormat="false" ht="15" hidden="false" customHeight="false" outlineLevel="0" collapsed="false">
      <c r="A4422" s="16" t="s">
        <v>13678</v>
      </c>
      <c r="B4422" s="17" t="s">
        <v>13679</v>
      </c>
      <c r="C4422" s="16" t="s">
        <v>13680</v>
      </c>
      <c r="D4422" s="16" t="s">
        <v>13399</v>
      </c>
      <c r="E4422" s="18" t="n">
        <v>1</v>
      </c>
      <c r="F4422" s="16" t="s">
        <v>42</v>
      </c>
      <c r="G4422" s="18" t="n">
        <v>0</v>
      </c>
      <c r="H4422" s="16" t="n">
        <v>2.1</v>
      </c>
      <c r="I4422" s="18" t="n">
        <v>6</v>
      </c>
      <c r="J4422" s="19" t="n">
        <v>37</v>
      </c>
      <c r="K4422" s="19" t="n">
        <v>37</v>
      </c>
      <c r="L4422" s="19" t="n">
        <v>37</v>
      </c>
      <c r="M4422" s="19" t="n">
        <f aca="false">IF(J4422&gt;0,J4422,K4422)*E4422</f>
        <v>37</v>
      </c>
      <c r="N4422" s="20"/>
      <c r="O4422" s="21" t="str">
        <f aca="false">IF(R4422="","",ROUND(R4422*(1-Premissas!$B$4),4))</f>
        <v/>
      </c>
      <c r="P4422" s="22"/>
      <c r="Q4422" s="22"/>
      <c r="R4422" s="23"/>
      <c r="S4422" s="24"/>
      <c r="T4422" s="24"/>
      <c r="U4422" s="25"/>
      <c r="V4422" s="19" t="str">
        <f aca="false">IF(COUNT(N4422:Q4422)=0,"",MIN(N4422:Q4422))</f>
        <v/>
      </c>
      <c r="W4422" s="16" t="str">
        <f aca="false">IF(V4422="","",INDEX($N$4:$Q$4,MATCH(V4422,N4422:Q4422,0)))</f>
        <v/>
      </c>
      <c r="X4422" s="19" t="str">
        <f aca="false">IF(COUNT(N4422:Q4422)&lt;2,"",SMALL(N4422:Q4422,2))</f>
        <v/>
      </c>
      <c r="Y4422" s="26" t="str">
        <f aca="false">IF(OR(V4422="",M4422=0),"",V4422/M4422-1)</f>
        <v/>
      </c>
      <c r="Z4422" s="26" t="str">
        <f aca="false">IF(OR(V4422="",L4422=""),"",V4422/(L4422*E4422)-1)</f>
        <v/>
      </c>
      <c r="AA4422" s="16" t="str">
        <f aca="false">IF(V4422="","SEM OFERTA",IF(OR(Y4422&gt;Premissas!$B$11,Y4422&lt;Premissas!$B$12),"VERIFICAR - UNIDADE/EMBALAGEM",IF(Y4422&gt;Premissas!$B$6,"NÃO COMPRAR - REAJUSTE &gt;5%","COMPRAR")))</f>
        <v>SEM OFERTA</v>
      </c>
      <c r="AB4422" s="18" t="str">
        <f aca="false">IF(W4422="DIMEC",S4422,IF(W4422="MEDCENTRO",U4422,""))</f>
        <v/>
      </c>
      <c r="AC4422" s="18" t="n">
        <f aca="false">IF(AA4422&lt;&gt;"COMPRAR",0,IF(AB4422="",I4422,MIN(I4422,AB4422)))</f>
        <v>0</v>
      </c>
      <c r="AD4422" s="19" t="n">
        <f aca="false">IF(AC4422&gt;0,AC4422*V4422,0)</f>
        <v>0</v>
      </c>
      <c r="AE4422" s="19" t="n">
        <f aca="false">IF(AC4422&gt;0,(M4422-V4422)*AC4422,0)</f>
        <v>0</v>
      </c>
      <c r="AF4422" s="16" t="str">
        <f aca="false">IF(AA4422&lt;&gt;"COMPRAR","",IF(AB4422="",IF(X4422="","",IF(X4422-V4422&lt;0.01,"EMPATE TÉCNICO","")),IF(AB4422&lt;I4422,"ESTOQUE INSUFICIENTE",IF(X4422="","",IF(X4422-V4422&lt;0.01,"EMPATE TÉCNICO","")))))</f>
        <v/>
      </c>
      <c r="AG4422" s="16" t="s">
        <v>547</v>
      </c>
      <c r="AH4422" s="16" t="s">
        <v>2039</v>
      </c>
    </row>
    <row r="4423" customFormat="false" ht="15" hidden="false" customHeight="false" outlineLevel="0" collapsed="false">
      <c r="A4423" s="16" t="s">
        <v>13681</v>
      </c>
      <c r="B4423" s="17" t="s">
        <v>13682</v>
      </c>
      <c r="C4423" s="16" t="s">
        <v>13683</v>
      </c>
      <c r="D4423" s="16" t="s">
        <v>417</v>
      </c>
      <c r="E4423" s="18" t="n">
        <v>1</v>
      </c>
      <c r="F4423" s="16" t="s">
        <v>41</v>
      </c>
      <c r="G4423" s="18" t="n">
        <v>2</v>
      </c>
      <c r="H4423" s="16" t="n">
        <v>2.2</v>
      </c>
      <c r="I4423" s="18" t="n">
        <v>4</v>
      </c>
      <c r="J4423" s="19" t="n">
        <v>68.73</v>
      </c>
      <c r="K4423" s="19" t="n">
        <v>68.73</v>
      </c>
      <c r="L4423" s="19" t="n">
        <v>68.73</v>
      </c>
      <c r="M4423" s="19" t="n">
        <f aca="false">IF(J4423&gt;0,J4423,K4423)*E4423</f>
        <v>68.73</v>
      </c>
      <c r="N4423" s="20"/>
      <c r="O4423" s="21" t="str">
        <f aca="false">IF(R4423="","",ROUND(R4423*(1-Premissas!$B$4),4))</f>
        <v/>
      </c>
      <c r="P4423" s="22"/>
      <c r="Q4423" s="22"/>
      <c r="R4423" s="23"/>
      <c r="S4423" s="24"/>
      <c r="T4423" s="24"/>
      <c r="U4423" s="25"/>
      <c r="V4423" s="19" t="str">
        <f aca="false">IF(COUNT(N4423:Q4423)=0,"",MIN(N4423:Q4423))</f>
        <v/>
      </c>
      <c r="W4423" s="16" t="str">
        <f aca="false">IF(V4423="","",INDEX($N$4:$Q$4,MATCH(V4423,N4423:Q4423,0)))</f>
        <v/>
      </c>
      <c r="X4423" s="19" t="str">
        <f aca="false">IF(COUNT(N4423:Q4423)&lt;2,"",SMALL(N4423:Q4423,2))</f>
        <v/>
      </c>
      <c r="Y4423" s="26" t="str">
        <f aca="false">IF(OR(V4423="",M4423=0),"",V4423/M4423-1)</f>
        <v/>
      </c>
      <c r="Z4423" s="26" t="str">
        <f aca="false">IF(OR(V4423="",L4423=""),"",V4423/(L4423*E4423)-1)</f>
        <v/>
      </c>
      <c r="AA4423" s="16" t="str">
        <f aca="false">IF(V4423="","SEM OFERTA",IF(OR(Y4423&gt;Premissas!$B$11,Y4423&lt;Premissas!$B$12),"VERIFICAR - UNIDADE/EMBALAGEM",IF(Y4423&gt;Premissas!$B$6,"NÃO COMPRAR - REAJUSTE &gt;5%","COMPRAR")))</f>
        <v>SEM OFERTA</v>
      </c>
      <c r="AB4423" s="18" t="str">
        <f aca="false">IF(W4423="DIMEC",S4423,IF(W4423="MEDCENTRO",U4423,""))</f>
        <v/>
      </c>
      <c r="AC4423" s="18" t="n">
        <f aca="false">IF(AA4423&lt;&gt;"COMPRAR",0,IF(AB4423="",I4423,MIN(I4423,AB4423)))</f>
        <v>0</v>
      </c>
      <c r="AD4423" s="19" t="n">
        <f aca="false">IF(AC4423&gt;0,AC4423*V4423,0)</f>
        <v>0</v>
      </c>
      <c r="AE4423" s="19" t="n">
        <f aca="false">IF(AC4423&gt;0,(M4423-V4423)*AC4423,0)</f>
        <v>0</v>
      </c>
      <c r="AF4423" s="16" t="str">
        <f aca="false">IF(AA4423&lt;&gt;"COMPRAR","",IF(AB4423="",IF(X4423="","",IF(X4423-V4423&lt;0.01,"EMPATE TÉCNICO","")),IF(AB4423&lt;I4423,"ESTOQUE INSUFICIENTE",IF(X4423="","",IF(X4423-V4423&lt;0.01,"EMPATE TÉCNICO","")))))</f>
        <v/>
      </c>
      <c r="AG4423" s="16" t="s">
        <v>547</v>
      </c>
      <c r="AH4423" s="16" t="s">
        <v>2039</v>
      </c>
    </row>
    <row r="4424" customFormat="false" ht="15" hidden="false" customHeight="false" outlineLevel="0" collapsed="false">
      <c r="A4424" s="16" t="s">
        <v>13684</v>
      </c>
      <c r="B4424" s="17" t="s">
        <v>13685</v>
      </c>
      <c r="C4424" s="16" t="s">
        <v>13686</v>
      </c>
      <c r="D4424" s="16" t="s">
        <v>641</v>
      </c>
      <c r="E4424" s="18" t="n">
        <v>1</v>
      </c>
      <c r="F4424" s="16" t="s">
        <v>42</v>
      </c>
      <c r="G4424" s="18" t="n">
        <v>1</v>
      </c>
      <c r="H4424" s="16" t="n">
        <v>1.4</v>
      </c>
      <c r="I4424" s="18" t="n">
        <v>3</v>
      </c>
      <c r="J4424" s="19" t="n">
        <v>26.68</v>
      </c>
      <c r="K4424" s="19" t="n">
        <v>26.68</v>
      </c>
      <c r="L4424" s="19" t="n">
        <v>26.68</v>
      </c>
      <c r="M4424" s="19" t="n">
        <f aca="false">IF(J4424&gt;0,J4424,K4424)*E4424</f>
        <v>26.68</v>
      </c>
      <c r="N4424" s="20"/>
      <c r="O4424" s="21" t="str">
        <f aca="false">IF(R4424="","",ROUND(R4424*(1-Premissas!$B$4),4))</f>
        <v/>
      </c>
      <c r="P4424" s="22"/>
      <c r="Q4424" s="22"/>
      <c r="R4424" s="23"/>
      <c r="S4424" s="24"/>
      <c r="T4424" s="24"/>
      <c r="U4424" s="25"/>
      <c r="V4424" s="19" t="str">
        <f aca="false">IF(COUNT(N4424:Q4424)=0,"",MIN(N4424:Q4424))</f>
        <v/>
      </c>
      <c r="W4424" s="16" t="str">
        <f aca="false">IF(V4424="","",INDEX($N$4:$Q$4,MATCH(V4424,N4424:Q4424,0)))</f>
        <v/>
      </c>
      <c r="X4424" s="19" t="str">
        <f aca="false">IF(COUNT(N4424:Q4424)&lt;2,"",SMALL(N4424:Q4424,2))</f>
        <v/>
      </c>
      <c r="Y4424" s="26" t="str">
        <f aca="false">IF(OR(V4424="",M4424=0),"",V4424/M4424-1)</f>
        <v/>
      </c>
      <c r="Z4424" s="26" t="str">
        <f aca="false">IF(OR(V4424="",L4424=""),"",V4424/(L4424*E4424)-1)</f>
        <v/>
      </c>
      <c r="AA4424" s="16" t="str">
        <f aca="false">IF(V4424="","SEM OFERTA",IF(OR(Y4424&gt;Premissas!$B$11,Y4424&lt;Premissas!$B$12),"VERIFICAR - UNIDADE/EMBALAGEM",IF(Y4424&gt;Premissas!$B$6,"NÃO COMPRAR - REAJUSTE &gt;5%","COMPRAR")))</f>
        <v>SEM OFERTA</v>
      </c>
      <c r="AB4424" s="18" t="str">
        <f aca="false">IF(W4424="DIMEC",S4424,IF(W4424="MEDCENTRO",U4424,""))</f>
        <v/>
      </c>
      <c r="AC4424" s="18" t="n">
        <f aca="false">IF(AA4424&lt;&gt;"COMPRAR",0,IF(AB4424="",I4424,MIN(I4424,AB4424)))</f>
        <v>0</v>
      </c>
      <c r="AD4424" s="19" t="n">
        <f aca="false">IF(AC4424&gt;0,AC4424*V4424,0)</f>
        <v>0</v>
      </c>
      <c r="AE4424" s="19" t="n">
        <f aca="false">IF(AC4424&gt;0,(M4424-V4424)*AC4424,0)</f>
        <v>0</v>
      </c>
      <c r="AF4424" s="16" t="str">
        <f aca="false">IF(AA4424&lt;&gt;"COMPRAR","",IF(AB4424="",IF(X4424="","",IF(X4424-V4424&lt;0.01,"EMPATE TÉCNICO","")),IF(AB4424&lt;I4424,"ESTOQUE INSUFICIENTE",IF(X4424="","",IF(X4424-V4424&lt;0.01,"EMPATE TÉCNICO","")))))</f>
        <v/>
      </c>
      <c r="AG4424" s="16" t="s">
        <v>547</v>
      </c>
      <c r="AH4424" s="16" t="s">
        <v>2039</v>
      </c>
    </row>
    <row r="4425" customFormat="false" ht="15" hidden="false" customHeight="false" outlineLevel="0" collapsed="false">
      <c r="A4425" s="16" t="s">
        <v>13687</v>
      </c>
      <c r="B4425" s="17" t="s">
        <v>13688</v>
      </c>
      <c r="C4425" s="16" t="s">
        <v>13689</v>
      </c>
      <c r="D4425" s="16" t="s">
        <v>13651</v>
      </c>
      <c r="E4425" s="18" t="n">
        <v>1</v>
      </c>
      <c r="F4425" s="16" t="s">
        <v>41</v>
      </c>
      <c r="G4425" s="18" t="n">
        <v>3</v>
      </c>
      <c r="H4425" s="16" t="n">
        <v>1.6</v>
      </c>
      <c r="I4425" s="18" t="n">
        <v>2</v>
      </c>
      <c r="J4425" s="19" t="n">
        <v>23.475</v>
      </c>
      <c r="K4425" s="19" t="n">
        <v>23.475</v>
      </c>
      <c r="L4425" s="19" t="n">
        <v>23.475</v>
      </c>
      <c r="M4425" s="19" t="n">
        <f aca="false">IF(J4425&gt;0,J4425,K4425)*E4425</f>
        <v>23.475</v>
      </c>
      <c r="N4425" s="20"/>
      <c r="O4425" s="21" t="str">
        <f aca="false">IF(R4425="","",ROUND(R4425*(1-Premissas!$B$4),4))</f>
        <v/>
      </c>
      <c r="P4425" s="22"/>
      <c r="Q4425" s="22"/>
      <c r="R4425" s="23"/>
      <c r="S4425" s="24"/>
      <c r="T4425" s="24"/>
      <c r="U4425" s="25"/>
      <c r="V4425" s="19" t="str">
        <f aca="false">IF(COUNT(N4425:Q4425)=0,"",MIN(N4425:Q4425))</f>
        <v/>
      </c>
      <c r="W4425" s="16" t="str">
        <f aca="false">IF(V4425="","",INDEX($N$4:$Q$4,MATCH(V4425,N4425:Q4425,0)))</f>
        <v/>
      </c>
      <c r="X4425" s="19" t="str">
        <f aca="false">IF(COUNT(N4425:Q4425)&lt;2,"",SMALL(N4425:Q4425,2))</f>
        <v/>
      </c>
      <c r="Y4425" s="26" t="str">
        <f aca="false">IF(OR(V4425="",M4425=0),"",V4425/M4425-1)</f>
        <v/>
      </c>
      <c r="Z4425" s="26" t="str">
        <f aca="false">IF(OR(V4425="",L4425=""),"",V4425/(L4425*E4425)-1)</f>
        <v/>
      </c>
      <c r="AA4425" s="16" t="str">
        <f aca="false">IF(V4425="","SEM OFERTA",IF(OR(Y4425&gt;Premissas!$B$11,Y4425&lt;Premissas!$B$12),"VERIFICAR - UNIDADE/EMBALAGEM",IF(Y4425&gt;Premissas!$B$6,"NÃO COMPRAR - REAJUSTE &gt;5%","COMPRAR")))</f>
        <v>SEM OFERTA</v>
      </c>
      <c r="AB4425" s="18" t="str">
        <f aca="false">IF(W4425="DIMEC",S4425,IF(W4425="MEDCENTRO",U4425,""))</f>
        <v/>
      </c>
      <c r="AC4425" s="18" t="n">
        <f aca="false">IF(AA4425&lt;&gt;"COMPRAR",0,IF(AB4425="",I4425,MIN(I4425,AB4425)))</f>
        <v>0</v>
      </c>
      <c r="AD4425" s="19" t="n">
        <f aca="false">IF(AC4425&gt;0,AC4425*V4425,0)</f>
        <v>0</v>
      </c>
      <c r="AE4425" s="19" t="n">
        <f aca="false">IF(AC4425&gt;0,(M4425-V4425)*AC4425,0)</f>
        <v>0</v>
      </c>
      <c r="AF4425" s="16" t="str">
        <f aca="false">IF(AA4425&lt;&gt;"COMPRAR","",IF(AB4425="",IF(X4425="","",IF(X4425-V4425&lt;0.01,"EMPATE TÉCNICO","")),IF(AB4425&lt;I4425,"ESTOQUE INSUFICIENTE",IF(X4425="","",IF(X4425-V4425&lt;0.01,"EMPATE TÉCNICO","")))))</f>
        <v/>
      </c>
      <c r="AG4425" s="16" t="s">
        <v>547</v>
      </c>
      <c r="AH4425" s="16" t="s">
        <v>2039</v>
      </c>
    </row>
    <row r="4426" customFormat="false" ht="15" hidden="false" customHeight="false" outlineLevel="0" collapsed="false">
      <c r="A4426" s="16" t="s">
        <v>13690</v>
      </c>
      <c r="B4426" s="17" t="s">
        <v>13691</v>
      </c>
      <c r="C4426" s="16" t="s">
        <v>13692</v>
      </c>
      <c r="D4426" s="16" t="s">
        <v>641</v>
      </c>
      <c r="E4426" s="18" t="n">
        <v>1</v>
      </c>
      <c r="F4426" s="16" t="s">
        <v>42</v>
      </c>
      <c r="G4426" s="18" t="n">
        <v>3</v>
      </c>
      <c r="H4426" s="16" t="n">
        <v>1.2</v>
      </c>
      <c r="I4426" s="18" t="n">
        <v>1</v>
      </c>
      <c r="J4426" s="19" t="n">
        <v>30.95</v>
      </c>
      <c r="K4426" s="19" t="n">
        <v>30.95</v>
      </c>
      <c r="L4426" s="19" t="n">
        <v>30.95</v>
      </c>
      <c r="M4426" s="19" t="n">
        <f aca="false">IF(J4426&gt;0,J4426,K4426)*E4426</f>
        <v>30.95</v>
      </c>
      <c r="N4426" s="20"/>
      <c r="O4426" s="21" t="str">
        <f aca="false">IF(R4426="","",ROUND(R4426*(1-Premissas!$B$4),4))</f>
        <v/>
      </c>
      <c r="P4426" s="22"/>
      <c r="Q4426" s="22"/>
      <c r="R4426" s="23"/>
      <c r="S4426" s="24"/>
      <c r="T4426" s="24"/>
      <c r="U4426" s="25"/>
      <c r="V4426" s="19" t="str">
        <f aca="false">IF(COUNT(N4426:Q4426)=0,"",MIN(N4426:Q4426))</f>
        <v/>
      </c>
      <c r="W4426" s="16" t="str">
        <f aca="false">IF(V4426="","",INDEX($N$4:$Q$4,MATCH(V4426,N4426:Q4426,0)))</f>
        <v/>
      </c>
      <c r="X4426" s="19" t="str">
        <f aca="false">IF(COUNT(N4426:Q4426)&lt;2,"",SMALL(N4426:Q4426,2))</f>
        <v/>
      </c>
      <c r="Y4426" s="26" t="str">
        <f aca="false">IF(OR(V4426="",M4426=0),"",V4426/M4426-1)</f>
        <v/>
      </c>
      <c r="Z4426" s="26" t="str">
        <f aca="false">IF(OR(V4426="",L4426=""),"",V4426/(L4426*E4426)-1)</f>
        <v/>
      </c>
      <c r="AA4426" s="16" t="str">
        <f aca="false">IF(V4426="","SEM OFERTA",IF(OR(Y4426&gt;Premissas!$B$11,Y4426&lt;Premissas!$B$12),"VERIFICAR - UNIDADE/EMBALAGEM",IF(Y4426&gt;Premissas!$B$6,"NÃO COMPRAR - REAJUSTE &gt;5%","COMPRAR")))</f>
        <v>SEM OFERTA</v>
      </c>
      <c r="AB4426" s="18" t="str">
        <f aca="false">IF(W4426="DIMEC",S4426,IF(W4426="MEDCENTRO",U4426,""))</f>
        <v/>
      </c>
      <c r="AC4426" s="18" t="n">
        <f aca="false">IF(AA4426&lt;&gt;"COMPRAR",0,IF(AB4426="",I4426,MIN(I4426,AB4426)))</f>
        <v>0</v>
      </c>
      <c r="AD4426" s="19" t="n">
        <f aca="false">IF(AC4426&gt;0,AC4426*V4426,0)</f>
        <v>0</v>
      </c>
      <c r="AE4426" s="19" t="n">
        <f aca="false">IF(AC4426&gt;0,(M4426-V4426)*AC4426,0)</f>
        <v>0</v>
      </c>
      <c r="AF4426" s="16" t="str">
        <f aca="false">IF(AA4426&lt;&gt;"COMPRAR","",IF(AB4426="",IF(X4426="","",IF(X4426-V4426&lt;0.01,"EMPATE TÉCNICO","")),IF(AB4426&lt;I4426,"ESTOQUE INSUFICIENTE",IF(X4426="","",IF(X4426-V4426&lt;0.01,"EMPATE TÉCNICO","")))))</f>
        <v/>
      </c>
      <c r="AG4426" s="16" t="s">
        <v>547</v>
      </c>
      <c r="AH4426" s="16" t="s">
        <v>2039</v>
      </c>
    </row>
    <row r="4427" customFormat="false" ht="15" hidden="false" customHeight="false" outlineLevel="0" collapsed="false">
      <c r="A4427" s="16" t="s">
        <v>13693</v>
      </c>
      <c r="B4427" s="17" t="s">
        <v>13694</v>
      </c>
      <c r="C4427" s="16" t="s">
        <v>13695</v>
      </c>
      <c r="D4427" s="16" t="s">
        <v>641</v>
      </c>
      <c r="E4427" s="18" t="n">
        <v>1</v>
      </c>
      <c r="F4427" s="16" t="s">
        <v>41</v>
      </c>
      <c r="G4427" s="18" t="n">
        <v>2</v>
      </c>
      <c r="H4427" s="16" t="n">
        <v>0.9</v>
      </c>
      <c r="I4427" s="18" t="n">
        <v>1</v>
      </c>
      <c r="J4427" s="19" t="n">
        <v>117.63</v>
      </c>
      <c r="K4427" s="19" t="n">
        <v>117.63</v>
      </c>
      <c r="L4427" s="19" t="n">
        <v>117.63</v>
      </c>
      <c r="M4427" s="19" t="n">
        <f aca="false">IF(J4427&gt;0,J4427,K4427)*E4427</f>
        <v>117.63</v>
      </c>
      <c r="N4427" s="20"/>
      <c r="O4427" s="21" t="str">
        <f aca="false">IF(R4427="","",ROUND(R4427*(1-Premissas!$B$4),4))</f>
        <v/>
      </c>
      <c r="P4427" s="22"/>
      <c r="Q4427" s="22"/>
      <c r="R4427" s="23"/>
      <c r="S4427" s="24"/>
      <c r="T4427" s="24"/>
      <c r="U4427" s="25"/>
      <c r="V4427" s="19" t="str">
        <f aca="false">IF(COUNT(N4427:Q4427)=0,"",MIN(N4427:Q4427))</f>
        <v/>
      </c>
      <c r="W4427" s="16" t="str">
        <f aca="false">IF(V4427="","",INDEX($N$4:$Q$4,MATCH(V4427,N4427:Q4427,0)))</f>
        <v/>
      </c>
      <c r="X4427" s="19" t="str">
        <f aca="false">IF(COUNT(N4427:Q4427)&lt;2,"",SMALL(N4427:Q4427,2))</f>
        <v/>
      </c>
      <c r="Y4427" s="26" t="str">
        <f aca="false">IF(OR(V4427="",M4427=0),"",V4427/M4427-1)</f>
        <v/>
      </c>
      <c r="Z4427" s="26" t="str">
        <f aca="false">IF(OR(V4427="",L4427=""),"",V4427/(L4427*E4427)-1)</f>
        <v/>
      </c>
      <c r="AA4427" s="16" t="str">
        <f aca="false">IF(V4427="","SEM OFERTA",IF(OR(Y4427&gt;Premissas!$B$11,Y4427&lt;Premissas!$B$12),"VERIFICAR - UNIDADE/EMBALAGEM",IF(Y4427&gt;Premissas!$B$6,"NÃO COMPRAR - REAJUSTE &gt;5%","COMPRAR")))</f>
        <v>SEM OFERTA</v>
      </c>
      <c r="AB4427" s="18" t="str">
        <f aca="false">IF(W4427="DIMEC",S4427,IF(W4427="MEDCENTRO",U4427,""))</f>
        <v/>
      </c>
      <c r="AC4427" s="18" t="n">
        <f aca="false">IF(AA4427&lt;&gt;"COMPRAR",0,IF(AB4427="",I4427,MIN(I4427,AB4427)))</f>
        <v>0</v>
      </c>
      <c r="AD4427" s="19" t="n">
        <f aca="false">IF(AC4427&gt;0,AC4427*V4427,0)</f>
        <v>0</v>
      </c>
      <c r="AE4427" s="19" t="n">
        <f aca="false">IF(AC4427&gt;0,(M4427-V4427)*AC4427,0)</f>
        <v>0</v>
      </c>
      <c r="AF4427" s="16" t="str">
        <f aca="false">IF(AA4427&lt;&gt;"COMPRAR","",IF(AB4427="",IF(X4427="","",IF(X4427-V4427&lt;0.01,"EMPATE TÉCNICO","")),IF(AB4427&lt;I4427,"ESTOQUE INSUFICIENTE",IF(X4427="","",IF(X4427-V4427&lt;0.01,"EMPATE TÉCNICO","")))))</f>
        <v/>
      </c>
      <c r="AG4427" s="16" t="s">
        <v>547</v>
      </c>
      <c r="AH4427" s="16" t="s">
        <v>2039</v>
      </c>
    </row>
    <row r="4428" customFormat="false" ht="15" hidden="false" customHeight="false" outlineLevel="0" collapsed="false">
      <c r="A4428" s="16" t="s">
        <v>13696</v>
      </c>
      <c r="B4428" s="17" t="s">
        <v>13697</v>
      </c>
      <c r="C4428" s="16" t="s">
        <v>13698</v>
      </c>
      <c r="D4428" s="16" t="s">
        <v>13699</v>
      </c>
      <c r="E4428" s="18" t="n">
        <v>1</v>
      </c>
      <c r="F4428" s="16" t="s">
        <v>41</v>
      </c>
      <c r="G4428" s="18" t="n">
        <v>0</v>
      </c>
      <c r="H4428" s="16" t="n">
        <v>4.8</v>
      </c>
      <c r="I4428" s="18" t="n">
        <v>13</v>
      </c>
      <c r="J4428" s="19" t="n">
        <v>80.73</v>
      </c>
      <c r="K4428" s="19" t="n">
        <v>80.73</v>
      </c>
      <c r="L4428" s="19" t="n">
        <v>80.73</v>
      </c>
      <c r="M4428" s="19" t="n">
        <f aca="false">IF(J4428&gt;0,J4428,K4428)*E4428</f>
        <v>80.73</v>
      </c>
      <c r="N4428" s="20"/>
      <c r="O4428" s="21" t="str">
        <f aca="false">IF(R4428="","",ROUND(R4428*(1-Premissas!$B$4),4))</f>
        <v/>
      </c>
      <c r="P4428" s="22"/>
      <c r="Q4428" s="22"/>
      <c r="R4428" s="23"/>
      <c r="S4428" s="24"/>
      <c r="T4428" s="24"/>
      <c r="U4428" s="25"/>
      <c r="V4428" s="19" t="str">
        <f aca="false">IF(COUNT(N4428:Q4428)=0,"",MIN(N4428:Q4428))</f>
        <v/>
      </c>
      <c r="W4428" s="16" t="str">
        <f aca="false">IF(V4428="","",INDEX($N$4:$Q$4,MATCH(V4428,N4428:Q4428,0)))</f>
        <v/>
      </c>
      <c r="X4428" s="19" t="str">
        <f aca="false">IF(COUNT(N4428:Q4428)&lt;2,"",SMALL(N4428:Q4428,2))</f>
        <v/>
      </c>
      <c r="Y4428" s="26" t="str">
        <f aca="false">IF(OR(V4428="",M4428=0),"",V4428/M4428-1)</f>
        <v/>
      </c>
      <c r="Z4428" s="26" t="str">
        <f aca="false">IF(OR(V4428="",L4428=""),"",V4428/(L4428*E4428)-1)</f>
        <v/>
      </c>
      <c r="AA4428" s="16" t="str">
        <f aca="false">IF(V4428="","SEM OFERTA",IF(OR(Y4428&gt;Premissas!$B$11,Y4428&lt;Premissas!$B$12),"VERIFICAR - UNIDADE/EMBALAGEM",IF(Y4428&gt;Premissas!$B$6,"NÃO COMPRAR - REAJUSTE &gt;5%","COMPRAR")))</f>
        <v>SEM OFERTA</v>
      </c>
      <c r="AB4428" s="18" t="str">
        <f aca="false">IF(W4428="DIMEC",S4428,IF(W4428="MEDCENTRO",U4428,""))</f>
        <v/>
      </c>
      <c r="AC4428" s="18" t="n">
        <f aca="false">IF(AA4428&lt;&gt;"COMPRAR",0,IF(AB4428="",I4428,MIN(I4428,AB4428)))</f>
        <v>0</v>
      </c>
      <c r="AD4428" s="19" t="n">
        <f aca="false">IF(AC4428&gt;0,AC4428*V4428,0)</f>
        <v>0</v>
      </c>
      <c r="AE4428" s="19" t="n">
        <f aca="false">IF(AC4428&gt;0,(M4428-V4428)*AC4428,0)</f>
        <v>0</v>
      </c>
      <c r="AF4428" s="16" t="str">
        <f aca="false">IF(AA4428&lt;&gt;"COMPRAR","",IF(AB4428="",IF(X4428="","",IF(X4428-V4428&lt;0.01,"EMPATE TÉCNICO","")),IF(AB4428&lt;I4428,"ESTOQUE INSUFICIENTE",IF(X4428="","",IF(X4428-V4428&lt;0.01,"EMPATE TÉCNICO","")))))</f>
        <v/>
      </c>
      <c r="AG4428" s="16" t="s">
        <v>547</v>
      </c>
      <c r="AH4428" s="16" t="s">
        <v>2039</v>
      </c>
    </row>
    <row r="4429" customFormat="false" ht="15" hidden="false" customHeight="false" outlineLevel="0" collapsed="false">
      <c r="A4429" s="16" t="s">
        <v>13700</v>
      </c>
      <c r="B4429" s="17" t="s">
        <v>13701</v>
      </c>
      <c r="C4429" s="16" t="s">
        <v>13702</v>
      </c>
      <c r="D4429" s="16" t="s">
        <v>637</v>
      </c>
      <c r="E4429" s="18" t="n">
        <v>1</v>
      </c>
      <c r="F4429" s="16" t="s">
        <v>41</v>
      </c>
      <c r="G4429" s="18" t="n">
        <v>0</v>
      </c>
      <c r="H4429" s="16" t="n">
        <v>11.8</v>
      </c>
      <c r="I4429" s="18" t="n">
        <v>31</v>
      </c>
      <c r="J4429" s="19" t="n">
        <v>44.4</v>
      </c>
      <c r="K4429" s="19" t="n">
        <v>44.4</v>
      </c>
      <c r="L4429" s="19" t="n">
        <v>44.4</v>
      </c>
      <c r="M4429" s="19" t="n">
        <f aca="false">IF(J4429&gt;0,J4429,K4429)*E4429</f>
        <v>44.4</v>
      </c>
      <c r="N4429" s="20"/>
      <c r="O4429" s="21" t="str">
        <f aca="false">IF(R4429="","",ROUND(R4429*(1-Premissas!$B$4),4))</f>
        <v/>
      </c>
      <c r="P4429" s="22"/>
      <c r="Q4429" s="22"/>
      <c r="R4429" s="23"/>
      <c r="S4429" s="24"/>
      <c r="T4429" s="24"/>
      <c r="U4429" s="25"/>
      <c r="V4429" s="19" t="str">
        <f aca="false">IF(COUNT(N4429:Q4429)=0,"",MIN(N4429:Q4429))</f>
        <v/>
      </c>
      <c r="W4429" s="16" t="str">
        <f aca="false">IF(V4429="","",INDEX($N$4:$Q$4,MATCH(V4429,N4429:Q4429,0)))</f>
        <v/>
      </c>
      <c r="X4429" s="19" t="str">
        <f aca="false">IF(COUNT(N4429:Q4429)&lt;2,"",SMALL(N4429:Q4429,2))</f>
        <v/>
      </c>
      <c r="Y4429" s="26" t="str">
        <f aca="false">IF(OR(V4429="",M4429=0),"",V4429/M4429-1)</f>
        <v/>
      </c>
      <c r="Z4429" s="26" t="str">
        <f aca="false">IF(OR(V4429="",L4429=""),"",V4429/(L4429*E4429)-1)</f>
        <v/>
      </c>
      <c r="AA4429" s="16" t="str">
        <f aca="false">IF(V4429="","SEM OFERTA",IF(OR(Y4429&gt;Premissas!$B$11,Y4429&lt;Premissas!$B$12),"VERIFICAR - UNIDADE/EMBALAGEM",IF(Y4429&gt;Premissas!$B$6,"NÃO COMPRAR - REAJUSTE &gt;5%","COMPRAR")))</f>
        <v>SEM OFERTA</v>
      </c>
      <c r="AB4429" s="18" t="str">
        <f aca="false">IF(W4429="DIMEC",S4429,IF(W4429="MEDCENTRO",U4429,""))</f>
        <v/>
      </c>
      <c r="AC4429" s="18" t="n">
        <f aca="false">IF(AA4429&lt;&gt;"COMPRAR",0,IF(AB4429="",I4429,MIN(I4429,AB4429)))</f>
        <v>0</v>
      </c>
      <c r="AD4429" s="19" t="n">
        <f aca="false">IF(AC4429&gt;0,AC4429*V4429,0)</f>
        <v>0</v>
      </c>
      <c r="AE4429" s="19" t="n">
        <f aca="false">IF(AC4429&gt;0,(M4429-V4429)*AC4429,0)</f>
        <v>0</v>
      </c>
      <c r="AF4429" s="16" t="str">
        <f aca="false">IF(AA4429&lt;&gt;"COMPRAR","",IF(AB4429="",IF(X4429="","",IF(X4429-V4429&lt;0.01,"EMPATE TÉCNICO","")),IF(AB4429&lt;I4429,"ESTOQUE INSUFICIENTE",IF(X4429="","",IF(X4429-V4429&lt;0.01,"EMPATE TÉCNICO","")))))</f>
        <v/>
      </c>
      <c r="AG4429" s="16" t="s">
        <v>713</v>
      </c>
      <c r="AH4429" s="16" t="s">
        <v>2039</v>
      </c>
    </row>
    <row r="4430" customFormat="false" ht="15" hidden="false" customHeight="false" outlineLevel="0" collapsed="false">
      <c r="A4430" s="16" t="s">
        <v>13703</v>
      </c>
      <c r="B4430" s="17" t="s">
        <v>13704</v>
      </c>
      <c r="C4430" s="16" t="s">
        <v>13705</v>
      </c>
      <c r="D4430" s="16" t="s">
        <v>10851</v>
      </c>
      <c r="E4430" s="18" t="n">
        <v>1</v>
      </c>
      <c r="F4430" s="16" t="s">
        <v>42</v>
      </c>
      <c r="G4430" s="18" t="n">
        <v>0</v>
      </c>
      <c r="H4430" s="16" t="n">
        <v>0.2</v>
      </c>
      <c r="I4430" s="18" t="n">
        <v>1</v>
      </c>
      <c r="J4430" s="19" t="n">
        <v>43.2666666666667</v>
      </c>
      <c r="K4430" s="19" t="n">
        <v>43.2666666666667</v>
      </c>
      <c r="L4430" s="19" t="n">
        <v>43.2667</v>
      </c>
      <c r="M4430" s="19" t="n">
        <f aca="false">IF(J4430&gt;0,J4430,K4430)*E4430</f>
        <v>43.2666666666667</v>
      </c>
      <c r="N4430" s="20"/>
      <c r="O4430" s="21" t="str">
        <f aca="false">IF(R4430="","",ROUND(R4430*(1-Premissas!$B$4),4))</f>
        <v/>
      </c>
      <c r="P4430" s="22"/>
      <c r="Q4430" s="22"/>
      <c r="R4430" s="23"/>
      <c r="S4430" s="24"/>
      <c r="T4430" s="24"/>
      <c r="U4430" s="25"/>
      <c r="V4430" s="19" t="str">
        <f aca="false">IF(COUNT(N4430:Q4430)=0,"",MIN(N4430:Q4430))</f>
        <v/>
      </c>
      <c r="W4430" s="16" t="str">
        <f aca="false">IF(V4430="","",INDEX($N$4:$Q$4,MATCH(V4430,N4430:Q4430,0)))</f>
        <v/>
      </c>
      <c r="X4430" s="19" t="str">
        <f aca="false">IF(COUNT(N4430:Q4430)&lt;2,"",SMALL(N4430:Q4430,2))</f>
        <v/>
      </c>
      <c r="Y4430" s="26" t="str">
        <f aca="false">IF(OR(V4430="",M4430=0),"",V4430/M4430-1)</f>
        <v/>
      </c>
      <c r="Z4430" s="26" t="str">
        <f aca="false">IF(OR(V4430="",L4430=""),"",V4430/(L4430*E4430)-1)</f>
        <v/>
      </c>
      <c r="AA4430" s="16" t="str">
        <f aca="false">IF(V4430="","SEM OFERTA",IF(OR(Y4430&gt;Premissas!$B$11,Y4430&lt;Premissas!$B$12),"VERIFICAR - UNIDADE/EMBALAGEM",IF(Y4430&gt;Premissas!$B$6,"NÃO COMPRAR - REAJUSTE &gt;5%","COMPRAR")))</f>
        <v>SEM OFERTA</v>
      </c>
      <c r="AB4430" s="18" t="str">
        <f aca="false">IF(W4430="DIMEC",S4430,IF(W4430="MEDCENTRO",U4430,""))</f>
        <v/>
      </c>
      <c r="AC4430" s="18" t="n">
        <f aca="false">IF(AA4430&lt;&gt;"COMPRAR",0,IF(AB4430="",I4430,MIN(I4430,AB4430)))</f>
        <v>0</v>
      </c>
      <c r="AD4430" s="19" t="n">
        <f aca="false">IF(AC4430&gt;0,AC4430*V4430,0)</f>
        <v>0</v>
      </c>
      <c r="AE4430" s="19" t="n">
        <f aca="false">IF(AC4430&gt;0,(M4430-V4430)*AC4430,0)</f>
        <v>0</v>
      </c>
      <c r="AF4430" s="16" t="str">
        <f aca="false">IF(AA4430&lt;&gt;"COMPRAR","",IF(AB4430="",IF(X4430="","",IF(X4430-V4430&lt;0.01,"EMPATE TÉCNICO","")),IF(AB4430&lt;I4430,"ESTOQUE INSUFICIENTE",IF(X4430="","",IF(X4430-V4430&lt;0.01,"EMPATE TÉCNICO","")))))</f>
        <v/>
      </c>
      <c r="AG4430" s="16" t="s">
        <v>547</v>
      </c>
      <c r="AH4430" s="16" t="s">
        <v>2039</v>
      </c>
    </row>
    <row r="4431" customFormat="false" ht="15" hidden="false" customHeight="false" outlineLevel="0" collapsed="false">
      <c r="A4431" s="16" t="s">
        <v>13706</v>
      </c>
      <c r="B4431" s="17" t="s">
        <v>13707</v>
      </c>
      <c r="C4431" s="16" t="s">
        <v>13708</v>
      </c>
      <c r="D4431" s="16" t="s">
        <v>8950</v>
      </c>
      <c r="E4431" s="18" t="n">
        <v>1</v>
      </c>
      <c r="F4431" s="16" t="s">
        <v>43</v>
      </c>
      <c r="G4431" s="18" t="n">
        <v>1</v>
      </c>
      <c r="H4431" s="16" t="n">
        <v>0.4</v>
      </c>
      <c r="I4431" s="18" t="n">
        <v>1</v>
      </c>
      <c r="J4431" s="19" t="n">
        <v>44.305</v>
      </c>
      <c r="K4431" s="19" t="n">
        <v>44.305</v>
      </c>
      <c r="L4431" s="19" t="n">
        <v>44.305</v>
      </c>
      <c r="M4431" s="19" t="n">
        <f aca="false">IF(J4431&gt;0,J4431,K4431)*E4431</f>
        <v>44.305</v>
      </c>
      <c r="N4431" s="20"/>
      <c r="O4431" s="21" t="str">
        <f aca="false">IF(R4431="","",ROUND(R4431*(1-Premissas!$B$4),4))</f>
        <v/>
      </c>
      <c r="P4431" s="22"/>
      <c r="Q4431" s="22"/>
      <c r="R4431" s="23"/>
      <c r="S4431" s="24"/>
      <c r="T4431" s="24"/>
      <c r="U4431" s="25"/>
      <c r="V4431" s="19" t="str">
        <f aca="false">IF(COUNT(N4431:Q4431)=0,"",MIN(N4431:Q4431))</f>
        <v/>
      </c>
      <c r="W4431" s="16" t="str">
        <f aca="false">IF(V4431="","",INDEX($N$4:$Q$4,MATCH(V4431,N4431:Q4431,0)))</f>
        <v/>
      </c>
      <c r="X4431" s="19" t="str">
        <f aca="false">IF(COUNT(N4431:Q4431)&lt;2,"",SMALL(N4431:Q4431,2))</f>
        <v/>
      </c>
      <c r="Y4431" s="26" t="str">
        <f aca="false">IF(OR(V4431="",M4431=0),"",V4431/M4431-1)</f>
        <v/>
      </c>
      <c r="Z4431" s="26" t="str">
        <f aca="false">IF(OR(V4431="",L4431=""),"",V4431/(L4431*E4431)-1)</f>
        <v/>
      </c>
      <c r="AA4431" s="16" t="str">
        <f aca="false">IF(V4431="","SEM OFERTA",IF(OR(Y4431&gt;Premissas!$B$11,Y4431&lt;Premissas!$B$12),"VERIFICAR - UNIDADE/EMBALAGEM",IF(Y4431&gt;Premissas!$B$6,"NÃO COMPRAR - REAJUSTE &gt;5%","COMPRAR")))</f>
        <v>SEM OFERTA</v>
      </c>
      <c r="AB4431" s="18" t="str">
        <f aca="false">IF(W4431="DIMEC",S4431,IF(W4431="MEDCENTRO",U4431,""))</f>
        <v/>
      </c>
      <c r="AC4431" s="18" t="n">
        <f aca="false">IF(AA4431&lt;&gt;"COMPRAR",0,IF(AB4431="",I4431,MIN(I4431,AB4431)))</f>
        <v>0</v>
      </c>
      <c r="AD4431" s="19" t="n">
        <f aca="false">IF(AC4431&gt;0,AC4431*V4431,0)</f>
        <v>0</v>
      </c>
      <c r="AE4431" s="19" t="n">
        <f aca="false">IF(AC4431&gt;0,(M4431-V4431)*AC4431,0)</f>
        <v>0</v>
      </c>
      <c r="AF4431" s="16" t="str">
        <f aca="false">IF(AA4431&lt;&gt;"COMPRAR","",IF(AB4431="",IF(X4431="","",IF(X4431-V4431&lt;0.01,"EMPATE TÉCNICO","")),IF(AB4431&lt;I4431,"ESTOQUE INSUFICIENTE",IF(X4431="","",IF(X4431-V4431&lt;0.01,"EMPATE TÉCNICO","")))))</f>
        <v/>
      </c>
      <c r="AG4431" s="16" t="s">
        <v>547</v>
      </c>
      <c r="AH4431" s="16" t="s">
        <v>2039</v>
      </c>
    </row>
    <row r="4432" customFormat="false" ht="15" hidden="false" customHeight="false" outlineLevel="0" collapsed="false">
      <c r="A4432" s="16" t="s">
        <v>13709</v>
      </c>
      <c r="B4432" s="17" t="s">
        <v>13710</v>
      </c>
      <c r="C4432" s="16" t="s">
        <v>13711</v>
      </c>
      <c r="D4432" s="16" t="s">
        <v>13399</v>
      </c>
      <c r="E4432" s="18" t="n">
        <v>1</v>
      </c>
      <c r="F4432" s="16" t="s">
        <v>42</v>
      </c>
      <c r="G4432" s="18" t="n">
        <v>1</v>
      </c>
      <c r="H4432" s="16" t="n">
        <v>0.9</v>
      </c>
      <c r="I4432" s="18" t="n">
        <v>2</v>
      </c>
      <c r="J4432" s="19" t="n">
        <v>38.28</v>
      </c>
      <c r="K4432" s="19" t="n">
        <v>38.28</v>
      </c>
      <c r="L4432" s="19" t="n">
        <v>38.28</v>
      </c>
      <c r="M4432" s="19" t="n">
        <f aca="false">IF(J4432&gt;0,J4432,K4432)*E4432</f>
        <v>38.28</v>
      </c>
      <c r="N4432" s="20"/>
      <c r="O4432" s="21" t="str">
        <f aca="false">IF(R4432="","",ROUND(R4432*(1-Premissas!$B$4),4))</f>
        <v/>
      </c>
      <c r="P4432" s="22"/>
      <c r="Q4432" s="22"/>
      <c r="R4432" s="23"/>
      <c r="S4432" s="24"/>
      <c r="T4432" s="24"/>
      <c r="U4432" s="25"/>
      <c r="V4432" s="19" t="str">
        <f aca="false">IF(COUNT(N4432:Q4432)=0,"",MIN(N4432:Q4432))</f>
        <v/>
      </c>
      <c r="W4432" s="16" t="str">
        <f aca="false">IF(V4432="","",INDEX($N$4:$Q$4,MATCH(V4432,N4432:Q4432,0)))</f>
        <v/>
      </c>
      <c r="X4432" s="19" t="str">
        <f aca="false">IF(COUNT(N4432:Q4432)&lt;2,"",SMALL(N4432:Q4432,2))</f>
        <v/>
      </c>
      <c r="Y4432" s="26" t="str">
        <f aca="false">IF(OR(V4432="",M4432=0),"",V4432/M4432-1)</f>
        <v/>
      </c>
      <c r="Z4432" s="26" t="str">
        <f aca="false">IF(OR(V4432="",L4432=""),"",V4432/(L4432*E4432)-1)</f>
        <v/>
      </c>
      <c r="AA4432" s="16" t="str">
        <f aca="false">IF(V4432="","SEM OFERTA",IF(OR(Y4432&gt;Premissas!$B$11,Y4432&lt;Premissas!$B$12),"VERIFICAR - UNIDADE/EMBALAGEM",IF(Y4432&gt;Premissas!$B$6,"NÃO COMPRAR - REAJUSTE &gt;5%","COMPRAR")))</f>
        <v>SEM OFERTA</v>
      </c>
      <c r="AB4432" s="18" t="str">
        <f aca="false">IF(W4432="DIMEC",S4432,IF(W4432="MEDCENTRO",U4432,""))</f>
        <v/>
      </c>
      <c r="AC4432" s="18" t="n">
        <f aca="false">IF(AA4432&lt;&gt;"COMPRAR",0,IF(AB4432="",I4432,MIN(I4432,AB4432)))</f>
        <v>0</v>
      </c>
      <c r="AD4432" s="19" t="n">
        <f aca="false">IF(AC4432&gt;0,AC4432*V4432,0)</f>
        <v>0</v>
      </c>
      <c r="AE4432" s="19" t="n">
        <f aca="false">IF(AC4432&gt;0,(M4432-V4432)*AC4432,0)</f>
        <v>0</v>
      </c>
      <c r="AF4432" s="16" t="str">
        <f aca="false">IF(AA4432&lt;&gt;"COMPRAR","",IF(AB4432="",IF(X4432="","",IF(X4432-V4432&lt;0.01,"EMPATE TÉCNICO","")),IF(AB4432&lt;I4432,"ESTOQUE INSUFICIENTE",IF(X4432="","",IF(X4432-V4432&lt;0.01,"EMPATE TÉCNICO","")))))</f>
        <v/>
      </c>
      <c r="AG4432" s="16" t="s">
        <v>547</v>
      </c>
      <c r="AH4432" s="16" t="s">
        <v>2039</v>
      </c>
    </row>
    <row r="4433" customFormat="false" ht="15" hidden="false" customHeight="false" outlineLevel="0" collapsed="false">
      <c r="A4433" s="16" t="s">
        <v>13712</v>
      </c>
      <c r="B4433" s="17" t="s">
        <v>13713</v>
      </c>
      <c r="C4433" s="16" t="s">
        <v>13714</v>
      </c>
      <c r="D4433" s="16" t="s">
        <v>13715</v>
      </c>
      <c r="E4433" s="18" t="n">
        <v>1</v>
      </c>
      <c r="F4433" s="16" t="s">
        <v>41</v>
      </c>
      <c r="G4433" s="18" t="n">
        <v>19</v>
      </c>
      <c r="H4433" s="16" t="n">
        <v>9.6</v>
      </c>
      <c r="I4433" s="18" t="n">
        <v>6</v>
      </c>
      <c r="J4433" s="19" t="n">
        <v>11.88</v>
      </c>
      <c r="K4433" s="19" t="n">
        <v>11.88</v>
      </c>
      <c r="L4433" s="19" t="n">
        <v>7.9433</v>
      </c>
      <c r="M4433" s="19" t="n">
        <f aca="false">IF(J4433&gt;0,J4433,K4433)*E4433</f>
        <v>11.88</v>
      </c>
      <c r="N4433" s="20"/>
      <c r="O4433" s="21" t="str">
        <f aca="false">IF(R4433="","",ROUND(R4433*(1-Premissas!$B$4),4))</f>
        <v/>
      </c>
      <c r="P4433" s="22"/>
      <c r="Q4433" s="22"/>
      <c r="R4433" s="23"/>
      <c r="S4433" s="24"/>
      <c r="T4433" s="24"/>
      <c r="U4433" s="25"/>
      <c r="V4433" s="19" t="str">
        <f aca="false">IF(COUNT(N4433:Q4433)=0,"",MIN(N4433:Q4433))</f>
        <v/>
      </c>
      <c r="W4433" s="16" t="str">
        <f aca="false">IF(V4433="","",INDEX($N$4:$Q$4,MATCH(V4433,N4433:Q4433,0)))</f>
        <v/>
      </c>
      <c r="X4433" s="19" t="str">
        <f aca="false">IF(COUNT(N4433:Q4433)&lt;2,"",SMALL(N4433:Q4433,2))</f>
        <v/>
      </c>
      <c r="Y4433" s="26" t="str">
        <f aca="false">IF(OR(V4433="",M4433=0),"",V4433/M4433-1)</f>
        <v/>
      </c>
      <c r="Z4433" s="26" t="str">
        <f aca="false">IF(OR(V4433="",L4433=""),"",V4433/(L4433*E4433)-1)</f>
        <v/>
      </c>
      <c r="AA4433" s="16" t="str">
        <f aca="false">IF(V4433="","SEM OFERTA",IF(OR(Y4433&gt;Premissas!$B$11,Y4433&lt;Premissas!$B$12),"VERIFICAR - UNIDADE/EMBALAGEM",IF(Y4433&gt;Premissas!$B$6,"NÃO COMPRAR - REAJUSTE &gt;5%","COMPRAR")))</f>
        <v>SEM OFERTA</v>
      </c>
      <c r="AB4433" s="18" t="str">
        <f aca="false">IF(W4433="DIMEC",S4433,IF(W4433="MEDCENTRO",U4433,""))</f>
        <v/>
      </c>
      <c r="AC4433" s="18" t="n">
        <f aca="false">IF(AA4433&lt;&gt;"COMPRAR",0,IF(AB4433="",I4433,MIN(I4433,AB4433)))</f>
        <v>0</v>
      </c>
      <c r="AD4433" s="19" t="n">
        <f aca="false">IF(AC4433&gt;0,AC4433*V4433,0)</f>
        <v>0</v>
      </c>
      <c r="AE4433" s="19" t="n">
        <f aca="false">IF(AC4433&gt;0,(M4433-V4433)*AC4433,0)</f>
        <v>0</v>
      </c>
      <c r="AF4433" s="16" t="str">
        <f aca="false">IF(AA4433&lt;&gt;"COMPRAR","",IF(AB4433="",IF(X4433="","",IF(X4433-V4433&lt;0.01,"EMPATE TÉCNICO","")),IF(AB4433&lt;I4433,"ESTOQUE INSUFICIENTE",IF(X4433="","",IF(X4433-V4433&lt;0.01,"EMPATE TÉCNICO","")))))</f>
        <v/>
      </c>
      <c r="AG4433" s="16" t="s">
        <v>547</v>
      </c>
      <c r="AH4433" s="16" t="s">
        <v>2039</v>
      </c>
    </row>
    <row r="4434" customFormat="false" ht="15" hidden="false" customHeight="false" outlineLevel="0" collapsed="false">
      <c r="A4434" s="16" t="s">
        <v>13716</v>
      </c>
      <c r="B4434" s="17" t="s">
        <v>13717</v>
      </c>
      <c r="C4434" s="16" t="s">
        <v>13718</v>
      </c>
      <c r="D4434" s="16" t="s">
        <v>12758</v>
      </c>
      <c r="E4434" s="18" t="n">
        <v>1</v>
      </c>
      <c r="F4434" s="16" t="s">
        <v>41</v>
      </c>
      <c r="G4434" s="18" t="n">
        <v>0</v>
      </c>
      <c r="H4434" s="16" t="n">
        <v>4.3</v>
      </c>
      <c r="I4434" s="18" t="n">
        <v>12</v>
      </c>
      <c r="J4434" s="19" t="n">
        <v>23.695</v>
      </c>
      <c r="K4434" s="19" t="n">
        <v>23.695</v>
      </c>
      <c r="L4434" s="19" t="n">
        <v>23.695</v>
      </c>
      <c r="M4434" s="19" t="n">
        <f aca="false">IF(J4434&gt;0,J4434,K4434)*E4434</f>
        <v>23.695</v>
      </c>
      <c r="N4434" s="20"/>
      <c r="O4434" s="21" t="str">
        <f aca="false">IF(R4434="","",ROUND(R4434*(1-Premissas!$B$4),4))</f>
        <v/>
      </c>
      <c r="P4434" s="22"/>
      <c r="Q4434" s="22"/>
      <c r="R4434" s="23"/>
      <c r="S4434" s="24"/>
      <c r="T4434" s="24"/>
      <c r="U4434" s="25"/>
      <c r="V4434" s="19" t="str">
        <f aca="false">IF(COUNT(N4434:Q4434)=0,"",MIN(N4434:Q4434))</f>
        <v/>
      </c>
      <c r="W4434" s="16" t="str">
        <f aca="false">IF(V4434="","",INDEX($N$4:$Q$4,MATCH(V4434,N4434:Q4434,0)))</f>
        <v/>
      </c>
      <c r="X4434" s="19" t="str">
        <f aca="false">IF(COUNT(N4434:Q4434)&lt;2,"",SMALL(N4434:Q4434,2))</f>
        <v/>
      </c>
      <c r="Y4434" s="26" t="str">
        <f aca="false">IF(OR(V4434="",M4434=0),"",V4434/M4434-1)</f>
        <v/>
      </c>
      <c r="Z4434" s="26" t="str">
        <f aca="false">IF(OR(V4434="",L4434=""),"",V4434/(L4434*E4434)-1)</f>
        <v/>
      </c>
      <c r="AA4434" s="16" t="str">
        <f aca="false">IF(V4434="","SEM OFERTA",IF(OR(Y4434&gt;Premissas!$B$11,Y4434&lt;Premissas!$B$12),"VERIFICAR - UNIDADE/EMBALAGEM",IF(Y4434&gt;Premissas!$B$6,"NÃO COMPRAR - REAJUSTE &gt;5%","COMPRAR")))</f>
        <v>SEM OFERTA</v>
      </c>
      <c r="AB4434" s="18" t="str">
        <f aca="false">IF(W4434="DIMEC",S4434,IF(W4434="MEDCENTRO",U4434,""))</f>
        <v/>
      </c>
      <c r="AC4434" s="18" t="n">
        <f aca="false">IF(AA4434&lt;&gt;"COMPRAR",0,IF(AB4434="",I4434,MIN(I4434,AB4434)))</f>
        <v>0</v>
      </c>
      <c r="AD4434" s="19" t="n">
        <f aca="false">IF(AC4434&gt;0,AC4434*V4434,0)</f>
        <v>0</v>
      </c>
      <c r="AE4434" s="19" t="n">
        <f aca="false">IF(AC4434&gt;0,(M4434-V4434)*AC4434,0)</f>
        <v>0</v>
      </c>
      <c r="AF4434" s="16" t="str">
        <f aca="false">IF(AA4434&lt;&gt;"COMPRAR","",IF(AB4434="",IF(X4434="","",IF(X4434-V4434&lt;0.01,"EMPATE TÉCNICO","")),IF(AB4434&lt;I4434,"ESTOQUE INSUFICIENTE",IF(X4434="","",IF(X4434-V4434&lt;0.01,"EMPATE TÉCNICO","")))))</f>
        <v/>
      </c>
      <c r="AG4434" s="16" t="s">
        <v>547</v>
      </c>
      <c r="AH4434" s="16" t="s">
        <v>2039</v>
      </c>
    </row>
    <row r="4435" customFormat="false" ht="15" hidden="false" customHeight="false" outlineLevel="0" collapsed="false">
      <c r="A4435" s="16" t="s">
        <v>13719</v>
      </c>
      <c r="B4435" s="17" t="s">
        <v>13720</v>
      </c>
      <c r="C4435" s="16" t="s">
        <v>13721</v>
      </c>
      <c r="D4435" s="16" t="s">
        <v>13386</v>
      </c>
      <c r="E4435" s="18" t="n">
        <v>1</v>
      </c>
      <c r="F4435" s="16" t="s">
        <v>41</v>
      </c>
      <c r="G4435" s="18" t="n">
        <v>2</v>
      </c>
      <c r="H4435" s="16" t="n">
        <v>0.8</v>
      </c>
      <c r="I4435" s="18" t="n">
        <v>1</v>
      </c>
      <c r="J4435" s="19" t="n">
        <v>144.39</v>
      </c>
      <c r="K4435" s="19" t="n">
        <v>144.39</v>
      </c>
      <c r="L4435" s="19" t="n">
        <v>144.385</v>
      </c>
      <c r="M4435" s="19" t="n">
        <f aca="false">IF(J4435&gt;0,J4435,K4435)*E4435</f>
        <v>144.39</v>
      </c>
      <c r="N4435" s="20"/>
      <c r="O4435" s="21" t="str">
        <f aca="false">IF(R4435="","",ROUND(R4435*(1-Premissas!$B$4),4))</f>
        <v/>
      </c>
      <c r="P4435" s="22"/>
      <c r="Q4435" s="22"/>
      <c r="R4435" s="23"/>
      <c r="S4435" s="24"/>
      <c r="T4435" s="24"/>
      <c r="U4435" s="25"/>
      <c r="V4435" s="19" t="str">
        <f aca="false">IF(COUNT(N4435:Q4435)=0,"",MIN(N4435:Q4435))</f>
        <v/>
      </c>
      <c r="W4435" s="16" t="str">
        <f aca="false">IF(V4435="","",INDEX($N$4:$Q$4,MATCH(V4435,N4435:Q4435,0)))</f>
        <v/>
      </c>
      <c r="X4435" s="19" t="str">
        <f aca="false">IF(COUNT(N4435:Q4435)&lt;2,"",SMALL(N4435:Q4435,2))</f>
        <v/>
      </c>
      <c r="Y4435" s="26" t="str">
        <f aca="false">IF(OR(V4435="",M4435=0),"",V4435/M4435-1)</f>
        <v/>
      </c>
      <c r="Z4435" s="26" t="str">
        <f aca="false">IF(OR(V4435="",L4435=""),"",V4435/(L4435*E4435)-1)</f>
        <v/>
      </c>
      <c r="AA4435" s="16" t="str">
        <f aca="false">IF(V4435="","SEM OFERTA",IF(OR(Y4435&gt;Premissas!$B$11,Y4435&lt;Premissas!$B$12),"VERIFICAR - UNIDADE/EMBALAGEM",IF(Y4435&gt;Premissas!$B$6,"NÃO COMPRAR - REAJUSTE &gt;5%","COMPRAR")))</f>
        <v>SEM OFERTA</v>
      </c>
      <c r="AB4435" s="18" t="str">
        <f aca="false">IF(W4435="DIMEC",S4435,IF(W4435="MEDCENTRO",U4435,""))</f>
        <v/>
      </c>
      <c r="AC4435" s="18" t="n">
        <f aca="false">IF(AA4435&lt;&gt;"COMPRAR",0,IF(AB4435="",I4435,MIN(I4435,AB4435)))</f>
        <v>0</v>
      </c>
      <c r="AD4435" s="19" t="n">
        <f aca="false">IF(AC4435&gt;0,AC4435*V4435,0)</f>
        <v>0</v>
      </c>
      <c r="AE4435" s="19" t="n">
        <f aca="false">IF(AC4435&gt;0,(M4435-V4435)*AC4435,0)</f>
        <v>0</v>
      </c>
      <c r="AF4435" s="16" t="str">
        <f aca="false">IF(AA4435&lt;&gt;"COMPRAR","",IF(AB4435="",IF(X4435="","",IF(X4435-V4435&lt;0.01,"EMPATE TÉCNICO","")),IF(AB4435&lt;I4435,"ESTOQUE INSUFICIENTE",IF(X4435="","",IF(X4435-V4435&lt;0.01,"EMPATE TÉCNICO","")))))</f>
        <v/>
      </c>
      <c r="AG4435" s="16" t="s">
        <v>547</v>
      </c>
      <c r="AH4435" s="16" t="s">
        <v>2039</v>
      </c>
    </row>
    <row r="4436" customFormat="false" ht="15" hidden="false" customHeight="false" outlineLevel="0" collapsed="false">
      <c r="A4436" s="16" t="s">
        <v>13722</v>
      </c>
      <c r="B4436" s="17" t="s">
        <v>13723</v>
      </c>
      <c r="C4436" s="16" t="s">
        <v>13724</v>
      </c>
      <c r="D4436" s="16" t="s">
        <v>4914</v>
      </c>
      <c r="E4436" s="18" t="n">
        <v>1</v>
      </c>
      <c r="F4436" s="16" t="s">
        <v>41</v>
      </c>
      <c r="G4436" s="18" t="n">
        <v>0</v>
      </c>
      <c r="H4436" s="16" t="n">
        <v>13.7</v>
      </c>
      <c r="I4436" s="18" t="n">
        <v>36</v>
      </c>
      <c r="J4436" s="19" t="n">
        <v>0</v>
      </c>
      <c r="K4436" s="19" t="n">
        <v>37.72</v>
      </c>
      <c r="L4436" s="19"/>
      <c r="M4436" s="19" t="n">
        <f aca="false">IF(J4436&gt;0,J4436,K4436)*E4436</f>
        <v>37.72</v>
      </c>
      <c r="N4436" s="20"/>
      <c r="O4436" s="21" t="str">
        <f aca="false">IF(R4436="","",ROUND(R4436*(1-Premissas!$B$4),4))</f>
        <v/>
      </c>
      <c r="P4436" s="22"/>
      <c r="Q4436" s="22"/>
      <c r="R4436" s="23"/>
      <c r="S4436" s="24"/>
      <c r="T4436" s="24"/>
      <c r="U4436" s="25"/>
      <c r="V4436" s="19" t="str">
        <f aca="false">IF(COUNT(N4436:Q4436)=0,"",MIN(N4436:Q4436))</f>
        <v/>
      </c>
      <c r="W4436" s="16" t="str">
        <f aca="false">IF(V4436="","",INDEX($N$4:$Q$4,MATCH(V4436,N4436:Q4436,0)))</f>
        <v/>
      </c>
      <c r="X4436" s="19" t="str">
        <f aca="false">IF(COUNT(N4436:Q4436)&lt;2,"",SMALL(N4436:Q4436,2))</f>
        <v/>
      </c>
      <c r="Y4436" s="26" t="str">
        <f aca="false">IF(OR(V4436="",M4436=0),"",V4436/M4436-1)</f>
        <v/>
      </c>
      <c r="Z4436" s="26" t="str">
        <f aca="false">IF(OR(V4436="",L4436=""),"",V4436/(L4436*E4436)-1)</f>
        <v/>
      </c>
      <c r="AA4436" s="16" t="str">
        <f aca="false">IF(V4436="","SEM OFERTA",IF(OR(Y4436&gt;Premissas!$B$11,Y4436&lt;Premissas!$B$12),"VERIFICAR - UNIDADE/EMBALAGEM",IF(Y4436&gt;Premissas!$B$6,"NÃO COMPRAR - REAJUSTE &gt;5%","COMPRAR")))</f>
        <v>SEM OFERTA</v>
      </c>
      <c r="AB4436" s="18" t="str">
        <f aca="false">IF(W4436="DIMEC",S4436,IF(W4436="MEDCENTRO",U4436,""))</f>
        <v/>
      </c>
      <c r="AC4436" s="18" t="n">
        <f aca="false">IF(AA4436&lt;&gt;"COMPRAR",0,IF(AB4436="",I4436,MIN(I4436,AB4436)))</f>
        <v>0</v>
      </c>
      <c r="AD4436" s="19" t="n">
        <f aca="false">IF(AC4436&gt;0,AC4436*V4436,0)</f>
        <v>0</v>
      </c>
      <c r="AE4436" s="19" t="n">
        <f aca="false">IF(AC4436&gt;0,(M4436-V4436)*AC4436,0)</f>
        <v>0</v>
      </c>
      <c r="AF4436" s="16" t="str">
        <f aca="false">IF(AA4436&lt;&gt;"COMPRAR","",IF(AB4436="",IF(X4436="","",IF(X4436-V4436&lt;0.01,"EMPATE TÉCNICO","")),IF(AB4436&lt;I4436,"ESTOQUE INSUFICIENTE",IF(X4436="","",IF(X4436-V4436&lt;0.01,"EMPATE TÉCNICO","")))))</f>
        <v/>
      </c>
      <c r="AG4436" s="16" t="s">
        <v>713</v>
      </c>
      <c r="AH4436" s="16" t="s">
        <v>2039</v>
      </c>
    </row>
    <row r="4437" customFormat="false" ht="15" hidden="false" customHeight="false" outlineLevel="0" collapsed="false">
      <c r="A4437" s="16" t="s">
        <v>13725</v>
      </c>
      <c r="B4437" s="17" t="s">
        <v>13726</v>
      </c>
      <c r="C4437" s="16" t="s">
        <v>13727</v>
      </c>
      <c r="D4437" s="16" t="s">
        <v>13323</v>
      </c>
      <c r="E4437" s="18" t="n">
        <v>1</v>
      </c>
      <c r="F4437" s="16" t="s">
        <v>41</v>
      </c>
      <c r="G4437" s="18" t="n">
        <v>4</v>
      </c>
      <c r="H4437" s="16" t="n">
        <v>2.1</v>
      </c>
      <c r="I4437" s="18" t="n">
        <v>2</v>
      </c>
      <c r="J4437" s="19" t="n">
        <v>48.46</v>
      </c>
      <c r="K4437" s="19" t="n">
        <v>48.46</v>
      </c>
      <c r="L4437" s="19" t="n">
        <v>48.46</v>
      </c>
      <c r="M4437" s="19" t="n">
        <f aca="false">IF(J4437&gt;0,J4437,K4437)*E4437</f>
        <v>48.46</v>
      </c>
      <c r="N4437" s="20"/>
      <c r="O4437" s="21" t="str">
        <f aca="false">IF(R4437="","",ROUND(R4437*(1-Premissas!$B$4),4))</f>
        <v/>
      </c>
      <c r="P4437" s="22"/>
      <c r="Q4437" s="22"/>
      <c r="R4437" s="23"/>
      <c r="S4437" s="24"/>
      <c r="T4437" s="24"/>
      <c r="U4437" s="25"/>
      <c r="V4437" s="19" t="str">
        <f aca="false">IF(COUNT(N4437:Q4437)=0,"",MIN(N4437:Q4437))</f>
        <v/>
      </c>
      <c r="W4437" s="16" t="str">
        <f aca="false">IF(V4437="","",INDEX($N$4:$Q$4,MATCH(V4437,N4437:Q4437,0)))</f>
        <v/>
      </c>
      <c r="X4437" s="19" t="str">
        <f aca="false">IF(COUNT(N4437:Q4437)&lt;2,"",SMALL(N4437:Q4437,2))</f>
        <v/>
      </c>
      <c r="Y4437" s="26" t="str">
        <f aca="false">IF(OR(V4437="",M4437=0),"",V4437/M4437-1)</f>
        <v/>
      </c>
      <c r="Z4437" s="26" t="str">
        <f aca="false">IF(OR(V4437="",L4437=""),"",V4437/(L4437*E4437)-1)</f>
        <v/>
      </c>
      <c r="AA4437" s="16" t="str">
        <f aca="false">IF(V4437="","SEM OFERTA",IF(OR(Y4437&gt;Premissas!$B$11,Y4437&lt;Premissas!$B$12),"VERIFICAR - UNIDADE/EMBALAGEM",IF(Y4437&gt;Premissas!$B$6,"NÃO COMPRAR - REAJUSTE &gt;5%","COMPRAR")))</f>
        <v>SEM OFERTA</v>
      </c>
      <c r="AB4437" s="18" t="str">
        <f aca="false">IF(W4437="DIMEC",S4437,IF(W4437="MEDCENTRO",U4437,""))</f>
        <v/>
      </c>
      <c r="AC4437" s="18" t="n">
        <f aca="false">IF(AA4437&lt;&gt;"COMPRAR",0,IF(AB4437="",I4437,MIN(I4437,AB4437)))</f>
        <v>0</v>
      </c>
      <c r="AD4437" s="19" t="n">
        <f aca="false">IF(AC4437&gt;0,AC4437*V4437,0)</f>
        <v>0</v>
      </c>
      <c r="AE4437" s="19" t="n">
        <f aca="false">IF(AC4437&gt;0,(M4437-V4437)*AC4437,0)</f>
        <v>0</v>
      </c>
      <c r="AF4437" s="16" t="str">
        <f aca="false">IF(AA4437&lt;&gt;"COMPRAR","",IF(AB4437="",IF(X4437="","",IF(X4437-V4437&lt;0.01,"EMPATE TÉCNICO","")),IF(AB4437&lt;I4437,"ESTOQUE INSUFICIENTE",IF(X4437="","",IF(X4437-V4437&lt;0.01,"EMPATE TÉCNICO","")))))</f>
        <v/>
      </c>
      <c r="AG4437" s="16" t="s">
        <v>547</v>
      </c>
      <c r="AH4437" s="16" t="s">
        <v>2039</v>
      </c>
    </row>
    <row r="4438" customFormat="false" ht="15" hidden="false" customHeight="false" outlineLevel="0" collapsed="false">
      <c r="A4438" s="16" t="s">
        <v>13728</v>
      </c>
      <c r="B4438" s="17" t="s">
        <v>13729</v>
      </c>
      <c r="C4438" s="16" t="s">
        <v>13730</v>
      </c>
      <c r="D4438" s="16" t="s">
        <v>8698</v>
      </c>
      <c r="E4438" s="18" t="n">
        <v>1</v>
      </c>
      <c r="F4438" s="16" t="s">
        <v>42</v>
      </c>
      <c r="G4438" s="18" t="n">
        <v>1</v>
      </c>
      <c r="H4438" s="16" t="n">
        <v>0.7</v>
      </c>
      <c r="I4438" s="18" t="n">
        <v>1</v>
      </c>
      <c r="J4438" s="19" t="n">
        <v>32.32</v>
      </c>
      <c r="K4438" s="19" t="n">
        <v>32.32</v>
      </c>
      <c r="L4438" s="19" t="n">
        <v>32.32</v>
      </c>
      <c r="M4438" s="19" t="n">
        <f aca="false">IF(J4438&gt;0,J4438,K4438)*E4438</f>
        <v>32.32</v>
      </c>
      <c r="N4438" s="20"/>
      <c r="O4438" s="21" t="str">
        <f aca="false">IF(R4438="","",ROUND(R4438*(1-Premissas!$B$4),4))</f>
        <v/>
      </c>
      <c r="P4438" s="22"/>
      <c r="Q4438" s="22"/>
      <c r="R4438" s="23"/>
      <c r="S4438" s="24"/>
      <c r="T4438" s="24"/>
      <c r="U4438" s="25"/>
      <c r="V4438" s="19" t="str">
        <f aca="false">IF(COUNT(N4438:Q4438)=0,"",MIN(N4438:Q4438))</f>
        <v/>
      </c>
      <c r="W4438" s="16" t="str">
        <f aca="false">IF(V4438="","",INDEX($N$4:$Q$4,MATCH(V4438,N4438:Q4438,0)))</f>
        <v/>
      </c>
      <c r="X4438" s="19" t="str">
        <f aca="false">IF(COUNT(N4438:Q4438)&lt;2,"",SMALL(N4438:Q4438,2))</f>
        <v/>
      </c>
      <c r="Y4438" s="26" t="str">
        <f aca="false">IF(OR(V4438="",M4438=0),"",V4438/M4438-1)</f>
        <v/>
      </c>
      <c r="Z4438" s="26" t="str">
        <f aca="false">IF(OR(V4438="",L4438=""),"",V4438/(L4438*E4438)-1)</f>
        <v/>
      </c>
      <c r="AA4438" s="16" t="str">
        <f aca="false">IF(V4438="","SEM OFERTA",IF(OR(Y4438&gt;Premissas!$B$11,Y4438&lt;Premissas!$B$12),"VERIFICAR - UNIDADE/EMBALAGEM",IF(Y4438&gt;Premissas!$B$6,"NÃO COMPRAR - REAJUSTE &gt;5%","COMPRAR")))</f>
        <v>SEM OFERTA</v>
      </c>
      <c r="AB4438" s="18" t="str">
        <f aca="false">IF(W4438="DIMEC",S4438,IF(W4438="MEDCENTRO",U4438,""))</f>
        <v/>
      </c>
      <c r="AC4438" s="18" t="n">
        <f aca="false">IF(AA4438&lt;&gt;"COMPRAR",0,IF(AB4438="",I4438,MIN(I4438,AB4438)))</f>
        <v>0</v>
      </c>
      <c r="AD4438" s="19" t="n">
        <f aca="false">IF(AC4438&gt;0,AC4438*V4438,0)</f>
        <v>0</v>
      </c>
      <c r="AE4438" s="19" t="n">
        <f aca="false">IF(AC4438&gt;0,(M4438-V4438)*AC4438,0)</f>
        <v>0</v>
      </c>
      <c r="AF4438" s="16" t="str">
        <f aca="false">IF(AA4438&lt;&gt;"COMPRAR","",IF(AB4438="",IF(X4438="","",IF(X4438-V4438&lt;0.01,"EMPATE TÉCNICO","")),IF(AB4438&lt;I4438,"ESTOQUE INSUFICIENTE",IF(X4438="","",IF(X4438-V4438&lt;0.01,"EMPATE TÉCNICO","")))))</f>
        <v/>
      </c>
      <c r="AG4438" s="16" t="s">
        <v>547</v>
      </c>
      <c r="AH4438" s="16" t="s">
        <v>2039</v>
      </c>
    </row>
    <row r="4439" customFormat="false" ht="15" hidden="false" customHeight="false" outlineLevel="0" collapsed="false">
      <c r="A4439" s="16" t="s">
        <v>13731</v>
      </c>
      <c r="B4439" s="17" t="s">
        <v>13732</v>
      </c>
      <c r="C4439" s="16" t="s">
        <v>13733</v>
      </c>
      <c r="D4439" s="16" t="s">
        <v>637</v>
      </c>
      <c r="E4439" s="18" t="n">
        <v>1</v>
      </c>
      <c r="F4439" s="16" t="s">
        <v>42</v>
      </c>
      <c r="G4439" s="18" t="n">
        <v>2</v>
      </c>
      <c r="H4439" s="16" t="n">
        <v>0.8</v>
      </c>
      <c r="I4439" s="18" t="n">
        <v>1</v>
      </c>
      <c r="J4439" s="19" t="n">
        <v>25.34</v>
      </c>
      <c r="K4439" s="19" t="n">
        <v>25.34</v>
      </c>
      <c r="L4439" s="19" t="n">
        <v>25.34</v>
      </c>
      <c r="M4439" s="19" t="n">
        <f aca="false">IF(J4439&gt;0,J4439,K4439)*E4439</f>
        <v>25.34</v>
      </c>
      <c r="N4439" s="20"/>
      <c r="O4439" s="21" t="str">
        <f aca="false">IF(R4439="","",ROUND(R4439*(1-Premissas!$B$4),4))</f>
        <v/>
      </c>
      <c r="P4439" s="22"/>
      <c r="Q4439" s="22"/>
      <c r="R4439" s="23"/>
      <c r="S4439" s="24"/>
      <c r="T4439" s="24"/>
      <c r="U4439" s="25"/>
      <c r="V4439" s="19" t="str">
        <f aca="false">IF(COUNT(N4439:Q4439)=0,"",MIN(N4439:Q4439))</f>
        <v/>
      </c>
      <c r="W4439" s="16" t="str">
        <f aca="false">IF(V4439="","",INDEX($N$4:$Q$4,MATCH(V4439,N4439:Q4439,0)))</f>
        <v/>
      </c>
      <c r="X4439" s="19" t="str">
        <f aca="false">IF(COUNT(N4439:Q4439)&lt;2,"",SMALL(N4439:Q4439,2))</f>
        <v/>
      </c>
      <c r="Y4439" s="26" t="str">
        <f aca="false">IF(OR(V4439="",M4439=0),"",V4439/M4439-1)</f>
        <v/>
      </c>
      <c r="Z4439" s="26" t="str">
        <f aca="false">IF(OR(V4439="",L4439=""),"",V4439/(L4439*E4439)-1)</f>
        <v/>
      </c>
      <c r="AA4439" s="16" t="str">
        <f aca="false">IF(V4439="","SEM OFERTA",IF(OR(Y4439&gt;Premissas!$B$11,Y4439&lt;Premissas!$B$12),"VERIFICAR - UNIDADE/EMBALAGEM",IF(Y4439&gt;Premissas!$B$6,"NÃO COMPRAR - REAJUSTE &gt;5%","COMPRAR")))</f>
        <v>SEM OFERTA</v>
      </c>
      <c r="AB4439" s="18" t="str">
        <f aca="false">IF(W4439="DIMEC",S4439,IF(W4439="MEDCENTRO",U4439,""))</f>
        <v/>
      </c>
      <c r="AC4439" s="18" t="n">
        <f aca="false">IF(AA4439&lt;&gt;"COMPRAR",0,IF(AB4439="",I4439,MIN(I4439,AB4439)))</f>
        <v>0</v>
      </c>
      <c r="AD4439" s="19" t="n">
        <f aca="false">IF(AC4439&gt;0,AC4439*V4439,0)</f>
        <v>0</v>
      </c>
      <c r="AE4439" s="19" t="n">
        <f aca="false">IF(AC4439&gt;0,(M4439-V4439)*AC4439,0)</f>
        <v>0</v>
      </c>
      <c r="AF4439" s="16" t="str">
        <f aca="false">IF(AA4439&lt;&gt;"COMPRAR","",IF(AB4439="",IF(X4439="","",IF(X4439-V4439&lt;0.01,"EMPATE TÉCNICO","")),IF(AB4439&lt;I4439,"ESTOQUE INSUFICIENTE",IF(X4439="","",IF(X4439-V4439&lt;0.01,"EMPATE TÉCNICO","")))))</f>
        <v/>
      </c>
      <c r="AG4439" s="16" t="s">
        <v>547</v>
      </c>
      <c r="AH4439" s="16" t="s">
        <v>2039</v>
      </c>
    </row>
    <row r="4440" customFormat="false" ht="15" hidden="false" customHeight="false" outlineLevel="0" collapsed="false">
      <c r="A4440" s="16" t="s">
        <v>13734</v>
      </c>
      <c r="B4440" s="17" t="s">
        <v>13735</v>
      </c>
      <c r="C4440" s="16" t="s">
        <v>13736</v>
      </c>
      <c r="D4440" s="16" t="s">
        <v>13534</v>
      </c>
      <c r="E4440" s="18" t="n">
        <v>1</v>
      </c>
      <c r="F4440" s="16" t="s">
        <v>42</v>
      </c>
      <c r="G4440" s="18" t="n">
        <v>0</v>
      </c>
      <c r="H4440" s="16" t="n">
        <v>0.2</v>
      </c>
      <c r="I4440" s="18" t="n">
        <v>1</v>
      </c>
      <c r="J4440" s="19" t="n">
        <v>64.88</v>
      </c>
      <c r="K4440" s="19" t="n">
        <v>64.88</v>
      </c>
      <c r="L4440" s="19" t="n">
        <v>64.88</v>
      </c>
      <c r="M4440" s="19" t="n">
        <f aca="false">IF(J4440&gt;0,J4440,K4440)*E4440</f>
        <v>64.88</v>
      </c>
      <c r="N4440" s="20"/>
      <c r="O4440" s="21" t="str">
        <f aca="false">IF(R4440="","",ROUND(R4440*(1-Premissas!$B$4),4))</f>
        <v/>
      </c>
      <c r="P4440" s="22"/>
      <c r="Q4440" s="22"/>
      <c r="R4440" s="23"/>
      <c r="S4440" s="24"/>
      <c r="T4440" s="24"/>
      <c r="U4440" s="25"/>
      <c r="V4440" s="19" t="str">
        <f aca="false">IF(COUNT(N4440:Q4440)=0,"",MIN(N4440:Q4440))</f>
        <v/>
      </c>
      <c r="W4440" s="16" t="str">
        <f aca="false">IF(V4440="","",INDEX($N$4:$Q$4,MATCH(V4440,N4440:Q4440,0)))</f>
        <v/>
      </c>
      <c r="X4440" s="19" t="str">
        <f aca="false">IF(COUNT(N4440:Q4440)&lt;2,"",SMALL(N4440:Q4440,2))</f>
        <v/>
      </c>
      <c r="Y4440" s="26" t="str">
        <f aca="false">IF(OR(V4440="",M4440=0),"",V4440/M4440-1)</f>
        <v/>
      </c>
      <c r="Z4440" s="26" t="str">
        <f aca="false">IF(OR(V4440="",L4440=""),"",V4440/(L4440*E4440)-1)</f>
        <v/>
      </c>
      <c r="AA4440" s="16" t="str">
        <f aca="false">IF(V4440="","SEM OFERTA",IF(OR(Y4440&gt;Premissas!$B$11,Y4440&lt;Premissas!$B$12),"VERIFICAR - UNIDADE/EMBALAGEM",IF(Y4440&gt;Premissas!$B$6,"NÃO COMPRAR - REAJUSTE &gt;5%","COMPRAR")))</f>
        <v>SEM OFERTA</v>
      </c>
      <c r="AB4440" s="18" t="str">
        <f aca="false">IF(W4440="DIMEC",S4440,IF(W4440="MEDCENTRO",U4440,""))</f>
        <v/>
      </c>
      <c r="AC4440" s="18" t="n">
        <f aca="false">IF(AA4440&lt;&gt;"COMPRAR",0,IF(AB4440="",I4440,MIN(I4440,AB4440)))</f>
        <v>0</v>
      </c>
      <c r="AD4440" s="19" t="n">
        <f aca="false">IF(AC4440&gt;0,AC4440*V4440,0)</f>
        <v>0</v>
      </c>
      <c r="AE4440" s="19" t="n">
        <f aca="false">IF(AC4440&gt;0,(M4440-V4440)*AC4440,0)</f>
        <v>0</v>
      </c>
      <c r="AF4440" s="16" t="str">
        <f aca="false">IF(AA4440&lt;&gt;"COMPRAR","",IF(AB4440="",IF(X4440="","",IF(X4440-V4440&lt;0.01,"EMPATE TÉCNICO","")),IF(AB4440&lt;I4440,"ESTOQUE INSUFICIENTE",IF(X4440="","",IF(X4440-V4440&lt;0.01,"EMPATE TÉCNICO","")))))</f>
        <v/>
      </c>
      <c r="AG4440" s="16" t="s">
        <v>547</v>
      </c>
      <c r="AH4440" s="16" t="s">
        <v>2039</v>
      </c>
    </row>
    <row r="4441" customFormat="false" ht="15" hidden="false" customHeight="false" outlineLevel="0" collapsed="false">
      <c r="A4441" s="16" t="s">
        <v>13737</v>
      </c>
      <c r="B4441" s="17" t="s">
        <v>13738</v>
      </c>
      <c r="C4441" s="16" t="s">
        <v>13739</v>
      </c>
      <c r="D4441" s="16" t="s">
        <v>637</v>
      </c>
      <c r="E4441" s="18" t="n">
        <v>1</v>
      </c>
      <c r="F4441" s="16" t="s">
        <v>43</v>
      </c>
      <c r="G4441" s="18" t="n">
        <v>0</v>
      </c>
      <c r="H4441" s="16" t="n">
        <v>0.3</v>
      </c>
      <c r="I4441" s="18" t="n">
        <v>1</v>
      </c>
      <c r="J4441" s="19" t="n">
        <v>32</v>
      </c>
      <c r="K4441" s="19" t="n">
        <v>32</v>
      </c>
      <c r="L4441" s="19" t="n">
        <v>32</v>
      </c>
      <c r="M4441" s="19" t="n">
        <f aca="false">IF(J4441&gt;0,J4441,K4441)*E4441</f>
        <v>32</v>
      </c>
      <c r="N4441" s="20"/>
      <c r="O4441" s="21" t="str">
        <f aca="false">IF(R4441="","",ROUND(R4441*(1-Premissas!$B$4),4))</f>
        <v/>
      </c>
      <c r="P4441" s="22"/>
      <c r="Q4441" s="22"/>
      <c r="R4441" s="23"/>
      <c r="S4441" s="24"/>
      <c r="T4441" s="24"/>
      <c r="U4441" s="25"/>
      <c r="V4441" s="19" t="str">
        <f aca="false">IF(COUNT(N4441:Q4441)=0,"",MIN(N4441:Q4441))</f>
        <v/>
      </c>
      <c r="W4441" s="16" t="str">
        <f aca="false">IF(V4441="","",INDEX($N$4:$Q$4,MATCH(V4441,N4441:Q4441,0)))</f>
        <v/>
      </c>
      <c r="X4441" s="19" t="str">
        <f aca="false">IF(COUNT(N4441:Q4441)&lt;2,"",SMALL(N4441:Q4441,2))</f>
        <v/>
      </c>
      <c r="Y4441" s="26" t="str">
        <f aca="false">IF(OR(V4441="",M4441=0),"",V4441/M4441-1)</f>
        <v/>
      </c>
      <c r="Z4441" s="26" t="str">
        <f aca="false">IF(OR(V4441="",L4441=""),"",V4441/(L4441*E4441)-1)</f>
        <v/>
      </c>
      <c r="AA4441" s="16" t="str">
        <f aca="false">IF(V4441="","SEM OFERTA",IF(OR(Y4441&gt;Premissas!$B$11,Y4441&lt;Premissas!$B$12),"VERIFICAR - UNIDADE/EMBALAGEM",IF(Y4441&gt;Premissas!$B$6,"NÃO COMPRAR - REAJUSTE &gt;5%","COMPRAR")))</f>
        <v>SEM OFERTA</v>
      </c>
      <c r="AB4441" s="18" t="str">
        <f aca="false">IF(W4441="DIMEC",S4441,IF(W4441="MEDCENTRO",U4441,""))</f>
        <v/>
      </c>
      <c r="AC4441" s="18" t="n">
        <f aca="false">IF(AA4441&lt;&gt;"COMPRAR",0,IF(AB4441="",I4441,MIN(I4441,AB4441)))</f>
        <v>0</v>
      </c>
      <c r="AD4441" s="19" t="n">
        <f aca="false">IF(AC4441&gt;0,AC4441*V4441,0)</f>
        <v>0</v>
      </c>
      <c r="AE4441" s="19" t="n">
        <f aca="false">IF(AC4441&gt;0,(M4441-V4441)*AC4441,0)</f>
        <v>0</v>
      </c>
      <c r="AF4441" s="16" t="str">
        <f aca="false">IF(AA4441&lt;&gt;"COMPRAR","",IF(AB4441="",IF(X4441="","",IF(X4441-V4441&lt;0.01,"EMPATE TÉCNICO","")),IF(AB4441&lt;I4441,"ESTOQUE INSUFICIENTE",IF(X4441="","",IF(X4441-V4441&lt;0.01,"EMPATE TÉCNICO","")))))</f>
        <v/>
      </c>
      <c r="AG4441" s="16" t="s">
        <v>547</v>
      </c>
      <c r="AH4441" s="16" t="s">
        <v>2039</v>
      </c>
    </row>
    <row r="4442" customFormat="false" ht="15" hidden="false" customHeight="false" outlineLevel="0" collapsed="false">
      <c r="A4442" s="16" t="s">
        <v>13740</v>
      </c>
      <c r="B4442" s="17" t="s">
        <v>13741</v>
      </c>
      <c r="C4442" s="16" t="s">
        <v>13742</v>
      </c>
      <c r="D4442" s="16" t="s">
        <v>637</v>
      </c>
      <c r="E4442" s="18" t="n">
        <v>1</v>
      </c>
      <c r="F4442" s="16" t="s">
        <v>43</v>
      </c>
      <c r="G4442" s="18" t="n">
        <v>0</v>
      </c>
      <c r="H4442" s="16" t="n">
        <v>0.3</v>
      </c>
      <c r="I4442" s="18" t="n">
        <v>1</v>
      </c>
      <c r="J4442" s="19" t="n">
        <v>36.02</v>
      </c>
      <c r="K4442" s="19" t="n">
        <v>36.02</v>
      </c>
      <c r="L4442" s="19" t="n">
        <v>36.02</v>
      </c>
      <c r="M4442" s="19" t="n">
        <f aca="false">IF(J4442&gt;0,J4442,K4442)*E4442</f>
        <v>36.02</v>
      </c>
      <c r="N4442" s="20"/>
      <c r="O4442" s="21" t="str">
        <f aca="false">IF(R4442="","",ROUND(R4442*(1-Premissas!$B$4),4))</f>
        <v/>
      </c>
      <c r="P4442" s="22"/>
      <c r="Q4442" s="22"/>
      <c r="R4442" s="23"/>
      <c r="S4442" s="24"/>
      <c r="T4442" s="24"/>
      <c r="U4442" s="25"/>
      <c r="V4442" s="19" t="str">
        <f aca="false">IF(COUNT(N4442:Q4442)=0,"",MIN(N4442:Q4442))</f>
        <v/>
      </c>
      <c r="W4442" s="16" t="str">
        <f aca="false">IF(V4442="","",INDEX($N$4:$Q$4,MATCH(V4442,N4442:Q4442,0)))</f>
        <v/>
      </c>
      <c r="X4442" s="19" t="str">
        <f aca="false">IF(COUNT(N4442:Q4442)&lt;2,"",SMALL(N4442:Q4442,2))</f>
        <v/>
      </c>
      <c r="Y4442" s="26" t="str">
        <f aca="false">IF(OR(V4442="",M4442=0),"",V4442/M4442-1)</f>
        <v/>
      </c>
      <c r="Z4442" s="26" t="str">
        <f aca="false">IF(OR(V4442="",L4442=""),"",V4442/(L4442*E4442)-1)</f>
        <v/>
      </c>
      <c r="AA4442" s="16" t="str">
        <f aca="false">IF(V4442="","SEM OFERTA",IF(OR(Y4442&gt;Premissas!$B$11,Y4442&lt;Premissas!$B$12),"VERIFICAR - UNIDADE/EMBALAGEM",IF(Y4442&gt;Premissas!$B$6,"NÃO COMPRAR - REAJUSTE &gt;5%","COMPRAR")))</f>
        <v>SEM OFERTA</v>
      </c>
      <c r="AB4442" s="18" t="str">
        <f aca="false">IF(W4442="DIMEC",S4442,IF(W4442="MEDCENTRO",U4442,""))</f>
        <v/>
      </c>
      <c r="AC4442" s="18" t="n">
        <f aca="false">IF(AA4442&lt;&gt;"COMPRAR",0,IF(AB4442="",I4442,MIN(I4442,AB4442)))</f>
        <v>0</v>
      </c>
      <c r="AD4442" s="19" t="n">
        <f aca="false">IF(AC4442&gt;0,AC4442*V4442,0)</f>
        <v>0</v>
      </c>
      <c r="AE4442" s="19" t="n">
        <f aca="false">IF(AC4442&gt;0,(M4442-V4442)*AC4442,0)</f>
        <v>0</v>
      </c>
      <c r="AF4442" s="16" t="str">
        <f aca="false">IF(AA4442&lt;&gt;"COMPRAR","",IF(AB4442="",IF(X4442="","",IF(X4442-V4442&lt;0.01,"EMPATE TÉCNICO","")),IF(AB4442&lt;I4442,"ESTOQUE INSUFICIENTE",IF(X4442="","",IF(X4442-V4442&lt;0.01,"EMPATE TÉCNICO","")))))</f>
        <v/>
      </c>
      <c r="AG4442" s="16" t="s">
        <v>328</v>
      </c>
      <c r="AH4442" s="16" t="s">
        <v>2039</v>
      </c>
    </row>
    <row r="4443" customFormat="false" ht="15" hidden="false" customHeight="false" outlineLevel="0" collapsed="false">
      <c r="A4443" s="16" t="s">
        <v>13743</v>
      </c>
      <c r="B4443" s="17" t="s">
        <v>13744</v>
      </c>
      <c r="C4443" s="16" t="s">
        <v>13745</v>
      </c>
      <c r="D4443" s="16" t="s">
        <v>8915</v>
      </c>
      <c r="E4443" s="18" t="n">
        <v>1</v>
      </c>
      <c r="F4443" s="16" t="s">
        <v>41</v>
      </c>
      <c r="G4443" s="18" t="n">
        <v>0</v>
      </c>
      <c r="H4443" s="16" t="n">
        <v>2.1</v>
      </c>
      <c r="I4443" s="18" t="n">
        <v>6</v>
      </c>
      <c r="J4443" s="19" t="n">
        <v>69.76</v>
      </c>
      <c r="K4443" s="19" t="n">
        <v>69.76</v>
      </c>
      <c r="L4443" s="19" t="n">
        <v>69.7567</v>
      </c>
      <c r="M4443" s="19" t="n">
        <f aca="false">IF(J4443&gt;0,J4443,K4443)*E4443</f>
        <v>69.76</v>
      </c>
      <c r="N4443" s="20"/>
      <c r="O4443" s="21" t="str">
        <f aca="false">IF(R4443="","",ROUND(R4443*(1-Premissas!$B$4),4))</f>
        <v/>
      </c>
      <c r="P4443" s="22"/>
      <c r="Q4443" s="22"/>
      <c r="R4443" s="23"/>
      <c r="S4443" s="24"/>
      <c r="T4443" s="24"/>
      <c r="U4443" s="25"/>
      <c r="V4443" s="19" t="str">
        <f aca="false">IF(COUNT(N4443:Q4443)=0,"",MIN(N4443:Q4443))</f>
        <v/>
      </c>
      <c r="W4443" s="16" t="str">
        <f aca="false">IF(V4443="","",INDEX($N$4:$Q$4,MATCH(V4443,N4443:Q4443,0)))</f>
        <v/>
      </c>
      <c r="X4443" s="19" t="str">
        <f aca="false">IF(COUNT(N4443:Q4443)&lt;2,"",SMALL(N4443:Q4443,2))</f>
        <v/>
      </c>
      <c r="Y4443" s="26" t="str">
        <f aca="false">IF(OR(V4443="",M4443=0),"",V4443/M4443-1)</f>
        <v/>
      </c>
      <c r="Z4443" s="26" t="str">
        <f aca="false">IF(OR(V4443="",L4443=""),"",V4443/(L4443*E4443)-1)</f>
        <v/>
      </c>
      <c r="AA4443" s="16" t="str">
        <f aca="false">IF(V4443="","SEM OFERTA",IF(OR(Y4443&gt;Premissas!$B$11,Y4443&lt;Premissas!$B$12),"VERIFICAR - UNIDADE/EMBALAGEM",IF(Y4443&gt;Premissas!$B$6,"NÃO COMPRAR - REAJUSTE &gt;5%","COMPRAR")))</f>
        <v>SEM OFERTA</v>
      </c>
      <c r="AB4443" s="18" t="str">
        <f aca="false">IF(W4443="DIMEC",S4443,IF(W4443="MEDCENTRO",U4443,""))</f>
        <v/>
      </c>
      <c r="AC4443" s="18" t="n">
        <f aca="false">IF(AA4443&lt;&gt;"COMPRAR",0,IF(AB4443="",I4443,MIN(I4443,AB4443)))</f>
        <v>0</v>
      </c>
      <c r="AD4443" s="19" t="n">
        <f aca="false">IF(AC4443&gt;0,AC4443*V4443,0)</f>
        <v>0</v>
      </c>
      <c r="AE4443" s="19" t="n">
        <f aca="false">IF(AC4443&gt;0,(M4443-V4443)*AC4443,0)</f>
        <v>0</v>
      </c>
      <c r="AF4443" s="16" t="str">
        <f aca="false">IF(AA4443&lt;&gt;"COMPRAR","",IF(AB4443="",IF(X4443="","",IF(X4443-V4443&lt;0.01,"EMPATE TÉCNICO","")),IF(AB4443&lt;I4443,"ESTOQUE INSUFICIENTE",IF(X4443="","",IF(X4443-V4443&lt;0.01,"EMPATE TÉCNICO","")))))</f>
        <v/>
      </c>
      <c r="AG4443" s="16" t="s">
        <v>328</v>
      </c>
      <c r="AH4443" s="16" t="s">
        <v>2039</v>
      </c>
    </row>
    <row r="4444" customFormat="false" ht="15" hidden="false" customHeight="false" outlineLevel="0" collapsed="false">
      <c r="A4444" s="16" t="s">
        <v>13746</v>
      </c>
      <c r="B4444" s="17" t="s">
        <v>13747</v>
      </c>
      <c r="C4444" s="16" t="s">
        <v>13748</v>
      </c>
      <c r="D4444" s="16" t="s">
        <v>13749</v>
      </c>
      <c r="E4444" s="18" t="n">
        <v>1</v>
      </c>
      <c r="F4444" s="16" t="s">
        <v>41</v>
      </c>
      <c r="G4444" s="18" t="n">
        <v>1</v>
      </c>
      <c r="H4444" s="16" t="n">
        <v>15.5</v>
      </c>
      <c r="I4444" s="18" t="n">
        <v>39</v>
      </c>
      <c r="J4444" s="19" t="n">
        <v>4.42</v>
      </c>
      <c r="K4444" s="19" t="n">
        <v>4.42</v>
      </c>
      <c r="L4444" s="19" t="n">
        <v>4.42</v>
      </c>
      <c r="M4444" s="19" t="n">
        <f aca="false">IF(J4444&gt;0,J4444,K4444)*E4444</f>
        <v>4.42</v>
      </c>
      <c r="N4444" s="20"/>
      <c r="O4444" s="21" t="str">
        <f aca="false">IF(R4444="","",ROUND(R4444*(1-Premissas!$B$4),4))</f>
        <v/>
      </c>
      <c r="P4444" s="22"/>
      <c r="Q4444" s="22"/>
      <c r="R4444" s="23"/>
      <c r="S4444" s="24"/>
      <c r="T4444" s="24"/>
      <c r="U4444" s="25"/>
      <c r="V4444" s="19" t="str">
        <f aca="false">IF(COUNT(N4444:Q4444)=0,"",MIN(N4444:Q4444))</f>
        <v/>
      </c>
      <c r="W4444" s="16" t="str">
        <f aca="false">IF(V4444="","",INDEX($N$4:$Q$4,MATCH(V4444,N4444:Q4444,0)))</f>
        <v/>
      </c>
      <c r="X4444" s="19" t="str">
        <f aca="false">IF(COUNT(N4444:Q4444)&lt;2,"",SMALL(N4444:Q4444,2))</f>
        <v/>
      </c>
      <c r="Y4444" s="26" t="str">
        <f aca="false">IF(OR(V4444="",M4444=0),"",V4444/M4444-1)</f>
        <v/>
      </c>
      <c r="Z4444" s="26" t="str">
        <f aca="false">IF(OR(V4444="",L4444=""),"",V4444/(L4444*E4444)-1)</f>
        <v/>
      </c>
      <c r="AA4444" s="16" t="str">
        <f aca="false">IF(V4444="","SEM OFERTA",IF(OR(Y4444&gt;Premissas!$B$11,Y4444&lt;Premissas!$B$12),"VERIFICAR - UNIDADE/EMBALAGEM",IF(Y4444&gt;Premissas!$B$6,"NÃO COMPRAR - REAJUSTE &gt;5%","COMPRAR")))</f>
        <v>SEM OFERTA</v>
      </c>
      <c r="AB4444" s="18" t="str">
        <f aca="false">IF(W4444="DIMEC",S4444,IF(W4444="MEDCENTRO",U4444,""))</f>
        <v/>
      </c>
      <c r="AC4444" s="18" t="n">
        <f aca="false">IF(AA4444&lt;&gt;"COMPRAR",0,IF(AB4444="",I4444,MIN(I4444,AB4444)))</f>
        <v>0</v>
      </c>
      <c r="AD4444" s="19" t="n">
        <f aca="false">IF(AC4444&gt;0,AC4444*V4444,0)</f>
        <v>0</v>
      </c>
      <c r="AE4444" s="19" t="n">
        <f aca="false">IF(AC4444&gt;0,(M4444-V4444)*AC4444,0)</f>
        <v>0</v>
      </c>
      <c r="AF4444" s="16" t="str">
        <f aca="false">IF(AA4444&lt;&gt;"COMPRAR","",IF(AB4444="",IF(X4444="","",IF(X4444-V4444&lt;0.01,"EMPATE TÉCNICO","")),IF(AB4444&lt;I4444,"ESTOQUE INSUFICIENTE",IF(X4444="","",IF(X4444-V4444&lt;0.01,"EMPATE TÉCNICO","")))))</f>
        <v/>
      </c>
      <c r="AG4444" s="16" t="s">
        <v>3593</v>
      </c>
      <c r="AH4444" s="16" t="s">
        <v>2039</v>
      </c>
    </row>
    <row r="4445" customFormat="false" ht="15" hidden="false" customHeight="false" outlineLevel="0" collapsed="false">
      <c r="A4445" s="16" t="s">
        <v>13750</v>
      </c>
      <c r="B4445" s="17" t="s">
        <v>13751</v>
      </c>
      <c r="C4445" s="16" t="s">
        <v>13752</v>
      </c>
      <c r="D4445" s="16" t="s">
        <v>13373</v>
      </c>
      <c r="E4445" s="18" t="n">
        <v>1</v>
      </c>
      <c r="F4445" s="16" t="s">
        <v>42</v>
      </c>
      <c r="G4445" s="18" t="n">
        <v>1</v>
      </c>
      <c r="H4445" s="16" t="n">
        <v>3.2</v>
      </c>
      <c r="I4445" s="18" t="n">
        <v>8</v>
      </c>
      <c r="J4445" s="19" t="n">
        <v>25.53</v>
      </c>
      <c r="K4445" s="19" t="n">
        <v>25.53</v>
      </c>
      <c r="L4445" s="19" t="n">
        <v>25.53</v>
      </c>
      <c r="M4445" s="19" t="n">
        <f aca="false">IF(J4445&gt;0,J4445,K4445)*E4445</f>
        <v>25.53</v>
      </c>
      <c r="N4445" s="20"/>
      <c r="O4445" s="21" t="str">
        <f aca="false">IF(R4445="","",ROUND(R4445*(1-Premissas!$B$4),4))</f>
        <v/>
      </c>
      <c r="P4445" s="22"/>
      <c r="Q4445" s="22"/>
      <c r="R4445" s="23"/>
      <c r="S4445" s="24"/>
      <c r="T4445" s="24"/>
      <c r="U4445" s="25"/>
      <c r="V4445" s="19" t="str">
        <f aca="false">IF(COUNT(N4445:Q4445)=0,"",MIN(N4445:Q4445))</f>
        <v/>
      </c>
      <c r="W4445" s="16" t="str">
        <f aca="false">IF(V4445="","",INDEX($N$4:$Q$4,MATCH(V4445,N4445:Q4445,0)))</f>
        <v/>
      </c>
      <c r="X4445" s="19" t="str">
        <f aca="false">IF(COUNT(N4445:Q4445)&lt;2,"",SMALL(N4445:Q4445,2))</f>
        <v/>
      </c>
      <c r="Y4445" s="26" t="str">
        <f aca="false">IF(OR(V4445="",M4445=0),"",V4445/M4445-1)</f>
        <v/>
      </c>
      <c r="Z4445" s="26" t="str">
        <f aca="false">IF(OR(V4445="",L4445=""),"",V4445/(L4445*E4445)-1)</f>
        <v/>
      </c>
      <c r="AA4445" s="16" t="str">
        <f aca="false">IF(V4445="","SEM OFERTA",IF(OR(Y4445&gt;Premissas!$B$11,Y4445&lt;Premissas!$B$12),"VERIFICAR - UNIDADE/EMBALAGEM",IF(Y4445&gt;Premissas!$B$6,"NÃO COMPRAR - REAJUSTE &gt;5%","COMPRAR")))</f>
        <v>SEM OFERTA</v>
      </c>
      <c r="AB4445" s="18" t="str">
        <f aca="false">IF(W4445="DIMEC",S4445,IF(W4445="MEDCENTRO",U4445,""))</f>
        <v/>
      </c>
      <c r="AC4445" s="18" t="n">
        <f aca="false">IF(AA4445&lt;&gt;"COMPRAR",0,IF(AB4445="",I4445,MIN(I4445,AB4445)))</f>
        <v>0</v>
      </c>
      <c r="AD4445" s="19" t="n">
        <f aca="false">IF(AC4445&gt;0,AC4445*V4445,0)</f>
        <v>0</v>
      </c>
      <c r="AE4445" s="19" t="n">
        <f aca="false">IF(AC4445&gt;0,(M4445-V4445)*AC4445,0)</f>
        <v>0</v>
      </c>
      <c r="AF4445" s="16" t="str">
        <f aca="false">IF(AA4445&lt;&gt;"COMPRAR","",IF(AB4445="",IF(X4445="","",IF(X4445-V4445&lt;0.01,"EMPATE TÉCNICO","")),IF(AB4445&lt;I4445,"ESTOQUE INSUFICIENTE",IF(X4445="","",IF(X4445-V4445&lt;0.01,"EMPATE TÉCNICO","")))))</f>
        <v/>
      </c>
      <c r="AG4445" s="16" t="s">
        <v>547</v>
      </c>
      <c r="AH4445" s="16" t="s">
        <v>2039</v>
      </c>
    </row>
    <row r="4446" customFormat="false" ht="15" hidden="false" customHeight="false" outlineLevel="0" collapsed="false">
      <c r="A4446" s="16" t="s">
        <v>13753</v>
      </c>
      <c r="B4446" s="17" t="s">
        <v>13754</v>
      </c>
      <c r="C4446" s="16" t="s">
        <v>13755</v>
      </c>
      <c r="D4446" s="16" t="s">
        <v>13373</v>
      </c>
      <c r="E4446" s="18" t="n">
        <v>1</v>
      </c>
      <c r="F4446" s="16" t="s">
        <v>41</v>
      </c>
      <c r="G4446" s="18" t="n">
        <v>1</v>
      </c>
      <c r="H4446" s="16" t="n">
        <v>2.1</v>
      </c>
      <c r="I4446" s="18" t="n">
        <v>5</v>
      </c>
      <c r="J4446" s="19" t="n">
        <v>21.735</v>
      </c>
      <c r="K4446" s="19" t="n">
        <v>21.735</v>
      </c>
      <c r="L4446" s="19" t="n">
        <v>21.735</v>
      </c>
      <c r="M4446" s="19" t="n">
        <f aca="false">IF(J4446&gt;0,J4446,K4446)*E4446</f>
        <v>21.735</v>
      </c>
      <c r="N4446" s="20"/>
      <c r="O4446" s="21" t="str">
        <f aca="false">IF(R4446="","",ROUND(R4446*(1-Premissas!$B$4),4))</f>
        <v/>
      </c>
      <c r="P4446" s="22"/>
      <c r="Q4446" s="22"/>
      <c r="R4446" s="23"/>
      <c r="S4446" s="24"/>
      <c r="T4446" s="24"/>
      <c r="U4446" s="25"/>
      <c r="V4446" s="19" t="str">
        <f aca="false">IF(COUNT(N4446:Q4446)=0,"",MIN(N4446:Q4446))</f>
        <v/>
      </c>
      <c r="W4446" s="16" t="str">
        <f aca="false">IF(V4446="","",INDEX($N$4:$Q$4,MATCH(V4446,N4446:Q4446,0)))</f>
        <v/>
      </c>
      <c r="X4446" s="19" t="str">
        <f aca="false">IF(COUNT(N4446:Q4446)&lt;2,"",SMALL(N4446:Q4446,2))</f>
        <v/>
      </c>
      <c r="Y4446" s="26" t="str">
        <f aca="false">IF(OR(V4446="",M4446=0),"",V4446/M4446-1)</f>
        <v/>
      </c>
      <c r="Z4446" s="26" t="str">
        <f aca="false">IF(OR(V4446="",L4446=""),"",V4446/(L4446*E4446)-1)</f>
        <v/>
      </c>
      <c r="AA4446" s="16" t="str">
        <f aca="false">IF(V4446="","SEM OFERTA",IF(OR(Y4446&gt;Premissas!$B$11,Y4446&lt;Premissas!$B$12),"VERIFICAR - UNIDADE/EMBALAGEM",IF(Y4446&gt;Premissas!$B$6,"NÃO COMPRAR - REAJUSTE &gt;5%","COMPRAR")))</f>
        <v>SEM OFERTA</v>
      </c>
      <c r="AB4446" s="18" t="str">
        <f aca="false">IF(W4446="DIMEC",S4446,IF(W4446="MEDCENTRO",U4446,""))</f>
        <v/>
      </c>
      <c r="AC4446" s="18" t="n">
        <f aca="false">IF(AA4446&lt;&gt;"COMPRAR",0,IF(AB4446="",I4446,MIN(I4446,AB4446)))</f>
        <v>0</v>
      </c>
      <c r="AD4446" s="19" t="n">
        <f aca="false">IF(AC4446&gt;0,AC4446*V4446,0)</f>
        <v>0</v>
      </c>
      <c r="AE4446" s="19" t="n">
        <f aca="false">IF(AC4446&gt;0,(M4446-V4446)*AC4446,0)</f>
        <v>0</v>
      </c>
      <c r="AF4446" s="16" t="str">
        <f aca="false">IF(AA4446&lt;&gt;"COMPRAR","",IF(AB4446="",IF(X4446="","",IF(X4446-V4446&lt;0.01,"EMPATE TÉCNICO","")),IF(AB4446&lt;I4446,"ESTOQUE INSUFICIENTE",IF(X4446="","",IF(X4446-V4446&lt;0.01,"EMPATE TÉCNICO","")))))</f>
        <v/>
      </c>
      <c r="AG4446" s="16" t="s">
        <v>547</v>
      </c>
      <c r="AH4446" s="16" t="s">
        <v>2039</v>
      </c>
    </row>
    <row r="4447" customFormat="false" ht="15" hidden="false" customHeight="false" outlineLevel="0" collapsed="false">
      <c r="A4447" s="16" t="s">
        <v>13756</v>
      </c>
      <c r="B4447" s="17" t="s">
        <v>13757</v>
      </c>
      <c r="C4447" s="16" t="s">
        <v>13758</v>
      </c>
      <c r="D4447" s="16" t="s">
        <v>9581</v>
      </c>
      <c r="E4447" s="18" t="n">
        <v>1</v>
      </c>
      <c r="F4447" s="16" t="s">
        <v>41</v>
      </c>
      <c r="G4447" s="18" t="n">
        <v>4</v>
      </c>
      <c r="H4447" s="16" t="n">
        <v>5.4</v>
      </c>
      <c r="I4447" s="18" t="n">
        <v>10</v>
      </c>
      <c r="J4447" s="19" t="n">
        <v>19.105</v>
      </c>
      <c r="K4447" s="19" t="n">
        <v>19.105</v>
      </c>
      <c r="L4447" s="19" t="n">
        <v>19.105</v>
      </c>
      <c r="M4447" s="19" t="n">
        <f aca="false">IF(J4447&gt;0,J4447,K4447)*E4447</f>
        <v>19.105</v>
      </c>
      <c r="N4447" s="20"/>
      <c r="O4447" s="21" t="str">
        <f aca="false">IF(R4447="","",ROUND(R4447*(1-Premissas!$B$4),4))</f>
        <v/>
      </c>
      <c r="P4447" s="22"/>
      <c r="Q4447" s="22"/>
      <c r="R4447" s="23"/>
      <c r="S4447" s="24"/>
      <c r="T4447" s="24"/>
      <c r="U4447" s="25"/>
      <c r="V4447" s="19" t="str">
        <f aca="false">IF(COUNT(N4447:Q4447)=0,"",MIN(N4447:Q4447))</f>
        <v/>
      </c>
      <c r="W4447" s="16" t="str">
        <f aca="false">IF(V4447="","",INDEX($N$4:$Q$4,MATCH(V4447,N4447:Q4447,0)))</f>
        <v/>
      </c>
      <c r="X4447" s="19" t="str">
        <f aca="false">IF(COUNT(N4447:Q4447)&lt;2,"",SMALL(N4447:Q4447,2))</f>
        <v/>
      </c>
      <c r="Y4447" s="26" t="str">
        <f aca="false">IF(OR(V4447="",M4447=0),"",V4447/M4447-1)</f>
        <v/>
      </c>
      <c r="Z4447" s="26" t="str">
        <f aca="false">IF(OR(V4447="",L4447=""),"",V4447/(L4447*E4447)-1)</f>
        <v/>
      </c>
      <c r="AA4447" s="16" t="str">
        <f aca="false">IF(V4447="","SEM OFERTA",IF(OR(Y4447&gt;Premissas!$B$11,Y4447&lt;Premissas!$B$12),"VERIFICAR - UNIDADE/EMBALAGEM",IF(Y4447&gt;Premissas!$B$6,"NÃO COMPRAR - REAJUSTE &gt;5%","COMPRAR")))</f>
        <v>SEM OFERTA</v>
      </c>
      <c r="AB4447" s="18" t="str">
        <f aca="false">IF(W4447="DIMEC",S4447,IF(W4447="MEDCENTRO",U4447,""))</f>
        <v/>
      </c>
      <c r="AC4447" s="18" t="n">
        <f aca="false">IF(AA4447&lt;&gt;"COMPRAR",0,IF(AB4447="",I4447,MIN(I4447,AB4447)))</f>
        <v>0</v>
      </c>
      <c r="AD4447" s="19" t="n">
        <f aca="false">IF(AC4447&gt;0,AC4447*V4447,0)</f>
        <v>0</v>
      </c>
      <c r="AE4447" s="19" t="n">
        <f aca="false">IF(AC4447&gt;0,(M4447-V4447)*AC4447,0)</f>
        <v>0</v>
      </c>
      <c r="AF4447" s="16" t="str">
        <f aca="false">IF(AA4447&lt;&gt;"COMPRAR","",IF(AB4447="",IF(X4447="","",IF(X4447-V4447&lt;0.01,"EMPATE TÉCNICO","")),IF(AB4447&lt;I4447,"ESTOQUE INSUFICIENTE",IF(X4447="","",IF(X4447-V4447&lt;0.01,"EMPATE TÉCNICO","")))))</f>
        <v/>
      </c>
      <c r="AG4447" s="16" t="s">
        <v>328</v>
      </c>
      <c r="AH4447" s="16" t="s">
        <v>2039</v>
      </c>
    </row>
    <row r="4448" customFormat="false" ht="15" hidden="false" customHeight="false" outlineLevel="0" collapsed="false">
      <c r="A4448" s="16" t="s">
        <v>13759</v>
      </c>
      <c r="B4448" s="17" t="s">
        <v>13760</v>
      </c>
      <c r="C4448" s="16" t="s">
        <v>13761</v>
      </c>
      <c r="D4448" s="16" t="s">
        <v>9581</v>
      </c>
      <c r="E4448" s="18" t="n">
        <v>1</v>
      </c>
      <c r="F4448" s="16" t="s">
        <v>41</v>
      </c>
      <c r="G4448" s="18" t="n">
        <v>15</v>
      </c>
      <c r="H4448" s="16" t="n">
        <v>8.2</v>
      </c>
      <c r="I4448" s="18" t="n">
        <v>7</v>
      </c>
      <c r="J4448" s="19" t="n">
        <v>18.0490909090909</v>
      </c>
      <c r="K4448" s="19" t="n">
        <v>18.0490909090909</v>
      </c>
      <c r="L4448" s="19" t="n">
        <v>18.0491</v>
      </c>
      <c r="M4448" s="19" t="n">
        <f aca="false">IF(J4448&gt;0,J4448,K4448)*E4448</f>
        <v>18.0490909090909</v>
      </c>
      <c r="N4448" s="20"/>
      <c r="O4448" s="21" t="str">
        <f aca="false">IF(R4448="","",ROUND(R4448*(1-Premissas!$B$4),4))</f>
        <v/>
      </c>
      <c r="P4448" s="22"/>
      <c r="Q4448" s="22"/>
      <c r="R4448" s="23"/>
      <c r="S4448" s="24"/>
      <c r="T4448" s="24"/>
      <c r="U4448" s="25"/>
      <c r="V4448" s="19" t="str">
        <f aca="false">IF(COUNT(N4448:Q4448)=0,"",MIN(N4448:Q4448))</f>
        <v/>
      </c>
      <c r="W4448" s="16" t="str">
        <f aca="false">IF(V4448="","",INDEX($N$4:$Q$4,MATCH(V4448,N4448:Q4448,0)))</f>
        <v/>
      </c>
      <c r="X4448" s="19" t="str">
        <f aca="false">IF(COUNT(N4448:Q4448)&lt;2,"",SMALL(N4448:Q4448,2))</f>
        <v/>
      </c>
      <c r="Y4448" s="26" t="str">
        <f aca="false">IF(OR(V4448="",M4448=0),"",V4448/M4448-1)</f>
        <v/>
      </c>
      <c r="Z4448" s="26" t="str">
        <f aca="false">IF(OR(V4448="",L4448=""),"",V4448/(L4448*E4448)-1)</f>
        <v/>
      </c>
      <c r="AA4448" s="16" t="str">
        <f aca="false">IF(V4448="","SEM OFERTA",IF(OR(Y4448&gt;Premissas!$B$11,Y4448&lt;Premissas!$B$12),"VERIFICAR - UNIDADE/EMBALAGEM",IF(Y4448&gt;Premissas!$B$6,"NÃO COMPRAR - REAJUSTE &gt;5%","COMPRAR")))</f>
        <v>SEM OFERTA</v>
      </c>
      <c r="AB4448" s="18" t="str">
        <f aca="false">IF(W4448="DIMEC",S4448,IF(W4448="MEDCENTRO",U4448,""))</f>
        <v/>
      </c>
      <c r="AC4448" s="18" t="n">
        <f aca="false">IF(AA4448&lt;&gt;"COMPRAR",0,IF(AB4448="",I4448,MIN(I4448,AB4448)))</f>
        <v>0</v>
      </c>
      <c r="AD4448" s="19" t="n">
        <f aca="false">IF(AC4448&gt;0,AC4448*V4448,0)</f>
        <v>0</v>
      </c>
      <c r="AE4448" s="19" t="n">
        <f aca="false">IF(AC4448&gt;0,(M4448-V4448)*AC4448,0)</f>
        <v>0</v>
      </c>
      <c r="AF4448" s="16" t="str">
        <f aca="false">IF(AA4448&lt;&gt;"COMPRAR","",IF(AB4448="",IF(X4448="","",IF(X4448-V4448&lt;0.01,"EMPATE TÉCNICO","")),IF(AB4448&lt;I4448,"ESTOQUE INSUFICIENTE",IF(X4448="","",IF(X4448-V4448&lt;0.01,"EMPATE TÉCNICO","")))))</f>
        <v/>
      </c>
      <c r="AG4448" s="16" t="s">
        <v>328</v>
      </c>
      <c r="AH4448" s="16" t="s">
        <v>2039</v>
      </c>
    </row>
    <row r="4449" customFormat="false" ht="15" hidden="false" customHeight="false" outlineLevel="0" collapsed="false">
      <c r="A4449" s="16" t="s">
        <v>13762</v>
      </c>
      <c r="B4449" s="17" t="s">
        <v>13763</v>
      </c>
      <c r="C4449" s="16" t="s">
        <v>13764</v>
      </c>
      <c r="D4449" s="16" t="s">
        <v>9581</v>
      </c>
      <c r="E4449" s="18" t="n">
        <v>1</v>
      </c>
      <c r="F4449" s="16" t="s">
        <v>41</v>
      </c>
      <c r="G4449" s="18" t="n">
        <v>24</v>
      </c>
      <c r="H4449" s="16" t="n">
        <v>16.4</v>
      </c>
      <c r="I4449" s="18" t="n">
        <v>18</v>
      </c>
      <c r="J4449" s="19" t="n">
        <v>35.175</v>
      </c>
      <c r="K4449" s="19" t="n">
        <v>35.175</v>
      </c>
      <c r="L4449" s="19" t="n">
        <v>35.175</v>
      </c>
      <c r="M4449" s="19" t="n">
        <f aca="false">IF(J4449&gt;0,J4449,K4449)*E4449</f>
        <v>35.175</v>
      </c>
      <c r="N4449" s="20"/>
      <c r="O4449" s="21" t="str">
        <f aca="false">IF(R4449="","",ROUND(R4449*(1-Premissas!$B$4),4))</f>
        <v/>
      </c>
      <c r="P4449" s="22"/>
      <c r="Q4449" s="22"/>
      <c r="R4449" s="23"/>
      <c r="S4449" s="24"/>
      <c r="T4449" s="24"/>
      <c r="U4449" s="25"/>
      <c r="V4449" s="19" t="str">
        <f aca="false">IF(COUNT(N4449:Q4449)=0,"",MIN(N4449:Q4449))</f>
        <v/>
      </c>
      <c r="W4449" s="16" t="str">
        <f aca="false">IF(V4449="","",INDEX($N$4:$Q$4,MATCH(V4449,N4449:Q4449,0)))</f>
        <v/>
      </c>
      <c r="X4449" s="19" t="str">
        <f aca="false">IF(COUNT(N4449:Q4449)&lt;2,"",SMALL(N4449:Q4449,2))</f>
        <v/>
      </c>
      <c r="Y4449" s="26" t="str">
        <f aca="false">IF(OR(V4449="",M4449=0),"",V4449/M4449-1)</f>
        <v/>
      </c>
      <c r="Z4449" s="26" t="str">
        <f aca="false">IF(OR(V4449="",L4449=""),"",V4449/(L4449*E4449)-1)</f>
        <v/>
      </c>
      <c r="AA4449" s="16" t="str">
        <f aca="false">IF(V4449="","SEM OFERTA",IF(OR(Y4449&gt;Premissas!$B$11,Y4449&lt;Premissas!$B$12),"VERIFICAR - UNIDADE/EMBALAGEM",IF(Y4449&gt;Premissas!$B$6,"NÃO COMPRAR - REAJUSTE &gt;5%","COMPRAR")))</f>
        <v>SEM OFERTA</v>
      </c>
      <c r="AB4449" s="18" t="str">
        <f aca="false">IF(W4449="DIMEC",S4449,IF(W4449="MEDCENTRO",U4449,""))</f>
        <v/>
      </c>
      <c r="AC4449" s="18" t="n">
        <f aca="false">IF(AA4449&lt;&gt;"COMPRAR",0,IF(AB4449="",I4449,MIN(I4449,AB4449)))</f>
        <v>0</v>
      </c>
      <c r="AD4449" s="19" t="n">
        <f aca="false">IF(AC4449&gt;0,AC4449*V4449,0)</f>
        <v>0</v>
      </c>
      <c r="AE4449" s="19" t="n">
        <f aca="false">IF(AC4449&gt;0,(M4449-V4449)*AC4449,0)</f>
        <v>0</v>
      </c>
      <c r="AF4449" s="16" t="str">
        <f aca="false">IF(AA4449&lt;&gt;"COMPRAR","",IF(AB4449="",IF(X4449="","",IF(X4449-V4449&lt;0.01,"EMPATE TÉCNICO","")),IF(AB4449&lt;I4449,"ESTOQUE INSUFICIENTE",IF(X4449="","",IF(X4449-V4449&lt;0.01,"EMPATE TÉCNICO","")))))</f>
        <v/>
      </c>
      <c r="AG4449" s="16" t="s">
        <v>328</v>
      </c>
      <c r="AH4449" s="16" t="s">
        <v>2039</v>
      </c>
    </row>
    <row r="4450" customFormat="false" ht="15" hidden="false" customHeight="false" outlineLevel="0" collapsed="false">
      <c r="A4450" s="16" t="s">
        <v>13765</v>
      </c>
      <c r="B4450" s="17" t="s">
        <v>13766</v>
      </c>
      <c r="C4450" s="16" t="s">
        <v>13767</v>
      </c>
      <c r="D4450" s="16" t="s">
        <v>637</v>
      </c>
      <c r="E4450" s="18" t="n">
        <v>1</v>
      </c>
      <c r="F4450" s="16" t="s">
        <v>41</v>
      </c>
      <c r="G4450" s="18" t="n">
        <v>6</v>
      </c>
      <c r="H4450" s="16" t="n">
        <v>2.9</v>
      </c>
      <c r="I4450" s="18" t="n">
        <v>2</v>
      </c>
      <c r="J4450" s="19" t="n">
        <v>39.89</v>
      </c>
      <c r="K4450" s="19" t="n">
        <v>39.89</v>
      </c>
      <c r="L4450" s="19" t="n">
        <v>39.89</v>
      </c>
      <c r="M4450" s="19" t="n">
        <f aca="false">IF(J4450&gt;0,J4450,K4450)*E4450</f>
        <v>39.89</v>
      </c>
      <c r="N4450" s="20"/>
      <c r="O4450" s="21" t="str">
        <f aca="false">IF(R4450="","",ROUND(R4450*(1-Premissas!$B$4),4))</f>
        <v/>
      </c>
      <c r="P4450" s="22"/>
      <c r="Q4450" s="22"/>
      <c r="R4450" s="23"/>
      <c r="S4450" s="24"/>
      <c r="T4450" s="24"/>
      <c r="U4450" s="25"/>
      <c r="V4450" s="19" t="str">
        <f aca="false">IF(COUNT(N4450:Q4450)=0,"",MIN(N4450:Q4450))</f>
        <v/>
      </c>
      <c r="W4450" s="16" t="str">
        <f aca="false">IF(V4450="","",INDEX($N$4:$Q$4,MATCH(V4450,N4450:Q4450,0)))</f>
        <v/>
      </c>
      <c r="X4450" s="19" t="str">
        <f aca="false">IF(COUNT(N4450:Q4450)&lt;2,"",SMALL(N4450:Q4450,2))</f>
        <v/>
      </c>
      <c r="Y4450" s="26" t="str">
        <f aca="false">IF(OR(V4450="",M4450=0),"",V4450/M4450-1)</f>
        <v/>
      </c>
      <c r="Z4450" s="26" t="str">
        <f aca="false">IF(OR(V4450="",L4450=""),"",V4450/(L4450*E4450)-1)</f>
        <v/>
      </c>
      <c r="AA4450" s="16" t="str">
        <f aca="false">IF(V4450="","SEM OFERTA",IF(OR(Y4450&gt;Premissas!$B$11,Y4450&lt;Premissas!$B$12),"VERIFICAR - UNIDADE/EMBALAGEM",IF(Y4450&gt;Premissas!$B$6,"NÃO COMPRAR - REAJUSTE &gt;5%","COMPRAR")))</f>
        <v>SEM OFERTA</v>
      </c>
      <c r="AB4450" s="18" t="str">
        <f aca="false">IF(W4450="DIMEC",S4450,IF(W4450="MEDCENTRO",U4450,""))</f>
        <v/>
      </c>
      <c r="AC4450" s="18" t="n">
        <f aca="false">IF(AA4450&lt;&gt;"COMPRAR",0,IF(AB4450="",I4450,MIN(I4450,AB4450)))</f>
        <v>0</v>
      </c>
      <c r="AD4450" s="19" t="n">
        <f aca="false">IF(AC4450&gt;0,AC4450*V4450,0)</f>
        <v>0</v>
      </c>
      <c r="AE4450" s="19" t="n">
        <f aca="false">IF(AC4450&gt;0,(M4450-V4450)*AC4450,0)</f>
        <v>0</v>
      </c>
      <c r="AF4450" s="16" t="str">
        <f aca="false">IF(AA4450&lt;&gt;"COMPRAR","",IF(AB4450="",IF(X4450="","",IF(X4450-V4450&lt;0.01,"EMPATE TÉCNICO","")),IF(AB4450&lt;I4450,"ESTOQUE INSUFICIENTE",IF(X4450="","",IF(X4450-V4450&lt;0.01,"EMPATE TÉCNICO","")))))</f>
        <v/>
      </c>
      <c r="AG4450" s="16" t="s">
        <v>547</v>
      </c>
      <c r="AH4450" s="16" t="s">
        <v>2039</v>
      </c>
    </row>
    <row r="4451" customFormat="false" ht="15" hidden="false" customHeight="false" outlineLevel="0" collapsed="false">
      <c r="A4451" s="16" t="s">
        <v>13768</v>
      </c>
      <c r="B4451" s="17"/>
      <c r="C4451" s="16" t="s">
        <v>13769</v>
      </c>
      <c r="D4451" s="16" t="s">
        <v>637</v>
      </c>
      <c r="E4451" s="18" t="n">
        <v>3</v>
      </c>
      <c r="F4451" s="16" t="s">
        <v>43</v>
      </c>
      <c r="G4451" s="18" t="n">
        <v>0</v>
      </c>
      <c r="H4451" s="16" t="n">
        <v>4</v>
      </c>
      <c r="I4451" s="18" t="n">
        <v>4</v>
      </c>
      <c r="J4451" s="19" t="n">
        <v>0</v>
      </c>
      <c r="K4451" s="19" t="n">
        <v>4.66</v>
      </c>
      <c r="L4451" s="19"/>
      <c r="M4451" s="19" t="n">
        <f aca="false">IF(J4451&gt;0,J4451,K4451)*E4451</f>
        <v>13.98</v>
      </c>
      <c r="N4451" s="20"/>
      <c r="O4451" s="21" t="str">
        <f aca="false">IF(R4451="","",ROUND(R4451*(1-Premissas!$B$4),4))</f>
        <v/>
      </c>
      <c r="P4451" s="22"/>
      <c r="Q4451" s="22"/>
      <c r="R4451" s="23"/>
      <c r="S4451" s="24"/>
      <c r="T4451" s="24"/>
      <c r="U4451" s="25"/>
      <c r="V4451" s="19" t="str">
        <f aca="false">IF(COUNT(N4451:Q4451)=0,"",MIN(N4451:Q4451))</f>
        <v/>
      </c>
      <c r="W4451" s="16" t="str">
        <f aca="false">IF(V4451="","",INDEX($N$4:$Q$4,MATCH(V4451,N4451:Q4451,0)))</f>
        <v/>
      </c>
      <c r="X4451" s="19" t="str">
        <f aca="false">IF(COUNT(N4451:Q4451)&lt;2,"",SMALL(N4451:Q4451,2))</f>
        <v/>
      </c>
      <c r="Y4451" s="26" t="str">
        <f aca="false">IF(OR(V4451="",M4451=0),"",V4451/M4451-1)</f>
        <v/>
      </c>
      <c r="Z4451" s="26" t="str">
        <f aca="false">IF(OR(V4451="",L4451=""),"",V4451/(L4451*E4451)-1)</f>
        <v/>
      </c>
      <c r="AA4451" s="16" t="str">
        <f aca="false">IF(V4451="","SEM OFERTA",IF(OR(Y4451&gt;Premissas!$B$11,Y4451&lt;Premissas!$B$12),"VERIFICAR - UNIDADE/EMBALAGEM",IF(Y4451&gt;Premissas!$B$6,"NÃO COMPRAR - REAJUSTE &gt;5%","COMPRAR")))</f>
        <v>SEM OFERTA</v>
      </c>
      <c r="AB4451" s="18" t="str">
        <f aca="false">IF(W4451="DIMEC",S4451,IF(W4451="MEDCENTRO",U4451,""))</f>
        <v/>
      </c>
      <c r="AC4451" s="18" t="n">
        <f aca="false">IF(AA4451&lt;&gt;"COMPRAR",0,IF(AB4451="",I4451,MIN(I4451,AB4451)))</f>
        <v>0</v>
      </c>
      <c r="AD4451" s="19" t="n">
        <f aca="false">IF(AC4451&gt;0,AC4451*V4451,0)</f>
        <v>0</v>
      </c>
      <c r="AE4451" s="19" t="n">
        <f aca="false">IF(AC4451&gt;0,(M4451-V4451)*AC4451,0)</f>
        <v>0</v>
      </c>
      <c r="AF4451" s="16" t="str">
        <f aca="false">IF(AA4451&lt;&gt;"COMPRAR","",IF(AB4451="",IF(X4451="","",IF(X4451-V4451&lt;0.01,"EMPATE TÉCNICO","")),IF(AB4451&lt;I4451,"ESTOQUE INSUFICIENTE",IF(X4451="","",IF(X4451-V4451&lt;0.01,"EMPATE TÉCNICO","")))))</f>
        <v/>
      </c>
      <c r="AG4451" s="16" t="s">
        <v>328</v>
      </c>
      <c r="AH4451" s="16" t="s">
        <v>2039</v>
      </c>
    </row>
    <row r="4452" customFormat="false" ht="15" hidden="false" customHeight="false" outlineLevel="0" collapsed="false">
      <c r="A4452" s="16" t="s">
        <v>13770</v>
      </c>
      <c r="B4452" s="17" t="s">
        <v>13771</v>
      </c>
      <c r="C4452" s="16" t="s">
        <v>13772</v>
      </c>
      <c r="D4452" s="16" t="s">
        <v>1089</v>
      </c>
      <c r="E4452" s="18" t="n">
        <v>1</v>
      </c>
      <c r="F4452" s="16" t="s">
        <v>43</v>
      </c>
      <c r="G4452" s="18" t="n">
        <v>0</v>
      </c>
      <c r="H4452" s="16" t="n">
        <v>1</v>
      </c>
      <c r="I4452" s="18" t="n">
        <v>3</v>
      </c>
      <c r="J4452" s="19" t="n">
        <v>15.84</v>
      </c>
      <c r="K4452" s="19" t="n">
        <v>15.84</v>
      </c>
      <c r="L4452" s="19" t="n">
        <v>15.84</v>
      </c>
      <c r="M4452" s="19" t="n">
        <f aca="false">IF(J4452&gt;0,J4452,K4452)*E4452</f>
        <v>15.84</v>
      </c>
      <c r="N4452" s="20"/>
      <c r="O4452" s="21" t="str">
        <f aca="false">IF(R4452="","",ROUND(R4452*(1-Premissas!$B$4),4))</f>
        <v/>
      </c>
      <c r="P4452" s="22"/>
      <c r="Q4452" s="22"/>
      <c r="R4452" s="23"/>
      <c r="S4452" s="24"/>
      <c r="T4452" s="24"/>
      <c r="U4452" s="25"/>
      <c r="V4452" s="19" t="str">
        <f aca="false">IF(COUNT(N4452:Q4452)=0,"",MIN(N4452:Q4452))</f>
        <v/>
      </c>
      <c r="W4452" s="16" t="str">
        <f aca="false">IF(V4452="","",INDEX($N$4:$Q$4,MATCH(V4452,N4452:Q4452,0)))</f>
        <v/>
      </c>
      <c r="X4452" s="19" t="str">
        <f aca="false">IF(COUNT(N4452:Q4452)&lt;2,"",SMALL(N4452:Q4452,2))</f>
        <v/>
      </c>
      <c r="Y4452" s="26" t="str">
        <f aca="false">IF(OR(V4452="",M4452=0),"",V4452/M4452-1)</f>
        <v/>
      </c>
      <c r="Z4452" s="26" t="str">
        <f aca="false">IF(OR(V4452="",L4452=""),"",V4452/(L4452*E4452)-1)</f>
        <v/>
      </c>
      <c r="AA4452" s="16" t="str">
        <f aca="false">IF(V4452="","SEM OFERTA",IF(OR(Y4452&gt;Premissas!$B$11,Y4452&lt;Premissas!$B$12),"VERIFICAR - UNIDADE/EMBALAGEM",IF(Y4452&gt;Premissas!$B$6,"NÃO COMPRAR - REAJUSTE &gt;5%","COMPRAR")))</f>
        <v>SEM OFERTA</v>
      </c>
      <c r="AB4452" s="18" t="str">
        <f aca="false">IF(W4452="DIMEC",S4452,IF(W4452="MEDCENTRO",U4452,""))</f>
        <v/>
      </c>
      <c r="AC4452" s="18" t="n">
        <f aca="false">IF(AA4452&lt;&gt;"COMPRAR",0,IF(AB4452="",I4452,MIN(I4452,AB4452)))</f>
        <v>0</v>
      </c>
      <c r="AD4452" s="19" t="n">
        <f aca="false">IF(AC4452&gt;0,AC4452*V4452,0)</f>
        <v>0</v>
      </c>
      <c r="AE4452" s="19" t="n">
        <f aca="false">IF(AC4452&gt;0,(M4452-V4452)*AC4452,0)</f>
        <v>0</v>
      </c>
      <c r="AF4452" s="16" t="str">
        <f aca="false">IF(AA4452&lt;&gt;"COMPRAR","",IF(AB4452="",IF(X4452="","",IF(X4452-V4452&lt;0.01,"EMPATE TÉCNICO","")),IF(AB4452&lt;I4452,"ESTOQUE INSUFICIENTE",IF(X4452="","",IF(X4452-V4452&lt;0.01,"EMPATE TÉCNICO","")))))</f>
        <v/>
      </c>
      <c r="AG4452" s="16" t="s">
        <v>482</v>
      </c>
      <c r="AH4452" s="16" t="s">
        <v>2039</v>
      </c>
    </row>
    <row r="4453" customFormat="false" ht="15" hidden="false" customHeight="false" outlineLevel="0" collapsed="false">
      <c r="A4453" s="16" t="s">
        <v>13773</v>
      </c>
      <c r="B4453" s="17" t="s">
        <v>13774</v>
      </c>
      <c r="C4453" s="16" t="s">
        <v>13775</v>
      </c>
      <c r="D4453" s="16" t="s">
        <v>13386</v>
      </c>
      <c r="E4453" s="18" t="n">
        <v>1</v>
      </c>
      <c r="F4453" s="16" t="s">
        <v>41</v>
      </c>
      <c r="G4453" s="18" t="n">
        <v>2</v>
      </c>
      <c r="H4453" s="16" t="n">
        <v>0.8</v>
      </c>
      <c r="I4453" s="18" t="n">
        <v>1</v>
      </c>
      <c r="J4453" s="19" t="n">
        <v>22.755</v>
      </c>
      <c r="K4453" s="19" t="n">
        <v>22.755</v>
      </c>
      <c r="L4453" s="19" t="n">
        <v>22.755</v>
      </c>
      <c r="M4453" s="19" t="n">
        <f aca="false">IF(J4453&gt;0,J4453,K4453)*E4453</f>
        <v>22.755</v>
      </c>
      <c r="N4453" s="20"/>
      <c r="O4453" s="21" t="str">
        <f aca="false">IF(R4453="","",ROUND(R4453*(1-Premissas!$B$4),4))</f>
        <v/>
      </c>
      <c r="P4453" s="22"/>
      <c r="Q4453" s="22"/>
      <c r="R4453" s="23"/>
      <c r="S4453" s="24"/>
      <c r="T4453" s="24"/>
      <c r="U4453" s="25"/>
      <c r="V4453" s="19" t="str">
        <f aca="false">IF(COUNT(N4453:Q4453)=0,"",MIN(N4453:Q4453))</f>
        <v/>
      </c>
      <c r="W4453" s="16" t="str">
        <f aca="false">IF(V4453="","",INDEX($N$4:$Q$4,MATCH(V4453,N4453:Q4453,0)))</f>
        <v/>
      </c>
      <c r="X4453" s="19" t="str">
        <f aca="false">IF(COUNT(N4453:Q4453)&lt;2,"",SMALL(N4453:Q4453,2))</f>
        <v/>
      </c>
      <c r="Y4453" s="26" t="str">
        <f aca="false">IF(OR(V4453="",M4453=0),"",V4453/M4453-1)</f>
        <v/>
      </c>
      <c r="Z4453" s="26" t="str">
        <f aca="false">IF(OR(V4453="",L4453=""),"",V4453/(L4453*E4453)-1)</f>
        <v/>
      </c>
      <c r="AA4453" s="16" t="str">
        <f aca="false">IF(V4453="","SEM OFERTA",IF(OR(Y4453&gt;Premissas!$B$11,Y4453&lt;Premissas!$B$12),"VERIFICAR - UNIDADE/EMBALAGEM",IF(Y4453&gt;Premissas!$B$6,"NÃO COMPRAR - REAJUSTE &gt;5%","COMPRAR")))</f>
        <v>SEM OFERTA</v>
      </c>
      <c r="AB4453" s="18" t="str">
        <f aca="false">IF(W4453="DIMEC",S4453,IF(W4453="MEDCENTRO",U4453,""))</f>
        <v/>
      </c>
      <c r="AC4453" s="18" t="n">
        <f aca="false">IF(AA4453&lt;&gt;"COMPRAR",0,IF(AB4453="",I4453,MIN(I4453,AB4453)))</f>
        <v>0</v>
      </c>
      <c r="AD4453" s="19" t="n">
        <f aca="false">IF(AC4453&gt;0,AC4453*V4453,0)</f>
        <v>0</v>
      </c>
      <c r="AE4453" s="19" t="n">
        <f aca="false">IF(AC4453&gt;0,(M4453-V4453)*AC4453,0)</f>
        <v>0</v>
      </c>
      <c r="AF4453" s="16" t="str">
        <f aca="false">IF(AA4453&lt;&gt;"COMPRAR","",IF(AB4453="",IF(X4453="","",IF(X4453-V4453&lt;0.01,"EMPATE TÉCNICO","")),IF(AB4453&lt;I4453,"ESTOQUE INSUFICIENTE",IF(X4453="","",IF(X4453-V4453&lt;0.01,"EMPATE TÉCNICO","")))))</f>
        <v/>
      </c>
      <c r="AG4453" s="16" t="s">
        <v>547</v>
      </c>
      <c r="AH4453" s="16" t="s">
        <v>2039</v>
      </c>
    </row>
    <row r="4454" customFormat="false" ht="15" hidden="false" customHeight="false" outlineLevel="0" collapsed="false">
      <c r="A4454" s="16" t="s">
        <v>13776</v>
      </c>
      <c r="B4454" s="17" t="s">
        <v>13777</v>
      </c>
      <c r="C4454" s="16" t="s">
        <v>13778</v>
      </c>
      <c r="D4454" s="16" t="s">
        <v>13399</v>
      </c>
      <c r="E4454" s="18" t="n">
        <v>1</v>
      </c>
      <c r="F4454" s="16" t="s">
        <v>43</v>
      </c>
      <c r="G4454" s="18" t="n">
        <v>4</v>
      </c>
      <c r="H4454" s="16" t="n">
        <v>1.7</v>
      </c>
      <c r="I4454" s="18" t="n">
        <v>1</v>
      </c>
      <c r="J4454" s="19" t="n">
        <v>16.2966666666667</v>
      </c>
      <c r="K4454" s="19" t="n">
        <v>16.2966666666667</v>
      </c>
      <c r="L4454" s="19" t="n">
        <v>16.2967</v>
      </c>
      <c r="M4454" s="19" t="n">
        <f aca="false">IF(J4454&gt;0,J4454,K4454)*E4454</f>
        <v>16.2966666666667</v>
      </c>
      <c r="N4454" s="20"/>
      <c r="O4454" s="21" t="str">
        <f aca="false">IF(R4454="","",ROUND(R4454*(1-Premissas!$B$4),4))</f>
        <v/>
      </c>
      <c r="P4454" s="22"/>
      <c r="Q4454" s="22"/>
      <c r="R4454" s="23"/>
      <c r="S4454" s="24"/>
      <c r="T4454" s="24"/>
      <c r="U4454" s="25"/>
      <c r="V4454" s="19" t="str">
        <f aca="false">IF(COUNT(N4454:Q4454)=0,"",MIN(N4454:Q4454))</f>
        <v/>
      </c>
      <c r="W4454" s="16" t="str">
        <f aca="false">IF(V4454="","",INDEX($N$4:$Q$4,MATCH(V4454,N4454:Q4454,0)))</f>
        <v/>
      </c>
      <c r="X4454" s="19" t="str">
        <f aca="false">IF(COUNT(N4454:Q4454)&lt;2,"",SMALL(N4454:Q4454,2))</f>
        <v/>
      </c>
      <c r="Y4454" s="26" t="str">
        <f aca="false">IF(OR(V4454="",M4454=0),"",V4454/M4454-1)</f>
        <v/>
      </c>
      <c r="Z4454" s="26" t="str">
        <f aca="false">IF(OR(V4454="",L4454=""),"",V4454/(L4454*E4454)-1)</f>
        <v/>
      </c>
      <c r="AA4454" s="16" t="str">
        <f aca="false">IF(V4454="","SEM OFERTA",IF(OR(Y4454&gt;Premissas!$B$11,Y4454&lt;Premissas!$B$12),"VERIFICAR - UNIDADE/EMBALAGEM",IF(Y4454&gt;Premissas!$B$6,"NÃO COMPRAR - REAJUSTE &gt;5%","COMPRAR")))</f>
        <v>SEM OFERTA</v>
      </c>
      <c r="AB4454" s="18" t="str">
        <f aca="false">IF(W4454="DIMEC",S4454,IF(W4454="MEDCENTRO",U4454,""))</f>
        <v/>
      </c>
      <c r="AC4454" s="18" t="n">
        <f aca="false">IF(AA4454&lt;&gt;"COMPRAR",0,IF(AB4454="",I4454,MIN(I4454,AB4454)))</f>
        <v>0</v>
      </c>
      <c r="AD4454" s="19" t="n">
        <f aca="false">IF(AC4454&gt;0,AC4454*V4454,0)</f>
        <v>0</v>
      </c>
      <c r="AE4454" s="19" t="n">
        <f aca="false">IF(AC4454&gt;0,(M4454-V4454)*AC4454,0)</f>
        <v>0</v>
      </c>
      <c r="AF4454" s="16" t="str">
        <f aca="false">IF(AA4454&lt;&gt;"COMPRAR","",IF(AB4454="",IF(X4454="","",IF(X4454-V4454&lt;0.01,"EMPATE TÉCNICO","")),IF(AB4454&lt;I4454,"ESTOQUE INSUFICIENTE",IF(X4454="","",IF(X4454-V4454&lt;0.01,"EMPATE TÉCNICO","")))))</f>
        <v/>
      </c>
      <c r="AG4454" s="16" t="s">
        <v>713</v>
      </c>
      <c r="AH4454" s="16" t="s">
        <v>2039</v>
      </c>
    </row>
    <row r="4455" customFormat="false" ht="15" hidden="false" customHeight="false" outlineLevel="0" collapsed="false">
      <c r="A4455" s="16" t="s">
        <v>13779</v>
      </c>
      <c r="B4455" s="17" t="s">
        <v>13780</v>
      </c>
      <c r="C4455" s="16" t="s">
        <v>13781</v>
      </c>
      <c r="D4455" s="16" t="s">
        <v>13343</v>
      </c>
      <c r="E4455" s="18" t="n">
        <v>1</v>
      </c>
      <c r="F4455" s="16" t="s">
        <v>41</v>
      </c>
      <c r="G4455" s="18" t="n">
        <v>0</v>
      </c>
      <c r="H4455" s="16" t="n">
        <v>0.6</v>
      </c>
      <c r="I4455" s="18" t="n">
        <v>2</v>
      </c>
      <c r="J4455" s="19" t="n">
        <v>115.42</v>
      </c>
      <c r="K4455" s="19" t="n">
        <v>115.42</v>
      </c>
      <c r="L4455" s="19" t="n">
        <v>115.42</v>
      </c>
      <c r="M4455" s="19" t="n">
        <f aca="false">IF(J4455&gt;0,J4455,K4455)*E4455</f>
        <v>115.42</v>
      </c>
      <c r="N4455" s="20"/>
      <c r="O4455" s="21" t="str">
        <f aca="false">IF(R4455="","",ROUND(R4455*(1-Premissas!$B$4),4))</f>
        <v/>
      </c>
      <c r="P4455" s="22"/>
      <c r="Q4455" s="22"/>
      <c r="R4455" s="23"/>
      <c r="S4455" s="24"/>
      <c r="T4455" s="24"/>
      <c r="U4455" s="25"/>
      <c r="V4455" s="19" t="str">
        <f aca="false">IF(COUNT(N4455:Q4455)=0,"",MIN(N4455:Q4455))</f>
        <v/>
      </c>
      <c r="W4455" s="16" t="str">
        <f aca="false">IF(V4455="","",INDEX($N$4:$Q$4,MATCH(V4455,N4455:Q4455,0)))</f>
        <v/>
      </c>
      <c r="X4455" s="19" t="str">
        <f aca="false">IF(COUNT(N4455:Q4455)&lt;2,"",SMALL(N4455:Q4455,2))</f>
        <v/>
      </c>
      <c r="Y4455" s="26" t="str">
        <f aca="false">IF(OR(V4455="",M4455=0),"",V4455/M4455-1)</f>
        <v/>
      </c>
      <c r="Z4455" s="26" t="str">
        <f aca="false">IF(OR(V4455="",L4455=""),"",V4455/(L4455*E4455)-1)</f>
        <v/>
      </c>
      <c r="AA4455" s="16" t="str">
        <f aca="false">IF(V4455="","SEM OFERTA",IF(OR(Y4455&gt;Premissas!$B$11,Y4455&lt;Premissas!$B$12),"VERIFICAR - UNIDADE/EMBALAGEM",IF(Y4455&gt;Premissas!$B$6,"NÃO COMPRAR - REAJUSTE &gt;5%","COMPRAR")))</f>
        <v>SEM OFERTA</v>
      </c>
      <c r="AB4455" s="18" t="str">
        <f aca="false">IF(W4455="DIMEC",S4455,IF(W4455="MEDCENTRO",U4455,""))</f>
        <v/>
      </c>
      <c r="AC4455" s="18" t="n">
        <f aca="false">IF(AA4455&lt;&gt;"COMPRAR",0,IF(AB4455="",I4455,MIN(I4455,AB4455)))</f>
        <v>0</v>
      </c>
      <c r="AD4455" s="19" t="n">
        <f aca="false">IF(AC4455&gt;0,AC4455*V4455,0)</f>
        <v>0</v>
      </c>
      <c r="AE4455" s="19" t="n">
        <f aca="false">IF(AC4455&gt;0,(M4455-V4455)*AC4455,0)</f>
        <v>0</v>
      </c>
      <c r="AF4455" s="16" t="str">
        <f aca="false">IF(AA4455&lt;&gt;"COMPRAR","",IF(AB4455="",IF(X4455="","",IF(X4455-V4455&lt;0.01,"EMPATE TÉCNICO","")),IF(AB4455&lt;I4455,"ESTOQUE INSUFICIENTE",IF(X4455="","",IF(X4455-V4455&lt;0.01,"EMPATE TÉCNICO","")))))</f>
        <v/>
      </c>
      <c r="AG4455" s="16" t="s">
        <v>547</v>
      </c>
      <c r="AH4455" s="16" t="s">
        <v>2039</v>
      </c>
    </row>
    <row r="4456" customFormat="false" ht="15" hidden="false" customHeight="false" outlineLevel="0" collapsed="false">
      <c r="A4456" s="16" t="s">
        <v>13782</v>
      </c>
      <c r="B4456" s="17" t="s">
        <v>13783</v>
      </c>
      <c r="C4456" s="16" t="s">
        <v>13784</v>
      </c>
      <c r="D4456" s="16" t="s">
        <v>13785</v>
      </c>
      <c r="E4456" s="18" t="n">
        <v>1</v>
      </c>
      <c r="F4456" s="16" t="s">
        <v>41</v>
      </c>
      <c r="G4456" s="18" t="n">
        <v>5</v>
      </c>
      <c r="H4456" s="16" t="n">
        <v>4.3</v>
      </c>
      <c r="I4456" s="18" t="n">
        <v>7</v>
      </c>
      <c r="J4456" s="19" t="n">
        <v>26.0458333333333</v>
      </c>
      <c r="K4456" s="19" t="n">
        <v>26.0458333333333</v>
      </c>
      <c r="L4456" s="19" t="n">
        <v>26.0458</v>
      </c>
      <c r="M4456" s="19" t="n">
        <f aca="false">IF(J4456&gt;0,J4456,K4456)*E4456</f>
        <v>26.0458333333333</v>
      </c>
      <c r="N4456" s="20"/>
      <c r="O4456" s="21" t="str">
        <f aca="false">IF(R4456="","",ROUND(R4456*(1-Premissas!$B$4),4))</f>
        <v/>
      </c>
      <c r="P4456" s="22"/>
      <c r="Q4456" s="22"/>
      <c r="R4456" s="23"/>
      <c r="S4456" s="24"/>
      <c r="T4456" s="24"/>
      <c r="U4456" s="25"/>
      <c r="V4456" s="19" t="str">
        <f aca="false">IF(COUNT(N4456:Q4456)=0,"",MIN(N4456:Q4456))</f>
        <v/>
      </c>
      <c r="W4456" s="16" t="str">
        <f aca="false">IF(V4456="","",INDEX($N$4:$Q$4,MATCH(V4456,N4456:Q4456,0)))</f>
        <v/>
      </c>
      <c r="X4456" s="19" t="str">
        <f aca="false">IF(COUNT(N4456:Q4456)&lt;2,"",SMALL(N4456:Q4456,2))</f>
        <v/>
      </c>
      <c r="Y4456" s="26" t="str">
        <f aca="false">IF(OR(V4456="",M4456=0),"",V4456/M4456-1)</f>
        <v/>
      </c>
      <c r="Z4456" s="26" t="str">
        <f aca="false">IF(OR(V4456="",L4456=""),"",V4456/(L4456*E4456)-1)</f>
        <v/>
      </c>
      <c r="AA4456" s="16" t="str">
        <f aca="false">IF(V4456="","SEM OFERTA",IF(OR(Y4456&gt;Premissas!$B$11,Y4456&lt;Premissas!$B$12),"VERIFICAR - UNIDADE/EMBALAGEM",IF(Y4456&gt;Premissas!$B$6,"NÃO COMPRAR - REAJUSTE &gt;5%","COMPRAR")))</f>
        <v>SEM OFERTA</v>
      </c>
      <c r="AB4456" s="18" t="str">
        <f aca="false">IF(W4456="DIMEC",S4456,IF(W4456="MEDCENTRO",U4456,""))</f>
        <v/>
      </c>
      <c r="AC4456" s="18" t="n">
        <f aca="false">IF(AA4456&lt;&gt;"COMPRAR",0,IF(AB4456="",I4456,MIN(I4456,AB4456)))</f>
        <v>0</v>
      </c>
      <c r="AD4456" s="19" t="n">
        <f aca="false">IF(AC4456&gt;0,AC4456*V4456,0)</f>
        <v>0</v>
      </c>
      <c r="AE4456" s="19" t="n">
        <f aca="false">IF(AC4456&gt;0,(M4456-V4456)*AC4456,0)</f>
        <v>0</v>
      </c>
      <c r="AF4456" s="16" t="str">
        <f aca="false">IF(AA4456&lt;&gt;"COMPRAR","",IF(AB4456="",IF(X4456="","",IF(X4456-V4456&lt;0.01,"EMPATE TÉCNICO","")),IF(AB4456&lt;I4456,"ESTOQUE INSUFICIENTE",IF(X4456="","",IF(X4456-V4456&lt;0.01,"EMPATE TÉCNICO","")))))</f>
        <v/>
      </c>
      <c r="AG4456" s="16" t="s">
        <v>328</v>
      </c>
      <c r="AH4456" s="16" t="s">
        <v>2039</v>
      </c>
    </row>
    <row r="4457" customFormat="false" ht="15" hidden="false" customHeight="false" outlineLevel="0" collapsed="false">
      <c r="A4457" s="16" t="s">
        <v>13786</v>
      </c>
      <c r="B4457" s="17" t="s">
        <v>13787</v>
      </c>
      <c r="C4457" s="16" t="s">
        <v>13788</v>
      </c>
      <c r="D4457" s="16" t="s">
        <v>13785</v>
      </c>
      <c r="E4457" s="18" t="n">
        <v>1</v>
      </c>
      <c r="F4457" s="16" t="s">
        <v>41</v>
      </c>
      <c r="G4457" s="18" t="n">
        <v>1</v>
      </c>
      <c r="H4457" s="16" t="n">
        <v>1</v>
      </c>
      <c r="I4457" s="18" t="n">
        <v>2</v>
      </c>
      <c r="J4457" s="19" t="n">
        <v>51.0666666666667</v>
      </c>
      <c r="K4457" s="19" t="n">
        <v>51.0666666666667</v>
      </c>
      <c r="L4457" s="19" t="n">
        <v>51.0667</v>
      </c>
      <c r="M4457" s="19" t="n">
        <f aca="false">IF(J4457&gt;0,J4457,K4457)*E4457</f>
        <v>51.0666666666667</v>
      </c>
      <c r="N4457" s="20"/>
      <c r="O4457" s="21" t="str">
        <f aca="false">IF(R4457="","",ROUND(R4457*(1-Premissas!$B$4),4))</f>
        <v/>
      </c>
      <c r="P4457" s="22"/>
      <c r="Q4457" s="22"/>
      <c r="R4457" s="23"/>
      <c r="S4457" s="24"/>
      <c r="T4457" s="24"/>
      <c r="U4457" s="25"/>
      <c r="V4457" s="19" t="str">
        <f aca="false">IF(COUNT(N4457:Q4457)=0,"",MIN(N4457:Q4457))</f>
        <v/>
      </c>
      <c r="W4457" s="16" t="str">
        <f aca="false">IF(V4457="","",INDEX($N$4:$Q$4,MATCH(V4457,N4457:Q4457,0)))</f>
        <v/>
      </c>
      <c r="X4457" s="19" t="str">
        <f aca="false">IF(COUNT(N4457:Q4457)&lt;2,"",SMALL(N4457:Q4457,2))</f>
        <v/>
      </c>
      <c r="Y4457" s="26" t="str">
        <f aca="false">IF(OR(V4457="",M4457=0),"",V4457/M4457-1)</f>
        <v/>
      </c>
      <c r="Z4457" s="26" t="str">
        <f aca="false">IF(OR(V4457="",L4457=""),"",V4457/(L4457*E4457)-1)</f>
        <v/>
      </c>
      <c r="AA4457" s="16" t="str">
        <f aca="false">IF(V4457="","SEM OFERTA",IF(OR(Y4457&gt;Premissas!$B$11,Y4457&lt;Premissas!$B$12),"VERIFICAR - UNIDADE/EMBALAGEM",IF(Y4457&gt;Premissas!$B$6,"NÃO COMPRAR - REAJUSTE &gt;5%","COMPRAR")))</f>
        <v>SEM OFERTA</v>
      </c>
      <c r="AB4457" s="18" t="str">
        <f aca="false">IF(W4457="DIMEC",S4457,IF(W4457="MEDCENTRO",U4457,""))</f>
        <v/>
      </c>
      <c r="AC4457" s="18" t="n">
        <f aca="false">IF(AA4457&lt;&gt;"COMPRAR",0,IF(AB4457="",I4457,MIN(I4457,AB4457)))</f>
        <v>0</v>
      </c>
      <c r="AD4457" s="19" t="n">
        <f aca="false">IF(AC4457&gt;0,AC4457*V4457,0)</f>
        <v>0</v>
      </c>
      <c r="AE4457" s="19" t="n">
        <f aca="false">IF(AC4457&gt;0,(M4457-V4457)*AC4457,0)</f>
        <v>0</v>
      </c>
      <c r="AF4457" s="16" t="str">
        <f aca="false">IF(AA4457&lt;&gt;"COMPRAR","",IF(AB4457="",IF(X4457="","",IF(X4457-V4457&lt;0.01,"EMPATE TÉCNICO","")),IF(AB4457&lt;I4457,"ESTOQUE INSUFICIENTE",IF(X4457="","",IF(X4457-V4457&lt;0.01,"EMPATE TÉCNICO","")))))</f>
        <v/>
      </c>
      <c r="AG4457" s="16" t="s">
        <v>328</v>
      </c>
      <c r="AH4457" s="16" t="s">
        <v>2039</v>
      </c>
    </row>
    <row r="4458" customFormat="false" ht="15" hidden="false" customHeight="false" outlineLevel="0" collapsed="false">
      <c r="A4458" s="16" t="s">
        <v>13789</v>
      </c>
      <c r="B4458" s="17" t="s">
        <v>13790</v>
      </c>
      <c r="C4458" s="16" t="s">
        <v>13791</v>
      </c>
      <c r="D4458" s="16"/>
      <c r="E4458" s="18" t="n">
        <v>1</v>
      </c>
      <c r="F4458" s="16" t="s">
        <v>41</v>
      </c>
      <c r="G4458" s="18" t="n">
        <v>0</v>
      </c>
      <c r="H4458" s="16" t="n">
        <v>0.4</v>
      </c>
      <c r="I4458" s="18" t="n">
        <v>1</v>
      </c>
      <c r="J4458" s="19" t="n">
        <v>156.44</v>
      </c>
      <c r="K4458" s="19" t="n">
        <v>156.44</v>
      </c>
      <c r="L4458" s="19" t="n">
        <v>156.44</v>
      </c>
      <c r="M4458" s="19" t="n">
        <f aca="false">IF(J4458&gt;0,J4458,K4458)*E4458</f>
        <v>156.44</v>
      </c>
      <c r="N4458" s="20"/>
      <c r="O4458" s="21" t="str">
        <f aca="false">IF(R4458="","",ROUND(R4458*(1-Premissas!$B$4),4))</f>
        <v/>
      </c>
      <c r="P4458" s="22"/>
      <c r="Q4458" s="22"/>
      <c r="R4458" s="23"/>
      <c r="S4458" s="24"/>
      <c r="T4458" s="24"/>
      <c r="U4458" s="25"/>
      <c r="V4458" s="19" t="str">
        <f aca="false">IF(COUNT(N4458:Q4458)=0,"",MIN(N4458:Q4458))</f>
        <v/>
      </c>
      <c r="W4458" s="16" t="str">
        <f aca="false">IF(V4458="","",INDEX($N$4:$Q$4,MATCH(V4458,N4458:Q4458,0)))</f>
        <v/>
      </c>
      <c r="X4458" s="19" t="str">
        <f aca="false">IF(COUNT(N4458:Q4458)&lt;2,"",SMALL(N4458:Q4458,2))</f>
        <v/>
      </c>
      <c r="Y4458" s="26" t="str">
        <f aca="false">IF(OR(V4458="",M4458=0),"",V4458/M4458-1)</f>
        <v/>
      </c>
      <c r="Z4458" s="26" t="str">
        <f aca="false">IF(OR(V4458="",L4458=""),"",V4458/(L4458*E4458)-1)</f>
        <v/>
      </c>
      <c r="AA4458" s="16" t="str">
        <f aca="false">IF(V4458="","SEM OFERTA",IF(OR(Y4458&gt;Premissas!$B$11,Y4458&lt;Premissas!$B$12),"VERIFICAR - UNIDADE/EMBALAGEM",IF(Y4458&gt;Premissas!$B$6,"NÃO COMPRAR - REAJUSTE &gt;5%","COMPRAR")))</f>
        <v>SEM OFERTA</v>
      </c>
      <c r="AB4458" s="18" t="str">
        <f aca="false">IF(W4458="DIMEC",S4458,IF(W4458="MEDCENTRO",U4458,""))</f>
        <v/>
      </c>
      <c r="AC4458" s="18" t="n">
        <f aca="false">IF(AA4458&lt;&gt;"COMPRAR",0,IF(AB4458="",I4458,MIN(I4458,AB4458)))</f>
        <v>0</v>
      </c>
      <c r="AD4458" s="19" t="n">
        <f aca="false">IF(AC4458&gt;0,AC4458*V4458,0)</f>
        <v>0</v>
      </c>
      <c r="AE4458" s="19" t="n">
        <f aca="false">IF(AC4458&gt;0,(M4458-V4458)*AC4458,0)</f>
        <v>0</v>
      </c>
      <c r="AF4458" s="16" t="str">
        <f aca="false">IF(AA4458&lt;&gt;"COMPRAR","",IF(AB4458="",IF(X4458="","",IF(X4458-V4458&lt;0.01,"EMPATE TÉCNICO","")),IF(AB4458&lt;I4458,"ESTOQUE INSUFICIENTE",IF(X4458="","",IF(X4458-V4458&lt;0.01,"EMPATE TÉCNICO","")))))</f>
        <v/>
      </c>
      <c r="AG4458" s="16" t="s">
        <v>713</v>
      </c>
      <c r="AH4458" s="16" t="s">
        <v>2039</v>
      </c>
    </row>
    <row r="4459" customFormat="false" ht="15" hidden="false" customHeight="false" outlineLevel="0" collapsed="false">
      <c r="A4459" s="16" t="s">
        <v>13792</v>
      </c>
      <c r="B4459" s="17" t="s">
        <v>13793</v>
      </c>
      <c r="C4459" s="16" t="s">
        <v>13794</v>
      </c>
      <c r="D4459" s="16" t="s">
        <v>637</v>
      </c>
      <c r="E4459" s="18" t="n">
        <v>1</v>
      </c>
      <c r="F4459" s="16" t="s">
        <v>42</v>
      </c>
      <c r="G4459" s="18" t="n">
        <v>0</v>
      </c>
      <c r="H4459" s="16" t="n">
        <v>0.2</v>
      </c>
      <c r="I4459" s="18" t="n">
        <v>1</v>
      </c>
      <c r="J4459" s="19" t="n">
        <v>71.77</v>
      </c>
      <c r="K4459" s="19" t="n">
        <v>71.77</v>
      </c>
      <c r="L4459" s="19" t="n">
        <v>71.77</v>
      </c>
      <c r="M4459" s="19" t="n">
        <f aca="false">IF(J4459&gt;0,J4459,K4459)*E4459</f>
        <v>71.77</v>
      </c>
      <c r="N4459" s="20"/>
      <c r="O4459" s="21" t="str">
        <f aca="false">IF(R4459="","",ROUND(R4459*(1-Premissas!$B$4),4))</f>
        <v/>
      </c>
      <c r="P4459" s="22"/>
      <c r="Q4459" s="22"/>
      <c r="R4459" s="23"/>
      <c r="S4459" s="24"/>
      <c r="T4459" s="24"/>
      <c r="U4459" s="25"/>
      <c r="V4459" s="19" t="str">
        <f aca="false">IF(COUNT(N4459:Q4459)=0,"",MIN(N4459:Q4459))</f>
        <v/>
      </c>
      <c r="W4459" s="16" t="str">
        <f aca="false">IF(V4459="","",INDEX($N$4:$Q$4,MATCH(V4459,N4459:Q4459,0)))</f>
        <v/>
      </c>
      <c r="X4459" s="19" t="str">
        <f aca="false">IF(COUNT(N4459:Q4459)&lt;2,"",SMALL(N4459:Q4459,2))</f>
        <v/>
      </c>
      <c r="Y4459" s="26" t="str">
        <f aca="false">IF(OR(V4459="",M4459=0),"",V4459/M4459-1)</f>
        <v/>
      </c>
      <c r="Z4459" s="26" t="str">
        <f aca="false">IF(OR(V4459="",L4459=""),"",V4459/(L4459*E4459)-1)</f>
        <v/>
      </c>
      <c r="AA4459" s="16" t="str">
        <f aca="false">IF(V4459="","SEM OFERTA",IF(OR(Y4459&gt;Premissas!$B$11,Y4459&lt;Premissas!$B$12),"VERIFICAR - UNIDADE/EMBALAGEM",IF(Y4459&gt;Premissas!$B$6,"NÃO COMPRAR - REAJUSTE &gt;5%","COMPRAR")))</f>
        <v>SEM OFERTA</v>
      </c>
      <c r="AB4459" s="18" t="str">
        <f aca="false">IF(W4459="DIMEC",S4459,IF(W4459="MEDCENTRO",U4459,""))</f>
        <v/>
      </c>
      <c r="AC4459" s="18" t="n">
        <f aca="false">IF(AA4459&lt;&gt;"COMPRAR",0,IF(AB4459="",I4459,MIN(I4459,AB4459)))</f>
        <v>0</v>
      </c>
      <c r="AD4459" s="19" t="n">
        <f aca="false">IF(AC4459&gt;0,AC4459*V4459,0)</f>
        <v>0</v>
      </c>
      <c r="AE4459" s="19" t="n">
        <f aca="false">IF(AC4459&gt;0,(M4459-V4459)*AC4459,0)</f>
        <v>0</v>
      </c>
      <c r="AF4459" s="16" t="str">
        <f aca="false">IF(AA4459&lt;&gt;"COMPRAR","",IF(AB4459="",IF(X4459="","",IF(X4459-V4459&lt;0.01,"EMPATE TÉCNICO","")),IF(AB4459&lt;I4459,"ESTOQUE INSUFICIENTE",IF(X4459="","",IF(X4459-V4459&lt;0.01,"EMPATE TÉCNICO","")))))</f>
        <v/>
      </c>
      <c r="AG4459" s="16" t="s">
        <v>328</v>
      </c>
      <c r="AH4459" s="16" t="s">
        <v>2039</v>
      </c>
    </row>
    <row r="4460" customFormat="false" ht="15" hidden="false" customHeight="false" outlineLevel="0" collapsed="false">
      <c r="A4460" s="16" t="s">
        <v>13795</v>
      </c>
      <c r="B4460" s="17" t="s">
        <v>13796</v>
      </c>
      <c r="C4460" s="16" t="s">
        <v>13797</v>
      </c>
      <c r="D4460" s="16" t="s">
        <v>12758</v>
      </c>
      <c r="E4460" s="18" t="n">
        <v>1</v>
      </c>
      <c r="F4460" s="16" t="s">
        <v>43</v>
      </c>
      <c r="G4460" s="18" t="n">
        <v>0</v>
      </c>
      <c r="H4460" s="16" t="n">
        <v>0.5</v>
      </c>
      <c r="I4460" s="18" t="n">
        <v>2</v>
      </c>
      <c r="J4460" s="19" t="n">
        <v>9.40944444444444</v>
      </c>
      <c r="K4460" s="19" t="n">
        <v>9.40944444444444</v>
      </c>
      <c r="L4460" s="19" t="n">
        <v>9.4094</v>
      </c>
      <c r="M4460" s="19" t="n">
        <f aca="false">IF(J4460&gt;0,J4460,K4460)*E4460</f>
        <v>9.40944444444444</v>
      </c>
      <c r="N4460" s="20"/>
      <c r="O4460" s="21" t="str">
        <f aca="false">IF(R4460="","",ROUND(R4460*(1-Premissas!$B$4),4))</f>
        <v/>
      </c>
      <c r="P4460" s="22"/>
      <c r="Q4460" s="22"/>
      <c r="R4460" s="23"/>
      <c r="S4460" s="24"/>
      <c r="T4460" s="24"/>
      <c r="U4460" s="25"/>
      <c r="V4460" s="19" t="str">
        <f aca="false">IF(COUNT(N4460:Q4460)=0,"",MIN(N4460:Q4460))</f>
        <v/>
      </c>
      <c r="W4460" s="16" t="str">
        <f aca="false">IF(V4460="","",INDEX($N$4:$Q$4,MATCH(V4460,N4460:Q4460,0)))</f>
        <v/>
      </c>
      <c r="X4460" s="19" t="str">
        <f aca="false">IF(COUNT(N4460:Q4460)&lt;2,"",SMALL(N4460:Q4460,2))</f>
        <v/>
      </c>
      <c r="Y4460" s="26" t="str">
        <f aca="false">IF(OR(V4460="",M4460=0),"",V4460/M4460-1)</f>
        <v/>
      </c>
      <c r="Z4460" s="26" t="str">
        <f aca="false">IF(OR(V4460="",L4460=""),"",V4460/(L4460*E4460)-1)</f>
        <v/>
      </c>
      <c r="AA4460" s="16" t="str">
        <f aca="false">IF(V4460="","SEM OFERTA",IF(OR(Y4460&gt;Premissas!$B$11,Y4460&lt;Premissas!$B$12),"VERIFICAR - UNIDADE/EMBALAGEM",IF(Y4460&gt;Premissas!$B$6,"NÃO COMPRAR - REAJUSTE &gt;5%","COMPRAR")))</f>
        <v>SEM OFERTA</v>
      </c>
      <c r="AB4460" s="18" t="str">
        <f aca="false">IF(W4460="DIMEC",S4460,IF(W4460="MEDCENTRO",U4460,""))</f>
        <v/>
      </c>
      <c r="AC4460" s="18" t="n">
        <f aca="false">IF(AA4460&lt;&gt;"COMPRAR",0,IF(AB4460="",I4460,MIN(I4460,AB4460)))</f>
        <v>0</v>
      </c>
      <c r="AD4460" s="19" t="n">
        <f aca="false">IF(AC4460&gt;0,AC4460*V4460,0)</f>
        <v>0</v>
      </c>
      <c r="AE4460" s="19" t="n">
        <f aca="false">IF(AC4460&gt;0,(M4460-V4460)*AC4460,0)</f>
        <v>0</v>
      </c>
      <c r="AF4460" s="16" t="str">
        <f aca="false">IF(AA4460&lt;&gt;"COMPRAR","",IF(AB4460="",IF(X4460="","",IF(X4460-V4460&lt;0.01,"EMPATE TÉCNICO","")),IF(AB4460&lt;I4460,"ESTOQUE INSUFICIENTE",IF(X4460="","",IF(X4460-V4460&lt;0.01,"EMPATE TÉCNICO","")))))</f>
        <v/>
      </c>
      <c r="AG4460" s="16" t="s">
        <v>547</v>
      </c>
      <c r="AH4460" s="16" t="s">
        <v>2039</v>
      </c>
    </row>
    <row r="4461" customFormat="false" ht="15" hidden="false" customHeight="false" outlineLevel="0" collapsed="false">
      <c r="A4461" s="16" t="s">
        <v>13798</v>
      </c>
      <c r="B4461" s="17" t="s">
        <v>13799</v>
      </c>
      <c r="C4461" s="16" t="s">
        <v>13800</v>
      </c>
      <c r="D4461" s="16" t="s">
        <v>11586</v>
      </c>
      <c r="E4461" s="18" t="n">
        <v>1</v>
      </c>
      <c r="F4461" s="16" t="s">
        <v>42</v>
      </c>
      <c r="G4461" s="18" t="n">
        <v>2</v>
      </c>
      <c r="H4461" s="16" t="n">
        <v>0.9</v>
      </c>
      <c r="I4461" s="18" t="n">
        <v>1</v>
      </c>
      <c r="J4461" s="19" t="n">
        <v>27.93</v>
      </c>
      <c r="K4461" s="19" t="n">
        <v>27.93</v>
      </c>
      <c r="L4461" s="19" t="n">
        <v>27.93</v>
      </c>
      <c r="M4461" s="19" t="n">
        <f aca="false">IF(J4461&gt;0,J4461,K4461)*E4461</f>
        <v>27.93</v>
      </c>
      <c r="N4461" s="20"/>
      <c r="O4461" s="21" t="str">
        <f aca="false">IF(R4461="","",ROUND(R4461*(1-Premissas!$B$4),4))</f>
        <v/>
      </c>
      <c r="P4461" s="22"/>
      <c r="Q4461" s="22"/>
      <c r="R4461" s="23"/>
      <c r="S4461" s="24"/>
      <c r="T4461" s="24"/>
      <c r="U4461" s="25"/>
      <c r="V4461" s="19" t="str">
        <f aca="false">IF(COUNT(N4461:Q4461)=0,"",MIN(N4461:Q4461))</f>
        <v/>
      </c>
      <c r="W4461" s="16" t="str">
        <f aca="false">IF(V4461="","",INDEX($N$4:$Q$4,MATCH(V4461,N4461:Q4461,0)))</f>
        <v/>
      </c>
      <c r="X4461" s="19" t="str">
        <f aca="false">IF(COUNT(N4461:Q4461)&lt;2,"",SMALL(N4461:Q4461,2))</f>
        <v/>
      </c>
      <c r="Y4461" s="26" t="str">
        <f aca="false">IF(OR(V4461="",M4461=0),"",V4461/M4461-1)</f>
        <v/>
      </c>
      <c r="Z4461" s="26" t="str">
        <f aca="false">IF(OR(V4461="",L4461=""),"",V4461/(L4461*E4461)-1)</f>
        <v/>
      </c>
      <c r="AA4461" s="16" t="str">
        <f aca="false">IF(V4461="","SEM OFERTA",IF(OR(Y4461&gt;Premissas!$B$11,Y4461&lt;Premissas!$B$12),"VERIFICAR - UNIDADE/EMBALAGEM",IF(Y4461&gt;Premissas!$B$6,"NÃO COMPRAR - REAJUSTE &gt;5%","COMPRAR")))</f>
        <v>SEM OFERTA</v>
      </c>
      <c r="AB4461" s="18" t="str">
        <f aca="false">IF(W4461="DIMEC",S4461,IF(W4461="MEDCENTRO",U4461,""))</f>
        <v/>
      </c>
      <c r="AC4461" s="18" t="n">
        <f aca="false">IF(AA4461&lt;&gt;"COMPRAR",0,IF(AB4461="",I4461,MIN(I4461,AB4461)))</f>
        <v>0</v>
      </c>
      <c r="AD4461" s="19" t="n">
        <f aca="false">IF(AC4461&gt;0,AC4461*V4461,0)</f>
        <v>0</v>
      </c>
      <c r="AE4461" s="19" t="n">
        <f aca="false">IF(AC4461&gt;0,(M4461-V4461)*AC4461,0)</f>
        <v>0</v>
      </c>
      <c r="AF4461" s="16" t="str">
        <f aca="false">IF(AA4461&lt;&gt;"COMPRAR","",IF(AB4461="",IF(X4461="","",IF(X4461-V4461&lt;0.01,"EMPATE TÉCNICO","")),IF(AB4461&lt;I4461,"ESTOQUE INSUFICIENTE",IF(X4461="","",IF(X4461-V4461&lt;0.01,"EMPATE TÉCNICO","")))))</f>
        <v/>
      </c>
      <c r="AG4461" s="16" t="s">
        <v>547</v>
      </c>
      <c r="AH4461" s="16" t="s">
        <v>2039</v>
      </c>
    </row>
    <row r="4462" customFormat="false" ht="15" hidden="false" customHeight="false" outlineLevel="0" collapsed="false">
      <c r="A4462" s="16" t="s">
        <v>13801</v>
      </c>
      <c r="B4462" s="17" t="s">
        <v>13802</v>
      </c>
      <c r="C4462" s="16" t="s">
        <v>13803</v>
      </c>
      <c r="D4462" s="16" t="s">
        <v>2049</v>
      </c>
      <c r="E4462" s="18" t="n">
        <v>1</v>
      </c>
      <c r="F4462" s="16" t="s">
        <v>41</v>
      </c>
      <c r="G4462" s="18" t="n">
        <v>5</v>
      </c>
      <c r="H4462" s="16" t="n">
        <v>2.8</v>
      </c>
      <c r="I4462" s="18" t="n">
        <v>3</v>
      </c>
      <c r="J4462" s="19" t="n">
        <v>36.79</v>
      </c>
      <c r="K4462" s="19" t="n">
        <v>36.79</v>
      </c>
      <c r="L4462" s="19" t="n">
        <v>36.79</v>
      </c>
      <c r="M4462" s="19" t="n">
        <f aca="false">IF(J4462&gt;0,J4462,K4462)*E4462</f>
        <v>36.79</v>
      </c>
      <c r="N4462" s="20"/>
      <c r="O4462" s="21" t="str">
        <f aca="false">IF(R4462="","",ROUND(R4462*(1-Premissas!$B$4),4))</f>
        <v/>
      </c>
      <c r="P4462" s="22"/>
      <c r="Q4462" s="22"/>
      <c r="R4462" s="23"/>
      <c r="S4462" s="24"/>
      <c r="T4462" s="24"/>
      <c r="U4462" s="25"/>
      <c r="V4462" s="19" t="str">
        <f aca="false">IF(COUNT(N4462:Q4462)=0,"",MIN(N4462:Q4462))</f>
        <v/>
      </c>
      <c r="W4462" s="16" t="str">
        <f aca="false">IF(V4462="","",INDEX($N$4:$Q$4,MATCH(V4462,N4462:Q4462,0)))</f>
        <v/>
      </c>
      <c r="X4462" s="19" t="str">
        <f aca="false">IF(COUNT(N4462:Q4462)&lt;2,"",SMALL(N4462:Q4462,2))</f>
        <v/>
      </c>
      <c r="Y4462" s="26" t="str">
        <f aca="false">IF(OR(V4462="",M4462=0),"",V4462/M4462-1)</f>
        <v/>
      </c>
      <c r="Z4462" s="26" t="str">
        <f aca="false">IF(OR(V4462="",L4462=""),"",V4462/(L4462*E4462)-1)</f>
        <v/>
      </c>
      <c r="AA4462" s="16" t="str">
        <f aca="false">IF(V4462="","SEM OFERTA",IF(OR(Y4462&gt;Premissas!$B$11,Y4462&lt;Premissas!$B$12),"VERIFICAR - UNIDADE/EMBALAGEM",IF(Y4462&gt;Premissas!$B$6,"NÃO COMPRAR - REAJUSTE &gt;5%","COMPRAR")))</f>
        <v>SEM OFERTA</v>
      </c>
      <c r="AB4462" s="18" t="str">
        <f aca="false">IF(W4462="DIMEC",S4462,IF(W4462="MEDCENTRO",U4462,""))</f>
        <v/>
      </c>
      <c r="AC4462" s="18" t="n">
        <f aca="false">IF(AA4462&lt;&gt;"COMPRAR",0,IF(AB4462="",I4462,MIN(I4462,AB4462)))</f>
        <v>0</v>
      </c>
      <c r="AD4462" s="19" t="n">
        <f aca="false">IF(AC4462&gt;0,AC4462*V4462,0)</f>
        <v>0</v>
      </c>
      <c r="AE4462" s="19" t="n">
        <f aca="false">IF(AC4462&gt;0,(M4462-V4462)*AC4462,0)</f>
        <v>0</v>
      </c>
      <c r="AF4462" s="16" t="str">
        <f aca="false">IF(AA4462&lt;&gt;"COMPRAR","",IF(AB4462="",IF(X4462="","",IF(X4462-V4462&lt;0.01,"EMPATE TÉCNICO","")),IF(AB4462&lt;I4462,"ESTOQUE INSUFICIENTE",IF(X4462="","",IF(X4462-V4462&lt;0.01,"EMPATE TÉCNICO","")))))</f>
        <v/>
      </c>
      <c r="AG4462" s="16" t="s">
        <v>490</v>
      </c>
      <c r="AH4462" s="16" t="s">
        <v>2039</v>
      </c>
    </row>
    <row r="4463" customFormat="false" ht="15" hidden="false" customHeight="false" outlineLevel="0" collapsed="false">
      <c r="A4463" s="16" t="s">
        <v>13804</v>
      </c>
      <c r="B4463" s="17" t="s">
        <v>13805</v>
      </c>
      <c r="C4463" s="16" t="s">
        <v>13806</v>
      </c>
      <c r="D4463" s="16" t="s">
        <v>641</v>
      </c>
      <c r="E4463" s="18" t="n">
        <v>1</v>
      </c>
      <c r="F4463" s="16" t="s">
        <v>41</v>
      </c>
      <c r="G4463" s="18" t="n">
        <v>1</v>
      </c>
      <c r="H4463" s="16" t="n">
        <v>2.1</v>
      </c>
      <c r="I4463" s="18" t="n">
        <v>5</v>
      </c>
      <c r="J4463" s="19" t="n">
        <v>37.45</v>
      </c>
      <c r="K4463" s="19" t="n">
        <v>37.45</v>
      </c>
      <c r="L4463" s="19" t="n">
        <v>37.45</v>
      </c>
      <c r="M4463" s="19" t="n">
        <f aca="false">IF(J4463&gt;0,J4463,K4463)*E4463</f>
        <v>37.45</v>
      </c>
      <c r="N4463" s="20"/>
      <c r="O4463" s="21" t="str">
        <f aca="false">IF(R4463="","",ROUND(R4463*(1-Premissas!$B$4),4))</f>
        <v/>
      </c>
      <c r="P4463" s="22"/>
      <c r="Q4463" s="22"/>
      <c r="R4463" s="23"/>
      <c r="S4463" s="24"/>
      <c r="T4463" s="24"/>
      <c r="U4463" s="25"/>
      <c r="V4463" s="19" t="str">
        <f aca="false">IF(COUNT(N4463:Q4463)=0,"",MIN(N4463:Q4463))</f>
        <v/>
      </c>
      <c r="W4463" s="16" t="str">
        <f aca="false">IF(V4463="","",INDEX($N$4:$Q$4,MATCH(V4463,N4463:Q4463,0)))</f>
        <v/>
      </c>
      <c r="X4463" s="19" t="str">
        <f aca="false">IF(COUNT(N4463:Q4463)&lt;2,"",SMALL(N4463:Q4463,2))</f>
        <v/>
      </c>
      <c r="Y4463" s="26" t="str">
        <f aca="false">IF(OR(V4463="",M4463=0),"",V4463/M4463-1)</f>
        <v/>
      </c>
      <c r="Z4463" s="26" t="str">
        <f aca="false">IF(OR(V4463="",L4463=""),"",V4463/(L4463*E4463)-1)</f>
        <v/>
      </c>
      <c r="AA4463" s="16" t="str">
        <f aca="false">IF(V4463="","SEM OFERTA",IF(OR(Y4463&gt;Premissas!$B$11,Y4463&lt;Premissas!$B$12),"VERIFICAR - UNIDADE/EMBALAGEM",IF(Y4463&gt;Premissas!$B$6,"NÃO COMPRAR - REAJUSTE &gt;5%","COMPRAR")))</f>
        <v>SEM OFERTA</v>
      </c>
      <c r="AB4463" s="18" t="str">
        <f aca="false">IF(W4463="DIMEC",S4463,IF(W4463="MEDCENTRO",U4463,""))</f>
        <v/>
      </c>
      <c r="AC4463" s="18" t="n">
        <f aca="false">IF(AA4463&lt;&gt;"COMPRAR",0,IF(AB4463="",I4463,MIN(I4463,AB4463)))</f>
        <v>0</v>
      </c>
      <c r="AD4463" s="19" t="n">
        <f aca="false">IF(AC4463&gt;0,AC4463*V4463,0)</f>
        <v>0</v>
      </c>
      <c r="AE4463" s="19" t="n">
        <f aca="false">IF(AC4463&gt;0,(M4463-V4463)*AC4463,0)</f>
        <v>0</v>
      </c>
      <c r="AF4463" s="16" t="str">
        <f aca="false">IF(AA4463&lt;&gt;"COMPRAR","",IF(AB4463="",IF(X4463="","",IF(X4463-V4463&lt;0.01,"EMPATE TÉCNICO","")),IF(AB4463&lt;I4463,"ESTOQUE INSUFICIENTE",IF(X4463="","",IF(X4463-V4463&lt;0.01,"EMPATE TÉCNICO","")))))</f>
        <v/>
      </c>
      <c r="AG4463" s="16" t="s">
        <v>547</v>
      </c>
      <c r="AH4463" s="16" t="s">
        <v>2039</v>
      </c>
    </row>
    <row r="4464" customFormat="false" ht="15" hidden="false" customHeight="false" outlineLevel="0" collapsed="false">
      <c r="A4464" s="16" t="s">
        <v>13807</v>
      </c>
      <c r="B4464" s="17" t="s">
        <v>13808</v>
      </c>
      <c r="C4464" s="16" t="s">
        <v>13809</v>
      </c>
      <c r="D4464" s="16" t="s">
        <v>13749</v>
      </c>
      <c r="E4464" s="18" t="n">
        <v>1</v>
      </c>
      <c r="F4464" s="16" t="s">
        <v>42</v>
      </c>
      <c r="G4464" s="18" t="n">
        <v>5</v>
      </c>
      <c r="H4464" s="16" t="n">
        <v>2.1</v>
      </c>
      <c r="I4464" s="18" t="n">
        <v>1</v>
      </c>
      <c r="J4464" s="19" t="n">
        <v>22.266</v>
      </c>
      <c r="K4464" s="19" t="n">
        <v>22.266</v>
      </c>
      <c r="L4464" s="19" t="n">
        <v>18.34</v>
      </c>
      <c r="M4464" s="19" t="n">
        <f aca="false">IF(J4464&gt;0,J4464,K4464)*E4464</f>
        <v>22.266</v>
      </c>
      <c r="N4464" s="20"/>
      <c r="O4464" s="21" t="str">
        <f aca="false">IF(R4464="","",ROUND(R4464*(1-Premissas!$B$4),4))</f>
        <v/>
      </c>
      <c r="P4464" s="22"/>
      <c r="Q4464" s="22"/>
      <c r="R4464" s="23"/>
      <c r="S4464" s="24"/>
      <c r="T4464" s="24"/>
      <c r="U4464" s="25"/>
      <c r="V4464" s="19" t="str">
        <f aca="false">IF(COUNT(N4464:Q4464)=0,"",MIN(N4464:Q4464))</f>
        <v/>
      </c>
      <c r="W4464" s="16" t="str">
        <f aca="false">IF(V4464="","",INDEX($N$4:$Q$4,MATCH(V4464,N4464:Q4464,0)))</f>
        <v/>
      </c>
      <c r="X4464" s="19" t="str">
        <f aca="false">IF(COUNT(N4464:Q4464)&lt;2,"",SMALL(N4464:Q4464,2))</f>
        <v/>
      </c>
      <c r="Y4464" s="26" t="str">
        <f aca="false">IF(OR(V4464="",M4464=0),"",V4464/M4464-1)</f>
        <v/>
      </c>
      <c r="Z4464" s="26" t="str">
        <f aca="false">IF(OR(V4464="",L4464=""),"",V4464/(L4464*E4464)-1)</f>
        <v/>
      </c>
      <c r="AA4464" s="16" t="str">
        <f aca="false">IF(V4464="","SEM OFERTA",IF(OR(Y4464&gt;Premissas!$B$11,Y4464&lt;Premissas!$B$12),"VERIFICAR - UNIDADE/EMBALAGEM",IF(Y4464&gt;Premissas!$B$6,"NÃO COMPRAR - REAJUSTE &gt;5%","COMPRAR")))</f>
        <v>SEM OFERTA</v>
      </c>
      <c r="AB4464" s="18" t="str">
        <f aca="false">IF(W4464="DIMEC",S4464,IF(W4464="MEDCENTRO",U4464,""))</f>
        <v/>
      </c>
      <c r="AC4464" s="18" t="n">
        <f aca="false">IF(AA4464&lt;&gt;"COMPRAR",0,IF(AB4464="",I4464,MIN(I4464,AB4464)))</f>
        <v>0</v>
      </c>
      <c r="AD4464" s="19" t="n">
        <f aca="false">IF(AC4464&gt;0,AC4464*V4464,0)</f>
        <v>0</v>
      </c>
      <c r="AE4464" s="19" t="n">
        <f aca="false">IF(AC4464&gt;0,(M4464-V4464)*AC4464,0)</f>
        <v>0</v>
      </c>
      <c r="AF4464" s="16" t="str">
        <f aca="false">IF(AA4464&lt;&gt;"COMPRAR","",IF(AB4464="",IF(X4464="","",IF(X4464-V4464&lt;0.01,"EMPATE TÉCNICO","")),IF(AB4464&lt;I4464,"ESTOQUE INSUFICIENTE",IF(X4464="","",IF(X4464-V4464&lt;0.01,"EMPATE TÉCNICO","")))))</f>
        <v/>
      </c>
      <c r="AG4464" s="16" t="s">
        <v>547</v>
      </c>
      <c r="AH4464" s="16" t="s">
        <v>2039</v>
      </c>
    </row>
    <row r="4465" customFormat="false" ht="15" hidden="false" customHeight="false" outlineLevel="0" collapsed="false">
      <c r="A4465" s="16" t="s">
        <v>13810</v>
      </c>
      <c r="B4465" s="17" t="s">
        <v>13811</v>
      </c>
      <c r="C4465" s="16" t="s">
        <v>13812</v>
      </c>
      <c r="D4465" s="16" t="s">
        <v>417</v>
      </c>
      <c r="E4465" s="18" t="n">
        <v>1</v>
      </c>
      <c r="F4465" s="16" t="s">
        <v>42</v>
      </c>
      <c r="G4465" s="18" t="n">
        <v>1</v>
      </c>
      <c r="H4465" s="16" t="n">
        <v>1.5</v>
      </c>
      <c r="I4465" s="18" t="n">
        <v>3</v>
      </c>
      <c r="J4465" s="19" t="n">
        <v>15.3</v>
      </c>
      <c r="K4465" s="19" t="n">
        <v>15.3</v>
      </c>
      <c r="L4465" s="19" t="n">
        <v>15.3</v>
      </c>
      <c r="M4465" s="19" t="n">
        <f aca="false">IF(J4465&gt;0,J4465,K4465)*E4465</f>
        <v>15.3</v>
      </c>
      <c r="N4465" s="20"/>
      <c r="O4465" s="21" t="str">
        <f aca="false">IF(R4465="","",ROUND(R4465*(1-Premissas!$B$4),4))</f>
        <v/>
      </c>
      <c r="P4465" s="22"/>
      <c r="Q4465" s="22"/>
      <c r="R4465" s="23"/>
      <c r="S4465" s="24"/>
      <c r="T4465" s="24"/>
      <c r="U4465" s="25"/>
      <c r="V4465" s="19" t="str">
        <f aca="false">IF(COUNT(N4465:Q4465)=0,"",MIN(N4465:Q4465))</f>
        <v/>
      </c>
      <c r="W4465" s="16" t="str">
        <f aca="false">IF(V4465="","",INDEX($N$4:$Q$4,MATCH(V4465,N4465:Q4465,0)))</f>
        <v/>
      </c>
      <c r="X4465" s="19" t="str">
        <f aca="false">IF(COUNT(N4465:Q4465)&lt;2,"",SMALL(N4465:Q4465,2))</f>
        <v/>
      </c>
      <c r="Y4465" s="26" t="str">
        <f aca="false">IF(OR(V4465="",M4465=0),"",V4465/M4465-1)</f>
        <v/>
      </c>
      <c r="Z4465" s="26" t="str">
        <f aca="false">IF(OR(V4465="",L4465=""),"",V4465/(L4465*E4465)-1)</f>
        <v/>
      </c>
      <c r="AA4465" s="16" t="str">
        <f aca="false">IF(V4465="","SEM OFERTA",IF(OR(Y4465&gt;Premissas!$B$11,Y4465&lt;Premissas!$B$12),"VERIFICAR - UNIDADE/EMBALAGEM",IF(Y4465&gt;Premissas!$B$6,"NÃO COMPRAR - REAJUSTE &gt;5%","COMPRAR")))</f>
        <v>SEM OFERTA</v>
      </c>
      <c r="AB4465" s="18" t="str">
        <f aca="false">IF(W4465="DIMEC",S4465,IF(W4465="MEDCENTRO",U4465,""))</f>
        <v/>
      </c>
      <c r="AC4465" s="18" t="n">
        <f aca="false">IF(AA4465&lt;&gt;"COMPRAR",0,IF(AB4465="",I4465,MIN(I4465,AB4465)))</f>
        <v>0</v>
      </c>
      <c r="AD4465" s="19" t="n">
        <f aca="false">IF(AC4465&gt;0,AC4465*V4465,0)</f>
        <v>0</v>
      </c>
      <c r="AE4465" s="19" t="n">
        <f aca="false">IF(AC4465&gt;0,(M4465-V4465)*AC4465,0)</f>
        <v>0</v>
      </c>
      <c r="AF4465" s="16" t="str">
        <f aca="false">IF(AA4465&lt;&gt;"COMPRAR","",IF(AB4465="",IF(X4465="","",IF(X4465-V4465&lt;0.01,"EMPATE TÉCNICO","")),IF(AB4465&lt;I4465,"ESTOQUE INSUFICIENTE",IF(X4465="","",IF(X4465-V4465&lt;0.01,"EMPATE TÉCNICO","")))))</f>
        <v/>
      </c>
      <c r="AG4465" s="16" t="s">
        <v>547</v>
      </c>
      <c r="AH4465" s="16" t="s">
        <v>2039</v>
      </c>
    </row>
    <row r="4466" customFormat="false" ht="15" hidden="false" customHeight="false" outlineLevel="0" collapsed="false">
      <c r="A4466" s="16" t="s">
        <v>13813</v>
      </c>
      <c r="B4466" s="17" t="s">
        <v>13814</v>
      </c>
      <c r="C4466" s="16" t="s">
        <v>13815</v>
      </c>
      <c r="D4466" s="16" t="s">
        <v>417</v>
      </c>
      <c r="E4466" s="18" t="n">
        <v>1</v>
      </c>
      <c r="F4466" s="16" t="s">
        <v>41</v>
      </c>
      <c r="G4466" s="18" t="n">
        <v>6</v>
      </c>
      <c r="H4466" s="16" t="n">
        <v>9.3</v>
      </c>
      <c r="I4466" s="18" t="n">
        <v>18</v>
      </c>
      <c r="J4466" s="19" t="n">
        <v>11.2457142857143</v>
      </c>
      <c r="K4466" s="19" t="n">
        <v>11.2457142857143</v>
      </c>
      <c r="L4466" s="19" t="n">
        <v>11.2457</v>
      </c>
      <c r="M4466" s="19" t="n">
        <f aca="false">IF(J4466&gt;0,J4466,K4466)*E4466</f>
        <v>11.2457142857143</v>
      </c>
      <c r="N4466" s="20"/>
      <c r="O4466" s="21" t="str">
        <f aca="false">IF(R4466="","",ROUND(R4466*(1-Premissas!$B$4),4))</f>
        <v/>
      </c>
      <c r="P4466" s="22"/>
      <c r="Q4466" s="22"/>
      <c r="R4466" s="23"/>
      <c r="S4466" s="24"/>
      <c r="T4466" s="24"/>
      <c r="U4466" s="25"/>
      <c r="V4466" s="19" t="str">
        <f aca="false">IF(COUNT(N4466:Q4466)=0,"",MIN(N4466:Q4466))</f>
        <v/>
      </c>
      <c r="W4466" s="16" t="str">
        <f aca="false">IF(V4466="","",INDEX($N$4:$Q$4,MATCH(V4466,N4466:Q4466,0)))</f>
        <v/>
      </c>
      <c r="X4466" s="19" t="str">
        <f aca="false">IF(COUNT(N4466:Q4466)&lt;2,"",SMALL(N4466:Q4466,2))</f>
        <v/>
      </c>
      <c r="Y4466" s="26" t="str">
        <f aca="false">IF(OR(V4466="",M4466=0),"",V4466/M4466-1)</f>
        <v/>
      </c>
      <c r="Z4466" s="26" t="str">
        <f aca="false">IF(OR(V4466="",L4466=""),"",V4466/(L4466*E4466)-1)</f>
        <v/>
      </c>
      <c r="AA4466" s="16" t="str">
        <f aca="false">IF(V4466="","SEM OFERTA",IF(OR(Y4466&gt;Premissas!$B$11,Y4466&lt;Premissas!$B$12),"VERIFICAR - UNIDADE/EMBALAGEM",IF(Y4466&gt;Premissas!$B$6,"NÃO COMPRAR - REAJUSTE &gt;5%","COMPRAR")))</f>
        <v>SEM OFERTA</v>
      </c>
      <c r="AB4466" s="18" t="str">
        <f aca="false">IF(W4466="DIMEC",S4466,IF(W4466="MEDCENTRO",U4466,""))</f>
        <v/>
      </c>
      <c r="AC4466" s="18" t="n">
        <f aca="false">IF(AA4466&lt;&gt;"COMPRAR",0,IF(AB4466="",I4466,MIN(I4466,AB4466)))</f>
        <v>0</v>
      </c>
      <c r="AD4466" s="19" t="n">
        <f aca="false">IF(AC4466&gt;0,AC4466*V4466,0)</f>
        <v>0</v>
      </c>
      <c r="AE4466" s="19" t="n">
        <f aca="false">IF(AC4466&gt;0,(M4466-V4466)*AC4466,0)</f>
        <v>0</v>
      </c>
      <c r="AF4466" s="16" t="str">
        <f aca="false">IF(AA4466&lt;&gt;"COMPRAR","",IF(AB4466="",IF(X4466="","",IF(X4466-V4466&lt;0.01,"EMPATE TÉCNICO","")),IF(AB4466&lt;I4466,"ESTOQUE INSUFICIENTE",IF(X4466="","",IF(X4466-V4466&lt;0.01,"EMPATE TÉCNICO","")))))</f>
        <v/>
      </c>
      <c r="AG4466" s="16" t="s">
        <v>547</v>
      </c>
      <c r="AH4466" s="16" t="s">
        <v>2039</v>
      </c>
    </row>
    <row r="4467" customFormat="false" ht="15" hidden="false" customHeight="false" outlineLevel="0" collapsed="false">
      <c r="A4467" s="16" t="s">
        <v>13816</v>
      </c>
      <c r="B4467" s="17" t="s">
        <v>13817</v>
      </c>
      <c r="C4467" s="16" t="s">
        <v>13818</v>
      </c>
      <c r="D4467" s="16" t="s">
        <v>13819</v>
      </c>
      <c r="E4467" s="18" t="n">
        <v>1</v>
      </c>
      <c r="F4467" s="16" t="s">
        <v>43</v>
      </c>
      <c r="G4467" s="18" t="n">
        <v>0</v>
      </c>
      <c r="H4467" s="16" t="n">
        <v>0.2</v>
      </c>
      <c r="I4467" s="18" t="n">
        <v>1</v>
      </c>
      <c r="J4467" s="19" t="n">
        <v>34.71</v>
      </c>
      <c r="K4467" s="19" t="n">
        <v>34.71</v>
      </c>
      <c r="L4467" s="19" t="n">
        <v>34.71</v>
      </c>
      <c r="M4467" s="19" t="n">
        <f aca="false">IF(J4467&gt;0,J4467,K4467)*E4467</f>
        <v>34.71</v>
      </c>
      <c r="N4467" s="20"/>
      <c r="O4467" s="21" t="str">
        <f aca="false">IF(R4467="","",ROUND(R4467*(1-Premissas!$B$4),4))</f>
        <v/>
      </c>
      <c r="P4467" s="22"/>
      <c r="Q4467" s="22"/>
      <c r="R4467" s="23"/>
      <c r="S4467" s="24"/>
      <c r="T4467" s="24"/>
      <c r="U4467" s="25"/>
      <c r="V4467" s="19" t="str">
        <f aca="false">IF(COUNT(N4467:Q4467)=0,"",MIN(N4467:Q4467))</f>
        <v/>
      </c>
      <c r="W4467" s="16" t="str">
        <f aca="false">IF(V4467="","",INDEX($N$4:$Q$4,MATCH(V4467,N4467:Q4467,0)))</f>
        <v/>
      </c>
      <c r="X4467" s="19" t="str">
        <f aca="false">IF(COUNT(N4467:Q4467)&lt;2,"",SMALL(N4467:Q4467,2))</f>
        <v/>
      </c>
      <c r="Y4467" s="26" t="str">
        <f aca="false">IF(OR(V4467="",M4467=0),"",V4467/M4467-1)</f>
        <v/>
      </c>
      <c r="Z4467" s="26" t="str">
        <f aca="false">IF(OR(V4467="",L4467=""),"",V4467/(L4467*E4467)-1)</f>
        <v/>
      </c>
      <c r="AA4467" s="16" t="str">
        <f aca="false">IF(V4467="","SEM OFERTA",IF(OR(Y4467&gt;Premissas!$B$11,Y4467&lt;Premissas!$B$12),"VERIFICAR - UNIDADE/EMBALAGEM",IF(Y4467&gt;Premissas!$B$6,"NÃO COMPRAR - REAJUSTE &gt;5%","COMPRAR")))</f>
        <v>SEM OFERTA</v>
      </c>
      <c r="AB4467" s="18" t="str">
        <f aca="false">IF(W4467="DIMEC",S4467,IF(W4467="MEDCENTRO",U4467,""))</f>
        <v/>
      </c>
      <c r="AC4467" s="18" t="n">
        <f aca="false">IF(AA4467&lt;&gt;"COMPRAR",0,IF(AB4467="",I4467,MIN(I4467,AB4467)))</f>
        <v>0</v>
      </c>
      <c r="AD4467" s="19" t="n">
        <f aca="false">IF(AC4467&gt;0,AC4467*V4467,0)</f>
        <v>0</v>
      </c>
      <c r="AE4467" s="19" t="n">
        <f aca="false">IF(AC4467&gt;0,(M4467-V4467)*AC4467,0)</f>
        <v>0</v>
      </c>
      <c r="AF4467" s="16" t="str">
        <f aca="false">IF(AA4467&lt;&gt;"COMPRAR","",IF(AB4467="",IF(X4467="","",IF(X4467-V4467&lt;0.01,"EMPATE TÉCNICO","")),IF(AB4467&lt;I4467,"ESTOQUE INSUFICIENTE",IF(X4467="","",IF(X4467-V4467&lt;0.01,"EMPATE TÉCNICO","")))))</f>
        <v/>
      </c>
      <c r="AG4467" s="16" t="s">
        <v>547</v>
      </c>
      <c r="AH4467" s="16" t="s">
        <v>2039</v>
      </c>
    </row>
    <row r="4468" customFormat="false" ht="15" hidden="false" customHeight="false" outlineLevel="0" collapsed="false">
      <c r="A4468" s="16" t="s">
        <v>13820</v>
      </c>
      <c r="B4468" s="17" t="s">
        <v>13821</v>
      </c>
      <c r="C4468" s="16" t="s">
        <v>13822</v>
      </c>
      <c r="D4468" s="16" t="s">
        <v>2850</v>
      </c>
      <c r="E4468" s="18" t="n">
        <v>1</v>
      </c>
      <c r="F4468" s="16" t="s">
        <v>43</v>
      </c>
      <c r="G4468" s="18" t="n">
        <v>0</v>
      </c>
      <c r="H4468" s="16" t="n">
        <v>0.1</v>
      </c>
      <c r="I4468" s="18" t="n">
        <v>1</v>
      </c>
      <c r="J4468" s="19" t="n">
        <v>59.83</v>
      </c>
      <c r="K4468" s="19" t="n">
        <v>59.83</v>
      </c>
      <c r="L4468" s="19" t="n">
        <v>59.83</v>
      </c>
      <c r="M4468" s="19" t="n">
        <f aca="false">IF(J4468&gt;0,J4468,K4468)*E4468</f>
        <v>59.83</v>
      </c>
      <c r="N4468" s="20"/>
      <c r="O4468" s="21" t="str">
        <f aca="false">IF(R4468="","",ROUND(R4468*(1-Premissas!$B$4),4))</f>
        <v/>
      </c>
      <c r="P4468" s="22"/>
      <c r="Q4468" s="22"/>
      <c r="R4468" s="23"/>
      <c r="S4468" s="24"/>
      <c r="T4468" s="24"/>
      <c r="U4468" s="25"/>
      <c r="V4468" s="19" t="str">
        <f aca="false">IF(COUNT(N4468:Q4468)=0,"",MIN(N4468:Q4468))</f>
        <v/>
      </c>
      <c r="W4468" s="16" t="str">
        <f aca="false">IF(V4468="","",INDEX($N$4:$Q$4,MATCH(V4468,N4468:Q4468,0)))</f>
        <v/>
      </c>
      <c r="X4468" s="19" t="str">
        <f aca="false">IF(COUNT(N4468:Q4468)&lt;2,"",SMALL(N4468:Q4468,2))</f>
        <v/>
      </c>
      <c r="Y4468" s="26" t="str">
        <f aca="false">IF(OR(V4468="",M4468=0),"",V4468/M4468-1)</f>
        <v/>
      </c>
      <c r="Z4468" s="26" t="str">
        <f aca="false">IF(OR(V4468="",L4468=""),"",V4468/(L4468*E4468)-1)</f>
        <v/>
      </c>
      <c r="AA4468" s="16" t="str">
        <f aca="false">IF(V4468="","SEM OFERTA",IF(OR(Y4468&gt;Premissas!$B$11,Y4468&lt;Premissas!$B$12),"VERIFICAR - UNIDADE/EMBALAGEM",IF(Y4468&gt;Premissas!$B$6,"NÃO COMPRAR - REAJUSTE &gt;5%","COMPRAR")))</f>
        <v>SEM OFERTA</v>
      </c>
      <c r="AB4468" s="18" t="str">
        <f aca="false">IF(W4468="DIMEC",S4468,IF(W4468="MEDCENTRO",U4468,""))</f>
        <v/>
      </c>
      <c r="AC4468" s="18" t="n">
        <f aca="false">IF(AA4468&lt;&gt;"COMPRAR",0,IF(AB4468="",I4468,MIN(I4468,AB4468)))</f>
        <v>0</v>
      </c>
      <c r="AD4468" s="19" t="n">
        <f aca="false">IF(AC4468&gt;0,AC4468*V4468,0)</f>
        <v>0</v>
      </c>
      <c r="AE4468" s="19" t="n">
        <f aca="false">IF(AC4468&gt;0,(M4468-V4468)*AC4468,0)</f>
        <v>0</v>
      </c>
      <c r="AF4468" s="16" t="str">
        <f aca="false">IF(AA4468&lt;&gt;"COMPRAR","",IF(AB4468="",IF(X4468="","",IF(X4468-V4468&lt;0.01,"EMPATE TÉCNICO","")),IF(AB4468&lt;I4468,"ESTOQUE INSUFICIENTE",IF(X4468="","",IF(X4468-V4468&lt;0.01,"EMPATE TÉCNICO","")))))</f>
        <v/>
      </c>
      <c r="AG4468" s="16" t="s">
        <v>520</v>
      </c>
      <c r="AH4468" s="16" t="s">
        <v>2039</v>
      </c>
    </row>
    <row r="4469" customFormat="false" ht="15" hidden="false" customHeight="false" outlineLevel="0" collapsed="false">
      <c r="A4469" s="16" t="s">
        <v>13823</v>
      </c>
      <c r="B4469" s="17" t="s">
        <v>13824</v>
      </c>
      <c r="C4469" s="16" t="s">
        <v>13825</v>
      </c>
      <c r="D4469" s="16" t="s">
        <v>536</v>
      </c>
      <c r="E4469" s="18" t="n">
        <v>1</v>
      </c>
      <c r="F4469" s="16" t="s">
        <v>43</v>
      </c>
      <c r="G4469" s="18" t="n">
        <v>0</v>
      </c>
      <c r="H4469" s="16" t="n">
        <v>0.1</v>
      </c>
      <c r="I4469" s="18" t="n">
        <v>1</v>
      </c>
      <c r="J4469" s="19" t="n">
        <v>39.47</v>
      </c>
      <c r="K4469" s="19" t="n">
        <v>39.47</v>
      </c>
      <c r="L4469" s="19" t="n">
        <v>39.47</v>
      </c>
      <c r="M4469" s="19" t="n">
        <f aca="false">IF(J4469&gt;0,J4469,K4469)*E4469</f>
        <v>39.47</v>
      </c>
      <c r="N4469" s="20"/>
      <c r="O4469" s="21" t="str">
        <f aca="false">IF(R4469="","",ROUND(R4469*(1-Premissas!$B$4),4))</f>
        <v/>
      </c>
      <c r="P4469" s="22"/>
      <c r="Q4469" s="22"/>
      <c r="R4469" s="23"/>
      <c r="S4469" s="24"/>
      <c r="T4469" s="24"/>
      <c r="U4469" s="25"/>
      <c r="V4469" s="19" t="str">
        <f aca="false">IF(COUNT(N4469:Q4469)=0,"",MIN(N4469:Q4469))</f>
        <v/>
      </c>
      <c r="W4469" s="16" t="str">
        <f aca="false">IF(V4469="","",INDEX($N$4:$Q$4,MATCH(V4469,N4469:Q4469,0)))</f>
        <v/>
      </c>
      <c r="X4469" s="19" t="str">
        <f aca="false">IF(COUNT(N4469:Q4469)&lt;2,"",SMALL(N4469:Q4469,2))</f>
        <v/>
      </c>
      <c r="Y4469" s="26" t="str">
        <f aca="false">IF(OR(V4469="",M4469=0),"",V4469/M4469-1)</f>
        <v/>
      </c>
      <c r="Z4469" s="26" t="str">
        <f aca="false">IF(OR(V4469="",L4469=""),"",V4469/(L4469*E4469)-1)</f>
        <v/>
      </c>
      <c r="AA4469" s="16" t="str">
        <f aca="false">IF(V4469="","SEM OFERTA",IF(OR(Y4469&gt;Premissas!$B$11,Y4469&lt;Premissas!$B$12),"VERIFICAR - UNIDADE/EMBALAGEM",IF(Y4469&gt;Premissas!$B$6,"NÃO COMPRAR - REAJUSTE &gt;5%","COMPRAR")))</f>
        <v>SEM OFERTA</v>
      </c>
      <c r="AB4469" s="18" t="str">
        <f aca="false">IF(W4469="DIMEC",S4469,IF(W4469="MEDCENTRO",U4469,""))</f>
        <v/>
      </c>
      <c r="AC4469" s="18" t="n">
        <f aca="false">IF(AA4469&lt;&gt;"COMPRAR",0,IF(AB4469="",I4469,MIN(I4469,AB4469)))</f>
        <v>0</v>
      </c>
      <c r="AD4469" s="19" t="n">
        <f aca="false">IF(AC4469&gt;0,AC4469*V4469,0)</f>
        <v>0</v>
      </c>
      <c r="AE4469" s="19" t="n">
        <f aca="false">IF(AC4469&gt;0,(M4469-V4469)*AC4469,0)</f>
        <v>0</v>
      </c>
      <c r="AF4469" s="16" t="str">
        <f aca="false">IF(AA4469&lt;&gt;"COMPRAR","",IF(AB4469="",IF(X4469="","",IF(X4469-V4469&lt;0.01,"EMPATE TÉCNICO","")),IF(AB4469&lt;I4469,"ESTOQUE INSUFICIENTE",IF(X4469="","",IF(X4469-V4469&lt;0.01,"EMPATE TÉCNICO","")))))</f>
        <v/>
      </c>
      <c r="AG4469" s="16" t="s">
        <v>139</v>
      </c>
      <c r="AH4469" s="16" t="s">
        <v>2039</v>
      </c>
    </row>
    <row r="4470" customFormat="false" ht="15" hidden="false" customHeight="false" outlineLevel="0" collapsed="false">
      <c r="A4470" s="16" t="s">
        <v>13826</v>
      </c>
      <c r="B4470" s="17" t="s">
        <v>13827</v>
      </c>
      <c r="C4470" s="16" t="s">
        <v>13828</v>
      </c>
      <c r="D4470" s="16" t="s">
        <v>2850</v>
      </c>
      <c r="E4470" s="18" t="n">
        <v>1</v>
      </c>
      <c r="F4470" s="16" t="s">
        <v>43</v>
      </c>
      <c r="G4470" s="18" t="n">
        <v>0</v>
      </c>
      <c r="H4470" s="16" t="n">
        <v>0.4</v>
      </c>
      <c r="I4470" s="18" t="n">
        <v>1</v>
      </c>
      <c r="J4470" s="19" t="n">
        <v>37.1</v>
      </c>
      <c r="K4470" s="19" t="n">
        <v>37.1</v>
      </c>
      <c r="L4470" s="19" t="n">
        <v>37.1</v>
      </c>
      <c r="M4470" s="19" t="n">
        <f aca="false">IF(J4470&gt;0,J4470,K4470)*E4470</f>
        <v>37.1</v>
      </c>
      <c r="N4470" s="20"/>
      <c r="O4470" s="21" t="str">
        <f aca="false">IF(R4470="","",ROUND(R4470*(1-Premissas!$B$4),4))</f>
        <v/>
      </c>
      <c r="P4470" s="22"/>
      <c r="Q4470" s="22"/>
      <c r="R4470" s="23"/>
      <c r="S4470" s="24"/>
      <c r="T4470" s="24"/>
      <c r="U4470" s="25"/>
      <c r="V4470" s="19" t="str">
        <f aca="false">IF(COUNT(N4470:Q4470)=0,"",MIN(N4470:Q4470))</f>
        <v/>
      </c>
      <c r="W4470" s="16" t="str">
        <f aca="false">IF(V4470="","",INDEX($N$4:$Q$4,MATCH(V4470,N4470:Q4470,0)))</f>
        <v/>
      </c>
      <c r="X4470" s="19" t="str">
        <f aca="false">IF(COUNT(N4470:Q4470)&lt;2,"",SMALL(N4470:Q4470,2))</f>
        <v/>
      </c>
      <c r="Y4470" s="26" t="str">
        <f aca="false">IF(OR(V4470="",M4470=0),"",V4470/M4470-1)</f>
        <v/>
      </c>
      <c r="Z4470" s="26" t="str">
        <f aca="false">IF(OR(V4470="",L4470=""),"",V4470/(L4470*E4470)-1)</f>
        <v/>
      </c>
      <c r="AA4470" s="16" t="str">
        <f aca="false">IF(V4470="","SEM OFERTA",IF(OR(Y4470&gt;Premissas!$B$11,Y4470&lt;Premissas!$B$12),"VERIFICAR - UNIDADE/EMBALAGEM",IF(Y4470&gt;Premissas!$B$6,"NÃO COMPRAR - REAJUSTE &gt;5%","COMPRAR")))</f>
        <v>SEM OFERTA</v>
      </c>
      <c r="AB4470" s="18" t="str">
        <f aca="false">IF(W4470="DIMEC",S4470,IF(W4470="MEDCENTRO",U4470,""))</f>
        <v/>
      </c>
      <c r="AC4470" s="18" t="n">
        <f aca="false">IF(AA4470&lt;&gt;"COMPRAR",0,IF(AB4470="",I4470,MIN(I4470,AB4470)))</f>
        <v>0</v>
      </c>
      <c r="AD4470" s="19" t="n">
        <f aca="false">IF(AC4470&gt;0,AC4470*V4470,0)</f>
        <v>0</v>
      </c>
      <c r="AE4470" s="19" t="n">
        <f aca="false">IF(AC4470&gt;0,(M4470-V4470)*AC4470,0)</f>
        <v>0</v>
      </c>
      <c r="AF4470" s="16" t="str">
        <f aca="false">IF(AA4470&lt;&gt;"COMPRAR","",IF(AB4470="",IF(X4470="","",IF(X4470-V4470&lt;0.01,"EMPATE TÉCNICO","")),IF(AB4470&lt;I4470,"ESTOQUE INSUFICIENTE",IF(X4470="","",IF(X4470-V4470&lt;0.01,"EMPATE TÉCNICO","")))))</f>
        <v/>
      </c>
      <c r="AG4470" s="16" t="s">
        <v>139</v>
      </c>
      <c r="AH4470" s="16" t="s">
        <v>2039</v>
      </c>
    </row>
    <row r="4471" customFormat="false" ht="15" hidden="false" customHeight="false" outlineLevel="0" collapsed="false">
      <c r="A4471" s="16" t="s">
        <v>13829</v>
      </c>
      <c r="B4471" s="17" t="s">
        <v>13830</v>
      </c>
      <c r="C4471" s="16" t="s">
        <v>13831</v>
      </c>
      <c r="D4471" s="16" t="s">
        <v>641</v>
      </c>
      <c r="E4471" s="18" t="n">
        <v>1</v>
      </c>
      <c r="F4471" s="16" t="s">
        <v>41</v>
      </c>
      <c r="G4471" s="18" t="n">
        <v>1</v>
      </c>
      <c r="H4471" s="16" t="n">
        <v>3.2</v>
      </c>
      <c r="I4471" s="18" t="n">
        <v>8</v>
      </c>
      <c r="J4471" s="19" t="n">
        <v>64.42</v>
      </c>
      <c r="K4471" s="19" t="n">
        <v>64.42</v>
      </c>
      <c r="L4471" s="19" t="n">
        <v>64.42</v>
      </c>
      <c r="M4471" s="19" t="n">
        <f aca="false">IF(J4471&gt;0,J4471,K4471)*E4471</f>
        <v>64.42</v>
      </c>
      <c r="N4471" s="20"/>
      <c r="O4471" s="21" t="str">
        <f aca="false">IF(R4471="","",ROUND(R4471*(1-Premissas!$B$4),4))</f>
        <v/>
      </c>
      <c r="P4471" s="22"/>
      <c r="Q4471" s="22"/>
      <c r="R4471" s="23"/>
      <c r="S4471" s="24"/>
      <c r="T4471" s="24"/>
      <c r="U4471" s="25"/>
      <c r="V4471" s="19" t="str">
        <f aca="false">IF(COUNT(N4471:Q4471)=0,"",MIN(N4471:Q4471))</f>
        <v/>
      </c>
      <c r="W4471" s="16" t="str">
        <f aca="false">IF(V4471="","",INDEX($N$4:$Q$4,MATCH(V4471,N4471:Q4471,0)))</f>
        <v/>
      </c>
      <c r="X4471" s="19" t="str">
        <f aca="false">IF(COUNT(N4471:Q4471)&lt;2,"",SMALL(N4471:Q4471,2))</f>
        <v/>
      </c>
      <c r="Y4471" s="26" t="str">
        <f aca="false">IF(OR(V4471="",M4471=0),"",V4471/M4471-1)</f>
        <v/>
      </c>
      <c r="Z4471" s="26" t="str">
        <f aca="false">IF(OR(V4471="",L4471=""),"",V4471/(L4471*E4471)-1)</f>
        <v/>
      </c>
      <c r="AA4471" s="16" t="str">
        <f aca="false">IF(V4471="","SEM OFERTA",IF(OR(Y4471&gt;Premissas!$B$11,Y4471&lt;Premissas!$B$12),"VERIFICAR - UNIDADE/EMBALAGEM",IF(Y4471&gt;Premissas!$B$6,"NÃO COMPRAR - REAJUSTE &gt;5%","COMPRAR")))</f>
        <v>SEM OFERTA</v>
      </c>
      <c r="AB4471" s="18" t="str">
        <f aca="false">IF(W4471="DIMEC",S4471,IF(W4471="MEDCENTRO",U4471,""))</f>
        <v/>
      </c>
      <c r="AC4471" s="18" t="n">
        <f aca="false">IF(AA4471&lt;&gt;"COMPRAR",0,IF(AB4471="",I4471,MIN(I4471,AB4471)))</f>
        <v>0</v>
      </c>
      <c r="AD4471" s="19" t="n">
        <f aca="false">IF(AC4471&gt;0,AC4471*V4471,0)</f>
        <v>0</v>
      </c>
      <c r="AE4471" s="19" t="n">
        <f aca="false">IF(AC4471&gt;0,(M4471-V4471)*AC4471,0)</f>
        <v>0</v>
      </c>
      <c r="AF4471" s="16" t="str">
        <f aca="false">IF(AA4471&lt;&gt;"COMPRAR","",IF(AB4471="",IF(X4471="","",IF(X4471-V4471&lt;0.01,"EMPATE TÉCNICO","")),IF(AB4471&lt;I4471,"ESTOQUE INSUFICIENTE",IF(X4471="","",IF(X4471-V4471&lt;0.01,"EMPATE TÉCNICO","")))))</f>
        <v/>
      </c>
      <c r="AG4471" s="16" t="s">
        <v>547</v>
      </c>
      <c r="AH4471" s="16" t="s">
        <v>2039</v>
      </c>
    </row>
    <row r="4472" customFormat="false" ht="15" hidden="false" customHeight="false" outlineLevel="0" collapsed="false">
      <c r="A4472" s="16" t="s">
        <v>13832</v>
      </c>
      <c r="B4472" s="17" t="s">
        <v>13833</v>
      </c>
      <c r="C4472" s="16" t="s">
        <v>13834</v>
      </c>
      <c r="D4472" s="16" t="s">
        <v>13835</v>
      </c>
      <c r="E4472" s="18" t="n">
        <v>1</v>
      </c>
      <c r="F4472" s="16" t="s">
        <v>41</v>
      </c>
      <c r="G4472" s="18" t="n">
        <v>1</v>
      </c>
      <c r="H4472" s="16" t="n">
        <v>1.7</v>
      </c>
      <c r="I4472" s="18" t="n">
        <v>4</v>
      </c>
      <c r="J4472" s="19" t="n">
        <v>38.355</v>
      </c>
      <c r="K4472" s="19" t="n">
        <v>38.355</v>
      </c>
      <c r="L4472" s="19" t="n">
        <v>38.355</v>
      </c>
      <c r="M4472" s="19" t="n">
        <f aca="false">IF(J4472&gt;0,J4472,K4472)*E4472</f>
        <v>38.355</v>
      </c>
      <c r="N4472" s="20"/>
      <c r="O4472" s="21" t="str">
        <f aca="false">IF(R4472="","",ROUND(R4472*(1-Premissas!$B$4),4))</f>
        <v/>
      </c>
      <c r="P4472" s="22"/>
      <c r="Q4472" s="22"/>
      <c r="R4472" s="23"/>
      <c r="S4472" s="24"/>
      <c r="T4472" s="24"/>
      <c r="U4472" s="25"/>
      <c r="V4472" s="19" t="str">
        <f aca="false">IF(COUNT(N4472:Q4472)=0,"",MIN(N4472:Q4472))</f>
        <v/>
      </c>
      <c r="W4472" s="16" t="str">
        <f aca="false">IF(V4472="","",INDEX($N$4:$Q$4,MATCH(V4472,N4472:Q4472,0)))</f>
        <v/>
      </c>
      <c r="X4472" s="19" t="str">
        <f aca="false">IF(COUNT(N4472:Q4472)&lt;2,"",SMALL(N4472:Q4472,2))</f>
        <v/>
      </c>
      <c r="Y4472" s="26" t="str">
        <f aca="false">IF(OR(V4472="",M4472=0),"",V4472/M4472-1)</f>
        <v/>
      </c>
      <c r="Z4472" s="26" t="str">
        <f aca="false">IF(OR(V4472="",L4472=""),"",V4472/(L4472*E4472)-1)</f>
        <v/>
      </c>
      <c r="AA4472" s="16" t="str">
        <f aca="false">IF(V4472="","SEM OFERTA",IF(OR(Y4472&gt;Premissas!$B$11,Y4472&lt;Premissas!$B$12),"VERIFICAR - UNIDADE/EMBALAGEM",IF(Y4472&gt;Premissas!$B$6,"NÃO COMPRAR - REAJUSTE &gt;5%","COMPRAR")))</f>
        <v>SEM OFERTA</v>
      </c>
      <c r="AB4472" s="18" t="str">
        <f aca="false">IF(W4472="DIMEC",S4472,IF(W4472="MEDCENTRO",U4472,""))</f>
        <v/>
      </c>
      <c r="AC4472" s="18" t="n">
        <f aca="false">IF(AA4472&lt;&gt;"COMPRAR",0,IF(AB4472="",I4472,MIN(I4472,AB4472)))</f>
        <v>0</v>
      </c>
      <c r="AD4472" s="19" t="n">
        <f aca="false">IF(AC4472&gt;0,AC4472*V4472,0)</f>
        <v>0</v>
      </c>
      <c r="AE4472" s="19" t="n">
        <f aca="false">IF(AC4472&gt;0,(M4472-V4472)*AC4472,0)</f>
        <v>0</v>
      </c>
      <c r="AF4472" s="16" t="str">
        <f aca="false">IF(AA4472&lt;&gt;"COMPRAR","",IF(AB4472="",IF(X4472="","",IF(X4472-V4472&lt;0.01,"EMPATE TÉCNICO","")),IF(AB4472&lt;I4472,"ESTOQUE INSUFICIENTE",IF(X4472="","",IF(X4472-V4472&lt;0.01,"EMPATE TÉCNICO","")))))</f>
        <v/>
      </c>
      <c r="AG4472" s="16" t="s">
        <v>547</v>
      </c>
      <c r="AH4472" s="16" t="s">
        <v>2039</v>
      </c>
    </row>
    <row r="4473" customFormat="false" ht="15" hidden="false" customHeight="false" outlineLevel="0" collapsed="false">
      <c r="A4473" s="16" t="s">
        <v>13836</v>
      </c>
      <c r="B4473" s="17" t="s">
        <v>13837</v>
      </c>
      <c r="C4473" s="16" t="s">
        <v>13838</v>
      </c>
      <c r="D4473" s="16" t="s">
        <v>2850</v>
      </c>
      <c r="E4473" s="18" t="n">
        <v>1</v>
      </c>
      <c r="F4473" s="16" t="s">
        <v>43</v>
      </c>
      <c r="G4473" s="18" t="n">
        <v>0</v>
      </c>
      <c r="H4473" s="16" t="n">
        <v>0.4</v>
      </c>
      <c r="I4473" s="18" t="n">
        <v>2</v>
      </c>
      <c r="J4473" s="19" t="n">
        <v>58.6</v>
      </c>
      <c r="K4473" s="19" t="n">
        <v>58.6</v>
      </c>
      <c r="L4473" s="19" t="n">
        <v>58.6</v>
      </c>
      <c r="M4473" s="19" t="n">
        <f aca="false">IF(J4473&gt;0,J4473,K4473)*E4473</f>
        <v>58.6</v>
      </c>
      <c r="N4473" s="20"/>
      <c r="O4473" s="21" t="str">
        <f aca="false">IF(R4473="","",ROUND(R4473*(1-Premissas!$B$4),4))</f>
        <v/>
      </c>
      <c r="P4473" s="22"/>
      <c r="Q4473" s="22"/>
      <c r="R4473" s="23"/>
      <c r="S4473" s="24"/>
      <c r="T4473" s="24"/>
      <c r="U4473" s="25"/>
      <c r="V4473" s="19" t="str">
        <f aca="false">IF(COUNT(N4473:Q4473)=0,"",MIN(N4473:Q4473))</f>
        <v/>
      </c>
      <c r="W4473" s="16" t="str">
        <f aca="false">IF(V4473="","",INDEX($N$4:$Q$4,MATCH(V4473,N4473:Q4473,0)))</f>
        <v/>
      </c>
      <c r="X4473" s="19" t="str">
        <f aca="false">IF(COUNT(N4473:Q4473)&lt;2,"",SMALL(N4473:Q4473,2))</f>
        <v/>
      </c>
      <c r="Y4473" s="26" t="str">
        <f aca="false">IF(OR(V4473="",M4473=0),"",V4473/M4473-1)</f>
        <v/>
      </c>
      <c r="Z4473" s="26" t="str">
        <f aca="false">IF(OR(V4473="",L4473=""),"",V4473/(L4473*E4473)-1)</f>
        <v/>
      </c>
      <c r="AA4473" s="16" t="str">
        <f aca="false">IF(V4473="","SEM OFERTA",IF(OR(Y4473&gt;Premissas!$B$11,Y4473&lt;Premissas!$B$12),"VERIFICAR - UNIDADE/EMBALAGEM",IF(Y4473&gt;Premissas!$B$6,"NÃO COMPRAR - REAJUSTE &gt;5%","COMPRAR")))</f>
        <v>SEM OFERTA</v>
      </c>
      <c r="AB4473" s="18" t="str">
        <f aca="false">IF(W4473="DIMEC",S4473,IF(W4473="MEDCENTRO",U4473,""))</f>
        <v/>
      </c>
      <c r="AC4473" s="18" t="n">
        <f aca="false">IF(AA4473&lt;&gt;"COMPRAR",0,IF(AB4473="",I4473,MIN(I4473,AB4473)))</f>
        <v>0</v>
      </c>
      <c r="AD4473" s="19" t="n">
        <f aca="false">IF(AC4473&gt;0,AC4473*V4473,0)</f>
        <v>0</v>
      </c>
      <c r="AE4473" s="19" t="n">
        <f aca="false">IF(AC4473&gt;0,(M4473-V4473)*AC4473,0)</f>
        <v>0</v>
      </c>
      <c r="AF4473" s="16" t="str">
        <f aca="false">IF(AA4473&lt;&gt;"COMPRAR","",IF(AB4473="",IF(X4473="","",IF(X4473-V4473&lt;0.01,"EMPATE TÉCNICO","")),IF(AB4473&lt;I4473,"ESTOQUE INSUFICIENTE",IF(X4473="","",IF(X4473-V4473&lt;0.01,"EMPATE TÉCNICO","")))))</f>
        <v/>
      </c>
      <c r="AG4473" s="16" t="s">
        <v>328</v>
      </c>
      <c r="AH4473" s="16" t="s">
        <v>2039</v>
      </c>
    </row>
    <row r="4474" customFormat="false" ht="15" hidden="false" customHeight="false" outlineLevel="0" collapsed="false">
      <c r="A4474" s="16" t="s">
        <v>13839</v>
      </c>
      <c r="B4474" s="17" t="s">
        <v>13840</v>
      </c>
      <c r="C4474" s="16" t="s">
        <v>13841</v>
      </c>
      <c r="D4474" s="16" t="s">
        <v>2850</v>
      </c>
      <c r="E4474" s="18" t="n">
        <v>1</v>
      </c>
      <c r="F4474" s="16" t="s">
        <v>42</v>
      </c>
      <c r="G4474" s="18" t="n">
        <v>1</v>
      </c>
      <c r="H4474" s="16" t="n">
        <v>0.6</v>
      </c>
      <c r="I4474" s="18" t="n">
        <v>1</v>
      </c>
      <c r="J4474" s="19" t="n">
        <v>64.59</v>
      </c>
      <c r="K4474" s="19" t="n">
        <v>64.59</v>
      </c>
      <c r="L4474" s="19" t="n">
        <v>64.59</v>
      </c>
      <c r="M4474" s="19" t="n">
        <f aca="false">IF(J4474&gt;0,J4474,K4474)*E4474</f>
        <v>64.59</v>
      </c>
      <c r="N4474" s="20"/>
      <c r="O4474" s="21" t="str">
        <f aca="false">IF(R4474="","",ROUND(R4474*(1-Premissas!$B$4),4))</f>
        <v/>
      </c>
      <c r="P4474" s="22"/>
      <c r="Q4474" s="22"/>
      <c r="R4474" s="23"/>
      <c r="S4474" s="24"/>
      <c r="T4474" s="24"/>
      <c r="U4474" s="25"/>
      <c r="V4474" s="19" t="str">
        <f aca="false">IF(COUNT(N4474:Q4474)=0,"",MIN(N4474:Q4474))</f>
        <v/>
      </c>
      <c r="W4474" s="16" t="str">
        <f aca="false">IF(V4474="","",INDEX($N$4:$Q$4,MATCH(V4474,N4474:Q4474,0)))</f>
        <v/>
      </c>
      <c r="X4474" s="19" t="str">
        <f aca="false">IF(COUNT(N4474:Q4474)&lt;2,"",SMALL(N4474:Q4474,2))</f>
        <v/>
      </c>
      <c r="Y4474" s="26" t="str">
        <f aca="false">IF(OR(V4474="",M4474=0),"",V4474/M4474-1)</f>
        <v/>
      </c>
      <c r="Z4474" s="26" t="str">
        <f aca="false">IF(OR(V4474="",L4474=""),"",V4474/(L4474*E4474)-1)</f>
        <v/>
      </c>
      <c r="AA4474" s="16" t="str">
        <f aca="false">IF(V4474="","SEM OFERTA",IF(OR(Y4474&gt;Premissas!$B$11,Y4474&lt;Premissas!$B$12),"VERIFICAR - UNIDADE/EMBALAGEM",IF(Y4474&gt;Premissas!$B$6,"NÃO COMPRAR - REAJUSTE &gt;5%","COMPRAR")))</f>
        <v>SEM OFERTA</v>
      </c>
      <c r="AB4474" s="18" t="str">
        <f aca="false">IF(W4474="DIMEC",S4474,IF(W4474="MEDCENTRO",U4474,""))</f>
        <v/>
      </c>
      <c r="AC4474" s="18" t="n">
        <f aca="false">IF(AA4474&lt;&gt;"COMPRAR",0,IF(AB4474="",I4474,MIN(I4474,AB4474)))</f>
        <v>0</v>
      </c>
      <c r="AD4474" s="19" t="n">
        <f aca="false">IF(AC4474&gt;0,AC4474*V4474,0)</f>
        <v>0</v>
      </c>
      <c r="AE4474" s="19" t="n">
        <f aca="false">IF(AC4474&gt;0,(M4474-V4474)*AC4474,0)</f>
        <v>0</v>
      </c>
      <c r="AF4474" s="16" t="str">
        <f aca="false">IF(AA4474&lt;&gt;"COMPRAR","",IF(AB4474="",IF(X4474="","",IF(X4474-V4474&lt;0.01,"EMPATE TÉCNICO","")),IF(AB4474&lt;I4474,"ESTOQUE INSUFICIENTE",IF(X4474="","",IF(X4474-V4474&lt;0.01,"EMPATE TÉCNICO","")))))</f>
        <v/>
      </c>
      <c r="AG4474" s="16" t="s">
        <v>328</v>
      </c>
      <c r="AH4474" s="16" t="s">
        <v>2039</v>
      </c>
    </row>
    <row r="4475" customFormat="false" ht="15" hidden="false" customHeight="false" outlineLevel="0" collapsed="false">
      <c r="A4475" s="16" t="s">
        <v>13842</v>
      </c>
      <c r="B4475" s="17" t="s">
        <v>13843</v>
      </c>
      <c r="C4475" s="16" t="s">
        <v>13844</v>
      </c>
      <c r="D4475" s="16" t="s">
        <v>13440</v>
      </c>
      <c r="E4475" s="18" t="n">
        <v>1</v>
      </c>
      <c r="F4475" s="16" t="s">
        <v>41</v>
      </c>
      <c r="G4475" s="18" t="n">
        <v>1</v>
      </c>
      <c r="H4475" s="16" t="n">
        <v>22.6</v>
      </c>
      <c r="I4475" s="18" t="n">
        <v>58</v>
      </c>
      <c r="J4475" s="19" t="n">
        <v>9.02</v>
      </c>
      <c r="K4475" s="19" t="n">
        <v>9.02</v>
      </c>
      <c r="L4475" s="19" t="n">
        <v>9.02</v>
      </c>
      <c r="M4475" s="19" t="n">
        <f aca="false">IF(J4475&gt;0,J4475,K4475)*E4475</f>
        <v>9.02</v>
      </c>
      <c r="N4475" s="20"/>
      <c r="O4475" s="21" t="str">
        <f aca="false">IF(R4475="","",ROUND(R4475*(1-Premissas!$B$4),4))</f>
        <v/>
      </c>
      <c r="P4475" s="22"/>
      <c r="Q4475" s="22"/>
      <c r="R4475" s="23"/>
      <c r="S4475" s="24"/>
      <c r="T4475" s="24"/>
      <c r="U4475" s="25"/>
      <c r="V4475" s="19" t="str">
        <f aca="false">IF(COUNT(N4475:Q4475)=0,"",MIN(N4475:Q4475))</f>
        <v/>
      </c>
      <c r="W4475" s="16" t="str">
        <f aca="false">IF(V4475="","",INDEX($N$4:$Q$4,MATCH(V4475,N4475:Q4475,0)))</f>
        <v/>
      </c>
      <c r="X4475" s="19" t="str">
        <f aca="false">IF(COUNT(N4475:Q4475)&lt;2,"",SMALL(N4475:Q4475,2))</f>
        <v/>
      </c>
      <c r="Y4475" s="26" t="str">
        <f aca="false">IF(OR(V4475="",M4475=0),"",V4475/M4475-1)</f>
        <v/>
      </c>
      <c r="Z4475" s="26" t="str">
        <f aca="false">IF(OR(V4475="",L4475=""),"",V4475/(L4475*E4475)-1)</f>
        <v/>
      </c>
      <c r="AA4475" s="16" t="str">
        <f aca="false">IF(V4475="","SEM OFERTA",IF(OR(Y4475&gt;Premissas!$B$11,Y4475&lt;Premissas!$B$12),"VERIFICAR - UNIDADE/EMBALAGEM",IF(Y4475&gt;Premissas!$B$6,"NÃO COMPRAR - REAJUSTE &gt;5%","COMPRAR")))</f>
        <v>SEM OFERTA</v>
      </c>
      <c r="AB4475" s="18" t="str">
        <f aca="false">IF(W4475="DIMEC",S4475,IF(W4475="MEDCENTRO",U4475,""))</f>
        <v/>
      </c>
      <c r="AC4475" s="18" t="n">
        <f aca="false">IF(AA4475&lt;&gt;"COMPRAR",0,IF(AB4475="",I4475,MIN(I4475,AB4475)))</f>
        <v>0</v>
      </c>
      <c r="AD4475" s="19" t="n">
        <f aca="false">IF(AC4475&gt;0,AC4475*V4475,0)</f>
        <v>0</v>
      </c>
      <c r="AE4475" s="19" t="n">
        <f aca="false">IF(AC4475&gt;0,(M4475-V4475)*AC4475,0)</f>
        <v>0</v>
      </c>
      <c r="AF4475" s="16" t="str">
        <f aca="false">IF(AA4475&lt;&gt;"COMPRAR","",IF(AB4475="",IF(X4475="","",IF(X4475-V4475&lt;0.01,"EMPATE TÉCNICO","")),IF(AB4475&lt;I4475,"ESTOQUE INSUFICIENTE",IF(X4475="","",IF(X4475-V4475&lt;0.01,"EMPATE TÉCNICO","")))))</f>
        <v/>
      </c>
      <c r="AG4475" s="16" t="s">
        <v>547</v>
      </c>
      <c r="AH4475" s="16" t="s">
        <v>2039</v>
      </c>
    </row>
    <row r="4476" customFormat="false" ht="15" hidden="false" customHeight="false" outlineLevel="0" collapsed="false">
      <c r="A4476" s="16" t="s">
        <v>13845</v>
      </c>
      <c r="B4476" s="17" t="s">
        <v>13846</v>
      </c>
      <c r="C4476" s="16" t="s">
        <v>13847</v>
      </c>
      <c r="D4476" s="16" t="s">
        <v>13848</v>
      </c>
      <c r="E4476" s="18" t="n">
        <v>1</v>
      </c>
      <c r="F4476" s="16" t="s">
        <v>41</v>
      </c>
      <c r="G4476" s="18" t="n">
        <v>1</v>
      </c>
      <c r="H4476" s="16" t="n">
        <v>0.6</v>
      </c>
      <c r="I4476" s="18" t="n">
        <v>1</v>
      </c>
      <c r="J4476" s="19" t="n">
        <v>59.78</v>
      </c>
      <c r="K4476" s="19" t="n">
        <v>59.78</v>
      </c>
      <c r="L4476" s="19" t="n">
        <v>59.78</v>
      </c>
      <c r="M4476" s="19" t="n">
        <f aca="false">IF(J4476&gt;0,J4476,K4476)*E4476</f>
        <v>59.78</v>
      </c>
      <c r="N4476" s="20"/>
      <c r="O4476" s="21" t="str">
        <f aca="false">IF(R4476="","",ROUND(R4476*(1-Premissas!$B$4),4))</f>
        <v/>
      </c>
      <c r="P4476" s="22"/>
      <c r="Q4476" s="22"/>
      <c r="R4476" s="23"/>
      <c r="S4476" s="24"/>
      <c r="T4476" s="24"/>
      <c r="U4476" s="25"/>
      <c r="V4476" s="19" t="str">
        <f aca="false">IF(COUNT(N4476:Q4476)=0,"",MIN(N4476:Q4476))</f>
        <v/>
      </c>
      <c r="W4476" s="16" t="str">
        <f aca="false">IF(V4476="","",INDEX($N$4:$Q$4,MATCH(V4476,N4476:Q4476,0)))</f>
        <v/>
      </c>
      <c r="X4476" s="19" t="str">
        <f aca="false">IF(COUNT(N4476:Q4476)&lt;2,"",SMALL(N4476:Q4476,2))</f>
        <v/>
      </c>
      <c r="Y4476" s="26" t="str">
        <f aca="false">IF(OR(V4476="",M4476=0),"",V4476/M4476-1)</f>
        <v/>
      </c>
      <c r="Z4476" s="26" t="str">
        <f aca="false">IF(OR(V4476="",L4476=""),"",V4476/(L4476*E4476)-1)</f>
        <v/>
      </c>
      <c r="AA4476" s="16" t="str">
        <f aca="false">IF(V4476="","SEM OFERTA",IF(OR(Y4476&gt;Premissas!$B$11,Y4476&lt;Premissas!$B$12),"VERIFICAR - UNIDADE/EMBALAGEM",IF(Y4476&gt;Premissas!$B$6,"NÃO COMPRAR - REAJUSTE &gt;5%","COMPRAR")))</f>
        <v>SEM OFERTA</v>
      </c>
      <c r="AB4476" s="18" t="str">
        <f aca="false">IF(W4476="DIMEC",S4476,IF(W4476="MEDCENTRO",U4476,""))</f>
        <v/>
      </c>
      <c r="AC4476" s="18" t="n">
        <f aca="false">IF(AA4476&lt;&gt;"COMPRAR",0,IF(AB4476="",I4476,MIN(I4476,AB4476)))</f>
        <v>0</v>
      </c>
      <c r="AD4476" s="19" t="n">
        <f aca="false">IF(AC4476&gt;0,AC4476*V4476,0)</f>
        <v>0</v>
      </c>
      <c r="AE4476" s="19" t="n">
        <f aca="false">IF(AC4476&gt;0,(M4476-V4476)*AC4476,0)</f>
        <v>0</v>
      </c>
      <c r="AF4476" s="16" t="str">
        <f aca="false">IF(AA4476&lt;&gt;"COMPRAR","",IF(AB4476="",IF(X4476="","",IF(X4476-V4476&lt;0.01,"EMPATE TÉCNICO","")),IF(AB4476&lt;I4476,"ESTOQUE INSUFICIENTE",IF(X4476="","",IF(X4476-V4476&lt;0.01,"EMPATE TÉCNICO","")))))</f>
        <v/>
      </c>
      <c r="AG4476" s="16" t="s">
        <v>520</v>
      </c>
      <c r="AH4476" s="16" t="s">
        <v>2039</v>
      </c>
    </row>
    <row r="4477" customFormat="false" ht="15" hidden="false" customHeight="false" outlineLevel="0" collapsed="false">
      <c r="A4477" s="16" t="s">
        <v>13849</v>
      </c>
      <c r="B4477" s="17" t="s">
        <v>13850</v>
      </c>
      <c r="C4477" s="16" t="s">
        <v>13851</v>
      </c>
      <c r="D4477" s="16" t="s">
        <v>9581</v>
      </c>
      <c r="E4477" s="18" t="n">
        <v>1</v>
      </c>
      <c r="F4477" s="16" t="s">
        <v>41</v>
      </c>
      <c r="G4477" s="18" t="n">
        <v>6</v>
      </c>
      <c r="H4477" s="16" t="n">
        <v>3.9</v>
      </c>
      <c r="I4477" s="18" t="n">
        <v>5</v>
      </c>
      <c r="J4477" s="19" t="n">
        <v>28.9257142857143</v>
      </c>
      <c r="K4477" s="19" t="n">
        <v>28.9257142857143</v>
      </c>
      <c r="L4477" s="19" t="n">
        <v>28.9257</v>
      </c>
      <c r="M4477" s="19" t="n">
        <f aca="false">IF(J4477&gt;0,J4477,K4477)*E4477</f>
        <v>28.9257142857143</v>
      </c>
      <c r="N4477" s="20"/>
      <c r="O4477" s="21" t="str">
        <f aca="false">IF(R4477="","",ROUND(R4477*(1-Premissas!$B$4),4))</f>
        <v/>
      </c>
      <c r="P4477" s="22"/>
      <c r="Q4477" s="22"/>
      <c r="R4477" s="23"/>
      <c r="S4477" s="24"/>
      <c r="T4477" s="24"/>
      <c r="U4477" s="25"/>
      <c r="V4477" s="19" t="str">
        <f aca="false">IF(COUNT(N4477:Q4477)=0,"",MIN(N4477:Q4477))</f>
        <v/>
      </c>
      <c r="W4477" s="16" t="str">
        <f aca="false">IF(V4477="","",INDEX($N$4:$Q$4,MATCH(V4477,N4477:Q4477,0)))</f>
        <v/>
      </c>
      <c r="X4477" s="19" t="str">
        <f aca="false">IF(COUNT(N4477:Q4477)&lt;2,"",SMALL(N4477:Q4477,2))</f>
        <v/>
      </c>
      <c r="Y4477" s="26" t="str">
        <f aca="false">IF(OR(V4477="",M4477=0),"",V4477/M4477-1)</f>
        <v/>
      </c>
      <c r="Z4477" s="26" t="str">
        <f aca="false">IF(OR(V4477="",L4477=""),"",V4477/(L4477*E4477)-1)</f>
        <v/>
      </c>
      <c r="AA4477" s="16" t="str">
        <f aca="false">IF(V4477="","SEM OFERTA",IF(OR(Y4477&gt;Premissas!$B$11,Y4477&lt;Premissas!$B$12),"VERIFICAR - UNIDADE/EMBALAGEM",IF(Y4477&gt;Premissas!$B$6,"NÃO COMPRAR - REAJUSTE &gt;5%","COMPRAR")))</f>
        <v>SEM OFERTA</v>
      </c>
      <c r="AB4477" s="18" t="str">
        <f aca="false">IF(W4477="DIMEC",S4477,IF(W4477="MEDCENTRO",U4477,""))</f>
        <v/>
      </c>
      <c r="AC4477" s="18" t="n">
        <f aca="false">IF(AA4477&lt;&gt;"COMPRAR",0,IF(AB4477="",I4477,MIN(I4477,AB4477)))</f>
        <v>0</v>
      </c>
      <c r="AD4477" s="19" t="n">
        <f aca="false">IF(AC4477&gt;0,AC4477*V4477,0)</f>
        <v>0</v>
      </c>
      <c r="AE4477" s="19" t="n">
        <f aca="false">IF(AC4477&gt;0,(M4477-V4477)*AC4477,0)</f>
        <v>0</v>
      </c>
      <c r="AF4477" s="16" t="str">
        <f aca="false">IF(AA4477&lt;&gt;"COMPRAR","",IF(AB4477="",IF(X4477="","",IF(X4477-V4477&lt;0.01,"EMPATE TÉCNICO","")),IF(AB4477&lt;I4477,"ESTOQUE INSUFICIENTE",IF(X4477="","",IF(X4477-V4477&lt;0.01,"EMPATE TÉCNICO","")))))</f>
        <v/>
      </c>
      <c r="AG4477" s="16" t="s">
        <v>328</v>
      </c>
      <c r="AH4477" s="16" t="s">
        <v>2039</v>
      </c>
    </row>
    <row r="4478" customFormat="false" ht="15" hidden="false" customHeight="false" outlineLevel="0" collapsed="false">
      <c r="A4478" s="16" t="s">
        <v>13852</v>
      </c>
      <c r="B4478" s="17" t="s">
        <v>13853</v>
      </c>
      <c r="C4478" s="16" t="s">
        <v>13854</v>
      </c>
      <c r="D4478" s="16" t="s">
        <v>11143</v>
      </c>
      <c r="E4478" s="18" t="n">
        <v>1</v>
      </c>
      <c r="F4478" s="16" t="s">
        <v>41</v>
      </c>
      <c r="G4478" s="18" t="n">
        <v>4</v>
      </c>
      <c r="H4478" s="16" t="n">
        <v>2.1</v>
      </c>
      <c r="I4478" s="18" t="n">
        <v>2</v>
      </c>
      <c r="J4478" s="19" t="n">
        <v>54.87</v>
      </c>
      <c r="K4478" s="19" t="n">
        <v>54.87</v>
      </c>
      <c r="L4478" s="19" t="n">
        <v>54.87</v>
      </c>
      <c r="M4478" s="19" t="n">
        <f aca="false">IF(J4478&gt;0,J4478,K4478)*E4478</f>
        <v>54.87</v>
      </c>
      <c r="N4478" s="20"/>
      <c r="O4478" s="21" t="str">
        <f aca="false">IF(R4478="","",ROUND(R4478*(1-Premissas!$B$4),4))</f>
        <v/>
      </c>
      <c r="P4478" s="22"/>
      <c r="Q4478" s="22"/>
      <c r="R4478" s="23"/>
      <c r="S4478" s="24"/>
      <c r="T4478" s="24"/>
      <c r="U4478" s="25"/>
      <c r="V4478" s="19" t="str">
        <f aca="false">IF(COUNT(N4478:Q4478)=0,"",MIN(N4478:Q4478))</f>
        <v/>
      </c>
      <c r="W4478" s="16" t="str">
        <f aca="false">IF(V4478="","",INDEX($N$4:$Q$4,MATCH(V4478,N4478:Q4478,0)))</f>
        <v/>
      </c>
      <c r="X4478" s="19" t="str">
        <f aca="false">IF(COUNT(N4478:Q4478)&lt;2,"",SMALL(N4478:Q4478,2))</f>
        <v/>
      </c>
      <c r="Y4478" s="26" t="str">
        <f aca="false">IF(OR(V4478="",M4478=0),"",V4478/M4478-1)</f>
        <v/>
      </c>
      <c r="Z4478" s="26" t="str">
        <f aca="false">IF(OR(V4478="",L4478=""),"",V4478/(L4478*E4478)-1)</f>
        <v/>
      </c>
      <c r="AA4478" s="16" t="str">
        <f aca="false">IF(V4478="","SEM OFERTA",IF(OR(Y4478&gt;Premissas!$B$11,Y4478&lt;Premissas!$B$12),"VERIFICAR - UNIDADE/EMBALAGEM",IF(Y4478&gt;Premissas!$B$6,"NÃO COMPRAR - REAJUSTE &gt;5%","COMPRAR")))</f>
        <v>SEM OFERTA</v>
      </c>
      <c r="AB4478" s="18" t="str">
        <f aca="false">IF(W4478="DIMEC",S4478,IF(W4478="MEDCENTRO",U4478,""))</f>
        <v/>
      </c>
      <c r="AC4478" s="18" t="n">
        <f aca="false">IF(AA4478&lt;&gt;"COMPRAR",0,IF(AB4478="",I4478,MIN(I4478,AB4478)))</f>
        <v>0</v>
      </c>
      <c r="AD4478" s="19" t="n">
        <f aca="false">IF(AC4478&gt;0,AC4478*V4478,0)</f>
        <v>0</v>
      </c>
      <c r="AE4478" s="19" t="n">
        <f aca="false">IF(AC4478&gt;0,(M4478-V4478)*AC4478,0)</f>
        <v>0</v>
      </c>
      <c r="AF4478" s="16" t="str">
        <f aca="false">IF(AA4478&lt;&gt;"COMPRAR","",IF(AB4478="",IF(X4478="","",IF(X4478-V4478&lt;0.01,"EMPATE TÉCNICO","")),IF(AB4478&lt;I4478,"ESTOQUE INSUFICIENTE",IF(X4478="","",IF(X4478-V4478&lt;0.01,"EMPATE TÉCNICO","")))))</f>
        <v/>
      </c>
      <c r="AG4478" s="16" t="s">
        <v>547</v>
      </c>
      <c r="AH4478" s="16" t="s">
        <v>2039</v>
      </c>
    </row>
    <row r="4479" customFormat="false" ht="15" hidden="false" customHeight="false" outlineLevel="0" collapsed="false">
      <c r="A4479" s="16" t="s">
        <v>13855</v>
      </c>
      <c r="B4479" s="17" t="s">
        <v>13856</v>
      </c>
      <c r="C4479" s="16" t="s">
        <v>13857</v>
      </c>
      <c r="D4479" s="16" t="s">
        <v>11143</v>
      </c>
      <c r="E4479" s="18" t="n">
        <v>1</v>
      </c>
      <c r="F4479" s="16" t="s">
        <v>41</v>
      </c>
      <c r="G4479" s="18" t="n">
        <v>2</v>
      </c>
      <c r="H4479" s="16" t="n">
        <v>0.9</v>
      </c>
      <c r="I4479" s="18" t="n">
        <v>1</v>
      </c>
      <c r="J4479" s="19" t="n">
        <v>143.49</v>
      </c>
      <c r="K4479" s="19" t="n">
        <v>143.49</v>
      </c>
      <c r="L4479" s="19" t="n">
        <v>143.4897</v>
      </c>
      <c r="M4479" s="19" t="n">
        <f aca="false">IF(J4479&gt;0,J4479,K4479)*E4479</f>
        <v>143.49</v>
      </c>
      <c r="N4479" s="20"/>
      <c r="O4479" s="21" t="str">
        <f aca="false">IF(R4479="","",ROUND(R4479*(1-Premissas!$B$4),4))</f>
        <v/>
      </c>
      <c r="P4479" s="22"/>
      <c r="Q4479" s="22"/>
      <c r="R4479" s="23"/>
      <c r="S4479" s="24"/>
      <c r="T4479" s="24"/>
      <c r="U4479" s="25"/>
      <c r="V4479" s="19" t="str">
        <f aca="false">IF(COUNT(N4479:Q4479)=0,"",MIN(N4479:Q4479))</f>
        <v/>
      </c>
      <c r="W4479" s="16" t="str">
        <f aca="false">IF(V4479="","",INDEX($N$4:$Q$4,MATCH(V4479,N4479:Q4479,0)))</f>
        <v/>
      </c>
      <c r="X4479" s="19" t="str">
        <f aca="false">IF(COUNT(N4479:Q4479)&lt;2,"",SMALL(N4479:Q4479,2))</f>
        <v/>
      </c>
      <c r="Y4479" s="26" t="str">
        <f aca="false">IF(OR(V4479="",M4479=0),"",V4479/M4479-1)</f>
        <v/>
      </c>
      <c r="Z4479" s="26" t="str">
        <f aca="false">IF(OR(V4479="",L4479=""),"",V4479/(L4479*E4479)-1)</f>
        <v/>
      </c>
      <c r="AA4479" s="16" t="str">
        <f aca="false">IF(V4479="","SEM OFERTA",IF(OR(Y4479&gt;Premissas!$B$11,Y4479&lt;Premissas!$B$12),"VERIFICAR - UNIDADE/EMBALAGEM",IF(Y4479&gt;Premissas!$B$6,"NÃO COMPRAR - REAJUSTE &gt;5%","COMPRAR")))</f>
        <v>SEM OFERTA</v>
      </c>
      <c r="AB4479" s="18" t="str">
        <f aca="false">IF(W4479="DIMEC",S4479,IF(W4479="MEDCENTRO",U4479,""))</f>
        <v/>
      </c>
      <c r="AC4479" s="18" t="n">
        <f aca="false">IF(AA4479&lt;&gt;"COMPRAR",0,IF(AB4479="",I4479,MIN(I4479,AB4479)))</f>
        <v>0</v>
      </c>
      <c r="AD4479" s="19" t="n">
        <f aca="false">IF(AC4479&gt;0,AC4479*V4479,0)</f>
        <v>0</v>
      </c>
      <c r="AE4479" s="19" t="n">
        <f aca="false">IF(AC4479&gt;0,(M4479-V4479)*AC4479,0)</f>
        <v>0</v>
      </c>
      <c r="AF4479" s="16" t="str">
        <f aca="false">IF(AA4479&lt;&gt;"COMPRAR","",IF(AB4479="",IF(X4479="","",IF(X4479-V4479&lt;0.01,"EMPATE TÉCNICO","")),IF(AB4479&lt;I4479,"ESTOQUE INSUFICIENTE",IF(X4479="","",IF(X4479-V4479&lt;0.01,"EMPATE TÉCNICO","")))))</f>
        <v/>
      </c>
      <c r="AG4479" s="16" t="s">
        <v>547</v>
      </c>
      <c r="AH4479" s="16" t="s">
        <v>2039</v>
      </c>
    </row>
    <row r="4480" customFormat="false" ht="15" hidden="false" customHeight="false" outlineLevel="0" collapsed="false">
      <c r="A4480" s="16" t="s">
        <v>13858</v>
      </c>
      <c r="B4480" s="17" t="s">
        <v>13859</v>
      </c>
      <c r="C4480" s="16" t="s">
        <v>13860</v>
      </c>
      <c r="D4480" s="16" t="s">
        <v>13861</v>
      </c>
      <c r="E4480" s="18" t="n">
        <v>1</v>
      </c>
      <c r="F4480" s="16" t="s">
        <v>41</v>
      </c>
      <c r="G4480" s="18" t="n">
        <v>8</v>
      </c>
      <c r="H4480" s="16" t="n">
        <v>3.7</v>
      </c>
      <c r="I4480" s="18" t="n">
        <v>2</v>
      </c>
      <c r="J4480" s="19" t="n">
        <v>79.09</v>
      </c>
      <c r="K4480" s="19" t="n">
        <v>79.09</v>
      </c>
      <c r="L4480" s="19" t="n">
        <v>77.37</v>
      </c>
      <c r="M4480" s="19" t="n">
        <f aca="false">IF(J4480&gt;0,J4480,K4480)*E4480</f>
        <v>79.09</v>
      </c>
      <c r="N4480" s="20"/>
      <c r="O4480" s="21" t="str">
        <f aca="false">IF(R4480="","",ROUND(R4480*(1-Premissas!$B$4),4))</f>
        <v/>
      </c>
      <c r="P4480" s="22"/>
      <c r="Q4480" s="22"/>
      <c r="R4480" s="23"/>
      <c r="S4480" s="24"/>
      <c r="T4480" s="24"/>
      <c r="U4480" s="25"/>
      <c r="V4480" s="19" t="str">
        <f aca="false">IF(COUNT(N4480:Q4480)=0,"",MIN(N4480:Q4480))</f>
        <v/>
      </c>
      <c r="W4480" s="16" t="str">
        <f aca="false">IF(V4480="","",INDEX($N$4:$Q$4,MATCH(V4480,N4480:Q4480,0)))</f>
        <v/>
      </c>
      <c r="X4480" s="19" t="str">
        <f aca="false">IF(COUNT(N4480:Q4480)&lt;2,"",SMALL(N4480:Q4480,2))</f>
        <v/>
      </c>
      <c r="Y4480" s="26" t="str">
        <f aca="false">IF(OR(V4480="",M4480=0),"",V4480/M4480-1)</f>
        <v/>
      </c>
      <c r="Z4480" s="26" t="str">
        <f aca="false">IF(OR(V4480="",L4480=""),"",V4480/(L4480*E4480)-1)</f>
        <v/>
      </c>
      <c r="AA4480" s="16" t="str">
        <f aca="false">IF(V4480="","SEM OFERTA",IF(OR(Y4480&gt;Premissas!$B$11,Y4480&lt;Premissas!$B$12),"VERIFICAR - UNIDADE/EMBALAGEM",IF(Y4480&gt;Premissas!$B$6,"NÃO COMPRAR - REAJUSTE &gt;5%","COMPRAR")))</f>
        <v>SEM OFERTA</v>
      </c>
      <c r="AB4480" s="18" t="str">
        <f aca="false">IF(W4480="DIMEC",S4480,IF(W4480="MEDCENTRO",U4480,""))</f>
        <v/>
      </c>
      <c r="AC4480" s="18" t="n">
        <f aca="false">IF(AA4480&lt;&gt;"COMPRAR",0,IF(AB4480="",I4480,MIN(I4480,AB4480)))</f>
        <v>0</v>
      </c>
      <c r="AD4480" s="19" t="n">
        <f aca="false">IF(AC4480&gt;0,AC4480*V4480,0)</f>
        <v>0</v>
      </c>
      <c r="AE4480" s="19" t="n">
        <f aca="false">IF(AC4480&gt;0,(M4480-V4480)*AC4480,0)</f>
        <v>0</v>
      </c>
      <c r="AF4480" s="16" t="str">
        <f aca="false">IF(AA4480&lt;&gt;"COMPRAR","",IF(AB4480="",IF(X4480="","",IF(X4480-V4480&lt;0.01,"EMPATE TÉCNICO","")),IF(AB4480&lt;I4480,"ESTOQUE INSUFICIENTE",IF(X4480="","",IF(X4480-V4480&lt;0.01,"EMPATE TÉCNICO","")))))</f>
        <v/>
      </c>
      <c r="AG4480" s="16" t="s">
        <v>547</v>
      </c>
      <c r="AH4480" s="16" t="s">
        <v>2039</v>
      </c>
    </row>
    <row r="4481" customFormat="false" ht="15" hidden="false" customHeight="false" outlineLevel="0" collapsed="false">
      <c r="A4481" s="16" t="s">
        <v>13862</v>
      </c>
      <c r="B4481" s="17" t="s">
        <v>13863</v>
      </c>
      <c r="C4481" s="16" t="s">
        <v>13864</v>
      </c>
      <c r="D4481" s="16" t="s">
        <v>13343</v>
      </c>
      <c r="E4481" s="18" t="n">
        <v>1</v>
      </c>
      <c r="F4481" s="16" t="s">
        <v>41</v>
      </c>
      <c r="G4481" s="18" t="n">
        <v>16</v>
      </c>
      <c r="H4481" s="16" t="n">
        <v>11.5</v>
      </c>
      <c r="I4481" s="18" t="n">
        <v>14</v>
      </c>
      <c r="J4481" s="19" t="n">
        <v>37.69</v>
      </c>
      <c r="K4481" s="19" t="n">
        <v>37.69</v>
      </c>
      <c r="L4481" s="19" t="n">
        <v>37.69</v>
      </c>
      <c r="M4481" s="19" t="n">
        <f aca="false">IF(J4481&gt;0,J4481,K4481)*E4481</f>
        <v>37.69</v>
      </c>
      <c r="N4481" s="20"/>
      <c r="O4481" s="21" t="str">
        <f aca="false">IF(R4481="","",ROUND(R4481*(1-Premissas!$B$4),4))</f>
        <v/>
      </c>
      <c r="P4481" s="22"/>
      <c r="Q4481" s="22"/>
      <c r="R4481" s="23"/>
      <c r="S4481" s="24"/>
      <c r="T4481" s="24"/>
      <c r="U4481" s="25"/>
      <c r="V4481" s="19" t="str">
        <f aca="false">IF(COUNT(N4481:Q4481)=0,"",MIN(N4481:Q4481))</f>
        <v/>
      </c>
      <c r="W4481" s="16" t="str">
        <f aca="false">IF(V4481="","",INDEX($N$4:$Q$4,MATCH(V4481,N4481:Q4481,0)))</f>
        <v/>
      </c>
      <c r="X4481" s="19" t="str">
        <f aca="false">IF(COUNT(N4481:Q4481)&lt;2,"",SMALL(N4481:Q4481,2))</f>
        <v/>
      </c>
      <c r="Y4481" s="26" t="str">
        <f aca="false">IF(OR(V4481="",M4481=0),"",V4481/M4481-1)</f>
        <v/>
      </c>
      <c r="Z4481" s="26" t="str">
        <f aca="false">IF(OR(V4481="",L4481=""),"",V4481/(L4481*E4481)-1)</f>
        <v/>
      </c>
      <c r="AA4481" s="16" t="str">
        <f aca="false">IF(V4481="","SEM OFERTA",IF(OR(Y4481&gt;Premissas!$B$11,Y4481&lt;Premissas!$B$12),"VERIFICAR - UNIDADE/EMBALAGEM",IF(Y4481&gt;Premissas!$B$6,"NÃO COMPRAR - REAJUSTE &gt;5%","COMPRAR")))</f>
        <v>SEM OFERTA</v>
      </c>
      <c r="AB4481" s="18" t="str">
        <f aca="false">IF(W4481="DIMEC",S4481,IF(W4481="MEDCENTRO",U4481,""))</f>
        <v/>
      </c>
      <c r="AC4481" s="18" t="n">
        <f aca="false">IF(AA4481&lt;&gt;"COMPRAR",0,IF(AB4481="",I4481,MIN(I4481,AB4481)))</f>
        <v>0</v>
      </c>
      <c r="AD4481" s="19" t="n">
        <f aca="false">IF(AC4481&gt;0,AC4481*V4481,0)</f>
        <v>0</v>
      </c>
      <c r="AE4481" s="19" t="n">
        <f aca="false">IF(AC4481&gt;0,(M4481-V4481)*AC4481,0)</f>
        <v>0</v>
      </c>
      <c r="AF4481" s="16" t="str">
        <f aca="false">IF(AA4481&lt;&gt;"COMPRAR","",IF(AB4481="",IF(X4481="","",IF(X4481-V4481&lt;0.01,"EMPATE TÉCNICO","")),IF(AB4481&lt;I4481,"ESTOQUE INSUFICIENTE",IF(X4481="","",IF(X4481-V4481&lt;0.01,"EMPATE TÉCNICO","")))))</f>
        <v/>
      </c>
      <c r="AG4481" s="16" t="s">
        <v>547</v>
      </c>
      <c r="AH4481" s="16" t="s">
        <v>2039</v>
      </c>
    </row>
    <row r="4482" customFormat="false" ht="15" hidden="false" customHeight="false" outlineLevel="0" collapsed="false">
      <c r="A4482" s="16" t="s">
        <v>13865</v>
      </c>
      <c r="B4482" s="17" t="s">
        <v>13866</v>
      </c>
      <c r="C4482" s="16" t="s">
        <v>13867</v>
      </c>
      <c r="D4482" s="16" t="s">
        <v>13868</v>
      </c>
      <c r="E4482" s="18" t="n">
        <v>1</v>
      </c>
      <c r="F4482" s="16" t="s">
        <v>41</v>
      </c>
      <c r="G4482" s="18" t="n">
        <v>6</v>
      </c>
      <c r="H4482" s="16" t="n">
        <v>3.2</v>
      </c>
      <c r="I4482" s="18" t="n">
        <v>3</v>
      </c>
      <c r="J4482" s="19" t="n">
        <v>32.33</v>
      </c>
      <c r="K4482" s="19" t="n">
        <v>32.33</v>
      </c>
      <c r="L4482" s="19" t="n">
        <v>29.57</v>
      </c>
      <c r="M4482" s="19" t="n">
        <f aca="false">IF(J4482&gt;0,J4482,K4482)*E4482</f>
        <v>32.33</v>
      </c>
      <c r="N4482" s="20"/>
      <c r="O4482" s="21" t="str">
        <f aca="false">IF(R4482="","",ROUND(R4482*(1-Premissas!$B$4),4))</f>
        <v/>
      </c>
      <c r="P4482" s="22"/>
      <c r="Q4482" s="22"/>
      <c r="R4482" s="23"/>
      <c r="S4482" s="24"/>
      <c r="T4482" s="24"/>
      <c r="U4482" s="25"/>
      <c r="V4482" s="19" t="str">
        <f aca="false">IF(COUNT(N4482:Q4482)=0,"",MIN(N4482:Q4482))</f>
        <v/>
      </c>
      <c r="W4482" s="16" t="str">
        <f aca="false">IF(V4482="","",INDEX($N$4:$Q$4,MATCH(V4482,N4482:Q4482,0)))</f>
        <v/>
      </c>
      <c r="X4482" s="19" t="str">
        <f aca="false">IF(COUNT(N4482:Q4482)&lt;2,"",SMALL(N4482:Q4482,2))</f>
        <v/>
      </c>
      <c r="Y4482" s="26" t="str">
        <f aca="false">IF(OR(V4482="",M4482=0),"",V4482/M4482-1)</f>
        <v/>
      </c>
      <c r="Z4482" s="26" t="str">
        <f aca="false">IF(OR(V4482="",L4482=""),"",V4482/(L4482*E4482)-1)</f>
        <v/>
      </c>
      <c r="AA4482" s="16" t="str">
        <f aca="false">IF(V4482="","SEM OFERTA",IF(OR(Y4482&gt;Premissas!$B$11,Y4482&lt;Premissas!$B$12),"VERIFICAR - UNIDADE/EMBALAGEM",IF(Y4482&gt;Premissas!$B$6,"NÃO COMPRAR - REAJUSTE &gt;5%","COMPRAR")))</f>
        <v>SEM OFERTA</v>
      </c>
      <c r="AB4482" s="18" t="str">
        <f aca="false">IF(W4482="DIMEC",S4482,IF(W4482="MEDCENTRO",U4482,""))</f>
        <v/>
      </c>
      <c r="AC4482" s="18" t="n">
        <f aca="false">IF(AA4482&lt;&gt;"COMPRAR",0,IF(AB4482="",I4482,MIN(I4482,AB4482)))</f>
        <v>0</v>
      </c>
      <c r="AD4482" s="19" t="n">
        <f aca="false">IF(AC4482&gt;0,AC4482*V4482,0)</f>
        <v>0</v>
      </c>
      <c r="AE4482" s="19" t="n">
        <f aca="false">IF(AC4482&gt;0,(M4482-V4482)*AC4482,0)</f>
        <v>0</v>
      </c>
      <c r="AF4482" s="16" t="str">
        <f aca="false">IF(AA4482&lt;&gt;"COMPRAR","",IF(AB4482="",IF(X4482="","",IF(X4482-V4482&lt;0.01,"EMPATE TÉCNICO","")),IF(AB4482&lt;I4482,"ESTOQUE INSUFICIENTE",IF(X4482="","",IF(X4482-V4482&lt;0.01,"EMPATE TÉCNICO","")))))</f>
        <v/>
      </c>
      <c r="AG4482" s="16" t="s">
        <v>547</v>
      </c>
      <c r="AH4482" s="16" t="s">
        <v>2039</v>
      </c>
    </row>
    <row r="4483" customFormat="false" ht="15" hidden="false" customHeight="false" outlineLevel="0" collapsed="false">
      <c r="A4483" s="16" t="s">
        <v>13869</v>
      </c>
      <c r="B4483" s="17" t="s">
        <v>13870</v>
      </c>
      <c r="C4483" s="16" t="s">
        <v>13871</v>
      </c>
      <c r="D4483" s="16" t="s">
        <v>13868</v>
      </c>
      <c r="E4483" s="18" t="n">
        <v>1</v>
      </c>
      <c r="F4483" s="16" t="s">
        <v>41</v>
      </c>
      <c r="G4483" s="18" t="n">
        <v>9</v>
      </c>
      <c r="H4483" s="16" t="n">
        <v>4.2</v>
      </c>
      <c r="I4483" s="18" t="n">
        <v>2</v>
      </c>
      <c r="J4483" s="19" t="n">
        <v>13.48</v>
      </c>
      <c r="K4483" s="19" t="n">
        <v>13.48</v>
      </c>
      <c r="L4483" s="19" t="n">
        <v>12.33</v>
      </c>
      <c r="M4483" s="19" t="n">
        <f aca="false">IF(J4483&gt;0,J4483,K4483)*E4483</f>
        <v>13.48</v>
      </c>
      <c r="N4483" s="20"/>
      <c r="O4483" s="21" t="str">
        <f aca="false">IF(R4483="","",ROUND(R4483*(1-Premissas!$B$4),4))</f>
        <v/>
      </c>
      <c r="P4483" s="22"/>
      <c r="Q4483" s="22"/>
      <c r="R4483" s="23"/>
      <c r="S4483" s="24"/>
      <c r="T4483" s="24"/>
      <c r="U4483" s="25"/>
      <c r="V4483" s="19" t="str">
        <f aca="false">IF(COUNT(N4483:Q4483)=0,"",MIN(N4483:Q4483))</f>
        <v/>
      </c>
      <c r="W4483" s="16" t="str">
        <f aca="false">IF(V4483="","",INDEX($N$4:$Q$4,MATCH(V4483,N4483:Q4483,0)))</f>
        <v/>
      </c>
      <c r="X4483" s="19" t="str">
        <f aca="false">IF(COUNT(N4483:Q4483)&lt;2,"",SMALL(N4483:Q4483,2))</f>
        <v/>
      </c>
      <c r="Y4483" s="26" t="str">
        <f aca="false">IF(OR(V4483="",M4483=0),"",V4483/M4483-1)</f>
        <v/>
      </c>
      <c r="Z4483" s="26" t="str">
        <f aca="false">IF(OR(V4483="",L4483=""),"",V4483/(L4483*E4483)-1)</f>
        <v/>
      </c>
      <c r="AA4483" s="16" t="str">
        <f aca="false">IF(V4483="","SEM OFERTA",IF(OR(Y4483&gt;Premissas!$B$11,Y4483&lt;Premissas!$B$12),"VERIFICAR - UNIDADE/EMBALAGEM",IF(Y4483&gt;Premissas!$B$6,"NÃO COMPRAR - REAJUSTE &gt;5%","COMPRAR")))</f>
        <v>SEM OFERTA</v>
      </c>
      <c r="AB4483" s="18" t="str">
        <f aca="false">IF(W4483="DIMEC",S4483,IF(W4483="MEDCENTRO",U4483,""))</f>
        <v/>
      </c>
      <c r="AC4483" s="18" t="n">
        <f aca="false">IF(AA4483&lt;&gt;"COMPRAR",0,IF(AB4483="",I4483,MIN(I4483,AB4483)))</f>
        <v>0</v>
      </c>
      <c r="AD4483" s="19" t="n">
        <f aca="false">IF(AC4483&gt;0,AC4483*V4483,0)</f>
        <v>0</v>
      </c>
      <c r="AE4483" s="19" t="n">
        <f aca="false">IF(AC4483&gt;0,(M4483-V4483)*AC4483,0)</f>
        <v>0</v>
      </c>
      <c r="AF4483" s="16" t="str">
        <f aca="false">IF(AA4483&lt;&gt;"COMPRAR","",IF(AB4483="",IF(X4483="","",IF(X4483-V4483&lt;0.01,"EMPATE TÉCNICO","")),IF(AB4483&lt;I4483,"ESTOQUE INSUFICIENTE",IF(X4483="","",IF(X4483-V4483&lt;0.01,"EMPATE TÉCNICO","")))))</f>
        <v/>
      </c>
      <c r="AG4483" s="16" t="s">
        <v>547</v>
      </c>
      <c r="AH4483" s="16" t="s">
        <v>2039</v>
      </c>
    </row>
    <row r="4484" customFormat="false" ht="15" hidden="false" customHeight="false" outlineLevel="0" collapsed="false">
      <c r="A4484" s="16" t="s">
        <v>13872</v>
      </c>
      <c r="B4484" s="17" t="s">
        <v>13873</v>
      </c>
      <c r="C4484" s="16" t="s">
        <v>13874</v>
      </c>
      <c r="D4484" s="16" t="s">
        <v>3904</v>
      </c>
      <c r="E4484" s="18" t="n">
        <v>1</v>
      </c>
      <c r="F4484" s="16" t="s">
        <v>42</v>
      </c>
      <c r="G4484" s="18" t="n">
        <v>0</v>
      </c>
      <c r="H4484" s="16" t="n">
        <v>1.4</v>
      </c>
      <c r="I4484" s="18" t="n">
        <v>4</v>
      </c>
      <c r="J4484" s="19" t="n">
        <v>14.17</v>
      </c>
      <c r="K4484" s="19" t="n">
        <v>14.17</v>
      </c>
      <c r="L4484" s="19" t="n">
        <v>14.17</v>
      </c>
      <c r="M4484" s="19" t="n">
        <f aca="false">IF(J4484&gt;0,J4484,K4484)*E4484</f>
        <v>14.17</v>
      </c>
      <c r="N4484" s="20"/>
      <c r="O4484" s="21" t="str">
        <f aca="false">IF(R4484="","",ROUND(R4484*(1-Premissas!$B$4),4))</f>
        <v/>
      </c>
      <c r="P4484" s="22"/>
      <c r="Q4484" s="22"/>
      <c r="R4484" s="23"/>
      <c r="S4484" s="24"/>
      <c r="T4484" s="24"/>
      <c r="U4484" s="25"/>
      <c r="V4484" s="19" t="str">
        <f aca="false">IF(COUNT(N4484:Q4484)=0,"",MIN(N4484:Q4484))</f>
        <v/>
      </c>
      <c r="W4484" s="16" t="str">
        <f aca="false">IF(V4484="","",INDEX($N$4:$Q$4,MATCH(V4484,N4484:Q4484,0)))</f>
        <v/>
      </c>
      <c r="X4484" s="19" t="str">
        <f aca="false">IF(COUNT(N4484:Q4484)&lt;2,"",SMALL(N4484:Q4484,2))</f>
        <v/>
      </c>
      <c r="Y4484" s="26" t="str">
        <f aca="false">IF(OR(V4484="",M4484=0),"",V4484/M4484-1)</f>
        <v/>
      </c>
      <c r="Z4484" s="26" t="str">
        <f aca="false">IF(OR(V4484="",L4484=""),"",V4484/(L4484*E4484)-1)</f>
        <v/>
      </c>
      <c r="AA4484" s="16" t="str">
        <f aca="false">IF(V4484="","SEM OFERTA",IF(OR(Y4484&gt;Premissas!$B$11,Y4484&lt;Premissas!$B$12),"VERIFICAR - UNIDADE/EMBALAGEM",IF(Y4484&gt;Premissas!$B$6,"NÃO COMPRAR - REAJUSTE &gt;5%","COMPRAR")))</f>
        <v>SEM OFERTA</v>
      </c>
      <c r="AB4484" s="18" t="str">
        <f aca="false">IF(W4484="DIMEC",S4484,IF(W4484="MEDCENTRO",U4484,""))</f>
        <v/>
      </c>
      <c r="AC4484" s="18" t="n">
        <f aca="false">IF(AA4484&lt;&gt;"COMPRAR",0,IF(AB4484="",I4484,MIN(I4484,AB4484)))</f>
        <v>0</v>
      </c>
      <c r="AD4484" s="19" t="n">
        <f aca="false">IF(AC4484&gt;0,AC4484*V4484,0)</f>
        <v>0</v>
      </c>
      <c r="AE4484" s="19" t="n">
        <f aca="false">IF(AC4484&gt;0,(M4484-V4484)*AC4484,0)</f>
        <v>0</v>
      </c>
      <c r="AF4484" s="16" t="str">
        <f aca="false">IF(AA4484&lt;&gt;"COMPRAR","",IF(AB4484="",IF(X4484="","",IF(X4484-V4484&lt;0.01,"EMPATE TÉCNICO","")),IF(AB4484&lt;I4484,"ESTOQUE INSUFICIENTE",IF(X4484="","",IF(X4484-V4484&lt;0.01,"EMPATE TÉCNICO","")))))</f>
        <v/>
      </c>
      <c r="AG4484" s="16" t="s">
        <v>547</v>
      </c>
      <c r="AH4484" s="16" t="s">
        <v>2039</v>
      </c>
    </row>
    <row r="4485" customFormat="false" ht="15" hidden="false" customHeight="false" outlineLevel="0" collapsed="false">
      <c r="A4485" s="16" t="s">
        <v>13875</v>
      </c>
      <c r="B4485" s="17" t="s">
        <v>13876</v>
      </c>
      <c r="C4485" s="16" t="s">
        <v>13877</v>
      </c>
      <c r="D4485" s="16" t="s">
        <v>3904</v>
      </c>
      <c r="E4485" s="18" t="n">
        <v>1</v>
      </c>
      <c r="F4485" s="16" t="s">
        <v>42</v>
      </c>
      <c r="G4485" s="18" t="n">
        <v>0</v>
      </c>
      <c r="H4485" s="16" t="n">
        <v>2.1</v>
      </c>
      <c r="I4485" s="18" t="n">
        <v>6</v>
      </c>
      <c r="J4485" s="19" t="n">
        <v>16.9216666666667</v>
      </c>
      <c r="K4485" s="19" t="n">
        <v>16.9216666666667</v>
      </c>
      <c r="L4485" s="19" t="n">
        <v>16.9217</v>
      </c>
      <c r="M4485" s="19" t="n">
        <f aca="false">IF(J4485&gt;0,J4485,K4485)*E4485</f>
        <v>16.9216666666667</v>
      </c>
      <c r="N4485" s="20"/>
      <c r="O4485" s="21" t="str">
        <f aca="false">IF(R4485="","",ROUND(R4485*(1-Premissas!$B$4),4))</f>
        <v/>
      </c>
      <c r="P4485" s="22"/>
      <c r="Q4485" s="22"/>
      <c r="R4485" s="23"/>
      <c r="S4485" s="24"/>
      <c r="T4485" s="24"/>
      <c r="U4485" s="25"/>
      <c r="V4485" s="19" t="str">
        <f aca="false">IF(COUNT(N4485:Q4485)=0,"",MIN(N4485:Q4485))</f>
        <v/>
      </c>
      <c r="W4485" s="16" t="str">
        <f aca="false">IF(V4485="","",INDEX($N$4:$Q$4,MATCH(V4485,N4485:Q4485,0)))</f>
        <v/>
      </c>
      <c r="X4485" s="19" t="str">
        <f aca="false">IF(COUNT(N4485:Q4485)&lt;2,"",SMALL(N4485:Q4485,2))</f>
        <v/>
      </c>
      <c r="Y4485" s="26" t="str">
        <f aca="false">IF(OR(V4485="",M4485=0),"",V4485/M4485-1)</f>
        <v/>
      </c>
      <c r="Z4485" s="26" t="str">
        <f aca="false">IF(OR(V4485="",L4485=""),"",V4485/(L4485*E4485)-1)</f>
        <v/>
      </c>
      <c r="AA4485" s="16" t="str">
        <f aca="false">IF(V4485="","SEM OFERTA",IF(OR(Y4485&gt;Premissas!$B$11,Y4485&lt;Premissas!$B$12),"VERIFICAR - UNIDADE/EMBALAGEM",IF(Y4485&gt;Premissas!$B$6,"NÃO COMPRAR - REAJUSTE &gt;5%","COMPRAR")))</f>
        <v>SEM OFERTA</v>
      </c>
      <c r="AB4485" s="18" t="str">
        <f aca="false">IF(W4485="DIMEC",S4485,IF(W4485="MEDCENTRO",U4485,""))</f>
        <v/>
      </c>
      <c r="AC4485" s="18" t="n">
        <f aca="false">IF(AA4485&lt;&gt;"COMPRAR",0,IF(AB4485="",I4485,MIN(I4485,AB4485)))</f>
        <v>0</v>
      </c>
      <c r="AD4485" s="19" t="n">
        <f aca="false">IF(AC4485&gt;0,AC4485*V4485,0)</f>
        <v>0</v>
      </c>
      <c r="AE4485" s="19" t="n">
        <f aca="false">IF(AC4485&gt;0,(M4485-V4485)*AC4485,0)</f>
        <v>0</v>
      </c>
      <c r="AF4485" s="16" t="str">
        <f aca="false">IF(AA4485&lt;&gt;"COMPRAR","",IF(AB4485="",IF(X4485="","",IF(X4485-V4485&lt;0.01,"EMPATE TÉCNICO","")),IF(AB4485&lt;I4485,"ESTOQUE INSUFICIENTE",IF(X4485="","",IF(X4485-V4485&lt;0.01,"EMPATE TÉCNICO","")))))</f>
        <v/>
      </c>
      <c r="AG4485" s="16" t="s">
        <v>328</v>
      </c>
      <c r="AH4485" s="16" t="s">
        <v>2039</v>
      </c>
    </row>
    <row r="4486" customFormat="false" ht="15" hidden="false" customHeight="false" outlineLevel="0" collapsed="false">
      <c r="A4486" s="16" t="s">
        <v>13878</v>
      </c>
      <c r="B4486" s="17" t="s">
        <v>13879</v>
      </c>
      <c r="C4486" s="16" t="s">
        <v>13880</v>
      </c>
      <c r="D4486" s="16" t="s">
        <v>3904</v>
      </c>
      <c r="E4486" s="18" t="n">
        <v>1</v>
      </c>
      <c r="F4486" s="16" t="s">
        <v>42</v>
      </c>
      <c r="G4486" s="18" t="n">
        <v>4</v>
      </c>
      <c r="H4486" s="16" t="n">
        <v>2.2</v>
      </c>
      <c r="I4486" s="18" t="n">
        <v>2</v>
      </c>
      <c r="J4486" s="19" t="n">
        <v>14.2933333333333</v>
      </c>
      <c r="K4486" s="19" t="n">
        <v>14.2933333333333</v>
      </c>
      <c r="L4486" s="19" t="n">
        <v>13.92</v>
      </c>
      <c r="M4486" s="19" t="n">
        <f aca="false">IF(J4486&gt;0,J4486,K4486)*E4486</f>
        <v>14.2933333333333</v>
      </c>
      <c r="N4486" s="20"/>
      <c r="O4486" s="21" t="str">
        <f aca="false">IF(R4486="","",ROUND(R4486*(1-Premissas!$B$4),4))</f>
        <v/>
      </c>
      <c r="P4486" s="22"/>
      <c r="Q4486" s="22"/>
      <c r="R4486" s="23"/>
      <c r="S4486" s="24"/>
      <c r="T4486" s="24"/>
      <c r="U4486" s="25"/>
      <c r="V4486" s="19" t="str">
        <f aca="false">IF(COUNT(N4486:Q4486)=0,"",MIN(N4486:Q4486))</f>
        <v/>
      </c>
      <c r="W4486" s="16" t="str">
        <f aca="false">IF(V4486="","",INDEX($N$4:$Q$4,MATCH(V4486,N4486:Q4486,0)))</f>
        <v/>
      </c>
      <c r="X4486" s="19" t="str">
        <f aca="false">IF(COUNT(N4486:Q4486)&lt;2,"",SMALL(N4486:Q4486,2))</f>
        <v/>
      </c>
      <c r="Y4486" s="26" t="str">
        <f aca="false">IF(OR(V4486="",M4486=0),"",V4486/M4486-1)</f>
        <v/>
      </c>
      <c r="Z4486" s="26" t="str">
        <f aca="false">IF(OR(V4486="",L4486=""),"",V4486/(L4486*E4486)-1)</f>
        <v/>
      </c>
      <c r="AA4486" s="16" t="str">
        <f aca="false">IF(V4486="","SEM OFERTA",IF(OR(Y4486&gt;Premissas!$B$11,Y4486&lt;Premissas!$B$12),"VERIFICAR - UNIDADE/EMBALAGEM",IF(Y4486&gt;Premissas!$B$6,"NÃO COMPRAR - REAJUSTE &gt;5%","COMPRAR")))</f>
        <v>SEM OFERTA</v>
      </c>
      <c r="AB4486" s="18" t="str">
        <f aca="false">IF(W4486="DIMEC",S4486,IF(W4486="MEDCENTRO",U4486,""))</f>
        <v/>
      </c>
      <c r="AC4486" s="18" t="n">
        <f aca="false">IF(AA4486&lt;&gt;"COMPRAR",0,IF(AB4486="",I4486,MIN(I4486,AB4486)))</f>
        <v>0</v>
      </c>
      <c r="AD4486" s="19" t="n">
        <f aca="false">IF(AC4486&gt;0,AC4486*V4486,0)</f>
        <v>0</v>
      </c>
      <c r="AE4486" s="19" t="n">
        <f aca="false">IF(AC4486&gt;0,(M4486-V4486)*AC4486,0)</f>
        <v>0</v>
      </c>
      <c r="AF4486" s="16" t="str">
        <f aca="false">IF(AA4486&lt;&gt;"COMPRAR","",IF(AB4486="",IF(X4486="","",IF(X4486-V4486&lt;0.01,"EMPATE TÉCNICO","")),IF(AB4486&lt;I4486,"ESTOQUE INSUFICIENTE",IF(X4486="","",IF(X4486-V4486&lt;0.01,"EMPATE TÉCNICO","")))))</f>
        <v/>
      </c>
      <c r="AG4486" s="16" t="s">
        <v>547</v>
      </c>
      <c r="AH4486" s="16" t="s">
        <v>2039</v>
      </c>
    </row>
    <row r="4487" customFormat="false" ht="15" hidden="false" customHeight="false" outlineLevel="0" collapsed="false">
      <c r="A4487" s="16" t="s">
        <v>13881</v>
      </c>
      <c r="B4487" s="17" t="s">
        <v>13882</v>
      </c>
      <c r="C4487" s="16" t="s">
        <v>13883</v>
      </c>
      <c r="D4487" s="16" t="s">
        <v>3904</v>
      </c>
      <c r="E4487" s="18" t="n">
        <v>1</v>
      </c>
      <c r="F4487" s="16" t="s">
        <v>43</v>
      </c>
      <c r="G4487" s="18" t="n">
        <v>1</v>
      </c>
      <c r="H4487" s="16" t="n">
        <v>0.7</v>
      </c>
      <c r="I4487" s="18" t="n">
        <v>1</v>
      </c>
      <c r="J4487" s="19" t="n">
        <v>18.305</v>
      </c>
      <c r="K4487" s="19" t="n">
        <v>18.305</v>
      </c>
      <c r="L4487" s="19" t="n">
        <v>18.305</v>
      </c>
      <c r="M4487" s="19" t="n">
        <f aca="false">IF(J4487&gt;0,J4487,K4487)*E4487</f>
        <v>18.305</v>
      </c>
      <c r="N4487" s="20"/>
      <c r="O4487" s="21" t="str">
        <f aca="false">IF(R4487="","",ROUND(R4487*(1-Premissas!$B$4),4))</f>
        <v/>
      </c>
      <c r="P4487" s="22"/>
      <c r="Q4487" s="22"/>
      <c r="R4487" s="23"/>
      <c r="S4487" s="24"/>
      <c r="T4487" s="24"/>
      <c r="U4487" s="25"/>
      <c r="V4487" s="19" t="str">
        <f aca="false">IF(COUNT(N4487:Q4487)=0,"",MIN(N4487:Q4487))</f>
        <v/>
      </c>
      <c r="W4487" s="16" t="str">
        <f aca="false">IF(V4487="","",INDEX($N$4:$Q$4,MATCH(V4487,N4487:Q4487,0)))</f>
        <v/>
      </c>
      <c r="X4487" s="19" t="str">
        <f aca="false">IF(COUNT(N4487:Q4487)&lt;2,"",SMALL(N4487:Q4487,2))</f>
        <v/>
      </c>
      <c r="Y4487" s="26" t="str">
        <f aca="false">IF(OR(V4487="",M4487=0),"",V4487/M4487-1)</f>
        <v/>
      </c>
      <c r="Z4487" s="26" t="str">
        <f aca="false">IF(OR(V4487="",L4487=""),"",V4487/(L4487*E4487)-1)</f>
        <v/>
      </c>
      <c r="AA4487" s="16" t="str">
        <f aca="false">IF(V4487="","SEM OFERTA",IF(OR(Y4487&gt;Premissas!$B$11,Y4487&lt;Premissas!$B$12),"VERIFICAR - UNIDADE/EMBALAGEM",IF(Y4487&gt;Premissas!$B$6,"NÃO COMPRAR - REAJUSTE &gt;5%","COMPRAR")))</f>
        <v>SEM OFERTA</v>
      </c>
      <c r="AB4487" s="18" t="str">
        <f aca="false">IF(W4487="DIMEC",S4487,IF(W4487="MEDCENTRO",U4487,""))</f>
        <v/>
      </c>
      <c r="AC4487" s="18" t="n">
        <f aca="false">IF(AA4487&lt;&gt;"COMPRAR",0,IF(AB4487="",I4487,MIN(I4487,AB4487)))</f>
        <v>0</v>
      </c>
      <c r="AD4487" s="19" t="n">
        <f aca="false">IF(AC4487&gt;0,AC4487*V4487,0)</f>
        <v>0</v>
      </c>
      <c r="AE4487" s="19" t="n">
        <f aca="false">IF(AC4487&gt;0,(M4487-V4487)*AC4487,0)</f>
        <v>0</v>
      </c>
      <c r="AF4487" s="16" t="str">
        <f aca="false">IF(AA4487&lt;&gt;"COMPRAR","",IF(AB4487="",IF(X4487="","",IF(X4487-V4487&lt;0.01,"EMPATE TÉCNICO","")),IF(AB4487&lt;I4487,"ESTOQUE INSUFICIENTE",IF(X4487="","",IF(X4487-V4487&lt;0.01,"EMPATE TÉCNICO","")))))</f>
        <v/>
      </c>
      <c r="AG4487" s="16" t="s">
        <v>547</v>
      </c>
      <c r="AH4487" s="16" t="s">
        <v>2039</v>
      </c>
    </row>
    <row r="4488" customFormat="false" ht="15" hidden="false" customHeight="false" outlineLevel="0" collapsed="false">
      <c r="A4488" s="16" t="s">
        <v>13884</v>
      </c>
      <c r="B4488" s="17" t="s">
        <v>13885</v>
      </c>
      <c r="C4488" s="16" t="s">
        <v>13886</v>
      </c>
      <c r="D4488" s="16" t="s">
        <v>9581</v>
      </c>
      <c r="E4488" s="18" t="n">
        <v>1</v>
      </c>
      <c r="F4488" s="16" t="s">
        <v>41</v>
      </c>
      <c r="G4488" s="18" t="n">
        <v>6</v>
      </c>
      <c r="H4488" s="16" t="n">
        <v>3</v>
      </c>
      <c r="I4488" s="18" t="n">
        <v>2</v>
      </c>
      <c r="J4488" s="19" t="n">
        <v>16.2</v>
      </c>
      <c r="K4488" s="19" t="n">
        <v>16.2</v>
      </c>
      <c r="L4488" s="19" t="n">
        <v>16.2</v>
      </c>
      <c r="M4488" s="19" t="n">
        <f aca="false">IF(J4488&gt;0,J4488,K4488)*E4488</f>
        <v>16.2</v>
      </c>
      <c r="N4488" s="20"/>
      <c r="O4488" s="21" t="str">
        <f aca="false">IF(R4488="","",ROUND(R4488*(1-Premissas!$B$4),4))</f>
        <v/>
      </c>
      <c r="P4488" s="22"/>
      <c r="Q4488" s="22"/>
      <c r="R4488" s="23"/>
      <c r="S4488" s="24"/>
      <c r="T4488" s="24"/>
      <c r="U4488" s="25"/>
      <c r="V4488" s="19" t="str">
        <f aca="false">IF(COUNT(N4488:Q4488)=0,"",MIN(N4488:Q4488))</f>
        <v/>
      </c>
      <c r="W4488" s="16" t="str">
        <f aca="false">IF(V4488="","",INDEX($N$4:$Q$4,MATCH(V4488,N4488:Q4488,0)))</f>
        <v/>
      </c>
      <c r="X4488" s="19" t="str">
        <f aca="false">IF(COUNT(N4488:Q4488)&lt;2,"",SMALL(N4488:Q4488,2))</f>
        <v/>
      </c>
      <c r="Y4488" s="26" t="str">
        <f aca="false">IF(OR(V4488="",M4488=0),"",V4488/M4488-1)</f>
        <v/>
      </c>
      <c r="Z4488" s="26" t="str">
        <f aca="false">IF(OR(V4488="",L4488=""),"",V4488/(L4488*E4488)-1)</f>
        <v/>
      </c>
      <c r="AA4488" s="16" t="str">
        <f aca="false">IF(V4488="","SEM OFERTA",IF(OR(Y4488&gt;Premissas!$B$11,Y4488&lt;Premissas!$B$12),"VERIFICAR - UNIDADE/EMBALAGEM",IF(Y4488&gt;Premissas!$B$6,"NÃO COMPRAR - REAJUSTE &gt;5%","COMPRAR")))</f>
        <v>SEM OFERTA</v>
      </c>
      <c r="AB4488" s="18" t="str">
        <f aca="false">IF(W4488="DIMEC",S4488,IF(W4488="MEDCENTRO",U4488,""))</f>
        <v/>
      </c>
      <c r="AC4488" s="18" t="n">
        <f aca="false">IF(AA4488&lt;&gt;"COMPRAR",0,IF(AB4488="",I4488,MIN(I4488,AB4488)))</f>
        <v>0</v>
      </c>
      <c r="AD4488" s="19" t="n">
        <f aca="false">IF(AC4488&gt;0,AC4488*V4488,0)</f>
        <v>0</v>
      </c>
      <c r="AE4488" s="19" t="n">
        <f aca="false">IF(AC4488&gt;0,(M4488-V4488)*AC4488,0)</f>
        <v>0</v>
      </c>
      <c r="AF4488" s="16" t="str">
        <f aca="false">IF(AA4488&lt;&gt;"COMPRAR","",IF(AB4488="",IF(X4488="","",IF(X4488-V4488&lt;0.01,"EMPATE TÉCNICO","")),IF(AB4488&lt;I4488,"ESTOQUE INSUFICIENTE",IF(X4488="","",IF(X4488-V4488&lt;0.01,"EMPATE TÉCNICO","")))))</f>
        <v/>
      </c>
      <c r="AG4488" s="16" t="s">
        <v>328</v>
      </c>
      <c r="AH4488" s="16" t="s">
        <v>2039</v>
      </c>
    </row>
    <row r="4489" customFormat="false" ht="15" hidden="false" customHeight="false" outlineLevel="0" collapsed="false">
      <c r="A4489" s="16" t="s">
        <v>13887</v>
      </c>
      <c r="B4489" s="17" t="s">
        <v>13888</v>
      </c>
      <c r="C4489" s="16" t="s">
        <v>13889</v>
      </c>
      <c r="D4489" s="16" t="s">
        <v>9581</v>
      </c>
      <c r="E4489" s="18" t="n">
        <v>1</v>
      </c>
      <c r="F4489" s="16" t="s">
        <v>41</v>
      </c>
      <c r="G4489" s="18" t="n">
        <v>4</v>
      </c>
      <c r="H4489" s="16" t="n">
        <v>4.3</v>
      </c>
      <c r="I4489" s="18" t="n">
        <v>8</v>
      </c>
      <c r="J4489" s="19" t="n">
        <v>8.01833333333333</v>
      </c>
      <c r="K4489" s="19" t="n">
        <v>8.01833333333333</v>
      </c>
      <c r="L4489" s="19" t="n">
        <v>8.0183</v>
      </c>
      <c r="M4489" s="19" t="n">
        <f aca="false">IF(J4489&gt;0,J4489,K4489)*E4489</f>
        <v>8.01833333333333</v>
      </c>
      <c r="N4489" s="20"/>
      <c r="O4489" s="21" t="str">
        <f aca="false">IF(R4489="","",ROUND(R4489*(1-Premissas!$B$4),4))</f>
        <v/>
      </c>
      <c r="P4489" s="22"/>
      <c r="Q4489" s="22"/>
      <c r="R4489" s="23"/>
      <c r="S4489" s="24"/>
      <c r="T4489" s="24"/>
      <c r="U4489" s="25"/>
      <c r="V4489" s="19" t="str">
        <f aca="false">IF(COUNT(N4489:Q4489)=0,"",MIN(N4489:Q4489))</f>
        <v/>
      </c>
      <c r="W4489" s="16" t="str">
        <f aca="false">IF(V4489="","",INDEX($N$4:$Q$4,MATCH(V4489,N4489:Q4489,0)))</f>
        <v/>
      </c>
      <c r="X4489" s="19" t="str">
        <f aca="false">IF(COUNT(N4489:Q4489)&lt;2,"",SMALL(N4489:Q4489,2))</f>
        <v/>
      </c>
      <c r="Y4489" s="26" t="str">
        <f aca="false">IF(OR(V4489="",M4489=0),"",V4489/M4489-1)</f>
        <v/>
      </c>
      <c r="Z4489" s="26" t="str">
        <f aca="false">IF(OR(V4489="",L4489=""),"",V4489/(L4489*E4489)-1)</f>
        <v/>
      </c>
      <c r="AA4489" s="16" t="str">
        <f aca="false">IF(V4489="","SEM OFERTA",IF(OR(Y4489&gt;Premissas!$B$11,Y4489&lt;Premissas!$B$12),"VERIFICAR - UNIDADE/EMBALAGEM",IF(Y4489&gt;Premissas!$B$6,"NÃO COMPRAR - REAJUSTE &gt;5%","COMPRAR")))</f>
        <v>SEM OFERTA</v>
      </c>
      <c r="AB4489" s="18" t="str">
        <f aca="false">IF(W4489="DIMEC",S4489,IF(W4489="MEDCENTRO",U4489,""))</f>
        <v/>
      </c>
      <c r="AC4489" s="18" t="n">
        <f aca="false">IF(AA4489&lt;&gt;"COMPRAR",0,IF(AB4489="",I4489,MIN(I4489,AB4489)))</f>
        <v>0</v>
      </c>
      <c r="AD4489" s="19" t="n">
        <f aca="false">IF(AC4489&gt;0,AC4489*V4489,0)</f>
        <v>0</v>
      </c>
      <c r="AE4489" s="19" t="n">
        <f aca="false">IF(AC4489&gt;0,(M4489-V4489)*AC4489,0)</f>
        <v>0</v>
      </c>
      <c r="AF4489" s="16" t="str">
        <f aca="false">IF(AA4489&lt;&gt;"COMPRAR","",IF(AB4489="",IF(X4489="","",IF(X4489-V4489&lt;0.01,"EMPATE TÉCNICO","")),IF(AB4489&lt;I4489,"ESTOQUE INSUFICIENTE",IF(X4489="","",IF(X4489-V4489&lt;0.01,"EMPATE TÉCNICO","")))))</f>
        <v/>
      </c>
      <c r="AG4489" s="16" t="s">
        <v>328</v>
      </c>
      <c r="AH4489" s="16" t="s">
        <v>2039</v>
      </c>
    </row>
    <row r="4490" customFormat="false" ht="15" hidden="false" customHeight="false" outlineLevel="0" collapsed="false">
      <c r="A4490" s="16" t="s">
        <v>13890</v>
      </c>
      <c r="B4490" s="17" t="s">
        <v>13891</v>
      </c>
      <c r="C4490" s="16" t="s">
        <v>13892</v>
      </c>
      <c r="D4490" s="16" t="s">
        <v>9581</v>
      </c>
      <c r="E4490" s="18" t="n">
        <v>1</v>
      </c>
      <c r="F4490" s="16" t="s">
        <v>41</v>
      </c>
      <c r="G4490" s="18" t="n">
        <v>1</v>
      </c>
      <c r="H4490" s="16" t="n">
        <v>0.7</v>
      </c>
      <c r="I4490" s="18" t="n">
        <v>1</v>
      </c>
      <c r="J4490" s="19" t="n">
        <v>66.52</v>
      </c>
      <c r="K4490" s="19" t="n">
        <v>66.52</v>
      </c>
      <c r="L4490" s="19" t="n">
        <v>61.68</v>
      </c>
      <c r="M4490" s="19" t="n">
        <f aca="false">IF(J4490&gt;0,J4490,K4490)*E4490</f>
        <v>66.52</v>
      </c>
      <c r="N4490" s="20"/>
      <c r="O4490" s="21" t="str">
        <f aca="false">IF(R4490="","",ROUND(R4490*(1-Premissas!$B$4),4))</f>
        <v/>
      </c>
      <c r="P4490" s="22"/>
      <c r="Q4490" s="22"/>
      <c r="R4490" s="23"/>
      <c r="S4490" s="24"/>
      <c r="T4490" s="24"/>
      <c r="U4490" s="25"/>
      <c r="V4490" s="19" t="str">
        <f aca="false">IF(COUNT(N4490:Q4490)=0,"",MIN(N4490:Q4490))</f>
        <v/>
      </c>
      <c r="W4490" s="16" t="str">
        <f aca="false">IF(V4490="","",INDEX($N$4:$Q$4,MATCH(V4490,N4490:Q4490,0)))</f>
        <v/>
      </c>
      <c r="X4490" s="19" t="str">
        <f aca="false">IF(COUNT(N4490:Q4490)&lt;2,"",SMALL(N4490:Q4490,2))</f>
        <v/>
      </c>
      <c r="Y4490" s="26" t="str">
        <f aca="false">IF(OR(V4490="",M4490=0),"",V4490/M4490-1)</f>
        <v/>
      </c>
      <c r="Z4490" s="26" t="str">
        <f aca="false">IF(OR(V4490="",L4490=""),"",V4490/(L4490*E4490)-1)</f>
        <v/>
      </c>
      <c r="AA4490" s="16" t="str">
        <f aca="false">IF(V4490="","SEM OFERTA",IF(OR(Y4490&gt;Premissas!$B$11,Y4490&lt;Premissas!$B$12),"VERIFICAR - UNIDADE/EMBALAGEM",IF(Y4490&gt;Premissas!$B$6,"NÃO COMPRAR - REAJUSTE &gt;5%","COMPRAR")))</f>
        <v>SEM OFERTA</v>
      </c>
      <c r="AB4490" s="18" t="str">
        <f aca="false">IF(W4490="DIMEC",S4490,IF(W4490="MEDCENTRO",U4490,""))</f>
        <v/>
      </c>
      <c r="AC4490" s="18" t="n">
        <f aca="false">IF(AA4490&lt;&gt;"COMPRAR",0,IF(AB4490="",I4490,MIN(I4490,AB4490)))</f>
        <v>0</v>
      </c>
      <c r="AD4490" s="19" t="n">
        <f aca="false">IF(AC4490&gt;0,AC4490*V4490,0)</f>
        <v>0</v>
      </c>
      <c r="AE4490" s="19" t="n">
        <f aca="false">IF(AC4490&gt;0,(M4490-V4490)*AC4490,0)</f>
        <v>0</v>
      </c>
      <c r="AF4490" s="16" t="str">
        <f aca="false">IF(AA4490&lt;&gt;"COMPRAR","",IF(AB4490="",IF(X4490="","",IF(X4490-V4490&lt;0.01,"EMPATE TÉCNICO","")),IF(AB4490&lt;I4490,"ESTOQUE INSUFICIENTE",IF(X4490="","",IF(X4490-V4490&lt;0.01,"EMPATE TÉCNICO","")))))</f>
        <v/>
      </c>
      <c r="AG4490" s="16" t="s">
        <v>547</v>
      </c>
      <c r="AH4490" s="16" t="s">
        <v>2039</v>
      </c>
    </row>
    <row r="4491" customFormat="false" ht="15" hidden="false" customHeight="false" outlineLevel="0" collapsed="false">
      <c r="A4491" s="16" t="s">
        <v>13893</v>
      </c>
      <c r="B4491" s="17" t="s">
        <v>13894</v>
      </c>
      <c r="C4491" s="16" t="s">
        <v>13895</v>
      </c>
      <c r="D4491" s="16" t="s">
        <v>13343</v>
      </c>
      <c r="E4491" s="18" t="n">
        <v>1</v>
      </c>
      <c r="F4491" s="16" t="s">
        <v>43</v>
      </c>
      <c r="G4491" s="18" t="n">
        <v>0</v>
      </c>
      <c r="H4491" s="16" t="n">
        <v>0.5</v>
      </c>
      <c r="I4491" s="18" t="n">
        <v>2</v>
      </c>
      <c r="J4491" s="19" t="n">
        <v>33.36</v>
      </c>
      <c r="K4491" s="19" t="n">
        <v>33.36</v>
      </c>
      <c r="L4491" s="19" t="n">
        <v>33.36</v>
      </c>
      <c r="M4491" s="19" t="n">
        <f aca="false">IF(J4491&gt;0,J4491,K4491)*E4491</f>
        <v>33.36</v>
      </c>
      <c r="N4491" s="20"/>
      <c r="O4491" s="21" t="str">
        <f aca="false">IF(R4491="","",ROUND(R4491*(1-Premissas!$B$4),4))</f>
        <v/>
      </c>
      <c r="P4491" s="22"/>
      <c r="Q4491" s="22"/>
      <c r="R4491" s="23"/>
      <c r="S4491" s="24"/>
      <c r="T4491" s="24"/>
      <c r="U4491" s="25"/>
      <c r="V4491" s="19" t="str">
        <f aca="false">IF(COUNT(N4491:Q4491)=0,"",MIN(N4491:Q4491))</f>
        <v/>
      </c>
      <c r="W4491" s="16" t="str">
        <f aca="false">IF(V4491="","",INDEX($N$4:$Q$4,MATCH(V4491,N4491:Q4491,0)))</f>
        <v/>
      </c>
      <c r="X4491" s="19" t="str">
        <f aca="false">IF(COUNT(N4491:Q4491)&lt;2,"",SMALL(N4491:Q4491,2))</f>
        <v/>
      </c>
      <c r="Y4491" s="26" t="str">
        <f aca="false">IF(OR(V4491="",M4491=0),"",V4491/M4491-1)</f>
        <v/>
      </c>
      <c r="Z4491" s="26" t="str">
        <f aca="false">IF(OR(V4491="",L4491=""),"",V4491/(L4491*E4491)-1)</f>
        <v/>
      </c>
      <c r="AA4491" s="16" t="str">
        <f aca="false">IF(V4491="","SEM OFERTA",IF(OR(Y4491&gt;Premissas!$B$11,Y4491&lt;Premissas!$B$12),"VERIFICAR - UNIDADE/EMBALAGEM",IF(Y4491&gt;Premissas!$B$6,"NÃO COMPRAR - REAJUSTE &gt;5%","COMPRAR")))</f>
        <v>SEM OFERTA</v>
      </c>
      <c r="AB4491" s="18" t="str">
        <f aca="false">IF(W4491="DIMEC",S4491,IF(W4491="MEDCENTRO",U4491,""))</f>
        <v/>
      </c>
      <c r="AC4491" s="18" t="n">
        <f aca="false">IF(AA4491&lt;&gt;"COMPRAR",0,IF(AB4491="",I4491,MIN(I4491,AB4491)))</f>
        <v>0</v>
      </c>
      <c r="AD4491" s="19" t="n">
        <f aca="false">IF(AC4491&gt;0,AC4491*V4491,0)</f>
        <v>0</v>
      </c>
      <c r="AE4491" s="19" t="n">
        <f aca="false">IF(AC4491&gt;0,(M4491-V4491)*AC4491,0)</f>
        <v>0</v>
      </c>
      <c r="AF4491" s="16" t="str">
        <f aca="false">IF(AA4491&lt;&gt;"COMPRAR","",IF(AB4491="",IF(X4491="","",IF(X4491-V4491&lt;0.01,"EMPATE TÉCNICO","")),IF(AB4491&lt;I4491,"ESTOQUE INSUFICIENTE",IF(X4491="","",IF(X4491-V4491&lt;0.01,"EMPATE TÉCNICO","")))))</f>
        <v/>
      </c>
      <c r="AG4491" s="16" t="s">
        <v>547</v>
      </c>
      <c r="AH4491" s="16" t="s">
        <v>2039</v>
      </c>
    </row>
    <row r="4492" customFormat="false" ht="15" hidden="false" customHeight="false" outlineLevel="0" collapsed="false">
      <c r="A4492" s="16" t="s">
        <v>13896</v>
      </c>
      <c r="B4492" s="17" t="s">
        <v>13897</v>
      </c>
      <c r="C4492" s="16" t="s">
        <v>13898</v>
      </c>
      <c r="D4492" s="16" t="s">
        <v>13343</v>
      </c>
      <c r="E4492" s="18" t="n">
        <v>1</v>
      </c>
      <c r="F4492" s="16" t="s">
        <v>41</v>
      </c>
      <c r="G4492" s="18" t="n">
        <v>1</v>
      </c>
      <c r="H4492" s="16" t="n">
        <v>1.2</v>
      </c>
      <c r="I4492" s="18" t="n">
        <v>3</v>
      </c>
      <c r="J4492" s="19" t="n">
        <v>42.75</v>
      </c>
      <c r="K4492" s="19" t="n">
        <v>42.75</v>
      </c>
      <c r="L4492" s="19" t="n">
        <v>37.81</v>
      </c>
      <c r="M4492" s="19" t="n">
        <f aca="false">IF(J4492&gt;0,J4492,K4492)*E4492</f>
        <v>42.75</v>
      </c>
      <c r="N4492" s="20"/>
      <c r="O4492" s="21" t="str">
        <f aca="false">IF(R4492="","",ROUND(R4492*(1-Premissas!$B$4),4))</f>
        <v/>
      </c>
      <c r="P4492" s="22"/>
      <c r="Q4492" s="22"/>
      <c r="R4492" s="23"/>
      <c r="S4492" s="24"/>
      <c r="T4492" s="24"/>
      <c r="U4492" s="25"/>
      <c r="V4492" s="19" t="str">
        <f aca="false">IF(COUNT(N4492:Q4492)=0,"",MIN(N4492:Q4492))</f>
        <v/>
      </c>
      <c r="W4492" s="16" t="str">
        <f aca="false">IF(V4492="","",INDEX($N$4:$Q$4,MATCH(V4492,N4492:Q4492,0)))</f>
        <v/>
      </c>
      <c r="X4492" s="19" t="str">
        <f aca="false">IF(COUNT(N4492:Q4492)&lt;2,"",SMALL(N4492:Q4492,2))</f>
        <v/>
      </c>
      <c r="Y4492" s="26" t="str">
        <f aca="false">IF(OR(V4492="",M4492=0),"",V4492/M4492-1)</f>
        <v/>
      </c>
      <c r="Z4492" s="26" t="str">
        <f aca="false">IF(OR(V4492="",L4492=""),"",V4492/(L4492*E4492)-1)</f>
        <v/>
      </c>
      <c r="AA4492" s="16" t="str">
        <f aca="false">IF(V4492="","SEM OFERTA",IF(OR(Y4492&gt;Premissas!$B$11,Y4492&lt;Premissas!$B$12),"VERIFICAR - UNIDADE/EMBALAGEM",IF(Y4492&gt;Premissas!$B$6,"NÃO COMPRAR - REAJUSTE &gt;5%","COMPRAR")))</f>
        <v>SEM OFERTA</v>
      </c>
      <c r="AB4492" s="18" t="str">
        <f aca="false">IF(W4492="DIMEC",S4492,IF(W4492="MEDCENTRO",U4492,""))</f>
        <v/>
      </c>
      <c r="AC4492" s="18" t="n">
        <f aca="false">IF(AA4492&lt;&gt;"COMPRAR",0,IF(AB4492="",I4492,MIN(I4492,AB4492)))</f>
        <v>0</v>
      </c>
      <c r="AD4492" s="19" t="n">
        <f aca="false">IF(AC4492&gt;0,AC4492*V4492,0)</f>
        <v>0</v>
      </c>
      <c r="AE4492" s="19" t="n">
        <f aca="false">IF(AC4492&gt;0,(M4492-V4492)*AC4492,0)</f>
        <v>0</v>
      </c>
      <c r="AF4492" s="16" t="str">
        <f aca="false">IF(AA4492&lt;&gt;"COMPRAR","",IF(AB4492="",IF(X4492="","",IF(X4492-V4492&lt;0.01,"EMPATE TÉCNICO","")),IF(AB4492&lt;I4492,"ESTOQUE INSUFICIENTE",IF(X4492="","",IF(X4492-V4492&lt;0.01,"EMPATE TÉCNICO","")))))</f>
        <v/>
      </c>
      <c r="AG4492" s="16" t="s">
        <v>547</v>
      </c>
      <c r="AH4492" s="16" t="s">
        <v>2039</v>
      </c>
    </row>
    <row r="4493" customFormat="false" ht="15" hidden="false" customHeight="false" outlineLevel="0" collapsed="false">
      <c r="A4493" s="16" t="s">
        <v>13899</v>
      </c>
      <c r="B4493" s="17" t="s">
        <v>13900</v>
      </c>
      <c r="C4493" s="16" t="s">
        <v>13901</v>
      </c>
      <c r="D4493" s="16"/>
      <c r="E4493" s="18" t="n">
        <v>1</v>
      </c>
      <c r="F4493" s="16" t="s">
        <v>42</v>
      </c>
      <c r="G4493" s="18" t="n">
        <v>1</v>
      </c>
      <c r="H4493" s="16" t="n">
        <v>1.5</v>
      </c>
      <c r="I4493" s="18" t="n">
        <v>3</v>
      </c>
      <c r="J4493" s="19" t="n">
        <v>14.72</v>
      </c>
      <c r="K4493" s="19" t="n">
        <v>14.72</v>
      </c>
      <c r="L4493" s="19" t="n">
        <v>9.81</v>
      </c>
      <c r="M4493" s="19" t="n">
        <f aca="false">IF(J4493&gt;0,J4493,K4493)*E4493</f>
        <v>14.72</v>
      </c>
      <c r="N4493" s="20"/>
      <c r="O4493" s="21" t="str">
        <f aca="false">IF(R4493="","",ROUND(R4493*(1-Premissas!$B$4),4))</f>
        <v/>
      </c>
      <c r="P4493" s="22"/>
      <c r="Q4493" s="22"/>
      <c r="R4493" s="23"/>
      <c r="S4493" s="24"/>
      <c r="T4493" s="24"/>
      <c r="U4493" s="25"/>
      <c r="V4493" s="19" t="str">
        <f aca="false">IF(COUNT(N4493:Q4493)=0,"",MIN(N4493:Q4493))</f>
        <v/>
      </c>
      <c r="W4493" s="16" t="str">
        <f aca="false">IF(V4493="","",INDEX($N$4:$Q$4,MATCH(V4493,N4493:Q4493,0)))</f>
        <v/>
      </c>
      <c r="X4493" s="19" t="str">
        <f aca="false">IF(COUNT(N4493:Q4493)&lt;2,"",SMALL(N4493:Q4493,2))</f>
        <v/>
      </c>
      <c r="Y4493" s="26" t="str">
        <f aca="false">IF(OR(V4493="",M4493=0),"",V4493/M4493-1)</f>
        <v/>
      </c>
      <c r="Z4493" s="26" t="str">
        <f aca="false">IF(OR(V4493="",L4493=""),"",V4493/(L4493*E4493)-1)</f>
        <v/>
      </c>
      <c r="AA4493" s="16" t="str">
        <f aca="false">IF(V4493="","SEM OFERTA",IF(OR(Y4493&gt;Premissas!$B$11,Y4493&lt;Premissas!$B$12),"VERIFICAR - UNIDADE/EMBALAGEM",IF(Y4493&gt;Premissas!$B$6,"NÃO COMPRAR - REAJUSTE &gt;5%","COMPRAR")))</f>
        <v>SEM OFERTA</v>
      </c>
      <c r="AB4493" s="18" t="str">
        <f aca="false">IF(W4493="DIMEC",S4493,IF(W4493="MEDCENTRO",U4493,""))</f>
        <v/>
      </c>
      <c r="AC4493" s="18" t="n">
        <f aca="false">IF(AA4493&lt;&gt;"COMPRAR",0,IF(AB4493="",I4493,MIN(I4493,AB4493)))</f>
        <v>0</v>
      </c>
      <c r="AD4493" s="19" t="n">
        <f aca="false">IF(AC4493&gt;0,AC4493*V4493,0)</f>
        <v>0</v>
      </c>
      <c r="AE4493" s="19" t="n">
        <f aca="false">IF(AC4493&gt;0,(M4493-V4493)*AC4493,0)</f>
        <v>0</v>
      </c>
      <c r="AF4493" s="16" t="str">
        <f aca="false">IF(AA4493&lt;&gt;"COMPRAR","",IF(AB4493="",IF(X4493="","",IF(X4493-V4493&lt;0.01,"EMPATE TÉCNICO","")),IF(AB4493&lt;I4493,"ESTOQUE INSUFICIENTE",IF(X4493="","",IF(X4493-V4493&lt;0.01,"EMPATE TÉCNICO","")))))</f>
        <v/>
      </c>
      <c r="AG4493" s="16" t="s">
        <v>547</v>
      </c>
      <c r="AH4493" s="16" t="s">
        <v>2039</v>
      </c>
    </row>
    <row r="4494" customFormat="false" ht="15" hidden="false" customHeight="false" outlineLevel="0" collapsed="false">
      <c r="A4494" s="16" t="s">
        <v>13902</v>
      </c>
      <c r="B4494" s="17" t="s">
        <v>13903</v>
      </c>
      <c r="C4494" s="16" t="s">
        <v>13904</v>
      </c>
      <c r="D4494" s="16" t="s">
        <v>637</v>
      </c>
      <c r="E4494" s="18" t="n">
        <v>1</v>
      </c>
      <c r="F4494" s="16" t="s">
        <v>41</v>
      </c>
      <c r="G4494" s="18" t="n">
        <v>5</v>
      </c>
      <c r="H4494" s="16" t="n">
        <v>2</v>
      </c>
      <c r="I4494" s="18" t="n">
        <v>1</v>
      </c>
      <c r="J4494" s="19" t="n">
        <v>83.45</v>
      </c>
      <c r="K4494" s="19" t="n">
        <v>83.45</v>
      </c>
      <c r="L4494" s="19" t="n">
        <v>83.45</v>
      </c>
      <c r="M4494" s="19" t="n">
        <f aca="false">IF(J4494&gt;0,J4494,K4494)*E4494</f>
        <v>83.45</v>
      </c>
      <c r="N4494" s="20"/>
      <c r="O4494" s="21" t="str">
        <f aca="false">IF(R4494="","",ROUND(R4494*(1-Premissas!$B$4),4))</f>
        <v/>
      </c>
      <c r="P4494" s="22"/>
      <c r="Q4494" s="22"/>
      <c r="R4494" s="23"/>
      <c r="S4494" s="24"/>
      <c r="T4494" s="24"/>
      <c r="U4494" s="25"/>
      <c r="V4494" s="19" t="str">
        <f aca="false">IF(COUNT(N4494:Q4494)=0,"",MIN(N4494:Q4494))</f>
        <v/>
      </c>
      <c r="W4494" s="16" t="str">
        <f aca="false">IF(V4494="","",INDEX($N$4:$Q$4,MATCH(V4494,N4494:Q4494,0)))</f>
        <v/>
      </c>
      <c r="X4494" s="19" t="str">
        <f aca="false">IF(COUNT(N4494:Q4494)&lt;2,"",SMALL(N4494:Q4494,2))</f>
        <v/>
      </c>
      <c r="Y4494" s="26" t="str">
        <f aca="false">IF(OR(V4494="",M4494=0),"",V4494/M4494-1)</f>
        <v/>
      </c>
      <c r="Z4494" s="26" t="str">
        <f aca="false">IF(OR(V4494="",L4494=""),"",V4494/(L4494*E4494)-1)</f>
        <v/>
      </c>
      <c r="AA4494" s="16" t="str">
        <f aca="false">IF(V4494="","SEM OFERTA",IF(OR(Y4494&gt;Premissas!$B$11,Y4494&lt;Premissas!$B$12),"VERIFICAR - UNIDADE/EMBALAGEM",IF(Y4494&gt;Premissas!$B$6,"NÃO COMPRAR - REAJUSTE &gt;5%","COMPRAR")))</f>
        <v>SEM OFERTA</v>
      </c>
      <c r="AB4494" s="18" t="str">
        <f aca="false">IF(W4494="DIMEC",S4494,IF(W4494="MEDCENTRO",U4494,""))</f>
        <v/>
      </c>
      <c r="AC4494" s="18" t="n">
        <f aca="false">IF(AA4494&lt;&gt;"COMPRAR",0,IF(AB4494="",I4494,MIN(I4494,AB4494)))</f>
        <v>0</v>
      </c>
      <c r="AD4494" s="19" t="n">
        <f aca="false">IF(AC4494&gt;0,AC4494*V4494,0)</f>
        <v>0</v>
      </c>
      <c r="AE4494" s="19" t="n">
        <f aca="false">IF(AC4494&gt;0,(M4494-V4494)*AC4494,0)</f>
        <v>0</v>
      </c>
      <c r="AF4494" s="16" t="str">
        <f aca="false">IF(AA4494&lt;&gt;"COMPRAR","",IF(AB4494="",IF(X4494="","",IF(X4494-V4494&lt;0.01,"EMPATE TÉCNICO","")),IF(AB4494&lt;I4494,"ESTOQUE INSUFICIENTE",IF(X4494="","",IF(X4494-V4494&lt;0.01,"EMPATE TÉCNICO","")))))</f>
        <v/>
      </c>
      <c r="AG4494" s="16" t="s">
        <v>547</v>
      </c>
      <c r="AH4494" s="16" t="s">
        <v>2039</v>
      </c>
    </row>
    <row r="4495" customFormat="false" ht="15" hidden="false" customHeight="false" outlineLevel="0" collapsed="false">
      <c r="A4495" s="16" t="s">
        <v>13905</v>
      </c>
      <c r="B4495" s="17" t="s">
        <v>13906</v>
      </c>
      <c r="C4495" s="16" t="s">
        <v>13907</v>
      </c>
      <c r="D4495" s="16" t="s">
        <v>13399</v>
      </c>
      <c r="E4495" s="18" t="n">
        <v>1</v>
      </c>
      <c r="F4495" s="16" t="s">
        <v>41</v>
      </c>
      <c r="G4495" s="18" t="n">
        <v>3</v>
      </c>
      <c r="H4495" s="16" t="n">
        <v>2.1</v>
      </c>
      <c r="I4495" s="18" t="n">
        <v>3</v>
      </c>
      <c r="J4495" s="19" t="n">
        <v>62.625</v>
      </c>
      <c r="K4495" s="19" t="n">
        <v>62.625</v>
      </c>
      <c r="L4495" s="19" t="n">
        <v>62.62</v>
      </c>
      <c r="M4495" s="19" t="n">
        <f aca="false">IF(J4495&gt;0,J4495,K4495)*E4495</f>
        <v>62.625</v>
      </c>
      <c r="N4495" s="20"/>
      <c r="O4495" s="21" t="str">
        <f aca="false">IF(R4495="","",ROUND(R4495*(1-Premissas!$B$4),4))</f>
        <v/>
      </c>
      <c r="P4495" s="22"/>
      <c r="Q4495" s="22"/>
      <c r="R4495" s="23"/>
      <c r="S4495" s="24"/>
      <c r="T4495" s="24"/>
      <c r="U4495" s="25"/>
      <c r="V4495" s="19" t="str">
        <f aca="false">IF(COUNT(N4495:Q4495)=0,"",MIN(N4495:Q4495))</f>
        <v/>
      </c>
      <c r="W4495" s="16" t="str">
        <f aca="false">IF(V4495="","",INDEX($N$4:$Q$4,MATCH(V4495,N4495:Q4495,0)))</f>
        <v/>
      </c>
      <c r="X4495" s="19" t="str">
        <f aca="false">IF(COUNT(N4495:Q4495)&lt;2,"",SMALL(N4495:Q4495,2))</f>
        <v/>
      </c>
      <c r="Y4495" s="26" t="str">
        <f aca="false">IF(OR(V4495="",M4495=0),"",V4495/M4495-1)</f>
        <v/>
      </c>
      <c r="Z4495" s="26" t="str">
        <f aca="false">IF(OR(V4495="",L4495=""),"",V4495/(L4495*E4495)-1)</f>
        <v/>
      </c>
      <c r="AA4495" s="16" t="str">
        <f aca="false">IF(V4495="","SEM OFERTA",IF(OR(Y4495&gt;Premissas!$B$11,Y4495&lt;Premissas!$B$12),"VERIFICAR - UNIDADE/EMBALAGEM",IF(Y4495&gt;Premissas!$B$6,"NÃO COMPRAR - REAJUSTE &gt;5%","COMPRAR")))</f>
        <v>SEM OFERTA</v>
      </c>
      <c r="AB4495" s="18" t="str">
        <f aca="false">IF(W4495="DIMEC",S4495,IF(W4495="MEDCENTRO",U4495,""))</f>
        <v/>
      </c>
      <c r="AC4495" s="18" t="n">
        <f aca="false">IF(AA4495&lt;&gt;"COMPRAR",0,IF(AB4495="",I4495,MIN(I4495,AB4495)))</f>
        <v>0</v>
      </c>
      <c r="AD4495" s="19" t="n">
        <f aca="false">IF(AC4495&gt;0,AC4495*V4495,0)</f>
        <v>0</v>
      </c>
      <c r="AE4495" s="19" t="n">
        <f aca="false">IF(AC4495&gt;0,(M4495-V4495)*AC4495,0)</f>
        <v>0</v>
      </c>
      <c r="AF4495" s="16" t="str">
        <f aca="false">IF(AA4495&lt;&gt;"COMPRAR","",IF(AB4495="",IF(X4495="","",IF(X4495-V4495&lt;0.01,"EMPATE TÉCNICO","")),IF(AB4495&lt;I4495,"ESTOQUE INSUFICIENTE",IF(X4495="","",IF(X4495-V4495&lt;0.01,"EMPATE TÉCNICO","")))))</f>
        <v/>
      </c>
      <c r="AG4495" s="16" t="s">
        <v>547</v>
      </c>
      <c r="AH4495" s="16" t="s">
        <v>2039</v>
      </c>
    </row>
    <row r="4496" customFormat="false" ht="15" hidden="false" customHeight="false" outlineLevel="0" collapsed="false">
      <c r="A4496" s="16" t="s">
        <v>13908</v>
      </c>
      <c r="B4496" s="17" t="s">
        <v>13909</v>
      </c>
      <c r="C4496" s="16" t="s">
        <v>13910</v>
      </c>
      <c r="D4496" s="16" t="s">
        <v>13399</v>
      </c>
      <c r="E4496" s="18" t="n">
        <v>1</v>
      </c>
      <c r="F4496" s="16" t="s">
        <v>41</v>
      </c>
      <c r="G4496" s="18" t="n">
        <v>1</v>
      </c>
      <c r="H4496" s="16" t="n">
        <v>3.9</v>
      </c>
      <c r="I4496" s="18" t="n">
        <v>10</v>
      </c>
      <c r="J4496" s="19" t="n">
        <v>22.62375</v>
      </c>
      <c r="K4496" s="19" t="n">
        <v>22.62375</v>
      </c>
      <c r="L4496" s="19" t="n">
        <v>22.6238</v>
      </c>
      <c r="M4496" s="19" t="n">
        <f aca="false">IF(J4496&gt;0,J4496,K4496)*E4496</f>
        <v>22.62375</v>
      </c>
      <c r="N4496" s="20"/>
      <c r="O4496" s="21" t="str">
        <f aca="false">IF(R4496="","",ROUND(R4496*(1-Premissas!$B$4),4))</f>
        <v/>
      </c>
      <c r="P4496" s="22"/>
      <c r="Q4496" s="22"/>
      <c r="R4496" s="23"/>
      <c r="S4496" s="24"/>
      <c r="T4496" s="24"/>
      <c r="U4496" s="25"/>
      <c r="V4496" s="19" t="str">
        <f aca="false">IF(COUNT(N4496:Q4496)=0,"",MIN(N4496:Q4496))</f>
        <v/>
      </c>
      <c r="W4496" s="16" t="str">
        <f aca="false">IF(V4496="","",INDEX($N$4:$Q$4,MATCH(V4496,N4496:Q4496,0)))</f>
        <v/>
      </c>
      <c r="X4496" s="19" t="str">
        <f aca="false">IF(COUNT(N4496:Q4496)&lt;2,"",SMALL(N4496:Q4496,2))</f>
        <v/>
      </c>
      <c r="Y4496" s="26" t="str">
        <f aca="false">IF(OR(V4496="",M4496=0),"",V4496/M4496-1)</f>
        <v/>
      </c>
      <c r="Z4496" s="26" t="str">
        <f aca="false">IF(OR(V4496="",L4496=""),"",V4496/(L4496*E4496)-1)</f>
        <v/>
      </c>
      <c r="AA4496" s="16" t="str">
        <f aca="false">IF(V4496="","SEM OFERTA",IF(OR(Y4496&gt;Premissas!$B$11,Y4496&lt;Premissas!$B$12),"VERIFICAR - UNIDADE/EMBALAGEM",IF(Y4496&gt;Premissas!$B$6,"NÃO COMPRAR - REAJUSTE &gt;5%","COMPRAR")))</f>
        <v>SEM OFERTA</v>
      </c>
      <c r="AB4496" s="18" t="str">
        <f aca="false">IF(W4496="DIMEC",S4496,IF(W4496="MEDCENTRO",U4496,""))</f>
        <v/>
      </c>
      <c r="AC4496" s="18" t="n">
        <f aca="false">IF(AA4496&lt;&gt;"COMPRAR",0,IF(AB4496="",I4496,MIN(I4496,AB4496)))</f>
        <v>0</v>
      </c>
      <c r="AD4496" s="19" t="n">
        <f aca="false">IF(AC4496&gt;0,AC4496*V4496,0)</f>
        <v>0</v>
      </c>
      <c r="AE4496" s="19" t="n">
        <f aca="false">IF(AC4496&gt;0,(M4496-V4496)*AC4496,0)</f>
        <v>0</v>
      </c>
      <c r="AF4496" s="16" t="str">
        <f aca="false">IF(AA4496&lt;&gt;"COMPRAR","",IF(AB4496="",IF(X4496="","",IF(X4496-V4496&lt;0.01,"EMPATE TÉCNICO","")),IF(AB4496&lt;I4496,"ESTOQUE INSUFICIENTE",IF(X4496="","",IF(X4496-V4496&lt;0.01,"EMPATE TÉCNICO","")))))</f>
        <v/>
      </c>
      <c r="AG4496" s="16" t="s">
        <v>713</v>
      </c>
      <c r="AH4496" s="16" t="s">
        <v>2039</v>
      </c>
    </row>
    <row r="4497" customFormat="false" ht="15" hidden="false" customHeight="false" outlineLevel="0" collapsed="false">
      <c r="A4497" s="16" t="s">
        <v>13911</v>
      </c>
      <c r="B4497" s="17" t="s">
        <v>13912</v>
      </c>
      <c r="C4497" s="16" t="s">
        <v>13913</v>
      </c>
      <c r="D4497" s="16" t="s">
        <v>637</v>
      </c>
      <c r="E4497" s="18" t="n">
        <v>1</v>
      </c>
      <c r="F4497" s="16" t="s">
        <v>43</v>
      </c>
      <c r="G4497" s="18" t="n">
        <v>1</v>
      </c>
      <c r="H4497" s="16" t="n">
        <v>2.1</v>
      </c>
      <c r="I4497" s="18" t="n">
        <v>5</v>
      </c>
      <c r="J4497" s="19" t="n">
        <v>15.49</v>
      </c>
      <c r="K4497" s="19" t="n">
        <v>15.49</v>
      </c>
      <c r="L4497" s="19" t="n">
        <v>15.49</v>
      </c>
      <c r="M4497" s="19" t="n">
        <f aca="false">IF(J4497&gt;0,J4497,K4497)*E4497</f>
        <v>15.49</v>
      </c>
      <c r="N4497" s="20"/>
      <c r="O4497" s="21" t="str">
        <f aca="false">IF(R4497="","",ROUND(R4497*(1-Premissas!$B$4),4))</f>
        <v/>
      </c>
      <c r="P4497" s="22"/>
      <c r="Q4497" s="22"/>
      <c r="R4497" s="23"/>
      <c r="S4497" s="24"/>
      <c r="T4497" s="24"/>
      <c r="U4497" s="25"/>
      <c r="V4497" s="19" t="str">
        <f aca="false">IF(COUNT(N4497:Q4497)=0,"",MIN(N4497:Q4497))</f>
        <v/>
      </c>
      <c r="W4497" s="16" t="str">
        <f aca="false">IF(V4497="","",INDEX($N$4:$Q$4,MATCH(V4497,N4497:Q4497,0)))</f>
        <v/>
      </c>
      <c r="X4497" s="19" t="str">
        <f aca="false">IF(COUNT(N4497:Q4497)&lt;2,"",SMALL(N4497:Q4497,2))</f>
        <v/>
      </c>
      <c r="Y4497" s="26" t="str">
        <f aca="false">IF(OR(V4497="",M4497=0),"",V4497/M4497-1)</f>
        <v/>
      </c>
      <c r="Z4497" s="26" t="str">
        <f aca="false">IF(OR(V4497="",L4497=""),"",V4497/(L4497*E4497)-1)</f>
        <v/>
      </c>
      <c r="AA4497" s="16" t="str">
        <f aca="false">IF(V4497="","SEM OFERTA",IF(OR(Y4497&gt;Premissas!$B$11,Y4497&lt;Premissas!$B$12),"VERIFICAR - UNIDADE/EMBALAGEM",IF(Y4497&gt;Premissas!$B$6,"NÃO COMPRAR - REAJUSTE &gt;5%","COMPRAR")))</f>
        <v>SEM OFERTA</v>
      </c>
      <c r="AB4497" s="18" t="str">
        <f aca="false">IF(W4497="DIMEC",S4497,IF(W4497="MEDCENTRO",U4497,""))</f>
        <v/>
      </c>
      <c r="AC4497" s="18" t="n">
        <f aca="false">IF(AA4497&lt;&gt;"COMPRAR",0,IF(AB4497="",I4497,MIN(I4497,AB4497)))</f>
        <v>0</v>
      </c>
      <c r="AD4497" s="19" t="n">
        <f aca="false">IF(AC4497&gt;0,AC4497*V4497,0)</f>
        <v>0</v>
      </c>
      <c r="AE4497" s="19" t="n">
        <f aca="false">IF(AC4497&gt;0,(M4497-V4497)*AC4497,0)</f>
        <v>0</v>
      </c>
      <c r="AF4497" s="16" t="str">
        <f aca="false">IF(AA4497&lt;&gt;"COMPRAR","",IF(AB4497="",IF(X4497="","",IF(X4497-V4497&lt;0.01,"EMPATE TÉCNICO","")),IF(AB4497&lt;I4497,"ESTOQUE INSUFICIENTE",IF(X4497="","",IF(X4497-V4497&lt;0.01,"EMPATE TÉCNICO","")))))</f>
        <v/>
      </c>
      <c r="AG4497" s="16" t="s">
        <v>547</v>
      </c>
      <c r="AH4497" s="16" t="s">
        <v>2039</v>
      </c>
    </row>
    <row r="4498" customFormat="false" ht="15" hidden="false" customHeight="false" outlineLevel="0" collapsed="false">
      <c r="A4498" s="16" t="s">
        <v>13914</v>
      </c>
      <c r="B4498" s="17" t="s">
        <v>13915</v>
      </c>
      <c r="C4498" s="16" t="s">
        <v>13916</v>
      </c>
      <c r="D4498" s="16" t="s">
        <v>13399</v>
      </c>
      <c r="E4498" s="18" t="n">
        <v>1</v>
      </c>
      <c r="F4498" s="16" t="s">
        <v>41</v>
      </c>
      <c r="G4498" s="18" t="n">
        <v>1</v>
      </c>
      <c r="H4498" s="16" t="n">
        <v>2.3</v>
      </c>
      <c r="I4498" s="18" t="n">
        <v>5</v>
      </c>
      <c r="J4498" s="19" t="n">
        <v>29.45</v>
      </c>
      <c r="K4498" s="19" t="n">
        <v>29.45</v>
      </c>
      <c r="L4498" s="19" t="n">
        <v>29.45</v>
      </c>
      <c r="M4498" s="19" t="n">
        <f aca="false">IF(J4498&gt;0,J4498,K4498)*E4498</f>
        <v>29.45</v>
      </c>
      <c r="N4498" s="20"/>
      <c r="O4498" s="21" t="str">
        <f aca="false">IF(R4498="","",ROUND(R4498*(1-Premissas!$B$4),4))</f>
        <v/>
      </c>
      <c r="P4498" s="22"/>
      <c r="Q4498" s="22"/>
      <c r="R4498" s="23"/>
      <c r="S4498" s="24"/>
      <c r="T4498" s="24"/>
      <c r="U4498" s="25"/>
      <c r="V4498" s="19" t="str">
        <f aca="false">IF(COUNT(N4498:Q4498)=0,"",MIN(N4498:Q4498))</f>
        <v/>
      </c>
      <c r="W4498" s="16" t="str">
        <f aca="false">IF(V4498="","",INDEX($N$4:$Q$4,MATCH(V4498,N4498:Q4498,0)))</f>
        <v/>
      </c>
      <c r="X4498" s="19" t="str">
        <f aca="false">IF(COUNT(N4498:Q4498)&lt;2,"",SMALL(N4498:Q4498,2))</f>
        <v/>
      </c>
      <c r="Y4498" s="26" t="str">
        <f aca="false">IF(OR(V4498="",M4498=0),"",V4498/M4498-1)</f>
        <v/>
      </c>
      <c r="Z4498" s="26" t="str">
        <f aca="false">IF(OR(V4498="",L4498=""),"",V4498/(L4498*E4498)-1)</f>
        <v/>
      </c>
      <c r="AA4498" s="16" t="str">
        <f aca="false">IF(V4498="","SEM OFERTA",IF(OR(Y4498&gt;Premissas!$B$11,Y4498&lt;Premissas!$B$12),"VERIFICAR - UNIDADE/EMBALAGEM",IF(Y4498&gt;Premissas!$B$6,"NÃO COMPRAR - REAJUSTE &gt;5%","COMPRAR")))</f>
        <v>SEM OFERTA</v>
      </c>
      <c r="AB4498" s="18" t="str">
        <f aca="false">IF(W4498="DIMEC",S4498,IF(W4498="MEDCENTRO",U4498,""))</f>
        <v/>
      </c>
      <c r="AC4498" s="18" t="n">
        <f aca="false">IF(AA4498&lt;&gt;"COMPRAR",0,IF(AB4498="",I4498,MIN(I4498,AB4498)))</f>
        <v>0</v>
      </c>
      <c r="AD4498" s="19" t="n">
        <f aca="false">IF(AC4498&gt;0,AC4498*V4498,0)</f>
        <v>0</v>
      </c>
      <c r="AE4498" s="19" t="n">
        <f aca="false">IF(AC4498&gt;0,(M4498-V4498)*AC4498,0)</f>
        <v>0</v>
      </c>
      <c r="AF4498" s="16" t="str">
        <f aca="false">IF(AA4498&lt;&gt;"COMPRAR","",IF(AB4498="",IF(X4498="","",IF(X4498-V4498&lt;0.01,"EMPATE TÉCNICO","")),IF(AB4498&lt;I4498,"ESTOQUE INSUFICIENTE",IF(X4498="","",IF(X4498-V4498&lt;0.01,"EMPATE TÉCNICO","")))))</f>
        <v/>
      </c>
      <c r="AG4498" s="16" t="s">
        <v>713</v>
      </c>
      <c r="AH4498" s="16" t="s">
        <v>2039</v>
      </c>
    </row>
    <row r="4499" customFormat="false" ht="15" hidden="false" customHeight="false" outlineLevel="0" collapsed="false">
      <c r="A4499" s="16" t="s">
        <v>13917</v>
      </c>
      <c r="B4499" s="17" t="s">
        <v>13918</v>
      </c>
      <c r="C4499" s="16" t="s">
        <v>13919</v>
      </c>
      <c r="D4499" s="16" t="s">
        <v>9581</v>
      </c>
      <c r="E4499" s="18" t="n">
        <v>1</v>
      </c>
      <c r="F4499" s="16" t="s">
        <v>43</v>
      </c>
      <c r="G4499" s="18" t="n">
        <v>0</v>
      </c>
      <c r="H4499" s="16" t="n">
        <v>0.1</v>
      </c>
      <c r="I4499" s="18" t="n">
        <v>1</v>
      </c>
      <c r="J4499" s="19" t="n">
        <v>59.94</v>
      </c>
      <c r="K4499" s="19" t="n">
        <v>59.94</v>
      </c>
      <c r="L4499" s="19" t="n">
        <v>59.94</v>
      </c>
      <c r="M4499" s="19" t="n">
        <f aca="false">IF(J4499&gt;0,J4499,K4499)*E4499</f>
        <v>59.94</v>
      </c>
      <c r="N4499" s="20"/>
      <c r="O4499" s="21" t="str">
        <f aca="false">IF(R4499="","",ROUND(R4499*(1-Premissas!$B$4),4))</f>
        <v/>
      </c>
      <c r="P4499" s="22"/>
      <c r="Q4499" s="22"/>
      <c r="R4499" s="23"/>
      <c r="S4499" s="24"/>
      <c r="T4499" s="24"/>
      <c r="U4499" s="25"/>
      <c r="V4499" s="19" t="str">
        <f aca="false">IF(COUNT(N4499:Q4499)=0,"",MIN(N4499:Q4499))</f>
        <v/>
      </c>
      <c r="W4499" s="16" t="str">
        <f aca="false">IF(V4499="","",INDEX($N$4:$Q$4,MATCH(V4499,N4499:Q4499,0)))</f>
        <v/>
      </c>
      <c r="X4499" s="19" t="str">
        <f aca="false">IF(COUNT(N4499:Q4499)&lt;2,"",SMALL(N4499:Q4499,2))</f>
        <v/>
      </c>
      <c r="Y4499" s="26" t="str">
        <f aca="false">IF(OR(V4499="",M4499=0),"",V4499/M4499-1)</f>
        <v/>
      </c>
      <c r="Z4499" s="26" t="str">
        <f aca="false">IF(OR(V4499="",L4499=""),"",V4499/(L4499*E4499)-1)</f>
        <v/>
      </c>
      <c r="AA4499" s="16" t="str">
        <f aca="false">IF(V4499="","SEM OFERTA",IF(OR(Y4499&gt;Premissas!$B$11,Y4499&lt;Premissas!$B$12),"VERIFICAR - UNIDADE/EMBALAGEM",IF(Y4499&gt;Premissas!$B$6,"NÃO COMPRAR - REAJUSTE &gt;5%","COMPRAR")))</f>
        <v>SEM OFERTA</v>
      </c>
      <c r="AB4499" s="18" t="str">
        <f aca="false">IF(W4499="DIMEC",S4499,IF(W4499="MEDCENTRO",U4499,""))</f>
        <v/>
      </c>
      <c r="AC4499" s="18" t="n">
        <f aca="false">IF(AA4499&lt;&gt;"COMPRAR",0,IF(AB4499="",I4499,MIN(I4499,AB4499)))</f>
        <v>0</v>
      </c>
      <c r="AD4499" s="19" t="n">
        <f aca="false">IF(AC4499&gt;0,AC4499*V4499,0)</f>
        <v>0</v>
      </c>
      <c r="AE4499" s="19" t="n">
        <f aca="false">IF(AC4499&gt;0,(M4499-V4499)*AC4499,0)</f>
        <v>0</v>
      </c>
      <c r="AF4499" s="16" t="str">
        <f aca="false">IF(AA4499&lt;&gt;"COMPRAR","",IF(AB4499="",IF(X4499="","",IF(X4499-V4499&lt;0.01,"EMPATE TÉCNICO","")),IF(AB4499&lt;I4499,"ESTOQUE INSUFICIENTE",IF(X4499="","",IF(X4499-V4499&lt;0.01,"EMPATE TÉCNICO","")))))</f>
        <v/>
      </c>
      <c r="AG4499" s="16" t="s">
        <v>547</v>
      </c>
      <c r="AH4499" s="16" t="s">
        <v>2039</v>
      </c>
    </row>
    <row r="4500" customFormat="false" ht="15" hidden="false" customHeight="false" outlineLevel="0" collapsed="false">
      <c r="A4500" s="16" t="s">
        <v>13920</v>
      </c>
      <c r="B4500" s="17" t="s">
        <v>13921</v>
      </c>
      <c r="C4500" s="16" t="s">
        <v>13922</v>
      </c>
      <c r="D4500" s="16" t="s">
        <v>13923</v>
      </c>
      <c r="E4500" s="18" t="n">
        <v>24</v>
      </c>
      <c r="F4500" s="16" t="s">
        <v>41</v>
      </c>
      <c r="G4500" s="18" t="n">
        <v>15</v>
      </c>
      <c r="H4500" s="16" t="n">
        <v>42.1</v>
      </c>
      <c r="I4500" s="18" t="n">
        <v>4</v>
      </c>
      <c r="J4500" s="19" t="n">
        <v>3.11775833333333</v>
      </c>
      <c r="K4500" s="19" t="n">
        <v>3.11775833333333</v>
      </c>
      <c r="L4500" s="19" t="n">
        <v>3.1178</v>
      </c>
      <c r="M4500" s="19" t="n">
        <f aca="false">IF(J4500&gt;0,J4500,K4500)*E4500</f>
        <v>74.8261999999999</v>
      </c>
      <c r="N4500" s="20"/>
      <c r="O4500" s="21" t="str">
        <f aca="false">IF(R4500="","",ROUND(R4500*(1-Premissas!$B$4),4))</f>
        <v/>
      </c>
      <c r="P4500" s="22"/>
      <c r="Q4500" s="22"/>
      <c r="R4500" s="23"/>
      <c r="S4500" s="24"/>
      <c r="T4500" s="24"/>
      <c r="U4500" s="25"/>
      <c r="V4500" s="19" t="str">
        <f aca="false">IF(COUNT(N4500:Q4500)=0,"",MIN(N4500:Q4500))</f>
        <v/>
      </c>
      <c r="W4500" s="16" t="str">
        <f aca="false">IF(V4500="","",INDEX($N$4:$Q$4,MATCH(V4500,N4500:Q4500,0)))</f>
        <v/>
      </c>
      <c r="X4500" s="19" t="str">
        <f aca="false">IF(COUNT(N4500:Q4500)&lt;2,"",SMALL(N4500:Q4500,2))</f>
        <v/>
      </c>
      <c r="Y4500" s="26" t="str">
        <f aca="false">IF(OR(V4500="",M4500=0),"",V4500/M4500-1)</f>
        <v/>
      </c>
      <c r="Z4500" s="26" t="str">
        <f aca="false">IF(OR(V4500="",L4500=""),"",V4500/(L4500*E4500)-1)</f>
        <v/>
      </c>
      <c r="AA4500" s="16" t="str">
        <f aca="false">IF(V4500="","SEM OFERTA",IF(OR(Y4500&gt;Premissas!$B$11,Y4500&lt;Premissas!$B$12),"VERIFICAR - UNIDADE/EMBALAGEM",IF(Y4500&gt;Premissas!$B$6,"NÃO COMPRAR - REAJUSTE &gt;5%","COMPRAR")))</f>
        <v>SEM OFERTA</v>
      </c>
      <c r="AB4500" s="18" t="str">
        <f aca="false">IF(W4500="DIMEC",S4500,IF(W4500="MEDCENTRO",U4500,""))</f>
        <v/>
      </c>
      <c r="AC4500" s="18" t="n">
        <f aca="false">IF(AA4500&lt;&gt;"COMPRAR",0,IF(AB4500="",I4500,MIN(I4500,AB4500)))</f>
        <v>0</v>
      </c>
      <c r="AD4500" s="19" t="n">
        <f aca="false">IF(AC4500&gt;0,AC4500*V4500,0)</f>
        <v>0</v>
      </c>
      <c r="AE4500" s="19" t="n">
        <f aca="false">IF(AC4500&gt;0,(M4500-V4500)*AC4500,0)</f>
        <v>0</v>
      </c>
      <c r="AF4500" s="16" t="str">
        <f aca="false">IF(AA4500&lt;&gt;"COMPRAR","",IF(AB4500="",IF(X4500="","",IF(X4500-V4500&lt;0.01,"EMPATE TÉCNICO","")),IF(AB4500&lt;I4500,"ESTOQUE INSUFICIENTE",IF(X4500="","",IF(X4500-V4500&lt;0.01,"EMPATE TÉCNICO","")))))</f>
        <v/>
      </c>
      <c r="AG4500" s="16" t="s">
        <v>547</v>
      </c>
      <c r="AH4500" s="16" t="s">
        <v>2039</v>
      </c>
    </row>
    <row r="4501" customFormat="false" ht="15" hidden="false" customHeight="false" outlineLevel="0" collapsed="false">
      <c r="A4501" s="16" t="s">
        <v>13924</v>
      </c>
      <c r="B4501" s="17" t="s">
        <v>13925</v>
      </c>
      <c r="C4501" s="16" t="s">
        <v>13926</v>
      </c>
      <c r="D4501" s="16" t="s">
        <v>13359</v>
      </c>
      <c r="E4501" s="18" t="n">
        <v>1</v>
      </c>
      <c r="F4501" s="16" t="s">
        <v>42</v>
      </c>
      <c r="G4501" s="18" t="n">
        <v>3</v>
      </c>
      <c r="H4501" s="16" t="n">
        <v>1.2</v>
      </c>
      <c r="I4501" s="18" t="n">
        <v>1</v>
      </c>
      <c r="J4501" s="19" t="n">
        <v>52.655</v>
      </c>
      <c r="K4501" s="19" t="n">
        <v>52.655</v>
      </c>
      <c r="L4501" s="19" t="n">
        <v>52.655</v>
      </c>
      <c r="M4501" s="19" t="n">
        <f aca="false">IF(J4501&gt;0,J4501,K4501)*E4501</f>
        <v>52.655</v>
      </c>
      <c r="N4501" s="20"/>
      <c r="O4501" s="21" t="str">
        <f aca="false">IF(R4501="","",ROUND(R4501*(1-Premissas!$B$4),4))</f>
        <v/>
      </c>
      <c r="P4501" s="22"/>
      <c r="Q4501" s="22"/>
      <c r="R4501" s="23"/>
      <c r="S4501" s="24"/>
      <c r="T4501" s="24"/>
      <c r="U4501" s="25"/>
      <c r="V4501" s="19" t="str">
        <f aca="false">IF(COUNT(N4501:Q4501)=0,"",MIN(N4501:Q4501))</f>
        <v/>
      </c>
      <c r="W4501" s="16" t="str">
        <f aca="false">IF(V4501="","",INDEX($N$4:$Q$4,MATCH(V4501,N4501:Q4501,0)))</f>
        <v/>
      </c>
      <c r="X4501" s="19" t="str">
        <f aca="false">IF(COUNT(N4501:Q4501)&lt;2,"",SMALL(N4501:Q4501,2))</f>
        <v/>
      </c>
      <c r="Y4501" s="26" t="str">
        <f aca="false">IF(OR(V4501="",M4501=0),"",V4501/M4501-1)</f>
        <v/>
      </c>
      <c r="Z4501" s="26" t="str">
        <f aca="false">IF(OR(V4501="",L4501=""),"",V4501/(L4501*E4501)-1)</f>
        <v/>
      </c>
      <c r="AA4501" s="16" t="str">
        <f aca="false">IF(V4501="","SEM OFERTA",IF(OR(Y4501&gt;Premissas!$B$11,Y4501&lt;Premissas!$B$12),"VERIFICAR - UNIDADE/EMBALAGEM",IF(Y4501&gt;Premissas!$B$6,"NÃO COMPRAR - REAJUSTE &gt;5%","COMPRAR")))</f>
        <v>SEM OFERTA</v>
      </c>
      <c r="AB4501" s="18" t="str">
        <f aca="false">IF(W4501="DIMEC",S4501,IF(W4501="MEDCENTRO",U4501,""))</f>
        <v/>
      </c>
      <c r="AC4501" s="18" t="n">
        <f aca="false">IF(AA4501&lt;&gt;"COMPRAR",0,IF(AB4501="",I4501,MIN(I4501,AB4501)))</f>
        <v>0</v>
      </c>
      <c r="AD4501" s="19" t="n">
        <f aca="false">IF(AC4501&gt;0,AC4501*V4501,0)</f>
        <v>0</v>
      </c>
      <c r="AE4501" s="19" t="n">
        <f aca="false">IF(AC4501&gt;0,(M4501-V4501)*AC4501,0)</f>
        <v>0</v>
      </c>
      <c r="AF4501" s="16" t="str">
        <f aca="false">IF(AA4501&lt;&gt;"COMPRAR","",IF(AB4501="",IF(X4501="","",IF(X4501-V4501&lt;0.01,"EMPATE TÉCNICO","")),IF(AB4501&lt;I4501,"ESTOQUE INSUFICIENTE",IF(X4501="","",IF(X4501-V4501&lt;0.01,"EMPATE TÉCNICO","")))))</f>
        <v/>
      </c>
      <c r="AG4501" s="16" t="s">
        <v>547</v>
      </c>
      <c r="AH4501" s="16" t="s">
        <v>2039</v>
      </c>
    </row>
    <row r="4502" customFormat="false" ht="15" hidden="false" customHeight="false" outlineLevel="0" collapsed="false">
      <c r="A4502" s="16" t="s">
        <v>13927</v>
      </c>
      <c r="B4502" s="17" t="s">
        <v>13928</v>
      </c>
      <c r="C4502" s="16" t="s">
        <v>13929</v>
      </c>
      <c r="D4502" s="16" t="s">
        <v>13930</v>
      </c>
      <c r="E4502" s="18" t="n">
        <v>4</v>
      </c>
      <c r="F4502" s="16" t="s">
        <v>41</v>
      </c>
      <c r="G4502" s="18" t="n">
        <v>4</v>
      </c>
      <c r="H4502" s="16" t="n">
        <v>23.6</v>
      </c>
      <c r="I4502" s="18" t="n">
        <v>15</v>
      </c>
      <c r="J4502" s="19" t="n">
        <v>9.19875</v>
      </c>
      <c r="K4502" s="19" t="n">
        <v>9.19875</v>
      </c>
      <c r="L4502" s="19" t="n">
        <v>9.1988</v>
      </c>
      <c r="M4502" s="19" t="n">
        <f aca="false">IF(J4502&gt;0,J4502,K4502)*E4502</f>
        <v>36.795</v>
      </c>
      <c r="N4502" s="20"/>
      <c r="O4502" s="21" t="str">
        <f aca="false">IF(R4502="","",ROUND(R4502*(1-Premissas!$B$4),4))</f>
        <v/>
      </c>
      <c r="P4502" s="22"/>
      <c r="Q4502" s="22"/>
      <c r="R4502" s="23"/>
      <c r="S4502" s="24"/>
      <c r="T4502" s="24"/>
      <c r="U4502" s="25"/>
      <c r="V4502" s="19" t="str">
        <f aca="false">IF(COUNT(N4502:Q4502)=0,"",MIN(N4502:Q4502))</f>
        <v/>
      </c>
      <c r="W4502" s="16" t="str">
        <f aca="false">IF(V4502="","",INDEX($N$4:$Q$4,MATCH(V4502,N4502:Q4502,0)))</f>
        <v/>
      </c>
      <c r="X4502" s="19" t="str">
        <f aca="false">IF(COUNT(N4502:Q4502)&lt;2,"",SMALL(N4502:Q4502,2))</f>
        <v/>
      </c>
      <c r="Y4502" s="26" t="str">
        <f aca="false">IF(OR(V4502="",M4502=0),"",V4502/M4502-1)</f>
        <v/>
      </c>
      <c r="Z4502" s="26" t="str">
        <f aca="false">IF(OR(V4502="",L4502=""),"",V4502/(L4502*E4502)-1)</f>
        <v/>
      </c>
      <c r="AA4502" s="16" t="str">
        <f aca="false">IF(V4502="","SEM OFERTA",IF(OR(Y4502&gt;Premissas!$B$11,Y4502&lt;Premissas!$B$12),"VERIFICAR - UNIDADE/EMBALAGEM",IF(Y4502&gt;Premissas!$B$6,"NÃO COMPRAR - REAJUSTE &gt;5%","COMPRAR")))</f>
        <v>SEM OFERTA</v>
      </c>
      <c r="AB4502" s="18" t="str">
        <f aca="false">IF(W4502="DIMEC",S4502,IF(W4502="MEDCENTRO",U4502,""))</f>
        <v/>
      </c>
      <c r="AC4502" s="18" t="n">
        <f aca="false">IF(AA4502&lt;&gt;"COMPRAR",0,IF(AB4502="",I4502,MIN(I4502,AB4502)))</f>
        <v>0</v>
      </c>
      <c r="AD4502" s="19" t="n">
        <f aca="false">IF(AC4502&gt;0,AC4502*V4502,0)</f>
        <v>0</v>
      </c>
      <c r="AE4502" s="19" t="n">
        <f aca="false">IF(AC4502&gt;0,(M4502-V4502)*AC4502,0)</f>
        <v>0</v>
      </c>
      <c r="AF4502" s="16" t="str">
        <f aca="false">IF(AA4502&lt;&gt;"COMPRAR","",IF(AB4502="",IF(X4502="","",IF(X4502-V4502&lt;0.01,"EMPATE TÉCNICO","")),IF(AB4502&lt;I4502,"ESTOQUE INSUFICIENTE",IF(X4502="","",IF(X4502-V4502&lt;0.01,"EMPATE TÉCNICO","")))))</f>
        <v/>
      </c>
      <c r="AG4502" s="16" t="s">
        <v>547</v>
      </c>
      <c r="AH4502" s="16" t="s">
        <v>2039</v>
      </c>
    </row>
    <row r="4503" customFormat="false" ht="15" hidden="false" customHeight="false" outlineLevel="0" collapsed="false">
      <c r="A4503" s="16" t="s">
        <v>13931</v>
      </c>
      <c r="B4503" s="17" t="s">
        <v>13932</v>
      </c>
      <c r="C4503" s="16" t="s">
        <v>13933</v>
      </c>
      <c r="D4503" s="16" t="s">
        <v>13409</v>
      </c>
      <c r="E4503" s="18" t="n">
        <v>1</v>
      </c>
      <c r="F4503" s="16" t="s">
        <v>42</v>
      </c>
      <c r="G4503" s="18" t="n">
        <v>1</v>
      </c>
      <c r="H4503" s="16" t="n">
        <v>0.4</v>
      </c>
      <c r="I4503" s="18" t="n">
        <v>1</v>
      </c>
      <c r="J4503" s="19" t="n">
        <v>24.69</v>
      </c>
      <c r="K4503" s="19" t="n">
        <v>24.69</v>
      </c>
      <c r="L4503" s="19" t="n">
        <v>24.69</v>
      </c>
      <c r="M4503" s="19" t="n">
        <f aca="false">IF(J4503&gt;0,J4503,K4503)*E4503</f>
        <v>24.69</v>
      </c>
      <c r="N4503" s="20"/>
      <c r="O4503" s="21" t="str">
        <f aca="false">IF(R4503="","",ROUND(R4503*(1-Premissas!$B$4),4))</f>
        <v/>
      </c>
      <c r="P4503" s="22"/>
      <c r="Q4503" s="22"/>
      <c r="R4503" s="23"/>
      <c r="S4503" s="24"/>
      <c r="T4503" s="24"/>
      <c r="U4503" s="25"/>
      <c r="V4503" s="19" t="str">
        <f aca="false">IF(COUNT(N4503:Q4503)=0,"",MIN(N4503:Q4503))</f>
        <v/>
      </c>
      <c r="W4503" s="16" t="str">
        <f aca="false">IF(V4503="","",INDEX($N$4:$Q$4,MATCH(V4503,N4503:Q4503,0)))</f>
        <v/>
      </c>
      <c r="X4503" s="19" t="str">
        <f aca="false">IF(COUNT(N4503:Q4503)&lt;2,"",SMALL(N4503:Q4503,2))</f>
        <v/>
      </c>
      <c r="Y4503" s="26" t="str">
        <f aca="false">IF(OR(V4503="",M4503=0),"",V4503/M4503-1)</f>
        <v/>
      </c>
      <c r="Z4503" s="26" t="str">
        <f aca="false">IF(OR(V4503="",L4503=""),"",V4503/(L4503*E4503)-1)</f>
        <v/>
      </c>
      <c r="AA4503" s="16" t="str">
        <f aca="false">IF(V4503="","SEM OFERTA",IF(OR(Y4503&gt;Premissas!$B$11,Y4503&lt;Premissas!$B$12),"VERIFICAR - UNIDADE/EMBALAGEM",IF(Y4503&gt;Premissas!$B$6,"NÃO COMPRAR - REAJUSTE &gt;5%","COMPRAR")))</f>
        <v>SEM OFERTA</v>
      </c>
      <c r="AB4503" s="18" t="str">
        <f aca="false">IF(W4503="DIMEC",S4503,IF(W4503="MEDCENTRO",U4503,""))</f>
        <v/>
      </c>
      <c r="AC4503" s="18" t="n">
        <f aca="false">IF(AA4503&lt;&gt;"COMPRAR",0,IF(AB4503="",I4503,MIN(I4503,AB4503)))</f>
        <v>0</v>
      </c>
      <c r="AD4503" s="19" t="n">
        <f aca="false">IF(AC4503&gt;0,AC4503*V4503,0)</f>
        <v>0</v>
      </c>
      <c r="AE4503" s="19" t="n">
        <f aca="false">IF(AC4503&gt;0,(M4503-V4503)*AC4503,0)</f>
        <v>0</v>
      </c>
      <c r="AF4503" s="16" t="str">
        <f aca="false">IF(AA4503&lt;&gt;"COMPRAR","",IF(AB4503="",IF(X4503="","",IF(X4503-V4503&lt;0.01,"EMPATE TÉCNICO","")),IF(AB4503&lt;I4503,"ESTOQUE INSUFICIENTE",IF(X4503="","",IF(X4503-V4503&lt;0.01,"EMPATE TÉCNICO","")))))</f>
        <v/>
      </c>
      <c r="AG4503" s="16" t="s">
        <v>547</v>
      </c>
      <c r="AH4503" s="16" t="s">
        <v>2039</v>
      </c>
    </row>
    <row r="4504" customFormat="false" ht="15" hidden="false" customHeight="false" outlineLevel="0" collapsed="false">
      <c r="A4504" s="16" t="s">
        <v>13934</v>
      </c>
      <c r="B4504" s="17" t="s">
        <v>13935</v>
      </c>
      <c r="C4504" s="16" t="s">
        <v>13936</v>
      </c>
      <c r="D4504" s="16" t="s">
        <v>13409</v>
      </c>
      <c r="E4504" s="18" t="n">
        <v>1</v>
      </c>
      <c r="F4504" s="16" t="s">
        <v>43</v>
      </c>
      <c r="G4504" s="18" t="n">
        <v>0</v>
      </c>
      <c r="H4504" s="16" t="n">
        <v>0.5</v>
      </c>
      <c r="I4504" s="18" t="n">
        <v>3</v>
      </c>
      <c r="J4504" s="19" t="n">
        <v>13.26</v>
      </c>
      <c r="K4504" s="19" t="n">
        <v>13.26</v>
      </c>
      <c r="L4504" s="19" t="n">
        <v>13.26</v>
      </c>
      <c r="M4504" s="19" t="n">
        <f aca="false">IF(J4504&gt;0,J4504,K4504)*E4504</f>
        <v>13.26</v>
      </c>
      <c r="N4504" s="20"/>
      <c r="O4504" s="21" t="str">
        <f aca="false">IF(R4504="","",ROUND(R4504*(1-Premissas!$B$4),4))</f>
        <v/>
      </c>
      <c r="P4504" s="22"/>
      <c r="Q4504" s="22"/>
      <c r="R4504" s="23"/>
      <c r="S4504" s="24"/>
      <c r="T4504" s="24"/>
      <c r="U4504" s="25"/>
      <c r="V4504" s="19" t="str">
        <f aca="false">IF(COUNT(N4504:Q4504)=0,"",MIN(N4504:Q4504))</f>
        <v/>
      </c>
      <c r="W4504" s="16" t="str">
        <f aca="false">IF(V4504="","",INDEX($N$4:$Q$4,MATCH(V4504,N4504:Q4504,0)))</f>
        <v/>
      </c>
      <c r="X4504" s="19" t="str">
        <f aca="false">IF(COUNT(N4504:Q4504)&lt;2,"",SMALL(N4504:Q4504,2))</f>
        <v/>
      </c>
      <c r="Y4504" s="26" t="str">
        <f aca="false">IF(OR(V4504="",M4504=0),"",V4504/M4504-1)</f>
        <v/>
      </c>
      <c r="Z4504" s="26" t="str">
        <f aca="false">IF(OR(V4504="",L4504=""),"",V4504/(L4504*E4504)-1)</f>
        <v/>
      </c>
      <c r="AA4504" s="16" t="str">
        <f aca="false">IF(V4504="","SEM OFERTA",IF(OR(Y4504&gt;Premissas!$B$11,Y4504&lt;Premissas!$B$12),"VERIFICAR - UNIDADE/EMBALAGEM",IF(Y4504&gt;Premissas!$B$6,"NÃO COMPRAR - REAJUSTE &gt;5%","COMPRAR")))</f>
        <v>SEM OFERTA</v>
      </c>
      <c r="AB4504" s="18" t="str">
        <f aca="false">IF(W4504="DIMEC",S4504,IF(W4504="MEDCENTRO",U4504,""))</f>
        <v/>
      </c>
      <c r="AC4504" s="18" t="n">
        <f aca="false">IF(AA4504&lt;&gt;"COMPRAR",0,IF(AB4504="",I4504,MIN(I4504,AB4504)))</f>
        <v>0</v>
      </c>
      <c r="AD4504" s="19" t="n">
        <f aca="false">IF(AC4504&gt;0,AC4504*V4504,0)</f>
        <v>0</v>
      </c>
      <c r="AE4504" s="19" t="n">
        <f aca="false">IF(AC4504&gt;0,(M4504-V4504)*AC4504,0)</f>
        <v>0</v>
      </c>
      <c r="AF4504" s="16" t="str">
        <f aca="false">IF(AA4504&lt;&gt;"COMPRAR","",IF(AB4504="",IF(X4504="","",IF(X4504-V4504&lt;0.01,"EMPATE TÉCNICO","")),IF(AB4504&lt;I4504,"ESTOQUE INSUFICIENTE",IF(X4504="","",IF(X4504-V4504&lt;0.01,"EMPATE TÉCNICO","")))))</f>
        <v/>
      </c>
      <c r="AG4504" s="16" t="s">
        <v>547</v>
      </c>
      <c r="AH4504" s="16" t="s">
        <v>2039</v>
      </c>
    </row>
    <row r="4505" customFormat="false" ht="15" hidden="false" customHeight="false" outlineLevel="0" collapsed="false">
      <c r="A4505" s="16" t="s">
        <v>13937</v>
      </c>
      <c r="B4505" s="17" t="s">
        <v>13938</v>
      </c>
      <c r="C4505" s="16" t="s">
        <v>13939</v>
      </c>
      <c r="D4505" s="16" t="s">
        <v>13409</v>
      </c>
      <c r="E4505" s="18" t="n">
        <v>1</v>
      </c>
      <c r="F4505" s="16" t="s">
        <v>42</v>
      </c>
      <c r="G4505" s="18" t="n">
        <v>1</v>
      </c>
      <c r="H4505" s="16" t="n">
        <v>0.9</v>
      </c>
      <c r="I4505" s="18" t="n">
        <v>2</v>
      </c>
      <c r="J4505" s="19" t="n">
        <v>14.11</v>
      </c>
      <c r="K4505" s="19" t="n">
        <v>14.11</v>
      </c>
      <c r="L4505" s="19" t="n">
        <v>12.7</v>
      </c>
      <c r="M4505" s="19" t="n">
        <f aca="false">IF(J4505&gt;0,J4505,K4505)*E4505</f>
        <v>14.11</v>
      </c>
      <c r="N4505" s="20"/>
      <c r="O4505" s="21" t="str">
        <f aca="false">IF(R4505="","",ROUND(R4505*(1-Premissas!$B$4),4))</f>
        <v/>
      </c>
      <c r="P4505" s="22"/>
      <c r="Q4505" s="22"/>
      <c r="R4505" s="23"/>
      <c r="S4505" s="24"/>
      <c r="T4505" s="24"/>
      <c r="U4505" s="25"/>
      <c r="V4505" s="19" t="str">
        <f aca="false">IF(COUNT(N4505:Q4505)=0,"",MIN(N4505:Q4505))</f>
        <v/>
      </c>
      <c r="W4505" s="16" t="str">
        <f aca="false">IF(V4505="","",INDEX($N$4:$Q$4,MATCH(V4505,N4505:Q4505,0)))</f>
        <v/>
      </c>
      <c r="X4505" s="19" t="str">
        <f aca="false">IF(COUNT(N4505:Q4505)&lt;2,"",SMALL(N4505:Q4505,2))</f>
        <v/>
      </c>
      <c r="Y4505" s="26" t="str">
        <f aca="false">IF(OR(V4505="",M4505=0),"",V4505/M4505-1)</f>
        <v/>
      </c>
      <c r="Z4505" s="26" t="str">
        <f aca="false">IF(OR(V4505="",L4505=""),"",V4505/(L4505*E4505)-1)</f>
        <v/>
      </c>
      <c r="AA4505" s="16" t="str">
        <f aca="false">IF(V4505="","SEM OFERTA",IF(OR(Y4505&gt;Premissas!$B$11,Y4505&lt;Premissas!$B$12),"VERIFICAR - UNIDADE/EMBALAGEM",IF(Y4505&gt;Premissas!$B$6,"NÃO COMPRAR - REAJUSTE &gt;5%","COMPRAR")))</f>
        <v>SEM OFERTA</v>
      </c>
      <c r="AB4505" s="18" t="str">
        <f aca="false">IF(W4505="DIMEC",S4505,IF(W4505="MEDCENTRO",U4505,""))</f>
        <v/>
      </c>
      <c r="AC4505" s="18" t="n">
        <f aca="false">IF(AA4505&lt;&gt;"COMPRAR",0,IF(AB4505="",I4505,MIN(I4505,AB4505)))</f>
        <v>0</v>
      </c>
      <c r="AD4505" s="19" t="n">
        <f aca="false">IF(AC4505&gt;0,AC4505*V4505,0)</f>
        <v>0</v>
      </c>
      <c r="AE4505" s="19" t="n">
        <f aca="false">IF(AC4505&gt;0,(M4505-V4505)*AC4505,0)</f>
        <v>0</v>
      </c>
      <c r="AF4505" s="16" t="str">
        <f aca="false">IF(AA4505&lt;&gt;"COMPRAR","",IF(AB4505="",IF(X4505="","",IF(X4505-V4505&lt;0.01,"EMPATE TÉCNICO","")),IF(AB4505&lt;I4505,"ESTOQUE INSUFICIENTE",IF(X4505="","",IF(X4505-V4505&lt;0.01,"EMPATE TÉCNICO","")))))</f>
        <v/>
      </c>
      <c r="AG4505" s="16" t="s">
        <v>547</v>
      </c>
      <c r="AH4505" s="16" t="s">
        <v>2039</v>
      </c>
    </row>
    <row r="4506" customFormat="false" ht="15" hidden="false" customHeight="false" outlineLevel="0" collapsed="false">
      <c r="A4506" s="16" t="s">
        <v>13940</v>
      </c>
      <c r="B4506" s="17" t="s">
        <v>13941</v>
      </c>
      <c r="C4506" s="16" t="s">
        <v>13942</v>
      </c>
      <c r="D4506" s="16" t="s">
        <v>13409</v>
      </c>
      <c r="E4506" s="18" t="n">
        <v>1</v>
      </c>
      <c r="F4506" s="16" t="s">
        <v>43</v>
      </c>
      <c r="G4506" s="18" t="n">
        <v>0</v>
      </c>
      <c r="H4506" s="16" t="n">
        <v>0.2</v>
      </c>
      <c r="I4506" s="18" t="n">
        <v>1</v>
      </c>
      <c r="J4506" s="19" t="n">
        <v>16.725</v>
      </c>
      <c r="K4506" s="19" t="n">
        <v>16.725</v>
      </c>
      <c r="L4506" s="19" t="n">
        <v>16.725</v>
      </c>
      <c r="M4506" s="19" t="n">
        <f aca="false">IF(J4506&gt;0,J4506,K4506)*E4506</f>
        <v>16.725</v>
      </c>
      <c r="N4506" s="20"/>
      <c r="O4506" s="21" t="str">
        <f aca="false">IF(R4506="","",ROUND(R4506*(1-Premissas!$B$4),4))</f>
        <v/>
      </c>
      <c r="P4506" s="22"/>
      <c r="Q4506" s="22"/>
      <c r="R4506" s="23"/>
      <c r="S4506" s="24"/>
      <c r="T4506" s="24"/>
      <c r="U4506" s="25"/>
      <c r="V4506" s="19" t="str">
        <f aca="false">IF(COUNT(N4506:Q4506)=0,"",MIN(N4506:Q4506))</f>
        <v/>
      </c>
      <c r="W4506" s="16" t="str">
        <f aca="false">IF(V4506="","",INDEX($N$4:$Q$4,MATCH(V4506,N4506:Q4506,0)))</f>
        <v/>
      </c>
      <c r="X4506" s="19" t="str">
        <f aca="false">IF(COUNT(N4506:Q4506)&lt;2,"",SMALL(N4506:Q4506,2))</f>
        <v/>
      </c>
      <c r="Y4506" s="26" t="str">
        <f aca="false">IF(OR(V4506="",M4506=0),"",V4506/M4506-1)</f>
        <v/>
      </c>
      <c r="Z4506" s="26" t="str">
        <f aca="false">IF(OR(V4506="",L4506=""),"",V4506/(L4506*E4506)-1)</f>
        <v/>
      </c>
      <c r="AA4506" s="16" t="str">
        <f aca="false">IF(V4506="","SEM OFERTA",IF(OR(Y4506&gt;Premissas!$B$11,Y4506&lt;Premissas!$B$12),"VERIFICAR - UNIDADE/EMBALAGEM",IF(Y4506&gt;Premissas!$B$6,"NÃO COMPRAR - REAJUSTE &gt;5%","COMPRAR")))</f>
        <v>SEM OFERTA</v>
      </c>
      <c r="AB4506" s="18" t="str">
        <f aca="false">IF(W4506="DIMEC",S4506,IF(W4506="MEDCENTRO",U4506,""))</f>
        <v/>
      </c>
      <c r="AC4506" s="18" t="n">
        <f aca="false">IF(AA4506&lt;&gt;"COMPRAR",0,IF(AB4506="",I4506,MIN(I4506,AB4506)))</f>
        <v>0</v>
      </c>
      <c r="AD4506" s="19" t="n">
        <f aca="false">IF(AC4506&gt;0,AC4506*V4506,0)</f>
        <v>0</v>
      </c>
      <c r="AE4506" s="19" t="n">
        <f aca="false">IF(AC4506&gt;0,(M4506-V4506)*AC4506,0)</f>
        <v>0</v>
      </c>
      <c r="AF4506" s="16" t="str">
        <f aca="false">IF(AA4506&lt;&gt;"COMPRAR","",IF(AB4506="",IF(X4506="","",IF(X4506-V4506&lt;0.01,"EMPATE TÉCNICO","")),IF(AB4506&lt;I4506,"ESTOQUE INSUFICIENTE",IF(X4506="","",IF(X4506-V4506&lt;0.01,"EMPATE TÉCNICO","")))))</f>
        <v/>
      </c>
      <c r="AG4506" s="16" t="s">
        <v>328</v>
      </c>
      <c r="AH4506" s="16" t="s">
        <v>2039</v>
      </c>
    </row>
    <row r="4507" customFormat="false" ht="15" hidden="false" customHeight="false" outlineLevel="0" collapsed="false">
      <c r="A4507" s="16" t="s">
        <v>13943</v>
      </c>
      <c r="B4507" s="17" t="s">
        <v>13944</v>
      </c>
      <c r="C4507" s="16" t="s">
        <v>13945</v>
      </c>
      <c r="D4507" s="16" t="s">
        <v>13409</v>
      </c>
      <c r="E4507" s="18" t="n">
        <v>1</v>
      </c>
      <c r="F4507" s="16" t="s">
        <v>43</v>
      </c>
      <c r="G4507" s="18" t="n">
        <v>1</v>
      </c>
      <c r="H4507" s="16" t="n">
        <v>1</v>
      </c>
      <c r="I4507" s="18" t="n">
        <v>2</v>
      </c>
      <c r="J4507" s="19" t="n">
        <v>14.11</v>
      </c>
      <c r="K4507" s="19" t="n">
        <v>14.11</v>
      </c>
      <c r="L4507" s="19" t="n">
        <v>12.7</v>
      </c>
      <c r="M4507" s="19" t="n">
        <f aca="false">IF(J4507&gt;0,J4507,K4507)*E4507</f>
        <v>14.11</v>
      </c>
      <c r="N4507" s="20"/>
      <c r="O4507" s="21" t="str">
        <f aca="false">IF(R4507="","",ROUND(R4507*(1-Premissas!$B$4),4))</f>
        <v/>
      </c>
      <c r="P4507" s="22"/>
      <c r="Q4507" s="22"/>
      <c r="R4507" s="23"/>
      <c r="S4507" s="24"/>
      <c r="T4507" s="24"/>
      <c r="U4507" s="25"/>
      <c r="V4507" s="19" t="str">
        <f aca="false">IF(COUNT(N4507:Q4507)=0,"",MIN(N4507:Q4507))</f>
        <v/>
      </c>
      <c r="W4507" s="16" t="str">
        <f aca="false">IF(V4507="","",INDEX($N$4:$Q$4,MATCH(V4507,N4507:Q4507,0)))</f>
        <v/>
      </c>
      <c r="X4507" s="19" t="str">
        <f aca="false">IF(COUNT(N4507:Q4507)&lt;2,"",SMALL(N4507:Q4507,2))</f>
        <v/>
      </c>
      <c r="Y4507" s="26" t="str">
        <f aca="false">IF(OR(V4507="",M4507=0),"",V4507/M4507-1)</f>
        <v/>
      </c>
      <c r="Z4507" s="26" t="str">
        <f aca="false">IF(OR(V4507="",L4507=""),"",V4507/(L4507*E4507)-1)</f>
        <v/>
      </c>
      <c r="AA4507" s="16" t="str">
        <f aca="false">IF(V4507="","SEM OFERTA",IF(OR(Y4507&gt;Premissas!$B$11,Y4507&lt;Premissas!$B$12),"VERIFICAR - UNIDADE/EMBALAGEM",IF(Y4507&gt;Premissas!$B$6,"NÃO COMPRAR - REAJUSTE &gt;5%","COMPRAR")))</f>
        <v>SEM OFERTA</v>
      </c>
      <c r="AB4507" s="18" t="str">
        <f aca="false">IF(W4507="DIMEC",S4507,IF(W4507="MEDCENTRO",U4507,""))</f>
        <v/>
      </c>
      <c r="AC4507" s="18" t="n">
        <f aca="false">IF(AA4507&lt;&gt;"COMPRAR",0,IF(AB4507="",I4507,MIN(I4507,AB4507)))</f>
        <v>0</v>
      </c>
      <c r="AD4507" s="19" t="n">
        <f aca="false">IF(AC4507&gt;0,AC4507*V4507,0)</f>
        <v>0</v>
      </c>
      <c r="AE4507" s="19" t="n">
        <f aca="false">IF(AC4507&gt;0,(M4507-V4507)*AC4507,0)</f>
        <v>0</v>
      </c>
      <c r="AF4507" s="16" t="str">
        <f aca="false">IF(AA4507&lt;&gt;"COMPRAR","",IF(AB4507="",IF(X4507="","",IF(X4507-V4507&lt;0.01,"EMPATE TÉCNICO","")),IF(AB4507&lt;I4507,"ESTOQUE INSUFICIENTE",IF(X4507="","",IF(X4507-V4507&lt;0.01,"EMPATE TÉCNICO","")))))</f>
        <v/>
      </c>
      <c r="AG4507" s="16" t="s">
        <v>547</v>
      </c>
      <c r="AH4507" s="16" t="s">
        <v>2039</v>
      </c>
    </row>
    <row r="4508" customFormat="false" ht="15" hidden="false" customHeight="false" outlineLevel="0" collapsed="false">
      <c r="A4508" s="16" t="s">
        <v>13946</v>
      </c>
      <c r="B4508" s="17" t="s">
        <v>13947</v>
      </c>
      <c r="C4508" s="16" t="s">
        <v>13948</v>
      </c>
      <c r="D4508" s="16" t="s">
        <v>13319</v>
      </c>
      <c r="E4508" s="18" t="n">
        <v>1</v>
      </c>
      <c r="F4508" s="16" t="s">
        <v>43</v>
      </c>
      <c r="G4508" s="18" t="n">
        <v>4</v>
      </c>
      <c r="H4508" s="16" t="n">
        <v>1.7</v>
      </c>
      <c r="I4508" s="18" t="n">
        <v>1</v>
      </c>
      <c r="J4508" s="19" t="n">
        <v>8.36</v>
      </c>
      <c r="K4508" s="19" t="n">
        <v>8.36</v>
      </c>
      <c r="L4508" s="19" t="n">
        <v>8.36</v>
      </c>
      <c r="M4508" s="19" t="n">
        <f aca="false">IF(J4508&gt;0,J4508,K4508)*E4508</f>
        <v>8.36</v>
      </c>
      <c r="N4508" s="20"/>
      <c r="O4508" s="21" t="str">
        <f aca="false">IF(R4508="","",ROUND(R4508*(1-Premissas!$B$4),4))</f>
        <v/>
      </c>
      <c r="P4508" s="22"/>
      <c r="Q4508" s="22"/>
      <c r="R4508" s="23"/>
      <c r="S4508" s="24"/>
      <c r="T4508" s="24"/>
      <c r="U4508" s="25"/>
      <c r="V4508" s="19" t="str">
        <f aca="false">IF(COUNT(N4508:Q4508)=0,"",MIN(N4508:Q4508))</f>
        <v/>
      </c>
      <c r="W4508" s="16" t="str">
        <f aca="false">IF(V4508="","",INDEX($N$4:$Q$4,MATCH(V4508,N4508:Q4508,0)))</f>
        <v/>
      </c>
      <c r="X4508" s="19" t="str">
        <f aca="false">IF(COUNT(N4508:Q4508)&lt;2,"",SMALL(N4508:Q4508,2))</f>
        <v/>
      </c>
      <c r="Y4508" s="26" t="str">
        <f aca="false">IF(OR(V4508="",M4508=0),"",V4508/M4508-1)</f>
        <v/>
      </c>
      <c r="Z4508" s="26" t="str">
        <f aca="false">IF(OR(V4508="",L4508=""),"",V4508/(L4508*E4508)-1)</f>
        <v/>
      </c>
      <c r="AA4508" s="16" t="str">
        <f aca="false">IF(V4508="","SEM OFERTA",IF(OR(Y4508&gt;Premissas!$B$11,Y4508&lt;Premissas!$B$12),"VERIFICAR - UNIDADE/EMBALAGEM",IF(Y4508&gt;Premissas!$B$6,"NÃO COMPRAR - REAJUSTE &gt;5%","COMPRAR")))</f>
        <v>SEM OFERTA</v>
      </c>
      <c r="AB4508" s="18" t="str">
        <f aca="false">IF(W4508="DIMEC",S4508,IF(W4508="MEDCENTRO",U4508,""))</f>
        <v/>
      </c>
      <c r="AC4508" s="18" t="n">
        <f aca="false">IF(AA4508&lt;&gt;"COMPRAR",0,IF(AB4508="",I4508,MIN(I4508,AB4508)))</f>
        <v>0</v>
      </c>
      <c r="AD4508" s="19" t="n">
        <f aca="false">IF(AC4508&gt;0,AC4508*V4508,0)</f>
        <v>0</v>
      </c>
      <c r="AE4508" s="19" t="n">
        <f aca="false">IF(AC4508&gt;0,(M4508-V4508)*AC4508,0)</f>
        <v>0</v>
      </c>
      <c r="AF4508" s="16" t="str">
        <f aca="false">IF(AA4508&lt;&gt;"COMPRAR","",IF(AB4508="",IF(X4508="","",IF(X4508-V4508&lt;0.01,"EMPATE TÉCNICO","")),IF(AB4508&lt;I4508,"ESTOQUE INSUFICIENTE",IF(X4508="","",IF(X4508-V4508&lt;0.01,"EMPATE TÉCNICO","")))))</f>
        <v/>
      </c>
      <c r="AG4508" s="16" t="s">
        <v>547</v>
      </c>
      <c r="AH4508" s="16" t="s">
        <v>2039</v>
      </c>
    </row>
    <row r="4509" customFormat="false" ht="15" hidden="false" customHeight="false" outlineLevel="0" collapsed="false">
      <c r="A4509" s="16" t="s">
        <v>13949</v>
      </c>
      <c r="B4509" s="17" t="s">
        <v>13950</v>
      </c>
      <c r="C4509" s="16" t="s">
        <v>13951</v>
      </c>
      <c r="D4509" s="16" t="s">
        <v>13319</v>
      </c>
      <c r="E4509" s="18" t="n">
        <v>1</v>
      </c>
      <c r="F4509" s="16" t="s">
        <v>42</v>
      </c>
      <c r="G4509" s="18" t="n">
        <v>5</v>
      </c>
      <c r="H4509" s="16" t="n">
        <v>2.1</v>
      </c>
      <c r="I4509" s="18" t="n">
        <v>1</v>
      </c>
      <c r="J4509" s="19" t="n">
        <v>25.1933333333333</v>
      </c>
      <c r="K4509" s="19" t="n">
        <v>25.1933333333333</v>
      </c>
      <c r="L4509" s="19" t="n">
        <v>25.19</v>
      </c>
      <c r="M4509" s="19" t="n">
        <f aca="false">IF(J4509&gt;0,J4509,K4509)*E4509</f>
        <v>25.1933333333333</v>
      </c>
      <c r="N4509" s="20"/>
      <c r="O4509" s="21" t="str">
        <f aca="false">IF(R4509="","",ROUND(R4509*(1-Premissas!$B$4),4))</f>
        <v/>
      </c>
      <c r="P4509" s="22"/>
      <c r="Q4509" s="22"/>
      <c r="R4509" s="23"/>
      <c r="S4509" s="24"/>
      <c r="T4509" s="24"/>
      <c r="U4509" s="25"/>
      <c r="V4509" s="19" t="str">
        <f aca="false">IF(COUNT(N4509:Q4509)=0,"",MIN(N4509:Q4509))</f>
        <v/>
      </c>
      <c r="W4509" s="16" t="str">
        <f aca="false">IF(V4509="","",INDEX($N$4:$Q$4,MATCH(V4509,N4509:Q4509,0)))</f>
        <v/>
      </c>
      <c r="X4509" s="19" t="str">
        <f aca="false">IF(COUNT(N4509:Q4509)&lt;2,"",SMALL(N4509:Q4509,2))</f>
        <v/>
      </c>
      <c r="Y4509" s="26" t="str">
        <f aca="false">IF(OR(V4509="",M4509=0),"",V4509/M4509-1)</f>
        <v/>
      </c>
      <c r="Z4509" s="26" t="str">
        <f aca="false">IF(OR(V4509="",L4509=""),"",V4509/(L4509*E4509)-1)</f>
        <v/>
      </c>
      <c r="AA4509" s="16" t="str">
        <f aca="false">IF(V4509="","SEM OFERTA",IF(OR(Y4509&gt;Premissas!$B$11,Y4509&lt;Premissas!$B$12),"VERIFICAR - UNIDADE/EMBALAGEM",IF(Y4509&gt;Premissas!$B$6,"NÃO COMPRAR - REAJUSTE &gt;5%","COMPRAR")))</f>
        <v>SEM OFERTA</v>
      </c>
      <c r="AB4509" s="18" t="str">
        <f aca="false">IF(W4509="DIMEC",S4509,IF(W4509="MEDCENTRO",U4509,""))</f>
        <v/>
      </c>
      <c r="AC4509" s="18" t="n">
        <f aca="false">IF(AA4509&lt;&gt;"COMPRAR",0,IF(AB4509="",I4509,MIN(I4509,AB4509)))</f>
        <v>0</v>
      </c>
      <c r="AD4509" s="19" t="n">
        <f aca="false">IF(AC4509&gt;0,AC4509*V4509,0)</f>
        <v>0</v>
      </c>
      <c r="AE4509" s="19" t="n">
        <f aca="false">IF(AC4509&gt;0,(M4509-V4509)*AC4509,0)</f>
        <v>0</v>
      </c>
      <c r="AF4509" s="16" t="str">
        <f aca="false">IF(AA4509&lt;&gt;"COMPRAR","",IF(AB4509="",IF(X4509="","",IF(X4509-V4509&lt;0.01,"EMPATE TÉCNICO","")),IF(AB4509&lt;I4509,"ESTOQUE INSUFICIENTE",IF(X4509="","",IF(X4509-V4509&lt;0.01,"EMPATE TÉCNICO","")))))</f>
        <v/>
      </c>
      <c r="AG4509" s="16" t="s">
        <v>547</v>
      </c>
      <c r="AH4509" s="16" t="s">
        <v>2039</v>
      </c>
    </row>
    <row r="4510" customFormat="false" ht="15" hidden="false" customHeight="false" outlineLevel="0" collapsed="false">
      <c r="A4510" s="16" t="s">
        <v>13952</v>
      </c>
      <c r="B4510" s="17" t="s">
        <v>13953</v>
      </c>
      <c r="C4510" s="16" t="s">
        <v>13954</v>
      </c>
      <c r="D4510" s="16" t="s">
        <v>3749</v>
      </c>
      <c r="E4510" s="18" t="n">
        <v>1</v>
      </c>
      <c r="F4510" s="16" t="s">
        <v>43</v>
      </c>
      <c r="G4510" s="18" t="n">
        <v>0</v>
      </c>
      <c r="H4510" s="16" t="n">
        <v>0.2</v>
      </c>
      <c r="I4510" s="18" t="n">
        <v>1</v>
      </c>
      <c r="J4510" s="19" t="n">
        <v>62.74</v>
      </c>
      <c r="K4510" s="19" t="n">
        <v>62.74</v>
      </c>
      <c r="L4510" s="19" t="n">
        <v>62.74</v>
      </c>
      <c r="M4510" s="19" t="n">
        <f aca="false">IF(J4510&gt;0,J4510,K4510)*E4510</f>
        <v>62.74</v>
      </c>
      <c r="N4510" s="20"/>
      <c r="O4510" s="21" t="str">
        <f aca="false">IF(R4510="","",ROUND(R4510*(1-Premissas!$B$4),4))</f>
        <v/>
      </c>
      <c r="P4510" s="22"/>
      <c r="Q4510" s="22"/>
      <c r="R4510" s="23"/>
      <c r="S4510" s="24"/>
      <c r="T4510" s="24"/>
      <c r="U4510" s="25"/>
      <c r="V4510" s="19" t="str">
        <f aca="false">IF(COUNT(N4510:Q4510)=0,"",MIN(N4510:Q4510))</f>
        <v/>
      </c>
      <c r="W4510" s="16" t="str">
        <f aca="false">IF(V4510="","",INDEX($N$4:$Q$4,MATCH(V4510,N4510:Q4510,0)))</f>
        <v/>
      </c>
      <c r="X4510" s="19" t="str">
        <f aca="false">IF(COUNT(N4510:Q4510)&lt;2,"",SMALL(N4510:Q4510,2))</f>
        <v/>
      </c>
      <c r="Y4510" s="26" t="str">
        <f aca="false">IF(OR(V4510="",M4510=0),"",V4510/M4510-1)</f>
        <v/>
      </c>
      <c r="Z4510" s="26" t="str">
        <f aca="false">IF(OR(V4510="",L4510=""),"",V4510/(L4510*E4510)-1)</f>
        <v/>
      </c>
      <c r="AA4510" s="16" t="str">
        <f aca="false">IF(V4510="","SEM OFERTA",IF(OR(Y4510&gt;Premissas!$B$11,Y4510&lt;Premissas!$B$12),"VERIFICAR - UNIDADE/EMBALAGEM",IF(Y4510&gt;Premissas!$B$6,"NÃO COMPRAR - REAJUSTE &gt;5%","COMPRAR")))</f>
        <v>SEM OFERTA</v>
      </c>
      <c r="AB4510" s="18" t="str">
        <f aca="false">IF(W4510="DIMEC",S4510,IF(W4510="MEDCENTRO",U4510,""))</f>
        <v/>
      </c>
      <c r="AC4510" s="18" t="n">
        <f aca="false">IF(AA4510&lt;&gt;"COMPRAR",0,IF(AB4510="",I4510,MIN(I4510,AB4510)))</f>
        <v>0</v>
      </c>
      <c r="AD4510" s="19" t="n">
        <f aca="false">IF(AC4510&gt;0,AC4510*V4510,0)</f>
        <v>0</v>
      </c>
      <c r="AE4510" s="19" t="n">
        <f aca="false">IF(AC4510&gt;0,(M4510-V4510)*AC4510,0)</f>
        <v>0</v>
      </c>
      <c r="AF4510" s="16" t="str">
        <f aca="false">IF(AA4510&lt;&gt;"COMPRAR","",IF(AB4510="",IF(X4510="","",IF(X4510-V4510&lt;0.01,"EMPATE TÉCNICO","")),IF(AB4510&lt;I4510,"ESTOQUE INSUFICIENTE",IF(X4510="","",IF(X4510-V4510&lt;0.01,"EMPATE TÉCNICO","")))))</f>
        <v/>
      </c>
      <c r="AG4510" s="16" t="s">
        <v>547</v>
      </c>
      <c r="AH4510" s="16" t="s">
        <v>2039</v>
      </c>
    </row>
    <row r="4511" customFormat="false" ht="15" hidden="false" customHeight="false" outlineLevel="0" collapsed="false">
      <c r="A4511" s="16" t="s">
        <v>13955</v>
      </c>
      <c r="B4511" s="17" t="s">
        <v>13956</v>
      </c>
      <c r="C4511" s="16" t="s">
        <v>13957</v>
      </c>
      <c r="D4511" s="16" t="s">
        <v>3749</v>
      </c>
      <c r="E4511" s="18" t="n">
        <v>1</v>
      </c>
      <c r="F4511" s="16" t="s">
        <v>43</v>
      </c>
      <c r="G4511" s="18" t="n">
        <v>0</v>
      </c>
      <c r="H4511" s="16" t="n">
        <v>0.1</v>
      </c>
      <c r="I4511" s="18" t="n">
        <v>1</v>
      </c>
      <c r="J4511" s="19" t="n">
        <v>104.56</v>
      </c>
      <c r="K4511" s="19" t="n">
        <v>104.56</v>
      </c>
      <c r="L4511" s="19" t="n">
        <v>104.56</v>
      </c>
      <c r="M4511" s="19" t="n">
        <f aca="false">IF(J4511&gt;0,J4511,K4511)*E4511</f>
        <v>104.56</v>
      </c>
      <c r="N4511" s="20"/>
      <c r="O4511" s="21" t="str">
        <f aca="false">IF(R4511="","",ROUND(R4511*(1-Premissas!$B$4),4))</f>
        <v/>
      </c>
      <c r="P4511" s="22"/>
      <c r="Q4511" s="22"/>
      <c r="R4511" s="23"/>
      <c r="S4511" s="24"/>
      <c r="T4511" s="24"/>
      <c r="U4511" s="25"/>
      <c r="V4511" s="19" t="str">
        <f aca="false">IF(COUNT(N4511:Q4511)=0,"",MIN(N4511:Q4511))</f>
        <v/>
      </c>
      <c r="W4511" s="16" t="str">
        <f aca="false">IF(V4511="","",INDEX($N$4:$Q$4,MATCH(V4511,N4511:Q4511,0)))</f>
        <v/>
      </c>
      <c r="X4511" s="19" t="str">
        <f aca="false">IF(COUNT(N4511:Q4511)&lt;2,"",SMALL(N4511:Q4511,2))</f>
        <v/>
      </c>
      <c r="Y4511" s="26" t="str">
        <f aca="false">IF(OR(V4511="",M4511=0),"",V4511/M4511-1)</f>
        <v/>
      </c>
      <c r="Z4511" s="26" t="str">
        <f aca="false">IF(OR(V4511="",L4511=""),"",V4511/(L4511*E4511)-1)</f>
        <v/>
      </c>
      <c r="AA4511" s="16" t="str">
        <f aca="false">IF(V4511="","SEM OFERTA",IF(OR(Y4511&gt;Premissas!$B$11,Y4511&lt;Premissas!$B$12),"VERIFICAR - UNIDADE/EMBALAGEM",IF(Y4511&gt;Premissas!$B$6,"NÃO COMPRAR - REAJUSTE &gt;5%","COMPRAR")))</f>
        <v>SEM OFERTA</v>
      </c>
      <c r="AB4511" s="18" t="str">
        <f aca="false">IF(W4511="DIMEC",S4511,IF(W4511="MEDCENTRO",U4511,""))</f>
        <v/>
      </c>
      <c r="AC4511" s="18" t="n">
        <f aca="false">IF(AA4511&lt;&gt;"COMPRAR",0,IF(AB4511="",I4511,MIN(I4511,AB4511)))</f>
        <v>0</v>
      </c>
      <c r="AD4511" s="19" t="n">
        <f aca="false">IF(AC4511&gt;0,AC4511*V4511,0)</f>
        <v>0</v>
      </c>
      <c r="AE4511" s="19" t="n">
        <f aca="false">IF(AC4511&gt;0,(M4511-V4511)*AC4511,0)</f>
        <v>0</v>
      </c>
      <c r="AF4511" s="16" t="str">
        <f aca="false">IF(AA4511&lt;&gt;"COMPRAR","",IF(AB4511="",IF(X4511="","",IF(X4511-V4511&lt;0.01,"EMPATE TÉCNICO","")),IF(AB4511&lt;I4511,"ESTOQUE INSUFICIENTE",IF(X4511="","",IF(X4511-V4511&lt;0.01,"EMPATE TÉCNICO","")))))</f>
        <v/>
      </c>
      <c r="AG4511" s="16" t="s">
        <v>547</v>
      </c>
      <c r="AH4511" s="16" t="s">
        <v>2039</v>
      </c>
    </row>
    <row r="4512" customFormat="false" ht="15" hidden="false" customHeight="false" outlineLevel="0" collapsed="false">
      <c r="A4512" s="16" t="s">
        <v>13958</v>
      </c>
      <c r="B4512" s="17" t="s">
        <v>13959</v>
      </c>
      <c r="C4512" s="16" t="s">
        <v>13960</v>
      </c>
      <c r="D4512" s="16" t="s">
        <v>13386</v>
      </c>
      <c r="E4512" s="18" t="n">
        <v>1</v>
      </c>
      <c r="F4512" s="16" t="s">
        <v>41</v>
      </c>
      <c r="G4512" s="18" t="n">
        <v>21</v>
      </c>
      <c r="H4512" s="16" t="n">
        <v>15.6</v>
      </c>
      <c r="I4512" s="18" t="n">
        <v>19</v>
      </c>
      <c r="J4512" s="19" t="n">
        <v>8.27</v>
      </c>
      <c r="K4512" s="19" t="n">
        <v>8.27</v>
      </c>
      <c r="L4512" s="19" t="n">
        <v>8.23</v>
      </c>
      <c r="M4512" s="19" t="n">
        <f aca="false">IF(J4512&gt;0,J4512,K4512)*E4512</f>
        <v>8.27</v>
      </c>
      <c r="N4512" s="20"/>
      <c r="O4512" s="21" t="str">
        <f aca="false">IF(R4512="","",ROUND(R4512*(1-Premissas!$B$4),4))</f>
        <v/>
      </c>
      <c r="P4512" s="22"/>
      <c r="Q4512" s="22"/>
      <c r="R4512" s="23"/>
      <c r="S4512" s="24"/>
      <c r="T4512" s="24"/>
      <c r="U4512" s="25"/>
      <c r="V4512" s="19" t="str">
        <f aca="false">IF(COUNT(N4512:Q4512)=0,"",MIN(N4512:Q4512))</f>
        <v/>
      </c>
      <c r="W4512" s="16" t="str">
        <f aca="false">IF(V4512="","",INDEX($N$4:$Q$4,MATCH(V4512,N4512:Q4512,0)))</f>
        <v/>
      </c>
      <c r="X4512" s="19" t="str">
        <f aca="false">IF(COUNT(N4512:Q4512)&lt;2,"",SMALL(N4512:Q4512,2))</f>
        <v/>
      </c>
      <c r="Y4512" s="26" t="str">
        <f aca="false">IF(OR(V4512="",M4512=0),"",V4512/M4512-1)</f>
        <v/>
      </c>
      <c r="Z4512" s="26" t="str">
        <f aca="false">IF(OR(V4512="",L4512=""),"",V4512/(L4512*E4512)-1)</f>
        <v/>
      </c>
      <c r="AA4512" s="16" t="str">
        <f aca="false">IF(V4512="","SEM OFERTA",IF(OR(Y4512&gt;Premissas!$B$11,Y4512&lt;Premissas!$B$12),"VERIFICAR - UNIDADE/EMBALAGEM",IF(Y4512&gt;Premissas!$B$6,"NÃO COMPRAR - REAJUSTE &gt;5%","COMPRAR")))</f>
        <v>SEM OFERTA</v>
      </c>
      <c r="AB4512" s="18" t="str">
        <f aca="false">IF(W4512="DIMEC",S4512,IF(W4512="MEDCENTRO",U4512,""))</f>
        <v/>
      </c>
      <c r="AC4512" s="18" t="n">
        <f aca="false">IF(AA4512&lt;&gt;"COMPRAR",0,IF(AB4512="",I4512,MIN(I4512,AB4512)))</f>
        <v>0</v>
      </c>
      <c r="AD4512" s="19" t="n">
        <f aca="false">IF(AC4512&gt;0,AC4512*V4512,0)</f>
        <v>0</v>
      </c>
      <c r="AE4512" s="19" t="n">
        <f aca="false">IF(AC4512&gt;0,(M4512-V4512)*AC4512,0)</f>
        <v>0</v>
      </c>
      <c r="AF4512" s="16" t="str">
        <f aca="false">IF(AA4512&lt;&gt;"COMPRAR","",IF(AB4512="",IF(X4512="","",IF(X4512-V4512&lt;0.01,"EMPATE TÉCNICO","")),IF(AB4512&lt;I4512,"ESTOQUE INSUFICIENTE",IF(X4512="","",IF(X4512-V4512&lt;0.01,"EMPATE TÉCNICO","")))))</f>
        <v/>
      </c>
      <c r="AG4512" s="16" t="s">
        <v>547</v>
      </c>
      <c r="AH4512" s="16" t="s">
        <v>2039</v>
      </c>
    </row>
    <row r="4513" customFormat="false" ht="15" hidden="false" customHeight="false" outlineLevel="0" collapsed="false">
      <c r="A4513" s="16" t="s">
        <v>13961</v>
      </c>
      <c r="B4513" s="17" t="s">
        <v>13962</v>
      </c>
      <c r="C4513" s="16" t="s">
        <v>13963</v>
      </c>
      <c r="D4513" s="16" t="s">
        <v>2850</v>
      </c>
      <c r="E4513" s="18" t="n">
        <v>1</v>
      </c>
      <c r="F4513" s="16" t="s">
        <v>43</v>
      </c>
      <c r="G4513" s="18" t="n">
        <v>0</v>
      </c>
      <c r="H4513" s="16" t="n">
        <v>0.1</v>
      </c>
      <c r="I4513" s="18" t="n">
        <v>1</v>
      </c>
      <c r="J4513" s="19" t="n">
        <v>85.77</v>
      </c>
      <c r="K4513" s="19" t="n">
        <v>85.77</v>
      </c>
      <c r="L4513" s="19" t="n">
        <v>85.77</v>
      </c>
      <c r="M4513" s="19" t="n">
        <f aca="false">IF(J4513&gt;0,J4513,K4513)*E4513</f>
        <v>85.77</v>
      </c>
      <c r="N4513" s="20"/>
      <c r="O4513" s="21" t="str">
        <f aca="false">IF(R4513="","",ROUND(R4513*(1-Premissas!$B$4),4))</f>
        <v/>
      </c>
      <c r="P4513" s="22"/>
      <c r="Q4513" s="22"/>
      <c r="R4513" s="23"/>
      <c r="S4513" s="24"/>
      <c r="T4513" s="24"/>
      <c r="U4513" s="25"/>
      <c r="V4513" s="19" t="str">
        <f aca="false">IF(COUNT(N4513:Q4513)=0,"",MIN(N4513:Q4513))</f>
        <v/>
      </c>
      <c r="W4513" s="16" t="str">
        <f aca="false">IF(V4513="","",INDEX($N$4:$Q$4,MATCH(V4513,N4513:Q4513,0)))</f>
        <v/>
      </c>
      <c r="X4513" s="19" t="str">
        <f aca="false">IF(COUNT(N4513:Q4513)&lt;2,"",SMALL(N4513:Q4513,2))</f>
        <v/>
      </c>
      <c r="Y4513" s="26" t="str">
        <f aca="false">IF(OR(V4513="",M4513=0),"",V4513/M4513-1)</f>
        <v/>
      </c>
      <c r="Z4513" s="26" t="str">
        <f aca="false">IF(OR(V4513="",L4513=""),"",V4513/(L4513*E4513)-1)</f>
        <v/>
      </c>
      <c r="AA4513" s="16" t="str">
        <f aca="false">IF(V4513="","SEM OFERTA",IF(OR(Y4513&gt;Premissas!$B$11,Y4513&lt;Premissas!$B$12),"VERIFICAR - UNIDADE/EMBALAGEM",IF(Y4513&gt;Premissas!$B$6,"NÃO COMPRAR - REAJUSTE &gt;5%","COMPRAR")))</f>
        <v>SEM OFERTA</v>
      </c>
      <c r="AB4513" s="18" t="str">
        <f aca="false">IF(W4513="DIMEC",S4513,IF(W4513="MEDCENTRO",U4513,""))</f>
        <v/>
      </c>
      <c r="AC4513" s="18" t="n">
        <f aca="false">IF(AA4513&lt;&gt;"COMPRAR",0,IF(AB4513="",I4513,MIN(I4513,AB4513)))</f>
        <v>0</v>
      </c>
      <c r="AD4513" s="19" t="n">
        <f aca="false">IF(AC4513&gt;0,AC4513*V4513,0)</f>
        <v>0</v>
      </c>
      <c r="AE4513" s="19" t="n">
        <f aca="false">IF(AC4513&gt;0,(M4513-V4513)*AC4513,0)</f>
        <v>0</v>
      </c>
      <c r="AF4513" s="16" t="str">
        <f aca="false">IF(AA4513&lt;&gt;"COMPRAR","",IF(AB4513="",IF(X4513="","",IF(X4513-V4513&lt;0.01,"EMPATE TÉCNICO","")),IF(AB4513&lt;I4513,"ESTOQUE INSUFICIENTE",IF(X4513="","",IF(X4513-V4513&lt;0.01,"EMPATE TÉCNICO","")))))</f>
        <v/>
      </c>
      <c r="AG4513" s="16" t="s">
        <v>328</v>
      </c>
      <c r="AH4513" s="16" t="s">
        <v>2039</v>
      </c>
    </row>
    <row r="4514" customFormat="false" ht="15" hidden="false" customHeight="false" outlineLevel="0" collapsed="false">
      <c r="A4514" s="16" t="s">
        <v>13964</v>
      </c>
      <c r="B4514" s="17" t="s">
        <v>13965</v>
      </c>
      <c r="C4514" s="16" t="s">
        <v>13966</v>
      </c>
      <c r="D4514" s="16"/>
      <c r="E4514" s="18" t="n">
        <v>1</v>
      </c>
      <c r="F4514" s="16" t="s">
        <v>43</v>
      </c>
      <c r="G4514" s="18" t="n">
        <v>0</v>
      </c>
      <c r="H4514" s="16" t="n">
        <v>0.1</v>
      </c>
      <c r="I4514" s="18" t="n">
        <v>1</v>
      </c>
      <c r="J4514" s="19" t="n">
        <v>8.4</v>
      </c>
      <c r="K4514" s="19" t="n">
        <v>8.4</v>
      </c>
      <c r="L4514" s="19" t="n">
        <v>8.4</v>
      </c>
      <c r="M4514" s="19" t="n">
        <f aca="false">IF(J4514&gt;0,J4514,K4514)*E4514</f>
        <v>8.4</v>
      </c>
      <c r="N4514" s="20"/>
      <c r="O4514" s="21" t="str">
        <f aca="false">IF(R4514="","",ROUND(R4514*(1-Premissas!$B$4),4))</f>
        <v/>
      </c>
      <c r="P4514" s="22"/>
      <c r="Q4514" s="22"/>
      <c r="R4514" s="23"/>
      <c r="S4514" s="24"/>
      <c r="T4514" s="24"/>
      <c r="U4514" s="25"/>
      <c r="V4514" s="19" t="str">
        <f aca="false">IF(COUNT(N4514:Q4514)=0,"",MIN(N4514:Q4514))</f>
        <v/>
      </c>
      <c r="W4514" s="16" t="str">
        <f aca="false">IF(V4514="","",INDEX($N$4:$Q$4,MATCH(V4514,N4514:Q4514,0)))</f>
        <v/>
      </c>
      <c r="X4514" s="19" t="str">
        <f aca="false">IF(COUNT(N4514:Q4514)&lt;2,"",SMALL(N4514:Q4514,2))</f>
        <v/>
      </c>
      <c r="Y4514" s="26" t="str">
        <f aca="false">IF(OR(V4514="",M4514=0),"",V4514/M4514-1)</f>
        <v/>
      </c>
      <c r="Z4514" s="26" t="str">
        <f aca="false">IF(OR(V4514="",L4514=""),"",V4514/(L4514*E4514)-1)</f>
        <v/>
      </c>
      <c r="AA4514" s="16" t="str">
        <f aca="false">IF(V4514="","SEM OFERTA",IF(OR(Y4514&gt;Premissas!$B$11,Y4514&lt;Premissas!$B$12),"VERIFICAR - UNIDADE/EMBALAGEM",IF(Y4514&gt;Premissas!$B$6,"NÃO COMPRAR - REAJUSTE &gt;5%","COMPRAR")))</f>
        <v>SEM OFERTA</v>
      </c>
      <c r="AB4514" s="18" t="str">
        <f aca="false">IF(W4514="DIMEC",S4514,IF(W4514="MEDCENTRO",U4514,""))</f>
        <v/>
      </c>
      <c r="AC4514" s="18" t="n">
        <f aca="false">IF(AA4514&lt;&gt;"COMPRAR",0,IF(AB4514="",I4514,MIN(I4514,AB4514)))</f>
        <v>0</v>
      </c>
      <c r="AD4514" s="19" t="n">
        <f aca="false">IF(AC4514&gt;0,AC4514*V4514,0)</f>
        <v>0</v>
      </c>
      <c r="AE4514" s="19" t="n">
        <f aca="false">IF(AC4514&gt;0,(M4514-V4514)*AC4514,0)</f>
        <v>0</v>
      </c>
      <c r="AF4514" s="16" t="str">
        <f aca="false">IF(AA4514&lt;&gt;"COMPRAR","",IF(AB4514="",IF(X4514="","",IF(X4514-V4514&lt;0.01,"EMPATE TÉCNICO","")),IF(AB4514&lt;I4514,"ESTOQUE INSUFICIENTE",IF(X4514="","",IF(X4514-V4514&lt;0.01,"EMPATE TÉCNICO","")))))</f>
        <v/>
      </c>
      <c r="AG4514" s="16" t="s">
        <v>328</v>
      </c>
      <c r="AH4514" s="16" t="s">
        <v>2039</v>
      </c>
    </row>
    <row r="4515" customFormat="false" ht="15" hidden="false" customHeight="false" outlineLevel="0" collapsed="false">
      <c r="A4515" s="16" t="s">
        <v>13967</v>
      </c>
      <c r="B4515" s="17" t="s">
        <v>13968</v>
      </c>
      <c r="C4515" s="16" t="s">
        <v>13969</v>
      </c>
      <c r="D4515" s="16" t="s">
        <v>641</v>
      </c>
      <c r="E4515" s="18" t="n">
        <v>1</v>
      </c>
      <c r="F4515" s="16" t="s">
        <v>43</v>
      </c>
      <c r="G4515" s="18" t="n">
        <v>0</v>
      </c>
      <c r="H4515" s="16" t="n">
        <v>0.8</v>
      </c>
      <c r="I4515" s="18" t="n">
        <v>2</v>
      </c>
      <c r="J4515" s="19" t="n">
        <v>34.7333333333333</v>
      </c>
      <c r="K4515" s="19" t="n">
        <v>34.7333333333333</v>
      </c>
      <c r="L4515" s="19" t="n">
        <v>34.7333</v>
      </c>
      <c r="M4515" s="19" t="n">
        <f aca="false">IF(J4515&gt;0,J4515,K4515)*E4515</f>
        <v>34.7333333333333</v>
      </c>
      <c r="N4515" s="20"/>
      <c r="O4515" s="21" t="str">
        <f aca="false">IF(R4515="","",ROUND(R4515*(1-Premissas!$B$4),4))</f>
        <v/>
      </c>
      <c r="P4515" s="22"/>
      <c r="Q4515" s="22"/>
      <c r="R4515" s="23"/>
      <c r="S4515" s="24"/>
      <c r="T4515" s="24"/>
      <c r="U4515" s="25"/>
      <c r="V4515" s="19" t="str">
        <f aca="false">IF(COUNT(N4515:Q4515)=0,"",MIN(N4515:Q4515))</f>
        <v/>
      </c>
      <c r="W4515" s="16" t="str">
        <f aca="false">IF(V4515="","",INDEX($N$4:$Q$4,MATCH(V4515,N4515:Q4515,0)))</f>
        <v/>
      </c>
      <c r="X4515" s="19" t="str">
        <f aca="false">IF(COUNT(N4515:Q4515)&lt;2,"",SMALL(N4515:Q4515,2))</f>
        <v/>
      </c>
      <c r="Y4515" s="26" t="str">
        <f aca="false">IF(OR(V4515="",M4515=0),"",V4515/M4515-1)</f>
        <v/>
      </c>
      <c r="Z4515" s="26" t="str">
        <f aca="false">IF(OR(V4515="",L4515=""),"",V4515/(L4515*E4515)-1)</f>
        <v/>
      </c>
      <c r="AA4515" s="16" t="str">
        <f aca="false">IF(V4515="","SEM OFERTA",IF(OR(Y4515&gt;Premissas!$B$11,Y4515&lt;Premissas!$B$12),"VERIFICAR - UNIDADE/EMBALAGEM",IF(Y4515&gt;Premissas!$B$6,"NÃO COMPRAR - REAJUSTE &gt;5%","COMPRAR")))</f>
        <v>SEM OFERTA</v>
      </c>
      <c r="AB4515" s="18" t="str">
        <f aca="false">IF(W4515="DIMEC",S4515,IF(W4515="MEDCENTRO",U4515,""))</f>
        <v/>
      </c>
      <c r="AC4515" s="18" t="n">
        <f aca="false">IF(AA4515&lt;&gt;"COMPRAR",0,IF(AB4515="",I4515,MIN(I4515,AB4515)))</f>
        <v>0</v>
      </c>
      <c r="AD4515" s="19" t="n">
        <f aca="false">IF(AC4515&gt;0,AC4515*V4515,0)</f>
        <v>0</v>
      </c>
      <c r="AE4515" s="19" t="n">
        <f aca="false">IF(AC4515&gt;0,(M4515-V4515)*AC4515,0)</f>
        <v>0</v>
      </c>
      <c r="AF4515" s="16" t="str">
        <f aca="false">IF(AA4515&lt;&gt;"COMPRAR","",IF(AB4515="",IF(X4515="","",IF(X4515-V4515&lt;0.01,"EMPATE TÉCNICO","")),IF(AB4515&lt;I4515,"ESTOQUE INSUFICIENTE",IF(X4515="","",IF(X4515-V4515&lt;0.01,"EMPATE TÉCNICO","")))))</f>
        <v/>
      </c>
      <c r="AG4515" s="16" t="s">
        <v>547</v>
      </c>
      <c r="AH4515" s="16" t="s">
        <v>2039</v>
      </c>
    </row>
    <row r="4516" customFormat="false" ht="15" hidden="false" customHeight="false" outlineLevel="0" collapsed="false">
      <c r="A4516" s="16" t="s">
        <v>13970</v>
      </c>
      <c r="B4516" s="17" t="s">
        <v>13971</v>
      </c>
      <c r="C4516" s="16" t="s">
        <v>13972</v>
      </c>
      <c r="D4516" s="16" t="s">
        <v>637</v>
      </c>
      <c r="E4516" s="18" t="n">
        <v>1</v>
      </c>
      <c r="F4516" s="16" t="s">
        <v>43</v>
      </c>
      <c r="G4516" s="18" t="n">
        <v>0</v>
      </c>
      <c r="H4516" s="16" t="n">
        <v>0.2</v>
      </c>
      <c r="I4516" s="18" t="n">
        <v>1</v>
      </c>
      <c r="J4516" s="19" t="n">
        <v>27.51</v>
      </c>
      <c r="K4516" s="19" t="n">
        <v>27.51</v>
      </c>
      <c r="L4516" s="19" t="n">
        <v>27.51</v>
      </c>
      <c r="M4516" s="19" t="n">
        <f aca="false">IF(J4516&gt;0,J4516,K4516)*E4516</f>
        <v>27.51</v>
      </c>
      <c r="N4516" s="20"/>
      <c r="O4516" s="21" t="str">
        <f aca="false">IF(R4516="","",ROUND(R4516*(1-Premissas!$B$4),4))</f>
        <v/>
      </c>
      <c r="P4516" s="22"/>
      <c r="Q4516" s="22"/>
      <c r="R4516" s="23"/>
      <c r="S4516" s="24"/>
      <c r="T4516" s="24"/>
      <c r="U4516" s="25"/>
      <c r="V4516" s="19" t="str">
        <f aca="false">IF(COUNT(N4516:Q4516)=0,"",MIN(N4516:Q4516))</f>
        <v/>
      </c>
      <c r="W4516" s="16" t="str">
        <f aca="false">IF(V4516="","",INDEX($N$4:$Q$4,MATCH(V4516,N4516:Q4516,0)))</f>
        <v/>
      </c>
      <c r="X4516" s="19" t="str">
        <f aca="false">IF(COUNT(N4516:Q4516)&lt;2,"",SMALL(N4516:Q4516,2))</f>
        <v/>
      </c>
      <c r="Y4516" s="26" t="str">
        <f aca="false">IF(OR(V4516="",M4516=0),"",V4516/M4516-1)</f>
        <v/>
      </c>
      <c r="Z4516" s="26" t="str">
        <f aca="false">IF(OR(V4516="",L4516=""),"",V4516/(L4516*E4516)-1)</f>
        <v/>
      </c>
      <c r="AA4516" s="16" t="str">
        <f aca="false">IF(V4516="","SEM OFERTA",IF(OR(Y4516&gt;Premissas!$B$11,Y4516&lt;Premissas!$B$12),"VERIFICAR - UNIDADE/EMBALAGEM",IF(Y4516&gt;Premissas!$B$6,"NÃO COMPRAR - REAJUSTE &gt;5%","COMPRAR")))</f>
        <v>SEM OFERTA</v>
      </c>
      <c r="AB4516" s="18" t="str">
        <f aca="false">IF(W4516="DIMEC",S4516,IF(W4516="MEDCENTRO",U4516,""))</f>
        <v/>
      </c>
      <c r="AC4516" s="18" t="n">
        <f aca="false">IF(AA4516&lt;&gt;"COMPRAR",0,IF(AB4516="",I4516,MIN(I4516,AB4516)))</f>
        <v>0</v>
      </c>
      <c r="AD4516" s="19" t="n">
        <f aca="false">IF(AC4516&gt;0,AC4516*V4516,0)</f>
        <v>0</v>
      </c>
      <c r="AE4516" s="19" t="n">
        <f aca="false">IF(AC4516&gt;0,(M4516-V4516)*AC4516,0)</f>
        <v>0</v>
      </c>
      <c r="AF4516" s="16" t="str">
        <f aca="false">IF(AA4516&lt;&gt;"COMPRAR","",IF(AB4516="",IF(X4516="","",IF(X4516-V4516&lt;0.01,"EMPATE TÉCNICO","")),IF(AB4516&lt;I4516,"ESTOQUE INSUFICIENTE",IF(X4516="","",IF(X4516-V4516&lt;0.01,"EMPATE TÉCNICO","")))))</f>
        <v/>
      </c>
      <c r="AG4516" s="16" t="s">
        <v>547</v>
      </c>
      <c r="AH4516" s="16" t="s">
        <v>2039</v>
      </c>
    </row>
    <row r="4517" customFormat="false" ht="15" hidden="false" customHeight="false" outlineLevel="0" collapsed="false">
      <c r="A4517" s="16" t="s">
        <v>13973</v>
      </c>
      <c r="B4517" s="17" t="s">
        <v>13974</v>
      </c>
      <c r="C4517" s="16" t="s">
        <v>13975</v>
      </c>
      <c r="D4517" s="16" t="s">
        <v>13373</v>
      </c>
      <c r="E4517" s="18" t="n">
        <v>1</v>
      </c>
      <c r="F4517" s="16" t="s">
        <v>41</v>
      </c>
      <c r="G4517" s="18" t="n">
        <v>3</v>
      </c>
      <c r="H4517" s="16" t="n">
        <v>1.3</v>
      </c>
      <c r="I4517" s="18" t="n">
        <v>1</v>
      </c>
      <c r="J4517" s="19" t="n">
        <v>35.1666666666667</v>
      </c>
      <c r="K4517" s="19" t="n">
        <v>35.1666666666667</v>
      </c>
      <c r="L4517" s="19" t="n">
        <v>35.1667</v>
      </c>
      <c r="M4517" s="19" t="n">
        <f aca="false">IF(J4517&gt;0,J4517,K4517)*E4517</f>
        <v>35.1666666666667</v>
      </c>
      <c r="N4517" s="20"/>
      <c r="O4517" s="21" t="str">
        <f aca="false">IF(R4517="","",ROUND(R4517*(1-Premissas!$B$4),4))</f>
        <v/>
      </c>
      <c r="P4517" s="22"/>
      <c r="Q4517" s="22"/>
      <c r="R4517" s="23"/>
      <c r="S4517" s="24"/>
      <c r="T4517" s="24"/>
      <c r="U4517" s="25"/>
      <c r="V4517" s="19" t="str">
        <f aca="false">IF(COUNT(N4517:Q4517)=0,"",MIN(N4517:Q4517))</f>
        <v/>
      </c>
      <c r="W4517" s="16" t="str">
        <f aca="false">IF(V4517="","",INDEX($N$4:$Q$4,MATCH(V4517,N4517:Q4517,0)))</f>
        <v/>
      </c>
      <c r="X4517" s="19" t="str">
        <f aca="false">IF(COUNT(N4517:Q4517)&lt;2,"",SMALL(N4517:Q4517,2))</f>
        <v/>
      </c>
      <c r="Y4517" s="26" t="str">
        <f aca="false">IF(OR(V4517="",M4517=0),"",V4517/M4517-1)</f>
        <v/>
      </c>
      <c r="Z4517" s="26" t="str">
        <f aca="false">IF(OR(V4517="",L4517=""),"",V4517/(L4517*E4517)-1)</f>
        <v/>
      </c>
      <c r="AA4517" s="16" t="str">
        <f aca="false">IF(V4517="","SEM OFERTA",IF(OR(Y4517&gt;Premissas!$B$11,Y4517&lt;Premissas!$B$12),"VERIFICAR - UNIDADE/EMBALAGEM",IF(Y4517&gt;Premissas!$B$6,"NÃO COMPRAR - REAJUSTE &gt;5%","COMPRAR")))</f>
        <v>SEM OFERTA</v>
      </c>
      <c r="AB4517" s="18" t="str">
        <f aca="false">IF(W4517="DIMEC",S4517,IF(W4517="MEDCENTRO",U4517,""))</f>
        <v/>
      </c>
      <c r="AC4517" s="18" t="n">
        <f aca="false">IF(AA4517&lt;&gt;"COMPRAR",0,IF(AB4517="",I4517,MIN(I4517,AB4517)))</f>
        <v>0</v>
      </c>
      <c r="AD4517" s="19" t="n">
        <f aca="false">IF(AC4517&gt;0,AC4517*V4517,0)</f>
        <v>0</v>
      </c>
      <c r="AE4517" s="19" t="n">
        <f aca="false">IF(AC4517&gt;0,(M4517-V4517)*AC4517,0)</f>
        <v>0</v>
      </c>
      <c r="AF4517" s="16" t="str">
        <f aca="false">IF(AA4517&lt;&gt;"COMPRAR","",IF(AB4517="",IF(X4517="","",IF(X4517-V4517&lt;0.01,"EMPATE TÉCNICO","")),IF(AB4517&lt;I4517,"ESTOQUE INSUFICIENTE",IF(X4517="","",IF(X4517-V4517&lt;0.01,"EMPATE TÉCNICO","")))))</f>
        <v/>
      </c>
      <c r="AG4517" s="16" t="s">
        <v>547</v>
      </c>
      <c r="AH4517" s="16" t="s">
        <v>2039</v>
      </c>
    </row>
    <row r="4518" customFormat="false" ht="15" hidden="false" customHeight="false" outlineLevel="0" collapsed="false">
      <c r="A4518" s="16" t="s">
        <v>13976</v>
      </c>
      <c r="B4518" s="17" t="s">
        <v>13977</v>
      </c>
      <c r="C4518" s="16" t="s">
        <v>13978</v>
      </c>
      <c r="D4518" s="16" t="s">
        <v>417</v>
      </c>
      <c r="E4518" s="18" t="n">
        <v>1</v>
      </c>
      <c r="F4518" s="16" t="s">
        <v>42</v>
      </c>
      <c r="G4518" s="18" t="n">
        <v>4</v>
      </c>
      <c r="H4518" s="16" t="n">
        <v>5.3</v>
      </c>
      <c r="I4518" s="18" t="n">
        <v>10</v>
      </c>
      <c r="J4518" s="19" t="n">
        <v>7.31666666666667</v>
      </c>
      <c r="K4518" s="19" t="n">
        <v>7.31666666666667</v>
      </c>
      <c r="L4518" s="19" t="n">
        <v>7.3167</v>
      </c>
      <c r="M4518" s="19" t="n">
        <f aca="false">IF(J4518&gt;0,J4518,K4518)*E4518</f>
        <v>7.31666666666667</v>
      </c>
      <c r="N4518" s="20"/>
      <c r="O4518" s="21" t="str">
        <f aca="false">IF(R4518="","",ROUND(R4518*(1-Premissas!$B$4),4))</f>
        <v/>
      </c>
      <c r="P4518" s="22"/>
      <c r="Q4518" s="22"/>
      <c r="R4518" s="23"/>
      <c r="S4518" s="24"/>
      <c r="T4518" s="24"/>
      <c r="U4518" s="25"/>
      <c r="V4518" s="19" t="str">
        <f aca="false">IF(COUNT(N4518:Q4518)=0,"",MIN(N4518:Q4518))</f>
        <v/>
      </c>
      <c r="W4518" s="16" t="str">
        <f aca="false">IF(V4518="","",INDEX($N$4:$Q$4,MATCH(V4518,N4518:Q4518,0)))</f>
        <v/>
      </c>
      <c r="X4518" s="19" t="str">
        <f aca="false">IF(COUNT(N4518:Q4518)&lt;2,"",SMALL(N4518:Q4518,2))</f>
        <v/>
      </c>
      <c r="Y4518" s="26" t="str">
        <f aca="false">IF(OR(V4518="",M4518=0),"",V4518/M4518-1)</f>
        <v/>
      </c>
      <c r="Z4518" s="26" t="str">
        <f aca="false">IF(OR(V4518="",L4518=""),"",V4518/(L4518*E4518)-1)</f>
        <v/>
      </c>
      <c r="AA4518" s="16" t="str">
        <f aca="false">IF(V4518="","SEM OFERTA",IF(OR(Y4518&gt;Premissas!$B$11,Y4518&lt;Premissas!$B$12),"VERIFICAR - UNIDADE/EMBALAGEM",IF(Y4518&gt;Premissas!$B$6,"NÃO COMPRAR - REAJUSTE &gt;5%","COMPRAR")))</f>
        <v>SEM OFERTA</v>
      </c>
      <c r="AB4518" s="18" t="str">
        <f aca="false">IF(W4518="DIMEC",S4518,IF(W4518="MEDCENTRO",U4518,""))</f>
        <v/>
      </c>
      <c r="AC4518" s="18" t="n">
        <f aca="false">IF(AA4518&lt;&gt;"COMPRAR",0,IF(AB4518="",I4518,MIN(I4518,AB4518)))</f>
        <v>0</v>
      </c>
      <c r="AD4518" s="19" t="n">
        <f aca="false">IF(AC4518&gt;0,AC4518*V4518,0)</f>
        <v>0</v>
      </c>
      <c r="AE4518" s="19" t="n">
        <f aca="false">IF(AC4518&gt;0,(M4518-V4518)*AC4518,0)</f>
        <v>0</v>
      </c>
      <c r="AF4518" s="16" t="str">
        <f aca="false">IF(AA4518&lt;&gt;"COMPRAR","",IF(AB4518="",IF(X4518="","",IF(X4518-V4518&lt;0.01,"EMPATE TÉCNICO","")),IF(AB4518&lt;I4518,"ESTOQUE INSUFICIENTE",IF(X4518="","",IF(X4518-V4518&lt;0.01,"EMPATE TÉCNICO","")))))</f>
        <v/>
      </c>
      <c r="AG4518" s="16" t="s">
        <v>547</v>
      </c>
      <c r="AH4518" s="16" t="s">
        <v>2039</v>
      </c>
    </row>
    <row r="4519" customFormat="false" ht="15" hidden="false" customHeight="false" outlineLevel="0" collapsed="false">
      <c r="A4519" s="16" t="s">
        <v>13979</v>
      </c>
      <c r="B4519" s="17" t="s">
        <v>13980</v>
      </c>
      <c r="C4519" s="16" t="s">
        <v>13981</v>
      </c>
      <c r="D4519" s="16" t="s">
        <v>10851</v>
      </c>
      <c r="E4519" s="18" t="n">
        <v>1</v>
      </c>
      <c r="F4519" s="16" t="s">
        <v>43</v>
      </c>
      <c r="G4519" s="18" t="n">
        <v>0</v>
      </c>
      <c r="H4519" s="16" t="n">
        <v>0.7</v>
      </c>
      <c r="I4519" s="18" t="n">
        <v>2</v>
      </c>
      <c r="J4519" s="19" t="n">
        <v>12.36</v>
      </c>
      <c r="K4519" s="19" t="n">
        <v>12.36</v>
      </c>
      <c r="L4519" s="19" t="n">
        <v>12.36</v>
      </c>
      <c r="M4519" s="19" t="n">
        <f aca="false">IF(J4519&gt;0,J4519,K4519)*E4519</f>
        <v>12.36</v>
      </c>
      <c r="N4519" s="20"/>
      <c r="O4519" s="21" t="str">
        <f aca="false">IF(R4519="","",ROUND(R4519*(1-Premissas!$B$4),4))</f>
        <v/>
      </c>
      <c r="P4519" s="22"/>
      <c r="Q4519" s="22"/>
      <c r="R4519" s="23"/>
      <c r="S4519" s="24"/>
      <c r="T4519" s="24"/>
      <c r="U4519" s="25"/>
      <c r="V4519" s="19" t="str">
        <f aca="false">IF(COUNT(N4519:Q4519)=0,"",MIN(N4519:Q4519))</f>
        <v/>
      </c>
      <c r="W4519" s="16" t="str">
        <f aca="false">IF(V4519="","",INDEX($N$4:$Q$4,MATCH(V4519,N4519:Q4519,0)))</f>
        <v/>
      </c>
      <c r="X4519" s="19" t="str">
        <f aca="false">IF(COUNT(N4519:Q4519)&lt;2,"",SMALL(N4519:Q4519,2))</f>
        <v/>
      </c>
      <c r="Y4519" s="26" t="str">
        <f aca="false">IF(OR(V4519="",M4519=0),"",V4519/M4519-1)</f>
        <v/>
      </c>
      <c r="Z4519" s="26" t="str">
        <f aca="false">IF(OR(V4519="",L4519=""),"",V4519/(L4519*E4519)-1)</f>
        <v/>
      </c>
      <c r="AA4519" s="16" t="str">
        <f aca="false">IF(V4519="","SEM OFERTA",IF(OR(Y4519&gt;Premissas!$B$11,Y4519&lt;Premissas!$B$12),"VERIFICAR - UNIDADE/EMBALAGEM",IF(Y4519&gt;Premissas!$B$6,"NÃO COMPRAR - REAJUSTE &gt;5%","COMPRAR")))</f>
        <v>SEM OFERTA</v>
      </c>
      <c r="AB4519" s="18" t="str">
        <f aca="false">IF(W4519="DIMEC",S4519,IF(W4519="MEDCENTRO",U4519,""))</f>
        <v/>
      </c>
      <c r="AC4519" s="18" t="n">
        <f aca="false">IF(AA4519&lt;&gt;"COMPRAR",0,IF(AB4519="",I4519,MIN(I4519,AB4519)))</f>
        <v>0</v>
      </c>
      <c r="AD4519" s="19" t="n">
        <f aca="false">IF(AC4519&gt;0,AC4519*V4519,0)</f>
        <v>0</v>
      </c>
      <c r="AE4519" s="19" t="n">
        <f aca="false">IF(AC4519&gt;0,(M4519-V4519)*AC4519,0)</f>
        <v>0</v>
      </c>
      <c r="AF4519" s="16" t="str">
        <f aca="false">IF(AA4519&lt;&gt;"COMPRAR","",IF(AB4519="",IF(X4519="","",IF(X4519-V4519&lt;0.01,"EMPATE TÉCNICO","")),IF(AB4519&lt;I4519,"ESTOQUE INSUFICIENTE",IF(X4519="","",IF(X4519-V4519&lt;0.01,"EMPATE TÉCNICO","")))))</f>
        <v/>
      </c>
      <c r="AG4519" s="16" t="s">
        <v>328</v>
      </c>
      <c r="AH4519" s="16" t="s">
        <v>2039</v>
      </c>
    </row>
    <row r="4520" customFormat="false" ht="15" hidden="false" customHeight="false" outlineLevel="0" collapsed="false">
      <c r="A4520" s="16" t="s">
        <v>13982</v>
      </c>
      <c r="B4520" s="17" t="s">
        <v>13983</v>
      </c>
      <c r="C4520" s="16" t="s">
        <v>13984</v>
      </c>
      <c r="D4520" s="16" t="s">
        <v>13514</v>
      </c>
      <c r="E4520" s="18" t="n">
        <v>1</v>
      </c>
      <c r="F4520" s="16" t="s">
        <v>41</v>
      </c>
      <c r="G4520" s="18" t="n">
        <v>11</v>
      </c>
      <c r="H4520" s="16" t="n">
        <v>5.4</v>
      </c>
      <c r="I4520" s="18" t="n">
        <v>3</v>
      </c>
      <c r="J4520" s="19" t="n">
        <v>20.2</v>
      </c>
      <c r="K4520" s="19" t="n">
        <v>20.2</v>
      </c>
      <c r="L4520" s="19" t="n">
        <v>20.2</v>
      </c>
      <c r="M4520" s="19" t="n">
        <f aca="false">IF(J4520&gt;0,J4520,K4520)*E4520</f>
        <v>20.2</v>
      </c>
      <c r="N4520" s="20"/>
      <c r="O4520" s="21" t="str">
        <f aca="false">IF(R4520="","",ROUND(R4520*(1-Premissas!$B$4),4))</f>
        <v/>
      </c>
      <c r="P4520" s="22"/>
      <c r="Q4520" s="22"/>
      <c r="R4520" s="23"/>
      <c r="S4520" s="24"/>
      <c r="T4520" s="24"/>
      <c r="U4520" s="25"/>
      <c r="V4520" s="19" t="str">
        <f aca="false">IF(COUNT(N4520:Q4520)=0,"",MIN(N4520:Q4520))</f>
        <v/>
      </c>
      <c r="W4520" s="16" t="str">
        <f aca="false">IF(V4520="","",INDEX($N$4:$Q$4,MATCH(V4520,N4520:Q4520,0)))</f>
        <v/>
      </c>
      <c r="X4520" s="19" t="str">
        <f aca="false">IF(COUNT(N4520:Q4520)&lt;2,"",SMALL(N4520:Q4520,2))</f>
        <v/>
      </c>
      <c r="Y4520" s="26" t="str">
        <f aca="false">IF(OR(V4520="",M4520=0),"",V4520/M4520-1)</f>
        <v/>
      </c>
      <c r="Z4520" s="26" t="str">
        <f aca="false">IF(OR(V4520="",L4520=""),"",V4520/(L4520*E4520)-1)</f>
        <v/>
      </c>
      <c r="AA4520" s="16" t="str">
        <f aca="false">IF(V4520="","SEM OFERTA",IF(OR(Y4520&gt;Premissas!$B$11,Y4520&lt;Premissas!$B$12),"VERIFICAR - UNIDADE/EMBALAGEM",IF(Y4520&gt;Premissas!$B$6,"NÃO COMPRAR - REAJUSTE &gt;5%","COMPRAR")))</f>
        <v>SEM OFERTA</v>
      </c>
      <c r="AB4520" s="18" t="str">
        <f aca="false">IF(W4520="DIMEC",S4520,IF(W4520="MEDCENTRO",U4520,""))</f>
        <v/>
      </c>
      <c r="AC4520" s="18" t="n">
        <f aca="false">IF(AA4520&lt;&gt;"COMPRAR",0,IF(AB4520="",I4520,MIN(I4520,AB4520)))</f>
        <v>0</v>
      </c>
      <c r="AD4520" s="19" t="n">
        <f aca="false">IF(AC4520&gt;0,AC4520*V4520,0)</f>
        <v>0</v>
      </c>
      <c r="AE4520" s="19" t="n">
        <f aca="false">IF(AC4520&gt;0,(M4520-V4520)*AC4520,0)</f>
        <v>0</v>
      </c>
      <c r="AF4520" s="16" t="str">
        <f aca="false">IF(AA4520&lt;&gt;"COMPRAR","",IF(AB4520="",IF(X4520="","",IF(X4520-V4520&lt;0.01,"EMPATE TÉCNICO","")),IF(AB4520&lt;I4520,"ESTOQUE INSUFICIENTE",IF(X4520="","",IF(X4520-V4520&lt;0.01,"EMPATE TÉCNICO","")))))</f>
        <v/>
      </c>
      <c r="AG4520" s="16" t="s">
        <v>547</v>
      </c>
      <c r="AH4520" s="16" t="s">
        <v>2039</v>
      </c>
    </row>
    <row r="4521" customFormat="false" ht="15" hidden="false" customHeight="false" outlineLevel="0" collapsed="false">
      <c r="A4521" s="16" t="s">
        <v>13985</v>
      </c>
      <c r="B4521" s="17" t="s">
        <v>13986</v>
      </c>
      <c r="C4521" s="16" t="s">
        <v>13987</v>
      </c>
      <c r="D4521" s="16" t="s">
        <v>9581</v>
      </c>
      <c r="E4521" s="18" t="n">
        <v>1</v>
      </c>
      <c r="F4521" s="16" t="s">
        <v>41</v>
      </c>
      <c r="G4521" s="18" t="n">
        <v>3</v>
      </c>
      <c r="H4521" s="16" t="n">
        <v>2.6</v>
      </c>
      <c r="I4521" s="18" t="n">
        <v>4</v>
      </c>
      <c r="J4521" s="19" t="n">
        <v>4.34</v>
      </c>
      <c r="K4521" s="19" t="n">
        <v>4.34</v>
      </c>
      <c r="L4521" s="19" t="n">
        <v>4.34</v>
      </c>
      <c r="M4521" s="19" t="n">
        <f aca="false">IF(J4521&gt;0,J4521,K4521)*E4521</f>
        <v>4.34</v>
      </c>
      <c r="N4521" s="20"/>
      <c r="O4521" s="21" t="str">
        <f aca="false">IF(R4521="","",ROUND(R4521*(1-Premissas!$B$4),4))</f>
        <v/>
      </c>
      <c r="P4521" s="22"/>
      <c r="Q4521" s="22"/>
      <c r="R4521" s="23"/>
      <c r="S4521" s="24"/>
      <c r="T4521" s="24"/>
      <c r="U4521" s="25"/>
      <c r="V4521" s="19" t="str">
        <f aca="false">IF(COUNT(N4521:Q4521)=0,"",MIN(N4521:Q4521))</f>
        <v/>
      </c>
      <c r="W4521" s="16" t="str">
        <f aca="false">IF(V4521="","",INDEX($N$4:$Q$4,MATCH(V4521,N4521:Q4521,0)))</f>
        <v/>
      </c>
      <c r="X4521" s="19" t="str">
        <f aca="false">IF(COUNT(N4521:Q4521)&lt;2,"",SMALL(N4521:Q4521,2))</f>
        <v/>
      </c>
      <c r="Y4521" s="26" t="str">
        <f aca="false">IF(OR(V4521="",M4521=0),"",V4521/M4521-1)</f>
        <v/>
      </c>
      <c r="Z4521" s="26" t="str">
        <f aca="false">IF(OR(V4521="",L4521=""),"",V4521/(L4521*E4521)-1)</f>
        <v/>
      </c>
      <c r="AA4521" s="16" t="str">
        <f aca="false">IF(V4521="","SEM OFERTA",IF(OR(Y4521&gt;Premissas!$B$11,Y4521&lt;Premissas!$B$12),"VERIFICAR - UNIDADE/EMBALAGEM",IF(Y4521&gt;Premissas!$B$6,"NÃO COMPRAR - REAJUSTE &gt;5%","COMPRAR")))</f>
        <v>SEM OFERTA</v>
      </c>
      <c r="AB4521" s="18" t="str">
        <f aca="false">IF(W4521="DIMEC",S4521,IF(W4521="MEDCENTRO",U4521,""))</f>
        <v/>
      </c>
      <c r="AC4521" s="18" t="n">
        <f aca="false">IF(AA4521&lt;&gt;"COMPRAR",0,IF(AB4521="",I4521,MIN(I4521,AB4521)))</f>
        <v>0</v>
      </c>
      <c r="AD4521" s="19" t="n">
        <f aca="false">IF(AC4521&gt;0,AC4521*V4521,0)</f>
        <v>0</v>
      </c>
      <c r="AE4521" s="19" t="n">
        <f aca="false">IF(AC4521&gt;0,(M4521-V4521)*AC4521,0)</f>
        <v>0</v>
      </c>
      <c r="AF4521" s="16" t="str">
        <f aca="false">IF(AA4521&lt;&gt;"COMPRAR","",IF(AB4521="",IF(X4521="","",IF(X4521-V4521&lt;0.01,"EMPATE TÉCNICO","")),IF(AB4521&lt;I4521,"ESTOQUE INSUFICIENTE",IF(X4521="","",IF(X4521-V4521&lt;0.01,"EMPATE TÉCNICO","")))))</f>
        <v/>
      </c>
      <c r="AG4521" s="16" t="s">
        <v>547</v>
      </c>
      <c r="AH4521" s="16" t="s">
        <v>2039</v>
      </c>
    </row>
    <row r="4522" customFormat="false" ht="15" hidden="false" customHeight="false" outlineLevel="0" collapsed="false">
      <c r="A4522" s="16" t="s">
        <v>13988</v>
      </c>
      <c r="B4522" s="17" t="s">
        <v>13989</v>
      </c>
      <c r="C4522" s="16" t="s">
        <v>13990</v>
      </c>
      <c r="D4522" s="16" t="s">
        <v>9581</v>
      </c>
      <c r="E4522" s="18" t="n">
        <v>1</v>
      </c>
      <c r="F4522" s="16" t="s">
        <v>42</v>
      </c>
      <c r="G4522" s="18" t="n">
        <v>2</v>
      </c>
      <c r="H4522" s="16" t="n">
        <v>2.3</v>
      </c>
      <c r="I4522" s="18" t="n">
        <v>4</v>
      </c>
      <c r="J4522" s="19" t="n">
        <v>5.61</v>
      </c>
      <c r="K4522" s="19" t="n">
        <v>5.61</v>
      </c>
      <c r="L4522" s="19" t="n">
        <v>5.61</v>
      </c>
      <c r="M4522" s="19" t="n">
        <f aca="false">IF(J4522&gt;0,J4522,K4522)*E4522</f>
        <v>5.61</v>
      </c>
      <c r="N4522" s="20"/>
      <c r="O4522" s="21" t="str">
        <f aca="false">IF(R4522="","",ROUND(R4522*(1-Premissas!$B$4),4))</f>
        <v/>
      </c>
      <c r="P4522" s="22"/>
      <c r="Q4522" s="22"/>
      <c r="R4522" s="23"/>
      <c r="S4522" s="24"/>
      <c r="T4522" s="24"/>
      <c r="U4522" s="25"/>
      <c r="V4522" s="19" t="str">
        <f aca="false">IF(COUNT(N4522:Q4522)=0,"",MIN(N4522:Q4522))</f>
        <v/>
      </c>
      <c r="W4522" s="16" t="str">
        <f aca="false">IF(V4522="","",INDEX($N$4:$Q$4,MATCH(V4522,N4522:Q4522,0)))</f>
        <v/>
      </c>
      <c r="X4522" s="19" t="str">
        <f aca="false">IF(COUNT(N4522:Q4522)&lt;2,"",SMALL(N4522:Q4522,2))</f>
        <v/>
      </c>
      <c r="Y4522" s="26" t="str">
        <f aca="false">IF(OR(V4522="",M4522=0),"",V4522/M4522-1)</f>
        <v/>
      </c>
      <c r="Z4522" s="26" t="str">
        <f aca="false">IF(OR(V4522="",L4522=""),"",V4522/(L4522*E4522)-1)</f>
        <v/>
      </c>
      <c r="AA4522" s="16" t="str">
        <f aca="false">IF(V4522="","SEM OFERTA",IF(OR(Y4522&gt;Premissas!$B$11,Y4522&lt;Premissas!$B$12),"VERIFICAR - UNIDADE/EMBALAGEM",IF(Y4522&gt;Premissas!$B$6,"NÃO COMPRAR - REAJUSTE &gt;5%","COMPRAR")))</f>
        <v>SEM OFERTA</v>
      </c>
      <c r="AB4522" s="18" t="str">
        <f aca="false">IF(W4522="DIMEC",S4522,IF(W4522="MEDCENTRO",U4522,""))</f>
        <v/>
      </c>
      <c r="AC4522" s="18" t="n">
        <f aca="false">IF(AA4522&lt;&gt;"COMPRAR",0,IF(AB4522="",I4522,MIN(I4522,AB4522)))</f>
        <v>0</v>
      </c>
      <c r="AD4522" s="19" t="n">
        <f aca="false">IF(AC4522&gt;0,AC4522*V4522,0)</f>
        <v>0</v>
      </c>
      <c r="AE4522" s="19" t="n">
        <f aca="false">IF(AC4522&gt;0,(M4522-V4522)*AC4522,0)</f>
        <v>0</v>
      </c>
      <c r="AF4522" s="16" t="str">
        <f aca="false">IF(AA4522&lt;&gt;"COMPRAR","",IF(AB4522="",IF(X4522="","",IF(X4522-V4522&lt;0.01,"EMPATE TÉCNICO","")),IF(AB4522&lt;I4522,"ESTOQUE INSUFICIENTE",IF(X4522="","",IF(X4522-V4522&lt;0.01,"EMPATE TÉCNICO","")))))</f>
        <v/>
      </c>
      <c r="AG4522" s="16" t="s">
        <v>328</v>
      </c>
      <c r="AH4522" s="16" t="s">
        <v>2039</v>
      </c>
    </row>
    <row r="4523" customFormat="false" ht="15" hidden="false" customHeight="false" outlineLevel="0" collapsed="false">
      <c r="A4523" s="16" t="s">
        <v>13991</v>
      </c>
      <c r="B4523" s="17" t="s">
        <v>13992</v>
      </c>
      <c r="C4523" s="16" t="s">
        <v>13993</v>
      </c>
      <c r="D4523" s="16" t="s">
        <v>9581</v>
      </c>
      <c r="E4523" s="18" t="n">
        <v>1</v>
      </c>
      <c r="F4523" s="16" t="s">
        <v>41</v>
      </c>
      <c r="G4523" s="18" t="n">
        <v>5</v>
      </c>
      <c r="H4523" s="16" t="n">
        <v>2</v>
      </c>
      <c r="I4523" s="18" t="n">
        <v>1</v>
      </c>
      <c r="J4523" s="19" t="n">
        <v>22.85</v>
      </c>
      <c r="K4523" s="19" t="n">
        <v>22.85</v>
      </c>
      <c r="L4523" s="19" t="n">
        <v>22.85</v>
      </c>
      <c r="M4523" s="19" t="n">
        <f aca="false">IF(J4523&gt;0,J4523,K4523)*E4523</f>
        <v>22.85</v>
      </c>
      <c r="N4523" s="20"/>
      <c r="O4523" s="21" t="str">
        <f aca="false">IF(R4523="","",ROUND(R4523*(1-Premissas!$B$4),4))</f>
        <v/>
      </c>
      <c r="P4523" s="22"/>
      <c r="Q4523" s="22"/>
      <c r="R4523" s="23"/>
      <c r="S4523" s="24"/>
      <c r="T4523" s="24"/>
      <c r="U4523" s="25"/>
      <c r="V4523" s="19" t="str">
        <f aca="false">IF(COUNT(N4523:Q4523)=0,"",MIN(N4523:Q4523))</f>
        <v/>
      </c>
      <c r="W4523" s="16" t="str">
        <f aca="false">IF(V4523="","",INDEX($N$4:$Q$4,MATCH(V4523,N4523:Q4523,0)))</f>
        <v/>
      </c>
      <c r="X4523" s="19" t="str">
        <f aca="false">IF(COUNT(N4523:Q4523)&lt;2,"",SMALL(N4523:Q4523,2))</f>
        <v/>
      </c>
      <c r="Y4523" s="26" t="str">
        <f aca="false">IF(OR(V4523="",M4523=0),"",V4523/M4523-1)</f>
        <v/>
      </c>
      <c r="Z4523" s="26" t="str">
        <f aca="false">IF(OR(V4523="",L4523=""),"",V4523/(L4523*E4523)-1)</f>
        <v/>
      </c>
      <c r="AA4523" s="16" t="str">
        <f aca="false">IF(V4523="","SEM OFERTA",IF(OR(Y4523&gt;Premissas!$B$11,Y4523&lt;Premissas!$B$12),"VERIFICAR - UNIDADE/EMBALAGEM",IF(Y4523&gt;Premissas!$B$6,"NÃO COMPRAR - REAJUSTE &gt;5%","COMPRAR")))</f>
        <v>SEM OFERTA</v>
      </c>
      <c r="AB4523" s="18" t="str">
        <f aca="false">IF(W4523="DIMEC",S4523,IF(W4523="MEDCENTRO",U4523,""))</f>
        <v/>
      </c>
      <c r="AC4523" s="18" t="n">
        <f aca="false">IF(AA4523&lt;&gt;"COMPRAR",0,IF(AB4523="",I4523,MIN(I4523,AB4523)))</f>
        <v>0</v>
      </c>
      <c r="AD4523" s="19" t="n">
        <f aca="false">IF(AC4523&gt;0,AC4523*V4523,0)</f>
        <v>0</v>
      </c>
      <c r="AE4523" s="19" t="n">
        <f aca="false">IF(AC4523&gt;0,(M4523-V4523)*AC4523,0)</f>
        <v>0</v>
      </c>
      <c r="AF4523" s="16" t="str">
        <f aca="false">IF(AA4523&lt;&gt;"COMPRAR","",IF(AB4523="",IF(X4523="","",IF(X4523-V4523&lt;0.01,"EMPATE TÉCNICO","")),IF(AB4523&lt;I4523,"ESTOQUE INSUFICIENTE",IF(X4523="","",IF(X4523-V4523&lt;0.01,"EMPATE TÉCNICO","")))))</f>
        <v/>
      </c>
      <c r="AG4523" s="16" t="s">
        <v>328</v>
      </c>
      <c r="AH4523" s="16" t="s">
        <v>2039</v>
      </c>
    </row>
    <row r="4524" customFormat="false" ht="15" hidden="false" customHeight="false" outlineLevel="0" collapsed="false">
      <c r="A4524" s="16" t="s">
        <v>13994</v>
      </c>
      <c r="B4524" s="17" t="s">
        <v>13995</v>
      </c>
      <c r="C4524" s="16" t="s">
        <v>13996</v>
      </c>
      <c r="D4524" s="16" t="s">
        <v>641</v>
      </c>
      <c r="E4524" s="18" t="n">
        <v>1</v>
      </c>
      <c r="F4524" s="16" t="s">
        <v>41</v>
      </c>
      <c r="G4524" s="18" t="n">
        <v>2</v>
      </c>
      <c r="H4524" s="16" t="n">
        <v>0.8</v>
      </c>
      <c r="I4524" s="18" t="n">
        <v>1</v>
      </c>
      <c r="J4524" s="19" t="n">
        <v>54.2675</v>
      </c>
      <c r="K4524" s="19" t="n">
        <v>54.2675</v>
      </c>
      <c r="L4524" s="19" t="n">
        <v>54.2675</v>
      </c>
      <c r="M4524" s="19" t="n">
        <f aca="false">IF(J4524&gt;0,J4524,K4524)*E4524</f>
        <v>54.2675</v>
      </c>
      <c r="N4524" s="20"/>
      <c r="O4524" s="21" t="str">
        <f aca="false">IF(R4524="","",ROUND(R4524*(1-Premissas!$B$4),4))</f>
        <v/>
      </c>
      <c r="P4524" s="22"/>
      <c r="Q4524" s="22"/>
      <c r="R4524" s="23"/>
      <c r="S4524" s="24"/>
      <c r="T4524" s="24"/>
      <c r="U4524" s="25"/>
      <c r="V4524" s="19" t="str">
        <f aca="false">IF(COUNT(N4524:Q4524)=0,"",MIN(N4524:Q4524))</f>
        <v/>
      </c>
      <c r="W4524" s="16" t="str">
        <f aca="false">IF(V4524="","",INDEX($N$4:$Q$4,MATCH(V4524,N4524:Q4524,0)))</f>
        <v/>
      </c>
      <c r="X4524" s="19" t="str">
        <f aca="false">IF(COUNT(N4524:Q4524)&lt;2,"",SMALL(N4524:Q4524,2))</f>
        <v/>
      </c>
      <c r="Y4524" s="26" t="str">
        <f aca="false">IF(OR(V4524="",M4524=0),"",V4524/M4524-1)</f>
        <v/>
      </c>
      <c r="Z4524" s="26" t="str">
        <f aca="false">IF(OR(V4524="",L4524=""),"",V4524/(L4524*E4524)-1)</f>
        <v/>
      </c>
      <c r="AA4524" s="16" t="str">
        <f aca="false">IF(V4524="","SEM OFERTA",IF(OR(Y4524&gt;Premissas!$B$11,Y4524&lt;Premissas!$B$12),"VERIFICAR - UNIDADE/EMBALAGEM",IF(Y4524&gt;Premissas!$B$6,"NÃO COMPRAR - REAJUSTE &gt;5%","COMPRAR")))</f>
        <v>SEM OFERTA</v>
      </c>
      <c r="AB4524" s="18" t="str">
        <f aca="false">IF(W4524="DIMEC",S4524,IF(W4524="MEDCENTRO",U4524,""))</f>
        <v/>
      </c>
      <c r="AC4524" s="18" t="n">
        <f aca="false">IF(AA4524&lt;&gt;"COMPRAR",0,IF(AB4524="",I4524,MIN(I4524,AB4524)))</f>
        <v>0</v>
      </c>
      <c r="AD4524" s="19" t="n">
        <f aca="false">IF(AC4524&gt;0,AC4524*V4524,0)</f>
        <v>0</v>
      </c>
      <c r="AE4524" s="19" t="n">
        <f aca="false">IF(AC4524&gt;0,(M4524-V4524)*AC4524,0)</f>
        <v>0</v>
      </c>
      <c r="AF4524" s="16" t="str">
        <f aca="false">IF(AA4524&lt;&gt;"COMPRAR","",IF(AB4524="",IF(X4524="","",IF(X4524-V4524&lt;0.01,"EMPATE TÉCNICO","")),IF(AB4524&lt;I4524,"ESTOQUE INSUFICIENTE",IF(X4524="","",IF(X4524-V4524&lt;0.01,"EMPATE TÉCNICO","")))))</f>
        <v/>
      </c>
      <c r="AG4524" s="16" t="s">
        <v>547</v>
      </c>
      <c r="AH4524" s="16" t="s">
        <v>2039</v>
      </c>
    </row>
    <row r="4525" customFormat="false" ht="15" hidden="false" customHeight="false" outlineLevel="0" collapsed="false">
      <c r="A4525" s="16" t="s">
        <v>13997</v>
      </c>
      <c r="B4525" s="17" t="s">
        <v>13998</v>
      </c>
      <c r="C4525" s="16" t="s">
        <v>13999</v>
      </c>
      <c r="D4525" s="16" t="s">
        <v>641</v>
      </c>
      <c r="E4525" s="18" t="n">
        <v>1</v>
      </c>
      <c r="F4525" s="16" t="s">
        <v>41</v>
      </c>
      <c r="G4525" s="18" t="n">
        <v>5</v>
      </c>
      <c r="H4525" s="16" t="n">
        <v>2.1</v>
      </c>
      <c r="I4525" s="18" t="n">
        <v>1</v>
      </c>
      <c r="J4525" s="19" t="n">
        <v>54.268</v>
      </c>
      <c r="K4525" s="19" t="n">
        <v>54.268</v>
      </c>
      <c r="L4525" s="19" t="n">
        <v>54.265</v>
      </c>
      <c r="M4525" s="19" t="n">
        <f aca="false">IF(J4525&gt;0,J4525,K4525)*E4525</f>
        <v>54.268</v>
      </c>
      <c r="N4525" s="20"/>
      <c r="O4525" s="21" t="str">
        <f aca="false">IF(R4525="","",ROUND(R4525*(1-Premissas!$B$4),4))</f>
        <v/>
      </c>
      <c r="P4525" s="22"/>
      <c r="Q4525" s="22"/>
      <c r="R4525" s="23"/>
      <c r="S4525" s="24"/>
      <c r="T4525" s="24"/>
      <c r="U4525" s="25"/>
      <c r="V4525" s="19" t="str">
        <f aca="false">IF(COUNT(N4525:Q4525)=0,"",MIN(N4525:Q4525))</f>
        <v/>
      </c>
      <c r="W4525" s="16" t="str">
        <f aca="false">IF(V4525="","",INDEX($N$4:$Q$4,MATCH(V4525,N4525:Q4525,0)))</f>
        <v/>
      </c>
      <c r="X4525" s="19" t="str">
        <f aca="false">IF(COUNT(N4525:Q4525)&lt;2,"",SMALL(N4525:Q4525,2))</f>
        <v/>
      </c>
      <c r="Y4525" s="26" t="str">
        <f aca="false">IF(OR(V4525="",M4525=0),"",V4525/M4525-1)</f>
        <v/>
      </c>
      <c r="Z4525" s="26" t="str">
        <f aca="false">IF(OR(V4525="",L4525=""),"",V4525/(L4525*E4525)-1)</f>
        <v/>
      </c>
      <c r="AA4525" s="16" t="str">
        <f aca="false">IF(V4525="","SEM OFERTA",IF(OR(Y4525&gt;Premissas!$B$11,Y4525&lt;Premissas!$B$12),"VERIFICAR - UNIDADE/EMBALAGEM",IF(Y4525&gt;Premissas!$B$6,"NÃO COMPRAR - REAJUSTE &gt;5%","COMPRAR")))</f>
        <v>SEM OFERTA</v>
      </c>
      <c r="AB4525" s="18" t="str">
        <f aca="false">IF(W4525="DIMEC",S4525,IF(W4525="MEDCENTRO",U4525,""))</f>
        <v/>
      </c>
      <c r="AC4525" s="18" t="n">
        <f aca="false">IF(AA4525&lt;&gt;"COMPRAR",0,IF(AB4525="",I4525,MIN(I4525,AB4525)))</f>
        <v>0</v>
      </c>
      <c r="AD4525" s="19" t="n">
        <f aca="false">IF(AC4525&gt;0,AC4525*V4525,0)</f>
        <v>0</v>
      </c>
      <c r="AE4525" s="19" t="n">
        <f aca="false">IF(AC4525&gt;0,(M4525-V4525)*AC4525,0)</f>
        <v>0</v>
      </c>
      <c r="AF4525" s="16" t="str">
        <f aca="false">IF(AA4525&lt;&gt;"COMPRAR","",IF(AB4525="",IF(X4525="","",IF(X4525-V4525&lt;0.01,"EMPATE TÉCNICO","")),IF(AB4525&lt;I4525,"ESTOQUE INSUFICIENTE",IF(X4525="","",IF(X4525-V4525&lt;0.01,"EMPATE TÉCNICO","")))))</f>
        <v/>
      </c>
      <c r="AG4525" s="16" t="s">
        <v>547</v>
      </c>
      <c r="AH4525" s="16" t="s">
        <v>2039</v>
      </c>
    </row>
    <row r="4526" customFormat="false" ht="15" hidden="false" customHeight="false" outlineLevel="0" collapsed="false">
      <c r="A4526" s="16" t="s">
        <v>14000</v>
      </c>
      <c r="B4526" s="17" t="s">
        <v>14001</v>
      </c>
      <c r="C4526" s="16" t="s">
        <v>14002</v>
      </c>
      <c r="D4526" s="16" t="s">
        <v>14003</v>
      </c>
      <c r="E4526" s="18" t="n">
        <v>1</v>
      </c>
      <c r="F4526" s="16" t="s">
        <v>42</v>
      </c>
      <c r="G4526" s="18" t="n">
        <v>0</v>
      </c>
      <c r="H4526" s="16" t="n">
        <v>2.1</v>
      </c>
      <c r="I4526" s="18" t="n">
        <v>6</v>
      </c>
      <c r="J4526" s="19" t="n">
        <v>14.51</v>
      </c>
      <c r="K4526" s="19" t="n">
        <v>14.51</v>
      </c>
      <c r="L4526" s="19" t="n">
        <v>14.51</v>
      </c>
      <c r="M4526" s="19" t="n">
        <f aca="false">IF(J4526&gt;0,J4526,K4526)*E4526</f>
        <v>14.51</v>
      </c>
      <c r="N4526" s="20"/>
      <c r="O4526" s="21" t="str">
        <f aca="false">IF(R4526="","",ROUND(R4526*(1-Premissas!$B$4),4))</f>
        <v/>
      </c>
      <c r="P4526" s="22"/>
      <c r="Q4526" s="22"/>
      <c r="R4526" s="23"/>
      <c r="S4526" s="24"/>
      <c r="T4526" s="24"/>
      <c r="U4526" s="25"/>
      <c r="V4526" s="19" t="str">
        <f aca="false">IF(COUNT(N4526:Q4526)=0,"",MIN(N4526:Q4526))</f>
        <v/>
      </c>
      <c r="W4526" s="16" t="str">
        <f aca="false">IF(V4526="","",INDEX($N$4:$Q$4,MATCH(V4526,N4526:Q4526,0)))</f>
        <v/>
      </c>
      <c r="X4526" s="19" t="str">
        <f aca="false">IF(COUNT(N4526:Q4526)&lt;2,"",SMALL(N4526:Q4526,2))</f>
        <v/>
      </c>
      <c r="Y4526" s="26" t="str">
        <f aca="false">IF(OR(V4526="",M4526=0),"",V4526/M4526-1)</f>
        <v/>
      </c>
      <c r="Z4526" s="26" t="str">
        <f aca="false">IF(OR(V4526="",L4526=""),"",V4526/(L4526*E4526)-1)</f>
        <v/>
      </c>
      <c r="AA4526" s="16" t="str">
        <f aca="false">IF(V4526="","SEM OFERTA",IF(OR(Y4526&gt;Premissas!$B$11,Y4526&lt;Premissas!$B$12),"VERIFICAR - UNIDADE/EMBALAGEM",IF(Y4526&gt;Premissas!$B$6,"NÃO COMPRAR - REAJUSTE &gt;5%","COMPRAR")))</f>
        <v>SEM OFERTA</v>
      </c>
      <c r="AB4526" s="18" t="str">
        <f aca="false">IF(W4526="DIMEC",S4526,IF(W4526="MEDCENTRO",U4526,""))</f>
        <v/>
      </c>
      <c r="AC4526" s="18" t="n">
        <f aca="false">IF(AA4526&lt;&gt;"COMPRAR",0,IF(AB4526="",I4526,MIN(I4526,AB4526)))</f>
        <v>0</v>
      </c>
      <c r="AD4526" s="19" t="n">
        <f aca="false">IF(AC4526&gt;0,AC4526*V4526,0)</f>
        <v>0</v>
      </c>
      <c r="AE4526" s="19" t="n">
        <f aca="false">IF(AC4526&gt;0,(M4526-V4526)*AC4526,0)</f>
        <v>0</v>
      </c>
      <c r="AF4526" s="16" t="str">
        <f aca="false">IF(AA4526&lt;&gt;"COMPRAR","",IF(AB4526="",IF(X4526="","",IF(X4526-V4526&lt;0.01,"EMPATE TÉCNICO","")),IF(AB4526&lt;I4526,"ESTOQUE INSUFICIENTE",IF(X4526="","",IF(X4526-V4526&lt;0.01,"EMPATE TÉCNICO","")))))</f>
        <v/>
      </c>
      <c r="AG4526" s="16" t="s">
        <v>328</v>
      </c>
      <c r="AH4526" s="16" t="s">
        <v>2039</v>
      </c>
    </row>
    <row r="4527" customFormat="false" ht="15" hidden="false" customHeight="false" outlineLevel="0" collapsed="false">
      <c r="A4527" s="16" t="s">
        <v>14004</v>
      </c>
      <c r="B4527" s="17" t="s">
        <v>14005</v>
      </c>
      <c r="C4527" s="16" t="s">
        <v>14006</v>
      </c>
      <c r="D4527" s="16" t="s">
        <v>14003</v>
      </c>
      <c r="E4527" s="18" t="n">
        <v>1</v>
      </c>
      <c r="F4527" s="16" t="s">
        <v>43</v>
      </c>
      <c r="G4527" s="18" t="n">
        <v>0</v>
      </c>
      <c r="H4527" s="16" t="n">
        <v>0</v>
      </c>
      <c r="I4527" s="18" t="n">
        <v>1</v>
      </c>
      <c r="J4527" s="19" t="n">
        <v>25.57</v>
      </c>
      <c r="K4527" s="19" t="n">
        <v>25.57</v>
      </c>
      <c r="L4527" s="19" t="n">
        <v>25.57</v>
      </c>
      <c r="M4527" s="19" t="n">
        <f aca="false">IF(J4527&gt;0,J4527,K4527)*E4527</f>
        <v>25.57</v>
      </c>
      <c r="N4527" s="20"/>
      <c r="O4527" s="21" t="str">
        <f aca="false">IF(R4527="","",ROUND(R4527*(1-Premissas!$B$4),4))</f>
        <v/>
      </c>
      <c r="P4527" s="22"/>
      <c r="Q4527" s="22"/>
      <c r="R4527" s="23"/>
      <c r="S4527" s="24"/>
      <c r="T4527" s="24"/>
      <c r="U4527" s="25"/>
      <c r="V4527" s="19" t="str">
        <f aca="false">IF(COUNT(N4527:Q4527)=0,"",MIN(N4527:Q4527))</f>
        <v/>
      </c>
      <c r="W4527" s="16" t="str">
        <f aca="false">IF(V4527="","",INDEX($N$4:$Q$4,MATCH(V4527,N4527:Q4527,0)))</f>
        <v/>
      </c>
      <c r="X4527" s="19" t="str">
        <f aca="false">IF(COUNT(N4527:Q4527)&lt;2,"",SMALL(N4527:Q4527,2))</f>
        <v/>
      </c>
      <c r="Y4527" s="26" t="str">
        <f aca="false">IF(OR(V4527="",M4527=0),"",V4527/M4527-1)</f>
        <v/>
      </c>
      <c r="Z4527" s="26" t="str">
        <f aca="false">IF(OR(V4527="",L4527=""),"",V4527/(L4527*E4527)-1)</f>
        <v/>
      </c>
      <c r="AA4527" s="16" t="str">
        <f aca="false">IF(V4527="","SEM OFERTA",IF(OR(Y4527&gt;Premissas!$B$11,Y4527&lt;Premissas!$B$12),"VERIFICAR - UNIDADE/EMBALAGEM",IF(Y4527&gt;Premissas!$B$6,"NÃO COMPRAR - REAJUSTE &gt;5%","COMPRAR")))</f>
        <v>SEM OFERTA</v>
      </c>
      <c r="AB4527" s="18" t="str">
        <f aca="false">IF(W4527="DIMEC",S4527,IF(W4527="MEDCENTRO",U4527,""))</f>
        <v/>
      </c>
      <c r="AC4527" s="18" t="n">
        <f aca="false">IF(AA4527&lt;&gt;"COMPRAR",0,IF(AB4527="",I4527,MIN(I4527,AB4527)))</f>
        <v>0</v>
      </c>
      <c r="AD4527" s="19" t="n">
        <f aca="false">IF(AC4527&gt;0,AC4527*V4527,0)</f>
        <v>0</v>
      </c>
      <c r="AE4527" s="19" t="n">
        <f aca="false">IF(AC4527&gt;0,(M4527-V4527)*AC4527,0)</f>
        <v>0</v>
      </c>
      <c r="AF4527" s="16" t="str">
        <f aca="false">IF(AA4527&lt;&gt;"COMPRAR","",IF(AB4527="",IF(X4527="","",IF(X4527-V4527&lt;0.01,"EMPATE TÉCNICO","")),IF(AB4527&lt;I4527,"ESTOQUE INSUFICIENTE",IF(X4527="","",IF(X4527-V4527&lt;0.01,"EMPATE TÉCNICO","")))))</f>
        <v/>
      </c>
      <c r="AG4527" s="16" t="s">
        <v>328</v>
      </c>
      <c r="AH4527" s="16" t="s">
        <v>2039</v>
      </c>
    </row>
    <row r="4528" customFormat="false" ht="15" hidden="false" customHeight="false" outlineLevel="0" collapsed="false">
      <c r="A4528" s="16" t="s">
        <v>14007</v>
      </c>
      <c r="B4528" s="17" t="s">
        <v>14008</v>
      </c>
      <c r="C4528" s="16" t="s">
        <v>14009</v>
      </c>
      <c r="D4528" s="16" t="s">
        <v>13440</v>
      </c>
      <c r="E4528" s="18" t="n">
        <v>1</v>
      </c>
      <c r="F4528" s="16" t="s">
        <v>42</v>
      </c>
      <c r="G4528" s="18" t="n">
        <v>0</v>
      </c>
      <c r="H4528" s="16" t="n">
        <v>0.4</v>
      </c>
      <c r="I4528" s="18" t="n">
        <v>2</v>
      </c>
      <c r="J4528" s="19" t="n">
        <v>28.63</v>
      </c>
      <c r="K4528" s="19" t="n">
        <v>28.63</v>
      </c>
      <c r="L4528" s="19" t="n">
        <v>28.04</v>
      </c>
      <c r="M4528" s="19" t="n">
        <f aca="false">IF(J4528&gt;0,J4528,K4528)*E4528</f>
        <v>28.63</v>
      </c>
      <c r="N4528" s="20"/>
      <c r="O4528" s="21" t="str">
        <f aca="false">IF(R4528="","",ROUND(R4528*(1-Premissas!$B$4),4))</f>
        <v/>
      </c>
      <c r="P4528" s="22"/>
      <c r="Q4528" s="22"/>
      <c r="R4528" s="23"/>
      <c r="S4528" s="24"/>
      <c r="T4528" s="24"/>
      <c r="U4528" s="25"/>
      <c r="V4528" s="19" t="str">
        <f aca="false">IF(COUNT(N4528:Q4528)=0,"",MIN(N4528:Q4528))</f>
        <v/>
      </c>
      <c r="W4528" s="16" t="str">
        <f aca="false">IF(V4528="","",INDEX($N$4:$Q$4,MATCH(V4528,N4528:Q4528,0)))</f>
        <v/>
      </c>
      <c r="X4528" s="19" t="str">
        <f aca="false">IF(COUNT(N4528:Q4528)&lt;2,"",SMALL(N4528:Q4528,2))</f>
        <v/>
      </c>
      <c r="Y4528" s="26" t="str">
        <f aca="false">IF(OR(V4528="",M4528=0),"",V4528/M4528-1)</f>
        <v/>
      </c>
      <c r="Z4528" s="26" t="str">
        <f aca="false">IF(OR(V4528="",L4528=""),"",V4528/(L4528*E4528)-1)</f>
        <v/>
      </c>
      <c r="AA4528" s="16" t="str">
        <f aca="false">IF(V4528="","SEM OFERTA",IF(OR(Y4528&gt;Premissas!$B$11,Y4528&lt;Premissas!$B$12),"VERIFICAR - UNIDADE/EMBALAGEM",IF(Y4528&gt;Premissas!$B$6,"NÃO COMPRAR - REAJUSTE &gt;5%","COMPRAR")))</f>
        <v>SEM OFERTA</v>
      </c>
      <c r="AB4528" s="18" t="str">
        <f aca="false">IF(W4528="DIMEC",S4528,IF(W4528="MEDCENTRO",U4528,""))</f>
        <v/>
      </c>
      <c r="AC4528" s="18" t="n">
        <f aca="false">IF(AA4528&lt;&gt;"COMPRAR",0,IF(AB4528="",I4528,MIN(I4528,AB4528)))</f>
        <v>0</v>
      </c>
      <c r="AD4528" s="19" t="n">
        <f aca="false">IF(AC4528&gt;0,AC4528*V4528,0)</f>
        <v>0</v>
      </c>
      <c r="AE4528" s="19" t="n">
        <f aca="false">IF(AC4528&gt;0,(M4528-V4528)*AC4528,0)</f>
        <v>0</v>
      </c>
      <c r="AF4528" s="16" t="str">
        <f aca="false">IF(AA4528&lt;&gt;"COMPRAR","",IF(AB4528="",IF(X4528="","",IF(X4528-V4528&lt;0.01,"EMPATE TÉCNICO","")),IF(AB4528&lt;I4528,"ESTOQUE INSUFICIENTE",IF(X4528="","",IF(X4528-V4528&lt;0.01,"EMPATE TÉCNICO","")))))</f>
        <v/>
      </c>
      <c r="AG4528" s="16" t="s">
        <v>547</v>
      </c>
      <c r="AH4528" s="16" t="s">
        <v>2039</v>
      </c>
    </row>
    <row r="4529" customFormat="false" ht="15" hidden="false" customHeight="false" outlineLevel="0" collapsed="false">
      <c r="A4529" s="16" t="s">
        <v>14010</v>
      </c>
      <c r="B4529" s="17" t="s">
        <v>14011</v>
      </c>
      <c r="C4529" s="16" t="s">
        <v>14012</v>
      </c>
      <c r="D4529" s="16" t="s">
        <v>8950</v>
      </c>
      <c r="E4529" s="18" t="n">
        <v>7</v>
      </c>
      <c r="F4529" s="16" t="s">
        <v>43</v>
      </c>
      <c r="G4529" s="18" t="n">
        <v>2</v>
      </c>
      <c r="H4529" s="16" t="n">
        <v>3.2</v>
      </c>
      <c r="I4529" s="18" t="n">
        <v>1</v>
      </c>
      <c r="J4529" s="19" t="n">
        <v>6.08857142857143</v>
      </c>
      <c r="K4529" s="19" t="n">
        <v>6.08857142857143</v>
      </c>
      <c r="L4529" s="19" t="n">
        <v>6.0886</v>
      </c>
      <c r="M4529" s="19" t="n">
        <f aca="false">IF(J4529&gt;0,J4529,K4529)*E4529</f>
        <v>42.62</v>
      </c>
      <c r="N4529" s="20"/>
      <c r="O4529" s="21" t="str">
        <f aca="false">IF(R4529="","",ROUND(R4529*(1-Premissas!$B$4),4))</f>
        <v/>
      </c>
      <c r="P4529" s="22"/>
      <c r="Q4529" s="22"/>
      <c r="R4529" s="23"/>
      <c r="S4529" s="24"/>
      <c r="T4529" s="24"/>
      <c r="U4529" s="25"/>
      <c r="V4529" s="19" t="str">
        <f aca="false">IF(COUNT(N4529:Q4529)=0,"",MIN(N4529:Q4529))</f>
        <v/>
      </c>
      <c r="W4529" s="16" t="str">
        <f aca="false">IF(V4529="","",INDEX($N$4:$Q$4,MATCH(V4529,N4529:Q4529,0)))</f>
        <v/>
      </c>
      <c r="X4529" s="19" t="str">
        <f aca="false">IF(COUNT(N4529:Q4529)&lt;2,"",SMALL(N4529:Q4529,2))</f>
        <v/>
      </c>
      <c r="Y4529" s="26" t="str">
        <f aca="false">IF(OR(V4529="",M4529=0),"",V4529/M4529-1)</f>
        <v/>
      </c>
      <c r="Z4529" s="26" t="str">
        <f aca="false">IF(OR(V4529="",L4529=""),"",V4529/(L4529*E4529)-1)</f>
        <v/>
      </c>
      <c r="AA4529" s="16" t="str">
        <f aca="false">IF(V4529="","SEM OFERTA",IF(OR(Y4529&gt;Premissas!$B$11,Y4529&lt;Premissas!$B$12),"VERIFICAR - UNIDADE/EMBALAGEM",IF(Y4529&gt;Premissas!$B$6,"NÃO COMPRAR - REAJUSTE &gt;5%","COMPRAR")))</f>
        <v>SEM OFERTA</v>
      </c>
      <c r="AB4529" s="18" t="str">
        <f aca="false">IF(W4529="DIMEC",S4529,IF(W4529="MEDCENTRO",U4529,""))</f>
        <v/>
      </c>
      <c r="AC4529" s="18" t="n">
        <f aca="false">IF(AA4529&lt;&gt;"COMPRAR",0,IF(AB4529="",I4529,MIN(I4529,AB4529)))</f>
        <v>0</v>
      </c>
      <c r="AD4529" s="19" t="n">
        <f aca="false">IF(AC4529&gt;0,AC4529*V4529,0)</f>
        <v>0</v>
      </c>
      <c r="AE4529" s="19" t="n">
        <f aca="false">IF(AC4529&gt;0,(M4529-V4529)*AC4529,0)</f>
        <v>0</v>
      </c>
      <c r="AF4529" s="16" t="str">
        <f aca="false">IF(AA4529&lt;&gt;"COMPRAR","",IF(AB4529="",IF(X4529="","",IF(X4529-V4529&lt;0.01,"EMPATE TÉCNICO","")),IF(AB4529&lt;I4529,"ESTOQUE INSUFICIENTE",IF(X4529="","",IF(X4529-V4529&lt;0.01,"EMPATE TÉCNICO","")))))</f>
        <v/>
      </c>
      <c r="AG4529" s="16" t="s">
        <v>547</v>
      </c>
      <c r="AH4529" s="16" t="s">
        <v>2039</v>
      </c>
    </row>
    <row r="4530" customFormat="false" ht="15" hidden="false" customHeight="false" outlineLevel="0" collapsed="false">
      <c r="A4530" s="16" t="s">
        <v>14013</v>
      </c>
      <c r="B4530" s="17" t="s">
        <v>14014</v>
      </c>
      <c r="C4530" s="16" t="s">
        <v>14015</v>
      </c>
      <c r="D4530" s="16" t="s">
        <v>641</v>
      </c>
      <c r="E4530" s="18" t="n">
        <v>1</v>
      </c>
      <c r="F4530" s="16" t="s">
        <v>41</v>
      </c>
      <c r="G4530" s="18" t="n">
        <v>6</v>
      </c>
      <c r="H4530" s="16" t="n">
        <v>4.7</v>
      </c>
      <c r="I4530" s="18" t="n">
        <v>6</v>
      </c>
      <c r="J4530" s="19" t="n">
        <v>16.3</v>
      </c>
      <c r="K4530" s="19" t="n">
        <v>16.3</v>
      </c>
      <c r="L4530" s="19" t="n">
        <v>16.3</v>
      </c>
      <c r="M4530" s="19" t="n">
        <f aca="false">IF(J4530&gt;0,J4530,K4530)*E4530</f>
        <v>16.3</v>
      </c>
      <c r="N4530" s="20"/>
      <c r="O4530" s="21" t="str">
        <f aca="false">IF(R4530="","",ROUND(R4530*(1-Premissas!$B$4),4))</f>
        <v/>
      </c>
      <c r="P4530" s="22"/>
      <c r="Q4530" s="22"/>
      <c r="R4530" s="23"/>
      <c r="S4530" s="24"/>
      <c r="T4530" s="24"/>
      <c r="U4530" s="25"/>
      <c r="V4530" s="19" t="str">
        <f aca="false">IF(COUNT(N4530:Q4530)=0,"",MIN(N4530:Q4530))</f>
        <v/>
      </c>
      <c r="W4530" s="16" t="str">
        <f aca="false">IF(V4530="","",INDEX($N$4:$Q$4,MATCH(V4530,N4530:Q4530,0)))</f>
        <v/>
      </c>
      <c r="X4530" s="19" t="str">
        <f aca="false">IF(COUNT(N4530:Q4530)&lt;2,"",SMALL(N4530:Q4530,2))</f>
        <v/>
      </c>
      <c r="Y4530" s="26" t="str">
        <f aca="false">IF(OR(V4530="",M4530=0),"",V4530/M4530-1)</f>
        <v/>
      </c>
      <c r="Z4530" s="26" t="str">
        <f aca="false">IF(OR(V4530="",L4530=""),"",V4530/(L4530*E4530)-1)</f>
        <v/>
      </c>
      <c r="AA4530" s="16" t="str">
        <f aca="false">IF(V4530="","SEM OFERTA",IF(OR(Y4530&gt;Premissas!$B$11,Y4530&lt;Premissas!$B$12),"VERIFICAR - UNIDADE/EMBALAGEM",IF(Y4530&gt;Premissas!$B$6,"NÃO COMPRAR - REAJUSTE &gt;5%","COMPRAR")))</f>
        <v>SEM OFERTA</v>
      </c>
      <c r="AB4530" s="18" t="str">
        <f aca="false">IF(W4530="DIMEC",S4530,IF(W4530="MEDCENTRO",U4530,""))</f>
        <v/>
      </c>
      <c r="AC4530" s="18" t="n">
        <f aca="false">IF(AA4530&lt;&gt;"COMPRAR",0,IF(AB4530="",I4530,MIN(I4530,AB4530)))</f>
        <v>0</v>
      </c>
      <c r="AD4530" s="19" t="n">
        <f aca="false">IF(AC4530&gt;0,AC4530*V4530,0)</f>
        <v>0</v>
      </c>
      <c r="AE4530" s="19" t="n">
        <f aca="false">IF(AC4530&gt;0,(M4530-V4530)*AC4530,0)</f>
        <v>0</v>
      </c>
      <c r="AF4530" s="16" t="str">
        <f aca="false">IF(AA4530&lt;&gt;"COMPRAR","",IF(AB4530="",IF(X4530="","",IF(X4530-V4530&lt;0.01,"EMPATE TÉCNICO","")),IF(AB4530&lt;I4530,"ESTOQUE INSUFICIENTE",IF(X4530="","",IF(X4530-V4530&lt;0.01,"EMPATE TÉCNICO","")))))</f>
        <v/>
      </c>
      <c r="AG4530" s="16" t="s">
        <v>547</v>
      </c>
      <c r="AH4530" s="16" t="s">
        <v>2039</v>
      </c>
    </row>
    <row r="4531" customFormat="false" ht="15" hidden="false" customHeight="false" outlineLevel="0" collapsed="false">
      <c r="A4531" s="16" t="s">
        <v>14016</v>
      </c>
      <c r="B4531" s="17" t="s">
        <v>14017</v>
      </c>
      <c r="C4531" s="16" t="s">
        <v>14018</v>
      </c>
      <c r="D4531" s="16" t="s">
        <v>641</v>
      </c>
      <c r="E4531" s="18" t="n">
        <v>1</v>
      </c>
      <c r="F4531" s="16" t="s">
        <v>42</v>
      </c>
      <c r="G4531" s="18" t="n">
        <v>4</v>
      </c>
      <c r="H4531" s="16" t="n">
        <v>1.8</v>
      </c>
      <c r="I4531" s="18" t="n">
        <v>1</v>
      </c>
      <c r="J4531" s="19" t="n">
        <v>14.79</v>
      </c>
      <c r="K4531" s="19" t="n">
        <v>14.79</v>
      </c>
      <c r="L4531" s="19" t="n">
        <v>14.79</v>
      </c>
      <c r="M4531" s="19" t="n">
        <f aca="false">IF(J4531&gt;0,J4531,K4531)*E4531</f>
        <v>14.79</v>
      </c>
      <c r="N4531" s="20"/>
      <c r="O4531" s="21" t="str">
        <f aca="false">IF(R4531="","",ROUND(R4531*(1-Premissas!$B$4),4))</f>
        <v/>
      </c>
      <c r="P4531" s="22"/>
      <c r="Q4531" s="22"/>
      <c r="R4531" s="23"/>
      <c r="S4531" s="24"/>
      <c r="T4531" s="24"/>
      <c r="U4531" s="25"/>
      <c r="V4531" s="19" t="str">
        <f aca="false">IF(COUNT(N4531:Q4531)=0,"",MIN(N4531:Q4531))</f>
        <v/>
      </c>
      <c r="W4531" s="16" t="str">
        <f aca="false">IF(V4531="","",INDEX($N$4:$Q$4,MATCH(V4531,N4531:Q4531,0)))</f>
        <v/>
      </c>
      <c r="X4531" s="19" t="str">
        <f aca="false">IF(COUNT(N4531:Q4531)&lt;2,"",SMALL(N4531:Q4531,2))</f>
        <v/>
      </c>
      <c r="Y4531" s="26" t="str">
        <f aca="false">IF(OR(V4531="",M4531=0),"",V4531/M4531-1)</f>
        <v/>
      </c>
      <c r="Z4531" s="26" t="str">
        <f aca="false">IF(OR(V4531="",L4531=""),"",V4531/(L4531*E4531)-1)</f>
        <v/>
      </c>
      <c r="AA4531" s="16" t="str">
        <f aca="false">IF(V4531="","SEM OFERTA",IF(OR(Y4531&gt;Premissas!$B$11,Y4531&lt;Premissas!$B$12),"VERIFICAR - UNIDADE/EMBALAGEM",IF(Y4531&gt;Premissas!$B$6,"NÃO COMPRAR - REAJUSTE &gt;5%","COMPRAR")))</f>
        <v>SEM OFERTA</v>
      </c>
      <c r="AB4531" s="18" t="str">
        <f aca="false">IF(W4531="DIMEC",S4531,IF(W4531="MEDCENTRO",U4531,""))</f>
        <v/>
      </c>
      <c r="AC4531" s="18" t="n">
        <f aca="false">IF(AA4531&lt;&gt;"COMPRAR",0,IF(AB4531="",I4531,MIN(I4531,AB4531)))</f>
        <v>0</v>
      </c>
      <c r="AD4531" s="19" t="n">
        <f aca="false">IF(AC4531&gt;0,AC4531*V4531,0)</f>
        <v>0</v>
      </c>
      <c r="AE4531" s="19" t="n">
        <f aca="false">IF(AC4531&gt;0,(M4531-V4531)*AC4531,0)</f>
        <v>0</v>
      </c>
      <c r="AF4531" s="16" t="str">
        <f aca="false">IF(AA4531&lt;&gt;"COMPRAR","",IF(AB4531="",IF(X4531="","",IF(X4531-V4531&lt;0.01,"EMPATE TÉCNICO","")),IF(AB4531&lt;I4531,"ESTOQUE INSUFICIENTE",IF(X4531="","",IF(X4531-V4531&lt;0.01,"EMPATE TÉCNICO","")))))</f>
        <v/>
      </c>
      <c r="AG4531" s="16" t="s">
        <v>547</v>
      </c>
      <c r="AH4531" s="16" t="s">
        <v>2039</v>
      </c>
    </row>
    <row r="4532" customFormat="false" ht="15" hidden="false" customHeight="false" outlineLevel="0" collapsed="false">
      <c r="A4532" s="16" t="s">
        <v>14019</v>
      </c>
      <c r="B4532" s="17" t="s">
        <v>14020</v>
      </c>
      <c r="C4532" s="16" t="s">
        <v>14021</v>
      </c>
      <c r="D4532" s="16" t="s">
        <v>11143</v>
      </c>
      <c r="E4532" s="18" t="n">
        <v>1</v>
      </c>
      <c r="F4532" s="16" t="s">
        <v>43</v>
      </c>
      <c r="G4532" s="18" t="n">
        <v>1</v>
      </c>
      <c r="H4532" s="16" t="n">
        <v>0.6</v>
      </c>
      <c r="I4532" s="18" t="n">
        <v>1</v>
      </c>
      <c r="J4532" s="19" t="n">
        <v>31.5433333333333</v>
      </c>
      <c r="K4532" s="19" t="n">
        <v>31.5433333333333</v>
      </c>
      <c r="L4532" s="19" t="n">
        <v>31.5433</v>
      </c>
      <c r="M4532" s="19" t="n">
        <f aca="false">IF(J4532&gt;0,J4532,K4532)*E4532</f>
        <v>31.5433333333333</v>
      </c>
      <c r="N4532" s="20"/>
      <c r="O4532" s="21" t="str">
        <f aca="false">IF(R4532="","",ROUND(R4532*(1-Premissas!$B$4),4))</f>
        <v/>
      </c>
      <c r="P4532" s="22"/>
      <c r="Q4532" s="22"/>
      <c r="R4532" s="23"/>
      <c r="S4532" s="24"/>
      <c r="T4532" s="24"/>
      <c r="U4532" s="25"/>
      <c r="V4532" s="19" t="str">
        <f aca="false">IF(COUNT(N4532:Q4532)=0,"",MIN(N4532:Q4532))</f>
        <v/>
      </c>
      <c r="W4532" s="16" t="str">
        <f aca="false">IF(V4532="","",INDEX($N$4:$Q$4,MATCH(V4532,N4532:Q4532,0)))</f>
        <v/>
      </c>
      <c r="X4532" s="19" t="str">
        <f aca="false">IF(COUNT(N4532:Q4532)&lt;2,"",SMALL(N4532:Q4532,2))</f>
        <v/>
      </c>
      <c r="Y4532" s="26" t="str">
        <f aca="false">IF(OR(V4532="",M4532=0),"",V4532/M4532-1)</f>
        <v/>
      </c>
      <c r="Z4532" s="26" t="str">
        <f aca="false">IF(OR(V4532="",L4532=""),"",V4532/(L4532*E4532)-1)</f>
        <v/>
      </c>
      <c r="AA4532" s="16" t="str">
        <f aca="false">IF(V4532="","SEM OFERTA",IF(OR(Y4532&gt;Premissas!$B$11,Y4532&lt;Premissas!$B$12),"VERIFICAR - UNIDADE/EMBALAGEM",IF(Y4532&gt;Premissas!$B$6,"NÃO COMPRAR - REAJUSTE &gt;5%","COMPRAR")))</f>
        <v>SEM OFERTA</v>
      </c>
      <c r="AB4532" s="18" t="str">
        <f aca="false">IF(W4532="DIMEC",S4532,IF(W4532="MEDCENTRO",U4532,""))</f>
        <v/>
      </c>
      <c r="AC4532" s="18" t="n">
        <f aca="false">IF(AA4532&lt;&gt;"COMPRAR",0,IF(AB4532="",I4532,MIN(I4532,AB4532)))</f>
        <v>0</v>
      </c>
      <c r="AD4532" s="19" t="n">
        <f aca="false">IF(AC4532&gt;0,AC4532*V4532,0)</f>
        <v>0</v>
      </c>
      <c r="AE4532" s="19" t="n">
        <f aca="false">IF(AC4532&gt;0,(M4532-V4532)*AC4532,0)</f>
        <v>0</v>
      </c>
      <c r="AF4532" s="16" t="str">
        <f aca="false">IF(AA4532&lt;&gt;"COMPRAR","",IF(AB4532="",IF(X4532="","",IF(X4532-V4532&lt;0.01,"EMPATE TÉCNICO","")),IF(AB4532&lt;I4532,"ESTOQUE INSUFICIENTE",IF(X4532="","",IF(X4532-V4532&lt;0.01,"EMPATE TÉCNICO","")))))</f>
        <v/>
      </c>
      <c r="AG4532" s="16" t="s">
        <v>547</v>
      </c>
      <c r="AH4532" s="16" t="s">
        <v>2039</v>
      </c>
    </row>
    <row r="4533" customFormat="false" ht="15" hidden="false" customHeight="false" outlineLevel="0" collapsed="false">
      <c r="A4533" s="16" t="s">
        <v>14022</v>
      </c>
      <c r="B4533" s="17"/>
      <c r="C4533" s="16" t="s">
        <v>14023</v>
      </c>
      <c r="D4533" s="16" t="s">
        <v>13923</v>
      </c>
      <c r="E4533" s="18" t="n">
        <v>10</v>
      </c>
      <c r="F4533" s="16" t="s">
        <v>43</v>
      </c>
      <c r="G4533" s="18" t="n">
        <v>0</v>
      </c>
      <c r="H4533" s="16" t="n">
        <v>0.7</v>
      </c>
      <c r="I4533" s="18" t="n">
        <v>1</v>
      </c>
      <c r="J4533" s="19" t="n">
        <v>6.96696</v>
      </c>
      <c r="K4533" s="19" t="n">
        <v>6.96696</v>
      </c>
      <c r="L4533" s="19" t="n">
        <v>6.8011</v>
      </c>
      <c r="M4533" s="19" t="n">
        <f aca="false">IF(J4533&gt;0,J4533,K4533)*E4533</f>
        <v>69.6696</v>
      </c>
      <c r="N4533" s="20"/>
      <c r="O4533" s="21" t="str">
        <f aca="false">IF(R4533="","",ROUND(R4533*(1-Premissas!$B$4),4))</f>
        <v/>
      </c>
      <c r="P4533" s="22"/>
      <c r="Q4533" s="22"/>
      <c r="R4533" s="23"/>
      <c r="S4533" s="24"/>
      <c r="T4533" s="24"/>
      <c r="U4533" s="25"/>
      <c r="V4533" s="19" t="str">
        <f aca="false">IF(COUNT(N4533:Q4533)=0,"",MIN(N4533:Q4533))</f>
        <v/>
      </c>
      <c r="W4533" s="16" t="str">
        <f aca="false">IF(V4533="","",INDEX($N$4:$Q$4,MATCH(V4533,N4533:Q4533,0)))</f>
        <v/>
      </c>
      <c r="X4533" s="19" t="str">
        <f aca="false">IF(COUNT(N4533:Q4533)&lt;2,"",SMALL(N4533:Q4533,2))</f>
        <v/>
      </c>
      <c r="Y4533" s="26" t="str">
        <f aca="false">IF(OR(V4533="",M4533=0),"",V4533/M4533-1)</f>
        <v/>
      </c>
      <c r="Z4533" s="26" t="str">
        <f aca="false">IF(OR(V4533="",L4533=""),"",V4533/(L4533*E4533)-1)</f>
        <v/>
      </c>
      <c r="AA4533" s="16" t="str">
        <f aca="false">IF(V4533="","SEM OFERTA",IF(OR(Y4533&gt;Premissas!$B$11,Y4533&lt;Premissas!$B$12),"VERIFICAR - UNIDADE/EMBALAGEM",IF(Y4533&gt;Premissas!$B$6,"NÃO COMPRAR - REAJUSTE &gt;5%","COMPRAR")))</f>
        <v>SEM OFERTA</v>
      </c>
      <c r="AB4533" s="18" t="str">
        <f aca="false">IF(W4533="DIMEC",S4533,IF(W4533="MEDCENTRO",U4533,""))</f>
        <v/>
      </c>
      <c r="AC4533" s="18" t="n">
        <f aca="false">IF(AA4533&lt;&gt;"COMPRAR",0,IF(AB4533="",I4533,MIN(I4533,AB4533)))</f>
        <v>0</v>
      </c>
      <c r="AD4533" s="19" t="n">
        <f aca="false">IF(AC4533&gt;0,AC4533*V4533,0)</f>
        <v>0</v>
      </c>
      <c r="AE4533" s="19" t="n">
        <f aca="false">IF(AC4533&gt;0,(M4533-V4533)*AC4533,0)</f>
        <v>0</v>
      </c>
      <c r="AF4533" s="16" t="str">
        <f aca="false">IF(AA4533&lt;&gt;"COMPRAR","",IF(AB4533="",IF(X4533="","",IF(X4533-V4533&lt;0.01,"EMPATE TÉCNICO","")),IF(AB4533&lt;I4533,"ESTOQUE INSUFICIENTE",IF(X4533="","",IF(X4533-V4533&lt;0.01,"EMPATE TÉCNICO","")))))</f>
        <v/>
      </c>
      <c r="AG4533" s="16" t="s">
        <v>547</v>
      </c>
      <c r="AH4533" s="16" t="s">
        <v>2039</v>
      </c>
    </row>
    <row r="4534" customFormat="false" ht="15" hidden="false" customHeight="false" outlineLevel="0" collapsed="false">
      <c r="A4534" s="16" t="s">
        <v>14024</v>
      </c>
      <c r="B4534" s="17" t="s">
        <v>14025</v>
      </c>
      <c r="C4534" s="16" t="s">
        <v>14026</v>
      </c>
      <c r="D4534" s="16" t="s">
        <v>11143</v>
      </c>
      <c r="E4534" s="18" t="n">
        <v>1</v>
      </c>
      <c r="F4534" s="16" t="s">
        <v>41</v>
      </c>
      <c r="G4534" s="18" t="n">
        <v>2</v>
      </c>
      <c r="H4534" s="16" t="n">
        <v>0.8</v>
      </c>
      <c r="I4534" s="18" t="n">
        <v>1</v>
      </c>
      <c r="J4534" s="19" t="n">
        <v>57.65</v>
      </c>
      <c r="K4534" s="19" t="n">
        <v>57.65</v>
      </c>
      <c r="L4534" s="19" t="n">
        <v>57.65</v>
      </c>
      <c r="M4534" s="19" t="n">
        <f aca="false">IF(J4534&gt;0,J4534,K4534)*E4534</f>
        <v>57.65</v>
      </c>
      <c r="N4534" s="20"/>
      <c r="O4534" s="21" t="str">
        <f aca="false">IF(R4534="","",ROUND(R4534*(1-Premissas!$B$4),4))</f>
        <v/>
      </c>
      <c r="P4534" s="22"/>
      <c r="Q4534" s="22"/>
      <c r="R4534" s="23"/>
      <c r="S4534" s="24"/>
      <c r="T4534" s="24"/>
      <c r="U4534" s="25"/>
      <c r="V4534" s="19" t="str">
        <f aca="false">IF(COUNT(N4534:Q4534)=0,"",MIN(N4534:Q4534))</f>
        <v/>
      </c>
      <c r="W4534" s="16" t="str">
        <f aca="false">IF(V4534="","",INDEX($N$4:$Q$4,MATCH(V4534,N4534:Q4534,0)))</f>
        <v/>
      </c>
      <c r="X4534" s="19" t="str">
        <f aca="false">IF(COUNT(N4534:Q4534)&lt;2,"",SMALL(N4534:Q4534,2))</f>
        <v/>
      </c>
      <c r="Y4534" s="26" t="str">
        <f aca="false">IF(OR(V4534="",M4534=0),"",V4534/M4534-1)</f>
        <v/>
      </c>
      <c r="Z4534" s="26" t="str">
        <f aca="false">IF(OR(V4534="",L4534=""),"",V4534/(L4534*E4534)-1)</f>
        <v/>
      </c>
      <c r="AA4534" s="16" t="str">
        <f aca="false">IF(V4534="","SEM OFERTA",IF(OR(Y4534&gt;Premissas!$B$11,Y4534&lt;Premissas!$B$12),"VERIFICAR - UNIDADE/EMBALAGEM",IF(Y4534&gt;Premissas!$B$6,"NÃO COMPRAR - REAJUSTE &gt;5%","COMPRAR")))</f>
        <v>SEM OFERTA</v>
      </c>
      <c r="AB4534" s="18" t="str">
        <f aca="false">IF(W4534="DIMEC",S4534,IF(W4534="MEDCENTRO",U4534,""))</f>
        <v/>
      </c>
      <c r="AC4534" s="18" t="n">
        <f aca="false">IF(AA4534&lt;&gt;"COMPRAR",0,IF(AB4534="",I4534,MIN(I4534,AB4534)))</f>
        <v>0</v>
      </c>
      <c r="AD4534" s="19" t="n">
        <f aca="false">IF(AC4534&gt;0,AC4534*V4534,0)</f>
        <v>0</v>
      </c>
      <c r="AE4534" s="19" t="n">
        <f aca="false">IF(AC4534&gt;0,(M4534-V4534)*AC4534,0)</f>
        <v>0</v>
      </c>
      <c r="AF4534" s="16" t="str">
        <f aca="false">IF(AA4534&lt;&gt;"COMPRAR","",IF(AB4534="",IF(X4534="","",IF(X4534-V4534&lt;0.01,"EMPATE TÉCNICO","")),IF(AB4534&lt;I4534,"ESTOQUE INSUFICIENTE",IF(X4534="","",IF(X4534-V4534&lt;0.01,"EMPATE TÉCNICO","")))))</f>
        <v/>
      </c>
      <c r="AG4534" s="16" t="s">
        <v>547</v>
      </c>
      <c r="AH4534" s="16" t="s">
        <v>2039</v>
      </c>
    </row>
    <row r="4535" customFormat="false" ht="15" hidden="false" customHeight="false" outlineLevel="0" collapsed="false">
      <c r="A4535" s="16" t="s">
        <v>14027</v>
      </c>
      <c r="B4535" s="17" t="s">
        <v>14028</v>
      </c>
      <c r="C4535" s="16" t="s">
        <v>14029</v>
      </c>
      <c r="D4535" s="16" t="s">
        <v>13651</v>
      </c>
      <c r="E4535" s="18" t="n">
        <v>1</v>
      </c>
      <c r="F4535" s="16" t="s">
        <v>41</v>
      </c>
      <c r="G4535" s="18" t="n">
        <v>1</v>
      </c>
      <c r="H4535" s="16" t="n">
        <v>0.7</v>
      </c>
      <c r="I4535" s="18" t="n">
        <v>1</v>
      </c>
      <c r="J4535" s="19" t="n">
        <v>53.95</v>
      </c>
      <c r="K4535" s="19" t="n">
        <v>53.95</v>
      </c>
      <c r="L4535" s="19" t="n">
        <v>46.16</v>
      </c>
      <c r="M4535" s="19" t="n">
        <f aca="false">IF(J4535&gt;0,J4535,K4535)*E4535</f>
        <v>53.95</v>
      </c>
      <c r="N4535" s="20"/>
      <c r="O4535" s="21" t="str">
        <f aca="false">IF(R4535="","",ROUND(R4535*(1-Premissas!$B$4),4))</f>
        <v/>
      </c>
      <c r="P4535" s="22"/>
      <c r="Q4535" s="22"/>
      <c r="R4535" s="23"/>
      <c r="S4535" s="24"/>
      <c r="T4535" s="24"/>
      <c r="U4535" s="25"/>
      <c r="V4535" s="19" t="str">
        <f aca="false">IF(COUNT(N4535:Q4535)=0,"",MIN(N4535:Q4535))</f>
        <v/>
      </c>
      <c r="W4535" s="16" t="str">
        <f aca="false">IF(V4535="","",INDEX($N$4:$Q$4,MATCH(V4535,N4535:Q4535,0)))</f>
        <v/>
      </c>
      <c r="X4535" s="19" t="str">
        <f aca="false">IF(COUNT(N4535:Q4535)&lt;2,"",SMALL(N4535:Q4535,2))</f>
        <v/>
      </c>
      <c r="Y4535" s="26" t="str">
        <f aca="false">IF(OR(V4535="",M4535=0),"",V4535/M4535-1)</f>
        <v/>
      </c>
      <c r="Z4535" s="26" t="str">
        <f aca="false">IF(OR(V4535="",L4535=""),"",V4535/(L4535*E4535)-1)</f>
        <v/>
      </c>
      <c r="AA4535" s="16" t="str">
        <f aca="false">IF(V4535="","SEM OFERTA",IF(OR(Y4535&gt;Premissas!$B$11,Y4535&lt;Premissas!$B$12),"VERIFICAR - UNIDADE/EMBALAGEM",IF(Y4535&gt;Premissas!$B$6,"NÃO COMPRAR - REAJUSTE &gt;5%","COMPRAR")))</f>
        <v>SEM OFERTA</v>
      </c>
      <c r="AB4535" s="18" t="str">
        <f aca="false">IF(W4535="DIMEC",S4535,IF(W4535="MEDCENTRO",U4535,""))</f>
        <v/>
      </c>
      <c r="AC4535" s="18" t="n">
        <f aca="false">IF(AA4535&lt;&gt;"COMPRAR",0,IF(AB4535="",I4535,MIN(I4535,AB4535)))</f>
        <v>0</v>
      </c>
      <c r="AD4535" s="19" t="n">
        <f aca="false">IF(AC4535&gt;0,AC4535*V4535,0)</f>
        <v>0</v>
      </c>
      <c r="AE4535" s="19" t="n">
        <f aca="false">IF(AC4535&gt;0,(M4535-V4535)*AC4535,0)</f>
        <v>0</v>
      </c>
      <c r="AF4535" s="16" t="str">
        <f aca="false">IF(AA4535&lt;&gt;"COMPRAR","",IF(AB4535="",IF(X4535="","",IF(X4535-V4535&lt;0.01,"EMPATE TÉCNICO","")),IF(AB4535&lt;I4535,"ESTOQUE INSUFICIENTE",IF(X4535="","",IF(X4535-V4535&lt;0.01,"EMPATE TÉCNICO","")))))</f>
        <v/>
      </c>
      <c r="AG4535" s="16" t="s">
        <v>547</v>
      </c>
      <c r="AH4535" s="16" t="s">
        <v>2039</v>
      </c>
    </row>
    <row r="4536" customFormat="false" ht="15" hidden="false" customHeight="false" outlineLevel="0" collapsed="false">
      <c r="A4536" s="16" t="s">
        <v>14030</v>
      </c>
      <c r="B4536" s="17" t="s">
        <v>14031</v>
      </c>
      <c r="C4536" s="16" t="s">
        <v>14032</v>
      </c>
      <c r="D4536" s="16" t="s">
        <v>11143</v>
      </c>
      <c r="E4536" s="18" t="n">
        <v>1</v>
      </c>
      <c r="F4536" s="16" t="s">
        <v>41</v>
      </c>
      <c r="G4536" s="18" t="n">
        <v>4</v>
      </c>
      <c r="H4536" s="16" t="n">
        <v>2.4</v>
      </c>
      <c r="I4536" s="18" t="n">
        <v>3</v>
      </c>
      <c r="J4536" s="19" t="n">
        <v>69.17</v>
      </c>
      <c r="K4536" s="19" t="n">
        <v>69.17</v>
      </c>
      <c r="L4536" s="19" t="n">
        <v>69.17</v>
      </c>
      <c r="M4536" s="19" t="n">
        <f aca="false">IF(J4536&gt;0,J4536,K4536)*E4536</f>
        <v>69.17</v>
      </c>
      <c r="N4536" s="20"/>
      <c r="O4536" s="21" t="str">
        <f aca="false">IF(R4536="","",ROUND(R4536*(1-Premissas!$B$4),4))</f>
        <v/>
      </c>
      <c r="P4536" s="22"/>
      <c r="Q4536" s="22"/>
      <c r="R4536" s="23"/>
      <c r="S4536" s="24"/>
      <c r="T4536" s="24"/>
      <c r="U4536" s="25"/>
      <c r="V4536" s="19" t="str">
        <f aca="false">IF(COUNT(N4536:Q4536)=0,"",MIN(N4536:Q4536))</f>
        <v/>
      </c>
      <c r="W4536" s="16" t="str">
        <f aca="false">IF(V4536="","",INDEX($N$4:$Q$4,MATCH(V4536,N4536:Q4536,0)))</f>
        <v/>
      </c>
      <c r="X4536" s="19" t="str">
        <f aca="false">IF(COUNT(N4536:Q4536)&lt;2,"",SMALL(N4536:Q4536,2))</f>
        <v/>
      </c>
      <c r="Y4536" s="26" t="str">
        <f aca="false">IF(OR(V4536="",M4536=0),"",V4536/M4536-1)</f>
        <v/>
      </c>
      <c r="Z4536" s="26" t="str">
        <f aca="false">IF(OR(V4536="",L4536=""),"",V4536/(L4536*E4536)-1)</f>
        <v/>
      </c>
      <c r="AA4536" s="16" t="str">
        <f aca="false">IF(V4536="","SEM OFERTA",IF(OR(Y4536&gt;Premissas!$B$11,Y4536&lt;Premissas!$B$12),"VERIFICAR - UNIDADE/EMBALAGEM",IF(Y4536&gt;Premissas!$B$6,"NÃO COMPRAR - REAJUSTE &gt;5%","COMPRAR")))</f>
        <v>SEM OFERTA</v>
      </c>
      <c r="AB4536" s="18" t="str">
        <f aca="false">IF(W4536="DIMEC",S4536,IF(W4536="MEDCENTRO",U4536,""))</f>
        <v/>
      </c>
      <c r="AC4536" s="18" t="n">
        <f aca="false">IF(AA4536&lt;&gt;"COMPRAR",0,IF(AB4536="",I4536,MIN(I4536,AB4536)))</f>
        <v>0</v>
      </c>
      <c r="AD4536" s="19" t="n">
        <f aca="false">IF(AC4536&gt;0,AC4536*V4536,0)</f>
        <v>0</v>
      </c>
      <c r="AE4536" s="19" t="n">
        <f aca="false">IF(AC4536&gt;0,(M4536-V4536)*AC4536,0)</f>
        <v>0</v>
      </c>
      <c r="AF4536" s="16" t="str">
        <f aca="false">IF(AA4536&lt;&gt;"COMPRAR","",IF(AB4536="",IF(X4536="","",IF(X4536-V4536&lt;0.01,"EMPATE TÉCNICO","")),IF(AB4536&lt;I4536,"ESTOQUE INSUFICIENTE",IF(X4536="","",IF(X4536-V4536&lt;0.01,"EMPATE TÉCNICO","")))))</f>
        <v/>
      </c>
      <c r="AG4536" s="16" t="s">
        <v>547</v>
      </c>
      <c r="AH4536" s="16" t="s">
        <v>2039</v>
      </c>
    </row>
    <row r="4537" customFormat="false" ht="15" hidden="false" customHeight="false" outlineLevel="0" collapsed="false">
      <c r="A4537" s="16" t="s">
        <v>14033</v>
      </c>
      <c r="B4537" s="17" t="s">
        <v>14034</v>
      </c>
      <c r="C4537" s="16" t="s">
        <v>14035</v>
      </c>
      <c r="D4537" s="16" t="s">
        <v>641</v>
      </c>
      <c r="E4537" s="18" t="n">
        <v>1</v>
      </c>
      <c r="F4537" s="16" t="s">
        <v>41</v>
      </c>
      <c r="G4537" s="18" t="n">
        <v>2</v>
      </c>
      <c r="H4537" s="16" t="n">
        <v>0.8</v>
      </c>
      <c r="I4537" s="18" t="n">
        <v>1</v>
      </c>
      <c r="J4537" s="19" t="n">
        <v>64.14</v>
      </c>
      <c r="K4537" s="19" t="n">
        <v>64.14</v>
      </c>
      <c r="L4537" s="19" t="n">
        <v>64.14</v>
      </c>
      <c r="M4537" s="19" t="n">
        <f aca="false">IF(J4537&gt;0,J4537,K4537)*E4537</f>
        <v>64.14</v>
      </c>
      <c r="N4537" s="20"/>
      <c r="O4537" s="21" t="str">
        <f aca="false">IF(R4537="","",ROUND(R4537*(1-Premissas!$B$4),4))</f>
        <v/>
      </c>
      <c r="P4537" s="22"/>
      <c r="Q4537" s="22"/>
      <c r="R4537" s="23"/>
      <c r="S4537" s="24"/>
      <c r="T4537" s="24"/>
      <c r="U4537" s="25"/>
      <c r="V4537" s="19" t="str">
        <f aca="false">IF(COUNT(N4537:Q4537)=0,"",MIN(N4537:Q4537))</f>
        <v/>
      </c>
      <c r="W4537" s="16" t="str">
        <f aca="false">IF(V4537="","",INDEX($N$4:$Q$4,MATCH(V4537,N4537:Q4537,0)))</f>
        <v/>
      </c>
      <c r="X4537" s="19" t="str">
        <f aca="false">IF(COUNT(N4537:Q4537)&lt;2,"",SMALL(N4537:Q4537,2))</f>
        <v/>
      </c>
      <c r="Y4537" s="26" t="str">
        <f aca="false">IF(OR(V4537="",M4537=0),"",V4537/M4537-1)</f>
        <v/>
      </c>
      <c r="Z4537" s="26" t="str">
        <f aca="false">IF(OR(V4537="",L4537=""),"",V4537/(L4537*E4537)-1)</f>
        <v/>
      </c>
      <c r="AA4537" s="16" t="str">
        <f aca="false">IF(V4537="","SEM OFERTA",IF(OR(Y4537&gt;Premissas!$B$11,Y4537&lt;Premissas!$B$12),"VERIFICAR - UNIDADE/EMBALAGEM",IF(Y4537&gt;Premissas!$B$6,"NÃO COMPRAR - REAJUSTE &gt;5%","COMPRAR")))</f>
        <v>SEM OFERTA</v>
      </c>
      <c r="AB4537" s="18" t="str">
        <f aca="false">IF(W4537="DIMEC",S4537,IF(W4537="MEDCENTRO",U4537,""))</f>
        <v/>
      </c>
      <c r="AC4537" s="18" t="n">
        <f aca="false">IF(AA4537&lt;&gt;"COMPRAR",0,IF(AB4537="",I4537,MIN(I4537,AB4537)))</f>
        <v>0</v>
      </c>
      <c r="AD4537" s="19" t="n">
        <f aca="false">IF(AC4537&gt;0,AC4537*V4537,0)</f>
        <v>0</v>
      </c>
      <c r="AE4537" s="19" t="n">
        <f aca="false">IF(AC4537&gt;0,(M4537-V4537)*AC4537,0)</f>
        <v>0</v>
      </c>
      <c r="AF4537" s="16" t="str">
        <f aca="false">IF(AA4537&lt;&gt;"COMPRAR","",IF(AB4537="",IF(X4537="","",IF(X4537-V4537&lt;0.01,"EMPATE TÉCNICO","")),IF(AB4537&lt;I4537,"ESTOQUE INSUFICIENTE",IF(X4537="","",IF(X4537-V4537&lt;0.01,"EMPATE TÉCNICO","")))))</f>
        <v/>
      </c>
      <c r="AG4537" s="16" t="s">
        <v>547</v>
      </c>
      <c r="AH4537" s="16" t="s">
        <v>2039</v>
      </c>
    </row>
    <row r="4538" customFormat="false" ht="15" hidden="false" customHeight="false" outlineLevel="0" collapsed="false">
      <c r="A4538" s="16" t="s">
        <v>14036</v>
      </c>
      <c r="B4538" s="17" t="s">
        <v>14037</v>
      </c>
      <c r="C4538" s="16" t="s">
        <v>14038</v>
      </c>
      <c r="D4538" s="16" t="s">
        <v>13715</v>
      </c>
      <c r="E4538" s="18" t="n">
        <v>24</v>
      </c>
      <c r="F4538" s="16" t="s">
        <v>41</v>
      </c>
      <c r="G4538" s="18" t="n">
        <v>7</v>
      </c>
      <c r="H4538" s="16" t="n">
        <v>21.4</v>
      </c>
      <c r="I4538" s="18" t="n">
        <v>3</v>
      </c>
      <c r="J4538" s="19" t="n">
        <v>12.1666666666667</v>
      </c>
      <c r="K4538" s="19" t="n">
        <v>12.1666666666667</v>
      </c>
      <c r="L4538" s="19" t="n">
        <v>12.1667</v>
      </c>
      <c r="M4538" s="19" t="n">
        <f aca="false">IF(J4538&gt;0,J4538,K4538)*E4538</f>
        <v>292.000000000001</v>
      </c>
      <c r="N4538" s="20"/>
      <c r="O4538" s="21" t="str">
        <f aca="false">IF(R4538="","",ROUND(R4538*(1-Premissas!$B$4),4))</f>
        <v/>
      </c>
      <c r="P4538" s="22"/>
      <c r="Q4538" s="22"/>
      <c r="R4538" s="23"/>
      <c r="S4538" s="24"/>
      <c r="T4538" s="24"/>
      <c r="U4538" s="25"/>
      <c r="V4538" s="19" t="str">
        <f aca="false">IF(COUNT(N4538:Q4538)=0,"",MIN(N4538:Q4538))</f>
        <v/>
      </c>
      <c r="W4538" s="16" t="str">
        <f aca="false">IF(V4538="","",INDEX($N$4:$Q$4,MATCH(V4538,N4538:Q4538,0)))</f>
        <v/>
      </c>
      <c r="X4538" s="19" t="str">
        <f aca="false">IF(COUNT(N4538:Q4538)&lt;2,"",SMALL(N4538:Q4538,2))</f>
        <v/>
      </c>
      <c r="Y4538" s="26" t="str">
        <f aca="false">IF(OR(V4538="",M4538=0),"",V4538/M4538-1)</f>
        <v/>
      </c>
      <c r="Z4538" s="26" t="str">
        <f aca="false">IF(OR(V4538="",L4538=""),"",V4538/(L4538*E4538)-1)</f>
        <v/>
      </c>
      <c r="AA4538" s="16" t="str">
        <f aca="false">IF(V4538="","SEM OFERTA",IF(OR(Y4538&gt;Premissas!$B$11,Y4538&lt;Premissas!$B$12),"VERIFICAR - UNIDADE/EMBALAGEM",IF(Y4538&gt;Premissas!$B$6,"NÃO COMPRAR - REAJUSTE &gt;5%","COMPRAR")))</f>
        <v>SEM OFERTA</v>
      </c>
      <c r="AB4538" s="18" t="str">
        <f aca="false">IF(W4538="DIMEC",S4538,IF(W4538="MEDCENTRO",U4538,""))</f>
        <v/>
      </c>
      <c r="AC4538" s="18" t="n">
        <f aca="false">IF(AA4538&lt;&gt;"COMPRAR",0,IF(AB4538="",I4538,MIN(I4538,AB4538)))</f>
        <v>0</v>
      </c>
      <c r="AD4538" s="19" t="n">
        <f aca="false">IF(AC4538&gt;0,AC4538*V4538,0)</f>
        <v>0</v>
      </c>
      <c r="AE4538" s="19" t="n">
        <f aca="false">IF(AC4538&gt;0,(M4538-V4538)*AC4538,0)</f>
        <v>0</v>
      </c>
      <c r="AF4538" s="16" t="str">
        <f aca="false">IF(AA4538&lt;&gt;"COMPRAR","",IF(AB4538="",IF(X4538="","",IF(X4538-V4538&lt;0.01,"EMPATE TÉCNICO","")),IF(AB4538&lt;I4538,"ESTOQUE INSUFICIENTE",IF(X4538="","",IF(X4538-V4538&lt;0.01,"EMPATE TÉCNICO","")))))</f>
        <v/>
      </c>
      <c r="AG4538" s="16" t="s">
        <v>713</v>
      </c>
      <c r="AH4538" s="16" t="s">
        <v>2039</v>
      </c>
    </row>
    <row r="4539" customFormat="false" ht="15" hidden="false" customHeight="false" outlineLevel="0" collapsed="false">
      <c r="A4539" s="16" t="s">
        <v>14039</v>
      </c>
      <c r="B4539" s="17" t="s">
        <v>14040</v>
      </c>
      <c r="C4539" s="16" t="s">
        <v>14041</v>
      </c>
      <c r="D4539" s="16" t="s">
        <v>13715</v>
      </c>
      <c r="E4539" s="18" t="n">
        <v>50</v>
      </c>
      <c r="F4539" s="16" t="s">
        <v>41</v>
      </c>
      <c r="G4539" s="18" t="n">
        <v>172</v>
      </c>
      <c r="H4539" s="16" t="n">
        <v>103.3</v>
      </c>
      <c r="I4539" s="18" t="n">
        <v>2</v>
      </c>
      <c r="J4539" s="19" t="n">
        <v>5.86615</v>
      </c>
      <c r="K4539" s="19" t="n">
        <v>5.86615</v>
      </c>
      <c r="L4539" s="19" t="n">
        <v>5.8662</v>
      </c>
      <c r="M4539" s="19" t="n">
        <f aca="false">IF(J4539&gt;0,J4539,K4539)*E4539</f>
        <v>293.3075</v>
      </c>
      <c r="N4539" s="20"/>
      <c r="O4539" s="21" t="str">
        <f aca="false">IF(R4539="","",ROUND(R4539*(1-Premissas!$B$4),4))</f>
        <v/>
      </c>
      <c r="P4539" s="22"/>
      <c r="Q4539" s="22"/>
      <c r="R4539" s="23"/>
      <c r="S4539" s="24"/>
      <c r="T4539" s="24"/>
      <c r="U4539" s="25"/>
      <c r="V4539" s="19" t="str">
        <f aca="false">IF(COUNT(N4539:Q4539)=0,"",MIN(N4539:Q4539))</f>
        <v/>
      </c>
      <c r="W4539" s="16" t="str">
        <f aca="false">IF(V4539="","",INDEX($N$4:$Q$4,MATCH(V4539,N4539:Q4539,0)))</f>
        <v/>
      </c>
      <c r="X4539" s="19" t="str">
        <f aca="false">IF(COUNT(N4539:Q4539)&lt;2,"",SMALL(N4539:Q4539,2))</f>
        <v/>
      </c>
      <c r="Y4539" s="26" t="str">
        <f aca="false">IF(OR(V4539="",M4539=0),"",V4539/M4539-1)</f>
        <v/>
      </c>
      <c r="Z4539" s="26" t="str">
        <f aca="false">IF(OR(V4539="",L4539=""),"",V4539/(L4539*E4539)-1)</f>
        <v/>
      </c>
      <c r="AA4539" s="16" t="str">
        <f aca="false">IF(V4539="","SEM OFERTA",IF(OR(Y4539&gt;Premissas!$B$11,Y4539&lt;Premissas!$B$12),"VERIFICAR - UNIDADE/EMBALAGEM",IF(Y4539&gt;Premissas!$B$6,"NÃO COMPRAR - REAJUSTE &gt;5%","COMPRAR")))</f>
        <v>SEM OFERTA</v>
      </c>
      <c r="AB4539" s="18" t="str">
        <f aca="false">IF(W4539="DIMEC",S4539,IF(W4539="MEDCENTRO",U4539,""))</f>
        <v/>
      </c>
      <c r="AC4539" s="18" t="n">
        <f aca="false">IF(AA4539&lt;&gt;"COMPRAR",0,IF(AB4539="",I4539,MIN(I4539,AB4539)))</f>
        <v>0</v>
      </c>
      <c r="AD4539" s="19" t="n">
        <f aca="false">IF(AC4539&gt;0,AC4539*V4539,0)</f>
        <v>0</v>
      </c>
      <c r="AE4539" s="19" t="n">
        <f aca="false">IF(AC4539&gt;0,(M4539-V4539)*AC4539,0)</f>
        <v>0</v>
      </c>
      <c r="AF4539" s="16" t="str">
        <f aca="false">IF(AA4539&lt;&gt;"COMPRAR","",IF(AB4539="",IF(X4539="","",IF(X4539-V4539&lt;0.01,"EMPATE TÉCNICO","")),IF(AB4539&lt;I4539,"ESTOQUE INSUFICIENTE",IF(X4539="","",IF(X4539-V4539&lt;0.01,"EMPATE TÉCNICO","")))))</f>
        <v/>
      </c>
      <c r="AG4539" s="16" t="s">
        <v>713</v>
      </c>
      <c r="AH4539" s="16" t="s">
        <v>2039</v>
      </c>
    </row>
    <row r="4540" customFormat="false" ht="15" hidden="false" customHeight="false" outlineLevel="0" collapsed="false">
      <c r="A4540" s="16" t="s">
        <v>14042</v>
      </c>
      <c r="B4540" s="17" t="s">
        <v>14043</v>
      </c>
      <c r="C4540" s="16" t="s">
        <v>14044</v>
      </c>
      <c r="D4540" s="16"/>
      <c r="E4540" s="18" t="n">
        <v>1</v>
      </c>
      <c r="F4540" s="16" t="s">
        <v>42</v>
      </c>
      <c r="G4540" s="18" t="n">
        <v>0</v>
      </c>
      <c r="H4540" s="16" t="n">
        <v>0.1</v>
      </c>
      <c r="I4540" s="18" t="n">
        <v>1</v>
      </c>
      <c r="J4540" s="19" t="n">
        <v>81.84</v>
      </c>
      <c r="K4540" s="19" t="n">
        <v>81.84</v>
      </c>
      <c r="L4540" s="19" t="n">
        <v>81.84</v>
      </c>
      <c r="M4540" s="19" t="n">
        <f aca="false">IF(J4540&gt;0,J4540,K4540)*E4540</f>
        <v>81.84</v>
      </c>
      <c r="N4540" s="20"/>
      <c r="O4540" s="21" t="str">
        <f aca="false">IF(R4540="","",ROUND(R4540*(1-Premissas!$B$4),4))</f>
        <v/>
      </c>
      <c r="P4540" s="22"/>
      <c r="Q4540" s="22"/>
      <c r="R4540" s="23"/>
      <c r="S4540" s="24"/>
      <c r="T4540" s="24"/>
      <c r="U4540" s="25"/>
      <c r="V4540" s="19" t="str">
        <f aca="false">IF(COUNT(N4540:Q4540)=0,"",MIN(N4540:Q4540))</f>
        <v/>
      </c>
      <c r="W4540" s="16" t="str">
        <f aca="false">IF(V4540="","",INDEX($N$4:$Q$4,MATCH(V4540,N4540:Q4540,0)))</f>
        <v/>
      </c>
      <c r="X4540" s="19" t="str">
        <f aca="false">IF(COUNT(N4540:Q4540)&lt;2,"",SMALL(N4540:Q4540,2))</f>
        <v/>
      </c>
      <c r="Y4540" s="26" t="str">
        <f aca="false">IF(OR(V4540="",M4540=0),"",V4540/M4540-1)</f>
        <v/>
      </c>
      <c r="Z4540" s="26" t="str">
        <f aca="false">IF(OR(V4540="",L4540=""),"",V4540/(L4540*E4540)-1)</f>
        <v/>
      </c>
      <c r="AA4540" s="16" t="str">
        <f aca="false">IF(V4540="","SEM OFERTA",IF(OR(Y4540&gt;Premissas!$B$11,Y4540&lt;Premissas!$B$12),"VERIFICAR - UNIDADE/EMBALAGEM",IF(Y4540&gt;Premissas!$B$6,"NÃO COMPRAR - REAJUSTE &gt;5%","COMPRAR")))</f>
        <v>SEM OFERTA</v>
      </c>
      <c r="AB4540" s="18" t="str">
        <f aca="false">IF(W4540="DIMEC",S4540,IF(W4540="MEDCENTRO",U4540,""))</f>
        <v/>
      </c>
      <c r="AC4540" s="18" t="n">
        <f aca="false">IF(AA4540&lt;&gt;"COMPRAR",0,IF(AB4540="",I4540,MIN(I4540,AB4540)))</f>
        <v>0</v>
      </c>
      <c r="AD4540" s="19" t="n">
        <f aca="false">IF(AC4540&gt;0,AC4540*V4540,0)</f>
        <v>0</v>
      </c>
      <c r="AE4540" s="19" t="n">
        <f aca="false">IF(AC4540&gt;0,(M4540-V4540)*AC4540,0)</f>
        <v>0</v>
      </c>
      <c r="AF4540" s="16" t="str">
        <f aca="false">IF(AA4540&lt;&gt;"COMPRAR","",IF(AB4540="",IF(X4540="","",IF(X4540-V4540&lt;0.01,"EMPATE TÉCNICO","")),IF(AB4540&lt;I4540,"ESTOQUE INSUFICIENTE",IF(X4540="","",IF(X4540-V4540&lt;0.01,"EMPATE TÉCNICO","")))))</f>
        <v/>
      </c>
      <c r="AG4540" s="16" t="s">
        <v>547</v>
      </c>
      <c r="AH4540" s="16" t="s">
        <v>2039</v>
      </c>
    </row>
    <row r="4541" customFormat="false" ht="15" hidden="false" customHeight="false" outlineLevel="0" collapsed="false">
      <c r="A4541" s="16" t="s">
        <v>14045</v>
      </c>
      <c r="B4541" s="17" t="s">
        <v>14046</v>
      </c>
      <c r="C4541" s="16" t="s">
        <v>14047</v>
      </c>
      <c r="D4541" s="16" t="s">
        <v>989</v>
      </c>
      <c r="E4541" s="18" t="n">
        <v>1</v>
      </c>
      <c r="F4541" s="16" t="s">
        <v>42</v>
      </c>
      <c r="G4541" s="18" t="n">
        <v>2</v>
      </c>
      <c r="H4541" s="16" t="n">
        <v>3.8</v>
      </c>
      <c r="I4541" s="18" t="n">
        <v>8</v>
      </c>
      <c r="J4541" s="19" t="n">
        <v>6.14888888888889</v>
      </c>
      <c r="K4541" s="19" t="n">
        <v>6.14888888888889</v>
      </c>
      <c r="L4541" s="19" t="n">
        <v>6.1489</v>
      </c>
      <c r="M4541" s="19" t="n">
        <f aca="false">IF(J4541&gt;0,J4541,K4541)*E4541</f>
        <v>6.14888888888889</v>
      </c>
      <c r="N4541" s="20"/>
      <c r="O4541" s="21" t="str">
        <f aca="false">IF(R4541="","",ROUND(R4541*(1-Premissas!$B$4),4))</f>
        <v/>
      </c>
      <c r="P4541" s="22"/>
      <c r="Q4541" s="22"/>
      <c r="R4541" s="23"/>
      <c r="S4541" s="24"/>
      <c r="T4541" s="24"/>
      <c r="U4541" s="25"/>
      <c r="V4541" s="19" t="str">
        <f aca="false">IF(COUNT(N4541:Q4541)=0,"",MIN(N4541:Q4541))</f>
        <v/>
      </c>
      <c r="W4541" s="16" t="str">
        <f aca="false">IF(V4541="","",INDEX($N$4:$Q$4,MATCH(V4541,N4541:Q4541,0)))</f>
        <v/>
      </c>
      <c r="X4541" s="19" t="str">
        <f aca="false">IF(COUNT(N4541:Q4541)&lt;2,"",SMALL(N4541:Q4541,2))</f>
        <v/>
      </c>
      <c r="Y4541" s="26" t="str">
        <f aca="false">IF(OR(V4541="",M4541=0),"",V4541/M4541-1)</f>
        <v/>
      </c>
      <c r="Z4541" s="26" t="str">
        <f aca="false">IF(OR(V4541="",L4541=""),"",V4541/(L4541*E4541)-1)</f>
        <v/>
      </c>
      <c r="AA4541" s="16" t="str">
        <f aca="false">IF(V4541="","SEM OFERTA",IF(OR(Y4541&gt;Premissas!$B$11,Y4541&lt;Premissas!$B$12),"VERIFICAR - UNIDADE/EMBALAGEM",IF(Y4541&gt;Premissas!$B$6,"NÃO COMPRAR - REAJUSTE &gt;5%","COMPRAR")))</f>
        <v>SEM OFERTA</v>
      </c>
      <c r="AB4541" s="18" t="str">
        <f aca="false">IF(W4541="DIMEC",S4541,IF(W4541="MEDCENTRO",U4541,""))</f>
        <v/>
      </c>
      <c r="AC4541" s="18" t="n">
        <f aca="false">IF(AA4541&lt;&gt;"COMPRAR",0,IF(AB4541="",I4541,MIN(I4541,AB4541)))</f>
        <v>0</v>
      </c>
      <c r="AD4541" s="19" t="n">
        <f aca="false">IF(AC4541&gt;0,AC4541*V4541,0)</f>
        <v>0</v>
      </c>
      <c r="AE4541" s="19" t="n">
        <f aca="false">IF(AC4541&gt;0,(M4541-V4541)*AC4541,0)</f>
        <v>0</v>
      </c>
      <c r="AF4541" s="16" t="str">
        <f aca="false">IF(AA4541&lt;&gt;"COMPRAR","",IF(AB4541="",IF(X4541="","",IF(X4541-V4541&lt;0.01,"EMPATE TÉCNICO","")),IF(AB4541&lt;I4541,"ESTOQUE INSUFICIENTE",IF(X4541="","",IF(X4541-V4541&lt;0.01,"EMPATE TÉCNICO","")))))</f>
        <v/>
      </c>
      <c r="AG4541" s="16" t="s">
        <v>547</v>
      </c>
      <c r="AH4541" s="16" t="s">
        <v>2039</v>
      </c>
    </row>
    <row r="4542" customFormat="false" ht="15" hidden="false" customHeight="false" outlineLevel="0" collapsed="false">
      <c r="A4542" s="16" t="s">
        <v>14048</v>
      </c>
      <c r="B4542" s="17" t="s">
        <v>14049</v>
      </c>
      <c r="C4542" s="16" t="s">
        <v>14050</v>
      </c>
      <c r="D4542" s="16" t="s">
        <v>13715</v>
      </c>
      <c r="E4542" s="18" t="n">
        <v>1</v>
      </c>
      <c r="F4542" s="16" t="s">
        <v>43</v>
      </c>
      <c r="G4542" s="18" t="n">
        <v>0</v>
      </c>
      <c r="H4542" s="16" t="n">
        <v>0.1</v>
      </c>
      <c r="I4542" s="18" t="n">
        <v>1</v>
      </c>
      <c r="J4542" s="19" t="n">
        <v>133.12</v>
      </c>
      <c r="K4542" s="19" t="n">
        <v>133.12</v>
      </c>
      <c r="L4542" s="19" t="n">
        <v>133.12</v>
      </c>
      <c r="M4542" s="19" t="n">
        <f aca="false">IF(J4542&gt;0,J4542,K4542)*E4542</f>
        <v>133.12</v>
      </c>
      <c r="N4542" s="20"/>
      <c r="O4542" s="21" t="str">
        <f aca="false">IF(R4542="","",ROUND(R4542*(1-Premissas!$B$4),4))</f>
        <v/>
      </c>
      <c r="P4542" s="22"/>
      <c r="Q4542" s="22"/>
      <c r="R4542" s="23"/>
      <c r="S4542" s="24"/>
      <c r="T4542" s="24"/>
      <c r="U4542" s="25"/>
      <c r="V4542" s="19" t="str">
        <f aca="false">IF(COUNT(N4542:Q4542)=0,"",MIN(N4542:Q4542))</f>
        <v/>
      </c>
      <c r="W4542" s="16" t="str">
        <f aca="false">IF(V4542="","",INDEX($N$4:$Q$4,MATCH(V4542,N4542:Q4542,0)))</f>
        <v/>
      </c>
      <c r="X4542" s="19" t="str">
        <f aca="false">IF(COUNT(N4542:Q4542)&lt;2,"",SMALL(N4542:Q4542,2))</f>
        <v/>
      </c>
      <c r="Y4542" s="26" t="str">
        <f aca="false">IF(OR(V4542="",M4542=0),"",V4542/M4542-1)</f>
        <v/>
      </c>
      <c r="Z4542" s="26" t="str">
        <f aca="false">IF(OR(V4542="",L4542=""),"",V4542/(L4542*E4542)-1)</f>
        <v/>
      </c>
      <c r="AA4542" s="16" t="str">
        <f aca="false">IF(V4542="","SEM OFERTA",IF(OR(Y4542&gt;Premissas!$B$11,Y4542&lt;Premissas!$B$12),"VERIFICAR - UNIDADE/EMBALAGEM",IF(Y4542&gt;Premissas!$B$6,"NÃO COMPRAR - REAJUSTE &gt;5%","COMPRAR")))</f>
        <v>SEM OFERTA</v>
      </c>
      <c r="AB4542" s="18" t="str">
        <f aca="false">IF(W4542="DIMEC",S4542,IF(W4542="MEDCENTRO",U4542,""))</f>
        <v/>
      </c>
      <c r="AC4542" s="18" t="n">
        <f aca="false">IF(AA4542&lt;&gt;"COMPRAR",0,IF(AB4542="",I4542,MIN(I4542,AB4542)))</f>
        <v>0</v>
      </c>
      <c r="AD4542" s="19" t="n">
        <f aca="false">IF(AC4542&gt;0,AC4542*V4542,0)</f>
        <v>0</v>
      </c>
      <c r="AE4542" s="19" t="n">
        <f aca="false">IF(AC4542&gt;0,(M4542-V4542)*AC4542,0)</f>
        <v>0</v>
      </c>
      <c r="AF4542" s="16" t="str">
        <f aca="false">IF(AA4542&lt;&gt;"COMPRAR","",IF(AB4542="",IF(X4542="","",IF(X4542-V4542&lt;0.01,"EMPATE TÉCNICO","")),IF(AB4542&lt;I4542,"ESTOQUE INSUFICIENTE",IF(X4542="","",IF(X4542-V4542&lt;0.01,"EMPATE TÉCNICO","")))))</f>
        <v/>
      </c>
      <c r="AG4542" s="16" t="s">
        <v>713</v>
      </c>
      <c r="AH4542" s="16" t="s">
        <v>2039</v>
      </c>
    </row>
    <row r="4543" customFormat="false" ht="15" hidden="false" customHeight="false" outlineLevel="0" collapsed="false">
      <c r="A4543" s="16" t="s">
        <v>14051</v>
      </c>
      <c r="B4543" s="17" t="s">
        <v>14052</v>
      </c>
      <c r="C4543" s="16" t="s">
        <v>14053</v>
      </c>
      <c r="D4543" s="16" t="s">
        <v>10851</v>
      </c>
      <c r="E4543" s="18" t="n">
        <v>1</v>
      </c>
      <c r="F4543" s="16" t="s">
        <v>41</v>
      </c>
      <c r="G4543" s="18" t="n">
        <v>1</v>
      </c>
      <c r="H4543" s="16" t="n">
        <v>2.2</v>
      </c>
      <c r="I4543" s="18" t="n">
        <v>5</v>
      </c>
      <c r="J4543" s="19" t="n">
        <v>26.435</v>
      </c>
      <c r="K4543" s="19" t="n">
        <v>26.435</v>
      </c>
      <c r="L4543" s="19" t="n">
        <v>25.99</v>
      </c>
      <c r="M4543" s="19" t="n">
        <f aca="false">IF(J4543&gt;0,J4543,K4543)*E4543</f>
        <v>26.435</v>
      </c>
      <c r="N4543" s="20"/>
      <c r="O4543" s="21" t="str">
        <f aca="false">IF(R4543="","",ROUND(R4543*(1-Premissas!$B$4),4))</f>
        <v/>
      </c>
      <c r="P4543" s="22"/>
      <c r="Q4543" s="22"/>
      <c r="R4543" s="23"/>
      <c r="S4543" s="24"/>
      <c r="T4543" s="24"/>
      <c r="U4543" s="25"/>
      <c r="V4543" s="19" t="str">
        <f aca="false">IF(COUNT(N4543:Q4543)=0,"",MIN(N4543:Q4543))</f>
        <v/>
      </c>
      <c r="W4543" s="16" t="str">
        <f aca="false">IF(V4543="","",INDEX($N$4:$Q$4,MATCH(V4543,N4543:Q4543,0)))</f>
        <v/>
      </c>
      <c r="X4543" s="19" t="str">
        <f aca="false">IF(COUNT(N4543:Q4543)&lt;2,"",SMALL(N4543:Q4543,2))</f>
        <v/>
      </c>
      <c r="Y4543" s="26" t="str">
        <f aca="false">IF(OR(V4543="",M4543=0),"",V4543/M4543-1)</f>
        <v/>
      </c>
      <c r="Z4543" s="26" t="str">
        <f aca="false">IF(OR(V4543="",L4543=""),"",V4543/(L4543*E4543)-1)</f>
        <v/>
      </c>
      <c r="AA4543" s="16" t="str">
        <f aca="false">IF(V4543="","SEM OFERTA",IF(OR(Y4543&gt;Premissas!$B$11,Y4543&lt;Premissas!$B$12),"VERIFICAR - UNIDADE/EMBALAGEM",IF(Y4543&gt;Premissas!$B$6,"NÃO COMPRAR - REAJUSTE &gt;5%","COMPRAR")))</f>
        <v>SEM OFERTA</v>
      </c>
      <c r="AB4543" s="18" t="str">
        <f aca="false">IF(W4543="DIMEC",S4543,IF(W4543="MEDCENTRO",U4543,""))</f>
        <v/>
      </c>
      <c r="AC4543" s="18" t="n">
        <f aca="false">IF(AA4543&lt;&gt;"COMPRAR",0,IF(AB4543="",I4543,MIN(I4543,AB4543)))</f>
        <v>0</v>
      </c>
      <c r="AD4543" s="19" t="n">
        <f aca="false">IF(AC4543&gt;0,AC4543*V4543,0)</f>
        <v>0</v>
      </c>
      <c r="AE4543" s="19" t="n">
        <f aca="false">IF(AC4543&gt;0,(M4543-V4543)*AC4543,0)</f>
        <v>0</v>
      </c>
      <c r="AF4543" s="16" t="str">
        <f aca="false">IF(AA4543&lt;&gt;"COMPRAR","",IF(AB4543="",IF(X4543="","",IF(X4543-V4543&lt;0.01,"EMPATE TÉCNICO","")),IF(AB4543&lt;I4543,"ESTOQUE INSUFICIENTE",IF(X4543="","",IF(X4543-V4543&lt;0.01,"EMPATE TÉCNICO","")))))</f>
        <v/>
      </c>
      <c r="AG4543" s="16" t="s">
        <v>328</v>
      </c>
      <c r="AH4543" s="16" t="s">
        <v>2039</v>
      </c>
    </row>
    <row r="4544" customFormat="false" ht="15" hidden="false" customHeight="false" outlineLevel="0" collapsed="false">
      <c r="A4544" s="16" t="s">
        <v>14054</v>
      </c>
      <c r="B4544" s="17" t="s">
        <v>14055</v>
      </c>
      <c r="C4544" s="16" t="s">
        <v>14056</v>
      </c>
      <c r="D4544" s="16" t="s">
        <v>10851</v>
      </c>
      <c r="E4544" s="18" t="n">
        <v>1</v>
      </c>
      <c r="F4544" s="16" t="s">
        <v>41</v>
      </c>
      <c r="G4544" s="18" t="n">
        <v>4</v>
      </c>
      <c r="H4544" s="16" t="n">
        <v>2.1</v>
      </c>
      <c r="I4544" s="18" t="n">
        <v>2</v>
      </c>
      <c r="J4544" s="19" t="n">
        <v>47.46</v>
      </c>
      <c r="K4544" s="19" t="n">
        <v>47.46</v>
      </c>
      <c r="L4544" s="19" t="n">
        <v>46.96</v>
      </c>
      <c r="M4544" s="19" t="n">
        <f aca="false">IF(J4544&gt;0,J4544,K4544)*E4544</f>
        <v>47.46</v>
      </c>
      <c r="N4544" s="20"/>
      <c r="O4544" s="21" t="str">
        <f aca="false">IF(R4544="","",ROUND(R4544*(1-Premissas!$B$4),4))</f>
        <v/>
      </c>
      <c r="P4544" s="22"/>
      <c r="Q4544" s="22"/>
      <c r="R4544" s="23"/>
      <c r="S4544" s="24"/>
      <c r="T4544" s="24"/>
      <c r="U4544" s="25"/>
      <c r="V4544" s="19" t="str">
        <f aca="false">IF(COUNT(N4544:Q4544)=0,"",MIN(N4544:Q4544))</f>
        <v/>
      </c>
      <c r="W4544" s="16" t="str">
        <f aca="false">IF(V4544="","",INDEX($N$4:$Q$4,MATCH(V4544,N4544:Q4544,0)))</f>
        <v/>
      </c>
      <c r="X4544" s="19" t="str">
        <f aca="false">IF(COUNT(N4544:Q4544)&lt;2,"",SMALL(N4544:Q4544,2))</f>
        <v/>
      </c>
      <c r="Y4544" s="26" t="str">
        <f aca="false">IF(OR(V4544="",M4544=0),"",V4544/M4544-1)</f>
        <v/>
      </c>
      <c r="Z4544" s="26" t="str">
        <f aca="false">IF(OR(V4544="",L4544=""),"",V4544/(L4544*E4544)-1)</f>
        <v/>
      </c>
      <c r="AA4544" s="16" t="str">
        <f aca="false">IF(V4544="","SEM OFERTA",IF(OR(Y4544&gt;Premissas!$B$11,Y4544&lt;Premissas!$B$12),"VERIFICAR - UNIDADE/EMBALAGEM",IF(Y4544&gt;Premissas!$B$6,"NÃO COMPRAR - REAJUSTE &gt;5%","COMPRAR")))</f>
        <v>SEM OFERTA</v>
      </c>
      <c r="AB4544" s="18" t="str">
        <f aca="false">IF(W4544="DIMEC",S4544,IF(W4544="MEDCENTRO",U4544,""))</f>
        <v/>
      </c>
      <c r="AC4544" s="18" t="n">
        <f aca="false">IF(AA4544&lt;&gt;"COMPRAR",0,IF(AB4544="",I4544,MIN(I4544,AB4544)))</f>
        <v>0</v>
      </c>
      <c r="AD4544" s="19" t="n">
        <f aca="false">IF(AC4544&gt;0,AC4544*V4544,0)</f>
        <v>0</v>
      </c>
      <c r="AE4544" s="19" t="n">
        <f aca="false">IF(AC4544&gt;0,(M4544-V4544)*AC4544,0)</f>
        <v>0</v>
      </c>
      <c r="AF4544" s="16" t="str">
        <f aca="false">IF(AA4544&lt;&gt;"COMPRAR","",IF(AB4544="",IF(X4544="","",IF(X4544-V4544&lt;0.01,"EMPATE TÉCNICO","")),IF(AB4544&lt;I4544,"ESTOQUE INSUFICIENTE",IF(X4544="","",IF(X4544-V4544&lt;0.01,"EMPATE TÉCNICO","")))))</f>
        <v/>
      </c>
      <c r="AG4544" s="16" t="s">
        <v>547</v>
      </c>
      <c r="AH4544" s="16" t="s">
        <v>2039</v>
      </c>
    </row>
    <row r="4545" customFormat="false" ht="15" hidden="false" customHeight="false" outlineLevel="0" collapsed="false">
      <c r="A4545" s="16" t="s">
        <v>14057</v>
      </c>
      <c r="B4545" s="17" t="s">
        <v>14058</v>
      </c>
      <c r="C4545" s="16" t="s">
        <v>14059</v>
      </c>
      <c r="D4545" s="16" t="s">
        <v>10851</v>
      </c>
      <c r="E4545" s="18" t="n">
        <v>1</v>
      </c>
      <c r="F4545" s="16" t="s">
        <v>41</v>
      </c>
      <c r="G4545" s="18" t="n">
        <v>6</v>
      </c>
      <c r="H4545" s="16" t="n">
        <v>2.6</v>
      </c>
      <c r="I4545" s="18" t="n">
        <v>1</v>
      </c>
      <c r="J4545" s="19" t="n">
        <v>47.31</v>
      </c>
      <c r="K4545" s="19" t="n">
        <v>47.31</v>
      </c>
      <c r="L4545" s="19" t="n">
        <v>45.04</v>
      </c>
      <c r="M4545" s="19" t="n">
        <f aca="false">IF(J4545&gt;0,J4545,K4545)*E4545</f>
        <v>47.31</v>
      </c>
      <c r="N4545" s="20"/>
      <c r="O4545" s="21" t="str">
        <f aca="false">IF(R4545="","",ROUND(R4545*(1-Premissas!$B$4),4))</f>
        <v/>
      </c>
      <c r="P4545" s="22"/>
      <c r="Q4545" s="22"/>
      <c r="R4545" s="23"/>
      <c r="S4545" s="24"/>
      <c r="T4545" s="24"/>
      <c r="U4545" s="25"/>
      <c r="V4545" s="19" t="str">
        <f aca="false">IF(COUNT(N4545:Q4545)=0,"",MIN(N4545:Q4545))</f>
        <v/>
      </c>
      <c r="W4545" s="16" t="str">
        <f aca="false">IF(V4545="","",INDEX($N$4:$Q$4,MATCH(V4545,N4545:Q4545,0)))</f>
        <v/>
      </c>
      <c r="X4545" s="19" t="str">
        <f aca="false">IF(COUNT(N4545:Q4545)&lt;2,"",SMALL(N4545:Q4545,2))</f>
        <v/>
      </c>
      <c r="Y4545" s="26" t="str">
        <f aca="false">IF(OR(V4545="",M4545=0),"",V4545/M4545-1)</f>
        <v/>
      </c>
      <c r="Z4545" s="26" t="str">
        <f aca="false">IF(OR(V4545="",L4545=""),"",V4545/(L4545*E4545)-1)</f>
        <v/>
      </c>
      <c r="AA4545" s="16" t="str">
        <f aca="false">IF(V4545="","SEM OFERTA",IF(OR(Y4545&gt;Premissas!$B$11,Y4545&lt;Premissas!$B$12),"VERIFICAR - UNIDADE/EMBALAGEM",IF(Y4545&gt;Premissas!$B$6,"NÃO COMPRAR - REAJUSTE &gt;5%","COMPRAR")))</f>
        <v>SEM OFERTA</v>
      </c>
      <c r="AB4545" s="18" t="str">
        <f aca="false">IF(W4545="DIMEC",S4545,IF(W4545="MEDCENTRO",U4545,""))</f>
        <v/>
      </c>
      <c r="AC4545" s="18" t="n">
        <f aca="false">IF(AA4545&lt;&gt;"COMPRAR",0,IF(AB4545="",I4545,MIN(I4545,AB4545)))</f>
        <v>0</v>
      </c>
      <c r="AD4545" s="19" t="n">
        <f aca="false">IF(AC4545&gt;0,AC4545*V4545,0)</f>
        <v>0</v>
      </c>
      <c r="AE4545" s="19" t="n">
        <f aca="false">IF(AC4545&gt;0,(M4545-V4545)*AC4545,0)</f>
        <v>0</v>
      </c>
      <c r="AF4545" s="16" t="str">
        <f aca="false">IF(AA4545&lt;&gt;"COMPRAR","",IF(AB4545="",IF(X4545="","",IF(X4545-V4545&lt;0.01,"EMPATE TÉCNICO","")),IF(AB4545&lt;I4545,"ESTOQUE INSUFICIENTE",IF(X4545="","",IF(X4545-V4545&lt;0.01,"EMPATE TÉCNICO","")))))</f>
        <v/>
      </c>
      <c r="AG4545" s="16" t="s">
        <v>547</v>
      </c>
      <c r="AH4545" s="16" t="s">
        <v>2039</v>
      </c>
    </row>
    <row r="4546" customFormat="false" ht="15" hidden="false" customHeight="false" outlineLevel="0" collapsed="false">
      <c r="A4546" s="16" t="s">
        <v>14060</v>
      </c>
      <c r="B4546" s="17" t="s">
        <v>14061</v>
      </c>
      <c r="C4546" s="16" t="s">
        <v>14062</v>
      </c>
      <c r="D4546" s="16" t="s">
        <v>10851</v>
      </c>
      <c r="E4546" s="18" t="n">
        <v>1</v>
      </c>
      <c r="F4546" s="16" t="s">
        <v>41</v>
      </c>
      <c r="G4546" s="18" t="n">
        <v>0</v>
      </c>
      <c r="H4546" s="16" t="n">
        <v>2.5</v>
      </c>
      <c r="I4546" s="18" t="n">
        <v>7</v>
      </c>
      <c r="J4546" s="19" t="n">
        <v>67.05</v>
      </c>
      <c r="K4546" s="19" t="n">
        <v>67.05</v>
      </c>
      <c r="L4546" s="19" t="n">
        <v>67.05</v>
      </c>
      <c r="M4546" s="19" t="n">
        <f aca="false">IF(J4546&gt;0,J4546,K4546)*E4546</f>
        <v>67.05</v>
      </c>
      <c r="N4546" s="20"/>
      <c r="O4546" s="21" t="str">
        <f aca="false">IF(R4546="","",ROUND(R4546*(1-Premissas!$B$4),4))</f>
        <v/>
      </c>
      <c r="P4546" s="22"/>
      <c r="Q4546" s="22"/>
      <c r="R4546" s="23"/>
      <c r="S4546" s="24"/>
      <c r="T4546" s="24"/>
      <c r="U4546" s="25"/>
      <c r="V4546" s="19" t="str">
        <f aca="false">IF(COUNT(N4546:Q4546)=0,"",MIN(N4546:Q4546))</f>
        <v/>
      </c>
      <c r="W4546" s="16" t="str">
        <f aca="false">IF(V4546="","",INDEX($N$4:$Q$4,MATCH(V4546,N4546:Q4546,0)))</f>
        <v/>
      </c>
      <c r="X4546" s="19" t="str">
        <f aca="false">IF(COUNT(N4546:Q4546)&lt;2,"",SMALL(N4546:Q4546,2))</f>
        <v/>
      </c>
      <c r="Y4546" s="26" t="str">
        <f aca="false">IF(OR(V4546="",M4546=0),"",V4546/M4546-1)</f>
        <v/>
      </c>
      <c r="Z4546" s="26" t="str">
        <f aca="false">IF(OR(V4546="",L4546=""),"",V4546/(L4546*E4546)-1)</f>
        <v/>
      </c>
      <c r="AA4546" s="16" t="str">
        <f aca="false">IF(V4546="","SEM OFERTA",IF(OR(Y4546&gt;Premissas!$B$11,Y4546&lt;Premissas!$B$12),"VERIFICAR - UNIDADE/EMBALAGEM",IF(Y4546&gt;Premissas!$B$6,"NÃO COMPRAR - REAJUSTE &gt;5%","COMPRAR")))</f>
        <v>SEM OFERTA</v>
      </c>
      <c r="AB4546" s="18" t="str">
        <f aca="false">IF(W4546="DIMEC",S4546,IF(W4546="MEDCENTRO",U4546,""))</f>
        <v/>
      </c>
      <c r="AC4546" s="18" t="n">
        <f aca="false">IF(AA4546&lt;&gt;"COMPRAR",0,IF(AB4546="",I4546,MIN(I4546,AB4546)))</f>
        <v>0</v>
      </c>
      <c r="AD4546" s="19" t="n">
        <f aca="false">IF(AC4546&gt;0,AC4546*V4546,0)</f>
        <v>0</v>
      </c>
      <c r="AE4546" s="19" t="n">
        <f aca="false">IF(AC4546&gt;0,(M4546-V4546)*AC4546,0)</f>
        <v>0</v>
      </c>
      <c r="AF4546" s="16" t="str">
        <f aca="false">IF(AA4546&lt;&gt;"COMPRAR","",IF(AB4546="",IF(X4546="","",IF(X4546-V4546&lt;0.01,"EMPATE TÉCNICO","")),IF(AB4546&lt;I4546,"ESTOQUE INSUFICIENTE",IF(X4546="","",IF(X4546-V4546&lt;0.01,"EMPATE TÉCNICO","")))))</f>
        <v/>
      </c>
      <c r="AG4546" s="16" t="s">
        <v>547</v>
      </c>
      <c r="AH4546" s="16" t="s">
        <v>2039</v>
      </c>
    </row>
    <row r="4547" customFormat="false" ht="15" hidden="false" customHeight="false" outlineLevel="0" collapsed="false">
      <c r="A4547" s="16" t="s">
        <v>14063</v>
      </c>
      <c r="B4547" s="17" t="s">
        <v>14064</v>
      </c>
      <c r="C4547" s="16" t="s">
        <v>14065</v>
      </c>
      <c r="D4547" s="16" t="s">
        <v>13436</v>
      </c>
      <c r="E4547" s="18" t="n">
        <v>1</v>
      </c>
      <c r="F4547" s="16" t="s">
        <v>42</v>
      </c>
      <c r="G4547" s="18" t="n">
        <v>2</v>
      </c>
      <c r="H4547" s="16" t="n">
        <v>0.9</v>
      </c>
      <c r="I4547" s="18" t="n">
        <v>1</v>
      </c>
      <c r="J4547" s="19" t="n">
        <v>19.07</v>
      </c>
      <c r="K4547" s="19" t="n">
        <v>19.07</v>
      </c>
      <c r="L4547" s="19" t="n">
        <v>19.07</v>
      </c>
      <c r="M4547" s="19" t="n">
        <f aca="false">IF(J4547&gt;0,J4547,K4547)*E4547</f>
        <v>19.07</v>
      </c>
      <c r="N4547" s="20"/>
      <c r="O4547" s="21" t="str">
        <f aca="false">IF(R4547="","",ROUND(R4547*(1-Premissas!$B$4),4))</f>
        <v/>
      </c>
      <c r="P4547" s="22"/>
      <c r="Q4547" s="22"/>
      <c r="R4547" s="23"/>
      <c r="S4547" s="24"/>
      <c r="T4547" s="24"/>
      <c r="U4547" s="25"/>
      <c r="V4547" s="19" t="str">
        <f aca="false">IF(COUNT(N4547:Q4547)=0,"",MIN(N4547:Q4547))</f>
        <v/>
      </c>
      <c r="W4547" s="16" t="str">
        <f aca="false">IF(V4547="","",INDEX($N$4:$Q$4,MATCH(V4547,N4547:Q4547,0)))</f>
        <v/>
      </c>
      <c r="X4547" s="19" t="str">
        <f aca="false">IF(COUNT(N4547:Q4547)&lt;2,"",SMALL(N4547:Q4547,2))</f>
        <v/>
      </c>
      <c r="Y4547" s="26" t="str">
        <f aca="false">IF(OR(V4547="",M4547=0),"",V4547/M4547-1)</f>
        <v/>
      </c>
      <c r="Z4547" s="26" t="str">
        <f aca="false">IF(OR(V4547="",L4547=""),"",V4547/(L4547*E4547)-1)</f>
        <v/>
      </c>
      <c r="AA4547" s="16" t="str">
        <f aca="false">IF(V4547="","SEM OFERTA",IF(OR(Y4547&gt;Premissas!$B$11,Y4547&lt;Premissas!$B$12),"VERIFICAR - UNIDADE/EMBALAGEM",IF(Y4547&gt;Premissas!$B$6,"NÃO COMPRAR - REAJUSTE &gt;5%","COMPRAR")))</f>
        <v>SEM OFERTA</v>
      </c>
      <c r="AB4547" s="18" t="str">
        <f aca="false">IF(W4547="DIMEC",S4547,IF(W4547="MEDCENTRO",U4547,""))</f>
        <v/>
      </c>
      <c r="AC4547" s="18" t="n">
        <f aca="false">IF(AA4547&lt;&gt;"COMPRAR",0,IF(AB4547="",I4547,MIN(I4547,AB4547)))</f>
        <v>0</v>
      </c>
      <c r="AD4547" s="19" t="n">
        <f aca="false">IF(AC4547&gt;0,AC4547*V4547,0)</f>
        <v>0</v>
      </c>
      <c r="AE4547" s="19" t="n">
        <f aca="false">IF(AC4547&gt;0,(M4547-V4547)*AC4547,0)</f>
        <v>0</v>
      </c>
      <c r="AF4547" s="16" t="str">
        <f aca="false">IF(AA4547&lt;&gt;"COMPRAR","",IF(AB4547="",IF(X4547="","",IF(X4547-V4547&lt;0.01,"EMPATE TÉCNICO","")),IF(AB4547&lt;I4547,"ESTOQUE INSUFICIENTE",IF(X4547="","",IF(X4547-V4547&lt;0.01,"EMPATE TÉCNICO","")))))</f>
        <v/>
      </c>
      <c r="AG4547" s="16" t="s">
        <v>547</v>
      </c>
      <c r="AH4547" s="16" t="s">
        <v>2039</v>
      </c>
    </row>
    <row r="4548" customFormat="false" ht="15" hidden="false" customHeight="false" outlineLevel="0" collapsed="false">
      <c r="A4548" s="16" t="s">
        <v>14066</v>
      </c>
      <c r="B4548" s="17" t="s">
        <v>14067</v>
      </c>
      <c r="C4548" s="16" t="s">
        <v>14068</v>
      </c>
      <c r="D4548" s="16" t="s">
        <v>10851</v>
      </c>
      <c r="E4548" s="18" t="n">
        <v>1</v>
      </c>
      <c r="F4548" s="16" t="s">
        <v>42</v>
      </c>
      <c r="G4548" s="18" t="n">
        <v>2</v>
      </c>
      <c r="H4548" s="16" t="n">
        <v>1.2</v>
      </c>
      <c r="I4548" s="18" t="n">
        <v>2</v>
      </c>
      <c r="J4548" s="19" t="n">
        <v>45.53</v>
      </c>
      <c r="K4548" s="19" t="n">
        <v>45.53</v>
      </c>
      <c r="L4548" s="19" t="n">
        <v>45.53</v>
      </c>
      <c r="M4548" s="19" t="n">
        <f aca="false">IF(J4548&gt;0,J4548,K4548)*E4548</f>
        <v>45.53</v>
      </c>
      <c r="N4548" s="20"/>
      <c r="O4548" s="21" t="str">
        <f aca="false">IF(R4548="","",ROUND(R4548*(1-Premissas!$B$4),4))</f>
        <v/>
      </c>
      <c r="P4548" s="22"/>
      <c r="Q4548" s="22"/>
      <c r="R4548" s="23"/>
      <c r="S4548" s="24"/>
      <c r="T4548" s="24"/>
      <c r="U4548" s="25"/>
      <c r="V4548" s="19" t="str">
        <f aca="false">IF(COUNT(N4548:Q4548)=0,"",MIN(N4548:Q4548))</f>
        <v/>
      </c>
      <c r="W4548" s="16" t="str">
        <f aca="false">IF(V4548="","",INDEX($N$4:$Q$4,MATCH(V4548,N4548:Q4548,0)))</f>
        <v/>
      </c>
      <c r="X4548" s="19" t="str">
        <f aca="false">IF(COUNT(N4548:Q4548)&lt;2,"",SMALL(N4548:Q4548,2))</f>
        <v/>
      </c>
      <c r="Y4548" s="26" t="str">
        <f aca="false">IF(OR(V4548="",M4548=0),"",V4548/M4548-1)</f>
        <v/>
      </c>
      <c r="Z4548" s="26" t="str">
        <f aca="false">IF(OR(V4548="",L4548=""),"",V4548/(L4548*E4548)-1)</f>
        <v/>
      </c>
      <c r="AA4548" s="16" t="str">
        <f aca="false">IF(V4548="","SEM OFERTA",IF(OR(Y4548&gt;Premissas!$B$11,Y4548&lt;Premissas!$B$12),"VERIFICAR - UNIDADE/EMBALAGEM",IF(Y4548&gt;Premissas!$B$6,"NÃO COMPRAR - REAJUSTE &gt;5%","COMPRAR")))</f>
        <v>SEM OFERTA</v>
      </c>
      <c r="AB4548" s="18" t="str">
        <f aca="false">IF(W4548="DIMEC",S4548,IF(W4548="MEDCENTRO",U4548,""))</f>
        <v/>
      </c>
      <c r="AC4548" s="18" t="n">
        <f aca="false">IF(AA4548&lt;&gt;"COMPRAR",0,IF(AB4548="",I4548,MIN(I4548,AB4548)))</f>
        <v>0</v>
      </c>
      <c r="AD4548" s="19" t="n">
        <f aca="false">IF(AC4548&gt;0,AC4548*V4548,0)</f>
        <v>0</v>
      </c>
      <c r="AE4548" s="19" t="n">
        <f aca="false">IF(AC4548&gt;0,(M4548-V4548)*AC4548,0)</f>
        <v>0</v>
      </c>
      <c r="AF4548" s="16" t="str">
        <f aca="false">IF(AA4548&lt;&gt;"COMPRAR","",IF(AB4548="",IF(X4548="","",IF(X4548-V4548&lt;0.01,"EMPATE TÉCNICO","")),IF(AB4548&lt;I4548,"ESTOQUE INSUFICIENTE",IF(X4548="","",IF(X4548-V4548&lt;0.01,"EMPATE TÉCNICO","")))))</f>
        <v/>
      </c>
      <c r="AG4548" s="16" t="s">
        <v>547</v>
      </c>
      <c r="AH4548" s="16" t="s">
        <v>2039</v>
      </c>
    </row>
    <row r="4549" customFormat="false" ht="15" hidden="false" customHeight="false" outlineLevel="0" collapsed="false">
      <c r="A4549" s="16" t="s">
        <v>14069</v>
      </c>
      <c r="B4549" s="17" t="s">
        <v>14070</v>
      </c>
      <c r="C4549" s="16" t="s">
        <v>14071</v>
      </c>
      <c r="D4549" s="16" t="s">
        <v>641</v>
      </c>
      <c r="E4549" s="18" t="n">
        <v>1</v>
      </c>
      <c r="F4549" s="16" t="s">
        <v>41</v>
      </c>
      <c r="G4549" s="18" t="n">
        <v>3</v>
      </c>
      <c r="H4549" s="16" t="n">
        <v>2.3</v>
      </c>
      <c r="I4549" s="18" t="n">
        <v>3</v>
      </c>
      <c r="J4549" s="19" t="n">
        <v>23.475</v>
      </c>
      <c r="K4549" s="19" t="n">
        <v>23.475</v>
      </c>
      <c r="L4549" s="19" t="n">
        <v>22.75</v>
      </c>
      <c r="M4549" s="19" t="n">
        <f aca="false">IF(J4549&gt;0,J4549,K4549)*E4549</f>
        <v>23.475</v>
      </c>
      <c r="N4549" s="20"/>
      <c r="O4549" s="21" t="str">
        <f aca="false">IF(R4549="","",ROUND(R4549*(1-Premissas!$B$4),4))</f>
        <v/>
      </c>
      <c r="P4549" s="22"/>
      <c r="Q4549" s="22"/>
      <c r="R4549" s="23"/>
      <c r="S4549" s="24"/>
      <c r="T4549" s="24"/>
      <c r="U4549" s="25"/>
      <c r="V4549" s="19" t="str">
        <f aca="false">IF(COUNT(N4549:Q4549)=0,"",MIN(N4549:Q4549))</f>
        <v/>
      </c>
      <c r="W4549" s="16" t="str">
        <f aca="false">IF(V4549="","",INDEX($N$4:$Q$4,MATCH(V4549,N4549:Q4549,0)))</f>
        <v/>
      </c>
      <c r="X4549" s="19" t="str">
        <f aca="false">IF(COUNT(N4549:Q4549)&lt;2,"",SMALL(N4549:Q4549,2))</f>
        <v/>
      </c>
      <c r="Y4549" s="26" t="str">
        <f aca="false">IF(OR(V4549="",M4549=0),"",V4549/M4549-1)</f>
        <v/>
      </c>
      <c r="Z4549" s="26" t="str">
        <f aca="false">IF(OR(V4549="",L4549=""),"",V4549/(L4549*E4549)-1)</f>
        <v/>
      </c>
      <c r="AA4549" s="16" t="str">
        <f aca="false">IF(V4549="","SEM OFERTA",IF(OR(Y4549&gt;Premissas!$B$11,Y4549&lt;Premissas!$B$12),"VERIFICAR - UNIDADE/EMBALAGEM",IF(Y4549&gt;Premissas!$B$6,"NÃO COMPRAR - REAJUSTE &gt;5%","COMPRAR")))</f>
        <v>SEM OFERTA</v>
      </c>
      <c r="AB4549" s="18" t="str">
        <f aca="false">IF(W4549="DIMEC",S4549,IF(W4549="MEDCENTRO",U4549,""))</f>
        <v/>
      </c>
      <c r="AC4549" s="18" t="n">
        <f aca="false">IF(AA4549&lt;&gt;"COMPRAR",0,IF(AB4549="",I4549,MIN(I4549,AB4549)))</f>
        <v>0</v>
      </c>
      <c r="AD4549" s="19" t="n">
        <f aca="false">IF(AC4549&gt;0,AC4549*V4549,0)</f>
        <v>0</v>
      </c>
      <c r="AE4549" s="19" t="n">
        <f aca="false">IF(AC4549&gt;0,(M4549-V4549)*AC4549,0)</f>
        <v>0</v>
      </c>
      <c r="AF4549" s="16" t="str">
        <f aca="false">IF(AA4549&lt;&gt;"COMPRAR","",IF(AB4549="",IF(X4549="","",IF(X4549-V4549&lt;0.01,"EMPATE TÉCNICO","")),IF(AB4549&lt;I4549,"ESTOQUE INSUFICIENTE",IF(X4549="","",IF(X4549-V4549&lt;0.01,"EMPATE TÉCNICO","")))))</f>
        <v/>
      </c>
      <c r="AG4549" s="16" t="s">
        <v>547</v>
      </c>
      <c r="AH4549" s="16" t="s">
        <v>2039</v>
      </c>
    </row>
    <row r="4550" customFormat="false" ht="15" hidden="false" customHeight="false" outlineLevel="0" collapsed="false">
      <c r="A4550" s="16" t="s">
        <v>14072</v>
      </c>
      <c r="B4550" s="17" t="s">
        <v>14073</v>
      </c>
      <c r="C4550" s="16" t="s">
        <v>14074</v>
      </c>
      <c r="D4550" s="16" t="s">
        <v>641</v>
      </c>
      <c r="E4550" s="18" t="n">
        <v>1</v>
      </c>
      <c r="F4550" s="16" t="s">
        <v>41</v>
      </c>
      <c r="G4550" s="18" t="n">
        <v>3</v>
      </c>
      <c r="H4550" s="16" t="n">
        <v>1.4</v>
      </c>
      <c r="I4550" s="18" t="n">
        <v>1</v>
      </c>
      <c r="J4550" s="19" t="n">
        <v>57.73</v>
      </c>
      <c r="K4550" s="19" t="n">
        <v>57.73</v>
      </c>
      <c r="L4550" s="19" t="n">
        <v>57.73</v>
      </c>
      <c r="M4550" s="19" t="n">
        <f aca="false">IF(J4550&gt;0,J4550,K4550)*E4550</f>
        <v>57.73</v>
      </c>
      <c r="N4550" s="20"/>
      <c r="O4550" s="21" t="str">
        <f aca="false">IF(R4550="","",ROUND(R4550*(1-Premissas!$B$4),4))</f>
        <v/>
      </c>
      <c r="P4550" s="22"/>
      <c r="Q4550" s="22"/>
      <c r="R4550" s="23"/>
      <c r="S4550" s="24"/>
      <c r="T4550" s="24"/>
      <c r="U4550" s="25"/>
      <c r="V4550" s="19" t="str">
        <f aca="false">IF(COUNT(N4550:Q4550)=0,"",MIN(N4550:Q4550))</f>
        <v/>
      </c>
      <c r="W4550" s="16" t="str">
        <f aca="false">IF(V4550="","",INDEX($N$4:$Q$4,MATCH(V4550,N4550:Q4550,0)))</f>
        <v/>
      </c>
      <c r="X4550" s="19" t="str">
        <f aca="false">IF(COUNT(N4550:Q4550)&lt;2,"",SMALL(N4550:Q4550,2))</f>
        <v/>
      </c>
      <c r="Y4550" s="26" t="str">
        <f aca="false">IF(OR(V4550="",M4550=0),"",V4550/M4550-1)</f>
        <v/>
      </c>
      <c r="Z4550" s="26" t="str">
        <f aca="false">IF(OR(V4550="",L4550=""),"",V4550/(L4550*E4550)-1)</f>
        <v/>
      </c>
      <c r="AA4550" s="16" t="str">
        <f aca="false">IF(V4550="","SEM OFERTA",IF(OR(Y4550&gt;Premissas!$B$11,Y4550&lt;Premissas!$B$12),"VERIFICAR - UNIDADE/EMBALAGEM",IF(Y4550&gt;Premissas!$B$6,"NÃO COMPRAR - REAJUSTE &gt;5%","COMPRAR")))</f>
        <v>SEM OFERTA</v>
      </c>
      <c r="AB4550" s="18" t="str">
        <f aca="false">IF(W4550="DIMEC",S4550,IF(W4550="MEDCENTRO",U4550,""))</f>
        <v/>
      </c>
      <c r="AC4550" s="18" t="n">
        <f aca="false">IF(AA4550&lt;&gt;"COMPRAR",0,IF(AB4550="",I4550,MIN(I4550,AB4550)))</f>
        <v>0</v>
      </c>
      <c r="AD4550" s="19" t="n">
        <f aca="false">IF(AC4550&gt;0,AC4550*V4550,0)</f>
        <v>0</v>
      </c>
      <c r="AE4550" s="19" t="n">
        <f aca="false">IF(AC4550&gt;0,(M4550-V4550)*AC4550,0)</f>
        <v>0</v>
      </c>
      <c r="AF4550" s="16" t="str">
        <f aca="false">IF(AA4550&lt;&gt;"COMPRAR","",IF(AB4550="",IF(X4550="","",IF(X4550-V4550&lt;0.01,"EMPATE TÉCNICO","")),IF(AB4550&lt;I4550,"ESTOQUE INSUFICIENTE",IF(X4550="","",IF(X4550-V4550&lt;0.01,"EMPATE TÉCNICO","")))))</f>
        <v/>
      </c>
      <c r="AG4550" s="16" t="s">
        <v>547</v>
      </c>
      <c r="AH4550" s="16" t="s">
        <v>2039</v>
      </c>
    </row>
    <row r="4551" customFormat="false" ht="15" hidden="false" customHeight="false" outlineLevel="0" collapsed="false">
      <c r="A4551" s="16" t="s">
        <v>14075</v>
      </c>
      <c r="B4551" s="17" t="s">
        <v>14076</v>
      </c>
      <c r="C4551" s="16" t="s">
        <v>14077</v>
      </c>
      <c r="D4551" s="16" t="s">
        <v>13409</v>
      </c>
      <c r="E4551" s="18" t="n">
        <v>1</v>
      </c>
      <c r="F4551" s="16" t="s">
        <v>42</v>
      </c>
      <c r="G4551" s="18" t="n">
        <v>2</v>
      </c>
      <c r="H4551" s="16" t="n">
        <v>1.5</v>
      </c>
      <c r="I4551" s="18" t="n">
        <v>2</v>
      </c>
      <c r="J4551" s="19" t="n">
        <v>16.94</v>
      </c>
      <c r="K4551" s="19" t="n">
        <v>16.94</v>
      </c>
      <c r="L4551" s="19" t="n">
        <v>12.87</v>
      </c>
      <c r="M4551" s="19" t="n">
        <f aca="false">IF(J4551&gt;0,J4551,K4551)*E4551</f>
        <v>16.94</v>
      </c>
      <c r="N4551" s="20"/>
      <c r="O4551" s="21" t="str">
        <f aca="false">IF(R4551="","",ROUND(R4551*(1-Premissas!$B$4),4))</f>
        <v/>
      </c>
      <c r="P4551" s="22"/>
      <c r="Q4551" s="22"/>
      <c r="R4551" s="23"/>
      <c r="S4551" s="24"/>
      <c r="T4551" s="24"/>
      <c r="U4551" s="25"/>
      <c r="V4551" s="19" t="str">
        <f aca="false">IF(COUNT(N4551:Q4551)=0,"",MIN(N4551:Q4551))</f>
        <v/>
      </c>
      <c r="W4551" s="16" t="str">
        <f aca="false">IF(V4551="","",INDEX($N$4:$Q$4,MATCH(V4551,N4551:Q4551,0)))</f>
        <v/>
      </c>
      <c r="X4551" s="19" t="str">
        <f aca="false">IF(COUNT(N4551:Q4551)&lt;2,"",SMALL(N4551:Q4551,2))</f>
        <v/>
      </c>
      <c r="Y4551" s="26" t="str">
        <f aca="false">IF(OR(V4551="",M4551=0),"",V4551/M4551-1)</f>
        <v/>
      </c>
      <c r="Z4551" s="26" t="str">
        <f aca="false">IF(OR(V4551="",L4551=""),"",V4551/(L4551*E4551)-1)</f>
        <v/>
      </c>
      <c r="AA4551" s="16" t="str">
        <f aca="false">IF(V4551="","SEM OFERTA",IF(OR(Y4551&gt;Premissas!$B$11,Y4551&lt;Premissas!$B$12),"VERIFICAR - UNIDADE/EMBALAGEM",IF(Y4551&gt;Premissas!$B$6,"NÃO COMPRAR - REAJUSTE &gt;5%","COMPRAR")))</f>
        <v>SEM OFERTA</v>
      </c>
      <c r="AB4551" s="18" t="str">
        <f aca="false">IF(W4551="DIMEC",S4551,IF(W4551="MEDCENTRO",U4551,""))</f>
        <v/>
      </c>
      <c r="AC4551" s="18" t="n">
        <f aca="false">IF(AA4551&lt;&gt;"COMPRAR",0,IF(AB4551="",I4551,MIN(I4551,AB4551)))</f>
        <v>0</v>
      </c>
      <c r="AD4551" s="19" t="n">
        <f aca="false">IF(AC4551&gt;0,AC4551*V4551,0)</f>
        <v>0</v>
      </c>
      <c r="AE4551" s="19" t="n">
        <f aca="false">IF(AC4551&gt;0,(M4551-V4551)*AC4551,0)</f>
        <v>0</v>
      </c>
      <c r="AF4551" s="16" t="str">
        <f aca="false">IF(AA4551&lt;&gt;"COMPRAR","",IF(AB4551="",IF(X4551="","",IF(X4551-V4551&lt;0.01,"EMPATE TÉCNICO","")),IF(AB4551&lt;I4551,"ESTOQUE INSUFICIENTE",IF(X4551="","",IF(X4551-V4551&lt;0.01,"EMPATE TÉCNICO","")))))</f>
        <v/>
      </c>
      <c r="AG4551" s="16" t="s">
        <v>547</v>
      </c>
      <c r="AH4551" s="16" t="s">
        <v>2039</v>
      </c>
    </row>
    <row r="4552" customFormat="false" ht="15" hidden="false" customHeight="false" outlineLevel="0" collapsed="false">
      <c r="A4552" s="16" t="s">
        <v>14078</v>
      </c>
      <c r="B4552" s="17" t="s">
        <v>14079</v>
      </c>
      <c r="C4552" s="16" t="s">
        <v>14080</v>
      </c>
      <c r="D4552" s="16" t="s">
        <v>13399</v>
      </c>
      <c r="E4552" s="18" t="n">
        <v>1</v>
      </c>
      <c r="F4552" s="16" t="s">
        <v>41</v>
      </c>
      <c r="G4552" s="18" t="n">
        <v>7</v>
      </c>
      <c r="H4552" s="16" t="n">
        <v>3.4</v>
      </c>
      <c r="I4552" s="18" t="n">
        <v>2</v>
      </c>
      <c r="J4552" s="19" t="n">
        <v>11.691</v>
      </c>
      <c r="K4552" s="19" t="n">
        <v>11.691</v>
      </c>
      <c r="L4552" s="19" t="n">
        <v>11.09</v>
      </c>
      <c r="M4552" s="19" t="n">
        <f aca="false">IF(J4552&gt;0,J4552,K4552)*E4552</f>
        <v>11.691</v>
      </c>
      <c r="N4552" s="20"/>
      <c r="O4552" s="21" t="str">
        <f aca="false">IF(R4552="","",ROUND(R4552*(1-Premissas!$B$4),4))</f>
        <v/>
      </c>
      <c r="P4552" s="22"/>
      <c r="Q4552" s="22"/>
      <c r="R4552" s="23"/>
      <c r="S4552" s="24"/>
      <c r="T4552" s="24"/>
      <c r="U4552" s="25"/>
      <c r="V4552" s="19" t="str">
        <f aca="false">IF(COUNT(N4552:Q4552)=0,"",MIN(N4552:Q4552))</f>
        <v/>
      </c>
      <c r="W4552" s="16" t="str">
        <f aca="false">IF(V4552="","",INDEX($N$4:$Q$4,MATCH(V4552,N4552:Q4552,0)))</f>
        <v/>
      </c>
      <c r="X4552" s="19" t="str">
        <f aca="false">IF(COUNT(N4552:Q4552)&lt;2,"",SMALL(N4552:Q4552,2))</f>
        <v/>
      </c>
      <c r="Y4552" s="26" t="str">
        <f aca="false">IF(OR(V4552="",M4552=0),"",V4552/M4552-1)</f>
        <v/>
      </c>
      <c r="Z4552" s="26" t="str">
        <f aca="false">IF(OR(V4552="",L4552=""),"",V4552/(L4552*E4552)-1)</f>
        <v/>
      </c>
      <c r="AA4552" s="16" t="str">
        <f aca="false">IF(V4552="","SEM OFERTA",IF(OR(Y4552&gt;Premissas!$B$11,Y4552&lt;Premissas!$B$12),"VERIFICAR - UNIDADE/EMBALAGEM",IF(Y4552&gt;Premissas!$B$6,"NÃO COMPRAR - REAJUSTE &gt;5%","COMPRAR")))</f>
        <v>SEM OFERTA</v>
      </c>
      <c r="AB4552" s="18" t="str">
        <f aca="false">IF(W4552="DIMEC",S4552,IF(W4552="MEDCENTRO",U4552,""))</f>
        <v/>
      </c>
      <c r="AC4552" s="18" t="n">
        <f aca="false">IF(AA4552&lt;&gt;"COMPRAR",0,IF(AB4552="",I4552,MIN(I4552,AB4552)))</f>
        <v>0</v>
      </c>
      <c r="AD4552" s="19" t="n">
        <f aca="false">IF(AC4552&gt;0,AC4552*V4552,0)</f>
        <v>0</v>
      </c>
      <c r="AE4552" s="19" t="n">
        <f aca="false">IF(AC4552&gt;0,(M4552-V4552)*AC4552,0)</f>
        <v>0</v>
      </c>
      <c r="AF4552" s="16" t="str">
        <f aca="false">IF(AA4552&lt;&gt;"COMPRAR","",IF(AB4552="",IF(X4552="","",IF(X4552-V4552&lt;0.01,"EMPATE TÉCNICO","")),IF(AB4552&lt;I4552,"ESTOQUE INSUFICIENTE",IF(X4552="","",IF(X4552-V4552&lt;0.01,"EMPATE TÉCNICO","")))))</f>
        <v/>
      </c>
      <c r="AG4552" s="16" t="s">
        <v>547</v>
      </c>
      <c r="AH4552" s="16" t="s">
        <v>2039</v>
      </c>
    </row>
    <row r="4553" customFormat="false" ht="15" hidden="false" customHeight="false" outlineLevel="0" collapsed="false">
      <c r="A4553" s="16" t="s">
        <v>14081</v>
      </c>
      <c r="B4553" s="17" t="s">
        <v>14082</v>
      </c>
      <c r="C4553" s="16" t="s">
        <v>14083</v>
      </c>
      <c r="D4553" s="16" t="s">
        <v>14084</v>
      </c>
      <c r="E4553" s="18" t="n">
        <v>1</v>
      </c>
      <c r="F4553" s="16" t="s">
        <v>41</v>
      </c>
      <c r="G4553" s="18" t="n">
        <v>1</v>
      </c>
      <c r="H4553" s="16" t="n">
        <v>1.3</v>
      </c>
      <c r="I4553" s="18" t="n">
        <v>3</v>
      </c>
      <c r="J4553" s="19" t="n">
        <v>55.58</v>
      </c>
      <c r="K4553" s="19" t="n">
        <v>55.58</v>
      </c>
      <c r="L4553" s="19" t="n">
        <v>55.58</v>
      </c>
      <c r="M4553" s="19" t="n">
        <f aca="false">IF(J4553&gt;0,J4553,K4553)*E4553</f>
        <v>55.58</v>
      </c>
      <c r="N4553" s="20"/>
      <c r="O4553" s="21" t="str">
        <f aca="false">IF(R4553="","",ROUND(R4553*(1-Premissas!$B$4),4))</f>
        <v/>
      </c>
      <c r="P4553" s="22"/>
      <c r="Q4553" s="22"/>
      <c r="R4553" s="23"/>
      <c r="S4553" s="24"/>
      <c r="T4553" s="24"/>
      <c r="U4553" s="25"/>
      <c r="V4553" s="19" t="str">
        <f aca="false">IF(COUNT(N4553:Q4553)=0,"",MIN(N4553:Q4553))</f>
        <v/>
      </c>
      <c r="W4553" s="16" t="str">
        <f aca="false">IF(V4553="","",INDEX($N$4:$Q$4,MATCH(V4553,N4553:Q4553,0)))</f>
        <v/>
      </c>
      <c r="X4553" s="19" t="str">
        <f aca="false">IF(COUNT(N4553:Q4553)&lt;2,"",SMALL(N4553:Q4553,2))</f>
        <v/>
      </c>
      <c r="Y4553" s="26" t="str">
        <f aca="false">IF(OR(V4553="",M4553=0),"",V4553/M4553-1)</f>
        <v/>
      </c>
      <c r="Z4553" s="26" t="str">
        <f aca="false">IF(OR(V4553="",L4553=""),"",V4553/(L4553*E4553)-1)</f>
        <v/>
      </c>
      <c r="AA4553" s="16" t="str">
        <f aca="false">IF(V4553="","SEM OFERTA",IF(OR(Y4553&gt;Premissas!$B$11,Y4553&lt;Premissas!$B$12),"VERIFICAR - UNIDADE/EMBALAGEM",IF(Y4553&gt;Premissas!$B$6,"NÃO COMPRAR - REAJUSTE &gt;5%","COMPRAR")))</f>
        <v>SEM OFERTA</v>
      </c>
      <c r="AB4553" s="18" t="str">
        <f aca="false">IF(W4553="DIMEC",S4553,IF(W4553="MEDCENTRO",U4553,""))</f>
        <v/>
      </c>
      <c r="AC4553" s="18" t="n">
        <f aca="false">IF(AA4553&lt;&gt;"COMPRAR",0,IF(AB4553="",I4553,MIN(I4553,AB4553)))</f>
        <v>0</v>
      </c>
      <c r="AD4553" s="19" t="n">
        <f aca="false">IF(AC4553&gt;0,AC4553*V4553,0)</f>
        <v>0</v>
      </c>
      <c r="AE4553" s="19" t="n">
        <f aca="false">IF(AC4553&gt;0,(M4553-V4553)*AC4553,0)</f>
        <v>0</v>
      </c>
      <c r="AF4553" s="16" t="str">
        <f aca="false">IF(AA4553&lt;&gt;"COMPRAR","",IF(AB4553="",IF(X4553="","",IF(X4553-V4553&lt;0.01,"EMPATE TÉCNICO","")),IF(AB4553&lt;I4553,"ESTOQUE INSUFICIENTE",IF(X4553="","",IF(X4553-V4553&lt;0.01,"EMPATE TÉCNICO","")))))</f>
        <v/>
      </c>
      <c r="AG4553" s="16" t="s">
        <v>328</v>
      </c>
      <c r="AH4553" s="16" t="s">
        <v>2039</v>
      </c>
    </row>
    <row r="4554" customFormat="false" ht="15" hidden="false" customHeight="false" outlineLevel="0" collapsed="false">
      <c r="A4554" s="16" t="s">
        <v>14085</v>
      </c>
      <c r="B4554" s="17" t="s">
        <v>14086</v>
      </c>
      <c r="C4554" s="16" t="s">
        <v>14087</v>
      </c>
      <c r="D4554" s="16" t="s">
        <v>14084</v>
      </c>
      <c r="E4554" s="18" t="n">
        <v>1</v>
      </c>
      <c r="F4554" s="16" t="s">
        <v>41</v>
      </c>
      <c r="G4554" s="18" t="n">
        <v>0</v>
      </c>
      <c r="H4554" s="16" t="n">
        <v>2.6</v>
      </c>
      <c r="I4554" s="18" t="n">
        <v>7</v>
      </c>
      <c r="J4554" s="19" t="n">
        <v>54.97</v>
      </c>
      <c r="K4554" s="19" t="n">
        <v>54.97</v>
      </c>
      <c r="L4554" s="19" t="n">
        <v>54.97</v>
      </c>
      <c r="M4554" s="19" t="n">
        <f aca="false">IF(J4554&gt;0,J4554,K4554)*E4554</f>
        <v>54.97</v>
      </c>
      <c r="N4554" s="20"/>
      <c r="O4554" s="21" t="str">
        <f aca="false">IF(R4554="","",ROUND(R4554*(1-Premissas!$B$4),4))</f>
        <v/>
      </c>
      <c r="P4554" s="22"/>
      <c r="Q4554" s="22"/>
      <c r="R4554" s="23"/>
      <c r="S4554" s="24"/>
      <c r="T4554" s="24"/>
      <c r="U4554" s="25"/>
      <c r="V4554" s="19" t="str">
        <f aca="false">IF(COUNT(N4554:Q4554)=0,"",MIN(N4554:Q4554))</f>
        <v/>
      </c>
      <c r="W4554" s="16" t="str">
        <f aca="false">IF(V4554="","",INDEX($N$4:$Q$4,MATCH(V4554,N4554:Q4554,0)))</f>
        <v/>
      </c>
      <c r="X4554" s="19" t="str">
        <f aca="false">IF(COUNT(N4554:Q4554)&lt;2,"",SMALL(N4554:Q4554,2))</f>
        <v/>
      </c>
      <c r="Y4554" s="26" t="str">
        <f aca="false">IF(OR(V4554="",M4554=0),"",V4554/M4554-1)</f>
        <v/>
      </c>
      <c r="Z4554" s="26" t="str">
        <f aca="false">IF(OR(V4554="",L4554=""),"",V4554/(L4554*E4554)-1)</f>
        <v/>
      </c>
      <c r="AA4554" s="16" t="str">
        <f aca="false">IF(V4554="","SEM OFERTA",IF(OR(Y4554&gt;Premissas!$B$11,Y4554&lt;Premissas!$B$12),"VERIFICAR - UNIDADE/EMBALAGEM",IF(Y4554&gt;Premissas!$B$6,"NÃO COMPRAR - REAJUSTE &gt;5%","COMPRAR")))</f>
        <v>SEM OFERTA</v>
      </c>
      <c r="AB4554" s="18" t="str">
        <f aca="false">IF(W4554="DIMEC",S4554,IF(W4554="MEDCENTRO",U4554,""))</f>
        <v/>
      </c>
      <c r="AC4554" s="18" t="n">
        <f aca="false">IF(AA4554&lt;&gt;"COMPRAR",0,IF(AB4554="",I4554,MIN(I4554,AB4554)))</f>
        <v>0</v>
      </c>
      <c r="AD4554" s="19" t="n">
        <f aca="false">IF(AC4554&gt;0,AC4554*V4554,0)</f>
        <v>0</v>
      </c>
      <c r="AE4554" s="19" t="n">
        <f aca="false">IF(AC4554&gt;0,(M4554-V4554)*AC4554,0)</f>
        <v>0</v>
      </c>
      <c r="AF4554" s="16" t="str">
        <f aca="false">IF(AA4554&lt;&gt;"COMPRAR","",IF(AB4554="",IF(X4554="","",IF(X4554-V4554&lt;0.01,"EMPATE TÉCNICO","")),IF(AB4554&lt;I4554,"ESTOQUE INSUFICIENTE",IF(X4554="","",IF(X4554-V4554&lt;0.01,"EMPATE TÉCNICO","")))))</f>
        <v/>
      </c>
      <c r="AG4554" s="16" t="s">
        <v>328</v>
      </c>
      <c r="AH4554" s="16" t="s">
        <v>2039</v>
      </c>
    </row>
    <row r="4555" customFormat="false" ht="15" hidden="false" customHeight="false" outlineLevel="0" collapsed="false">
      <c r="A4555" s="16" t="s">
        <v>14088</v>
      </c>
      <c r="B4555" s="17" t="s">
        <v>14089</v>
      </c>
      <c r="C4555" s="16" t="s">
        <v>14090</v>
      </c>
      <c r="D4555" s="16" t="s">
        <v>14084</v>
      </c>
      <c r="E4555" s="18" t="n">
        <v>1</v>
      </c>
      <c r="F4555" s="16" t="s">
        <v>41</v>
      </c>
      <c r="G4555" s="18" t="n">
        <v>4</v>
      </c>
      <c r="H4555" s="16" t="n">
        <v>2.1</v>
      </c>
      <c r="I4555" s="18" t="n">
        <v>2</v>
      </c>
      <c r="J4555" s="19" t="n">
        <v>34.56</v>
      </c>
      <c r="K4555" s="19" t="n">
        <v>34.56</v>
      </c>
      <c r="L4555" s="19" t="n">
        <v>34.56</v>
      </c>
      <c r="M4555" s="19" t="n">
        <f aca="false">IF(J4555&gt;0,J4555,K4555)*E4555</f>
        <v>34.56</v>
      </c>
      <c r="N4555" s="20"/>
      <c r="O4555" s="21" t="str">
        <f aca="false">IF(R4555="","",ROUND(R4555*(1-Premissas!$B$4),4))</f>
        <v/>
      </c>
      <c r="P4555" s="22"/>
      <c r="Q4555" s="22"/>
      <c r="R4555" s="23"/>
      <c r="S4555" s="24"/>
      <c r="T4555" s="24"/>
      <c r="U4555" s="25"/>
      <c r="V4555" s="19" t="str">
        <f aca="false">IF(COUNT(N4555:Q4555)=0,"",MIN(N4555:Q4555))</f>
        <v/>
      </c>
      <c r="W4555" s="16" t="str">
        <f aca="false">IF(V4555="","",INDEX($N$4:$Q$4,MATCH(V4555,N4555:Q4555,0)))</f>
        <v/>
      </c>
      <c r="X4555" s="19" t="str">
        <f aca="false">IF(COUNT(N4555:Q4555)&lt;2,"",SMALL(N4555:Q4555,2))</f>
        <v/>
      </c>
      <c r="Y4555" s="26" t="str">
        <f aca="false">IF(OR(V4555="",M4555=0),"",V4555/M4555-1)</f>
        <v/>
      </c>
      <c r="Z4555" s="26" t="str">
        <f aca="false">IF(OR(V4555="",L4555=""),"",V4555/(L4555*E4555)-1)</f>
        <v/>
      </c>
      <c r="AA4555" s="16" t="str">
        <f aca="false">IF(V4555="","SEM OFERTA",IF(OR(Y4555&gt;Premissas!$B$11,Y4555&lt;Premissas!$B$12),"VERIFICAR - UNIDADE/EMBALAGEM",IF(Y4555&gt;Premissas!$B$6,"NÃO COMPRAR - REAJUSTE &gt;5%","COMPRAR")))</f>
        <v>SEM OFERTA</v>
      </c>
      <c r="AB4555" s="18" t="str">
        <f aca="false">IF(W4555="DIMEC",S4555,IF(W4555="MEDCENTRO",U4555,""))</f>
        <v/>
      </c>
      <c r="AC4555" s="18" t="n">
        <f aca="false">IF(AA4555&lt;&gt;"COMPRAR",0,IF(AB4555="",I4555,MIN(I4555,AB4555)))</f>
        <v>0</v>
      </c>
      <c r="AD4555" s="19" t="n">
        <f aca="false">IF(AC4555&gt;0,AC4555*V4555,0)</f>
        <v>0</v>
      </c>
      <c r="AE4555" s="19" t="n">
        <f aca="false">IF(AC4555&gt;0,(M4555-V4555)*AC4555,0)</f>
        <v>0</v>
      </c>
      <c r="AF4555" s="16" t="str">
        <f aca="false">IF(AA4555&lt;&gt;"COMPRAR","",IF(AB4555="",IF(X4555="","",IF(X4555-V4555&lt;0.01,"EMPATE TÉCNICO","")),IF(AB4555&lt;I4555,"ESTOQUE INSUFICIENTE",IF(X4555="","",IF(X4555-V4555&lt;0.01,"EMPATE TÉCNICO","")))))</f>
        <v/>
      </c>
      <c r="AG4555" s="16" t="s">
        <v>328</v>
      </c>
      <c r="AH4555" s="16" t="s">
        <v>2039</v>
      </c>
    </row>
    <row r="4556" customFormat="false" ht="15" hidden="false" customHeight="false" outlineLevel="0" collapsed="false">
      <c r="A4556" s="16" t="s">
        <v>14091</v>
      </c>
      <c r="B4556" s="17" t="s">
        <v>14092</v>
      </c>
      <c r="C4556" s="16" t="s">
        <v>14093</v>
      </c>
      <c r="D4556" s="16" t="s">
        <v>14084</v>
      </c>
      <c r="E4556" s="18" t="n">
        <v>1</v>
      </c>
      <c r="F4556" s="16" t="s">
        <v>41</v>
      </c>
      <c r="G4556" s="18" t="n">
        <v>1</v>
      </c>
      <c r="H4556" s="16" t="n">
        <v>4.4</v>
      </c>
      <c r="I4556" s="18" t="n">
        <v>11</v>
      </c>
      <c r="J4556" s="19" t="n">
        <v>70.11</v>
      </c>
      <c r="K4556" s="19" t="n">
        <v>70.11</v>
      </c>
      <c r="L4556" s="19" t="n">
        <v>70.11</v>
      </c>
      <c r="M4556" s="19" t="n">
        <f aca="false">IF(J4556&gt;0,J4556,K4556)*E4556</f>
        <v>70.11</v>
      </c>
      <c r="N4556" s="20"/>
      <c r="O4556" s="21" t="str">
        <f aca="false">IF(R4556="","",ROUND(R4556*(1-Premissas!$B$4),4))</f>
        <v/>
      </c>
      <c r="P4556" s="22"/>
      <c r="Q4556" s="22"/>
      <c r="R4556" s="23"/>
      <c r="S4556" s="24"/>
      <c r="T4556" s="24"/>
      <c r="U4556" s="25"/>
      <c r="V4556" s="19" t="str">
        <f aca="false">IF(COUNT(N4556:Q4556)=0,"",MIN(N4556:Q4556))</f>
        <v/>
      </c>
      <c r="W4556" s="16" t="str">
        <f aca="false">IF(V4556="","",INDEX($N$4:$Q$4,MATCH(V4556,N4556:Q4556,0)))</f>
        <v/>
      </c>
      <c r="X4556" s="19" t="str">
        <f aca="false">IF(COUNT(N4556:Q4556)&lt;2,"",SMALL(N4556:Q4556,2))</f>
        <v/>
      </c>
      <c r="Y4556" s="26" t="str">
        <f aca="false">IF(OR(V4556="",M4556=0),"",V4556/M4556-1)</f>
        <v/>
      </c>
      <c r="Z4556" s="26" t="str">
        <f aca="false">IF(OR(V4556="",L4556=""),"",V4556/(L4556*E4556)-1)</f>
        <v/>
      </c>
      <c r="AA4556" s="16" t="str">
        <f aca="false">IF(V4556="","SEM OFERTA",IF(OR(Y4556&gt;Premissas!$B$11,Y4556&lt;Premissas!$B$12),"VERIFICAR - UNIDADE/EMBALAGEM",IF(Y4556&gt;Premissas!$B$6,"NÃO COMPRAR - REAJUSTE &gt;5%","COMPRAR")))</f>
        <v>SEM OFERTA</v>
      </c>
      <c r="AB4556" s="18" t="str">
        <f aca="false">IF(W4556="DIMEC",S4556,IF(W4556="MEDCENTRO",U4556,""))</f>
        <v/>
      </c>
      <c r="AC4556" s="18" t="n">
        <f aca="false">IF(AA4556&lt;&gt;"COMPRAR",0,IF(AB4556="",I4556,MIN(I4556,AB4556)))</f>
        <v>0</v>
      </c>
      <c r="AD4556" s="19" t="n">
        <f aca="false">IF(AC4556&gt;0,AC4556*V4556,0)</f>
        <v>0</v>
      </c>
      <c r="AE4556" s="19" t="n">
        <f aca="false">IF(AC4556&gt;0,(M4556-V4556)*AC4556,0)</f>
        <v>0</v>
      </c>
      <c r="AF4556" s="16" t="str">
        <f aca="false">IF(AA4556&lt;&gt;"COMPRAR","",IF(AB4556="",IF(X4556="","",IF(X4556-V4556&lt;0.01,"EMPATE TÉCNICO","")),IF(AB4556&lt;I4556,"ESTOQUE INSUFICIENTE",IF(X4556="","",IF(X4556-V4556&lt;0.01,"EMPATE TÉCNICO","")))))</f>
        <v/>
      </c>
      <c r="AG4556" s="16" t="s">
        <v>328</v>
      </c>
      <c r="AH4556" s="16" t="s">
        <v>2039</v>
      </c>
    </row>
    <row r="4557" customFormat="false" ht="15" hidden="false" customHeight="false" outlineLevel="0" collapsed="false">
      <c r="A4557" s="16" t="s">
        <v>14094</v>
      </c>
      <c r="B4557" s="17" t="s">
        <v>14095</v>
      </c>
      <c r="C4557" s="16" t="s">
        <v>14096</v>
      </c>
      <c r="D4557" s="16" t="s">
        <v>417</v>
      </c>
      <c r="E4557" s="18" t="n">
        <v>1</v>
      </c>
      <c r="F4557" s="16" t="s">
        <v>41</v>
      </c>
      <c r="G4557" s="18" t="n">
        <v>4</v>
      </c>
      <c r="H4557" s="16" t="n">
        <v>2.6</v>
      </c>
      <c r="I4557" s="18" t="n">
        <v>3</v>
      </c>
      <c r="J4557" s="19" t="n">
        <v>25.415</v>
      </c>
      <c r="K4557" s="19" t="n">
        <v>25.415</v>
      </c>
      <c r="L4557" s="19" t="n">
        <v>25.415</v>
      </c>
      <c r="M4557" s="19" t="n">
        <f aca="false">IF(J4557&gt;0,J4557,K4557)*E4557</f>
        <v>25.415</v>
      </c>
      <c r="N4557" s="20"/>
      <c r="O4557" s="21" t="str">
        <f aca="false">IF(R4557="","",ROUND(R4557*(1-Premissas!$B$4),4))</f>
        <v/>
      </c>
      <c r="P4557" s="22"/>
      <c r="Q4557" s="22"/>
      <c r="R4557" s="23"/>
      <c r="S4557" s="24"/>
      <c r="T4557" s="24"/>
      <c r="U4557" s="25"/>
      <c r="V4557" s="19" t="str">
        <f aca="false">IF(COUNT(N4557:Q4557)=0,"",MIN(N4557:Q4557))</f>
        <v/>
      </c>
      <c r="W4557" s="16" t="str">
        <f aca="false">IF(V4557="","",INDEX($N$4:$Q$4,MATCH(V4557,N4557:Q4557,0)))</f>
        <v/>
      </c>
      <c r="X4557" s="19" t="str">
        <f aca="false">IF(COUNT(N4557:Q4557)&lt;2,"",SMALL(N4557:Q4557,2))</f>
        <v/>
      </c>
      <c r="Y4557" s="26" t="str">
        <f aca="false">IF(OR(V4557="",M4557=0),"",V4557/M4557-1)</f>
        <v/>
      </c>
      <c r="Z4557" s="26" t="str">
        <f aca="false">IF(OR(V4557="",L4557=""),"",V4557/(L4557*E4557)-1)</f>
        <v/>
      </c>
      <c r="AA4557" s="16" t="str">
        <f aca="false">IF(V4557="","SEM OFERTA",IF(OR(Y4557&gt;Premissas!$B$11,Y4557&lt;Premissas!$B$12),"VERIFICAR - UNIDADE/EMBALAGEM",IF(Y4557&gt;Premissas!$B$6,"NÃO COMPRAR - REAJUSTE &gt;5%","COMPRAR")))</f>
        <v>SEM OFERTA</v>
      </c>
      <c r="AB4557" s="18" t="str">
        <f aca="false">IF(W4557="DIMEC",S4557,IF(W4557="MEDCENTRO",U4557,""))</f>
        <v/>
      </c>
      <c r="AC4557" s="18" t="n">
        <f aca="false">IF(AA4557&lt;&gt;"COMPRAR",0,IF(AB4557="",I4557,MIN(I4557,AB4557)))</f>
        <v>0</v>
      </c>
      <c r="AD4557" s="19" t="n">
        <f aca="false">IF(AC4557&gt;0,AC4557*V4557,0)</f>
        <v>0</v>
      </c>
      <c r="AE4557" s="19" t="n">
        <f aca="false">IF(AC4557&gt;0,(M4557-V4557)*AC4557,0)</f>
        <v>0</v>
      </c>
      <c r="AF4557" s="16" t="str">
        <f aca="false">IF(AA4557&lt;&gt;"COMPRAR","",IF(AB4557="",IF(X4557="","",IF(X4557-V4557&lt;0.01,"EMPATE TÉCNICO","")),IF(AB4557&lt;I4557,"ESTOQUE INSUFICIENTE",IF(X4557="","",IF(X4557-V4557&lt;0.01,"EMPATE TÉCNICO","")))))</f>
        <v/>
      </c>
      <c r="AG4557" s="16" t="s">
        <v>547</v>
      </c>
      <c r="AH4557" s="16" t="s">
        <v>2039</v>
      </c>
    </row>
    <row r="4558" customFormat="false" ht="15" hidden="false" customHeight="false" outlineLevel="0" collapsed="false">
      <c r="A4558" s="16" t="s">
        <v>14097</v>
      </c>
      <c r="B4558" s="17" t="s">
        <v>14098</v>
      </c>
      <c r="C4558" s="16" t="s">
        <v>14099</v>
      </c>
      <c r="D4558" s="16" t="s">
        <v>14100</v>
      </c>
      <c r="E4558" s="18" t="n">
        <v>1</v>
      </c>
      <c r="F4558" s="16" t="s">
        <v>41</v>
      </c>
      <c r="G4558" s="18" t="n">
        <v>9</v>
      </c>
      <c r="H4558" s="16" t="n">
        <v>4.3</v>
      </c>
      <c r="I4558" s="18" t="n">
        <v>3</v>
      </c>
      <c r="J4558" s="19" t="n">
        <v>62.59</v>
      </c>
      <c r="K4558" s="19" t="n">
        <v>62.59</v>
      </c>
      <c r="L4558" s="19" t="n">
        <v>62.59</v>
      </c>
      <c r="M4558" s="19" t="n">
        <f aca="false">IF(J4558&gt;0,J4558,K4558)*E4558</f>
        <v>62.59</v>
      </c>
      <c r="N4558" s="20"/>
      <c r="O4558" s="21" t="str">
        <f aca="false">IF(R4558="","",ROUND(R4558*(1-Premissas!$B$4),4))</f>
        <v/>
      </c>
      <c r="P4558" s="22"/>
      <c r="Q4558" s="22"/>
      <c r="R4558" s="23"/>
      <c r="S4558" s="24"/>
      <c r="T4558" s="24"/>
      <c r="U4558" s="25"/>
      <c r="V4558" s="19" t="str">
        <f aca="false">IF(COUNT(N4558:Q4558)=0,"",MIN(N4558:Q4558))</f>
        <v/>
      </c>
      <c r="W4558" s="16" t="str">
        <f aca="false">IF(V4558="","",INDEX($N$4:$Q$4,MATCH(V4558,N4558:Q4558,0)))</f>
        <v/>
      </c>
      <c r="X4558" s="19" t="str">
        <f aca="false">IF(COUNT(N4558:Q4558)&lt;2,"",SMALL(N4558:Q4558,2))</f>
        <v/>
      </c>
      <c r="Y4558" s="26" t="str">
        <f aca="false">IF(OR(V4558="",M4558=0),"",V4558/M4558-1)</f>
        <v/>
      </c>
      <c r="Z4558" s="26" t="str">
        <f aca="false">IF(OR(V4558="",L4558=""),"",V4558/(L4558*E4558)-1)</f>
        <v/>
      </c>
      <c r="AA4558" s="16" t="str">
        <f aca="false">IF(V4558="","SEM OFERTA",IF(OR(Y4558&gt;Premissas!$B$11,Y4558&lt;Premissas!$B$12),"VERIFICAR - UNIDADE/EMBALAGEM",IF(Y4558&gt;Premissas!$B$6,"NÃO COMPRAR - REAJUSTE &gt;5%","COMPRAR")))</f>
        <v>SEM OFERTA</v>
      </c>
      <c r="AB4558" s="18" t="str">
        <f aca="false">IF(W4558="DIMEC",S4558,IF(W4558="MEDCENTRO",U4558,""))</f>
        <v/>
      </c>
      <c r="AC4558" s="18" t="n">
        <f aca="false">IF(AA4558&lt;&gt;"COMPRAR",0,IF(AB4558="",I4558,MIN(I4558,AB4558)))</f>
        <v>0</v>
      </c>
      <c r="AD4558" s="19" t="n">
        <f aca="false">IF(AC4558&gt;0,AC4558*V4558,0)</f>
        <v>0</v>
      </c>
      <c r="AE4558" s="19" t="n">
        <f aca="false">IF(AC4558&gt;0,(M4558-V4558)*AC4558,0)</f>
        <v>0</v>
      </c>
      <c r="AF4558" s="16" t="str">
        <f aca="false">IF(AA4558&lt;&gt;"COMPRAR","",IF(AB4558="",IF(X4558="","",IF(X4558-V4558&lt;0.01,"EMPATE TÉCNICO","")),IF(AB4558&lt;I4558,"ESTOQUE INSUFICIENTE",IF(X4558="","",IF(X4558-V4558&lt;0.01,"EMPATE TÉCNICO","")))))</f>
        <v/>
      </c>
      <c r="AG4558" s="16" t="s">
        <v>547</v>
      </c>
      <c r="AH4558" s="16" t="s">
        <v>2039</v>
      </c>
    </row>
    <row r="4559" customFormat="false" ht="15" hidden="false" customHeight="false" outlineLevel="0" collapsed="false">
      <c r="A4559" s="16" t="s">
        <v>14101</v>
      </c>
      <c r="B4559" s="17" t="s">
        <v>14102</v>
      </c>
      <c r="C4559" s="16" t="s">
        <v>14103</v>
      </c>
      <c r="D4559" s="16" t="s">
        <v>13581</v>
      </c>
      <c r="E4559" s="18" t="n">
        <v>1</v>
      </c>
      <c r="F4559" s="16" t="s">
        <v>42</v>
      </c>
      <c r="G4559" s="18" t="n">
        <v>0</v>
      </c>
      <c r="H4559" s="16" t="n">
        <v>0.5</v>
      </c>
      <c r="I4559" s="18" t="n">
        <v>2</v>
      </c>
      <c r="J4559" s="19" t="n">
        <v>45.45</v>
      </c>
      <c r="K4559" s="19" t="n">
        <v>45.45</v>
      </c>
      <c r="L4559" s="19" t="n">
        <v>45.45</v>
      </c>
      <c r="M4559" s="19" t="n">
        <f aca="false">IF(J4559&gt;0,J4559,K4559)*E4559</f>
        <v>45.45</v>
      </c>
      <c r="N4559" s="20"/>
      <c r="O4559" s="21" t="str">
        <f aca="false">IF(R4559="","",ROUND(R4559*(1-Premissas!$B$4),4))</f>
        <v/>
      </c>
      <c r="P4559" s="22"/>
      <c r="Q4559" s="22"/>
      <c r="R4559" s="23"/>
      <c r="S4559" s="24"/>
      <c r="T4559" s="24"/>
      <c r="U4559" s="25"/>
      <c r="V4559" s="19" t="str">
        <f aca="false">IF(COUNT(N4559:Q4559)=0,"",MIN(N4559:Q4559))</f>
        <v/>
      </c>
      <c r="W4559" s="16" t="str">
        <f aca="false">IF(V4559="","",INDEX($N$4:$Q$4,MATCH(V4559,N4559:Q4559,0)))</f>
        <v/>
      </c>
      <c r="X4559" s="19" t="str">
        <f aca="false">IF(COUNT(N4559:Q4559)&lt;2,"",SMALL(N4559:Q4559,2))</f>
        <v/>
      </c>
      <c r="Y4559" s="26" t="str">
        <f aca="false">IF(OR(V4559="",M4559=0),"",V4559/M4559-1)</f>
        <v/>
      </c>
      <c r="Z4559" s="26" t="str">
        <f aca="false">IF(OR(V4559="",L4559=""),"",V4559/(L4559*E4559)-1)</f>
        <v/>
      </c>
      <c r="AA4559" s="16" t="str">
        <f aca="false">IF(V4559="","SEM OFERTA",IF(OR(Y4559&gt;Premissas!$B$11,Y4559&lt;Premissas!$B$12),"VERIFICAR - UNIDADE/EMBALAGEM",IF(Y4559&gt;Premissas!$B$6,"NÃO COMPRAR - REAJUSTE &gt;5%","COMPRAR")))</f>
        <v>SEM OFERTA</v>
      </c>
      <c r="AB4559" s="18" t="str">
        <f aca="false">IF(W4559="DIMEC",S4559,IF(W4559="MEDCENTRO",U4559,""))</f>
        <v/>
      </c>
      <c r="AC4559" s="18" t="n">
        <f aca="false">IF(AA4559&lt;&gt;"COMPRAR",0,IF(AB4559="",I4559,MIN(I4559,AB4559)))</f>
        <v>0</v>
      </c>
      <c r="AD4559" s="19" t="n">
        <f aca="false">IF(AC4559&gt;0,AC4559*V4559,0)</f>
        <v>0</v>
      </c>
      <c r="AE4559" s="19" t="n">
        <f aca="false">IF(AC4559&gt;0,(M4559-V4559)*AC4559,0)</f>
        <v>0</v>
      </c>
      <c r="AF4559" s="16" t="str">
        <f aca="false">IF(AA4559&lt;&gt;"COMPRAR","",IF(AB4559="",IF(X4559="","",IF(X4559-V4559&lt;0.01,"EMPATE TÉCNICO","")),IF(AB4559&lt;I4559,"ESTOQUE INSUFICIENTE",IF(X4559="","",IF(X4559-V4559&lt;0.01,"EMPATE TÉCNICO","")))))</f>
        <v/>
      </c>
      <c r="AG4559" s="16" t="s">
        <v>547</v>
      </c>
      <c r="AH4559" s="16" t="s">
        <v>2039</v>
      </c>
    </row>
    <row r="4560" customFormat="false" ht="15" hidden="false" customHeight="false" outlineLevel="0" collapsed="false">
      <c r="A4560" s="16" t="s">
        <v>14104</v>
      </c>
      <c r="B4560" s="17" t="s">
        <v>14105</v>
      </c>
      <c r="C4560" s="16" t="s">
        <v>14106</v>
      </c>
      <c r="D4560" s="16" t="s">
        <v>13581</v>
      </c>
      <c r="E4560" s="18" t="n">
        <v>1</v>
      </c>
      <c r="F4560" s="16" t="s">
        <v>43</v>
      </c>
      <c r="G4560" s="18" t="n">
        <v>0</v>
      </c>
      <c r="H4560" s="16" t="n">
        <v>0.1</v>
      </c>
      <c r="I4560" s="18" t="n">
        <v>1</v>
      </c>
      <c r="J4560" s="19" t="n">
        <v>43.2</v>
      </c>
      <c r="K4560" s="19" t="n">
        <v>43.2</v>
      </c>
      <c r="L4560" s="19" t="n">
        <v>43.2</v>
      </c>
      <c r="M4560" s="19" t="n">
        <f aca="false">IF(J4560&gt;0,J4560,K4560)*E4560</f>
        <v>43.2</v>
      </c>
      <c r="N4560" s="20"/>
      <c r="O4560" s="21" t="str">
        <f aca="false">IF(R4560="","",ROUND(R4560*(1-Premissas!$B$4),4))</f>
        <v/>
      </c>
      <c r="P4560" s="22"/>
      <c r="Q4560" s="22"/>
      <c r="R4560" s="23"/>
      <c r="S4560" s="24"/>
      <c r="T4560" s="24"/>
      <c r="U4560" s="25"/>
      <c r="V4560" s="19" t="str">
        <f aca="false">IF(COUNT(N4560:Q4560)=0,"",MIN(N4560:Q4560))</f>
        <v/>
      </c>
      <c r="W4560" s="16" t="str">
        <f aca="false">IF(V4560="","",INDEX($N$4:$Q$4,MATCH(V4560,N4560:Q4560,0)))</f>
        <v/>
      </c>
      <c r="X4560" s="19" t="str">
        <f aca="false">IF(COUNT(N4560:Q4560)&lt;2,"",SMALL(N4560:Q4560,2))</f>
        <v/>
      </c>
      <c r="Y4560" s="26" t="str">
        <f aca="false">IF(OR(V4560="",M4560=0),"",V4560/M4560-1)</f>
        <v/>
      </c>
      <c r="Z4560" s="26" t="str">
        <f aca="false">IF(OR(V4560="",L4560=""),"",V4560/(L4560*E4560)-1)</f>
        <v/>
      </c>
      <c r="AA4560" s="16" t="str">
        <f aca="false">IF(V4560="","SEM OFERTA",IF(OR(Y4560&gt;Premissas!$B$11,Y4560&lt;Premissas!$B$12),"VERIFICAR - UNIDADE/EMBALAGEM",IF(Y4560&gt;Premissas!$B$6,"NÃO COMPRAR - REAJUSTE &gt;5%","COMPRAR")))</f>
        <v>SEM OFERTA</v>
      </c>
      <c r="AB4560" s="18" t="str">
        <f aca="false">IF(W4560="DIMEC",S4560,IF(W4560="MEDCENTRO",U4560,""))</f>
        <v/>
      </c>
      <c r="AC4560" s="18" t="n">
        <f aca="false">IF(AA4560&lt;&gt;"COMPRAR",0,IF(AB4560="",I4560,MIN(I4560,AB4560)))</f>
        <v>0</v>
      </c>
      <c r="AD4560" s="19" t="n">
        <f aca="false">IF(AC4560&gt;0,AC4560*V4560,0)</f>
        <v>0</v>
      </c>
      <c r="AE4560" s="19" t="n">
        <f aca="false">IF(AC4560&gt;0,(M4560-V4560)*AC4560,0)</f>
        <v>0</v>
      </c>
      <c r="AF4560" s="16" t="str">
        <f aca="false">IF(AA4560&lt;&gt;"COMPRAR","",IF(AB4560="",IF(X4560="","",IF(X4560-V4560&lt;0.01,"EMPATE TÉCNICO","")),IF(AB4560&lt;I4560,"ESTOQUE INSUFICIENTE",IF(X4560="","",IF(X4560-V4560&lt;0.01,"EMPATE TÉCNICO","")))))</f>
        <v/>
      </c>
      <c r="AG4560" s="16" t="s">
        <v>328</v>
      </c>
      <c r="AH4560" s="16" t="s">
        <v>2039</v>
      </c>
    </row>
    <row r="4561" customFormat="false" ht="15" hidden="false" customHeight="false" outlineLevel="0" collapsed="false">
      <c r="A4561" s="16" t="s">
        <v>14107</v>
      </c>
      <c r="B4561" s="17" t="s">
        <v>14108</v>
      </c>
      <c r="C4561" s="16" t="s">
        <v>14109</v>
      </c>
      <c r="D4561" s="16" t="s">
        <v>13930</v>
      </c>
      <c r="E4561" s="18" t="n">
        <v>1</v>
      </c>
      <c r="F4561" s="16" t="s">
        <v>41</v>
      </c>
      <c r="G4561" s="18" t="n">
        <v>18</v>
      </c>
      <c r="H4561" s="16" t="n">
        <v>9.6</v>
      </c>
      <c r="I4561" s="18" t="n">
        <v>7</v>
      </c>
      <c r="J4561" s="19" t="n">
        <v>18.985</v>
      </c>
      <c r="K4561" s="19" t="n">
        <v>18.985</v>
      </c>
      <c r="L4561" s="19" t="n">
        <v>18.945</v>
      </c>
      <c r="M4561" s="19" t="n">
        <f aca="false">IF(J4561&gt;0,J4561,K4561)*E4561</f>
        <v>18.985</v>
      </c>
      <c r="N4561" s="20"/>
      <c r="O4561" s="21" t="str">
        <f aca="false">IF(R4561="","",ROUND(R4561*(1-Premissas!$B$4),4))</f>
        <v/>
      </c>
      <c r="P4561" s="22"/>
      <c r="Q4561" s="22"/>
      <c r="R4561" s="23"/>
      <c r="S4561" s="24"/>
      <c r="T4561" s="24"/>
      <c r="U4561" s="25"/>
      <c r="V4561" s="19" t="str">
        <f aca="false">IF(COUNT(N4561:Q4561)=0,"",MIN(N4561:Q4561))</f>
        <v/>
      </c>
      <c r="W4561" s="16" t="str">
        <f aca="false">IF(V4561="","",INDEX($N$4:$Q$4,MATCH(V4561,N4561:Q4561,0)))</f>
        <v/>
      </c>
      <c r="X4561" s="19" t="str">
        <f aca="false">IF(COUNT(N4561:Q4561)&lt;2,"",SMALL(N4561:Q4561,2))</f>
        <v/>
      </c>
      <c r="Y4561" s="26" t="str">
        <f aca="false">IF(OR(V4561="",M4561=0),"",V4561/M4561-1)</f>
        <v/>
      </c>
      <c r="Z4561" s="26" t="str">
        <f aca="false">IF(OR(V4561="",L4561=""),"",V4561/(L4561*E4561)-1)</f>
        <v/>
      </c>
      <c r="AA4561" s="16" t="str">
        <f aca="false">IF(V4561="","SEM OFERTA",IF(OR(Y4561&gt;Premissas!$B$11,Y4561&lt;Premissas!$B$12),"VERIFICAR - UNIDADE/EMBALAGEM",IF(Y4561&gt;Premissas!$B$6,"NÃO COMPRAR - REAJUSTE &gt;5%","COMPRAR")))</f>
        <v>SEM OFERTA</v>
      </c>
      <c r="AB4561" s="18" t="str">
        <f aca="false">IF(W4561="DIMEC",S4561,IF(W4561="MEDCENTRO",U4561,""))</f>
        <v/>
      </c>
      <c r="AC4561" s="18" t="n">
        <f aca="false">IF(AA4561&lt;&gt;"COMPRAR",0,IF(AB4561="",I4561,MIN(I4561,AB4561)))</f>
        <v>0</v>
      </c>
      <c r="AD4561" s="19" t="n">
        <f aca="false">IF(AC4561&gt;0,AC4561*V4561,0)</f>
        <v>0</v>
      </c>
      <c r="AE4561" s="19" t="n">
        <f aca="false">IF(AC4561&gt;0,(M4561-V4561)*AC4561,0)</f>
        <v>0</v>
      </c>
      <c r="AF4561" s="16" t="str">
        <f aca="false">IF(AA4561&lt;&gt;"COMPRAR","",IF(AB4561="",IF(X4561="","",IF(X4561-V4561&lt;0.01,"EMPATE TÉCNICO","")),IF(AB4561&lt;I4561,"ESTOQUE INSUFICIENTE",IF(X4561="","",IF(X4561-V4561&lt;0.01,"EMPATE TÉCNICO","")))))</f>
        <v/>
      </c>
      <c r="AG4561" s="16" t="s">
        <v>547</v>
      </c>
      <c r="AH4561" s="16" t="s">
        <v>2039</v>
      </c>
    </row>
    <row r="4562" customFormat="false" ht="15" hidden="false" customHeight="false" outlineLevel="0" collapsed="false">
      <c r="A4562" s="16" t="s">
        <v>14110</v>
      </c>
      <c r="B4562" s="17" t="s">
        <v>14111</v>
      </c>
      <c r="C4562" s="16" t="s">
        <v>14112</v>
      </c>
      <c r="D4562" s="16" t="s">
        <v>13319</v>
      </c>
      <c r="E4562" s="18" t="n">
        <v>1</v>
      </c>
      <c r="F4562" s="16" t="s">
        <v>42</v>
      </c>
      <c r="G4562" s="18" t="n">
        <v>5</v>
      </c>
      <c r="H4562" s="16" t="n">
        <v>2.1</v>
      </c>
      <c r="I4562" s="18" t="n">
        <v>1</v>
      </c>
      <c r="J4562" s="19" t="n">
        <v>26.93</v>
      </c>
      <c r="K4562" s="19" t="n">
        <v>26.93</v>
      </c>
      <c r="L4562" s="19" t="n">
        <v>26.93</v>
      </c>
      <c r="M4562" s="19" t="n">
        <f aca="false">IF(J4562&gt;0,J4562,K4562)*E4562</f>
        <v>26.93</v>
      </c>
      <c r="N4562" s="20"/>
      <c r="O4562" s="21" t="str">
        <f aca="false">IF(R4562="","",ROUND(R4562*(1-Premissas!$B$4),4))</f>
        <v/>
      </c>
      <c r="P4562" s="22"/>
      <c r="Q4562" s="22"/>
      <c r="R4562" s="23"/>
      <c r="S4562" s="24"/>
      <c r="T4562" s="24"/>
      <c r="U4562" s="25"/>
      <c r="V4562" s="19" t="str">
        <f aca="false">IF(COUNT(N4562:Q4562)=0,"",MIN(N4562:Q4562))</f>
        <v/>
      </c>
      <c r="W4562" s="16" t="str">
        <f aca="false">IF(V4562="","",INDEX($N$4:$Q$4,MATCH(V4562,N4562:Q4562,0)))</f>
        <v/>
      </c>
      <c r="X4562" s="19" t="str">
        <f aca="false">IF(COUNT(N4562:Q4562)&lt;2,"",SMALL(N4562:Q4562,2))</f>
        <v/>
      </c>
      <c r="Y4562" s="26" t="str">
        <f aca="false">IF(OR(V4562="",M4562=0),"",V4562/M4562-1)</f>
        <v/>
      </c>
      <c r="Z4562" s="26" t="str">
        <f aca="false">IF(OR(V4562="",L4562=""),"",V4562/(L4562*E4562)-1)</f>
        <v/>
      </c>
      <c r="AA4562" s="16" t="str">
        <f aca="false">IF(V4562="","SEM OFERTA",IF(OR(Y4562&gt;Premissas!$B$11,Y4562&lt;Premissas!$B$12),"VERIFICAR - UNIDADE/EMBALAGEM",IF(Y4562&gt;Premissas!$B$6,"NÃO COMPRAR - REAJUSTE &gt;5%","COMPRAR")))</f>
        <v>SEM OFERTA</v>
      </c>
      <c r="AB4562" s="18" t="str">
        <f aca="false">IF(W4562="DIMEC",S4562,IF(W4562="MEDCENTRO",U4562,""))</f>
        <v/>
      </c>
      <c r="AC4562" s="18" t="n">
        <f aca="false">IF(AA4562&lt;&gt;"COMPRAR",0,IF(AB4562="",I4562,MIN(I4562,AB4562)))</f>
        <v>0</v>
      </c>
      <c r="AD4562" s="19" t="n">
        <f aca="false">IF(AC4562&gt;0,AC4562*V4562,0)</f>
        <v>0</v>
      </c>
      <c r="AE4562" s="19" t="n">
        <f aca="false">IF(AC4562&gt;0,(M4562-V4562)*AC4562,0)</f>
        <v>0</v>
      </c>
      <c r="AF4562" s="16" t="str">
        <f aca="false">IF(AA4562&lt;&gt;"COMPRAR","",IF(AB4562="",IF(X4562="","",IF(X4562-V4562&lt;0.01,"EMPATE TÉCNICO","")),IF(AB4562&lt;I4562,"ESTOQUE INSUFICIENTE",IF(X4562="","",IF(X4562-V4562&lt;0.01,"EMPATE TÉCNICO","")))))</f>
        <v/>
      </c>
      <c r="AG4562" s="16" t="s">
        <v>547</v>
      </c>
      <c r="AH4562" s="16" t="s">
        <v>2039</v>
      </c>
    </row>
    <row r="4563" customFormat="false" ht="15" hidden="false" customHeight="false" outlineLevel="0" collapsed="false">
      <c r="A4563" s="16" t="s">
        <v>14113</v>
      </c>
      <c r="B4563" s="17" t="s">
        <v>14114</v>
      </c>
      <c r="C4563" s="16" t="s">
        <v>14115</v>
      </c>
      <c r="D4563" s="16" t="s">
        <v>14116</v>
      </c>
      <c r="E4563" s="18" t="n">
        <v>12</v>
      </c>
      <c r="F4563" s="16" t="s">
        <v>43</v>
      </c>
      <c r="G4563" s="18" t="n">
        <v>0</v>
      </c>
      <c r="H4563" s="16" t="n">
        <v>0.2</v>
      </c>
      <c r="I4563" s="18" t="n">
        <v>1</v>
      </c>
      <c r="J4563" s="19" t="n">
        <v>4.71583333333333</v>
      </c>
      <c r="K4563" s="19" t="n">
        <v>4.71583333333333</v>
      </c>
      <c r="L4563" s="19" t="n">
        <v>4.7158</v>
      </c>
      <c r="M4563" s="19" t="n">
        <f aca="false">IF(J4563&gt;0,J4563,K4563)*E4563</f>
        <v>56.59</v>
      </c>
      <c r="N4563" s="20"/>
      <c r="O4563" s="21" t="str">
        <f aca="false">IF(R4563="","",ROUND(R4563*(1-Premissas!$B$4),4))</f>
        <v/>
      </c>
      <c r="P4563" s="22"/>
      <c r="Q4563" s="22"/>
      <c r="R4563" s="23"/>
      <c r="S4563" s="24"/>
      <c r="T4563" s="24"/>
      <c r="U4563" s="25"/>
      <c r="V4563" s="19" t="str">
        <f aca="false">IF(COUNT(N4563:Q4563)=0,"",MIN(N4563:Q4563))</f>
        <v/>
      </c>
      <c r="W4563" s="16" t="str">
        <f aca="false">IF(V4563="","",INDEX($N$4:$Q$4,MATCH(V4563,N4563:Q4563,0)))</f>
        <v/>
      </c>
      <c r="X4563" s="19" t="str">
        <f aca="false">IF(COUNT(N4563:Q4563)&lt;2,"",SMALL(N4563:Q4563,2))</f>
        <v/>
      </c>
      <c r="Y4563" s="26" t="str">
        <f aca="false">IF(OR(V4563="",M4563=0),"",V4563/M4563-1)</f>
        <v/>
      </c>
      <c r="Z4563" s="26" t="str">
        <f aca="false">IF(OR(V4563="",L4563=""),"",V4563/(L4563*E4563)-1)</f>
        <v/>
      </c>
      <c r="AA4563" s="16" t="str">
        <f aca="false">IF(V4563="","SEM OFERTA",IF(OR(Y4563&gt;Premissas!$B$11,Y4563&lt;Premissas!$B$12),"VERIFICAR - UNIDADE/EMBALAGEM",IF(Y4563&gt;Premissas!$B$6,"NÃO COMPRAR - REAJUSTE &gt;5%","COMPRAR")))</f>
        <v>SEM OFERTA</v>
      </c>
      <c r="AB4563" s="18" t="str">
        <f aca="false">IF(W4563="DIMEC",S4563,IF(W4563="MEDCENTRO",U4563,""))</f>
        <v/>
      </c>
      <c r="AC4563" s="18" t="n">
        <f aca="false">IF(AA4563&lt;&gt;"COMPRAR",0,IF(AB4563="",I4563,MIN(I4563,AB4563)))</f>
        <v>0</v>
      </c>
      <c r="AD4563" s="19" t="n">
        <f aca="false">IF(AC4563&gt;0,AC4563*V4563,0)</f>
        <v>0</v>
      </c>
      <c r="AE4563" s="19" t="n">
        <f aca="false">IF(AC4563&gt;0,(M4563-V4563)*AC4563,0)</f>
        <v>0</v>
      </c>
      <c r="AF4563" s="16" t="str">
        <f aca="false">IF(AA4563&lt;&gt;"COMPRAR","",IF(AB4563="",IF(X4563="","",IF(X4563-V4563&lt;0.01,"EMPATE TÉCNICO","")),IF(AB4563&lt;I4563,"ESTOQUE INSUFICIENTE",IF(X4563="","",IF(X4563-V4563&lt;0.01,"EMPATE TÉCNICO","")))))</f>
        <v/>
      </c>
      <c r="AG4563" s="16" t="s">
        <v>547</v>
      </c>
      <c r="AH4563" s="16" t="s">
        <v>2039</v>
      </c>
    </row>
    <row r="4564" customFormat="false" ht="15" hidden="false" customHeight="false" outlineLevel="0" collapsed="false">
      <c r="A4564" s="16" t="s">
        <v>14117</v>
      </c>
      <c r="B4564" s="17" t="s">
        <v>14118</v>
      </c>
      <c r="C4564" s="16" t="s">
        <v>14119</v>
      </c>
      <c r="D4564" s="16"/>
      <c r="E4564" s="18" t="n">
        <v>1</v>
      </c>
      <c r="F4564" s="16" t="s">
        <v>43</v>
      </c>
      <c r="G4564" s="18" t="n">
        <v>0</v>
      </c>
      <c r="H4564" s="16" t="n">
        <v>0.8</v>
      </c>
      <c r="I4564" s="18" t="n">
        <v>3</v>
      </c>
      <c r="J4564" s="19" t="n">
        <v>22.32</v>
      </c>
      <c r="K4564" s="19" t="n">
        <v>22.32</v>
      </c>
      <c r="L4564" s="19" t="n">
        <v>20.09</v>
      </c>
      <c r="M4564" s="19" t="n">
        <f aca="false">IF(J4564&gt;0,J4564,K4564)*E4564</f>
        <v>22.32</v>
      </c>
      <c r="N4564" s="20"/>
      <c r="O4564" s="21" t="str">
        <f aca="false">IF(R4564="","",ROUND(R4564*(1-Premissas!$B$4),4))</f>
        <v/>
      </c>
      <c r="P4564" s="22"/>
      <c r="Q4564" s="22"/>
      <c r="R4564" s="23"/>
      <c r="S4564" s="24"/>
      <c r="T4564" s="24"/>
      <c r="U4564" s="25"/>
      <c r="V4564" s="19" t="str">
        <f aca="false">IF(COUNT(N4564:Q4564)=0,"",MIN(N4564:Q4564))</f>
        <v/>
      </c>
      <c r="W4564" s="16" t="str">
        <f aca="false">IF(V4564="","",INDEX($N$4:$Q$4,MATCH(V4564,N4564:Q4564,0)))</f>
        <v/>
      </c>
      <c r="X4564" s="19" t="str">
        <f aca="false">IF(COUNT(N4564:Q4564)&lt;2,"",SMALL(N4564:Q4564,2))</f>
        <v/>
      </c>
      <c r="Y4564" s="26" t="str">
        <f aca="false">IF(OR(V4564="",M4564=0),"",V4564/M4564-1)</f>
        <v/>
      </c>
      <c r="Z4564" s="26" t="str">
        <f aca="false">IF(OR(V4564="",L4564=""),"",V4564/(L4564*E4564)-1)</f>
        <v/>
      </c>
      <c r="AA4564" s="16" t="str">
        <f aca="false">IF(V4564="","SEM OFERTA",IF(OR(Y4564&gt;Premissas!$B$11,Y4564&lt;Premissas!$B$12),"VERIFICAR - UNIDADE/EMBALAGEM",IF(Y4564&gt;Premissas!$B$6,"NÃO COMPRAR - REAJUSTE &gt;5%","COMPRAR")))</f>
        <v>SEM OFERTA</v>
      </c>
      <c r="AB4564" s="18" t="str">
        <f aca="false">IF(W4564="DIMEC",S4564,IF(W4564="MEDCENTRO",U4564,""))</f>
        <v/>
      </c>
      <c r="AC4564" s="18" t="n">
        <f aca="false">IF(AA4564&lt;&gt;"COMPRAR",0,IF(AB4564="",I4564,MIN(I4564,AB4564)))</f>
        <v>0</v>
      </c>
      <c r="AD4564" s="19" t="n">
        <f aca="false">IF(AC4564&gt;0,AC4564*V4564,0)</f>
        <v>0</v>
      </c>
      <c r="AE4564" s="19" t="n">
        <f aca="false">IF(AC4564&gt;0,(M4564-V4564)*AC4564,0)</f>
        <v>0</v>
      </c>
      <c r="AF4564" s="16" t="str">
        <f aca="false">IF(AA4564&lt;&gt;"COMPRAR","",IF(AB4564="",IF(X4564="","",IF(X4564-V4564&lt;0.01,"EMPATE TÉCNICO","")),IF(AB4564&lt;I4564,"ESTOQUE INSUFICIENTE",IF(X4564="","",IF(X4564-V4564&lt;0.01,"EMPATE TÉCNICO","")))))</f>
        <v/>
      </c>
      <c r="AG4564" s="16" t="s">
        <v>547</v>
      </c>
      <c r="AH4564" s="16" t="s">
        <v>2039</v>
      </c>
    </row>
    <row r="4565" customFormat="false" ht="15" hidden="false" customHeight="false" outlineLevel="0" collapsed="false">
      <c r="A4565" s="16" t="s">
        <v>14120</v>
      </c>
      <c r="B4565" s="17" t="s">
        <v>14121</v>
      </c>
      <c r="C4565" s="16" t="s">
        <v>14122</v>
      </c>
      <c r="D4565" s="16" t="s">
        <v>13534</v>
      </c>
      <c r="E4565" s="18" t="n">
        <v>1</v>
      </c>
      <c r="F4565" s="16" t="s">
        <v>41</v>
      </c>
      <c r="G4565" s="18" t="n">
        <v>2</v>
      </c>
      <c r="H4565" s="16" t="n">
        <v>2.2</v>
      </c>
      <c r="I4565" s="18" t="n">
        <v>4</v>
      </c>
      <c r="J4565" s="19" t="n">
        <v>20.2166666666667</v>
      </c>
      <c r="K4565" s="19" t="n">
        <v>20.2166666666667</v>
      </c>
      <c r="L4565" s="19" t="n">
        <v>20.2167</v>
      </c>
      <c r="M4565" s="19" t="n">
        <f aca="false">IF(J4565&gt;0,J4565,K4565)*E4565</f>
        <v>20.2166666666667</v>
      </c>
      <c r="N4565" s="20"/>
      <c r="O4565" s="21" t="str">
        <f aca="false">IF(R4565="","",ROUND(R4565*(1-Premissas!$B$4),4))</f>
        <v/>
      </c>
      <c r="P4565" s="22"/>
      <c r="Q4565" s="22"/>
      <c r="R4565" s="23"/>
      <c r="S4565" s="24"/>
      <c r="T4565" s="24"/>
      <c r="U4565" s="25"/>
      <c r="V4565" s="19" t="str">
        <f aca="false">IF(COUNT(N4565:Q4565)=0,"",MIN(N4565:Q4565))</f>
        <v/>
      </c>
      <c r="W4565" s="16" t="str">
        <f aca="false">IF(V4565="","",INDEX($N$4:$Q$4,MATCH(V4565,N4565:Q4565,0)))</f>
        <v/>
      </c>
      <c r="X4565" s="19" t="str">
        <f aca="false">IF(COUNT(N4565:Q4565)&lt;2,"",SMALL(N4565:Q4565,2))</f>
        <v/>
      </c>
      <c r="Y4565" s="26" t="str">
        <f aca="false">IF(OR(V4565="",M4565=0),"",V4565/M4565-1)</f>
        <v/>
      </c>
      <c r="Z4565" s="26" t="str">
        <f aca="false">IF(OR(V4565="",L4565=""),"",V4565/(L4565*E4565)-1)</f>
        <v/>
      </c>
      <c r="AA4565" s="16" t="str">
        <f aca="false">IF(V4565="","SEM OFERTA",IF(OR(Y4565&gt;Premissas!$B$11,Y4565&lt;Premissas!$B$12),"VERIFICAR - UNIDADE/EMBALAGEM",IF(Y4565&gt;Premissas!$B$6,"NÃO COMPRAR - REAJUSTE &gt;5%","COMPRAR")))</f>
        <v>SEM OFERTA</v>
      </c>
      <c r="AB4565" s="18" t="str">
        <f aca="false">IF(W4565="DIMEC",S4565,IF(W4565="MEDCENTRO",U4565,""))</f>
        <v/>
      </c>
      <c r="AC4565" s="18" t="n">
        <f aca="false">IF(AA4565&lt;&gt;"COMPRAR",0,IF(AB4565="",I4565,MIN(I4565,AB4565)))</f>
        <v>0</v>
      </c>
      <c r="AD4565" s="19" t="n">
        <f aca="false">IF(AC4565&gt;0,AC4565*V4565,0)</f>
        <v>0</v>
      </c>
      <c r="AE4565" s="19" t="n">
        <f aca="false">IF(AC4565&gt;0,(M4565-V4565)*AC4565,0)</f>
        <v>0</v>
      </c>
      <c r="AF4565" s="16" t="str">
        <f aca="false">IF(AA4565&lt;&gt;"COMPRAR","",IF(AB4565="",IF(X4565="","",IF(X4565-V4565&lt;0.01,"EMPATE TÉCNICO","")),IF(AB4565&lt;I4565,"ESTOQUE INSUFICIENTE",IF(X4565="","",IF(X4565-V4565&lt;0.01,"EMPATE TÉCNICO","")))))</f>
        <v/>
      </c>
      <c r="AG4565" s="16" t="s">
        <v>547</v>
      </c>
      <c r="AH4565" s="16" t="s">
        <v>2039</v>
      </c>
    </row>
    <row r="4566" customFormat="false" ht="15" hidden="false" customHeight="false" outlineLevel="0" collapsed="false">
      <c r="A4566" s="16" t="s">
        <v>14123</v>
      </c>
      <c r="B4566" s="17" t="s">
        <v>14124</v>
      </c>
      <c r="C4566" s="16" t="s">
        <v>14125</v>
      </c>
      <c r="D4566" s="16" t="s">
        <v>13534</v>
      </c>
      <c r="E4566" s="18" t="n">
        <v>1</v>
      </c>
      <c r="F4566" s="16" t="s">
        <v>41</v>
      </c>
      <c r="G4566" s="18" t="n">
        <v>0</v>
      </c>
      <c r="H4566" s="16" t="n">
        <v>3.1</v>
      </c>
      <c r="I4566" s="18" t="n">
        <v>8</v>
      </c>
      <c r="J4566" s="19" t="n">
        <v>17.865</v>
      </c>
      <c r="K4566" s="19" t="n">
        <v>17.865</v>
      </c>
      <c r="L4566" s="19" t="n">
        <v>17.8633</v>
      </c>
      <c r="M4566" s="19" t="n">
        <f aca="false">IF(J4566&gt;0,J4566,K4566)*E4566</f>
        <v>17.865</v>
      </c>
      <c r="N4566" s="20"/>
      <c r="O4566" s="21" t="str">
        <f aca="false">IF(R4566="","",ROUND(R4566*(1-Premissas!$B$4),4))</f>
        <v/>
      </c>
      <c r="P4566" s="22"/>
      <c r="Q4566" s="22"/>
      <c r="R4566" s="23"/>
      <c r="S4566" s="24"/>
      <c r="T4566" s="24"/>
      <c r="U4566" s="25"/>
      <c r="V4566" s="19" t="str">
        <f aca="false">IF(COUNT(N4566:Q4566)=0,"",MIN(N4566:Q4566))</f>
        <v/>
      </c>
      <c r="W4566" s="16" t="str">
        <f aca="false">IF(V4566="","",INDEX($N$4:$Q$4,MATCH(V4566,N4566:Q4566,0)))</f>
        <v/>
      </c>
      <c r="X4566" s="19" t="str">
        <f aca="false">IF(COUNT(N4566:Q4566)&lt;2,"",SMALL(N4566:Q4566,2))</f>
        <v/>
      </c>
      <c r="Y4566" s="26" t="str">
        <f aca="false">IF(OR(V4566="",M4566=0),"",V4566/M4566-1)</f>
        <v/>
      </c>
      <c r="Z4566" s="26" t="str">
        <f aca="false">IF(OR(V4566="",L4566=""),"",V4566/(L4566*E4566)-1)</f>
        <v/>
      </c>
      <c r="AA4566" s="16" t="str">
        <f aca="false">IF(V4566="","SEM OFERTA",IF(OR(Y4566&gt;Premissas!$B$11,Y4566&lt;Premissas!$B$12),"VERIFICAR - UNIDADE/EMBALAGEM",IF(Y4566&gt;Premissas!$B$6,"NÃO COMPRAR - REAJUSTE &gt;5%","COMPRAR")))</f>
        <v>SEM OFERTA</v>
      </c>
      <c r="AB4566" s="18" t="str">
        <f aca="false">IF(W4566="DIMEC",S4566,IF(W4566="MEDCENTRO",U4566,""))</f>
        <v/>
      </c>
      <c r="AC4566" s="18" t="n">
        <f aca="false">IF(AA4566&lt;&gt;"COMPRAR",0,IF(AB4566="",I4566,MIN(I4566,AB4566)))</f>
        <v>0</v>
      </c>
      <c r="AD4566" s="19" t="n">
        <f aca="false">IF(AC4566&gt;0,AC4566*V4566,0)</f>
        <v>0</v>
      </c>
      <c r="AE4566" s="19" t="n">
        <f aca="false">IF(AC4566&gt;0,(M4566-V4566)*AC4566,0)</f>
        <v>0</v>
      </c>
      <c r="AF4566" s="16" t="str">
        <f aca="false">IF(AA4566&lt;&gt;"COMPRAR","",IF(AB4566="",IF(X4566="","",IF(X4566-V4566&lt;0.01,"EMPATE TÉCNICO","")),IF(AB4566&lt;I4566,"ESTOQUE INSUFICIENTE",IF(X4566="","",IF(X4566-V4566&lt;0.01,"EMPATE TÉCNICO","")))))</f>
        <v/>
      </c>
      <c r="AG4566" s="16" t="s">
        <v>547</v>
      </c>
      <c r="AH4566" s="16" t="s">
        <v>2039</v>
      </c>
    </row>
    <row r="4567" customFormat="false" ht="15" hidden="false" customHeight="false" outlineLevel="0" collapsed="false">
      <c r="A4567" s="16" t="s">
        <v>14126</v>
      </c>
      <c r="B4567" s="17" t="s">
        <v>14127</v>
      </c>
      <c r="C4567" s="16" t="s">
        <v>14128</v>
      </c>
      <c r="D4567" s="16" t="s">
        <v>13534</v>
      </c>
      <c r="E4567" s="18" t="n">
        <v>1</v>
      </c>
      <c r="F4567" s="16" t="s">
        <v>42</v>
      </c>
      <c r="G4567" s="18" t="n">
        <v>2</v>
      </c>
      <c r="H4567" s="16" t="n">
        <v>2.4</v>
      </c>
      <c r="I4567" s="18" t="n">
        <v>5</v>
      </c>
      <c r="J4567" s="19" t="n">
        <v>20.22</v>
      </c>
      <c r="K4567" s="19" t="n">
        <v>20.22</v>
      </c>
      <c r="L4567" s="19" t="n">
        <v>20.2167</v>
      </c>
      <c r="M4567" s="19" t="n">
        <f aca="false">IF(J4567&gt;0,J4567,K4567)*E4567</f>
        <v>20.22</v>
      </c>
      <c r="N4567" s="20"/>
      <c r="O4567" s="21" t="str">
        <f aca="false">IF(R4567="","",ROUND(R4567*(1-Premissas!$B$4),4))</f>
        <v/>
      </c>
      <c r="P4567" s="22"/>
      <c r="Q4567" s="22"/>
      <c r="R4567" s="23"/>
      <c r="S4567" s="24"/>
      <c r="T4567" s="24"/>
      <c r="U4567" s="25"/>
      <c r="V4567" s="19" t="str">
        <f aca="false">IF(COUNT(N4567:Q4567)=0,"",MIN(N4567:Q4567))</f>
        <v/>
      </c>
      <c r="W4567" s="16" t="str">
        <f aca="false">IF(V4567="","",INDEX($N$4:$Q$4,MATCH(V4567,N4567:Q4567,0)))</f>
        <v/>
      </c>
      <c r="X4567" s="19" t="str">
        <f aca="false">IF(COUNT(N4567:Q4567)&lt;2,"",SMALL(N4567:Q4567,2))</f>
        <v/>
      </c>
      <c r="Y4567" s="26" t="str">
        <f aca="false">IF(OR(V4567="",M4567=0),"",V4567/M4567-1)</f>
        <v/>
      </c>
      <c r="Z4567" s="26" t="str">
        <f aca="false">IF(OR(V4567="",L4567=""),"",V4567/(L4567*E4567)-1)</f>
        <v/>
      </c>
      <c r="AA4567" s="16" t="str">
        <f aca="false">IF(V4567="","SEM OFERTA",IF(OR(Y4567&gt;Premissas!$B$11,Y4567&lt;Premissas!$B$12),"VERIFICAR - UNIDADE/EMBALAGEM",IF(Y4567&gt;Premissas!$B$6,"NÃO COMPRAR - REAJUSTE &gt;5%","COMPRAR")))</f>
        <v>SEM OFERTA</v>
      </c>
      <c r="AB4567" s="18" t="str">
        <f aca="false">IF(W4567="DIMEC",S4567,IF(W4567="MEDCENTRO",U4567,""))</f>
        <v/>
      </c>
      <c r="AC4567" s="18" t="n">
        <f aca="false">IF(AA4567&lt;&gt;"COMPRAR",0,IF(AB4567="",I4567,MIN(I4567,AB4567)))</f>
        <v>0</v>
      </c>
      <c r="AD4567" s="19" t="n">
        <f aca="false">IF(AC4567&gt;0,AC4567*V4567,0)</f>
        <v>0</v>
      </c>
      <c r="AE4567" s="19" t="n">
        <f aca="false">IF(AC4567&gt;0,(M4567-V4567)*AC4567,0)</f>
        <v>0</v>
      </c>
      <c r="AF4567" s="16" t="str">
        <f aca="false">IF(AA4567&lt;&gt;"COMPRAR","",IF(AB4567="",IF(X4567="","",IF(X4567-V4567&lt;0.01,"EMPATE TÉCNICO","")),IF(AB4567&lt;I4567,"ESTOQUE INSUFICIENTE",IF(X4567="","",IF(X4567-V4567&lt;0.01,"EMPATE TÉCNICO","")))))</f>
        <v/>
      </c>
      <c r="AG4567" s="16" t="s">
        <v>547</v>
      </c>
      <c r="AH4567" s="16" t="s">
        <v>2039</v>
      </c>
    </row>
    <row r="4568" customFormat="false" ht="15" hidden="false" customHeight="false" outlineLevel="0" collapsed="false">
      <c r="A4568" s="16" t="s">
        <v>14129</v>
      </c>
      <c r="B4568" s="17" t="s">
        <v>14130</v>
      </c>
      <c r="C4568" s="16" t="s">
        <v>14131</v>
      </c>
      <c r="D4568" s="16"/>
      <c r="E4568" s="18" t="n">
        <v>1</v>
      </c>
      <c r="F4568" s="16" t="s">
        <v>43</v>
      </c>
      <c r="G4568" s="18" t="n">
        <v>0</v>
      </c>
      <c r="H4568" s="16" t="n">
        <v>0.3</v>
      </c>
      <c r="I4568" s="18" t="n">
        <v>1</v>
      </c>
      <c r="J4568" s="19" t="n">
        <v>33.915</v>
      </c>
      <c r="K4568" s="19" t="n">
        <v>33.915</v>
      </c>
      <c r="L4568" s="19" t="n">
        <v>33.915</v>
      </c>
      <c r="M4568" s="19" t="n">
        <f aca="false">IF(J4568&gt;0,J4568,K4568)*E4568</f>
        <v>33.915</v>
      </c>
      <c r="N4568" s="20"/>
      <c r="O4568" s="21" t="str">
        <f aca="false">IF(R4568="","",ROUND(R4568*(1-Premissas!$B$4),4))</f>
        <v/>
      </c>
      <c r="P4568" s="22"/>
      <c r="Q4568" s="22"/>
      <c r="R4568" s="23"/>
      <c r="S4568" s="24"/>
      <c r="T4568" s="24"/>
      <c r="U4568" s="25"/>
      <c r="V4568" s="19" t="str">
        <f aca="false">IF(COUNT(N4568:Q4568)=0,"",MIN(N4568:Q4568))</f>
        <v/>
      </c>
      <c r="W4568" s="16" t="str">
        <f aca="false">IF(V4568="","",INDEX($N$4:$Q$4,MATCH(V4568,N4568:Q4568,0)))</f>
        <v/>
      </c>
      <c r="X4568" s="19" t="str">
        <f aca="false">IF(COUNT(N4568:Q4568)&lt;2,"",SMALL(N4568:Q4568,2))</f>
        <v/>
      </c>
      <c r="Y4568" s="26" t="str">
        <f aca="false">IF(OR(V4568="",M4568=0),"",V4568/M4568-1)</f>
        <v/>
      </c>
      <c r="Z4568" s="26" t="str">
        <f aca="false">IF(OR(V4568="",L4568=""),"",V4568/(L4568*E4568)-1)</f>
        <v/>
      </c>
      <c r="AA4568" s="16" t="str">
        <f aca="false">IF(V4568="","SEM OFERTA",IF(OR(Y4568&gt;Premissas!$B$11,Y4568&lt;Premissas!$B$12),"VERIFICAR - UNIDADE/EMBALAGEM",IF(Y4568&gt;Premissas!$B$6,"NÃO COMPRAR - REAJUSTE &gt;5%","COMPRAR")))</f>
        <v>SEM OFERTA</v>
      </c>
      <c r="AB4568" s="18" t="str">
        <f aca="false">IF(W4568="DIMEC",S4568,IF(W4568="MEDCENTRO",U4568,""))</f>
        <v/>
      </c>
      <c r="AC4568" s="18" t="n">
        <f aca="false">IF(AA4568&lt;&gt;"COMPRAR",0,IF(AB4568="",I4568,MIN(I4568,AB4568)))</f>
        <v>0</v>
      </c>
      <c r="AD4568" s="19" t="n">
        <f aca="false">IF(AC4568&gt;0,AC4568*V4568,0)</f>
        <v>0</v>
      </c>
      <c r="AE4568" s="19" t="n">
        <f aca="false">IF(AC4568&gt;0,(M4568-V4568)*AC4568,0)</f>
        <v>0</v>
      </c>
      <c r="AF4568" s="16" t="str">
        <f aca="false">IF(AA4568&lt;&gt;"COMPRAR","",IF(AB4568="",IF(X4568="","",IF(X4568-V4568&lt;0.01,"EMPATE TÉCNICO","")),IF(AB4568&lt;I4568,"ESTOQUE INSUFICIENTE",IF(X4568="","",IF(X4568-V4568&lt;0.01,"EMPATE TÉCNICO","")))))</f>
        <v/>
      </c>
      <c r="AG4568" s="16" t="s">
        <v>328</v>
      </c>
      <c r="AH4568" s="16" t="s">
        <v>2039</v>
      </c>
    </row>
    <row r="4569" customFormat="false" ht="15" hidden="false" customHeight="false" outlineLevel="0" collapsed="false">
      <c r="A4569" s="16" t="s">
        <v>14132</v>
      </c>
      <c r="B4569" s="17" t="s">
        <v>14133</v>
      </c>
      <c r="C4569" s="16" t="s">
        <v>14134</v>
      </c>
      <c r="D4569" s="16" t="s">
        <v>10851</v>
      </c>
      <c r="E4569" s="18" t="n">
        <v>1</v>
      </c>
      <c r="F4569" s="16" t="s">
        <v>43</v>
      </c>
      <c r="G4569" s="18" t="n">
        <v>1</v>
      </c>
      <c r="H4569" s="16" t="n">
        <v>0.4</v>
      </c>
      <c r="I4569" s="18" t="n">
        <v>1</v>
      </c>
      <c r="J4569" s="19" t="n">
        <v>96.18</v>
      </c>
      <c r="K4569" s="19" t="n">
        <v>96.18</v>
      </c>
      <c r="L4569" s="19" t="n">
        <v>88.09</v>
      </c>
      <c r="M4569" s="19" t="n">
        <f aca="false">IF(J4569&gt;0,J4569,K4569)*E4569</f>
        <v>96.18</v>
      </c>
      <c r="N4569" s="20"/>
      <c r="O4569" s="21" t="str">
        <f aca="false">IF(R4569="","",ROUND(R4569*(1-Premissas!$B$4),4))</f>
        <v/>
      </c>
      <c r="P4569" s="22"/>
      <c r="Q4569" s="22"/>
      <c r="R4569" s="23"/>
      <c r="S4569" s="24"/>
      <c r="T4569" s="24"/>
      <c r="U4569" s="25"/>
      <c r="V4569" s="19" t="str">
        <f aca="false">IF(COUNT(N4569:Q4569)=0,"",MIN(N4569:Q4569))</f>
        <v/>
      </c>
      <c r="W4569" s="16" t="str">
        <f aca="false">IF(V4569="","",INDEX($N$4:$Q$4,MATCH(V4569,N4569:Q4569,0)))</f>
        <v/>
      </c>
      <c r="X4569" s="19" t="str">
        <f aca="false">IF(COUNT(N4569:Q4569)&lt;2,"",SMALL(N4569:Q4569,2))</f>
        <v/>
      </c>
      <c r="Y4569" s="26" t="str">
        <f aca="false">IF(OR(V4569="",M4569=0),"",V4569/M4569-1)</f>
        <v/>
      </c>
      <c r="Z4569" s="26" t="str">
        <f aca="false">IF(OR(V4569="",L4569=""),"",V4569/(L4569*E4569)-1)</f>
        <v/>
      </c>
      <c r="AA4569" s="16" t="str">
        <f aca="false">IF(V4569="","SEM OFERTA",IF(OR(Y4569&gt;Premissas!$B$11,Y4569&lt;Premissas!$B$12),"VERIFICAR - UNIDADE/EMBALAGEM",IF(Y4569&gt;Premissas!$B$6,"NÃO COMPRAR - REAJUSTE &gt;5%","COMPRAR")))</f>
        <v>SEM OFERTA</v>
      </c>
      <c r="AB4569" s="18" t="str">
        <f aca="false">IF(W4569="DIMEC",S4569,IF(W4569="MEDCENTRO",U4569,""))</f>
        <v/>
      </c>
      <c r="AC4569" s="18" t="n">
        <f aca="false">IF(AA4569&lt;&gt;"COMPRAR",0,IF(AB4569="",I4569,MIN(I4569,AB4569)))</f>
        <v>0</v>
      </c>
      <c r="AD4569" s="19" t="n">
        <f aca="false">IF(AC4569&gt;0,AC4569*V4569,0)</f>
        <v>0</v>
      </c>
      <c r="AE4569" s="19" t="n">
        <f aca="false">IF(AC4569&gt;0,(M4569-V4569)*AC4569,0)</f>
        <v>0</v>
      </c>
      <c r="AF4569" s="16" t="str">
        <f aca="false">IF(AA4569&lt;&gt;"COMPRAR","",IF(AB4569="",IF(X4569="","",IF(X4569-V4569&lt;0.01,"EMPATE TÉCNICO","")),IF(AB4569&lt;I4569,"ESTOQUE INSUFICIENTE",IF(X4569="","",IF(X4569-V4569&lt;0.01,"EMPATE TÉCNICO","")))))</f>
        <v/>
      </c>
      <c r="AG4569" s="16" t="s">
        <v>547</v>
      </c>
      <c r="AH4569" s="16" t="s">
        <v>2039</v>
      </c>
    </row>
    <row r="4570" customFormat="false" ht="15" hidden="false" customHeight="false" outlineLevel="0" collapsed="false">
      <c r="A4570" s="16" t="s">
        <v>14135</v>
      </c>
      <c r="B4570" s="17" t="s">
        <v>14136</v>
      </c>
      <c r="C4570" s="16" t="s">
        <v>14137</v>
      </c>
      <c r="D4570" s="16" t="s">
        <v>13651</v>
      </c>
      <c r="E4570" s="18" t="n">
        <v>1</v>
      </c>
      <c r="F4570" s="16" t="s">
        <v>41</v>
      </c>
      <c r="G4570" s="18" t="n">
        <v>3</v>
      </c>
      <c r="H4570" s="16" t="n">
        <v>3.4</v>
      </c>
      <c r="I4570" s="18" t="n">
        <v>6</v>
      </c>
      <c r="J4570" s="19" t="n">
        <v>34.25</v>
      </c>
      <c r="K4570" s="19" t="n">
        <v>34.25</v>
      </c>
      <c r="L4570" s="19" t="n">
        <v>34.25</v>
      </c>
      <c r="M4570" s="19" t="n">
        <f aca="false">IF(J4570&gt;0,J4570,K4570)*E4570</f>
        <v>34.25</v>
      </c>
      <c r="N4570" s="20"/>
      <c r="O4570" s="21" t="str">
        <f aca="false">IF(R4570="","",ROUND(R4570*(1-Premissas!$B$4),4))</f>
        <v/>
      </c>
      <c r="P4570" s="22"/>
      <c r="Q4570" s="22"/>
      <c r="R4570" s="23"/>
      <c r="S4570" s="24"/>
      <c r="T4570" s="24"/>
      <c r="U4570" s="25"/>
      <c r="V4570" s="19" t="str">
        <f aca="false">IF(COUNT(N4570:Q4570)=0,"",MIN(N4570:Q4570))</f>
        <v/>
      </c>
      <c r="W4570" s="16" t="str">
        <f aca="false">IF(V4570="","",INDEX($N$4:$Q$4,MATCH(V4570,N4570:Q4570,0)))</f>
        <v/>
      </c>
      <c r="X4570" s="19" t="str">
        <f aca="false">IF(COUNT(N4570:Q4570)&lt;2,"",SMALL(N4570:Q4570,2))</f>
        <v/>
      </c>
      <c r="Y4570" s="26" t="str">
        <f aca="false">IF(OR(V4570="",M4570=0),"",V4570/M4570-1)</f>
        <v/>
      </c>
      <c r="Z4570" s="26" t="str">
        <f aca="false">IF(OR(V4570="",L4570=""),"",V4570/(L4570*E4570)-1)</f>
        <v/>
      </c>
      <c r="AA4570" s="16" t="str">
        <f aca="false">IF(V4570="","SEM OFERTA",IF(OR(Y4570&gt;Premissas!$B$11,Y4570&lt;Premissas!$B$12),"VERIFICAR - UNIDADE/EMBALAGEM",IF(Y4570&gt;Premissas!$B$6,"NÃO COMPRAR - REAJUSTE &gt;5%","COMPRAR")))</f>
        <v>SEM OFERTA</v>
      </c>
      <c r="AB4570" s="18" t="str">
        <f aca="false">IF(W4570="DIMEC",S4570,IF(W4570="MEDCENTRO",U4570,""))</f>
        <v/>
      </c>
      <c r="AC4570" s="18" t="n">
        <f aca="false">IF(AA4570&lt;&gt;"COMPRAR",0,IF(AB4570="",I4570,MIN(I4570,AB4570)))</f>
        <v>0</v>
      </c>
      <c r="AD4570" s="19" t="n">
        <f aca="false">IF(AC4570&gt;0,AC4570*V4570,0)</f>
        <v>0</v>
      </c>
      <c r="AE4570" s="19" t="n">
        <f aca="false">IF(AC4570&gt;0,(M4570-V4570)*AC4570,0)</f>
        <v>0</v>
      </c>
      <c r="AF4570" s="16" t="str">
        <f aca="false">IF(AA4570&lt;&gt;"COMPRAR","",IF(AB4570="",IF(X4570="","",IF(X4570-V4570&lt;0.01,"EMPATE TÉCNICO","")),IF(AB4570&lt;I4570,"ESTOQUE INSUFICIENTE",IF(X4570="","",IF(X4570-V4570&lt;0.01,"EMPATE TÉCNICO","")))))</f>
        <v/>
      </c>
      <c r="AG4570" s="16" t="s">
        <v>547</v>
      </c>
      <c r="AH4570" s="16" t="s">
        <v>2039</v>
      </c>
    </row>
    <row r="4571" customFormat="false" ht="15" hidden="false" customHeight="false" outlineLevel="0" collapsed="false">
      <c r="A4571" s="16" t="s">
        <v>14138</v>
      </c>
      <c r="B4571" s="17" t="s">
        <v>14139</v>
      </c>
      <c r="C4571" s="16" t="s">
        <v>14140</v>
      </c>
      <c r="D4571" s="16" t="s">
        <v>13343</v>
      </c>
      <c r="E4571" s="18" t="n">
        <v>1</v>
      </c>
      <c r="F4571" s="16" t="s">
        <v>41</v>
      </c>
      <c r="G4571" s="18" t="n">
        <v>4</v>
      </c>
      <c r="H4571" s="16" t="n">
        <v>2.7</v>
      </c>
      <c r="I4571" s="18" t="n">
        <v>3</v>
      </c>
      <c r="J4571" s="19" t="n">
        <v>22.66</v>
      </c>
      <c r="K4571" s="19" t="n">
        <v>22.66</v>
      </c>
      <c r="L4571" s="19" t="n">
        <v>22.66</v>
      </c>
      <c r="M4571" s="19" t="n">
        <f aca="false">IF(J4571&gt;0,J4571,K4571)*E4571</f>
        <v>22.66</v>
      </c>
      <c r="N4571" s="20"/>
      <c r="O4571" s="21" t="str">
        <f aca="false">IF(R4571="","",ROUND(R4571*(1-Premissas!$B$4),4))</f>
        <v/>
      </c>
      <c r="P4571" s="22"/>
      <c r="Q4571" s="22"/>
      <c r="R4571" s="23"/>
      <c r="S4571" s="24"/>
      <c r="T4571" s="24"/>
      <c r="U4571" s="25"/>
      <c r="V4571" s="19" t="str">
        <f aca="false">IF(COUNT(N4571:Q4571)=0,"",MIN(N4571:Q4571))</f>
        <v/>
      </c>
      <c r="W4571" s="16" t="str">
        <f aca="false">IF(V4571="","",INDEX($N$4:$Q$4,MATCH(V4571,N4571:Q4571,0)))</f>
        <v/>
      </c>
      <c r="X4571" s="19" t="str">
        <f aca="false">IF(COUNT(N4571:Q4571)&lt;2,"",SMALL(N4571:Q4571,2))</f>
        <v/>
      </c>
      <c r="Y4571" s="26" t="str">
        <f aca="false">IF(OR(V4571="",M4571=0),"",V4571/M4571-1)</f>
        <v/>
      </c>
      <c r="Z4571" s="26" t="str">
        <f aca="false">IF(OR(V4571="",L4571=""),"",V4571/(L4571*E4571)-1)</f>
        <v/>
      </c>
      <c r="AA4571" s="16" t="str">
        <f aca="false">IF(V4571="","SEM OFERTA",IF(OR(Y4571&gt;Premissas!$B$11,Y4571&lt;Premissas!$B$12),"VERIFICAR - UNIDADE/EMBALAGEM",IF(Y4571&gt;Premissas!$B$6,"NÃO COMPRAR - REAJUSTE &gt;5%","COMPRAR")))</f>
        <v>SEM OFERTA</v>
      </c>
      <c r="AB4571" s="18" t="str">
        <f aca="false">IF(W4571="DIMEC",S4571,IF(W4571="MEDCENTRO",U4571,""))</f>
        <v/>
      </c>
      <c r="AC4571" s="18" t="n">
        <f aca="false">IF(AA4571&lt;&gt;"COMPRAR",0,IF(AB4571="",I4571,MIN(I4571,AB4571)))</f>
        <v>0</v>
      </c>
      <c r="AD4571" s="19" t="n">
        <f aca="false">IF(AC4571&gt;0,AC4571*V4571,0)</f>
        <v>0</v>
      </c>
      <c r="AE4571" s="19" t="n">
        <f aca="false">IF(AC4571&gt;0,(M4571-V4571)*AC4571,0)</f>
        <v>0</v>
      </c>
      <c r="AF4571" s="16" t="str">
        <f aca="false">IF(AA4571&lt;&gt;"COMPRAR","",IF(AB4571="",IF(X4571="","",IF(X4571-V4571&lt;0.01,"EMPATE TÉCNICO","")),IF(AB4571&lt;I4571,"ESTOQUE INSUFICIENTE",IF(X4571="","",IF(X4571-V4571&lt;0.01,"EMPATE TÉCNICO","")))))</f>
        <v/>
      </c>
      <c r="AG4571" s="16" t="s">
        <v>547</v>
      </c>
      <c r="AH4571" s="16" t="s">
        <v>2039</v>
      </c>
    </row>
    <row r="4572" customFormat="false" ht="15" hidden="false" customHeight="false" outlineLevel="0" collapsed="false">
      <c r="A4572" s="16" t="s">
        <v>14141</v>
      </c>
      <c r="B4572" s="17" t="s">
        <v>14142</v>
      </c>
      <c r="C4572" s="16" t="s">
        <v>14143</v>
      </c>
      <c r="D4572" s="16" t="s">
        <v>641</v>
      </c>
      <c r="E4572" s="18" t="n">
        <v>1</v>
      </c>
      <c r="F4572" s="16" t="s">
        <v>42</v>
      </c>
      <c r="G4572" s="18" t="n">
        <v>3</v>
      </c>
      <c r="H4572" s="16" t="n">
        <v>1.3</v>
      </c>
      <c r="I4572" s="18" t="n">
        <v>1</v>
      </c>
      <c r="J4572" s="19" t="n">
        <v>51.62</v>
      </c>
      <c r="K4572" s="19" t="n">
        <v>51.62</v>
      </c>
      <c r="L4572" s="19" t="n">
        <v>51.615</v>
      </c>
      <c r="M4572" s="19" t="n">
        <f aca="false">IF(J4572&gt;0,J4572,K4572)*E4572</f>
        <v>51.62</v>
      </c>
      <c r="N4572" s="20"/>
      <c r="O4572" s="21" t="str">
        <f aca="false">IF(R4572="","",ROUND(R4572*(1-Premissas!$B$4),4))</f>
        <v/>
      </c>
      <c r="P4572" s="22"/>
      <c r="Q4572" s="22"/>
      <c r="R4572" s="23"/>
      <c r="S4572" s="24"/>
      <c r="T4572" s="24"/>
      <c r="U4572" s="25"/>
      <c r="V4572" s="19" t="str">
        <f aca="false">IF(COUNT(N4572:Q4572)=0,"",MIN(N4572:Q4572))</f>
        <v/>
      </c>
      <c r="W4572" s="16" t="str">
        <f aca="false">IF(V4572="","",INDEX($N$4:$Q$4,MATCH(V4572,N4572:Q4572,0)))</f>
        <v/>
      </c>
      <c r="X4572" s="19" t="str">
        <f aca="false">IF(COUNT(N4572:Q4572)&lt;2,"",SMALL(N4572:Q4572,2))</f>
        <v/>
      </c>
      <c r="Y4572" s="26" t="str">
        <f aca="false">IF(OR(V4572="",M4572=0),"",V4572/M4572-1)</f>
        <v/>
      </c>
      <c r="Z4572" s="26" t="str">
        <f aca="false">IF(OR(V4572="",L4572=""),"",V4572/(L4572*E4572)-1)</f>
        <v/>
      </c>
      <c r="AA4572" s="16" t="str">
        <f aca="false">IF(V4572="","SEM OFERTA",IF(OR(Y4572&gt;Premissas!$B$11,Y4572&lt;Premissas!$B$12),"VERIFICAR - UNIDADE/EMBALAGEM",IF(Y4572&gt;Premissas!$B$6,"NÃO COMPRAR - REAJUSTE &gt;5%","COMPRAR")))</f>
        <v>SEM OFERTA</v>
      </c>
      <c r="AB4572" s="18" t="str">
        <f aca="false">IF(W4572="DIMEC",S4572,IF(W4572="MEDCENTRO",U4572,""))</f>
        <v/>
      </c>
      <c r="AC4572" s="18" t="n">
        <f aca="false">IF(AA4572&lt;&gt;"COMPRAR",0,IF(AB4572="",I4572,MIN(I4572,AB4572)))</f>
        <v>0</v>
      </c>
      <c r="AD4572" s="19" t="n">
        <f aca="false">IF(AC4572&gt;0,AC4572*V4572,0)</f>
        <v>0</v>
      </c>
      <c r="AE4572" s="19" t="n">
        <f aca="false">IF(AC4572&gt;0,(M4572-V4572)*AC4572,0)</f>
        <v>0</v>
      </c>
      <c r="AF4572" s="16" t="str">
        <f aca="false">IF(AA4572&lt;&gt;"COMPRAR","",IF(AB4572="",IF(X4572="","",IF(X4572-V4572&lt;0.01,"EMPATE TÉCNICO","")),IF(AB4572&lt;I4572,"ESTOQUE INSUFICIENTE",IF(X4572="","",IF(X4572-V4572&lt;0.01,"EMPATE TÉCNICO","")))))</f>
        <v/>
      </c>
      <c r="AG4572" s="16" t="s">
        <v>547</v>
      </c>
      <c r="AH4572" s="16" t="s">
        <v>2039</v>
      </c>
    </row>
    <row r="4573" customFormat="false" ht="15" hidden="false" customHeight="false" outlineLevel="0" collapsed="false">
      <c r="A4573" s="16" t="s">
        <v>14144</v>
      </c>
      <c r="B4573" s="17" t="s">
        <v>14145</v>
      </c>
      <c r="C4573" s="16" t="s">
        <v>14146</v>
      </c>
      <c r="D4573" s="16" t="s">
        <v>527</v>
      </c>
      <c r="E4573" s="18" t="n">
        <v>1</v>
      </c>
      <c r="F4573" s="16" t="s">
        <v>43</v>
      </c>
      <c r="G4573" s="18" t="n">
        <v>0</v>
      </c>
      <c r="H4573" s="16" t="n">
        <v>3.4</v>
      </c>
      <c r="I4573" s="18" t="n">
        <v>9</v>
      </c>
      <c r="J4573" s="19" t="n">
        <v>11.352</v>
      </c>
      <c r="K4573" s="19" t="n">
        <v>11.352</v>
      </c>
      <c r="L4573" s="19" t="n">
        <v>10.754</v>
      </c>
      <c r="M4573" s="19" t="n">
        <f aca="false">IF(J4573&gt;0,J4573,K4573)*E4573</f>
        <v>11.352</v>
      </c>
      <c r="N4573" s="20"/>
      <c r="O4573" s="21" t="str">
        <f aca="false">IF(R4573="","",ROUND(R4573*(1-Premissas!$B$4),4))</f>
        <v/>
      </c>
      <c r="P4573" s="22"/>
      <c r="Q4573" s="22"/>
      <c r="R4573" s="23"/>
      <c r="S4573" s="24"/>
      <c r="T4573" s="24"/>
      <c r="U4573" s="25"/>
      <c r="V4573" s="19" t="str">
        <f aca="false">IF(COUNT(N4573:Q4573)=0,"",MIN(N4573:Q4573))</f>
        <v/>
      </c>
      <c r="W4573" s="16" t="str">
        <f aca="false">IF(V4573="","",INDEX($N$4:$Q$4,MATCH(V4573,N4573:Q4573,0)))</f>
        <v/>
      </c>
      <c r="X4573" s="19" t="str">
        <f aca="false">IF(COUNT(N4573:Q4573)&lt;2,"",SMALL(N4573:Q4573,2))</f>
        <v/>
      </c>
      <c r="Y4573" s="26" t="str">
        <f aca="false">IF(OR(V4573="",M4573=0),"",V4573/M4573-1)</f>
        <v/>
      </c>
      <c r="Z4573" s="26" t="str">
        <f aca="false">IF(OR(V4573="",L4573=""),"",V4573/(L4573*E4573)-1)</f>
        <v/>
      </c>
      <c r="AA4573" s="16" t="str">
        <f aca="false">IF(V4573="","SEM OFERTA",IF(OR(Y4573&gt;Premissas!$B$11,Y4573&lt;Premissas!$B$12),"VERIFICAR - UNIDADE/EMBALAGEM",IF(Y4573&gt;Premissas!$B$6,"NÃO COMPRAR - REAJUSTE &gt;5%","COMPRAR")))</f>
        <v>SEM OFERTA</v>
      </c>
      <c r="AB4573" s="18" t="str">
        <f aca="false">IF(W4573="DIMEC",S4573,IF(W4573="MEDCENTRO",U4573,""))</f>
        <v/>
      </c>
      <c r="AC4573" s="18" t="n">
        <f aca="false">IF(AA4573&lt;&gt;"COMPRAR",0,IF(AB4573="",I4573,MIN(I4573,AB4573)))</f>
        <v>0</v>
      </c>
      <c r="AD4573" s="19" t="n">
        <f aca="false">IF(AC4573&gt;0,AC4573*V4573,0)</f>
        <v>0</v>
      </c>
      <c r="AE4573" s="19" t="n">
        <f aca="false">IF(AC4573&gt;0,(M4573-V4573)*AC4573,0)</f>
        <v>0</v>
      </c>
      <c r="AF4573" s="16" t="str">
        <f aca="false">IF(AA4573&lt;&gt;"COMPRAR","",IF(AB4573="",IF(X4573="","",IF(X4573-V4573&lt;0.01,"EMPATE TÉCNICO","")),IF(AB4573&lt;I4573,"ESTOQUE INSUFICIENTE",IF(X4573="","",IF(X4573-V4573&lt;0.01,"EMPATE TÉCNICO","")))))</f>
        <v/>
      </c>
      <c r="AG4573" s="16" t="s">
        <v>547</v>
      </c>
      <c r="AH4573" s="16" t="s">
        <v>2039</v>
      </c>
    </row>
    <row r="4574" customFormat="false" ht="15" hidden="false" customHeight="false" outlineLevel="0" collapsed="false">
      <c r="A4574" s="16" t="s">
        <v>14147</v>
      </c>
      <c r="B4574" s="17" t="s">
        <v>14148</v>
      </c>
      <c r="C4574" s="16" t="s">
        <v>14149</v>
      </c>
      <c r="D4574" s="16" t="s">
        <v>13608</v>
      </c>
      <c r="E4574" s="18" t="n">
        <v>1</v>
      </c>
      <c r="F4574" s="16" t="s">
        <v>41</v>
      </c>
      <c r="G4574" s="18" t="n">
        <v>4</v>
      </c>
      <c r="H4574" s="16" t="n">
        <v>1.6</v>
      </c>
      <c r="I4574" s="18" t="n">
        <v>1</v>
      </c>
      <c r="J4574" s="19" t="n">
        <v>35.61</v>
      </c>
      <c r="K4574" s="19" t="n">
        <v>35.61</v>
      </c>
      <c r="L4574" s="19" t="n">
        <v>34.76</v>
      </c>
      <c r="M4574" s="19" t="n">
        <f aca="false">IF(J4574&gt;0,J4574,K4574)*E4574</f>
        <v>35.61</v>
      </c>
      <c r="N4574" s="20"/>
      <c r="O4574" s="21" t="str">
        <f aca="false">IF(R4574="","",ROUND(R4574*(1-Premissas!$B$4),4))</f>
        <v/>
      </c>
      <c r="P4574" s="22"/>
      <c r="Q4574" s="22"/>
      <c r="R4574" s="23"/>
      <c r="S4574" s="24"/>
      <c r="T4574" s="24"/>
      <c r="U4574" s="25"/>
      <c r="V4574" s="19" t="str">
        <f aca="false">IF(COUNT(N4574:Q4574)=0,"",MIN(N4574:Q4574))</f>
        <v/>
      </c>
      <c r="W4574" s="16" t="str">
        <f aca="false">IF(V4574="","",INDEX($N$4:$Q$4,MATCH(V4574,N4574:Q4574,0)))</f>
        <v/>
      </c>
      <c r="X4574" s="19" t="str">
        <f aca="false">IF(COUNT(N4574:Q4574)&lt;2,"",SMALL(N4574:Q4574,2))</f>
        <v/>
      </c>
      <c r="Y4574" s="26" t="str">
        <f aca="false">IF(OR(V4574="",M4574=0),"",V4574/M4574-1)</f>
        <v/>
      </c>
      <c r="Z4574" s="26" t="str">
        <f aca="false">IF(OR(V4574="",L4574=""),"",V4574/(L4574*E4574)-1)</f>
        <v/>
      </c>
      <c r="AA4574" s="16" t="str">
        <f aca="false">IF(V4574="","SEM OFERTA",IF(OR(Y4574&gt;Premissas!$B$11,Y4574&lt;Premissas!$B$12),"VERIFICAR - UNIDADE/EMBALAGEM",IF(Y4574&gt;Premissas!$B$6,"NÃO COMPRAR - REAJUSTE &gt;5%","COMPRAR")))</f>
        <v>SEM OFERTA</v>
      </c>
      <c r="AB4574" s="18" t="str">
        <f aca="false">IF(W4574="DIMEC",S4574,IF(W4574="MEDCENTRO",U4574,""))</f>
        <v/>
      </c>
      <c r="AC4574" s="18" t="n">
        <f aca="false">IF(AA4574&lt;&gt;"COMPRAR",0,IF(AB4574="",I4574,MIN(I4574,AB4574)))</f>
        <v>0</v>
      </c>
      <c r="AD4574" s="19" t="n">
        <f aca="false">IF(AC4574&gt;0,AC4574*V4574,0)</f>
        <v>0</v>
      </c>
      <c r="AE4574" s="19" t="n">
        <f aca="false">IF(AC4574&gt;0,(M4574-V4574)*AC4574,0)</f>
        <v>0</v>
      </c>
      <c r="AF4574" s="16" t="str">
        <f aca="false">IF(AA4574&lt;&gt;"COMPRAR","",IF(AB4574="",IF(X4574="","",IF(X4574-V4574&lt;0.01,"EMPATE TÉCNICO","")),IF(AB4574&lt;I4574,"ESTOQUE INSUFICIENTE",IF(X4574="","",IF(X4574-V4574&lt;0.01,"EMPATE TÉCNICO","")))))</f>
        <v/>
      </c>
      <c r="AG4574" s="16" t="s">
        <v>547</v>
      </c>
      <c r="AH4574" s="16" t="s">
        <v>2039</v>
      </c>
    </row>
    <row r="4575" customFormat="false" ht="15" hidden="false" customHeight="false" outlineLevel="0" collapsed="false">
      <c r="A4575" s="16" t="s">
        <v>14150</v>
      </c>
      <c r="B4575" s="17" t="s">
        <v>14151</v>
      </c>
      <c r="C4575" s="16" t="s">
        <v>14152</v>
      </c>
      <c r="D4575" s="16" t="s">
        <v>9581</v>
      </c>
      <c r="E4575" s="18" t="n">
        <v>1</v>
      </c>
      <c r="F4575" s="16" t="s">
        <v>41</v>
      </c>
      <c r="G4575" s="18" t="n">
        <v>5</v>
      </c>
      <c r="H4575" s="16" t="n">
        <v>4.3</v>
      </c>
      <c r="I4575" s="18" t="n">
        <v>7</v>
      </c>
      <c r="J4575" s="19" t="n">
        <v>110.44</v>
      </c>
      <c r="K4575" s="19" t="n">
        <v>110.44</v>
      </c>
      <c r="L4575" s="19" t="n">
        <v>108.14</v>
      </c>
      <c r="M4575" s="19" t="n">
        <f aca="false">IF(J4575&gt;0,J4575,K4575)*E4575</f>
        <v>110.44</v>
      </c>
      <c r="N4575" s="20"/>
      <c r="O4575" s="21" t="str">
        <f aca="false">IF(R4575="","",ROUND(R4575*(1-Premissas!$B$4),4))</f>
        <v/>
      </c>
      <c r="P4575" s="22"/>
      <c r="Q4575" s="22"/>
      <c r="R4575" s="23"/>
      <c r="S4575" s="24"/>
      <c r="T4575" s="24"/>
      <c r="U4575" s="25"/>
      <c r="V4575" s="19" t="str">
        <f aca="false">IF(COUNT(N4575:Q4575)=0,"",MIN(N4575:Q4575))</f>
        <v/>
      </c>
      <c r="W4575" s="16" t="str">
        <f aca="false">IF(V4575="","",INDEX($N$4:$Q$4,MATCH(V4575,N4575:Q4575,0)))</f>
        <v/>
      </c>
      <c r="X4575" s="19" t="str">
        <f aca="false">IF(COUNT(N4575:Q4575)&lt;2,"",SMALL(N4575:Q4575,2))</f>
        <v/>
      </c>
      <c r="Y4575" s="26" t="str">
        <f aca="false">IF(OR(V4575="",M4575=0),"",V4575/M4575-1)</f>
        <v/>
      </c>
      <c r="Z4575" s="26" t="str">
        <f aca="false">IF(OR(V4575="",L4575=""),"",V4575/(L4575*E4575)-1)</f>
        <v/>
      </c>
      <c r="AA4575" s="16" t="str">
        <f aca="false">IF(V4575="","SEM OFERTA",IF(OR(Y4575&gt;Premissas!$B$11,Y4575&lt;Premissas!$B$12),"VERIFICAR - UNIDADE/EMBALAGEM",IF(Y4575&gt;Premissas!$B$6,"NÃO COMPRAR - REAJUSTE &gt;5%","COMPRAR")))</f>
        <v>SEM OFERTA</v>
      </c>
      <c r="AB4575" s="18" t="str">
        <f aca="false">IF(W4575="DIMEC",S4575,IF(W4575="MEDCENTRO",U4575,""))</f>
        <v/>
      </c>
      <c r="AC4575" s="18" t="n">
        <f aca="false">IF(AA4575&lt;&gt;"COMPRAR",0,IF(AB4575="",I4575,MIN(I4575,AB4575)))</f>
        <v>0</v>
      </c>
      <c r="AD4575" s="19" t="n">
        <f aca="false">IF(AC4575&gt;0,AC4575*V4575,0)</f>
        <v>0</v>
      </c>
      <c r="AE4575" s="19" t="n">
        <f aca="false">IF(AC4575&gt;0,(M4575-V4575)*AC4575,0)</f>
        <v>0</v>
      </c>
      <c r="AF4575" s="16" t="str">
        <f aca="false">IF(AA4575&lt;&gt;"COMPRAR","",IF(AB4575="",IF(X4575="","",IF(X4575-V4575&lt;0.01,"EMPATE TÉCNICO","")),IF(AB4575&lt;I4575,"ESTOQUE INSUFICIENTE",IF(X4575="","",IF(X4575-V4575&lt;0.01,"EMPATE TÉCNICO","")))))</f>
        <v/>
      </c>
      <c r="AG4575" s="16" t="s">
        <v>328</v>
      </c>
      <c r="AH4575" s="16" t="s">
        <v>2039</v>
      </c>
    </row>
    <row r="4576" customFormat="false" ht="15" hidden="false" customHeight="false" outlineLevel="0" collapsed="false">
      <c r="A4576" s="16" t="s">
        <v>14153</v>
      </c>
      <c r="B4576" s="17" t="s">
        <v>14154</v>
      </c>
      <c r="C4576" s="16" t="s">
        <v>14155</v>
      </c>
      <c r="D4576" s="16" t="s">
        <v>13514</v>
      </c>
      <c r="E4576" s="18" t="n">
        <v>1</v>
      </c>
      <c r="F4576" s="16" t="s">
        <v>41</v>
      </c>
      <c r="G4576" s="18" t="n">
        <v>4</v>
      </c>
      <c r="H4576" s="16" t="n">
        <v>3.1</v>
      </c>
      <c r="I4576" s="18" t="n">
        <v>5</v>
      </c>
      <c r="J4576" s="19" t="n">
        <v>15.145</v>
      </c>
      <c r="K4576" s="19" t="n">
        <v>15.145</v>
      </c>
      <c r="L4576" s="19" t="n">
        <v>15.145</v>
      </c>
      <c r="M4576" s="19" t="n">
        <f aca="false">IF(J4576&gt;0,J4576,K4576)*E4576</f>
        <v>15.145</v>
      </c>
      <c r="N4576" s="20"/>
      <c r="O4576" s="21" t="str">
        <f aca="false">IF(R4576="","",ROUND(R4576*(1-Premissas!$B$4),4))</f>
        <v/>
      </c>
      <c r="P4576" s="22"/>
      <c r="Q4576" s="22"/>
      <c r="R4576" s="23"/>
      <c r="S4576" s="24"/>
      <c r="T4576" s="24"/>
      <c r="U4576" s="25"/>
      <c r="V4576" s="19" t="str">
        <f aca="false">IF(COUNT(N4576:Q4576)=0,"",MIN(N4576:Q4576))</f>
        <v/>
      </c>
      <c r="W4576" s="16" t="str">
        <f aca="false">IF(V4576="","",INDEX($N$4:$Q$4,MATCH(V4576,N4576:Q4576,0)))</f>
        <v/>
      </c>
      <c r="X4576" s="19" t="str">
        <f aca="false">IF(COUNT(N4576:Q4576)&lt;2,"",SMALL(N4576:Q4576,2))</f>
        <v/>
      </c>
      <c r="Y4576" s="26" t="str">
        <f aca="false">IF(OR(V4576="",M4576=0),"",V4576/M4576-1)</f>
        <v/>
      </c>
      <c r="Z4576" s="26" t="str">
        <f aca="false">IF(OR(V4576="",L4576=""),"",V4576/(L4576*E4576)-1)</f>
        <v/>
      </c>
      <c r="AA4576" s="16" t="str">
        <f aca="false">IF(V4576="","SEM OFERTA",IF(OR(Y4576&gt;Premissas!$B$11,Y4576&lt;Premissas!$B$12),"VERIFICAR - UNIDADE/EMBALAGEM",IF(Y4576&gt;Premissas!$B$6,"NÃO COMPRAR - REAJUSTE &gt;5%","COMPRAR")))</f>
        <v>SEM OFERTA</v>
      </c>
      <c r="AB4576" s="18" t="str">
        <f aca="false">IF(W4576="DIMEC",S4576,IF(W4576="MEDCENTRO",U4576,""))</f>
        <v/>
      </c>
      <c r="AC4576" s="18" t="n">
        <f aca="false">IF(AA4576&lt;&gt;"COMPRAR",0,IF(AB4576="",I4576,MIN(I4576,AB4576)))</f>
        <v>0</v>
      </c>
      <c r="AD4576" s="19" t="n">
        <f aca="false">IF(AC4576&gt;0,AC4576*V4576,0)</f>
        <v>0</v>
      </c>
      <c r="AE4576" s="19" t="n">
        <f aca="false">IF(AC4576&gt;0,(M4576-V4576)*AC4576,0)</f>
        <v>0</v>
      </c>
      <c r="AF4576" s="16" t="str">
        <f aca="false">IF(AA4576&lt;&gt;"COMPRAR","",IF(AB4576="",IF(X4576="","",IF(X4576-V4576&lt;0.01,"EMPATE TÉCNICO","")),IF(AB4576&lt;I4576,"ESTOQUE INSUFICIENTE",IF(X4576="","",IF(X4576-V4576&lt;0.01,"EMPATE TÉCNICO","")))))</f>
        <v/>
      </c>
      <c r="AG4576" s="16" t="s">
        <v>547</v>
      </c>
      <c r="AH4576" s="16" t="s">
        <v>2039</v>
      </c>
    </row>
    <row r="4577" customFormat="false" ht="15" hidden="false" customHeight="false" outlineLevel="0" collapsed="false">
      <c r="A4577" s="16" t="s">
        <v>14156</v>
      </c>
      <c r="B4577" s="17" t="s">
        <v>14157</v>
      </c>
      <c r="C4577" s="16" t="s">
        <v>14158</v>
      </c>
      <c r="D4577" s="16" t="s">
        <v>13514</v>
      </c>
      <c r="E4577" s="18" t="n">
        <v>1</v>
      </c>
      <c r="F4577" s="16" t="s">
        <v>41</v>
      </c>
      <c r="G4577" s="18" t="n">
        <v>3</v>
      </c>
      <c r="H4577" s="16" t="n">
        <v>4.3</v>
      </c>
      <c r="I4577" s="18" t="n">
        <v>9</v>
      </c>
      <c r="J4577" s="19" t="n">
        <v>39.41</v>
      </c>
      <c r="K4577" s="19" t="n">
        <v>39.41</v>
      </c>
      <c r="L4577" s="19" t="n">
        <v>38.4483</v>
      </c>
      <c r="M4577" s="19" t="n">
        <f aca="false">IF(J4577&gt;0,J4577,K4577)*E4577</f>
        <v>39.41</v>
      </c>
      <c r="N4577" s="20"/>
      <c r="O4577" s="21" t="str">
        <f aca="false">IF(R4577="","",ROUND(R4577*(1-Premissas!$B$4),4))</f>
        <v/>
      </c>
      <c r="P4577" s="22"/>
      <c r="Q4577" s="22"/>
      <c r="R4577" s="23"/>
      <c r="S4577" s="24"/>
      <c r="T4577" s="24"/>
      <c r="U4577" s="25"/>
      <c r="V4577" s="19" t="str">
        <f aca="false">IF(COUNT(N4577:Q4577)=0,"",MIN(N4577:Q4577))</f>
        <v/>
      </c>
      <c r="W4577" s="16" t="str">
        <f aca="false">IF(V4577="","",INDEX($N$4:$Q$4,MATCH(V4577,N4577:Q4577,0)))</f>
        <v/>
      </c>
      <c r="X4577" s="19" t="str">
        <f aca="false">IF(COUNT(N4577:Q4577)&lt;2,"",SMALL(N4577:Q4577,2))</f>
        <v/>
      </c>
      <c r="Y4577" s="26" t="str">
        <f aca="false">IF(OR(V4577="",M4577=0),"",V4577/M4577-1)</f>
        <v/>
      </c>
      <c r="Z4577" s="26" t="str">
        <f aca="false">IF(OR(V4577="",L4577=""),"",V4577/(L4577*E4577)-1)</f>
        <v/>
      </c>
      <c r="AA4577" s="16" t="str">
        <f aca="false">IF(V4577="","SEM OFERTA",IF(OR(Y4577&gt;Premissas!$B$11,Y4577&lt;Premissas!$B$12),"VERIFICAR - UNIDADE/EMBALAGEM",IF(Y4577&gt;Premissas!$B$6,"NÃO COMPRAR - REAJUSTE &gt;5%","COMPRAR")))</f>
        <v>SEM OFERTA</v>
      </c>
      <c r="AB4577" s="18" t="str">
        <f aca="false">IF(W4577="DIMEC",S4577,IF(W4577="MEDCENTRO",U4577,""))</f>
        <v/>
      </c>
      <c r="AC4577" s="18" t="n">
        <f aca="false">IF(AA4577&lt;&gt;"COMPRAR",0,IF(AB4577="",I4577,MIN(I4577,AB4577)))</f>
        <v>0</v>
      </c>
      <c r="AD4577" s="19" t="n">
        <f aca="false">IF(AC4577&gt;0,AC4577*V4577,0)</f>
        <v>0</v>
      </c>
      <c r="AE4577" s="19" t="n">
        <f aca="false">IF(AC4577&gt;0,(M4577-V4577)*AC4577,0)</f>
        <v>0</v>
      </c>
      <c r="AF4577" s="16" t="str">
        <f aca="false">IF(AA4577&lt;&gt;"COMPRAR","",IF(AB4577="",IF(X4577="","",IF(X4577-V4577&lt;0.01,"EMPATE TÉCNICO","")),IF(AB4577&lt;I4577,"ESTOQUE INSUFICIENTE",IF(X4577="","",IF(X4577-V4577&lt;0.01,"EMPATE TÉCNICO","")))))</f>
        <v/>
      </c>
      <c r="AG4577" s="16" t="s">
        <v>713</v>
      </c>
      <c r="AH4577" s="16" t="s">
        <v>2039</v>
      </c>
    </row>
    <row r="4578" customFormat="false" ht="15" hidden="false" customHeight="false" outlineLevel="0" collapsed="false">
      <c r="A4578" s="16" t="s">
        <v>14159</v>
      </c>
      <c r="B4578" s="17" t="s">
        <v>14160</v>
      </c>
      <c r="C4578" s="16" t="s">
        <v>14161</v>
      </c>
      <c r="D4578" s="16" t="s">
        <v>637</v>
      </c>
      <c r="E4578" s="18" t="n">
        <v>1</v>
      </c>
      <c r="F4578" s="16" t="s">
        <v>41</v>
      </c>
      <c r="G4578" s="18" t="n">
        <v>18</v>
      </c>
      <c r="H4578" s="16" t="n">
        <v>9.6</v>
      </c>
      <c r="I4578" s="18" t="n">
        <v>7</v>
      </c>
      <c r="J4578" s="19" t="n">
        <v>6.64</v>
      </c>
      <c r="K4578" s="19" t="n">
        <v>6.64</v>
      </c>
      <c r="L4578" s="19" t="n">
        <v>6.64</v>
      </c>
      <c r="M4578" s="19" t="n">
        <f aca="false">IF(J4578&gt;0,J4578,K4578)*E4578</f>
        <v>6.64</v>
      </c>
      <c r="N4578" s="20"/>
      <c r="O4578" s="21" t="str">
        <f aca="false">IF(R4578="","",ROUND(R4578*(1-Premissas!$B$4),4))</f>
        <v/>
      </c>
      <c r="P4578" s="22"/>
      <c r="Q4578" s="22"/>
      <c r="R4578" s="23"/>
      <c r="S4578" s="24"/>
      <c r="T4578" s="24"/>
      <c r="U4578" s="25"/>
      <c r="V4578" s="19" t="str">
        <f aca="false">IF(COUNT(N4578:Q4578)=0,"",MIN(N4578:Q4578))</f>
        <v/>
      </c>
      <c r="W4578" s="16" t="str">
        <f aca="false">IF(V4578="","",INDEX($N$4:$Q$4,MATCH(V4578,N4578:Q4578,0)))</f>
        <v/>
      </c>
      <c r="X4578" s="19" t="str">
        <f aca="false">IF(COUNT(N4578:Q4578)&lt;2,"",SMALL(N4578:Q4578,2))</f>
        <v/>
      </c>
      <c r="Y4578" s="26" t="str">
        <f aca="false">IF(OR(V4578="",M4578=0),"",V4578/M4578-1)</f>
        <v/>
      </c>
      <c r="Z4578" s="26" t="str">
        <f aca="false">IF(OR(V4578="",L4578=""),"",V4578/(L4578*E4578)-1)</f>
        <v/>
      </c>
      <c r="AA4578" s="16" t="str">
        <f aca="false">IF(V4578="","SEM OFERTA",IF(OR(Y4578&gt;Premissas!$B$11,Y4578&lt;Premissas!$B$12),"VERIFICAR - UNIDADE/EMBALAGEM",IF(Y4578&gt;Premissas!$B$6,"NÃO COMPRAR - REAJUSTE &gt;5%","COMPRAR")))</f>
        <v>SEM OFERTA</v>
      </c>
      <c r="AB4578" s="18" t="str">
        <f aca="false">IF(W4578="DIMEC",S4578,IF(W4578="MEDCENTRO",U4578,""))</f>
        <v/>
      </c>
      <c r="AC4578" s="18" t="n">
        <f aca="false">IF(AA4578&lt;&gt;"COMPRAR",0,IF(AB4578="",I4578,MIN(I4578,AB4578)))</f>
        <v>0</v>
      </c>
      <c r="AD4578" s="19" t="n">
        <f aca="false">IF(AC4578&gt;0,AC4578*V4578,0)</f>
        <v>0</v>
      </c>
      <c r="AE4578" s="19" t="n">
        <f aca="false">IF(AC4578&gt;0,(M4578-V4578)*AC4578,0)</f>
        <v>0</v>
      </c>
      <c r="AF4578" s="16" t="str">
        <f aca="false">IF(AA4578&lt;&gt;"COMPRAR","",IF(AB4578="",IF(X4578="","",IF(X4578-V4578&lt;0.01,"EMPATE TÉCNICO","")),IF(AB4578&lt;I4578,"ESTOQUE INSUFICIENTE",IF(X4578="","",IF(X4578-V4578&lt;0.01,"EMPATE TÉCNICO","")))))</f>
        <v/>
      </c>
      <c r="AG4578" s="16" t="s">
        <v>547</v>
      </c>
      <c r="AH4578" s="16" t="s">
        <v>2039</v>
      </c>
    </row>
    <row r="4579" customFormat="false" ht="15" hidden="false" customHeight="false" outlineLevel="0" collapsed="false">
      <c r="A4579" s="16" t="s">
        <v>14162</v>
      </c>
      <c r="B4579" s="17" t="s">
        <v>14163</v>
      </c>
      <c r="C4579" s="16" t="s">
        <v>14164</v>
      </c>
      <c r="D4579" s="16" t="s">
        <v>641</v>
      </c>
      <c r="E4579" s="18" t="n">
        <v>1</v>
      </c>
      <c r="F4579" s="16" t="s">
        <v>43</v>
      </c>
      <c r="G4579" s="18" t="n">
        <v>0</v>
      </c>
      <c r="H4579" s="16" t="n">
        <v>0.3</v>
      </c>
      <c r="I4579" s="18" t="n">
        <v>1</v>
      </c>
      <c r="J4579" s="19" t="n">
        <v>30.25</v>
      </c>
      <c r="K4579" s="19" t="n">
        <v>30.25</v>
      </c>
      <c r="L4579" s="19" t="n">
        <v>30.25</v>
      </c>
      <c r="M4579" s="19" t="n">
        <f aca="false">IF(J4579&gt;0,J4579,K4579)*E4579</f>
        <v>30.25</v>
      </c>
      <c r="N4579" s="20"/>
      <c r="O4579" s="21" t="str">
        <f aca="false">IF(R4579="","",ROUND(R4579*(1-Premissas!$B$4),4))</f>
        <v/>
      </c>
      <c r="P4579" s="22"/>
      <c r="Q4579" s="22"/>
      <c r="R4579" s="23"/>
      <c r="S4579" s="24"/>
      <c r="T4579" s="24"/>
      <c r="U4579" s="25"/>
      <c r="V4579" s="19" t="str">
        <f aca="false">IF(COUNT(N4579:Q4579)=0,"",MIN(N4579:Q4579))</f>
        <v/>
      </c>
      <c r="W4579" s="16" t="str">
        <f aca="false">IF(V4579="","",INDEX($N$4:$Q$4,MATCH(V4579,N4579:Q4579,0)))</f>
        <v/>
      </c>
      <c r="X4579" s="19" t="str">
        <f aca="false">IF(COUNT(N4579:Q4579)&lt;2,"",SMALL(N4579:Q4579,2))</f>
        <v/>
      </c>
      <c r="Y4579" s="26" t="str">
        <f aca="false">IF(OR(V4579="",M4579=0),"",V4579/M4579-1)</f>
        <v/>
      </c>
      <c r="Z4579" s="26" t="str">
        <f aca="false">IF(OR(V4579="",L4579=""),"",V4579/(L4579*E4579)-1)</f>
        <v/>
      </c>
      <c r="AA4579" s="16" t="str">
        <f aca="false">IF(V4579="","SEM OFERTA",IF(OR(Y4579&gt;Premissas!$B$11,Y4579&lt;Premissas!$B$12),"VERIFICAR - UNIDADE/EMBALAGEM",IF(Y4579&gt;Premissas!$B$6,"NÃO COMPRAR - REAJUSTE &gt;5%","COMPRAR")))</f>
        <v>SEM OFERTA</v>
      </c>
      <c r="AB4579" s="18" t="str">
        <f aca="false">IF(W4579="DIMEC",S4579,IF(W4579="MEDCENTRO",U4579,""))</f>
        <v/>
      </c>
      <c r="AC4579" s="18" t="n">
        <f aca="false">IF(AA4579&lt;&gt;"COMPRAR",0,IF(AB4579="",I4579,MIN(I4579,AB4579)))</f>
        <v>0</v>
      </c>
      <c r="AD4579" s="19" t="n">
        <f aca="false">IF(AC4579&gt;0,AC4579*V4579,0)</f>
        <v>0</v>
      </c>
      <c r="AE4579" s="19" t="n">
        <f aca="false">IF(AC4579&gt;0,(M4579-V4579)*AC4579,0)</f>
        <v>0</v>
      </c>
      <c r="AF4579" s="16" t="str">
        <f aca="false">IF(AA4579&lt;&gt;"COMPRAR","",IF(AB4579="",IF(X4579="","",IF(X4579-V4579&lt;0.01,"EMPATE TÉCNICO","")),IF(AB4579&lt;I4579,"ESTOQUE INSUFICIENTE",IF(X4579="","",IF(X4579-V4579&lt;0.01,"EMPATE TÉCNICO","")))))</f>
        <v/>
      </c>
      <c r="AG4579" s="16" t="s">
        <v>547</v>
      </c>
      <c r="AH4579" s="16" t="s">
        <v>2039</v>
      </c>
    </row>
    <row r="4580" customFormat="false" ht="15" hidden="false" customHeight="false" outlineLevel="0" collapsed="false">
      <c r="A4580" s="16" t="s">
        <v>14165</v>
      </c>
      <c r="B4580" s="17" t="s">
        <v>14166</v>
      </c>
      <c r="C4580" s="16" t="s">
        <v>14167</v>
      </c>
      <c r="D4580" s="16" t="s">
        <v>641</v>
      </c>
      <c r="E4580" s="18" t="n">
        <v>1</v>
      </c>
      <c r="F4580" s="16" t="s">
        <v>43</v>
      </c>
      <c r="G4580" s="18" t="n">
        <v>0</v>
      </c>
      <c r="H4580" s="16" t="n">
        <v>0.2</v>
      </c>
      <c r="I4580" s="18" t="n">
        <v>1</v>
      </c>
      <c r="J4580" s="19" t="n">
        <v>19.31</v>
      </c>
      <c r="K4580" s="19" t="n">
        <v>19.31</v>
      </c>
      <c r="L4580" s="19" t="n">
        <v>19.31</v>
      </c>
      <c r="M4580" s="19" t="n">
        <f aca="false">IF(J4580&gt;0,J4580,K4580)*E4580</f>
        <v>19.31</v>
      </c>
      <c r="N4580" s="20"/>
      <c r="O4580" s="21" t="str">
        <f aca="false">IF(R4580="","",ROUND(R4580*(1-Premissas!$B$4),4))</f>
        <v/>
      </c>
      <c r="P4580" s="22"/>
      <c r="Q4580" s="22"/>
      <c r="R4580" s="23"/>
      <c r="S4580" s="24"/>
      <c r="T4580" s="24"/>
      <c r="U4580" s="25"/>
      <c r="V4580" s="19" t="str">
        <f aca="false">IF(COUNT(N4580:Q4580)=0,"",MIN(N4580:Q4580))</f>
        <v/>
      </c>
      <c r="W4580" s="16" t="str">
        <f aca="false">IF(V4580="","",INDEX($N$4:$Q$4,MATCH(V4580,N4580:Q4580,0)))</f>
        <v/>
      </c>
      <c r="X4580" s="19" t="str">
        <f aca="false">IF(COUNT(N4580:Q4580)&lt;2,"",SMALL(N4580:Q4580,2))</f>
        <v/>
      </c>
      <c r="Y4580" s="26" t="str">
        <f aca="false">IF(OR(V4580="",M4580=0),"",V4580/M4580-1)</f>
        <v/>
      </c>
      <c r="Z4580" s="26" t="str">
        <f aca="false">IF(OR(V4580="",L4580=""),"",V4580/(L4580*E4580)-1)</f>
        <v/>
      </c>
      <c r="AA4580" s="16" t="str">
        <f aca="false">IF(V4580="","SEM OFERTA",IF(OR(Y4580&gt;Premissas!$B$11,Y4580&lt;Premissas!$B$12),"VERIFICAR - UNIDADE/EMBALAGEM",IF(Y4580&gt;Premissas!$B$6,"NÃO COMPRAR - REAJUSTE &gt;5%","COMPRAR")))</f>
        <v>SEM OFERTA</v>
      </c>
      <c r="AB4580" s="18" t="str">
        <f aca="false">IF(W4580="DIMEC",S4580,IF(W4580="MEDCENTRO",U4580,""))</f>
        <v/>
      </c>
      <c r="AC4580" s="18" t="n">
        <f aca="false">IF(AA4580&lt;&gt;"COMPRAR",0,IF(AB4580="",I4580,MIN(I4580,AB4580)))</f>
        <v>0</v>
      </c>
      <c r="AD4580" s="19" t="n">
        <f aca="false">IF(AC4580&gt;0,AC4580*V4580,0)</f>
        <v>0</v>
      </c>
      <c r="AE4580" s="19" t="n">
        <f aca="false">IF(AC4580&gt;0,(M4580-V4580)*AC4580,0)</f>
        <v>0</v>
      </c>
      <c r="AF4580" s="16" t="str">
        <f aca="false">IF(AA4580&lt;&gt;"COMPRAR","",IF(AB4580="",IF(X4580="","",IF(X4580-V4580&lt;0.01,"EMPATE TÉCNICO","")),IF(AB4580&lt;I4580,"ESTOQUE INSUFICIENTE",IF(X4580="","",IF(X4580-V4580&lt;0.01,"EMPATE TÉCNICO","")))))</f>
        <v/>
      </c>
      <c r="AG4580" s="16" t="s">
        <v>547</v>
      </c>
      <c r="AH4580" s="16" t="s">
        <v>2039</v>
      </c>
    </row>
    <row r="4581" customFormat="false" ht="15" hidden="false" customHeight="false" outlineLevel="0" collapsed="false">
      <c r="A4581" s="16" t="s">
        <v>14168</v>
      </c>
      <c r="B4581" s="17" t="s">
        <v>14169</v>
      </c>
      <c r="C4581" s="16" t="s">
        <v>14170</v>
      </c>
      <c r="D4581" s="16" t="s">
        <v>641</v>
      </c>
      <c r="E4581" s="18" t="n">
        <v>1</v>
      </c>
      <c r="F4581" s="16" t="s">
        <v>43</v>
      </c>
      <c r="G4581" s="18" t="n">
        <v>0</v>
      </c>
      <c r="H4581" s="16" t="n">
        <v>0.1</v>
      </c>
      <c r="I4581" s="18" t="n">
        <v>1</v>
      </c>
      <c r="J4581" s="19" t="n">
        <v>38.63</v>
      </c>
      <c r="K4581" s="19" t="n">
        <v>38.63</v>
      </c>
      <c r="L4581" s="19" t="n">
        <v>38.63</v>
      </c>
      <c r="M4581" s="19" t="n">
        <f aca="false">IF(J4581&gt;0,J4581,K4581)*E4581</f>
        <v>38.63</v>
      </c>
      <c r="N4581" s="20"/>
      <c r="O4581" s="21" t="str">
        <f aca="false">IF(R4581="","",ROUND(R4581*(1-Premissas!$B$4),4))</f>
        <v/>
      </c>
      <c r="P4581" s="22"/>
      <c r="Q4581" s="22"/>
      <c r="R4581" s="23"/>
      <c r="S4581" s="24"/>
      <c r="T4581" s="24"/>
      <c r="U4581" s="25"/>
      <c r="V4581" s="19" t="str">
        <f aca="false">IF(COUNT(N4581:Q4581)=0,"",MIN(N4581:Q4581))</f>
        <v/>
      </c>
      <c r="W4581" s="16" t="str">
        <f aca="false">IF(V4581="","",INDEX($N$4:$Q$4,MATCH(V4581,N4581:Q4581,0)))</f>
        <v/>
      </c>
      <c r="X4581" s="19" t="str">
        <f aca="false">IF(COUNT(N4581:Q4581)&lt;2,"",SMALL(N4581:Q4581,2))</f>
        <v/>
      </c>
      <c r="Y4581" s="26" t="str">
        <f aca="false">IF(OR(V4581="",M4581=0),"",V4581/M4581-1)</f>
        <v/>
      </c>
      <c r="Z4581" s="26" t="str">
        <f aca="false">IF(OR(V4581="",L4581=""),"",V4581/(L4581*E4581)-1)</f>
        <v/>
      </c>
      <c r="AA4581" s="16" t="str">
        <f aca="false">IF(V4581="","SEM OFERTA",IF(OR(Y4581&gt;Premissas!$B$11,Y4581&lt;Premissas!$B$12),"VERIFICAR - UNIDADE/EMBALAGEM",IF(Y4581&gt;Premissas!$B$6,"NÃO COMPRAR - REAJUSTE &gt;5%","COMPRAR")))</f>
        <v>SEM OFERTA</v>
      </c>
      <c r="AB4581" s="18" t="str">
        <f aca="false">IF(W4581="DIMEC",S4581,IF(W4581="MEDCENTRO",U4581,""))</f>
        <v/>
      </c>
      <c r="AC4581" s="18" t="n">
        <f aca="false">IF(AA4581&lt;&gt;"COMPRAR",0,IF(AB4581="",I4581,MIN(I4581,AB4581)))</f>
        <v>0</v>
      </c>
      <c r="AD4581" s="19" t="n">
        <f aca="false">IF(AC4581&gt;0,AC4581*V4581,0)</f>
        <v>0</v>
      </c>
      <c r="AE4581" s="19" t="n">
        <f aca="false">IF(AC4581&gt;0,(M4581-V4581)*AC4581,0)</f>
        <v>0</v>
      </c>
      <c r="AF4581" s="16" t="str">
        <f aca="false">IF(AA4581&lt;&gt;"COMPRAR","",IF(AB4581="",IF(X4581="","",IF(X4581-V4581&lt;0.01,"EMPATE TÉCNICO","")),IF(AB4581&lt;I4581,"ESTOQUE INSUFICIENTE",IF(X4581="","",IF(X4581-V4581&lt;0.01,"EMPATE TÉCNICO","")))))</f>
        <v/>
      </c>
      <c r="AG4581" s="16" t="s">
        <v>547</v>
      </c>
      <c r="AH4581" s="16" t="s">
        <v>2039</v>
      </c>
    </row>
    <row r="4582" customFormat="false" ht="15" hidden="false" customHeight="false" outlineLevel="0" collapsed="false">
      <c r="A4582" s="16" t="s">
        <v>14171</v>
      </c>
      <c r="B4582" s="17" t="s">
        <v>14172</v>
      </c>
      <c r="C4582" s="16" t="s">
        <v>14173</v>
      </c>
      <c r="D4582" s="16" t="s">
        <v>641</v>
      </c>
      <c r="E4582" s="18" t="n">
        <v>1</v>
      </c>
      <c r="F4582" s="16" t="s">
        <v>43</v>
      </c>
      <c r="G4582" s="18" t="n">
        <v>1</v>
      </c>
      <c r="H4582" s="16" t="n">
        <v>0.6</v>
      </c>
      <c r="I4582" s="18" t="n">
        <v>1</v>
      </c>
      <c r="J4582" s="19" t="n">
        <v>21.51</v>
      </c>
      <c r="K4582" s="19" t="n">
        <v>21.51</v>
      </c>
      <c r="L4582" s="19" t="n">
        <v>20.7</v>
      </c>
      <c r="M4582" s="19" t="n">
        <f aca="false">IF(J4582&gt;0,J4582,K4582)*E4582</f>
        <v>21.51</v>
      </c>
      <c r="N4582" s="20"/>
      <c r="O4582" s="21" t="str">
        <f aca="false">IF(R4582="","",ROUND(R4582*(1-Premissas!$B$4),4))</f>
        <v/>
      </c>
      <c r="P4582" s="22"/>
      <c r="Q4582" s="22"/>
      <c r="R4582" s="23"/>
      <c r="S4582" s="24"/>
      <c r="T4582" s="24"/>
      <c r="U4582" s="25"/>
      <c r="V4582" s="19" t="str">
        <f aca="false">IF(COUNT(N4582:Q4582)=0,"",MIN(N4582:Q4582))</f>
        <v/>
      </c>
      <c r="W4582" s="16" t="str">
        <f aca="false">IF(V4582="","",INDEX($N$4:$Q$4,MATCH(V4582,N4582:Q4582,0)))</f>
        <v/>
      </c>
      <c r="X4582" s="19" t="str">
        <f aca="false">IF(COUNT(N4582:Q4582)&lt;2,"",SMALL(N4582:Q4582,2))</f>
        <v/>
      </c>
      <c r="Y4582" s="26" t="str">
        <f aca="false">IF(OR(V4582="",M4582=0),"",V4582/M4582-1)</f>
        <v/>
      </c>
      <c r="Z4582" s="26" t="str">
        <f aca="false">IF(OR(V4582="",L4582=""),"",V4582/(L4582*E4582)-1)</f>
        <v/>
      </c>
      <c r="AA4582" s="16" t="str">
        <f aca="false">IF(V4582="","SEM OFERTA",IF(OR(Y4582&gt;Premissas!$B$11,Y4582&lt;Premissas!$B$12),"VERIFICAR - UNIDADE/EMBALAGEM",IF(Y4582&gt;Premissas!$B$6,"NÃO COMPRAR - REAJUSTE &gt;5%","COMPRAR")))</f>
        <v>SEM OFERTA</v>
      </c>
      <c r="AB4582" s="18" t="str">
        <f aca="false">IF(W4582="DIMEC",S4582,IF(W4582="MEDCENTRO",U4582,""))</f>
        <v/>
      </c>
      <c r="AC4582" s="18" t="n">
        <f aca="false">IF(AA4582&lt;&gt;"COMPRAR",0,IF(AB4582="",I4582,MIN(I4582,AB4582)))</f>
        <v>0</v>
      </c>
      <c r="AD4582" s="19" t="n">
        <f aca="false">IF(AC4582&gt;0,AC4582*V4582,0)</f>
        <v>0</v>
      </c>
      <c r="AE4582" s="19" t="n">
        <f aca="false">IF(AC4582&gt;0,(M4582-V4582)*AC4582,0)</f>
        <v>0</v>
      </c>
      <c r="AF4582" s="16" t="str">
        <f aca="false">IF(AA4582&lt;&gt;"COMPRAR","",IF(AB4582="",IF(X4582="","",IF(X4582-V4582&lt;0.01,"EMPATE TÉCNICO","")),IF(AB4582&lt;I4582,"ESTOQUE INSUFICIENTE",IF(X4582="","",IF(X4582-V4582&lt;0.01,"EMPATE TÉCNICO","")))))</f>
        <v/>
      </c>
      <c r="AG4582" s="16" t="s">
        <v>547</v>
      </c>
      <c r="AH4582" s="16" t="s">
        <v>2039</v>
      </c>
    </row>
    <row r="4583" customFormat="false" ht="15" hidden="false" customHeight="false" outlineLevel="0" collapsed="false">
      <c r="A4583" s="16" t="s">
        <v>14174</v>
      </c>
      <c r="B4583" s="17" t="s">
        <v>14175</v>
      </c>
      <c r="C4583" s="16" t="s">
        <v>14176</v>
      </c>
      <c r="D4583" s="16" t="s">
        <v>641</v>
      </c>
      <c r="E4583" s="18" t="n">
        <v>1</v>
      </c>
      <c r="F4583" s="16" t="s">
        <v>43</v>
      </c>
      <c r="G4583" s="18" t="n">
        <v>0</v>
      </c>
      <c r="H4583" s="16" t="n">
        <v>0.2</v>
      </c>
      <c r="I4583" s="18" t="n">
        <v>1</v>
      </c>
      <c r="J4583" s="19" t="n">
        <v>45.06</v>
      </c>
      <c r="K4583" s="19" t="n">
        <v>45.06</v>
      </c>
      <c r="L4583" s="19" t="n">
        <v>45.06</v>
      </c>
      <c r="M4583" s="19" t="n">
        <f aca="false">IF(J4583&gt;0,J4583,K4583)*E4583</f>
        <v>45.06</v>
      </c>
      <c r="N4583" s="20"/>
      <c r="O4583" s="21" t="str">
        <f aca="false">IF(R4583="","",ROUND(R4583*(1-Premissas!$B$4),4))</f>
        <v/>
      </c>
      <c r="P4583" s="22"/>
      <c r="Q4583" s="22"/>
      <c r="R4583" s="23"/>
      <c r="S4583" s="24"/>
      <c r="T4583" s="24"/>
      <c r="U4583" s="25"/>
      <c r="V4583" s="19" t="str">
        <f aca="false">IF(COUNT(N4583:Q4583)=0,"",MIN(N4583:Q4583))</f>
        <v/>
      </c>
      <c r="W4583" s="16" t="str">
        <f aca="false">IF(V4583="","",INDEX($N$4:$Q$4,MATCH(V4583,N4583:Q4583,0)))</f>
        <v/>
      </c>
      <c r="X4583" s="19" t="str">
        <f aca="false">IF(COUNT(N4583:Q4583)&lt;2,"",SMALL(N4583:Q4583,2))</f>
        <v/>
      </c>
      <c r="Y4583" s="26" t="str">
        <f aca="false">IF(OR(V4583="",M4583=0),"",V4583/M4583-1)</f>
        <v/>
      </c>
      <c r="Z4583" s="26" t="str">
        <f aca="false">IF(OR(V4583="",L4583=""),"",V4583/(L4583*E4583)-1)</f>
        <v/>
      </c>
      <c r="AA4583" s="16" t="str">
        <f aca="false">IF(V4583="","SEM OFERTA",IF(OR(Y4583&gt;Premissas!$B$11,Y4583&lt;Premissas!$B$12),"VERIFICAR - UNIDADE/EMBALAGEM",IF(Y4583&gt;Premissas!$B$6,"NÃO COMPRAR - REAJUSTE &gt;5%","COMPRAR")))</f>
        <v>SEM OFERTA</v>
      </c>
      <c r="AB4583" s="18" t="str">
        <f aca="false">IF(W4583="DIMEC",S4583,IF(W4583="MEDCENTRO",U4583,""))</f>
        <v/>
      </c>
      <c r="AC4583" s="18" t="n">
        <f aca="false">IF(AA4583&lt;&gt;"COMPRAR",0,IF(AB4583="",I4583,MIN(I4583,AB4583)))</f>
        <v>0</v>
      </c>
      <c r="AD4583" s="19" t="n">
        <f aca="false">IF(AC4583&gt;0,AC4583*V4583,0)</f>
        <v>0</v>
      </c>
      <c r="AE4583" s="19" t="n">
        <f aca="false">IF(AC4583&gt;0,(M4583-V4583)*AC4583,0)</f>
        <v>0</v>
      </c>
      <c r="AF4583" s="16" t="str">
        <f aca="false">IF(AA4583&lt;&gt;"COMPRAR","",IF(AB4583="",IF(X4583="","",IF(X4583-V4583&lt;0.01,"EMPATE TÉCNICO","")),IF(AB4583&lt;I4583,"ESTOQUE INSUFICIENTE",IF(X4583="","",IF(X4583-V4583&lt;0.01,"EMPATE TÉCNICO","")))))</f>
        <v/>
      </c>
      <c r="AG4583" s="16" t="s">
        <v>547</v>
      </c>
      <c r="AH4583" s="16" t="s">
        <v>2039</v>
      </c>
    </row>
    <row r="4584" customFormat="false" ht="15" hidden="false" customHeight="false" outlineLevel="0" collapsed="false">
      <c r="A4584" s="16" t="s">
        <v>14177</v>
      </c>
      <c r="B4584" s="17" t="s">
        <v>14178</v>
      </c>
      <c r="C4584" s="16" t="s">
        <v>14179</v>
      </c>
      <c r="D4584" s="16" t="s">
        <v>13399</v>
      </c>
      <c r="E4584" s="18" t="n">
        <v>1</v>
      </c>
      <c r="F4584" s="16" t="s">
        <v>42</v>
      </c>
      <c r="G4584" s="18" t="n">
        <v>1</v>
      </c>
      <c r="H4584" s="16" t="n">
        <v>0.6</v>
      </c>
      <c r="I4584" s="18" t="n">
        <v>1</v>
      </c>
      <c r="J4584" s="19" t="n">
        <v>58.4</v>
      </c>
      <c r="K4584" s="19" t="n">
        <v>58.4</v>
      </c>
      <c r="L4584" s="19" t="n">
        <v>58.4</v>
      </c>
      <c r="M4584" s="19" t="n">
        <f aca="false">IF(J4584&gt;0,J4584,K4584)*E4584</f>
        <v>58.4</v>
      </c>
      <c r="N4584" s="20"/>
      <c r="O4584" s="21" t="str">
        <f aca="false">IF(R4584="","",ROUND(R4584*(1-Premissas!$B$4),4))</f>
        <v/>
      </c>
      <c r="P4584" s="22"/>
      <c r="Q4584" s="22"/>
      <c r="R4584" s="23"/>
      <c r="S4584" s="24"/>
      <c r="T4584" s="24"/>
      <c r="U4584" s="25"/>
      <c r="V4584" s="19" t="str">
        <f aca="false">IF(COUNT(N4584:Q4584)=0,"",MIN(N4584:Q4584))</f>
        <v/>
      </c>
      <c r="W4584" s="16" t="str">
        <f aca="false">IF(V4584="","",INDEX($N$4:$Q$4,MATCH(V4584,N4584:Q4584,0)))</f>
        <v/>
      </c>
      <c r="X4584" s="19" t="str">
        <f aca="false">IF(COUNT(N4584:Q4584)&lt;2,"",SMALL(N4584:Q4584,2))</f>
        <v/>
      </c>
      <c r="Y4584" s="26" t="str">
        <f aca="false">IF(OR(V4584="",M4584=0),"",V4584/M4584-1)</f>
        <v/>
      </c>
      <c r="Z4584" s="26" t="str">
        <f aca="false">IF(OR(V4584="",L4584=""),"",V4584/(L4584*E4584)-1)</f>
        <v/>
      </c>
      <c r="AA4584" s="16" t="str">
        <f aca="false">IF(V4584="","SEM OFERTA",IF(OR(Y4584&gt;Premissas!$B$11,Y4584&lt;Premissas!$B$12),"VERIFICAR - UNIDADE/EMBALAGEM",IF(Y4584&gt;Premissas!$B$6,"NÃO COMPRAR - REAJUSTE &gt;5%","COMPRAR")))</f>
        <v>SEM OFERTA</v>
      </c>
      <c r="AB4584" s="18" t="str">
        <f aca="false">IF(W4584="DIMEC",S4584,IF(W4584="MEDCENTRO",U4584,""))</f>
        <v/>
      </c>
      <c r="AC4584" s="18" t="n">
        <f aca="false">IF(AA4584&lt;&gt;"COMPRAR",0,IF(AB4584="",I4584,MIN(I4584,AB4584)))</f>
        <v>0</v>
      </c>
      <c r="AD4584" s="19" t="n">
        <f aca="false">IF(AC4584&gt;0,AC4584*V4584,0)</f>
        <v>0</v>
      </c>
      <c r="AE4584" s="19" t="n">
        <f aca="false">IF(AC4584&gt;0,(M4584-V4584)*AC4584,0)</f>
        <v>0</v>
      </c>
      <c r="AF4584" s="16" t="str">
        <f aca="false">IF(AA4584&lt;&gt;"COMPRAR","",IF(AB4584="",IF(X4584="","",IF(X4584-V4584&lt;0.01,"EMPATE TÉCNICO","")),IF(AB4584&lt;I4584,"ESTOQUE INSUFICIENTE",IF(X4584="","",IF(X4584-V4584&lt;0.01,"EMPATE TÉCNICO","")))))</f>
        <v/>
      </c>
      <c r="AG4584" s="16" t="s">
        <v>547</v>
      </c>
      <c r="AH4584" s="16" t="s">
        <v>2039</v>
      </c>
    </row>
    <row r="4585" customFormat="false" ht="15" hidden="false" customHeight="false" outlineLevel="0" collapsed="false">
      <c r="A4585" s="16" t="s">
        <v>14180</v>
      </c>
      <c r="B4585" s="17" t="s">
        <v>14181</v>
      </c>
      <c r="C4585" s="16" t="s">
        <v>14182</v>
      </c>
      <c r="D4585" s="16" t="s">
        <v>13399</v>
      </c>
      <c r="E4585" s="18" t="n">
        <v>1</v>
      </c>
      <c r="F4585" s="16" t="s">
        <v>41</v>
      </c>
      <c r="G4585" s="18" t="n">
        <v>7</v>
      </c>
      <c r="H4585" s="16" t="n">
        <v>3.8</v>
      </c>
      <c r="I4585" s="18" t="n">
        <v>3</v>
      </c>
      <c r="J4585" s="19" t="n">
        <v>28.9075</v>
      </c>
      <c r="K4585" s="19" t="n">
        <v>28.9075</v>
      </c>
      <c r="L4585" s="19" t="n">
        <v>28.9075</v>
      </c>
      <c r="M4585" s="19" t="n">
        <f aca="false">IF(J4585&gt;0,J4585,K4585)*E4585</f>
        <v>28.9075</v>
      </c>
      <c r="N4585" s="20"/>
      <c r="O4585" s="21" t="str">
        <f aca="false">IF(R4585="","",ROUND(R4585*(1-Premissas!$B$4),4))</f>
        <v/>
      </c>
      <c r="P4585" s="22"/>
      <c r="Q4585" s="22"/>
      <c r="R4585" s="23"/>
      <c r="S4585" s="24"/>
      <c r="T4585" s="24"/>
      <c r="U4585" s="25"/>
      <c r="V4585" s="19" t="str">
        <f aca="false">IF(COUNT(N4585:Q4585)=0,"",MIN(N4585:Q4585))</f>
        <v/>
      </c>
      <c r="W4585" s="16" t="str">
        <f aca="false">IF(V4585="","",INDEX($N$4:$Q$4,MATCH(V4585,N4585:Q4585,0)))</f>
        <v/>
      </c>
      <c r="X4585" s="19" t="str">
        <f aca="false">IF(COUNT(N4585:Q4585)&lt;2,"",SMALL(N4585:Q4585,2))</f>
        <v/>
      </c>
      <c r="Y4585" s="26" t="str">
        <f aca="false">IF(OR(V4585="",M4585=0),"",V4585/M4585-1)</f>
        <v/>
      </c>
      <c r="Z4585" s="26" t="str">
        <f aca="false">IF(OR(V4585="",L4585=""),"",V4585/(L4585*E4585)-1)</f>
        <v/>
      </c>
      <c r="AA4585" s="16" t="str">
        <f aca="false">IF(V4585="","SEM OFERTA",IF(OR(Y4585&gt;Premissas!$B$11,Y4585&lt;Premissas!$B$12),"VERIFICAR - UNIDADE/EMBALAGEM",IF(Y4585&gt;Premissas!$B$6,"NÃO COMPRAR - REAJUSTE &gt;5%","COMPRAR")))</f>
        <v>SEM OFERTA</v>
      </c>
      <c r="AB4585" s="18" t="str">
        <f aca="false">IF(W4585="DIMEC",S4585,IF(W4585="MEDCENTRO",U4585,""))</f>
        <v/>
      </c>
      <c r="AC4585" s="18" t="n">
        <f aca="false">IF(AA4585&lt;&gt;"COMPRAR",0,IF(AB4585="",I4585,MIN(I4585,AB4585)))</f>
        <v>0</v>
      </c>
      <c r="AD4585" s="19" t="n">
        <f aca="false">IF(AC4585&gt;0,AC4585*V4585,0)</f>
        <v>0</v>
      </c>
      <c r="AE4585" s="19" t="n">
        <f aca="false">IF(AC4585&gt;0,(M4585-V4585)*AC4585,0)</f>
        <v>0</v>
      </c>
      <c r="AF4585" s="16" t="str">
        <f aca="false">IF(AA4585&lt;&gt;"COMPRAR","",IF(AB4585="",IF(X4585="","",IF(X4585-V4585&lt;0.01,"EMPATE TÉCNICO","")),IF(AB4585&lt;I4585,"ESTOQUE INSUFICIENTE",IF(X4585="","",IF(X4585-V4585&lt;0.01,"EMPATE TÉCNICO","")))))</f>
        <v/>
      </c>
      <c r="AG4585" s="16" t="s">
        <v>713</v>
      </c>
      <c r="AH4585" s="16" t="s">
        <v>2039</v>
      </c>
    </row>
    <row r="4586" customFormat="false" ht="15" hidden="false" customHeight="false" outlineLevel="0" collapsed="false">
      <c r="A4586" s="16" t="s">
        <v>14183</v>
      </c>
      <c r="B4586" s="17" t="s">
        <v>14184</v>
      </c>
      <c r="C4586" s="16" t="s">
        <v>14185</v>
      </c>
      <c r="D4586" s="16" t="s">
        <v>13399</v>
      </c>
      <c r="E4586" s="18" t="n">
        <v>1</v>
      </c>
      <c r="F4586" s="16" t="s">
        <v>41</v>
      </c>
      <c r="G4586" s="18" t="n">
        <v>8</v>
      </c>
      <c r="H4586" s="16" t="n">
        <v>4.1</v>
      </c>
      <c r="I4586" s="18" t="n">
        <v>3</v>
      </c>
      <c r="J4586" s="19" t="n">
        <v>5.98833333333333</v>
      </c>
      <c r="K4586" s="19" t="n">
        <v>5.98833333333333</v>
      </c>
      <c r="L4586" s="19" t="n">
        <v>5.9883</v>
      </c>
      <c r="M4586" s="19" t="n">
        <f aca="false">IF(J4586&gt;0,J4586,K4586)*E4586</f>
        <v>5.98833333333333</v>
      </c>
      <c r="N4586" s="20"/>
      <c r="O4586" s="21" t="str">
        <f aca="false">IF(R4586="","",ROUND(R4586*(1-Premissas!$B$4),4))</f>
        <v/>
      </c>
      <c r="P4586" s="22"/>
      <c r="Q4586" s="22"/>
      <c r="R4586" s="23"/>
      <c r="S4586" s="24"/>
      <c r="T4586" s="24"/>
      <c r="U4586" s="25"/>
      <c r="V4586" s="19" t="str">
        <f aca="false">IF(COUNT(N4586:Q4586)=0,"",MIN(N4586:Q4586))</f>
        <v/>
      </c>
      <c r="W4586" s="16" t="str">
        <f aca="false">IF(V4586="","",INDEX($N$4:$Q$4,MATCH(V4586,N4586:Q4586,0)))</f>
        <v/>
      </c>
      <c r="X4586" s="19" t="str">
        <f aca="false">IF(COUNT(N4586:Q4586)&lt;2,"",SMALL(N4586:Q4586,2))</f>
        <v/>
      </c>
      <c r="Y4586" s="26" t="str">
        <f aca="false">IF(OR(V4586="",M4586=0),"",V4586/M4586-1)</f>
        <v/>
      </c>
      <c r="Z4586" s="26" t="str">
        <f aca="false">IF(OR(V4586="",L4586=""),"",V4586/(L4586*E4586)-1)</f>
        <v/>
      </c>
      <c r="AA4586" s="16" t="str">
        <f aca="false">IF(V4586="","SEM OFERTA",IF(OR(Y4586&gt;Premissas!$B$11,Y4586&lt;Premissas!$B$12),"VERIFICAR - UNIDADE/EMBALAGEM",IF(Y4586&gt;Premissas!$B$6,"NÃO COMPRAR - REAJUSTE &gt;5%","COMPRAR")))</f>
        <v>SEM OFERTA</v>
      </c>
      <c r="AB4586" s="18" t="str">
        <f aca="false">IF(W4586="DIMEC",S4586,IF(W4586="MEDCENTRO",U4586,""))</f>
        <v/>
      </c>
      <c r="AC4586" s="18" t="n">
        <f aca="false">IF(AA4586&lt;&gt;"COMPRAR",0,IF(AB4586="",I4586,MIN(I4586,AB4586)))</f>
        <v>0</v>
      </c>
      <c r="AD4586" s="19" t="n">
        <f aca="false">IF(AC4586&gt;0,AC4586*V4586,0)</f>
        <v>0</v>
      </c>
      <c r="AE4586" s="19" t="n">
        <f aca="false">IF(AC4586&gt;0,(M4586-V4586)*AC4586,0)</f>
        <v>0</v>
      </c>
      <c r="AF4586" s="16" t="str">
        <f aca="false">IF(AA4586&lt;&gt;"COMPRAR","",IF(AB4586="",IF(X4586="","",IF(X4586-V4586&lt;0.01,"EMPATE TÉCNICO","")),IF(AB4586&lt;I4586,"ESTOQUE INSUFICIENTE",IF(X4586="","",IF(X4586-V4586&lt;0.01,"EMPATE TÉCNICO","")))))</f>
        <v/>
      </c>
      <c r="AG4586" s="16" t="s">
        <v>713</v>
      </c>
      <c r="AH4586" s="16" t="s">
        <v>2039</v>
      </c>
    </row>
    <row r="4587" customFormat="false" ht="15" hidden="false" customHeight="false" outlineLevel="0" collapsed="false">
      <c r="A4587" s="16" t="s">
        <v>14186</v>
      </c>
      <c r="B4587" s="17" t="s">
        <v>14187</v>
      </c>
      <c r="C4587" s="16" t="s">
        <v>14188</v>
      </c>
      <c r="D4587" s="16" t="s">
        <v>641</v>
      </c>
      <c r="E4587" s="18" t="n">
        <v>1</v>
      </c>
      <c r="F4587" s="16" t="s">
        <v>41</v>
      </c>
      <c r="G4587" s="18" t="n">
        <v>5</v>
      </c>
      <c r="H4587" s="16" t="n">
        <v>2.1</v>
      </c>
      <c r="I4587" s="18" t="n">
        <v>1</v>
      </c>
      <c r="J4587" s="19" t="n">
        <v>69.47</v>
      </c>
      <c r="K4587" s="19" t="n">
        <v>69.47</v>
      </c>
      <c r="L4587" s="19" t="n">
        <v>69.47</v>
      </c>
      <c r="M4587" s="19" t="n">
        <f aca="false">IF(J4587&gt;0,J4587,K4587)*E4587</f>
        <v>69.47</v>
      </c>
      <c r="N4587" s="20"/>
      <c r="O4587" s="21" t="str">
        <f aca="false">IF(R4587="","",ROUND(R4587*(1-Premissas!$B$4),4))</f>
        <v/>
      </c>
      <c r="P4587" s="22"/>
      <c r="Q4587" s="22"/>
      <c r="R4587" s="23"/>
      <c r="S4587" s="24"/>
      <c r="T4587" s="24"/>
      <c r="U4587" s="25"/>
      <c r="V4587" s="19" t="str">
        <f aca="false">IF(COUNT(N4587:Q4587)=0,"",MIN(N4587:Q4587))</f>
        <v/>
      </c>
      <c r="W4587" s="16" t="str">
        <f aca="false">IF(V4587="","",INDEX($N$4:$Q$4,MATCH(V4587,N4587:Q4587,0)))</f>
        <v/>
      </c>
      <c r="X4587" s="19" t="str">
        <f aca="false">IF(COUNT(N4587:Q4587)&lt;2,"",SMALL(N4587:Q4587,2))</f>
        <v/>
      </c>
      <c r="Y4587" s="26" t="str">
        <f aca="false">IF(OR(V4587="",M4587=0),"",V4587/M4587-1)</f>
        <v/>
      </c>
      <c r="Z4587" s="26" t="str">
        <f aca="false">IF(OR(V4587="",L4587=""),"",V4587/(L4587*E4587)-1)</f>
        <v/>
      </c>
      <c r="AA4587" s="16" t="str">
        <f aca="false">IF(V4587="","SEM OFERTA",IF(OR(Y4587&gt;Premissas!$B$11,Y4587&lt;Premissas!$B$12),"VERIFICAR - UNIDADE/EMBALAGEM",IF(Y4587&gt;Premissas!$B$6,"NÃO COMPRAR - REAJUSTE &gt;5%","COMPRAR")))</f>
        <v>SEM OFERTA</v>
      </c>
      <c r="AB4587" s="18" t="str">
        <f aca="false">IF(W4587="DIMEC",S4587,IF(W4587="MEDCENTRO",U4587,""))</f>
        <v/>
      </c>
      <c r="AC4587" s="18" t="n">
        <f aca="false">IF(AA4587&lt;&gt;"COMPRAR",0,IF(AB4587="",I4587,MIN(I4587,AB4587)))</f>
        <v>0</v>
      </c>
      <c r="AD4587" s="19" t="n">
        <f aca="false">IF(AC4587&gt;0,AC4587*V4587,0)</f>
        <v>0</v>
      </c>
      <c r="AE4587" s="19" t="n">
        <f aca="false">IF(AC4587&gt;0,(M4587-V4587)*AC4587,0)</f>
        <v>0</v>
      </c>
      <c r="AF4587" s="16" t="str">
        <f aca="false">IF(AA4587&lt;&gt;"COMPRAR","",IF(AB4587="",IF(X4587="","",IF(X4587-V4587&lt;0.01,"EMPATE TÉCNICO","")),IF(AB4587&lt;I4587,"ESTOQUE INSUFICIENTE",IF(X4587="","",IF(X4587-V4587&lt;0.01,"EMPATE TÉCNICO","")))))</f>
        <v/>
      </c>
      <c r="AG4587" s="16" t="s">
        <v>547</v>
      </c>
      <c r="AH4587" s="16" t="s">
        <v>2039</v>
      </c>
    </row>
    <row r="4588" customFormat="false" ht="15" hidden="false" customHeight="false" outlineLevel="0" collapsed="false">
      <c r="A4588" s="16" t="s">
        <v>14189</v>
      </c>
      <c r="B4588" s="17" t="s">
        <v>14190</v>
      </c>
      <c r="C4588" s="16" t="s">
        <v>14191</v>
      </c>
      <c r="D4588" s="16" t="s">
        <v>13373</v>
      </c>
      <c r="E4588" s="18" t="n">
        <v>1</v>
      </c>
      <c r="F4588" s="16" t="s">
        <v>43</v>
      </c>
      <c r="G4588" s="18" t="n">
        <v>0</v>
      </c>
      <c r="H4588" s="16" t="n">
        <v>0.1</v>
      </c>
      <c r="I4588" s="18" t="n">
        <v>1</v>
      </c>
      <c r="J4588" s="19" t="n">
        <v>78.16</v>
      </c>
      <c r="K4588" s="19" t="n">
        <v>78.16</v>
      </c>
      <c r="L4588" s="19" t="n">
        <v>78.16</v>
      </c>
      <c r="M4588" s="19" t="n">
        <f aca="false">IF(J4588&gt;0,J4588,K4588)*E4588</f>
        <v>78.16</v>
      </c>
      <c r="N4588" s="20"/>
      <c r="O4588" s="21" t="str">
        <f aca="false">IF(R4588="","",ROUND(R4588*(1-Premissas!$B$4),4))</f>
        <v/>
      </c>
      <c r="P4588" s="22"/>
      <c r="Q4588" s="22"/>
      <c r="R4588" s="23"/>
      <c r="S4588" s="24"/>
      <c r="T4588" s="24"/>
      <c r="U4588" s="25"/>
      <c r="V4588" s="19" t="str">
        <f aca="false">IF(COUNT(N4588:Q4588)=0,"",MIN(N4588:Q4588))</f>
        <v/>
      </c>
      <c r="W4588" s="16" t="str">
        <f aca="false">IF(V4588="","",INDEX($N$4:$Q$4,MATCH(V4588,N4588:Q4588,0)))</f>
        <v/>
      </c>
      <c r="X4588" s="19" t="str">
        <f aca="false">IF(COUNT(N4588:Q4588)&lt;2,"",SMALL(N4588:Q4588,2))</f>
        <v/>
      </c>
      <c r="Y4588" s="26" t="str">
        <f aca="false">IF(OR(V4588="",M4588=0),"",V4588/M4588-1)</f>
        <v/>
      </c>
      <c r="Z4588" s="26" t="str">
        <f aca="false">IF(OR(V4588="",L4588=""),"",V4588/(L4588*E4588)-1)</f>
        <v/>
      </c>
      <c r="AA4588" s="16" t="str">
        <f aca="false">IF(V4588="","SEM OFERTA",IF(OR(Y4588&gt;Premissas!$B$11,Y4588&lt;Premissas!$B$12),"VERIFICAR - UNIDADE/EMBALAGEM",IF(Y4588&gt;Premissas!$B$6,"NÃO COMPRAR - REAJUSTE &gt;5%","COMPRAR")))</f>
        <v>SEM OFERTA</v>
      </c>
      <c r="AB4588" s="18" t="str">
        <f aca="false">IF(W4588="DIMEC",S4588,IF(W4588="MEDCENTRO",U4588,""))</f>
        <v/>
      </c>
      <c r="AC4588" s="18" t="n">
        <f aca="false">IF(AA4588&lt;&gt;"COMPRAR",0,IF(AB4588="",I4588,MIN(I4588,AB4588)))</f>
        <v>0</v>
      </c>
      <c r="AD4588" s="19" t="n">
        <f aca="false">IF(AC4588&gt;0,AC4588*V4588,0)</f>
        <v>0</v>
      </c>
      <c r="AE4588" s="19" t="n">
        <f aca="false">IF(AC4588&gt;0,(M4588-V4588)*AC4588,0)</f>
        <v>0</v>
      </c>
      <c r="AF4588" s="16" t="str">
        <f aca="false">IF(AA4588&lt;&gt;"COMPRAR","",IF(AB4588="",IF(X4588="","",IF(X4588-V4588&lt;0.01,"EMPATE TÉCNICO","")),IF(AB4588&lt;I4588,"ESTOQUE INSUFICIENTE",IF(X4588="","",IF(X4588-V4588&lt;0.01,"EMPATE TÉCNICO","")))))</f>
        <v/>
      </c>
      <c r="AG4588" s="16" t="s">
        <v>547</v>
      </c>
      <c r="AH4588" s="16" t="s">
        <v>2039</v>
      </c>
    </row>
    <row r="4589" customFormat="false" ht="15" hidden="false" customHeight="false" outlineLevel="0" collapsed="false">
      <c r="A4589" s="16" t="s">
        <v>14192</v>
      </c>
      <c r="B4589" s="17" t="s">
        <v>14193</v>
      </c>
      <c r="C4589" s="16" t="s">
        <v>14194</v>
      </c>
      <c r="D4589" s="16" t="s">
        <v>417</v>
      </c>
      <c r="E4589" s="18" t="n">
        <v>1</v>
      </c>
      <c r="F4589" s="16" t="s">
        <v>41</v>
      </c>
      <c r="G4589" s="18" t="n">
        <v>2</v>
      </c>
      <c r="H4589" s="16" t="n">
        <v>2.4</v>
      </c>
      <c r="I4589" s="18" t="n">
        <v>5</v>
      </c>
      <c r="J4589" s="19" t="n">
        <v>73.59</v>
      </c>
      <c r="K4589" s="19" t="n">
        <v>73.59</v>
      </c>
      <c r="L4589" s="19" t="n">
        <v>73.59</v>
      </c>
      <c r="M4589" s="19" t="n">
        <f aca="false">IF(J4589&gt;0,J4589,K4589)*E4589</f>
        <v>73.59</v>
      </c>
      <c r="N4589" s="20"/>
      <c r="O4589" s="21" t="str">
        <f aca="false">IF(R4589="","",ROUND(R4589*(1-Premissas!$B$4),4))</f>
        <v/>
      </c>
      <c r="P4589" s="22"/>
      <c r="Q4589" s="22"/>
      <c r="R4589" s="23"/>
      <c r="S4589" s="24"/>
      <c r="T4589" s="24"/>
      <c r="U4589" s="25"/>
      <c r="V4589" s="19" t="str">
        <f aca="false">IF(COUNT(N4589:Q4589)=0,"",MIN(N4589:Q4589))</f>
        <v/>
      </c>
      <c r="W4589" s="16" t="str">
        <f aca="false">IF(V4589="","",INDEX($N$4:$Q$4,MATCH(V4589,N4589:Q4589,0)))</f>
        <v/>
      </c>
      <c r="X4589" s="19" t="str">
        <f aca="false">IF(COUNT(N4589:Q4589)&lt;2,"",SMALL(N4589:Q4589,2))</f>
        <v/>
      </c>
      <c r="Y4589" s="26" t="str">
        <f aca="false">IF(OR(V4589="",M4589=0),"",V4589/M4589-1)</f>
        <v/>
      </c>
      <c r="Z4589" s="26" t="str">
        <f aca="false">IF(OR(V4589="",L4589=""),"",V4589/(L4589*E4589)-1)</f>
        <v/>
      </c>
      <c r="AA4589" s="16" t="str">
        <f aca="false">IF(V4589="","SEM OFERTA",IF(OR(Y4589&gt;Premissas!$B$11,Y4589&lt;Premissas!$B$12),"VERIFICAR - UNIDADE/EMBALAGEM",IF(Y4589&gt;Premissas!$B$6,"NÃO COMPRAR - REAJUSTE &gt;5%","COMPRAR")))</f>
        <v>SEM OFERTA</v>
      </c>
      <c r="AB4589" s="18" t="str">
        <f aca="false">IF(W4589="DIMEC",S4589,IF(W4589="MEDCENTRO",U4589,""))</f>
        <v/>
      </c>
      <c r="AC4589" s="18" t="n">
        <f aca="false">IF(AA4589&lt;&gt;"COMPRAR",0,IF(AB4589="",I4589,MIN(I4589,AB4589)))</f>
        <v>0</v>
      </c>
      <c r="AD4589" s="19" t="n">
        <f aca="false">IF(AC4589&gt;0,AC4589*V4589,0)</f>
        <v>0</v>
      </c>
      <c r="AE4589" s="19" t="n">
        <f aca="false">IF(AC4589&gt;0,(M4589-V4589)*AC4589,0)</f>
        <v>0</v>
      </c>
      <c r="AF4589" s="16" t="str">
        <f aca="false">IF(AA4589&lt;&gt;"COMPRAR","",IF(AB4589="",IF(X4589="","",IF(X4589-V4589&lt;0.01,"EMPATE TÉCNICO","")),IF(AB4589&lt;I4589,"ESTOQUE INSUFICIENTE",IF(X4589="","",IF(X4589-V4589&lt;0.01,"EMPATE TÉCNICO","")))))</f>
        <v/>
      </c>
      <c r="AG4589" s="16" t="s">
        <v>547</v>
      </c>
      <c r="AH4589" s="16" t="s">
        <v>2039</v>
      </c>
    </row>
    <row r="4590" customFormat="false" ht="15" hidden="false" customHeight="false" outlineLevel="0" collapsed="false">
      <c r="A4590" s="16" t="s">
        <v>14195</v>
      </c>
      <c r="B4590" s="17" t="s">
        <v>14196</v>
      </c>
      <c r="C4590" s="16" t="s">
        <v>14197</v>
      </c>
      <c r="D4590" s="16" t="s">
        <v>417</v>
      </c>
      <c r="E4590" s="18" t="n">
        <v>1</v>
      </c>
      <c r="F4590" s="16" t="s">
        <v>41</v>
      </c>
      <c r="G4590" s="18" t="n">
        <v>17</v>
      </c>
      <c r="H4590" s="16" t="n">
        <v>7.6</v>
      </c>
      <c r="I4590" s="18" t="n">
        <v>3</v>
      </c>
      <c r="J4590" s="19" t="n">
        <v>37.1746666666667</v>
      </c>
      <c r="K4590" s="19" t="n">
        <v>37.1746666666667</v>
      </c>
      <c r="L4590" s="19" t="n">
        <v>37.1747</v>
      </c>
      <c r="M4590" s="19" t="n">
        <f aca="false">IF(J4590&gt;0,J4590,K4590)*E4590</f>
        <v>37.1746666666667</v>
      </c>
      <c r="N4590" s="20"/>
      <c r="O4590" s="21" t="str">
        <f aca="false">IF(R4590="","",ROUND(R4590*(1-Premissas!$B$4),4))</f>
        <v/>
      </c>
      <c r="P4590" s="22"/>
      <c r="Q4590" s="22"/>
      <c r="R4590" s="23"/>
      <c r="S4590" s="24"/>
      <c r="T4590" s="24"/>
      <c r="U4590" s="25"/>
      <c r="V4590" s="19" t="str">
        <f aca="false">IF(COUNT(N4590:Q4590)=0,"",MIN(N4590:Q4590))</f>
        <v/>
      </c>
      <c r="W4590" s="16" t="str">
        <f aca="false">IF(V4590="","",INDEX($N$4:$Q$4,MATCH(V4590,N4590:Q4590,0)))</f>
        <v/>
      </c>
      <c r="X4590" s="19" t="str">
        <f aca="false">IF(COUNT(N4590:Q4590)&lt;2,"",SMALL(N4590:Q4590,2))</f>
        <v/>
      </c>
      <c r="Y4590" s="26" t="str">
        <f aca="false">IF(OR(V4590="",M4590=0),"",V4590/M4590-1)</f>
        <v/>
      </c>
      <c r="Z4590" s="26" t="str">
        <f aca="false">IF(OR(V4590="",L4590=""),"",V4590/(L4590*E4590)-1)</f>
        <v/>
      </c>
      <c r="AA4590" s="16" t="str">
        <f aca="false">IF(V4590="","SEM OFERTA",IF(OR(Y4590&gt;Premissas!$B$11,Y4590&lt;Premissas!$B$12),"VERIFICAR - UNIDADE/EMBALAGEM",IF(Y4590&gt;Premissas!$B$6,"NÃO COMPRAR - REAJUSTE &gt;5%","COMPRAR")))</f>
        <v>SEM OFERTA</v>
      </c>
      <c r="AB4590" s="18" t="str">
        <f aca="false">IF(W4590="DIMEC",S4590,IF(W4590="MEDCENTRO",U4590,""))</f>
        <v/>
      </c>
      <c r="AC4590" s="18" t="n">
        <f aca="false">IF(AA4590&lt;&gt;"COMPRAR",0,IF(AB4590="",I4590,MIN(I4590,AB4590)))</f>
        <v>0</v>
      </c>
      <c r="AD4590" s="19" t="n">
        <f aca="false">IF(AC4590&gt;0,AC4590*V4590,0)</f>
        <v>0</v>
      </c>
      <c r="AE4590" s="19" t="n">
        <f aca="false">IF(AC4590&gt;0,(M4590-V4590)*AC4590,0)</f>
        <v>0</v>
      </c>
      <c r="AF4590" s="16" t="str">
        <f aca="false">IF(AA4590&lt;&gt;"COMPRAR","",IF(AB4590="",IF(X4590="","",IF(X4590-V4590&lt;0.01,"EMPATE TÉCNICO","")),IF(AB4590&lt;I4590,"ESTOQUE INSUFICIENTE",IF(X4590="","",IF(X4590-V4590&lt;0.01,"EMPATE TÉCNICO","")))))</f>
        <v/>
      </c>
      <c r="AG4590" s="16" t="s">
        <v>547</v>
      </c>
      <c r="AH4590" s="16" t="s">
        <v>2039</v>
      </c>
    </row>
    <row r="4591" customFormat="false" ht="15" hidden="false" customHeight="false" outlineLevel="0" collapsed="false">
      <c r="A4591" s="16" t="s">
        <v>14198</v>
      </c>
      <c r="B4591" s="17" t="s">
        <v>14199</v>
      </c>
      <c r="C4591" s="16" t="s">
        <v>14200</v>
      </c>
      <c r="D4591" s="16" t="s">
        <v>641</v>
      </c>
      <c r="E4591" s="18" t="n">
        <v>1</v>
      </c>
      <c r="F4591" s="16" t="s">
        <v>41</v>
      </c>
      <c r="G4591" s="18" t="n">
        <v>2</v>
      </c>
      <c r="H4591" s="16" t="n">
        <v>2.1</v>
      </c>
      <c r="I4591" s="18" t="n">
        <v>4</v>
      </c>
      <c r="J4591" s="19" t="n">
        <v>58.78</v>
      </c>
      <c r="K4591" s="19" t="n">
        <v>58.78</v>
      </c>
      <c r="L4591" s="19" t="n">
        <v>58.78</v>
      </c>
      <c r="M4591" s="19" t="n">
        <f aca="false">IF(J4591&gt;0,J4591,K4591)*E4591</f>
        <v>58.78</v>
      </c>
      <c r="N4591" s="20"/>
      <c r="O4591" s="21" t="str">
        <f aca="false">IF(R4591="","",ROUND(R4591*(1-Premissas!$B$4),4))</f>
        <v/>
      </c>
      <c r="P4591" s="22"/>
      <c r="Q4591" s="22"/>
      <c r="R4591" s="23"/>
      <c r="S4591" s="24"/>
      <c r="T4591" s="24"/>
      <c r="U4591" s="25"/>
      <c r="V4591" s="19" t="str">
        <f aca="false">IF(COUNT(N4591:Q4591)=0,"",MIN(N4591:Q4591))</f>
        <v/>
      </c>
      <c r="W4591" s="16" t="str">
        <f aca="false">IF(V4591="","",INDEX($N$4:$Q$4,MATCH(V4591,N4591:Q4591,0)))</f>
        <v/>
      </c>
      <c r="X4591" s="19" t="str">
        <f aca="false">IF(COUNT(N4591:Q4591)&lt;2,"",SMALL(N4591:Q4591,2))</f>
        <v/>
      </c>
      <c r="Y4591" s="26" t="str">
        <f aca="false">IF(OR(V4591="",M4591=0),"",V4591/M4591-1)</f>
        <v/>
      </c>
      <c r="Z4591" s="26" t="str">
        <f aca="false">IF(OR(V4591="",L4591=""),"",V4591/(L4591*E4591)-1)</f>
        <v/>
      </c>
      <c r="AA4591" s="16" t="str">
        <f aca="false">IF(V4591="","SEM OFERTA",IF(OR(Y4591&gt;Premissas!$B$11,Y4591&lt;Premissas!$B$12),"VERIFICAR - UNIDADE/EMBALAGEM",IF(Y4591&gt;Premissas!$B$6,"NÃO COMPRAR - REAJUSTE &gt;5%","COMPRAR")))</f>
        <v>SEM OFERTA</v>
      </c>
      <c r="AB4591" s="18" t="str">
        <f aca="false">IF(W4591="DIMEC",S4591,IF(W4591="MEDCENTRO",U4591,""))</f>
        <v/>
      </c>
      <c r="AC4591" s="18" t="n">
        <f aca="false">IF(AA4591&lt;&gt;"COMPRAR",0,IF(AB4591="",I4591,MIN(I4591,AB4591)))</f>
        <v>0</v>
      </c>
      <c r="AD4591" s="19" t="n">
        <f aca="false">IF(AC4591&gt;0,AC4591*V4591,0)</f>
        <v>0</v>
      </c>
      <c r="AE4591" s="19" t="n">
        <f aca="false">IF(AC4591&gt;0,(M4591-V4591)*AC4591,0)</f>
        <v>0</v>
      </c>
      <c r="AF4591" s="16" t="str">
        <f aca="false">IF(AA4591&lt;&gt;"COMPRAR","",IF(AB4591="",IF(X4591="","",IF(X4591-V4591&lt;0.01,"EMPATE TÉCNICO","")),IF(AB4591&lt;I4591,"ESTOQUE INSUFICIENTE",IF(X4591="","",IF(X4591-V4591&lt;0.01,"EMPATE TÉCNICO","")))))</f>
        <v/>
      </c>
      <c r="AG4591" s="16" t="s">
        <v>547</v>
      </c>
      <c r="AH4591" s="16" t="s">
        <v>2039</v>
      </c>
    </row>
    <row r="4592" customFormat="false" ht="15" hidden="false" customHeight="false" outlineLevel="0" collapsed="false">
      <c r="A4592" s="16" t="s">
        <v>14201</v>
      </c>
      <c r="B4592" s="17" t="s">
        <v>14202</v>
      </c>
      <c r="C4592" s="16" t="s">
        <v>14203</v>
      </c>
      <c r="D4592" s="16" t="s">
        <v>13651</v>
      </c>
      <c r="E4592" s="18" t="n">
        <v>1</v>
      </c>
      <c r="F4592" s="16" t="s">
        <v>41</v>
      </c>
      <c r="G4592" s="18" t="n">
        <v>1</v>
      </c>
      <c r="H4592" s="16" t="n">
        <v>0.4</v>
      </c>
      <c r="I4592" s="18" t="n">
        <v>1</v>
      </c>
      <c r="J4592" s="19" t="n">
        <v>75.415</v>
      </c>
      <c r="K4592" s="19" t="n">
        <v>75.415</v>
      </c>
      <c r="L4592" s="19" t="n">
        <v>75.415</v>
      </c>
      <c r="M4592" s="19" t="n">
        <f aca="false">IF(J4592&gt;0,J4592,K4592)*E4592</f>
        <v>75.415</v>
      </c>
      <c r="N4592" s="20"/>
      <c r="O4592" s="21" t="str">
        <f aca="false">IF(R4592="","",ROUND(R4592*(1-Premissas!$B$4),4))</f>
        <v/>
      </c>
      <c r="P4592" s="22"/>
      <c r="Q4592" s="22"/>
      <c r="R4592" s="23"/>
      <c r="S4592" s="24"/>
      <c r="T4592" s="24"/>
      <c r="U4592" s="25"/>
      <c r="V4592" s="19" t="str">
        <f aca="false">IF(COUNT(N4592:Q4592)=0,"",MIN(N4592:Q4592))</f>
        <v/>
      </c>
      <c r="W4592" s="16" t="str">
        <f aca="false">IF(V4592="","",INDEX($N$4:$Q$4,MATCH(V4592,N4592:Q4592,0)))</f>
        <v/>
      </c>
      <c r="X4592" s="19" t="str">
        <f aca="false">IF(COUNT(N4592:Q4592)&lt;2,"",SMALL(N4592:Q4592,2))</f>
        <v/>
      </c>
      <c r="Y4592" s="26" t="str">
        <f aca="false">IF(OR(V4592="",M4592=0),"",V4592/M4592-1)</f>
        <v/>
      </c>
      <c r="Z4592" s="26" t="str">
        <f aca="false">IF(OR(V4592="",L4592=""),"",V4592/(L4592*E4592)-1)</f>
        <v/>
      </c>
      <c r="AA4592" s="16" t="str">
        <f aca="false">IF(V4592="","SEM OFERTA",IF(OR(Y4592&gt;Premissas!$B$11,Y4592&lt;Premissas!$B$12),"VERIFICAR - UNIDADE/EMBALAGEM",IF(Y4592&gt;Premissas!$B$6,"NÃO COMPRAR - REAJUSTE &gt;5%","COMPRAR")))</f>
        <v>SEM OFERTA</v>
      </c>
      <c r="AB4592" s="18" t="str">
        <f aca="false">IF(W4592="DIMEC",S4592,IF(W4592="MEDCENTRO",U4592,""))</f>
        <v/>
      </c>
      <c r="AC4592" s="18" t="n">
        <f aca="false">IF(AA4592&lt;&gt;"COMPRAR",0,IF(AB4592="",I4592,MIN(I4592,AB4592)))</f>
        <v>0</v>
      </c>
      <c r="AD4592" s="19" t="n">
        <f aca="false">IF(AC4592&gt;0,AC4592*V4592,0)</f>
        <v>0</v>
      </c>
      <c r="AE4592" s="19" t="n">
        <f aca="false">IF(AC4592&gt;0,(M4592-V4592)*AC4592,0)</f>
        <v>0</v>
      </c>
      <c r="AF4592" s="16" t="str">
        <f aca="false">IF(AA4592&lt;&gt;"COMPRAR","",IF(AB4592="",IF(X4592="","",IF(X4592-V4592&lt;0.01,"EMPATE TÉCNICO","")),IF(AB4592&lt;I4592,"ESTOQUE INSUFICIENTE",IF(X4592="","",IF(X4592-V4592&lt;0.01,"EMPATE TÉCNICO","")))))</f>
        <v/>
      </c>
      <c r="AG4592" s="16" t="s">
        <v>547</v>
      </c>
      <c r="AH4592" s="16" t="s">
        <v>2039</v>
      </c>
    </row>
    <row r="4593" customFormat="false" ht="15" hidden="false" customHeight="false" outlineLevel="0" collapsed="false">
      <c r="A4593" s="16" t="s">
        <v>14204</v>
      </c>
      <c r="B4593" s="17" t="s">
        <v>14205</v>
      </c>
      <c r="C4593" s="16" t="s">
        <v>14206</v>
      </c>
      <c r="D4593" s="16" t="s">
        <v>452</v>
      </c>
      <c r="E4593" s="18" t="n">
        <v>1</v>
      </c>
      <c r="F4593" s="16" t="s">
        <v>43</v>
      </c>
      <c r="G4593" s="18" t="n">
        <v>0</v>
      </c>
      <c r="H4593" s="16" t="n">
        <v>0.7</v>
      </c>
      <c r="I4593" s="18" t="n">
        <v>2</v>
      </c>
      <c r="J4593" s="19" t="n">
        <v>8.03</v>
      </c>
      <c r="K4593" s="19" t="n">
        <v>8.03</v>
      </c>
      <c r="L4593" s="19" t="n">
        <v>7.55</v>
      </c>
      <c r="M4593" s="19" t="n">
        <f aca="false">IF(J4593&gt;0,J4593,K4593)*E4593</f>
        <v>8.03</v>
      </c>
      <c r="N4593" s="20"/>
      <c r="O4593" s="21" t="str">
        <f aca="false">IF(R4593="","",ROUND(R4593*(1-Premissas!$B$4),4))</f>
        <v/>
      </c>
      <c r="P4593" s="22"/>
      <c r="Q4593" s="22"/>
      <c r="R4593" s="23"/>
      <c r="S4593" s="24"/>
      <c r="T4593" s="24"/>
      <c r="U4593" s="25"/>
      <c r="V4593" s="19" t="str">
        <f aca="false">IF(COUNT(N4593:Q4593)=0,"",MIN(N4593:Q4593))</f>
        <v/>
      </c>
      <c r="W4593" s="16" t="str">
        <f aca="false">IF(V4593="","",INDEX($N$4:$Q$4,MATCH(V4593,N4593:Q4593,0)))</f>
        <v/>
      </c>
      <c r="X4593" s="19" t="str">
        <f aca="false">IF(COUNT(N4593:Q4593)&lt;2,"",SMALL(N4593:Q4593,2))</f>
        <v/>
      </c>
      <c r="Y4593" s="26" t="str">
        <f aca="false">IF(OR(V4593="",M4593=0),"",V4593/M4593-1)</f>
        <v/>
      </c>
      <c r="Z4593" s="26" t="str">
        <f aca="false">IF(OR(V4593="",L4593=""),"",V4593/(L4593*E4593)-1)</f>
        <v/>
      </c>
      <c r="AA4593" s="16" t="str">
        <f aca="false">IF(V4593="","SEM OFERTA",IF(OR(Y4593&gt;Premissas!$B$11,Y4593&lt;Premissas!$B$12),"VERIFICAR - UNIDADE/EMBALAGEM",IF(Y4593&gt;Premissas!$B$6,"NÃO COMPRAR - REAJUSTE &gt;5%","COMPRAR")))</f>
        <v>SEM OFERTA</v>
      </c>
      <c r="AB4593" s="18" t="str">
        <f aca="false">IF(W4593="DIMEC",S4593,IF(W4593="MEDCENTRO",U4593,""))</f>
        <v/>
      </c>
      <c r="AC4593" s="18" t="n">
        <f aca="false">IF(AA4593&lt;&gt;"COMPRAR",0,IF(AB4593="",I4593,MIN(I4593,AB4593)))</f>
        <v>0</v>
      </c>
      <c r="AD4593" s="19" t="n">
        <f aca="false">IF(AC4593&gt;0,AC4593*V4593,0)</f>
        <v>0</v>
      </c>
      <c r="AE4593" s="19" t="n">
        <f aca="false">IF(AC4593&gt;0,(M4593-V4593)*AC4593,0)</f>
        <v>0</v>
      </c>
      <c r="AF4593" s="16" t="str">
        <f aca="false">IF(AA4593&lt;&gt;"COMPRAR","",IF(AB4593="",IF(X4593="","",IF(X4593-V4593&lt;0.01,"EMPATE TÉCNICO","")),IF(AB4593&lt;I4593,"ESTOQUE INSUFICIENTE",IF(X4593="","",IF(X4593-V4593&lt;0.01,"EMPATE TÉCNICO","")))))</f>
        <v/>
      </c>
      <c r="AG4593" s="16" t="s">
        <v>328</v>
      </c>
      <c r="AH4593" s="16" t="s">
        <v>2039</v>
      </c>
    </row>
    <row r="4594" customFormat="false" ht="15" hidden="false" customHeight="false" outlineLevel="0" collapsed="false">
      <c r="A4594" s="16" t="s">
        <v>14207</v>
      </c>
      <c r="B4594" s="17" t="s">
        <v>14208</v>
      </c>
      <c r="C4594" s="16" t="s">
        <v>14209</v>
      </c>
      <c r="D4594" s="16" t="s">
        <v>3904</v>
      </c>
      <c r="E4594" s="18" t="n">
        <v>1</v>
      </c>
      <c r="F4594" s="16" t="s">
        <v>43</v>
      </c>
      <c r="G4594" s="18" t="n">
        <v>0</v>
      </c>
      <c r="H4594" s="16" t="n">
        <v>0.3</v>
      </c>
      <c r="I4594" s="18" t="n">
        <v>1</v>
      </c>
      <c r="J4594" s="19" t="n">
        <v>21.13</v>
      </c>
      <c r="K4594" s="19" t="n">
        <v>21.13</v>
      </c>
      <c r="L4594" s="19" t="n">
        <v>21.13</v>
      </c>
      <c r="M4594" s="19" t="n">
        <f aca="false">IF(J4594&gt;0,J4594,K4594)*E4594</f>
        <v>21.13</v>
      </c>
      <c r="N4594" s="20"/>
      <c r="O4594" s="21" t="str">
        <f aca="false">IF(R4594="","",ROUND(R4594*(1-Premissas!$B$4),4))</f>
        <v/>
      </c>
      <c r="P4594" s="22"/>
      <c r="Q4594" s="22"/>
      <c r="R4594" s="23"/>
      <c r="S4594" s="24"/>
      <c r="T4594" s="24"/>
      <c r="U4594" s="25"/>
      <c r="V4594" s="19" t="str">
        <f aca="false">IF(COUNT(N4594:Q4594)=0,"",MIN(N4594:Q4594))</f>
        <v/>
      </c>
      <c r="W4594" s="16" t="str">
        <f aca="false">IF(V4594="","",INDEX($N$4:$Q$4,MATCH(V4594,N4594:Q4594,0)))</f>
        <v/>
      </c>
      <c r="X4594" s="19" t="str">
        <f aca="false">IF(COUNT(N4594:Q4594)&lt;2,"",SMALL(N4594:Q4594,2))</f>
        <v/>
      </c>
      <c r="Y4594" s="26" t="str">
        <f aca="false">IF(OR(V4594="",M4594=0),"",V4594/M4594-1)</f>
        <v/>
      </c>
      <c r="Z4594" s="26" t="str">
        <f aca="false">IF(OR(V4594="",L4594=""),"",V4594/(L4594*E4594)-1)</f>
        <v/>
      </c>
      <c r="AA4594" s="16" t="str">
        <f aca="false">IF(V4594="","SEM OFERTA",IF(OR(Y4594&gt;Premissas!$B$11,Y4594&lt;Premissas!$B$12),"VERIFICAR - UNIDADE/EMBALAGEM",IF(Y4594&gt;Premissas!$B$6,"NÃO COMPRAR - REAJUSTE &gt;5%","COMPRAR")))</f>
        <v>SEM OFERTA</v>
      </c>
      <c r="AB4594" s="18" t="str">
        <f aca="false">IF(W4594="DIMEC",S4594,IF(W4594="MEDCENTRO",U4594,""))</f>
        <v/>
      </c>
      <c r="AC4594" s="18" t="n">
        <f aca="false">IF(AA4594&lt;&gt;"COMPRAR",0,IF(AB4594="",I4594,MIN(I4594,AB4594)))</f>
        <v>0</v>
      </c>
      <c r="AD4594" s="19" t="n">
        <f aca="false">IF(AC4594&gt;0,AC4594*V4594,0)</f>
        <v>0</v>
      </c>
      <c r="AE4594" s="19" t="n">
        <f aca="false">IF(AC4594&gt;0,(M4594-V4594)*AC4594,0)</f>
        <v>0</v>
      </c>
      <c r="AF4594" s="16" t="str">
        <f aca="false">IF(AA4594&lt;&gt;"COMPRAR","",IF(AB4594="",IF(X4594="","",IF(X4594-V4594&lt;0.01,"EMPATE TÉCNICO","")),IF(AB4594&lt;I4594,"ESTOQUE INSUFICIENTE",IF(X4594="","",IF(X4594-V4594&lt;0.01,"EMPATE TÉCNICO","")))))</f>
        <v/>
      </c>
      <c r="AG4594" s="16" t="s">
        <v>328</v>
      </c>
      <c r="AH4594" s="16" t="s">
        <v>2039</v>
      </c>
    </row>
    <row r="4595" customFormat="false" ht="15" hidden="false" customHeight="false" outlineLevel="0" collapsed="false">
      <c r="A4595" s="16" t="s">
        <v>14210</v>
      </c>
      <c r="B4595" s="17" t="s">
        <v>14211</v>
      </c>
      <c r="C4595" s="16" t="s">
        <v>14212</v>
      </c>
      <c r="D4595" s="16" t="s">
        <v>14213</v>
      </c>
      <c r="E4595" s="18" t="n">
        <v>1</v>
      </c>
      <c r="F4595" s="16" t="s">
        <v>41</v>
      </c>
      <c r="G4595" s="18" t="n">
        <v>13</v>
      </c>
      <c r="H4595" s="16" t="n">
        <v>6.4</v>
      </c>
      <c r="I4595" s="18" t="n">
        <v>4</v>
      </c>
      <c r="J4595" s="19" t="n">
        <v>41.9766666666667</v>
      </c>
      <c r="K4595" s="19" t="n">
        <v>41.9766666666667</v>
      </c>
      <c r="L4595" s="19" t="n">
        <v>41.0625</v>
      </c>
      <c r="M4595" s="19" t="n">
        <f aca="false">IF(J4595&gt;0,J4595,K4595)*E4595</f>
        <v>41.9766666666667</v>
      </c>
      <c r="N4595" s="20"/>
      <c r="O4595" s="21" t="str">
        <f aca="false">IF(R4595="","",ROUND(R4595*(1-Premissas!$B$4),4))</f>
        <v/>
      </c>
      <c r="P4595" s="22"/>
      <c r="Q4595" s="22"/>
      <c r="R4595" s="23"/>
      <c r="S4595" s="24"/>
      <c r="T4595" s="24"/>
      <c r="U4595" s="25"/>
      <c r="V4595" s="19" t="str">
        <f aca="false">IF(COUNT(N4595:Q4595)=0,"",MIN(N4595:Q4595))</f>
        <v/>
      </c>
      <c r="W4595" s="16" t="str">
        <f aca="false">IF(V4595="","",INDEX($N$4:$Q$4,MATCH(V4595,N4595:Q4595,0)))</f>
        <v/>
      </c>
      <c r="X4595" s="19" t="str">
        <f aca="false">IF(COUNT(N4595:Q4595)&lt;2,"",SMALL(N4595:Q4595,2))</f>
        <v/>
      </c>
      <c r="Y4595" s="26" t="str">
        <f aca="false">IF(OR(V4595="",M4595=0),"",V4595/M4595-1)</f>
        <v/>
      </c>
      <c r="Z4595" s="26" t="str">
        <f aca="false">IF(OR(V4595="",L4595=""),"",V4595/(L4595*E4595)-1)</f>
        <v/>
      </c>
      <c r="AA4595" s="16" t="str">
        <f aca="false">IF(V4595="","SEM OFERTA",IF(OR(Y4595&gt;Premissas!$B$11,Y4595&lt;Premissas!$B$12),"VERIFICAR - UNIDADE/EMBALAGEM",IF(Y4595&gt;Premissas!$B$6,"NÃO COMPRAR - REAJUSTE &gt;5%","COMPRAR")))</f>
        <v>SEM OFERTA</v>
      </c>
      <c r="AB4595" s="18" t="str">
        <f aca="false">IF(W4595="DIMEC",S4595,IF(W4595="MEDCENTRO",U4595,""))</f>
        <v/>
      </c>
      <c r="AC4595" s="18" t="n">
        <f aca="false">IF(AA4595&lt;&gt;"COMPRAR",0,IF(AB4595="",I4595,MIN(I4595,AB4595)))</f>
        <v>0</v>
      </c>
      <c r="AD4595" s="19" t="n">
        <f aca="false">IF(AC4595&gt;0,AC4595*V4595,0)</f>
        <v>0</v>
      </c>
      <c r="AE4595" s="19" t="n">
        <f aca="false">IF(AC4595&gt;0,(M4595-V4595)*AC4595,0)</f>
        <v>0</v>
      </c>
      <c r="AF4595" s="16" t="str">
        <f aca="false">IF(AA4595&lt;&gt;"COMPRAR","",IF(AB4595="",IF(X4595="","",IF(X4595-V4595&lt;0.01,"EMPATE TÉCNICO","")),IF(AB4595&lt;I4595,"ESTOQUE INSUFICIENTE",IF(X4595="","",IF(X4595-V4595&lt;0.01,"EMPATE TÉCNICO","")))))</f>
        <v/>
      </c>
      <c r="AG4595" s="16" t="s">
        <v>547</v>
      </c>
      <c r="AH4595" s="16" t="s">
        <v>2039</v>
      </c>
    </row>
    <row r="4596" customFormat="false" ht="15" hidden="false" customHeight="false" outlineLevel="0" collapsed="false">
      <c r="A4596" s="16" t="s">
        <v>14214</v>
      </c>
      <c r="B4596" s="17" t="s">
        <v>14215</v>
      </c>
      <c r="C4596" s="16" t="s">
        <v>14216</v>
      </c>
      <c r="D4596" s="16" t="s">
        <v>527</v>
      </c>
      <c r="E4596" s="18" t="n">
        <v>1</v>
      </c>
      <c r="F4596" s="16" t="s">
        <v>41</v>
      </c>
      <c r="G4596" s="18" t="n">
        <v>16</v>
      </c>
      <c r="H4596" s="16" t="n">
        <v>8.5</v>
      </c>
      <c r="I4596" s="18" t="n">
        <v>6</v>
      </c>
      <c r="J4596" s="19" t="n">
        <v>12.855</v>
      </c>
      <c r="K4596" s="19" t="n">
        <v>12.855</v>
      </c>
      <c r="L4596" s="19" t="n">
        <v>12.286</v>
      </c>
      <c r="M4596" s="19" t="n">
        <f aca="false">IF(J4596&gt;0,J4596,K4596)*E4596</f>
        <v>12.855</v>
      </c>
      <c r="N4596" s="20"/>
      <c r="O4596" s="21" t="str">
        <f aca="false">IF(R4596="","",ROUND(R4596*(1-Premissas!$B$4),4))</f>
        <v/>
      </c>
      <c r="P4596" s="22"/>
      <c r="Q4596" s="22"/>
      <c r="R4596" s="23"/>
      <c r="S4596" s="24"/>
      <c r="T4596" s="24"/>
      <c r="U4596" s="25"/>
      <c r="V4596" s="19" t="str">
        <f aca="false">IF(COUNT(N4596:Q4596)=0,"",MIN(N4596:Q4596))</f>
        <v/>
      </c>
      <c r="W4596" s="16" t="str">
        <f aca="false">IF(V4596="","",INDEX($N$4:$Q$4,MATCH(V4596,N4596:Q4596,0)))</f>
        <v/>
      </c>
      <c r="X4596" s="19" t="str">
        <f aca="false">IF(COUNT(N4596:Q4596)&lt;2,"",SMALL(N4596:Q4596,2))</f>
        <v/>
      </c>
      <c r="Y4596" s="26" t="str">
        <f aca="false">IF(OR(V4596="",M4596=0),"",V4596/M4596-1)</f>
        <v/>
      </c>
      <c r="Z4596" s="26" t="str">
        <f aca="false">IF(OR(V4596="",L4596=""),"",V4596/(L4596*E4596)-1)</f>
        <v/>
      </c>
      <c r="AA4596" s="16" t="str">
        <f aca="false">IF(V4596="","SEM OFERTA",IF(OR(Y4596&gt;Premissas!$B$11,Y4596&lt;Premissas!$B$12),"VERIFICAR - UNIDADE/EMBALAGEM",IF(Y4596&gt;Premissas!$B$6,"NÃO COMPRAR - REAJUSTE &gt;5%","COMPRAR")))</f>
        <v>SEM OFERTA</v>
      </c>
      <c r="AB4596" s="18" t="str">
        <f aca="false">IF(W4596="DIMEC",S4596,IF(W4596="MEDCENTRO",U4596,""))</f>
        <v/>
      </c>
      <c r="AC4596" s="18" t="n">
        <f aca="false">IF(AA4596&lt;&gt;"COMPRAR",0,IF(AB4596="",I4596,MIN(I4596,AB4596)))</f>
        <v>0</v>
      </c>
      <c r="AD4596" s="19" t="n">
        <f aca="false">IF(AC4596&gt;0,AC4596*V4596,0)</f>
        <v>0</v>
      </c>
      <c r="AE4596" s="19" t="n">
        <f aca="false">IF(AC4596&gt;0,(M4596-V4596)*AC4596,0)</f>
        <v>0</v>
      </c>
      <c r="AF4596" s="16" t="str">
        <f aca="false">IF(AA4596&lt;&gt;"COMPRAR","",IF(AB4596="",IF(X4596="","",IF(X4596-V4596&lt;0.01,"EMPATE TÉCNICO","")),IF(AB4596&lt;I4596,"ESTOQUE INSUFICIENTE",IF(X4596="","",IF(X4596-V4596&lt;0.01,"EMPATE TÉCNICO","")))))</f>
        <v/>
      </c>
      <c r="AG4596" s="16" t="s">
        <v>547</v>
      </c>
      <c r="AH4596" s="16" t="s">
        <v>2039</v>
      </c>
    </row>
    <row r="4597" customFormat="false" ht="15" hidden="false" customHeight="false" outlineLevel="0" collapsed="false">
      <c r="A4597" s="16" t="s">
        <v>14217</v>
      </c>
      <c r="B4597" s="17" t="s">
        <v>14218</v>
      </c>
      <c r="C4597" s="16" t="s">
        <v>14219</v>
      </c>
      <c r="D4597" s="16" t="s">
        <v>527</v>
      </c>
      <c r="E4597" s="18" t="n">
        <v>1</v>
      </c>
      <c r="F4597" s="16" t="s">
        <v>41</v>
      </c>
      <c r="G4597" s="18" t="n">
        <v>1</v>
      </c>
      <c r="H4597" s="16" t="n">
        <v>5.4</v>
      </c>
      <c r="I4597" s="18" t="n">
        <v>13</v>
      </c>
      <c r="J4597" s="19" t="n">
        <v>18.54</v>
      </c>
      <c r="K4597" s="19" t="n">
        <v>18.54</v>
      </c>
      <c r="L4597" s="19" t="n">
        <v>18.48</v>
      </c>
      <c r="M4597" s="19" t="n">
        <f aca="false">IF(J4597&gt;0,J4597,K4597)*E4597</f>
        <v>18.54</v>
      </c>
      <c r="N4597" s="20"/>
      <c r="O4597" s="21" t="str">
        <f aca="false">IF(R4597="","",ROUND(R4597*(1-Premissas!$B$4),4))</f>
        <v/>
      </c>
      <c r="P4597" s="22"/>
      <c r="Q4597" s="22"/>
      <c r="R4597" s="23"/>
      <c r="S4597" s="24"/>
      <c r="T4597" s="24"/>
      <c r="U4597" s="25"/>
      <c r="V4597" s="19" t="str">
        <f aca="false">IF(COUNT(N4597:Q4597)=0,"",MIN(N4597:Q4597))</f>
        <v/>
      </c>
      <c r="W4597" s="16" t="str">
        <f aca="false">IF(V4597="","",INDEX($N$4:$Q$4,MATCH(V4597,N4597:Q4597,0)))</f>
        <v/>
      </c>
      <c r="X4597" s="19" t="str">
        <f aca="false">IF(COUNT(N4597:Q4597)&lt;2,"",SMALL(N4597:Q4597,2))</f>
        <v/>
      </c>
      <c r="Y4597" s="26" t="str">
        <f aca="false">IF(OR(V4597="",M4597=0),"",V4597/M4597-1)</f>
        <v/>
      </c>
      <c r="Z4597" s="26" t="str">
        <f aca="false">IF(OR(V4597="",L4597=""),"",V4597/(L4597*E4597)-1)</f>
        <v/>
      </c>
      <c r="AA4597" s="16" t="str">
        <f aca="false">IF(V4597="","SEM OFERTA",IF(OR(Y4597&gt;Premissas!$B$11,Y4597&lt;Premissas!$B$12),"VERIFICAR - UNIDADE/EMBALAGEM",IF(Y4597&gt;Premissas!$B$6,"NÃO COMPRAR - REAJUSTE &gt;5%","COMPRAR")))</f>
        <v>SEM OFERTA</v>
      </c>
      <c r="AB4597" s="18" t="str">
        <f aca="false">IF(W4597="DIMEC",S4597,IF(W4597="MEDCENTRO",U4597,""))</f>
        <v/>
      </c>
      <c r="AC4597" s="18" t="n">
        <f aca="false">IF(AA4597&lt;&gt;"COMPRAR",0,IF(AB4597="",I4597,MIN(I4597,AB4597)))</f>
        <v>0</v>
      </c>
      <c r="AD4597" s="19" t="n">
        <f aca="false">IF(AC4597&gt;0,AC4597*V4597,0)</f>
        <v>0</v>
      </c>
      <c r="AE4597" s="19" t="n">
        <f aca="false">IF(AC4597&gt;0,(M4597-V4597)*AC4597,0)</f>
        <v>0</v>
      </c>
      <c r="AF4597" s="16" t="str">
        <f aca="false">IF(AA4597&lt;&gt;"COMPRAR","",IF(AB4597="",IF(X4597="","",IF(X4597-V4597&lt;0.01,"EMPATE TÉCNICO","")),IF(AB4597&lt;I4597,"ESTOQUE INSUFICIENTE",IF(X4597="","",IF(X4597-V4597&lt;0.01,"EMPATE TÉCNICO","")))))</f>
        <v/>
      </c>
      <c r="AG4597" s="16" t="s">
        <v>547</v>
      </c>
      <c r="AH4597" s="16" t="s">
        <v>2039</v>
      </c>
    </row>
    <row r="4598" customFormat="false" ht="15" hidden="false" customHeight="false" outlineLevel="0" collapsed="false">
      <c r="A4598" s="16" t="s">
        <v>14220</v>
      </c>
      <c r="B4598" s="17" t="s">
        <v>14221</v>
      </c>
      <c r="C4598" s="16" t="s">
        <v>14222</v>
      </c>
      <c r="D4598" s="16" t="s">
        <v>527</v>
      </c>
      <c r="E4598" s="18" t="n">
        <v>1</v>
      </c>
      <c r="F4598" s="16" t="s">
        <v>41</v>
      </c>
      <c r="G4598" s="18" t="n">
        <v>3</v>
      </c>
      <c r="H4598" s="16" t="n">
        <v>2.5</v>
      </c>
      <c r="I4598" s="18" t="n">
        <v>4</v>
      </c>
      <c r="J4598" s="19" t="n">
        <v>19.3533333333333</v>
      </c>
      <c r="K4598" s="19" t="n">
        <v>19.3533333333333</v>
      </c>
      <c r="L4598" s="19" t="n">
        <v>19.3533</v>
      </c>
      <c r="M4598" s="19" t="n">
        <f aca="false">IF(J4598&gt;0,J4598,K4598)*E4598</f>
        <v>19.3533333333333</v>
      </c>
      <c r="N4598" s="20"/>
      <c r="O4598" s="21" t="str">
        <f aca="false">IF(R4598="","",ROUND(R4598*(1-Premissas!$B$4),4))</f>
        <v/>
      </c>
      <c r="P4598" s="22"/>
      <c r="Q4598" s="22"/>
      <c r="R4598" s="23"/>
      <c r="S4598" s="24"/>
      <c r="T4598" s="24"/>
      <c r="U4598" s="25"/>
      <c r="V4598" s="19" t="str">
        <f aca="false">IF(COUNT(N4598:Q4598)=0,"",MIN(N4598:Q4598))</f>
        <v/>
      </c>
      <c r="W4598" s="16" t="str">
        <f aca="false">IF(V4598="","",INDEX($N$4:$Q$4,MATCH(V4598,N4598:Q4598,0)))</f>
        <v/>
      </c>
      <c r="X4598" s="19" t="str">
        <f aca="false">IF(COUNT(N4598:Q4598)&lt;2,"",SMALL(N4598:Q4598,2))</f>
        <v/>
      </c>
      <c r="Y4598" s="26" t="str">
        <f aca="false">IF(OR(V4598="",M4598=0),"",V4598/M4598-1)</f>
        <v/>
      </c>
      <c r="Z4598" s="26" t="str">
        <f aca="false">IF(OR(V4598="",L4598=""),"",V4598/(L4598*E4598)-1)</f>
        <v/>
      </c>
      <c r="AA4598" s="16" t="str">
        <f aca="false">IF(V4598="","SEM OFERTA",IF(OR(Y4598&gt;Premissas!$B$11,Y4598&lt;Premissas!$B$12),"VERIFICAR - UNIDADE/EMBALAGEM",IF(Y4598&gt;Premissas!$B$6,"NÃO COMPRAR - REAJUSTE &gt;5%","COMPRAR")))</f>
        <v>SEM OFERTA</v>
      </c>
      <c r="AB4598" s="18" t="str">
        <f aca="false">IF(W4598="DIMEC",S4598,IF(W4598="MEDCENTRO",U4598,""))</f>
        <v/>
      </c>
      <c r="AC4598" s="18" t="n">
        <f aca="false">IF(AA4598&lt;&gt;"COMPRAR",0,IF(AB4598="",I4598,MIN(I4598,AB4598)))</f>
        <v>0</v>
      </c>
      <c r="AD4598" s="19" t="n">
        <f aca="false">IF(AC4598&gt;0,AC4598*V4598,0)</f>
        <v>0</v>
      </c>
      <c r="AE4598" s="19" t="n">
        <f aca="false">IF(AC4598&gt;0,(M4598-V4598)*AC4598,0)</f>
        <v>0</v>
      </c>
      <c r="AF4598" s="16" t="str">
        <f aca="false">IF(AA4598&lt;&gt;"COMPRAR","",IF(AB4598="",IF(X4598="","",IF(X4598-V4598&lt;0.01,"EMPATE TÉCNICO","")),IF(AB4598&lt;I4598,"ESTOQUE INSUFICIENTE",IF(X4598="","",IF(X4598-V4598&lt;0.01,"EMPATE TÉCNICO","")))))</f>
        <v/>
      </c>
      <c r="AG4598" s="16" t="s">
        <v>547</v>
      </c>
      <c r="AH4598" s="16" t="s">
        <v>2039</v>
      </c>
    </row>
    <row r="4599" customFormat="false" ht="15" hidden="false" customHeight="false" outlineLevel="0" collapsed="false">
      <c r="A4599" s="16" t="s">
        <v>14223</v>
      </c>
      <c r="B4599" s="17" t="s">
        <v>14224</v>
      </c>
      <c r="C4599" s="16" t="s">
        <v>14225</v>
      </c>
      <c r="D4599" s="16" t="s">
        <v>527</v>
      </c>
      <c r="E4599" s="18" t="n">
        <v>1</v>
      </c>
      <c r="F4599" s="16" t="s">
        <v>42</v>
      </c>
      <c r="G4599" s="18" t="n">
        <v>2</v>
      </c>
      <c r="H4599" s="16" t="n">
        <v>0.8</v>
      </c>
      <c r="I4599" s="18" t="n">
        <v>1</v>
      </c>
      <c r="J4599" s="19" t="n">
        <v>26.01</v>
      </c>
      <c r="K4599" s="19" t="n">
        <v>26.01</v>
      </c>
      <c r="L4599" s="19" t="n">
        <v>24.64</v>
      </c>
      <c r="M4599" s="19" t="n">
        <f aca="false">IF(J4599&gt;0,J4599,K4599)*E4599</f>
        <v>26.01</v>
      </c>
      <c r="N4599" s="20"/>
      <c r="O4599" s="21" t="str">
        <f aca="false">IF(R4599="","",ROUND(R4599*(1-Premissas!$B$4),4))</f>
        <v/>
      </c>
      <c r="P4599" s="22"/>
      <c r="Q4599" s="22"/>
      <c r="R4599" s="23"/>
      <c r="S4599" s="24"/>
      <c r="T4599" s="24"/>
      <c r="U4599" s="25"/>
      <c r="V4599" s="19" t="str">
        <f aca="false">IF(COUNT(N4599:Q4599)=0,"",MIN(N4599:Q4599))</f>
        <v/>
      </c>
      <c r="W4599" s="16" t="str">
        <f aca="false">IF(V4599="","",INDEX($N$4:$Q$4,MATCH(V4599,N4599:Q4599,0)))</f>
        <v/>
      </c>
      <c r="X4599" s="19" t="str">
        <f aca="false">IF(COUNT(N4599:Q4599)&lt;2,"",SMALL(N4599:Q4599,2))</f>
        <v/>
      </c>
      <c r="Y4599" s="26" t="str">
        <f aca="false">IF(OR(V4599="",M4599=0),"",V4599/M4599-1)</f>
        <v/>
      </c>
      <c r="Z4599" s="26" t="str">
        <f aca="false">IF(OR(V4599="",L4599=""),"",V4599/(L4599*E4599)-1)</f>
        <v/>
      </c>
      <c r="AA4599" s="16" t="str">
        <f aca="false">IF(V4599="","SEM OFERTA",IF(OR(Y4599&gt;Premissas!$B$11,Y4599&lt;Premissas!$B$12),"VERIFICAR - UNIDADE/EMBALAGEM",IF(Y4599&gt;Premissas!$B$6,"NÃO COMPRAR - REAJUSTE &gt;5%","COMPRAR")))</f>
        <v>SEM OFERTA</v>
      </c>
      <c r="AB4599" s="18" t="str">
        <f aca="false">IF(W4599="DIMEC",S4599,IF(W4599="MEDCENTRO",U4599,""))</f>
        <v/>
      </c>
      <c r="AC4599" s="18" t="n">
        <f aca="false">IF(AA4599&lt;&gt;"COMPRAR",0,IF(AB4599="",I4599,MIN(I4599,AB4599)))</f>
        <v>0</v>
      </c>
      <c r="AD4599" s="19" t="n">
        <f aca="false">IF(AC4599&gt;0,AC4599*V4599,0)</f>
        <v>0</v>
      </c>
      <c r="AE4599" s="19" t="n">
        <f aca="false">IF(AC4599&gt;0,(M4599-V4599)*AC4599,0)</f>
        <v>0</v>
      </c>
      <c r="AF4599" s="16" t="str">
        <f aca="false">IF(AA4599&lt;&gt;"COMPRAR","",IF(AB4599="",IF(X4599="","",IF(X4599-V4599&lt;0.01,"EMPATE TÉCNICO","")),IF(AB4599&lt;I4599,"ESTOQUE INSUFICIENTE",IF(X4599="","",IF(X4599-V4599&lt;0.01,"EMPATE TÉCNICO","")))))</f>
        <v/>
      </c>
      <c r="AG4599" s="16" t="s">
        <v>547</v>
      </c>
      <c r="AH4599" s="16" t="s">
        <v>2039</v>
      </c>
    </row>
    <row r="4600" customFormat="false" ht="15" hidden="false" customHeight="false" outlineLevel="0" collapsed="false">
      <c r="A4600" s="16" t="s">
        <v>14226</v>
      </c>
      <c r="B4600" s="17" t="s">
        <v>14227</v>
      </c>
      <c r="C4600" s="16" t="s">
        <v>14228</v>
      </c>
      <c r="D4600" s="16" t="s">
        <v>527</v>
      </c>
      <c r="E4600" s="18" t="n">
        <v>1</v>
      </c>
      <c r="F4600" s="16" t="s">
        <v>41</v>
      </c>
      <c r="G4600" s="18" t="n">
        <v>9</v>
      </c>
      <c r="H4600" s="16" t="n">
        <v>6.1</v>
      </c>
      <c r="I4600" s="18" t="n">
        <v>7</v>
      </c>
      <c r="J4600" s="19" t="n">
        <v>13.36</v>
      </c>
      <c r="K4600" s="19" t="n">
        <v>13.36</v>
      </c>
      <c r="L4600" s="19" t="n">
        <v>13.12</v>
      </c>
      <c r="M4600" s="19" t="n">
        <f aca="false">IF(J4600&gt;0,J4600,K4600)*E4600</f>
        <v>13.36</v>
      </c>
      <c r="N4600" s="20"/>
      <c r="O4600" s="21" t="str">
        <f aca="false">IF(R4600="","",ROUND(R4600*(1-Premissas!$B$4),4))</f>
        <v/>
      </c>
      <c r="P4600" s="22"/>
      <c r="Q4600" s="22"/>
      <c r="R4600" s="23"/>
      <c r="S4600" s="24"/>
      <c r="T4600" s="24"/>
      <c r="U4600" s="25"/>
      <c r="V4600" s="19" t="str">
        <f aca="false">IF(COUNT(N4600:Q4600)=0,"",MIN(N4600:Q4600))</f>
        <v/>
      </c>
      <c r="W4600" s="16" t="str">
        <f aca="false">IF(V4600="","",INDEX($N$4:$Q$4,MATCH(V4600,N4600:Q4600,0)))</f>
        <v/>
      </c>
      <c r="X4600" s="19" t="str">
        <f aca="false">IF(COUNT(N4600:Q4600)&lt;2,"",SMALL(N4600:Q4600,2))</f>
        <v/>
      </c>
      <c r="Y4600" s="26" t="str">
        <f aca="false">IF(OR(V4600="",M4600=0),"",V4600/M4600-1)</f>
        <v/>
      </c>
      <c r="Z4600" s="26" t="str">
        <f aca="false">IF(OR(V4600="",L4600=""),"",V4600/(L4600*E4600)-1)</f>
        <v/>
      </c>
      <c r="AA4600" s="16" t="str">
        <f aca="false">IF(V4600="","SEM OFERTA",IF(OR(Y4600&gt;Premissas!$B$11,Y4600&lt;Premissas!$B$12),"VERIFICAR - UNIDADE/EMBALAGEM",IF(Y4600&gt;Premissas!$B$6,"NÃO COMPRAR - REAJUSTE &gt;5%","COMPRAR")))</f>
        <v>SEM OFERTA</v>
      </c>
      <c r="AB4600" s="18" t="str">
        <f aca="false">IF(W4600="DIMEC",S4600,IF(W4600="MEDCENTRO",U4600,""))</f>
        <v/>
      </c>
      <c r="AC4600" s="18" t="n">
        <f aca="false">IF(AA4600&lt;&gt;"COMPRAR",0,IF(AB4600="",I4600,MIN(I4600,AB4600)))</f>
        <v>0</v>
      </c>
      <c r="AD4600" s="19" t="n">
        <f aca="false">IF(AC4600&gt;0,AC4600*V4600,0)</f>
        <v>0</v>
      </c>
      <c r="AE4600" s="19" t="n">
        <f aca="false">IF(AC4600&gt;0,(M4600-V4600)*AC4600,0)</f>
        <v>0</v>
      </c>
      <c r="AF4600" s="16" t="str">
        <f aca="false">IF(AA4600&lt;&gt;"COMPRAR","",IF(AB4600="",IF(X4600="","",IF(X4600-V4600&lt;0.01,"EMPATE TÉCNICO","")),IF(AB4600&lt;I4600,"ESTOQUE INSUFICIENTE",IF(X4600="","",IF(X4600-V4600&lt;0.01,"EMPATE TÉCNICO","")))))</f>
        <v/>
      </c>
      <c r="AG4600" s="16" t="s">
        <v>547</v>
      </c>
      <c r="AH4600" s="16" t="s">
        <v>2039</v>
      </c>
    </row>
    <row r="4601" customFormat="false" ht="15" hidden="false" customHeight="false" outlineLevel="0" collapsed="false">
      <c r="A4601" s="16" t="s">
        <v>14229</v>
      </c>
      <c r="B4601" s="17" t="s">
        <v>14230</v>
      </c>
      <c r="C4601" s="16" t="s">
        <v>14231</v>
      </c>
      <c r="D4601" s="16" t="s">
        <v>527</v>
      </c>
      <c r="E4601" s="18" t="n">
        <v>1</v>
      </c>
      <c r="F4601" s="16" t="s">
        <v>42</v>
      </c>
      <c r="G4601" s="18" t="n">
        <v>8</v>
      </c>
      <c r="H4601" s="16" t="n">
        <v>4.3</v>
      </c>
      <c r="I4601" s="18" t="n">
        <v>4</v>
      </c>
      <c r="J4601" s="19" t="n">
        <v>8.64</v>
      </c>
      <c r="K4601" s="19" t="n">
        <v>8.64</v>
      </c>
      <c r="L4601" s="19" t="n">
        <v>8.255</v>
      </c>
      <c r="M4601" s="19" t="n">
        <f aca="false">IF(J4601&gt;0,J4601,K4601)*E4601</f>
        <v>8.64</v>
      </c>
      <c r="N4601" s="20"/>
      <c r="O4601" s="21" t="str">
        <f aca="false">IF(R4601="","",ROUND(R4601*(1-Premissas!$B$4),4))</f>
        <v/>
      </c>
      <c r="P4601" s="22"/>
      <c r="Q4601" s="22"/>
      <c r="R4601" s="23"/>
      <c r="S4601" s="24"/>
      <c r="T4601" s="24"/>
      <c r="U4601" s="25"/>
      <c r="V4601" s="19" t="str">
        <f aca="false">IF(COUNT(N4601:Q4601)=0,"",MIN(N4601:Q4601))</f>
        <v/>
      </c>
      <c r="W4601" s="16" t="str">
        <f aca="false">IF(V4601="","",INDEX($N$4:$Q$4,MATCH(V4601,N4601:Q4601,0)))</f>
        <v/>
      </c>
      <c r="X4601" s="19" t="str">
        <f aca="false">IF(COUNT(N4601:Q4601)&lt;2,"",SMALL(N4601:Q4601,2))</f>
        <v/>
      </c>
      <c r="Y4601" s="26" t="str">
        <f aca="false">IF(OR(V4601="",M4601=0),"",V4601/M4601-1)</f>
        <v/>
      </c>
      <c r="Z4601" s="26" t="str">
        <f aca="false">IF(OR(V4601="",L4601=""),"",V4601/(L4601*E4601)-1)</f>
        <v/>
      </c>
      <c r="AA4601" s="16" t="str">
        <f aca="false">IF(V4601="","SEM OFERTA",IF(OR(Y4601&gt;Premissas!$B$11,Y4601&lt;Premissas!$B$12),"VERIFICAR - UNIDADE/EMBALAGEM",IF(Y4601&gt;Premissas!$B$6,"NÃO COMPRAR - REAJUSTE &gt;5%","COMPRAR")))</f>
        <v>SEM OFERTA</v>
      </c>
      <c r="AB4601" s="18" t="str">
        <f aca="false">IF(W4601="DIMEC",S4601,IF(W4601="MEDCENTRO",U4601,""))</f>
        <v/>
      </c>
      <c r="AC4601" s="18" t="n">
        <f aca="false">IF(AA4601&lt;&gt;"COMPRAR",0,IF(AB4601="",I4601,MIN(I4601,AB4601)))</f>
        <v>0</v>
      </c>
      <c r="AD4601" s="19" t="n">
        <f aca="false">IF(AC4601&gt;0,AC4601*V4601,0)</f>
        <v>0</v>
      </c>
      <c r="AE4601" s="19" t="n">
        <f aca="false">IF(AC4601&gt;0,(M4601-V4601)*AC4601,0)</f>
        <v>0</v>
      </c>
      <c r="AF4601" s="16" t="str">
        <f aca="false">IF(AA4601&lt;&gt;"COMPRAR","",IF(AB4601="",IF(X4601="","",IF(X4601-V4601&lt;0.01,"EMPATE TÉCNICO","")),IF(AB4601&lt;I4601,"ESTOQUE INSUFICIENTE",IF(X4601="","",IF(X4601-V4601&lt;0.01,"EMPATE TÉCNICO","")))))</f>
        <v/>
      </c>
      <c r="AG4601" s="16" t="s">
        <v>547</v>
      </c>
      <c r="AH4601" s="16" t="s">
        <v>2039</v>
      </c>
    </row>
    <row r="4602" customFormat="false" ht="15" hidden="false" customHeight="false" outlineLevel="0" collapsed="false">
      <c r="A4602" s="16" t="s">
        <v>14232</v>
      </c>
      <c r="B4602" s="17" t="s">
        <v>14233</v>
      </c>
      <c r="C4602" s="16" t="s">
        <v>14234</v>
      </c>
      <c r="D4602" s="16" t="s">
        <v>527</v>
      </c>
      <c r="E4602" s="18" t="n">
        <v>1</v>
      </c>
      <c r="F4602" s="16" t="s">
        <v>41</v>
      </c>
      <c r="G4602" s="18" t="n">
        <v>3</v>
      </c>
      <c r="H4602" s="16" t="n">
        <v>8.5</v>
      </c>
      <c r="I4602" s="18" t="n">
        <v>19</v>
      </c>
      <c r="J4602" s="19" t="n">
        <v>15.104</v>
      </c>
      <c r="K4602" s="19" t="n">
        <v>15.104</v>
      </c>
      <c r="L4602" s="19" t="n">
        <v>14.437</v>
      </c>
      <c r="M4602" s="19" t="n">
        <f aca="false">IF(J4602&gt;0,J4602,K4602)*E4602</f>
        <v>15.104</v>
      </c>
      <c r="N4602" s="20"/>
      <c r="O4602" s="21" t="str">
        <f aca="false">IF(R4602="","",ROUND(R4602*(1-Premissas!$B$4),4))</f>
        <v/>
      </c>
      <c r="P4602" s="22"/>
      <c r="Q4602" s="22"/>
      <c r="R4602" s="23"/>
      <c r="S4602" s="24"/>
      <c r="T4602" s="24"/>
      <c r="U4602" s="25"/>
      <c r="V4602" s="19" t="str">
        <f aca="false">IF(COUNT(N4602:Q4602)=0,"",MIN(N4602:Q4602))</f>
        <v/>
      </c>
      <c r="W4602" s="16" t="str">
        <f aca="false">IF(V4602="","",INDEX($N$4:$Q$4,MATCH(V4602,N4602:Q4602,0)))</f>
        <v/>
      </c>
      <c r="X4602" s="19" t="str">
        <f aca="false">IF(COUNT(N4602:Q4602)&lt;2,"",SMALL(N4602:Q4602,2))</f>
        <v/>
      </c>
      <c r="Y4602" s="26" t="str">
        <f aca="false">IF(OR(V4602="",M4602=0),"",V4602/M4602-1)</f>
        <v/>
      </c>
      <c r="Z4602" s="26" t="str">
        <f aca="false">IF(OR(V4602="",L4602=""),"",V4602/(L4602*E4602)-1)</f>
        <v/>
      </c>
      <c r="AA4602" s="16" t="str">
        <f aca="false">IF(V4602="","SEM OFERTA",IF(OR(Y4602&gt;Premissas!$B$11,Y4602&lt;Premissas!$B$12),"VERIFICAR - UNIDADE/EMBALAGEM",IF(Y4602&gt;Premissas!$B$6,"NÃO COMPRAR - REAJUSTE &gt;5%","COMPRAR")))</f>
        <v>SEM OFERTA</v>
      </c>
      <c r="AB4602" s="18" t="str">
        <f aca="false">IF(W4602="DIMEC",S4602,IF(W4602="MEDCENTRO",U4602,""))</f>
        <v/>
      </c>
      <c r="AC4602" s="18" t="n">
        <f aca="false">IF(AA4602&lt;&gt;"COMPRAR",0,IF(AB4602="",I4602,MIN(I4602,AB4602)))</f>
        <v>0</v>
      </c>
      <c r="AD4602" s="19" t="n">
        <f aca="false">IF(AC4602&gt;0,AC4602*V4602,0)</f>
        <v>0</v>
      </c>
      <c r="AE4602" s="19" t="n">
        <f aca="false">IF(AC4602&gt;0,(M4602-V4602)*AC4602,0)</f>
        <v>0</v>
      </c>
      <c r="AF4602" s="16" t="str">
        <f aca="false">IF(AA4602&lt;&gt;"COMPRAR","",IF(AB4602="",IF(X4602="","",IF(X4602-V4602&lt;0.01,"EMPATE TÉCNICO","")),IF(AB4602&lt;I4602,"ESTOQUE INSUFICIENTE",IF(X4602="","",IF(X4602-V4602&lt;0.01,"EMPATE TÉCNICO","")))))</f>
        <v/>
      </c>
      <c r="AG4602" s="16" t="s">
        <v>547</v>
      </c>
      <c r="AH4602" s="16" t="s">
        <v>2039</v>
      </c>
    </row>
    <row r="4603" customFormat="false" ht="15" hidden="false" customHeight="false" outlineLevel="0" collapsed="false">
      <c r="A4603" s="16" t="s">
        <v>14235</v>
      </c>
      <c r="B4603" s="17" t="s">
        <v>14236</v>
      </c>
      <c r="C4603" s="16" t="s">
        <v>14237</v>
      </c>
      <c r="D4603" s="16" t="s">
        <v>527</v>
      </c>
      <c r="E4603" s="18" t="n">
        <v>1</v>
      </c>
      <c r="F4603" s="16" t="s">
        <v>42</v>
      </c>
      <c r="G4603" s="18" t="n">
        <v>6</v>
      </c>
      <c r="H4603" s="16" t="n">
        <v>2.5</v>
      </c>
      <c r="I4603" s="18" t="n">
        <v>1</v>
      </c>
      <c r="J4603" s="19" t="n">
        <v>14.37</v>
      </c>
      <c r="K4603" s="19" t="n">
        <v>14.37</v>
      </c>
      <c r="L4603" s="19" t="n">
        <v>13.74</v>
      </c>
      <c r="M4603" s="19" t="n">
        <f aca="false">IF(J4603&gt;0,J4603,K4603)*E4603</f>
        <v>14.37</v>
      </c>
      <c r="N4603" s="20"/>
      <c r="O4603" s="21" t="str">
        <f aca="false">IF(R4603="","",ROUND(R4603*(1-Premissas!$B$4),4))</f>
        <v/>
      </c>
      <c r="P4603" s="22"/>
      <c r="Q4603" s="22"/>
      <c r="R4603" s="23"/>
      <c r="S4603" s="24"/>
      <c r="T4603" s="24"/>
      <c r="U4603" s="25"/>
      <c r="V4603" s="19" t="str">
        <f aca="false">IF(COUNT(N4603:Q4603)=0,"",MIN(N4603:Q4603))</f>
        <v/>
      </c>
      <c r="W4603" s="16" t="str">
        <f aca="false">IF(V4603="","",INDEX($N$4:$Q$4,MATCH(V4603,N4603:Q4603,0)))</f>
        <v/>
      </c>
      <c r="X4603" s="19" t="str">
        <f aca="false">IF(COUNT(N4603:Q4603)&lt;2,"",SMALL(N4603:Q4603,2))</f>
        <v/>
      </c>
      <c r="Y4603" s="26" t="str">
        <f aca="false">IF(OR(V4603="",M4603=0),"",V4603/M4603-1)</f>
        <v/>
      </c>
      <c r="Z4603" s="26" t="str">
        <f aca="false">IF(OR(V4603="",L4603=""),"",V4603/(L4603*E4603)-1)</f>
        <v/>
      </c>
      <c r="AA4603" s="16" t="str">
        <f aca="false">IF(V4603="","SEM OFERTA",IF(OR(Y4603&gt;Premissas!$B$11,Y4603&lt;Premissas!$B$12),"VERIFICAR - UNIDADE/EMBALAGEM",IF(Y4603&gt;Premissas!$B$6,"NÃO COMPRAR - REAJUSTE &gt;5%","COMPRAR")))</f>
        <v>SEM OFERTA</v>
      </c>
      <c r="AB4603" s="18" t="str">
        <f aca="false">IF(W4603="DIMEC",S4603,IF(W4603="MEDCENTRO",U4603,""))</f>
        <v/>
      </c>
      <c r="AC4603" s="18" t="n">
        <f aca="false">IF(AA4603&lt;&gt;"COMPRAR",0,IF(AB4603="",I4603,MIN(I4603,AB4603)))</f>
        <v>0</v>
      </c>
      <c r="AD4603" s="19" t="n">
        <f aca="false">IF(AC4603&gt;0,AC4603*V4603,0)</f>
        <v>0</v>
      </c>
      <c r="AE4603" s="19" t="n">
        <f aca="false">IF(AC4603&gt;0,(M4603-V4603)*AC4603,0)</f>
        <v>0</v>
      </c>
      <c r="AF4603" s="16" t="str">
        <f aca="false">IF(AA4603&lt;&gt;"COMPRAR","",IF(AB4603="",IF(X4603="","",IF(X4603-V4603&lt;0.01,"EMPATE TÉCNICO","")),IF(AB4603&lt;I4603,"ESTOQUE INSUFICIENTE",IF(X4603="","",IF(X4603-V4603&lt;0.01,"EMPATE TÉCNICO","")))))</f>
        <v/>
      </c>
      <c r="AG4603" s="16" t="s">
        <v>547</v>
      </c>
      <c r="AH4603" s="16" t="s">
        <v>2039</v>
      </c>
    </row>
    <row r="4604" customFormat="false" ht="15" hidden="false" customHeight="false" outlineLevel="0" collapsed="false">
      <c r="A4604" s="16" t="s">
        <v>14238</v>
      </c>
      <c r="B4604" s="17" t="s">
        <v>14239</v>
      </c>
      <c r="C4604" s="16" t="s">
        <v>14240</v>
      </c>
      <c r="D4604" s="16" t="s">
        <v>527</v>
      </c>
      <c r="E4604" s="18" t="n">
        <v>1</v>
      </c>
      <c r="F4604" s="16" t="s">
        <v>41</v>
      </c>
      <c r="G4604" s="18" t="n">
        <v>12</v>
      </c>
      <c r="H4604" s="16" t="n">
        <v>7.4</v>
      </c>
      <c r="I4604" s="18" t="n">
        <v>8</v>
      </c>
      <c r="J4604" s="19" t="n">
        <v>16.18</v>
      </c>
      <c r="K4604" s="19" t="n">
        <v>16.18</v>
      </c>
      <c r="L4604" s="19" t="n">
        <v>15.7389</v>
      </c>
      <c r="M4604" s="19" t="n">
        <f aca="false">IF(J4604&gt;0,J4604,K4604)*E4604</f>
        <v>16.18</v>
      </c>
      <c r="N4604" s="20"/>
      <c r="O4604" s="21" t="str">
        <f aca="false">IF(R4604="","",ROUND(R4604*(1-Premissas!$B$4),4))</f>
        <v/>
      </c>
      <c r="P4604" s="22"/>
      <c r="Q4604" s="22"/>
      <c r="R4604" s="23"/>
      <c r="S4604" s="24"/>
      <c r="T4604" s="24"/>
      <c r="U4604" s="25"/>
      <c r="V4604" s="19" t="str">
        <f aca="false">IF(COUNT(N4604:Q4604)=0,"",MIN(N4604:Q4604))</f>
        <v/>
      </c>
      <c r="W4604" s="16" t="str">
        <f aca="false">IF(V4604="","",INDEX($N$4:$Q$4,MATCH(V4604,N4604:Q4604,0)))</f>
        <v/>
      </c>
      <c r="X4604" s="19" t="str">
        <f aca="false">IF(COUNT(N4604:Q4604)&lt;2,"",SMALL(N4604:Q4604,2))</f>
        <v/>
      </c>
      <c r="Y4604" s="26" t="str">
        <f aca="false">IF(OR(V4604="",M4604=0),"",V4604/M4604-1)</f>
        <v/>
      </c>
      <c r="Z4604" s="26" t="str">
        <f aca="false">IF(OR(V4604="",L4604=""),"",V4604/(L4604*E4604)-1)</f>
        <v/>
      </c>
      <c r="AA4604" s="16" t="str">
        <f aca="false">IF(V4604="","SEM OFERTA",IF(OR(Y4604&gt;Premissas!$B$11,Y4604&lt;Premissas!$B$12),"VERIFICAR - UNIDADE/EMBALAGEM",IF(Y4604&gt;Premissas!$B$6,"NÃO COMPRAR - REAJUSTE &gt;5%","COMPRAR")))</f>
        <v>SEM OFERTA</v>
      </c>
      <c r="AB4604" s="18" t="str">
        <f aca="false">IF(W4604="DIMEC",S4604,IF(W4604="MEDCENTRO",U4604,""))</f>
        <v/>
      </c>
      <c r="AC4604" s="18" t="n">
        <f aca="false">IF(AA4604&lt;&gt;"COMPRAR",0,IF(AB4604="",I4604,MIN(I4604,AB4604)))</f>
        <v>0</v>
      </c>
      <c r="AD4604" s="19" t="n">
        <f aca="false">IF(AC4604&gt;0,AC4604*V4604,0)</f>
        <v>0</v>
      </c>
      <c r="AE4604" s="19" t="n">
        <f aca="false">IF(AC4604&gt;0,(M4604-V4604)*AC4604,0)</f>
        <v>0</v>
      </c>
      <c r="AF4604" s="16" t="str">
        <f aca="false">IF(AA4604&lt;&gt;"COMPRAR","",IF(AB4604="",IF(X4604="","",IF(X4604-V4604&lt;0.01,"EMPATE TÉCNICO","")),IF(AB4604&lt;I4604,"ESTOQUE INSUFICIENTE",IF(X4604="","",IF(X4604-V4604&lt;0.01,"EMPATE TÉCNICO","")))))</f>
        <v/>
      </c>
      <c r="AG4604" s="16" t="s">
        <v>547</v>
      </c>
      <c r="AH4604" s="16" t="s">
        <v>2039</v>
      </c>
    </row>
    <row r="4605" customFormat="false" ht="15" hidden="false" customHeight="false" outlineLevel="0" collapsed="false">
      <c r="A4605" s="16" t="s">
        <v>14241</v>
      </c>
      <c r="B4605" s="17" t="s">
        <v>14242</v>
      </c>
      <c r="C4605" s="16" t="s">
        <v>14243</v>
      </c>
      <c r="D4605" s="16" t="s">
        <v>527</v>
      </c>
      <c r="E4605" s="18" t="n">
        <v>1</v>
      </c>
      <c r="F4605" s="16" t="s">
        <v>42</v>
      </c>
      <c r="G4605" s="18" t="n">
        <v>0</v>
      </c>
      <c r="H4605" s="16" t="n">
        <v>2.4</v>
      </c>
      <c r="I4605" s="18" t="n">
        <v>7</v>
      </c>
      <c r="J4605" s="19" t="n">
        <v>19.51</v>
      </c>
      <c r="K4605" s="19" t="n">
        <v>19.51</v>
      </c>
      <c r="L4605" s="19" t="n">
        <v>19.51</v>
      </c>
      <c r="M4605" s="19" t="n">
        <f aca="false">IF(J4605&gt;0,J4605,K4605)*E4605</f>
        <v>19.51</v>
      </c>
      <c r="N4605" s="20"/>
      <c r="O4605" s="21" t="str">
        <f aca="false">IF(R4605="","",ROUND(R4605*(1-Premissas!$B$4),4))</f>
        <v/>
      </c>
      <c r="P4605" s="22"/>
      <c r="Q4605" s="22"/>
      <c r="R4605" s="23"/>
      <c r="S4605" s="24"/>
      <c r="T4605" s="24"/>
      <c r="U4605" s="25"/>
      <c r="V4605" s="19" t="str">
        <f aca="false">IF(COUNT(N4605:Q4605)=0,"",MIN(N4605:Q4605))</f>
        <v/>
      </c>
      <c r="W4605" s="16" t="str">
        <f aca="false">IF(V4605="","",INDEX($N$4:$Q$4,MATCH(V4605,N4605:Q4605,0)))</f>
        <v/>
      </c>
      <c r="X4605" s="19" t="str">
        <f aca="false">IF(COUNT(N4605:Q4605)&lt;2,"",SMALL(N4605:Q4605,2))</f>
        <v/>
      </c>
      <c r="Y4605" s="26" t="str">
        <f aca="false">IF(OR(V4605="",M4605=0),"",V4605/M4605-1)</f>
        <v/>
      </c>
      <c r="Z4605" s="26" t="str">
        <f aca="false">IF(OR(V4605="",L4605=""),"",V4605/(L4605*E4605)-1)</f>
        <v/>
      </c>
      <c r="AA4605" s="16" t="str">
        <f aca="false">IF(V4605="","SEM OFERTA",IF(OR(Y4605&gt;Premissas!$B$11,Y4605&lt;Premissas!$B$12),"VERIFICAR - UNIDADE/EMBALAGEM",IF(Y4605&gt;Premissas!$B$6,"NÃO COMPRAR - REAJUSTE &gt;5%","COMPRAR")))</f>
        <v>SEM OFERTA</v>
      </c>
      <c r="AB4605" s="18" t="str">
        <f aca="false">IF(W4605="DIMEC",S4605,IF(W4605="MEDCENTRO",U4605,""))</f>
        <v/>
      </c>
      <c r="AC4605" s="18" t="n">
        <f aca="false">IF(AA4605&lt;&gt;"COMPRAR",0,IF(AB4605="",I4605,MIN(I4605,AB4605)))</f>
        <v>0</v>
      </c>
      <c r="AD4605" s="19" t="n">
        <f aca="false">IF(AC4605&gt;0,AC4605*V4605,0)</f>
        <v>0</v>
      </c>
      <c r="AE4605" s="19" t="n">
        <f aca="false">IF(AC4605&gt;0,(M4605-V4605)*AC4605,0)</f>
        <v>0</v>
      </c>
      <c r="AF4605" s="16" t="str">
        <f aca="false">IF(AA4605&lt;&gt;"COMPRAR","",IF(AB4605="",IF(X4605="","",IF(X4605-V4605&lt;0.01,"EMPATE TÉCNICO","")),IF(AB4605&lt;I4605,"ESTOQUE INSUFICIENTE",IF(X4605="","",IF(X4605-V4605&lt;0.01,"EMPATE TÉCNICO","")))))</f>
        <v/>
      </c>
      <c r="AG4605" s="16" t="s">
        <v>547</v>
      </c>
      <c r="AH4605" s="16" t="s">
        <v>2039</v>
      </c>
    </row>
    <row r="4606" customFormat="false" ht="15" hidden="false" customHeight="false" outlineLevel="0" collapsed="false">
      <c r="A4606" s="16" t="s">
        <v>14244</v>
      </c>
      <c r="B4606" s="17" t="s">
        <v>14245</v>
      </c>
      <c r="C4606" s="16" t="s">
        <v>14246</v>
      </c>
      <c r="D4606" s="16" t="s">
        <v>13527</v>
      </c>
      <c r="E4606" s="18" t="n">
        <v>1</v>
      </c>
      <c r="F4606" s="16" t="s">
        <v>43</v>
      </c>
      <c r="G4606" s="18" t="n">
        <v>0</v>
      </c>
      <c r="H4606" s="16" t="n">
        <v>0.2</v>
      </c>
      <c r="I4606" s="18" t="n">
        <v>1</v>
      </c>
      <c r="J4606" s="19" t="n">
        <v>49.26</v>
      </c>
      <c r="K4606" s="19" t="n">
        <v>49.26</v>
      </c>
      <c r="L4606" s="19" t="n">
        <v>49.26</v>
      </c>
      <c r="M4606" s="19" t="n">
        <f aca="false">IF(J4606&gt;0,J4606,K4606)*E4606</f>
        <v>49.26</v>
      </c>
      <c r="N4606" s="20"/>
      <c r="O4606" s="21" t="str">
        <f aca="false">IF(R4606="","",ROUND(R4606*(1-Premissas!$B$4),4))</f>
        <v/>
      </c>
      <c r="P4606" s="22"/>
      <c r="Q4606" s="22"/>
      <c r="R4606" s="23"/>
      <c r="S4606" s="24"/>
      <c r="T4606" s="24"/>
      <c r="U4606" s="25"/>
      <c r="V4606" s="19" t="str">
        <f aca="false">IF(COUNT(N4606:Q4606)=0,"",MIN(N4606:Q4606))</f>
        <v/>
      </c>
      <c r="W4606" s="16" t="str">
        <f aca="false">IF(V4606="","",INDEX($N$4:$Q$4,MATCH(V4606,N4606:Q4606,0)))</f>
        <v/>
      </c>
      <c r="X4606" s="19" t="str">
        <f aca="false">IF(COUNT(N4606:Q4606)&lt;2,"",SMALL(N4606:Q4606,2))</f>
        <v/>
      </c>
      <c r="Y4606" s="26" t="str">
        <f aca="false">IF(OR(V4606="",M4606=0),"",V4606/M4606-1)</f>
        <v/>
      </c>
      <c r="Z4606" s="26" t="str">
        <f aca="false">IF(OR(V4606="",L4606=""),"",V4606/(L4606*E4606)-1)</f>
        <v/>
      </c>
      <c r="AA4606" s="16" t="str">
        <f aca="false">IF(V4606="","SEM OFERTA",IF(OR(Y4606&gt;Premissas!$B$11,Y4606&lt;Premissas!$B$12),"VERIFICAR - UNIDADE/EMBALAGEM",IF(Y4606&gt;Premissas!$B$6,"NÃO COMPRAR - REAJUSTE &gt;5%","COMPRAR")))</f>
        <v>SEM OFERTA</v>
      </c>
      <c r="AB4606" s="18" t="str">
        <f aca="false">IF(W4606="DIMEC",S4606,IF(W4606="MEDCENTRO",U4606,""))</f>
        <v/>
      </c>
      <c r="AC4606" s="18" t="n">
        <f aca="false">IF(AA4606&lt;&gt;"COMPRAR",0,IF(AB4606="",I4606,MIN(I4606,AB4606)))</f>
        <v>0</v>
      </c>
      <c r="AD4606" s="19" t="n">
        <f aca="false">IF(AC4606&gt;0,AC4606*V4606,0)</f>
        <v>0</v>
      </c>
      <c r="AE4606" s="19" t="n">
        <f aca="false">IF(AC4606&gt;0,(M4606-V4606)*AC4606,0)</f>
        <v>0</v>
      </c>
      <c r="AF4606" s="16" t="str">
        <f aca="false">IF(AA4606&lt;&gt;"COMPRAR","",IF(AB4606="",IF(X4606="","",IF(X4606-V4606&lt;0.01,"EMPATE TÉCNICO","")),IF(AB4606&lt;I4606,"ESTOQUE INSUFICIENTE",IF(X4606="","",IF(X4606-V4606&lt;0.01,"EMPATE TÉCNICO","")))))</f>
        <v/>
      </c>
      <c r="AG4606" s="16" t="s">
        <v>328</v>
      </c>
      <c r="AH4606" s="16" t="s">
        <v>2039</v>
      </c>
    </row>
    <row r="4607" customFormat="false" ht="15" hidden="false" customHeight="false" outlineLevel="0" collapsed="false">
      <c r="A4607" s="16" t="s">
        <v>14247</v>
      </c>
      <c r="B4607" s="17" t="s">
        <v>14248</v>
      </c>
      <c r="C4607" s="16" t="s">
        <v>14249</v>
      </c>
      <c r="D4607" s="16" t="s">
        <v>13343</v>
      </c>
      <c r="E4607" s="18" t="n">
        <v>1</v>
      </c>
      <c r="F4607" s="16" t="s">
        <v>43</v>
      </c>
      <c r="G4607" s="18" t="n">
        <v>1</v>
      </c>
      <c r="H4607" s="16" t="n">
        <v>0.5</v>
      </c>
      <c r="I4607" s="18" t="n">
        <v>1</v>
      </c>
      <c r="J4607" s="19" t="n">
        <v>81.45</v>
      </c>
      <c r="K4607" s="19" t="n">
        <v>81.45</v>
      </c>
      <c r="L4607" s="19" t="n">
        <v>81.45</v>
      </c>
      <c r="M4607" s="19" t="n">
        <f aca="false">IF(J4607&gt;0,J4607,K4607)*E4607</f>
        <v>81.45</v>
      </c>
      <c r="N4607" s="20"/>
      <c r="O4607" s="21" t="str">
        <f aca="false">IF(R4607="","",ROUND(R4607*(1-Premissas!$B$4),4))</f>
        <v/>
      </c>
      <c r="P4607" s="22"/>
      <c r="Q4607" s="22"/>
      <c r="R4607" s="23"/>
      <c r="S4607" s="24"/>
      <c r="T4607" s="24"/>
      <c r="U4607" s="25"/>
      <c r="V4607" s="19" t="str">
        <f aca="false">IF(COUNT(N4607:Q4607)=0,"",MIN(N4607:Q4607))</f>
        <v/>
      </c>
      <c r="W4607" s="16" t="str">
        <f aca="false">IF(V4607="","",INDEX($N$4:$Q$4,MATCH(V4607,N4607:Q4607,0)))</f>
        <v/>
      </c>
      <c r="X4607" s="19" t="str">
        <f aca="false">IF(COUNT(N4607:Q4607)&lt;2,"",SMALL(N4607:Q4607,2))</f>
        <v/>
      </c>
      <c r="Y4607" s="26" t="str">
        <f aca="false">IF(OR(V4607="",M4607=0),"",V4607/M4607-1)</f>
        <v/>
      </c>
      <c r="Z4607" s="26" t="str">
        <f aca="false">IF(OR(V4607="",L4607=""),"",V4607/(L4607*E4607)-1)</f>
        <v/>
      </c>
      <c r="AA4607" s="16" t="str">
        <f aca="false">IF(V4607="","SEM OFERTA",IF(OR(Y4607&gt;Premissas!$B$11,Y4607&lt;Premissas!$B$12),"VERIFICAR - UNIDADE/EMBALAGEM",IF(Y4607&gt;Premissas!$B$6,"NÃO COMPRAR - REAJUSTE &gt;5%","COMPRAR")))</f>
        <v>SEM OFERTA</v>
      </c>
      <c r="AB4607" s="18" t="str">
        <f aca="false">IF(W4607="DIMEC",S4607,IF(W4607="MEDCENTRO",U4607,""))</f>
        <v/>
      </c>
      <c r="AC4607" s="18" t="n">
        <f aca="false">IF(AA4607&lt;&gt;"COMPRAR",0,IF(AB4607="",I4607,MIN(I4607,AB4607)))</f>
        <v>0</v>
      </c>
      <c r="AD4607" s="19" t="n">
        <f aca="false">IF(AC4607&gt;0,AC4607*V4607,0)</f>
        <v>0</v>
      </c>
      <c r="AE4607" s="19" t="n">
        <f aca="false">IF(AC4607&gt;0,(M4607-V4607)*AC4607,0)</f>
        <v>0</v>
      </c>
      <c r="AF4607" s="16" t="str">
        <f aca="false">IF(AA4607&lt;&gt;"COMPRAR","",IF(AB4607="",IF(X4607="","",IF(X4607-V4607&lt;0.01,"EMPATE TÉCNICO","")),IF(AB4607&lt;I4607,"ESTOQUE INSUFICIENTE",IF(X4607="","",IF(X4607-V4607&lt;0.01,"EMPATE TÉCNICO","")))))</f>
        <v/>
      </c>
      <c r="AG4607" s="16" t="s">
        <v>328</v>
      </c>
      <c r="AH4607" s="16" t="s">
        <v>2039</v>
      </c>
    </row>
    <row r="4608" customFormat="false" ht="15" hidden="false" customHeight="false" outlineLevel="0" collapsed="false">
      <c r="A4608" s="16" t="s">
        <v>14250</v>
      </c>
      <c r="B4608" s="17" t="s">
        <v>14251</v>
      </c>
      <c r="C4608" s="16" t="s">
        <v>14252</v>
      </c>
      <c r="D4608" s="16" t="s">
        <v>13581</v>
      </c>
      <c r="E4608" s="18" t="n">
        <v>1</v>
      </c>
      <c r="F4608" s="16" t="s">
        <v>42</v>
      </c>
      <c r="G4608" s="18" t="n">
        <v>0</v>
      </c>
      <c r="H4608" s="16" t="n">
        <v>0.2</v>
      </c>
      <c r="I4608" s="18" t="n">
        <v>1</v>
      </c>
      <c r="J4608" s="19" t="n">
        <v>49.1</v>
      </c>
      <c r="K4608" s="19" t="n">
        <v>49.1</v>
      </c>
      <c r="L4608" s="19" t="n">
        <v>49.1</v>
      </c>
      <c r="M4608" s="19" t="n">
        <f aca="false">IF(J4608&gt;0,J4608,K4608)*E4608</f>
        <v>49.1</v>
      </c>
      <c r="N4608" s="20"/>
      <c r="O4608" s="21" t="str">
        <f aca="false">IF(R4608="","",ROUND(R4608*(1-Premissas!$B$4),4))</f>
        <v/>
      </c>
      <c r="P4608" s="22"/>
      <c r="Q4608" s="22"/>
      <c r="R4608" s="23"/>
      <c r="S4608" s="24"/>
      <c r="T4608" s="24"/>
      <c r="U4608" s="25"/>
      <c r="V4608" s="19" t="str">
        <f aca="false">IF(COUNT(N4608:Q4608)=0,"",MIN(N4608:Q4608))</f>
        <v/>
      </c>
      <c r="W4608" s="16" t="str">
        <f aca="false">IF(V4608="","",INDEX($N$4:$Q$4,MATCH(V4608,N4608:Q4608,0)))</f>
        <v/>
      </c>
      <c r="X4608" s="19" t="str">
        <f aca="false">IF(COUNT(N4608:Q4608)&lt;2,"",SMALL(N4608:Q4608,2))</f>
        <v/>
      </c>
      <c r="Y4608" s="26" t="str">
        <f aca="false">IF(OR(V4608="",M4608=0),"",V4608/M4608-1)</f>
        <v/>
      </c>
      <c r="Z4608" s="26" t="str">
        <f aca="false">IF(OR(V4608="",L4608=""),"",V4608/(L4608*E4608)-1)</f>
        <v/>
      </c>
      <c r="AA4608" s="16" t="str">
        <f aca="false">IF(V4608="","SEM OFERTA",IF(OR(Y4608&gt;Premissas!$B$11,Y4608&lt;Premissas!$B$12),"VERIFICAR - UNIDADE/EMBALAGEM",IF(Y4608&gt;Premissas!$B$6,"NÃO COMPRAR - REAJUSTE &gt;5%","COMPRAR")))</f>
        <v>SEM OFERTA</v>
      </c>
      <c r="AB4608" s="18" t="str">
        <f aca="false">IF(W4608="DIMEC",S4608,IF(W4608="MEDCENTRO",U4608,""))</f>
        <v/>
      </c>
      <c r="AC4608" s="18" t="n">
        <f aca="false">IF(AA4608&lt;&gt;"COMPRAR",0,IF(AB4608="",I4608,MIN(I4608,AB4608)))</f>
        <v>0</v>
      </c>
      <c r="AD4608" s="19" t="n">
        <f aca="false">IF(AC4608&gt;0,AC4608*V4608,0)</f>
        <v>0</v>
      </c>
      <c r="AE4608" s="19" t="n">
        <f aca="false">IF(AC4608&gt;0,(M4608-V4608)*AC4608,0)</f>
        <v>0</v>
      </c>
      <c r="AF4608" s="16" t="str">
        <f aca="false">IF(AA4608&lt;&gt;"COMPRAR","",IF(AB4608="",IF(X4608="","",IF(X4608-V4608&lt;0.01,"EMPATE TÉCNICO","")),IF(AB4608&lt;I4608,"ESTOQUE INSUFICIENTE",IF(X4608="","",IF(X4608-V4608&lt;0.01,"EMPATE TÉCNICO","")))))</f>
        <v/>
      </c>
      <c r="AG4608" s="16" t="s">
        <v>328</v>
      </c>
      <c r="AH4608" s="16" t="s">
        <v>2039</v>
      </c>
    </row>
    <row r="4609" customFormat="false" ht="15" hidden="false" customHeight="false" outlineLevel="0" collapsed="false">
      <c r="A4609" s="16" t="s">
        <v>14253</v>
      </c>
      <c r="B4609" s="17" t="s">
        <v>14254</v>
      </c>
      <c r="C4609" s="16" t="s">
        <v>14255</v>
      </c>
      <c r="D4609" s="16" t="s">
        <v>13819</v>
      </c>
      <c r="E4609" s="18" t="n">
        <v>1</v>
      </c>
      <c r="F4609" s="16" t="s">
        <v>43</v>
      </c>
      <c r="G4609" s="18" t="n">
        <v>0</v>
      </c>
      <c r="H4609" s="16" t="n">
        <v>0.1</v>
      </c>
      <c r="I4609" s="18" t="n">
        <v>1</v>
      </c>
      <c r="J4609" s="19" t="n">
        <v>32.905</v>
      </c>
      <c r="K4609" s="19" t="n">
        <v>32.905</v>
      </c>
      <c r="L4609" s="19" t="n">
        <v>32.905</v>
      </c>
      <c r="M4609" s="19" t="n">
        <f aca="false">IF(J4609&gt;0,J4609,K4609)*E4609</f>
        <v>32.905</v>
      </c>
      <c r="N4609" s="20"/>
      <c r="O4609" s="21" t="str">
        <f aca="false">IF(R4609="","",ROUND(R4609*(1-Premissas!$B$4),4))</f>
        <v/>
      </c>
      <c r="P4609" s="22"/>
      <c r="Q4609" s="22"/>
      <c r="R4609" s="23"/>
      <c r="S4609" s="24"/>
      <c r="T4609" s="24"/>
      <c r="U4609" s="25"/>
      <c r="V4609" s="19" t="str">
        <f aca="false">IF(COUNT(N4609:Q4609)=0,"",MIN(N4609:Q4609))</f>
        <v/>
      </c>
      <c r="W4609" s="16" t="str">
        <f aca="false">IF(V4609="","",INDEX($N$4:$Q$4,MATCH(V4609,N4609:Q4609,0)))</f>
        <v/>
      </c>
      <c r="X4609" s="19" t="str">
        <f aca="false">IF(COUNT(N4609:Q4609)&lt;2,"",SMALL(N4609:Q4609,2))</f>
        <v/>
      </c>
      <c r="Y4609" s="26" t="str">
        <f aca="false">IF(OR(V4609="",M4609=0),"",V4609/M4609-1)</f>
        <v/>
      </c>
      <c r="Z4609" s="26" t="str">
        <f aca="false">IF(OR(V4609="",L4609=""),"",V4609/(L4609*E4609)-1)</f>
        <v/>
      </c>
      <c r="AA4609" s="16" t="str">
        <f aca="false">IF(V4609="","SEM OFERTA",IF(OR(Y4609&gt;Premissas!$B$11,Y4609&lt;Premissas!$B$12),"VERIFICAR - UNIDADE/EMBALAGEM",IF(Y4609&gt;Premissas!$B$6,"NÃO COMPRAR - REAJUSTE &gt;5%","COMPRAR")))</f>
        <v>SEM OFERTA</v>
      </c>
      <c r="AB4609" s="18" t="str">
        <f aca="false">IF(W4609="DIMEC",S4609,IF(W4609="MEDCENTRO",U4609,""))</f>
        <v/>
      </c>
      <c r="AC4609" s="18" t="n">
        <f aca="false">IF(AA4609&lt;&gt;"COMPRAR",0,IF(AB4609="",I4609,MIN(I4609,AB4609)))</f>
        <v>0</v>
      </c>
      <c r="AD4609" s="19" t="n">
        <f aca="false">IF(AC4609&gt;0,AC4609*V4609,0)</f>
        <v>0</v>
      </c>
      <c r="AE4609" s="19" t="n">
        <f aca="false">IF(AC4609&gt;0,(M4609-V4609)*AC4609,0)</f>
        <v>0</v>
      </c>
      <c r="AF4609" s="16" t="str">
        <f aca="false">IF(AA4609&lt;&gt;"COMPRAR","",IF(AB4609="",IF(X4609="","",IF(X4609-V4609&lt;0.01,"EMPATE TÉCNICO","")),IF(AB4609&lt;I4609,"ESTOQUE INSUFICIENTE",IF(X4609="","",IF(X4609-V4609&lt;0.01,"EMPATE TÉCNICO","")))))</f>
        <v/>
      </c>
      <c r="AG4609" s="16" t="s">
        <v>547</v>
      </c>
      <c r="AH4609" s="16" t="s">
        <v>2039</v>
      </c>
    </row>
    <row r="4610" customFormat="false" ht="15" hidden="false" customHeight="false" outlineLevel="0" collapsed="false">
      <c r="A4610" s="16" t="s">
        <v>14256</v>
      </c>
      <c r="B4610" s="17" t="s">
        <v>14257</v>
      </c>
      <c r="C4610" s="16" t="s">
        <v>14258</v>
      </c>
      <c r="D4610" s="16" t="s">
        <v>13373</v>
      </c>
      <c r="E4610" s="18" t="n">
        <v>1</v>
      </c>
      <c r="F4610" s="16" t="s">
        <v>43</v>
      </c>
      <c r="G4610" s="18" t="n">
        <v>0</v>
      </c>
      <c r="H4610" s="16" t="n">
        <v>0.4</v>
      </c>
      <c r="I4610" s="18" t="n">
        <v>1</v>
      </c>
      <c r="J4610" s="19" t="n">
        <v>43.04</v>
      </c>
      <c r="K4610" s="19" t="n">
        <v>43.04</v>
      </c>
      <c r="L4610" s="19" t="n">
        <v>43.04</v>
      </c>
      <c r="M4610" s="19" t="n">
        <f aca="false">IF(J4610&gt;0,J4610,K4610)*E4610</f>
        <v>43.04</v>
      </c>
      <c r="N4610" s="20"/>
      <c r="O4610" s="21" t="str">
        <f aca="false">IF(R4610="","",ROUND(R4610*(1-Premissas!$B$4),4))</f>
        <v/>
      </c>
      <c r="P4610" s="22"/>
      <c r="Q4610" s="22"/>
      <c r="R4610" s="23"/>
      <c r="S4610" s="24"/>
      <c r="T4610" s="24"/>
      <c r="U4610" s="25"/>
      <c r="V4610" s="19" t="str">
        <f aca="false">IF(COUNT(N4610:Q4610)=0,"",MIN(N4610:Q4610))</f>
        <v/>
      </c>
      <c r="W4610" s="16" t="str">
        <f aca="false">IF(V4610="","",INDEX($N$4:$Q$4,MATCH(V4610,N4610:Q4610,0)))</f>
        <v/>
      </c>
      <c r="X4610" s="19" t="str">
        <f aca="false">IF(COUNT(N4610:Q4610)&lt;2,"",SMALL(N4610:Q4610,2))</f>
        <v/>
      </c>
      <c r="Y4610" s="26" t="str">
        <f aca="false">IF(OR(V4610="",M4610=0),"",V4610/M4610-1)</f>
        <v/>
      </c>
      <c r="Z4610" s="26" t="str">
        <f aca="false">IF(OR(V4610="",L4610=""),"",V4610/(L4610*E4610)-1)</f>
        <v/>
      </c>
      <c r="AA4610" s="16" t="str">
        <f aca="false">IF(V4610="","SEM OFERTA",IF(OR(Y4610&gt;Premissas!$B$11,Y4610&lt;Premissas!$B$12),"VERIFICAR - UNIDADE/EMBALAGEM",IF(Y4610&gt;Premissas!$B$6,"NÃO COMPRAR - REAJUSTE &gt;5%","COMPRAR")))</f>
        <v>SEM OFERTA</v>
      </c>
      <c r="AB4610" s="18" t="str">
        <f aca="false">IF(W4610="DIMEC",S4610,IF(W4610="MEDCENTRO",U4610,""))</f>
        <v/>
      </c>
      <c r="AC4610" s="18" t="n">
        <f aca="false">IF(AA4610&lt;&gt;"COMPRAR",0,IF(AB4610="",I4610,MIN(I4610,AB4610)))</f>
        <v>0</v>
      </c>
      <c r="AD4610" s="19" t="n">
        <f aca="false">IF(AC4610&gt;0,AC4610*V4610,0)</f>
        <v>0</v>
      </c>
      <c r="AE4610" s="19" t="n">
        <f aca="false">IF(AC4610&gt;0,(M4610-V4610)*AC4610,0)</f>
        <v>0</v>
      </c>
      <c r="AF4610" s="16" t="str">
        <f aca="false">IF(AA4610&lt;&gt;"COMPRAR","",IF(AB4610="",IF(X4610="","",IF(X4610-V4610&lt;0.01,"EMPATE TÉCNICO","")),IF(AB4610&lt;I4610,"ESTOQUE INSUFICIENTE",IF(X4610="","",IF(X4610-V4610&lt;0.01,"EMPATE TÉCNICO","")))))</f>
        <v/>
      </c>
      <c r="AG4610" s="16" t="s">
        <v>547</v>
      </c>
      <c r="AH4610" s="16" t="s">
        <v>2039</v>
      </c>
    </row>
    <row r="4611" customFormat="false" ht="15" hidden="false" customHeight="false" outlineLevel="0" collapsed="false">
      <c r="A4611" s="16" t="s">
        <v>14259</v>
      </c>
      <c r="B4611" s="17" t="s">
        <v>14260</v>
      </c>
      <c r="C4611" s="16" t="s">
        <v>14261</v>
      </c>
      <c r="D4611" s="16" t="s">
        <v>13715</v>
      </c>
      <c r="E4611" s="18" t="n">
        <v>1</v>
      </c>
      <c r="F4611" s="16" t="s">
        <v>42</v>
      </c>
      <c r="G4611" s="18" t="n">
        <v>1</v>
      </c>
      <c r="H4611" s="16" t="n">
        <v>0.6</v>
      </c>
      <c r="I4611" s="18" t="n">
        <v>1</v>
      </c>
      <c r="J4611" s="19" t="n">
        <v>61.86</v>
      </c>
      <c r="K4611" s="19" t="n">
        <v>61.86</v>
      </c>
      <c r="L4611" s="19" t="n">
        <v>61.86</v>
      </c>
      <c r="M4611" s="19" t="n">
        <f aca="false">IF(J4611&gt;0,J4611,K4611)*E4611</f>
        <v>61.86</v>
      </c>
      <c r="N4611" s="20"/>
      <c r="O4611" s="21" t="str">
        <f aca="false">IF(R4611="","",ROUND(R4611*(1-Premissas!$B$4),4))</f>
        <v/>
      </c>
      <c r="P4611" s="22"/>
      <c r="Q4611" s="22"/>
      <c r="R4611" s="23"/>
      <c r="S4611" s="24"/>
      <c r="T4611" s="24"/>
      <c r="U4611" s="25"/>
      <c r="V4611" s="19" t="str">
        <f aca="false">IF(COUNT(N4611:Q4611)=0,"",MIN(N4611:Q4611))</f>
        <v/>
      </c>
      <c r="W4611" s="16" t="str">
        <f aca="false">IF(V4611="","",INDEX($N$4:$Q$4,MATCH(V4611,N4611:Q4611,0)))</f>
        <v/>
      </c>
      <c r="X4611" s="19" t="str">
        <f aca="false">IF(COUNT(N4611:Q4611)&lt;2,"",SMALL(N4611:Q4611,2))</f>
        <v/>
      </c>
      <c r="Y4611" s="26" t="str">
        <f aca="false">IF(OR(V4611="",M4611=0),"",V4611/M4611-1)</f>
        <v/>
      </c>
      <c r="Z4611" s="26" t="str">
        <f aca="false">IF(OR(V4611="",L4611=""),"",V4611/(L4611*E4611)-1)</f>
        <v/>
      </c>
      <c r="AA4611" s="16" t="str">
        <f aca="false">IF(V4611="","SEM OFERTA",IF(OR(Y4611&gt;Premissas!$B$11,Y4611&lt;Premissas!$B$12),"VERIFICAR - UNIDADE/EMBALAGEM",IF(Y4611&gt;Premissas!$B$6,"NÃO COMPRAR - REAJUSTE &gt;5%","COMPRAR")))</f>
        <v>SEM OFERTA</v>
      </c>
      <c r="AB4611" s="18" t="str">
        <f aca="false">IF(W4611="DIMEC",S4611,IF(W4611="MEDCENTRO",U4611,""))</f>
        <v/>
      </c>
      <c r="AC4611" s="18" t="n">
        <f aca="false">IF(AA4611&lt;&gt;"COMPRAR",0,IF(AB4611="",I4611,MIN(I4611,AB4611)))</f>
        <v>0</v>
      </c>
      <c r="AD4611" s="19" t="n">
        <f aca="false">IF(AC4611&gt;0,AC4611*V4611,0)</f>
        <v>0</v>
      </c>
      <c r="AE4611" s="19" t="n">
        <f aca="false">IF(AC4611&gt;0,(M4611-V4611)*AC4611,0)</f>
        <v>0</v>
      </c>
      <c r="AF4611" s="16" t="str">
        <f aca="false">IF(AA4611&lt;&gt;"COMPRAR","",IF(AB4611="",IF(X4611="","",IF(X4611-V4611&lt;0.01,"EMPATE TÉCNICO","")),IF(AB4611&lt;I4611,"ESTOQUE INSUFICIENTE",IF(X4611="","",IF(X4611-V4611&lt;0.01,"EMPATE TÉCNICO","")))))</f>
        <v/>
      </c>
      <c r="AG4611" s="16" t="s">
        <v>547</v>
      </c>
      <c r="AH4611" s="16" t="s">
        <v>2039</v>
      </c>
    </row>
    <row r="4612" customFormat="false" ht="15" hidden="false" customHeight="false" outlineLevel="0" collapsed="false">
      <c r="A4612" s="16" t="s">
        <v>14262</v>
      </c>
      <c r="B4612" s="17" t="s">
        <v>14263</v>
      </c>
      <c r="C4612" s="16" t="s">
        <v>14264</v>
      </c>
      <c r="D4612" s="16" t="s">
        <v>417</v>
      </c>
      <c r="E4612" s="18" t="n">
        <v>1</v>
      </c>
      <c r="F4612" s="16" t="s">
        <v>41</v>
      </c>
      <c r="G4612" s="18" t="n">
        <v>2</v>
      </c>
      <c r="H4612" s="16" t="n">
        <v>2.1</v>
      </c>
      <c r="I4612" s="18" t="n">
        <v>4</v>
      </c>
      <c r="J4612" s="19" t="n">
        <v>51.6475</v>
      </c>
      <c r="K4612" s="19" t="n">
        <v>51.6475</v>
      </c>
      <c r="L4612" s="19" t="n">
        <v>51.6475</v>
      </c>
      <c r="M4612" s="19" t="n">
        <f aca="false">IF(J4612&gt;0,J4612,K4612)*E4612</f>
        <v>51.6475</v>
      </c>
      <c r="N4612" s="20"/>
      <c r="O4612" s="21" t="str">
        <f aca="false">IF(R4612="","",ROUND(R4612*(1-Premissas!$B$4),4))</f>
        <v/>
      </c>
      <c r="P4612" s="22"/>
      <c r="Q4612" s="22"/>
      <c r="R4612" s="23"/>
      <c r="S4612" s="24"/>
      <c r="T4612" s="24"/>
      <c r="U4612" s="25"/>
      <c r="V4612" s="19" t="str">
        <f aca="false">IF(COUNT(N4612:Q4612)=0,"",MIN(N4612:Q4612))</f>
        <v/>
      </c>
      <c r="W4612" s="16" t="str">
        <f aca="false">IF(V4612="","",INDEX($N$4:$Q$4,MATCH(V4612,N4612:Q4612,0)))</f>
        <v/>
      </c>
      <c r="X4612" s="19" t="str">
        <f aca="false">IF(COUNT(N4612:Q4612)&lt;2,"",SMALL(N4612:Q4612,2))</f>
        <v/>
      </c>
      <c r="Y4612" s="26" t="str">
        <f aca="false">IF(OR(V4612="",M4612=0),"",V4612/M4612-1)</f>
        <v/>
      </c>
      <c r="Z4612" s="26" t="str">
        <f aca="false">IF(OR(V4612="",L4612=""),"",V4612/(L4612*E4612)-1)</f>
        <v/>
      </c>
      <c r="AA4612" s="16" t="str">
        <f aca="false">IF(V4612="","SEM OFERTA",IF(OR(Y4612&gt;Premissas!$B$11,Y4612&lt;Premissas!$B$12),"VERIFICAR - UNIDADE/EMBALAGEM",IF(Y4612&gt;Premissas!$B$6,"NÃO COMPRAR - REAJUSTE &gt;5%","COMPRAR")))</f>
        <v>SEM OFERTA</v>
      </c>
      <c r="AB4612" s="18" t="str">
        <f aca="false">IF(W4612="DIMEC",S4612,IF(W4612="MEDCENTRO",U4612,""))</f>
        <v/>
      </c>
      <c r="AC4612" s="18" t="n">
        <f aca="false">IF(AA4612&lt;&gt;"COMPRAR",0,IF(AB4612="",I4612,MIN(I4612,AB4612)))</f>
        <v>0</v>
      </c>
      <c r="AD4612" s="19" t="n">
        <f aca="false">IF(AC4612&gt;0,AC4612*V4612,0)</f>
        <v>0</v>
      </c>
      <c r="AE4612" s="19" t="n">
        <f aca="false">IF(AC4612&gt;0,(M4612-V4612)*AC4612,0)</f>
        <v>0</v>
      </c>
      <c r="AF4612" s="16" t="str">
        <f aca="false">IF(AA4612&lt;&gt;"COMPRAR","",IF(AB4612="",IF(X4612="","",IF(X4612-V4612&lt;0.01,"EMPATE TÉCNICO","")),IF(AB4612&lt;I4612,"ESTOQUE INSUFICIENTE",IF(X4612="","",IF(X4612-V4612&lt;0.01,"EMPATE TÉCNICO","")))))</f>
        <v/>
      </c>
      <c r="AG4612" s="16" t="s">
        <v>547</v>
      </c>
      <c r="AH4612" s="16" t="s">
        <v>2039</v>
      </c>
    </row>
    <row r="4613" customFormat="false" ht="15" hidden="false" customHeight="false" outlineLevel="0" collapsed="false">
      <c r="A4613" s="16" t="s">
        <v>14265</v>
      </c>
      <c r="B4613" s="17" t="s">
        <v>14266</v>
      </c>
      <c r="C4613" s="16" t="s">
        <v>14267</v>
      </c>
      <c r="D4613" s="16" t="s">
        <v>13399</v>
      </c>
      <c r="E4613" s="18" t="n">
        <v>1</v>
      </c>
      <c r="F4613" s="16" t="s">
        <v>41</v>
      </c>
      <c r="G4613" s="18" t="n">
        <v>2</v>
      </c>
      <c r="H4613" s="16" t="n">
        <v>3.2</v>
      </c>
      <c r="I4613" s="18" t="n">
        <v>7</v>
      </c>
      <c r="J4613" s="19" t="n">
        <v>53.81</v>
      </c>
      <c r="K4613" s="19" t="n">
        <v>53.81</v>
      </c>
      <c r="L4613" s="19" t="n">
        <v>53.81</v>
      </c>
      <c r="M4613" s="19" t="n">
        <f aca="false">IF(J4613&gt;0,J4613,K4613)*E4613</f>
        <v>53.81</v>
      </c>
      <c r="N4613" s="20"/>
      <c r="O4613" s="21" t="str">
        <f aca="false">IF(R4613="","",ROUND(R4613*(1-Premissas!$B$4),4))</f>
        <v/>
      </c>
      <c r="P4613" s="22"/>
      <c r="Q4613" s="22"/>
      <c r="R4613" s="23"/>
      <c r="S4613" s="24"/>
      <c r="T4613" s="24"/>
      <c r="U4613" s="25"/>
      <c r="V4613" s="19" t="str">
        <f aca="false">IF(COUNT(N4613:Q4613)=0,"",MIN(N4613:Q4613))</f>
        <v/>
      </c>
      <c r="W4613" s="16" t="str">
        <f aca="false">IF(V4613="","",INDEX($N$4:$Q$4,MATCH(V4613,N4613:Q4613,0)))</f>
        <v/>
      </c>
      <c r="X4613" s="19" t="str">
        <f aca="false">IF(COUNT(N4613:Q4613)&lt;2,"",SMALL(N4613:Q4613,2))</f>
        <v/>
      </c>
      <c r="Y4613" s="26" t="str">
        <f aca="false">IF(OR(V4613="",M4613=0),"",V4613/M4613-1)</f>
        <v/>
      </c>
      <c r="Z4613" s="26" t="str">
        <f aca="false">IF(OR(V4613="",L4613=""),"",V4613/(L4613*E4613)-1)</f>
        <v/>
      </c>
      <c r="AA4613" s="16" t="str">
        <f aca="false">IF(V4613="","SEM OFERTA",IF(OR(Y4613&gt;Premissas!$B$11,Y4613&lt;Premissas!$B$12),"VERIFICAR - UNIDADE/EMBALAGEM",IF(Y4613&gt;Premissas!$B$6,"NÃO COMPRAR - REAJUSTE &gt;5%","COMPRAR")))</f>
        <v>SEM OFERTA</v>
      </c>
      <c r="AB4613" s="18" t="str">
        <f aca="false">IF(W4613="DIMEC",S4613,IF(W4613="MEDCENTRO",U4613,""))</f>
        <v/>
      </c>
      <c r="AC4613" s="18" t="n">
        <f aca="false">IF(AA4613&lt;&gt;"COMPRAR",0,IF(AB4613="",I4613,MIN(I4613,AB4613)))</f>
        <v>0</v>
      </c>
      <c r="AD4613" s="19" t="n">
        <f aca="false">IF(AC4613&gt;0,AC4613*V4613,0)</f>
        <v>0</v>
      </c>
      <c r="AE4613" s="19" t="n">
        <f aca="false">IF(AC4613&gt;0,(M4613-V4613)*AC4613,0)</f>
        <v>0</v>
      </c>
      <c r="AF4613" s="16" t="str">
        <f aca="false">IF(AA4613&lt;&gt;"COMPRAR","",IF(AB4613="",IF(X4613="","",IF(X4613-V4613&lt;0.01,"EMPATE TÉCNICO","")),IF(AB4613&lt;I4613,"ESTOQUE INSUFICIENTE",IF(X4613="","",IF(X4613-V4613&lt;0.01,"EMPATE TÉCNICO","")))))</f>
        <v/>
      </c>
      <c r="AG4613" s="16" t="s">
        <v>328</v>
      </c>
      <c r="AH4613" s="16" t="s">
        <v>2039</v>
      </c>
    </row>
    <row r="4614" customFormat="false" ht="15" hidden="false" customHeight="false" outlineLevel="0" collapsed="false">
      <c r="A4614" s="16" t="s">
        <v>14268</v>
      </c>
      <c r="B4614" s="17" t="s">
        <v>14269</v>
      </c>
      <c r="C4614" s="16" t="s">
        <v>14270</v>
      </c>
      <c r="D4614" s="16" t="s">
        <v>637</v>
      </c>
      <c r="E4614" s="18" t="n">
        <v>1</v>
      </c>
      <c r="F4614" s="16" t="s">
        <v>42</v>
      </c>
      <c r="G4614" s="18" t="n">
        <v>2</v>
      </c>
      <c r="H4614" s="16" t="n">
        <v>0.9</v>
      </c>
      <c r="I4614" s="18" t="n">
        <v>1</v>
      </c>
      <c r="J4614" s="19" t="n">
        <v>26.16</v>
      </c>
      <c r="K4614" s="19" t="n">
        <v>26.16</v>
      </c>
      <c r="L4614" s="19" t="n">
        <v>26.16</v>
      </c>
      <c r="M4614" s="19" t="n">
        <f aca="false">IF(J4614&gt;0,J4614,K4614)*E4614</f>
        <v>26.16</v>
      </c>
      <c r="N4614" s="20"/>
      <c r="O4614" s="21" t="str">
        <f aca="false">IF(R4614="","",ROUND(R4614*(1-Premissas!$B$4),4))</f>
        <v/>
      </c>
      <c r="P4614" s="22"/>
      <c r="Q4614" s="22"/>
      <c r="R4614" s="23"/>
      <c r="S4614" s="24"/>
      <c r="T4614" s="24"/>
      <c r="U4614" s="25"/>
      <c r="V4614" s="19" t="str">
        <f aca="false">IF(COUNT(N4614:Q4614)=0,"",MIN(N4614:Q4614))</f>
        <v/>
      </c>
      <c r="W4614" s="16" t="str">
        <f aca="false">IF(V4614="","",INDEX($N$4:$Q$4,MATCH(V4614,N4614:Q4614,0)))</f>
        <v/>
      </c>
      <c r="X4614" s="19" t="str">
        <f aca="false">IF(COUNT(N4614:Q4614)&lt;2,"",SMALL(N4614:Q4614,2))</f>
        <v/>
      </c>
      <c r="Y4614" s="26" t="str">
        <f aca="false">IF(OR(V4614="",M4614=0),"",V4614/M4614-1)</f>
        <v/>
      </c>
      <c r="Z4614" s="26" t="str">
        <f aca="false">IF(OR(V4614="",L4614=""),"",V4614/(L4614*E4614)-1)</f>
        <v/>
      </c>
      <c r="AA4614" s="16" t="str">
        <f aca="false">IF(V4614="","SEM OFERTA",IF(OR(Y4614&gt;Premissas!$B$11,Y4614&lt;Premissas!$B$12),"VERIFICAR - UNIDADE/EMBALAGEM",IF(Y4614&gt;Premissas!$B$6,"NÃO COMPRAR - REAJUSTE &gt;5%","COMPRAR")))</f>
        <v>SEM OFERTA</v>
      </c>
      <c r="AB4614" s="18" t="str">
        <f aca="false">IF(W4614="DIMEC",S4614,IF(W4614="MEDCENTRO",U4614,""))</f>
        <v/>
      </c>
      <c r="AC4614" s="18" t="n">
        <f aca="false">IF(AA4614&lt;&gt;"COMPRAR",0,IF(AB4614="",I4614,MIN(I4614,AB4614)))</f>
        <v>0</v>
      </c>
      <c r="AD4614" s="19" t="n">
        <f aca="false">IF(AC4614&gt;0,AC4614*V4614,0)</f>
        <v>0</v>
      </c>
      <c r="AE4614" s="19" t="n">
        <f aca="false">IF(AC4614&gt;0,(M4614-V4614)*AC4614,0)</f>
        <v>0</v>
      </c>
      <c r="AF4614" s="16" t="str">
        <f aca="false">IF(AA4614&lt;&gt;"COMPRAR","",IF(AB4614="",IF(X4614="","",IF(X4614-V4614&lt;0.01,"EMPATE TÉCNICO","")),IF(AB4614&lt;I4614,"ESTOQUE INSUFICIENTE",IF(X4614="","",IF(X4614-V4614&lt;0.01,"EMPATE TÉCNICO","")))))</f>
        <v/>
      </c>
      <c r="AG4614" s="16" t="s">
        <v>547</v>
      </c>
      <c r="AH4614" s="16" t="s">
        <v>2039</v>
      </c>
    </row>
    <row r="4615" customFormat="false" ht="15" hidden="false" customHeight="false" outlineLevel="0" collapsed="false">
      <c r="A4615" s="16" t="s">
        <v>14271</v>
      </c>
      <c r="B4615" s="17" t="s">
        <v>14272</v>
      </c>
      <c r="C4615" s="16" t="s">
        <v>14273</v>
      </c>
      <c r="D4615" s="16" t="s">
        <v>641</v>
      </c>
      <c r="E4615" s="18" t="n">
        <v>1</v>
      </c>
      <c r="F4615" s="16" t="s">
        <v>42</v>
      </c>
      <c r="G4615" s="18" t="n">
        <v>3</v>
      </c>
      <c r="H4615" s="16" t="n">
        <v>1.3</v>
      </c>
      <c r="I4615" s="18" t="n">
        <v>1</v>
      </c>
      <c r="J4615" s="19" t="n">
        <v>32.16</v>
      </c>
      <c r="K4615" s="19" t="n">
        <v>32.16</v>
      </c>
      <c r="L4615" s="19" t="n">
        <v>32.16</v>
      </c>
      <c r="M4615" s="19" t="n">
        <f aca="false">IF(J4615&gt;0,J4615,K4615)*E4615</f>
        <v>32.16</v>
      </c>
      <c r="N4615" s="20"/>
      <c r="O4615" s="21" t="str">
        <f aca="false">IF(R4615="","",ROUND(R4615*(1-Premissas!$B$4),4))</f>
        <v/>
      </c>
      <c r="P4615" s="22"/>
      <c r="Q4615" s="22"/>
      <c r="R4615" s="23"/>
      <c r="S4615" s="24"/>
      <c r="T4615" s="24"/>
      <c r="U4615" s="25"/>
      <c r="V4615" s="19" t="str">
        <f aca="false">IF(COUNT(N4615:Q4615)=0,"",MIN(N4615:Q4615))</f>
        <v/>
      </c>
      <c r="W4615" s="16" t="str">
        <f aca="false">IF(V4615="","",INDEX($N$4:$Q$4,MATCH(V4615,N4615:Q4615,0)))</f>
        <v/>
      </c>
      <c r="X4615" s="19" t="str">
        <f aca="false">IF(COUNT(N4615:Q4615)&lt;2,"",SMALL(N4615:Q4615,2))</f>
        <v/>
      </c>
      <c r="Y4615" s="26" t="str">
        <f aca="false">IF(OR(V4615="",M4615=0),"",V4615/M4615-1)</f>
        <v/>
      </c>
      <c r="Z4615" s="26" t="str">
        <f aca="false">IF(OR(V4615="",L4615=""),"",V4615/(L4615*E4615)-1)</f>
        <v/>
      </c>
      <c r="AA4615" s="16" t="str">
        <f aca="false">IF(V4615="","SEM OFERTA",IF(OR(Y4615&gt;Premissas!$B$11,Y4615&lt;Premissas!$B$12),"VERIFICAR - UNIDADE/EMBALAGEM",IF(Y4615&gt;Premissas!$B$6,"NÃO COMPRAR - REAJUSTE &gt;5%","COMPRAR")))</f>
        <v>SEM OFERTA</v>
      </c>
      <c r="AB4615" s="18" t="str">
        <f aca="false">IF(W4615="DIMEC",S4615,IF(W4615="MEDCENTRO",U4615,""))</f>
        <v/>
      </c>
      <c r="AC4615" s="18" t="n">
        <f aca="false">IF(AA4615&lt;&gt;"COMPRAR",0,IF(AB4615="",I4615,MIN(I4615,AB4615)))</f>
        <v>0</v>
      </c>
      <c r="AD4615" s="19" t="n">
        <f aca="false">IF(AC4615&gt;0,AC4615*V4615,0)</f>
        <v>0</v>
      </c>
      <c r="AE4615" s="19" t="n">
        <f aca="false">IF(AC4615&gt;0,(M4615-V4615)*AC4615,0)</f>
        <v>0</v>
      </c>
      <c r="AF4615" s="16" t="str">
        <f aca="false">IF(AA4615&lt;&gt;"COMPRAR","",IF(AB4615="",IF(X4615="","",IF(X4615-V4615&lt;0.01,"EMPATE TÉCNICO","")),IF(AB4615&lt;I4615,"ESTOQUE INSUFICIENTE",IF(X4615="","",IF(X4615-V4615&lt;0.01,"EMPATE TÉCNICO","")))))</f>
        <v/>
      </c>
      <c r="AG4615" s="16" t="s">
        <v>547</v>
      </c>
      <c r="AH4615" s="16" t="s">
        <v>2039</v>
      </c>
    </row>
    <row r="4616" customFormat="false" ht="15" hidden="false" customHeight="false" outlineLevel="0" collapsed="false">
      <c r="A4616" s="16" t="s">
        <v>14274</v>
      </c>
      <c r="B4616" s="17" t="s">
        <v>14275</v>
      </c>
      <c r="C4616" s="16" t="s">
        <v>14276</v>
      </c>
      <c r="D4616" s="16" t="s">
        <v>527</v>
      </c>
      <c r="E4616" s="18" t="n">
        <v>1</v>
      </c>
      <c r="F4616" s="16" t="s">
        <v>43</v>
      </c>
      <c r="G4616" s="18" t="n">
        <v>1</v>
      </c>
      <c r="H4616" s="16" t="n">
        <v>2.1</v>
      </c>
      <c r="I4616" s="18" t="n">
        <v>5</v>
      </c>
      <c r="J4616" s="19" t="n">
        <v>3.02</v>
      </c>
      <c r="K4616" s="19" t="n">
        <v>3.02</v>
      </c>
      <c r="L4616" s="19" t="n">
        <v>2.81</v>
      </c>
      <c r="M4616" s="19" t="n">
        <f aca="false">IF(J4616&gt;0,J4616,K4616)*E4616</f>
        <v>3.02</v>
      </c>
      <c r="N4616" s="20"/>
      <c r="O4616" s="21" t="str">
        <f aca="false">IF(R4616="","",ROUND(R4616*(1-Premissas!$B$4),4))</f>
        <v/>
      </c>
      <c r="P4616" s="22"/>
      <c r="Q4616" s="22"/>
      <c r="R4616" s="23"/>
      <c r="S4616" s="24"/>
      <c r="T4616" s="24"/>
      <c r="U4616" s="25"/>
      <c r="V4616" s="19" t="str">
        <f aca="false">IF(COUNT(N4616:Q4616)=0,"",MIN(N4616:Q4616))</f>
        <v/>
      </c>
      <c r="W4616" s="16" t="str">
        <f aca="false">IF(V4616="","",INDEX($N$4:$Q$4,MATCH(V4616,N4616:Q4616,0)))</f>
        <v/>
      </c>
      <c r="X4616" s="19" t="str">
        <f aca="false">IF(COUNT(N4616:Q4616)&lt;2,"",SMALL(N4616:Q4616,2))</f>
        <v/>
      </c>
      <c r="Y4616" s="26" t="str">
        <f aca="false">IF(OR(V4616="",M4616=0),"",V4616/M4616-1)</f>
        <v/>
      </c>
      <c r="Z4616" s="26" t="str">
        <f aca="false">IF(OR(V4616="",L4616=""),"",V4616/(L4616*E4616)-1)</f>
        <v/>
      </c>
      <c r="AA4616" s="16" t="str">
        <f aca="false">IF(V4616="","SEM OFERTA",IF(OR(Y4616&gt;Premissas!$B$11,Y4616&lt;Premissas!$B$12),"VERIFICAR - UNIDADE/EMBALAGEM",IF(Y4616&gt;Premissas!$B$6,"NÃO COMPRAR - REAJUSTE &gt;5%","COMPRAR")))</f>
        <v>SEM OFERTA</v>
      </c>
      <c r="AB4616" s="18" t="str">
        <f aca="false">IF(W4616="DIMEC",S4616,IF(W4616="MEDCENTRO",U4616,""))</f>
        <v/>
      </c>
      <c r="AC4616" s="18" t="n">
        <f aca="false">IF(AA4616&lt;&gt;"COMPRAR",0,IF(AB4616="",I4616,MIN(I4616,AB4616)))</f>
        <v>0</v>
      </c>
      <c r="AD4616" s="19" t="n">
        <f aca="false">IF(AC4616&gt;0,AC4616*V4616,0)</f>
        <v>0</v>
      </c>
      <c r="AE4616" s="19" t="n">
        <f aca="false">IF(AC4616&gt;0,(M4616-V4616)*AC4616,0)</f>
        <v>0</v>
      </c>
      <c r="AF4616" s="16" t="str">
        <f aca="false">IF(AA4616&lt;&gt;"COMPRAR","",IF(AB4616="",IF(X4616="","",IF(X4616-V4616&lt;0.01,"EMPATE TÉCNICO","")),IF(AB4616&lt;I4616,"ESTOQUE INSUFICIENTE",IF(X4616="","",IF(X4616-V4616&lt;0.01,"EMPATE TÉCNICO","")))))</f>
        <v/>
      </c>
      <c r="AG4616" s="16" t="s">
        <v>328</v>
      </c>
      <c r="AH4616" s="16" t="s">
        <v>2039</v>
      </c>
    </row>
    <row r="4617" customFormat="false" ht="15" hidden="false" customHeight="false" outlineLevel="0" collapsed="false">
      <c r="A4617" s="16" t="s">
        <v>14277</v>
      </c>
      <c r="B4617" s="17" t="s">
        <v>14278</v>
      </c>
      <c r="C4617" s="16" t="s">
        <v>14279</v>
      </c>
      <c r="D4617" s="16" t="s">
        <v>1025</v>
      </c>
      <c r="E4617" s="18" t="n">
        <v>1</v>
      </c>
      <c r="F4617" s="16" t="s">
        <v>41</v>
      </c>
      <c r="G4617" s="18" t="n">
        <v>3</v>
      </c>
      <c r="H4617" s="16" t="n">
        <v>2.2</v>
      </c>
      <c r="I4617" s="18" t="n">
        <v>3</v>
      </c>
      <c r="J4617" s="19" t="n">
        <v>42.79</v>
      </c>
      <c r="K4617" s="19" t="n">
        <v>42.79</v>
      </c>
      <c r="L4617" s="19" t="n">
        <v>42.79</v>
      </c>
      <c r="M4617" s="19" t="n">
        <f aca="false">IF(J4617&gt;0,J4617,K4617)*E4617</f>
        <v>42.79</v>
      </c>
      <c r="N4617" s="20"/>
      <c r="O4617" s="21" t="str">
        <f aca="false">IF(R4617="","",ROUND(R4617*(1-Premissas!$B$4),4))</f>
        <v/>
      </c>
      <c r="P4617" s="22"/>
      <c r="Q4617" s="22"/>
      <c r="R4617" s="23"/>
      <c r="S4617" s="24"/>
      <c r="T4617" s="24"/>
      <c r="U4617" s="25"/>
      <c r="V4617" s="19" t="str">
        <f aca="false">IF(COUNT(N4617:Q4617)=0,"",MIN(N4617:Q4617))</f>
        <v/>
      </c>
      <c r="W4617" s="16" t="str">
        <f aca="false">IF(V4617="","",INDEX($N$4:$Q$4,MATCH(V4617,N4617:Q4617,0)))</f>
        <v/>
      </c>
      <c r="X4617" s="19" t="str">
        <f aca="false">IF(COUNT(N4617:Q4617)&lt;2,"",SMALL(N4617:Q4617,2))</f>
        <v/>
      </c>
      <c r="Y4617" s="26" t="str">
        <f aca="false">IF(OR(V4617="",M4617=0),"",V4617/M4617-1)</f>
        <v/>
      </c>
      <c r="Z4617" s="26" t="str">
        <f aca="false">IF(OR(V4617="",L4617=""),"",V4617/(L4617*E4617)-1)</f>
        <v/>
      </c>
      <c r="AA4617" s="16" t="str">
        <f aca="false">IF(V4617="","SEM OFERTA",IF(OR(Y4617&gt;Premissas!$B$11,Y4617&lt;Premissas!$B$12),"VERIFICAR - UNIDADE/EMBALAGEM",IF(Y4617&gt;Premissas!$B$6,"NÃO COMPRAR - REAJUSTE &gt;5%","COMPRAR")))</f>
        <v>SEM OFERTA</v>
      </c>
      <c r="AB4617" s="18" t="str">
        <f aca="false">IF(W4617="DIMEC",S4617,IF(W4617="MEDCENTRO",U4617,""))</f>
        <v/>
      </c>
      <c r="AC4617" s="18" t="n">
        <f aca="false">IF(AA4617&lt;&gt;"COMPRAR",0,IF(AB4617="",I4617,MIN(I4617,AB4617)))</f>
        <v>0</v>
      </c>
      <c r="AD4617" s="19" t="n">
        <f aca="false">IF(AC4617&gt;0,AC4617*V4617,0)</f>
        <v>0</v>
      </c>
      <c r="AE4617" s="19" t="n">
        <f aca="false">IF(AC4617&gt;0,(M4617-V4617)*AC4617,0)</f>
        <v>0</v>
      </c>
      <c r="AF4617" s="16" t="str">
        <f aca="false">IF(AA4617&lt;&gt;"COMPRAR","",IF(AB4617="",IF(X4617="","",IF(X4617-V4617&lt;0.01,"EMPATE TÉCNICO","")),IF(AB4617&lt;I4617,"ESTOQUE INSUFICIENTE",IF(X4617="","",IF(X4617-V4617&lt;0.01,"EMPATE TÉCNICO","")))))</f>
        <v/>
      </c>
      <c r="AG4617" s="16" t="s">
        <v>547</v>
      </c>
      <c r="AH4617" s="16" t="s">
        <v>2039</v>
      </c>
    </row>
    <row r="4618" customFormat="false" ht="15" hidden="false" customHeight="false" outlineLevel="0" collapsed="false">
      <c r="A4618" s="16" t="s">
        <v>14280</v>
      </c>
      <c r="B4618" s="17" t="s">
        <v>14281</v>
      </c>
      <c r="C4618" s="16" t="s">
        <v>14282</v>
      </c>
      <c r="D4618" s="16" t="s">
        <v>13819</v>
      </c>
      <c r="E4618" s="18" t="n">
        <v>1</v>
      </c>
      <c r="F4618" s="16" t="s">
        <v>43</v>
      </c>
      <c r="G4618" s="18" t="n">
        <v>0</v>
      </c>
      <c r="H4618" s="16" t="n">
        <v>0.1</v>
      </c>
      <c r="I4618" s="18" t="n">
        <v>1</v>
      </c>
      <c r="J4618" s="19" t="n">
        <v>86.43</v>
      </c>
      <c r="K4618" s="19" t="n">
        <v>86.43</v>
      </c>
      <c r="L4618" s="19" t="n">
        <v>86.43</v>
      </c>
      <c r="M4618" s="19" t="n">
        <f aca="false">IF(J4618&gt;0,J4618,K4618)*E4618</f>
        <v>86.43</v>
      </c>
      <c r="N4618" s="20"/>
      <c r="O4618" s="21" t="str">
        <f aca="false">IF(R4618="","",ROUND(R4618*(1-Premissas!$B$4),4))</f>
        <v/>
      </c>
      <c r="P4618" s="22"/>
      <c r="Q4618" s="22"/>
      <c r="R4618" s="23"/>
      <c r="S4618" s="24"/>
      <c r="T4618" s="24"/>
      <c r="U4618" s="25"/>
      <c r="V4618" s="19" t="str">
        <f aca="false">IF(COUNT(N4618:Q4618)=0,"",MIN(N4618:Q4618))</f>
        <v/>
      </c>
      <c r="W4618" s="16" t="str">
        <f aca="false">IF(V4618="","",INDEX($N$4:$Q$4,MATCH(V4618,N4618:Q4618,0)))</f>
        <v/>
      </c>
      <c r="X4618" s="19" t="str">
        <f aca="false">IF(COUNT(N4618:Q4618)&lt;2,"",SMALL(N4618:Q4618,2))</f>
        <v/>
      </c>
      <c r="Y4618" s="26" t="str">
        <f aca="false">IF(OR(V4618="",M4618=0),"",V4618/M4618-1)</f>
        <v/>
      </c>
      <c r="Z4618" s="26" t="str">
        <f aca="false">IF(OR(V4618="",L4618=""),"",V4618/(L4618*E4618)-1)</f>
        <v/>
      </c>
      <c r="AA4618" s="16" t="str">
        <f aca="false">IF(V4618="","SEM OFERTA",IF(OR(Y4618&gt;Premissas!$B$11,Y4618&lt;Premissas!$B$12),"VERIFICAR - UNIDADE/EMBALAGEM",IF(Y4618&gt;Premissas!$B$6,"NÃO COMPRAR - REAJUSTE &gt;5%","COMPRAR")))</f>
        <v>SEM OFERTA</v>
      </c>
      <c r="AB4618" s="18" t="str">
        <f aca="false">IF(W4618="DIMEC",S4618,IF(W4618="MEDCENTRO",U4618,""))</f>
        <v/>
      </c>
      <c r="AC4618" s="18" t="n">
        <f aca="false">IF(AA4618&lt;&gt;"COMPRAR",0,IF(AB4618="",I4618,MIN(I4618,AB4618)))</f>
        <v>0</v>
      </c>
      <c r="AD4618" s="19" t="n">
        <f aca="false">IF(AC4618&gt;0,AC4618*V4618,0)</f>
        <v>0</v>
      </c>
      <c r="AE4618" s="19" t="n">
        <f aca="false">IF(AC4618&gt;0,(M4618-V4618)*AC4618,0)</f>
        <v>0</v>
      </c>
      <c r="AF4618" s="16" t="str">
        <f aca="false">IF(AA4618&lt;&gt;"COMPRAR","",IF(AB4618="",IF(X4618="","",IF(X4618-V4618&lt;0.01,"EMPATE TÉCNICO","")),IF(AB4618&lt;I4618,"ESTOQUE INSUFICIENTE",IF(X4618="","",IF(X4618-V4618&lt;0.01,"EMPATE TÉCNICO","")))))</f>
        <v/>
      </c>
      <c r="AG4618" s="16" t="s">
        <v>547</v>
      </c>
      <c r="AH4618" s="16" t="s">
        <v>2039</v>
      </c>
    </row>
    <row r="4619" customFormat="false" ht="15" hidden="false" customHeight="false" outlineLevel="0" collapsed="false">
      <c r="A4619" s="16" t="s">
        <v>14283</v>
      </c>
      <c r="B4619" s="17" t="s">
        <v>14284</v>
      </c>
      <c r="C4619" s="16" t="s">
        <v>14285</v>
      </c>
      <c r="D4619" s="16" t="s">
        <v>641</v>
      </c>
      <c r="E4619" s="18" t="n">
        <v>1</v>
      </c>
      <c r="F4619" s="16" t="s">
        <v>43</v>
      </c>
      <c r="G4619" s="18" t="n">
        <v>0</v>
      </c>
      <c r="H4619" s="16" t="n">
        <v>0.2</v>
      </c>
      <c r="I4619" s="18" t="n">
        <v>1</v>
      </c>
      <c r="J4619" s="19" t="n">
        <v>51.51</v>
      </c>
      <c r="K4619" s="19" t="n">
        <v>51.51</v>
      </c>
      <c r="L4619" s="19" t="n">
        <v>51.51</v>
      </c>
      <c r="M4619" s="19" t="n">
        <f aca="false">IF(J4619&gt;0,J4619,K4619)*E4619</f>
        <v>51.51</v>
      </c>
      <c r="N4619" s="20"/>
      <c r="O4619" s="21" t="str">
        <f aca="false">IF(R4619="","",ROUND(R4619*(1-Premissas!$B$4),4))</f>
        <v/>
      </c>
      <c r="P4619" s="22"/>
      <c r="Q4619" s="22"/>
      <c r="R4619" s="23"/>
      <c r="S4619" s="24"/>
      <c r="T4619" s="24"/>
      <c r="U4619" s="25"/>
      <c r="V4619" s="19" t="str">
        <f aca="false">IF(COUNT(N4619:Q4619)=0,"",MIN(N4619:Q4619))</f>
        <v/>
      </c>
      <c r="W4619" s="16" t="str">
        <f aca="false">IF(V4619="","",INDEX($N$4:$Q$4,MATCH(V4619,N4619:Q4619,0)))</f>
        <v/>
      </c>
      <c r="X4619" s="19" t="str">
        <f aca="false">IF(COUNT(N4619:Q4619)&lt;2,"",SMALL(N4619:Q4619,2))</f>
        <v/>
      </c>
      <c r="Y4619" s="26" t="str">
        <f aca="false">IF(OR(V4619="",M4619=0),"",V4619/M4619-1)</f>
        <v/>
      </c>
      <c r="Z4619" s="26" t="str">
        <f aca="false">IF(OR(V4619="",L4619=""),"",V4619/(L4619*E4619)-1)</f>
        <v/>
      </c>
      <c r="AA4619" s="16" t="str">
        <f aca="false">IF(V4619="","SEM OFERTA",IF(OR(Y4619&gt;Premissas!$B$11,Y4619&lt;Premissas!$B$12),"VERIFICAR - UNIDADE/EMBALAGEM",IF(Y4619&gt;Premissas!$B$6,"NÃO COMPRAR - REAJUSTE &gt;5%","COMPRAR")))</f>
        <v>SEM OFERTA</v>
      </c>
      <c r="AB4619" s="18" t="str">
        <f aca="false">IF(W4619="DIMEC",S4619,IF(W4619="MEDCENTRO",U4619,""))</f>
        <v/>
      </c>
      <c r="AC4619" s="18" t="n">
        <f aca="false">IF(AA4619&lt;&gt;"COMPRAR",0,IF(AB4619="",I4619,MIN(I4619,AB4619)))</f>
        <v>0</v>
      </c>
      <c r="AD4619" s="19" t="n">
        <f aca="false">IF(AC4619&gt;0,AC4619*V4619,0)</f>
        <v>0</v>
      </c>
      <c r="AE4619" s="19" t="n">
        <f aca="false">IF(AC4619&gt;0,(M4619-V4619)*AC4619,0)</f>
        <v>0</v>
      </c>
      <c r="AF4619" s="16" t="str">
        <f aca="false">IF(AA4619&lt;&gt;"COMPRAR","",IF(AB4619="",IF(X4619="","",IF(X4619-V4619&lt;0.01,"EMPATE TÉCNICO","")),IF(AB4619&lt;I4619,"ESTOQUE INSUFICIENTE",IF(X4619="","",IF(X4619-V4619&lt;0.01,"EMPATE TÉCNICO","")))))</f>
        <v/>
      </c>
      <c r="AG4619" s="16" t="s">
        <v>328</v>
      </c>
      <c r="AH4619" s="16" t="s">
        <v>2039</v>
      </c>
    </row>
    <row r="4620" customFormat="false" ht="15" hidden="false" customHeight="false" outlineLevel="0" collapsed="false">
      <c r="A4620" s="16" t="s">
        <v>14286</v>
      </c>
      <c r="B4620" s="17" t="s">
        <v>14287</v>
      </c>
      <c r="C4620" s="16" t="s">
        <v>14288</v>
      </c>
      <c r="D4620" s="16" t="s">
        <v>641</v>
      </c>
      <c r="E4620" s="18" t="n">
        <v>1</v>
      </c>
      <c r="F4620" s="16" t="s">
        <v>42</v>
      </c>
      <c r="G4620" s="18" t="n">
        <v>5</v>
      </c>
      <c r="H4620" s="16" t="n">
        <v>2.1</v>
      </c>
      <c r="I4620" s="18" t="n">
        <v>1</v>
      </c>
      <c r="J4620" s="19" t="n">
        <v>59.36</v>
      </c>
      <c r="K4620" s="19" t="n">
        <v>59.36</v>
      </c>
      <c r="L4620" s="19" t="n">
        <v>59.36</v>
      </c>
      <c r="M4620" s="19" t="n">
        <f aca="false">IF(J4620&gt;0,J4620,K4620)*E4620</f>
        <v>59.36</v>
      </c>
      <c r="N4620" s="20"/>
      <c r="O4620" s="21" t="str">
        <f aca="false">IF(R4620="","",ROUND(R4620*(1-Premissas!$B$4),4))</f>
        <v/>
      </c>
      <c r="P4620" s="22"/>
      <c r="Q4620" s="22"/>
      <c r="R4620" s="23"/>
      <c r="S4620" s="24"/>
      <c r="T4620" s="24"/>
      <c r="U4620" s="25"/>
      <c r="V4620" s="19" t="str">
        <f aca="false">IF(COUNT(N4620:Q4620)=0,"",MIN(N4620:Q4620))</f>
        <v/>
      </c>
      <c r="W4620" s="16" t="str">
        <f aca="false">IF(V4620="","",INDEX($N$4:$Q$4,MATCH(V4620,N4620:Q4620,0)))</f>
        <v/>
      </c>
      <c r="X4620" s="19" t="str">
        <f aca="false">IF(COUNT(N4620:Q4620)&lt;2,"",SMALL(N4620:Q4620,2))</f>
        <v/>
      </c>
      <c r="Y4620" s="26" t="str">
        <f aca="false">IF(OR(V4620="",M4620=0),"",V4620/M4620-1)</f>
        <v/>
      </c>
      <c r="Z4620" s="26" t="str">
        <f aca="false">IF(OR(V4620="",L4620=""),"",V4620/(L4620*E4620)-1)</f>
        <v/>
      </c>
      <c r="AA4620" s="16" t="str">
        <f aca="false">IF(V4620="","SEM OFERTA",IF(OR(Y4620&gt;Premissas!$B$11,Y4620&lt;Premissas!$B$12),"VERIFICAR - UNIDADE/EMBALAGEM",IF(Y4620&gt;Premissas!$B$6,"NÃO COMPRAR - REAJUSTE &gt;5%","COMPRAR")))</f>
        <v>SEM OFERTA</v>
      </c>
      <c r="AB4620" s="18" t="str">
        <f aca="false">IF(W4620="DIMEC",S4620,IF(W4620="MEDCENTRO",U4620,""))</f>
        <v/>
      </c>
      <c r="AC4620" s="18" t="n">
        <f aca="false">IF(AA4620&lt;&gt;"COMPRAR",0,IF(AB4620="",I4620,MIN(I4620,AB4620)))</f>
        <v>0</v>
      </c>
      <c r="AD4620" s="19" t="n">
        <f aca="false">IF(AC4620&gt;0,AC4620*V4620,0)</f>
        <v>0</v>
      </c>
      <c r="AE4620" s="19" t="n">
        <f aca="false">IF(AC4620&gt;0,(M4620-V4620)*AC4620,0)</f>
        <v>0</v>
      </c>
      <c r="AF4620" s="16" t="str">
        <f aca="false">IF(AA4620&lt;&gt;"COMPRAR","",IF(AB4620="",IF(X4620="","",IF(X4620-V4620&lt;0.01,"EMPATE TÉCNICO","")),IF(AB4620&lt;I4620,"ESTOQUE INSUFICIENTE",IF(X4620="","",IF(X4620-V4620&lt;0.01,"EMPATE TÉCNICO","")))))</f>
        <v/>
      </c>
      <c r="AG4620" s="16" t="s">
        <v>547</v>
      </c>
      <c r="AH4620" s="16" t="s">
        <v>2039</v>
      </c>
    </row>
    <row r="4621" customFormat="false" ht="15" hidden="false" customHeight="false" outlineLevel="0" collapsed="false">
      <c r="A4621" s="16" t="s">
        <v>14289</v>
      </c>
      <c r="B4621" s="17" t="s">
        <v>14290</v>
      </c>
      <c r="C4621" s="16" t="s">
        <v>14291</v>
      </c>
      <c r="D4621" s="16" t="s">
        <v>13399</v>
      </c>
      <c r="E4621" s="18" t="n">
        <v>1</v>
      </c>
      <c r="F4621" s="16" t="s">
        <v>43</v>
      </c>
      <c r="G4621" s="18" t="n">
        <v>1</v>
      </c>
      <c r="H4621" s="16" t="n">
        <v>0.6</v>
      </c>
      <c r="I4621" s="18" t="n">
        <v>1</v>
      </c>
      <c r="J4621" s="19" t="n">
        <v>64.01</v>
      </c>
      <c r="K4621" s="19" t="n">
        <v>64.01</v>
      </c>
      <c r="L4621" s="19" t="n">
        <v>64.01</v>
      </c>
      <c r="M4621" s="19" t="n">
        <f aca="false">IF(J4621&gt;0,J4621,K4621)*E4621</f>
        <v>64.01</v>
      </c>
      <c r="N4621" s="20"/>
      <c r="O4621" s="21" t="str">
        <f aca="false">IF(R4621="","",ROUND(R4621*(1-Premissas!$B$4),4))</f>
        <v/>
      </c>
      <c r="P4621" s="22"/>
      <c r="Q4621" s="22"/>
      <c r="R4621" s="23"/>
      <c r="S4621" s="24"/>
      <c r="T4621" s="24"/>
      <c r="U4621" s="25"/>
      <c r="V4621" s="19" t="str">
        <f aca="false">IF(COUNT(N4621:Q4621)=0,"",MIN(N4621:Q4621))</f>
        <v/>
      </c>
      <c r="W4621" s="16" t="str">
        <f aca="false">IF(V4621="","",INDEX($N$4:$Q$4,MATCH(V4621,N4621:Q4621,0)))</f>
        <v/>
      </c>
      <c r="X4621" s="19" t="str">
        <f aca="false">IF(COUNT(N4621:Q4621)&lt;2,"",SMALL(N4621:Q4621,2))</f>
        <v/>
      </c>
      <c r="Y4621" s="26" t="str">
        <f aca="false">IF(OR(V4621="",M4621=0),"",V4621/M4621-1)</f>
        <v/>
      </c>
      <c r="Z4621" s="26" t="str">
        <f aca="false">IF(OR(V4621="",L4621=""),"",V4621/(L4621*E4621)-1)</f>
        <v/>
      </c>
      <c r="AA4621" s="16" t="str">
        <f aca="false">IF(V4621="","SEM OFERTA",IF(OR(Y4621&gt;Premissas!$B$11,Y4621&lt;Premissas!$B$12),"VERIFICAR - UNIDADE/EMBALAGEM",IF(Y4621&gt;Premissas!$B$6,"NÃO COMPRAR - REAJUSTE &gt;5%","COMPRAR")))</f>
        <v>SEM OFERTA</v>
      </c>
      <c r="AB4621" s="18" t="str">
        <f aca="false">IF(W4621="DIMEC",S4621,IF(W4621="MEDCENTRO",U4621,""))</f>
        <v/>
      </c>
      <c r="AC4621" s="18" t="n">
        <f aca="false">IF(AA4621&lt;&gt;"COMPRAR",0,IF(AB4621="",I4621,MIN(I4621,AB4621)))</f>
        <v>0</v>
      </c>
      <c r="AD4621" s="19" t="n">
        <f aca="false">IF(AC4621&gt;0,AC4621*V4621,0)</f>
        <v>0</v>
      </c>
      <c r="AE4621" s="19" t="n">
        <f aca="false">IF(AC4621&gt;0,(M4621-V4621)*AC4621,0)</f>
        <v>0</v>
      </c>
      <c r="AF4621" s="16" t="str">
        <f aca="false">IF(AA4621&lt;&gt;"COMPRAR","",IF(AB4621="",IF(X4621="","",IF(X4621-V4621&lt;0.01,"EMPATE TÉCNICO","")),IF(AB4621&lt;I4621,"ESTOQUE INSUFICIENTE",IF(X4621="","",IF(X4621-V4621&lt;0.01,"EMPATE TÉCNICO","")))))</f>
        <v/>
      </c>
      <c r="AG4621" s="16" t="s">
        <v>547</v>
      </c>
      <c r="AH4621" s="16" t="s">
        <v>2039</v>
      </c>
    </row>
    <row r="4622" customFormat="false" ht="15" hidden="false" customHeight="false" outlineLevel="0" collapsed="false">
      <c r="A4622" s="16" t="s">
        <v>14292</v>
      </c>
      <c r="B4622" s="17" t="s">
        <v>14293</v>
      </c>
      <c r="C4622" s="16" t="s">
        <v>14294</v>
      </c>
      <c r="D4622" s="16" t="s">
        <v>536</v>
      </c>
      <c r="E4622" s="18" t="n">
        <v>1</v>
      </c>
      <c r="F4622" s="16" t="s">
        <v>43</v>
      </c>
      <c r="G4622" s="18" t="n">
        <v>0</v>
      </c>
      <c r="H4622" s="16" t="n">
        <v>0.2</v>
      </c>
      <c r="I4622" s="18" t="n">
        <v>1</v>
      </c>
      <c r="J4622" s="19" t="n">
        <v>24.08</v>
      </c>
      <c r="K4622" s="19" t="n">
        <v>24.08</v>
      </c>
      <c r="L4622" s="19" t="n">
        <v>24.08</v>
      </c>
      <c r="M4622" s="19" t="n">
        <f aca="false">IF(J4622&gt;0,J4622,K4622)*E4622</f>
        <v>24.08</v>
      </c>
      <c r="N4622" s="20"/>
      <c r="O4622" s="21" t="str">
        <f aca="false">IF(R4622="","",ROUND(R4622*(1-Premissas!$B$4),4))</f>
        <v/>
      </c>
      <c r="P4622" s="22"/>
      <c r="Q4622" s="22"/>
      <c r="R4622" s="23"/>
      <c r="S4622" s="24"/>
      <c r="T4622" s="24"/>
      <c r="U4622" s="25"/>
      <c r="V4622" s="19" t="str">
        <f aca="false">IF(COUNT(N4622:Q4622)=0,"",MIN(N4622:Q4622))</f>
        <v/>
      </c>
      <c r="W4622" s="16" t="str">
        <f aca="false">IF(V4622="","",INDEX($N$4:$Q$4,MATCH(V4622,N4622:Q4622,0)))</f>
        <v/>
      </c>
      <c r="X4622" s="19" t="str">
        <f aca="false">IF(COUNT(N4622:Q4622)&lt;2,"",SMALL(N4622:Q4622,2))</f>
        <v/>
      </c>
      <c r="Y4622" s="26" t="str">
        <f aca="false">IF(OR(V4622="",M4622=0),"",V4622/M4622-1)</f>
        <v/>
      </c>
      <c r="Z4622" s="26" t="str">
        <f aca="false">IF(OR(V4622="",L4622=""),"",V4622/(L4622*E4622)-1)</f>
        <v/>
      </c>
      <c r="AA4622" s="16" t="str">
        <f aca="false">IF(V4622="","SEM OFERTA",IF(OR(Y4622&gt;Premissas!$B$11,Y4622&lt;Premissas!$B$12),"VERIFICAR - UNIDADE/EMBALAGEM",IF(Y4622&gt;Premissas!$B$6,"NÃO COMPRAR - REAJUSTE &gt;5%","COMPRAR")))</f>
        <v>SEM OFERTA</v>
      </c>
      <c r="AB4622" s="18" t="str">
        <f aca="false">IF(W4622="DIMEC",S4622,IF(W4622="MEDCENTRO",U4622,""))</f>
        <v/>
      </c>
      <c r="AC4622" s="18" t="n">
        <f aca="false">IF(AA4622&lt;&gt;"COMPRAR",0,IF(AB4622="",I4622,MIN(I4622,AB4622)))</f>
        <v>0</v>
      </c>
      <c r="AD4622" s="19" t="n">
        <f aca="false">IF(AC4622&gt;0,AC4622*V4622,0)</f>
        <v>0</v>
      </c>
      <c r="AE4622" s="19" t="n">
        <f aca="false">IF(AC4622&gt;0,(M4622-V4622)*AC4622,0)</f>
        <v>0</v>
      </c>
      <c r="AF4622" s="16" t="str">
        <f aca="false">IF(AA4622&lt;&gt;"COMPRAR","",IF(AB4622="",IF(X4622="","",IF(X4622-V4622&lt;0.01,"EMPATE TÉCNICO","")),IF(AB4622&lt;I4622,"ESTOQUE INSUFICIENTE",IF(X4622="","",IF(X4622-V4622&lt;0.01,"EMPATE TÉCNICO","")))))</f>
        <v/>
      </c>
      <c r="AG4622" s="16" t="s">
        <v>139</v>
      </c>
      <c r="AH4622" s="16" t="s">
        <v>2039</v>
      </c>
    </row>
    <row r="4623" customFormat="false" ht="15" hidden="false" customHeight="false" outlineLevel="0" collapsed="false">
      <c r="A4623" s="16" t="s">
        <v>14295</v>
      </c>
      <c r="B4623" s="17" t="s">
        <v>14296</v>
      </c>
      <c r="C4623" s="16" t="s">
        <v>14297</v>
      </c>
      <c r="D4623" s="16" t="s">
        <v>14298</v>
      </c>
      <c r="E4623" s="18" t="n">
        <v>1</v>
      </c>
      <c r="F4623" s="16" t="s">
        <v>43</v>
      </c>
      <c r="G4623" s="18" t="n">
        <v>0</v>
      </c>
      <c r="H4623" s="16" t="n">
        <v>0.1</v>
      </c>
      <c r="I4623" s="18" t="n">
        <v>1</v>
      </c>
      <c r="J4623" s="19" t="n">
        <v>13.59</v>
      </c>
      <c r="K4623" s="19" t="n">
        <v>13.59</v>
      </c>
      <c r="L4623" s="19" t="n">
        <v>13.59</v>
      </c>
      <c r="M4623" s="19" t="n">
        <f aca="false">IF(J4623&gt;0,J4623,K4623)*E4623</f>
        <v>13.59</v>
      </c>
      <c r="N4623" s="20"/>
      <c r="O4623" s="21" t="str">
        <f aca="false">IF(R4623="","",ROUND(R4623*(1-Premissas!$B$4),4))</f>
        <v/>
      </c>
      <c r="P4623" s="22"/>
      <c r="Q4623" s="22"/>
      <c r="R4623" s="23"/>
      <c r="S4623" s="24"/>
      <c r="T4623" s="24"/>
      <c r="U4623" s="25"/>
      <c r="V4623" s="19" t="str">
        <f aca="false">IF(COUNT(N4623:Q4623)=0,"",MIN(N4623:Q4623))</f>
        <v/>
      </c>
      <c r="W4623" s="16" t="str">
        <f aca="false">IF(V4623="","",INDEX($N$4:$Q$4,MATCH(V4623,N4623:Q4623,0)))</f>
        <v/>
      </c>
      <c r="X4623" s="19" t="str">
        <f aca="false">IF(COUNT(N4623:Q4623)&lt;2,"",SMALL(N4623:Q4623,2))</f>
        <v/>
      </c>
      <c r="Y4623" s="26" t="str">
        <f aca="false">IF(OR(V4623="",M4623=0),"",V4623/M4623-1)</f>
        <v/>
      </c>
      <c r="Z4623" s="26" t="str">
        <f aca="false">IF(OR(V4623="",L4623=""),"",V4623/(L4623*E4623)-1)</f>
        <v/>
      </c>
      <c r="AA4623" s="16" t="str">
        <f aca="false">IF(V4623="","SEM OFERTA",IF(OR(Y4623&gt;Premissas!$B$11,Y4623&lt;Premissas!$B$12),"VERIFICAR - UNIDADE/EMBALAGEM",IF(Y4623&gt;Premissas!$B$6,"NÃO COMPRAR - REAJUSTE &gt;5%","COMPRAR")))</f>
        <v>SEM OFERTA</v>
      </c>
      <c r="AB4623" s="18" t="str">
        <f aca="false">IF(W4623="DIMEC",S4623,IF(W4623="MEDCENTRO",U4623,""))</f>
        <v/>
      </c>
      <c r="AC4623" s="18" t="n">
        <f aca="false">IF(AA4623&lt;&gt;"COMPRAR",0,IF(AB4623="",I4623,MIN(I4623,AB4623)))</f>
        <v>0</v>
      </c>
      <c r="AD4623" s="19" t="n">
        <f aca="false">IF(AC4623&gt;0,AC4623*V4623,0)</f>
        <v>0</v>
      </c>
      <c r="AE4623" s="19" t="n">
        <f aca="false">IF(AC4623&gt;0,(M4623-V4623)*AC4623,0)</f>
        <v>0</v>
      </c>
      <c r="AF4623" s="16" t="str">
        <f aca="false">IF(AA4623&lt;&gt;"COMPRAR","",IF(AB4623="",IF(X4623="","",IF(X4623-V4623&lt;0.01,"EMPATE TÉCNICO","")),IF(AB4623&lt;I4623,"ESTOQUE INSUFICIENTE",IF(X4623="","",IF(X4623-V4623&lt;0.01,"EMPATE TÉCNICO","")))))</f>
        <v/>
      </c>
      <c r="AG4623" s="16" t="s">
        <v>328</v>
      </c>
      <c r="AH4623" s="16" t="s">
        <v>2039</v>
      </c>
    </row>
    <row r="4624" customFormat="false" ht="15" hidden="false" customHeight="false" outlineLevel="0" collapsed="false">
      <c r="A4624" s="16" t="s">
        <v>14299</v>
      </c>
      <c r="B4624" s="17" t="s">
        <v>14300</v>
      </c>
      <c r="C4624" s="16" t="s">
        <v>14301</v>
      </c>
      <c r="D4624" s="16" t="s">
        <v>14298</v>
      </c>
      <c r="E4624" s="18" t="n">
        <v>1</v>
      </c>
      <c r="F4624" s="16" t="s">
        <v>43</v>
      </c>
      <c r="G4624" s="18" t="n">
        <v>0</v>
      </c>
      <c r="H4624" s="16" t="n">
        <v>0.6</v>
      </c>
      <c r="I4624" s="18" t="n">
        <v>2</v>
      </c>
      <c r="J4624" s="19" t="n">
        <v>14.9866666666667</v>
      </c>
      <c r="K4624" s="19" t="n">
        <v>14.9866666666667</v>
      </c>
      <c r="L4624" s="19" t="n">
        <v>14.9867</v>
      </c>
      <c r="M4624" s="19" t="n">
        <f aca="false">IF(J4624&gt;0,J4624,K4624)*E4624</f>
        <v>14.9866666666667</v>
      </c>
      <c r="N4624" s="20"/>
      <c r="O4624" s="21" t="str">
        <f aca="false">IF(R4624="","",ROUND(R4624*(1-Premissas!$B$4),4))</f>
        <v/>
      </c>
      <c r="P4624" s="22"/>
      <c r="Q4624" s="22"/>
      <c r="R4624" s="23"/>
      <c r="S4624" s="24"/>
      <c r="T4624" s="24"/>
      <c r="U4624" s="25"/>
      <c r="V4624" s="19" t="str">
        <f aca="false">IF(COUNT(N4624:Q4624)=0,"",MIN(N4624:Q4624))</f>
        <v/>
      </c>
      <c r="W4624" s="16" t="str">
        <f aca="false">IF(V4624="","",INDEX($N$4:$Q$4,MATCH(V4624,N4624:Q4624,0)))</f>
        <v/>
      </c>
      <c r="X4624" s="19" t="str">
        <f aca="false">IF(COUNT(N4624:Q4624)&lt;2,"",SMALL(N4624:Q4624,2))</f>
        <v/>
      </c>
      <c r="Y4624" s="26" t="str">
        <f aca="false">IF(OR(V4624="",M4624=0),"",V4624/M4624-1)</f>
        <v/>
      </c>
      <c r="Z4624" s="26" t="str">
        <f aca="false">IF(OR(V4624="",L4624=""),"",V4624/(L4624*E4624)-1)</f>
        <v/>
      </c>
      <c r="AA4624" s="16" t="str">
        <f aca="false">IF(V4624="","SEM OFERTA",IF(OR(Y4624&gt;Premissas!$B$11,Y4624&lt;Premissas!$B$12),"VERIFICAR - UNIDADE/EMBALAGEM",IF(Y4624&gt;Premissas!$B$6,"NÃO COMPRAR - REAJUSTE &gt;5%","COMPRAR")))</f>
        <v>SEM OFERTA</v>
      </c>
      <c r="AB4624" s="18" t="str">
        <f aca="false">IF(W4624="DIMEC",S4624,IF(W4624="MEDCENTRO",U4624,""))</f>
        <v/>
      </c>
      <c r="AC4624" s="18" t="n">
        <f aca="false">IF(AA4624&lt;&gt;"COMPRAR",0,IF(AB4624="",I4624,MIN(I4624,AB4624)))</f>
        <v>0</v>
      </c>
      <c r="AD4624" s="19" t="n">
        <f aca="false">IF(AC4624&gt;0,AC4624*V4624,0)</f>
        <v>0</v>
      </c>
      <c r="AE4624" s="19" t="n">
        <f aca="false">IF(AC4624&gt;0,(M4624-V4624)*AC4624,0)</f>
        <v>0</v>
      </c>
      <c r="AF4624" s="16" t="str">
        <f aca="false">IF(AA4624&lt;&gt;"COMPRAR","",IF(AB4624="",IF(X4624="","",IF(X4624-V4624&lt;0.01,"EMPATE TÉCNICO","")),IF(AB4624&lt;I4624,"ESTOQUE INSUFICIENTE",IF(X4624="","",IF(X4624-V4624&lt;0.01,"EMPATE TÉCNICO","")))))</f>
        <v/>
      </c>
      <c r="AG4624" s="16" t="s">
        <v>328</v>
      </c>
      <c r="AH4624" s="16" t="s">
        <v>2039</v>
      </c>
    </row>
    <row r="4625" customFormat="false" ht="15" hidden="false" customHeight="false" outlineLevel="0" collapsed="false">
      <c r="A4625" s="16" t="s">
        <v>14302</v>
      </c>
      <c r="B4625" s="17" t="s">
        <v>14303</v>
      </c>
      <c r="C4625" s="16" t="s">
        <v>14304</v>
      </c>
      <c r="D4625" s="16" t="s">
        <v>14298</v>
      </c>
      <c r="E4625" s="18" t="n">
        <v>1</v>
      </c>
      <c r="F4625" s="16" t="s">
        <v>43</v>
      </c>
      <c r="G4625" s="18" t="n">
        <v>0</v>
      </c>
      <c r="H4625" s="16" t="n">
        <v>0.6</v>
      </c>
      <c r="I4625" s="18" t="n">
        <v>2</v>
      </c>
      <c r="J4625" s="19" t="n">
        <v>14.9866666666667</v>
      </c>
      <c r="K4625" s="19" t="n">
        <v>14.9866666666667</v>
      </c>
      <c r="L4625" s="19" t="n">
        <v>14.9867</v>
      </c>
      <c r="M4625" s="19" t="n">
        <f aca="false">IF(J4625&gt;0,J4625,K4625)*E4625</f>
        <v>14.9866666666667</v>
      </c>
      <c r="N4625" s="20"/>
      <c r="O4625" s="21" t="str">
        <f aca="false">IF(R4625="","",ROUND(R4625*(1-Premissas!$B$4),4))</f>
        <v/>
      </c>
      <c r="P4625" s="22"/>
      <c r="Q4625" s="22"/>
      <c r="R4625" s="23"/>
      <c r="S4625" s="24"/>
      <c r="T4625" s="24"/>
      <c r="U4625" s="25"/>
      <c r="V4625" s="19" t="str">
        <f aca="false">IF(COUNT(N4625:Q4625)=0,"",MIN(N4625:Q4625))</f>
        <v/>
      </c>
      <c r="W4625" s="16" t="str">
        <f aca="false">IF(V4625="","",INDEX($N$4:$Q$4,MATCH(V4625,N4625:Q4625,0)))</f>
        <v/>
      </c>
      <c r="X4625" s="19" t="str">
        <f aca="false">IF(COUNT(N4625:Q4625)&lt;2,"",SMALL(N4625:Q4625,2))</f>
        <v/>
      </c>
      <c r="Y4625" s="26" t="str">
        <f aca="false">IF(OR(V4625="",M4625=0),"",V4625/M4625-1)</f>
        <v/>
      </c>
      <c r="Z4625" s="26" t="str">
        <f aca="false">IF(OR(V4625="",L4625=""),"",V4625/(L4625*E4625)-1)</f>
        <v/>
      </c>
      <c r="AA4625" s="16" t="str">
        <f aca="false">IF(V4625="","SEM OFERTA",IF(OR(Y4625&gt;Premissas!$B$11,Y4625&lt;Premissas!$B$12),"VERIFICAR - UNIDADE/EMBALAGEM",IF(Y4625&gt;Premissas!$B$6,"NÃO COMPRAR - REAJUSTE &gt;5%","COMPRAR")))</f>
        <v>SEM OFERTA</v>
      </c>
      <c r="AB4625" s="18" t="str">
        <f aca="false">IF(W4625="DIMEC",S4625,IF(W4625="MEDCENTRO",U4625,""))</f>
        <v/>
      </c>
      <c r="AC4625" s="18" t="n">
        <f aca="false">IF(AA4625&lt;&gt;"COMPRAR",0,IF(AB4625="",I4625,MIN(I4625,AB4625)))</f>
        <v>0</v>
      </c>
      <c r="AD4625" s="19" t="n">
        <f aca="false">IF(AC4625&gt;0,AC4625*V4625,0)</f>
        <v>0</v>
      </c>
      <c r="AE4625" s="19" t="n">
        <f aca="false">IF(AC4625&gt;0,(M4625-V4625)*AC4625,0)</f>
        <v>0</v>
      </c>
      <c r="AF4625" s="16" t="str">
        <f aca="false">IF(AA4625&lt;&gt;"COMPRAR","",IF(AB4625="",IF(X4625="","",IF(X4625-V4625&lt;0.01,"EMPATE TÉCNICO","")),IF(AB4625&lt;I4625,"ESTOQUE INSUFICIENTE",IF(X4625="","",IF(X4625-V4625&lt;0.01,"EMPATE TÉCNICO","")))))</f>
        <v/>
      </c>
      <c r="AG4625" s="16" t="s">
        <v>328</v>
      </c>
      <c r="AH4625" s="16" t="s">
        <v>2039</v>
      </c>
    </row>
    <row r="4626" customFormat="false" ht="15" hidden="false" customHeight="false" outlineLevel="0" collapsed="false">
      <c r="A4626" s="16" t="s">
        <v>14305</v>
      </c>
      <c r="B4626" s="17" t="s">
        <v>14306</v>
      </c>
      <c r="C4626" s="16" t="s">
        <v>14307</v>
      </c>
      <c r="D4626" s="16" t="s">
        <v>14298</v>
      </c>
      <c r="E4626" s="18" t="n">
        <v>1</v>
      </c>
      <c r="F4626" s="16" t="s">
        <v>43</v>
      </c>
      <c r="G4626" s="18" t="n">
        <v>0</v>
      </c>
      <c r="H4626" s="16" t="n">
        <v>0.5</v>
      </c>
      <c r="I4626" s="18" t="n">
        <v>2</v>
      </c>
      <c r="J4626" s="19" t="n">
        <v>21.1916666666667</v>
      </c>
      <c r="K4626" s="19" t="n">
        <v>21.1916666666667</v>
      </c>
      <c r="L4626" s="19" t="n">
        <v>21.1917</v>
      </c>
      <c r="M4626" s="19" t="n">
        <f aca="false">IF(J4626&gt;0,J4626,K4626)*E4626</f>
        <v>21.1916666666667</v>
      </c>
      <c r="N4626" s="20"/>
      <c r="O4626" s="21" t="str">
        <f aca="false">IF(R4626="","",ROUND(R4626*(1-Premissas!$B$4),4))</f>
        <v/>
      </c>
      <c r="P4626" s="22"/>
      <c r="Q4626" s="22"/>
      <c r="R4626" s="23"/>
      <c r="S4626" s="24"/>
      <c r="T4626" s="24"/>
      <c r="U4626" s="25"/>
      <c r="V4626" s="19" t="str">
        <f aca="false">IF(COUNT(N4626:Q4626)=0,"",MIN(N4626:Q4626))</f>
        <v/>
      </c>
      <c r="W4626" s="16" t="str">
        <f aca="false">IF(V4626="","",INDEX($N$4:$Q$4,MATCH(V4626,N4626:Q4626,0)))</f>
        <v/>
      </c>
      <c r="X4626" s="19" t="str">
        <f aca="false">IF(COUNT(N4626:Q4626)&lt;2,"",SMALL(N4626:Q4626,2))</f>
        <v/>
      </c>
      <c r="Y4626" s="26" t="str">
        <f aca="false">IF(OR(V4626="",M4626=0),"",V4626/M4626-1)</f>
        <v/>
      </c>
      <c r="Z4626" s="26" t="str">
        <f aca="false">IF(OR(V4626="",L4626=""),"",V4626/(L4626*E4626)-1)</f>
        <v/>
      </c>
      <c r="AA4626" s="16" t="str">
        <f aca="false">IF(V4626="","SEM OFERTA",IF(OR(Y4626&gt;Premissas!$B$11,Y4626&lt;Premissas!$B$12),"VERIFICAR - UNIDADE/EMBALAGEM",IF(Y4626&gt;Premissas!$B$6,"NÃO COMPRAR - REAJUSTE &gt;5%","COMPRAR")))</f>
        <v>SEM OFERTA</v>
      </c>
      <c r="AB4626" s="18" t="str">
        <f aca="false">IF(W4626="DIMEC",S4626,IF(W4626="MEDCENTRO",U4626,""))</f>
        <v/>
      </c>
      <c r="AC4626" s="18" t="n">
        <f aca="false">IF(AA4626&lt;&gt;"COMPRAR",0,IF(AB4626="",I4626,MIN(I4626,AB4626)))</f>
        <v>0</v>
      </c>
      <c r="AD4626" s="19" t="n">
        <f aca="false">IF(AC4626&gt;0,AC4626*V4626,0)</f>
        <v>0</v>
      </c>
      <c r="AE4626" s="19" t="n">
        <f aca="false">IF(AC4626&gt;0,(M4626-V4626)*AC4626,0)</f>
        <v>0</v>
      </c>
      <c r="AF4626" s="16" t="str">
        <f aca="false">IF(AA4626&lt;&gt;"COMPRAR","",IF(AB4626="",IF(X4626="","",IF(X4626-V4626&lt;0.01,"EMPATE TÉCNICO","")),IF(AB4626&lt;I4626,"ESTOQUE INSUFICIENTE",IF(X4626="","",IF(X4626-V4626&lt;0.01,"EMPATE TÉCNICO","")))))</f>
        <v/>
      </c>
      <c r="AG4626" s="16" t="s">
        <v>328</v>
      </c>
      <c r="AH4626" s="16" t="s">
        <v>2039</v>
      </c>
    </row>
    <row r="4627" customFormat="false" ht="15" hidden="false" customHeight="false" outlineLevel="0" collapsed="false">
      <c r="A4627" s="16" t="s">
        <v>14308</v>
      </c>
      <c r="B4627" s="17" t="s">
        <v>14309</v>
      </c>
      <c r="C4627" s="16" t="s">
        <v>14310</v>
      </c>
      <c r="D4627" s="16" t="s">
        <v>13399</v>
      </c>
      <c r="E4627" s="18" t="n">
        <v>1</v>
      </c>
      <c r="F4627" s="16" t="s">
        <v>41</v>
      </c>
      <c r="G4627" s="18" t="n">
        <v>4</v>
      </c>
      <c r="H4627" s="16" t="n">
        <v>2.2</v>
      </c>
      <c r="I4627" s="18" t="n">
        <v>2</v>
      </c>
      <c r="J4627" s="19" t="n">
        <v>52.7216666666667</v>
      </c>
      <c r="K4627" s="19" t="n">
        <v>52.7216666666667</v>
      </c>
      <c r="L4627" s="19" t="n">
        <v>52.7217</v>
      </c>
      <c r="M4627" s="19" t="n">
        <f aca="false">IF(J4627&gt;0,J4627,K4627)*E4627</f>
        <v>52.7216666666667</v>
      </c>
      <c r="N4627" s="20"/>
      <c r="O4627" s="21" t="str">
        <f aca="false">IF(R4627="","",ROUND(R4627*(1-Premissas!$B$4),4))</f>
        <v/>
      </c>
      <c r="P4627" s="22"/>
      <c r="Q4627" s="22"/>
      <c r="R4627" s="23"/>
      <c r="S4627" s="24"/>
      <c r="T4627" s="24"/>
      <c r="U4627" s="25"/>
      <c r="V4627" s="19" t="str">
        <f aca="false">IF(COUNT(N4627:Q4627)=0,"",MIN(N4627:Q4627))</f>
        <v/>
      </c>
      <c r="W4627" s="16" t="str">
        <f aca="false">IF(V4627="","",INDEX($N$4:$Q$4,MATCH(V4627,N4627:Q4627,0)))</f>
        <v/>
      </c>
      <c r="X4627" s="19" t="str">
        <f aca="false">IF(COUNT(N4627:Q4627)&lt;2,"",SMALL(N4627:Q4627,2))</f>
        <v/>
      </c>
      <c r="Y4627" s="26" t="str">
        <f aca="false">IF(OR(V4627="",M4627=0),"",V4627/M4627-1)</f>
        <v/>
      </c>
      <c r="Z4627" s="26" t="str">
        <f aca="false">IF(OR(V4627="",L4627=""),"",V4627/(L4627*E4627)-1)</f>
        <v/>
      </c>
      <c r="AA4627" s="16" t="str">
        <f aca="false">IF(V4627="","SEM OFERTA",IF(OR(Y4627&gt;Premissas!$B$11,Y4627&lt;Premissas!$B$12),"VERIFICAR - UNIDADE/EMBALAGEM",IF(Y4627&gt;Premissas!$B$6,"NÃO COMPRAR - REAJUSTE &gt;5%","COMPRAR")))</f>
        <v>SEM OFERTA</v>
      </c>
      <c r="AB4627" s="18" t="str">
        <f aca="false">IF(W4627="DIMEC",S4627,IF(W4627="MEDCENTRO",U4627,""))</f>
        <v/>
      </c>
      <c r="AC4627" s="18" t="n">
        <f aca="false">IF(AA4627&lt;&gt;"COMPRAR",0,IF(AB4627="",I4627,MIN(I4627,AB4627)))</f>
        <v>0</v>
      </c>
      <c r="AD4627" s="19" t="n">
        <f aca="false">IF(AC4627&gt;0,AC4627*V4627,0)</f>
        <v>0</v>
      </c>
      <c r="AE4627" s="19" t="n">
        <f aca="false">IF(AC4627&gt;0,(M4627-V4627)*AC4627,0)</f>
        <v>0</v>
      </c>
      <c r="AF4627" s="16" t="str">
        <f aca="false">IF(AA4627&lt;&gt;"COMPRAR","",IF(AB4627="",IF(X4627="","",IF(X4627-V4627&lt;0.01,"EMPATE TÉCNICO","")),IF(AB4627&lt;I4627,"ESTOQUE INSUFICIENTE",IF(X4627="","",IF(X4627-V4627&lt;0.01,"EMPATE TÉCNICO","")))))</f>
        <v/>
      </c>
      <c r="AG4627" s="16" t="s">
        <v>547</v>
      </c>
      <c r="AH4627" s="16" t="s">
        <v>2039</v>
      </c>
    </row>
    <row r="4628" customFormat="false" ht="15" hidden="false" customHeight="false" outlineLevel="0" collapsed="false">
      <c r="A4628" s="16" t="s">
        <v>14311</v>
      </c>
      <c r="B4628" s="17" t="s">
        <v>14312</v>
      </c>
      <c r="C4628" s="16" t="s">
        <v>14313</v>
      </c>
      <c r="D4628" s="16" t="s">
        <v>14314</v>
      </c>
      <c r="E4628" s="18" t="n">
        <v>1</v>
      </c>
      <c r="F4628" s="16" t="s">
        <v>41</v>
      </c>
      <c r="G4628" s="18" t="n">
        <v>48</v>
      </c>
      <c r="H4628" s="16" t="n">
        <v>23.4</v>
      </c>
      <c r="I4628" s="18" t="n">
        <v>13</v>
      </c>
      <c r="J4628" s="19" t="n">
        <v>9.5</v>
      </c>
      <c r="K4628" s="19" t="n">
        <v>9.5</v>
      </c>
      <c r="L4628" s="19" t="n">
        <v>9.5</v>
      </c>
      <c r="M4628" s="19" t="n">
        <f aca="false">IF(J4628&gt;0,J4628,K4628)*E4628</f>
        <v>9.5</v>
      </c>
      <c r="N4628" s="20"/>
      <c r="O4628" s="21" t="str">
        <f aca="false">IF(R4628="","",ROUND(R4628*(1-Premissas!$B$4),4))</f>
        <v/>
      </c>
      <c r="P4628" s="22"/>
      <c r="Q4628" s="22"/>
      <c r="R4628" s="23"/>
      <c r="S4628" s="24"/>
      <c r="T4628" s="24"/>
      <c r="U4628" s="25"/>
      <c r="V4628" s="19" t="str">
        <f aca="false">IF(COUNT(N4628:Q4628)=0,"",MIN(N4628:Q4628))</f>
        <v/>
      </c>
      <c r="W4628" s="16" t="str">
        <f aca="false">IF(V4628="","",INDEX($N$4:$Q$4,MATCH(V4628,N4628:Q4628,0)))</f>
        <v/>
      </c>
      <c r="X4628" s="19" t="str">
        <f aca="false">IF(COUNT(N4628:Q4628)&lt;2,"",SMALL(N4628:Q4628,2))</f>
        <v/>
      </c>
      <c r="Y4628" s="26" t="str">
        <f aca="false">IF(OR(V4628="",M4628=0),"",V4628/M4628-1)</f>
        <v/>
      </c>
      <c r="Z4628" s="26" t="str">
        <f aca="false">IF(OR(V4628="",L4628=""),"",V4628/(L4628*E4628)-1)</f>
        <v/>
      </c>
      <c r="AA4628" s="16" t="str">
        <f aca="false">IF(V4628="","SEM OFERTA",IF(OR(Y4628&gt;Premissas!$B$11,Y4628&lt;Premissas!$B$12),"VERIFICAR - UNIDADE/EMBALAGEM",IF(Y4628&gt;Premissas!$B$6,"NÃO COMPRAR - REAJUSTE &gt;5%","COMPRAR")))</f>
        <v>SEM OFERTA</v>
      </c>
      <c r="AB4628" s="18" t="str">
        <f aca="false">IF(W4628="DIMEC",S4628,IF(W4628="MEDCENTRO",U4628,""))</f>
        <v/>
      </c>
      <c r="AC4628" s="18" t="n">
        <f aca="false">IF(AA4628&lt;&gt;"COMPRAR",0,IF(AB4628="",I4628,MIN(I4628,AB4628)))</f>
        <v>0</v>
      </c>
      <c r="AD4628" s="19" t="n">
        <f aca="false">IF(AC4628&gt;0,AC4628*V4628,0)</f>
        <v>0</v>
      </c>
      <c r="AE4628" s="19" t="n">
        <f aca="false">IF(AC4628&gt;0,(M4628-V4628)*AC4628,0)</f>
        <v>0</v>
      </c>
      <c r="AF4628" s="16" t="str">
        <f aca="false">IF(AA4628&lt;&gt;"COMPRAR","",IF(AB4628="",IF(X4628="","",IF(X4628-V4628&lt;0.01,"EMPATE TÉCNICO","")),IF(AB4628&lt;I4628,"ESTOQUE INSUFICIENTE",IF(X4628="","",IF(X4628-V4628&lt;0.01,"EMPATE TÉCNICO","")))))</f>
        <v/>
      </c>
      <c r="AG4628" s="16" t="s">
        <v>490</v>
      </c>
      <c r="AH4628" s="16" t="s">
        <v>2039</v>
      </c>
    </row>
    <row r="4629" customFormat="false" ht="15" hidden="false" customHeight="false" outlineLevel="0" collapsed="false">
      <c r="A4629" s="16" t="s">
        <v>14315</v>
      </c>
      <c r="B4629" s="17" t="s">
        <v>14316</v>
      </c>
      <c r="C4629" s="16" t="s">
        <v>14317</v>
      </c>
      <c r="D4629" s="16" t="s">
        <v>9581</v>
      </c>
      <c r="E4629" s="18" t="n">
        <v>1</v>
      </c>
      <c r="F4629" s="16" t="s">
        <v>41</v>
      </c>
      <c r="G4629" s="18" t="n">
        <v>4</v>
      </c>
      <c r="H4629" s="16" t="n">
        <v>2.1</v>
      </c>
      <c r="I4629" s="18" t="n">
        <v>2</v>
      </c>
      <c r="J4629" s="19" t="n">
        <v>32.49</v>
      </c>
      <c r="K4629" s="19" t="n">
        <v>32.49</v>
      </c>
      <c r="L4629" s="19" t="n">
        <v>32.49</v>
      </c>
      <c r="M4629" s="19" t="n">
        <f aca="false">IF(J4629&gt;0,J4629,K4629)*E4629</f>
        <v>32.49</v>
      </c>
      <c r="N4629" s="20"/>
      <c r="O4629" s="21" t="str">
        <f aca="false">IF(R4629="","",ROUND(R4629*(1-Premissas!$B$4),4))</f>
        <v/>
      </c>
      <c r="P4629" s="22"/>
      <c r="Q4629" s="22"/>
      <c r="R4629" s="23"/>
      <c r="S4629" s="24"/>
      <c r="T4629" s="24"/>
      <c r="U4629" s="25"/>
      <c r="V4629" s="19" t="str">
        <f aca="false">IF(COUNT(N4629:Q4629)=0,"",MIN(N4629:Q4629))</f>
        <v/>
      </c>
      <c r="W4629" s="16" t="str">
        <f aca="false">IF(V4629="","",INDEX($N$4:$Q$4,MATCH(V4629,N4629:Q4629,0)))</f>
        <v/>
      </c>
      <c r="X4629" s="19" t="str">
        <f aca="false">IF(COUNT(N4629:Q4629)&lt;2,"",SMALL(N4629:Q4629,2))</f>
        <v/>
      </c>
      <c r="Y4629" s="26" t="str">
        <f aca="false">IF(OR(V4629="",M4629=0),"",V4629/M4629-1)</f>
        <v/>
      </c>
      <c r="Z4629" s="26" t="str">
        <f aca="false">IF(OR(V4629="",L4629=""),"",V4629/(L4629*E4629)-1)</f>
        <v/>
      </c>
      <c r="AA4629" s="16" t="str">
        <f aca="false">IF(V4629="","SEM OFERTA",IF(OR(Y4629&gt;Premissas!$B$11,Y4629&lt;Premissas!$B$12),"VERIFICAR - UNIDADE/EMBALAGEM",IF(Y4629&gt;Premissas!$B$6,"NÃO COMPRAR - REAJUSTE &gt;5%","COMPRAR")))</f>
        <v>SEM OFERTA</v>
      </c>
      <c r="AB4629" s="18" t="str">
        <f aca="false">IF(W4629="DIMEC",S4629,IF(W4629="MEDCENTRO",U4629,""))</f>
        <v/>
      </c>
      <c r="AC4629" s="18" t="n">
        <f aca="false">IF(AA4629&lt;&gt;"COMPRAR",0,IF(AB4629="",I4629,MIN(I4629,AB4629)))</f>
        <v>0</v>
      </c>
      <c r="AD4629" s="19" t="n">
        <f aca="false">IF(AC4629&gt;0,AC4629*V4629,0)</f>
        <v>0</v>
      </c>
      <c r="AE4629" s="19" t="n">
        <f aca="false">IF(AC4629&gt;0,(M4629-V4629)*AC4629,0)</f>
        <v>0</v>
      </c>
      <c r="AF4629" s="16" t="str">
        <f aca="false">IF(AA4629&lt;&gt;"COMPRAR","",IF(AB4629="",IF(X4629="","",IF(X4629-V4629&lt;0.01,"EMPATE TÉCNICO","")),IF(AB4629&lt;I4629,"ESTOQUE INSUFICIENTE",IF(X4629="","",IF(X4629-V4629&lt;0.01,"EMPATE TÉCNICO","")))))</f>
        <v/>
      </c>
      <c r="AG4629" s="16" t="s">
        <v>547</v>
      </c>
      <c r="AH4629" s="16" t="s">
        <v>2039</v>
      </c>
    </row>
    <row r="4630" customFormat="false" ht="15" hidden="false" customHeight="false" outlineLevel="0" collapsed="false">
      <c r="A4630" s="16" t="s">
        <v>14318</v>
      </c>
      <c r="B4630" s="17" t="s">
        <v>14319</v>
      </c>
      <c r="C4630" s="16" t="s">
        <v>14320</v>
      </c>
      <c r="D4630" s="16" t="s">
        <v>1025</v>
      </c>
      <c r="E4630" s="18" t="n">
        <v>1</v>
      </c>
      <c r="F4630" s="16" t="s">
        <v>41</v>
      </c>
      <c r="G4630" s="18" t="n">
        <v>1</v>
      </c>
      <c r="H4630" s="16" t="n">
        <v>2.1</v>
      </c>
      <c r="I4630" s="18" t="n">
        <v>5</v>
      </c>
      <c r="J4630" s="19" t="n">
        <v>58.27</v>
      </c>
      <c r="K4630" s="19" t="n">
        <v>58.27</v>
      </c>
      <c r="L4630" s="19" t="n">
        <v>58.27</v>
      </c>
      <c r="M4630" s="19" t="n">
        <f aca="false">IF(J4630&gt;0,J4630,K4630)*E4630</f>
        <v>58.27</v>
      </c>
      <c r="N4630" s="20"/>
      <c r="O4630" s="21" t="str">
        <f aca="false">IF(R4630="","",ROUND(R4630*(1-Premissas!$B$4),4))</f>
        <v/>
      </c>
      <c r="P4630" s="22"/>
      <c r="Q4630" s="22"/>
      <c r="R4630" s="23"/>
      <c r="S4630" s="24"/>
      <c r="T4630" s="24"/>
      <c r="U4630" s="25"/>
      <c r="V4630" s="19" t="str">
        <f aca="false">IF(COUNT(N4630:Q4630)=0,"",MIN(N4630:Q4630))</f>
        <v/>
      </c>
      <c r="W4630" s="16" t="str">
        <f aca="false">IF(V4630="","",INDEX($N$4:$Q$4,MATCH(V4630,N4630:Q4630,0)))</f>
        <v/>
      </c>
      <c r="X4630" s="19" t="str">
        <f aca="false">IF(COUNT(N4630:Q4630)&lt;2,"",SMALL(N4630:Q4630,2))</f>
        <v/>
      </c>
      <c r="Y4630" s="26" t="str">
        <f aca="false">IF(OR(V4630="",M4630=0),"",V4630/M4630-1)</f>
        <v/>
      </c>
      <c r="Z4630" s="26" t="str">
        <f aca="false">IF(OR(V4630="",L4630=""),"",V4630/(L4630*E4630)-1)</f>
        <v/>
      </c>
      <c r="AA4630" s="16" t="str">
        <f aca="false">IF(V4630="","SEM OFERTA",IF(OR(Y4630&gt;Premissas!$B$11,Y4630&lt;Premissas!$B$12),"VERIFICAR - UNIDADE/EMBALAGEM",IF(Y4630&gt;Premissas!$B$6,"NÃO COMPRAR - REAJUSTE &gt;5%","COMPRAR")))</f>
        <v>SEM OFERTA</v>
      </c>
      <c r="AB4630" s="18" t="str">
        <f aca="false">IF(W4630="DIMEC",S4630,IF(W4630="MEDCENTRO",U4630,""))</f>
        <v/>
      </c>
      <c r="AC4630" s="18" t="n">
        <f aca="false">IF(AA4630&lt;&gt;"COMPRAR",0,IF(AB4630="",I4630,MIN(I4630,AB4630)))</f>
        <v>0</v>
      </c>
      <c r="AD4630" s="19" t="n">
        <f aca="false">IF(AC4630&gt;0,AC4630*V4630,0)</f>
        <v>0</v>
      </c>
      <c r="AE4630" s="19" t="n">
        <f aca="false">IF(AC4630&gt;0,(M4630-V4630)*AC4630,0)</f>
        <v>0</v>
      </c>
      <c r="AF4630" s="16" t="str">
        <f aca="false">IF(AA4630&lt;&gt;"COMPRAR","",IF(AB4630="",IF(X4630="","",IF(X4630-V4630&lt;0.01,"EMPATE TÉCNICO","")),IF(AB4630&lt;I4630,"ESTOQUE INSUFICIENTE",IF(X4630="","",IF(X4630-V4630&lt;0.01,"EMPATE TÉCNICO","")))))</f>
        <v/>
      </c>
      <c r="AG4630" s="16" t="s">
        <v>547</v>
      </c>
      <c r="AH4630" s="16" t="s">
        <v>2039</v>
      </c>
    </row>
    <row r="4631" customFormat="false" ht="15" hidden="false" customHeight="false" outlineLevel="0" collapsed="false">
      <c r="A4631" s="16" t="s">
        <v>14321</v>
      </c>
      <c r="B4631" s="17" t="s">
        <v>14322</v>
      </c>
      <c r="C4631" s="16" t="s">
        <v>14323</v>
      </c>
      <c r="D4631" s="16" t="s">
        <v>12758</v>
      </c>
      <c r="E4631" s="18" t="n">
        <v>1</v>
      </c>
      <c r="F4631" s="16" t="s">
        <v>43</v>
      </c>
      <c r="G4631" s="18" t="n">
        <v>0</v>
      </c>
      <c r="H4631" s="16" t="n">
        <v>0.5</v>
      </c>
      <c r="I4631" s="18" t="n">
        <v>2</v>
      </c>
      <c r="J4631" s="19" t="n">
        <v>0</v>
      </c>
      <c r="K4631" s="19" t="n">
        <v>18.92</v>
      </c>
      <c r="L4631" s="19"/>
      <c r="M4631" s="19" t="n">
        <f aca="false">IF(J4631&gt;0,J4631,K4631)*E4631</f>
        <v>18.92</v>
      </c>
      <c r="N4631" s="20"/>
      <c r="O4631" s="21" t="str">
        <f aca="false">IF(R4631="","",ROUND(R4631*(1-Premissas!$B$4),4))</f>
        <v/>
      </c>
      <c r="P4631" s="22"/>
      <c r="Q4631" s="22"/>
      <c r="R4631" s="23"/>
      <c r="S4631" s="24"/>
      <c r="T4631" s="24"/>
      <c r="U4631" s="25"/>
      <c r="V4631" s="19" t="str">
        <f aca="false">IF(COUNT(N4631:Q4631)=0,"",MIN(N4631:Q4631))</f>
        <v/>
      </c>
      <c r="W4631" s="16" t="str">
        <f aca="false">IF(V4631="","",INDEX($N$4:$Q$4,MATCH(V4631,N4631:Q4631,0)))</f>
        <v/>
      </c>
      <c r="X4631" s="19" t="str">
        <f aca="false">IF(COUNT(N4631:Q4631)&lt;2,"",SMALL(N4631:Q4631,2))</f>
        <v/>
      </c>
      <c r="Y4631" s="26" t="str">
        <f aca="false">IF(OR(V4631="",M4631=0),"",V4631/M4631-1)</f>
        <v/>
      </c>
      <c r="Z4631" s="26" t="str">
        <f aca="false">IF(OR(V4631="",L4631=""),"",V4631/(L4631*E4631)-1)</f>
        <v/>
      </c>
      <c r="AA4631" s="16" t="str">
        <f aca="false">IF(V4631="","SEM OFERTA",IF(OR(Y4631&gt;Premissas!$B$11,Y4631&lt;Premissas!$B$12),"VERIFICAR - UNIDADE/EMBALAGEM",IF(Y4631&gt;Premissas!$B$6,"NÃO COMPRAR - REAJUSTE &gt;5%","COMPRAR")))</f>
        <v>SEM OFERTA</v>
      </c>
      <c r="AB4631" s="18" t="str">
        <f aca="false">IF(W4631="DIMEC",S4631,IF(W4631="MEDCENTRO",U4631,""))</f>
        <v/>
      </c>
      <c r="AC4631" s="18" t="n">
        <f aca="false">IF(AA4631&lt;&gt;"COMPRAR",0,IF(AB4631="",I4631,MIN(I4631,AB4631)))</f>
        <v>0</v>
      </c>
      <c r="AD4631" s="19" t="n">
        <f aca="false">IF(AC4631&gt;0,AC4631*V4631,0)</f>
        <v>0</v>
      </c>
      <c r="AE4631" s="19" t="n">
        <f aca="false">IF(AC4631&gt;0,(M4631-V4631)*AC4631,0)</f>
        <v>0</v>
      </c>
      <c r="AF4631" s="16" t="str">
        <f aca="false">IF(AA4631&lt;&gt;"COMPRAR","",IF(AB4631="",IF(X4631="","",IF(X4631-V4631&lt;0.01,"EMPATE TÉCNICO","")),IF(AB4631&lt;I4631,"ESTOQUE INSUFICIENTE",IF(X4631="","",IF(X4631-V4631&lt;0.01,"EMPATE TÉCNICO","")))))</f>
        <v/>
      </c>
      <c r="AG4631" s="16" t="s">
        <v>547</v>
      </c>
      <c r="AH4631" s="16" t="s">
        <v>2039</v>
      </c>
    </row>
    <row r="4632" customFormat="false" ht="15" hidden="false" customHeight="false" outlineLevel="0" collapsed="false">
      <c r="A4632" s="16" t="s">
        <v>14324</v>
      </c>
      <c r="B4632" s="17" t="s">
        <v>14325</v>
      </c>
      <c r="C4632" s="16" t="s">
        <v>14326</v>
      </c>
      <c r="D4632" s="16" t="s">
        <v>7540</v>
      </c>
      <c r="E4632" s="18" t="n">
        <v>50</v>
      </c>
      <c r="F4632" s="16" t="s">
        <v>42</v>
      </c>
      <c r="G4632" s="18" t="n">
        <v>63</v>
      </c>
      <c r="H4632" s="16" t="n">
        <v>30.9</v>
      </c>
      <c r="I4632" s="18" t="n">
        <v>1</v>
      </c>
      <c r="J4632" s="19" t="n">
        <v>1.535556</v>
      </c>
      <c r="K4632" s="19" t="n">
        <v>1.535556</v>
      </c>
      <c r="L4632" s="19" t="n">
        <v>1.5356</v>
      </c>
      <c r="M4632" s="19" t="n">
        <f aca="false">IF(J4632&gt;0,J4632,K4632)*E4632</f>
        <v>76.7778</v>
      </c>
      <c r="N4632" s="20"/>
      <c r="O4632" s="21" t="str">
        <f aca="false">IF(R4632="","",ROUND(R4632*(1-Premissas!$B$4),4))</f>
        <v/>
      </c>
      <c r="P4632" s="22"/>
      <c r="Q4632" s="22"/>
      <c r="R4632" s="23"/>
      <c r="S4632" s="24"/>
      <c r="T4632" s="24"/>
      <c r="U4632" s="25"/>
      <c r="V4632" s="19" t="str">
        <f aca="false">IF(COUNT(N4632:Q4632)=0,"",MIN(N4632:Q4632))</f>
        <v/>
      </c>
      <c r="W4632" s="16" t="str">
        <f aca="false">IF(V4632="","",INDEX($N$4:$Q$4,MATCH(V4632,N4632:Q4632,0)))</f>
        <v/>
      </c>
      <c r="X4632" s="19" t="str">
        <f aca="false">IF(COUNT(N4632:Q4632)&lt;2,"",SMALL(N4632:Q4632,2))</f>
        <v/>
      </c>
      <c r="Y4632" s="26" t="str">
        <f aca="false">IF(OR(V4632="",M4632=0),"",V4632/M4632-1)</f>
        <v/>
      </c>
      <c r="Z4632" s="26" t="str">
        <f aca="false">IF(OR(V4632="",L4632=""),"",V4632/(L4632*E4632)-1)</f>
        <v/>
      </c>
      <c r="AA4632" s="16" t="str">
        <f aca="false">IF(V4632="","SEM OFERTA",IF(OR(Y4632&gt;Premissas!$B$11,Y4632&lt;Premissas!$B$12),"VERIFICAR - UNIDADE/EMBALAGEM",IF(Y4632&gt;Premissas!$B$6,"NÃO COMPRAR - REAJUSTE &gt;5%","COMPRAR")))</f>
        <v>SEM OFERTA</v>
      </c>
      <c r="AB4632" s="18" t="str">
        <f aca="false">IF(W4632="DIMEC",S4632,IF(W4632="MEDCENTRO",U4632,""))</f>
        <v/>
      </c>
      <c r="AC4632" s="18" t="n">
        <f aca="false">IF(AA4632&lt;&gt;"COMPRAR",0,IF(AB4632="",I4632,MIN(I4632,AB4632)))</f>
        <v>0</v>
      </c>
      <c r="AD4632" s="19" t="n">
        <f aca="false">IF(AC4632&gt;0,AC4632*V4632,0)</f>
        <v>0</v>
      </c>
      <c r="AE4632" s="19" t="n">
        <f aca="false">IF(AC4632&gt;0,(M4632-V4632)*AC4632,0)</f>
        <v>0</v>
      </c>
      <c r="AF4632" s="16" t="str">
        <f aca="false">IF(AA4632&lt;&gt;"COMPRAR","",IF(AB4632="",IF(X4632="","",IF(X4632-V4632&lt;0.01,"EMPATE TÉCNICO","")),IF(AB4632&lt;I4632,"ESTOQUE INSUFICIENTE",IF(X4632="","",IF(X4632-V4632&lt;0.01,"EMPATE TÉCNICO","")))))</f>
        <v/>
      </c>
      <c r="AG4632" s="16"/>
      <c r="AH4632" s="16" t="s">
        <v>2039</v>
      </c>
    </row>
    <row r="4633" customFormat="false" ht="15" hidden="false" customHeight="false" outlineLevel="0" collapsed="false">
      <c r="A4633" s="16" t="s">
        <v>14327</v>
      </c>
      <c r="B4633" s="17" t="s">
        <v>14328</v>
      </c>
      <c r="C4633" s="16" t="s">
        <v>14329</v>
      </c>
      <c r="D4633" s="16" t="s">
        <v>13819</v>
      </c>
      <c r="E4633" s="18" t="n">
        <v>1</v>
      </c>
      <c r="F4633" s="16" t="s">
        <v>42</v>
      </c>
      <c r="G4633" s="18" t="n">
        <v>2</v>
      </c>
      <c r="H4633" s="16" t="n">
        <v>0.7</v>
      </c>
      <c r="I4633" s="18" t="n">
        <v>1</v>
      </c>
      <c r="J4633" s="19" t="n">
        <v>31.3</v>
      </c>
      <c r="K4633" s="19" t="n">
        <v>31.3</v>
      </c>
      <c r="L4633" s="19" t="n">
        <v>31.2967</v>
      </c>
      <c r="M4633" s="19" t="n">
        <f aca="false">IF(J4633&gt;0,J4633,K4633)*E4633</f>
        <v>31.3</v>
      </c>
      <c r="N4633" s="20"/>
      <c r="O4633" s="21" t="str">
        <f aca="false">IF(R4633="","",ROUND(R4633*(1-Premissas!$B$4),4))</f>
        <v/>
      </c>
      <c r="P4633" s="22"/>
      <c r="Q4633" s="22"/>
      <c r="R4633" s="23"/>
      <c r="S4633" s="24"/>
      <c r="T4633" s="24"/>
      <c r="U4633" s="25"/>
      <c r="V4633" s="19" t="str">
        <f aca="false">IF(COUNT(N4633:Q4633)=0,"",MIN(N4633:Q4633))</f>
        <v/>
      </c>
      <c r="W4633" s="16" t="str">
        <f aca="false">IF(V4633="","",INDEX($N$4:$Q$4,MATCH(V4633,N4633:Q4633,0)))</f>
        <v/>
      </c>
      <c r="X4633" s="19" t="str">
        <f aca="false">IF(COUNT(N4633:Q4633)&lt;2,"",SMALL(N4633:Q4633,2))</f>
        <v/>
      </c>
      <c r="Y4633" s="26" t="str">
        <f aca="false">IF(OR(V4633="",M4633=0),"",V4633/M4633-1)</f>
        <v/>
      </c>
      <c r="Z4633" s="26" t="str">
        <f aca="false">IF(OR(V4633="",L4633=""),"",V4633/(L4633*E4633)-1)</f>
        <v/>
      </c>
      <c r="AA4633" s="16" t="str">
        <f aca="false">IF(V4633="","SEM OFERTA",IF(OR(Y4633&gt;Premissas!$B$11,Y4633&lt;Premissas!$B$12),"VERIFICAR - UNIDADE/EMBALAGEM",IF(Y4633&gt;Premissas!$B$6,"NÃO COMPRAR - REAJUSTE &gt;5%","COMPRAR")))</f>
        <v>SEM OFERTA</v>
      </c>
      <c r="AB4633" s="18" t="str">
        <f aca="false">IF(W4633="DIMEC",S4633,IF(W4633="MEDCENTRO",U4633,""))</f>
        <v/>
      </c>
      <c r="AC4633" s="18" t="n">
        <f aca="false">IF(AA4633&lt;&gt;"COMPRAR",0,IF(AB4633="",I4633,MIN(I4633,AB4633)))</f>
        <v>0</v>
      </c>
      <c r="AD4633" s="19" t="n">
        <f aca="false">IF(AC4633&gt;0,AC4633*V4633,0)</f>
        <v>0</v>
      </c>
      <c r="AE4633" s="19" t="n">
        <f aca="false">IF(AC4633&gt;0,(M4633-V4633)*AC4633,0)</f>
        <v>0</v>
      </c>
      <c r="AF4633" s="16" t="str">
        <f aca="false">IF(AA4633&lt;&gt;"COMPRAR","",IF(AB4633="",IF(X4633="","",IF(X4633-V4633&lt;0.01,"EMPATE TÉCNICO","")),IF(AB4633&lt;I4633,"ESTOQUE INSUFICIENTE",IF(X4633="","",IF(X4633-V4633&lt;0.01,"EMPATE TÉCNICO","")))))</f>
        <v/>
      </c>
      <c r="AG4633" s="16" t="s">
        <v>547</v>
      </c>
      <c r="AH4633" s="16" t="s">
        <v>2039</v>
      </c>
    </row>
    <row r="4634" customFormat="false" ht="15" hidden="false" customHeight="false" outlineLevel="0" collapsed="false">
      <c r="A4634" s="16" t="s">
        <v>14330</v>
      </c>
      <c r="B4634" s="17" t="s">
        <v>14331</v>
      </c>
      <c r="C4634" s="16" t="s">
        <v>14332</v>
      </c>
      <c r="D4634" s="16"/>
      <c r="E4634" s="18" t="n">
        <v>1</v>
      </c>
      <c r="F4634" s="16" t="s">
        <v>43</v>
      </c>
      <c r="G4634" s="18" t="n">
        <v>2</v>
      </c>
      <c r="H4634" s="16" t="n">
        <v>0.8</v>
      </c>
      <c r="I4634" s="18" t="n">
        <v>1</v>
      </c>
      <c r="J4634" s="19" t="n">
        <v>26.5066666666667</v>
      </c>
      <c r="K4634" s="19" t="n">
        <v>26.5066666666667</v>
      </c>
      <c r="L4634" s="19" t="n">
        <v>26.5067</v>
      </c>
      <c r="M4634" s="19" t="n">
        <f aca="false">IF(J4634&gt;0,J4634,K4634)*E4634</f>
        <v>26.5066666666667</v>
      </c>
      <c r="N4634" s="20"/>
      <c r="O4634" s="21" t="str">
        <f aca="false">IF(R4634="","",ROUND(R4634*(1-Premissas!$B$4),4))</f>
        <v/>
      </c>
      <c r="P4634" s="22"/>
      <c r="Q4634" s="22"/>
      <c r="R4634" s="23"/>
      <c r="S4634" s="24"/>
      <c r="T4634" s="24"/>
      <c r="U4634" s="25"/>
      <c r="V4634" s="19" t="str">
        <f aca="false">IF(COUNT(N4634:Q4634)=0,"",MIN(N4634:Q4634))</f>
        <v/>
      </c>
      <c r="W4634" s="16" t="str">
        <f aca="false">IF(V4634="","",INDEX($N$4:$Q$4,MATCH(V4634,N4634:Q4634,0)))</f>
        <v/>
      </c>
      <c r="X4634" s="19" t="str">
        <f aca="false">IF(COUNT(N4634:Q4634)&lt;2,"",SMALL(N4634:Q4634,2))</f>
        <v/>
      </c>
      <c r="Y4634" s="26" t="str">
        <f aca="false">IF(OR(V4634="",M4634=0),"",V4634/M4634-1)</f>
        <v/>
      </c>
      <c r="Z4634" s="26" t="str">
        <f aca="false">IF(OR(V4634="",L4634=""),"",V4634/(L4634*E4634)-1)</f>
        <v/>
      </c>
      <c r="AA4634" s="16" t="str">
        <f aca="false">IF(V4634="","SEM OFERTA",IF(OR(Y4634&gt;Premissas!$B$11,Y4634&lt;Premissas!$B$12),"VERIFICAR - UNIDADE/EMBALAGEM",IF(Y4634&gt;Premissas!$B$6,"NÃO COMPRAR - REAJUSTE &gt;5%","COMPRAR")))</f>
        <v>SEM OFERTA</v>
      </c>
      <c r="AB4634" s="18" t="str">
        <f aca="false">IF(W4634="DIMEC",S4634,IF(W4634="MEDCENTRO",U4634,""))</f>
        <v/>
      </c>
      <c r="AC4634" s="18" t="n">
        <f aca="false">IF(AA4634&lt;&gt;"COMPRAR",0,IF(AB4634="",I4634,MIN(I4634,AB4634)))</f>
        <v>0</v>
      </c>
      <c r="AD4634" s="19" t="n">
        <f aca="false">IF(AC4634&gt;0,AC4634*V4634,0)</f>
        <v>0</v>
      </c>
      <c r="AE4634" s="19" t="n">
        <f aca="false">IF(AC4634&gt;0,(M4634-V4634)*AC4634,0)</f>
        <v>0</v>
      </c>
      <c r="AF4634" s="16" t="str">
        <f aca="false">IF(AA4634&lt;&gt;"COMPRAR","",IF(AB4634="",IF(X4634="","",IF(X4634-V4634&lt;0.01,"EMPATE TÉCNICO","")),IF(AB4634&lt;I4634,"ESTOQUE INSUFICIENTE",IF(X4634="","",IF(X4634-V4634&lt;0.01,"EMPATE TÉCNICO","")))))</f>
        <v/>
      </c>
      <c r="AG4634" s="16" t="s">
        <v>547</v>
      </c>
      <c r="AH4634" s="16" t="s">
        <v>2039</v>
      </c>
    </row>
    <row r="4635" customFormat="false" ht="15" hidden="false" customHeight="false" outlineLevel="0" collapsed="false">
      <c r="A4635" s="16" t="s">
        <v>14333</v>
      </c>
      <c r="B4635" s="17" t="s">
        <v>14334</v>
      </c>
      <c r="C4635" s="16" t="s">
        <v>14335</v>
      </c>
      <c r="D4635" s="16" t="s">
        <v>641</v>
      </c>
      <c r="E4635" s="18" t="n">
        <v>1</v>
      </c>
      <c r="F4635" s="16" t="s">
        <v>41</v>
      </c>
      <c r="G4635" s="18" t="n">
        <v>19</v>
      </c>
      <c r="H4635" s="16" t="n">
        <v>14.7</v>
      </c>
      <c r="I4635" s="18" t="n">
        <v>19</v>
      </c>
      <c r="J4635" s="19" t="n">
        <v>18.6713333333333</v>
      </c>
      <c r="K4635" s="19" t="n">
        <v>18.6713333333333</v>
      </c>
      <c r="L4635" s="19" t="n">
        <v>18.67</v>
      </c>
      <c r="M4635" s="19" t="n">
        <f aca="false">IF(J4635&gt;0,J4635,K4635)*E4635</f>
        <v>18.6713333333333</v>
      </c>
      <c r="N4635" s="20"/>
      <c r="O4635" s="21" t="str">
        <f aca="false">IF(R4635="","",ROUND(R4635*(1-Premissas!$B$4),4))</f>
        <v/>
      </c>
      <c r="P4635" s="22"/>
      <c r="Q4635" s="22"/>
      <c r="R4635" s="23"/>
      <c r="S4635" s="24"/>
      <c r="T4635" s="24"/>
      <c r="U4635" s="25"/>
      <c r="V4635" s="19" t="str">
        <f aca="false">IF(COUNT(N4635:Q4635)=0,"",MIN(N4635:Q4635))</f>
        <v/>
      </c>
      <c r="W4635" s="16" t="str">
        <f aca="false">IF(V4635="","",INDEX($N$4:$Q$4,MATCH(V4635,N4635:Q4635,0)))</f>
        <v/>
      </c>
      <c r="X4635" s="19" t="str">
        <f aca="false">IF(COUNT(N4635:Q4635)&lt;2,"",SMALL(N4635:Q4635,2))</f>
        <v/>
      </c>
      <c r="Y4635" s="26" t="str">
        <f aca="false">IF(OR(V4635="",M4635=0),"",V4635/M4635-1)</f>
        <v/>
      </c>
      <c r="Z4635" s="26" t="str">
        <f aca="false">IF(OR(V4635="",L4635=""),"",V4635/(L4635*E4635)-1)</f>
        <v/>
      </c>
      <c r="AA4635" s="16" t="str">
        <f aca="false">IF(V4635="","SEM OFERTA",IF(OR(Y4635&gt;Premissas!$B$11,Y4635&lt;Premissas!$B$12),"VERIFICAR - UNIDADE/EMBALAGEM",IF(Y4635&gt;Premissas!$B$6,"NÃO COMPRAR - REAJUSTE &gt;5%","COMPRAR")))</f>
        <v>SEM OFERTA</v>
      </c>
      <c r="AB4635" s="18" t="str">
        <f aca="false">IF(W4635="DIMEC",S4635,IF(W4635="MEDCENTRO",U4635,""))</f>
        <v/>
      </c>
      <c r="AC4635" s="18" t="n">
        <f aca="false">IF(AA4635&lt;&gt;"COMPRAR",0,IF(AB4635="",I4635,MIN(I4635,AB4635)))</f>
        <v>0</v>
      </c>
      <c r="AD4635" s="19" t="n">
        <f aca="false">IF(AC4635&gt;0,AC4635*V4635,0)</f>
        <v>0</v>
      </c>
      <c r="AE4635" s="19" t="n">
        <f aca="false">IF(AC4635&gt;0,(M4635-V4635)*AC4635,0)</f>
        <v>0</v>
      </c>
      <c r="AF4635" s="16" t="str">
        <f aca="false">IF(AA4635&lt;&gt;"COMPRAR","",IF(AB4635="",IF(X4635="","",IF(X4635-V4635&lt;0.01,"EMPATE TÉCNICO","")),IF(AB4635&lt;I4635,"ESTOQUE INSUFICIENTE",IF(X4635="","",IF(X4635-V4635&lt;0.01,"EMPATE TÉCNICO","")))))</f>
        <v/>
      </c>
      <c r="AG4635" s="16" t="s">
        <v>547</v>
      </c>
      <c r="AH4635" s="16" t="s">
        <v>2039</v>
      </c>
    </row>
    <row r="4636" customFormat="false" ht="15" hidden="false" customHeight="false" outlineLevel="0" collapsed="false">
      <c r="A4636" s="16" t="s">
        <v>14336</v>
      </c>
      <c r="B4636" s="17" t="s">
        <v>14337</v>
      </c>
      <c r="C4636" s="16" t="s">
        <v>14338</v>
      </c>
      <c r="D4636" s="16" t="s">
        <v>641</v>
      </c>
      <c r="E4636" s="18" t="n">
        <v>1</v>
      </c>
      <c r="F4636" s="16" t="s">
        <v>41</v>
      </c>
      <c r="G4636" s="18" t="n">
        <v>8</v>
      </c>
      <c r="H4636" s="16" t="n">
        <v>15</v>
      </c>
      <c r="I4636" s="18" t="n">
        <v>31</v>
      </c>
      <c r="J4636" s="19" t="n">
        <v>26.38</v>
      </c>
      <c r="K4636" s="19" t="n">
        <v>26.38</v>
      </c>
      <c r="L4636" s="19" t="n">
        <v>26.38</v>
      </c>
      <c r="M4636" s="19" t="n">
        <f aca="false">IF(J4636&gt;0,J4636,K4636)*E4636</f>
        <v>26.38</v>
      </c>
      <c r="N4636" s="20"/>
      <c r="O4636" s="21" t="str">
        <f aca="false">IF(R4636="","",ROUND(R4636*(1-Premissas!$B$4),4))</f>
        <v/>
      </c>
      <c r="P4636" s="22"/>
      <c r="Q4636" s="22"/>
      <c r="R4636" s="23"/>
      <c r="S4636" s="24"/>
      <c r="T4636" s="24"/>
      <c r="U4636" s="25"/>
      <c r="V4636" s="19" t="str">
        <f aca="false">IF(COUNT(N4636:Q4636)=0,"",MIN(N4636:Q4636))</f>
        <v/>
      </c>
      <c r="W4636" s="16" t="str">
        <f aca="false">IF(V4636="","",INDEX($N$4:$Q$4,MATCH(V4636,N4636:Q4636,0)))</f>
        <v/>
      </c>
      <c r="X4636" s="19" t="str">
        <f aca="false">IF(COUNT(N4636:Q4636)&lt;2,"",SMALL(N4636:Q4636,2))</f>
        <v/>
      </c>
      <c r="Y4636" s="26" t="str">
        <f aca="false">IF(OR(V4636="",M4636=0),"",V4636/M4636-1)</f>
        <v/>
      </c>
      <c r="Z4636" s="26" t="str">
        <f aca="false">IF(OR(V4636="",L4636=""),"",V4636/(L4636*E4636)-1)</f>
        <v/>
      </c>
      <c r="AA4636" s="16" t="str">
        <f aca="false">IF(V4636="","SEM OFERTA",IF(OR(Y4636&gt;Premissas!$B$11,Y4636&lt;Premissas!$B$12),"VERIFICAR - UNIDADE/EMBALAGEM",IF(Y4636&gt;Premissas!$B$6,"NÃO COMPRAR - REAJUSTE &gt;5%","COMPRAR")))</f>
        <v>SEM OFERTA</v>
      </c>
      <c r="AB4636" s="18" t="str">
        <f aca="false">IF(W4636="DIMEC",S4636,IF(W4636="MEDCENTRO",U4636,""))</f>
        <v/>
      </c>
      <c r="AC4636" s="18" t="n">
        <f aca="false">IF(AA4636&lt;&gt;"COMPRAR",0,IF(AB4636="",I4636,MIN(I4636,AB4636)))</f>
        <v>0</v>
      </c>
      <c r="AD4636" s="19" t="n">
        <f aca="false">IF(AC4636&gt;0,AC4636*V4636,0)</f>
        <v>0</v>
      </c>
      <c r="AE4636" s="19" t="n">
        <f aca="false">IF(AC4636&gt;0,(M4636-V4636)*AC4636,0)</f>
        <v>0</v>
      </c>
      <c r="AF4636" s="16" t="str">
        <f aca="false">IF(AA4636&lt;&gt;"COMPRAR","",IF(AB4636="",IF(X4636="","",IF(X4636-V4636&lt;0.01,"EMPATE TÉCNICO","")),IF(AB4636&lt;I4636,"ESTOQUE INSUFICIENTE",IF(X4636="","",IF(X4636-V4636&lt;0.01,"EMPATE TÉCNICO","")))))</f>
        <v/>
      </c>
      <c r="AG4636" s="16" t="s">
        <v>547</v>
      </c>
      <c r="AH4636" s="16" t="s">
        <v>2039</v>
      </c>
    </row>
    <row r="4637" customFormat="false" ht="15" hidden="false" customHeight="false" outlineLevel="0" collapsed="false">
      <c r="A4637" s="16" t="s">
        <v>14339</v>
      </c>
      <c r="B4637" s="17" t="s">
        <v>14340</v>
      </c>
      <c r="C4637" s="16" t="s">
        <v>14341</v>
      </c>
      <c r="D4637" s="16" t="s">
        <v>14213</v>
      </c>
      <c r="E4637" s="18" t="n">
        <v>1</v>
      </c>
      <c r="F4637" s="16" t="s">
        <v>41</v>
      </c>
      <c r="G4637" s="18" t="n">
        <v>6</v>
      </c>
      <c r="H4637" s="16" t="n">
        <v>6.4</v>
      </c>
      <c r="I4637" s="18" t="n">
        <v>11</v>
      </c>
      <c r="J4637" s="19" t="n">
        <v>30.65</v>
      </c>
      <c r="K4637" s="19" t="n">
        <v>30.65</v>
      </c>
      <c r="L4637" s="19" t="n">
        <v>30.65</v>
      </c>
      <c r="M4637" s="19" t="n">
        <f aca="false">IF(J4637&gt;0,J4637,K4637)*E4637</f>
        <v>30.65</v>
      </c>
      <c r="N4637" s="20"/>
      <c r="O4637" s="21" t="str">
        <f aca="false">IF(R4637="","",ROUND(R4637*(1-Premissas!$B$4),4))</f>
        <v/>
      </c>
      <c r="P4637" s="22"/>
      <c r="Q4637" s="22"/>
      <c r="R4637" s="23"/>
      <c r="S4637" s="24"/>
      <c r="T4637" s="24"/>
      <c r="U4637" s="25"/>
      <c r="V4637" s="19" t="str">
        <f aca="false">IF(COUNT(N4637:Q4637)=0,"",MIN(N4637:Q4637))</f>
        <v/>
      </c>
      <c r="W4637" s="16" t="str">
        <f aca="false">IF(V4637="","",INDEX($N$4:$Q$4,MATCH(V4637,N4637:Q4637,0)))</f>
        <v/>
      </c>
      <c r="X4637" s="19" t="str">
        <f aca="false">IF(COUNT(N4637:Q4637)&lt;2,"",SMALL(N4637:Q4637,2))</f>
        <v/>
      </c>
      <c r="Y4637" s="26" t="str">
        <f aca="false">IF(OR(V4637="",M4637=0),"",V4637/M4637-1)</f>
        <v/>
      </c>
      <c r="Z4637" s="26" t="str">
        <f aca="false">IF(OR(V4637="",L4637=""),"",V4637/(L4637*E4637)-1)</f>
        <v/>
      </c>
      <c r="AA4637" s="16" t="str">
        <f aca="false">IF(V4637="","SEM OFERTA",IF(OR(Y4637&gt;Premissas!$B$11,Y4637&lt;Premissas!$B$12),"VERIFICAR - UNIDADE/EMBALAGEM",IF(Y4637&gt;Premissas!$B$6,"NÃO COMPRAR - REAJUSTE &gt;5%","COMPRAR")))</f>
        <v>SEM OFERTA</v>
      </c>
      <c r="AB4637" s="18" t="str">
        <f aca="false">IF(W4637="DIMEC",S4637,IF(W4637="MEDCENTRO",U4637,""))</f>
        <v/>
      </c>
      <c r="AC4637" s="18" t="n">
        <f aca="false">IF(AA4637&lt;&gt;"COMPRAR",0,IF(AB4637="",I4637,MIN(I4637,AB4637)))</f>
        <v>0</v>
      </c>
      <c r="AD4637" s="19" t="n">
        <f aca="false">IF(AC4637&gt;0,AC4637*V4637,0)</f>
        <v>0</v>
      </c>
      <c r="AE4637" s="19" t="n">
        <f aca="false">IF(AC4637&gt;0,(M4637-V4637)*AC4637,0)</f>
        <v>0</v>
      </c>
      <c r="AF4637" s="16" t="str">
        <f aca="false">IF(AA4637&lt;&gt;"COMPRAR","",IF(AB4637="",IF(X4637="","",IF(X4637-V4637&lt;0.01,"EMPATE TÉCNICO","")),IF(AB4637&lt;I4637,"ESTOQUE INSUFICIENTE",IF(X4637="","",IF(X4637-V4637&lt;0.01,"EMPATE TÉCNICO","")))))</f>
        <v/>
      </c>
      <c r="AG4637" s="16" t="s">
        <v>547</v>
      </c>
      <c r="AH4637" s="16" t="s">
        <v>2039</v>
      </c>
    </row>
    <row r="4638" customFormat="false" ht="15" hidden="false" customHeight="false" outlineLevel="0" collapsed="false">
      <c r="A4638" s="16" t="s">
        <v>14342</v>
      </c>
      <c r="B4638" s="17" t="s">
        <v>14343</v>
      </c>
      <c r="C4638" s="16" t="s">
        <v>14344</v>
      </c>
      <c r="D4638" s="16" t="s">
        <v>11147</v>
      </c>
      <c r="E4638" s="18" t="n">
        <v>1</v>
      </c>
      <c r="F4638" s="16" t="s">
        <v>42</v>
      </c>
      <c r="G4638" s="18" t="n">
        <v>1</v>
      </c>
      <c r="H4638" s="16" t="n">
        <v>2</v>
      </c>
      <c r="I4638" s="18" t="n">
        <v>5</v>
      </c>
      <c r="J4638" s="19" t="n">
        <v>16.48</v>
      </c>
      <c r="K4638" s="19" t="n">
        <v>16.48</v>
      </c>
      <c r="L4638" s="19" t="n">
        <v>16.48</v>
      </c>
      <c r="M4638" s="19" t="n">
        <f aca="false">IF(J4638&gt;0,J4638,K4638)*E4638</f>
        <v>16.48</v>
      </c>
      <c r="N4638" s="20"/>
      <c r="O4638" s="21" t="str">
        <f aca="false">IF(R4638="","",ROUND(R4638*(1-Premissas!$B$4),4))</f>
        <v/>
      </c>
      <c r="P4638" s="22"/>
      <c r="Q4638" s="22"/>
      <c r="R4638" s="23"/>
      <c r="S4638" s="24"/>
      <c r="T4638" s="24"/>
      <c r="U4638" s="25"/>
      <c r="V4638" s="19" t="str">
        <f aca="false">IF(COUNT(N4638:Q4638)=0,"",MIN(N4638:Q4638))</f>
        <v/>
      </c>
      <c r="W4638" s="16" t="str">
        <f aca="false">IF(V4638="","",INDEX($N$4:$Q$4,MATCH(V4638,N4638:Q4638,0)))</f>
        <v/>
      </c>
      <c r="X4638" s="19" t="str">
        <f aca="false">IF(COUNT(N4638:Q4638)&lt;2,"",SMALL(N4638:Q4638,2))</f>
        <v/>
      </c>
      <c r="Y4638" s="26" t="str">
        <f aca="false">IF(OR(V4638="",M4638=0),"",V4638/M4638-1)</f>
        <v/>
      </c>
      <c r="Z4638" s="26" t="str">
        <f aca="false">IF(OR(V4638="",L4638=""),"",V4638/(L4638*E4638)-1)</f>
        <v/>
      </c>
      <c r="AA4638" s="16" t="str">
        <f aca="false">IF(V4638="","SEM OFERTA",IF(OR(Y4638&gt;Premissas!$B$11,Y4638&lt;Premissas!$B$12),"VERIFICAR - UNIDADE/EMBALAGEM",IF(Y4638&gt;Premissas!$B$6,"NÃO COMPRAR - REAJUSTE &gt;5%","COMPRAR")))</f>
        <v>SEM OFERTA</v>
      </c>
      <c r="AB4638" s="18" t="str">
        <f aca="false">IF(W4638="DIMEC",S4638,IF(W4638="MEDCENTRO",U4638,""))</f>
        <v/>
      </c>
      <c r="AC4638" s="18" t="n">
        <f aca="false">IF(AA4638&lt;&gt;"COMPRAR",0,IF(AB4638="",I4638,MIN(I4638,AB4638)))</f>
        <v>0</v>
      </c>
      <c r="AD4638" s="19" t="n">
        <f aca="false">IF(AC4638&gt;0,AC4638*V4638,0)</f>
        <v>0</v>
      </c>
      <c r="AE4638" s="19" t="n">
        <f aca="false">IF(AC4638&gt;0,(M4638-V4638)*AC4638,0)</f>
        <v>0</v>
      </c>
      <c r="AF4638" s="16" t="str">
        <f aca="false">IF(AA4638&lt;&gt;"COMPRAR","",IF(AB4638="",IF(X4638="","",IF(X4638-V4638&lt;0.01,"EMPATE TÉCNICO","")),IF(AB4638&lt;I4638,"ESTOQUE INSUFICIENTE",IF(X4638="","",IF(X4638-V4638&lt;0.01,"EMPATE TÉCNICO","")))))</f>
        <v/>
      </c>
      <c r="AG4638" s="16" t="s">
        <v>547</v>
      </c>
      <c r="AH4638" s="16" t="s">
        <v>2039</v>
      </c>
    </row>
    <row r="4639" customFormat="false" ht="15" hidden="false" customHeight="false" outlineLevel="0" collapsed="false">
      <c r="A4639" s="16" t="s">
        <v>14345</v>
      </c>
      <c r="B4639" s="17" t="s">
        <v>14346</v>
      </c>
      <c r="C4639" s="16" t="s">
        <v>14347</v>
      </c>
      <c r="D4639" s="16" t="s">
        <v>14348</v>
      </c>
      <c r="E4639" s="18" t="n">
        <v>1</v>
      </c>
      <c r="F4639" s="16" t="s">
        <v>41</v>
      </c>
      <c r="G4639" s="18" t="n">
        <v>17</v>
      </c>
      <c r="H4639" s="16" t="n">
        <v>6.6</v>
      </c>
      <c r="I4639" s="18" t="n">
        <v>1</v>
      </c>
      <c r="J4639" s="19" t="n">
        <v>18.775</v>
      </c>
      <c r="K4639" s="19" t="n">
        <v>18.775</v>
      </c>
      <c r="L4639" s="19" t="n">
        <v>18.77</v>
      </c>
      <c r="M4639" s="19" t="n">
        <f aca="false">IF(J4639&gt;0,J4639,K4639)*E4639</f>
        <v>18.775</v>
      </c>
      <c r="N4639" s="20"/>
      <c r="O4639" s="21" t="str">
        <f aca="false">IF(R4639="","",ROUND(R4639*(1-Premissas!$B$4),4))</f>
        <v/>
      </c>
      <c r="P4639" s="22"/>
      <c r="Q4639" s="22"/>
      <c r="R4639" s="23"/>
      <c r="S4639" s="24"/>
      <c r="T4639" s="24"/>
      <c r="U4639" s="25"/>
      <c r="V4639" s="19" t="str">
        <f aca="false">IF(COUNT(N4639:Q4639)=0,"",MIN(N4639:Q4639))</f>
        <v/>
      </c>
      <c r="W4639" s="16" t="str">
        <f aca="false">IF(V4639="","",INDEX($N$4:$Q$4,MATCH(V4639,N4639:Q4639,0)))</f>
        <v/>
      </c>
      <c r="X4639" s="19" t="str">
        <f aca="false">IF(COUNT(N4639:Q4639)&lt;2,"",SMALL(N4639:Q4639,2))</f>
        <v/>
      </c>
      <c r="Y4639" s="26" t="str">
        <f aca="false">IF(OR(V4639="",M4639=0),"",V4639/M4639-1)</f>
        <v/>
      </c>
      <c r="Z4639" s="26" t="str">
        <f aca="false">IF(OR(V4639="",L4639=""),"",V4639/(L4639*E4639)-1)</f>
        <v/>
      </c>
      <c r="AA4639" s="16" t="str">
        <f aca="false">IF(V4639="","SEM OFERTA",IF(OR(Y4639&gt;Premissas!$B$11,Y4639&lt;Premissas!$B$12),"VERIFICAR - UNIDADE/EMBALAGEM",IF(Y4639&gt;Premissas!$B$6,"NÃO COMPRAR - REAJUSTE &gt;5%","COMPRAR")))</f>
        <v>SEM OFERTA</v>
      </c>
      <c r="AB4639" s="18" t="str">
        <f aca="false">IF(W4639="DIMEC",S4639,IF(W4639="MEDCENTRO",U4639,""))</f>
        <v/>
      </c>
      <c r="AC4639" s="18" t="n">
        <f aca="false">IF(AA4639&lt;&gt;"COMPRAR",0,IF(AB4639="",I4639,MIN(I4639,AB4639)))</f>
        <v>0</v>
      </c>
      <c r="AD4639" s="19" t="n">
        <f aca="false">IF(AC4639&gt;0,AC4639*V4639,0)</f>
        <v>0</v>
      </c>
      <c r="AE4639" s="19" t="n">
        <f aca="false">IF(AC4639&gt;0,(M4639-V4639)*AC4639,0)</f>
        <v>0</v>
      </c>
      <c r="AF4639" s="16" t="str">
        <f aca="false">IF(AA4639&lt;&gt;"COMPRAR","",IF(AB4639="",IF(X4639="","",IF(X4639-V4639&lt;0.01,"EMPATE TÉCNICO","")),IF(AB4639&lt;I4639,"ESTOQUE INSUFICIENTE",IF(X4639="","",IF(X4639-V4639&lt;0.01,"EMPATE TÉCNICO","")))))</f>
        <v/>
      </c>
      <c r="AG4639" s="16" t="s">
        <v>547</v>
      </c>
      <c r="AH4639" s="16" t="s">
        <v>2039</v>
      </c>
    </row>
    <row r="4640" customFormat="false" ht="15" hidden="false" customHeight="false" outlineLevel="0" collapsed="false">
      <c r="A4640" s="16" t="s">
        <v>14349</v>
      </c>
      <c r="B4640" s="17" t="s">
        <v>14350</v>
      </c>
      <c r="C4640" s="16" t="s">
        <v>14351</v>
      </c>
      <c r="D4640" s="16" t="s">
        <v>14348</v>
      </c>
      <c r="E4640" s="18" t="n">
        <v>1</v>
      </c>
      <c r="F4640" s="16" t="s">
        <v>41</v>
      </c>
      <c r="G4640" s="18" t="n">
        <v>4</v>
      </c>
      <c r="H4640" s="16" t="n">
        <v>1.9</v>
      </c>
      <c r="I4640" s="18" t="n">
        <v>1</v>
      </c>
      <c r="J4640" s="19" t="n">
        <v>56.36</v>
      </c>
      <c r="K4640" s="19" t="n">
        <v>56.36</v>
      </c>
      <c r="L4640" s="19" t="n">
        <v>56.36</v>
      </c>
      <c r="M4640" s="19" t="n">
        <f aca="false">IF(J4640&gt;0,J4640,K4640)*E4640</f>
        <v>56.36</v>
      </c>
      <c r="N4640" s="20"/>
      <c r="O4640" s="21" t="str">
        <f aca="false">IF(R4640="","",ROUND(R4640*(1-Premissas!$B$4),4))</f>
        <v/>
      </c>
      <c r="P4640" s="22"/>
      <c r="Q4640" s="22"/>
      <c r="R4640" s="23"/>
      <c r="S4640" s="24"/>
      <c r="T4640" s="24"/>
      <c r="U4640" s="25"/>
      <c r="V4640" s="19" t="str">
        <f aca="false">IF(COUNT(N4640:Q4640)=0,"",MIN(N4640:Q4640))</f>
        <v/>
      </c>
      <c r="W4640" s="16" t="str">
        <f aca="false">IF(V4640="","",INDEX($N$4:$Q$4,MATCH(V4640,N4640:Q4640,0)))</f>
        <v/>
      </c>
      <c r="X4640" s="19" t="str">
        <f aca="false">IF(COUNT(N4640:Q4640)&lt;2,"",SMALL(N4640:Q4640,2))</f>
        <v/>
      </c>
      <c r="Y4640" s="26" t="str">
        <f aca="false">IF(OR(V4640="",M4640=0),"",V4640/M4640-1)</f>
        <v/>
      </c>
      <c r="Z4640" s="26" t="str">
        <f aca="false">IF(OR(V4640="",L4640=""),"",V4640/(L4640*E4640)-1)</f>
        <v/>
      </c>
      <c r="AA4640" s="16" t="str">
        <f aca="false">IF(V4640="","SEM OFERTA",IF(OR(Y4640&gt;Premissas!$B$11,Y4640&lt;Premissas!$B$12),"VERIFICAR - UNIDADE/EMBALAGEM",IF(Y4640&gt;Premissas!$B$6,"NÃO COMPRAR - REAJUSTE &gt;5%","COMPRAR")))</f>
        <v>SEM OFERTA</v>
      </c>
      <c r="AB4640" s="18" t="str">
        <f aca="false">IF(W4640="DIMEC",S4640,IF(W4640="MEDCENTRO",U4640,""))</f>
        <v/>
      </c>
      <c r="AC4640" s="18" t="n">
        <f aca="false">IF(AA4640&lt;&gt;"COMPRAR",0,IF(AB4640="",I4640,MIN(I4640,AB4640)))</f>
        <v>0</v>
      </c>
      <c r="AD4640" s="19" t="n">
        <f aca="false">IF(AC4640&gt;0,AC4640*V4640,0)</f>
        <v>0</v>
      </c>
      <c r="AE4640" s="19" t="n">
        <f aca="false">IF(AC4640&gt;0,(M4640-V4640)*AC4640,0)</f>
        <v>0</v>
      </c>
      <c r="AF4640" s="16" t="str">
        <f aca="false">IF(AA4640&lt;&gt;"COMPRAR","",IF(AB4640="",IF(X4640="","",IF(X4640-V4640&lt;0.01,"EMPATE TÉCNICO","")),IF(AB4640&lt;I4640,"ESTOQUE INSUFICIENTE",IF(X4640="","",IF(X4640-V4640&lt;0.01,"EMPATE TÉCNICO","")))))</f>
        <v/>
      </c>
      <c r="AG4640" s="16" t="s">
        <v>547</v>
      </c>
      <c r="AH4640" s="16" t="s">
        <v>2039</v>
      </c>
    </row>
    <row r="4641" customFormat="false" ht="15" hidden="false" customHeight="false" outlineLevel="0" collapsed="false">
      <c r="A4641" s="16" t="s">
        <v>14352</v>
      </c>
      <c r="B4641" s="17" t="s">
        <v>14353</v>
      </c>
      <c r="C4641" s="16" t="s">
        <v>14354</v>
      </c>
      <c r="D4641" s="16" t="s">
        <v>417</v>
      </c>
      <c r="E4641" s="18" t="n">
        <v>1</v>
      </c>
      <c r="F4641" s="16" t="s">
        <v>43</v>
      </c>
      <c r="G4641" s="18" t="n">
        <v>0</v>
      </c>
      <c r="H4641" s="16" t="n">
        <v>0.3</v>
      </c>
      <c r="I4641" s="18" t="n">
        <v>1</v>
      </c>
      <c r="J4641" s="19" t="n">
        <v>15.13</v>
      </c>
      <c r="K4641" s="19" t="n">
        <v>15.13</v>
      </c>
      <c r="L4641" s="19" t="n">
        <v>15.13</v>
      </c>
      <c r="M4641" s="19" t="n">
        <f aca="false">IF(J4641&gt;0,J4641,K4641)*E4641</f>
        <v>15.13</v>
      </c>
      <c r="N4641" s="20"/>
      <c r="O4641" s="21" t="str">
        <f aca="false">IF(R4641="","",ROUND(R4641*(1-Premissas!$B$4),4))</f>
        <v/>
      </c>
      <c r="P4641" s="22"/>
      <c r="Q4641" s="22"/>
      <c r="R4641" s="23"/>
      <c r="S4641" s="24"/>
      <c r="T4641" s="24"/>
      <c r="U4641" s="25"/>
      <c r="V4641" s="19" t="str">
        <f aca="false">IF(COUNT(N4641:Q4641)=0,"",MIN(N4641:Q4641))</f>
        <v/>
      </c>
      <c r="W4641" s="16" t="str">
        <f aca="false">IF(V4641="","",INDEX($N$4:$Q$4,MATCH(V4641,N4641:Q4641,0)))</f>
        <v/>
      </c>
      <c r="X4641" s="19" t="str">
        <f aca="false">IF(COUNT(N4641:Q4641)&lt;2,"",SMALL(N4641:Q4641,2))</f>
        <v/>
      </c>
      <c r="Y4641" s="26" t="str">
        <f aca="false">IF(OR(V4641="",M4641=0),"",V4641/M4641-1)</f>
        <v/>
      </c>
      <c r="Z4641" s="26" t="str">
        <f aca="false">IF(OR(V4641="",L4641=""),"",V4641/(L4641*E4641)-1)</f>
        <v/>
      </c>
      <c r="AA4641" s="16" t="str">
        <f aca="false">IF(V4641="","SEM OFERTA",IF(OR(Y4641&gt;Premissas!$B$11,Y4641&lt;Premissas!$B$12),"VERIFICAR - UNIDADE/EMBALAGEM",IF(Y4641&gt;Premissas!$B$6,"NÃO COMPRAR - REAJUSTE &gt;5%","COMPRAR")))</f>
        <v>SEM OFERTA</v>
      </c>
      <c r="AB4641" s="18" t="str">
        <f aca="false">IF(W4641="DIMEC",S4641,IF(W4641="MEDCENTRO",U4641,""))</f>
        <v/>
      </c>
      <c r="AC4641" s="18" t="n">
        <f aca="false">IF(AA4641&lt;&gt;"COMPRAR",0,IF(AB4641="",I4641,MIN(I4641,AB4641)))</f>
        <v>0</v>
      </c>
      <c r="AD4641" s="19" t="n">
        <f aca="false">IF(AC4641&gt;0,AC4641*V4641,0)</f>
        <v>0</v>
      </c>
      <c r="AE4641" s="19" t="n">
        <f aca="false">IF(AC4641&gt;0,(M4641-V4641)*AC4641,0)</f>
        <v>0</v>
      </c>
      <c r="AF4641" s="16" t="str">
        <f aca="false">IF(AA4641&lt;&gt;"COMPRAR","",IF(AB4641="",IF(X4641="","",IF(X4641-V4641&lt;0.01,"EMPATE TÉCNICO","")),IF(AB4641&lt;I4641,"ESTOQUE INSUFICIENTE",IF(X4641="","",IF(X4641-V4641&lt;0.01,"EMPATE TÉCNICO","")))))</f>
        <v/>
      </c>
      <c r="AG4641" s="16" t="s">
        <v>5105</v>
      </c>
      <c r="AH4641" s="16" t="s">
        <v>2039</v>
      </c>
    </row>
    <row r="4642" customFormat="false" ht="15" hidden="false" customHeight="false" outlineLevel="0" collapsed="false">
      <c r="A4642" s="16" t="s">
        <v>14355</v>
      </c>
      <c r="B4642" s="17" t="s">
        <v>14356</v>
      </c>
      <c r="C4642" s="16" t="s">
        <v>14357</v>
      </c>
      <c r="D4642" s="16" t="s">
        <v>417</v>
      </c>
      <c r="E4642" s="18" t="n">
        <v>1</v>
      </c>
      <c r="F4642" s="16" t="s">
        <v>41</v>
      </c>
      <c r="G4642" s="18" t="n">
        <v>3</v>
      </c>
      <c r="H4642" s="16" t="n">
        <v>2.1</v>
      </c>
      <c r="I4642" s="18" t="n">
        <v>3</v>
      </c>
      <c r="J4642" s="19" t="n">
        <v>19.38</v>
      </c>
      <c r="K4642" s="19" t="n">
        <v>19.38</v>
      </c>
      <c r="L4642" s="19" t="n">
        <v>19.38</v>
      </c>
      <c r="M4642" s="19" t="n">
        <f aca="false">IF(J4642&gt;0,J4642,K4642)*E4642</f>
        <v>19.38</v>
      </c>
      <c r="N4642" s="20"/>
      <c r="O4642" s="21" t="str">
        <f aca="false">IF(R4642="","",ROUND(R4642*(1-Premissas!$B$4),4))</f>
        <v/>
      </c>
      <c r="P4642" s="22"/>
      <c r="Q4642" s="22"/>
      <c r="R4642" s="23"/>
      <c r="S4642" s="24"/>
      <c r="T4642" s="24"/>
      <c r="U4642" s="25"/>
      <c r="V4642" s="19" t="str">
        <f aca="false">IF(COUNT(N4642:Q4642)=0,"",MIN(N4642:Q4642))</f>
        <v/>
      </c>
      <c r="W4642" s="16" t="str">
        <f aca="false">IF(V4642="","",INDEX($N$4:$Q$4,MATCH(V4642,N4642:Q4642,0)))</f>
        <v/>
      </c>
      <c r="X4642" s="19" t="str">
        <f aca="false">IF(COUNT(N4642:Q4642)&lt;2,"",SMALL(N4642:Q4642,2))</f>
        <v/>
      </c>
      <c r="Y4642" s="26" t="str">
        <f aca="false">IF(OR(V4642="",M4642=0),"",V4642/M4642-1)</f>
        <v/>
      </c>
      <c r="Z4642" s="26" t="str">
        <f aca="false">IF(OR(V4642="",L4642=""),"",V4642/(L4642*E4642)-1)</f>
        <v/>
      </c>
      <c r="AA4642" s="16" t="str">
        <f aca="false">IF(V4642="","SEM OFERTA",IF(OR(Y4642&gt;Premissas!$B$11,Y4642&lt;Premissas!$B$12),"VERIFICAR - UNIDADE/EMBALAGEM",IF(Y4642&gt;Premissas!$B$6,"NÃO COMPRAR - REAJUSTE &gt;5%","COMPRAR")))</f>
        <v>SEM OFERTA</v>
      </c>
      <c r="AB4642" s="18" t="str">
        <f aca="false">IF(W4642="DIMEC",S4642,IF(W4642="MEDCENTRO",U4642,""))</f>
        <v/>
      </c>
      <c r="AC4642" s="18" t="n">
        <f aca="false">IF(AA4642&lt;&gt;"COMPRAR",0,IF(AB4642="",I4642,MIN(I4642,AB4642)))</f>
        <v>0</v>
      </c>
      <c r="AD4642" s="19" t="n">
        <f aca="false">IF(AC4642&gt;0,AC4642*V4642,0)</f>
        <v>0</v>
      </c>
      <c r="AE4642" s="19" t="n">
        <f aca="false">IF(AC4642&gt;0,(M4642-V4642)*AC4642,0)</f>
        <v>0</v>
      </c>
      <c r="AF4642" s="16" t="str">
        <f aca="false">IF(AA4642&lt;&gt;"COMPRAR","",IF(AB4642="",IF(X4642="","",IF(X4642-V4642&lt;0.01,"EMPATE TÉCNICO","")),IF(AB4642&lt;I4642,"ESTOQUE INSUFICIENTE",IF(X4642="","",IF(X4642-V4642&lt;0.01,"EMPATE TÉCNICO","")))))</f>
        <v/>
      </c>
      <c r="AG4642" s="16" t="s">
        <v>418</v>
      </c>
      <c r="AH4642" s="16" t="s">
        <v>2039</v>
      </c>
    </row>
    <row r="4643" customFormat="false" ht="15" hidden="false" customHeight="false" outlineLevel="0" collapsed="false">
      <c r="A4643" s="16" t="s">
        <v>14358</v>
      </c>
      <c r="B4643" s="17" t="s">
        <v>14359</v>
      </c>
      <c r="C4643" s="16" t="s">
        <v>14360</v>
      </c>
      <c r="D4643" s="16" t="s">
        <v>10851</v>
      </c>
      <c r="E4643" s="18" t="n">
        <v>1</v>
      </c>
      <c r="F4643" s="16" t="s">
        <v>41</v>
      </c>
      <c r="G4643" s="18" t="n">
        <v>4</v>
      </c>
      <c r="H4643" s="16" t="n">
        <v>5.8</v>
      </c>
      <c r="I4643" s="18" t="n">
        <v>11</v>
      </c>
      <c r="J4643" s="19" t="n">
        <v>29.7</v>
      </c>
      <c r="K4643" s="19" t="n">
        <v>29.7</v>
      </c>
      <c r="L4643" s="19" t="n">
        <v>29.7</v>
      </c>
      <c r="M4643" s="19" t="n">
        <f aca="false">IF(J4643&gt;0,J4643,K4643)*E4643</f>
        <v>29.7</v>
      </c>
      <c r="N4643" s="20"/>
      <c r="O4643" s="21" t="str">
        <f aca="false">IF(R4643="","",ROUND(R4643*(1-Premissas!$B$4),4))</f>
        <v/>
      </c>
      <c r="P4643" s="22"/>
      <c r="Q4643" s="22"/>
      <c r="R4643" s="23"/>
      <c r="S4643" s="24"/>
      <c r="T4643" s="24"/>
      <c r="U4643" s="25"/>
      <c r="V4643" s="19" t="str">
        <f aca="false">IF(COUNT(N4643:Q4643)=0,"",MIN(N4643:Q4643))</f>
        <v/>
      </c>
      <c r="W4643" s="16" t="str">
        <f aca="false">IF(V4643="","",INDEX($N$4:$Q$4,MATCH(V4643,N4643:Q4643,0)))</f>
        <v/>
      </c>
      <c r="X4643" s="19" t="str">
        <f aca="false">IF(COUNT(N4643:Q4643)&lt;2,"",SMALL(N4643:Q4643,2))</f>
        <v/>
      </c>
      <c r="Y4643" s="26" t="str">
        <f aca="false">IF(OR(V4643="",M4643=0),"",V4643/M4643-1)</f>
        <v/>
      </c>
      <c r="Z4643" s="26" t="str">
        <f aca="false">IF(OR(V4643="",L4643=""),"",V4643/(L4643*E4643)-1)</f>
        <v/>
      </c>
      <c r="AA4643" s="16" t="str">
        <f aca="false">IF(V4643="","SEM OFERTA",IF(OR(Y4643&gt;Premissas!$B$11,Y4643&lt;Premissas!$B$12),"VERIFICAR - UNIDADE/EMBALAGEM",IF(Y4643&gt;Premissas!$B$6,"NÃO COMPRAR - REAJUSTE &gt;5%","COMPRAR")))</f>
        <v>SEM OFERTA</v>
      </c>
      <c r="AB4643" s="18" t="str">
        <f aca="false">IF(W4643="DIMEC",S4643,IF(W4643="MEDCENTRO",U4643,""))</f>
        <v/>
      </c>
      <c r="AC4643" s="18" t="n">
        <f aca="false">IF(AA4643&lt;&gt;"COMPRAR",0,IF(AB4643="",I4643,MIN(I4643,AB4643)))</f>
        <v>0</v>
      </c>
      <c r="AD4643" s="19" t="n">
        <f aca="false">IF(AC4643&gt;0,AC4643*V4643,0)</f>
        <v>0</v>
      </c>
      <c r="AE4643" s="19" t="n">
        <f aca="false">IF(AC4643&gt;0,(M4643-V4643)*AC4643,0)</f>
        <v>0</v>
      </c>
      <c r="AF4643" s="16" t="str">
        <f aca="false">IF(AA4643&lt;&gt;"COMPRAR","",IF(AB4643="",IF(X4643="","",IF(X4643-V4643&lt;0.01,"EMPATE TÉCNICO","")),IF(AB4643&lt;I4643,"ESTOQUE INSUFICIENTE",IF(X4643="","",IF(X4643-V4643&lt;0.01,"EMPATE TÉCNICO","")))))</f>
        <v/>
      </c>
      <c r="AG4643" s="16" t="s">
        <v>328</v>
      </c>
      <c r="AH4643" s="16" t="s">
        <v>2039</v>
      </c>
    </row>
    <row r="4644" customFormat="false" ht="15" hidden="false" customHeight="false" outlineLevel="0" collapsed="false">
      <c r="A4644" s="16" t="s">
        <v>14361</v>
      </c>
      <c r="B4644" s="17" t="s">
        <v>14362</v>
      </c>
      <c r="C4644" s="16" t="s">
        <v>14363</v>
      </c>
      <c r="D4644" s="16" t="s">
        <v>10851</v>
      </c>
      <c r="E4644" s="18" t="n">
        <v>1</v>
      </c>
      <c r="F4644" s="16" t="s">
        <v>41</v>
      </c>
      <c r="G4644" s="18" t="n">
        <v>1</v>
      </c>
      <c r="H4644" s="16" t="n">
        <v>2.3</v>
      </c>
      <c r="I4644" s="18" t="n">
        <v>5</v>
      </c>
      <c r="J4644" s="19" t="n">
        <v>22.9</v>
      </c>
      <c r="K4644" s="19" t="n">
        <v>22.9</v>
      </c>
      <c r="L4644" s="19" t="n">
        <v>22.9</v>
      </c>
      <c r="M4644" s="19" t="n">
        <f aca="false">IF(J4644&gt;0,J4644,K4644)*E4644</f>
        <v>22.9</v>
      </c>
      <c r="N4644" s="20"/>
      <c r="O4644" s="21" t="str">
        <f aca="false">IF(R4644="","",ROUND(R4644*(1-Premissas!$B$4),4))</f>
        <v/>
      </c>
      <c r="P4644" s="22"/>
      <c r="Q4644" s="22"/>
      <c r="R4644" s="23"/>
      <c r="S4644" s="24"/>
      <c r="T4644" s="24"/>
      <c r="U4644" s="25"/>
      <c r="V4644" s="19" t="str">
        <f aca="false">IF(COUNT(N4644:Q4644)=0,"",MIN(N4644:Q4644))</f>
        <v/>
      </c>
      <c r="W4644" s="16" t="str">
        <f aca="false">IF(V4644="","",INDEX($N$4:$Q$4,MATCH(V4644,N4644:Q4644,0)))</f>
        <v/>
      </c>
      <c r="X4644" s="19" t="str">
        <f aca="false">IF(COUNT(N4644:Q4644)&lt;2,"",SMALL(N4644:Q4644,2))</f>
        <v/>
      </c>
      <c r="Y4644" s="26" t="str">
        <f aca="false">IF(OR(V4644="",M4644=0),"",V4644/M4644-1)</f>
        <v/>
      </c>
      <c r="Z4644" s="26" t="str">
        <f aca="false">IF(OR(V4644="",L4644=""),"",V4644/(L4644*E4644)-1)</f>
        <v/>
      </c>
      <c r="AA4644" s="16" t="str">
        <f aca="false">IF(V4644="","SEM OFERTA",IF(OR(Y4644&gt;Premissas!$B$11,Y4644&lt;Premissas!$B$12),"VERIFICAR - UNIDADE/EMBALAGEM",IF(Y4644&gt;Premissas!$B$6,"NÃO COMPRAR - REAJUSTE &gt;5%","COMPRAR")))</f>
        <v>SEM OFERTA</v>
      </c>
      <c r="AB4644" s="18" t="str">
        <f aca="false">IF(W4644="DIMEC",S4644,IF(W4644="MEDCENTRO",U4644,""))</f>
        <v/>
      </c>
      <c r="AC4644" s="18" t="n">
        <f aca="false">IF(AA4644&lt;&gt;"COMPRAR",0,IF(AB4644="",I4644,MIN(I4644,AB4644)))</f>
        <v>0</v>
      </c>
      <c r="AD4644" s="19" t="n">
        <f aca="false">IF(AC4644&gt;0,AC4644*V4644,0)</f>
        <v>0</v>
      </c>
      <c r="AE4644" s="19" t="n">
        <f aca="false">IF(AC4644&gt;0,(M4644-V4644)*AC4644,0)</f>
        <v>0</v>
      </c>
      <c r="AF4644" s="16" t="str">
        <f aca="false">IF(AA4644&lt;&gt;"COMPRAR","",IF(AB4644="",IF(X4644="","",IF(X4644-V4644&lt;0.01,"EMPATE TÉCNICO","")),IF(AB4644&lt;I4644,"ESTOQUE INSUFICIENTE",IF(X4644="","",IF(X4644-V4644&lt;0.01,"EMPATE TÉCNICO","")))))</f>
        <v/>
      </c>
      <c r="AG4644" s="16" t="s">
        <v>547</v>
      </c>
      <c r="AH4644" s="16" t="s">
        <v>2039</v>
      </c>
    </row>
    <row r="4645" customFormat="false" ht="15" hidden="false" customHeight="false" outlineLevel="0" collapsed="false">
      <c r="A4645" s="16" t="s">
        <v>14364</v>
      </c>
      <c r="B4645" s="17" t="s">
        <v>14365</v>
      </c>
      <c r="C4645" s="16" t="s">
        <v>14366</v>
      </c>
      <c r="D4645" s="16" t="s">
        <v>7540</v>
      </c>
      <c r="E4645" s="18" t="n">
        <v>12</v>
      </c>
      <c r="F4645" s="16" t="s">
        <v>43</v>
      </c>
      <c r="G4645" s="18" t="n">
        <v>0</v>
      </c>
      <c r="H4645" s="16" t="n">
        <v>6.2</v>
      </c>
      <c r="I4645" s="18" t="n">
        <v>2</v>
      </c>
      <c r="J4645" s="19" t="n">
        <v>7.2825</v>
      </c>
      <c r="K4645" s="19" t="n">
        <v>7.2825</v>
      </c>
      <c r="L4645" s="19" t="n">
        <v>7.2825</v>
      </c>
      <c r="M4645" s="19" t="n">
        <f aca="false">IF(J4645&gt;0,J4645,K4645)*E4645</f>
        <v>87.39</v>
      </c>
      <c r="N4645" s="20"/>
      <c r="O4645" s="21" t="str">
        <f aca="false">IF(R4645="","",ROUND(R4645*(1-Premissas!$B$4),4))</f>
        <v/>
      </c>
      <c r="P4645" s="22"/>
      <c r="Q4645" s="22"/>
      <c r="R4645" s="23"/>
      <c r="S4645" s="24"/>
      <c r="T4645" s="24"/>
      <c r="U4645" s="25"/>
      <c r="V4645" s="19" t="str">
        <f aca="false">IF(COUNT(N4645:Q4645)=0,"",MIN(N4645:Q4645))</f>
        <v/>
      </c>
      <c r="W4645" s="16" t="str">
        <f aca="false">IF(V4645="","",INDEX($N$4:$Q$4,MATCH(V4645,N4645:Q4645,0)))</f>
        <v/>
      </c>
      <c r="X4645" s="19" t="str">
        <f aca="false">IF(COUNT(N4645:Q4645)&lt;2,"",SMALL(N4645:Q4645,2))</f>
        <v/>
      </c>
      <c r="Y4645" s="26" t="str">
        <f aca="false">IF(OR(V4645="",M4645=0),"",V4645/M4645-1)</f>
        <v/>
      </c>
      <c r="Z4645" s="26" t="str">
        <f aca="false">IF(OR(V4645="",L4645=""),"",V4645/(L4645*E4645)-1)</f>
        <v/>
      </c>
      <c r="AA4645" s="16" t="str">
        <f aca="false">IF(V4645="","SEM OFERTA",IF(OR(Y4645&gt;Premissas!$B$11,Y4645&lt;Premissas!$B$12),"VERIFICAR - UNIDADE/EMBALAGEM",IF(Y4645&gt;Premissas!$B$6,"NÃO COMPRAR - REAJUSTE &gt;5%","COMPRAR")))</f>
        <v>SEM OFERTA</v>
      </c>
      <c r="AB4645" s="18" t="str">
        <f aca="false">IF(W4645="DIMEC",S4645,IF(W4645="MEDCENTRO",U4645,""))</f>
        <v/>
      </c>
      <c r="AC4645" s="18" t="n">
        <f aca="false">IF(AA4645&lt;&gt;"COMPRAR",0,IF(AB4645="",I4645,MIN(I4645,AB4645)))</f>
        <v>0</v>
      </c>
      <c r="AD4645" s="19" t="n">
        <f aca="false">IF(AC4645&gt;0,AC4645*V4645,0)</f>
        <v>0</v>
      </c>
      <c r="AE4645" s="19" t="n">
        <f aca="false">IF(AC4645&gt;0,(M4645-V4645)*AC4645,0)</f>
        <v>0</v>
      </c>
      <c r="AF4645" s="16" t="str">
        <f aca="false">IF(AA4645&lt;&gt;"COMPRAR","",IF(AB4645="",IF(X4645="","",IF(X4645-V4645&lt;0.01,"EMPATE TÉCNICO","")),IF(AB4645&lt;I4645,"ESTOQUE INSUFICIENTE",IF(X4645="","",IF(X4645-V4645&lt;0.01,"EMPATE TÉCNICO","")))))</f>
        <v/>
      </c>
      <c r="AG4645" s="16" t="s">
        <v>547</v>
      </c>
      <c r="AH4645" s="16" t="s">
        <v>2039</v>
      </c>
    </row>
    <row r="4646" customFormat="false" ht="15" hidden="false" customHeight="false" outlineLevel="0" collapsed="false">
      <c r="A4646" s="16" t="s">
        <v>14367</v>
      </c>
      <c r="B4646" s="17" t="s">
        <v>14368</v>
      </c>
      <c r="C4646" s="16" t="s">
        <v>14369</v>
      </c>
      <c r="D4646" s="16" t="s">
        <v>7540</v>
      </c>
      <c r="E4646" s="18" t="n">
        <v>1</v>
      </c>
      <c r="F4646" s="16" t="s">
        <v>43</v>
      </c>
      <c r="G4646" s="18" t="n">
        <v>0</v>
      </c>
      <c r="H4646" s="16" t="n">
        <v>0.3</v>
      </c>
      <c r="I4646" s="18" t="n">
        <v>1</v>
      </c>
      <c r="J4646" s="19" t="n">
        <v>7.9775</v>
      </c>
      <c r="K4646" s="19" t="n">
        <v>7.9775</v>
      </c>
      <c r="L4646" s="19" t="n">
        <v>7.9775</v>
      </c>
      <c r="M4646" s="19" t="n">
        <f aca="false">IF(J4646&gt;0,J4646,K4646)*E4646</f>
        <v>7.9775</v>
      </c>
      <c r="N4646" s="20"/>
      <c r="O4646" s="21" t="str">
        <f aca="false">IF(R4646="","",ROUND(R4646*(1-Premissas!$B$4),4))</f>
        <v/>
      </c>
      <c r="P4646" s="22"/>
      <c r="Q4646" s="22"/>
      <c r="R4646" s="23"/>
      <c r="S4646" s="24"/>
      <c r="T4646" s="24"/>
      <c r="U4646" s="25"/>
      <c r="V4646" s="19" t="str">
        <f aca="false">IF(COUNT(N4646:Q4646)=0,"",MIN(N4646:Q4646))</f>
        <v/>
      </c>
      <c r="W4646" s="16" t="str">
        <f aca="false">IF(V4646="","",INDEX($N$4:$Q$4,MATCH(V4646,N4646:Q4646,0)))</f>
        <v/>
      </c>
      <c r="X4646" s="19" t="str">
        <f aca="false">IF(COUNT(N4646:Q4646)&lt;2,"",SMALL(N4646:Q4646,2))</f>
        <v/>
      </c>
      <c r="Y4646" s="26" t="str">
        <f aca="false">IF(OR(V4646="",M4646=0),"",V4646/M4646-1)</f>
        <v/>
      </c>
      <c r="Z4646" s="26" t="str">
        <f aca="false">IF(OR(V4646="",L4646=""),"",V4646/(L4646*E4646)-1)</f>
        <v/>
      </c>
      <c r="AA4646" s="16" t="str">
        <f aca="false">IF(V4646="","SEM OFERTA",IF(OR(Y4646&gt;Premissas!$B$11,Y4646&lt;Premissas!$B$12),"VERIFICAR - UNIDADE/EMBALAGEM",IF(Y4646&gt;Premissas!$B$6,"NÃO COMPRAR - REAJUSTE &gt;5%","COMPRAR")))</f>
        <v>SEM OFERTA</v>
      </c>
      <c r="AB4646" s="18" t="str">
        <f aca="false">IF(W4646="DIMEC",S4646,IF(W4646="MEDCENTRO",U4646,""))</f>
        <v/>
      </c>
      <c r="AC4646" s="18" t="n">
        <f aca="false">IF(AA4646&lt;&gt;"COMPRAR",0,IF(AB4646="",I4646,MIN(I4646,AB4646)))</f>
        <v>0</v>
      </c>
      <c r="AD4646" s="19" t="n">
        <f aca="false">IF(AC4646&gt;0,AC4646*V4646,0)</f>
        <v>0</v>
      </c>
      <c r="AE4646" s="19" t="n">
        <f aca="false">IF(AC4646&gt;0,(M4646-V4646)*AC4646,0)</f>
        <v>0</v>
      </c>
      <c r="AF4646" s="16" t="str">
        <f aca="false">IF(AA4646&lt;&gt;"COMPRAR","",IF(AB4646="",IF(X4646="","",IF(X4646-V4646&lt;0.01,"EMPATE TÉCNICO","")),IF(AB4646&lt;I4646,"ESTOQUE INSUFICIENTE",IF(X4646="","",IF(X4646-V4646&lt;0.01,"EMPATE TÉCNICO","")))))</f>
        <v/>
      </c>
      <c r="AG4646" s="16" t="s">
        <v>547</v>
      </c>
      <c r="AH4646" s="16" t="s">
        <v>2039</v>
      </c>
    </row>
    <row r="4647" customFormat="false" ht="15" hidden="false" customHeight="false" outlineLevel="0" collapsed="false">
      <c r="A4647" s="16" t="s">
        <v>14370</v>
      </c>
      <c r="B4647" s="17" t="s">
        <v>14371</v>
      </c>
      <c r="C4647" s="16" t="s">
        <v>14372</v>
      </c>
      <c r="D4647" s="16" t="s">
        <v>7540</v>
      </c>
      <c r="E4647" s="18" t="n">
        <v>10</v>
      </c>
      <c r="F4647" s="16" t="s">
        <v>43</v>
      </c>
      <c r="G4647" s="18" t="n">
        <v>2</v>
      </c>
      <c r="H4647" s="16" t="n">
        <v>1.2</v>
      </c>
      <c r="I4647" s="18" t="n">
        <v>1</v>
      </c>
      <c r="J4647" s="19" t="n">
        <v>41.9</v>
      </c>
      <c r="K4647" s="19" t="n">
        <v>41.9</v>
      </c>
      <c r="L4647" s="19" t="n">
        <v>41.895</v>
      </c>
      <c r="M4647" s="19" t="n">
        <f aca="false">IF(J4647&gt;0,J4647,K4647)*E4647</f>
        <v>419</v>
      </c>
      <c r="N4647" s="20"/>
      <c r="O4647" s="21" t="str">
        <f aca="false">IF(R4647="","",ROUND(R4647*(1-Premissas!$B$4),4))</f>
        <v/>
      </c>
      <c r="P4647" s="22"/>
      <c r="Q4647" s="22"/>
      <c r="R4647" s="23"/>
      <c r="S4647" s="24"/>
      <c r="T4647" s="24"/>
      <c r="U4647" s="25"/>
      <c r="V4647" s="19" t="str">
        <f aca="false">IF(COUNT(N4647:Q4647)=0,"",MIN(N4647:Q4647))</f>
        <v/>
      </c>
      <c r="W4647" s="16" t="str">
        <f aca="false">IF(V4647="","",INDEX($N$4:$Q$4,MATCH(V4647,N4647:Q4647,0)))</f>
        <v/>
      </c>
      <c r="X4647" s="19" t="str">
        <f aca="false">IF(COUNT(N4647:Q4647)&lt;2,"",SMALL(N4647:Q4647,2))</f>
        <v/>
      </c>
      <c r="Y4647" s="26" t="str">
        <f aca="false">IF(OR(V4647="",M4647=0),"",V4647/M4647-1)</f>
        <v/>
      </c>
      <c r="Z4647" s="26" t="str">
        <f aca="false">IF(OR(V4647="",L4647=""),"",V4647/(L4647*E4647)-1)</f>
        <v/>
      </c>
      <c r="AA4647" s="16" t="str">
        <f aca="false">IF(V4647="","SEM OFERTA",IF(OR(Y4647&gt;Premissas!$B$11,Y4647&lt;Premissas!$B$12),"VERIFICAR - UNIDADE/EMBALAGEM",IF(Y4647&gt;Premissas!$B$6,"NÃO COMPRAR - REAJUSTE &gt;5%","COMPRAR")))</f>
        <v>SEM OFERTA</v>
      </c>
      <c r="AB4647" s="18" t="str">
        <f aca="false">IF(W4647="DIMEC",S4647,IF(W4647="MEDCENTRO",U4647,""))</f>
        <v/>
      </c>
      <c r="AC4647" s="18" t="n">
        <f aca="false">IF(AA4647&lt;&gt;"COMPRAR",0,IF(AB4647="",I4647,MIN(I4647,AB4647)))</f>
        <v>0</v>
      </c>
      <c r="AD4647" s="19" t="n">
        <f aca="false">IF(AC4647&gt;0,AC4647*V4647,0)</f>
        <v>0</v>
      </c>
      <c r="AE4647" s="19" t="n">
        <f aca="false">IF(AC4647&gt;0,(M4647-V4647)*AC4647,0)</f>
        <v>0</v>
      </c>
      <c r="AF4647" s="16" t="str">
        <f aca="false">IF(AA4647&lt;&gt;"COMPRAR","",IF(AB4647="",IF(X4647="","",IF(X4647-V4647&lt;0.01,"EMPATE TÉCNICO","")),IF(AB4647&lt;I4647,"ESTOQUE INSUFICIENTE",IF(X4647="","",IF(X4647-V4647&lt;0.01,"EMPATE TÉCNICO","")))))</f>
        <v/>
      </c>
      <c r="AG4647" s="16" t="s">
        <v>547</v>
      </c>
      <c r="AH4647" s="16" t="s">
        <v>2039</v>
      </c>
    </row>
    <row r="4648" customFormat="false" ht="15" hidden="false" customHeight="false" outlineLevel="0" collapsed="false">
      <c r="A4648" s="16" t="s">
        <v>14373</v>
      </c>
      <c r="B4648" s="17" t="s">
        <v>14374</v>
      </c>
      <c r="C4648" s="16" t="s">
        <v>14375</v>
      </c>
      <c r="D4648" s="16" t="s">
        <v>7540</v>
      </c>
      <c r="E4648" s="18" t="n">
        <v>30</v>
      </c>
      <c r="F4648" s="16" t="s">
        <v>41</v>
      </c>
      <c r="G4648" s="18" t="n">
        <v>58</v>
      </c>
      <c r="H4648" s="16" t="n">
        <v>303.7</v>
      </c>
      <c r="I4648" s="18" t="n">
        <v>23</v>
      </c>
      <c r="J4648" s="19" t="n">
        <v>2.167</v>
      </c>
      <c r="K4648" s="19" t="n">
        <v>2.167</v>
      </c>
      <c r="L4648" s="19" t="n">
        <v>2.167</v>
      </c>
      <c r="M4648" s="19" t="n">
        <f aca="false">IF(J4648&gt;0,J4648,K4648)*E4648</f>
        <v>65.01</v>
      </c>
      <c r="N4648" s="20"/>
      <c r="O4648" s="21" t="str">
        <f aca="false">IF(R4648="","",ROUND(R4648*(1-Premissas!$B$4),4))</f>
        <v/>
      </c>
      <c r="P4648" s="22"/>
      <c r="Q4648" s="22"/>
      <c r="R4648" s="23"/>
      <c r="S4648" s="24"/>
      <c r="T4648" s="24"/>
      <c r="U4648" s="25"/>
      <c r="V4648" s="19" t="str">
        <f aca="false">IF(COUNT(N4648:Q4648)=0,"",MIN(N4648:Q4648))</f>
        <v/>
      </c>
      <c r="W4648" s="16" t="str">
        <f aca="false">IF(V4648="","",INDEX($N$4:$Q$4,MATCH(V4648,N4648:Q4648,0)))</f>
        <v/>
      </c>
      <c r="X4648" s="19" t="str">
        <f aca="false">IF(COUNT(N4648:Q4648)&lt;2,"",SMALL(N4648:Q4648,2))</f>
        <v/>
      </c>
      <c r="Y4648" s="26" t="str">
        <f aca="false">IF(OR(V4648="",M4648=0),"",V4648/M4648-1)</f>
        <v/>
      </c>
      <c r="Z4648" s="26" t="str">
        <f aca="false">IF(OR(V4648="",L4648=""),"",V4648/(L4648*E4648)-1)</f>
        <v/>
      </c>
      <c r="AA4648" s="16" t="str">
        <f aca="false">IF(V4648="","SEM OFERTA",IF(OR(Y4648&gt;Premissas!$B$11,Y4648&lt;Premissas!$B$12),"VERIFICAR - UNIDADE/EMBALAGEM",IF(Y4648&gt;Premissas!$B$6,"NÃO COMPRAR - REAJUSTE &gt;5%","COMPRAR")))</f>
        <v>SEM OFERTA</v>
      </c>
      <c r="AB4648" s="18" t="str">
        <f aca="false">IF(W4648="DIMEC",S4648,IF(W4648="MEDCENTRO",U4648,""))</f>
        <v/>
      </c>
      <c r="AC4648" s="18" t="n">
        <f aca="false">IF(AA4648&lt;&gt;"COMPRAR",0,IF(AB4648="",I4648,MIN(I4648,AB4648)))</f>
        <v>0</v>
      </c>
      <c r="AD4648" s="19" t="n">
        <f aca="false">IF(AC4648&gt;0,AC4648*V4648,0)</f>
        <v>0</v>
      </c>
      <c r="AE4648" s="19" t="n">
        <f aca="false">IF(AC4648&gt;0,(M4648-V4648)*AC4648,0)</f>
        <v>0</v>
      </c>
      <c r="AF4648" s="16" t="str">
        <f aca="false">IF(AA4648&lt;&gt;"COMPRAR","",IF(AB4648="",IF(X4648="","",IF(X4648-V4648&lt;0.01,"EMPATE TÉCNICO","")),IF(AB4648&lt;I4648,"ESTOQUE INSUFICIENTE",IF(X4648="","",IF(X4648-V4648&lt;0.01,"EMPATE TÉCNICO","")))))</f>
        <v/>
      </c>
      <c r="AG4648" s="16" t="s">
        <v>547</v>
      </c>
      <c r="AH4648" s="16" t="s">
        <v>2039</v>
      </c>
    </row>
    <row r="4649" customFormat="false" ht="15" hidden="false" customHeight="false" outlineLevel="0" collapsed="false">
      <c r="A4649" s="16" t="s">
        <v>14376</v>
      </c>
      <c r="B4649" s="17" t="s">
        <v>14377</v>
      </c>
      <c r="C4649" s="16" t="s">
        <v>14378</v>
      </c>
      <c r="D4649" s="16" t="s">
        <v>7540</v>
      </c>
      <c r="E4649" s="18" t="n">
        <v>1</v>
      </c>
      <c r="F4649" s="16" t="s">
        <v>43</v>
      </c>
      <c r="G4649" s="18" t="n">
        <v>0</v>
      </c>
      <c r="H4649" s="16" t="n">
        <v>0.2</v>
      </c>
      <c r="I4649" s="18" t="n">
        <v>1</v>
      </c>
      <c r="J4649" s="19" t="n">
        <v>10.17</v>
      </c>
      <c r="K4649" s="19" t="n">
        <v>10.17</v>
      </c>
      <c r="L4649" s="19" t="n">
        <v>10.17</v>
      </c>
      <c r="M4649" s="19" t="n">
        <f aca="false">IF(J4649&gt;0,J4649,K4649)*E4649</f>
        <v>10.17</v>
      </c>
      <c r="N4649" s="20"/>
      <c r="O4649" s="21" t="str">
        <f aca="false">IF(R4649="","",ROUND(R4649*(1-Premissas!$B$4),4))</f>
        <v/>
      </c>
      <c r="P4649" s="22"/>
      <c r="Q4649" s="22"/>
      <c r="R4649" s="23"/>
      <c r="S4649" s="24"/>
      <c r="T4649" s="24"/>
      <c r="U4649" s="25"/>
      <c r="V4649" s="19" t="str">
        <f aca="false">IF(COUNT(N4649:Q4649)=0,"",MIN(N4649:Q4649))</f>
        <v/>
      </c>
      <c r="W4649" s="16" t="str">
        <f aca="false">IF(V4649="","",INDEX($N$4:$Q$4,MATCH(V4649,N4649:Q4649,0)))</f>
        <v/>
      </c>
      <c r="X4649" s="19" t="str">
        <f aca="false">IF(COUNT(N4649:Q4649)&lt;2,"",SMALL(N4649:Q4649,2))</f>
        <v/>
      </c>
      <c r="Y4649" s="26" t="str">
        <f aca="false">IF(OR(V4649="",M4649=0),"",V4649/M4649-1)</f>
        <v/>
      </c>
      <c r="Z4649" s="26" t="str">
        <f aca="false">IF(OR(V4649="",L4649=""),"",V4649/(L4649*E4649)-1)</f>
        <v/>
      </c>
      <c r="AA4649" s="16" t="str">
        <f aca="false">IF(V4649="","SEM OFERTA",IF(OR(Y4649&gt;Premissas!$B$11,Y4649&lt;Premissas!$B$12),"VERIFICAR - UNIDADE/EMBALAGEM",IF(Y4649&gt;Premissas!$B$6,"NÃO COMPRAR - REAJUSTE &gt;5%","COMPRAR")))</f>
        <v>SEM OFERTA</v>
      </c>
      <c r="AB4649" s="18" t="str">
        <f aca="false">IF(W4649="DIMEC",S4649,IF(W4649="MEDCENTRO",U4649,""))</f>
        <v/>
      </c>
      <c r="AC4649" s="18" t="n">
        <f aca="false">IF(AA4649&lt;&gt;"COMPRAR",0,IF(AB4649="",I4649,MIN(I4649,AB4649)))</f>
        <v>0</v>
      </c>
      <c r="AD4649" s="19" t="n">
        <f aca="false">IF(AC4649&gt;0,AC4649*V4649,0)</f>
        <v>0</v>
      </c>
      <c r="AE4649" s="19" t="n">
        <f aca="false">IF(AC4649&gt;0,(M4649-V4649)*AC4649,0)</f>
        <v>0</v>
      </c>
      <c r="AF4649" s="16" t="str">
        <f aca="false">IF(AA4649&lt;&gt;"COMPRAR","",IF(AB4649="",IF(X4649="","",IF(X4649-V4649&lt;0.01,"EMPATE TÉCNICO","")),IF(AB4649&lt;I4649,"ESTOQUE INSUFICIENTE",IF(X4649="","",IF(X4649-V4649&lt;0.01,"EMPATE TÉCNICO","")))))</f>
        <v/>
      </c>
      <c r="AG4649" s="16" t="s">
        <v>547</v>
      </c>
      <c r="AH4649" s="16" t="s">
        <v>2039</v>
      </c>
    </row>
    <row r="4650" customFormat="false" ht="15" hidden="false" customHeight="false" outlineLevel="0" collapsed="false">
      <c r="A4650" s="16" t="s">
        <v>14379</v>
      </c>
      <c r="B4650" s="17" t="s">
        <v>14380</v>
      </c>
      <c r="C4650" s="16" t="s">
        <v>14381</v>
      </c>
      <c r="D4650" s="16" t="s">
        <v>7540</v>
      </c>
      <c r="E4650" s="18" t="n">
        <v>30</v>
      </c>
      <c r="F4650" s="16" t="s">
        <v>41</v>
      </c>
      <c r="G4650" s="18" t="n">
        <v>11</v>
      </c>
      <c r="H4650" s="16" t="n">
        <v>39.6</v>
      </c>
      <c r="I4650" s="18" t="n">
        <v>4</v>
      </c>
      <c r="J4650" s="19" t="n">
        <v>2.08783333333333</v>
      </c>
      <c r="K4650" s="19" t="n">
        <v>2.08783333333333</v>
      </c>
      <c r="L4650" s="19" t="n">
        <v>1.9557</v>
      </c>
      <c r="M4650" s="19" t="n">
        <f aca="false">IF(J4650&gt;0,J4650,K4650)*E4650</f>
        <v>62.6349999999999</v>
      </c>
      <c r="N4650" s="20"/>
      <c r="O4650" s="21" t="str">
        <f aca="false">IF(R4650="","",ROUND(R4650*(1-Premissas!$B$4),4))</f>
        <v/>
      </c>
      <c r="P4650" s="22"/>
      <c r="Q4650" s="22"/>
      <c r="R4650" s="23"/>
      <c r="S4650" s="24"/>
      <c r="T4650" s="24"/>
      <c r="U4650" s="25"/>
      <c r="V4650" s="19" t="str">
        <f aca="false">IF(COUNT(N4650:Q4650)=0,"",MIN(N4650:Q4650))</f>
        <v/>
      </c>
      <c r="W4650" s="16" t="str">
        <f aca="false">IF(V4650="","",INDEX($N$4:$Q$4,MATCH(V4650,N4650:Q4650,0)))</f>
        <v/>
      </c>
      <c r="X4650" s="19" t="str">
        <f aca="false">IF(COUNT(N4650:Q4650)&lt;2,"",SMALL(N4650:Q4650,2))</f>
        <v/>
      </c>
      <c r="Y4650" s="26" t="str">
        <f aca="false">IF(OR(V4650="",M4650=0),"",V4650/M4650-1)</f>
        <v/>
      </c>
      <c r="Z4650" s="26" t="str">
        <f aca="false">IF(OR(V4650="",L4650=""),"",V4650/(L4650*E4650)-1)</f>
        <v/>
      </c>
      <c r="AA4650" s="16" t="str">
        <f aca="false">IF(V4650="","SEM OFERTA",IF(OR(Y4650&gt;Premissas!$B$11,Y4650&lt;Premissas!$B$12),"VERIFICAR - UNIDADE/EMBALAGEM",IF(Y4650&gt;Premissas!$B$6,"NÃO COMPRAR - REAJUSTE &gt;5%","COMPRAR")))</f>
        <v>SEM OFERTA</v>
      </c>
      <c r="AB4650" s="18" t="str">
        <f aca="false">IF(W4650="DIMEC",S4650,IF(W4650="MEDCENTRO",U4650,""))</f>
        <v/>
      </c>
      <c r="AC4650" s="18" t="n">
        <f aca="false">IF(AA4650&lt;&gt;"COMPRAR",0,IF(AB4650="",I4650,MIN(I4650,AB4650)))</f>
        <v>0</v>
      </c>
      <c r="AD4650" s="19" t="n">
        <f aca="false">IF(AC4650&gt;0,AC4650*V4650,0)</f>
        <v>0</v>
      </c>
      <c r="AE4650" s="19" t="n">
        <f aca="false">IF(AC4650&gt;0,(M4650-V4650)*AC4650,0)</f>
        <v>0</v>
      </c>
      <c r="AF4650" s="16" t="str">
        <f aca="false">IF(AA4650&lt;&gt;"COMPRAR","",IF(AB4650="",IF(X4650="","",IF(X4650-V4650&lt;0.01,"EMPATE TÉCNICO","")),IF(AB4650&lt;I4650,"ESTOQUE INSUFICIENTE",IF(X4650="","",IF(X4650-V4650&lt;0.01,"EMPATE TÉCNICO","")))))</f>
        <v/>
      </c>
      <c r="AG4650" s="16" t="s">
        <v>547</v>
      </c>
      <c r="AH4650" s="16" t="s">
        <v>2039</v>
      </c>
    </row>
    <row r="4651" customFormat="false" ht="15" hidden="false" customHeight="false" outlineLevel="0" collapsed="false">
      <c r="A4651" s="16" t="s">
        <v>14382</v>
      </c>
      <c r="B4651" s="17" t="s">
        <v>14383</v>
      </c>
      <c r="C4651" s="16" t="s">
        <v>14384</v>
      </c>
      <c r="D4651" s="16" t="s">
        <v>13336</v>
      </c>
      <c r="E4651" s="18" t="n">
        <v>30</v>
      </c>
      <c r="F4651" s="16" t="s">
        <v>41</v>
      </c>
      <c r="G4651" s="18" t="n">
        <v>30</v>
      </c>
      <c r="H4651" s="16" t="n">
        <v>22.5</v>
      </c>
      <c r="I4651" s="18" t="n">
        <v>1</v>
      </c>
      <c r="J4651" s="19" t="n">
        <v>2.08783333333333</v>
      </c>
      <c r="K4651" s="19" t="n">
        <v>2.08783333333333</v>
      </c>
      <c r="L4651" s="19" t="n">
        <v>2.0878</v>
      </c>
      <c r="M4651" s="19" t="n">
        <f aca="false">IF(J4651&gt;0,J4651,K4651)*E4651</f>
        <v>62.6349999999999</v>
      </c>
      <c r="N4651" s="20"/>
      <c r="O4651" s="21" t="str">
        <f aca="false">IF(R4651="","",ROUND(R4651*(1-Premissas!$B$4),4))</f>
        <v/>
      </c>
      <c r="P4651" s="22"/>
      <c r="Q4651" s="22"/>
      <c r="R4651" s="23"/>
      <c r="S4651" s="24"/>
      <c r="T4651" s="24"/>
      <c r="U4651" s="25"/>
      <c r="V4651" s="19" t="str">
        <f aca="false">IF(COUNT(N4651:Q4651)=0,"",MIN(N4651:Q4651))</f>
        <v/>
      </c>
      <c r="W4651" s="16" t="str">
        <f aca="false">IF(V4651="","",INDEX($N$4:$Q$4,MATCH(V4651,N4651:Q4651,0)))</f>
        <v/>
      </c>
      <c r="X4651" s="19" t="str">
        <f aca="false">IF(COUNT(N4651:Q4651)&lt;2,"",SMALL(N4651:Q4651,2))</f>
        <v/>
      </c>
      <c r="Y4651" s="26" t="str">
        <f aca="false">IF(OR(V4651="",M4651=0),"",V4651/M4651-1)</f>
        <v/>
      </c>
      <c r="Z4651" s="26" t="str">
        <f aca="false">IF(OR(V4651="",L4651=""),"",V4651/(L4651*E4651)-1)</f>
        <v/>
      </c>
      <c r="AA4651" s="16" t="str">
        <f aca="false">IF(V4651="","SEM OFERTA",IF(OR(Y4651&gt;Premissas!$B$11,Y4651&lt;Premissas!$B$12),"VERIFICAR - UNIDADE/EMBALAGEM",IF(Y4651&gt;Premissas!$B$6,"NÃO COMPRAR - REAJUSTE &gt;5%","COMPRAR")))</f>
        <v>SEM OFERTA</v>
      </c>
      <c r="AB4651" s="18" t="str">
        <f aca="false">IF(W4651="DIMEC",S4651,IF(W4651="MEDCENTRO",U4651,""))</f>
        <v/>
      </c>
      <c r="AC4651" s="18" t="n">
        <f aca="false">IF(AA4651&lt;&gt;"COMPRAR",0,IF(AB4651="",I4651,MIN(I4651,AB4651)))</f>
        <v>0</v>
      </c>
      <c r="AD4651" s="19" t="n">
        <f aca="false">IF(AC4651&gt;0,AC4651*V4651,0)</f>
        <v>0</v>
      </c>
      <c r="AE4651" s="19" t="n">
        <f aca="false">IF(AC4651&gt;0,(M4651-V4651)*AC4651,0)</f>
        <v>0</v>
      </c>
      <c r="AF4651" s="16" t="str">
        <f aca="false">IF(AA4651&lt;&gt;"COMPRAR","",IF(AB4651="",IF(X4651="","",IF(X4651-V4651&lt;0.01,"EMPATE TÉCNICO","")),IF(AB4651&lt;I4651,"ESTOQUE INSUFICIENTE",IF(X4651="","",IF(X4651-V4651&lt;0.01,"EMPATE TÉCNICO","")))))</f>
        <v/>
      </c>
      <c r="AG4651" s="16" t="s">
        <v>547</v>
      </c>
      <c r="AH4651" s="16" t="s">
        <v>2039</v>
      </c>
    </row>
    <row r="4652" customFormat="false" ht="15" hidden="false" customHeight="false" outlineLevel="0" collapsed="false">
      <c r="A4652" s="16" t="s">
        <v>14385</v>
      </c>
      <c r="B4652" s="17" t="s">
        <v>14386</v>
      </c>
      <c r="C4652" s="16" t="s">
        <v>14387</v>
      </c>
      <c r="D4652" s="16" t="s">
        <v>637</v>
      </c>
      <c r="E4652" s="18" t="n">
        <v>1</v>
      </c>
      <c r="F4652" s="16" t="s">
        <v>42</v>
      </c>
      <c r="G4652" s="18" t="n">
        <v>1</v>
      </c>
      <c r="H4652" s="16" t="n">
        <v>2.9</v>
      </c>
      <c r="I4652" s="18" t="n">
        <v>7</v>
      </c>
      <c r="J4652" s="19" t="n">
        <v>20.95</v>
      </c>
      <c r="K4652" s="19" t="n">
        <v>20.95</v>
      </c>
      <c r="L4652" s="19" t="n">
        <v>20.95</v>
      </c>
      <c r="M4652" s="19" t="n">
        <f aca="false">IF(J4652&gt;0,J4652,K4652)*E4652</f>
        <v>20.95</v>
      </c>
      <c r="N4652" s="20"/>
      <c r="O4652" s="21" t="str">
        <f aca="false">IF(R4652="","",ROUND(R4652*(1-Premissas!$B$4),4))</f>
        <v/>
      </c>
      <c r="P4652" s="22"/>
      <c r="Q4652" s="22"/>
      <c r="R4652" s="23"/>
      <c r="S4652" s="24"/>
      <c r="T4652" s="24"/>
      <c r="U4652" s="25"/>
      <c r="V4652" s="19" t="str">
        <f aca="false">IF(COUNT(N4652:Q4652)=0,"",MIN(N4652:Q4652))</f>
        <v/>
      </c>
      <c r="W4652" s="16" t="str">
        <f aca="false">IF(V4652="","",INDEX($N$4:$Q$4,MATCH(V4652,N4652:Q4652,0)))</f>
        <v/>
      </c>
      <c r="X4652" s="19" t="str">
        <f aca="false">IF(COUNT(N4652:Q4652)&lt;2,"",SMALL(N4652:Q4652,2))</f>
        <v/>
      </c>
      <c r="Y4652" s="26" t="str">
        <f aca="false">IF(OR(V4652="",M4652=0),"",V4652/M4652-1)</f>
        <v/>
      </c>
      <c r="Z4652" s="26" t="str">
        <f aca="false">IF(OR(V4652="",L4652=""),"",V4652/(L4652*E4652)-1)</f>
        <v/>
      </c>
      <c r="AA4652" s="16" t="str">
        <f aca="false">IF(V4652="","SEM OFERTA",IF(OR(Y4652&gt;Premissas!$B$11,Y4652&lt;Premissas!$B$12),"VERIFICAR - UNIDADE/EMBALAGEM",IF(Y4652&gt;Premissas!$B$6,"NÃO COMPRAR - REAJUSTE &gt;5%","COMPRAR")))</f>
        <v>SEM OFERTA</v>
      </c>
      <c r="AB4652" s="18" t="str">
        <f aca="false">IF(W4652="DIMEC",S4652,IF(W4652="MEDCENTRO",U4652,""))</f>
        <v/>
      </c>
      <c r="AC4652" s="18" t="n">
        <f aca="false">IF(AA4652&lt;&gt;"COMPRAR",0,IF(AB4652="",I4652,MIN(I4652,AB4652)))</f>
        <v>0</v>
      </c>
      <c r="AD4652" s="19" t="n">
        <f aca="false">IF(AC4652&gt;0,AC4652*V4652,0)</f>
        <v>0</v>
      </c>
      <c r="AE4652" s="19" t="n">
        <f aca="false">IF(AC4652&gt;0,(M4652-V4652)*AC4652,0)</f>
        <v>0</v>
      </c>
      <c r="AF4652" s="16" t="str">
        <f aca="false">IF(AA4652&lt;&gt;"COMPRAR","",IF(AB4652="",IF(X4652="","",IF(X4652-V4652&lt;0.01,"EMPATE TÉCNICO","")),IF(AB4652&lt;I4652,"ESTOQUE INSUFICIENTE",IF(X4652="","",IF(X4652-V4652&lt;0.01,"EMPATE TÉCNICO","")))))</f>
        <v/>
      </c>
      <c r="AG4652" s="16" t="s">
        <v>547</v>
      </c>
      <c r="AH4652" s="16" t="s">
        <v>2039</v>
      </c>
    </row>
    <row r="4653" customFormat="false" ht="15" hidden="false" customHeight="false" outlineLevel="0" collapsed="false">
      <c r="A4653" s="16" t="s">
        <v>14388</v>
      </c>
      <c r="B4653" s="17" t="s">
        <v>14389</v>
      </c>
      <c r="C4653" s="16" t="s">
        <v>14390</v>
      </c>
      <c r="D4653" s="16" t="s">
        <v>13399</v>
      </c>
      <c r="E4653" s="18" t="n">
        <v>1</v>
      </c>
      <c r="F4653" s="16" t="s">
        <v>41</v>
      </c>
      <c r="G4653" s="18" t="n">
        <v>0</v>
      </c>
      <c r="H4653" s="16" t="n">
        <v>1.9</v>
      </c>
      <c r="I4653" s="18" t="n">
        <v>5</v>
      </c>
      <c r="J4653" s="19" t="n">
        <v>49.26</v>
      </c>
      <c r="K4653" s="19" t="n">
        <v>49.26</v>
      </c>
      <c r="L4653" s="19" t="n">
        <v>49.26</v>
      </c>
      <c r="M4653" s="19" t="n">
        <f aca="false">IF(J4653&gt;0,J4653,K4653)*E4653</f>
        <v>49.26</v>
      </c>
      <c r="N4653" s="20"/>
      <c r="O4653" s="21" t="str">
        <f aca="false">IF(R4653="","",ROUND(R4653*(1-Premissas!$B$4),4))</f>
        <v/>
      </c>
      <c r="P4653" s="22"/>
      <c r="Q4653" s="22"/>
      <c r="R4653" s="23"/>
      <c r="S4653" s="24"/>
      <c r="T4653" s="24"/>
      <c r="U4653" s="25"/>
      <c r="V4653" s="19" t="str">
        <f aca="false">IF(COUNT(N4653:Q4653)=0,"",MIN(N4653:Q4653))</f>
        <v/>
      </c>
      <c r="W4653" s="16" t="str">
        <f aca="false">IF(V4653="","",INDEX($N$4:$Q$4,MATCH(V4653,N4653:Q4653,0)))</f>
        <v/>
      </c>
      <c r="X4653" s="19" t="str">
        <f aca="false">IF(COUNT(N4653:Q4653)&lt;2,"",SMALL(N4653:Q4653,2))</f>
        <v/>
      </c>
      <c r="Y4653" s="26" t="str">
        <f aca="false">IF(OR(V4653="",M4653=0),"",V4653/M4653-1)</f>
        <v/>
      </c>
      <c r="Z4653" s="26" t="str">
        <f aca="false">IF(OR(V4653="",L4653=""),"",V4653/(L4653*E4653)-1)</f>
        <v/>
      </c>
      <c r="AA4653" s="16" t="str">
        <f aca="false">IF(V4653="","SEM OFERTA",IF(OR(Y4653&gt;Premissas!$B$11,Y4653&lt;Premissas!$B$12),"VERIFICAR - UNIDADE/EMBALAGEM",IF(Y4653&gt;Premissas!$B$6,"NÃO COMPRAR - REAJUSTE &gt;5%","COMPRAR")))</f>
        <v>SEM OFERTA</v>
      </c>
      <c r="AB4653" s="18" t="str">
        <f aca="false">IF(W4653="DIMEC",S4653,IF(W4653="MEDCENTRO",U4653,""))</f>
        <v/>
      </c>
      <c r="AC4653" s="18" t="n">
        <f aca="false">IF(AA4653&lt;&gt;"COMPRAR",0,IF(AB4653="",I4653,MIN(I4653,AB4653)))</f>
        <v>0</v>
      </c>
      <c r="AD4653" s="19" t="n">
        <f aca="false">IF(AC4653&gt;0,AC4653*V4653,0)</f>
        <v>0</v>
      </c>
      <c r="AE4653" s="19" t="n">
        <f aca="false">IF(AC4653&gt;0,(M4653-V4653)*AC4653,0)</f>
        <v>0</v>
      </c>
      <c r="AF4653" s="16" t="str">
        <f aca="false">IF(AA4653&lt;&gt;"COMPRAR","",IF(AB4653="",IF(X4653="","",IF(X4653-V4653&lt;0.01,"EMPATE TÉCNICO","")),IF(AB4653&lt;I4653,"ESTOQUE INSUFICIENTE",IF(X4653="","",IF(X4653-V4653&lt;0.01,"EMPATE TÉCNICO","")))))</f>
        <v/>
      </c>
      <c r="AG4653" s="16" t="s">
        <v>713</v>
      </c>
      <c r="AH4653" s="16" t="s">
        <v>2039</v>
      </c>
    </row>
    <row r="4654" customFormat="false" ht="15" hidden="false" customHeight="false" outlineLevel="0" collapsed="false">
      <c r="A4654" s="16" t="s">
        <v>14391</v>
      </c>
      <c r="B4654" s="17" t="s">
        <v>14392</v>
      </c>
      <c r="C4654" s="16" t="s">
        <v>14393</v>
      </c>
      <c r="D4654" s="16" t="s">
        <v>417</v>
      </c>
      <c r="E4654" s="18" t="n">
        <v>1</v>
      </c>
      <c r="F4654" s="16" t="s">
        <v>41</v>
      </c>
      <c r="G4654" s="18" t="n">
        <v>0</v>
      </c>
      <c r="H4654" s="16" t="n">
        <v>2.6</v>
      </c>
      <c r="I4654" s="18" t="n">
        <v>7</v>
      </c>
      <c r="J4654" s="19" t="n">
        <v>21.965</v>
      </c>
      <c r="K4654" s="19" t="n">
        <v>21.965</v>
      </c>
      <c r="L4654" s="19" t="n">
        <v>21.965</v>
      </c>
      <c r="M4654" s="19" t="n">
        <f aca="false">IF(J4654&gt;0,J4654,K4654)*E4654</f>
        <v>21.965</v>
      </c>
      <c r="N4654" s="20"/>
      <c r="O4654" s="21" t="str">
        <f aca="false">IF(R4654="","",ROUND(R4654*(1-Premissas!$B$4),4))</f>
        <v/>
      </c>
      <c r="P4654" s="22"/>
      <c r="Q4654" s="22"/>
      <c r="R4654" s="23"/>
      <c r="S4654" s="24"/>
      <c r="T4654" s="24"/>
      <c r="U4654" s="25"/>
      <c r="V4654" s="19" t="str">
        <f aca="false">IF(COUNT(N4654:Q4654)=0,"",MIN(N4654:Q4654))</f>
        <v/>
      </c>
      <c r="W4654" s="16" t="str">
        <f aca="false">IF(V4654="","",INDEX($N$4:$Q$4,MATCH(V4654,N4654:Q4654,0)))</f>
        <v/>
      </c>
      <c r="X4654" s="19" t="str">
        <f aca="false">IF(COUNT(N4654:Q4654)&lt;2,"",SMALL(N4654:Q4654,2))</f>
        <v/>
      </c>
      <c r="Y4654" s="26" t="str">
        <f aca="false">IF(OR(V4654="",M4654=0),"",V4654/M4654-1)</f>
        <v/>
      </c>
      <c r="Z4654" s="26" t="str">
        <f aca="false">IF(OR(V4654="",L4654=""),"",V4654/(L4654*E4654)-1)</f>
        <v/>
      </c>
      <c r="AA4654" s="16" t="str">
        <f aca="false">IF(V4654="","SEM OFERTA",IF(OR(Y4654&gt;Premissas!$B$11,Y4654&lt;Premissas!$B$12),"VERIFICAR - UNIDADE/EMBALAGEM",IF(Y4654&gt;Premissas!$B$6,"NÃO COMPRAR - REAJUSTE &gt;5%","COMPRAR")))</f>
        <v>SEM OFERTA</v>
      </c>
      <c r="AB4654" s="18" t="str">
        <f aca="false">IF(W4654="DIMEC",S4654,IF(W4654="MEDCENTRO",U4654,""))</f>
        <v/>
      </c>
      <c r="AC4654" s="18" t="n">
        <f aca="false">IF(AA4654&lt;&gt;"COMPRAR",0,IF(AB4654="",I4654,MIN(I4654,AB4654)))</f>
        <v>0</v>
      </c>
      <c r="AD4654" s="19" t="n">
        <f aca="false">IF(AC4654&gt;0,AC4654*V4654,0)</f>
        <v>0</v>
      </c>
      <c r="AE4654" s="19" t="n">
        <f aca="false">IF(AC4654&gt;0,(M4654-V4654)*AC4654,0)</f>
        <v>0</v>
      </c>
      <c r="AF4654" s="16" t="str">
        <f aca="false">IF(AA4654&lt;&gt;"COMPRAR","",IF(AB4654="",IF(X4654="","",IF(X4654-V4654&lt;0.01,"EMPATE TÉCNICO","")),IF(AB4654&lt;I4654,"ESTOQUE INSUFICIENTE",IF(X4654="","",IF(X4654-V4654&lt;0.01,"EMPATE TÉCNICO","")))))</f>
        <v/>
      </c>
      <c r="AG4654" s="16" t="s">
        <v>547</v>
      </c>
      <c r="AH4654" s="16" t="s">
        <v>2039</v>
      </c>
    </row>
    <row r="4655" customFormat="false" ht="15" hidden="false" customHeight="false" outlineLevel="0" collapsed="false">
      <c r="A4655" s="16" t="s">
        <v>14394</v>
      </c>
      <c r="B4655" s="17" t="s">
        <v>14395</v>
      </c>
      <c r="C4655" s="16" t="s">
        <v>14396</v>
      </c>
      <c r="D4655" s="16" t="s">
        <v>14397</v>
      </c>
      <c r="E4655" s="18" t="n">
        <v>1</v>
      </c>
      <c r="F4655" s="16" t="s">
        <v>41</v>
      </c>
      <c r="G4655" s="18" t="n">
        <v>2</v>
      </c>
      <c r="H4655" s="16" t="n">
        <v>1</v>
      </c>
      <c r="I4655" s="18" t="n">
        <v>1</v>
      </c>
      <c r="J4655" s="19" t="n">
        <v>45.8</v>
      </c>
      <c r="K4655" s="19" t="n">
        <v>45.8</v>
      </c>
      <c r="L4655" s="19" t="n">
        <v>45.8</v>
      </c>
      <c r="M4655" s="19" t="n">
        <f aca="false">IF(J4655&gt;0,J4655,K4655)*E4655</f>
        <v>45.8</v>
      </c>
      <c r="N4655" s="20"/>
      <c r="O4655" s="21" t="str">
        <f aca="false">IF(R4655="","",ROUND(R4655*(1-Premissas!$B$4),4))</f>
        <v/>
      </c>
      <c r="P4655" s="22"/>
      <c r="Q4655" s="22"/>
      <c r="R4655" s="23"/>
      <c r="S4655" s="24"/>
      <c r="T4655" s="24"/>
      <c r="U4655" s="25"/>
      <c r="V4655" s="19" t="str">
        <f aca="false">IF(COUNT(N4655:Q4655)=0,"",MIN(N4655:Q4655))</f>
        <v/>
      </c>
      <c r="W4655" s="16" t="str">
        <f aca="false">IF(V4655="","",INDEX($N$4:$Q$4,MATCH(V4655,N4655:Q4655,0)))</f>
        <v/>
      </c>
      <c r="X4655" s="19" t="str">
        <f aca="false">IF(COUNT(N4655:Q4655)&lt;2,"",SMALL(N4655:Q4655,2))</f>
        <v/>
      </c>
      <c r="Y4655" s="26" t="str">
        <f aca="false">IF(OR(V4655="",M4655=0),"",V4655/M4655-1)</f>
        <v/>
      </c>
      <c r="Z4655" s="26" t="str">
        <f aca="false">IF(OR(V4655="",L4655=""),"",V4655/(L4655*E4655)-1)</f>
        <v/>
      </c>
      <c r="AA4655" s="16" t="str">
        <f aca="false">IF(V4655="","SEM OFERTA",IF(OR(Y4655&gt;Premissas!$B$11,Y4655&lt;Premissas!$B$12),"VERIFICAR - UNIDADE/EMBALAGEM",IF(Y4655&gt;Premissas!$B$6,"NÃO COMPRAR - REAJUSTE &gt;5%","COMPRAR")))</f>
        <v>SEM OFERTA</v>
      </c>
      <c r="AB4655" s="18" t="str">
        <f aca="false">IF(W4655="DIMEC",S4655,IF(W4655="MEDCENTRO",U4655,""))</f>
        <v/>
      </c>
      <c r="AC4655" s="18" t="n">
        <f aca="false">IF(AA4655&lt;&gt;"COMPRAR",0,IF(AB4655="",I4655,MIN(I4655,AB4655)))</f>
        <v>0</v>
      </c>
      <c r="AD4655" s="19" t="n">
        <f aca="false">IF(AC4655&gt;0,AC4655*V4655,0)</f>
        <v>0</v>
      </c>
      <c r="AE4655" s="19" t="n">
        <f aca="false">IF(AC4655&gt;0,(M4655-V4655)*AC4655,0)</f>
        <v>0</v>
      </c>
      <c r="AF4655" s="16" t="str">
        <f aca="false">IF(AA4655&lt;&gt;"COMPRAR","",IF(AB4655="",IF(X4655="","",IF(X4655-V4655&lt;0.01,"EMPATE TÉCNICO","")),IF(AB4655&lt;I4655,"ESTOQUE INSUFICIENTE",IF(X4655="","",IF(X4655-V4655&lt;0.01,"EMPATE TÉCNICO","")))))</f>
        <v/>
      </c>
      <c r="AG4655" s="16" t="s">
        <v>547</v>
      </c>
      <c r="AH4655" s="16" t="s">
        <v>2039</v>
      </c>
    </row>
    <row r="4656" customFormat="false" ht="15" hidden="false" customHeight="false" outlineLevel="0" collapsed="false">
      <c r="A4656" s="16" t="s">
        <v>14398</v>
      </c>
      <c r="B4656" s="17" t="s">
        <v>14399</v>
      </c>
      <c r="C4656" s="16" t="s">
        <v>14400</v>
      </c>
      <c r="D4656" s="16" t="s">
        <v>14401</v>
      </c>
      <c r="E4656" s="18" t="n">
        <v>1</v>
      </c>
      <c r="F4656" s="16" t="s">
        <v>41</v>
      </c>
      <c r="G4656" s="18" t="n">
        <v>5</v>
      </c>
      <c r="H4656" s="16" t="n">
        <v>3.1</v>
      </c>
      <c r="I4656" s="18" t="n">
        <v>3</v>
      </c>
      <c r="J4656" s="19" t="n">
        <v>16.146</v>
      </c>
      <c r="K4656" s="19" t="n">
        <v>16.146</v>
      </c>
      <c r="L4656" s="19" t="n">
        <v>15.79</v>
      </c>
      <c r="M4656" s="19" t="n">
        <f aca="false">IF(J4656&gt;0,J4656,K4656)*E4656</f>
        <v>16.146</v>
      </c>
      <c r="N4656" s="20"/>
      <c r="O4656" s="21" t="str">
        <f aca="false">IF(R4656="","",ROUND(R4656*(1-Premissas!$B$4),4))</f>
        <v/>
      </c>
      <c r="P4656" s="22"/>
      <c r="Q4656" s="22"/>
      <c r="R4656" s="23"/>
      <c r="S4656" s="24"/>
      <c r="T4656" s="24"/>
      <c r="U4656" s="25"/>
      <c r="V4656" s="19" t="str">
        <f aca="false">IF(COUNT(N4656:Q4656)=0,"",MIN(N4656:Q4656))</f>
        <v/>
      </c>
      <c r="W4656" s="16" t="str">
        <f aca="false">IF(V4656="","",INDEX($N$4:$Q$4,MATCH(V4656,N4656:Q4656,0)))</f>
        <v/>
      </c>
      <c r="X4656" s="19" t="str">
        <f aca="false">IF(COUNT(N4656:Q4656)&lt;2,"",SMALL(N4656:Q4656,2))</f>
        <v/>
      </c>
      <c r="Y4656" s="26" t="str">
        <f aca="false">IF(OR(V4656="",M4656=0),"",V4656/M4656-1)</f>
        <v/>
      </c>
      <c r="Z4656" s="26" t="str">
        <f aca="false">IF(OR(V4656="",L4656=""),"",V4656/(L4656*E4656)-1)</f>
        <v/>
      </c>
      <c r="AA4656" s="16" t="str">
        <f aca="false">IF(V4656="","SEM OFERTA",IF(OR(Y4656&gt;Premissas!$B$11,Y4656&lt;Premissas!$B$12),"VERIFICAR - UNIDADE/EMBALAGEM",IF(Y4656&gt;Premissas!$B$6,"NÃO COMPRAR - REAJUSTE &gt;5%","COMPRAR")))</f>
        <v>SEM OFERTA</v>
      </c>
      <c r="AB4656" s="18" t="str">
        <f aca="false">IF(W4656="DIMEC",S4656,IF(W4656="MEDCENTRO",U4656,""))</f>
        <v/>
      </c>
      <c r="AC4656" s="18" t="n">
        <f aca="false">IF(AA4656&lt;&gt;"COMPRAR",0,IF(AB4656="",I4656,MIN(I4656,AB4656)))</f>
        <v>0</v>
      </c>
      <c r="AD4656" s="19" t="n">
        <f aca="false">IF(AC4656&gt;0,AC4656*V4656,0)</f>
        <v>0</v>
      </c>
      <c r="AE4656" s="19" t="n">
        <f aca="false">IF(AC4656&gt;0,(M4656-V4656)*AC4656,0)</f>
        <v>0</v>
      </c>
      <c r="AF4656" s="16" t="str">
        <f aca="false">IF(AA4656&lt;&gt;"COMPRAR","",IF(AB4656="",IF(X4656="","",IF(X4656-V4656&lt;0.01,"EMPATE TÉCNICO","")),IF(AB4656&lt;I4656,"ESTOQUE INSUFICIENTE",IF(X4656="","",IF(X4656-V4656&lt;0.01,"EMPATE TÉCNICO","")))))</f>
        <v/>
      </c>
      <c r="AG4656" s="16" t="s">
        <v>547</v>
      </c>
      <c r="AH4656" s="16" t="s">
        <v>2039</v>
      </c>
    </row>
    <row r="4657" customFormat="false" ht="15" hidden="false" customHeight="false" outlineLevel="0" collapsed="false">
      <c r="A4657" s="16" t="s">
        <v>14402</v>
      </c>
      <c r="B4657" s="17" t="s">
        <v>14403</v>
      </c>
      <c r="C4657" s="16" t="s">
        <v>14404</v>
      </c>
      <c r="D4657" s="16" t="s">
        <v>13923</v>
      </c>
      <c r="E4657" s="18" t="n">
        <v>1</v>
      </c>
      <c r="F4657" s="16" t="s">
        <v>41</v>
      </c>
      <c r="G4657" s="18" t="n">
        <v>22</v>
      </c>
      <c r="H4657" s="16" t="n">
        <v>11</v>
      </c>
      <c r="I4657" s="18" t="n">
        <v>7</v>
      </c>
      <c r="J4657" s="19" t="n">
        <v>13.7173913043478</v>
      </c>
      <c r="K4657" s="19" t="n">
        <v>13.7173913043478</v>
      </c>
      <c r="L4657" s="19" t="n">
        <v>13.094</v>
      </c>
      <c r="M4657" s="19" t="n">
        <f aca="false">IF(J4657&gt;0,J4657,K4657)*E4657</f>
        <v>13.7173913043478</v>
      </c>
      <c r="N4657" s="20"/>
      <c r="O4657" s="21" t="str">
        <f aca="false">IF(R4657="","",ROUND(R4657*(1-Premissas!$B$4),4))</f>
        <v/>
      </c>
      <c r="P4657" s="22"/>
      <c r="Q4657" s="22"/>
      <c r="R4657" s="23"/>
      <c r="S4657" s="24"/>
      <c r="T4657" s="24"/>
      <c r="U4657" s="25"/>
      <c r="V4657" s="19" t="str">
        <f aca="false">IF(COUNT(N4657:Q4657)=0,"",MIN(N4657:Q4657))</f>
        <v/>
      </c>
      <c r="W4657" s="16" t="str">
        <f aca="false">IF(V4657="","",INDEX($N$4:$Q$4,MATCH(V4657,N4657:Q4657,0)))</f>
        <v/>
      </c>
      <c r="X4657" s="19" t="str">
        <f aca="false">IF(COUNT(N4657:Q4657)&lt;2,"",SMALL(N4657:Q4657,2))</f>
        <v/>
      </c>
      <c r="Y4657" s="26" t="str">
        <f aca="false">IF(OR(V4657="",M4657=0),"",V4657/M4657-1)</f>
        <v/>
      </c>
      <c r="Z4657" s="26" t="str">
        <f aca="false">IF(OR(V4657="",L4657=""),"",V4657/(L4657*E4657)-1)</f>
        <v/>
      </c>
      <c r="AA4657" s="16" t="str">
        <f aca="false">IF(V4657="","SEM OFERTA",IF(OR(Y4657&gt;Premissas!$B$11,Y4657&lt;Premissas!$B$12),"VERIFICAR - UNIDADE/EMBALAGEM",IF(Y4657&gt;Premissas!$B$6,"NÃO COMPRAR - REAJUSTE &gt;5%","COMPRAR")))</f>
        <v>SEM OFERTA</v>
      </c>
      <c r="AB4657" s="18" t="str">
        <f aca="false">IF(W4657="DIMEC",S4657,IF(W4657="MEDCENTRO",U4657,""))</f>
        <v/>
      </c>
      <c r="AC4657" s="18" t="n">
        <f aca="false">IF(AA4657&lt;&gt;"COMPRAR",0,IF(AB4657="",I4657,MIN(I4657,AB4657)))</f>
        <v>0</v>
      </c>
      <c r="AD4657" s="19" t="n">
        <f aca="false">IF(AC4657&gt;0,AC4657*V4657,0)</f>
        <v>0</v>
      </c>
      <c r="AE4657" s="19" t="n">
        <f aca="false">IF(AC4657&gt;0,(M4657-V4657)*AC4657,0)</f>
        <v>0</v>
      </c>
      <c r="AF4657" s="16" t="str">
        <f aca="false">IF(AA4657&lt;&gt;"COMPRAR","",IF(AB4657="",IF(X4657="","",IF(X4657-V4657&lt;0.01,"EMPATE TÉCNICO","")),IF(AB4657&lt;I4657,"ESTOQUE INSUFICIENTE",IF(X4657="","",IF(X4657-V4657&lt;0.01,"EMPATE TÉCNICO","")))))</f>
        <v/>
      </c>
      <c r="AG4657" s="16" t="s">
        <v>547</v>
      </c>
      <c r="AH4657" s="16" t="s">
        <v>2039</v>
      </c>
    </row>
    <row r="4658" customFormat="false" ht="15" hidden="false" customHeight="false" outlineLevel="0" collapsed="false">
      <c r="A4658" s="16" t="s">
        <v>14405</v>
      </c>
      <c r="B4658" s="17" t="s">
        <v>14406</v>
      </c>
      <c r="C4658" s="16" t="s">
        <v>14407</v>
      </c>
      <c r="D4658" s="16" t="s">
        <v>10851</v>
      </c>
      <c r="E4658" s="18" t="n">
        <v>1</v>
      </c>
      <c r="F4658" s="16" t="s">
        <v>42</v>
      </c>
      <c r="G4658" s="18" t="n">
        <v>5</v>
      </c>
      <c r="H4658" s="16" t="n">
        <v>2.1</v>
      </c>
      <c r="I4658" s="18" t="n">
        <v>1</v>
      </c>
      <c r="J4658" s="19" t="n">
        <v>57.4975</v>
      </c>
      <c r="K4658" s="19" t="n">
        <v>57.4975</v>
      </c>
      <c r="L4658" s="19" t="n">
        <v>57.4975</v>
      </c>
      <c r="M4658" s="19" t="n">
        <f aca="false">IF(J4658&gt;0,J4658,K4658)*E4658</f>
        <v>57.4975</v>
      </c>
      <c r="N4658" s="20"/>
      <c r="O4658" s="21" t="str">
        <f aca="false">IF(R4658="","",ROUND(R4658*(1-Premissas!$B$4),4))</f>
        <v/>
      </c>
      <c r="P4658" s="22"/>
      <c r="Q4658" s="22"/>
      <c r="R4658" s="23"/>
      <c r="S4658" s="24"/>
      <c r="T4658" s="24"/>
      <c r="U4658" s="25"/>
      <c r="V4658" s="19" t="str">
        <f aca="false">IF(COUNT(N4658:Q4658)=0,"",MIN(N4658:Q4658))</f>
        <v/>
      </c>
      <c r="W4658" s="16" t="str">
        <f aca="false">IF(V4658="","",INDEX($N$4:$Q$4,MATCH(V4658,N4658:Q4658,0)))</f>
        <v/>
      </c>
      <c r="X4658" s="19" t="str">
        <f aca="false">IF(COUNT(N4658:Q4658)&lt;2,"",SMALL(N4658:Q4658,2))</f>
        <v/>
      </c>
      <c r="Y4658" s="26" t="str">
        <f aca="false">IF(OR(V4658="",M4658=0),"",V4658/M4658-1)</f>
        <v/>
      </c>
      <c r="Z4658" s="26" t="str">
        <f aca="false">IF(OR(V4658="",L4658=""),"",V4658/(L4658*E4658)-1)</f>
        <v/>
      </c>
      <c r="AA4658" s="16" t="str">
        <f aca="false">IF(V4658="","SEM OFERTA",IF(OR(Y4658&gt;Premissas!$B$11,Y4658&lt;Premissas!$B$12),"VERIFICAR - UNIDADE/EMBALAGEM",IF(Y4658&gt;Premissas!$B$6,"NÃO COMPRAR - REAJUSTE &gt;5%","COMPRAR")))</f>
        <v>SEM OFERTA</v>
      </c>
      <c r="AB4658" s="18" t="str">
        <f aca="false">IF(W4658="DIMEC",S4658,IF(W4658="MEDCENTRO",U4658,""))</f>
        <v/>
      </c>
      <c r="AC4658" s="18" t="n">
        <f aca="false">IF(AA4658&lt;&gt;"COMPRAR",0,IF(AB4658="",I4658,MIN(I4658,AB4658)))</f>
        <v>0</v>
      </c>
      <c r="AD4658" s="19" t="n">
        <f aca="false">IF(AC4658&gt;0,AC4658*V4658,0)</f>
        <v>0</v>
      </c>
      <c r="AE4658" s="19" t="n">
        <f aca="false">IF(AC4658&gt;0,(M4658-V4658)*AC4658,0)</f>
        <v>0</v>
      </c>
      <c r="AF4658" s="16" t="str">
        <f aca="false">IF(AA4658&lt;&gt;"COMPRAR","",IF(AB4658="",IF(X4658="","",IF(X4658-V4658&lt;0.01,"EMPATE TÉCNICO","")),IF(AB4658&lt;I4658,"ESTOQUE INSUFICIENTE",IF(X4658="","",IF(X4658-V4658&lt;0.01,"EMPATE TÉCNICO","")))))</f>
        <v/>
      </c>
      <c r="AG4658" s="16" t="s">
        <v>547</v>
      </c>
      <c r="AH4658" s="16" t="s">
        <v>2039</v>
      </c>
    </row>
    <row r="4659" customFormat="false" ht="15" hidden="false" customHeight="false" outlineLevel="0" collapsed="false">
      <c r="A4659" s="16" t="s">
        <v>14408</v>
      </c>
      <c r="B4659" s="17" t="s">
        <v>14409</v>
      </c>
      <c r="C4659" s="16" t="s">
        <v>14410</v>
      </c>
      <c r="D4659" s="16" t="s">
        <v>11143</v>
      </c>
      <c r="E4659" s="18" t="n">
        <v>1</v>
      </c>
      <c r="F4659" s="16" t="s">
        <v>41</v>
      </c>
      <c r="G4659" s="18" t="n">
        <v>1</v>
      </c>
      <c r="H4659" s="16" t="n">
        <v>3.2</v>
      </c>
      <c r="I4659" s="18" t="n">
        <v>8</v>
      </c>
      <c r="J4659" s="19" t="n">
        <v>34.09</v>
      </c>
      <c r="K4659" s="19" t="n">
        <v>34.09</v>
      </c>
      <c r="L4659" s="19" t="n">
        <v>34.09</v>
      </c>
      <c r="M4659" s="19" t="n">
        <f aca="false">IF(J4659&gt;0,J4659,K4659)*E4659</f>
        <v>34.09</v>
      </c>
      <c r="N4659" s="20"/>
      <c r="O4659" s="21" t="str">
        <f aca="false">IF(R4659="","",ROUND(R4659*(1-Premissas!$B$4),4))</f>
        <v/>
      </c>
      <c r="P4659" s="22"/>
      <c r="Q4659" s="22"/>
      <c r="R4659" s="23"/>
      <c r="S4659" s="24"/>
      <c r="T4659" s="24"/>
      <c r="U4659" s="25"/>
      <c r="V4659" s="19" t="str">
        <f aca="false">IF(COUNT(N4659:Q4659)=0,"",MIN(N4659:Q4659))</f>
        <v/>
      </c>
      <c r="W4659" s="16" t="str">
        <f aca="false">IF(V4659="","",INDEX($N$4:$Q$4,MATCH(V4659,N4659:Q4659,0)))</f>
        <v/>
      </c>
      <c r="X4659" s="19" t="str">
        <f aca="false">IF(COUNT(N4659:Q4659)&lt;2,"",SMALL(N4659:Q4659,2))</f>
        <v/>
      </c>
      <c r="Y4659" s="26" t="str">
        <f aca="false">IF(OR(V4659="",M4659=0),"",V4659/M4659-1)</f>
        <v/>
      </c>
      <c r="Z4659" s="26" t="str">
        <f aca="false">IF(OR(V4659="",L4659=""),"",V4659/(L4659*E4659)-1)</f>
        <v/>
      </c>
      <c r="AA4659" s="16" t="str">
        <f aca="false">IF(V4659="","SEM OFERTA",IF(OR(Y4659&gt;Premissas!$B$11,Y4659&lt;Premissas!$B$12),"VERIFICAR - UNIDADE/EMBALAGEM",IF(Y4659&gt;Premissas!$B$6,"NÃO COMPRAR - REAJUSTE &gt;5%","COMPRAR")))</f>
        <v>SEM OFERTA</v>
      </c>
      <c r="AB4659" s="18" t="str">
        <f aca="false">IF(W4659="DIMEC",S4659,IF(W4659="MEDCENTRO",U4659,""))</f>
        <v/>
      </c>
      <c r="AC4659" s="18" t="n">
        <f aca="false">IF(AA4659&lt;&gt;"COMPRAR",0,IF(AB4659="",I4659,MIN(I4659,AB4659)))</f>
        <v>0</v>
      </c>
      <c r="AD4659" s="19" t="n">
        <f aca="false">IF(AC4659&gt;0,AC4659*V4659,0)</f>
        <v>0</v>
      </c>
      <c r="AE4659" s="19" t="n">
        <f aca="false">IF(AC4659&gt;0,(M4659-V4659)*AC4659,0)</f>
        <v>0</v>
      </c>
      <c r="AF4659" s="16" t="str">
        <f aca="false">IF(AA4659&lt;&gt;"COMPRAR","",IF(AB4659="",IF(X4659="","",IF(X4659-V4659&lt;0.01,"EMPATE TÉCNICO","")),IF(AB4659&lt;I4659,"ESTOQUE INSUFICIENTE",IF(X4659="","",IF(X4659-V4659&lt;0.01,"EMPATE TÉCNICO","")))))</f>
        <v/>
      </c>
      <c r="AG4659" s="16" t="s">
        <v>547</v>
      </c>
      <c r="AH4659" s="16" t="s">
        <v>2039</v>
      </c>
    </row>
    <row r="4660" customFormat="false" ht="15" hidden="false" customHeight="false" outlineLevel="0" collapsed="false">
      <c r="A4660" s="16" t="s">
        <v>14411</v>
      </c>
      <c r="B4660" s="17" t="s">
        <v>14412</v>
      </c>
      <c r="C4660" s="16" t="s">
        <v>14413</v>
      </c>
      <c r="D4660" s="16" t="s">
        <v>13319</v>
      </c>
      <c r="E4660" s="18" t="n">
        <v>1</v>
      </c>
      <c r="F4660" s="16" t="s">
        <v>41</v>
      </c>
      <c r="G4660" s="18" t="n">
        <v>8</v>
      </c>
      <c r="H4660" s="16" t="n">
        <v>5.4</v>
      </c>
      <c r="I4660" s="18" t="n">
        <v>6</v>
      </c>
      <c r="J4660" s="19" t="n">
        <v>28.79</v>
      </c>
      <c r="K4660" s="19" t="n">
        <v>28.79</v>
      </c>
      <c r="L4660" s="19" t="n">
        <v>28.79</v>
      </c>
      <c r="M4660" s="19" t="n">
        <f aca="false">IF(J4660&gt;0,J4660,K4660)*E4660</f>
        <v>28.79</v>
      </c>
      <c r="N4660" s="20"/>
      <c r="O4660" s="21" t="str">
        <f aca="false">IF(R4660="","",ROUND(R4660*(1-Premissas!$B$4),4))</f>
        <v/>
      </c>
      <c r="P4660" s="22"/>
      <c r="Q4660" s="22"/>
      <c r="R4660" s="23"/>
      <c r="S4660" s="24"/>
      <c r="T4660" s="24"/>
      <c r="U4660" s="25"/>
      <c r="V4660" s="19" t="str">
        <f aca="false">IF(COUNT(N4660:Q4660)=0,"",MIN(N4660:Q4660))</f>
        <v/>
      </c>
      <c r="W4660" s="16" t="str">
        <f aca="false">IF(V4660="","",INDEX($N$4:$Q$4,MATCH(V4660,N4660:Q4660,0)))</f>
        <v/>
      </c>
      <c r="X4660" s="19" t="str">
        <f aca="false">IF(COUNT(N4660:Q4660)&lt;2,"",SMALL(N4660:Q4660,2))</f>
        <v/>
      </c>
      <c r="Y4660" s="26" t="str">
        <f aca="false">IF(OR(V4660="",M4660=0),"",V4660/M4660-1)</f>
        <v/>
      </c>
      <c r="Z4660" s="26" t="str">
        <f aca="false">IF(OR(V4660="",L4660=""),"",V4660/(L4660*E4660)-1)</f>
        <v/>
      </c>
      <c r="AA4660" s="16" t="str">
        <f aca="false">IF(V4660="","SEM OFERTA",IF(OR(Y4660&gt;Premissas!$B$11,Y4660&lt;Premissas!$B$12),"VERIFICAR - UNIDADE/EMBALAGEM",IF(Y4660&gt;Premissas!$B$6,"NÃO COMPRAR - REAJUSTE &gt;5%","COMPRAR")))</f>
        <v>SEM OFERTA</v>
      </c>
      <c r="AB4660" s="18" t="str">
        <f aca="false">IF(W4660="DIMEC",S4660,IF(W4660="MEDCENTRO",U4660,""))</f>
        <v/>
      </c>
      <c r="AC4660" s="18" t="n">
        <f aca="false">IF(AA4660&lt;&gt;"COMPRAR",0,IF(AB4660="",I4660,MIN(I4660,AB4660)))</f>
        <v>0</v>
      </c>
      <c r="AD4660" s="19" t="n">
        <f aca="false">IF(AC4660&gt;0,AC4660*V4660,0)</f>
        <v>0</v>
      </c>
      <c r="AE4660" s="19" t="n">
        <f aca="false">IF(AC4660&gt;0,(M4660-V4660)*AC4660,0)</f>
        <v>0</v>
      </c>
      <c r="AF4660" s="16" t="str">
        <f aca="false">IF(AA4660&lt;&gt;"COMPRAR","",IF(AB4660="",IF(X4660="","",IF(X4660-V4660&lt;0.01,"EMPATE TÉCNICO","")),IF(AB4660&lt;I4660,"ESTOQUE INSUFICIENTE",IF(X4660="","",IF(X4660-V4660&lt;0.01,"EMPATE TÉCNICO","")))))</f>
        <v/>
      </c>
      <c r="AG4660" s="16" t="s">
        <v>547</v>
      </c>
      <c r="AH4660" s="16" t="s">
        <v>2039</v>
      </c>
    </row>
    <row r="4661" customFormat="false" ht="15" hidden="false" customHeight="false" outlineLevel="0" collapsed="false">
      <c r="A4661" s="16" t="s">
        <v>14414</v>
      </c>
      <c r="B4661" s="17" t="s">
        <v>14415</v>
      </c>
      <c r="C4661" s="16" t="s">
        <v>14416</v>
      </c>
      <c r="D4661" s="16" t="s">
        <v>641</v>
      </c>
      <c r="E4661" s="18" t="n">
        <v>1</v>
      </c>
      <c r="F4661" s="16" t="s">
        <v>43</v>
      </c>
      <c r="G4661" s="18" t="n">
        <v>0</v>
      </c>
      <c r="H4661" s="16" t="n">
        <v>2.1</v>
      </c>
      <c r="I4661" s="18" t="n">
        <v>6</v>
      </c>
      <c r="J4661" s="19" t="n">
        <v>21.36</v>
      </c>
      <c r="K4661" s="19" t="n">
        <v>21.36</v>
      </c>
      <c r="L4661" s="19" t="n">
        <v>21.36</v>
      </c>
      <c r="M4661" s="19" t="n">
        <f aca="false">IF(J4661&gt;0,J4661,K4661)*E4661</f>
        <v>21.36</v>
      </c>
      <c r="N4661" s="20"/>
      <c r="O4661" s="21" t="str">
        <f aca="false">IF(R4661="","",ROUND(R4661*(1-Premissas!$B$4),4))</f>
        <v/>
      </c>
      <c r="P4661" s="22"/>
      <c r="Q4661" s="22"/>
      <c r="R4661" s="23"/>
      <c r="S4661" s="24"/>
      <c r="T4661" s="24"/>
      <c r="U4661" s="25"/>
      <c r="V4661" s="19" t="str">
        <f aca="false">IF(COUNT(N4661:Q4661)=0,"",MIN(N4661:Q4661))</f>
        <v/>
      </c>
      <c r="W4661" s="16" t="str">
        <f aca="false">IF(V4661="","",INDEX($N$4:$Q$4,MATCH(V4661,N4661:Q4661,0)))</f>
        <v/>
      </c>
      <c r="X4661" s="19" t="str">
        <f aca="false">IF(COUNT(N4661:Q4661)&lt;2,"",SMALL(N4661:Q4661,2))</f>
        <v/>
      </c>
      <c r="Y4661" s="26" t="str">
        <f aca="false">IF(OR(V4661="",M4661=0),"",V4661/M4661-1)</f>
        <v/>
      </c>
      <c r="Z4661" s="26" t="str">
        <f aca="false">IF(OR(V4661="",L4661=""),"",V4661/(L4661*E4661)-1)</f>
        <v/>
      </c>
      <c r="AA4661" s="16" t="str">
        <f aca="false">IF(V4661="","SEM OFERTA",IF(OR(Y4661&gt;Premissas!$B$11,Y4661&lt;Premissas!$B$12),"VERIFICAR - UNIDADE/EMBALAGEM",IF(Y4661&gt;Premissas!$B$6,"NÃO COMPRAR - REAJUSTE &gt;5%","COMPRAR")))</f>
        <v>SEM OFERTA</v>
      </c>
      <c r="AB4661" s="18" t="str">
        <f aca="false">IF(W4661="DIMEC",S4661,IF(W4661="MEDCENTRO",U4661,""))</f>
        <v/>
      </c>
      <c r="AC4661" s="18" t="n">
        <f aca="false">IF(AA4661&lt;&gt;"COMPRAR",0,IF(AB4661="",I4661,MIN(I4661,AB4661)))</f>
        <v>0</v>
      </c>
      <c r="AD4661" s="19" t="n">
        <f aca="false">IF(AC4661&gt;0,AC4661*V4661,0)</f>
        <v>0</v>
      </c>
      <c r="AE4661" s="19" t="n">
        <f aca="false">IF(AC4661&gt;0,(M4661-V4661)*AC4661,0)</f>
        <v>0</v>
      </c>
      <c r="AF4661" s="16" t="str">
        <f aca="false">IF(AA4661&lt;&gt;"COMPRAR","",IF(AB4661="",IF(X4661="","",IF(X4661-V4661&lt;0.01,"EMPATE TÉCNICO","")),IF(AB4661&lt;I4661,"ESTOQUE INSUFICIENTE",IF(X4661="","",IF(X4661-V4661&lt;0.01,"EMPATE TÉCNICO","")))))</f>
        <v/>
      </c>
      <c r="AG4661" s="16" t="s">
        <v>547</v>
      </c>
      <c r="AH4661" s="16" t="s">
        <v>2039</v>
      </c>
    </row>
    <row r="4662" customFormat="false" ht="15" hidden="false" customHeight="false" outlineLevel="0" collapsed="false">
      <c r="A4662" s="16" t="s">
        <v>14417</v>
      </c>
      <c r="B4662" s="17" t="s">
        <v>14418</v>
      </c>
      <c r="C4662" s="16" t="s">
        <v>14419</v>
      </c>
      <c r="D4662" s="16" t="s">
        <v>641</v>
      </c>
      <c r="E4662" s="18" t="n">
        <v>1</v>
      </c>
      <c r="F4662" s="16" t="s">
        <v>41</v>
      </c>
      <c r="G4662" s="18" t="n">
        <v>2</v>
      </c>
      <c r="H4662" s="16" t="n">
        <v>5.9</v>
      </c>
      <c r="I4662" s="18" t="n">
        <v>14</v>
      </c>
      <c r="J4662" s="19" t="n">
        <v>28.1</v>
      </c>
      <c r="K4662" s="19" t="n">
        <v>28.1</v>
      </c>
      <c r="L4662" s="19" t="n">
        <v>28.1</v>
      </c>
      <c r="M4662" s="19" t="n">
        <f aca="false">IF(J4662&gt;0,J4662,K4662)*E4662</f>
        <v>28.1</v>
      </c>
      <c r="N4662" s="20"/>
      <c r="O4662" s="21" t="str">
        <f aca="false">IF(R4662="","",ROUND(R4662*(1-Premissas!$B$4),4))</f>
        <v/>
      </c>
      <c r="P4662" s="22"/>
      <c r="Q4662" s="22"/>
      <c r="R4662" s="23"/>
      <c r="S4662" s="24"/>
      <c r="T4662" s="24"/>
      <c r="U4662" s="25"/>
      <c r="V4662" s="19" t="str">
        <f aca="false">IF(COUNT(N4662:Q4662)=0,"",MIN(N4662:Q4662))</f>
        <v/>
      </c>
      <c r="W4662" s="16" t="str">
        <f aca="false">IF(V4662="","",INDEX($N$4:$Q$4,MATCH(V4662,N4662:Q4662,0)))</f>
        <v/>
      </c>
      <c r="X4662" s="19" t="str">
        <f aca="false">IF(COUNT(N4662:Q4662)&lt;2,"",SMALL(N4662:Q4662,2))</f>
        <v/>
      </c>
      <c r="Y4662" s="26" t="str">
        <f aca="false">IF(OR(V4662="",M4662=0),"",V4662/M4662-1)</f>
        <v/>
      </c>
      <c r="Z4662" s="26" t="str">
        <f aca="false">IF(OR(V4662="",L4662=""),"",V4662/(L4662*E4662)-1)</f>
        <v/>
      </c>
      <c r="AA4662" s="16" t="str">
        <f aca="false">IF(V4662="","SEM OFERTA",IF(OR(Y4662&gt;Premissas!$B$11,Y4662&lt;Premissas!$B$12),"VERIFICAR - UNIDADE/EMBALAGEM",IF(Y4662&gt;Premissas!$B$6,"NÃO COMPRAR - REAJUSTE &gt;5%","COMPRAR")))</f>
        <v>SEM OFERTA</v>
      </c>
      <c r="AB4662" s="18" t="str">
        <f aca="false">IF(W4662="DIMEC",S4662,IF(W4662="MEDCENTRO",U4662,""))</f>
        <v/>
      </c>
      <c r="AC4662" s="18" t="n">
        <f aca="false">IF(AA4662&lt;&gt;"COMPRAR",0,IF(AB4662="",I4662,MIN(I4662,AB4662)))</f>
        <v>0</v>
      </c>
      <c r="AD4662" s="19" t="n">
        <f aca="false">IF(AC4662&gt;0,AC4662*V4662,0)</f>
        <v>0</v>
      </c>
      <c r="AE4662" s="19" t="n">
        <f aca="false">IF(AC4662&gt;0,(M4662-V4662)*AC4662,0)</f>
        <v>0</v>
      </c>
      <c r="AF4662" s="16" t="str">
        <f aca="false">IF(AA4662&lt;&gt;"COMPRAR","",IF(AB4662="",IF(X4662="","",IF(X4662-V4662&lt;0.01,"EMPATE TÉCNICO","")),IF(AB4662&lt;I4662,"ESTOQUE INSUFICIENTE",IF(X4662="","",IF(X4662-V4662&lt;0.01,"EMPATE TÉCNICO","")))))</f>
        <v/>
      </c>
      <c r="AG4662" s="16" t="s">
        <v>547</v>
      </c>
      <c r="AH4662" s="16" t="s">
        <v>2039</v>
      </c>
    </row>
    <row r="4663" customFormat="false" ht="15" hidden="false" customHeight="false" outlineLevel="0" collapsed="false">
      <c r="A4663" s="16" t="s">
        <v>14420</v>
      </c>
      <c r="B4663" s="17" t="s">
        <v>14421</v>
      </c>
      <c r="C4663" s="16" t="s">
        <v>14422</v>
      </c>
      <c r="D4663" s="16" t="s">
        <v>641</v>
      </c>
      <c r="E4663" s="18" t="n">
        <v>1</v>
      </c>
      <c r="F4663" s="16" t="s">
        <v>41</v>
      </c>
      <c r="G4663" s="18" t="n">
        <v>7</v>
      </c>
      <c r="H4663" s="16" t="n">
        <v>3.5</v>
      </c>
      <c r="I4663" s="18" t="n">
        <v>2</v>
      </c>
      <c r="J4663" s="19" t="n">
        <v>69.44</v>
      </c>
      <c r="K4663" s="19" t="n">
        <v>69.44</v>
      </c>
      <c r="L4663" s="19" t="n">
        <v>22.5133</v>
      </c>
      <c r="M4663" s="19" t="n">
        <f aca="false">IF(J4663&gt;0,J4663,K4663)*E4663</f>
        <v>69.44</v>
      </c>
      <c r="N4663" s="20"/>
      <c r="O4663" s="21" t="str">
        <f aca="false">IF(R4663="","",ROUND(R4663*(1-Premissas!$B$4),4))</f>
        <v/>
      </c>
      <c r="P4663" s="22"/>
      <c r="Q4663" s="22"/>
      <c r="R4663" s="23"/>
      <c r="S4663" s="24"/>
      <c r="T4663" s="24"/>
      <c r="U4663" s="25"/>
      <c r="V4663" s="19" t="str">
        <f aca="false">IF(COUNT(N4663:Q4663)=0,"",MIN(N4663:Q4663))</f>
        <v/>
      </c>
      <c r="W4663" s="16" t="str">
        <f aca="false">IF(V4663="","",INDEX($N$4:$Q$4,MATCH(V4663,N4663:Q4663,0)))</f>
        <v/>
      </c>
      <c r="X4663" s="19" t="str">
        <f aca="false">IF(COUNT(N4663:Q4663)&lt;2,"",SMALL(N4663:Q4663,2))</f>
        <v/>
      </c>
      <c r="Y4663" s="26" t="str">
        <f aca="false">IF(OR(V4663="",M4663=0),"",V4663/M4663-1)</f>
        <v/>
      </c>
      <c r="Z4663" s="26" t="str">
        <f aca="false">IF(OR(V4663="",L4663=""),"",V4663/(L4663*E4663)-1)</f>
        <v/>
      </c>
      <c r="AA4663" s="16" t="str">
        <f aca="false">IF(V4663="","SEM OFERTA",IF(OR(Y4663&gt;Premissas!$B$11,Y4663&lt;Premissas!$B$12),"VERIFICAR - UNIDADE/EMBALAGEM",IF(Y4663&gt;Premissas!$B$6,"NÃO COMPRAR - REAJUSTE &gt;5%","COMPRAR")))</f>
        <v>SEM OFERTA</v>
      </c>
      <c r="AB4663" s="18" t="str">
        <f aca="false">IF(W4663="DIMEC",S4663,IF(W4663="MEDCENTRO",U4663,""))</f>
        <v/>
      </c>
      <c r="AC4663" s="18" t="n">
        <f aca="false">IF(AA4663&lt;&gt;"COMPRAR",0,IF(AB4663="",I4663,MIN(I4663,AB4663)))</f>
        <v>0</v>
      </c>
      <c r="AD4663" s="19" t="n">
        <f aca="false">IF(AC4663&gt;0,AC4663*V4663,0)</f>
        <v>0</v>
      </c>
      <c r="AE4663" s="19" t="n">
        <f aca="false">IF(AC4663&gt;0,(M4663-V4663)*AC4663,0)</f>
        <v>0</v>
      </c>
      <c r="AF4663" s="16" t="str">
        <f aca="false">IF(AA4663&lt;&gt;"COMPRAR","",IF(AB4663="",IF(X4663="","",IF(X4663-V4663&lt;0.01,"EMPATE TÉCNICO","")),IF(AB4663&lt;I4663,"ESTOQUE INSUFICIENTE",IF(X4663="","",IF(X4663-V4663&lt;0.01,"EMPATE TÉCNICO","")))))</f>
        <v/>
      </c>
      <c r="AG4663" s="16" t="s">
        <v>547</v>
      </c>
      <c r="AH4663" s="16" t="s">
        <v>2039</v>
      </c>
    </row>
    <row r="4664" customFormat="false" ht="15" hidden="false" customHeight="false" outlineLevel="0" collapsed="false">
      <c r="A4664" s="16" t="s">
        <v>14423</v>
      </c>
      <c r="B4664" s="17" t="s">
        <v>14424</v>
      </c>
      <c r="C4664" s="16" t="s">
        <v>14425</v>
      </c>
      <c r="D4664" s="16" t="s">
        <v>641</v>
      </c>
      <c r="E4664" s="18" t="n">
        <v>1</v>
      </c>
      <c r="F4664" s="16" t="s">
        <v>41</v>
      </c>
      <c r="G4664" s="18" t="n">
        <v>9</v>
      </c>
      <c r="H4664" s="16" t="n">
        <v>5.4</v>
      </c>
      <c r="I4664" s="18" t="n">
        <v>5</v>
      </c>
      <c r="J4664" s="19" t="n">
        <v>28.7</v>
      </c>
      <c r="K4664" s="19" t="n">
        <v>28.7</v>
      </c>
      <c r="L4664" s="19" t="n">
        <v>28.4</v>
      </c>
      <c r="M4664" s="19" t="n">
        <f aca="false">IF(J4664&gt;0,J4664,K4664)*E4664</f>
        <v>28.7</v>
      </c>
      <c r="N4664" s="20"/>
      <c r="O4664" s="21" t="str">
        <f aca="false">IF(R4664="","",ROUND(R4664*(1-Premissas!$B$4),4))</f>
        <v/>
      </c>
      <c r="P4664" s="22"/>
      <c r="Q4664" s="22"/>
      <c r="R4664" s="23"/>
      <c r="S4664" s="24"/>
      <c r="T4664" s="24"/>
      <c r="U4664" s="25"/>
      <c r="V4664" s="19" t="str">
        <f aca="false">IF(COUNT(N4664:Q4664)=0,"",MIN(N4664:Q4664))</f>
        <v/>
      </c>
      <c r="W4664" s="16" t="str">
        <f aca="false">IF(V4664="","",INDEX($N$4:$Q$4,MATCH(V4664,N4664:Q4664,0)))</f>
        <v/>
      </c>
      <c r="X4664" s="19" t="str">
        <f aca="false">IF(COUNT(N4664:Q4664)&lt;2,"",SMALL(N4664:Q4664,2))</f>
        <v/>
      </c>
      <c r="Y4664" s="26" t="str">
        <f aca="false">IF(OR(V4664="",M4664=0),"",V4664/M4664-1)</f>
        <v/>
      </c>
      <c r="Z4664" s="26" t="str">
        <f aca="false">IF(OR(V4664="",L4664=""),"",V4664/(L4664*E4664)-1)</f>
        <v/>
      </c>
      <c r="AA4664" s="16" t="str">
        <f aca="false">IF(V4664="","SEM OFERTA",IF(OR(Y4664&gt;Premissas!$B$11,Y4664&lt;Premissas!$B$12),"VERIFICAR - UNIDADE/EMBALAGEM",IF(Y4664&gt;Premissas!$B$6,"NÃO COMPRAR - REAJUSTE &gt;5%","COMPRAR")))</f>
        <v>SEM OFERTA</v>
      </c>
      <c r="AB4664" s="18" t="str">
        <f aca="false">IF(W4664="DIMEC",S4664,IF(W4664="MEDCENTRO",U4664,""))</f>
        <v/>
      </c>
      <c r="AC4664" s="18" t="n">
        <f aca="false">IF(AA4664&lt;&gt;"COMPRAR",0,IF(AB4664="",I4664,MIN(I4664,AB4664)))</f>
        <v>0</v>
      </c>
      <c r="AD4664" s="19" t="n">
        <f aca="false">IF(AC4664&gt;0,AC4664*V4664,0)</f>
        <v>0</v>
      </c>
      <c r="AE4664" s="19" t="n">
        <f aca="false">IF(AC4664&gt;0,(M4664-V4664)*AC4664,0)</f>
        <v>0</v>
      </c>
      <c r="AF4664" s="16" t="str">
        <f aca="false">IF(AA4664&lt;&gt;"COMPRAR","",IF(AB4664="",IF(X4664="","",IF(X4664-V4664&lt;0.01,"EMPATE TÉCNICO","")),IF(AB4664&lt;I4664,"ESTOQUE INSUFICIENTE",IF(X4664="","",IF(X4664-V4664&lt;0.01,"EMPATE TÉCNICO","")))))</f>
        <v/>
      </c>
      <c r="AG4664" s="16" t="s">
        <v>547</v>
      </c>
      <c r="AH4664" s="16" t="s">
        <v>2039</v>
      </c>
    </row>
    <row r="4665" customFormat="false" ht="15" hidden="false" customHeight="false" outlineLevel="0" collapsed="false">
      <c r="A4665" s="16" t="s">
        <v>14426</v>
      </c>
      <c r="B4665" s="17" t="s">
        <v>14427</v>
      </c>
      <c r="C4665" s="16" t="s">
        <v>14428</v>
      </c>
      <c r="D4665" s="16" t="s">
        <v>641</v>
      </c>
      <c r="E4665" s="18" t="n">
        <v>1</v>
      </c>
      <c r="F4665" s="16" t="s">
        <v>43</v>
      </c>
      <c r="G4665" s="18" t="n">
        <v>1</v>
      </c>
      <c r="H4665" s="16" t="n">
        <v>1.7</v>
      </c>
      <c r="I4665" s="18" t="n">
        <v>4</v>
      </c>
      <c r="J4665" s="19" t="n">
        <v>36.5</v>
      </c>
      <c r="K4665" s="19" t="n">
        <v>36.5</v>
      </c>
      <c r="L4665" s="19" t="n">
        <v>36.5</v>
      </c>
      <c r="M4665" s="19" t="n">
        <f aca="false">IF(J4665&gt;0,J4665,K4665)*E4665</f>
        <v>36.5</v>
      </c>
      <c r="N4665" s="20"/>
      <c r="O4665" s="21" t="str">
        <f aca="false">IF(R4665="","",ROUND(R4665*(1-Premissas!$B$4),4))</f>
        <v/>
      </c>
      <c r="P4665" s="22"/>
      <c r="Q4665" s="22"/>
      <c r="R4665" s="23"/>
      <c r="S4665" s="24"/>
      <c r="T4665" s="24"/>
      <c r="U4665" s="25"/>
      <c r="V4665" s="19" t="str">
        <f aca="false">IF(COUNT(N4665:Q4665)=0,"",MIN(N4665:Q4665))</f>
        <v/>
      </c>
      <c r="W4665" s="16" t="str">
        <f aca="false">IF(V4665="","",INDEX($N$4:$Q$4,MATCH(V4665,N4665:Q4665,0)))</f>
        <v/>
      </c>
      <c r="X4665" s="19" t="str">
        <f aca="false">IF(COUNT(N4665:Q4665)&lt;2,"",SMALL(N4665:Q4665,2))</f>
        <v/>
      </c>
      <c r="Y4665" s="26" t="str">
        <f aca="false">IF(OR(V4665="",M4665=0),"",V4665/M4665-1)</f>
        <v/>
      </c>
      <c r="Z4665" s="26" t="str">
        <f aca="false">IF(OR(V4665="",L4665=""),"",V4665/(L4665*E4665)-1)</f>
        <v/>
      </c>
      <c r="AA4665" s="16" t="str">
        <f aca="false">IF(V4665="","SEM OFERTA",IF(OR(Y4665&gt;Premissas!$B$11,Y4665&lt;Premissas!$B$12),"VERIFICAR - UNIDADE/EMBALAGEM",IF(Y4665&gt;Premissas!$B$6,"NÃO COMPRAR - REAJUSTE &gt;5%","COMPRAR")))</f>
        <v>SEM OFERTA</v>
      </c>
      <c r="AB4665" s="18" t="str">
        <f aca="false">IF(W4665="DIMEC",S4665,IF(W4665="MEDCENTRO",U4665,""))</f>
        <v/>
      </c>
      <c r="AC4665" s="18" t="n">
        <f aca="false">IF(AA4665&lt;&gt;"COMPRAR",0,IF(AB4665="",I4665,MIN(I4665,AB4665)))</f>
        <v>0</v>
      </c>
      <c r="AD4665" s="19" t="n">
        <f aca="false">IF(AC4665&gt;0,AC4665*V4665,0)</f>
        <v>0</v>
      </c>
      <c r="AE4665" s="19" t="n">
        <f aca="false">IF(AC4665&gt;0,(M4665-V4665)*AC4665,0)</f>
        <v>0</v>
      </c>
      <c r="AF4665" s="16" t="str">
        <f aca="false">IF(AA4665&lt;&gt;"COMPRAR","",IF(AB4665="",IF(X4665="","",IF(X4665-V4665&lt;0.01,"EMPATE TÉCNICO","")),IF(AB4665&lt;I4665,"ESTOQUE INSUFICIENTE",IF(X4665="","",IF(X4665-V4665&lt;0.01,"EMPATE TÉCNICO","")))))</f>
        <v/>
      </c>
      <c r="AG4665" s="16" t="s">
        <v>547</v>
      </c>
      <c r="AH4665" s="16" t="s">
        <v>2039</v>
      </c>
    </row>
    <row r="4666" customFormat="false" ht="15" hidden="false" customHeight="false" outlineLevel="0" collapsed="false">
      <c r="A4666" s="16" t="s">
        <v>14429</v>
      </c>
      <c r="B4666" s="17" t="s">
        <v>14430</v>
      </c>
      <c r="C4666" s="16" t="s">
        <v>14431</v>
      </c>
      <c r="D4666" s="16" t="s">
        <v>637</v>
      </c>
      <c r="E4666" s="18" t="n">
        <v>1</v>
      </c>
      <c r="F4666" s="16" t="s">
        <v>41</v>
      </c>
      <c r="G4666" s="18" t="n">
        <v>11</v>
      </c>
      <c r="H4666" s="16" t="n">
        <v>4.3</v>
      </c>
      <c r="I4666" s="18" t="n">
        <v>1</v>
      </c>
      <c r="J4666" s="19" t="n">
        <v>26.63</v>
      </c>
      <c r="K4666" s="19" t="n">
        <v>26.63</v>
      </c>
      <c r="L4666" s="19" t="n">
        <v>22.9</v>
      </c>
      <c r="M4666" s="19" t="n">
        <f aca="false">IF(J4666&gt;0,J4666,K4666)*E4666</f>
        <v>26.63</v>
      </c>
      <c r="N4666" s="20"/>
      <c r="O4666" s="21" t="str">
        <f aca="false">IF(R4666="","",ROUND(R4666*(1-Premissas!$B$4),4))</f>
        <v/>
      </c>
      <c r="P4666" s="22"/>
      <c r="Q4666" s="22"/>
      <c r="R4666" s="23"/>
      <c r="S4666" s="24"/>
      <c r="T4666" s="24"/>
      <c r="U4666" s="25"/>
      <c r="V4666" s="19" t="str">
        <f aca="false">IF(COUNT(N4666:Q4666)=0,"",MIN(N4666:Q4666))</f>
        <v/>
      </c>
      <c r="W4666" s="16" t="str">
        <f aca="false">IF(V4666="","",INDEX($N$4:$Q$4,MATCH(V4666,N4666:Q4666,0)))</f>
        <v/>
      </c>
      <c r="X4666" s="19" t="str">
        <f aca="false">IF(COUNT(N4666:Q4666)&lt;2,"",SMALL(N4666:Q4666,2))</f>
        <v/>
      </c>
      <c r="Y4666" s="26" t="str">
        <f aca="false">IF(OR(V4666="",M4666=0),"",V4666/M4666-1)</f>
        <v/>
      </c>
      <c r="Z4666" s="26" t="str">
        <f aca="false">IF(OR(V4666="",L4666=""),"",V4666/(L4666*E4666)-1)</f>
        <v/>
      </c>
      <c r="AA4666" s="16" t="str">
        <f aca="false">IF(V4666="","SEM OFERTA",IF(OR(Y4666&gt;Premissas!$B$11,Y4666&lt;Premissas!$B$12),"VERIFICAR - UNIDADE/EMBALAGEM",IF(Y4666&gt;Premissas!$B$6,"NÃO COMPRAR - REAJUSTE &gt;5%","COMPRAR")))</f>
        <v>SEM OFERTA</v>
      </c>
      <c r="AB4666" s="18" t="str">
        <f aca="false">IF(W4666="DIMEC",S4666,IF(W4666="MEDCENTRO",U4666,""))</f>
        <v/>
      </c>
      <c r="AC4666" s="18" t="n">
        <f aca="false">IF(AA4666&lt;&gt;"COMPRAR",0,IF(AB4666="",I4666,MIN(I4666,AB4666)))</f>
        <v>0</v>
      </c>
      <c r="AD4666" s="19" t="n">
        <f aca="false">IF(AC4666&gt;0,AC4666*V4666,0)</f>
        <v>0</v>
      </c>
      <c r="AE4666" s="19" t="n">
        <f aca="false">IF(AC4666&gt;0,(M4666-V4666)*AC4666,0)</f>
        <v>0</v>
      </c>
      <c r="AF4666" s="16" t="str">
        <f aca="false">IF(AA4666&lt;&gt;"COMPRAR","",IF(AB4666="",IF(X4666="","",IF(X4666-V4666&lt;0.01,"EMPATE TÉCNICO","")),IF(AB4666&lt;I4666,"ESTOQUE INSUFICIENTE",IF(X4666="","",IF(X4666-V4666&lt;0.01,"EMPATE TÉCNICO","")))))</f>
        <v/>
      </c>
      <c r="AG4666" s="16" t="s">
        <v>547</v>
      </c>
      <c r="AH4666" s="16" t="s">
        <v>2039</v>
      </c>
    </row>
    <row r="4667" customFormat="false" ht="15" hidden="false" customHeight="false" outlineLevel="0" collapsed="false">
      <c r="A4667" s="16" t="s">
        <v>14432</v>
      </c>
      <c r="B4667" s="17" t="s">
        <v>14433</v>
      </c>
      <c r="C4667" s="16" t="s">
        <v>14434</v>
      </c>
      <c r="D4667" s="16" t="s">
        <v>637</v>
      </c>
      <c r="E4667" s="18" t="n">
        <v>1</v>
      </c>
      <c r="F4667" s="16" t="s">
        <v>41</v>
      </c>
      <c r="G4667" s="18" t="n">
        <v>43</v>
      </c>
      <c r="H4667" s="16" t="n">
        <v>24.5</v>
      </c>
      <c r="I4667" s="18" t="n">
        <v>20</v>
      </c>
      <c r="J4667" s="19" t="n">
        <v>10.1</v>
      </c>
      <c r="K4667" s="19" t="n">
        <v>10.1</v>
      </c>
      <c r="L4667" s="19" t="n">
        <v>7.61</v>
      </c>
      <c r="M4667" s="19" t="n">
        <f aca="false">IF(J4667&gt;0,J4667,K4667)*E4667</f>
        <v>10.1</v>
      </c>
      <c r="N4667" s="20"/>
      <c r="O4667" s="21" t="str">
        <f aca="false">IF(R4667="","",ROUND(R4667*(1-Premissas!$B$4),4))</f>
        <v/>
      </c>
      <c r="P4667" s="22"/>
      <c r="Q4667" s="22"/>
      <c r="R4667" s="23"/>
      <c r="S4667" s="24"/>
      <c r="T4667" s="24"/>
      <c r="U4667" s="25"/>
      <c r="V4667" s="19" t="str">
        <f aca="false">IF(COUNT(N4667:Q4667)=0,"",MIN(N4667:Q4667))</f>
        <v/>
      </c>
      <c r="W4667" s="16" t="str">
        <f aca="false">IF(V4667="","",INDEX($N$4:$Q$4,MATCH(V4667,N4667:Q4667,0)))</f>
        <v/>
      </c>
      <c r="X4667" s="19" t="str">
        <f aca="false">IF(COUNT(N4667:Q4667)&lt;2,"",SMALL(N4667:Q4667,2))</f>
        <v/>
      </c>
      <c r="Y4667" s="26" t="str">
        <f aca="false">IF(OR(V4667="",M4667=0),"",V4667/M4667-1)</f>
        <v/>
      </c>
      <c r="Z4667" s="26" t="str">
        <f aca="false">IF(OR(V4667="",L4667=""),"",V4667/(L4667*E4667)-1)</f>
        <v/>
      </c>
      <c r="AA4667" s="16" t="str">
        <f aca="false">IF(V4667="","SEM OFERTA",IF(OR(Y4667&gt;Premissas!$B$11,Y4667&lt;Premissas!$B$12),"VERIFICAR - UNIDADE/EMBALAGEM",IF(Y4667&gt;Premissas!$B$6,"NÃO COMPRAR - REAJUSTE &gt;5%","COMPRAR")))</f>
        <v>SEM OFERTA</v>
      </c>
      <c r="AB4667" s="18" t="str">
        <f aca="false">IF(W4667="DIMEC",S4667,IF(W4667="MEDCENTRO",U4667,""))</f>
        <v/>
      </c>
      <c r="AC4667" s="18" t="n">
        <f aca="false">IF(AA4667&lt;&gt;"COMPRAR",0,IF(AB4667="",I4667,MIN(I4667,AB4667)))</f>
        <v>0</v>
      </c>
      <c r="AD4667" s="19" t="n">
        <f aca="false">IF(AC4667&gt;0,AC4667*V4667,0)</f>
        <v>0</v>
      </c>
      <c r="AE4667" s="19" t="n">
        <f aca="false">IF(AC4667&gt;0,(M4667-V4667)*AC4667,0)</f>
        <v>0</v>
      </c>
      <c r="AF4667" s="16" t="str">
        <f aca="false">IF(AA4667&lt;&gt;"COMPRAR","",IF(AB4667="",IF(X4667="","",IF(X4667-V4667&lt;0.01,"EMPATE TÉCNICO","")),IF(AB4667&lt;I4667,"ESTOQUE INSUFICIENTE",IF(X4667="","",IF(X4667-V4667&lt;0.01,"EMPATE TÉCNICO","")))))</f>
        <v/>
      </c>
      <c r="AG4667" s="16" t="s">
        <v>520</v>
      </c>
      <c r="AH4667" s="16" t="s">
        <v>2039</v>
      </c>
    </row>
    <row r="4668" customFormat="false" ht="15" hidden="false" customHeight="false" outlineLevel="0" collapsed="false">
      <c r="A4668" s="16" t="s">
        <v>14435</v>
      </c>
      <c r="B4668" s="17" t="s">
        <v>14436</v>
      </c>
      <c r="C4668" s="16" t="s">
        <v>14437</v>
      </c>
      <c r="D4668" s="16" t="s">
        <v>9581</v>
      </c>
      <c r="E4668" s="18" t="n">
        <v>1</v>
      </c>
      <c r="F4668" s="16" t="s">
        <v>41</v>
      </c>
      <c r="G4668" s="18" t="n">
        <v>1</v>
      </c>
      <c r="H4668" s="16" t="n">
        <v>2.1</v>
      </c>
      <c r="I4668" s="18" t="n">
        <v>5</v>
      </c>
      <c r="J4668" s="19" t="n">
        <v>59.01</v>
      </c>
      <c r="K4668" s="19" t="n">
        <v>59.01</v>
      </c>
      <c r="L4668" s="19" t="n">
        <v>59.01</v>
      </c>
      <c r="M4668" s="19" t="n">
        <f aca="false">IF(J4668&gt;0,J4668,K4668)*E4668</f>
        <v>59.01</v>
      </c>
      <c r="N4668" s="20"/>
      <c r="O4668" s="21" t="str">
        <f aca="false">IF(R4668="","",ROUND(R4668*(1-Premissas!$B$4),4))</f>
        <v/>
      </c>
      <c r="P4668" s="22"/>
      <c r="Q4668" s="22"/>
      <c r="R4668" s="23"/>
      <c r="S4668" s="24"/>
      <c r="T4668" s="24"/>
      <c r="U4668" s="25"/>
      <c r="V4668" s="19" t="str">
        <f aca="false">IF(COUNT(N4668:Q4668)=0,"",MIN(N4668:Q4668))</f>
        <v/>
      </c>
      <c r="W4668" s="16" t="str">
        <f aca="false">IF(V4668="","",INDEX($N$4:$Q$4,MATCH(V4668,N4668:Q4668,0)))</f>
        <v/>
      </c>
      <c r="X4668" s="19" t="str">
        <f aca="false">IF(COUNT(N4668:Q4668)&lt;2,"",SMALL(N4668:Q4668,2))</f>
        <v/>
      </c>
      <c r="Y4668" s="26" t="str">
        <f aca="false">IF(OR(V4668="",M4668=0),"",V4668/M4668-1)</f>
        <v/>
      </c>
      <c r="Z4668" s="26" t="str">
        <f aca="false">IF(OR(V4668="",L4668=""),"",V4668/(L4668*E4668)-1)</f>
        <v/>
      </c>
      <c r="AA4668" s="16" t="str">
        <f aca="false">IF(V4668="","SEM OFERTA",IF(OR(Y4668&gt;Premissas!$B$11,Y4668&lt;Premissas!$B$12),"VERIFICAR - UNIDADE/EMBALAGEM",IF(Y4668&gt;Premissas!$B$6,"NÃO COMPRAR - REAJUSTE &gt;5%","COMPRAR")))</f>
        <v>SEM OFERTA</v>
      </c>
      <c r="AB4668" s="18" t="str">
        <f aca="false">IF(W4668="DIMEC",S4668,IF(W4668="MEDCENTRO",U4668,""))</f>
        <v/>
      </c>
      <c r="AC4668" s="18" t="n">
        <f aca="false">IF(AA4668&lt;&gt;"COMPRAR",0,IF(AB4668="",I4668,MIN(I4668,AB4668)))</f>
        <v>0</v>
      </c>
      <c r="AD4668" s="19" t="n">
        <f aca="false">IF(AC4668&gt;0,AC4668*V4668,0)</f>
        <v>0</v>
      </c>
      <c r="AE4668" s="19" t="n">
        <f aca="false">IF(AC4668&gt;0,(M4668-V4668)*AC4668,0)</f>
        <v>0</v>
      </c>
      <c r="AF4668" s="16" t="str">
        <f aca="false">IF(AA4668&lt;&gt;"COMPRAR","",IF(AB4668="",IF(X4668="","",IF(X4668-V4668&lt;0.01,"EMPATE TÉCNICO","")),IF(AB4668&lt;I4668,"ESTOQUE INSUFICIENTE",IF(X4668="","",IF(X4668-V4668&lt;0.01,"EMPATE TÉCNICO","")))))</f>
        <v/>
      </c>
      <c r="AG4668" s="16" t="s">
        <v>328</v>
      </c>
      <c r="AH4668" s="16" t="s">
        <v>2039</v>
      </c>
    </row>
    <row r="4669" customFormat="false" ht="15" hidden="false" customHeight="false" outlineLevel="0" collapsed="false">
      <c r="A4669" s="16" t="s">
        <v>14438</v>
      </c>
      <c r="B4669" s="17" t="s">
        <v>14439</v>
      </c>
      <c r="C4669" s="16" t="s">
        <v>14440</v>
      </c>
      <c r="D4669" s="16" t="s">
        <v>13399</v>
      </c>
      <c r="E4669" s="18" t="n">
        <v>1</v>
      </c>
      <c r="F4669" s="16" t="s">
        <v>41</v>
      </c>
      <c r="G4669" s="18" t="n">
        <v>2</v>
      </c>
      <c r="H4669" s="16" t="n">
        <v>2</v>
      </c>
      <c r="I4669" s="18" t="n">
        <v>4</v>
      </c>
      <c r="J4669" s="19" t="n">
        <v>21.335</v>
      </c>
      <c r="K4669" s="19" t="n">
        <v>21.335</v>
      </c>
      <c r="L4669" s="19" t="n">
        <v>21.335</v>
      </c>
      <c r="M4669" s="19" t="n">
        <f aca="false">IF(J4669&gt;0,J4669,K4669)*E4669</f>
        <v>21.335</v>
      </c>
      <c r="N4669" s="20"/>
      <c r="O4669" s="21" t="str">
        <f aca="false">IF(R4669="","",ROUND(R4669*(1-Premissas!$B$4),4))</f>
        <v/>
      </c>
      <c r="P4669" s="22"/>
      <c r="Q4669" s="22"/>
      <c r="R4669" s="23"/>
      <c r="S4669" s="24"/>
      <c r="T4669" s="24"/>
      <c r="U4669" s="25"/>
      <c r="V4669" s="19" t="str">
        <f aca="false">IF(COUNT(N4669:Q4669)=0,"",MIN(N4669:Q4669))</f>
        <v/>
      </c>
      <c r="W4669" s="16" t="str">
        <f aca="false">IF(V4669="","",INDEX($N$4:$Q$4,MATCH(V4669,N4669:Q4669,0)))</f>
        <v/>
      </c>
      <c r="X4669" s="19" t="str">
        <f aca="false">IF(COUNT(N4669:Q4669)&lt;2,"",SMALL(N4669:Q4669,2))</f>
        <v/>
      </c>
      <c r="Y4669" s="26" t="str">
        <f aca="false">IF(OR(V4669="",M4669=0),"",V4669/M4669-1)</f>
        <v/>
      </c>
      <c r="Z4669" s="26" t="str">
        <f aca="false">IF(OR(V4669="",L4669=""),"",V4669/(L4669*E4669)-1)</f>
        <v/>
      </c>
      <c r="AA4669" s="16" t="str">
        <f aca="false">IF(V4669="","SEM OFERTA",IF(OR(Y4669&gt;Premissas!$B$11,Y4669&lt;Premissas!$B$12),"VERIFICAR - UNIDADE/EMBALAGEM",IF(Y4669&gt;Premissas!$B$6,"NÃO COMPRAR - REAJUSTE &gt;5%","COMPRAR")))</f>
        <v>SEM OFERTA</v>
      </c>
      <c r="AB4669" s="18" t="str">
        <f aca="false">IF(W4669="DIMEC",S4669,IF(W4669="MEDCENTRO",U4669,""))</f>
        <v/>
      </c>
      <c r="AC4669" s="18" t="n">
        <f aca="false">IF(AA4669&lt;&gt;"COMPRAR",0,IF(AB4669="",I4669,MIN(I4669,AB4669)))</f>
        <v>0</v>
      </c>
      <c r="AD4669" s="19" t="n">
        <f aca="false">IF(AC4669&gt;0,AC4669*V4669,0)</f>
        <v>0</v>
      </c>
      <c r="AE4669" s="19" t="n">
        <f aca="false">IF(AC4669&gt;0,(M4669-V4669)*AC4669,0)</f>
        <v>0</v>
      </c>
      <c r="AF4669" s="16" t="str">
        <f aca="false">IF(AA4669&lt;&gt;"COMPRAR","",IF(AB4669="",IF(X4669="","",IF(X4669-V4669&lt;0.01,"EMPATE TÉCNICO","")),IF(AB4669&lt;I4669,"ESTOQUE INSUFICIENTE",IF(X4669="","",IF(X4669-V4669&lt;0.01,"EMPATE TÉCNICO","")))))</f>
        <v/>
      </c>
      <c r="AG4669" s="16" t="s">
        <v>713</v>
      </c>
      <c r="AH4669" s="16" t="s">
        <v>2039</v>
      </c>
    </row>
    <row r="4670" customFormat="false" ht="15" hidden="false" customHeight="false" outlineLevel="0" collapsed="false">
      <c r="A4670" s="16" t="s">
        <v>14441</v>
      </c>
      <c r="B4670" s="17" t="s">
        <v>14442</v>
      </c>
      <c r="C4670" s="16" t="s">
        <v>14443</v>
      </c>
      <c r="D4670" s="16" t="s">
        <v>13399</v>
      </c>
      <c r="E4670" s="18" t="n">
        <v>1</v>
      </c>
      <c r="F4670" s="16" t="s">
        <v>41</v>
      </c>
      <c r="G4670" s="18" t="n">
        <v>4</v>
      </c>
      <c r="H4670" s="16" t="n">
        <v>1.6</v>
      </c>
      <c r="I4670" s="18" t="n">
        <v>1</v>
      </c>
      <c r="J4670" s="19" t="n">
        <v>54.01</v>
      </c>
      <c r="K4670" s="19" t="n">
        <v>54.01</v>
      </c>
      <c r="L4670" s="19" t="n">
        <v>54.0067</v>
      </c>
      <c r="M4670" s="19" t="n">
        <f aca="false">IF(J4670&gt;0,J4670,K4670)*E4670</f>
        <v>54.01</v>
      </c>
      <c r="N4670" s="20"/>
      <c r="O4670" s="21" t="str">
        <f aca="false">IF(R4670="","",ROUND(R4670*(1-Premissas!$B$4),4))</f>
        <v/>
      </c>
      <c r="P4670" s="22"/>
      <c r="Q4670" s="22"/>
      <c r="R4670" s="23"/>
      <c r="S4670" s="24"/>
      <c r="T4670" s="24"/>
      <c r="U4670" s="25"/>
      <c r="V4670" s="19" t="str">
        <f aca="false">IF(COUNT(N4670:Q4670)=0,"",MIN(N4670:Q4670))</f>
        <v/>
      </c>
      <c r="W4670" s="16" t="str">
        <f aca="false">IF(V4670="","",INDEX($N$4:$Q$4,MATCH(V4670,N4670:Q4670,0)))</f>
        <v/>
      </c>
      <c r="X4670" s="19" t="str">
        <f aca="false">IF(COUNT(N4670:Q4670)&lt;2,"",SMALL(N4670:Q4670,2))</f>
        <v/>
      </c>
      <c r="Y4670" s="26" t="str">
        <f aca="false">IF(OR(V4670="",M4670=0),"",V4670/M4670-1)</f>
        <v/>
      </c>
      <c r="Z4670" s="26" t="str">
        <f aca="false">IF(OR(V4670="",L4670=""),"",V4670/(L4670*E4670)-1)</f>
        <v/>
      </c>
      <c r="AA4670" s="16" t="str">
        <f aca="false">IF(V4670="","SEM OFERTA",IF(OR(Y4670&gt;Premissas!$B$11,Y4670&lt;Premissas!$B$12),"VERIFICAR - UNIDADE/EMBALAGEM",IF(Y4670&gt;Premissas!$B$6,"NÃO COMPRAR - REAJUSTE &gt;5%","COMPRAR")))</f>
        <v>SEM OFERTA</v>
      </c>
      <c r="AB4670" s="18" t="str">
        <f aca="false">IF(W4670="DIMEC",S4670,IF(W4670="MEDCENTRO",U4670,""))</f>
        <v/>
      </c>
      <c r="AC4670" s="18" t="n">
        <f aca="false">IF(AA4670&lt;&gt;"COMPRAR",0,IF(AB4670="",I4670,MIN(I4670,AB4670)))</f>
        <v>0</v>
      </c>
      <c r="AD4670" s="19" t="n">
        <f aca="false">IF(AC4670&gt;0,AC4670*V4670,0)</f>
        <v>0</v>
      </c>
      <c r="AE4670" s="19" t="n">
        <f aca="false">IF(AC4670&gt;0,(M4670-V4670)*AC4670,0)</f>
        <v>0</v>
      </c>
      <c r="AF4670" s="16" t="str">
        <f aca="false">IF(AA4670&lt;&gt;"COMPRAR","",IF(AB4670="",IF(X4670="","",IF(X4670-V4670&lt;0.01,"EMPATE TÉCNICO","")),IF(AB4670&lt;I4670,"ESTOQUE INSUFICIENTE",IF(X4670="","",IF(X4670-V4670&lt;0.01,"EMPATE TÉCNICO","")))))</f>
        <v/>
      </c>
      <c r="AG4670" s="16" t="s">
        <v>713</v>
      </c>
      <c r="AH4670" s="16" t="s">
        <v>2039</v>
      </c>
    </row>
    <row r="4671" customFormat="false" ht="15" hidden="false" customHeight="false" outlineLevel="0" collapsed="false">
      <c r="A4671" s="16" t="s">
        <v>14444</v>
      </c>
      <c r="B4671" s="17" t="s">
        <v>14445</v>
      </c>
      <c r="C4671" s="16" t="s">
        <v>14446</v>
      </c>
      <c r="D4671" s="16" t="s">
        <v>13399</v>
      </c>
      <c r="E4671" s="18" t="n">
        <v>1</v>
      </c>
      <c r="F4671" s="16" t="s">
        <v>42</v>
      </c>
      <c r="G4671" s="18" t="n">
        <v>1</v>
      </c>
      <c r="H4671" s="16" t="n">
        <v>0.8</v>
      </c>
      <c r="I4671" s="18" t="n">
        <v>2</v>
      </c>
      <c r="J4671" s="19" t="n">
        <v>27.23</v>
      </c>
      <c r="K4671" s="19" t="n">
        <v>27.23</v>
      </c>
      <c r="L4671" s="19" t="n">
        <v>27.23</v>
      </c>
      <c r="M4671" s="19" t="n">
        <f aca="false">IF(J4671&gt;0,J4671,K4671)*E4671</f>
        <v>27.23</v>
      </c>
      <c r="N4671" s="20"/>
      <c r="O4671" s="21" t="str">
        <f aca="false">IF(R4671="","",ROUND(R4671*(1-Premissas!$B$4),4))</f>
        <v/>
      </c>
      <c r="P4671" s="22"/>
      <c r="Q4671" s="22"/>
      <c r="R4671" s="23"/>
      <c r="S4671" s="24"/>
      <c r="T4671" s="24"/>
      <c r="U4671" s="25"/>
      <c r="V4671" s="19" t="str">
        <f aca="false">IF(COUNT(N4671:Q4671)=0,"",MIN(N4671:Q4671))</f>
        <v/>
      </c>
      <c r="W4671" s="16" t="str">
        <f aca="false">IF(V4671="","",INDEX($N$4:$Q$4,MATCH(V4671,N4671:Q4671,0)))</f>
        <v/>
      </c>
      <c r="X4671" s="19" t="str">
        <f aca="false">IF(COUNT(N4671:Q4671)&lt;2,"",SMALL(N4671:Q4671,2))</f>
        <v/>
      </c>
      <c r="Y4671" s="26" t="str">
        <f aca="false">IF(OR(V4671="",M4671=0),"",V4671/M4671-1)</f>
        <v/>
      </c>
      <c r="Z4671" s="26" t="str">
        <f aca="false">IF(OR(V4671="",L4671=""),"",V4671/(L4671*E4671)-1)</f>
        <v/>
      </c>
      <c r="AA4671" s="16" t="str">
        <f aca="false">IF(V4671="","SEM OFERTA",IF(OR(Y4671&gt;Premissas!$B$11,Y4671&lt;Premissas!$B$12),"VERIFICAR - UNIDADE/EMBALAGEM",IF(Y4671&gt;Premissas!$B$6,"NÃO COMPRAR - REAJUSTE &gt;5%","COMPRAR")))</f>
        <v>SEM OFERTA</v>
      </c>
      <c r="AB4671" s="18" t="str">
        <f aca="false">IF(W4671="DIMEC",S4671,IF(W4671="MEDCENTRO",U4671,""))</f>
        <v/>
      </c>
      <c r="AC4671" s="18" t="n">
        <f aca="false">IF(AA4671&lt;&gt;"COMPRAR",0,IF(AB4671="",I4671,MIN(I4671,AB4671)))</f>
        <v>0</v>
      </c>
      <c r="AD4671" s="19" t="n">
        <f aca="false">IF(AC4671&gt;0,AC4671*V4671,0)</f>
        <v>0</v>
      </c>
      <c r="AE4671" s="19" t="n">
        <f aca="false">IF(AC4671&gt;0,(M4671-V4671)*AC4671,0)</f>
        <v>0</v>
      </c>
      <c r="AF4671" s="16" t="str">
        <f aca="false">IF(AA4671&lt;&gt;"COMPRAR","",IF(AB4671="",IF(X4671="","",IF(X4671-V4671&lt;0.01,"EMPATE TÉCNICO","")),IF(AB4671&lt;I4671,"ESTOQUE INSUFICIENTE",IF(X4671="","",IF(X4671-V4671&lt;0.01,"EMPATE TÉCNICO","")))))</f>
        <v/>
      </c>
      <c r="AG4671" s="16" t="s">
        <v>713</v>
      </c>
      <c r="AH4671" s="16" t="s">
        <v>2039</v>
      </c>
    </row>
    <row r="4672" customFormat="false" ht="15" hidden="false" customHeight="false" outlineLevel="0" collapsed="false">
      <c r="A4672" s="16" t="s">
        <v>14447</v>
      </c>
      <c r="B4672" s="17" t="s">
        <v>14448</v>
      </c>
      <c r="C4672" s="16" t="s">
        <v>14449</v>
      </c>
      <c r="D4672" s="16" t="s">
        <v>11143</v>
      </c>
      <c r="E4672" s="18" t="n">
        <v>1</v>
      </c>
      <c r="F4672" s="16" t="s">
        <v>43</v>
      </c>
      <c r="G4672" s="18" t="n">
        <v>0</v>
      </c>
      <c r="H4672" s="16" t="n">
        <v>0.1</v>
      </c>
      <c r="I4672" s="18" t="n">
        <v>1</v>
      </c>
      <c r="J4672" s="19" t="n">
        <v>72.27</v>
      </c>
      <c r="K4672" s="19" t="n">
        <v>72.27</v>
      </c>
      <c r="L4672" s="19" t="n">
        <v>72.27</v>
      </c>
      <c r="M4672" s="19" t="n">
        <f aca="false">IF(J4672&gt;0,J4672,K4672)*E4672</f>
        <v>72.27</v>
      </c>
      <c r="N4672" s="20"/>
      <c r="O4672" s="21" t="str">
        <f aca="false">IF(R4672="","",ROUND(R4672*(1-Premissas!$B$4),4))</f>
        <v/>
      </c>
      <c r="P4672" s="22"/>
      <c r="Q4672" s="22"/>
      <c r="R4672" s="23"/>
      <c r="S4672" s="24"/>
      <c r="T4672" s="24"/>
      <c r="U4672" s="25"/>
      <c r="V4672" s="19" t="str">
        <f aca="false">IF(COUNT(N4672:Q4672)=0,"",MIN(N4672:Q4672))</f>
        <v/>
      </c>
      <c r="W4672" s="16" t="str">
        <f aca="false">IF(V4672="","",INDEX($N$4:$Q$4,MATCH(V4672,N4672:Q4672,0)))</f>
        <v/>
      </c>
      <c r="X4672" s="19" t="str">
        <f aca="false">IF(COUNT(N4672:Q4672)&lt;2,"",SMALL(N4672:Q4672,2))</f>
        <v/>
      </c>
      <c r="Y4672" s="26" t="str">
        <f aca="false">IF(OR(V4672="",M4672=0),"",V4672/M4672-1)</f>
        <v/>
      </c>
      <c r="Z4672" s="26" t="str">
        <f aca="false">IF(OR(V4672="",L4672=""),"",V4672/(L4672*E4672)-1)</f>
        <v/>
      </c>
      <c r="AA4672" s="16" t="str">
        <f aca="false">IF(V4672="","SEM OFERTA",IF(OR(Y4672&gt;Premissas!$B$11,Y4672&lt;Premissas!$B$12),"VERIFICAR - UNIDADE/EMBALAGEM",IF(Y4672&gt;Premissas!$B$6,"NÃO COMPRAR - REAJUSTE &gt;5%","COMPRAR")))</f>
        <v>SEM OFERTA</v>
      </c>
      <c r="AB4672" s="18" t="str">
        <f aca="false">IF(W4672="DIMEC",S4672,IF(W4672="MEDCENTRO",U4672,""))</f>
        <v/>
      </c>
      <c r="AC4672" s="18" t="n">
        <f aca="false">IF(AA4672&lt;&gt;"COMPRAR",0,IF(AB4672="",I4672,MIN(I4672,AB4672)))</f>
        <v>0</v>
      </c>
      <c r="AD4672" s="19" t="n">
        <f aca="false">IF(AC4672&gt;0,AC4672*V4672,0)</f>
        <v>0</v>
      </c>
      <c r="AE4672" s="19" t="n">
        <f aca="false">IF(AC4672&gt;0,(M4672-V4672)*AC4672,0)</f>
        <v>0</v>
      </c>
      <c r="AF4672" s="16" t="str">
        <f aca="false">IF(AA4672&lt;&gt;"COMPRAR","",IF(AB4672="",IF(X4672="","",IF(X4672-V4672&lt;0.01,"EMPATE TÉCNICO","")),IF(AB4672&lt;I4672,"ESTOQUE INSUFICIENTE",IF(X4672="","",IF(X4672-V4672&lt;0.01,"EMPATE TÉCNICO","")))))</f>
        <v/>
      </c>
      <c r="AG4672" s="16" t="s">
        <v>547</v>
      </c>
      <c r="AH4672" s="16" t="s">
        <v>2039</v>
      </c>
    </row>
    <row r="4673" customFormat="false" ht="15" hidden="false" customHeight="false" outlineLevel="0" collapsed="false">
      <c r="A4673" s="16" t="s">
        <v>14450</v>
      </c>
      <c r="B4673" s="17" t="s">
        <v>14451</v>
      </c>
      <c r="C4673" s="16" t="s">
        <v>14452</v>
      </c>
      <c r="D4673" s="16" t="s">
        <v>13588</v>
      </c>
      <c r="E4673" s="18" t="n">
        <v>1</v>
      </c>
      <c r="F4673" s="16" t="s">
        <v>41</v>
      </c>
      <c r="G4673" s="18" t="n">
        <v>36</v>
      </c>
      <c r="H4673" s="16" t="n">
        <v>18.5</v>
      </c>
      <c r="I4673" s="18" t="n">
        <v>12</v>
      </c>
      <c r="J4673" s="19" t="n">
        <v>25.936</v>
      </c>
      <c r="K4673" s="19" t="n">
        <v>25.936</v>
      </c>
      <c r="L4673" s="19" t="n">
        <v>19.452</v>
      </c>
      <c r="M4673" s="19" t="n">
        <f aca="false">IF(J4673&gt;0,J4673,K4673)*E4673</f>
        <v>25.936</v>
      </c>
      <c r="N4673" s="20"/>
      <c r="O4673" s="21" t="str">
        <f aca="false">IF(R4673="","",ROUND(R4673*(1-Premissas!$B$4),4))</f>
        <v/>
      </c>
      <c r="P4673" s="22"/>
      <c r="Q4673" s="22"/>
      <c r="R4673" s="23"/>
      <c r="S4673" s="24"/>
      <c r="T4673" s="24"/>
      <c r="U4673" s="25"/>
      <c r="V4673" s="19" t="str">
        <f aca="false">IF(COUNT(N4673:Q4673)=0,"",MIN(N4673:Q4673))</f>
        <v/>
      </c>
      <c r="W4673" s="16" t="str">
        <f aca="false">IF(V4673="","",INDEX($N$4:$Q$4,MATCH(V4673,N4673:Q4673,0)))</f>
        <v/>
      </c>
      <c r="X4673" s="19" t="str">
        <f aca="false">IF(COUNT(N4673:Q4673)&lt;2,"",SMALL(N4673:Q4673,2))</f>
        <v/>
      </c>
      <c r="Y4673" s="26" t="str">
        <f aca="false">IF(OR(V4673="",M4673=0),"",V4673/M4673-1)</f>
        <v/>
      </c>
      <c r="Z4673" s="26" t="str">
        <f aca="false">IF(OR(V4673="",L4673=""),"",V4673/(L4673*E4673)-1)</f>
        <v/>
      </c>
      <c r="AA4673" s="16" t="str">
        <f aca="false">IF(V4673="","SEM OFERTA",IF(OR(Y4673&gt;Premissas!$B$11,Y4673&lt;Premissas!$B$12),"VERIFICAR - UNIDADE/EMBALAGEM",IF(Y4673&gt;Premissas!$B$6,"NÃO COMPRAR - REAJUSTE &gt;5%","COMPRAR")))</f>
        <v>SEM OFERTA</v>
      </c>
      <c r="AB4673" s="18" t="str">
        <f aca="false">IF(W4673="DIMEC",S4673,IF(W4673="MEDCENTRO",U4673,""))</f>
        <v/>
      </c>
      <c r="AC4673" s="18" t="n">
        <f aca="false">IF(AA4673&lt;&gt;"COMPRAR",0,IF(AB4673="",I4673,MIN(I4673,AB4673)))</f>
        <v>0</v>
      </c>
      <c r="AD4673" s="19" t="n">
        <f aca="false">IF(AC4673&gt;0,AC4673*V4673,0)</f>
        <v>0</v>
      </c>
      <c r="AE4673" s="19" t="n">
        <f aca="false">IF(AC4673&gt;0,(M4673-V4673)*AC4673,0)</f>
        <v>0</v>
      </c>
      <c r="AF4673" s="16" t="str">
        <f aca="false">IF(AA4673&lt;&gt;"COMPRAR","",IF(AB4673="",IF(X4673="","",IF(X4673-V4673&lt;0.01,"EMPATE TÉCNICO","")),IF(AB4673&lt;I4673,"ESTOQUE INSUFICIENTE",IF(X4673="","",IF(X4673-V4673&lt;0.01,"EMPATE TÉCNICO","")))))</f>
        <v/>
      </c>
      <c r="AG4673" s="16" t="s">
        <v>547</v>
      </c>
      <c r="AH4673" s="16" t="s">
        <v>2039</v>
      </c>
    </row>
    <row r="4674" customFormat="false" ht="15" hidden="false" customHeight="false" outlineLevel="0" collapsed="false">
      <c r="A4674" s="16" t="s">
        <v>14453</v>
      </c>
      <c r="B4674" s="17" t="s">
        <v>14454</v>
      </c>
      <c r="C4674" s="16" t="s">
        <v>14455</v>
      </c>
      <c r="D4674" s="16" t="s">
        <v>13699</v>
      </c>
      <c r="E4674" s="18" t="n">
        <v>1</v>
      </c>
      <c r="F4674" s="16" t="s">
        <v>41</v>
      </c>
      <c r="G4674" s="18" t="n">
        <v>9</v>
      </c>
      <c r="H4674" s="16" t="n">
        <v>4.1</v>
      </c>
      <c r="I4674" s="18" t="n">
        <v>2</v>
      </c>
      <c r="J4674" s="19" t="n">
        <v>32.63</v>
      </c>
      <c r="K4674" s="19" t="n">
        <v>32.63</v>
      </c>
      <c r="L4674" s="19" t="n">
        <v>31.12</v>
      </c>
      <c r="M4674" s="19" t="n">
        <f aca="false">IF(J4674&gt;0,J4674,K4674)*E4674</f>
        <v>32.63</v>
      </c>
      <c r="N4674" s="20"/>
      <c r="O4674" s="21" t="str">
        <f aca="false">IF(R4674="","",ROUND(R4674*(1-Premissas!$B$4),4))</f>
        <v/>
      </c>
      <c r="P4674" s="22"/>
      <c r="Q4674" s="22"/>
      <c r="R4674" s="23"/>
      <c r="S4674" s="24"/>
      <c r="T4674" s="24"/>
      <c r="U4674" s="25"/>
      <c r="V4674" s="19" t="str">
        <f aca="false">IF(COUNT(N4674:Q4674)=0,"",MIN(N4674:Q4674))</f>
        <v/>
      </c>
      <c r="W4674" s="16" t="str">
        <f aca="false">IF(V4674="","",INDEX($N$4:$Q$4,MATCH(V4674,N4674:Q4674,0)))</f>
        <v/>
      </c>
      <c r="X4674" s="19" t="str">
        <f aca="false">IF(COUNT(N4674:Q4674)&lt;2,"",SMALL(N4674:Q4674,2))</f>
        <v/>
      </c>
      <c r="Y4674" s="26" t="str">
        <f aca="false">IF(OR(V4674="",M4674=0),"",V4674/M4674-1)</f>
        <v/>
      </c>
      <c r="Z4674" s="26" t="str">
        <f aca="false">IF(OR(V4674="",L4674=""),"",V4674/(L4674*E4674)-1)</f>
        <v/>
      </c>
      <c r="AA4674" s="16" t="str">
        <f aca="false">IF(V4674="","SEM OFERTA",IF(OR(Y4674&gt;Premissas!$B$11,Y4674&lt;Premissas!$B$12),"VERIFICAR - UNIDADE/EMBALAGEM",IF(Y4674&gt;Premissas!$B$6,"NÃO COMPRAR - REAJUSTE &gt;5%","COMPRAR")))</f>
        <v>SEM OFERTA</v>
      </c>
      <c r="AB4674" s="18" t="str">
        <f aca="false">IF(W4674="DIMEC",S4674,IF(W4674="MEDCENTRO",U4674,""))</f>
        <v/>
      </c>
      <c r="AC4674" s="18" t="n">
        <f aca="false">IF(AA4674&lt;&gt;"COMPRAR",0,IF(AB4674="",I4674,MIN(I4674,AB4674)))</f>
        <v>0</v>
      </c>
      <c r="AD4674" s="19" t="n">
        <f aca="false">IF(AC4674&gt;0,AC4674*V4674,0)</f>
        <v>0</v>
      </c>
      <c r="AE4674" s="19" t="n">
        <f aca="false">IF(AC4674&gt;0,(M4674-V4674)*AC4674,0)</f>
        <v>0</v>
      </c>
      <c r="AF4674" s="16" t="str">
        <f aca="false">IF(AA4674&lt;&gt;"COMPRAR","",IF(AB4674="",IF(X4674="","",IF(X4674-V4674&lt;0.01,"EMPATE TÉCNICO","")),IF(AB4674&lt;I4674,"ESTOQUE INSUFICIENTE",IF(X4674="","",IF(X4674-V4674&lt;0.01,"EMPATE TÉCNICO","")))))</f>
        <v/>
      </c>
      <c r="AG4674" s="16" t="s">
        <v>547</v>
      </c>
      <c r="AH4674" s="16" t="s">
        <v>2039</v>
      </c>
    </row>
    <row r="4675" customFormat="false" ht="15" hidden="false" customHeight="false" outlineLevel="0" collapsed="false">
      <c r="A4675" s="16" t="s">
        <v>14456</v>
      </c>
      <c r="B4675" s="17" t="s">
        <v>14457</v>
      </c>
      <c r="C4675" s="16" t="s">
        <v>14458</v>
      </c>
      <c r="D4675" s="16" t="s">
        <v>417</v>
      </c>
      <c r="E4675" s="18" t="n">
        <v>1</v>
      </c>
      <c r="F4675" s="16" t="s">
        <v>42</v>
      </c>
      <c r="G4675" s="18" t="n">
        <v>3</v>
      </c>
      <c r="H4675" s="16" t="n">
        <v>2.3</v>
      </c>
      <c r="I4675" s="18" t="n">
        <v>3</v>
      </c>
      <c r="J4675" s="19" t="n">
        <v>19.815</v>
      </c>
      <c r="K4675" s="19" t="n">
        <v>19.815</v>
      </c>
      <c r="L4675" s="19" t="n">
        <v>19.815</v>
      </c>
      <c r="M4675" s="19" t="n">
        <f aca="false">IF(J4675&gt;0,J4675,K4675)*E4675</f>
        <v>19.815</v>
      </c>
      <c r="N4675" s="20"/>
      <c r="O4675" s="21" t="str">
        <f aca="false">IF(R4675="","",ROUND(R4675*(1-Premissas!$B$4),4))</f>
        <v/>
      </c>
      <c r="P4675" s="22"/>
      <c r="Q4675" s="22"/>
      <c r="R4675" s="23"/>
      <c r="S4675" s="24"/>
      <c r="T4675" s="24"/>
      <c r="U4675" s="25"/>
      <c r="V4675" s="19" t="str">
        <f aca="false">IF(COUNT(N4675:Q4675)=0,"",MIN(N4675:Q4675))</f>
        <v/>
      </c>
      <c r="W4675" s="16" t="str">
        <f aca="false">IF(V4675="","",INDEX($N$4:$Q$4,MATCH(V4675,N4675:Q4675,0)))</f>
        <v/>
      </c>
      <c r="X4675" s="19" t="str">
        <f aca="false">IF(COUNT(N4675:Q4675)&lt;2,"",SMALL(N4675:Q4675,2))</f>
        <v/>
      </c>
      <c r="Y4675" s="26" t="str">
        <f aca="false">IF(OR(V4675="",M4675=0),"",V4675/M4675-1)</f>
        <v/>
      </c>
      <c r="Z4675" s="26" t="str">
        <f aca="false">IF(OR(V4675="",L4675=""),"",V4675/(L4675*E4675)-1)</f>
        <v/>
      </c>
      <c r="AA4675" s="16" t="str">
        <f aca="false">IF(V4675="","SEM OFERTA",IF(OR(Y4675&gt;Premissas!$B$11,Y4675&lt;Premissas!$B$12),"VERIFICAR - UNIDADE/EMBALAGEM",IF(Y4675&gt;Premissas!$B$6,"NÃO COMPRAR - REAJUSTE &gt;5%","COMPRAR")))</f>
        <v>SEM OFERTA</v>
      </c>
      <c r="AB4675" s="18" t="str">
        <f aca="false">IF(W4675="DIMEC",S4675,IF(W4675="MEDCENTRO",U4675,""))</f>
        <v/>
      </c>
      <c r="AC4675" s="18" t="n">
        <f aca="false">IF(AA4675&lt;&gt;"COMPRAR",0,IF(AB4675="",I4675,MIN(I4675,AB4675)))</f>
        <v>0</v>
      </c>
      <c r="AD4675" s="19" t="n">
        <f aca="false">IF(AC4675&gt;0,AC4675*V4675,0)</f>
        <v>0</v>
      </c>
      <c r="AE4675" s="19" t="n">
        <f aca="false">IF(AC4675&gt;0,(M4675-V4675)*AC4675,0)</f>
        <v>0</v>
      </c>
      <c r="AF4675" s="16" t="str">
        <f aca="false">IF(AA4675&lt;&gt;"COMPRAR","",IF(AB4675="",IF(X4675="","",IF(X4675-V4675&lt;0.01,"EMPATE TÉCNICO","")),IF(AB4675&lt;I4675,"ESTOQUE INSUFICIENTE",IF(X4675="","",IF(X4675-V4675&lt;0.01,"EMPATE TÉCNICO","")))))</f>
        <v/>
      </c>
      <c r="AG4675" s="16" t="s">
        <v>547</v>
      </c>
      <c r="AH4675" s="16" t="s">
        <v>2039</v>
      </c>
    </row>
    <row r="4676" customFormat="false" ht="15" hidden="false" customHeight="false" outlineLevel="0" collapsed="false">
      <c r="A4676" s="16" t="s">
        <v>14459</v>
      </c>
      <c r="B4676" s="17" t="s">
        <v>14460</v>
      </c>
      <c r="C4676" s="16" t="s">
        <v>14461</v>
      </c>
      <c r="D4676" s="16" t="s">
        <v>7083</v>
      </c>
      <c r="E4676" s="18" t="n">
        <v>1</v>
      </c>
      <c r="F4676" s="16" t="s">
        <v>41</v>
      </c>
      <c r="G4676" s="18" t="n">
        <v>1</v>
      </c>
      <c r="H4676" s="16" t="n">
        <v>5.3</v>
      </c>
      <c r="I4676" s="18" t="n">
        <v>13</v>
      </c>
      <c r="J4676" s="19" t="n">
        <v>42.4033333333333</v>
      </c>
      <c r="K4676" s="19" t="n">
        <v>42.4033333333333</v>
      </c>
      <c r="L4676" s="19" t="n">
        <v>42.4033</v>
      </c>
      <c r="M4676" s="19" t="n">
        <f aca="false">IF(J4676&gt;0,J4676,K4676)*E4676</f>
        <v>42.4033333333333</v>
      </c>
      <c r="N4676" s="20"/>
      <c r="O4676" s="21" t="str">
        <f aca="false">IF(R4676="","",ROUND(R4676*(1-Premissas!$B$4),4))</f>
        <v/>
      </c>
      <c r="P4676" s="22"/>
      <c r="Q4676" s="22"/>
      <c r="R4676" s="23"/>
      <c r="S4676" s="24"/>
      <c r="T4676" s="24"/>
      <c r="U4676" s="25"/>
      <c r="V4676" s="19" t="str">
        <f aca="false">IF(COUNT(N4676:Q4676)=0,"",MIN(N4676:Q4676))</f>
        <v/>
      </c>
      <c r="W4676" s="16" t="str">
        <f aca="false">IF(V4676="","",INDEX($N$4:$Q$4,MATCH(V4676,N4676:Q4676,0)))</f>
        <v/>
      </c>
      <c r="X4676" s="19" t="str">
        <f aca="false">IF(COUNT(N4676:Q4676)&lt;2,"",SMALL(N4676:Q4676,2))</f>
        <v/>
      </c>
      <c r="Y4676" s="26" t="str">
        <f aca="false">IF(OR(V4676="",M4676=0),"",V4676/M4676-1)</f>
        <v/>
      </c>
      <c r="Z4676" s="26" t="str">
        <f aca="false">IF(OR(V4676="",L4676=""),"",V4676/(L4676*E4676)-1)</f>
        <v/>
      </c>
      <c r="AA4676" s="16" t="str">
        <f aca="false">IF(V4676="","SEM OFERTA",IF(OR(Y4676&gt;Premissas!$B$11,Y4676&lt;Premissas!$B$12),"VERIFICAR - UNIDADE/EMBALAGEM",IF(Y4676&gt;Premissas!$B$6,"NÃO COMPRAR - REAJUSTE &gt;5%","COMPRAR")))</f>
        <v>SEM OFERTA</v>
      </c>
      <c r="AB4676" s="18" t="str">
        <f aca="false">IF(W4676="DIMEC",S4676,IF(W4676="MEDCENTRO",U4676,""))</f>
        <v/>
      </c>
      <c r="AC4676" s="18" t="n">
        <f aca="false">IF(AA4676&lt;&gt;"COMPRAR",0,IF(AB4676="",I4676,MIN(I4676,AB4676)))</f>
        <v>0</v>
      </c>
      <c r="AD4676" s="19" t="n">
        <f aca="false">IF(AC4676&gt;0,AC4676*V4676,0)</f>
        <v>0</v>
      </c>
      <c r="AE4676" s="19" t="n">
        <f aca="false">IF(AC4676&gt;0,(M4676-V4676)*AC4676,0)</f>
        <v>0</v>
      </c>
      <c r="AF4676" s="16" t="str">
        <f aca="false">IF(AA4676&lt;&gt;"COMPRAR","",IF(AB4676="",IF(X4676="","",IF(X4676-V4676&lt;0.01,"EMPATE TÉCNICO","")),IF(AB4676&lt;I4676,"ESTOQUE INSUFICIENTE",IF(X4676="","",IF(X4676-V4676&lt;0.01,"EMPATE TÉCNICO","")))))</f>
        <v/>
      </c>
      <c r="AG4676" s="16" t="s">
        <v>547</v>
      </c>
      <c r="AH4676" s="16" t="s">
        <v>2039</v>
      </c>
    </row>
    <row r="4677" customFormat="false" ht="15" hidden="false" customHeight="false" outlineLevel="0" collapsed="false">
      <c r="A4677" s="16" t="s">
        <v>14462</v>
      </c>
      <c r="B4677" s="17" t="s">
        <v>14463</v>
      </c>
      <c r="C4677" s="16" t="s">
        <v>14464</v>
      </c>
      <c r="D4677" s="16" t="s">
        <v>10851</v>
      </c>
      <c r="E4677" s="18" t="n">
        <v>1</v>
      </c>
      <c r="F4677" s="16" t="s">
        <v>41</v>
      </c>
      <c r="G4677" s="18" t="n">
        <v>0</v>
      </c>
      <c r="H4677" s="16" t="n">
        <v>4.2</v>
      </c>
      <c r="I4677" s="18" t="n">
        <v>11</v>
      </c>
      <c r="J4677" s="19" t="n">
        <v>26.0814285714286</v>
      </c>
      <c r="K4677" s="19" t="n">
        <v>26.0814285714286</v>
      </c>
      <c r="L4677" s="19" t="n">
        <v>26.08</v>
      </c>
      <c r="M4677" s="19" t="n">
        <f aca="false">IF(J4677&gt;0,J4677,K4677)*E4677</f>
        <v>26.0814285714286</v>
      </c>
      <c r="N4677" s="20"/>
      <c r="O4677" s="21" t="str">
        <f aca="false">IF(R4677="","",ROUND(R4677*(1-Premissas!$B$4),4))</f>
        <v/>
      </c>
      <c r="P4677" s="22"/>
      <c r="Q4677" s="22"/>
      <c r="R4677" s="23"/>
      <c r="S4677" s="24"/>
      <c r="T4677" s="24"/>
      <c r="U4677" s="25"/>
      <c r="V4677" s="19" t="str">
        <f aca="false">IF(COUNT(N4677:Q4677)=0,"",MIN(N4677:Q4677))</f>
        <v/>
      </c>
      <c r="W4677" s="16" t="str">
        <f aca="false">IF(V4677="","",INDEX($N$4:$Q$4,MATCH(V4677,N4677:Q4677,0)))</f>
        <v/>
      </c>
      <c r="X4677" s="19" t="str">
        <f aca="false">IF(COUNT(N4677:Q4677)&lt;2,"",SMALL(N4677:Q4677,2))</f>
        <v/>
      </c>
      <c r="Y4677" s="26" t="str">
        <f aca="false">IF(OR(V4677="",M4677=0),"",V4677/M4677-1)</f>
        <v/>
      </c>
      <c r="Z4677" s="26" t="str">
        <f aca="false">IF(OR(V4677="",L4677=""),"",V4677/(L4677*E4677)-1)</f>
        <v/>
      </c>
      <c r="AA4677" s="16" t="str">
        <f aca="false">IF(V4677="","SEM OFERTA",IF(OR(Y4677&gt;Premissas!$B$11,Y4677&lt;Premissas!$B$12),"VERIFICAR - UNIDADE/EMBALAGEM",IF(Y4677&gt;Premissas!$B$6,"NÃO COMPRAR - REAJUSTE &gt;5%","COMPRAR")))</f>
        <v>SEM OFERTA</v>
      </c>
      <c r="AB4677" s="18" t="str">
        <f aca="false">IF(W4677="DIMEC",S4677,IF(W4677="MEDCENTRO",U4677,""))</f>
        <v/>
      </c>
      <c r="AC4677" s="18" t="n">
        <f aca="false">IF(AA4677&lt;&gt;"COMPRAR",0,IF(AB4677="",I4677,MIN(I4677,AB4677)))</f>
        <v>0</v>
      </c>
      <c r="AD4677" s="19" t="n">
        <f aca="false">IF(AC4677&gt;0,AC4677*V4677,0)</f>
        <v>0</v>
      </c>
      <c r="AE4677" s="19" t="n">
        <f aca="false">IF(AC4677&gt;0,(M4677-V4677)*AC4677,0)</f>
        <v>0</v>
      </c>
      <c r="AF4677" s="16" t="str">
        <f aca="false">IF(AA4677&lt;&gt;"COMPRAR","",IF(AB4677="",IF(X4677="","",IF(X4677-V4677&lt;0.01,"EMPATE TÉCNICO","")),IF(AB4677&lt;I4677,"ESTOQUE INSUFICIENTE",IF(X4677="","",IF(X4677-V4677&lt;0.01,"EMPATE TÉCNICO","")))))</f>
        <v/>
      </c>
      <c r="AG4677" s="16" t="s">
        <v>547</v>
      </c>
      <c r="AH4677" s="16" t="s">
        <v>2039</v>
      </c>
    </row>
    <row r="4678" customFormat="false" ht="15" hidden="false" customHeight="false" outlineLevel="0" collapsed="false">
      <c r="A4678" s="16" t="s">
        <v>14465</v>
      </c>
      <c r="B4678" s="17" t="s">
        <v>14466</v>
      </c>
      <c r="C4678" s="16" t="s">
        <v>14467</v>
      </c>
      <c r="D4678" s="16" t="s">
        <v>10851</v>
      </c>
      <c r="E4678" s="18" t="n">
        <v>1</v>
      </c>
      <c r="F4678" s="16" t="s">
        <v>41</v>
      </c>
      <c r="G4678" s="18" t="n">
        <v>1</v>
      </c>
      <c r="H4678" s="16" t="n">
        <v>6.7</v>
      </c>
      <c r="I4678" s="18" t="n">
        <v>17</v>
      </c>
      <c r="J4678" s="19" t="n">
        <v>28.174</v>
      </c>
      <c r="K4678" s="19" t="n">
        <v>28.174</v>
      </c>
      <c r="L4678" s="19" t="n">
        <v>28.174</v>
      </c>
      <c r="M4678" s="19" t="n">
        <f aca="false">IF(J4678&gt;0,J4678,K4678)*E4678</f>
        <v>28.174</v>
      </c>
      <c r="N4678" s="20"/>
      <c r="O4678" s="21" t="str">
        <f aca="false">IF(R4678="","",ROUND(R4678*(1-Premissas!$B$4),4))</f>
        <v/>
      </c>
      <c r="P4678" s="22"/>
      <c r="Q4678" s="22"/>
      <c r="R4678" s="23"/>
      <c r="S4678" s="24"/>
      <c r="T4678" s="24"/>
      <c r="U4678" s="25"/>
      <c r="V4678" s="19" t="str">
        <f aca="false">IF(COUNT(N4678:Q4678)=0,"",MIN(N4678:Q4678))</f>
        <v/>
      </c>
      <c r="W4678" s="16" t="str">
        <f aca="false">IF(V4678="","",INDEX($N$4:$Q$4,MATCH(V4678,N4678:Q4678,0)))</f>
        <v/>
      </c>
      <c r="X4678" s="19" t="str">
        <f aca="false">IF(COUNT(N4678:Q4678)&lt;2,"",SMALL(N4678:Q4678,2))</f>
        <v/>
      </c>
      <c r="Y4678" s="26" t="str">
        <f aca="false">IF(OR(V4678="",M4678=0),"",V4678/M4678-1)</f>
        <v/>
      </c>
      <c r="Z4678" s="26" t="str">
        <f aca="false">IF(OR(V4678="",L4678=""),"",V4678/(L4678*E4678)-1)</f>
        <v/>
      </c>
      <c r="AA4678" s="16" t="str">
        <f aca="false">IF(V4678="","SEM OFERTA",IF(OR(Y4678&gt;Premissas!$B$11,Y4678&lt;Premissas!$B$12),"VERIFICAR - UNIDADE/EMBALAGEM",IF(Y4678&gt;Premissas!$B$6,"NÃO COMPRAR - REAJUSTE &gt;5%","COMPRAR")))</f>
        <v>SEM OFERTA</v>
      </c>
      <c r="AB4678" s="18" t="str">
        <f aca="false">IF(W4678="DIMEC",S4678,IF(W4678="MEDCENTRO",U4678,""))</f>
        <v/>
      </c>
      <c r="AC4678" s="18" t="n">
        <f aca="false">IF(AA4678&lt;&gt;"COMPRAR",0,IF(AB4678="",I4678,MIN(I4678,AB4678)))</f>
        <v>0</v>
      </c>
      <c r="AD4678" s="19" t="n">
        <f aca="false">IF(AC4678&gt;0,AC4678*V4678,0)</f>
        <v>0</v>
      </c>
      <c r="AE4678" s="19" t="n">
        <f aca="false">IF(AC4678&gt;0,(M4678-V4678)*AC4678,0)</f>
        <v>0</v>
      </c>
      <c r="AF4678" s="16" t="str">
        <f aca="false">IF(AA4678&lt;&gt;"COMPRAR","",IF(AB4678="",IF(X4678="","",IF(X4678-V4678&lt;0.01,"EMPATE TÉCNICO","")),IF(AB4678&lt;I4678,"ESTOQUE INSUFICIENTE",IF(X4678="","",IF(X4678-V4678&lt;0.01,"EMPATE TÉCNICO","")))))</f>
        <v/>
      </c>
      <c r="AG4678" s="16" t="s">
        <v>547</v>
      </c>
      <c r="AH4678" s="16" t="s">
        <v>2039</v>
      </c>
    </row>
    <row r="4679" customFormat="false" ht="15" hidden="false" customHeight="false" outlineLevel="0" collapsed="false">
      <c r="A4679" s="16" t="s">
        <v>14468</v>
      </c>
      <c r="B4679" s="17" t="s">
        <v>14469</v>
      </c>
      <c r="C4679" s="16" t="s">
        <v>14470</v>
      </c>
      <c r="D4679" s="16" t="s">
        <v>13343</v>
      </c>
      <c r="E4679" s="18" t="n">
        <v>1</v>
      </c>
      <c r="F4679" s="16" t="s">
        <v>41</v>
      </c>
      <c r="G4679" s="18" t="n">
        <v>2</v>
      </c>
      <c r="H4679" s="16" t="n">
        <v>2.1</v>
      </c>
      <c r="I4679" s="18" t="n">
        <v>4</v>
      </c>
      <c r="J4679" s="19" t="n">
        <v>50.52</v>
      </c>
      <c r="K4679" s="19" t="n">
        <v>50.52</v>
      </c>
      <c r="L4679" s="19" t="n">
        <v>50.52</v>
      </c>
      <c r="M4679" s="19" t="n">
        <f aca="false">IF(J4679&gt;0,J4679,K4679)*E4679</f>
        <v>50.52</v>
      </c>
      <c r="N4679" s="20"/>
      <c r="O4679" s="21" t="str">
        <f aca="false">IF(R4679="","",ROUND(R4679*(1-Premissas!$B$4),4))</f>
        <v/>
      </c>
      <c r="P4679" s="22"/>
      <c r="Q4679" s="22"/>
      <c r="R4679" s="23"/>
      <c r="S4679" s="24"/>
      <c r="T4679" s="24"/>
      <c r="U4679" s="25"/>
      <c r="V4679" s="19" t="str">
        <f aca="false">IF(COUNT(N4679:Q4679)=0,"",MIN(N4679:Q4679))</f>
        <v/>
      </c>
      <c r="W4679" s="16" t="str">
        <f aca="false">IF(V4679="","",INDEX($N$4:$Q$4,MATCH(V4679,N4679:Q4679,0)))</f>
        <v/>
      </c>
      <c r="X4679" s="19" t="str">
        <f aca="false">IF(COUNT(N4679:Q4679)&lt;2,"",SMALL(N4679:Q4679,2))</f>
        <v/>
      </c>
      <c r="Y4679" s="26" t="str">
        <f aca="false">IF(OR(V4679="",M4679=0),"",V4679/M4679-1)</f>
        <v/>
      </c>
      <c r="Z4679" s="26" t="str">
        <f aca="false">IF(OR(V4679="",L4679=""),"",V4679/(L4679*E4679)-1)</f>
        <v/>
      </c>
      <c r="AA4679" s="16" t="str">
        <f aca="false">IF(V4679="","SEM OFERTA",IF(OR(Y4679&gt;Premissas!$B$11,Y4679&lt;Premissas!$B$12),"VERIFICAR - UNIDADE/EMBALAGEM",IF(Y4679&gt;Premissas!$B$6,"NÃO COMPRAR - REAJUSTE &gt;5%","COMPRAR")))</f>
        <v>SEM OFERTA</v>
      </c>
      <c r="AB4679" s="18" t="str">
        <f aca="false">IF(W4679="DIMEC",S4679,IF(W4679="MEDCENTRO",U4679,""))</f>
        <v/>
      </c>
      <c r="AC4679" s="18" t="n">
        <f aca="false">IF(AA4679&lt;&gt;"COMPRAR",0,IF(AB4679="",I4679,MIN(I4679,AB4679)))</f>
        <v>0</v>
      </c>
      <c r="AD4679" s="19" t="n">
        <f aca="false">IF(AC4679&gt;0,AC4679*V4679,0)</f>
        <v>0</v>
      </c>
      <c r="AE4679" s="19" t="n">
        <f aca="false">IF(AC4679&gt;0,(M4679-V4679)*AC4679,0)</f>
        <v>0</v>
      </c>
      <c r="AF4679" s="16" t="str">
        <f aca="false">IF(AA4679&lt;&gt;"COMPRAR","",IF(AB4679="",IF(X4679="","",IF(X4679-V4679&lt;0.01,"EMPATE TÉCNICO","")),IF(AB4679&lt;I4679,"ESTOQUE INSUFICIENTE",IF(X4679="","",IF(X4679-V4679&lt;0.01,"EMPATE TÉCNICO","")))))</f>
        <v/>
      </c>
      <c r="AG4679" s="16" t="s">
        <v>547</v>
      </c>
      <c r="AH4679" s="16" t="s">
        <v>2039</v>
      </c>
    </row>
    <row r="4680" customFormat="false" ht="15" hidden="false" customHeight="false" outlineLevel="0" collapsed="false">
      <c r="A4680" s="16" t="s">
        <v>14471</v>
      </c>
      <c r="B4680" s="17" t="s">
        <v>14472</v>
      </c>
      <c r="C4680" s="16" t="s">
        <v>14473</v>
      </c>
      <c r="D4680" s="16" t="s">
        <v>14348</v>
      </c>
      <c r="E4680" s="18" t="n">
        <v>1</v>
      </c>
      <c r="F4680" s="16" t="s">
        <v>41</v>
      </c>
      <c r="G4680" s="18" t="n">
        <v>10</v>
      </c>
      <c r="H4680" s="16" t="n">
        <v>4.9</v>
      </c>
      <c r="I4680" s="18" t="n">
        <v>3</v>
      </c>
      <c r="J4680" s="19" t="n">
        <v>59.48</v>
      </c>
      <c r="K4680" s="19" t="n">
        <v>59.48</v>
      </c>
      <c r="L4680" s="19" t="n">
        <v>59.48</v>
      </c>
      <c r="M4680" s="19" t="n">
        <f aca="false">IF(J4680&gt;0,J4680,K4680)*E4680</f>
        <v>59.48</v>
      </c>
      <c r="N4680" s="20"/>
      <c r="O4680" s="21" t="str">
        <f aca="false">IF(R4680="","",ROUND(R4680*(1-Premissas!$B$4),4))</f>
        <v/>
      </c>
      <c r="P4680" s="22"/>
      <c r="Q4680" s="22"/>
      <c r="R4680" s="23"/>
      <c r="S4680" s="24"/>
      <c r="T4680" s="24"/>
      <c r="U4680" s="25"/>
      <c r="V4680" s="19" t="str">
        <f aca="false">IF(COUNT(N4680:Q4680)=0,"",MIN(N4680:Q4680))</f>
        <v/>
      </c>
      <c r="W4680" s="16" t="str">
        <f aca="false">IF(V4680="","",INDEX($N$4:$Q$4,MATCH(V4680,N4680:Q4680,0)))</f>
        <v/>
      </c>
      <c r="X4680" s="19" t="str">
        <f aca="false">IF(COUNT(N4680:Q4680)&lt;2,"",SMALL(N4680:Q4680,2))</f>
        <v/>
      </c>
      <c r="Y4680" s="26" t="str">
        <f aca="false">IF(OR(V4680="",M4680=0),"",V4680/M4680-1)</f>
        <v/>
      </c>
      <c r="Z4680" s="26" t="str">
        <f aca="false">IF(OR(V4680="",L4680=""),"",V4680/(L4680*E4680)-1)</f>
        <v/>
      </c>
      <c r="AA4680" s="16" t="str">
        <f aca="false">IF(V4680="","SEM OFERTA",IF(OR(Y4680&gt;Premissas!$B$11,Y4680&lt;Premissas!$B$12),"VERIFICAR - UNIDADE/EMBALAGEM",IF(Y4680&gt;Premissas!$B$6,"NÃO COMPRAR - REAJUSTE &gt;5%","COMPRAR")))</f>
        <v>SEM OFERTA</v>
      </c>
      <c r="AB4680" s="18" t="str">
        <f aca="false">IF(W4680="DIMEC",S4680,IF(W4680="MEDCENTRO",U4680,""))</f>
        <v/>
      </c>
      <c r="AC4680" s="18" t="n">
        <f aca="false">IF(AA4680&lt;&gt;"COMPRAR",0,IF(AB4680="",I4680,MIN(I4680,AB4680)))</f>
        <v>0</v>
      </c>
      <c r="AD4680" s="19" t="n">
        <f aca="false">IF(AC4680&gt;0,AC4680*V4680,0)</f>
        <v>0</v>
      </c>
      <c r="AE4680" s="19" t="n">
        <f aca="false">IF(AC4680&gt;0,(M4680-V4680)*AC4680,0)</f>
        <v>0</v>
      </c>
      <c r="AF4680" s="16" t="str">
        <f aca="false">IF(AA4680&lt;&gt;"COMPRAR","",IF(AB4680="",IF(X4680="","",IF(X4680-V4680&lt;0.01,"EMPATE TÉCNICO","")),IF(AB4680&lt;I4680,"ESTOQUE INSUFICIENTE",IF(X4680="","",IF(X4680-V4680&lt;0.01,"EMPATE TÉCNICO","")))))</f>
        <v/>
      </c>
      <c r="AG4680" s="16" t="s">
        <v>547</v>
      </c>
      <c r="AH4680" s="16" t="s">
        <v>2039</v>
      </c>
    </row>
    <row r="4681" customFormat="false" ht="15" hidden="false" customHeight="false" outlineLevel="0" collapsed="false">
      <c r="A4681" s="16" t="s">
        <v>14474</v>
      </c>
      <c r="B4681" s="17" t="s">
        <v>14475</v>
      </c>
      <c r="C4681" s="16" t="s">
        <v>14476</v>
      </c>
      <c r="D4681" s="16" t="s">
        <v>637</v>
      </c>
      <c r="E4681" s="18" t="n">
        <v>1</v>
      </c>
      <c r="F4681" s="16" t="s">
        <v>41</v>
      </c>
      <c r="G4681" s="18" t="n">
        <v>1</v>
      </c>
      <c r="H4681" s="16" t="n">
        <v>1.5</v>
      </c>
      <c r="I4681" s="18" t="n">
        <v>3</v>
      </c>
      <c r="J4681" s="19" t="n">
        <v>95.75</v>
      </c>
      <c r="K4681" s="19" t="n">
        <v>95.75</v>
      </c>
      <c r="L4681" s="19" t="n">
        <v>95.75</v>
      </c>
      <c r="M4681" s="19" t="n">
        <f aca="false">IF(J4681&gt;0,J4681,K4681)*E4681</f>
        <v>95.75</v>
      </c>
      <c r="N4681" s="20"/>
      <c r="O4681" s="21" t="str">
        <f aca="false">IF(R4681="","",ROUND(R4681*(1-Premissas!$B$4),4))</f>
        <v/>
      </c>
      <c r="P4681" s="22"/>
      <c r="Q4681" s="22"/>
      <c r="R4681" s="23"/>
      <c r="S4681" s="24"/>
      <c r="T4681" s="24"/>
      <c r="U4681" s="25"/>
      <c r="V4681" s="19" t="str">
        <f aca="false">IF(COUNT(N4681:Q4681)=0,"",MIN(N4681:Q4681))</f>
        <v/>
      </c>
      <c r="W4681" s="16" t="str">
        <f aca="false">IF(V4681="","",INDEX($N$4:$Q$4,MATCH(V4681,N4681:Q4681,0)))</f>
        <v/>
      </c>
      <c r="X4681" s="19" t="str">
        <f aca="false">IF(COUNT(N4681:Q4681)&lt;2,"",SMALL(N4681:Q4681,2))</f>
        <v/>
      </c>
      <c r="Y4681" s="26" t="str">
        <f aca="false">IF(OR(V4681="",M4681=0),"",V4681/M4681-1)</f>
        <v/>
      </c>
      <c r="Z4681" s="26" t="str">
        <f aca="false">IF(OR(V4681="",L4681=""),"",V4681/(L4681*E4681)-1)</f>
        <v/>
      </c>
      <c r="AA4681" s="16" t="str">
        <f aca="false">IF(V4681="","SEM OFERTA",IF(OR(Y4681&gt;Premissas!$B$11,Y4681&lt;Premissas!$B$12),"VERIFICAR - UNIDADE/EMBALAGEM",IF(Y4681&gt;Premissas!$B$6,"NÃO COMPRAR - REAJUSTE &gt;5%","COMPRAR")))</f>
        <v>SEM OFERTA</v>
      </c>
      <c r="AB4681" s="18" t="str">
        <f aca="false">IF(W4681="DIMEC",S4681,IF(W4681="MEDCENTRO",U4681,""))</f>
        <v/>
      </c>
      <c r="AC4681" s="18" t="n">
        <f aca="false">IF(AA4681&lt;&gt;"COMPRAR",0,IF(AB4681="",I4681,MIN(I4681,AB4681)))</f>
        <v>0</v>
      </c>
      <c r="AD4681" s="19" t="n">
        <f aca="false">IF(AC4681&gt;0,AC4681*V4681,0)</f>
        <v>0</v>
      </c>
      <c r="AE4681" s="19" t="n">
        <f aca="false">IF(AC4681&gt;0,(M4681-V4681)*AC4681,0)</f>
        <v>0</v>
      </c>
      <c r="AF4681" s="16" t="str">
        <f aca="false">IF(AA4681&lt;&gt;"COMPRAR","",IF(AB4681="",IF(X4681="","",IF(X4681-V4681&lt;0.01,"EMPATE TÉCNICO","")),IF(AB4681&lt;I4681,"ESTOQUE INSUFICIENTE",IF(X4681="","",IF(X4681-V4681&lt;0.01,"EMPATE TÉCNICO","")))))</f>
        <v/>
      </c>
      <c r="AG4681" s="16" t="s">
        <v>547</v>
      </c>
      <c r="AH4681" s="16" t="s">
        <v>2039</v>
      </c>
    </row>
    <row r="4682" customFormat="false" ht="15" hidden="false" customHeight="false" outlineLevel="0" collapsed="false">
      <c r="A4682" s="16" t="s">
        <v>14477</v>
      </c>
      <c r="B4682" s="17" t="s">
        <v>14478</v>
      </c>
      <c r="C4682" s="16" t="s">
        <v>14479</v>
      </c>
      <c r="D4682" s="16" t="s">
        <v>641</v>
      </c>
      <c r="E4682" s="18" t="n">
        <v>1</v>
      </c>
      <c r="F4682" s="16" t="s">
        <v>41</v>
      </c>
      <c r="G4682" s="18" t="n">
        <v>10</v>
      </c>
      <c r="H4682" s="16" t="n">
        <v>11.8</v>
      </c>
      <c r="I4682" s="18" t="n">
        <v>21</v>
      </c>
      <c r="J4682" s="19" t="n">
        <v>17.91</v>
      </c>
      <c r="K4682" s="19" t="n">
        <v>17.91</v>
      </c>
      <c r="L4682" s="19" t="n">
        <v>17.91</v>
      </c>
      <c r="M4682" s="19" t="n">
        <f aca="false">IF(J4682&gt;0,J4682,K4682)*E4682</f>
        <v>17.91</v>
      </c>
      <c r="N4682" s="20"/>
      <c r="O4682" s="21" t="str">
        <f aca="false">IF(R4682="","",ROUND(R4682*(1-Premissas!$B$4),4))</f>
        <v/>
      </c>
      <c r="P4682" s="22"/>
      <c r="Q4682" s="22"/>
      <c r="R4682" s="23"/>
      <c r="S4682" s="24"/>
      <c r="T4682" s="24"/>
      <c r="U4682" s="25"/>
      <c r="V4682" s="19" t="str">
        <f aca="false">IF(COUNT(N4682:Q4682)=0,"",MIN(N4682:Q4682))</f>
        <v/>
      </c>
      <c r="W4682" s="16" t="str">
        <f aca="false">IF(V4682="","",INDEX($N$4:$Q$4,MATCH(V4682,N4682:Q4682,0)))</f>
        <v/>
      </c>
      <c r="X4682" s="19" t="str">
        <f aca="false">IF(COUNT(N4682:Q4682)&lt;2,"",SMALL(N4682:Q4682,2))</f>
        <v/>
      </c>
      <c r="Y4682" s="26" t="str">
        <f aca="false">IF(OR(V4682="",M4682=0),"",V4682/M4682-1)</f>
        <v/>
      </c>
      <c r="Z4682" s="26" t="str">
        <f aca="false">IF(OR(V4682="",L4682=""),"",V4682/(L4682*E4682)-1)</f>
        <v/>
      </c>
      <c r="AA4682" s="16" t="str">
        <f aca="false">IF(V4682="","SEM OFERTA",IF(OR(Y4682&gt;Premissas!$B$11,Y4682&lt;Premissas!$B$12),"VERIFICAR - UNIDADE/EMBALAGEM",IF(Y4682&gt;Premissas!$B$6,"NÃO COMPRAR - REAJUSTE &gt;5%","COMPRAR")))</f>
        <v>SEM OFERTA</v>
      </c>
      <c r="AB4682" s="18" t="str">
        <f aca="false">IF(W4682="DIMEC",S4682,IF(W4682="MEDCENTRO",U4682,""))</f>
        <v/>
      </c>
      <c r="AC4682" s="18" t="n">
        <f aca="false">IF(AA4682&lt;&gt;"COMPRAR",0,IF(AB4682="",I4682,MIN(I4682,AB4682)))</f>
        <v>0</v>
      </c>
      <c r="AD4682" s="19" t="n">
        <f aca="false">IF(AC4682&gt;0,AC4682*V4682,0)</f>
        <v>0</v>
      </c>
      <c r="AE4682" s="19" t="n">
        <f aca="false">IF(AC4682&gt;0,(M4682-V4682)*AC4682,0)</f>
        <v>0</v>
      </c>
      <c r="AF4682" s="16" t="str">
        <f aca="false">IF(AA4682&lt;&gt;"COMPRAR","",IF(AB4682="",IF(X4682="","",IF(X4682-V4682&lt;0.01,"EMPATE TÉCNICO","")),IF(AB4682&lt;I4682,"ESTOQUE INSUFICIENTE",IF(X4682="","",IF(X4682-V4682&lt;0.01,"EMPATE TÉCNICO","")))))</f>
        <v/>
      </c>
      <c r="AG4682" s="16" t="s">
        <v>547</v>
      </c>
      <c r="AH4682" s="16" t="s">
        <v>2039</v>
      </c>
    </row>
    <row r="4683" customFormat="false" ht="15" hidden="false" customHeight="false" outlineLevel="0" collapsed="false">
      <c r="A4683" s="16" t="s">
        <v>14480</v>
      </c>
      <c r="B4683" s="17" t="s">
        <v>14481</v>
      </c>
      <c r="C4683" s="16" t="s">
        <v>14482</v>
      </c>
      <c r="D4683" s="16" t="s">
        <v>641</v>
      </c>
      <c r="E4683" s="18" t="n">
        <v>1</v>
      </c>
      <c r="F4683" s="16" t="s">
        <v>41</v>
      </c>
      <c r="G4683" s="18" t="n">
        <v>2</v>
      </c>
      <c r="H4683" s="16" t="n">
        <v>4.3</v>
      </c>
      <c r="I4683" s="18" t="n">
        <v>10</v>
      </c>
      <c r="J4683" s="19" t="n">
        <v>14.42</v>
      </c>
      <c r="K4683" s="19" t="n">
        <v>14.42</v>
      </c>
      <c r="L4683" s="19" t="n">
        <v>14.42</v>
      </c>
      <c r="M4683" s="19" t="n">
        <f aca="false">IF(J4683&gt;0,J4683,K4683)*E4683</f>
        <v>14.42</v>
      </c>
      <c r="N4683" s="20"/>
      <c r="O4683" s="21" t="str">
        <f aca="false">IF(R4683="","",ROUND(R4683*(1-Premissas!$B$4),4))</f>
        <v/>
      </c>
      <c r="P4683" s="22"/>
      <c r="Q4683" s="22"/>
      <c r="R4683" s="23"/>
      <c r="S4683" s="24"/>
      <c r="T4683" s="24"/>
      <c r="U4683" s="25"/>
      <c r="V4683" s="19" t="str">
        <f aca="false">IF(COUNT(N4683:Q4683)=0,"",MIN(N4683:Q4683))</f>
        <v/>
      </c>
      <c r="W4683" s="16" t="str">
        <f aca="false">IF(V4683="","",INDEX($N$4:$Q$4,MATCH(V4683,N4683:Q4683,0)))</f>
        <v/>
      </c>
      <c r="X4683" s="19" t="str">
        <f aca="false">IF(COUNT(N4683:Q4683)&lt;2,"",SMALL(N4683:Q4683,2))</f>
        <v/>
      </c>
      <c r="Y4683" s="26" t="str">
        <f aca="false">IF(OR(V4683="",M4683=0),"",V4683/M4683-1)</f>
        <v/>
      </c>
      <c r="Z4683" s="26" t="str">
        <f aca="false">IF(OR(V4683="",L4683=""),"",V4683/(L4683*E4683)-1)</f>
        <v/>
      </c>
      <c r="AA4683" s="16" t="str">
        <f aca="false">IF(V4683="","SEM OFERTA",IF(OR(Y4683&gt;Premissas!$B$11,Y4683&lt;Premissas!$B$12),"VERIFICAR - UNIDADE/EMBALAGEM",IF(Y4683&gt;Premissas!$B$6,"NÃO COMPRAR - REAJUSTE &gt;5%","COMPRAR")))</f>
        <v>SEM OFERTA</v>
      </c>
      <c r="AB4683" s="18" t="str">
        <f aca="false">IF(W4683="DIMEC",S4683,IF(W4683="MEDCENTRO",U4683,""))</f>
        <v/>
      </c>
      <c r="AC4683" s="18" t="n">
        <f aca="false">IF(AA4683&lt;&gt;"COMPRAR",0,IF(AB4683="",I4683,MIN(I4683,AB4683)))</f>
        <v>0</v>
      </c>
      <c r="AD4683" s="19" t="n">
        <f aca="false">IF(AC4683&gt;0,AC4683*V4683,0)</f>
        <v>0</v>
      </c>
      <c r="AE4683" s="19" t="n">
        <f aca="false">IF(AC4683&gt;0,(M4683-V4683)*AC4683,0)</f>
        <v>0</v>
      </c>
      <c r="AF4683" s="16" t="str">
        <f aca="false">IF(AA4683&lt;&gt;"COMPRAR","",IF(AB4683="",IF(X4683="","",IF(X4683-V4683&lt;0.01,"EMPATE TÉCNICO","")),IF(AB4683&lt;I4683,"ESTOQUE INSUFICIENTE",IF(X4683="","",IF(X4683-V4683&lt;0.01,"EMPATE TÉCNICO","")))))</f>
        <v/>
      </c>
      <c r="AG4683" s="16" t="s">
        <v>547</v>
      </c>
      <c r="AH4683" s="16" t="s">
        <v>2039</v>
      </c>
    </row>
    <row r="4684" customFormat="false" ht="15" hidden="false" customHeight="false" outlineLevel="0" collapsed="false">
      <c r="A4684" s="16" t="s">
        <v>14483</v>
      </c>
      <c r="B4684" s="17" t="s">
        <v>14484</v>
      </c>
      <c r="C4684" s="16" t="s">
        <v>14485</v>
      </c>
      <c r="D4684" s="16" t="s">
        <v>641</v>
      </c>
      <c r="E4684" s="18" t="n">
        <v>1</v>
      </c>
      <c r="F4684" s="16" t="s">
        <v>42</v>
      </c>
      <c r="G4684" s="18" t="n">
        <v>1</v>
      </c>
      <c r="H4684" s="16" t="n">
        <v>2.1</v>
      </c>
      <c r="I4684" s="18" t="n">
        <v>5</v>
      </c>
      <c r="J4684" s="19" t="n">
        <v>29.85</v>
      </c>
      <c r="K4684" s="19" t="n">
        <v>29.85</v>
      </c>
      <c r="L4684" s="19" t="n">
        <v>29.85</v>
      </c>
      <c r="M4684" s="19" t="n">
        <f aca="false">IF(J4684&gt;0,J4684,K4684)*E4684</f>
        <v>29.85</v>
      </c>
      <c r="N4684" s="20"/>
      <c r="O4684" s="21" t="str">
        <f aca="false">IF(R4684="","",ROUND(R4684*(1-Premissas!$B$4),4))</f>
        <v/>
      </c>
      <c r="P4684" s="22"/>
      <c r="Q4684" s="22"/>
      <c r="R4684" s="23"/>
      <c r="S4684" s="24"/>
      <c r="T4684" s="24"/>
      <c r="U4684" s="25"/>
      <c r="V4684" s="19" t="str">
        <f aca="false">IF(COUNT(N4684:Q4684)=0,"",MIN(N4684:Q4684))</f>
        <v/>
      </c>
      <c r="W4684" s="16" t="str">
        <f aca="false">IF(V4684="","",INDEX($N$4:$Q$4,MATCH(V4684,N4684:Q4684,0)))</f>
        <v/>
      </c>
      <c r="X4684" s="19" t="str">
        <f aca="false">IF(COUNT(N4684:Q4684)&lt;2,"",SMALL(N4684:Q4684,2))</f>
        <v/>
      </c>
      <c r="Y4684" s="26" t="str">
        <f aca="false">IF(OR(V4684="",M4684=0),"",V4684/M4684-1)</f>
        <v/>
      </c>
      <c r="Z4684" s="26" t="str">
        <f aca="false">IF(OR(V4684="",L4684=""),"",V4684/(L4684*E4684)-1)</f>
        <v/>
      </c>
      <c r="AA4684" s="16" t="str">
        <f aca="false">IF(V4684="","SEM OFERTA",IF(OR(Y4684&gt;Premissas!$B$11,Y4684&lt;Premissas!$B$12),"VERIFICAR - UNIDADE/EMBALAGEM",IF(Y4684&gt;Premissas!$B$6,"NÃO COMPRAR - REAJUSTE &gt;5%","COMPRAR")))</f>
        <v>SEM OFERTA</v>
      </c>
      <c r="AB4684" s="18" t="str">
        <f aca="false">IF(W4684="DIMEC",S4684,IF(W4684="MEDCENTRO",U4684,""))</f>
        <v/>
      </c>
      <c r="AC4684" s="18" t="n">
        <f aca="false">IF(AA4684&lt;&gt;"COMPRAR",0,IF(AB4684="",I4684,MIN(I4684,AB4684)))</f>
        <v>0</v>
      </c>
      <c r="AD4684" s="19" t="n">
        <f aca="false">IF(AC4684&gt;0,AC4684*V4684,0)</f>
        <v>0</v>
      </c>
      <c r="AE4684" s="19" t="n">
        <f aca="false">IF(AC4684&gt;0,(M4684-V4684)*AC4684,0)</f>
        <v>0</v>
      </c>
      <c r="AF4684" s="16" t="str">
        <f aca="false">IF(AA4684&lt;&gt;"COMPRAR","",IF(AB4684="",IF(X4684="","",IF(X4684-V4684&lt;0.01,"EMPATE TÉCNICO","")),IF(AB4684&lt;I4684,"ESTOQUE INSUFICIENTE",IF(X4684="","",IF(X4684-V4684&lt;0.01,"EMPATE TÉCNICO","")))))</f>
        <v/>
      </c>
      <c r="AG4684" s="16" t="s">
        <v>547</v>
      </c>
      <c r="AH4684" s="16" t="s">
        <v>2039</v>
      </c>
    </row>
    <row r="4685" customFormat="false" ht="15" hidden="false" customHeight="false" outlineLevel="0" collapsed="false">
      <c r="A4685" s="16" t="s">
        <v>14486</v>
      </c>
      <c r="B4685" s="17" t="s">
        <v>14487</v>
      </c>
      <c r="C4685" s="16" t="s">
        <v>14488</v>
      </c>
      <c r="D4685" s="16" t="s">
        <v>641</v>
      </c>
      <c r="E4685" s="18" t="n">
        <v>1</v>
      </c>
      <c r="F4685" s="16" t="s">
        <v>42</v>
      </c>
      <c r="G4685" s="18" t="n">
        <v>2</v>
      </c>
      <c r="H4685" s="16" t="n">
        <v>1.1</v>
      </c>
      <c r="I4685" s="18" t="n">
        <v>1</v>
      </c>
      <c r="J4685" s="19" t="n">
        <v>31.85</v>
      </c>
      <c r="K4685" s="19" t="n">
        <v>31.85</v>
      </c>
      <c r="L4685" s="19" t="n">
        <v>30.98</v>
      </c>
      <c r="M4685" s="19" t="n">
        <f aca="false">IF(J4685&gt;0,J4685,K4685)*E4685</f>
        <v>31.85</v>
      </c>
      <c r="N4685" s="20"/>
      <c r="O4685" s="21" t="str">
        <f aca="false">IF(R4685="","",ROUND(R4685*(1-Premissas!$B$4),4))</f>
        <v/>
      </c>
      <c r="P4685" s="22"/>
      <c r="Q4685" s="22"/>
      <c r="R4685" s="23"/>
      <c r="S4685" s="24"/>
      <c r="T4685" s="24"/>
      <c r="U4685" s="25"/>
      <c r="V4685" s="19" t="str">
        <f aca="false">IF(COUNT(N4685:Q4685)=0,"",MIN(N4685:Q4685))</f>
        <v/>
      </c>
      <c r="W4685" s="16" t="str">
        <f aca="false">IF(V4685="","",INDEX($N$4:$Q$4,MATCH(V4685,N4685:Q4685,0)))</f>
        <v/>
      </c>
      <c r="X4685" s="19" t="str">
        <f aca="false">IF(COUNT(N4685:Q4685)&lt;2,"",SMALL(N4685:Q4685,2))</f>
        <v/>
      </c>
      <c r="Y4685" s="26" t="str">
        <f aca="false">IF(OR(V4685="",M4685=0),"",V4685/M4685-1)</f>
        <v/>
      </c>
      <c r="Z4685" s="26" t="str">
        <f aca="false">IF(OR(V4685="",L4685=""),"",V4685/(L4685*E4685)-1)</f>
        <v/>
      </c>
      <c r="AA4685" s="16" t="str">
        <f aca="false">IF(V4685="","SEM OFERTA",IF(OR(Y4685&gt;Premissas!$B$11,Y4685&lt;Premissas!$B$12),"VERIFICAR - UNIDADE/EMBALAGEM",IF(Y4685&gt;Premissas!$B$6,"NÃO COMPRAR - REAJUSTE &gt;5%","COMPRAR")))</f>
        <v>SEM OFERTA</v>
      </c>
      <c r="AB4685" s="18" t="str">
        <f aca="false">IF(W4685="DIMEC",S4685,IF(W4685="MEDCENTRO",U4685,""))</f>
        <v/>
      </c>
      <c r="AC4685" s="18" t="n">
        <f aca="false">IF(AA4685&lt;&gt;"COMPRAR",0,IF(AB4685="",I4685,MIN(I4685,AB4685)))</f>
        <v>0</v>
      </c>
      <c r="AD4685" s="19" t="n">
        <f aca="false">IF(AC4685&gt;0,AC4685*V4685,0)</f>
        <v>0</v>
      </c>
      <c r="AE4685" s="19" t="n">
        <f aca="false">IF(AC4685&gt;0,(M4685-V4685)*AC4685,0)</f>
        <v>0</v>
      </c>
      <c r="AF4685" s="16" t="str">
        <f aca="false">IF(AA4685&lt;&gt;"COMPRAR","",IF(AB4685="",IF(X4685="","",IF(X4685-V4685&lt;0.01,"EMPATE TÉCNICO","")),IF(AB4685&lt;I4685,"ESTOQUE INSUFICIENTE",IF(X4685="","",IF(X4685-V4685&lt;0.01,"EMPATE TÉCNICO","")))))</f>
        <v/>
      </c>
      <c r="AG4685" s="16" t="s">
        <v>547</v>
      </c>
      <c r="AH4685" s="16" t="s">
        <v>2039</v>
      </c>
    </row>
    <row r="4686" customFormat="false" ht="15" hidden="false" customHeight="false" outlineLevel="0" collapsed="false">
      <c r="A4686" s="16" t="s">
        <v>14489</v>
      </c>
      <c r="B4686" s="17" t="s">
        <v>14490</v>
      </c>
      <c r="C4686" s="16" t="s">
        <v>14491</v>
      </c>
      <c r="D4686" s="16" t="s">
        <v>641</v>
      </c>
      <c r="E4686" s="18" t="n">
        <v>1</v>
      </c>
      <c r="F4686" s="16" t="s">
        <v>41</v>
      </c>
      <c r="G4686" s="18" t="n">
        <v>3</v>
      </c>
      <c r="H4686" s="16" t="n">
        <v>2.3</v>
      </c>
      <c r="I4686" s="18" t="n">
        <v>3</v>
      </c>
      <c r="J4686" s="19" t="n">
        <v>30.98</v>
      </c>
      <c r="K4686" s="19" t="n">
        <v>30.98</v>
      </c>
      <c r="L4686" s="19" t="n">
        <v>30.98</v>
      </c>
      <c r="M4686" s="19" t="n">
        <f aca="false">IF(J4686&gt;0,J4686,K4686)*E4686</f>
        <v>30.98</v>
      </c>
      <c r="N4686" s="20"/>
      <c r="O4686" s="21" t="str">
        <f aca="false">IF(R4686="","",ROUND(R4686*(1-Premissas!$B$4),4))</f>
        <v/>
      </c>
      <c r="P4686" s="22"/>
      <c r="Q4686" s="22"/>
      <c r="R4686" s="23"/>
      <c r="S4686" s="24"/>
      <c r="T4686" s="24"/>
      <c r="U4686" s="25"/>
      <c r="V4686" s="19" t="str">
        <f aca="false">IF(COUNT(N4686:Q4686)=0,"",MIN(N4686:Q4686))</f>
        <v/>
      </c>
      <c r="W4686" s="16" t="str">
        <f aca="false">IF(V4686="","",INDEX($N$4:$Q$4,MATCH(V4686,N4686:Q4686,0)))</f>
        <v/>
      </c>
      <c r="X4686" s="19" t="str">
        <f aca="false">IF(COUNT(N4686:Q4686)&lt;2,"",SMALL(N4686:Q4686,2))</f>
        <v/>
      </c>
      <c r="Y4686" s="26" t="str">
        <f aca="false">IF(OR(V4686="",M4686=0),"",V4686/M4686-1)</f>
        <v/>
      </c>
      <c r="Z4686" s="26" t="str">
        <f aca="false">IF(OR(V4686="",L4686=""),"",V4686/(L4686*E4686)-1)</f>
        <v/>
      </c>
      <c r="AA4686" s="16" t="str">
        <f aca="false">IF(V4686="","SEM OFERTA",IF(OR(Y4686&gt;Premissas!$B$11,Y4686&lt;Premissas!$B$12),"VERIFICAR - UNIDADE/EMBALAGEM",IF(Y4686&gt;Premissas!$B$6,"NÃO COMPRAR - REAJUSTE &gt;5%","COMPRAR")))</f>
        <v>SEM OFERTA</v>
      </c>
      <c r="AB4686" s="18" t="str">
        <f aca="false">IF(W4686="DIMEC",S4686,IF(W4686="MEDCENTRO",U4686,""))</f>
        <v/>
      </c>
      <c r="AC4686" s="18" t="n">
        <f aca="false">IF(AA4686&lt;&gt;"COMPRAR",0,IF(AB4686="",I4686,MIN(I4686,AB4686)))</f>
        <v>0</v>
      </c>
      <c r="AD4686" s="19" t="n">
        <f aca="false">IF(AC4686&gt;0,AC4686*V4686,0)</f>
        <v>0</v>
      </c>
      <c r="AE4686" s="19" t="n">
        <f aca="false">IF(AC4686&gt;0,(M4686-V4686)*AC4686,0)</f>
        <v>0</v>
      </c>
      <c r="AF4686" s="16" t="str">
        <f aca="false">IF(AA4686&lt;&gt;"COMPRAR","",IF(AB4686="",IF(X4686="","",IF(X4686-V4686&lt;0.01,"EMPATE TÉCNICO","")),IF(AB4686&lt;I4686,"ESTOQUE INSUFICIENTE",IF(X4686="","",IF(X4686-V4686&lt;0.01,"EMPATE TÉCNICO","")))))</f>
        <v/>
      </c>
      <c r="AG4686" s="16" t="s">
        <v>547</v>
      </c>
      <c r="AH4686" s="16" t="s">
        <v>2039</v>
      </c>
    </row>
    <row r="4687" customFormat="false" ht="15" hidden="false" customHeight="false" outlineLevel="0" collapsed="false">
      <c r="A4687" s="16" t="s">
        <v>14492</v>
      </c>
      <c r="B4687" s="17" t="s">
        <v>14493</v>
      </c>
      <c r="C4687" s="16" t="s">
        <v>14494</v>
      </c>
      <c r="D4687" s="16" t="s">
        <v>641</v>
      </c>
      <c r="E4687" s="18" t="n">
        <v>1</v>
      </c>
      <c r="F4687" s="16" t="s">
        <v>41</v>
      </c>
      <c r="G4687" s="18" t="n">
        <v>10</v>
      </c>
      <c r="H4687" s="16" t="n">
        <v>5.2</v>
      </c>
      <c r="I4687" s="18" t="n">
        <v>4</v>
      </c>
      <c r="J4687" s="19" t="n">
        <v>15.97</v>
      </c>
      <c r="K4687" s="19" t="n">
        <v>15.97</v>
      </c>
      <c r="L4687" s="19" t="n">
        <v>15.97</v>
      </c>
      <c r="M4687" s="19" t="n">
        <f aca="false">IF(J4687&gt;0,J4687,K4687)*E4687</f>
        <v>15.97</v>
      </c>
      <c r="N4687" s="20"/>
      <c r="O4687" s="21" t="str">
        <f aca="false">IF(R4687="","",ROUND(R4687*(1-Premissas!$B$4),4))</f>
        <v/>
      </c>
      <c r="P4687" s="22"/>
      <c r="Q4687" s="22"/>
      <c r="R4687" s="23"/>
      <c r="S4687" s="24"/>
      <c r="T4687" s="24"/>
      <c r="U4687" s="25"/>
      <c r="V4687" s="19" t="str">
        <f aca="false">IF(COUNT(N4687:Q4687)=0,"",MIN(N4687:Q4687))</f>
        <v/>
      </c>
      <c r="W4687" s="16" t="str">
        <f aca="false">IF(V4687="","",INDEX($N$4:$Q$4,MATCH(V4687,N4687:Q4687,0)))</f>
        <v/>
      </c>
      <c r="X4687" s="19" t="str">
        <f aca="false">IF(COUNT(N4687:Q4687)&lt;2,"",SMALL(N4687:Q4687,2))</f>
        <v/>
      </c>
      <c r="Y4687" s="26" t="str">
        <f aca="false">IF(OR(V4687="",M4687=0),"",V4687/M4687-1)</f>
        <v/>
      </c>
      <c r="Z4687" s="26" t="str">
        <f aca="false">IF(OR(V4687="",L4687=""),"",V4687/(L4687*E4687)-1)</f>
        <v/>
      </c>
      <c r="AA4687" s="16" t="str">
        <f aca="false">IF(V4687="","SEM OFERTA",IF(OR(Y4687&gt;Premissas!$B$11,Y4687&lt;Premissas!$B$12),"VERIFICAR - UNIDADE/EMBALAGEM",IF(Y4687&gt;Premissas!$B$6,"NÃO COMPRAR - REAJUSTE &gt;5%","COMPRAR")))</f>
        <v>SEM OFERTA</v>
      </c>
      <c r="AB4687" s="18" t="str">
        <f aca="false">IF(W4687="DIMEC",S4687,IF(W4687="MEDCENTRO",U4687,""))</f>
        <v/>
      </c>
      <c r="AC4687" s="18" t="n">
        <f aca="false">IF(AA4687&lt;&gt;"COMPRAR",0,IF(AB4687="",I4687,MIN(I4687,AB4687)))</f>
        <v>0</v>
      </c>
      <c r="AD4687" s="19" t="n">
        <f aca="false">IF(AC4687&gt;0,AC4687*V4687,0)</f>
        <v>0</v>
      </c>
      <c r="AE4687" s="19" t="n">
        <f aca="false">IF(AC4687&gt;0,(M4687-V4687)*AC4687,0)</f>
        <v>0</v>
      </c>
      <c r="AF4687" s="16" t="str">
        <f aca="false">IF(AA4687&lt;&gt;"COMPRAR","",IF(AB4687="",IF(X4687="","",IF(X4687-V4687&lt;0.01,"EMPATE TÉCNICO","")),IF(AB4687&lt;I4687,"ESTOQUE INSUFICIENTE",IF(X4687="","",IF(X4687-V4687&lt;0.01,"EMPATE TÉCNICO","")))))</f>
        <v/>
      </c>
      <c r="AG4687" s="16" t="s">
        <v>547</v>
      </c>
      <c r="AH4687" s="16" t="s">
        <v>2039</v>
      </c>
    </row>
    <row r="4688" customFormat="false" ht="15" hidden="false" customHeight="false" outlineLevel="0" collapsed="false">
      <c r="A4688" s="16" t="s">
        <v>14495</v>
      </c>
      <c r="B4688" s="17" t="s">
        <v>14496</v>
      </c>
      <c r="C4688" s="16" t="s">
        <v>14497</v>
      </c>
      <c r="D4688" s="16" t="s">
        <v>641</v>
      </c>
      <c r="E4688" s="18" t="n">
        <v>1</v>
      </c>
      <c r="F4688" s="16" t="s">
        <v>41</v>
      </c>
      <c r="G4688" s="18" t="n">
        <v>7</v>
      </c>
      <c r="H4688" s="16" t="n">
        <v>5</v>
      </c>
      <c r="I4688" s="18" t="n">
        <v>6</v>
      </c>
      <c r="J4688" s="19" t="n">
        <v>15.19</v>
      </c>
      <c r="K4688" s="19" t="n">
        <v>15.19</v>
      </c>
      <c r="L4688" s="19" t="n">
        <v>15.19</v>
      </c>
      <c r="M4688" s="19" t="n">
        <f aca="false">IF(J4688&gt;0,J4688,K4688)*E4688</f>
        <v>15.19</v>
      </c>
      <c r="N4688" s="20"/>
      <c r="O4688" s="21" t="str">
        <f aca="false">IF(R4688="","",ROUND(R4688*(1-Premissas!$B$4),4))</f>
        <v/>
      </c>
      <c r="P4688" s="22"/>
      <c r="Q4688" s="22"/>
      <c r="R4688" s="23"/>
      <c r="S4688" s="24"/>
      <c r="T4688" s="24"/>
      <c r="U4688" s="25"/>
      <c r="V4688" s="19" t="str">
        <f aca="false">IF(COUNT(N4688:Q4688)=0,"",MIN(N4688:Q4688))</f>
        <v/>
      </c>
      <c r="W4688" s="16" t="str">
        <f aca="false">IF(V4688="","",INDEX($N$4:$Q$4,MATCH(V4688,N4688:Q4688,0)))</f>
        <v/>
      </c>
      <c r="X4688" s="19" t="str">
        <f aca="false">IF(COUNT(N4688:Q4688)&lt;2,"",SMALL(N4688:Q4688,2))</f>
        <v/>
      </c>
      <c r="Y4688" s="26" t="str">
        <f aca="false">IF(OR(V4688="",M4688=0),"",V4688/M4688-1)</f>
        <v/>
      </c>
      <c r="Z4688" s="26" t="str">
        <f aca="false">IF(OR(V4688="",L4688=""),"",V4688/(L4688*E4688)-1)</f>
        <v/>
      </c>
      <c r="AA4688" s="16" t="str">
        <f aca="false">IF(V4688="","SEM OFERTA",IF(OR(Y4688&gt;Premissas!$B$11,Y4688&lt;Premissas!$B$12),"VERIFICAR - UNIDADE/EMBALAGEM",IF(Y4688&gt;Premissas!$B$6,"NÃO COMPRAR - REAJUSTE &gt;5%","COMPRAR")))</f>
        <v>SEM OFERTA</v>
      </c>
      <c r="AB4688" s="18" t="str">
        <f aca="false">IF(W4688="DIMEC",S4688,IF(W4688="MEDCENTRO",U4688,""))</f>
        <v/>
      </c>
      <c r="AC4688" s="18" t="n">
        <f aca="false">IF(AA4688&lt;&gt;"COMPRAR",0,IF(AB4688="",I4688,MIN(I4688,AB4688)))</f>
        <v>0</v>
      </c>
      <c r="AD4688" s="19" t="n">
        <f aca="false">IF(AC4688&gt;0,AC4688*V4688,0)</f>
        <v>0</v>
      </c>
      <c r="AE4688" s="19" t="n">
        <f aca="false">IF(AC4688&gt;0,(M4688-V4688)*AC4688,0)</f>
        <v>0</v>
      </c>
      <c r="AF4688" s="16" t="str">
        <f aca="false">IF(AA4688&lt;&gt;"COMPRAR","",IF(AB4688="",IF(X4688="","",IF(X4688-V4688&lt;0.01,"EMPATE TÉCNICO","")),IF(AB4688&lt;I4688,"ESTOQUE INSUFICIENTE",IF(X4688="","",IF(X4688-V4688&lt;0.01,"EMPATE TÉCNICO","")))))</f>
        <v/>
      </c>
      <c r="AG4688" s="16" t="s">
        <v>547</v>
      </c>
      <c r="AH4688" s="16" t="s">
        <v>2039</v>
      </c>
    </row>
    <row r="4689" customFormat="false" ht="15" hidden="false" customHeight="false" outlineLevel="0" collapsed="false">
      <c r="A4689" s="16" t="s">
        <v>14498</v>
      </c>
      <c r="B4689" s="17" t="s">
        <v>14499</v>
      </c>
      <c r="C4689" s="16" t="s">
        <v>14500</v>
      </c>
      <c r="D4689" s="16" t="s">
        <v>10851</v>
      </c>
      <c r="E4689" s="18" t="n">
        <v>1</v>
      </c>
      <c r="F4689" s="16" t="s">
        <v>41</v>
      </c>
      <c r="G4689" s="18" t="n">
        <v>18</v>
      </c>
      <c r="H4689" s="16" t="n">
        <v>10.1</v>
      </c>
      <c r="I4689" s="18" t="n">
        <v>8</v>
      </c>
      <c r="J4689" s="19" t="n">
        <v>19.55</v>
      </c>
      <c r="K4689" s="19" t="n">
        <v>19.55</v>
      </c>
      <c r="L4689" s="19" t="n">
        <v>19.34</v>
      </c>
      <c r="M4689" s="19" t="n">
        <f aca="false">IF(J4689&gt;0,J4689,K4689)*E4689</f>
        <v>19.55</v>
      </c>
      <c r="N4689" s="20"/>
      <c r="O4689" s="21" t="str">
        <f aca="false">IF(R4689="","",ROUND(R4689*(1-Premissas!$B$4),4))</f>
        <v/>
      </c>
      <c r="P4689" s="22"/>
      <c r="Q4689" s="22"/>
      <c r="R4689" s="23"/>
      <c r="S4689" s="24"/>
      <c r="T4689" s="24"/>
      <c r="U4689" s="25"/>
      <c r="V4689" s="19" t="str">
        <f aca="false">IF(COUNT(N4689:Q4689)=0,"",MIN(N4689:Q4689))</f>
        <v/>
      </c>
      <c r="W4689" s="16" t="str">
        <f aca="false">IF(V4689="","",INDEX($N$4:$Q$4,MATCH(V4689,N4689:Q4689,0)))</f>
        <v/>
      </c>
      <c r="X4689" s="19" t="str">
        <f aca="false">IF(COUNT(N4689:Q4689)&lt;2,"",SMALL(N4689:Q4689,2))</f>
        <v/>
      </c>
      <c r="Y4689" s="26" t="str">
        <f aca="false">IF(OR(V4689="",M4689=0),"",V4689/M4689-1)</f>
        <v/>
      </c>
      <c r="Z4689" s="26" t="str">
        <f aca="false">IF(OR(V4689="",L4689=""),"",V4689/(L4689*E4689)-1)</f>
        <v/>
      </c>
      <c r="AA4689" s="16" t="str">
        <f aca="false">IF(V4689="","SEM OFERTA",IF(OR(Y4689&gt;Premissas!$B$11,Y4689&lt;Premissas!$B$12),"VERIFICAR - UNIDADE/EMBALAGEM",IF(Y4689&gt;Premissas!$B$6,"NÃO COMPRAR - REAJUSTE &gt;5%","COMPRAR")))</f>
        <v>SEM OFERTA</v>
      </c>
      <c r="AB4689" s="18" t="str">
        <f aca="false">IF(W4689="DIMEC",S4689,IF(W4689="MEDCENTRO",U4689,""))</f>
        <v/>
      </c>
      <c r="AC4689" s="18" t="n">
        <f aca="false">IF(AA4689&lt;&gt;"COMPRAR",0,IF(AB4689="",I4689,MIN(I4689,AB4689)))</f>
        <v>0</v>
      </c>
      <c r="AD4689" s="19" t="n">
        <f aca="false">IF(AC4689&gt;0,AC4689*V4689,0)</f>
        <v>0</v>
      </c>
      <c r="AE4689" s="19" t="n">
        <f aca="false">IF(AC4689&gt;0,(M4689-V4689)*AC4689,0)</f>
        <v>0</v>
      </c>
      <c r="AF4689" s="16" t="str">
        <f aca="false">IF(AA4689&lt;&gt;"COMPRAR","",IF(AB4689="",IF(X4689="","",IF(X4689-V4689&lt;0.01,"EMPATE TÉCNICO","")),IF(AB4689&lt;I4689,"ESTOQUE INSUFICIENTE",IF(X4689="","",IF(X4689-V4689&lt;0.01,"EMPATE TÉCNICO","")))))</f>
        <v/>
      </c>
      <c r="AG4689" s="16" t="s">
        <v>547</v>
      </c>
      <c r="AH4689" s="16" t="s">
        <v>2039</v>
      </c>
    </row>
    <row r="4690" customFormat="false" ht="15" hidden="false" customHeight="false" outlineLevel="0" collapsed="false">
      <c r="A4690" s="16" t="s">
        <v>14501</v>
      </c>
      <c r="B4690" s="17" t="s">
        <v>14502</v>
      </c>
      <c r="C4690" s="16" t="s">
        <v>14503</v>
      </c>
      <c r="D4690" s="16" t="s">
        <v>14504</v>
      </c>
      <c r="E4690" s="18" t="n">
        <v>1</v>
      </c>
      <c r="F4690" s="16" t="s">
        <v>41</v>
      </c>
      <c r="G4690" s="18" t="n">
        <v>5</v>
      </c>
      <c r="H4690" s="16" t="n">
        <v>2.2</v>
      </c>
      <c r="I4690" s="18" t="n">
        <v>1</v>
      </c>
      <c r="J4690" s="19" t="n">
        <v>25.06</v>
      </c>
      <c r="K4690" s="19" t="n">
        <v>25.06</v>
      </c>
      <c r="L4690" s="19" t="n">
        <v>25.06</v>
      </c>
      <c r="M4690" s="19" t="n">
        <f aca="false">IF(J4690&gt;0,J4690,K4690)*E4690</f>
        <v>25.06</v>
      </c>
      <c r="N4690" s="20"/>
      <c r="O4690" s="21" t="str">
        <f aca="false">IF(R4690="","",ROUND(R4690*(1-Premissas!$B$4),4))</f>
        <v/>
      </c>
      <c r="P4690" s="22"/>
      <c r="Q4690" s="22"/>
      <c r="R4690" s="23"/>
      <c r="S4690" s="24"/>
      <c r="T4690" s="24"/>
      <c r="U4690" s="25"/>
      <c r="V4690" s="19" t="str">
        <f aca="false">IF(COUNT(N4690:Q4690)=0,"",MIN(N4690:Q4690))</f>
        <v/>
      </c>
      <c r="W4690" s="16" t="str">
        <f aca="false">IF(V4690="","",INDEX($N$4:$Q$4,MATCH(V4690,N4690:Q4690,0)))</f>
        <v/>
      </c>
      <c r="X4690" s="19" t="str">
        <f aca="false">IF(COUNT(N4690:Q4690)&lt;2,"",SMALL(N4690:Q4690,2))</f>
        <v/>
      </c>
      <c r="Y4690" s="26" t="str">
        <f aca="false">IF(OR(V4690="",M4690=0),"",V4690/M4690-1)</f>
        <v/>
      </c>
      <c r="Z4690" s="26" t="str">
        <f aca="false">IF(OR(V4690="",L4690=""),"",V4690/(L4690*E4690)-1)</f>
        <v/>
      </c>
      <c r="AA4690" s="16" t="str">
        <f aca="false">IF(V4690="","SEM OFERTA",IF(OR(Y4690&gt;Premissas!$B$11,Y4690&lt;Premissas!$B$12),"VERIFICAR - UNIDADE/EMBALAGEM",IF(Y4690&gt;Premissas!$B$6,"NÃO COMPRAR - REAJUSTE &gt;5%","COMPRAR")))</f>
        <v>SEM OFERTA</v>
      </c>
      <c r="AB4690" s="18" t="str">
        <f aca="false">IF(W4690="DIMEC",S4690,IF(W4690="MEDCENTRO",U4690,""))</f>
        <v/>
      </c>
      <c r="AC4690" s="18" t="n">
        <f aca="false">IF(AA4690&lt;&gt;"COMPRAR",0,IF(AB4690="",I4690,MIN(I4690,AB4690)))</f>
        <v>0</v>
      </c>
      <c r="AD4690" s="19" t="n">
        <f aca="false">IF(AC4690&gt;0,AC4690*V4690,0)</f>
        <v>0</v>
      </c>
      <c r="AE4690" s="19" t="n">
        <f aca="false">IF(AC4690&gt;0,(M4690-V4690)*AC4690,0)</f>
        <v>0</v>
      </c>
      <c r="AF4690" s="16" t="str">
        <f aca="false">IF(AA4690&lt;&gt;"COMPRAR","",IF(AB4690="",IF(X4690="","",IF(X4690-V4690&lt;0.01,"EMPATE TÉCNICO","")),IF(AB4690&lt;I4690,"ESTOQUE INSUFICIENTE",IF(X4690="","",IF(X4690-V4690&lt;0.01,"EMPATE TÉCNICO","")))))</f>
        <v/>
      </c>
      <c r="AG4690" s="16" t="s">
        <v>547</v>
      </c>
      <c r="AH4690" s="16" t="s">
        <v>2039</v>
      </c>
    </row>
    <row r="4691" customFormat="false" ht="15" hidden="false" customHeight="false" outlineLevel="0" collapsed="false">
      <c r="A4691" s="16" t="s">
        <v>14505</v>
      </c>
      <c r="B4691" s="17" t="s">
        <v>14506</v>
      </c>
      <c r="C4691" s="16" t="s">
        <v>14507</v>
      </c>
      <c r="D4691" s="16" t="s">
        <v>14100</v>
      </c>
      <c r="E4691" s="18" t="n">
        <v>1</v>
      </c>
      <c r="F4691" s="16" t="s">
        <v>42</v>
      </c>
      <c r="G4691" s="18" t="n">
        <v>3</v>
      </c>
      <c r="H4691" s="16" t="n">
        <v>1.2</v>
      </c>
      <c r="I4691" s="18" t="n">
        <v>1</v>
      </c>
      <c r="J4691" s="19" t="n">
        <v>64.64</v>
      </c>
      <c r="K4691" s="19" t="n">
        <v>64.64</v>
      </c>
      <c r="L4691" s="19" t="n">
        <v>64.64</v>
      </c>
      <c r="M4691" s="19" t="n">
        <f aca="false">IF(J4691&gt;0,J4691,K4691)*E4691</f>
        <v>64.64</v>
      </c>
      <c r="N4691" s="20"/>
      <c r="O4691" s="21" t="str">
        <f aca="false">IF(R4691="","",ROUND(R4691*(1-Premissas!$B$4),4))</f>
        <v/>
      </c>
      <c r="P4691" s="22"/>
      <c r="Q4691" s="22"/>
      <c r="R4691" s="23"/>
      <c r="S4691" s="24"/>
      <c r="T4691" s="24"/>
      <c r="U4691" s="25"/>
      <c r="V4691" s="19" t="str">
        <f aca="false">IF(COUNT(N4691:Q4691)=0,"",MIN(N4691:Q4691))</f>
        <v/>
      </c>
      <c r="W4691" s="16" t="str">
        <f aca="false">IF(V4691="","",INDEX($N$4:$Q$4,MATCH(V4691,N4691:Q4691,0)))</f>
        <v/>
      </c>
      <c r="X4691" s="19" t="str">
        <f aca="false">IF(COUNT(N4691:Q4691)&lt;2,"",SMALL(N4691:Q4691,2))</f>
        <v/>
      </c>
      <c r="Y4691" s="26" t="str">
        <f aca="false">IF(OR(V4691="",M4691=0),"",V4691/M4691-1)</f>
        <v/>
      </c>
      <c r="Z4691" s="26" t="str">
        <f aca="false">IF(OR(V4691="",L4691=""),"",V4691/(L4691*E4691)-1)</f>
        <v/>
      </c>
      <c r="AA4691" s="16" t="str">
        <f aca="false">IF(V4691="","SEM OFERTA",IF(OR(Y4691&gt;Premissas!$B$11,Y4691&lt;Premissas!$B$12),"VERIFICAR - UNIDADE/EMBALAGEM",IF(Y4691&gt;Premissas!$B$6,"NÃO COMPRAR - REAJUSTE &gt;5%","COMPRAR")))</f>
        <v>SEM OFERTA</v>
      </c>
      <c r="AB4691" s="18" t="str">
        <f aca="false">IF(W4691="DIMEC",S4691,IF(W4691="MEDCENTRO",U4691,""))</f>
        <v/>
      </c>
      <c r="AC4691" s="18" t="n">
        <f aca="false">IF(AA4691&lt;&gt;"COMPRAR",0,IF(AB4691="",I4691,MIN(I4691,AB4691)))</f>
        <v>0</v>
      </c>
      <c r="AD4691" s="19" t="n">
        <f aca="false">IF(AC4691&gt;0,AC4691*V4691,0)</f>
        <v>0</v>
      </c>
      <c r="AE4691" s="19" t="n">
        <f aca="false">IF(AC4691&gt;0,(M4691-V4691)*AC4691,0)</f>
        <v>0</v>
      </c>
      <c r="AF4691" s="16" t="str">
        <f aca="false">IF(AA4691&lt;&gt;"COMPRAR","",IF(AB4691="",IF(X4691="","",IF(X4691-V4691&lt;0.01,"EMPATE TÉCNICO","")),IF(AB4691&lt;I4691,"ESTOQUE INSUFICIENTE",IF(X4691="","",IF(X4691-V4691&lt;0.01,"EMPATE TÉCNICO","")))))</f>
        <v/>
      </c>
      <c r="AG4691" s="16" t="s">
        <v>547</v>
      </c>
      <c r="AH4691" s="16" t="s">
        <v>2039</v>
      </c>
    </row>
    <row r="4692" customFormat="false" ht="15" hidden="false" customHeight="false" outlineLevel="0" collapsed="false">
      <c r="A4692" s="16" t="s">
        <v>14508</v>
      </c>
      <c r="B4692" s="17" t="s">
        <v>14509</v>
      </c>
      <c r="C4692" s="16" t="s">
        <v>14510</v>
      </c>
      <c r="D4692" s="16" t="s">
        <v>14100</v>
      </c>
      <c r="E4692" s="18" t="n">
        <v>1</v>
      </c>
      <c r="F4692" s="16" t="s">
        <v>41</v>
      </c>
      <c r="G4692" s="18" t="n">
        <v>6</v>
      </c>
      <c r="H4692" s="16" t="n">
        <v>2.8</v>
      </c>
      <c r="I4692" s="18" t="n">
        <v>2</v>
      </c>
      <c r="J4692" s="19" t="n">
        <v>57.18</v>
      </c>
      <c r="K4692" s="19" t="n">
        <v>57.18</v>
      </c>
      <c r="L4692" s="19" t="n">
        <v>57.18</v>
      </c>
      <c r="M4692" s="19" t="n">
        <f aca="false">IF(J4692&gt;0,J4692,K4692)*E4692</f>
        <v>57.18</v>
      </c>
      <c r="N4692" s="20"/>
      <c r="O4692" s="21" t="str">
        <f aca="false">IF(R4692="","",ROUND(R4692*(1-Premissas!$B$4),4))</f>
        <v/>
      </c>
      <c r="P4692" s="22"/>
      <c r="Q4692" s="22"/>
      <c r="R4692" s="23"/>
      <c r="S4692" s="24"/>
      <c r="T4692" s="24"/>
      <c r="U4692" s="25"/>
      <c r="V4692" s="19" t="str">
        <f aca="false">IF(COUNT(N4692:Q4692)=0,"",MIN(N4692:Q4692))</f>
        <v/>
      </c>
      <c r="W4692" s="16" t="str">
        <f aca="false">IF(V4692="","",INDEX($N$4:$Q$4,MATCH(V4692,N4692:Q4692,0)))</f>
        <v/>
      </c>
      <c r="X4692" s="19" t="str">
        <f aca="false">IF(COUNT(N4692:Q4692)&lt;2,"",SMALL(N4692:Q4692,2))</f>
        <v/>
      </c>
      <c r="Y4692" s="26" t="str">
        <f aca="false">IF(OR(V4692="",M4692=0),"",V4692/M4692-1)</f>
        <v/>
      </c>
      <c r="Z4692" s="26" t="str">
        <f aca="false">IF(OR(V4692="",L4692=""),"",V4692/(L4692*E4692)-1)</f>
        <v/>
      </c>
      <c r="AA4692" s="16" t="str">
        <f aca="false">IF(V4692="","SEM OFERTA",IF(OR(Y4692&gt;Premissas!$B$11,Y4692&lt;Premissas!$B$12),"VERIFICAR - UNIDADE/EMBALAGEM",IF(Y4692&gt;Premissas!$B$6,"NÃO COMPRAR - REAJUSTE &gt;5%","COMPRAR")))</f>
        <v>SEM OFERTA</v>
      </c>
      <c r="AB4692" s="18" t="str">
        <f aca="false">IF(W4692="DIMEC",S4692,IF(W4692="MEDCENTRO",U4692,""))</f>
        <v/>
      </c>
      <c r="AC4692" s="18" t="n">
        <f aca="false">IF(AA4692&lt;&gt;"COMPRAR",0,IF(AB4692="",I4692,MIN(I4692,AB4692)))</f>
        <v>0</v>
      </c>
      <c r="AD4692" s="19" t="n">
        <f aca="false">IF(AC4692&gt;0,AC4692*V4692,0)</f>
        <v>0</v>
      </c>
      <c r="AE4692" s="19" t="n">
        <f aca="false">IF(AC4692&gt;0,(M4692-V4692)*AC4692,0)</f>
        <v>0</v>
      </c>
      <c r="AF4692" s="16" t="str">
        <f aca="false">IF(AA4692&lt;&gt;"COMPRAR","",IF(AB4692="",IF(X4692="","",IF(X4692-V4692&lt;0.01,"EMPATE TÉCNICO","")),IF(AB4692&lt;I4692,"ESTOQUE INSUFICIENTE",IF(X4692="","",IF(X4692-V4692&lt;0.01,"EMPATE TÉCNICO","")))))</f>
        <v/>
      </c>
      <c r="AG4692" s="16" t="s">
        <v>547</v>
      </c>
      <c r="AH4692" s="16" t="s">
        <v>2039</v>
      </c>
    </row>
    <row r="4693" customFormat="false" ht="15" hidden="false" customHeight="false" outlineLevel="0" collapsed="false">
      <c r="A4693" s="16" t="s">
        <v>14511</v>
      </c>
      <c r="B4693" s="17" t="s">
        <v>14512</v>
      </c>
      <c r="C4693" s="16" t="s">
        <v>14513</v>
      </c>
      <c r="D4693" s="16" t="s">
        <v>13608</v>
      </c>
      <c r="E4693" s="18" t="n">
        <v>1</v>
      </c>
      <c r="F4693" s="16" t="s">
        <v>43</v>
      </c>
      <c r="G4693" s="18" t="n">
        <v>1</v>
      </c>
      <c r="H4693" s="16" t="n">
        <v>0.9</v>
      </c>
      <c r="I4693" s="18" t="n">
        <v>2</v>
      </c>
      <c r="J4693" s="19" t="n">
        <v>10.2</v>
      </c>
      <c r="K4693" s="19" t="n">
        <v>10.2</v>
      </c>
      <c r="L4693" s="19" t="n">
        <v>10.2</v>
      </c>
      <c r="M4693" s="19" t="n">
        <f aca="false">IF(J4693&gt;0,J4693,K4693)*E4693</f>
        <v>10.2</v>
      </c>
      <c r="N4693" s="20"/>
      <c r="O4693" s="21" t="str">
        <f aca="false">IF(R4693="","",ROUND(R4693*(1-Premissas!$B$4),4))</f>
        <v/>
      </c>
      <c r="P4693" s="22"/>
      <c r="Q4693" s="22"/>
      <c r="R4693" s="23"/>
      <c r="S4693" s="24"/>
      <c r="T4693" s="24"/>
      <c r="U4693" s="25"/>
      <c r="V4693" s="19" t="str">
        <f aca="false">IF(COUNT(N4693:Q4693)=0,"",MIN(N4693:Q4693))</f>
        <v/>
      </c>
      <c r="W4693" s="16" t="str">
        <f aca="false">IF(V4693="","",INDEX($N$4:$Q$4,MATCH(V4693,N4693:Q4693,0)))</f>
        <v/>
      </c>
      <c r="X4693" s="19" t="str">
        <f aca="false">IF(COUNT(N4693:Q4693)&lt;2,"",SMALL(N4693:Q4693,2))</f>
        <v/>
      </c>
      <c r="Y4693" s="26" t="str">
        <f aca="false">IF(OR(V4693="",M4693=0),"",V4693/M4693-1)</f>
        <v/>
      </c>
      <c r="Z4693" s="26" t="str">
        <f aca="false">IF(OR(V4693="",L4693=""),"",V4693/(L4693*E4693)-1)</f>
        <v/>
      </c>
      <c r="AA4693" s="16" t="str">
        <f aca="false">IF(V4693="","SEM OFERTA",IF(OR(Y4693&gt;Premissas!$B$11,Y4693&lt;Premissas!$B$12),"VERIFICAR - UNIDADE/EMBALAGEM",IF(Y4693&gt;Premissas!$B$6,"NÃO COMPRAR - REAJUSTE &gt;5%","COMPRAR")))</f>
        <v>SEM OFERTA</v>
      </c>
      <c r="AB4693" s="18" t="str">
        <f aca="false">IF(W4693="DIMEC",S4693,IF(W4693="MEDCENTRO",U4693,""))</f>
        <v/>
      </c>
      <c r="AC4693" s="18" t="n">
        <f aca="false">IF(AA4693&lt;&gt;"COMPRAR",0,IF(AB4693="",I4693,MIN(I4693,AB4693)))</f>
        <v>0</v>
      </c>
      <c r="AD4693" s="19" t="n">
        <f aca="false">IF(AC4693&gt;0,AC4693*V4693,0)</f>
        <v>0</v>
      </c>
      <c r="AE4693" s="19" t="n">
        <f aca="false">IF(AC4693&gt;0,(M4693-V4693)*AC4693,0)</f>
        <v>0</v>
      </c>
      <c r="AF4693" s="16" t="str">
        <f aca="false">IF(AA4693&lt;&gt;"COMPRAR","",IF(AB4693="",IF(X4693="","",IF(X4693-V4693&lt;0.01,"EMPATE TÉCNICO","")),IF(AB4693&lt;I4693,"ESTOQUE INSUFICIENTE",IF(X4693="","",IF(X4693-V4693&lt;0.01,"EMPATE TÉCNICO","")))))</f>
        <v/>
      </c>
      <c r="AG4693" s="16" t="s">
        <v>547</v>
      </c>
      <c r="AH4693" s="16" t="s">
        <v>2039</v>
      </c>
    </row>
    <row r="4694" customFormat="false" ht="15" hidden="false" customHeight="false" outlineLevel="0" collapsed="false">
      <c r="A4694" s="16" t="s">
        <v>14514</v>
      </c>
      <c r="B4694" s="17" t="s">
        <v>14515</v>
      </c>
      <c r="C4694" s="16" t="s">
        <v>14516</v>
      </c>
      <c r="D4694" s="16"/>
      <c r="E4694" s="18" t="n">
        <v>1</v>
      </c>
      <c r="F4694" s="16" t="s">
        <v>43</v>
      </c>
      <c r="G4694" s="18" t="n">
        <v>0</v>
      </c>
      <c r="H4694" s="16" t="n">
        <v>0.3</v>
      </c>
      <c r="I4694" s="18" t="n">
        <v>1</v>
      </c>
      <c r="J4694" s="19" t="n">
        <v>22.8866666666667</v>
      </c>
      <c r="K4694" s="19" t="n">
        <v>22.8866666666667</v>
      </c>
      <c r="L4694" s="19" t="n">
        <v>22.8867</v>
      </c>
      <c r="M4694" s="19" t="n">
        <f aca="false">IF(J4694&gt;0,J4694,K4694)*E4694</f>
        <v>22.8866666666667</v>
      </c>
      <c r="N4694" s="20"/>
      <c r="O4694" s="21" t="str">
        <f aca="false">IF(R4694="","",ROUND(R4694*(1-Premissas!$B$4),4))</f>
        <v/>
      </c>
      <c r="P4694" s="22"/>
      <c r="Q4694" s="22"/>
      <c r="R4694" s="23"/>
      <c r="S4694" s="24"/>
      <c r="T4694" s="24"/>
      <c r="U4694" s="25"/>
      <c r="V4694" s="19" t="str">
        <f aca="false">IF(COUNT(N4694:Q4694)=0,"",MIN(N4694:Q4694))</f>
        <v/>
      </c>
      <c r="W4694" s="16" t="str">
        <f aca="false">IF(V4694="","",INDEX($N$4:$Q$4,MATCH(V4694,N4694:Q4694,0)))</f>
        <v/>
      </c>
      <c r="X4694" s="19" t="str">
        <f aca="false">IF(COUNT(N4694:Q4694)&lt;2,"",SMALL(N4694:Q4694,2))</f>
        <v/>
      </c>
      <c r="Y4694" s="26" t="str">
        <f aca="false">IF(OR(V4694="",M4694=0),"",V4694/M4694-1)</f>
        <v/>
      </c>
      <c r="Z4694" s="26" t="str">
        <f aca="false">IF(OR(V4694="",L4694=""),"",V4694/(L4694*E4694)-1)</f>
        <v/>
      </c>
      <c r="AA4694" s="16" t="str">
        <f aca="false">IF(V4694="","SEM OFERTA",IF(OR(Y4694&gt;Premissas!$B$11,Y4694&lt;Premissas!$B$12),"VERIFICAR - UNIDADE/EMBALAGEM",IF(Y4694&gt;Premissas!$B$6,"NÃO COMPRAR - REAJUSTE &gt;5%","COMPRAR")))</f>
        <v>SEM OFERTA</v>
      </c>
      <c r="AB4694" s="18" t="str">
        <f aca="false">IF(W4694="DIMEC",S4694,IF(W4694="MEDCENTRO",U4694,""))</f>
        <v/>
      </c>
      <c r="AC4694" s="18" t="n">
        <f aca="false">IF(AA4694&lt;&gt;"COMPRAR",0,IF(AB4694="",I4694,MIN(I4694,AB4694)))</f>
        <v>0</v>
      </c>
      <c r="AD4694" s="19" t="n">
        <f aca="false">IF(AC4694&gt;0,AC4694*V4694,0)</f>
        <v>0</v>
      </c>
      <c r="AE4694" s="19" t="n">
        <f aca="false">IF(AC4694&gt;0,(M4694-V4694)*AC4694,0)</f>
        <v>0</v>
      </c>
      <c r="AF4694" s="16" t="str">
        <f aca="false">IF(AA4694&lt;&gt;"COMPRAR","",IF(AB4694="",IF(X4694="","",IF(X4694-V4694&lt;0.01,"EMPATE TÉCNICO","")),IF(AB4694&lt;I4694,"ESTOQUE INSUFICIENTE",IF(X4694="","",IF(X4694-V4694&lt;0.01,"EMPATE TÉCNICO","")))))</f>
        <v/>
      </c>
      <c r="AG4694" s="16" t="s">
        <v>328</v>
      </c>
      <c r="AH4694" s="16" t="s">
        <v>2039</v>
      </c>
    </row>
    <row r="4695" customFormat="false" ht="15" hidden="false" customHeight="false" outlineLevel="0" collapsed="false">
      <c r="A4695" s="16" t="s">
        <v>14517</v>
      </c>
      <c r="B4695" s="17" t="s">
        <v>14518</v>
      </c>
      <c r="C4695" s="16" t="s">
        <v>14519</v>
      </c>
      <c r="D4695" s="16"/>
      <c r="E4695" s="18" t="n">
        <v>1</v>
      </c>
      <c r="F4695" s="16" t="s">
        <v>42</v>
      </c>
      <c r="G4695" s="18" t="n">
        <v>1</v>
      </c>
      <c r="H4695" s="16" t="n">
        <v>0.7</v>
      </c>
      <c r="I4695" s="18" t="n">
        <v>1</v>
      </c>
      <c r="J4695" s="19" t="n">
        <v>21.67</v>
      </c>
      <c r="K4695" s="19" t="n">
        <v>21.67</v>
      </c>
      <c r="L4695" s="19" t="n">
        <v>21.67</v>
      </c>
      <c r="M4695" s="19" t="n">
        <f aca="false">IF(J4695&gt;0,J4695,K4695)*E4695</f>
        <v>21.67</v>
      </c>
      <c r="N4695" s="20"/>
      <c r="O4695" s="21" t="str">
        <f aca="false">IF(R4695="","",ROUND(R4695*(1-Premissas!$B$4),4))</f>
        <v/>
      </c>
      <c r="P4695" s="22"/>
      <c r="Q4695" s="22"/>
      <c r="R4695" s="23"/>
      <c r="S4695" s="24"/>
      <c r="T4695" s="24"/>
      <c r="U4695" s="25"/>
      <c r="V4695" s="19" t="str">
        <f aca="false">IF(COUNT(N4695:Q4695)=0,"",MIN(N4695:Q4695))</f>
        <v/>
      </c>
      <c r="W4695" s="16" t="str">
        <f aca="false">IF(V4695="","",INDEX($N$4:$Q$4,MATCH(V4695,N4695:Q4695,0)))</f>
        <v/>
      </c>
      <c r="X4695" s="19" t="str">
        <f aca="false">IF(COUNT(N4695:Q4695)&lt;2,"",SMALL(N4695:Q4695,2))</f>
        <v/>
      </c>
      <c r="Y4695" s="26" t="str">
        <f aca="false">IF(OR(V4695="",M4695=0),"",V4695/M4695-1)</f>
        <v/>
      </c>
      <c r="Z4695" s="26" t="str">
        <f aca="false">IF(OR(V4695="",L4695=""),"",V4695/(L4695*E4695)-1)</f>
        <v/>
      </c>
      <c r="AA4695" s="16" t="str">
        <f aca="false">IF(V4695="","SEM OFERTA",IF(OR(Y4695&gt;Premissas!$B$11,Y4695&lt;Premissas!$B$12),"VERIFICAR - UNIDADE/EMBALAGEM",IF(Y4695&gt;Premissas!$B$6,"NÃO COMPRAR - REAJUSTE &gt;5%","COMPRAR")))</f>
        <v>SEM OFERTA</v>
      </c>
      <c r="AB4695" s="18" t="str">
        <f aca="false">IF(W4695="DIMEC",S4695,IF(W4695="MEDCENTRO",U4695,""))</f>
        <v/>
      </c>
      <c r="AC4695" s="18" t="n">
        <f aca="false">IF(AA4695&lt;&gt;"COMPRAR",0,IF(AB4695="",I4695,MIN(I4695,AB4695)))</f>
        <v>0</v>
      </c>
      <c r="AD4695" s="19" t="n">
        <f aca="false">IF(AC4695&gt;0,AC4695*V4695,0)</f>
        <v>0</v>
      </c>
      <c r="AE4695" s="19" t="n">
        <f aca="false">IF(AC4695&gt;0,(M4695-V4695)*AC4695,0)</f>
        <v>0</v>
      </c>
      <c r="AF4695" s="16" t="str">
        <f aca="false">IF(AA4695&lt;&gt;"COMPRAR","",IF(AB4695="",IF(X4695="","",IF(X4695-V4695&lt;0.01,"EMPATE TÉCNICO","")),IF(AB4695&lt;I4695,"ESTOQUE INSUFICIENTE",IF(X4695="","",IF(X4695-V4695&lt;0.01,"EMPATE TÉCNICO","")))))</f>
        <v/>
      </c>
      <c r="AG4695" s="16" t="s">
        <v>328</v>
      </c>
      <c r="AH4695" s="16" t="s">
        <v>2039</v>
      </c>
    </row>
    <row r="4696" customFormat="false" ht="15" hidden="false" customHeight="false" outlineLevel="0" collapsed="false">
      <c r="A4696" s="16" t="s">
        <v>14520</v>
      </c>
      <c r="B4696" s="17" t="s">
        <v>14521</v>
      </c>
      <c r="C4696" s="16" t="s">
        <v>14522</v>
      </c>
      <c r="D4696" s="16" t="s">
        <v>14116</v>
      </c>
      <c r="E4696" s="18" t="n">
        <v>1</v>
      </c>
      <c r="F4696" s="16" t="s">
        <v>41</v>
      </c>
      <c r="G4696" s="18" t="n">
        <v>48</v>
      </c>
      <c r="H4696" s="16" t="n">
        <v>38.4</v>
      </c>
      <c r="I4696" s="18" t="n">
        <v>51</v>
      </c>
      <c r="J4696" s="19" t="n">
        <v>4.703</v>
      </c>
      <c r="K4696" s="19" t="n">
        <v>4.703</v>
      </c>
      <c r="L4696" s="19" t="n">
        <v>4.703</v>
      </c>
      <c r="M4696" s="19" t="n">
        <f aca="false">IF(J4696&gt;0,J4696,K4696)*E4696</f>
        <v>4.703</v>
      </c>
      <c r="N4696" s="20"/>
      <c r="O4696" s="21" t="str">
        <f aca="false">IF(R4696="","",ROUND(R4696*(1-Premissas!$B$4),4))</f>
        <v/>
      </c>
      <c r="P4696" s="22"/>
      <c r="Q4696" s="22"/>
      <c r="R4696" s="23"/>
      <c r="S4696" s="24"/>
      <c r="T4696" s="24"/>
      <c r="U4696" s="25"/>
      <c r="V4696" s="19" t="str">
        <f aca="false">IF(COUNT(N4696:Q4696)=0,"",MIN(N4696:Q4696))</f>
        <v/>
      </c>
      <c r="W4696" s="16" t="str">
        <f aca="false">IF(V4696="","",INDEX($N$4:$Q$4,MATCH(V4696,N4696:Q4696,0)))</f>
        <v/>
      </c>
      <c r="X4696" s="19" t="str">
        <f aca="false">IF(COUNT(N4696:Q4696)&lt;2,"",SMALL(N4696:Q4696,2))</f>
        <v/>
      </c>
      <c r="Y4696" s="26" t="str">
        <f aca="false">IF(OR(V4696="",M4696=0),"",V4696/M4696-1)</f>
        <v/>
      </c>
      <c r="Z4696" s="26" t="str">
        <f aca="false">IF(OR(V4696="",L4696=""),"",V4696/(L4696*E4696)-1)</f>
        <v/>
      </c>
      <c r="AA4696" s="16" t="str">
        <f aca="false">IF(V4696="","SEM OFERTA",IF(OR(Y4696&gt;Premissas!$B$11,Y4696&lt;Premissas!$B$12),"VERIFICAR - UNIDADE/EMBALAGEM",IF(Y4696&gt;Premissas!$B$6,"NÃO COMPRAR - REAJUSTE &gt;5%","COMPRAR")))</f>
        <v>SEM OFERTA</v>
      </c>
      <c r="AB4696" s="18" t="str">
        <f aca="false">IF(W4696="DIMEC",S4696,IF(W4696="MEDCENTRO",U4696,""))</f>
        <v/>
      </c>
      <c r="AC4696" s="18" t="n">
        <f aca="false">IF(AA4696&lt;&gt;"COMPRAR",0,IF(AB4696="",I4696,MIN(I4696,AB4696)))</f>
        <v>0</v>
      </c>
      <c r="AD4696" s="19" t="n">
        <f aca="false">IF(AC4696&gt;0,AC4696*V4696,0)</f>
        <v>0</v>
      </c>
      <c r="AE4696" s="19" t="n">
        <f aca="false">IF(AC4696&gt;0,(M4696-V4696)*AC4696,0)</f>
        <v>0</v>
      </c>
      <c r="AF4696" s="16" t="str">
        <f aca="false">IF(AA4696&lt;&gt;"COMPRAR","",IF(AB4696="",IF(X4696="","",IF(X4696-V4696&lt;0.01,"EMPATE TÉCNICO","")),IF(AB4696&lt;I4696,"ESTOQUE INSUFICIENTE",IF(X4696="","",IF(X4696-V4696&lt;0.01,"EMPATE TÉCNICO","")))))</f>
        <v/>
      </c>
      <c r="AG4696" s="16" t="s">
        <v>547</v>
      </c>
      <c r="AH4696" s="16" t="s">
        <v>2039</v>
      </c>
    </row>
    <row r="4697" customFormat="false" ht="15" hidden="false" customHeight="false" outlineLevel="0" collapsed="false">
      <c r="A4697" s="16" t="s">
        <v>14523</v>
      </c>
      <c r="B4697" s="17" t="s">
        <v>14524</v>
      </c>
      <c r="C4697" s="16" t="s">
        <v>14525</v>
      </c>
      <c r="D4697" s="16" t="s">
        <v>14526</v>
      </c>
      <c r="E4697" s="18" t="n">
        <v>1</v>
      </c>
      <c r="F4697" s="16" t="s">
        <v>43</v>
      </c>
      <c r="G4697" s="18" t="n">
        <v>0</v>
      </c>
      <c r="H4697" s="16" t="n">
        <v>0.2</v>
      </c>
      <c r="I4697" s="18" t="n">
        <v>1</v>
      </c>
      <c r="J4697" s="19" t="n">
        <v>73.09</v>
      </c>
      <c r="K4697" s="19" t="n">
        <v>73.09</v>
      </c>
      <c r="L4697" s="19" t="n">
        <v>73.09</v>
      </c>
      <c r="M4697" s="19" t="n">
        <f aca="false">IF(J4697&gt;0,J4697,K4697)*E4697</f>
        <v>73.09</v>
      </c>
      <c r="N4697" s="20"/>
      <c r="O4697" s="21" t="str">
        <f aca="false">IF(R4697="","",ROUND(R4697*(1-Premissas!$B$4),4))</f>
        <v/>
      </c>
      <c r="P4697" s="22"/>
      <c r="Q4697" s="22"/>
      <c r="R4697" s="23"/>
      <c r="S4697" s="24"/>
      <c r="T4697" s="24"/>
      <c r="U4697" s="25"/>
      <c r="V4697" s="19" t="str">
        <f aca="false">IF(COUNT(N4697:Q4697)=0,"",MIN(N4697:Q4697))</f>
        <v/>
      </c>
      <c r="W4697" s="16" t="str">
        <f aca="false">IF(V4697="","",INDEX($N$4:$Q$4,MATCH(V4697,N4697:Q4697,0)))</f>
        <v/>
      </c>
      <c r="X4697" s="19" t="str">
        <f aca="false">IF(COUNT(N4697:Q4697)&lt;2,"",SMALL(N4697:Q4697,2))</f>
        <v/>
      </c>
      <c r="Y4697" s="26" t="str">
        <f aca="false">IF(OR(V4697="",M4697=0),"",V4697/M4697-1)</f>
        <v/>
      </c>
      <c r="Z4697" s="26" t="str">
        <f aca="false">IF(OR(V4697="",L4697=""),"",V4697/(L4697*E4697)-1)</f>
        <v/>
      </c>
      <c r="AA4697" s="16" t="str">
        <f aca="false">IF(V4697="","SEM OFERTA",IF(OR(Y4697&gt;Premissas!$B$11,Y4697&lt;Premissas!$B$12),"VERIFICAR - UNIDADE/EMBALAGEM",IF(Y4697&gt;Premissas!$B$6,"NÃO COMPRAR - REAJUSTE &gt;5%","COMPRAR")))</f>
        <v>SEM OFERTA</v>
      </c>
      <c r="AB4697" s="18" t="str">
        <f aca="false">IF(W4697="DIMEC",S4697,IF(W4697="MEDCENTRO",U4697,""))</f>
        <v/>
      </c>
      <c r="AC4697" s="18" t="n">
        <f aca="false">IF(AA4697&lt;&gt;"COMPRAR",0,IF(AB4697="",I4697,MIN(I4697,AB4697)))</f>
        <v>0</v>
      </c>
      <c r="AD4697" s="19" t="n">
        <f aca="false">IF(AC4697&gt;0,AC4697*V4697,0)</f>
        <v>0</v>
      </c>
      <c r="AE4697" s="19" t="n">
        <f aca="false">IF(AC4697&gt;0,(M4697-V4697)*AC4697,0)</f>
        <v>0</v>
      </c>
      <c r="AF4697" s="16" t="str">
        <f aca="false">IF(AA4697&lt;&gt;"COMPRAR","",IF(AB4697="",IF(X4697="","",IF(X4697-V4697&lt;0.01,"EMPATE TÉCNICO","")),IF(AB4697&lt;I4697,"ESTOQUE INSUFICIENTE",IF(X4697="","",IF(X4697-V4697&lt;0.01,"EMPATE TÉCNICO","")))))</f>
        <v/>
      </c>
      <c r="AG4697" s="16" t="s">
        <v>547</v>
      </c>
      <c r="AH4697" s="16" t="s">
        <v>2039</v>
      </c>
    </row>
    <row r="4698" customFormat="false" ht="15" hidden="false" customHeight="false" outlineLevel="0" collapsed="false">
      <c r="A4698" s="16" t="s">
        <v>14527</v>
      </c>
      <c r="B4698" s="17" t="s">
        <v>14528</v>
      </c>
      <c r="C4698" s="16" t="s">
        <v>14529</v>
      </c>
      <c r="D4698" s="16" t="s">
        <v>637</v>
      </c>
      <c r="E4698" s="18" t="n">
        <v>1</v>
      </c>
      <c r="F4698" s="16" t="s">
        <v>43</v>
      </c>
      <c r="G4698" s="18" t="n">
        <v>0</v>
      </c>
      <c r="H4698" s="16" t="n">
        <v>0</v>
      </c>
      <c r="I4698" s="18" t="n">
        <v>1</v>
      </c>
      <c r="J4698" s="19" t="n">
        <v>65.52</v>
      </c>
      <c r="K4698" s="19" t="n">
        <v>65.52</v>
      </c>
      <c r="L4698" s="19" t="n">
        <v>65.52</v>
      </c>
      <c r="M4698" s="19" t="n">
        <f aca="false">IF(J4698&gt;0,J4698,K4698)*E4698</f>
        <v>65.52</v>
      </c>
      <c r="N4698" s="20"/>
      <c r="O4698" s="21" t="str">
        <f aca="false">IF(R4698="","",ROUND(R4698*(1-Premissas!$B$4),4))</f>
        <v/>
      </c>
      <c r="P4698" s="22"/>
      <c r="Q4698" s="22"/>
      <c r="R4698" s="23"/>
      <c r="S4698" s="24"/>
      <c r="T4698" s="24"/>
      <c r="U4698" s="25"/>
      <c r="V4698" s="19" t="str">
        <f aca="false">IF(COUNT(N4698:Q4698)=0,"",MIN(N4698:Q4698))</f>
        <v/>
      </c>
      <c r="W4698" s="16" t="str">
        <f aca="false">IF(V4698="","",INDEX($N$4:$Q$4,MATCH(V4698,N4698:Q4698,0)))</f>
        <v/>
      </c>
      <c r="X4698" s="19" t="str">
        <f aca="false">IF(COUNT(N4698:Q4698)&lt;2,"",SMALL(N4698:Q4698,2))</f>
        <v/>
      </c>
      <c r="Y4698" s="26" t="str">
        <f aca="false">IF(OR(V4698="",M4698=0),"",V4698/M4698-1)</f>
        <v/>
      </c>
      <c r="Z4698" s="26" t="str">
        <f aca="false">IF(OR(V4698="",L4698=""),"",V4698/(L4698*E4698)-1)</f>
        <v/>
      </c>
      <c r="AA4698" s="16" t="str">
        <f aca="false">IF(V4698="","SEM OFERTA",IF(OR(Y4698&gt;Premissas!$B$11,Y4698&lt;Premissas!$B$12),"VERIFICAR - UNIDADE/EMBALAGEM",IF(Y4698&gt;Premissas!$B$6,"NÃO COMPRAR - REAJUSTE &gt;5%","COMPRAR")))</f>
        <v>SEM OFERTA</v>
      </c>
      <c r="AB4698" s="18" t="str">
        <f aca="false">IF(W4698="DIMEC",S4698,IF(W4698="MEDCENTRO",U4698,""))</f>
        <v/>
      </c>
      <c r="AC4698" s="18" t="n">
        <f aca="false">IF(AA4698&lt;&gt;"COMPRAR",0,IF(AB4698="",I4698,MIN(I4698,AB4698)))</f>
        <v>0</v>
      </c>
      <c r="AD4698" s="19" t="n">
        <f aca="false">IF(AC4698&gt;0,AC4698*V4698,0)</f>
        <v>0</v>
      </c>
      <c r="AE4698" s="19" t="n">
        <f aca="false">IF(AC4698&gt;0,(M4698-V4698)*AC4698,0)</f>
        <v>0</v>
      </c>
      <c r="AF4698" s="16" t="str">
        <f aca="false">IF(AA4698&lt;&gt;"COMPRAR","",IF(AB4698="",IF(X4698="","",IF(X4698-V4698&lt;0.01,"EMPATE TÉCNICO","")),IF(AB4698&lt;I4698,"ESTOQUE INSUFICIENTE",IF(X4698="","",IF(X4698-V4698&lt;0.01,"EMPATE TÉCNICO","")))))</f>
        <v/>
      </c>
      <c r="AG4698" s="16" t="s">
        <v>328</v>
      </c>
      <c r="AH4698" s="16" t="s">
        <v>2039</v>
      </c>
    </row>
    <row r="4699" customFormat="false" ht="15" hidden="false" customHeight="false" outlineLevel="0" collapsed="false">
      <c r="A4699" s="16" t="s">
        <v>14530</v>
      </c>
      <c r="B4699" s="17" t="s">
        <v>14531</v>
      </c>
      <c r="C4699" s="16" t="s">
        <v>14532</v>
      </c>
      <c r="D4699" s="16" t="s">
        <v>641</v>
      </c>
      <c r="E4699" s="18" t="n">
        <v>1</v>
      </c>
      <c r="F4699" s="16" t="s">
        <v>43</v>
      </c>
      <c r="G4699" s="18" t="n">
        <v>0</v>
      </c>
      <c r="H4699" s="16" t="n">
        <v>0.1</v>
      </c>
      <c r="I4699" s="18" t="n">
        <v>1</v>
      </c>
      <c r="J4699" s="19" t="n">
        <v>51.49</v>
      </c>
      <c r="K4699" s="19" t="n">
        <v>51.49</v>
      </c>
      <c r="L4699" s="19" t="n">
        <v>51.49</v>
      </c>
      <c r="M4699" s="19" t="n">
        <f aca="false">IF(J4699&gt;0,J4699,K4699)*E4699</f>
        <v>51.49</v>
      </c>
      <c r="N4699" s="20"/>
      <c r="O4699" s="21" t="str">
        <f aca="false">IF(R4699="","",ROUND(R4699*(1-Premissas!$B$4),4))</f>
        <v/>
      </c>
      <c r="P4699" s="22"/>
      <c r="Q4699" s="22"/>
      <c r="R4699" s="23"/>
      <c r="S4699" s="24"/>
      <c r="T4699" s="24"/>
      <c r="U4699" s="25"/>
      <c r="V4699" s="19" t="str">
        <f aca="false">IF(COUNT(N4699:Q4699)=0,"",MIN(N4699:Q4699))</f>
        <v/>
      </c>
      <c r="W4699" s="16" t="str">
        <f aca="false">IF(V4699="","",INDEX($N$4:$Q$4,MATCH(V4699,N4699:Q4699,0)))</f>
        <v/>
      </c>
      <c r="X4699" s="19" t="str">
        <f aca="false">IF(COUNT(N4699:Q4699)&lt;2,"",SMALL(N4699:Q4699,2))</f>
        <v/>
      </c>
      <c r="Y4699" s="26" t="str">
        <f aca="false">IF(OR(V4699="",M4699=0),"",V4699/M4699-1)</f>
        <v/>
      </c>
      <c r="Z4699" s="26" t="str">
        <f aca="false">IF(OR(V4699="",L4699=""),"",V4699/(L4699*E4699)-1)</f>
        <v/>
      </c>
      <c r="AA4699" s="16" t="str">
        <f aca="false">IF(V4699="","SEM OFERTA",IF(OR(Y4699&gt;Premissas!$B$11,Y4699&lt;Premissas!$B$12),"VERIFICAR - UNIDADE/EMBALAGEM",IF(Y4699&gt;Premissas!$B$6,"NÃO COMPRAR - REAJUSTE &gt;5%","COMPRAR")))</f>
        <v>SEM OFERTA</v>
      </c>
      <c r="AB4699" s="18" t="str">
        <f aca="false">IF(W4699="DIMEC",S4699,IF(W4699="MEDCENTRO",U4699,""))</f>
        <v/>
      </c>
      <c r="AC4699" s="18" t="n">
        <f aca="false">IF(AA4699&lt;&gt;"COMPRAR",0,IF(AB4699="",I4699,MIN(I4699,AB4699)))</f>
        <v>0</v>
      </c>
      <c r="AD4699" s="19" t="n">
        <f aca="false">IF(AC4699&gt;0,AC4699*V4699,0)</f>
        <v>0</v>
      </c>
      <c r="AE4699" s="19" t="n">
        <f aca="false">IF(AC4699&gt;0,(M4699-V4699)*AC4699,0)</f>
        <v>0</v>
      </c>
      <c r="AF4699" s="16" t="str">
        <f aca="false">IF(AA4699&lt;&gt;"COMPRAR","",IF(AB4699="",IF(X4699="","",IF(X4699-V4699&lt;0.01,"EMPATE TÉCNICO","")),IF(AB4699&lt;I4699,"ESTOQUE INSUFICIENTE",IF(X4699="","",IF(X4699-V4699&lt;0.01,"EMPATE TÉCNICO","")))))</f>
        <v/>
      </c>
      <c r="AG4699" s="16" t="s">
        <v>547</v>
      </c>
      <c r="AH4699" s="16" t="s">
        <v>2039</v>
      </c>
    </row>
    <row r="4700" customFormat="false" ht="15" hidden="false" customHeight="false" outlineLevel="0" collapsed="false">
      <c r="A4700" s="16" t="s">
        <v>14533</v>
      </c>
      <c r="B4700" s="17" t="s">
        <v>14534</v>
      </c>
      <c r="C4700" s="16" t="s">
        <v>14535</v>
      </c>
      <c r="D4700" s="16" t="s">
        <v>13608</v>
      </c>
      <c r="E4700" s="18" t="n">
        <v>1</v>
      </c>
      <c r="F4700" s="16" t="s">
        <v>43</v>
      </c>
      <c r="G4700" s="18" t="n">
        <v>0</v>
      </c>
      <c r="H4700" s="16" t="n">
        <v>0.4</v>
      </c>
      <c r="I4700" s="18" t="n">
        <v>2</v>
      </c>
      <c r="J4700" s="19" t="n">
        <v>8.62</v>
      </c>
      <c r="K4700" s="19" t="n">
        <v>8.62</v>
      </c>
      <c r="L4700" s="19" t="n">
        <v>8.62</v>
      </c>
      <c r="M4700" s="19" t="n">
        <f aca="false">IF(J4700&gt;0,J4700,K4700)*E4700</f>
        <v>8.62</v>
      </c>
      <c r="N4700" s="20"/>
      <c r="O4700" s="21" t="str">
        <f aca="false">IF(R4700="","",ROUND(R4700*(1-Premissas!$B$4),4))</f>
        <v/>
      </c>
      <c r="P4700" s="22"/>
      <c r="Q4700" s="22"/>
      <c r="R4700" s="23"/>
      <c r="S4700" s="24"/>
      <c r="T4700" s="24"/>
      <c r="U4700" s="25"/>
      <c r="V4700" s="19" t="str">
        <f aca="false">IF(COUNT(N4700:Q4700)=0,"",MIN(N4700:Q4700))</f>
        <v/>
      </c>
      <c r="W4700" s="16" t="str">
        <f aca="false">IF(V4700="","",INDEX($N$4:$Q$4,MATCH(V4700,N4700:Q4700,0)))</f>
        <v/>
      </c>
      <c r="X4700" s="19" t="str">
        <f aca="false">IF(COUNT(N4700:Q4700)&lt;2,"",SMALL(N4700:Q4700,2))</f>
        <v/>
      </c>
      <c r="Y4700" s="26" t="str">
        <f aca="false">IF(OR(V4700="",M4700=0),"",V4700/M4700-1)</f>
        <v/>
      </c>
      <c r="Z4700" s="26" t="str">
        <f aca="false">IF(OR(V4700="",L4700=""),"",V4700/(L4700*E4700)-1)</f>
        <v/>
      </c>
      <c r="AA4700" s="16" t="str">
        <f aca="false">IF(V4700="","SEM OFERTA",IF(OR(Y4700&gt;Premissas!$B$11,Y4700&lt;Premissas!$B$12),"VERIFICAR - UNIDADE/EMBALAGEM",IF(Y4700&gt;Premissas!$B$6,"NÃO COMPRAR - REAJUSTE &gt;5%","COMPRAR")))</f>
        <v>SEM OFERTA</v>
      </c>
      <c r="AB4700" s="18" t="str">
        <f aca="false">IF(W4700="DIMEC",S4700,IF(W4700="MEDCENTRO",U4700,""))</f>
        <v/>
      </c>
      <c r="AC4700" s="18" t="n">
        <f aca="false">IF(AA4700&lt;&gt;"COMPRAR",0,IF(AB4700="",I4700,MIN(I4700,AB4700)))</f>
        <v>0</v>
      </c>
      <c r="AD4700" s="19" t="n">
        <f aca="false">IF(AC4700&gt;0,AC4700*V4700,0)</f>
        <v>0</v>
      </c>
      <c r="AE4700" s="19" t="n">
        <f aca="false">IF(AC4700&gt;0,(M4700-V4700)*AC4700,0)</f>
        <v>0</v>
      </c>
      <c r="AF4700" s="16" t="str">
        <f aca="false">IF(AA4700&lt;&gt;"COMPRAR","",IF(AB4700="",IF(X4700="","",IF(X4700-V4700&lt;0.01,"EMPATE TÉCNICO","")),IF(AB4700&lt;I4700,"ESTOQUE INSUFICIENTE",IF(X4700="","",IF(X4700-V4700&lt;0.01,"EMPATE TÉCNICO","")))))</f>
        <v/>
      </c>
      <c r="AG4700" s="16" t="s">
        <v>547</v>
      </c>
      <c r="AH4700" s="16" t="s">
        <v>2039</v>
      </c>
    </row>
    <row r="4701" customFormat="false" ht="15" hidden="false" customHeight="false" outlineLevel="0" collapsed="false">
      <c r="A4701" s="16" t="s">
        <v>14536</v>
      </c>
      <c r="B4701" s="17" t="s">
        <v>14537</v>
      </c>
      <c r="C4701" s="16" t="s">
        <v>14538</v>
      </c>
      <c r="D4701" s="16" t="s">
        <v>7697</v>
      </c>
      <c r="E4701" s="18" t="n">
        <v>1</v>
      </c>
      <c r="F4701" s="16" t="s">
        <v>42</v>
      </c>
      <c r="G4701" s="18" t="n">
        <v>0</v>
      </c>
      <c r="H4701" s="16" t="n">
        <v>0.1</v>
      </c>
      <c r="I4701" s="18" t="n">
        <v>1</v>
      </c>
      <c r="J4701" s="19" t="n">
        <v>56.86</v>
      </c>
      <c r="K4701" s="19" t="n">
        <v>56.86</v>
      </c>
      <c r="L4701" s="19" t="n">
        <v>56.86</v>
      </c>
      <c r="M4701" s="19" t="n">
        <f aca="false">IF(J4701&gt;0,J4701,K4701)*E4701</f>
        <v>56.86</v>
      </c>
      <c r="N4701" s="20"/>
      <c r="O4701" s="21" t="str">
        <f aca="false">IF(R4701="","",ROUND(R4701*(1-Premissas!$B$4),4))</f>
        <v/>
      </c>
      <c r="P4701" s="22"/>
      <c r="Q4701" s="22"/>
      <c r="R4701" s="23"/>
      <c r="S4701" s="24"/>
      <c r="T4701" s="24"/>
      <c r="U4701" s="25"/>
      <c r="V4701" s="19" t="str">
        <f aca="false">IF(COUNT(N4701:Q4701)=0,"",MIN(N4701:Q4701))</f>
        <v/>
      </c>
      <c r="W4701" s="16" t="str">
        <f aca="false">IF(V4701="","",INDEX($N$4:$Q$4,MATCH(V4701,N4701:Q4701,0)))</f>
        <v/>
      </c>
      <c r="X4701" s="19" t="str">
        <f aca="false">IF(COUNT(N4701:Q4701)&lt;2,"",SMALL(N4701:Q4701,2))</f>
        <v/>
      </c>
      <c r="Y4701" s="26" t="str">
        <f aca="false">IF(OR(V4701="",M4701=0),"",V4701/M4701-1)</f>
        <v/>
      </c>
      <c r="Z4701" s="26" t="str">
        <f aca="false">IF(OR(V4701="",L4701=""),"",V4701/(L4701*E4701)-1)</f>
        <v/>
      </c>
      <c r="AA4701" s="16" t="str">
        <f aca="false">IF(V4701="","SEM OFERTA",IF(OR(Y4701&gt;Premissas!$B$11,Y4701&lt;Premissas!$B$12),"VERIFICAR - UNIDADE/EMBALAGEM",IF(Y4701&gt;Premissas!$B$6,"NÃO COMPRAR - REAJUSTE &gt;5%","COMPRAR")))</f>
        <v>SEM OFERTA</v>
      </c>
      <c r="AB4701" s="18" t="str">
        <f aca="false">IF(W4701="DIMEC",S4701,IF(W4701="MEDCENTRO",U4701,""))</f>
        <v/>
      </c>
      <c r="AC4701" s="18" t="n">
        <f aca="false">IF(AA4701&lt;&gt;"COMPRAR",0,IF(AB4701="",I4701,MIN(I4701,AB4701)))</f>
        <v>0</v>
      </c>
      <c r="AD4701" s="19" t="n">
        <f aca="false">IF(AC4701&gt;0,AC4701*V4701,0)</f>
        <v>0</v>
      </c>
      <c r="AE4701" s="19" t="n">
        <f aca="false">IF(AC4701&gt;0,(M4701-V4701)*AC4701,0)</f>
        <v>0</v>
      </c>
      <c r="AF4701" s="16" t="str">
        <f aca="false">IF(AA4701&lt;&gt;"COMPRAR","",IF(AB4701="",IF(X4701="","",IF(X4701-V4701&lt;0.01,"EMPATE TÉCNICO","")),IF(AB4701&lt;I4701,"ESTOQUE INSUFICIENTE",IF(X4701="","",IF(X4701-V4701&lt;0.01,"EMPATE TÉCNICO","")))))</f>
        <v/>
      </c>
      <c r="AG4701" s="16" t="s">
        <v>547</v>
      </c>
      <c r="AH4701" s="16" t="s">
        <v>2039</v>
      </c>
    </row>
    <row r="4702" customFormat="false" ht="15" hidden="false" customHeight="false" outlineLevel="0" collapsed="false">
      <c r="A4702" s="16" t="s">
        <v>14539</v>
      </c>
      <c r="B4702" s="17" t="s">
        <v>14540</v>
      </c>
      <c r="C4702" s="16" t="s">
        <v>14541</v>
      </c>
      <c r="D4702" s="16" t="s">
        <v>641</v>
      </c>
      <c r="E4702" s="18" t="n">
        <v>1</v>
      </c>
      <c r="F4702" s="16" t="s">
        <v>41</v>
      </c>
      <c r="G4702" s="18" t="n">
        <v>7</v>
      </c>
      <c r="H4702" s="16" t="n">
        <v>3</v>
      </c>
      <c r="I4702" s="18" t="n">
        <v>1</v>
      </c>
      <c r="J4702" s="19" t="n">
        <v>35.24</v>
      </c>
      <c r="K4702" s="19" t="n">
        <v>35.24</v>
      </c>
      <c r="L4702" s="19" t="n">
        <v>35.2367</v>
      </c>
      <c r="M4702" s="19" t="n">
        <f aca="false">IF(J4702&gt;0,J4702,K4702)*E4702</f>
        <v>35.24</v>
      </c>
      <c r="N4702" s="20"/>
      <c r="O4702" s="21" t="str">
        <f aca="false">IF(R4702="","",ROUND(R4702*(1-Premissas!$B$4),4))</f>
        <v/>
      </c>
      <c r="P4702" s="22"/>
      <c r="Q4702" s="22"/>
      <c r="R4702" s="23"/>
      <c r="S4702" s="24"/>
      <c r="T4702" s="24"/>
      <c r="U4702" s="25"/>
      <c r="V4702" s="19" t="str">
        <f aca="false">IF(COUNT(N4702:Q4702)=0,"",MIN(N4702:Q4702))</f>
        <v/>
      </c>
      <c r="W4702" s="16" t="str">
        <f aca="false">IF(V4702="","",INDEX($N$4:$Q$4,MATCH(V4702,N4702:Q4702,0)))</f>
        <v/>
      </c>
      <c r="X4702" s="19" t="str">
        <f aca="false">IF(COUNT(N4702:Q4702)&lt;2,"",SMALL(N4702:Q4702,2))</f>
        <v/>
      </c>
      <c r="Y4702" s="26" t="str">
        <f aca="false">IF(OR(V4702="",M4702=0),"",V4702/M4702-1)</f>
        <v/>
      </c>
      <c r="Z4702" s="26" t="str">
        <f aca="false">IF(OR(V4702="",L4702=""),"",V4702/(L4702*E4702)-1)</f>
        <v/>
      </c>
      <c r="AA4702" s="16" t="str">
        <f aca="false">IF(V4702="","SEM OFERTA",IF(OR(Y4702&gt;Premissas!$B$11,Y4702&lt;Premissas!$B$12),"VERIFICAR - UNIDADE/EMBALAGEM",IF(Y4702&gt;Premissas!$B$6,"NÃO COMPRAR - REAJUSTE &gt;5%","COMPRAR")))</f>
        <v>SEM OFERTA</v>
      </c>
      <c r="AB4702" s="18" t="str">
        <f aca="false">IF(W4702="DIMEC",S4702,IF(W4702="MEDCENTRO",U4702,""))</f>
        <v/>
      </c>
      <c r="AC4702" s="18" t="n">
        <f aca="false">IF(AA4702&lt;&gt;"COMPRAR",0,IF(AB4702="",I4702,MIN(I4702,AB4702)))</f>
        <v>0</v>
      </c>
      <c r="AD4702" s="19" t="n">
        <f aca="false">IF(AC4702&gt;0,AC4702*V4702,0)</f>
        <v>0</v>
      </c>
      <c r="AE4702" s="19" t="n">
        <f aca="false">IF(AC4702&gt;0,(M4702-V4702)*AC4702,0)</f>
        <v>0</v>
      </c>
      <c r="AF4702" s="16" t="str">
        <f aca="false">IF(AA4702&lt;&gt;"COMPRAR","",IF(AB4702="",IF(X4702="","",IF(X4702-V4702&lt;0.01,"EMPATE TÉCNICO","")),IF(AB4702&lt;I4702,"ESTOQUE INSUFICIENTE",IF(X4702="","",IF(X4702-V4702&lt;0.01,"EMPATE TÉCNICO","")))))</f>
        <v/>
      </c>
      <c r="AG4702" s="16" t="s">
        <v>547</v>
      </c>
      <c r="AH4702" s="16" t="s">
        <v>2039</v>
      </c>
    </row>
    <row r="4703" customFormat="false" ht="15" hidden="false" customHeight="false" outlineLevel="0" collapsed="false">
      <c r="A4703" s="16" t="s">
        <v>14542</v>
      </c>
      <c r="B4703" s="17" t="s">
        <v>14543</v>
      </c>
      <c r="C4703" s="16" t="s">
        <v>14544</v>
      </c>
      <c r="D4703" s="16" t="s">
        <v>11143</v>
      </c>
      <c r="E4703" s="18" t="n">
        <v>1</v>
      </c>
      <c r="F4703" s="16" t="s">
        <v>42</v>
      </c>
      <c r="G4703" s="18" t="n">
        <v>0</v>
      </c>
      <c r="H4703" s="16" t="n">
        <v>0.3</v>
      </c>
      <c r="I4703" s="18" t="n">
        <v>1</v>
      </c>
      <c r="J4703" s="19" t="n">
        <v>63.775</v>
      </c>
      <c r="K4703" s="19" t="n">
        <v>63.775</v>
      </c>
      <c r="L4703" s="19" t="n">
        <v>63.775</v>
      </c>
      <c r="M4703" s="19" t="n">
        <f aca="false">IF(J4703&gt;0,J4703,K4703)*E4703</f>
        <v>63.775</v>
      </c>
      <c r="N4703" s="20"/>
      <c r="O4703" s="21" t="str">
        <f aca="false">IF(R4703="","",ROUND(R4703*(1-Premissas!$B$4),4))</f>
        <v/>
      </c>
      <c r="P4703" s="22"/>
      <c r="Q4703" s="22"/>
      <c r="R4703" s="23"/>
      <c r="S4703" s="24"/>
      <c r="T4703" s="24"/>
      <c r="U4703" s="25"/>
      <c r="V4703" s="19" t="str">
        <f aca="false">IF(COUNT(N4703:Q4703)=0,"",MIN(N4703:Q4703))</f>
        <v/>
      </c>
      <c r="W4703" s="16" t="str">
        <f aca="false">IF(V4703="","",INDEX($N$4:$Q$4,MATCH(V4703,N4703:Q4703,0)))</f>
        <v/>
      </c>
      <c r="X4703" s="19" t="str">
        <f aca="false">IF(COUNT(N4703:Q4703)&lt;2,"",SMALL(N4703:Q4703,2))</f>
        <v/>
      </c>
      <c r="Y4703" s="26" t="str">
        <f aca="false">IF(OR(V4703="",M4703=0),"",V4703/M4703-1)</f>
        <v/>
      </c>
      <c r="Z4703" s="26" t="str">
        <f aca="false">IF(OR(V4703="",L4703=""),"",V4703/(L4703*E4703)-1)</f>
        <v/>
      </c>
      <c r="AA4703" s="16" t="str">
        <f aca="false">IF(V4703="","SEM OFERTA",IF(OR(Y4703&gt;Premissas!$B$11,Y4703&lt;Premissas!$B$12),"VERIFICAR - UNIDADE/EMBALAGEM",IF(Y4703&gt;Premissas!$B$6,"NÃO COMPRAR - REAJUSTE &gt;5%","COMPRAR")))</f>
        <v>SEM OFERTA</v>
      </c>
      <c r="AB4703" s="18" t="str">
        <f aca="false">IF(W4703="DIMEC",S4703,IF(W4703="MEDCENTRO",U4703,""))</f>
        <v/>
      </c>
      <c r="AC4703" s="18" t="n">
        <f aca="false">IF(AA4703&lt;&gt;"COMPRAR",0,IF(AB4703="",I4703,MIN(I4703,AB4703)))</f>
        <v>0</v>
      </c>
      <c r="AD4703" s="19" t="n">
        <f aca="false">IF(AC4703&gt;0,AC4703*V4703,0)</f>
        <v>0</v>
      </c>
      <c r="AE4703" s="19" t="n">
        <f aca="false">IF(AC4703&gt;0,(M4703-V4703)*AC4703,0)</f>
        <v>0</v>
      </c>
      <c r="AF4703" s="16" t="str">
        <f aca="false">IF(AA4703&lt;&gt;"COMPRAR","",IF(AB4703="",IF(X4703="","",IF(X4703-V4703&lt;0.01,"EMPATE TÉCNICO","")),IF(AB4703&lt;I4703,"ESTOQUE INSUFICIENTE",IF(X4703="","",IF(X4703-V4703&lt;0.01,"EMPATE TÉCNICO","")))))</f>
        <v/>
      </c>
      <c r="AG4703" s="16" t="s">
        <v>547</v>
      </c>
      <c r="AH4703" s="16" t="s">
        <v>2039</v>
      </c>
    </row>
    <row r="4704" customFormat="false" ht="15" hidden="false" customHeight="false" outlineLevel="0" collapsed="false">
      <c r="A4704" s="16" t="s">
        <v>14545</v>
      </c>
      <c r="B4704" s="17" t="s">
        <v>14546</v>
      </c>
      <c r="C4704" s="16" t="s">
        <v>14547</v>
      </c>
      <c r="D4704" s="16" t="s">
        <v>11143</v>
      </c>
      <c r="E4704" s="18" t="n">
        <v>1</v>
      </c>
      <c r="F4704" s="16" t="s">
        <v>41</v>
      </c>
      <c r="G4704" s="18" t="n">
        <v>0</v>
      </c>
      <c r="H4704" s="16" t="n">
        <v>2.1</v>
      </c>
      <c r="I4704" s="18" t="n">
        <v>6</v>
      </c>
      <c r="J4704" s="19" t="n">
        <v>68.69</v>
      </c>
      <c r="K4704" s="19" t="n">
        <v>68.69</v>
      </c>
      <c r="L4704" s="19" t="n">
        <v>68.69</v>
      </c>
      <c r="M4704" s="19" t="n">
        <f aca="false">IF(J4704&gt;0,J4704,K4704)*E4704</f>
        <v>68.69</v>
      </c>
      <c r="N4704" s="20"/>
      <c r="O4704" s="21" t="str">
        <f aca="false">IF(R4704="","",ROUND(R4704*(1-Premissas!$B$4),4))</f>
        <v/>
      </c>
      <c r="P4704" s="22"/>
      <c r="Q4704" s="22"/>
      <c r="R4704" s="23"/>
      <c r="S4704" s="24"/>
      <c r="T4704" s="24"/>
      <c r="U4704" s="25"/>
      <c r="V4704" s="19" t="str">
        <f aca="false">IF(COUNT(N4704:Q4704)=0,"",MIN(N4704:Q4704))</f>
        <v/>
      </c>
      <c r="W4704" s="16" t="str">
        <f aca="false">IF(V4704="","",INDEX($N$4:$Q$4,MATCH(V4704,N4704:Q4704,0)))</f>
        <v/>
      </c>
      <c r="X4704" s="19" t="str">
        <f aca="false">IF(COUNT(N4704:Q4704)&lt;2,"",SMALL(N4704:Q4704,2))</f>
        <v/>
      </c>
      <c r="Y4704" s="26" t="str">
        <f aca="false">IF(OR(V4704="",M4704=0),"",V4704/M4704-1)</f>
        <v/>
      </c>
      <c r="Z4704" s="26" t="str">
        <f aca="false">IF(OR(V4704="",L4704=""),"",V4704/(L4704*E4704)-1)</f>
        <v/>
      </c>
      <c r="AA4704" s="16" t="str">
        <f aca="false">IF(V4704="","SEM OFERTA",IF(OR(Y4704&gt;Premissas!$B$11,Y4704&lt;Premissas!$B$12),"VERIFICAR - UNIDADE/EMBALAGEM",IF(Y4704&gt;Premissas!$B$6,"NÃO COMPRAR - REAJUSTE &gt;5%","COMPRAR")))</f>
        <v>SEM OFERTA</v>
      </c>
      <c r="AB4704" s="18" t="str">
        <f aca="false">IF(W4704="DIMEC",S4704,IF(W4704="MEDCENTRO",U4704,""))</f>
        <v/>
      </c>
      <c r="AC4704" s="18" t="n">
        <f aca="false">IF(AA4704&lt;&gt;"COMPRAR",0,IF(AB4704="",I4704,MIN(I4704,AB4704)))</f>
        <v>0</v>
      </c>
      <c r="AD4704" s="19" t="n">
        <f aca="false">IF(AC4704&gt;0,AC4704*V4704,0)</f>
        <v>0</v>
      </c>
      <c r="AE4704" s="19" t="n">
        <f aca="false">IF(AC4704&gt;0,(M4704-V4704)*AC4704,0)</f>
        <v>0</v>
      </c>
      <c r="AF4704" s="16" t="str">
        <f aca="false">IF(AA4704&lt;&gt;"COMPRAR","",IF(AB4704="",IF(X4704="","",IF(X4704-V4704&lt;0.01,"EMPATE TÉCNICO","")),IF(AB4704&lt;I4704,"ESTOQUE INSUFICIENTE",IF(X4704="","",IF(X4704-V4704&lt;0.01,"EMPATE TÉCNICO","")))))</f>
        <v/>
      </c>
      <c r="AG4704" s="16" t="s">
        <v>547</v>
      </c>
      <c r="AH4704" s="16" t="s">
        <v>2039</v>
      </c>
    </row>
    <row r="4705" customFormat="false" ht="15" hidden="false" customHeight="false" outlineLevel="0" collapsed="false">
      <c r="A4705" s="16" t="s">
        <v>14548</v>
      </c>
      <c r="B4705" s="17" t="s">
        <v>14549</v>
      </c>
      <c r="C4705" s="16" t="s">
        <v>14550</v>
      </c>
      <c r="D4705" s="16" t="s">
        <v>11143</v>
      </c>
      <c r="E4705" s="18" t="n">
        <v>1</v>
      </c>
      <c r="F4705" s="16" t="s">
        <v>41</v>
      </c>
      <c r="G4705" s="18" t="n">
        <v>1</v>
      </c>
      <c r="H4705" s="16" t="n">
        <v>2.1</v>
      </c>
      <c r="I4705" s="18" t="n">
        <v>5</v>
      </c>
      <c r="J4705" s="19" t="n">
        <v>68.69</v>
      </c>
      <c r="K4705" s="19" t="n">
        <v>68.69</v>
      </c>
      <c r="L4705" s="19" t="n">
        <v>68.69</v>
      </c>
      <c r="M4705" s="19" t="n">
        <f aca="false">IF(J4705&gt;0,J4705,K4705)*E4705</f>
        <v>68.69</v>
      </c>
      <c r="N4705" s="20"/>
      <c r="O4705" s="21" t="str">
        <f aca="false">IF(R4705="","",ROUND(R4705*(1-Premissas!$B$4),4))</f>
        <v/>
      </c>
      <c r="P4705" s="22"/>
      <c r="Q4705" s="22"/>
      <c r="R4705" s="23"/>
      <c r="S4705" s="24"/>
      <c r="T4705" s="24"/>
      <c r="U4705" s="25"/>
      <c r="V4705" s="19" t="str">
        <f aca="false">IF(COUNT(N4705:Q4705)=0,"",MIN(N4705:Q4705))</f>
        <v/>
      </c>
      <c r="W4705" s="16" t="str">
        <f aca="false">IF(V4705="","",INDEX($N$4:$Q$4,MATCH(V4705,N4705:Q4705,0)))</f>
        <v/>
      </c>
      <c r="X4705" s="19" t="str">
        <f aca="false">IF(COUNT(N4705:Q4705)&lt;2,"",SMALL(N4705:Q4705,2))</f>
        <v/>
      </c>
      <c r="Y4705" s="26" t="str">
        <f aca="false">IF(OR(V4705="",M4705=0),"",V4705/M4705-1)</f>
        <v/>
      </c>
      <c r="Z4705" s="26" t="str">
        <f aca="false">IF(OR(V4705="",L4705=""),"",V4705/(L4705*E4705)-1)</f>
        <v/>
      </c>
      <c r="AA4705" s="16" t="str">
        <f aca="false">IF(V4705="","SEM OFERTA",IF(OR(Y4705&gt;Premissas!$B$11,Y4705&lt;Premissas!$B$12),"VERIFICAR - UNIDADE/EMBALAGEM",IF(Y4705&gt;Premissas!$B$6,"NÃO COMPRAR - REAJUSTE &gt;5%","COMPRAR")))</f>
        <v>SEM OFERTA</v>
      </c>
      <c r="AB4705" s="18" t="str">
        <f aca="false">IF(W4705="DIMEC",S4705,IF(W4705="MEDCENTRO",U4705,""))</f>
        <v/>
      </c>
      <c r="AC4705" s="18" t="n">
        <f aca="false">IF(AA4705&lt;&gt;"COMPRAR",0,IF(AB4705="",I4705,MIN(I4705,AB4705)))</f>
        <v>0</v>
      </c>
      <c r="AD4705" s="19" t="n">
        <f aca="false">IF(AC4705&gt;0,AC4705*V4705,0)</f>
        <v>0</v>
      </c>
      <c r="AE4705" s="19" t="n">
        <f aca="false">IF(AC4705&gt;0,(M4705-V4705)*AC4705,0)</f>
        <v>0</v>
      </c>
      <c r="AF4705" s="16" t="str">
        <f aca="false">IF(AA4705&lt;&gt;"COMPRAR","",IF(AB4705="",IF(X4705="","",IF(X4705-V4705&lt;0.01,"EMPATE TÉCNICO","")),IF(AB4705&lt;I4705,"ESTOQUE INSUFICIENTE",IF(X4705="","",IF(X4705-V4705&lt;0.01,"EMPATE TÉCNICO","")))))</f>
        <v/>
      </c>
      <c r="AG4705" s="16" t="s">
        <v>547</v>
      </c>
      <c r="AH4705" s="16" t="s">
        <v>2039</v>
      </c>
    </row>
    <row r="4706" customFormat="false" ht="15" hidden="false" customHeight="false" outlineLevel="0" collapsed="false">
      <c r="A4706" s="16" t="s">
        <v>14551</v>
      </c>
      <c r="B4706" s="17" t="s">
        <v>14552</v>
      </c>
      <c r="C4706" s="16" t="s">
        <v>14553</v>
      </c>
      <c r="D4706" s="16" t="s">
        <v>14554</v>
      </c>
      <c r="E4706" s="18" t="n">
        <v>1</v>
      </c>
      <c r="F4706" s="16" t="s">
        <v>41</v>
      </c>
      <c r="G4706" s="18" t="n">
        <v>1</v>
      </c>
      <c r="H4706" s="16" t="n">
        <v>6.4</v>
      </c>
      <c r="I4706" s="18" t="n">
        <v>16</v>
      </c>
      <c r="J4706" s="19" t="n">
        <v>29.05</v>
      </c>
      <c r="K4706" s="19" t="n">
        <v>29.05</v>
      </c>
      <c r="L4706" s="19" t="n">
        <v>29.05</v>
      </c>
      <c r="M4706" s="19" t="n">
        <f aca="false">IF(J4706&gt;0,J4706,K4706)*E4706</f>
        <v>29.05</v>
      </c>
      <c r="N4706" s="20"/>
      <c r="O4706" s="21" t="str">
        <f aca="false">IF(R4706="","",ROUND(R4706*(1-Premissas!$B$4),4))</f>
        <v/>
      </c>
      <c r="P4706" s="22"/>
      <c r="Q4706" s="22"/>
      <c r="R4706" s="23"/>
      <c r="S4706" s="24"/>
      <c r="T4706" s="24"/>
      <c r="U4706" s="25"/>
      <c r="V4706" s="19" t="str">
        <f aca="false">IF(COUNT(N4706:Q4706)=0,"",MIN(N4706:Q4706))</f>
        <v/>
      </c>
      <c r="W4706" s="16" t="str">
        <f aca="false">IF(V4706="","",INDEX($N$4:$Q$4,MATCH(V4706,N4706:Q4706,0)))</f>
        <v/>
      </c>
      <c r="X4706" s="19" t="str">
        <f aca="false">IF(COUNT(N4706:Q4706)&lt;2,"",SMALL(N4706:Q4706,2))</f>
        <v/>
      </c>
      <c r="Y4706" s="26" t="str">
        <f aca="false">IF(OR(V4706="",M4706=0),"",V4706/M4706-1)</f>
        <v/>
      </c>
      <c r="Z4706" s="26" t="str">
        <f aca="false">IF(OR(V4706="",L4706=""),"",V4706/(L4706*E4706)-1)</f>
        <v/>
      </c>
      <c r="AA4706" s="16" t="str">
        <f aca="false">IF(V4706="","SEM OFERTA",IF(OR(Y4706&gt;Premissas!$B$11,Y4706&lt;Premissas!$B$12),"VERIFICAR - UNIDADE/EMBALAGEM",IF(Y4706&gt;Premissas!$B$6,"NÃO COMPRAR - REAJUSTE &gt;5%","COMPRAR")))</f>
        <v>SEM OFERTA</v>
      </c>
      <c r="AB4706" s="18" t="str">
        <f aca="false">IF(W4706="DIMEC",S4706,IF(W4706="MEDCENTRO",U4706,""))</f>
        <v/>
      </c>
      <c r="AC4706" s="18" t="n">
        <f aca="false">IF(AA4706&lt;&gt;"COMPRAR",0,IF(AB4706="",I4706,MIN(I4706,AB4706)))</f>
        <v>0</v>
      </c>
      <c r="AD4706" s="19" t="n">
        <f aca="false">IF(AC4706&gt;0,AC4706*V4706,0)</f>
        <v>0</v>
      </c>
      <c r="AE4706" s="19" t="n">
        <f aca="false">IF(AC4706&gt;0,(M4706-V4706)*AC4706,0)</f>
        <v>0</v>
      </c>
      <c r="AF4706" s="16" t="str">
        <f aca="false">IF(AA4706&lt;&gt;"COMPRAR","",IF(AB4706="",IF(X4706="","",IF(X4706-V4706&lt;0.01,"EMPATE TÉCNICO","")),IF(AB4706&lt;I4706,"ESTOQUE INSUFICIENTE",IF(X4706="","",IF(X4706-V4706&lt;0.01,"EMPATE TÉCNICO","")))))</f>
        <v/>
      </c>
      <c r="AG4706" s="16" t="s">
        <v>520</v>
      </c>
      <c r="AH4706" s="16" t="s">
        <v>2039</v>
      </c>
    </row>
    <row r="4707" customFormat="false" ht="15" hidden="false" customHeight="false" outlineLevel="0" collapsed="false">
      <c r="A4707" s="16" t="s">
        <v>14555</v>
      </c>
      <c r="B4707" s="17" t="s">
        <v>14556</v>
      </c>
      <c r="C4707" s="16" t="s">
        <v>14557</v>
      </c>
      <c r="D4707" s="16" t="s">
        <v>14554</v>
      </c>
      <c r="E4707" s="18" t="n">
        <v>1</v>
      </c>
      <c r="F4707" s="16" t="s">
        <v>41</v>
      </c>
      <c r="G4707" s="18" t="n">
        <v>2</v>
      </c>
      <c r="H4707" s="16" t="n">
        <v>2</v>
      </c>
      <c r="I4707" s="18" t="n">
        <v>4</v>
      </c>
      <c r="J4707" s="19" t="n">
        <v>28.73</v>
      </c>
      <c r="K4707" s="19" t="n">
        <v>28.73</v>
      </c>
      <c r="L4707" s="19" t="n">
        <v>28.73</v>
      </c>
      <c r="M4707" s="19" t="n">
        <f aca="false">IF(J4707&gt;0,J4707,K4707)*E4707</f>
        <v>28.73</v>
      </c>
      <c r="N4707" s="20"/>
      <c r="O4707" s="21" t="str">
        <f aca="false">IF(R4707="","",ROUND(R4707*(1-Premissas!$B$4),4))</f>
        <v/>
      </c>
      <c r="P4707" s="22"/>
      <c r="Q4707" s="22"/>
      <c r="R4707" s="23"/>
      <c r="S4707" s="24"/>
      <c r="T4707" s="24"/>
      <c r="U4707" s="25"/>
      <c r="V4707" s="19" t="str">
        <f aca="false">IF(COUNT(N4707:Q4707)=0,"",MIN(N4707:Q4707))</f>
        <v/>
      </c>
      <c r="W4707" s="16" t="str">
        <f aca="false">IF(V4707="","",INDEX($N$4:$Q$4,MATCH(V4707,N4707:Q4707,0)))</f>
        <v/>
      </c>
      <c r="X4707" s="19" t="str">
        <f aca="false">IF(COUNT(N4707:Q4707)&lt;2,"",SMALL(N4707:Q4707,2))</f>
        <v/>
      </c>
      <c r="Y4707" s="26" t="str">
        <f aca="false">IF(OR(V4707="",M4707=0),"",V4707/M4707-1)</f>
        <v/>
      </c>
      <c r="Z4707" s="26" t="str">
        <f aca="false">IF(OR(V4707="",L4707=""),"",V4707/(L4707*E4707)-1)</f>
        <v/>
      </c>
      <c r="AA4707" s="16" t="str">
        <f aca="false">IF(V4707="","SEM OFERTA",IF(OR(Y4707&gt;Premissas!$B$11,Y4707&lt;Premissas!$B$12),"VERIFICAR - UNIDADE/EMBALAGEM",IF(Y4707&gt;Premissas!$B$6,"NÃO COMPRAR - REAJUSTE &gt;5%","COMPRAR")))</f>
        <v>SEM OFERTA</v>
      </c>
      <c r="AB4707" s="18" t="str">
        <f aca="false">IF(W4707="DIMEC",S4707,IF(W4707="MEDCENTRO",U4707,""))</f>
        <v/>
      </c>
      <c r="AC4707" s="18" t="n">
        <f aca="false">IF(AA4707&lt;&gt;"COMPRAR",0,IF(AB4707="",I4707,MIN(I4707,AB4707)))</f>
        <v>0</v>
      </c>
      <c r="AD4707" s="19" t="n">
        <f aca="false">IF(AC4707&gt;0,AC4707*V4707,0)</f>
        <v>0</v>
      </c>
      <c r="AE4707" s="19" t="n">
        <f aca="false">IF(AC4707&gt;0,(M4707-V4707)*AC4707,0)</f>
        <v>0</v>
      </c>
      <c r="AF4707" s="16" t="str">
        <f aca="false">IF(AA4707&lt;&gt;"COMPRAR","",IF(AB4707="",IF(X4707="","",IF(X4707-V4707&lt;0.01,"EMPATE TÉCNICO","")),IF(AB4707&lt;I4707,"ESTOQUE INSUFICIENTE",IF(X4707="","",IF(X4707-V4707&lt;0.01,"EMPATE TÉCNICO","")))))</f>
        <v/>
      </c>
      <c r="AG4707" s="16" t="s">
        <v>520</v>
      </c>
      <c r="AH4707" s="16" t="s">
        <v>2039</v>
      </c>
    </row>
    <row r="4708" customFormat="false" ht="15" hidden="false" customHeight="false" outlineLevel="0" collapsed="false">
      <c r="A4708" s="16" t="s">
        <v>14558</v>
      </c>
      <c r="B4708" s="17" t="s">
        <v>14559</v>
      </c>
      <c r="C4708" s="16" t="s">
        <v>14560</v>
      </c>
      <c r="D4708" s="16" t="s">
        <v>14554</v>
      </c>
      <c r="E4708" s="18" t="n">
        <v>1</v>
      </c>
      <c r="F4708" s="16" t="s">
        <v>41</v>
      </c>
      <c r="G4708" s="18" t="n">
        <v>18</v>
      </c>
      <c r="H4708" s="16" t="n">
        <v>11.8</v>
      </c>
      <c r="I4708" s="18" t="n">
        <v>13</v>
      </c>
      <c r="J4708" s="19" t="n">
        <v>53.92</v>
      </c>
      <c r="K4708" s="19" t="n">
        <v>53.92</v>
      </c>
      <c r="L4708" s="19" t="n">
        <v>53.92</v>
      </c>
      <c r="M4708" s="19" t="n">
        <f aca="false">IF(J4708&gt;0,J4708,K4708)*E4708</f>
        <v>53.92</v>
      </c>
      <c r="N4708" s="20"/>
      <c r="O4708" s="21" t="str">
        <f aca="false">IF(R4708="","",ROUND(R4708*(1-Premissas!$B$4),4))</f>
        <v/>
      </c>
      <c r="P4708" s="22"/>
      <c r="Q4708" s="22"/>
      <c r="R4708" s="23"/>
      <c r="S4708" s="24"/>
      <c r="T4708" s="24"/>
      <c r="U4708" s="25"/>
      <c r="V4708" s="19" t="str">
        <f aca="false">IF(COUNT(N4708:Q4708)=0,"",MIN(N4708:Q4708))</f>
        <v/>
      </c>
      <c r="W4708" s="16" t="str">
        <f aca="false">IF(V4708="","",INDEX($N$4:$Q$4,MATCH(V4708,N4708:Q4708,0)))</f>
        <v/>
      </c>
      <c r="X4708" s="19" t="str">
        <f aca="false">IF(COUNT(N4708:Q4708)&lt;2,"",SMALL(N4708:Q4708,2))</f>
        <v/>
      </c>
      <c r="Y4708" s="26" t="str">
        <f aca="false">IF(OR(V4708="",M4708=0),"",V4708/M4708-1)</f>
        <v/>
      </c>
      <c r="Z4708" s="26" t="str">
        <f aca="false">IF(OR(V4708="",L4708=""),"",V4708/(L4708*E4708)-1)</f>
        <v/>
      </c>
      <c r="AA4708" s="16" t="str">
        <f aca="false">IF(V4708="","SEM OFERTA",IF(OR(Y4708&gt;Premissas!$B$11,Y4708&lt;Premissas!$B$12),"VERIFICAR - UNIDADE/EMBALAGEM",IF(Y4708&gt;Premissas!$B$6,"NÃO COMPRAR - REAJUSTE &gt;5%","COMPRAR")))</f>
        <v>SEM OFERTA</v>
      </c>
      <c r="AB4708" s="18" t="str">
        <f aca="false">IF(W4708="DIMEC",S4708,IF(W4708="MEDCENTRO",U4708,""))</f>
        <v/>
      </c>
      <c r="AC4708" s="18" t="n">
        <f aca="false">IF(AA4708&lt;&gt;"COMPRAR",0,IF(AB4708="",I4708,MIN(I4708,AB4708)))</f>
        <v>0</v>
      </c>
      <c r="AD4708" s="19" t="n">
        <f aca="false">IF(AC4708&gt;0,AC4708*V4708,0)</f>
        <v>0</v>
      </c>
      <c r="AE4708" s="19" t="n">
        <f aca="false">IF(AC4708&gt;0,(M4708-V4708)*AC4708,0)</f>
        <v>0</v>
      </c>
      <c r="AF4708" s="16" t="str">
        <f aca="false">IF(AA4708&lt;&gt;"COMPRAR","",IF(AB4708="",IF(X4708="","",IF(X4708-V4708&lt;0.01,"EMPATE TÉCNICO","")),IF(AB4708&lt;I4708,"ESTOQUE INSUFICIENTE",IF(X4708="","",IF(X4708-V4708&lt;0.01,"EMPATE TÉCNICO","")))))</f>
        <v/>
      </c>
      <c r="AG4708" s="16" t="s">
        <v>520</v>
      </c>
      <c r="AH4708" s="16" t="s">
        <v>2039</v>
      </c>
    </row>
    <row r="4709" customFormat="false" ht="15" hidden="false" customHeight="false" outlineLevel="0" collapsed="false">
      <c r="A4709" s="16" t="s">
        <v>14561</v>
      </c>
      <c r="B4709" s="17" t="s">
        <v>14562</v>
      </c>
      <c r="C4709" s="16" t="s">
        <v>14563</v>
      </c>
      <c r="D4709" s="16" t="s">
        <v>3920</v>
      </c>
      <c r="E4709" s="18" t="n">
        <v>6</v>
      </c>
      <c r="F4709" s="16" t="s">
        <v>41</v>
      </c>
      <c r="G4709" s="18" t="n">
        <v>0</v>
      </c>
      <c r="H4709" s="16" t="n">
        <v>24.5</v>
      </c>
      <c r="I4709" s="18" t="n">
        <v>11</v>
      </c>
      <c r="J4709" s="19" t="n">
        <v>15.8375</v>
      </c>
      <c r="K4709" s="19" t="n">
        <v>15.8375</v>
      </c>
      <c r="L4709" s="19" t="n">
        <v>15.8375</v>
      </c>
      <c r="M4709" s="19" t="n">
        <f aca="false">IF(J4709&gt;0,J4709,K4709)*E4709</f>
        <v>95.025</v>
      </c>
      <c r="N4709" s="20"/>
      <c r="O4709" s="21" t="str">
        <f aca="false">IF(R4709="","",ROUND(R4709*(1-Premissas!$B$4),4))</f>
        <v/>
      </c>
      <c r="P4709" s="22"/>
      <c r="Q4709" s="22"/>
      <c r="R4709" s="23"/>
      <c r="S4709" s="24"/>
      <c r="T4709" s="24"/>
      <c r="U4709" s="25"/>
      <c r="V4709" s="19" t="str">
        <f aca="false">IF(COUNT(N4709:Q4709)=0,"",MIN(N4709:Q4709))</f>
        <v/>
      </c>
      <c r="W4709" s="16" t="str">
        <f aca="false">IF(V4709="","",INDEX($N$4:$Q$4,MATCH(V4709,N4709:Q4709,0)))</f>
        <v/>
      </c>
      <c r="X4709" s="19" t="str">
        <f aca="false">IF(COUNT(N4709:Q4709)&lt;2,"",SMALL(N4709:Q4709,2))</f>
        <v/>
      </c>
      <c r="Y4709" s="26" t="str">
        <f aca="false">IF(OR(V4709="",M4709=0),"",V4709/M4709-1)</f>
        <v/>
      </c>
      <c r="Z4709" s="26" t="str">
        <f aca="false">IF(OR(V4709="",L4709=""),"",V4709/(L4709*E4709)-1)</f>
        <v/>
      </c>
      <c r="AA4709" s="16" t="str">
        <f aca="false">IF(V4709="","SEM OFERTA",IF(OR(Y4709&gt;Premissas!$B$11,Y4709&lt;Premissas!$B$12),"VERIFICAR - UNIDADE/EMBALAGEM",IF(Y4709&gt;Premissas!$B$6,"NÃO COMPRAR - REAJUSTE &gt;5%","COMPRAR")))</f>
        <v>SEM OFERTA</v>
      </c>
      <c r="AB4709" s="18" t="str">
        <f aca="false">IF(W4709="DIMEC",S4709,IF(W4709="MEDCENTRO",U4709,""))</f>
        <v/>
      </c>
      <c r="AC4709" s="18" t="n">
        <f aca="false">IF(AA4709&lt;&gt;"COMPRAR",0,IF(AB4709="",I4709,MIN(I4709,AB4709)))</f>
        <v>0</v>
      </c>
      <c r="AD4709" s="19" t="n">
        <f aca="false">IF(AC4709&gt;0,AC4709*V4709,0)</f>
        <v>0</v>
      </c>
      <c r="AE4709" s="19" t="n">
        <f aca="false">IF(AC4709&gt;0,(M4709-V4709)*AC4709,0)</f>
        <v>0</v>
      </c>
      <c r="AF4709" s="16" t="str">
        <f aca="false">IF(AA4709&lt;&gt;"COMPRAR","",IF(AB4709="",IF(X4709="","",IF(X4709-V4709&lt;0.01,"EMPATE TÉCNICO","")),IF(AB4709&lt;I4709,"ESTOQUE INSUFICIENTE",IF(X4709="","",IF(X4709-V4709&lt;0.01,"EMPATE TÉCNICO","")))))</f>
        <v/>
      </c>
      <c r="AG4709" s="16" t="s">
        <v>547</v>
      </c>
      <c r="AH4709" s="16" t="s">
        <v>2039</v>
      </c>
    </row>
    <row r="4710" customFormat="false" ht="15" hidden="false" customHeight="false" outlineLevel="0" collapsed="false">
      <c r="A4710" s="16" t="s">
        <v>14564</v>
      </c>
      <c r="B4710" s="17" t="s">
        <v>14565</v>
      </c>
      <c r="C4710" s="16" t="s">
        <v>14566</v>
      </c>
      <c r="D4710" s="16" t="s">
        <v>8405</v>
      </c>
      <c r="E4710" s="18" t="n">
        <v>1</v>
      </c>
      <c r="F4710" s="16" t="s">
        <v>42</v>
      </c>
      <c r="G4710" s="18" t="n">
        <v>0</v>
      </c>
      <c r="H4710" s="16" t="n">
        <v>0.3</v>
      </c>
      <c r="I4710" s="18" t="n">
        <v>2</v>
      </c>
      <c r="J4710" s="19" t="n">
        <v>53.64</v>
      </c>
      <c r="K4710" s="19" t="n">
        <v>53.64</v>
      </c>
      <c r="L4710" s="19" t="n">
        <v>53.1</v>
      </c>
      <c r="M4710" s="19" t="n">
        <f aca="false">IF(J4710&gt;0,J4710,K4710)*E4710</f>
        <v>53.64</v>
      </c>
      <c r="N4710" s="20"/>
      <c r="O4710" s="21" t="str">
        <f aca="false">IF(R4710="","",ROUND(R4710*(1-Premissas!$B$4),4))</f>
        <v/>
      </c>
      <c r="P4710" s="22"/>
      <c r="Q4710" s="22"/>
      <c r="R4710" s="23"/>
      <c r="S4710" s="24"/>
      <c r="T4710" s="24"/>
      <c r="U4710" s="25"/>
      <c r="V4710" s="19" t="str">
        <f aca="false">IF(COUNT(N4710:Q4710)=0,"",MIN(N4710:Q4710))</f>
        <v/>
      </c>
      <c r="W4710" s="16" t="str">
        <f aca="false">IF(V4710="","",INDEX($N$4:$Q$4,MATCH(V4710,N4710:Q4710,0)))</f>
        <v/>
      </c>
      <c r="X4710" s="19" t="str">
        <f aca="false">IF(COUNT(N4710:Q4710)&lt;2,"",SMALL(N4710:Q4710,2))</f>
        <v/>
      </c>
      <c r="Y4710" s="26" t="str">
        <f aca="false">IF(OR(V4710="",M4710=0),"",V4710/M4710-1)</f>
        <v/>
      </c>
      <c r="Z4710" s="26" t="str">
        <f aca="false">IF(OR(V4710="",L4710=""),"",V4710/(L4710*E4710)-1)</f>
        <v/>
      </c>
      <c r="AA4710" s="16" t="str">
        <f aca="false">IF(V4710="","SEM OFERTA",IF(OR(Y4710&gt;Premissas!$B$11,Y4710&lt;Premissas!$B$12),"VERIFICAR - UNIDADE/EMBALAGEM",IF(Y4710&gt;Premissas!$B$6,"NÃO COMPRAR - REAJUSTE &gt;5%","COMPRAR")))</f>
        <v>SEM OFERTA</v>
      </c>
      <c r="AB4710" s="18" t="str">
        <f aca="false">IF(W4710="DIMEC",S4710,IF(W4710="MEDCENTRO",U4710,""))</f>
        <v/>
      </c>
      <c r="AC4710" s="18" t="n">
        <f aca="false">IF(AA4710&lt;&gt;"COMPRAR",0,IF(AB4710="",I4710,MIN(I4710,AB4710)))</f>
        <v>0</v>
      </c>
      <c r="AD4710" s="19" t="n">
        <f aca="false">IF(AC4710&gt;0,AC4710*V4710,0)</f>
        <v>0</v>
      </c>
      <c r="AE4710" s="19" t="n">
        <f aca="false">IF(AC4710&gt;0,(M4710-V4710)*AC4710,0)</f>
        <v>0</v>
      </c>
      <c r="AF4710" s="16" t="str">
        <f aca="false">IF(AA4710&lt;&gt;"COMPRAR","",IF(AB4710="",IF(X4710="","",IF(X4710-V4710&lt;0.01,"EMPATE TÉCNICO","")),IF(AB4710&lt;I4710,"ESTOQUE INSUFICIENTE",IF(X4710="","",IF(X4710-V4710&lt;0.01,"EMPATE TÉCNICO","")))))</f>
        <v/>
      </c>
      <c r="AG4710" s="16" t="s">
        <v>328</v>
      </c>
      <c r="AH4710" s="16" t="s">
        <v>2039</v>
      </c>
    </row>
    <row r="4711" customFormat="false" ht="15" hidden="false" customHeight="false" outlineLevel="0" collapsed="false">
      <c r="A4711" s="16" t="s">
        <v>14567</v>
      </c>
      <c r="B4711" s="17" t="s">
        <v>14568</v>
      </c>
      <c r="C4711" s="16" t="s">
        <v>14569</v>
      </c>
      <c r="D4711" s="16" t="s">
        <v>8405</v>
      </c>
      <c r="E4711" s="18" t="n">
        <v>12</v>
      </c>
      <c r="F4711" s="16" t="s">
        <v>41</v>
      </c>
      <c r="G4711" s="18" t="n">
        <v>2</v>
      </c>
      <c r="H4711" s="16" t="n">
        <v>57</v>
      </c>
      <c r="I4711" s="18" t="n">
        <v>13</v>
      </c>
      <c r="J4711" s="19" t="n">
        <v>16.2391666666667</v>
      </c>
      <c r="K4711" s="19" t="n">
        <v>16.2391666666667</v>
      </c>
      <c r="L4711" s="19" t="n">
        <v>16.2392</v>
      </c>
      <c r="M4711" s="19" t="n">
        <f aca="false">IF(J4711&gt;0,J4711,K4711)*E4711</f>
        <v>194.87</v>
      </c>
      <c r="N4711" s="20"/>
      <c r="O4711" s="21" t="str">
        <f aca="false">IF(R4711="","",ROUND(R4711*(1-Premissas!$B$4),4))</f>
        <v/>
      </c>
      <c r="P4711" s="22"/>
      <c r="Q4711" s="22"/>
      <c r="R4711" s="23"/>
      <c r="S4711" s="24"/>
      <c r="T4711" s="24"/>
      <c r="U4711" s="25"/>
      <c r="V4711" s="19" t="str">
        <f aca="false">IF(COUNT(N4711:Q4711)=0,"",MIN(N4711:Q4711))</f>
        <v/>
      </c>
      <c r="W4711" s="16" t="str">
        <f aca="false">IF(V4711="","",INDEX($N$4:$Q$4,MATCH(V4711,N4711:Q4711,0)))</f>
        <v/>
      </c>
      <c r="X4711" s="19" t="str">
        <f aca="false">IF(COUNT(N4711:Q4711)&lt;2,"",SMALL(N4711:Q4711,2))</f>
        <v/>
      </c>
      <c r="Y4711" s="26" t="str">
        <f aca="false">IF(OR(V4711="",M4711=0),"",V4711/M4711-1)</f>
        <v/>
      </c>
      <c r="Z4711" s="26" t="str">
        <f aca="false">IF(OR(V4711="",L4711=""),"",V4711/(L4711*E4711)-1)</f>
        <v/>
      </c>
      <c r="AA4711" s="16" t="str">
        <f aca="false">IF(V4711="","SEM OFERTA",IF(OR(Y4711&gt;Premissas!$B$11,Y4711&lt;Premissas!$B$12),"VERIFICAR - UNIDADE/EMBALAGEM",IF(Y4711&gt;Premissas!$B$6,"NÃO COMPRAR - REAJUSTE &gt;5%","COMPRAR")))</f>
        <v>SEM OFERTA</v>
      </c>
      <c r="AB4711" s="18" t="str">
        <f aca="false">IF(W4711="DIMEC",S4711,IF(W4711="MEDCENTRO",U4711,""))</f>
        <v/>
      </c>
      <c r="AC4711" s="18" t="n">
        <f aca="false">IF(AA4711&lt;&gt;"COMPRAR",0,IF(AB4711="",I4711,MIN(I4711,AB4711)))</f>
        <v>0</v>
      </c>
      <c r="AD4711" s="19" t="n">
        <f aca="false">IF(AC4711&gt;0,AC4711*V4711,0)</f>
        <v>0</v>
      </c>
      <c r="AE4711" s="19" t="n">
        <f aca="false">IF(AC4711&gt;0,(M4711-V4711)*AC4711,0)</f>
        <v>0</v>
      </c>
      <c r="AF4711" s="16" t="str">
        <f aca="false">IF(AA4711&lt;&gt;"COMPRAR","",IF(AB4711="",IF(X4711="","",IF(X4711-V4711&lt;0.01,"EMPATE TÉCNICO","")),IF(AB4711&lt;I4711,"ESTOQUE INSUFICIENTE",IF(X4711="","",IF(X4711-V4711&lt;0.01,"EMPATE TÉCNICO","")))))</f>
        <v/>
      </c>
      <c r="AG4711" s="16" t="s">
        <v>547</v>
      </c>
      <c r="AH4711" s="16" t="s">
        <v>2039</v>
      </c>
    </row>
    <row r="4712" customFormat="false" ht="15" hidden="false" customHeight="false" outlineLevel="0" collapsed="false">
      <c r="A4712" s="16" t="s">
        <v>14570</v>
      </c>
      <c r="B4712" s="17" t="s">
        <v>14571</v>
      </c>
      <c r="C4712" s="16" t="s">
        <v>14572</v>
      </c>
      <c r="D4712" s="16" t="s">
        <v>11123</v>
      </c>
      <c r="E4712" s="18" t="n">
        <v>24</v>
      </c>
      <c r="F4712" s="16" t="s">
        <v>41</v>
      </c>
      <c r="G4712" s="18" t="n">
        <v>440</v>
      </c>
      <c r="H4712" s="16" t="n">
        <v>174.5</v>
      </c>
      <c r="I4712" s="18" t="n">
        <v>1</v>
      </c>
      <c r="J4712" s="19" t="n">
        <v>15.305</v>
      </c>
      <c r="K4712" s="19" t="n">
        <v>15.305</v>
      </c>
      <c r="L4712" s="19" t="n">
        <v>15.305</v>
      </c>
      <c r="M4712" s="19" t="n">
        <f aca="false">IF(J4712&gt;0,J4712,K4712)*E4712</f>
        <v>367.32</v>
      </c>
      <c r="N4712" s="20"/>
      <c r="O4712" s="21" t="str">
        <f aca="false">IF(R4712="","",ROUND(R4712*(1-Premissas!$B$4),4))</f>
        <v/>
      </c>
      <c r="P4712" s="22"/>
      <c r="Q4712" s="22"/>
      <c r="R4712" s="23"/>
      <c r="S4712" s="24"/>
      <c r="T4712" s="24"/>
      <c r="U4712" s="25"/>
      <c r="V4712" s="19" t="str">
        <f aca="false">IF(COUNT(N4712:Q4712)=0,"",MIN(N4712:Q4712))</f>
        <v/>
      </c>
      <c r="W4712" s="16" t="str">
        <f aca="false">IF(V4712="","",INDEX($N$4:$Q$4,MATCH(V4712,N4712:Q4712,0)))</f>
        <v/>
      </c>
      <c r="X4712" s="19" t="str">
        <f aca="false">IF(COUNT(N4712:Q4712)&lt;2,"",SMALL(N4712:Q4712,2))</f>
        <v/>
      </c>
      <c r="Y4712" s="26" t="str">
        <f aca="false">IF(OR(V4712="",M4712=0),"",V4712/M4712-1)</f>
        <v/>
      </c>
      <c r="Z4712" s="26" t="str">
        <f aca="false">IF(OR(V4712="",L4712=""),"",V4712/(L4712*E4712)-1)</f>
        <v/>
      </c>
      <c r="AA4712" s="16" t="str">
        <f aca="false">IF(V4712="","SEM OFERTA",IF(OR(Y4712&gt;Premissas!$B$11,Y4712&lt;Premissas!$B$12),"VERIFICAR - UNIDADE/EMBALAGEM",IF(Y4712&gt;Premissas!$B$6,"NÃO COMPRAR - REAJUSTE &gt;5%","COMPRAR")))</f>
        <v>SEM OFERTA</v>
      </c>
      <c r="AB4712" s="18" t="str">
        <f aca="false">IF(W4712="DIMEC",S4712,IF(W4712="MEDCENTRO",U4712,""))</f>
        <v/>
      </c>
      <c r="AC4712" s="18" t="n">
        <f aca="false">IF(AA4712&lt;&gt;"COMPRAR",0,IF(AB4712="",I4712,MIN(I4712,AB4712)))</f>
        <v>0</v>
      </c>
      <c r="AD4712" s="19" t="n">
        <f aca="false">IF(AC4712&gt;0,AC4712*V4712,0)</f>
        <v>0</v>
      </c>
      <c r="AE4712" s="19" t="n">
        <f aca="false">IF(AC4712&gt;0,(M4712-V4712)*AC4712,0)</f>
        <v>0</v>
      </c>
      <c r="AF4712" s="16" t="str">
        <f aca="false">IF(AA4712&lt;&gt;"COMPRAR","",IF(AB4712="",IF(X4712="","",IF(X4712-V4712&lt;0.01,"EMPATE TÉCNICO","")),IF(AB4712&lt;I4712,"ESTOQUE INSUFICIENTE",IF(X4712="","",IF(X4712-V4712&lt;0.01,"EMPATE TÉCNICO","")))))</f>
        <v/>
      </c>
      <c r="AG4712" s="16" t="s">
        <v>328</v>
      </c>
      <c r="AH4712" s="16" t="s">
        <v>2039</v>
      </c>
    </row>
    <row r="4713" customFormat="false" ht="15" hidden="false" customHeight="false" outlineLevel="0" collapsed="false">
      <c r="A4713" s="16" t="s">
        <v>14573</v>
      </c>
      <c r="B4713" s="17" t="s">
        <v>14574</v>
      </c>
      <c r="C4713" s="16" t="s">
        <v>14575</v>
      </c>
      <c r="D4713" s="16" t="s">
        <v>8405</v>
      </c>
      <c r="E4713" s="18" t="n">
        <v>50</v>
      </c>
      <c r="F4713" s="16" t="s">
        <v>41</v>
      </c>
      <c r="G4713" s="18" t="n">
        <v>2</v>
      </c>
      <c r="H4713" s="16" t="n">
        <v>103.2</v>
      </c>
      <c r="I4713" s="18" t="n">
        <v>6</v>
      </c>
      <c r="J4713" s="19" t="n">
        <v>3.750584</v>
      </c>
      <c r="K4713" s="19" t="n">
        <v>3.750584</v>
      </c>
      <c r="L4713" s="19" t="n">
        <v>3.7506</v>
      </c>
      <c r="M4713" s="19" t="n">
        <f aca="false">IF(J4713&gt;0,J4713,K4713)*E4713</f>
        <v>187.5292</v>
      </c>
      <c r="N4713" s="20"/>
      <c r="O4713" s="21" t="str">
        <f aca="false">IF(R4713="","",ROUND(R4713*(1-Premissas!$B$4),4))</f>
        <v/>
      </c>
      <c r="P4713" s="22"/>
      <c r="Q4713" s="22"/>
      <c r="R4713" s="23"/>
      <c r="S4713" s="24"/>
      <c r="T4713" s="24"/>
      <c r="U4713" s="25"/>
      <c r="V4713" s="19" t="str">
        <f aca="false">IF(COUNT(N4713:Q4713)=0,"",MIN(N4713:Q4713))</f>
        <v/>
      </c>
      <c r="W4713" s="16" t="str">
        <f aca="false">IF(V4713="","",INDEX($N$4:$Q$4,MATCH(V4713,N4713:Q4713,0)))</f>
        <v/>
      </c>
      <c r="X4713" s="19" t="str">
        <f aca="false">IF(COUNT(N4713:Q4713)&lt;2,"",SMALL(N4713:Q4713,2))</f>
        <v/>
      </c>
      <c r="Y4713" s="26" t="str">
        <f aca="false">IF(OR(V4713="",M4713=0),"",V4713/M4713-1)</f>
        <v/>
      </c>
      <c r="Z4713" s="26" t="str">
        <f aca="false">IF(OR(V4713="",L4713=""),"",V4713/(L4713*E4713)-1)</f>
        <v/>
      </c>
      <c r="AA4713" s="16" t="str">
        <f aca="false">IF(V4713="","SEM OFERTA",IF(OR(Y4713&gt;Premissas!$B$11,Y4713&lt;Premissas!$B$12),"VERIFICAR - UNIDADE/EMBALAGEM",IF(Y4713&gt;Premissas!$B$6,"NÃO COMPRAR - REAJUSTE &gt;5%","COMPRAR")))</f>
        <v>SEM OFERTA</v>
      </c>
      <c r="AB4713" s="18" t="str">
        <f aca="false">IF(W4713="DIMEC",S4713,IF(W4713="MEDCENTRO",U4713,""))</f>
        <v/>
      </c>
      <c r="AC4713" s="18" t="n">
        <f aca="false">IF(AA4713&lt;&gt;"COMPRAR",0,IF(AB4713="",I4713,MIN(I4713,AB4713)))</f>
        <v>0</v>
      </c>
      <c r="AD4713" s="19" t="n">
        <f aca="false">IF(AC4713&gt;0,AC4713*V4713,0)</f>
        <v>0</v>
      </c>
      <c r="AE4713" s="19" t="n">
        <f aca="false">IF(AC4713&gt;0,(M4713-V4713)*AC4713,0)</f>
        <v>0</v>
      </c>
      <c r="AF4713" s="16" t="str">
        <f aca="false">IF(AA4713&lt;&gt;"COMPRAR","",IF(AB4713="",IF(X4713="","",IF(X4713-V4713&lt;0.01,"EMPATE TÉCNICO","")),IF(AB4713&lt;I4713,"ESTOQUE INSUFICIENTE",IF(X4713="","",IF(X4713-V4713&lt;0.01,"EMPATE TÉCNICO","")))))</f>
        <v/>
      </c>
      <c r="AG4713" s="16" t="s">
        <v>328</v>
      </c>
      <c r="AH4713" s="16" t="s">
        <v>2039</v>
      </c>
    </row>
    <row r="4714" customFormat="false" ht="15" hidden="false" customHeight="false" outlineLevel="0" collapsed="false">
      <c r="A4714" s="16" t="s">
        <v>14576</v>
      </c>
      <c r="B4714" s="17" t="s">
        <v>14577</v>
      </c>
      <c r="C4714" s="16" t="s">
        <v>14578</v>
      </c>
      <c r="D4714" s="16" t="s">
        <v>8405</v>
      </c>
      <c r="E4714" s="18" t="n">
        <v>1</v>
      </c>
      <c r="F4714" s="16" t="s">
        <v>41</v>
      </c>
      <c r="G4714" s="18" t="n">
        <v>13</v>
      </c>
      <c r="H4714" s="16" t="n">
        <v>15</v>
      </c>
      <c r="I4714" s="18" t="n">
        <v>26</v>
      </c>
      <c r="J4714" s="19" t="n">
        <v>34.67</v>
      </c>
      <c r="K4714" s="19" t="n">
        <v>34.67</v>
      </c>
      <c r="L4714" s="19" t="n">
        <v>34.67</v>
      </c>
      <c r="M4714" s="19" t="n">
        <f aca="false">IF(J4714&gt;0,J4714,K4714)*E4714</f>
        <v>34.67</v>
      </c>
      <c r="N4714" s="20"/>
      <c r="O4714" s="21" t="str">
        <f aca="false">IF(R4714="","",ROUND(R4714*(1-Premissas!$B$4),4))</f>
        <v/>
      </c>
      <c r="P4714" s="22"/>
      <c r="Q4714" s="22"/>
      <c r="R4714" s="23"/>
      <c r="S4714" s="24"/>
      <c r="T4714" s="24"/>
      <c r="U4714" s="25"/>
      <c r="V4714" s="19" t="str">
        <f aca="false">IF(COUNT(N4714:Q4714)=0,"",MIN(N4714:Q4714))</f>
        <v/>
      </c>
      <c r="W4714" s="16" t="str">
        <f aca="false">IF(V4714="","",INDEX($N$4:$Q$4,MATCH(V4714,N4714:Q4714,0)))</f>
        <v/>
      </c>
      <c r="X4714" s="19" t="str">
        <f aca="false">IF(COUNT(N4714:Q4714)&lt;2,"",SMALL(N4714:Q4714,2))</f>
        <v/>
      </c>
      <c r="Y4714" s="26" t="str">
        <f aca="false">IF(OR(V4714="",M4714=0),"",V4714/M4714-1)</f>
        <v/>
      </c>
      <c r="Z4714" s="26" t="str">
        <f aca="false">IF(OR(V4714="",L4714=""),"",V4714/(L4714*E4714)-1)</f>
        <v/>
      </c>
      <c r="AA4714" s="16" t="str">
        <f aca="false">IF(V4714="","SEM OFERTA",IF(OR(Y4714&gt;Premissas!$B$11,Y4714&lt;Premissas!$B$12),"VERIFICAR - UNIDADE/EMBALAGEM",IF(Y4714&gt;Premissas!$B$6,"NÃO COMPRAR - REAJUSTE &gt;5%","COMPRAR")))</f>
        <v>SEM OFERTA</v>
      </c>
      <c r="AB4714" s="18" t="str">
        <f aca="false">IF(W4714="DIMEC",S4714,IF(W4714="MEDCENTRO",U4714,""))</f>
        <v/>
      </c>
      <c r="AC4714" s="18" t="n">
        <f aca="false">IF(AA4714&lt;&gt;"COMPRAR",0,IF(AB4714="",I4714,MIN(I4714,AB4714)))</f>
        <v>0</v>
      </c>
      <c r="AD4714" s="19" t="n">
        <f aca="false">IF(AC4714&gt;0,AC4714*V4714,0)</f>
        <v>0</v>
      </c>
      <c r="AE4714" s="19" t="n">
        <f aca="false">IF(AC4714&gt;0,(M4714-V4714)*AC4714,0)</f>
        <v>0</v>
      </c>
      <c r="AF4714" s="16" t="str">
        <f aca="false">IF(AA4714&lt;&gt;"COMPRAR","",IF(AB4714="",IF(X4714="","",IF(X4714-V4714&lt;0.01,"EMPATE TÉCNICO","")),IF(AB4714&lt;I4714,"ESTOQUE INSUFICIENTE",IF(X4714="","",IF(X4714-V4714&lt;0.01,"EMPATE TÉCNICO","")))))</f>
        <v/>
      </c>
      <c r="AG4714" s="16" t="s">
        <v>328</v>
      </c>
      <c r="AH4714" s="16" t="s">
        <v>2039</v>
      </c>
    </row>
    <row r="4715" customFormat="false" ht="15" hidden="false" customHeight="false" outlineLevel="0" collapsed="false">
      <c r="A4715" s="16" t="s">
        <v>14579</v>
      </c>
      <c r="B4715" s="17" t="s">
        <v>14580</v>
      </c>
      <c r="C4715" s="16" t="s">
        <v>14581</v>
      </c>
      <c r="D4715" s="16" t="s">
        <v>2283</v>
      </c>
      <c r="E4715" s="18" t="n">
        <v>1</v>
      </c>
      <c r="F4715" s="16" t="s">
        <v>41</v>
      </c>
      <c r="G4715" s="18" t="n">
        <v>0</v>
      </c>
      <c r="H4715" s="16" t="n">
        <v>0.9</v>
      </c>
      <c r="I4715" s="18" t="n">
        <v>3</v>
      </c>
      <c r="J4715" s="19" t="n">
        <v>37.36</v>
      </c>
      <c r="K4715" s="19" t="n">
        <v>37.36</v>
      </c>
      <c r="L4715" s="19" t="n">
        <v>32.27</v>
      </c>
      <c r="M4715" s="19" t="n">
        <f aca="false">IF(J4715&gt;0,J4715,K4715)*E4715</f>
        <v>37.36</v>
      </c>
      <c r="N4715" s="20"/>
      <c r="O4715" s="21" t="str">
        <f aca="false">IF(R4715="","",ROUND(R4715*(1-Premissas!$B$4),4))</f>
        <v/>
      </c>
      <c r="P4715" s="22"/>
      <c r="Q4715" s="22"/>
      <c r="R4715" s="23"/>
      <c r="S4715" s="24"/>
      <c r="T4715" s="24"/>
      <c r="U4715" s="25"/>
      <c r="V4715" s="19" t="str">
        <f aca="false">IF(COUNT(N4715:Q4715)=0,"",MIN(N4715:Q4715))</f>
        <v/>
      </c>
      <c r="W4715" s="16" t="str">
        <f aca="false">IF(V4715="","",INDEX($N$4:$Q$4,MATCH(V4715,N4715:Q4715,0)))</f>
        <v/>
      </c>
      <c r="X4715" s="19" t="str">
        <f aca="false">IF(COUNT(N4715:Q4715)&lt;2,"",SMALL(N4715:Q4715,2))</f>
        <v/>
      </c>
      <c r="Y4715" s="26" t="str">
        <f aca="false">IF(OR(V4715="",M4715=0),"",V4715/M4715-1)</f>
        <v/>
      </c>
      <c r="Z4715" s="26" t="str">
        <f aca="false">IF(OR(V4715="",L4715=""),"",V4715/(L4715*E4715)-1)</f>
        <v/>
      </c>
      <c r="AA4715" s="16" t="str">
        <f aca="false">IF(V4715="","SEM OFERTA",IF(OR(Y4715&gt;Premissas!$B$11,Y4715&lt;Premissas!$B$12),"VERIFICAR - UNIDADE/EMBALAGEM",IF(Y4715&gt;Premissas!$B$6,"NÃO COMPRAR - REAJUSTE &gt;5%","COMPRAR")))</f>
        <v>SEM OFERTA</v>
      </c>
      <c r="AB4715" s="18" t="str">
        <f aca="false">IF(W4715="DIMEC",S4715,IF(W4715="MEDCENTRO",U4715,""))</f>
        <v/>
      </c>
      <c r="AC4715" s="18" t="n">
        <f aca="false">IF(AA4715&lt;&gt;"COMPRAR",0,IF(AB4715="",I4715,MIN(I4715,AB4715)))</f>
        <v>0</v>
      </c>
      <c r="AD4715" s="19" t="n">
        <f aca="false">IF(AC4715&gt;0,AC4715*V4715,0)</f>
        <v>0</v>
      </c>
      <c r="AE4715" s="19" t="n">
        <f aca="false">IF(AC4715&gt;0,(M4715-V4715)*AC4715,0)</f>
        <v>0</v>
      </c>
      <c r="AF4715" s="16" t="str">
        <f aca="false">IF(AA4715&lt;&gt;"COMPRAR","",IF(AB4715="",IF(X4715="","",IF(X4715-V4715&lt;0.01,"EMPATE TÉCNICO","")),IF(AB4715&lt;I4715,"ESTOQUE INSUFICIENTE",IF(X4715="","",IF(X4715-V4715&lt;0.01,"EMPATE TÉCNICO","")))))</f>
        <v/>
      </c>
      <c r="AG4715" s="16" t="s">
        <v>547</v>
      </c>
      <c r="AH4715" s="16" t="s">
        <v>2039</v>
      </c>
    </row>
    <row r="4716" customFormat="false" ht="15" hidden="false" customHeight="false" outlineLevel="0" collapsed="false">
      <c r="A4716" s="16" t="s">
        <v>14582</v>
      </c>
      <c r="B4716" s="17" t="s">
        <v>14583</v>
      </c>
      <c r="C4716" s="16" t="s">
        <v>14584</v>
      </c>
      <c r="D4716" s="16" t="s">
        <v>2283</v>
      </c>
      <c r="E4716" s="18" t="n">
        <v>1</v>
      </c>
      <c r="F4716" s="16" t="s">
        <v>41</v>
      </c>
      <c r="G4716" s="18" t="n">
        <v>0</v>
      </c>
      <c r="H4716" s="16" t="n">
        <v>0.6</v>
      </c>
      <c r="I4716" s="18" t="n">
        <v>2</v>
      </c>
      <c r="J4716" s="19" t="n">
        <v>53.03</v>
      </c>
      <c r="K4716" s="19" t="n">
        <v>53.03</v>
      </c>
      <c r="L4716" s="19" t="n">
        <v>53.03</v>
      </c>
      <c r="M4716" s="19" t="n">
        <f aca="false">IF(J4716&gt;0,J4716,K4716)*E4716</f>
        <v>53.03</v>
      </c>
      <c r="N4716" s="20"/>
      <c r="O4716" s="21" t="str">
        <f aca="false">IF(R4716="","",ROUND(R4716*(1-Premissas!$B$4),4))</f>
        <v/>
      </c>
      <c r="P4716" s="22"/>
      <c r="Q4716" s="22"/>
      <c r="R4716" s="23"/>
      <c r="S4716" s="24"/>
      <c r="T4716" s="24"/>
      <c r="U4716" s="25"/>
      <c r="V4716" s="19" t="str">
        <f aca="false">IF(COUNT(N4716:Q4716)=0,"",MIN(N4716:Q4716))</f>
        <v/>
      </c>
      <c r="W4716" s="16" t="str">
        <f aca="false">IF(V4716="","",INDEX($N$4:$Q$4,MATCH(V4716,N4716:Q4716,0)))</f>
        <v/>
      </c>
      <c r="X4716" s="19" t="str">
        <f aca="false">IF(COUNT(N4716:Q4716)&lt;2,"",SMALL(N4716:Q4716,2))</f>
        <v/>
      </c>
      <c r="Y4716" s="26" t="str">
        <f aca="false">IF(OR(V4716="",M4716=0),"",V4716/M4716-1)</f>
        <v/>
      </c>
      <c r="Z4716" s="26" t="str">
        <f aca="false">IF(OR(V4716="",L4716=""),"",V4716/(L4716*E4716)-1)</f>
        <v/>
      </c>
      <c r="AA4716" s="16" t="str">
        <f aca="false">IF(V4716="","SEM OFERTA",IF(OR(Y4716&gt;Premissas!$B$11,Y4716&lt;Premissas!$B$12),"VERIFICAR - UNIDADE/EMBALAGEM",IF(Y4716&gt;Premissas!$B$6,"NÃO COMPRAR - REAJUSTE &gt;5%","COMPRAR")))</f>
        <v>SEM OFERTA</v>
      </c>
      <c r="AB4716" s="18" t="str">
        <f aca="false">IF(W4716="DIMEC",S4716,IF(W4716="MEDCENTRO",U4716,""))</f>
        <v/>
      </c>
      <c r="AC4716" s="18" t="n">
        <f aca="false">IF(AA4716&lt;&gt;"COMPRAR",0,IF(AB4716="",I4716,MIN(I4716,AB4716)))</f>
        <v>0</v>
      </c>
      <c r="AD4716" s="19" t="n">
        <f aca="false">IF(AC4716&gt;0,AC4716*V4716,0)</f>
        <v>0</v>
      </c>
      <c r="AE4716" s="19" t="n">
        <f aca="false">IF(AC4716&gt;0,(M4716-V4716)*AC4716,0)</f>
        <v>0</v>
      </c>
      <c r="AF4716" s="16" t="str">
        <f aca="false">IF(AA4716&lt;&gt;"COMPRAR","",IF(AB4716="",IF(X4716="","",IF(X4716-V4716&lt;0.01,"EMPATE TÉCNICO","")),IF(AB4716&lt;I4716,"ESTOQUE INSUFICIENTE",IF(X4716="","",IF(X4716-V4716&lt;0.01,"EMPATE TÉCNICO","")))))</f>
        <v/>
      </c>
      <c r="AG4716" s="16" t="s">
        <v>547</v>
      </c>
      <c r="AH4716" s="16" t="s">
        <v>2039</v>
      </c>
    </row>
    <row r="4717" customFormat="false" ht="15" hidden="false" customHeight="false" outlineLevel="0" collapsed="false">
      <c r="A4717" s="16" t="s">
        <v>14585</v>
      </c>
      <c r="B4717" s="17" t="s">
        <v>14586</v>
      </c>
      <c r="C4717" s="16" t="s">
        <v>14587</v>
      </c>
      <c r="D4717" s="16" t="s">
        <v>14588</v>
      </c>
      <c r="E4717" s="18" t="n">
        <v>1</v>
      </c>
      <c r="F4717" s="16" t="s">
        <v>41</v>
      </c>
      <c r="G4717" s="18" t="n">
        <v>8</v>
      </c>
      <c r="H4717" s="16" t="n">
        <v>6.4</v>
      </c>
      <c r="I4717" s="18" t="n">
        <v>9</v>
      </c>
      <c r="J4717" s="19" t="n">
        <v>31.495</v>
      </c>
      <c r="K4717" s="19" t="n">
        <v>31.495</v>
      </c>
      <c r="L4717" s="19" t="n">
        <v>30.7833</v>
      </c>
      <c r="M4717" s="19" t="n">
        <f aca="false">IF(J4717&gt;0,J4717,K4717)*E4717</f>
        <v>31.495</v>
      </c>
      <c r="N4717" s="20"/>
      <c r="O4717" s="21" t="str">
        <f aca="false">IF(R4717="","",ROUND(R4717*(1-Premissas!$B$4),4))</f>
        <v/>
      </c>
      <c r="P4717" s="22"/>
      <c r="Q4717" s="22"/>
      <c r="R4717" s="23"/>
      <c r="S4717" s="24"/>
      <c r="T4717" s="24"/>
      <c r="U4717" s="25"/>
      <c r="V4717" s="19" t="str">
        <f aca="false">IF(COUNT(N4717:Q4717)=0,"",MIN(N4717:Q4717))</f>
        <v/>
      </c>
      <c r="W4717" s="16" t="str">
        <f aca="false">IF(V4717="","",INDEX($N$4:$Q$4,MATCH(V4717,N4717:Q4717,0)))</f>
        <v/>
      </c>
      <c r="X4717" s="19" t="str">
        <f aca="false">IF(COUNT(N4717:Q4717)&lt;2,"",SMALL(N4717:Q4717,2))</f>
        <v/>
      </c>
      <c r="Y4717" s="26" t="str">
        <f aca="false">IF(OR(V4717="",M4717=0),"",V4717/M4717-1)</f>
        <v/>
      </c>
      <c r="Z4717" s="26" t="str">
        <f aca="false">IF(OR(V4717="",L4717=""),"",V4717/(L4717*E4717)-1)</f>
        <v/>
      </c>
      <c r="AA4717" s="16" t="str">
        <f aca="false">IF(V4717="","SEM OFERTA",IF(OR(Y4717&gt;Premissas!$B$11,Y4717&lt;Premissas!$B$12),"VERIFICAR - UNIDADE/EMBALAGEM",IF(Y4717&gt;Premissas!$B$6,"NÃO COMPRAR - REAJUSTE &gt;5%","COMPRAR")))</f>
        <v>SEM OFERTA</v>
      </c>
      <c r="AB4717" s="18" t="str">
        <f aca="false">IF(W4717="DIMEC",S4717,IF(W4717="MEDCENTRO",U4717,""))</f>
        <v/>
      </c>
      <c r="AC4717" s="18" t="n">
        <f aca="false">IF(AA4717&lt;&gt;"COMPRAR",0,IF(AB4717="",I4717,MIN(I4717,AB4717)))</f>
        <v>0</v>
      </c>
      <c r="AD4717" s="19" t="n">
        <f aca="false">IF(AC4717&gt;0,AC4717*V4717,0)</f>
        <v>0</v>
      </c>
      <c r="AE4717" s="19" t="n">
        <f aca="false">IF(AC4717&gt;0,(M4717-V4717)*AC4717,0)</f>
        <v>0</v>
      </c>
      <c r="AF4717" s="16" t="str">
        <f aca="false">IF(AA4717&lt;&gt;"COMPRAR","",IF(AB4717="",IF(X4717="","",IF(X4717-V4717&lt;0.01,"EMPATE TÉCNICO","")),IF(AB4717&lt;I4717,"ESTOQUE INSUFICIENTE",IF(X4717="","",IF(X4717-V4717&lt;0.01,"EMPATE TÉCNICO","")))))</f>
        <v/>
      </c>
      <c r="AG4717" s="16" t="s">
        <v>547</v>
      </c>
      <c r="AH4717" s="16" t="s">
        <v>2039</v>
      </c>
    </row>
    <row r="4718" customFormat="false" ht="15" hidden="false" customHeight="false" outlineLevel="0" collapsed="false">
      <c r="A4718" s="16" t="s">
        <v>14589</v>
      </c>
      <c r="B4718" s="17" t="s">
        <v>14590</v>
      </c>
      <c r="C4718" s="16" t="s">
        <v>14591</v>
      </c>
      <c r="D4718" s="16" t="s">
        <v>14588</v>
      </c>
      <c r="E4718" s="18" t="n">
        <v>1</v>
      </c>
      <c r="F4718" s="16" t="s">
        <v>41</v>
      </c>
      <c r="G4718" s="18" t="n">
        <v>7</v>
      </c>
      <c r="H4718" s="16" t="n">
        <v>3.1</v>
      </c>
      <c r="I4718" s="18" t="n">
        <v>2</v>
      </c>
      <c r="J4718" s="19" t="n">
        <v>45.0333333333333</v>
      </c>
      <c r="K4718" s="19" t="n">
        <v>45.0333333333333</v>
      </c>
      <c r="L4718" s="19" t="n">
        <v>45.0333</v>
      </c>
      <c r="M4718" s="19" t="n">
        <f aca="false">IF(J4718&gt;0,J4718,K4718)*E4718</f>
        <v>45.0333333333333</v>
      </c>
      <c r="N4718" s="20"/>
      <c r="O4718" s="21" t="str">
        <f aca="false">IF(R4718="","",ROUND(R4718*(1-Premissas!$B$4),4))</f>
        <v/>
      </c>
      <c r="P4718" s="22"/>
      <c r="Q4718" s="22"/>
      <c r="R4718" s="23"/>
      <c r="S4718" s="24"/>
      <c r="T4718" s="24"/>
      <c r="U4718" s="25"/>
      <c r="V4718" s="19" t="str">
        <f aca="false">IF(COUNT(N4718:Q4718)=0,"",MIN(N4718:Q4718))</f>
        <v/>
      </c>
      <c r="W4718" s="16" t="str">
        <f aca="false">IF(V4718="","",INDEX($N$4:$Q$4,MATCH(V4718,N4718:Q4718,0)))</f>
        <v/>
      </c>
      <c r="X4718" s="19" t="str">
        <f aca="false">IF(COUNT(N4718:Q4718)&lt;2,"",SMALL(N4718:Q4718,2))</f>
        <v/>
      </c>
      <c r="Y4718" s="26" t="str">
        <f aca="false">IF(OR(V4718="",M4718=0),"",V4718/M4718-1)</f>
        <v/>
      </c>
      <c r="Z4718" s="26" t="str">
        <f aca="false">IF(OR(V4718="",L4718=""),"",V4718/(L4718*E4718)-1)</f>
        <v/>
      </c>
      <c r="AA4718" s="16" t="str">
        <f aca="false">IF(V4718="","SEM OFERTA",IF(OR(Y4718&gt;Premissas!$B$11,Y4718&lt;Premissas!$B$12),"VERIFICAR - UNIDADE/EMBALAGEM",IF(Y4718&gt;Premissas!$B$6,"NÃO COMPRAR - REAJUSTE &gt;5%","COMPRAR")))</f>
        <v>SEM OFERTA</v>
      </c>
      <c r="AB4718" s="18" t="str">
        <f aca="false">IF(W4718="DIMEC",S4718,IF(W4718="MEDCENTRO",U4718,""))</f>
        <v/>
      </c>
      <c r="AC4718" s="18" t="n">
        <f aca="false">IF(AA4718&lt;&gt;"COMPRAR",0,IF(AB4718="",I4718,MIN(I4718,AB4718)))</f>
        <v>0</v>
      </c>
      <c r="AD4718" s="19" t="n">
        <f aca="false">IF(AC4718&gt;0,AC4718*V4718,0)</f>
        <v>0</v>
      </c>
      <c r="AE4718" s="19" t="n">
        <f aca="false">IF(AC4718&gt;0,(M4718-V4718)*AC4718,0)</f>
        <v>0</v>
      </c>
      <c r="AF4718" s="16" t="str">
        <f aca="false">IF(AA4718&lt;&gt;"COMPRAR","",IF(AB4718="",IF(X4718="","",IF(X4718-V4718&lt;0.01,"EMPATE TÉCNICO","")),IF(AB4718&lt;I4718,"ESTOQUE INSUFICIENTE",IF(X4718="","",IF(X4718-V4718&lt;0.01,"EMPATE TÉCNICO","")))))</f>
        <v/>
      </c>
      <c r="AG4718" s="16" t="s">
        <v>547</v>
      </c>
      <c r="AH4718" s="16" t="s">
        <v>2039</v>
      </c>
    </row>
    <row r="4719" customFormat="false" ht="15" hidden="false" customHeight="false" outlineLevel="0" collapsed="false">
      <c r="A4719" s="16" t="s">
        <v>14592</v>
      </c>
      <c r="B4719" s="17" t="s">
        <v>14593</v>
      </c>
      <c r="C4719" s="16" t="s">
        <v>14594</v>
      </c>
      <c r="D4719" s="16" t="s">
        <v>13386</v>
      </c>
      <c r="E4719" s="18" t="n">
        <v>5</v>
      </c>
      <c r="F4719" s="16" t="s">
        <v>42</v>
      </c>
      <c r="G4719" s="18" t="n">
        <v>1</v>
      </c>
      <c r="H4719" s="16" t="n">
        <v>3.3</v>
      </c>
      <c r="I4719" s="18" t="n">
        <v>2</v>
      </c>
      <c r="J4719" s="19" t="n">
        <v>3.428</v>
      </c>
      <c r="K4719" s="19" t="n">
        <v>3.428</v>
      </c>
      <c r="L4719" s="19" t="n">
        <v>3.428</v>
      </c>
      <c r="M4719" s="19" t="n">
        <f aca="false">IF(J4719&gt;0,J4719,K4719)*E4719</f>
        <v>17.14</v>
      </c>
      <c r="N4719" s="20"/>
      <c r="O4719" s="21" t="str">
        <f aca="false">IF(R4719="","",ROUND(R4719*(1-Premissas!$B$4),4))</f>
        <v/>
      </c>
      <c r="P4719" s="22"/>
      <c r="Q4719" s="22"/>
      <c r="R4719" s="23"/>
      <c r="S4719" s="24"/>
      <c r="T4719" s="24"/>
      <c r="U4719" s="25"/>
      <c r="V4719" s="19" t="str">
        <f aca="false">IF(COUNT(N4719:Q4719)=0,"",MIN(N4719:Q4719))</f>
        <v/>
      </c>
      <c r="W4719" s="16" t="str">
        <f aca="false">IF(V4719="","",INDEX($N$4:$Q$4,MATCH(V4719,N4719:Q4719,0)))</f>
        <v/>
      </c>
      <c r="X4719" s="19" t="str">
        <f aca="false">IF(COUNT(N4719:Q4719)&lt;2,"",SMALL(N4719:Q4719,2))</f>
        <v/>
      </c>
      <c r="Y4719" s="26" t="str">
        <f aca="false">IF(OR(V4719="",M4719=0),"",V4719/M4719-1)</f>
        <v/>
      </c>
      <c r="Z4719" s="26" t="str">
        <f aca="false">IF(OR(V4719="",L4719=""),"",V4719/(L4719*E4719)-1)</f>
        <v/>
      </c>
      <c r="AA4719" s="16" t="str">
        <f aca="false">IF(V4719="","SEM OFERTA",IF(OR(Y4719&gt;Premissas!$B$11,Y4719&lt;Premissas!$B$12),"VERIFICAR - UNIDADE/EMBALAGEM",IF(Y4719&gt;Premissas!$B$6,"NÃO COMPRAR - REAJUSTE &gt;5%","COMPRAR")))</f>
        <v>SEM OFERTA</v>
      </c>
      <c r="AB4719" s="18" t="str">
        <f aca="false">IF(W4719="DIMEC",S4719,IF(W4719="MEDCENTRO",U4719,""))</f>
        <v/>
      </c>
      <c r="AC4719" s="18" t="n">
        <f aca="false">IF(AA4719&lt;&gt;"COMPRAR",0,IF(AB4719="",I4719,MIN(I4719,AB4719)))</f>
        <v>0</v>
      </c>
      <c r="AD4719" s="19" t="n">
        <f aca="false">IF(AC4719&gt;0,AC4719*V4719,0)</f>
        <v>0</v>
      </c>
      <c r="AE4719" s="19" t="n">
        <f aca="false">IF(AC4719&gt;0,(M4719-V4719)*AC4719,0)</f>
        <v>0</v>
      </c>
      <c r="AF4719" s="16" t="str">
        <f aca="false">IF(AA4719&lt;&gt;"COMPRAR","",IF(AB4719="",IF(X4719="","",IF(X4719-V4719&lt;0.01,"EMPATE TÉCNICO","")),IF(AB4719&lt;I4719,"ESTOQUE INSUFICIENTE",IF(X4719="","",IF(X4719-V4719&lt;0.01,"EMPATE TÉCNICO","")))))</f>
        <v/>
      </c>
      <c r="AG4719" s="16" t="s">
        <v>547</v>
      </c>
      <c r="AH4719" s="16" t="s">
        <v>2039</v>
      </c>
    </row>
    <row r="4720" customFormat="false" ht="15" hidden="false" customHeight="false" outlineLevel="0" collapsed="false">
      <c r="A4720" s="16" t="s">
        <v>14595</v>
      </c>
      <c r="B4720" s="17" t="s">
        <v>14596</v>
      </c>
      <c r="C4720" s="16" t="s">
        <v>14597</v>
      </c>
      <c r="D4720" s="16" t="s">
        <v>13399</v>
      </c>
      <c r="E4720" s="18" t="n">
        <v>1</v>
      </c>
      <c r="F4720" s="16" t="s">
        <v>42</v>
      </c>
      <c r="G4720" s="18" t="n">
        <v>4</v>
      </c>
      <c r="H4720" s="16" t="n">
        <v>1.8</v>
      </c>
      <c r="I4720" s="18" t="n">
        <v>1</v>
      </c>
      <c r="J4720" s="19" t="n">
        <v>28.155</v>
      </c>
      <c r="K4720" s="19" t="n">
        <v>28.155</v>
      </c>
      <c r="L4720" s="19" t="n">
        <v>28.155</v>
      </c>
      <c r="M4720" s="19" t="n">
        <f aca="false">IF(J4720&gt;0,J4720,K4720)*E4720</f>
        <v>28.155</v>
      </c>
      <c r="N4720" s="20"/>
      <c r="O4720" s="21" t="str">
        <f aca="false">IF(R4720="","",ROUND(R4720*(1-Premissas!$B$4),4))</f>
        <v/>
      </c>
      <c r="P4720" s="22"/>
      <c r="Q4720" s="22"/>
      <c r="R4720" s="23"/>
      <c r="S4720" s="24"/>
      <c r="T4720" s="24"/>
      <c r="U4720" s="25"/>
      <c r="V4720" s="19" t="str">
        <f aca="false">IF(COUNT(N4720:Q4720)=0,"",MIN(N4720:Q4720))</f>
        <v/>
      </c>
      <c r="W4720" s="16" t="str">
        <f aca="false">IF(V4720="","",INDEX($N$4:$Q$4,MATCH(V4720,N4720:Q4720,0)))</f>
        <v/>
      </c>
      <c r="X4720" s="19" t="str">
        <f aca="false">IF(COUNT(N4720:Q4720)&lt;2,"",SMALL(N4720:Q4720,2))</f>
        <v/>
      </c>
      <c r="Y4720" s="26" t="str">
        <f aca="false">IF(OR(V4720="",M4720=0),"",V4720/M4720-1)</f>
        <v/>
      </c>
      <c r="Z4720" s="26" t="str">
        <f aca="false">IF(OR(V4720="",L4720=""),"",V4720/(L4720*E4720)-1)</f>
        <v/>
      </c>
      <c r="AA4720" s="16" t="str">
        <f aca="false">IF(V4720="","SEM OFERTA",IF(OR(Y4720&gt;Premissas!$B$11,Y4720&lt;Premissas!$B$12),"VERIFICAR - UNIDADE/EMBALAGEM",IF(Y4720&gt;Premissas!$B$6,"NÃO COMPRAR - REAJUSTE &gt;5%","COMPRAR")))</f>
        <v>SEM OFERTA</v>
      </c>
      <c r="AB4720" s="18" t="str">
        <f aca="false">IF(W4720="DIMEC",S4720,IF(W4720="MEDCENTRO",U4720,""))</f>
        <v/>
      </c>
      <c r="AC4720" s="18" t="n">
        <f aca="false">IF(AA4720&lt;&gt;"COMPRAR",0,IF(AB4720="",I4720,MIN(I4720,AB4720)))</f>
        <v>0</v>
      </c>
      <c r="AD4720" s="19" t="n">
        <f aca="false">IF(AC4720&gt;0,AC4720*V4720,0)</f>
        <v>0</v>
      </c>
      <c r="AE4720" s="19" t="n">
        <f aca="false">IF(AC4720&gt;0,(M4720-V4720)*AC4720,0)</f>
        <v>0</v>
      </c>
      <c r="AF4720" s="16" t="str">
        <f aca="false">IF(AA4720&lt;&gt;"COMPRAR","",IF(AB4720="",IF(X4720="","",IF(X4720-V4720&lt;0.01,"EMPATE TÉCNICO","")),IF(AB4720&lt;I4720,"ESTOQUE INSUFICIENTE",IF(X4720="","",IF(X4720-V4720&lt;0.01,"EMPATE TÉCNICO","")))))</f>
        <v/>
      </c>
      <c r="AG4720" s="16" t="s">
        <v>713</v>
      </c>
      <c r="AH4720" s="16" t="s">
        <v>2039</v>
      </c>
    </row>
    <row r="4721" customFormat="false" ht="15" hidden="false" customHeight="false" outlineLevel="0" collapsed="false">
      <c r="A4721" s="16" t="s">
        <v>14598</v>
      </c>
      <c r="B4721" s="17" t="s">
        <v>14599</v>
      </c>
      <c r="C4721" s="16" t="s">
        <v>14600</v>
      </c>
      <c r="D4721" s="16" t="s">
        <v>13399</v>
      </c>
      <c r="E4721" s="18" t="n">
        <v>1</v>
      </c>
      <c r="F4721" s="16" t="s">
        <v>41</v>
      </c>
      <c r="G4721" s="18" t="n">
        <v>3</v>
      </c>
      <c r="H4721" s="16" t="n">
        <v>3.2</v>
      </c>
      <c r="I4721" s="18" t="n">
        <v>6</v>
      </c>
      <c r="J4721" s="19" t="n">
        <v>28.155</v>
      </c>
      <c r="K4721" s="19" t="n">
        <v>28.155</v>
      </c>
      <c r="L4721" s="19" t="n">
        <v>28.155</v>
      </c>
      <c r="M4721" s="19" t="n">
        <f aca="false">IF(J4721&gt;0,J4721,K4721)*E4721</f>
        <v>28.155</v>
      </c>
      <c r="N4721" s="20"/>
      <c r="O4721" s="21" t="str">
        <f aca="false">IF(R4721="","",ROUND(R4721*(1-Premissas!$B$4),4))</f>
        <v/>
      </c>
      <c r="P4721" s="22"/>
      <c r="Q4721" s="22"/>
      <c r="R4721" s="23"/>
      <c r="S4721" s="24"/>
      <c r="T4721" s="24"/>
      <c r="U4721" s="25"/>
      <c r="V4721" s="19" t="str">
        <f aca="false">IF(COUNT(N4721:Q4721)=0,"",MIN(N4721:Q4721))</f>
        <v/>
      </c>
      <c r="W4721" s="16" t="str">
        <f aca="false">IF(V4721="","",INDEX($N$4:$Q$4,MATCH(V4721,N4721:Q4721,0)))</f>
        <v/>
      </c>
      <c r="X4721" s="19" t="str">
        <f aca="false">IF(COUNT(N4721:Q4721)&lt;2,"",SMALL(N4721:Q4721,2))</f>
        <v/>
      </c>
      <c r="Y4721" s="26" t="str">
        <f aca="false">IF(OR(V4721="",M4721=0),"",V4721/M4721-1)</f>
        <v/>
      </c>
      <c r="Z4721" s="26" t="str">
        <f aca="false">IF(OR(V4721="",L4721=""),"",V4721/(L4721*E4721)-1)</f>
        <v/>
      </c>
      <c r="AA4721" s="16" t="str">
        <f aca="false">IF(V4721="","SEM OFERTA",IF(OR(Y4721&gt;Premissas!$B$11,Y4721&lt;Premissas!$B$12),"VERIFICAR - UNIDADE/EMBALAGEM",IF(Y4721&gt;Premissas!$B$6,"NÃO COMPRAR - REAJUSTE &gt;5%","COMPRAR")))</f>
        <v>SEM OFERTA</v>
      </c>
      <c r="AB4721" s="18" t="str">
        <f aca="false">IF(W4721="DIMEC",S4721,IF(W4721="MEDCENTRO",U4721,""))</f>
        <v/>
      </c>
      <c r="AC4721" s="18" t="n">
        <f aca="false">IF(AA4721&lt;&gt;"COMPRAR",0,IF(AB4721="",I4721,MIN(I4721,AB4721)))</f>
        <v>0</v>
      </c>
      <c r="AD4721" s="19" t="n">
        <f aca="false">IF(AC4721&gt;0,AC4721*V4721,0)</f>
        <v>0</v>
      </c>
      <c r="AE4721" s="19" t="n">
        <f aca="false">IF(AC4721&gt;0,(M4721-V4721)*AC4721,0)</f>
        <v>0</v>
      </c>
      <c r="AF4721" s="16" t="str">
        <f aca="false">IF(AA4721&lt;&gt;"COMPRAR","",IF(AB4721="",IF(X4721="","",IF(X4721-V4721&lt;0.01,"EMPATE TÉCNICO","")),IF(AB4721&lt;I4721,"ESTOQUE INSUFICIENTE",IF(X4721="","",IF(X4721-V4721&lt;0.01,"EMPATE TÉCNICO","")))))</f>
        <v/>
      </c>
      <c r="AG4721" s="16" t="s">
        <v>328</v>
      </c>
      <c r="AH4721" s="16" t="s">
        <v>2039</v>
      </c>
    </row>
    <row r="4722" customFormat="false" ht="15" hidden="false" customHeight="false" outlineLevel="0" collapsed="false">
      <c r="A4722" s="16" t="s">
        <v>14601</v>
      </c>
      <c r="B4722" s="17" t="s">
        <v>14602</v>
      </c>
      <c r="C4722" s="16" t="s">
        <v>14603</v>
      </c>
      <c r="D4722" s="16" t="s">
        <v>641</v>
      </c>
      <c r="E4722" s="18" t="n">
        <v>1</v>
      </c>
      <c r="F4722" s="16" t="s">
        <v>41</v>
      </c>
      <c r="G4722" s="18" t="n">
        <v>0</v>
      </c>
      <c r="H4722" s="16" t="n">
        <v>11.4</v>
      </c>
      <c r="I4722" s="18" t="n">
        <v>30</v>
      </c>
      <c r="J4722" s="19" t="n">
        <v>4.92444444444444</v>
      </c>
      <c r="K4722" s="19" t="n">
        <v>4.92444444444444</v>
      </c>
      <c r="L4722" s="19" t="n">
        <v>4.9244</v>
      </c>
      <c r="M4722" s="19" t="n">
        <f aca="false">IF(J4722&gt;0,J4722,K4722)*E4722</f>
        <v>4.92444444444444</v>
      </c>
      <c r="N4722" s="20"/>
      <c r="O4722" s="21" t="str">
        <f aca="false">IF(R4722="","",ROUND(R4722*(1-Premissas!$B$4),4))</f>
        <v/>
      </c>
      <c r="P4722" s="22"/>
      <c r="Q4722" s="22"/>
      <c r="R4722" s="23"/>
      <c r="S4722" s="24"/>
      <c r="T4722" s="24"/>
      <c r="U4722" s="25"/>
      <c r="V4722" s="19" t="str">
        <f aca="false">IF(COUNT(N4722:Q4722)=0,"",MIN(N4722:Q4722))</f>
        <v/>
      </c>
      <c r="W4722" s="16" t="str">
        <f aca="false">IF(V4722="","",INDEX($N$4:$Q$4,MATCH(V4722,N4722:Q4722,0)))</f>
        <v/>
      </c>
      <c r="X4722" s="19" t="str">
        <f aca="false">IF(COUNT(N4722:Q4722)&lt;2,"",SMALL(N4722:Q4722,2))</f>
        <v/>
      </c>
      <c r="Y4722" s="26" t="str">
        <f aca="false">IF(OR(V4722="",M4722=0),"",V4722/M4722-1)</f>
        <v/>
      </c>
      <c r="Z4722" s="26" t="str">
        <f aca="false">IF(OR(V4722="",L4722=""),"",V4722/(L4722*E4722)-1)</f>
        <v/>
      </c>
      <c r="AA4722" s="16" t="str">
        <f aca="false">IF(V4722="","SEM OFERTA",IF(OR(Y4722&gt;Premissas!$B$11,Y4722&lt;Premissas!$B$12),"VERIFICAR - UNIDADE/EMBALAGEM",IF(Y4722&gt;Premissas!$B$6,"NÃO COMPRAR - REAJUSTE &gt;5%","COMPRAR")))</f>
        <v>SEM OFERTA</v>
      </c>
      <c r="AB4722" s="18" t="str">
        <f aca="false">IF(W4722="DIMEC",S4722,IF(W4722="MEDCENTRO",U4722,""))</f>
        <v/>
      </c>
      <c r="AC4722" s="18" t="n">
        <f aca="false">IF(AA4722&lt;&gt;"COMPRAR",0,IF(AB4722="",I4722,MIN(I4722,AB4722)))</f>
        <v>0</v>
      </c>
      <c r="AD4722" s="19" t="n">
        <f aca="false">IF(AC4722&gt;0,AC4722*V4722,0)</f>
        <v>0</v>
      </c>
      <c r="AE4722" s="19" t="n">
        <f aca="false">IF(AC4722&gt;0,(M4722-V4722)*AC4722,0)</f>
        <v>0</v>
      </c>
      <c r="AF4722" s="16" t="str">
        <f aca="false">IF(AA4722&lt;&gt;"COMPRAR","",IF(AB4722="",IF(X4722="","",IF(X4722-V4722&lt;0.01,"EMPATE TÉCNICO","")),IF(AB4722&lt;I4722,"ESTOQUE INSUFICIENTE",IF(X4722="","",IF(X4722-V4722&lt;0.01,"EMPATE TÉCNICO","")))))</f>
        <v/>
      </c>
      <c r="AG4722" s="16" t="s">
        <v>547</v>
      </c>
      <c r="AH4722" s="16" t="s">
        <v>2039</v>
      </c>
    </row>
    <row r="4723" customFormat="false" ht="15" hidden="false" customHeight="false" outlineLevel="0" collapsed="false">
      <c r="A4723" s="16" t="s">
        <v>14604</v>
      </c>
      <c r="B4723" s="17" t="s">
        <v>14605</v>
      </c>
      <c r="C4723" s="16" t="s">
        <v>14606</v>
      </c>
      <c r="D4723" s="16" t="s">
        <v>637</v>
      </c>
      <c r="E4723" s="18" t="n">
        <v>1</v>
      </c>
      <c r="F4723" s="16" t="s">
        <v>43</v>
      </c>
      <c r="G4723" s="18" t="n">
        <v>0</v>
      </c>
      <c r="H4723" s="16" t="n">
        <v>0.1</v>
      </c>
      <c r="I4723" s="18" t="n">
        <v>1</v>
      </c>
      <c r="J4723" s="19" t="n">
        <v>18.78</v>
      </c>
      <c r="K4723" s="19" t="n">
        <v>18.78</v>
      </c>
      <c r="L4723" s="19" t="n">
        <v>18.07</v>
      </c>
      <c r="M4723" s="19" t="n">
        <f aca="false">IF(J4723&gt;0,J4723,K4723)*E4723</f>
        <v>18.78</v>
      </c>
      <c r="N4723" s="20"/>
      <c r="O4723" s="21" t="str">
        <f aca="false">IF(R4723="","",ROUND(R4723*(1-Premissas!$B$4),4))</f>
        <v/>
      </c>
      <c r="P4723" s="22"/>
      <c r="Q4723" s="22"/>
      <c r="R4723" s="23"/>
      <c r="S4723" s="24"/>
      <c r="T4723" s="24"/>
      <c r="U4723" s="25"/>
      <c r="V4723" s="19" t="str">
        <f aca="false">IF(COUNT(N4723:Q4723)=0,"",MIN(N4723:Q4723))</f>
        <v/>
      </c>
      <c r="W4723" s="16" t="str">
        <f aca="false">IF(V4723="","",INDEX($N$4:$Q$4,MATCH(V4723,N4723:Q4723,0)))</f>
        <v/>
      </c>
      <c r="X4723" s="19" t="str">
        <f aca="false">IF(COUNT(N4723:Q4723)&lt;2,"",SMALL(N4723:Q4723,2))</f>
        <v/>
      </c>
      <c r="Y4723" s="26" t="str">
        <f aca="false">IF(OR(V4723="",M4723=0),"",V4723/M4723-1)</f>
        <v/>
      </c>
      <c r="Z4723" s="26" t="str">
        <f aca="false">IF(OR(V4723="",L4723=""),"",V4723/(L4723*E4723)-1)</f>
        <v/>
      </c>
      <c r="AA4723" s="16" t="str">
        <f aca="false">IF(V4723="","SEM OFERTA",IF(OR(Y4723&gt;Premissas!$B$11,Y4723&lt;Premissas!$B$12),"VERIFICAR - UNIDADE/EMBALAGEM",IF(Y4723&gt;Premissas!$B$6,"NÃO COMPRAR - REAJUSTE &gt;5%","COMPRAR")))</f>
        <v>SEM OFERTA</v>
      </c>
      <c r="AB4723" s="18" t="str">
        <f aca="false">IF(W4723="DIMEC",S4723,IF(W4723="MEDCENTRO",U4723,""))</f>
        <v/>
      </c>
      <c r="AC4723" s="18" t="n">
        <f aca="false">IF(AA4723&lt;&gt;"COMPRAR",0,IF(AB4723="",I4723,MIN(I4723,AB4723)))</f>
        <v>0</v>
      </c>
      <c r="AD4723" s="19" t="n">
        <f aca="false">IF(AC4723&gt;0,AC4723*V4723,0)</f>
        <v>0</v>
      </c>
      <c r="AE4723" s="19" t="n">
        <f aca="false">IF(AC4723&gt;0,(M4723-V4723)*AC4723,0)</f>
        <v>0</v>
      </c>
      <c r="AF4723" s="16" t="str">
        <f aca="false">IF(AA4723&lt;&gt;"COMPRAR","",IF(AB4723="",IF(X4723="","",IF(X4723-V4723&lt;0.01,"EMPATE TÉCNICO","")),IF(AB4723&lt;I4723,"ESTOQUE INSUFICIENTE",IF(X4723="","",IF(X4723-V4723&lt;0.01,"EMPATE TÉCNICO","")))))</f>
        <v/>
      </c>
      <c r="AG4723" s="16" t="s">
        <v>328</v>
      </c>
      <c r="AH4723" s="16" t="s">
        <v>2039</v>
      </c>
    </row>
    <row r="4724" customFormat="false" ht="15" hidden="false" customHeight="false" outlineLevel="0" collapsed="false">
      <c r="A4724" s="16" t="s">
        <v>14607</v>
      </c>
      <c r="B4724" s="17" t="s">
        <v>14608</v>
      </c>
      <c r="C4724" s="16" t="s">
        <v>14609</v>
      </c>
      <c r="D4724" s="16" t="s">
        <v>1419</v>
      </c>
      <c r="E4724" s="18" t="n">
        <v>1</v>
      </c>
      <c r="F4724" s="16" t="s">
        <v>43</v>
      </c>
      <c r="G4724" s="18" t="n">
        <v>0</v>
      </c>
      <c r="H4724" s="16" t="n">
        <v>0.1</v>
      </c>
      <c r="I4724" s="18" t="n">
        <v>1</v>
      </c>
      <c r="J4724" s="19" t="n">
        <v>14.6366666666667</v>
      </c>
      <c r="K4724" s="19" t="n">
        <v>14.6366666666667</v>
      </c>
      <c r="L4724" s="19" t="n">
        <v>14.6367</v>
      </c>
      <c r="M4724" s="19" t="n">
        <f aca="false">IF(J4724&gt;0,J4724,K4724)*E4724</f>
        <v>14.6366666666667</v>
      </c>
      <c r="N4724" s="20"/>
      <c r="O4724" s="21" t="str">
        <f aca="false">IF(R4724="","",ROUND(R4724*(1-Premissas!$B$4),4))</f>
        <v/>
      </c>
      <c r="P4724" s="22"/>
      <c r="Q4724" s="22"/>
      <c r="R4724" s="23"/>
      <c r="S4724" s="24"/>
      <c r="T4724" s="24"/>
      <c r="U4724" s="25"/>
      <c r="V4724" s="19" t="str">
        <f aca="false">IF(COUNT(N4724:Q4724)=0,"",MIN(N4724:Q4724))</f>
        <v/>
      </c>
      <c r="W4724" s="16" t="str">
        <f aca="false">IF(V4724="","",INDEX($N$4:$Q$4,MATCH(V4724,N4724:Q4724,0)))</f>
        <v/>
      </c>
      <c r="X4724" s="19" t="str">
        <f aca="false">IF(COUNT(N4724:Q4724)&lt;2,"",SMALL(N4724:Q4724,2))</f>
        <v/>
      </c>
      <c r="Y4724" s="26" t="str">
        <f aca="false">IF(OR(V4724="",M4724=0),"",V4724/M4724-1)</f>
        <v/>
      </c>
      <c r="Z4724" s="26" t="str">
        <f aca="false">IF(OR(V4724="",L4724=""),"",V4724/(L4724*E4724)-1)</f>
        <v/>
      </c>
      <c r="AA4724" s="16" t="str">
        <f aca="false">IF(V4724="","SEM OFERTA",IF(OR(Y4724&gt;Premissas!$B$11,Y4724&lt;Premissas!$B$12),"VERIFICAR - UNIDADE/EMBALAGEM",IF(Y4724&gt;Premissas!$B$6,"NÃO COMPRAR - REAJUSTE &gt;5%","COMPRAR")))</f>
        <v>SEM OFERTA</v>
      </c>
      <c r="AB4724" s="18" t="str">
        <f aca="false">IF(W4724="DIMEC",S4724,IF(W4724="MEDCENTRO",U4724,""))</f>
        <v/>
      </c>
      <c r="AC4724" s="18" t="n">
        <f aca="false">IF(AA4724&lt;&gt;"COMPRAR",0,IF(AB4724="",I4724,MIN(I4724,AB4724)))</f>
        <v>0</v>
      </c>
      <c r="AD4724" s="19" t="n">
        <f aca="false">IF(AC4724&gt;0,AC4724*V4724,0)</f>
        <v>0</v>
      </c>
      <c r="AE4724" s="19" t="n">
        <f aca="false">IF(AC4724&gt;0,(M4724-V4724)*AC4724,0)</f>
        <v>0</v>
      </c>
      <c r="AF4724" s="16" t="str">
        <f aca="false">IF(AA4724&lt;&gt;"COMPRAR","",IF(AB4724="",IF(X4724="","",IF(X4724-V4724&lt;0.01,"EMPATE TÉCNICO","")),IF(AB4724&lt;I4724,"ESTOQUE INSUFICIENTE",IF(X4724="","",IF(X4724-V4724&lt;0.01,"EMPATE TÉCNICO","")))))</f>
        <v/>
      </c>
      <c r="AG4724" s="16" t="s">
        <v>547</v>
      </c>
      <c r="AH4724" s="16" t="s">
        <v>2039</v>
      </c>
    </row>
    <row r="4725" customFormat="false" ht="15" hidden="false" customHeight="false" outlineLevel="0" collapsed="false">
      <c r="A4725" s="16" t="s">
        <v>14610</v>
      </c>
      <c r="B4725" s="17" t="s">
        <v>14611</v>
      </c>
      <c r="C4725" s="16" t="s">
        <v>14612</v>
      </c>
      <c r="D4725" s="16" t="s">
        <v>641</v>
      </c>
      <c r="E4725" s="18" t="n">
        <v>1</v>
      </c>
      <c r="F4725" s="16" t="s">
        <v>42</v>
      </c>
      <c r="G4725" s="18" t="n">
        <v>1</v>
      </c>
      <c r="H4725" s="16" t="n">
        <v>0.7</v>
      </c>
      <c r="I4725" s="18" t="n">
        <v>1</v>
      </c>
      <c r="J4725" s="19" t="n">
        <v>43.84</v>
      </c>
      <c r="K4725" s="19" t="n">
        <v>43.84</v>
      </c>
      <c r="L4725" s="19" t="n">
        <v>43.84</v>
      </c>
      <c r="M4725" s="19" t="n">
        <f aca="false">IF(J4725&gt;0,J4725,K4725)*E4725</f>
        <v>43.84</v>
      </c>
      <c r="N4725" s="20"/>
      <c r="O4725" s="21" t="str">
        <f aca="false">IF(R4725="","",ROUND(R4725*(1-Premissas!$B$4),4))</f>
        <v/>
      </c>
      <c r="P4725" s="22"/>
      <c r="Q4725" s="22"/>
      <c r="R4725" s="23"/>
      <c r="S4725" s="24"/>
      <c r="T4725" s="24"/>
      <c r="U4725" s="25"/>
      <c r="V4725" s="19" t="str">
        <f aca="false">IF(COUNT(N4725:Q4725)=0,"",MIN(N4725:Q4725))</f>
        <v/>
      </c>
      <c r="W4725" s="16" t="str">
        <f aca="false">IF(V4725="","",INDEX($N$4:$Q$4,MATCH(V4725,N4725:Q4725,0)))</f>
        <v/>
      </c>
      <c r="X4725" s="19" t="str">
        <f aca="false">IF(COUNT(N4725:Q4725)&lt;2,"",SMALL(N4725:Q4725,2))</f>
        <v/>
      </c>
      <c r="Y4725" s="26" t="str">
        <f aca="false">IF(OR(V4725="",M4725=0),"",V4725/M4725-1)</f>
        <v/>
      </c>
      <c r="Z4725" s="26" t="str">
        <f aca="false">IF(OR(V4725="",L4725=""),"",V4725/(L4725*E4725)-1)</f>
        <v/>
      </c>
      <c r="AA4725" s="16" t="str">
        <f aca="false">IF(V4725="","SEM OFERTA",IF(OR(Y4725&gt;Premissas!$B$11,Y4725&lt;Premissas!$B$12),"VERIFICAR - UNIDADE/EMBALAGEM",IF(Y4725&gt;Premissas!$B$6,"NÃO COMPRAR - REAJUSTE &gt;5%","COMPRAR")))</f>
        <v>SEM OFERTA</v>
      </c>
      <c r="AB4725" s="18" t="str">
        <f aca="false">IF(W4725="DIMEC",S4725,IF(W4725="MEDCENTRO",U4725,""))</f>
        <v/>
      </c>
      <c r="AC4725" s="18" t="n">
        <f aca="false">IF(AA4725&lt;&gt;"COMPRAR",0,IF(AB4725="",I4725,MIN(I4725,AB4725)))</f>
        <v>0</v>
      </c>
      <c r="AD4725" s="19" t="n">
        <f aca="false">IF(AC4725&gt;0,AC4725*V4725,0)</f>
        <v>0</v>
      </c>
      <c r="AE4725" s="19" t="n">
        <f aca="false">IF(AC4725&gt;0,(M4725-V4725)*AC4725,0)</f>
        <v>0</v>
      </c>
      <c r="AF4725" s="16" t="str">
        <f aca="false">IF(AA4725&lt;&gt;"COMPRAR","",IF(AB4725="",IF(X4725="","",IF(X4725-V4725&lt;0.01,"EMPATE TÉCNICO","")),IF(AB4725&lt;I4725,"ESTOQUE INSUFICIENTE",IF(X4725="","",IF(X4725-V4725&lt;0.01,"EMPATE TÉCNICO","")))))</f>
        <v/>
      </c>
      <c r="AG4725" s="16" t="s">
        <v>547</v>
      </c>
      <c r="AH4725" s="16" t="s">
        <v>2039</v>
      </c>
    </row>
    <row r="4726" customFormat="false" ht="15" hidden="false" customHeight="false" outlineLevel="0" collapsed="false">
      <c r="A4726" s="16" t="s">
        <v>14613</v>
      </c>
      <c r="B4726" s="17" t="s">
        <v>14614</v>
      </c>
      <c r="C4726" s="16" t="s">
        <v>14615</v>
      </c>
      <c r="D4726" s="16" t="s">
        <v>13436</v>
      </c>
      <c r="E4726" s="18" t="n">
        <v>1</v>
      </c>
      <c r="F4726" s="16" t="s">
        <v>41</v>
      </c>
      <c r="G4726" s="18" t="n">
        <v>1</v>
      </c>
      <c r="H4726" s="16" t="n">
        <v>1</v>
      </c>
      <c r="I4726" s="18" t="n">
        <v>2</v>
      </c>
      <c r="J4726" s="19" t="n">
        <v>64.81</v>
      </c>
      <c r="K4726" s="19" t="n">
        <v>64.81</v>
      </c>
      <c r="L4726" s="19" t="n">
        <v>64.81</v>
      </c>
      <c r="M4726" s="19" t="n">
        <f aca="false">IF(J4726&gt;0,J4726,K4726)*E4726</f>
        <v>64.81</v>
      </c>
      <c r="N4726" s="20"/>
      <c r="O4726" s="21" t="str">
        <f aca="false">IF(R4726="","",ROUND(R4726*(1-Premissas!$B$4),4))</f>
        <v/>
      </c>
      <c r="P4726" s="22"/>
      <c r="Q4726" s="22"/>
      <c r="R4726" s="23"/>
      <c r="S4726" s="24"/>
      <c r="T4726" s="24"/>
      <c r="U4726" s="25"/>
      <c r="V4726" s="19" t="str">
        <f aca="false">IF(COUNT(N4726:Q4726)=0,"",MIN(N4726:Q4726))</f>
        <v/>
      </c>
      <c r="W4726" s="16" t="str">
        <f aca="false">IF(V4726="","",INDEX($N$4:$Q$4,MATCH(V4726,N4726:Q4726,0)))</f>
        <v/>
      </c>
      <c r="X4726" s="19" t="str">
        <f aca="false">IF(COUNT(N4726:Q4726)&lt;2,"",SMALL(N4726:Q4726,2))</f>
        <v/>
      </c>
      <c r="Y4726" s="26" t="str">
        <f aca="false">IF(OR(V4726="",M4726=0),"",V4726/M4726-1)</f>
        <v/>
      </c>
      <c r="Z4726" s="26" t="str">
        <f aca="false">IF(OR(V4726="",L4726=""),"",V4726/(L4726*E4726)-1)</f>
        <v/>
      </c>
      <c r="AA4726" s="16" t="str">
        <f aca="false">IF(V4726="","SEM OFERTA",IF(OR(Y4726&gt;Premissas!$B$11,Y4726&lt;Premissas!$B$12),"VERIFICAR - UNIDADE/EMBALAGEM",IF(Y4726&gt;Premissas!$B$6,"NÃO COMPRAR - REAJUSTE &gt;5%","COMPRAR")))</f>
        <v>SEM OFERTA</v>
      </c>
      <c r="AB4726" s="18" t="str">
        <f aca="false">IF(W4726="DIMEC",S4726,IF(W4726="MEDCENTRO",U4726,""))</f>
        <v/>
      </c>
      <c r="AC4726" s="18" t="n">
        <f aca="false">IF(AA4726&lt;&gt;"COMPRAR",0,IF(AB4726="",I4726,MIN(I4726,AB4726)))</f>
        <v>0</v>
      </c>
      <c r="AD4726" s="19" t="n">
        <f aca="false">IF(AC4726&gt;0,AC4726*V4726,0)</f>
        <v>0</v>
      </c>
      <c r="AE4726" s="19" t="n">
        <f aca="false">IF(AC4726&gt;0,(M4726-V4726)*AC4726,0)</f>
        <v>0</v>
      </c>
      <c r="AF4726" s="16" t="str">
        <f aca="false">IF(AA4726&lt;&gt;"COMPRAR","",IF(AB4726="",IF(X4726="","",IF(X4726-V4726&lt;0.01,"EMPATE TÉCNICO","")),IF(AB4726&lt;I4726,"ESTOQUE INSUFICIENTE",IF(X4726="","",IF(X4726-V4726&lt;0.01,"EMPATE TÉCNICO","")))))</f>
        <v/>
      </c>
      <c r="AG4726" s="16" t="s">
        <v>547</v>
      </c>
      <c r="AH4726" s="16" t="s">
        <v>2039</v>
      </c>
    </row>
    <row r="4727" customFormat="false" ht="15" hidden="false" customHeight="false" outlineLevel="0" collapsed="false">
      <c r="A4727" s="16" t="s">
        <v>14616</v>
      </c>
      <c r="B4727" s="17" t="s">
        <v>14617</v>
      </c>
      <c r="C4727" s="16" t="s">
        <v>14618</v>
      </c>
      <c r="D4727" s="16" t="s">
        <v>14619</v>
      </c>
      <c r="E4727" s="18" t="n">
        <v>1</v>
      </c>
      <c r="F4727" s="16" t="s">
        <v>41</v>
      </c>
      <c r="G4727" s="18" t="n">
        <v>2</v>
      </c>
      <c r="H4727" s="16" t="n">
        <v>2.9</v>
      </c>
      <c r="I4727" s="18" t="n">
        <v>6</v>
      </c>
      <c r="J4727" s="19" t="n">
        <v>34.9866666666667</v>
      </c>
      <c r="K4727" s="19" t="n">
        <v>34.9866666666667</v>
      </c>
      <c r="L4727" s="19" t="n">
        <v>34.9867</v>
      </c>
      <c r="M4727" s="19" t="n">
        <f aca="false">IF(J4727&gt;0,J4727,K4727)*E4727</f>
        <v>34.9866666666667</v>
      </c>
      <c r="N4727" s="20"/>
      <c r="O4727" s="21" t="str">
        <f aca="false">IF(R4727="","",ROUND(R4727*(1-Premissas!$B$4),4))</f>
        <v/>
      </c>
      <c r="P4727" s="22"/>
      <c r="Q4727" s="22"/>
      <c r="R4727" s="23"/>
      <c r="S4727" s="24"/>
      <c r="T4727" s="24"/>
      <c r="U4727" s="25"/>
      <c r="V4727" s="19" t="str">
        <f aca="false">IF(COUNT(N4727:Q4727)=0,"",MIN(N4727:Q4727))</f>
        <v/>
      </c>
      <c r="W4727" s="16" t="str">
        <f aca="false">IF(V4727="","",INDEX($N$4:$Q$4,MATCH(V4727,N4727:Q4727,0)))</f>
        <v/>
      </c>
      <c r="X4727" s="19" t="str">
        <f aca="false">IF(COUNT(N4727:Q4727)&lt;2,"",SMALL(N4727:Q4727,2))</f>
        <v/>
      </c>
      <c r="Y4727" s="26" t="str">
        <f aca="false">IF(OR(V4727="",M4727=0),"",V4727/M4727-1)</f>
        <v/>
      </c>
      <c r="Z4727" s="26" t="str">
        <f aca="false">IF(OR(V4727="",L4727=""),"",V4727/(L4727*E4727)-1)</f>
        <v/>
      </c>
      <c r="AA4727" s="16" t="str">
        <f aca="false">IF(V4727="","SEM OFERTA",IF(OR(Y4727&gt;Premissas!$B$11,Y4727&lt;Premissas!$B$12),"VERIFICAR - UNIDADE/EMBALAGEM",IF(Y4727&gt;Premissas!$B$6,"NÃO COMPRAR - REAJUSTE &gt;5%","COMPRAR")))</f>
        <v>SEM OFERTA</v>
      </c>
      <c r="AB4727" s="18" t="str">
        <f aca="false">IF(W4727="DIMEC",S4727,IF(W4727="MEDCENTRO",U4727,""))</f>
        <v/>
      </c>
      <c r="AC4727" s="18" t="n">
        <f aca="false">IF(AA4727&lt;&gt;"COMPRAR",0,IF(AB4727="",I4727,MIN(I4727,AB4727)))</f>
        <v>0</v>
      </c>
      <c r="AD4727" s="19" t="n">
        <f aca="false">IF(AC4727&gt;0,AC4727*V4727,0)</f>
        <v>0</v>
      </c>
      <c r="AE4727" s="19" t="n">
        <f aca="false">IF(AC4727&gt;0,(M4727-V4727)*AC4727,0)</f>
        <v>0</v>
      </c>
      <c r="AF4727" s="16" t="str">
        <f aca="false">IF(AA4727&lt;&gt;"COMPRAR","",IF(AB4727="",IF(X4727="","",IF(X4727-V4727&lt;0.01,"EMPATE TÉCNICO","")),IF(AB4727&lt;I4727,"ESTOQUE INSUFICIENTE",IF(X4727="","",IF(X4727-V4727&lt;0.01,"EMPATE TÉCNICO","")))))</f>
        <v/>
      </c>
      <c r="AG4727" s="16" t="s">
        <v>547</v>
      </c>
      <c r="AH4727" s="16" t="s">
        <v>14620</v>
      </c>
    </row>
    <row r="4728" customFormat="false" ht="15" hidden="false" customHeight="false" outlineLevel="0" collapsed="false">
      <c r="A4728" s="16" t="s">
        <v>14621</v>
      </c>
      <c r="B4728" s="17" t="s">
        <v>14622</v>
      </c>
      <c r="C4728" s="16" t="s">
        <v>14623</v>
      </c>
      <c r="D4728" s="16" t="s">
        <v>7321</v>
      </c>
      <c r="E4728" s="18" t="n">
        <v>1</v>
      </c>
      <c r="F4728" s="16" t="s">
        <v>43</v>
      </c>
      <c r="G4728" s="18" t="n">
        <v>0</v>
      </c>
      <c r="H4728" s="16" t="n">
        <v>0</v>
      </c>
      <c r="I4728" s="18" t="n">
        <v>1</v>
      </c>
      <c r="J4728" s="19" t="n">
        <v>88.16</v>
      </c>
      <c r="K4728" s="19" t="n">
        <v>88.16</v>
      </c>
      <c r="L4728" s="19" t="n">
        <v>88.16</v>
      </c>
      <c r="M4728" s="19" t="n">
        <f aca="false">IF(J4728&gt;0,J4728,K4728)*E4728</f>
        <v>88.16</v>
      </c>
      <c r="N4728" s="20"/>
      <c r="O4728" s="21" t="str">
        <f aca="false">IF(R4728="","",ROUND(R4728*(1-Premissas!$B$4),4))</f>
        <v/>
      </c>
      <c r="P4728" s="22"/>
      <c r="Q4728" s="22"/>
      <c r="R4728" s="23"/>
      <c r="S4728" s="24"/>
      <c r="T4728" s="24"/>
      <c r="U4728" s="25"/>
      <c r="V4728" s="19" t="str">
        <f aca="false">IF(COUNT(N4728:Q4728)=0,"",MIN(N4728:Q4728))</f>
        <v/>
      </c>
      <c r="W4728" s="16" t="str">
        <f aca="false">IF(V4728="","",INDEX($N$4:$Q$4,MATCH(V4728,N4728:Q4728,0)))</f>
        <v/>
      </c>
      <c r="X4728" s="19" t="str">
        <f aca="false">IF(COUNT(N4728:Q4728)&lt;2,"",SMALL(N4728:Q4728,2))</f>
        <v/>
      </c>
      <c r="Y4728" s="26" t="str">
        <f aca="false">IF(OR(V4728="",M4728=0),"",V4728/M4728-1)</f>
        <v/>
      </c>
      <c r="Z4728" s="26" t="str">
        <f aca="false">IF(OR(V4728="",L4728=""),"",V4728/(L4728*E4728)-1)</f>
        <v/>
      </c>
      <c r="AA4728" s="16" t="str">
        <f aca="false">IF(V4728="","SEM OFERTA",IF(OR(Y4728&gt;Premissas!$B$11,Y4728&lt;Premissas!$B$12),"VERIFICAR - UNIDADE/EMBALAGEM",IF(Y4728&gt;Premissas!$B$6,"NÃO COMPRAR - REAJUSTE &gt;5%","COMPRAR")))</f>
        <v>SEM OFERTA</v>
      </c>
      <c r="AB4728" s="18" t="str">
        <f aca="false">IF(W4728="DIMEC",S4728,IF(W4728="MEDCENTRO",U4728,""))</f>
        <v/>
      </c>
      <c r="AC4728" s="18" t="n">
        <f aca="false">IF(AA4728&lt;&gt;"COMPRAR",0,IF(AB4728="",I4728,MIN(I4728,AB4728)))</f>
        <v>0</v>
      </c>
      <c r="AD4728" s="19" t="n">
        <f aca="false">IF(AC4728&gt;0,AC4728*V4728,0)</f>
        <v>0</v>
      </c>
      <c r="AE4728" s="19" t="n">
        <f aca="false">IF(AC4728&gt;0,(M4728-V4728)*AC4728,0)</f>
        <v>0</v>
      </c>
      <c r="AF4728" s="16" t="str">
        <f aca="false">IF(AA4728&lt;&gt;"COMPRAR","",IF(AB4728="",IF(X4728="","",IF(X4728-V4728&lt;0.01,"EMPATE TÉCNICO","")),IF(AB4728&lt;I4728,"ESTOQUE INSUFICIENTE",IF(X4728="","",IF(X4728-V4728&lt;0.01,"EMPATE TÉCNICO","")))))</f>
        <v/>
      </c>
      <c r="AG4728" s="16" t="s">
        <v>547</v>
      </c>
      <c r="AH4728" s="16" t="s">
        <v>14620</v>
      </c>
    </row>
    <row r="4729" customFormat="false" ht="15" hidden="false" customHeight="false" outlineLevel="0" collapsed="false">
      <c r="A4729" s="16" t="s">
        <v>14624</v>
      </c>
      <c r="B4729" s="17" t="s">
        <v>14625</v>
      </c>
      <c r="C4729" s="16" t="s">
        <v>14626</v>
      </c>
      <c r="D4729" s="16" t="s">
        <v>14627</v>
      </c>
      <c r="E4729" s="18" t="n">
        <v>1</v>
      </c>
      <c r="F4729" s="16" t="s">
        <v>43</v>
      </c>
      <c r="G4729" s="18" t="n">
        <v>0</v>
      </c>
      <c r="H4729" s="16" t="n">
        <v>0.1</v>
      </c>
      <c r="I4729" s="18" t="n">
        <v>1</v>
      </c>
      <c r="J4729" s="19" t="n">
        <v>75.475</v>
      </c>
      <c r="K4729" s="19" t="n">
        <v>75.475</v>
      </c>
      <c r="L4729" s="19" t="n">
        <v>75.475</v>
      </c>
      <c r="M4729" s="19" t="n">
        <f aca="false">IF(J4729&gt;0,J4729,K4729)*E4729</f>
        <v>75.475</v>
      </c>
      <c r="N4729" s="20"/>
      <c r="O4729" s="21" t="str">
        <f aca="false">IF(R4729="","",ROUND(R4729*(1-Premissas!$B$4),4))</f>
        <v/>
      </c>
      <c r="P4729" s="22"/>
      <c r="Q4729" s="22"/>
      <c r="R4729" s="23"/>
      <c r="S4729" s="24"/>
      <c r="T4729" s="24"/>
      <c r="U4729" s="25"/>
      <c r="V4729" s="19" t="str">
        <f aca="false">IF(COUNT(N4729:Q4729)=0,"",MIN(N4729:Q4729))</f>
        <v/>
      </c>
      <c r="W4729" s="16" t="str">
        <f aca="false">IF(V4729="","",INDEX($N$4:$Q$4,MATCH(V4729,N4729:Q4729,0)))</f>
        <v/>
      </c>
      <c r="X4729" s="19" t="str">
        <f aca="false">IF(COUNT(N4729:Q4729)&lt;2,"",SMALL(N4729:Q4729,2))</f>
        <v/>
      </c>
      <c r="Y4729" s="26" t="str">
        <f aca="false">IF(OR(V4729="",M4729=0),"",V4729/M4729-1)</f>
        <v/>
      </c>
      <c r="Z4729" s="26" t="str">
        <f aca="false">IF(OR(V4729="",L4729=""),"",V4729/(L4729*E4729)-1)</f>
        <v/>
      </c>
      <c r="AA4729" s="16" t="str">
        <f aca="false">IF(V4729="","SEM OFERTA",IF(OR(Y4729&gt;Premissas!$B$11,Y4729&lt;Premissas!$B$12),"VERIFICAR - UNIDADE/EMBALAGEM",IF(Y4729&gt;Premissas!$B$6,"NÃO COMPRAR - REAJUSTE &gt;5%","COMPRAR")))</f>
        <v>SEM OFERTA</v>
      </c>
      <c r="AB4729" s="18" t="str">
        <f aca="false">IF(W4729="DIMEC",S4729,IF(W4729="MEDCENTRO",U4729,""))</f>
        <v/>
      </c>
      <c r="AC4729" s="18" t="n">
        <f aca="false">IF(AA4729&lt;&gt;"COMPRAR",0,IF(AB4729="",I4729,MIN(I4729,AB4729)))</f>
        <v>0</v>
      </c>
      <c r="AD4729" s="19" t="n">
        <f aca="false">IF(AC4729&gt;0,AC4729*V4729,0)</f>
        <v>0</v>
      </c>
      <c r="AE4729" s="19" t="n">
        <f aca="false">IF(AC4729&gt;0,(M4729-V4729)*AC4729,0)</f>
        <v>0</v>
      </c>
      <c r="AF4729" s="16" t="str">
        <f aca="false">IF(AA4729&lt;&gt;"COMPRAR","",IF(AB4729="",IF(X4729="","",IF(X4729-V4729&lt;0.01,"EMPATE TÉCNICO","")),IF(AB4729&lt;I4729,"ESTOQUE INSUFICIENTE",IF(X4729="","",IF(X4729-V4729&lt;0.01,"EMPATE TÉCNICO","")))))</f>
        <v/>
      </c>
      <c r="AG4729" s="16" t="s">
        <v>328</v>
      </c>
      <c r="AH4729" s="16" t="s">
        <v>14620</v>
      </c>
    </row>
    <row r="4730" customFormat="false" ht="15" hidden="false" customHeight="false" outlineLevel="0" collapsed="false">
      <c r="A4730" s="16" t="s">
        <v>14628</v>
      </c>
      <c r="B4730" s="17" t="s">
        <v>14629</v>
      </c>
      <c r="C4730" s="16" t="s">
        <v>14630</v>
      </c>
      <c r="D4730" s="16" t="s">
        <v>7321</v>
      </c>
      <c r="E4730" s="18" t="n">
        <v>1</v>
      </c>
      <c r="F4730" s="16" t="s">
        <v>42</v>
      </c>
      <c r="G4730" s="18" t="n">
        <v>0</v>
      </c>
      <c r="H4730" s="16" t="n">
        <v>0.1</v>
      </c>
      <c r="I4730" s="18" t="n">
        <v>1</v>
      </c>
      <c r="J4730" s="19" t="n">
        <v>112.82</v>
      </c>
      <c r="K4730" s="19" t="n">
        <v>112.82</v>
      </c>
      <c r="L4730" s="19" t="n">
        <v>112.82</v>
      </c>
      <c r="M4730" s="19" t="n">
        <f aca="false">IF(J4730&gt;0,J4730,K4730)*E4730</f>
        <v>112.82</v>
      </c>
      <c r="N4730" s="20"/>
      <c r="O4730" s="21" t="str">
        <f aca="false">IF(R4730="","",ROUND(R4730*(1-Premissas!$B$4),4))</f>
        <v/>
      </c>
      <c r="P4730" s="22"/>
      <c r="Q4730" s="22"/>
      <c r="R4730" s="23"/>
      <c r="S4730" s="24"/>
      <c r="T4730" s="24"/>
      <c r="U4730" s="25"/>
      <c r="V4730" s="19" t="str">
        <f aca="false">IF(COUNT(N4730:Q4730)=0,"",MIN(N4730:Q4730))</f>
        <v/>
      </c>
      <c r="W4730" s="16" t="str">
        <f aca="false">IF(V4730="","",INDEX($N$4:$Q$4,MATCH(V4730,N4730:Q4730,0)))</f>
        <v/>
      </c>
      <c r="X4730" s="19" t="str">
        <f aca="false">IF(COUNT(N4730:Q4730)&lt;2,"",SMALL(N4730:Q4730,2))</f>
        <v/>
      </c>
      <c r="Y4730" s="26" t="str">
        <f aca="false">IF(OR(V4730="",M4730=0),"",V4730/M4730-1)</f>
        <v/>
      </c>
      <c r="Z4730" s="26" t="str">
        <f aca="false">IF(OR(V4730="",L4730=""),"",V4730/(L4730*E4730)-1)</f>
        <v/>
      </c>
      <c r="AA4730" s="16" t="str">
        <f aca="false">IF(V4730="","SEM OFERTA",IF(OR(Y4730&gt;Premissas!$B$11,Y4730&lt;Premissas!$B$12),"VERIFICAR - UNIDADE/EMBALAGEM",IF(Y4730&gt;Premissas!$B$6,"NÃO COMPRAR - REAJUSTE &gt;5%","COMPRAR")))</f>
        <v>SEM OFERTA</v>
      </c>
      <c r="AB4730" s="18" t="str">
        <f aca="false">IF(W4730="DIMEC",S4730,IF(W4730="MEDCENTRO",U4730,""))</f>
        <v/>
      </c>
      <c r="AC4730" s="18" t="n">
        <f aca="false">IF(AA4730&lt;&gt;"COMPRAR",0,IF(AB4730="",I4730,MIN(I4730,AB4730)))</f>
        <v>0</v>
      </c>
      <c r="AD4730" s="19" t="n">
        <f aca="false">IF(AC4730&gt;0,AC4730*V4730,0)</f>
        <v>0</v>
      </c>
      <c r="AE4730" s="19" t="n">
        <f aca="false">IF(AC4730&gt;0,(M4730-V4730)*AC4730,0)</f>
        <v>0</v>
      </c>
      <c r="AF4730" s="16" t="str">
        <f aca="false">IF(AA4730&lt;&gt;"COMPRAR","",IF(AB4730="",IF(X4730="","",IF(X4730-V4730&lt;0.01,"EMPATE TÉCNICO","")),IF(AB4730&lt;I4730,"ESTOQUE INSUFICIENTE",IF(X4730="","",IF(X4730-V4730&lt;0.01,"EMPATE TÉCNICO","")))))</f>
        <v/>
      </c>
      <c r="AG4730" s="16" t="s">
        <v>328</v>
      </c>
      <c r="AH4730" s="16" t="s">
        <v>14620</v>
      </c>
    </row>
    <row r="4731" customFormat="false" ht="15" hidden="false" customHeight="false" outlineLevel="0" collapsed="false">
      <c r="A4731" s="16" t="s">
        <v>14631</v>
      </c>
      <c r="B4731" s="17" t="s">
        <v>14632</v>
      </c>
      <c r="C4731" s="16" t="s">
        <v>14633</v>
      </c>
      <c r="D4731" s="16" t="s">
        <v>5109</v>
      </c>
      <c r="E4731" s="18" t="n">
        <v>1</v>
      </c>
      <c r="F4731" s="16" t="s">
        <v>43</v>
      </c>
      <c r="G4731" s="18" t="n">
        <v>0</v>
      </c>
      <c r="H4731" s="16" t="n">
        <v>0.3</v>
      </c>
      <c r="I4731" s="18" t="n">
        <v>1</v>
      </c>
      <c r="J4731" s="19" t="n">
        <v>19.7</v>
      </c>
      <c r="K4731" s="19" t="n">
        <v>19.7</v>
      </c>
      <c r="L4731" s="19" t="n">
        <v>19.7</v>
      </c>
      <c r="M4731" s="19" t="n">
        <f aca="false">IF(J4731&gt;0,J4731,K4731)*E4731</f>
        <v>19.7</v>
      </c>
      <c r="N4731" s="20"/>
      <c r="O4731" s="21" t="str">
        <f aca="false">IF(R4731="","",ROUND(R4731*(1-Premissas!$B$4),4))</f>
        <v/>
      </c>
      <c r="P4731" s="22"/>
      <c r="Q4731" s="22"/>
      <c r="R4731" s="23"/>
      <c r="S4731" s="24"/>
      <c r="T4731" s="24"/>
      <c r="U4731" s="25"/>
      <c r="V4731" s="19" t="str">
        <f aca="false">IF(COUNT(N4731:Q4731)=0,"",MIN(N4731:Q4731))</f>
        <v/>
      </c>
      <c r="W4731" s="16" t="str">
        <f aca="false">IF(V4731="","",INDEX($N$4:$Q$4,MATCH(V4731,N4731:Q4731,0)))</f>
        <v/>
      </c>
      <c r="X4731" s="19" t="str">
        <f aca="false">IF(COUNT(N4731:Q4731)&lt;2,"",SMALL(N4731:Q4731,2))</f>
        <v/>
      </c>
      <c r="Y4731" s="26" t="str">
        <f aca="false">IF(OR(V4731="",M4731=0),"",V4731/M4731-1)</f>
        <v/>
      </c>
      <c r="Z4731" s="26" t="str">
        <f aca="false">IF(OR(V4731="",L4731=""),"",V4731/(L4731*E4731)-1)</f>
        <v/>
      </c>
      <c r="AA4731" s="16" t="str">
        <f aca="false">IF(V4731="","SEM OFERTA",IF(OR(Y4731&gt;Premissas!$B$11,Y4731&lt;Premissas!$B$12),"VERIFICAR - UNIDADE/EMBALAGEM",IF(Y4731&gt;Premissas!$B$6,"NÃO COMPRAR - REAJUSTE &gt;5%","COMPRAR")))</f>
        <v>SEM OFERTA</v>
      </c>
      <c r="AB4731" s="18" t="str">
        <f aca="false">IF(W4731="DIMEC",S4731,IF(W4731="MEDCENTRO",U4731,""))</f>
        <v/>
      </c>
      <c r="AC4731" s="18" t="n">
        <f aca="false">IF(AA4731&lt;&gt;"COMPRAR",0,IF(AB4731="",I4731,MIN(I4731,AB4731)))</f>
        <v>0</v>
      </c>
      <c r="AD4731" s="19" t="n">
        <f aca="false">IF(AC4731&gt;0,AC4731*V4731,0)</f>
        <v>0</v>
      </c>
      <c r="AE4731" s="19" t="n">
        <f aca="false">IF(AC4731&gt;0,(M4731-V4731)*AC4731,0)</f>
        <v>0</v>
      </c>
      <c r="AF4731" s="16" t="str">
        <f aca="false">IF(AA4731&lt;&gt;"COMPRAR","",IF(AB4731="",IF(X4731="","",IF(X4731-V4731&lt;0.01,"EMPATE TÉCNICO","")),IF(AB4731&lt;I4731,"ESTOQUE INSUFICIENTE",IF(X4731="","",IF(X4731-V4731&lt;0.01,"EMPATE TÉCNICO","")))))</f>
        <v/>
      </c>
      <c r="AG4731" s="16" t="s">
        <v>547</v>
      </c>
      <c r="AH4731" s="16" t="s">
        <v>14620</v>
      </c>
    </row>
    <row r="4732" customFormat="false" ht="15" hidden="false" customHeight="false" outlineLevel="0" collapsed="false">
      <c r="A4732" s="16" t="s">
        <v>14634</v>
      </c>
      <c r="B4732" s="17" t="s">
        <v>14635</v>
      </c>
      <c r="C4732" s="16" t="s">
        <v>14636</v>
      </c>
      <c r="D4732" s="16" t="s">
        <v>5109</v>
      </c>
      <c r="E4732" s="18" t="n">
        <v>1</v>
      </c>
      <c r="F4732" s="16" t="s">
        <v>43</v>
      </c>
      <c r="G4732" s="18" t="n">
        <v>0</v>
      </c>
      <c r="H4732" s="16" t="n">
        <v>0.1</v>
      </c>
      <c r="I4732" s="18" t="n">
        <v>1</v>
      </c>
      <c r="J4732" s="19" t="n">
        <v>36.43</v>
      </c>
      <c r="K4732" s="19" t="n">
        <v>36.43</v>
      </c>
      <c r="L4732" s="19" t="n">
        <v>36.43</v>
      </c>
      <c r="M4732" s="19" t="n">
        <f aca="false">IF(J4732&gt;0,J4732,K4732)*E4732</f>
        <v>36.43</v>
      </c>
      <c r="N4732" s="20"/>
      <c r="O4732" s="21" t="str">
        <f aca="false">IF(R4732="","",ROUND(R4732*(1-Premissas!$B$4),4))</f>
        <v/>
      </c>
      <c r="P4732" s="22"/>
      <c r="Q4732" s="22"/>
      <c r="R4732" s="23"/>
      <c r="S4732" s="24"/>
      <c r="T4732" s="24"/>
      <c r="U4732" s="25"/>
      <c r="V4732" s="19" t="str">
        <f aca="false">IF(COUNT(N4732:Q4732)=0,"",MIN(N4732:Q4732))</f>
        <v/>
      </c>
      <c r="W4732" s="16" t="str">
        <f aca="false">IF(V4732="","",INDEX($N$4:$Q$4,MATCH(V4732,N4732:Q4732,0)))</f>
        <v/>
      </c>
      <c r="X4732" s="19" t="str">
        <f aca="false">IF(COUNT(N4732:Q4732)&lt;2,"",SMALL(N4732:Q4732,2))</f>
        <v/>
      </c>
      <c r="Y4732" s="26" t="str">
        <f aca="false">IF(OR(V4732="",M4732=0),"",V4732/M4732-1)</f>
        <v/>
      </c>
      <c r="Z4732" s="26" t="str">
        <f aca="false">IF(OR(V4732="",L4732=""),"",V4732/(L4732*E4732)-1)</f>
        <v/>
      </c>
      <c r="AA4732" s="16" t="str">
        <f aca="false">IF(V4732="","SEM OFERTA",IF(OR(Y4732&gt;Premissas!$B$11,Y4732&lt;Premissas!$B$12),"VERIFICAR - UNIDADE/EMBALAGEM",IF(Y4732&gt;Premissas!$B$6,"NÃO COMPRAR - REAJUSTE &gt;5%","COMPRAR")))</f>
        <v>SEM OFERTA</v>
      </c>
      <c r="AB4732" s="18" t="str">
        <f aca="false">IF(W4732="DIMEC",S4732,IF(W4732="MEDCENTRO",U4732,""))</f>
        <v/>
      </c>
      <c r="AC4732" s="18" t="n">
        <f aca="false">IF(AA4732&lt;&gt;"COMPRAR",0,IF(AB4732="",I4732,MIN(I4732,AB4732)))</f>
        <v>0</v>
      </c>
      <c r="AD4732" s="19" t="n">
        <f aca="false">IF(AC4732&gt;0,AC4732*V4732,0)</f>
        <v>0</v>
      </c>
      <c r="AE4732" s="19" t="n">
        <f aca="false">IF(AC4732&gt;0,(M4732-V4732)*AC4732,0)</f>
        <v>0</v>
      </c>
      <c r="AF4732" s="16" t="str">
        <f aca="false">IF(AA4732&lt;&gt;"COMPRAR","",IF(AB4732="",IF(X4732="","",IF(X4732-V4732&lt;0.01,"EMPATE TÉCNICO","")),IF(AB4732&lt;I4732,"ESTOQUE INSUFICIENTE",IF(X4732="","",IF(X4732-V4732&lt;0.01,"EMPATE TÉCNICO","")))))</f>
        <v/>
      </c>
      <c r="AG4732" s="16" t="s">
        <v>328</v>
      </c>
      <c r="AH4732" s="16" t="s">
        <v>14620</v>
      </c>
    </row>
    <row r="4733" customFormat="false" ht="15" hidden="false" customHeight="false" outlineLevel="0" collapsed="false">
      <c r="A4733" s="16" t="s">
        <v>14637</v>
      </c>
      <c r="B4733" s="17" t="s">
        <v>14638</v>
      </c>
      <c r="C4733" s="16" t="s">
        <v>14639</v>
      </c>
      <c r="D4733" s="16" t="s">
        <v>5109</v>
      </c>
      <c r="E4733" s="18" t="n">
        <v>1</v>
      </c>
      <c r="F4733" s="16" t="s">
        <v>43</v>
      </c>
      <c r="G4733" s="18" t="n">
        <v>2</v>
      </c>
      <c r="H4733" s="16" t="n">
        <v>0.8</v>
      </c>
      <c r="I4733" s="18" t="n">
        <v>1</v>
      </c>
      <c r="J4733" s="19" t="n">
        <v>10.51</v>
      </c>
      <c r="K4733" s="19" t="n">
        <v>10.51</v>
      </c>
      <c r="L4733" s="19" t="n">
        <v>10.51</v>
      </c>
      <c r="M4733" s="19" t="n">
        <f aca="false">IF(J4733&gt;0,J4733,K4733)*E4733</f>
        <v>10.51</v>
      </c>
      <c r="N4733" s="20"/>
      <c r="O4733" s="21" t="str">
        <f aca="false">IF(R4733="","",ROUND(R4733*(1-Premissas!$B$4),4))</f>
        <v/>
      </c>
      <c r="P4733" s="22"/>
      <c r="Q4733" s="22"/>
      <c r="R4733" s="23"/>
      <c r="S4733" s="24"/>
      <c r="T4733" s="24"/>
      <c r="U4733" s="25"/>
      <c r="V4733" s="19" t="str">
        <f aca="false">IF(COUNT(N4733:Q4733)=0,"",MIN(N4733:Q4733))</f>
        <v/>
      </c>
      <c r="W4733" s="16" t="str">
        <f aca="false">IF(V4733="","",INDEX($N$4:$Q$4,MATCH(V4733,N4733:Q4733,0)))</f>
        <v/>
      </c>
      <c r="X4733" s="19" t="str">
        <f aca="false">IF(COUNT(N4733:Q4733)&lt;2,"",SMALL(N4733:Q4733,2))</f>
        <v/>
      </c>
      <c r="Y4733" s="26" t="str">
        <f aca="false">IF(OR(V4733="",M4733=0),"",V4733/M4733-1)</f>
        <v/>
      </c>
      <c r="Z4733" s="26" t="str">
        <f aca="false">IF(OR(V4733="",L4733=""),"",V4733/(L4733*E4733)-1)</f>
        <v/>
      </c>
      <c r="AA4733" s="16" t="str">
        <f aca="false">IF(V4733="","SEM OFERTA",IF(OR(Y4733&gt;Premissas!$B$11,Y4733&lt;Premissas!$B$12),"VERIFICAR - UNIDADE/EMBALAGEM",IF(Y4733&gt;Premissas!$B$6,"NÃO COMPRAR - REAJUSTE &gt;5%","COMPRAR")))</f>
        <v>SEM OFERTA</v>
      </c>
      <c r="AB4733" s="18" t="str">
        <f aca="false">IF(W4733="DIMEC",S4733,IF(W4733="MEDCENTRO",U4733,""))</f>
        <v/>
      </c>
      <c r="AC4733" s="18" t="n">
        <f aca="false">IF(AA4733&lt;&gt;"COMPRAR",0,IF(AB4733="",I4733,MIN(I4733,AB4733)))</f>
        <v>0</v>
      </c>
      <c r="AD4733" s="19" t="n">
        <f aca="false">IF(AC4733&gt;0,AC4733*V4733,0)</f>
        <v>0</v>
      </c>
      <c r="AE4733" s="19" t="n">
        <f aca="false">IF(AC4733&gt;0,(M4733-V4733)*AC4733,0)</f>
        <v>0</v>
      </c>
      <c r="AF4733" s="16" t="str">
        <f aca="false">IF(AA4733&lt;&gt;"COMPRAR","",IF(AB4733="",IF(X4733="","",IF(X4733-V4733&lt;0.01,"EMPATE TÉCNICO","")),IF(AB4733&lt;I4733,"ESTOQUE INSUFICIENTE",IF(X4733="","",IF(X4733-V4733&lt;0.01,"EMPATE TÉCNICO","")))))</f>
        <v/>
      </c>
      <c r="AG4733" s="16" t="s">
        <v>203</v>
      </c>
      <c r="AH4733" s="16" t="s">
        <v>14620</v>
      </c>
    </row>
    <row r="4734" customFormat="false" ht="15" hidden="false" customHeight="false" outlineLevel="0" collapsed="false">
      <c r="A4734" s="16" t="s">
        <v>14640</v>
      </c>
      <c r="B4734" s="17" t="s">
        <v>14641</v>
      </c>
      <c r="C4734" s="16" t="s">
        <v>14642</v>
      </c>
      <c r="D4734" s="16" t="s">
        <v>13373</v>
      </c>
      <c r="E4734" s="18" t="n">
        <v>1</v>
      </c>
      <c r="F4734" s="16" t="s">
        <v>41</v>
      </c>
      <c r="G4734" s="18" t="n">
        <v>1</v>
      </c>
      <c r="H4734" s="16" t="n">
        <v>5</v>
      </c>
      <c r="I4734" s="18" t="n">
        <v>12</v>
      </c>
      <c r="J4734" s="19" t="n">
        <v>23.83</v>
      </c>
      <c r="K4734" s="19" t="n">
        <v>23.83</v>
      </c>
      <c r="L4734" s="19" t="n">
        <v>23.83</v>
      </c>
      <c r="M4734" s="19" t="n">
        <f aca="false">IF(J4734&gt;0,J4734,K4734)*E4734</f>
        <v>23.83</v>
      </c>
      <c r="N4734" s="20"/>
      <c r="O4734" s="21" t="str">
        <f aca="false">IF(R4734="","",ROUND(R4734*(1-Premissas!$B$4),4))</f>
        <v/>
      </c>
      <c r="P4734" s="22"/>
      <c r="Q4734" s="22"/>
      <c r="R4734" s="23"/>
      <c r="S4734" s="24"/>
      <c r="T4734" s="24"/>
      <c r="U4734" s="25"/>
      <c r="V4734" s="19" t="str">
        <f aca="false">IF(COUNT(N4734:Q4734)=0,"",MIN(N4734:Q4734))</f>
        <v/>
      </c>
      <c r="W4734" s="16" t="str">
        <f aca="false">IF(V4734="","",INDEX($N$4:$Q$4,MATCH(V4734,N4734:Q4734,0)))</f>
        <v/>
      </c>
      <c r="X4734" s="19" t="str">
        <f aca="false">IF(COUNT(N4734:Q4734)&lt;2,"",SMALL(N4734:Q4734,2))</f>
        <v/>
      </c>
      <c r="Y4734" s="26" t="str">
        <f aca="false">IF(OR(V4734="",M4734=0),"",V4734/M4734-1)</f>
        <v/>
      </c>
      <c r="Z4734" s="26" t="str">
        <f aca="false">IF(OR(V4734="",L4734=""),"",V4734/(L4734*E4734)-1)</f>
        <v/>
      </c>
      <c r="AA4734" s="16" t="str">
        <f aca="false">IF(V4734="","SEM OFERTA",IF(OR(Y4734&gt;Premissas!$B$11,Y4734&lt;Premissas!$B$12),"VERIFICAR - UNIDADE/EMBALAGEM",IF(Y4734&gt;Premissas!$B$6,"NÃO COMPRAR - REAJUSTE &gt;5%","COMPRAR")))</f>
        <v>SEM OFERTA</v>
      </c>
      <c r="AB4734" s="18" t="str">
        <f aca="false">IF(W4734="DIMEC",S4734,IF(W4734="MEDCENTRO",U4734,""))</f>
        <v/>
      </c>
      <c r="AC4734" s="18" t="n">
        <f aca="false">IF(AA4734&lt;&gt;"COMPRAR",0,IF(AB4734="",I4734,MIN(I4734,AB4734)))</f>
        <v>0</v>
      </c>
      <c r="AD4734" s="19" t="n">
        <f aca="false">IF(AC4734&gt;0,AC4734*V4734,0)</f>
        <v>0</v>
      </c>
      <c r="AE4734" s="19" t="n">
        <f aca="false">IF(AC4734&gt;0,(M4734-V4734)*AC4734,0)</f>
        <v>0</v>
      </c>
      <c r="AF4734" s="16" t="str">
        <f aca="false">IF(AA4734&lt;&gt;"COMPRAR","",IF(AB4734="",IF(X4734="","",IF(X4734-V4734&lt;0.01,"EMPATE TÉCNICO","")),IF(AB4734&lt;I4734,"ESTOQUE INSUFICIENTE",IF(X4734="","",IF(X4734-V4734&lt;0.01,"EMPATE TÉCNICO","")))))</f>
        <v/>
      </c>
      <c r="AG4734" s="16" t="s">
        <v>547</v>
      </c>
      <c r="AH4734" s="16" t="s">
        <v>14620</v>
      </c>
    </row>
    <row r="4735" customFormat="false" ht="15" hidden="false" customHeight="false" outlineLevel="0" collapsed="false">
      <c r="A4735" s="16" t="s">
        <v>14643</v>
      </c>
      <c r="B4735" s="17" t="s">
        <v>14644</v>
      </c>
      <c r="C4735" s="16" t="s">
        <v>14645</v>
      </c>
      <c r="D4735" s="16" t="s">
        <v>13373</v>
      </c>
      <c r="E4735" s="18" t="n">
        <v>1</v>
      </c>
      <c r="F4735" s="16" t="s">
        <v>43</v>
      </c>
      <c r="G4735" s="18" t="n">
        <v>1</v>
      </c>
      <c r="H4735" s="16" t="n">
        <v>0.6</v>
      </c>
      <c r="I4735" s="18" t="n">
        <v>1</v>
      </c>
      <c r="J4735" s="19" t="n">
        <v>26.02</v>
      </c>
      <c r="K4735" s="19" t="n">
        <v>26.02</v>
      </c>
      <c r="L4735" s="19" t="n">
        <v>26.02</v>
      </c>
      <c r="M4735" s="19" t="n">
        <f aca="false">IF(J4735&gt;0,J4735,K4735)*E4735</f>
        <v>26.02</v>
      </c>
      <c r="N4735" s="20"/>
      <c r="O4735" s="21" t="str">
        <f aca="false">IF(R4735="","",ROUND(R4735*(1-Premissas!$B$4),4))</f>
        <v/>
      </c>
      <c r="P4735" s="22"/>
      <c r="Q4735" s="22"/>
      <c r="R4735" s="23"/>
      <c r="S4735" s="24"/>
      <c r="T4735" s="24"/>
      <c r="U4735" s="25"/>
      <c r="V4735" s="19" t="str">
        <f aca="false">IF(COUNT(N4735:Q4735)=0,"",MIN(N4735:Q4735))</f>
        <v/>
      </c>
      <c r="W4735" s="16" t="str">
        <f aca="false">IF(V4735="","",INDEX($N$4:$Q$4,MATCH(V4735,N4735:Q4735,0)))</f>
        <v/>
      </c>
      <c r="X4735" s="19" t="str">
        <f aca="false">IF(COUNT(N4735:Q4735)&lt;2,"",SMALL(N4735:Q4735,2))</f>
        <v/>
      </c>
      <c r="Y4735" s="26" t="str">
        <f aca="false">IF(OR(V4735="",M4735=0),"",V4735/M4735-1)</f>
        <v/>
      </c>
      <c r="Z4735" s="26" t="str">
        <f aca="false">IF(OR(V4735="",L4735=""),"",V4735/(L4735*E4735)-1)</f>
        <v/>
      </c>
      <c r="AA4735" s="16" t="str">
        <f aca="false">IF(V4735="","SEM OFERTA",IF(OR(Y4735&gt;Premissas!$B$11,Y4735&lt;Premissas!$B$12),"VERIFICAR - UNIDADE/EMBALAGEM",IF(Y4735&gt;Premissas!$B$6,"NÃO COMPRAR - REAJUSTE &gt;5%","COMPRAR")))</f>
        <v>SEM OFERTA</v>
      </c>
      <c r="AB4735" s="18" t="str">
        <f aca="false">IF(W4735="DIMEC",S4735,IF(W4735="MEDCENTRO",U4735,""))</f>
        <v/>
      </c>
      <c r="AC4735" s="18" t="n">
        <f aca="false">IF(AA4735&lt;&gt;"COMPRAR",0,IF(AB4735="",I4735,MIN(I4735,AB4735)))</f>
        <v>0</v>
      </c>
      <c r="AD4735" s="19" t="n">
        <f aca="false">IF(AC4735&gt;0,AC4735*V4735,0)</f>
        <v>0</v>
      </c>
      <c r="AE4735" s="19" t="n">
        <f aca="false">IF(AC4735&gt;0,(M4735-V4735)*AC4735,0)</f>
        <v>0</v>
      </c>
      <c r="AF4735" s="16" t="str">
        <f aca="false">IF(AA4735&lt;&gt;"COMPRAR","",IF(AB4735="",IF(X4735="","",IF(X4735-V4735&lt;0.01,"EMPATE TÉCNICO","")),IF(AB4735&lt;I4735,"ESTOQUE INSUFICIENTE",IF(X4735="","",IF(X4735-V4735&lt;0.01,"EMPATE TÉCNICO","")))))</f>
        <v/>
      </c>
      <c r="AG4735" s="16" t="s">
        <v>547</v>
      </c>
      <c r="AH4735" s="16" t="s">
        <v>14620</v>
      </c>
    </row>
    <row r="4736" customFormat="false" ht="15" hidden="false" customHeight="false" outlineLevel="0" collapsed="false">
      <c r="A4736" s="16" t="s">
        <v>14646</v>
      </c>
      <c r="B4736" s="17" t="s">
        <v>14647</v>
      </c>
      <c r="C4736" s="16" t="s">
        <v>14648</v>
      </c>
      <c r="D4736" s="16" t="s">
        <v>13373</v>
      </c>
      <c r="E4736" s="18" t="n">
        <v>1</v>
      </c>
      <c r="F4736" s="16" t="s">
        <v>41</v>
      </c>
      <c r="G4736" s="18" t="n">
        <v>2</v>
      </c>
      <c r="H4736" s="16" t="n">
        <v>2.7</v>
      </c>
      <c r="I4736" s="18" t="n">
        <v>5</v>
      </c>
      <c r="J4736" s="19" t="n">
        <v>30.52</v>
      </c>
      <c r="K4736" s="19" t="n">
        <v>30.52</v>
      </c>
      <c r="L4736" s="19" t="n">
        <v>29.06</v>
      </c>
      <c r="M4736" s="19" t="n">
        <f aca="false">IF(J4736&gt;0,J4736,K4736)*E4736</f>
        <v>30.52</v>
      </c>
      <c r="N4736" s="20"/>
      <c r="O4736" s="21" t="str">
        <f aca="false">IF(R4736="","",ROUND(R4736*(1-Premissas!$B$4),4))</f>
        <v/>
      </c>
      <c r="P4736" s="22"/>
      <c r="Q4736" s="22"/>
      <c r="R4736" s="23"/>
      <c r="S4736" s="24"/>
      <c r="T4736" s="24"/>
      <c r="U4736" s="25"/>
      <c r="V4736" s="19" t="str">
        <f aca="false">IF(COUNT(N4736:Q4736)=0,"",MIN(N4736:Q4736))</f>
        <v/>
      </c>
      <c r="W4736" s="16" t="str">
        <f aca="false">IF(V4736="","",INDEX($N$4:$Q$4,MATCH(V4736,N4736:Q4736,0)))</f>
        <v/>
      </c>
      <c r="X4736" s="19" t="str">
        <f aca="false">IF(COUNT(N4736:Q4736)&lt;2,"",SMALL(N4736:Q4736,2))</f>
        <v/>
      </c>
      <c r="Y4736" s="26" t="str">
        <f aca="false">IF(OR(V4736="",M4736=0),"",V4736/M4736-1)</f>
        <v/>
      </c>
      <c r="Z4736" s="26" t="str">
        <f aca="false">IF(OR(V4736="",L4736=""),"",V4736/(L4736*E4736)-1)</f>
        <v/>
      </c>
      <c r="AA4736" s="16" t="str">
        <f aca="false">IF(V4736="","SEM OFERTA",IF(OR(Y4736&gt;Premissas!$B$11,Y4736&lt;Premissas!$B$12),"VERIFICAR - UNIDADE/EMBALAGEM",IF(Y4736&gt;Premissas!$B$6,"NÃO COMPRAR - REAJUSTE &gt;5%","COMPRAR")))</f>
        <v>SEM OFERTA</v>
      </c>
      <c r="AB4736" s="18" t="str">
        <f aca="false">IF(W4736="DIMEC",S4736,IF(W4736="MEDCENTRO",U4736,""))</f>
        <v/>
      </c>
      <c r="AC4736" s="18" t="n">
        <f aca="false">IF(AA4736&lt;&gt;"COMPRAR",0,IF(AB4736="",I4736,MIN(I4736,AB4736)))</f>
        <v>0</v>
      </c>
      <c r="AD4736" s="19" t="n">
        <f aca="false">IF(AC4736&gt;0,AC4736*V4736,0)</f>
        <v>0</v>
      </c>
      <c r="AE4736" s="19" t="n">
        <f aca="false">IF(AC4736&gt;0,(M4736-V4736)*AC4736,0)</f>
        <v>0</v>
      </c>
      <c r="AF4736" s="16" t="str">
        <f aca="false">IF(AA4736&lt;&gt;"COMPRAR","",IF(AB4736="",IF(X4736="","",IF(X4736-V4736&lt;0.01,"EMPATE TÉCNICO","")),IF(AB4736&lt;I4736,"ESTOQUE INSUFICIENTE",IF(X4736="","",IF(X4736-V4736&lt;0.01,"EMPATE TÉCNICO","")))))</f>
        <v/>
      </c>
      <c r="AG4736" s="16" t="s">
        <v>547</v>
      </c>
      <c r="AH4736" s="16" t="s">
        <v>14620</v>
      </c>
    </row>
    <row r="4737" customFormat="false" ht="15" hidden="false" customHeight="false" outlineLevel="0" collapsed="false">
      <c r="A4737" s="16" t="s">
        <v>14649</v>
      </c>
      <c r="B4737" s="17" t="s">
        <v>14650</v>
      </c>
      <c r="C4737" s="16" t="s">
        <v>14651</v>
      </c>
      <c r="D4737" s="16" t="s">
        <v>3904</v>
      </c>
      <c r="E4737" s="18" t="n">
        <v>1</v>
      </c>
      <c r="F4737" s="16" t="s">
        <v>42</v>
      </c>
      <c r="G4737" s="18" t="n">
        <v>0</v>
      </c>
      <c r="H4737" s="16" t="n">
        <v>0.1</v>
      </c>
      <c r="I4737" s="18" t="n">
        <v>1</v>
      </c>
      <c r="J4737" s="19" t="n">
        <v>34.49</v>
      </c>
      <c r="K4737" s="19" t="n">
        <v>34.49</v>
      </c>
      <c r="L4737" s="19" t="n">
        <v>34.49</v>
      </c>
      <c r="M4737" s="19" t="n">
        <f aca="false">IF(J4737&gt;0,J4737,K4737)*E4737</f>
        <v>34.49</v>
      </c>
      <c r="N4737" s="20"/>
      <c r="O4737" s="21" t="str">
        <f aca="false">IF(R4737="","",ROUND(R4737*(1-Premissas!$B$4),4))</f>
        <v/>
      </c>
      <c r="P4737" s="22"/>
      <c r="Q4737" s="22"/>
      <c r="R4737" s="23"/>
      <c r="S4737" s="24"/>
      <c r="T4737" s="24"/>
      <c r="U4737" s="25"/>
      <c r="V4737" s="19" t="str">
        <f aca="false">IF(COUNT(N4737:Q4737)=0,"",MIN(N4737:Q4737))</f>
        <v/>
      </c>
      <c r="W4737" s="16" t="str">
        <f aca="false">IF(V4737="","",INDEX($N$4:$Q$4,MATCH(V4737,N4737:Q4737,0)))</f>
        <v/>
      </c>
      <c r="X4737" s="19" t="str">
        <f aca="false">IF(COUNT(N4737:Q4737)&lt;2,"",SMALL(N4737:Q4737,2))</f>
        <v/>
      </c>
      <c r="Y4737" s="26" t="str">
        <f aca="false">IF(OR(V4737="",M4737=0),"",V4737/M4737-1)</f>
        <v/>
      </c>
      <c r="Z4737" s="26" t="str">
        <f aca="false">IF(OR(V4737="",L4737=""),"",V4737/(L4737*E4737)-1)</f>
        <v/>
      </c>
      <c r="AA4737" s="16" t="str">
        <f aca="false">IF(V4737="","SEM OFERTA",IF(OR(Y4737&gt;Premissas!$B$11,Y4737&lt;Premissas!$B$12),"VERIFICAR - UNIDADE/EMBALAGEM",IF(Y4737&gt;Premissas!$B$6,"NÃO COMPRAR - REAJUSTE &gt;5%","COMPRAR")))</f>
        <v>SEM OFERTA</v>
      </c>
      <c r="AB4737" s="18" t="str">
        <f aca="false">IF(W4737="DIMEC",S4737,IF(W4737="MEDCENTRO",U4737,""))</f>
        <v/>
      </c>
      <c r="AC4737" s="18" t="n">
        <f aca="false">IF(AA4737&lt;&gt;"COMPRAR",0,IF(AB4737="",I4737,MIN(I4737,AB4737)))</f>
        <v>0</v>
      </c>
      <c r="AD4737" s="19" t="n">
        <f aca="false">IF(AC4737&gt;0,AC4737*V4737,0)</f>
        <v>0</v>
      </c>
      <c r="AE4737" s="19" t="n">
        <f aca="false">IF(AC4737&gt;0,(M4737-V4737)*AC4737,0)</f>
        <v>0</v>
      </c>
      <c r="AF4737" s="16" t="str">
        <f aca="false">IF(AA4737&lt;&gt;"COMPRAR","",IF(AB4737="",IF(X4737="","",IF(X4737-V4737&lt;0.01,"EMPATE TÉCNICO","")),IF(AB4737&lt;I4737,"ESTOQUE INSUFICIENTE",IF(X4737="","",IF(X4737-V4737&lt;0.01,"EMPATE TÉCNICO","")))))</f>
        <v/>
      </c>
      <c r="AG4737" s="16" t="s">
        <v>547</v>
      </c>
      <c r="AH4737" s="16" t="s">
        <v>14620</v>
      </c>
    </row>
    <row r="4738" customFormat="false" ht="15" hidden="false" customHeight="false" outlineLevel="0" collapsed="false">
      <c r="A4738" s="16" t="s">
        <v>14652</v>
      </c>
      <c r="B4738" s="17" t="s">
        <v>14653</v>
      </c>
      <c r="C4738" s="16" t="s">
        <v>14654</v>
      </c>
      <c r="D4738" s="16" t="s">
        <v>8950</v>
      </c>
      <c r="E4738" s="18" t="n">
        <v>1</v>
      </c>
      <c r="F4738" s="16" t="s">
        <v>42</v>
      </c>
      <c r="G4738" s="18" t="n">
        <v>4</v>
      </c>
      <c r="H4738" s="16" t="n">
        <v>1.7</v>
      </c>
      <c r="I4738" s="18" t="n">
        <v>1</v>
      </c>
      <c r="J4738" s="19" t="n">
        <v>24.58</v>
      </c>
      <c r="K4738" s="19" t="n">
        <v>24.58</v>
      </c>
      <c r="L4738" s="19" t="n">
        <v>24.58</v>
      </c>
      <c r="M4738" s="19" t="n">
        <f aca="false">IF(J4738&gt;0,J4738,K4738)*E4738</f>
        <v>24.58</v>
      </c>
      <c r="N4738" s="20"/>
      <c r="O4738" s="21" t="str">
        <f aca="false">IF(R4738="","",ROUND(R4738*(1-Premissas!$B$4),4))</f>
        <v/>
      </c>
      <c r="P4738" s="22"/>
      <c r="Q4738" s="22"/>
      <c r="R4738" s="23"/>
      <c r="S4738" s="24"/>
      <c r="T4738" s="24"/>
      <c r="U4738" s="25"/>
      <c r="V4738" s="19" t="str">
        <f aca="false">IF(COUNT(N4738:Q4738)=0,"",MIN(N4738:Q4738))</f>
        <v/>
      </c>
      <c r="W4738" s="16" t="str">
        <f aca="false">IF(V4738="","",INDEX($N$4:$Q$4,MATCH(V4738,N4738:Q4738,0)))</f>
        <v/>
      </c>
      <c r="X4738" s="19" t="str">
        <f aca="false">IF(COUNT(N4738:Q4738)&lt;2,"",SMALL(N4738:Q4738,2))</f>
        <v/>
      </c>
      <c r="Y4738" s="26" t="str">
        <f aca="false">IF(OR(V4738="",M4738=0),"",V4738/M4738-1)</f>
        <v/>
      </c>
      <c r="Z4738" s="26" t="str">
        <f aca="false">IF(OR(V4738="",L4738=""),"",V4738/(L4738*E4738)-1)</f>
        <v/>
      </c>
      <c r="AA4738" s="16" t="str">
        <f aca="false">IF(V4738="","SEM OFERTA",IF(OR(Y4738&gt;Premissas!$B$11,Y4738&lt;Premissas!$B$12),"VERIFICAR - UNIDADE/EMBALAGEM",IF(Y4738&gt;Premissas!$B$6,"NÃO COMPRAR - REAJUSTE &gt;5%","COMPRAR")))</f>
        <v>SEM OFERTA</v>
      </c>
      <c r="AB4738" s="18" t="str">
        <f aca="false">IF(W4738="DIMEC",S4738,IF(W4738="MEDCENTRO",U4738,""))</f>
        <v/>
      </c>
      <c r="AC4738" s="18" t="n">
        <f aca="false">IF(AA4738&lt;&gt;"COMPRAR",0,IF(AB4738="",I4738,MIN(I4738,AB4738)))</f>
        <v>0</v>
      </c>
      <c r="AD4738" s="19" t="n">
        <f aca="false">IF(AC4738&gt;0,AC4738*V4738,0)</f>
        <v>0</v>
      </c>
      <c r="AE4738" s="19" t="n">
        <f aca="false">IF(AC4738&gt;0,(M4738-V4738)*AC4738,0)</f>
        <v>0</v>
      </c>
      <c r="AF4738" s="16" t="str">
        <f aca="false">IF(AA4738&lt;&gt;"COMPRAR","",IF(AB4738="",IF(X4738="","",IF(X4738-V4738&lt;0.01,"EMPATE TÉCNICO","")),IF(AB4738&lt;I4738,"ESTOQUE INSUFICIENTE",IF(X4738="","",IF(X4738-V4738&lt;0.01,"EMPATE TÉCNICO","")))))</f>
        <v/>
      </c>
      <c r="AG4738" s="16" t="s">
        <v>547</v>
      </c>
      <c r="AH4738" s="16" t="s">
        <v>14620</v>
      </c>
    </row>
    <row r="4739" customFormat="false" ht="15" hidden="false" customHeight="false" outlineLevel="0" collapsed="false">
      <c r="A4739" s="16" t="s">
        <v>14655</v>
      </c>
      <c r="B4739" s="17" t="s">
        <v>14656</v>
      </c>
      <c r="C4739" s="16" t="s">
        <v>14657</v>
      </c>
      <c r="D4739" s="16" t="s">
        <v>4390</v>
      </c>
      <c r="E4739" s="18" t="n">
        <v>1</v>
      </c>
      <c r="F4739" s="16" t="s">
        <v>41</v>
      </c>
      <c r="G4739" s="18" t="n">
        <v>2</v>
      </c>
      <c r="H4739" s="16" t="n">
        <v>4.3</v>
      </c>
      <c r="I4739" s="18" t="n">
        <v>10</v>
      </c>
      <c r="J4739" s="19" t="n">
        <v>39.49</v>
      </c>
      <c r="K4739" s="19" t="n">
        <v>39.49</v>
      </c>
      <c r="L4739" s="19" t="n">
        <v>33.115</v>
      </c>
      <c r="M4739" s="19" t="n">
        <f aca="false">IF(J4739&gt;0,J4739,K4739)*E4739</f>
        <v>39.49</v>
      </c>
      <c r="N4739" s="20"/>
      <c r="O4739" s="21" t="str">
        <f aca="false">IF(R4739="","",ROUND(R4739*(1-Premissas!$B$4),4))</f>
        <v/>
      </c>
      <c r="P4739" s="22"/>
      <c r="Q4739" s="22"/>
      <c r="R4739" s="23"/>
      <c r="S4739" s="24"/>
      <c r="T4739" s="24"/>
      <c r="U4739" s="25"/>
      <c r="V4739" s="19" t="str">
        <f aca="false">IF(COUNT(N4739:Q4739)=0,"",MIN(N4739:Q4739))</f>
        <v/>
      </c>
      <c r="W4739" s="16" t="str">
        <f aca="false">IF(V4739="","",INDEX($N$4:$Q$4,MATCH(V4739,N4739:Q4739,0)))</f>
        <v/>
      </c>
      <c r="X4739" s="19" t="str">
        <f aca="false">IF(COUNT(N4739:Q4739)&lt;2,"",SMALL(N4739:Q4739,2))</f>
        <v/>
      </c>
      <c r="Y4739" s="26" t="str">
        <f aca="false">IF(OR(V4739="",M4739=0),"",V4739/M4739-1)</f>
        <v/>
      </c>
      <c r="Z4739" s="26" t="str">
        <f aca="false">IF(OR(V4739="",L4739=""),"",V4739/(L4739*E4739)-1)</f>
        <v/>
      </c>
      <c r="AA4739" s="16" t="str">
        <f aca="false">IF(V4739="","SEM OFERTA",IF(OR(Y4739&gt;Premissas!$B$11,Y4739&lt;Premissas!$B$12),"VERIFICAR - UNIDADE/EMBALAGEM",IF(Y4739&gt;Premissas!$B$6,"NÃO COMPRAR - REAJUSTE &gt;5%","COMPRAR")))</f>
        <v>SEM OFERTA</v>
      </c>
      <c r="AB4739" s="18" t="str">
        <f aca="false">IF(W4739="DIMEC",S4739,IF(W4739="MEDCENTRO",U4739,""))</f>
        <v/>
      </c>
      <c r="AC4739" s="18" t="n">
        <f aca="false">IF(AA4739&lt;&gt;"COMPRAR",0,IF(AB4739="",I4739,MIN(I4739,AB4739)))</f>
        <v>0</v>
      </c>
      <c r="AD4739" s="19" t="n">
        <f aca="false">IF(AC4739&gt;0,AC4739*V4739,0)</f>
        <v>0</v>
      </c>
      <c r="AE4739" s="19" t="n">
        <f aca="false">IF(AC4739&gt;0,(M4739-V4739)*AC4739,0)</f>
        <v>0</v>
      </c>
      <c r="AF4739" s="16" t="str">
        <f aca="false">IF(AA4739&lt;&gt;"COMPRAR","",IF(AB4739="",IF(X4739="","",IF(X4739-V4739&lt;0.01,"EMPATE TÉCNICO","")),IF(AB4739&lt;I4739,"ESTOQUE INSUFICIENTE",IF(X4739="","",IF(X4739-V4739&lt;0.01,"EMPATE TÉCNICO","")))))</f>
        <v/>
      </c>
      <c r="AG4739" s="16" t="s">
        <v>328</v>
      </c>
      <c r="AH4739" s="16" t="s">
        <v>14620</v>
      </c>
    </row>
    <row r="4740" customFormat="false" ht="15" hidden="false" customHeight="false" outlineLevel="0" collapsed="false">
      <c r="A4740" s="16" t="s">
        <v>14658</v>
      </c>
      <c r="B4740" s="17" t="s">
        <v>14659</v>
      </c>
      <c r="C4740" s="16" t="s">
        <v>14660</v>
      </c>
      <c r="D4740" s="16" t="s">
        <v>7321</v>
      </c>
      <c r="E4740" s="18" t="n">
        <v>1</v>
      </c>
      <c r="F4740" s="16" t="s">
        <v>43</v>
      </c>
      <c r="G4740" s="18" t="n">
        <v>0</v>
      </c>
      <c r="H4740" s="16" t="n">
        <v>0.5</v>
      </c>
      <c r="I4740" s="18" t="n">
        <v>2</v>
      </c>
      <c r="J4740" s="19" t="n">
        <v>93.34</v>
      </c>
      <c r="K4740" s="19" t="n">
        <v>93.34</v>
      </c>
      <c r="L4740" s="19" t="n">
        <v>93.34</v>
      </c>
      <c r="M4740" s="19" t="n">
        <f aca="false">IF(J4740&gt;0,J4740,K4740)*E4740</f>
        <v>93.34</v>
      </c>
      <c r="N4740" s="20"/>
      <c r="O4740" s="21" t="str">
        <f aca="false">IF(R4740="","",ROUND(R4740*(1-Premissas!$B$4),4))</f>
        <v/>
      </c>
      <c r="P4740" s="22"/>
      <c r="Q4740" s="22"/>
      <c r="R4740" s="23"/>
      <c r="S4740" s="24"/>
      <c r="T4740" s="24"/>
      <c r="U4740" s="25"/>
      <c r="V4740" s="19" t="str">
        <f aca="false">IF(COUNT(N4740:Q4740)=0,"",MIN(N4740:Q4740))</f>
        <v/>
      </c>
      <c r="W4740" s="16" t="str">
        <f aca="false">IF(V4740="","",INDEX($N$4:$Q$4,MATCH(V4740,N4740:Q4740,0)))</f>
        <v/>
      </c>
      <c r="X4740" s="19" t="str">
        <f aca="false">IF(COUNT(N4740:Q4740)&lt;2,"",SMALL(N4740:Q4740,2))</f>
        <v/>
      </c>
      <c r="Y4740" s="26" t="str">
        <f aca="false">IF(OR(V4740="",M4740=0),"",V4740/M4740-1)</f>
        <v/>
      </c>
      <c r="Z4740" s="26" t="str">
        <f aca="false">IF(OR(V4740="",L4740=""),"",V4740/(L4740*E4740)-1)</f>
        <v/>
      </c>
      <c r="AA4740" s="16" t="str">
        <f aca="false">IF(V4740="","SEM OFERTA",IF(OR(Y4740&gt;Premissas!$B$11,Y4740&lt;Premissas!$B$12),"VERIFICAR - UNIDADE/EMBALAGEM",IF(Y4740&gt;Premissas!$B$6,"NÃO COMPRAR - REAJUSTE &gt;5%","COMPRAR")))</f>
        <v>SEM OFERTA</v>
      </c>
      <c r="AB4740" s="18" t="str">
        <f aca="false">IF(W4740="DIMEC",S4740,IF(W4740="MEDCENTRO",U4740,""))</f>
        <v/>
      </c>
      <c r="AC4740" s="18" t="n">
        <f aca="false">IF(AA4740&lt;&gt;"COMPRAR",0,IF(AB4740="",I4740,MIN(I4740,AB4740)))</f>
        <v>0</v>
      </c>
      <c r="AD4740" s="19" t="n">
        <f aca="false">IF(AC4740&gt;0,AC4740*V4740,0)</f>
        <v>0</v>
      </c>
      <c r="AE4740" s="19" t="n">
        <f aca="false">IF(AC4740&gt;0,(M4740-V4740)*AC4740,0)</f>
        <v>0</v>
      </c>
      <c r="AF4740" s="16" t="str">
        <f aca="false">IF(AA4740&lt;&gt;"COMPRAR","",IF(AB4740="",IF(X4740="","",IF(X4740-V4740&lt;0.01,"EMPATE TÉCNICO","")),IF(AB4740&lt;I4740,"ESTOQUE INSUFICIENTE",IF(X4740="","",IF(X4740-V4740&lt;0.01,"EMPATE TÉCNICO","")))))</f>
        <v/>
      </c>
      <c r="AG4740" s="16" t="s">
        <v>547</v>
      </c>
      <c r="AH4740" s="16" t="s">
        <v>14620</v>
      </c>
    </row>
    <row r="4741" customFormat="false" ht="15" hidden="false" customHeight="false" outlineLevel="0" collapsed="false">
      <c r="A4741" s="16" t="s">
        <v>14661</v>
      </c>
      <c r="B4741" s="17" t="s">
        <v>14662</v>
      </c>
      <c r="C4741" s="16" t="s">
        <v>14663</v>
      </c>
      <c r="D4741" s="16" t="s">
        <v>7321</v>
      </c>
      <c r="E4741" s="18" t="n">
        <v>1</v>
      </c>
      <c r="F4741" s="16" t="s">
        <v>43</v>
      </c>
      <c r="G4741" s="18" t="n">
        <v>0</v>
      </c>
      <c r="H4741" s="16" t="n">
        <v>0.1</v>
      </c>
      <c r="I4741" s="18" t="n">
        <v>1</v>
      </c>
      <c r="J4741" s="19" t="n">
        <v>36.69</v>
      </c>
      <c r="K4741" s="19" t="n">
        <v>36.69</v>
      </c>
      <c r="L4741" s="19" t="n">
        <v>36.69</v>
      </c>
      <c r="M4741" s="19" t="n">
        <f aca="false">IF(J4741&gt;0,J4741,K4741)*E4741</f>
        <v>36.69</v>
      </c>
      <c r="N4741" s="20"/>
      <c r="O4741" s="21" t="str">
        <f aca="false">IF(R4741="","",ROUND(R4741*(1-Premissas!$B$4),4))</f>
        <v/>
      </c>
      <c r="P4741" s="22"/>
      <c r="Q4741" s="22"/>
      <c r="R4741" s="23"/>
      <c r="S4741" s="24"/>
      <c r="T4741" s="24"/>
      <c r="U4741" s="25"/>
      <c r="V4741" s="19" t="str">
        <f aca="false">IF(COUNT(N4741:Q4741)=0,"",MIN(N4741:Q4741))</f>
        <v/>
      </c>
      <c r="W4741" s="16" t="str">
        <f aca="false">IF(V4741="","",INDEX($N$4:$Q$4,MATCH(V4741,N4741:Q4741,0)))</f>
        <v/>
      </c>
      <c r="X4741" s="19" t="str">
        <f aca="false">IF(COUNT(N4741:Q4741)&lt;2,"",SMALL(N4741:Q4741,2))</f>
        <v/>
      </c>
      <c r="Y4741" s="26" t="str">
        <f aca="false">IF(OR(V4741="",M4741=0),"",V4741/M4741-1)</f>
        <v/>
      </c>
      <c r="Z4741" s="26" t="str">
        <f aca="false">IF(OR(V4741="",L4741=""),"",V4741/(L4741*E4741)-1)</f>
        <v/>
      </c>
      <c r="AA4741" s="16" t="str">
        <f aca="false">IF(V4741="","SEM OFERTA",IF(OR(Y4741&gt;Premissas!$B$11,Y4741&lt;Premissas!$B$12),"VERIFICAR - UNIDADE/EMBALAGEM",IF(Y4741&gt;Premissas!$B$6,"NÃO COMPRAR - REAJUSTE &gt;5%","COMPRAR")))</f>
        <v>SEM OFERTA</v>
      </c>
      <c r="AB4741" s="18" t="str">
        <f aca="false">IF(W4741="DIMEC",S4741,IF(W4741="MEDCENTRO",U4741,""))</f>
        <v/>
      </c>
      <c r="AC4741" s="18" t="n">
        <f aca="false">IF(AA4741&lt;&gt;"COMPRAR",0,IF(AB4741="",I4741,MIN(I4741,AB4741)))</f>
        <v>0</v>
      </c>
      <c r="AD4741" s="19" t="n">
        <f aca="false">IF(AC4741&gt;0,AC4741*V4741,0)</f>
        <v>0</v>
      </c>
      <c r="AE4741" s="19" t="n">
        <f aca="false">IF(AC4741&gt;0,(M4741-V4741)*AC4741,0)</f>
        <v>0</v>
      </c>
      <c r="AF4741" s="16" t="str">
        <f aca="false">IF(AA4741&lt;&gt;"COMPRAR","",IF(AB4741="",IF(X4741="","",IF(X4741-V4741&lt;0.01,"EMPATE TÉCNICO","")),IF(AB4741&lt;I4741,"ESTOQUE INSUFICIENTE",IF(X4741="","",IF(X4741-V4741&lt;0.01,"EMPATE TÉCNICO","")))))</f>
        <v/>
      </c>
      <c r="AG4741" s="16" t="s">
        <v>547</v>
      </c>
      <c r="AH4741" s="16" t="s">
        <v>14620</v>
      </c>
    </row>
    <row r="4742" customFormat="false" ht="15" hidden="false" customHeight="false" outlineLevel="0" collapsed="false">
      <c r="A4742" s="16" t="s">
        <v>14664</v>
      </c>
      <c r="B4742" s="17" t="s">
        <v>14665</v>
      </c>
      <c r="C4742" s="16" t="s">
        <v>14666</v>
      </c>
      <c r="D4742" s="16" t="s">
        <v>7321</v>
      </c>
      <c r="E4742" s="18" t="n">
        <v>1</v>
      </c>
      <c r="F4742" s="16" t="s">
        <v>41</v>
      </c>
      <c r="G4742" s="18" t="n">
        <v>1</v>
      </c>
      <c r="H4742" s="16" t="n">
        <v>0.7</v>
      </c>
      <c r="I4742" s="18" t="n">
        <v>1</v>
      </c>
      <c r="J4742" s="19" t="n">
        <v>60.35</v>
      </c>
      <c r="K4742" s="19" t="n">
        <v>60.35</v>
      </c>
      <c r="L4742" s="19" t="n">
        <v>60.35</v>
      </c>
      <c r="M4742" s="19" t="n">
        <f aca="false">IF(J4742&gt;0,J4742,K4742)*E4742</f>
        <v>60.35</v>
      </c>
      <c r="N4742" s="20"/>
      <c r="O4742" s="21" t="str">
        <f aca="false">IF(R4742="","",ROUND(R4742*(1-Premissas!$B$4),4))</f>
        <v/>
      </c>
      <c r="P4742" s="22"/>
      <c r="Q4742" s="22"/>
      <c r="R4742" s="23"/>
      <c r="S4742" s="24"/>
      <c r="T4742" s="24"/>
      <c r="U4742" s="25"/>
      <c r="V4742" s="19" t="str">
        <f aca="false">IF(COUNT(N4742:Q4742)=0,"",MIN(N4742:Q4742))</f>
        <v/>
      </c>
      <c r="W4742" s="16" t="str">
        <f aca="false">IF(V4742="","",INDEX($N$4:$Q$4,MATCH(V4742,N4742:Q4742,0)))</f>
        <v/>
      </c>
      <c r="X4742" s="19" t="str">
        <f aca="false">IF(COUNT(N4742:Q4742)&lt;2,"",SMALL(N4742:Q4742,2))</f>
        <v/>
      </c>
      <c r="Y4742" s="26" t="str">
        <f aca="false">IF(OR(V4742="",M4742=0),"",V4742/M4742-1)</f>
        <v/>
      </c>
      <c r="Z4742" s="26" t="str">
        <f aca="false">IF(OR(V4742="",L4742=""),"",V4742/(L4742*E4742)-1)</f>
        <v/>
      </c>
      <c r="AA4742" s="16" t="str">
        <f aca="false">IF(V4742="","SEM OFERTA",IF(OR(Y4742&gt;Premissas!$B$11,Y4742&lt;Premissas!$B$12),"VERIFICAR - UNIDADE/EMBALAGEM",IF(Y4742&gt;Premissas!$B$6,"NÃO COMPRAR - REAJUSTE &gt;5%","COMPRAR")))</f>
        <v>SEM OFERTA</v>
      </c>
      <c r="AB4742" s="18" t="str">
        <f aca="false">IF(W4742="DIMEC",S4742,IF(W4742="MEDCENTRO",U4742,""))</f>
        <v/>
      </c>
      <c r="AC4742" s="18" t="n">
        <f aca="false">IF(AA4742&lt;&gt;"COMPRAR",0,IF(AB4742="",I4742,MIN(I4742,AB4742)))</f>
        <v>0</v>
      </c>
      <c r="AD4742" s="19" t="n">
        <f aca="false">IF(AC4742&gt;0,AC4742*V4742,0)</f>
        <v>0</v>
      </c>
      <c r="AE4742" s="19" t="n">
        <f aca="false">IF(AC4742&gt;0,(M4742-V4742)*AC4742,0)</f>
        <v>0</v>
      </c>
      <c r="AF4742" s="16" t="str">
        <f aca="false">IF(AA4742&lt;&gt;"COMPRAR","",IF(AB4742="",IF(X4742="","",IF(X4742-V4742&lt;0.01,"EMPATE TÉCNICO","")),IF(AB4742&lt;I4742,"ESTOQUE INSUFICIENTE",IF(X4742="","",IF(X4742-V4742&lt;0.01,"EMPATE TÉCNICO","")))))</f>
        <v/>
      </c>
      <c r="AG4742" s="16" t="s">
        <v>547</v>
      </c>
      <c r="AH4742" s="16" t="s">
        <v>14620</v>
      </c>
    </row>
    <row r="4743" customFormat="false" ht="15" hidden="false" customHeight="false" outlineLevel="0" collapsed="false">
      <c r="A4743" s="16" t="s">
        <v>14667</v>
      </c>
      <c r="B4743" s="17" t="s">
        <v>14668</v>
      </c>
      <c r="C4743" s="16" t="s">
        <v>14669</v>
      </c>
      <c r="D4743" s="16"/>
      <c r="E4743" s="18" t="n">
        <v>1</v>
      </c>
      <c r="F4743" s="16" t="s">
        <v>43</v>
      </c>
      <c r="G4743" s="18" t="n">
        <v>0</v>
      </c>
      <c r="H4743" s="16" t="n">
        <v>0.6</v>
      </c>
      <c r="I4743" s="18" t="n">
        <v>2</v>
      </c>
      <c r="J4743" s="19" t="n">
        <v>103.71</v>
      </c>
      <c r="K4743" s="19" t="n">
        <v>103.71</v>
      </c>
      <c r="L4743" s="19" t="n">
        <v>103.71</v>
      </c>
      <c r="M4743" s="19" t="n">
        <f aca="false">IF(J4743&gt;0,J4743,K4743)*E4743</f>
        <v>103.71</v>
      </c>
      <c r="N4743" s="20"/>
      <c r="O4743" s="21" t="str">
        <f aca="false">IF(R4743="","",ROUND(R4743*(1-Premissas!$B$4),4))</f>
        <v/>
      </c>
      <c r="P4743" s="22"/>
      <c r="Q4743" s="22"/>
      <c r="R4743" s="23"/>
      <c r="S4743" s="24"/>
      <c r="T4743" s="24"/>
      <c r="U4743" s="25"/>
      <c r="V4743" s="19" t="str">
        <f aca="false">IF(COUNT(N4743:Q4743)=0,"",MIN(N4743:Q4743))</f>
        <v/>
      </c>
      <c r="W4743" s="16" t="str">
        <f aca="false">IF(V4743="","",INDEX($N$4:$Q$4,MATCH(V4743,N4743:Q4743,0)))</f>
        <v/>
      </c>
      <c r="X4743" s="19" t="str">
        <f aca="false">IF(COUNT(N4743:Q4743)&lt;2,"",SMALL(N4743:Q4743,2))</f>
        <v/>
      </c>
      <c r="Y4743" s="26" t="str">
        <f aca="false">IF(OR(V4743="",M4743=0),"",V4743/M4743-1)</f>
        <v/>
      </c>
      <c r="Z4743" s="26" t="str">
        <f aca="false">IF(OR(V4743="",L4743=""),"",V4743/(L4743*E4743)-1)</f>
        <v/>
      </c>
      <c r="AA4743" s="16" t="str">
        <f aca="false">IF(V4743="","SEM OFERTA",IF(OR(Y4743&gt;Premissas!$B$11,Y4743&lt;Premissas!$B$12),"VERIFICAR - UNIDADE/EMBALAGEM",IF(Y4743&gt;Premissas!$B$6,"NÃO COMPRAR - REAJUSTE &gt;5%","COMPRAR")))</f>
        <v>SEM OFERTA</v>
      </c>
      <c r="AB4743" s="18" t="str">
        <f aca="false">IF(W4743="DIMEC",S4743,IF(W4743="MEDCENTRO",U4743,""))</f>
        <v/>
      </c>
      <c r="AC4743" s="18" t="n">
        <f aca="false">IF(AA4743&lt;&gt;"COMPRAR",0,IF(AB4743="",I4743,MIN(I4743,AB4743)))</f>
        <v>0</v>
      </c>
      <c r="AD4743" s="19" t="n">
        <f aca="false">IF(AC4743&gt;0,AC4743*V4743,0)</f>
        <v>0</v>
      </c>
      <c r="AE4743" s="19" t="n">
        <f aca="false">IF(AC4743&gt;0,(M4743-V4743)*AC4743,0)</f>
        <v>0</v>
      </c>
      <c r="AF4743" s="16" t="str">
        <f aca="false">IF(AA4743&lt;&gt;"COMPRAR","",IF(AB4743="",IF(X4743="","",IF(X4743-V4743&lt;0.01,"EMPATE TÉCNICO","")),IF(AB4743&lt;I4743,"ESTOQUE INSUFICIENTE",IF(X4743="","",IF(X4743-V4743&lt;0.01,"EMPATE TÉCNICO","")))))</f>
        <v/>
      </c>
      <c r="AG4743" s="16" t="s">
        <v>547</v>
      </c>
      <c r="AH4743" s="16" t="s">
        <v>14620</v>
      </c>
    </row>
    <row r="4744" customFormat="false" ht="15" hidden="false" customHeight="false" outlineLevel="0" collapsed="false">
      <c r="A4744" s="16" t="s">
        <v>14670</v>
      </c>
      <c r="B4744" s="17" t="s">
        <v>14671</v>
      </c>
      <c r="C4744" s="16" t="s">
        <v>14672</v>
      </c>
      <c r="D4744" s="16" t="s">
        <v>7321</v>
      </c>
      <c r="E4744" s="18" t="n">
        <v>1</v>
      </c>
      <c r="F4744" s="16" t="s">
        <v>41</v>
      </c>
      <c r="G4744" s="18" t="n">
        <v>1</v>
      </c>
      <c r="H4744" s="16" t="n">
        <v>0.3</v>
      </c>
      <c r="I4744" s="18" t="n">
        <v>1</v>
      </c>
      <c r="J4744" s="19" t="n">
        <v>65.59</v>
      </c>
      <c r="K4744" s="19" t="n">
        <v>65.59</v>
      </c>
      <c r="L4744" s="19" t="n">
        <v>65.59</v>
      </c>
      <c r="M4744" s="19" t="n">
        <f aca="false">IF(J4744&gt;0,J4744,K4744)*E4744</f>
        <v>65.59</v>
      </c>
      <c r="N4744" s="20"/>
      <c r="O4744" s="21" t="str">
        <f aca="false">IF(R4744="","",ROUND(R4744*(1-Premissas!$B$4),4))</f>
        <v/>
      </c>
      <c r="P4744" s="22"/>
      <c r="Q4744" s="22"/>
      <c r="R4744" s="23"/>
      <c r="S4744" s="24"/>
      <c r="T4744" s="24"/>
      <c r="U4744" s="25"/>
      <c r="V4744" s="19" t="str">
        <f aca="false">IF(COUNT(N4744:Q4744)=0,"",MIN(N4744:Q4744))</f>
        <v/>
      </c>
      <c r="W4744" s="16" t="str">
        <f aca="false">IF(V4744="","",INDEX($N$4:$Q$4,MATCH(V4744,N4744:Q4744,0)))</f>
        <v/>
      </c>
      <c r="X4744" s="19" t="str">
        <f aca="false">IF(COUNT(N4744:Q4744)&lt;2,"",SMALL(N4744:Q4744,2))</f>
        <v/>
      </c>
      <c r="Y4744" s="26" t="str">
        <f aca="false">IF(OR(V4744="",M4744=0),"",V4744/M4744-1)</f>
        <v/>
      </c>
      <c r="Z4744" s="26" t="str">
        <f aca="false">IF(OR(V4744="",L4744=""),"",V4744/(L4744*E4744)-1)</f>
        <v/>
      </c>
      <c r="AA4744" s="16" t="str">
        <f aca="false">IF(V4744="","SEM OFERTA",IF(OR(Y4744&gt;Premissas!$B$11,Y4744&lt;Premissas!$B$12),"VERIFICAR - UNIDADE/EMBALAGEM",IF(Y4744&gt;Premissas!$B$6,"NÃO COMPRAR - REAJUSTE &gt;5%","COMPRAR")))</f>
        <v>SEM OFERTA</v>
      </c>
      <c r="AB4744" s="18" t="str">
        <f aca="false">IF(W4744="DIMEC",S4744,IF(W4744="MEDCENTRO",U4744,""))</f>
        <v/>
      </c>
      <c r="AC4744" s="18" t="n">
        <f aca="false">IF(AA4744&lt;&gt;"COMPRAR",0,IF(AB4744="",I4744,MIN(I4744,AB4744)))</f>
        <v>0</v>
      </c>
      <c r="AD4744" s="19" t="n">
        <f aca="false">IF(AC4744&gt;0,AC4744*V4744,0)</f>
        <v>0</v>
      </c>
      <c r="AE4744" s="19" t="n">
        <f aca="false">IF(AC4744&gt;0,(M4744-V4744)*AC4744,0)</f>
        <v>0</v>
      </c>
      <c r="AF4744" s="16" t="str">
        <f aca="false">IF(AA4744&lt;&gt;"COMPRAR","",IF(AB4744="",IF(X4744="","",IF(X4744-V4744&lt;0.01,"EMPATE TÉCNICO","")),IF(AB4744&lt;I4744,"ESTOQUE INSUFICIENTE",IF(X4744="","",IF(X4744-V4744&lt;0.01,"EMPATE TÉCNICO","")))))</f>
        <v/>
      </c>
      <c r="AG4744" s="16" t="s">
        <v>547</v>
      </c>
      <c r="AH4744" s="16" t="s">
        <v>14620</v>
      </c>
    </row>
    <row r="4745" customFormat="false" ht="15" hidden="false" customHeight="false" outlineLevel="0" collapsed="false">
      <c r="A4745" s="16" t="s">
        <v>14673</v>
      </c>
      <c r="B4745" s="17" t="s">
        <v>14674</v>
      </c>
      <c r="C4745" s="16" t="s">
        <v>14675</v>
      </c>
      <c r="D4745" s="16" t="s">
        <v>456</v>
      </c>
      <c r="E4745" s="18" t="n">
        <v>1</v>
      </c>
      <c r="F4745" s="16" t="s">
        <v>41</v>
      </c>
      <c r="G4745" s="18" t="n">
        <v>0</v>
      </c>
      <c r="H4745" s="16" t="n">
        <v>4.3</v>
      </c>
      <c r="I4745" s="18" t="n">
        <v>12</v>
      </c>
      <c r="J4745" s="19" t="n">
        <v>48.5433333333333</v>
      </c>
      <c r="K4745" s="19" t="n">
        <v>48.5433333333333</v>
      </c>
      <c r="L4745" s="19" t="n">
        <v>48.5433</v>
      </c>
      <c r="M4745" s="19" t="n">
        <f aca="false">IF(J4745&gt;0,J4745,K4745)*E4745</f>
        <v>48.5433333333333</v>
      </c>
      <c r="N4745" s="20"/>
      <c r="O4745" s="21" t="str">
        <f aca="false">IF(R4745="","",ROUND(R4745*(1-Premissas!$B$4),4))</f>
        <v/>
      </c>
      <c r="P4745" s="22"/>
      <c r="Q4745" s="22"/>
      <c r="R4745" s="23"/>
      <c r="S4745" s="24"/>
      <c r="T4745" s="24"/>
      <c r="U4745" s="25"/>
      <c r="V4745" s="19" t="str">
        <f aca="false">IF(COUNT(N4745:Q4745)=0,"",MIN(N4745:Q4745))</f>
        <v/>
      </c>
      <c r="W4745" s="16" t="str">
        <f aca="false">IF(V4745="","",INDEX($N$4:$Q$4,MATCH(V4745,N4745:Q4745,0)))</f>
        <v/>
      </c>
      <c r="X4745" s="19" t="str">
        <f aca="false">IF(COUNT(N4745:Q4745)&lt;2,"",SMALL(N4745:Q4745,2))</f>
        <v/>
      </c>
      <c r="Y4745" s="26" t="str">
        <f aca="false">IF(OR(V4745="",M4745=0),"",V4745/M4745-1)</f>
        <v/>
      </c>
      <c r="Z4745" s="26" t="str">
        <f aca="false">IF(OR(V4745="",L4745=""),"",V4745/(L4745*E4745)-1)</f>
        <v/>
      </c>
      <c r="AA4745" s="16" t="str">
        <f aca="false">IF(V4745="","SEM OFERTA",IF(OR(Y4745&gt;Premissas!$B$11,Y4745&lt;Premissas!$B$12),"VERIFICAR - UNIDADE/EMBALAGEM",IF(Y4745&gt;Premissas!$B$6,"NÃO COMPRAR - REAJUSTE &gt;5%","COMPRAR")))</f>
        <v>SEM OFERTA</v>
      </c>
      <c r="AB4745" s="18" t="str">
        <f aca="false">IF(W4745="DIMEC",S4745,IF(W4745="MEDCENTRO",U4745,""))</f>
        <v/>
      </c>
      <c r="AC4745" s="18" t="n">
        <f aca="false">IF(AA4745&lt;&gt;"COMPRAR",0,IF(AB4745="",I4745,MIN(I4745,AB4745)))</f>
        <v>0</v>
      </c>
      <c r="AD4745" s="19" t="n">
        <f aca="false">IF(AC4745&gt;0,AC4745*V4745,0)</f>
        <v>0</v>
      </c>
      <c r="AE4745" s="19" t="n">
        <f aca="false">IF(AC4745&gt;0,(M4745-V4745)*AC4745,0)</f>
        <v>0</v>
      </c>
      <c r="AF4745" s="16" t="str">
        <f aca="false">IF(AA4745&lt;&gt;"COMPRAR","",IF(AB4745="",IF(X4745="","",IF(X4745-V4745&lt;0.01,"EMPATE TÉCNICO","")),IF(AB4745&lt;I4745,"ESTOQUE INSUFICIENTE",IF(X4745="","",IF(X4745-V4745&lt;0.01,"EMPATE TÉCNICO","")))))</f>
        <v/>
      </c>
      <c r="AG4745" s="16" t="s">
        <v>547</v>
      </c>
      <c r="AH4745" s="16" t="s">
        <v>14620</v>
      </c>
    </row>
    <row r="4746" customFormat="false" ht="15" hidden="false" customHeight="false" outlineLevel="0" collapsed="false">
      <c r="A4746" s="16" t="s">
        <v>14676</v>
      </c>
      <c r="B4746" s="17" t="s">
        <v>14677</v>
      </c>
      <c r="C4746" s="16" t="s">
        <v>14678</v>
      </c>
      <c r="D4746" s="16" t="s">
        <v>14679</v>
      </c>
      <c r="E4746" s="18" t="n">
        <v>1</v>
      </c>
      <c r="F4746" s="16" t="s">
        <v>41</v>
      </c>
      <c r="G4746" s="18" t="n">
        <v>5</v>
      </c>
      <c r="H4746" s="16" t="n">
        <v>2.1</v>
      </c>
      <c r="I4746" s="18" t="n">
        <v>1</v>
      </c>
      <c r="J4746" s="19" t="n">
        <v>90.42</v>
      </c>
      <c r="K4746" s="19" t="n">
        <v>90.42</v>
      </c>
      <c r="L4746" s="19" t="n">
        <v>89.39</v>
      </c>
      <c r="M4746" s="19" t="n">
        <f aca="false">IF(J4746&gt;0,J4746,K4746)*E4746</f>
        <v>90.42</v>
      </c>
      <c r="N4746" s="20"/>
      <c r="O4746" s="21" t="str">
        <f aca="false">IF(R4746="","",ROUND(R4746*(1-Premissas!$B$4),4))</f>
        <v/>
      </c>
      <c r="P4746" s="22"/>
      <c r="Q4746" s="22"/>
      <c r="R4746" s="23"/>
      <c r="S4746" s="24"/>
      <c r="T4746" s="24"/>
      <c r="U4746" s="25"/>
      <c r="V4746" s="19" t="str">
        <f aca="false">IF(COUNT(N4746:Q4746)=0,"",MIN(N4746:Q4746))</f>
        <v/>
      </c>
      <c r="W4746" s="16" t="str">
        <f aca="false">IF(V4746="","",INDEX($N$4:$Q$4,MATCH(V4746,N4746:Q4746,0)))</f>
        <v/>
      </c>
      <c r="X4746" s="19" t="str">
        <f aca="false">IF(COUNT(N4746:Q4746)&lt;2,"",SMALL(N4746:Q4746,2))</f>
        <v/>
      </c>
      <c r="Y4746" s="26" t="str">
        <f aca="false">IF(OR(V4746="",M4746=0),"",V4746/M4746-1)</f>
        <v/>
      </c>
      <c r="Z4746" s="26" t="str">
        <f aca="false">IF(OR(V4746="",L4746=""),"",V4746/(L4746*E4746)-1)</f>
        <v/>
      </c>
      <c r="AA4746" s="16" t="str">
        <f aca="false">IF(V4746="","SEM OFERTA",IF(OR(Y4746&gt;Premissas!$B$11,Y4746&lt;Premissas!$B$12),"VERIFICAR - UNIDADE/EMBALAGEM",IF(Y4746&gt;Premissas!$B$6,"NÃO COMPRAR - REAJUSTE &gt;5%","COMPRAR")))</f>
        <v>SEM OFERTA</v>
      </c>
      <c r="AB4746" s="18" t="str">
        <f aca="false">IF(W4746="DIMEC",S4746,IF(W4746="MEDCENTRO",U4746,""))</f>
        <v/>
      </c>
      <c r="AC4746" s="18" t="n">
        <f aca="false">IF(AA4746&lt;&gt;"COMPRAR",0,IF(AB4746="",I4746,MIN(I4746,AB4746)))</f>
        <v>0</v>
      </c>
      <c r="AD4746" s="19" t="n">
        <f aca="false">IF(AC4746&gt;0,AC4746*V4746,0)</f>
        <v>0</v>
      </c>
      <c r="AE4746" s="19" t="n">
        <f aca="false">IF(AC4746&gt;0,(M4746-V4746)*AC4746,0)</f>
        <v>0</v>
      </c>
      <c r="AF4746" s="16" t="str">
        <f aca="false">IF(AA4746&lt;&gt;"COMPRAR","",IF(AB4746="",IF(X4746="","",IF(X4746-V4746&lt;0.01,"EMPATE TÉCNICO","")),IF(AB4746&lt;I4746,"ESTOQUE INSUFICIENTE",IF(X4746="","",IF(X4746-V4746&lt;0.01,"EMPATE TÉCNICO","")))))</f>
        <v/>
      </c>
      <c r="AG4746" s="16" t="s">
        <v>547</v>
      </c>
      <c r="AH4746" s="16" t="s">
        <v>14620</v>
      </c>
    </row>
    <row r="4747" customFormat="false" ht="15" hidden="false" customHeight="false" outlineLevel="0" collapsed="false">
      <c r="A4747" s="16" t="s">
        <v>14680</v>
      </c>
      <c r="B4747" s="17" t="s">
        <v>14681</v>
      </c>
      <c r="C4747" s="16" t="s">
        <v>14682</v>
      </c>
      <c r="D4747" s="16" t="s">
        <v>14679</v>
      </c>
      <c r="E4747" s="18" t="n">
        <v>1</v>
      </c>
      <c r="F4747" s="16" t="s">
        <v>42</v>
      </c>
      <c r="G4747" s="18" t="n">
        <v>0</v>
      </c>
      <c r="H4747" s="16" t="n">
        <v>2.1</v>
      </c>
      <c r="I4747" s="18" t="n">
        <v>6</v>
      </c>
      <c r="J4747" s="19" t="n">
        <v>29.26</v>
      </c>
      <c r="K4747" s="19" t="n">
        <v>29.26</v>
      </c>
      <c r="L4747" s="19" t="n">
        <v>29.26</v>
      </c>
      <c r="M4747" s="19" t="n">
        <f aca="false">IF(J4747&gt;0,J4747,K4747)*E4747</f>
        <v>29.26</v>
      </c>
      <c r="N4747" s="20"/>
      <c r="O4747" s="21" t="str">
        <f aca="false">IF(R4747="","",ROUND(R4747*(1-Premissas!$B$4),4))</f>
        <v/>
      </c>
      <c r="P4747" s="22"/>
      <c r="Q4747" s="22"/>
      <c r="R4747" s="23"/>
      <c r="S4747" s="24"/>
      <c r="T4747" s="24"/>
      <c r="U4747" s="25"/>
      <c r="V4747" s="19" t="str">
        <f aca="false">IF(COUNT(N4747:Q4747)=0,"",MIN(N4747:Q4747))</f>
        <v/>
      </c>
      <c r="W4747" s="16" t="str">
        <f aca="false">IF(V4747="","",INDEX($N$4:$Q$4,MATCH(V4747,N4747:Q4747,0)))</f>
        <v/>
      </c>
      <c r="X4747" s="19" t="str">
        <f aca="false">IF(COUNT(N4747:Q4747)&lt;2,"",SMALL(N4747:Q4747,2))</f>
        <v/>
      </c>
      <c r="Y4747" s="26" t="str">
        <f aca="false">IF(OR(V4747="",M4747=0),"",V4747/M4747-1)</f>
        <v/>
      </c>
      <c r="Z4747" s="26" t="str">
        <f aca="false">IF(OR(V4747="",L4747=""),"",V4747/(L4747*E4747)-1)</f>
        <v/>
      </c>
      <c r="AA4747" s="16" t="str">
        <f aca="false">IF(V4747="","SEM OFERTA",IF(OR(Y4747&gt;Premissas!$B$11,Y4747&lt;Premissas!$B$12),"VERIFICAR - UNIDADE/EMBALAGEM",IF(Y4747&gt;Premissas!$B$6,"NÃO COMPRAR - REAJUSTE &gt;5%","COMPRAR")))</f>
        <v>SEM OFERTA</v>
      </c>
      <c r="AB4747" s="18" t="str">
        <f aca="false">IF(W4747="DIMEC",S4747,IF(W4747="MEDCENTRO",U4747,""))</f>
        <v/>
      </c>
      <c r="AC4747" s="18" t="n">
        <f aca="false">IF(AA4747&lt;&gt;"COMPRAR",0,IF(AB4747="",I4747,MIN(I4747,AB4747)))</f>
        <v>0</v>
      </c>
      <c r="AD4747" s="19" t="n">
        <f aca="false">IF(AC4747&gt;0,AC4747*V4747,0)</f>
        <v>0</v>
      </c>
      <c r="AE4747" s="19" t="n">
        <f aca="false">IF(AC4747&gt;0,(M4747-V4747)*AC4747,0)</f>
        <v>0</v>
      </c>
      <c r="AF4747" s="16" t="str">
        <f aca="false">IF(AA4747&lt;&gt;"COMPRAR","",IF(AB4747="",IF(X4747="","",IF(X4747-V4747&lt;0.01,"EMPATE TÉCNICO","")),IF(AB4747&lt;I4747,"ESTOQUE INSUFICIENTE",IF(X4747="","",IF(X4747-V4747&lt;0.01,"EMPATE TÉCNICO","")))))</f>
        <v/>
      </c>
      <c r="AG4747" s="16" t="s">
        <v>547</v>
      </c>
      <c r="AH4747" s="16" t="s">
        <v>14620</v>
      </c>
    </row>
    <row r="4748" customFormat="false" ht="15" hidden="false" customHeight="false" outlineLevel="0" collapsed="false">
      <c r="A4748" s="16" t="s">
        <v>14683</v>
      </c>
      <c r="B4748" s="17" t="s">
        <v>14684</v>
      </c>
      <c r="C4748" s="16" t="s">
        <v>14685</v>
      </c>
      <c r="D4748" s="16" t="s">
        <v>14627</v>
      </c>
      <c r="E4748" s="18" t="n">
        <v>1</v>
      </c>
      <c r="F4748" s="16" t="s">
        <v>41</v>
      </c>
      <c r="G4748" s="18" t="n">
        <v>12</v>
      </c>
      <c r="H4748" s="16" t="n">
        <v>5.2</v>
      </c>
      <c r="I4748" s="18" t="n">
        <v>2</v>
      </c>
      <c r="J4748" s="19" t="n">
        <v>44.74</v>
      </c>
      <c r="K4748" s="19" t="n">
        <v>44.74</v>
      </c>
      <c r="L4748" s="19" t="n">
        <v>44.74</v>
      </c>
      <c r="M4748" s="19" t="n">
        <f aca="false">IF(J4748&gt;0,J4748,K4748)*E4748</f>
        <v>44.74</v>
      </c>
      <c r="N4748" s="20"/>
      <c r="O4748" s="21" t="str">
        <f aca="false">IF(R4748="","",ROUND(R4748*(1-Premissas!$B$4),4))</f>
        <v/>
      </c>
      <c r="P4748" s="22"/>
      <c r="Q4748" s="22"/>
      <c r="R4748" s="23"/>
      <c r="S4748" s="24"/>
      <c r="T4748" s="24"/>
      <c r="U4748" s="25"/>
      <c r="V4748" s="19" t="str">
        <f aca="false">IF(COUNT(N4748:Q4748)=0,"",MIN(N4748:Q4748))</f>
        <v/>
      </c>
      <c r="W4748" s="16" t="str">
        <f aca="false">IF(V4748="","",INDEX($N$4:$Q$4,MATCH(V4748,N4748:Q4748,0)))</f>
        <v/>
      </c>
      <c r="X4748" s="19" t="str">
        <f aca="false">IF(COUNT(N4748:Q4748)&lt;2,"",SMALL(N4748:Q4748,2))</f>
        <v/>
      </c>
      <c r="Y4748" s="26" t="str">
        <f aca="false">IF(OR(V4748="",M4748=0),"",V4748/M4748-1)</f>
        <v/>
      </c>
      <c r="Z4748" s="26" t="str">
        <f aca="false">IF(OR(V4748="",L4748=""),"",V4748/(L4748*E4748)-1)</f>
        <v/>
      </c>
      <c r="AA4748" s="16" t="str">
        <f aca="false">IF(V4748="","SEM OFERTA",IF(OR(Y4748&gt;Premissas!$B$11,Y4748&lt;Premissas!$B$12),"VERIFICAR - UNIDADE/EMBALAGEM",IF(Y4748&gt;Premissas!$B$6,"NÃO COMPRAR - REAJUSTE &gt;5%","COMPRAR")))</f>
        <v>SEM OFERTA</v>
      </c>
      <c r="AB4748" s="18" t="str">
        <f aca="false">IF(W4748="DIMEC",S4748,IF(W4748="MEDCENTRO",U4748,""))</f>
        <v/>
      </c>
      <c r="AC4748" s="18" t="n">
        <f aca="false">IF(AA4748&lt;&gt;"COMPRAR",0,IF(AB4748="",I4748,MIN(I4748,AB4748)))</f>
        <v>0</v>
      </c>
      <c r="AD4748" s="19" t="n">
        <f aca="false">IF(AC4748&gt;0,AC4748*V4748,0)</f>
        <v>0</v>
      </c>
      <c r="AE4748" s="19" t="n">
        <f aca="false">IF(AC4748&gt;0,(M4748-V4748)*AC4748,0)</f>
        <v>0</v>
      </c>
      <c r="AF4748" s="16" t="str">
        <f aca="false">IF(AA4748&lt;&gt;"COMPRAR","",IF(AB4748="",IF(X4748="","",IF(X4748-V4748&lt;0.01,"EMPATE TÉCNICO","")),IF(AB4748&lt;I4748,"ESTOQUE INSUFICIENTE",IF(X4748="","",IF(X4748-V4748&lt;0.01,"EMPATE TÉCNICO","")))))</f>
        <v/>
      </c>
      <c r="AG4748" s="16" t="s">
        <v>547</v>
      </c>
      <c r="AH4748" s="16" t="s">
        <v>14620</v>
      </c>
    </row>
    <row r="4749" customFormat="false" ht="15" hidden="false" customHeight="false" outlineLevel="0" collapsed="false">
      <c r="A4749" s="16" t="s">
        <v>14686</v>
      </c>
      <c r="B4749" s="17" t="s">
        <v>14687</v>
      </c>
      <c r="C4749" s="16" t="s">
        <v>14688</v>
      </c>
      <c r="D4749" s="16" t="s">
        <v>7321</v>
      </c>
      <c r="E4749" s="18" t="n">
        <v>1</v>
      </c>
      <c r="F4749" s="16" t="s">
        <v>41</v>
      </c>
      <c r="G4749" s="18" t="n">
        <v>5</v>
      </c>
      <c r="H4749" s="16" t="n">
        <v>2.1</v>
      </c>
      <c r="I4749" s="18" t="n">
        <v>1</v>
      </c>
      <c r="J4749" s="19" t="n">
        <v>83.08</v>
      </c>
      <c r="K4749" s="19" t="n">
        <v>83.08</v>
      </c>
      <c r="L4749" s="19" t="n">
        <v>83.08</v>
      </c>
      <c r="M4749" s="19" t="n">
        <f aca="false">IF(J4749&gt;0,J4749,K4749)*E4749</f>
        <v>83.08</v>
      </c>
      <c r="N4749" s="20"/>
      <c r="O4749" s="21" t="str">
        <f aca="false">IF(R4749="","",ROUND(R4749*(1-Premissas!$B$4),4))</f>
        <v/>
      </c>
      <c r="P4749" s="22"/>
      <c r="Q4749" s="22"/>
      <c r="R4749" s="23"/>
      <c r="S4749" s="24"/>
      <c r="T4749" s="24"/>
      <c r="U4749" s="25"/>
      <c r="V4749" s="19" t="str">
        <f aca="false">IF(COUNT(N4749:Q4749)=0,"",MIN(N4749:Q4749))</f>
        <v/>
      </c>
      <c r="W4749" s="16" t="str">
        <f aca="false">IF(V4749="","",INDEX($N$4:$Q$4,MATCH(V4749,N4749:Q4749,0)))</f>
        <v/>
      </c>
      <c r="X4749" s="19" t="str">
        <f aca="false">IF(COUNT(N4749:Q4749)&lt;2,"",SMALL(N4749:Q4749,2))</f>
        <v/>
      </c>
      <c r="Y4749" s="26" t="str">
        <f aca="false">IF(OR(V4749="",M4749=0),"",V4749/M4749-1)</f>
        <v/>
      </c>
      <c r="Z4749" s="26" t="str">
        <f aca="false">IF(OR(V4749="",L4749=""),"",V4749/(L4749*E4749)-1)</f>
        <v/>
      </c>
      <c r="AA4749" s="16" t="str">
        <f aca="false">IF(V4749="","SEM OFERTA",IF(OR(Y4749&gt;Premissas!$B$11,Y4749&lt;Premissas!$B$12),"VERIFICAR - UNIDADE/EMBALAGEM",IF(Y4749&gt;Premissas!$B$6,"NÃO COMPRAR - REAJUSTE &gt;5%","COMPRAR")))</f>
        <v>SEM OFERTA</v>
      </c>
      <c r="AB4749" s="18" t="str">
        <f aca="false">IF(W4749="DIMEC",S4749,IF(W4749="MEDCENTRO",U4749,""))</f>
        <v/>
      </c>
      <c r="AC4749" s="18" t="n">
        <f aca="false">IF(AA4749&lt;&gt;"COMPRAR",0,IF(AB4749="",I4749,MIN(I4749,AB4749)))</f>
        <v>0</v>
      </c>
      <c r="AD4749" s="19" t="n">
        <f aca="false">IF(AC4749&gt;0,AC4749*V4749,0)</f>
        <v>0</v>
      </c>
      <c r="AE4749" s="19" t="n">
        <f aca="false">IF(AC4749&gt;0,(M4749-V4749)*AC4749,0)</f>
        <v>0</v>
      </c>
      <c r="AF4749" s="16" t="str">
        <f aca="false">IF(AA4749&lt;&gt;"COMPRAR","",IF(AB4749="",IF(X4749="","",IF(X4749-V4749&lt;0.01,"EMPATE TÉCNICO","")),IF(AB4749&lt;I4749,"ESTOQUE INSUFICIENTE",IF(X4749="","",IF(X4749-V4749&lt;0.01,"EMPATE TÉCNICO","")))))</f>
        <v/>
      </c>
      <c r="AG4749" s="16" t="s">
        <v>547</v>
      </c>
      <c r="AH4749" s="16" t="s">
        <v>14620</v>
      </c>
    </row>
    <row r="4750" customFormat="false" ht="15" hidden="false" customHeight="false" outlineLevel="0" collapsed="false">
      <c r="A4750" s="16" t="s">
        <v>14689</v>
      </c>
      <c r="B4750" s="17" t="s">
        <v>14690</v>
      </c>
      <c r="C4750" s="16" t="s">
        <v>14691</v>
      </c>
      <c r="D4750" s="16"/>
      <c r="E4750" s="18" t="n">
        <v>1</v>
      </c>
      <c r="F4750" s="16" t="s">
        <v>43</v>
      </c>
      <c r="G4750" s="18" t="n">
        <v>0</v>
      </c>
      <c r="H4750" s="16" t="n">
        <v>0.1</v>
      </c>
      <c r="I4750" s="18" t="n">
        <v>1</v>
      </c>
      <c r="J4750" s="19" t="n">
        <v>28.13</v>
      </c>
      <c r="K4750" s="19" t="n">
        <v>28.13</v>
      </c>
      <c r="L4750" s="19" t="n">
        <v>28.13</v>
      </c>
      <c r="M4750" s="19" t="n">
        <f aca="false">IF(J4750&gt;0,J4750,K4750)*E4750</f>
        <v>28.13</v>
      </c>
      <c r="N4750" s="20"/>
      <c r="O4750" s="21" t="str">
        <f aca="false">IF(R4750="","",ROUND(R4750*(1-Premissas!$B$4),4))</f>
        <v/>
      </c>
      <c r="P4750" s="22"/>
      <c r="Q4750" s="22"/>
      <c r="R4750" s="23"/>
      <c r="S4750" s="24"/>
      <c r="T4750" s="24"/>
      <c r="U4750" s="25"/>
      <c r="V4750" s="19" t="str">
        <f aca="false">IF(COUNT(N4750:Q4750)=0,"",MIN(N4750:Q4750))</f>
        <v/>
      </c>
      <c r="W4750" s="16" t="str">
        <f aca="false">IF(V4750="","",INDEX($N$4:$Q$4,MATCH(V4750,N4750:Q4750,0)))</f>
        <v/>
      </c>
      <c r="X4750" s="19" t="str">
        <f aca="false">IF(COUNT(N4750:Q4750)&lt;2,"",SMALL(N4750:Q4750,2))</f>
        <v/>
      </c>
      <c r="Y4750" s="26" t="str">
        <f aca="false">IF(OR(V4750="",M4750=0),"",V4750/M4750-1)</f>
        <v/>
      </c>
      <c r="Z4750" s="26" t="str">
        <f aca="false">IF(OR(V4750="",L4750=""),"",V4750/(L4750*E4750)-1)</f>
        <v/>
      </c>
      <c r="AA4750" s="16" t="str">
        <f aca="false">IF(V4750="","SEM OFERTA",IF(OR(Y4750&gt;Premissas!$B$11,Y4750&lt;Premissas!$B$12),"VERIFICAR - UNIDADE/EMBALAGEM",IF(Y4750&gt;Premissas!$B$6,"NÃO COMPRAR - REAJUSTE &gt;5%","COMPRAR")))</f>
        <v>SEM OFERTA</v>
      </c>
      <c r="AB4750" s="18" t="str">
        <f aca="false">IF(W4750="DIMEC",S4750,IF(W4750="MEDCENTRO",U4750,""))</f>
        <v/>
      </c>
      <c r="AC4750" s="18" t="n">
        <f aca="false">IF(AA4750&lt;&gt;"COMPRAR",0,IF(AB4750="",I4750,MIN(I4750,AB4750)))</f>
        <v>0</v>
      </c>
      <c r="AD4750" s="19" t="n">
        <f aca="false">IF(AC4750&gt;0,AC4750*V4750,0)</f>
        <v>0</v>
      </c>
      <c r="AE4750" s="19" t="n">
        <f aca="false">IF(AC4750&gt;0,(M4750-V4750)*AC4750,0)</f>
        <v>0</v>
      </c>
      <c r="AF4750" s="16" t="str">
        <f aca="false">IF(AA4750&lt;&gt;"COMPRAR","",IF(AB4750="",IF(X4750="","",IF(X4750-V4750&lt;0.01,"EMPATE TÉCNICO","")),IF(AB4750&lt;I4750,"ESTOQUE INSUFICIENTE",IF(X4750="","",IF(X4750-V4750&lt;0.01,"EMPATE TÉCNICO","")))))</f>
        <v/>
      </c>
      <c r="AG4750" s="16" t="s">
        <v>547</v>
      </c>
      <c r="AH4750" s="16" t="s">
        <v>14620</v>
      </c>
    </row>
    <row r="4751" customFormat="false" ht="15" hidden="false" customHeight="false" outlineLevel="0" collapsed="false">
      <c r="A4751" s="16" t="s">
        <v>14692</v>
      </c>
      <c r="B4751" s="17" t="s">
        <v>14693</v>
      </c>
      <c r="C4751" s="16" t="s">
        <v>14694</v>
      </c>
      <c r="D4751" s="16" t="s">
        <v>5109</v>
      </c>
      <c r="E4751" s="18" t="n">
        <v>1</v>
      </c>
      <c r="F4751" s="16" t="s">
        <v>42</v>
      </c>
      <c r="G4751" s="18" t="n">
        <v>5</v>
      </c>
      <c r="H4751" s="16" t="n">
        <v>2.1</v>
      </c>
      <c r="I4751" s="18" t="n">
        <v>1</v>
      </c>
      <c r="J4751" s="19" t="n">
        <v>22.984</v>
      </c>
      <c r="K4751" s="19" t="n">
        <v>22.984</v>
      </c>
      <c r="L4751" s="19" t="n">
        <v>24.85</v>
      </c>
      <c r="M4751" s="19" t="n">
        <f aca="false">IF(J4751&gt;0,J4751,K4751)*E4751</f>
        <v>22.984</v>
      </c>
      <c r="N4751" s="20"/>
      <c r="O4751" s="21" t="str">
        <f aca="false">IF(R4751="","",ROUND(R4751*(1-Premissas!$B$4),4))</f>
        <v/>
      </c>
      <c r="P4751" s="22"/>
      <c r="Q4751" s="22"/>
      <c r="R4751" s="23"/>
      <c r="S4751" s="24"/>
      <c r="T4751" s="24"/>
      <c r="U4751" s="25"/>
      <c r="V4751" s="19" t="str">
        <f aca="false">IF(COUNT(N4751:Q4751)=0,"",MIN(N4751:Q4751))</f>
        <v/>
      </c>
      <c r="W4751" s="16" t="str">
        <f aca="false">IF(V4751="","",INDEX($N$4:$Q$4,MATCH(V4751,N4751:Q4751,0)))</f>
        <v/>
      </c>
      <c r="X4751" s="19" t="str">
        <f aca="false">IF(COUNT(N4751:Q4751)&lt;2,"",SMALL(N4751:Q4751,2))</f>
        <v/>
      </c>
      <c r="Y4751" s="26" t="str">
        <f aca="false">IF(OR(V4751="",M4751=0),"",V4751/M4751-1)</f>
        <v/>
      </c>
      <c r="Z4751" s="26" t="str">
        <f aca="false">IF(OR(V4751="",L4751=""),"",V4751/(L4751*E4751)-1)</f>
        <v/>
      </c>
      <c r="AA4751" s="16" t="str">
        <f aca="false">IF(V4751="","SEM OFERTA",IF(OR(Y4751&gt;Premissas!$B$11,Y4751&lt;Premissas!$B$12),"VERIFICAR - UNIDADE/EMBALAGEM",IF(Y4751&gt;Premissas!$B$6,"NÃO COMPRAR - REAJUSTE &gt;5%","COMPRAR")))</f>
        <v>SEM OFERTA</v>
      </c>
      <c r="AB4751" s="18" t="str">
        <f aca="false">IF(W4751="DIMEC",S4751,IF(W4751="MEDCENTRO",U4751,""))</f>
        <v/>
      </c>
      <c r="AC4751" s="18" t="n">
        <f aca="false">IF(AA4751&lt;&gt;"COMPRAR",0,IF(AB4751="",I4751,MIN(I4751,AB4751)))</f>
        <v>0</v>
      </c>
      <c r="AD4751" s="19" t="n">
        <f aca="false">IF(AC4751&gt;0,AC4751*V4751,0)</f>
        <v>0</v>
      </c>
      <c r="AE4751" s="19" t="n">
        <f aca="false">IF(AC4751&gt;0,(M4751-V4751)*AC4751,0)</f>
        <v>0</v>
      </c>
      <c r="AF4751" s="16" t="str">
        <f aca="false">IF(AA4751&lt;&gt;"COMPRAR","",IF(AB4751="",IF(X4751="","",IF(X4751-V4751&lt;0.01,"EMPATE TÉCNICO","")),IF(AB4751&lt;I4751,"ESTOQUE INSUFICIENTE",IF(X4751="","",IF(X4751-V4751&lt;0.01,"EMPATE TÉCNICO","")))))</f>
        <v/>
      </c>
      <c r="AG4751" s="16" t="s">
        <v>547</v>
      </c>
      <c r="AH4751" s="16" t="s">
        <v>14620</v>
      </c>
    </row>
    <row r="4752" customFormat="false" ht="15" hidden="false" customHeight="false" outlineLevel="0" collapsed="false">
      <c r="A4752" s="16" t="s">
        <v>14695</v>
      </c>
      <c r="B4752" s="17" t="s">
        <v>14696</v>
      </c>
      <c r="C4752" s="16" t="s">
        <v>14697</v>
      </c>
      <c r="D4752" s="16" t="s">
        <v>13409</v>
      </c>
      <c r="E4752" s="18" t="n">
        <v>1</v>
      </c>
      <c r="F4752" s="16" t="s">
        <v>42</v>
      </c>
      <c r="G4752" s="18" t="n">
        <v>0</v>
      </c>
      <c r="H4752" s="16" t="n">
        <v>2.1</v>
      </c>
      <c r="I4752" s="18" t="n">
        <v>6</v>
      </c>
      <c r="J4752" s="19" t="n">
        <v>52.53</v>
      </c>
      <c r="K4752" s="19" t="n">
        <v>52.53</v>
      </c>
      <c r="L4752" s="19" t="n">
        <v>52.53</v>
      </c>
      <c r="M4752" s="19" t="n">
        <f aca="false">IF(J4752&gt;0,J4752,K4752)*E4752</f>
        <v>52.53</v>
      </c>
      <c r="N4752" s="20"/>
      <c r="O4752" s="21" t="str">
        <f aca="false">IF(R4752="","",ROUND(R4752*(1-Premissas!$B$4),4))</f>
        <v/>
      </c>
      <c r="P4752" s="22"/>
      <c r="Q4752" s="22"/>
      <c r="R4752" s="23"/>
      <c r="S4752" s="24"/>
      <c r="T4752" s="24"/>
      <c r="U4752" s="25"/>
      <c r="V4752" s="19" t="str">
        <f aca="false">IF(COUNT(N4752:Q4752)=0,"",MIN(N4752:Q4752))</f>
        <v/>
      </c>
      <c r="W4752" s="16" t="str">
        <f aca="false">IF(V4752="","",INDEX($N$4:$Q$4,MATCH(V4752,N4752:Q4752,0)))</f>
        <v/>
      </c>
      <c r="X4752" s="19" t="str">
        <f aca="false">IF(COUNT(N4752:Q4752)&lt;2,"",SMALL(N4752:Q4752,2))</f>
        <v/>
      </c>
      <c r="Y4752" s="26" t="str">
        <f aca="false">IF(OR(V4752="",M4752=0),"",V4752/M4752-1)</f>
        <v/>
      </c>
      <c r="Z4752" s="26" t="str">
        <f aca="false">IF(OR(V4752="",L4752=""),"",V4752/(L4752*E4752)-1)</f>
        <v/>
      </c>
      <c r="AA4752" s="16" t="str">
        <f aca="false">IF(V4752="","SEM OFERTA",IF(OR(Y4752&gt;Premissas!$B$11,Y4752&lt;Premissas!$B$12),"VERIFICAR - UNIDADE/EMBALAGEM",IF(Y4752&gt;Premissas!$B$6,"NÃO COMPRAR - REAJUSTE &gt;5%","COMPRAR")))</f>
        <v>SEM OFERTA</v>
      </c>
      <c r="AB4752" s="18" t="str">
        <f aca="false">IF(W4752="DIMEC",S4752,IF(W4752="MEDCENTRO",U4752,""))</f>
        <v/>
      </c>
      <c r="AC4752" s="18" t="n">
        <f aca="false">IF(AA4752&lt;&gt;"COMPRAR",0,IF(AB4752="",I4752,MIN(I4752,AB4752)))</f>
        <v>0</v>
      </c>
      <c r="AD4752" s="19" t="n">
        <f aca="false">IF(AC4752&gt;0,AC4752*V4752,0)</f>
        <v>0</v>
      </c>
      <c r="AE4752" s="19" t="n">
        <f aca="false">IF(AC4752&gt;0,(M4752-V4752)*AC4752,0)</f>
        <v>0</v>
      </c>
      <c r="AF4752" s="16" t="str">
        <f aca="false">IF(AA4752&lt;&gt;"COMPRAR","",IF(AB4752="",IF(X4752="","",IF(X4752-V4752&lt;0.01,"EMPATE TÉCNICO","")),IF(AB4752&lt;I4752,"ESTOQUE INSUFICIENTE",IF(X4752="","",IF(X4752-V4752&lt;0.01,"EMPATE TÉCNICO","")))))</f>
        <v/>
      </c>
      <c r="AG4752" s="16" t="s">
        <v>547</v>
      </c>
      <c r="AH4752" s="16" t="s">
        <v>14620</v>
      </c>
    </row>
    <row r="4753" customFormat="false" ht="15" hidden="false" customHeight="false" outlineLevel="0" collapsed="false">
      <c r="A4753" s="16" t="s">
        <v>14698</v>
      </c>
      <c r="B4753" s="17" t="s">
        <v>14699</v>
      </c>
      <c r="C4753" s="16" t="s">
        <v>14700</v>
      </c>
      <c r="D4753" s="16" t="s">
        <v>3904</v>
      </c>
      <c r="E4753" s="18" t="n">
        <v>1</v>
      </c>
      <c r="F4753" s="16" t="s">
        <v>42</v>
      </c>
      <c r="G4753" s="18" t="n">
        <v>1</v>
      </c>
      <c r="H4753" s="16" t="n">
        <v>0.4</v>
      </c>
      <c r="I4753" s="18" t="n">
        <v>1</v>
      </c>
      <c r="J4753" s="19" t="n">
        <v>35.3</v>
      </c>
      <c r="K4753" s="19" t="n">
        <v>35.3</v>
      </c>
      <c r="L4753" s="19" t="n">
        <v>35.3</v>
      </c>
      <c r="M4753" s="19" t="n">
        <f aca="false">IF(J4753&gt;0,J4753,K4753)*E4753</f>
        <v>35.3</v>
      </c>
      <c r="N4753" s="20"/>
      <c r="O4753" s="21" t="str">
        <f aca="false">IF(R4753="","",ROUND(R4753*(1-Premissas!$B$4),4))</f>
        <v/>
      </c>
      <c r="P4753" s="22"/>
      <c r="Q4753" s="22"/>
      <c r="R4753" s="23"/>
      <c r="S4753" s="24"/>
      <c r="T4753" s="24"/>
      <c r="U4753" s="25"/>
      <c r="V4753" s="19" t="str">
        <f aca="false">IF(COUNT(N4753:Q4753)=0,"",MIN(N4753:Q4753))</f>
        <v/>
      </c>
      <c r="W4753" s="16" t="str">
        <f aca="false">IF(V4753="","",INDEX($N$4:$Q$4,MATCH(V4753,N4753:Q4753,0)))</f>
        <v/>
      </c>
      <c r="X4753" s="19" t="str">
        <f aca="false">IF(COUNT(N4753:Q4753)&lt;2,"",SMALL(N4753:Q4753,2))</f>
        <v/>
      </c>
      <c r="Y4753" s="26" t="str">
        <f aca="false">IF(OR(V4753="",M4753=0),"",V4753/M4753-1)</f>
        <v/>
      </c>
      <c r="Z4753" s="26" t="str">
        <f aca="false">IF(OR(V4753="",L4753=""),"",V4753/(L4753*E4753)-1)</f>
        <v/>
      </c>
      <c r="AA4753" s="16" t="str">
        <f aca="false">IF(V4753="","SEM OFERTA",IF(OR(Y4753&gt;Premissas!$B$11,Y4753&lt;Premissas!$B$12),"VERIFICAR - UNIDADE/EMBALAGEM",IF(Y4753&gt;Premissas!$B$6,"NÃO COMPRAR - REAJUSTE &gt;5%","COMPRAR")))</f>
        <v>SEM OFERTA</v>
      </c>
      <c r="AB4753" s="18" t="str">
        <f aca="false">IF(W4753="DIMEC",S4753,IF(W4753="MEDCENTRO",U4753,""))</f>
        <v/>
      </c>
      <c r="AC4753" s="18" t="n">
        <f aca="false">IF(AA4753&lt;&gt;"COMPRAR",0,IF(AB4753="",I4753,MIN(I4753,AB4753)))</f>
        <v>0</v>
      </c>
      <c r="AD4753" s="19" t="n">
        <f aca="false">IF(AC4753&gt;0,AC4753*V4753,0)</f>
        <v>0</v>
      </c>
      <c r="AE4753" s="19" t="n">
        <f aca="false">IF(AC4753&gt;0,(M4753-V4753)*AC4753,0)</f>
        <v>0</v>
      </c>
      <c r="AF4753" s="16" t="str">
        <f aca="false">IF(AA4753&lt;&gt;"COMPRAR","",IF(AB4753="",IF(X4753="","",IF(X4753-V4753&lt;0.01,"EMPATE TÉCNICO","")),IF(AB4753&lt;I4753,"ESTOQUE INSUFICIENTE",IF(X4753="","",IF(X4753-V4753&lt;0.01,"EMPATE TÉCNICO","")))))</f>
        <v/>
      </c>
      <c r="AG4753" s="16" t="s">
        <v>547</v>
      </c>
      <c r="AH4753" s="16" t="s">
        <v>14620</v>
      </c>
    </row>
    <row r="4754" customFormat="false" ht="15" hidden="false" customHeight="false" outlineLevel="0" collapsed="false">
      <c r="A4754" s="16" t="s">
        <v>14701</v>
      </c>
      <c r="B4754" s="17" t="s">
        <v>14702</v>
      </c>
      <c r="C4754" s="16" t="s">
        <v>14703</v>
      </c>
      <c r="D4754" s="16" t="s">
        <v>3904</v>
      </c>
      <c r="E4754" s="18" t="n">
        <v>1</v>
      </c>
      <c r="F4754" s="16" t="s">
        <v>42</v>
      </c>
      <c r="G4754" s="18" t="n">
        <v>1</v>
      </c>
      <c r="H4754" s="16" t="n">
        <v>1.1</v>
      </c>
      <c r="I4754" s="18" t="n">
        <v>2</v>
      </c>
      <c r="J4754" s="19" t="n">
        <v>29.99</v>
      </c>
      <c r="K4754" s="19" t="n">
        <v>29.99</v>
      </c>
      <c r="L4754" s="19" t="n">
        <v>29.99</v>
      </c>
      <c r="M4754" s="19" t="n">
        <f aca="false">IF(J4754&gt;0,J4754,K4754)*E4754</f>
        <v>29.99</v>
      </c>
      <c r="N4754" s="20"/>
      <c r="O4754" s="21" t="str">
        <f aca="false">IF(R4754="","",ROUND(R4754*(1-Premissas!$B$4),4))</f>
        <v/>
      </c>
      <c r="P4754" s="22"/>
      <c r="Q4754" s="22"/>
      <c r="R4754" s="23"/>
      <c r="S4754" s="24"/>
      <c r="T4754" s="24"/>
      <c r="U4754" s="25"/>
      <c r="V4754" s="19" t="str">
        <f aca="false">IF(COUNT(N4754:Q4754)=0,"",MIN(N4754:Q4754))</f>
        <v/>
      </c>
      <c r="W4754" s="16" t="str">
        <f aca="false">IF(V4754="","",INDEX($N$4:$Q$4,MATCH(V4754,N4754:Q4754,0)))</f>
        <v/>
      </c>
      <c r="X4754" s="19" t="str">
        <f aca="false">IF(COUNT(N4754:Q4754)&lt;2,"",SMALL(N4754:Q4754,2))</f>
        <v/>
      </c>
      <c r="Y4754" s="26" t="str">
        <f aca="false">IF(OR(V4754="",M4754=0),"",V4754/M4754-1)</f>
        <v/>
      </c>
      <c r="Z4754" s="26" t="str">
        <f aca="false">IF(OR(V4754="",L4754=""),"",V4754/(L4754*E4754)-1)</f>
        <v/>
      </c>
      <c r="AA4754" s="16" t="str">
        <f aca="false">IF(V4754="","SEM OFERTA",IF(OR(Y4754&gt;Premissas!$B$11,Y4754&lt;Premissas!$B$12),"VERIFICAR - UNIDADE/EMBALAGEM",IF(Y4754&gt;Premissas!$B$6,"NÃO COMPRAR - REAJUSTE &gt;5%","COMPRAR")))</f>
        <v>SEM OFERTA</v>
      </c>
      <c r="AB4754" s="18" t="str">
        <f aca="false">IF(W4754="DIMEC",S4754,IF(W4754="MEDCENTRO",U4754,""))</f>
        <v/>
      </c>
      <c r="AC4754" s="18" t="n">
        <f aca="false">IF(AA4754&lt;&gt;"COMPRAR",0,IF(AB4754="",I4754,MIN(I4754,AB4754)))</f>
        <v>0</v>
      </c>
      <c r="AD4754" s="19" t="n">
        <f aca="false">IF(AC4754&gt;0,AC4754*V4754,0)</f>
        <v>0</v>
      </c>
      <c r="AE4754" s="19" t="n">
        <f aca="false">IF(AC4754&gt;0,(M4754-V4754)*AC4754,0)</f>
        <v>0</v>
      </c>
      <c r="AF4754" s="16" t="str">
        <f aca="false">IF(AA4754&lt;&gt;"COMPRAR","",IF(AB4754="",IF(X4754="","",IF(X4754-V4754&lt;0.01,"EMPATE TÉCNICO","")),IF(AB4754&lt;I4754,"ESTOQUE INSUFICIENTE",IF(X4754="","",IF(X4754-V4754&lt;0.01,"EMPATE TÉCNICO","")))))</f>
        <v/>
      </c>
      <c r="AG4754" s="16" t="s">
        <v>547</v>
      </c>
      <c r="AH4754" s="16" t="s">
        <v>14620</v>
      </c>
    </row>
    <row r="4755" customFormat="false" ht="15" hidden="false" customHeight="false" outlineLevel="0" collapsed="false">
      <c r="A4755" s="16" t="s">
        <v>14704</v>
      </c>
      <c r="B4755" s="17" t="s">
        <v>14705</v>
      </c>
      <c r="C4755" s="16" t="s">
        <v>14706</v>
      </c>
      <c r="D4755" s="16" t="s">
        <v>3904</v>
      </c>
      <c r="E4755" s="18" t="n">
        <v>1</v>
      </c>
      <c r="F4755" s="16" t="s">
        <v>41</v>
      </c>
      <c r="G4755" s="18" t="n">
        <v>0</v>
      </c>
      <c r="H4755" s="16" t="n">
        <v>2.8</v>
      </c>
      <c r="I4755" s="18" t="n">
        <v>8</v>
      </c>
      <c r="J4755" s="19" t="n">
        <v>23.392</v>
      </c>
      <c r="K4755" s="19" t="n">
        <v>23.392</v>
      </c>
      <c r="L4755" s="19" t="n">
        <v>23.392</v>
      </c>
      <c r="M4755" s="19" t="n">
        <f aca="false">IF(J4755&gt;0,J4755,K4755)*E4755</f>
        <v>23.392</v>
      </c>
      <c r="N4755" s="20"/>
      <c r="O4755" s="21" t="str">
        <f aca="false">IF(R4755="","",ROUND(R4755*(1-Premissas!$B$4),4))</f>
        <v/>
      </c>
      <c r="P4755" s="22"/>
      <c r="Q4755" s="22"/>
      <c r="R4755" s="23"/>
      <c r="S4755" s="24"/>
      <c r="T4755" s="24"/>
      <c r="U4755" s="25"/>
      <c r="V4755" s="19" t="str">
        <f aca="false">IF(COUNT(N4755:Q4755)=0,"",MIN(N4755:Q4755))</f>
        <v/>
      </c>
      <c r="W4755" s="16" t="str">
        <f aca="false">IF(V4755="","",INDEX($N$4:$Q$4,MATCH(V4755,N4755:Q4755,0)))</f>
        <v/>
      </c>
      <c r="X4755" s="19" t="str">
        <f aca="false">IF(COUNT(N4755:Q4755)&lt;2,"",SMALL(N4755:Q4755,2))</f>
        <v/>
      </c>
      <c r="Y4755" s="26" t="str">
        <f aca="false">IF(OR(V4755="",M4755=0),"",V4755/M4755-1)</f>
        <v/>
      </c>
      <c r="Z4755" s="26" t="str">
        <f aca="false">IF(OR(V4755="",L4755=""),"",V4755/(L4755*E4755)-1)</f>
        <v/>
      </c>
      <c r="AA4755" s="16" t="str">
        <f aca="false">IF(V4755="","SEM OFERTA",IF(OR(Y4755&gt;Premissas!$B$11,Y4755&lt;Premissas!$B$12),"VERIFICAR - UNIDADE/EMBALAGEM",IF(Y4755&gt;Premissas!$B$6,"NÃO COMPRAR - REAJUSTE &gt;5%","COMPRAR")))</f>
        <v>SEM OFERTA</v>
      </c>
      <c r="AB4755" s="18" t="str">
        <f aca="false">IF(W4755="DIMEC",S4755,IF(W4755="MEDCENTRO",U4755,""))</f>
        <v/>
      </c>
      <c r="AC4755" s="18" t="n">
        <f aca="false">IF(AA4755&lt;&gt;"COMPRAR",0,IF(AB4755="",I4755,MIN(I4755,AB4755)))</f>
        <v>0</v>
      </c>
      <c r="AD4755" s="19" t="n">
        <f aca="false">IF(AC4755&gt;0,AC4755*V4755,0)</f>
        <v>0</v>
      </c>
      <c r="AE4755" s="19" t="n">
        <f aca="false">IF(AC4755&gt;0,(M4755-V4755)*AC4755,0)</f>
        <v>0</v>
      </c>
      <c r="AF4755" s="16" t="str">
        <f aca="false">IF(AA4755&lt;&gt;"COMPRAR","",IF(AB4755="",IF(X4755="","",IF(X4755-V4755&lt;0.01,"EMPATE TÉCNICO","")),IF(AB4755&lt;I4755,"ESTOQUE INSUFICIENTE",IF(X4755="","",IF(X4755-V4755&lt;0.01,"EMPATE TÉCNICO","")))))</f>
        <v/>
      </c>
      <c r="AG4755" s="16" t="s">
        <v>547</v>
      </c>
      <c r="AH4755" s="16" t="s">
        <v>14620</v>
      </c>
    </row>
    <row r="4756" customFormat="false" ht="15" hidden="false" customHeight="false" outlineLevel="0" collapsed="false">
      <c r="A4756" s="16" t="s">
        <v>14707</v>
      </c>
      <c r="B4756" s="17" t="s">
        <v>7392</v>
      </c>
      <c r="C4756" s="16" t="s">
        <v>7393</v>
      </c>
      <c r="D4756" s="16" t="s">
        <v>3904</v>
      </c>
      <c r="E4756" s="18" t="n">
        <v>1</v>
      </c>
      <c r="F4756" s="16" t="s">
        <v>41</v>
      </c>
      <c r="G4756" s="18" t="n">
        <v>27</v>
      </c>
      <c r="H4756" s="16" t="n">
        <v>11.2</v>
      </c>
      <c r="I4756" s="18" t="n">
        <v>2</v>
      </c>
      <c r="J4756" s="19" t="n">
        <v>14.24</v>
      </c>
      <c r="K4756" s="19" t="n">
        <v>14.24</v>
      </c>
      <c r="L4756" s="19" t="n">
        <v>10.3583</v>
      </c>
      <c r="M4756" s="19" t="n">
        <f aca="false">IF(J4756&gt;0,J4756,K4756)*E4756</f>
        <v>14.24</v>
      </c>
      <c r="N4756" s="20"/>
      <c r="O4756" s="21" t="str">
        <f aca="false">IF(R4756="","",ROUND(R4756*(1-Premissas!$B$4),4))</f>
        <v/>
      </c>
      <c r="P4756" s="22"/>
      <c r="Q4756" s="22"/>
      <c r="R4756" s="23"/>
      <c r="S4756" s="24"/>
      <c r="T4756" s="24"/>
      <c r="U4756" s="25"/>
      <c r="V4756" s="19" t="str">
        <f aca="false">IF(COUNT(N4756:Q4756)=0,"",MIN(N4756:Q4756))</f>
        <v/>
      </c>
      <c r="W4756" s="16" t="str">
        <f aca="false">IF(V4756="","",INDEX($N$4:$Q$4,MATCH(V4756,N4756:Q4756,0)))</f>
        <v/>
      </c>
      <c r="X4756" s="19" t="str">
        <f aca="false">IF(COUNT(N4756:Q4756)&lt;2,"",SMALL(N4756:Q4756,2))</f>
        <v/>
      </c>
      <c r="Y4756" s="26" t="str">
        <f aca="false">IF(OR(V4756="",M4756=0),"",V4756/M4756-1)</f>
        <v/>
      </c>
      <c r="Z4756" s="26" t="str">
        <f aca="false">IF(OR(V4756="",L4756=""),"",V4756/(L4756*E4756)-1)</f>
        <v/>
      </c>
      <c r="AA4756" s="16" t="str">
        <f aca="false">IF(V4756="","SEM OFERTA",IF(OR(Y4756&gt;Premissas!$B$11,Y4756&lt;Premissas!$B$12),"VERIFICAR - UNIDADE/EMBALAGEM",IF(Y4756&gt;Premissas!$B$6,"NÃO COMPRAR - REAJUSTE &gt;5%","COMPRAR")))</f>
        <v>SEM OFERTA</v>
      </c>
      <c r="AB4756" s="18" t="str">
        <f aca="false">IF(W4756="DIMEC",S4756,IF(W4756="MEDCENTRO",U4756,""))</f>
        <v/>
      </c>
      <c r="AC4756" s="18" t="n">
        <f aca="false">IF(AA4756&lt;&gt;"COMPRAR",0,IF(AB4756="",I4756,MIN(I4756,AB4756)))</f>
        <v>0</v>
      </c>
      <c r="AD4756" s="19" t="n">
        <f aca="false">IF(AC4756&gt;0,AC4756*V4756,0)</f>
        <v>0</v>
      </c>
      <c r="AE4756" s="19" t="n">
        <f aca="false">IF(AC4756&gt;0,(M4756-V4756)*AC4756,0)</f>
        <v>0</v>
      </c>
      <c r="AF4756" s="16" t="str">
        <f aca="false">IF(AA4756&lt;&gt;"COMPRAR","",IF(AB4756="",IF(X4756="","",IF(X4756-V4756&lt;0.01,"EMPATE TÉCNICO","")),IF(AB4756&lt;I4756,"ESTOQUE INSUFICIENTE",IF(X4756="","",IF(X4756-V4756&lt;0.01,"EMPATE TÉCNICO","")))))</f>
        <v/>
      </c>
      <c r="AG4756" s="16" t="s">
        <v>547</v>
      </c>
      <c r="AH4756" s="16" t="s">
        <v>14620</v>
      </c>
    </row>
    <row r="4757" customFormat="false" ht="15" hidden="false" customHeight="false" outlineLevel="0" collapsed="false">
      <c r="A4757" s="16" t="s">
        <v>14708</v>
      </c>
      <c r="B4757" s="17" t="s">
        <v>14709</v>
      </c>
      <c r="C4757" s="16" t="s">
        <v>14710</v>
      </c>
      <c r="D4757" s="16" t="s">
        <v>3904</v>
      </c>
      <c r="E4757" s="18" t="n">
        <v>1</v>
      </c>
      <c r="F4757" s="16" t="s">
        <v>41</v>
      </c>
      <c r="G4757" s="18" t="n">
        <v>1</v>
      </c>
      <c r="H4757" s="16" t="n">
        <v>3.2</v>
      </c>
      <c r="I4757" s="18" t="n">
        <v>8</v>
      </c>
      <c r="J4757" s="19" t="n">
        <v>33.44</v>
      </c>
      <c r="K4757" s="19" t="n">
        <v>33.44</v>
      </c>
      <c r="L4757" s="19" t="n">
        <v>33.44</v>
      </c>
      <c r="M4757" s="19" t="n">
        <f aca="false">IF(J4757&gt;0,J4757,K4757)*E4757</f>
        <v>33.44</v>
      </c>
      <c r="N4757" s="20"/>
      <c r="O4757" s="21" t="str">
        <f aca="false">IF(R4757="","",ROUND(R4757*(1-Premissas!$B$4),4))</f>
        <v/>
      </c>
      <c r="P4757" s="22"/>
      <c r="Q4757" s="22"/>
      <c r="R4757" s="23"/>
      <c r="S4757" s="24"/>
      <c r="T4757" s="24"/>
      <c r="U4757" s="25"/>
      <c r="V4757" s="19" t="str">
        <f aca="false">IF(COUNT(N4757:Q4757)=0,"",MIN(N4757:Q4757))</f>
        <v/>
      </c>
      <c r="W4757" s="16" t="str">
        <f aca="false">IF(V4757="","",INDEX($N$4:$Q$4,MATCH(V4757,N4757:Q4757,0)))</f>
        <v/>
      </c>
      <c r="X4757" s="19" t="str">
        <f aca="false">IF(COUNT(N4757:Q4757)&lt;2,"",SMALL(N4757:Q4757,2))</f>
        <v/>
      </c>
      <c r="Y4757" s="26" t="str">
        <f aca="false">IF(OR(V4757="",M4757=0),"",V4757/M4757-1)</f>
        <v/>
      </c>
      <c r="Z4757" s="26" t="str">
        <f aca="false">IF(OR(V4757="",L4757=""),"",V4757/(L4757*E4757)-1)</f>
        <v/>
      </c>
      <c r="AA4757" s="16" t="str">
        <f aca="false">IF(V4757="","SEM OFERTA",IF(OR(Y4757&gt;Premissas!$B$11,Y4757&lt;Premissas!$B$12),"VERIFICAR - UNIDADE/EMBALAGEM",IF(Y4757&gt;Premissas!$B$6,"NÃO COMPRAR - REAJUSTE &gt;5%","COMPRAR")))</f>
        <v>SEM OFERTA</v>
      </c>
      <c r="AB4757" s="18" t="str">
        <f aca="false">IF(W4757="DIMEC",S4757,IF(W4757="MEDCENTRO",U4757,""))</f>
        <v/>
      </c>
      <c r="AC4757" s="18" t="n">
        <f aca="false">IF(AA4757&lt;&gt;"COMPRAR",0,IF(AB4757="",I4757,MIN(I4757,AB4757)))</f>
        <v>0</v>
      </c>
      <c r="AD4757" s="19" t="n">
        <f aca="false">IF(AC4757&gt;0,AC4757*V4757,0)</f>
        <v>0</v>
      </c>
      <c r="AE4757" s="19" t="n">
        <f aca="false">IF(AC4757&gt;0,(M4757-V4757)*AC4757,0)</f>
        <v>0</v>
      </c>
      <c r="AF4757" s="16" t="str">
        <f aca="false">IF(AA4757&lt;&gt;"COMPRAR","",IF(AB4757="",IF(X4757="","",IF(X4757-V4757&lt;0.01,"EMPATE TÉCNICO","")),IF(AB4757&lt;I4757,"ESTOQUE INSUFICIENTE",IF(X4757="","",IF(X4757-V4757&lt;0.01,"EMPATE TÉCNICO","")))))</f>
        <v/>
      </c>
      <c r="AG4757" s="16" t="s">
        <v>547</v>
      </c>
      <c r="AH4757" s="16" t="s">
        <v>14620</v>
      </c>
    </row>
    <row r="4758" customFormat="false" ht="15" hidden="false" customHeight="false" outlineLevel="0" collapsed="false">
      <c r="A4758" s="16" t="s">
        <v>14711</v>
      </c>
      <c r="B4758" s="17" t="s">
        <v>14712</v>
      </c>
      <c r="C4758" s="16" t="s">
        <v>14713</v>
      </c>
      <c r="D4758" s="16" t="s">
        <v>7449</v>
      </c>
      <c r="E4758" s="18" t="n">
        <v>1</v>
      </c>
      <c r="F4758" s="16" t="s">
        <v>42</v>
      </c>
      <c r="G4758" s="18" t="n">
        <v>0</v>
      </c>
      <c r="H4758" s="16" t="n">
        <v>0.4</v>
      </c>
      <c r="I4758" s="18" t="n">
        <v>2</v>
      </c>
      <c r="J4758" s="19" t="n">
        <v>27.3</v>
      </c>
      <c r="K4758" s="19" t="n">
        <v>27.3</v>
      </c>
      <c r="L4758" s="19" t="n">
        <v>27.3</v>
      </c>
      <c r="M4758" s="19" t="n">
        <f aca="false">IF(J4758&gt;0,J4758,K4758)*E4758</f>
        <v>27.3</v>
      </c>
      <c r="N4758" s="20"/>
      <c r="O4758" s="21" t="str">
        <f aca="false">IF(R4758="","",ROUND(R4758*(1-Premissas!$B$4),4))</f>
        <v/>
      </c>
      <c r="P4758" s="22"/>
      <c r="Q4758" s="22"/>
      <c r="R4758" s="23"/>
      <c r="S4758" s="24"/>
      <c r="T4758" s="24"/>
      <c r="U4758" s="25"/>
      <c r="V4758" s="19" t="str">
        <f aca="false">IF(COUNT(N4758:Q4758)=0,"",MIN(N4758:Q4758))</f>
        <v/>
      </c>
      <c r="W4758" s="16" t="str">
        <f aca="false">IF(V4758="","",INDEX($N$4:$Q$4,MATCH(V4758,N4758:Q4758,0)))</f>
        <v/>
      </c>
      <c r="X4758" s="19" t="str">
        <f aca="false">IF(COUNT(N4758:Q4758)&lt;2,"",SMALL(N4758:Q4758,2))</f>
        <v/>
      </c>
      <c r="Y4758" s="26" t="str">
        <f aca="false">IF(OR(V4758="",M4758=0),"",V4758/M4758-1)</f>
        <v/>
      </c>
      <c r="Z4758" s="26" t="str">
        <f aca="false">IF(OR(V4758="",L4758=""),"",V4758/(L4758*E4758)-1)</f>
        <v/>
      </c>
      <c r="AA4758" s="16" t="str">
        <f aca="false">IF(V4758="","SEM OFERTA",IF(OR(Y4758&gt;Premissas!$B$11,Y4758&lt;Premissas!$B$12),"VERIFICAR - UNIDADE/EMBALAGEM",IF(Y4758&gt;Premissas!$B$6,"NÃO COMPRAR - REAJUSTE &gt;5%","COMPRAR")))</f>
        <v>SEM OFERTA</v>
      </c>
      <c r="AB4758" s="18" t="str">
        <f aca="false">IF(W4758="DIMEC",S4758,IF(W4758="MEDCENTRO",U4758,""))</f>
        <v/>
      </c>
      <c r="AC4758" s="18" t="n">
        <f aca="false">IF(AA4758&lt;&gt;"COMPRAR",0,IF(AB4758="",I4758,MIN(I4758,AB4758)))</f>
        <v>0</v>
      </c>
      <c r="AD4758" s="19" t="n">
        <f aca="false">IF(AC4758&gt;0,AC4758*V4758,0)</f>
        <v>0</v>
      </c>
      <c r="AE4758" s="19" t="n">
        <f aca="false">IF(AC4758&gt;0,(M4758-V4758)*AC4758,0)</f>
        <v>0</v>
      </c>
      <c r="AF4758" s="16" t="str">
        <f aca="false">IF(AA4758&lt;&gt;"COMPRAR","",IF(AB4758="",IF(X4758="","",IF(X4758-V4758&lt;0.01,"EMPATE TÉCNICO","")),IF(AB4758&lt;I4758,"ESTOQUE INSUFICIENTE",IF(X4758="","",IF(X4758-V4758&lt;0.01,"EMPATE TÉCNICO","")))))</f>
        <v/>
      </c>
      <c r="AG4758" s="16" t="s">
        <v>7450</v>
      </c>
      <c r="AH4758" s="16" t="s">
        <v>14620</v>
      </c>
    </row>
    <row r="4759" customFormat="false" ht="15" hidden="false" customHeight="false" outlineLevel="0" collapsed="false">
      <c r="A4759" s="16" t="s">
        <v>14714</v>
      </c>
      <c r="B4759" s="17" t="s">
        <v>14715</v>
      </c>
      <c r="C4759" s="16" t="s">
        <v>14716</v>
      </c>
      <c r="D4759" s="16" t="s">
        <v>3749</v>
      </c>
      <c r="E4759" s="18" t="n">
        <v>1</v>
      </c>
      <c r="F4759" s="16" t="s">
        <v>43</v>
      </c>
      <c r="G4759" s="18" t="n">
        <v>0</v>
      </c>
      <c r="H4759" s="16" t="n">
        <v>0.1</v>
      </c>
      <c r="I4759" s="18" t="n">
        <v>1</v>
      </c>
      <c r="J4759" s="19" t="n">
        <v>11.58</v>
      </c>
      <c r="K4759" s="19" t="n">
        <v>11.58</v>
      </c>
      <c r="L4759" s="19" t="n">
        <v>11.58</v>
      </c>
      <c r="M4759" s="19" t="n">
        <f aca="false">IF(J4759&gt;0,J4759,K4759)*E4759</f>
        <v>11.58</v>
      </c>
      <c r="N4759" s="20"/>
      <c r="O4759" s="21" t="str">
        <f aca="false">IF(R4759="","",ROUND(R4759*(1-Premissas!$B$4),4))</f>
        <v/>
      </c>
      <c r="P4759" s="22"/>
      <c r="Q4759" s="22"/>
      <c r="R4759" s="23"/>
      <c r="S4759" s="24"/>
      <c r="T4759" s="24"/>
      <c r="U4759" s="25"/>
      <c r="V4759" s="19" t="str">
        <f aca="false">IF(COUNT(N4759:Q4759)=0,"",MIN(N4759:Q4759))</f>
        <v/>
      </c>
      <c r="W4759" s="16" t="str">
        <f aca="false">IF(V4759="","",INDEX($N$4:$Q$4,MATCH(V4759,N4759:Q4759,0)))</f>
        <v/>
      </c>
      <c r="X4759" s="19" t="str">
        <f aca="false">IF(COUNT(N4759:Q4759)&lt;2,"",SMALL(N4759:Q4759,2))</f>
        <v/>
      </c>
      <c r="Y4759" s="26" t="str">
        <f aca="false">IF(OR(V4759="",M4759=0),"",V4759/M4759-1)</f>
        <v/>
      </c>
      <c r="Z4759" s="26" t="str">
        <f aca="false">IF(OR(V4759="",L4759=""),"",V4759/(L4759*E4759)-1)</f>
        <v/>
      </c>
      <c r="AA4759" s="16" t="str">
        <f aca="false">IF(V4759="","SEM OFERTA",IF(OR(Y4759&gt;Premissas!$B$11,Y4759&lt;Premissas!$B$12),"VERIFICAR - UNIDADE/EMBALAGEM",IF(Y4759&gt;Premissas!$B$6,"NÃO COMPRAR - REAJUSTE &gt;5%","COMPRAR")))</f>
        <v>SEM OFERTA</v>
      </c>
      <c r="AB4759" s="18" t="str">
        <f aca="false">IF(W4759="DIMEC",S4759,IF(W4759="MEDCENTRO",U4759,""))</f>
        <v/>
      </c>
      <c r="AC4759" s="18" t="n">
        <f aca="false">IF(AA4759&lt;&gt;"COMPRAR",0,IF(AB4759="",I4759,MIN(I4759,AB4759)))</f>
        <v>0</v>
      </c>
      <c r="AD4759" s="19" t="n">
        <f aca="false">IF(AC4759&gt;0,AC4759*V4759,0)</f>
        <v>0</v>
      </c>
      <c r="AE4759" s="19" t="n">
        <f aca="false">IF(AC4759&gt;0,(M4759-V4759)*AC4759,0)</f>
        <v>0</v>
      </c>
      <c r="AF4759" s="16" t="str">
        <f aca="false">IF(AA4759&lt;&gt;"COMPRAR","",IF(AB4759="",IF(X4759="","",IF(X4759-V4759&lt;0.01,"EMPATE TÉCNICO","")),IF(AB4759&lt;I4759,"ESTOQUE INSUFICIENTE",IF(X4759="","",IF(X4759-V4759&lt;0.01,"EMPATE TÉCNICO","")))))</f>
        <v/>
      </c>
      <c r="AG4759" s="16" t="s">
        <v>547</v>
      </c>
      <c r="AH4759" s="16" t="s">
        <v>14620</v>
      </c>
    </row>
    <row r="4760" customFormat="false" ht="15" hidden="false" customHeight="false" outlineLevel="0" collapsed="false">
      <c r="A4760" s="16" t="s">
        <v>14717</v>
      </c>
      <c r="B4760" s="17" t="s">
        <v>14718</v>
      </c>
      <c r="C4760" s="16" t="s">
        <v>14719</v>
      </c>
      <c r="D4760" s="16" t="s">
        <v>3904</v>
      </c>
      <c r="E4760" s="18" t="n">
        <v>1</v>
      </c>
      <c r="F4760" s="16" t="s">
        <v>42</v>
      </c>
      <c r="G4760" s="18" t="n">
        <v>2</v>
      </c>
      <c r="H4760" s="16" t="n">
        <v>1.9</v>
      </c>
      <c r="I4760" s="18" t="n">
        <v>3</v>
      </c>
      <c r="J4760" s="19" t="n">
        <v>12.6316666666667</v>
      </c>
      <c r="K4760" s="19" t="n">
        <v>12.6316666666667</v>
      </c>
      <c r="L4760" s="19" t="n">
        <v>12.6317</v>
      </c>
      <c r="M4760" s="19" t="n">
        <f aca="false">IF(J4760&gt;0,J4760,K4760)*E4760</f>
        <v>12.6316666666667</v>
      </c>
      <c r="N4760" s="20"/>
      <c r="O4760" s="21" t="str">
        <f aca="false">IF(R4760="","",ROUND(R4760*(1-Premissas!$B$4),4))</f>
        <v/>
      </c>
      <c r="P4760" s="22"/>
      <c r="Q4760" s="22"/>
      <c r="R4760" s="23"/>
      <c r="S4760" s="24"/>
      <c r="T4760" s="24"/>
      <c r="U4760" s="25"/>
      <c r="V4760" s="19" t="str">
        <f aca="false">IF(COUNT(N4760:Q4760)=0,"",MIN(N4760:Q4760))</f>
        <v/>
      </c>
      <c r="W4760" s="16" t="str">
        <f aca="false">IF(V4760="","",INDEX($N$4:$Q$4,MATCH(V4760,N4760:Q4760,0)))</f>
        <v/>
      </c>
      <c r="X4760" s="19" t="str">
        <f aca="false">IF(COUNT(N4760:Q4760)&lt;2,"",SMALL(N4760:Q4760,2))</f>
        <v/>
      </c>
      <c r="Y4760" s="26" t="str">
        <f aca="false">IF(OR(V4760="",M4760=0),"",V4760/M4760-1)</f>
        <v/>
      </c>
      <c r="Z4760" s="26" t="str">
        <f aca="false">IF(OR(V4760="",L4760=""),"",V4760/(L4760*E4760)-1)</f>
        <v/>
      </c>
      <c r="AA4760" s="16" t="str">
        <f aca="false">IF(V4760="","SEM OFERTA",IF(OR(Y4760&gt;Premissas!$B$11,Y4760&lt;Premissas!$B$12),"VERIFICAR - UNIDADE/EMBALAGEM",IF(Y4760&gt;Premissas!$B$6,"NÃO COMPRAR - REAJUSTE &gt;5%","COMPRAR")))</f>
        <v>SEM OFERTA</v>
      </c>
      <c r="AB4760" s="18" t="str">
        <f aca="false">IF(W4760="DIMEC",S4760,IF(W4760="MEDCENTRO",U4760,""))</f>
        <v/>
      </c>
      <c r="AC4760" s="18" t="n">
        <f aca="false">IF(AA4760&lt;&gt;"COMPRAR",0,IF(AB4760="",I4760,MIN(I4760,AB4760)))</f>
        <v>0</v>
      </c>
      <c r="AD4760" s="19" t="n">
        <f aca="false">IF(AC4760&gt;0,AC4760*V4760,0)</f>
        <v>0</v>
      </c>
      <c r="AE4760" s="19" t="n">
        <f aca="false">IF(AC4760&gt;0,(M4760-V4760)*AC4760,0)</f>
        <v>0</v>
      </c>
      <c r="AF4760" s="16" t="str">
        <f aca="false">IF(AA4760&lt;&gt;"COMPRAR","",IF(AB4760="",IF(X4760="","",IF(X4760-V4760&lt;0.01,"EMPATE TÉCNICO","")),IF(AB4760&lt;I4760,"ESTOQUE INSUFICIENTE",IF(X4760="","",IF(X4760-V4760&lt;0.01,"EMPATE TÉCNICO","")))))</f>
        <v/>
      </c>
      <c r="AG4760" s="16" t="s">
        <v>547</v>
      </c>
      <c r="AH4760" s="16" t="s">
        <v>14620</v>
      </c>
    </row>
    <row r="4761" customFormat="false" ht="15" hidden="false" customHeight="false" outlineLevel="0" collapsed="false">
      <c r="A4761" s="16" t="s">
        <v>14720</v>
      </c>
      <c r="B4761" s="17" t="s">
        <v>14721</v>
      </c>
      <c r="C4761" s="16" t="s">
        <v>14722</v>
      </c>
      <c r="D4761" s="16"/>
      <c r="E4761" s="18" t="n">
        <v>1</v>
      </c>
      <c r="F4761" s="16" t="s">
        <v>42</v>
      </c>
      <c r="G4761" s="18" t="n">
        <v>1</v>
      </c>
      <c r="H4761" s="16" t="n">
        <v>0.4</v>
      </c>
      <c r="I4761" s="18" t="n">
        <v>1</v>
      </c>
      <c r="J4761" s="19" t="n">
        <v>95.84</v>
      </c>
      <c r="K4761" s="19" t="n">
        <v>95.84</v>
      </c>
      <c r="L4761" s="19" t="n">
        <v>95.84</v>
      </c>
      <c r="M4761" s="19" t="n">
        <f aca="false">IF(J4761&gt;0,J4761,K4761)*E4761</f>
        <v>95.84</v>
      </c>
      <c r="N4761" s="20"/>
      <c r="O4761" s="21" t="str">
        <f aca="false">IF(R4761="","",ROUND(R4761*(1-Premissas!$B$4),4))</f>
        <v/>
      </c>
      <c r="P4761" s="22"/>
      <c r="Q4761" s="22"/>
      <c r="R4761" s="23"/>
      <c r="S4761" s="24"/>
      <c r="T4761" s="24"/>
      <c r="U4761" s="25"/>
      <c r="V4761" s="19" t="str">
        <f aca="false">IF(COUNT(N4761:Q4761)=0,"",MIN(N4761:Q4761))</f>
        <v/>
      </c>
      <c r="W4761" s="16" t="str">
        <f aca="false">IF(V4761="","",INDEX($N$4:$Q$4,MATCH(V4761,N4761:Q4761,0)))</f>
        <v/>
      </c>
      <c r="X4761" s="19" t="str">
        <f aca="false">IF(COUNT(N4761:Q4761)&lt;2,"",SMALL(N4761:Q4761,2))</f>
        <v/>
      </c>
      <c r="Y4761" s="26" t="str">
        <f aca="false">IF(OR(V4761="",M4761=0),"",V4761/M4761-1)</f>
        <v/>
      </c>
      <c r="Z4761" s="26" t="str">
        <f aca="false">IF(OR(V4761="",L4761=""),"",V4761/(L4761*E4761)-1)</f>
        <v/>
      </c>
      <c r="AA4761" s="16" t="str">
        <f aca="false">IF(V4761="","SEM OFERTA",IF(OR(Y4761&gt;Premissas!$B$11,Y4761&lt;Premissas!$B$12),"VERIFICAR - UNIDADE/EMBALAGEM",IF(Y4761&gt;Premissas!$B$6,"NÃO COMPRAR - REAJUSTE &gt;5%","COMPRAR")))</f>
        <v>SEM OFERTA</v>
      </c>
      <c r="AB4761" s="18" t="str">
        <f aca="false">IF(W4761="DIMEC",S4761,IF(W4761="MEDCENTRO",U4761,""))</f>
        <v/>
      </c>
      <c r="AC4761" s="18" t="n">
        <f aca="false">IF(AA4761&lt;&gt;"COMPRAR",0,IF(AB4761="",I4761,MIN(I4761,AB4761)))</f>
        <v>0</v>
      </c>
      <c r="AD4761" s="19" t="n">
        <f aca="false">IF(AC4761&gt;0,AC4761*V4761,0)</f>
        <v>0</v>
      </c>
      <c r="AE4761" s="19" t="n">
        <f aca="false">IF(AC4761&gt;0,(M4761-V4761)*AC4761,0)</f>
        <v>0</v>
      </c>
      <c r="AF4761" s="16" t="str">
        <f aca="false">IF(AA4761&lt;&gt;"COMPRAR","",IF(AB4761="",IF(X4761="","",IF(X4761-V4761&lt;0.01,"EMPATE TÉCNICO","")),IF(AB4761&lt;I4761,"ESTOQUE INSUFICIENTE",IF(X4761="","",IF(X4761-V4761&lt;0.01,"EMPATE TÉCNICO","")))))</f>
        <v/>
      </c>
      <c r="AG4761" s="16" t="s">
        <v>547</v>
      </c>
      <c r="AH4761" s="16" t="s">
        <v>14620</v>
      </c>
    </row>
    <row r="4762" customFormat="false" ht="15" hidden="false" customHeight="false" outlineLevel="0" collapsed="false">
      <c r="A4762" s="16" t="s">
        <v>14723</v>
      </c>
      <c r="B4762" s="17" t="s">
        <v>14724</v>
      </c>
      <c r="C4762" s="16" t="s">
        <v>14725</v>
      </c>
      <c r="D4762" s="16" t="s">
        <v>3882</v>
      </c>
      <c r="E4762" s="18" t="n">
        <v>1</v>
      </c>
      <c r="F4762" s="16" t="s">
        <v>43</v>
      </c>
      <c r="G4762" s="18" t="n">
        <v>0</v>
      </c>
      <c r="H4762" s="16" t="n">
        <v>0.6</v>
      </c>
      <c r="I4762" s="18" t="n">
        <v>2</v>
      </c>
      <c r="J4762" s="19" t="n">
        <v>24.2358333333333</v>
      </c>
      <c r="K4762" s="19" t="n">
        <v>24.2358333333333</v>
      </c>
      <c r="L4762" s="19" t="n">
        <v>24.2358</v>
      </c>
      <c r="M4762" s="19" t="n">
        <f aca="false">IF(J4762&gt;0,J4762,K4762)*E4762</f>
        <v>24.2358333333333</v>
      </c>
      <c r="N4762" s="20"/>
      <c r="O4762" s="21" t="str">
        <f aca="false">IF(R4762="","",ROUND(R4762*(1-Premissas!$B$4),4))</f>
        <v/>
      </c>
      <c r="P4762" s="22"/>
      <c r="Q4762" s="22"/>
      <c r="R4762" s="23"/>
      <c r="S4762" s="24"/>
      <c r="T4762" s="24"/>
      <c r="U4762" s="25"/>
      <c r="V4762" s="19" t="str">
        <f aca="false">IF(COUNT(N4762:Q4762)=0,"",MIN(N4762:Q4762))</f>
        <v/>
      </c>
      <c r="W4762" s="16" t="str">
        <f aca="false">IF(V4762="","",INDEX($N$4:$Q$4,MATCH(V4762,N4762:Q4762,0)))</f>
        <v/>
      </c>
      <c r="X4762" s="19" t="str">
        <f aca="false">IF(COUNT(N4762:Q4762)&lt;2,"",SMALL(N4762:Q4762,2))</f>
        <v/>
      </c>
      <c r="Y4762" s="26" t="str">
        <f aca="false">IF(OR(V4762="",M4762=0),"",V4762/M4762-1)</f>
        <v/>
      </c>
      <c r="Z4762" s="26" t="str">
        <f aca="false">IF(OR(V4762="",L4762=""),"",V4762/(L4762*E4762)-1)</f>
        <v/>
      </c>
      <c r="AA4762" s="16" t="str">
        <f aca="false">IF(V4762="","SEM OFERTA",IF(OR(Y4762&gt;Premissas!$B$11,Y4762&lt;Premissas!$B$12),"VERIFICAR - UNIDADE/EMBALAGEM",IF(Y4762&gt;Premissas!$B$6,"NÃO COMPRAR - REAJUSTE &gt;5%","COMPRAR")))</f>
        <v>SEM OFERTA</v>
      </c>
      <c r="AB4762" s="18" t="str">
        <f aca="false">IF(W4762="DIMEC",S4762,IF(W4762="MEDCENTRO",U4762,""))</f>
        <v/>
      </c>
      <c r="AC4762" s="18" t="n">
        <f aca="false">IF(AA4762&lt;&gt;"COMPRAR",0,IF(AB4762="",I4762,MIN(I4762,AB4762)))</f>
        <v>0</v>
      </c>
      <c r="AD4762" s="19" t="n">
        <f aca="false">IF(AC4762&gt;0,AC4762*V4762,0)</f>
        <v>0</v>
      </c>
      <c r="AE4762" s="19" t="n">
        <f aca="false">IF(AC4762&gt;0,(M4762-V4762)*AC4762,0)</f>
        <v>0</v>
      </c>
      <c r="AF4762" s="16" t="str">
        <f aca="false">IF(AA4762&lt;&gt;"COMPRAR","",IF(AB4762="",IF(X4762="","",IF(X4762-V4762&lt;0.01,"EMPATE TÉCNICO","")),IF(AB4762&lt;I4762,"ESTOQUE INSUFICIENTE",IF(X4762="","",IF(X4762-V4762&lt;0.01,"EMPATE TÉCNICO","")))))</f>
        <v/>
      </c>
      <c r="AG4762" s="16" t="s">
        <v>328</v>
      </c>
      <c r="AH4762" s="16" t="s">
        <v>14620</v>
      </c>
    </row>
    <row r="4763" customFormat="false" ht="15" hidden="false" customHeight="false" outlineLevel="0" collapsed="false">
      <c r="A4763" s="16" t="s">
        <v>14726</v>
      </c>
      <c r="B4763" s="17" t="s">
        <v>14727</v>
      </c>
      <c r="C4763" s="16" t="s">
        <v>14728</v>
      </c>
      <c r="D4763" s="16" t="s">
        <v>3882</v>
      </c>
      <c r="E4763" s="18" t="n">
        <v>1</v>
      </c>
      <c r="F4763" s="16" t="s">
        <v>42</v>
      </c>
      <c r="G4763" s="18" t="n">
        <v>7</v>
      </c>
      <c r="H4763" s="16" t="n">
        <v>3.2</v>
      </c>
      <c r="I4763" s="18" t="n">
        <v>2</v>
      </c>
      <c r="J4763" s="19" t="n">
        <v>21.79</v>
      </c>
      <c r="K4763" s="19" t="n">
        <v>21.79</v>
      </c>
      <c r="L4763" s="19" t="n">
        <v>21.79</v>
      </c>
      <c r="M4763" s="19" t="n">
        <f aca="false">IF(J4763&gt;0,J4763,K4763)*E4763</f>
        <v>21.79</v>
      </c>
      <c r="N4763" s="20"/>
      <c r="O4763" s="21" t="str">
        <f aca="false">IF(R4763="","",ROUND(R4763*(1-Premissas!$B$4),4))</f>
        <v/>
      </c>
      <c r="P4763" s="22"/>
      <c r="Q4763" s="22"/>
      <c r="R4763" s="23"/>
      <c r="S4763" s="24"/>
      <c r="T4763" s="24"/>
      <c r="U4763" s="25"/>
      <c r="V4763" s="19" t="str">
        <f aca="false">IF(COUNT(N4763:Q4763)=0,"",MIN(N4763:Q4763))</f>
        <v/>
      </c>
      <c r="W4763" s="16" t="str">
        <f aca="false">IF(V4763="","",INDEX($N$4:$Q$4,MATCH(V4763,N4763:Q4763,0)))</f>
        <v/>
      </c>
      <c r="X4763" s="19" t="str">
        <f aca="false">IF(COUNT(N4763:Q4763)&lt;2,"",SMALL(N4763:Q4763,2))</f>
        <v/>
      </c>
      <c r="Y4763" s="26" t="str">
        <f aca="false">IF(OR(V4763="",M4763=0),"",V4763/M4763-1)</f>
        <v/>
      </c>
      <c r="Z4763" s="26" t="str">
        <f aca="false">IF(OR(V4763="",L4763=""),"",V4763/(L4763*E4763)-1)</f>
        <v/>
      </c>
      <c r="AA4763" s="16" t="str">
        <f aca="false">IF(V4763="","SEM OFERTA",IF(OR(Y4763&gt;Premissas!$B$11,Y4763&lt;Premissas!$B$12),"VERIFICAR - UNIDADE/EMBALAGEM",IF(Y4763&gt;Premissas!$B$6,"NÃO COMPRAR - REAJUSTE &gt;5%","COMPRAR")))</f>
        <v>SEM OFERTA</v>
      </c>
      <c r="AB4763" s="18" t="str">
        <f aca="false">IF(W4763="DIMEC",S4763,IF(W4763="MEDCENTRO",U4763,""))</f>
        <v/>
      </c>
      <c r="AC4763" s="18" t="n">
        <f aca="false">IF(AA4763&lt;&gt;"COMPRAR",0,IF(AB4763="",I4763,MIN(I4763,AB4763)))</f>
        <v>0</v>
      </c>
      <c r="AD4763" s="19" t="n">
        <f aca="false">IF(AC4763&gt;0,AC4763*V4763,0)</f>
        <v>0</v>
      </c>
      <c r="AE4763" s="19" t="n">
        <f aca="false">IF(AC4763&gt;0,(M4763-V4763)*AC4763,0)</f>
        <v>0</v>
      </c>
      <c r="AF4763" s="16" t="str">
        <f aca="false">IF(AA4763&lt;&gt;"COMPRAR","",IF(AB4763="",IF(X4763="","",IF(X4763-V4763&lt;0.01,"EMPATE TÉCNICO","")),IF(AB4763&lt;I4763,"ESTOQUE INSUFICIENTE",IF(X4763="","",IF(X4763-V4763&lt;0.01,"EMPATE TÉCNICO","")))))</f>
        <v/>
      </c>
      <c r="AG4763" s="16" t="s">
        <v>547</v>
      </c>
      <c r="AH4763" s="16" t="s">
        <v>14620</v>
      </c>
    </row>
    <row r="4764" customFormat="false" ht="15" hidden="false" customHeight="false" outlineLevel="0" collapsed="false">
      <c r="A4764" s="16" t="s">
        <v>14729</v>
      </c>
      <c r="B4764" s="17" t="s">
        <v>14730</v>
      </c>
      <c r="C4764" s="16" t="s">
        <v>14731</v>
      </c>
      <c r="D4764" s="16" t="s">
        <v>3882</v>
      </c>
      <c r="E4764" s="18" t="n">
        <v>1</v>
      </c>
      <c r="F4764" s="16" t="s">
        <v>42</v>
      </c>
      <c r="G4764" s="18" t="n">
        <v>3</v>
      </c>
      <c r="H4764" s="16" t="n">
        <v>1.4</v>
      </c>
      <c r="I4764" s="18" t="n">
        <v>1</v>
      </c>
      <c r="J4764" s="19" t="n">
        <v>19.83</v>
      </c>
      <c r="K4764" s="19" t="n">
        <v>19.83</v>
      </c>
      <c r="L4764" s="19" t="n">
        <v>19.83</v>
      </c>
      <c r="M4764" s="19" t="n">
        <f aca="false">IF(J4764&gt;0,J4764,K4764)*E4764</f>
        <v>19.83</v>
      </c>
      <c r="N4764" s="20"/>
      <c r="O4764" s="21" t="str">
        <f aca="false">IF(R4764="","",ROUND(R4764*(1-Premissas!$B$4),4))</f>
        <v/>
      </c>
      <c r="P4764" s="22"/>
      <c r="Q4764" s="22"/>
      <c r="R4764" s="23"/>
      <c r="S4764" s="24"/>
      <c r="T4764" s="24"/>
      <c r="U4764" s="25"/>
      <c r="V4764" s="19" t="str">
        <f aca="false">IF(COUNT(N4764:Q4764)=0,"",MIN(N4764:Q4764))</f>
        <v/>
      </c>
      <c r="W4764" s="16" t="str">
        <f aca="false">IF(V4764="","",INDEX($N$4:$Q$4,MATCH(V4764,N4764:Q4764,0)))</f>
        <v/>
      </c>
      <c r="X4764" s="19" t="str">
        <f aca="false">IF(COUNT(N4764:Q4764)&lt;2,"",SMALL(N4764:Q4764,2))</f>
        <v/>
      </c>
      <c r="Y4764" s="26" t="str">
        <f aca="false">IF(OR(V4764="",M4764=0),"",V4764/M4764-1)</f>
        <v/>
      </c>
      <c r="Z4764" s="26" t="str">
        <f aca="false">IF(OR(V4764="",L4764=""),"",V4764/(L4764*E4764)-1)</f>
        <v/>
      </c>
      <c r="AA4764" s="16" t="str">
        <f aca="false">IF(V4764="","SEM OFERTA",IF(OR(Y4764&gt;Premissas!$B$11,Y4764&lt;Premissas!$B$12),"VERIFICAR - UNIDADE/EMBALAGEM",IF(Y4764&gt;Premissas!$B$6,"NÃO COMPRAR - REAJUSTE &gt;5%","COMPRAR")))</f>
        <v>SEM OFERTA</v>
      </c>
      <c r="AB4764" s="18" t="str">
        <f aca="false">IF(W4764="DIMEC",S4764,IF(W4764="MEDCENTRO",U4764,""))</f>
        <v/>
      </c>
      <c r="AC4764" s="18" t="n">
        <f aca="false">IF(AA4764&lt;&gt;"COMPRAR",0,IF(AB4764="",I4764,MIN(I4764,AB4764)))</f>
        <v>0</v>
      </c>
      <c r="AD4764" s="19" t="n">
        <f aca="false">IF(AC4764&gt;0,AC4764*V4764,0)</f>
        <v>0</v>
      </c>
      <c r="AE4764" s="19" t="n">
        <f aca="false">IF(AC4764&gt;0,(M4764-V4764)*AC4764,0)</f>
        <v>0</v>
      </c>
      <c r="AF4764" s="16" t="str">
        <f aca="false">IF(AA4764&lt;&gt;"COMPRAR","",IF(AB4764="",IF(X4764="","",IF(X4764-V4764&lt;0.01,"EMPATE TÉCNICO","")),IF(AB4764&lt;I4764,"ESTOQUE INSUFICIENTE",IF(X4764="","",IF(X4764-V4764&lt;0.01,"EMPATE TÉCNICO","")))))</f>
        <v/>
      </c>
      <c r="AG4764" s="16" t="s">
        <v>547</v>
      </c>
      <c r="AH4764" s="16" t="s">
        <v>14620</v>
      </c>
    </row>
    <row r="4765" customFormat="false" ht="15" hidden="false" customHeight="false" outlineLevel="0" collapsed="false">
      <c r="A4765" s="16" t="s">
        <v>14732</v>
      </c>
      <c r="B4765" s="17" t="s">
        <v>14733</v>
      </c>
      <c r="C4765" s="16" t="s">
        <v>14734</v>
      </c>
      <c r="D4765" s="16" t="s">
        <v>14627</v>
      </c>
      <c r="E4765" s="18" t="n">
        <v>1</v>
      </c>
      <c r="F4765" s="16" t="s">
        <v>42</v>
      </c>
      <c r="G4765" s="18" t="n">
        <v>0</v>
      </c>
      <c r="H4765" s="16" t="n">
        <v>0.2</v>
      </c>
      <c r="I4765" s="18" t="n">
        <v>1</v>
      </c>
      <c r="J4765" s="19" t="n">
        <v>79.06</v>
      </c>
      <c r="K4765" s="19" t="n">
        <v>79.06</v>
      </c>
      <c r="L4765" s="19" t="n">
        <v>79.06</v>
      </c>
      <c r="M4765" s="19" t="n">
        <f aca="false">IF(J4765&gt;0,J4765,K4765)*E4765</f>
        <v>79.06</v>
      </c>
      <c r="N4765" s="20"/>
      <c r="O4765" s="21" t="str">
        <f aca="false">IF(R4765="","",ROUND(R4765*(1-Premissas!$B$4),4))</f>
        <v/>
      </c>
      <c r="P4765" s="22"/>
      <c r="Q4765" s="22"/>
      <c r="R4765" s="23"/>
      <c r="S4765" s="24"/>
      <c r="T4765" s="24"/>
      <c r="U4765" s="25"/>
      <c r="V4765" s="19" t="str">
        <f aca="false">IF(COUNT(N4765:Q4765)=0,"",MIN(N4765:Q4765))</f>
        <v/>
      </c>
      <c r="W4765" s="16" t="str">
        <f aca="false">IF(V4765="","",INDEX($N$4:$Q$4,MATCH(V4765,N4765:Q4765,0)))</f>
        <v/>
      </c>
      <c r="X4765" s="19" t="str">
        <f aca="false">IF(COUNT(N4765:Q4765)&lt;2,"",SMALL(N4765:Q4765,2))</f>
        <v/>
      </c>
      <c r="Y4765" s="26" t="str">
        <f aca="false">IF(OR(V4765="",M4765=0),"",V4765/M4765-1)</f>
        <v/>
      </c>
      <c r="Z4765" s="26" t="str">
        <f aca="false">IF(OR(V4765="",L4765=""),"",V4765/(L4765*E4765)-1)</f>
        <v/>
      </c>
      <c r="AA4765" s="16" t="str">
        <f aca="false">IF(V4765="","SEM OFERTA",IF(OR(Y4765&gt;Premissas!$B$11,Y4765&lt;Premissas!$B$12),"VERIFICAR - UNIDADE/EMBALAGEM",IF(Y4765&gt;Premissas!$B$6,"NÃO COMPRAR - REAJUSTE &gt;5%","COMPRAR")))</f>
        <v>SEM OFERTA</v>
      </c>
      <c r="AB4765" s="18" t="str">
        <f aca="false">IF(W4765="DIMEC",S4765,IF(W4765="MEDCENTRO",U4765,""))</f>
        <v/>
      </c>
      <c r="AC4765" s="18" t="n">
        <f aca="false">IF(AA4765&lt;&gt;"COMPRAR",0,IF(AB4765="",I4765,MIN(I4765,AB4765)))</f>
        <v>0</v>
      </c>
      <c r="AD4765" s="19" t="n">
        <f aca="false">IF(AC4765&gt;0,AC4765*V4765,0)</f>
        <v>0</v>
      </c>
      <c r="AE4765" s="19" t="n">
        <f aca="false">IF(AC4765&gt;0,(M4765-V4765)*AC4765,0)</f>
        <v>0</v>
      </c>
      <c r="AF4765" s="16" t="str">
        <f aca="false">IF(AA4765&lt;&gt;"COMPRAR","",IF(AB4765="",IF(X4765="","",IF(X4765-V4765&lt;0.01,"EMPATE TÉCNICO","")),IF(AB4765&lt;I4765,"ESTOQUE INSUFICIENTE",IF(X4765="","",IF(X4765-V4765&lt;0.01,"EMPATE TÉCNICO","")))))</f>
        <v/>
      </c>
      <c r="AG4765" s="16" t="s">
        <v>547</v>
      </c>
      <c r="AH4765" s="16" t="s">
        <v>14620</v>
      </c>
    </row>
    <row r="4766" customFormat="false" ht="15" hidden="false" customHeight="false" outlineLevel="0" collapsed="false">
      <c r="A4766" s="16" t="s">
        <v>14735</v>
      </c>
      <c r="B4766" s="17" t="s">
        <v>14736</v>
      </c>
      <c r="C4766" s="16" t="s">
        <v>14737</v>
      </c>
      <c r="D4766" s="16" t="s">
        <v>3904</v>
      </c>
      <c r="E4766" s="18" t="n">
        <v>1</v>
      </c>
      <c r="F4766" s="16" t="s">
        <v>42</v>
      </c>
      <c r="G4766" s="18" t="n">
        <v>1</v>
      </c>
      <c r="H4766" s="16" t="n">
        <v>2.1</v>
      </c>
      <c r="I4766" s="18" t="n">
        <v>5</v>
      </c>
      <c r="J4766" s="19" t="n">
        <v>25.98</v>
      </c>
      <c r="K4766" s="19" t="n">
        <v>25.98</v>
      </c>
      <c r="L4766" s="19" t="n">
        <v>25.98</v>
      </c>
      <c r="M4766" s="19" t="n">
        <f aca="false">IF(J4766&gt;0,J4766,K4766)*E4766</f>
        <v>25.98</v>
      </c>
      <c r="N4766" s="20"/>
      <c r="O4766" s="21" t="str">
        <f aca="false">IF(R4766="","",ROUND(R4766*(1-Premissas!$B$4),4))</f>
        <v/>
      </c>
      <c r="P4766" s="22"/>
      <c r="Q4766" s="22"/>
      <c r="R4766" s="23"/>
      <c r="S4766" s="24"/>
      <c r="T4766" s="24"/>
      <c r="U4766" s="25"/>
      <c r="V4766" s="19" t="str">
        <f aca="false">IF(COUNT(N4766:Q4766)=0,"",MIN(N4766:Q4766))</f>
        <v/>
      </c>
      <c r="W4766" s="16" t="str">
        <f aca="false">IF(V4766="","",INDEX($N$4:$Q$4,MATCH(V4766,N4766:Q4766,0)))</f>
        <v/>
      </c>
      <c r="X4766" s="19" t="str">
        <f aca="false">IF(COUNT(N4766:Q4766)&lt;2,"",SMALL(N4766:Q4766,2))</f>
        <v/>
      </c>
      <c r="Y4766" s="26" t="str">
        <f aca="false">IF(OR(V4766="",M4766=0),"",V4766/M4766-1)</f>
        <v/>
      </c>
      <c r="Z4766" s="26" t="str">
        <f aca="false">IF(OR(V4766="",L4766=""),"",V4766/(L4766*E4766)-1)</f>
        <v/>
      </c>
      <c r="AA4766" s="16" t="str">
        <f aca="false">IF(V4766="","SEM OFERTA",IF(OR(Y4766&gt;Premissas!$B$11,Y4766&lt;Premissas!$B$12),"VERIFICAR - UNIDADE/EMBALAGEM",IF(Y4766&gt;Premissas!$B$6,"NÃO COMPRAR - REAJUSTE &gt;5%","COMPRAR")))</f>
        <v>SEM OFERTA</v>
      </c>
      <c r="AB4766" s="18" t="str">
        <f aca="false">IF(W4766="DIMEC",S4766,IF(W4766="MEDCENTRO",U4766,""))</f>
        <v/>
      </c>
      <c r="AC4766" s="18" t="n">
        <f aca="false">IF(AA4766&lt;&gt;"COMPRAR",0,IF(AB4766="",I4766,MIN(I4766,AB4766)))</f>
        <v>0</v>
      </c>
      <c r="AD4766" s="19" t="n">
        <f aca="false">IF(AC4766&gt;0,AC4766*V4766,0)</f>
        <v>0</v>
      </c>
      <c r="AE4766" s="19" t="n">
        <f aca="false">IF(AC4766&gt;0,(M4766-V4766)*AC4766,0)</f>
        <v>0</v>
      </c>
      <c r="AF4766" s="16" t="str">
        <f aca="false">IF(AA4766&lt;&gt;"COMPRAR","",IF(AB4766="",IF(X4766="","",IF(X4766-V4766&lt;0.01,"EMPATE TÉCNICO","")),IF(AB4766&lt;I4766,"ESTOQUE INSUFICIENTE",IF(X4766="","",IF(X4766-V4766&lt;0.01,"EMPATE TÉCNICO","")))))</f>
        <v/>
      </c>
      <c r="AG4766" s="16" t="s">
        <v>547</v>
      </c>
      <c r="AH4766" s="16" t="s">
        <v>14620</v>
      </c>
    </row>
    <row r="4767" customFormat="false" ht="15" hidden="false" customHeight="false" outlineLevel="0" collapsed="false">
      <c r="A4767" s="16" t="s">
        <v>14738</v>
      </c>
      <c r="B4767" s="17" t="s">
        <v>14739</v>
      </c>
      <c r="C4767" s="16" t="s">
        <v>14740</v>
      </c>
      <c r="D4767" s="16" t="s">
        <v>3904</v>
      </c>
      <c r="E4767" s="18" t="n">
        <v>6</v>
      </c>
      <c r="F4767" s="16" t="s">
        <v>42</v>
      </c>
      <c r="G4767" s="18" t="n">
        <v>1</v>
      </c>
      <c r="H4767" s="16" t="n">
        <v>0.7</v>
      </c>
      <c r="I4767" s="18" t="n">
        <v>1</v>
      </c>
      <c r="J4767" s="19" t="n">
        <v>19.02</v>
      </c>
      <c r="K4767" s="19" t="n">
        <v>19.02</v>
      </c>
      <c r="L4767" s="19" t="n">
        <v>19.02</v>
      </c>
      <c r="M4767" s="19" t="n">
        <f aca="false">IF(J4767&gt;0,J4767,K4767)*E4767</f>
        <v>114.12</v>
      </c>
      <c r="N4767" s="20"/>
      <c r="O4767" s="21" t="str">
        <f aca="false">IF(R4767="","",ROUND(R4767*(1-Premissas!$B$4),4))</f>
        <v/>
      </c>
      <c r="P4767" s="22"/>
      <c r="Q4767" s="22"/>
      <c r="R4767" s="23"/>
      <c r="S4767" s="24"/>
      <c r="T4767" s="24"/>
      <c r="U4767" s="25"/>
      <c r="V4767" s="19" t="str">
        <f aca="false">IF(COUNT(N4767:Q4767)=0,"",MIN(N4767:Q4767))</f>
        <v/>
      </c>
      <c r="W4767" s="16" t="str">
        <f aca="false">IF(V4767="","",INDEX($N$4:$Q$4,MATCH(V4767,N4767:Q4767,0)))</f>
        <v/>
      </c>
      <c r="X4767" s="19" t="str">
        <f aca="false">IF(COUNT(N4767:Q4767)&lt;2,"",SMALL(N4767:Q4767,2))</f>
        <v/>
      </c>
      <c r="Y4767" s="26" t="str">
        <f aca="false">IF(OR(V4767="",M4767=0),"",V4767/M4767-1)</f>
        <v/>
      </c>
      <c r="Z4767" s="26" t="str">
        <f aca="false">IF(OR(V4767="",L4767=""),"",V4767/(L4767*E4767)-1)</f>
        <v/>
      </c>
      <c r="AA4767" s="16" t="str">
        <f aca="false">IF(V4767="","SEM OFERTA",IF(OR(Y4767&gt;Premissas!$B$11,Y4767&lt;Premissas!$B$12),"VERIFICAR - UNIDADE/EMBALAGEM",IF(Y4767&gt;Premissas!$B$6,"NÃO COMPRAR - REAJUSTE &gt;5%","COMPRAR")))</f>
        <v>SEM OFERTA</v>
      </c>
      <c r="AB4767" s="18" t="str">
        <f aca="false">IF(W4767="DIMEC",S4767,IF(W4767="MEDCENTRO",U4767,""))</f>
        <v/>
      </c>
      <c r="AC4767" s="18" t="n">
        <f aca="false">IF(AA4767&lt;&gt;"COMPRAR",0,IF(AB4767="",I4767,MIN(I4767,AB4767)))</f>
        <v>0</v>
      </c>
      <c r="AD4767" s="19" t="n">
        <f aca="false">IF(AC4767&gt;0,AC4767*V4767,0)</f>
        <v>0</v>
      </c>
      <c r="AE4767" s="19" t="n">
        <f aca="false">IF(AC4767&gt;0,(M4767-V4767)*AC4767,0)</f>
        <v>0</v>
      </c>
      <c r="AF4767" s="16" t="str">
        <f aca="false">IF(AA4767&lt;&gt;"COMPRAR","",IF(AB4767="",IF(X4767="","",IF(X4767-V4767&lt;0.01,"EMPATE TÉCNICO","")),IF(AB4767&lt;I4767,"ESTOQUE INSUFICIENTE",IF(X4767="","",IF(X4767-V4767&lt;0.01,"EMPATE TÉCNICO","")))))</f>
        <v/>
      </c>
      <c r="AG4767" s="16" t="s">
        <v>547</v>
      </c>
      <c r="AH4767" s="16" t="s">
        <v>14620</v>
      </c>
    </row>
    <row r="4768" customFormat="false" ht="15" hidden="false" customHeight="false" outlineLevel="0" collapsed="false">
      <c r="A4768" s="16" t="s">
        <v>14741</v>
      </c>
      <c r="B4768" s="17" t="s">
        <v>14742</v>
      </c>
      <c r="C4768" s="16" t="s">
        <v>14743</v>
      </c>
      <c r="D4768" s="16" t="s">
        <v>13409</v>
      </c>
      <c r="E4768" s="18" t="n">
        <v>1</v>
      </c>
      <c r="F4768" s="16" t="s">
        <v>41</v>
      </c>
      <c r="G4768" s="18" t="n">
        <v>1</v>
      </c>
      <c r="H4768" s="16" t="n">
        <v>2.1</v>
      </c>
      <c r="I4768" s="18" t="n">
        <v>5</v>
      </c>
      <c r="J4768" s="19" t="n">
        <v>76.48</v>
      </c>
      <c r="K4768" s="19" t="n">
        <v>76.48</v>
      </c>
      <c r="L4768" s="19" t="n">
        <v>71.89</v>
      </c>
      <c r="M4768" s="19" t="n">
        <f aca="false">IF(J4768&gt;0,J4768,K4768)*E4768</f>
        <v>76.48</v>
      </c>
      <c r="N4768" s="20"/>
      <c r="O4768" s="21" t="str">
        <f aca="false">IF(R4768="","",ROUND(R4768*(1-Premissas!$B$4),4))</f>
        <v/>
      </c>
      <c r="P4768" s="22"/>
      <c r="Q4768" s="22"/>
      <c r="R4768" s="23"/>
      <c r="S4768" s="24"/>
      <c r="T4768" s="24"/>
      <c r="U4768" s="25"/>
      <c r="V4768" s="19" t="str">
        <f aca="false">IF(COUNT(N4768:Q4768)=0,"",MIN(N4768:Q4768))</f>
        <v/>
      </c>
      <c r="W4768" s="16" t="str">
        <f aca="false">IF(V4768="","",INDEX($N$4:$Q$4,MATCH(V4768,N4768:Q4768,0)))</f>
        <v/>
      </c>
      <c r="X4768" s="19" t="str">
        <f aca="false">IF(COUNT(N4768:Q4768)&lt;2,"",SMALL(N4768:Q4768,2))</f>
        <v/>
      </c>
      <c r="Y4768" s="26" t="str">
        <f aca="false">IF(OR(V4768="",M4768=0),"",V4768/M4768-1)</f>
        <v/>
      </c>
      <c r="Z4768" s="26" t="str">
        <f aca="false">IF(OR(V4768="",L4768=""),"",V4768/(L4768*E4768)-1)</f>
        <v/>
      </c>
      <c r="AA4768" s="16" t="str">
        <f aca="false">IF(V4768="","SEM OFERTA",IF(OR(Y4768&gt;Premissas!$B$11,Y4768&lt;Premissas!$B$12),"VERIFICAR - UNIDADE/EMBALAGEM",IF(Y4768&gt;Premissas!$B$6,"NÃO COMPRAR - REAJUSTE &gt;5%","COMPRAR")))</f>
        <v>SEM OFERTA</v>
      </c>
      <c r="AB4768" s="18" t="str">
        <f aca="false">IF(W4768="DIMEC",S4768,IF(W4768="MEDCENTRO",U4768,""))</f>
        <v/>
      </c>
      <c r="AC4768" s="18" t="n">
        <f aca="false">IF(AA4768&lt;&gt;"COMPRAR",0,IF(AB4768="",I4768,MIN(I4768,AB4768)))</f>
        <v>0</v>
      </c>
      <c r="AD4768" s="19" t="n">
        <f aca="false">IF(AC4768&gt;0,AC4768*V4768,0)</f>
        <v>0</v>
      </c>
      <c r="AE4768" s="19" t="n">
        <f aca="false">IF(AC4768&gt;0,(M4768-V4768)*AC4768,0)</f>
        <v>0</v>
      </c>
      <c r="AF4768" s="16" t="str">
        <f aca="false">IF(AA4768&lt;&gt;"COMPRAR","",IF(AB4768="",IF(X4768="","",IF(X4768-V4768&lt;0.01,"EMPATE TÉCNICO","")),IF(AB4768&lt;I4768,"ESTOQUE INSUFICIENTE",IF(X4768="","",IF(X4768-V4768&lt;0.01,"EMPATE TÉCNICO","")))))</f>
        <v/>
      </c>
      <c r="AG4768" s="16" t="s">
        <v>547</v>
      </c>
      <c r="AH4768" s="16" t="s">
        <v>14620</v>
      </c>
    </row>
    <row r="4769" customFormat="false" ht="15" hidden="false" customHeight="false" outlineLevel="0" collapsed="false">
      <c r="A4769" s="16" t="s">
        <v>14744</v>
      </c>
      <c r="B4769" s="17" t="s">
        <v>14745</v>
      </c>
      <c r="C4769" s="16" t="s">
        <v>14746</v>
      </c>
      <c r="D4769" s="16" t="s">
        <v>14747</v>
      </c>
      <c r="E4769" s="18" t="n">
        <v>1</v>
      </c>
      <c r="F4769" s="16" t="s">
        <v>41</v>
      </c>
      <c r="G4769" s="18" t="n">
        <v>1</v>
      </c>
      <c r="H4769" s="16" t="n">
        <v>1.3</v>
      </c>
      <c r="I4769" s="18" t="n">
        <v>3</v>
      </c>
      <c r="J4769" s="19" t="n">
        <v>70.26</v>
      </c>
      <c r="K4769" s="19" t="n">
        <v>70.26</v>
      </c>
      <c r="L4769" s="19" t="n">
        <v>66.045</v>
      </c>
      <c r="M4769" s="19" t="n">
        <f aca="false">IF(J4769&gt;0,J4769,K4769)*E4769</f>
        <v>70.26</v>
      </c>
      <c r="N4769" s="20"/>
      <c r="O4769" s="21" t="str">
        <f aca="false">IF(R4769="","",ROUND(R4769*(1-Premissas!$B$4),4))</f>
        <v/>
      </c>
      <c r="P4769" s="22"/>
      <c r="Q4769" s="22"/>
      <c r="R4769" s="23"/>
      <c r="S4769" s="24"/>
      <c r="T4769" s="24"/>
      <c r="U4769" s="25"/>
      <c r="V4769" s="19" t="str">
        <f aca="false">IF(COUNT(N4769:Q4769)=0,"",MIN(N4769:Q4769))</f>
        <v/>
      </c>
      <c r="W4769" s="16" t="str">
        <f aca="false">IF(V4769="","",INDEX($N$4:$Q$4,MATCH(V4769,N4769:Q4769,0)))</f>
        <v/>
      </c>
      <c r="X4769" s="19" t="str">
        <f aca="false">IF(COUNT(N4769:Q4769)&lt;2,"",SMALL(N4769:Q4769,2))</f>
        <v/>
      </c>
      <c r="Y4769" s="26" t="str">
        <f aca="false">IF(OR(V4769="",M4769=0),"",V4769/M4769-1)</f>
        <v/>
      </c>
      <c r="Z4769" s="26" t="str">
        <f aca="false">IF(OR(V4769="",L4769=""),"",V4769/(L4769*E4769)-1)</f>
        <v/>
      </c>
      <c r="AA4769" s="16" t="str">
        <f aca="false">IF(V4769="","SEM OFERTA",IF(OR(Y4769&gt;Premissas!$B$11,Y4769&lt;Premissas!$B$12),"VERIFICAR - UNIDADE/EMBALAGEM",IF(Y4769&gt;Premissas!$B$6,"NÃO COMPRAR - REAJUSTE &gt;5%","COMPRAR")))</f>
        <v>SEM OFERTA</v>
      </c>
      <c r="AB4769" s="18" t="str">
        <f aca="false">IF(W4769="DIMEC",S4769,IF(W4769="MEDCENTRO",U4769,""))</f>
        <v/>
      </c>
      <c r="AC4769" s="18" t="n">
        <f aca="false">IF(AA4769&lt;&gt;"COMPRAR",0,IF(AB4769="",I4769,MIN(I4769,AB4769)))</f>
        <v>0</v>
      </c>
      <c r="AD4769" s="19" t="n">
        <f aca="false">IF(AC4769&gt;0,AC4769*V4769,0)</f>
        <v>0</v>
      </c>
      <c r="AE4769" s="19" t="n">
        <f aca="false">IF(AC4769&gt;0,(M4769-V4769)*AC4769,0)</f>
        <v>0</v>
      </c>
      <c r="AF4769" s="16" t="str">
        <f aca="false">IF(AA4769&lt;&gt;"COMPRAR","",IF(AB4769="",IF(X4769="","",IF(X4769-V4769&lt;0.01,"EMPATE TÉCNICO","")),IF(AB4769&lt;I4769,"ESTOQUE INSUFICIENTE",IF(X4769="","",IF(X4769-V4769&lt;0.01,"EMPATE TÉCNICO","")))))</f>
        <v/>
      </c>
      <c r="AG4769" s="16" t="s">
        <v>547</v>
      </c>
      <c r="AH4769" s="16" t="s">
        <v>14620</v>
      </c>
    </row>
    <row r="4770" customFormat="false" ht="15" hidden="false" customHeight="false" outlineLevel="0" collapsed="false">
      <c r="A4770" s="16" t="s">
        <v>14748</v>
      </c>
      <c r="B4770" s="17" t="s">
        <v>14749</v>
      </c>
      <c r="C4770" s="16" t="s">
        <v>14750</v>
      </c>
      <c r="D4770" s="16" t="s">
        <v>13409</v>
      </c>
      <c r="E4770" s="18" t="n">
        <v>1</v>
      </c>
      <c r="F4770" s="16" t="s">
        <v>42</v>
      </c>
      <c r="G4770" s="18" t="n">
        <v>0</v>
      </c>
      <c r="H4770" s="16" t="n">
        <v>0.7</v>
      </c>
      <c r="I4770" s="18" t="n">
        <v>2</v>
      </c>
      <c r="J4770" s="19" t="n">
        <v>39.97</v>
      </c>
      <c r="K4770" s="19" t="n">
        <v>39.97</v>
      </c>
      <c r="L4770" s="19" t="n">
        <v>38.31</v>
      </c>
      <c r="M4770" s="19" t="n">
        <f aca="false">IF(J4770&gt;0,J4770,K4770)*E4770</f>
        <v>39.97</v>
      </c>
      <c r="N4770" s="20"/>
      <c r="O4770" s="21" t="str">
        <f aca="false">IF(R4770="","",ROUND(R4770*(1-Premissas!$B$4),4))</f>
        <v/>
      </c>
      <c r="P4770" s="22"/>
      <c r="Q4770" s="22"/>
      <c r="R4770" s="23"/>
      <c r="S4770" s="24"/>
      <c r="T4770" s="24"/>
      <c r="U4770" s="25"/>
      <c r="V4770" s="19" t="str">
        <f aca="false">IF(COUNT(N4770:Q4770)=0,"",MIN(N4770:Q4770))</f>
        <v/>
      </c>
      <c r="W4770" s="16" t="str">
        <f aca="false">IF(V4770="","",INDEX($N$4:$Q$4,MATCH(V4770,N4770:Q4770,0)))</f>
        <v/>
      </c>
      <c r="X4770" s="19" t="str">
        <f aca="false">IF(COUNT(N4770:Q4770)&lt;2,"",SMALL(N4770:Q4770,2))</f>
        <v/>
      </c>
      <c r="Y4770" s="26" t="str">
        <f aca="false">IF(OR(V4770="",M4770=0),"",V4770/M4770-1)</f>
        <v/>
      </c>
      <c r="Z4770" s="26" t="str">
        <f aca="false">IF(OR(V4770="",L4770=""),"",V4770/(L4770*E4770)-1)</f>
        <v/>
      </c>
      <c r="AA4770" s="16" t="str">
        <f aca="false">IF(V4770="","SEM OFERTA",IF(OR(Y4770&gt;Premissas!$B$11,Y4770&lt;Premissas!$B$12),"VERIFICAR - UNIDADE/EMBALAGEM",IF(Y4770&gt;Premissas!$B$6,"NÃO COMPRAR - REAJUSTE &gt;5%","COMPRAR")))</f>
        <v>SEM OFERTA</v>
      </c>
      <c r="AB4770" s="18" t="str">
        <f aca="false">IF(W4770="DIMEC",S4770,IF(W4770="MEDCENTRO",U4770,""))</f>
        <v/>
      </c>
      <c r="AC4770" s="18" t="n">
        <f aca="false">IF(AA4770&lt;&gt;"COMPRAR",0,IF(AB4770="",I4770,MIN(I4770,AB4770)))</f>
        <v>0</v>
      </c>
      <c r="AD4770" s="19" t="n">
        <f aca="false">IF(AC4770&gt;0,AC4770*V4770,0)</f>
        <v>0</v>
      </c>
      <c r="AE4770" s="19" t="n">
        <f aca="false">IF(AC4770&gt;0,(M4770-V4770)*AC4770,0)</f>
        <v>0</v>
      </c>
      <c r="AF4770" s="16" t="str">
        <f aca="false">IF(AA4770&lt;&gt;"COMPRAR","",IF(AB4770="",IF(X4770="","",IF(X4770-V4770&lt;0.01,"EMPATE TÉCNICO","")),IF(AB4770&lt;I4770,"ESTOQUE INSUFICIENTE",IF(X4770="","",IF(X4770-V4770&lt;0.01,"EMPATE TÉCNICO","")))))</f>
        <v/>
      </c>
      <c r="AG4770" s="16" t="s">
        <v>547</v>
      </c>
      <c r="AH4770" s="16" t="s">
        <v>14620</v>
      </c>
    </row>
    <row r="4771" customFormat="false" ht="15" hidden="false" customHeight="false" outlineLevel="0" collapsed="false">
      <c r="A4771" s="16" t="s">
        <v>14751</v>
      </c>
      <c r="B4771" s="17" t="s">
        <v>14752</v>
      </c>
      <c r="C4771" s="16" t="s">
        <v>14753</v>
      </c>
      <c r="D4771" s="16" t="s">
        <v>13319</v>
      </c>
      <c r="E4771" s="18" t="n">
        <v>1</v>
      </c>
      <c r="F4771" s="16" t="s">
        <v>41</v>
      </c>
      <c r="G4771" s="18" t="n">
        <v>5</v>
      </c>
      <c r="H4771" s="16" t="n">
        <v>2.1</v>
      </c>
      <c r="I4771" s="18" t="n">
        <v>1</v>
      </c>
      <c r="J4771" s="19" t="n">
        <v>55.23</v>
      </c>
      <c r="K4771" s="19" t="n">
        <v>55.23</v>
      </c>
      <c r="L4771" s="19" t="n">
        <v>55.23</v>
      </c>
      <c r="M4771" s="19" t="n">
        <f aca="false">IF(J4771&gt;0,J4771,K4771)*E4771</f>
        <v>55.23</v>
      </c>
      <c r="N4771" s="20"/>
      <c r="O4771" s="21" t="str">
        <f aca="false">IF(R4771="","",ROUND(R4771*(1-Premissas!$B$4),4))</f>
        <v/>
      </c>
      <c r="P4771" s="22"/>
      <c r="Q4771" s="22"/>
      <c r="R4771" s="23"/>
      <c r="S4771" s="24"/>
      <c r="T4771" s="24"/>
      <c r="U4771" s="25"/>
      <c r="V4771" s="19" t="str">
        <f aca="false">IF(COUNT(N4771:Q4771)=0,"",MIN(N4771:Q4771))</f>
        <v/>
      </c>
      <c r="W4771" s="16" t="str">
        <f aca="false">IF(V4771="","",INDEX($N$4:$Q$4,MATCH(V4771,N4771:Q4771,0)))</f>
        <v/>
      </c>
      <c r="X4771" s="19" t="str">
        <f aca="false">IF(COUNT(N4771:Q4771)&lt;2,"",SMALL(N4771:Q4771,2))</f>
        <v/>
      </c>
      <c r="Y4771" s="26" t="str">
        <f aca="false">IF(OR(V4771="",M4771=0),"",V4771/M4771-1)</f>
        <v/>
      </c>
      <c r="Z4771" s="26" t="str">
        <f aca="false">IF(OR(V4771="",L4771=""),"",V4771/(L4771*E4771)-1)</f>
        <v/>
      </c>
      <c r="AA4771" s="16" t="str">
        <f aca="false">IF(V4771="","SEM OFERTA",IF(OR(Y4771&gt;Premissas!$B$11,Y4771&lt;Premissas!$B$12),"VERIFICAR - UNIDADE/EMBALAGEM",IF(Y4771&gt;Premissas!$B$6,"NÃO COMPRAR - REAJUSTE &gt;5%","COMPRAR")))</f>
        <v>SEM OFERTA</v>
      </c>
      <c r="AB4771" s="18" t="str">
        <f aca="false">IF(W4771="DIMEC",S4771,IF(W4771="MEDCENTRO",U4771,""))</f>
        <v/>
      </c>
      <c r="AC4771" s="18" t="n">
        <f aca="false">IF(AA4771&lt;&gt;"COMPRAR",0,IF(AB4771="",I4771,MIN(I4771,AB4771)))</f>
        <v>0</v>
      </c>
      <c r="AD4771" s="19" t="n">
        <f aca="false">IF(AC4771&gt;0,AC4771*V4771,0)</f>
        <v>0</v>
      </c>
      <c r="AE4771" s="19" t="n">
        <f aca="false">IF(AC4771&gt;0,(M4771-V4771)*AC4771,0)</f>
        <v>0</v>
      </c>
      <c r="AF4771" s="16" t="str">
        <f aca="false">IF(AA4771&lt;&gt;"COMPRAR","",IF(AB4771="",IF(X4771="","",IF(X4771-V4771&lt;0.01,"EMPATE TÉCNICO","")),IF(AB4771&lt;I4771,"ESTOQUE INSUFICIENTE",IF(X4771="","",IF(X4771-V4771&lt;0.01,"EMPATE TÉCNICO","")))))</f>
        <v/>
      </c>
      <c r="AG4771" s="16" t="s">
        <v>328</v>
      </c>
      <c r="AH4771" s="16" t="s">
        <v>14620</v>
      </c>
    </row>
    <row r="4772" customFormat="false" ht="15" hidden="false" customHeight="false" outlineLevel="0" collapsed="false">
      <c r="A4772" s="16" t="s">
        <v>14754</v>
      </c>
      <c r="B4772" s="17" t="s">
        <v>14755</v>
      </c>
      <c r="C4772" s="16" t="s">
        <v>14756</v>
      </c>
      <c r="D4772" s="16" t="s">
        <v>11586</v>
      </c>
      <c r="E4772" s="18" t="n">
        <v>1</v>
      </c>
      <c r="F4772" s="16" t="s">
        <v>41</v>
      </c>
      <c r="G4772" s="18" t="n">
        <v>4</v>
      </c>
      <c r="H4772" s="16" t="n">
        <v>1.9</v>
      </c>
      <c r="I4772" s="18" t="n">
        <v>1</v>
      </c>
      <c r="J4772" s="19" t="n">
        <v>27.93</v>
      </c>
      <c r="K4772" s="19" t="n">
        <v>27.93</v>
      </c>
      <c r="L4772" s="19" t="n">
        <v>23.19</v>
      </c>
      <c r="M4772" s="19" t="n">
        <f aca="false">IF(J4772&gt;0,J4772,K4772)*E4772</f>
        <v>27.93</v>
      </c>
      <c r="N4772" s="20"/>
      <c r="O4772" s="21" t="str">
        <f aca="false">IF(R4772="","",ROUND(R4772*(1-Premissas!$B$4),4))</f>
        <v/>
      </c>
      <c r="P4772" s="22"/>
      <c r="Q4772" s="22"/>
      <c r="R4772" s="23"/>
      <c r="S4772" s="24"/>
      <c r="T4772" s="24"/>
      <c r="U4772" s="25"/>
      <c r="V4772" s="19" t="str">
        <f aca="false">IF(COUNT(N4772:Q4772)=0,"",MIN(N4772:Q4772))</f>
        <v/>
      </c>
      <c r="W4772" s="16" t="str">
        <f aca="false">IF(V4772="","",INDEX($N$4:$Q$4,MATCH(V4772,N4772:Q4772,0)))</f>
        <v/>
      </c>
      <c r="X4772" s="19" t="str">
        <f aca="false">IF(COUNT(N4772:Q4772)&lt;2,"",SMALL(N4772:Q4772,2))</f>
        <v/>
      </c>
      <c r="Y4772" s="26" t="str">
        <f aca="false">IF(OR(V4772="",M4772=0),"",V4772/M4772-1)</f>
        <v/>
      </c>
      <c r="Z4772" s="26" t="str">
        <f aca="false">IF(OR(V4772="",L4772=""),"",V4772/(L4772*E4772)-1)</f>
        <v/>
      </c>
      <c r="AA4772" s="16" t="str">
        <f aca="false">IF(V4772="","SEM OFERTA",IF(OR(Y4772&gt;Premissas!$B$11,Y4772&lt;Premissas!$B$12),"VERIFICAR - UNIDADE/EMBALAGEM",IF(Y4772&gt;Premissas!$B$6,"NÃO COMPRAR - REAJUSTE &gt;5%","COMPRAR")))</f>
        <v>SEM OFERTA</v>
      </c>
      <c r="AB4772" s="18" t="str">
        <f aca="false">IF(W4772="DIMEC",S4772,IF(W4772="MEDCENTRO",U4772,""))</f>
        <v/>
      </c>
      <c r="AC4772" s="18" t="n">
        <f aca="false">IF(AA4772&lt;&gt;"COMPRAR",0,IF(AB4772="",I4772,MIN(I4772,AB4772)))</f>
        <v>0</v>
      </c>
      <c r="AD4772" s="19" t="n">
        <f aca="false">IF(AC4772&gt;0,AC4772*V4772,0)</f>
        <v>0</v>
      </c>
      <c r="AE4772" s="19" t="n">
        <f aca="false">IF(AC4772&gt;0,(M4772-V4772)*AC4772,0)</f>
        <v>0</v>
      </c>
      <c r="AF4772" s="16" t="str">
        <f aca="false">IF(AA4772&lt;&gt;"COMPRAR","",IF(AB4772="",IF(X4772="","",IF(X4772-V4772&lt;0.01,"EMPATE TÉCNICO","")),IF(AB4772&lt;I4772,"ESTOQUE INSUFICIENTE",IF(X4772="","",IF(X4772-V4772&lt;0.01,"EMPATE TÉCNICO","")))))</f>
        <v/>
      </c>
      <c r="AG4772" s="16" t="s">
        <v>547</v>
      </c>
      <c r="AH4772" s="16" t="s">
        <v>14620</v>
      </c>
    </row>
    <row r="4773" customFormat="false" ht="15" hidden="false" customHeight="false" outlineLevel="0" collapsed="false">
      <c r="A4773" s="16" t="s">
        <v>14757</v>
      </c>
      <c r="B4773" s="17" t="s">
        <v>14758</v>
      </c>
      <c r="C4773" s="16" t="s">
        <v>14759</v>
      </c>
      <c r="D4773" s="16" t="s">
        <v>11586</v>
      </c>
      <c r="E4773" s="18" t="n">
        <v>1</v>
      </c>
      <c r="F4773" s="16" t="s">
        <v>42</v>
      </c>
      <c r="G4773" s="18" t="n">
        <v>1</v>
      </c>
      <c r="H4773" s="16" t="n">
        <v>0.6</v>
      </c>
      <c r="I4773" s="18" t="n">
        <v>1</v>
      </c>
      <c r="J4773" s="19" t="n">
        <v>41.05</v>
      </c>
      <c r="K4773" s="19" t="n">
        <v>41.05</v>
      </c>
      <c r="L4773" s="19" t="n">
        <v>41.05</v>
      </c>
      <c r="M4773" s="19" t="n">
        <f aca="false">IF(J4773&gt;0,J4773,K4773)*E4773</f>
        <v>41.05</v>
      </c>
      <c r="N4773" s="20"/>
      <c r="O4773" s="21" t="str">
        <f aca="false">IF(R4773="","",ROUND(R4773*(1-Premissas!$B$4),4))</f>
        <v/>
      </c>
      <c r="P4773" s="22"/>
      <c r="Q4773" s="22"/>
      <c r="R4773" s="23"/>
      <c r="S4773" s="24"/>
      <c r="T4773" s="24"/>
      <c r="U4773" s="25"/>
      <c r="V4773" s="19" t="str">
        <f aca="false">IF(COUNT(N4773:Q4773)=0,"",MIN(N4773:Q4773))</f>
        <v/>
      </c>
      <c r="W4773" s="16" t="str">
        <f aca="false">IF(V4773="","",INDEX($N$4:$Q$4,MATCH(V4773,N4773:Q4773,0)))</f>
        <v/>
      </c>
      <c r="X4773" s="19" t="str">
        <f aca="false">IF(COUNT(N4773:Q4773)&lt;2,"",SMALL(N4773:Q4773,2))</f>
        <v/>
      </c>
      <c r="Y4773" s="26" t="str">
        <f aca="false">IF(OR(V4773="",M4773=0),"",V4773/M4773-1)</f>
        <v/>
      </c>
      <c r="Z4773" s="26" t="str">
        <f aca="false">IF(OR(V4773="",L4773=""),"",V4773/(L4773*E4773)-1)</f>
        <v/>
      </c>
      <c r="AA4773" s="16" t="str">
        <f aca="false">IF(V4773="","SEM OFERTA",IF(OR(Y4773&gt;Premissas!$B$11,Y4773&lt;Premissas!$B$12),"VERIFICAR - UNIDADE/EMBALAGEM",IF(Y4773&gt;Premissas!$B$6,"NÃO COMPRAR - REAJUSTE &gt;5%","COMPRAR")))</f>
        <v>SEM OFERTA</v>
      </c>
      <c r="AB4773" s="18" t="str">
        <f aca="false">IF(W4773="DIMEC",S4773,IF(W4773="MEDCENTRO",U4773,""))</f>
        <v/>
      </c>
      <c r="AC4773" s="18" t="n">
        <f aca="false">IF(AA4773&lt;&gt;"COMPRAR",0,IF(AB4773="",I4773,MIN(I4773,AB4773)))</f>
        <v>0</v>
      </c>
      <c r="AD4773" s="19" t="n">
        <f aca="false">IF(AC4773&gt;0,AC4773*V4773,0)</f>
        <v>0</v>
      </c>
      <c r="AE4773" s="19" t="n">
        <f aca="false">IF(AC4773&gt;0,(M4773-V4773)*AC4773,0)</f>
        <v>0</v>
      </c>
      <c r="AF4773" s="16" t="str">
        <f aca="false">IF(AA4773&lt;&gt;"COMPRAR","",IF(AB4773="",IF(X4773="","",IF(X4773-V4773&lt;0.01,"EMPATE TÉCNICO","")),IF(AB4773&lt;I4773,"ESTOQUE INSUFICIENTE",IF(X4773="","",IF(X4773-V4773&lt;0.01,"EMPATE TÉCNICO","")))))</f>
        <v/>
      </c>
      <c r="AG4773" s="16" t="s">
        <v>547</v>
      </c>
      <c r="AH4773" s="16" t="s">
        <v>14620</v>
      </c>
    </row>
    <row r="4774" customFormat="false" ht="15" hidden="false" customHeight="false" outlineLevel="0" collapsed="false">
      <c r="A4774" s="16" t="s">
        <v>14760</v>
      </c>
      <c r="B4774" s="17" t="s">
        <v>14761</v>
      </c>
      <c r="C4774" s="16" t="s">
        <v>14762</v>
      </c>
      <c r="D4774" s="16" t="s">
        <v>3904</v>
      </c>
      <c r="E4774" s="18" t="n">
        <v>1</v>
      </c>
      <c r="F4774" s="16" t="s">
        <v>43</v>
      </c>
      <c r="G4774" s="18" t="n">
        <v>0</v>
      </c>
      <c r="H4774" s="16" t="n">
        <v>0.1</v>
      </c>
      <c r="I4774" s="18" t="n">
        <v>1</v>
      </c>
      <c r="J4774" s="19" t="n">
        <v>35.4725</v>
      </c>
      <c r="K4774" s="19" t="n">
        <v>35.4725</v>
      </c>
      <c r="L4774" s="19" t="n">
        <v>35.4725</v>
      </c>
      <c r="M4774" s="19" t="n">
        <f aca="false">IF(J4774&gt;0,J4774,K4774)*E4774</f>
        <v>35.4725</v>
      </c>
      <c r="N4774" s="20"/>
      <c r="O4774" s="21" t="str">
        <f aca="false">IF(R4774="","",ROUND(R4774*(1-Premissas!$B$4),4))</f>
        <v/>
      </c>
      <c r="P4774" s="22"/>
      <c r="Q4774" s="22"/>
      <c r="R4774" s="23"/>
      <c r="S4774" s="24"/>
      <c r="T4774" s="24"/>
      <c r="U4774" s="25"/>
      <c r="V4774" s="19" t="str">
        <f aca="false">IF(COUNT(N4774:Q4774)=0,"",MIN(N4774:Q4774))</f>
        <v/>
      </c>
      <c r="W4774" s="16" t="str">
        <f aca="false">IF(V4774="","",INDEX($N$4:$Q$4,MATCH(V4774,N4774:Q4774,0)))</f>
        <v/>
      </c>
      <c r="X4774" s="19" t="str">
        <f aca="false">IF(COUNT(N4774:Q4774)&lt;2,"",SMALL(N4774:Q4774,2))</f>
        <v/>
      </c>
      <c r="Y4774" s="26" t="str">
        <f aca="false">IF(OR(V4774="",M4774=0),"",V4774/M4774-1)</f>
        <v/>
      </c>
      <c r="Z4774" s="26" t="str">
        <f aca="false">IF(OR(V4774="",L4774=""),"",V4774/(L4774*E4774)-1)</f>
        <v/>
      </c>
      <c r="AA4774" s="16" t="str">
        <f aca="false">IF(V4774="","SEM OFERTA",IF(OR(Y4774&gt;Premissas!$B$11,Y4774&lt;Premissas!$B$12),"VERIFICAR - UNIDADE/EMBALAGEM",IF(Y4774&gt;Premissas!$B$6,"NÃO COMPRAR - REAJUSTE &gt;5%","COMPRAR")))</f>
        <v>SEM OFERTA</v>
      </c>
      <c r="AB4774" s="18" t="str">
        <f aca="false">IF(W4774="DIMEC",S4774,IF(W4774="MEDCENTRO",U4774,""))</f>
        <v/>
      </c>
      <c r="AC4774" s="18" t="n">
        <f aca="false">IF(AA4774&lt;&gt;"COMPRAR",0,IF(AB4774="",I4774,MIN(I4774,AB4774)))</f>
        <v>0</v>
      </c>
      <c r="AD4774" s="19" t="n">
        <f aca="false">IF(AC4774&gt;0,AC4774*V4774,0)</f>
        <v>0</v>
      </c>
      <c r="AE4774" s="19" t="n">
        <f aca="false">IF(AC4774&gt;0,(M4774-V4774)*AC4774,0)</f>
        <v>0</v>
      </c>
      <c r="AF4774" s="16" t="str">
        <f aca="false">IF(AA4774&lt;&gt;"COMPRAR","",IF(AB4774="",IF(X4774="","",IF(X4774-V4774&lt;0.01,"EMPATE TÉCNICO","")),IF(AB4774&lt;I4774,"ESTOQUE INSUFICIENTE",IF(X4774="","",IF(X4774-V4774&lt;0.01,"EMPATE TÉCNICO","")))))</f>
        <v/>
      </c>
      <c r="AG4774" s="16" t="s">
        <v>328</v>
      </c>
      <c r="AH4774" s="16" t="s">
        <v>14620</v>
      </c>
    </row>
    <row r="4775" customFormat="false" ht="15" hidden="false" customHeight="false" outlineLevel="0" collapsed="false">
      <c r="A4775" s="16" t="s">
        <v>14763</v>
      </c>
      <c r="B4775" s="17" t="s">
        <v>14764</v>
      </c>
      <c r="C4775" s="16" t="s">
        <v>14765</v>
      </c>
      <c r="D4775" s="16" t="s">
        <v>13501</v>
      </c>
      <c r="E4775" s="18" t="n">
        <v>1</v>
      </c>
      <c r="F4775" s="16" t="s">
        <v>42</v>
      </c>
      <c r="G4775" s="18" t="n">
        <v>4</v>
      </c>
      <c r="H4775" s="16" t="n">
        <v>1.8</v>
      </c>
      <c r="I4775" s="18" t="n">
        <v>1</v>
      </c>
      <c r="J4775" s="19" t="n">
        <v>24.81</v>
      </c>
      <c r="K4775" s="19" t="n">
        <v>24.81</v>
      </c>
      <c r="L4775" s="19" t="n">
        <v>24.81</v>
      </c>
      <c r="M4775" s="19" t="n">
        <f aca="false">IF(J4775&gt;0,J4775,K4775)*E4775</f>
        <v>24.81</v>
      </c>
      <c r="N4775" s="20"/>
      <c r="O4775" s="21" t="str">
        <f aca="false">IF(R4775="","",ROUND(R4775*(1-Premissas!$B$4),4))</f>
        <v/>
      </c>
      <c r="P4775" s="22"/>
      <c r="Q4775" s="22"/>
      <c r="R4775" s="23"/>
      <c r="S4775" s="24"/>
      <c r="T4775" s="24"/>
      <c r="U4775" s="25"/>
      <c r="V4775" s="19" t="str">
        <f aca="false">IF(COUNT(N4775:Q4775)=0,"",MIN(N4775:Q4775))</f>
        <v/>
      </c>
      <c r="W4775" s="16" t="str">
        <f aca="false">IF(V4775="","",INDEX($N$4:$Q$4,MATCH(V4775,N4775:Q4775,0)))</f>
        <v/>
      </c>
      <c r="X4775" s="19" t="str">
        <f aca="false">IF(COUNT(N4775:Q4775)&lt;2,"",SMALL(N4775:Q4775,2))</f>
        <v/>
      </c>
      <c r="Y4775" s="26" t="str">
        <f aca="false">IF(OR(V4775="",M4775=0),"",V4775/M4775-1)</f>
        <v/>
      </c>
      <c r="Z4775" s="26" t="str">
        <f aca="false">IF(OR(V4775="",L4775=""),"",V4775/(L4775*E4775)-1)</f>
        <v/>
      </c>
      <c r="AA4775" s="16" t="str">
        <f aca="false">IF(V4775="","SEM OFERTA",IF(OR(Y4775&gt;Premissas!$B$11,Y4775&lt;Premissas!$B$12),"VERIFICAR - UNIDADE/EMBALAGEM",IF(Y4775&gt;Premissas!$B$6,"NÃO COMPRAR - REAJUSTE &gt;5%","COMPRAR")))</f>
        <v>SEM OFERTA</v>
      </c>
      <c r="AB4775" s="18" t="str">
        <f aca="false">IF(W4775="DIMEC",S4775,IF(W4775="MEDCENTRO",U4775,""))</f>
        <v/>
      </c>
      <c r="AC4775" s="18" t="n">
        <f aca="false">IF(AA4775&lt;&gt;"COMPRAR",0,IF(AB4775="",I4775,MIN(I4775,AB4775)))</f>
        <v>0</v>
      </c>
      <c r="AD4775" s="19" t="n">
        <f aca="false">IF(AC4775&gt;0,AC4775*V4775,0)</f>
        <v>0</v>
      </c>
      <c r="AE4775" s="19" t="n">
        <f aca="false">IF(AC4775&gt;0,(M4775-V4775)*AC4775,0)</f>
        <v>0</v>
      </c>
      <c r="AF4775" s="16" t="str">
        <f aca="false">IF(AA4775&lt;&gt;"COMPRAR","",IF(AB4775="",IF(X4775="","",IF(X4775-V4775&lt;0.01,"EMPATE TÉCNICO","")),IF(AB4775&lt;I4775,"ESTOQUE INSUFICIENTE",IF(X4775="","",IF(X4775-V4775&lt;0.01,"EMPATE TÉCNICO","")))))</f>
        <v/>
      </c>
      <c r="AG4775" s="16" t="s">
        <v>547</v>
      </c>
      <c r="AH4775" s="16" t="s">
        <v>14620</v>
      </c>
    </row>
    <row r="4776" customFormat="false" ht="15" hidden="false" customHeight="false" outlineLevel="0" collapsed="false">
      <c r="A4776" s="16" t="s">
        <v>14766</v>
      </c>
      <c r="B4776" s="17" t="s">
        <v>14767</v>
      </c>
      <c r="C4776" s="16" t="s">
        <v>14768</v>
      </c>
      <c r="D4776" s="16" t="s">
        <v>14769</v>
      </c>
      <c r="E4776" s="18" t="n">
        <v>1</v>
      </c>
      <c r="F4776" s="16" t="s">
        <v>41</v>
      </c>
      <c r="G4776" s="18" t="n">
        <v>0</v>
      </c>
      <c r="H4776" s="16" t="n">
        <v>2.1</v>
      </c>
      <c r="I4776" s="18" t="n">
        <v>6</v>
      </c>
      <c r="J4776" s="19" t="n">
        <v>34.985</v>
      </c>
      <c r="K4776" s="19" t="n">
        <v>34.985</v>
      </c>
      <c r="L4776" s="19" t="n">
        <v>34.985</v>
      </c>
      <c r="M4776" s="19" t="n">
        <f aca="false">IF(J4776&gt;0,J4776,K4776)*E4776</f>
        <v>34.985</v>
      </c>
      <c r="N4776" s="20"/>
      <c r="O4776" s="21" t="str">
        <f aca="false">IF(R4776="","",ROUND(R4776*(1-Premissas!$B$4),4))</f>
        <v/>
      </c>
      <c r="P4776" s="22"/>
      <c r="Q4776" s="22"/>
      <c r="R4776" s="23"/>
      <c r="S4776" s="24"/>
      <c r="T4776" s="24"/>
      <c r="U4776" s="25"/>
      <c r="V4776" s="19" t="str">
        <f aca="false">IF(COUNT(N4776:Q4776)=0,"",MIN(N4776:Q4776))</f>
        <v/>
      </c>
      <c r="W4776" s="16" t="str">
        <f aca="false">IF(V4776="","",INDEX($N$4:$Q$4,MATCH(V4776,N4776:Q4776,0)))</f>
        <v/>
      </c>
      <c r="X4776" s="19" t="str">
        <f aca="false">IF(COUNT(N4776:Q4776)&lt;2,"",SMALL(N4776:Q4776,2))</f>
        <v/>
      </c>
      <c r="Y4776" s="26" t="str">
        <f aca="false">IF(OR(V4776="",M4776=0),"",V4776/M4776-1)</f>
        <v/>
      </c>
      <c r="Z4776" s="26" t="str">
        <f aca="false">IF(OR(V4776="",L4776=""),"",V4776/(L4776*E4776)-1)</f>
        <v/>
      </c>
      <c r="AA4776" s="16" t="str">
        <f aca="false">IF(V4776="","SEM OFERTA",IF(OR(Y4776&gt;Premissas!$B$11,Y4776&lt;Premissas!$B$12),"VERIFICAR - UNIDADE/EMBALAGEM",IF(Y4776&gt;Premissas!$B$6,"NÃO COMPRAR - REAJUSTE &gt;5%","COMPRAR")))</f>
        <v>SEM OFERTA</v>
      </c>
      <c r="AB4776" s="18" t="str">
        <f aca="false">IF(W4776="DIMEC",S4776,IF(W4776="MEDCENTRO",U4776,""))</f>
        <v/>
      </c>
      <c r="AC4776" s="18" t="n">
        <f aca="false">IF(AA4776&lt;&gt;"COMPRAR",0,IF(AB4776="",I4776,MIN(I4776,AB4776)))</f>
        <v>0</v>
      </c>
      <c r="AD4776" s="19" t="n">
        <f aca="false">IF(AC4776&gt;0,AC4776*V4776,0)</f>
        <v>0</v>
      </c>
      <c r="AE4776" s="19" t="n">
        <f aca="false">IF(AC4776&gt;0,(M4776-V4776)*AC4776,0)</f>
        <v>0</v>
      </c>
      <c r="AF4776" s="16" t="str">
        <f aca="false">IF(AA4776&lt;&gt;"COMPRAR","",IF(AB4776="",IF(X4776="","",IF(X4776-V4776&lt;0.01,"EMPATE TÉCNICO","")),IF(AB4776&lt;I4776,"ESTOQUE INSUFICIENTE",IF(X4776="","",IF(X4776-V4776&lt;0.01,"EMPATE TÉCNICO","")))))</f>
        <v/>
      </c>
      <c r="AG4776" s="16" t="s">
        <v>547</v>
      </c>
      <c r="AH4776" s="16" t="s">
        <v>14620</v>
      </c>
    </row>
    <row r="4777" customFormat="false" ht="15" hidden="false" customHeight="false" outlineLevel="0" collapsed="false">
      <c r="A4777" s="16" t="s">
        <v>14770</v>
      </c>
      <c r="B4777" s="17" t="s">
        <v>14771</v>
      </c>
      <c r="C4777" s="16" t="s">
        <v>14772</v>
      </c>
      <c r="D4777" s="16" t="s">
        <v>7321</v>
      </c>
      <c r="E4777" s="18" t="n">
        <v>1</v>
      </c>
      <c r="F4777" s="16" t="s">
        <v>43</v>
      </c>
      <c r="G4777" s="18" t="n">
        <v>0</v>
      </c>
      <c r="H4777" s="16" t="n">
        <v>0.1</v>
      </c>
      <c r="I4777" s="18" t="n">
        <v>1</v>
      </c>
      <c r="J4777" s="19" t="n">
        <v>162.55</v>
      </c>
      <c r="K4777" s="19" t="n">
        <v>162.55</v>
      </c>
      <c r="L4777" s="19" t="n">
        <v>162.55</v>
      </c>
      <c r="M4777" s="19" t="n">
        <f aca="false">IF(J4777&gt;0,J4777,K4777)*E4777</f>
        <v>162.55</v>
      </c>
      <c r="N4777" s="20"/>
      <c r="O4777" s="21" t="str">
        <f aca="false">IF(R4777="","",ROUND(R4777*(1-Premissas!$B$4),4))</f>
        <v/>
      </c>
      <c r="P4777" s="22"/>
      <c r="Q4777" s="22"/>
      <c r="R4777" s="23"/>
      <c r="S4777" s="24"/>
      <c r="T4777" s="24"/>
      <c r="U4777" s="25"/>
      <c r="V4777" s="19" t="str">
        <f aca="false">IF(COUNT(N4777:Q4777)=0,"",MIN(N4777:Q4777))</f>
        <v/>
      </c>
      <c r="W4777" s="16" t="str">
        <f aca="false">IF(V4777="","",INDEX($N$4:$Q$4,MATCH(V4777,N4777:Q4777,0)))</f>
        <v/>
      </c>
      <c r="X4777" s="19" t="str">
        <f aca="false">IF(COUNT(N4777:Q4777)&lt;2,"",SMALL(N4777:Q4777,2))</f>
        <v/>
      </c>
      <c r="Y4777" s="26" t="str">
        <f aca="false">IF(OR(V4777="",M4777=0),"",V4777/M4777-1)</f>
        <v/>
      </c>
      <c r="Z4777" s="26" t="str">
        <f aca="false">IF(OR(V4777="",L4777=""),"",V4777/(L4777*E4777)-1)</f>
        <v/>
      </c>
      <c r="AA4777" s="16" t="str">
        <f aca="false">IF(V4777="","SEM OFERTA",IF(OR(Y4777&gt;Premissas!$B$11,Y4777&lt;Premissas!$B$12),"VERIFICAR - UNIDADE/EMBALAGEM",IF(Y4777&gt;Premissas!$B$6,"NÃO COMPRAR - REAJUSTE &gt;5%","COMPRAR")))</f>
        <v>SEM OFERTA</v>
      </c>
      <c r="AB4777" s="18" t="str">
        <f aca="false">IF(W4777="DIMEC",S4777,IF(W4777="MEDCENTRO",U4777,""))</f>
        <v/>
      </c>
      <c r="AC4777" s="18" t="n">
        <f aca="false">IF(AA4777&lt;&gt;"COMPRAR",0,IF(AB4777="",I4777,MIN(I4777,AB4777)))</f>
        <v>0</v>
      </c>
      <c r="AD4777" s="19" t="n">
        <f aca="false">IF(AC4777&gt;0,AC4777*V4777,0)</f>
        <v>0</v>
      </c>
      <c r="AE4777" s="19" t="n">
        <f aca="false">IF(AC4777&gt;0,(M4777-V4777)*AC4777,0)</f>
        <v>0</v>
      </c>
      <c r="AF4777" s="16" t="str">
        <f aca="false">IF(AA4777&lt;&gt;"COMPRAR","",IF(AB4777="",IF(X4777="","",IF(X4777-V4777&lt;0.01,"EMPATE TÉCNICO","")),IF(AB4777&lt;I4777,"ESTOQUE INSUFICIENTE",IF(X4777="","",IF(X4777-V4777&lt;0.01,"EMPATE TÉCNICO","")))))</f>
        <v/>
      </c>
      <c r="AG4777" s="16" t="s">
        <v>328</v>
      </c>
      <c r="AH4777" s="16" t="s">
        <v>14620</v>
      </c>
    </row>
    <row r="4778" customFormat="false" ht="15" hidden="false" customHeight="false" outlineLevel="0" collapsed="false">
      <c r="A4778" s="16" t="s">
        <v>14773</v>
      </c>
      <c r="B4778" s="17" t="s">
        <v>14774</v>
      </c>
      <c r="C4778" s="16" t="s">
        <v>14775</v>
      </c>
      <c r="D4778" s="16" t="s">
        <v>3904</v>
      </c>
      <c r="E4778" s="18" t="n">
        <v>6</v>
      </c>
      <c r="F4778" s="16" t="s">
        <v>41</v>
      </c>
      <c r="G4778" s="18" t="n">
        <v>13</v>
      </c>
      <c r="H4778" s="16" t="n">
        <v>5.4</v>
      </c>
      <c r="I4778" s="18" t="n">
        <v>1</v>
      </c>
      <c r="J4778" s="19" t="n">
        <v>12.2616666666667</v>
      </c>
      <c r="K4778" s="19" t="n">
        <v>12.2616666666667</v>
      </c>
      <c r="L4778" s="19" t="n">
        <v>12.2617</v>
      </c>
      <c r="M4778" s="19" t="n">
        <f aca="false">IF(J4778&gt;0,J4778,K4778)*E4778</f>
        <v>73.5700000000002</v>
      </c>
      <c r="N4778" s="20"/>
      <c r="O4778" s="21" t="str">
        <f aca="false">IF(R4778="","",ROUND(R4778*(1-Premissas!$B$4),4))</f>
        <v/>
      </c>
      <c r="P4778" s="22"/>
      <c r="Q4778" s="22"/>
      <c r="R4778" s="23"/>
      <c r="S4778" s="24"/>
      <c r="T4778" s="24"/>
      <c r="U4778" s="25"/>
      <c r="V4778" s="19" t="str">
        <f aca="false">IF(COUNT(N4778:Q4778)=0,"",MIN(N4778:Q4778))</f>
        <v/>
      </c>
      <c r="W4778" s="16" t="str">
        <f aca="false">IF(V4778="","",INDEX($N$4:$Q$4,MATCH(V4778,N4778:Q4778,0)))</f>
        <v/>
      </c>
      <c r="X4778" s="19" t="str">
        <f aca="false">IF(COUNT(N4778:Q4778)&lt;2,"",SMALL(N4778:Q4778,2))</f>
        <v/>
      </c>
      <c r="Y4778" s="26" t="str">
        <f aca="false">IF(OR(V4778="",M4778=0),"",V4778/M4778-1)</f>
        <v/>
      </c>
      <c r="Z4778" s="26" t="str">
        <f aca="false">IF(OR(V4778="",L4778=""),"",V4778/(L4778*E4778)-1)</f>
        <v/>
      </c>
      <c r="AA4778" s="16" t="str">
        <f aca="false">IF(V4778="","SEM OFERTA",IF(OR(Y4778&gt;Premissas!$B$11,Y4778&lt;Premissas!$B$12),"VERIFICAR - UNIDADE/EMBALAGEM",IF(Y4778&gt;Premissas!$B$6,"NÃO COMPRAR - REAJUSTE &gt;5%","COMPRAR")))</f>
        <v>SEM OFERTA</v>
      </c>
      <c r="AB4778" s="18" t="str">
        <f aca="false">IF(W4778="DIMEC",S4778,IF(W4778="MEDCENTRO",U4778,""))</f>
        <v/>
      </c>
      <c r="AC4778" s="18" t="n">
        <f aca="false">IF(AA4778&lt;&gt;"COMPRAR",0,IF(AB4778="",I4778,MIN(I4778,AB4778)))</f>
        <v>0</v>
      </c>
      <c r="AD4778" s="19" t="n">
        <f aca="false">IF(AC4778&gt;0,AC4778*V4778,0)</f>
        <v>0</v>
      </c>
      <c r="AE4778" s="19" t="n">
        <f aca="false">IF(AC4778&gt;0,(M4778-V4778)*AC4778,0)</f>
        <v>0</v>
      </c>
      <c r="AF4778" s="16" t="str">
        <f aca="false">IF(AA4778&lt;&gt;"COMPRAR","",IF(AB4778="",IF(X4778="","",IF(X4778-V4778&lt;0.01,"EMPATE TÉCNICO","")),IF(AB4778&lt;I4778,"ESTOQUE INSUFICIENTE",IF(X4778="","",IF(X4778-V4778&lt;0.01,"EMPATE TÉCNICO","")))))</f>
        <v/>
      </c>
      <c r="AG4778" s="16" t="s">
        <v>547</v>
      </c>
      <c r="AH4778" s="16" t="s">
        <v>14620</v>
      </c>
    </row>
    <row r="4779" customFormat="false" ht="15" hidden="false" customHeight="false" outlineLevel="0" collapsed="false">
      <c r="A4779" s="16" t="s">
        <v>14776</v>
      </c>
      <c r="B4779" s="17" t="s">
        <v>14777</v>
      </c>
      <c r="C4779" s="16" t="s">
        <v>14778</v>
      </c>
      <c r="D4779" s="16" t="s">
        <v>3904</v>
      </c>
      <c r="E4779" s="18" t="n">
        <v>1</v>
      </c>
      <c r="F4779" s="16" t="s">
        <v>43</v>
      </c>
      <c r="G4779" s="18" t="n">
        <v>0</v>
      </c>
      <c r="H4779" s="16" t="n">
        <v>0.1</v>
      </c>
      <c r="I4779" s="18" t="n">
        <v>1</v>
      </c>
      <c r="J4779" s="19" t="n">
        <v>35.77</v>
      </c>
      <c r="K4779" s="19" t="n">
        <v>35.77</v>
      </c>
      <c r="L4779" s="19" t="n">
        <v>35.77</v>
      </c>
      <c r="M4779" s="19" t="n">
        <f aca="false">IF(J4779&gt;0,J4779,K4779)*E4779</f>
        <v>35.77</v>
      </c>
      <c r="N4779" s="20"/>
      <c r="O4779" s="21" t="str">
        <f aca="false">IF(R4779="","",ROUND(R4779*(1-Premissas!$B$4),4))</f>
        <v/>
      </c>
      <c r="P4779" s="22"/>
      <c r="Q4779" s="22"/>
      <c r="R4779" s="23"/>
      <c r="S4779" s="24"/>
      <c r="T4779" s="24"/>
      <c r="U4779" s="25"/>
      <c r="V4779" s="19" t="str">
        <f aca="false">IF(COUNT(N4779:Q4779)=0,"",MIN(N4779:Q4779))</f>
        <v/>
      </c>
      <c r="W4779" s="16" t="str">
        <f aca="false">IF(V4779="","",INDEX($N$4:$Q$4,MATCH(V4779,N4779:Q4779,0)))</f>
        <v/>
      </c>
      <c r="X4779" s="19" t="str">
        <f aca="false">IF(COUNT(N4779:Q4779)&lt;2,"",SMALL(N4779:Q4779,2))</f>
        <v/>
      </c>
      <c r="Y4779" s="26" t="str">
        <f aca="false">IF(OR(V4779="",M4779=0),"",V4779/M4779-1)</f>
        <v/>
      </c>
      <c r="Z4779" s="26" t="str">
        <f aca="false">IF(OR(V4779="",L4779=""),"",V4779/(L4779*E4779)-1)</f>
        <v/>
      </c>
      <c r="AA4779" s="16" t="str">
        <f aca="false">IF(V4779="","SEM OFERTA",IF(OR(Y4779&gt;Premissas!$B$11,Y4779&lt;Premissas!$B$12),"VERIFICAR - UNIDADE/EMBALAGEM",IF(Y4779&gt;Premissas!$B$6,"NÃO COMPRAR - REAJUSTE &gt;5%","COMPRAR")))</f>
        <v>SEM OFERTA</v>
      </c>
      <c r="AB4779" s="18" t="str">
        <f aca="false">IF(W4779="DIMEC",S4779,IF(W4779="MEDCENTRO",U4779,""))</f>
        <v/>
      </c>
      <c r="AC4779" s="18" t="n">
        <f aca="false">IF(AA4779&lt;&gt;"COMPRAR",0,IF(AB4779="",I4779,MIN(I4779,AB4779)))</f>
        <v>0</v>
      </c>
      <c r="AD4779" s="19" t="n">
        <f aca="false">IF(AC4779&gt;0,AC4779*V4779,0)</f>
        <v>0</v>
      </c>
      <c r="AE4779" s="19" t="n">
        <f aca="false">IF(AC4779&gt;0,(M4779-V4779)*AC4779,0)</f>
        <v>0</v>
      </c>
      <c r="AF4779" s="16" t="str">
        <f aca="false">IF(AA4779&lt;&gt;"COMPRAR","",IF(AB4779="",IF(X4779="","",IF(X4779-V4779&lt;0.01,"EMPATE TÉCNICO","")),IF(AB4779&lt;I4779,"ESTOQUE INSUFICIENTE",IF(X4779="","",IF(X4779-V4779&lt;0.01,"EMPATE TÉCNICO","")))))</f>
        <v/>
      </c>
      <c r="AG4779" s="16" t="s">
        <v>547</v>
      </c>
      <c r="AH4779" s="16" t="s">
        <v>14620</v>
      </c>
    </row>
    <row r="4780" customFormat="false" ht="15" hidden="false" customHeight="false" outlineLevel="0" collapsed="false">
      <c r="A4780" s="16" t="s">
        <v>14779</v>
      </c>
      <c r="B4780" s="17" t="s">
        <v>14780</v>
      </c>
      <c r="C4780" s="16" t="s">
        <v>14781</v>
      </c>
      <c r="D4780" s="16" t="s">
        <v>7449</v>
      </c>
      <c r="E4780" s="18" t="n">
        <v>1</v>
      </c>
      <c r="F4780" s="16" t="s">
        <v>41</v>
      </c>
      <c r="G4780" s="18" t="n">
        <v>1</v>
      </c>
      <c r="H4780" s="16" t="n">
        <v>0.5</v>
      </c>
      <c r="I4780" s="18" t="n">
        <v>1</v>
      </c>
      <c r="J4780" s="19" t="n">
        <v>57.52</v>
      </c>
      <c r="K4780" s="19" t="n">
        <v>57.52</v>
      </c>
      <c r="L4780" s="19" t="n">
        <v>57.52</v>
      </c>
      <c r="M4780" s="19" t="n">
        <f aca="false">IF(J4780&gt;0,J4780,K4780)*E4780</f>
        <v>57.52</v>
      </c>
      <c r="N4780" s="20"/>
      <c r="O4780" s="21" t="str">
        <f aca="false">IF(R4780="","",ROUND(R4780*(1-Premissas!$B$4),4))</f>
        <v/>
      </c>
      <c r="P4780" s="22"/>
      <c r="Q4780" s="22"/>
      <c r="R4780" s="23"/>
      <c r="S4780" s="24"/>
      <c r="T4780" s="24"/>
      <c r="U4780" s="25"/>
      <c r="V4780" s="19" t="str">
        <f aca="false">IF(COUNT(N4780:Q4780)=0,"",MIN(N4780:Q4780))</f>
        <v/>
      </c>
      <c r="W4780" s="16" t="str">
        <f aca="false">IF(V4780="","",INDEX($N$4:$Q$4,MATCH(V4780,N4780:Q4780,0)))</f>
        <v/>
      </c>
      <c r="X4780" s="19" t="str">
        <f aca="false">IF(COUNT(N4780:Q4780)&lt;2,"",SMALL(N4780:Q4780,2))</f>
        <v/>
      </c>
      <c r="Y4780" s="26" t="str">
        <f aca="false">IF(OR(V4780="",M4780=0),"",V4780/M4780-1)</f>
        <v/>
      </c>
      <c r="Z4780" s="26" t="str">
        <f aca="false">IF(OR(V4780="",L4780=""),"",V4780/(L4780*E4780)-1)</f>
        <v/>
      </c>
      <c r="AA4780" s="16" t="str">
        <f aca="false">IF(V4780="","SEM OFERTA",IF(OR(Y4780&gt;Premissas!$B$11,Y4780&lt;Premissas!$B$12),"VERIFICAR - UNIDADE/EMBALAGEM",IF(Y4780&gt;Premissas!$B$6,"NÃO COMPRAR - REAJUSTE &gt;5%","COMPRAR")))</f>
        <v>SEM OFERTA</v>
      </c>
      <c r="AB4780" s="18" t="str">
        <f aca="false">IF(W4780="DIMEC",S4780,IF(W4780="MEDCENTRO",U4780,""))</f>
        <v/>
      </c>
      <c r="AC4780" s="18" t="n">
        <f aca="false">IF(AA4780&lt;&gt;"COMPRAR",0,IF(AB4780="",I4780,MIN(I4780,AB4780)))</f>
        <v>0</v>
      </c>
      <c r="AD4780" s="19" t="n">
        <f aca="false">IF(AC4780&gt;0,AC4780*V4780,0)</f>
        <v>0</v>
      </c>
      <c r="AE4780" s="19" t="n">
        <f aca="false">IF(AC4780&gt;0,(M4780-V4780)*AC4780,0)</f>
        <v>0</v>
      </c>
      <c r="AF4780" s="16" t="str">
        <f aca="false">IF(AA4780&lt;&gt;"COMPRAR","",IF(AB4780="",IF(X4780="","",IF(X4780-V4780&lt;0.01,"EMPATE TÉCNICO","")),IF(AB4780&lt;I4780,"ESTOQUE INSUFICIENTE",IF(X4780="","",IF(X4780-V4780&lt;0.01,"EMPATE TÉCNICO","")))))</f>
        <v/>
      </c>
      <c r="AG4780" s="16" t="s">
        <v>7450</v>
      </c>
      <c r="AH4780" s="16" t="s">
        <v>14620</v>
      </c>
    </row>
    <row r="4781" customFormat="false" ht="15" hidden="false" customHeight="false" outlineLevel="0" collapsed="false">
      <c r="A4781" s="16" t="s">
        <v>14782</v>
      </c>
      <c r="B4781" s="17" t="s">
        <v>14783</v>
      </c>
      <c r="C4781" s="16" t="s">
        <v>14784</v>
      </c>
      <c r="D4781" s="16" t="s">
        <v>7321</v>
      </c>
      <c r="E4781" s="18" t="n">
        <v>1</v>
      </c>
      <c r="F4781" s="16" t="s">
        <v>41</v>
      </c>
      <c r="G4781" s="18" t="n">
        <v>2</v>
      </c>
      <c r="H4781" s="16" t="n">
        <v>2.1</v>
      </c>
      <c r="I4781" s="18" t="n">
        <v>4</v>
      </c>
      <c r="J4781" s="19" t="n">
        <v>68.41</v>
      </c>
      <c r="K4781" s="19" t="n">
        <v>68.41</v>
      </c>
      <c r="L4781" s="19" t="n">
        <v>68.41</v>
      </c>
      <c r="M4781" s="19" t="n">
        <f aca="false">IF(J4781&gt;0,J4781,K4781)*E4781</f>
        <v>68.41</v>
      </c>
      <c r="N4781" s="20"/>
      <c r="O4781" s="21" t="str">
        <f aca="false">IF(R4781="","",ROUND(R4781*(1-Premissas!$B$4),4))</f>
        <v/>
      </c>
      <c r="P4781" s="22"/>
      <c r="Q4781" s="22"/>
      <c r="R4781" s="23"/>
      <c r="S4781" s="24"/>
      <c r="T4781" s="24"/>
      <c r="U4781" s="25"/>
      <c r="V4781" s="19" t="str">
        <f aca="false">IF(COUNT(N4781:Q4781)=0,"",MIN(N4781:Q4781))</f>
        <v/>
      </c>
      <c r="W4781" s="16" t="str">
        <f aca="false">IF(V4781="","",INDEX($N$4:$Q$4,MATCH(V4781,N4781:Q4781,0)))</f>
        <v/>
      </c>
      <c r="X4781" s="19" t="str">
        <f aca="false">IF(COUNT(N4781:Q4781)&lt;2,"",SMALL(N4781:Q4781,2))</f>
        <v/>
      </c>
      <c r="Y4781" s="26" t="str">
        <f aca="false">IF(OR(V4781="",M4781=0),"",V4781/M4781-1)</f>
        <v/>
      </c>
      <c r="Z4781" s="26" t="str">
        <f aca="false">IF(OR(V4781="",L4781=""),"",V4781/(L4781*E4781)-1)</f>
        <v/>
      </c>
      <c r="AA4781" s="16" t="str">
        <f aca="false">IF(V4781="","SEM OFERTA",IF(OR(Y4781&gt;Premissas!$B$11,Y4781&lt;Premissas!$B$12),"VERIFICAR - UNIDADE/EMBALAGEM",IF(Y4781&gt;Premissas!$B$6,"NÃO COMPRAR - REAJUSTE &gt;5%","COMPRAR")))</f>
        <v>SEM OFERTA</v>
      </c>
      <c r="AB4781" s="18" t="str">
        <f aca="false">IF(W4781="DIMEC",S4781,IF(W4781="MEDCENTRO",U4781,""))</f>
        <v/>
      </c>
      <c r="AC4781" s="18" t="n">
        <f aca="false">IF(AA4781&lt;&gt;"COMPRAR",0,IF(AB4781="",I4781,MIN(I4781,AB4781)))</f>
        <v>0</v>
      </c>
      <c r="AD4781" s="19" t="n">
        <f aca="false">IF(AC4781&gt;0,AC4781*V4781,0)</f>
        <v>0</v>
      </c>
      <c r="AE4781" s="19" t="n">
        <f aca="false">IF(AC4781&gt;0,(M4781-V4781)*AC4781,0)</f>
        <v>0</v>
      </c>
      <c r="AF4781" s="16" t="str">
        <f aca="false">IF(AA4781&lt;&gt;"COMPRAR","",IF(AB4781="",IF(X4781="","",IF(X4781-V4781&lt;0.01,"EMPATE TÉCNICO","")),IF(AB4781&lt;I4781,"ESTOQUE INSUFICIENTE",IF(X4781="","",IF(X4781-V4781&lt;0.01,"EMPATE TÉCNICO","")))))</f>
        <v/>
      </c>
      <c r="AG4781" s="16" t="s">
        <v>547</v>
      </c>
      <c r="AH4781" s="16" t="s">
        <v>14620</v>
      </c>
    </row>
    <row r="4782" customFormat="false" ht="15" hidden="false" customHeight="false" outlineLevel="0" collapsed="false">
      <c r="A4782" s="16" t="s">
        <v>14785</v>
      </c>
      <c r="B4782" s="17" t="s">
        <v>14786</v>
      </c>
      <c r="C4782" s="16" t="s">
        <v>14787</v>
      </c>
      <c r="D4782" s="16" t="s">
        <v>14788</v>
      </c>
      <c r="E4782" s="18" t="n">
        <v>1</v>
      </c>
      <c r="F4782" s="16" t="s">
        <v>43</v>
      </c>
      <c r="G4782" s="18" t="n">
        <v>0</v>
      </c>
      <c r="H4782" s="16" t="n">
        <v>0.1</v>
      </c>
      <c r="I4782" s="18" t="n">
        <v>1</v>
      </c>
      <c r="J4782" s="19" t="n">
        <v>82.5275</v>
      </c>
      <c r="K4782" s="19" t="n">
        <v>82.5275</v>
      </c>
      <c r="L4782" s="19" t="n">
        <v>82.5275</v>
      </c>
      <c r="M4782" s="19" t="n">
        <f aca="false">IF(J4782&gt;0,J4782,K4782)*E4782</f>
        <v>82.5275</v>
      </c>
      <c r="N4782" s="20"/>
      <c r="O4782" s="21" t="str">
        <f aca="false">IF(R4782="","",ROUND(R4782*(1-Premissas!$B$4),4))</f>
        <v/>
      </c>
      <c r="P4782" s="22"/>
      <c r="Q4782" s="22"/>
      <c r="R4782" s="23"/>
      <c r="S4782" s="24"/>
      <c r="T4782" s="24"/>
      <c r="U4782" s="25"/>
      <c r="V4782" s="19" t="str">
        <f aca="false">IF(COUNT(N4782:Q4782)=0,"",MIN(N4782:Q4782))</f>
        <v/>
      </c>
      <c r="W4782" s="16" t="str">
        <f aca="false">IF(V4782="","",INDEX($N$4:$Q$4,MATCH(V4782,N4782:Q4782,0)))</f>
        <v/>
      </c>
      <c r="X4782" s="19" t="str">
        <f aca="false">IF(COUNT(N4782:Q4782)&lt;2,"",SMALL(N4782:Q4782,2))</f>
        <v/>
      </c>
      <c r="Y4782" s="26" t="str">
        <f aca="false">IF(OR(V4782="",M4782=0),"",V4782/M4782-1)</f>
        <v/>
      </c>
      <c r="Z4782" s="26" t="str">
        <f aca="false">IF(OR(V4782="",L4782=""),"",V4782/(L4782*E4782)-1)</f>
        <v/>
      </c>
      <c r="AA4782" s="16" t="str">
        <f aca="false">IF(V4782="","SEM OFERTA",IF(OR(Y4782&gt;Premissas!$B$11,Y4782&lt;Premissas!$B$12),"VERIFICAR - UNIDADE/EMBALAGEM",IF(Y4782&gt;Premissas!$B$6,"NÃO COMPRAR - REAJUSTE &gt;5%","COMPRAR")))</f>
        <v>SEM OFERTA</v>
      </c>
      <c r="AB4782" s="18" t="str">
        <f aca="false">IF(W4782="DIMEC",S4782,IF(W4782="MEDCENTRO",U4782,""))</f>
        <v/>
      </c>
      <c r="AC4782" s="18" t="n">
        <f aca="false">IF(AA4782&lt;&gt;"COMPRAR",0,IF(AB4782="",I4782,MIN(I4782,AB4782)))</f>
        <v>0</v>
      </c>
      <c r="AD4782" s="19" t="n">
        <f aca="false">IF(AC4782&gt;0,AC4782*V4782,0)</f>
        <v>0</v>
      </c>
      <c r="AE4782" s="19" t="n">
        <f aca="false">IF(AC4782&gt;0,(M4782-V4782)*AC4782,0)</f>
        <v>0</v>
      </c>
      <c r="AF4782" s="16" t="str">
        <f aca="false">IF(AA4782&lt;&gt;"COMPRAR","",IF(AB4782="",IF(X4782="","",IF(X4782-V4782&lt;0.01,"EMPATE TÉCNICO","")),IF(AB4782&lt;I4782,"ESTOQUE INSUFICIENTE",IF(X4782="","",IF(X4782-V4782&lt;0.01,"EMPATE TÉCNICO","")))))</f>
        <v/>
      </c>
      <c r="AG4782" s="16" t="s">
        <v>328</v>
      </c>
      <c r="AH4782" s="16" t="s">
        <v>14620</v>
      </c>
    </row>
    <row r="4783" customFormat="false" ht="15" hidden="false" customHeight="false" outlineLevel="0" collapsed="false">
      <c r="A4783" s="16" t="s">
        <v>14789</v>
      </c>
      <c r="B4783" s="17" t="s">
        <v>14790</v>
      </c>
      <c r="C4783" s="16" t="s">
        <v>14791</v>
      </c>
      <c r="D4783" s="16" t="s">
        <v>14788</v>
      </c>
      <c r="E4783" s="18" t="n">
        <v>1</v>
      </c>
      <c r="F4783" s="16" t="s">
        <v>42</v>
      </c>
      <c r="G4783" s="18" t="n">
        <v>0</v>
      </c>
      <c r="H4783" s="16" t="n">
        <v>0.3</v>
      </c>
      <c r="I4783" s="18" t="n">
        <v>1</v>
      </c>
      <c r="J4783" s="19" t="n">
        <v>62.4675</v>
      </c>
      <c r="K4783" s="19" t="n">
        <v>62.4675</v>
      </c>
      <c r="L4783" s="19" t="n">
        <v>62.4675</v>
      </c>
      <c r="M4783" s="19" t="n">
        <f aca="false">IF(J4783&gt;0,J4783,K4783)*E4783</f>
        <v>62.4675</v>
      </c>
      <c r="N4783" s="20"/>
      <c r="O4783" s="21" t="str">
        <f aca="false">IF(R4783="","",ROUND(R4783*(1-Premissas!$B$4),4))</f>
        <v/>
      </c>
      <c r="P4783" s="22"/>
      <c r="Q4783" s="22"/>
      <c r="R4783" s="23"/>
      <c r="S4783" s="24"/>
      <c r="T4783" s="24"/>
      <c r="U4783" s="25"/>
      <c r="V4783" s="19" t="str">
        <f aca="false">IF(COUNT(N4783:Q4783)=0,"",MIN(N4783:Q4783))</f>
        <v/>
      </c>
      <c r="W4783" s="16" t="str">
        <f aca="false">IF(V4783="","",INDEX($N$4:$Q$4,MATCH(V4783,N4783:Q4783,0)))</f>
        <v/>
      </c>
      <c r="X4783" s="19" t="str">
        <f aca="false">IF(COUNT(N4783:Q4783)&lt;2,"",SMALL(N4783:Q4783,2))</f>
        <v/>
      </c>
      <c r="Y4783" s="26" t="str">
        <f aca="false">IF(OR(V4783="",M4783=0),"",V4783/M4783-1)</f>
        <v/>
      </c>
      <c r="Z4783" s="26" t="str">
        <f aca="false">IF(OR(V4783="",L4783=""),"",V4783/(L4783*E4783)-1)</f>
        <v/>
      </c>
      <c r="AA4783" s="16" t="str">
        <f aca="false">IF(V4783="","SEM OFERTA",IF(OR(Y4783&gt;Premissas!$B$11,Y4783&lt;Premissas!$B$12),"VERIFICAR - UNIDADE/EMBALAGEM",IF(Y4783&gt;Premissas!$B$6,"NÃO COMPRAR - REAJUSTE &gt;5%","COMPRAR")))</f>
        <v>SEM OFERTA</v>
      </c>
      <c r="AB4783" s="18" t="str">
        <f aca="false">IF(W4783="DIMEC",S4783,IF(W4783="MEDCENTRO",U4783,""))</f>
        <v/>
      </c>
      <c r="AC4783" s="18" t="n">
        <f aca="false">IF(AA4783&lt;&gt;"COMPRAR",0,IF(AB4783="",I4783,MIN(I4783,AB4783)))</f>
        <v>0</v>
      </c>
      <c r="AD4783" s="19" t="n">
        <f aca="false">IF(AC4783&gt;0,AC4783*V4783,0)</f>
        <v>0</v>
      </c>
      <c r="AE4783" s="19" t="n">
        <f aca="false">IF(AC4783&gt;0,(M4783-V4783)*AC4783,0)</f>
        <v>0</v>
      </c>
      <c r="AF4783" s="16" t="str">
        <f aca="false">IF(AA4783&lt;&gt;"COMPRAR","",IF(AB4783="",IF(X4783="","",IF(X4783-V4783&lt;0.01,"EMPATE TÉCNICO","")),IF(AB4783&lt;I4783,"ESTOQUE INSUFICIENTE",IF(X4783="","",IF(X4783-V4783&lt;0.01,"EMPATE TÉCNICO","")))))</f>
        <v/>
      </c>
      <c r="AG4783" s="16" t="s">
        <v>328</v>
      </c>
      <c r="AH4783" s="16" t="s">
        <v>14620</v>
      </c>
    </row>
    <row r="4784" customFormat="false" ht="15" hidden="false" customHeight="false" outlineLevel="0" collapsed="false">
      <c r="A4784" s="16" t="s">
        <v>14792</v>
      </c>
      <c r="B4784" s="17" t="s">
        <v>14793</v>
      </c>
      <c r="C4784" s="16" t="s">
        <v>14794</v>
      </c>
      <c r="D4784" s="16" t="s">
        <v>14788</v>
      </c>
      <c r="E4784" s="18" t="n">
        <v>1</v>
      </c>
      <c r="F4784" s="16" t="s">
        <v>41</v>
      </c>
      <c r="G4784" s="18" t="n">
        <v>1</v>
      </c>
      <c r="H4784" s="16" t="n">
        <v>0.5</v>
      </c>
      <c r="I4784" s="18" t="n">
        <v>1</v>
      </c>
      <c r="J4784" s="19" t="n">
        <v>76.9183333333333</v>
      </c>
      <c r="K4784" s="19" t="n">
        <v>76.9183333333333</v>
      </c>
      <c r="L4784" s="19" t="n">
        <v>76.9183</v>
      </c>
      <c r="M4784" s="19" t="n">
        <f aca="false">IF(J4784&gt;0,J4784,K4784)*E4784</f>
        <v>76.9183333333333</v>
      </c>
      <c r="N4784" s="20"/>
      <c r="O4784" s="21" t="str">
        <f aca="false">IF(R4784="","",ROUND(R4784*(1-Premissas!$B$4),4))</f>
        <v/>
      </c>
      <c r="P4784" s="22"/>
      <c r="Q4784" s="22"/>
      <c r="R4784" s="23"/>
      <c r="S4784" s="24"/>
      <c r="T4784" s="24"/>
      <c r="U4784" s="25"/>
      <c r="V4784" s="19" t="str">
        <f aca="false">IF(COUNT(N4784:Q4784)=0,"",MIN(N4784:Q4784))</f>
        <v/>
      </c>
      <c r="W4784" s="16" t="str">
        <f aca="false">IF(V4784="","",INDEX($N$4:$Q$4,MATCH(V4784,N4784:Q4784,0)))</f>
        <v/>
      </c>
      <c r="X4784" s="19" t="str">
        <f aca="false">IF(COUNT(N4784:Q4784)&lt;2,"",SMALL(N4784:Q4784,2))</f>
        <v/>
      </c>
      <c r="Y4784" s="26" t="str">
        <f aca="false">IF(OR(V4784="",M4784=0),"",V4784/M4784-1)</f>
        <v/>
      </c>
      <c r="Z4784" s="26" t="str">
        <f aca="false">IF(OR(V4784="",L4784=""),"",V4784/(L4784*E4784)-1)</f>
        <v/>
      </c>
      <c r="AA4784" s="16" t="str">
        <f aca="false">IF(V4784="","SEM OFERTA",IF(OR(Y4784&gt;Premissas!$B$11,Y4784&lt;Premissas!$B$12),"VERIFICAR - UNIDADE/EMBALAGEM",IF(Y4784&gt;Premissas!$B$6,"NÃO COMPRAR - REAJUSTE &gt;5%","COMPRAR")))</f>
        <v>SEM OFERTA</v>
      </c>
      <c r="AB4784" s="18" t="str">
        <f aca="false">IF(W4784="DIMEC",S4784,IF(W4784="MEDCENTRO",U4784,""))</f>
        <v/>
      </c>
      <c r="AC4784" s="18" t="n">
        <f aca="false">IF(AA4784&lt;&gt;"COMPRAR",0,IF(AB4784="",I4784,MIN(I4784,AB4784)))</f>
        <v>0</v>
      </c>
      <c r="AD4784" s="19" t="n">
        <f aca="false">IF(AC4784&gt;0,AC4784*V4784,0)</f>
        <v>0</v>
      </c>
      <c r="AE4784" s="19" t="n">
        <f aca="false">IF(AC4784&gt;0,(M4784-V4784)*AC4784,0)</f>
        <v>0</v>
      </c>
      <c r="AF4784" s="16" t="str">
        <f aca="false">IF(AA4784&lt;&gt;"COMPRAR","",IF(AB4784="",IF(X4784="","",IF(X4784-V4784&lt;0.01,"EMPATE TÉCNICO","")),IF(AB4784&lt;I4784,"ESTOQUE INSUFICIENTE",IF(X4784="","",IF(X4784-V4784&lt;0.01,"EMPATE TÉCNICO","")))))</f>
        <v/>
      </c>
      <c r="AG4784" s="16" t="s">
        <v>328</v>
      </c>
      <c r="AH4784" s="16" t="s">
        <v>14620</v>
      </c>
    </row>
    <row r="4785" customFormat="false" ht="15" hidden="false" customHeight="false" outlineLevel="0" collapsed="false">
      <c r="A4785" s="16" t="s">
        <v>14795</v>
      </c>
      <c r="B4785" s="17" t="s">
        <v>14796</v>
      </c>
      <c r="C4785" s="16" t="s">
        <v>14797</v>
      </c>
      <c r="D4785" s="16" t="s">
        <v>3600</v>
      </c>
      <c r="E4785" s="18" t="n">
        <v>1</v>
      </c>
      <c r="F4785" s="16" t="s">
        <v>41</v>
      </c>
      <c r="G4785" s="18" t="n">
        <v>8</v>
      </c>
      <c r="H4785" s="16" t="n">
        <v>3.2</v>
      </c>
      <c r="I4785" s="18" t="n">
        <v>1</v>
      </c>
      <c r="J4785" s="19" t="n">
        <v>28.39</v>
      </c>
      <c r="K4785" s="19" t="n">
        <v>28.39</v>
      </c>
      <c r="L4785" s="19" t="n">
        <v>28.39</v>
      </c>
      <c r="M4785" s="19" t="n">
        <f aca="false">IF(J4785&gt;0,J4785,K4785)*E4785</f>
        <v>28.39</v>
      </c>
      <c r="N4785" s="20"/>
      <c r="O4785" s="21" t="str">
        <f aca="false">IF(R4785="","",ROUND(R4785*(1-Premissas!$B$4),4))</f>
        <v/>
      </c>
      <c r="P4785" s="22"/>
      <c r="Q4785" s="22"/>
      <c r="R4785" s="23"/>
      <c r="S4785" s="24"/>
      <c r="T4785" s="24"/>
      <c r="U4785" s="25"/>
      <c r="V4785" s="19" t="str">
        <f aca="false">IF(COUNT(N4785:Q4785)=0,"",MIN(N4785:Q4785))</f>
        <v/>
      </c>
      <c r="W4785" s="16" t="str">
        <f aca="false">IF(V4785="","",INDEX($N$4:$Q$4,MATCH(V4785,N4785:Q4785,0)))</f>
        <v/>
      </c>
      <c r="X4785" s="19" t="str">
        <f aca="false">IF(COUNT(N4785:Q4785)&lt;2,"",SMALL(N4785:Q4785,2))</f>
        <v/>
      </c>
      <c r="Y4785" s="26" t="str">
        <f aca="false">IF(OR(V4785="",M4785=0),"",V4785/M4785-1)</f>
        <v/>
      </c>
      <c r="Z4785" s="26" t="str">
        <f aca="false">IF(OR(V4785="",L4785=""),"",V4785/(L4785*E4785)-1)</f>
        <v/>
      </c>
      <c r="AA4785" s="16" t="str">
        <f aca="false">IF(V4785="","SEM OFERTA",IF(OR(Y4785&gt;Premissas!$B$11,Y4785&lt;Premissas!$B$12),"VERIFICAR - UNIDADE/EMBALAGEM",IF(Y4785&gt;Premissas!$B$6,"NÃO COMPRAR - REAJUSTE &gt;5%","COMPRAR")))</f>
        <v>SEM OFERTA</v>
      </c>
      <c r="AB4785" s="18" t="str">
        <f aca="false">IF(W4785="DIMEC",S4785,IF(W4785="MEDCENTRO",U4785,""))</f>
        <v/>
      </c>
      <c r="AC4785" s="18" t="n">
        <f aca="false">IF(AA4785&lt;&gt;"COMPRAR",0,IF(AB4785="",I4785,MIN(I4785,AB4785)))</f>
        <v>0</v>
      </c>
      <c r="AD4785" s="19" t="n">
        <f aca="false">IF(AC4785&gt;0,AC4785*V4785,0)</f>
        <v>0</v>
      </c>
      <c r="AE4785" s="19" t="n">
        <f aca="false">IF(AC4785&gt;0,(M4785-V4785)*AC4785,0)</f>
        <v>0</v>
      </c>
      <c r="AF4785" s="16" t="str">
        <f aca="false">IF(AA4785&lt;&gt;"COMPRAR","",IF(AB4785="",IF(X4785="","",IF(X4785-V4785&lt;0.01,"EMPATE TÉCNICO","")),IF(AB4785&lt;I4785,"ESTOQUE INSUFICIENTE",IF(X4785="","",IF(X4785-V4785&lt;0.01,"EMPATE TÉCNICO","")))))</f>
        <v/>
      </c>
      <c r="AG4785" s="16" t="s">
        <v>547</v>
      </c>
      <c r="AH4785" s="16" t="s">
        <v>14620</v>
      </c>
    </row>
    <row r="4786" customFormat="false" ht="15" hidden="false" customHeight="false" outlineLevel="0" collapsed="false">
      <c r="A4786" s="16" t="s">
        <v>14798</v>
      </c>
      <c r="B4786" s="17" t="s">
        <v>14799</v>
      </c>
      <c r="C4786" s="16" t="s">
        <v>14800</v>
      </c>
      <c r="D4786" s="16" t="s">
        <v>3904</v>
      </c>
      <c r="E4786" s="18" t="n">
        <v>1</v>
      </c>
      <c r="F4786" s="16" t="s">
        <v>42</v>
      </c>
      <c r="G4786" s="18" t="n">
        <v>0</v>
      </c>
      <c r="H4786" s="16" t="n">
        <v>0.2</v>
      </c>
      <c r="I4786" s="18" t="n">
        <v>1</v>
      </c>
      <c r="J4786" s="19" t="n">
        <v>50.02</v>
      </c>
      <c r="K4786" s="19" t="n">
        <v>50.02</v>
      </c>
      <c r="L4786" s="19" t="n">
        <v>50.02</v>
      </c>
      <c r="M4786" s="19" t="n">
        <f aca="false">IF(J4786&gt;0,J4786,K4786)*E4786</f>
        <v>50.02</v>
      </c>
      <c r="N4786" s="20"/>
      <c r="O4786" s="21" t="str">
        <f aca="false">IF(R4786="","",ROUND(R4786*(1-Premissas!$B$4),4))</f>
        <v/>
      </c>
      <c r="P4786" s="22"/>
      <c r="Q4786" s="22"/>
      <c r="R4786" s="23"/>
      <c r="S4786" s="24"/>
      <c r="T4786" s="24"/>
      <c r="U4786" s="25"/>
      <c r="V4786" s="19" t="str">
        <f aca="false">IF(COUNT(N4786:Q4786)=0,"",MIN(N4786:Q4786))</f>
        <v/>
      </c>
      <c r="W4786" s="16" t="str">
        <f aca="false">IF(V4786="","",INDEX($N$4:$Q$4,MATCH(V4786,N4786:Q4786,0)))</f>
        <v/>
      </c>
      <c r="X4786" s="19" t="str">
        <f aca="false">IF(COUNT(N4786:Q4786)&lt;2,"",SMALL(N4786:Q4786,2))</f>
        <v/>
      </c>
      <c r="Y4786" s="26" t="str">
        <f aca="false">IF(OR(V4786="",M4786=0),"",V4786/M4786-1)</f>
        <v/>
      </c>
      <c r="Z4786" s="26" t="str">
        <f aca="false">IF(OR(V4786="",L4786=""),"",V4786/(L4786*E4786)-1)</f>
        <v/>
      </c>
      <c r="AA4786" s="16" t="str">
        <f aca="false">IF(V4786="","SEM OFERTA",IF(OR(Y4786&gt;Premissas!$B$11,Y4786&lt;Premissas!$B$12),"VERIFICAR - UNIDADE/EMBALAGEM",IF(Y4786&gt;Premissas!$B$6,"NÃO COMPRAR - REAJUSTE &gt;5%","COMPRAR")))</f>
        <v>SEM OFERTA</v>
      </c>
      <c r="AB4786" s="18" t="str">
        <f aca="false">IF(W4786="DIMEC",S4786,IF(W4786="MEDCENTRO",U4786,""))</f>
        <v/>
      </c>
      <c r="AC4786" s="18" t="n">
        <f aca="false">IF(AA4786&lt;&gt;"COMPRAR",0,IF(AB4786="",I4786,MIN(I4786,AB4786)))</f>
        <v>0</v>
      </c>
      <c r="AD4786" s="19" t="n">
        <f aca="false">IF(AC4786&gt;0,AC4786*V4786,0)</f>
        <v>0</v>
      </c>
      <c r="AE4786" s="19" t="n">
        <f aca="false">IF(AC4786&gt;0,(M4786-V4786)*AC4786,0)</f>
        <v>0</v>
      </c>
      <c r="AF4786" s="16" t="str">
        <f aca="false">IF(AA4786&lt;&gt;"COMPRAR","",IF(AB4786="",IF(X4786="","",IF(X4786-V4786&lt;0.01,"EMPATE TÉCNICO","")),IF(AB4786&lt;I4786,"ESTOQUE INSUFICIENTE",IF(X4786="","",IF(X4786-V4786&lt;0.01,"EMPATE TÉCNICO","")))))</f>
        <v/>
      </c>
      <c r="AG4786" s="16" t="s">
        <v>2034</v>
      </c>
      <c r="AH4786" s="16" t="s">
        <v>14620</v>
      </c>
    </row>
    <row r="4787" customFormat="false" ht="15" hidden="false" customHeight="false" outlineLevel="0" collapsed="false">
      <c r="A4787" s="16" t="s">
        <v>14801</v>
      </c>
      <c r="B4787" s="17" t="s">
        <v>14802</v>
      </c>
      <c r="C4787" s="16" t="s">
        <v>14803</v>
      </c>
      <c r="D4787" s="16" t="s">
        <v>3904</v>
      </c>
      <c r="E4787" s="18" t="n">
        <v>1</v>
      </c>
      <c r="F4787" s="16" t="s">
        <v>43</v>
      </c>
      <c r="G4787" s="18" t="n">
        <v>0</v>
      </c>
      <c r="H4787" s="16" t="n">
        <v>0.1</v>
      </c>
      <c r="I4787" s="18" t="n">
        <v>1</v>
      </c>
      <c r="J4787" s="19" t="n">
        <v>50.02</v>
      </c>
      <c r="K4787" s="19" t="n">
        <v>50.02</v>
      </c>
      <c r="L4787" s="19" t="n">
        <v>50.02</v>
      </c>
      <c r="M4787" s="19" t="n">
        <f aca="false">IF(J4787&gt;0,J4787,K4787)*E4787</f>
        <v>50.02</v>
      </c>
      <c r="N4787" s="20"/>
      <c r="O4787" s="21" t="str">
        <f aca="false">IF(R4787="","",ROUND(R4787*(1-Premissas!$B$4),4))</f>
        <v/>
      </c>
      <c r="P4787" s="22"/>
      <c r="Q4787" s="22"/>
      <c r="R4787" s="23"/>
      <c r="S4787" s="24"/>
      <c r="T4787" s="24"/>
      <c r="U4787" s="25"/>
      <c r="V4787" s="19" t="str">
        <f aca="false">IF(COUNT(N4787:Q4787)=0,"",MIN(N4787:Q4787))</f>
        <v/>
      </c>
      <c r="W4787" s="16" t="str">
        <f aca="false">IF(V4787="","",INDEX($N$4:$Q$4,MATCH(V4787,N4787:Q4787,0)))</f>
        <v/>
      </c>
      <c r="X4787" s="19" t="str">
        <f aca="false">IF(COUNT(N4787:Q4787)&lt;2,"",SMALL(N4787:Q4787,2))</f>
        <v/>
      </c>
      <c r="Y4787" s="26" t="str">
        <f aca="false">IF(OR(V4787="",M4787=0),"",V4787/M4787-1)</f>
        <v/>
      </c>
      <c r="Z4787" s="26" t="str">
        <f aca="false">IF(OR(V4787="",L4787=""),"",V4787/(L4787*E4787)-1)</f>
        <v/>
      </c>
      <c r="AA4787" s="16" t="str">
        <f aca="false">IF(V4787="","SEM OFERTA",IF(OR(Y4787&gt;Premissas!$B$11,Y4787&lt;Premissas!$B$12),"VERIFICAR - UNIDADE/EMBALAGEM",IF(Y4787&gt;Premissas!$B$6,"NÃO COMPRAR - REAJUSTE &gt;5%","COMPRAR")))</f>
        <v>SEM OFERTA</v>
      </c>
      <c r="AB4787" s="18" t="str">
        <f aca="false">IF(W4787="DIMEC",S4787,IF(W4787="MEDCENTRO",U4787,""))</f>
        <v/>
      </c>
      <c r="AC4787" s="18" t="n">
        <f aca="false">IF(AA4787&lt;&gt;"COMPRAR",0,IF(AB4787="",I4787,MIN(I4787,AB4787)))</f>
        <v>0</v>
      </c>
      <c r="AD4787" s="19" t="n">
        <f aca="false">IF(AC4787&gt;0,AC4787*V4787,0)</f>
        <v>0</v>
      </c>
      <c r="AE4787" s="19" t="n">
        <f aca="false">IF(AC4787&gt;0,(M4787-V4787)*AC4787,0)</f>
        <v>0</v>
      </c>
      <c r="AF4787" s="16" t="str">
        <f aca="false">IF(AA4787&lt;&gt;"COMPRAR","",IF(AB4787="",IF(X4787="","",IF(X4787-V4787&lt;0.01,"EMPATE TÉCNICO","")),IF(AB4787&lt;I4787,"ESTOQUE INSUFICIENTE",IF(X4787="","",IF(X4787-V4787&lt;0.01,"EMPATE TÉCNICO","")))))</f>
        <v/>
      </c>
      <c r="AG4787" s="16" t="s">
        <v>2034</v>
      </c>
      <c r="AH4787" s="16" t="s">
        <v>14620</v>
      </c>
    </row>
    <row r="4788" customFormat="false" ht="15" hidden="false" customHeight="false" outlineLevel="0" collapsed="false">
      <c r="A4788" s="16" t="s">
        <v>14804</v>
      </c>
      <c r="B4788" s="17" t="s">
        <v>14805</v>
      </c>
      <c r="C4788" s="16" t="s">
        <v>14806</v>
      </c>
      <c r="D4788" s="16" t="s">
        <v>3904</v>
      </c>
      <c r="E4788" s="18" t="n">
        <v>1</v>
      </c>
      <c r="F4788" s="16" t="s">
        <v>42</v>
      </c>
      <c r="G4788" s="18" t="n">
        <v>2</v>
      </c>
      <c r="H4788" s="16" t="n">
        <v>1</v>
      </c>
      <c r="I4788" s="18" t="n">
        <v>1</v>
      </c>
      <c r="J4788" s="19" t="n">
        <v>32.14</v>
      </c>
      <c r="K4788" s="19" t="n">
        <v>32.14</v>
      </c>
      <c r="L4788" s="19" t="n">
        <v>32.14</v>
      </c>
      <c r="M4788" s="19" t="n">
        <f aca="false">IF(J4788&gt;0,J4788,K4788)*E4788</f>
        <v>32.14</v>
      </c>
      <c r="N4788" s="20"/>
      <c r="O4788" s="21" t="str">
        <f aca="false">IF(R4788="","",ROUND(R4788*(1-Premissas!$B$4),4))</f>
        <v/>
      </c>
      <c r="P4788" s="22"/>
      <c r="Q4788" s="22"/>
      <c r="R4788" s="23"/>
      <c r="S4788" s="24"/>
      <c r="T4788" s="24"/>
      <c r="U4788" s="25"/>
      <c r="V4788" s="19" t="str">
        <f aca="false">IF(COUNT(N4788:Q4788)=0,"",MIN(N4788:Q4788))</f>
        <v/>
      </c>
      <c r="W4788" s="16" t="str">
        <f aca="false">IF(V4788="","",INDEX($N$4:$Q$4,MATCH(V4788,N4788:Q4788,0)))</f>
        <v/>
      </c>
      <c r="X4788" s="19" t="str">
        <f aca="false">IF(COUNT(N4788:Q4788)&lt;2,"",SMALL(N4788:Q4788,2))</f>
        <v/>
      </c>
      <c r="Y4788" s="26" t="str">
        <f aca="false">IF(OR(V4788="",M4788=0),"",V4788/M4788-1)</f>
        <v/>
      </c>
      <c r="Z4788" s="26" t="str">
        <f aca="false">IF(OR(V4788="",L4788=""),"",V4788/(L4788*E4788)-1)</f>
        <v/>
      </c>
      <c r="AA4788" s="16" t="str">
        <f aca="false">IF(V4788="","SEM OFERTA",IF(OR(Y4788&gt;Premissas!$B$11,Y4788&lt;Premissas!$B$12),"VERIFICAR - UNIDADE/EMBALAGEM",IF(Y4788&gt;Premissas!$B$6,"NÃO COMPRAR - REAJUSTE &gt;5%","COMPRAR")))</f>
        <v>SEM OFERTA</v>
      </c>
      <c r="AB4788" s="18" t="str">
        <f aca="false">IF(W4788="DIMEC",S4788,IF(W4788="MEDCENTRO",U4788,""))</f>
        <v/>
      </c>
      <c r="AC4788" s="18" t="n">
        <f aca="false">IF(AA4788&lt;&gt;"COMPRAR",0,IF(AB4788="",I4788,MIN(I4788,AB4788)))</f>
        <v>0</v>
      </c>
      <c r="AD4788" s="19" t="n">
        <f aca="false">IF(AC4788&gt;0,AC4788*V4788,0)</f>
        <v>0</v>
      </c>
      <c r="AE4788" s="19" t="n">
        <f aca="false">IF(AC4788&gt;0,(M4788-V4788)*AC4788,0)</f>
        <v>0</v>
      </c>
      <c r="AF4788" s="16" t="str">
        <f aca="false">IF(AA4788&lt;&gt;"COMPRAR","",IF(AB4788="",IF(X4788="","",IF(X4788-V4788&lt;0.01,"EMPATE TÉCNICO","")),IF(AB4788&lt;I4788,"ESTOQUE INSUFICIENTE",IF(X4788="","",IF(X4788-V4788&lt;0.01,"EMPATE TÉCNICO","")))))</f>
        <v/>
      </c>
      <c r="AG4788" s="16" t="s">
        <v>328</v>
      </c>
      <c r="AH4788" s="16" t="s">
        <v>14620</v>
      </c>
    </row>
    <row r="4789" customFormat="false" ht="15" hidden="false" customHeight="false" outlineLevel="0" collapsed="false">
      <c r="A4789" s="16" t="s">
        <v>14807</v>
      </c>
      <c r="B4789" s="17" t="s">
        <v>14808</v>
      </c>
      <c r="C4789" s="16" t="s">
        <v>14809</v>
      </c>
      <c r="D4789" s="16" t="s">
        <v>3904</v>
      </c>
      <c r="E4789" s="18" t="n">
        <v>1</v>
      </c>
      <c r="F4789" s="16" t="s">
        <v>41</v>
      </c>
      <c r="G4789" s="18" t="n">
        <v>1</v>
      </c>
      <c r="H4789" s="16" t="n">
        <v>0.7</v>
      </c>
      <c r="I4789" s="18" t="n">
        <v>1</v>
      </c>
      <c r="J4789" s="19" t="n">
        <v>50.005</v>
      </c>
      <c r="K4789" s="19" t="n">
        <v>50.005</v>
      </c>
      <c r="L4789" s="19" t="n">
        <v>50.005</v>
      </c>
      <c r="M4789" s="19" t="n">
        <f aca="false">IF(J4789&gt;0,J4789,K4789)*E4789</f>
        <v>50.005</v>
      </c>
      <c r="N4789" s="20"/>
      <c r="O4789" s="21" t="str">
        <f aca="false">IF(R4789="","",ROUND(R4789*(1-Premissas!$B$4),4))</f>
        <v/>
      </c>
      <c r="P4789" s="22"/>
      <c r="Q4789" s="22"/>
      <c r="R4789" s="23"/>
      <c r="S4789" s="24"/>
      <c r="T4789" s="24"/>
      <c r="U4789" s="25"/>
      <c r="V4789" s="19" t="str">
        <f aca="false">IF(COUNT(N4789:Q4789)=0,"",MIN(N4789:Q4789))</f>
        <v/>
      </c>
      <c r="W4789" s="16" t="str">
        <f aca="false">IF(V4789="","",INDEX($N$4:$Q$4,MATCH(V4789,N4789:Q4789,0)))</f>
        <v/>
      </c>
      <c r="X4789" s="19" t="str">
        <f aca="false">IF(COUNT(N4789:Q4789)&lt;2,"",SMALL(N4789:Q4789,2))</f>
        <v/>
      </c>
      <c r="Y4789" s="26" t="str">
        <f aca="false">IF(OR(V4789="",M4789=0),"",V4789/M4789-1)</f>
        <v/>
      </c>
      <c r="Z4789" s="26" t="str">
        <f aca="false">IF(OR(V4789="",L4789=""),"",V4789/(L4789*E4789)-1)</f>
        <v/>
      </c>
      <c r="AA4789" s="16" t="str">
        <f aca="false">IF(V4789="","SEM OFERTA",IF(OR(Y4789&gt;Premissas!$B$11,Y4789&lt;Premissas!$B$12),"VERIFICAR - UNIDADE/EMBALAGEM",IF(Y4789&gt;Premissas!$B$6,"NÃO COMPRAR - REAJUSTE &gt;5%","COMPRAR")))</f>
        <v>SEM OFERTA</v>
      </c>
      <c r="AB4789" s="18" t="str">
        <f aca="false">IF(W4789="DIMEC",S4789,IF(W4789="MEDCENTRO",U4789,""))</f>
        <v/>
      </c>
      <c r="AC4789" s="18" t="n">
        <f aca="false">IF(AA4789&lt;&gt;"COMPRAR",0,IF(AB4789="",I4789,MIN(I4789,AB4789)))</f>
        <v>0</v>
      </c>
      <c r="AD4789" s="19" t="n">
        <f aca="false">IF(AC4789&gt;0,AC4789*V4789,0)</f>
        <v>0</v>
      </c>
      <c r="AE4789" s="19" t="n">
        <f aca="false">IF(AC4789&gt;0,(M4789-V4789)*AC4789,0)</f>
        <v>0</v>
      </c>
      <c r="AF4789" s="16" t="str">
        <f aca="false">IF(AA4789&lt;&gt;"COMPRAR","",IF(AB4789="",IF(X4789="","",IF(X4789-V4789&lt;0.01,"EMPATE TÉCNICO","")),IF(AB4789&lt;I4789,"ESTOQUE INSUFICIENTE",IF(X4789="","",IF(X4789-V4789&lt;0.01,"EMPATE TÉCNICO","")))))</f>
        <v/>
      </c>
      <c r="AG4789" s="16" t="s">
        <v>328</v>
      </c>
      <c r="AH4789" s="16" t="s">
        <v>14620</v>
      </c>
    </row>
    <row r="4790" customFormat="false" ht="15" hidden="false" customHeight="false" outlineLevel="0" collapsed="false">
      <c r="A4790" s="16" t="s">
        <v>14810</v>
      </c>
      <c r="B4790" s="17" t="s">
        <v>14811</v>
      </c>
      <c r="C4790" s="16" t="s">
        <v>14812</v>
      </c>
      <c r="D4790" s="16" t="s">
        <v>3904</v>
      </c>
      <c r="E4790" s="18" t="n">
        <v>1</v>
      </c>
      <c r="F4790" s="16" t="s">
        <v>41</v>
      </c>
      <c r="G4790" s="18" t="n">
        <v>0</v>
      </c>
      <c r="H4790" s="16" t="n">
        <v>1.8</v>
      </c>
      <c r="I4790" s="18" t="n">
        <v>5</v>
      </c>
      <c r="J4790" s="19" t="n">
        <v>35.045</v>
      </c>
      <c r="K4790" s="19" t="n">
        <v>35.045</v>
      </c>
      <c r="L4790" s="19" t="n">
        <v>32.52</v>
      </c>
      <c r="M4790" s="19" t="n">
        <f aca="false">IF(J4790&gt;0,J4790,K4790)*E4790</f>
        <v>35.045</v>
      </c>
      <c r="N4790" s="20"/>
      <c r="O4790" s="21" t="str">
        <f aca="false">IF(R4790="","",ROUND(R4790*(1-Premissas!$B$4),4))</f>
        <v/>
      </c>
      <c r="P4790" s="22"/>
      <c r="Q4790" s="22"/>
      <c r="R4790" s="23"/>
      <c r="S4790" s="24"/>
      <c r="T4790" s="24"/>
      <c r="U4790" s="25"/>
      <c r="V4790" s="19" t="str">
        <f aca="false">IF(COUNT(N4790:Q4790)=0,"",MIN(N4790:Q4790))</f>
        <v/>
      </c>
      <c r="W4790" s="16" t="str">
        <f aca="false">IF(V4790="","",INDEX($N$4:$Q$4,MATCH(V4790,N4790:Q4790,0)))</f>
        <v/>
      </c>
      <c r="X4790" s="19" t="str">
        <f aca="false">IF(COUNT(N4790:Q4790)&lt;2,"",SMALL(N4790:Q4790,2))</f>
        <v/>
      </c>
      <c r="Y4790" s="26" t="str">
        <f aca="false">IF(OR(V4790="",M4790=0),"",V4790/M4790-1)</f>
        <v/>
      </c>
      <c r="Z4790" s="26" t="str">
        <f aca="false">IF(OR(V4790="",L4790=""),"",V4790/(L4790*E4790)-1)</f>
        <v/>
      </c>
      <c r="AA4790" s="16" t="str">
        <f aca="false">IF(V4790="","SEM OFERTA",IF(OR(Y4790&gt;Premissas!$B$11,Y4790&lt;Premissas!$B$12),"VERIFICAR - UNIDADE/EMBALAGEM",IF(Y4790&gt;Premissas!$B$6,"NÃO COMPRAR - REAJUSTE &gt;5%","COMPRAR")))</f>
        <v>SEM OFERTA</v>
      </c>
      <c r="AB4790" s="18" t="str">
        <f aca="false">IF(W4790="DIMEC",S4790,IF(W4790="MEDCENTRO",U4790,""))</f>
        <v/>
      </c>
      <c r="AC4790" s="18" t="n">
        <f aca="false">IF(AA4790&lt;&gt;"COMPRAR",0,IF(AB4790="",I4790,MIN(I4790,AB4790)))</f>
        <v>0</v>
      </c>
      <c r="AD4790" s="19" t="n">
        <f aca="false">IF(AC4790&gt;0,AC4790*V4790,0)</f>
        <v>0</v>
      </c>
      <c r="AE4790" s="19" t="n">
        <f aca="false">IF(AC4790&gt;0,(M4790-V4790)*AC4790,0)</f>
        <v>0</v>
      </c>
      <c r="AF4790" s="16" t="str">
        <f aca="false">IF(AA4790&lt;&gt;"COMPRAR","",IF(AB4790="",IF(X4790="","",IF(X4790-V4790&lt;0.01,"EMPATE TÉCNICO","")),IF(AB4790&lt;I4790,"ESTOQUE INSUFICIENTE",IF(X4790="","",IF(X4790-V4790&lt;0.01,"EMPATE TÉCNICO","")))))</f>
        <v/>
      </c>
      <c r="AG4790" s="16" t="s">
        <v>328</v>
      </c>
      <c r="AH4790" s="16" t="s">
        <v>14620</v>
      </c>
    </row>
    <row r="4791" customFormat="false" ht="15" hidden="false" customHeight="false" outlineLevel="0" collapsed="false">
      <c r="A4791" s="16" t="s">
        <v>14813</v>
      </c>
      <c r="B4791" s="17" t="s">
        <v>14814</v>
      </c>
      <c r="C4791" s="16" t="s">
        <v>14815</v>
      </c>
      <c r="D4791" s="16" t="s">
        <v>5109</v>
      </c>
      <c r="E4791" s="18" t="n">
        <v>1</v>
      </c>
      <c r="F4791" s="16" t="s">
        <v>43</v>
      </c>
      <c r="G4791" s="18" t="n">
        <v>0</v>
      </c>
      <c r="H4791" s="16" t="n">
        <v>0.1</v>
      </c>
      <c r="I4791" s="18" t="n">
        <v>1</v>
      </c>
      <c r="J4791" s="19" t="n">
        <v>21.375</v>
      </c>
      <c r="K4791" s="19" t="n">
        <v>21.375</v>
      </c>
      <c r="L4791" s="19" t="n">
        <v>21.375</v>
      </c>
      <c r="M4791" s="19" t="n">
        <f aca="false">IF(J4791&gt;0,J4791,K4791)*E4791</f>
        <v>21.375</v>
      </c>
      <c r="N4791" s="20"/>
      <c r="O4791" s="21" t="str">
        <f aca="false">IF(R4791="","",ROUND(R4791*(1-Premissas!$B$4),4))</f>
        <v/>
      </c>
      <c r="P4791" s="22"/>
      <c r="Q4791" s="22"/>
      <c r="R4791" s="23"/>
      <c r="S4791" s="24"/>
      <c r="T4791" s="24"/>
      <c r="U4791" s="25"/>
      <c r="V4791" s="19" t="str">
        <f aca="false">IF(COUNT(N4791:Q4791)=0,"",MIN(N4791:Q4791))</f>
        <v/>
      </c>
      <c r="W4791" s="16" t="str">
        <f aca="false">IF(V4791="","",INDEX($N$4:$Q$4,MATCH(V4791,N4791:Q4791,0)))</f>
        <v/>
      </c>
      <c r="X4791" s="19" t="str">
        <f aca="false">IF(COUNT(N4791:Q4791)&lt;2,"",SMALL(N4791:Q4791,2))</f>
        <v/>
      </c>
      <c r="Y4791" s="26" t="str">
        <f aca="false">IF(OR(V4791="",M4791=0),"",V4791/M4791-1)</f>
        <v/>
      </c>
      <c r="Z4791" s="26" t="str">
        <f aca="false">IF(OR(V4791="",L4791=""),"",V4791/(L4791*E4791)-1)</f>
        <v/>
      </c>
      <c r="AA4791" s="16" t="str">
        <f aca="false">IF(V4791="","SEM OFERTA",IF(OR(Y4791&gt;Premissas!$B$11,Y4791&lt;Premissas!$B$12),"VERIFICAR - UNIDADE/EMBALAGEM",IF(Y4791&gt;Premissas!$B$6,"NÃO COMPRAR - REAJUSTE &gt;5%","COMPRAR")))</f>
        <v>SEM OFERTA</v>
      </c>
      <c r="AB4791" s="18" t="str">
        <f aca="false">IF(W4791="DIMEC",S4791,IF(W4791="MEDCENTRO",U4791,""))</f>
        <v/>
      </c>
      <c r="AC4791" s="18" t="n">
        <f aca="false">IF(AA4791&lt;&gt;"COMPRAR",0,IF(AB4791="",I4791,MIN(I4791,AB4791)))</f>
        <v>0</v>
      </c>
      <c r="AD4791" s="19" t="n">
        <f aca="false">IF(AC4791&gt;0,AC4791*V4791,0)</f>
        <v>0</v>
      </c>
      <c r="AE4791" s="19" t="n">
        <f aca="false">IF(AC4791&gt;0,(M4791-V4791)*AC4791,0)</f>
        <v>0</v>
      </c>
      <c r="AF4791" s="16" t="str">
        <f aca="false">IF(AA4791&lt;&gt;"COMPRAR","",IF(AB4791="",IF(X4791="","",IF(X4791-V4791&lt;0.01,"EMPATE TÉCNICO","")),IF(AB4791&lt;I4791,"ESTOQUE INSUFICIENTE",IF(X4791="","",IF(X4791-V4791&lt;0.01,"EMPATE TÉCNICO","")))))</f>
        <v/>
      </c>
      <c r="AG4791" s="16" t="s">
        <v>328</v>
      </c>
      <c r="AH4791" s="16" t="s">
        <v>14620</v>
      </c>
    </row>
    <row r="4792" customFormat="false" ht="15" hidden="false" customHeight="false" outlineLevel="0" collapsed="false">
      <c r="A4792" s="16" t="s">
        <v>14816</v>
      </c>
      <c r="B4792" s="17" t="s">
        <v>14817</v>
      </c>
      <c r="C4792" s="16" t="s">
        <v>14818</v>
      </c>
      <c r="D4792" s="16" t="s">
        <v>14769</v>
      </c>
      <c r="E4792" s="18" t="n">
        <v>1</v>
      </c>
      <c r="F4792" s="16" t="s">
        <v>43</v>
      </c>
      <c r="G4792" s="18" t="n">
        <v>0</v>
      </c>
      <c r="H4792" s="16" t="n">
        <v>0.1</v>
      </c>
      <c r="I4792" s="18" t="n">
        <v>1</v>
      </c>
      <c r="J4792" s="19" t="n">
        <v>77.02</v>
      </c>
      <c r="K4792" s="19" t="n">
        <v>77.02</v>
      </c>
      <c r="L4792" s="19" t="n">
        <v>77.02</v>
      </c>
      <c r="M4792" s="19" t="n">
        <f aca="false">IF(J4792&gt;0,J4792,K4792)*E4792</f>
        <v>77.02</v>
      </c>
      <c r="N4792" s="20"/>
      <c r="O4792" s="21" t="str">
        <f aca="false">IF(R4792="","",ROUND(R4792*(1-Premissas!$B$4),4))</f>
        <v/>
      </c>
      <c r="P4792" s="22"/>
      <c r="Q4792" s="22"/>
      <c r="R4792" s="23"/>
      <c r="S4792" s="24"/>
      <c r="T4792" s="24"/>
      <c r="U4792" s="25"/>
      <c r="V4792" s="19" t="str">
        <f aca="false">IF(COUNT(N4792:Q4792)=0,"",MIN(N4792:Q4792))</f>
        <v/>
      </c>
      <c r="W4792" s="16" t="str">
        <f aca="false">IF(V4792="","",INDEX($N$4:$Q$4,MATCH(V4792,N4792:Q4792,0)))</f>
        <v/>
      </c>
      <c r="X4792" s="19" t="str">
        <f aca="false">IF(COUNT(N4792:Q4792)&lt;2,"",SMALL(N4792:Q4792,2))</f>
        <v/>
      </c>
      <c r="Y4792" s="26" t="str">
        <f aca="false">IF(OR(V4792="",M4792=0),"",V4792/M4792-1)</f>
        <v/>
      </c>
      <c r="Z4792" s="26" t="str">
        <f aca="false">IF(OR(V4792="",L4792=""),"",V4792/(L4792*E4792)-1)</f>
        <v/>
      </c>
      <c r="AA4792" s="16" t="str">
        <f aca="false">IF(V4792="","SEM OFERTA",IF(OR(Y4792&gt;Premissas!$B$11,Y4792&lt;Premissas!$B$12),"VERIFICAR - UNIDADE/EMBALAGEM",IF(Y4792&gt;Premissas!$B$6,"NÃO COMPRAR - REAJUSTE &gt;5%","COMPRAR")))</f>
        <v>SEM OFERTA</v>
      </c>
      <c r="AB4792" s="18" t="str">
        <f aca="false">IF(W4792="DIMEC",S4792,IF(W4792="MEDCENTRO",U4792,""))</f>
        <v/>
      </c>
      <c r="AC4792" s="18" t="n">
        <f aca="false">IF(AA4792&lt;&gt;"COMPRAR",0,IF(AB4792="",I4792,MIN(I4792,AB4792)))</f>
        <v>0</v>
      </c>
      <c r="AD4792" s="19" t="n">
        <f aca="false">IF(AC4792&gt;0,AC4792*V4792,0)</f>
        <v>0</v>
      </c>
      <c r="AE4792" s="19" t="n">
        <f aca="false">IF(AC4792&gt;0,(M4792-V4792)*AC4792,0)</f>
        <v>0</v>
      </c>
      <c r="AF4792" s="16" t="str">
        <f aca="false">IF(AA4792&lt;&gt;"COMPRAR","",IF(AB4792="",IF(X4792="","",IF(X4792-V4792&lt;0.01,"EMPATE TÉCNICO","")),IF(AB4792&lt;I4792,"ESTOQUE INSUFICIENTE",IF(X4792="","",IF(X4792-V4792&lt;0.01,"EMPATE TÉCNICO","")))))</f>
        <v/>
      </c>
      <c r="AG4792" s="16" t="s">
        <v>328</v>
      </c>
      <c r="AH4792" s="16" t="s">
        <v>14620</v>
      </c>
    </row>
    <row r="4793" customFormat="false" ht="15" hidden="false" customHeight="false" outlineLevel="0" collapsed="false">
      <c r="A4793" s="16" t="s">
        <v>14819</v>
      </c>
      <c r="B4793" s="17" t="s">
        <v>14820</v>
      </c>
      <c r="C4793" s="16" t="s">
        <v>14821</v>
      </c>
      <c r="D4793" s="16" t="s">
        <v>7321</v>
      </c>
      <c r="E4793" s="18" t="n">
        <v>1</v>
      </c>
      <c r="F4793" s="16" t="s">
        <v>43</v>
      </c>
      <c r="G4793" s="18" t="n">
        <v>0</v>
      </c>
      <c r="H4793" s="16" t="n">
        <v>0.1</v>
      </c>
      <c r="I4793" s="18" t="n">
        <v>1</v>
      </c>
      <c r="J4793" s="19" t="n">
        <v>124.6</v>
      </c>
      <c r="K4793" s="19" t="n">
        <v>124.6</v>
      </c>
      <c r="L4793" s="19" t="n">
        <v>124.6</v>
      </c>
      <c r="M4793" s="19" t="n">
        <f aca="false">IF(J4793&gt;0,J4793,K4793)*E4793</f>
        <v>124.6</v>
      </c>
      <c r="N4793" s="20"/>
      <c r="O4793" s="21" t="str">
        <f aca="false">IF(R4793="","",ROUND(R4793*(1-Premissas!$B$4),4))</f>
        <v/>
      </c>
      <c r="P4793" s="22"/>
      <c r="Q4793" s="22"/>
      <c r="R4793" s="23"/>
      <c r="S4793" s="24"/>
      <c r="T4793" s="24"/>
      <c r="U4793" s="25"/>
      <c r="V4793" s="19" t="str">
        <f aca="false">IF(COUNT(N4793:Q4793)=0,"",MIN(N4793:Q4793))</f>
        <v/>
      </c>
      <c r="W4793" s="16" t="str">
        <f aca="false">IF(V4793="","",INDEX($N$4:$Q$4,MATCH(V4793,N4793:Q4793,0)))</f>
        <v/>
      </c>
      <c r="X4793" s="19" t="str">
        <f aca="false">IF(COUNT(N4793:Q4793)&lt;2,"",SMALL(N4793:Q4793,2))</f>
        <v/>
      </c>
      <c r="Y4793" s="26" t="str">
        <f aca="false">IF(OR(V4793="",M4793=0),"",V4793/M4793-1)</f>
        <v/>
      </c>
      <c r="Z4793" s="26" t="str">
        <f aca="false">IF(OR(V4793="",L4793=""),"",V4793/(L4793*E4793)-1)</f>
        <v/>
      </c>
      <c r="AA4793" s="16" t="str">
        <f aca="false">IF(V4793="","SEM OFERTA",IF(OR(Y4793&gt;Premissas!$B$11,Y4793&lt;Premissas!$B$12),"VERIFICAR - UNIDADE/EMBALAGEM",IF(Y4793&gt;Premissas!$B$6,"NÃO COMPRAR - REAJUSTE &gt;5%","COMPRAR")))</f>
        <v>SEM OFERTA</v>
      </c>
      <c r="AB4793" s="18" t="str">
        <f aca="false">IF(W4793="DIMEC",S4793,IF(W4793="MEDCENTRO",U4793,""))</f>
        <v/>
      </c>
      <c r="AC4793" s="18" t="n">
        <f aca="false">IF(AA4793&lt;&gt;"COMPRAR",0,IF(AB4793="",I4793,MIN(I4793,AB4793)))</f>
        <v>0</v>
      </c>
      <c r="AD4793" s="19" t="n">
        <f aca="false">IF(AC4793&gt;0,AC4793*V4793,0)</f>
        <v>0</v>
      </c>
      <c r="AE4793" s="19" t="n">
        <f aca="false">IF(AC4793&gt;0,(M4793-V4793)*AC4793,0)</f>
        <v>0</v>
      </c>
      <c r="AF4793" s="16" t="str">
        <f aca="false">IF(AA4793&lt;&gt;"COMPRAR","",IF(AB4793="",IF(X4793="","",IF(X4793-V4793&lt;0.01,"EMPATE TÉCNICO","")),IF(AB4793&lt;I4793,"ESTOQUE INSUFICIENTE",IF(X4793="","",IF(X4793-V4793&lt;0.01,"EMPATE TÉCNICO","")))))</f>
        <v/>
      </c>
      <c r="AG4793" s="16" t="s">
        <v>547</v>
      </c>
      <c r="AH4793" s="16" t="s">
        <v>14620</v>
      </c>
    </row>
    <row r="4794" customFormat="false" ht="15" hidden="false" customHeight="false" outlineLevel="0" collapsed="false">
      <c r="A4794" s="16" t="s">
        <v>14822</v>
      </c>
      <c r="B4794" s="17" t="s">
        <v>14823</v>
      </c>
      <c r="C4794" s="16" t="s">
        <v>14824</v>
      </c>
      <c r="D4794" s="16" t="s">
        <v>7321</v>
      </c>
      <c r="E4794" s="18" t="n">
        <v>1</v>
      </c>
      <c r="F4794" s="16" t="s">
        <v>43</v>
      </c>
      <c r="G4794" s="18" t="n">
        <v>0</v>
      </c>
      <c r="H4794" s="16" t="n">
        <v>0.1</v>
      </c>
      <c r="I4794" s="18" t="n">
        <v>1</v>
      </c>
      <c r="J4794" s="19" t="n">
        <v>49.18</v>
      </c>
      <c r="K4794" s="19" t="n">
        <v>49.18</v>
      </c>
      <c r="L4794" s="19" t="n">
        <v>49.18</v>
      </c>
      <c r="M4794" s="19" t="n">
        <f aca="false">IF(J4794&gt;0,J4794,K4794)*E4794</f>
        <v>49.18</v>
      </c>
      <c r="N4794" s="20"/>
      <c r="O4794" s="21" t="str">
        <f aca="false">IF(R4794="","",ROUND(R4794*(1-Premissas!$B$4),4))</f>
        <v/>
      </c>
      <c r="P4794" s="22"/>
      <c r="Q4794" s="22"/>
      <c r="R4794" s="23"/>
      <c r="S4794" s="24"/>
      <c r="T4794" s="24"/>
      <c r="U4794" s="25"/>
      <c r="V4794" s="19" t="str">
        <f aca="false">IF(COUNT(N4794:Q4794)=0,"",MIN(N4794:Q4794))</f>
        <v/>
      </c>
      <c r="W4794" s="16" t="str">
        <f aca="false">IF(V4794="","",INDEX($N$4:$Q$4,MATCH(V4794,N4794:Q4794,0)))</f>
        <v/>
      </c>
      <c r="X4794" s="19" t="str">
        <f aca="false">IF(COUNT(N4794:Q4794)&lt;2,"",SMALL(N4794:Q4794,2))</f>
        <v/>
      </c>
      <c r="Y4794" s="26" t="str">
        <f aca="false">IF(OR(V4794="",M4794=0),"",V4794/M4794-1)</f>
        <v/>
      </c>
      <c r="Z4794" s="26" t="str">
        <f aca="false">IF(OR(V4794="",L4794=""),"",V4794/(L4794*E4794)-1)</f>
        <v/>
      </c>
      <c r="AA4794" s="16" t="str">
        <f aca="false">IF(V4794="","SEM OFERTA",IF(OR(Y4794&gt;Premissas!$B$11,Y4794&lt;Premissas!$B$12),"VERIFICAR - UNIDADE/EMBALAGEM",IF(Y4794&gt;Premissas!$B$6,"NÃO COMPRAR - REAJUSTE &gt;5%","COMPRAR")))</f>
        <v>SEM OFERTA</v>
      </c>
      <c r="AB4794" s="18" t="str">
        <f aca="false">IF(W4794="DIMEC",S4794,IF(W4794="MEDCENTRO",U4794,""))</f>
        <v/>
      </c>
      <c r="AC4794" s="18" t="n">
        <f aca="false">IF(AA4794&lt;&gt;"COMPRAR",0,IF(AB4794="",I4794,MIN(I4794,AB4794)))</f>
        <v>0</v>
      </c>
      <c r="AD4794" s="19" t="n">
        <f aca="false">IF(AC4794&gt;0,AC4794*V4794,0)</f>
        <v>0</v>
      </c>
      <c r="AE4794" s="19" t="n">
        <f aca="false">IF(AC4794&gt;0,(M4794-V4794)*AC4794,0)</f>
        <v>0</v>
      </c>
      <c r="AF4794" s="16" t="str">
        <f aca="false">IF(AA4794&lt;&gt;"COMPRAR","",IF(AB4794="",IF(X4794="","",IF(X4794-V4794&lt;0.01,"EMPATE TÉCNICO","")),IF(AB4794&lt;I4794,"ESTOQUE INSUFICIENTE",IF(X4794="","",IF(X4794-V4794&lt;0.01,"EMPATE TÉCNICO","")))))</f>
        <v/>
      </c>
      <c r="AG4794" s="16" t="s">
        <v>547</v>
      </c>
      <c r="AH4794" s="16" t="s">
        <v>14620</v>
      </c>
    </row>
    <row r="4795" customFormat="false" ht="15" hidden="false" customHeight="false" outlineLevel="0" collapsed="false">
      <c r="A4795" s="16" t="s">
        <v>14825</v>
      </c>
      <c r="B4795" s="17" t="s">
        <v>14826</v>
      </c>
      <c r="C4795" s="16" t="s">
        <v>14827</v>
      </c>
      <c r="D4795" s="16" t="s">
        <v>13399</v>
      </c>
      <c r="E4795" s="18" t="n">
        <v>1</v>
      </c>
      <c r="F4795" s="16" t="s">
        <v>43</v>
      </c>
      <c r="G4795" s="18" t="n">
        <v>1</v>
      </c>
      <c r="H4795" s="16" t="n">
        <v>2.1</v>
      </c>
      <c r="I4795" s="18" t="n">
        <v>5</v>
      </c>
      <c r="J4795" s="19" t="n">
        <v>39.49</v>
      </c>
      <c r="K4795" s="19" t="n">
        <v>39.49</v>
      </c>
      <c r="L4795" s="19" t="n">
        <v>39.49</v>
      </c>
      <c r="M4795" s="19" t="n">
        <f aca="false">IF(J4795&gt;0,J4795,K4795)*E4795</f>
        <v>39.49</v>
      </c>
      <c r="N4795" s="20"/>
      <c r="O4795" s="21" t="str">
        <f aca="false">IF(R4795="","",ROUND(R4795*(1-Premissas!$B$4),4))</f>
        <v/>
      </c>
      <c r="P4795" s="22"/>
      <c r="Q4795" s="22"/>
      <c r="R4795" s="23"/>
      <c r="S4795" s="24"/>
      <c r="T4795" s="24"/>
      <c r="U4795" s="25"/>
      <c r="V4795" s="19" t="str">
        <f aca="false">IF(COUNT(N4795:Q4795)=0,"",MIN(N4795:Q4795))</f>
        <v/>
      </c>
      <c r="W4795" s="16" t="str">
        <f aca="false">IF(V4795="","",INDEX($N$4:$Q$4,MATCH(V4795,N4795:Q4795,0)))</f>
        <v/>
      </c>
      <c r="X4795" s="19" t="str">
        <f aca="false">IF(COUNT(N4795:Q4795)&lt;2,"",SMALL(N4795:Q4795,2))</f>
        <v/>
      </c>
      <c r="Y4795" s="26" t="str">
        <f aca="false">IF(OR(V4795="",M4795=0),"",V4795/M4795-1)</f>
        <v/>
      </c>
      <c r="Z4795" s="26" t="str">
        <f aca="false">IF(OR(V4795="",L4795=""),"",V4795/(L4795*E4795)-1)</f>
        <v/>
      </c>
      <c r="AA4795" s="16" t="str">
        <f aca="false">IF(V4795="","SEM OFERTA",IF(OR(Y4795&gt;Premissas!$B$11,Y4795&lt;Premissas!$B$12),"VERIFICAR - UNIDADE/EMBALAGEM",IF(Y4795&gt;Premissas!$B$6,"NÃO COMPRAR - REAJUSTE &gt;5%","COMPRAR")))</f>
        <v>SEM OFERTA</v>
      </c>
      <c r="AB4795" s="18" t="str">
        <f aca="false">IF(W4795="DIMEC",S4795,IF(W4795="MEDCENTRO",U4795,""))</f>
        <v/>
      </c>
      <c r="AC4795" s="18" t="n">
        <f aca="false">IF(AA4795&lt;&gt;"COMPRAR",0,IF(AB4795="",I4795,MIN(I4795,AB4795)))</f>
        <v>0</v>
      </c>
      <c r="AD4795" s="19" t="n">
        <f aca="false">IF(AC4795&gt;0,AC4795*V4795,0)</f>
        <v>0</v>
      </c>
      <c r="AE4795" s="19" t="n">
        <f aca="false">IF(AC4795&gt;0,(M4795-V4795)*AC4795,0)</f>
        <v>0</v>
      </c>
      <c r="AF4795" s="16" t="str">
        <f aca="false">IF(AA4795&lt;&gt;"COMPRAR","",IF(AB4795="",IF(X4795="","",IF(X4795-V4795&lt;0.01,"EMPATE TÉCNICO","")),IF(AB4795&lt;I4795,"ESTOQUE INSUFICIENTE",IF(X4795="","",IF(X4795-V4795&lt;0.01,"EMPATE TÉCNICO","")))))</f>
        <v/>
      </c>
      <c r="AG4795" s="16" t="s">
        <v>547</v>
      </c>
      <c r="AH4795" s="16" t="s">
        <v>14620</v>
      </c>
    </row>
    <row r="4796" customFormat="false" ht="15" hidden="false" customHeight="false" outlineLevel="0" collapsed="false">
      <c r="A4796" s="16" t="s">
        <v>14828</v>
      </c>
      <c r="B4796" s="17" t="s">
        <v>14829</v>
      </c>
      <c r="C4796" s="16" t="s">
        <v>14830</v>
      </c>
      <c r="D4796" s="16" t="s">
        <v>7321</v>
      </c>
      <c r="E4796" s="18" t="n">
        <v>1</v>
      </c>
      <c r="F4796" s="16" t="s">
        <v>43</v>
      </c>
      <c r="G4796" s="18" t="n">
        <v>0</v>
      </c>
      <c r="H4796" s="16" t="n">
        <v>0.1</v>
      </c>
      <c r="I4796" s="18" t="n">
        <v>1</v>
      </c>
      <c r="J4796" s="19" t="n">
        <v>95.345</v>
      </c>
      <c r="K4796" s="19" t="n">
        <v>95.345</v>
      </c>
      <c r="L4796" s="19" t="n">
        <v>95.345</v>
      </c>
      <c r="M4796" s="19" t="n">
        <f aca="false">IF(J4796&gt;0,J4796,K4796)*E4796</f>
        <v>95.345</v>
      </c>
      <c r="N4796" s="20"/>
      <c r="O4796" s="21" t="str">
        <f aca="false">IF(R4796="","",ROUND(R4796*(1-Premissas!$B$4),4))</f>
        <v/>
      </c>
      <c r="P4796" s="22"/>
      <c r="Q4796" s="22"/>
      <c r="R4796" s="23"/>
      <c r="S4796" s="24"/>
      <c r="T4796" s="24"/>
      <c r="U4796" s="25"/>
      <c r="V4796" s="19" t="str">
        <f aca="false">IF(COUNT(N4796:Q4796)=0,"",MIN(N4796:Q4796))</f>
        <v/>
      </c>
      <c r="W4796" s="16" t="str">
        <f aca="false">IF(V4796="","",INDEX($N$4:$Q$4,MATCH(V4796,N4796:Q4796,0)))</f>
        <v/>
      </c>
      <c r="X4796" s="19" t="str">
        <f aca="false">IF(COUNT(N4796:Q4796)&lt;2,"",SMALL(N4796:Q4796,2))</f>
        <v/>
      </c>
      <c r="Y4796" s="26" t="str">
        <f aca="false">IF(OR(V4796="",M4796=0),"",V4796/M4796-1)</f>
        <v/>
      </c>
      <c r="Z4796" s="26" t="str">
        <f aca="false">IF(OR(V4796="",L4796=""),"",V4796/(L4796*E4796)-1)</f>
        <v/>
      </c>
      <c r="AA4796" s="16" t="str">
        <f aca="false">IF(V4796="","SEM OFERTA",IF(OR(Y4796&gt;Premissas!$B$11,Y4796&lt;Premissas!$B$12),"VERIFICAR - UNIDADE/EMBALAGEM",IF(Y4796&gt;Premissas!$B$6,"NÃO COMPRAR - REAJUSTE &gt;5%","COMPRAR")))</f>
        <v>SEM OFERTA</v>
      </c>
      <c r="AB4796" s="18" t="str">
        <f aca="false">IF(W4796="DIMEC",S4796,IF(W4796="MEDCENTRO",U4796,""))</f>
        <v/>
      </c>
      <c r="AC4796" s="18" t="n">
        <f aca="false">IF(AA4796&lt;&gt;"COMPRAR",0,IF(AB4796="",I4796,MIN(I4796,AB4796)))</f>
        <v>0</v>
      </c>
      <c r="AD4796" s="19" t="n">
        <f aca="false">IF(AC4796&gt;0,AC4796*V4796,0)</f>
        <v>0</v>
      </c>
      <c r="AE4796" s="19" t="n">
        <f aca="false">IF(AC4796&gt;0,(M4796-V4796)*AC4796,0)</f>
        <v>0</v>
      </c>
      <c r="AF4796" s="16" t="str">
        <f aca="false">IF(AA4796&lt;&gt;"COMPRAR","",IF(AB4796="",IF(X4796="","",IF(X4796-V4796&lt;0.01,"EMPATE TÉCNICO","")),IF(AB4796&lt;I4796,"ESTOQUE INSUFICIENTE",IF(X4796="","",IF(X4796-V4796&lt;0.01,"EMPATE TÉCNICO","")))))</f>
        <v/>
      </c>
      <c r="AG4796" s="16" t="s">
        <v>328</v>
      </c>
      <c r="AH4796" s="16" t="s">
        <v>14620</v>
      </c>
    </row>
    <row r="4797" customFormat="false" ht="15" hidden="false" customHeight="false" outlineLevel="0" collapsed="false">
      <c r="A4797" s="16" t="s">
        <v>14831</v>
      </c>
      <c r="B4797" s="17" t="s">
        <v>14832</v>
      </c>
      <c r="C4797" s="16" t="s">
        <v>14833</v>
      </c>
      <c r="D4797" s="16" t="s">
        <v>11586</v>
      </c>
      <c r="E4797" s="18" t="n">
        <v>1</v>
      </c>
      <c r="F4797" s="16" t="s">
        <v>43</v>
      </c>
      <c r="G4797" s="18" t="n">
        <v>0</v>
      </c>
      <c r="H4797" s="16" t="n">
        <v>0</v>
      </c>
      <c r="I4797" s="18" t="n">
        <v>1</v>
      </c>
      <c r="J4797" s="19" t="n">
        <v>0</v>
      </c>
      <c r="K4797" s="19" t="n">
        <v>49.39</v>
      </c>
      <c r="L4797" s="19"/>
      <c r="M4797" s="19" t="n">
        <f aca="false">IF(J4797&gt;0,J4797,K4797)*E4797</f>
        <v>49.39</v>
      </c>
      <c r="N4797" s="20"/>
      <c r="O4797" s="21" t="str">
        <f aca="false">IF(R4797="","",ROUND(R4797*(1-Premissas!$B$4),4))</f>
        <v/>
      </c>
      <c r="P4797" s="22"/>
      <c r="Q4797" s="22"/>
      <c r="R4797" s="23"/>
      <c r="S4797" s="24"/>
      <c r="T4797" s="24"/>
      <c r="U4797" s="25"/>
      <c r="V4797" s="19" t="str">
        <f aca="false">IF(COUNT(N4797:Q4797)=0,"",MIN(N4797:Q4797))</f>
        <v/>
      </c>
      <c r="W4797" s="16" t="str">
        <f aca="false">IF(V4797="","",INDEX($N$4:$Q$4,MATCH(V4797,N4797:Q4797,0)))</f>
        <v/>
      </c>
      <c r="X4797" s="19" t="str">
        <f aca="false">IF(COUNT(N4797:Q4797)&lt;2,"",SMALL(N4797:Q4797,2))</f>
        <v/>
      </c>
      <c r="Y4797" s="26" t="str">
        <f aca="false">IF(OR(V4797="",M4797=0),"",V4797/M4797-1)</f>
        <v/>
      </c>
      <c r="Z4797" s="26" t="str">
        <f aca="false">IF(OR(V4797="",L4797=""),"",V4797/(L4797*E4797)-1)</f>
        <v/>
      </c>
      <c r="AA4797" s="16" t="str">
        <f aca="false">IF(V4797="","SEM OFERTA",IF(OR(Y4797&gt;Premissas!$B$11,Y4797&lt;Premissas!$B$12),"VERIFICAR - UNIDADE/EMBALAGEM",IF(Y4797&gt;Premissas!$B$6,"NÃO COMPRAR - REAJUSTE &gt;5%","COMPRAR")))</f>
        <v>SEM OFERTA</v>
      </c>
      <c r="AB4797" s="18" t="str">
        <f aca="false">IF(W4797="DIMEC",S4797,IF(W4797="MEDCENTRO",U4797,""))</f>
        <v/>
      </c>
      <c r="AC4797" s="18" t="n">
        <f aca="false">IF(AA4797&lt;&gt;"COMPRAR",0,IF(AB4797="",I4797,MIN(I4797,AB4797)))</f>
        <v>0</v>
      </c>
      <c r="AD4797" s="19" t="n">
        <f aca="false">IF(AC4797&gt;0,AC4797*V4797,0)</f>
        <v>0</v>
      </c>
      <c r="AE4797" s="19" t="n">
        <f aca="false">IF(AC4797&gt;0,(M4797-V4797)*AC4797,0)</f>
        <v>0</v>
      </c>
      <c r="AF4797" s="16" t="str">
        <f aca="false">IF(AA4797&lt;&gt;"COMPRAR","",IF(AB4797="",IF(X4797="","",IF(X4797-V4797&lt;0.01,"EMPATE TÉCNICO","")),IF(AB4797&lt;I4797,"ESTOQUE INSUFICIENTE",IF(X4797="","",IF(X4797-V4797&lt;0.01,"EMPATE TÉCNICO","")))))</f>
        <v/>
      </c>
      <c r="AG4797" s="16" t="s">
        <v>1798</v>
      </c>
      <c r="AH4797" s="16" t="s">
        <v>14620</v>
      </c>
    </row>
    <row r="4798" customFormat="false" ht="15" hidden="false" customHeight="false" outlineLevel="0" collapsed="false">
      <c r="A4798" s="16" t="s">
        <v>14834</v>
      </c>
      <c r="B4798" s="17" t="s">
        <v>14835</v>
      </c>
      <c r="C4798" s="16" t="s">
        <v>14836</v>
      </c>
      <c r="D4798" s="16" t="s">
        <v>3882</v>
      </c>
      <c r="E4798" s="18" t="n">
        <v>1</v>
      </c>
      <c r="F4798" s="16" t="s">
        <v>43</v>
      </c>
      <c r="G4798" s="18" t="n">
        <v>0</v>
      </c>
      <c r="H4798" s="16" t="n">
        <v>0.8</v>
      </c>
      <c r="I4798" s="18" t="n">
        <v>3</v>
      </c>
      <c r="J4798" s="19" t="n">
        <v>24.2358333333333</v>
      </c>
      <c r="K4798" s="19" t="n">
        <v>24.2358333333333</v>
      </c>
      <c r="L4798" s="19" t="n">
        <v>24.2358</v>
      </c>
      <c r="M4798" s="19" t="n">
        <f aca="false">IF(J4798&gt;0,J4798,K4798)*E4798</f>
        <v>24.2358333333333</v>
      </c>
      <c r="N4798" s="20"/>
      <c r="O4798" s="21" t="str">
        <f aca="false">IF(R4798="","",ROUND(R4798*(1-Premissas!$B$4),4))</f>
        <v/>
      </c>
      <c r="P4798" s="22"/>
      <c r="Q4798" s="22"/>
      <c r="R4798" s="23"/>
      <c r="S4798" s="24"/>
      <c r="T4798" s="24"/>
      <c r="U4798" s="25"/>
      <c r="V4798" s="19" t="str">
        <f aca="false">IF(COUNT(N4798:Q4798)=0,"",MIN(N4798:Q4798))</f>
        <v/>
      </c>
      <c r="W4798" s="16" t="str">
        <f aca="false">IF(V4798="","",INDEX($N$4:$Q$4,MATCH(V4798,N4798:Q4798,0)))</f>
        <v/>
      </c>
      <c r="X4798" s="19" t="str">
        <f aca="false">IF(COUNT(N4798:Q4798)&lt;2,"",SMALL(N4798:Q4798,2))</f>
        <v/>
      </c>
      <c r="Y4798" s="26" t="str">
        <f aca="false">IF(OR(V4798="",M4798=0),"",V4798/M4798-1)</f>
        <v/>
      </c>
      <c r="Z4798" s="26" t="str">
        <f aca="false">IF(OR(V4798="",L4798=""),"",V4798/(L4798*E4798)-1)</f>
        <v/>
      </c>
      <c r="AA4798" s="16" t="str">
        <f aca="false">IF(V4798="","SEM OFERTA",IF(OR(Y4798&gt;Premissas!$B$11,Y4798&lt;Premissas!$B$12),"VERIFICAR - UNIDADE/EMBALAGEM",IF(Y4798&gt;Premissas!$B$6,"NÃO COMPRAR - REAJUSTE &gt;5%","COMPRAR")))</f>
        <v>SEM OFERTA</v>
      </c>
      <c r="AB4798" s="18" t="str">
        <f aca="false">IF(W4798="DIMEC",S4798,IF(W4798="MEDCENTRO",U4798,""))</f>
        <v/>
      </c>
      <c r="AC4798" s="18" t="n">
        <f aca="false">IF(AA4798&lt;&gt;"COMPRAR",0,IF(AB4798="",I4798,MIN(I4798,AB4798)))</f>
        <v>0</v>
      </c>
      <c r="AD4798" s="19" t="n">
        <f aca="false">IF(AC4798&gt;0,AC4798*V4798,0)</f>
        <v>0</v>
      </c>
      <c r="AE4798" s="19" t="n">
        <f aca="false">IF(AC4798&gt;0,(M4798-V4798)*AC4798,0)</f>
        <v>0</v>
      </c>
      <c r="AF4798" s="16" t="str">
        <f aca="false">IF(AA4798&lt;&gt;"COMPRAR","",IF(AB4798="",IF(X4798="","",IF(X4798-V4798&lt;0.01,"EMPATE TÉCNICO","")),IF(AB4798&lt;I4798,"ESTOQUE INSUFICIENTE",IF(X4798="","",IF(X4798-V4798&lt;0.01,"EMPATE TÉCNICO","")))))</f>
        <v/>
      </c>
      <c r="AG4798" s="16" t="s">
        <v>328</v>
      </c>
      <c r="AH4798" s="16" t="s">
        <v>14620</v>
      </c>
    </row>
    <row r="4799" customFormat="false" ht="15" hidden="false" customHeight="false" outlineLevel="0" collapsed="false">
      <c r="A4799" s="16" t="s">
        <v>14837</v>
      </c>
      <c r="B4799" s="17" t="s">
        <v>14838</v>
      </c>
      <c r="C4799" s="16" t="s">
        <v>14839</v>
      </c>
      <c r="D4799" s="16" t="s">
        <v>14788</v>
      </c>
      <c r="E4799" s="18" t="n">
        <v>1</v>
      </c>
      <c r="F4799" s="16" t="s">
        <v>43</v>
      </c>
      <c r="G4799" s="18" t="n">
        <v>1</v>
      </c>
      <c r="H4799" s="16" t="n">
        <v>2.1</v>
      </c>
      <c r="I4799" s="18" t="n">
        <v>5</v>
      </c>
      <c r="J4799" s="19" t="n">
        <v>69.6166666666667</v>
      </c>
      <c r="K4799" s="19" t="n">
        <v>69.6166666666667</v>
      </c>
      <c r="L4799" s="19" t="n">
        <v>69.6167</v>
      </c>
      <c r="M4799" s="19" t="n">
        <f aca="false">IF(J4799&gt;0,J4799,K4799)*E4799</f>
        <v>69.6166666666667</v>
      </c>
      <c r="N4799" s="20"/>
      <c r="O4799" s="21" t="str">
        <f aca="false">IF(R4799="","",ROUND(R4799*(1-Premissas!$B$4),4))</f>
        <v/>
      </c>
      <c r="P4799" s="22"/>
      <c r="Q4799" s="22"/>
      <c r="R4799" s="23"/>
      <c r="S4799" s="24"/>
      <c r="T4799" s="24"/>
      <c r="U4799" s="25"/>
      <c r="V4799" s="19" t="str">
        <f aca="false">IF(COUNT(N4799:Q4799)=0,"",MIN(N4799:Q4799))</f>
        <v/>
      </c>
      <c r="W4799" s="16" t="str">
        <f aca="false">IF(V4799="","",INDEX($N$4:$Q$4,MATCH(V4799,N4799:Q4799,0)))</f>
        <v/>
      </c>
      <c r="X4799" s="19" t="str">
        <f aca="false">IF(COUNT(N4799:Q4799)&lt;2,"",SMALL(N4799:Q4799,2))</f>
        <v/>
      </c>
      <c r="Y4799" s="26" t="str">
        <f aca="false">IF(OR(V4799="",M4799=0),"",V4799/M4799-1)</f>
        <v/>
      </c>
      <c r="Z4799" s="26" t="str">
        <f aca="false">IF(OR(V4799="",L4799=""),"",V4799/(L4799*E4799)-1)</f>
        <v/>
      </c>
      <c r="AA4799" s="16" t="str">
        <f aca="false">IF(V4799="","SEM OFERTA",IF(OR(Y4799&gt;Premissas!$B$11,Y4799&lt;Premissas!$B$12),"VERIFICAR - UNIDADE/EMBALAGEM",IF(Y4799&gt;Premissas!$B$6,"NÃO COMPRAR - REAJUSTE &gt;5%","COMPRAR")))</f>
        <v>SEM OFERTA</v>
      </c>
      <c r="AB4799" s="18" t="str">
        <f aca="false">IF(W4799="DIMEC",S4799,IF(W4799="MEDCENTRO",U4799,""))</f>
        <v/>
      </c>
      <c r="AC4799" s="18" t="n">
        <f aca="false">IF(AA4799&lt;&gt;"COMPRAR",0,IF(AB4799="",I4799,MIN(I4799,AB4799)))</f>
        <v>0</v>
      </c>
      <c r="AD4799" s="19" t="n">
        <f aca="false">IF(AC4799&gt;0,AC4799*V4799,0)</f>
        <v>0</v>
      </c>
      <c r="AE4799" s="19" t="n">
        <f aca="false">IF(AC4799&gt;0,(M4799-V4799)*AC4799,0)</f>
        <v>0</v>
      </c>
      <c r="AF4799" s="16" t="str">
        <f aca="false">IF(AA4799&lt;&gt;"COMPRAR","",IF(AB4799="",IF(X4799="","",IF(X4799-V4799&lt;0.01,"EMPATE TÉCNICO","")),IF(AB4799&lt;I4799,"ESTOQUE INSUFICIENTE",IF(X4799="","",IF(X4799-V4799&lt;0.01,"EMPATE TÉCNICO","")))))</f>
        <v/>
      </c>
      <c r="AG4799" s="16" t="s">
        <v>328</v>
      </c>
      <c r="AH4799" s="16" t="s">
        <v>14620</v>
      </c>
    </row>
    <row r="4800" customFormat="false" ht="15" hidden="false" customHeight="false" outlineLevel="0" collapsed="false">
      <c r="A4800" s="16" t="s">
        <v>14840</v>
      </c>
      <c r="B4800" s="17" t="s">
        <v>14841</v>
      </c>
      <c r="C4800" s="16" t="s">
        <v>14842</v>
      </c>
      <c r="D4800" s="16" t="s">
        <v>14843</v>
      </c>
      <c r="E4800" s="18" t="n">
        <v>1</v>
      </c>
      <c r="F4800" s="16" t="s">
        <v>43</v>
      </c>
      <c r="G4800" s="18" t="n">
        <v>0</v>
      </c>
      <c r="H4800" s="16" t="n">
        <v>0.2</v>
      </c>
      <c r="I4800" s="18" t="n">
        <v>1</v>
      </c>
      <c r="J4800" s="19" t="n">
        <v>39.03</v>
      </c>
      <c r="K4800" s="19" t="n">
        <v>39.03</v>
      </c>
      <c r="L4800" s="19" t="n">
        <v>39.03</v>
      </c>
      <c r="M4800" s="19" t="n">
        <f aca="false">IF(J4800&gt;0,J4800,K4800)*E4800</f>
        <v>39.03</v>
      </c>
      <c r="N4800" s="20"/>
      <c r="O4800" s="21" t="str">
        <f aca="false">IF(R4800="","",ROUND(R4800*(1-Premissas!$B$4),4))</f>
        <v/>
      </c>
      <c r="P4800" s="22"/>
      <c r="Q4800" s="22"/>
      <c r="R4800" s="23"/>
      <c r="S4800" s="24"/>
      <c r="T4800" s="24"/>
      <c r="U4800" s="25"/>
      <c r="V4800" s="19" t="str">
        <f aca="false">IF(COUNT(N4800:Q4800)=0,"",MIN(N4800:Q4800))</f>
        <v/>
      </c>
      <c r="W4800" s="16" t="str">
        <f aca="false">IF(V4800="","",INDEX($N$4:$Q$4,MATCH(V4800,N4800:Q4800,0)))</f>
        <v/>
      </c>
      <c r="X4800" s="19" t="str">
        <f aca="false">IF(COUNT(N4800:Q4800)&lt;2,"",SMALL(N4800:Q4800,2))</f>
        <v/>
      </c>
      <c r="Y4800" s="26" t="str">
        <f aca="false">IF(OR(V4800="",M4800=0),"",V4800/M4800-1)</f>
        <v/>
      </c>
      <c r="Z4800" s="26" t="str">
        <f aca="false">IF(OR(V4800="",L4800=""),"",V4800/(L4800*E4800)-1)</f>
        <v/>
      </c>
      <c r="AA4800" s="16" t="str">
        <f aca="false">IF(V4800="","SEM OFERTA",IF(OR(Y4800&gt;Premissas!$B$11,Y4800&lt;Premissas!$B$12),"VERIFICAR - UNIDADE/EMBALAGEM",IF(Y4800&gt;Premissas!$B$6,"NÃO COMPRAR - REAJUSTE &gt;5%","COMPRAR")))</f>
        <v>SEM OFERTA</v>
      </c>
      <c r="AB4800" s="18" t="str">
        <f aca="false">IF(W4800="DIMEC",S4800,IF(W4800="MEDCENTRO",U4800,""))</f>
        <v/>
      </c>
      <c r="AC4800" s="18" t="n">
        <f aca="false">IF(AA4800&lt;&gt;"COMPRAR",0,IF(AB4800="",I4800,MIN(I4800,AB4800)))</f>
        <v>0</v>
      </c>
      <c r="AD4800" s="19" t="n">
        <f aca="false">IF(AC4800&gt;0,AC4800*V4800,0)</f>
        <v>0</v>
      </c>
      <c r="AE4800" s="19" t="n">
        <f aca="false">IF(AC4800&gt;0,(M4800-V4800)*AC4800,0)</f>
        <v>0</v>
      </c>
      <c r="AF4800" s="16" t="str">
        <f aca="false">IF(AA4800&lt;&gt;"COMPRAR","",IF(AB4800="",IF(X4800="","",IF(X4800-V4800&lt;0.01,"EMPATE TÉCNICO","")),IF(AB4800&lt;I4800,"ESTOQUE INSUFICIENTE",IF(X4800="","",IF(X4800-V4800&lt;0.01,"EMPATE TÉCNICO","")))))</f>
        <v/>
      </c>
      <c r="AG4800" s="16" t="s">
        <v>547</v>
      </c>
      <c r="AH4800" s="16" t="s">
        <v>14620</v>
      </c>
    </row>
    <row r="4801" customFormat="false" ht="15" hidden="false" customHeight="false" outlineLevel="0" collapsed="false">
      <c r="A4801" s="16" t="s">
        <v>14844</v>
      </c>
      <c r="B4801" s="17" t="s">
        <v>14845</v>
      </c>
      <c r="C4801" s="16" t="s">
        <v>14846</v>
      </c>
      <c r="D4801" s="16" t="s">
        <v>14847</v>
      </c>
      <c r="E4801" s="18" t="n">
        <v>1</v>
      </c>
      <c r="F4801" s="16" t="s">
        <v>43</v>
      </c>
      <c r="G4801" s="18" t="n">
        <v>0</v>
      </c>
      <c r="H4801" s="16" t="n">
        <v>0.5</v>
      </c>
      <c r="I4801" s="18" t="n">
        <v>2</v>
      </c>
      <c r="J4801" s="19" t="n">
        <v>20.28</v>
      </c>
      <c r="K4801" s="19" t="n">
        <v>20.28</v>
      </c>
      <c r="L4801" s="19" t="n">
        <v>20.28</v>
      </c>
      <c r="M4801" s="19" t="n">
        <f aca="false">IF(J4801&gt;0,J4801,K4801)*E4801</f>
        <v>20.28</v>
      </c>
      <c r="N4801" s="20"/>
      <c r="O4801" s="21" t="str">
        <f aca="false">IF(R4801="","",ROUND(R4801*(1-Premissas!$B$4),4))</f>
        <v/>
      </c>
      <c r="P4801" s="22"/>
      <c r="Q4801" s="22"/>
      <c r="R4801" s="23"/>
      <c r="S4801" s="24"/>
      <c r="T4801" s="24"/>
      <c r="U4801" s="25"/>
      <c r="V4801" s="19" t="str">
        <f aca="false">IF(COUNT(N4801:Q4801)=0,"",MIN(N4801:Q4801))</f>
        <v/>
      </c>
      <c r="W4801" s="16" t="str">
        <f aca="false">IF(V4801="","",INDEX($N$4:$Q$4,MATCH(V4801,N4801:Q4801,0)))</f>
        <v/>
      </c>
      <c r="X4801" s="19" t="str">
        <f aca="false">IF(COUNT(N4801:Q4801)&lt;2,"",SMALL(N4801:Q4801,2))</f>
        <v/>
      </c>
      <c r="Y4801" s="26" t="str">
        <f aca="false">IF(OR(V4801="",M4801=0),"",V4801/M4801-1)</f>
        <v/>
      </c>
      <c r="Z4801" s="26" t="str">
        <f aca="false">IF(OR(V4801="",L4801=""),"",V4801/(L4801*E4801)-1)</f>
        <v/>
      </c>
      <c r="AA4801" s="16" t="str">
        <f aca="false">IF(V4801="","SEM OFERTA",IF(OR(Y4801&gt;Premissas!$B$11,Y4801&lt;Premissas!$B$12),"VERIFICAR - UNIDADE/EMBALAGEM",IF(Y4801&gt;Premissas!$B$6,"NÃO COMPRAR - REAJUSTE &gt;5%","COMPRAR")))</f>
        <v>SEM OFERTA</v>
      </c>
      <c r="AB4801" s="18" t="str">
        <f aca="false">IF(W4801="DIMEC",S4801,IF(W4801="MEDCENTRO",U4801,""))</f>
        <v/>
      </c>
      <c r="AC4801" s="18" t="n">
        <f aca="false">IF(AA4801&lt;&gt;"COMPRAR",0,IF(AB4801="",I4801,MIN(I4801,AB4801)))</f>
        <v>0</v>
      </c>
      <c r="AD4801" s="19" t="n">
        <f aca="false">IF(AC4801&gt;0,AC4801*V4801,0)</f>
        <v>0</v>
      </c>
      <c r="AE4801" s="19" t="n">
        <f aca="false">IF(AC4801&gt;0,(M4801-V4801)*AC4801,0)</f>
        <v>0</v>
      </c>
      <c r="AF4801" s="16" t="str">
        <f aca="false">IF(AA4801&lt;&gt;"COMPRAR","",IF(AB4801="",IF(X4801="","",IF(X4801-V4801&lt;0.01,"EMPATE TÉCNICO","")),IF(AB4801&lt;I4801,"ESTOQUE INSUFICIENTE",IF(X4801="","",IF(X4801-V4801&lt;0.01,"EMPATE TÉCNICO","")))))</f>
        <v/>
      </c>
      <c r="AG4801" s="16" t="s">
        <v>360</v>
      </c>
      <c r="AH4801" s="16" t="s">
        <v>14620</v>
      </c>
    </row>
    <row r="4802" customFormat="false" ht="15" hidden="false" customHeight="false" outlineLevel="0" collapsed="false">
      <c r="A4802" s="16" t="s">
        <v>14848</v>
      </c>
      <c r="B4802" s="17" t="s">
        <v>14849</v>
      </c>
      <c r="C4802" s="16" t="s">
        <v>14850</v>
      </c>
      <c r="D4802" s="16" t="s">
        <v>3882</v>
      </c>
      <c r="E4802" s="18" t="n">
        <v>1</v>
      </c>
      <c r="F4802" s="16" t="s">
        <v>42</v>
      </c>
      <c r="G4802" s="18" t="n">
        <v>1</v>
      </c>
      <c r="H4802" s="16" t="n">
        <v>0.7</v>
      </c>
      <c r="I4802" s="18" t="n">
        <v>1</v>
      </c>
      <c r="J4802" s="19" t="n">
        <v>34.89</v>
      </c>
      <c r="K4802" s="19" t="n">
        <v>34.89</v>
      </c>
      <c r="L4802" s="19" t="n">
        <v>34.89</v>
      </c>
      <c r="M4802" s="19" t="n">
        <f aca="false">IF(J4802&gt;0,J4802,K4802)*E4802</f>
        <v>34.89</v>
      </c>
      <c r="N4802" s="20"/>
      <c r="O4802" s="21" t="str">
        <f aca="false">IF(R4802="","",ROUND(R4802*(1-Premissas!$B$4),4))</f>
        <v/>
      </c>
      <c r="P4802" s="22"/>
      <c r="Q4802" s="22"/>
      <c r="R4802" s="23"/>
      <c r="S4802" s="24"/>
      <c r="T4802" s="24"/>
      <c r="U4802" s="25"/>
      <c r="V4802" s="19" t="str">
        <f aca="false">IF(COUNT(N4802:Q4802)=0,"",MIN(N4802:Q4802))</f>
        <v/>
      </c>
      <c r="W4802" s="16" t="str">
        <f aca="false">IF(V4802="","",INDEX($N$4:$Q$4,MATCH(V4802,N4802:Q4802,0)))</f>
        <v/>
      </c>
      <c r="X4802" s="19" t="str">
        <f aca="false">IF(COUNT(N4802:Q4802)&lt;2,"",SMALL(N4802:Q4802,2))</f>
        <v/>
      </c>
      <c r="Y4802" s="26" t="str">
        <f aca="false">IF(OR(V4802="",M4802=0),"",V4802/M4802-1)</f>
        <v/>
      </c>
      <c r="Z4802" s="26" t="str">
        <f aca="false">IF(OR(V4802="",L4802=""),"",V4802/(L4802*E4802)-1)</f>
        <v/>
      </c>
      <c r="AA4802" s="16" t="str">
        <f aca="false">IF(V4802="","SEM OFERTA",IF(OR(Y4802&gt;Premissas!$B$11,Y4802&lt;Premissas!$B$12),"VERIFICAR - UNIDADE/EMBALAGEM",IF(Y4802&gt;Premissas!$B$6,"NÃO COMPRAR - REAJUSTE &gt;5%","COMPRAR")))</f>
        <v>SEM OFERTA</v>
      </c>
      <c r="AB4802" s="18" t="str">
        <f aca="false">IF(W4802="DIMEC",S4802,IF(W4802="MEDCENTRO",U4802,""))</f>
        <v/>
      </c>
      <c r="AC4802" s="18" t="n">
        <f aca="false">IF(AA4802&lt;&gt;"COMPRAR",0,IF(AB4802="",I4802,MIN(I4802,AB4802)))</f>
        <v>0</v>
      </c>
      <c r="AD4802" s="19" t="n">
        <f aca="false">IF(AC4802&gt;0,AC4802*V4802,0)</f>
        <v>0</v>
      </c>
      <c r="AE4802" s="19" t="n">
        <f aca="false">IF(AC4802&gt;0,(M4802-V4802)*AC4802,0)</f>
        <v>0</v>
      </c>
      <c r="AF4802" s="16" t="str">
        <f aca="false">IF(AA4802&lt;&gt;"COMPRAR","",IF(AB4802="",IF(X4802="","",IF(X4802-V4802&lt;0.01,"EMPATE TÉCNICO","")),IF(AB4802&lt;I4802,"ESTOQUE INSUFICIENTE",IF(X4802="","",IF(X4802-V4802&lt;0.01,"EMPATE TÉCNICO","")))))</f>
        <v/>
      </c>
      <c r="AG4802" s="16" t="s">
        <v>547</v>
      </c>
      <c r="AH4802" s="16" t="s">
        <v>14620</v>
      </c>
    </row>
    <row r="4803" customFormat="false" ht="15" hidden="false" customHeight="false" outlineLevel="0" collapsed="false">
      <c r="A4803" s="16" t="s">
        <v>14851</v>
      </c>
      <c r="B4803" s="17" t="s">
        <v>14852</v>
      </c>
      <c r="C4803" s="16" t="s">
        <v>14853</v>
      </c>
      <c r="D4803" s="16"/>
      <c r="E4803" s="18" t="n">
        <v>1</v>
      </c>
      <c r="F4803" s="16" t="s">
        <v>43</v>
      </c>
      <c r="G4803" s="18" t="n">
        <v>0</v>
      </c>
      <c r="H4803" s="16" t="n">
        <v>0</v>
      </c>
      <c r="I4803" s="18" t="n">
        <v>1</v>
      </c>
      <c r="J4803" s="19" t="n">
        <v>44.53</v>
      </c>
      <c r="K4803" s="19" t="n">
        <v>44.53</v>
      </c>
      <c r="L4803" s="19" t="n">
        <v>44.53</v>
      </c>
      <c r="M4803" s="19" t="n">
        <f aca="false">IF(J4803&gt;0,J4803,K4803)*E4803</f>
        <v>44.53</v>
      </c>
      <c r="N4803" s="20"/>
      <c r="O4803" s="21" t="str">
        <f aca="false">IF(R4803="","",ROUND(R4803*(1-Premissas!$B$4),4))</f>
        <v/>
      </c>
      <c r="P4803" s="22"/>
      <c r="Q4803" s="22"/>
      <c r="R4803" s="23"/>
      <c r="S4803" s="24"/>
      <c r="T4803" s="24"/>
      <c r="U4803" s="25"/>
      <c r="V4803" s="19" t="str">
        <f aca="false">IF(COUNT(N4803:Q4803)=0,"",MIN(N4803:Q4803))</f>
        <v/>
      </c>
      <c r="W4803" s="16" t="str">
        <f aca="false">IF(V4803="","",INDEX($N$4:$Q$4,MATCH(V4803,N4803:Q4803,0)))</f>
        <v/>
      </c>
      <c r="X4803" s="19" t="str">
        <f aca="false">IF(COUNT(N4803:Q4803)&lt;2,"",SMALL(N4803:Q4803,2))</f>
        <v/>
      </c>
      <c r="Y4803" s="26" t="str">
        <f aca="false">IF(OR(V4803="",M4803=0),"",V4803/M4803-1)</f>
        <v/>
      </c>
      <c r="Z4803" s="26" t="str">
        <f aca="false">IF(OR(V4803="",L4803=""),"",V4803/(L4803*E4803)-1)</f>
        <v/>
      </c>
      <c r="AA4803" s="16" t="str">
        <f aca="false">IF(V4803="","SEM OFERTA",IF(OR(Y4803&gt;Premissas!$B$11,Y4803&lt;Premissas!$B$12),"VERIFICAR - UNIDADE/EMBALAGEM",IF(Y4803&gt;Premissas!$B$6,"NÃO COMPRAR - REAJUSTE &gt;5%","COMPRAR")))</f>
        <v>SEM OFERTA</v>
      </c>
      <c r="AB4803" s="18" t="str">
        <f aca="false">IF(W4803="DIMEC",S4803,IF(W4803="MEDCENTRO",U4803,""))</f>
        <v/>
      </c>
      <c r="AC4803" s="18" t="n">
        <f aca="false">IF(AA4803&lt;&gt;"COMPRAR",0,IF(AB4803="",I4803,MIN(I4803,AB4803)))</f>
        <v>0</v>
      </c>
      <c r="AD4803" s="19" t="n">
        <f aca="false">IF(AC4803&gt;0,AC4803*V4803,0)</f>
        <v>0</v>
      </c>
      <c r="AE4803" s="19" t="n">
        <f aca="false">IF(AC4803&gt;0,(M4803-V4803)*AC4803,0)</f>
        <v>0</v>
      </c>
      <c r="AF4803" s="16" t="str">
        <f aca="false">IF(AA4803&lt;&gt;"COMPRAR","",IF(AB4803="",IF(X4803="","",IF(X4803-V4803&lt;0.01,"EMPATE TÉCNICO","")),IF(AB4803&lt;I4803,"ESTOQUE INSUFICIENTE",IF(X4803="","",IF(X4803-V4803&lt;0.01,"EMPATE TÉCNICO","")))))</f>
        <v/>
      </c>
      <c r="AG4803" s="16" t="s">
        <v>547</v>
      </c>
      <c r="AH4803" s="16" t="s">
        <v>14620</v>
      </c>
    </row>
    <row r="4804" customFormat="false" ht="15" hidden="false" customHeight="false" outlineLevel="0" collapsed="false">
      <c r="A4804" s="16" t="s">
        <v>14854</v>
      </c>
      <c r="B4804" s="17" t="s">
        <v>14855</v>
      </c>
      <c r="C4804" s="16" t="s">
        <v>14856</v>
      </c>
      <c r="D4804" s="16"/>
      <c r="E4804" s="18" t="n">
        <v>1</v>
      </c>
      <c r="F4804" s="16" t="s">
        <v>43</v>
      </c>
      <c r="G4804" s="18" t="n">
        <v>0</v>
      </c>
      <c r="H4804" s="16" t="n">
        <v>0.1</v>
      </c>
      <c r="I4804" s="18" t="n">
        <v>1</v>
      </c>
      <c r="J4804" s="19" t="n">
        <v>33.0066666666667</v>
      </c>
      <c r="K4804" s="19" t="n">
        <v>33.0066666666667</v>
      </c>
      <c r="L4804" s="19" t="n">
        <v>33.0067</v>
      </c>
      <c r="M4804" s="19" t="n">
        <f aca="false">IF(J4804&gt;0,J4804,K4804)*E4804</f>
        <v>33.0066666666667</v>
      </c>
      <c r="N4804" s="20"/>
      <c r="O4804" s="21" t="str">
        <f aca="false">IF(R4804="","",ROUND(R4804*(1-Premissas!$B$4),4))</f>
        <v/>
      </c>
      <c r="P4804" s="22"/>
      <c r="Q4804" s="22"/>
      <c r="R4804" s="23"/>
      <c r="S4804" s="24"/>
      <c r="T4804" s="24"/>
      <c r="U4804" s="25"/>
      <c r="V4804" s="19" t="str">
        <f aca="false">IF(COUNT(N4804:Q4804)=0,"",MIN(N4804:Q4804))</f>
        <v/>
      </c>
      <c r="W4804" s="16" t="str">
        <f aca="false">IF(V4804="","",INDEX($N$4:$Q$4,MATCH(V4804,N4804:Q4804,0)))</f>
        <v/>
      </c>
      <c r="X4804" s="19" t="str">
        <f aca="false">IF(COUNT(N4804:Q4804)&lt;2,"",SMALL(N4804:Q4804,2))</f>
        <v/>
      </c>
      <c r="Y4804" s="26" t="str">
        <f aca="false">IF(OR(V4804="",M4804=0),"",V4804/M4804-1)</f>
        <v/>
      </c>
      <c r="Z4804" s="26" t="str">
        <f aca="false">IF(OR(V4804="",L4804=""),"",V4804/(L4804*E4804)-1)</f>
        <v/>
      </c>
      <c r="AA4804" s="16" t="str">
        <f aca="false">IF(V4804="","SEM OFERTA",IF(OR(Y4804&gt;Premissas!$B$11,Y4804&lt;Premissas!$B$12),"VERIFICAR - UNIDADE/EMBALAGEM",IF(Y4804&gt;Premissas!$B$6,"NÃO COMPRAR - REAJUSTE &gt;5%","COMPRAR")))</f>
        <v>SEM OFERTA</v>
      </c>
      <c r="AB4804" s="18" t="str">
        <f aca="false">IF(W4804="DIMEC",S4804,IF(W4804="MEDCENTRO",U4804,""))</f>
        <v/>
      </c>
      <c r="AC4804" s="18" t="n">
        <f aca="false">IF(AA4804&lt;&gt;"COMPRAR",0,IF(AB4804="",I4804,MIN(I4804,AB4804)))</f>
        <v>0</v>
      </c>
      <c r="AD4804" s="19" t="n">
        <f aca="false">IF(AC4804&gt;0,AC4804*V4804,0)</f>
        <v>0</v>
      </c>
      <c r="AE4804" s="19" t="n">
        <f aca="false">IF(AC4804&gt;0,(M4804-V4804)*AC4804,0)</f>
        <v>0</v>
      </c>
      <c r="AF4804" s="16" t="str">
        <f aca="false">IF(AA4804&lt;&gt;"COMPRAR","",IF(AB4804="",IF(X4804="","",IF(X4804-V4804&lt;0.01,"EMPATE TÉCNICO","")),IF(AB4804&lt;I4804,"ESTOQUE INSUFICIENTE",IF(X4804="","",IF(X4804-V4804&lt;0.01,"EMPATE TÉCNICO","")))))</f>
        <v/>
      </c>
      <c r="AG4804" s="16" t="s">
        <v>547</v>
      </c>
      <c r="AH4804" s="16" t="s">
        <v>14620</v>
      </c>
    </row>
    <row r="4805" customFormat="false" ht="15" hidden="false" customHeight="false" outlineLevel="0" collapsed="false">
      <c r="A4805" s="16" t="s">
        <v>14857</v>
      </c>
      <c r="B4805" s="17" t="s">
        <v>14858</v>
      </c>
      <c r="C4805" s="16" t="s">
        <v>14859</v>
      </c>
      <c r="D4805" s="16" t="s">
        <v>3904</v>
      </c>
      <c r="E4805" s="18" t="n">
        <v>1</v>
      </c>
      <c r="F4805" s="16" t="s">
        <v>42</v>
      </c>
      <c r="G4805" s="18" t="n">
        <v>0</v>
      </c>
      <c r="H4805" s="16" t="n">
        <v>0.8</v>
      </c>
      <c r="I4805" s="18" t="n">
        <v>2</v>
      </c>
      <c r="J4805" s="19" t="n">
        <v>23.5633333333333</v>
      </c>
      <c r="K4805" s="19" t="n">
        <v>23.5633333333333</v>
      </c>
      <c r="L4805" s="19" t="n">
        <v>23.5633</v>
      </c>
      <c r="M4805" s="19" t="n">
        <f aca="false">IF(J4805&gt;0,J4805,K4805)*E4805</f>
        <v>23.5633333333333</v>
      </c>
      <c r="N4805" s="20"/>
      <c r="O4805" s="21" t="str">
        <f aca="false">IF(R4805="","",ROUND(R4805*(1-Premissas!$B$4),4))</f>
        <v/>
      </c>
      <c r="P4805" s="22"/>
      <c r="Q4805" s="22"/>
      <c r="R4805" s="23"/>
      <c r="S4805" s="24"/>
      <c r="T4805" s="24"/>
      <c r="U4805" s="25"/>
      <c r="V4805" s="19" t="str">
        <f aca="false">IF(COUNT(N4805:Q4805)=0,"",MIN(N4805:Q4805))</f>
        <v/>
      </c>
      <c r="W4805" s="16" t="str">
        <f aca="false">IF(V4805="","",INDEX($N$4:$Q$4,MATCH(V4805,N4805:Q4805,0)))</f>
        <v/>
      </c>
      <c r="X4805" s="19" t="str">
        <f aca="false">IF(COUNT(N4805:Q4805)&lt;2,"",SMALL(N4805:Q4805,2))</f>
        <v/>
      </c>
      <c r="Y4805" s="26" t="str">
        <f aca="false">IF(OR(V4805="",M4805=0),"",V4805/M4805-1)</f>
        <v/>
      </c>
      <c r="Z4805" s="26" t="str">
        <f aca="false">IF(OR(V4805="",L4805=""),"",V4805/(L4805*E4805)-1)</f>
        <v/>
      </c>
      <c r="AA4805" s="16" t="str">
        <f aca="false">IF(V4805="","SEM OFERTA",IF(OR(Y4805&gt;Premissas!$B$11,Y4805&lt;Premissas!$B$12),"VERIFICAR - UNIDADE/EMBALAGEM",IF(Y4805&gt;Premissas!$B$6,"NÃO COMPRAR - REAJUSTE &gt;5%","COMPRAR")))</f>
        <v>SEM OFERTA</v>
      </c>
      <c r="AB4805" s="18" t="str">
        <f aca="false">IF(W4805="DIMEC",S4805,IF(W4805="MEDCENTRO",U4805,""))</f>
        <v/>
      </c>
      <c r="AC4805" s="18" t="n">
        <f aca="false">IF(AA4805&lt;&gt;"COMPRAR",0,IF(AB4805="",I4805,MIN(I4805,AB4805)))</f>
        <v>0</v>
      </c>
      <c r="AD4805" s="19" t="n">
        <f aca="false">IF(AC4805&gt;0,AC4805*V4805,0)</f>
        <v>0</v>
      </c>
      <c r="AE4805" s="19" t="n">
        <f aca="false">IF(AC4805&gt;0,(M4805-V4805)*AC4805,0)</f>
        <v>0</v>
      </c>
      <c r="AF4805" s="16" t="str">
        <f aca="false">IF(AA4805&lt;&gt;"COMPRAR","",IF(AB4805="",IF(X4805="","",IF(X4805-V4805&lt;0.01,"EMPATE TÉCNICO","")),IF(AB4805&lt;I4805,"ESTOQUE INSUFICIENTE",IF(X4805="","",IF(X4805-V4805&lt;0.01,"EMPATE TÉCNICO","")))))</f>
        <v/>
      </c>
      <c r="AG4805" s="16" t="s">
        <v>547</v>
      </c>
      <c r="AH4805" s="16" t="s">
        <v>14620</v>
      </c>
    </row>
    <row r="4806" customFormat="false" ht="15" hidden="false" customHeight="false" outlineLevel="0" collapsed="false">
      <c r="A4806" s="16" t="s">
        <v>14860</v>
      </c>
      <c r="B4806" s="17" t="s">
        <v>14861</v>
      </c>
      <c r="C4806" s="16" t="s">
        <v>14862</v>
      </c>
      <c r="D4806" s="16" t="s">
        <v>3904</v>
      </c>
      <c r="E4806" s="18" t="n">
        <v>1</v>
      </c>
      <c r="F4806" s="16" t="s">
        <v>42</v>
      </c>
      <c r="G4806" s="18" t="n">
        <v>2</v>
      </c>
      <c r="H4806" s="16" t="n">
        <v>0.9</v>
      </c>
      <c r="I4806" s="18" t="n">
        <v>1</v>
      </c>
      <c r="J4806" s="19" t="n">
        <v>20.575</v>
      </c>
      <c r="K4806" s="19" t="n">
        <v>20.575</v>
      </c>
      <c r="L4806" s="19" t="n">
        <v>20.575</v>
      </c>
      <c r="M4806" s="19" t="n">
        <f aca="false">IF(J4806&gt;0,J4806,K4806)*E4806</f>
        <v>20.575</v>
      </c>
      <c r="N4806" s="20"/>
      <c r="O4806" s="21" t="str">
        <f aca="false">IF(R4806="","",ROUND(R4806*(1-Premissas!$B$4),4))</f>
        <v/>
      </c>
      <c r="P4806" s="22"/>
      <c r="Q4806" s="22"/>
      <c r="R4806" s="23"/>
      <c r="S4806" s="24"/>
      <c r="T4806" s="24"/>
      <c r="U4806" s="25"/>
      <c r="V4806" s="19" t="str">
        <f aca="false">IF(COUNT(N4806:Q4806)=0,"",MIN(N4806:Q4806))</f>
        <v/>
      </c>
      <c r="W4806" s="16" t="str">
        <f aca="false">IF(V4806="","",INDEX($N$4:$Q$4,MATCH(V4806,N4806:Q4806,0)))</f>
        <v/>
      </c>
      <c r="X4806" s="19" t="str">
        <f aca="false">IF(COUNT(N4806:Q4806)&lt;2,"",SMALL(N4806:Q4806,2))</f>
        <v/>
      </c>
      <c r="Y4806" s="26" t="str">
        <f aca="false">IF(OR(V4806="",M4806=0),"",V4806/M4806-1)</f>
        <v/>
      </c>
      <c r="Z4806" s="26" t="str">
        <f aca="false">IF(OR(V4806="",L4806=""),"",V4806/(L4806*E4806)-1)</f>
        <v/>
      </c>
      <c r="AA4806" s="16" t="str">
        <f aca="false">IF(V4806="","SEM OFERTA",IF(OR(Y4806&gt;Premissas!$B$11,Y4806&lt;Premissas!$B$12),"VERIFICAR - UNIDADE/EMBALAGEM",IF(Y4806&gt;Premissas!$B$6,"NÃO COMPRAR - REAJUSTE &gt;5%","COMPRAR")))</f>
        <v>SEM OFERTA</v>
      </c>
      <c r="AB4806" s="18" t="str">
        <f aca="false">IF(W4806="DIMEC",S4806,IF(W4806="MEDCENTRO",U4806,""))</f>
        <v/>
      </c>
      <c r="AC4806" s="18" t="n">
        <f aca="false">IF(AA4806&lt;&gt;"COMPRAR",0,IF(AB4806="",I4806,MIN(I4806,AB4806)))</f>
        <v>0</v>
      </c>
      <c r="AD4806" s="19" t="n">
        <f aca="false">IF(AC4806&gt;0,AC4806*V4806,0)</f>
        <v>0</v>
      </c>
      <c r="AE4806" s="19" t="n">
        <f aca="false">IF(AC4806&gt;0,(M4806-V4806)*AC4806,0)</f>
        <v>0</v>
      </c>
      <c r="AF4806" s="16" t="str">
        <f aca="false">IF(AA4806&lt;&gt;"COMPRAR","",IF(AB4806="",IF(X4806="","",IF(X4806-V4806&lt;0.01,"EMPATE TÉCNICO","")),IF(AB4806&lt;I4806,"ESTOQUE INSUFICIENTE",IF(X4806="","",IF(X4806-V4806&lt;0.01,"EMPATE TÉCNICO","")))))</f>
        <v/>
      </c>
      <c r="AG4806" s="16" t="s">
        <v>547</v>
      </c>
      <c r="AH4806" s="16" t="s">
        <v>14620</v>
      </c>
    </row>
    <row r="4807" customFormat="false" ht="15" hidden="false" customHeight="false" outlineLevel="0" collapsed="false">
      <c r="A4807" s="16" t="s">
        <v>14863</v>
      </c>
      <c r="B4807" s="17" t="s">
        <v>14864</v>
      </c>
      <c r="C4807" s="16" t="s">
        <v>14865</v>
      </c>
      <c r="D4807" s="16" t="s">
        <v>380</v>
      </c>
      <c r="E4807" s="18" t="n">
        <v>1</v>
      </c>
      <c r="F4807" s="16" t="s">
        <v>43</v>
      </c>
      <c r="G4807" s="18" t="n">
        <v>1</v>
      </c>
      <c r="H4807" s="16" t="n">
        <v>2.1</v>
      </c>
      <c r="I4807" s="18" t="n">
        <v>5</v>
      </c>
      <c r="J4807" s="19" t="n">
        <v>10.2083333333333</v>
      </c>
      <c r="K4807" s="19" t="n">
        <v>10.2083333333333</v>
      </c>
      <c r="L4807" s="19" t="n">
        <v>10.2083</v>
      </c>
      <c r="M4807" s="19" t="n">
        <f aca="false">IF(J4807&gt;0,J4807,K4807)*E4807</f>
        <v>10.2083333333333</v>
      </c>
      <c r="N4807" s="20"/>
      <c r="O4807" s="21" t="str">
        <f aca="false">IF(R4807="","",ROUND(R4807*(1-Premissas!$B$4),4))</f>
        <v/>
      </c>
      <c r="P4807" s="22"/>
      <c r="Q4807" s="22"/>
      <c r="R4807" s="23"/>
      <c r="S4807" s="24"/>
      <c r="T4807" s="24"/>
      <c r="U4807" s="25"/>
      <c r="V4807" s="19" t="str">
        <f aca="false">IF(COUNT(N4807:Q4807)=0,"",MIN(N4807:Q4807))</f>
        <v/>
      </c>
      <c r="W4807" s="16" t="str">
        <f aca="false">IF(V4807="","",INDEX($N$4:$Q$4,MATCH(V4807,N4807:Q4807,0)))</f>
        <v/>
      </c>
      <c r="X4807" s="19" t="str">
        <f aca="false">IF(COUNT(N4807:Q4807)&lt;2,"",SMALL(N4807:Q4807,2))</f>
        <v/>
      </c>
      <c r="Y4807" s="26" t="str">
        <f aca="false">IF(OR(V4807="",M4807=0),"",V4807/M4807-1)</f>
        <v/>
      </c>
      <c r="Z4807" s="26" t="str">
        <f aca="false">IF(OR(V4807="",L4807=""),"",V4807/(L4807*E4807)-1)</f>
        <v/>
      </c>
      <c r="AA4807" s="16" t="str">
        <f aca="false">IF(V4807="","SEM OFERTA",IF(OR(Y4807&gt;Premissas!$B$11,Y4807&lt;Premissas!$B$12),"VERIFICAR - UNIDADE/EMBALAGEM",IF(Y4807&gt;Premissas!$B$6,"NÃO COMPRAR - REAJUSTE &gt;5%","COMPRAR")))</f>
        <v>SEM OFERTA</v>
      </c>
      <c r="AB4807" s="18" t="str">
        <f aca="false">IF(W4807="DIMEC",S4807,IF(W4807="MEDCENTRO",U4807,""))</f>
        <v/>
      </c>
      <c r="AC4807" s="18" t="n">
        <f aca="false">IF(AA4807&lt;&gt;"COMPRAR",0,IF(AB4807="",I4807,MIN(I4807,AB4807)))</f>
        <v>0</v>
      </c>
      <c r="AD4807" s="19" t="n">
        <f aca="false">IF(AC4807&gt;0,AC4807*V4807,0)</f>
        <v>0</v>
      </c>
      <c r="AE4807" s="19" t="n">
        <f aca="false">IF(AC4807&gt;0,(M4807-V4807)*AC4807,0)</f>
        <v>0</v>
      </c>
      <c r="AF4807" s="16" t="str">
        <f aca="false">IF(AA4807&lt;&gt;"COMPRAR","",IF(AB4807="",IF(X4807="","",IF(X4807-V4807&lt;0.01,"EMPATE TÉCNICO","")),IF(AB4807&lt;I4807,"ESTOQUE INSUFICIENTE",IF(X4807="","",IF(X4807-V4807&lt;0.01,"EMPATE TÉCNICO","")))))</f>
        <v/>
      </c>
      <c r="AG4807" s="16" t="s">
        <v>547</v>
      </c>
      <c r="AH4807" s="16" t="s">
        <v>14620</v>
      </c>
    </row>
    <row r="4808" customFormat="false" ht="15" hidden="false" customHeight="false" outlineLevel="0" collapsed="false">
      <c r="A4808" s="16" t="s">
        <v>14866</v>
      </c>
      <c r="B4808" s="17" t="s">
        <v>14867</v>
      </c>
      <c r="C4808" s="16" t="s">
        <v>14868</v>
      </c>
      <c r="D4808" s="16" t="s">
        <v>3904</v>
      </c>
      <c r="E4808" s="18" t="n">
        <v>1</v>
      </c>
      <c r="F4808" s="16" t="s">
        <v>42</v>
      </c>
      <c r="G4808" s="18" t="n">
        <v>0</v>
      </c>
      <c r="H4808" s="16" t="n">
        <v>0.4</v>
      </c>
      <c r="I4808" s="18" t="n">
        <v>2</v>
      </c>
      <c r="J4808" s="19" t="n">
        <v>25.37</v>
      </c>
      <c r="K4808" s="19" t="n">
        <v>25.37</v>
      </c>
      <c r="L4808" s="19" t="n">
        <v>25.37</v>
      </c>
      <c r="M4808" s="19" t="n">
        <f aca="false">IF(J4808&gt;0,J4808,K4808)*E4808</f>
        <v>25.37</v>
      </c>
      <c r="N4808" s="20"/>
      <c r="O4808" s="21" t="str">
        <f aca="false">IF(R4808="","",ROUND(R4808*(1-Premissas!$B$4),4))</f>
        <v/>
      </c>
      <c r="P4808" s="22"/>
      <c r="Q4808" s="22"/>
      <c r="R4808" s="23"/>
      <c r="S4808" s="24"/>
      <c r="T4808" s="24"/>
      <c r="U4808" s="25"/>
      <c r="V4808" s="19" t="str">
        <f aca="false">IF(COUNT(N4808:Q4808)=0,"",MIN(N4808:Q4808))</f>
        <v/>
      </c>
      <c r="W4808" s="16" t="str">
        <f aca="false">IF(V4808="","",INDEX($N$4:$Q$4,MATCH(V4808,N4808:Q4808,0)))</f>
        <v/>
      </c>
      <c r="X4808" s="19" t="str">
        <f aca="false">IF(COUNT(N4808:Q4808)&lt;2,"",SMALL(N4808:Q4808,2))</f>
        <v/>
      </c>
      <c r="Y4808" s="26" t="str">
        <f aca="false">IF(OR(V4808="",M4808=0),"",V4808/M4808-1)</f>
        <v/>
      </c>
      <c r="Z4808" s="26" t="str">
        <f aca="false">IF(OR(V4808="",L4808=""),"",V4808/(L4808*E4808)-1)</f>
        <v/>
      </c>
      <c r="AA4808" s="16" t="str">
        <f aca="false">IF(V4808="","SEM OFERTA",IF(OR(Y4808&gt;Premissas!$B$11,Y4808&lt;Premissas!$B$12),"VERIFICAR - UNIDADE/EMBALAGEM",IF(Y4808&gt;Premissas!$B$6,"NÃO COMPRAR - REAJUSTE &gt;5%","COMPRAR")))</f>
        <v>SEM OFERTA</v>
      </c>
      <c r="AB4808" s="18" t="str">
        <f aca="false">IF(W4808="DIMEC",S4808,IF(W4808="MEDCENTRO",U4808,""))</f>
        <v/>
      </c>
      <c r="AC4808" s="18" t="n">
        <f aca="false">IF(AA4808&lt;&gt;"COMPRAR",0,IF(AB4808="",I4808,MIN(I4808,AB4808)))</f>
        <v>0</v>
      </c>
      <c r="AD4808" s="19" t="n">
        <f aca="false">IF(AC4808&gt;0,AC4808*V4808,0)</f>
        <v>0</v>
      </c>
      <c r="AE4808" s="19" t="n">
        <f aca="false">IF(AC4808&gt;0,(M4808-V4808)*AC4808,0)</f>
        <v>0</v>
      </c>
      <c r="AF4808" s="16" t="str">
        <f aca="false">IF(AA4808&lt;&gt;"COMPRAR","",IF(AB4808="",IF(X4808="","",IF(X4808-V4808&lt;0.01,"EMPATE TÉCNICO","")),IF(AB4808&lt;I4808,"ESTOQUE INSUFICIENTE",IF(X4808="","",IF(X4808-V4808&lt;0.01,"EMPATE TÉCNICO","")))))</f>
        <v/>
      </c>
      <c r="AG4808" s="16" t="s">
        <v>547</v>
      </c>
      <c r="AH4808" s="16" t="s">
        <v>14620</v>
      </c>
    </row>
    <row r="4809" customFormat="false" ht="15" hidden="false" customHeight="false" outlineLevel="0" collapsed="false">
      <c r="A4809" s="16" t="s">
        <v>14869</v>
      </c>
      <c r="B4809" s="17" t="s">
        <v>14870</v>
      </c>
      <c r="C4809" s="16" t="s">
        <v>14871</v>
      </c>
      <c r="D4809" s="16"/>
      <c r="E4809" s="18" t="n">
        <v>1</v>
      </c>
      <c r="F4809" s="16" t="s">
        <v>43</v>
      </c>
      <c r="G4809" s="18" t="n">
        <v>0</v>
      </c>
      <c r="H4809" s="16" t="n">
        <v>0.2</v>
      </c>
      <c r="I4809" s="18" t="n">
        <v>1</v>
      </c>
      <c r="J4809" s="19" t="n">
        <v>35.09</v>
      </c>
      <c r="K4809" s="19" t="n">
        <v>35.09</v>
      </c>
      <c r="L4809" s="19" t="n">
        <v>35.09</v>
      </c>
      <c r="M4809" s="19" t="n">
        <f aca="false">IF(J4809&gt;0,J4809,K4809)*E4809</f>
        <v>35.09</v>
      </c>
      <c r="N4809" s="20"/>
      <c r="O4809" s="21" t="str">
        <f aca="false">IF(R4809="","",ROUND(R4809*(1-Premissas!$B$4),4))</f>
        <v/>
      </c>
      <c r="P4809" s="22"/>
      <c r="Q4809" s="22"/>
      <c r="R4809" s="23"/>
      <c r="S4809" s="24"/>
      <c r="T4809" s="24"/>
      <c r="U4809" s="25"/>
      <c r="V4809" s="19" t="str">
        <f aca="false">IF(COUNT(N4809:Q4809)=0,"",MIN(N4809:Q4809))</f>
        <v/>
      </c>
      <c r="W4809" s="16" t="str">
        <f aca="false">IF(V4809="","",INDEX($N$4:$Q$4,MATCH(V4809,N4809:Q4809,0)))</f>
        <v/>
      </c>
      <c r="X4809" s="19" t="str">
        <f aca="false">IF(COUNT(N4809:Q4809)&lt;2,"",SMALL(N4809:Q4809,2))</f>
        <v/>
      </c>
      <c r="Y4809" s="26" t="str">
        <f aca="false">IF(OR(V4809="",M4809=0),"",V4809/M4809-1)</f>
        <v/>
      </c>
      <c r="Z4809" s="26" t="str">
        <f aca="false">IF(OR(V4809="",L4809=""),"",V4809/(L4809*E4809)-1)</f>
        <v/>
      </c>
      <c r="AA4809" s="16" t="str">
        <f aca="false">IF(V4809="","SEM OFERTA",IF(OR(Y4809&gt;Premissas!$B$11,Y4809&lt;Premissas!$B$12),"VERIFICAR - UNIDADE/EMBALAGEM",IF(Y4809&gt;Premissas!$B$6,"NÃO COMPRAR - REAJUSTE &gt;5%","COMPRAR")))</f>
        <v>SEM OFERTA</v>
      </c>
      <c r="AB4809" s="18" t="str">
        <f aca="false">IF(W4809="DIMEC",S4809,IF(W4809="MEDCENTRO",U4809,""))</f>
        <v/>
      </c>
      <c r="AC4809" s="18" t="n">
        <f aca="false">IF(AA4809&lt;&gt;"COMPRAR",0,IF(AB4809="",I4809,MIN(I4809,AB4809)))</f>
        <v>0</v>
      </c>
      <c r="AD4809" s="19" t="n">
        <f aca="false">IF(AC4809&gt;0,AC4809*V4809,0)</f>
        <v>0</v>
      </c>
      <c r="AE4809" s="19" t="n">
        <f aca="false">IF(AC4809&gt;0,(M4809-V4809)*AC4809,0)</f>
        <v>0</v>
      </c>
      <c r="AF4809" s="16" t="str">
        <f aca="false">IF(AA4809&lt;&gt;"COMPRAR","",IF(AB4809="",IF(X4809="","",IF(X4809-V4809&lt;0.01,"EMPATE TÉCNICO","")),IF(AB4809&lt;I4809,"ESTOQUE INSUFICIENTE",IF(X4809="","",IF(X4809-V4809&lt;0.01,"EMPATE TÉCNICO","")))))</f>
        <v/>
      </c>
      <c r="AG4809" s="16" t="s">
        <v>547</v>
      </c>
      <c r="AH4809" s="16" t="s">
        <v>14620</v>
      </c>
    </row>
    <row r="4810" customFormat="false" ht="15" hidden="false" customHeight="false" outlineLevel="0" collapsed="false">
      <c r="A4810" s="16" t="s">
        <v>14872</v>
      </c>
      <c r="B4810" s="17" t="s">
        <v>14873</v>
      </c>
      <c r="C4810" s="16" t="s">
        <v>14874</v>
      </c>
      <c r="D4810" s="16" t="s">
        <v>14875</v>
      </c>
      <c r="E4810" s="18" t="n">
        <v>1</v>
      </c>
      <c r="F4810" s="16" t="s">
        <v>43</v>
      </c>
      <c r="G4810" s="18" t="n">
        <v>0</v>
      </c>
      <c r="H4810" s="16" t="n">
        <v>0.1</v>
      </c>
      <c r="I4810" s="18" t="n">
        <v>1</v>
      </c>
      <c r="J4810" s="19" t="n">
        <v>38.78</v>
      </c>
      <c r="K4810" s="19" t="n">
        <v>38.78</v>
      </c>
      <c r="L4810" s="19" t="n">
        <v>38.78</v>
      </c>
      <c r="M4810" s="19" t="n">
        <f aca="false">IF(J4810&gt;0,J4810,K4810)*E4810</f>
        <v>38.78</v>
      </c>
      <c r="N4810" s="20"/>
      <c r="O4810" s="21" t="str">
        <f aca="false">IF(R4810="","",ROUND(R4810*(1-Premissas!$B$4),4))</f>
        <v/>
      </c>
      <c r="P4810" s="22"/>
      <c r="Q4810" s="22"/>
      <c r="R4810" s="23"/>
      <c r="S4810" s="24"/>
      <c r="T4810" s="24"/>
      <c r="U4810" s="25"/>
      <c r="V4810" s="19" t="str">
        <f aca="false">IF(COUNT(N4810:Q4810)=0,"",MIN(N4810:Q4810))</f>
        <v/>
      </c>
      <c r="W4810" s="16" t="str">
        <f aca="false">IF(V4810="","",INDEX($N$4:$Q$4,MATCH(V4810,N4810:Q4810,0)))</f>
        <v/>
      </c>
      <c r="X4810" s="19" t="str">
        <f aca="false">IF(COUNT(N4810:Q4810)&lt;2,"",SMALL(N4810:Q4810,2))</f>
        <v/>
      </c>
      <c r="Y4810" s="26" t="str">
        <f aca="false">IF(OR(V4810="",M4810=0),"",V4810/M4810-1)</f>
        <v/>
      </c>
      <c r="Z4810" s="26" t="str">
        <f aca="false">IF(OR(V4810="",L4810=""),"",V4810/(L4810*E4810)-1)</f>
        <v/>
      </c>
      <c r="AA4810" s="16" t="str">
        <f aca="false">IF(V4810="","SEM OFERTA",IF(OR(Y4810&gt;Premissas!$B$11,Y4810&lt;Premissas!$B$12),"VERIFICAR - UNIDADE/EMBALAGEM",IF(Y4810&gt;Premissas!$B$6,"NÃO COMPRAR - REAJUSTE &gt;5%","COMPRAR")))</f>
        <v>SEM OFERTA</v>
      </c>
      <c r="AB4810" s="18" t="str">
        <f aca="false">IF(W4810="DIMEC",S4810,IF(W4810="MEDCENTRO",U4810,""))</f>
        <v/>
      </c>
      <c r="AC4810" s="18" t="n">
        <f aca="false">IF(AA4810&lt;&gt;"COMPRAR",0,IF(AB4810="",I4810,MIN(I4810,AB4810)))</f>
        <v>0</v>
      </c>
      <c r="AD4810" s="19" t="n">
        <f aca="false">IF(AC4810&gt;0,AC4810*V4810,0)</f>
        <v>0</v>
      </c>
      <c r="AE4810" s="19" t="n">
        <f aca="false">IF(AC4810&gt;0,(M4810-V4810)*AC4810,0)</f>
        <v>0</v>
      </c>
      <c r="AF4810" s="16" t="str">
        <f aca="false">IF(AA4810&lt;&gt;"COMPRAR","",IF(AB4810="",IF(X4810="","",IF(X4810-V4810&lt;0.01,"EMPATE TÉCNICO","")),IF(AB4810&lt;I4810,"ESTOQUE INSUFICIENTE",IF(X4810="","",IF(X4810-V4810&lt;0.01,"EMPATE TÉCNICO","")))))</f>
        <v/>
      </c>
      <c r="AG4810" s="16" t="s">
        <v>547</v>
      </c>
      <c r="AH4810" s="16" t="s">
        <v>14620</v>
      </c>
    </row>
    <row r="4811" customFormat="false" ht="15" hidden="false" customHeight="false" outlineLevel="0" collapsed="false">
      <c r="A4811" s="16" t="s">
        <v>14876</v>
      </c>
      <c r="B4811" s="17" t="s">
        <v>14877</v>
      </c>
      <c r="C4811" s="16" t="s">
        <v>14878</v>
      </c>
      <c r="D4811" s="16" t="s">
        <v>7321</v>
      </c>
      <c r="E4811" s="18" t="n">
        <v>1</v>
      </c>
      <c r="F4811" s="16" t="s">
        <v>41</v>
      </c>
      <c r="G4811" s="18" t="n">
        <v>5</v>
      </c>
      <c r="H4811" s="16" t="n">
        <v>2</v>
      </c>
      <c r="I4811" s="18" t="n">
        <v>1</v>
      </c>
      <c r="J4811" s="19" t="n">
        <v>26.14</v>
      </c>
      <c r="K4811" s="19" t="n">
        <v>26.14</v>
      </c>
      <c r="L4811" s="19" t="n">
        <v>22.7283</v>
      </c>
      <c r="M4811" s="19" t="n">
        <f aca="false">IF(J4811&gt;0,J4811,K4811)*E4811</f>
        <v>26.14</v>
      </c>
      <c r="N4811" s="20"/>
      <c r="O4811" s="21" t="str">
        <f aca="false">IF(R4811="","",ROUND(R4811*(1-Premissas!$B$4),4))</f>
        <v/>
      </c>
      <c r="P4811" s="22"/>
      <c r="Q4811" s="22"/>
      <c r="R4811" s="23"/>
      <c r="S4811" s="24"/>
      <c r="T4811" s="24"/>
      <c r="U4811" s="25"/>
      <c r="V4811" s="19" t="str">
        <f aca="false">IF(COUNT(N4811:Q4811)=0,"",MIN(N4811:Q4811))</f>
        <v/>
      </c>
      <c r="W4811" s="16" t="str">
        <f aca="false">IF(V4811="","",INDEX($N$4:$Q$4,MATCH(V4811,N4811:Q4811,0)))</f>
        <v/>
      </c>
      <c r="X4811" s="19" t="str">
        <f aca="false">IF(COUNT(N4811:Q4811)&lt;2,"",SMALL(N4811:Q4811,2))</f>
        <v/>
      </c>
      <c r="Y4811" s="26" t="str">
        <f aca="false">IF(OR(V4811="",M4811=0),"",V4811/M4811-1)</f>
        <v/>
      </c>
      <c r="Z4811" s="26" t="str">
        <f aca="false">IF(OR(V4811="",L4811=""),"",V4811/(L4811*E4811)-1)</f>
        <v/>
      </c>
      <c r="AA4811" s="16" t="str">
        <f aca="false">IF(V4811="","SEM OFERTA",IF(OR(Y4811&gt;Premissas!$B$11,Y4811&lt;Premissas!$B$12),"VERIFICAR - UNIDADE/EMBALAGEM",IF(Y4811&gt;Premissas!$B$6,"NÃO COMPRAR - REAJUSTE &gt;5%","COMPRAR")))</f>
        <v>SEM OFERTA</v>
      </c>
      <c r="AB4811" s="18" t="str">
        <f aca="false">IF(W4811="DIMEC",S4811,IF(W4811="MEDCENTRO",U4811,""))</f>
        <v/>
      </c>
      <c r="AC4811" s="18" t="n">
        <f aca="false">IF(AA4811&lt;&gt;"COMPRAR",0,IF(AB4811="",I4811,MIN(I4811,AB4811)))</f>
        <v>0</v>
      </c>
      <c r="AD4811" s="19" t="n">
        <f aca="false">IF(AC4811&gt;0,AC4811*V4811,0)</f>
        <v>0</v>
      </c>
      <c r="AE4811" s="19" t="n">
        <f aca="false">IF(AC4811&gt;0,(M4811-V4811)*AC4811,0)</f>
        <v>0</v>
      </c>
      <c r="AF4811" s="16" t="str">
        <f aca="false">IF(AA4811&lt;&gt;"COMPRAR","",IF(AB4811="",IF(X4811="","",IF(X4811-V4811&lt;0.01,"EMPATE TÉCNICO","")),IF(AB4811&lt;I4811,"ESTOQUE INSUFICIENTE",IF(X4811="","",IF(X4811-V4811&lt;0.01,"EMPATE TÉCNICO","")))))</f>
        <v/>
      </c>
      <c r="AG4811" s="16" t="s">
        <v>547</v>
      </c>
      <c r="AH4811" s="16" t="s">
        <v>14620</v>
      </c>
    </row>
    <row r="4812" customFormat="false" ht="15" hidden="false" customHeight="false" outlineLevel="0" collapsed="false">
      <c r="A4812" s="16" t="s">
        <v>14879</v>
      </c>
      <c r="B4812" s="17" t="s">
        <v>14880</v>
      </c>
      <c r="C4812" s="16" t="s">
        <v>14881</v>
      </c>
      <c r="D4812" s="16" t="s">
        <v>417</v>
      </c>
      <c r="E4812" s="18" t="n">
        <v>1</v>
      </c>
      <c r="F4812" s="16" t="s">
        <v>43</v>
      </c>
      <c r="G4812" s="18" t="n">
        <v>0</v>
      </c>
      <c r="H4812" s="16" t="n">
        <v>0.2</v>
      </c>
      <c r="I4812" s="18" t="n">
        <v>1</v>
      </c>
      <c r="J4812" s="19" t="n">
        <v>18.5833333333333</v>
      </c>
      <c r="K4812" s="19" t="n">
        <v>18.5833333333333</v>
      </c>
      <c r="L4812" s="19" t="n">
        <v>18.5833</v>
      </c>
      <c r="M4812" s="19" t="n">
        <f aca="false">IF(J4812&gt;0,J4812,K4812)*E4812</f>
        <v>18.5833333333333</v>
      </c>
      <c r="N4812" s="20"/>
      <c r="O4812" s="21" t="str">
        <f aca="false">IF(R4812="","",ROUND(R4812*(1-Premissas!$B$4),4))</f>
        <v/>
      </c>
      <c r="P4812" s="22"/>
      <c r="Q4812" s="22"/>
      <c r="R4812" s="23"/>
      <c r="S4812" s="24"/>
      <c r="T4812" s="24"/>
      <c r="U4812" s="25"/>
      <c r="V4812" s="19" t="str">
        <f aca="false">IF(COUNT(N4812:Q4812)=0,"",MIN(N4812:Q4812))</f>
        <v/>
      </c>
      <c r="W4812" s="16" t="str">
        <f aca="false">IF(V4812="","",INDEX($N$4:$Q$4,MATCH(V4812,N4812:Q4812,0)))</f>
        <v/>
      </c>
      <c r="X4812" s="19" t="str">
        <f aca="false">IF(COUNT(N4812:Q4812)&lt;2,"",SMALL(N4812:Q4812,2))</f>
        <v/>
      </c>
      <c r="Y4812" s="26" t="str">
        <f aca="false">IF(OR(V4812="",M4812=0),"",V4812/M4812-1)</f>
        <v/>
      </c>
      <c r="Z4812" s="26" t="str">
        <f aca="false">IF(OR(V4812="",L4812=""),"",V4812/(L4812*E4812)-1)</f>
        <v/>
      </c>
      <c r="AA4812" s="16" t="str">
        <f aca="false">IF(V4812="","SEM OFERTA",IF(OR(Y4812&gt;Premissas!$B$11,Y4812&lt;Premissas!$B$12),"VERIFICAR - UNIDADE/EMBALAGEM",IF(Y4812&gt;Premissas!$B$6,"NÃO COMPRAR - REAJUSTE &gt;5%","COMPRAR")))</f>
        <v>SEM OFERTA</v>
      </c>
      <c r="AB4812" s="18" t="str">
        <f aca="false">IF(W4812="DIMEC",S4812,IF(W4812="MEDCENTRO",U4812,""))</f>
        <v/>
      </c>
      <c r="AC4812" s="18" t="n">
        <f aca="false">IF(AA4812&lt;&gt;"COMPRAR",0,IF(AB4812="",I4812,MIN(I4812,AB4812)))</f>
        <v>0</v>
      </c>
      <c r="AD4812" s="19" t="n">
        <f aca="false">IF(AC4812&gt;0,AC4812*V4812,0)</f>
        <v>0</v>
      </c>
      <c r="AE4812" s="19" t="n">
        <f aca="false">IF(AC4812&gt;0,(M4812-V4812)*AC4812,0)</f>
        <v>0</v>
      </c>
      <c r="AF4812" s="16" t="str">
        <f aca="false">IF(AA4812&lt;&gt;"COMPRAR","",IF(AB4812="",IF(X4812="","",IF(X4812-V4812&lt;0.01,"EMPATE TÉCNICO","")),IF(AB4812&lt;I4812,"ESTOQUE INSUFICIENTE",IF(X4812="","",IF(X4812-V4812&lt;0.01,"EMPATE TÉCNICO","")))))</f>
        <v/>
      </c>
      <c r="AG4812" s="16" t="s">
        <v>418</v>
      </c>
      <c r="AH4812" s="16" t="s">
        <v>14620</v>
      </c>
    </row>
    <row r="4813" customFormat="false" ht="15" hidden="false" customHeight="false" outlineLevel="0" collapsed="false">
      <c r="A4813" s="16" t="s">
        <v>14882</v>
      </c>
      <c r="B4813" s="17" t="s">
        <v>14883</v>
      </c>
      <c r="C4813" s="16" t="s">
        <v>14884</v>
      </c>
      <c r="D4813" s="16" t="s">
        <v>14885</v>
      </c>
      <c r="E4813" s="18" t="n">
        <v>1</v>
      </c>
      <c r="F4813" s="16" t="s">
        <v>42</v>
      </c>
      <c r="G4813" s="18" t="n">
        <v>1</v>
      </c>
      <c r="H4813" s="16" t="n">
        <v>0.8</v>
      </c>
      <c r="I4813" s="18" t="n">
        <v>2</v>
      </c>
      <c r="J4813" s="19" t="n">
        <v>56.33</v>
      </c>
      <c r="K4813" s="19" t="n">
        <v>56.33</v>
      </c>
      <c r="L4813" s="19" t="n">
        <v>56.33</v>
      </c>
      <c r="M4813" s="19" t="n">
        <f aca="false">IF(J4813&gt;0,J4813,K4813)*E4813</f>
        <v>56.33</v>
      </c>
      <c r="N4813" s="20"/>
      <c r="O4813" s="21" t="str">
        <f aca="false">IF(R4813="","",ROUND(R4813*(1-Premissas!$B$4),4))</f>
        <v/>
      </c>
      <c r="P4813" s="22"/>
      <c r="Q4813" s="22"/>
      <c r="R4813" s="23"/>
      <c r="S4813" s="24"/>
      <c r="T4813" s="24"/>
      <c r="U4813" s="25"/>
      <c r="V4813" s="19" t="str">
        <f aca="false">IF(COUNT(N4813:Q4813)=0,"",MIN(N4813:Q4813))</f>
        <v/>
      </c>
      <c r="W4813" s="16" t="str">
        <f aca="false">IF(V4813="","",INDEX($N$4:$Q$4,MATCH(V4813,N4813:Q4813,0)))</f>
        <v/>
      </c>
      <c r="X4813" s="19" t="str">
        <f aca="false">IF(COUNT(N4813:Q4813)&lt;2,"",SMALL(N4813:Q4813,2))</f>
        <v/>
      </c>
      <c r="Y4813" s="26" t="str">
        <f aca="false">IF(OR(V4813="",M4813=0),"",V4813/M4813-1)</f>
        <v/>
      </c>
      <c r="Z4813" s="26" t="str">
        <f aca="false">IF(OR(V4813="",L4813=""),"",V4813/(L4813*E4813)-1)</f>
        <v/>
      </c>
      <c r="AA4813" s="16" t="str">
        <f aca="false">IF(V4813="","SEM OFERTA",IF(OR(Y4813&gt;Premissas!$B$11,Y4813&lt;Premissas!$B$12),"VERIFICAR - UNIDADE/EMBALAGEM",IF(Y4813&gt;Premissas!$B$6,"NÃO COMPRAR - REAJUSTE &gt;5%","COMPRAR")))</f>
        <v>SEM OFERTA</v>
      </c>
      <c r="AB4813" s="18" t="str">
        <f aca="false">IF(W4813="DIMEC",S4813,IF(W4813="MEDCENTRO",U4813,""))</f>
        <v/>
      </c>
      <c r="AC4813" s="18" t="n">
        <f aca="false">IF(AA4813&lt;&gt;"COMPRAR",0,IF(AB4813="",I4813,MIN(I4813,AB4813)))</f>
        <v>0</v>
      </c>
      <c r="AD4813" s="19" t="n">
        <f aca="false">IF(AC4813&gt;0,AC4813*V4813,0)</f>
        <v>0</v>
      </c>
      <c r="AE4813" s="19" t="n">
        <f aca="false">IF(AC4813&gt;0,(M4813-V4813)*AC4813,0)</f>
        <v>0</v>
      </c>
      <c r="AF4813" s="16" t="str">
        <f aca="false">IF(AA4813&lt;&gt;"COMPRAR","",IF(AB4813="",IF(X4813="","",IF(X4813-V4813&lt;0.01,"EMPATE TÉCNICO","")),IF(AB4813&lt;I4813,"ESTOQUE INSUFICIENTE",IF(X4813="","",IF(X4813-V4813&lt;0.01,"EMPATE TÉCNICO","")))))</f>
        <v/>
      </c>
      <c r="AG4813" s="16" t="s">
        <v>547</v>
      </c>
      <c r="AH4813" s="16" t="s">
        <v>14620</v>
      </c>
    </row>
    <row r="4814" customFormat="false" ht="15" hidden="false" customHeight="false" outlineLevel="0" collapsed="false">
      <c r="A4814" s="16" t="s">
        <v>14886</v>
      </c>
      <c r="B4814" s="17" t="s">
        <v>14887</v>
      </c>
      <c r="C4814" s="16" t="s">
        <v>14888</v>
      </c>
      <c r="D4814" s="16"/>
      <c r="E4814" s="18" t="n">
        <v>1</v>
      </c>
      <c r="F4814" s="16" t="s">
        <v>42</v>
      </c>
      <c r="G4814" s="18" t="n">
        <v>2</v>
      </c>
      <c r="H4814" s="16" t="n">
        <v>6.4</v>
      </c>
      <c r="I4814" s="18" t="n">
        <v>14</v>
      </c>
      <c r="J4814" s="19" t="n">
        <v>22.2458333333333</v>
      </c>
      <c r="K4814" s="19" t="n">
        <v>22.2458333333333</v>
      </c>
      <c r="L4814" s="19" t="n">
        <v>22.2458</v>
      </c>
      <c r="M4814" s="19" t="n">
        <f aca="false">IF(J4814&gt;0,J4814,K4814)*E4814</f>
        <v>22.2458333333333</v>
      </c>
      <c r="N4814" s="20"/>
      <c r="O4814" s="21" t="str">
        <f aca="false">IF(R4814="","",ROUND(R4814*(1-Premissas!$B$4),4))</f>
        <v/>
      </c>
      <c r="P4814" s="22"/>
      <c r="Q4814" s="22"/>
      <c r="R4814" s="23"/>
      <c r="S4814" s="24"/>
      <c r="T4814" s="24"/>
      <c r="U4814" s="25"/>
      <c r="V4814" s="19" t="str">
        <f aca="false">IF(COUNT(N4814:Q4814)=0,"",MIN(N4814:Q4814))</f>
        <v/>
      </c>
      <c r="W4814" s="16" t="str">
        <f aca="false">IF(V4814="","",INDEX($N$4:$Q$4,MATCH(V4814,N4814:Q4814,0)))</f>
        <v/>
      </c>
      <c r="X4814" s="19" t="str">
        <f aca="false">IF(COUNT(N4814:Q4814)&lt;2,"",SMALL(N4814:Q4814,2))</f>
        <v/>
      </c>
      <c r="Y4814" s="26" t="str">
        <f aca="false">IF(OR(V4814="",M4814=0),"",V4814/M4814-1)</f>
        <v/>
      </c>
      <c r="Z4814" s="26" t="str">
        <f aca="false">IF(OR(V4814="",L4814=""),"",V4814/(L4814*E4814)-1)</f>
        <v/>
      </c>
      <c r="AA4814" s="16" t="str">
        <f aca="false">IF(V4814="","SEM OFERTA",IF(OR(Y4814&gt;Premissas!$B$11,Y4814&lt;Premissas!$B$12),"VERIFICAR - UNIDADE/EMBALAGEM",IF(Y4814&gt;Premissas!$B$6,"NÃO COMPRAR - REAJUSTE &gt;5%","COMPRAR")))</f>
        <v>SEM OFERTA</v>
      </c>
      <c r="AB4814" s="18" t="str">
        <f aca="false">IF(W4814="DIMEC",S4814,IF(W4814="MEDCENTRO",U4814,""))</f>
        <v/>
      </c>
      <c r="AC4814" s="18" t="n">
        <f aca="false">IF(AA4814&lt;&gt;"COMPRAR",0,IF(AB4814="",I4814,MIN(I4814,AB4814)))</f>
        <v>0</v>
      </c>
      <c r="AD4814" s="19" t="n">
        <f aca="false">IF(AC4814&gt;0,AC4814*V4814,0)</f>
        <v>0</v>
      </c>
      <c r="AE4814" s="19" t="n">
        <f aca="false">IF(AC4814&gt;0,(M4814-V4814)*AC4814,0)</f>
        <v>0</v>
      </c>
      <c r="AF4814" s="16" t="str">
        <f aca="false">IF(AA4814&lt;&gt;"COMPRAR","",IF(AB4814="",IF(X4814="","",IF(X4814-V4814&lt;0.01,"EMPATE TÉCNICO","")),IF(AB4814&lt;I4814,"ESTOQUE INSUFICIENTE",IF(X4814="","",IF(X4814-V4814&lt;0.01,"EMPATE TÉCNICO","")))))</f>
        <v/>
      </c>
      <c r="AG4814" s="16" t="s">
        <v>547</v>
      </c>
      <c r="AH4814" s="16" t="s">
        <v>14620</v>
      </c>
    </row>
    <row r="4815" customFormat="false" ht="15" hidden="false" customHeight="false" outlineLevel="0" collapsed="false">
      <c r="A4815" s="16" t="s">
        <v>14889</v>
      </c>
      <c r="B4815" s="17" t="s">
        <v>14890</v>
      </c>
      <c r="C4815" s="16" t="s">
        <v>14891</v>
      </c>
      <c r="D4815" s="16" t="s">
        <v>3904</v>
      </c>
      <c r="E4815" s="18" t="n">
        <v>1</v>
      </c>
      <c r="F4815" s="16" t="s">
        <v>43</v>
      </c>
      <c r="G4815" s="18" t="n">
        <v>0</v>
      </c>
      <c r="H4815" s="16" t="n">
        <v>0.3</v>
      </c>
      <c r="I4815" s="18" t="n">
        <v>1</v>
      </c>
      <c r="J4815" s="19" t="n">
        <v>26.69</v>
      </c>
      <c r="K4815" s="19" t="n">
        <v>26.69</v>
      </c>
      <c r="L4815" s="19" t="n">
        <v>26.69</v>
      </c>
      <c r="M4815" s="19" t="n">
        <f aca="false">IF(J4815&gt;0,J4815,K4815)*E4815</f>
        <v>26.69</v>
      </c>
      <c r="N4815" s="20"/>
      <c r="O4815" s="21" t="str">
        <f aca="false">IF(R4815="","",ROUND(R4815*(1-Premissas!$B$4),4))</f>
        <v/>
      </c>
      <c r="P4815" s="22"/>
      <c r="Q4815" s="22"/>
      <c r="R4815" s="23"/>
      <c r="S4815" s="24"/>
      <c r="T4815" s="24"/>
      <c r="U4815" s="25"/>
      <c r="V4815" s="19" t="str">
        <f aca="false">IF(COUNT(N4815:Q4815)=0,"",MIN(N4815:Q4815))</f>
        <v/>
      </c>
      <c r="W4815" s="16" t="str">
        <f aca="false">IF(V4815="","",INDEX($N$4:$Q$4,MATCH(V4815,N4815:Q4815,0)))</f>
        <v/>
      </c>
      <c r="X4815" s="19" t="str">
        <f aca="false">IF(COUNT(N4815:Q4815)&lt;2,"",SMALL(N4815:Q4815,2))</f>
        <v/>
      </c>
      <c r="Y4815" s="26" t="str">
        <f aca="false">IF(OR(V4815="",M4815=0),"",V4815/M4815-1)</f>
        <v/>
      </c>
      <c r="Z4815" s="26" t="str">
        <f aca="false">IF(OR(V4815="",L4815=""),"",V4815/(L4815*E4815)-1)</f>
        <v/>
      </c>
      <c r="AA4815" s="16" t="str">
        <f aca="false">IF(V4815="","SEM OFERTA",IF(OR(Y4815&gt;Premissas!$B$11,Y4815&lt;Premissas!$B$12),"VERIFICAR - UNIDADE/EMBALAGEM",IF(Y4815&gt;Premissas!$B$6,"NÃO COMPRAR - REAJUSTE &gt;5%","COMPRAR")))</f>
        <v>SEM OFERTA</v>
      </c>
      <c r="AB4815" s="18" t="str">
        <f aca="false">IF(W4815="DIMEC",S4815,IF(W4815="MEDCENTRO",U4815,""))</f>
        <v/>
      </c>
      <c r="AC4815" s="18" t="n">
        <f aca="false">IF(AA4815&lt;&gt;"COMPRAR",0,IF(AB4815="",I4815,MIN(I4815,AB4815)))</f>
        <v>0</v>
      </c>
      <c r="AD4815" s="19" t="n">
        <f aca="false">IF(AC4815&gt;0,AC4815*V4815,0)</f>
        <v>0</v>
      </c>
      <c r="AE4815" s="19" t="n">
        <f aca="false">IF(AC4815&gt;0,(M4815-V4815)*AC4815,0)</f>
        <v>0</v>
      </c>
      <c r="AF4815" s="16" t="str">
        <f aca="false">IF(AA4815&lt;&gt;"COMPRAR","",IF(AB4815="",IF(X4815="","",IF(X4815-V4815&lt;0.01,"EMPATE TÉCNICO","")),IF(AB4815&lt;I4815,"ESTOQUE INSUFICIENTE",IF(X4815="","",IF(X4815-V4815&lt;0.01,"EMPATE TÉCNICO","")))))</f>
        <v/>
      </c>
      <c r="AG4815" s="16" t="s">
        <v>547</v>
      </c>
      <c r="AH4815" s="16" t="s">
        <v>14620</v>
      </c>
    </row>
    <row r="4816" customFormat="false" ht="15" hidden="false" customHeight="false" outlineLevel="0" collapsed="false">
      <c r="A4816" s="16" t="s">
        <v>14892</v>
      </c>
      <c r="B4816" s="17" t="s">
        <v>14893</v>
      </c>
      <c r="C4816" s="16" t="s">
        <v>14894</v>
      </c>
      <c r="D4816" s="16" t="s">
        <v>3904</v>
      </c>
      <c r="E4816" s="18" t="n">
        <v>1</v>
      </c>
      <c r="F4816" s="16" t="s">
        <v>43</v>
      </c>
      <c r="G4816" s="18" t="n">
        <v>0</v>
      </c>
      <c r="H4816" s="16" t="n">
        <v>0</v>
      </c>
      <c r="I4816" s="18" t="n">
        <v>1</v>
      </c>
      <c r="J4816" s="19" t="n">
        <v>38.975</v>
      </c>
      <c r="K4816" s="19" t="n">
        <v>38.975</v>
      </c>
      <c r="L4816" s="19" t="n">
        <v>38.975</v>
      </c>
      <c r="M4816" s="19" t="n">
        <f aca="false">IF(J4816&gt;0,J4816,K4816)*E4816</f>
        <v>38.975</v>
      </c>
      <c r="N4816" s="20"/>
      <c r="O4816" s="21" t="str">
        <f aca="false">IF(R4816="","",ROUND(R4816*(1-Premissas!$B$4),4))</f>
        <v/>
      </c>
      <c r="P4816" s="22"/>
      <c r="Q4816" s="22"/>
      <c r="R4816" s="23"/>
      <c r="S4816" s="24"/>
      <c r="T4816" s="24"/>
      <c r="U4816" s="25"/>
      <c r="V4816" s="19" t="str">
        <f aca="false">IF(COUNT(N4816:Q4816)=0,"",MIN(N4816:Q4816))</f>
        <v/>
      </c>
      <c r="W4816" s="16" t="str">
        <f aca="false">IF(V4816="","",INDEX($N$4:$Q$4,MATCH(V4816,N4816:Q4816,0)))</f>
        <v/>
      </c>
      <c r="X4816" s="19" t="str">
        <f aca="false">IF(COUNT(N4816:Q4816)&lt;2,"",SMALL(N4816:Q4816,2))</f>
        <v/>
      </c>
      <c r="Y4816" s="26" t="str">
        <f aca="false">IF(OR(V4816="",M4816=0),"",V4816/M4816-1)</f>
        <v/>
      </c>
      <c r="Z4816" s="26" t="str">
        <f aca="false">IF(OR(V4816="",L4816=""),"",V4816/(L4816*E4816)-1)</f>
        <v/>
      </c>
      <c r="AA4816" s="16" t="str">
        <f aca="false">IF(V4816="","SEM OFERTA",IF(OR(Y4816&gt;Premissas!$B$11,Y4816&lt;Premissas!$B$12),"VERIFICAR - UNIDADE/EMBALAGEM",IF(Y4816&gt;Premissas!$B$6,"NÃO COMPRAR - REAJUSTE &gt;5%","COMPRAR")))</f>
        <v>SEM OFERTA</v>
      </c>
      <c r="AB4816" s="18" t="str">
        <f aca="false">IF(W4816="DIMEC",S4816,IF(W4816="MEDCENTRO",U4816,""))</f>
        <v/>
      </c>
      <c r="AC4816" s="18" t="n">
        <f aca="false">IF(AA4816&lt;&gt;"COMPRAR",0,IF(AB4816="",I4816,MIN(I4816,AB4816)))</f>
        <v>0</v>
      </c>
      <c r="AD4816" s="19" t="n">
        <f aca="false">IF(AC4816&gt;0,AC4816*V4816,0)</f>
        <v>0</v>
      </c>
      <c r="AE4816" s="19" t="n">
        <f aca="false">IF(AC4816&gt;0,(M4816-V4816)*AC4816,0)</f>
        <v>0</v>
      </c>
      <c r="AF4816" s="16" t="str">
        <f aca="false">IF(AA4816&lt;&gt;"COMPRAR","",IF(AB4816="",IF(X4816="","",IF(X4816-V4816&lt;0.01,"EMPATE TÉCNICO","")),IF(AB4816&lt;I4816,"ESTOQUE INSUFICIENTE",IF(X4816="","",IF(X4816-V4816&lt;0.01,"EMPATE TÉCNICO","")))))</f>
        <v/>
      </c>
      <c r="AG4816" s="16" t="s">
        <v>328</v>
      </c>
      <c r="AH4816" s="16" t="s">
        <v>14620</v>
      </c>
    </row>
    <row r="4817" customFormat="false" ht="15" hidden="false" customHeight="false" outlineLevel="0" collapsed="false">
      <c r="A4817" s="16" t="s">
        <v>14895</v>
      </c>
      <c r="B4817" s="17" t="s">
        <v>14896</v>
      </c>
      <c r="C4817" s="16" t="s">
        <v>14897</v>
      </c>
      <c r="D4817" s="16" t="s">
        <v>2063</v>
      </c>
      <c r="E4817" s="18" t="n">
        <v>1</v>
      </c>
      <c r="F4817" s="16" t="s">
        <v>43</v>
      </c>
      <c r="G4817" s="18" t="n">
        <v>0</v>
      </c>
      <c r="H4817" s="16" t="n">
        <v>0.7</v>
      </c>
      <c r="I4817" s="18" t="n">
        <v>2</v>
      </c>
      <c r="J4817" s="19" t="n">
        <v>73.0383333333333</v>
      </c>
      <c r="K4817" s="19" t="n">
        <v>73.0383333333333</v>
      </c>
      <c r="L4817" s="19" t="n">
        <v>73.0383</v>
      </c>
      <c r="M4817" s="19" t="n">
        <f aca="false">IF(J4817&gt;0,J4817,K4817)*E4817</f>
        <v>73.0383333333333</v>
      </c>
      <c r="N4817" s="20"/>
      <c r="O4817" s="21" t="str">
        <f aca="false">IF(R4817="","",ROUND(R4817*(1-Premissas!$B$4),4))</f>
        <v/>
      </c>
      <c r="P4817" s="22"/>
      <c r="Q4817" s="22"/>
      <c r="R4817" s="23"/>
      <c r="S4817" s="24"/>
      <c r="T4817" s="24"/>
      <c r="U4817" s="25"/>
      <c r="V4817" s="19" t="str">
        <f aca="false">IF(COUNT(N4817:Q4817)=0,"",MIN(N4817:Q4817))</f>
        <v/>
      </c>
      <c r="W4817" s="16" t="str">
        <f aca="false">IF(V4817="","",INDEX($N$4:$Q$4,MATCH(V4817,N4817:Q4817,0)))</f>
        <v/>
      </c>
      <c r="X4817" s="19" t="str">
        <f aca="false">IF(COUNT(N4817:Q4817)&lt;2,"",SMALL(N4817:Q4817,2))</f>
        <v/>
      </c>
      <c r="Y4817" s="26" t="str">
        <f aca="false">IF(OR(V4817="",M4817=0),"",V4817/M4817-1)</f>
        <v/>
      </c>
      <c r="Z4817" s="26" t="str">
        <f aca="false">IF(OR(V4817="",L4817=""),"",V4817/(L4817*E4817)-1)</f>
        <v/>
      </c>
      <c r="AA4817" s="16" t="str">
        <f aca="false">IF(V4817="","SEM OFERTA",IF(OR(Y4817&gt;Premissas!$B$11,Y4817&lt;Premissas!$B$12),"VERIFICAR - UNIDADE/EMBALAGEM",IF(Y4817&gt;Premissas!$B$6,"NÃO COMPRAR - REAJUSTE &gt;5%","COMPRAR")))</f>
        <v>SEM OFERTA</v>
      </c>
      <c r="AB4817" s="18" t="str">
        <f aca="false">IF(W4817="DIMEC",S4817,IF(W4817="MEDCENTRO",U4817,""))</f>
        <v/>
      </c>
      <c r="AC4817" s="18" t="n">
        <f aca="false">IF(AA4817&lt;&gt;"COMPRAR",0,IF(AB4817="",I4817,MIN(I4817,AB4817)))</f>
        <v>0</v>
      </c>
      <c r="AD4817" s="19" t="n">
        <f aca="false">IF(AC4817&gt;0,AC4817*V4817,0)</f>
        <v>0</v>
      </c>
      <c r="AE4817" s="19" t="n">
        <f aca="false">IF(AC4817&gt;0,(M4817-V4817)*AC4817,0)</f>
        <v>0</v>
      </c>
      <c r="AF4817" s="16" t="str">
        <f aca="false">IF(AA4817&lt;&gt;"COMPRAR","",IF(AB4817="",IF(X4817="","",IF(X4817-V4817&lt;0.01,"EMPATE TÉCNICO","")),IF(AB4817&lt;I4817,"ESTOQUE INSUFICIENTE",IF(X4817="","",IF(X4817-V4817&lt;0.01,"EMPATE TÉCNICO","")))))</f>
        <v/>
      </c>
      <c r="AG4817" s="16" t="s">
        <v>547</v>
      </c>
      <c r="AH4817" s="16" t="s">
        <v>2064</v>
      </c>
    </row>
    <row r="4818" customFormat="false" ht="15" hidden="false" customHeight="false" outlineLevel="0" collapsed="false">
      <c r="A4818" s="16" t="s">
        <v>14898</v>
      </c>
      <c r="B4818" s="17" t="s">
        <v>14899</v>
      </c>
      <c r="C4818" s="16" t="s">
        <v>14900</v>
      </c>
      <c r="D4818" s="16" t="s">
        <v>1025</v>
      </c>
      <c r="E4818" s="18" t="n">
        <v>1</v>
      </c>
      <c r="F4818" s="16" t="s">
        <v>41</v>
      </c>
      <c r="G4818" s="18" t="n">
        <v>13</v>
      </c>
      <c r="H4818" s="16" t="n">
        <v>7.7</v>
      </c>
      <c r="I4818" s="18" t="n">
        <v>7</v>
      </c>
      <c r="J4818" s="19" t="n">
        <v>18.2</v>
      </c>
      <c r="K4818" s="19" t="n">
        <v>18.2</v>
      </c>
      <c r="L4818" s="19" t="n">
        <v>18.1988</v>
      </c>
      <c r="M4818" s="19" t="n">
        <f aca="false">IF(J4818&gt;0,J4818,K4818)*E4818</f>
        <v>18.2</v>
      </c>
      <c r="N4818" s="20"/>
      <c r="O4818" s="21" t="str">
        <f aca="false">IF(R4818="","",ROUND(R4818*(1-Premissas!$B$4),4))</f>
        <v/>
      </c>
      <c r="P4818" s="22"/>
      <c r="Q4818" s="22"/>
      <c r="R4818" s="23"/>
      <c r="S4818" s="24"/>
      <c r="T4818" s="24"/>
      <c r="U4818" s="25"/>
      <c r="V4818" s="19" t="str">
        <f aca="false">IF(COUNT(N4818:Q4818)=0,"",MIN(N4818:Q4818))</f>
        <v/>
      </c>
      <c r="W4818" s="16" t="str">
        <f aca="false">IF(V4818="","",INDEX($N$4:$Q$4,MATCH(V4818,N4818:Q4818,0)))</f>
        <v/>
      </c>
      <c r="X4818" s="19" t="str">
        <f aca="false">IF(COUNT(N4818:Q4818)&lt;2,"",SMALL(N4818:Q4818,2))</f>
        <v/>
      </c>
      <c r="Y4818" s="26" t="str">
        <f aca="false">IF(OR(V4818="",M4818=0),"",V4818/M4818-1)</f>
        <v/>
      </c>
      <c r="Z4818" s="26" t="str">
        <f aca="false">IF(OR(V4818="",L4818=""),"",V4818/(L4818*E4818)-1)</f>
        <v/>
      </c>
      <c r="AA4818" s="16" t="str">
        <f aca="false">IF(V4818="","SEM OFERTA",IF(OR(Y4818&gt;Premissas!$B$11,Y4818&lt;Premissas!$B$12),"VERIFICAR - UNIDADE/EMBALAGEM",IF(Y4818&gt;Premissas!$B$6,"NÃO COMPRAR - REAJUSTE &gt;5%","COMPRAR")))</f>
        <v>SEM OFERTA</v>
      </c>
      <c r="AB4818" s="18" t="str">
        <f aca="false">IF(W4818="DIMEC",S4818,IF(W4818="MEDCENTRO",U4818,""))</f>
        <v/>
      </c>
      <c r="AC4818" s="18" t="n">
        <f aca="false">IF(AA4818&lt;&gt;"COMPRAR",0,IF(AB4818="",I4818,MIN(I4818,AB4818)))</f>
        <v>0</v>
      </c>
      <c r="AD4818" s="19" t="n">
        <f aca="false">IF(AC4818&gt;0,AC4818*V4818,0)</f>
        <v>0</v>
      </c>
      <c r="AE4818" s="19" t="n">
        <f aca="false">IF(AC4818&gt;0,(M4818-V4818)*AC4818,0)</f>
        <v>0</v>
      </c>
      <c r="AF4818" s="16" t="str">
        <f aca="false">IF(AA4818&lt;&gt;"COMPRAR","",IF(AB4818="",IF(X4818="","",IF(X4818-V4818&lt;0.01,"EMPATE TÉCNICO","")),IF(AB4818&lt;I4818,"ESTOQUE INSUFICIENTE",IF(X4818="","",IF(X4818-V4818&lt;0.01,"EMPATE TÉCNICO","")))))</f>
        <v/>
      </c>
      <c r="AG4818" s="16" t="s">
        <v>547</v>
      </c>
      <c r="AH4818" s="16" t="s">
        <v>2064</v>
      </c>
    </row>
    <row r="4819" customFormat="false" ht="15" hidden="false" customHeight="false" outlineLevel="0" collapsed="false">
      <c r="A4819" s="16" t="s">
        <v>14901</v>
      </c>
      <c r="B4819" s="17" t="s">
        <v>14902</v>
      </c>
      <c r="C4819" s="16" t="s">
        <v>14903</v>
      </c>
      <c r="D4819" s="16" t="s">
        <v>14213</v>
      </c>
      <c r="E4819" s="18" t="n">
        <v>1</v>
      </c>
      <c r="F4819" s="16" t="s">
        <v>43</v>
      </c>
      <c r="G4819" s="18" t="n">
        <v>0</v>
      </c>
      <c r="H4819" s="16" t="n">
        <v>0.8</v>
      </c>
      <c r="I4819" s="18" t="n">
        <v>3</v>
      </c>
      <c r="J4819" s="19" t="n">
        <v>164.855</v>
      </c>
      <c r="K4819" s="19" t="n">
        <v>164.855</v>
      </c>
      <c r="L4819" s="19" t="n">
        <v>164.855</v>
      </c>
      <c r="M4819" s="19" t="n">
        <f aca="false">IF(J4819&gt;0,J4819,K4819)*E4819</f>
        <v>164.855</v>
      </c>
      <c r="N4819" s="20"/>
      <c r="O4819" s="21" t="str">
        <f aca="false">IF(R4819="","",ROUND(R4819*(1-Premissas!$B$4),4))</f>
        <v/>
      </c>
      <c r="P4819" s="22"/>
      <c r="Q4819" s="22"/>
      <c r="R4819" s="23"/>
      <c r="S4819" s="24"/>
      <c r="T4819" s="24"/>
      <c r="U4819" s="25"/>
      <c r="V4819" s="19" t="str">
        <f aca="false">IF(COUNT(N4819:Q4819)=0,"",MIN(N4819:Q4819))</f>
        <v/>
      </c>
      <c r="W4819" s="16" t="str">
        <f aca="false">IF(V4819="","",INDEX($N$4:$Q$4,MATCH(V4819,N4819:Q4819,0)))</f>
        <v/>
      </c>
      <c r="X4819" s="19" t="str">
        <f aca="false">IF(COUNT(N4819:Q4819)&lt;2,"",SMALL(N4819:Q4819,2))</f>
        <v/>
      </c>
      <c r="Y4819" s="26" t="str">
        <f aca="false">IF(OR(V4819="",M4819=0),"",V4819/M4819-1)</f>
        <v/>
      </c>
      <c r="Z4819" s="26" t="str">
        <f aca="false">IF(OR(V4819="",L4819=""),"",V4819/(L4819*E4819)-1)</f>
        <v/>
      </c>
      <c r="AA4819" s="16" t="str">
        <f aca="false">IF(V4819="","SEM OFERTA",IF(OR(Y4819&gt;Premissas!$B$11,Y4819&lt;Premissas!$B$12),"VERIFICAR - UNIDADE/EMBALAGEM",IF(Y4819&gt;Premissas!$B$6,"NÃO COMPRAR - REAJUSTE &gt;5%","COMPRAR")))</f>
        <v>SEM OFERTA</v>
      </c>
      <c r="AB4819" s="18" t="str">
        <f aca="false">IF(W4819="DIMEC",S4819,IF(W4819="MEDCENTRO",U4819,""))</f>
        <v/>
      </c>
      <c r="AC4819" s="18" t="n">
        <f aca="false">IF(AA4819&lt;&gt;"COMPRAR",0,IF(AB4819="",I4819,MIN(I4819,AB4819)))</f>
        <v>0</v>
      </c>
      <c r="AD4819" s="19" t="n">
        <f aca="false">IF(AC4819&gt;0,AC4819*V4819,0)</f>
        <v>0</v>
      </c>
      <c r="AE4819" s="19" t="n">
        <f aca="false">IF(AC4819&gt;0,(M4819-V4819)*AC4819,0)</f>
        <v>0</v>
      </c>
      <c r="AF4819" s="16" t="str">
        <f aca="false">IF(AA4819&lt;&gt;"COMPRAR","",IF(AB4819="",IF(X4819="","",IF(X4819-V4819&lt;0.01,"EMPATE TÉCNICO","")),IF(AB4819&lt;I4819,"ESTOQUE INSUFICIENTE",IF(X4819="","",IF(X4819-V4819&lt;0.01,"EMPATE TÉCNICO","")))))</f>
        <v/>
      </c>
      <c r="AG4819" s="16" t="s">
        <v>547</v>
      </c>
      <c r="AH4819" s="16" t="s">
        <v>2064</v>
      </c>
    </row>
    <row r="4820" customFormat="false" ht="15" hidden="false" customHeight="false" outlineLevel="0" collapsed="false">
      <c r="A4820" s="16" t="s">
        <v>14904</v>
      </c>
      <c r="B4820" s="17" t="s">
        <v>14905</v>
      </c>
      <c r="C4820" s="16" t="s">
        <v>14906</v>
      </c>
      <c r="D4820" s="16" t="s">
        <v>8698</v>
      </c>
      <c r="E4820" s="18" t="n">
        <v>1</v>
      </c>
      <c r="F4820" s="16" t="s">
        <v>42</v>
      </c>
      <c r="G4820" s="18" t="n">
        <v>4</v>
      </c>
      <c r="H4820" s="16" t="n">
        <v>1.9</v>
      </c>
      <c r="I4820" s="18" t="n">
        <v>1</v>
      </c>
      <c r="J4820" s="19" t="n">
        <v>29.18</v>
      </c>
      <c r="K4820" s="19" t="n">
        <v>29.18</v>
      </c>
      <c r="L4820" s="19" t="n">
        <v>28.75</v>
      </c>
      <c r="M4820" s="19" t="n">
        <f aca="false">IF(J4820&gt;0,J4820,K4820)*E4820</f>
        <v>29.18</v>
      </c>
      <c r="N4820" s="20"/>
      <c r="O4820" s="21" t="str">
        <f aca="false">IF(R4820="","",ROUND(R4820*(1-Premissas!$B$4),4))</f>
        <v/>
      </c>
      <c r="P4820" s="22"/>
      <c r="Q4820" s="22"/>
      <c r="R4820" s="23"/>
      <c r="S4820" s="24"/>
      <c r="T4820" s="24"/>
      <c r="U4820" s="25"/>
      <c r="V4820" s="19" t="str">
        <f aca="false">IF(COUNT(N4820:Q4820)=0,"",MIN(N4820:Q4820))</f>
        <v/>
      </c>
      <c r="W4820" s="16" t="str">
        <f aca="false">IF(V4820="","",INDEX($N$4:$Q$4,MATCH(V4820,N4820:Q4820,0)))</f>
        <v/>
      </c>
      <c r="X4820" s="19" t="str">
        <f aca="false">IF(COUNT(N4820:Q4820)&lt;2,"",SMALL(N4820:Q4820,2))</f>
        <v/>
      </c>
      <c r="Y4820" s="26" t="str">
        <f aca="false">IF(OR(V4820="",M4820=0),"",V4820/M4820-1)</f>
        <v/>
      </c>
      <c r="Z4820" s="26" t="str">
        <f aca="false">IF(OR(V4820="",L4820=""),"",V4820/(L4820*E4820)-1)</f>
        <v/>
      </c>
      <c r="AA4820" s="16" t="str">
        <f aca="false">IF(V4820="","SEM OFERTA",IF(OR(Y4820&gt;Premissas!$B$11,Y4820&lt;Premissas!$B$12),"VERIFICAR - UNIDADE/EMBALAGEM",IF(Y4820&gt;Premissas!$B$6,"NÃO COMPRAR - REAJUSTE &gt;5%","COMPRAR")))</f>
        <v>SEM OFERTA</v>
      </c>
      <c r="AB4820" s="18" t="str">
        <f aca="false">IF(W4820="DIMEC",S4820,IF(W4820="MEDCENTRO",U4820,""))</f>
        <v/>
      </c>
      <c r="AC4820" s="18" t="n">
        <f aca="false">IF(AA4820&lt;&gt;"COMPRAR",0,IF(AB4820="",I4820,MIN(I4820,AB4820)))</f>
        <v>0</v>
      </c>
      <c r="AD4820" s="19" t="n">
        <f aca="false">IF(AC4820&gt;0,AC4820*V4820,0)</f>
        <v>0</v>
      </c>
      <c r="AE4820" s="19" t="n">
        <f aca="false">IF(AC4820&gt;0,(M4820-V4820)*AC4820,0)</f>
        <v>0</v>
      </c>
      <c r="AF4820" s="16" t="str">
        <f aca="false">IF(AA4820&lt;&gt;"COMPRAR","",IF(AB4820="",IF(X4820="","",IF(X4820-V4820&lt;0.01,"EMPATE TÉCNICO","")),IF(AB4820&lt;I4820,"ESTOQUE INSUFICIENTE",IF(X4820="","",IF(X4820-V4820&lt;0.01,"EMPATE TÉCNICO","")))))</f>
        <v/>
      </c>
      <c r="AG4820" s="16" t="s">
        <v>547</v>
      </c>
      <c r="AH4820" s="16" t="s">
        <v>2064</v>
      </c>
    </row>
    <row r="4821" customFormat="false" ht="15" hidden="false" customHeight="false" outlineLevel="0" collapsed="false">
      <c r="A4821" s="16" t="s">
        <v>14907</v>
      </c>
      <c r="B4821" s="17" t="s">
        <v>14908</v>
      </c>
      <c r="C4821" s="16" t="s">
        <v>14909</v>
      </c>
      <c r="D4821" s="16" t="s">
        <v>8698</v>
      </c>
      <c r="E4821" s="18" t="n">
        <v>1</v>
      </c>
      <c r="F4821" s="16" t="s">
        <v>42</v>
      </c>
      <c r="G4821" s="18" t="n">
        <v>0</v>
      </c>
      <c r="H4821" s="16" t="n">
        <v>0.9</v>
      </c>
      <c r="I4821" s="18" t="n">
        <v>3</v>
      </c>
      <c r="J4821" s="19" t="n">
        <v>40.935</v>
      </c>
      <c r="K4821" s="19" t="n">
        <v>40.935</v>
      </c>
      <c r="L4821" s="19" t="n">
        <v>40.935</v>
      </c>
      <c r="M4821" s="19" t="n">
        <f aca="false">IF(J4821&gt;0,J4821,K4821)*E4821</f>
        <v>40.935</v>
      </c>
      <c r="N4821" s="20"/>
      <c r="O4821" s="21" t="str">
        <f aca="false">IF(R4821="","",ROUND(R4821*(1-Premissas!$B$4),4))</f>
        <v/>
      </c>
      <c r="P4821" s="22"/>
      <c r="Q4821" s="22"/>
      <c r="R4821" s="23"/>
      <c r="S4821" s="24"/>
      <c r="T4821" s="24"/>
      <c r="U4821" s="25"/>
      <c r="V4821" s="19" t="str">
        <f aca="false">IF(COUNT(N4821:Q4821)=0,"",MIN(N4821:Q4821))</f>
        <v/>
      </c>
      <c r="W4821" s="16" t="str">
        <f aca="false">IF(V4821="","",INDEX($N$4:$Q$4,MATCH(V4821,N4821:Q4821,0)))</f>
        <v/>
      </c>
      <c r="X4821" s="19" t="str">
        <f aca="false">IF(COUNT(N4821:Q4821)&lt;2,"",SMALL(N4821:Q4821,2))</f>
        <v/>
      </c>
      <c r="Y4821" s="26" t="str">
        <f aca="false">IF(OR(V4821="",M4821=0),"",V4821/M4821-1)</f>
        <v/>
      </c>
      <c r="Z4821" s="26" t="str">
        <f aca="false">IF(OR(V4821="",L4821=""),"",V4821/(L4821*E4821)-1)</f>
        <v/>
      </c>
      <c r="AA4821" s="16" t="str">
        <f aca="false">IF(V4821="","SEM OFERTA",IF(OR(Y4821&gt;Premissas!$B$11,Y4821&lt;Premissas!$B$12),"VERIFICAR - UNIDADE/EMBALAGEM",IF(Y4821&gt;Premissas!$B$6,"NÃO COMPRAR - REAJUSTE &gt;5%","COMPRAR")))</f>
        <v>SEM OFERTA</v>
      </c>
      <c r="AB4821" s="18" t="str">
        <f aca="false">IF(W4821="DIMEC",S4821,IF(W4821="MEDCENTRO",U4821,""))</f>
        <v/>
      </c>
      <c r="AC4821" s="18" t="n">
        <f aca="false">IF(AA4821&lt;&gt;"COMPRAR",0,IF(AB4821="",I4821,MIN(I4821,AB4821)))</f>
        <v>0</v>
      </c>
      <c r="AD4821" s="19" t="n">
        <f aca="false">IF(AC4821&gt;0,AC4821*V4821,0)</f>
        <v>0</v>
      </c>
      <c r="AE4821" s="19" t="n">
        <f aca="false">IF(AC4821&gt;0,(M4821-V4821)*AC4821,0)</f>
        <v>0</v>
      </c>
      <c r="AF4821" s="16" t="str">
        <f aca="false">IF(AA4821&lt;&gt;"COMPRAR","",IF(AB4821="",IF(X4821="","",IF(X4821-V4821&lt;0.01,"EMPATE TÉCNICO","")),IF(AB4821&lt;I4821,"ESTOQUE INSUFICIENTE",IF(X4821="","",IF(X4821-V4821&lt;0.01,"EMPATE TÉCNICO","")))))</f>
        <v/>
      </c>
      <c r="AG4821" s="16" t="s">
        <v>547</v>
      </c>
      <c r="AH4821" s="16" t="s">
        <v>2064</v>
      </c>
    </row>
    <row r="4822" customFormat="false" ht="15" hidden="false" customHeight="false" outlineLevel="0" collapsed="false">
      <c r="A4822" s="16" t="s">
        <v>14910</v>
      </c>
      <c r="B4822" s="17" t="s">
        <v>14911</v>
      </c>
      <c r="C4822" s="16" t="s">
        <v>14912</v>
      </c>
      <c r="D4822" s="16" t="s">
        <v>8698</v>
      </c>
      <c r="E4822" s="18" t="n">
        <v>1</v>
      </c>
      <c r="F4822" s="16" t="s">
        <v>41</v>
      </c>
      <c r="G4822" s="18" t="n">
        <v>486</v>
      </c>
      <c r="H4822" s="16" t="n">
        <v>233.4</v>
      </c>
      <c r="I4822" s="18" t="n">
        <v>62</v>
      </c>
      <c r="J4822" s="19" t="n">
        <v>6.515</v>
      </c>
      <c r="K4822" s="19" t="n">
        <v>6.515</v>
      </c>
      <c r="L4822" s="19" t="n">
        <v>6.515</v>
      </c>
      <c r="M4822" s="19" t="n">
        <f aca="false">IF(J4822&gt;0,J4822,K4822)*E4822</f>
        <v>6.515</v>
      </c>
      <c r="N4822" s="20"/>
      <c r="O4822" s="21" t="str">
        <f aca="false">IF(R4822="","",ROUND(R4822*(1-Premissas!$B$4),4))</f>
        <v/>
      </c>
      <c r="P4822" s="22"/>
      <c r="Q4822" s="22"/>
      <c r="R4822" s="23"/>
      <c r="S4822" s="24"/>
      <c r="T4822" s="24"/>
      <c r="U4822" s="25"/>
      <c r="V4822" s="19" t="str">
        <f aca="false">IF(COUNT(N4822:Q4822)=0,"",MIN(N4822:Q4822))</f>
        <v/>
      </c>
      <c r="W4822" s="16" t="str">
        <f aca="false">IF(V4822="","",INDEX($N$4:$Q$4,MATCH(V4822,N4822:Q4822,0)))</f>
        <v/>
      </c>
      <c r="X4822" s="19" t="str">
        <f aca="false">IF(COUNT(N4822:Q4822)&lt;2,"",SMALL(N4822:Q4822,2))</f>
        <v/>
      </c>
      <c r="Y4822" s="26" t="str">
        <f aca="false">IF(OR(V4822="",M4822=0),"",V4822/M4822-1)</f>
        <v/>
      </c>
      <c r="Z4822" s="26" t="str">
        <f aca="false">IF(OR(V4822="",L4822=""),"",V4822/(L4822*E4822)-1)</f>
        <v/>
      </c>
      <c r="AA4822" s="16" t="str">
        <f aca="false">IF(V4822="","SEM OFERTA",IF(OR(Y4822&gt;Premissas!$B$11,Y4822&lt;Premissas!$B$12),"VERIFICAR - UNIDADE/EMBALAGEM",IF(Y4822&gt;Premissas!$B$6,"NÃO COMPRAR - REAJUSTE &gt;5%","COMPRAR")))</f>
        <v>SEM OFERTA</v>
      </c>
      <c r="AB4822" s="18" t="str">
        <f aca="false">IF(W4822="DIMEC",S4822,IF(W4822="MEDCENTRO",U4822,""))</f>
        <v/>
      </c>
      <c r="AC4822" s="18" t="n">
        <f aca="false">IF(AA4822&lt;&gt;"COMPRAR",0,IF(AB4822="",I4822,MIN(I4822,AB4822)))</f>
        <v>0</v>
      </c>
      <c r="AD4822" s="19" t="n">
        <f aca="false">IF(AC4822&gt;0,AC4822*V4822,0)</f>
        <v>0</v>
      </c>
      <c r="AE4822" s="19" t="n">
        <f aca="false">IF(AC4822&gt;0,(M4822-V4822)*AC4822,0)</f>
        <v>0</v>
      </c>
      <c r="AF4822" s="16" t="str">
        <f aca="false">IF(AA4822&lt;&gt;"COMPRAR","",IF(AB4822="",IF(X4822="","",IF(X4822-V4822&lt;0.01,"EMPATE TÉCNICO","")),IF(AB4822&lt;I4822,"ESTOQUE INSUFICIENTE",IF(X4822="","",IF(X4822-V4822&lt;0.01,"EMPATE TÉCNICO","")))))</f>
        <v/>
      </c>
      <c r="AG4822" s="16" t="s">
        <v>547</v>
      </c>
      <c r="AH4822" s="16" t="s">
        <v>2064</v>
      </c>
    </row>
    <row r="4823" customFormat="false" ht="15" hidden="false" customHeight="false" outlineLevel="0" collapsed="false">
      <c r="A4823" s="16" t="s">
        <v>14913</v>
      </c>
      <c r="B4823" s="17" t="s">
        <v>14914</v>
      </c>
      <c r="C4823" s="16" t="s">
        <v>14915</v>
      </c>
      <c r="D4823" s="16" t="s">
        <v>8698</v>
      </c>
      <c r="E4823" s="18" t="n">
        <v>1</v>
      </c>
      <c r="F4823" s="16" t="s">
        <v>41</v>
      </c>
      <c r="G4823" s="18" t="n">
        <v>6</v>
      </c>
      <c r="H4823" s="16" t="n">
        <v>5.2</v>
      </c>
      <c r="I4823" s="18" t="n">
        <v>8</v>
      </c>
      <c r="J4823" s="19" t="n">
        <v>29.61</v>
      </c>
      <c r="K4823" s="19" t="n">
        <v>29.61</v>
      </c>
      <c r="L4823" s="19" t="n">
        <v>29.449</v>
      </c>
      <c r="M4823" s="19" t="n">
        <f aca="false">IF(J4823&gt;0,J4823,K4823)*E4823</f>
        <v>29.61</v>
      </c>
      <c r="N4823" s="20"/>
      <c r="O4823" s="21" t="str">
        <f aca="false">IF(R4823="","",ROUND(R4823*(1-Premissas!$B$4),4))</f>
        <v/>
      </c>
      <c r="P4823" s="22"/>
      <c r="Q4823" s="22"/>
      <c r="R4823" s="23"/>
      <c r="S4823" s="24"/>
      <c r="T4823" s="24"/>
      <c r="U4823" s="25"/>
      <c r="V4823" s="19" t="str">
        <f aca="false">IF(COUNT(N4823:Q4823)=0,"",MIN(N4823:Q4823))</f>
        <v/>
      </c>
      <c r="W4823" s="16" t="str">
        <f aca="false">IF(V4823="","",INDEX($N$4:$Q$4,MATCH(V4823,N4823:Q4823,0)))</f>
        <v/>
      </c>
      <c r="X4823" s="19" t="str">
        <f aca="false">IF(COUNT(N4823:Q4823)&lt;2,"",SMALL(N4823:Q4823,2))</f>
        <v/>
      </c>
      <c r="Y4823" s="26" t="str">
        <f aca="false">IF(OR(V4823="",M4823=0),"",V4823/M4823-1)</f>
        <v/>
      </c>
      <c r="Z4823" s="26" t="str">
        <f aca="false">IF(OR(V4823="",L4823=""),"",V4823/(L4823*E4823)-1)</f>
        <v/>
      </c>
      <c r="AA4823" s="16" t="str">
        <f aca="false">IF(V4823="","SEM OFERTA",IF(OR(Y4823&gt;Premissas!$B$11,Y4823&lt;Premissas!$B$12),"VERIFICAR - UNIDADE/EMBALAGEM",IF(Y4823&gt;Premissas!$B$6,"NÃO COMPRAR - REAJUSTE &gt;5%","COMPRAR")))</f>
        <v>SEM OFERTA</v>
      </c>
      <c r="AB4823" s="18" t="str">
        <f aca="false">IF(W4823="DIMEC",S4823,IF(W4823="MEDCENTRO",U4823,""))</f>
        <v/>
      </c>
      <c r="AC4823" s="18" t="n">
        <f aca="false">IF(AA4823&lt;&gt;"COMPRAR",0,IF(AB4823="",I4823,MIN(I4823,AB4823)))</f>
        <v>0</v>
      </c>
      <c r="AD4823" s="19" t="n">
        <f aca="false">IF(AC4823&gt;0,AC4823*V4823,0)</f>
        <v>0</v>
      </c>
      <c r="AE4823" s="19" t="n">
        <f aca="false">IF(AC4823&gt;0,(M4823-V4823)*AC4823,0)</f>
        <v>0</v>
      </c>
      <c r="AF4823" s="16" t="str">
        <f aca="false">IF(AA4823&lt;&gt;"COMPRAR","",IF(AB4823="",IF(X4823="","",IF(X4823-V4823&lt;0.01,"EMPATE TÉCNICO","")),IF(AB4823&lt;I4823,"ESTOQUE INSUFICIENTE",IF(X4823="","",IF(X4823-V4823&lt;0.01,"EMPATE TÉCNICO","")))))</f>
        <v/>
      </c>
      <c r="AG4823" s="16" t="s">
        <v>547</v>
      </c>
      <c r="AH4823" s="16" t="s">
        <v>2064</v>
      </c>
    </row>
    <row r="4824" customFormat="false" ht="15" hidden="false" customHeight="false" outlineLevel="0" collapsed="false">
      <c r="A4824" s="16" t="s">
        <v>14916</v>
      </c>
      <c r="B4824" s="17" t="s">
        <v>14917</v>
      </c>
      <c r="C4824" s="16" t="s">
        <v>14918</v>
      </c>
      <c r="D4824" s="16" t="s">
        <v>2063</v>
      </c>
      <c r="E4824" s="18" t="n">
        <v>1</v>
      </c>
      <c r="F4824" s="16" t="s">
        <v>43</v>
      </c>
      <c r="G4824" s="18" t="n">
        <v>0</v>
      </c>
      <c r="H4824" s="16" t="n">
        <v>0.1</v>
      </c>
      <c r="I4824" s="18" t="n">
        <v>1</v>
      </c>
      <c r="J4824" s="19" t="n">
        <v>2.84</v>
      </c>
      <c r="K4824" s="19" t="n">
        <v>2.84</v>
      </c>
      <c r="L4824" s="19" t="n">
        <v>2.84</v>
      </c>
      <c r="M4824" s="19" t="n">
        <f aca="false">IF(J4824&gt;0,J4824,K4824)*E4824</f>
        <v>2.84</v>
      </c>
      <c r="N4824" s="20"/>
      <c r="O4824" s="21" t="str">
        <f aca="false">IF(R4824="","",ROUND(R4824*(1-Premissas!$B$4),4))</f>
        <v/>
      </c>
      <c r="P4824" s="22"/>
      <c r="Q4824" s="22"/>
      <c r="R4824" s="23"/>
      <c r="S4824" s="24"/>
      <c r="T4824" s="24"/>
      <c r="U4824" s="25"/>
      <c r="V4824" s="19" t="str">
        <f aca="false">IF(COUNT(N4824:Q4824)=0,"",MIN(N4824:Q4824))</f>
        <v/>
      </c>
      <c r="W4824" s="16" t="str">
        <f aca="false">IF(V4824="","",INDEX($N$4:$Q$4,MATCH(V4824,N4824:Q4824,0)))</f>
        <v/>
      </c>
      <c r="X4824" s="19" t="str">
        <f aca="false">IF(COUNT(N4824:Q4824)&lt;2,"",SMALL(N4824:Q4824,2))</f>
        <v/>
      </c>
      <c r="Y4824" s="26" t="str">
        <f aca="false">IF(OR(V4824="",M4824=0),"",V4824/M4824-1)</f>
        <v/>
      </c>
      <c r="Z4824" s="26" t="str">
        <f aca="false">IF(OR(V4824="",L4824=""),"",V4824/(L4824*E4824)-1)</f>
        <v/>
      </c>
      <c r="AA4824" s="16" t="str">
        <f aca="false">IF(V4824="","SEM OFERTA",IF(OR(Y4824&gt;Premissas!$B$11,Y4824&lt;Premissas!$B$12),"VERIFICAR - UNIDADE/EMBALAGEM",IF(Y4824&gt;Premissas!$B$6,"NÃO COMPRAR - REAJUSTE &gt;5%","COMPRAR")))</f>
        <v>SEM OFERTA</v>
      </c>
      <c r="AB4824" s="18" t="str">
        <f aca="false">IF(W4824="DIMEC",S4824,IF(W4824="MEDCENTRO",U4824,""))</f>
        <v/>
      </c>
      <c r="AC4824" s="18" t="n">
        <f aca="false">IF(AA4824&lt;&gt;"COMPRAR",0,IF(AB4824="",I4824,MIN(I4824,AB4824)))</f>
        <v>0</v>
      </c>
      <c r="AD4824" s="19" t="n">
        <f aca="false">IF(AC4824&gt;0,AC4824*V4824,0)</f>
        <v>0</v>
      </c>
      <c r="AE4824" s="19" t="n">
        <f aca="false">IF(AC4824&gt;0,(M4824-V4824)*AC4824,0)</f>
        <v>0</v>
      </c>
      <c r="AF4824" s="16" t="str">
        <f aca="false">IF(AA4824&lt;&gt;"COMPRAR","",IF(AB4824="",IF(X4824="","",IF(X4824-V4824&lt;0.01,"EMPATE TÉCNICO","")),IF(AB4824&lt;I4824,"ESTOQUE INSUFICIENTE",IF(X4824="","",IF(X4824-V4824&lt;0.01,"EMPATE TÉCNICO","")))))</f>
        <v/>
      </c>
      <c r="AG4824" s="16" t="s">
        <v>304</v>
      </c>
      <c r="AH4824" s="16" t="s">
        <v>2064</v>
      </c>
    </row>
    <row r="4825" customFormat="false" ht="15" hidden="false" customHeight="false" outlineLevel="0" collapsed="false">
      <c r="A4825" s="16" t="s">
        <v>14919</v>
      </c>
      <c r="B4825" s="17" t="s">
        <v>14920</v>
      </c>
      <c r="C4825" s="16" t="s">
        <v>14921</v>
      </c>
      <c r="D4825" s="16" t="s">
        <v>637</v>
      </c>
      <c r="E4825" s="18" t="n">
        <v>1</v>
      </c>
      <c r="F4825" s="16" t="s">
        <v>41</v>
      </c>
      <c r="G4825" s="18" t="n">
        <v>5</v>
      </c>
      <c r="H4825" s="16" t="n">
        <v>2.2</v>
      </c>
      <c r="I4825" s="18" t="n">
        <v>1</v>
      </c>
      <c r="J4825" s="19" t="n">
        <v>62.36</v>
      </c>
      <c r="K4825" s="19" t="n">
        <v>62.36</v>
      </c>
      <c r="L4825" s="19" t="n">
        <v>62.36</v>
      </c>
      <c r="M4825" s="19" t="n">
        <f aca="false">IF(J4825&gt;0,J4825,K4825)*E4825</f>
        <v>62.36</v>
      </c>
      <c r="N4825" s="20"/>
      <c r="O4825" s="21" t="str">
        <f aca="false">IF(R4825="","",ROUND(R4825*(1-Premissas!$B$4),4))</f>
        <v/>
      </c>
      <c r="P4825" s="22"/>
      <c r="Q4825" s="22"/>
      <c r="R4825" s="23"/>
      <c r="S4825" s="24"/>
      <c r="T4825" s="24"/>
      <c r="U4825" s="25"/>
      <c r="V4825" s="19" t="str">
        <f aca="false">IF(COUNT(N4825:Q4825)=0,"",MIN(N4825:Q4825))</f>
        <v/>
      </c>
      <c r="W4825" s="16" t="str">
        <f aca="false">IF(V4825="","",INDEX($N$4:$Q$4,MATCH(V4825,N4825:Q4825,0)))</f>
        <v/>
      </c>
      <c r="X4825" s="19" t="str">
        <f aca="false">IF(COUNT(N4825:Q4825)&lt;2,"",SMALL(N4825:Q4825,2))</f>
        <v/>
      </c>
      <c r="Y4825" s="26" t="str">
        <f aca="false">IF(OR(V4825="",M4825=0),"",V4825/M4825-1)</f>
        <v/>
      </c>
      <c r="Z4825" s="26" t="str">
        <f aca="false">IF(OR(V4825="",L4825=""),"",V4825/(L4825*E4825)-1)</f>
        <v/>
      </c>
      <c r="AA4825" s="16" t="str">
        <f aca="false">IF(V4825="","SEM OFERTA",IF(OR(Y4825&gt;Premissas!$B$11,Y4825&lt;Premissas!$B$12),"VERIFICAR - UNIDADE/EMBALAGEM",IF(Y4825&gt;Premissas!$B$6,"NÃO COMPRAR - REAJUSTE &gt;5%","COMPRAR")))</f>
        <v>SEM OFERTA</v>
      </c>
      <c r="AB4825" s="18" t="str">
        <f aca="false">IF(W4825="DIMEC",S4825,IF(W4825="MEDCENTRO",U4825,""))</f>
        <v/>
      </c>
      <c r="AC4825" s="18" t="n">
        <f aca="false">IF(AA4825&lt;&gt;"COMPRAR",0,IF(AB4825="",I4825,MIN(I4825,AB4825)))</f>
        <v>0</v>
      </c>
      <c r="AD4825" s="19" t="n">
        <f aca="false">IF(AC4825&gt;0,AC4825*V4825,0)</f>
        <v>0</v>
      </c>
      <c r="AE4825" s="19" t="n">
        <f aca="false">IF(AC4825&gt;0,(M4825-V4825)*AC4825,0)</f>
        <v>0</v>
      </c>
      <c r="AF4825" s="16" t="str">
        <f aca="false">IF(AA4825&lt;&gt;"COMPRAR","",IF(AB4825="",IF(X4825="","",IF(X4825-V4825&lt;0.01,"EMPATE TÉCNICO","")),IF(AB4825&lt;I4825,"ESTOQUE INSUFICIENTE",IF(X4825="","",IF(X4825-V4825&lt;0.01,"EMPATE TÉCNICO","")))))</f>
        <v/>
      </c>
      <c r="AG4825" s="16" t="s">
        <v>547</v>
      </c>
      <c r="AH4825" s="16" t="s">
        <v>2064</v>
      </c>
    </row>
    <row r="4826" customFormat="false" ht="15" hidden="false" customHeight="false" outlineLevel="0" collapsed="false">
      <c r="A4826" s="16" t="s">
        <v>14922</v>
      </c>
      <c r="B4826" s="17" t="s">
        <v>14923</v>
      </c>
      <c r="C4826" s="16" t="s">
        <v>14924</v>
      </c>
      <c r="D4826" s="16" t="s">
        <v>14925</v>
      </c>
      <c r="E4826" s="18" t="n">
        <v>1</v>
      </c>
      <c r="F4826" s="16" t="s">
        <v>43</v>
      </c>
      <c r="G4826" s="18" t="n">
        <v>0</v>
      </c>
      <c r="H4826" s="16" t="n">
        <v>0.4</v>
      </c>
      <c r="I4826" s="18" t="n">
        <v>2</v>
      </c>
      <c r="J4826" s="19" t="n">
        <v>29.16</v>
      </c>
      <c r="K4826" s="19" t="n">
        <v>29.16</v>
      </c>
      <c r="L4826" s="19" t="n">
        <v>29.16</v>
      </c>
      <c r="M4826" s="19" t="n">
        <f aca="false">IF(J4826&gt;0,J4826,K4826)*E4826</f>
        <v>29.16</v>
      </c>
      <c r="N4826" s="20"/>
      <c r="O4826" s="21" t="str">
        <f aca="false">IF(R4826="","",ROUND(R4826*(1-Premissas!$B$4),4))</f>
        <v/>
      </c>
      <c r="P4826" s="22"/>
      <c r="Q4826" s="22"/>
      <c r="R4826" s="23"/>
      <c r="S4826" s="24"/>
      <c r="T4826" s="24"/>
      <c r="U4826" s="25"/>
      <c r="V4826" s="19" t="str">
        <f aca="false">IF(COUNT(N4826:Q4826)=0,"",MIN(N4826:Q4826))</f>
        <v/>
      </c>
      <c r="W4826" s="16" t="str">
        <f aca="false">IF(V4826="","",INDEX($N$4:$Q$4,MATCH(V4826,N4826:Q4826,0)))</f>
        <v/>
      </c>
      <c r="X4826" s="19" t="str">
        <f aca="false">IF(COUNT(N4826:Q4826)&lt;2,"",SMALL(N4826:Q4826,2))</f>
        <v/>
      </c>
      <c r="Y4826" s="26" t="str">
        <f aca="false">IF(OR(V4826="",M4826=0),"",V4826/M4826-1)</f>
        <v/>
      </c>
      <c r="Z4826" s="26" t="str">
        <f aca="false">IF(OR(V4826="",L4826=""),"",V4826/(L4826*E4826)-1)</f>
        <v/>
      </c>
      <c r="AA4826" s="16" t="str">
        <f aca="false">IF(V4826="","SEM OFERTA",IF(OR(Y4826&gt;Premissas!$B$11,Y4826&lt;Premissas!$B$12),"VERIFICAR - UNIDADE/EMBALAGEM",IF(Y4826&gt;Premissas!$B$6,"NÃO COMPRAR - REAJUSTE &gt;5%","COMPRAR")))</f>
        <v>SEM OFERTA</v>
      </c>
      <c r="AB4826" s="18" t="str">
        <f aca="false">IF(W4826="DIMEC",S4826,IF(W4826="MEDCENTRO",U4826,""))</f>
        <v/>
      </c>
      <c r="AC4826" s="18" t="n">
        <f aca="false">IF(AA4826&lt;&gt;"COMPRAR",0,IF(AB4826="",I4826,MIN(I4826,AB4826)))</f>
        <v>0</v>
      </c>
      <c r="AD4826" s="19" t="n">
        <f aca="false">IF(AC4826&gt;0,AC4826*V4826,0)</f>
        <v>0</v>
      </c>
      <c r="AE4826" s="19" t="n">
        <f aca="false">IF(AC4826&gt;0,(M4826-V4826)*AC4826,0)</f>
        <v>0</v>
      </c>
      <c r="AF4826" s="16" t="str">
        <f aca="false">IF(AA4826&lt;&gt;"COMPRAR","",IF(AB4826="",IF(X4826="","",IF(X4826-V4826&lt;0.01,"EMPATE TÉCNICO","")),IF(AB4826&lt;I4826,"ESTOQUE INSUFICIENTE",IF(X4826="","",IF(X4826-V4826&lt;0.01,"EMPATE TÉCNICO","")))))</f>
        <v/>
      </c>
      <c r="AG4826" s="16" t="s">
        <v>328</v>
      </c>
      <c r="AH4826" s="16" t="s">
        <v>2064</v>
      </c>
    </row>
    <row r="4827" customFormat="false" ht="15" hidden="false" customHeight="false" outlineLevel="0" collapsed="false">
      <c r="A4827" s="16" t="s">
        <v>14926</v>
      </c>
      <c r="B4827" s="17" t="s">
        <v>14927</v>
      </c>
      <c r="C4827" s="16" t="s">
        <v>14928</v>
      </c>
      <c r="D4827" s="16" t="s">
        <v>14929</v>
      </c>
      <c r="E4827" s="18" t="n">
        <v>1</v>
      </c>
      <c r="F4827" s="16" t="s">
        <v>41</v>
      </c>
      <c r="G4827" s="18" t="n">
        <v>4</v>
      </c>
      <c r="H4827" s="16" t="n">
        <v>2.3</v>
      </c>
      <c r="I4827" s="18" t="n">
        <v>2</v>
      </c>
      <c r="J4827" s="19" t="n">
        <v>100.44</v>
      </c>
      <c r="K4827" s="19" t="n">
        <v>100.44</v>
      </c>
      <c r="L4827" s="19" t="n">
        <v>97.96</v>
      </c>
      <c r="M4827" s="19" t="n">
        <f aca="false">IF(J4827&gt;0,J4827,K4827)*E4827</f>
        <v>100.44</v>
      </c>
      <c r="N4827" s="20"/>
      <c r="O4827" s="21" t="str">
        <f aca="false">IF(R4827="","",ROUND(R4827*(1-Premissas!$B$4),4))</f>
        <v/>
      </c>
      <c r="P4827" s="22"/>
      <c r="Q4827" s="22"/>
      <c r="R4827" s="23"/>
      <c r="S4827" s="24"/>
      <c r="T4827" s="24"/>
      <c r="U4827" s="25"/>
      <c r="V4827" s="19" t="str">
        <f aca="false">IF(COUNT(N4827:Q4827)=0,"",MIN(N4827:Q4827))</f>
        <v/>
      </c>
      <c r="W4827" s="16" t="str">
        <f aca="false">IF(V4827="","",INDEX($N$4:$Q$4,MATCH(V4827,N4827:Q4827,0)))</f>
        <v/>
      </c>
      <c r="X4827" s="19" t="str">
        <f aca="false">IF(COUNT(N4827:Q4827)&lt;2,"",SMALL(N4827:Q4827,2))</f>
        <v/>
      </c>
      <c r="Y4827" s="26" t="str">
        <f aca="false">IF(OR(V4827="",M4827=0),"",V4827/M4827-1)</f>
        <v/>
      </c>
      <c r="Z4827" s="26" t="str">
        <f aca="false">IF(OR(V4827="",L4827=""),"",V4827/(L4827*E4827)-1)</f>
        <v/>
      </c>
      <c r="AA4827" s="16" t="str">
        <f aca="false">IF(V4827="","SEM OFERTA",IF(OR(Y4827&gt;Premissas!$B$11,Y4827&lt;Premissas!$B$12),"VERIFICAR - UNIDADE/EMBALAGEM",IF(Y4827&gt;Premissas!$B$6,"NÃO COMPRAR - REAJUSTE &gt;5%","COMPRAR")))</f>
        <v>SEM OFERTA</v>
      </c>
      <c r="AB4827" s="18" t="str">
        <f aca="false">IF(W4827="DIMEC",S4827,IF(W4827="MEDCENTRO",U4827,""))</f>
        <v/>
      </c>
      <c r="AC4827" s="18" t="n">
        <f aca="false">IF(AA4827&lt;&gt;"COMPRAR",0,IF(AB4827="",I4827,MIN(I4827,AB4827)))</f>
        <v>0</v>
      </c>
      <c r="AD4827" s="19" t="n">
        <f aca="false">IF(AC4827&gt;0,AC4827*V4827,0)</f>
        <v>0</v>
      </c>
      <c r="AE4827" s="19" t="n">
        <f aca="false">IF(AC4827&gt;0,(M4827-V4827)*AC4827,0)</f>
        <v>0</v>
      </c>
      <c r="AF4827" s="16" t="str">
        <f aca="false">IF(AA4827&lt;&gt;"COMPRAR","",IF(AB4827="",IF(X4827="","",IF(X4827-V4827&lt;0.01,"EMPATE TÉCNICO","")),IF(AB4827&lt;I4827,"ESTOQUE INSUFICIENTE",IF(X4827="","",IF(X4827-V4827&lt;0.01,"EMPATE TÉCNICO","")))))</f>
        <v/>
      </c>
      <c r="AG4827" s="16" t="s">
        <v>547</v>
      </c>
      <c r="AH4827" s="16" t="s">
        <v>2064</v>
      </c>
    </row>
    <row r="4828" customFormat="false" ht="15" hidden="false" customHeight="false" outlineLevel="0" collapsed="false">
      <c r="A4828" s="16" t="s">
        <v>14930</v>
      </c>
      <c r="B4828" s="17" t="s">
        <v>14931</v>
      </c>
      <c r="C4828" s="16" t="s">
        <v>14932</v>
      </c>
      <c r="D4828" s="16" t="s">
        <v>13399</v>
      </c>
      <c r="E4828" s="18" t="n">
        <v>1</v>
      </c>
      <c r="F4828" s="16" t="s">
        <v>43</v>
      </c>
      <c r="G4828" s="18" t="n">
        <v>2</v>
      </c>
      <c r="H4828" s="16" t="n">
        <v>0.9</v>
      </c>
      <c r="I4828" s="18" t="n">
        <v>1</v>
      </c>
      <c r="J4828" s="19" t="n">
        <v>42.79</v>
      </c>
      <c r="K4828" s="19" t="n">
        <v>42.79</v>
      </c>
      <c r="L4828" s="19" t="n">
        <v>42.79</v>
      </c>
      <c r="M4828" s="19" t="n">
        <f aca="false">IF(J4828&gt;0,J4828,K4828)*E4828</f>
        <v>42.79</v>
      </c>
      <c r="N4828" s="20"/>
      <c r="O4828" s="21" t="str">
        <f aca="false">IF(R4828="","",ROUND(R4828*(1-Premissas!$B$4),4))</f>
        <v/>
      </c>
      <c r="P4828" s="22"/>
      <c r="Q4828" s="22"/>
      <c r="R4828" s="23"/>
      <c r="S4828" s="24"/>
      <c r="T4828" s="24"/>
      <c r="U4828" s="25"/>
      <c r="V4828" s="19" t="str">
        <f aca="false">IF(COUNT(N4828:Q4828)=0,"",MIN(N4828:Q4828))</f>
        <v/>
      </c>
      <c r="W4828" s="16" t="str">
        <f aca="false">IF(V4828="","",INDEX($N$4:$Q$4,MATCH(V4828,N4828:Q4828,0)))</f>
        <v/>
      </c>
      <c r="X4828" s="19" t="str">
        <f aca="false">IF(COUNT(N4828:Q4828)&lt;2,"",SMALL(N4828:Q4828,2))</f>
        <v/>
      </c>
      <c r="Y4828" s="26" t="str">
        <f aca="false">IF(OR(V4828="",M4828=0),"",V4828/M4828-1)</f>
        <v/>
      </c>
      <c r="Z4828" s="26" t="str">
        <f aca="false">IF(OR(V4828="",L4828=""),"",V4828/(L4828*E4828)-1)</f>
        <v/>
      </c>
      <c r="AA4828" s="16" t="str">
        <f aca="false">IF(V4828="","SEM OFERTA",IF(OR(Y4828&gt;Premissas!$B$11,Y4828&lt;Premissas!$B$12),"VERIFICAR - UNIDADE/EMBALAGEM",IF(Y4828&gt;Premissas!$B$6,"NÃO COMPRAR - REAJUSTE &gt;5%","COMPRAR")))</f>
        <v>SEM OFERTA</v>
      </c>
      <c r="AB4828" s="18" t="str">
        <f aca="false">IF(W4828="DIMEC",S4828,IF(W4828="MEDCENTRO",U4828,""))</f>
        <v/>
      </c>
      <c r="AC4828" s="18" t="n">
        <f aca="false">IF(AA4828&lt;&gt;"COMPRAR",0,IF(AB4828="",I4828,MIN(I4828,AB4828)))</f>
        <v>0</v>
      </c>
      <c r="AD4828" s="19" t="n">
        <f aca="false">IF(AC4828&gt;0,AC4828*V4828,0)</f>
        <v>0</v>
      </c>
      <c r="AE4828" s="19" t="n">
        <f aca="false">IF(AC4828&gt;0,(M4828-V4828)*AC4828,0)</f>
        <v>0</v>
      </c>
      <c r="AF4828" s="16" t="str">
        <f aca="false">IF(AA4828&lt;&gt;"COMPRAR","",IF(AB4828="",IF(X4828="","",IF(X4828-V4828&lt;0.01,"EMPATE TÉCNICO","")),IF(AB4828&lt;I4828,"ESTOQUE INSUFICIENTE",IF(X4828="","",IF(X4828-V4828&lt;0.01,"EMPATE TÉCNICO","")))))</f>
        <v/>
      </c>
      <c r="AG4828" s="16" t="s">
        <v>713</v>
      </c>
      <c r="AH4828" s="16" t="s">
        <v>2074</v>
      </c>
    </row>
    <row r="4829" customFormat="false" ht="15" hidden="false" customHeight="false" outlineLevel="0" collapsed="false">
      <c r="A4829" s="16" t="s">
        <v>14933</v>
      </c>
      <c r="B4829" s="17" t="s">
        <v>14934</v>
      </c>
      <c r="C4829" s="16" t="s">
        <v>14935</v>
      </c>
      <c r="D4829" s="16" t="s">
        <v>641</v>
      </c>
      <c r="E4829" s="18" t="n">
        <v>1</v>
      </c>
      <c r="F4829" s="16" t="s">
        <v>41</v>
      </c>
      <c r="G4829" s="18" t="n">
        <v>3</v>
      </c>
      <c r="H4829" s="16" t="n">
        <v>2.1</v>
      </c>
      <c r="I4829" s="18" t="n">
        <v>3</v>
      </c>
      <c r="J4829" s="19" t="n">
        <v>44.08</v>
      </c>
      <c r="K4829" s="19" t="n">
        <v>44.08</v>
      </c>
      <c r="L4829" s="19" t="n">
        <v>44.08</v>
      </c>
      <c r="M4829" s="19" t="n">
        <f aca="false">IF(J4829&gt;0,J4829,K4829)*E4829</f>
        <v>44.08</v>
      </c>
      <c r="N4829" s="20"/>
      <c r="O4829" s="21" t="str">
        <f aca="false">IF(R4829="","",ROUND(R4829*(1-Premissas!$B$4),4))</f>
        <v/>
      </c>
      <c r="P4829" s="22"/>
      <c r="Q4829" s="22"/>
      <c r="R4829" s="23"/>
      <c r="S4829" s="24"/>
      <c r="T4829" s="24"/>
      <c r="U4829" s="25"/>
      <c r="V4829" s="19" t="str">
        <f aca="false">IF(COUNT(N4829:Q4829)=0,"",MIN(N4829:Q4829))</f>
        <v/>
      </c>
      <c r="W4829" s="16" t="str">
        <f aca="false">IF(V4829="","",INDEX($N$4:$Q$4,MATCH(V4829,N4829:Q4829,0)))</f>
        <v/>
      </c>
      <c r="X4829" s="19" t="str">
        <f aca="false">IF(COUNT(N4829:Q4829)&lt;2,"",SMALL(N4829:Q4829,2))</f>
        <v/>
      </c>
      <c r="Y4829" s="26" t="str">
        <f aca="false">IF(OR(V4829="",M4829=0),"",V4829/M4829-1)</f>
        <v/>
      </c>
      <c r="Z4829" s="26" t="str">
        <f aca="false">IF(OR(V4829="",L4829=""),"",V4829/(L4829*E4829)-1)</f>
        <v/>
      </c>
      <c r="AA4829" s="16" t="str">
        <f aca="false">IF(V4829="","SEM OFERTA",IF(OR(Y4829&gt;Premissas!$B$11,Y4829&lt;Premissas!$B$12),"VERIFICAR - UNIDADE/EMBALAGEM",IF(Y4829&gt;Premissas!$B$6,"NÃO COMPRAR - REAJUSTE &gt;5%","COMPRAR")))</f>
        <v>SEM OFERTA</v>
      </c>
      <c r="AB4829" s="18" t="str">
        <f aca="false">IF(W4829="DIMEC",S4829,IF(W4829="MEDCENTRO",U4829,""))</f>
        <v/>
      </c>
      <c r="AC4829" s="18" t="n">
        <f aca="false">IF(AA4829&lt;&gt;"COMPRAR",0,IF(AB4829="",I4829,MIN(I4829,AB4829)))</f>
        <v>0</v>
      </c>
      <c r="AD4829" s="19" t="n">
        <f aca="false">IF(AC4829&gt;0,AC4829*V4829,0)</f>
        <v>0</v>
      </c>
      <c r="AE4829" s="19" t="n">
        <f aca="false">IF(AC4829&gt;0,(M4829-V4829)*AC4829,0)</f>
        <v>0</v>
      </c>
      <c r="AF4829" s="16" t="str">
        <f aca="false">IF(AA4829&lt;&gt;"COMPRAR","",IF(AB4829="",IF(X4829="","",IF(X4829-V4829&lt;0.01,"EMPATE TÉCNICO","")),IF(AB4829&lt;I4829,"ESTOQUE INSUFICIENTE",IF(X4829="","",IF(X4829-V4829&lt;0.01,"EMPATE TÉCNICO","")))))</f>
        <v/>
      </c>
      <c r="AG4829" s="16" t="s">
        <v>547</v>
      </c>
      <c r="AH4829" s="16" t="s">
        <v>2074</v>
      </c>
    </row>
    <row r="4830" customFormat="false" ht="15" hidden="false" customHeight="false" outlineLevel="0" collapsed="false">
      <c r="A4830" s="16" t="s">
        <v>14936</v>
      </c>
      <c r="B4830" s="17" t="s">
        <v>14937</v>
      </c>
      <c r="C4830" s="16" t="s">
        <v>14938</v>
      </c>
      <c r="D4830" s="16" t="s">
        <v>13715</v>
      </c>
      <c r="E4830" s="18" t="n">
        <v>1</v>
      </c>
      <c r="F4830" s="16" t="s">
        <v>43</v>
      </c>
      <c r="G4830" s="18" t="n">
        <v>0</v>
      </c>
      <c r="H4830" s="16" t="n">
        <v>0.2</v>
      </c>
      <c r="I4830" s="18" t="n">
        <v>1</v>
      </c>
      <c r="J4830" s="19" t="n">
        <v>32.4</v>
      </c>
      <c r="K4830" s="19" t="n">
        <v>32.4</v>
      </c>
      <c r="L4830" s="19" t="n">
        <v>32.4</v>
      </c>
      <c r="M4830" s="19" t="n">
        <f aca="false">IF(J4830&gt;0,J4830,K4830)*E4830</f>
        <v>32.4</v>
      </c>
      <c r="N4830" s="20"/>
      <c r="O4830" s="21" t="str">
        <f aca="false">IF(R4830="","",ROUND(R4830*(1-Premissas!$B$4),4))</f>
        <v/>
      </c>
      <c r="P4830" s="22"/>
      <c r="Q4830" s="22"/>
      <c r="R4830" s="23"/>
      <c r="S4830" s="24"/>
      <c r="T4830" s="24"/>
      <c r="U4830" s="25"/>
      <c r="V4830" s="19" t="str">
        <f aca="false">IF(COUNT(N4830:Q4830)=0,"",MIN(N4830:Q4830))</f>
        <v/>
      </c>
      <c r="W4830" s="16" t="str">
        <f aca="false">IF(V4830="","",INDEX($N$4:$Q$4,MATCH(V4830,N4830:Q4830,0)))</f>
        <v/>
      </c>
      <c r="X4830" s="19" t="str">
        <f aca="false">IF(COUNT(N4830:Q4830)&lt;2,"",SMALL(N4830:Q4830,2))</f>
        <v/>
      </c>
      <c r="Y4830" s="26" t="str">
        <f aca="false">IF(OR(V4830="",M4830=0),"",V4830/M4830-1)</f>
        <v/>
      </c>
      <c r="Z4830" s="26" t="str">
        <f aca="false">IF(OR(V4830="",L4830=""),"",V4830/(L4830*E4830)-1)</f>
        <v/>
      </c>
      <c r="AA4830" s="16" t="str">
        <f aca="false">IF(V4830="","SEM OFERTA",IF(OR(Y4830&gt;Premissas!$B$11,Y4830&lt;Premissas!$B$12),"VERIFICAR - UNIDADE/EMBALAGEM",IF(Y4830&gt;Premissas!$B$6,"NÃO COMPRAR - REAJUSTE &gt;5%","COMPRAR")))</f>
        <v>SEM OFERTA</v>
      </c>
      <c r="AB4830" s="18" t="str">
        <f aca="false">IF(W4830="DIMEC",S4830,IF(W4830="MEDCENTRO",U4830,""))</f>
        <v/>
      </c>
      <c r="AC4830" s="18" t="n">
        <f aca="false">IF(AA4830&lt;&gt;"COMPRAR",0,IF(AB4830="",I4830,MIN(I4830,AB4830)))</f>
        <v>0</v>
      </c>
      <c r="AD4830" s="19" t="n">
        <f aca="false">IF(AC4830&gt;0,AC4830*V4830,0)</f>
        <v>0</v>
      </c>
      <c r="AE4830" s="19" t="n">
        <f aca="false">IF(AC4830&gt;0,(M4830-V4830)*AC4830,0)</f>
        <v>0</v>
      </c>
      <c r="AF4830" s="16" t="str">
        <f aca="false">IF(AA4830&lt;&gt;"COMPRAR","",IF(AB4830="",IF(X4830="","",IF(X4830-V4830&lt;0.01,"EMPATE TÉCNICO","")),IF(AB4830&lt;I4830,"ESTOQUE INSUFICIENTE",IF(X4830="","",IF(X4830-V4830&lt;0.01,"EMPATE TÉCNICO","")))))</f>
        <v/>
      </c>
      <c r="AG4830" s="16" t="s">
        <v>547</v>
      </c>
      <c r="AH4830" s="16" t="s">
        <v>2074</v>
      </c>
    </row>
    <row r="4831" customFormat="false" ht="15" hidden="false" customHeight="false" outlineLevel="0" collapsed="false">
      <c r="A4831" s="16" t="s">
        <v>14939</v>
      </c>
      <c r="B4831" s="17" t="s">
        <v>14940</v>
      </c>
      <c r="C4831" s="16" t="s">
        <v>14941</v>
      </c>
      <c r="D4831" s="16" t="s">
        <v>13514</v>
      </c>
      <c r="E4831" s="18" t="n">
        <v>1</v>
      </c>
      <c r="F4831" s="16" t="s">
        <v>42</v>
      </c>
      <c r="G4831" s="18" t="n">
        <v>2</v>
      </c>
      <c r="H4831" s="16" t="n">
        <v>1</v>
      </c>
      <c r="I4831" s="18" t="n">
        <v>1</v>
      </c>
      <c r="J4831" s="19" t="n">
        <v>20.215</v>
      </c>
      <c r="K4831" s="19" t="n">
        <v>20.215</v>
      </c>
      <c r="L4831" s="19" t="n">
        <v>20.215</v>
      </c>
      <c r="M4831" s="19" t="n">
        <f aca="false">IF(J4831&gt;0,J4831,K4831)*E4831</f>
        <v>20.215</v>
      </c>
      <c r="N4831" s="20"/>
      <c r="O4831" s="21" t="str">
        <f aca="false">IF(R4831="","",ROUND(R4831*(1-Premissas!$B$4),4))</f>
        <v/>
      </c>
      <c r="P4831" s="22"/>
      <c r="Q4831" s="22"/>
      <c r="R4831" s="23"/>
      <c r="S4831" s="24"/>
      <c r="T4831" s="24"/>
      <c r="U4831" s="25"/>
      <c r="V4831" s="19" t="str">
        <f aca="false">IF(COUNT(N4831:Q4831)=0,"",MIN(N4831:Q4831))</f>
        <v/>
      </c>
      <c r="W4831" s="16" t="str">
        <f aca="false">IF(V4831="","",INDEX($N$4:$Q$4,MATCH(V4831,N4831:Q4831,0)))</f>
        <v/>
      </c>
      <c r="X4831" s="19" t="str">
        <f aca="false">IF(COUNT(N4831:Q4831)&lt;2,"",SMALL(N4831:Q4831,2))</f>
        <v/>
      </c>
      <c r="Y4831" s="26" t="str">
        <f aca="false">IF(OR(V4831="",M4831=0),"",V4831/M4831-1)</f>
        <v/>
      </c>
      <c r="Z4831" s="26" t="str">
        <f aca="false">IF(OR(V4831="",L4831=""),"",V4831/(L4831*E4831)-1)</f>
        <v/>
      </c>
      <c r="AA4831" s="16" t="str">
        <f aca="false">IF(V4831="","SEM OFERTA",IF(OR(Y4831&gt;Premissas!$B$11,Y4831&lt;Premissas!$B$12),"VERIFICAR - UNIDADE/EMBALAGEM",IF(Y4831&gt;Premissas!$B$6,"NÃO COMPRAR - REAJUSTE &gt;5%","COMPRAR")))</f>
        <v>SEM OFERTA</v>
      </c>
      <c r="AB4831" s="18" t="str">
        <f aca="false">IF(W4831="DIMEC",S4831,IF(W4831="MEDCENTRO",U4831,""))</f>
        <v/>
      </c>
      <c r="AC4831" s="18" t="n">
        <f aca="false">IF(AA4831&lt;&gt;"COMPRAR",0,IF(AB4831="",I4831,MIN(I4831,AB4831)))</f>
        <v>0</v>
      </c>
      <c r="AD4831" s="19" t="n">
        <f aca="false">IF(AC4831&gt;0,AC4831*V4831,0)</f>
        <v>0</v>
      </c>
      <c r="AE4831" s="19" t="n">
        <f aca="false">IF(AC4831&gt;0,(M4831-V4831)*AC4831,0)</f>
        <v>0</v>
      </c>
      <c r="AF4831" s="16" t="str">
        <f aca="false">IF(AA4831&lt;&gt;"COMPRAR","",IF(AB4831="",IF(X4831="","",IF(X4831-V4831&lt;0.01,"EMPATE TÉCNICO","")),IF(AB4831&lt;I4831,"ESTOQUE INSUFICIENTE",IF(X4831="","",IF(X4831-V4831&lt;0.01,"EMPATE TÉCNICO","")))))</f>
        <v/>
      </c>
      <c r="AG4831" s="16" t="s">
        <v>713</v>
      </c>
      <c r="AH4831" s="16" t="s">
        <v>2074</v>
      </c>
    </row>
    <row r="4832" customFormat="false" ht="15" hidden="false" customHeight="false" outlineLevel="0" collapsed="false">
      <c r="A4832" s="16" t="s">
        <v>14942</v>
      </c>
      <c r="B4832" s="17" t="s">
        <v>14943</v>
      </c>
      <c r="C4832" s="16" t="s">
        <v>14944</v>
      </c>
      <c r="D4832" s="16" t="s">
        <v>13514</v>
      </c>
      <c r="E4832" s="18" t="n">
        <v>1</v>
      </c>
      <c r="F4832" s="16" t="s">
        <v>41</v>
      </c>
      <c r="G4832" s="18" t="n">
        <v>4</v>
      </c>
      <c r="H4832" s="16" t="n">
        <v>2.1</v>
      </c>
      <c r="I4832" s="18" t="n">
        <v>2</v>
      </c>
      <c r="J4832" s="19" t="n">
        <v>27.6116666666667</v>
      </c>
      <c r="K4832" s="19" t="n">
        <v>27.6116666666667</v>
      </c>
      <c r="L4832" s="19" t="n">
        <v>27.6117</v>
      </c>
      <c r="M4832" s="19" t="n">
        <f aca="false">IF(J4832&gt;0,J4832,K4832)*E4832</f>
        <v>27.6116666666667</v>
      </c>
      <c r="N4832" s="20"/>
      <c r="O4832" s="21" t="str">
        <f aca="false">IF(R4832="","",ROUND(R4832*(1-Premissas!$B$4),4))</f>
        <v/>
      </c>
      <c r="P4832" s="22"/>
      <c r="Q4832" s="22"/>
      <c r="R4832" s="23"/>
      <c r="S4832" s="24"/>
      <c r="T4832" s="24"/>
      <c r="U4832" s="25"/>
      <c r="V4832" s="19" t="str">
        <f aca="false">IF(COUNT(N4832:Q4832)=0,"",MIN(N4832:Q4832))</f>
        <v/>
      </c>
      <c r="W4832" s="16" t="str">
        <f aca="false">IF(V4832="","",INDEX($N$4:$Q$4,MATCH(V4832,N4832:Q4832,0)))</f>
        <v/>
      </c>
      <c r="X4832" s="19" t="str">
        <f aca="false">IF(COUNT(N4832:Q4832)&lt;2,"",SMALL(N4832:Q4832,2))</f>
        <v/>
      </c>
      <c r="Y4832" s="26" t="str">
        <f aca="false">IF(OR(V4832="",M4832=0),"",V4832/M4832-1)</f>
        <v/>
      </c>
      <c r="Z4832" s="26" t="str">
        <f aca="false">IF(OR(V4832="",L4832=""),"",V4832/(L4832*E4832)-1)</f>
        <v/>
      </c>
      <c r="AA4832" s="16" t="str">
        <f aca="false">IF(V4832="","SEM OFERTA",IF(OR(Y4832&gt;Premissas!$B$11,Y4832&lt;Premissas!$B$12),"VERIFICAR - UNIDADE/EMBALAGEM",IF(Y4832&gt;Premissas!$B$6,"NÃO COMPRAR - REAJUSTE &gt;5%","COMPRAR")))</f>
        <v>SEM OFERTA</v>
      </c>
      <c r="AB4832" s="18" t="str">
        <f aca="false">IF(W4832="DIMEC",S4832,IF(W4832="MEDCENTRO",U4832,""))</f>
        <v/>
      </c>
      <c r="AC4832" s="18" t="n">
        <f aca="false">IF(AA4832&lt;&gt;"COMPRAR",0,IF(AB4832="",I4832,MIN(I4832,AB4832)))</f>
        <v>0</v>
      </c>
      <c r="AD4832" s="19" t="n">
        <f aca="false">IF(AC4832&gt;0,AC4832*V4832,0)</f>
        <v>0</v>
      </c>
      <c r="AE4832" s="19" t="n">
        <f aca="false">IF(AC4832&gt;0,(M4832-V4832)*AC4832,0)</f>
        <v>0</v>
      </c>
      <c r="AF4832" s="16" t="str">
        <f aca="false">IF(AA4832&lt;&gt;"COMPRAR","",IF(AB4832="",IF(X4832="","",IF(X4832-V4832&lt;0.01,"EMPATE TÉCNICO","")),IF(AB4832&lt;I4832,"ESTOQUE INSUFICIENTE",IF(X4832="","",IF(X4832-V4832&lt;0.01,"EMPATE TÉCNICO","")))))</f>
        <v/>
      </c>
      <c r="AG4832" s="16" t="s">
        <v>713</v>
      </c>
      <c r="AH4832" s="16" t="s">
        <v>2074</v>
      </c>
    </row>
    <row r="4833" customFormat="false" ht="15" hidden="false" customHeight="false" outlineLevel="0" collapsed="false">
      <c r="A4833" s="16" t="s">
        <v>14945</v>
      </c>
      <c r="B4833" s="17" t="s">
        <v>14946</v>
      </c>
      <c r="C4833" s="16" t="s">
        <v>14947</v>
      </c>
      <c r="D4833" s="16" t="s">
        <v>13588</v>
      </c>
      <c r="E4833" s="18" t="n">
        <v>1</v>
      </c>
      <c r="F4833" s="16" t="s">
        <v>41</v>
      </c>
      <c r="G4833" s="18" t="n">
        <v>5</v>
      </c>
      <c r="H4833" s="16" t="n">
        <v>4.3</v>
      </c>
      <c r="I4833" s="18" t="n">
        <v>7</v>
      </c>
      <c r="J4833" s="19" t="n">
        <v>26.9314285714286</v>
      </c>
      <c r="K4833" s="19" t="n">
        <v>26.9314285714286</v>
      </c>
      <c r="L4833" s="19" t="n">
        <v>26.9314</v>
      </c>
      <c r="M4833" s="19" t="n">
        <f aca="false">IF(J4833&gt;0,J4833,K4833)*E4833</f>
        <v>26.9314285714286</v>
      </c>
      <c r="N4833" s="20"/>
      <c r="O4833" s="21" t="str">
        <f aca="false">IF(R4833="","",ROUND(R4833*(1-Premissas!$B$4),4))</f>
        <v/>
      </c>
      <c r="P4833" s="22"/>
      <c r="Q4833" s="22"/>
      <c r="R4833" s="23"/>
      <c r="S4833" s="24"/>
      <c r="T4833" s="24"/>
      <c r="U4833" s="25"/>
      <c r="V4833" s="19" t="str">
        <f aca="false">IF(COUNT(N4833:Q4833)=0,"",MIN(N4833:Q4833))</f>
        <v/>
      </c>
      <c r="W4833" s="16" t="str">
        <f aca="false">IF(V4833="","",INDEX($N$4:$Q$4,MATCH(V4833,N4833:Q4833,0)))</f>
        <v/>
      </c>
      <c r="X4833" s="19" t="str">
        <f aca="false">IF(COUNT(N4833:Q4833)&lt;2,"",SMALL(N4833:Q4833,2))</f>
        <v/>
      </c>
      <c r="Y4833" s="26" t="str">
        <f aca="false">IF(OR(V4833="",M4833=0),"",V4833/M4833-1)</f>
        <v/>
      </c>
      <c r="Z4833" s="26" t="str">
        <f aca="false">IF(OR(V4833="",L4833=""),"",V4833/(L4833*E4833)-1)</f>
        <v/>
      </c>
      <c r="AA4833" s="16" t="str">
        <f aca="false">IF(V4833="","SEM OFERTA",IF(OR(Y4833&gt;Premissas!$B$11,Y4833&lt;Premissas!$B$12),"VERIFICAR - UNIDADE/EMBALAGEM",IF(Y4833&gt;Premissas!$B$6,"NÃO COMPRAR - REAJUSTE &gt;5%","COMPRAR")))</f>
        <v>SEM OFERTA</v>
      </c>
      <c r="AB4833" s="18" t="str">
        <f aca="false">IF(W4833="DIMEC",S4833,IF(W4833="MEDCENTRO",U4833,""))</f>
        <v/>
      </c>
      <c r="AC4833" s="18" t="n">
        <f aca="false">IF(AA4833&lt;&gt;"COMPRAR",0,IF(AB4833="",I4833,MIN(I4833,AB4833)))</f>
        <v>0</v>
      </c>
      <c r="AD4833" s="19" t="n">
        <f aca="false">IF(AC4833&gt;0,AC4833*V4833,0)</f>
        <v>0</v>
      </c>
      <c r="AE4833" s="19" t="n">
        <f aca="false">IF(AC4833&gt;0,(M4833-V4833)*AC4833,0)</f>
        <v>0</v>
      </c>
      <c r="AF4833" s="16" t="str">
        <f aca="false">IF(AA4833&lt;&gt;"COMPRAR","",IF(AB4833="",IF(X4833="","",IF(X4833-V4833&lt;0.01,"EMPATE TÉCNICO","")),IF(AB4833&lt;I4833,"ESTOQUE INSUFICIENTE",IF(X4833="","",IF(X4833-V4833&lt;0.01,"EMPATE TÉCNICO","")))))</f>
        <v/>
      </c>
      <c r="AG4833" s="16" t="s">
        <v>547</v>
      </c>
      <c r="AH4833" s="16" t="s">
        <v>2074</v>
      </c>
    </row>
    <row r="4834" customFormat="false" ht="15" hidden="false" customHeight="false" outlineLevel="0" collapsed="false">
      <c r="A4834" s="16" t="s">
        <v>14948</v>
      </c>
      <c r="B4834" s="17" t="s">
        <v>14949</v>
      </c>
      <c r="C4834" s="16" t="s">
        <v>14950</v>
      </c>
      <c r="D4834" s="16" t="s">
        <v>13588</v>
      </c>
      <c r="E4834" s="18" t="n">
        <v>1</v>
      </c>
      <c r="F4834" s="16" t="s">
        <v>41</v>
      </c>
      <c r="G4834" s="18" t="n">
        <v>22</v>
      </c>
      <c r="H4834" s="16" t="n">
        <v>13.4</v>
      </c>
      <c r="I4834" s="18" t="n">
        <v>13</v>
      </c>
      <c r="J4834" s="19" t="n">
        <v>27.673</v>
      </c>
      <c r="K4834" s="19" t="n">
        <v>27.673</v>
      </c>
      <c r="L4834" s="19" t="n">
        <v>27.673</v>
      </c>
      <c r="M4834" s="19" t="n">
        <f aca="false">IF(J4834&gt;0,J4834,K4834)*E4834</f>
        <v>27.673</v>
      </c>
      <c r="N4834" s="20"/>
      <c r="O4834" s="21" t="str">
        <f aca="false">IF(R4834="","",ROUND(R4834*(1-Premissas!$B$4),4))</f>
        <v/>
      </c>
      <c r="P4834" s="22"/>
      <c r="Q4834" s="22"/>
      <c r="R4834" s="23"/>
      <c r="S4834" s="24"/>
      <c r="T4834" s="24"/>
      <c r="U4834" s="25"/>
      <c r="V4834" s="19" t="str">
        <f aca="false">IF(COUNT(N4834:Q4834)=0,"",MIN(N4834:Q4834))</f>
        <v/>
      </c>
      <c r="W4834" s="16" t="str">
        <f aca="false">IF(V4834="","",INDEX($N$4:$Q$4,MATCH(V4834,N4834:Q4834,0)))</f>
        <v/>
      </c>
      <c r="X4834" s="19" t="str">
        <f aca="false">IF(COUNT(N4834:Q4834)&lt;2,"",SMALL(N4834:Q4834,2))</f>
        <v/>
      </c>
      <c r="Y4834" s="26" t="str">
        <f aca="false">IF(OR(V4834="",M4834=0),"",V4834/M4834-1)</f>
        <v/>
      </c>
      <c r="Z4834" s="26" t="str">
        <f aca="false">IF(OR(V4834="",L4834=""),"",V4834/(L4834*E4834)-1)</f>
        <v/>
      </c>
      <c r="AA4834" s="16" t="str">
        <f aca="false">IF(V4834="","SEM OFERTA",IF(OR(Y4834&gt;Premissas!$B$11,Y4834&lt;Premissas!$B$12),"VERIFICAR - UNIDADE/EMBALAGEM",IF(Y4834&gt;Premissas!$B$6,"NÃO COMPRAR - REAJUSTE &gt;5%","COMPRAR")))</f>
        <v>SEM OFERTA</v>
      </c>
      <c r="AB4834" s="18" t="str">
        <f aca="false">IF(W4834="DIMEC",S4834,IF(W4834="MEDCENTRO",U4834,""))</f>
        <v/>
      </c>
      <c r="AC4834" s="18" t="n">
        <f aca="false">IF(AA4834&lt;&gt;"COMPRAR",0,IF(AB4834="",I4834,MIN(I4834,AB4834)))</f>
        <v>0</v>
      </c>
      <c r="AD4834" s="19" t="n">
        <f aca="false">IF(AC4834&gt;0,AC4834*V4834,0)</f>
        <v>0</v>
      </c>
      <c r="AE4834" s="19" t="n">
        <f aca="false">IF(AC4834&gt;0,(M4834-V4834)*AC4834,0)</f>
        <v>0</v>
      </c>
      <c r="AF4834" s="16" t="str">
        <f aca="false">IF(AA4834&lt;&gt;"COMPRAR","",IF(AB4834="",IF(X4834="","",IF(X4834-V4834&lt;0.01,"EMPATE TÉCNICO","")),IF(AB4834&lt;I4834,"ESTOQUE INSUFICIENTE",IF(X4834="","",IF(X4834-V4834&lt;0.01,"EMPATE TÉCNICO","")))))</f>
        <v/>
      </c>
      <c r="AG4834" s="16" t="s">
        <v>547</v>
      </c>
      <c r="AH4834" s="16" t="s">
        <v>2074</v>
      </c>
    </row>
    <row r="4835" customFormat="false" ht="15" hidden="false" customHeight="false" outlineLevel="0" collapsed="false">
      <c r="A4835" s="16" t="s">
        <v>14951</v>
      </c>
      <c r="B4835" s="17" t="s">
        <v>14952</v>
      </c>
      <c r="C4835" s="16" t="s">
        <v>14953</v>
      </c>
      <c r="D4835" s="16" t="s">
        <v>13588</v>
      </c>
      <c r="E4835" s="18" t="n">
        <v>1</v>
      </c>
      <c r="F4835" s="16" t="s">
        <v>41</v>
      </c>
      <c r="G4835" s="18" t="n">
        <v>1</v>
      </c>
      <c r="H4835" s="16" t="n">
        <v>2.1</v>
      </c>
      <c r="I4835" s="18" t="n">
        <v>5</v>
      </c>
      <c r="J4835" s="19" t="n">
        <v>51.77</v>
      </c>
      <c r="K4835" s="19" t="n">
        <v>51.77</v>
      </c>
      <c r="L4835" s="19" t="n">
        <v>51.77</v>
      </c>
      <c r="M4835" s="19" t="n">
        <f aca="false">IF(J4835&gt;0,J4835,K4835)*E4835</f>
        <v>51.77</v>
      </c>
      <c r="N4835" s="20"/>
      <c r="O4835" s="21" t="str">
        <f aca="false">IF(R4835="","",ROUND(R4835*(1-Premissas!$B$4),4))</f>
        <v/>
      </c>
      <c r="P4835" s="22"/>
      <c r="Q4835" s="22"/>
      <c r="R4835" s="23"/>
      <c r="S4835" s="24"/>
      <c r="T4835" s="24"/>
      <c r="U4835" s="25"/>
      <c r="V4835" s="19" t="str">
        <f aca="false">IF(COUNT(N4835:Q4835)=0,"",MIN(N4835:Q4835))</f>
        <v/>
      </c>
      <c r="W4835" s="16" t="str">
        <f aca="false">IF(V4835="","",INDEX($N$4:$Q$4,MATCH(V4835,N4835:Q4835,0)))</f>
        <v/>
      </c>
      <c r="X4835" s="19" t="str">
        <f aca="false">IF(COUNT(N4835:Q4835)&lt;2,"",SMALL(N4835:Q4835,2))</f>
        <v/>
      </c>
      <c r="Y4835" s="26" t="str">
        <f aca="false">IF(OR(V4835="",M4835=0),"",V4835/M4835-1)</f>
        <v/>
      </c>
      <c r="Z4835" s="26" t="str">
        <f aca="false">IF(OR(V4835="",L4835=""),"",V4835/(L4835*E4835)-1)</f>
        <v/>
      </c>
      <c r="AA4835" s="16" t="str">
        <f aca="false">IF(V4835="","SEM OFERTA",IF(OR(Y4835&gt;Premissas!$B$11,Y4835&lt;Premissas!$B$12),"VERIFICAR - UNIDADE/EMBALAGEM",IF(Y4835&gt;Premissas!$B$6,"NÃO COMPRAR - REAJUSTE &gt;5%","COMPRAR")))</f>
        <v>SEM OFERTA</v>
      </c>
      <c r="AB4835" s="18" t="str">
        <f aca="false">IF(W4835="DIMEC",S4835,IF(W4835="MEDCENTRO",U4835,""))</f>
        <v/>
      </c>
      <c r="AC4835" s="18" t="n">
        <f aca="false">IF(AA4835&lt;&gt;"COMPRAR",0,IF(AB4835="",I4835,MIN(I4835,AB4835)))</f>
        <v>0</v>
      </c>
      <c r="AD4835" s="19" t="n">
        <f aca="false">IF(AC4835&gt;0,AC4835*V4835,0)</f>
        <v>0</v>
      </c>
      <c r="AE4835" s="19" t="n">
        <f aca="false">IF(AC4835&gt;0,(M4835-V4835)*AC4835,0)</f>
        <v>0</v>
      </c>
      <c r="AF4835" s="16" t="str">
        <f aca="false">IF(AA4835&lt;&gt;"COMPRAR","",IF(AB4835="",IF(X4835="","",IF(X4835-V4835&lt;0.01,"EMPATE TÉCNICO","")),IF(AB4835&lt;I4835,"ESTOQUE INSUFICIENTE",IF(X4835="","",IF(X4835-V4835&lt;0.01,"EMPATE TÉCNICO","")))))</f>
        <v/>
      </c>
      <c r="AG4835" s="16" t="s">
        <v>713</v>
      </c>
      <c r="AH4835" s="16" t="s">
        <v>2074</v>
      </c>
    </row>
    <row r="4836" customFormat="false" ht="15" hidden="false" customHeight="false" outlineLevel="0" collapsed="false">
      <c r="A4836" s="16" t="s">
        <v>14954</v>
      </c>
      <c r="B4836" s="17" t="s">
        <v>14955</v>
      </c>
      <c r="C4836" s="16" t="s">
        <v>14956</v>
      </c>
      <c r="D4836" s="16" t="s">
        <v>417</v>
      </c>
      <c r="E4836" s="18" t="n">
        <v>1</v>
      </c>
      <c r="F4836" s="16" t="s">
        <v>41</v>
      </c>
      <c r="G4836" s="18" t="n">
        <v>1</v>
      </c>
      <c r="H4836" s="16" t="n">
        <v>3</v>
      </c>
      <c r="I4836" s="18" t="n">
        <v>7</v>
      </c>
      <c r="J4836" s="19" t="n">
        <v>17.73</v>
      </c>
      <c r="K4836" s="19" t="n">
        <v>17.73</v>
      </c>
      <c r="L4836" s="19" t="n">
        <v>17.73</v>
      </c>
      <c r="M4836" s="19" t="n">
        <f aca="false">IF(J4836&gt;0,J4836,K4836)*E4836</f>
        <v>17.73</v>
      </c>
      <c r="N4836" s="20"/>
      <c r="O4836" s="21" t="str">
        <f aca="false">IF(R4836="","",ROUND(R4836*(1-Premissas!$B$4),4))</f>
        <v/>
      </c>
      <c r="P4836" s="22"/>
      <c r="Q4836" s="22"/>
      <c r="R4836" s="23"/>
      <c r="S4836" s="24"/>
      <c r="T4836" s="24"/>
      <c r="U4836" s="25"/>
      <c r="V4836" s="19" t="str">
        <f aca="false">IF(COUNT(N4836:Q4836)=0,"",MIN(N4836:Q4836))</f>
        <v/>
      </c>
      <c r="W4836" s="16" t="str">
        <f aca="false">IF(V4836="","",INDEX($N$4:$Q$4,MATCH(V4836,N4836:Q4836,0)))</f>
        <v/>
      </c>
      <c r="X4836" s="19" t="str">
        <f aca="false">IF(COUNT(N4836:Q4836)&lt;2,"",SMALL(N4836:Q4836,2))</f>
        <v/>
      </c>
      <c r="Y4836" s="26" t="str">
        <f aca="false">IF(OR(V4836="",M4836=0),"",V4836/M4836-1)</f>
        <v/>
      </c>
      <c r="Z4836" s="26" t="str">
        <f aca="false">IF(OR(V4836="",L4836=""),"",V4836/(L4836*E4836)-1)</f>
        <v/>
      </c>
      <c r="AA4836" s="16" t="str">
        <f aca="false">IF(V4836="","SEM OFERTA",IF(OR(Y4836&gt;Premissas!$B$11,Y4836&lt;Premissas!$B$12),"VERIFICAR - UNIDADE/EMBALAGEM",IF(Y4836&gt;Premissas!$B$6,"NÃO COMPRAR - REAJUSTE &gt;5%","COMPRAR")))</f>
        <v>SEM OFERTA</v>
      </c>
      <c r="AB4836" s="18" t="str">
        <f aca="false">IF(W4836="DIMEC",S4836,IF(W4836="MEDCENTRO",U4836,""))</f>
        <v/>
      </c>
      <c r="AC4836" s="18" t="n">
        <f aca="false">IF(AA4836&lt;&gt;"COMPRAR",0,IF(AB4836="",I4836,MIN(I4836,AB4836)))</f>
        <v>0</v>
      </c>
      <c r="AD4836" s="19" t="n">
        <f aca="false">IF(AC4836&gt;0,AC4836*V4836,0)</f>
        <v>0</v>
      </c>
      <c r="AE4836" s="19" t="n">
        <f aca="false">IF(AC4836&gt;0,(M4836-V4836)*AC4836,0)</f>
        <v>0</v>
      </c>
      <c r="AF4836" s="16" t="str">
        <f aca="false">IF(AA4836&lt;&gt;"COMPRAR","",IF(AB4836="",IF(X4836="","",IF(X4836-V4836&lt;0.01,"EMPATE TÉCNICO","")),IF(AB4836&lt;I4836,"ESTOQUE INSUFICIENTE",IF(X4836="","",IF(X4836-V4836&lt;0.01,"EMPATE TÉCNICO","")))))</f>
        <v/>
      </c>
      <c r="AG4836" s="16" t="s">
        <v>547</v>
      </c>
      <c r="AH4836" s="16" t="s">
        <v>2074</v>
      </c>
    </row>
    <row r="4837" customFormat="false" ht="15" hidden="false" customHeight="false" outlineLevel="0" collapsed="false">
      <c r="A4837" s="16" t="s">
        <v>14957</v>
      </c>
      <c r="B4837" s="17" t="s">
        <v>14958</v>
      </c>
      <c r="C4837" s="16" t="s">
        <v>14959</v>
      </c>
      <c r="D4837" s="16" t="s">
        <v>13514</v>
      </c>
      <c r="E4837" s="18" t="n">
        <v>1</v>
      </c>
      <c r="F4837" s="16" t="s">
        <v>43</v>
      </c>
      <c r="G4837" s="18" t="n">
        <v>0</v>
      </c>
      <c r="H4837" s="16" t="n">
        <v>0.2</v>
      </c>
      <c r="I4837" s="18" t="n">
        <v>1</v>
      </c>
      <c r="J4837" s="19" t="n">
        <v>160.2</v>
      </c>
      <c r="K4837" s="19" t="n">
        <v>160.2</v>
      </c>
      <c r="L4837" s="19" t="n">
        <v>160.2</v>
      </c>
      <c r="M4837" s="19" t="n">
        <f aca="false">IF(J4837&gt;0,J4837,K4837)*E4837</f>
        <v>160.2</v>
      </c>
      <c r="N4837" s="20"/>
      <c r="O4837" s="21" t="str">
        <f aca="false">IF(R4837="","",ROUND(R4837*(1-Premissas!$B$4),4))</f>
        <v/>
      </c>
      <c r="P4837" s="22"/>
      <c r="Q4837" s="22"/>
      <c r="R4837" s="23"/>
      <c r="S4837" s="24"/>
      <c r="T4837" s="24"/>
      <c r="U4837" s="25"/>
      <c r="V4837" s="19" t="str">
        <f aca="false">IF(COUNT(N4837:Q4837)=0,"",MIN(N4837:Q4837))</f>
        <v/>
      </c>
      <c r="W4837" s="16" t="str">
        <f aca="false">IF(V4837="","",INDEX($N$4:$Q$4,MATCH(V4837,N4837:Q4837,0)))</f>
        <v/>
      </c>
      <c r="X4837" s="19" t="str">
        <f aca="false">IF(COUNT(N4837:Q4837)&lt;2,"",SMALL(N4837:Q4837,2))</f>
        <v/>
      </c>
      <c r="Y4837" s="26" t="str">
        <f aca="false">IF(OR(V4837="",M4837=0),"",V4837/M4837-1)</f>
        <v/>
      </c>
      <c r="Z4837" s="26" t="str">
        <f aca="false">IF(OR(V4837="",L4837=""),"",V4837/(L4837*E4837)-1)</f>
        <v/>
      </c>
      <c r="AA4837" s="16" t="str">
        <f aca="false">IF(V4837="","SEM OFERTA",IF(OR(Y4837&gt;Premissas!$B$11,Y4837&lt;Premissas!$B$12),"VERIFICAR - UNIDADE/EMBALAGEM",IF(Y4837&gt;Premissas!$B$6,"NÃO COMPRAR - REAJUSTE &gt;5%","COMPRAR")))</f>
        <v>SEM OFERTA</v>
      </c>
      <c r="AB4837" s="18" t="str">
        <f aca="false">IF(W4837="DIMEC",S4837,IF(W4837="MEDCENTRO",U4837,""))</f>
        <v/>
      </c>
      <c r="AC4837" s="18" t="n">
        <f aca="false">IF(AA4837&lt;&gt;"COMPRAR",0,IF(AB4837="",I4837,MIN(I4837,AB4837)))</f>
        <v>0</v>
      </c>
      <c r="AD4837" s="19" t="n">
        <f aca="false">IF(AC4837&gt;0,AC4837*V4837,0)</f>
        <v>0</v>
      </c>
      <c r="AE4837" s="19" t="n">
        <f aca="false">IF(AC4837&gt;0,(M4837-V4837)*AC4837,0)</f>
        <v>0</v>
      </c>
      <c r="AF4837" s="16" t="str">
        <f aca="false">IF(AA4837&lt;&gt;"COMPRAR","",IF(AB4837="",IF(X4837="","",IF(X4837-V4837&lt;0.01,"EMPATE TÉCNICO","")),IF(AB4837&lt;I4837,"ESTOQUE INSUFICIENTE",IF(X4837="","",IF(X4837-V4837&lt;0.01,"EMPATE TÉCNICO","")))))</f>
        <v/>
      </c>
      <c r="AG4837" s="16" t="s">
        <v>547</v>
      </c>
      <c r="AH4837" s="16" t="s">
        <v>2074</v>
      </c>
    </row>
    <row r="4838" customFormat="false" ht="15" hidden="false" customHeight="false" outlineLevel="0" collapsed="false">
      <c r="A4838" s="16" t="s">
        <v>14960</v>
      </c>
      <c r="B4838" s="17" t="s">
        <v>14961</v>
      </c>
      <c r="C4838" s="16" t="s">
        <v>14962</v>
      </c>
      <c r="D4838" s="16" t="s">
        <v>13373</v>
      </c>
      <c r="E4838" s="18" t="n">
        <v>10</v>
      </c>
      <c r="F4838" s="16" t="s">
        <v>43</v>
      </c>
      <c r="G4838" s="18" t="n">
        <v>0</v>
      </c>
      <c r="H4838" s="16" t="n">
        <v>2.6</v>
      </c>
      <c r="I4838" s="18" t="n">
        <v>1</v>
      </c>
      <c r="J4838" s="19" t="n">
        <v>8.422</v>
      </c>
      <c r="K4838" s="19" t="n">
        <v>8.422</v>
      </c>
      <c r="L4838" s="19" t="n">
        <v>8.422</v>
      </c>
      <c r="M4838" s="19" t="n">
        <f aca="false">IF(J4838&gt;0,J4838,K4838)*E4838</f>
        <v>84.22</v>
      </c>
      <c r="N4838" s="20"/>
      <c r="O4838" s="21" t="str">
        <f aca="false">IF(R4838="","",ROUND(R4838*(1-Premissas!$B$4),4))</f>
        <v/>
      </c>
      <c r="P4838" s="22"/>
      <c r="Q4838" s="22"/>
      <c r="R4838" s="23"/>
      <c r="S4838" s="24"/>
      <c r="T4838" s="24"/>
      <c r="U4838" s="25"/>
      <c r="V4838" s="19" t="str">
        <f aca="false">IF(COUNT(N4838:Q4838)=0,"",MIN(N4838:Q4838))</f>
        <v/>
      </c>
      <c r="W4838" s="16" t="str">
        <f aca="false">IF(V4838="","",INDEX($N$4:$Q$4,MATCH(V4838,N4838:Q4838,0)))</f>
        <v/>
      </c>
      <c r="X4838" s="19" t="str">
        <f aca="false">IF(COUNT(N4838:Q4838)&lt;2,"",SMALL(N4838:Q4838,2))</f>
        <v/>
      </c>
      <c r="Y4838" s="26" t="str">
        <f aca="false">IF(OR(V4838="",M4838=0),"",V4838/M4838-1)</f>
        <v/>
      </c>
      <c r="Z4838" s="26" t="str">
        <f aca="false">IF(OR(V4838="",L4838=""),"",V4838/(L4838*E4838)-1)</f>
        <v/>
      </c>
      <c r="AA4838" s="16" t="str">
        <f aca="false">IF(V4838="","SEM OFERTA",IF(OR(Y4838&gt;Premissas!$B$11,Y4838&lt;Premissas!$B$12),"VERIFICAR - UNIDADE/EMBALAGEM",IF(Y4838&gt;Premissas!$B$6,"NÃO COMPRAR - REAJUSTE &gt;5%","COMPRAR")))</f>
        <v>SEM OFERTA</v>
      </c>
      <c r="AB4838" s="18" t="str">
        <f aca="false">IF(W4838="DIMEC",S4838,IF(W4838="MEDCENTRO",U4838,""))</f>
        <v/>
      </c>
      <c r="AC4838" s="18" t="n">
        <f aca="false">IF(AA4838&lt;&gt;"COMPRAR",0,IF(AB4838="",I4838,MIN(I4838,AB4838)))</f>
        <v>0</v>
      </c>
      <c r="AD4838" s="19" t="n">
        <f aca="false">IF(AC4838&gt;0,AC4838*V4838,0)</f>
        <v>0</v>
      </c>
      <c r="AE4838" s="19" t="n">
        <f aca="false">IF(AC4838&gt;0,(M4838-V4838)*AC4838,0)</f>
        <v>0</v>
      </c>
      <c r="AF4838" s="16" t="str">
        <f aca="false">IF(AA4838&lt;&gt;"COMPRAR","",IF(AB4838="",IF(X4838="","",IF(X4838-V4838&lt;0.01,"EMPATE TÉCNICO","")),IF(AB4838&lt;I4838,"ESTOQUE INSUFICIENTE",IF(X4838="","",IF(X4838-V4838&lt;0.01,"EMPATE TÉCNICO","")))))</f>
        <v/>
      </c>
      <c r="AG4838" s="16" t="s">
        <v>547</v>
      </c>
      <c r="AH4838" s="16" t="s">
        <v>2074</v>
      </c>
    </row>
    <row r="4839" customFormat="false" ht="15" hidden="false" customHeight="false" outlineLevel="0" collapsed="false">
      <c r="A4839" s="16" t="s">
        <v>14963</v>
      </c>
      <c r="B4839" s="17" t="s">
        <v>14964</v>
      </c>
      <c r="C4839" s="16" t="s">
        <v>14965</v>
      </c>
      <c r="D4839" s="16" t="s">
        <v>13835</v>
      </c>
      <c r="E4839" s="18" t="n">
        <v>1</v>
      </c>
      <c r="F4839" s="16" t="s">
        <v>41</v>
      </c>
      <c r="G4839" s="18" t="n">
        <v>0</v>
      </c>
      <c r="H4839" s="16" t="n">
        <v>1.2</v>
      </c>
      <c r="I4839" s="18" t="n">
        <v>4</v>
      </c>
      <c r="J4839" s="19" t="n">
        <v>67.24</v>
      </c>
      <c r="K4839" s="19" t="n">
        <v>67.24</v>
      </c>
      <c r="L4839" s="19" t="n">
        <v>67.24</v>
      </c>
      <c r="M4839" s="19" t="n">
        <f aca="false">IF(J4839&gt;0,J4839,K4839)*E4839</f>
        <v>67.24</v>
      </c>
      <c r="N4839" s="20"/>
      <c r="O4839" s="21" t="str">
        <f aca="false">IF(R4839="","",ROUND(R4839*(1-Premissas!$B$4),4))</f>
        <v/>
      </c>
      <c r="P4839" s="22"/>
      <c r="Q4839" s="22"/>
      <c r="R4839" s="23"/>
      <c r="S4839" s="24"/>
      <c r="T4839" s="24"/>
      <c r="U4839" s="25"/>
      <c r="V4839" s="19" t="str">
        <f aca="false">IF(COUNT(N4839:Q4839)=0,"",MIN(N4839:Q4839))</f>
        <v/>
      </c>
      <c r="W4839" s="16" t="str">
        <f aca="false">IF(V4839="","",INDEX($N$4:$Q$4,MATCH(V4839,N4839:Q4839,0)))</f>
        <v/>
      </c>
      <c r="X4839" s="19" t="str">
        <f aca="false">IF(COUNT(N4839:Q4839)&lt;2,"",SMALL(N4839:Q4839,2))</f>
        <v/>
      </c>
      <c r="Y4839" s="26" t="str">
        <f aca="false">IF(OR(V4839="",M4839=0),"",V4839/M4839-1)</f>
        <v/>
      </c>
      <c r="Z4839" s="26" t="str">
        <f aca="false">IF(OR(V4839="",L4839=""),"",V4839/(L4839*E4839)-1)</f>
        <v/>
      </c>
      <c r="AA4839" s="16" t="str">
        <f aca="false">IF(V4839="","SEM OFERTA",IF(OR(Y4839&gt;Premissas!$B$11,Y4839&lt;Premissas!$B$12),"VERIFICAR - UNIDADE/EMBALAGEM",IF(Y4839&gt;Premissas!$B$6,"NÃO COMPRAR - REAJUSTE &gt;5%","COMPRAR")))</f>
        <v>SEM OFERTA</v>
      </c>
      <c r="AB4839" s="18" t="str">
        <f aca="false">IF(W4839="DIMEC",S4839,IF(W4839="MEDCENTRO",U4839,""))</f>
        <v/>
      </c>
      <c r="AC4839" s="18" t="n">
        <f aca="false">IF(AA4839&lt;&gt;"COMPRAR",0,IF(AB4839="",I4839,MIN(I4839,AB4839)))</f>
        <v>0</v>
      </c>
      <c r="AD4839" s="19" t="n">
        <f aca="false">IF(AC4839&gt;0,AC4839*V4839,0)</f>
        <v>0</v>
      </c>
      <c r="AE4839" s="19" t="n">
        <f aca="false">IF(AC4839&gt;0,(M4839-V4839)*AC4839,0)</f>
        <v>0</v>
      </c>
      <c r="AF4839" s="16" t="str">
        <f aca="false">IF(AA4839&lt;&gt;"COMPRAR","",IF(AB4839="",IF(X4839="","",IF(X4839-V4839&lt;0.01,"EMPATE TÉCNICO","")),IF(AB4839&lt;I4839,"ESTOQUE INSUFICIENTE",IF(X4839="","",IF(X4839-V4839&lt;0.01,"EMPATE TÉCNICO","")))))</f>
        <v/>
      </c>
      <c r="AG4839" s="16" t="s">
        <v>328</v>
      </c>
      <c r="AH4839" s="16" t="s">
        <v>2074</v>
      </c>
    </row>
    <row r="4840" customFormat="false" ht="15" hidden="false" customHeight="false" outlineLevel="0" collapsed="false">
      <c r="A4840" s="16" t="s">
        <v>14966</v>
      </c>
      <c r="B4840" s="17" t="s">
        <v>14967</v>
      </c>
      <c r="C4840" s="16" t="s">
        <v>14968</v>
      </c>
      <c r="D4840" s="16" t="s">
        <v>14969</v>
      </c>
      <c r="E4840" s="18" t="n">
        <v>1</v>
      </c>
      <c r="F4840" s="16" t="s">
        <v>41</v>
      </c>
      <c r="G4840" s="18" t="n">
        <v>2</v>
      </c>
      <c r="H4840" s="16" t="n">
        <v>1.7</v>
      </c>
      <c r="I4840" s="18" t="n">
        <v>3</v>
      </c>
      <c r="J4840" s="19" t="n">
        <v>26.7</v>
      </c>
      <c r="K4840" s="19" t="n">
        <v>26.7</v>
      </c>
      <c r="L4840" s="19" t="n">
        <v>26.7</v>
      </c>
      <c r="M4840" s="19" t="n">
        <f aca="false">IF(J4840&gt;0,J4840,K4840)*E4840</f>
        <v>26.7</v>
      </c>
      <c r="N4840" s="20"/>
      <c r="O4840" s="21" t="str">
        <f aca="false">IF(R4840="","",ROUND(R4840*(1-Premissas!$B$4),4))</f>
        <v/>
      </c>
      <c r="P4840" s="22"/>
      <c r="Q4840" s="22"/>
      <c r="R4840" s="23"/>
      <c r="S4840" s="24"/>
      <c r="T4840" s="24"/>
      <c r="U4840" s="25"/>
      <c r="V4840" s="19" t="str">
        <f aca="false">IF(COUNT(N4840:Q4840)=0,"",MIN(N4840:Q4840))</f>
        <v/>
      </c>
      <c r="W4840" s="16" t="str">
        <f aca="false">IF(V4840="","",INDEX($N$4:$Q$4,MATCH(V4840,N4840:Q4840,0)))</f>
        <v/>
      </c>
      <c r="X4840" s="19" t="str">
        <f aca="false">IF(COUNT(N4840:Q4840)&lt;2,"",SMALL(N4840:Q4840,2))</f>
        <v/>
      </c>
      <c r="Y4840" s="26" t="str">
        <f aca="false">IF(OR(V4840="",M4840=0),"",V4840/M4840-1)</f>
        <v/>
      </c>
      <c r="Z4840" s="26" t="str">
        <f aca="false">IF(OR(V4840="",L4840=""),"",V4840/(L4840*E4840)-1)</f>
        <v/>
      </c>
      <c r="AA4840" s="16" t="str">
        <f aca="false">IF(V4840="","SEM OFERTA",IF(OR(Y4840&gt;Premissas!$B$11,Y4840&lt;Premissas!$B$12),"VERIFICAR - UNIDADE/EMBALAGEM",IF(Y4840&gt;Premissas!$B$6,"NÃO COMPRAR - REAJUSTE &gt;5%","COMPRAR")))</f>
        <v>SEM OFERTA</v>
      </c>
      <c r="AB4840" s="18" t="str">
        <f aca="false">IF(W4840="DIMEC",S4840,IF(W4840="MEDCENTRO",U4840,""))</f>
        <v/>
      </c>
      <c r="AC4840" s="18" t="n">
        <f aca="false">IF(AA4840&lt;&gt;"COMPRAR",0,IF(AB4840="",I4840,MIN(I4840,AB4840)))</f>
        <v>0</v>
      </c>
      <c r="AD4840" s="19" t="n">
        <f aca="false">IF(AC4840&gt;0,AC4840*V4840,0)</f>
        <v>0</v>
      </c>
      <c r="AE4840" s="19" t="n">
        <f aca="false">IF(AC4840&gt;0,(M4840-V4840)*AC4840,0)</f>
        <v>0</v>
      </c>
      <c r="AF4840" s="16" t="str">
        <f aca="false">IF(AA4840&lt;&gt;"COMPRAR","",IF(AB4840="",IF(X4840="","",IF(X4840-V4840&lt;0.01,"EMPATE TÉCNICO","")),IF(AB4840&lt;I4840,"ESTOQUE INSUFICIENTE",IF(X4840="","",IF(X4840-V4840&lt;0.01,"EMPATE TÉCNICO","")))))</f>
        <v/>
      </c>
      <c r="AG4840" s="16" t="s">
        <v>547</v>
      </c>
      <c r="AH4840" s="16" t="s">
        <v>2074</v>
      </c>
    </row>
    <row r="4841" customFormat="false" ht="15" hidden="false" customHeight="false" outlineLevel="0" collapsed="false">
      <c r="A4841" s="16" t="s">
        <v>14970</v>
      </c>
      <c r="B4841" s="17" t="s">
        <v>14971</v>
      </c>
      <c r="C4841" s="16" t="s">
        <v>14972</v>
      </c>
      <c r="D4841" s="16" t="s">
        <v>14969</v>
      </c>
      <c r="E4841" s="18" t="n">
        <v>1</v>
      </c>
      <c r="F4841" s="16" t="s">
        <v>42</v>
      </c>
      <c r="G4841" s="18" t="n">
        <v>2</v>
      </c>
      <c r="H4841" s="16" t="n">
        <v>2.1</v>
      </c>
      <c r="I4841" s="18" t="n">
        <v>4</v>
      </c>
      <c r="J4841" s="19" t="n">
        <v>24.89</v>
      </c>
      <c r="K4841" s="19" t="n">
        <v>24.89</v>
      </c>
      <c r="L4841" s="19" t="n">
        <v>24.89</v>
      </c>
      <c r="M4841" s="19" t="n">
        <f aca="false">IF(J4841&gt;0,J4841,K4841)*E4841</f>
        <v>24.89</v>
      </c>
      <c r="N4841" s="20"/>
      <c r="O4841" s="21" t="str">
        <f aca="false">IF(R4841="","",ROUND(R4841*(1-Premissas!$B$4),4))</f>
        <v/>
      </c>
      <c r="P4841" s="22"/>
      <c r="Q4841" s="22"/>
      <c r="R4841" s="23"/>
      <c r="S4841" s="24"/>
      <c r="T4841" s="24"/>
      <c r="U4841" s="25"/>
      <c r="V4841" s="19" t="str">
        <f aca="false">IF(COUNT(N4841:Q4841)=0,"",MIN(N4841:Q4841))</f>
        <v/>
      </c>
      <c r="W4841" s="16" t="str">
        <f aca="false">IF(V4841="","",INDEX($N$4:$Q$4,MATCH(V4841,N4841:Q4841,0)))</f>
        <v/>
      </c>
      <c r="X4841" s="19" t="str">
        <f aca="false">IF(COUNT(N4841:Q4841)&lt;2,"",SMALL(N4841:Q4841,2))</f>
        <v/>
      </c>
      <c r="Y4841" s="26" t="str">
        <f aca="false">IF(OR(V4841="",M4841=0),"",V4841/M4841-1)</f>
        <v/>
      </c>
      <c r="Z4841" s="26" t="str">
        <f aca="false">IF(OR(V4841="",L4841=""),"",V4841/(L4841*E4841)-1)</f>
        <v/>
      </c>
      <c r="AA4841" s="16" t="str">
        <f aca="false">IF(V4841="","SEM OFERTA",IF(OR(Y4841&gt;Premissas!$B$11,Y4841&lt;Premissas!$B$12),"VERIFICAR - UNIDADE/EMBALAGEM",IF(Y4841&gt;Premissas!$B$6,"NÃO COMPRAR - REAJUSTE &gt;5%","COMPRAR")))</f>
        <v>SEM OFERTA</v>
      </c>
      <c r="AB4841" s="18" t="str">
        <f aca="false">IF(W4841="DIMEC",S4841,IF(W4841="MEDCENTRO",U4841,""))</f>
        <v/>
      </c>
      <c r="AC4841" s="18" t="n">
        <f aca="false">IF(AA4841&lt;&gt;"COMPRAR",0,IF(AB4841="",I4841,MIN(I4841,AB4841)))</f>
        <v>0</v>
      </c>
      <c r="AD4841" s="19" t="n">
        <f aca="false">IF(AC4841&gt;0,AC4841*V4841,0)</f>
        <v>0</v>
      </c>
      <c r="AE4841" s="19" t="n">
        <f aca="false">IF(AC4841&gt;0,(M4841-V4841)*AC4841,0)</f>
        <v>0</v>
      </c>
      <c r="AF4841" s="16" t="str">
        <f aca="false">IF(AA4841&lt;&gt;"COMPRAR","",IF(AB4841="",IF(X4841="","",IF(X4841-V4841&lt;0.01,"EMPATE TÉCNICO","")),IF(AB4841&lt;I4841,"ESTOQUE INSUFICIENTE",IF(X4841="","",IF(X4841-V4841&lt;0.01,"EMPATE TÉCNICO","")))))</f>
        <v/>
      </c>
      <c r="AG4841" s="16" t="s">
        <v>547</v>
      </c>
      <c r="AH4841" s="16" t="s">
        <v>2074</v>
      </c>
    </row>
    <row r="4842" customFormat="false" ht="15" hidden="false" customHeight="false" outlineLevel="0" collapsed="false">
      <c r="A4842" s="16" t="s">
        <v>14973</v>
      </c>
      <c r="B4842" s="17" t="s">
        <v>14974</v>
      </c>
      <c r="C4842" s="16" t="s">
        <v>14975</v>
      </c>
      <c r="D4842" s="16" t="s">
        <v>14969</v>
      </c>
      <c r="E4842" s="18" t="n">
        <v>1</v>
      </c>
      <c r="F4842" s="16" t="s">
        <v>41</v>
      </c>
      <c r="G4842" s="18" t="n">
        <v>0</v>
      </c>
      <c r="H4842" s="16" t="n">
        <v>3.4</v>
      </c>
      <c r="I4842" s="18" t="n">
        <v>9</v>
      </c>
      <c r="J4842" s="19" t="n">
        <v>16.09</v>
      </c>
      <c r="K4842" s="19" t="n">
        <v>16.09</v>
      </c>
      <c r="L4842" s="19" t="n">
        <v>15.1</v>
      </c>
      <c r="M4842" s="19" t="n">
        <f aca="false">IF(J4842&gt;0,J4842,K4842)*E4842</f>
        <v>16.09</v>
      </c>
      <c r="N4842" s="20"/>
      <c r="O4842" s="21" t="str">
        <f aca="false">IF(R4842="","",ROUND(R4842*(1-Premissas!$B$4),4))</f>
        <v/>
      </c>
      <c r="P4842" s="22"/>
      <c r="Q4842" s="22"/>
      <c r="R4842" s="23"/>
      <c r="S4842" s="24"/>
      <c r="T4842" s="24"/>
      <c r="U4842" s="25"/>
      <c r="V4842" s="19" t="str">
        <f aca="false">IF(COUNT(N4842:Q4842)=0,"",MIN(N4842:Q4842))</f>
        <v/>
      </c>
      <c r="W4842" s="16" t="str">
        <f aca="false">IF(V4842="","",INDEX($N$4:$Q$4,MATCH(V4842,N4842:Q4842,0)))</f>
        <v/>
      </c>
      <c r="X4842" s="19" t="str">
        <f aca="false">IF(COUNT(N4842:Q4842)&lt;2,"",SMALL(N4842:Q4842,2))</f>
        <v/>
      </c>
      <c r="Y4842" s="26" t="str">
        <f aca="false">IF(OR(V4842="",M4842=0),"",V4842/M4842-1)</f>
        <v/>
      </c>
      <c r="Z4842" s="26" t="str">
        <f aca="false">IF(OR(V4842="",L4842=""),"",V4842/(L4842*E4842)-1)</f>
        <v/>
      </c>
      <c r="AA4842" s="16" t="str">
        <f aca="false">IF(V4842="","SEM OFERTA",IF(OR(Y4842&gt;Premissas!$B$11,Y4842&lt;Premissas!$B$12),"VERIFICAR - UNIDADE/EMBALAGEM",IF(Y4842&gt;Premissas!$B$6,"NÃO COMPRAR - REAJUSTE &gt;5%","COMPRAR")))</f>
        <v>SEM OFERTA</v>
      </c>
      <c r="AB4842" s="18" t="str">
        <f aca="false">IF(W4842="DIMEC",S4842,IF(W4842="MEDCENTRO",U4842,""))</f>
        <v/>
      </c>
      <c r="AC4842" s="18" t="n">
        <f aca="false">IF(AA4842&lt;&gt;"COMPRAR",0,IF(AB4842="",I4842,MIN(I4842,AB4842)))</f>
        <v>0</v>
      </c>
      <c r="AD4842" s="19" t="n">
        <f aca="false">IF(AC4842&gt;0,AC4842*V4842,0)</f>
        <v>0</v>
      </c>
      <c r="AE4842" s="19" t="n">
        <f aca="false">IF(AC4842&gt;0,(M4842-V4842)*AC4842,0)</f>
        <v>0</v>
      </c>
      <c r="AF4842" s="16" t="str">
        <f aca="false">IF(AA4842&lt;&gt;"COMPRAR","",IF(AB4842="",IF(X4842="","",IF(X4842-V4842&lt;0.01,"EMPATE TÉCNICO","")),IF(AB4842&lt;I4842,"ESTOQUE INSUFICIENTE",IF(X4842="","",IF(X4842-V4842&lt;0.01,"EMPATE TÉCNICO","")))))</f>
        <v/>
      </c>
      <c r="AG4842" s="16" t="s">
        <v>490</v>
      </c>
      <c r="AH4842" s="16" t="s">
        <v>2074</v>
      </c>
    </row>
    <row r="4843" customFormat="false" ht="15" hidden="false" customHeight="false" outlineLevel="0" collapsed="false">
      <c r="A4843" s="16" t="s">
        <v>14976</v>
      </c>
      <c r="B4843" s="17" t="s">
        <v>14977</v>
      </c>
      <c r="C4843" s="16" t="s">
        <v>14978</v>
      </c>
      <c r="D4843" s="16" t="s">
        <v>14969</v>
      </c>
      <c r="E4843" s="18" t="n">
        <v>1</v>
      </c>
      <c r="F4843" s="16" t="s">
        <v>41</v>
      </c>
      <c r="G4843" s="18" t="n">
        <v>7</v>
      </c>
      <c r="H4843" s="16" t="n">
        <v>7.2</v>
      </c>
      <c r="I4843" s="18" t="n">
        <v>12</v>
      </c>
      <c r="J4843" s="19" t="n">
        <v>16.75</v>
      </c>
      <c r="K4843" s="19" t="n">
        <v>16.75</v>
      </c>
      <c r="L4843" s="19" t="n">
        <v>15.91</v>
      </c>
      <c r="M4843" s="19" t="n">
        <f aca="false">IF(J4843&gt;0,J4843,K4843)*E4843</f>
        <v>16.75</v>
      </c>
      <c r="N4843" s="20"/>
      <c r="O4843" s="21" t="str">
        <f aca="false">IF(R4843="","",ROUND(R4843*(1-Premissas!$B$4),4))</f>
        <v/>
      </c>
      <c r="P4843" s="22"/>
      <c r="Q4843" s="22"/>
      <c r="R4843" s="23"/>
      <c r="S4843" s="24"/>
      <c r="T4843" s="24"/>
      <c r="U4843" s="25"/>
      <c r="V4843" s="19" t="str">
        <f aca="false">IF(COUNT(N4843:Q4843)=0,"",MIN(N4843:Q4843))</f>
        <v/>
      </c>
      <c r="W4843" s="16" t="str">
        <f aca="false">IF(V4843="","",INDEX($N$4:$Q$4,MATCH(V4843,N4843:Q4843,0)))</f>
        <v/>
      </c>
      <c r="X4843" s="19" t="str">
        <f aca="false">IF(COUNT(N4843:Q4843)&lt;2,"",SMALL(N4843:Q4843,2))</f>
        <v/>
      </c>
      <c r="Y4843" s="26" t="str">
        <f aca="false">IF(OR(V4843="",M4843=0),"",V4843/M4843-1)</f>
        <v/>
      </c>
      <c r="Z4843" s="26" t="str">
        <f aca="false">IF(OR(V4843="",L4843=""),"",V4843/(L4843*E4843)-1)</f>
        <v/>
      </c>
      <c r="AA4843" s="16" t="str">
        <f aca="false">IF(V4843="","SEM OFERTA",IF(OR(Y4843&gt;Premissas!$B$11,Y4843&lt;Premissas!$B$12),"VERIFICAR - UNIDADE/EMBALAGEM",IF(Y4843&gt;Premissas!$B$6,"NÃO COMPRAR - REAJUSTE &gt;5%","COMPRAR")))</f>
        <v>SEM OFERTA</v>
      </c>
      <c r="AB4843" s="18" t="str">
        <f aca="false">IF(W4843="DIMEC",S4843,IF(W4843="MEDCENTRO",U4843,""))</f>
        <v/>
      </c>
      <c r="AC4843" s="18" t="n">
        <f aca="false">IF(AA4843&lt;&gt;"COMPRAR",0,IF(AB4843="",I4843,MIN(I4843,AB4843)))</f>
        <v>0</v>
      </c>
      <c r="AD4843" s="19" t="n">
        <f aca="false">IF(AC4843&gt;0,AC4843*V4843,0)</f>
        <v>0</v>
      </c>
      <c r="AE4843" s="19" t="n">
        <f aca="false">IF(AC4843&gt;0,(M4843-V4843)*AC4843,0)</f>
        <v>0</v>
      </c>
      <c r="AF4843" s="16" t="str">
        <f aca="false">IF(AA4843&lt;&gt;"COMPRAR","",IF(AB4843="",IF(X4843="","",IF(X4843-V4843&lt;0.01,"EMPATE TÉCNICO","")),IF(AB4843&lt;I4843,"ESTOQUE INSUFICIENTE",IF(X4843="","",IF(X4843-V4843&lt;0.01,"EMPATE TÉCNICO","")))))</f>
        <v/>
      </c>
      <c r="AG4843" s="16" t="s">
        <v>547</v>
      </c>
      <c r="AH4843" s="16" t="s">
        <v>2074</v>
      </c>
    </row>
    <row r="4844" customFormat="false" ht="15" hidden="false" customHeight="false" outlineLevel="0" collapsed="false">
      <c r="A4844" s="16" t="s">
        <v>14979</v>
      </c>
      <c r="B4844" s="17" t="s">
        <v>14980</v>
      </c>
      <c r="C4844" s="16" t="s">
        <v>14981</v>
      </c>
      <c r="D4844" s="16" t="s">
        <v>13440</v>
      </c>
      <c r="E4844" s="18" t="n">
        <v>13</v>
      </c>
      <c r="F4844" s="16" t="s">
        <v>41</v>
      </c>
      <c r="G4844" s="18" t="n">
        <v>4</v>
      </c>
      <c r="H4844" s="16" t="n">
        <v>9.4</v>
      </c>
      <c r="I4844" s="18" t="n">
        <v>2</v>
      </c>
      <c r="J4844" s="19" t="n">
        <v>10.9938461538462</v>
      </c>
      <c r="K4844" s="19" t="n">
        <v>10.9938461538462</v>
      </c>
      <c r="L4844" s="19" t="n">
        <v>10.9938</v>
      </c>
      <c r="M4844" s="19" t="n">
        <f aca="false">IF(J4844&gt;0,J4844,K4844)*E4844</f>
        <v>142.920000000001</v>
      </c>
      <c r="N4844" s="20"/>
      <c r="O4844" s="21" t="str">
        <f aca="false">IF(R4844="","",ROUND(R4844*(1-Premissas!$B$4),4))</f>
        <v/>
      </c>
      <c r="P4844" s="22"/>
      <c r="Q4844" s="22"/>
      <c r="R4844" s="23"/>
      <c r="S4844" s="24"/>
      <c r="T4844" s="24"/>
      <c r="U4844" s="25"/>
      <c r="V4844" s="19" t="str">
        <f aca="false">IF(COUNT(N4844:Q4844)=0,"",MIN(N4844:Q4844))</f>
        <v/>
      </c>
      <c r="W4844" s="16" t="str">
        <f aca="false">IF(V4844="","",INDEX($N$4:$Q$4,MATCH(V4844,N4844:Q4844,0)))</f>
        <v/>
      </c>
      <c r="X4844" s="19" t="str">
        <f aca="false">IF(COUNT(N4844:Q4844)&lt;2,"",SMALL(N4844:Q4844,2))</f>
        <v/>
      </c>
      <c r="Y4844" s="26" t="str">
        <f aca="false">IF(OR(V4844="",M4844=0),"",V4844/M4844-1)</f>
        <v/>
      </c>
      <c r="Z4844" s="26" t="str">
        <f aca="false">IF(OR(V4844="",L4844=""),"",V4844/(L4844*E4844)-1)</f>
        <v/>
      </c>
      <c r="AA4844" s="16" t="str">
        <f aca="false">IF(V4844="","SEM OFERTA",IF(OR(Y4844&gt;Premissas!$B$11,Y4844&lt;Premissas!$B$12),"VERIFICAR - UNIDADE/EMBALAGEM",IF(Y4844&gt;Premissas!$B$6,"NÃO COMPRAR - REAJUSTE &gt;5%","COMPRAR")))</f>
        <v>SEM OFERTA</v>
      </c>
      <c r="AB4844" s="18" t="str">
        <f aca="false">IF(W4844="DIMEC",S4844,IF(W4844="MEDCENTRO",U4844,""))</f>
        <v/>
      </c>
      <c r="AC4844" s="18" t="n">
        <f aca="false">IF(AA4844&lt;&gt;"COMPRAR",0,IF(AB4844="",I4844,MIN(I4844,AB4844)))</f>
        <v>0</v>
      </c>
      <c r="AD4844" s="19" t="n">
        <f aca="false">IF(AC4844&gt;0,AC4844*V4844,0)</f>
        <v>0</v>
      </c>
      <c r="AE4844" s="19" t="n">
        <f aca="false">IF(AC4844&gt;0,(M4844-V4844)*AC4844,0)</f>
        <v>0</v>
      </c>
      <c r="AF4844" s="16" t="str">
        <f aca="false">IF(AA4844&lt;&gt;"COMPRAR","",IF(AB4844="",IF(X4844="","",IF(X4844-V4844&lt;0.01,"EMPATE TÉCNICO","")),IF(AB4844&lt;I4844,"ESTOQUE INSUFICIENTE",IF(X4844="","",IF(X4844-V4844&lt;0.01,"EMPATE TÉCNICO","")))))</f>
        <v/>
      </c>
      <c r="AG4844" s="16" t="s">
        <v>547</v>
      </c>
      <c r="AH4844" s="16" t="s">
        <v>2074</v>
      </c>
    </row>
    <row r="4845" customFormat="false" ht="15" hidden="false" customHeight="false" outlineLevel="0" collapsed="false">
      <c r="A4845" s="16" t="s">
        <v>14982</v>
      </c>
      <c r="B4845" s="17" t="s">
        <v>14983</v>
      </c>
      <c r="C4845" s="16" t="s">
        <v>14984</v>
      </c>
      <c r="D4845" s="16" t="s">
        <v>13440</v>
      </c>
      <c r="E4845" s="18" t="n">
        <v>1</v>
      </c>
      <c r="F4845" s="16" t="s">
        <v>43</v>
      </c>
      <c r="G4845" s="18" t="n">
        <v>0</v>
      </c>
      <c r="H4845" s="16" t="n">
        <v>0.7</v>
      </c>
      <c r="I4845" s="18" t="n">
        <v>2</v>
      </c>
      <c r="J4845" s="19" t="n">
        <v>9.51666666666667</v>
      </c>
      <c r="K4845" s="19" t="n">
        <v>9.51666666666667</v>
      </c>
      <c r="L4845" s="19" t="n">
        <v>9.5167</v>
      </c>
      <c r="M4845" s="19" t="n">
        <f aca="false">IF(J4845&gt;0,J4845,K4845)*E4845</f>
        <v>9.51666666666667</v>
      </c>
      <c r="N4845" s="20"/>
      <c r="O4845" s="21" t="str">
        <f aca="false">IF(R4845="","",ROUND(R4845*(1-Premissas!$B$4),4))</f>
        <v/>
      </c>
      <c r="P4845" s="22"/>
      <c r="Q4845" s="22"/>
      <c r="R4845" s="23"/>
      <c r="S4845" s="24"/>
      <c r="T4845" s="24"/>
      <c r="U4845" s="25"/>
      <c r="V4845" s="19" t="str">
        <f aca="false">IF(COUNT(N4845:Q4845)=0,"",MIN(N4845:Q4845))</f>
        <v/>
      </c>
      <c r="W4845" s="16" t="str">
        <f aca="false">IF(V4845="","",INDEX($N$4:$Q$4,MATCH(V4845,N4845:Q4845,0)))</f>
        <v/>
      </c>
      <c r="X4845" s="19" t="str">
        <f aca="false">IF(COUNT(N4845:Q4845)&lt;2,"",SMALL(N4845:Q4845,2))</f>
        <v/>
      </c>
      <c r="Y4845" s="26" t="str">
        <f aca="false">IF(OR(V4845="",M4845=0),"",V4845/M4845-1)</f>
        <v/>
      </c>
      <c r="Z4845" s="26" t="str">
        <f aca="false">IF(OR(V4845="",L4845=""),"",V4845/(L4845*E4845)-1)</f>
        <v/>
      </c>
      <c r="AA4845" s="16" t="str">
        <f aca="false">IF(V4845="","SEM OFERTA",IF(OR(Y4845&gt;Premissas!$B$11,Y4845&lt;Premissas!$B$12),"VERIFICAR - UNIDADE/EMBALAGEM",IF(Y4845&gt;Premissas!$B$6,"NÃO COMPRAR - REAJUSTE &gt;5%","COMPRAR")))</f>
        <v>SEM OFERTA</v>
      </c>
      <c r="AB4845" s="18" t="str">
        <f aca="false">IF(W4845="DIMEC",S4845,IF(W4845="MEDCENTRO",U4845,""))</f>
        <v/>
      </c>
      <c r="AC4845" s="18" t="n">
        <f aca="false">IF(AA4845&lt;&gt;"COMPRAR",0,IF(AB4845="",I4845,MIN(I4845,AB4845)))</f>
        <v>0</v>
      </c>
      <c r="AD4845" s="19" t="n">
        <f aca="false">IF(AC4845&gt;0,AC4845*V4845,0)</f>
        <v>0</v>
      </c>
      <c r="AE4845" s="19" t="n">
        <f aca="false">IF(AC4845&gt;0,(M4845-V4845)*AC4845,0)</f>
        <v>0</v>
      </c>
      <c r="AF4845" s="16" t="str">
        <f aca="false">IF(AA4845&lt;&gt;"COMPRAR","",IF(AB4845="",IF(X4845="","",IF(X4845-V4845&lt;0.01,"EMPATE TÉCNICO","")),IF(AB4845&lt;I4845,"ESTOQUE INSUFICIENTE",IF(X4845="","",IF(X4845-V4845&lt;0.01,"EMPATE TÉCNICO","")))))</f>
        <v/>
      </c>
      <c r="AG4845" s="16" t="s">
        <v>547</v>
      </c>
      <c r="AH4845" s="16" t="s">
        <v>2074</v>
      </c>
    </row>
    <row r="4846" customFormat="false" ht="15" hidden="false" customHeight="false" outlineLevel="0" collapsed="false">
      <c r="A4846" s="16" t="s">
        <v>14985</v>
      </c>
      <c r="B4846" s="17" t="s">
        <v>14986</v>
      </c>
      <c r="C4846" s="16" t="s">
        <v>14987</v>
      </c>
      <c r="D4846" s="16" t="s">
        <v>13715</v>
      </c>
      <c r="E4846" s="18" t="n">
        <v>1</v>
      </c>
      <c r="F4846" s="16" t="s">
        <v>41</v>
      </c>
      <c r="G4846" s="18" t="n">
        <v>16</v>
      </c>
      <c r="H4846" s="16" t="n">
        <v>6.4</v>
      </c>
      <c r="I4846" s="18" t="n">
        <v>1</v>
      </c>
      <c r="J4846" s="19" t="n">
        <v>17.8</v>
      </c>
      <c r="K4846" s="19" t="n">
        <v>17.8</v>
      </c>
      <c r="L4846" s="19" t="n">
        <v>17.8</v>
      </c>
      <c r="M4846" s="19" t="n">
        <f aca="false">IF(J4846&gt;0,J4846,K4846)*E4846</f>
        <v>17.8</v>
      </c>
      <c r="N4846" s="20"/>
      <c r="O4846" s="21" t="str">
        <f aca="false">IF(R4846="","",ROUND(R4846*(1-Premissas!$B$4),4))</f>
        <v/>
      </c>
      <c r="P4846" s="22"/>
      <c r="Q4846" s="22"/>
      <c r="R4846" s="23"/>
      <c r="S4846" s="24"/>
      <c r="T4846" s="24"/>
      <c r="U4846" s="25"/>
      <c r="V4846" s="19" t="str">
        <f aca="false">IF(COUNT(N4846:Q4846)=0,"",MIN(N4846:Q4846))</f>
        <v/>
      </c>
      <c r="W4846" s="16" t="str">
        <f aca="false">IF(V4846="","",INDEX($N$4:$Q$4,MATCH(V4846,N4846:Q4846,0)))</f>
        <v/>
      </c>
      <c r="X4846" s="19" t="str">
        <f aca="false">IF(COUNT(N4846:Q4846)&lt;2,"",SMALL(N4846:Q4846,2))</f>
        <v/>
      </c>
      <c r="Y4846" s="26" t="str">
        <f aca="false">IF(OR(V4846="",M4846=0),"",V4846/M4846-1)</f>
        <v/>
      </c>
      <c r="Z4846" s="26" t="str">
        <f aca="false">IF(OR(V4846="",L4846=""),"",V4846/(L4846*E4846)-1)</f>
        <v/>
      </c>
      <c r="AA4846" s="16" t="str">
        <f aca="false">IF(V4846="","SEM OFERTA",IF(OR(Y4846&gt;Premissas!$B$11,Y4846&lt;Premissas!$B$12),"VERIFICAR - UNIDADE/EMBALAGEM",IF(Y4846&gt;Premissas!$B$6,"NÃO COMPRAR - REAJUSTE &gt;5%","COMPRAR")))</f>
        <v>SEM OFERTA</v>
      </c>
      <c r="AB4846" s="18" t="str">
        <f aca="false">IF(W4846="DIMEC",S4846,IF(W4846="MEDCENTRO",U4846,""))</f>
        <v/>
      </c>
      <c r="AC4846" s="18" t="n">
        <f aca="false">IF(AA4846&lt;&gt;"COMPRAR",0,IF(AB4846="",I4846,MIN(I4846,AB4846)))</f>
        <v>0</v>
      </c>
      <c r="AD4846" s="19" t="n">
        <f aca="false">IF(AC4846&gt;0,AC4846*V4846,0)</f>
        <v>0</v>
      </c>
      <c r="AE4846" s="19" t="n">
        <f aca="false">IF(AC4846&gt;0,(M4846-V4846)*AC4846,0)</f>
        <v>0</v>
      </c>
      <c r="AF4846" s="16" t="str">
        <f aca="false">IF(AA4846&lt;&gt;"COMPRAR","",IF(AB4846="",IF(X4846="","",IF(X4846-V4846&lt;0.01,"EMPATE TÉCNICO","")),IF(AB4846&lt;I4846,"ESTOQUE INSUFICIENTE",IF(X4846="","",IF(X4846-V4846&lt;0.01,"EMPATE TÉCNICO","")))))</f>
        <v/>
      </c>
      <c r="AG4846" s="16" t="s">
        <v>713</v>
      </c>
      <c r="AH4846" s="16" t="s">
        <v>2074</v>
      </c>
    </row>
    <row r="4847" customFormat="false" ht="15" hidden="false" customHeight="false" outlineLevel="0" collapsed="false">
      <c r="A4847" s="16" t="s">
        <v>14988</v>
      </c>
      <c r="B4847" s="17" t="s">
        <v>14989</v>
      </c>
      <c r="C4847" s="16" t="s">
        <v>14990</v>
      </c>
      <c r="D4847" s="16" t="s">
        <v>4914</v>
      </c>
      <c r="E4847" s="18" t="n">
        <v>1</v>
      </c>
      <c r="F4847" s="16" t="s">
        <v>43</v>
      </c>
      <c r="G4847" s="18" t="n">
        <v>0</v>
      </c>
      <c r="H4847" s="16" t="n">
        <v>0.4</v>
      </c>
      <c r="I4847" s="18" t="n">
        <v>2</v>
      </c>
      <c r="J4847" s="19" t="n">
        <v>14.71</v>
      </c>
      <c r="K4847" s="19" t="n">
        <v>14.71</v>
      </c>
      <c r="L4847" s="19" t="n">
        <v>14.71</v>
      </c>
      <c r="M4847" s="19" t="n">
        <f aca="false">IF(J4847&gt;0,J4847,K4847)*E4847</f>
        <v>14.71</v>
      </c>
      <c r="N4847" s="20"/>
      <c r="O4847" s="21" t="str">
        <f aca="false">IF(R4847="","",ROUND(R4847*(1-Premissas!$B$4),4))</f>
        <v/>
      </c>
      <c r="P4847" s="22"/>
      <c r="Q4847" s="22"/>
      <c r="R4847" s="23"/>
      <c r="S4847" s="24"/>
      <c r="T4847" s="24"/>
      <c r="U4847" s="25"/>
      <c r="V4847" s="19" t="str">
        <f aca="false">IF(COUNT(N4847:Q4847)=0,"",MIN(N4847:Q4847))</f>
        <v/>
      </c>
      <c r="W4847" s="16" t="str">
        <f aca="false">IF(V4847="","",INDEX($N$4:$Q$4,MATCH(V4847,N4847:Q4847,0)))</f>
        <v/>
      </c>
      <c r="X4847" s="19" t="str">
        <f aca="false">IF(COUNT(N4847:Q4847)&lt;2,"",SMALL(N4847:Q4847,2))</f>
        <v/>
      </c>
      <c r="Y4847" s="26" t="str">
        <f aca="false">IF(OR(V4847="",M4847=0),"",V4847/M4847-1)</f>
        <v/>
      </c>
      <c r="Z4847" s="26" t="str">
        <f aca="false">IF(OR(V4847="",L4847=""),"",V4847/(L4847*E4847)-1)</f>
        <v/>
      </c>
      <c r="AA4847" s="16" t="str">
        <f aca="false">IF(V4847="","SEM OFERTA",IF(OR(Y4847&gt;Premissas!$B$11,Y4847&lt;Premissas!$B$12),"VERIFICAR - UNIDADE/EMBALAGEM",IF(Y4847&gt;Premissas!$B$6,"NÃO COMPRAR - REAJUSTE &gt;5%","COMPRAR")))</f>
        <v>SEM OFERTA</v>
      </c>
      <c r="AB4847" s="18" t="str">
        <f aca="false">IF(W4847="DIMEC",S4847,IF(W4847="MEDCENTRO",U4847,""))</f>
        <v/>
      </c>
      <c r="AC4847" s="18" t="n">
        <f aca="false">IF(AA4847&lt;&gt;"COMPRAR",0,IF(AB4847="",I4847,MIN(I4847,AB4847)))</f>
        <v>0</v>
      </c>
      <c r="AD4847" s="19" t="n">
        <f aca="false">IF(AC4847&gt;0,AC4847*V4847,0)</f>
        <v>0</v>
      </c>
      <c r="AE4847" s="19" t="n">
        <f aca="false">IF(AC4847&gt;0,(M4847-V4847)*AC4847,0)</f>
        <v>0</v>
      </c>
      <c r="AF4847" s="16" t="str">
        <f aca="false">IF(AA4847&lt;&gt;"COMPRAR","",IF(AB4847="",IF(X4847="","",IF(X4847-V4847&lt;0.01,"EMPATE TÉCNICO","")),IF(AB4847&lt;I4847,"ESTOQUE INSUFICIENTE",IF(X4847="","",IF(X4847-V4847&lt;0.01,"EMPATE TÉCNICO","")))))</f>
        <v/>
      </c>
      <c r="AG4847" s="16" t="s">
        <v>713</v>
      </c>
      <c r="AH4847" s="16" t="s">
        <v>2074</v>
      </c>
    </row>
    <row r="4848" customFormat="false" ht="15" hidden="false" customHeight="false" outlineLevel="0" collapsed="false">
      <c r="A4848" s="16" t="s">
        <v>14991</v>
      </c>
      <c r="B4848" s="17" t="s">
        <v>14992</v>
      </c>
      <c r="C4848" s="16" t="s">
        <v>14993</v>
      </c>
      <c r="D4848" s="16" t="s">
        <v>637</v>
      </c>
      <c r="E4848" s="18" t="n">
        <v>1</v>
      </c>
      <c r="F4848" s="16" t="s">
        <v>41</v>
      </c>
      <c r="G4848" s="18" t="n">
        <v>6</v>
      </c>
      <c r="H4848" s="16" t="n">
        <v>7.5</v>
      </c>
      <c r="I4848" s="18" t="n">
        <v>14</v>
      </c>
      <c r="J4848" s="19" t="n">
        <v>27.04</v>
      </c>
      <c r="K4848" s="19" t="n">
        <v>27.04</v>
      </c>
      <c r="L4848" s="19" t="n">
        <v>25.45</v>
      </c>
      <c r="M4848" s="19" t="n">
        <f aca="false">IF(J4848&gt;0,J4848,K4848)*E4848</f>
        <v>27.04</v>
      </c>
      <c r="N4848" s="20"/>
      <c r="O4848" s="21" t="str">
        <f aca="false">IF(R4848="","",ROUND(R4848*(1-Premissas!$B$4),4))</f>
        <v/>
      </c>
      <c r="P4848" s="22"/>
      <c r="Q4848" s="22"/>
      <c r="R4848" s="23"/>
      <c r="S4848" s="24"/>
      <c r="T4848" s="24"/>
      <c r="U4848" s="25"/>
      <c r="V4848" s="19" t="str">
        <f aca="false">IF(COUNT(N4848:Q4848)=0,"",MIN(N4848:Q4848))</f>
        <v/>
      </c>
      <c r="W4848" s="16" t="str">
        <f aca="false">IF(V4848="","",INDEX($N$4:$Q$4,MATCH(V4848,N4848:Q4848,0)))</f>
        <v/>
      </c>
      <c r="X4848" s="19" t="str">
        <f aca="false">IF(COUNT(N4848:Q4848)&lt;2,"",SMALL(N4848:Q4848,2))</f>
        <v/>
      </c>
      <c r="Y4848" s="26" t="str">
        <f aca="false">IF(OR(V4848="",M4848=0),"",V4848/M4848-1)</f>
        <v/>
      </c>
      <c r="Z4848" s="26" t="str">
        <f aca="false">IF(OR(V4848="",L4848=""),"",V4848/(L4848*E4848)-1)</f>
        <v/>
      </c>
      <c r="AA4848" s="16" t="str">
        <f aca="false">IF(V4848="","SEM OFERTA",IF(OR(Y4848&gt;Premissas!$B$11,Y4848&lt;Premissas!$B$12),"VERIFICAR - UNIDADE/EMBALAGEM",IF(Y4848&gt;Premissas!$B$6,"NÃO COMPRAR - REAJUSTE &gt;5%","COMPRAR")))</f>
        <v>SEM OFERTA</v>
      </c>
      <c r="AB4848" s="18" t="str">
        <f aca="false">IF(W4848="DIMEC",S4848,IF(W4848="MEDCENTRO",U4848,""))</f>
        <v/>
      </c>
      <c r="AC4848" s="18" t="n">
        <f aca="false">IF(AA4848&lt;&gt;"COMPRAR",0,IF(AB4848="",I4848,MIN(I4848,AB4848)))</f>
        <v>0</v>
      </c>
      <c r="AD4848" s="19" t="n">
        <f aca="false">IF(AC4848&gt;0,AC4848*V4848,0)</f>
        <v>0</v>
      </c>
      <c r="AE4848" s="19" t="n">
        <f aca="false">IF(AC4848&gt;0,(M4848-V4848)*AC4848,0)</f>
        <v>0</v>
      </c>
      <c r="AF4848" s="16" t="str">
        <f aca="false">IF(AA4848&lt;&gt;"COMPRAR","",IF(AB4848="",IF(X4848="","",IF(X4848-V4848&lt;0.01,"EMPATE TÉCNICO","")),IF(AB4848&lt;I4848,"ESTOQUE INSUFICIENTE",IF(X4848="","",IF(X4848-V4848&lt;0.01,"EMPATE TÉCNICO","")))))</f>
        <v/>
      </c>
      <c r="AG4848" s="16" t="s">
        <v>547</v>
      </c>
      <c r="AH4848" s="16" t="s">
        <v>2074</v>
      </c>
    </row>
    <row r="4849" customFormat="false" ht="15" hidden="false" customHeight="false" outlineLevel="0" collapsed="false">
      <c r="A4849" s="16" t="s">
        <v>14994</v>
      </c>
      <c r="B4849" s="17" t="s">
        <v>14995</v>
      </c>
      <c r="C4849" s="16" t="s">
        <v>14996</v>
      </c>
      <c r="D4849" s="16" t="s">
        <v>13715</v>
      </c>
      <c r="E4849" s="18" t="n">
        <v>1</v>
      </c>
      <c r="F4849" s="16" t="s">
        <v>41</v>
      </c>
      <c r="G4849" s="18" t="n">
        <v>3</v>
      </c>
      <c r="H4849" s="16" t="n">
        <v>1.4</v>
      </c>
      <c r="I4849" s="18" t="n">
        <v>1</v>
      </c>
      <c r="J4849" s="19" t="n">
        <v>38.58</v>
      </c>
      <c r="K4849" s="19" t="n">
        <v>38.58</v>
      </c>
      <c r="L4849" s="19" t="n">
        <v>36.5633</v>
      </c>
      <c r="M4849" s="19" t="n">
        <f aca="false">IF(J4849&gt;0,J4849,K4849)*E4849</f>
        <v>38.58</v>
      </c>
      <c r="N4849" s="20"/>
      <c r="O4849" s="21" t="str">
        <f aca="false">IF(R4849="","",ROUND(R4849*(1-Premissas!$B$4),4))</f>
        <v/>
      </c>
      <c r="P4849" s="22"/>
      <c r="Q4849" s="22"/>
      <c r="R4849" s="23"/>
      <c r="S4849" s="24"/>
      <c r="T4849" s="24"/>
      <c r="U4849" s="25"/>
      <c r="V4849" s="19" t="str">
        <f aca="false">IF(COUNT(N4849:Q4849)=0,"",MIN(N4849:Q4849))</f>
        <v/>
      </c>
      <c r="W4849" s="16" t="str">
        <f aca="false">IF(V4849="","",INDEX($N$4:$Q$4,MATCH(V4849,N4849:Q4849,0)))</f>
        <v/>
      </c>
      <c r="X4849" s="19" t="str">
        <f aca="false">IF(COUNT(N4849:Q4849)&lt;2,"",SMALL(N4849:Q4849,2))</f>
        <v/>
      </c>
      <c r="Y4849" s="26" t="str">
        <f aca="false">IF(OR(V4849="",M4849=0),"",V4849/M4849-1)</f>
        <v/>
      </c>
      <c r="Z4849" s="26" t="str">
        <f aca="false">IF(OR(V4849="",L4849=""),"",V4849/(L4849*E4849)-1)</f>
        <v/>
      </c>
      <c r="AA4849" s="16" t="str">
        <f aca="false">IF(V4849="","SEM OFERTA",IF(OR(Y4849&gt;Premissas!$B$11,Y4849&lt;Premissas!$B$12),"VERIFICAR - UNIDADE/EMBALAGEM",IF(Y4849&gt;Premissas!$B$6,"NÃO COMPRAR - REAJUSTE &gt;5%","COMPRAR")))</f>
        <v>SEM OFERTA</v>
      </c>
      <c r="AB4849" s="18" t="str">
        <f aca="false">IF(W4849="DIMEC",S4849,IF(W4849="MEDCENTRO",U4849,""))</f>
        <v/>
      </c>
      <c r="AC4849" s="18" t="n">
        <f aca="false">IF(AA4849&lt;&gt;"COMPRAR",0,IF(AB4849="",I4849,MIN(I4849,AB4849)))</f>
        <v>0</v>
      </c>
      <c r="AD4849" s="19" t="n">
        <f aca="false">IF(AC4849&gt;0,AC4849*V4849,0)</f>
        <v>0</v>
      </c>
      <c r="AE4849" s="19" t="n">
        <f aca="false">IF(AC4849&gt;0,(M4849-V4849)*AC4849,0)</f>
        <v>0</v>
      </c>
      <c r="AF4849" s="16" t="str">
        <f aca="false">IF(AA4849&lt;&gt;"COMPRAR","",IF(AB4849="",IF(X4849="","",IF(X4849-V4849&lt;0.01,"EMPATE TÉCNICO","")),IF(AB4849&lt;I4849,"ESTOQUE INSUFICIENTE",IF(X4849="","",IF(X4849-V4849&lt;0.01,"EMPATE TÉCNICO","")))))</f>
        <v/>
      </c>
      <c r="AG4849" s="16" t="s">
        <v>713</v>
      </c>
      <c r="AH4849" s="16" t="s">
        <v>2074</v>
      </c>
    </row>
    <row r="4850" customFormat="false" ht="15" hidden="false" customHeight="false" outlineLevel="0" collapsed="false">
      <c r="A4850" s="16" t="s">
        <v>14997</v>
      </c>
      <c r="B4850" s="17" t="s">
        <v>14998</v>
      </c>
      <c r="C4850" s="16" t="s">
        <v>14999</v>
      </c>
      <c r="D4850" s="16" t="s">
        <v>13715</v>
      </c>
      <c r="E4850" s="18" t="n">
        <v>1</v>
      </c>
      <c r="F4850" s="16" t="s">
        <v>41</v>
      </c>
      <c r="G4850" s="18" t="n">
        <v>2</v>
      </c>
      <c r="H4850" s="16" t="n">
        <v>1.2</v>
      </c>
      <c r="I4850" s="18" t="n">
        <v>2</v>
      </c>
      <c r="J4850" s="19" t="n">
        <v>33.9833333333333</v>
      </c>
      <c r="K4850" s="19" t="n">
        <v>33.9833333333333</v>
      </c>
      <c r="L4850" s="19" t="n">
        <v>33.9833</v>
      </c>
      <c r="M4850" s="19" t="n">
        <f aca="false">IF(J4850&gt;0,J4850,K4850)*E4850</f>
        <v>33.9833333333333</v>
      </c>
      <c r="N4850" s="20"/>
      <c r="O4850" s="21" t="str">
        <f aca="false">IF(R4850="","",ROUND(R4850*(1-Premissas!$B$4),4))</f>
        <v/>
      </c>
      <c r="P4850" s="22"/>
      <c r="Q4850" s="22"/>
      <c r="R4850" s="23"/>
      <c r="S4850" s="24"/>
      <c r="T4850" s="24"/>
      <c r="U4850" s="25"/>
      <c r="V4850" s="19" t="str">
        <f aca="false">IF(COUNT(N4850:Q4850)=0,"",MIN(N4850:Q4850))</f>
        <v/>
      </c>
      <c r="W4850" s="16" t="str">
        <f aca="false">IF(V4850="","",INDEX($N$4:$Q$4,MATCH(V4850,N4850:Q4850,0)))</f>
        <v/>
      </c>
      <c r="X4850" s="19" t="str">
        <f aca="false">IF(COUNT(N4850:Q4850)&lt;2,"",SMALL(N4850:Q4850,2))</f>
        <v/>
      </c>
      <c r="Y4850" s="26" t="str">
        <f aca="false">IF(OR(V4850="",M4850=0),"",V4850/M4850-1)</f>
        <v/>
      </c>
      <c r="Z4850" s="26" t="str">
        <f aca="false">IF(OR(V4850="",L4850=""),"",V4850/(L4850*E4850)-1)</f>
        <v/>
      </c>
      <c r="AA4850" s="16" t="str">
        <f aca="false">IF(V4850="","SEM OFERTA",IF(OR(Y4850&gt;Premissas!$B$11,Y4850&lt;Premissas!$B$12),"VERIFICAR - UNIDADE/EMBALAGEM",IF(Y4850&gt;Premissas!$B$6,"NÃO COMPRAR - REAJUSTE &gt;5%","COMPRAR")))</f>
        <v>SEM OFERTA</v>
      </c>
      <c r="AB4850" s="18" t="str">
        <f aca="false">IF(W4850="DIMEC",S4850,IF(W4850="MEDCENTRO",U4850,""))</f>
        <v/>
      </c>
      <c r="AC4850" s="18" t="n">
        <f aca="false">IF(AA4850&lt;&gt;"COMPRAR",0,IF(AB4850="",I4850,MIN(I4850,AB4850)))</f>
        <v>0</v>
      </c>
      <c r="AD4850" s="19" t="n">
        <f aca="false">IF(AC4850&gt;0,AC4850*V4850,0)</f>
        <v>0</v>
      </c>
      <c r="AE4850" s="19" t="n">
        <f aca="false">IF(AC4850&gt;0,(M4850-V4850)*AC4850,0)</f>
        <v>0</v>
      </c>
      <c r="AF4850" s="16" t="str">
        <f aca="false">IF(AA4850&lt;&gt;"COMPRAR","",IF(AB4850="",IF(X4850="","",IF(X4850-V4850&lt;0.01,"EMPATE TÉCNICO","")),IF(AB4850&lt;I4850,"ESTOQUE INSUFICIENTE",IF(X4850="","",IF(X4850-V4850&lt;0.01,"EMPATE TÉCNICO","")))))</f>
        <v/>
      </c>
      <c r="AG4850" s="16" t="s">
        <v>713</v>
      </c>
      <c r="AH4850" s="16" t="s">
        <v>2074</v>
      </c>
    </row>
    <row r="4851" customFormat="false" ht="15" hidden="false" customHeight="false" outlineLevel="0" collapsed="false">
      <c r="A4851" s="16" t="s">
        <v>15000</v>
      </c>
      <c r="B4851" s="17" t="s">
        <v>15001</v>
      </c>
      <c r="C4851" s="16" t="s">
        <v>15002</v>
      </c>
      <c r="D4851" s="16" t="s">
        <v>15003</v>
      </c>
      <c r="E4851" s="18" t="n">
        <v>1</v>
      </c>
      <c r="F4851" s="16" t="s">
        <v>41</v>
      </c>
      <c r="G4851" s="18" t="n">
        <v>3</v>
      </c>
      <c r="H4851" s="16" t="n">
        <v>12.2</v>
      </c>
      <c r="I4851" s="18" t="n">
        <v>29</v>
      </c>
      <c r="J4851" s="19" t="n">
        <v>0</v>
      </c>
      <c r="K4851" s="19" t="n">
        <v>4</v>
      </c>
      <c r="L4851" s="19"/>
      <c r="M4851" s="19" t="n">
        <f aca="false">IF(J4851&gt;0,J4851,K4851)*E4851</f>
        <v>4</v>
      </c>
      <c r="N4851" s="20"/>
      <c r="O4851" s="21" t="str">
        <f aca="false">IF(R4851="","",ROUND(R4851*(1-Premissas!$B$4),4))</f>
        <v/>
      </c>
      <c r="P4851" s="22"/>
      <c r="Q4851" s="22"/>
      <c r="R4851" s="23"/>
      <c r="S4851" s="24"/>
      <c r="T4851" s="24"/>
      <c r="U4851" s="25"/>
      <c r="V4851" s="19" t="str">
        <f aca="false">IF(COUNT(N4851:Q4851)=0,"",MIN(N4851:Q4851))</f>
        <v/>
      </c>
      <c r="W4851" s="16" t="str">
        <f aca="false">IF(V4851="","",INDEX($N$4:$Q$4,MATCH(V4851,N4851:Q4851,0)))</f>
        <v/>
      </c>
      <c r="X4851" s="19" t="str">
        <f aca="false">IF(COUNT(N4851:Q4851)&lt;2,"",SMALL(N4851:Q4851,2))</f>
        <v/>
      </c>
      <c r="Y4851" s="26" t="str">
        <f aca="false">IF(OR(V4851="",M4851=0),"",V4851/M4851-1)</f>
        <v/>
      </c>
      <c r="Z4851" s="26" t="str">
        <f aca="false">IF(OR(V4851="",L4851=""),"",V4851/(L4851*E4851)-1)</f>
        <v/>
      </c>
      <c r="AA4851" s="16" t="str">
        <f aca="false">IF(V4851="","SEM OFERTA",IF(OR(Y4851&gt;Premissas!$B$11,Y4851&lt;Premissas!$B$12),"VERIFICAR - UNIDADE/EMBALAGEM",IF(Y4851&gt;Premissas!$B$6,"NÃO COMPRAR - REAJUSTE &gt;5%","COMPRAR")))</f>
        <v>SEM OFERTA</v>
      </c>
      <c r="AB4851" s="18" t="str">
        <f aca="false">IF(W4851="DIMEC",S4851,IF(W4851="MEDCENTRO",U4851,""))</f>
        <v/>
      </c>
      <c r="AC4851" s="18" t="n">
        <f aca="false">IF(AA4851&lt;&gt;"COMPRAR",0,IF(AB4851="",I4851,MIN(I4851,AB4851)))</f>
        <v>0</v>
      </c>
      <c r="AD4851" s="19" t="n">
        <f aca="false">IF(AC4851&gt;0,AC4851*V4851,0)</f>
        <v>0</v>
      </c>
      <c r="AE4851" s="19" t="n">
        <f aca="false">IF(AC4851&gt;0,(M4851-V4851)*AC4851,0)</f>
        <v>0</v>
      </c>
      <c r="AF4851" s="16" t="str">
        <f aca="false">IF(AA4851&lt;&gt;"COMPRAR","",IF(AB4851="",IF(X4851="","",IF(X4851-V4851&lt;0.01,"EMPATE TÉCNICO","")),IF(AB4851&lt;I4851,"ESTOQUE INSUFICIENTE",IF(X4851="","",IF(X4851-V4851&lt;0.01,"EMPATE TÉCNICO","")))))</f>
        <v/>
      </c>
      <c r="AG4851" s="16"/>
      <c r="AH4851" s="16" t="s">
        <v>2074</v>
      </c>
    </row>
    <row r="4852" customFormat="false" ht="15" hidden="false" customHeight="false" outlineLevel="0" collapsed="false">
      <c r="A4852" s="16" t="s">
        <v>15004</v>
      </c>
      <c r="B4852" s="17" t="s">
        <v>15005</v>
      </c>
      <c r="C4852" s="16" t="s">
        <v>15006</v>
      </c>
      <c r="D4852" s="16" t="s">
        <v>13588</v>
      </c>
      <c r="E4852" s="18" t="n">
        <v>1</v>
      </c>
      <c r="F4852" s="16" t="s">
        <v>42</v>
      </c>
      <c r="G4852" s="18" t="n">
        <v>2</v>
      </c>
      <c r="H4852" s="16" t="n">
        <v>0.8</v>
      </c>
      <c r="I4852" s="18" t="n">
        <v>1</v>
      </c>
      <c r="J4852" s="19" t="n">
        <v>28.2</v>
      </c>
      <c r="K4852" s="19" t="n">
        <v>28.2</v>
      </c>
      <c r="L4852" s="19" t="n">
        <v>28.2</v>
      </c>
      <c r="M4852" s="19" t="n">
        <f aca="false">IF(J4852&gt;0,J4852,K4852)*E4852</f>
        <v>28.2</v>
      </c>
      <c r="N4852" s="20"/>
      <c r="O4852" s="21" t="str">
        <f aca="false">IF(R4852="","",ROUND(R4852*(1-Premissas!$B$4),4))</f>
        <v/>
      </c>
      <c r="P4852" s="22"/>
      <c r="Q4852" s="22"/>
      <c r="R4852" s="23"/>
      <c r="S4852" s="24"/>
      <c r="T4852" s="24"/>
      <c r="U4852" s="25"/>
      <c r="V4852" s="19" t="str">
        <f aca="false">IF(COUNT(N4852:Q4852)=0,"",MIN(N4852:Q4852))</f>
        <v/>
      </c>
      <c r="W4852" s="16" t="str">
        <f aca="false">IF(V4852="","",INDEX($N$4:$Q$4,MATCH(V4852,N4852:Q4852,0)))</f>
        <v/>
      </c>
      <c r="X4852" s="19" t="str">
        <f aca="false">IF(COUNT(N4852:Q4852)&lt;2,"",SMALL(N4852:Q4852,2))</f>
        <v/>
      </c>
      <c r="Y4852" s="26" t="str">
        <f aca="false">IF(OR(V4852="",M4852=0),"",V4852/M4852-1)</f>
        <v/>
      </c>
      <c r="Z4852" s="26" t="str">
        <f aca="false">IF(OR(V4852="",L4852=""),"",V4852/(L4852*E4852)-1)</f>
        <v/>
      </c>
      <c r="AA4852" s="16" t="str">
        <f aca="false">IF(V4852="","SEM OFERTA",IF(OR(Y4852&gt;Premissas!$B$11,Y4852&lt;Premissas!$B$12),"VERIFICAR - UNIDADE/EMBALAGEM",IF(Y4852&gt;Premissas!$B$6,"NÃO COMPRAR - REAJUSTE &gt;5%","COMPRAR")))</f>
        <v>SEM OFERTA</v>
      </c>
      <c r="AB4852" s="18" t="str">
        <f aca="false">IF(W4852="DIMEC",S4852,IF(W4852="MEDCENTRO",U4852,""))</f>
        <v/>
      </c>
      <c r="AC4852" s="18" t="n">
        <f aca="false">IF(AA4852&lt;&gt;"COMPRAR",0,IF(AB4852="",I4852,MIN(I4852,AB4852)))</f>
        <v>0</v>
      </c>
      <c r="AD4852" s="19" t="n">
        <f aca="false">IF(AC4852&gt;0,AC4852*V4852,0)</f>
        <v>0</v>
      </c>
      <c r="AE4852" s="19" t="n">
        <f aca="false">IF(AC4852&gt;0,(M4852-V4852)*AC4852,0)</f>
        <v>0</v>
      </c>
      <c r="AF4852" s="16" t="str">
        <f aca="false">IF(AA4852&lt;&gt;"COMPRAR","",IF(AB4852="",IF(X4852="","",IF(X4852-V4852&lt;0.01,"EMPATE TÉCNICO","")),IF(AB4852&lt;I4852,"ESTOQUE INSUFICIENTE",IF(X4852="","",IF(X4852-V4852&lt;0.01,"EMPATE TÉCNICO","")))))</f>
        <v/>
      </c>
      <c r="AG4852" s="16" t="s">
        <v>520</v>
      </c>
      <c r="AH4852" s="16" t="s">
        <v>2074</v>
      </c>
    </row>
    <row r="4853" customFormat="false" ht="15" hidden="false" customHeight="false" outlineLevel="0" collapsed="false">
      <c r="A4853" s="16" t="s">
        <v>15007</v>
      </c>
      <c r="B4853" s="17" t="s">
        <v>15008</v>
      </c>
      <c r="C4853" s="16" t="s">
        <v>15009</v>
      </c>
      <c r="D4853" s="16" t="s">
        <v>13868</v>
      </c>
      <c r="E4853" s="18" t="n">
        <v>1</v>
      </c>
      <c r="F4853" s="16" t="s">
        <v>42</v>
      </c>
      <c r="G4853" s="18" t="n">
        <v>2</v>
      </c>
      <c r="H4853" s="16" t="n">
        <v>0.8</v>
      </c>
      <c r="I4853" s="18" t="n">
        <v>1</v>
      </c>
      <c r="J4853" s="19" t="n">
        <v>62.18</v>
      </c>
      <c r="K4853" s="19" t="n">
        <v>62.18</v>
      </c>
      <c r="L4853" s="19" t="n">
        <v>62.18</v>
      </c>
      <c r="M4853" s="19" t="n">
        <f aca="false">IF(J4853&gt;0,J4853,K4853)*E4853</f>
        <v>62.18</v>
      </c>
      <c r="N4853" s="20"/>
      <c r="O4853" s="21" t="str">
        <f aca="false">IF(R4853="","",ROUND(R4853*(1-Premissas!$B$4),4))</f>
        <v/>
      </c>
      <c r="P4853" s="22"/>
      <c r="Q4853" s="22"/>
      <c r="R4853" s="23"/>
      <c r="S4853" s="24"/>
      <c r="T4853" s="24"/>
      <c r="U4853" s="25"/>
      <c r="V4853" s="19" t="str">
        <f aca="false">IF(COUNT(N4853:Q4853)=0,"",MIN(N4853:Q4853))</f>
        <v/>
      </c>
      <c r="W4853" s="16" t="str">
        <f aca="false">IF(V4853="","",INDEX($N$4:$Q$4,MATCH(V4853,N4853:Q4853,0)))</f>
        <v/>
      </c>
      <c r="X4853" s="19" t="str">
        <f aca="false">IF(COUNT(N4853:Q4853)&lt;2,"",SMALL(N4853:Q4853,2))</f>
        <v/>
      </c>
      <c r="Y4853" s="26" t="str">
        <f aca="false">IF(OR(V4853="",M4853=0),"",V4853/M4853-1)</f>
        <v/>
      </c>
      <c r="Z4853" s="26" t="str">
        <f aca="false">IF(OR(V4853="",L4853=""),"",V4853/(L4853*E4853)-1)</f>
        <v/>
      </c>
      <c r="AA4853" s="16" t="str">
        <f aca="false">IF(V4853="","SEM OFERTA",IF(OR(Y4853&gt;Premissas!$B$11,Y4853&lt;Premissas!$B$12),"VERIFICAR - UNIDADE/EMBALAGEM",IF(Y4853&gt;Premissas!$B$6,"NÃO COMPRAR - REAJUSTE &gt;5%","COMPRAR")))</f>
        <v>SEM OFERTA</v>
      </c>
      <c r="AB4853" s="18" t="str">
        <f aca="false">IF(W4853="DIMEC",S4853,IF(W4853="MEDCENTRO",U4853,""))</f>
        <v/>
      </c>
      <c r="AC4853" s="18" t="n">
        <f aca="false">IF(AA4853&lt;&gt;"COMPRAR",0,IF(AB4853="",I4853,MIN(I4853,AB4853)))</f>
        <v>0</v>
      </c>
      <c r="AD4853" s="19" t="n">
        <f aca="false">IF(AC4853&gt;0,AC4853*V4853,0)</f>
        <v>0</v>
      </c>
      <c r="AE4853" s="19" t="n">
        <f aca="false">IF(AC4853&gt;0,(M4853-V4853)*AC4853,0)</f>
        <v>0</v>
      </c>
      <c r="AF4853" s="16" t="str">
        <f aca="false">IF(AA4853&lt;&gt;"COMPRAR","",IF(AB4853="",IF(X4853="","",IF(X4853-V4853&lt;0.01,"EMPATE TÉCNICO","")),IF(AB4853&lt;I4853,"ESTOQUE INSUFICIENTE",IF(X4853="","",IF(X4853-V4853&lt;0.01,"EMPATE TÉCNICO","")))))</f>
        <v/>
      </c>
      <c r="AG4853" s="16" t="s">
        <v>547</v>
      </c>
      <c r="AH4853" s="16" t="s">
        <v>2074</v>
      </c>
    </row>
    <row r="4854" customFormat="false" ht="15" hidden="false" customHeight="false" outlineLevel="0" collapsed="false">
      <c r="A4854" s="16" t="s">
        <v>15010</v>
      </c>
      <c r="B4854" s="17" t="s">
        <v>15011</v>
      </c>
      <c r="C4854" s="16" t="s">
        <v>15012</v>
      </c>
      <c r="D4854" s="16" t="s">
        <v>13868</v>
      </c>
      <c r="E4854" s="18" t="n">
        <v>1</v>
      </c>
      <c r="F4854" s="16" t="s">
        <v>41</v>
      </c>
      <c r="G4854" s="18" t="n">
        <v>1</v>
      </c>
      <c r="H4854" s="16" t="n">
        <v>0.6</v>
      </c>
      <c r="I4854" s="18" t="n">
        <v>1</v>
      </c>
      <c r="J4854" s="19" t="n">
        <v>49.1</v>
      </c>
      <c r="K4854" s="19" t="n">
        <v>49.1</v>
      </c>
      <c r="L4854" s="19" t="n">
        <v>49.1</v>
      </c>
      <c r="M4854" s="19" t="n">
        <f aca="false">IF(J4854&gt;0,J4854,K4854)*E4854</f>
        <v>49.1</v>
      </c>
      <c r="N4854" s="20"/>
      <c r="O4854" s="21" t="str">
        <f aca="false">IF(R4854="","",ROUND(R4854*(1-Premissas!$B$4),4))</f>
        <v/>
      </c>
      <c r="P4854" s="22"/>
      <c r="Q4854" s="22"/>
      <c r="R4854" s="23"/>
      <c r="S4854" s="24"/>
      <c r="T4854" s="24"/>
      <c r="U4854" s="25"/>
      <c r="V4854" s="19" t="str">
        <f aca="false">IF(COUNT(N4854:Q4854)=0,"",MIN(N4854:Q4854))</f>
        <v/>
      </c>
      <c r="W4854" s="16" t="str">
        <f aca="false">IF(V4854="","",INDEX($N$4:$Q$4,MATCH(V4854,N4854:Q4854,0)))</f>
        <v/>
      </c>
      <c r="X4854" s="19" t="str">
        <f aca="false">IF(COUNT(N4854:Q4854)&lt;2,"",SMALL(N4854:Q4854,2))</f>
        <v/>
      </c>
      <c r="Y4854" s="26" t="str">
        <f aca="false">IF(OR(V4854="",M4854=0),"",V4854/M4854-1)</f>
        <v/>
      </c>
      <c r="Z4854" s="26" t="str">
        <f aca="false">IF(OR(V4854="",L4854=""),"",V4854/(L4854*E4854)-1)</f>
        <v/>
      </c>
      <c r="AA4854" s="16" t="str">
        <f aca="false">IF(V4854="","SEM OFERTA",IF(OR(Y4854&gt;Premissas!$B$11,Y4854&lt;Premissas!$B$12),"VERIFICAR - UNIDADE/EMBALAGEM",IF(Y4854&gt;Premissas!$B$6,"NÃO COMPRAR - REAJUSTE &gt;5%","COMPRAR")))</f>
        <v>SEM OFERTA</v>
      </c>
      <c r="AB4854" s="18" t="str">
        <f aca="false">IF(W4854="DIMEC",S4854,IF(W4854="MEDCENTRO",U4854,""))</f>
        <v/>
      </c>
      <c r="AC4854" s="18" t="n">
        <f aca="false">IF(AA4854&lt;&gt;"COMPRAR",0,IF(AB4854="",I4854,MIN(I4854,AB4854)))</f>
        <v>0</v>
      </c>
      <c r="AD4854" s="19" t="n">
        <f aca="false">IF(AC4854&gt;0,AC4854*V4854,0)</f>
        <v>0</v>
      </c>
      <c r="AE4854" s="19" t="n">
        <f aca="false">IF(AC4854&gt;0,(M4854-V4854)*AC4854,0)</f>
        <v>0</v>
      </c>
      <c r="AF4854" s="16" t="str">
        <f aca="false">IF(AA4854&lt;&gt;"COMPRAR","",IF(AB4854="",IF(X4854="","",IF(X4854-V4854&lt;0.01,"EMPATE TÉCNICO","")),IF(AB4854&lt;I4854,"ESTOQUE INSUFICIENTE",IF(X4854="","",IF(X4854-V4854&lt;0.01,"EMPATE TÉCNICO","")))))</f>
        <v/>
      </c>
      <c r="AG4854" s="16" t="s">
        <v>547</v>
      </c>
      <c r="AH4854" s="16" t="s">
        <v>2074</v>
      </c>
    </row>
    <row r="4855" customFormat="false" ht="15" hidden="false" customHeight="false" outlineLevel="0" collapsed="false">
      <c r="A4855" s="16" t="s">
        <v>15013</v>
      </c>
      <c r="B4855" s="17" t="s">
        <v>15014</v>
      </c>
      <c r="C4855" s="16" t="s">
        <v>15015</v>
      </c>
      <c r="D4855" s="16" t="s">
        <v>13715</v>
      </c>
      <c r="E4855" s="18" t="n">
        <v>1</v>
      </c>
      <c r="F4855" s="16" t="s">
        <v>41</v>
      </c>
      <c r="G4855" s="18" t="n">
        <v>3</v>
      </c>
      <c r="H4855" s="16" t="n">
        <v>3.2</v>
      </c>
      <c r="I4855" s="18" t="n">
        <v>6</v>
      </c>
      <c r="J4855" s="19" t="n">
        <v>36.44</v>
      </c>
      <c r="K4855" s="19" t="n">
        <v>36.44</v>
      </c>
      <c r="L4855" s="19" t="n">
        <v>34.7</v>
      </c>
      <c r="M4855" s="19" t="n">
        <f aca="false">IF(J4855&gt;0,J4855,K4855)*E4855</f>
        <v>36.44</v>
      </c>
      <c r="N4855" s="20"/>
      <c r="O4855" s="21" t="str">
        <f aca="false">IF(R4855="","",ROUND(R4855*(1-Premissas!$B$4),4))</f>
        <v/>
      </c>
      <c r="P4855" s="22"/>
      <c r="Q4855" s="22"/>
      <c r="R4855" s="23"/>
      <c r="S4855" s="24"/>
      <c r="T4855" s="24"/>
      <c r="U4855" s="25"/>
      <c r="V4855" s="19" t="str">
        <f aca="false">IF(COUNT(N4855:Q4855)=0,"",MIN(N4855:Q4855))</f>
        <v/>
      </c>
      <c r="W4855" s="16" t="str">
        <f aca="false">IF(V4855="","",INDEX($N$4:$Q$4,MATCH(V4855,N4855:Q4855,0)))</f>
        <v/>
      </c>
      <c r="X4855" s="19" t="str">
        <f aca="false">IF(COUNT(N4855:Q4855)&lt;2,"",SMALL(N4855:Q4855,2))</f>
        <v/>
      </c>
      <c r="Y4855" s="26" t="str">
        <f aca="false">IF(OR(V4855="",M4855=0),"",V4855/M4855-1)</f>
        <v/>
      </c>
      <c r="Z4855" s="26" t="str">
        <f aca="false">IF(OR(V4855="",L4855=""),"",V4855/(L4855*E4855)-1)</f>
        <v/>
      </c>
      <c r="AA4855" s="16" t="str">
        <f aca="false">IF(V4855="","SEM OFERTA",IF(OR(Y4855&gt;Premissas!$B$11,Y4855&lt;Premissas!$B$12),"VERIFICAR - UNIDADE/EMBALAGEM",IF(Y4855&gt;Premissas!$B$6,"NÃO COMPRAR - REAJUSTE &gt;5%","COMPRAR")))</f>
        <v>SEM OFERTA</v>
      </c>
      <c r="AB4855" s="18" t="str">
        <f aca="false">IF(W4855="DIMEC",S4855,IF(W4855="MEDCENTRO",U4855,""))</f>
        <v/>
      </c>
      <c r="AC4855" s="18" t="n">
        <f aca="false">IF(AA4855&lt;&gt;"COMPRAR",0,IF(AB4855="",I4855,MIN(I4855,AB4855)))</f>
        <v>0</v>
      </c>
      <c r="AD4855" s="19" t="n">
        <f aca="false">IF(AC4855&gt;0,AC4855*V4855,0)</f>
        <v>0</v>
      </c>
      <c r="AE4855" s="19" t="n">
        <f aca="false">IF(AC4855&gt;0,(M4855-V4855)*AC4855,0)</f>
        <v>0</v>
      </c>
      <c r="AF4855" s="16" t="str">
        <f aca="false">IF(AA4855&lt;&gt;"COMPRAR","",IF(AB4855="",IF(X4855="","",IF(X4855-V4855&lt;0.01,"EMPATE TÉCNICO","")),IF(AB4855&lt;I4855,"ESTOQUE INSUFICIENTE",IF(X4855="","",IF(X4855-V4855&lt;0.01,"EMPATE TÉCNICO","")))))</f>
        <v/>
      </c>
      <c r="AG4855" s="16" t="s">
        <v>713</v>
      </c>
      <c r="AH4855" s="16" t="s">
        <v>2074</v>
      </c>
    </row>
    <row r="4856" customFormat="false" ht="15" hidden="false" customHeight="false" outlineLevel="0" collapsed="false">
      <c r="A4856" s="16" t="s">
        <v>15016</v>
      </c>
      <c r="B4856" s="17" t="s">
        <v>15017</v>
      </c>
      <c r="C4856" s="16" t="s">
        <v>15018</v>
      </c>
      <c r="D4856" s="16" t="s">
        <v>13715</v>
      </c>
      <c r="E4856" s="18" t="n">
        <v>1</v>
      </c>
      <c r="F4856" s="16" t="s">
        <v>41</v>
      </c>
      <c r="G4856" s="18" t="n">
        <v>19</v>
      </c>
      <c r="H4856" s="16" t="n">
        <v>7.5</v>
      </c>
      <c r="I4856" s="18" t="n">
        <v>1</v>
      </c>
      <c r="J4856" s="19" t="n">
        <v>20.7692307692308</v>
      </c>
      <c r="K4856" s="19" t="n">
        <v>20.7692307692308</v>
      </c>
      <c r="L4856" s="19" t="n">
        <v>20.7692</v>
      </c>
      <c r="M4856" s="19" t="n">
        <f aca="false">IF(J4856&gt;0,J4856,K4856)*E4856</f>
        <v>20.7692307692308</v>
      </c>
      <c r="N4856" s="20"/>
      <c r="O4856" s="21" t="str">
        <f aca="false">IF(R4856="","",ROUND(R4856*(1-Premissas!$B$4),4))</f>
        <v/>
      </c>
      <c r="P4856" s="22"/>
      <c r="Q4856" s="22"/>
      <c r="R4856" s="23"/>
      <c r="S4856" s="24"/>
      <c r="T4856" s="24"/>
      <c r="U4856" s="25"/>
      <c r="V4856" s="19" t="str">
        <f aca="false">IF(COUNT(N4856:Q4856)=0,"",MIN(N4856:Q4856))</f>
        <v/>
      </c>
      <c r="W4856" s="16" t="str">
        <f aca="false">IF(V4856="","",INDEX($N$4:$Q$4,MATCH(V4856,N4856:Q4856,0)))</f>
        <v/>
      </c>
      <c r="X4856" s="19" t="str">
        <f aca="false">IF(COUNT(N4856:Q4856)&lt;2,"",SMALL(N4856:Q4856,2))</f>
        <v/>
      </c>
      <c r="Y4856" s="26" t="str">
        <f aca="false">IF(OR(V4856="",M4856=0),"",V4856/M4856-1)</f>
        <v/>
      </c>
      <c r="Z4856" s="26" t="str">
        <f aca="false">IF(OR(V4856="",L4856=""),"",V4856/(L4856*E4856)-1)</f>
        <v/>
      </c>
      <c r="AA4856" s="16" t="str">
        <f aca="false">IF(V4856="","SEM OFERTA",IF(OR(Y4856&gt;Premissas!$B$11,Y4856&lt;Premissas!$B$12),"VERIFICAR - UNIDADE/EMBALAGEM",IF(Y4856&gt;Premissas!$B$6,"NÃO COMPRAR - REAJUSTE &gt;5%","COMPRAR")))</f>
        <v>SEM OFERTA</v>
      </c>
      <c r="AB4856" s="18" t="str">
        <f aca="false">IF(W4856="DIMEC",S4856,IF(W4856="MEDCENTRO",U4856,""))</f>
        <v/>
      </c>
      <c r="AC4856" s="18" t="n">
        <f aca="false">IF(AA4856&lt;&gt;"COMPRAR",0,IF(AB4856="",I4856,MIN(I4856,AB4856)))</f>
        <v>0</v>
      </c>
      <c r="AD4856" s="19" t="n">
        <f aca="false">IF(AC4856&gt;0,AC4856*V4856,0)</f>
        <v>0</v>
      </c>
      <c r="AE4856" s="19" t="n">
        <f aca="false">IF(AC4856&gt;0,(M4856-V4856)*AC4856,0)</f>
        <v>0</v>
      </c>
      <c r="AF4856" s="16" t="str">
        <f aca="false">IF(AA4856&lt;&gt;"COMPRAR","",IF(AB4856="",IF(X4856="","",IF(X4856-V4856&lt;0.01,"EMPATE TÉCNICO","")),IF(AB4856&lt;I4856,"ESTOQUE INSUFICIENTE",IF(X4856="","",IF(X4856-V4856&lt;0.01,"EMPATE TÉCNICO","")))))</f>
        <v/>
      </c>
      <c r="AG4856" s="16" t="s">
        <v>713</v>
      </c>
      <c r="AH4856" s="16" t="s">
        <v>2074</v>
      </c>
    </row>
    <row r="4857" customFormat="false" ht="15" hidden="false" customHeight="false" outlineLevel="0" collapsed="false">
      <c r="A4857" s="16" t="s">
        <v>15019</v>
      </c>
      <c r="B4857" s="17" t="s">
        <v>15020</v>
      </c>
      <c r="C4857" s="16" t="s">
        <v>15021</v>
      </c>
      <c r="D4857" s="16" t="s">
        <v>481</v>
      </c>
      <c r="E4857" s="18" t="n">
        <v>1</v>
      </c>
      <c r="F4857" s="16" t="s">
        <v>41</v>
      </c>
      <c r="G4857" s="18" t="n">
        <v>36</v>
      </c>
      <c r="H4857" s="16" t="n">
        <v>20.9</v>
      </c>
      <c r="I4857" s="18" t="n">
        <v>18</v>
      </c>
      <c r="J4857" s="19" t="n">
        <v>11.59875</v>
      </c>
      <c r="K4857" s="19" t="n">
        <v>11.59875</v>
      </c>
      <c r="L4857" s="19" t="n">
        <v>11.07</v>
      </c>
      <c r="M4857" s="19" t="n">
        <f aca="false">IF(J4857&gt;0,J4857,K4857)*E4857</f>
        <v>11.59875</v>
      </c>
      <c r="N4857" s="20"/>
      <c r="O4857" s="21" t="str">
        <f aca="false">IF(R4857="","",ROUND(R4857*(1-Premissas!$B$4),4))</f>
        <v/>
      </c>
      <c r="P4857" s="22"/>
      <c r="Q4857" s="22"/>
      <c r="R4857" s="23"/>
      <c r="S4857" s="24"/>
      <c r="T4857" s="24"/>
      <c r="U4857" s="25"/>
      <c r="V4857" s="19" t="str">
        <f aca="false">IF(COUNT(N4857:Q4857)=0,"",MIN(N4857:Q4857))</f>
        <v/>
      </c>
      <c r="W4857" s="16" t="str">
        <f aca="false">IF(V4857="","",INDEX($N$4:$Q$4,MATCH(V4857,N4857:Q4857,0)))</f>
        <v/>
      </c>
      <c r="X4857" s="19" t="str">
        <f aca="false">IF(COUNT(N4857:Q4857)&lt;2,"",SMALL(N4857:Q4857,2))</f>
        <v/>
      </c>
      <c r="Y4857" s="26" t="str">
        <f aca="false">IF(OR(V4857="",M4857=0),"",V4857/M4857-1)</f>
        <v/>
      </c>
      <c r="Z4857" s="26" t="str">
        <f aca="false">IF(OR(V4857="",L4857=""),"",V4857/(L4857*E4857)-1)</f>
        <v/>
      </c>
      <c r="AA4857" s="16" t="str">
        <f aca="false">IF(V4857="","SEM OFERTA",IF(OR(Y4857&gt;Premissas!$B$11,Y4857&lt;Premissas!$B$12),"VERIFICAR - UNIDADE/EMBALAGEM",IF(Y4857&gt;Premissas!$B$6,"NÃO COMPRAR - REAJUSTE &gt;5%","COMPRAR")))</f>
        <v>SEM OFERTA</v>
      </c>
      <c r="AB4857" s="18" t="str">
        <f aca="false">IF(W4857="DIMEC",S4857,IF(W4857="MEDCENTRO",U4857,""))</f>
        <v/>
      </c>
      <c r="AC4857" s="18" t="n">
        <f aca="false">IF(AA4857&lt;&gt;"COMPRAR",0,IF(AB4857="",I4857,MIN(I4857,AB4857)))</f>
        <v>0</v>
      </c>
      <c r="AD4857" s="19" t="n">
        <f aca="false">IF(AC4857&gt;0,AC4857*V4857,0)</f>
        <v>0</v>
      </c>
      <c r="AE4857" s="19" t="n">
        <f aca="false">IF(AC4857&gt;0,(M4857-V4857)*AC4857,0)</f>
        <v>0</v>
      </c>
      <c r="AF4857" s="16" t="str">
        <f aca="false">IF(AA4857&lt;&gt;"COMPRAR","",IF(AB4857="",IF(X4857="","",IF(X4857-V4857&lt;0.01,"EMPATE TÉCNICO","")),IF(AB4857&lt;I4857,"ESTOQUE INSUFICIENTE",IF(X4857="","",IF(X4857-V4857&lt;0.01,"EMPATE TÉCNICO","")))))</f>
        <v/>
      </c>
      <c r="AG4857" s="16" t="s">
        <v>547</v>
      </c>
      <c r="AH4857" s="16" t="s">
        <v>2074</v>
      </c>
    </row>
    <row r="4858" customFormat="false" ht="15" hidden="false" customHeight="false" outlineLevel="0" collapsed="false">
      <c r="A4858" s="16" t="s">
        <v>15022</v>
      </c>
      <c r="B4858" s="17" t="s">
        <v>15023</v>
      </c>
      <c r="C4858" s="16" t="s">
        <v>15024</v>
      </c>
      <c r="D4858" s="16" t="s">
        <v>13501</v>
      </c>
      <c r="E4858" s="18" t="n">
        <v>1</v>
      </c>
      <c r="F4858" s="16" t="s">
        <v>41</v>
      </c>
      <c r="G4858" s="18" t="n">
        <v>2</v>
      </c>
      <c r="H4858" s="16" t="n">
        <v>1.5</v>
      </c>
      <c r="I4858" s="18" t="n">
        <v>2</v>
      </c>
      <c r="J4858" s="19" t="n">
        <v>36.48</v>
      </c>
      <c r="K4858" s="19" t="n">
        <v>36.48</v>
      </c>
      <c r="L4858" s="19" t="n">
        <v>36.48</v>
      </c>
      <c r="M4858" s="19" t="n">
        <f aca="false">IF(J4858&gt;0,J4858,K4858)*E4858</f>
        <v>36.48</v>
      </c>
      <c r="N4858" s="20"/>
      <c r="O4858" s="21" t="str">
        <f aca="false">IF(R4858="","",ROUND(R4858*(1-Premissas!$B$4),4))</f>
        <v/>
      </c>
      <c r="P4858" s="22"/>
      <c r="Q4858" s="22"/>
      <c r="R4858" s="23"/>
      <c r="S4858" s="24"/>
      <c r="T4858" s="24"/>
      <c r="U4858" s="25"/>
      <c r="V4858" s="19" t="str">
        <f aca="false">IF(COUNT(N4858:Q4858)=0,"",MIN(N4858:Q4858))</f>
        <v/>
      </c>
      <c r="W4858" s="16" t="str">
        <f aca="false">IF(V4858="","",INDEX($N$4:$Q$4,MATCH(V4858,N4858:Q4858,0)))</f>
        <v/>
      </c>
      <c r="X4858" s="19" t="str">
        <f aca="false">IF(COUNT(N4858:Q4858)&lt;2,"",SMALL(N4858:Q4858,2))</f>
        <v/>
      </c>
      <c r="Y4858" s="26" t="str">
        <f aca="false">IF(OR(V4858="",M4858=0),"",V4858/M4858-1)</f>
        <v/>
      </c>
      <c r="Z4858" s="26" t="str">
        <f aca="false">IF(OR(V4858="",L4858=""),"",V4858/(L4858*E4858)-1)</f>
        <v/>
      </c>
      <c r="AA4858" s="16" t="str">
        <f aca="false">IF(V4858="","SEM OFERTA",IF(OR(Y4858&gt;Premissas!$B$11,Y4858&lt;Premissas!$B$12),"VERIFICAR - UNIDADE/EMBALAGEM",IF(Y4858&gt;Premissas!$B$6,"NÃO COMPRAR - REAJUSTE &gt;5%","COMPRAR")))</f>
        <v>SEM OFERTA</v>
      </c>
      <c r="AB4858" s="18" t="str">
        <f aca="false">IF(W4858="DIMEC",S4858,IF(W4858="MEDCENTRO",U4858,""))</f>
        <v/>
      </c>
      <c r="AC4858" s="18" t="n">
        <f aca="false">IF(AA4858&lt;&gt;"COMPRAR",0,IF(AB4858="",I4858,MIN(I4858,AB4858)))</f>
        <v>0</v>
      </c>
      <c r="AD4858" s="19" t="n">
        <f aca="false">IF(AC4858&gt;0,AC4858*V4858,0)</f>
        <v>0</v>
      </c>
      <c r="AE4858" s="19" t="n">
        <f aca="false">IF(AC4858&gt;0,(M4858-V4858)*AC4858,0)</f>
        <v>0</v>
      </c>
      <c r="AF4858" s="16" t="str">
        <f aca="false">IF(AA4858&lt;&gt;"COMPRAR","",IF(AB4858="",IF(X4858="","",IF(X4858-V4858&lt;0.01,"EMPATE TÉCNICO","")),IF(AB4858&lt;I4858,"ESTOQUE INSUFICIENTE",IF(X4858="","",IF(X4858-V4858&lt;0.01,"EMPATE TÉCNICO","")))))</f>
        <v/>
      </c>
      <c r="AG4858" s="16" t="s">
        <v>547</v>
      </c>
      <c r="AH4858" s="16" t="s">
        <v>2074</v>
      </c>
    </row>
    <row r="4859" customFormat="false" ht="15" hidden="false" customHeight="false" outlineLevel="0" collapsed="false">
      <c r="A4859" s="16" t="s">
        <v>15025</v>
      </c>
      <c r="B4859" s="17" t="s">
        <v>15026</v>
      </c>
      <c r="C4859" s="16" t="s">
        <v>15027</v>
      </c>
      <c r="D4859" s="16" t="s">
        <v>13501</v>
      </c>
      <c r="E4859" s="18" t="n">
        <v>1</v>
      </c>
      <c r="F4859" s="16" t="s">
        <v>41</v>
      </c>
      <c r="G4859" s="18" t="n">
        <v>9</v>
      </c>
      <c r="H4859" s="16" t="n">
        <v>4.3</v>
      </c>
      <c r="I4859" s="18" t="n">
        <v>3</v>
      </c>
      <c r="J4859" s="19" t="n">
        <v>53.1</v>
      </c>
      <c r="K4859" s="19" t="n">
        <v>53.1</v>
      </c>
      <c r="L4859" s="19" t="n">
        <v>53.1</v>
      </c>
      <c r="M4859" s="19" t="n">
        <f aca="false">IF(J4859&gt;0,J4859,K4859)*E4859</f>
        <v>53.1</v>
      </c>
      <c r="N4859" s="20"/>
      <c r="O4859" s="21" t="str">
        <f aca="false">IF(R4859="","",ROUND(R4859*(1-Premissas!$B$4),4))</f>
        <v/>
      </c>
      <c r="P4859" s="22"/>
      <c r="Q4859" s="22"/>
      <c r="R4859" s="23"/>
      <c r="S4859" s="24"/>
      <c r="T4859" s="24"/>
      <c r="U4859" s="25"/>
      <c r="V4859" s="19" t="str">
        <f aca="false">IF(COUNT(N4859:Q4859)=0,"",MIN(N4859:Q4859))</f>
        <v/>
      </c>
      <c r="W4859" s="16" t="str">
        <f aca="false">IF(V4859="","",INDEX($N$4:$Q$4,MATCH(V4859,N4859:Q4859,0)))</f>
        <v/>
      </c>
      <c r="X4859" s="19" t="str">
        <f aca="false">IF(COUNT(N4859:Q4859)&lt;2,"",SMALL(N4859:Q4859,2))</f>
        <v/>
      </c>
      <c r="Y4859" s="26" t="str">
        <f aca="false">IF(OR(V4859="",M4859=0),"",V4859/M4859-1)</f>
        <v/>
      </c>
      <c r="Z4859" s="26" t="str">
        <f aca="false">IF(OR(V4859="",L4859=""),"",V4859/(L4859*E4859)-1)</f>
        <v/>
      </c>
      <c r="AA4859" s="16" t="str">
        <f aca="false">IF(V4859="","SEM OFERTA",IF(OR(Y4859&gt;Premissas!$B$11,Y4859&lt;Premissas!$B$12),"VERIFICAR - UNIDADE/EMBALAGEM",IF(Y4859&gt;Premissas!$B$6,"NÃO COMPRAR - REAJUSTE &gt;5%","COMPRAR")))</f>
        <v>SEM OFERTA</v>
      </c>
      <c r="AB4859" s="18" t="str">
        <f aca="false">IF(W4859="DIMEC",S4859,IF(W4859="MEDCENTRO",U4859,""))</f>
        <v/>
      </c>
      <c r="AC4859" s="18" t="n">
        <f aca="false">IF(AA4859&lt;&gt;"COMPRAR",0,IF(AB4859="",I4859,MIN(I4859,AB4859)))</f>
        <v>0</v>
      </c>
      <c r="AD4859" s="19" t="n">
        <f aca="false">IF(AC4859&gt;0,AC4859*V4859,0)</f>
        <v>0</v>
      </c>
      <c r="AE4859" s="19" t="n">
        <f aca="false">IF(AC4859&gt;0,(M4859-V4859)*AC4859,0)</f>
        <v>0</v>
      </c>
      <c r="AF4859" s="16" t="str">
        <f aca="false">IF(AA4859&lt;&gt;"COMPRAR","",IF(AB4859="",IF(X4859="","",IF(X4859-V4859&lt;0.01,"EMPATE TÉCNICO","")),IF(AB4859&lt;I4859,"ESTOQUE INSUFICIENTE",IF(X4859="","",IF(X4859-V4859&lt;0.01,"EMPATE TÉCNICO","")))))</f>
        <v/>
      </c>
      <c r="AG4859" s="16" t="s">
        <v>547</v>
      </c>
      <c r="AH4859" s="16" t="s">
        <v>2074</v>
      </c>
    </row>
    <row r="4860" customFormat="false" ht="15" hidden="false" customHeight="false" outlineLevel="0" collapsed="false">
      <c r="A4860" s="16" t="s">
        <v>15028</v>
      </c>
      <c r="B4860" s="17" t="s">
        <v>15029</v>
      </c>
      <c r="C4860" s="16" t="s">
        <v>15030</v>
      </c>
      <c r="D4860" s="16" t="s">
        <v>9581</v>
      </c>
      <c r="E4860" s="18" t="n">
        <v>1</v>
      </c>
      <c r="F4860" s="16" t="s">
        <v>42</v>
      </c>
      <c r="G4860" s="18" t="n">
        <v>3</v>
      </c>
      <c r="H4860" s="16" t="n">
        <v>1.3</v>
      </c>
      <c r="I4860" s="18" t="n">
        <v>1</v>
      </c>
      <c r="J4860" s="19" t="n">
        <v>50.83</v>
      </c>
      <c r="K4860" s="19" t="n">
        <v>50.83</v>
      </c>
      <c r="L4860" s="19" t="n">
        <v>29.55</v>
      </c>
      <c r="M4860" s="19" t="n">
        <f aca="false">IF(J4860&gt;0,J4860,K4860)*E4860</f>
        <v>50.83</v>
      </c>
      <c r="N4860" s="20"/>
      <c r="O4860" s="21" t="str">
        <f aca="false">IF(R4860="","",ROUND(R4860*(1-Premissas!$B$4),4))</f>
        <v/>
      </c>
      <c r="P4860" s="22"/>
      <c r="Q4860" s="22"/>
      <c r="R4860" s="23"/>
      <c r="S4860" s="24"/>
      <c r="T4860" s="24"/>
      <c r="U4860" s="25"/>
      <c r="V4860" s="19" t="str">
        <f aca="false">IF(COUNT(N4860:Q4860)=0,"",MIN(N4860:Q4860))</f>
        <v/>
      </c>
      <c r="W4860" s="16" t="str">
        <f aca="false">IF(V4860="","",INDEX($N$4:$Q$4,MATCH(V4860,N4860:Q4860,0)))</f>
        <v/>
      </c>
      <c r="X4860" s="19" t="str">
        <f aca="false">IF(COUNT(N4860:Q4860)&lt;2,"",SMALL(N4860:Q4860,2))</f>
        <v/>
      </c>
      <c r="Y4860" s="26" t="str">
        <f aca="false">IF(OR(V4860="",M4860=0),"",V4860/M4860-1)</f>
        <v/>
      </c>
      <c r="Z4860" s="26" t="str">
        <f aca="false">IF(OR(V4860="",L4860=""),"",V4860/(L4860*E4860)-1)</f>
        <v/>
      </c>
      <c r="AA4860" s="16" t="str">
        <f aca="false">IF(V4860="","SEM OFERTA",IF(OR(Y4860&gt;Premissas!$B$11,Y4860&lt;Premissas!$B$12),"VERIFICAR - UNIDADE/EMBALAGEM",IF(Y4860&gt;Premissas!$B$6,"NÃO COMPRAR - REAJUSTE &gt;5%","COMPRAR")))</f>
        <v>SEM OFERTA</v>
      </c>
      <c r="AB4860" s="18" t="str">
        <f aca="false">IF(W4860="DIMEC",S4860,IF(W4860="MEDCENTRO",U4860,""))</f>
        <v/>
      </c>
      <c r="AC4860" s="18" t="n">
        <f aca="false">IF(AA4860&lt;&gt;"COMPRAR",0,IF(AB4860="",I4860,MIN(I4860,AB4860)))</f>
        <v>0</v>
      </c>
      <c r="AD4860" s="19" t="n">
        <f aca="false">IF(AC4860&gt;0,AC4860*V4860,0)</f>
        <v>0</v>
      </c>
      <c r="AE4860" s="19" t="n">
        <f aca="false">IF(AC4860&gt;0,(M4860-V4860)*AC4860,0)</f>
        <v>0</v>
      </c>
      <c r="AF4860" s="16" t="str">
        <f aca="false">IF(AA4860&lt;&gt;"COMPRAR","",IF(AB4860="",IF(X4860="","",IF(X4860-V4860&lt;0.01,"EMPATE TÉCNICO","")),IF(AB4860&lt;I4860,"ESTOQUE INSUFICIENTE",IF(X4860="","",IF(X4860-V4860&lt;0.01,"EMPATE TÉCNICO","")))))</f>
        <v/>
      </c>
      <c r="AG4860" s="16" t="s">
        <v>547</v>
      </c>
      <c r="AH4860" s="16" t="s">
        <v>2074</v>
      </c>
    </row>
    <row r="4861" customFormat="false" ht="15" hidden="false" customHeight="false" outlineLevel="0" collapsed="false">
      <c r="A4861" s="16" t="s">
        <v>15031</v>
      </c>
      <c r="B4861" s="17" t="s">
        <v>15032</v>
      </c>
      <c r="C4861" s="16" t="s">
        <v>15033</v>
      </c>
      <c r="D4861" s="16" t="s">
        <v>15034</v>
      </c>
      <c r="E4861" s="18" t="n">
        <v>1</v>
      </c>
      <c r="F4861" s="16" t="s">
        <v>41</v>
      </c>
      <c r="G4861" s="18" t="n">
        <v>8</v>
      </c>
      <c r="H4861" s="16" t="n">
        <v>3.8</v>
      </c>
      <c r="I4861" s="18" t="n">
        <v>2</v>
      </c>
      <c r="J4861" s="19" t="n">
        <v>46.235</v>
      </c>
      <c r="K4861" s="19" t="n">
        <v>46.235</v>
      </c>
      <c r="L4861" s="19" t="n">
        <v>46.23</v>
      </c>
      <c r="M4861" s="19" t="n">
        <f aca="false">IF(J4861&gt;0,J4861,K4861)*E4861</f>
        <v>46.235</v>
      </c>
      <c r="N4861" s="20"/>
      <c r="O4861" s="21" t="str">
        <f aca="false">IF(R4861="","",ROUND(R4861*(1-Premissas!$B$4),4))</f>
        <v/>
      </c>
      <c r="P4861" s="22"/>
      <c r="Q4861" s="22"/>
      <c r="R4861" s="23"/>
      <c r="S4861" s="24"/>
      <c r="T4861" s="24"/>
      <c r="U4861" s="25"/>
      <c r="V4861" s="19" t="str">
        <f aca="false">IF(COUNT(N4861:Q4861)=0,"",MIN(N4861:Q4861))</f>
        <v/>
      </c>
      <c r="W4861" s="16" t="str">
        <f aca="false">IF(V4861="","",INDEX($N$4:$Q$4,MATCH(V4861,N4861:Q4861,0)))</f>
        <v/>
      </c>
      <c r="X4861" s="19" t="str">
        <f aca="false">IF(COUNT(N4861:Q4861)&lt;2,"",SMALL(N4861:Q4861,2))</f>
        <v/>
      </c>
      <c r="Y4861" s="26" t="str">
        <f aca="false">IF(OR(V4861="",M4861=0),"",V4861/M4861-1)</f>
        <v/>
      </c>
      <c r="Z4861" s="26" t="str">
        <f aca="false">IF(OR(V4861="",L4861=""),"",V4861/(L4861*E4861)-1)</f>
        <v/>
      </c>
      <c r="AA4861" s="16" t="str">
        <f aca="false">IF(V4861="","SEM OFERTA",IF(OR(Y4861&gt;Premissas!$B$11,Y4861&lt;Premissas!$B$12),"VERIFICAR - UNIDADE/EMBALAGEM",IF(Y4861&gt;Premissas!$B$6,"NÃO COMPRAR - REAJUSTE &gt;5%","COMPRAR")))</f>
        <v>SEM OFERTA</v>
      </c>
      <c r="AB4861" s="18" t="str">
        <f aca="false">IF(W4861="DIMEC",S4861,IF(W4861="MEDCENTRO",U4861,""))</f>
        <v/>
      </c>
      <c r="AC4861" s="18" t="n">
        <f aca="false">IF(AA4861&lt;&gt;"COMPRAR",0,IF(AB4861="",I4861,MIN(I4861,AB4861)))</f>
        <v>0</v>
      </c>
      <c r="AD4861" s="19" t="n">
        <f aca="false">IF(AC4861&gt;0,AC4861*V4861,0)</f>
        <v>0</v>
      </c>
      <c r="AE4861" s="19" t="n">
        <f aca="false">IF(AC4861&gt;0,(M4861-V4861)*AC4861,0)</f>
        <v>0</v>
      </c>
      <c r="AF4861" s="16" t="str">
        <f aca="false">IF(AA4861&lt;&gt;"COMPRAR","",IF(AB4861="",IF(X4861="","",IF(X4861-V4861&lt;0.01,"EMPATE TÉCNICO","")),IF(AB4861&lt;I4861,"ESTOQUE INSUFICIENTE",IF(X4861="","",IF(X4861-V4861&lt;0.01,"EMPATE TÉCNICO","")))))</f>
        <v/>
      </c>
      <c r="AG4861" s="16" t="s">
        <v>547</v>
      </c>
      <c r="AH4861" s="16" t="s">
        <v>2074</v>
      </c>
    </row>
    <row r="4862" customFormat="false" ht="15" hidden="false" customHeight="false" outlineLevel="0" collapsed="false">
      <c r="A4862" s="16" t="s">
        <v>15035</v>
      </c>
      <c r="B4862" s="17" t="s">
        <v>15036</v>
      </c>
      <c r="C4862" s="16" t="s">
        <v>15037</v>
      </c>
      <c r="D4862" s="16" t="s">
        <v>7540</v>
      </c>
      <c r="E4862" s="18" t="n">
        <v>1</v>
      </c>
      <c r="F4862" s="16" t="s">
        <v>42</v>
      </c>
      <c r="G4862" s="18" t="n">
        <v>0</v>
      </c>
      <c r="H4862" s="16" t="n">
        <v>2.1</v>
      </c>
      <c r="I4862" s="18" t="n">
        <v>6</v>
      </c>
      <c r="J4862" s="19" t="n">
        <v>35.935</v>
      </c>
      <c r="K4862" s="19" t="n">
        <v>35.935</v>
      </c>
      <c r="L4862" s="19" t="n">
        <v>35.935</v>
      </c>
      <c r="M4862" s="19" t="n">
        <f aca="false">IF(J4862&gt;0,J4862,K4862)*E4862</f>
        <v>35.935</v>
      </c>
      <c r="N4862" s="20"/>
      <c r="O4862" s="21" t="str">
        <f aca="false">IF(R4862="","",ROUND(R4862*(1-Premissas!$B$4),4))</f>
        <v/>
      </c>
      <c r="P4862" s="22"/>
      <c r="Q4862" s="22"/>
      <c r="R4862" s="23"/>
      <c r="S4862" s="24"/>
      <c r="T4862" s="24"/>
      <c r="U4862" s="25"/>
      <c r="V4862" s="19" t="str">
        <f aca="false">IF(COUNT(N4862:Q4862)=0,"",MIN(N4862:Q4862))</f>
        <v/>
      </c>
      <c r="W4862" s="16" t="str">
        <f aca="false">IF(V4862="","",INDEX($N$4:$Q$4,MATCH(V4862,N4862:Q4862,0)))</f>
        <v/>
      </c>
      <c r="X4862" s="19" t="str">
        <f aca="false">IF(COUNT(N4862:Q4862)&lt;2,"",SMALL(N4862:Q4862,2))</f>
        <v/>
      </c>
      <c r="Y4862" s="26" t="str">
        <f aca="false">IF(OR(V4862="",M4862=0),"",V4862/M4862-1)</f>
        <v/>
      </c>
      <c r="Z4862" s="26" t="str">
        <f aca="false">IF(OR(V4862="",L4862=""),"",V4862/(L4862*E4862)-1)</f>
        <v/>
      </c>
      <c r="AA4862" s="16" t="str">
        <f aca="false">IF(V4862="","SEM OFERTA",IF(OR(Y4862&gt;Premissas!$B$11,Y4862&lt;Premissas!$B$12),"VERIFICAR - UNIDADE/EMBALAGEM",IF(Y4862&gt;Premissas!$B$6,"NÃO COMPRAR - REAJUSTE &gt;5%","COMPRAR")))</f>
        <v>SEM OFERTA</v>
      </c>
      <c r="AB4862" s="18" t="str">
        <f aca="false">IF(W4862="DIMEC",S4862,IF(W4862="MEDCENTRO",U4862,""))</f>
        <v/>
      </c>
      <c r="AC4862" s="18" t="n">
        <f aca="false">IF(AA4862&lt;&gt;"COMPRAR",0,IF(AB4862="",I4862,MIN(I4862,AB4862)))</f>
        <v>0</v>
      </c>
      <c r="AD4862" s="19" t="n">
        <f aca="false">IF(AC4862&gt;0,AC4862*V4862,0)</f>
        <v>0</v>
      </c>
      <c r="AE4862" s="19" t="n">
        <f aca="false">IF(AC4862&gt;0,(M4862-V4862)*AC4862,0)</f>
        <v>0</v>
      </c>
      <c r="AF4862" s="16" t="str">
        <f aca="false">IF(AA4862&lt;&gt;"COMPRAR","",IF(AB4862="",IF(X4862="","",IF(X4862-V4862&lt;0.01,"EMPATE TÉCNICO","")),IF(AB4862&lt;I4862,"ESTOQUE INSUFICIENTE",IF(X4862="","",IF(X4862-V4862&lt;0.01,"EMPATE TÉCNICO","")))))</f>
        <v/>
      </c>
      <c r="AG4862" s="16" t="s">
        <v>547</v>
      </c>
      <c r="AH4862" s="16" t="s">
        <v>2074</v>
      </c>
    </row>
    <row r="4863" customFormat="false" ht="15" hidden="false" customHeight="false" outlineLevel="0" collapsed="false">
      <c r="A4863" s="16" t="s">
        <v>15038</v>
      </c>
      <c r="B4863" s="17" t="s">
        <v>15039</v>
      </c>
      <c r="C4863" s="16" t="s">
        <v>15040</v>
      </c>
      <c r="D4863" s="16" t="s">
        <v>7540</v>
      </c>
      <c r="E4863" s="18" t="n">
        <v>1</v>
      </c>
      <c r="F4863" s="16" t="s">
        <v>41</v>
      </c>
      <c r="G4863" s="18" t="n">
        <v>3</v>
      </c>
      <c r="H4863" s="16" t="n">
        <v>1.5</v>
      </c>
      <c r="I4863" s="18" t="n">
        <v>1</v>
      </c>
      <c r="J4863" s="19" t="n">
        <v>21.895</v>
      </c>
      <c r="K4863" s="19" t="n">
        <v>21.895</v>
      </c>
      <c r="L4863" s="19" t="n">
        <v>21.895</v>
      </c>
      <c r="M4863" s="19" t="n">
        <f aca="false">IF(J4863&gt;0,J4863,K4863)*E4863</f>
        <v>21.895</v>
      </c>
      <c r="N4863" s="20"/>
      <c r="O4863" s="21" t="str">
        <f aca="false">IF(R4863="","",ROUND(R4863*(1-Premissas!$B$4),4))</f>
        <v/>
      </c>
      <c r="P4863" s="22"/>
      <c r="Q4863" s="22"/>
      <c r="R4863" s="23"/>
      <c r="S4863" s="24"/>
      <c r="T4863" s="24"/>
      <c r="U4863" s="25"/>
      <c r="V4863" s="19" t="str">
        <f aca="false">IF(COUNT(N4863:Q4863)=0,"",MIN(N4863:Q4863))</f>
        <v/>
      </c>
      <c r="W4863" s="16" t="str">
        <f aca="false">IF(V4863="","",INDEX($N$4:$Q$4,MATCH(V4863,N4863:Q4863,0)))</f>
        <v/>
      </c>
      <c r="X4863" s="19" t="str">
        <f aca="false">IF(COUNT(N4863:Q4863)&lt;2,"",SMALL(N4863:Q4863,2))</f>
        <v/>
      </c>
      <c r="Y4863" s="26" t="str">
        <f aca="false">IF(OR(V4863="",M4863=0),"",V4863/M4863-1)</f>
        <v/>
      </c>
      <c r="Z4863" s="26" t="str">
        <f aca="false">IF(OR(V4863="",L4863=""),"",V4863/(L4863*E4863)-1)</f>
        <v/>
      </c>
      <c r="AA4863" s="16" t="str">
        <f aca="false">IF(V4863="","SEM OFERTA",IF(OR(Y4863&gt;Premissas!$B$11,Y4863&lt;Premissas!$B$12),"VERIFICAR - UNIDADE/EMBALAGEM",IF(Y4863&gt;Premissas!$B$6,"NÃO COMPRAR - REAJUSTE &gt;5%","COMPRAR")))</f>
        <v>SEM OFERTA</v>
      </c>
      <c r="AB4863" s="18" t="str">
        <f aca="false">IF(W4863="DIMEC",S4863,IF(W4863="MEDCENTRO",U4863,""))</f>
        <v/>
      </c>
      <c r="AC4863" s="18" t="n">
        <f aca="false">IF(AA4863&lt;&gt;"COMPRAR",0,IF(AB4863="",I4863,MIN(I4863,AB4863)))</f>
        <v>0</v>
      </c>
      <c r="AD4863" s="19" t="n">
        <f aca="false">IF(AC4863&gt;0,AC4863*V4863,0)</f>
        <v>0</v>
      </c>
      <c r="AE4863" s="19" t="n">
        <f aca="false">IF(AC4863&gt;0,(M4863-V4863)*AC4863,0)</f>
        <v>0</v>
      </c>
      <c r="AF4863" s="16" t="str">
        <f aca="false">IF(AA4863&lt;&gt;"COMPRAR","",IF(AB4863="",IF(X4863="","",IF(X4863-V4863&lt;0.01,"EMPATE TÉCNICO","")),IF(AB4863&lt;I4863,"ESTOQUE INSUFICIENTE",IF(X4863="","",IF(X4863-V4863&lt;0.01,"EMPATE TÉCNICO","")))))</f>
        <v/>
      </c>
      <c r="AG4863" s="16" t="s">
        <v>547</v>
      </c>
      <c r="AH4863" s="16" t="s">
        <v>2074</v>
      </c>
    </row>
    <row r="4864" customFormat="false" ht="15" hidden="false" customHeight="false" outlineLevel="0" collapsed="false">
      <c r="A4864" s="16" t="s">
        <v>15041</v>
      </c>
      <c r="B4864" s="17" t="s">
        <v>15042</v>
      </c>
      <c r="C4864" s="16" t="s">
        <v>15043</v>
      </c>
      <c r="D4864" s="16" t="s">
        <v>5113</v>
      </c>
      <c r="E4864" s="18" t="n">
        <v>1</v>
      </c>
      <c r="F4864" s="16" t="s">
        <v>41</v>
      </c>
      <c r="G4864" s="18" t="n">
        <v>0</v>
      </c>
      <c r="H4864" s="16" t="n">
        <v>2.1</v>
      </c>
      <c r="I4864" s="18" t="n">
        <v>6</v>
      </c>
      <c r="J4864" s="19" t="n">
        <v>64.35</v>
      </c>
      <c r="K4864" s="19" t="n">
        <v>64.35</v>
      </c>
      <c r="L4864" s="19" t="n">
        <v>64.35</v>
      </c>
      <c r="M4864" s="19" t="n">
        <f aca="false">IF(J4864&gt;0,J4864,K4864)*E4864</f>
        <v>64.35</v>
      </c>
      <c r="N4864" s="20"/>
      <c r="O4864" s="21" t="str">
        <f aca="false">IF(R4864="","",ROUND(R4864*(1-Premissas!$B$4),4))</f>
        <v/>
      </c>
      <c r="P4864" s="22"/>
      <c r="Q4864" s="22"/>
      <c r="R4864" s="23"/>
      <c r="S4864" s="24"/>
      <c r="T4864" s="24"/>
      <c r="U4864" s="25"/>
      <c r="V4864" s="19" t="str">
        <f aca="false">IF(COUNT(N4864:Q4864)=0,"",MIN(N4864:Q4864))</f>
        <v/>
      </c>
      <c r="W4864" s="16" t="str">
        <f aca="false">IF(V4864="","",INDEX($N$4:$Q$4,MATCH(V4864,N4864:Q4864,0)))</f>
        <v/>
      </c>
      <c r="X4864" s="19" t="str">
        <f aca="false">IF(COUNT(N4864:Q4864)&lt;2,"",SMALL(N4864:Q4864,2))</f>
        <v/>
      </c>
      <c r="Y4864" s="26" t="str">
        <f aca="false">IF(OR(V4864="",M4864=0),"",V4864/M4864-1)</f>
        <v/>
      </c>
      <c r="Z4864" s="26" t="str">
        <f aca="false">IF(OR(V4864="",L4864=""),"",V4864/(L4864*E4864)-1)</f>
        <v/>
      </c>
      <c r="AA4864" s="16" t="str">
        <f aca="false">IF(V4864="","SEM OFERTA",IF(OR(Y4864&gt;Premissas!$B$11,Y4864&lt;Premissas!$B$12),"VERIFICAR - UNIDADE/EMBALAGEM",IF(Y4864&gt;Premissas!$B$6,"NÃO COMPRAR - REAJUSTE &gt;5%","COMPRAR")))</f>
        <v>SEM OFERTA</v>
      </c>
      <c r="AB4864" s="18" t="str">
        <f aca="false">IF(W4864="DIMEC",S4864,IF(W4864="MEDCENTRO",U4864,""))</f>
        <v/>
      </c>
      <c r="AC4864" s="18" t="n">
        <f aca="false">IF(AA4864&lt;&gt;"COMPRAR",0,IF(AB4864="",I4864,MIN(I4864,AB4864)))</f>
        <v>0</v>
      </c>
      <c r="AD4864" s="19" t="n">
        <f aca="false">IF(AC4864&gt;0,AC4864*V4864,0)</f>
        <v>0</v>
      </c>
      <c r="AE4864" s="19" t="n">
        <f aca="false">IF(AC4864&gt;0,(M4864-V4864)*AC4864,0)</f>
        <v>0</v>
      </c>
      <c r="AF4864" s="16" t="str">
        <f aca="false">IF(AA4864&lt;&gt;"COMPRAR","",IF(AB4864="",IF(X4864="","",IF(X4864-V4864&lt;0.01,"EMPATE TÉCNICO","")),IF(AB4864&lt;I4864,"ESTOQUE INSUFICIENTE",IF(X4864="","",IF(X4864-V4864&lt;0.01,"EMPATE TÉCNICO","")))))</f>
        <v/>
      </c>
      <c r="AG4864" s="16" t="s">
        <v>547</v>
      </c>
      <c r="AH4864" s="16" t="s">
        <v>2074</v>
      </c>
    </row>
    <row r="4865" customFormat="false" ht="15" hidden="false" customHeight="false" outlineLevel="0" collapsed="false">
      <c r="A4865" s="16" t="s">
        <v>15044</v>
      </c>
      <c r="B4865" s="17" t="s">
        <v>15045</v>
      </c>
      <c r="C4865" s="16" t="s">
        <v>15046</v>
      </c>
      <c r="D4865" s="16" t="s">
        <v>15047</v>
      </c>
      <c r="E4865" s="18" t="n">
        <v>1</v>
      </c>
      <c r="F4865" s="16" t="s">
        <v>42</v>
      </c>
      <c r="G4865" s="18" t="n">
        <v>7</v>
      </c>
      <c r="H4865" s="16" t="n">
        <v>3.6</v>
      </c>
      <c r="I4865" s="18" t="n">
        <v>3</v>
      </c>
      <c r="J4865" s="19" t="n">
        <v>16.95</v>
      </c>
      <c r="K4865" s="19" t="n">
        <v>16.95</v>
      </c>
      <c r="L4865" s="19" t="n">
        <v>16.95</v>
      </c>
      <c r="M4865" s="19" t="n">
        <f aca="false">IF(J4865&gt;0,J4865,K4865)*E4865</f>
        <v>16.95</v>
      </c>
      <c r="N4865" s="20"/>
      <c r="O4865" s="21" t="str">
        <f aca="false">IF(R4865="","",ROUND(R4865*(1-Premissas!$B$4),4))</f>
        <v/>
      </c>
      <c r="P4865" s="22"/>
      <c r="Q4865" s="22"/>
      <c r="R4865" s="23"/>
      <c r="S4865" s="24"/>
      <c r="T4865" s="24"/>
      <c r="U4865" s="25"/>
      <c r="V4865" s="19" t="str">
        <f aca="false">IF(COUNT(N4865:Q4865)=0,"",MIN(N4865:Q4865))</f>
        <v/>
      </c>
      <c r="W4865" s="16" t="str">
        <f aca="false">IF(V4865="","",INDEX($N$4:$Q$4,MATCH(V4865,N4865:Q4865,0)))</f>
        <v/>
      </c>
      <c r="X4865" s="19" t="str">
        <f aca="false">IF(COUNT(N4865:Q4865)&lt;2,"",SMALL(N4865:Q4865,2))</f>
        <v/>
      </c>
      <c r="Y4865" s="26" t="str">
        <f aca="false">IF(OR(V4865="",M4865=0),"",V4865/M4865-1)</f>
        <v/>
      </c>
      <c r="Z4865" s="26" t="str">
        <f aca="false">IF(OR(V4865="",L4865=""),"",V4865/(L4865*E4865)-1)</f>
        <v/>
      </c>
      <c r="AA4865" s="16" t="str">
        <f aca="false">IF(V4865="","SEM OFERTA",IF(OR(Y4865&gt;Premissas!$B$11,Y4865&lt;Premissas!$B$12),"VERIFICAR - UNIDADE/EMBALAGEM",IF(Y4865&gt;Premissas!$B$6,"NÃO COMPRAR - REAJUSTE &gt;5%","COMPRAR")))</f>
        <v>SEM OFERTA</v>
      </c>
      <c r="AB4865" s="18" t="str">
        <f aca="false">IF(W4865="DIMEC",S4865,IF(W4865="MEDCENTRO",U4865,""))</f>
        <v/>
      </c>
      <c r="AC4865" s="18" t="n">
        <f aca="false">IF(AA4865&lt;&gt;"COMPRAR",0,IF(AB4865="",I4865,MIN(I4865,AB4865)))</f>
        <v>0</v>
      </c>
      <c r="AD4865" s="19" t="n">
        <f aca="false">IF(AC4865&gt;0,AC4865*V4865,0)</f>
        <v>0</v>
      </c>
      <c r="AE4865" s="19" t="n">
        <f aca="false">IF(AC4865&gt;0,(M4865-V4865)*AC4865,0)</f>
        <v>0</v>
      </c>
      <c r="AF4865" s="16" t="str">
        <f aca="false">IF(AA4865&lt;&gt;"COMPRAR","",IF(AB4865="",IF(X4865="","",IF(X4865-V4865&lt;0.01,"EMPATE TÉCNICO","")),IF(AB4865&lt;I4865,"ESTOQUE INSUFICIENTE",IF(X4865="","",IF(X4865-V4865&lt;0.01,"EMPATE TÉCNICO","")))))</f>
        <v/>
      </c>
      <c r="AG4865" s="16" t="s">
        <v>547</v>
      </c>
      <c r="AH4865" s="16" t="s">
        <v>2074</v>
      </c>
    </row>
    <row r="4866" customFormat="false" ht="15" hidden="false" customHeight="false" outlineLevel="0" collapsed="false">
      <c r="A4866" s="16" t="s">
        <v>15048</v>
      </c>
      <c r="B4866" s="17" t="s">
        <v>15049</v>
      </c>
      <c r="C4866" s="16" t="s">
        <v>15050</v>
      </c>
      <c r="D4866" s="16" t="s">
        <v>7540</v>
      </c>
      <c r="E4866" s="18" t="n">
        <v>1</v>
      </c>
      <c r="F4866" s="16" t="s">
        <v>42</v>
      </c>
      <c r="G4866" s="18" t="n">
        <v>0</v>
      </c>
      <c r="H4866" s="16" t="n">
        <v>0.2</v>
      </c>
      <c r="I4866" s="18" t="n">
        <v>1</v>
      </c>
      <c r="J4866" s="19" t="n">
        <v>130.11</v>
      </c>
      <c r="K4866" s="19" t="n">
        <v>130.11</v>
      </c>
      <c r="L4866" s="19" t="n">
        <v>130.11</v>
      </c>
      <c r="M4866" s="19" t="n">
        <f aca="false">IF(J4866&gt;0,J4866,K4866)*E4866</f>
        <v>130.11</v>
      </c>
      <c r="N4866" s="20"/>
      <c r="O4866" s="21" t="str">
        <f aca="false">IF(R4866="","",ROUND(R4866*(1-Premissas!$B$4),4))</f>
        <v/>
      </c>
      <c r="P4866" s="22"/>
      <c r="Q4866" s="22"/>
      <c r="R4866" s="23"/>
      <c r="S4866" s="24"/>
      <c r="T4866" s="24"/>
      <c r="U4866" s="25"/>
      <c r="V4866" s="19" t="str">
        <f aca="false">IF(COUNT(N4866:Q4866)=0,"",MIN(N4866:Q4866))</f>
        <v/>
      </c>
      <c r="W4866" s="16" t="str">
        <f aca="false">IF(V4866="","",INDEX($N$4:$Q$4,MATCH(V4866,N4866:Q4866,0)))</f>
        <v/>
      </c>
      <c r="X4866" s="19" t="str">
        <f aca="false">IF(COUNT(N4866:Q4866)&lt;2,"",SMALL(N4866:Q4866,2))</f>
        <v/>
      </c>
      <c r="Y4866" s="26" t="str">
        <f aca="false">IF(OR(V4866="",M4866=0),"",V4866/M4866-1)</f>
        <v/>
      </c>
      <c r="Z4866" s="26" t="str">
        <f aca="false">IF(OR(V4866="",L4866=""),"",V4866/(L4866*E4866)-1)</f>
        <v/>
      </c>
      <c r="AA4866" s="16" t="str">
        <f aca="false">IF(V4866="","SEM OFERTA",IF(OR(Y4866&gt;Premissas!$B$11,Y4866&lt;Premissas!$B$12),"VERIFICAR - UNIDADE/EMBALAGEM",IF(Y4866&gt;Premissas!$B$6,"NÃO COMPRAR - REAJUSTE &gt;5%","COMPRAR")))</f>
        <v>SEM OFERTA</v>
      </c>
      <c r="AB4866" s="18" t="str">
        <f aca="false">IF(W4866="DIMEC",S4866,IF(W4866="MEDCENTRO",U4866,""))</f>
        <v/>
      </c>
      <c r="AC4866" s="18" t="n">
        <f aca="false">IF(AA4866&lt;&gt;"COMPRAR",0,IF(AB4866="",I4866,MIN(I4866,AB4866)))</f>
        <v>0</v>
      </c>
      <c r="AD4866" s="19" t="n">
        <f aca="false">IF(AC4866&gt;0,AC4866*V4866,0)</f>
        <v>0</v>
      </c>
      <c r="AE4866" s="19" t="n">
        <f aca="false">IF(AC4866&gt;0,(M4866-V4866)*AC4866,0)</f>
        <v>0</v>
      </c>
      <c r="AF4866" s="16" t="str">
        <f aca="false">IF(AA4866&lt;&gt;"COMPRAR","",IF(AB4866="",IF(X4866="","",IF(X4866-V4866&lt;0.01,"EMPATE TÉCNICO","")),IF(AB4866&lt;I4866,"ESTOQUE INSUFICIENTE",IF(X4866="","",IF(X4866-V4866&lt;0.01,"EMPATE TÉCNICO","")))))</f>
        <v/>
      </c>
      <c r="AG4866" s="16" t="s">
        <v>547</v>
      </c>
      <c r="AH4866" s="16" t="s">
        <v>2074</v>
      </c>
    </row>
    <row r="4867" customFormat="false" ht="15" hidden="false" customHeight="false" outlineLevel="0" collapsed="false">
      <c r="A4867" s="16" t="s">
        <v>15051</v>
      </c>
      <c r="B4867" s="17" t="s">
        <v>15052</v>
      </c>
      <c r="C4867" s="16" t="s">
        <v>15053</v>
      </c>
      <c r="D4867" s="16" t="s">
        <v>15054</v>
      </c>
      <c r="E4867" s="18" t="n">
        <v>1</v>
      </c>
      <c r="F4867" s="16" t="s">
        <v>42</v>
      </c>
      <c r="G4867" s="18" t="n">
        <v>0</v>
      </c>
      <c r="H4867" s="16" t="n">
        <v>0.4</v>
      </c>
      <c r="I4867" s="18" t="n">
        <v>1</v>
      </c>
      <c r="J4867" s="19" t="n">
        <v>30.17</v>
      </c>
      <c r="K4867" s="19" t="n">
        <v>30.17</v>
      </c>
      <c r="L4867" s="19" t="n">
        <v>30.17</v>
      </c>
      <c r="M4867" s="19" t="n">
        <f aca="false">IF(J4867&gt;0,J4867,K4867)*E4867</f>
        <v>30.17</v>
      </c>
      <c r="N4867" s="20"/>
      <c r="O4867" s="21" t="str">
        <f aca="false">IF(R4867="","",ROUND(R4867*(1-Premissas!$B$4),4))</f>
        <v/>
      </c>
      <c r="P4867" s="22"/>
      <c r="Q4867" s="22"/>
      <c r="R4867" s="23"/>
      <c r="S4867" s="24"/>
      <c r="T4867" s="24"/>
      <c r="U4867" s="25"/>
      <c r="V4867" s="19" t="str">
        <f aca="false">IF(COUNT(N4867:Q4867)=0,"",MIN(N4867:Q4867))</f>
        <v/>
      </c>
      <c r="W4867" s="16" t="str">
        <f aca="false">IF(V4867="","",INDEX($N$4:$Q$4,MATCH(V4867,N4867:Q4867,0)))</f>
        <v/>
      </c>
      <c r="X4867" s="19" t="str">
        <f aca="false">IF(COUNT(N4867:Q4867)&lt;2,"",SMALL(N4867:Q4867,2))</f>
        <v/>
      </c>
      <c r="Y4867" s="26" t="str">
        <f aca="false">IF(OR(V4867="",M4867=0),"",V4867/M4867-1)</f>
        <v/>
      </c>
      <c r="Z4867" s="26" t="str">
        <f aca="false">IF(OR(V4867="",L4867=""),"",V4867/(L4867*E4867)-1)</f>
        <v/>
      </c>
      <c r="AA4867" s="16" t="str">
        <f aca="false">IF(V4867="","SEM OFERTA",IF(OR(Y4867&gt;Premissas!$B$11,Y4867&lt;Premissas!$B$12),"VERIFICAR - UNIDADE/EMBALAGEM",IF(Y4867&gt;Premissas!$B$6,"NÃO COMPRAR - REAJUSTE &gt;5%","COMPRAR")))</f>
        <v>SEM OFERTA</v>
      </c>
      <c r="AB4867" s="18" t="str">
        <f aca="false">IF(W4867="DIMEC",S4867,IF(W4867="MEDCENTRO",U4867,""))</f>
        <v/>
      </c>
      <c r="AC4867" s="18" t="n">
        <f aca="false">IF(AA4867&lt;&gt;"COMPRAR",0,IF(AB4867="",I4867,MIN(I4867,AB4867)))</f>
        <v>0</v>
      </c>
      <c r="AD4867" s="19" t="n">
        <f aca="false">IF(AC4867&gt;0,AC4867*V4867,0)</f>
        <v>0</v>
      </c>
      <c r="AE4867" s="19" t="n">
        <f aca="false">IF(AC4867&gt;0,(M4867-V4867)*AC4867,0)</f>
        <v>0</v>
      </c>
      <c r="AF4867" s="16" t="str">
        <f aca="false">IF(AA4867&lt;&gt;"COMPRAR","",IF(AB4867="",IF(X4867="","",IF(X4867-V4867&lt;0.01,"EMPATE TÉCNICO","")),IF(AB4867&lt;I4867,"ESTOQUE INSUFICIENTE",IF(X4867="","",IF(X4867-V4867&lt;0.01,"EMPATE TÉCNICO","")))))</f>
        <v/>
      </c>
      <c r="AG4867" s="16" t="s">
        <v>547</v>
      </c>
      <c r="AH4867" s="16" t="s">
        <v>2074</v>
      </c>
    </row>
    <row r="4868" customFormat="false" ht="15" hidden="false" customHeight="false" outlineLevel="0" collapsed="false">
      <c r="A4868" s="16" t="s">
        <v>15055</v>
      </c>
      <c r="B4868" s="17" t="s">
        <v>15056</v>
      </c>
      <c r="C4868" s="16" t="s">
        <v>15057</v>
      </c>
      <c r="D4868" s="16" t="s">
        <v>13386</v>
      </c>
      <c r="E4868" s="18" t="n">
        <v>1</v>
      </c>
      <c r="F4868" s="16" t="s">
        <v>41</v>
      </c>
      <c r="G4868" s="18" t="n">
        <v>23</v>
      </c>
      <c r="H4868" s="16" t="n">
        <v>13.1</v>
      </c>
      <c r="I4868" s="18" t="n">
        <v>11</v>
      </c>
      <c r="J4868" s="19" t="n">
        <v>21.23</v>
      </c>
      <c r="K4868" s="19" t="n">
        <v>21.23</v>
      </c>
      <c r="L4868" s="19" t="n">
        <v>21.23</v>
      </c>
      <c r="M4868" s="19" t="n">
        <f aca="false">IF(J4868&gt;0,J4868,K4868)*E4868</f>
        <v>21.23</v>
      </c>
      <c r="N4868" s="20"/>
      <c r="O4868" s="21" t="str">
        <f aca="false">IF(R4868="","",ROUND(R4868*(1-Premissas!$B$4),4))</f>
        <v/>
      </c>
      <c r="P4868" s="22"/>
      <c r="Q4868" s="22"/>
      <c r="R4868" s="23"/>
      <c r="S4868" s="24"/>
      <c r="T4868" s="24"/>
      <c r="U4868" s="25"/>
      <c r="V4868" s="19" t="str">
        <f aca="false">IF(COUNT(N4868:Q4868)=0,"",MIN(N4868:Q4868))</f>
        <v/>
      </c>
      <c r="W4868" s="16" t="str">
        <f aca="false">IF(V4868="","",INDEX($N$4:$Q$4,MATCH(V4868,N4868:Q4868,0)))</f>
        <v/>
      </c>
      <c r="X4868" s="19" t="str">
        <f aca="false">IF(COUNT(N4868:Q4868)&lt;2,"",SMALL(N4868:Q4868,2))</f>
        <v/>
      </c>
      <c r="Y4868" s="26" t="str">
        <f aca="false">IF(OR(V4868="",M4868=0),"",V4868/M4868-1)</f>
        <v/>
      </c>
      <c r="Z4868" s="26" t="str">
        <f aca="false">IF(OR(V4868="",L4868=""),"",V4868/(L4868*E4868)-1)</f>
        <v/>
      </c>
      <c r="AA4868" s="16" t="str">
        <f aca="false">IF(V4868="","SEM OFERTA",IF(OR(Y4868&gt;Premissas!$B$11,Y4868&lt;Premissas!$B$12),"VERIFICAR - UNIDADE/EMBALAGEM",IF(Y4868&gt;Premissas!$B$6,"NÃO COMPRAR - REAJUSTE &gt;5%","COMPRAR")))</f>
        <v>SEM OFERTA</v>
      </c>
      <c r="AB4868" s="18" t="str">
        <f aca="false">IF(W4868="DIMEC",S4868,IF(W4868="MEDCENTRO",U4868,""))</f>
        <v/>
      </c>
      <c r="AC4868" s="18" t="n">
        <f aca="false">IF(AA4868&lt;&gt;"COMPRAR",0,IF(AB4868="",I4868,MIN(I4868,AB4868)))</f>
        <v>0</v>
      </c>
      <c r="AD4868" s="19" t="n">
        <f aca="false">IF(AC4868&gt;0,AC4868*V4868,0)</f>
        <v>0</v>
      </c>
      <c r="AE4868" s="19" t="n">
        <f aca="false">IF(AC4868&gt;0,(M4868-V4868)*AC4868,0)</f>
        <v>0</v>
      </c>
      <c r="AF4868" s="16" t="str">
        <f aca="false">IF(AA4868&lt;&gt;"COMPRAR","",IF(AB4868="",IF(X4868="","",IF(X4868-V4868&lt;0.01,"EMPATE TÉCNICO","")),IF(AB4868&lt;I4868,"ESTOQUE INSUFICIENTE",IF(X4868="","",IF(X4868-V4868&lt;0.01,"EMPATE TÉCNICO","")))))</f>
        <v/>
      </c>
      <c r="AG4868" s="16" t="s">
        <v>547</v>
      </c>
      <c r="AH4868" s="16" t="s">
        <v>2074</v>
      </c>
    </row>
    <row r="4869" customFormat="false" ht="15" hidden="false" customHeight="false" outlineLevel="0" collapsed="false">
      <c r="A4869" s="16" t="s">
        <v>15058</v>
      </c>
      <c r="B4869" s="17" t="s">
        <v>15059</v>
      </c>
      <c r="C4869" s="16" t="s">
        <v>15060</v>
      </c>
      <c r="D4869" s="16" t="s">
        <v>13588</v>
      </c>
      <c r="E4869" s="18" t="n">
        <v>1</v>
      </c>
      <c r="F4869" s="16" t="s">
        <v>41</v>
      </c>
      <c r="G4869" s="18" t="n">
        <v>3</v>
      </c>
      <c r="H4869" s="16" t="n">
        <v>17.1</v>
      </c>
      <c r="I4869" s="18" t="n">
        <v>41</v>
      </c>
      <c r="J4869" s="19" t="n">
        <v>11.9371428571429</v>
      </c>
      <c r="K4869" s="19" t="n">
        <v>11.9371428571429</v>
      </c>
      <c r="L4869" s="19" t="n">
        <v>11.9371</v>
      </c>
      <c r="M4869" s="19" t="n">
        <f aca="false">IF(J4869&gt;0,J4869,K4869)*E4869</f>
        <v>11.9371428571429</v>
      </c>
      <c r="N4869" s="20"/>
      <c r="O4869" s="21" t="str">
        <f aca="false">IF(R4869="","",ROUND(R4869*(1-Premissas!$B$4),4))</f>
        <v/>
      </c>
      <c r="P4869" s="22"/>
      <c r="Q4869" s="22"/>
      <c r="R4869" s="23"/>
      <c r="S4869" s="24"/>
      <c r="T4869" s="24"/>
      <c r="U4869" s="25"/>
      <c r="V4869" s="19" t="str">
        <f aca="false">IF(COUNT(N4869:Q4869)=0,"",MIN(N4869:Q4869))</f>
        <v/>
      </c>
      <c r="W4869" s="16" t="str">
        <f aca="false">IF(V4869="","",INDEX($N$4:$Q$4,MATCH(V4869,N4869:Q4869,0)))</f>
        <v/>
      </c>
      <c r="X4869" s="19" t="str">
        <f aca="false">IF(COUNT(N4869:Q4869)&lt;2,"",SMALL(N4869:Q4869,2))</f>
        <v/>
      </c>
      <c r="Y4869" s="26" t="str">
        <f aca="false">IF(OR(V4869="",M4869=0),"",V4869/M4869-1)</f>
        <v/>
      </c>
      <c r="Z4869" s="26" t="str">
        <f aca="false">IF(OR(V4869="",L4869=""),"",V4869/(L4869*E4869)-1)</f>
        <v/>
      </c>
      <c r="AA4869" s="16" t="str">
        <f aca="false">IF(V4869="","SEM OFERTA",IF(OR(Y4869&gt;Premissas!$B$11,Y4869&lt;Premissas!$B$12),"VERIFICAR - UNIDADE/EMBALAGEM",IF(Y4869&gt;Premissas!$B$6,"NÃO COMPRAR - REAJUSTE &gt;5%","COMPRAR")))</f>
        <v>SEM OFERTA</v>
      </c>
      <c r="AB4869" s="18" t="str">
        <f aca="false">IF(W4869="DIMEC",S4869,IF(W4869="MEDCENTRO",U4869,""))</f>
        <v/>
      </c>
      <c r="AC4869" s="18" t="n">
        <f aca="false">IF(AA4869&lt;&gt;"COMPRAR",0,IF(AB4869="",I4869,MIN(I4869,AB4869)))</f>
        <v>0</v>
      </c>
      <c r="AD4869" s="19" t="n">
        <f aca="false">IF(AC4869&gt;0,AC4869*V4869,0)</f>
        <v>0</v>
      </c>
      <c r="AE4869" s="19" t="n">
        <f aca="false">IF(AC4869&gt;0,(M4869-V4869)*AC4869,0)</f>
        <v>0</v>
      </c>
      <c r="AF4869" s="16" t="str">
        <f aca="false">IF(AA4869&lt;&gt;"COMPRAR","",IF(AB4869="",IF(X4869="","",IF(X4869-V4869&lt;0.01,"EMPATE TÉCNICO","")),IF(AB4869&lt;I4869,"ESTOQUE INSUFICIENTE",IF(X4869="","",IF(X4869-V4869&lt;0.01,"EMPATE TÉCNICO","")))))</f>
        <v/>
      </c>
      <c r="AG4869" s="16" t="s">
        <v>547</v>
      </c>
      <c r="AH4869" s="16" t="s">
        <v>2074</v>
      </c>
    </row>
    <row r="4870" customFormat="false" ht="15" hidden="false" customHeight="false" outlineLevel="0" collapsed="false">
      <c r="A4870" s="16" t="s">
        <v>15061</v>
      </c>
      <c r="B4870" s="17" t="s">
        <v>15062</v>
      </c>
      <c r="C4870" s="16" t="s">
        <v>15063</v>
      </c>
      <c r="D4870" s="16" t="s">
        <v>13588</v>
      </c>
      <c r="E4870" s="18" t="n">
        <v>1</v>
      </c>
      <c r="F4870" s="16" t="s">
        <v>41</v>
      </c>
      <c r="G4870" s="18" t="n">
        <v>7</v>
      </c>
      <c r="H4870" s="16" t="n">
        <v>3.2</v>
      </c>
      <c r="I4870" s="18" t="n">
        <v>2</v>
      </c>
      <c r="J4870" s="19" t="n">
        <v>33.19</v>
      </c>
      <c r="K4870" s="19" t="n">
        <v>33.19</v>
      </c>
      <c r="L4870" s="19" t="n">
        <v>22.3217</v>
      </c>
      <c r="M4870" s="19" t="n">
        <f aca="false">IF(J4870&gt;0,J4870,K4870)*E4870</f>
        <v>33.19</v>
      </c>
      <c r="N4870" s="20"/>
      <c r="O4870" s="21" t="str">
        <f aca="false">IF(R4870="","",ROUND(R4870*(1-Premissas!$B$4),4))</f>
        <v/>
      </c>
      <c r="P4870" s="22"/>
      <c r="Q4870" s="22"/>
      <c r="R4870" s="23"/>
      <c r="S4870" s="24"/>
      <c r="T4870" s="24"/>
      <c r="U4870" s="25"/>
      <c r="V4870" s="19" t="str">
        <f aca="false">IF(COUNT(N4870:Q4870)=0,"",MIN(N4870:Q4870))</f>
        <v/>
      </c>
      <c r="W4870" s="16" t="str">
        <f aca="false">IF(V4870="","",INDEX($N$4:$Q$4,MATCH(V4870,N4870:Q4870,0)))</f>
        <v/>
      </c>
      <c r="X4870" s="19" t="str">
        <f aca="false">IF(COUNT(N4870:Q4870)&lt;2,"",SMALL(N4870:Q4870,2))</f>
        <v/>
      </c>
      <c r="Y4870" s="26" t="str">
        <f aca="false">IF(OR(V4870="",M4870=0),"",V4870/M4870-1)</f>
        <v/>
      </c>
      <c r="Z4870" s="26" t="str">
        <f aca="false">IF(OR(V4870="",L4870=""),"",V4870/(L4870*E4870)-1)</f>
        <v/>
      </c>
      <c r="AA4870" s="16" t="str">
        <f aca="false">IF(V4870="","SEM OFERTA",IF(OR(Y4870&gt;Premissas!$B$11,Y4870&lt;Premissas!$B$12),"VERIFICAR - UNIDADE/EMBALAGEM",IF(Y4870&gt;Premissas!$B$6,"NÃO COMPRAR - REAJUSTE &gt;5%","COMPRAR")))</f>
        <v>SEM OFERTA</v>
      </c>
      <c r="AB4870" s="18" t="str">
        <f aca="false">IF(W4870="DIMEC",S4870,IF(W4870="MEDCENTRO",U4870,""))</f>
        <v/>
      </c>
      <c r="AC4870" s="18" t="n">
        <f aca="false">IF(AA4870&lt;&gt;"COMPRAR",0,IF(AB4870="",I4870,MIN(I4870,AB4870)))</f>
        <v>0</v>
      </c>
      <c r="AD4870" s="19" t="n">
        <f aca="false">IF(AC4870&gt;0,AC4870*V4870,0)</f>
        <v>0</v>
      </c>
      <c r="AE4870" s="19" t="n">
        <f aca="false">IF(AC4870&gt;0,(M4870-V4870)*AC4870,0)</f>
        <v>0</v>
      </c>
      <c r="AF4870" s="16" t="str">
        <f aca="false">IF(AA4870&lt;&gt;"COMPRAR","",IF(AB4870="",IF(X4870="","",IF(X4870-V4870&lt;0.01,"EMPATE TÉCNICO","")),IF(AB4870&lt;I4870,"ESTOQUE INSUFICIENTE",IF(X4870="","",IF(X4870-V4870&lt;0.01,"EMPATE TÉCNICO","")))))</f>
        <v/>
      </c>
      <c r="AG4870" s="16" t="s">
        <v>547</v>
      </c>
      <c r="AH4870" s="16" t="s">
        <v>2074</v>
      </c>
    </row>
    <row r="4871" customFormat="false" ht="15" hidden="false" customHeight="false" outlineLevel="0" collapsed="false">
      <c r="A4871" s="16" t="s">
        <v>15064</v>
      </c>
      <c r="B4871" s="17" t="s">
        <v>15065</v>
      </c>
      <c r="C4871" s="16" t="s">
        <v>15066</v>
      </c>
      <c r="D4871" s="16" t="s">
        <v>15067</v>
      </c>
      <c r="E4871" s="18" t="n">
        <v>1</v>
      </c>
      <c r="F4871" s="16" t="s">
        <v>41</v>
      </c>
      <c r="G4871" s="18" t="n">
        <v>0</v>
      </c>
      <c r="H4871" s="16" t="n">
        <v>9.5</v>
      </c>
      <c r="I4871" s="18" t="n">
        <v>25</v>
      </c>
      <c r="J4871" s="19" t="n">
        <v>21.37</v>
      </c>
      <c r="K4871" s="19" t="n">
        <v>21.37</v>
      </c>
      <c r="L4871" s="19" t="n">
        <v>21.3667</v>
      </c>
      <c r="M4871" s="19" t="n">
        <f aca="false">IF(J4871&gt;0,J4871,K4871)*E4871</f>
        <v>21.37</v>
      </c>
      <c r="N4871" s="20"/>
      <c r="O4871" s="21" t="str">
        <f aca="false">IF(R4871="","",ROUND(R4871*(1-Premissas!$B$4),4))</f>
        <v/>
      </c>
      <c r="P4871" s="22"/>
      <c r="Q4871" s="22"/>
      <c r="R4871" s="23"/>
      <c r="S4871" s="24"/>
      <c r="T4871" s="24"/>
      <c r="U4871" s="25"/>
      <c r="V4871" s="19" t="str">
        <f aca="false">IF(COUNT(N4871:Q4871)=0,"",MIN(N4871:Q4871))</f>
        <v/>
      </c>
      <c r="W4871" s="16" t="str">
        <f aca="false">IF(V4871="","",INDEX($N$4:$Q$4,MATCH(V4871,N4871:Q4871,0)))</f>
        <v/>
      </c>
      <c r="X4871" s="19" t="str">
        <f aca="false">IF(COUNT(N4871:Q4871)&lt;2,"",SMALL(N4871:Q4871,2))</f>
        <v/>
      </c>
      <c r="Y4871" s="26" t="str">
        <f aca="false">IF(OR(V4871="",M4871=0),"",V4871/M4871-1)</f>
        <v/>
      </c>
      <c r="Z4871" s="26" t="str">
        <f aca="false">IF(OR(V4871="",L4871=""),"",V4871/(L4871*E4871)-1)</f>
        <v/>
      </c>
      <c r="AA4871" s="16" t="str">
        <f aca="false">IF(V4871="","SEM OFERTA",IF(OR(Y4871&gt;Premissas!$B$11,Y4871&lt;Premissas!$B$12),"VERIFICAR - UNIDADE/EMBALAGEM",IF(Y4871&gt;Premissas!$B$6,"NÃO COMPRAR - REAJUSTE &gt;5%","COMPRAR")))</f>
        <v>SEM OFERTA</v>
      </c>
      <c r="AB4871" s="18" t="str">
        <f aca="false">IF(W4871="DIMEC",S4871,IF(W4871="MEDCENTRO",U4871,""))</f>
        <v/>
      </c>
      <c r="AC4871" s="18" t="n">
        <f aca="false">IF(AA4871&lt;&gt;"COMPRAR",0,IF(AB4871="",I4871,MIN(I4871,AB4871)))</f>
        <v>0</v>
      </c>
      <c r="AD4871" s="19" t="n">
        <f aca="false">IF(AC4871&gt;0,AC4871*V4871,0)</f>
        <v>0</v>
      </c>
      <c r="AE4871" s="19" t="n">
        <f aca="false">IF(AC4871&gt;0,(M4871-V4871)*AC4871,0)</f>
        <v>0</v>
      </c>
      <c r="AF4871" s="16" t="str">
        <f aca="false">IF(AA4871&lt;&gt;"COMPRAR","",IF(AB4871="",IF(X4871="","",IF(X4871-V4871&lt;0.01,"EMPATE TÉCNICO","")),IF(AB4871&lt;I4871,"ESTOQUE INSUFICIENTE",IF(X4871="","",IF(X4871-V4871&lt;0.01,"EMPATE TÉCNICO","")))))</f>
        <v/>
      </c>
      <c r="AG4871" s="16" t="s">
        <v>547</v>
      </c>
      <c r="AH4871" s="16" t="s">
        <v>2074</v>
      </c>
    </row>
    <row r="4872" customFormat="false" ht="15" hidden="false" customHeight="false" outlineLevel="0" collapsed="false">
      <c r="A4872" s="16" t="s">
        <v>15068</v>
      </c>
      <c r="B4872" s="17" t="s">
        <v>15069</v>
      </c>
      <c r="C4872" s="16" t="s">
        <v>15070</v>
      </c>
      <c r="D4872" s="16" t="s">
        <v>637</v>
      </c>
      <c r="E4872" s="18" t="n">
        <v>1</v>
      </c>
      <c r="F4872" s="16" t="s">
        <v>41</v>
      </c>
      <c r="G4872" s="18" t="n">
        <v>12</v>
      </c>
      <c r="H4872" s="16" t="n">
        <v>5.4</v>
      </c>
      <c r="I4872" s="18" t="n">
        <v>2</v>
      </c>
      <c r="J4872" s="19" t="n">
        <v>82.82</v>
      </c>
      <c r="K4872" s="19" t="n">
        <v>82.82</v>
      </c>
      <c r="L4872" s="19" t="n">
        <v>79.125</v>
      </c>
      <c r="M4872" s="19" t="n">
        <f aca="false">IF(J4872&gt;0,J4872,K4872)*E4872</f>
        <v>82.82</v>
      </c>
      <c r="N4872" s="20"/>
      <c r="O4872" s="21" t="str">
        <f aca="false">IF(R4872="","",ROUND(R4872*(1-Premissas!$B$4),4))</f>
        <v/>
      </c>
      <c r="P4872" s="22"/>
      <c r="Q4872" s="22"/>
      <c r="R4872" s="23"/>
      <c r="S4872" s="24"/>
      <c r="T4872" s="24"/>
      <c r="U4872" s="25"/>
      <c r="V4872" s="19" t="str">
        <f aca="false">IF(COUNT(N4872:Q4872)=0,"",MIN(N4872:Q4872))</f>
        <v/>
      </c>
      <c r="W4872" s="16" t="str">
        <f aca="false">IF(V4872="","",INDEX($N$4:$Q$4,MATCH(V4872,N4872:Q4872,0)))</f>
        <v/>
      </c>
      <c r="X4872" s="19" t="str">
        <f aca="false">IF(COUNT(N4872:Q4872)&lt;2,"",SMALL(N4872:Q4872,2))</f>
        <v/>
      </c>
      <c r="Y4872" s="26" t="str">
        <f aca="false">IF(OR(V4872="",M4872=0),"",V4872/M4872-1)</f>
        <v/>
      </c>
      <c r="Z4872" s="26" t="str">
        <f aca="false">IF(OR(V4872="",L4872=""),"",V4872/(L4872*E4872)-1)</f>
        <v/>
      </c>
      <c r="AA4872" s="16" t="str">
        <f aca="false">IF(V4872="","SEM OFERTA",IF(OR(Y4872&gt;Premissas!$B$11,Y4872&lt;Premissas!$B$12),"VERIFICAR - UNIDADE/EMBALAGEM",IF(Y4872&gt;Premissas!$B$6,"NÃO COMPRAR - REAJUSTE &gt;5%","COMPRAR")))</f>
        <v>SEM OFERTA</v>
      </c>
      <c r="AB4872" s="18" t="str">
        <f aca="false">IF(W4872="DIMEC",S4872,IF(W4872="MEDCENTRO",U4872,""))</f>
        <v/>
      </c>
      <c r="AC4872" s="18" t="n">
        <f aca="false">IF(AA4872&lt;&gt;"COMPRAR",0,IF(AB4872="",I4872,MIN(I4872,AB4872)))</f>
        <v>0</v>
      </c>
      <c r="AD4872" s="19" t="n">
        <f aca="false">IF(AC4872&gt;0,AC4872*V4872,0)</f>
        <v>0</v>
      </c>
      <c r="AE4872" s="19" t="n">
        <f aca="false">IF(AC4872&gt;0,(M4872-V4872)*AC4872,0)</f>
        <v>0</v>
      </c>
      <c r="AF4872" s="16" t="str">
        <f aca="false">IF(AA4872&lt;&gt;"COMPRAR","",IF(AB4872="",IF(X4872="","",IF(X4872-V4872&lt;0.01,"EMPATE TÉCNICO","")),IF(AB4872&lt;I4872,"ESTOQUE INSUFICIENTE",IF(X4872="","",IF(X4872-V4872&lt;0.01,"EMPATE TÉCNICO","")))))</f>
        <v/>
      </c>
      <c r="AG4872" s="16" t="s">
        <v>547</v>
      </c>
      <c r="AH4872" s="16" t="s">
        <v>2074</v>
      </c>
    </row>
    <row r="4873" customFormat="false" ht="15" hidden="false" customHeight="false" outlineLevel="0" collapsed="false">
      <c r="A4873" s="16" t="s">
        <v>15071</v>
      </c>
      <c r="B4873" s="17" t="s">
        <v>15072</v>
      </c>
      <c r="C4873" s="16" t="s">
        <v>15073</v>
      </c>
      <c r="D4873" s="16" t="s">
        <v>13588</v>
      </c>
      <c r="E4873" s="18" t="n">
        <v>1</v>
      </c>
      <c r="F4873" s="16" t="s">
        <v>41</v>
      </c>
      <c r="G4873" s="18" t="n">
        <v>21</v>
      </c>
      <c r="H4873" s="16" t="n">
        <v>16.7</v>
      </c>
      <c r="I4873" s="18" t="n">
        <v>22</v>
      </c>
      <c r="J4873" s="19" t="n">
        <v>20.2919047619048</v>
      </c>
      <c r="K4873" s="19" t="n">
        <v>20.2919047619048</v>
      </c>
      <c r="L4873" s="19" t="n">
        <v>18.012</v>
      </c>
      <c r="M4873" s="19" t="n">
        <f aca="false">IF(J4873&gt;0,J4873,K4873)*E4873</f>
        <v>20.2919047619048</v>
      </c>
      <c r="N4873" s="20"/>
      <c r="O4873" s="21" t="str">
        <f aca="false">IF(R4873="","",ROUND(R4873*(1-Premissas!$B$4),4))</f>
        <v/>
      </c>
      <c r="P4873" s="22"/>
      <c r="Q4873" s="22"/>
      <c r="R4873" s="23"/>
      <c r="S4873" s="24"/>
      <c r="T4873" s="24"/>
      <c r="U4873" s="25"/>
      <c r="V4873" s="19" t="str">
        <f aca="false">IF(COUNT(N4873:Q4873)=0,"",MIN(N4873:Q4873))</f>
        <v/>
      </c>
      <c r="W4873" s="16" t="str">
        <f aca="false">IF(V4873="","",INDEX($N$4:$Q$4,MATCH(V4873,N4873:Q4873,0)))</f>
        <v/>
      </c>
      <c r="X4873" s="19" t="str">
        <f aca="false">IF(COUNT(N4873:Q4873)&lt;2,"",SMALL(N4873:Q4873,2))</f>
        <v/>
      </c>
      <c r="Y4873" s="26" t="str">
        <f aca="false">IF(OR(V4873="",M4873=0),"",V4873/M4873-1)</f>
        <v/>
      </c>
      <c r="Z4873" s="26" t="str">
        <f aca="false">IF(OR(V4873="",L4873=""),"",V4873/(L4873*E4873)-1)</f>
        <v/>
      </c>
      <c r="AA4873" s="16" t="str">
        <f aca="false">IF(V4873="","SEM OFERTA",IF(OR(Y4873&gt;Premissas!$B$11,Y4873&lt;Premissas!$B$12),"VERIFICAR - UNIDADE/EMBALAGEM",IF(Y4873&gt;Premissas!$B$6,"NÃO COMPRAR - REAJUSTE &gt;5%","COMPRAR")))</f>
        <v>SEM OFERTA</v>
      </c>
      <c r="AB4873" s="18" t="str">
        <f aca="false">IF(W4873="DIMEC",S4873,IF(W4873="MEDCENTRO",U4873,""))</f>
        <v/>
      </c>
      <c r="AC4873" s="18" t="n">
        <f aca="false">IF(AA4873&lt;&gt;"COMPRAR",0,IF(AB4873="",I4873,MIN(I4873,AB4873)))</f>
        <v>0</v>
      </c>
      <c r="AD4873" s="19" t="n">
        <f aca="false">IF(AC4873&gt;0,AC4873*V4873,0)</f>
        <v>0</v>
      </c>
      <c r="AE4873" s="19" t="n">
        <f aca="false">IF(AC4873&gt;0,(M4873-V4873)*AC4873,0)</f>
        <v>0</v>
      </c>
      <c r="AF4873" s="16" t="str">
        <f aca="false">IF(AA4873&lt;&gt;"COMPRAR","",IF(AB4873="",IF(X4873="","",IF(X4873-V4873&lt;0.01,"EMPATE TÉCNICO","")),IF(AB4873&lt;I4873,"ESTOQUE INSUFICIENTE",IF(X4873="","",IF(X4873-V4873&lt;0.01,"EMPATE TÉCNICO","")))))</f>
        <v/>
      </c>
      <c r="AG4873" s="16" t="s">
        <v>547</v>
      </c>
      <c r="AH4873" s="16" t="s">
        <v>2074</v>
      </c>
    </row>
    <row r="4874" customFormat="false" ht="15" hidden="false" customHeight="false" outlineLevel="0" collapsed="false">
      <c r="A4874" s="16" t="s">
        <v>15074</v>
      </c>
      <c r="B4874" s="17" t="s">
        <v>15075</v>
      </c>
      <c r="C4874" s="16" t="s">
        <v>15076</v>
      </c>
      <c r="D4874" s="16"/>
      <c r="E4874" s="18" t="n">
        <v>1</v>
      </c>
      <c r="F4874" s="16" t="s">
        <v>41</v>
      </c>
      <c r="G4874" s="18" t="n">
        <v>4</v>
      </c>
      <c r="H4874" s="16" t="n">
        <v>1.8</v>
      </c>
      <c r="I4874" s="18" t="n">
        <v>1</v>
      </c>
      <c r="J4874" s="19" t="n">
        <v>26.5125</v>
      </c>
      <c r="K4874" s="19" t="n">
        <v>26.5125</v>
      </c>
      <c r="L4874" s="19" t="n">
        <v>26.5125</v>
      </c>
      <c r="M4874" s="19" t="n">
        <f aca="false">IF(J4874&gt;0,J4874,K4874)*E4874</f>
        <v>26.5125</v>
      </c>
      <c r="N4874" s="20"/>
      <c r="O4874" s="21" t="str">
        <f aca="false">IF(R4874="","",ROUND(R4874*(1-Premissas!$B$4),4))</f>
        <v/>
      </c>
      <c r="P4874" s="22"/>
      <c r="Q4874" s="22"/>
      <c r="R4874" s="23"/>
      <c r="S4874" s="24"/>
      <c r="T4874" s="24"/>
      <c r="U4874" s="25"/>
      <c r="V4874" s="19" t="str">
        <f aca="false">IF(COUNT(N4874:Q4874)=0,"",MIN(N4874:Q4874))</f>
        <v/>
      </c>
      <c r="W4874" s="16" t="str">
        <f aca="false">IF(V4874="","",INDEX($N$4:$Q$4,MATCH(V4874,N4874:Q4874,0)))</f>
        <v/>
      </c>
      <c r="X4874" s="19" t="str">
        <f aca="false">IF(COUNT(N4874:Q4874)&lt;2,"",SMALL(N4874:Q4874,2))</f>
        <v/>
      </c>
      <c r="Y4874" s="26" t="str">
        <f aca="false">IF(OR(V4874="",M4874=0),"",V4874/M4874-1)</f>
        <v/>
      </c>
      <c r="Z4874" s="26" t="str">
        <f aca="false">IF(OR(V4874="",L4874=""),"",V4874/(L4874*E4874)-1)</f>
        <v/>
      </c>
      <c r="AA4874" s="16" t="str">
        <f aca="false">IF(V4874="","SEM OFERTA",IF(OR(Y4874&gt;Premissas!$B$11,Y4874&lt;Premissas!$B$12),"VERIFICAR - UNIDADE/EMBALAGEM",IF(Y4874&gt;Premissas!$B$6,"NÃO COMPRAR - REAJUSTE &gt;5%","COMPRAR")))</f>
        <v>SEM OFERTA</v>
      </c>
      <c r="AB4874" s="18" t="str">
        <f aca="false">IF(W4874="DIMEC",S4874,IF(W4874="MEDCENTRO",U4874,""))</f>
        <v/>
      </c>
      <c r="AC4874" s="18" t="n">
        <f aca="false">IF(AA4874&lt;&gt;"COMPRAR",0,IF(AB4874="",I4874,MIN(I4874,AB4874)))</f>
        <v>0</v>
      </c>
      <c r="AD4874" s="19" t="n">
        <f aca="false">IF(AC4874&gt;0,AC4874*V4874,0)</f>
        <v>0</v>
      </c>
      <c r="AE4874" s="19" t="n">
        <f aca="false">IF(AC4874&gt;0,(M4874-V4874)*AC4874,0)</f>
        <v>0</v>
      </c>
      <c r="AF4874" s="16" t="str">
        <f aca="false">IF(AA4874&lt;&gt;"COMPRAR","",IF(AB4874="",IF(X4874="","",IF(X4874-V4874&lt;0.01,"EMPATE TÉCNICO","")),IF(AB4874&lt;I4874,"ESTOQUE INSUFICIENTE",IF(X4874="","",IF(X4874-V4874&lt;0.01,"EMPATE TÉCNICO","")))))</f>
        <v/>
      </c>
      <c r="AG4874" s="16" t="s">
        <v>547</v>
      </c>
      <c r="AH4874" s="16" t="s">
        <v>2074</v>
      </c>
    </row>
    <row r="4875" customFormat="false" ht="15" hidden="false" customHeight="false" outlineLevel="0" collapsed="false">
      <c r="A4875" s="16" t="s">
        <v>15077</v>
      </c>
      <c r="B4875" s="17" t="s">
        <v>15078</v>
      </c>
      <c r="C4875" s="16" t="s">
        <v>15079</v>
      </c>
      <c r="D4875" s="16" t="s">
        <v>13514</v>
      </c>
      <c r="E4875" s="18" t="n">
        <v>1</v>
      </c>
      <c r="F4875" s="16" t="s">
        <v>41</v>
      </c>
      <c r="G4875" s="18" t="n">
        <v>14</v>
      </c>
      <c r="H4875" s="16" t="n">
        <v>7.5</v>
      </c>
      <c r="I4875" s="18" t="n">
        <v>6</v>
      </c>
      <c r="J4875" s="19" t="n">
        <v>15.38375</v>
      </c>
      <c r="K4875" s="19" t="n">
        <v>15.38375</v>
      </c>
      <c r="L4875" s="19" t="n">
        <v>15.3838</v>
      </c>
      <c r="M4875" s="19" t="n">
        <f aca="false">IF(J4875&gt;0,J4875,K4875)*E4875</f>
        <v>15.38375</v>
      </c>
      <c r="N4875" s="20"/>
      <c r="O4875" s="21" t="str">
        <f aca="false">IF(R4875="","",ROUND(R4875*(1-Premissas!$B$4),4))</f>
        <v/>
      </c>
      <c r="P4875" s="22"/>
      <c r="Q4875" s="22"/>
      <c r="R4875" s="23"/>
      <c r="S4875" s="24"/>
      <c r="T4875" s="24"/>
      <c r="U4875" s="25"/>
      <c r="V4875" s="19" t="str">
        <f aca="false">IF(COUNT(N4875:Q4875)=0,"",MIN(N4875:Q4875))</f>
        <v/>
      </c>
      <c r="W4875" s="16" t="str">
        <f aca="false">IF(V4875="","",INDEX($N$4:$Q$4,MATCH(V4875,N4875:Q4875,0)))</f>
        <v/>
      </c>
      <c r="X4875" s="19" t="str">
        <f aca="false">IF(COUNT(N4875:Q4875)&lt;2,"",SMALL(N4875:Q4875,2))</f>
        <v/>
      </c>
      <c r="Y4875" s="26" t="str">
        <f aca="false">IF(OR(V4875="",M4875=0),"",V4875/M4875-1)</f>
        <v/>
      </c>
      <c r="Z4875" s="26" t="str">
        <f aca="false">IF(OR(V4875="",L4875=""),"",V4875/(L4875*E4875)-1)</f>
        <v/>
      </c>
      <c r="AA4875" s="16" t="str">
        <f aca="false">IF(V4875="","SEM OFERTA",IF(OR(Y4875&gt;Premissas!$B$11,Y4875&lt;Premissas!$B$12),"VERIFICAR - UNIDADE/EMBALAGEM",IF(Y4875&gt;Premissas!$B$6,"NÃO COMPRAR - REAJUSTE &gt;5%","COMPRAR")))</f>
        <v>SEM OFERTA</v>
      </c>
      <c r="AB4875" s="18" t="str">
        <f aca="false">IF(W4875="DIMEC",S4875,IF(W4875="MEDCENTRO",U4875,""))</f>
        <v/>
      </c>
      <c r="AC4875" s="18" t="n">
        <f aca="false">IF(AA4875&lt;&gt;"COMPRAR",0,IF(AB4875="",I4875,MIN(I4875,AB4875)))</f>
        <v>0</v>
      </c>
      <c r="AD4875" s="19" t="n">
        <f aca="false">IF(AC4875&gt;0,AC4875*V4875,0)</f>
        <v>0</v>
      </c>
      <c r="AE4875" s="19" t="n">
        <f aca="false">IF(AC4875&gt;0,(M4875-V4875)*AC4875,0)</f>
        <v>0</v>
      </c>
      <c r="AF4875" s="16" t="str">
        <f aca="false">IF(AA4875&lt;&gt;"COMPRAR","",IF(AB4875="",IF(X4875="","",IF(X4875-V4875&lt;0.01,"EMPATE TÉCNICO","")),IF(AB4875&lt;I4875,"ESTOQUE INSUFICIENTE",IF(X4875="","",IF(X4875-V4875&lt;0.01,"EMPATE TÉCNICO","")))))</f>
        <v/>
      </c>
      <c r="AG4875" s="16" t="s">
        <v>713</v>
      </c>
      <c r="AH4875" s="16" t="s">
        <v>2074</v>
      </c>
    </row>
    <row r="4876" customFormat="false" ht="15" hidden="false" customHeight="false" outlineLevel="0" collapsed="false">
      <c r="A4876" s="16" t="s">
        <v>15080</v>
      </c>
      <c r="B4876" s="17" t="s">
        <v>15081</v>
      </c>
      <c r="C4876" s="16" t="s">
        <v>15082</v>
      </c>
      <c r="D4876" s="16" t="s">
        <v>13514</v>
      </c>
      <c r="E4876" s="18" t="n">
        <v>1</v>
      </c>
      <c r="F4876" s="16" t="s">
        <v>42</v>
      </c>
      <c r="G4876" s="18" t="n">
        <v>4</v>
      </c>
      <c r="H4876" s="16" t="n">
        <v>1.7</v>
      </c>
      <c r="I4876" s="18" t="n">
        <v>1</v>
      </c>
      <c r="J4876" s="19" t="n">
        <v>26.86</v>
      </c>
      <c r="K4876" s="19" t="n">
        <v>26.86</v>
      </c>
      <c r="L4876" s="19" t="n">
        <v>26.86</v>
      </c>
      <c r="M4876" s="19" t="n">
        <f aca="false">IF(J4876&gt;0,J4876,K4876)*E4876</f>
        <v>26.86</v>
      </c>
      <c r="N4876" s="20"/>
      <c r="O4876" s="21" t="str">
        <f aca="false">IF(R4876="","",ROUND(R4876*(1-Premissas!$B$4),4))</f>
        <v/>
      </c>
      <c r="P4876" s="22"/>
      <c r="Q4876" s="22"/>
      <c r="R4876" s="23"/>
      <c r="S4876" s="24"/>
      <c r="T4876" s="24"/>
      <c r="U4876" s="25"/>
      <c r="V4876" s="19" t="str">
        <f aca="false">IF(COUNT(N4876:Q4876)=0,"",MIN(N4876:Q4876))</f>
        <v/>
      </c>
      <c r="W4876" s="16" t="str">
        <f aca="false">IF(V4876="","",INDEX($N$4:$Q$4,MATCH(V4876,N4876:Q4876,0)))</f>
        <v/>
      </c>
      <c r="X4876" s="19" t="str">
        <f aca="false">IF(COUNT(N4876:Q4876)&lt;2,"",SMALL(N4876:Q4876,2))</f>
        <v/>
      </c>
      <c r="Y4876" s="26" t="str">
        <f aca="false">IF(OR(V4876="",M4876=0),"",V4876/M4876-1)</f>
        <v/>
      </c>
      <c r="Z4876" s="26" t="str">
        <f aca="false">IF(OR(V4876="",L4876=""),"",V4876/(L4876*E4876)-1)</f>
        <v/>
      </c>
      <c r="AA4876" s="16" t="str">
        <f aca="false">IF(V4876="","SEM OFERTA",IF(OR(Y4876&gt;Premissas!$B$11,Y4876&lt;Premissas!$B$12),"VERIFICAR - UNIDADE/EMBALAGEM",IF(Y4876&gt;Premissas!$B$6,"NÃO COMPRAR - REAJUSTE &gt;5%","COMPRAR")))</f>
        <v>SEM OFERTA</v>
      </c>
      <c r="AB4876" s="18" t="str">
        <f aca="false">IF(W4876="DIMEC",S4876,IF(W4876="MEDCENTRO",U4876,""))</f>
        <v/>
      </c>
      <c r="AC4876" s="18" t="n">
        <f aca="false">IF(AA4876&lt;&gt;"COMPRAR",0,IF(AB4876="",I4876,MIN(I4876,AB4876)))</f>
        <v>0</v>
      </c>
      <c r="AD4876" s="19" t="n">
        <f aca="false">IF(AC4876&gt;0,AC4876*V4876,0)</f>
        <v>0</v>
      </c>
      <c r="AE4876" s="19" t="n">
        <f aca="false">IF(AC4876&gt;0,(M4876-V4876)*AC4876,0)</f>
        <v>0</v>
      </c>
      <c r="AF4876" s="16" t="str">
        <f aca="false">IF(AA4876&lt;&gt;"COMPRAR","",IF(AB4876="",IF(X4876="","",IF(X4876-V4876&lt;0.01,"EMPATE TÉCNICO","")),IF(AB4876&lt;I4876,"ESTOQUE INSUFICIENTE",IF(X4876="","",IF(X4876-V4876&lt;0.01,"EMPATE TÉCNICO","")))))</f>
        <v/>
      </c>
      <c r="AG4876" s="16" t="s">
        <v>547</v>
      </c>
      <c r="AH4876" s="16" t="s">
        <v>2074</v>
      </c>
    </row>
    <row r="4877" customFormat="false" ht="15" hidden="false" customHeight="false" outlineLevel="0" collapsed="false">
      <c r="A4877" s="16" t="s">
        <v>15083</v>
      </c>
      <c r="B4877" s="17" t="s">
        <v>15084</v>
      </c>
      <c r="C4877" s="16" t="s">
        <v>15085</v>
      </c>
      <c r="D4877" s="16" t="s">
        <v>590</v>
      </c>
      <c r="E4877" s="18" t="n">
        <v>1</v>
      </c>
      <c r="F4877" s="16" t="s">
        <v>43</v>
      </c>
      <c r="G4877" s="18" t="n">
        <v>0</v>
      </c>
      <c r="H4877" s="16" t="n">
        <v>0.1</v>
      </c>
      <c r="I4877" s="18" t="n">
        <v>1</v>
      </c>
      <c r="J4877" s="19" t="n">
        <v>181.57</v>
      </c>
      <c r="K4877" s="19" t="n">
        <v>181.57</v>
      </c>
      <c r="L4877" s="19" t="n">
        <v>181.57</v>
      </c>
      <c r="M4877" s="19" t="n">
        <f aca="false">IF(J4877&gt;0,J4877,K4877)*E4877</f>
        <v>181.57</v>
      </c>
      <c r="N4877" s="20"/>
      <c r="O4877" s="21" t="str">
        <f aca="false">IF(R4877="","",ROUND(R4877*(1-Premissas!$B$4),4))</f>
        <v/>
      </c>
      <c r="P4877" s="22"/>
      <c r="Q4877" s="22"/>
      <c r="R4877" s="23"/>
      <c r="S4877" s="24"/>
      <c r="T4877" s="24"/>
      <c r="U4877" s="25"/>
      <c r="V4877" s="19" t="str">
        <f aca="false">IF(COUNT(N4877:Q4877)=0,"",MIN(N4877:Q4877))</f>
        <v/>
      </c>
      <c r="W4877" s="16" t="str">
        <f aca="false">IF(V4877="","",INDEX($N$4:$Q$4,MATCH(V4877,N4877:Q4877,0)))</f>
        <v/>
      </c>
      <c r="X4877" s="19" t="str">
        <f aca="false">IF(COUNT(N4877:Q4877)&lt;2,"",SMALL(N4877:Q4877,2))</f>
        <v/>
      </c>
      <c r="Y4877" s="26" t="str">
        <f aca="false">IF(OR(V4877="",M4877=0),"",V4877/M4877-1)</f>
        <v/>
      </c>
      <c r="Z4877" s="26" t="str">
        <f aca="false">IF(OR(V4877="",L4877=""),"",V4877/(L4877*E4877)-1)</f>
        <v/>
      </c>
      <c r="AA4877" s="16" t="str">
        <f aca="false">IF(V4877="","SEM OFERTA",IF(OR(Y4877&gt;Premissas!$B$11,Y4877&lt;Premissas!$B$12),"VERIFICAR - UNIDADE/EMBALAGEM",IF(Y4877&gt;Premissas!$B$6,"NÃO COMPRAR - REAJUSTE &gt;5%","COMPRAR")))</f>
        <v>SEM OFERTA</v>
      </c>
      <c r="AB4877" s="18" t="str">
        <f aca="false">IF(W4877="DIMEC",S4877,IF(W4877="MEDCENTRO",U4877,""))</f>
        <v/>
      </c>
      <c r="AC4877" s="18" t="n">
        <f aca="false">IF(AA4877&lt;&gt;"COMPRAR",0,IF(AB4877="",I4877,MIN(I4877,AB4877)))</f>
        <v>0</v>
      </c>
      <c r="AD4877" s="19" t="n">
        <f aca="false">IF(AC4877&gt;0,AC4877*V4877,0)</f>
        <v>0</v>
      </c>
      <c r="AE4877" s="19" t="n">
        <f aca="false">IF(AC4877&gt;0,(M4877-V4877)*AC4877,0)</f>
        <v>0</v>
      </c>
      <c r="AF4877" s="16" t="str">
        <f aca="false">IF(AA4877&lt;&gt;"COMPRAR","",IF(AB4877="",IF(X4877="","",IF(X4877-V4877&lt;0.01,"EMPATE TÉCNICO","")),IF(AB4877&lt;I4877,"ESTOQUE INSUFICIENTE",IF(X4877="","",IF(X4877-V4877&lt;0.01,"EMPATE TÉCNICO","")))))</f>
        <v/>
      </c>
      <c r="AG4877" s="16" t="s">
        <v>547</v>
      </c>
      <c r="AH4877" s="16" t="s">
        <v>2074</v>
      </c>
    </row>
    <row r="4878" customFormat="false" ht="15" hidden="false" customHeight="false" outlineLevel="0" collapsed="false">
      <c r="A4878" s="16" t="s">
        <v>15086</v>
      </c>
      <c r="B4878" s="17" t="s">
        <v>15087</v>
      </c>
      <c r="C4878" s="16" t="s">
        <v>15088</v>
      </c>
      <c r="D4878" s="16" t="s">
        <v>590</v>
      </c>
      <c r="E4878" s="18" t="n">
        <v>1</v>
      </c>
      <c r="F4878" s="16" t="s">
        <v>43</v>
      </c>
      <c r="G4878" s="18" t="n">
        <v>0</v>
      </c>
      <c r="H4878" s="16" t="n">
        <v>0.3</v>
      </c>
      <c r="I4878" s="18" t="n">
        <v>1</v>
      </c>
      <c r="J4878" s="19" t="n">
        <v>42.06</v>
      </c>
      <c r="K4878" s="19" t="n">
        <v>42.06</v>
      </c>
      <c r="L4878" s="19" t="n">
        <v>42.06</v>
      </c>
      <c r="M4878" s="19" t="n">
        <f aca="false">IF(J4878&gt;0,J4878,K4878)*E4878</f>
        <v>42.06</v>
      </c>
      <c r="N4878" s="20"/>
      <c r="O4878" s="21" t="str">
        <f aca="false">IF(R4878="","",ROUND(R4878*(1-Premissas!$B$4),4))</f>
        <v/>
      </c>
      <c r="P4878" s="22"/>
      <c r="Q4878" s="22"/>
      <c r="R4878" s="23"/>
      <c r="S4878" s="24"/>
      <c r="T4878" s="24"/>
      <c r="U4878" s="25"/>
      <c r="V4878" s="19" t="str">
        <f aca="false">IF(COUNT(N4878:Q4878)=0,"",MIN(N4878:Q4878))</f>
        <v/>
      </c>
      <c r="W4878" s="16" t="str">
        <f aca="false">IF(V4878="","",INDEX($N$4:$Q$4,MATCH(V4878,N4878:Q4878,0)))</f>
        <v/>
      </c>
      <c r="X4878" s="19" t="str">
        <f aca="false">IF(COUNT(N4878:Q4878)&lt;2,"",SMALL(N4878:Q4878,2))</f>
        <v/>
      </c>
      <c r="Y4878" s="26" t="str">
        <f aca="false">IF(OR(V4878="",M4878=0),"",V4878/M4878-1)</f>
        <v/>
      </c>
      <c r="Z4878" s="26" t="str">
        <f aca="false">IF(OR(V4878="",L4878=""),"",V4878/(L4878*E4878)-1)</f>
        <v/>
      </c>
      <c r="AA4878" s="16" t="str">
        <f aca="false">IF(V4878="","SEM OFERTA",IF(OR(Y4878&gt;Premissas!$B$11,Y4878&lt;Premissas!$B$12),"VERIFICAR - UNIDADE/EMBALAGEM",IF(Y4878&gt;Premissas!$B$6,"NÃO COMPRAR - REAJUSTE &gt;5%","COMPRAR")))</f>
        <v>SEM OFERTA</v>
      </c>
      <c r="AB4878" s="18" t="str">
        <f aca="false">IF(W4878="DIMEC",S4878,IF(W4878="MEDCENTRO",U4878,""))</f>
        <v/>
      </c>
      <c r="AC4878" s="18" t="n">
        <f aca="false">IF(AA4878&lt;&gt;"COMPRAR",0,IF(AB4878="",I4878,MIN(I4878,AB4878)))</f>
        <v>0</v>
      </c>
      <c r="AD4878" s="19" t="n">
        <f aca="false">IF(AC4878&gt;0,AC4878*V4878,0)</f>
        <v>0</v>
      </c>
      <c r="AE4878" s="19" t="n">
        <f aca="false">IF(AC4878&gt;0,(M4878-V4878)*AC4878,0)</f>
        <v>0</v>
      </c>
      <c r="AF4878" s="16" t="str">
        <f aca="false">IF(AA4878&lt;&gt;"COMPRAR","",IF(AB4878="",IF(X4878="","",IF(X4878-V4878&lt;0.01,"EMPATE TÉCNICO","")),IF(AB4878&lt;I4878,"ESTOQUE INSUFICIENTE",IF(X4878="","",IF(X4878-V4878&lt;0.01,"EMPATE TÉCNICO","")))))</f>
        <v/>
      </c>
      <c r="AG4878" s="16" t="s">
        <v>547</v>
      </c>
      <c r="AH4878" s="16" t="s">
        <v>2074</v>
      </c>
    </row>
    <row r="4879" customFormat="false" ht="15" hidden="false" customHeight="false" outlineLevel="0" collapsed="false">
      <c r="A4879" s="16" t="s">
        <v>15089</v>
      </c>
      <c r="B4879" s="17" t="s">
        <v>15090</v>
      </c>
      <c r="C4879" s="16" t="s">
        <v>15091</v>
      </c>
      <c r="D4879" s="16" t="s">
        <v>637</v>
      </c>
      <c r="E4879" s="18" t="n">
        <v>1</v>
      </c>
      <c r="F4879" s="16" t="s">
        <v>41</v>
      </c>
      <c r="G4879" s="18" t="n">
        <v>46</v>
      </c>
      <c r="H4879" s="16" t="n">
        <v>24.4</v>
      </c>
      <c r="I4879" s="18" t="n">
        <v>17</v>
      </c>
      <c r="J4879" s="19" t="n">
        <v>16.4</v>
      </c>
      <c r="K4879" s="19" t="n">
        <v>16.4</v>
      </c>
      <c r="L4879" s="19" t="n">
        <v>14.3877</v>
      </c>
      <c r="M4879" s="19" t="n">
        <f aca="false">IF(J4879&gt;0,J4879,K4879)*E4879</f>
        <v>16.4</v>
      </c>
      <c r="N4879" s="20"/>
      <c r="O4879" s="21" t="str">
        <f aca="false">IF(R4879="","",ROUND(R4879*(1-Premissas!$B$4),4))</f>
        <v/>
      </c>
      <c r="P4879" s="22"/>
      <c r="Q4879" s="22"/>
      <c r="R4879" s="23"/>
      <c r="S4879" s="24"/>
      <c r="T4879" s="24"/>
      <c r="U4879" s="25"/>
      <c r="V4879" s="19" t="str">
        <f aca="false">IF(COUNT(N4879:Q4879)=0,"",MIN(N4879:Q4879))</f>
        <v/>
      </c>
      <c r="W4879" s="16" t="str">
        <f aca="false">IF(V4879="","",INDEX($N$4:$Q$4,MATCH(V4879,N4879:Q4879,0)))</f>
        <v/>
      </c>
      <c r="X4879" s="19" t="str">
        <f aca="false">IF(COUNT(N4879:Q4879)&lt;2,"",SMALL(N4879:Q4879,2))</f>
        <v/>
      </c>
      <c r="Y4879" s="26" t="str">
        <f aca="false">IF(OR(V4879="",M4879=0),"",V4879/M4879-1)</f>
        <v/>
      </c>
      <c r="Z4879" s="26" t="str">
        <f aca="false">IF(OR(V4879="",L4879=""),"",V4879/(L4879*E4879)-1)</f>
        <v/>
      </c>
      <c r="AA4879" s="16" t="str">
        <f aca="false">IF(V4879="","SEM OFERTA",IF(OR(Y4879&gt;Premissas!$B$11,Y4879&lt;Premissas!$B$12),"VERIFICAR - UNIDADE/EMBALAGEM",IF(Y4879&gt;Premissas!$B$6,"NÃO COMPRAR - REAJUSTE &gt;5%","COMPRAR")))</f>
        <v>SEM OFERTA</v>
      </c>
      <c r="AB4879" s="18" t="str">
        <f aca="false">IF(W4879="DIMEC",S4879,IF(W4879="MEDCENTRO",U4879,""))</f>
        <v/>
      </c>
      <c r="AC4879" s="18" t="n">
        <f aca="false">IF(AA4879&lt;&gt;"COMPRAR",0,IF(AB4879="",I4879,MIN(I4879,AB4879)))</f>
        <v>0</v>
      </c>
      <c r="AD4879" s="19" t="n">
        <f aca="false">IF(AC4879&gt;0,AC4879*V4879,0)</f>
        <v>0</v>
      </c>
      <c r="AE4879" s="19" t="n">
        <f aca="false">IF(AC4879&gt;0,(M4879-V4879)*AC4879,0)</f>
        <v>0</v>
      </c>
      <c r="AF4879" s="16" t="str">
        <f aca="false">IF(AA4879&lt;&gt;"COMPRAR","",IF(AB4879="",IF(X4879="","",IF(X4879-V4879&lt;0.01,"EMPATE TÉCNICO","")),IF(AB4879&lt;I4879,"ESTOQUE INSUFICIENTE",IF(X4879="","",IF(X4879-V4879&lt;0.01,"EMPATE TÉCNICO","")))))</f>
        <v/>
      </c>
      <c r="AG4879" s="16" t="s">
        <v>547</v>
      </c>
      <c r="AH4879" s="16" t="s">
        <v>2074</v>
      </c>
    </row>
    <row r="4880" customFormat="false" ht="15" hidden="false" customHeight="false" outlineLevel="0" collapsed="false">
      <c r="A4880" s="16" t="s">
        <v>15092</v>
      </c>
      <c r="B4880" s="17" t="s">
        <v>15093</v>
      </c>
      <c r="C4880" s="16" t="s">
        <v>15094</v>
      </c>
      <c r="D4880" s="16" t="s">
        <v>637</v>
      </c>
      <c r="E4880" s="18" t="n">
        <v>25</v>
      </c>
      <c r="F4880" s="16" t="s">
        <v>41</v>
      </c>
      <c r="G4880" s="18" t="n">
        <v>188</v>
      </c>
      <c r="H4880" s="16" t="n">
        <v>74.7</v>
      </c>
      <c r="I4880" s="18" t="n">
        <v>1</v>
      </c>
      <c r="J4880" s="19" t="n">
        <v>6.0748</v>
      </c>
      <c r="K4880" s="19" t="n">
        <v>6.0748</v>
      </c>
      <c r="L4880" s="19" t="n">
        <v>6.0748</v>
      </c>
      <c r="M4880" s="19" t="n">
        <f aca="false">IF(J4880&gt;0,J4880,K4880)*E4880</f>
        <v>151.87</v>
      </c>
      <c r="N4880" s="20"/>
      <c r="O4880" s="21" t="str">
        <f aca="false">IF(R4880="","",ROUND(R4880*(1-Premissas!$B$4),4))</f>
        <v/>
      </c>
      <c r="P4880" s="22"/>
      <c r="Q4880" s="22"/>
      <c r="R4880" s="23"/>
      <c r="S4880" s="24"/>
      <c r="T4880" s="24"/>
      <c r="U4880" s="25"/>
      <c r="V4880" s="19" t="str">
        <f aca="false">IF(COUNT(N4880:Q4880)=0,"",MIN(N4880:Q4880))</f>
        <v/>
      </c>
      <c r="W4880" s="16" t="str">
        <f aca="false">IF(V4880="","",INDEX($N$4:$Q$4,MATCH(V4880,N4880:Q4880,0)))</f>
        <v/>
      </c>
      <c r="X4880" s="19" t="str">
        <f aca="false">IF(COUNT(N4880:Q4880)&lt;2,"",SMALL(N4880:Q4880,2))</f>
        <v/>
      </c>
      <c r="Y4880" s="26" t="str">
        <f aca="false">IF(OR(V4880="",M4880=0),"",V4880/M4880-1)</f>
        <v/>
      </c>
      <c r="Z4880" s="26" t="str">
        <f aca="false">IF(OR(V4880="",L4880=""),"",V4880/(L4880*E4880)-1)</f>
        <v/>
      </c>
      <c r="AA4880" s="16" t="str">
        <f aca="false">IF(V4880="","SEM OFERTA",IF(OR(Y4880&gt;Premissas!$B$11,Y4880&lt;Premissas!$B$12),"VERIFICAR - UNIDADE/EMBALAGEM",IF(Y4880&gt;Premissas!$B$6,"NÃO COMPRAR - REAJUSTE &gt;5%","COMPRAR")))</f>
        <v>SEM OFERTA</v>
      </c>
      <c r="AB4880" s="18" t="str">
        <f aca="false">IF(W4880="DIMEC",S4880,IF(W4880="MEDCENTRO",U4880,""))</f>
        <v/>
      </c>
      <c r="AC4880" s="18" t="n">
        <f aca="false">IF(AA4880&lt;&gt;"COMPRAR",0,IF(AB4880="",I4880,MIN(I4880,AB4880)))</f>
        <v>0</v>
      </c>
      <c r="AD4880" s="19" t="n">
        <f aca="false">IF(AC4880&gt;0,AC4880*V4880,0)</f>
        <v>0</v>
      </c>
      <c r="AE4880" s="19" t="n">
        <f aca="false">IF(AC4880&gt;0,(M4880-V4880)*AC4880,0)</f>
        <v>0</v>
      </c>
      <c r="AF4880" s="16" t="str">
        <f aca="false">IF(AA4880&lt;&gt;"COMPRAR","",IF(AB4880="",IF(X4880="","",IF(X4880-V4880&lt;0.01,"EMPATE TÉCNICO","")),IF(AB4880&lt;I4880,"ESTOQUE INSUFICIENTE",IF(X4880="","",IF(X4880-V4880&lt;0.01,"EMPATE TÉCNICO","")))))</f>
        <v/>
      </c>
      <c r="AG4880" s="16" t="s">
        <v>547</v>
      </c>
      <c r="AH4880" s="16" t="s">
        <v>2074</v>
      </c>
    </row>
    <row r="4881" customFormat="false" ht="15" hidden="false" customHeight="false" outlineLevel="0" collapsed="false">
      <c r="A4881" s="16" t="s">
        <v>15095</v>
      </c>
      <c r="B4881" s="17" t="s">
        <v>15096</v>
      </c>
      <c r="C4881" s="16" t="s">
        <v>15097</v>
      </c>
      <c r="D4881" s="16" t="s">
        <v>637</v>
      </c>
      <c r="E4881" s="18" t="n">
        <v>1</v>
      </c>
      <c r="F4881" s="16" t="s">
        <v>41</v>
      </c>
      <c r="G4881" s="18" t="n">
        <v>26</v>
      </c>
      <c r="H4881" s="16" t="n">
        <v>11</v>
      </c>
      <c r="I4881" s="18" t="n">
        <v>3</v>
      </c>
      <c r="J4881" s="19" t="n">
        <v>21.75</v>
      </c>
      <c r="K4881" s="19" t="n">
        <v>21.75</v>
      </c>
      <c r="L4881" s="19" t="n">
        <v>17.2853</v>
      </c>
      <c r="M4881" s="19" t="n">
        <f aca="false">IF(J4881&gt;0,J4881,K4881)*E4881</f>
        <v>21.75</v>
      </c>
      <c r="N4881" s="20"/>
      <c r="O4881" s="21" t="str">
        <f aca="false">IF(R4881="","",ROUND(R4881*(1-Premissas!$B$4),4))</f>
        <v/>
      </c>
      <c r="P4881" s="22"/>
      <c r="Q4881" s="22"/>
      <c r="R4881" s="23"/>
      <c r="S4881" s="24"/>
      <c r="T4881" s="24"/>
      <c r="U4881" s="25"/>
      <c r="V4881" s="19" t="str">
        <f aca="false">IF(COUNT(N4881:Q4881)=0,"",MIN(N4881:Q4881))</f>
        <v/>
      </c>
      <c r="W4881" s="16" t="str">
        <f aca="false">IF(V4881="","",INDEX($N$4:$Q$4,MATCH(V4881,N4881:Q4881,0)))</f>
        <v/>
      </c>
      <c r="X4881" s="19" t="str">
        <f aca="false">IF(COUNT(N4881:Q4881)&lt;2,"",SMALL(N4881:Q4881,2))</f>
        <v/>
      </c>
      <c r="Y4881" s="26" t="str">
        <f aca="false">IF(OR(V4881="",M4881=0),"",V4881/M4881-1)</f>
        <v/>
      </c>
      <c r="Z4881" s="26" t="str">
        <f aca="false">IF(OR(V4881="",L4881=""),"",V4881/(L4881*E4881)-1)</f>
        <v/>
      </c>
      <c r="AA4881" s="16" t="str">
        <f aca="false">IF(V4881="","SEM OFERTA",IF(OR(Y4881&gt;Premissas!$B$11,Y4881&lt;Premissas!$B$12),"VERIFICAR - UNIDADE/EMBALAGEM",IF(Y4881&gt;Premissas!$B$6,"NÃO COMPRAR - REAJUSTE &gt;5%","COMPRAR")))</f>
        <v>SEM OFERTA</v>
      </c>
      <c r="AB4881" s="18" t="str">
        <f aca="false">IF(W4881="DIMEC",S4881,IF(W4881="MEDCENTRO",U4881,""))</f>
        <v/>
      </c>
      <c r="AC4881" s="18" t="n">
        <f aca="false">IF(AA4881&lt;&gt;"COMPRAR",0,IF(AB4881="",I4881,MIN(I4881,AB4881)))</f>
        <v>0</v>
      </c>
      <c r="AD4881" s="19" t="n">
        <f aca="false">IF(AC4881&gt;0,AC4881*V4881,0)</f>
        <v>0</v>
      </c>
      <c r="AE4881" s="19" t="n">
        <f aca="false">IF(AC4881&gt;0,(M4881-V4881)*AC4881,0)</f>
        <v>0</v>
      </c>
      <c r="AF4881" s="16" t="str">
        <f aca="false">IF(AA4881&lt;&gt;"COMPRAR","",IF(AB4881="",IF(X4881="","",IF(X4881-V4881&lt;0.01,"EMPATE TÉCNICO","")),IF(AB4881&lt;I4881,"ESTOQUE INSUFICIENTE",IF(X4881="","",IF(X4881-V4881&lt;0.01,"EMPATE TÉCNICO","")))))</f>
        <v/>
      </c>
      <c r="AG4881" s="16" t="s">
        <v>547</v>
      </c>
      <c r="AH4881" s="16" t="s">
        <v>2074</v>
      </c>
    </row>
    <row r="4882" customFormat="false" ht="15" hidden="false" customHeight="false" outlineLevel="0" collapsed="false">
      <c r="A4882" s="16" t="s">
        <v>15098</v>
      </c>
      <c r="B4882" s="17" t="s">
        <v>15099</v>
      </c>
      <c r="C4882" s="16" t="s">
        <v>15100</v>
      </c>
      <c r="D4882" s="16" t="s">
        <v>637</v>
      </c>
      <c r="E4882" s="18" t="n">
        <v>1</v>
      </c>
      <c r="F4882" s="16" t="s">
        <v>41</v>
      </c>
      <c r="G4882" s="18" t="n">
        <v>24</v>
      </c>
      <c r="H4882" s="16" t="n">
        <v>14.5</v>
      </c>
      <c r="I4882" s="18" t="n">
        <v>14</v>
      </c>
      <c r="J4882" s="19" t="n">
        <v>12.01</v>
      </c>
      <c r="K4882" s="19" t="n">
        <v>12.01</v>
      </c>
      <c r="L4882" s="19" t="n">
        <v>10.85</v>
      </c>
      <c r="M4882" s="19" t="n">
        <f aca="false">IF(J4882&gt;0,J4882,K4882)*E4882</f>
        <v>12.01</v>
      </c>
      <c r="N4882" s="20"/>
      <c r="O4882" s="21" t="str">
        <f aca="false">IF(R4882="","",ROUND(R4882*(1-Premissas!$B$4),4))</f>
        <v/>
      </c>
      <c r="P4882" s="22"/>
      <c r="Q4882" s="22"/>
      <c r="R4882" s="23"/>
      <c r="S4882" s="24"/>
      <c r="T4882" s="24"/>
      <c r="U4882" s="25"/>
      <c r="V4882" s="19" t="str">
        <f aca="false">IF(COUNT(N4882:Q4882)=0,"",MIN(N4882:Q4882))</f>
        <v/>
      </c>
      <c r="W4882" s="16" t="str">
        <f aca="false">IF(V4882="","",INDEX($N$4:$Q$4,MATCH(V4882,N4882:Q4882,0)))</f>
        <v/>
      </c>
      <c r="X4882" s="19" t="str">
        <f aca="false">IF(COUNT(N4882:Q4882)&lt;2,"",SMALL(N4882:Q4882,2))</f>
        <v/>
      </c>
      <c r="Y4882" s="26" t="str">
        <f aca="false">IF(OR(V4882="",M4882=0),"",V4882/M4882-1)</f>
        <v/>
      </c>
      <c r="Z4882" s="26" t="str">
        <f aca="false">IF(OR(V4882="",L4882=""),"",V4882/(L4882*E4882)-1)</f>
        <v/>
      </c>
      <c r="AA4882" s="16" t="str">
        <f aca="false">IF(V4882="","SEM OFERTA",IF(OR(Y4882&gt;Premissas!$B$11,Y4882&lt;Premissas!$B$12),"VERIFICAR - UNIDADE/EMBALAGEM",IF(Y4882&gt;Premissas!$B$6,"NÃO COMPRAR - REAJUSTE &gt;5%","COMPRAR")))</f>
        <v>SEM OFERTA</v>
      </c>
      <c r="AB4882" s="18" t="str">
        <f aca="false">IF(W4882="DIMEC",S4882,IF(W4882="MEDCENTRO",U4882,""))</f>
        <v/>
      </c>
      <c r="AC4882" s="18" t="n">
        <f aca="false">IF(AA4882&lt;&gt;"COMPRAR",0,IF(AB4882="",I4882,MIN(I4882,AB4882)))</f>
        <v>0</v>
      </c>
      <c r="AD4882" s="19" t="n">
        <f aca="false">IF(AC4882&gt;0,AC4882*V4882,0)</f>
        <v>0</v>
      </c>
      <c r="AE4882" s="19" t="n">
        <f aca="false">IF(AC4882&gt;0,(M4882-V4882)*AC4882,0)</f>
        <v>0</v>
      </c>
      <c r="AF4882" s="16" t="str">
        <f aca="false">IF(AA4882&lt;&gt;"COMPRAR","",IF(AB4882="",IF(X4882="","",IF(X4882-V4882&lt;0.01,"EMPATE TÉCNICO","")),IF(AB4882&lt;I4882,"ESTOQUE INSUFICIENTE",IF(X4882="","",IF(X4882-V4882&lt;0.01,"EMPATE TÉCNICO","")))))</f>
        <v/>
      </c>
      <c r="AG4882" s="16" t="s">
        <v>547</v>
      </c>
      <c r="AH4882" s="16" t="s">
        <v>2074</v>
      </c>
    </row>
    <row r="4883" customFormat="false" ht="15" hidden="false" customHeight="false" outlineLevel="0" collapsed="false">
      <c r="A4883" s="16" t="s">
        <v>15101</v>
      </c>
      <c r="B4883" s="17" t="s">
        <v>15102</v>
      </c>
      <c r="C4883" s="16" t="s">
        <v>15103</v>
      </c>
      <c r="D4883" s="16" t="s">
        <v>13409</v>
      </c>
      <c r="E4883" s="18" t="n">
        <v>1</v>
      </c>
      <c r="F4883" s="16" t="s">
        <v>42</v>
      </c>
      <c r="G4883" s="18" t="n">
        <v>2</v>
      </c>
      <c r="H4883" s="16" t="n">
        <v>1.3</v>
      </c>
      <c r="I4883" s="18" t="n">
        <v>2</v>
      </c>
      <c r="J4883" s="19" t="n">
        <v>49.7</v>
      </c>
      <c r="K4883" s="19" t="n">
        <v>49.7</v>
      </c>
      <c r="L4883" s="19" t="n">
        <v>49.7</v>
      </c>
      <c r="M4883" s="19" t="n">
        <f aca="false">IF(J4883&gt;0,J4883,K4883)*E4883</f>
        <v>49.7</v>
      </c>
      <c r="N4883" s="20"/>
      <c r="O4883" s="21" t="str">
        <f aca="false">IF(R4883="","",ROUND(R4883*(1-Premissas!$B$4),4))</f>
        <v/>
      </c>
      <c r="P4883" s="22"/>
      <c r="Q4883" s="22"/>
      <c r="R4883" s="23"/>
      <c r="S4883" s="24"/>
      <c r="T4883" s="24"/>
      <c r="U4883" s="25"/>
      <c r="V4883" s="19" t="str">
        <f aca="false">IF(COUNT(N4883:Q4883)=0,"",MIN(N4883:Q4883))</f>
        <v/>
      </c>
      <c r="W4883" s="16" t="str">
        <f aca="false">IF(V4883="","",INDEX($N$4:$Q$4,MATCH(V4883,N4883:Q4883,0)))</f>
        <v/>
      </c>
      <c r="X4883" s="19" t="str">
        <f aca="false">IF(COUNT(N4883:Q4883)&lt;2,"",SMALL(N4883:Q4883,2))</f>
        <v/>
      </c>
      <c r="Y4883" s="26" t="str">
        <f aca="false">IF(OR(V4883="",M4883=0),"",V4883/M4883-1)</f>
        <v/>
      </c>
      <c r="Z4883" s="26" t="str">
        <f aca="false">IF(OR(V4883="",L4883=""),"",V4883/(L4883*E4883)-1)</f>
        <v/>
      </c>
      <c r="AA4883" s="16" t="str">
        <f aca="false">IF(V4883="","SEM OFERTA",IF(OR(Y4883&gt;Premissas!$B$11,Y4883&lt;Premissas!$B$12),"VERIFICAR - UNIDADE/EMBALAGEM",IF(Y4883&gt;Premissas!$B$6,"NÃO COMPRAR - REAJUSTE &gt;5%","COMPRAR")))</f>
        <v>SEM OFERTA</v>
      </c>
      <c r="AB4883" s="18" t="str">
        <f aca="false">IF(W4883="DIMEC",S4883,IF(W4883="MEDCENTRO",U4883,""))</f>
        <v/>
      </c>
      <c r="AC4883" s="18" t="n">
        <f aca="false">IF(AA4883&lt;&gt;"COMPRAR",0,IF(AB4883="",I4883,MIN(I4883,AB4883)))</f>
        <v>0</v>
      </c>
      <c r="AD4883" s="19" t="n">
        <f aca="false">IF(AC4883&gt;0,AC4883*V4883,0)</f>
        <v>0</v>
      </c>
      <c r="AE4883" s="19" t="n">
        <f aca="false">IF(AC4883&gt;0,(M4883-V4883)*AC4883,0)</f>
        <v>0</v>
      </c>
      <c r="AF4883" s="16" t="str">
        <f aca="false">IF(AA4883&lt;&gt;"COMPRAR","",IF(AB4883="",IF(X4883="","",IF(X4883-V4883&lt;0.01,"EMPATE TÉCNICO","")),IF(AB4883&lt;I4883,"ESTOQUE INSUFICIENTE",IF(X4883="","",IF(X4883-V4883&lt;0.01,"EMPATE TÉCNICO","")))))</f>
        <v/>
      </c>
      <c r="AG4883" s="16" t="s">
        <v>547</v>
      </c>
      <c r="AH4883" s="16" t="s">
        <v>2074</v>
      </c>
    </row>
    <row r="4884" customFormat="false" ht="15" hidden="false" customHeight="false" outlineLevel="0" collapsed="false">
      <c r="A4884" s="16" t="s">
        <v>15104</v>
      </c>
      <c r="B4884" s="17" t="s">
        <v>15105</v>
      </c>
      <c r="C4884" s="16" t="s">
        <v>15106</v>
      </c>
      <c r="D4884" s="16" t="s">
        <v>13409</v>
      </c>
      <c r="E4884" s="18" t="n">
        <v>1</v>
      </c>
      <c r="F4884" s="16" t="s">
        <v>42</v>
      </c>
      <c r="G4884" s="18" t="n">
        <v>3</v>
      </c>
      <c r="H4884" s="16" t="n">
        <v>2.1</v>
      </c>
      <c r="I4884" s="18" t="n">
        <v>3</v>
      </c>
      <c r="J4884" s="19" t="n">
        <v>43.3675</v>
      </c>
      <c r="K4884" s="19" t="n">
        <v>43.3675</v>
      </c>
      <c r="L4884" s="19" t="n">
        <v>42.66</v>
      </c>
      <c r="M4884" s="19" t="n">
        <f aca="false">IF(J4884&gt;0,J4884,K4884)*E4884</f>
        <v>43.3675</v>
      </c>
      <c r="N4884" s="20"/>
      <c r="O4884" s="21" t="str">
        <f aca="false">IF(R4884="","",ROUND(R4884*(1-Premissas!$B$4),4))</f>
        <v/>
      </c>
      <c r="P4884" s="22"/>
      <c r="Q4884" s="22"/>
      <c r="R4884" s="23"/>
      <c r="S4884" s="24"/>
      <c r="T4884" s="24"/>
      <c r="U4884" s="25"/>
      <c r="V4884" s="19" t="str">
        <f aca="false">IF(COUNT(N4884:Q4884)=0,"",MIN(N4884:Q4884))</f>
        <v/>
      </c>
      <c r="W4884" s="16" t="str">
        <f aca="false">IF(V4884="","",INDEX($N$4:$Q$4,MATCH(V4884,N4884:Q4884,0)))</f>
        <v/>
      </c>
      <c r="X4884" s="19" t="str">
        <f aca="false">IF(COUNT(N4884:Q4884)&lt;2,"",SMALL(N4884:Q4884,2))</f>
        <v/>
      </c>
      <c r="Y4884" s="26" t="str">
        <f aca="false">IF(OR(V4884="",M4884=0),"",V4884/M4884-1)</f>
        <v/>
      </c>
      <c r="Z4884" s="26" t="str">
        <f aca="false">IF(OR(V4884="",L4884=""),"",V4884/(L4884*E4884)-1)</f>
        <v/>
      </c>
      <c r="AA4884" s="16" t="str">
        <f aca="false">IF(V4884="","SEM OFERTA",IF(OR(Y4884&gt;Premissas!$B$11,Y4884&lt;Premissas!$B$12),"VERIFICAR - UNIDADE/EMBALAGEM",IF(Y4884&gt;Premissas!$B$6,"NÃO COMPRAR - REAJUSTE &gt;5%","COMPRAR")))</f>
        <v>SEM OFERTA</v>
      </c>
      <c r="AB4884" s="18" t="str">
        <f aca="false">IF(W4884="DIMEC",S4884,IF(W4884="MEDCENTRO",U4884,""))</f>
        <v/>
      </c>
      <c r="AC4884" s="18" t="n">
        <f aca="false">IF(AA4884&lt;&gt;"COMPRAR",0,IF(AB4884="",I4884,MIN(I4884,AB4884)))</f>
        <v>0</v>
      </c>
      <c r="AD4884" s="19" t="n">
        <f aca="false">IF(AC4884&gt;0,AC4884*V4884,0)</f>
        <v>0</v>
      </c>
      <c r="AE4884" s="19" t="n">
        <f aca="false">IF(AC4884&gt;0,(M4884-V4884)*AC4884,0)</f>
        <v>0</v>
      </c>
      <c r="AF4884" s="16" t="str">
        <f aca="false">IF(AA4884&lt;&gt;"COMPRAR","",IF(AB4884="",IF(X4884="","",IF(X4884-V4884&lt;0.01,"EMPATE TÉCNICO","")),IF(AB4884&lt;I4884,"ESTOQUE INSUFICIENTE",IF(X4884="","",IF(X4884-V4884&lt;0.01,"EMPATE TÉCNICO","")))))</f>
        <v/>
      </c>
      <c r="AG4884" s="16" t="s">
        <v>547</v>
      </c>
      <c r="AH4884" s="16" t="s">
        <v>2074</v>
      </c>
    </row>
    <row r="4885" customFormat="false" ht="15" hidden="false" customHeight="false" outlineLevel="0" collapsed="false">
      <c r="A4885" s="16" t="s">
        <v>15107</v>
      </c>
      <c r="B4885" s="17" t="s">
        <v>15108</v>
      </c>
      <c r="C4885" s="16" t="s">
        <v>15109</v>
      </c>
      <c r="D4885" s="16" t="s">
        <v>14747</v>
      </c>
      <c r="E4885" s="18" t="n">
        <v>1</v>
      </c>
      <c r="F4885" s="16" t="s">
        <v>41</v>
      </c>
      <c r="G4885" s="18" t="n">
        <v>1</v>
      </c>
      <c r="H4885" s="16" t="n">
        <v>1.4</v>
      </c>
      <c r="I4885" s="18" t="n">
        <v>3</v>
      </c>
      <c r="J4885" s="19" t="n">
        <v>41.44</v>
      </c>
      <c r="K4885" s="19" t="n">
        <v>41.44</v>
      </c>
      <c r="L4885" s="19" t="n">
        <v>41.44</v>
      </c>
      <c r="M4885" s="19" t="n">
        <f aca="false">IF(J4885&gt;0,J4885,K4885)*E4885</f>
        <v>41.44</v>
      </c>
      <c r="N4885" s="20"/>
      <c r="O4885" s="21" t="str">
        <f aca="false">IF(R4885="","",ROUND(R4885*(1-Premissas!$B$4),4))</f>
        <v/>
      </c>
      <c r="P4885" s="22"/>
      <c r="Q4885" s="22"/>
      <c r="R4885" s="23"/>
      <c r="S4885" s="24"/>
      <c r="T4885" s="24"/>
      <c r="U4885" s="25"/>
      <c r="V4885" s="19" t="str">
        <f aca="false">IF(COUNT(N4885:Q4885)=0,"",MIN(N4885:Q4885))</f>
        <v/>
      </c>
      <c r="W4885" s="16" t="str">
        <f aca="false">IF(V4885="","",INDEX($N$4:$Q$4,MATCH(V4885,N4885:Q4885,0)))</f>
        <v/>
      </c>
      <c r="X4885" s="19" t="str">
        <f aca="false">IF(COUNT(N4885:Q4885)&lt;2,"",SMALL(N4885:Q4885,2))</f>
        <v/>
      </c>
      <c r="Y4885" s="26" t="str">
        <f aca="false">IF(OR(V4885="",M4885=0),"",V4885/M4885-1)</f>
        <v/>
      </c>
      <c r="Z4885" s="26" t="str">
        <f aca="false">IF(OR(V4885="",L4885=""),"",V4885/(L4885*E4885)-1)</f>
        <v/>
      </c>
      <c r="AA4885" s="16" t="str">
        <f aca="false">IF(V4885="","SEM OFERTA",IF(OR(Y4885&gt;Premissas!$B$11,Y4885&lt;Premissas!$B$12),"VERIFICAR - UNIDADE/EMBALAGEM",IF(Y4885&gt;Premissas!$B$6,"NÃO COMPRAR - REAJUSTE &gt;5%","COMPRAR")))</f>
        <v>SEM OFERTA</v>
      </c>
      <c r="AB4885" s="18" t="str">
        <f aca="false">IF(W4885="DIMEC",S4885,IF(W4885="MEDCENTRO",U4885,""))</f>
        <v/>
      </c>
      <c r="AC4885" s="18" t="n">
        <f aca="false">IF(AA4885&lt;&gt;"COMPRAR",0,IF(AB4885="",I4885,MIN(I4885,AB4885)))</f>
        <v>0</v>
      </c>
      <c r="AD4885" s="19" t="n">
        <f aca="false">IF(AC4885&gt;0,AC4885*V4885,0)</f>
        <v>0</v>
      </c>
      <c r="AE4885" s="19" t="n">
        <f aca="false">IF(AC4885&gt;0,(M4885-V4885)*AC4885,0)</f>
        <v>0</v>
      </c>
      <c r="AF4885" s="16" t="str">
        <f aca="false">IF(AA4885&lt;&gt;"COMPRAR","",IF(AB4885="",IF(X4885="","",IF(X4885-V4885&lt;0.01,"EMPATE TÉCNICO","")),IF(AB4885&lt;I4885,"ESTOQUE INSUFICIENTE",IF(X4885="","",IF(X4885-V4885&lt;0.01,"EMPATE TÉCNICO","")))))</f>
        <v/>
      </c>
      <c r="AG4885" s="16" t="s">
        <v>547</v>
      </c>
      <c r="AH4885" s="16" t="s">
        <v>2074</v>
      </c>
    </row>
    <row r="4886" customFormat="false" ht="15" hidden="false" customHeight="false" outlineLevel="0" collapsed="false">
      <c r="A4886" s="16" t="s">
        <v>15110</v>
      </c>
      <c r="B4886" s="17" t="s">
        <v>15111</v>
      </c>
      <c r="C4886" s="16" t="s">
        <v>15112</v>
      </c>
      <c r="D4886" s="16" t="s">
        <v>13588</v>
      </c>
      <c r="E4886" s="18" t="n">
        <v>1</v>
      </c>
      <c r="F4886" s="16" t="s">
        <v>41</v>
      </c>
      <c r="G4886" s="18" t="n">
        <v>27</v>
      </c>
      <c r="H4886" s="16" t="n">
        <v>13.4</v>
      </c>
      <c r="I4886" s="18" t="n">
        <v>8</v>
      </c>
      <c r="J4886" s="19" t="n">
        <v>17.6106666666667</v>
      </c>
      <c r="K4886" s="19" t="n">
        <v>17.6106666666667</v>
      </c>
      <c r="L4886" s="19" t="n">
        <v>17.6107</v>
      </c>
      <c r="M4886" s="19" t="n">
        <f aca="false">IF(J4886&gt;0,J4886,K4886)*E4886</f>
        <v>17.6106666666667</v>
      </c>
      <c r="N4886" s="20"/>
      <c r="O4886" s="21" t="str">
        <f aca="false">IF(R4886="","",ROUND(R4886*(1-Premissas!$B$4),4))</f>
        <v/>
      </c>
      <c r="P4886" s="22"/>
      <c r="Q4886" s="22"/>
      <c r="R4886" s="23"/>
      <c r="S4886" s="24"/>
      <c r="T4886" s="24"/>
      <c r="U4886" s="25"/>
      <c r="V4886" s="19" t="str">
        <f aca="false">IF(COUNT(N4886:Q4886)=0,"",MIN(N4886:Q4886))</f>
        <v/>
      </c>
      <c r="W4886" s="16" t="str">
        <f aca="false">IF(V4886="","",INDEX($N$4:$Q$4,MATCH(V4886,N4886:Q4886,0)))</f>
        <v/>
      </c>
      <c r="X4886" s="19" t="str">
        <f aca="false">IF(COUNT(N4886:Q4886)&lt;2,"",SMALL(N4886:Q4886,2))</f>
        <v/>
      </c>
      <c r="Y4886" s="26" t="str">
        <f aca="false">IF(OR(V4886="",M4886=0),"",V4886/M4886-1)</f>
        <v/>
      </c>
      <c r="Z4886" s="26" t="str">
        <f aca="false">IF(OR(V4886="",L4886=""),"",V4886/(L4886*E4886)-1)</f>
        <v/>
      </c>
      <c r="AA4886" s="16" t="str">
        <f aca="false">IF(V4886="","SEM OFERTA",IF(OR(Y4886&gt;Premissas!$B$11,Y4886&lt;Premissas!$B$12),"VERIFICAR - UNIDADE/EMBALAGEM",IF(Y4886&gt;Premissas!$B$6,"NÃO COMPRAR - REAJUSTE &gt;5%","COMPRAR")))</f>
        <v>SEM OFERTA</v>
      </c>
      <c r="AB4886" s="18" t="str">
        <f aca="false">IF(W4886="DIMEC",S4886,IF(W4886="MEDCENTRO",U4886,""))</f>
        <v/>
      </c>
      <c r="AC4886" s="18" t="n">
        <f aca="false">IF(AA4886&lt;&gt;"COMPRAR",0,IF(AB4886="",I4886,MIN(I4886,AB4886)))</f>
        <v>0</v>
      </c>
      <c r="AD4886" s="19" t="n">
        <f aca="false">IF(AC4886&gt;0,AC4886*V4886,0)</f>
        <v>0</v>
      </c>
      <c r="AE4886" s="19" t="n">
        <f aca="false">IF(AC4886&gt;0,(M4886-V4886)*AC4886,0)</f>
        <v>0</v>
      </c>
      <c r="AF4886" s="16" t="str">
        <f aca="false">IF(AA4886&lt;&gt;"COMPRAR","",IF(AB4886="",IF(X4886="","",IF(X4886-V4886&lt;0.01,"EMPATE TÉCNICO","")),IF(AB4886&lt;I4886,"ESTOQUE INSUFICIENTE",IF(X4886="","",IF(X4886-V4886&lt;0.01,"EMPATE TÉCNICO","")))))</f>
        <v/>
      </c>
      <c r="AG4886" s="16" t="s">
        <v>547</v>
      </c>
      <c r="AH4886" s="16" t="s">
        <v>2074</v>
      </c>
    </row>
    <row r="4887" customFormat="false" ht="15" hidden="false" customHeight="false" outlineLevel="0" collapsed="false">
      <c r="A4887" s="16" t="s">
        <v>15113</v>
      </c>
      <c r="B4887" s="17" t="s">
        <v>15114</v>
      </c>
      <c r="C4887" s="16" t="s">
        <v>15115</v>
      </c>
      <c r="D4887" s="16" t="s">
        <v>13588</v>
      </c>
      <c r="E4887" s="18" t="n">
        <v>1</v>
      </c>
      <c r="F4887" s="16" t="s">
        <v>41</v>
      </c>
      <c r="G4887" s="18" t="n">
        <v>4</v>
      </c>
      <c r="H4887" s="16" t="n">
        <v>2.7</v>
      </c>
      <c r="I4887" s="18" t="n">
        <v>4</v>
      </c>
      <c r="J4887" s="19" t="n">
        <v>23.01</v>
      </c>
      <c r="K4887" s="19" t="n">
        <v>23.01</v>
      </c>
      <c r="L4887" s="19" t="n">
        <v>20.21</v>
      </c>
      <c r="M4887" s="19" t="n">
        <f aca="false">IF(J4887&gt;0,J4887,K4887)*E4887</f>
        <v>23.01</v>
      </c>
      <c r="N4887" s="20"/>
      <c r="O4887" s="21" t="str">
        <f aca="false">IF(R4887="","",ROUND(R4887*(1-Premissas!$B$4),4))</f>
        <v/>
      </c>
      <c r="P4887" s="22"/>
      <c r="Q4887" s="22"/>
      <c r="R4887" s="23"/>
      <c r="S4887" s="24"/>
      <c r="T4887" s="24"/>
      <c r="U4887" s="25"/>
      <c r="V4887" s="19" t="str">
        <f aca="false">IF(COUNT(N4887:Q4887)=0,"",MIN(N4887:Q4887))</f>
        <v/>
      </c>
      <c r="W4887" s="16" t="str">
        <f aca="false">IF(V4887="","",INDEX($N$4:$Q$4,MATCH(V4887,N4887:Q4887,0)))</f>
        <v/>
      </c>
      <c r="X4887" s="19" t="str">
        <f aca="false">IF(COUNT(N4887:Q4887)&lt;2,"",SMALL(N4887:Q4887,2))</f>
        <v/>
      </c>
      <c r="Y4887" s="26" t="str">
        <f aca="false">IF(OR(V4887="",M4887=0),"",V4887/M4887-1)</f>
        <v/>
      </c>
      <c r="Z4887" s="26" t="str">
        <f aca="false">IF(OR(V4887="",L4887=""),"",V4887/(L4887*E4887)-1)</f>
        <v/>
      </c>
      <c r="AA4887" s="16" t="str">
        <f aca="false">IF(V4887="","SEM OFERTA",IF(OR(Y4887&gt;Premissas!$B$11,Y4887&lt;Premissas!$B$12),"VERIFICAR - UNIDADE/EMBALAGEM",IF(Y4887&gt;Premissas!$B$6,"NÃO COMPRAR - REAJUSTE &gt;5%","COMPRAR")))</f>
        <v>SEM OFERTA</v>
      </c>
      <c r="AB4887" s="18" t="str">
        <f aca="false">IF(W4887="DIMEC",S4887,IF(W4887="MEDCENTRO",U4887,""))</f>
        <v/>
      </c>
      <c r="AC4887" s="18" t="n">
        <f aca="false">IF(AA4887&lt;&gt;"COMPRAR",0,IF(AB4887="",I4887,MIN(I4887,AB4887)))</f>
        <v>0</v>
      </c>
      <c r="AD4887" s="19" t="n">
        <f aca="false">IF(AC4887&gt;0,AC4887*V4887,0)</f>
        <v>0</v>
      </c>
      <c r="AE4887" s="19" t="n">
        <f aca="false">IF(AC4887&gt;0,(M4887-V4887)*AC4887,0)</f>
        <v>0</v>
      </c>
      <c r="AF4887" s="16" t="str">
        <f aca="false">IF(AA4887&lt;&gt;"COMPRAR","",IF(AB4887="",IF(X4887="","",IF(X4887-V4887&lt;0.01,"EMPATE TÉCNICO","")),IF(AB4887&lt;I4887,"ESTOQUE INSUFICIENTE",IF(X4887="","",IF(X4887-V4887&lt;0.01,"EMPATE TÉCNICO","")))))</f>
        <v/>
      </c>
      <c r="AG4887" s="16" t="s">
        <v>547</v>
      </c>
      <c r="AH4887" s="16" t="s">
        <v>2074</v>
      </c>
    </row>
    <row r="4888" customFormat="false" ht="15" hidden="false" customHeight="false" outlineLevel="0" collapsed="false">
      <c r="A4888" s="16" t="s">
        <v>15116</v>
      </c>
      <c r="B4888" s="17" t="s">
        <v>15117</v>
      </c>
      <c r="C4888" s="16" t="s">
        <v>15118</v>
      </c>
      <c r="D4888" s="16" t="s">
        <v>13588</v>
      </c>
      <c r="E4888" s="18" t="n">
        <v>1</v>
      </c>
      <c r="F4888" s="16" t="s">
        <v>41</v>
      </c>
      <c r="G4888" s="18" t="n">
        <v>3</v>
      </c>
      <c r="H4888" s="16" t="n">
        <v>4.5</v>
      </c>
      <c r="I4888" s="18" t="n">
        <v>9</v>
      </c>
      <c r="J4888" s="19" t="n">
        <v>14.15</v>
      </c>
      <c r="K4888" s="19" t="n">
        <v>14.15</v>
      </c>
      <c r="L4888" s="19" t="n">
        <v>13.3883</v>
      </c>
      <c r="M4888" s="19" t="n">
        <f aca="false">IF(J4888&gt;0,J4888,K4888)*E4888</f>
        <v>14.15</v>
      </c>
      <c r="N4888" s="20"/>
      <c r="O4888" s="21" t="str">
        <f aca="false">IF(R4888="","",ROUND(R4888*(1-Premissas!$B$4),4))</f>
        <v/>
      </c>
      <c r="P4888" s="22"/>
      <c r="Q4888" s="22"/>
      <c r="R4888" s="23"/>
      <c r="S4888" s="24"/>
      <c r="T4888" s="24"/>
      <c r="U4888" s="25"/>
      <c r="V4888" s="19" t="str">
        <f aca="false">IF(COUNT(N4888:Q4888)=0,"",MIN(N4888:Q4888))</f>
        <v/>
      </c>
      <c r="W4888" s="16" t="str">
        <f aca="false">IF(V4888="","",INDEX($N$4:$Q$4,MATCH(V4888,N4888:Q4888,0)))</f>
        <v/>
      </c>
      <c r="X4888" s="19" t="str">
        <f aca="false">IF(COUNT(N4888:Q4888)&lt;2,"",SMALL(N4888:Q4888,2))</f>
        <v/>
      </c>
      <c r="Y4888" s="26" t="str">
        <f aca="false">IF(OR(V4888="",M4888=0),"",V4888/M4888-1)</f>
        <v/>
      </c>
      <c r="Z4888" s="26" t="str">
        <f aca="false">IF(OR(V4888="",L4888=""),"",V4888/(L4888*E4888)-1)</f>
        <v/>
      </c>
      <c r="AA4888" s="16" t="str">
        <f aca="false">IF(V4888="","SEM OFERTA",IF(OR(Y4888&gt;Premissas!$B$11,Y4888&lt;Premissas!$B$12),"VERIFICAR - UNIDADE/EMBALAGEM",IF(Y4888&gt;Premissas!$B$6,"NÃO COMPRAR - REAJUSTE &gt;5%","COMPRAR")))</f>
        <v>SEM OFERTA</v>
      </c>
      <c r="AB4888" s="18" t="str">
        <f aca="false">IF(W4888="DIMEC",S4888,IF(W4888="MEDCENTRO",U4888,""))</f>
        <v/>
      </c>
      <c r="AC4888" s="18" t="n">
        <f aca="false">IF(AA4888&lt;&gt;"COMPRAR",0,IF(AB4888="",I4888,MIN(I4888,AB4888)))</f>
        <v>0</v>
      </c>
      <c r="AD4888" s="19" t="n">
        <f aca="false">IF(AC4888&gt;0,AC4888*V4888,0)</f>
        <v>0</v>
      </c>
      <c r="AE4888" s="19" t="n">
        <f aca="false">IF(AC4888&gt;0,(M4888-V4888)*AC4888,0)</f>
        <v>0</v>
      </c>
      <c r="AF4888" s="16" t="str">
        <f aca="false">IF(AA4888&lt;&gt;"COMPRAR","",IF(AB4888="",IF(X4888="","",IF(X4888-V4888&lt;0.01,"EMPATE TÉCNICO","")),IF(AB4888&lt;I4888,"ESTOQUE INSUFICIENTE",IF(X4888="","",IF(X4888-V4888&lt;0.01,"EMPATE TÉCNICO","")))))</f>
        <v/>
      </c>
      <c r="AG4888" s="16" t="s">
        <v>328</v>
      </c>
      <c r="AH4888" s="16" t="s">
        <v>2074</v>
      </c>
    </row>
    <row r="4889" customFormat="false" ht="15" hidden="false" customHeight="false" outlineLevel="0" collapsed="false">
      <c r="A4889" s="16" t="s">
        <v>15119</v>
      </c>
      <c r="B4889" s="17" t="s">
        <v>15120</v>
      </c>
      <c r="C4889" s="16" t="s">
        <v>15121</v>
      </c>
      <c r="D4889" s="16" t="s">
        <v>13715</v>
      </c>
      <c r="E4889" s="18" t="n">
        <v>1</v>
      </c>
      <c r="F4889" s="16" t="s">
        <v>42</v>
      </c>
      <c r="G4889" s="18" t="n">
        <v>6</v>
      </c>
      <c r="H4889" s="16" t="n">
        <v>3.2</v>
      </c>
      <c r="I4889" s="18" t="n">
        <v>3</v>
      </c>
      <c r="J4889" s="19" t="n">
        <v>11.75</v>
      </c>
      <c r="K4889" s="19" t="n">
        <v>11.75</v>
      </c>
      <c r="L4889" s="19" t="n">
        <v>11.75</v>
      </c>
      <c r="M4889" s="19" t="n">
        <f aca="false">IF(J4889&gt;0,J4889,K4889)*E4889</f>
        <v>11.75</v>
      </c>
      <c r="N4889" s="20"/>
      <c r="O4889" s="21" t="str">
        <f aca="false">IF(R4889="","",ROUND(R4889*(1-Premissas!$B$4),4))</f>
        <v/>
      </c>
      <c r="P4889" s="22"/>
      <c r="Q4889" s="22"/>
      <c r="R4889" s="23"/>
      <c r="S4889" s="24"/>
      <c r="T4889" s="24"/>
      <c r="U4889" s="25"/>
      <c r="V4889" s="19" t="str">
        <f aca="false">IF(COUNT(N4889:Q4889)=0,"",MIN(N4889:Q4889))</f>
        <v/>
      </c>
      <c r="W4889" s="16" t="str">
        <f aca="false">IF(V4889="","",INDEX($N$4:$Q$4,MATCH(V4889,N4889:Q4889,0)))</f>
        <v/>
      </c>
      <c r="X4889" s="19" t="str">
        <f aca="false">IF(COUNT(N4889:Q4889)&lt;2,"",SMALL(N4889:Q4889,2))</f>
        <v/>
      </c>
      <c r="Y4889" s="26" t="str">
        <f aca="false">IF(OR(V4889="",M4889=0),"",V4889/M4889-1)</f>
        <v/>
      </c>
      <c r="Z4889" s="26" t="str">
        <f aca="false">IF(OR(V4889="",L4889=""),"",V4889/(L4889*E4889)-1)</f>
        <v/>
      </c>
      <c r="AA4889" s="16" t="str">
        <f aca="false">IF(V4889="","SEM OFERTA",IF(OR(Y4889&gt;Premissas!$B$11,Y4889&lt;Premissas!$B$12),"VERIFICAR - UNIDADE/EMBALAGEM",IF(Y4889&gt;Premissas!$B$6,"NÃO COMPRAR - REAJUSTE &gt;5%","COMPRAR")))</f>
        <v>SEM OFERTA</v>
      </c>
      <c r="AB4889" s="18" t="str">
        <f aca="false">IF(W4889="DIMEC",S4889,IF(W4889="MEDCENTRO",U4889,""))</f>
        <v/>
      </c>
      <c r="AC4889" s="18" t="n">
        <f aca="false">IF(AA4889&lt;&gt;"COMPRAR",0,IF(AB4889="",I4889,MIN(I4889,AB4889)))</f>
        <v>0</v>
      </c>
      <c r="AD4889" s="19" t="n">
        <f aca="false">IF(AC4889&gt;0,AC4889*V4889,0)</f>
        <v>0</v>
      </c>
      <c r="AE4889" s="19" t="n">
        <f aca="false">IF(AC4889&gt;0,(M4889-V4889)*AC4889,0)</f>
        <v>0</v>
      </c>
      <c r="AF4889" s="16" t="str">
        <f aca="false">IF(AA4889&lt;&gt;"COMPRAR","",IF(AB4889="",IF(X4889="","",IF(X4889-V4889&lt;0.01,"EMPATE TÉCNICO","")),IF(AB4889&lt;I4889,"ESTOQUE INSUFICIENTE",IF(X4889="","",IF(X4889-V4889&lt;0.01,"EMPATE TÉCNICO","")))))</f>
        <v/>
      </c>
      <c r="AG4889" s="16" t="s">
        <v>713</v>
      </c>
      <c r="AH4889" s="16" t="s">
        <v>2074</v>
      </c>
    </row>
    <row r="4890" customFormat="false" ht="15" hidden="false" customHeight="false" outlineLevel="0" collapsed="false">
      <c r="A4890" s="16" t="s">
        <v>15122</v>
      </c>
      <c r="B4890" s="17" t="s">
        <v>15123</v>
      </c>
      <c r="C4890" s="16" t="s">
        <v>15124</v>
      </c>
      <c r="D4890" s="16" t="s">
        <v>13588</v>
      </c>
      <c r="E4890" s="18" t="n">
        <v>1</v>
      </c>
      <c r="F4890" s="16" t="s">
        <v>41</v>
      </c>
      <c r="G4890" s="18" t="n">
        <v>6</v>
      </c>
      <c r="H4890" s="16" t="n">
        <v>9</v>
      </c>
      <c r="I4890" s="18" t="n">
        <v>18</v>
      </c>
      <c r="J4890" s="19" t="n">
        <v>12.8151666666667</v>
      </c>
      <c r="K4890" s="19" t="n">
        <v>12.8151666666667</v>
      </c>
      <c r="L4890" s="19" t="n">
        <v>12.8152</v>
      </c>
      <c r="M4890" s="19" t="n">
        <f aca="false">IF(J4890&gt;0,J4890,K4890)*E4890</f>
        <v>12.8151666666667</v>
      </c>
      <c r="N4890" s="20"/>
      <c r="O4890" s="21" t="str">
        <f aca="false">IF(R4890="","",ROUND(R4890*(1-Premissas!$B$4),4))</f>
        <v/>
      </c>
      <c r="P4890" s="22"/>
      <c r="Q4890" s="22"/>
      <c r="R4890" s="23"/>
      <c r="S4890" s="24"/>
      <c r="T4890" s="24"/>
      <c r="U4890" s="25"/>
      <c r="V4890" s="19" t="str">
        <f aca="false">IF(COUNT(N4890:Q4890)=0,"",MIN(N4890:Q4890))</f>
        <v/>
      </c>
      <c r="W4890" s="16" t="str">
        <f aca="false">IF(V4890="","",INDEX($N$4:$Q$4,MATCH(V4890,N4890:Q4890,0)))</f>
        <v/>
      </c>
      <c r="X4890" s="19" t="str">
        <f aca="false">IF(COUNT(N4890:Q4890)&lt;2,"",SMALL(N4890:Q4890,2))</f>
        <v/>
      </c>
      <c r="Y4890" s="26" t="str">
        <f aca="false">IF(OR(V4890="",M4890=0),"",V4890/M4890-1)</f>
        <v/>
      </c>
      <c r="Z4890" s="26" t="str">
        <f aca="false">IF(OR(V4890="",L4890=""),"",V4890/(L4890*E4890)-1)</f>
        <v/>
      </c>
      <c r="AA4890" s="16" t="str">
        <f aca="false">IF(V4890="","SEM OFERTA",IF(OR(Y4890&gt;Premissas!$B$11,Y4890&lt;Premissas!$B$12),"VERIFICAR - UNIDADE/EMBALAGEM",IF(Y4890&gt;Premissas!$B$6,"NÃO COMPRAR - REAJUSTE &gt;5%","COMPRAR")))</f>
        <v>SEM OFERTA</v>
      </c>
      <c r="AB4890" s="18" t="str">
        <f aca="false">IF(W4890="DIMEC",S4890,IF(W4890="MEDCENTRO",U4890,""))</f>
        <v/>
      </c>
      <c r="AC4890" s="18" t="n">
        <f aca="false">IF(AA4890&lt;&gt;"COMPRAR",0,IF(AB4890="",I4890,MIN(I4890,AB4890)))</f>
        <v>0</v>
      </c>
      <c r="AD4890" s="19" t="n">
        <f aca="false">IF(AC4890&gt;0,AC4890*V4890,0)</f>
        <v>0</v>
      </c>
      <c r="AE4890" s="19" t="n">
        <f aca="false">IF(AC4890&gt;0,(M4890-V4890)*AC4890,0)</f>
        <v>0</v>
      </c>
      <c r="AF4890" s="16" t="str">
        <f aca="false">IF(AA4890&lt;&gt;"COMPRAR","",IF(AB4890="",IF(X4890="","",IF(X4890-V4890&lt;0.01,"EMPATE TÉCNICO","")),IF(AB4890&lt;I4890,"ESTOQUE INSUFICIENTE",IF(X4890="","",IF(X4890-V4890&lt;0.01,"EMPATE TÉCNICO","")))))</f>
        <v/>
      </c>
      <c r="AG4890" s="16" t="s">
        <v>547</v>
      </c>
      <c r="AH4890" s="16" t="s">
        <v>2074</v>
      </c>
    </row>
    <row r="4891" customFormat="false" ht="15" hidden="false" customHeight="false" outlineLevel="0" collapsed="false">
      <c r="A4891" s="16" t="s">
        <v>15125</v>
      </c>
      <c r="B4891" s="17" t="s">
        <v>15126</v>
      </c>
      <c r="C4891" s="16" t="s">
        <v>15127</v>
      </c>
      <c r="D4891" s="16" t="s">
        <v>13588</v>
      </c>
      <c r="E4891" s="18" t="n">
        <v>1</v>
      </c>
      <c r="F4891" s="16" t="s">
        <v>41</v>
      </c>
      <c r="G4891" s="18" t="n">
        <v>4</v>
      </c>
      <c r="H4891" s="16" t="n">
        <v>2.1</v>
      </c>
      <c r="I4891" s="18" t="n">
        <v>2</v>
      </c>
      <c r="J4891" s="19" t="n">
        <v>28.19125</v>
      </c>
      <c r="K4891" s="19" t="n">
        <v>28.19125</v>
      </c>
      <c r="L4891" s="19" t="n">
        <v>28.1912</v>
      </c>
      <c r="M4891" s="19" t="n">
        <f aca="false">IF(J4891&gt;0,J4891,K4891)*E4891</f>
        <v>28.19125</v>
      </c>
      <c r="N4891" s="20"/>
      <c r="O4891" s="21" t="str">
        <f aca="false">IF(R4891="","",ROUND(R4891*(1-Premissas!$B$4),4))</f>
        <v/>
      </c>
      <c r="P4891" s="22"/>
      <c r="Q4891" s="22"/>
      <c r="R4891" s="23"/>
      <c r="S4891" s="24"/>
      <c r="T4891" s="24"/>
      <c r="U4891" s="25"/>
      <c r="V4891" s="19" t="str">
        <f aca="false">IF(COUNT(N4891:Q4891)=0,"",MIN(N4891:Q4891))</f>
        <v/>
      </c>
      <c r="W4891" s="16" t="str">
        <f aca="false">IF(V4891="","",INDEX($N$4:$Q$4,MATCH(V4891,N4891:Q4891,0)))</f>
        <v/>
      </c>
      <c r="X4891" s="19" t="str">
        <f aca="false">IF(COUNT(N4891:Q4891)&lt;2,"",SMALL(N4891:Q4891,2))</f>
        <v/>
      </c>
      <c r="Y4891" s="26" t="str">
        <f aca="false">IF(OR(V4891="",M4891=0),"",V4891/M4891-1)</f>
        <v/>
      </c>
      <c r="Z4891" s="26" t="str">
        <f aca="false">IF(OR(V4891="",L4891=""),"",V4891/(L4891*E4891)-1)</f>
        <v/>
      </c>
      <c r="AA4891" s="16" t="str">
        <f aca="false">IF(V4891="","SEM OFERTA",IF(OR(Y4891&gt;Premissas!$B$11,Y4891&lt;Premissas!$B$12),"VERIFICAR - UNIDADE/EMBALAGEM",IF(Y4891&gt;Premissas!$B$6,"NÃO COMPRAR - REAJUSTE &gt;5%","COMPRAR")))</f>
        <v>SEM OFERTA</v>
      </c>
      <c r="AB4891" s="18" t="str">
        <f aca="false">IF(W4891="DIMEC",S4891,IF(W4891="MEDCENTRO",U4891,""))</f>
        <v/>
      </c>
      <c r="AC4891" s="18" t="n">
        <f aca="false">IF(AA4891&lt;&gt;"COMPRAR",0,IF(AB4891="",I4891,MIN(I4891,AB4891)))</f>
        <v>0</v>
      </c>
      <c r="AD4891" s="19" t="n">
        <f aca="false">IF(AC4891&gt;0,AC4891*V4891,0)</f>
        <v>0</v>
      </c>
      <c r="AE4891" s="19" t="n">
        <f aca="false">IF(AC4891&gt;0,(M4891-V4891)*AC4891,0)</f>
        <v>0</v>
      </c>
      <c r="AF4891" s="16" t="str">
        <f aca="false">IF(AA4891&lt;&gt;"COMPRAR","",IF(AB4891="",IF(X4891="","",IF(X4891-V4891&lt;0.01,"EMPATE TÉCNICO","")),IF(AB4891&lt;I4891,"ESTOQUE INSUFICIENTE",IF(X4891="","",IF(X4891-V4891&lt;0.01,"EMPATE TÉCNICO","")))))</f>
        <v/>
      </c>
      <c r="AG4891" s="16" t="s">
        <v>547</v>
      </c>
      <c r="AH4891" s="16" t="s">
        <v>2074</v>
      </c>
    </row>
    <row r="4892" customFormat="false" ht="15" hidden="false" customHeight="false" outlineLevel="0" collapsed="false">
      <c r="A4892" s="16" t="s">
        <v>15128</v>
      </c>
      <c r="B4892" s="17" t="s">
        <v>15129</v>
      </c>
      <c r="C4892" s="16" t="s">
        <v>15130</v>
      </c>
      <c r="D4892" s="16" t="s">
        <v>641</v>
      </c>
      <c r="E4892" s="18" t="n">
        <v>1</v>
      </c>
      <c r="F4892" s="16" t="s">
        <v>41</v>
      </c>
      <c r="G4892" s="18" t="n">
        <v>0</v>
      </c>
      <c r="H4892" s="16" t="n">
        <v>1.2</v>
      </c>
      <c r="I4892" s="18" t="n">
        <v>4</v>
      </c>
      <c r="J4892" s="19" t="n">
        <v>54.022</v>
      </c>
      <c r="K4892" s="19" t="n">
        <v>54.022</v>
      </c>
      <c r="L4892" s="19" t="n">
        <v>54.022</v>
      </c>
      <c r="M4892" s="19" t="n">
        <f aca="false">IF(J4892&gt;0,J4892,K4892)*E4892</f>
        <v>54.022</v>
      </c>
      <c r="N4892" s="20"/>
      <c r="O4892" s="21" t="str">
        <f aca="false">IF(R4892="","",ROUND(R4892*(1-Premissas!$B$4),4))</f>
        <v/>
      </c>
      <c r="P4892" s="22"/>
      <c r="Q4892" s="22"/>
      <c r="R4892" s="23"/>
      <c r="S4892" s="24"/>
      <c r="T4892" s="24"/>
      <c r="U4892" s="25"/>
      <c r="V4892" s="19" t="str">
        <f aca="false">IF(COUNT(N4892:Q4892)=0,"",MIN(N4892:Q4892))</f>
        <v/>
      </c>
      <c r="W4892" s="16" t="str">
        <f aca="false">IF(V4892="","",INDEX($N$4:$Q$4,MATCH(V4892,N4892:Q4892,0)))</f>
        <v/>
      </c>
      <c r="X4892" s="19" t="str">
        <f aca="false">IF(COUNT(N4892:Q4892)&lt;2,"",SMALL(N4892:Q4892,2))</f>
        <v/>
      </c>
      <c r="Y4892" s="26" t="str">
        <f aca="false">IF(OR(V4892="",M4892=0),"",V4892/M4892-1)</f>
        <v/>
      </c>
      <c r="Z4892" s="26" t="str">
        <f aca="false">IF(OR(V4892="",L4892=""),"",V4892/(L4892*E4892)-1)</f>
        <v/>
      </c>
      <c r="AA4892" s="16" t="str">
        <f aca="false">IF(V4892="","SEM OFERTA",IF(OR(Y4892&gt;Premissas!$B$11,Y4892&lt;Premissas!$B$12),"VERIFICAR - UNIDADE/EMBALAGEM",IF(Y4892&gt;Premissas!$B$6,"NÃO COMPRAR - REAJUSTE &gt;5%","COMPRAR")))</f>
        <v>SEM OFERTA</v>
      </c>
      <c r="AB4892" s="18" t="str">
        <f aca="false">IF(W4892="DIMEC",S4892,IF(W4892="MEDCENTRO",U4892,""))</f>
        <v/>
      </c>
      <c r="AC4892" s="18" t="n">
        <f aca="false">IF(AA4892&lt;&gt;"COMPRAR",0,IF(AB4892="",I4892,MIN(I4892,AB4892)))</f>
        <v>0</v>
      </c>
      <c r="AD4892" s="19" t="n">
        <f aca="false">IF(AC4892&gt;0,AC4892*V4892,0)</f>
        <v>0</v>
      </c>
      <c r="AE4892" s="19" t="n">
        <f aca="false">IF(AC4892&gt;0,(M4892-V4892)*AC4892,0)</f>
        <v>0</v>
      </c>
      <c r="AF4892" s="16" t="str">
        <f aca="false">IF(AA4892&lt;&gt;"COMPRAR","",IF(AB4892="",IF(X4892="","",IF(X4892-V4892&lt;0.01,"EMPATE TÉCNICO","")),IF(AB4892&lt;I4892,"ESTOQUE INSUFICIENTE",IF(X4892="","",IF(X4892-V4892&lt;0.01,"EMPATE TÉCNICO","")))))</f>
        <v/>
      </c>
      <c r="AG4892" s="16" t="s">
        <v>547</v>
      </c>
      <c r="AH4892" s="16" t="s">
        <v>2074</v>
      </c>
    </row>
    <row r="4893" customFormat="false" ht="15" hidden="false" customHeight="false" outlineLevel="0" collapsed="false">
      <c r="A4893" s="16" t="s">
        <v>15131</v>
      </c>
      <c r="B4893" s="17" t="s">
        <v>15132</v>
      </c>
      <c r="C4893" s="16" t="s">
        <v>15133</v>
      </c>
      <c r="D4893" s="16" t="s">
        <v>641</v>
      </c>
      <c r="E4893" s="18" t="n">
        <v>1</v>
      </c>
      <c r="F4893" s="16" t="s">
        <v>41</v>
      </c>
      <c r="G4893" s="18" t="n">
        <v>2</v>
      </c>
      <c r="H4893" s="16" t="n">
        <v>3.2</v>
      </c>
      <c r="I4893" s="18" t="n">
        <v>7</v>
      </c>
      <c r="J4893" s="19" t="n">
        <v>55.41</v>
      </c>
      <c r="K4893" s="19" t="n">
        <v>55.41</v>
      </c>
      <c r="L4893" s="19" t="n">
        <v>55.41</v>
      </c>
      <c r="M4893" s="19" t="n">
        <f aca="false">IF(J4893&gt;0,J4893,K4893)*E4893</f>
        <v>55.41</v>
      </c>
      <c r="N4893" s="20"/>
      <c r="O4893" s="21" t="str">
        <f aca="false">IF(R4893="","",ROUND(R4893*(1-Premissas!$B$4),4))</f>
        <v/>
      </c>
      <c r="P4893" s="22"/>
      <c r="Q4893" s="22"/>
      <c r="R4893" s="23"/>
      <c r="S4893" s="24"/>
      <c r="T4893" s="24"/>
      <c r="U4893" s="25"/>
      <c r="V4893" s="19" t="str">
        <f aca="false">IF(COUNT(N4893:Q4893)=0,"",MIN(N4893:Q4893))</f>
        <v/>
      </c>
      <c r="W4893" s="16" t="str">
        <f aca="false">IF(V4893="","",INDEX($N$4:$Q$4,MATCH(V4893,N4893:Q4893,0)))</f>
        <v/>
      </c>
      <c r="X4893" s="19" t="str">
        <f aca="false">IF(COUNT(N4893:Q4893)&lt;2,"",SMALL(N4893:Q4893,2))</f>
        <v/>
      </c>
      <c r="Y4893" s="26" t="str">
        <f aca="false">IF(OR(V4893="",M4893=0),"",V4893/M4893-1)</f>
        <v/>
      </c>
      <c r="Z4893" s="26" t="str">
        <f aca="false">IF(OR(V4893="",L4893=""),"",V4893/(L4893*E4893)-1)</f>
        <v/>
      </c>
      <c r="AA4893" s="16" t="str">
        <f aca="false">IF(V4893="","SEM OFERTA",IF(OR(Y4893&gt;Premissas!$B$11,Y4893&lt;Premissas!$B$12),"VERIFICAR - UNIDADE/EMBALAGEM",IF(Y4893&gt;Premissas!$B$6,"NÃO COMPRAR - REAJUSTE &gt;5%","COMPRAR")))</f>
        <v>SEM OFERTA</v>
      </c>
      <c r="AB4893" s="18" t="str">
        <f aca="false">IF(W4893="DIMEC",S4893,IF(W4893="MEDCENTRO",U4893,""))</f>
        <v/>
      </c>
      <c r="AC4893" s="18" t="n">
        <f aca="false">IF(AA4893&lt;&gt;"COMPRAR",0,IF(AB4893="",I4893,MIN(I4893,AB4893)))</f>
        <v>0</v>
      </c>
      <c r="AD4893" s="19" t="n">
        <f aca="false">IF(AC4893&gt;0,AC4893*V4893,0)</f>
        <v>0</v>
      </c>
      <c r="AE4893" s="19" t="n">
        <f aca="false">IF(AC4893&gt;0,(M4893-V4893)*AC4893,0)</f>
        <v>0</v>
      </c>
      <c r="AF4893" s="16" t="str">
        <f aca="false">IF(AA4893&lt;&gt;"COMPRAR","",IF(AB4893="",IF(X4893="","",IF(X4893-V4893&lt;0.01,"EMPATE TÉCNICO","")),IF(AB4893&lt;I4893,"ESTOQUE INSUFICIENTE",IF(X4893="","",IF(X4893-V4893&lt;0.01,"EMPATE TÉCNICO","")))))</f>
        <v/>
      </c>
      <c r="AG4893" s="16" t="s">
        <v>547</v>
      </c>
      <c r="AH4893" s="16" t="s">
        <v>2074</v>
      </c>
    </row>
    <row r="4894" customFormat="false" ht="15" hidden="false" customHeight="false" outlineLevel="0" collapsed="false">
      <c r="A4894" s="16" t="s">
        <v>15134</v>
      </c>
      <c r="B4894" s="17" t="s">
        <v>15135</v>
      </c>
      <c r="C4894" s="16" t="s">
        <v>15136</v>
      </c>
      <c r="D4894" s="16" t="s">
        <v>13359</v>
      </c>
      <c r="E4894" s="18" t="n">
        <v>1</v>
      </c>
      <c r="F4894" s="16" t="s">
        <v>41</v>
      </c>
      <c r="G4894" s="18" t="n">
        <v>13</v>
      </c>
      <c r="H4894" s="16" t="n">
        <v>8.7</v>
      </c>
      <c r="I4894" s="18" t="n">
        <v>10</v>
      </c>
      <c r="J4894" s="19" t="n">
        <v>16.74</v>
      </c>
      <c r="K4894" s="19" t="n">
        <v>16.74</v>
      </c>
      <c r="L4894" s="19" t="n">
        <v>15.94</v>
      </c>
      <c r="M4894" s="19" t="n">
        <f aca="false">IF(J4894&gt;0,J4894,K4894)*E4894</f>
        <v>16.74</v>
      </c>
      <c r="N4894" s="20"/>
      <c r="O4894" s="21" t="str">
        <f aca="false">IF(R4894="","",ROUND(R4894*(1-Premissas!$B$4),4))</f>
        <v/>
      </c>
      <c r="P4894" s="22"/>
      <c r="Q4894" s="22"/>
      <c r="R4894" s="23"/>
      <c r="S4894" s="24"/>
      <c r="T4894" s="24"/>
      <c r="U4894" s="25"/>
      <c r="V4894" s="19" t="str">
        <f aca="false">IF(COUNT(N4894:Q4894)=0,"",MIN(N4894:Q4894))</f>
        <v/>
      </c>
      <c r="W4894" s="16" t="str">
        <f aca="false">IF(V4894="","",INDEX($N$4:$Q$4,MATCH(V4894,N4894:Q4894,0)))</f>
        <v/>
      </c>
      <c r="X4894" s="19" t="str">
        <f aca="false">IF(COUNT(N4894:Q4894)&lt;2,"",SMALL(N4894:Q4894,2))</f>
        <v/>
      </c>
      <c r="Y4894" s="26" t="str">
        <f aca="false">IF(OR(V4894="",M4894=0),"",V4894/M4894-1)</f>
        <v/>
      </c>
      <c r="Z4894" s="26" t="str">
        <f aca="false">IF(OR(V4894="",L4894=""),"",V4894/(L4894*E4894)-1)</f>
        <v/>
      </c>
      <c r="AA4894" s="16" t="str">
        <f aca="false">IF(V4894="","SEM OFERTA",IF(OR(Y4894&gt;Premissas!$B$11,Y4894&lt;Premissas!$B$12),"VERIFICAR - UNIDADE/EMBALAGEM",IF(Y4894&gt;Premissas!$B$6,"NÃO COMPRAR - REAJUSTE &gt;5%","COMPRAR")))</f>
        <v>SEM OFERTA</v>
      </c>
      <c r="AB4894" s="18" t="str">
        <f aca="false">IF(W4894="DIMEC",S4894,IF(W4894="MEDCENTRO",U4894,""))</f>
        <v/>
      </c>
      <c r="AC4894" s="18" t="n">
        <f aca="false">IF(AA4894&lt;&gt;"COMPRAR",0,IF(AB4894="",I4894,MIN(I4894,AB4894)))</f>
        <v>0</v>
      </c>
      <c r="AD4894" s="19" t="n">
        <f aca="false">IF(AC4894&gt;0,AC4894*V4894,0)</f>
        <v>0</v>
      </c>
      <c r="AE4894" s="19" t="n">
        <f aca="false">IF(AC4894&gt;0,(M4894-V4894)*AC4894,0)</f>
        <v>0</v>
      </c>
      <c r="AF4894" s="16" t="str">
        <f aca="false">IF(AA4894&lt;&gt;"COMPRAR","",IF(AB4894="",IF(X4894="","",IF(X4894-V4894&lt;0.01,"EMPATE TÉCNICO","")),IF(AB4894&lt;I4894,"ESTOQUE INSUFICIENTE",IF(X4894="","",IF(X4894-V4894&lt;0.01,"EMPATE TÉCNICO","")))))</f>
        <v/>
      </c>
      <c r="AG4894" s="16" t="s">
        <v>547</v>
      </c>
      <c r="AH4894" s="16" t="s">
        <v>2074</v>
      </c>
    </row>
    <row r="4895" customFormat="false" ht="15" hidden="false" customHeight="false" outlineLevel="0" collapsed="false">
      <c r="A4895" s="16" t="s">
        <v>15137</v>
      </c>
      <c r="B4895" s="17" t="s">
        <v>15138</v>
      </c>
      <c r="C4895" s="16" t="s">
        <v>15139</v>
      </c>
      <c r="D4895" s="16" t="s">
        <v>13588</v>
      </c>
      <c r="E4895" s="18" t="n">
        <v>1</v>
      </c>
      <c r="F4895" s="16" t="s">
        <v>41</v>
      </c>
      <c r="G4895" s="18" t="n">
        <v>177</v>
      </c>
      <c r="H4895" s="16" t="n">
        <v>177.5</v>
      </c>
      <c r="I4895" s="18" t="n">
        <v>279</v>
      </c>
      <c r="J4895" s="19" t="n">
        <v>29.686875</v>
      </c>
      <c r="K4895" s="19" t="n">
        <v>29.686875</v>
      </c>
      <c r="L4895" s="19" t="n">
        <v>29.6867</v>
      </c>
      <c r="M4895" s="19" t="n">
        <f aca="false">IF(J4895&gt;0,J4895,K4895)*E4895</f>
        <v>29.686875</v>
      </c>
      <c r="N4895" s="20"/>
      <c r="O4895" s="21" t="str">
        <f aca="false">IF(R4895="","",ROUND(R4895*(1-Premissas!$B$4),4))</f>
        <v/>
      </c>
      <c r="P4895" s="22"/>
      <c r="Q4895" s="22"/>
      <c r="R4895" s="23"/>
      <c r="S4895" s="24"/>
      <c r="T4895" s="24"/>
      <c r="U4895" s="25"/>
      <c r="V4895" s="19" t="str">
        <f aca="false">IF(COUNT(N4895:Q4895)=0,"",MIN(N4895:Q4895))</f>
        <v/>
      </c>
      <c r="W4895" s="16" t="str">
        <f aca="false">IF(V4895="","",INDEX($N$4:$Q$4,MATCH(V4895,N4895:Q4895,0)))</f>
        <v/>
      </c>
      <c r="X4895" s="19" t="str">
        <f aca="false">IF(COUNT(N4895:Q4895)&lt;2,"",SMALL(N4895:Q4895,2))</f>
        <v/>
      </c>
      <c r="Y4895" s="26" t="str">
        <f aca="false">IF(OR(V4895="",M4895=0),"",V4895/M4895-1)</f>
        <v/>
      </c>
      <c r="Z4895" s="26" t="str">
        <f aca="false">IF(OR(V4895="",L4895=""),"",V4895/(L4895*E4895)-1)</f>
        <v/>
      </c>
      <c r="AA4895" s="16" t="str">
        <f aca="false">IF(V4895="","SEM OFERTA",IF(OR(Y4895&gt;Premissas!$B$11,Y4895&lt;Premissas!$B$12),"VERIFICAR - UNIDADE/EMBALAGEM",IF(Y4895&gt;Premissas!$B$6,"NÃO COMPRAR - REAJUSTE &gt;5%","COMPRAR")))</f>
        <v>SEM OFERTA</v>
      </c>
      <c r="AB4895" s="18" t="str">
        <f aca="false">IF(W4895="DIMEC",S4895,IF(W4895="MEDCENTRO",U4895,""))</f>
        <v/>
      </c>
      <c r="AC4895" s="18" t="n">
        <f aca="false">IF(AA4895&lt;&gt;"COMPRAR",0,IF(AB4895="",I4895,MIN(I4895,AB4895)))</f>
        <v>0</v>
      </c>
      <c r="AD4895" s="19" t="n">
        <f aca="false">IF(AC4895&gt;0,AC4895*V4895,0)</f>
        <v>0</v>
      </c>
      <c r="AE4895" s="19" t="n">
        <f aca="false">IF(AC4895&gt;0,(M4895-V4895)*AC4895,0)</f>
        <v>0</v>
      </c>
      <c r="AF4895" s="16" t="str">
        <f aca="false">IF(AA4895&lt;&gt;"COMPRAR","",IF(AB4895="",IF(X4895="","",IF(X4895-V4895&lt;0.01,"EMPATE TÉCNICO","")),IF(AB4895&lt;I4895,"ESTOQUE INSUFICIENTE",IF(X4895="","",IF(X4895-V4895&lt;0.01,"EMPATE TÉCNICO","")))))</f>
        <v/>
      </c>
      <c r="AG4895" s="16" t="s">
        <v>547</v>
      </c>
      <c r="AH4895" s="16" t="s">
        <v>2074</v>
      </c>
    </row>
    <row r="4896" customFormat="false" ht="15" hidden="false" customHeight="false" outlineLevel="0" collapsed="false">
      <c r="A4896" s="16" t="s">
        <v>15140</v>
      </c>
      <c r="B4896" s="17" t="s">
        <v>15141</v>
      </c>
      <c r="C4896" s="16" t="s">
        <v>15142</v>
      </c>
      <c r="D4896" s="16" t="s">
        <v>13588</v>
      </c>
      <c r="E4896" s="18" t="n">
        <v>1</v>
      </c>
      <c r="F4896" s="16" t="s">
        <v>41</v>
      </c>
      <c r="G4896" s="18" t="n">
        <v>36</v>
      </c>
      <c r="H4896" s="16" t="n">
        <v>17.6</v>
      </c>
      <c r="I4896" s="18" t="n">
        <v>10</v>
      </c>
      <c r="J4896" s="19" t="n">
        <v>40.99</v>
      </c>
      <c r="K4896" s="19" t="n">
        <v>40.99</v>
      </c>
      <c r="L4896" s="19" t="n">
        <v>36.2265</v>
      </c>
      <c r="M4896" s="19" t="n">
        <f aca="false">IF(J4896&gt;0,J4896,K4896)*E4896</f>
        <v>40.99</v>
      </c>
      <c r="N4896" s="20"/>
      <c r="O4896" s="21" t="str">
        <f aca="false">IF(R4896="","",ROUND(R4896*(1-Premissas!$B$4),4))</f>
        <v/>
      </c>
      <c r="P4896" s="22"/>
      <c r="Q4896" s="22"/>
      <c r="R4896" s="23"/>
      <c r="S4896" s="24"/>
      <c r="T4896" s="24"/>
      <c r="U4896" s="25"/>
      <c r="V4896" s="19" t="str">
        <f aca="false">IF(COUNT(N4896:Q4896)=0,"",MIN(N4896:Q4896))</f>
        <v/>
      </c>
      <c r="W4896" s="16" t="str">
        <f aca="false">IF(V4896="","",INDEX($N$4:$Q$4,MATCH(V4896,N4896:Q4896,0)))</f>
        <v/>
      </c>
      <c r="X4896" s="19" t="str">
        <f aca="false">IF(COUNT(N4896:Q4896)&lt;2,"",SMALL(N4896:Q4896,2))</f>
        <v/>
      </c>
      <c r="Y4896" s="26" t="str">
        <f aca="false">IF(OR(V4896="",M4896=0),"",V4896/M4896-1)</f>
        <v/>
      </c>
      <c r="Z4896" s="26" t="str">
        <f aca="false">IF(OR(V4896="",L4896=""),"",V4896/(L4896*E4896)-1)</f>
        <v/>
      </c>
      <c r="AA4896" s="16" t="str">
        <f aca="false">IF(V4896="","SEM OFERTA",IF(OR(Y4896&gt;Premissas!$B$11,Y4896&lt;Premissas!$B$12),"VERIFICAR - UNIDADE/EMBALAGEM",IF(Y4896&gt;Premissas!$B$6,"NÃO COMPRAR - REAJUSTE &gt;5%","COMPRAR")))</f>
        <v>SEM OFERTA</v>
      </c>
      <c r="AB4896" s="18" t="str">
        <f aca="false">IF(W4896="DIMEC",S4896,IF(W4896="MEDCENTRO",U4896,""))</f>
        <v/>
      </c>
      <c r="AC4896" s="18" t="n">
        <f aca="false">IF(AA4896&lt;&gt;"COMPRAR",0,IF(AB4896="",I4896,MIN(I4896,AB4896)))</f>
        <v>0</v>
      </c>
      <c r="AD4896" s="19" t="n">
        <f aca="false">IF(AC4896&gt;0,AC4896*V4896,0)</f>
        <v>0</v>
      </c>
      <c r="AE4896" s="19" t="n">
        <f aca="false">IF(AC4896&gt;0,(M4896-V4896)*AC4896,0)</f>
        <v>0</v>
      </c>
      <c r="AF4896" s="16" t="str">
        <f aca="false">IF(AA4896&lt;&gt;"COMPRAR","",IF(AB4896="",IF(X4896="","",IF(X4896-V4896&lt;0.01,"EMPATE TÉCNICO","")),IF(AB4896&lt;I4896,"ESTOQUE INSUFICIENTE",IF(X4896="","",IF(X4896-V4896&lt;0.01,"EMPATE TÉCNICO","")))))</f>
        <v/>
      </c>
      <c r="AG4896" s="16" t="s">
        <v>547</v>
      </c>
      <c r="AH4896" s="16" t="s">
        <v>2074</v>
      </c>
    </row>
    <row r="4897" customFormat="false" ht="15" hidden="false" customHeight="false" outlineLevel="0" collapsed="false">
      <c r="A4897" s="16" t="s">
        <v>15143</v>
      </c>
      <c r="B4897" s="17" t="s">
        <v>15144</v>
      </c>
      <c r="C4897" s="16" t="s">
        <v>15145</v>
      </c>
      <c r="D4897" s="16" t="s">
        <v>13715</v>
      </c>
      <c r="E4897" s="18" t="n">
        <v>1</v>
      </c>
      <c r="F4897" s="16" t="s">
        <v>43</v>
      </c>
      <c r="G4897" s="18" t="n">
        <v>1</v>
      </c>
      <c r="H4897" s="16" t="n">
        <v>0.5</v>
      </c>
      <c r="I4897" s="18" t="n">
        <v>1</v>
      </c>
      <c r="J4897" s="19" t="n">
        <v>14.3333333333333</v>
      </c>
      <c r="K4897" s="19" t="n">
        <v>14.3333333333333</v>
      </c>
      <c r="L4897" s="19" t="n">
        <v>14.3333</v>
      </c>
      <c r="M4897" s="19" t="n">
        <f aca="false">IF(J4897&gt;0,J4897,K4897)*E4897</f>
        <v>14.3333333333333</v>
      </c>
      <c r="N4897" s="20"/>
      <c r="O4897" s="21" t="str">
        <f aca="false">IF(R4897="","",ROUND(R4897*(1-Premissas!$B$4),4))</f>
        <v/>
      </c>
      <c r="P4897" s="22"/>
      <c r="Q4897" s="22"/>
      <c r="R4897" s="23"/>
      <c r="S4897" s="24"/>
      <c r="T4897" s="24"/>
      <c r="U4897" s="25"/>
      <c r="V4897" s="19" t="str">
        <f aca="false">IF(COUNT(N4897:Q4897)=0,"",MIN(N4897:Q4897))</f>
        <v/>
      </c>
      <c r="W4897" s="16" t="str">
        <f aca="false">IF(V4897="","",INDEX($N$4:$Q$4,MATCH(V4897,N4897:Q4897,0)))</f>
        <v/>
      </c>
      <c r="X4897" s="19" t="str">
        <f aca="false">IF(COUNT(N4897:Q4897)&lt;2,"",SMALL(N4897:Q4897,2))</f>
        <v/>
      </c>
      <c r="Y4897" s="26" t="str">
        <f aca="false">IF(OR(V4897="",M4897=0),"",V4897/M4897-1)</f>
        <v/>
      </c>
      <c r="Z4897" s="26" t="str">
        <f aca="false">IF(OR(V4897="",L4897=""),"",V4897/(L4897*E4897)-1)</f>
        <v/>
      </c>
      <c r="AA4897" s="16" t="str">
        <f aca="false">IF(V4897="","SEM OFERTA",IF(OR(Y4897&gt;Premissas!$B$11,Y4897&lt;Premissas!$B$12),"VERIFICAR - UNIDADE/EMBALAGEM",IF(Y4897&gt;Premissas!$B$6,"NÃO COMPRAR - REAJUSTE &gt;5%","COMPRAR")))</f>
        <v>SEM OFERTA</v>
      </c>
      <c r="AB4897" s="18" t="str">
        <f aca="false">IF(W4897="DIMEC",S4897,IF(W4897="MEDCENTRO",U4897,""))</f>
        <v/>
      </c>
      <c r="AC4897" s="18" t="n">
        <f aca="false">IF(AA4897&lt;&gt;"COMPRAR",0,IF(AB4897="",I4897,MIN(I4897,AB4897)))</f>
        <v>0</v>
      </c>
      <c r="AD4897" s="19" t="n">
        <f aca="false">IF(AC4897&gt;0,AC4897*V4897,0)</f>
        <v>0</v>
      </c>
      <c r="AE4897" s="19" t="n">
        <f aca="false">IF(AC4897&gt;0,(M4897-V4897)*AC4897,0)</f>
        <v>0</v>
      </c>
      <c r="AF4897" s="16" t="str">
        <f aca="false">IF(AA4897&lt;&gt;"COMPRAR","",IF(AB4897="",IF(X4897="","",IF(X4897-V4897&lt;0.01,"EMPATE TÉCNICO","")),IF(AB4897&lt;I4897,"ESTOQUE INSUFICIENTE",IF(X4897="","",IF(X4897-V4897&lt;0.01,"EMPATE TÉCNICO","")))))</f>
        <v/>
      </c>
      <c r="AG4897" s="16" t="s">
        <v>713</v>
      </c>
      <c r="AH4897" s="16" t="s">
        <v>2074</v>
      </c>
    </row>
    <row r="4898" customFormat="false" ht="15" hidden="false" customHeight="false" outlineLevel="0" collapsed="false">
      <c r="A4898" s="16" t="s">
        <v>15146</v>
      </c>
      <c r="B4898" s="17" t="s">
        <v>15147</v>
      </c>
      <c r="C4898" s="16" t="s">
        <v>15148</v>
      </c>
      <c r="D4898" s="16" t="s">
        <v>13715</v>
      </c>
      <c r="E4898" s="18" t="n">
        <v>4</v>
      </c>
      <c r="F4898" s="16" t="s">
        <v>43</v>
      </c>
      <c r="G4898" s="18" t="n">
        <v>0</v>
      </c>
      <c r="H4898" s="16" t="n">
        <v>0.5</v>
      </c>
      <c r="I4898" s="18" t="n">
        <v>1</v>
      </c>
      <c r="J4898" s="19" t="n">
        <v>3.73</v>
      </c>
      <c r="K4898" s="19" t="n">
        <v>3.73</v>
      </c>
      <c r="L4898" s="19" t="n">
        <v>3.73</v>
      </c>
      <c r="M4898" s="19" t="n">
        <f aca="false">IF(J4898&gt;0,J4898,K4898)*E4898</f>
        <v>14.92</v>
      </c>
      <c r="N4898" s="20"/>
      <c r="O4898" s="21" t="str">
        <f aca="false">IF(R4898="","",ROUND(R4898*(1-Premissas!$B$4),4))</f>
        <v/>
      </c>
      <c r="P4898" s="22"/>
      <c r="Q4898" s="22"/>
      <c r="R4898" s="23"/>
      <c r="S4898" s="24"/>
      <c r="T4898" s="24"/>
      <c r="U4898" s="25"/>
      <c r="V4898" s="19" t="str">
        <f aca="false">IF(COUNT(N4898:Q4898)=0,"",MIN(N4898:Q4898))</f>
        <v/>
      </c>
      <c r="W4898" s="16" t="str">
        <f aca="false">IF(V4898="","",INDEX($N$4:$Q$4,MATCH(V4898,N4898:Q4898,0)))</f>
        <v/>
      </c>
      <c r="X4898" s="19" t="str">
        <f aca="false">IF(COUNT(N4898:Q4898)&lt;2,"",SMALL(N4898:Q4898,2))</f>
        <v/>
      </c>
      <c r="Y4898" s="26" t="str">
        <f aca="false">IF(OR(V4898="",M4898=0),"",V4898/M4898-1)</f>
        <v/>
      </c>
      <c r="Z4898" s="26" t="str">
        <f aca="false">IF(OR(V4898="",L4898=""),"",V4898/(L4898*E4898)-1)</f>
        <v/>
      </c>
      <c r="AA4898" s="16" t="str">
        <f aca="false">IF(V4898="","SEM OFERTA",IF(OR(Y4898&gt;Premissas!$B$11,Y4898&lt;Premissas!$B$12),"VERIFICAR - UNIDADE/EMBALAGEM",IF(Y4898&gt;Premissas!$B$6,"NÃO COMPRAR - REAJUSTE &gt;5%","COMPRAR")))</f>
        <v>SEM OFERTA</v>
      </c>
      <c r="AB4898" s="18" t="str">
        <f aca="false">IF(W4898="DIMEC",S4898,IF(W4898="MEDCENTRO",U4898,""))</f>
        <v/>
      </c>
      <c r="AC4898" s="18" t="n">
        <f aca="false">IF(AA4898&lt;&gt;"COMPRAR",0,IF(AB4898="",I4898,MIN(I4898,AB4898)))</f>
        <v>0</v>
      </c>
      <c r="AD4898" s="19" t="n">
        <f aca="false">IF(AC4898&gt;0,AC4898*V4898,0)</f>
        <v>0</v>
      </c>
      <c r="AE4898" s="19" t="n">
        <f aca="false">IF(AC4898&gt;0,(M4898-V4898)*AC4898,0)</f>
        <v>0</v>
      </c>
      <c r="AF4898" s="16" t="str">
        <f aca="false">IF(AA4898&lt;&gt;"COMPRAR","",IF(AB4898="",IF(X4898="","",IF(X4898-V4898&lt;0.01,"EMPATE TÉCNICO","")),IF(AB4898&lt;I4898,"ESTOQUE INSUFICIENTE",IF(X4898="","",IF(X4898-V4898&lt;0.01,"EMPATE TÉCNICO","")))))</f>
        <v/>
      </c>
      <c r="AG4898" s="16" t="s">
        <v>547</v>
      </c>
      <c r="AH4898" s="16" t="s">
        <v>2074</v>
      </c>
    </row>
    <row r="4899" customFormat="false" ht="15" hidden="false" customHeight="false" outlineLevel="0" collapsed="false">
      <c r="A4899" s="16" t="s">
        <v>15149</v>
      </c>
      <c r="B4899" s="17" t="s">
        <v>15150</v>
      </c>
      <c r="C4899" s="16" t="s">
        <v>15151</v>
      </c>
      <c r="D4899" s="16" t="s">
        <v>13715</v>
      </c>
      <c r="E4899" s="18" t="n">
        <v>1</v>
      </c>
      <c r="F4899" s="16" t="s">
        <v>42</v>
      </c>
      <c r="G4899" s="18" t="n">
        <v>4</v>
      </c>
      <c r="H4899" s="16" t="n">
        <v>2.1</v>
      </c>
      <c r="I4899" s="18" t="n">
        <v>2</v>
      </c>
      <c r="J4899" s="19" t="n">
        <v>16.2966666666667</v>
      </c>
      <c r="K4899" s="19" t="n">
        <v>16.2966666666667</v>
      </c>
      <c r="L4899" s="19" t="n">
        <v>16.2967</v>
      </c>
      <c r="M4899" s="19" t="n">
        <f aca="false">IF(J4899&gt;0,J4899,K4899)*E4899</f>
        <v>16.2966666666667</v>
      </c>
      <c r="N4899" s="20"/>
      <c r="O4899" s="21" t="str">
        <f aca="false">IF(R4899="","",ROUND(R4899*(1-Premissas!$B$4),4))</f>
        <v/>
      </c>
      <c r="P4899" s="22"/>
      <c r="Q4899" s="22"/>
      <c r="R4899" s="23"/>
      <c r="S4899" s="24"/>
      <c r="T4899" s="24"/>
      <c r="U4899" s="25"/>
      <c r="V4899" s="19" t="str">
        <f aca="false">IF(COUNT(N4899:Q4899)=0,"",MIN(N4899:Q4899))</f>
        <v/>
      </c>
      <c r="W4899" s="16" t="str">
        <f aca="false">IF(V4899="","",INDEX($N$4:$Q$4,MATCH(V4899,N4899:Q4899,0)))</f>
        <v/>
      </c>
      <c r="X4899" s="19" t="str">
        <f aca="false">IF(COUNT(N4899:Q4899)&lt;2,"",SMALL(N4899:Q4899,2))</f>
        <v/>
      </c>
      <c r="Y4899" s="26" t="str">
        <f aca="false">IF(OR(V4899="",M4899=0),"",V4899/M4899-1)</f>
        <v/>
      </c>
      <c r="Z4899" s="26" t="str">
        <f aca="false">IF(OR(V4899="",L4899=""),"",V4899/(L4899*E4899)-1)</f>
        <v/>
      </c>
      <c r="AA4899" s="16" t="str">
        <f aca="false">IF(V4899="","SEM OFERTA",IF(OR(Y4899&gt;Premissas!$B$11,Y4899&lt;Premissas!$B$12),"VERIFICAR - UNIDADE/EMBALAGEM",IF(Y4899&gt;Premissas!$B$6,"NÃO COMPRAR - REAJUSTE &gt;5%","COMPRAR")))</f>
        <v>SEM OFERTA</v>
      </c>
      <c r="AB4899" s="18" t="str">
        <f aca="false">IF(W4899="DIMEC",S4899,IF(W4899="MEDCENTRO",U4899,""))</f>
        <v/>
      </c>
      <c r="AC4899" s="18" t="n">
        <f aca="false">IF(AA4899&lt;&gt;"COMPRAR",0,IF(AB4899="",I4899,MIN(I4899,AB4899)))</f>
        <v>0</v>
      </c>
      <c r="AD4899" s="19" t="n">
        <f aca="false">IF(AC4899&gt;0,AC4899*V4899,0)</f>
        <v>0</v>
      </c>
      <c r="AE4899" s="19" t="n">
        <f aca="false">IF(AC4899&gt;0,(M4899-V4899)*AC4899,0)</f>
        <v>0</v>
      </c>
      <c r="AF4899" s="16" t="str">
        <f aca="false">IF(AA4899&lt;&gt;"COMPRAR","",IF(AB4899="",IF(X4899="","",IF(X4899-V4899&lt;0.01,"EMPATE TÉCNICO","")),IF(AB4899&lt;I4899,"ESTOQUE INSUFICIENTE",IF(X4899="","",IF(X4899-V4899&lt;0.01,"EMPATE TÉCNICO","")))))</f>
        <v/>
      </c>
      <c r="AG4899" s="16" t="s">
        <v>547</v>
      </c>
      <c r="AH4899" s="16" t="s">
        <v>2074</v>
      </c>
    </row>
    <row r="4900" customFormat="false" ht="15" hidden="false" customHeight="false" outlineLevel="0" collapsed="false">
      <c r="A4900" s="16" t="s">
        <v>15152</v>
      </c>
      <c r="B4900" s="17" t="s">
        <v>15153</v>
      </c>
      <c r="C4900" s="16" t="s">
        <v>15154</v>
      </c>
      <c r="D4900" s="16" t="s">
        <v>637</v>
      </c>
      <c r="E4900" s="18" t="n">
        <v>1</v>
      </c>
      <c r="F4900" s="16" t="s">
        <v>42</v>
      </c>
      <c r="G4900" s="18" t="n">
        <v>2</v>
      </c>
      <c r="H4900" s="16" t="n">
        <v>0.9</v>
      </c>
      <c r="I4900" s="18" t="n">
        <v>1</v>
      </c>
      <c r="J4900" s="19" t="n">
        <v>37.14</v>
      </c>
      <c r="K4900" s="19" t="n">
        <v>37.14</v>
      </c>
      <c r="L4900" s="19" t="n">
        <v>37.14</v>
      </c>
      <c r="M4900" s="19" t="n">
        <f aca="false">IF(J4900&gt;0,J4900,K4900)*E4900</f>
        <v>37.14</v>
      </c>
      <c r="N4900" s="20"/>
      <c r="O4900" s="21" t="str">
        <f aca="false">IF(R4900="","",ROUND(R4900*(1-Premissas!$B$4),4))</f>
        <v/>
      </c>
      <c r="P4900" s="22"/>
      <c r="Q4900" s="22"/>
      <c r="R4900" s="23"/>
      <c r="S4900" s="24"/>
      <c r="T4900" s="24"/>
      <c r="U4900" s="25"/>
      <c r="V4900" s="19" t="str">
        <f aca="false">IF(COUNT(N4900:Q4900)=0,"",MIN(N4900:Q4900))</f>
        <v/>
      </c>
      <c r="W4900" s="16" t="str">
        <f aca="false">IF(V4900="","",INDEX($N$4:$Q$4,MATCH(V4900,N4900:Q4900,0)))</f>
        <v/>
      </c>
      <c r="X4900" s="19" t="str">
        <f aca="false">IF(COUNT(N4900:Q4900)&lt;2,"",SMALL(N4900:Q4900,2))</f>
        <v/>
      </c>
      <c r="Y4900" s="26" t="str">
        <f aca="false">IF(OR(V4900="",M4900=0),"",V4900/M4900-1)</f>
        <v/>
      </c>
      <c r="Z4900" s="26" t="str">
        <f aca="false">IF(OR(V4900="",L4900=""),"",V4900/(L4900*E4900)-1)</f>
        <v/>
      </c>
      <c r="AA4900" s="16" t="str">
        <f aca="false">IF(V4900="","SEM OFERTA",IF(OR(Y4900&gt;Premissas!$B$11,Y4900&lt;Premissas!$B$12),"VERIFICAR - UNIDADE/EMBALAGEM",IF(Y4900&gt;Premissas!$B$6,"NÃO COMPRAR - REAJUSTE &gt;5%","COMPRAR")))</f>
        <v>SEM OFERTA</v>
      </c>
      <c r="AB4900" s="18" t="str">
        <f aca="false">IF(W4900="DIMEC",S4900,IF(W4900="MEDCENTRO",U4900,""))</f>
        <v/>
      </c>
      <c r="AC4900" s="18" t="n">
        <f aca="false">IF(AA4900&lt;&gt;"COMPRAR",0,IF(AB4900="",I4900,MIN(I4900,AB4900)))</f>
        <v>0</v>
      </c>
      <c r="AD4900" s="19" t="n">
        <f aca="false">IF(AC4900&gt;0,AC4900*V4900,0)</f>
        <v>0</v>
      </c>
      <c r="AE4900" s="19" t="n">
        <f aca="false">IF(AC4900&gt;0,(M4900-V4900)*AC4900,0)</f>
        <v>0</v>
      </c>
      <c r="AF4900" s="16" t="str">
        <f aca="false">IF(AA4900&lt;&gt;"COMPRAR","",IF(AB4900="",IF(X4900="","",IF(X4900-V4900&lt;0.01,"EMPATE TÉCNICO","")),IF(AB4900&lt;I4900,"ESTOQUE INSUFICIENTE",IF(X4900="","",IF(X4900-V4900&lt;0.01,"EMPATE TÉCNICO","")))))</f>
        <v/>
      </c>
      <c r="AG4900" s="16" t="s">
        <v>547</v>
      </c>
      <c r="AH4900" s="16" t="s">
        <v>2074</v>
      </c>
    </row>
    <row r="4901" customFormat="false" ht="15" hidden="false" customHeight="false" outlineLevel="0" collapsed="false">
      <c r="A4901" s="16" t="s">
        <v>15155</v>
      </c>
      <c r="B4901" s="17" t="s">
        <v>15156</v>
      </c>
      <c r="C4901" s="16" t="s">
        <v>15157</v>
      </c>
      <c r="D4901" s="16" t="s">
        <v>13715</v>
      </c>
      <c r="E4901" s="18" t="n">
        <v>1</v>
      </c>
      <c r="F4901" s="16" t="s">
        <v>42</v>
      </c>
      <c r="G4901" s="18" t="n">
        <v>3</v>
      </c>
      <c r="H4901" s="16" t="n">
        <v>3.2</v>
      </c>
      <c r="I4901" s="18" t="n">
        <v>6</v>
      </c>
      <c r="J4901" s="19" t="n">
        <v>8.76666666666667</v>
      </c>
      <c r="K4901" s="19" t="n">
        <v>8.76666666666667</v>
      </c>
      <c r="L4901" s="19" t="n">
        <v>8.7667</v>
      </c>
      <c r="M4901" s="19" t="n">
        <f aca="false">IF(J4901&gt;0,J4901,K4901)*E4901</f>
        <v>8.76666666666667</v>
      </c>
      <c r="N4901" s="20"/>
      <c r="O4901" s="21" t="str">
        <f aca="false">IF(R4901="","",ROUND(R4901*(1-Premissas!$B$4),4))</f>
        <v/>
      </c>
      <c r="P4901" s="22"/>
      <c r="Q4901" s="22"/>
      <c r="R4901" s="23"/>
      <c r="S4901" s="24"/>
      <c r="T4901" s="24"/>
      <c r="U4901" s="25"/>
      <c r="V4901" s="19" t="str">
        <f aca="false">IF(COUNT(N4901:Q4901)=0,"",MIN(N4901:Q4901))</f>
        <v/>
      </c>
      <c r="W4901" s="16" t="str">
        <f aca="false">IF(V4901="","",INDEX($N$4:$Q$4,MATCH(V4901,N4901:Q4901,0)))</f>
        <v/>
      </c>
      <c r="X4901" s="19" t="str">
        <f aca="false">IF(COUNT(N4901:Q4901)&lt;2,"",SMALL(N4901:Q4901,2))</f>
        <v/>
      </c>
      <c r="Y4901" s="26" t="str">
        <f aca="false">IF(OR(V4901="",M4901=0),"",V4901/M4901-1)</f>
        <v/>
      </c>
      <c r="Z4901" s="26" t="str">
        <f aca="false">IF(OR(V4901="",L4901=""),"",V4901/(L4901*E4901)-1)</f>
        <v/>
      </c>
      <c r="AA4901" s="16" t="str">
        <f aca="false">IF(V4901="","SEM OFERTA",IF(OR(Y4901&gt;Premissas!$B$11,Y4901&lt;Premissas!$B$12),"VERIFICAR - UNIDADE/EMBALAGEM",IF(Y4901&gt;Premissas!$B$6,"NÃO COMPRAR - REAJUSTE &gt;5%","COMPRAR")))</f>
        <v>SEM OFERTA</v>
      </c>
      <c r="AB4901" s="18" t="str">
        <f aca="false">IF(W4901="DIMEC",S4901,IF(W4901="MEDCENTRO",U4901,""))</f>
        <v/>
      </c>
      <c r="AC4901" s="18" t="n">
        <f aca="false">IF(AA4901&lt;&gt;"COMPRAR",0,IF(AB4901="",I4901,MIN(I4901,AB4901)))</f>
        <v>0</v>
      </c>
      <c r="AD4901" s="19" t="n">
        <f aca="false">IF(AC4901&gt;0,AC4901*V4901,0)</f>
        <v>0</v>
      </c>
      <c r="AE4901" s="19" t="n">
        <f aca="false">IF(AC4901&gt;0,(M4901-V4901)*AC4901,0)</f>
        <v>0</v>
      </c>
      <c r="AF4901" s="16" t="str">
        <f aca="false">IF(AA4901&lt;&gt;"COMPRAR","",IF(AB4901="",IF(X4901="","",IF(X4901-V4901&lt;0.01,"EMPATE TÉCNICO","")),IF(AB4901&lt;I4901,"ESTOQUE INSUFICIENTE",IF(X4901="","",IF(X4901-V4901&lt;0.01,"EMPATE TÉCNICO","")))))</f>
        <v/>
      </c>
      <c r="AG4901" s="16" t="s">
        <v>547</v>
      </c>
      <c r="AH4901" s="16" t="s">
        <v>2074</v>
      </c>
    </row>
    <row r="4902" customFormat="false" ht="15" hidden="false" customHeight="false" outlineLevel="0" collapsed="false">
      <c r="A4902" s="16" t="s">
        <v>15158</v>
      </c>
      <c r="B4902" s="17" t="s">
        <v>15159</v>
      </c>
      <c r="C4902" s="16" t="s">
        <v>15160</v>
      </c>
      <c r="D4902" s="16" t="s">
        <v>4914</v>
      </c>
      <c r="E4902" s="18" t="n">
        <v>1</v>
      </c>
      <c r="F4902" s="16" t="s">
        <v>43</v>
      </c>
      <c r="G4902" s="18" t="n">
        <v>1</v>
      </c>
      <c r="H4902" s="16" t="n">
        <v>0.6</v>
      </c>
      <c r="I4902" s="18" t="n">
        <v>1</v>
      </c>
      <c r="J4902" s="19" t="n">
        <v>20.43</v>
      </c>
      <c r="K4902" s="19" t="n">
        <v>20.43</v>
      </c>
      <c r="L4902" s="19" t="n">
        <v>20.43</v>
      </c>
      <c r="M4902" s="19" t="n">
        <f aca="false">IF(J4902&gt;0,J4902,K4902)*E4902</f>
        <v>20.43</v>
      </c>
      <c r="N4902" s="20"/>
      <c r="O4902" s="21" t="str">
        <f aca="false">IF(R4902="","",ROUND(R4902*(1-Premissas!$B$4),4))</f>
        <v/>
      </c>
      <c r="P4902" s="22"/>
      <c r="Q4902" s="22"/>
      <c r="R4902" s="23"/>
      <c r="S4902" s="24"/>
      <c r="T4902" s="24"/>
      <c r="U4902" s="25"/>
      <c r="V4902" s="19" t="str">
        <f aca="false">IF(COUNT(N4902:Q4902)=0,"",MIN(N4902:Q4902))</f>
        <v/>
      </c>
      <c r="W4902" s="16" t="str">
        <f aca="false">IF(V4902="","",INDEX($N$4:$Q$4,MATCH(V4902,N4902:Q4902,0)))</f>
        <v/>
      </c>
      <c r="X4902" s="19" t="str">
        <f aca="false">IF(COUNT(N4902:Q4902)&lt;2,"",SMALL(N4902:Q4902,2))</f>
        <v/>
      </c>
      <c r="Y4902" s="26" t="str">
        <f aca="false">IF(OR(V4902="",M4902=0),"",V4902/M4902-1)</f>
        <v/>
      </c>
      <c r="Z4902" s="26" t="str">
        <f aca="false">IF(OR(V4902="",L4902=""),"",V4902/(L4902*E4902)-1)</f>
        <v/>
      </c>
      <c r="AA4902" s="16" t="str">
        <f aca="false">IF(V4902="","SEM OFERTA",IF(OR(Y4902&gt;Premissas!$B$11,Y4902&lt;Premissas!$B$12),"VERIFICAR - UNIDADE/EMBALAGEM",IF(Y4902&gt;Premissas!$B$6,"NÃO COMPRAR - REAJUSTE &gt;5%","COMPRAR")))</f>
        <v>SEM OFERTA</v>
      </c>
      <c r="AB4902" s="18" t="str">
        <f aca="false">IF(W4902="DIMEC",S4902,IF(W4902="MEDCENTRO",U4902,""))</f>
        <v/>
      </c>
      <c r="AC4902" s="18" t="n">
        <f aca="false">IF(AA4902&lt;&gt;"COMPRAR",0,IF(AB4902="",I4902,MIN(I4902,AB4902)))</f>
        <v>0</v>
      </c>
      <c r="AD4902" s="19" t="n">
        <f aca="false">IF(AC4902&gt;0,AC4902*V4902,0)</f>
        <v>0</v>
      </c>
      <c r="AE4902" s="19" t="n">
        <f aca="false">IF(AC4902&gt;0,(M4902-V4902)*AC4902,0)</f>
        <v>0</v>
      </c>
      <c r="AF4902" s="16" t="str">
        <f aca="false">IF(AA4902&lt;&gt;"COMPRAR","",IF(AB4902="",IF(X4902="","",IF(X4902-V4902&lt;0.01,"EMPATE TÉCNICO","")),IF(AB4902&lt;I4902,"ESTOQUE INSUFICIENTE",IF(X4902="","",IF(X4902-V4902&lt;0.01,"EMPATE TÉCNICO","")))))</f>
        <v/>
      </c>
      <c r="AG4902" s="16" t="s">
        <v>713</v>
      </c>
      <c r="AH4902" s="16" t="s">
        <v>2074</v>
      </c>
    </row>
    <row r="4903" customFormat="false" ht="15" hidden="false" customHeight="false" outlineLevel="0" collapsed="false">
      <c r="A4903" s="16" t="s">
        <v>15161</v>
      </c>
      <c r="B4903" s="17" t="s">
        <v>15162</v>
      </c>
      <c r="C4903" s="16" t="s">
        <v>15163</v>
      </c>
      <c r="D4903" s="16" t="s">
        <v>2038</v>
      </c>
      <c r="E4903" s="18" t="n">
        <v>48</v>
      </c>
      <c r="F4903" s="16" t="s">
        <v>42</v>
      </c>
      <c r="G4903" s="18" t="n">
        <v>0</v>
      </c>
      <c r="H4903" s="16" t="n">
        <v>15.9</v>
      </c>
      <c r="I4903" s="18" t="n">
        <v>1</v>
      </c>
      <c r="J4903" s="19" t="n">
        <v>2.42229166666667</v>
      </c>
      <c r="K4903" s="19" t="n">
        <v>2.42229166666667</v>
      </c>
      <c r="L4903" s="19" t="n">
        <v>2.4223</v>
      </c>
      <c r="M4903" s="19" t="n">
        <f aca="false">IF(J4903&gt;0,J4903,K4903)*E4903</f>
        <v>116.27</v>
      </c>
      <c r="N4903" s="20"/>
      <c r="O4903" s="21" t="str">
        <f aca="false">IF(R4903="","",ROUND(R4903*(1-Premissas!$B$4),4))</f>
        <v/>
      </c>
      <c r="P4903" s="22"/>
      <c r="Q4903" s="22"/>
      <c r="R4903" s="23"/>
      <c r="S4903" s="24"/>
      <c r="T4903" s="24"/>
      <c r="U4903" s="25"/>
      <c r="V4903" s="19" t="str">
        <f aca="false">IF(COUNT(N4903:Q4903)=0,"",MIN(N4903:Q4903))</f>
        <v/>
      </c>
      <c r="W4903" s="16" t="str">
        <f aca="false">IF(V4903="","",INDEX($N$4:$Q$4,MATCH(V4903,N4903:Q4903,0)))</f>
        <v/>
      </c>
      <c r="X4903" s="19" t="str">
        <f aca="false">IF(COUNT(N4903:Q4903)&lt;2,"",SMALL(N4903:Q4903,2))</f>
        <v/>
      </c>
      <c r="Y4903" s="26" t="str">
        <f aca="false">IF(OR(V4903="",M4903=0),"",V4903/M4903-1)</f>
        <v/>
      </c>
      <c r="Z4903" s="26" t="str">
        <f aca="false">IF(OR(V4903="",L4903=""),"",V4903/(L4903*E4903)-1)</f>
        <v/>
      </c>
      <c r="AA4903" s="16" t="str">
        <f aca="false">IF(V4903="","SEM OFERTA",IF(OR(Y4903&gt;Premissas!$B$11,Y4903&lt;Premissas!$B$12),"VERIFICAR - UNIDADE/EMBALAGEM",IF(Y4903&gt;Premissas!$B$6,"NÃO COMPRAR - REAJUSTE &gt;5%","COMPRAR")))</f>
        <v>SEM OFERTA</v>
      </c>
      <c r="AB4903" s="18" t="str">
        <f aca="false">IF(W4903="DIMEC",S4903,IF(W4903="MEDCENTRO",U4903,""))</f>
        <v/>
      </c>
      <c r="AC4903" s="18" t="n">
        <f aca="false">IF(AA4903&lt;&gt;"COMPRAR",0,IF(AB4903="",I4903,MIN(I4903,AB4903)))</f>
        <v>0</v>
      </c>
      <c r="AD4903" s="19" t="n">
        <f aca="false">IF(AC4903&gt;0,AC4903*V4903,0)</f>
        <v>0</v>
      </c>
      <c r="AE4903" s="19" t="n">
        <f aca="false">IF(AC4903&gt;0,(M4903-V4903)*AC4903,0)</f>
        <v>0</v>
      </c>
      <c r="AF4903" s="16" t="str">
        <f aca="false">IF(AA4903&lt;&gt;"COMPRAR","",IF(AB4903="",IF(X4903="","",IF(X4903-V4903&lt;0.01,"EMPATE TÉCNICO","")),IF(AB4903&lt;I4903,"ESTOQUE INSUFICIENTE",IF(X4903="","",IF(X4903-V4903&lt;0.01,"EMPATE TÉCNICO","")))))</f>
        <v/>
      </c>
      <c r="AG4903" s="16" t="s">
        <v>547</v>
      </c>
      <c r="AH4903" s="16" t="s">
        <v>2074</v>
      </c>
    </row>
    <row r="4904" customFormat="false" ht="15" hidden="false" customHeight="false" outlineLevel="0" collapsed="false">
      <c r="A4904" s="16" t="s">
        <v>15164</v>
      </c>
      <c r="B4904" s="17" t="s">
        <v>15165</v>
      </c>
      <c r="C4904" s="16" t="s">
        <v>15166</v>
      </c>
      <c r="D4904" s="16" t="s">
        <v>13373</v>
      </c>
      <c r="E4904" s="18" t="n">
        <v>1</v>
      </c>
      <c r="F4904" s="16" t="s">
        <v>42</v>
      </c>
      <c r="G4904" s="18" t="n">
        <v>3</v>
      </c>
      <c r="H4904" s="16" t="n">
        <v>1.3</v>
      </c>
      <c r="I4904" s="18" t="n">
        <v>1</v>
      </c>
      <c r="J4904" s="19" t="n">
        <v>14.89</v>
      </c>
      <c r="K4904" s="19" t="n">
        <v>14.89</v>
      </c>
      <c r="L4904" s="19" t="n">
        <v>14.89</v>
      </c>
      <c r="M4904" s="19" t="n">
        <f aca="false">IF(J4904&gt;0,J4904,K4904)*E4904</f>
        <v>14.89</v>
      </c>
      <c r="N4904" s="20"/>
      <c r="O4904" s="21" t="str">
        <f aca="false">IF(R4904="","",ROUND(R4904*(1-Premissas!$B$4),4))</f>
        <v/>
      </c>
      <c r="P4904" s="22"/>
      <c r="Q4904" s="22"/>
      <c r="R4904" s="23"/>
      <c r="S4904" s="24"/>
      <c r="T4904" s="24"/>
      <c r="U4904" s="25"/>
      <c r="V4904" s="19" t="str">
        <f aca="false">IF(COUNT(N4904:Q4904)=0,"",MIN(N4904:Q4904))</f>
        <v/>
      </c>
      <c r="W4904" s="16" t="str">
        <f aca="false">IF(V4904="","",INDEX($N$4:$Q$4,MATCH(V4904,N4904:Q4904,0)))</f>
        <v/>
      </c>
      <c r="X4904" s="19" t="str">
        <f aca="false">IF(COUNT(N4904:Q4904)&lt;2,"",SMALL(N4904:Q4904,2))</f>
        <v/>
      </c>
      <c r="Y4904" s="26" t="str">
        <f aca="false">IF(OR(V4904="",M4904=0),"",V4904/M4904-1)</f>
        <v/>
      </c>
      <c r="Z4904" s="26" t="str">
        <f aca="false">IF(OR(V4904="",L4904=""),"",V4904/(L4904*E4904)-1)</f>
        <v/>
      </c>
      <c r="AA4904" s="16" t="str">
        <f aca="false">IF(V4904="","SEM OFERTA",IF(OR(Y4904&gt;Premissas!$B$11,Y4904&lt;Premissas!$B$12),"VERIFICAR - UNIDADE/EMBALAGEM",IF(Y4904&gt;Premissas!$B$6,"NÃO COMPRAR - REAJUSTE &gt;5%","COMPRAR")))</f>
        <v>SEM OFERTA</v>
      </c>
      <c r="AB4904" s="18" t="str">
        <f aca="false">IF(W4904="DIMEC",S4904,IF(W4904="MEDCENTRO",U4904,""))</f>
        <v/>
      </c>
      <c r="AC4904" s="18" t="n">
        <f aca="false">IF(AA4904&lt;&gt;"COMPRAR",0,IF(AB4904="",I4904,MIN(I4904,AB4904)))</f>
        <v>0</v>
      </c>
      <c r="AD4904" s="19" t="n">
        <f aca="false">IF(AC4904&gt;0,AC4904*V4904,0)</f>
        <v>0</v>
      </c>
      <c r="AE4904" s="19" t="n">
        <f aca="false">IF(AC4904&gt;0,(M4904-V4904)*AC4904,0)</f>
        <v>0</v>
      </c>
      <c r="AF4904" s="16" t="str">
        <f aca="false">IF(AA4904&lt;&gt;"COMPRAR","",IF(AB4904="",IF(X4904="","",IF(X4904-V4904&lt;0.01,"EMPATE TÉCNICO","")),IF(AB4904&lt;I4904,"ESTOQUE INSUFICIENTE",IF(X4904="","",IF(X4904-V4904&lt;0.01,"EMPATE TÉCNICO","")))))</f>
        <v/>
      </c>
      <c r="AG4904" s="16" t="s">
        <v>547</v>
      </c>
      <c r="AH4904" s="16" t="s">
        <v>2074</v>
      </c>
    </row>
    <row r="4905" customFormat="false" ht="15" hidden="false" customHeight="false" outlineLevel="0" collapsed="false">
      <c r="A4905" s="16" t="s">
        <v>15167</v>
      </c>
      <c r="B4905" s="17" t="s">
        <v>15168</v>
      </c>
      <c r="C4905" s="16" t="s">
        <v>15169</v>
      </c>
      <c r="D4905" s="16" t="s">
        <v>13373</v>
      </c>
      <c r="E4905" s="18" t="n">
        <v>1</v>
      </c>
      <c r="F4905" s="16" t="s">
        <v>43</v>
      </c>
      <c r="G4905" s="18" t="n">
        <v>2</v>
      </c>
      <c r="H4905" s="16" t="n">
        <v>0.9</v>
      </c>
      <c r="I4905" s="18" t="n">
        <v>1</v>
      </c>
      <c r="J4905" s="19" t="n">
        <v>11.835</v>
      </c>
      <c r="K4905" s="19" t="n">
        <v>11.835</v>
      </c>
      <c r="L4905" s="19" t="n">
        <v>11.27</v>
      </c>
      <c r="M4905" s="19" t="n">
        <f aca="false">IF(J4905&gt;0,J4905,K4905)*E4905</f>
        <v>11.835</v>
      </c>
      <c r="N4905" s="20"/>
      <c r="O4905" s="21" t="str">
        <f aca="false">IF(R4905="","",ROUND(R4905*(1-Premissas!$B$4),4))</f>
        <v/>
      </c>
      <c r="P4905" s="22"/>
      <c r="Q4905" s="22"/>
      <c r="R4905" s="23"/>
      <c r="S4905" s="24"/>
      <c r="T4905" s="24"/>
      <c r="U4905" s="25"/>
      <c r="V4905" s="19" t="str">
        <f aca="false">IF(COUNT(N4905:Q4905)=0,"",MIN(N4905:Q4905))</f>
        <v/>
      </c>
      <c r="W4905" s="16" t="str">
        <f aca="false">IF(V4905="","",INDEX($N$4:$Q$4,MATCH(V4905,N4905:Q4905,0)))</f>
        <v/>
      </c>
      <c r="X4905" s="19" t="str">
        <f aca="false">IF(COUNT(N4905:Q4905)&lt;2,"",SMALL(N4905:Q4905,2))</f>
        <v/>
      </c>
      <c r="Y4905" s="26" t="str">
        <f aca="false">IF(OR(V4905="",M4905=0),"",V4905/M4905-1)</f>
        <v/>
      </c>
      <c r="Z4905" s="26" t="str">
        <f aca="false">IF(OR(V4905="",L4905=""),"",V4905/(L4905*E4905)-1)</f>
        <v/>
      </c>
      <c r="AA4905" s="16" t="str">
        <f aca="false">IF(V4905="","SEM OFERTA",IF(OR(Y4905&gt;Premissas!$B$11,Y4905&lt;Premissas!$B$12),"VERIFICAR - UNIDADE/EMBALAGEM",IF(Y4905&gt;Premissas!$B$6,"NÃO COMPRAR - REAJUSTE &gt;5%","COMPRAR")))</f>
        <v>SEM OFERTA</v>
      </c>
      <c r="AB4905" s="18" t="str">
        <f aca="false">IF(W4905="DIMEC",S4905,IF(W4905="MEDCENTRO",U4905,""))</f>
        <v/>
      </c>
      <c r="AC4905" s="18" t="n">
        <f aca="false">IF(AA4905&lt;&gt;"COMPRAR",0,IF(AB4905="",I4905,MIN(I4905,AB4905)))</f>
        <v>0</v>
      </c>
      <c r="AD4905" s="19" t="n">
        <f aca="false">IF(AC4905&gt;0,AC4905*V4905,0)</f>
        <v>0</v>
      </c>
      <c r="AE4905" s="19" t="n">
        <f aca="false">IF(AC4905&gt;0,(M4905-V4905)*AC4905,0)</f>
        <v>0</v>
      </c>
      <c r="AF4905" s="16" t="str">
        <f aca="false">IF(AA4905&lt;&gt;"COMPRAR","",IF(AB4905="",IF(X4905="","",IF(X4905-V4905&lt;0.01,"EMPATE TÉCNICO","")),IF(AB4905&lt;I4905,"ESTOQUE INSUFICIENTE",IF(X4905="","",IF(X4905-V4905&lt;0.01,"EMPATE TÉCNICO","")))))</f>
        <v/>
      </c>
      <c r="AG4905" s="16" t="s">
        <v>547</v>
      </c>
      <c r="AH4905" s="16" t="s">
        <v>2074</v>
      </c>
    </row>
    <row r="4906" customFormat="false" ht="15" hidden="false" customHeight="false" outlineLevel="0" collapsed="false">
      <c r="A4906" s="16" t="s">
        <v>15170</v>
      </c>
      <c r="B4906" s="17" t="s">
        <v>15171</v>
      </c>
      <c r="C4906" s="16" t="s">
        <v>15172</v>
      </c>
      <c r="D4906" s="16" t="s">
        <v>13373</v>
      </c>
      <c r="E4906" s="18" t="n">
        <v>1</v>
      </c>
      <c r="F4906" s="16" t="s">
        <v>41</v>
      </c>
      <c r="G4906" s="18" t="n">
        <v>12</v>
      </c>
      <c r="H4906" s="16" t="n">
        <v>13.4</v>
      </c>
      <c r="I4906" s="18" t="n">
        <v>23</v>
      </c>
      <c r="J4906" s="19" t="n">
        <v>20.57</v>
      </c>
      <c r="K4906" s="19" t="n">
        <v>20.57</v>
      </c>
      <c r="L4906" s="19" t="n">
        <v>20.57</v>
      </c>
      <c r="M4906" s="19" t="n">
        <f aca="false">IF(J4906&gt;0,J4906,K4906)*E4906</f>
        <v>20.57</v>
      </c>
      <c r="N4906" s="20"/>
      <c r="O4906" s="21" t="str">
        <f aca="false">IF(R4906="","",ROUND(R4906*(1-Premissas!$B$4),4))</f>
        <v/>
      </c>
      <c r="P4906" s="22"/>
      <c r="Q4906" s="22"/>
      <c r="R4906" s="23"/>
      <c r="S4906" s="24"/>
      <c r="T4906" s="24"/>
      <c r="U4906" s="25"/>
      <c r="V4906" s="19" t="str">
        <f aca="false">IF(COUNT(N4906:Q4906)=0,"",MIN(N4906:Q4906))</f>
        <v/>
      </c>
      <c r="W4906" s="16" t="str">
        <f aca="false">IF(V4906="","",INDEX($N$4:$Q$4,MATCH(V4906,N4906:Q4906,0)))</f>
        <v/>
      </c>
      <c r="X4906" s="19" t="str">
        <f aca="false">IF(COUNT(N4906:Q4906)&lt;2,"",SMALL(N4906:Q4906,2))</f>
        <v/>
      </c>
      <c r="Y4906" s="26" t="str">
        <f aca="false">IF(OR(V4906="",M4906=0),"",V4906/M4906-1)</f>
        <v/>
      </c>
      <c r="Z4906" s="26" t="str">
        <f aca="false">IF(OR(V4906="",L4906=""),"",V4906/(L4906*E4906)-1)</f>
        <v/>
      </c>
      <c r="AA4906" s="16" t="str">
        <f aca="false">IF(V4906="","SEM OFERTA",IF(OR(Y4906&gt;Premissas!$B$11,Y4906&lt;Premissas!$B$12),"VERIFICAR - UNIDADE/EMBALAGEM",IF(Y4906&gt;Premissas!$B$6,"NÃO COMPRAR - REAJUSTE &gt;5%","COMPRAR")))</f>
        <v>SEM OFERTA</v>
      </c>
      <c r="AB4906" s="18" t="str">
        <f aca="false">IF(W4906="DIMEC",S4906,IF(W4906="MEDCENTRO",U4906,""))</f>
        <v/>
      </c>
      <c r="AC4906" s="18" t="n">
        <f aca="false">IF(AA4906&lt;&gt;"COMPRAR",0,IF(AB4906="",I4906,MIN(I4906,AB4906)))</f>
        <v>0</v>
      </c>
      <c r="AD4906" s="19" t="n">
        <f aca="false">IF(AC4906&gt;0,AC4906*V4906,0)</f>
        <v>0</v>
      </c>
      <c r="AE4906" s="19" t="n">
        <f aca="false">IF(AC4906&gt;0,(M4906-V4906)*AC4906,0)</f>
        <v>0</v>
      </c>
      <c r="AF4906" s="16" t="str">
        <f aca="false">IF(AA4906&lt;&gt;"COMPRAR","",IF(AB4906="",IF(X4906="","",IF(X4906-V4906&lt;0.01,"EMPATE TÉCNICO","")),IF(AB4906&lt;I4906,"ESTOQUE INSUFICIENTE",IF(X4906="","",IF(X4906-V4906&lt;0.01,"EMPATE TÉCNICO","")))))</f>
        <v/>
      </c>
      <c r="AG4906" s="16" t="s">
        <v>547</v>
      </c>
      <c r="AH4906" s="16" t="s">
        <v>2074</v>
      </c>
    </row>
    <row r="4907" customFormat="false" ht="15" hidden="false" customHeight="false" outlineLevel="0" collapsed="false">
      <c r="A4907" s="16" t="s">
        <v>15173</v>
      </c>
      <c r="B4907" s="17" t="s">
        <v>15174</v>
      </c>
      <c r="C4907" s="16" t="s">
        <v>15175</v>
      </c>
      <c r="D4907" s="16" t="s">
        <v>8405</v>
      </c>
      <c r="E4907" s="18" t="n">
        <v>1</v>
      </c>
      <c r="F4907" s="16" t="s">
        <v>41</v>
      </c>
      <c r="G4907" s="18" t="n">
        <v>6</v>
      </c>
      <c r="H4907" s="16" t="n">
        <v>2.7</v>
      </c>
      <c r="I4907" s="18" t="n">
        <v>1</v>
      </c>
      <c r="J4907" s="19" t="n">
        <v>40.86</v>
      </c>
      <c r="K4907" s="19" t="n">
        <v>40.86</v>
      </c>
      <c r="L4907" s="19" t="n">
        <v>40.86</v>
      </c>
      <c r="M4907" s="19" t="n">
        <f aca="false">IF(J4907&gt;0,J4907,K4907)*E4907</f>
        <v>40.86</v>
      </c>
      <c r="N4907" s="20"/>
      <c r="O4907" s="21" t="str">
        <f aca="false">IF(R4907="","",ROUND(R4907*(1-Premissas!$B$4),4))</f>
        <v/>
      </c>
      <c r="P4907" s="22"/>
      <c r="Q4907" s="22"/>
      <c r="R4907" s="23"/>
      <c r="S4907" s="24"/>
      <c r="T4907" s="24"/>
      <c r="U4907" s="25"/>
      <c r="V4907" s="19" t="str">
        <f aca="false">IF(COUNT(N4907:Q4907)=0,"",MIN(N4907:Q4907))</f>
        <v/>
      </c>
      <c r="W4907" s="16" t="str">
        <f aca="false">IF(V4907="","",INDEX($N$4:$Q$4,MATCH(V4907,N4907:Q4907,0)))</f>
        <v/>
      </c>
      <c r="X4907" s="19" t="str">
        <f aca="false">IF(COUNT(N4907:Q4907)&lt;2,"",SMALL(N4907:Q4907,2))</f>
        <v/>
      </c>
      <c r="Y4907" s="26" t="str">
        <f aca="false">IF(OR(V4907="",M4907=0),"",V4907/M4907-1)</f>
        <v/>
      </c>
      <c r="Z4907" s="26" t="str">
        <f aca="false">IF(OR(V4907="",L4907=""),"",V4907/(L4907*E4907)-1)</f>
        <v/>
      </c>
      <c r="AA4907" s="16" t="str">
        <f aca="false">IF(V4907="","SEM OFERTA",IF(OR(Y4907&gt;Premissas!$B$11,Y4907&lt;Premissas!$B$12),"VERIFICAR - UNIDADE/EMBALAGEM",IF(Y4907&gt;Premissas!$B$6,"NÃO COMPRAR - REAJUSTE &gt;5%","COMPRAR")))</f>
        <v>SEM OFERTA</v>
      </c>
      <c r="AB4907" s="18" t="str">
        <f aca="false">IF(W4907="DIMEC",S4907,IF(W4907="MEDCENTRO",U4907,""))</f>
        <v/>
      </c>
      <c r="AC4907" s="18" t="n">
        <f aca="false">IF(AA4907&lt;&gt;"COMPRAR",0,IF(AB4907="",I4907,MIN(I4907,AB4907)))</f>
        <v>0</v>
      </c>
      <c r="AD4907" s="19" t="n">
        <f aca="false">IF(AC4907&gt;0,AC4907*V4907,0)</f>
        <v>0</v>
      </c>
      <c r="AE4907" s="19" t="n">
        <f aca="false">IF(AC4907&gt;0,(M4907-V4907)*AC4907,0)</f>
        <v>0</v>
      </c>
      <c r="AF4907" s="16" t="str">
        <f aca="false">IF(AA4907&lt;&gt;"COMPRAR","",IF(AB4907="",IF(X4907="","",IF(X4907-V4907&lt;0.01,"EMPATE TÉCNICO","")),IF(AB4907&lt;I4907,"ESTOQUE INSUFICIENTE",IF(X4907="","",IF(X4907-V4907&lt;0.01,"EMPATE TÉCNICO","")))))</f>
        <v/>
      </c>
      <c r="AG4907" s="16" t="s">
        <v>328</v>
      </c>
      <c r="AH4907" s="16" t="s">
        <v>2074</v>
      </c>
    </row>
    <row r="4908" customFormat="false" ht="15" hidden="false" customHeight="false" outlineLevel="0" collapsed="false">
      <c r="A4908" s="16" t="s">
        <v>15176</v>
      </c>
      <c r="B4908" s="17" t="s">
        <v>15177</v>
      </c>
      <c r="C4908" s="16" t="s">
        <v>15178</v>
      </c>
      <c r="D4908" s="16" t="s">
        <v>637</v>
      </c>
      <c r="E4908" s="18" t="n">
        <v>1</v>
      </c>
      <c r="F4908" s="16" t="s">
        <v>42</v>
      </c>
      <c r="G4908" s="18" t="n">
        <v>0</v>
      </c>
      <c r="H4908" s="16" t="n">
        <v>0.4</v>
      </c>
      <c r="I4908" s="18" t="n">
        <v>1</v>
      </c>
      <c r="J4908" s="19" t="n">
        <v>31.98</v>
      </c>
      <c r="K4908" s="19" t="n">
        <v>31.98</v>
      </c>
      <c r="L4908" s="19" t="n">
        <v>31.98</v>
      </c>
      <c r="M4908" s="19" t="n">
        <f aca="false">IF(J4908&gt;0,J4908,K4908)*E4908</f>
        <v>31.98</v>
      </c>
      <c r="N4908" s="20"/>
      <c r="O4908" s="21" t="str">
        <f aca="false">IF(R4908="","",ROUND(R4908*(1-Premissas!$B$4),4))</f>
        <v/>
      </c>
      <c r="P4908" s="22"/>
      <c r="Q4908" s="22"/>
      <c r="R4908" s="23"/>
      <c r="S4908" s="24"/>
      <c r="T4908" s="24"/>
      <c r="U4908" s="25"/>
      <c r="V4908" s="19" t="str">
        <f aca="false">IF(COUNT(N4908:Q4908)=0,"",MIN(N4908:Q4908))</f>
        <v/>
      </c>
      <c r="W4908" s="16" t="str">
        <f aca="false">IF(V4908="","",INDEX($N$4:$Q$4,MATCH(V4908,N4908:Q4908,0)))</f>
        <v/>
      </c>
      <c r="X4908" s="19" t="str">
        <f aca="false">IF(COUNT(N4908:Q4908)&lt;2,"",SMALL(N4908:Q4908,2))</f>
        <v/>
      </c>
      <c r="Y4908" s="26" t="str">
        <f aca="false">IF(OR(V4908="",M4908=0),"",V4908/M4908-1)</f>
        <v/>
      </c>
      <c r="Z4908" s="26" t="str">
        <f aca="false">IF(OR(V4908="",L4908=""),"",V4908/(L4908*E4908)-1)</f>
        <v/>
      </c>
      <c r="AA4908" s="16" t="str">
        <f aca="false">IF(V4908="","SEM OFERTA",IF(OR(Y4908&gt;Premissas!$B$11,Y4908&lt;Premissas!$B$12),"VERIFICAR - UNIDADE/EMBALAGEM",IF(Y4908&gt;Premissas!$B$6,"NÃO COMPRAR - REAJUSTE &gt;5%","COMPRAR")))</f>
        <v>SEM OFERTA</v>
      </c>
      <c r="AB4908" s="18" t="str">
        <f aca="false">IF(W4908="DIMEC",S4908,IF(W4908="MEDCENTRO",U4908,""))</f>
        <v/>
      </c>
      <c r="AC4908" s="18" t="n">
        <f aca="false">IF(AA4908&lt;&gt;"COMPRAR",0,IF(AB4908="",I4908,MIN(I4908,AB4908)))</f>
        <v>0</v>
      </c>
      <c r="AD4908" s="19" t="n">
        <f aca="false">IF(AC4908&gt;0,AC4908*V4908,0)</f>
        <v>0</v>
      </c>
      <c r="AE4908" s="19" t="n">
        <f aca="false">IF(AC4908&gt;0,(M4908-V4908)*AC4908,0)</f>
        <v>0</v>
      </c>
      <c r="AF4908" s="16" t="str">
        <f aca="false">IF(AA4908&lt;&gt;"COMPRAR","",IF(AB4908="",IF(X4908="","",IF(X4908-V4908&lt;0.01,"EMPATE TÉCNICO","")),IF(AB4908&lt;I4908,"ESTOQUE INSUFICIENTE",IF(X4908="","",IF(X4908-V4908&lt;0.01,"EMPATE TÉCNICO","")))))</f>
        <v/>
      </c>
      <c r="AG4908" s="16" t="s">
        <v>713</v>
      </c>
      <c r="AH4908" s="16" t="s">
        <v>2074</v>
      </c>
    </row>
    <row r="4909" customFormat="false" ht="15" hidden="false" customHeight="false" outlineLevel="0" collapsed="false">
      <c r="A4909" s="16" t="s">
        <v>15179</v>
      </c>
      <c r="B4909" s="17" t="s">
        <v>15180</v>
      </c>
      <c r="C4909" s="16" t="s">
        <v>15181</v>
      </c>
      <c r="D4909" s="16" t="s">
        <v>637</v>
      </c>
      <c r="E4909" s="18" t="n">
        <v>1</v>
      </c>
      <c r="F4909" s="16" t="s">
        <v>43</v>
      </c>
      <c r="G4909" s="18" t="n">
        <v>18</v>
      </c>
      <c r="H4909" s="16" t="n">
        <v>7.7</v>
      </c>
      <c r="I4909" s="18" t="n">
        <v>2</v>
      </c>
      <c r="J4909" s="19" t="n">
        <v>12.58</v>
      </c>
      <c r="K4909" s="19" t="n">
        <v>12.58</v>
      </c>
      <c r="L4909" s="19" t="n">
        <v>12.58</v>
      </c>
      <c r="M4909" s="19" t="n">
        <f aca="false">IF(J4909&gt;0,J4909,K4909)*E4909</f>
        <v>12.58</v>
      </c>
      <c r="N4909" s="20"/>
      <c r="O4909" s="21" t="str">
        <f aca="false">IF(R4909="","",ROUND(R4909*(1-Premissas!$B$4),4))</f>
        <v/>
      </c>
      <c r="P4909" s="22"/>
      <c r="Q4909" s="22"/>
      <c r="R4909" s="23"/>
      <c r="S4909" s="24"/>
      <c r="T4909" s="24"/>
      <c r="U4909" s="25"/>
      <c r="V4909" s="19" t="str">
        <f aca="false">IF(COUNT(N4909:Q4909)=0,"",MIN(N4909:Q4909))</f>
        <v/>
      </c>
      <c r="W4909" s="16" t="str">
        <f aca="false">IF(V4909="","",INDEX($N$4:$Q$4,MATCH(V4909,N4909:Q4909,0)))</f>
        <v/>
      </c>
      <c r="X4909" s="19" t="str">
        <f aca="false">IF(COUNT(N4909:Q4909)&lt;2,"",SMALL(N4909:Q4909,2))</f>
        <v/>
      </c>
      <c r="Y4909" s="26" t="str">
        <f aca="false">IF(OR(V4909="",M4909=0),"",V4909/M4909-1)</f>
        <v/>
      </c>
      <c r="Z4909" s="26" t="str">
        <f aca="false">IF(OR(V4909="",L4909=""),"",V4909/(L4909*E4909)-1)</f>
        <v/>
      </c>
      <c r="AA4909" s="16" t="str">
        <f aca="false">IF(V4909="","SEM OFERTA",IF(OR(Y4909&gt;Premissas!$B$11,Y4909&lt;Premissas!$B$12),"VERIFICAR - UNIDADE/EMBALAGEM",IF(Y4909&gt;Premissas!$B$6,"NÃO COMPRAR - REAJUSTE &gt;5%","COMPRAR")))</f>
        <v>SEM OFERTA</v>
      </c>
      <c r="AB4909" s="18" t="str">
        <f aca="false">IF(W4909="DIMEC",S4909,IF(W4909="MEDCENTRO",U4909,""))</f>
        <v/>
      </c>
      <c r="AC4909" s="18" t="n">
        <f aca="false">IF(AA4909&lt;&gt;"COMPRAR",0,IF(AB4909="",I4909,MIN(I4909,AB4909)))</f>
        <v>0</v>
      </c>
      <c r="AD4909" s="19" t="n">
        <f aca="false">IF(AC4909&gt;0,AC4909*V4909,0)</f>
        <v>0</v>
      </c>
      <c r="AE4909" s="19" t="n">
        <f aca="false">IF(AC4909&gt;0,(M4909-V4909)*AC4909,0)</f>
        <v>0</v>
      </c>
      <c r="AF4909" s="16" t="str">
        <f aca="false">IF(AA4909&lt;&gt;"COMPRAR","",IF(AB4909="",IF(X4909="","",IF(X4909-V4909&lt;0.01,"EMPATE TÉCNICO","")),IF(AB4909&lt;I4909,"ESTOQUE INSUFICIENTE",IF(X4909="","",IF(X4909-V4909&lt;0.01,"EMPATE TÉCNICO","")))))</f>
        <v/>
      </c>
      <c r="AG4909" s="16" t="s">
        <v>547</v>
      </c>
      <c r="AH4909" s="16" t="s">
        <v>2074</v>
      </c>
    </row>
    <row r="4910" customFormat="false" ht="15" hidden="false" customHeight="false" outlineLevel="0" collapsed="false">
      <c r="A4910" s="16" t="s">
        <v>15182</v>
      </c>
      <c r="B4910" s="17" t="s">
        <v>15183</v>
      </c>
      <c r="C4910" s="16" t="s">
        <v>15184</v>
      </c>
      <c r="D4910" s="16" t="s">
        <v>637</v>
      </c>
      <c r="E4910" s="18" t="n">
        <v>13</v>
      </c>
      <c r="F4910" s="16" t="s">
        <v>41</v>
      </c>
      <c r="G4910" s="18" t="n">
        <v>68</v>
      </c>
      <c r="H4910" s="16" t="n">
        <v>39.9</v>
      </c>
      <c r="I4910" s="18" t="n">
        <v>3</v>
      </c>
      <c r="J4910" s="19" t="n">
        <v>4.43461538461538</v>
      </c>
      <c r="K4910" s="19" t="n">
        <v>4.43461538461538</v>
      </c>
      <c r="L4910" s="19" t="n">
        <v>4.4346</v>
      </c>
      <c r="M4910" s="19" t="n">
        <f aca="false">IF(J4910&gt;0,J4910,K4910)*E4910</f>
        <v>57.65</v>
      </c>
      <c r="N4910" s="20"/>
      <c r="O4910" s="21" t="str">
        <f aca="false">IF(R4910="","",ROUND(R4910*(1-Premissas!$B$4),4))</f>
        <v/>
      </c>
      <c r="P4910" s="22"/>
      <c r="Q4910" s="22"/>
      <c r="R4910" s="23"/>
      <c r="S4910" s="24"/>
      <c r="T4910" s="24"/>
      <c r="U4910" s="25"/>
      <c r="V4910" s="19" t="str">
        <f aca="false">IF(COUNT(N4910:Q4910)=0,"",MIN(N4910:Q4910))</f>
        <v/>
      </c>
      <c r="W4910" s="16" t="str">
        <f aca="false">IF(V4910="","",INDEX($N$4:$Q$4,MATCH(V4910,N4910:Q4910,0)))</f>
        <v/>
      </c>
      <c r="X4910" s="19" t="str">
        <f aca="false">IF(COUNT(N4910:Q4910)&lt;2,"",SMALL(N4910:Q4910,2))</f>
        <v/>
      </c>
      <c r="Y4910" s="26" t="str">
        <f aca="false">IF(OR(V4910="",M4910=0),"",V4910/M4910-1)</f>
        <v/>
      </c>
      <c r="Z4910" s="26" t="str">
        <f aca="false">IF(OR(V4910="",L4910=""),"",V4910/(L4910*E4910)-1)</f>
        <v/>
      </c>
      <c r="AA4910" s="16" t="str">
        <f aca="false">IF(V4910="","SEM OFERTA",IF(OR(Y4910&gt;Premissas!$B$11,Y4910&lt;Premissas!$B$12),"VERIFICAR - UNIDADE/EMBALAGEM",IF(Y4910&gt;Premissas!$B$6,"NÃO COMPRAR - REAJUSTE &gt;5%","COMPRAR")))</f>
        <v>SEM OFERTA</v>
      </c>
      <c r="AB4910" s="18" t="str">
        <f aca="false">IF(W4910="DIMEC",S4910,IF(W4910="MEDCENTRO",U4910,""))</f>
        <v/>
      </c>
      <c r="AC4910" s="18" t="n">
        <f aca="false">IF(AA4910&lt;&gt;"COMPRAR",0,IF(AB4910="",I4910,MIN(I4910,AB4910)))</f>
        <v>0</v>
      </c>
      <c r="AD4910" s="19" t="n">
        <f aca="false">IF(AC4910&gt;0,AC4910*V4910,0)</f>
        <v>0</v>
      </c>
      <c r="AE4910" s="19" t="n">
        <f aca="false">IF(AC4910&gt;0,(M4910-V4910)*AC4910,0)</f>
        <v>0</v>
      </c>
      <c r="AF4910" s="16" t="str">
        <f aca="false">IF(AA4910&lt;&gt;"COMPRAR","",IF(AB4910="",IF(X4910="","",IF(X4910-V4910&lt;0.01,"EMPATE TÉCNICO","")),IF(AB4910&lt;I4910,"ESTOQUE INSUFICIENTE",IF(X4910="","",IF(X4910-V4910&lt;0.01,"EMPATE TÉCNICO","")))))</f>
        <v/>
      </c>
      <c r="AG4910" s="16" t="s">
        <v>547</v>
      </c>
      <c r="AH4910" s="16" t="s">
        <v>2074</v>
      </c>
    </row>
    <row r="4911" customFormat="false" ht="15" hidden="false" customHeight="false" outlineLevel="0" collapsed="false">
      <c r="A4911" s="16" t="s">
        <v>15185</v>
      </c>
      <c r="B4911" s="17" t="s">
        <v>15186</v>
      </c>
      <c r="C4911" s="16" t="s">
        <v>15187</v>
      </c>
      <c r="D4911" s="16" t="s">
        <v>637</v>
      </c>
      <c r="E4911" s="18" t="n">
        <v>1</v>
      </c>
      <c r="F4911" s="16" t="s">
        <v>42</v>
      </c>
      <c r="G4911" s="18" t="n">
        <v>0</v>
      </c>
      <c r="H4911" s="16" t="n">
        <v>0.4</v>
      </c>
      <c r="I4911" s="18" t="n">
        <v>2</v>
      </c>
      <c r="J4911" s="19" t="n">
        <v>26.69</v>
      </c>
      <c r="K4911" s="19" t="n">
        <v>26.69</v>
      </c>
      <c r="L4911" s="19" t="n">
        <v>26.69</v>
      </c>
      <c r="M4911" s="19" t="n">
        <f aca="false">IF(J4911&gt;0,J4911,K4911)*E4911</f>
        <v>26.69</v>
      </c>
      <c r="N4911" s="20"/>
      <c r="O4911" s="21" t="str">
        <f aca="false">IF(R4911="","",ROUND(R4911*(1-Premissas!$B$4),4))</f>
        <v/>
      </c>
      <c r="P4911" s="22"/>
      <c r="Q4911" s="22"/>
      <c r="R4911" s="23"/>
      <c r="S4911" s="24"/>
      <c r="T4911" s="24"/>
      <c r="U4911" s="25"/>
      <c r="V4911" s="19" t="str">
        <f aca="false">IF(COUNT(N4911:Q4911)=0,"",MIN(N4911:Q4911))</f>
        <v/>
      </c>
      <c r="W4911" s="16" t="str">
        <f aca="false">IF(V4911="","",INDEX($N$4:$Q$4,MATCH(V4911,N4911:Q4911,0)))</f>
        <v/>
      </c>
      <c r="X4911" s="19" t="str">
        <f aca="false">IF(COUNT(N4911:Q4911)&lt;2,"",SMALL(N4911:Q4911,2))</f>
        <v/>
      </c>
      <c r="Y4911" s="26" t="str">
        <f aca="false">IF(OR(V4911="",M4911=0),"",V4911/M4911-1)</f>
        <v/>
      </c>
      <c r="Z4911" s="26" t="str">
        <f aca="false">IF(OR(V4911="",L4911=""),"",V4911/(L4911*E4911)-1)</f>
        <v/>
      </c>
      <c r="AA4911" s="16" t="str">
        <f aca="false">IF(V4911="","SEM OFERTA",IF(OR(Y4911&gt;Premissas!$B$11,Y4911&lt;Premissas!$B$12),"VERIFICAR - UNIDADE/EMBALAGEM",IF(Y4911&gt;Premissas!$B$6,"NÃO COMPRAR - REAJUSTE &gt;5%","COMPRAR")))</f>
        <v>SEM OFERTA</v>
      </c>
      <c r="AB4911" s="18" t="str">
        <f aca="false">IF(W4911="DIMEC",S4911,IF(W4911="MEDCENTRO",U4911,""))</f>
        <v/>
      </c>
      <c r="AC4911" s="18" t="n">
        <f aca="false">IF(AA4911&lt;&gt;"COMPRAR",0,IF(AB4911="",I4911,MIN(I4911,AB4911)))</f>
        <v>0</v>
      </c>
      <c r="AD4911" s="19" t="n">
        <f aca="false">IF(AC4911&gt;0,AC4911*V4911,0)</f>
        <v>0</v>
      </c>
      <c r="AE4911" s="19" t="n">
        <f aca="false">IF(AC4911&gt;0,(M4911-V4911)*AC4911,0)</f>
        <v>0</v>
      </c>
      <c r="AF4911" s="16" t="str">
        <f aca="false">IF(AA4911&lt;&gt;"COMPRAR","",IF(AB4911="",IF(X4911="","",IF(X4911-V4911&lt;0.01,"EMPATE TÉCNICO","")),IF(AB4911&lt;I4911,"ESTOQUE INSUFICIENTE",IF(X4911="","",IF(X4911-V4911&lt;0.01,"EMPATE TÉCNICO","")))))</f>
        <v/>
      </c>
      <c r="AG4911" s="16" t="s">
        <v>713</v>
      </c>
      <c r="AH4911" s="16" t="s">
        <v>2074</v>
      </c>
    </row>
    <row r="4912" customFormat="false" ht="15" hidden="false" customHeight="false" outlineLevel="0" collapsed="false">
      <c r="A4912" s="16" t="s">
        <v>15188</v>
      </c>
      <c r="B4912" s="17" t="s">
        <v>15189</v>
      </c>
      <c r="C4912" s="16" t="s">
        <v>15190</v>
      </c>
      <c r="D4912" s="16" t="s">
        <v>13501</v>
      </c>
      <c r="E4912" s="18" t="n">
        <v>1</v>
      </c>
      <c r="F4912" s="16" t="s">
        <v>41</v>
      </c>
      <c r="G4912" s="18" t="n">
        <v>0</v>
      </c>
      <c r="H4912" s="16" t="n">
        <v>1.9</v>
      </c>
      <c r="I4912" s="18" t="n">
        <v>5</v>
      </c>
      <c r="J4912" s="19" t="n">
        <v>40.33</v>
      </c>
      <c r="K4912" s="19" t="n">
        <v>40.33</v>
      </c>
      <c r="L4912" s="19" t="n">
        <v>40.33</v>
      </c>
      <c r="M4912" s="19" t="n">
        <f aca="false">IF(J4912&gt;0,J4912,K4912)*E4912</f>
        <v>40.33</v>
      </c>
      <c r="N4912" s="20"/>
      <c r="O4912" s="21" t="str">
        <f aca="false">IF(R4912="","",ROUND(R4912*(1-Premissas!$B$4),4))</f>
        <v/>
      </c>
      <c r="P4912" s="22"/>
      <c r="Q4912" s="22"/>
      <c r="R4912" s="23"/>
      <c r="S4912" s="24"/>
      <c r="T4912" s="24"/>
      <c r="U4912" s="25"/>
      <c r="V4912" s="19" t="str">
        <f aca="false">IF(COUNT(N4912:Q4912)=0,"",MIN(N4912:Q4912))</f>
        <v/>
      </c>
      <c r="W4912" s="16" t="str">
        <f aca="false">IF(V4912="","",INDEX($N$4:$Q$4,MATCH(V4912,N4912:Q4912,0)))</f>
        <v/>
      </c>
      <c r="X4912" s="19" t="str">
        <f aca="false">IF(COUNT(N4912:Q4912)&lt;2,"",SMALL(N4912:Q4912,2))</f>
        <v/>
      </c>
      <c r="Y4912" s="26" t="str">
        <f aca="false">IF(OR(V4912="",M4912=0),"",V4912/M4912-1)</f>
        <v/>
      </c>
      <c r="Z4912" s="26" t="str">
        <f aca="false">IF(OR(V4912="",L4912=""),"",V4912/(L4912*E4912)-1)</f>
        <v/>
      </c>
      <c r="AA4912" s="16" t="str">
        <f aca="false">IF(V4912="","SEM OFERTA",IF(OR(Y4912&gt;Premissas!$B$11,Y4912&lt;Premissas!$B$12),"VERIFICAR - UNIDADE/EMBALAGEM",IF(Y4912&gt;Premissas!$B$6,"NÃO COMPRAR - REAJUSTE &gt;5%","COMPRAR")))</f>
        <v>SEM OFERTA</v>
      </c>
      <c r="AB4912" s="18" t="str">
        <f aca="false">IF(W4912="DIMEC",S4912,IF(W4912="MEDCENTRO",U4912,""))</f>
        <v/>
      </c>
      <c r="AC4912" s="18" t="n">
        <f aca="false">IF(AA4912&lt;&gt;"COMPRAR",0,IF(AB4912="",I4912,MIN(I4912,AB4912)))</f>
        <v>0</v>
      </c>
      <c r="AD4912" s="19" t="n">
        <f aca="false">IF(AC4912&gt;0,AC4912*V4912,0)</f>
        <v>0</v>
      </c>
      <c r="AE4912" s="19" t="n">
        <f aca="false">IF(AC4912&gt;0,(M4912-V4912)*AC4912,0)</f>
        <v>0</v>
      </c>
      <c r="AF4912" s="16" t="str">
        <f aca="false">IF(AA4912&lt;&gt;"COMPRAR","",IF(AB4912="",IF(X4912="","",IF(X4912-V4912&lt;0.01,"EMPATE TÉCNICO","")),IF(AB4912&lt;I4912,"ESTOQUE INSUFICIENTE",IF(X4912="","",IF(X4912-V4912&lt;0.01,"EMPATE TÉCNICO","")))))</f>
        <v/>
      </c>
      <c r="AG4912" s="16" t="s">
        <v>547</v>
      </c>
      <c r="AH4912" s="16" t="s">
        <v>2074</v>
      </c>
    </row>
    <row r="4913" customFormat="false" ht="15" hidden="false" customHeight="false" outlineLevel="0" collapsed="false">
      <c r="A4913" s="16" t="s">
        <v>15191</v>
      </c>
      <c r="B4913" s="17" t="s">
        <v>15192</v>
      </c>
      <c r="C4913" s="16" t="s">
        <v>15193</v>
      </c>
      <c r="D4913" s="16" t="s">
        <v>13501</v>
      </c>
      <c r="E4913" s="18" t="n">
        <v>1</v>
      </c>
      <c r="F4913" s="16" t="s">
        <v>42</v>
      </c>
      <c r="G4913" s="18" t="n">
        <v>5</v>
      </c>
      <c r="H4913" s="16" t="n">
        <v>2.6</v>
      </c>
      <c r="I4913" s="18" t="n">
        <v>2</v>
      </c>
      <c r="J4913" s="19" t="n">
        <v>36.61</v>
      </c>
      <c r="K4913" s="19" t="n">
        <v>36.61</v>
      </c>
      <c r="L4913" s="19" t="n">
        <v>36.61</v>
      </c>
      <c r="M4913" s="19" t="n">
        <f aca="false">IF(J4913&gt;0,J4913,K4913)*E4913</f>
        <v>36.61</v>
      </c>
      <c r="N4913" s="20"/>
      <c r="O4913" s="21" t="str">
        <f aca="false">IF(R4913="","",ROUND(R4913*(1-Premissas!$B$4),4))</f>
        <v/>
      </c>
      <c r="P4913" s="22"/>
      <c r="Q4913" s="22"/>
      <c r="R4913" s="23"/>
      <c r="S4913" s="24"/>
      <c r="T4913" s="24"/>
      <c r="U4913" s="25"/>
      <c r="V4913" s="19" t="str">
        <f aca="false">IF(COUNT(N4913:Q4913)=0,"",MIN(N4913:Q4913))</f>
        <v/>
      </c>
      <c r="W4913" s="16" t="str">
        <f aca="false">IF(V4913="","",INDEX($N$4:$Q$4,MATCH(V4913,N4913:Q4913,0)))</f>
        <v/>
      </c>
      <c r="X4913" s="19" t="str">
        <f aca="false">IF(COUNT(N4913:Q4913)&lt;2,"",SMALL(N4913:Q4913,2))</f>
        <v/>
      </c>
      <c r="Y4913" s="26" t="str">
        <f aca="false">IF(OR(V4913="",M4913=0),"",V4913/M4913-1)</f>
        <v/>
      </c>
      <c r="Z4913" s="26" t="str">
        <f aca="false">IF(OR(V4913="",L4913=""),"",V4913/(L4913*E4913)-1)</f>
        <v/>
      </c>
      <c r="AA4913" s="16" t="str">
        <f aca="false">IF(V4913="","SEM OFERTA",IF(OR(Y4913&gt;Premissas!$B$11,Y4913&lt;Premissas!$B$12),"VERIFICAR - UNIDADE/EMBALAGEM",IF(Y4913&gt;Premissas!$B$6,"NÃO COMPRAR - REAJUSTE &gt;5%","COMPRAR")))</f>
        <v>SEM OFERTA</v>
      </c>
      <c r="AB4913" s="18" t="str">
        <f aca="false">IF(W4913="DIMEC",S4913,IF(W4913="MEDCENTRO",U4913,""))</f>
        <v/>
      </c>
      <c r="AC4913" s="18" t="n">
        <f aca="false">IF(AA4913&lt;&gt;"COMPRAR",0,IF(AB4913="",I4913,MIN(I4913,AB4913)))</f>
        <v>0</v>
      </c>
      <c r="AD4913" s="19" t="n">
        <f aca="false">IF(AC4913&gt;0,AC4913*V4913,0)</f>
        <v>0</v>
      </c>
      <c r="AE4913" s="19" t="n">
        <f aca="false">IF(AC4913&gt;0,(M4913-V4913)*AC4913,0)</f>
        <v>0</v>
      </c>
      <c r="AF4913" s="16" t="str">
        <f aca="false">IF(AA4913&lt;&gt;"COMPRAR","",IF(AB4913="",IF(X4913="","",IF(X4913-V4913&lt;0.01,"EMPATE TÉCNICO","")),IF(AB4913&lt;I4913,"ESTOQUE INSUFICIENTE",IF(X4913="","",IF(X4913-V4913&lt;0.01,"EMPATE TÉCNICO","")))))</f>
        <v/>
      </c>
      <c r="AG4913" s="16" t="s">
        <v>547</v>
      </c>
      <c r="AH4913" s="16" t="s">
        <v>2074</v>
      </c>
    </row>
    <row r="4914" customFormat="false" ht="15" hidden="false" customHeight="false" outlineLevel="0" collapsed="false">
      <c r="A4914" s="16" t="s">
        <v>15194</v>
      </c>
      <c r="B4914" s="17" t="s">
        <v>15195</v>
      </c>
      <c r="C4914" s="16" t="s">
        <v>15196</v>
      </c>
      <c r="D4914" s="16" t="s">
        <v>13501</v>
      </c>
      <c r="E4914" s="18" t="n">
        <v>1</v>
      </c>
      <c r="F4914" s="16" t="s">
        <v>41</v>
      </c>
      <c r="G4914" s="18" t="n">
        <v>6</v>
      </c>
      <c r="H4914" s="16" t="n">
        <v>2.4</v>
      </c>
      <c r="I4914" s="18" t="n">
        <v>1</v>
      </c>
      <c r="J4914" s="19" t="n">
        <v>36.79</v>
      </c>
      <c r="K4914" s="19" t="n">
        <v>36.79</v>
      </c>
      <c r="L4914" s="19" t="n">
        <v>36.79</v>
      </c>
      <c r="M4914" s="19" t="n">
        <f aca="false">IF(J4914&gt;0,J4914,K4914)*E4914</f>
        <v>36.79</v>
      </c>
      <c r="N4914" s="20"/>
      <c r="O4914" s="21" t="str">
        <f aca="false">IF(R4914="","",ROUND(R4914*(1-Premissas!$B$4),4))</f>
        <v/>
      </c>
      <c r="P4914" s="22"/>
      <c r="Q4914" s="22"/>
      <c r="R4914" s="23"/>
      <c r="S4914" s="24"/>
      <c r="T4914" s="24"/>
      <c r="U4914" s="25"/>
      <c r="V4914" s="19" t="str">
        <f aca="false">IF(COUNT(N4914:Q4914)=0,"",MIN(N4914:Q4914))</f>
        <v/>
      </c>
      <c r="W4914" s="16" t="str">
        <f aca="false">IF(V4914="","",INDEX($N$4:$Q$4,MATCH(V4914,N4914:Q4914,0)))</f>
        <v/>
      </c>
      <c r="X4914" s="19" t="str">
        <f aca="false">IF(COUNT(N4914:Q4914)&lt;2,"",SMALL(N4914:Q4914,2))</f>
        <v/>
      </c>
      <c r="Y4914" s="26" t="str">
        <f aca="false">IF(OR(V4914="",M4914=0),"",V4914/M4914-1)</f>
        <v/>
      </c>
      <c r="Z4914" s="26" t="str">
        <f aca="false">IF(OR(V4914="",L4914=""),"",V4914/(L4914*E4914)-1)</f>
        <v/>
      </c>
      <c r="AA4914" s="16" t="str">
        <f aca="false">IF(V4914="","SEM OFERTA",IF(OR(Y4914&gt;Premissas!$B$11,Y4914&lt;Premissas!$B$12),"VERIFICAR - UNIDADE/EMBALAGEM",IF(Y4914&gt;Premissas!$B$6,"NÃO COMPRAR - REAJUSTE &gt;5%","COMPRAR")))</f>
        <v>SEM OFERTA</v>
      </c>
      <c r="AB4914" s="18" t="str">
        <f aca="false">IF(W4914="DIMEC",S4914,IF(W4914="MEDCENTRO",U4914,""))</f>
        <v/>
      </c>
      <c r="AC4914" s="18" t="n">
        <f aca="false">IF(AA4914&lt;&gt;"COMPRAR",0,IF(AB4914="",I4914,MIN(I4914,AB4914)))</f>
        <v>0</v>
      </c>
      <c r="AD4914" s="19" t="n">
        <f aca="false">IF(AC4914&gt;0,AC4914*V4914,0)</f>
        <v>0</v>
      </c>
      <c r="AE4914" s="19" t="n">
        <f aca="false">IF(AC4914&gt;0,(M4914-V4914)*AC4914,0)</f>
        <v>0</v>
      </c>
      <c r="AF4914" s="16" t="str">
        <f aca="false">IF(AA4914&lt;&gt;"COMPRAR","",IF(AB4914="",IF(X4914="","",IF(X4914-V4914&lt;0.01,"EMPATE TÉCNICO","")),IF(AB4914&lt;I4914,"ESTOQUE INSUFICIENTE",IF(X4914="","",IF(X4914-V4914&lt;0.01,"EMPATE TÉCNICO","")))))</f>
        <v/>
      </c>
      <c r="AG4914" s="16" t="s">
        <v>547</v>
      </c>
      <c r="AH4914" s="16" t="s">
        <v>2074</v>
      </c>
    </row>
    <row r="4915" customFormat="false" ht="15" hidden="false" customHeight="false" outlineLevel="0" collapsed="false">
      <c r="A4915" s="16" t="s">
        <v>15197</v>
      </c>
      <c r="B4915" s="17" t="s">
        <v>15198</v>
      </c>
      <c r="C4915" s="16" t="s">
        <v>15199</v>
      </c>
      <c r="D4915" s="16" t="s">
        <v>13501</v>
      </c>
      <c r="E4915" s="18" t="n">
        <v>1</v>
      </c>
      <c r="F4915" s="16" t="s">
        <v>41</v>
      </c>
      <c r="G4915" s="18" t="n">
        <v>7</v>
      </c>
      <c r="H4915" s="16" t="n">
        <v>4</v>
      </c>
      <c r="I4915" s="18" t="n">
        <v>4</v>
      </c>
      <c r="J4915" s="19" t="n">
        <v>36.4</v>
      </c>
      <c r="K4915" s="19" t="n">
        <v>36.4</v>
      </c>
      <c r="L4915" s="19" t="n">
        <v>36.4</v>
      </c>
      <c r="M4915" s="19" t="n">
        <f aca="false">IF(J4915&gt;0,J4915,K4915)*E4915</f>
        <v>36.4</v>
      </c>
      <c r="N4915" s="20"/>
      <c r="O4915" s="21" t="str">
        <f aca="false">IF(R4915="","",ROUND(R4915*(1-Premissas!$B$4),4))</f>
        <v/>
      </c>
      <c r="P4915" s="22"/>
      <c r="Q4915" s="22"/>
      <c r="R4915" s="23"/>
      <c r="S4915" s="24"/>
      <c r="T4915" s="24"/>
      <c r="U4915" s="25"/>
      <c r="V4915" s="19" t="str">
        <f aca="false">IF(COUNT(N4915:Q4915)=0,"",MIN(N4915:Q4915))</f>
        <v/>
      </c>
      <c r="W4915" s="16" t="str">
        <f aca="false">IF(V4915="","",INDEX($N$4:$Q$4,MATCH(V4915,N4915:Q4915,0)))</f>
        <v/>
      </c>
      <c r="X4915" s="19" t="str">
        <f aca="false">IF(COUNT(N4915:Q4915)&lt;2,"",SMALL(N4915:Q4915,2))</f>
        <v/>
      </c>
      <c r="Y4915" s="26" t="str">
        <f aca="false">IF(OR(V4915="",M4915=0),"",V4915/M4915-1)</f>
        <v/>
      </c>
      <c r="Z4915" s="26" t="str">
        <f aca="false">IF(OR(V4915="",L4915=""),"",V4915/(L4915*E4915)-1)</f>
        <v/>
      </c>
      <c r="AA4915" s="16" t="str">
        <f aca="false">IF(V4915="","SEM OFERTA",IF(OR(Y4915&gt;Premissas!$B$11,Y4915&lt;Premissas!$B$12),"VERIFICAR - UNIDADE/EMBALAGEM",IF(Y4915&gt;Premissas!$B$6,"NÃO COMPRAR - REAJUSTE &gt;5%","COMPRAR")))</f>
        <v>SEM OFERTA</v>
      </c>
      <c r="AB4915" s="18" t="str">
        <f aca="false">IF(W4915="DIMEC",S4915,IF(W4915="MEDCENTRO",U4915,""))</f>
        <v/>
      </c>
      <c r="AC4915" s="18" t="n">
        <f aca="false">IF(AA4915&lt;&gt;"COMPRAR",0,IF(AB4915="",I4915,MIN(I4915,AB4915)))</f>
        <v>0</v>
      </c>
      <c r="AD4915" s="19" t="n">
        <f aca="false">IF(AC4915&gt;0,AC4915*V4915,0)</f>
        <v>0</v>
      </c>
      <c r="AE4915" s="19" t="n">
        <f aca="false">IF(AC4915&gt;0,(M4915-V4915)*AC4915,0)</f>
        <v>0</v>
      </c>
      <c r="AF4915" s="16" t="str">
        <f aca="false">IF(AA4915&lt;&gt;"COMPRAR","",IF(AB4915="",IF(X4915="","",IF(X4915-V4915&lt;0.01,"EMPATE TÉCNICO","")),IF(AB4915&lt;I4915,"ESTOQUE INSUFICIENTE",IF(X4915="","",IF(X4915-V4915&lt;0.01,"EMPATE TÉCNICO","")))))</f>
        <v/>
      </c>
      <c r="AG4915" s="16" t="s">
        <v>547</v>
      </c>
      <c r="AH4915" s="16" t="s">
        <v>2074</v>
      </c>
    </row>
    <row r="4916" customFormat="false" ht="15" hidden="false" customHeight="false" outlineLevel="0" collapsed="false">
      <c r="A4916" s="16" t="s">
        <v>15200</v>
      </c>
      <c r="B4916" s="17" t="s">
        <v>15201</v>
      </c>
      <c r="C4916" s="16" t="s">
        <v>15202</v>
      </c>
      <c r="D4916" s="16" t="s">
        <v>13868</v>
      </c>
      <c r="E4916" s="18" t="n">
        <v>1</v>
      </c>
      <c r="F4916" s="16" t="s">
        <v>41</v>
      </c>
      <c r="G4916" s="18" t="n">
        <v>3</v>
      </c>
      <c r="H4916" s="16" t="n">
        <v>2</v>
      </c>
      <c r="I4916" s="18" t="n">
        <v>3</v>
      </c>
      <c r="J4916" s="19" t="n">
        <v>29.6666666666667</v>
      </c>
      <c r="K4916" s="19" t="n">
        <v>29.6666666666667</v>
      </c>
      <c r="L4916" s="19" t="n">
        <v>27.57</v>
      </c>
      <c r="M4916" s="19" t="n">
        <f aca="false">IF(J4916&gt;0,J4916,K4916)*E4916</f>
        <v>29.6666666666667</v>
      </c>
      <c r="N4916" s="20"/>
      <c r="O4916" s="21" t="str">
        <f aca="false">IF(R4916="","",ROUND(R4916*(1-Premissas!$B$4),4))</f>
        <v/>
      </c>
      <c r="P4916" s="22"/>
      <c r="Q4916" s="22"/>
      <c r="R4916" s="23"/>
      <c r="S4916" s="24"/>
      <c r="T4916" s="24"/>
      <c r="U4916" s="25"/>
      <c r="V4916" s="19" t="str">
        <f aca="false">IF(COUNT(N4916:Q4916)=0,"",MIN(N4916:Q4916))</f>
        <v/>
      </c>
      <c r="W4916" s="16" t="str">
        <f aca="false">IF(V4916="","",INDEX($N$4:$Q$4,MATCH(V4916,N4916:Q4916,0)))</f>
        <v/>
      </c>
      <c r="X4916" s="19" t="str">
        <f aca="false">IF(COUNT(N4916:Q4916)&lt;2,"",SMALL(N4916:Q4916,2))</f>
        <v/>
      </c>
      <c r="Y4916" s="26" t="str">
        <f aca="false">IF(OR(V4916="",M4916=0),"",V4916/M4916-1)</f>
        <v/>
      </c>
      <c r="Z4916" s="26" t="str">
        <f aca="false">IF(OR(V4916="",L4916=""),"",V4916/(L4916*E4916)-1)</f>
        <v/>
      </c>
      <c r="AA4916" s="16" t="str">
        <f aca="false">IF(V4916="","SEM OFERTA",IF(OR(Y4916&gt;Premissas!$B$11,Y4916&lt;Premissas!$B$12),"VERIFICAR - UNIDADE/EMBALAGEM",IF(Y4916&gt;Premissas!$B$6,"NÃO COMPRAR - REAJUSTE &gt;5%","COMPRAR")))</f>
        <v>SEM OFERTA</v>
      </c>
      <c r="AB4916" s="18" t="str">
        <f aca="false">IF(W4916="DIMEC",S4916,IF(W4916="MEDCENTRO",U4916,""))</f>
        <v/>
      </c>
      <c r="AC4916" s="18" t="n">
        <f aca="false">IF(AA4916&lt;&gt;"COMPRAR",0,IF(AB4916="",I4916,MIN(I4916,AB4916)))</f>
        <v>0</v>
      </c>
      <c r="AD4916" s="19" t="n">
        <f aca="false">IF(AC4916&gt;0,AC4916*V4916,0)</f>
        <v>0</v>
      </c>
      <c r="AE4916" s="19" t="n">
        <f aca="false">IF(AC4916&gt;0,(M4916-V4916)*AC4916,0)</f>
        <v>0</v>
      </c>
      <c r="AF4916" s="16" t="str">
        <f aca="false">IF(AA4916&lt;&gt;"COMPRAR","",IF(AB4916="",IF(X4916="","",IF(X4916-V4916&lt;0.01,"EMPATE TÉCNICO","")),IF(AB4916&lt;I4916,"ESTOQUE INSUFICIENTE",IF(X4916="","",IF(X4916-V4916&lt;0.01,"EMPATE TÉCNICO","")))))</f>
        <v/>
      </c>
      <c r="AG4916" s="16" t="s">
        <v>547</v>
      </c>
      <c r="AH4916" s="16" t="s">
        <v>2074</v>
      </c>
    </row>
    <row r="4917" customFormat="false" ht="15" hidden="false" customHeight="false" outlineLevel="0" collapsed="false">
      <c r="A4917" s="16" t="s">
        <v>15203</v>
      </c>
      <c r="B4917" s="17" t="s">
        <v>15204</v>
      </c>
      <c r="C4917" s="16" t="s">
        <v>15205</v>
      </c>
      <c r="D4917" s="16" t="s">
        <v>13868</v>
      </c>
      <c r="E4917" s="18" t="n">
        <v>10</v>
      </c>
      <c r="F4917" s="16" t="s">
        <v>41</v>
      </c>
      <c r="G4917" s="18" t="n">
        <v>49</v>
      </c>
      <c r="H4917" s="16" t="n">
        <v>87.4</v>
      </c>
      <c r="I4917" s="18" t="n">
        <v>18</v>
      </c>
      <c r="J4917" s="19" t="n">
        <v>6.0868</v>
      </c>
      <c r="K4917" s="19" t="n">
        <v>6.0868</v>
      </c>
      <c r="L4917" s="19" t="n">
        <v>6.0868</v>
      </c>
      <c r="M4917" s="19" t="n">
        <f aca="false">IF(J4917&gt;0,J4917,K4917)*E4917</f>
        <v>60.868</v>
      </c>
      <c r="N4917" s="20"/>
      <c r="O4917" s="21" t="str">
        <f aca="false">IF(R4917="","",ROUND(R4917*(1-Premissas!$B$4),4))</f>
        <v/>
      </c>
      <c r="P4917" s="22"/>
      <c r="Q4917" s="22"/>
      <c r="R4917" s="23"/>
      <c r="S4917" s="24"/>
      <c r="T4917" s="24"/>
      <c r="U4917" s="25"/>
      <c r="V4917" s="19" t="str">
        <f aca="false">IF(COUNT(N4917:Q4917)=0,"",MIN(N4917:Q4917))</f>
        <v/>
      </c>
      <c r="W4917" s="16" t="str">
        <f aca="false">IF(V4917="","",INDEX($N$4:$Q$4,MATCH(V4917,N4917:Q4917,0)))</f>
        <v/>
      </c>
      <c r="X4917" s="19" t="str">
        <f aca="false">IF(COUNT(N4917:Q4917)&lt;2,"",SMALL(N4917:Q4917,2))</f>
        <v/>
      </c>
      <c r="Y4917" s="26" t="str">
        <f aca="false">IF(OR(V4917="",M4917=0),"",V4917/M4917-1)</f>
        <v/>
      </c>
      <c r="Z4917" s="26" t="str">
        <f aca="false">IF(OR(V4917="",L4917=""),"",V4917/(L4917*E4917)-1)</f>
        <v/>
      </c>
      <c r="AA4917" s="16" t="str">
        <f aca="false">IF(V4917="","SEM OFERTA",IF(OR(Y4917&gt;Premissas!$B$11,Y4917&lt;Premissas!$B$12),"VERIFICAR - UNIDADE/EMBALAGEM",IF(Y4917&gt;Premissas!$B$6,"NÃO COMPRAR - REAJUSTE &gt;5%","COMPRAR")))</f>
        <v>SEM OFERTA</v>
      </c>
      <c r="AB4917" s="18" t="str">
        <f aca="false">IF(W4917="DIMEC",S4917,IF(W4917="MEDCENTRO",U4917,""))</f>
        <v/>
      </c>
      <c r="AC4917" s="18" t="n">
        <f aca="false">IF(AA4917&lt;&gt;"COMPRAR",0,IF(AB4917="",I4917,MIN(I4917,AB4917)))</f>
        <v>0</v>
      </c>
      <c r="AD4917" s="19" t="n">
        <f aca="false">IF(AC4917&gt;0,AC4917*V4917,0)</f>
        <v>0</v>
      </c>
      <c r="AE4917" s="19" t="n">
        <f aca="false">IF(AC4917&gt;0,(M4917-V4917)*AC4917,0)</f>
        <v>0</v>
      </c>
      <c r="AF4917" s="16" t="str">
        <f aca="false">IF(AA4917&lt;&gt;"COMPRAR","",IF(AB4917="",IF(X4917="","",IF(X4917-V4917&lt;0.01,"EMPATE TÉCNICO","")),IF(AB4917&lt;I4917,"ESTOQUE INSUFICIENTE",IF(X4917="","",IF(X4917-V4917&lt;0.01,"EMPATE TÉCNICO","")))))</f>
        <v/>
      </c>
      <c r="AG4917" s="16" t="s">
        <v>547</v>
      </c>
      <c r="AH4917" s="16" t="s">
        <v>2074</v>
      </c>
    </row>
    <row r="4918" customFormat="false" ht="15" hidden="false" customHeight="false" outlineLevel="0" collapsed="false">
      <c r="A4918" s="16" t="s">
        <v>15206</v>
      </c>
      <c r="B4918" s="17" t="s">
        <v>15207</v>
      </c>
      <c r="C4918" s="16" t="s">
        <v>15208</v>
      </c>
      <c r="D4918" s="16" t="s">
        <v>13868</v>
      </c>
      <c r="E4918" s="18" t="n">
        <v>10</v>
      </c>
      <c r="F4918" s="16" t="s">
        <v>41</v>
      </c>
      <c r="G4918" s="18" t="n">
        <v>110</v>
      </c>
      <c r="H4918" s="16" t="n">
        <v>48.2</v>
      </c>
      <c r="I4918" s="18" t="n">
        <v>2</v>
      </c>
      <c r="J4918" s="19" t="n">
        <v>4.424</v>
      </c>
      <c r="K4918" s="19" t="n">
        <v>4.424</v>
      </c>
      <c r="L4918" s="19" t="n">
        <v>4.424</v>
      </c>
      <c r="M4918" s="19" t="n">
        <f aca="false">IF(J4918&gt;0,J4918,K4918)*E4918</f>
        <v>44.24</v>
      </c>
      <c r="N4918" s="20"/>
      <c r="O4918" s="21" t="str">
        <f aca="false">IF(R4918="","",ROUND(R4918*(1-Premissas!$B$4),4))</f>
        <v/>
      </c>
      <c r="P4918" s="22"/>
      <c r="Q4918" s="22"/>
      <c r="R4918" s="23"/>
      <c r="S4918" s="24"/>
      <c r="T4918" s="24"/>
      <c r="U4918" s="25"/>
      <c r="V4918" s="19" t="str">
        <f aca="false">IF(COUNT(N4918:Q4918)=0,"",MIN(N4918:Q4918))</f>
        <v/>
      </c>
      <c r="W4918" s="16" t="str">
        <f aca="false">IF(V4918="","",INDEX($N$4:$Q$4,MATCH(V4918,N4918:Q4918,0)))</f>
        <v/>
      </c>
      <c r="X4918" s="19" t="str">
        <f aca="false">IF(COUNT(N4918:Q4918)&lt;2,"",SMALL(N4918:Q4918,2))</f>
        <v/>
      </c>
      <c r="Y4918" s="26" t="str">
        <f aca="false">IF(OR(V4918="",M4918=0),"",V4918/M4918-1)</f>
        <v/>
      </c>
      <c r="Z4918" s="26" t="str">
        <f aca="false">IF(OR(V4918="",L4918=""),"",V4918/(L4918*E4918)-1)</f>
        <v/>
      </c>
      <c r="AA4918" s="16" t="str">
        <f aca="false">IF(V4918="","SEM OFERTA",IF(OR(Y4918&gt;Premissas!$B$11,Y4918&lt;Premissas!$B$12),"VERIFICAR - UNIDADE/EMBALAGEM",IF(Y4918&gt;Premissas!$B$6,"NÃO COMPRAR - REAJUSTE &gt;5%","COMPRAR")))</f>
        <v>SEM OFERTA</v>
      </c>
      <c r="AB4918" s="18" t="str">
        <f aca="false">IF(W4918="DIMEC",S4918,IF(W4918="MEDCENTRO",U4918,""))</f>
        <v/>
      </c>
      <c r="AC4918" s="18" t="n">
        <f aca="false">IF(AA4918&lt;&gt;"COMPRAR",0,IF(AB4918="",I4918,MIN(I4918,AB4918)))</f>
        <v>0</v>
      </c>
      <c r="AD4918" s="19" t="n">
        <f aca="false">IF(AC4918&gt;0,AC4918*V4918,0)</f>
        <v>0</v>
      </c>
      <c r="AE4918" s="19" t="n">
        <f aca="false">IF(AC4918&gt;0,(M4918-V4918)*AC4918,0)</f>
        <v>0</v>
      </c>
      <c r="AF4918" s="16" t="str">
        <f aca="false">IF(AA4918&lt;&gt;"COMPRAR","",IF(AB4918="",IF(X4918="","",IF(X4918-V4918&lt;0.01,"EMPATE TÉCNICO","")),IF(AB4918&lt;I4918,"ESTOQUE INSUFICIENTE",IF(X4918="","",IF(X4918-V4918&lt;0.01,"EMPATE TÉCNICO","")))))</f>
        <v/>
      </c>
      <c r="AG4918" s="16" t="s">
        <v>547</v>
      </c>
      <c r="AH4918" s="16" t="s">
        <v>2074</v>
      </c>
    </row>
    <row r="4919" customFormat="false" ht="15" hidden="false" customHeight="false" outlineLevel="0" collapsed="false">
      <c r="A4919" s="16" t="s">
        <v>15209</v>
      </c>
      <c r="B4919" s="17" t="s">
        <v>15210</v>
      </c>
      <c r="C4919" s="16" t="s">
        <v>15211</v>
      </c>
      <c r="D4919" s="16" t="s">
        <v>13868</v>
      </c>
      <c r="E4919" s="18" t="n">
        <v>1</v>
      </c>
      <c r="F4919" s="16" t="s">
        <v>41</v>
      </c>
      <c r="G4919" s="18" t="n">
        <v>10</v>
      </c>
      <c r="H4919" s="16" t="n">
        <v>4.9</v>
      </c>
      <c r="I4919" s="18" t="n">
        <v>3</v>
      </c>
      <c r="J4919" s="19" t="n">
        <v>37.448</v>
      </c>
      <c r="K4919" s="19" t="n">
        <v>37.448</v>
      </c>
      <c r="L4919" s="19" t="n">
        <v>35.7</v>
      </c>
      <c r="M4919" s="19" t="n">
        <f aca="false">IF(J4919&gt;0,J4919,K4919)*E4919</f>
        <v>37.448</v>
      </c>
      <c r="N4919" s="20"/>
      <c r="O4919" s="21" t="str">
        <f aca="false">IF(R4919="","",ROUND(R4919*(1-Premissas!$B$4),4))</f>
        <v/>
      </c>
      <c r="P4919" s="22"/>
      <c r="Q4919" s="22"/>
      <c r="R4919" s="23"/>
      <c r="S4919" s="24"/>
      <c r="T4919" s="24"/>
      <c r="U4919" s="25"/>
      <c r="V4919" s="19" t="str">
        <f aca="false">IF(COUNT(N4919:Q4919)=0,"",MIN(N4919:Q4919))</f>
        <v/>
      </c>
      <c r="W4919" s="16" t="str">
        <f aca="false">IF(V4919="","",INDEX($N$4:$Q$4,MATCH(V4919,N4919:Q4919,0)))</f>
        <v/>
      </c>
      <c r="X4919" s="19" t="str">
        <f aca="false">IF(COUNT(N4919:Q4919)&lt;2,"",SMALL(N4919:Q4919,2))</f>
        <v/>
      </c>
      <c r="Y4919" s="26" t="str">
        <f aca="false">IF(OR(V4919="",M4919=0),"",V4919/M4919-1)</f>
        <v/>
      </c>
      <c r="Z4919" s="26" t="str">
        <f aca="false">IF(OR(V4919="",L4919=""),"",V4919/(L4919*E4919)-1)</f>
        <v/>
      </c>
      <c r="AA4919" s="16" t="str">
        <f aca="false">IF(V4919="","SEM OFERTA",IF(OR(Y4919&gt;Premissas!$B$11,Y4919&lt;Premissas!$B$12),"VERIFICAR - UNIDADE/EMBALAGEM",IF(Y4919&gt;Premissas!$B$6,"NÃO COMPRAR - REAJUSTE &gt;5%","COMPRAR")))</f>
        <v>SEM OFERTA</v>
      </c>
      <c r="AB4919" s="18" t="str">
        <f aca="false">IF(W4919="DIMEC",S4919,IF(W4919="MEDCENTRO",U4919,""))</f>
        <v/>
      </c>
      <c r="AC4919" s="18" t="n">
        <f aca="false">IF(AA4919&lt;&gt;"COMPRAR",0,IF(AB4919="",I4919,MIN(I4919,AB4919)))</f>
        <v>0</v>
      </c>
      <c r="AD4919" s="19" t="n">
        <f aca="false">IF(AC4919&gt;0,AC4919*V4919,0)</f>
        <v>0</v>
      </c>
      <c r="AE4919" s="19" t="n">
        <f aca="false">IF(AC4919&gt;0,(M4919-V4919)*AC4919,0)</f>
        <v>0</v>
      </c>
      <c r="AF4919" s="16" t="str">
        <f aca="false">IF(AA4919&lt;&gt;"COMPRAR","",IF(AB4919="",IF(X4919="","",IF(X4919-V4919&lt;0.01,"EMPATE TÉCNICO","")),IF(AB4919&lt;I4919,"ESTOQUE INSUFICIENTE",IF(X4919="","",IF(X4919-V4919&lt;0.01,"EMPATE TÉCNICO","")))))</f>
        <v/>
      </c>
      <c r="AG4919" s="16" t="s">
        <v>547</v>
      </c>
      <c r="AH4919" s="16" t="s">
        <v>2074</v>
      </c>
    </row>
    <row r="4920" customFormat="false" ht="15" hidden="false" customHeight="false" outlineLevel="0" collapsed="false">
      <c r="A4920" s="16" t="s">
        <v>15212</v>
      </c>
      <c r="B4920" s="17" t="s">
        <v>15213</v>
      </c>
      <c r="C4920" s="16" t="s">
        <v>15214</v>
      </c>
      <c r="D4920" s="16" t="s">
        <v>13868</v>
      </c>
      <c r="E4920" s="18" t="n">
        <v>1</v>
      </c>
      <c r="F4920" s="16" t="s">
        <v>41</v>
      </c>
      <c r="G4920" s="18" t="n">
        <v>7</v>
      </c>
      <c r="H4920" s="16" t="n">
        <v>4.2</v>
      </c>
      <c r="I4920" s="18" t="n">
        <v>4</v>
      </c>
      <c r="J4920" s="19" t="n">
        <v>28.925</v>
      </c>
      <c r="K4920" s="19" t="n">
        <v>28.925</v>
      </c>
      <c r="L4920" s="19" t="n">
        <v>29.665</v>
      </c>
      <c r="M4920" s="19" t="n">
        <f aca="false">IF(J4920&gt;0,J4920,K4920)*E4920</f>
        <v>28.925</v>
      </c>
      <c r="N4920" s="20"/>
      <c r="O4920" s="21" t="str">
        <f aca="false">IF(R4920="","",ROUND(R4920*(1-Premissas!$B$4),4))</f>
        <v/>
      </c>
      <c r="P4920" s="22"/>
      <c r="Q4920" s="22"/>
      <c r="R4920" s="23"/>
      <c r="S4920" s="24"/>
      <c r="T4920" s="24"/>
      <c r="U4920" s="25"/>
      <c r="V4920" s="19" t="str">
        <f aca="false">IF(COUNT(N4920:Q4920)=0,"",MIN(N4920:Q4920))</f>
        <v/>
      </c>
      <c r="W4920" s="16" t="str">
        <f aca="false">IF(V4920="","",INDEX($N$4:$Q$4,MATCH(V4920,N4920:Q4920,0)))</f>
        <v/>
      </c>
      <c r="X4920" s="19" t="str">
        <f aca="false">IF(COUNT(N4920:Q4920)&lt;2,"",SMALL(N4920:Q4920,2))</f>
        <v/>
      </c>
      <c r="Y4920" s="26" t="str">
        <f aca="false">IF(OR(V4920="",M4920=0),"",V4920/M4920-1)</f>
        <v/>
      </c>
      <c r="Z4920" s="26" t="str">
        <f aca="false">IF(OR(V4920="",L4920=""),"",V4920/(L4920*E4920)-1)</f>
        <v/>
      </c>
      <c r="AA4920" s="16" t="str">
        <f aca="false">IF(V4920="","SEM OFERTA",IF(OR(Y4920&gt;Premissas!$B$11,Y4920&lt;Premissas!$B$12),"VERIFICAR - UNIDADE/EMBALAGEM",IF(Y4920&gt;Premissas!$B$6,"NÃO COMPRAR - REAJUSTE &gt;5%","COMPRAR")))</f>
        <v>SEM OFERTA</v>
      </c>
      <c r="AB4920" s="18" t="str">
        <f aca="false">IF(W4920="DIMEC",S4920,IF(W4920="MEDCENTRO",U4920,""))</f>
        <v/>
      </c>
      <c r="AC4920" s="18" t="n">
        <f aca="false">IF(AA4920&lt;&gt;"COMPRAR",0,IF(AB4920="",I4920,MIN(I4920,AB4920)))</f>
        <v>0</v>
      </c>
      <c r="AD4920" s="19" t="n">
        <f aca="false">IF(AC4920&gt;0,AC4920*V4920,0)</f>
        <v>0</v>
      </c>
      <c r="AE4920" s="19" t="n">
        <f aca="false">IF(AC4920&gt;0,(M4920-V4920)*AC4920,0)</f>
        <v>0</v>
      </c>
      <c r="AF4920" s="16" t="str">
        <f aca="false">IF(AA4920&lt;&gt;"COMPRAR","",IF(AB4920="",IF(X4920="","",IF(X4920-V4920&lt;0.01,"EMPATE TÉCNICO","")),IF(AB4920&lt;I4920,"ESTOQUE INSUFICIENTE",IF(X4920="","",IF(X4920-V4920&lt;0.01,"EMPATE TÉCNICO","")))))</f>
        <v/>
      </c>
      <c r="AG4920" s="16" t="s">
        <v>547</v>
      </c>
      <c r="AH4920" s="16" t="s">
        <v>2074</v>
      </c>
    </row>
    <row r="4921" customFormat="false" ht="15" hidden="false" customHeight="false" outlineLevel="0" collapsed="false">
      <c r="A4921" s="16" t="s">
        <v>15215</v>
      </c>
      <c r="B4921" s="17" t="s">
        <v>15216</v>
      </c>
      <c r="C4921" s="16" t="s">
        <v>15217</v>
      </c>
      <c r="D4921" s="16" t="s">
        <v>13868</v>
      </c>
      <c r="E4921" s="18" t="n">
        <v>1</v>
      </c>
      <c r="F4921" s="16" t="s">
        <v>41</v>
      </c>
      <c r="G4921" s="18" t="n">
        <v>18</v>
      </c>
      <c r="H4921" s="16" t="n">
        <v>10.7</v>
      </c>
      <c r="I4921" s="18" t="n">
        <v>10</v>
      </c>
      <c r="J4921" s="19" t="n">
        <v>37.448</v>
      </c>
      <c r="K4921" s="19" t="n">
        <v>37.448</v>
      </c>
      <c r="L4921" s="19" t="n">
        <v>35.7</v>
      </c>
      <c r="M4921" s="19" t="n">
        <f aca="false">IF(J4921&gt;0,J4921,K4921)*E4921</f>
        <v>37.448</v>
      </c>
      <c r="N4921" s="20"/>
      <c r="O4921" s="21" t="str">
        <f aca="false">IF(R4921="","",ROUND(R4921*(1-Premissas!$B$4),4))</f>
        <v/>
      </c>
      <c r="P4921" s="22"/>
      <c r="Q4921" s="22"/>
      <c r="R4921" s="23"/>
      <c r="S4921" s="24"/>
      <c r="T4921" s="24"/>
      <c r="U4921" s="25"/>
      <c r="V4921" s="19" t="str">
        <f aca="false">IF(COUNT(N4921:Q4921)=0,"",MIN(N4921:Q4921))</f>
        <v/>
      </c>
      <c r="W4921" s="16" t="str">
        <f aca="false">IF(V4921="","",INDEX($N$4:$Q$4,MATCH(V4921,N4921:Q4921,0)))</f>
        <v/>
      </c>
      <c r="X4921" s="19" t="str">
        <f aca="false">IF(COUNT(N4921:Q4921)&lt;2,"",SMALL(N4921:Q4921,2))</f>
        <v/>
      </c>
      <c r="Y4921" s="26" t="str">
        <f aca="false">IF(OR(V4921="",M4921=0),"",V4921/M4921-1)</f>
        <v/>
      </c>
      <c r="Z4921" s="26" t="str">
        <f aca="false">IF(OR(V4921="",L4921=""),"",V4921/(L4921*E4921)-1)</f>
        <v/>
      </c>
      <c r="AA4921" s="16" t="str">
        <f aca="false">IF(V4921="","SEM OFERTA",IF(OR(Y4921&gt;Premissas!$B$11,Y4921&lt;Premissas!$B$12),"VERIFICAR - UNIDADE/EMBALAGEM",IF(Y4921&gt;Premissas!$B$6,"NÃO COMPRAR - REAJUSTE &gt;5%","COMPRAR")))</f>
        <v>SEM OFERTA</v>
      </c>
      <c r="AB4921" s="18" t="str">
        <f aca="false">IF(W4921="DIMEC",S4921,IF(W4921="MEDCENTRO",U4921,""))</f>
        <v/>
      </c>
      <c r="AC4921" s="18" t="n">
        <f aca="false">IF(AA4921&lt;&gt;"COMPRAR",0,IF(AB4921="",I4921,MIN(I4921,AB4921)))</f>
        <v>0</v>
      </c>
      <c r="AD4921" s="19" t="n">
        <f aca="false">IF(AC4921&gt;0,AC4921*V4921,0)</f>
        <v>0</v>
      </c>
      <c r="AE4921" s="19" t="n">
        <f aca="false">IF(AC4921&gt;0,(M4921-V4921)*AC4921,0)</f>
        <v>0</v>
      </c>
      <c r="AF4921" s="16" t="str">
        <f aca="false">IF(AA4921&lt;&gt;"COMPRAR","",IF(AB4921="",IF(X4921="","",IF(X4921-V4921&lt;0.01,"EMPATE TÉCNICO","")),IF(AB4921&lt;I4921,"ESTOQUE INSUFICIENTE",IF(X4921="","",IF(X4921-V4921&lt;0.01,"EMPATE TÉCNICO","")))))</f>
        <v/>
      </c>
      <c r="AG4921" s="16" t="s">
        <v>547</v>
      </c>
      <c r="AH4921" s="16" t="s">
        <v>2074</v>
      </c>
    </row>
    <row r="4922" customFormat="false" ht="15" hidden="false" customHeight="false" outlineLevel="0" collapsed="false">
      <c r="A4922" s="16" t="s">
        <v>15218</v>
      </c>
      <c r="B4922" s="17" t="s">
        <v>15219</v>
      </c>
      <c r="C4922" s="16" t="s">
        <v>15217</v>
      </c>
      <c r="D4922" s="16" t="s">
        <v>13868</v>
      </c>
      <c r="E4922" s="18" t="n">
        <v>1</v>
      </c>
      <c r="F4922" s="16" t="s">
        <v>41</v>
      </c>
      <c r="G4922" s="18" t="n">
        <v>1</v>
      </c>
      <c r="H4922" s="16" t="n">
        <v>4.1</v>
      </c>
      <c r="I4922" s="18" t="n">
        <v>10</v>
      </c>
      <c r="J4922" s="19" t="n">
        <v>35.7</v>
      </c>
      <c r="K4922" s="19" t="n">
        <v>35.7</v>
      </c>
      <c r="L4922" s="19" t="n">
        <v>35.7</v>
      </c>
      <c r="M4922" s="19" t="n">
        <f aca="false">IF(J4922&gt;0,J4922,K4922)*E4922</f>
        <v>35.7</v>
      </c>
      <c r="N4922" s="20"/>
      <c r="O4922" s="21" t="str">
        <f aca="false">IF(R4922="","",ROUND(R4922*(1-Premissas!$B$4),4))</f>
        <v/>
      </c>
      <c r="P4922" s="22"/>
      <c r="Q4922" s="22"/>
      <c r="R4922" s="23"/>
      <c r="S4922" s="24"/>
      <c r="T4922" s="24"/>
      <c r="U4922" s="25"/>
      <c r="V4922" s="19" t="str">
        <f aca="false">IF(COUNT(N4922:Q4922)=0,"",MIN(N4922:Q4922))</f>
        <v/>
      </c>
      <c r="W4922" s="16" t="str">
        <f aca="false">IF(V4922="","",INDEX($N$4:$Q$4,MATCH(V4922,N4922:Q4922,0)))</f>
        <v/>
      </c>
      <c r="X4922" s="19" t="str">
        <f aca="false">IF(COUNT(N4922:Q4922)&lt;2,"",SMALL(N4922:Q4922,2))</f>
        <v/>
      </c>
      <c r="Y4922" s="26" t="str">
        <f aca="false">IF(OR(V4922="",M4922=0),"",V4922/M4922-1)</f>
        <v/>
      </c>
      <c r="Z4922" s="26" t="str">
        <f aca="false">IF(OR(V4922="",L4922=""),"",V4922/(L4922*E4922)-1)</f>
        <v/>
      </c>
      <c r="AA4922" s="16" t="str">
        <f aca="false">IF(V4922="","SEM OFERTA",IF(OR(Y4922&gt;Premissas!$B$11,Y4922&lt;Premissas!$B$12),"VERIFICAR - UNIDADE/EMBALAGEM",IF(Y4922&gt;Premissas!$B$6,"NÃO COMPRAR - REAJUSTE &gt;5%","COMPRAR")))</f>
        <v>SEM OFERTA</v>
      </c>
      <c r="AB4922" s="18" t="str">
        <f aca="false">IF(W4922="DIMEC",S4922,IF(W4922="MEDCENTRO",U4922,""))</f>
        <v/>
      </c>
      <c r="AC4922" s="18" t="n">
        <f aca="false">IF(AA4922&lt;&gt;"COMPRAR",0,IF(AB4922="",I4922,MIN(I4922,AB4922)))</f>
        <v>0</v>
      </c>
      <c r="AD4922" s="19" t="n">
        <f aca="false">IF(AC4922&gt;0,AC4922*V4922,0)</f>
        <v>0</v>
      </c>
      <c r="AE4922" s="19" t="n">
        <f aca="false">IF(AC4922&gt;0,(M4922-V4922)*AC4922,0)</f>
        <v>0</v>
      </c>
      <c r="AF4922" s="16" t="str">
        <f aca="false">IF(AA4922&lt;&gt;"COMPRAR","",IF(AB4922="",IF(X4922="","",IF(X4922-V4922&lt;0.01,"EMPATE TÉCNICO","")),IF(AB4922&lt;I4922,"ESTOQUE INSUFICIENTE",IF(X4922="","",IF(X4922-V4922&lt;0.01,"EMPATE TÉCNICO","")))))</f>
        <v/>
      </c>
      <c r="AG4922" s="16" t="s">
        <v>547</v>
      </c>
      <c r="AH4922" s="16" t="s">
        <v>2074</v>
      </c>
    </row>
    <row r="4923" customFormat="false" ht="15" hidden="false" customHeight="false" outlineLevel="0" collapsed="false">
      <c r="A4923" s="16" t="s">
        <v>15220</v>
      </c>
      <c r="B4923" s="17" t="s">
        <v>15221</v>
      </c>
      <c r="C4923" s="16" t="s">
        <v>15222</v>
      </c>
      <c r="D4923" s="16" t="s">
        <v>13868</v>
      </c>
      <c r="E4923" s="18" t="n">
        <v>1</v>
      </c>
      <c r="F4923" s="16" t="s">
        <v>41</v>
      </c>
      <c r="G4923" s="18" t="n">
        <v>12</v>
      </c>
      <c r="H4923" s="16" t="n">
        <v>6.4</v>
      </c>
      <c r="I4923" s="18" t="n">
        <v>5</v>
      </c>
      <c r="J4923" s="19" t="n">
        <v>28.914</v>
      </c>
      <c r="K4923" s="19" t="n">
        <v>28.914</v>
      </c>
      <c r="L4923" s="19" t="n">
        <v>27.57</v>
      </c>
      <c r="M4923" s="19" t="n">
        <f aca="false">IF(J4923&gt;0,J4923,K4923)*E4923</f>
        <v>28.914</v>
      </c>
      <c r="N4923" s="20"/>
      <c r="O4923" s="21" t="str">
        <f aca="false">IF(R4923="","",ROUND(R4923*(1-Premissas!$B$4),4))</f>
        <v/>
      </c>
      <c r="P4923" s="22"/>
      <c r="Q4923" s="22"/>
      <c r="R4923" s="23"/>
      <c r="S4923" s="24"/>
      <c r="T4923" s="24"/>
      <c r="U4923" s="25"/>
      <c r="V4923" s="19" t="str">
        <f aca="false">IF(COUNT(N4923:Q4923)=0,"",MIN(N4923:Q4923))</f>
        <v/>
      </c>
      <c r="W4923" s="16" t="str">
        <f aca="false">IF(V4923="","",INDEX($N$4:$Q$4,MATCH(V4923,N4923:Q4923,0)))</f>
        <v/>
      </c>
      <c r="X4923" s="19" t="str">
        <f aca="false">IF(COUNT(N4923:Q4923)&lt;2,"",SMALL(N4923:Q4923,2))</f>
        <v/>
      </c>
      <c r="Y4923" s="26" t="str">
        <f aca="false">IF(OR(V4923="",M4923=0),"",V4923/M4923-1)</f>
        <v/>
      </c>
      <c r="Z4923" s="26" t="str">
        <f aca="false">IF(OR(V4923="",L4923=""),"",V4923/(L4923*E4923)-1)</f>
        <v/>
      </c>
      <c r="AA4923" s="16" t="str">
        <f aca="false">IF(V4923="","SEM OFERTA",IF(OR(Y4923&gt;Premissas!$B$11,Y4923&lt;Premissas!$B$12),"VERIFICAR - UNIDADE/EMBALAGEM",IF(Y4923&gt;Premissas!$B$6,"NÃO COMPRAR - REAJUSTE &gt;5%","COMPRAR")))</f>
        <v>SEM OFERTA</v>
      </c>
      <c r="AB4923" s="18" t="str">
        <f aca="false">IF(W4923="DIMEC",S4923,IF(W4923="MEDCENTRO",U4923,""))</f>
        <v/>
      </c>
      <c r="AC4923" s="18" t="n">
        <f aca="false">IF(AA4923&lt;&gt;"COMPRAR",0,IF(AB4923="",I4923,MIN(I4923,AB4923)))</f>
        <v>0</v>
      </c>
      <c r="AD4923" s="19" t="n">
        <f aca="false">IF(AC4923&gt;0,AC4923*V4923,0)</f>
        <v>0</v>
      </c>
      <c r="AE4923" s="19" t="n">
        <f aca="false">IF(AC4923&gt;0,(M4923-V4923)*AC4923,0)</f>
        <v>0</v>
      </c>
      <c r="AF4923" s="16" t="str">
        <f aca="false">IF(AA4923&lt;&gt;"COMPRAR","",IF(AB4923="",IF(X4923="","",IF(X4923-V4923&lt;0.01,"EMPATE TÉCNICO","")),IF(AB4923&lt;I4923,"ESTOQUE INSUFICIENTE",IF(X4923="","",IF(X4923-V4923&lt;0.01,"EMPATE TÉCNICO","")))))</f>
        <v/>
      </c>
      <c r="AG4923" s="16" t="s">
        <v>547</v>
      </c>
      <c r="AH4923" s="16" t="s">
        <v>2074</v>
      </c>
    </row>
    <row r="4924" customFormat="false" ht="15" hidden="false" customHeight="false" outlineLevel="0" collapsed="false">
      <c r="A4924" s="16" t="s">
        <v>15223</v>
      </c>
      <c r="B4924" s="17" t="s">
        <v>15224</v>
      </c>
      <c r="C4924" s="16" t="s">
        <v>15225</v>
      </c>
      <c r="D4924" s="16" t="s">
        <v>13527</v>
      </c>
      <c r="E4924" s="18" t="n">
        <v>1</v>
      </c>
      <c r="F4924" s="16" t="s">
        <v>43</v>
      </c>
      <c r="G4924" s="18" t="n">
        <v>0</v>
      </c>
      <c r="H4924" s="16" t="n">
        <v>0.1</v>
      </c>
      <c r="I4924" s="18" t="n">
        <v>1</v>
      </c>
      <c r="J4924" s="19" t="n">
        <v>43.38</v>
      </c>
      <c r="K4924" s="19" t="n">
        <v>43.38</v>
      </c>
      <c r="L4924" s="19" t="n">
        <v>43.38</v>
      </c>
      <c r="M4924" s="19" t="n">
        <f aca="false">IF(J4924&gt;0,J4924,K4924)*E4924</f>
        <v>43.38</v>
      </c>
      <c r="N4924" s="20"/>
      <c r="O4924" s="21" t="str">
        <f aca="false">IF(R4924="","",ROUND(R4924*(1-Premissas!$B$4),4))</f>
        <v/>
      </c>
      <c r="P4924" s="22"/>
      <c r="Q4924" s="22"/>
      <c r="R4924" s="23"/>
      <c r="S4924" s="24"/>
      <c r="T4924" s="24"/>
      <c r="U4924" s="25"/>
      <c r="V4924" s="19" t="str">
        <f aca="false">IF(COUNT(N4924:Q4924)=0,"",MIN(N4924:Q4924))</f>
        <v/>
      </c>
      <c r="W4924" s="16" t="str">
        <f aca="false">IF(V4924="","",INDEX($N$4:$Q$4,MATCH(V4924,N4924:Q4924,0)))</f>
        <v/>
      </c>
      <c r="X4924" s="19" t="str">
        <f aca="false">IF(COUNT(N4924:Q4924)&lt;2,"",SMALL(N4924:Q4924,2))</f>
        <v/>
      </c>
      <c r="Y4924" s="26" t="str">
        <f aca="false">IF(OR(V4924="",M4924=0),"",V4924/M4924-1)</f>
        <v/>
      </c>
      <c r="Z4924" s="26" t="str">
        <f aca="false">IF(OR(V4924="",L4924=""),"",V4924/(L4924*E4924)-1)</f>
        <v/>
      </c>
      <c r="AA4924" s="16" t="str">
        <f aca="false">IF(V4924="","SEM OFERTA",IF(OR(Y4924&gt;Premissas!$B$11,Y4924&lt;Premissas!$B$12),"VERIFICAR - UNIDADE/EMBALAGEM",IF(Y4924&gt;Premissas!$B$6,"NÃO COMPRAR - REAJUSTE &gt;5%","COMPRAR")))</f>
        <v>SEM OFERTA</v>
      </c>
      <c r="AB4924" s="18" t="str">
        <f aca="false">IF(W4924="DIMEC",S4924,IF(W4924="MEDCENTRO",U4924,""))</f>
        <v/>
      </c>
      <c r="AC4924" s="18" t="n">
        <f aca="false">IF(AA4924&lt;&gt;"COMPRAR",0,IF(AB4924="",I4924,MIN(I4924,AB4924)))</f>
        <v>0</v>
      </c>
      <c r="AD4924" s="19" t="n">
        <f aca="false">IF(AC4924&gt;0,AC4924*V4924,0)</f>
        <v>0</v>
      </c>
      <c r="AE4924" s="19" t="n">
        <f aca="false">IF(AC4924&gt;0,(M4924-V4924)*AC4924,0)</f>
        <v>0</v>
      </c>
      <c r="AF4924" s="16" t="str">
        <f aca="false">IF(AA4924&lt;&gt;"COMPRAR","",IF(AB4924="",IF(X4924="","",IF(X4924-V4924&lt;0.01,"EMPATE TÉCNICO","")),IF(AB4924&lt;I4924,"ESTOQUE INSUFICIENTE",IF(X4924="","",IF(X4924-V4924&lt;0.01,"EMPATE TÉCNICO","")))))</f>
        <v/>
      </c>
      <c r="AG4924" s="16" t="s">
        <v>547</v>
      </c>
      <c r="AH4924" s="16" t="s">
        <v>2074</v>
      </c>
    </row>
    <row r="4925" customFormat="false" ht="15" hidden="false" customHeight="false" outlineLevel="0" collapsed="false">
      <c r="A4925" s="16" t="s">
        <v>15226</v>
      </c>
      <c r="B4925" s="17" t="s">
        <v>15227</v>
      </c>
      <c r="C4925" s="16" t="s">
        <v>15228</v>
      </c>
      <c r="D4925" s="16" t="s">
        <v>1089</v>
      </c>
      <c r="E4925" s="18" t="n">
        <v>1</v>
      </c>
      <c r="F4925" s="16" t="s">
        <v>43</v>
      </c>
      <c r="G4925" s="18" t="n">
        <v>0</v>
      </c>
      <c r="H4925" s="16" t="n">
        <v>0.5</v>
      </c>
      <c r="I4925" s="18" t="n">
        <v>2</v>
      </c>
      <c r="J4925" s="19" t="n">
        <v>18.15</v>
      </c>
      <c r="K4925" s="19" t="n">
        <v>18.15</v>
      </c>
      <c r="L4925" s="19" t="n">
        <v>18.15</v>
      </c>
      <c r="M4925" s="19" t="n">
        <f aca="false">IF(J4925&gt;0,J4925,K4925)*E4925</f>
        <v>18.15</v>
      </c>
      <c r="N4925" s="20"/>
      <c r="O4925" s="21" t="str">
        <f aca="false">IF(R4925="","",ROUND(R4925*(1-Premissas!$B$4),4))</f>
        <v/>
      </c>
      <c r="P4925" s="22"/>
      <c r="Q4925" s="22"/>
      <c r="R4925" s="23"/>
      <c r="S4925" s="24"/>
      <c r="T4925" s="24"/>
      <c r="U4925" s="25"/>
      <c r="V4925" s="19" t="str">
        <f aca="false">IF(COUNT(N4925:Q4925)=0,"",MIN(N4925:Q4925))</f>
        <v/>
      </c>
      <c r="W4925" s="16" t="str">
        <f aca="false">IF(V4925="","",INDEX($N$4:$Q$4,MATCH(V4925,N4925:Q4925,0)))</f>
        <v/>
      </c>
      <c r="X4925" s="19" t="str">
        <f aca="false">IF(COUNT(N4925:Q4925)&lt;2,"",SMALL(N4925:Q4925,2))</f>
        <v/>
      </c>
      <c r="Y4925" s="26" t="str">
        <f aca="false">IF(OR(V4925="",M4925=0),"",V4925/M4925-1)</f>
        <v/>
      </c>
      <c r="Z4925" s="26" t="str">
        <f aca="false">IF(OR(V4925="",L4925=""),"",V4925/(L4925*E4925)-1)</f>
        <v/>
      </c>
      <c r="AA4925" s="16" t="str">
        <f aca="false">IF(V4925="","SEM OFERTA",IF(OR(Y4925&gt;Premissas!$B$11,Y4925&lt;Premissas!$B$12),"VERIFICAR - UNIDADE/EMBALAGEM",IF(Y4925&gt;Premissas!$B$6,"NÃO COMPRAR - REAJUSTE &gt;5%","COMPRAR")))</f>
        <v>SEM OFERTA</v>
      </c>
      <c r="AB4925" s="18" t="str">
        <f aca="false">IF(W4925="DIMEC",S4925,IF(W4925="MEDCENTRO",U4925,""))</f>
        <v/>
      </c>
      <c r="AC4925" s="18" t="n">
        <f aca="false">IF(AA4925&lt;&gt;"COMPRAR",0,IF(AB4925="",I4925,MIN(I4925,AB4925)))</f>
        <v>0</v>
      </c>
      <c r="AD4925" s="19" t="n">
        <f aca="false">IF(AC4925&gt;0,AC4925*V4925,0)</f>
        <v>0</v>
      </c>
      <c r="AE4925" s="19" t="n">
        <f aca="false">IF(AC4925&gt;0,(M4925-V4925)*AC4925,0)</f>
        <v>0</v>
      </c>
      <c r="AF4925" s="16" t="str">
        <f aca="false">IF(AA4925&lt;&gt;"COMPRAR","",IF(AB4925="",IF(X4925="","",IF(X4925-V4925&lt;0.01,"EMPATE TÉCNICO","")),IF(AB4925&lt;I4925,"ESTOQUE INSUFICIENTE",IF(X4925="","",IF(X4925-V4925&lt;0.01,"EMPATE TÉCNICO","")))))</f>
        <v/>
      </c>
      <c r="AG4925" s="16" t="s">
        <v>547</v>
      </c>
      <c r="AH4925" s="16" t="s">
        <v>2074</v>
      </c>
    </row>
    <row r="4926" customFormat="false" ht="15" hidden="false" customHeight="false" outlineLevel="0" collapsed="false">
      <c r="A4926" s="16" t="s">
        <v>15229</v>
      </c>
      <c r="B4926" s="17" t="s">
        <v>15230</v>
      </c>
      <c r="C4926" s="16" t="s">
        <v>15231</v>
      </c>
      <c r="D4926" s="16" t="s">
        <v>1089</v>
      </c>
      <c r="E4926" s="18" t="n">
        <v>20</v>
      </c>
      <c r="F4926" s="16" t="s">
        <v>41</v>
      </c>
      <c r="G4926" s="18" t="n">
        <v>12</v>
      </c>
      <c r="H4926" s="16" t="n">
        <v>12</v>
      </c>
      <c r="I4926" s="18" t="n">
        <v>1</v>
      </c>
      <c r="J4926" s="19" t="n">
        <v>7.991</v>
      </c>
      <c r="K4926" s="19" t="n">
        <v>7.991</v>
      </c>
      <c r="L4926" s="19" t="n">
        <v>7.991</v>
      </c>
      <c r="M4926" s="19" t="n">
        <f aca="false">IF(J4926&gt;0,J4926,K4926)*E4926</f>
        <v>159.82</v>
      </c>
      <c r="N4926" s="20"/>
      <c r="O4926" s="21" t="str">
        <f aca="false">IF(R4926="","",ROUND(R4926*(1-Premissas!$B$4),4))</f>
        <v/>
      </c>
      <c r="P4926" s="22"/>
      <c r="Q4926" s="22"/>
      <c r="R4926" s="23"/>
      <c r="S4926" s="24"/>
      <c r="T4926" s="24"/>
      <c r="U4926" s="25"/>
      <c r="V4926" s="19" t="str">
        <f aca="false">IF(COUNT(N4926:Q4926)=0,"",MIN(N4926:Q4926))</f>
        <v/>
      </c>
      <c r="W4926" s="16" t="str">
        <f aca="false">IF(V4926="","",INDEX($N$4:$Q$4,MATCH(V4926,N4926:Q4926,0)))</f>
        <v/>
      </c>
      <c r="X4926" s="19" t="str">
        <f aca="false">IF(COUNT(N4926:Q4926)&lt;2,"",SMALL(N4926:Q4926,2))</f>
        <v/>
      </c>
      <c r="Y4926" s="26" t="str">
        <f aca="false">IF(OR(V4926="",M4926=0),"",V4926/M4926-1)</f>
        <v/>
      </c>
      <c r="Z4926" s="26" t="str">
        <f aca="false">IF(OR(V4926="",L4926=""),"",V4926/(L4926*E4926)-1)</f>
        <v/>
      </c>
      <c r="AA4926" s="16" t="str">
        <f aca="false">IF(V4926="","SEM OFERTA",IF(OR(Y4926&gt;Premissas!$B$11,Y4926&lt;Premissas!$B$12),"VERIFICAR - UNIDADE/EMBALAGEM",IF(Y4926&gt;Premissas!$B$6,"NÃO COMPRAR - REAJUSTE &gt;5%","COMPRAR")))</f>
        <v>SEM OFERTA</v>
      </c>
      <c r="AB4926" s="18" t="str">
        <f aca="false">IF(W4926="DIMEC",S4926,IF(W4926="MEDCENTRO",U4926,""))</f>
        <v/>
      </c>
      <c r="AC4926" s="18" t="n">
        <f aca="false">IF(AA4926&lt;&gt;"COMPRAR",0,IF(AB4926="",I4926,MIN(I4926,AB4926)))</f>
        <v>0</v>
      </c>
      <c r="AD4926" s="19" t="n">
        <f aca="false">IF(AC4926&gt;0,AC4926*V4926,0)</f>
        <v>0</v>
      </c>
      <c r="AE4926" s="19" t="n">
        <f aca="false">IF(AC4926&gt;0,(M4926-V4926)*AC4926,0)</f>
        <v>0</v>
      </c>
      <c r="AF4926" s="16" t="str">
        <f aca="false">IF(AA4926&lt;&gt;"COMPRAR","",IF(AB4926="",IF(X4926="","",IF(X4926-V4926&lt;0.01,"EMPATE TÉCNICO","")),IF(AB4926&lt;I4926,"ESTOQUE INSUFICIENTE",IF(X4926="","",IF(X4926-V4926&lt;0.01,"EMPATE TÉCNICO","")))))</f>
        <v/>
      </c>
      <c r="AG4926" s="16" t="s">
        <v>547</v>
      </c>
      <c r="AH4926" s="16" t="s">
        <v>2074</v>
      </c>
    </row>
    <row r="4927" customFormat="false" ht="15" hidden="false" customHeight="false" outlineLevel="0" collapsed="false">
      <c r="A4927" s="16" t="s">
        <v>15232</v>
      </c>
      <c r="B4927" s="17" t="s">
        <v>15233</v>
      </c>
      <c r="C4927" s="16" t="s">
        <v>15234</v>
      </c>
      <c r="D4927" s="16" t="s">
        <v>1089</v>
      </c>
      <c r="E4927" s="18" t="n">
        <v>6</v>
      </c>
      <c r="F4927" s="16" t="s">
        <v>43</v>
      </c>
      <c r="G4927" s="18" t="n">
        <v>3</v>
      </c>
      <c r="H4927" s="16" t="n">
        <v>1.6</v>
      </c>
      <c r="I4927" s="18" t="n">
        <v>1</v>
      </c>
      <c r="J4927" s="19" t="n">
        <v>2.30333333333333</v>
      </c>
      <c r="K4927" s="19" t="n">
        <v>2.30333333333333</v>
      </c>
      <c r="L4927" s="19" t="n">
        <v>2.3033</v>
      </c>
      <c r="M4927" s="19" t="n">
        <f aca="false">IF(J4927&gt;0,J4927,K4927)*E4927</f>
        <v>13.82</v>
      </c>
      <c r="N4927" s="20"/>
      <c r="O4927" s="21" t="str">
        <f aca="false">IF(R4927="","",ROUND(R4927*(1-Premissas!$B$4),4))</f>
        <v/>
      </c>
      <c r="P4927" s="22"/>
      <c r="Q4927" s="22"/>
      <c r="R4927" s="23"/>
      <c r="S4927" s="24"/>
      <c r="T4927" s="24"/>
      <c r="U4927" s="25"/>
      <c r="V4927" s="19" t="str">
        <f aca="false">IF(COUNT(N4927:Q4927)=0,"",MIN(N4927:Q4927))</f>
        <v/>
      </c>
      <c r="W4927" s="16" t="str">
        <f aca="false">IF(V4927="","",INDEX($N$4:$Q$4,MATCH(V4927,N4927:Q4927,0)))</f>
        <v/>
      </c>
      <c r="X4927" s="19" t="str">
        <f aca="false">IF(COUNT(N4927:Q4927)&lt;2,"",SMALL(N4927:Q4927,2))</f>
        <v/>
      </c>
      <c r="Y4927" s="26" t="str">
        <f aca="false">IF(OR(V4927="",M4927=0),"",V4927/M4927-1)</f>
        <v/>
      </c>
      <c r="Z4927" s="26" t="str">
        <f aca="false">IF(OR(V4927="",L4927=""),"",V4927/(L4927*E4927)-1)</f>
        <v/>
      </c>
      <c r="AA4927" s="16" t="str">
        <f aca="false">IF(V4927="","SEM OFERTA",IF(OR(Y4927&gt;Premissas!$B$11,Y4927&lt;Premissas!$B$12),"VERIFICAR - UNIDADE/EMBALAGEM",IF(Y4927&gt;Premissas!$B$6,"NÃO COMPRAR - REAJUSTE &gt;5%","COMPRAR")))</f>
        <v>SEM OFERTA</v>
      </c>
      <c r="AB4927" s="18" t="str">
        <f aca="false">IF(W4927="DIMEC",S4927,IF(W4927="MEDCENTRO",U4927,""))</f>
        <v/>
      </c>
      <c r="AC4927" s="18" t="n">
        <f aca="false">IF(AA4927&lt;&gt;"COMPRAR",0,IF(AB4927="",I4927,MIN(I4927,AB4927)))</f>
        <v>0</v>
      </c>
      <c r="AD4927" s="19" t="n">
        <f aca="false">IF(AC4927&gt;0,AC4927*V4927,0)</f>
        <v>0</v>
      </c>
      <c r="AE4927" s="19" t="n">
        <f aca="false">IF(AC4927&gt;0,(M4927-V4927)*AC4927,0)</f>
        <v>0</v>
      </c>
      <c r="AF4927" s="16" t="str">
        <f aca="false">IF(AA4927&lt;&gt;"COMPRAR","",IF(AB4927="",IF(X4927="","",IF(X4927-V4927&lt;0.01,"EMPATE TÉCNICO","")),IF(AB4927&lt;I4927,"ESTOQUE INSUFICIENTE",IF(X4927="","",IF(X4927-V4927&lt;0.01,"EMPATE TÉCNICO","")))))</f>
        <v/>
      </c>
      <c r="AG4927" s="16" t="s">
        <v>547</v>
      </c>
      <c r="AH4927" s="16" t="s">
        <v>2074</v>
      </c>
    </row>
    <row r="4928" customFormat="false" ht="15" hidden="false" customHeight="false" outlineLevel="0" collapsed="false">
      <c r="A4928" s="16" t="s">
        <v>15235</v>
      </c>
      <c r="B4928" s="17" t="s">
        <v>15236</v>
      </c>
      <c r="C4928" s="16" t="s">
        <v>15237</v>
      </c>
      <c r="D4928" s="16" t="s">
        <v>1089</v>
      </c>
      <c r="E4928" s="18" t="n">
        <v>25</v>
      </c>
      <c r="F4928" s="16" t="s">
        <v>43</v>
      </c>
      <c r="G4928" s="18" t="n">
        <v>0</v>
      </c>
      <c r="H4928" s="16" t="n">
        <v>4.1</v>
      </c>
      <c r="I4928" s="18" t="n">
        <v>1</v>
      </c>
      <c r="J4928" s="19" t="n">
        <v>2.8952</v>
      </c>
      <c r="K4928" s="19" t="n">
        <v>2.8952</v>
      </c>
      <c r="L4928" s="19" t="n">
        <v>2.8952</v>
      </c>
      <c r="M4928" s="19" t="n">
        <f aca="false">IF(J4928&gt;0,J4928,K4928)*E4928</f>
        <v>72.38</v>
      </c>
      <c r="N4928" s="20"/>
      <c r="O4928" s="21" t="str">
        <f aca="false">IF(R4928="","",ROUND(R4928*(1-Premissas!$B$4),4))</f>
        <v/>
      </c>
      <c r="P4928" s="22"/>
      <c r="Q4928" s="22"/>
      <c r="R4928" s="23"/>
      <c r="S4928" s="24"/>
      <c r="T4928" s="24"/>
      <c r="U4928" s="25"/>
      <c r="V4928" s="19" t="str">
        <f aca="false">IF(COUNT(N4928:Q4928)=0,"",MIN(N4928:Q4928))</f>
        <v/>
      </c>
      <c r="W4928" s="16" t="str">
        <f aca="false">IF(V4928="","",INDEX($N$4:$Q$4,MATCH(V4928,N4928:Q4928,0)))</f>
        <v/>
      </c>
      <c r="X4928" s="19" t="str">
        <f aca="false">IF(COUNT(N4928:Q4928)&lt;2,"",SMALL(N4928:Q4928,2))</f>
        <v/>
      </c>
      <c r="Y4928" s="26" t="str">
        <f aca="false">IF(OR(V4928="",M4928=0),"",V4928/M4928-1)</f>
        <v/>
      </c>
      <c r="Z4928" s="26" t="str">
        <f aca="false">IF(OR(V4928="",L4928=""),"",V4928/(L4928*E4928)-1)</f>
        <v/>
      </c>
      <c r="AA4928" s="16" t="str">
        <f aca="false">IF(V4928="","SEM OFERTA",IF(OR(Y4928&gt;Premissas!$B$11,Y4928&lt;Premissas!$B$12),"VERIFICAR - UNIDADE/EMBALAGEM",IF(Y4928&gt;Premissas!$B$6,"NÃO COMPRAR - REAJUSTE &gt;5%","COMPRAR")))</f>
        <v>SEM OFERTA</v>
      </c>
      <c r="AB4928" s="18" t="str">
        <f aca="false">IF(W4928="DIMEC",S4928,IF(W4928="MEDCENTRO",U4928,""))</f>
        <v/>
      </c>
      <c r="AC4928" s="18" t="n">
        <f aca="false">IF(AA4928&lt;&gt;"COMPRAR",0,IF(AB4928="",I4928,MIN(I4928,AB4928)))</f>
        <v>0</v>
      </c>
      <c r="AD4928" s="19" t="n">
        <f aca="false">IF(AC4928&gt;0,AC4928*V4928,0)</f>
        <v>0</v>
      </c>
      <c r="AE4928" s="19" t="n">
        <f aca="false">IF(AC4928&gt;0,(M4928-V4928)*AC4928,0)</f>
        <v>0</v>
      </c>
      <c r="AF4928" s="16" t="str">
        <f aca="false">IF(AA4928&lt;&gt;"COMPRAR","",IF(AB4928="",IF(X4928="","",IF(X4928-V4928&lt;0.01,"EMPATE TÉCNICO","")),IF(AB4928&lt;I4928,"ESTOQUE INSUFICIENTE",IF(X4928="","",IF(X4928-V4928&lt;0.01,"EMPATE TÉCNICO","")))))</f>
        <v/>
      </c>
      <c r="AG4928" s="16" t="s">
        <v>547</v>
      </c>
      <c r="AH4928" s="16" t="s">
        <v>2074</v>
      </c>
    </row>
    <row r="4929" customFormat="false" ht="15" hidden="false" customHeight="false" outlineLevel="0" collapsed="false">
      <c r="A4929" s="16" t="s">
        <v>15238</v>
      </c>
      <c r="B4929" s="17" t="s">
        <v>15239</v>
      </c>
      <c r="C4929" s="16" t="s">
        <v>15240</v>
      </c>
      <c r="D4929" s="16" t="s">
        <v>1089</v>
      </c>
      <c r="E4929" s="18" t="n">
        <v>1</v>
      </c>
      <c r="F4929" s="16" t="s">
        <v>43</v>
      </c>
      <c r="G4929" s="18" t="n">
        <v>1</v>
      </c>
      <c r="H4929" s="16" t="n">
        <v>0.5</v>
      </c>
      <c r="I4929" s="18" t="n">
        <v>1</v>
      </c>
      <c r="J4929" s="19" t="n">
        <v>27.12</v>
      </c>
      <c r="K4929" s="19" t="n">
        <v>27.12</v>
      </c>
      <c r="L4929" s="19" t="n">
        <v>27.12</v>
      </c>
      <c r="M4929" s="19" t="n">
        <f aca="false">IF(J4929&gt;0,J4929,K4929)*E4929</f>
        <v>27.12</v>
      </c>
      <c r="N4929" s="20"/>
      <c r="O4929" s="21" t="str">
        <f aca="false">IF(R4929="","",ROUND(R4929*(1-Premissas!$B$4),4))</f>
        <v/>
      </c>
      <c r="P4929" s="22"/>
      <c r="Q4929" s="22"/>
      <c r="R4929" s="23"/>
      <c r="S4929" s="24"/>
      <c r="T4929" s="24"/>
      <c r="U4929" s="25"/>
      <c r="V4929" s="19" t="str">
        <f aca="false">IF(COUNT(N4929:Q4929)=0,"",MIN(N4929:Q4929))</f>
        <v/>
      </c>
      <c r="W4929" s="16" t="str">
        <f aca="false">IF(V4929="","",INDEX($N$4:$Q$4,MATCH(V4929,N4929:Q4929,0)))</f>
        <v/>
      </c>
      <c r="X4929" s="19" t="str">
        <f aca="false">IF(COUNT(N4929:Q4929)&lt;2,"",SMALL(N4929:Q4929,2))</f>
        <v/>
      </c>
      <c r="Y4929" s="26" t="str">
        <f aca="false">IF(OR(V4929="",M4929=0),"",V4929/M4929-1)</f>
        <v/>
      </c>
      <c r="Z4929" s="26" t="str">
        <f aca="false">IF(OR(V4929="",L4929=""),"",V4929/(L4929*E4929)-1)</f>
        <v/>
      </c>
      <c r="AA4929" s="16" t="str">
        <f aca="false">IF(V4929="","SEM OFERTA",IF(OR(Y4929&gt;Premissas!$B$11,Y4929&lt;Premissas!$B$12),"VERIFICAR - UNIDADE/EMBALAGEM",IF(Y4929&gt;Premissas!$B$6,"NÃO COMPRAR - REAJUSTE &gt;5%","COMPRAR")))</f>
        <v>SEM OFERTA</v>
      </c>
      <c r="AB4929" s="18" t="str">
        <f aca="false">IF(W4929="DIMEC",S4929,IF(W4929="MEDCENTRO",U4929,""))</f>
        <v/>
      </c>
      <c r="AC4929" s="18" t="n">
        <f aca="false">IF(AA4929&lt;&gt;"COMPRAR",0,IF(AB4929="",I4929,MIN(I4929,AB4929)))</f>
        <v>0</v>
      </c>
      <c r="AD4929" s="19" t="n">
        <f aca="false">IF(AC4929&gt;0,AC4929*V4929,0)</f>
        <v>0</v>
      </c>
      <c r="AE4929" s="19" t="n">
        <f aca="false">IF(AC4929&gt;0,(M4929-V4929)*AC4929,0)</f>
        <v>0</v>
      </c>
      <c r="AF4929" s="16" t="str">
        <f aca="false">IF(AA4929&lt;&gt;"COMPRAR","",IF(AB4929="",IF(X4929="","",IF(X4929-V4929&lt;0.01,"EMPATE TÉCNICO","")),IF(AB4929&lt;I4929,"ESTOQUE INSUFICIENTE",IF(X4929="","",IF(X4929-V4929&lt;0.01,"EMPATE TÉCNICO","")))))</f>
        <v/>
      </c>
      <c r="AG4929" s="16" t="s">
        <v>547</v>
      </c>
      <c r="AH4929" s="16" t="s">
        <v>2074</v>
      </c>
    </row>
    <row r="4930" customFormat="false" ht="15" hidden="false" customHeight="false" outlineLevel="0" collapsed="false">
      <c r="A4930" s="16" t="s">
        <v>15241</v>
      </c>
      <c r="B4930" s="17" t="s">
        <v>15242</v>
      </c>
      <c r="C4930" s="16" t="s">
        <v>15243</v>
      </c>
      <c r="D4930" s="16" t="s">
        <v>13715</v>
      </c>
      <c r="E4930" s="18" t="n">
        <v>1</v>
      </c>
      <c r="F4930" s="16" t="s">
        <v>42</v>
      </c>
      <c r="G4930" s="18" t="n">
        <v>0</v>
      </c>
      <c r="H4930" s="16" t="n">
        <v>2.1</v>
      </c>
      <c r="I4930" s="18" t="n">
        <v>6</v>
      </c>
      <c r="J4930" s="19" t="n">
        <v>32.43</v>
      </c>
      <c r="K4930" s="19" t="n">
        <v>32.43</v>
      </c>
      <c r="L4930" s="19" t="n">
        <v>32.43</v>
      </c>
      <c r="M4930" s="19" t="n">
        <f aca="false">IF(J4930&gt;0,J4930,K4930)*E4930</f>
        <v>32.43</v>
      </c>
      <c r="N4930" s="20"/>
      <c r="O4930" s="21" t="str">
        <f aca="false">IF(R4930="","",ROUND(R4930*(1-Premissas!$B$4),4))</f>
        <v/>
      </c>
      <c r="P4930" s="22"/>
      <c r="Q4930" s="22"/>
      <c r="R4930" s="23"/>
      <c r="S4930" s="24"/>
      <c r="T4930" s="24"/>
      <c r="U4930" s="25"/>
      <c r="V4930" s="19" t="str">
        <f aca="false">IF(COUNT(N4930:Q4930)=0,"",MIN(N4930:Q4930))</f>
        <v/>
      </c>
      <c r="W4930" s="16" t="str">
        <f aca="false">IF(V4930="","",INDEX($N$4:$Q$4,MATCH(V4930,N4930:Q4930,0)))</f>
        <v/>
      </c>
      <c r="X4930" s="19" t="str">
        <f aca="false">IF(COUNT(N4930:Q4930)&lt;2,"",SMALL(N4930:Q4930,2))</f>
        <v/>
      </c>
      <c r="Y4930" s="26" t="str">
        <f aca="false">IF(OR(V4930="",M4930=0),"",V4930/M4930-1)</f>
        <v/>
      </c>
      <c r="Z4930" s="26" t="str">
        <f aca="false">IF(OR(V4930="",L4930=""),"",V4930/(L4930*E4930)-1)</f>
        <v/>
      </c>
      <c r="AA4930" s="16" t="str">
        <f aca="false">IF(V4930="","SEM OFERTA",IF(OR(Y4930&gt;Premissas!$B$11,Y4930&lt;Premissas!$B$12),"VERIFICAR - UNIDADE/EMBALAGEM",IF(Y4930&gt;Premissas!$B$6,"NÃO COMPRAR - REAJUSTE &gt;5%","COMPRAR")))</f>
        <v>SEM OFERTA</v>
      </c>
      <c r="AB4930" s="18" t="str">
        <f aca="false">IF(W4930="DIMEC",S4930,IF(W4930="MEDCENTRO",U4930,""))</f>
        <v/>
      </c>
      <c r="AC4930" s="18" t="n">
        <f aca="false">IF(AA4930&lt;&gt;"COMPRAR",0,IF(AB4930="",I4930,MIN(I4930,AB4930)))</f>
        <v>0</v>
      </c>
      <c r="AD4930" s="19" t="n">
        <f aca="false">IF(AC4930&gt;0,AC4930*V4930,0)</f>
        <v>0</v>
      </c>
      <c r="AE4930" s="19" t="n">
        <f aca="false">IF(AC4930&gt;0,(M4930-V4930)*AC4930,0)</f>
        <v>0</v>
      </c>
      <c r="AF4930" s="16" t="str">
        <f aca="false">IF(AA4930&lt;&gt;"COMPRAR","",IF(AB4930="",IF(X4930="","",IF(X4930-V4930&lt;0.01,"EMPATE TÉCNICO","")),IF(AB4930&lt;I4930,"ESTOQUE INSUFICIENTE",IF(X4930="","",IF(X4930-V4930&lt;0.01,"EMPATE TÉCNICO","")))))</f>
        <v/>
      </c>
      <c r="AG4930" s="16" t="s">
        <v>547</v>
      </c>
      <c r="AH4930" s="16" t="s">
        <v>2074</v>
      </c>
    </row>
    <row r="4931" customFormat="false" ht="15" hidden="false" customHeight="false" outlineLevel="0" collapsed="false">
      <c r="A4931" s="16" t="s">
        <v>15244</v>
      </c>
      <c r="B4931" s="17" t="s">
        <v>15245</v>
      </c>
      <c r="C4931" s="16" t="s">
        <v>15246</v>
      </c>
      <c r="D4931" s="16" t="s">
        <v>13373</v>
      </c>
      <c r="E4931" s="18" t="n">
        <v>1</v>
      </c>
      <c r="F4931" s="16" t="s">
        <v>41</v>
      </c>
      <c r="G4931" s="18" t="n">
        <v>7</v>
      </c>
      <c r="H4931" s="16" t="n">
        <v>3.2</v>
      </c>
      <c r="I4931" s="18" t="n">
        <v>2</v>
      </c>
      <c r="J4931" s="19" t="n">
        <v>72.45</v>
      </c>
      <c r="K4931" s="19" t="n">
        <v>72.45</v>
      </c>
      <c r="L4931" s="19" t="n">
        <v>72.45</v>
      </c>
      <c r="M4931" s="19" t="n">
        <f aca="false">IF(J4931&gt;0,J4931,K4931)*E4931</f>
        <v>72.45</v>
      </c>
      <c r="N4931" s="20"/>
      <c r="O4931" s="21" t="str">
        <f aca="false">IF(R4931="","",ROUND(R4931*(1-Premissas!$B$4),4))</f>
        <v/>
      </c>
      <c r="P4931" s="22"/>
      <c r="Q4931" s="22"/>
      <c r="R4931" s="23"/>
      <c r="S4931" s="24"/>
      <c r="T4931" s="24"/>
      <c r="U4931" s="25"/>
      <c r="V4931" s="19" t="str">
        <f aca="false">IF(COUNT(N4931:Q4931)=0,"",MIN(N4931:Q4931))</f>
        <v/>
      </c>
      <c r="W4931" s="16" t="str">
        <f aca="false">IF(V4931="","",INDEX($N$4:$Q$4,MATCH(V4931,N4931:Q4931,0)))</f>
        <v/>
      </c>
      <c r="X4931" s="19" t="str">
        <f aca="false">IF(COUNT(N4931:Q4931)&lt;2,"",SMALL(N4931:Q4931,2))</f>
        <v/>
      </c>
      <c r="Y4931" s="26" t="str">
        <f aca="false">IF(OR(V4931="",M4931=0),"",V4931/M4931-1)</f>
        <v/>
      </c>
      <c r="Z4931" s="26" t="str">
        <f aca="false">IF(OR(V4931="",L4931=""),"",V4931/(L4931*E4931)-1)</f>
        <v/>
      </c>
      <c r="AA4931" s="16" t="str">
        <f aca="false">IF(V4931="","SEM OFERTA",IF(OR(Y4931&gt;Premissas!$B$11,Y4931&lt;Premissas!$B$12),"VERIFICAR - UNIDADE/EMBALAGEM",IF(Y4931&gt;Premissas!$B$6,"NÃO COMPRAR - REAJUSTE &gt;5%","COMPRAR")))</f>
        <v>SEM OFERTA</v>
      </c>
      <c r="AB4931" s="18" t="str">
        <f aca="false">IF(W4931="DIMEC",S4931,IF(W4931="MEDCENTRO",U4931,""))</f>
        <v/>
      </c>
      <c r="AC4931" s="18" t="n">
        <f aca="false">IF(AA4931&lt;&gt;"COMPRAR",0,IF(AB4931="",I4931,MIN(I4931,AB4931)))</f>
        <v>0</v>
      </c>
      <c r="AD4931" s="19" t="n">
        <f aca="false">IF(AC4931&gt;0,AC4931*V4931,0)</f>
        <v>0</v>
      </c>
      <c r="AE4931" s="19" t="n">
        <f aca="false">IF(AC4931&gt;0,(M4931-V4931)*AC4931,0)</f>
        <v>0</v>
      </c>
      <c r="AF4931" s="16" t="str">
        <f aca="false">IF(AA4931&lt;&gt;"COMPRAR","",IF(AB4931="",IF(X4931="","",IF(X4931-V4931&lt;0.01,"EMPATE TÉCNICO","")),IF(AB4931&lt;I4931,"ESTOQUE INSUFICIENTE",IF(X4931="","",IF(X4931-V4931&lt;0.01,"EMPATE TÉCNICO","")))))</f>
        <v/>
      </c>
      <c r="AG4931" s="16" t="s">
        <v>547</v>
      </c>
      <c r="AH4931" s="16" t="s">
        <v>2074</v>
      </c>
    </row>
    <row r="4932" customFormat="false" ht="15" hidden="false" customHeight="false" outlineLevel="0" collapsed="false">
      <c r="A4932" s="16" t="s">
        <v>15247</v>
      </c>
      <c r="B4932" s="17" t="s">
        <v>15248</v>
      </c>
      <c r="C4932" s="16" t="s">
        <v>15249</v>
      </c>
      <c r="D4932" s="16" t="s">
        <v>13373</v>
      </c>
      <c r="E4932" s="18" t="n">
        <v>1</v>
      </c>
      <c r="F4932" s="16" t="s">
        <v>42</v>
      </c>
      <c r="G4932" s="18" t="n">
        <v>2</v>
      </c>
      <c r="H4932" s="16" t="n">
        <v>0.9</v>
      </c>
      <c r="I4932" s="18" t="n">
        <v>1</v>
      </c>
      <c r="J4932" s="19" t="n">
        <v>65.25</v>
      </c>
      <c r="K4932" s="19" t="n">
        <v>65.25</v>
      </c>
      <c r="L4932" s="19" t="n">
        <v>65.25</v>
      </c>
      <c r="M4932" s="19" t="n">
        <f aca="false">IF(J4932&gt;0,J4932,K4932)*E4932</f>
        <v>65.25</v>
      </c>
      <c r="N4932" s="20"/>
      <c r="O4932" s="21" t="str">
        <f aca="false">IF(R4932="","",ROUND(R4932*(1-Premissas!$B$4),4))</f>
        <v/>
      </c>
      <c r="P4932" s="22"/>
      <c r="Q4932" s="22"/>
      <c r="R4932" s="23"/>
      <c r="S4932" s="24"/>
      <c r="T4932" s="24"/>
      <c r="U4932" s="25"/>
      <c r="V4932" s="19" t="str">
        <f aca="false">IF(COUNT(N4932:Q4932)=0,"",MIN(N4932:Q4932))</f>
        <v/>
      </c>
      <c r="W4932" s="16" t="str">
        <f aca="false">IF(V4932="","",INDEX($N$4:$Q$4,MATCH(V4932,N4932:Q4932,0)))</f>
        <v/>
      </c>
      <c r="X4932" s="19" t="str">
        <f aca="false">IF(COUNT(N4932:Q4932)&lt;2,"",SMALL(N4932:Q4932,2))</f>
        <v/>
      </c>
      <c r="Y4932" s="26" t="str">
        <f aca="false">IF(OR(V4932="",M4932=0),"",V4932/M4932-1)</f>
        <v/>
      </c>
      <c r="Z4932" s="26" t="str">
        <f aca="false">IF(OR(V4932="",L4932=""),"",V4932/(L4932*E4932)-1)</f>
        <v/>
      </c>
      <c r="AA4932" s="16" t="str">
        <f aca="false">IF(V4932="","SEM OFERTA",IF(OR(Y4932&gt;Premissas!$B$11,Y4932&lt;Premissas!$B$12),"VERIFICAR - UNIDADE/EMBALAGEM",IF(Y4932&gt;Premissas!$B$6,"NÃO COMPRAR - REAJUSTE &gt;5%","COMPRAR")))</f>
        <v>SEM OFERTA</v>
      </c>
      <c r="AB4932" s="18" t="str">
        <f aca="false">IF(W4932="DIMEC",S4932,IF(W4932="MEDCENTRO",U4932,""))</f>
        <v/>
      </c>
      <c r="AC4932" s="18" t="n">
        <f aca="false">IF(AA4932&lt;&gt;"COMPRAR",0,IF(AB4932="",I4932,MIN(I4932,AB4932)))</f>
        <v>0</v>
      </c>
      <c r="AD4932" s="19" t="n">
        <f aca="false">IF(AC4932&gt;0,AC4932*V4932,0)</f>
        <v>0</v>
      </c>
      <c r="AE4932" s="19" t="n">
        <f aca="false">IF(AC4932&gt;0,(M4932-V4932)*AC4932,0)</f>
        <v>0</v>
      </c>
      <c r="AF4932" s="16" t="str">
        <f aca="false">IF(AA4932&lt;&gt;"COMPRAR","",IF(AB4932="",IF(X4932="","",IF(X4932-V4932&lt;0.01,"EMPATE TÉCNICO","")),IF(AB4932&lt;I4932,"ESTOQUE INSUFICIENTE",IF(X4932="","",IF(X4932-V4932&lt;0.01,"EMPATE TÉCNICO","")))))</f>
        <v/>
      </c>
      <c r="AG4932" s="16" t="s">
        <v>547</v>
      </c>
      <c r="AH4932" s="16" t="s">
        <v>2074</v>
      </c>
    </row>
    <row r="4933" customFormat="false" ht="15" hidden="false" customHeight="false" outlineLevel="0" collapsed="false">
      <c r="A4933" s="16" t="s">
        <v>15250</v>
      </c>
      <c r="B4933" s="17" t="s">
        <v>15251</v>
      </c>
      <c r="C4933" s="16" t="s">
        <v>15252</v>
      </c>
      <c r="D4933" s="16" t="s">
        <v>13373</v>
      </c>
      <c r="E4933" s="18" t="n">
        <v>1</v>
      </c>
      <c r="F4933" s="16" t="s">
        <v>41</v>
      </c>
      <c r="G4933" s="18" t="n">
        <v>2</v>
      </c>
      <c r="H4933" s="16" t="n">
        <v>2</v>
      </c>
      <c r="I4933" s="18" t="n">
        <v>4</v>
      </c>
      <c r="J4933" s="19" t="n">
        <v>70.92</v>
      </c>
      <c r="K4933" s="19" t="n">
        <v>70.92</v>
      </c>
      <c r="L4933" s="19" t="n">
        <v>70.92</v>
      </c>
      <c r="M4933" s="19" t="n">
        <f aca="false">IF(J4933&gt;0,J4933,K4933)*E4933</f>
        <v>70.92</v>
      </c>
      <c r="N4933" s="20"/>
      <c r="O4933" s="21" t="str">
        <f aca="false">IF(R4933="","",ROUND(R4933*(1-Premissas!$B$4),4))</f>
        <v/>
      </c>
      <c r="P4933" s="22"/>
      <c r="Q4933" s="22"/>
      <c r="R4933" s="23"/>
      <c r="S4933" s="24"/>
      <c r="T4933" s="24"/>
      <c r="U4933" s="25"/>
      <c r="V4933" s="19" t="str">
        <f aca="false">IF(COUNT(N4933:Q4933)=0,"",MIN(N4933:Q4933))</f>
        <v/>
      </c>
      <c r="W4933" s="16" t="str">
        <f aca="false">IF(V4933="","",INDEX($N$4:$Q$4,MATCH(V4933,N4933:Q4933,0)))</f>
        <v/>
      </c>
      <c r="X4933" s="19" t="str">
        <f aca="false">IF(COUNT(N4933:Q4933)&lt;2,"",SMALL(N4933:Q4933,2))</f>
        <v/>
      </c>
      <c r="Y4933" s="26" t="str">
        <f aca="false">IF(OR(V4933="",M4933=0),"",V4933/M4933-1)</f>
        <v/>
      </c>
      <c r="Z4933" s="26" t="str">
        <f aca="false">IF(OR(V4933="",L4933=""),"",V4933/(L4933*E4933)-1)</f>
        <v/>
      </c>
      <c r="AA4933" s="16" t="str">
        <f aca="false">IF(V4933="","SEM OFERTA",IF(OR(Y4933&gt;Premissas!$B$11,Y4933&lt;Premissas!$B$12),"VERIFICAR - UNIDADE/EMBALAGEM",IF(Y4933&gt;Premissas!$B$6,"NÃO COMPRAR - REAJUSTE &gt;5%","COMPRAR")))</f>
        <v>SEM OFERTA</v>
      </c>
      <c r="AB4933" s="18" t="str">
        <f aca="false">IF(W4933="DIMEC",S4933,IF(W4933="MEDCENTRO",U4933,""))</f>
        <v/>
      </c>
      <c r="AC4933" s="18" t="n">
        <f aca="false">IF(AA4933&lt;&gt;"COMPRAR",0,IF(AB4933="",I4933,MIN(I4933,AB4933)))</f>
        <v>0</v>
      </c>
      <c r="AD4933" s="19" t="n">
        <f aca="false">IF(AC4933&gt;0,AC4933*V4933,0)</f>
        <v>0</v>
      </c>
      <c r="AE4933" s="19" t="n">
        <f aca="false">IF(AC4933&gt;0,(M4933-V4933)*AC4933,0)</f>
        <v>0</v>
      </c>
      <c r="AF4933" s="16" t="str">
        <f aca="false">IF(AA4933&lt;&gt;"COMPRAR","",IF(AB4933="",IF(X4933="","",IF(X4933-V4933&lt;0.01,"EMPATE TÉCNICO","")),IF(AB4933&lt;I4933,"ESTOQUE INSUFICIENTE",IF(X4933="","",IF(X4933-V4933&lt;0.01,"EMPATE TÉCNICO","")))))</f>
        <v/>
      </c>
      <c r="AG4933" s="16" t="s">
        <v>547</v>
      </c>
      <c r="AH4933" s="16" t="s">
        <v>2074</v>
      </c>
    </row>
    <row r="4934" customFormat="false" ht="15" hidden="false" customHeight="false" outlineLevel="0" collapsed="false">
      <c r="A4934" s="16" t="s">
        <v>15253</v>
      </c>
      <c r="B4934" s="17" t="s">
        <v>15254</v>
      </c>
      <c r="C4934" s="16" t="s">
        <v>15255</v>
      </c>
      <c r="D4934" s="16" t="s">
        <v>15256</v>
      </c>
      <c r="E4934" s="18" t="n">
        <v>1</v>
      </c>
      <c r="F4934" s="16" t="s">
        <v>41</v>
      </c>
      <c r="G4934" s="18" t="n">
        <v>1</v>
      </c>
      <c r="H4934" s="16" t="n">
        <v>0.4</v>
      </c>
      <c r="I4934" s="18" t="n">
        <v>1</v>
      </c>
      <c r="J4934" s="19" t="n">
        <v>94.52</v>
      </c>
      <c r="K4934" s="19" t="n">
        <v>94.52</v>
      </c>
      <c r="L4934" s="19" t="n">
        <v>94.52</v>
      </c>
      <c r="M4934" s="19" t="n">
        <f aca="false">IF(J4934&gt;0,J4934,K4934)*E4934</f>
        <v>94.52</v>
      </c>
      <c r="N4934" s="20"/>
      <c r="O4934" s="21" t="str">
        <f aca="false">IF(R4934="","",ROUND(R4934*(1-Premissas!$B$4),4))</f>
        <v/>
      </c>
      <c r="P4934" s="22"/>
      <c r="Q4934" s="22"/>
      <c r="R4934" s="23"/>
      <c r="S4934" s="24"/>
      <c r="T4934" s="24"/>
      <c r="U4934" s="25"/>
      <c r="V4934" s="19" t="str">
        <f aca="false">IF(COUNT(N4934:Q4934)=0,"",MIN(N4934:Q4934))</f>
        <v/>
      </c>
      <c r="W4934" s="16" t="str">
        <f aca="false">IF(V4934="","",INDEX($N$4:$Q$4,MATCH(V4934,N4934:Q4934,0)))</f>
        <v/>
      </c>
      <c r="X4934" s="19" t="str">
        <f aca="false">IF(COUNT(N4934:Q4934)&lt;2,"",SMALL(N4934:Q4934,2))</f>
        <v/>
      </c>
      <c r="Y4934" s="26" t="str">
        <f aca="false">IF(OR(V4934="",M4934=0),"",V4934/M4934-1)</f>
        <v/>
      </c>
      <c r="Z4934" s="26" t="str">
        <f aca="false">IF(OR(V4934="",L4934=""),"",V4934/(L4934*E4934)-1)</f>
        <v/>
      </c>
      <c r="AA4934" s="16" t="str">
        <f aca="false">IF(V4934="","SEM OFERTA",IF(OR(Y4934&gt;Premissas!$B$11,Y4934&lt;Premissas!$B$12),"VERIFICAR - UNIDADE/EMBALAGEM",IF(Y4934&gt;Premissas!$B$6,"NÃO COMPRAR - REAJUSTE &gt;5%","COMPRAR")))</f>
        <v>SEM OFERTA</v>
      </c>
      <c r="AB4934" s="18" t="str">
        <f aca="false">IF(W4934="DIMEC",S4934,IF(W4934="MEDCENTRO",U4934,""))</f>
        <v/>
      </c>
      <c r="AC4934" s="18" t="n">
        <f aca="false">IF(AA4934&lt;&gt;"COMPRAR",0,IF(AB4934="",I4934,MIN(I4934,AB4934)))</f>
        <v>0</v>
      </c>
      <c r="AD4934" s="19" t="n">
        <f aca="false">IF(AC4934&gt;0,AC4934*V4934,0)</f>
        <v>0</v>
      </c>
      <c r="AE4934" s="19" t="n">
        <f aca="false">IF(AC4934&gt;0,(M4934-V4934)*AC4934,0)</f>
        <v>0</v>
      </c>
      <c r="AF4934" s="16" t="str">
        <f aca="false">IF(AA4934&lt;&gt;"COMPRAR","",IF(AB4934="",IF(X4934="","",IF(X4934-V4934&lt;0.01,"EMPATE TÉCNICO","")),IF(AB4934&lt;I4934,"ESTOQUE INSUFICIENTE",IF(X4934="","",IF(X4934-V4934&lt;0.01,"EMPATE TÉCNICO","")))))</f>
        <v/>
      </c>
      <c r="AG4934" s="16" t="s">
        <v>547</v>
      </c>
      <c r="AH4934" s="16" t="s">
        <v>2074</v>
      </c>
    </row>
    <row r="4935" customFormat="false" ht="15" hidden="false" customHeight="false" outlineLevel="0" collapsed="false">
      <c r="A4935" s="16" t="s">
        <v>15257</v>
      </c>
      <c r="B4935" s="17" t="s">
        <v>15258</v>
      </c>
      <c r="C4935" s="16" t="s">
        <v>15259</v>
      </c>
      <c r="D4935" s="16" t="s">
        <v>481</v>
      </c>
      <c r="E4935" s="18" t="n">
        <v>1</v>
      </c>
      <c r="F4935" s="16" t="s">
        <v>41</v>
      </c>
      <c r="G4935" s="18" t="n">
        <v>8</v>
      </c>
      <c r="H4935" s="16" t="n">
        <v>3.2</v>
      </c>
      <c r="I4935" s="18" t="n">
        <v>1</v>
      </c>
      <c r="J4935" s="19" t="n">
        <v>36.9166666666667</v>
      </c>
      <c r="K4935" s="19" t="n">
        <v>36.9166666666667</v>
      </c>
      <c r="L4935" s="19" t="n">
        <v>36.9167</v>
      </c>
      <c r="M4935" s="19" t="n">
        <f aca="false">IF(J4935&gt;0,J4935,K4935)*E4935</f>
        <v>36.9166666666667</v>
      </c>
      <c r="N4935" s="20"/>
      <c r="O4935" s="21" t="str">
        <f aca="false">IF(R4935="","",ROUND(R4935*(1-Premissas!$B$4),4))</f>
        <v/>
      </c>
      <c r="P4935" s="22"/>
      <c r="Q4935" s="22"/>
      <c r="R4935" s="23"/>
      <c r="S4935" s="24"/>
      <c r="T4935" s="24"/>
      <c r="U4935" s="25"/>
      <c r="V4935" s="19" t="str">
        <f aca="false">IF(COUNT(N4935:Q4935)=0,"",MIN(N4935:Q4935))</f>
        <v/>
      </c>
      <c r="W4935" s="16" t="str">
        <f aca="false">IF(V4935="","",INDEX($N$4:$Q$4,MATCH(V4935,N4935:Q4935,0)))</f>
        <v/>
      </c>
      <c r="X4935" s="19" t="str">
        <f aca="false">IF(COUNT(N4935:Q4935)&lt;2,"",SMALL(N4935:Q4935,2))</f>
        <v/>
      </c>
      <c r="Y4935" s="26" t="str">
        <f aca="false">IF(OR(V4935="",M4935=0),"",V4935/M4935-1)</f>
        <v/>
      </c>
      <c r="Z4935" s="26" t="str">
        <f aca="false">IF(OR(V4935="",L4935=""),"",V4935/(L4935*E4935)-1)</f>
        <v/>
      </c>
      <c r="AA4935" s="16" t="str">
        <f aca="false">IF(V4935="","SEM OFERTA",IF(OR(Y4935&gt;Premissas!$B$11,Y4935&lt;Premissas!$B$12),"VERIFICAR - UNIDADE/EMBALAGEM",IF(Y4935&gt;Premissas!$B$6,"NÃO COMPRAR - REAJUSTE &gt;5%","COMPRAR")))</f>
        <v>SEM OFERTA</v>
      </c>
      <c r="AB4935" s="18" t="str">
        <f aca="false">IF(W4935="DIMEC",S4935,IF(W4935="MEDCENTRO",U4935,""))</f>
        <v/>
      </c>
      <c r="AC4935" s="18" t="n">
        <f aca="false">IF(AA4935&lt;&gt;"COMPRAR",0,IF(AB4935="",I4935,MIN(I4935,AB4935)))</f>
        <v>0</v>
      </c>
      <c r="AD4935" s="19" t="n">
        <f aca="false">IF(AC4935&gt;0,AC4935*V4935,0)</f>
        <v>0</v>
      </c>
      <c r="AE4935" s="19" t="n">
        <f aca="false">IF(AC4935&gt;0,(M4935-V4935)*AC4935,0)</f>
        <v>0</v>
      </c>
      <c r="AF4935" s="16" t="str">
        <f aca="false">IF(AA4935&lt;&gt;"COMPRAR","",IF(AB4935="",IF(X4935="","",IF(X4935-V4935&lt;0.01,"EMPATE TÉCNICO","")),IF(AB4935&lt;I4935,"ESTOQUE INSUFICIENTE",IF(X4935="","",IF(X4935-V4935&lt;0.01,"EMPATE TÉCNICO","")))))</f>
        <v/>
      </c>
      <c r="AG4935" s="16" t="s">
        <v>547</v>
      </c>
      <c r="AH4935" s="16" t="s">
        <v>2074</v>
      </c>
    </row>
    <row r="4936" customFormat="false" ht="15" hidden="false" customHeight="false" outlineLevel="0" collapsed="false">
      <c r="A4936" s="16" t="s">
        <v>15260</v>
      </c>
      <c r="B4936" s="17" t="s">
        <v>15261</v>
      </c>
      <c r="C4936" s="16" t="s">
        <v>15262</v>
      </c>
      <c r="D4936" s="16" t="s">
        <v>15263</v>
      </c>
      <c r="E4936" s="18" t="n">
        <v>1</v>
      </c>
      <c r="F4936" s="16" t="s">
        <v>42</v>
      </c>
      <c r="G4936" s="18" t="n">
        <v>2</v>
      </c>
      <c r="H4936" s="16" t="n">
        <v>0.9</v>
      </c>
      <c r="I4936" s="18" t="n">
        <v>1</v>
      </c>
      <c r="J4936" s="19" t="n">
        <v>34.02</v>
      </c>
      <c r="K4936" s="19" t="n">
        <v>34.02</v>
      </c>
      <c r="L4936" s="19" t="n">
        <v>34.02</v>
      </c>
      <c r="M4936" s="19" t="n">
        <f aca="false">IF(J4936&gt;0,J4936,K4936)*E4936</f>
        <v>34.02</v>
      </c>
      <c r="N4936" s="20"/>
      <c r="O4936" s="21" t="str">
        <f aca="false">IF(R4936="","",ROUND(R4936*(1-Premissas!$B$4),4))</f>
        <v/>
      </c>
      <c r="P4936" s="22"/>
      <c r="Q4936" s="22"/>
      <c r="R4936" s="23"/>
      <c r="S4936" s="24"/>
      <c r="T4936" s="24"/>
      <c r="U4936" s="25"/>
      <c r="V4936" s="19" t="str">
        <f aca="false">IF(COUNT(N4936:Q4936)=0,"",MIN(N4936:Q4936))</f>
        <v/>
      </c>
      <c r="W4936" s="16" t="str">
        <f aca="false">IF(V4936="","",INDEX($N$4:$Q$4,MATCH(V4936,N4936:Q4936,0)))</f>
        <v/>
      </c>
      <c r="X4936" s="19" t="str">
        <f aca="false">IF(COUNT(N4936:Q4936)&lt;2,"",SMALL(N4936:Q4936,2))</f>
        <v/>
      </c>
      <c r="Y4936" s="26" t="str">
        <f aca="false">IF(OR(V4936="",M4936=0),"",V4936/M4936-1)</f>
        <v/>
      </c>
      <c r="Z4936" s="26" t="str">
        <f aca="false">IF(OR(V4936="",L4936=""),"",V4936/(L4936*E4936)-1)</f>
        <v/>
      </c>
      <c r="AA4936" s="16" t="str">
        <f aca="false">IF(V4936="","SEM OFERTA",IF(OR(Y4936&gt;Premissas!$B$11,Y4936&lt;Premissas!$B$12),"VERIFICAR - UNIDADE/EMBALAGEM",IF(Y4936&gt;Premissas!$B$6,"NÃO COMPRAR - REAJUSTE &gt;5%","COMPRAR")))</f>
        <v>SEM OFERTA</v>
      </c>
      <c r="AB4936" s="18" t="str">
        <f aca="false">IF(W4936="DIMEC",S4936,IF(W4936="MEDCENTRO",U4936,""))</f>
        <v/>
      </c>
      <c r="AC4936" s="18" t="n">
        <f aca="false">IF(AA4936&lt;&gt;"COMPRAR",0,IF(AB4936="",I4936,MIN(I4936,AB4936)))</f>
        <v>0</v>
      </c>
      <c r="AD4936" s="19" t="n">
        <f aca="false">IF(AC4936&gt;0,AC4936*V4936,0)</f>
        <v>0</v>
      </c>
      <c r="AE4936" s="19" t="n">
        <f aca="false">IF(AC4936&gt;0,(M4936-V4936)*AC4936,0)</f>
        <v>0</v>
      </c>
      <c r="AF4936" s="16" t="str">
        <f aca="false">IF(AA4936&lt;&gt;"COMPRAR","",IF(AB4936="",IF(X4936="","",IF(X4936-V4936&lt;0.01,"EMPATE TÉCNICO","")),IF(AB4936&lt;I4936,"ESTOQUE INSUFICIENTE",IF(X4936="","",IF(X4936-V4936&lt;0.01,"EMPATE TÉCNICO","")))))</f>
        <v/>
      </c>
      <c r="AG4936" s="16" t="s">
        <v>547</v>
      </c>
      <c r="AH4936" s="16" t="s">
        <v>2074</v>
      </c>
    </row>
    <row r="4937" customFormat="false" ht="15" hidden="false" customHeight="false" outlineLevel="0" collapsed="false">
      <c r="A4937" s="16" t="s">
        <v>15264</v>
      </c>
      <c r="B4937" s="17" t="s">
        <v>15265</v>
      </c>
      <c r="C4937" s="16" t="s">
        <v>15266</v>
      </c>
      <c r="D4937" s="16" t="s">
        <v>15263</v>
      </c>
      <c r="E4937" s="18" t="n">
        <v>1</v>
      </c>
      <c r="F4937" s="16" t="s">
        <v>41</v>
      </c>
      <c r="G4937" s="18" t="n">
        <v>5</v>
      </c>
      <c r="H4937" s="16" t="n">
        <v>2.1</v>
      </c>
      <c r="I4937" s="18" t="n">
        <v>1</v>
      </c>
      <c r="J4937" s="19" t="n">
        <v>36.055</v>
      </c>
      <c r="K4937" s="19" t="n">
        <v>36.055</v>
      </c>
      <c r="L4937" s="19" t="n">
        <v>36.05</v>
      </c>
      <c r="M4937" s="19" t="n">
        <f aca="false">IF(J4937&gt;0,J4937,K4937)*E4937</f>
        <v>36.055</v>
      </c>
      <c r="N4937" s="20"/>
      <c r="O4937" s="21" t="str">
        <f aca="false">IF(R4937="","",ROUND(R4937*(1-Premissas!$B$4),4))</f>
        <v/>
      </c>
      <c r="P4937" s="22"/>
      <c r="Q4937" s="22"/>
      <c r="R4937" s="23"/>
      <c r="S4937" s="24"/>
      <c r="T4937" s="24"/>
      <c r="U4937" s="25"/>
      <c r="V4937" s="19" t="str">
        <f aca="false">IF(COUNT(N4937:Q4937)=0,"",MIN(N4937:Q4937))</f>
        <v/>
      </c>
      <c r="W4937" s="16" t="str">
        <f aca="false">IF(V4937="","",INDEX($N$4:$Q$4,MATCH(V4937,N4937:Q4937,0)))</f>
        <v/>
      </c>
      <c r="X4937" s="19" t="str">
        <f aca="false">IF(COUNT(N4937:Q4937)&lt;2,"",SMALL(N4937:Q4937,2))</f>
        <v/>
      </c>
      <c r="Y4937" s="26" t="str">
        <f aca="false">IF(OR(V4937="",M4937=0),"",V4937/M4937-1)</f>
        <v/>
      </c>
      <c r="Z4937" s="26" t="str">
        <f aca="false">IF(OR(V4937="",L4937=""),"",V4937/(L4937*E4937)-1)</f>
        <v/>
      </c>
      <c r="AA4937" s="16" t="str">
        <f aca="false">IF(V4937="","SEM OFERTA",IF(OR(Y4937&gt;Premissas!$B$11,Y4937&lt;Premissas!$B$12),"VERIFICAR - UNIDADE/EMBALAGEM",IF(Y4937&gt;Premissas!$B$6,"NÃO COMPRAR - REAJUSTE &gt;5%","COMPRAR")))</f>
        <v>SEM OFERTA</v>
      </c>
      <c r="AB4937" s="18" t="str">
        <f aca="false">IF(W4937="DIMEC",S4937,IF(W4937="MEDCENTRO",U4937,""))</f>
        <v/>
      </c>
      <c r="AC4937" s="18" t="n">
        <f aca="false">IF(AA4937&lt;&gt;"COMPRAR",0,IF(AB4937="",I4937,MIN(I4937,AB4937)))</f>
        <v>0</v>
      </c>
      <c r="AD4937" s="19" t="n">
        <f aca="false">IF(AC4937&gt;0,AC4937*V4937,0)</f>
        <v>0</v>
      </c>
      <c r="AE4937" s="19" t="n">
        <f aca="false">IF(AC4937&gt;0,(M4937-V4937)*AC4937,0)</f>
        <v>0</v>
      </c>
      <c r="AF4937" s="16" t="str">
        <f aca="false">IF(AA4937&lt;&gt;"COMPRAR","",IF(AB4937="",IF(X4937="","",IF(X4937-V4937&lt;0.01,"EMPATE TÉCNICO","")),IF(AB4937&lt;I4937,"ESTOQUE INSUFICIENTE",IF(X4937="","",IF(X4937-V4937&lt;0.01,"EMPATE TÉCNICO","")))))</f>
        <v/>
      </c>
      <c r="AG4937" s="16" t="s">
        <v>547</v>
      </c>
      <c r="AH4937" s="16" t="s">
        <v>2074</v>
      </c>
    </row>
    <row r="4938" customFormat="false" ht="15" hidden="false" customHeight="false" outlineLevel="0" collapsed="false">
      <c r="A4938" s="16" t="s">
        <v>15267</v>
      </c>
      <c r="B4938" s="17" t="s">
        <v>15268</v>
      </c>
      <c r="C4938" s="16" t="s">
        <v>15269</v>
      </c>
      <c r="D4938" s="16" t="s">
        <v>417</v>
      </c>
      <c r="E4938" s="18" t="n">
        <v>1</v>
      </c>
      <c r="F4938" s="16" t="s">
        <v>41</v>
      </c>
      <c r="G4938" s="18" t="n">
        <v>6</v>
      </c>
      <c r="H4938" s="16" t="n">
        <v>4.5</v>
      </c>
      <c r="I4938" s="18" t="n">
        <v>6</v>
      </c>
      <c r="J4938" s="19" t="n">
        <v>54.6422222222222</v>
      </c>
      <c r="K4938" s="19" t="n">
        <v>54.6422222222222</v>
      </c>
      <c r="L4938" s="19" t="n">
        <v>54.6422</v>
      </c>
      <c r="M4938" s="19" t="n">
        <f aca="false">IF(J4938&gt;0,J4938,K4938)*E4938</f>
        <v>54.6422222222222</v>
      </c>
      <c r="N4938" s="20"/>
      <c r="O4938" s="21" t="str">
        <f aca="false">IF(R4938="","",ROUND(R4938*(1-Premissas!$B$4),4))</f>
        <v/>
      </c>
      <c r="P4938" s="22"/>
      <c r="Q4938" s="22"/>
      <c r="R4938" s="23"/>
      <c r="S4938" s="24"/>
      <c r="T4938" s="24"/>
      <c r="U4938" s="25"/>
      <c r="V4938" s="19" t="str">
        <f aca="false">IF(COUNT(N4938:Q4938)=0,"",MIN(N4938:Q4938))</f>
        <v/>
      </c>
      <c r="W4938" s="16" t="str">
        <f aca="false">IF(V4938="","",INDEX($N$4:$Q$4,MATCH(V4938,N4938:Q4938,0)))</f>
        <v/>
      </c>
      <c r="X4938" s="19" t="str">
        <f aca="false">IF(COUNT(N4938:Q4938)&lt;2,"",SMALL(N4938:Q4938,2))</f>
        <v/>
      </c>
      <c r="Y4938" s="26" t="str">
        <f aca="false">IF(OR(V4938="",M4938=0),"",V4938/M4938-1)</f>
        <v/>
      </c>
      <c r="Z4938" s="26" t="str">
        <f aca="false">IF(OR(V4938="",L4938=""),"",V4938/(L4938*E4938)-1)</f>
        <v/>
      </c>
      <c r="AA4938" s="16" t="str">
        <f aca="false">IF(V4938="","SEM OFERTA",IF(OR(Y4938&gt;Premissas!$B$11,Y4938&lt;Premissas!$B$12),"VERIFICAR - UNIDADE/EMBALAGEM",IF(Y4938&gt;Premissas!$B$6,"NÃO COMPRAR - REAJUSTE &gt;5%","COMPRAR")))</f>
        <v>SEM OFERTA</v>
      </c>
      <c r="AB4938" s="18" t="str">
        <f aca="false">IF(W4938="DIMEC",S4938,IF(W4938="MEDCENTRO",U4938,""))</f>
        <v/>
      </c>
      <c r="AC4938" s="18" t="n">
        <f aca="false">IF(AA4938&lt;&gt;"COMPRAR",0,IF(AB4938="",I4938,MIN(I4938,AB4938)))</f>
        <v>0</v>
      </c>
      <c r="AD4938" s="19" t="n">
        <f aca="false">IF(AC4938&gt;0,AC4938*V4938,0)</f>
        <v>0</v>
      </c>
      <c r="AE4938" s="19" t="n">
        <f aca="false">IF(AC4938&gt;0,(M4938-V4938)*AC4938,0)</f>
        <v>0</v>
      </c>
      <c r="AF4938" s="16" t="str">
        <f aca="false">IF(AA4938&lt;&gt;"COMPRAR","",IF(AB4938="",IF(X4938="","",IF(X4938-V4938&lt;0.01,"EMPATE TÉCNICO","")),IF(AB4938&lt;I4938,"ESTOQUE INSUFICIENTE",IF(X4938="","",IF(X4938-V4938&lt;0.01,"EMPATE TÉCNICO","")))))</f>
        <v/>
      </c>
      <c r="AG4938" s="16" t="s">
        <v>547</v>
      </c>
      <c r="AH4938" s="16" t="s">
        <v>2074</v>
      </c>
    </row>
    <row r="4939" customFormat="false" ht="15" hidden="false" customHeight="false" outlineLevel="0" collapsed="false">
      <c r="A4939" s="16" t="s">
        <v>15270</v>
      </c>
      <c r="B4939" s="17" t="s">
        <v>15271</v>
      </c>
      <c r="C4939" s="16" t="s">
        <v>15272</v>
      </c>
      <c r="D4939" s="16" t="s">
        <v>13868</v>
      </c>
      <c r="E4939" s="18" t="n">
        <v>1</v>
      </c>
      <c r="F4939" s="16" t="s">
        <v>41</v>
      </c>
      <c r="G4939" s="18" t="n">
        <v>7</v>
      </c>
      <c r="H4939" s="16" t="n">
        <v>3.2</v>
      </c>
      <c r="I4939" s="18" t="n">
        <v>2</v>
      </c>
      <c r="J4939" s="19" t="n">
        <v>86.01</v>
      </c>
      <c r="K4939" s="19" t="n">
        <v>86.01</v>
      </c>
      <c r="L4939" s="19" t="n">
        <v>80.38</v>
      </c>
      <c r="M4939" s="19" t="n">
        <f aca="false">IF(J4939&gt;0,J4939,K4939)*E4939</f>
        <v>86.01</v>
      </c>
      <c r="N4939" s="20"/>
      <c r="O4939" s="21" t="str">
        <f aca="false">IF(R4939="","",ROUND(R4939*(1-Premissas!$B$4),4))</f>
        <v/>
      </c>
      <c r="P4939" s="22"/>
      <c r="Q4939" s="22"/>
      <c r="R4939" s="23"/>
      <c r="S4939" s="24"/>
      <c r="T4939" s="24"/>
      <c r="U4939" s="25"/>
      <c r="V4939" s="19" t="str">
        <f aca="false">IF(COUNT(N4939:Q4939)=0,"",MIN(N4939:Q4939))</f>
        <v/>
      </c>
      <c r="W4939" s="16" t="str">
        <f aca="false">IF(V4939="","",INDEX($N$4:$Q$4,MATCH(V4939,N4939:Q4939,0)))</f>
        <v/>
      </c>
      <c r="X4939" s="19" t="str">
        <f aca="false">IF(COUNT(N4939:Q4939)&lt;2,"",SMALL(N4939:Q4939,2))</f>
        <v/>
      </c>
      <c r="Y4939" s="26" t="str">
        <f aca="false">IF(OR(V4939="",M4939=0),"",V4939/M4939-1)</f>
        <v/>
      </c>
      <c r="Z4939" s="26" t="str">
        <f aca="false">IF(OR(V4939="",L4939=""),"",V4939/(L4939*E4939)-1)</f>
        <v/>
      </c>
      <c r="AA4939" s="16" t="str">
        <f aca="false">IF(V4939="","SEM OFERTA",IF(OR(Y4939&gt;Premissas!$B$11,Y4939&lt;Premissas!$B$12),"VERIFICAR - UNIDADE/EMBALAGEM",IF(Y4939&gt;Premissas!$B$6,"NÃO COMPRAR - REAJUSTE &gt;5%","COMPRAR")))</f>
        <v>SEM OFERTA</v>
      </c>
      <c r="AB4939" s="18" t="str">
        <f aca="false">IF(W4939="DIMEC",S4939,IF(W4939="MEDCENTRO",U4939,""))</f>
        <v/>
      </c>
      <c r="AC4939" s="18" t="n">
        <f aca="false">IF(AA4939&lt;&gt;"COMPRAR",0,IF(AB4939="",I4939,MIN(I4939,AB4939)))</f>
        <v>0</v>
      </c>
      <c r="AD4939" s="19" t="n">
        <f aca="false">IF(AC4939&gt;0,AC4939*V4939,0)</f>
        <v>0</v>
      </c>
      <c r="AE4939" s="19" t="n">
        <f aca="false">IF(AC4939&gt;0,(M4939-V4939)*AC4939,0)</f>
        <v>0</v>
      </c>
      <c r="AF4939" s="16" t="str">
        <f aca="false">IF(AA4939&lt;&gt;"COMPRAR","",IF(AB4939="",IF(X4939="","",IF(X4939-V4939&lt;0.01,"EMPATE TÉCNICO","")),IF(AB4939&lt;I4939,"ESTOQUE INSUFICIENTE",IF(X4939="","",IF(X4939-V4939&lt;0.01,"EMPATE TÉCNICO","")))))</f>
        <v/>
      </c>
      <c r="AG4939" s="16" t="s">
        <v>547</v>
      </c>
      <c r="AH4939" s="16" t="s">
        <v>2074</v>
      </c>
    </row>
    <row r="4940" customFormat="false" ht="15" hidden="false" customHeight="false" outlineLevel="0" collapsed="false">
      <c r="A4940" s="16" t="s">
        <v>15273</v>
      </c>
      <c r="B4940" s="17" t="s">
        <v>15274</v>
      </c>
      <c r="C4940" s="16" t="s">
        <v>15275</v>
      </c>
      <c r="D4940" s="16" t="s">
        <v>13868</v>
      </c>
      <c r="E4940" s="18" t="n">
        <v>1</v>
      </c>
      <c r="F4940" s="16" t="s">
        <v>41</v>
      </c>
      <c r="G4940" s="18" t="n">
        <v>7</v>
      </c>
      <c r="H4940" s="16" t="n">
        <v>3.9</v>
      </c>
      <c r="I4940" s="18" t="n">
        <v>4</v>
      </c>
      <c r="J4940" s="19" t="n">
        <v>64.09875</v>
      </c>
      <c r="K4940" s="19" t="n">
        <v>64.09875</v>
      </c>
      <c r="L4940" s="19" t="n">
        <v>64.0988</v>
      </c>
      <c r="M4940" s="19" t="n">
        <f aca="false">IF(J4940&gt;0,J4940,K4940)*E4940</f>
        <v>64.09875</v>
      </c>
      <c r="N4940" s="20"/>
      <c r="O4940" s="21" t="str">
        <f aca="false">IF(R4940="","",ROUND(R4940*(1-Premissas!$B$4),4))</f>
        <v/>
      </c>
      <c r="P4940" s="22"/>
      <c r="Q4940" s="22"/>
      <c r="R4940" s="23"/>
      <c r="S4940" s="24"/>
      <c r="T4940" s="24"/>
      <c r="U4940" s="25"/>
      <c r="V4940" s="19" t="str">
        <f aca="false">IF(COUNT(N4940:Q4940)=0,"",MIN(N4940:Q4940))</f>
        <v/>
      </c>
      <c r="W4940" s="16" t="str">
        <f aca="false">IF(V4940="","",INDEX($N$4:$Q$4,MATCH(V4940,N4940:Q4940,0)))</f>
        <v/>
      </c>
      <c r="X4940" s="19" t="str">
        <f aca="false">IF(COUNT(N4940:Q4940)&lt;2,"",SMALL(N4940:Q4940,2))</f>
        <v/>
      </c>
      <c r="Y4940" s="26" t="str">
        <f aca="false">IF(OR(V4940="",M4940=0),"",V4940/M4940-1)</f>
        <v/>
      </c>
      <c r="Z4940" s="26" t="str">
        <f aca="false">IF(OR(V4940="",L4940=""),"",V4940/(L4940*E4940)-1)</f>
        <v/>
      </c>
      <c r="AA4940" s="16" t="str">
        <f aca="false">IF(V4940="","SEM OFERTA",IF(OR(Y4940&gt;Premissas!$B$11,Y4940&lt;Premissas!$B$12),"VERIFICAR - UNIDADE/EMBALAGEM",IF(Y4940&gt;Premissas!$B$6,"NÃO COMPRAR - REAJUSTE &gt;5%","COMPRAR")))</f>
        <v>SEM OFERTA</v>
      </c>
      <c r="AB4940" s="18" t="str">
        <f aca="false">IF(W4940="DIMEC",S4940,IF(W4940="MEDCENTRO",U4940,""))</f>
        <v/>
      </c>
      <c r="AC4940" s="18" t="n">
        <f aca="false">IF(AA4940&lt;&gt;"COMPRAR",0,IF(AB4940="",I4940,MIN(I4940,AB4940)))</f>
        <v>0</v>
      </c>
      <c r="AD4940" s="19" t="n">
        <f aca="false">IF(AC4940&gt;0,AC4940*V4940,0)</f>
        <v>0</v>
      </c>
      <c r="AE4940" s="19" t="n">
        <f aca="false">IF(AC4940&gt;0,(M4940-V4940)*AC4940,0)</f>
        <v>0</v>
      </c>
      <c r="AF4940" s="16" t="str">
        <f aca="false">IF(AA4940&lt;&gt;"COMPRAR","",IF(AB4940="",IF(X4940="","",IF(X4940-V4940&lt;0.01,"EMPATE TÉCNICO","")),IF(AB4940&lt;I4940,"ESTOQUE INSUFICIENTE",IF(X4940="","",IF(X4940-V4940&lt;0.01,"EMPATE TÉCNICO","")))))</f>
        <v/>
      </c>
      <c r="AG4940" s="16" t="s">
        <v>547</v>
      </c>
      <c r="AH4940" s="16" t="s">
        <v>2074</v>
      </c>
    </row>
    <row r="4941" customFormat="false" ht="15" hidden="false" customHeight="false" outlineLevel="0" collapsed="false">
      <c r="A4941" s="16" t="s">
        <v>15276</v>
      </c>
      <c r="B4941" s="17" t="s">
        <v>15277</v>
      </c>
      <c r="C4941" s="16" t="s">
        <v>15278</v>
      </c>
      <c r="D4941" s="16" t="s">
        <v>13359</v>
      </c>
      <c r="E4941" s="18" t="n">
        <v>1</v>
      </c>
      <c r="F4941" s="16" t="s">
        <v>41</v>
      </c>
      <c r="G4941" s="18" t="n">
        <v>2</v>
      </c>
      <c r="H4941" s="16" t="n">
        <v>4.3</v>
      </c>
      <c r="I4941" s="18" t="n">
        <v>10</v>
      </c>
      <c r="J4941" s="19" t="n">
        <v>57.09</v>
      </c>
      <c r="K4941" s="19" t="n">
        <v>57.09</v>
      </c>
      <c r="L4941" s="19" t="n">
        <v>54.35</v>
      </c>
      <c r="M4941" s="19" t="n">
        <f aca="false">IF(J4941&gt;0,J4941,K4941)*E4941</f>
        <v>57.09</v>
      </c>
      <c r="N4941" s="20"/>
      <c r="O4941" s="21" t="str">
        <f aca="false">IF(R4941="","",ROUND(R4941*(1-Premissas!$B$4),4))</f>
        <v/>
      </c>
      <c r="P4941" s="22"/>
      <c r="Q4941" s="22"/>
      <c r="R4941" s="23"/>
      <c r="S4941" s="24"/>
      <c r="T4941" s="24"/>
      <c r="U4941" s="25"/>
      <c r="V4941" s="19" t="str">
        <f aca="false">IF(COUNT(N4941:Q4941)=0,"",MIN(N4941:Q4941))</f>
        <v/>
      </c>
      <c r="W4941" s="16" t="str">
        <f aca="false">IF(V4941="","",INDEX($N$4:$Q$4,MATCH(V4941,N4941:Q4941,0)))</f>
        <v/>
      </c>
      <c r="X4941" s="19" t="str">
        <f aca="false">IF(COUNT(N4941:Q4941)&lt;2,"",SMALL(N4941:Q4941,2))</f>
        <v/>
      </c>
      <c r="Y4941" s="26" t="str">
        <f aca="false">IF(OR(V4941="",M4941=0),"",V4941/M4941-1)</f>
        <v/>
      </c>
      <c r="Z4941" s="26" t="str">
        <f aca="false">IF(OR(V4941="",L4941=""),"",V4941/(L4941*E4941)-1)</f>
        <v/>
      </c>
      <c r="AA4941" s="16" t="str">
        <f aca="false">IF(V4941="","SEM OFERTA",IF(OR(Y4941&gt;Premissas!$B$11,Y4941&lt;Premissas!$B$12),"VERIFICAR - UNIDADE/EMBALAGEM",IF(Y4941&gt;Premissas!$B$6,"NÃO COMPRAR - REAJUSTE &gt;5%","COMPRAR")))</f>
        <v>SEM OFERTA</v>
      </c>
      <c r="AB4941" s="18" t="str">
        <f aca="false">IF(W4941="DIMEC",S4941,IF(W4941="MEDCENTRO",U4941,""))</f>
        <v/>
      </c>
      <c r="AC4941" s="18" t="n">
        <f aca="false">IF(AA4941&lt;&gt;"COMPRAR",0,IF(AB4941="",I4941,MIN(I4941,AB4941)))</f>
        <v>0</v>
      </c>
      <c r="AD4941" s="19" t="n">
        <f aca="false">IF(AC4941&gt;0,AC4941*V4941,0)</f>
        <v>0</v>
      </c>
      <c r="AE4941" s="19" t="n">
        <f aca="false">IF(AC4941&gt;0,(M4941-V4941)*AC4941,0)</f>
        <v>0</v>
      </c>
      <c r="AF4941" s="16" t="str">
        <f aca="false">IF(AA4941&lt;&gt;"COMPRAR","",IF(AB4941="",IF(X4941="","",IF(X4941-V4941&lt;0.01,"EMPATE TÉCNICO","")),IF(AB4941&lt;I4941,"ESTOQUE INSUFICIENTE",IF(X4941="","",IF(X4941-V4941&lt;0.01,"EMPATE TÉCNICO","")))))</f>
        <v/>
      </c>
      <c r="AG4941" s="16" t="s">
        <v>547</v>
      </c>
      <c r="AH4941" s="16" t="s">
        <v>2074</v>
      </c>
    </row>
    <row r="4942" customFormat="false" ht="15" hidden="false" customHeight="false" outlineLevel="0" collapsed="false">
      <c r="A4942" s="16" t="s">
        <v>15279</v>
      </c>
      <c r="B4942" s="17" t="s">
        <v>15280</v>
      </c>
      <c r="C4942" s="16" t="s">
        <v>15281</v>
      </c>
      <c r="D4942" s="16" t="s">
        <v>8950</v>
      </c>
      <c r="E4942" s="18" t="n">
        <v>1</v>
      </c>
      <c r="F4942" s="16" t="s">
        <v>42</v>
      </c>
      <c r="G4942" s="18" t="n">
        <v>2</v>
      </c>
      <c r="H4942" s="16" t="n">
        <v>1.2</v>
      </c>
      <c r="I4942" s="18" t="n">
        <v>1</v>
      </c>
      <c r="J4942" s="19" t="n">
        <v>19.21</v>
      </c>
      <c r="K4942" s="19" t="n">
        <v>19.21</v>
      </c>
      <c r="L4942" s="19" t="n">
        <v>16.73</v>
      </c>
      <c r="M4942" s="19" t="n">
        <f aca="false">IF(J4942&gt;0,J4942,K4942)*E4942</f>
        <v>19.21</v>
      </c>
      <c r="N4942" s="20"/>
      <c r="O4942" s="21" t="str">
        <f aca="false">IF(R4942="","",ROUND(R4942*(1-Premissas!$B$4),4))</f>
        <v/>
      </c>
      <c r="P4942" s="22"/>
      <c r="Q4942" s="22"/>
      <c r="R4942" s="23"/>
      <c r="S4942" s="24"/>
      <c r="T4942" s="24"/>
      <c r="U4942" s="25"/>
      <c r="V4942" s="19" t="str">
        <f aca="false">IF(COUNT(N4942:Q4942)=0,"",MIN(N4942:Q4942))</f>
        <v/>
      </c>
      <c r="W4942" s="16" t="str">
        <f aca="false">IF(V4942="","",INDEX($N$4:$Q$4,MATCH(V4942,N4942:Q4942,0)))</f>
        <v/>
      </c>
      <c r="X4942" s="19" t="str">
        <f aca="false">IF(COUNT(N4942:Q4942)&lt;2,"",SMALL(N4942:Q4942,2))</f>
        <v/>
      </c>
      <c r="Y4942" s="26" t="str">
        <f aca="false">IF(OR(V4942="",M4942=0),"",V4942/M4942-1)</f>
        <v/>
      </c>
      <c r="Z4942" s="26" t="str">
        <f aca="false">IF(OR(V4942="",L4942=""),"",V4942/(L4942*E4942)-1)</f>
        <v/>
      </c>
      <c r="AA4942" s="16" t="str">
        <f aca="false">IF(V4942="","SEM OFERTA",IF(OR(Y4942&gt;Premissas!$B$11,Y4942&lt;Premissas!$B$12),"VERIFICAR - UNIDADE/EMBALAGEM",IF(Y4942&gt;Premissas!$B$6,"NÃO COMPRAR - REAJUSTE &gt;5%","COMPRAR")))</f>
        <v>SEM OFERTA</v>
      </c>
      <c r="AB4942" s="18" t="str">
        <f aca="false">IF(W4942="DIMEC",S4942,IF(W4942="MEDCENTRO",U4942,""))</f>
        <v/>
      </c>
      <c r="AC4942" s="18" t="n">
        <f aca="false">IF(AA4942&lt;&gt;"COMPRAR",0,IF(AB4942="",I4942,MIN(I4942,AB4942)))</f>
        <v>0</v>
      </c>
      <c r="AD4942" s="19" t="n">
        <f aca="false">IF(AC4942&gt;0,AC4942*V4942,0)</f>
        <v>0</v>
      </c>
      <c r="AE4942" s="19" t="n">
        <f aca="false">IF(AC4942&gt;0,(M4942-V4942)*AC4942,0)</f>
        <v>0</v>
      </c>
      <c r="AF4942" s="16" t="str">
        <f aca="false">IF(AA4942&lt;&gt;"COMPRAR","",IF(AB4942="",IF(X4942="","",IF(X4942-V4942&lt;0.01,"EMPATE TÉCNICO","")),IF(AB4942&lt;I4942,"ESTOQUE INSUFICIENTE",IF(X4942="","",IF(X4942-V4942&lt;0.01,"EMPATE TÉCNICO","")))))</f>
        <v/>
      </c>
      <c r="AG4942" s="16" t="s">
        <v>490</v>
      </c>
      <c r="AH4942" s="16" t="s">
        <v>2074</v>
      </c>
    </row>
    <row r="4943" customFormat="false" ht="15" hidden="false" customHeight="false" outlineLevel="0" collapsed="false">
      <c r="A4943" s="16" t="s">
        <v>15282</v>
      </c>
      <c r="B4943" s="17" t="s">
        <v>15283</v>
      </c>
      <c r="C4943" s="16" t="s">
        <v>15284</v>
      </c>
      <c r="D4943" s="16" t="s">
        <v>13359</v>
      </c>
      <c r="E4943" s="18" t="n">
        <v>1</v>
      </c>
      <c r="F4943" s="16" t="s">
        <v>42</v>
      </c>
      <c r="G4943" s="18" t="n">
        <v>4</v>
      </c>
      <c r="H4943" s="16" t="n">
        <v>2.3</v>
      </c>
      <c r="I4943" s="18" t="n">
        <v>3</v>
      </c>
      <c r="J4943" s="19" t="n">
        <v>19.525</v>
      </c>
      <c r="K4943" s="19" t="n">
        <v>19.525</v>
      </c>
      <c r="L4943" s="19" t="n">
        <v>18.59</v>
      </c>
      <c r="M4943" s="19" t="n">
        <f aca="false">IF(J4943&gt;0,J4943,K4943)*E4943</f>
        <v>19.525</v>
      </c>
      <c r="N4943" s="20"/>
      <c r="O4943" s="21" t="str">
        <f aca="false">IF(R4943="","",ROUND(R4943*(1-Premissas!$B$4),4))</f>
        <v/>
      </c>
      <c r="P4943" s="22"/>
      <c r="Q4943" s="22"/>
      <c r="R4943" s="23"/>
      <c r="S4943" s="24"/>
      <c r="T4943" s="24"/>
      <c r="U4943" s="25"/>
      <c r="V4943" s="19" t="str">
        <f aca="false">IF(COUNT(N4943:Q4943)=0,"",MIN(N4943:Q4943))</f>
        <v/>
      </c>
      <c r="W4943" s="16" t="str">
        <f aca="false">IF(V4943="","",INDEX($N$4:$Q$4,MATCH(V4943,N4943:Q4943,0)))</f>
        <v/>
      </c>
      <c r="X4943" s="19" t="str">
        <f aca="false">IF(COUNT(N4943:Q4943)&lt;2,"",SMALL(N4943:Q4943,2))</f>
        <v/>
      </c>
      <c r="Y4943" s="26" t="str">
        <f aca="false">IF(OR(V4943="",M4943=0),"",V4943/M4943-1)</f>
        <v/>
      </c>
      <c r="Z4943" s="26" t="str">
        <f aca="false">IF(OR(V4943="",L4943=""),"",V4943/(L4943*E4943)-1)</f>
        <v/>
      </c>
      <c r="AA4943" s="16" t="str">
        <f aca="false">IF(V4943="","SEM OFERTA",IF(OR(Y4943&gt;Premissas!$B$11,Y4943&lt;Premissas!$B$12),"VERIFICAR - UNIDADE/EMBALAGEM",IF(Y4943&gt;Premissas!$B$6,"NÃO COMPRAR - REAJUSTE &gt;5%","COMPRAR")))</f>
        <v>SEM OFERTA</v>
      </c>
      <c r="AB4943" s="18" t="str">
        <f aca="false">IF(W4943="DIMEC",S4943,IF(W4943="MEDCENTRO",U4943,""))</f>
        <v/>
      </c>
      <c r="AC4943" s="18" t="n">
        <f aca="false">IF(AA4943&lt;&gt;"COMPRAR",0,IF(AB4943="",I4943,MIN(I4943,AB4943)))</f>
        <v>0</v>
      </c>
      <c r="AD4943" s="19" t="n">
        <f aca="false">IF(AC4943&gt;0,AC4943*V4943,0)</f>
        <v>0</v>
      </c>
      <c r="AE4943" s="19" t="n">
        <f aca="false">IF(AC4943&gt;0,(M4943-V4943)*AC4943,0)</f>
        <v>0</v>
      </c>
      <c r="AF4943" s="16" t="str">
        <f aca="false">IF(AA4943&lt;&gt;"COMPRAR","",IF(AB4943="",IF(X4943="","",IF(X4943-V4943&lt;0.01,"EMPATE TÉCNICO","")),IF(AB4943&lt;I4943,"ESTOQUE INSUFICIENTE",IF(X4943="","",IF(X4943-V4943&lt;0.01,"EMPATE TÉCNICO","")))))</f>
        <v/>
      </c>
      <c r="AG4943" s="16" t="s">
        <v>547</v>
      </c>
      <c r="AH4943" s="16" t="s">
        <v>2074</v>
      </c>
    </row>
    <row r="4944" customFormat="false" ht="15" hidden="false" customHeight="false" outlineLevel="0" collapsed="false">
      <c r="A4944" s="16" t="s">
        <v>15285</v>
      </c>
      <c r="B4944" s="17" t="s">
        <v>15286</v>
      </c>
      <c r="C4944" s="16" t="s">
        <v>15287</v>
      </c>
      <c r="D4944" s="16" t="s">
        <v>417</v>
      </c>
      <c r="E4944" s="18" t="n">
        <v>1</v>
      </c>
      <c r="F4944" s="16" t="s">
        <v>41</v>
      </c>
      <c r="G4944" s="18" t="n">
        <v>4</v>
      </c>
      <c r="H4944" s="16" t="n">
        <v>14.5</v>
      </c>
      <c r="I4944" s="18" t="n">
        <v>34</v>
      </c>
      <c r="J4944" s="19" t="n">
        <v>24.879375</v>
      </c>
      <c r="K4944" s="19" t="n">
        <v>24.879375</v>
      </c>
      <c r="L4944" s="19" t="n">
        <v>24.8794</v>
      </c>
      <c r="M4944" s="19" t="n">
        <f aca="false">IF(J4944&gt;0,J4944,K4944)*E4944</f>
        <v>24.879375</v>
      </c>
      <c r="N4944" s="20"/>
      <c r="O4944" s="21" t="str">
        <f aca="false">IF(R4944="","",ROUND(R4944*(1-Premissas!$B$4),4))</f>
        <v/>
      </c>
      <c r="P4944" s="22"/>
      <c r="Q4944" s="22"/>
      <c r="R4944" s="23"/>
      <c r="S4944" s="24"/>
      <c r="T4944" s="24"/>
      <c r="U4944" s="25"/>
      <c r="V4944" s="19" t="str">
        <f aca="false">IF(COUNT(N4944:Q4944)=0,"",MIN(N4944:Q4944))</f>
        <v/>
      </c>
      <c r="W4944" s="16" t="str">
        <f aca="false">IF(V4944="","",INDEX($N$4:$Q$4,MATCH(V4944,N4944:Q4944,0)))</f>
        <v/>
      </c>
      <c r="X4944" s="19" t="str">
        <f aca="false">IF(COUNT(N4944:Q4944)&lt;2,"",SMALL(N4944:Q4944,2))</f>
        <v/>
      </c>
      <c r="Y4944" s="26" t="str">
        <f aca="false">IF(OR(V4944="",M4944=0),"",V4944/M4944-1)</f>
        <v/>
      </c>
      <c r="Z4944" s="26" t="str">
        <f aca="false">IF(OR(V4944="",L4944=""),"",V4944/(L4944*E4944)-1)</f>
        <v/>
      </c>
      <c r="AA4944" s="16" t="str">
        <f aca="false">IF(V4944="","SEM OFERTA",IF(OR(Y4944&gt;Premissas!$B$11,Y4944&lt;Premissas!$B$12),"VERIFICAR - UNIDADE/EMBALAGEM",IF(Y4944&gt;Premissas!$B$6,"NÃO COMPRAR - REAJUSTE &gt;5%","COMPRAR")))</f>
        <v>SEM OFERTA</v>
      </c>
      <c r="AB4944" s="18" t="str">
        <f aca="false">IF(W4944="DIMEC",S4944,IF(W4944="MEDCENTRO",U4944,""))</f>
        <v/>
      </c>
      <c r="AC4944" s="18" t="n">
        <f aca="false">IF(AA4944&lt;&gt;"COMPRAR",0,IF(AB4944="",I4944,MIN(I4944,AB4944)))</f>
        <v>0</v>
      </c>
      <c r="AD4944" s="19" t="n">
        <f aca="false">IF(AC4944&gt;0,AC4944*V4944,0)</f>
        <v>0</v>
      </c>
      <c r="AE4944" s="19" t="n">
        <f aca="false">IF(AC4944&gt;0,(M4944-V4944)*AC4944,0)</f>
        <v>0</v>
      </c>
      <c r="AF4944" s="16" t="str">
        <f aca="false">IF(AA4944&lt;&gt;"COMPRAR","",IF(AB4944="",IF(X4944="","",IF(X4944-V4944&lt;0.01,"EMPATE TÉCNICO","")),IF(AB4944&lt;I4944,"ESTOQUE INSUFICIENTE",IF(X4944="","",IF(X4944-V4944&lt;0.01,"EMPATE TÉCNICO","")))))</f>
        <v/>
      </c>
      <c r="AG4944" s="16" t="s">
        <v>547</v>
      </c>
      <c r="AH4944" s="16" t="s">
        <v>2074</v>
      </c>
    </row>
    <row r="4945" customFormat="false" ht="15" hidden="false" customHeight="false" outlineLevel="0" collapsed="false">
      <c r="A4945" s="16" t="s">
        <v>15288</v>
      </c>
      <c r="B4945" s="17" t="s">
        <v>15289</v>
      </c>
      <c r="C4945" s="16" t="s">
        <v>15290</v>
      </c>
      <c r="D4945" s="16" t="s">
        <v>417</v>
      </c>
      <c r="E4945" s="18" t="n">
        <v>1</v>
      </c>
      <c r="F4945" s="16" t="s">
        <v>42</v>
      </c>
      <c r="G4945" s="18" t="n">
        <v>2</v>
      </c>
      <c r="H4945" s="16" t="n">
        <v>1.6</v>
      </c>
      <c r="I4945" s="18" t="n">
        <v>3</v>
      </c>
      <c r="J4945" s="19" t="n">
        <v>30.87</v>
      </c>
      <c r="K4945" s="19" t="n">
        <v>30.87</v>
      </c>
      <c r="L4945" s="19" t="n">
        <v>30.87</v>
      </c>
      <c r="M4945" s="19" t="n">
        <f aca="false">IF(J4945&gt;0,J4945,K4945)*E4945</f>
        <v>30.87</v>
      </c>
      <c r="N4945" s="20"/>
      <c r="O4945" s="21" t="str">
        <f aca="false">IF(R4945="","",ROUND(R4945*(1-Premissas!$B$4),4))</f>
        <v/>
      </c>
      <c r="P4945" s="22"/>
      <c r="Q4945" s="22"/>
      <c r="R4945" s="23"/>
      <c r="S4945" s="24"/>
      <c r="T4945" s="24"/>
      <c r="U4945" s="25"/>
      <c r="V4945" s="19" t="str">
        <f aca="false">IF(COUNT(N4945:Q4945)=0,"",MIN(N4945:Q4945))</f>
        <v/>
      </c>
      <c r="W4945" s="16" t="str">
        <f aca="false">IF(V4945="","",INDEX($N$4:$Q$4,MATCH(V4945,N4945:Q4945,0)))</f>
        <v/>
      </c>
      <c r="X4945" s="19" t="str">
        <f aca="false">IF(COUNT(N4945:Q4945)&lt;2,"",SMALL(N4945:Q4945,2))</f>
        <v/>
      </c>
      <c r="Y4945" s="26" t="str">
        <f aca="false">IF(OR(V4945="",M4945=0),"",V4945/M4945-1)</f>
        <v/>
      </c>
      <c r="Z4945" s="26" t="str">
        <f aca="false">IF(OR(V4945="",L4945=""),"",V4945/(L4945*E4945)-1)</f>
        <v/>
      </c>
      <c r="AA4945" s="16" t="str">
        <f aca="false">IF(V4945="","SEM OFERTA",IF(OR(Y4945&gt;Premissas!$B$11,Y4945&lt;Premissas!$B$12),"VERIFICAR - UNIDADE/EMBALAGEM",IF(Y4945&gt;Premissas!$B$6,"NÃO COMPRAR - REAJUSTE &gt;5%","COMPRAR")))</f>
        <v>SEM OFERTA</v>
      </c>
      <c r="AB4945" s="18" t="str">
        <f aca="false">IF(W4945="DIMEC",S4945,IF(W4945="MEDCENTRO",U4945,""))</f>
        <v/>
      </c>
      <c r="AC4945" s="18" t="n">
        <f aca="false">IF(AA4945&lt;&gt;"COMPRAR",0,IF(AB4945="",I4945,MIN(I4945,AB4945)))</f>
        <v>0</v>
      </c>
      <c r="AD4945" s="19" t="n">
        <f aca="false">IF(AC4945&gt;0,AC4945*V4945,0)</f>
        <v>0</v>
      </c>
      <c r="AE4945" s="19" t="n">
        <f aca="false">IF(AC4945&gt;0,(M4945-V4945)*AC4945,0)</f>
        <v>0</v>
      </c>
      <c r="AF4945" s="16" t="str">
        <f aca="false">IF(AA4945&lt;&gt;"COMPRAR","",IF(AB4945="",IF(X4945="","",IF(X4945-V4945&lt;0.01,"EMPATE TÉCNICO","")),IF(AB4945&lt;I4945,"ESTOQUE INSUFICIENTE",IF(X4945="","",IF(X4945-V4945&lt;0.01,"EMPATE TÉCNICO","")))))</f>
        <v/>
      </c>
      <c r="AG4945" s="16" t="s">
        <v>547</v>
      </c>
      <c r="AH4945" s="16" t="s">
        <v>2074</v>
      </c>
    </row>
    <row r="4946" customFormat="false" ht="15" hidden="false" customHeight="false" outlineLevel="0" collapsed="false">
      <c r="A4946" s="16" t="s">
        <v>15291</v>
      </c>
      <c r="B4946" s="17" t="s">
        <v>15292</v>
      </c>
      <c r="C4946" s="16" t="s">
        <v>15293</v>
      </c>
      <c r="D4946" s="16" t="s">
        <v>15263</v>
      </c>
      <c r="E4946" s="18" t="n">
        <v>1</v>
      </c>
      <c r="F4946" s="16" t="s">
        <v>41</v>
      </c>
      <c r="G4946" s="18" t="n">
        <v>6</v>
      </c>
      <c r="H4946" s="16" t="n">
        <v>4.3</v>
      </c>
      <c r="I4946" s="18" t="n">
        <v>6</v>
      </c>
      <c r="J4946" s="19" t="n">
        <v>48.1666666666667</v>
      </c>
      <c r="K4946" s="19" t="n">
        <v>48.1666666666667</v>
      </c>
      <c r="L4946" s="19" t="n">
        <v>48.1667</v>
      </c>
      <c r="M4946" s="19" t="n">
        <f aca="false">IF(J4946&gt;0,J4946,K4946)*E4946</f>
        <v>48.1666666666667</v>
      </c>
      <c r="N4946" s="20"/>
      <c r="O4946" s="21" t="str">
        <f aca="false">IF(R4946="","",ROUND(R4946*(1-Premissas!$B$4),4))</f>
        <v/>
      </c>
      <c r="P4946" s="22"/>
      <c r="Q4946" s="22"/>
      <c r="R4946" s="23"/>
      <c r="S4946" s="24"/>
      <c r="T4946" s="24"/>
      <c r="U4946" s="25"/>
      <c r="V4946" s="19" t="str">
        <f aca="false">IF(COUNT(N4946:Q4946)=0,"",MIN(N4946:Q4946))</f>
        <v/>
      </c>
      <c r="W4946" s="16" t="str">
        <f aca="false">IF(V4946="","",INDEX($N$4:$Q$4,MATCH(V4946,N4946:Q4946,0)))</f>
        <v/>
      </c>
      <c r="X4946" s="19" t="str">
        <f aca="false">IF(COUNT(N4946:Q4946)&lt;2,"",SMALL(N4946:Q4946,2))</f>
        <v/>
      </c>
      <c r="Y4946" s="26" t="str">
        <f aca="false">IF(OR(V4946="",M4946=0),"",V4946/M4946-1)</f>
        <v/>
      </c>
      <c r="Z4946" s="26" t="str">
        <f aca="false">IF(OR(V4946="",L4946=""),"",V4946/(L4946*E4946)-1)</f>
        <v/>
      </c>
      <c r="AA4946" s="16" t="str">
        <f aca="false">IF(V4946="","SEM OFERTA",IF(OR(Y4946&gt;Premissas!$B$11,Y4946&lt;Premissas!$B$12),"VERIFICAR - UNIDADE/EMBALAGEM",IF(Y4946&gt;Premissas!$B$6,"NÃO COMPRAR - REAJUSTE &gt;5%","COMPRAR")))</f>
        <v>SEM OFERTA</v>
      </c>
      <c r="AB4946" s="18" t="str">
        <f aca="false">IF(W4946="DIMEC",S4946,IF(W4946="MEDCENTRO",U4946,""))</f>
        <v/>
      </c>
      <c r="AC4946" s="18" t="n">
        <f aca="false">IF(AA4946&lt;&gt;"COMPRAR",0,IF(AB4946="",I4946,MIN(I4946,AB4946)))</f>
        <v>0</v>
      </c>
      <c r="AD4946" s="19" t="n">
        <f aca="false">IF(AC4946&gt;0,AC4946*V4946,0)</f>
        <v>0</v>
      </c>
      <c r="AE4946" s="19" t="n">
        <f aca="false">IF(AC4946&gt;0,(M4946-V4946)*AC4946,0)</f>
        <v>0</v>
      </c>
      <c r="AF4946" s="16" t="str">
        <f aca="false">IF(AA4946&lt;&gt;"COMPRAR","",IF(AB4946="",IF(X4946="","",IF(X4946-V4946&lt;0.01,"EMPATE TÉCNICO","")),IF(AB4946&lt;I4946,"ESTOQUE INSUFICIENTE",IF(X4946="","",IF(X4946-V4946&lt;0.01,"EMPATE TÉCNICO","")))))</f>
        <v/>
      </c>
      <c r="AG4946" s="16" t="s">
        <v>547</v>
      </c>
      <c r="AH4946" s="16" t="s">
        <v>2074</v>
      </c>
    </row>
    <row r="4947" customFormat="false" ht="15" hidden="false" customHeight="false" outlineLevel="0" collapsed="false">
      <c r="A4947" s="16" t="s">
        <v>15294</v>
      </c>
      <c r="B4947" s="17" t="s">
        <v>15295</v>
      </c>
      <c r="C4947" s="16" t="s">
        <v>15296</v>
      </c>
      <c r="D4947" s="16" t="s">
        <v>380</v>
      </c>
      <c r="E4947" s="18" t="n">
        <v>1</v>
      </c>
      <c r="F4947" s="16" t="s">
        <v>41</v>
      </c>
      <c r="G4947" s="18" t="n">
        <v>1</v>
      </c>
      <c r="H4947" s="16" t="n">
        <v>1</v>
      </c>
      <c r="I4947" s="18" t="n">
        <v>2</v>
      </c>
      <c r="J4947" s="19" t="n">
        <v>35.342</v>
      </c>
      <c r="K4947" s="19" t="n">
        <v>35.342</v>
      </c>
      <c r="L4947" s="19" t="n">
        <v>35.342</v>
      </c>
      <c r="M4947" s="19" t="n">
        <f aca="false">IF(J4947&gt;0,J4947,K4947)*E4947</f>
        <v>35.342</v>
      </c>
      <c r="N4947" s="20"/>
      <c r="O4947" s="21" t="str">
        <f aca="false">IF(R4947="","",ROUND(R4947*(1-Premissas!$B$4),4))</f>
        <v/>
      </c>
      <c r="P4947" s="22"/>
      <c r="Q4947" s="22"/>
      <c r="R4947" s="23"/>
      <c r="S4947" s="24"/>
      <c r="T4947" s="24"/>
      <c r="U4947" s="25"/>
      <c r="V4947" s="19" t="str">
        <f aca="false">IF(COUNT(N4947:Q4947)=0,"",MIN(N4947:Q4947))</f>
        <v/>
      </c>
      <c r="W4947" s="16" t="str">
        <f aca="false">IF(V4947="","",INDEX($N$4:$Q$4,MATCH(V4947,N4947:Q4947,0)))</f>
        <v/>
      </c>
      <c r="X4947" s="19" t="str">
        <f aca="false">IF(COUNT(N4947:Q4947)&lt;2,"",SMALL(N4947:Q4947,2))</f>
        <v/>
      </c>
      <c r="Y4947" s="26" t="str">
        <f aca="false">IF(OR(V4947="",M4947=0),"",V4947/M4947-1)</f>
        <v/>
      </c>
      <c r="Z4947" s="26" t="str">
        <f aca="false">IF(OR(V4947="",L4947=""),"",V4947/(L4947*E4947)-1)</f>
        <v/>
      </c>
      <c r="AA4947" s="16" t="str">
        <f aca="false">IF(V4947="","SEM OFERTA",IF(OR(Y4947&gt;Premissas!$B$11,Y4947&lt;Premissas!$B$12),"VERIFICAR - UNIDADE/EMBALAGEM",IF(Y4947&gt;Premissas!$B$6,"NÃO COMPRAR - REAJUSTE &gt;5%","COMPRAR")))</f>
        <v>SEM OFERTA</v>
      </c>
      <c r="AB4947" s="18" t="str">
        <f aca="false">IF(W4947="DIMEC",S4947,IF(W4947="MEDCENTRO",U4947,""))</f>
        <v/>
      </c>
      <c r="AC4947" s="18" t="n">
        <f aca="false">IF(AA4947&lt;&gt;"COMPRAR",0,IF(AB4947="",I4947,MIN(I4947,AB4947)))</f>
        <v>0</v>
      </c>
      <c r="AD4947" s="19" t="n">
        <f aca="false">IF(AC4947&gt;0,AC4947*V4947,0)</f>
        <v>0</v>
      </c>
      <c r="AE4947" s="19" t="n">
        <f aca="false">IF(AC4947&gt;0,(M4947-V4947)*AC4947,0)</f>
        <v>0</v>
      </c>
      <c r="AF4947" s="16" t="str">
        <f aca="false">IF(AA4947&lt;&gt;"COMPRAR","",IF(AB4947="",IF(X4947="","",IF(X4947-V4947&lt;0.01,"EMPATE TÉCNICO","")),IF(AB4947&lt;I4947,"ESTOQUE INSUFICIENTE",IF(X4947="","",IF(X4947-V4947&lt;0.01,"EMPATE TÉCNICO","")))))</f>
        <v/>
      </c>
      <c r="AG4947" s="16" t="s">
        <v>547</v>
      </c>
      <c r="AH4947" s="16" t="s">
        <v>2074</v>
      </c>
    </row>
    <row r="4948" customFormat="false" ht="15" hidden="false" customHeight="false" outlineLevel="0" collapsed="false">
      <c r="A4948" s="16" t="s">
        <v>15297</v>
      </c>
      <c r="B4948" s="17" t="s">
        <v>15298</v>
      </c>
      <c r="C4948" s="16" t="s">
        <v>15299</v>
      </c>
      <c r="D4948" s="16" t="s">
        <v>13336</v>
      </c>
      <c r="E4948" s="18" t="n">
        <v>1</v>
      </c>
      <c r="F4948" s="16" t="s">
        <v>43</v>
      </c>
      <c r="G4948" s="18" t="n">
        <v>1</v>
      </c>
      <c r="H4948" s="16" t="n">
        <v>0.5</v>
      </c>
      <c r="I4948" s="18" t="n">
        <v>1</v>
      </c>
      <c r="J4948" s="19" t="n">
        <v>25.04</v>
      </c>
      <c r="K4948" s="19" t="n">
        <v>25.04</v>
      </c>
      <c r="L4948" s="19" t="n">
        <v>25.04</v>
      </c>
      <c r="M4948" s="19" t="n">
        <f aca="false">IF(J4948&gt;0,J4948,K4948)*E4948</f>
        <v>25.04</v>
      </c>
      <c r="N4948" s="20"/>
      <c r="O4948" s="21" t="str">
        <f aca="false">IF(R4948="","",ROUND(R4948*(1-Premissas!$B$4),4))</f>
        <v/>
      </c>
      <c r="P4948" s="22"/>
      <c r="Q4948" s="22"/>
      <c r="R4948" s="23"/>
      <c r="S4948" s="24"/>
      <c r="T4948" s="24"/>
      <c r="U4948" s="25"/>
      <c r="V4948" s="19" t="str">
        <f aca="false">IF(COUNT(N4948:Q4948)=0,"",MIN(N4948:Q4948))</f>
        <v/>
      </c>
      <c r="W4948" s="16" t="str">
        <f aca="false">IF(V4948="","",INDEX($N$4:$Q$4,MATCH(V4948,N4948:Q4948,0)))</f>
        <v/>
      </c>
      <c r="X4948" s="19" t="str">
        <f aca="false">IF(COUNT(N4948:Q4948)&lt;2,"",SMALL(N4948:Q4948,2))</f>
        <v/>
      </c>
      <c r="Y4948" s="26" t="str">
        <f aca="false">IF(OR(V4948="",M4948=0),"",V4948/M4948-1)</f>
        <v/>
      </c>
      <c r="Z4948" s="26" t="str">
        <f aca="false">IF(OR(V4948="",L4948=""),"",V4948/(L4948*E4948)-1)</f>
        <v/>
      </c>
      <c r="AA4948" s="16" t="str">
        <f aca="false">IF(V4948="","SEM OFERTA",IF(OR(Y4948&gt;Premissas!$B$11,Y4948&lt;Premissas!$B$12),"VERIFICAR - UNIDADE/EMBALAGEM",IF(Y4948&gt;Premissas!$B$6,"NÃO COMPRAR - REAJUSTE &gt;5%","COMPRAR")))</f>
        <v>SEM OFERTA</v>
      </c>
      <c r="AB4948" s="18" t="str">
        <f aca="false">IF(W4948="DIMEC",S4948,IF(W4948="MEDCENTRO",U4948,""))</f>
        <v/>
      </c>
      <c r="AC4948" s="18" t="n">
        <f aca="false">IF(AA4948&lt;&gt;"COMPRAR",0,IF(AB4948="",I4948,MIN(I4948,AB4948)))</f>
        <v>0</v>
      </c>
      <c r="AD4948" s="19" t="n">
        <f aca="false">IF(AC4948&gt;0,AC4948*V4948,0)</f>
        <v>0</v>
      </c>
      <c r="AE4948" s="19" t="n">
        <f aca="false">IF(AC4948&gt;0,(M4948-V4948)*AC4948,0)</f>
        <v>0</v>
      </c>
      <c r="AF4948" s="16" t="str">
        <f aca="false">IF(AA4948&lt;&gt;"COMPRAR","",IF(AB4948="",IF(X4948="","",IF(X4948-V4948&lt;0.01,"EMPATE TÉCNICO","")),IF(AB4948&lt;I4948,"ESTOQUE INSUFICIENTE",IF(X4948="","",IF(X4948-V4948&lt;0.01,"EMPATE TÉCNICO","")))))</f>
        <v/>
      </c>
      <c r="AG4948" s="16" t="s">
        <v>547</v>
      </c>
      <c r="AH4948" s="16" t="s">
        <v>2074</v>
      </c>
    </row>
    <row r="4949" customFormat="false" ht="15" hidden="false" customHeight="false" outlineLevel="0" collapsed="false">
      <c r="A4949" s="16" t="s">
        <v>15300</v>
      </c>
      <c r="B4949" s="17" t="s">
        <v>15301</v>
      </c>
      <c r="C4949" s="16" t="s">
        <v>15302</v>
      </c>
      <c r="D4949" s="16" t="s">
        <v>7540</v>
      </c>
      <c r="E4949" s="18" t="n">
        <v>1</v>
      </c>
      <c r="F4949" s="16" t="s">
        <v>43</v>
      </c>
      <c r="G4949" s="18" t="n">
        <v>0</v>
      </c>
      <c r="H4949" s="16" t="n">
        <v>0.2</v>
      </c>
      <c r="I4949" s="18" t="n">
        <v>1</v>
      </c>
      <c r="J4949" s="19" t="n">
        <v>15.8</v>
      </c>
      <c r="K4949" s="19" t="n">
        <v>15.8</v>
      </c>
      <c r="L4949" s="19" t="n">
        <v>15.8</v>
      </c>
      <c r="M4949" s="19" t="n">
        <f aca="false">IF(J4949&gt;0,J4949,K4949)*E4949</f>
        <v>15.8</v>
      </c>
      <c r="N4949" s="20"/>
      <c r="O4949" s="21" t="str">
        <f aca="false">IF(R4949="","",ROUND(R4949*(1-Premissas!$B$4),4))</f>
        <v/>
      </c>
      <c r="P4949" s="22"/>
      <c r="Q4949" s="22"/>
      <c r="R4949" s="23"/>
      <c r="S4949" s="24"/>
      <c r="T4949" s="24"/>
      <c r="U4949" s="25"/>
      <c r="V4949" s="19" t="str">
        <f aca="false">IF(COUNT(N4949:Q4949)=0,"",MIN(N4949:Q4949))</f>
        <v/>
      </c>
      <c r="W4949" s="16" t="str">
        <f aca="false">IF(V4949="","",INDEX($N$4:$Q$4,MATCH(V4949,N4949:Q4949,0)))</f>
        <v/>
      </c>
      <c r="X4949" s="19" t="str">
        <f aca="false">IF(COUNT(N4949:Q4949)&lt;2,"",SMALL(N4949:Q4949,2))</f>
        <v/>
      </c>
      <c r="Y4949" s="26" t="str">
        <f aca="false">IF(OR(V4949="",M4949=0),"",V4949/M4949-1)</f>
        <v/>
      </c>
      <c r="Z4949" s="26" t="str">
        <f aca="false">IF(OR(V4949="",L4949=""),"",V4949/(L4949*E4949)-1)</f>
        <v/>
      </c>
      <c r="AA4949" s="16" t="str">
        <f aca="false">IF(V4949="","SEM OFERTA",IF(OR(Y4949&gt;Premissas!$B$11,Y4949&lt;Premissas!$B$12),"VERIFICAR - UNIDADE/EMBALAGEM",IF(Y4949&gt;Premissas!$B$6,"NÃO COMPRAR - REAJUSTE &gt;5%","COMPRAR")))</f>
        <v>SEM OFERTA</v>
      </c>
      <c r="AB4949" s="18" t="str">
        <f aca="false">IF(W4949="DIMEC",S4949,IF(W4949="MEDCENTRO",U4949,""))</f>
        <v/>
      </c>
      <c r="AC4949" s="18" t="n">
        <f aca="false">IF(AA4949&lt;&gt;"COMPRAR",0,IF(AB4949="",I4949,MIN(I4949,AB4949)))</f>
        <v>0</v>
      </c>
      <c r="AD4949" s="19" t="n">
        <f aca="false">IF(AC4949&gt;0,AC4949*V4949,0)</f>
        <v>0</v>
      </c>
      <c r="AE4949" s="19" t="n">
        <f aca="false">IF(AC4949&gt;0,(M4949-V4949)*AC4949,0)</f>
        <v>0</v>
      </c>
      <c r="AF4949" s="16" t="str">
        <f aca="false">IF(AA4949&lt;&gt;"COMPRAR","",IF(AB4949="",IF(X4949="","",IF(X4949-V4949&lt;0.01,"EMPATE TÉCNICO","")),IF(AB4949&lt;I4949,"ESTOQUE INSUFICIENTE",IF(X4949="","",IF(X4949-V4949&lt;0.01,"EMPATE TÉCNICO","")))))</f>
        <v/>
      </c>
      <c r="AG4949" s="16" t="s">
        <v>547</v>
      </c>
      <c r="AH4949" s="16" t="s">
        <v>2074</v>
      </c>
    </row>
    <row r="4950" customFormat="false" ht="15" hidden="false" customHeight="false" outlineLevel="0" collapsed="false">
      <c r="A4950" s="16" t="s">
        <v>15303</v>
      </c>
      <c r="B4950" s="17" t="s">
        <v>15304</v>
      </c>
      <c r="C4950" s="16" t="s">
        <v>15305</v>
      </c>
      <c r="D4950" s="16" t="s">
        <v>15034</v>
      </c>
      <c r="E4950" s="18" t="n">
        <v>1</v>
      </c>
      <c r="F4950" s="16" t="s">
        <v>41</v>
      </c>
      <c r="G4950" s="18" t="n">
        <v>15</v>
      </c>
      <c r="H4950" s="16" t="n">
        <v>8.5</v>
      </c>
      <c r="I4950" s="18" t="n">
        <v>7</v>
      </c>
      <c r="J4950" s="19" t="n">
        <v>16.873125</v>
      </c>
      <c r="K4950" s="19" t="n">
        <v>16.873125</v>
      </c>
      <c r="L4950" s="19" t="n">
        <v>16.8731</v>
      </c>
      <c r="M4950" s="19" t="n">
        <f aca="false">IF(J4950&gt;0,J4950,K4950)*E4950</f>
        <v>16.873125</v>
      </c>
      <c r="N4950" s="20"/>
      <c r="O4950" s="21" t="str">
        <f aca="false">IF(R4950="","",ROUND(R4950*(1-Premissas!$B$4),4))</f>
        <v/>
      </c>
      <c r="P4950" s="22"/>
      <c r="Q4950" s="22"/>
      <c r="R4950" s="23"/>
      <c r="S4950" s="24"/>
      <c r="T4950" s="24"/>
      <c r="U4950" s="25"/>
      <c r="V4950" s="19" t="str">
        <f aca="false">IF(COUNT(N4950:Q4950)=0,"",MIN(N4950:Q4950))</f>
        <v/>
      </c>
      <c r="W4950" s="16" t="str">
        <f aca="false">IF(V4950="","",INDEX($N$4:$Q$4,MATCH(V4950,N4950:Q4950,0)))</f>
        <v/>
      </c>
      <c r="X4950" s="19" t="str">
        <f aca="false">IF(COUNT(N4950:Q4950)&lt;2,"",SMALL(N4950:Q4950,2))</f>
        <v/>
      </c>
      <c r="Y4950" s="26" t="str">
        <f aca="false">IF(OR(V4950="",M4950=0),"",V4950/M4950-1)</f>
        <v/>
      </c>
      <c r="Z4950" s="26" t="str">
        <f aca="false">IF(OR(V4950="",L4950=""),"",V4950/(L4950*E4950)-1)</f>
        <v/>
      </c>
      <c r="AA4950" s="16" t="str">
        <f aca="false">IF(V4950="","SEM OFERTA",IF(OR(Y4950&gt;Premissas!$B$11,Y4950&lt;Premissas!$B$12),"VERIFICAR - UNIDADE/EMBALAGEM",IF(Y4950&gt;Premissas!$B$6,"NÃO COMPRAR - REAJUSTE &gt;5%","COMPRAR")))</f>
        <v>SEM OFERTA</v>
      </c>
      <c r="AB4950" s="18" t="str">
        <f aca="false">IF(W4950="DIMEC",S4950,IF(W4950="MEDCENTRO",U4950,""))</f>
        <v/>
      </c>
      <c r="AC4950" s="18" t="n">
        <f aca="false">IF(AA4950&lt;&gt;"COMPRAR",0,IF(AB4950="",I4950,MIN(I4950,AB4950)))</f>
        <v>0</v>
      </c>
      <c r="AD4950" s="19" t="n">
        <f aca="false">IF(AC4950&gt;0,AC4950*V4950,0)</f>
        <v>0</v>
      </c>
      <c r="AE4950" s="19" t="n">
        <f aca="false">IF(AC4950&gt;0,(M4950-V4950)*AC4950,0)</f>
        <v>0</v>
      </c>
      <c r="AF4950" s="16" t="str">
        <f aca="false">IF(AA4950&lt;&gt;"COMPRAR","",IF(AB4950="",IF(X4950="","",IF(X4950-V4950&lt;0.01,"EMPATE TÉCNICO","")),IF(AB4950&lt;I4950,"ESTOQUE INSUFICIENTE",IF(X4950="","",IF(X4950-V4950&lt;0.01,"EMPATE TÉCNICO","")))))</f>
        <v/>
      </c>
      <c r="AG4950" s="16" t="s">
        <v>547</v>
      </c>
      <c r="AH4950" s="16" t="s">
        <v>2074</v>
      </c>
    </row>
    <row r="4951" customFormat="false" ht="15" hidden="false" customHeight="false" outlineLevel="0" collapsed="false">
      <c r="A4951" s="16" t="s">
        <v>15306</v>
      </c>
      <c r="B4951" s="17" t="s">
        <v>15307</v>
      </c>
      <c r="C4951" s="16" t="s">
        <v>15308</v>
      </c>
      <c r="D4951" s="16" t="s">
        <v>15034</v>
      </c>
      <c r="E4951" s="18" t="n">
        <v>1</v>
      </c>
      <c r="F4951" s="16" t="s">
        <v>41</v>
      </c>
      <c r="G4951" s="18" t="n">
        <v>8</v>
      </c>
      <c r="H4951" s="16" t="n">
        <v>3.7</v>
      </c>
      <c r="I4951" s="18" t="n">
        <v>2</v>
      </c>
      <c r="J4951" s="19" t="n">
        <v>27.25</v>
      </c>
      <c r="K4951" s="19" t="n">
        <v>27.25</v>
      </c>
      <c r="L4951" s="19" t="n">
        <v>27.2467</v>
      </c>
      <c r="M4951" s="19" t="n">
        <f aca="false">IF(J4951&gt;0,J4951,K4951)*E4951</f>
        <v>27.25</v>
      </c>
      <c r="N4951" s="20"/>
      <c r="O4951" s="21" t="str">
        <f aca="false">IF(R4951="","",ROUND(R4951*(1-Premissas!$B$4),4))</f>
        <v/>
      </c>
      <c r="P4951" s="22"/>
      <c r="Q4951" s="22"/>
      <c r="R4951" s="23"/>
      <c r="S4951" s="24"/>
      <c r="T4951" s="24"/>
      <c r="U4951" s="25"/>
      <c r="V4951" s="19" t="str">
        <f aca="false">IF(COUNT(N4951:Q4951)=0,"",MIN(N4951:Q4951))</f>
        <v/>
      </c>
      <c r="W4951" s="16" t="str">
        <f aca="false">IF(V4951="","",INDEX($N$4:$Q$4,MATCH(V4951,N4951:Q4951,0)))</f>
        <v/>
      </c>
      <c r="X4951" s="19" t="str">
        <f aca="false">IF(COUNT(N4951:Q4951)&lt;2,"",SMALL(N4951:Q4951,2))</f>
        <v/>
      </c>
      <c r="Y4951" s="26" t="str">
        <f aca="false">IF(OR(V4951="",M4951=0),"",V4951/M4951-1)</f>
        <v/>
      </c>
      <c r="Z4951" s="26" t="str">
        <f aca="false">IF(OR(V4951="",L4951=""),"",V4951/(L4951*E4951)-1)</f>
        <v/>
      </c>
      <c r="AA4951" s="16" t="str">
        <f aca="false">IF(V4951="","SEM OFERTA",IF(OR(Y4951&gt;Premissas!$B$11,Y4951&lt;Premissas!$B$12),"VERIFICAR - UNIDADE/EMBALAGEM",IF(Y4951&gt;Premissas!$B$6,"NÃO COMPRAR - REAJUSTE &gt;5%","COMPRAR")))</f>
        <v>SEM OFERTA</v>
      </c>
      <c r="AB4951" s="18" t="str">
        <f aca="false">IF(W4951="DIMEC",S4951,IF(W4951="MEDCENTRO",U4951,""))</f>
        <v/>
      </c>
      <c r="AC4951" s="18" t="n">
        <f aca="false">IF(AA4951&lt;&gt;"COMPRAR",0,IF(AB4951="",I4951,MIN(I4951,AB4951)))</f>
        <v>0</v>
      </c>
      <c r="AD4951" s="19" t="n">
        <f aca="false">IF(AC4951&gt;0,AC4951*V4951,0)</f>
        <v>0</v>
      </c>
      <c r="AE4951" s="19" t="n">
        <f aca="false">IF(AC4951&gt;0,(M4951-V4951)*AC4951,0)</f>
        <v>0</v>
      </c>
      <c r="AF4951" s="16" t="str">
        <f aca="false">IF(AA4951&lt;&gt;"COMPRAR","",IF(AB4951="",IF(X4951="","",IF(X4951-V4951&lt;0.01,"EMPATE TÉCNICO","")),IF(AB4951&lt;I4951,"ESTOQUE INSUFICIENTE",IF(X4951="","",IF(X4951-V4951&lt;0.01,"EMPATE TÉCNICO","")))))</f>
        <v/>
      </c>
      <c r="AG4951" s="16" t="s">
        <v>547</v>
      </c>
      <c r="AH4951" s="16" t="s">
        <v>2074</v>
      </c>
    </row>
    <row r="4952" customFormat="false" ht="15" hidden="false" customHeight="false" outlineLevel="0" collapsed="false">
      <c r="A4952" s="16" t="s">
        <v>15309</v>
      </c>
      <c r="B4952" s="17" t="s">
        <v>15310</v>
      </c>
      <c r="C4952" s="16" t="s">
        <v>15311</v>
      </c>
      <c r="D4952" s="16" t="s">
        <v>417</v>
      </c>
      <c r="E4952" s="18" t="n">
        <v>1</v>
      </c>
      <c r="F4952" s="16" t="s">
        <v>42</v>
      </c>
      <c r="G4952" s="18" t="n">
        <v>1</v>
      </c>
      <c r="H4952" s="16" t="n">
        <v>1.4</v>
      </c>
      <c r="I4952" s="18" t="n">
        <v>3</v>
      </c>
      <c r="J4952" s="19" t="n">
        <v>28</v>
      </c>
      <c r="K4952" s="19" t="n">
        <v>28</v>
      </c>
      <c r="L4952" s="19" t="n">
        <v>28</v>
      </c>
      <c r="M4952" s="19" t="n">
        <f aca="false">IF(J4952&gt;0,J4952,K4952)*E4952</f>
        <v>28</v>
      </c>
      <c r="N4952" s="20"/>
      <c r="O4952" s="21" t="str">
        <f aca="false">IF(R4952="","",ROUND(R4952*(1-Premissas!$B$4),4))</f>
        <v/>
      </c>
      <c r="P4952" s="22"/>
      <c r="Q4952" s="22"/>
      <c r="R4952" s="23"/>
      <c r="S4952" s="24"/>
      <c r="T4952" s="24"/>
      <c r="U4952" s="25"/>
      <c r="V4952" s="19" t="str">
        <f aca="false">IF(COUNT(N4952:Q4952)=0,"",MIN(N4952:Q4952))</f>
        <v/>
      </c>
      <c r="W4952" s="16" t="str">
        <f aca="false">IF(V4952="","",INDEX($N$4:$Q$4,MATCH(V4952,N4952:Q4952,0)))</f>
        <v/>
      </c>
      <c r="X4952" s="19" t="str">
        <f aca="false">IF(COUNT(N4952:Q4952)&lt;2,"",SMALL(N4952:Q4952,2))</f>
        <v/>
      </c>
      <c r="Y4952" s="26" t="str">
        <f aca="false">IF(OR(V4952="",M4952=0),"",V4952/M4952-1)</f>
        <v/>
      </c>
      <c r="Z4952" s="26" t="str">
        <f aca="false">IF(OR(V4952="",L4952=""),"",V4952/(L4952*E4952)-1)</f>
        <v/>
      </c>
      <c r="AA4952" s="16" t="str">
        <f aca="false">IF(V4952="","SEM OFERTA",IF(OR(Y4952&gt;Premissas!$B$11,Y4952&lt;Premissas!$B$12),"VERIFICAR - UNIDADE/EMBALAGEM",IF(Y4952&gt;Premissas!$B$6,"NÃO COMPRAR - REAJUSTE &gt;5%","COMPRAR")))</f>
        <v>SEM OFERTA</v>
      </c>
      <c r="AB4952" s="18" t="str">
        <f aca="false">IF(W4952="DIMEC",S4952,IF(W4952="MEDCENTRO",U4952,""))</f>
        <v/>
      </c>
      <c r="AC4952" s="18" t="n">
        <f aca="false">IF(AA4952&lt;&gt;"COMPRAR",0,IF(AB4952="",I4952,MIN(I4952,AB4952)))</f>
        <v>0</v>
      </c>
      <c r="AD4952" s="19" t="n">
        <f aca="false">IF(AC4952&gt;0,AC4952*V4952,0)</f>
        <v>0</v>
      </c>
      <c r="AE4952" s="19" t="n">
        <f aca="false">IF(AC4952&gt;0,(M4952-V4952)*AC4952,0)</f>
        <v>0</v>
      </c>
      <c r="AF4952" s="16" t="str">
        <f aca="false">IF(AA4952&lt;&gt;"COMPRAR","",IF(AB4952="",IF(X4952="","",IF(X4952-V4952&lt;0.01,"EMPATE TÉCNICO","")),IF(AB4952&lt;I4952,"ESTOQUE INSUFICIENTE",IF(X4952="","",IF(X4952-V4952&lt;0.01,"EMPATE TÉCNICO","")))))</f>
        <v/>
      </c>
      <c r="AG4952" s="16" t="s">
        <v>547</v>
      </c>
      <c r="AH4952" s="16" t="s">
        <v>2074</v>
      </c>
    </row>
    <row r="4953" customFormat="false" ht="15" hidden="false" customHeight="false" outlineLevel="0" collapsed="false">
      <c r="A4953" s="16" t="s">
        <v>15312</v>
      </c>
      <c r="B4953" s="17" t="s">
        <v>15313</v>
      </c>
      <c r="C4953" s="16" t="s">
        <v>15314</v>
      </c>
      <c r="D4953" s="16" t="s">
        <v>13923</v>
      </c>
      <c r="E4953" s="18" t="n">
        <v>24</v>
      </c>
      <c r="F4953" s="16" t="s">
        <v>41</v>
      </c>
      <c r="G4953" s="18" t="n">
        <v>104</v>
      </c>
      <c r="H4953" s="16" t="n">
        <v>41</v>
      </c>
      <c r="I4953" s="18" t="n">
        <v>1</v>
      </c>
      <c r="J4953" s="19" t="n">
        <v>3.82370138888889</v>
      </c>
      <c r="K4953" s="19" t="n">
        <v>3.82370138888889</v>
      </c>
      <c r="L4953" s="19" t="n">
        <v>3.6858</v>
      </c>
      <c r="M4953" s="19" t="n">
        <f aca="false">IF(J4953&gt;0,J4953,K4953)*E4953</f>
        <v>91.7688333333334</v>
      </c>
      <c r="N4953" s="20"/>
      <c r="O4953" s="21" t="str">
        <f aca="false">IF(R4953="","",ROUND(R4953*(1-Premissas!$B$4),4))</f>
        <v/>
      </c>
      <c r="P4953" s="22"/>
      <c r="Q4953" s="22"/>
      <c r="R4953" s="23"/>
      <c r="S4953" s="24"/>
      <c r="T4953" s="24"/>
      <c r="U4953" s="25"/>
      <c r="V4953" s="19" t="str">
        <f aca="false">IF(COUNT(N4953:Q4953)=0,"",MIN(N4953:Q4953))</f>
        <v/>
      </c>
      <c r="W4953" s="16" t="str">
        <f aca="false">IF(V4953="","",INDEX($N$4:$Q$4,MATCH(V4953,N4953:Q4953,0)))</f>
        <v/>
      </c>
      <c r="X4953" s="19" t="str">
        <f aca="false">IF(COUNT(N4953:Q4953)&lt;2,"",SMALL(N4953:Q4953,2))</f>
        <v/>
      </c>
      <c r="Y4953" s="26" t="str">
        <f aca="false">IF(OR(V4953="",M4953=0),"",V4953/M4953-1)</f>
        <v/>
      </c>
      <c r="Z4953" s="26" t="str">
        <f aca="false">IF(OR(V4953="",L4953=""),"",V4953/(L4953*E4953)-1)</f>
        <v/>
      </c>
      <c r="AA4953" s="16" t="str">
        <f aca="false">IF(V4953="","SEM OFERTA",IF(OR(Y4953&gt;Premissas!$B$11,Y4953&lt;Premissas!$B$12),"VERIFICAR - UNIDADE/EMBALAGEM",IF(Y4953&gt;Premissas!$B$6,"NÃO COMPRAR - REAJUSTE &gt;5%","COMPRAR")))</f>
        <v>SEM OFERTA</v>
      </c>
      <c r="AB4953" s="18" t="str">
        <f aca="false">IF(W4953="DIMEC",S4953,IF(W4953="MEDCENTRO",U4953,""))</f>
        <v/>
      </c>
      <c r="AC4953" s="18" t="n">
        <f aca="false">IF(AA4953&lt;&gt;"COMPRAR",0,IF(AB4953="",I4953,MIN(I4953,AB4953)))</f>
        <v>0</v>
      </c>
      <c r="AD4953" s="19" t="n">
        <f aca="false">IF(AC4953&gt;0,AC4953*V4953,0)</f>
        <v>0</v>
      </c>
      <c r="AE4953" s="19" t="n">
        <f aca="false">IF(AC4953&gt;0,(M4953-V4953)*AC4953,0)</f>
        <v>0</v>
      </c>
      <c r="AF4953" s="16" t="str">
        <f aca="false">IF(AA4953&lt;&gt;"COMPRAR","",IF(AB4953="",IF(X4953="","",IF(X4953-V4953&lt;0.01,"EMPATE TÉCNICO","")),IF(AB4953&lt;I4953,"ESTOQUE INSUFICIENTE",IF(X4953="","",IF(X4953-V4953&lt;0.01,"EMPATE TÉCNICO","")))))</f>
        <v/>
      </c>
      <c r="AG4953" s="16" t="s">
        <v>547</v>
      </c>
      <c r="AH4953" s="16" t="s">
        <v>2074</v>
      </c>
    </row>
    <row r="4954" customFormat="false" ht="15" hidden="false" customHeight="false" outlineLevel="0" collapsed="false">
      <c r="A4954" s="16" t="s">
        <v>15315</v>
      </c>
      <c r="B4954" s="17" t="s">
        <v>15316</v>
      </c>
      <c r="C4954" s="16" t="s">
        <v>15317</v>
      </c>
      <c r="D4954" s="16" t="s">
        <v>13923</v>
      </c>
      <c r="E4954" s="18" t="n">
        <v>1</v>
      </c>
      <c r="F4954" s="16" t="s">
        <v>41</v>
      </c>
      <c r="G4954" s="18" t="n">
        <v>16</v>
      </c>
      <c r="H4954" s="16" t="n">
        <v>6.7</v>
      </c>
      <c r="I4954" s="18" t="n">
        <v>2</v>
      </c>
      <c r="J4954" s="19" t="n">
        <v>21.6327777777778</v>
      </c>
      <c r="K4954" s="19" t="n">
        <v>21.6327777777778</v>
      </c>
      <c r="L4954" s="19" t="n">
        <v>20.616</v>
      </c>
      <c r="M4954" s="19" t="n">
        <f aca="false">IF(J4954&gt;0,J4954,K4954)*E4954</f>
        <v>21.6327777777778</v>
      </c>
      <c r="N4954" s="20"/>
      <c r="O4954" s="21" t="str">
        <f aca="false">IF(R4954="","",ROUND(R4954*(1-Premissas!$B$4),4))</f>
        <v/>
      </c>
      <c r="P4954" s="22"/>
      <c r="Q4954" s="22"/>
      <c r="R4954" s="23"/>
      <c r="S4954" s="24"/>
      <c r="T4954" s="24"/>
      <c r="U4954" s="25"/>
      <c r="V4954" s="19" t="str">
        <f aca="false">IF(COUNT(N4954:Q4954)=0,"",MIN(N4954:Q4954))</f>
        <v/>
      </c>
      <c r="W4954" s="16" t="str">
        <f aca="false">IF(V4954="","",INDEX($N$4:$Q$4,MATCH(V4954,N4954:Q4954,0)))</f>
        <v/>
      </c>
      <c r="X4954" s="19" t="str">
        <f aca="false">IF(COUNT(N4954:Q4954)&lt;2,"",SMALL(N4954:Q4954,2))</f>
        <v/>
      </c>
      <c r="Y4954" s="26" t="str">
        <f aca="false">IF(OR(V4954="",M4954=0),"",V4954/M4954-1)</f>
        <v/>
      </c>
      <c r="Z4954" s="26" t="str">
        <f aca="false">IF(OR(V4954="",L4954=""),"",V4954/(L4954*E4954)-1)</f>
        <v/>
      </c>
      <c r="AA4954" s="16" t="str">
        <f aca="false">IF(V4954="","SEM OFERTA",IF(OR(Y4954&gt;Premissas!$B$11,Y4954&lt;Premissas!$B$12),"VERIFICAR - UNIDADE/EMBALAGEM",IF(Y4954&gt;Premissas!$B$6,"NÃO COMPRAR - REAJUSTE &gt;5%","COMPRAR")))</f>
        <v>SEM OFERTA</v>
      </c>
      <c r="AB4954" s="18" t="str">
        <f aca="false">IF(W4954="DIMEC",S4954,IF(W4954="MEDCENTRO",U4954,""))</f>
        <v/>
      </c>
      <c r="AC4954" s="18" t="n">
        <f aca="false">IF(AA4954&lt;&gt;"COMPRAR",0,IF(AB4954="",I4954,MIN(I4954,AB4954)))</f>
        <v>0</v>
      </c>
      <c r="AD4954" s="19" t="n">
        <f aca="false">IF(AC4954&gt;0,AC4954*V4954,0)</f>
        <v>0</v>
      </c>
      <c r="AE4954" s="19" t="n">
        <f aca="false">IF(AC4954&gt;0,(M4954-V4954)*AC4954,0)</f>
        <v>0</v>
      </c>
      <c r="AF4954" s="16" t="str">
        <f aca="false">IF(AA4954&lt;&gt;"COMPRAR","",IF(AB4954="",IF(X4954="","",IF(X4954-V4954&lt;0.01,"EMPATE TÉCNICO","")),IF(AB4954&lt;I4954,"ESTOQUE INSUFICIENTE",IF(X4954="","",IF(X4954-V4954&lt;0.01,"EMPATE TÉCNICO","")))))</f>
        <v/>
      </c>
      <c r="AG4954" s="16" t="s">
        <v>547</v>
      </c>
      <c r="AH4954" s="16" t="s">
        <v>2074</v>
      </c>
    </row>
    <row r="4955" customFormat="false" ht="15" hidden="false" customHeight="false" outlineLevel="0" collapsed="false">
      <c r="A4955" s="16" t="s">
        <v>15318</v>
      </c>
      <c r="B4955" s="17" t="s">
        <v>15319</v>
      </c>
      <c r="C4955" s="16" t="s">
        <v>15320</v>
      </c>
      <c r="D4955" s="16" t="s">
        <v>13923</v>
      </c>
      <c r="E4955" s="18" t="n">
        <v>1</v>
      </c>
      <c r="F4955" s="16" t="s">
        <v>41</v>
      </c>
      <c r="G4955" s="18" t="n">
        <v>36</v>
      </c>
      <c r="H4955" s="16" t="n">
        <v>17.6</v>
      </c>
      <c r="I4955" s="18" t="n">
        <v>10</v>
      </c>
      <c r="J4955" s="19" t="n">
        <v>23.673</v>
      </c>
      <c r="K4955" s="19" t="n">
        <v>23.673</v>
      </c>
      <c r="L4955" s="19" t="n">
        <v>22.5588</v>
      </c>
      <c r="M4955" s="19" t="n">
        <f aca="false">IF(J4955&gt;0,J4955,K4955)*E4955</f>
        <v>23.673</v>
      </c>
      <c r="N4955" s="20"/>
      <c r="O4955" s="21" t="str">
        <f aca="false">IF(R4955="","",ROUND(R4955*(1-Premissas!$B$4),4))</f>
        <v/>
      </c>
      <c r="P4955" s="22"/>
      <c r="Q4955" s="22"/>
      <c r="R4955" s="23"/>
      <c r="S4955" s="24"/>
      <c r="T4955" s="24"/>
      <c r="U4955" s="25"/>
      <c r="V4955" s="19" t="str">
        <f aca="false">IF(COUNT(N4955:Q4955)=0,"",MIN(N4955:Q4955))</f>
        <v/>
      </c>
      <c r="W4955" s="16" t="str">
        <f aca="false">IF(V4955="","",INDEX($N$4:$Q$4,MATCH(V4955,N4955:Q4955,0)))</f>
        <v/>
      </c>
      <c r="X4955" s="19" t="str">
        <f aca="false">IF(COUNT(N4955:Q4955)&lt;2,"",SMALL(N4955:Q4955,2))</f>
        <v/>
      </c>
      <c r="Y4955" s="26" t="str">
        <f aca="false">IF(OR(V4955="",M4955=0),"",V4955/M4955-1)</f>
        <v/>
      </c>
      <c r="Z4955" s="26" t="str">
        <f aca="false">IF(OR(V4955="",L4955=""),"",V4955/(L4955*E4955)-1)</f>
        <v/>
      </c>
      <c r="AA4955" s="16" t="str">
        <f aca="false">IF(V4955="","SEM OFERTA",IF(OR(Y4955&gt;Premissas!$B$11,Y4955&lt;Premissas!$B$12),"VERIFICAR - UNIDADE/EMBALAGEM",IF(Y4955&gt;Premissas!$B$6,"NÃO COMPRAR - REAJUSTE &gt;5%","COMPRAR")))</f>
        <v>SEM OFERTA</v>
      </c>
      <c r="AB4955" s="18" t="str">
        <f aca="false">IF(W4955="DIMEC",S4955,IF(W4955="MEDCENTRO",U4955,""))</f>
        <v/>
      </c>
      <c r="AC4955" s="18" t="n">
        <f aca="false">IF(AA4955&lt;&gt;"COMPRAR",0,IF(AB4955="",I4955,MIN(I4955,AB4955)))</f>
        <v>0</v>
      </c>
      <c r="AD4955" s="19" t="n">
        <f aca="false">IF(AC4955&gt;0,AC4955*V4955,0)</f>
        <v>0</v>
      </c>
      <c r="AE4955" s="19" t="n">
        <f aca="false">IF(AC4955&gt;0,(M4955-V4955)*AC4955,0)</f>
        <v>0</v>
      </c>
      <c r="AF4955" s="16" t="str">
        <f aca="false">IF(AA4955&lt;&gt;"COMPRAR","",IF(AB4955="",IF(X4955="","",IF(X4955-V4955&lt;0.01,"EMPATE TÉCNICO","")),IF(AB4955&lt;I4955,"ESTOQUE INSUFICIENTE",IF(X4955="","",IF(X4955-V4955&lt;0.01,"EMPATE TÉCNICO","")))))</f>
        <v/>
      </c>
      <c r="AG4955" s="16" t="s">
        <v>547</v>
      </c>
      <c r="AH4955" s="16" t="s">
        <v>2074</v>
      </c>
    </row>
    <row r="4956" customFormat="false" ht="15" hidden="false" customHeight="false" outlineLevel="0" collapsed="false">
      <c r="A4956" s="16" t="s">
        <v>15321</v>
      </c>
      <c r="B4956" s="17" t="s">
        <v>15322</v>
      </c>
      <c r="C4956" s="16" t="s">
        <v>15323</v>
      </c>
      <c r="D4956" s="16" t="s">
        <v>13923</v>
      </c>
      <c r="E4956" s="18" t="n">
        <v>1</v>
      </c>
      <c r="F4956" s="16" t="s">
        <v>41</v>
      </c>
      <c r="G4956" s="18" t="n">
        <v>9</v>
      </c>
      <c r="H4956" s="16" t="n">
        <v>4.5</v>
      </c>
      <c r="I4956" s="18" t="n">
        <v>3</v>
      </c>
      <c r="J4956" s="19" t="n">
        <v>29.3472727272727</v>
      </c>
      <c r="K4956" s="19" t="n">
        <v>29.3472727272727</v>
      </c>
      <c r="L4956" s="19" t="n">
        <v>28.988</v>
      </c>
      <c r="M4956" s="19" t="n">
        <f aca="false">IF(J4956&gt;0,J4956,K4956)*E4956</f>
        <v>29.3472727272727</v>
      </c>
      <c r="N4956" s="20"/>
      <c r="O4956" s="21" t="str">
        <f aca="false">IF(R4956="","",ROUND(R4956*(1-Premissas!$B$4),4))</f>
        <v/>
      </c>
      <c r="P4956" s="22"/>
      <c r="Q4956" s="22"/>
      <c r="R4956" s="23"/>
      <c r="S4956" s="24"/>
      <c r="T4956" s="24"/>
      <c r="U4956" s="25"/>
      <c r="V4956" s="19" t="str">
        <f aca="false">IF(COUNT(N4956:Q4956)=0,"",MIN(N4956:Q4956))</f>
        <v/>
      </c>
      <c r="W4956" s="16" t="str">
        <f aca="false">IF(V4956="","",INDEX($N$4:$Q$4,MATCH(V4956,N4956:Q4956,0)))</f>
        <v/>
      </c>
      <c r="X4956" s="19" t="str">
        <f aca="false">IF(COUNT(N4956:Q4956)&lt;2,"",SMALL(N4956:Q4956,2))</f>
        <v/>
      </c>
      <c r="Y4956" s="26" t="str">
        <f aca="false">IF(OR(V4956="",M4956=0),"",V4956/M4956-1)</f>
        <v/>
      </c>
      <c r="Z4956" s="26" t="str">
        <f aca="false">IF(OR(V4956="",L4956=""),"",V4956/(L4956*E4956)-1)</f>
        <v/>
      </c>
      <c r="AA4956" s="16" t="str">
        <f aca="false">IF(V4956="","SEM OFERTA",IF(OR(Y4956&gt;Premissas!$B$11,Y4956&lt;Premissas!$B$12),"VERIFICAR - UNIDADE/EMBALAGEM",IF(Y4956&gt;Premissas!$B$6,"NÃO COMPRAR - REAJUSTE &gt;5%","COMPRAR")))</f>
        <v>SEM OFERTA</v>
      </c>
      <c r="AB4956" s="18" t="str">
        <f aca="false">IF(W4956="DIMEC",S4956,IF(W4956="MEDCENTRO",U4956,""))</f>
        <v/>
      </c>
      <c r="AC4956" s="18" t="n">
        <f aca="false">IF(AA4956&lt;&gt;"COMPRAR",0,IF(AB4956="",I4956,MIN(I4956,AB4956)))</f>
        <v>0</v>
      </c>
      <c r="AD4956" s="19" t="n">
        <f aca="false">IF(AC4956&gt;0,AC4956*V4956,0)</f>
        <v>0</v>
      </c>
      <c r="AE4956" s="19" t="n">
        <f aca="false">IF(AC4956&gt;0,(M4956-V4956)*AC4956,0)</f>
        <v>0</v>
      </c>
      <c r="AF4956" s="16" t="str">
        <f aca="false">IF(AA4956&lt;&gt;"COMPRAR","",IF(AB4956="",IF(X4956="","",IF(X4956-V4956&lt;0.01,"EMPATE TÉCNICO","")),IF(AB4956&lt;I4956,"ESTOQUE INSUFICIENTE",IF(X4956="","",IF(X4956-V4956&lt;0.01,"EMPATE TÉCNICO","")))))</f>
        <v/>
      </c>
      <c r="AG4956" s="16" t="s">
        <v>547</v>
      </c>
      <c r="AH4956" s="16" t="s">
        <v>2074</v>
      </c>
    </row>
    <row r="4957" customFormat="false" ht="15" hidden="false" customHeight="false" outlineLevel="0" collapsed="false">
      <c r="A4957" s="16" t="s">
        <v>15324</v>
      </c>
      <c r="B4957" s="17" t="s">
        <v>15325</v>
      </c>
      <c r="C4957" s="16" t="s">
        <v>15326</v>
      </c>
      <c r="D4957" s="16" t="s">
        <v>13359</v>
      </c>
      <c r="E4957" s="18" t="n">
        <v>1</v>
      </c>
      <c r="F4957" s="16" t="s">
        <v>41</v>
      </c>
      <c r="G4957" s="18" t="n">
        <v>4</v>
      </c>
      <c r="H4957" s="16" t="n">
        <v>2.1</v>
      </c>
      <c r="I4957" s="18" t="n">
        <v>2</v>
      </c>
      <c r="J4957" s="19" t="n">
        <v>50.0233333333333</v>
      </c>
      <c r="K4957" s="19" t="n">
        <v>50.0233333333333</v>
      </c>
      <c r="L4957" s="19" t="n">
        <v>50.0233</v>
      </c>
      <c r="M4957" s="19" t="n">
        <f aca="false">IF(J4957&gt;0,J4957,K4957)*E4957</f>
        <v>50.0233333333333</v>
      </c>
      <c r="N4957" s="20"/>
      <c r="O4957" s="21" t="str">
        <f aca="false">IF(R4957="","",ROUND(R4957*(1-Premissas!$B$4),4))</f>
        <v/>
      </c>
      <c r="P4957" s="22"/>
      <c r="Q4957" s="22"/>
      <c r="R4957" s="23"/>
      <c r="S4957" s="24"/>
      <c r="T4957" s="24"/>
      <c r="U4957" s="25"/>
      <c r="V4957" s="19" t="str">
        <f aca="false">IF(COUNT(N4957:Q4957)=0,"",MIN(N4957:Q4957))</f>
        <v/>
      </c>
      <c r="W4957" s="16" t="str">
        <f aca="false">IF(V4957="","",INDEX($N$4:$Q$4,MATCH(V4957,N4957:Q4957,0)))</f>
        <v/>
      </c>
      <c r="X4957" s="19" t="str">
        <f aca="false">IF(COUNT(N4957:Q4957)&lt;2,"",SMALL(N4957:Q4957,2))</f>
        <v/>
      </c>
      <c r="Y4957" s="26" t="str">
        <f aca="false">IF(OR(V4957="",M4957=0),"",V4957/M4957-1)</f>
        <v/>
      </c>
      <c r="Z4957" s="26" t="str">
        <f aca="false">IF(OR(V4957="",L4957=""),"",V4957/(L4957*E4957)-1)</f>
        <v/>
      </c>
      <c r="AA4957" s="16" t="str">
        <f aca="false">IF(V4957="","SEM OFERTA",IF(OR(Y4957&gt;Premissas!$B$11,Y4957&lt;Premissas!$B$12),"VERIFICAR - UNIDADE/EMBALAGEM",IF(Y4957&gt;Premissas!$B$6,"NÃO COMPRAR - REAJUSTE &gt;5%","COMPRAR")))</f>
        <v>SEM OFERTA</v>
      </c>
      <c r="AB4957" s="18" t="str">
        <f aca="false">IF(W4957="DIMEC",S4957,IF(W4957="MEDCENTRO",U4957,""))</f>
        <v/>
      </c>
      <c r="AC4957" s="18" t="n">
        <f aca="false">IF(AA4957&lt;&gt;"COMPRAR",0,IF(AB4957="",I4957,MIN(I4957,AB4957)))</f>
        <v>0</v>
      </c>
      <c r="AD4957" s="19" t="n">
        <f aca="false">IF(AC4957&gt;0,AC4957*V4957,0)</f>
        <v>0</v>
      </c>
      <c r="AE4957" s="19" t="n">
        <f aca="false">IF(AC4957&gt;0,(M4957-V4957)*AC4957,0)</f>
        <v>0</v>
      </c>
      <c r="AF4957" s="16" t="str">
        <f aca="false">IF(AA4957&lt;&gt;"COMPRAR","",IF(AB4957="",IF(X4957="","",IF(X4957-V4957&lt;0.01,"EMPATE TÉCNICO","")),IF(AB4957&lt;I4957,"ESTOQUE INSUFICIENTE",IF(X4957="","",IF(X4957-V4957&lt;0.01,"EMPATE TÉCNICO","")))))</f>
        <v/>
      </c>
      <c r="AG4957" s="16" t="s">
        <v>547</v>
      </c>
      <c r="AH4957" s="16" t="s">
        <v>2074</v>
      </c>
    </row>
    <row r="4958" customFormat="false" ht="15" hidden="false" customHeight="false" outlineLevel="0" collapsed="false">
      <c r="A4958" s="16" t="s">
        <v>15327</v>
      </c>
      <c r="B4958" s="17" t="s">
        <v>15328</v>
      </c>
      <c r="C4958" s="16" t="s">
        <v>15329</v>
      </c>
      <c r="D4958" s="16" t="s">
        <v>13409</v>
      </c>
      <c r="E4958" s="18" t="n">
        <v>1</v>
      </c>
      <c r="F4958" s="16" t="s">
        <v>43</v>
      </c>
      <c r="G4958" s="18" t="n">
        <v>0</v>
      </c>
      <c r="H4958" s="16" t="n">
        <v>0.1</v>
      </c>
      <c r="I4958" s="18" t="n">
        <v>1</v>
      </c>
      <c r="J4958" s="19" t="n">
        <v>27.715</v>
      </c>
      <c r="K4958" s="19" t="n">
        <v>27.715</v>
      </c>
      <c r="L4958" s="19" t="n">
        <v>27.715</v>
      </c>
      <c r="M4958" s="19" t="n">
        <f aca="false">IF(J4958&gt;0,J4958,K4958)*E4958</f>
        <v>27.715</v>
      </c>
      <c r="N4958" s="20"/>
      <c r="O4958" s="21" t="str">
        <f aca="false">IF(R4958="","",ROUND(R4958*(1-Premissas!$B$4),4))</f>
        <v/>
      </c>
      <c r="P4958" s="22"/>
      <c r="Q4958" s="22"/>
      <c r="R4958" s="23"/>
      <c r="S4958" s="24"/>
      <c r="T4958" s="24"/>
      <c r="U4958" s="25"/>
      <c r="V4958" s="19" t="str">
        <f aca="false">IF(COUNT(N4958:Q4958)=0,"",MIN(N4958:Q4958))</f>
        <v/>
      </c>
      <c r="W4958" s="16" t="str">
        <f aca="false">IF(V4958="","",INDEX($N$4:$Q$4,MATCH(V4958,N4958:Q4958,0)))</f>
        <v/>
      </c>
      <c r="X4958" s="19" t="str">
        <f aca="false">IF(COUNT(N4958:Q4958)&lt;2,"",SMALL(N4958:Q4958,2))</f>
        <v/>
      </c>
      <c r="Y4958" s="26" t="str">
        <f aca="false">IF(OR(V4958="",M4958=0),"",V4958/M4958-1)</f>
        <v/>
      </c>
      <c r="Z4958" s="26" t="str">
        <f aca="false">IF(OR(V4958="",L4958=""),"",V4958/(L4958*E4958)-1)</f>
        <v/>
      </c>
      <c r="AA4958" s="16" t="str">
        <f aca="false">IF(V4958="","SEM OFERTA",IF(OR(Y4958&gt;Premissas!$B$11,Y4958&lt;Premissas!$B$12),"VERIFICAR - UNIDADE/EMBALAGEM",IF(Y4958&gt;Premissas!$B$6,"NÃO COMPRAR - REAJUSTE &gt;5%","COMPRAR")))</f>
        <v>SEM OFERTA</v>
      </c>
      <c r="AB4958" s="18" t="str">
        <f aca="false">IF(W4958="DIMEC",S4958,IF(W4958="MEDCENTRO",U4958,""))</f>
        <v/>
      </c>
      <c r="AC4958" s="18" t="n">
        <f aca="false">IF(AA4958&lt;&gt;"COMPRAR",0,IF(AB4958="",I4958,MIN(I4958,AB4958)))</f>
        <v>0</v>
      </c>
      <c r="AD4958" s="19" t="n">
        <f aca="false">IF(AC4958&gt;0,AC4958*V4958,0)</f>
        <v>0</v>
      </c>
      <c r="AE4958" s="19" t="n">
        <f aca="false">IF(AC4958&gt;0,(M4958-V4958)*AC4958,0)</f>
        <v>0</v>
      </c>
      <c r="AF4958" s="16" t="str">
        <f aca="false">IF(AA4958&lt;&gt;"COMPRAR","",IF(AB4958="",IF(X4958="","",IF(X4958-V4958&lt;0.01,"EMPATE TÉCNICO","")),IF(AB4958&lt;I4958,"ESTOQUE INSUFICIENTE",IF(X4958="","",IF(X4958-V4958&lt;0.01,"EMPATE TÉCNICO","")))))</f>
        <v/>
      </c>
      <c r="AG4958" s="16" t="s">
        <v>547</v>
      </c>
      <c r="AH4958" s="16" t="s">
        <v>2074</v>
      </c>
    </row>
    <row r="4959" customFormat="false" ht="15" hidden="false" customHeight="false" outlineLevel="0" collapsed="false">
      <c r="A4959" s="16" t="s">
        <v>15330</v>
      </c>
      <c r="B4959" s="17" t="s">
        <v>15331</v>
      </c>
      <c r="C4959" s="16" t="s">
        <v>15332</v>
      </c>
      <c r="D4959" s="16" t="s">
        <v>13409</v>
      </c>
      <c r="E4959" s="18" t="n">
        <v>1</v>
      </c>
      <c r="F4959" s="16" t="s">
        <v>42</v>
      </c>
      <c r="G4959" s="18" t="n">
        <v>5</v>
      </c>
      <c r="H4959" s="16" t="n">
        <v>2.1</v>
      </c>
      <c r="I4959" s="18" t="n">
        <v>1</v>
      </c>
      <c r="J4959" s="19" t="n">
        <v>33.4333333333333</v>
      </c>
      <c r="K4959" s="19" t="n">
        <v>33.4333333333333</v>
      </c>
      <c r="L4959" s="19" t="n">
        <v>33.4333</v>
      </c>
      <c r="M4959" s="19" t="n">
        <f aca="false">IF(J4959&gt;0,J4959,K4959)*E4959</f>
        <v>33.4333333333333</v>
      </c>
      <c r="N4959" s="20"/>
      <c r="O4959" s="21" t="str">
        <f aca="false">IF(R4959="","",ROUND(R4959*(1-Premissas!$B$4),4))</f>
        <v/>
      </c>
      <c r="P4959" s="22"/>
      <c r="Q4959" s="22"/>
      <c r="R4959" s="23"/>
      <c r="S4959" s="24"/>
      <c r="T4959" s="24"/>
      <c r="U4959" s="25"/>
      <c r="V4959" s="19" t="str">
        <f aca="false">IF(COUNT(N4959:Q4959)=0,"",MIN(N4959:Q4959))</f>
        <v/>
      </c>
      <c r="W4959" s="16" t="str">
        <f aca="false">IF(V4959="","",INDEX($N$4:$Q$4,MATCH(V4959,N4959:Q4959,0)))</f>
        <v/>
      </c>
      <c r="X4959" s="19" t="str">
        <f aca="false">IF(COUNT(N4959:Q4959)&lt;2,"",SMALL(N4959:Q4959,2))</f>
        <v/>
      </c>
      <c r="Y4959" s="26" t="str">
        <f aca="false">IF(OR(V4959="",M4959=0),"",V4959/M4959-1)</f>
        <v/>
      </c>
      <c r="Z4959" s="26" t="str">
        <f aca="false">IF(OR(V4959="",L4959=""),"",V4959/(L4959*E4959)-1)</f>
        <v/>
      </c>
      <c r="AA4959" s="16" t="str">
        <f aca="false">IF(V4959="","SEM OFERTA",IF(OR(Y4959&gt;Premissas!$B$11,Y4959&lt;Premissas!$B$12),"VERIFICAR - UNIDADE/EMBALAGEM",IF(Y4959&gt;Premissas!$B$6,"NÃO COMPRAR - REAJUSTE &gt;5%","COMPRAR")))</f>
        <v>SEM OFERTA</v>
      </c>
      <c r="AB4959" s="18" t="str">
        <f aca="false">IF(W4959="DIMEC",S4959,IF(W4959="MEDCENTRO",U4959,""))</f>
        <v/>
      </c>
      <c r="AC4959" s="18" t="n">
        <f aca="false">IF(AA4959&lt;&gt;"COMPRAR",0,IF(AB4959="",I4959,MIN(I4959,AB4959)))</f>
        <v>0</v>
      </c>
      <c r="AD4959" s="19" t="n">
        <f aca="false">IF(AC4959&gt;0,AC4959*V4959,0)</f>
        <v>0</v>
      </c>
      <c r="AE4959" s="19" t="n">
        <f aca="false">IF(AC4959&gt;0,(M4959-V4959)*AC4959,0)</f>
        <v>0</v>
      </c>
      <c r="AF4959" s="16" t="str">
        <f aca="false">IF(AA4959&lt;&gt;"COMPRAR","",IF(AB4959="",IF(X4959="","",IF(X4959-V4959&lt;0.01,"EMPATE TÉCNICO","")),IF(AB4959&lt;I4959,"ESTOQUE INSUFICIENTE",IF(X4959="","",IF(X4959-V4959&lt;0.01,"EMPATE TÉCNICO","")))))</f>
        <v/>
      </c>
      <c r="AG4959" s="16" t="s">
        <v>547</v>
      </c>
      <c r="AH4959" s="16" t="s">
        <v>2074</v>
      </c>
    </row>
    <row r="4960" customFormat="false" ht="15" hidden="false" customHeight="false" outlineLevel="0" collapsed="false">
      <c r="A4960" s="16" t="s">
        <v>15333</v>
      </c>
      <c r="B4960" s="17" t="s">
        <v>15334</v>
      </c>
      <c r="C4960" s="16" t="s">
        <v>15335</v>
      </c>
      <c r="D4960" s="16" t="s">
        <v>13409</v>
      </c>
      <c r="E4960" s="18" t="n">
        <v>1</v>
      </c>
      <c r="F4960" s="16" t="s">
        <v>43</v>
      </c>
      <c r="G4960" s="18" t="n">
        <v>0</v>
      </c>
      <c r="H4960" s="16" t="n">
        <v>0.1</v>
      </c>
      <c r="I4960" s="18" t="n">
        <v>1</v>
      </c>
      <c r="J4960" s="19" t="n">
        <v>0</v>
      </c>
      <c r="K4960" s="19" t="n">
        <v>13.41</v>
      </c>
      <c r="L4960" s="19"/>
      <c r="M4960" s="19" t="n">
        <f aca="false">IF(J4960&gt;0,J4960,K4960)*E4960</f>
        <v>13.41</v>
      </c>
      <c r="N4960" s="20"/>
      <c r="O4960" s="21" t="str">
        <f aca="false">IF(R4960="","",ROUND(R4960*(1-Premissas!$B$4),4))</f>
        <v/>
      </c>
      <c r="P4960" s="22"/>
      <c r="Q4960" s="22"/>
      <c r="R4960" s="23"/>
      <c r="S4960" s="24"/>
      <c r="T4960" s="24"/>
      <c r="U4960" s="25"/>
      <c r="V4960" s="19" t="str">
        <f aca="false">IF(COUNT(N4960:Q4960)=0,"",MIN(N4960:Q4960))</f>
        <v/>
      </c>
      <c r="W4960" s="16" t="str">
        <f aca="false">IF(V4960="","",INDEX($N$4:$Q$4,MATCH(V4960,N4960:Q4960,0)))</f>
        <v/>
      </c>
      <c r="X4960" s="19" t="str">
        <f aca="false">IF(COUNT(N4960:Q4960)&lt;2,"",SMALL(N4960:Q4960,2))</f>
        <v/>
      </c>
      <c r="Y4960" s="26" t="str">
        <f aca="false">IF(OR(V4960="",M4960=0),"",V4960/M4960-1)</f>
        <v/>
      </c>
      <c r="Z4960" s="26" t="str">
        <f aca="false">IF(OR(V4960="",L4960=""),"",V4960/(L4960*E4960)-1)</f>
        <v/>
      </c>
      <c r="AA4960" s="16" t="str">
        <f aca="false">IF(V4960="","SEM OFERTA",IF(OR(Y4960&gt;Premissas!$B$11,Y4960&lt;Premissas!$B$12),"VERIFICAR - UNIDADE/EMBALAGEM",IF(Y4960&gt;Premissas!$B$6,"NÃO COMPRAR - REAJUSTE &gt;5%","COMPRAR")))</f>
        <v>SEM OFERTA</v>
      </c>
      <c r="AB4960" s="18" t="str">
        <f aca="false">IF(W4960="DIMEC",S4960,IF(W4960="MEDCENTRO",U4960,""))</f>
        <v/>
      </c>
      <c r="AC4960" s="18" t="n">
        <f aca="false">IF(AA4960&lt;&gt;"COMPRAR",0,IF(AB4960="",I4960,MIN(I4960,AB4960)))</f>
        <v>0</v>
      </c>
      <c r="AD4960" s="19" t="n">
        <f aca="false">IF(AC4960&gt;0,AC4960*V4960,0)</f>
        <v>0</v>
      </c>
      <c r="AE4960" s="19" t="n">
        <f aca="false">IF(AC4960&gt;0,(M4960-V4960)*AC4960,0)</f>
        <v>0</v>
      </c>
      <c r="AF4960" s="16" t="str">
        <f aca="false">IF(AA4960&lt;&gt;"COMPRAR","",IF(AB4960="",IF(X4960="","",IF(X4960-V4960&lt;0.01,"EMPATE TÉCNICO","")),IF(AB4960&lt;I4960,"ESTOQUE INSUFICIENTE",IF(X4960="","",IF(X4960-V4960&lt;0.01,"EMPATE TÉCNICO","")))))</f>
        <v/>
      </c>
      <c r="AG4960" s="16"/>
      <c r="AH4960" s="16" t="s">
        <v>2074</v>
      </c>
    </row>
    <row r="4961" customFormat="false" ht="15" hidden="false" customHeight="false" outlineLevel="0" collapsed="false">
      <c r="A4961" s="16" t="s">
        <v>15336</v>
      </c>
      <c r="B4961" s="17" t="s">
        <v>15337</v>
      </c>
      <c r="C4961" s="16" t="s">
        <v>15338</v>
      </c>
      <c r="D4961" s="16" t="s">
        <v>13409</v>
      </c>
      <c r="E4961" s="18" t="n">
        <v>1</v>
      </c>
      <c r="F4961" s="16" t="s">
        <v>43</v>
      </c>
      <c r="G4961" s="18" t="n">
        <v>0</v>
      </c>
      <c r="H4961" s="16" t="n">
        <v>0.4</v>
      </c>
      <c r="I4961" s="18" t="n">
        <v>1</v>
      </c>
      <c r="J4961" s="19" t="n">
        <v>11.25</v>
      </c>
      <c r="K4961" s="19" t="n">
        <v>11.25</v>
      </c>
      <c r="L4961" s="19" t="n">
        <v>11.25</v>
      </c>
      <c r="M4961" s="19" t="n">
        <f aca="false">IF(J4961&gt;0,J4961,K4961)*E4961</f>
        <v>11.25</v>
      </c>
      <c r="N4961" s="20"/>
      <c r="O4961" s="21" t="str">
        <f aca="false">IF(R4961="","",ROUND(R4961*(1-Premissas!$B$4),4))</f>
        <v/>
      </c>
      <c r="P4961" s="22"/>
      <c r="Q4961" s="22"/>
      <c r="R4961" s="23"/>
      <c r="S4961" s="24"/>
      <c r="T4961" s="24"/>
      <c r="U4961" s="25"/>
      <c r="V4961" s="19" t="str">
        <f aca="false">IF(COUNT(N4961:Q4961)=0,"",MIN(N4961:Q4961))</f>
        <v/>
      </c>
      <c r="W4961" s="16" t="str">
        <f aca="false">IF(V4961="","",INDEX($N$4:$Q$4,MATCH(V4961,N4961:Q4961,0)))</f>
        <v/>
      </c>
      <c r="X4961" s="19" t="str">
        <f aca="false">IF(COUNT(N4961:Q4961)&lt;2,"",SMALL(N4961:Q4961,2))</f>
        <v/>
      </c>
      <c r="Y4961" s="26" t="str">
        <f aca="false">IF(OR(V4961="",M4961=0),"",V4961/M4961-1)</f>
        <v/>
      </c>
      <c r="Z4961" s="26" t="str">
        <f aca="false">IF(OR(V4961="",L4961=""),"",V4961/(L4961*E4961)-1)</f>
        <v/>
      </c>
      <c r="AA4961" s="16" t="str">
        <f aca="false">IF(V4961="","SEM OFERTA",IF(OR(Y4961&gt;Premissas!$B$11,Y4961&lt;Premissas!$B$12),"VERIFICAR - UNIDADE/EMBALAGEM",IF(Y4961&gt;Premissas!$B$6,"NÃO COMPRAR - REAJUSTE &gt;5%","COMPRAR")))</f>
        <v>SEM OFERTA</v>
      </c>
      <c r="AB4961" s="18" t="str">
        <f aca="false">IF(W4961="DIMEC",S4961,IF(W4961="MEDCENTRO",U4961,""))</f>
        <v/>
      </c>
      <c r="AC4961" s="18" t="n">
        <f aca="false">IF(AA4961&lt;&gt;"COMPRAR",0,IF(AB4961="",I4961,MIN(I4961,AB4961)))</f>
        <v>0</v>
      </c>
      <c r="AD4961" s="19" t="n">
        <f aca="false">IF(AC4961&gt;0,AC4961*V4961,0)</f>
        <v>0</v>
      </c>
      <c r="AE4961" s="19" t="n">
        <f aca="false">IF(AC4961&gt;0,(M4961-V4961)*AC4961,0)</f>
        <v>0</v>
      </c>
      <c r="AF4961" s="16" t="str">
        <f aca="false">IF(AA4961&lt;&gt;"COMPRAR","",IF(AB4961="",IF(X4961="","",IF(X4961-V4961&lt;0.01,"EMPATE TÉCNICO","")),IF(AB4961&lt;I4961,"ESTOQUE INSUFICIENTE",IF(X4961="","",IF(X4961-V4961&lt;0.01,"EMPATE TÉCNICO","")))))</f>
        <v/>
      </c>
      <c r="AG4961" s="16" t="s">
        <v>547</v>
      </c>
      <c r="AH4961" s="16" t="s">
        <v>2074</v>
      </c>
    </row>
    <row r="4962" customFormat="false" ht="15" hidden="false" customHeight="false" outlineLevel="0" collapsed="false">
      <c r="A4962" s="16" t="s">
        <v>15339</v>
      </c>
      <c r="B4962" s="17" t="s">
        <v>15340</v>
      </c>
      <c r="C4962" s="16" t="s">
        <v>15341</v>
      </c>
      <c r="D4962" s="16"/>
      <c r="E4962" s="18" t="n">
        <v>1</v>
      </c>
      <c r="F4962" s="16" t="s">
        <v>41</v>
      </c>
      <c r="G4962" s="18" t="n">
        <v>0</v>
      </c>
      <c r="H4962" s="16" t="n">
        <v>0.5</v>
      </c>
      <c r="I4962" s="18" t="n">
        <v>2</v>
      </c>
      <c r="J4962" s="19" t="n">
        <v>40.97</v>
      </c>
      <c r="K4962" s="19" t="n">
        <v>40.97</v>
      </c>
      <c r="L4962" s="19" t="n">
        <v>40.97</v>
      </c>
      <c r="M4962" s="19" t="n">
        <f aca="false">IF(J4962&gt;0,J4962,K4962)*E4962</f>
        <v>40.97</v>
      </c>
      <c r="N4962" s="20"/>
      <c r="O4962" s="21" t="str">
        <f aca="false">IF(R4962="","",ROUND(R4962*(1-Premissas!$B$4),4))</f>
        <v/>
      </c>
      <c r="P4962" s="22"/>
      <c r="Q4962" s="22"/>
      <c r="R4962" s="23"/>
      <c r="S4962" s="24"/>
      <c r="T4962" s="24"/>
      <c r="U4962" s="25"/>
      <c r="V4962" s="19" t="str">
        <f aca="false">IF(COUNT(N4962:Q4962)=0,"",MIN(N4962:Q4962))</f>
        <v/>
      </c>
      <c r="W4962" s="16" t="str">
        <f aca="false">IF(V4962="","",INDEX($N$4:$Q$4,MATCH(V4962,N4962:Q4962,0)))</f>
        <v/>
      </c>
      <c r="X4962" s="19" t="str">
        <f aca="false">IF(COUNT(N4962:Q4962)&lt;2,"",SMALL(N4962:Q4962,2))</f>
        <v/>
      </c>
      <c r="Y4962" s="26" t="str">
        <f aca="false">IF(OR(V4962="",M4962=0),"",V4962/M4962-1)</f>
        <v/>
      </c>
      <c r="Z4962" s="26" t="str">
        <f aca="false">IF(OR(V4962="",L4962=""),"",V4962/(L4962*E4962)-1)</f>
        <v/>
      </c>
      <c r="AA4962" s="16" t="str">
        <f aca="false">IF(V4962="","SEM OFERTA",IF(OR(Y4962&gt;Premissas!$B$11,Y4962&lt;Premissas!$B$12),"VERIFICAR - UNIDADE/EMBALAGEM",IF(Y4962&gt;Premissas!$B$6,"NÃO COMPRAR - REAJUSTE &gt;5%","COMPRAR")))</f>
        <v>SEM OFERTA</v>
      </c>
      <c r="AB4962" s="18" t="str">
        <f aca="false">IF(W4962="DIMEC",S4962,IF(W4962="MEDCENTRO",U4962,""))</f>
        <v/>
      </c>
      <c r="AC4962" s="18" t="n">
        <f aca="false">IF(AA4962&lt;&gt;"COMPRAR",0,IF(AB4962="",I4962,MIN(I4962,AB4962)))</f>
        <v>0</v>
      </c>
      <c r="AD4962" s="19" t="n">
        <f aca="false">IF(AC4962&gt;0,AC4962*V4962,0)</f>
        <v>0</v>
      </c>
      <c r="AE4962" s="19" t="n">
        <f aca="false">IF(AC4962&gt;0,(M4962-V4962)*AC4962,0)</f>
        <v>0</v>
      </c>
      <c r="AF4962" s="16" t="str">
        <f aca="false">IF(AA4962&lt;&gt;"COMPRAR","",IF(AB4962="",IF(X4962="","",IF(X4962-V4962&lt;0.01,"EMPATE TÉCNICO","")),IF(AB4962&lt;I4962,"ESTOQUE INSUFICIENTE",IF(X4962="","",IF(X4962-V4962&lt;0.01,"EMPATE TÉCNICO","")))))</f>
        <v/>
      </c>
      <c r="AG4962" s="16" t="s">
        <v>547</v>
      </c>
      <c r="AH4962" s="16" t="s">
        <v>2074</v>
      </c>
    </row>
    <row r="4963" customFormat="false" ht="15" hidden="false" customHeight="false" outlineLevel="0" collapsed="false">
      <c r="A4963" s="16" t="s">
        <v>15342</v>
      </c>
      <c r="B4963" s="17" t="s">
        <v>15343</v>
      </c>
      <c r="C4963" s="16" t="s">
        <v>15344</v>
      </c>
      <c r="D4963" s="16" t="s">
        <v>13715</v>
      </c>
      <c r="E4963" s="18" t="n">
        <v>1</v>
      </c>
      <c r="F4963" s="16" t="s">
        <v>41</v>
      </c>
      <c r="G4963" s="18" t="n">
        <v>5</v>
      </c>
      <c r="H4963" s="16" t="n">
        <v>2.1</v>
      </c>
      <c r="I4963" s="18" t="n">
        <v>1</v>
      </c>
      <c r="J4963" s="19" t="n">
        <v>34.39</v>
      </c>
      <c r="K4963" s="19" t="n">
        <v>34.39</v>
      </c>
      <c r="L4963" s="19" t="n">
        <v>34.39</v>
      </c>
      <c r="M4963" s="19" t="n">
        <f aca="false">IF(J4963&gt;0,J4963,K4963)*E4963</f>
        <v>34.39</v>
      </c>
      <c r="N4963" s="20"/>
      <c r="O4963" s="21" t="str">
        <f aca="false">IF(R4963="","",ROUND(R4963*(1-Premissas!$B$4),4))</f>
        <v/>
      </c>
      <c r="P4963" s="22"/>
      <c r="Q4963" s="22"/>
      <c r="R4963" s="23"/>
      <c r="S4963" s="24"/>
      <c r="T4963" s="24"/>
      <c r="U4963" s="25"/>
      <c r="V4963" s="19" t="str">
        <f aca="false">IF(COUNT(N4963:Q4963)=0,"",MIN(N4963:Q4963))</f>
        <v/>
      </c>
      <c r="W4963" s="16" t="str">
        <f aca="false">IF(V4963="","",INDEX($N$4:$Q$4,MATCH(V4963,N4963:Q4963,0)))</f>
        <v/>
      </c>
      <c r="X4963" s="19" t="str">
        <f aca="false">IF(COUNT(N4963:Q4963)&lt;2,"",SMALL(N4963:Q4963,2))</f>
        <v/>
      </c>
      <c r="Y4963" s="26" t="str">
        <f aca="false">IF(OR(V4963="",M4963=0),"",V4963/M4963-1)</f>
        <v/>
      </c>
      <c r="Z4963" s="26" t="str">
        <f aca="false">IF(OR(V4963="",L4963=""),"",V4963/(L4963*E4963)-1)</f>
        <v/>
      </c>
      <c r="AA4963" s="16" t="str">
        <f aca="false">IF(V4963="","SEM OFERTA",IF(OR(Y4963&gt;Premissas!$B$11,Y4963&lt;Premissas!$B$12),"VERIFICAR - UNIDADE/EMBALAGEM",IF(Y4963&gt;Premissas!$B$6,"NÃO COMPRAR - REAJUSTE &gt;5%","COMPRAR")))</f>
        <v>SEM OFERTA</v>
      </c>
      <c r="AB4963" s="18" t="str">
        <f aca="false">IF(W4963="DIMEC",S4963,IF(W4963="MEDCENTRO",U4963,""))</f>
        <v/>
      </c>
      <c r="AC4963" s="18" t="n">
        <f aca="false">IF(AA4963&lt;&gt;"COMPRAR",0,IF(AB4963="",I4963,MIN(I4963,AB4963)))</f>
        <v>0</v>
      </c>
      <c r="AD4963" s="19" t="n">
        <f aca="false">IF(AC4963&gt;0,AC4963*V4963,0)</f>
        <v>0</v>
      </c>
      <c r="AE4963" s="19" t="n">
        <f aca="false">IF(AC4963&gt;0,(M4963-V4963)*AC4963,0)</f>
        <v>0</v>
      </c>
      <c r="AF4963" s="16" t="str">
        <f aca="false">IF(AA4963&lt;&gt;"COMPRAR","",IF(AB4963="",IF(X4963="","",IF(X4963-V4963&lt;0.01,"EMPATE TÉCNICO","")),IF(AB4963&lt;I4963,"ESTOQUE INSUFICIENTE",IF(X4963="","",IF(X4963-V4963&lt;0.01,"EMPATE TÉCNICO","")))))</f>
        <v/>
      </c>
      <c r="AG4963" s="16" t="s">
        <v>547</v>
      </c>
      <c r="AH4963" s="16" t="s">
        <v>2074</v>
      </c>
    </row>
    <row r="4964" customFormat="false" ht="15" hidden="false" customHeight="false" outlineLevel="0" collapsed="false">
      <c r="A4964" s="16" t="s">
        <v>15345</v>
      </c>
      <c r="B4964" s="17" t="s">
        <v>15346</v>
      </c>
      <c r="C4964" s="16" t="s">
        <v>15347</v>
      </c>
      <c r="D4964" s="16" t="s">
        <v>13319</v>
      </c>
      <c r="E4964" s="18" t="n">
        <v>1</v>
      </c>
      <c r="F4964" s="16" t="s">
        <v>41</v>
      </c>
      <c r="G4964" s="18" t="n">
        <v>4</v>
      </c>
      <c r="H4964" s="16" t="n">
        <v>2.9</v>
      </c>
      <c r="I4964" s="18" t="n">
        <v>4</v>
      </c>
      <c r="J4964" s="19" t="n">
        <v>38.8183333333333</v>
      </c>
      <c r="K4964" s="19" t="n">
        <v>38.8183333333333</v>
      </c>
      <c r="L4964" s="19" t="n">
        <v>38.41</v>
      </c>
      <c r="M4964" s="19" t="n">
        <f aca="false">IF(J4964&gt;0,J4964,K4964)*E4964</f>
        <v>38.8183333333333</v>
      </c>
      <c r="N4964" s="20"/>
      <c r="O4964" s="21" t="str">
        <f aca="false">IF(R4964="","",ROUND(R4964*(1-Premissas!$B$4),4))</f>
        <v/>
      </c>
      <c r="P4964" s="22"/>
      <c r="Q4964" s="22"/>
      <c r="R4964" s="23"/>
      <c r="S4964" s="24"/>
      <c r="T4964" s="24"/>
      <c r="U4964" s="25"/>
      <c r="V4964" s="19" t="str">
        <f aca="false">IF(COUNT(N4964:Q4964)=0,"",MIN(N4964:Q4964))</f>
        <v/>
      </c>
      <c r="W4964" s="16" t="str">
        <f aca="false">IF(V4964="","",INDEX($N$4:$Q$4,MATCH(V4964,N4964:Q4964,0)))</f>
        <v/>
      </c>
      <c r="X4964" s="19" t="str">
        <f aca="false">IF(COUNT(N4964:Q4964)&lt;2,"",SMALL(N4964:Q4964,2))</f>
        <v/>
      </c>
      <c r="Y4964" s="26" t="str">
        <f aca="false">IF(OR(V4964="",M4964=0),"",V4964/M4964-1)</f>
        <v/>
      </c>
      <c r="Z4964" s="26" t="str">
        <f aca="false">IF(OR(V4964="",L4964=""),"",V4964/(L4964*E4964)-1)</f>
        <v/>
      </c>
      <c r="AA4964" s="16" t="str">
        <f aca="false">IF(V4964="","SEM OFERTA",IF(OR(Y4964&gt;Premissas!$B$11,Y4964&lt;Premissas!$B$12),"VERIFICAR - UNIDADE/EMBALAGEM",IF(Y4964&gt;Premissas!$B$6,"NÃO COMPRAR - REAJUSTE &gt;5%","COMPRAR")))</f>
        <v>SEM OFERTA</v>
      </c>
      <c r="AB4964" s="18" t="str">
        <f aca="false">IF(W4964="DIMEC",S4964,IF(W4964="MEDCENTRO",U4964,""))</f>
        <v/>
      </c>
      <c r="AC4964" s="18" t="n">
        <f aca="false">IF(AA4964&lt;&gt;"COMPRAR",0,IF(AB4964="",I4964,MIN(I4964,AB4964)))</f>
        <v>0</v>
      </c>
      <c r="AD4964" s="19" t="n">
        <f aca="false">IF(AC4964&gt;0,AC4964*V4964,0)</f>
        <v>0</v>
      </c>
      <c r="AE4964" s="19" t="n">
        <f aca="false">IF(AC4964&gt;0,(M4964-V4964)*AC4964,0)</f>
        <v>0</v>
      </c>
      <c r="AF4964" s="16" t="str">
        <f aca="false">IF(AA4964&lt;&gt;"COMPRAR","",IF(AB4964="",IF(X4964="","",IF(X4964-V4964&lt;0.01,"EMPATE TÉCNICO","")),IF(AB4964&lt;I4964,"ESTOQUE INSUFICIENTE",IF(X4964="","",IF(X4964-V4964&lt;0.01,"EMPATE TÉCNICO","")))))</f>
        <v/>
      </c>
      <c r="AG4964" s="16" t="s">
        <v>547</v>
      </c>
      <c r="AH4964" s="16" t="s">
        <v>2074</v>
      </c>
    </row>
    <row r="4965" customFormat="false" ht="15" hidden="false" customHeight="false" outlineLevel="0" collapsed="false">
      <c r="A4965" s="16" t="s">
        <v>15348</v>
      </c>
      <c r="B4965" s="17" t="s">
        <v>15349</v>
      </c>
      <c r="C4965" s="16" t="s">
        <v>15350</v>
      </c>
      <c r="D4965" s="16" t="s">
        <v>13319</v>
      </c>
      <c r="E4965" s="18" t="n">
        <v>1</v>
      </c>
      <c r="F4965" s="16" t="s">
        <v>41</v>
      </c>
      <c r="G4965" s="18" t="n">
        <v>5</v>
      </c>
      <c r="H4965" s="16" t="n">
        <v>2.1</v>
      </c>
      <c r="I4965" s="18" t="n">
        <v>1</v>
      </c>
      <c r="J4965" s="19" t="n">
        <v>50.53</v>
      </c>
      <c r="K4965" s="19" t="n">
        <v>50.53</v>
      </c>
      <c r="L4965" s="19" t="n">
        <v>50.0033</v>
      </c>
      <c r="M4965" s="19" t="n">
        <f aca="false">IF(J4965&gt;0,J4965,K4965)*E4965</f>
        <v>50.53</v>
      </c>
      <c r="N4965" s="20"/>
      <c r="O4965" s="21" t="str">
        <f aca="false">IF(R4965="","",ROUND(R4965*(1-Premissas!$B$4),4))</f>
        <v/>
      </c>
      <c r="P4965" s="22"/>
      <c r="Q4965" s="22"/>
      <c r="R4965" s="23"/>
      <c r="S4965" s="24"/>
      <c r="T4965" s="24"/>
      <c r="U4965" s="25"/>
      <c r="V4965" s="19" t="str">
        <f aca="false">IF(COUNT(N4965:Q4965)=0,"",MIN(N4965:Q4965))</f>
        <v/>
      </c>
      <c r="W4965" s="16" t="str">
        <f aca="false">IF(V4965="","",INDEX($N$4:$Q$4,MATCH(V4965,N4965:Q4965,0)))</f>
        <v/>
      </c>
      <c r="X4965" s="19" t="str">
        <f aca="false">IF(COUNT(N4965:Q4965)&lt;2,"",SMALL(N4965:Q4965,2))</f>
        <v/>
      </c>
      <c r="Y4965" s="26" t="str">
        <f aca="false">IF(OR(V4965="",M4965=0),"",V4965/M4965-1)</f>
        <v/>
      </c>
      <c r="Z4965" s="26" t="str">
        <f aca="false">IF(OR(V4965="",L4965=""),"",V4965/(L4965*E4965)-1)</f>
        <v/>
      </c>
      <c r="AA4965" s="16" t="str">
        <f aca="false">IF(V4965="","SEM OFERTA",IF(OR(Y4965&gt;Premissas!$B$11,Y4965&lt;Premissas!$B$12),"VERIFICAR - UNIDADE/EMBALAGEM",IF(Y4965&gt;Premissas!$B$6,"NÃO COMPRAR - REAJUSTE &gt;5%","COMPRAR")))</f>
        <v>SEM OFERTA</v>
      </c>
      <c r="AB4965" s="18" t="str">
        <f aca="false">IF(W4965="DIMEC",S4965,IF(W4965="MEDCENTRO",U4965,""))</f>
        <v/>
      </c>
      <c r="AC4965" s="18" t="n">
        <f aca="false">IF(AA4965&lt;&gt;"COMPRAR",0,IF(AB4965="",I4965,MIN(I4965,AB4965)))</f>
        <v>0</v>
      </c>
      <c r="AD4965" s="19" t="n">
        <f aca="false">IF(AC4965&gt;0,AC4965*V4965,0)</f>
        <v>0</v>
      </c>
      <c r="AE4965" s="19" t="n">
        <f aca="false">IF(AC4965&gt;0,(M4965-V4965)*AC4965,0)</f>
        <v>0</v>
      </c>
      <c r="AF4965" s="16" t="str">
        <f aca="false">IF(AA4965&lt;&gt;"COMPRAR","",IF(AB4965="",IF(X4965="","",IF(X4965-V4965&lt;0.01,"EMPATE TÉCNICO","")),IF(AB4965&lt;I4965,"ESTOQUE INSUFICIENTE",IF(X4965="","",IF(X4965-V4965&lt;0.01,"EMPATE TÉCNICO","")))))</f>
        <v/>
      </c>
      <c r="AG4965" s="16" t="s">
        <v>547</v>
      </c>
      <c r="AH4965" s="16" t="s">
        <v>2074</v>
      </c>
    </row>
    <row r="4966" customFormat="false" ht="15" hidden="false" customHeight="false" outlineLevel="0" collapsed="false">
      <c r="A4966" s="16" t="s">
        <v>15351</v>
      </c>
      <c r="B4966" s="17" t="s">
        <v>15352</v>
      </c>
      <c r="C4966" s="16" t="s">
        <v>15353</v>
      </c>
      <c r="D4966" s="16" t="s">
        <v>13501</v>
      </c>
      <c r="E4966" s="18" t="n">
        <v>1</v>
      </c>
      <c r="F4966" s="16" t="s">
        <v>43</v>
      </c>
      <c r="G4966" s="18" t="n">
        <v>0</v>
      </c>
      <c r="H4966" s="16" t="n">
        <v>0.1</v>
      </c>
      <c r="I4966" s="18" t="n">
        <v>1</v>
      </c>
      <c r="J4966" s="19" t="n">
        <v>33.8425</v>
      </c>
      <c r="K4966" s="19" t="n">
        <v>33.8425</v>
      </c>
      <c r="L4966" s="19" t="n">
        <v>33.8425</v>
      </c>
      <c r="M4966" s="19" t="n">
        <f aca="false">IF(J4966&gt;0,J4966,K4966)*E4966</f>
        <v>33.8425</v>
      </c>
      <c r="N4966" s="20"/>
      <c r="O4966" s="21" t="str">
        <f aca="false">IF(R4966="","",ROUND(R4966*(1-Premissas!$B$4),4))</f>
        <v/>
      </c>
      <c r="P4966" s="22"/>
      <c r="Q4966" s="22"/>
      <c r="R4966" s="23"/>
      <c r="S4966" s="24"/>
      <c r="T4966" s="24"/>
      <c r="U4966" s="25"/>
      <c r="V4966" s="19" t="str">
        <f aca="false">IF(COUNT(N4966:Q4966)=0,"",MIN(N4966:Q4966))</f>
        <v/>
      </c>
      <c r="W4966" s="16" t="str">
        <f aca="false">IF(V4966="","",INDEX($N$4:$Q$4,MATCH(V4966,N4966:Q4966,0)))</f>
        <v/>
      </c>
      <c r="X4966" s="19" t="str">
        <f aca="false">IF(COUNT(N4966:Q4966)&lt;2,"",SMALL(N4966:Q4966,2))</f>
        <v/>
      </c>
      <c r="Y4966" s="26" t="str">
        <f aca="false">IF(OR(V4966="",M4966=0),"",V4966/M4966-1)</f>
        <v/>
      </c>
      <c r="Z4966" s="26" t="str">
        <f aca="false">IF(OR(V4966="",L4966=""),"",V4966/(L4966*E4966)-1)</f>
        <v/>
      </c>
      <c r="AA4966" s="16" t="str">
        <f aca="false">IF(V4966="","SEM OFERTA",IF(OR(Y4966&gt;Premissas!$B$11,Y4966&lt;Premissas!$B$12),"VERIFICAR - UNIDADE/EMBALAGEM",IF(Y4966&gt;Premissas!$B$6,"NÃO COMPRAR - REAJUSTE &gt;5%","COMPRAR")))</f>
        <v>SEM OFERTA</v>
      </c>
      <c r="AB4966" s="18" t="str">
        <f aca="false">IF(W4966="DIMEC",S4966,IF(W4966="MEDCENTRO",U4966,""))</f>
        <v/>
      </c>
      <c r="AC4966" s="18" t="n">
        <f aca="false">IF(AA4966&lt;&gt;"COMPRAR",0,IF(AB4966="",I4966,MIN(I4966,AB4966)))</f>
        <v>0</v>
      </c>
      <c r="AD4966" s="19" t="n">
        <f aca="false">IF(AC4966&gt;0,AC4966*V4966,0)</f>
        <v>0</v>
      </c>
      <c r="AE4966" s="19" t="n">
        <f aca="false">IF(AC4966&gt;0,(M4966-V4966)*AC4966,0)</f>
        <v>0</v>
      </c>
      <c r="AF4966" s="16" t="str">
        <f aca="false">IF(AA4966&lt;&gt;"COMPRAR","",IF(AB4966="",IF(X4966="","",IF(X4966-V4966&lt;0.01,"EMPATE TÉCNICO","")),IF(AB4966&lt;I4966,"ESTOQUE INSUFICIENTE",IF(X4966="","",IF(X4966-V4966&lt;0.01,"EMPATE TÉCNICO","")))))</f>
        <v/>
      </c>
      <c r="AG4966" s="16" t="s">
        <v>328</v>
      </c>
      <c r="AH4966" s="16" t="s">
        <v>2074</v>
      </c>
    </row>
    <row r="4967" customFormat="false" ht="15" hidden="false" customHeight="false" outlineLevel="0" collapsed="false">
      <c r="A4967" s="16" t="s">
        <v>15354</v>
      </c>
      <c r="B4967" s="17" t="s">
        <v>15355</v>
      </c>
      <c r="C4967" s="16" t="s">
        <v>15356</v>
      </c>
      <c r="D4967" s="16"/>
      <c r="E4967" s="18" t="n">
        <v>1</v>
      </c>
      <c r="F4967" s="16" t="s">
        <v>43</v>
      </c>
      <c r="G4967" s="18" t="n">
        <v>0</v>
      </c>
      <c r="H4967" s="16" t="n">
        <v>0.1</v>
      </c>
      <c r="I4967" s="18" t="n">
        <v>1</v>
      </c>
      <c r="J4967" s="19" t="n">
        <v>52.78</v>
      </c>
      <c r="K4967" s="19" t="n">
        <v>52.78</v>
      </c>
      <c r="L4967" s="19" t="n">
        <v>52.78</v>
      </c>
      <c r="M4967" s="19" t="n">
        <f aca="false">IF(J4967&gt;0,J4967,K4967)*E4967</f>
        <v>52.78</v>
      </c>
      <c r="N4967" s="20"/>
      <c r="O4967" s="21" t="str">
        <f aca="false">IF(R4967="","",ROUND(R4967*(1-Premissas!$B$4),4))</f>
        <v/>
      </c>
      <c r="P4967" s="22"/>
      <c r="Q4967" s="22"/>
      <c r="R4967" s="23"/>
      <c r="S4967" s="24"/>
      <c r="T4967" s="24"/>
      <c r="U4967" s="25"/>
      <c r="V4967" s="19" t="str">
        <f aca="false">IF(COUNT(N4967:Q4967)=0,"",MIN(N4967:Q4967))</f>
        <v/>
      </c>
      <c r="W4967" s="16" t="str">
        <f aca="false">IF(V4967="","",INDEX($N$4:$Q$4,MATCH(V4967,N4967:Q4967,0)))</f>
        <v/>
      </c>
      <c r="X4967" s="19" t="str">
        <f aca="false">IF(COUNT(N4967:Q4967)&lt;2,"",SMALL(N4967:Q4967,2))</f>
        <v/>
      </c>
      <c r="Y4967" s="26" t="str">
        <f aca="false">IF(OR(V4967="",M4967=0),"",V4967/M4967-1)</f>
        <v/>
      </c>
      <c r="Z4967" s="26" t="str">
        <f aca="false">IF(OR(V4967="",L4967=""),"",V4967/(L4967*E4967)-1)</f>
        <v/>
      </c>
      <c r="AA4967" s="16" t="str">
        <f aca="false">IF(V4967="","SEM OFERTA",IF(OR(Y4967&gt;Premissas!$B$11,Y4967&lt;Premissas!$B$12),"VERIFICAR - UNIDADE/EMBALAGEM",IF(Y4967&gt;Premissas!$B$6,"NÃO COMPRAR - REAJUSTE &gt;5%","COMPRAR")))</f>
        <v>SEM OFERTA</v>
      </c>
      <c r="AB4967" s="18" t="str">
        <f aca="false">IF(W4967="DIMEC",S4967,IF(W4967="MEDCENTRO",U4967,""))</f>
        <v/>
      </c>
      <c r="AC4967" s="18" t="n">
        <f aca="false">IF(AA4967&lt;&gt;"COMPRAR",0,IF(AB4967="",I4967,MIN(I4967,AB4967)))</f>
        <v>0</v>
      </c>
      <c r="AD4967" s="19" t="n">
        <f aca="false">IF(AC4967&gt;0,AC4967*V4967,0)</f>
        <v>0</v>
      </c>
      <c r="AE4967" s="19" t="n">
        <f aca="false">IF(AC4967&gt;0,(M4967-V4967)*AC4967,0)</f>
        <v>0</v>
      </c>
      <c r="AF4967" s="16" t="str">
        <f aca="false">IF(AA4967&lt;&gt;"COMPRAR","",IF(AB4967="",IF(X4967="","",IF(X4967-V4967&lt;0.01,"EMPATE TÉCNICO","")),IF(AB4967&lt;I4967,"ESTOQUE INSUFICIENTE",IF(X4967="","",IF(X4967-V4967&lt;0.01,"EMPATE TÉCNICO","")))))</f>
        <v/>
      </c>
      <c r="AG4967" s="16" t="s">
        <v>547</v>
      </c>
      <c r="AH4967" s="16" t="s">
        <v>2074</v>
      </c>
    </row>
    <row r="4968" customFormat="false" ht="15" hidden="false" customHeight="false" outlineLevel="0" collapsed="false">
      <c r="A4968" s="16" t="s">
        <v>15357</v>
      </c>
      <c r="B4968" s="17" t="s">
        <v>15358</v>
      </c>
      <c r="C4968" s="16" t="s">
        <v>15359</v>
      </c>
      <c r="D4968" s="16" t="s">
        <v>13319</v>
      </c>
      <c r="E4968" s="18" t="n">
        <v>1</v>
      </c>
      <c r="F4968" s="16" t="s">
        <v>43</v>
      </c>
      <c r="G4968" s="18" t="n">
        <v>1</v>
      </c>
      <c r="H4968" s="16" t="n">
        <v>0.5</v>
      </c>
      <c r="I4968" s="18" t="n">
        <v>1</v>
      </c>
      <c r="J4968" s="19" t="n">
        <v>40.65</v>
      </c>
      <c r="K4968" s="19" t="n">
        <v>40.65</v>
      </c>
      <c r="L4968" s="19" t="n">
        <v>40.65</v>
      </c>
      <c r="M4968" s="19" t="n">
        <f aca="false">IF(J4968&gt;0,J4968,K4968)*E4968</f>
        <v>40.65</v>
      </c>
      <c r="N4968" s="20"/>
      <c r="O4968" s="21" t="str">
        <f aca="false">IF(R4968="","",ROUND(R4968*(1-Premissas!$B$4),4))</f>
        <v/>
      </c>
      <c r="P4968" s="22"/>
      <c r="Q4968" s="22"/>
      <c r="R4968" s="23"/>
      <c r="S4968" s="24"/>
      <c r="T4968" s="24"/>
      <c r="U4968" s="25"/>
      <c r="V4968" s="19" t="str">
        <f aca="false">IF(COUNT(N4968:Q4968)=0,"",MIN(N4968:Q4968))</f>
        <v/>
      </c>
      <c r="W4968" s="16" t="str">
        <f aca="false">IF(V4968="","",INDEX($N$4:$Q$4,MATCH(V4968,N4968:Q4968,0)))</f>
        <v/>
      </c>
      <c r="X4968" s="19" t="str">
        <f aca="false">IF(COUNT(N4968:Q4968)&lt;2,"",SMALL(N4968:Q4968,2))</f>
        <v/>
      </c>
      <c r="Y4968" s="26" t="str">
        <f aca="false">IF(OR(V4968="",M4968=0),"",V4968/M4968-1)</f>
        <v/>
      </c>
      <c r="Z4968" s="26" t="str">
        <f aca="false">IF(OR(V4968="",L4968=""),"",V4968/(L4968*E4968)-1)</f>
        <v/>
      </c>
      <c r="AA4968" s="16" t="str">
        <f aca="false">IF(V4968="","SEM OFERTA",IF(OR(Y4968&gt;Premissas!$B$11,Y4968&lt;Premissas!$B$12),"VERIFICAR - UNIDADE/EMBALAGEM",IF(Y4968&gt;Premissas!$B$6,"NÃO COMPRAR - REAJUSTE &gt;5%","COMPRAR")))</f>
        <v>SEM OFERTA</v>
      </c>
      <c r="AB4968" s="18" t="str">
        <f aca="false">IF(W4968="DIMEC",S4968,IF(W4968="MEDCENTRO",U4968,""))</f>
        <v/>
      </c>
      <c r="AC4968" s="18" t="n">
        <f aca="false">IF(AA4968&lt;&gt;"COMPRAR",0,IF(AB4968="",I4968,MIN(I4968,AB4968)))</f>
        <v>0</v>
      </c>
      <c r="AD4968" s="19" t="n">
        <f aca="false">IF(AC4968&gt;0,AC4968*V4968,0)</f>
        <v>0</v>
      </c>
      <c r="AE4968" s="19" t="n">
        <f aca="false">IF(AC4968&gt;0,(M4968-V4968)*AC4968,0)</f>
        <v>0</v>
      </c>
      <c r="AF4968" s="16" t="str">
        <f aca="false">IF(AA4968&lt;&gt;"COMPRAR","",IF(AB4968="",IF(X4968="","",IF(X4968-V4968&lt;0.01,"EMPATE TÉCNICO","")),IF(AB4968&lt;I4968,"ESTOQUE INSUFICIENTE",IF(X4968="","",IF(X4968-V4968&lt;0.01,"EMPATE TÉCNICO","")))))</f>
        <v/>
      </c>
      <c r="AG4968" s="16" t="s">
        <v>547</v>
      </c>
      <c r="AH4968" s="16" t="s">
        <v>2074</v>
      </c>
    </row>
    <row r="4969" customFormat="false" ht="15" hidden="false" customHeight="false" outlineLevel="0" collapsed="false">
      <c r="A4969" s="16" t="s">
        <v>15360</v>
      </c>
      <c r="B4969" s="17" t="s">
        <v>15361</v>
      </c>
      <c r="C4969" s="16" t="s">
        <v>15362</v>
      </c>
      <c r="D4969" s="16" t="s">
        <v>13715</v>
      </c>
      <c r="E4969" s="18" t="n">
        <v>1</v>
      </c>
      <c r="F4969" s="16" t="s">
        <v>41</v>
      </c>
      <c r="G4969" s="18" t="n">
        <v>1</v>
      </c>
      <c r="H4969" s="16" t="n">
        <v>2.1</v>
      </c>
      <c r="I4969" s="18" t="n">
        <v>5</v>
      </c>
      <c r="J4969" s="19" t="n">
        <v>25.81</v>
      </c>
      <c r="K4969" s="19" t="n">
        <v>25.81</v>
      </c>
      <c r="L4969" s="19" t="n">
        <v>25.81</v>
      </c>
      <c r="M4969" s="19" t="n">
        <f aca="false">IF(J4969&gt;0,J4969,K4969)*E4969</f>
        <v>25.81</v>
      </c>
      <c r="N4969" s="20"/>
      <c r="O4969" s="21" t="str">
        <f aca="false">IF(R4969="","",ROUND(R4969*(1-Premissas!$B$4),4))</f>
        <v/>
      </c>
      <c r="P4969" s="22"/>
      <c r="Q4969" s="22"/>
      <c r="R4969" s="23"/>
      <c r="S4969" s="24"/>
      <c r="T4969" s="24"/>
      <c r="U4969" s="25"/>
      <c r="V4969" s="19" t="str">
        <f aca="false">IF(COUNT(N4969:Q4969)=0,"",MIN(N4969:Q4969))</f>
        <v/>
      </c>
      <c r="W4969" s="16" t="str">
        <f aca="false">IF(V4969="","",INDEX($N$4:$Q$4,MATCH(V4969,N4969:Q4969,0)))</f>
        <v/>
      </c>
      <c r="X4969" s="19" t="str">
        <f aca="false">IF(COUNT(N4969:Q4969)&lt;2,"",SMALL(N4969:Q4969,2))</f>
        <v/>
      </c>
      <c r="Y4969" s="26" t="str">
        <f aca="false">IF(OR(V4969="",M4969=0),"",V4969/M4969-1)</f>
        <v/>
      </c>
      <c r="Z4969" s="26" t="str">
        <f aca="false">IF(OR(V4969="",L4969=""),"",V4969/(L4969*E4969)-1)</f>
        <v/>
      </c>
      <c r="AA4969" s="16" t="str">
        <f aca="false">IF(V4969="","SEM OFERTA",IF(OR(Y4969&gt;Premissas!$B$11,Y4969&lt;Premissas!$B$12),"VERIFICAR - UNIDADE/EMBALAGEM",IF(Y4969&gt;Premissas!$B$6,"NÃO COMPRAR - REAJUSTE &gt;5%","COMPRAR")))</f>
        <v>SEM OFERTA</v>
      </c>
      <c r="AB4969" s="18" t="str">
        <f aca="false">IF(W4969="DIMEC",S4969,IF(W4969="MEDCENTRO",U4969,""))</f>
        <v/>
      </c>
      <c r="AC4969" s="18" t="n">
        <f aca="false">IF(AA4969&lt;&gt;"COMPRAR",0,IF(AB4969="",I4969,MIN(I4969,AB4969)))</f>
        <v>0</v>
      </c>
      <c r="AD4969" s="19" t="n">
        <f aca="false">IF(AC4969&gt;0,AC4969*V4969,0)</f>
        <v>0</v>
      </c>
      <c r="AE4969" s="19" t="n">
        <f aca="false">IF(AC4969&gt;0,(M4969-V4969)*AC4969,0)</f>
        <v>0</v>
      </c>
      <c r="AF4969" s="16" t="str">
        <f aca="false">IF(AA4969&lt;&gt;"COMPRAR","",IF(AB4969="",IF(X4969="","",IF(X4969-V4969&lt;0.01,"EMPATE TÉCNICO","")),IF(AB4969&lt;I4969,"ESTOQUE INSUFICIENTE",IF(X4969="","",IF(X4969-V4969&lt;0.01,"EMPATE TÉCNICO","")))))</f>
        <v/>
      </c>
      <c r="AG4969" s="16" t="s">
        <v>547</v>
      </c>
      <c r="AH4969" s="16" t="s">
        <v>2074</v>
      </c>
    </row>
    <row r="4970" customFormat="false" ht="15" hidden="false" customHeight="false" outlineLevel="0" collapsed="false">
      <c r="A4970" s="16" t="s">
        <v>15363</v>
      </c>
      <c r="B4970" s="17" t="s">
        <v>15364</v>
      </c>
      <c r="C4970" s="16" t="s">
        <v>15365</v>
      </c>
      <c r="D4970" s="16" t="s">
        <v>8405</v>
      </c>
      <c r="E4970" s="18" t="n">
        <v>1</v>
      </c>
      <c r="F4970" s="16" t="s">
        <v>41</v>
      </c>
      <c r="G4970" s="18" t="n">
        <v>0</v>
      </c>
      <c r="H4970" s="16" t="n">
        <v>0.7</v>
      </c>
      <c r="I4970" s="18" t="n">
        <v>3</v>
      </c>
      <c r="J4970" s="19" t="n">
        <v>54.15</v>
      </c>
      <c r="K4970" s="19" t="n">
        <v>54.15</v>
      </c>
      <c r="L4970" s="19" t="n">
        <v>48.63</v>
      </c>
      <c r="M4970" s="19" t="n">
        <f aca="false">IF(J4970&gt;0,J4970,K4970)*E4970</f>
        <v>54.15</v>
      </c>
      <c r="N4970" s="20"/>
      <c r="O4970" s="21" t="str">
        <f aca="false">IF(R4970="","",ROUND(R4970*(1-Premissas!$B$4),4))</f>
        <v/>
      </c>
      <c r="P4970" s="22"/>
      <c r="Q4970" s="22"/>
      <c r="R4970" s="23"/>
      <c r="S4970" s="24"/>
      <c r="T4970" s="24"/>
      <c r="U4970" s="25"/>
      <c r="V4970" s="19" t="str">
        <f aca="false">IF(COUNT(N4970:Q4970)=0,"",MIN(N4970:Q4970))</f>
        <v/>
      </c>
      <c r="W4970" s="16" t="str">
        <f aca="false">IF(V4970="","",INDEX($N$4:$Q$4,MATCH(V4970,N4970:Q4970,0)))</f>
        <v/>
      </c>
      <c r="X4970" s="19" t="str">
        <f aca="false">IF(COUNT(N4970:Q4970)&lt;2,"",SMALL(N4970:Q4970,2))</f>
        <v/>
      </c>
      <c r="Y4970" s="26" t="str">
        <f aca="false">IF(OR(V4970="",M4970=0),"",V4970/M4970-1)</f>
        <v/>
      </c>
      <c r="Z4970" s="26" t="str">
        <f aca="false">IF(OR(V4970="",L4970=""),"",V4970/(L4970*E4970)-1)</f>
        <v/>
      </c>
      <c r="AA4970" s="16" t="str">
        <f aca="false">IF(V4970="","SEM OFERTA",IF(OR(Y4970&gt;Premissas!$B$11,Y4970&lt;Premissas!$B$12),"VERIFICAR - UNIDADE/EMBALAGEM",IF(Y4970&gt;Premissas!$B$6,"NÃO COMPRAR - REAJUSTE &gt;5%","COMPRAR")))</f>
        <v>SEM OFERTA</v>
      </c>
      <c r="AB4970" s="18" t="str">
        <f aca="false">IF(W4970="DIMEC",S4970,IF(W4970="MEDCENTRO",U4970,""))</f>
        <v/>
      </c>
      <c r="AC4970" s="18" t="n">
        <f aca="false">IF(AA4970&lt;&gt;"COMPRAR",0,IF(AB4970="",I4970,MIN(I4970,AB4970)))</f>
        <v>0</v>
      </c>
      <c r="AD4970" s="19" t="n">
        <f aca="false">IF(AC4970&gt;0,AC4970*V4970,0)</f>
        <v>0</v>
      </c>
      <c r="AE4970" s="19" t="n">
        <f aca="false">IF(AC4970&gt;0,(M4970-V4970)*AC4970,0)</f>
        <v>0</v>
      </c>
      <c r="AF4970" s="16" t="str">
        <f aca="false">IF(AA4970&lt;&gt;"COMPRAR","",IF(AB4970="",IF(X4970="","",IF(X4970-V4970&lt;0.01,"EMPATE TÉCNICO","")),IF(AB4970&lt;I4970,"ESTOQUE INSUFICIENTE",IF(X4970="","",IF(X4970-V4970&lt;0.01,"EMPATE TÉCNICO","")))))</f>
        <v/>
      </c>
      <c r="AG4970" s="16" t="s">
        <v>547</v>
      </c>
      <c r="AH4970" s="16" t="s">
        <v>2074</v>
      </c>
    </row>
    <row r="4971" customFormat="false" ht="15" hidden="false" customHeight="false" outlineLevel="0" collapsed="false">
      <c r="A4971" s="16" t="s">
        <v>15366</v>
      </c>
      <c r="B4971" s="17" t="s">
        <v>15367</v>
      </c>
      <c r="C4971" s="16" t="s">
        <v>15368</v>
      </c>
      <c r="D4971" s="16" t="s">
        <v>13343</v>
      </c>
      <c r="E4971" s="18" t="n">
        <v>1</v>
      </c>
      <c r="F4971" s="16" t="s">
        <v>41</v>
      </c>
      <c r="G4971" s="18" t="n">
        <v>2</v>
      </c>
      <c r="H4971" s="16" t="n">
        <v>5.7</v>
      </c>
      <c r="I4971" s="18" t="n">
        <v>13</v>
      </c>
      <c r="J4971" s="19" t="n">
        <v>6.35666666666667</v>
      </c>
      <c r="K4971" s="19" t="n">
        <v>6.35666666666667</v>
      </c>
      <c r="L4971" s="19" t="n">
        <v>6.3567</v>
      </c>
      <c r="M4971" s="19" t="n">
        <f aca="false">IF(J4971&gt;0,J4971,K4971)*E4971</f>
        <v>6.35666666666667</v>
      </c>
      <c r="N4971" s="20"/>
      <c r="O4971" s="21" t="str">
        <f aca="false">IF(R4971="","",ROUND(R4971*(1-Premissas!$B$4),4))</f>
        <v/>
      </c>
      <c r="P4971" s="22"/>
      <c r="Q4971" s="22"/>
      <c r="R4971" s="23"/>
      <c r="S4971" s="24"/>
      <c r="T4971" s="24"/>
      <c r="U4971" s="25"/>
      <c r="V4971" s="19" t="str">
        <f aca="false">IF(COUNT(N4971:Q4971)=0,"",MIN(N4971:Q4971))</f>
        <v/>
      </c>
      <c r="W4971" s="16" t="str">
        <f aca="false">IF(V4971="","",INDEX($N$4:$Q$4,MATCH(V4971,N4971:Q4971,0)))</f>
        <v/>
      </c>
      <c r="X4971" s="19" t="str">
        <f aca="false">IF(COUNT(N4971:Q4971)&lt;2,"",SMALL(N4971:Q4971,2))</f>
        <v/>
      </c>
      <c r="Y4971" s="26" t="str">
        <f aca="false">IF(OR(V4971="",M4971=0),"",V4971/M4971-1)</f>
        <v/>
      </c>
      <c r="Z4971" s="26" t="str">
        <f aca="false">IF(OR(V4971="",L4971=""),"",V4971/(L4971*E4971)-1)</f>
        <v/>
      </c>
      <c r="AA4971" s="16" t="str">
        <f aca="false">IF(V4971="","SEM OFERTA",IF(OR(Y4971&gt;Premissas!$B$11,Y4971&lt;Premissas!$B$12),"VERIFICAR - UNIDADE/EMBALAGEM",IF(Y4971&gt;Premissas!$B$6,"NÃO COMPRAR - REAJUSTE &gt;5%","COMPRAR")))</f>
        <v>SEM OFERTA</v>
      </c>
      <c r="AB4971" s="18" t="str">
        <f aca="false">IF(W4971="DIMEC",S4971,IF(W4971="MEDCENTRO",U4971,""))</f>
        <v/>
      </c>
      <c r="AC4971" s="18" t="n">
        <f aca="false">IF(AA4971&lt;&gt;"COMPRAR",0,IF(AB4971="",I4971,MIN(I4971,AB4971)))</f>
        <v>0</v>
      </c>
      <c r="AD4971" s="19" t="n">
        <f aca="false">IF(AC4971&gt;0,AC4971*V4971,0)</f>
        <v>0</v>
      </c>
      <c r="AE4971" s="19" t="n">
        <f aca="false">IF(AC4971&gt;0,(M4971-V4971)*AC4971,0)</f>
        <v>0</v>
      </c>
      <c r="AF4971" s="16" t="str">
        <f aca="false">IF(AA4971&lt;&gt;"COMPRAR","",IF(AB4971="",IF(X4971="","",IF(X4971-V4971&lt;0.01,"EMPATE TÉCNICO","")),IF(AB4971&lt;I4971,"ESTOQUE INSUFICIENTE",IF(X4971="","",IF(X4971-V4971&lt;0.01,"EMPATE TÉCNICO","")))))</f>
        <v/>
      </c>
      <c r="AG4971" s="16" t="s">
        <v>547</v>
      </c>
      <c r="AH4971" s="16" t="s">
        <v>2074</v>
      </c>
    </row>
    <row r="4972" customFormat="false" ht="15" hidden="false" customHeight="false" outlineLevel="0" collapsed="false">
      <c r="A4972" s="16" t="s">
        <v>15369</v>
      </c>
      <c r="B4972" s="17" t="s">
        <v>15370</v>
      </c>
      <c r="C4972" s="16" t="s">
        <v>15371</v>
      </c>
      <c r="D4972" s="16" t="s">
        <v>13359</v>
      </c>
      <c r="E4972" s="18" t="n">
        <v>1</v>
      </c>
      <c r="F4972" s="16" t="s">
        <v>42</v>
      </c>
      <c r="G4972" s="18" t="n">
        <v>2</v>
      </c>
      <c r="H4972" s="16" t="n">
        <v>1.3</v>
      </c>
      <c r="I4972" s="18" t="n">
        <v>2</v>
      </c>
      <c r="J4972" s="19" t="n">
        <v>19.8</v>
      </c>
      <c r="K4972" s="19" t="n">
        <v>19.8</v>
      </c>
      <c r="L4972" s="19" t="n">
        <v>19.8</v>
      </c>
      <c r="M4972" s="19" t="n">
        <f aca="false">IF(J4972&gt;0,J4972,K4972)*E4972</f>
        <v>19.8</v>
      </c>
      <c r="N4972" s="20"/>
      <c r="O4972" s="21" t="str">
        <f aca="false">IF(R4972="","",ROUND(R4972*(1-Premissas!$B$4),4))</f>
        <v/>
      </c>
      <c r="P4972" s="22"/>
      <c r="Q4972" s="22"/>
      <c r="R4972" s="23"/>
      <c r="S4972" s="24"/>
      <c r="T4972" s="24"/>
      <c r="U4972" s="25"/>
      <c r="V4972" s="19" t="str">
        <f aca="false">IF(COUNT(N4972:Q4972)=0,"",MIN(N4972:Q4972))</f>
        <v/>
      </c>
      <c r="W4972" s="16" t="str">
        <f aca="false">IF(V4972="","",INDEX($N$4:$Q$4,MATCH(V4972,N4972:Q4972,0)))</f>
        <v/>
      </c>
      <c r="X4972" s="19" t="str">
        <f aca="false">IF(COUNT(N4972:Q4972)&lt;2,"",SMALL(N4972:Q4972,2))</f>
        <v/>
      </c>
      <c r="Y4972" s="26" t="str">
        <f aca="false">IF(OR(V4972="",M4972=0),"",V4972/M4972-1)</f>
        <v/>
      </c>
      <c r="Z4972" s="26" t="str">
        <f aca="false">IF(OR(V4972="",L4972=""),"",V4972/(L4972*E4972)-1)</f>
        <v/>
      </c>
      <c r="AA4972" s="16" t="str">
        <f aca="false">IF(V4972="","SEM OFERTA",IF(OR(Y4972&gt;Premissas!$B$11,Y4972&lt;Premissas!$B$12),"VERIFICAR - UNIDADE/EMBALAGEM",IF(Y4972&gt;Premissas!$B$6,"NÃO COMPRAR - REAJUSTE &gt;5%","COMPRAR")))</f>
        <v>SEM OFERTA</v>
      </c>
      <c r="AB4972" s="18" t="str">
        <f aca="false">IF(W4972="DIMEC",S4972,IF(W4972="MEDCENTRO",U4972,""))</f>
        <v/>
      </c>
      <c r="AC4972" s="18" t="n">
        <f aca="false">IF(AA4972&lt;&gt;"COMPRAR",0,IF(AB4972="",I4972,MIN(I4972,AB4972)))</f>
        <v>0</v>
      </c>
      <c r="AD4972" s="19" t="n">
        <f aca="false">IF(AC4972&gt;0,AC4972*V4972,0)</f>
        <v>0</v>
      </c>
      <c r="AE4972" s="19" t="n">
        <f aca="false">IF(AC4972&gt;0,(M4972-V4972)*AC4972,0)</f>
        <v>0</v>
      </c>
      <c r="AF4972" s="16" t="str">
        <f aca="false">IF(AA4972&lt;&gt;"COMPRAR","",IF(AB4972="",IF(X4972="","",IF(X4972-V4972&lt;0.01,"EMPATE TÉCNICO","")),IF(AB4972&lt;I4972,"ESTOQUE INSUFICIENTE",IF(X4972="","",IF(X4972-V4972&lt;0.01,"EMPATE TÉCNICO","")))))</f>
        <v/>
      </c>
      <c r="AG4972" s="16" t="s">
        <v>547</v>
      </c>
      <c r="AH4972" s="16" t="s">
        <v>2074</v>
      </c>
    </row>
    <row r="4973" customFormat="false" ht="15" hidden="false" customHeight="false" outlineLevel="0" collapsed="false">
      <c r="A4973" s="16" t="s">
        <v>15372</v>
      </c>
      <c r="B4973" s="17" t="s">
        <v>15373</v>
      </c>
      <c r="C4973" s="16" t="s">
        <v>15374</v>
      </c>
      <c r="D4973" s="16" t="s">
        <v>2239</v>
      </c>
      <c r="E4973" s="18" t="n">
        <v>50</v>
      </c>
      <c r="F4973" s="16" t="s">
        <v>41</v>
      </c>
      <c r="G4973" s="18" t="n">
        <v>447</v>
      </c>
      <c r="H4973" s="16" t="n">
        <v>251</v>
      </c>
      <c r="I4973" s="18" t="n">
        <v>4</v>
      </c>
      <c r="J4973" s="19" t="n">
        <v>6.217106</v>
      </c>
      <c r="K4973" s="19" t="n">
        <v>6.217106</v>
      </c>
      <c r="L4973" s="19" t="n">
        <v>3.77</v>
      </c>
      <c r="M4973" s="19" t="n">
        <f aca="false">IF(J4973&gt;0,J4973,K4973)*E4973</f>
        <v>310.8553</v>
      </c>
      <c r="N4973" s="20"/>
      <c r="O4973" s="21" t="str">
        <f aca="false">IF(R4973="","",ROUND(R4973*(1-Premissas!$B$4),4))</f>
        <v/>
      </c>
      <c r="P4973" s="22"/>
      <c r="Q4973" s="22"/>
      <c r="R4973" s="23"/>
      <c r="S4973" s="24"/>
      <c r="T4973" s="24"/>
      <c r="U4973" s="25"/>
      <c r="V4973" s="19" t="str">
        <f aca="false">IF(COUNT(N4973:Q4973)=0,"",MIN(N4973:Q4973))</f>
        <v/>
      </c>
      <c r="W4973" s="16" t="str">
        <f aca="false">IF(V4973="","",INDEX($N$4:$Q$4,MATCH(V4973,N4973:Q4973,0)))</f>
        <v/>
      </c>
      <c r="X4973" s="19" t="str">
        <f aca="false">IF(COUNT(N4973:Q4973)&lt;2,"",SMALL(N4973:Q4973,2))</f>
        <v/>
      </c>
      <c r="Y4973" s="26" t="str">
        <f aca="false">IF(OR(V4973="",M4973=0),"",V4973/M4973-1)</f>
        <v/>
      </c>
      <c r="Z4973" s="26" t="str">
        <f aca="false">IF(OR(V4973="",L4973=""),"",V4973/(L4973*E4973)-1)</f>
        <v/>
      </c>
      <c r="AA4973" s="16" t="str">
        <f aca="false">IF(V4973="","SEM OFERTA",IF(OR(Y4973&gt;Premissas!$B$11,Y4973&lt;Premissas!$B$12),"VERIFICAR - UNIDADE/EMBALAGEM",IF(Y4973&gt;Premissas!$B$6,"NÃO COMPRAR - REAJUSTE &gt;5%","COMPRAR")))</f>
        <v>SEM OFERTA</v>
      </c>
      <c r="AB4973" s="18" t="str">
        <f aca="false">IF(W4973="DIMEC",S4973,IF(W4973="MEDCENTRO",U4973,""))</f>
        <v/>
      </c>
      <c r="AC4973" s="18" t="n">
        <f aca="false">IF(AA4973&lt;&gt;"COMPRAR",0,IF(AB4973="",I4973,MIN(I4973,AB4973)))</f>
        <v>0</v>
      </c>
      <c r="AD4973" s="19" t="n">
        <f aca="false">IF(AC4973&gt;0,AC4973*V4973,0)</f>
        <v>0</v>
      </c>
      <c r="AE4973" s="19" t="n">
        <f aca="false">IF(AC4973&gt;0,(M4973-V4973)*AC4973,0)</f>
        <v>0</v>
      </c>
      <c r="AF4973" s="16" t="str">
        <f aca="false">IF(AA4973&lt;&gt;"COMPRAR","",IF(AB4973="",IF(X4973="","",IF(X4973-V4973&lt;0.01,"EMPATE TÉCNICO","")),IF(AB4973&lt;I4973,"ESTOQUE INSUFICIENTE",IF(X4973="","",IF(X4973-V4973&lt;0.01,"EMPATE TÉCNICO","")))))</f>
        <v/>
      </c>
      <c r="AG4973" s="16" t="s">
        <v>328</v>
      </c>
      <c r="AH4973" s="16" t="s">
        <v>2074</v>
      </c>
    </row>
    <row r="4974" customFormat="false" ht="15" hidden="false" customHeight="false" outlineLevel="0" collapsed="false">
      <c r="A4974" s="16" t="s">
        <v>15375</v>
      </c>
      <c r="B4974" s="17" t="s">
        <v>15376</v>
      </c>
      <c r="C4974" s="16" t="s">
        <v>15377</v>
      </c>
      <c r="D4974" s="16" t="s">
        <v>11143</v>
      </c>
      <c r="E4974" s="18" t="n">
        <v>1</v>
      </c>
      <c r="F4974" s="16" t="s">
        <v>41</v>
      </c>
      <c r="G4974" s="18" t="n">
        <v>0</v>
      </c>
      <c r="H4974" s="16" t="n">
        <v>0.9</v>
      </c>
      <c r="I4974" s="18" t="n">
        <v>3</v>
      </c>
      <c r="J4974" s="19" t="n">
        <v>55.41</v>
      </c>
      <c r="K4974" s="19" t="n">
        <v>55.41</v>
      </c>
      <c r="L4974" s="19" t="n">
        <v>55.41</v>
      </c>
      <c r="M4974" s="19" t="n">
        <f aca="false">IF(J4974&gt;0,J4974,K4974)*E4974</f>
        <v>55.41</v>
      </c>
      <c r="N4974" s="20"/>
      <c r="O4974" s="21" t="str">
        <f aca="false">IF(R4974="","",ROUND(R4974*(1-Premissas!$B$4),4))</f>
        <v/>
      </c>
      <c r="P4974" s="22"/>
      <c r="Q4974" s="22"/>
      <c r="R4974" s="23"/>
      <c r="S4974" s="24"/>
      <c r="T4974" s="24"/>
      <c r="U4974" s="25"/>
      <c r="V4974" s="19" t="str">
        <f aca="false">IF(COUNT(N4974:Q4974)=0,"",MIN(N4974:Q4974))</f>
        <v/>
      </c>
      <c r="W4974" s="16" t="str">
        <f aca="false">IF(V4974="","",INDEX($N$4:$Q$4,MATCH(V4974,N4974:Q4974,0)))</f>
        <v/>
      </c>
      <c r="X4974" s="19" t="str">
        <f aca="false">IF(COUNT(N4974:Q4974)&lt;2,"",SMALL(N4974:Q4974,2))</f>
        <v/>
      </c>
      <c r="Y4974" s="26" t="str">
        <f aca="false">IF(OR(V4974="",M4974=0),"",V4974/M4974-1)</f>
        <v/>
      </c>
      <c r="Z4974" s="26" t="str">
        <f aca="false">IF(OR(V4974="",L4974=""),"",V4974/(L4974*E4974)-1)</f>
        <v/>
      </c>
      <c r="AA4974" s="16" t="str">
        <f aca="false">IF(V4974="","SEM OFERTA",IF(OR(Y4974&gt;Premissas!$B$11,Y4974&lt;Premissas!$B$12),"VERIFICAR - UNIDADE/EMBALAGEM",IF(Y4974&gt;Premissas!$B$6,"NÃO COMPRAR - REAJUSTE &gt;5%","COMPRAR")))</f>
        <v>SEM OFERTA</v>
      </c>
      <c r="AB4974" s="18" t="str">
        <f aca="false">IF(W4974="DIMEC",S4974,IF(W4974="MEDCENTRO",U4974,""))</f>
        <v/>
      </c>
      <c r="AC4974" s="18" t="n">
        <f aca="false">IF(AA4974&lt;&gt;"COMPRAR",0,IF(AB4974="",I4974,MIN(I4974,AB4974)))</f>
        <v>0</v>
      </c>
      <c r="AD4974" s="19" t="n">
        <f aca="false">IF(AC4974&gt;0,AC4974*V4974,0)</f>
        <v>0</v>
      </c>
      <c r="AE4974" s="19" t="n">
        <f aca="false">IF(AC4974&gt;0,(M4974-V4974)*AC4974,0)</f>
        <v>0</v>
      </c>
      <c r="AF4974" s="16" t="str">
        <f aca="false">IF(AA4974&lt;&gt;"COMPRAR","",IF(AB4974="",IF(X4974="","",IF(X4974-V4974&lt;0.01,"EMPATE TÉCNICO","")),IF(AB4974&lt;I4974,"ESTOQUE INSUFICIENTE",IF(X4974="","",IF(X4974-V4974&lt;0.01,"EMPATE TÉCNICO","")))))</f>
        <v/>
      </c>
      <c r="AG4974" s="16" t="s">
        <v>547</v>
      </c>
      <c r="AH4974" s="16" t="s">
        <v>2074</v>
      </c>
    </row>
    <row r="4975" customFormat="false" ht="15" hidden="false" customHeight="false" outlineLevel="0" collapsed="false">
      <c r="A4975" s="16" t="s">
        <v>15378</v>
      </c>
      <c r="B4975" s="17" t="s">
        <v>15379</v>
      </c>
      <c r="C4975" s="16" t="s">
        <v>15380</v>
      </c>
      <c r="D4975" s="16" t="s">
        <v>14504</v>
      </c>
      <c r="E4975" s="18" t="n">
        <v>1</v>
      </c>
      <c r="F4975" s="16" t="s">
        <v>41</v>
      </c>
      <c r="G4975" s="18" t="n">
        <v>3</v>
      </c>
      <c r="H4975" s="16" t="n">
        <v>1.4</v>
      </c>
      <c r="I4975" s="18" t="n">
        <v>1</v>
      </c>
      <c r="J4975" s="19" t="n">
        <v>45.66</v>
      </c>
      <c r="K4975" s="19" t="n">
        <v>45.66</v>
      </c>
      <c r="L4975" s="19" t="n">
        <v>44.04</v>
      </c>
      <c r="M4975" s="19" t="n">
        <f aca="false">IF(J4975&gt;0,J4975,K4975)*E4975</f>
        <v>45.66</v>
      </c>
      <c r="N4975" s="20"/>
      <c r="O4975" s="21" t="str">
        <f aca="false">IF(R4975="","",ROUND(R4975*(1-Premissas!$B$4),4))</f>
        <v/>
      </c>
      <c r="P4975" s="22"/>
      <c r="Q4975" s="22"/>
      <c r="R4975" s="23"/>
      <c r="S4975" s="24"/>
      <c r="T4975" s="24"/>
      <c r="U4975" s="25"/>
      <c r="V4975" s="19" t="str">
        <f aca="false">IF(COUNT(N4975:Q4975)=0,"",MIN(N4975:Q4975))</f>
        <v/>
      </c>
      <c r="W4975" s="16" t="str">
        <f aca="false">IF(V4975="","",INDEX($N$4:$Q$4,MATCH(V4975,N4975:Q4975,0)))</f>
        <v/>
      </c>
      <c r="X4975" s="19" t="str">
        <f aca="false">IF(COUNT(N4975:Q4975)&lt;2,"",SMALL(N4975:Q4975,2))</f>
        <v/>
      </c>
      <c r="Y4975" s="26" t="str">
        <f aca="false">IF(OR(V4975="",M4975=0),"",V4975/M4975-1)</f>
        <v/>
      </c>
      <c r="Z4975" s="26" t="str">
        <f aca="false">IF(OR(V4975="",L4975=""),"",V4975/(L4975*E4975)-1)</f>
        <v/>
      </c>
      <c r="AA4975" s="16" t="str">
        <f aca="false">IF(V4975="","SEM OFERTA",IF(OR(Y4975&gt;Premissas!$B$11,Y4975&lt;Premissas!$B$12),"VERIFICAR - UNIDADE/EMBALAGEM",IF(Y4975&gt;Premissas!$B$6,"NÃO COMPRAR - REAJUSTE &gt;5%","COMPRAR")))</f>
        <v>SEM OFERTA</v>
      </c>
      <c r="AB4975" s="18" t="str">
        <f aca="false">IF(W4975="DIMEC",S4975,IF(W4975="MEDCENTRO",U4975,""))</f>
        <v/>
      </c>
      <c r="AC4975" s="18" t="n">
        <f aca="false">IF(AA4975&lt;&gt;"COMPRAR",0,IF(AB4975="",I4975,MIN(I4975,AB4975)))</f>
        <v>0</v>
      </c>
      <c r="AD4975" s="19" t="n">
        <f aca="false">IF(AC4975&gt;0,AC4975*V4975,0)</f>
        <v>0</v>
      </c>
      <c r="AE4975" s="19" t="n">
        <f aca="false">IF(AC4975&gt;0,(M4975-V4975)*AC4975,0)</f>
        <v>0</v>
      </c>
      <c r="AF4975" s="16" t="str">
        <f aca="false">IF(AA4975&lt;&gt;"COMPRAR","",IF(AB4975="",IF(X4975="","",IF(X4975-V4975&lt;0.01,"EMPATE TÉCNICO","")),IF(AB4975&lt;I4975,"ESTOQUE INSUFICIENTE",IF(X4975="","",IF(X4975-V4975&lt;0.01,"EMPATE TÉCNICO","")))))</f>
        <v/>
      </c>
      <c r="AG4975" s="16" t="s">
        <v>547</v>
      </c>
      <c r="AH4975" s="16" t="s">
        <v>2074</v>
      </c>
    </row>
    <row r="4976" customFormat="false" ht="15" hidden="false" customHeight="false" outlineLevel="0" collapsed="false">
      <c r="A4976" s="16" t="s">
        <v>15381</v>
      </c>
      <c r="B4976" s="17" t="s">
        <v>15382</v>
      </c>
      <c r="C4976" s="16" t="s">
        <v>15383</v>
      </c>
      <c r="D4976" s="16" t="s">
        <v>13923</v>
      </c>
      <c r="E4976" s="18" t="n">
        <v>1</v>
      </c>
      <c r="F4976" s="16" t="s">
        <v>41</v>
      </c>
      <c r="G4976" s="18" t="n">
        <v>7</v>
      </c>
      <c r="H4976" s="16" t="n">
        <v>4.3</v>
      </c>
      <c r="I4976" s="18" t="n">
        <v>5</v>
      </c>
      <c r="J4976" s="19" t="n">
        <v>27.235</v>
      </c>
      <c r="K4976" s="19" t="n">
        <v>27.235</v>
      </c>
      <c r="L4976" s="19" t="n">
        <v>25.994</v>
      </c>
      <c r="M4976" s="19" t="n">
        <f aca="false">IF(J4976&gt;0,J4976,K4976)*E4976</f>
        <v>27.235</v>
      </c>
      <c r="N4976" s="20"/>
      <c r="O4976" s="21" t="str">
        <f aca="false">IF(R4976="","",ROUND(R4976*(1-Premissas!$B$4),4))</f>
        <v/>
      </c>
      <c r="P4976" s="22"/>
      <c r="Q4976" s="22"/>
      <c r="R4976" s="23"/>
      <c r="S4976" s="24"/>
      <c r="T4976" s="24"/>
      <c r="U4976" s="25"/>
      <c r="V4976" s="19" t="str">
        <f aca="false">IF(COUNT(N4976:Q4976)=0,"",MIN(N4976:Q4976))</f>
        <v/>
      </c>
      <c r="W4976" s="16" t="str">
        <f aca="false">IF(V4976="","",INDEX($N$4:$Q$4,MATCH(V4976,N4976:Q4976,0)))</f>
        <v/>
      </c>
      <c r="X4976" s="19" t="str">
        <f aca="false">IF(COUNT(N4976:Q4976)&lt;2,"",SMALL(N4976:Q4976,2))</f>
        <v/>
      </c>
      <c r="Y4976" s="26" t="str">
        <f aca="false">IF(OR(V4976="",M4976=0),"",V4976/M4976-1)</f>
        <v/>
      </c>
      <c r="Z4976" s="26" t="str">
        <f aca="false">IF(OR(V4976="",L4976=""),"",V4976/(L4976*E4976)-1)</f>
        <v/>
      </c>
      <c r="AA4976" s="16" t="str">
        <f aca="false">IF(V4976="","SEM OFERTA",IF(OR(Y4976&gt;Premissas!$B$11,Y4976&lt;Premissas!$B$12),"VERIFICAR - UNIDADE/EMBALAGEM",IF(Y4976&gt;Premissas!$B$6,"NÃO COMPRAR - REAJUSTE &gt;5%","COMPRAR")))</f>
        <v>SEM OFERTA</v>
      </c>
      <c r="AB4976" s="18" t="str">
        <f aca="false">IF(W4976="DIMEC",S4976,IF(W4976="MEDCENTRO",U4976,""))</f>
        <v/>
      </c>
      <c r="AC4976" s="18" t="n">
        <f aca="false">IF(AA4976&lt;&gt;"COMPRAR",0,IF(AB4976="",I4976,MIN(I4976,AB4976)))</f>
        <v>0</v>
      </c>
      <c r="AD4976" s="19" t="n">
        <f aca="false">IF(AC4976&gt;0,AC4976*V4976,0)</f>
        <v>0</v>
      </c>
      <c r="AE4976" s="19" t="n">
        <f aca="false">IF(AC4976&gt;0,(M4976-V4976)*AC4976,0)</f>
        <v>0</v>
      </c>
      <c r="AF4976" s="16" t="str">
        <f aca="false">IF(AA4976&lt;&gt;"COMPRAR","",IF(AB4976="",IF(X4976="","",IF(X4976-V4976&lt;0.01,"EMPATE TÉCNICO","")),IF(AB4976&lt;I4976,"ESTOQUE INSUFICIENTE",IF(X4976="","",IF(X4976-V4976&lt;0.01,"EMPATE TÉCNICO","")))))</f>
        <v/>
      </c>
      <c r="AG4976" s="16" t="s">
        <v>328</v>
      </c>
      <c r="AH4976" s="16" t="s">
        <v>2074</v>
      </c>
    </row>
    <row r="4977" customFormat="false" ht="15" hidden="false" customHeight="false" outlineLevel="0" collapsed="false">
      <c r="A4977" s="16" t="s">
        <v>15384</v>
      </c>
      <c r="B4977" s="17" t="s">
        <v>15385</v>
      </c>
      <c r="C4977" s="16" t="s">
        <v>15386</v>
      </c>
      <c r="D4977" s="16" t="s">
        <v>15387</v>
      </c>
      <c r="E4977" s="18" t="n">
        <v>1</v>
      </c>
      <c r="F4977" s="16" t="s">
        <v>43</v>
      </c>
      <c r="G4977" s="18" t="n">
        <v>1</v>
      </c>
      <c r="H4977" s="16" t="n">
        <v>0.4</v>
      </c>
      <c r="I4977" s="18" t="n">
        <v>1</v>
      </c>
      <c r="J4977" s="19" t="n">
        <v>25.29</v>
      </c>
      <c r="K4977" s="19" t="n">
        <v>25.29</v>
      </c>
      <c r="L4977" s="19" t="n">
        <v>25.29</v>
      </c>
      <c r="M4977" s="19" t="n">
        <f aca="false">IF(J4977&gt;0,J4977,K4977)*E4977</f>
        <v>25.29</v>
      </c>
      <c r="N4977" s="20"/>
      <c r="O4977" s="21" t="str">
        <f aca="false">IF(R4977="","",ROUND(R4977*(1-Premissas!$B$4),4))</f>
        <v/>
      </c>
      <c r="P4977" s="22"/>
      <c r="Q4977" s="22"/>
      <c r="R4977" s="23"/>
      <c r="S4977" s="24"/>
      <c r="T4977" s="24"/>
      <c r="U4977" s="25"/>
      <c r="V4977" s="19" t="str">
        <f aca="false">IF(COUNT(N4977:Q4977)=0,"",MIN(N4977:Q4977))</f>
        <v/>
      </c>
      <c r="W4977" s="16" t="str">
        <f aca="false">IF(V4977="","",INDEX($N$4:$Q$4,MATCH(V4977,N4977:Q4977,0)))</f>
        <v/>
      </c>
      <c r="X4977" s="19" t="str">
        <f aca="false">IF(COUNT(N4977:Q4977)&lt;2,"",SMALL(N4977:Q4977,2))</f>
        <v/>
      </c>
      <c r="Y4977" s="26" t="str">
        <f aca="false">IF(OR(V4977="",M4977=0),"",V4977/M4977-1)</f>
        <v/>
      </c>
      <c r="Z4977" s="26" t="str">
        <f aca="false">IF(OR(V4977="",L4977=""),"",V4977/(L4977*E4977)-1)</f>
        <v/>
      </c>
      <c r="AA4977" s="16" t="str">
        <f aca="false">IF(V4977="","SEM OFERTA",IF(OR(Y4977&gt;Premissas!$B$11,Y4977&lt;Premissas!$B$12),"VERIFICAR - UNIDADE/EMBALAGEM",IF(Y4977&gt;Premissas!$B$6,"NÃO COMPRAR - REAJUSTE &gt;5%","COMPRAR")))</f>
        <v>SEM OFERTA</v>
      </c>
      <c r="AB4977" s="18" t="str">
        <f aca="false">IF(W4977="DIMEC",S4977,IF(W4977="MEDCENTRO",U4977,""))</f>
        <v/>
      </c>
      <c r="AC4977" s="18" t="n">
        <f aca="false">IF(AA4977&lt;&gt;"COMPRAR",0,IF(AB4977="",I4977,MIN(I4977,AB4977)))</f>
        <v>0</v>
      </c>
      <c r="AD4977" s="19" t="n">
        <f aca="false">IF(AC4977&gt;0,AC4977*V4977,0)</f>
        <v>0</v>
      </c>
      <c r="AE4977" s="19" t="n">
        <f aca="false">IF(AC4977&gt;0,(M4977-V4977)*AC4977,0)</f>
        <v>0</v>
      </c>
      <c r="AF4977" s="16" t="str">
        <f aca="false">IF(AA4977&lt;&gt;"COMPRAR","",IF(AB4977="",IF(X4977="","",IF(X4977-V4977&lt;0.01,"EMPATE TÉCNICO","")),IF(AB4977&lt;I4977,"ESTOQUE INSUFICIENTE",IF(X4977="","",IF(X4977-V4977&lt;0.01,"EMPATE TÉCNICO","")))))</f>
        <v/>
      </c>
      <c r="AG4977" s="16" t="s">
        <v>713</v>
      </c>
      <c r="AH4977" s="16" t="s">
        <v>2074</v>
      </c>
    </row>
    <row r="4978" customFormat="false" ht="15" hidden="false" customHeight="false" outlineLevel="0" collapsed="false">
      <c r="A4978" s="16" t="s">
        <v>15388</v>
      </c>
      <c r="B4978" s="17" t="s">
        <v>15389</v>
      </c>
      <c r="C4978" s="16" t="s">
        <v>15390</v>
      </c>
      <c r="D4978" s="16" t="s">
        <v>3749</v>
      </c>
      <c r="E4978" s="18" t="n">
        <v>1</v>
      </c>
      <c r="F4978" s="16" t="s">
        <v>41</v>
      </c>
      <c r="G4978" s="18" t="n">
        <v>0</v>
      </c>
      <c r="H4978" s="16" t="n">
        <v>5.1</v>
      </c>
      <c r="I4978" s="18" t="n">
        <v>13</v>
      </c>
      <c r="J4978" s="19" t="n">
        <v>58.1583333333333</v>
      </c>
      <c r="K4978" s="19" t="n">
        <v>58.1583333333333</v>
      </c>
      <c r="L4978" s="19" t="n">
        <v>58.1567</v>
      </c>
      <c r="M4978" s="19" t="n">
        <f aca="false">IF(J4978&gt;0,J4978,K4978)*E4978</f>
        <v>58.1583333333333</v>
      </c>
      <c r="N4978" s="20"/>
      <c r="O4978" s="21" t="str">
        <f aca="false">IF(R4978="","",ROUND(R4978*(1-Premissas!$B$4),4))</f>
        <v/>
      </c>
      <c r="P4978" s="22"/>
      <c r="Q4978" s="22"/>
      <c r="R4978" s="23"/>
      <c r="S4978" s="24"/>
      <c r="T4978" s="24"/>
      <c r="U4978" s="25"/>
      <c r="V4978" s="19" t="str">
        <f aca="false">IF(COUNT(N4978:Q4978)=0,"",MIN(N4978:Q4978))</f>
        <v/>
      </c>
      <c r="W4978" s="16" t="str">
        <f aca="false">IF(V4978="","",INDEX($N$4:$Q$4,MATCH(V4978,N4978:Q4978,0)))</f>
        <v/>
      </c>
      <c r="X4978" s="19" t="str">
        <f aca="false">IF(COUNT(N4978:Q4978)&lt;2,"",SMALL(N4978:Q4978,2))</f>
        <v/>
      </c>
      <c r="Y4978" s="26" t="str">
        <f aca="false">IF(OR(V4978="",M4978=0),"",V4978/M4978-1)</f>
        <v/>
      </c>
      <c r="Z4978" s="26" t="str">
        <f aca="false">IF(OR(V4978="",L4978=""),"",V4978/(L4978*E4978)-1)</f>
        <v/>
      </c>
      <c r="AA4978" s="16" t="str">
        <f aca="false">IF(V4978="","SEM OFERTA",IF(OR(Y4978&gt;Premissas!$B$11,Y4978&lt;Premissas!$B$12),"VERIFICAR - UNIDADE/EMBALAGEM",IF(Y4978&gt;Premissas!$B$6,"NÃO COMPRAR - REAJUSTE &gt;5%","COMPRAR")))</f>
        <v>SEM OFERTA</v>
      </c>
      <c r="AB4978" s="18" t="str">
        <f aca="false">IF(W4978="DIMEC",S4978,IF(W4978="MEDCENTRO",U4978,""))</f>
        <v/>
      </c>
      <c r="AC4978" s="18" t="n">
        <f aca="false">IF(AA4978&lt;&gt;"COMPRAR",0,IF(AB4978="",I4978,MIN(I4978,AB4978)))</f>
        <v>0</v>
      </c>
      <c r="AD4978" s="19" t="n">
        <f aca="false">IF(AC4978&gt;0,AC4978*V4978,0)</f>
        <v>0</v>
      </c>
      <c r="AE4978" s="19" t="n">
        <f aca="false">IF(AC4978&gt;0,(M4978-V4978)*AC4978,0)</f>
        <v>0</v>
      </c>
      <c r="AF4978" s="16" t="str">
        <f aca="false">IF(AA4978&lt;&gt;"COMPRAR","",IF(AB4978="",IF(X4978="","",IF(X4978-V4978&lt;0.01,"EMPATE TÉCNICO","")),IF(AB4978&lt;I4978,"ESTOQUE INSUFICIENTE",IF(X4978="","",IF(X4978-V4978&lt;0.01,"EMPATE TÉCNICO","")))))</f>
        <v/>
      </c>
      <c r="AG4978" s="16" t="s">
        <v>547</v>
      </c>
      <c r="AH4978" s="16" t="s">
        <v>2074</v>
      </c>
    </row>
    <row r="4979" customFormat="false" ht="15" hidden="false" customHeight="false" outlineLevel="0" collapsed="false">
      <c r="A4979" s="16" t="s">
        <v>15391</v>
      </c>
      <c r="B4979" s="17" t="s">
        <v>15392</v>
      </c>
      <c r="C4979" s="16" t="s">
        <v>15393</v>
      </c>
      <c r="D4979" s="16" t="s">
        <v>8950</v>
      </c>
      <c r="E4979" s="18" t="n">
        <v>1</v>
      </c>
      <c r="F4979" s="16" t="s">
        <v>41</v>
      </c>
      <c r="G4979" s="18" t="n">
        <v>2</v>
      </c>
      <c r="H4979" s="16" t="n">
        <v>2.1</v>
      </c>
      <c r="I4979" s="18" t="n">
        <v>4</v>
      </c>
      <c r="J4979" s="19" t="n">
        <v>87.68</v>
      </c>
      <c r="K4979" s="19" t="n">
        <v>87.68</v>
      </c>
      <c r="L4979" s="19" t="n">
        <v>87.68</v>
      </c>
      <c r="M4979" s="19" t="n">
        <f aca="false">IF(J4979&gt;0,J4979,K4979)*E4979</f>
        <v>87.68</v>
      </c>
      <c r="N4979" s="20"/>
      <c r="O4979" s="21" t="str">
        <f aca="false">IF(R4979="","",ROUND(R4979*(1-Premissas!$B$4),4))</f>
        <v/>
      </c>
      <c r="P4979" s="22"/>
      <c r="Q4979" s="22"/>
      <c r="R4979" s="23"/>
      <c r="S4979" s="24"/>
      <c r="T4979" s="24"/>
      <c r="U4979" s="25"/>
      <c r="V4979" s="19" t="str">
        <f aca="false">IF(COUNT(N4979:Q4979)=0,"",MIN(N4979:Q4979))</f>
        <v/>
      </c>
      <c r="W4979" s="16" t="str">
        <f aca="false">IF(V4979="","",INDEX($N$4:$Q$4,MATCH(V4979,N4979:Q4979,0)))</f>
        <v/>
      </c>
      <c r="X4979" s="19" t="str">
        <f aca="false">IF(COUNT(N4979:Q4979)&lt;2,"",SMALL(N4979:Q4979,2))</f>
        <v/>
      </c>
      <c r="Y4979" s="26" t="str">
        <f aca="false">IF(OR(V4979="",M4979=0),"",V4979/M4979-1)</f>
        <v/>
      </c>
      <c r="Z4979" s="26" t="str">
        <f aca="false">IF(OR(V4979="",L4979=""),"",V4979/(L4979*E4979)-1)</f>
        <v/>
      </c>
      <c r="AA4979" s="16" t="str">
        <f aca="false">IF(V4979="","SEM OFERTA",IF(OR(Y4979&gt;Premissas!$B$11,Y4979&lt;Premissas!$B$12),"VERIFICAR - UNIDADE/EMBALAGEM",IF(Y4979&gt;Premissas!$B$6,"NÃO COMPRAR - REAJUSTE &gt;5%","COMPRAR")))</f>
        <v>SEM OFERTA</v>
      </c>
      <c r="AB4979" s="18" t="str">
        <f aca="false">IF(W4979="DIMEC",S4979,IF(W4979="MEDCENTRO",U4979,""))</f>
        <v/>
      </c>
      <c r="AC4979" s="18" t="n">
        <f aca="false">IF(AA4979&lt;&gt;"COMPRAR",0,IF(AB4979="",I4979,MIN(I4979,AB4979)))</f>
        <v>0</v>
      </c>
      <c r="AD4979" s="19" t="n">
        <f aca="false">IF(AC4979&gt;0,AC4979*V4979,0)</f>
        <v>0</v>
      </c>
      <c r="AE4979" s="19" t="n">
        <f aca="false">IF(AC4979&gt;0,(M4979-V4979)*AC4979,0)</f>
        <v>0</v>
      </c>
      <c r="AF4979" s="16" t="str">
        <f aca="false">IF(AA4979&lt;&gt;"COMPRAR","",IF(AB4979="",IF(X4979="","",IF(X4979-V4979&lt;0.01,"EMPATE TÉCNICO","")),IF(AB4979&lt;I4979,"ESTOQUE INSUFICIENTE",IF(X4979="","",IF(X4979-V4979&lt;0.01,"EMPATE TÉCNICO","")))))</f>
        <v/>
      </c>
      <c r="AG4979" s="16" t="s">
        <v>547</v>
      </c>
      <c r="AH4979" s="16" t="s">
        <v>2074</v>
      </c>
    </row>
    <row r="4980" customFormat="false" ht="15" hidden="false" customHeight="false" outlineLevel="0" collapsed="false">
      <c r="A4980" s="16" t="s">
        <v>15394</v>
      </c>
      <c r="B4980" s="17" t="s">
        <v>15395</v>
      </c>
      <c r="C4980" s="16" t="s">
        <v>15396</v>
      </c>
      <c r="D4980" s="16" t="s">
        <v>13588</v>
      </c>
      <c r="E4980" s="18" t="n">
        <v>1</v>
      </c>
      <c r="F4980" s="16" t="s">
        <v>41</v>
      </c>
      <c r="G4980" s="18" t="n">
        <v>8</v>
      </c>
      <c r="H4980" s="16" t="n">
        <v>6.2</v>
      </c>
      <c r="I4980" s="18" t="n">
        <v>8</v>
      </c>
      <c r="J4980" s="19" t="n">
        <v>18.58</v>
      </c>
      <c r="K4980" s="19" t="n">
        <v>18.58</v>
      </c>
      <c r="L4980" s="19" t="n">
        <v>17.4871</v>
      </c>
      <c r="M4980" s="19" t="n">
        <f aca="false">IF(J4980&gt;0,J4980,K4980)*E4980</f>
        <v>18.58</v>
      </c>
      <c r="N4980" s="20"/>
      <c r="O4980" s="21" t="str">
        <f aca="false">IF(R4980="","",ROUND(R4980*(1-Premissas!$B$4),4))</f>
        <v/>
      </c>
      <c r="P4980" s="22"/>
      <c r="Q4980" s="22"/>
      <c r="R4980" s="23"/>
      <c r="S4980" s="24"/>
      <c r="T4980" s="24"/>
      <c r="U4980" s="25"/>
      <c r="V4980" s="19" t="str">
        <f aca="false">IF(COUNT(N4980:Q4980)=0,"",MIN(N4980:Q4980))</f>
        <v/>
      </c>
      <c r="W4980" s="16" t="str">
        <f aca="false">IF(V4980="","",INDEX($N$4:$Q$4,MATCH(V4980,N4980:Q4980,0)))</f>
        <v/>
      </c>
      <c r="X4980" s="19" t="str">
        <f aca="false">IF(COUNT(N4980:Q4980)&lt;2,"",SMALL(N4980:Q4980,2))</f>
        <v/>
      </c>
      <c r="Y4980" s="26" t="str">
        <f aca="false">IF(OR(V4980="",M4980=0),"",V4980/M4980-1)</f>
        <v/>
      </c>
      <c r="Z4980" s="26" t="str">
        <f aca="false">IF(OR(V4980="",L4980=""),"",V4980/(L4980*E4980)-1)</f>
        <v/>
      </c>
      <c r="AA4980" s="16" t="str">
        <f aca="false">IF(V4980="","SEM OFERTA",IF(OR(Y4980&gt;Premissas!$B$11,Y4980&lt;Premissas!$B$12),"VERIFICAR - UNIDADE/EMBALAGEM",IF(Y4980&gt;Premissas!$B$6,"NÃO COMPRAR - REAJUSTE &gt;5%","COMPRAR")))</f>
        <v>SEM OFERTA</v>
      </c>
      <c r="AB4980" s="18" t="str">
        <f aca="false">IF(W4980="DIMEC",S4980,IF(W4980="MEDCENTRO",U4980,""))</f>
        <v/>
      </c>
      <c r="AC4980" s="18" t="n">
        <f aca="false">IF(AA4980&lt;&gt;"COMPRAR",0,IF(AB4980="",I4980,MIN(I4980,AB4980)))</f>
        <v>0</v>
      </c>
      <c r="AD4980" s="19" t="n">
        <f aca="false">IF(AC4980&gt;0,AC4980*V4980,0)</f>
        <v>0</v>
      </c>
      <c r="AE4980" s="19" t="n">
        <f aca="false">IF(AC4980&gt;0,(M4980-V4980)*AC4980,0)</f>
        <v>0</v>
      </c>
      <c r="AF4980" s="16" t="str">
        <f aca="false">IF(AA4980&lt;&gt;"COMPRAR","",IF(AB4980="",IF(X4980="","",IF(X4980-V4980&lt;0.01,"EMPATE TÉCNICO","")),IF(AB4980&lt;I4980,"ESTOQUE INSUFICIENTE",IF(X4980="","",IF(X4980-V4980&lt;0.01,"EMPATE TÉCNICO","")))))</f>
        <v/>
      </c>
      <c r="AG4980" s="16" t="s">
        <v>547</v>
      </c>
      <c r="AH4980" s="16" t="s">
        <v>2074</v>
      </c>
    </row>
    <row r="4981" customFormat="false" ht="15" hidden="false" customHeight="false" outlineLevel="0" collapsed="false">
      <c r="A4981" s="16" t="s">
        <v>15397</v>
      </c>
      <c r="B4981" s="17" t="s">
        <v>15398</v>
      </c>
      <c r="C4981" s="16" t="s">
        <v>15399</v>
      </c>
      <c r="D4981" s="16" t="s">
        <v>13588</v>
      </c>
      <c r="E4981" s="18" t="n">
        <v>1</v>
      </c>
      <c r="F4981" s="16" t="s">
        <v>42</v>
      </c>
      <c r="G4981" s="18" t="n">
        <v>6</v>
      </c>
      <c r="H4981" s="16" t="n">
        <v>4.3</v>
      </c>
      <c r="I4981" s="18" t="n">
        <v>6</v>
      </c>
      <c r="J4981" s="19" t="n">
        <v>12.31</v>
      </c>
      <c r="K4981" s="19" t="n">
        <v>12.31</v>
      </c>
      <c r="L4981" s="19" t="n">
        <v>12.31</v>
      </c>
      <c r="M4981" s="19" t="n">
        <f aca="false">IF(J4981&gt;0,J4981,K4981)*E4981</f>
        <v>12.31</v>
      </c>
      <c r="N4981" s="20"/>
      <c r="O4981" s="21" t="str">
        <f aca="false">IF(R4981="","",ROUND(R4981*(1-Premissas!$B$4),4))</f>
        <v/>
      </c>
      <c r="P4981" s="22"/>
      <c r="Q4981" s="22"/>
      <c r="R4981" s="23"/>
      <c r="S4981" s="24"/>
      <c r="T4981" s="24"/>
      <c r="U4981" s="25"/>
      <c r="V4981" s="19" t="str">
        <f aca="false">IF(COUNT(N4981:Q4981)=0,"",MIN(N4981:Q4981))</f>
        <v/>
      </c>
      <c r="W4981" s="16" t="str">
        <f aca="false">IF(V4981="","",INDEX($N$4:$Q$4,MATCH(V4981,N4981:Q4981,0)))</f>
        <v/>
      </c>
      <c r="X4981" s="19" t="str">
        <f aca="false">IF(COUNT(N4981:Q4981)&lt;2,"",SMALL(N4981:Q4981,2))</f>
        <v/>
      </c>
      <c r="Y4981" s="26" t="str">
        <f aca="false">IF(OR(V4981="",M4981=0),"",V4981/M4981-1)</f>
        <v/>
      </c>
      <c r="Z4981" s="26" t="str">
        <f aca="false">IF(OR(V4981="",L4981=""),"",V4981/(L4981*E4981)-1)</f>
        <v/>
      </c>
      <c r="AA4981" s="16" t="str">
        <f aca="false">IF(V4981="","SEM OFERTA",IF(OR(Y4981&gt;Premissas!$B$11,Y4981&lt;Premissas!$B$12),"VERIFICAR - UNIDADE/EMBALAGEM",IF(Y4981&gt;Premissas!$B$6,"NÃO COMPRAR - REAJUSTE &gt;5%","COMPRAR")))</f>
        <v>SEM OFERTA</v>
      </c>
      <c r="AB4981" s="18" t="str">
        <f aca="false">IF(W4981="DIMEC",S4981,IF(W4981="MEDCENTRO",U4981,""))</f>
        <v/>
      </c>
      <c r="AC4981" s="18" t="n">
        <f aca="false">IF(AA4981&lt;&gt;"COMPRAR",0,IF(AB4981="",I4981,MIN(I4981,AB4981)))</f>
        <v>0</v>
      </c>
      <c r="AD4981" s="19" t="n">
        <f aca="false">IF(AC4981&gt;0,AC4981*V4981,0)</f>
        <v>0</v>
      </c>
      <c r="AE4981" s="19" t="n">
        <f aca="false">IF(AC4981&gt;0,(M4981-V4981)*AC4981,0)</f>
        <v>0</v>
      </c>
      <c r="AF4981" s="16" t="str">
        <f aca="false">IF(AA4981&lt;&gt;"COMPRAR","",IF(AB4981="",IF(X4981="","",IF(X4981-V4981&lt;0.01,"EMPATE TÉCNICO","")),IF(AB4981&lt;I4981,"ESTOQUE INSUFICIENTE",IF(X4981="","",IF(X4981-V4981&lt;0.01,"EMPATE TÉCNICO","")))))</f>
        <v/>
      </c>
      <c r="AG4981" s="16" t="s">
        <v>547</v>
      </c>
      <c r="AH4981" s="16" t="s">
        <v>2074</v>
      </c>
    </row>
    <row r="4982" customFormat="false" ht="15" hidden="false" customHeight="false" outlineLevel="0" collapsed="false">
      <c r="A4982" s="16" t="s">
        <v>15400</v>
      </c>
      <c r="B4982" s="17" t="s">
        <v>15401</v>
      </c>
      <c r="C4982" s="16" t="s">
        <v>15402</v>
      </c>
      <c r="D4982" s="16" t="s">
        <v>13588</v>
      </c>
      <c r="E4982" s="18" t="n">
        <v>1</v>
      </c>
      <c r="F4982" s="16" t="s">
        <v>42</v>
      </c>
      <c r="G4982" s="18" t="n">
        <v>2</v>
      </c>
      <c r="H4982" s="16" t="n">
        <v>2.1</v>
      </c>
      <c r="I4982" s="18" t="n">
        <v>4</v>
      </c>
      <c r="J4982" s="19" t="n">
        <v>23.15</v>
      </c>
      <c r="K4982" s="19" t="n">
        <v>23.15</v>
      </c>
      <c r="L4982" s="19" t="n">
        <v>22.77</v>
      </c>
      <c r="M4982" s="19" t="n">
        <f aca="false">IF(J4982&gt;0,J4982,K4982)*E4982</f>
        <v>23.15</v>
      </c>
      <c r="N4982" s="20"/>
      <c r="O4982" s="21" t="str">
        <f aca="false">IF(R4982="","",ROUND(R4982*(1-Premissas!$B$4),4))</f>
        <v/>
      </c>
      <c r="P4982" s="22"/>
      <c r="Q4982" s="22"/>
      <c r="R4982" s="23"/>
      <c r="S4982" s="24"/>
      <c r="T4982" s="24"/>
      <c r="U4982" s="25"/>
      <c r="V4982" s="19" t="str">
        <f aca="false">IF(COUNT(N4982:Q4982)=0,"",MIN(N4982:Q4982))</f>
        <v/>
      </c>
      <c r="W4982" s="16" t="str">
        <f aca="false">IF(V4982="","",INDEX($N$4:$Q$4,MATCH(V4982,N4982:Q4982,0)))</f>
        <v/>
      </c>
      <c r="X4982" s="19" t="str">
        <f aca="false">IF(COUNT(N4982:Q4982)&lt;2,"",SMALL(N4982:Q4982,2))</f>
        <v/>
      </c>
      <c r="Y4982" s="26" t="str">
        <f aca="false">IF(OR(V4982="",M4982=0),"",V4982/M4982-1)</f>
        <v/>
      </c>
      <c r="Z4982" s="26" t="str">
        <f aca="false">IF(OR(V4982="",L4982=""),"",V4982/(L4982*E4982)-1)</f>
        <v/>
      </c>
      <c r="AA4982" s="16" t="str">
        <f aca="false">IF(V4982="","SEM OFERTA",IF(OR(Y4982&gt;Premissas!$B$11,Y4982&lt;Premissas!$B$12),"VERIFICAR - UNIDADE/EMBALAGEM",IF(Y4982&gt;Premissas!$B$6,"NÃO COMPRAR - REAJUSTE &gt;5%","COMPRAR")))</f>
        <v>SEM OFERTA</v>
      </c>
      <c r="AB4982" s="18" t="str">
        <f aca="false">IF(W4982="DIMEC",S4982,IF(W4982="MEDCENTRO",U4982,""))</f>
        <v/>
      </c>
      <c r="AC4982" s="18" t="n">
        <f aca="false">IF(AA4982&lt;&gt;"COMPRAR",0,IF(AB4982="",I4982,MIN(I4982,AB4982)))</f>
        <v>0</v>
      </c>
      <c r="AD4982" s="19" t="n">
        <f aca="false">IF(AC4982&gt;0,AC4982*V4982,0)</f>
        <v>0</v>
      </c>
      <c r="AE4982" s="19" t="n">
        <f aca="false">IF(AC4982&gt;0,(M4982-V4982)*AC4982,0)</f>
        <v>0</v>
      </c>
      <c r="AF4982" s="16" t="str">
        <f aca="false">IF(AA4982&lt;&gt;"COMPRAR","",IF(AB4982="",IF(X4982="","",IF(X4982-V4982&lt;0.01,"EMPATE TÉCNICO","")),IF(AB4982&lt;I4982,"ESTOQUE INSUFICIENTE",IF(X4982="","",IF(X4982-V4982&lt;0.01,"EMPATE TÉCNICO","")))))</f>
        <v/>
      </c>
      <c r="AG4982" s="16" t="s">
        <v>547</v>
      </c>
      <c r="AH4982" s="16" t="s">
        <v>2074</v>
      </c>
    </row>
    <row r="4983" customFormat="false" ht="15" hidden="false" customHeight="false" outlineLevel="0" collapsed="false">
      <c r="A4983" s="16" t="s">
        <v>15403</v>
      </c>
      <c r="B4983" s="17" t="s">
        <v>15404</v>
      </c>
      <c r="C4983" s="16" t="s">
        <v>15405</v>
      </c>
      <c r="D4983" s="16" t="s">
        <v>13588</v>
      </c>
      <c r="E4983" s="18" t="n">
        <v>1</v>
      </c>
      <c r="F4983" s="16" t="s">
        <v>41</v>
      </c>
      <c r="G4983" s="18" t="n">
        <v>2</v>
      </c>
      <c r="H4983" s="16" t="n">
        <v>4.3</v>
      </c>
      <c r="I4983" s="18" t="n">
        <v>10</v>
      </c>
      <c r="J4983" s="19" t="n">
        <v>35.76</v>
      </c>
      <c r="K4983" s="19" t="n">
        <v>35.76</v>
      </c>
      <c r="L4983" s="19" t="n">
        <v>31.145</v>
      </c>
      <c r="M4983" s="19" t="n">
        <f aca="false">IF(J4983&gt;0,J4983,K4983)*E4983</f>
        <v>35.76</v>
      </c>
      <c r="N4983" s="20"/>
      <c r="O4983" s="21" t="str">
        <f aca="false">IF(R4983="","",ROUND(R4983*(1-Premissas!$B$4),4))</f>
        <v/>
      </c>
      <c r="P4983" s="22"/>
      <c r="Q4983" s="22"/>
      <c r="R4983" s="23"/>
      <c r="S4983" s="24"/>
      <c r="T4983" s="24"/>
      <c r="U4983" s="25"/>
      <c r="V4983" s="19" t="str">
        <f aca="false">IF(COUNT(N4983:Q4983)=0,"",MIN(N4983:Q4983))</f>
        <v/>
      </c>
      <c r="W4983" s="16" t="str">
        <f aca="false">IF(V4983="","",INDEX($N$4:$Q$4,MATCH(V4983,N4983:Q4983,0)))</f>
        <v/>
      </c>
      <c r="X4983" s="19" t="str">
        <f aca="false">IF(COUNT(N4983:Q4983)&lt;2,"",SMALL(N4983:Q4983,2))</f>
        <v/>
      </c>
      <c r="Y4983" s="26" t="str">
        <f aca="false">IF(OR(V4983="",M4983=0),"",V4983/M4983-1)</f>
        <v/>
      </c>
      <c r="Z4983" s="26" t="str">
        <f aca="false">IF(OR(V4983="",L4983=""),"",V4983/(L4983*E4983)-1)</f>
        <v/>
      </c>
      <c r="AA4983" s="16" t="str">
        <f aca="false">IF(V4983="","SEM OFERTA",IF(OR(Y4983&gt;Premissas!$B$11,Y4983&lt;Premissas!$B$12),"VERIFICAR - UNIDADE/EMBALAGEM",IF(Y4983&gt;Premissas!$B$6,"NÃO COMPRAR - REAJUSTE &gt;5%","COMPRAR")))</f>
        <v>SEM OFERTA</v>
      </c>
      <c r="AB4983" s="18" t="str">
        <f aca="false">IF(W4983="DIMEC",S4983,IF(W4983="MEDCENTRO",U4983,""))</f>
        <v/>
      </c>
      <c r="AC4983" s="18" t="n">
        <f aca="false">IF(AA4983&lt;&gt;"COMPRAR",0,IF(AB4983="",I4983,MIN(I4983,AB4983)))</f>
        <v>0</v>
      </c>
      <c r="AD4983" s="19" t="n">
        <f aca="false">IF(AC4983&gt;0,AC4983*V4983,0)</f>
        <v>0</v>
      </c>
      <c r="AE4983" s="19" t="n">
        <f aca="false">IF(AC4983&gt;0,(M4983-V4983)*AC4983,0)</f>
        <v>0</v>
      </c>
      <c r="AF4983" s="16" t="str">
        <f aca="false">IF(AA4983&lt;&gt;"COMPRAR","",IF(AB4983="",IF(X4983="","",IF(X4983-V4983&lt;0.01,"EMPATE TÉCNICO","")),IF(AB4983&lt;I4983,"ESTOQUE INSUFICIENTE",IF(X4983="","",IF(X4983-V4983&lt;0.01,"EMPATE TÉCNICO","")))))</f>
        <v/>
      </c>
      <c r="AG4983" s="16" t="s">
        <v>547</v>
      </c>
      <c r="AH4983" s="16" t="s">
        <v>2074</v>
      </c>
    </row>
    <row r="4984" customFormat="false" ht="15" hidden="false" customHeight="false" outlineLevel="0" collapsed="false">
      <c r="A4984" s="16" t="s">
        <v>15406</v>
      </c>
      <c r="B4984" s="17" t="s">
        <v>15407</v>
      </c>
      <c r="C4984" s="16" t="s">
        <v>15408</v>
      </c>
      <c r="D4984" s="16"/>
      <c r="E4984" s="18" t="n">
        <v>1</v>
      </c>
      <c r="F4984" s="16" t="s">
        <v>41</v>
      </c>
      <c r="G4984" s="18" t="n">
        <v>0</v>
      </c>
      <c r="H4984" s="16" t="n">
        <v>0.7</v>
      </c>
      <c r="I4984" s="18" t="n">
        <v>2</v>
      </c>
      <c r="J4984" s="19" t="n">
        <v>72.715</v>
      </c>
      <c r="K4984" s="19" t="n">
        <v>72.715</v>
      </c>
      <c r="L4984" s="19" t="n">
        <v>72.715</v>
      </c>
      <c r="M4984" s="19" t="n">
        <f aca="false">IF(J4984&gt;0,J4984,K4984)*E4984</f>
        <v>72.715</v>
      </c>
      <c r="N4984" s="20"/>
      <c r="O4984" s="21" t="str">
        <f aca="false">IF(R4984="","",ROUND(R4984*(1-Premissas!$B$4),4))</f>
        <v/>
      </c>
      <c r="P4984" s="22"/>
      <c r="Q4984" s="22"/>
      <c r="R4984" s="23"/>
      <c r="S4984" s="24"/>
      <c r="T4984" s="24"/>
      <c r="U4984" s="25"/>
      <c r="V4984" s="19" t="str">
        <f aca="false">IF(COUNT(N4984:Q4984)=0,"",MIN(N4984:Q4984))</f>
        <v/>
      </c>
      <c r="W4984" s="16" t="str">
        <f aca="false">IF(V4984="","",INDEX($N$4:$Q$4,MATCH(V4984,N4984:Q4984,0)))</f>
        <v/>
      </c>
      <c r="X4984" s="19" t="str">
        <f aca="false">IF(COUNT(N4984:Q4984)&lt;2,"",SMALL(N4984:Q4984,2))</f>
        <v/>
      </c>
      <c r="Y4984" s="26" t="str">
        <f aca="false">IF(OR(V4984="",M4984=0),"",V4984/M4984-1)</f>
        <v/>
      </c>
      <c r="Z4984" s="26" t="str">
        <f aca="false">IF(OR(V4984="",L4984=""),"",V4984/(L4984*E4984)-1)</f>
        <v/>
      </c>
      <c r="AA4984" s="16" t="str">
        <f aca="false">IF(V4984="","SEM OFERTA",IF(OR(Y4984&gt;Premissas!$B$11,Y4984&lt;Premissas!$B$12),"VERIFICAR - UNIDADE/EMBALAGEM",IF(Y4984&gt;Premissas!$B$6,"NÃO COMPRAR - REAJUSTE &gt;5%","COMPRAR")))</f>
        <v>SEM OFERTA</v>
      </c>
      <c r="AB4984" s="18" t="str">
        <f aca="false">IF(W4984="DIMEC",S4984,IF(W4984="MEDCENTRO",U4984,""))</f>
        <v/>
      </c>
      <c r="AC4984" s="18" t="n">
        <f aca="false">IF(AA4984&lt;&gt;"COMPRAR",0,IF(AB4984="",I4984,MIN(I4984,AB4984)))</f>
        <v>0</v>
      </c>
      <c r="AD4984" s="19" t="n">
        <f aca="false">IF(AC4984&gt;0,AC4984*V4984,0)</f>
        <v>0</v>
      </c>
      <c r="AE4984" s="19" t="n">
        <f aca="false">IF(AC4984&gt;0,(M4984-V4984)*AC4984,0)</f>
        <v>0</v>
      </c>
      <c r="AF4984" s="16" t="str">
        <f aca="false">IF(AA4984&lt;&gt;"COMPRAR","",IF(AB4984="",IF(X4984="","",IF(X4984-V4984&lt;0.01,"EMPATE TÉCNICO","")),IF(AB4984&lt;I4984,"ESTOQUE INSUFICIENTE",IF(X4984="","",IF(X4984-V4984&lt;0.01,"EMPATE TÉCNICO","")))))</f>
        <v/>
      </c>
      <c r="AG4984" s="16" t="s">
        <v>328</v>
      </c>
      <c r="AH4984" s="16" t="s">
        <v>2074</v>
      </c>
    </row>
    <row r="4985" customFormat="false" ht="15" hidden="false" customHeight="false" outlineLevel="0" collapsed="false">
      <c r="A4985" s="16" t="s">
        <v>15409</v>
      </c>
      <c r="B4985" s="17" t="s">
        <v>15410</v>
      </c>
      <c r="C4985" s="16" t="s">
        <v>15411</v>
      </c>
      <c r="D4985" s="16" t="s">
        <v>14401</v>
      </c>
      <c r="E4985" s="18" t="n">
        <v>1</v>
      </c>
      <c r="F4985" s="16" t="s">
        <v>41</v>
      </c>
      <c r="G4985" s="18" t="n">
        <v>3</v>
      </c>
      <c r="H4985" s="16" t="n">
        <v>2.5</v>
      </c>
      <c r="I4985" s="18" t="n">
        <v>4</v>
      </c>
      <c r="J4985" s="19" t="n">
        <v>51.2775</v>
      </c>
      <c r="K4985" s="19" t="n">
        <v>51.2775</v>
      </c>
      <c r="L4985" s="19" t="n">
        <v>46.72</v>
      </c>
      <c r="M4985" s="19" t="n">
        <f aca="false">IF(J4985&gt;0,J4985,K4985)*E4985</f>
        <v>51.2775</v>
      </c>
      <c r="N4985" s="20"/>
      <c r="O4985" s="21" t="str">
        <f aca="false">IF(R4985="","",ROUND(R4985*(1-Premissas!$B$4),4))</f>
        <v/>
      </c>
      <c r="P4985" s="22"/>
      <c r="Q4985" s="22"/>
      <c r="R4985" s="23"/>
      <c r="S4985" s="24"/>
      <c r="T4985" s="24"/>
      <c r="U4985" s="25"/>
      <c r="V4985" s="19" t="str">
        <f aca="false">IF(COUNT(N4985:Q4985)=0,"",MIN(N4985:Q4985))</f>
        <v/>
      </c>
      <c r="W4985" s="16" t="str">
        <f aca="false">IF(V4985="","",INDEX($N$4:$Q$4,MATCH(V4985,N4985:Q4985,0)))</f>
        <v/>
      </c>
      <c r="X4985" s="19" t="str">
        <f aca="false">IF(COUNT(N4985:Q4985)&lt;2,"",SMALL(N4985:Q4985,2))</f>
        <v/>
      </c>
      <c r="Y4985" s="26" t="str">
        <f aca="false">IF(OR(V4985="",M4985=0),"",V4985/M4985-1)</f>
        <v/>
      </c>
      <c r="Z4985" s="26" t="str">
        <f aca="false">IF(OR(V4985="",L4985=""),"",V4985/(L4985*E4985)-1)</f>
        <v/>
      </c>
      <c r="AA4985" s="16" t="str">
        <f aca="false">IF(V4985="","SEM OFERTA",IF(OR(Y4985&gt;Premissas!$B$11,Y4985&lt;Premissas!$B$12),"VERIFICAR - UNIDADE/EMBALAGEM",IF(Y4985&gt;Premissas!$B$6,"NÃO COMPRAR - REAJUSTE &gt;5%","COMPRAR")))</f>
        <v>SEM OFERTA</v>
      </c>
      <c r="AB4985" s="18" t="str">
        <f aca="false">IF(W4985="DIMEC",S4985,IF(W4985="MEDCENTRO",U4985,""))</f>
        <v/>
      </c>
      <c r="AC4985" s="18" t="n">
        <f aca="false">IF(AA4985&lt;&gt;"COMPRAR",0,IF(AB4985="",I4985,MIN(I4985,AB4985)))</f>
        <v>0</v>
      </c>
      <c r="AD4985" s="19" t="n">
        <f aca="false">IF(AC4985&gt;0,AC4985*V4985,0)</f>
        <v>0</v>
      </c>
      <c r="AE4985" s="19" t="n">
        <f aca="false">IF(AC4985&gt;0,(M4985-V4985)*AC4985,0)</f>
        <v>0</v>
      </c>
      <c r="AF4985" s="16" t="str">
        <f aca="false">IF(AA4985&lt;&gt;"COMPRAR","",IF(AB4985="",IF(X4985="","",IF(X4985-V4985&lt;0.01,"EMPATE TÉCNICO","")),IF(AB4985&lt;I4985,"ESTOQUE INSUFICIENTE",IF(X4985="","",IF(X4985-V4985&lt;0.01,"EMPATE TÉCNICO","")))))</f>
        <v/>
      </c>
      <c r="AG4985" s="16" t="s">
        <v>547</v>
      </c>
      <c r="AH4985" s="16" t="s">
        <v>2074</v>
      </c>
    </row>
    <row r="4986" customFormat="false" ht="15" hidden="false" customHeight="false" outlineLevel="0" collapsed="false">
      <c r="A4986" s="16" t="s">
        <v>15412</v>
      </c>
      <c r="B4986" s="17" t="s">
        <v>15413</v>
      </c>
      <c r="C4986" s="16" t="s">
        <v>15414</v>
      </c>
      <c r="D4986" s="16" t="s">
        <v>9581</v>
      </c>
      <c r="E4986" s="18" t="n">
        <v>1</v>
      </c>
      <c r="F4986" s="16" t="s">
        <v>41</v>
      </c>
      <c r="G4986" s="18" t="n">
        <v>43</v>
      </c>
      <c r="H4986" s="16" t="n">
        <v>24.3</v>
      </c>
      <c r="I4986" s="18" t="n">
        <v>20</v>
      </c>
      <c r="J4986" s="19" t="n">
        <v>17.9355555555556</v>
      </c>
      <c r="K4986" s="19" t="n">
        <v>17.9355555555556</v>
      </c>
      <c r="L4986" s="19" t="n">
        <v>17.9356</v>
      </c>
      <c r="M4986" s="19" t="n">
        <f aca="false">IF(J4986&gt;0,J4986,K4986)*E4986</f>
        <v>17.9355555555556</v>
      </c>
      <c r="N4986" s="20"/>
      <c r="O4986" s="21" t="str">
        <f aca="false">IF(R4986="","",ROUND(R4986*(1-Premissas!$B$4),4))</f>
        <v/>
      </c>
      <c r="P4986" s="22"/>
      <c r="Q4986" s="22"/>
      <c r="R4986" s="23"/>
      <c r="S4986" s="24"/>
      <c r="T4986" s="24"/>
      <c r="U4986" s="25"/>
      <c r="V4986" s="19" t="str">
        <f aca="false">IF(COUNT(N4986:Q4986)=0,"",MIN(N4986:Q4986))</f>
        <v/>
      </c>
      <c r="W4986" s="16" t="str">
        <f aca="false">IF(V4986="","",INDEX($N$4:$Q$4,MATCH(V4986,N4986:Q4986,0)))</f>
        <v/>
      </c>
      <c r="X4986" s="19" t="str">
        <f aca="false">IF(COUNT(N4986:Q4986)&lt;2,"",SMALL(N4986:Q4986,2))</f>
        <v/>
      </c>
      <c r="Y4986" s="26" t="str">
        <f aca="false">IF(OR(V4986="",M4986=0),"",V4986/M4986-1)</f>
        <v/>
      </c>
      <c r="Z4986" s="26" t="str">
        <f aca="false">IF(OR(V4986="",L4986=""),"",V4986/(L4986*E4986)-1)</f>
        <v/>
      </c>
      <c r="AA4986" s="16" t="str">
        <f aca="false">IF(V4986="","SEM OFERTA",IF(OR(Y4986&gt;Premissas!$B$11,Y4986&lt;Premissas!$B$12),"VERIFICAR - UNIDADE/EMBALAGEM",IF(Y4986&gt;Premissas!$B$6,"NÃO COMPRAR - REAJUSTE &gt;5%","COMPRAR")))</f>
        <v>SEM OFERTA</v>
      </c>
      <c r="AB4986" s="18" t="str">
        <f aca="false">IF(W4986="DIMEC",S4986,IF(W4986="MEDCENTRO",U4986,""))</f>
        <v/>
      </c>
      <c r="AC4986" s="18" t="n">
        <f aca="false">IF(AA4986&lt;&gt;"COMPRAR",0,IF(AB4986="",I4986,MIN(I4986,AB4986)))</f>
        <v>0</v>
      </c>
      <c r="AD4986" s="19" t="n">
        <f aca="false">IF(AC4986&gt;0,AC4986*V4986,0)</f>
        <v>0</v>
      </c>
      <c r="AE4986" s="19" t="n">
        <f aca="false">IF(AC4986&gt;0,(M4986-V4986)*AC4986,0)</f>
        <v>0</v>
      </c>
      <c r="AF4986" s="16" t="str">
        <f aca="false">IF(AA4986&lt;&gt;"COMPRAR","",IF(AB4986="",IF(X4986="","",IF(X4986-V4986&lt;0.01,"EMPATE TÉCNICO","")),IF(AB4986&lt;I4986,"ESTOQUE INSUFICIENTE",IF(X4986="","",IF(X4986-V4986&lt;0.01,"EMPATE TÉCNICO","")))))</f>
        <v/>
      </c>
      <c r="AG4986" s="16" t="s">
        <v>328</v>
      </c>
      <c r="AH4986" s="16" t="s">
        <v>2074</v>
      </c>
    </row>
    <row r="4987" customFormat="false" ht="15" hidden="false" customHeight="false" outlineLevel="0" collapsed="false">
      <c r="A4987" s="16" t="s">
        <v>15415</v>
      </c>
      <c r="B4987" s="17" t="s">
        <v>15416</v>
      </c>
      <c r="C4987" s="16" t="s">
        <v>15417</v>
      </c>
      <c r="D4987" s="16" t="s">
        <v>13409</v>
      </c>
      <c r="E4987" s="18" t="n">
        <v>1</v>
      </c>
      <c r="F4987" s="16" t="s">
        <v>42</v>
      </c>
      <c r="G4987" s="18" t="n">
        <v>2</v>
      </c>
      <c r="H4987" s="16" t="n">
        <v>1.4</v>
      </c>
      <c r="I4987" s="18" t="n">
        <v>2</v>
      </c>
      <c r="J4987" s="19" t="n">
        <v>25.065</v>
      </c>
      <c r="K4987" s="19" t="n">
        <v>25.065</v>
      </c>
      <c r="L4987" s="19" t="n">
        <v>25.065</v>
      </c>
      <c r="M4987" s="19" t="n">
        <f aca="false">IF(J4987&gt;0,J4987,K4987)*E4987</f>
        <v>25.065</v>
      </c>
      <c r="N4987" s="20"/>
      <c r="O4987" s="21" t="str">
        <f aca="false">IF(R4987="","",ROUND(R4987*(1-Premissas!$B$4),4))</f>
        <v/>
      </c>
      <c r="P4987" s="22"/>
      <c r="Q4987" s="22"/>
      <c r="R4987" s="23"/>
      <c r="S4987" s="24"/>
      <c r="T4987" s="24"/>
      <c r="U4987" s="25"/>
      <c r="V4987" s="19" t="str">
        <f aca="false">IF(COUNT(N4987:Q4987)=0,"",MIN(N4987:Q4987))</f>
        <v/>
      </c>
      <c r="W4987" s="16" t="str">
        <f aca="false">IF(V4987="","",INDEX($N$4:$Q$4,MATCH(V4987,N4987:Q4987,0)))</f>
        <v/>
      </c>
      <c r="X4987" s="19" t="str">
        <f aca="false">IF(COUNT(N4987:Q4987)&lt;2,"",SMALL(N4987:Q4987,2))</f>
        <v/>
      </c>
      <c r="Y4987" s="26" t="str">
        <f aca="false">IF(OR(V4987="",M4987=0),"",V4987/M4987-1)</f>
        <v/>
      </c>
      <c r="Z4987" s="26" t="str">
        <f aca="false">IF(OR(V4987="",L4987=""),"",V4987/(L4987*E4987)-1)</f>
        <v/>
      </c>
      <c r="AA4987" s="16" t="str">
        <f aca="false">IF(V4987="","SEM OFERTA",IF(OR(Y4987&gt;Premissas!$B$11,Y4987&lt;Premissas!$B$12),"VERIFICAR - UNIDADE/EMBALAGEM",IF(Y4987&gt;Premissas!$B$6,"NÃO COMPRAR - REAJUSTE &gt;5%","COMPRAR")))</f>
        <v>SEM OFERTA</v>
      </c>
      <c r="AB4987" s="18" t="str">
        <f aca="false">IF(W4987="DIMEC",S4987,IF(W4987="MEDCENTRO",U4987,""))</f>
        <v/>
      </c>
      <c r="AC4987" s="18" t="n">
        <f aca="false">IF(AA4987&lt;&gt;"COMPRAR",0,IF(AB4987="",I4987,MIN(I4987,AB4987)))</f>
        <v>0</v>
      </c>
      <c r="AD4987" s="19" t="n">
        <f aca="false">IF(AC4987&gt;0,AC4987*V4987,0)</f>
        <v>0</v>
      </c>
      <c r="AE4987" s="19" t="n">
        <f aca="false">IF(AC4987&gt;0,(M4987-V4987)*AC4987,0)</f>
        <v>0</v>
      </c>
      <c r="AF4987" s="16" t="str">
        <f aca="false">IF(AA4987&lt;&gt;"COMPRAR","",IF(AB4987="",IF(X4987="","",IF(X4987-V4987&lt;0.01,"EMPATE TÉCNICO","")),IF(AB4987&lt;I4987,"ESTOQUE INSUFICIENTE",IF(X4987="","",IF(X4987-V4987&lt;0.01,"EMPATE TÉCNICO","")))))</f>
        <v/>
      </c>
      <c r="AG4987" s="16" t="s">
        <v>547</v>
      </c>
      <c r="AH4987" s="16" t="s">
        <v>2074</v>
      </c>
    </row>
    <row r="4988" customFormat="false" ht="15" hidden="false" customHeight="false" outlineLevel="0" collapsed="false">
      <c r="A4988" s="16" t="s">
        <v>15418</v>
      </c>
      <c r="B4988" s="17" t="s">
        <v>15419</v>
      </c>
      <c r="C4988" s="16" t="s">
        <v>15420</v>
      </c>
      <c r="D4988" s="16" t="s">
        <v>13651</v>
      </c>
      <c r="E4988" s="18" t="n">
        <v>1</v>
      </c>
      <c r="F4988" s="16" t="s">
        <v>41</v>
      </c>
      <c r="G4988" s="18" t="n">
        <v>8</v>
      </c>
      <c r="H4988" s="16" t="n">
        <v>3.4</v>
      </c>
      <c r="I4988" s="18" t="n">
        <v>1</v>
      </c>
      <c r="J4988" s="19" t="n">
        <v>16.54</v>
      </c>
      <c r="K4988" s="19" t="n">
        <v>16.54</v>
      </c>
      <c r="L4988" s="19" t="n">
        <v>16.54</v>
      </c>
      <c r="M4988" s="19" t="n">
        <f aca="false">IF(J4988&gt;0,J4988,K4988)*E4988</f>
        <v>16.54</v>
      </c>
      <c r="N4988" s="20"/>
      <c r="O4988" s="21" t="str">
        <f aca="false">IF(R4988="","",ROUND(R4988*(1-Premissas!$B$4),4))</f>
        <v/>
      </c>
      <c r="P4988" s="22"/>
      <c r="Q4988" s="22"/>
      <c r="R4988" s="23"/>
      <c r="S4988" s="24"/>
      <c r="T4988" s="24"/>
      <c r="U4988" s="25"/>
      <c r="V4988" s="19" t="str">
        <f aca="false">IF(COUNT(N4988:Q4988)=0,"",MIN(N4988:Q4988))</f>
        <v/>
      </c>
      <c r="W4988" s="16" t="str">
        <f aca="false">IF(V4988="","",INDEX($N$4:$Q$4,MATCH(V4988,N4988:Q4988,0)))</f>
        <v/>
      </c>
      <c r="X4988" s="19" t="str">
        <f aca="false">IF(COUNT(N4988:Q4988)&lt;2,"",SMALL(N4988:Q4988,2))</f>
        <v/>
      </c>
      <c r="Y4988" s="26" t="str">
        <f aca="false">IF(OR(V4988="",M4988=0),"",V4988/M4988-1)</f>
        <v/>
      </c>
      <c r="Z4988" s="26" t="str">
        <f aca="false">IF(OR(V4988="",L4988=""),"",V4988/(L4988*E4988)-1)</f>
        <v/>
      </c>
      <c r="AA4988" s="16" t="str">
        <f aca="false">IF(V4988="","SEM OFERTA",IF(OR(Y4988&gt;Premissas!$B$11,Y4988&lt;Premissas!$B$12),"VERIFICAR - UNIDADE/EMBALAGEM",IF(Y4988&gt;Premissas!$B$6,"NÃO COMPRAR - REAJUSTE &gt;5%","COMPRAR")))</f>
        <v>SEM OFERTA</v>
      </c>
      <c r="AB4988" s="18" t="str">
        <f aca="false">IF(W4988="DIMEC",S4988,IF(W4988="MEDCENTRO",U4988,""))</f>
        <v/>
      </c>
      <c r="AC4988" s="18" t="n">
        <f aca="false">IF(AA4988&lt;&gt;"COMPRAR",0,IF(AB4988="",I4988,MIN(I4988,AB4988)))</f>
        <v>0</v>
      </c>
      <c r="AD4988" s="19" t="n">
        <f aca="false">IF(AC4988&gt;0,AC4988*V4988,0)</f>
        <v>0</v>
      </c>
      <c r="AE4988" s="19" t="n">
        <f aca="false">IF(AC4988&gt;0,(M4988-V4988)*AC4988,0)</f>
        <v>0</v>
      </c>
      <c r="AF4988" s="16" t="str">
        <f aca="false">IF(AA4988&lt;&gt;"COMPRAR","",IF(AB4988="",IF(X4988="","",IF(X4988-V4988&lt;0.01,"EMPATE TÉCNICO","")),IF(AB4988&lt;I4988,"ESTOQUE INSUFICIENTE",IF(X4988="","",IF(X4988-V4988&lt;0.01,"EMPATE TÉCNICO","")))))</f>
        <v/>
      </c>
      <c r="AG4988" s="16" t="s">
        <v>547</v>
      </c>
      <c r="AH4988" s="16" t="s">
        <v>2074</v>
      </c>
    </row>
    <row r="4989" customFormat="false" ht="15" hidden="false" customHeight="false" outlineLevel="0" collapsed="false">
      <c r="A4989" s="16" t="s">
        <v>15421</v>
      </c>
      <c r="B4989" s="17" t="s">
        <v>15422</v>
      </c>
      <c r="C4989" s="16" t="s">
        <v>15423</v>
      </c>
      <c r="D4989" s="16" t="s">
        <v>15424</v>
      </c>
      <c r="E4989" s="18" t="n">
        <v>1</v>
      </c>
      <c r="F4989" s="16" t="s">
        <v>41</v>
      </c>
      <c r="G4989" s="18" t="n">
        <v>5</v>
      </c>
      <c r="H4989" s="16" t="n">
        <v>5.9</v>
      </c>
      <c r="I4989" s="18" t="n">
        <v>11</v>
      </c>
      <c r="J4989" s="19" t="n">
        <v>15.5433333333333</v>
      </c>
      <c r="K4989" s="19" t="n">
        <v>15.5433333333333</v>
      </c>
      <c r="L4989" s="19" t="n">
        <v>15.5433</v>
      </c>
      <c r="M4989" s="19" t="n">
        <f aca="false">IF(J4989&gt;0,J4989,K4989)*E4989</f>
        <v>15.5433333333333</v>
      </c>
      <c r="N4989" s="20"/>
      <c r="O4989" s="21" t="str">
        <f aca="false">IF(R4989="","",ROUND(R4989*(1-Premissas!$B$4),4))</f>
        <v/>
      </c>
      <c r="P4989" s="22"/>
      <c r="Q4989" s="22"/>
      <c r="R4989" s="23"/>
      <c r="S4989" s="24"/>
      <c r="T4989" s="24"/>
      <c r="U4989" s="25"/>
      <c r="V4989" s="19" t="str">
        <f aca="false">IF(COUNT(N4989:Q4989)=0,"",MIN(N4989:Q4989))</f>
        <v/>
      </c>
      <c r="W4989" s="16" t="str">
        <f aca="false">IF(V4989="","",INDEX($N$4:$Q$4,MATCH(V4989,N4989:Q4989,0)))</f>
        <v/>
      </c>
      <c r="X4989" s="19" t="str">
        <f aca="false">IF(COUNT(N4989:Q4989)&lt;2,"",SMALL(N4989:Q4989,2))</f>
        <v/>
      </c>
      <c r="Y4989" s="26" t="str">
        <f aca="false">IF(OR(V4989="",M4989=0),"",V4989/M4989-1)</f>
        <v/>
      </c>
      <c r="Z4989" s="26" t="str">
        <f aca="false">IF(OR(V4989="",L4989=""),"",V4989/(L4989*E4989)-1)</f>
        <v/>
      </c>
      <c r="AA4989" s="16" t="str">
        <f aca="false">IF(V4989="","SEM OFERTA",IF(OR(Y4989&gt;Premissas!$B$11,Y4989&lt;Premissas!$B$12),"VERIFICAR - UNIDADE/EMBALAGEM",IF(Y4989&gt;Premissas!$B$6,"NÃO COMPRAR - REAJUSTE &gt;5%","COMPRAR")))</f>
        <v>SEM OFERTA</v>
      </c>
      <c r="AB4989" s="18" t="str">
        <f aca="false">IF(W4989="DIMEC",S4989,IF(W4989="MEDCENTRO",U4989,""))</f>
        <v/>
      </c>
      <c r="AC4989" s="18" t="n">
        <f aca="false">IF(AA4989&lt;&gt;"COMPRAR",0,IF(AB4989="",I4989,MIN(I4989,AB4989)))</f>
        <v>0</v>
      </c>
      <c r="AD4989" s="19" t="n">
        <f aca="false">IF(AC4989&gt;0,AC4989*V4989,0)</f>
        <v>0</v>
      </c>
      <c r="AE4989" s="19" t="n">
        <f aca="false">IF(AC4989&gt;0,(M4989-V4989)*AC4989,0)</f>
        <v>0</v>
      </c>
      <c r="AF4989" s="16" t="str">
        <f aca="false">IF(AA4989&lt;&gt;"COMPRAR","",IF(AB4989="",IF(X4989="","",IF(X4989-V4989&lt;0.01,"EMPATE TÉCNICO","")),IF(AB4989&lt;I4989,"ESTOQUE INSUFICIENTE",IF(X4989="","",IF(X4989-V4989&lt;0.01,"EMPATE TÉCNICO","")))))</f>
        <v/>
      </c>
      <c r="AG4989" s="16" t="s">
        <v>547</v>
      </c>
      <c r="AH4989" s="16" t="s">
        <v>2074</v>
      </c>
    </row>
    <row r="4990" customFormat="false" ht="15" hidden="false" customHeight="false" outlineLevel="0" collapsed="false">
      <c r="A4990" s="16" t="s">
        <v>15425</v>
      </c>
      <c r="B4990" s="17" t="s">
        <v>15426</v>
      </c>
      <c r="C4990" s="16" t="s">
        <v>15427</v>
      </c>
      <c r="D4990" s="16" t="s">
        <v>5109</v>
      </c>
      <c r="E4990" s="18" t="n">
        <v>1</v>
      </c>
      <c r="F4990" s="16" t="s">
        <v>41</v>
      </c>
      <c r="G4990" s="18" t="n">
        <v>1</v>
      </c>
      <c r="H4990" s="16" t="n">
        <v>3.9</v>
      </c>
      <c r="I4990" s="18" t="n">
        <v>9</v>
      </c>
      <c r="J4990" s="19" t="n">
        <v>41.765</v>
      </c>
      <c r="K4990" s="19" t="n">
        <v>41.765</v>
      </c>
      <c r="L4990" s="19" t="n">
        <v>41.765</v>
      </c>
      <c r="M4990" s="19" t="n">
        <f aca="false">IF(J4990&gt;0,J4990,K4990)*E4990</f>
        <v>41.765</v>
      </c>
      <c r="N4990" s="20"/>
      <c r="O4990" s="21" t="str">
        <f aca="false">IF(R4990="","",ROUND(R4990*(1-Premissas!$B$4),4))</f>
        <v/>
      </c>
      <c r="P4990" s="22"/>
      <c r="Q4990" s="22"/>
      <c r="R4990" s="23"/>
      <c r="S4990" s="24"/>
      <c r="T4990" s="24"/>
      <c r="U4990" s="25"/>
      <c r="V4990" s="19" t="str">
        <f aca="false">IF(COUNT(N4990:Q4990)=0,"",MIN(N4990:Q4990))</f>
        <v/>
      </c>
      <c r="W4990" s="16" t="str">
        <f aca="false">IF(V4990="","",INDEX($N$4:$Q$4,MATCH(V4990,N4990:Q4990,0)))</f>
        <v/>
      </c>
      <c r="X4990" s="19" t="str">
        <f aca="false">IF(COUNT(N4990:Q4990)&lt;2,"",SMALL(N4990:Q4990,2))</f>
        <v/>
      </c>
      <c r="Y4990" s="26" t="str">
        <f aca="false">IF(OR(V4990="",M4990=0),"",V4990/M4990-1)</f>
        <v/>
      </c>
      <c r="Z4990" s="26" t="str">
        <f aca="false">IF(OR(V4990="",L4990=""),"",V4990/(L4990*E4990)-1)</f>
        <v/>
      </c>
      <c r="AA4990" s="16" t="str">
        <f aca="false">IF(V4990="","SEM OFERTA",IF(OR(Y4990&gt;Premissas!$B$11,Y4990&lt;Premissas!$B$12),"VERIFICAR - UNIDADE/EMBALAGEM",IF(Y4990&gt;Premissas!$B$6,"NÃO COMPRAR - REAJUSTE &gt;5%","COMPRAR")))</f>
        <v>SEM OFERTA</v>
      </c>
      <c r="AB4990" s="18" t="str">
        <f aca="false">IF(W4990="DIMEC",S4990,IF(W4990="MEDCENTRO",U4990,""))</f>
        <v/>
      </c>
      <c r="AC4990" s="18" t="n">
        <f aca="false">IF(AA4990&lt;&gt;"COMPRAR",0,IF(AB4990="",I4990,MIN(I4990,AB4990)))</f>
        <v>0</v>
      </c>
      <c r="AD4990" s="19" t="n">
        <f aca="false">IF(AC4990&gt;0,AC4990*V4990,0)</f>
        <v>0</v>
      </c>
      <c r="AE4990" s="19" t="n">
        <f aca="false">IF(AC4990&gt;0,(M4990-V4990)*AC4990,0)</f>
        <v>0</v>
      </c>
      <c r="AF4990" s="16" t="str">
        <f aca="false">IF(AA4990&lt;&gt;"COMPRAR","",IF(AB4990="",IF(X4990="","",IF(X4990-V4990&lt;0.01,"EMPATE TÉCNICO","")),IF(AB4990&lt;I4990,"ESTOQUE INSUFICIENTE",IF(X4990="","",IF(X4990-V4990&lt;0.01,"EMPATE TÉCNICO","")))))</f>
        <v/>
      </c>
      <c r="AG4990" s="16" t="s">
        <v>547</v>
      </c>
      <c r="AH4990" s="16" t="s">
        <v>2074</v>
      </c>
    </row>
    <row r="4991" customFormat="false" ht="15" hidden="false" customHeight="false" outlineLevel="0" collapsed="false">
      <c r="A4991" s="16" t="s">
        <v>15428</v>
      </c>
      <c r="B4991" s="17" t="s">
        <v>15429</v>
      </c>
      <c r="C4991" s="16" t="s">
        <v>15430</v>
      </c>
      <c r="D4991" s="16" t="s">
        <v>7697</v>
      </c>
      <c r="E4991" s="18" t="n">
        <v>1</v>
      </c>
      <c r="F4991" s="16" t="s">
        <v>41</v>
      </c>
      <c r="G4991" s="18" t="n">
        <v>1</v>
      </c>
      <c r="H4991" s="16" t="n">
        <v>1.8</v>
      </c>
      <c r="I4991" s="18" t="n">
        <v>4</v>
      </c>
      <c r="J4991" s="19" t="n">
        <v>80.43</v>
      </c>
      <c r="K4991" s="19" t="n">
        <v>80.43</v>
      </c>
      <c r="L4991" s="19" t="n">
        <v>80.43</v>
      </c>
      <c r="M4991" s="19" t="n">
        <f aca="false">IF(J4991&gt;0,J4991,K4991)*E4991</f>
        <v>80.43</v>
      </c>
      <c r="N4991" s="20"/>
      <c r="O4991" s="21" t="str">
        <f aca="false">IF(R4991="","",ROUND(R4991*(1-Premissas!$B$4),4))</f>
        <v/>
      </c>
      <c r="P4991" s="22"/>
      <c r="Q4991" s="22"/>
      <c r="R4991" s="23"/>
      <c r="S4991" s="24"/>
      <c r="T4991" s="24"/>
      <c r="U4991" s="25"/>
      <c r="V4991" s="19" t="str">
        <f aca="false">IF(COUNT(N4991:Q4991)=0,"",MIN(N4991:Q4991))</f>
        <v/>
      </c>
      <c r="W4991" s="16" t="str">
        <f aca="false">IF(V4991="","",INDEX($N$4:$Q$4,MATCH(V4991,N4991:Q4991,0)))</f>
        <v/>
      </c>
      <c r="X4991" s="19" t="str">
        <f aca="false">IF(COUNT(N4991:Q4991)&lt;2,"",SMALL(N4991:Q4991,2))</f>
        <v/>
      </c>
      <c r="Y4991" s="26" t="str">
        <f aca="false">IF(OR(V4991="",M4991=0),"",V4991/M4991-1)</f>
        <v/>
      </c>
      <c r="Z4991" s="26" t="str">
        <f aca="false">IF(OR(V4991="",L4991=""),"",V4991/(L4991*E4991)-1)</f>
        <v/>
      </c>
      <c r="AA4991" s="16" t="str">
        <f aca="false">IF(V4991="","SEM OFERTA",IF(OR(Y4991&gt;Premissas!$B$11,Y4991&lt;Premissas!$B$12),"VERIFICAR - UNIDADE/EMBALAGEM",IF(Y4991&gt;Premissas!$B$6,"NÃO COMPRAR - REAJUSTE &gt;5%","COMPRAR")))</f>
        <v>SEM OFERTA</v>
      </c>
      <c r="AB4991" s="18" t="str">
        <f aca="false">IF(W4991="DIMEC",S4991,IF(W4991="MEDCENTRO",U4991,""))</f>
        <v/>
      </c>
      <c r="AC4991" s="18" t="n">
        <f aca="false">IF(AA4991&lt;&gt;"COMPRAR",0,IF(AB4991="",I4991,MIN(I4991,AB4991)))</f>
        <v>0</v>
      </c>
      <c r="AD4991" s="19" t="n">
        <f aca="false">IF(AC4991&gt;0,AC4991*V4991,0)</f>
        <v>0</v>
      </c>
      <c r="AE4991" s="19" t="n">
        <f aca="false">IF(AC4991&gt;0,(M4991-V4991)*AC4991,0)</f>
        <v>0</v>
      </c>
      <c r="AF4991" s="16" t="str">
        <f aca="false">IF(AA4991&lt;&gt;"COMPRAR","",IF(AB4991="",IF(X4991="","",IF(X4991-V4991&lt;0.01,"EMPATE TÉCNICO","")),IF(AB4991&lt;I4991,"ESTOQUE INSUFICIENTE",IF(X4991="","",IF(X4991-V4991&lt;0.01,"EMPATE TÉCNICO","")))))</f>
        <v/>
      </c>
      <c r="AG4991" s="16" t="s">
        <v>547</v>
      </c>
      <c r="AH4991" s="16" t="s">
        <v>2074</v>
      </c>
    </row>
    <row r="4992" customFormat="false" ht="15" hidden="false" customHeight="false" outlineLevel="0" collapsed="false">
      <c r="A4992" s="16" t="s">
        <v>15431</v>
      </c>
      <c r="B4992" s="17" t="s">
        <v>15432</v>
      </c>
      <c r="C4992" s="16" t="s">
        <v>15433</v>
      </c>
      <c r="D4992" s="16" t="s">
        <v>13343</v>
      </c>
      <c r="E4992" s="18" t="n">
        <v>1</v>
      </c>
      <c r="F4992" s="16" t="s">
        <v>42</v>
      </c>
      <c r="G4992" s="18" t="n">
        <v>1</v>
      </c>
      <c r="H4992" s="16" t="n">
        <v>0.5</v>
      </c>
      <c r="I4992" s="18" t="n">
        <v>1</v>
      </c>
      <c r="J4992" s="19" t="n">
        <v>136.87</v>
      </c>
      <c r="K4992" s="19" t="n">
        <v>136.87</v>
      </c>
      <c r="L4992" s="19" t="n">
        <v>136.87</v>
      </c>
      <c r="M4992" s="19" t="n">
        <f aca="false">IF(J4992&gt;0,J4992,K4992)*E4992</f>
        <v>136.87</v>
      </c>
      <c r="N4992" s="20"/>
      <c r="O4992" s="21" t="str">
        <f aca="false">IF(R4992="","",ROUND(R4992*(1-Premissas!$B$4),4))</f>
        <v/>
      </c>
      <c r="P4992" s="22"/>
      <c r="Q4992" s="22"/>
      <c r="R4992" s="23"/>
      <c r="S4992" s="24"/>
      <c r="T4992" s="24"/>
      <c r="U4992" s="25"/>
      <c r="V4992" s="19" t="str">
        <f aca="false">IF(COUNT(N4992:Q4992)=0,"",MIN(N4992:Q4992))</f>
        <v/>
      </c>
      <c r="W4992" s="16" t="str">
        <f aca="false">IF(V4992="","",INDEX($N$4:$Q$4,MATCH(V4992,N4992:Q4992,0)))</f>
        <v/>
      </c>
      <c r="X4992" s="19" t="str">
        <f aca="false">IF(COUNT(N4992:Q4992)&lt;2,"",SMALL(N4992:Q4992,2))</f>
        <v/>
      </c>
      <c r="Y4992" s="26" t="str">
        <f aca="false">IF(OR(V4992="",M4992=0),"",V4992/M4992-1)</f>
        <v/>
      </c>
      <c r="Z4992" s="26" t="str">
        <f aca="false">IF(OR(V4992="",L4992=""),"",V4992/(L4992*E4992)-1)</f>
        <v/>
      </c>
      <c r="AA4992" s="16" t="str">
        <f aca="false">IF(V4992="","SEM OFERTA",IF(OR(Y4992&gt;Premissas!$B$11,Y4992&lt;Premissas!$B$12),"VERIFICAR - UNIDADE/EMBALAGEM",IF(Y4992&gt;Premissas!$B$6,"NÃO COMPRAR - REAJUSTE &gt;5%","COMPRAR")))</f>
        <v>SEM OFERTA</v>
      </c>
      <c r="AB4992" s="18" t="str">
        <f aca="false">IF(W4992="DIMEC",S4992,IF(W4992="MEDCENTRO",U4992,""))</f>
        <v/>
      </c>
      <c r="AC4992" s="18" t="n">
        <f aca="false">IF(AA4992&lt;&gt;"COMPRAR",0,IF(AB4992="",I4992,MIN(I4992,AB4992)))</f>
        <v>0</v>
      </c>
      <c r="AD4992" s="19" t="n">
        <f aca="false">IF(AC4992&gt;0,AC4992*V4992,0)</f>
        <v>0</v>
      </c>
      <c r="AE4992" s="19" t="n">
        <f aca="false">IF(AC4992&gt;0,(M4992-V4992)*AC4992,0)</f>
        <v>0</v>
      </c>
      <c r="AF4992" s="16" t="str">
        <f aca="false">IF(AA4992&lt;&gt;"COMPRAR","",IF(AB4992="",IF(X4992="","",IF(X4992-V4992&lt;0.01,"EMPATE TÉCNICO","")),IF(AB4992&lt;I4992,"ESTOQUE INSUFICIENTE",IF(X4992="","",IF(X4992-V4992&lt;0.01,"EMPATE TÉCNICO","")))))</f>
        <v/>
      </c>
      <c r="AG4992" s="16" t="s">
        <v>547</v>
      </c>
      <c r="AH4992" s="16" t="s">
        <v>2074</v>
      </c>
    </row>
    <row r="4993" customFormat="false" ht="15" hidden="false" customHeight="false" outlineLevel="0" collapsed="false">
      <c r="A4993" s="16" t="s">
        <v>15434</v>
      </c>
      <c r="B4993" s="17" t="s">
        <v>15435</v>
      </c>
      <c r="C4993" s="16" t="s">
        <v>15436</v>
      </c>
      <c r="D4993" s="16" t="s">
        <v>7612</v>
      </c>
      <c r="E4993" s="18" t="n">
        <v>1</v>
      </c>
      <c r="F4993" s="16" t="s">
        <v>41</v>
      </c>
      <c r="G4993" s="18" t="n">
        <v>32</v>
      </c>
      <c r="H4993" s="16" t="n">
        <v>15.8</v>
      </c>
      <c r="I4993" s="18" t="n">
        <v>9</v>
      </c>
      <c r="J4993" s="19" t="n">
        <v>46.88</v>
      </c>
      <c r="K4993" s="19" t="n">
        <v>46.88</v>
      </c>
      <c r="L4993" s="19" t="n">
        <v>40.78</v>
      </c>
      <c r="M4993" s="19" t="n">
        <f aca="false">IF(J4993&gt;0,J4993,K4993)*E4993</f>
        <v>46.88</v>
      </c>
      <c r="N4993" s="20"/>
      <c r="O4993" s="21" t="str">
        <f aca="false">IF(R4993="","",ROUND(R4993*(1-Premissas!$B$4),4))</f>
        <v/>
      </c>
      <c r="P4993" s="22"/>
      <c r="Q4993" s="22"/>
      <c r="R4993" s="23"/>
      <c r="S4993" s="24"/>
      <c r="T4993" s="24"/>
      <c r="U4993" s="25"/>
      <c r="V4993" s="19" t="str">
        <f aca="false">IF(COUNT(N4993:Q4993)=0,"",MIN(N4993:Q4993))</f>
        <v/>
      </c>
      <c r="W4993" s="16" t="str">
        <f aca="false">IF(V4993="","",INDEX($N$4:$Q$4,MATCH(V4993,N4993:Q4993,0)))</f>
        <v/>
      </c>
      <c r="X4993" s="19" t="str">
        <f aca="false">IF(COUNT(N4993:Q4993)&lt;2,"",SMALL(N4993:Q4993,2))</f>
        <v/>
      </c>
      <c r="Y4993" s="26" t="str">
        <f aca="false">IF(OR(V4993="",M4993=0),"",V4993/M4993-1)</f>
        <v/>
      </c>
      <c r="Z4993" s="26" t="str">
        <f aca="false">IF(OR(V4993="",L4993=""),"",V4993/(L4993*E4993)-1)</f>
        <v/>
      </c>
      <c r="AA4993" s="16" t="str">
        <f aca="false">IF(V4993="","SEM OFERTA",IF(OR(Y4993&gt;Premissas!$B$11,Y4993&lt;Premissas!$B$12),"VERIFICAR - UNIDADE/EMBALAGEM",IF(Y4993&gt;Premissas!$B$6,"NÃO COMPRAR - REAJUSTE &gt;5%","COMPRAR")))</f>
        <v>SEM OFERTA</v>
      </c>
      <c r="AB4993" s="18" t="str">
        <f aca="false">IF(W4993="DIMEC",S4993,IF(W4993="MEDCENTRO",U4993,""))</f>
        <v/>
      </c>
      <c r="AC4993" s="18" t="n">
        <f aca="false">IF(AA4993&lt;&gt;"COMPRAR",0,IF(AB4993="",I4993,MIN(I4993,AB4993)))</f>
        <v>0</v>
      </c>
      <c r="AD4993" s="19" t="n">
        <f aca="false">IF(AC4993&gt;0,AC4993*V4993,0)</f>
        <v>0</v>
      </c>
      <c r="AE4993" s="19" t="n">
        <f aca="false">IF(AC4993&gt;0,(M4993-V4993)*AC4993,0)</f>
        <v>0</v>
      </c>
      <c r="AF4993" s="16" t="str">
        <f aca="false">IF(AA4993&lt;&gt;"COMPRAR","",IF(AB4993="",IF(X4993="","",IF(X4993-V4993&lt;0.01,"EMPATE TÉCNICO","")),IF(AB4993&lt;I4993,"ESTOQUE INSUFICIENTE",IF(X4993="","",IF(X4993-V4993&lt;0.01,"EMPATE TÉCNICO","")))))</f>
        <v/>
      </c>
      <c r="AG4993" s="16" t="s">
        <v>547</v>
      </c>
      <c r="AH4993" s="16" t="s">
        <v>2074</v>
      </c>
    </row>
    <row r="4994" customFormat="false" ht="15" hidden="false" customHeight="false" outlineLevel="0" collapsed="false">
      <c r="A4994" s="16" t="s">
        <v>15437</v>
      </c>
      <c r="B4994" s="17" t="s">
        <v>15438</v>
      </c>
      <c r="C4994" s="16" t="s">
        <v>15439</v>
      </c>
      <c r="D4994" s="16" t="s">
        <v>7612</v>
      </c>
      <c r="E4994" s="18" t="n">
        <v>1</v>
      </c>
      <c r="F4994" s="16" t="s">
        <v>41</v>
      </c>
      <c r="G4994" s="18" t="n">
        <v>6</v>
      </c>
      <c r="H4994" s="16" t="n">
        <v>2.7</v>
      </c>
      <c r="I4994" s="18" t="n">
        <v>1</v>
      </c>
      <c r="J4994" s="19" t="n">
        <v>63.07</v>
      </c>
      <c r="K4994" s="19" t="n">
        <v>63.07</v>
      </c>
      <c r="L4994" s="19" t="n">
        <v>63.07</v>
      </c>
      <c r="M4994" s="19" t="n">
        <f aca="false">IF(J4994&gt;0,J4994,K4994)*E4994</f>
        <v>63.07</v>
      </c>
      <c r="N4994" s="20"/>
      <c r="O4994" s="21" t="str">
        <f aca="false">IF(R4994="","",ROUND(R4994*(1-Premissas!$B$4),4))</f>
        <v/>
      </c>
      <c r="P4994" s="22"/>
      <c r="Q4994" s="22"/>
      <c r="R4994" s="23"/>
      <c r="S4994" s="24"/>
      <c r="T4994" s="24"/>
      <c r="U4994" s="25"/>
      <c r="V4994" s="19" t="str">
        <f aca="false">IF(COUNT(N4994:Q4994)=0,"",MIN(N4994:Q4994))</f>
        <v/>
      </c>
      <c r="W4994" s="16" t="str">
        <f aca="false">IF(V4994="","",INDEX($N$4:$Q$4,MATCH(V4994,N4994:Q4994,0)))</f>
        <v/>
      </c>
      <c r="X4994" s="19" t="str">
        <f aca="false">IF(COUNT(N4994:Q4994)&lt;2,"",SMALL(N4994:Q4994,2))</f>
        <v/>
      </c>
      <c r="Y4994" s="26" t="str">
        <f aca="false">IF(OR(V4994="",M4994=0),"",V4994/M4994-1)</f>
        <v/>
      </c>
      <c r="Z4994" s="26" t="str">
        <f aca="false">IF(OR(V4994="",L4994=""),"",V4994/(L4994*E4994)-1)</f>
        <v/>
      </c>
      <c r="AA4994" s="16" t="str">
        <f aca="false">IF(V4994="","SEM OFERTA",IF(OR(Y4994&gt;Premissas!$B$11,Y4994&lt;Premissas!$B$12),"VERIFICAR - UNIDADE/EMBALAGEM",IF(Y4994&gt;Premissas!$B$6,"NÃO COMPRAR - REAJUSTE &gt;5%","COMPRAR")))</f>
        <v>SEM OFERTA</v>
      </c>
      <c r="AB4994" s="18" t="str">
        <f aca="false">IF(W4994="DIMEC",S4994,IF(W4994="MEDCENTRO",U4994,""))</f>
        <v/>
      </c>
      <c r="AC4994" s="18" t="n">
        <f aca="false">IF(AA4994&lt;&gt;"COMPRAR",0,IF(AB4994="",I4994,MIN(I4994,AB4994)))</f>
        <v>0</v>
      </c>
      <c r="AD4994" s="19" t="n">
        <f aca="false">IF(AC4994&gt;0,AC4994*V4994,0)</f>
        <v>0</v>
      </c>
      <c r="AE4994" s="19" t="n">
        <f aca="false">IF(AC4994&gt;0,(M4994-V4994)*AC4994,0)</f>
        <v>0</v>
      </c>
      <c r="AF4994" s="16" t="str">
        <f aca="false">IF(AA4994&lt;&gt;"COMPRAR","",IF(AB4994="",IF(X4994="","",IF(X4994-V4994&lt;0.01,"EMPATE TÉCNICO","")),IF(AB4994&lt;I4994,"ESTOQUE INSUFICIENTE",IF(X4994="","",IF(X4994-V4994&lt;0.01,"EMPATE TÉCNICO","")))))</f>
        <v/>
      </c>
      <c r="AG4994" s="16" t="s">
        <v>547</v>
      </c>
      <c r="AH4994" s="16" t="s">
        <v>2074</v>
      </c>
    </row>
    <row r="4995" customFormat="false" ht="15" hidden="false" customHeight="false" outlineLevel="0" collapsed="false">
      <c r="A4995" s="16" t="s">
        <v>15440</v>
      </c>
      <c r="B4995" s="17" t="s">
        <v>15441</v>
      </c>
      <c r="C4995" s="16" t="s">
        <v>15442</v>
      </c>
      <c r="D4995" s="16" t="s">
        <v>15387</v>
      </c>
      <c r="E4995" s="18" t="n">
        <v>1</v>
      </c>
      <c r="F4995" s="16" t="s">
        <v>41</v>
      </c>
      <c r="G4995" s="18" t="n">
        <v>3</v>
      </c>
      <c r="H4995" s="16" t="n">
        <v>3.1</v>
      </c>
      <c r="I4995" s="18" t="n">
        <v>6</v>
      </c>
      <c r="J4995" s="19" t="n">
        <v>59.796</v>
      </c>
      <c r="K4995" s="19" t="n">
        <v>59.796</v>
      </c>
      <c r="L4995" s="19" t="n">
        <v>57.805</v>
      </c>
      <c r="M4995" s="19" t="n">
        <f aca="false">IF(J4995&gt;0,J4995,K4995)*E4995</f>
        <v>59.796</v>
      </c>
      <c r="N4995" s="20"/>
      <c r="O4995" s="21" t="str">
        <f aca="false">IF(R4995="","",ROUND(R4995*(1-Premissas!$B$4),4))</f>
        <v/>
      </c>
      <c r="P4995" s="22"/>
      <c r="Q4995" s="22"/>
      <c r="R4995" s="23"/>
      <c r="S4995" s="24"/>
      <c r="T4995" s="24"/>
      <c r="U4995" s="25"/>
      <c r="V4995" s="19" t="str">
        <f aca="false">IF(COUNT(N4995:Q4995)=0,"",MIN(N4995:Q4995))</f>
        <v/>
      </c>
      <c r="W4995" s="16" t="str">
        <f aca="false">IF(V4995="","",INDEX($N$4:$Q$4,MATCH(V4995,N4995:Q4995,0)))</f>
        <v/>
      </c>
      <c r="X4995" s="19" t="str">
        <f aca="false">IF(COUNT(N4995:Q4995)&lt;2,"",SMALL(N4995:Q4995,2))</f>
        <v/>
      </c>
      <c r="Y4995" s="26" t="str">
        <f aca="false">IF(OR(V4995="",M4995=0),"",V4995/M4995-1)</f>
        <v/>
      </c>
      <c r="Z4995" s="26" t="str">
        <f aca="false">IF(OR(V4995="",L4995=""),"",V4995/(L4995*E4995)-1)</f>
        <v/>
      </c>
      <c r="AA4995" s="16" t="str">
        <f aca="false">IF(V4995="","SEM OFERTA",IF(OR(Y4995&gt;Premissas!$B$11,Y4995&lt;Premissas!$B$12),"VERIFICAR - UNIDADE/EMBALAGEM",IF(Y4995&gt;Premissas!$B$6,"NÃO COMPRAR - REAJUSTE &gt;5%","COMPRAR")))</f>
        <v>SEM OFERTA</v>
      </c>
      <c r="AB4995" s="18" t="str">
        <f aca="false">IF(W4995="DIMEC",S4995,IF(W4995="MEDCENTRO",U4995,""))</f>
        <v/>
      </c>
      <c r="AC4995" s="18" t="n">
        <f aca="false">IF(AA4995&lt;&gt;"COMPRAR",0,IF(AB4995="",I4995,MIN(I4995,AB4995)))</f>
        <v>0</v>
      </c>
      <c r="AD4995" s="19" t="n">
        <f aca="false">IF(AC4995&gt;0,AC4995*V4995,0)</f>
        <v>0</v>
      </c>
      <c r="AE4995" s="19" t="n">
        <f aca="false">IF(AC4995&gt;0,(M4995-V4995)*AC4995,0)</f>
        <v>0</v>
      </c>
      <c r="AF4995" s="16" t="str">
        <f aca="false">IF(AA4995&lt;&gt;"COMPRAR","",IF(AB4995="",IF(X4995="","",IF(X4995-V4995&lt;0.01,"EMPATE TÉCNICO","")),IF(AB4995&lt;I4995,"ESTOQUE INSUFICIENTE",IF(X4995="","",IF(X4995-V4995&lt;0.01,"EMPATE TÉCNICO","")))))</f>
        <v/>
      </c>
      <c r="AG4995" s="16" t="s">
        <v>547</v>
      </c>
      <c r="AH4995" s="16" t="s">
        <v>2074</v>
      </c>
    </row>
    <row r="4996" customFormat="false" ht="15" hidden="false" customHeight="false" outlineLevel="0" collapsed="false">
      <c r="A4996" s="16" t="s">
        <v>15443</v>
      </c>
      <c r="B4996" s="17" t="s">
        <v>15444</v>
      </c>
      <c r="C4996" s="16" t="s">
        <v>15445</v>
      </c>
      <c r="D4996" s="16" t="s">
        <v>417</v>
      </c>
      <c r="E4996" s="18" t="n">
        <v>1</v>
      </c>
      <c r="F4996" s="16" t="s">
        <v>43</v>
      </c>
      <c r="G4996" s="18" t="n">
        <v>0</v>
      </c>
      <c r="H4996" s="16" t="n">
        <v>0.5</v>
      </c>
      <c r="I4996" s="18" t="n">
        <v>2</v>
      </c>
      <c r="J4996" s="19" t="n">
        <v>51.27</v>
      </c>
      <c r="K4996" s="19" t="n">
        <v>51.27</v>
      </c>
      <c r="L4996" s="19" t="n">
        <v>51.27</v>
      </c>
      <c r="M4996" s="19" t="n">
        <f aca="false">IF(J4996&gt;0,J4996,K4996)*E4996</f>
        <v>51.27</v>
      </c>
      <c r="N4996" s="20"/>
      <c r="O4996" s="21" t="str">
        <f aca="false">IF(R4996="","",ROUND(R4996*(1-Premissas!$B$4),4))</f>
        <v/>
      </c>
      <c r="P4996" s="22"/>
      <c r="Q4996" s="22"/>
      <c r="R4996" s="23"/>
      <c r="S4996" s="24"/>
      <c r="T4996" s="24"/>
      <c r="U4996" s="25"/>
      <c r="V4996" s="19" t="str">
        <f aca="false">IF(COUNT(N4996:Q4996)=0,"",MIN(N4996:Q4996))</f>
        <v/>
      </c>
      <c r="W4996" s="16" t="str">
        <f aca="false">IF(V4996="","",INDEX($N$4:$Q$4,MATCH(V4996,N4996:Q4996,0)))</f>
        <v/>
      </c>
      <c r="X4996" s="19" t="str">
        <f aca="false">IF(COUNT(N4996:Q4996)&lt;2,"",SMALL(N4996:Q4996,2))</f>
        <v/>
      </c>
      <c r="Y4996" s="26" t="str">
        <f aca="false">IF(OR(V4996="",M4996=0),"",V4996/M4996-1)</f>
        <v/>
      </c>
      <c r="Z4996" s="26" t="str">
        <f aca="false">IF(OR(V4996="",L4996=""),"",V4996/(L4996*E4996)-1)</f>
        <v/>
      </c>
      <c r="AA4996" s="16" t="str">
        <f aca="false">IF(V4996="","SEM OFERTA",IF(OR(Y4996&gt;Premissas!$B$11,Y4996&lt;Premissas!$B$12),"VERIFICAR - UNIDADE/EMBALAGEM",IF(Y4996&gt;Premissas!$B$6,"NÃO COMPRAR - REAJUSTE &gt;5%","COMPRAR")))</f>
        <v>SEM OFERTA</v>
      </c>
      <c r="AB4996" s="18" t="str">
        <f aca="false">IF(W4996="DIMEC",S4996,IF(W4996="MEDCENTRO",U4996,""))</f>
        <v/>
      </c>
      <c r="AC4996" s="18" t="n">
        <f aca="false">IF(AA4996&lt;&gt;"COMPRAR",0,IF(AB4996="",I4996,MIN(I4996,AB4996)))</f>
        <v>0</v>
      </c>
      <c r="AD4996" s="19" t="n">
        <f aca="false">IF(AC4996&gt;0,AC4996*V4996,0)</f>
        <v>0</v>
      </c>
      <c r="AE4996" s="19" t="n">
        <f aca="false">IF(AC4996&gt;0,(M4996-V4996)*AC4996,0)</f>
        <v>0</v>
      </c>
      <c r="AF4996" s="16" t="str">
        <f aca="false">IF(AA4996&lt;&gt;"COMPRAR","",IF(AB4996="",IF(X4996="","",IF(X4996-V4996&lt;0.01,"EMPATE TÉCNICO","")),IF(AB4996&lt;I4996,"ESTOQUE INSUFICIENTE",IF(X4996="","",IF(X4996-V4996&lt;0.01,"EMPATE TÉCNICO","")))))</f>
        <v/>
      </c>
      <c r="AG4996" s="16" t="s">
        <v>418</v>
      </c>
      <c r="AH4996" s="16" t="s">
        <v>2074</v>
      </c>
    </row>
    <row r="4997" customFormat="false" ht="15" hidden="false" customHeight="false" outlineLevel="0" collapsed="false">
      <c r="A4997" s="16" t="s">
        <v>15446</v>
      </c>
      <c r="B4997" s="17" t="s">
        <v>15447</v>
      </c>
      <c r="C4997" s="16" t="s">
        <v>15448</v>
      </c>
      <c r="D4997" s="16" t="s">
        <v>13588</v>
      </c>
      <c r="E4997" s="18" t="n">
        <v>25</v>
      </c>
      <c r="F4997" s="16" t="s">
        <v>42</v>
      </c>
      <c r="G4997" s="18" t="n">
        <v>5</v>
      </c>
      <c r="H4997" s="16" t="n">
        <v>5.2</v>
      </c>
      <c r="I4997" s="18" t="n">
        <v>1</v>
      </c>
      <c r="J4997" s="19" t="n">
        <v>10.048812</v>
      </c>
      <c r="K4997" s="19" t="n">
        <v>10.048812</v>
      </c>
      <c r="L4997" s="19" t="n">
        <v>10.0488</v>
      </c>
      <c r="M4997" s="19" t="n">
        <f aca="false">IF(J4997&gt;0,J4997,K4997)*E4997</f>
        <v>251.2203</v>
      </c>
      <c r="N4997" s="20"/>
      <c r="O4997" s="21" t="str">
        <f aca="false">IF(R4997="","",ROUND(R4997*(1-Premissas!$B$4),4))</f>
        <v/>
      </c>
      <c r="P4997" s="22"/>
      <c r="Q4997" s="22"/>
      <c r="R4997" s="23"/>
      <c r="S4997" s="24"/>
      <c r="T4997" s="24"/>
      <c r="U4997" s="25"/>
      <c r="V4997" s="19" t="str">
        <f aca="false">IF(COUNT(N4997:Q4997)=0,"",MIN(N4997:Q4997))</f>
        <v/>
      </c>
      <c r="W4997" s="16" t="str">
        <f aca="false">IF(V4997="","",INDEX($N$4:$Q$4,MATCH(V4997,N4997:Q4997,0)))</f>
        <v/>
      </c>
      <c r="X4997" s="19" t="str">
        <f aca="false">IF(COUNT(N4997:Q4997)&lt;2,"",SMALL(N4997:Q4997,2))</f>
        <v/>
      </c>
      <c r="Y4997" s="26" t="str">
        <f aca="false">IF(OR(V4997="",M4997=0),"",V4997/M4997-1)</f>
        <v/>
      </c>
      <c r="Z4997" s="26" t="str">
        <f aca="false">IF(OR(V4997="",L4997=""),"",V4997/(L4997*E4997)-1)</f>
        <v/>
      </c>
      <c r="AA4997" s="16" t="str">
        <f aca="false">IF(V4997="","SEM OFERTA",IF(OR(Y4997&gt;Premissas!$B$11,Y4997&lt;Premissas!$B$12),"VERIFICAR - UNIDADE/EMBALAGEM",IF(Y4997&gt;Premissas!$B$6,"NÃO COMPRAR - REAJUSTE &gt;5%","COMPRAR")))</f>
        <v>SEM OFERTA</v>
      </c>
      <c r="AB4997" s="18" t="str">
        <f aca="false">IF(W4997="DIMEC",S4997,IF(W4997="MEDCENTRO",U4997,""))</f>
        <v/>
      </c>
      <c r="AC4997" s="18" t="n">
        <f aca="false">IF(AA4997&lt;&gt;"COMPRAR",0,IF(AB4997="",I4997,MIN(I4997,AB4997)))</f>
        <v>0</v>
      </c>
      <c r="AD4997" s="19" t="n">
        <f aca="false">IF(AC4997&gt;0,AC4997*V4997,0)</f>
        <v>0</v>
      </c>
      <c r="AE4997" s="19" t="n">
        <f aca="false">IF(AC4997&gt;0,(M4997-V4997)*AC4997,0)</f>
        <v>0</v>
      </c>
      <c r="AF4997" s="16" t="str">
        <f aca="false">IF(AA4997&lt;&gt;"COMPRAR","",IF(AB4997="",IF(X4997="","",IF(X4997-V4997&lt;0.01,"EMPATE TÉCNICO","")),IF(AB4997&lt;I4997,"ESTOQUE INSUFICIENTE",IF(X4997="","",IF(X4997-V4997&lt;0.01,"EMPATE TÉCNICO","")))))</f>
        <v/>
      </c>
      <c r="AG4997" s="16" t="s">
        <v>547</v>
      </c>
      <c r="AH4997" s="16" t="s">
        <v>2074</v>
      </c>
    </row>
    <row r="4998" customFormat="false" ht="15" hidden="false" customHeight="false" outlineLevel="0" collapsed="false">
      <c r="A4998" s="16" t="s">
        <v>15449</v>
      </c>
      <c r="B4998" s="17" t="s">
        <v>15450</v>
      </c>
      <c r="C4998" s="16" t="s">
        <v>15451</v>
      </c>
      <c r="D4998" s="16" t="s">
        <v>13699</v>
      </c>
      <c r="E4998" s="18" t="n">
        <v>1</v>
      </c>
      <c r="F4998" s="16" t="s">
        <v>41</v>
      </c>
      <c r="G4998" s="18" t="n">
        <v>0</v>
      </c>
      <c r="H4998" s="16" t="n">
        <v>9.4</v>
      </c>
      <c r="I4998" s="18" t="n">
        <v>25</v>
      </c>
      <c r="J4998" s="19" t="n">
        <v>20.171</v>
      </c>
      <c r="K4998" s="19" t="n">
        <v>20.171</v>
      </c>
      <c r="L4998" s="19" t="n">
        <v>20.171</v>
      </c>
      <c r="M4998" s="19" t="n">
        <f aca="false">IF(J4998&gt;0,J4998,K4998)*E4998</f>
        <v>20.171</v>
      </c>
      <c r="N4998" s="20"/>
      <c r="O4998" s="21" t="str">
        <f aca="false">IF(R4998="","",ROUND(R4998*(1-Premissas!$B$4),4))</f>
        <v/>
      </c>
      <c r="P4998" s="22"/>
      <c r="Q4998" s="22"/>
      <c r="R4998" s="23"/>
      <c r="S4998" s="24"/>
      <c r="T4998" s="24"/>
      <c r="U4998" s="25"/>
      <c r="V4998" s="19" t="str">
        <f aca="false">IF(COUNT(N4998:Q4998)=0,"",MIN(N4998:Q4998))</f>
        <v/>
      </c>
      <c r="W4998" s="16" t="str">
        <f aca="false">IF(V4998="","",INDEX($N$4:$Q$4,MATCH(V4998,N4998:Q4998,0)))</f>
        <v/>
      </c>
      <c r="X4998" s="19" t="str">
        <f aca="false">IF(COUNT(N4998:Q4998)&lt;2,"",SMALL(N4998:Q4998,2))</f>
        <v/>
      </c>
      <c r="Y4998" s="26" t="str">
        <f aca="false">IF(OR(V4998="",M4998=0),"",V4998/M4998-1)</f>
        <v/>
      </c>
      <c r="Z4998" s="26" t="str">
        <f aca="false">IF(OR(V4998="",L4998=""),"",V4998/(L4998*E4998)-1)</f>
        <v/>
      </c>
      <c r="AA4998" s="16" t="str">
        <f aca="false">IF(V4998="","SEM OFERTA",IF(OR(Y4998&gt;Premissas!$B$11,Y4998&lt;Premissas!$B$12),"VERIFICAR - UNIDADE/EMBALAGEM",IF(Y4998&gt;Premissas!$B$6,"NÃO COMPRAR - REAJUSTE &gt;5%","COMPRAR")))</f>
        <v>SEM OFERTA</v>
      </c>
      <c r="AB4998" s="18" t="str">
        <f aca="false">IF(W4998="DIMEC",S4998,IF(W4998="MEDCENTRO",U4998,""))</f>
        <v/>
      </c>
      <c r="AC4998" s="18" t="n">
        <f aca="false">IF(AA4998&lt;&gt;"COMPRAR",0,IF(AB4998="",I4998,MIN(I4998,AB4998)))</f>
        <v>0</v>
      </c>
      <c r="AD4998" s="19" t="n">
        <f aca="false">IF(AC4998&gt;0,AC4998*V4998,0)</f>
        <v>0</v>
      </c>
      <c r="AE4998" s="19" t="n">
        <f aca="false">IF(AC4998&gt;0,(M4998-V4998)*AC4998,0)</f>
        <v>0</v>
      </c>
      <c r="AF4998" s="16" t="str">
        <f aca="false">IF(AA4998&lt;&gt;"COMPRAR","",IF(AB4998="",IF(X4998="","",IF(X4998-V4998&lt;0.01,"EMPATE TÉCNICO","")),IF(AB4998&lt;I4998,"ESTOQUE INSUFICIENTE",IF(X4998="","",IF(X4998-V4998&lt;0.01,"EMPATE TÉCNICO","")))))</f>
        <v/>
      </c>
      <c r="AG4998" s="16" t="s">
        <v>547</v>
      </c>
      <c r="AH4998" s="16" t="s">
        <v>2074</v>
      </c>
    </row>
    <row r="4999" customFormat="false" ht="15" hidden="false" customHeight="false" outlineLevel="0" collapsed="false">
      <c r="A4999" s="16" t="s">
        <v>15452</v>
      </c>
      <c r="B4999" s="17" t="s">
        <v>15453</v>
      </c>
      <c r="C4999" s="16" t="s">
        <v>15454</v>
      </c>
      <c r="D4999" s="16" t="s">
        <v>13699</v>
      </c>
      <c r="E4999" s="18" t="n">
        <v>1</v>
      </c>
      <c r="F4999" s="16" t="s">
        <v>41</v>
      </c>
      <c r="G4999" s="18" t="n">
        <v>0</v>
      </c>
      <c r="H4999" s="16" t="n">
        <v>14.6</v>
      </c>
      <c r="I4999" s="18" t="n">
        <v>38</v>
      </c>
      <c r="J4999" s="19" t="n">
        <v>24.21</v>
      </c>
      <c r="K4999" s="19" t="n">
        <v>24.21</v>
      </c>
      <c r="L4999" s="19" t="n">
        <v>24.21</v>
      </c>
      <c r="M4999" s="19" t="n">
        <f aca="false">IF(J4999&gt;0,J4999,K4999)*E4999</f>
        <v>24.21</v>
      </c>
      <c r="N4999" s="20"/>
      <c r="O4999" s="21" t="str">
        <f aca="false">IF(R4999="","",ROUND(R4999*(1-Premissas!$B$4),4))</f>
        <v/>
      </c>
      <c r="P4999" s="22"/>
      <c r="Q4999" s="22"/>
      <c r="R4999" s="23"/>
      <c r="S4999" s="24"/>
      <c r="T4999" s="24"/>
      <c r="U4999" s="25"/>
      <c r="V4999" s="19" t="str">
        <f aca="false">IF(COUNT(N4999:Q4999)=0,"",MIN(N4999:Q4999))</f>
        <v/>
      </c>
      <c r="W4999" s="16" t="str">
        <f aca="false">IF(V4999="","",INDEX($N$4:$Q$4,MATCH(V4999,N4999:Q4999,0)))</f>
        <v/>
      </c>
      <c r="X4999" s="19" t="str">
        <f aca="false">IF(COUNT(N4999:Q4999)&lt;2,"",SMALL(N4999:Q4999,2))</f>
        <v/>
      </c>
      <c r="Y4999" s="26" t="str">
        <f aca="false">IF(OR(V4999="",M4999=0),"",V4999/M4999-1)</f>
        <v/>
      </c>
      <c r="Z4999" s="26" t="str">
        <f aca="false">IF(OR(V4999="",L4999=""),"",V4999/(L4999*E4999)-1)</f>
        <v/>
      </c>
      <c r="AA4999" s="16" t="str">
        <f aca="false">IF(V4999="","SEM OFERTA",IF(OR(Y4999&gt;Premissas!$B$11,Y4999&lt;Premissas!$B$12),"VERIFICAR - UNIDADE/EMBALAGEM",IF(Y4999&gt;Premissas!$B$6,"NÃO COMPRAR - REAJUSTE &gt;5%","COMPRAR")))</f>
        <v>SEM OFERTA</v>
      </c>
      <c r="AB4999" s="18" t="str">
        <f aca="false">IF(W4999="DIMEC",S4999,IF(W4999="MEDCENTRO",U4999,""))</f>
        <v/>
      </c>
      <c r="AC4999" s="18" t="n">
        <f aca="false">IF(AA4999&lt;&gt;"COMPRAR",0,IF(AB4999="",I4999,MIN(I4999,AB4999)))</f>
        <v>0</v>
      </c>
      <c r="AD4999" s="19" t="n">
        <f aca="false">IF(AC4999&gt;0,AC4999*V4999,0)</f>
        <v>0</v>
      </c>
      <c r="AE4999" s="19" t="n">
        <f aca="false">IF(AC4999&gt;0,(M4999-V4999)*AC4999,0)</f>
        <v>0</v>
      </c>
      <c r="AF4999" s="16" t="str">
        <f aca="false">IF(AA4999&lt;&gt;"COMPRAR","",IF(AB4999="",IF(X4999="","",IF(X4999-V4999&lt;0.01,"EMPATE TÉCNICO","")),IF(AB4999&lt;I4999,"ESTOQUE INSUFICIENTE",IF(X4999="","",IF(X4999-V4999&lt;0.01,"EMPATE TÉCNICO","")))))</f>
        <v/>
      </c>
      <c r="AG4999" s="16" t="s">
        <v>547</v>
      </c>
      <c r="AH4999" s="16" t="s">
        <v>2074</v>
      </c>
    </row>
    <row r="5000" customFormat="false" ht="15" hidden="false" customHeight="false" outlineLevel="0" collapsed="false">
      <c r="A5000" s="16" t="s">
        <v>15455</v>
      </c>
      <c r="B5000" s="17" t="s">
        <v>15456</v>
      </c>
      <c r="C5000" s="16" t="s">
        <v>15457</v>
      </c>
      <c r="D5000" s="16" t="s">
        <v>13373</v>
      </c>
      <c r="E5000" s="18" t="n">
        <v>1</v>
      </c>
      <c r="F5000" s="16" t="s">
        <v>41</v>
      </c>
      <c r="G5000" s="18" t="n">
        <v>1</v>
      </c>
      <c r="H5000" s="16" t="n">
        <v>53.3</v>
      </c>
      <c r="I5000" s="18" t="n">
        <v>134</v>
      </c>
      <c r="J5000" s="19" t="n">
        <v>17.1093333333333</v>
      </c>
      <c r="K5000" s="19" t="n">
        <v>17.1093333333333</v>
      </c>
      <c r="L5000" s="19" t="n">
        <v>17.1088</v>
      </c>
      <c r="M5000" s="19" t="n">
        <f aca="false">IF(J5000&gt;0,J5000,K5000)*E5000</f>
        <v>17.1093333333333</v>
      </c>
      <c r="N5000" s="20"/>
      <c r="O5000" s="21" t="str">
        <f aca="false">IF(R5000="","",ROUND(R5000*(1-Premissas!$B$4),4))</f>
        <v/>
      </c>
      <c r="P5000" s="22"/>
      <c r="Q5000" s="22"/>
      <c r="R5000" s="23"/>
      <c r="S5000" s="24"/>
      <c r="T5000" s="24"/>
      <c r="U5000" s="25"/>
      <c r="V5000" s="19" t="str">
        <f aca="false">IF(COUNT(N5000:Q5000)=0,"",MIN(N5000:Q5000))</f>
        <v/>
      </c>
      <c r="W5000" s="16" t="str">
        <f aca="false">IF(V5000="","",INDEX($N$4:$Q$4,MATCH(V5000,N5000:Q5000,0)))</f>
        <v/>
      </c>
      <c r="X5000" s="19" t="str">
        <f aca="false">IF(COUNT(N5000:Q5000)&lt;2,"",SMALL(N5000:Q5000,2))</f>
        <v/>
      </c>
      <c r="Y5000" s="26" t="str">
        <f aca="false">IF(OR(V5000="",M5000=0),"",V5000/M5000-1)</f>
        <v/>
      </c>
      <c r="Z5000" s="26" t="str">
        <f aca="false">IF(OR(V5000="",L5000=""),"",V5000/(L5000*E5000)-1)</f>
        <v/>
      </c>
      <c r="AA5000" s="16" t="str">
        <f aca="false">IF(V5000="","SEM OFERTA",IF(OR(Y5000&gt;Premissas!$B$11,Y5000&lt;Premissas!$B$12),"VERIFICAR - UNIDADE/EMBALAGEM",IF(Y5000&gt;Premissas!$B$6,"NÃO COMPRAR - REAJUSTE &gt;5%","COMPRAR")))</f>
        <v>SEM OFERTA</v>
      </c>
      <c r="AB5000" s="18" t="str">
        <f aca="false">IF(W5000="DIMEC",S5000,IF(W5000="MEDCENTRO",U5000,""))</f>
        <v/>
      </c>
      <c r="AC5000" s="18" t="n">
        <f aca="false">IF(AA5000&lt;&gt;"COMPRAR",0,IF(AB5000="",I5000,MIN(I5000,AB5000)))</f>
        <v>0</v>
      </c>
      <c r="AD5000" s="19" t="n">
        <f aca="false">IF(AC5000&gt;0,AC5000*V5000,0)</f>
        <v>0</v>
      </c>
      <c r="AE5000" s="19" t="n">
        <f aca="false">IF(AC5000&gt;0,(M5000-V5000)*AC5000,0)</f>
        <v>0</v>
      </c>
      <c r="AF5000" s="16" t="str">
        <f aca="false">IF(AA5000&lt;&gt;"COMPRAR","",IF(AB5000="",IF(X5000="","",IF(X5000-V5000&lt;0.01,"EMPATE TÉCNICO","")),IF(AB5000&lt;I5000,"ESTOQUE INSUFICIENTE",IF(X5000="","",IF(X5000-V5000&lt;0.01,"EMPATE TÉCNICO","")))))</f>
        <v/>
      </c>
      <c r="AG5000" s="16" t="s">
        <v>547</v>
      </c>
      <c r="AH5000" s="16" t="s">
        <v>2074</v>
      </c>
    </row>
    <row r="5001" customFormat="false" ht="15" hidden="false" customHeight="false" outlineLevel="0" collapsed="false">
      <c r="A5001" s="16" t="s">
        <v>15458</v>
      </c>
      <c r="B5001" s="17" t="s">
        <v>15459</v>
      </c>
      <c r="C5001" s="16" t="s">
        <v>15460</v>
      </c>
      <c r="D5001" s="16" t="s">
        <v>13373</v>
      </c>
      <c r="E5001" s="18" t="n">
        <v>1</v>
      </c>
      <c r="F5001" s="16" t="s">
        <v>41</v>
      </c>
      <c r="G5001" s="18" t="n">
        <v>6</v>
      </c>
      <c r="H5001" s="16" t="n">
        <v>7.5</v>
      </c>
      <c r="I5001" s="18" t="n">
        <v>14</v>
      </c>
      <c r="J5001" s="19" t="n">
        <v>13.64</v>
      </c>
      <c r="K5001" s="19" t="n">
        <v>13.64</v>
      </c>
      <c r="L5001" s="19" t="n">
        <v>13.64</v>
      </c>
      <c r="M5001" s="19" t="n">
        <f aca="false">IF(J5001&gt;0,J5001,K5001)*E5001</f>
        <v>13.64</v>
      </c>
      <c r="N5001" s="20"/>
      <c r="O5001" s="21" t="str">
        <f aca="false">IF(R5001="","",ROUND(R5001*(1-Premissas!$B$4),4))</f>
        <v/>
      </c>
      <c r="P5001" s="22"/>
      <c r="Q5001" s="22"/>
      <c r="R5001" s="23"/>
      <c r="S5001" s="24"/>
      <c r="T5001" s="24"/>
      <c r="U5001" s="25"/>
      <c r="V5001" s="19" t="str">
        <f aca="false">IF(COUNT(N5001:Q5001)=0,"",MIN(N5001:Q5001))</f>
        <v/>
      </c>
      <c r="W5001" s="16" t="str">
        <f aca="false">IF(V5001="","",INDEX($N$4:$Q$4,MATCH(V5001,N5001:Q5001,0)))</f>
        <v/>
      </c>
      <c r="X5001" s="19" t="str">
        <f aca="false">IF(COUNT(N5001:Q5001)&lt;2,"",SMALL(N5001:Q5001,2))</f>
        <v/>
      </c>
      <c r="Y5001" s="26" t="str">
        <f aca="false">IF(OR(V5001="",M5001=0),"",V5001/M5001-1)</f>
        <v/>
      </c>
      <c r="Z5001" s="26" t="str">
        <f aca="false">IF(OR(V5001="",L5001=""),"",V5001/(L5001*E5001)-1)</f>
        <v/>
      </c>
      <c r="AA5001" s="16" t="str">
        <f aca="false">IF(V5001="","SEM OFERTA",IF(OR(Y5001&gt;Premissas!$B$11,Y5001&lt;Premissas!$B$12),"VERIFICAR - UNIDADE/EMBALAGEM",IF(Y5001&gt;Premissas!$B$6,"NÃO COMPRAR - REAJUSTE &gt;5%","COMPRAR")))</f>
        <v>SEM OFERTA</v>
      </c>
      <c r="AB5001" s="18" t="str">
        <f aca="false">IF(W5001="DIMEC",S5001,IF(W5001="MEDCENTRO",U5001,""))</f>
        <v/>
      </c>
      <c r="AC5001" s="18" t="n">
        <f aca="false">IF(AA5001&lt;&gt;"COMPRAR",0,IF(AB5001="",I5001,MIN(I5001,AB5001)))</f>
        <v>0</v>
      </c>
      <c r="AD5001" s="19" t="n">
        <f aca="false">IF(AC5001&gt;0,AC5001*V5001,0)</f>
        <v>0</v>
      </c>
      <c r="AE5001" s="19" t="n">
        <f aca="false">IF(AC5001&gt;0,(M5001-V5001)*AC5001,0)</f>
        <v>0</v>
      </c>
      <c r="AF5001" s="16" t="str">
        <f aca="false">IF(AA5001&lt;&gt;"COMPRAR","",IF(AB5001="",IF(X5001="","",IF(X5001-V5001&lt;0.01,"EMPATE TÉCNICO","")),IF(AB5001&lt;I5001,"ESTOQUE INSUFICIENTE",IF(X5001="","",IF(X5001-V5001&lt;0.01,"EMPATE TÉCNICO","")))))</f>
        <v/>
      </c>
      <c r="AG5001" s="16" t="s">
        <v>547</v>
      </c>
      <c r="AH5001" s="16" t="s">
        <v>2074</v>
      </c>
    </row>
    <row r="5002" customFormat="false" ht="15" hidden="false" customHeight="false" outlineLevel="0" collapsed="false">
      <c r="A5002" s="16" t="s">
        <v>15461</v>
      </c>
      <c r="B5002" s="17" t="s">
        <v>15462</v>
      </c>
      <c r="C5002" s="16" t="s">
        <v>15463</v>
      </c>
      <c r="D5002" s="16" t="s">
        <v>14348</v>
      </c>
      <c r="E5002" s="18" t="n">
        <v>1</v>
      </c>
      <c r="F5002" s="16" t="s">
        <v>43</v>
      </c>
      <c r="G5002" s="18" t="n">
        <v>0</v>
      </c>
      <c r="H5002" s="16" t="n">
        <v>0.1</v>
      </c>
      <c r="I5002" s="18" t="n">
        <v>1</v>
      </c>
      <c r="J5002" s="19" t="n">
        <v>62.82</v>
      </c>
      <c r="K5002" s="19" t="n">
        <v>62.82</v>
      </c>
      <c r="L5002" s="19" t="n">
        <v>62.82</v>
      </c>
      <c r="M5002" s="19" t="n">
        <f aca="false">IF(J5002&gt;0,J5002,K5002)*E5002</f>
        <v>62.82</v>
      </c>
      <c r="N5002" s="20"/>
      <c r="O5002" s="21" t="str">
        <f aca="false">IF(R5002="","",ROUND(R5002*(1-Premissas!$B$4),4))</f>
        <v/>
      </c>
      <c r="P5002" s="22"/>
      <c r="Q5002" s="22"/>
      <c r="R5002" s="23"/>
      <c r="S5002" s="24"/>
      <c r="T5002" s="24"/>
      <c r="U5002" s="25"/>
      <c r="V5002" s="19" t="str">
        <f aca="false">IF(COUNT(N5002:Q5002)=0,"",MIN(N5002:Q5002))</f>
        <v/>
      </c>
      <c r="W5002" s="16" t="str">
        <f aca="false">IF(V5002="","",INDEX($N$4:$Q$4,MATCH(V5002,N5002:Q5002,0)))</f>
        <v/>
      </c>
      <c r="X5002" s="19" t="str">
        <f aca="false">IF(COUNT(N5002:Q5002)&lt;2,"",SMALL(N5002:Q5002,2))</f>
        <v/>
      </c>
      <c r="Y5002" s="26" t="str">
        <f aca="false">IF(OR(V5002="",M5002=0),"",V5002/M5002-1)</f>
        <v/>
      </c>
      <c r="Z5002" s="26" t="str">
        <f aca="false">IF(OR(V5002="",L5002=""),"",V5002/(L5002*E5002)-1)</f>
        <v/>
      </c>
      <c r="AA5002" s="16" t="str">
        <f aca="false">IF(V5002="","SEM OFERTA",IF(OR(Y5002&gt;Premissas!$B$11,Y5002&lt;Premissas!$B$12),"VERIFICAR - UNIDADE/EMBALAGEM",IF(Y5002&gt;Premissas!$B$6,"NÃO COMPRAR - REAJUSTE &gt;5%","COMPRAR")))</f>
        <v>SEM OFERTA</v>
      </c>
      <c r="AB5002" s="18" t="str">
        <f aca="false">IF(W5002="DIMEC",S5002,IF(W5002="MEDCENTRO",U5002,""))</f>
        <v/>
      </c>
      <c r="AC5002" s="18" t="n">
        <f aca="false">IF(AA5002&lt;&gt;"COMPRAR",0,IF(AB5002="",I5002,MIN(I5002,AB5002)))</f>
        <v>0</v>
      </c>
      <c r="AD5002" s="19" t="n">
        <f aca="false">IF(AC5002&gt;0,AC5002*V5002,0)</f>
        <v>0</v>
      </c>
      <c r="AE5002" s="19" t="n">
        <f aca="false">IF(AC5002&gt;0,(M5002-V5002)*AC5002,0)</f>
        <v>0</v>
      </c>
      <c r="AF5002" s="16" t="str">
        <f aca="false">IF(AA5002&lt;&gt;"COMPRAR","",IF(AB5002="",IF(X5002="","",IF(X5002-V5002&lt;0.01,"EMPATE TÉCNICO","")),IF(AB5002&lt;I5002,"ESTOQUE INSUFICIENTE",IF(X5002="","",IF(X5002-V5002&lt;0.01,"EMPATE TÉCNICO","")))))</f>
        <v/>
      </c>
      <c r="AG5002" s="16" t="s">
        <v>547</v>
      </c>
      <c r="AH5002" s="16" t="s">
        <v>2074</v>
      </c>
    </row>
    <row r="5003" customFormat="false" ht="15" hidden="false" customHeight="false" outlineLevel="0" collapsed="false">
      <c r="A5003" s="16" t="s">
        <v>15464</v>
      </c>
      <c r="B5003" s="17" t="s">
        <v>15465</v>
      </c>
      <c r="C5003" s="16" t="s">
        <v>15466</v>
      </c>
      <c r="D5003" s="16" t="s">
        <v>15467</v>
      </c>
      <c r="E5003" s="18" t="n">
        <v>1</v>
      </c>
      <c r="F5003" s="16" t="s">
        <v>41</v>
      </c>
      <c r="G5003" s="18" t="n">
        <v>5</v>
      </c>
      <c r="H5003" s="16" t="n">
        <v>2</v>
      </c>
      <c r="I5003" s="18" t="n">
        <v>1</v>
      </c>
      <c r="J5003" s="19" t="n">
        <v>39.1675</v>
      </c>
      <c r="K5003" s="19" t="n">
        <v>39.1675</v>
      </c>
      <c r="L5003" s="19" t="n">
        <v>34.545</v>
      </c>
      <c r="M5003" s="19" t="n">
        <f aca="false">IF(J5003&gt;0,J5003,K5003)*E5003</f>
        <v>39.1675</v>
      </c>
      <c r="N5003" s="20"/>
      <c r="O5003" s="21" t="str">
        <f aca="false">IF(R5003="","",ROUND(R5003*(1-Premissas!$B$4),4))</f>
        <v/>
      </c>
      <c r="P5003" s="22"/>
      <c r="Q5003" s="22"/>
      <c r="R5003" s="23"/>
      <c r="S5003" s="24"/>
      <c r="T5003" s="24"/>
      <c r="U5003" s="25"/>
      <c r="V5003" s="19" t="str">
        <f aca="false">IF(COUNT(N5003:Q5003)=0,"",MIN(N5003:Q5003))</f>
        <v/>
      </c>
      <c r="W5003" s="16" t="str">
        <f aca="false">IF(V5003="","",INDEX($N$4:$Q$4,MATCH(V5003,N5003:Q5003,0)))</f>
        <v/>
      </c>
      <c r="X5003" s="19" t="str">
        <f aca="false">IF(COUNT(N5003:Q5003)&lt;2,"",SMALL(N5003:Q5003,2))</f>
        <v/>
      </c>
      <c r="Y5003" s="26" t="str">
        <f aca="false">IF(OR(V5003="",M5003=0),"",V5003/M5003-1)</f>
        <v/>
      </c>
      <c r="Z5003" s="26" t="str">
        <f aca="false">IF(OR(V5003="",L5003=""),"",V5003/(L5003*E5003)-1)</f>
        <v/>
      </c>
      <c r="AA5003" s="16" t="str">
        <f aca="false">IF(V5003="","SEM OFERTA",IF(OR(Y5003&gt;Premissas!$B$11,Y5003&lt;Premissas!$B$12),"VERIFICAR - UNIDADE/EMBALAGEM",IF(Y5003&gt;Premissas!$B$6,"NÃO COMPRAR - REAJUSTE &gt;5%","COMPRAR")))</f>
        <v>SEM OFERTA</v>
      </c>
      <c r="AB5003" s="18" t="str">
        <f aca="false">IF(W5003="DIMEC",S5003,IF(W5003="MEDCENTRO",U5003,""))</f>
        <v/>
      </c>
      <c r="AC5003" s="18" t="n">
        <f aca="false">IF(AA5003&lt;&gt;"COMPRAR",0,IF(AB5003="",I5003,MIN(I5003,AB5003)))</f>
        <v>0</v>
      </c>
      <c r="AD5003" s="19" t="n">
        <f aca="false">IF(AC5003&gt;0,AC5003*V5003,0)</f>
        <v>0</v>
      </c>
      <c r="AE5003" s="19" t="n">
        <f aca="false">IF(AC5003&gt;0,(M5003-V5003)*AC5003,0)</f>
        <v>0</v>
      </c>
      <c r="AF5003" s="16" t="str">
        <f aca="false">IF(AA5003&lt;&gt;"COMPRAR","",IF(AB5003="",IF(X5003="","",IF(X5003-V5003&lt;0.01,"EMPATE TÉCNICO","")),IF(AB5003&lt;I5003,"ESTOQUE INSUFICIENTE",IF(X5003="","",IF(X5003-V5003&lt;0.01,"EMPATE TÉCNICO","")))))</f>
        <v/>
      </c>
      <c r="AG5003" s="16" t="s">
        <v>547</v>
      </c>
      <c r="AH5003" s="16" t="s">
        <v>2074</v>
      </c>
    </row>
    <row r="5004" customFormat="false" ht="15" hidden="false" customHeight="false" outlineLevel="0" collapsed="false">
      <c r="A5004" s="16" t="s">
        <v>15468</v>
      </c>
      <c r="B5004" s="17" t="s">
        <v>15469</v>
      </c>
      <c r="C5004" s="16" t="s">
        <v>15470</v>
      </c>
      <c r="D5004" s="16" t="s">
        <v>15467</v>
      </c>
      <c r="E5004" s="18" t="n">
        <v>1</v>
      </c>
      <c r="F5004" s="16" t="s">
        <v>42</v>
      </c>
      <c r="G5004" s="18" t="n">
        <v>0</v>
      </c>
      <c r="H5004" s="16" t="n">
        <v>0.8</v>
      </c>
      <c r="I5004" s="18" t="n">
        <v>2</v>
      </c>
      <c r="J5004" s="19" t="n">
        <v>41.02</v>
      </c>
      <c r="K5004" s="19" t="n">
        <v>41.02</v>
      </c>
      <c r="L5004" s="19" t="n">
        <v>37.74</v>
      </c>
      <c r="M5004" s="19" t="n">
        <f aca="false">IF(J5004&gt;0,J5004,K5004)*E5004</f>
        <v>41.02</v>
      </c>
      <c r="N5004" s="20"/>
      <c r="O5004" s="21" t="str">
        <f aca="false">IF(R5004="","",ROUND(R5004*(1-Premissas!$B$4),4))</f>
        <v/>
      </c>
      <c r="P5004" s="22"/>
      <c r="Q5004" s="22"/>
      <c r="R5004" s="23"/>
      <c r="S5004" s="24"/>
      <c r="T5004" s="24"/>
      <c r="U5004" s="25"/>
      <c r="V5004" s="19" t="str">
        <f aca="false">IF(COUNT(N5004:Q5004)=0,"",MIN(N5004:Q5004))</f>
        <v/>
      </c>
      <c r="W5004" s="16" t="str">
        <f aca="false">IF(V5004="","",INDEX($N$4:$Q$4,MATCH(V5004,N5004:Q5004,0)))</f>
        <v/>
      </c>
      <c r="X5004" s="19" t="str">
        <f aca="false">IF(COUNT(N5004:Q5004)&lt;2,"",SMALL(N5004:Q5004,2))</f>
        <v/>
      </c>
      <c r="Y5004" s="26" t="str">
        <f aca="false">IF(OR(V5004="",M5004=0),"",V5004/M5004-1)</f>
        <v/>
      </c>
      <c r="Z5004" s="26" t="str">
        <f aca="false">IF(OR(V5004="",L5004=""),"",V5004/(L5004*E5004)-1)</f>
        <v/>
      </c>
      <c r="AA5004" s="16" t="str">
        <f aca="false">IF(V5004="","SEM OFERTA",IF(OR(Y5004&gt;Premissas!$B$11,Y5004&lt;Premissas!$B$12),"VERIFICAR - UNIDADE/EMBALAGEM",IF(Y5004&gt;Premissas!$B$6,"NÃO COMPRAR - REAJUSTE &gt;5%","COMPRAR")))</f>
        <v>SEM OFERTA</v>
      </c>
      <c r="AB5004" s="18" t="str">
        <f aca="false">IF(W5004="DIMEC",S5004,IF(W5004="MEDCENTRO",U5004,""))</f>
        <v/>
      </c>
      <c r="AC5004" s="18" t="n">
        <f aca="false">IF(AA5004&lt;&gt;"COMPRAR",0,IF(AB5004="",I5004,MIN(I5004,AB5004)))</f>
        <v>0</v>
      </c>
      <c r="AD5004" s="19" t="n">
        <f aca="false">IF(AC5004&gt;0,AC5004*V5004,0)</f>
        <v>0</v>
      </c>
      <c r="AE5004" s="19" t="n">
        <f aca="false">IF(AC5004&gt;0,(M5004-V5004)*AC5004,0)</f>
        <v>0</v>
      </c>
      <c r="AF5004" s="16" t="str">
        <f aca="false">IF(AA5004&lt;&gt;"COMPRAR","",IF(AB5004="",IF(X5004="","",IF(X5004-V5004&lt;0.01,"EMPATE TÉCNICO","")),IF(AB5004&lt;I5004,"ESTOQUE INSUFICIENTE",IF(X5004="","",IF(X5004-V5004&lt;0.01,"EMPATE TÉCNICO","")))))</f>
        <v/>
      </c>
      <c r="AG5004" s="16" t="s">
        <v>547</v>
      </c>
      <c r="AH5004" s="16" t="s">
        <v>2074</v>
      </c>
    </row>
    <row r="5005" customFormat="false" ht="15" hidden="false" customHeight="false" outlineLevel="0" collapsed="false">
      <c r="A5005" s="16" t="s">
        <v>15471</v>
      </c>
      <c r="B5005" s="17" t="s">
        <v>15472</v>
      </c>
      <c r="C5005" s="16" t="s">
        <v>15473</v>
      </c>
      <c r="D5005" s="16" t="s">
        <v>15474</v>
      </c>
      <c r="E5005" s="18" t="n">
        <v>1</v>
      </c>
      <c r="F5005" s="16" t="s">
        <v>41</v>
      </c>
      <c r="G5005" s="18" t="n">
        <v>3</v>
      </c>
      <c r="H5005" s="16" t="n">
        <v>3.8</v>
      </c>
      <c r="I5005" s="18" t="n">
        <v>7</v>
      </c>
      <c r="J5005" s="19" t="n">
        <v>32.3</v>
      </c>
      <c r="K5005" s="19" t="n">
        <v>32.3</v>
      </c>
      <c r="L5005" s="19" t="n">
        <v>32.3</v>
      </c>
      <c r="M5005" s="19" t="n">
        <f aca="false">IF(J5005&gt;0,J5005,K5005)*E5005</f>
        <v>32.3</v>
      </c>
      <c r="N5005" s="20"/>
      <c r="O5005" s="21" t="str">
        <f aca="false">IF(R5005="","",ROUND(R5005*(1-Premissas!$B$4),4))</f>
        <v/>
      </c>
      <c r="P5005" s="22"/>
      <c r="Q5005" s="22"/>
      <c r="R5005" s="23"/>
      <c r="S5005" s="24"/>
      <c r="T5005" s="24"/>
      <c r="U5005" s="25"/>
      <c r="V5005" s="19" t="str">
        <f aca="false">IF(COUNT(N5005:Q5005)=0,"",MIN(N5005:Q5005))</f>
        <v/>
      </c>
      <c r="W5005" s="16" t="str">
        <f aca="false">IF(V5005="","",INDEX($N$4:$Q$4,MATCH(V5005,N5005:Q5005,0)))</f>
        <v/>
      </c>
      <c r="X5005" s="19" t="str">
        <f aca="false">IF(COUNT(N5005:Q5005)&lt;2,"",SMALL(N5005:Q5005,2))</f>
        <v/>
      </c>
      <c r="Y5005" s="26" t="str">
        <f aca="false">IF(OR(V5005="",M5005=0),"",V5005/M5005-1)</f>
        <v/>
      </c>
      <c r="Z5005" s="26" t="str">
        <f aca="false">IF(OR(V5005="",L5005=""),"",V5005/(L5005*E5005)-1)</f>
        <v/>
      </c>
      <c r="AA5005" s="16" t="str">
        <f aca="false">IF(V5005="","SEM OFERTA",IF(OR(Y5005&gt;Premissas!$B$11,Y5005&lt;Premissas!$B$12),"VERIFICAR - UNIDADE/EMBALAGEM",IF(Y5005&gt;Premissas!$B$6,"NÃO COMPRAR - REAJUSTE &gt;5%","COMPRAR")))</f>
        <v>SEM OFERTA</v>
      </c>
      <c r="AB5005" s="18" t="str">
        <f aca="false">IF(W5005="DIMEC",S5005,IF(W5005="MEDCENTRO",U5005,""))</f>
        <v/>
      </c>
      <c r="AC5005" s="18" t="n">
        <f aca="false">IF(AA5005&lt;&gt;"COMPRAR",0,IF(AB5005="",I5005,MIN(I5005,AB5005)))</f>
        <v>0</v>
      </c>
      <c r="AD5005" s="19" t="n">
        <f aca="false">IF(AC5005&gt;0,AC5005*V5005,0)</f>
        <v>0</v>
      </c>
      <c r="AE5005" s="19" t="n">
        <f aca="false">IF(AC5005&gt;0,(M5005-V5005)*AC5005,0)</f>
        <v>0</v>
      </c>
      <c r="AF5005" s="16" t="str">
        <f aca="false">IF(AA5005&lt;&gt;"COMPRAR","",IF(AB5005="",IF(X5005="","",IF(X5005-V5005&lt;0.01,"EMPATE TÉCNICO","")),IF(AB5005&lt;I5005,"ESTOQUE INSUFICIENTE",IF(X5005="","",IF(X5005-V5005&lt;0.01,"EMPATE TÉCNICO","")))))</f>
        <v/>
      </c>
      <c r="AG5005" s="16" t="s">
        <v>547</v>
      </c>
      <c r="AH5005" s="16" t="s">
        <v>2074</v>
      </c>
    </row>
    <row r="5006" customFormat="false" ht="15" hidden="false" customHeight="false" outlineLevel="0" collapsed="false">
      <c r="A5006" s="16" t="s">
        <v>15475</v>
      </c>
      <c r="B5006" s="17" t="s">
        <v>15476</v>
      </c>
      <c r="C5006" s="16" t="s">
        <v>15477</v>
      </c>
      <c r="D5006" s="16" t="s">
        <v>7540</v>
      </c>
      <c r="E5006" s="18" t="n">
        <v>30</v>
      </c>
      <c r="F5006" s="16" t="s">
        <v>41</v>
      </c>
      <c r="G5006" s="18" t="n">
        <v>41</v>
      </c>
      <c r="H5006" s="16" t="n">
        <v>39.3</v>
      </c>
      <c r="I5006" s="18" t="n">
        <v>2</v>
      </c>
      <c r="J5006" s="19" t="n">
        <v>2.99692333333333</v>
      </c>
      <c r="K5006" s="19" t="n">
        <v>2.99692333333333</v>
      </c>
      <c r="L5006" s="19" t="n">
        <v>2.9969</v>
      </c>
      <c r="M5006" s="19" t="n">
        <f aca="false">IF(J5006&gt;0,J5006,K5006)*E5006</f>
        <v>89.9076999999999</v>
      </c>
      <c r="N5006" s="20"/>
      <c r="O5006" s="21" t="str">
        <f aca="false">IF(R5006="","",ROUND(R5006*(1-Premissas!$B$4),4))</f>
        <v/>
      </c>
      <c r="P5006" s="22"/>
      <c r="Q5006" s="22"/>
      <c r="R5006" s="23"/>
      <c r="S5006" s="24"/>
      <c r="T5006" s="24"/>
      <c r="U5006" s="25"/>
      <c r="V5006" s="19" t="str">
        <f aca="false">IF(COUNT(N5006:Q5006)=0,"",MIN(N5006:Q5006))</f>
        <v/>
      </c>
      <c r="W5006" s="16" t="str">
        <f aca="false">IF(V5006="","",INDEX($N$4:$Q$4,MATCH(V5006,N5006:Q5006,0)))</f>
        <v/>
      </c>
      <c r="X5006" s="19" t="str">
        <f aca="false">IF(COUNT(N5006:Q5006)&lt;2,"",SMALL(N5006:Q5006,2))</f>
        <v/>
      </c>
      <c r="Y5006" s="26" t="str">
        <f aca="false">IF(OR(V5006="",M5006=0),"",V5006/M5006-1)</f>
        <v/>
      </c>
      <c r="Z5006" s="26" t="str">
        <f aca="false">IF(OR(V5006="",L5006=""),"",V5006/(L5006*E5006)-1)</f>
        <v/>
      </c>
      <c r="AA5006" s="16" t="str">
        <f aca="false">IF(V5006="","SEM OFERTA",IF(OR(Y5006&gt;Premissas!$B$11,Y5006&lt;Premissas!$B$12),"VERIFICAR - UNIDADE/EMBALAGEM",IF(Y5006&gt;Premissas!$B$6,"NÃO COMPRAR - REAJUSTE &gt;5%","COMPRAR")))</f>
        <v>SEM OFERTA</v>
      </c>
      <c r="AB5006" s="18" t="str">
        <f aca="false">IF(W5006="DIMEC",S5006,IF(W5006="MEDCENTRO",U5006,""))</f>
        <v/>
      </c>
      <c r="AC5006" s="18" t="n">
        <f aca="false">IF(AA5006&lt;&gt;"COMPRAR",0,IF(AB5006="",I5006,MIN(I5006,AB5006)))</f>
        <v>0</v>
      </c>
      <c r="AD5006" s="19" t="n">
        <f aca="false">IF(AC5006&gt;0,AC5006*V5006,0)</f>
        <v>0</v>
      </c>
      <c r="AE5006" s="19" t="n">
        <f aca="false">IF(AC5006&gt;0,(M5006-V5006)*AC5006,0)</f>
        <v>0</v>
      </c>
      <c r="AF5006" s="16" t="str">
        <f aca="false">IF(AA5006&lt;&gt;"COMPRAR","",IF(AB5006="",IF(X5006="","",IF(X5006-V5006&lt;0.01,"EMPATE TÉCNICO","")),IF(AB5006&lt;I5006,"ESTOQUE INSUFICIENTE",IF(X5006="","",IF(X5006-V5006&lt;0.01,"EMPATE TÉCNICO","")))))</f>
        <v/>
      </c>
      <c r="AG5006" s="16" t="s">
        <v>547</v>
      </c>
      <c r="AH5006" s="16" t="s">
        <v>2074</v>
      </c>
    </row>
    <row r="5007" customFormat="false" ht="15" hidden="false" customHeight="false" outlineLevel="0" collapsed="false">
      <c r="A5007" s="16" t="s">
        <v>15478</v>
      </c>
      <c r="B5007" s="17" t="s">
        <v>15479</v>
      </c>
      <c r="C5007" s="16" t="s">
        <v>15480</v>
      </c>
      <c r="D5007" s="16" t="s">
        <v>7540</v>
      </c>
      <c r="E5007" s="18" t="n">
        <v>1</v>
      </c>
      <c r="F5007" s="16" t="s">
        <v>42</v>
      </c>
      <c r="G5007" s="18" t="n">
        <v>1</v>
      </c>
      <c r="H5007" s="16" t="n">
        <v>1.6</v>
      </c>
      <c r="I5007" s="18" t="n">
        <v>4</v>
      </c>
      <c r="J5007" s="19" t="n">
        <v>22.56</v>
      </c>
      <c r="K5007" s="19" t="n">
        <v>22.56</v>
      </c>
      <c r="L5007" s="19" t="n">
        <v>22.56</v>
      </c>
      <c r="M5007" s="19" t="n">
        <f aca="false">IF(J5007&gt;0,J5007,K5007)*E5007</f>
        <v>22.56</v>
      </c>
      <c r="N5007" s="20"/>
      <c r="O5007" s="21" t="str">
        <f aca="false">IF(R5007="","",ROUND(R5007*(1-Premissas!$B$4),4))</f>
        <v/>
      </c>
      <c r="P5007" s="22"/>
      <c r="Q5007" s="22"/>
      <c r="R5007" s="23"/>
      <c r="S5007" s="24"/>
      <c r="T5007" s="24"/>
      <c r="U5007" s="25"/>
      <c r="V5007" s="19" t="str">
        <f aca="false">IF(COUNT(N5007:Q5007)=0,"",MIN(N5007:Q5007))</f>
        <v/>
      </c>
      <c r="W5007" s="16" t="str">
        <f aca="false">IF(V5007="","",INDEX($N$4:$Q$4,MATCH(V5007,N5007:Q5007,0)))</f>
        <v/>
      </c>
      <c r="X5007" s="19" t="str">
        <f aca="false">IF(COUNT(N5007:Q5007)&lt;2,"",SMALL(N5007:Q5007,2))</f>
        <v/>
      </c>
      <c r="Y5007" s="26" t="str">
        <f aca="false">IF(OR(V5007="",M5007=0),"",V5007/M5007-1)</f>
        <v/>
      </c>
      <c r="Z5007" s="26" t="str">
        <f aca="false">IF(OR(V5007="",L5007=""),"",V5007/(L5007*E5007)-1)</f>
        <v/>
      </c>
      <c r="AA5007" s="16" t="str">
        <f aca="false">IF(V5007="","SEM OFERTA",IF(OR(Y5007&gt;Premissas!$B$11,Y5007&lt;Premissas!$B$12),"VERIFICAR - UNIDADE/EMBALAGEM",IF(Y5007&gt;Premissas!$B$6,"NÃO COMPRAR - REAJUSTE &gt;5%","COMPRAR")))</f>
        <v>SEM OFERTA</v>
      </c>
      <c r="AB5007" s="18" t="str">
        <f aca="false">IF(W5007="DIMEC",S5007,IF(W5007="MEDCENTRO",U5007,""))</f>
        <v/>
      </c>
      <c r="AC5007" s="18" t="n">
        <f aca="false">IF(AA5007&lt;&gt;"COMPRAR",0,IF(AB5007="",I5007,MIN(I5007,AB5007)))</f>
        <v>0</v>
      </c>
      <c r="AD5007" s="19" t="n">
        <f aca="false">IF(AC5007&gt;0,AC5007*V5007,0)</f>
        <v>0</v>
      </c>
      <c r="AE5007" s="19" t="n">
        <f aca="false">IF(AC5007&gt;0,(M5007-V5007)*AC5007,0)</f>
        <v>0</v>
      </c>
      <c r="AF5007" s="16" t="str">
        <f aca="false">IF(AA5007&lt;&gt;"COMPRAR","",IF(AB5007="",IF(X5007="","",IF(X5007-V5007&lt;0.01,"EMPATE TÉCNICO","")),IF(AB5007&lt;I5007,"ESTOQUE INSUFICIENTE",IF(X5007="","",IF(X5007-V5007&lt;0.01,"EMPATE TÉCNICO","")))))</f>
        <v/>
      </c>
      <c r="AG5007" s="16" t="s">
        <v>547</v>
      </c>
      <c r="AH5007" s="16" t="s">
        <v>2074</v>
      </c>
    </row>
    <row r="5008" customFormat="false" ht="15" hidden="false" customHeight="false" outlineLevel="0" collapsed="false">
      <c r="A5008" s="16" t="s">
        <v>15481</v>
      </c>
      <c r="B5008" s="17" t="s">
        <v>15482</v>
      </c>
      <c r="C5008" s="16" t="s">
        <v>15483</v>
      </c>
      <c r="D5008" s="16" t="s">
        <v>15484</v>
      </c>
      <c r="E5008" s="18" t="n">
        <v>1</v>
      </c>
      <c r="F5008" s="16" t="s">
        <v>41</v>
      </c>
      <c r="G5008" s="18" t="n">
        <v>102</v>
      </c>
      <c r="H5008" s="16" t="n">
        <v>51.4</v>
      </c>
      <c r="I5008" s="18" t="n">
        <v>30</v>
      </c>
      <c r="J5008" s="19" t="n">
        <v>7.15838095238095</v>
      </c>
      <c r="K5008" s="19" t="n">
        <v>7.15838095238095</v>
      </c>
      <c r="L5008" s="19" t="n">
        <v>7.1584</v>
      </c>
      <c r="M5008" s="19" t="n">
        <f aca="false">IF(J5008&gt;0,J5008,K5008)*E5008</f>
        <v>7.15838095238095</v>
      </c>
      <c r="N5008" s="20"/>
      <c r="O5008" s="21" t="str">
        <f aca="false">IF(R5008="","",ROUND(R5008*(1-Premissas!$B$4),4))</f>
        <v/>
      </c>
      <c r="P5008" s="22"/>
      <c r="Q5008" s="22"/>
      <c r="R5008" s="23"/>
      <c r="S5008" s="24"/>
      <c r="T5008" s="24"/>
      <c r="U5008" s="25"/>
      <c r="V5008" s="19" t="str">
        <f aca="false">IF(COUNT(N5008:Q5008)=0,"",MIN(N5008:Q5008))</f>
        <v/>
      </c>
      <c r="W5008" s="16" t="str">
        <f aca="false">IF(V5008="","",INDEX($N$4:$Q$4,MATCH(V5008,N5008:Q5008,0)))</f>
        <v/>
      </c>
      <c r="X5008" s="19" t="str">
        <f aca="false">IF(COUNT(N5008:Q5008)&lt;2,"",SMALL(N5008:Q5008,2))</f>
        <v/>
      </c>
      <c r="Y5008" s="26" t="str">
        <f aca="false">IF(OR(V5008="",M5008=0),"",V5008/M5008-1)</f>
        <v/>
      </c>
      <c r="Z5008" s="26" t="str">
        <f aca="false">IF(OR(V5008="",L5008=""),"",V5008/(L5008*E5008)-1)</f>
        <v/>
      </c>
      <c r="AA5008" s="16" t="str">
        <f aca="false">IF(V5008="","SEM OFERTA",IF(OR(Y5008&gt;Premissas!$B$11,Y5008&lt;Premissas!$B$12),"VERIFICAR - UNIDADE/EMBALAGEM",IF(Y5008&gt;Premissas!$B$6,"NÃO COMPRAR - REAJUSTE &gt;5%","COMPRAR")))</f>
        <v>SEM OFERTA</v>
      </c>
      <c r="AB5008" s="18" t="str">
        <f aca="false">IF(W5008="DIMEC",S5008,IF(W5008="MEDCENTRO",U5008,""))</f>
        <v/>
      </c>
      <c r="AC5008" s="18" t="n">
        <f aca="false">IF(AA5008&lt;&gt;"COMPRAR",0,IF(AB5008="",I5008,MIN(I5008,AB5008)))</f>
        <v>0</v>
      </c>
      <c r="AD5008" s="19" t="n">
        <f aca="false">IF(AC5008&gt;0,AC5008*V5008,0)</f>
        <v>0</v>
      </c>
      <c r="AE5008" s="19" t="n">
        <f aca="false">IF(AC5008&gt;0,(M5008-V5008)*AC5008,0)</f>
        <v>0</v>
      </c>
      <c r="AF5008" s="16" t="str">
        <f aca="false">IF(AA5008&lt;&gt;"COMPRAR","",IF(AB5008="",IF(X5008="","",IF(X5008-V5008&lt;0.01,"EMPATE TÉCNICO","")),IF(AB5008&lt;I5008,"ESTOQUE INSUFICIENTE",IF(X5008="","",IF(X5008-V5008&lt;0.01,"EMPATE TÉCNICO","")))))</f>
        <v/>
      </c>
      <c r="AG5008" s="16" t="s">
        <v>547</v>
      </c>
      <c r="AH5008" s="16" t="s">
        <v>2074</v>
      </c>
    </row>
    <row r="5009" customFormat="false" ht="15" hidden="false" customHeight="false" outlineLevel="0" collapsed="false">
      <c r="A5009" s="16" t="s">
        <v>15485</v>
      </c>
      <c r="B5009" s="17" t="s">
        <v>15486</v>
      </c>
      <c r="C5009" s="16" t="s">
        <v>15487</v>
      </c>
      <c r="D5009" s="16" t="s">
        <v>15484</v>
      </c>
      <c r="E5009" s="18" t="n">
        <v>1</v>
      </c>
      <c r="F5009" s="16" t="s">
        <v>41</v>
      </c>
      <c r="G5009" s="18" t="n">
        <v>2</v>
      </c>
      <c r="H5009" s="16" t="n">
        <v>1.2</v>
      </c>
      <c r="I5009" s="18" t="n">
        <v>2</v>
      </c>
      <c r="J5009" s="19" t="n">
        <v>37.67</v>
      </c>
      <c r="K5009" s="19" t="n">
        <v>37.67</v>
      </c>
      <c r="L5009" s="19" t="n">
        <v>37.67</v>
      </c>
      <c r="M5009" s="19" t="n">
        <f aca="false">IF(J5009&gt;0,J5009,K5009)*E5009</f>
        <v>37.67</v>
      </c>
      <c r="N5009" s="20"/>
      <c r="O5009" s="21" t="str">
        <f aca="false">IF(R5009="","",ROUND(R5009*(1-Premissas!$B$4),4))</f>
        <v/>
      </c>
      <c r="P5009" s="22"/>
      <c r="Q5009" s="22"/>
      <c r="R5009" s="23"/>
      <c r="S5009" s="24"/>
      <c r="T5009" s="24"/>
      <c r="U5009" s="25"/>
      <c r="V5009" s="19" t="str">
        <f aca="false">IF(COUNT(N5009:Q5009)=0,"",MIN(N5009:Q5009))</f>
        <v/>
      </c>
      <c r="W5009" s="16" t="str">
        <f aca="false">IF(V5009="","",INDEX($N$4:$Q$4,MATCH(V5009,N5009:Q5009,0)))</f>
        <v/>
      </c>
      <c r="X5009" s="19" t="str">
        <f aca="false">IF(COUNT(N5009:Q5009)&lt;2,"",SMALL(N5009:Q5009,2))</f>
        <v/>
      </c>
      <c r="Y5009" s="26" t="str">
        <f aca="false">IF(OR(V5009="",M5009=0),"",V5009/M5009-1)</f>
        <v/>
      </c>
      <c r="Z5009" s="26" t="str">
        <f aca="false">IF(OR(V5009="",L5009=""),"",V5009/(L5009*E5009)-1)</f>
        <v/>
      </c>
      <c r="AA5009" s="16" t="str">
        <f aca="false">IF(V5009="","SEM OFERTA",IF(OR(Y5009&gt;Premissas!$B$11,Y5009&lt;Premissas!$B$12),"VERIFICAR - UNIDADE/EMBALAGEM",IF(Y5009&gt;Premissas!$B$6,"NÃO COMPRAR - REAJUSTE &gt;5%","COMPRAR")))</f>
        <v>SEM OFERTA</v>
      </c>
      <c r="AB5009" s="18" t="str">
        <f aca="false">IF(W5009="DIMEC",S5009,IF(W5009="MEDCENTRO",U5009,""))</f>
        <v/>
      </c>
      <c r="AC5009" s="18" t="n">
        <f aca="false">IF(AA5009&lt;&gt;"COMPRAR",0,IF(AB5009="",I5009,MIN(I5009,AB5009)))</f>
        <v>0</v>
      </c>
      <c r="AD5009" s="19" t="n">
        <f aca="false">IF(AC5009&gt;0,AC5009*V5009,0)</f>
        <v>0</v>
      </c>
      <c r="AE5009" s="19" t="n">
        <f aca="false">IF(AC5009&gt;0,(M5009-V5009)*AC5009,0)</f>
        <v>0</v>
      </c>
      <c r="AF5009" s="16" t="str">
        <f aca="false">IF(AA5009&lt;&gt;"COMPRAR","",IF(AB5009="",IF(X5009="","",IF(X5009-V5009&lt;0.01,"EMPATE TÉCNICO","")),IF(AB5009&lt;I5009,"ESTOQUE INSUFICIENTE",IF(X5009="","",IF(X5009-V5009&lt;0.01,"EMPATE TÉCNICO","")))))</f>
        <v/>
      </c>
      <c r="AG5009" s="16" t="s">
        <v>547</v>
      </c>
      <c r="AH5009" s="16" t="s">
        <v>2074</v>
      </c>
    </row>
    <row r="5010" customFormat="false" ht="15" hidden="false" customHeight="false" outlineLevel="0" collapsed="false">
      <c r="A5010" s="16" t="s">
        <v>15488</v>
      </c>
      <c r="B5010" s="17" t="s">
        <v>15489</v>
      </c>
      <c r="C5010" s="16" t="s">
        <v>15490</v>
      </c>
      <c r="D5010" s="16" t="s">
        <v>15484</v>
      </c>
      <c r="E5010" s="18" t="n">
        <v>1</v>
      </c>
      <c r="F5010" s="16" t="s">
        <v>41</v>
      </c>
      <c r="G5010" s="18" t="n">
        <v>69</v>
      </c>
      <c r="H5010" s="16" t="n">
        <v>36.4</v>
      </c>
      <c r="I5010" s="18" t="n">
        <v>25</v>
      </c>
      <c r="J5010" s="19" t="n">
        <v>8.08111111111111</v>
      </c>
      <c r="K5010" s="19" t="n">
        <v>8.08111111111111</v>
      </c>
      <c r="L5010" s="19" t="n">
        <v>8.0811</v>
      </c>
      <c r="M5010" s="19" t="n">
        <f aca="false">IF(J5010&gt;0,J5010,K5010)*E5010</f>
        <v>8.08111111111111</v>
      </c>
      <c r="N5010" s="20"/>
      <c r="O5010" s="21" t="str">
        <f aca="false">IF(R5010="","",ROUND(R5010*(1-Premissas!$B$4),4))</f>
        <v/>
      </c>
      <c r="P5010" s="22"/>
      <c r="Q5010" s="22"/>
      <c r="R5010" s="23"/>
      <c r="S5010" s="24"/>
      <c r="T5010" s="24"/>
      <c r="U5010" s="25"/>
      <c r="V5010" s="19" t="str">
        <f aca="false">IF(COUNT(N5010:Q5010)=0,"",MIN(N5010:Q5010))</f>
        <v/>
      </c>
      <c r="W5010" s="16" t="str">
        <f aca="false">IF(V5010="","",INDEX($N$4:$Q$4,MATCH(V5010,N5010:Q5010,0)))</f>
        <v/>
      </c>
      <c r="X5010" s="19" t="str">
        <f aca="false">IF(COUNT(N5010:Q5010)&lt;2,"",SMALL(N5010:Q5010,2))</f>
        <v/>
      </c>
      <c r="Y5010" s="26" t="str">
        <f aca="false">IF(OR(V5010="",M5010=0),"",V5010/M5010-1)</f>
        <v/>
      </c>
      <c r="Z5010" s="26" t="str">
        <f aca="false">IF(OR(V5010="",L5010=""),"",V5010/(L5010*E5010)-1)</f>
        <v/>
      </c>
      <c r="AA5010" s="16" t="str">
        <f aca="false">IF(V5010="","SEM OFERTA",IF(OR(Y5010&gt;Premissas!$B$11,Y5010&lt;Premissas!$B$12),"VERIFICAR - UNIDADE/EMBALAGEM",IF(Y5010&gt;Premissas!$B$6,"NÃO COMPRAR - REAJUSTE &gt;5%","COMPRAR")))</f>
        <v>SEM OFERTA</v>
      </c>
      <c r="AB5010" s="18" t="str">
        <f aca="false">IF(W5010="DIMEC",S5010,IF(W5010="MEDCENTRO",U5010,""))</f>
        <v/>
      </c>
      <c r="AC5010" s="18" t="n">
        <f aca="false">IF(AA5010&lt;&gt;"COMPRAR",0,IF(AB5010="",I5010,MIN(I5010,AB5010)))</f>
        <v>0</v>
      </c>
      <c r="AD5010" s="19" t="n">
        <f aca="false">IF(AC5010&gt;0,AC5010*V5010,0)</f>
        <v>0</v>
      </c>
      <c r="AE5010" s="19" t="n">
        <f aca="false">IF(AC5010&gt;0,(M5010-V5010)*AC5010,0)</f>
        <v>0</v>
      </c>
      <c r="AF5010" s="16" t="str">
        <f aca="false">IF(AA5010&lt;&gt;"COMPRAR","",IF(AB5010="",IF(X5010="","",IF(X5010-V5010&lt;0.01,"EMPATE TÉCNICO","")),IF(AB5010&lt;I5010,"ESTOQUE INSUFICIENTE",IF(X5010="","",IF(X5010-V5010&lt;0.01,"EMPATE TÉCNICO","")))))</f>
        <v/>
      </c>
      <c r="AG5010" s="16" t="s">
        <v>547</v>
      </c>
      <c r="AH5010" s="16" t="s">
        <v>2074</v>
      </c>
    </row>
    <row r="5011" customFormat="false" ht="15" hidden="false" customHeight="false" outlineLevel="0" collapsed="false">
      <c r="A5011" s="16" t="s">
        <v>15491</v>
      </c>
      <c r="B5011" s="17" t="s">
        <v>15492</v>
      </c>
      <c r="C5011" s="16" t="s">
        <v>15493</v>
      </c>
      <c r="D5011" s="16" t="s">
        <v>15484</v>
      </c>
      <c r="E5011" s="18" t="n">
        <v>1</v>
      </c>
      <c r="F5011" s="16" t="s">
        <v>41</v>
      </c>
      <c r="G5011" s="18" t="n">
        <v>52</v>
      </c>
      <c r="H5011" s="16" t="n">
        <v>89.3</v>
      </c>
      <c r="I5011" s="18" t="n">
        <v>178</v>
      </c>
      <c r="J5011" s="19" t="n">
        <v>4.02460416666667</v>
      </c>
      <c r="K5011" s="19" t="n">
        <v>4.02460416666667</v>
      </c>
      <c r="L5011" s="19" t="n">
        <v>4.0246</v>
      </c>
      <c r="M5011" s="19" t="n">
        <f aca="false">IF(J5011&gt;0,J5011,K5011)*E5011</f>
        <v>4.02460416666667</v>
      </c>
      <c r="N5011" s="20"/>
      <c r="O5011" s="21" t="str">
        <f aca="false">IF(R5011="","",ROUND(R5011*(1-Premissas!$B$4),4))</f>
        <v/>
      </c>
      <c r="P5011" s="22"/>
      <c r="Q5011" s="22"/>
      <c r="R5011" s="23"/>
      <c r="S5011" s="24"/>
      <c r="T5011" s="24"/>
      <c r="U5011" s="25"/>
      <c r="V5011" s="19" t="str">
        <f aca="false">IF(COUNT(N5011:Q5011)=0,"",MIN(N5011:Q5011))</f>
        <v/>
      </c>
      <c r="W5011" s="16" t="str">
        <f aca="false">IF(V5011="","",INDEX($N$4:$Q$4,MATCH(V5011,N5011:Q5011,0)))</f>
        <v/>
      </c>
      <c r="X5011" s="19" t="str">
        <f aca="false">IF(COUNT(N5011:Q5011)&lt;2,"",SMALL(N5011:Q5011,2))</f>
        <v/>
      </c>
      <c r="Y5011" s="26" t="str">
        <f aca="false">IF(OR(V5011="",M5011=0),"",V5011/M5011-1)</f>
        <v/>
      </c>
      <c r="Z5011" s="26" t="str">
        <f aca="false">IF(OR(V5011="",L5011=""),"",V5011/(L5011*E5011)-1)</f>
        <v/>
      </c>
      <c r="AA5011" s="16" t="str">
        <f aca="false">IF(V5011="","SEM OFERTA",IF(OR(Y5011&gt;Premissas!$B$11,Y5011&lt;Premissas!$B$12),"VERIFICAR - UNIDADE/EMBALAGEM",IF(Y5011&gt;Premissas!$B$6,"NÃO COMPRAR - REAJUSTE &gt;5%","COMPRAR")))</f>
        <v>SEM OFERTA</v>
      </c>
      <c r="AB5011" s="18" t="str">
        <f aca="false">IF(W5011="DIMEC",S5011,IF(W5011="MEDCENTRO",U5011,""))</f>
        <v/>
      </c>
      <c r="AC5011" s="18" t="n">
        <f aca="false">IF(AA5011&lt;&gt;"COMPRAR",0,IF(AB5011="",I5011,MIN(I5011,AB5011)))</f>
        <v>0</v>
      </c>
      <c r="AD5011" s="19" t="n">
        <f aca="false">IF(AC5011&gt;0,AC5011*V5011,0)</f>
        <v>0</v>
      </c>
      <c r="AE5011" s="19" t="n">
        <f aca="false">IF(AC5011&gt;0,(M5011-V5011)*AC5011,0)</f>
        <v>0</v>
      </c>
      <c r="AF5011" s="16" t="str">
        <f aca="false">IF(AA5011&lt;&gt;"COMPRAR","",IF(AB5011="",IF(X5011="","",IF(X5011-V5011&lt;0.01,"EMPATE TÉCNICO","")),IF(AB5011&lt;I5011,"ESTOQUE INSUFICIENTE",IF(X5011="","",IF(X5011-V5011&lt;0.01,"EMPATE TÉCNICO","")))))</f>
        <v/>
      </c>
      <c r="AG5011" s="16" t="s">
        <v>547</v>
      </c>
      <c r="AH5011" s="16" t="s">
        <v>2074</v>
      </c>
    </row>
    <row r="5012" customFormat="false" ht="15" hidden="false" customHeight="false" outlineLevel="0" collapsed="false">
      <c r="A5012" s="16" t="s">
        <v>15494</v>
      </c>
      <c r="B5012" s="17" t="s">
        <v>15495</v>
      </c>
      <c r="C5012" s="16" t="s">
        <v>15496</v>
      </c>
      <c r="D5012" s="16" t="s">
        <v>15484</v>
      </c>
      <c r="E5012" s="18" t="n">
        <v>1</v>
      </c>
      <c r="F5012" s="16" t="s">
        <v>41</v>
      </c>
      <c r="G5012" s="18" t="n">
        <v>10</v>
      </c>
      <c r="H5012" s="16" t="n">
        <v>6.4</v>
      </c>
      <c r="I5012" s="18" t="n">
        <v>7</v>
      </c>
      <c r="J5012" s="19" t="n">
        <v>13.8257142857143</v>
      </c>
      <c r="K5012" s="19" t="n">
        <v>13.8257142857143</v>
      </c>
      <c r="L5012" s="19" t="n">
        <v>13.495</v>
      </c>
      <c r="M5012" s="19" t="n">
        <f aca="false">IF(J5012&gt;0,J5012,K5012)*E5012</f>
        <v>13.8257142857143</v>
      </c>
      <c r="N5012" s="20"/>
      <c r="O5012" s="21" t="str">
        <f aca="false">IF(R5012="","",ROUND(R5012*(1-Premissas!$B$4),4))</f>
        <v/>
      </c>
      <c r="P5012" s="22"/>
      <c r="Q5012" s="22"/>
      <c r="R5012" s="23"/>
      <c r="S5012" s="24"/>
      <c r="T5012" s="24"/>
      <c r="U5012" s="25"/>
      <c r="V5012" s="19" t="str">
        <f aca="false">IF(COUNT(N5012:Q5012)=0,"",MIN(N5012:Q5012))</f>
        <v/>
      </c>
      <c r="W5012" s="16" t="str">
        <f aca="false">IF(V5012="","",INDEX($N$4:$Q$4,MATCH(V5012,N5012:Q5012,0)))</f>
        <v/>
      </c>
      <c r="X5012" s="19" t="str">
        <f aca="false">IF(COUNT(N5012:Q5012)&lt;2,"",SMALL(N5012:Q5012,2))</f>
        <v/>
      </c>
      <c r="Y5012" s="26" t="str">
        <f aca="false">IF(OR(V5012="",M5012=0),"",V5012/M5012-1)</f>
        <v/>
      </c>
      <c r="Z5012" s="26" t="str">
        <f aca="false">IF(OR(V5012="",L5012=""),"",V5012/(L5012*E5012)-1)</f>
        <v/>
      </c>
      <c r="AA5012" s="16" t="str">
        <f aca="false">IF(V5012="","SEM OFERTA",IF(OR(Y5012&gt;Premissas!$B$11,Y5012&lt;Premissas!$B$12),"VERIFICAR - UNIDADE/EMBALAGEM",IF(Y5012&gt;Premissas!$B$6,"NÃO COMPRAR - REAJUSTE &gt;5%","COMPRAR")))</f>
        <v>SEM OFERTA</v>
      </c>
      <c r="AB5012" s="18" t="str">
        <f aca="false">IF(W5012="DIMEC",S5012,IF(W5012="MEDCENTRO",U5012,""))</f>
        <v/>
      </c>
      <c r="AC5012" s="18" t="n">
        <f aca="false">IF(AA5012&lt;&gt;"COMPRAR",0,IF(AB5012="",I5012,MIN(I5012,AB5012)))</f>
        <v>0</v>
      </c>
      <c r="AD5012" s="19" t="n">
        <f aca="false">IF(AC5012&gt;0,AC5012*V5012,0)</f>
        <v>0</v>
      </c>
      <c r="AE5012" s="19" t="n">
        <f aca="false">IF(AC5012&gt;0,(M5012-V5012)*AC5012,0)</f>
        <v>0</v>
      </c>
      <c r="AF5012" s="16" t="str">
        <f aca="false">IF(AA5012&lt;&gt;"COMPRAR","",IF(AB5012="",IF(X5012="","",IF(X5012-V5012&lt;0.01,"EMPATE TÉCNICO","")),IF(AB5012&lt;I5012,"ESTOQUE INSUFICIENTE",IF(X5012="","",IF(X5012-V5012&lt;0.01,"EMPATE TÉCNICO","")))))</f>
        <v/>
      </c>
      <c r="AG5012" s="16" t="s">
        <v>547</v>
      </c>
      <c r="AH5012" s="16" t="s">
        <v>2074</v>
      </c>
    </row>
    <row r="5013" customFormat="false" ht="15" hidden="false" customHeight="false" outlineLevel="0" collapsed="false">
      <c r="A5013" s="16" t="s">
        <v>15497</v>
      </c>
      <c r="B5013" s="17" t="s">
        <v>15498</v>
      </c>
      <c r="C5013" s="16" t="s">
        <v>15499</v>
      </c>
      <c r="D5013" s="16" t="s">
        <v>637</v>
      </c>
      <c r="E5013" s="18" t="n">
        <v>1</v>
      </c>
      <c r="F5013" s="16" t="s">
        <v>43</v>
      </c>
      <c r="G5013" s="18" t="n">
        <v>1</v>
      </c>
      <c r="H5013" s="16" t="n">
        <v>0.5</v>
      </c>
      <c r="I5013" s="18" t="n">
        <v>1</v>
      </c>
      <c r="J5013" s="19" t="n">
        <v>14.99</v>
      </c>
      <c r="K5013" s="19" t="n">
        <v>14.99</v>
      </c>
      <c r="L5013" s="19" t="n">
        <v>14.99</v>
      </c>
      <c r="M5013" s="19" t="n">
        <f aca="false">IF(J5013&gt;0,J5013,K5013)*E5013</f>
        <v>14.99</v>
      </c>
      <c r="N5013" s="20"/>
      <c r="O5013" s="21" t="str">
        <f aca="false">IF(R5013="","",ROUND(R5013*(1-Premissas!$B$4),4))</f>
        <v/>
      </c>
      <c r="P5013" s="22"/>
      <c r="Q5013" s="22"/>
      <c r="R5013" s="23"/>
      <c r="S5013" s="24"/>
      <c r="T5013" s="24"/>
      <c r="U5013" s="25"/>
      <c r="V5013" s="19" t="str">
        <f aca="false">IF(COUNT(N5013:Q5013)=0,"",MIN(N5013:Q5013))</f>
        <v/>
      </c>
      <c r="W5013" s="16" t="str">
        <f aca="false">IF(V5013="","",INDEX($N$4:$Q$4,MATCH(V5013,N5013:Q5013,0)))</f>
        <v/>
      </c>
      <c r="X5013" s="19" t="str">
        <f aca="false">IF(COUNT(N5013:Q5013)&lt;2,"",SMALL(N5013:Q5013,2))</f>
        <v/>
      </c>
      <c r="Y5013" s="26" t="str">
        <f aca="false">IF(OR(V5013="",M5013=0),"",V5013/M5013-1)</f>
        <v/>
      </c>
      <c r="Z5013" s="26" t="str">
        <f aca="false">IF(OR(V5013="",L5013=""),"",V5013/(L5013*E5013)-1)</f>
        <v/>
      </c>
      <c r="AA5013" s="16" t="str">
        <f aca="false">IF(V5013="","SEM OFERTA",IF(OR(Y5013&gt;Premissas!$B$11,Y5013&lt;Premissas!$B$12),"VERIFICAR - UNIDADE/EMBALAGEM",IF(Y5013&gt;Premissas!$B$6,"NÃO COMPRAR - REAJUSTE &gt;5%","COMPRAR")))</f>
        <v>SEM OFERTA</v>
      </c>
      <c r="AB5013" s="18" t="str">
        <f aca="false">IF(W5013="DIMEC",S5013,IF(W5013="MEDCENTRO",U5013,""))</f>
        <v/>
      </c>
      <c r="AC5013" s="18" t="n">
        <f aca="false">IF(AA5013&lt;&gt;"COMPRAR",0,IF(AB5013="",I5013,MIN(I5013,AB5013)))</f>
        <v>0</v>
      </c>
      <c r="AD5013" s="19" t="n">
        <f aca="false">IF(AC5013&gt;0,AC5013*V5013,0)</f>
        <v>0</v>
      </c>
      <c r="AE5013" s="19" t="n">
        <f aca="false">IF(AC5013&gt;0,(M5013-V5013)*AC5013,0)</f>
        <v>0</v>
      </c>
      <c r="AF5013" s="16" t="str">
        <f aca="false">IF(AA5013&lt;&gt;"COMPRAR","",IF(AB5013="",IF(X5013="","",IF(X5013-V5013&lt;0.01,"EMPATE TÉCNICO","")),IF(AB5013&lt;I5013,"ESTOQUE INSUFICIENTE",IF(X5013="","",IF(X5013-V5013&lt;0.01,"EMPATE TÉCNICO","")))))</f>
        <v/>
      </c>
      <c r="AG5013" s="16" t="s">
        <v>547</v>
      </c>
      <c r="AH5013" s="16" t="s">
        <v>2074</v>
      </c>
    </row>
    <row r="5014" customFormat="false" ht="15" hidden="false" customHeight="false" outlineLevel="0" collapsed="false">
      <c r="A5014" s="16" t="s">
        <v>15500</v>
      </c>
      <c r="B5014" s="17" t="s">
        <v>15501</v>
      </c>
      <c r="C5014" s="16" t="s">
        <v>15502</v>
      </c>
      <c r="D5014" s="16" t="s">
        <v>7687</v>
      </c>
      <c r="E5014" s="18" t="n">
        <v>1</v>
      </c>
      <c r="F5014" s="16" t="s">
        <v>41</v>
      </c>
      <c r="G5014" s="18" t="n">
        <v>4</v>
      </c>
      <c r="H5014" s="16" t="n">
        <v>15.4</v>
      </c>
      <c r="I5014" s="18" t="n">
        <v>36</v>
      </c>
      <c r="J5014" s="19" t="n">
        <v>25.11</v>
      </c>
      <c r="K5014" s="19" t="n">
        <v>25.11</v>
      </c>
      <c r="L5014" s="19" t="n">
        <v>25.11</v>
      </c>
      <c r="M5014" s="19" t="n">
        <f aca="false">IF(J5014&gt;0,J5014,K5014)*E5014</f>
        <v>25.11</v>
      </c>
      <c r="N5014" s="20"/>
      <c r="O5014" s="21" t="str">
        <f aca="false">IF(R5014="","",ROUND(R5014*(1-Premissas!$B$4),4))</f>
        <v/>
      </c>
      <c r="P5014" s="22"/>
      <c r="Q5014" s="22"/>
      <c r="R5014" s="23"/>
      <c r="S5014" s="24"/>
      <c r="T5014" s="24"/>
      <c r="U5014" s="25"/>
      <c r="V5014" s="19" t="str">
        <f aca="false">IF(COUNT(N5014:Q5014)=0,"",MIN(N5014:Q5014))</f>
        <v/>
      </c>
      <c r="W5014" s="16" t="str">
        <f aca="false">IF(V5014="","",INDEX($N$4:$Q$4,MATCH(V5014,N5014:Q5014,0)))</f>
        <v/>
      </c>
      <c r="X5014" s="19" t="str">
        <f aca="false">IF(COUNT(N5014:Q5014)&lt;2,"",SMALL(N5014:Q5014,2))</f>
        <v/>
      </c>
      <c r="Y5014" s="26" t="str">
        <f aca="false">IF(OR(V5014="",M5014=0),"",V5014/M5014-1)</f>
        <v/>
      </c>
      <c r="Z5014" s="26" t="str">
        <f aca="false">IF(OR(V5014="",L5014=""),"",V5014/(L5014*E5014)-1)</f>
        <v/>
      </c>
      <c r="AA5014" s="16" t="str">
        <f aca="false">IF(V5014="","SEM OFERTA",IF(OR(Y5014&gt;Premissas!$B$11,Y5014&lt;Premissas!$B$12),"VERIFICAR - UNIDADE/EMBALAGEM",IF(Y5014&gt;Premissas!$B$6,"NÃO COMPRAR - REAJUSTE &gt;5%","COMPRAR")))</f>
        <v>SEM OFERTA</v>
      </c>
      <c r="AB5014" s="18" t="str">
        <f aca="false">IF(W5014="DIMEC",S5014,IF(W5014="MEDCENTRO",U5014,""))</f>
        <v/>
      </c>
      <c r="AC5014" s="18" t="n">
        <f aca="false">IF(AA5014&lt;&gt;"COMPRAR",0,IF(AB5014="",I5014,MIN(I5014,AB5014)))</f>
        <v>0</v>
      </c>
      <c r="AD5014" s="19" t="n">
        <f aca="false">IF(AC5014&gt;0,AC5014*V5014,0)</f>
        <v>0</v>
      </c>
      <c r="AE5014" s="19" t="n">
        <f aca="false">IF(AC5014&gt;0,(M5014-V5014)*AC5014,0)</f>
        <v>0</v>
      </c>
      <c r="AF5014" s="16" t="str">
        <f aca="false">IF(AA5014&lt;&gt;"COMPRAR","",IF(AB5014="",IF(X5014="","",IF(X5014-V5014&lt;0.01,"EMPATE TÉCNICO","")),IF(AB5014&lt;I5014,"ESTOQUE INSUFICIENTE",IF(X5014="","",IF(X5014-V5014&lt;0.01,"EMPATE TÉCNICO","")))))</f>
        <v/>
      </c>
      <c r="AG5014" s="16" t="s">
        <v>547</v>
      </c>
      <c r="AH5014" s="16" t="s">
        <v>2074</v>
      </c>
    </row>
    <row r="5015" customFormat="false" ht="15" hidden="false" customHeight="false" outlineLevel="0" collapsed="false">
      <c r="A5015" s="16" t="s">
        <v>15503</v>
      </c>
      <c r="B5015" s="17" t="s">
        <v>15504</v>
      </c>
      <c r="C5015" s="16" t="s">
        <v>15505</v>
      </c>
      <c r="D5015" s="16" t="s">
        <v>7540</v>
      </c>
      <c r="E5015" s="18" t="n">
        <v>1</v>
      </c>
      <c r="F5015" s="16" t="s">
        <v>43</v>
      </c>
      <c r="G5015" s="18" t="n">
        <v>0</v>
      </c>
      <c r="H5015" s="16" t="n">
        <v>0.4</v>
      </c>
      <c r="I5015" s="18" t="n">
        <v>2</v>
      </c>
      <c r="J5015" s="19" t="n">
        <v>23.045</v>
      </c>
      <c r="K5015" s="19" t="n">
        <v>23.045</v>
      </c>
      <c r="L5015" s="19" t="n">
        <v>23.045</v>
      </c>
      <c r="M5015" s="19" t="n">
        <f aca="false">IF(J5015&gt;0,J5015,K5015)*E5015</f>
        <v>23.045</v>
      </c>
      <c r="N5015" s="20"/>
      <c r="O5015" s="21" t="str">
        <f aca="false">IF(R5015="","",ROUND(R5015*(1-Premissas!$B$4),4))</f>
        <v/>
      </c>
      <c r="P5015" s="22"/>
      <c r="Q5015" s="22"/>
      <c r="R5015" s="23"/>
      <c r="S5015" s="24"/>
      <c r="T5015" s="24"/>
      <c r="U5015" s="25"/>
      <c r="V5015" s="19" t="str">
        <f aca="false">IF(COUNT(N5015:Q5015)=0,"",MIN(N5015:Q5015))</f>
        <v/>
      </c>
      <c r="W5015" s="16" t="str">
        <f aca="false">IF(V5015="","",INDEX($N$4:$Q$4,MATCH(V5015,N5015:Q5015,0)))</f>
        <v/>
      </c>
      <c r="X5015" s="19" t="str">
        <f aca="false">IF(COUNT(N5015:Q5015)&lt;2,"",SMALL(N5015:Q5015,2))</f>
        <v/>
      </c>
      <c r="Y5015" s="26" t="str">
        <f aca="false">IF(OR(V5015="",M5015=0),"",V5015/M5015-1)</f>
        <v/>
      </c>
      <c r="Z5015" s="26" t="str">
        <f aca="false">IF(OR(V5015="",L5015=""),"",V5015/(L5015*E5015)-1)</f>
        <v/>
      </c>
      <c r="AA5015" s="16" t="str">
        <f aca="false">IF(V5015="","SEM OFERTA",IF(OR(Y5015&gt;Premissas!$B$11,Y5015&lt;Premissas!$B$12),"VERIFICAR - UNIDADE/EMBALAGEM",IF(Y5015&gt;Premissas!$B$6,"NÃO COMPRAR - REAJUSTE &gt;5%","COMPRAR")))</f>
        <v>SEM OFERTA</v>
      </c>
      <c r="AB5015" s="18" t="str">
        <f aca="false">IF(W5015="DIMEC",S5015,IF(W5015="MEDCENTRO",U5015,""))</f>
        <v/>
      </c>
      <c r="AC5015" s="18" t="n">
        <f aca="false">IF(AA5015&lt;&gt;"COMPRAR",0,IF(AB5015="",I5015,MIN(I5015,AB5015)))</f>
        <v>0</v>
      </c>
      <c r="AD5015" s="19" t="n">
        <f aca="false">IF(AC5015&gt;0,AC5015*V5015,0)</f>
        <v>0</v>
      </c>
      <c r="AE5015" s="19" t="n">
        <f aca="false">IF(AC5015&gt;0,(M5015-V5015)*AC5015,0)</f>
        <v>0</v>
      </c>
      <c r="AF5015" s="16" t="str">
        <f aca="false">IF(AA5015&lt;&gt;"COMPRAR","",IF(AB5015="",IF(X5015="","",IF(X5015-V5015&lt;0.01,"EMPATE TÉCNICO","")),IF(AB5015&lt;I5015,"ESTOQUE INSUFICIENTE",IF(X5015="","",IF(X5015-V5015&lt;0.01,"EMPATE TÉCNICO","")))))</f>
        <v/>
      </c>
      <c r="AG5015" s="16" t="s">
        <v>328</v>
      </c>
      <c r="AH5015" s="16" t="s">
        <v>2074</v>
      </c>
    </row>
    <row r="5016" customFormat="false" ht="15" hidden="false" customHeight="false" outlineLevel="0" collapsed="false">
      <c r="A5016" s="16" t="s">
        <v>15506</v>
      </c>
      <c r="B5016" s="17" t="s">
        <v>15507</v>
      </c>
      <c r="C5016" s="16" t="s">
        <v>15508</v>
      </c>
      <c r="D5016" s="16" t="s">
        <v>13323</v>
      </c>
      <c r="E5016" s="18" t="n">
        <v>1</v>
      </c>
      <c r="F5016" s="16" t="s">
        <v>41</v>
      </c>
      <c r="G5016" s="18" t="n">
        <v>2</v>
      </c>
      <c r="H5016" s="16" t="n">
        <v>2.8</v>
      </c>
      <c r="I5016" s="18" t="n">
        <v>6</v>
      </c>
      <c r="J5016" s="19" t="n">
        <v>36.0075</v>
      </c>
      <c r="K5016" s="19" t="n">
        <v>36.0075</v>
      </c>
      <c r="L5016" s="19" t="n">
        <v>36.0075</v>
      </c>
      <c r="M5016" s="19" t="n">
        <f aca="false">IF(J5016&gt;0,J5016,K5016)*E5016</f>
        <v>36.0075</v>
      </c>
      <c r="N5016" s="20"/>
      <c r="O5016" s="21" t="str">
        <f aca="false">IF(R5016="","",ROUND(R5016*(1-Premissas!$B$4),4))</f>
        <v/>
      </c>
      <c r="P5016" s="22"/>
      <c r="Q5016" s="22"/>
      <c r="R5016" s="23"/>
      <c r="S5016" s="24"/>
      <c r="T5016" s="24"/>
      <c r="U5016" s="25"/>
      <c r="V5016" s="19" t="str">
        <f aca="false">IF(COUNT(N5016:Q5016)=0,"",MIN(N5016:Q5016))</f>
        <v/>
      </c>
      <c r="W5016" s="16" t="str">
        <f aca="false">IF(V5016="","",INDEX($N$4:$Q$4,MATCH(V5016,N5016:Q5016,0)))</f>
        <v/>
      </c>
      <c r="X5016" s="19" t="str">
        <f aca="false">IF(COUNT(N5016:Q5016)&lt;2,"",SMALL(N5016:Q5016,2))</f>
        <v/>
      </c>
      <c r="Y5016" s="26" t="str">
        <f aca="false">IF(OR(V5016="",M5016=0),"",V5016/M5016-1)</f>
        <v/>
      </c>
      <c r="Z5016" s="26" t="str">
        <f aca="false">IF(OR(V5016="",L5016=""),"",V5016/(L5016*E5016)-1)</f>
        <v/>
      </c>
      <c r="AA5016" s="16" t="str">
        <f aca="false">IF(V5016="","SEM OFERTA",IF(OR(Y5016&gt;Premissas!$B$11,Y5016&lt;Premissas!$B$12),"VERIFICAR - UNIDADE/EMBALAGEM",IF(Y5016&gt;Premissas!$B$6,"NÃO COMPRAR - REAJUSTE &gt;5%","COMPRAR")))</f>
        <v>SEM OFERTA</v>
      </c>
      <c r="AB5016" s="18" t="str">
        <f aca="false">IF(W5016="DIMEC",S5016,IF(W5016="MEDCENTRO",U5016,""))</f>
        <v/>
      </c>
      <c r="AC5016" s="18" t="n">
        <f aca="false">IF(AA5016&lt;&gt;"COMPRAR",0,IF(AB5016="",I5016,MIN(I5016,AB5016)))</f>
        <v>0</v>
      </c>
      <c r="AD5016" s="19" t="n">
        <f aca="false">IF(AC5016&gt;0,AC5016*V5016,0)</f>
        <v>0</v>
      </c>
      <c r="AE5016" s="19" t="n">
        <f aca="false">IF(AC5016&gt;0,(M5016-V5016)*AC5016,0)</f>
        <v>0</v>
      </c>
      <c r="AF5016" s="16" t="str">
        <f aca="false">IF(AA5016&lt;&gt;"COMPRAR","",IF(AB5016="",IF(X5016="","",IF(X5016-V5016&lt;0.01,"EMPATE TÉCNICO","")),IF(AB5016&lt;I5016,"ESTOQUE INSUFICIENTE",IF(X5016="","",IF(X5016-V5016&lt;0.01,"EMPATE TÉCNICO","")))))</f>
        <v/>
      </c>
      <c r="AG5016" s="16" t="s">
        <v>547</v>
      </c>
      <c r="AH5016" s="16" t="s">
        <v>2074</v>
      </c>
    </row>
    <row r="5017" customFormat="false" ht="15" hidden="false" customHeight="false" outlineLevel="0" collapsed="false">
      <c r="A5017" s="16" t="s">
        <v>15509</v>
      </c>
      <c r="B5017" s="17" t="s">
        <v>15510</v>
      </c>
      <c r="C5017" s="16" t="s">
        <v>15511</v>
      </c>
      <c r="D5017" s="16" t="s">
        <v>13651</v>
      </c>
      <c r="E5017" s="18" t="n">
        <v>1</v>
      </c>
      <c r="F5017" s="16" t="s">
        <v>42</v>
      </c>
      <c r="G5017" s="18" t="n">
        <v>2</v>
      </c>
      <c r="H5017" s="16" t="n">
        <v>0.9</v>
      </c>
      <c r="I5017" s="18" t="n">
        <v>1</v>
      </c>
      <c r="J5017" s="19" t="n">
        <v>45.77</v>
      </c>
      <c r="K5017" s="19" t="n">
        <v>45.77</v>
      </c>
      <c r="L5017" s="19" t="n">
        <v>45.77</v>
      </c>
      <c r="M5017" s="19" t="n">
        <f aca="false">IF(J5017&gt;0,J5017,K5017)*E5017</f>
        <v>45.77</v>
      </c>
      <c r="N5017" s="20"/>
      <c r="O5017" s="21" t="str">
        <f aca="false">IF(R5017="","",ROUND(R5017*(1-Premissas!$B$4),4))</f>
        <v/>
      </c>
      <c r="P5017" s="22"/>
      <c r="Q5017" s="22"/>
      <c r="R5017" s="23"/>
      <c r="S5017" s="24"/>
      <c r="T5017" s="24"/>
      <c r="U5017" s="25"/>
      <c r="V5017" s="19" t="str">
        <f aca="false">IF(COUNT(N5017:Q5017)=0,"",MIN(N5017:Q5017))</f>
        <v/>
      </c>
      <c r="W5017" s="16" t="str">
        <f aca="false">IF(V5017="","",INDEX($N$4:$Q$4,MATCH(V5017,N5017:Q5017,0)))</f>
        <v/>
      </c>
      <c r="X5017" s="19" t="str">
        <f aca="false">IF(COUNT(N5017:Q5017)&lt;2,"",SMALL(N5017:Q5017,2))</f>
        <v/>
      </c>
      <c r="Y5017" s="26" t="str">
        <f aca="false">IF(OR(V5017="",M5017=0),"",V5017/M5017-1)</f>
        <v/>
      </c>
      <c r="Z5017" s="26" t="str">
        <f aca="false">IF(OR(V5017="",L5017=""),"",V5017/(L5017*E5017)-1)</f>
        <v/>
      </c>
      <c r="AA5017" s="16" t="str">
        <f aca="false">IF(V5017="","SEM OFERTA",IF(OR(Y5017&gt;Premissas!$B$11,Y5017&lt;Premissas!$B$12),"VERIFICAR - UNIDADE/EMBALAGEM",IF(Y5017&gt;Premissas!$B$6,"NÃO COMPRAR - REAJUSTE &gt;5%","COMPRAR")))</f>
        <v>SEM OFERTA</v>
      </c>
      <c r="AB5017" s="18" t="str">
        <f aca="false">IF(W5017="DIMEC",S5017,IF(W5017="MEDCENTRO",U5017,""))</f>
        <v/>
      </c>
      <c r="AC5017" s="18" t="n">
        <f aca="false">IF(AA5017&lt;&gt;"COMPRAR",0,IF(AB5017="",I5017,MIN(I5017,AB5017)))</f>
        <v>0</v>
      </c>
      <c r="AD5017" s="19" t="n">
        <f aca="false">IF(AC5017&gt;0,AC5017*V5017,0)</f>
        <v>0</v>
      </c>
      <c r="AE5017" s="19" t="n">
        <f aca="false">IF(AC5017&gt;0,(M5017-V5017)*AC5017,0)</f>
        <v>0</v>
      </c>
      <c r="AF5017" s="16" t="str">
        <f aca="false">IF(AA5017&lt;&gt;"COMPRAR","",IF(AB5017="",IF(X5017="","",IF(X5017-V5017&lt;0.01,"EMPATE TÉCNICO","")),IF(AB5017&lt;I5017,"ESTOQUE INSUFICIENTE",IF(X5017="","",IF(X5017-V5017&lt;0.01,"EMPATE TÉCNICO","")))))</f>
        <v/>
      </c>
      <c r="AG5017" s="16" t="s">
        <v>547</v>
      </c>
      <c r="AH5017" s="16" t="s">
        <v>2074</v>
      </c>
    </row>
    <row r="5018" customFormat="false" ht="15" hidden="false" customHeight="false" outlineLevel="0" collapsed="false">
      <c r="A5018" s="16" t="s">
        <v>15512</v>
      </c>
      <c r="B5018" s="17" t="s">
        <v>15513</v>
      </c>
      <c r="C5018" s="16" t="s">
        <v>15514</v>
      </c>
      <c r="D5018" s="16" t="s">
        <v>13399</v>
      </c>
      <c r="E5018" s="18" t="n">
        <v>1</v>
      </c>
      <c r="F5018" s="16" t="s">
        <v>43</v>
      </c>
      <c r="G5018" s="18" t="n">
        <v>1</v>
      </c>
      <c r="H5018" s="16" t="n">
        <v>0.5</v>
      </c>
      <c r="I5018" s="18" t="n">
        <v>1</v>
      </c>
      <c r="J5018" s="19" t="n">
        <v>13.3866666666667</v>
      </c>
      <c r="K5018" s="19" t="n">
        <v>13.3866666666667</v>
      </c>
      <c r="L5018" s="19" t="n">
        <v>13.3867</v>
      </c>
      <c r="M5018" s="19" t="n">
        <f aca="false">IF(J5018&gt;0,J5018,K5018)*E5018</f>
        <v>13.3866666666667</v>
      </c>
      <c r="N5018" s="20"/>
      <c r="O5018" s="21" t="str">
        <f aca="false">IF(R5018="","",ROUND(R5018*(1-Premissas!$B$4),4))</f>
        <v/>
      </c>
      <c r="P5018" s="22"/>
      <c r="Q5018" s="22"/>
      <c r="R5018" s="23"/>
      <c r="S5018" s="24"/>
      <c r="T5018" s="24"/>
      <c r="U5018" s="25"/>
      <c r="V5018" s="19" t="str">
        <f aca="false">IF(COUNT(N5018:Q5018)=0,"",MIN(N5018:Q5018))</f>
        <v/>
      </c>
      <c r="W5018" s="16" t="str">
        <f aca="false">IF(V5018="","",INDEX($N$4:$Q$4,MATCH(V5018,N5018:Q5018,0)))</f>
        <v/>
      </c>
      <c r="X5018" s="19" t="str">
        <f aca="false">IF(COUNT(N5018:Q5018)&lt;2,"",SMALL(N5018:Q5018,2))</f>
        <v/>
      </c>
      <c r="Y5018" s="26" t="str">
        <f aca="false">IF(OR(V5018="",M5018=0),"",V5018/M5018-1)</f>
        <v/>
      </c>
      <c r="Z5018" s="26" t="str">
        <f aca="false">IF(OR(V5018="",L5018=""),"",V5018/(L5018*E5018)-1)</f>
        <v/>
      </c>
      <c r="AA5018" s="16" t="str">
        <f aca="false">IF(V5018="","SEM OFERTA",IF(OR(Y5018&gt;Premissas!$B$11,Y5018&lt;Premissas!$B$12),"VERIFICAR - UNIDADE/EMBALAGEM",IF(Y5018&gt;Premissas!$B$6,"NÃO COMPRAR - REAJUSTE &gt;5%","COMPRAR")))</f>
        <v>SEM OFERTA</v>
      </c>
      <c r="AB5018" s="18" t="str">
        <f aca="false">IF(W5018="DIMEC",S5018,IF(W5018="MEDCENTRO",U5018,""))</f>
        <v/>
      </c>
      <c r="AC5018" s="18" t="n">
        <f aca="false">IF(AA5018&lt;&gt;"COMPRAR",0,IF(AB5018="",I5018,MIN(I5018,AB5018)))</f>
        <v>0</v>
      </c>
      <c r="AD5018" s="19" t="n">
        <f aca="false">IF(AC5018&gt;0,AC5018*V5018,0)</f>
        <v>0</v>
      </c>
      <c r="AE5018" s="19" t="n">
        <f aca="false">IF(AC5018&gt;0,(M5018-V5018)*AC5018,0)</f>
        <v>0</v>
      </c>
      <c r="AF5018" s="16" t="str">
        <f aca="false">IF(AA5018&lt;&gt;"COMPRAR","",IF(AB5018="",IF(X5018="","",IF(X5018-V5018&lt;0.01,"EMPATE TÉCNICO","")),IF(AB5018&lt;I5018,"ESTOQUE INSUFICIENTE",IF(X5018="","",IF(X5018-V5018&lt;0.01,"EMPATE TÉCNICO","")))))</f>
        <v/>
      </c>
      <c r="AG5018" s="16" t="s">
        <v>713</v>
      </c>
      <c r="AH5018" s="16" t="s">
        <v>2074</v>
      </c>
    </row>
    <row r="5019" customFormat="false" ht="15" hidden="false" customHeight="false" outlineLevel="0" collapsed="false">
      <c r="A5019" s="16" t="s">
        <v>15515</v>
      </c>
      <c r="B5019" s="17" t="s">
        <v>15516</v>
      </c>
      <c r="C5019" s="16" t="s">
        <v>15517</v>
      </c>
      <c r="D5019" s="16" t="s">
        <v>13399</v>
      </c>
      <c r="E5019" s="18" t="n">
        <v>1</v>
      </c>
      <c r="F5019" s="16" t="s">
        <v>43</v>
      </c>
      <c r="G5019" s="18" t="n">
        <v>0</v>
      </c>
      <c r="H5019" s="16" t="n">
        <v>0.2</v>
      </c>
      <c r="I5019" s="18" t="n">
        <v>1</v>
      </c>
      <c r="J5019" s="19" t="n">
        <v>10.7933333333333</v>
      </c>
      <c r="K5019" s="19" t="n">
        <v>10.7933333333333</v>
      </c>
      <c r="L5019" s="19" t="n">
        <v>10.7933</v>
      </c>
      <c r="M5019" s="19" t="n">
        <f aca="false">IF(J5019&gt;0,J5019,K5019)*E5019</f>
        <v>10.7933333333333</v>
      </c>
      <c r="N5019" s="20"/>
      <c r="O5019" s="21" t="str">
        <f aca="false">IF(R5019="","",ROUND(R5019*(1-Premissas!$B$4),4))</f>
        <v/>
      </c>
      <c r="P5019" s="22"/>
      <c r="Q5019" s="22"/>
      <c r="R5019" s="23"/>
      <c r="S5019" s="24"/>
      <c r="T5019" s="24"/>
      <c r="U5019" s="25"/>
      <c r="V5019" s="19" t="str">
        <f aca="false">IF(COUNT(N5019:Q5019)=0,"",MIN(N5019:Q5019))</f>
        <v/>
      </c>
      <c r="W5019" s="16" t="str">
        <f aca="false">IF(V5019="","",INDEX($N$4:$Q$4,MATCH(V5019,N5019:Q5019,0)))</f>
        <v/>
      </c>
      <c r="X5019" s="19" t="str">
        <f aca="false">IF(COUNT(N5019:Q5019)&lt;2,"",SMALL(N5019:Q5019,2))</f>
        <v/>
      </c>
      <c r="Y5019" s="26" t="str">
        <f aca="false">IF(OR(V5019="",M5019=0),"",V5019/M5019-1)</f>
        <v/>
      </c>
      <c r="Z5019" s="26" t="str">
        <f aca="false">IF(OR(V5019="",L5019=""),"",V5019/(L5019*E5019)-1)</f>
        <v/>
      </c>
      <c r="AA5019" s="16" t="str">
        <f aca="false">IF(V5019="","SEM OFERTA",IF(OR(Y5019&gt;Premissas!$B$11,Y5019&lt;Premissas!$B$12),"VERIFICAR - UNIDADE/EMBALAGEM",IF(Y5019&gt;Premissas!$B$6,"NÃO COMPRAR - REAJUSTE &gt;5%","COMPRAR")))</f>
        <v>SEM OFERTA</v>
      </c>
      <c r="AB5019" s="18" t="str">
        <f aca="false">IF(W5019="DIMEC",S5019,IF(W5019="MEDCENTRO",U5019,""))</f>
        <v/>
      </c>
      <c r="AC5019" s="18" t="n">
        <f aca="false">IF(AA5019&lt;&gt;"COMPRAR",0,IF(AB5019="",I5019,MIN(I5019,AB5019)))</f>
        <v>0</v>
      </c>
      <c r="AD5019" s="19" t="n">
        <f aca="false">IF(AC5019&gt;0,AC5019*V5019,0)</f>
        <v>0</v>
      </c>
      <c r="AE5019" s="19" t="n">
        <f aca="false">IF(AC5019&gt;0,(M5019-V5019)*AC5019,0)</f>
        <v>0</v>
      </c>
      <c r="AF5019" s="16" t="str">
        <f aca="false">IF(AA5019&lt;&gt;"COMPRAR","",IF(AB5019="",IF(X5019="","",IF(X5019-V5019&lt;0.01,"EMPATE TÉCNICO","")),IF(AB5019&lt;I5019,"ESTOQUE INSUFICIENTE",IF(X5019="","",IF(X5019-V5019&lt;0.01,"EMPATE TÉCNICO","")))))</f>
        <v/>
      </c>
      <c r="AG5019" s="16" t="s">
        <v>547</v>
      </c>
      <c r="AH5019" s="16" t="s">
        <v>2074</v>
      </c>
    </row>
    <row r="5020" customFormat="false" ht="15" hidden="false" customHeight="false" outlineLevel="0" collapsed="false">
      <c r="A5020" s="16" t="s">
        <v>15518</v>
      </c>
      <c r="B5020" s="17" t="s">
        <v>15519</v>
      </c>
      <c r="C5020" s="16" t="s">
        <v>15520</v>
      </c>
      <c r="D5020" s="16" t="s">
        <v>7540</v>
      </c>
      <c r="E5020" s="18" t="n">
        <v>30</v>
      </c>
      <c r="F5020" s="16" t="s">
        <v>41</v>
      </c>
      <c r="G5020" s="18" t="n">
        <v>35</v>
      </c>
      <c r="H5020" s="16" t="n">
        <v>245.4</v>
      </c>
      <c r="I5020" s="18" t="n">
        <v>19</v>
      </c>
      <c r="J5020" s="19" t="n">
        <v>6.267</v>
      </c>
      <c r="K5020" s="19" t="n">
        <v>6.267</v>
      </c>
      <c r="L5020" s="19" t="n">
        <v>6.267</v>
      </c>
      <c r="M5020" s="19" t="n">
        <f aca="false">IF(J5020&gt;0,J5020,K5020)*E5020</f>
        <v>188.01</v>
      </c>
      <c r="N5020" s="20"/>
      <c r="O5020" s="21" t="str">
        <f aca="false">IF(R5020="","",ROUND(R5020*(1-Premissas!$B$4),4))</f>
        <v/>
      </c>
      <c r="P5020" s="22"/>
      <c r="Q5020" s="22"/>
      <c r="R5020" s="23"/>
      <c r="S5020" s="24"/>
      <c r="T5020" s="24"/>
      <c r="U5020" s="25"/>
      <c r="V5020" s="19" t="str">
        <f aca="false">IF(COUNT(N5020:Q5020)=0,"",MIN(N5020:Q5020))</f>
        <v/>
      </c>
      <c r="W5020" s="16" t="str">
        <f aca="false">IF(V5020="","",INDEX($N$4:$Q$4,MATCH(V5020,N5020:Q5020,0)))</f>
        <v/>
      </c>
      <c r="X5020" s="19" t="str">
        <f aca="false">IF(COUNT(N5020:Q5020)&lt;2,"",SMALL(N5020:Q5020,2))</f>
        <v/>
      </c>
      <c r="Y5020" s="26" t="str">
        <f aca="false">IF(OR(V5020="",M5020=0),"",V5020/M5020-1)</f>
        <v/>
      </c>
      <c r="Z5020" s="26" t="str">
        <f aca="false">IF(OR(V5020="",L5020=""),"",V5020/(L5020*E5020)-1)</f>
        <v/>
      </c>
      <c r="AA5020" s="16" t="str">
        <f aca="false">IF(V5020="","SEM OFERTA",IF(OR(Y5020&gt;Premissas!$B$11,Y5020&lt;Premissas!$B$12),"VERIFICAR - UNIDADE/EMBALAGEM",IF(Y5020&gt;Premissas!$B$6,"NÃO COMPRAR - REAJUSTE &gt;5%","COMPRAR")))</f>
        <v>SEM OFERTA</v>
      </c>
      <c r="AB5020" s="18" t="str">
        <f aca="false">IF(W5020="DIMEC",S5020,IF(W5020="MEDCENTRO",U5020,""))</f>
        <v/>
      </c>
      <c r="AC5020" s="18" t="n">
        <f aca="false">IF(AA5020&lt;&gt;"COMPRAR",0,IF(AB5020="",I5020,MIN(I5020,AB5020)))</f>
        <v>0</v>
      </c>
      <c r="AD5020" s="19" t="n">
        <f aca="false">IF(AC5020&gt;0,AC5020*V5020,0)</f>
        <v>0</v>
      </c>
      <c r="AE5020" s="19" t="n">
        <f aca="false">IF(AC5020&gt;0,(M5020-V5020)*AC5020,0)</f>
        <v>0</v>
      </c>
      <c r="AF5020" s="16" t="str">
        <f aca="false">IF(AA5020&lt;&gt;"COMPRAR","",IF(AB5020="",IF(X5020="","",IF(X5020-V5020&lt;0.01,"EMPATE TÉCNICO","")),IF(AB5020&lt;I5020,"ESTOQUE INSUFICIENTE",IF(X5020="","",IF(X5020-V5020&lt;0.01,"EMPATE TÉCNICO","")))))</f>
        <v/>
      </c>
      <c r="AG5020" s="16" t="s">
        <v>547</v>
      </c>
      <c r="AH5020" s="16" t="s">
        <v>2074</v>
      </c>
    </row>
    <row r="5021" customFormat="false" ht="15" hidden="false" customHeight="false" outlineLevel="0" collapsed="false">
      <c r="A5021" s="16" t="s">
        <v>15521</v>
      </c>
      <c r="B5021" s="17" t="s">
        <v>15522</v>
      </c>
      <c r="C5021" s="16" t="s">
        <v>15523</v>
      </c>
      <c r="D5021" s="16" t="s">
        <v>637</v>
      </c>
      <c r="E5021" s="18" t="n">
        <v>1</v>
      </c>
      <c r="F5021" s="16" t="s">
        <v>41</v>
      </c>
      <c r="G5021" s="18" t="n">
        <v>12</v>
      </c>
      <c r="H5021" s="16" t="n">
        <v>7.9</v>
      </c>
      <c r="I5021" s="18" t="n">
        <v>9</v>
      </c>
      <c r="J5021" s="19" t="n">
        <v>14.6</v>
      </c>
      <c r="K5021" s="19" t="n">
        <v>14.6</v>
      </c>
      <c r="L5021" s="19" t="n">
        <v>12.83</v>
      </c>
      <c r="M5021" s="19" t="n">
        <f aca="false">IF(J5021&gt;0,J5021,K5021)*E5021</f>
        <v>14.6</v>
      </c>
      <c r="N5021" s="20"/>
      <c r="O5021" s="21" t="str">
        <f aca="false">IF(R5021="","",ROUND(R5021*(1-Premissas!$B$4),4))</f>
        <v/>
      </c>
      <c r="P5021" s="22"/>
      <c r="Q5021" s="22"/>
      <c r="R5021" s="23"/>
      <c r="S5021" s="24"/>
      <c r="T5021" s="24"/>
      <c r="U5021" s="25"/>
      <c r="V5021" s="19" t="str">
        <f aca="false">IF(COUNT(N5021:Q5021)=0,"",MIN(N5021:Q5021))</f>
        <v/>
      </c>
      <c r="W5021" s="16" t="str">
        <f aca="false">IF(V5021="","",INDEX($N$4:$Q$4,MATCH(V5021,N5021:Q5021,0)))</f>
        <v/>
      </c>
      <c r="X5021" s="19" t="str">
        <f aca="false">IF(COUNT(N5021:Q5021)&lt;2,"",SMALL(N5021:Q5021,2))</f>
        <v/>
      </c>
      <c r="Y5021" s="26" t="str">
        <f aca="false">IF(OR(V5021="",M5021=0),"",V5021/M5021-1)</f>
        <v/>
      </c>
      <c r="Z5021" s="26" t="str">
        <f aca="false">IF(OR(V5021="",L5021=""),"",V5021/(L5021*E5021)-1)</f>
        <v/>
      </c>
      <c r="AA5021" s="16" t="str">
        <f aca="false">IF(V5021="","SEM OFERTA",IF(OR(Y5021&gt;Premissas!$B$11,Y5021&lt;Premissas!$B$12),"VERIFICAR - UNIDADE/EMBALAGEM",IF(Y5021&gt;Premissas!$B$6,"NÃO COMPRAR - REAJUSTE &gt;5%","COMPRAR")))</f>
        <v>SEM OFERTA</v>
      </c>
      <c r="AB5021" s="18" t="str">
        <f aca="false">IF(W5021="DIMEC",S5021,IF(W5021="MEDCENTRO",U5021,""))</f>
        <v/>
      </c>
      <c r="AC5021" s="18" t="n">
        <f aca="false">IF(AA5021&lt;&gt;"COMPRAR",0,IF(AB5021="",I5021,MIN(I5021,AB5021)))</f>
        <v>0</v>
      </c>
      <c r="AD5021" s="19" t="n">
        <f aca="false">IF(AC5021&gt;0,AC5021*V5021,0)</f>
        <v>0</v>
      </c>
      <c r="AE5021" s="19" t="n">
        <f aca="false">IF(AC5021&gt;0,(M5021-V5021)*AC5021,0)</f>
        <v>0</v>
      </c>
      <c r="AF5021" s="16" t="str">
        <f aca="false">IF(AA5021&lt;&gt;"COMPRAR","",IF(AB5021="",IF(X5021="","",IF(X5021-V5021&lt;0.01,"EMPATE TÉCNICO","")),IF(AB5021&lt;I5021,"ESTOQUE INSUFICIENTE",IF(X5021="","",IF(X5021-V5021&lt;0.01,"EMPATE TÉCNICO","")))))</f>
        <v/>
      </c>
      <c r="AG5021" s="16" t="s">
        <v>547</v>
      </c>
      <c r="AH5021" s="16" t="s">
        <v>2074</v>
      </c>
    </row>
    <row r="5022" customFormat="false" ht="15" hidden="false" customHeight="false" outlineLevel="0" collapsed="false">
      <c r="A5022" s="16" t="s">
        <v>15524</v>
      </c>
      <c r="B5022" s="17" t="s">
        <v>15525</v>
      </c>
      <c r="C5022" s="16" t="s">
        <v>15526</v>
      </c>
      <c r="D5022" s="16" t="s">
        <v>637</v>
      </c>
      <c r="E5022" s="18" t="n">
        <v>1</v>
      </c>
      <c r="F5022" s="16" t="s">
        <v>42</v>
      </c>
      <c r="G5022" s="18" t="n">
        <v>2</v>
      </c>
      <c r="H5022" s="16" t="n">
        <v>0.8</v>
      </c>
      <c r="I5022" s="18" t="n">
        <v>1</v>
      </c>
      <c r="J5022" s="19" t="n">
        <v>23.62</v>
      </c>
      <c r="K5022" s="19" t="n">
        <v>23.62</v>
      </c>
      <c r="L5022" s="19" t="n">
        <v>23.62</v>
      </c>
      <c r="M5022" s="19" t="n">
        <f aca="false">IF(J5022&gt;0,J5022,K5022)*E5022</f>
        <v>23.62</v>
      </c>
      <c r="N5022" s="20"/>
      <c r="O5022" s="21" t="str">
        <f aca="false">IF(R5022="","",ROUND(R5022*(1-Premissas!$B$4),4))</f>
        <v/>
      </c>
      <c r="P5022" s="22"/>
      <c r="Q5022" s="22"/>
      <c r="R5022" s="23"/>
      <c r="S5022" s="24"/>
      <c r="T5022" s="24"/>
      <c r="U5022" s="25"/>
      <c r="V5022" s="19" t="str">
        <f aca="false">IF(COUNT(N5022:Q5022)=0,"",MIN(N5022:Q5022))</f>
        <v/>
      </c>
      <c r="W5022" s="16" t="str">
        <f aca="false">IF(V5022="","",INDEX($N$4:$Q$4,MATCH(V5022,N5022:Q5022,0)))</f>
        <v/>
      </c>
      <c r="X5022" s="19" t="str">
        <f aca="false">IF(COUNT(N5022:Q5022)&lt;2,"",SMALL(N5022:Q5022,2))</f>
        <v/>
      </c>
      <c r="Y5022" s="26" t="str">
        <f aca="false">IF(OR(V5022="",M5022=0),"",V5022/M5022-1)</f>
        <v/>
      </c>
      <c r="Z5022" s="26" t="str">
        <f aca="false">IF(OR(V5022="",L5022=""),"",V5022/(L5022*E5022)-1)</f>
        <v/>
      </c>
      <c r="AA5022" s="16" t="str">
        <f aca="false">IF(V5022="","SEM OFERTA",IF(OR(Y5022&gt;Premissas!$B$11,Y5022&lt;Premissas!$B$12),"VERIFICAR - UNIDADE/EMBALAGEM",IF(Y5022&gt;Premissas!$B$6,"NÃO COMPRAR - REAJUSTE &gt;5%","COMPRAR")))</f>
        <v>SEM OFERTA</v>
      </c>
      <c r="AB5022" s="18" t="str">
        <f aca="false">IF(W5022="DIMEC",S5022,IF(W5022="MEDCENTRO",U5022,""))</f>
        <v/>
      </c>
      <c r="AC5022" s="18" t="n">
        <f aca="false">IF(AA5022&lt;&gt;"COMPRAR",0,IF(AB5022="",I5022,MIN(I5022,AB5022)))</f>
        <v>0</v>
      </c>
      <c r="AD5022" s="19" t="n">
        <f aca="false">IF(AC5022&gt;0,AC5022*V5022,0)</f>
        <v>0</v>
      </c>
      <c r="AE5022" s="19" t="n">
        <f aca="false">IF(AC5022&gt;0,(M5022-V5022)*AC5022,0)</f>
        <v>0</v>
      </c>
      <c r="AF5022" s="16" t="str">
        <f aca="false">IF(AA5022&lt;&gt;"COMPRAR","",IF(AB5022="",IF(X5022="","",IF(X5022-V5022&lt;0.01,"EMPATE TÉCNICO","")),IF(AB5022&lt;I5022,"ESTOQUE INSUFICIENTE",IF(X5022="","",IF(X5022-V5022&lt;0.01,"EMPATE TÉCNICO","")))))</f>
        <v/>
      </c>
      <c r="AG5022" s="16" t="s">
        <v>547</v>
      </c>
      <c r="AH5022" s="16" t="s">
        <v>2074</v>
      </c>
    </row>
    <row r="5023" customFormat="false" ht="15" hidden="false" customHeight="false" outlineLevel="0" collapsed="false">
      <c r="A5023" s="16" t="s">
        <v>15527</v>
      </c>
      <c r="B5023" s="17" t="s">
        <v>15528</v>
      </c>
      <c r="C5023" s="16" t="s">
        <v>15529</v>
      </c>
      <c r="D5023" s="16" t="s">
        <v>637</v>
      </c>
      <c r="E5023" s="18" t="n">
        <v>1</v>
      </c>
      <c r="F5023" s="16" t="s">
        <v>41</v>
      </c>
      <c r="G5023" s="18" t="n">
        <v>18</v>
      </c>
      <c r="H5023" s="16" t="n">
        <v>9.4</v>
      </c>
      <c r="I5023" s="18" t="n">
        <v>7</v>
      </c>
      <c r="J5023" s="19" t="n">
        <v>31.44</v>
      </c>
      <c r="K5023" s="19" t="n">
        <v>31.44</v>
      </c>
      <c r="L5023" s="19" t="n">
        <v>27.416</v>
      </c>
      <c r="M5023" s="19" t="n">
        <f aca="false">IF(J5023&gt;0,J5023,K5023)*E5023</f>
        <v>31.44</v>
      </c>
      <c r="N5023" s="20"/>
      <c r="O5023" s="21" t="str">
        <f aca="false">IF(R5023="","",ROUND(R5023*(1-Premissas!$B$4),4))</f>
        <v/>
      </c>
      <c r="P5023" s="22"/>
      <c r="Q5023" s="22"/>
      <c r="R5023" s="23"/>
      <c r="S5023" s="24"/>
      <c r="T5023" s="24"/>
      <c r="U5023" s="25"/>
      <c r="V5023" s="19" t="str">
        <f aca="false">IF(COUNT(N5023:Q5023)=0,"",MIN(N5023:Q5023))</f>
        <v/>
      </c>
      <c r="W5023" s="16" t="str">
        <f aca="false">IF(V5023="","",INDEX($N$4:$Q$4,MATCH(V5023,N5023:Q5023,0)))</f>
        <v/>
      </c>
      <c r="X5023" s="19" t="str">
        <f aca="false">IF(COUNT(N5023:Q5023)&lt;2,"",SMALL(N5023:Q5023,2))</f>
        <v/>
      </c>
      <c r="Y5023" s="26" t="str">
        <f aca="false">IF(OR(V5023="",M5023=0),"",V5023/M5023-1)</f>
        <v/>
      </c>
      <c r="Z5023" s="26" t="str">
        <f aca="false">IF(OR(V5023="",L5023=""),"",V5023/(L5023*E5023)-1)</f>
        <v/>
      </c>
      <c r="AA5023" s="16" t="str">
        <f aca="false">IF(V5023="","SEM OFERTA",IF(OR(Y5023&gt;Premissas!$B$11,Y5023&lt;Premissas!$B$12),"VERIFICAR - UNIDADE/EMBALAGEM",IF(Y5023&gt;Premissas!$B$6,"NÃO COMPRAR - REAJUSTE &gt;5%","COMPRAR")))</f>
        <v>SEM OFERTA</v>
      </c>
      <c r="AB5023" s="18" t="str">
        <f aca="false">IF(W5023="DIMEC",S5023,IF(W5023="MEDCENTRO",U5023,""))</f>
        <v/>
      </c>
      <c r="AC5023" s="18" t="n">
        <f aca="false">IF(AA5023&lt;&gt;"COMPRAR",0,IF(AB5023="",I5023,MIN(I5023,AB5023)))</f>
        <v>0</v>
      </c>
      <c r="AD5023" s="19" t="n">
        <f aca="false">IF(AC5023&gt;0,AC5023*V5023,0)</f>
        <v>0</v>
      </c>
      <c r="AE5023" s="19" t="n">
        <f aca="false">IF(AC5023&gt;0,(M5023-V5023)*AC5023,0)</f>
        <v>0</v>
      </c>
      <c r="AF5023" s="16" t="str">
        <f aca="false">IF(AA5023&lt;&gt;"COMPRAR","",IF(AB5023="",IF(X5023="","",IF(X5023-V5023&lt;0.01,"EMPATE TÉCNICO","")),IF(AB5023&lt;I5023,"ESTOQUE INSUFICIENTE",IF(X5023="","",IF(X5023-V5023&lt;0.01,"EMPATE TÉCNICO","")))))</f>
        <v/>
      </c>
      <c r="AG5023" s="16" t="s">
        <v>547</v>
      </c>
      <c r="AH5023" s="16" t="s">
        <v>2074</v>
      </c>
    </row>
    <row r="5024" customFormat="false" ht="15" hidden="false" customHeight="false" outlineLevel="0" collapsed="false">
      <c r="A5024" s="16" t="s">
        <v>15530</v>
      </c>
      <c r="B5024" s="17" t="s">
        <v>15531</v>
      </c>
      <c r="C5024" s="16" t="s">
        <v>15532</v>
      </c>
      <c r="D5024" s="16" t="s">
        <v>13923</v>
      </c>
      <c r="E5024" s="18" t="n">
        <v>1</v>
      </c>
      <c r="F5024" s="16" t="s">
        <v>42</v>
      </c>
      <c r="G5024" s="18" t="n">
        <v>1</v>
      </c>
      <c r="H5024" s="16" t="n">
        <v>1.8</v>
      </c>
      <c r="I5024" s="18" t="n">
        <v>4</v>
      </c>
      <c r="J5024" s="19" t="n">
        <v>31.67</v>
      </c>
      <c r="K5024" s="19" t="n">
        <v>31.67</v>
      </c>
      <c r="L5024" s="19" t="n">
        <v>31.67</v>
      </c>
      <c r="M5024" s="19" t="n">
        <f aca="false">IF(J5024&gt;0,J5024,K5024)*E5024</f>
        <v>31.67</v>
      </c>
      <c r="N5024" s="20"/>
      <c r="O5024" s="21" t="str">
        <f aca="false">IF(R5024="","",ROUND(R5024*(1-Premissas!$B$4),4))</f>
        <v/>
      </c>
      <c r="P5024" s="22"/>
      <c r="Q5024" s="22"/>
      <c r="R5024" s="23"/>
      <c r="S5024" s="24"/>
      <c r="T5024" s="24"/>
      <c r="U5024" s="25"/>
      <c r="V5024" s="19" t="str">
        <f aca="false">IF(COUNT(N5024:Q5024)=0,"",MIN(N5024:Q5024))</f>
        <v/>
      </c>
      <c r="W5024" s="16" t="str">
        <f aca="false">IF(V5024="","",INDEX($N$4:$Q$4,MATCH(V5024,N5024:Q5024,0)))</f>
        <v/>
      </c>
      <c r="X5024" s="19" t="str">
        <f aca="false">IF(COUNT(N5024:Q5024)&lt;2,"",SMALL(N5024:Q5024,2))</f>
        <v/>
      </c>
      <c r="Y5024" s="26" t="str">
        <f aca="false">IF(OR(V5024="",M5024=0),"",V5024/M5024-1)</f>
        <v/>
      </c>
      <c r="Z5024" s="26" t="str">
        <f aca="false">IF(OR(V5024="",L5024=""),"",V5024/(L5024*E5024)-1)</f>
        <v/>
      </c>
      <c r="AA5024" s="16" t="str">
        <f aca="false">IF(V5024="","SEM OFERTA",IF(OR(Y5024&gt;Premissas!$B$11,Y5024&lt;Premissas!$B$12),"VERIFICAR - UNIDADE/EMBALAGEM",IF(Y5024&gt;Premissas!$B$6,"NÃO COMPRAR - REAJUSTE &gt;5%","COMPRAR")))</f>
        <v>SEM OFERTA</v>
      </c>
      <c r="AB5024" s="18" t="str">
        <f aca="false">IF(W5024="DIMEC",S5024,IF(W5024="MEDCENTRO",U5024,""))</f>
        <v/>
      </c>
      <c r="AC5024" s="18" t="n">
        <f aca="false">IF(AA5024&lt;&gt;"COMPRAR",0,IF(AB5024="",I5024,MIN(I5024,AB5024)))</f>
        <v>0</v>
      </c>
      <c r="AD5024" s="19" t="n">
        <f aca="false">IF(AC5024&gt;0,AC5024*V5024,0)</f>
        <v>0</v>
      </c>
      <c r="AE5024" s="19" t="n">
        <f aca="false">IF(AC5024&gt;0,(M5024-V5024)*AC5024,0)</f>
        <v>0</v>
      </c>
      <c r="AF5024" s="16" t="str">
        <f aca="false">IF(AA5024&lt;&gt;"COMPRAR","",IF(AB5024="",IF(X5024="","",IF(X5024-V5024&lt;0.01,"EMPATE TÉCNICO","")),IF(AB5024&lt;I5024,"ESTOQUE INSUFICIENTE",IF(X5024="","",IF(X5024-V5024&lt;0.01,"EMPATE TÉCNICO","")))))</f>
        <v/>
      </c>
      <c r="AG5024" s="16" t="s">
        <v>547</v>
      </c>
      <c r="AH5024" s="16" t="s">
        <v>2074</v>
      </c>
    </row>
    <row r="5025" customFormat="false" ht="15" hidden="false" customHeight="false" outlineLevel="0" collapsed="false">
      <c r="A5025" s="16" t="s">
        <v>15533</v>
      </c>
      <c r="B5025" s="17" t="s">
        <v>15534</v>
      </c>
      <c r="C5025" s="16" t="s">
        <v>15535</v>
      </c>
      <c r="D5025" s="16" t="s">
        <v>13923</v>
      </c>
      <c r="E5025" s="18" t="n">
        <v>1</v>
      </c>
      <c r="F5025" s="16" t="s">
        <v>41</v>
      </c>
      <c r="G5025" s="18" t="n">
        <v>29</v>
      </c>
      <c r="H5025" s="16" t="n">
        <v>37.1</v>
      </c>
      <c r="I5025" s="18" t="n">
        <v>67</v>
      </c>
      <c r="J5025" s="19" t="n">
        <v>12.299587628866</v>
      </c>
      <c r="K5025" s="19" t="n">
        <v>12.299587628866</v>
      </c>
      <c r="L5025" s="19" t="n">
        <v>12.2995</v>
      </c>
      <c r="M5025" s="19" t="n">
        <f aca="false">IF(J5025&gt;0,J5025,K5025)*E5025</f>
        <v>12.299587628866</v>
      </c>
      <c r="N5025" s="20"/>
      <c r="O5025" s="21" t="str">
        <f aca="false">IF(R5025="","",ROUND(R5025*(1-Premissas!$B$4),4))</f>
        <v/>
      </c>
      <c r="P5025" s="22"/>
      <c r="Q5025" s="22"/>
      <c r="R5025" s="23"/>
      <c r="S5025" s="24"/>
      <c r="T5025" s="24"/>
      <c r="U5025" s="25"/>
      <c r="V5025" s="19" t="str">
        <f aca="false">IF(COUNT(N5025:Q5025)=0,"",MIN(N5025:Q5025))</f>
        <v/>
      </c>
      <c r="W5025" s="16" t="str">
        <f aca="false">IF(V5025="","",INDEX($N$4:$Q$4,MATCH(V5025,N5025:Q5025,0)))</f>
        <v/>
      </c>
      <c r="X5025" s="19" t="str">
        <f aca="false">IF(COUNT(N5025:Q5025)&lt;2,"",SMALL(N5025:Q5025,2))</f>
        <v/>
      </c>
      <c r="Y5025" s="26" t="str">
        <f aca="false">IF(OR(V5025="",M5025=0),"",V5025/M5025-1)</f>
        <v/>
      </c>
      <c r="Z5025" s="26" t="str">
        <f aca="false">IF(OR(V5025="",L5025=""),"",V5025/(L5025*E5025)-1)</f>
        <v/>
      </c>
      <c r="AA5025" s="16" t="str">
        <f aca="false">IF(V5025="","SEM OFERTA",IF(OR(Y5025&gt;Premissas!$B$11,Y5025&lt;Premissas!$B$12),"VERIFICAR - UNIDADE/EMBALAGEM",IF(Y5025&gt;Premissas!$B$6,"NÃO COMPRAR - REAJUSTE &gt;5%","COMPRAR")))</f>
        <v>SEM OFERTA</v>
      </c>
      <c r="AB5025" s="18" t="str">
        <f aca="false">IF(W5025="DIMEC",S5025,IF(W5025="MEDCENTRO",U5025,""))</f>
        <v/>
      </c>
      <c r="AC5025" s="18" t="n">
        <f aca="false">IF(AA5025&lt;&gt;"COMPRAR",0,IF(AB5025="",I5025,MIN(I5025,AB5025)))</f>
        <v>0</v>
      </c>
      <c r="AD5025" s="19" t="n">
        <f aca="false">IF(AC5025&gt;0,AC5025*V5025,0)</f>
        <v>0</v>
      </c>
      <c r="AE5025" s="19" t="n">
        <f aca="false">IF(AC5025&gt;0,(M5025-V5025)*AC5025,0)</f>
        <v>0</v>
      </c>
      <c r="AF5025" s="16" t="str">
        <f aca="false">IF(AA5025&lt;&gt;"COMPRAR","",IF(AB5025="",IF(X5025="","",IF(X5025-V5025&lt;0.01,"EMPATE TÉCNICO","")),IF(AB5025&lt;I5025,"ESTOQUE INSUFICIENTE",IF(X5025="","",IF(X5025-V5025&lt;0.01,"EMPATE TÉCNICO","")))))</f>
        <v/>
      </c>
      <c r="AG5025" s="16" t="s">
        <v>547</v>
      </c>
      <c r="AH5025" s="16" t="s">
        <v>2074</v>
      </c>
    </row>
    <row r="5026" customFormat="false" ht="15" hidden="false" customHeight="false" outlineLevel="0" collapsed="false">
      <c r="A5026" s="16" t="s">
        <v>15536</v>
      </c>
      <c r="B5026" s="17" t="s">
        <v>15537</v>
      </c>
      <c r="C5026" s="16" t="s">
        <v>15538</v>
      </c>
      <c r="D5026" s="16" t="s">
        <v>15067</v>
      </c>
      <c r="E5026" s="18" t="n">
        <v>1</v>
      </c>
      <c r="F5026" s="16" t="s">
        <v>41</v>
      </c>
      <c r="G5026" s="18" t="n">
        <v>4</v>
      </c>
      <c r="H5026" s="16" t="n">
        <v>2.1</v>
      </c>
      <c r="I5026" s="18" t="n">
        <v>2</v>
      </c>
      <c r="J5026" s="19" t="n">
        <v>80.63</v>
      </c>
      <c r="K5026" s="19" t="n">
        <v>80.63</v>
      </c>
      <c r="L5026" s="19" t="n">
        <v>80.63</v>
      </c>
      <c r="M5026" s="19" t="n">
        <f aca="false">IF(J5026&gt;0,J5026,K5026)*E5026</f>
        <v>80.63</v>
      </c>
      <c r="N5026" s="20"/>
      <c r="O5026" s="21" t="str">
        <f aca="false">IF(R5026="","",ROUND(R5026*(1-Premissas!$B$4),4))</f>
        <v/>
      </c>
      <c r="P5026" s="22"/>
      <c r="Q5026" s="22"/>
      <c r="R5026" s="23"/>
      <c r="S5026" s="24"/>
      <c r="T5026" s="24"/>
      <c r="U5026" s="25"/>
      <c r="V5026" s="19" t="str">
        <f aca="false">IF(COUNT(N5026:Q5026)=0,"",MIN(N5026:Q5026))</f>
        <v/>
      </c>
      <c r="W5026" s="16" t="str">
        <f aca="false">IF(V5026="","",INDEX($N$4:$Q$4,MATCH(V5026,N5026:Q5026,0)))</f>
        <v/>
      </c>
      <c r="X5026" s="19" t="str">
        <f aca="false">IF(COUNT(N5026:Q5026)&lt;2,"",SMALL(N5026:Q5026,2))</f>
        <v/>
      </c>
      <c r="Y5026" s="26" t="str">
        <f aca="false">IF(OR(V5026="",M5026=0),"",V5026/M5026-1)</f>
        <v/>
      </c>
      <c r="Z5026" s="26" t="str">
        <f aca="false">IF(OR(V5026="",L5026=""),"",V5026/(L5026*E5026)-1)</f>
        <v/>
      </c>
      <c r="AA5026" s="16" t="str">
        <f aca="false">IF(V5026="","SEM OFERTA",IF(OR(Y5026&gt;Premissas!$B$11,Y5026&lt;Premissas!$B$12),"VERIFICAR - UNIDADE/EMBALAGEM",IF(Y5026&gt;Premissas!$B$6,"NÃO COMPRAR - REAJUSTE &gt;5%","COMPRAR")))</f>
        <v>SEM OFERTA</v>
      </c>
      <c r="AB5026" s="18" t="str">
        <f aca="false">IF(W5026="DIMEC",S5026,IF(W5026="MEDCENTRO",U5026,""))</f>
        <v/>
      </c>
      <c r="AC5026" s="18" t="n">
        <f aca="false">IF(AA5026&lt;&gt;"COMPRAR",0,IF(AB5026="",I5026,MIN(I5026,AB5026)))</f>
        <v>0</v>
      </c>
      <c r="AD5026" s="19" t="n">
        <f aca="false">IF(AC5026&gt;0,AC5026*V5026,0)</f>
        <v>0</v>
      </c>
      <c r="AE5026" s="19" t="n">
        <f aca="false">IF(AC5026&gt;0,(M5026-V5026)*AC5026,0)</f>
        <v>0</v>
      </c>
      <c r="AF5026" s="16" t="str">
        <f aca="false">IF(AA5026&lt;&gt;"COMPRAR","",IF(AB5026="",IF(X5026="","",IF(X5026-V5026&lt;0.01,"EMPATE TÉCNICO","")),IF(AB5026&lt;I5026,"ESTOQUE INSUFICIENTE",IF(X5026="","",IF(X5026-V5026&lt;0.01,"EMPATE TÉCNICO","")))))</f>
        <v/>
      </c>
      <c r="AG5026" s="16" t="s">
        <v>547</v>
      </c>
      <c r="AH5026" s="16" t="s">
        <v>2074</v>
      </c>
    </row>
    <row r="5027" customFormat="false" ht="15" hidden="false" customHeight="false" outlineLevel="0" collapsed="false">
      <c r="A5027" s="16" t="s">
        <v>15539</v>
      </c>
      <c r="B5027" s="17" t="s">
        <v>15540</v>
      </c>
      <c r="C5027" s="16" t="s">
        <v>15541</v>
      </c>
      <c r="D5027" s="16" t="s">
        <v>15067</v>
      </c>
      <c r="E5027" s="18" t="n">
        <v>1</v>
      </c>
      <c r="F5027" s="16" t="s">
        <v>41</v>
      </c>
      <c r="G5027" s="18" t="n">
        <v>1</v>
      </c>
      <c r="H5027" s="16" t="n">
        <v>1.5</v>
      </c>
      <c r="I5027" s="18" t="n">
        <v>3</v>
      </c>
      <c r="J5027" s="19" t="n">
        <v>52.81</v>
      </c>
      <c r="K5027" s="19" t="n">
        <v>52.81</v>
      </c>
      <c r="L5027" s="19" t="n">
        <v>52.81</v>
      </c>
      <c r="M5027" s="19" t="n">
        <f aca="false">IF(J5027&gt;0,J5027,K5027)*E5027</f>
        <v>52.81</v>
      </c>
      <c r="N5027" s="20"/>
      <c r="O5027" s="21" t="str">
        <f aca="false">IF(R5027="","",ROUND(R5027*(1-Premissas!$B$4),4))</f>
        <v/>
      </c>
      <c r="P5027" s="22"/>
      <c r="Q5027" s="22"/>
      <c r="R5027" s="23"/>
      <c r="S5027" s="24"/>
      <c r="T5027" s="24"/>
      <c r="U5027" s="25"/>
      <c r="V5027" s="19" t="str">
        <f aca="false">IF(COUNT(N5027:Q5027)=0,"",MIN(N5027:Q5027))</f>
        <v/>
      </c>
      <c r="W5027" s="16" t="str">
        <f aca="false">IF(V5027="","",INDEX($N$4:$Q$4,MATCH(V5027,N5027:Q5027,0)))</f>
        <v/>
      </c>
      <c r="X5027" s="19" t="str">
        <f aca="false">IF(COUNT(N5027:Q5027)&lt;2,"",SMALL(N5027:Q5027,2))</f>
        <v/>
      </c>
      <c r="Y5027" s="26" t="str">
        <f aca="false">IF(OR(V5027="",M5027=0),"",V5027/M5027-1)</f>
        <v/>
      </c>
      <c r="Z5027" s="26" t="str">
        <f aca="false">IF(OR(V5027="",L5027=""),"",V5027/(L5027*E5027)-1)</f>
        <v/>
      </c>
      <c r="AA5027" s="16" t="str">
        <f aca="false">IF(V5027="","SEM OFERTA",IF(OR(Y5027&gt;Premissas!$B$11,Y5027&lt;Premissas!$B$12),"VERIFICAR - UNIDADE/EMBALAGEM",IF(Y5027&gt;Premissas!$B$6,"NÃO COMPRAR - REAJUSTE &gt;5%","COMPRAR")))</f>
        <v>SEM OFERTA</v>
      </c>
      <c r="AB5027" s="18" t="str">
        <f aca="false">IF(W5027="DIMEC",S5027,IF(W5027="MEDCENTRO",U5027,""))</f>
        <v/>
      </c>
      <c r="AC5027" s="18" t="n">
        <f aca="false">IF(AA5027&lt;&gt;"COMPRAR",0,IF(AB5027="",I5027,MIN(I5027,AB5027)))</f>
        <v>0</v>
      </c>
      <c r="AD5027" s="19" t="n">
        <f aca="false">IF(AC5027&gt;0,AC5027*V5027,0)</f>
        <v>0</v>
      </c>
      <c r="AE5027" s="19" t="n">
        <f aca="false">IF(AC5027&gt;0,(M5027-V5027)*AC5027,0)</f>
        <v>0</v>
      </c>
      <c r="AF5027" s="16" t="str">
        <f aca="false">IF(AA5027&lt;&gt;"COMPRAR","",IF(AB5027="",IF(X5027="","",IF(X5027-V5027&lt;0.01,"EMPATE TÉCNICO","")),IF(AB5027&lt;I5027,"ESTOQUE INSUFICIENTE",IF(X5027="","",IF(X5027-V5027&lt;0.01,"EMPATE TÉCNICO","")))))</f>
        <v/>
      </c>
      <c r="AG5027" s="16" t="s">
        <v>547</v>
      </c>
      <c r="AH5027" s="16" t="s">
        <v>2074</v>
      </c>
    </row>
    <row r="5028" customFormat="false" ht="15" hidden="false" customHeight="false" outlineLevel="0" collapsed="false">
      <c r="A5028" s="16" t="s">
        <v>15542</v>
      </c>
      <c r="B5028" s="17" t="s">
        <v>15543</v>
      </c>
      <c r="C5028" s="16" t="s">
        <v>15544</v>
      </c>
      <c r="D5028" s="16" t="s">
        <v>13715</v>
      </c>
      <c r="E5028" s="18" t="n">
        <v>1</v>
      </c>
      <c r="F5028" s="16" t="s">
        <v>41</v>
      </c>
      <c r="G5028" s="18" t="n">
        <v>1</v>
      </c>
      <c r="H5028" s="16" t="n">
        <v>2.1</v>
      </c>
      <c r="I5028" s="18" t="n">
        <v>5</v>
      </c>
      <c r="J5028" s="19" t="n">
        <v>36.34</v>
      </c>
      <c r="K5028" s="19" t="n">
        <v>36.34</v>
      </c>
      <c r="L5028" s="19" t="n">
        <v>36.34</v>
      </c>
      <c r="M5028" s="19" t="n">
        <f aca="false">IF(J5028&gt;0,J5028,K5028)*E5028</f>
        <v>36.34</v>
      </c>
      <c r="N5028" s="20"/>
      <c r="O5028" s="21" t="str">
        <f aca="false">IF(R5028="","",ROUND(R5028*(1-Premissas!$B$4),4))</f>
        <v/>
      </c>
      <c r="P5028" s="22"/>
      <c r="Q5028" s="22"/>
      <c r="R5028" s="23"/>
      <c r="S5028" s="24"/>
      <c r="T5028" s="24"/>
      <c r="U5028" s="25"/>
      <c r="V5028" s="19" t="str">
        <f aca="false">IF(COUNT(N5028:Q5028)=0,"",MIN(N5028:Q5028))</f>
        <v/>
      </c>
      <c r="W5028" s="16" t="str">
        <f aca="false">IF(V5028="","",INDEX($N$4:$Q$4,MATCH(V5028,N5028:Q5028,0)))</f>
        <v/>
      </c>
      <c r="X5028" s="19" t="str">
        <f aca="false">IF(COUNT(N5028:Q5028)&lt;2,"",SMALL(N5028:Q5028,2))</f>
        <v/>
      </c>
      <c r="Y5028" s="26" t="str">
        <f aca="false">IF(OR(V5028="",M5028=0),"",V5028/M5028-1)</f>
        <v/>
      </c>
      <c r="Z5028" s="26" t="str">
        <f aca="false">IF(OR(V5028="",L5028=""),"",V5028/(L5028*E5028)-1)</f>
        <v/>
      </c>
      <c r="AA5028" s="16" t="str">
        <f aca="false">IF(V5028="","SEM OFERTA",IF(OR(Y5028&gt;Premissas!$B$11,Y5028&lt;Premissas!$B$12),"VERIFICAR - UNIDADE/EMBALAGEM",IF(Y5028&gt;Premissas!$B$6,"NÃO COMPRAR - REAJUSTE &gt;5%","COMPRAR")))</f>
        <v>SEM OFERTA</v>
      </c>
      <c r="AB5028" s="18" t="str">
        <f aca="false">IF(W5028="DIMEC",S5028,IF(W5028="MEDCENTRO",U5028,""))</f>
        <v/>
      </c>
      <c r="AC5028" s="18" t="n">
        <f aca="false">IF(AA5028&lt;&gt;"COMPRAR",0,IF(AB5028="",I5028,MIN(I5028,AB5028)))</f>
        <v>0</v>
      </c>
      <c r="AD5028" s="19" t="n">
        <f aca="false">IF(AC5028&gt;0,AC5028*V5028,0)</f>
        <v>0</v>
      </c>
      <c r="AE5028" s="19" t="n">
        <f aca="false">IF(AC5028&gt;0,(M5028-V5028)*AC5028,0)</f>
        <v>0</v>
      </c>
      <c r="AF5028" s="16" t="str">
        <f aca="false">IF(AA5028&lt;&gt;"COMPRAR","",IF(AB5028="",IF(X5028="","",IF(X5028-V5028&lt;0.01,"EMPATE TÉCNICO","")),IF(AB5028&lt;I5028,"ESTOQUE INSUFICIENTE",IF(X5028="","",IF(X5028-V5028&lt;0.01,"EMPATE TÉCNICO","")))))</f>
        <v/>
      </c>
      <c r="AG5028" s="16" t="s">
        <v>547</v>
      </c>
      <c r="AH5028" s="16" t="s">
        <v>2074</v>
      </c>
    </row>
    <row r="5029" customFormat="false" ht="15" hidden="false" customHeight="false" outlineLevel="0" collapsed="false">
      <c r="A5029" s="16" t="s">
        <v>15545</v>
      </c>
      <c r="B5029" s="17" t="s">
        <v>15546</v>
      </c>
      <c r="C5029" s="16" t="s">
        <v>15547</v>
      </c>
      <c r="D5029" s="16" t="s">
        <v>3920</v>
      </c>
      <c r="E5029" s="18" t="n">
        <v>1</v>
      </c>
      <c r="F5029" s="16" t="s">
        <v>41</v>
      </c>
      <c r="G5029" s="18" t="n">
        <v>2</v>
      </c>
      <c r="H5029" s="16" t="n">
        <v>5.4</v>
      </c>
      <c r="I5029" s="18" t="n">
        <v>12</v>
      </c>
      <c r="J5029" s="19" t="n">
        <v>38.38</v>
      </c>
      <c r="K5029" s="19" t="n">
        <v>38.38</v>
      </c>
      <c r="L5029" s="19" t="n">
        <v>38.38</v>
      </c>
      <c r="M5029" s="19" t="n">
        <f aca="false">IF(J5029&gt;0,J5029,K5029)*E5029</f>
        <v>38.38</v>
      </c>
      <c r="N5029" s="20"/>
      <c r="O5029" s="21" t="str">
        <f aca="false">IF(R5029="","",ROUND(R5029*(1-Premissas!$B$4),4))</f>
        <v/>
      </c>
      <c r="P5029" s="22"/>
      <c r="Q5029" s="22"/>
      <c r="R5029" s="23"/>
      <c r="S5029" s="24"/>
      <c r="T5029" s="24"/>
      <c r="U5029" s="25"/>
      <c r="V5029" s="19" t="str">
        <f aca="false">IF(COUNT(N5029:Q5029)=0,"",MIN(N5029:Q5029))</f>
        <v/>
      </c>
      <c r="W5029" s="16" t="str">
        <f aca="false">IF(V5029="","",INDEX($N$4:$Q$4,MATCH(V5029,N5029:Q5029,0)))</f>
        <v/>
      </c>
      <c r="X5029" s="19" t="str">
        <f aca="false">IF(COUNT(N5029:Q5029)&lt;2,"",SMALL(N5029:Q5029,2))</f>
        <v/>
      </c>
      <c r="Y5029" s="26" t="str">
        <f aca="false">IF(OR(V5029="",M5029=0),"",V5029/M5029-1)</f>
        <v/>
      </c>
      <c r="Z5029" s="26" t="str">
        <f aca="false">IF(OR(V5029="",L5029=""),"",V5029/(L5029*E5029)-1)</f>
        <v/>
      </c>
      <c r="AA5029" s="16" t="str">
        <f aca="false">IF(V5029="","SEM OFERTA",IF(OR(Y5029&gt;Premissas!$B$11,Y5029&lt;Premissas!$B$12),"VERIFICAR - UNIDADE/EMBALAGEM",IF(Y5029&gt;Premissas!$B$6,"NÃO COMPRAR - REAJUSTE &gt;5%","COMPRAR")))</f>
        <v>SEM OFERTA</v>
      </c>
      <c r="AB5029" s="18" t="str">
        <f aca="false">IF(W5029="DIMEC",S5029,IF(W5029="MEDCENTRO",U5029,""))</f>
        <v/>
      </c>
      <c r="AC5029" s="18" t="n">
        <f aca="false">IF(AA5029&lt;&gt;"COMPRAR",0,IF(AB5029="",I5029,MIN(I5029,AB5029)))</f>
        <v>0</v>
      </c>
      <c r="AD5029" s="19" t="n">
        <f aca="false">IF(AC5029&gt;0,AC5029*V5029,0)</f>
        <v>0</v>
      </c>
      <c r="AE5029" s="19" t="n">
        <f aca="false">IF(AC5029&gt;0,(M5029-V5029)*AC5029,0)</f>
        <v>0</v>
      </c>
      <c r="AF5029" s="16" t="str">
        <f aca="false">IF(AA5029&lt;&gt;"COMPRAR","",IF(AB5029="",IF(X5029="","",IF(X5029-V5029&lt;0.01,"EMPATE TÉCNICO","")),IF(AB5029&lt;I5029,"ESTOQUE INSUFICIENTE",IF(X5029="","",IF(X5029-V5029&lt;0.01,"EMPATE TÉCNICO","")))))</f>
        <v/>
      </c>
      <c r="AG5029" s="16" t="s">
        <v>547</v>
      </c>
      <c r="AH5029" s="16" t="s">
        <v>2074</v>
      </c>
    </row>
    <row r="5030" customFormat="false" ht="15" hidden="false" customHeight="false" outlineLevel="0" collapsed="false">
      <c r="A5030" s="16" t="s">
        <v>15548</v>
      </c>
      <c r="B5030" s="17" t="s">
        <v>15549</v>
      </c>
      <c r="C5030" s="16" t="s">
        <v>15550</v>
      </c>
      <c r="D5030" s="16" t="s">
        <v>3920</v>
      </c>
      <c r="E5030" s="18" t="n">
        <v>1</v>
      </c>
      <c r="F5030" s="16" t="s">
        <v>41</v>
      </c>
      <c r="G5030" s="18" t="n">
        <v>10</v>
      </c>
      <c r="H5030" s="16" t="n">
        <v>5.5</v>
      </c>
      <c r="I5030" s="18" t="n">
        <v>4</v>
      </c>
      <c r="J5030" s="19" t="n">
        <v>15.16</v>
      </c>
      <c r="K5030" s="19" t="n">
        <v>15.16</v>
      </c>
      <c r="L5030" s="19" t="n">
        <v>13.7771</v>
      </c>
      <c r="M5030" s="19" t="n">
        <f aca="false">IF(J5030&gt;0,J5030,K5030)*E5030</f>
        <v>15.16</v>
      </c>
      <c r="N5030" s="20"/>
      <c r="O5030" s="21" t="str">
        <f aca="false">IF(R5030="","",ROUND(R5030*(1-Premissas!$B$4),4))</f>
        <v/>
      </c>
      <c r="P5030" s="22"/>
      <c r="Q5030" s="22"/>
      <c r="R5030" s="23"/>
      <c r="S5030" s="24"/>
      <c r="T5030" s="24"/>
      <c r="U5030" s="25"/>
      <c r="V5030" s="19" t="str">
        <f aca="false">IF(COUNT(N5030:Q5030)=0,"",MIN(N5030:Q5030))</f>
        <v/>
      </c>
      <c r="W5030" s="16" t="str">
        <f aca="false">IF(V5030="","",INDEX($N$4:$Q$4,MATCH(V5030,N5030:Q5030,0)))</f>
        <v/>
      </c>
      <c r="X5030" s="19" t="str">
        <f aca="false">IF(COUNT(N5030:Q5030)&lt;2,"",SMALL(N5030:Q5030,2))</f>
        <v/>
      </c>
      <c r="Y5030" s="26" t="str">
        <f aca="false">IF(OR(V5030="",M5030=0),"",V5030/M5030-1)</f>
        <v/>
      </c>
      <c r="Z5030" s="26" t="str">
        <f aca="false">IF(OR(V5030="",L5030=""),"",V5030/(L5030*E5030)-1)</f>
        <v/>
      </c>
      <c r="AA5030" s="16" t="str">
        <f aca="false">IF(V5030="","SEM OFERTA",IF(OR(Y5030&gt;Premissas!$B$11,Y5030&lt;Premissas!$B$12),"VERIFICAR - UNIDADE/EMBALAGEM",IF(Y5030&gt;Premissas!$B$6,"NÃO COMPRAR - REAJUSTE &gt;5%","COMPRAR")))</f>
        <v>SEM OFERTA</v>
      </c>
      <c r="AB5030" s="18" t="str">
        <f aca="false">IF(W5030="DIMEC",S5030,IF(W5030="MEDCENTRO",U5030,""))</f>
        <v/>
      </c>
      <c r="AC5030" s="18" t="n">
        <f aca="false">IF(AA5030&lt;&gt;"COMPRAR",0,IF(AB5030="",I5030,MIN(I5030,AB5030)))</f>
        <v>0</v>
      </c>
      <c r="AD5030" s="19" t="n">
        <f aca="false">IF(AC5030&gt;0,AC5030*V5030,0)</f>
        <v>0</v>
      </c>
      <c r="AE5030" s="19" t="n">
        <f aca="false">IF(AC5030&gt;0,(M5030-V5030)*AC5030,0)</f>
        <v>0</v>
      </c>
      <c r="AF5030" s="16" t="str">
        <f aca="false">IF(AA5030&lt;&gt;"COMPRAR","",IF(AB5030="",IF(X5030="","",IF(X5030-V5030&lt;0.01,"EMPATE TÉCNICO","")),IF(AB5030&lt;I5030,"ESTOQUE INSUFICIENTE",IF(X5030="","",IF(X5030-V5030&lt;0.01,"EMPATE TÉCNICO","")))))</f>
        <v/>
      </c>
      <c r="AG5030" s="16" t="s">
        <v>328</v>
      </c>
      <c r="AH5030" s="16" t="s">
        <v>2074</v>
      </c>
    </row>
    <row r="5031" customFormat="false" ht="15" hidden="false" customHeight="false" outlineLevel="0" collapsed="false">
      <c r="A5031" s="16" t="s">
        <v>15551</v>
      </c>
      <c r="B5031" s="17" t="s">
        <v>15552</v>
      </c>
      <c r="C5031" s="16" t="s">
        <v>15553</v>
      </c>
      <c r="D5031" s="16" t="s">
        <v>3920</v>
      </c>
      <c r="E5031" s="18" t="n">
        <v>1</v>
      </c>
      <c r="F5031" s="16" t="s">
        <v>41</v>
      </c>
      <c r="G5031" s="18" t="n">
        <v>6</v>
      </c>
      <c r="H5031" s="16" t="n">
        <v>3.6</v>
      </c>
      <c r="I5031" s="18" t="n">
        <v>4</v>
      </c>
      <c r="J5031" s="19" t="n">
        <v>19.2825</v>
      </c>
      <c r="K5031" s="19" t="n">
        <v>19.2825</v>
      </c>
      <c r="L5031" s="19" t="n">
        <v>19.2825</v>
      </c>
      <c r="M5031" s="19" t="n">
        <f aca="false">IF(J5031&gt;0,J5031,K5031)*E5031</f>
        <v>19.2825</v>
      </c>
      <c r="N5031" s="20"/>
      <c r="O5031" s="21" t="str">
        <f aca="false">IF(R5031="","",ROUND(R5031*(1-Premissas!$B$4),4))</f>
        <v/>
      </c>
      <c r="P5031" s="22"/>
      <c r="Q5031" s="22"/>
      <c r="R5031" s="23"/>
      <c r="S5031" s="24"/>
      <c r="T5031" s="24"/>
      <c r="U5031" s="25"/>
      <c r="V5031" s="19" t="str">
        <f aca="false">IF(COUNT(N5031:Q5031)=0,"",MIN(N5031:Q5031))</f>
        <v/>
      </c>
      <c r="W5031" s="16" t="str">
        <f aca="false">IF(V5031="","",INDEX($N$4:$Q$4,MATCH(V5031,N5031:Q5031,0)))</f>
        <v/>
      </c>
      <c r="X5031" s="19" t="str">
        <f aca="false">IF(COUNT(N5031:Q5031)&lt;2,"",SMALL(N5031:Q5031,2))</f>
        <v/>
      </c>
      <c r="Y5031" s="26" t="str">
        <f aca="false">IF(OR(V5031="",M5031=0),"",V5031/M5031-1)</f>
        <v/>
      </c>
      <c r="Z5031" s="26" t="str">
        <f aca="false">IF(OR(V5031="",L5031=""),"",V5031/(L5031*E5031)-1)</f>
        <v/>
      </c>
      <c r="AA5031" s="16" t="str">
        <f aca="false">IF(V5031="","SEM OFERTA",IF(OR(Y5031&gt;Premissas!$B$11,Y5031&lt;Premissas!$B$12),"VERIFICAR - UNIDADE/EMBALAGEM",IF(Y5031&gt;Premissas!$B$6,"NÃO COMPRAR - REAJUSTE &gt;5%","COMPRAR")))</f>
        <v>SEM OFERTA</v>
      </c>
      <c r="AB5031" s="18" t="str">
        <f aca="false">IF(W5031="DIMEC",S5031,IF(W5031="MEDCENTRO",U5031,""))</f>
        <v/>
      </c>
      <c r="AC5031" s="18" t="n">
        <f aca="false">IF(AA5031&lt;&gt;"COMPRAR",0,IF(AB5031="",I5031,MIN(I5031,AB5031)))</f>
        <v>0</v>
      </c>
      <c r="AD5031" s="19" t="n">
        <f aca="false">IF(AC5031&gt;0,AC5031*V5031,0)</f>
        <v>0</v>
      </c>
      <c r="AE5031" s="19" t="n">
        <f aca="false">IF(AC5031&gt;0,(M5031-V5031)*AC5031,0)</f>
        <v>0</v>
      </c>
      <c r="AF5031" s="16" t="str">
        <f aca="false">IF(AA5031&lt;&gt;"COMPRAR","",IF(AB5031="",IF(X5031="","",IF(X5031-V5031&lt;0.01,"EMPATE TÉCNICO","")),IF(AB5031&lt;I5031,"ESTOQUE INSUFICIENTE",IF(X5031="","",IF(X5031-V5031&lt;0.01,"EMPATE TÉCNICO","")))))</f>
        <v/>
      </c>
      <c r="AG5031" s="16" t="s">
        <v>328</v>
      </c>
      <c r="AH5031" s="16" t="s">
        <v>2074</v>
      </c>
    </row>
    <row r="5032" customFormat="false" ht="15" hidden="false" customHeight="false" outlineLevel="0" collapsed="false">
      <c r="A5032" s="16" t="s">
        <v>15554</v>
      </c>
      <c r="B5032" s="17" t="s">
        <v>15555</v>
      </c>
      <c r="C5032" s="16" t="s">
        <v>15556</v>
      </c>
      <c r="D5032" s="16" t="s">
        <v>13534</v>
      </c>
      <c r="E5032" s="18" t="n">
        <v>1</v>
      </c>
      <c r="F5032" s="16" t="s">
        <v>41</v>
      </c>
      <c r="G5032" s="18" t="n">
        <v>4</v>
      </c>
      <c r="H5032" s="16" t="n">
        <v>1.7</v>
      </c>
      <c r="I5032" s="18" t="n">
        <v>1</v>
      </c>
      <c r="J5032" s="19" t="n">
        <v>32.85</v>
      </c>
      <c r="K5032" s="19" t="n">
        <v>32.85</v>
      </c>
      <c r="L5032" s="19" t="n">
        <v>32.62</v>
      </c>
      <c r="M5032" s="19" t="n">
        <f aca="false">IF(J5032&gt;0,J5032,K5032)*E5032</f>
        <v>32.85</v>
      </c>
      <c r="N5032" s="20"/>
      <c r="O5032" s="21" t="str">
        <f aca="false">IF(R5032="","",ROUND(R5032*(1-Premissas!$B$4),4))</f>
        <v/>
      </c>
      <c r="P5032" s="22"/>
      <c r="Q5032" s="22"/>
      <c r="R5032" s="23"/>
      <c r="S5032" s="24"/>
      <c r="T5032" s="24"/>
      <c r="U5032" s="25"/>
      <c r="V5032" s="19" t="str">
        <f aca="false">IF(COUNT(N5032:Q5032)=0,"",MIN(N5032:Q5032))</f>
        <v/>
      </c>
      <c r="W5032" s="16" t="str">
        <f aca="false">IF(V5032="","",INDEX($N$4:$Q$4,MATCH(V5032,N5032:Q5032,0)))</f>
        <v/>
      </c>
      <c r="X5032" s="19" t="str">
        <f aca="false">IF(COUNT(N5032:Q5032)&lt;2,"",SMALL(N5032:Q5032,2))</f>
        <v/>
      </c>
      <c r="Y5032" s="26" t="str">
        <f aca="false">IF(OR(V5032="",M5032=0),"",V5032/M5032-1)</f>
        <v/>
      </c>
      <c r="Z5032" s="26" t="str">
        <f aca="false">IF(OR(V5032="",L5032=""),"",V5032/(L5032*E5032)-1)</f>
        <v/>
      </c>
      <c r="AA5032" s="16" t="str">
        <f aca="false">IF(V5032="","SEM OFERTA",IF(OR(Y5032&gt;Premissas!$B$11,Y5032&lt;Premissas!$B$12),"VERIFICAR - UNIDADE/EMBALAGEM",IF(Y5032&gt;Premissas!$B$6,"NÃO COMPRAR - REAJUSTE &gt;5%","COMPRAR")))</f>
        <v>SEM OFERTA</v>
      </c>
      <c r="AB5032" s="18" t="str">
        <f aca="false">IF(W5032="DIMEC",S5032,IF(W5032="MEDCENTRO",U5032,""))</f>
        <v/>
      </c>
      <c r="AC5032" s="18" t="n">
        <f aca="false">IF(AA5032&lt;&gt;"COMPRAR",0,IF(AB5032="",I5032,MIN(I5032,AB5032)))</f>
        <v>0</v>
      </c>
      <c r="AD5032" s="19" t="n">
        <f aca="false">IF(AC5032&gt;0,AC5032*V5032,0)</f>
        <v>0</v>
      </c>
      <c r="AE5032" s="19" t="n">
        <f aca="false">IF(AC5032&gt;0,(M5032-V5032)*AC5032,0)</f>
        <v>0</v>
      </c>
      <c r="AF5032" s="16" t="str">
        <f aca="false">IF(AA5032&lt;&gt;"COMPRAR","",IF(AB5032="",IF(X5032="","",IF(X5032-V5032&lt;0.01,"EMPATE TÉCNICO","")),IF(AB5032&lt;I5032,"ESTOQUE INSUFICIENTE",IF(X5032="","",IF(X5032-V5032&lt;0.01,"EMPATE TÉCNICO","")))))</f>
        <v/>
      </c>
      <c r="AG5032" s="16" t="s">
        <v>547</v>
      </c>
      <c r="AH5032" s="16" t="s">
        <v>2074</v>
      </c>
    </row>
    <row r="5033" customFormat="false" ht="15" hidden="false" customHeight="false" outlineLevel="0" collapsed="false">
      <c r="A5033" s="16" t="s">
        <v>15557</v>
      </c>
      <c r="B5033" s="17" t="s">
        <v>15558</v>
      </c>
      <c r="C5033" s="16" t="s">
        <v>15559</v>
      </c>
      <c r="D5033" s="16" t="s">
        <v>15560</v>
      </c>
      <c r="E5033" s="18" t="n">
        <v>1</v>
      </c>
      <c r="F5033" s="16" t="s">
        <v>42</v>
      </c>
      <c r="G5033" s="18" t="n">
        <v>4</v>
      </c>
      <c r="H5033" s="16" t="n">
        <v>3.2</v>
      </c>
      <c r="I5033" s="18" t="n">
        <v>5</v>
      </c>
      <c r="J5033" s="19" t="n">
        <v>15.4875</v>
      </c>
      <c r="K5033" s="19" t="n">
        <v>15.4875</v>
      </c>
      <c r="L5033" s="19" t="n">
        <v>15.4875</v>
      </c>
      <c r="M5033" s="19" t="n">
        <f aca="false">IF(J5033&gt;0,J5033,K5033)*E5033</f>
        <v>15.4875</v>
      </c>
      <c r="N5033" s="20"/>
      <c r="O5033" s="21" t="str">
        <f aca="false">IF(R5033="","",ROUND(R5033*(1-Premissas!$B$4),4))</f>
        <v/>
      </c>
      <c r="P5033" s="22"/>
      <c r="Q5033" s="22"/>
      <c r="R5033" s="23"/>
      <c r="S5033" s="24"/>
      <c r="T5033" s="24"/>
      <c r="U5033" s="25"/>
      <c r="V5033" s="19" t="str">
        <f aca="false">IF(COUNT(N5033:Q5033)=0,"",MIN(N5033:Q5033))</f>
        <v/>
      </c>
      <c r="W5033" s="16" t="str">
        <f aca="false">IF(V5033="","",INDEX($N$4:$Q$4,MATCH(V5033,N5033:Q5033,0)))</f>
        <v/>
      </c>
      <c r="X5033" s="19" t="str">
        <f aca="false">IF(COUNT(N5033:Q5033)&lt;2,"",SMALL(N5033:Q5033,2))</f>
        <v/>
      </c>
      <c r="Y5033" s="26" t="str">
        <f aca="false">IF(OR(V5033="",M5033=0),"",V5033/M5033-1)</f>
        <v/>
      </c>
      <c r="Z5033" s="26" t="str">
        <f aca="false">IF(OR(V5033="",L5033=""),"",V5033/(L5033*E5033)-1)</f>
        <v/>
      </c>
      <c r="AA5033" s="16" t="str">
        <f aca="false">IF(V5033="","SEM OFERTA",IF(OR(Y5033&gt;Premissas!$B$11,Y5033&lt;Premissas!$B$12),"VERIFICAR - UNIDADE/EMBALAGEM",IF(Y5033&gt;Premissas!$B$6,"NÃO COMPRAR - REAJUSTE &gt;5%","COMPRAR")))</f>
        <v>SEM OFERTA</v>
      </c>
      <c r="AB5033" s="18" t="str">
        <f aca="false">IF(W5033="DIMEC",S5033,IF(W5033="MEDCENTRO",U5033,""))</f>
        <v/>
      </c>
      <c r="AC5033" s="18" t="n">
        <f aca="false">IF(AA5033&lt;&gt;"COMPRAR",0,IF(AB5033="",I5033,MIN(I5033,AB5033)))</f>
        <v>0</v>
      </c>
      <c r="AD5033" s="19" t="n">
        <f aca="false">IF(AC5033&gt;0,AC5033*V5033,0)</f>
        <v>0</v>
      </c>
      <c r="AE5033" s="19" t="n">
        <f aca="false">IF(AC5033&gt;0,(M5033-V5033)*AC5033,0)</f>
        <v>0</v>
      </c>
      <c r="AF5033" s="16" t="str">
        <f aca="false">IF(AA5033&lt;&gt;"COMPRAR","",IF(AB5033="",IF(X5033="","",IF(X5033-V5033&lt;0.01,"EMPATE TÉCNICO","")),IF(AB5033&lt;I5033,"ESTOQUE INSUFICIENTE",IF(X5033="","",IF(X5033-V5033&lt;0.01,"EMPATE TÉCNICO","")))))</f>
        <v/>
      </c>
      <c r="AG5033" s="16" t="s">
        <v>547</v>
      </c>
      <c r="AH5033" s="16" t="s">
        <v>2074</v>
      </c>
    </row>
    <row r="5034" customFormat="false" ht="15" hidden="false" customHeight="false" outlineLevel="0" collapsed="false">
      <c r="A5034" s="16" t="s">
        <v>15561</v>
      </c>
      <c r="B5034" s="17" t="s">
        <v>15562</v>
      </c>
      <c r="C5034" s="16" t="s">
        <v>15563</v>
      </c>
      <c r="D5034" s="16" t="s">
        <v>13440</v>
      </c>
      <c r="E5034" s="18" t="n">
        <v>1</v>
      </c>
      <c r="F5034" s="16" t="s">
        <v>41</v>
      </c>
      <c r="G5034" s="18" t="n">
        <v>2</v>
      </c>
      <c r="H5034" s="16" t="n">
        <v>4.3</v>
      </c>
      <c r="I5034" s="18" t="n">
        <v>10</v>
      </c>
      <c r="J5034" s="19" t="n">
        <v>18.385</v>
      </c>
      <c r="K5034" s="19" t="n">
        <v>18.385</v>
      </c>
      <c r="L5034" s="19" t="n">
        <v>17.59</v>
      </c>
      <c r="M5034" s="19" t="n">
        <f aca="false">IF(J5034&gt;0,J5034,K5034)*E5034</f>
        <v>18.385</v>
      </c>
      <c r="N5034" s="20"/>
      <c r="O5034" s="21" t="str">
        <f aca="false">IF(R5034="","",ROUND(R5034*(1-Premissas!$B$4),4))</f>
        <v/>
      </c>
      <c r="P5034" s="22"/>
      <c r="Q5034" s="22"/>
      <c r="R5034" s="23"/>
      <c r="S5034" s="24"/>
      <c r="T5034" s="24"/>
      <c r="U5034" s="25"/>
      <c r="V5034" s="19" t="str">
        <f aca="false">IF(COUNT(N5034:Q5034)=0,"",MIN(N5034:Q5034))</f>
        <v/>
      </c>
      <c r="W5034" s="16" t="str">
        <f aca="false">IF(V5034="","",INDEX($N$4:$Q$4,MATCH(V5034,N5034:Q5034,0)))</f>
        <v/>
      </c>
      <c r="X5034" s="19" t="str">
        <f aca="false">IF(COUNT(N5034:Q5034)&lt;2,"",SMALL(N5034:Q5034,2))</f>
        <v/>
      </c>
      <c r="Y5034" s="26" t="str">
        <f aca="false">IF(OR(V5034="",M5034=0),"",V5034/M5034-1)</f>
        <v/>
      </c>
      <c r="Z5034" s="26" t="str">
        <f aca="false">IF(OR(V5034="",L5034=""),"",V5034/(L5034*E5034)-1)</f>
        <v/>
      </c>
      <c r="AA5034" s="16" t="str">
        <f aca="false">IF(V5034="","SEM OFERTA",IF(OR(Y5034&gt;Premissas!$B$11,Y5034&lt;Premissas!$B$12),"VERIFICAR - UNIDADE/EMBALAGEM",IF(Y5034&gt;Premissas!$B$6,"NÃO COMPRAR - REAJUSTE &gt;5%","COMPRAR")))</f>
        <v>SEM OFERTA</v>
      </c>
      <c r="AB5034" s="18" t="str">
        <f aca="false">IF(W5034="DIMEC",S5034,IF(W5034="MEDCENTRO",U5034,""))</f>
        <v/>
      </c>
      <c r="AC5034" s="18" t="n">
        <f aca="false">IF(AA5034&lt;&gt;"COMPRAR",0,IF(AB5034="",I5034,MIN(I5034,AB5034)))</f>
        <v>0</v>
      </c>
      <c r="AD5034" s="19" t="n">
        <f aca="false">IF(AC5034&gt;0,AC5034*V5034,0)</f>
        <v>0</v>
      </c>
      <c r="AE5034" s="19" t="n">
        <f aca="false">IF(AC5034&gt;0,(M5034-V5034)*AC5034,0)</f>
        <v>0</v>
      </c>
      <c r="AF5034" s="16" t="str">
        <f aca="false">IF(AA5034&lt;&gt;"COMPRAR","",IF(AB5034="",IF(X5034="","",IF(X5034-V5034&lt;0.01,"EMPATE TÉCNICO","")),IF(AB5034&lt;I5034,"ESTOQUE INSUFICIENTE",IF(X5034="","",IF(X5034-V5034&lt;0.01,"EMPATE TÉCNICO","")))))</f>
        <v/>
      </c>
      <c r="AG5034" s="16" t="s">
        <v>547</v>
      </c>
      <c r="AH5034" s="16" t="s">
        <v>2074</v>
      </c>
    </row>
    <row r="5035" customFormat="false" ht="15" hidden="false" customHeight="false" outlineLevel="0" collapsed="false">
      <c r="A5035" s="16" t="s">
        <v>15564</v>
      </c>
      <c r="B5035" s="17" t="s">
        <v>15565</v>
      </c>
      <c r="C5035" s="16" t="s">
        <v>15566</v>
      </c>
      <c r="D5035" s="16" t="s">
        <v>14504</v>
      </c>
      <c r="E5035" s="18" t="n">
        <v>1</v>
      </c>
      <c r="F5035" s="16" t="s">
        <v>41</v>
      </c>
      <c r="G5035" s="18" t="n">
        <v>0</v>
      </c>
      <c r="H5035" s="16" t="n">
        <v>3.2</v>
      </c>
      <c r="I5035" s="18" t="n">
        <v>9</v>
      </c>
      <c r="J5035" s="19" t="n">
        <v>39.48</v>
      </c>
      <c r="K5035" s="19" t="n">
        <v>39.48</v>
      </c>
      <c r="L5035" s="19" t="n">
        <v>39.48</v>
      </c>
      <c r="M5035" s="19" t="n">
        <f aca="false">IF(J5035&gt;0,J5035,K5035)*E5035</f>
        <v>39.48</v>
      </c>
      <c r="N5035" s="20"/>
      <c r="O5035" s="21" t="str">
        <f aca="false">IF(R5035="","",ROUND(R5035*(1-Premissas!$B$4),4))</f>
        <v/>
      </c>
      <c r="P5035" s="22"/>
      <c r="Q5035" s="22"/>
      <c r="R5035" s="23"/>
      <c r="S5035" s="24"/>
      <c r="T5035" s="24"/>
      <c r="U5035" s="25"/>
      <c r="V5035" s="19" t="str">
        <f aca="false">IF(COUNT(N5035:Q5035)=0,"",MIN(N5035:Q5035))</f>
        <v/>
      </c>
      <c r="W5035" s="16" t="str">
        <f aca="false">IF(V5035="","",INDEX($N$4:$Q$4,MATCH(V5035,N5035:Q5035,0)))</f>
        <v/>
      </c>
      <c r="X5035" s="19" t="str">
        <f aca="false">IF(COUNT(N5035:Q5035)&lt;2,"",SMALL(N5035:Q5035,2))</f>
        <v/>
      </c>
      <c r="Y5035" s="26" t="str">
        <f aca="false">IF(OR(V5035="",M5035=0),"",V5035/M5035-1)</f>
        <v/>
      </c>
      <c r="Z5035" s="26" t="str">
        <f aca="false">IF(OR(V5035="",L5035=""),"",V5035/(L5035*E5035)-1)</f>
        <v/>
      </c>
      <c r="AA5035" s="16" t="str">
        <f aca="false">IF(V5035="","SEM OFERTA",IF(OR(Y5035&gt;Premissas!$B$11,Y5035&lt;Premissas!$B$12),"VERIFICAR - UNIDADE/EMBALAGEM",IF(Y5035&gt;Premissas!$B$6,"NÃO COMPRAR - REAJUSTE &gt;5%","COMPRAR")))</f>
        <v>SEM OFERTA</v>
      </c>
      <c r="AB5035" s="18" t="str">
        <f aca="false">IF(W5035="DIMEC",S5035,IF(W5035="MEDCENTRO",U5035,""))</f>
        <v/>
      </c>
      <c r="AC5035" s="18" t="n">
        <f aca="false">IF(AA5035&lt;&gt;"COMPRAR",0,IF(AB5035="",I5035,MIN(I5035,AB5035)))</f>
        <v>0</v>
      </c>
      <c r="AD5035" s="19" t="n">
        <f aca="false">IF(AC5035&gt;0,AC5035*V5035,0)</f>
        <v>0</v>
      </c>
      <c r="AE5035" s="19" t="n">
        <f aca="false">IF(AC5035&gt;0,(M5035-V5035)*AC5035,0)</f>
        <v>0</v>
      </c>
      <c r="AF5035" s="16" t="str">
        <f aca="false">IF(AA5035&lt;&gt;"COMPRAR","",IF(AB5035="",IF(X5035="","",IF(X5035-V5035&lt;0.01,"EMPATE TÉCNICO","")),IF(AB5035&lt;I5035,"ESTOQUE INSUFICIENTE",IF(X5035="","",IF(X5035-V5035&lt;0.01,"EMPATE TÉCNICO","")))))</f>
        <v/>
      </c>
      <c r="AG5035" s="16" t="s">
        <v>547</v>
      </c>
      <c r="AH5035" s="16" t="s">
        <v>2074</v>
      </c>
    </row>
    <row r="5036" customFormat="false" ht="15" hidden="false" customHeight="false" outlineLevel="0" collapsed="false">
      <c r="A5036" s="16" t="s">
        <v>15567</v>
      </c>
      <c r="B5036" s="17" t="s">
        <v>15568</v>
      </c>
      <c r="C5036" s="16" t="s">
        <v>15569</v>
      </c>
      <c r="D5036" s="16" t="s">
        <v>13440</v>
      </c>
      <c r="E5036" s="18" t="n">
        <v>1</v>
      </c>
      <c r="F5036" s="16" t="s">
        <v>41</v>
      </c>
      <c r="G5036" s="18" t="n">
        <v>18</v>
      </c>
      <c r="H5036" s="16" t="n">
        <v>9.1</v>
      </c>
      <c r="I5036" s="18" t="n">
        <v>6</v>
      </c>
      <c r="J5036" s="19" t="n">
        <v>17.49</v>
      </c>
      <c r="K5036" s="19" t="n">
        <v>17.49</v>
      </c>
      <c r="L5036" s="19" t="n">
        <v>16.83</v>
      </c>
      <c r="M5036" s="19" t="n">
        <f aca="false">IF(J5036&gt;0,J5036,K5036)*E5036</f>
        <v>17.49</v>
      </c>
      <c r="N5036" s="20"/>
      <c r="O5036" s="21" t="str">
        <f aca="false">IF(R5036="","",ROUND(R5036*(1-Premissas!$B$4),4))</f>
        <v/>
      </c>
      <c r="P5036" s="22"/>
      <c r="Q5036" s="22"/>
      <c r="R5036" s="23"/>
      <c r="S5036" s="24"/>
      <c r="T5036" s="24"/>
      <c r="U5036" s="25"/>
      <c r="V5036" s="19" t="str">
        <f aca="false">IF(COUNT(N5036:Q5036)=0,"",MIN(N5036:Q5036))</f>
        <v/>
      </c>
      <c r="W5036" s="16" t="str">
        <f aca="false">IF(V5036="","",INDEX($N$4:$Q$4,MATCH(V5036,N5036:Q5036,0)))</f>
        <v/>
      </c>
      <c r="X5036" s="19" t="str">
        <f aca="false">IF(COUNT(N5036:Q5036)&lt;2,"",SMALL(N5036:Q5036,2))</f>
        <v/>
      </c>
      <c r="Y5036" s="26" t="str">
        <f aca="false">IF(OR(V5036="",M5036=0),"",V5036/M5036-1)</f>
        <v/>
      </c>
      <c r="Z5036" s="26" t="str">
        <f aca="false">IF(OR(V5036="",L5036=""),"",V5036/(L5036*E5036)-1)</f>
        <v/>
      </c>
      <c r="AA5036" s="16" t="str">
        <f aca="false">IF(V5036="","SEM OFERTA",IF(OR(Y5036&gt;Premissas!$B$11,Y5036&lt;Premissas!$B$12),"VERIFICAR - UNIDADE/EMBALAGEM",IF(Y5036&gt;Premissas!$B$6,"NÃO COMPRAR - REAJUSTE &gt;5%","COMPRAR")))</f>
        <v>SEM OFERTA</v>
      </c>
      <c r="AB5036" s="18" t="str">
        <f aca="false">IF(W5036="DIMEC",S5036,IF(W5036="MEDCENTRO",U5036,""))</f>
        <v/>
      </c>
      <c r="AC5036" s="18" t="n">
        <f aca="false">IF(AA5036&lt;&gt;"COMPRAR",0,IF(AB5036="",I5036,MIN(I5036,AB5036)))</f>
        <v>0</v>
      </c>
      <c r="AD5036" s="19" t="n">
        <f aca="false">IF(AC5036&gt;0,AC5036*V5036,0)</f>
        <v>0</v>
      </c>
      <c r="AE5036" s="19" t="n">
        <f aca="false">IF(AC5036&gt;0,(M5036-V5036)*AC5036,0)</f>
        <v>0</v>
      </c>
      <c r="AF5036" s="16" t="str">
        <f aca="false">IF(AA5036&lt;&gt;"COMPRAR","",IF(AB5036="",IF(X5036="","",IF(X5036-V5036&lt;0.01,"EMPATE TÉCNICO","")),IF(AB5036&lt;I5036,"ESTOQUE INSUFICIENTE",IF(X5036="","",IF(X5036-V5036&lt;0.01,"EMPATE TÉCNICO","")))))</f>
        <v/>
      </c>
      <c r="AG5036" s="16" t="s">
        <v>547</v>
      </c>
      <c r="AH5036" s="16" t="s">
        <v>2074</v>
      </c>
    </row>
    <row r="5037" customFormat="false" ht="15" hidden="false" customHeight="false" outlineLevel="0" collapsed="false">
      <c r="A5037" s="16" t="s">
        <v>15570</v>
      </c>
      <c r="B5037" s="17" t="s">
        <v>15571</v>
      </c>
      <c r="C5037" s="16" t="s">
        <v>15572</v>
      </c>
      <c r="D5037" s="16" t="s">
        <v>7612</v>
      </c>
      <c r="E5037" s="18" t="n">
        <v>1</v>
      </c>
      <c r="F5037" s="16" t="s">
        <v>41</v>
      </c>
      <c r="G5037" s="18" t="n">
        <v>13</v>
      </c>
      <c r="H5037" s="16" t="n">
        <v>5.7</v>
      </c>
      <c r="I5037" s="18" t="n">
        <v>2</v>
      </c>
      <c r="J5037" s="19" t="n">
        <v>25.17</v>
      </c>
      <c r="K5037" s="19" t="n">
        <v>25.17</v>
      </c>
      <c r="L5037" s="19" t="n">
        <v>24.794</v>
      </c>
      <c r="M5037" s="19" t="n">
        <f aca="false">IF(J5037&gt;0,J5037,K5037)*E5037</f>
        <v>25.17</v>
      </c>
      <c r="N5037" s="20"/>
      <c r="O5037" s="21" t="str">
        <f aca="false">IF(R5037="","",ROUND(R5037*(1-Premissas!$B$4),4))</f>
        <v/>
      </c>
      <c r="P5037" s="22"/>
      <c r="Q5037" s="22"/>
      <c r="R5037" s="23"/>
      <c r="S5037" s="24"/>
      <c r="T5037" s="24"/>
      <c r="U5037" s="25"/>
      <c r="V5037" s="19" t="str">
        <f aca="false">IF(COUNT(N5037:Q5037)=0,"",MIN(N5037:Q5037))</f>
        <v/>
      </c>
      <c r="W5037" s="16" t="str">
        <f aca="false">IF(V5037="","",INDEX($N$4:$Q$4,MATCH(V5037,N5037:Q5037,0)))</f>
        <v/>
      </c>
      <c r="X5037" s="19" t="str">
        <f aca="false">IF(COUNT(N5037:Q5037)&lt;2,"",SMALL(N5037:Q5037,2))</f>
        <v/>
      </c>
      <c r="Y5037" s="26" t="str">
        <f aca="false">IF(OR(V5037="",M5037=0),"",V5037/M5037-1)</f>
        <v/>
      </c>
      <c r="Z5037" s="26" t="str">
        <f aca="false">IF(OR(V5037="",L5037=""),"",V5037/(L5037*E5037)-1)</f>
        <v/>
      </c>
      <c r="AA5037" s="16" t="str">
        <f aca="false">IF(V5037="","SEM OFERTA",IF(OR(Y5037&gt;Premissas!$B$11,Y5037&lt;Premissas!$B$12),"VERIFICAR - UNIDADE/EMBALAGEM",IF(Y5037&gt;Premissas!$B$6,"NÃO COMPRAR - REAJUSTE &gt;5%","COMPRAR")))</f>
        <v>SEM OFERTA</v>
      </c>
      <c r="AB5037" s="18" t="str">
        <f aca="false">IF(W5037="DIMEC",S5037,IF(W5037="MEDCENTRO",U5037,""))</f>
        <v/>
      </c>
      <c r="AC5037" s="18" t="n">
        <f aca="false">IF(AA5037&lt;&gt;"COMPRAR",0,IF(AB5037="",I5037,MIN(I5037,AB5037)))</f>
        <v>0</v>
      </c>
      <c r="AD5037" s="19" t="n">
        <f aca="false">IF(AC5037&gt;0,AC5037*V5037,0)</f>
        <v>0</v>
      </c>
      <c r="AE5037" s="19" t="n">
        <f aca="false">IF(AC5037&gt;0,(M5037-V5037)*AC5037,0)</f>
        <v>0</v>
      </c>
      <c r="AF5037" s="16" t="str">
        <f aca="false">IF(AA5037&lt;&gt;"COMPRAR","",IF(AB5037="",IF(X5037="","",IF(X5037-V5037&lt;0.01,"EMPATE TÉCNICO","")),IF(AB5037&lt;I5037,"ESTOQUE INSUFICIENTE",IF(X5037="","",IF(X5037-V5037&lt;0.01,"EMPATE TÉCNICO","")))))</f>
        <v/>
      </c>
      <c r="AG5037" s="16" t="s">
        <v>547</v>
      </c>
      <c r="AH5037" s="16" t="s">
        <v>2074</v>
      </c>
    </row>
    <row r="5038" customFormat="false" ht="15" hidden="false" customHeight="false" outlineLevel="0" collapsed="false">
      <c r="A5038" s="16" t="s">
        <v>15573</v>
      </c>
      <c r="B5038" s="17" t="s">
        <v>15574</v>
      </c>
      <c r="C5038" s="16" t="s">
        <v>15575</v>
      </c>
      <c r="D5038" s="16" t="s">
        <v>13501</v>
      </c>
      <c r="E5038" s="18" t="n">
        <v>1</v>
      </c>
      <c r="F5038" s="16" t="s">
        <v>42</v>
      </c>
      <c r="G5038" s="18" t="n">
        <v>1</v>
      </c>
      <c r="H5038" s="16" t="n">
        <v>0.7</v>
      </c>
      <c r="I5038" s="18" t="n">
        <v>1</v>
      </c>
      <c r="J5038" s="19" t="n">
        <v>50.43</v>
      </c>
      <c r="K5038" s="19" t="n">
        <v>50.43</v>
      </c>
      <c r="L5038" s="19" t="n">
        <v>50.43</v>
      </c>
      <c r="M5038" s="19" t="n">
        <f aca="false">IF(J5038&gt;0,J5038,K5038)*E5038</f>
        <v>50.43</v>
      </c>
      <c r="N5038" s="20"/>
      <c r="O5038" s="21" t="str">
        <f aca="false">IF(R5038="","",ROUND(R5038*(1-Premissas!$B$4),4))</f>
        <v/>
      </c>
      <c r="P5038" s="22"/>
      <c r="Q5038" s="22"/>
      <c r="R5038" s="23"/>
      <c r="S5038" s="24"/>
      <c r="T5038" s="24"/>
      <c r="U5038" s="25"/>
      <c r="V5038" s="19" t="str">
        <f aca="false">IF(COUNT(N5038:Q5038)=0,"",MIN(N5038:Q5038))</f>
        <v/>
      </c>
      <c r="W5038" s="16" t="str">
        <f aca="false">IF(V5038="","",INDEX($N$4:$Q$4,MATCH(V5038,N5038:Q5038,0)))</f>
        <v/>
      </c>
      <c r="X5038" s="19" t="str">
        <f aca="false">IF(COUNT(N5038:Q5038)&lt;2,"",SMALL(N5038:Q5038,2))</f>
        <v/>
      </c>
      <c r="Y5038" s="26" t="str">
        <f aca="false">IF(OR(V5038="",M5038=0),"",V5038/M5038-1)</f>
        <v/>
      </c>
      <c r="Z5038" s="26" t="str">
        <f aca="false">IF(OR(V5038="",L5038=""),"",V5038/(L5038*E5038)-1)</f>
        <v/>
      </c>
      <c r="AA5038" s="16" t="str">
        <f aca="false">IF(V5038="","SEM OFERTA",IF(OR(Y5038&gt;Premissas!$B$11,Y5038&lt;Premissas!$B$12),"VERIFICAR - UNIDADE/EMBALAGEM",IF(Y5038&gt;Premissas!$B$6,"NÃO COMPRAR - REAJUSTE &gt;5%","COMPRAR")))</f>
        <v>SEM OFERTA</v>
      </c>
      <c r="AB5038" s="18" t="str">
        <f aca="false">IF(W5038="DIMEC",S5038,IF(W5038="MEDCENTRO",U5038,""))</f>
        <v/>
      </c>
      <c r="AC5038" s="18" t="n">
        <f aca="false">IF(AA5038&lt;&gt;"COMPRAR",0,IF(AB5038="",I5038,MIN(I5038,AB5038)))</f>
        <v>0</v>
      </c>
      <c r="AD5038" s="19" t="n">
        <f aca="false">IF(AC5038&gt;0,AC5038*V5038,0)</f>
        <v>0</v>
      </c>
      <c r="AE5038" s="19" t="n">
        <f aca="false">IF(AC5038&gt;0,(M5038-V5038)*AC5038,0)</f>
        <v>0</v>
      </c>
      <c r="AF5038" s="16" t="str">
        <f aca="false">IF(AA5038&lt;&gt;"COMPRAR","",IF(AB5038="",IF(X5038="","",IF(X5038-V5038&lt;0.01,"EMPATE TÉCNICO","")),IF(AB5038&lt;I5038,"ESTOQUE INSUFICIENTE",IF(X5038="","",IF(X5038-V5038&lt;0.01,"EMPATE TÉCNICO","")))))</f>
        <v/>
      </c>
      <c r="AG5038" s="16" t="s">
        <v>547</v>
      </c>
      <c r="AH5038" s="16" t="s">
        <v>2074</v>
      </c>
    </row>
    <row r="5039" customFormat="false" ht="15" hidden="false" customHeight="false" outlineLevel="0" collapsed="false">
      <c r="A5039" s="16" t="s">
        <v>15576</v>
      </c>
      <c r="B5039" s="17" t="s">
        <v>15577</v>
      </c>
      <c r="C5039" s="16" t="s">
        <v>15578</v>
      </c>
      <c r="D5039" s="16" t="s">
        <v>13501</v>
      </c>
      <c r="E5039" s="18" t="n">
        <v>1</v>
      </c>
      <c r="F5039" s="16" t="s">
        <v>41</v>
      </c>
      <c r="G5039" s="18" t="n">
        <v>2</v>
      </c>
      <c r="H5039" s="16" t="n">
        <v>1.1</v>
      </c>
      <c r="I5039" s="18" t="n">
        <v>1</v>
      </c>
      <c r="J5039" s="19" t="n">
        <v>46.35</v>
      </c>
      <c r="K5039" s="19" t="n">
        <v>46.35</v>
      </c>
      <c r="L5039" s="19" t="n">
        <v>46.35</v>
      </c>
      <c r="M5039" s="19" t="n">
        <f aca="false">IF(J5039&gt;0,J5039,K5039)*E5039</f>
        <v>46.35</v>
      </c>
      <c r="N5039" s="20"/>
      <c r="O5039" s="21" t="str">
        <f aca="false">IF(R5039="","",ROUND(R5039*(1-Premissas!$B$4),4))</f>
        <v/>
      </c>
      <c r="P5039" s="22"/>
      <c r="Q5039" s="22"/>
      <c r="R5039" s="23"/>
      <c r="S5039" s="24"/>
      <c r="T5039" s="24"/>
      <c r="U5039" s="25"/>
      <c r="V5039" s="19" t="str">
        <f aca="false">IF(COUNT(N5039:Q5039)=0,"",MIN(N5039:Q5039))</f>
        <v/>
      </c>
      <c r="W5039" s="16" t="str">
        <f aca="false">IF(V5039="","",INDEX($N$4:$Q$4,MATCH(V5039,N5039:Q5039,0)))</f>
        <v/>
      </c>
      <c r="X5039" s="19" t="str">
        <f aca="false">IF(COUNT(N5039:Q5039)&lt;2,"",SMALL(N5039:Q5039,2))</f>
        <v/>
      </c>
      <c r="Y5039" s="26" t="str">
        <f aca="false">IF(OR(V5039="",M5039=0),"",V5039/M5039-1)</f>
        <v/>
      </c>
      <c r="Z5039" s="26" t="str">
        <f aca="false">IF(OR(V5039="",L5039=""),"",V5039/(L5039*E5039)-1)</f>
        <v/>
      </c>
      <c r="AA5039" s="16" t="str">
        <f aca="false">IF(V5039="","SEM OFERTA",IF(OR(Y5039&gt;Premissas!$B$11,Y5039&lt;Premissas!$B$12),"VERIFICAR - UNIDADE/EMBALAGEM",IF(Y5039&gt;Premissas!$B$6,"NÃO COMPRAR - REAJUSTE &gt;5%","COMPRAR")))</f>
        <v>SEM OFERTA</v>
      </c>
      <c r="AB5039" s="18" t="str">
        <f aca="false">IF(W5039="DIMEC",S5039,IF(W5039="MEDCENTRO",U5039,""))</f>
        <v/>
      </c>
      <c r="AC5039" s="18" t="n">
        <f aca="false">IF(AA5039&lt;&gt;"COMPRAR",0,IF(AB5039="",I5039,MIN(I5039,AB5039)))</f>
        <v>0</v>
      </c>
      <c r="AD5039" s="19" t="n">
        <f aca="false">IF(AC5039&gt;0,AC5039*V5039,0)</f>
        <v>0</v>
      </c>
      <c r="AE5039" s="19" t="n">
        <f aca="false">IF(AC5039&gt;0,(M5039-V5039)*AC5039,0)</f>
        <v>0</v>
      </c>
      <c r="AF5039" s="16" t="str">
        <f aca="false">IF(AA5039&lt;&gt;"COMPRAR","",IF(AB5039="",IF(X5039="","",IF(X5039-V5039&lt;0.01,"EMPATE TÉCNICO","")),IF(AB5039&lt;I5039,"ESTOQUE INSUFICIENTE",IF(X5039="","",IF(X5039-V5039&lt;0.01,"EMPATE TÉCNICO","")))))</f>
        <v/>
      </c>
      <c r="AG5039" s="16" t="s">
        <v>547</v>
      </c>
      <c r="AH5039" s="16" t="s">
        <v>2074</v>
      </c>
    </row>
    <row r="5040" customFormat="false" ht="15" hidden="false" customHeight="false" outlineLevel="0" collapsed="false">
      <c r="A5040" s="16" t="s">
        <v>15579</v>
      </c>
      <c r="B5040" s="17" t="s">
        <v>15580</v>
      </c>
      <c r="C5040" s="16" t="s">
        <v>15581</v>
      </c>
      <c r="D5040" s="16" t="s">
        <v>8405</v>
      </c>
      <c r="E5040" s="18" t="n">
        <v>1</v>
      </c>
      <c r="F5040" s="16" t="s">
        <v>43</v>
      </c>
      <c r="G5040" s="18" t="n">
        <v>2</v>
      </c>
      <c r="H5040" s="16" t="n">
        <v>2.1</v>
      </c>
      <c r="I5040" s="18" t="n">
        <v>4</v>
      </c>
      <c r="J5040" s="19" t="n">
        <v>9.558</v>
      </c>
      <c r="K5040" s="19" t="n">
        <v>9.558</v>
      </c>
      <c r="L5040" s="19" t="n">
        <v>9.558</v>
      </c>
      <c r="M5040" s="19" t="n">
        <f aca="false">IF(J5040&gt;0,J5040,K5040)*E5040</f>
        <v>9.558</v>
      </c>
      <c r="N5040" s="20"/>
      <c r="O5040" s="21" t="str">
        <f aca="false">IF(R5040="","",ROUND(R5040*(1-Premissas!$B$4),4))</f>
        <v/>
      </c>
      <c r="P5040" s="22"/>
      <c r="Q5040" s="22"/>
      <c r="R5040" s="23"/>
      <c r="S5040" s="24"/>
      <c r="T5040" s="24"/>
      <c r="U5040" s="25"/>
      <c r="V5040" s="19" t="str">
        <f aca="false">IF(COUNT(N5040:Q5040)=0,"",MIN(N5040:Q5040))</f>
        <v/>
      </c>
      <c r="W5040" s="16" t="str">
        <f aca="false">IF(V5040="","",INDEX($N$4:$Q$4,MATCH(V5040,N5040:Q5040,0)))</f>
        <v/>
      </c>
      <c r="X5040" s="19" t="str">
        <f aca="false">IF(COUNT(N5040:Q5040)&lt;2,"",SMALL(N5040:Q5040,2))</f>
        <v/>
      </c>
      <c r="Y5040" s="26" t="str">
        <f aca="false">IF(OR(V5040="",M5040=0),"",V5040/M5040-1)</f>
        <v/>
      </c>
      <c r="Z5040" s="26" t="str">
        <f aca="false">IF(OR(V5040="",L5040=""),"",V5040/(L5040*E5040)-1)</f>
        <v/>
      </c>
      <c r="AA5040" s="16" t="str">
        <f aca="false">IF(V5040="","SEM OFERTA",IF(OR(Y5040&gt;Premissas!$B$11,Y5040&lt;Premissas!$B$12),"VERIFICAR - UNIDADE/EMBALAGEM",IF(Y5040&gt;Premissas!$B$6,"NÃO COMPRAR - REAJUSTE &gt;5%","COMPRAR")))</f>
        <v>SEM OFERTA</v>
      </c>
      <c r="AB5040" s="18" t="str">
        <f aca="false">IF(W5040="DIMEC",S5040,IF(W5040="MEDCENTRO",U5040,""))</f>
        <v/>
      </c>
      <c r="AC5040" s="18" t="n">
        <f aca="false">IF(AA5040&lt;&gt;"COMPRAR",0,IF(AB5040="",I5040,MIN(I5040,AB5040)))</f>
        <v>0</v>
      </c>
      <c r="AD5040" s="19" t="n">
        <f aca="false">IF(AC5040&gt;0,AC5040*V5040,0)</f>
        <v>0</v>
      </c>
      <c r="AE5040" s="19" t="n">
        <f aca="false">IF(AC5040&gt;0,(M5040-V5040)*AC5040,0)</f>
        <v>0</v>
      </c>
      <c r="AF5040" s="16" t="str">
        <f aca="false">IF(AA5040&lt;&gt;"COMPRAR","",IF(AB5040="",IF(X5040="","",IF(X5040-V5040&lt;0.01,"EMPATE TÉCNICO","")),IF(AB5040&lt;I5040,"ESTOQUE INSUFICIENTE",IF(X5040="","",IF(X5040-V5040&lt;0.01,"EMPATE TÉCNICO","")))))</f>
        <v/>
      </c>
      <c r="AG5040" s="16" t="s">
        <v>547</v>
      </c>
      <c r="AH5040" s="16" t="s">
        <v>2074</v>
      </c>
    </row>
    <row r="5041" customFormat="false" ht="15" hidden="false" customHeight="false" outlineLevel="0" collapsed="false">
      <c r="A5041" s="16" t="s">
        <v>15582</v>
      </c>
      <c r="B5041" s="17" t="s">
        <v>15583</v>
      </c>
      <c r="C5041" s="16" t="s">
        <v>15584</v>
      </c>
      <c r="D5041" s="16" t="s">
        <v>8405</v>
      </c>
      <c r="E5041" s="18" t="n">
        <v>5</v>
      </c>
      <c r="F5041" s="16" t="s">
        <v>43</v>
      </c>
      <c r="G5041" s="18" t="n">
        <v>0</v>
      </c>
      <c r="H5041" s="16" t="n">
        <v>0.7</v>
      </c>
      <c r="I5041" s="18" t="n">
        <v>1</v>
      </c>
      <c r="J5041" s="19" t="n">
        <v>9.96</v>
      </c>
      <c r="K5041" s="19" t="n">
        <v>9.96</v>
      </c>
      <c r="L5041" s="19" t="n">
        <v>9.96</v>
      </c>
      <c r="M5041" s="19" t="n">
        <f aca="false">IF(J5041&gt;0,J5041,K5041)*E5041</f>
        <v>49.8</v>
      </c>
      <c r="N5041" s="20"/>
      <c r="O5041" s="21" t="str">
        <f aca="false">IF(R5041="","",ROUND(R5041*(1-Premissas!$B$4),4))</f>
        <v/>
      </c>
      <c r="P5041" s="22"/>
      <c r="Q5041" s="22"/>
      <c r="R5041" s="23"/>
      <c r="S5041" s="24"/>
      <c r="T5041" s="24"/>
      <c r="U5041" s="25"/>
      <c r="V5041" s="19" t="str">
        <f aca="false">IF(COUNT(N5041:Q5041)=0,"",MIN(N5041:Q5041))</f>
        <v/>
      </c>
      <c r="W5041" s="16" t="str">
        <f aca="false">IF(V5041="","",INDEX($N$4:$Q$4,MATCH(V5041,N5041:Q5041,0)))</f>
        <v/>
      </c>
      <c r="X5041" s="19" t="str">
        <f aca="false">IF(COUNT(N5041:Q5041)&lt;2,"",SMALL(N5041:Q5041,2))</f>
        <v/>
      </c>
      <c r="Y5041" s="26" t="str">
        <f aca="false">IF(OR(V5041="",M5041=0),"",V5041/M5041-1)</f>
        <v/>
      </c>
      <c r="Z5041" s="26" t="str">
        <f aca="false">IF(OR(V5041="",L5041=""),"",V5041/(L5041*E5041)-1)</f>
        <v/>
      </c>
      <c r="AA5041" s="16" t="str">
        <f aca="false">IF(V5041="","SEM OFERTA",IF(OR(Y5041&gt;Premissas!$B$11,Y5041&lt;Premissas!$B$12),"VERIFICAR - UNIDADE/EMBALAGEM",IF(Y5041&gt;Premissas!$B$6,"NÃO COMPRAR - REAJUSTE &gt;5%","COMPRAR")))</f>
        <v>SEM OFERTA</v>
      </c>
      <c r="AB5041" s="18" t="str">
        <f aca="false">IF(W5041="DIMEC",S5041,IF(W5041="MEDCENTRO",U5041,""))</f>
        <v/>
      </c>
      <c r="AC5041" s="18" t="n">
        <f aca="false">IF(AA5041&lt;&gt;"COMPRAR",0,IF(AB5041="",I5041,MIN(I5041,AB5041)))</f>
        <v>0</v>
      </c>
      <c r="AD5041" s="19" t="n">
        <f aca="false">IF(AC5041&gt;0,AC5041*V5041,0)</f>
        <v>0</v>
      </c>
      <c r="AE5041" s="19" t="n">
        <f aca="false">IF(AC5041&gt;0,(M5041-V5041)*AC5041,0)</f>
        <v>0</v>
      </c>
      <c r="AF5041" s="16" t="str">
        <f aca="false">IF(AA5041&lt;&gt;"COMPRAR","",IF(AB5041="",IF(X5041="","",IF(X5041-V5041&lt;0.01,"EMPATE TÉCNICO","")),IF(AB5041&lt;I5041,"ESTOQUE INSUFICIENTE",IF(X5041="","",IF(X5041-V5041&lt;0.01,"EMPATE TÉCNICO","")))))</f>
        <v/>
      </c>
      <c r="AG5041" s="16" t="s">
        <v>328</v>
      </c>
      <c r="AH5041" s="16" t="s">
        <v>2074</v>
      </c>
    </row>
    <row r="5042" customFormat="false" ht="15" hidden="false" customHeight="false" outlineLevel="0" collapsed="false">
      <c r="A5042" s="16" t="s">
        <v>15585</v>
      </c>
      <c r="B5042" s="17" t="s">
        <v>15586</v>
      </c>
      <c r="C5042" s="16" t="s">
        <v>15587</v>
      </c>
      <c r="D5042" s="16" t="s">
        <v>417</v>
      </c>
      <c r="E5042" s="18" t="n">
        <v>1</v>
      </c>
      <c r="F5042" s="16" t="s">
        <v>42</v>
      </c>
      <c r="G5042" s="18" t="n">
        <v>3</v>
      </c>
      <c r="H5042" s="16" t="n">
        <v>2.1</v>
      </c>
      <c r="I5042" s="18" t="n">
        <v>3</v>
      </c>
      <c r="J5042" s="19" t="n">
        <v>23.4</v>
      </c>
      <c r="K5042" s="19" t="n">
        <v>23.4</v>
      </c>
      <c r="L5042" s="19" t="n">
        <v>19.99</v>
      </c>
      <c r="M5042" s="19" t="n">
        <f aca="false">IF(J5042&gt;0,J5042,K5042)*E5042</f>
        <v>23.4</v>
      </c>
      <c r="N5042" s="20"/>
      <c r="O5042" s="21" t="str">
        <f aca="false">IF(R5042="","",ROUND(R5042*(1-Premissas!$B$4),4))</f>
        <v/>
      </c>
      <c r="P5042" s="22"/>
      <c r="Q5042" s="22"/>
      <c r="R5042" s="23"/>
      <c r="S5042" s="24"/>
      <c r="T5042" s="24"/>
      <c r="U5042" s="25"/>
      <c r="V5042" s="19" t="str">
        <f aca="false">IF(COUNT(N5042:Q5042)=0,"",MIN(N5042:Q5042))</f>
        <v/>
      </c>
      <c r="W5042" s="16" t="str">
        <f aca="false">IF(V5042="","",INDEX($N$4:$Q$4,MATCH(V5042,N5042:Q5042,0)))</f>
        <v/>
      </c>
      <c r="X5042" s="19" t="str">
        <f aca="false">IF(COUNT(N5042:Q5042)&lt;2,"",SMALL(N5042:Q5042,2))</f>
        <v/>
      </c>
      <c r="Y5042" s="26" t="str">
        <f aca="false">IF(OR(V5042="",M5042=0),"",V5042/M5042-1)</f>
        <v/>
      </c>
      <c r="Z5042" s="26" t="str">
        <f aca="false">IF(OR(V5042="",L5042=""),"",V5042/(L5042*E5042)-1)</f>
        <v/>
      </c>
      <c r="AA5042" s="16" t="str">
        <f aca="false">IF(V5042="","SEM OFERTA",IF(OR(Y5042&gt;Premissas!$B$11,Y5042&lt;Premissas!$B$12),"VERIFICAR - UNIDADE/EMBALAGEM",IF(Y5042&gt;Premissas!$B$6,"NÃO COMPRAR - REAJUSTE &gt;5%","COMPRAR")))</f>
        <v>SEM OFERTA</v>
      </c>
      <c r="AB5042" s="18" t="str">
        <f aca="false">IF(W5042="DIMEC",S5042,IF(W5042="MEDCENTRO",U5042,""))</f>
        <v/>
      </c>
      <c r="AC5042" s="18" t="n">
        <f aca="false">IF(AA5042&lt;&gt;"COMPRAR",0,IF(AB5042="",I5042,MIN(I5042,AB5042)))</f>
        <v>0</v>
      </c>
      <c r="AD5042" s="19" t="n">
        <f aca="false">IF(AC5042&gt;0,AC5042*V5042,0)</f>
        <v>0</v>
      </c>
      <c r="AE5042" s="19" t="n">
        <f aca="false">IF(AC5042&gt;0,(M5042-V5042)*AC5042,0)</f>
        <v>0</v>
      </c>
      <c r="AF5042" s="16" t="str">
        <f aca="false">IF(AA5042&lt;&gt;"COMPRAR","",IF(AB5042="",IF(X5042="","",IF(X5042-V5042&lt;0.01,"EMPATE TÉCNICO","")),IF(AB5042&lt;I5042,"ESTOQUE INSUFICIENTE",IF(X5042="","",IF(X5042-V5042&lt;0.01,"EMPATE TÉCNICO","")))))</f>
        <v/>
      </c>
      <c r="AG5042" s="16" t="s">
        <v>547</v>
      </c>
      <c r="AH5042" s="16" t="s">
        <v>2074</v>
      </c>
    </row>
    <row r="5043" customFormat="false" ht="15" hidden="false" customHeight="false" outlineLevel="0" collapsed="false">
      <c r="A5043" s="16" t="s">
        <v>15588</v>
      </c>
      <c r="B5043" s="17" t="s">
        <v>15589</v>
      </c>
      <c r="C5043" s="16" t="s">
        <v>15590</v>
      </c>
      <c r="D5043" s="16" t="s">
        <v>417</v>
      </c>
      <c r="E5043" s="18" t="n">
        <v>1</v>
      </c>
      <c r="F5043" s="16" t="s">
        <v>43</v>
      </c>
      <c r="G5043" s="18" t="n">
        <v>1</v>
      </c>
      <c r="H5043" s="16" t="n">
        <v>0.9</v>
      </c>
      <c r="I5043" s="18" t="n">
        <v>2</v>
      </c>
      <c r="J5043" s="19" t="n">
        <v>7.77</v>
      </c>
      <c r="K5043" s="19" t="n">
        <v>7.77</v>
      </c>
      <c r="L5043" s="19" t="n">
        <v>7.77</v>
      </c>
      <c r="M5043" s="19" t="n">
        <f aca="false">IF(J5043&gt;0,J5043,K5043)*E5043</f>
        <v>7.77</v>
      </c>
      <c r="N5043" s="20"/>
      <c r="O5043" s="21" t="str">
        <f aca="false">IF(R5043="","",ROUND(R5043*(1-Premissas!$B$4),4))</f>
        <v/>
      </c>
      <c r="P5043" s="22"/>
      <c r="Q5043" s="22"/>
      <c r="R5043" s="23"/>
      <c r="S5043" s="24"/>
      <c r="T5043" s="24"/>
      <c r="U5043" s="25"/>
      <c r="V5043" s="19" t="str">
        <f aca="false">IF(COUNT(N5043:Q5043)=0,"",MIN(N5043:Q5043))</f>
        <v/>
      </c>
      <c r="W5043" s="16" t="str">
        <f aca="false">IF(V5043="","",INDEX($N$4:$Q$4,MATCH(V5043,N5043:Q5043,0)))</f>
        <v/>
      </c>
      <c r="X5043" s="19" t="str">
        <f aca="false">IF(COUNT(N5043:Q5043)&lt;2,"",SMALL(N5043:Q5043,2))</f>
        <v/>
      </c>
      <c r="Y5043" s="26" t="str">
        <f aca="false">IF(OR(V5043="",M5043=0),"",V5043/M5043-1)</f>
        <v/>
      </c>
      <c r="Z5043" s="26" t="str">
        <f aca="false">IF(OR(V5043="",L5043=""),"",V5043/(L5043*E5043)-1)</f>
        <v/>
      </c>
      <c r="AA5043" s="16" t="str">
        <f aca="false">IF(V5043="","SEM OFERTA",IF(OR(Y5043&gt;Premissas!$B$11,Y5043&lt;Premissas!$B$12),"VERIFICAR - UNIDADE/EMBALAGEM",IF(Y5043&gt;Premissas!$B$6,"NÃO COMPRAR - REAJUSTE &gt;5%","COMPRAR")))</f>
        <v>SEM OFERTA</v>
      </c>
      <c r="AB5043" s="18" t="str">
        <f aca="false">IF(W5043="DIMEC",S5043,IF(W5043="MEDCENTRO",U5043,""))</f>
        <v/>
      </c>
      <c r="AC5043" s="18" t="n">
        <f aca="false">IF(AA5043&lt;&gt;"COMPRAR",0,IF(AB5043="",I5043,MIN(I5043,AB5043)))</f>
        <v>0</v>
      </c>
      <c r="AD5043" s="19" t="n">
        <f aca="false">IF(AC5043&gt;0,AC5043*V5043,0)</f>
        <v>0</v>
      </c>
      <c r="AE5043" s="19" t="n">
        <f aca="false">IF(AC5043&gt;0,(M5043-V5043)*AC5043,0)</f>
        <v>0</v>
      </c>
      <c r="AF5043" s="16" t="str">
        <f aca="false">IF(AA5043&lt;&gt;"COMPRAR","",IF(AB5043="",IF(X5043="","",IF(X5043-V5043&lt;0.01,"EMPATE TÉCNICO","")),IF(AB5043&lt;I5043,"ESTOQUE INSUFICIENTE",IF(X5043="","",IF(X5043-V5043&lt;0.01,"EMPATE TÉCNICO","")))))</f>
        <v/>
      </c>
      <c r="AG5043" s="16" t="s">
        <v>547</v>
      </c>
      <c r="AH5043" s="16" t="s">
        <v>2074</v>
      </c>
    </row>
    <row r="5044" customFormat="false" ht="15" hidden="false" customHeight="false" outlineLevel="0" collapsed="false">
      <c r="A5044" s="16" t="s">
        <v>15591</v>
      </c>
      <c r="B5044" s="17" t="s">
        <v>15592</v>
      </c>
      <c r="C5044" s="16" t="s">
        <v>15593</v>
      </c>
      <c r="D5044" s="16" t="s">
        <v>8405</v>
      </c>
      <c r="E5044" s="18" t="n">
        <v>1</v>
      </c>
      <c r="F5044" s="16" t="s">
        <v>41</v>
      </c>
      <c r="G5044" s="18" t="n">
        <v>36</v>
      </c>
      <c r="H5044" s="16" t="n">
        <v>16.3</v>
      </c>
      <c r="I5044" s="18" t="n">
        <v>6</v>
      </c>
      <c r="J5044" s="19" t="n">
        <v>28.68</v>
      </c>
      <c r="K5044" s="19" t="n">
        <v>28.68</v>
      </c>
      <c r="L5044" s="19" t="n">
        <v>28.68</v>
      </c>
      <c r="M5044" s="19" t="n">
        <f aca="false">IF(J5044&gt;0,J5044,K5044)*E5044</f>
        <v>28.68</v>
      </c>
      <c r="N5044" s="20"/>
      <c r="O5044" s="21" t="str">
        <f aca="false">IF(R5044="","",ROUND(R5044*(1-Premissas!$B$4),4))</f>
        <v/>
      </c>
      <c r="P5044" s="22"/>
      <c r="Q5044" s="22"/>
      <c r="R5044" s="23"/>
      <c r="S5044" s="24"/>
      <c r="T5044" s="24"/>
      <c r="U5044" s="25"/>
      <c r="V5044" s="19" t="str">
        <f aca="false">IF(COUNT(N5044:Q5044)=0,"",MIN(N5044:Q5044))</f>
        <v/>
      </c>
      <c r="W5044" s="16" t="str">
        <f aca="false">IF(V5044="","",INDEX($N$4:$Q$4,MATCH(V5044,N5044:Q5044,0)))</f>
        <v/>
      </c>
      <c r="X5044" s="19" t="str">
        <f aca="false">IF(COUNT(N5044:Q5044)&lt;2,"",SMALL(N5044:Q5044,2))</f>
        <v/>
      </c>
      <c r="Y5044" s="26" t="str">
        <f aca="false">IF(OR(V5044="",M5044=0),"",V5044/M5044-1)</f>
        <v/>
      </c>
      <c r="Z5044" s="26" t="str">
        <f aca="false">IF(OR(V5044="",L5044=""),"",V5044/(L5044*E5044)-1)</f>
        <v/>
      </c>
      <c r="AA5044" s="16" t="str">
        <f aca="false">IF(V5044="","SEM OFERTA",IF(OR(Y5044&gt;Premissas!$B$11,Y5044&lt;Premissas!$B$12),"VERIFICAR - UNIDADE/EMBALAGEM",IF(Y5044&gt;Premissas!$B$6,"NÃO COMPRAR - REAJUSTE &gt;5%","COMPRAR")))</f>
        <v>SEM OFERTA</v>
      </c>
      <c r="AB5044" s="18" t="str">
        <f aca="false">IF(W5044="DIMEC",S5044,IF(W5044="MEDCENTRO",U5044,""))</f>
        <v/>
      </c>
      <c r="AC5044" s="18" t="n">
        <f aca="false">IF(AA5044&lt;&gt;"COMPRAR",0,IF(AB5044="",I5044,MIN(I5044,AB5044)))</f>
        <v>0</v>
      </c>
      <c r="AD5044" s="19" t="n">
        <f aca="false">IF(AC5044&gt;0,AC5044*V5044,0)</f>
        <v>0</v>
      </c>
      <c r="AE5044" s="19" t="n">
        <f aca="false">IF(AC5044&gt;0,(M5044-V5044)*AC5044,0)</f>
        <v>0</v>
      </c>
      <c r="AF5044" s="16" t="str">
        <f aca="false">IF(AA5044&lt;&gt;"COMPRAR","",IF(AB5044="",IF(X5044="","",IF(X5044-V5044&lt;0.01,"EMPATE TÉCNICO","")),IF(AB5044&lt;I5044,"ESTOQUE INSUFICIENTE",IF(X5044="","",IF(X5044-V5044&lt;0.01,"EMPATE TÉCNICO","")))))</f>
        <v/>
      </c>
      <c r="AG5044" s="16" t="s">
        <v>547</v>
      </c>
      <c r="AH5044" s="16" t="s">
        <v>2074</v>
      </c>
    </row>
    <row r="5045" customFormat="false" ht="15" hidden="false" customHeight="false" outlineLevel="0" collapsed="false">
      <c r="A5045" s="16" t="s">
        <v>15594</v>
      </c>
      <c r="B5045" s="17" t="s">
        <v>15595</v>
      </c>
      <c r="C5045" s="16" t="s">
        <v>15596</v>
      </c>
      <c r="D5045" s="16" t="s">
        <v>8405</v>
      </c>
      <c r="E5045" s="18" t="n">
        <v>1</v>
      </c>
      <c r="F5045" s="16" t="s">
        <v>41</v>
      </c>
      <c r="G5045" s="18" t="n">
        <v>4</v>
      </c>
      <c r="H5045" s="16" t="n">
        <v>1.8</v>
      </c>
      <c r="I5045" s="18" t="n">
        <v>1</v>
      </c>
      <c r="J5045" s="19" t="n">
        <v>51.54</v>
      </c>
      <c r="K5045" s="19" t="n">
        <v>51.54</v>
      </c>
      <c r="L5045" s="19" t="n">
        <v>51.54</v>
      </c>
      <c r="M5045" s="19" t="n">
        <f aca="false">IF(J5045&gt;0,J5045,K5045)*E5045</f>
        <v>51.54</v>
      </c>
      <c r="N5045" s="20"/>
      <c r="O5045" s="21" t="str">
        <f aca="false">IF(R5045="","",ROUND(R5045*(1-Premissas!$B$4),4))</f>
        <v/>
      </c>
      <c r="P5045" s="22"/>
      <c r="Q5045" s="22"/>
      <c r="R5045" s="23"/>
      <c r="S5045" s="24"/>
      <c r="T5045" s="24"/>
      <c r="U5045" s="25"/>
      <c r="V5045" s="19" t="str">
        <f aca="false">IF(COUNT(N5045:Q5045)=0,"",MIN(N5045:Q5045))</f>
        <v/>
      </c>
      <c r="W5045" s="16" t="str">
        <f aca="false">IF(V5045="","",INDEX($N$4:$Q$4,MATCH(V5045,N5045:Q5045,0)))</f>
        <v/>
      </c>
      <c r="X5045" s="19" t="str">
        <f aca="false">IF(COUNT(N5045:Q5045)&lt;2,"",SMALL(N5045:Q5045,2))</f>
        <v/>
      </c>
      <c r="Y5045" s="26" t="str">
        <f aca="false">IF(OR(V5045="",M5045=0),"",V5045/M5045-1)</f>
        <v/>
      </c>
      <c r="Z5045" s="26" t="str">
        <f aca="false">IF(OR(V5045="",L5045=""),"",V5045/(L5045*E5045)-1)</f>
        <v/>
      </c>
      <c r="AA5045" s="16" t="str">
        <f aca="false">IF(V5045="","SEM OFERTA",IF(OR(Y5045&gt;Premissas!$B$11,Y5045&lt;Premissas!$B$12),"VERIFICAR - UNIDADE/EMBALAGEM",IF(Y5045&gt;Premissas!$B$6,"NÃO COMPRAR - REAJUSTE &gt;5%","COMPRAR")))</f>
        <v>SEM OFERTA</v>
      </c>
      <c r="AB5045" s="18" t="str">
        <f aca="false">IF(W5045="DIMEC",S5045,IF(W5045="MEDCENTRO",U5045,""))</f>
        <v/>
      </c>
      <c r="AC5045" s="18" t="n">
        <f aca="false">IF(AA5045&lt;&gt;"COMPRAR",0,IF(AB5045="",I5045,MIN(I5045,AB5045)))</f>
        <v>0</v>
      </c>
      <c r="AD5045" s="19" t="n">
        <f aca="false">IF(AC5045&gt;0,AC5045*V5045,0)</f>
        <v>0</v>
      </c>
      <c r="AE5045" s="19" t="n">
        <f aca="false">IF(AC5045&gt;0,(M5045-V5045)*AC5045,0)</f>
        <v>0</v>
      </c>
      <c r="AF5045" s="16" t="str">
        <f aca="false">IF(AA5045&lt;&gt;"COMPRAR","",IF(AB5045="",IF(X5045="","",IF(X5045-V5045&lt;0.01,"EMPATE TÉCNICO","")),IF(AB5045&lt;I5045,"ESTOQUE INSUFICIENTE",IF(X5045="","",IF(X5045-V5045&lt;0.01,"EMPATE TÉCNICO","")))))</f>
        <v/>
      </c>
      <c r="AG5045" s="16" t="s">
        <v>547</v>
      </c>
      <c r="AH5045" s="16" t="s">
        <v>2074</v>
      </c>
    </row>
    <row r="5046" customFormat="false" ht="15" hidden="false" customHeight="false" outlineLevel="0" collapsed="false">
      <c r="A5046" s="16" t="s">
        <v>15597</v>
      </c>
      <c r="B5046" s="17" t="s">
        <v>15598</v>
      </c>
      <c r="C5046" s="16" t="s">
        <v>15599</v>
      </c>
      <c r="D5046" s="16" t="s">
        <v>8405</v>
      </c>
      <c r="E5046" s="18" t="n">
        <v>1</v>
      </c>
      <c r="F5046" s="16" t="s">
        <v>41</v>
      </c>
      <c r="G5046" s="18" t="n">
        <v>13</v>
      </c>
      <c r="H5046" s="16" t="n">
        <v>5.2</v>
      </c>
      <c r="I5046" s="18" t="n">
        <v>1</v>
      </c>
      <c r="J5046" s="19" t="n">
        <v>28.68</v>
      </c>
      <c r="K5046" s="19" t="n">
        <v>28.68</v>
      </c>
      <c r="L5046" s="19" t="n">
        <v>28.68</v>
      </c>
      <c r="M5046" s="19" t="n">
        <f aca="false">IF(J5046&gt;0,J5046,K5046)*E5046</f>
        <v>28.68</v>
      </c>
      <c r="N5046" s="20"/>
      <c r="O5046" s="21" t="str">
        <f aca="false">IF(R5046="","",ROUND(R5046*(1-Premissas!$B$4),4))</f>
        <v/>
      </c>
      <c r="P5046" s="22"/>
      <c r="Q5046" s="22"/>
      <c r="R5046" s="23"/>
      <c r="S5046" s="24"/>
      <c r="T5046" s="24"/>
      <c r="U5046" s="25"/>
      <c r="V5046" s="19" t="str">
        <f aca="false">IF(COUNT(N5046:Q5046)=0,"",MIN(N5046:Q5046))</f>
        <v/>
      </c>
      <c r="W5046" s="16" t="str">
        <f aca="false">IF(V5046="","",INDEX($N$4:$Q$4,MATCH(V5046,N5046:Q5046,0)))</f>
        <v/>
      </c>
      <c r="X5046" s="19" t="str">
        <f aca="false">IF(COUNT(N5046:Q5046)&lt;2,"",SMALL(N5046:Q5046,2))</f>
        <v/>
      </c>
      <c r="Y5046" s="26" t="str">
        <f aca="false">IF(OR(V5046="",M5046=0),"",V5046/M5046-1)</f>
        <v/>
      </c>
      <c r="Z5046" s="26" t="str">
        <f aca="false">IF(OR(V5046="",L5046=""),"",V5046/(L5046*E5046)-1)</f>
        <v/>
      </c>
      <c r="AA5046" s="16" t="str">
        <f aca="false">IF(V5046="","SEM OFERTA",IF(OR(Y5046&gt;Premissas!$B$11,Y5046&lt;Premissas!$B$12),"VERIFICAR - UNIDADE/EMBALAGEM",IF(Y5046&gt;Premissas!$B$6,"NÃO COMPRAR - REAJUSTE &gt;5%","COMPRAR")))</f>
        <v>SEM OFERTA</v>
      </c>
      <c r="AB5046" s="18" t="str">
        <f aca="false">IF(W5046="DIMEC",S5046,IF(W5046="MEDCENTRO",U5046,""))</f>
        <v/>
      </c>
      <c r="AC5046" s="18" t="n">
        <f aca="false">IF(AA5046&lt;&gt;"COMPRAR",0,IF(AB5046="",I5046,MIN(I5046,AB5046)))</f>
        <v>0</v>
      </c>
      <c r="AD5046" s="19" t="n">
        <f aca="false">IF(AC5046&gt;0,AC5046*V5046,0)</f>
        <v>0</v>
      </c>
      <c r="AE5046" s="19" t="n">
        <f aca="false">IF(AC5046&gt;0,(M5046-V5046)*AC5046,0)</f>
        <v>0</v>
      </c>
      <c r="AF5046" s="16" t="str">
        <f aca="false">IF(AA5046&lt;&gt;"COMPRAR","",IF(AB5046="",IF(X5046="","",IF(X5046-V5046&lt;0.01,"EMPATE TÉCNICO","")),IF(AB5046&lt;I5046,"ESTOQUE INSUFICIENTE",IF(X5046="","",IF(X5046-V5046&lt;0.01,"EMPATE TÉCNICO","")))))</f>
        <v/>
      </c>
      <c r="AG5046" s="16" t="s">
        <v>328</v>
      </c>
      <c r="AH5046" s="16" t="s">
        <v>2074</v>
      </c>
    </row>
    <row r="5047" customFormat="false" ht="15" hidden="false" customHeight="false" outlineLevel="0" collapsed="false">
      <c r="A5047" s="16" t="s">
        <v>15600</v>
      </c>
      <c r="B5047" s="17" t="s">
        <v>15601</v>
      </c>
      <c r="C5047" s="16" t="s">
        <v>15602</v>
      </c>
      <c r="D5047" s="16" t="s">
        <v>13436</v>
      </c>
      <c r="E5047" s="18" t="n">
        <v>1</v>
      </c>
      <c r="F5047" s="16" t="s">
        <v>41</v>
      </c>
      <c r="G5047" s="18" t="n">
        <v>3</v>
      </c>
      <c r="H5047" s="16" t="n">
        <v>3.2</v>
      </c>
      <c r="I5047" s="18" t="n">
        <v>6</v>
      </c>
      <c r="J5047" s="19" t="n">
        <v>58.28</v>
      </c>
      <c r="K5047" s="19" t="n">
        <v>58.28</v>
      </c>
      <c r="L5047" s="19" t="n">
        <v>58.28</v>
      </c>
      <c r="M5047" s="19" t="n">
        <f aca="false">IF(J5047&gt;0,J5047,K5047)*E5047</f>
        <v>58.28</v>
      </c>
      <c r="N5047" s="20"/>
      <c r="O5047" s="21" t="str">
        <f aca="false">IF(R5047="","",ROUND(R5047*(1-Premissas!$B$4),4))</f>
        <v/>
      </c>
      <c r="P5047" s="22"/>
      <c r="Q5047" s="22"/>
      <c r="R5047" s="23"/>
      <c r="S5047" s="24"/>
      <c r="T5047" s="24"/>
      <c r="U5047" s="25"/>
      <c r="V5047" s="19" t="str">
        <f aca="false">IF(COUNT(N5047:Q5047)=0,"",MIN(N5047:Q5047))</f>
        <v/>
      </c>
      <c r="W5047" s="16" t="str">
        <f aca="false">IF(V5047="","",INDEX($N$4:$Q$4,MATCH(V5047,N5047:Q5047,0)))</f>
        <v/>
      </c>
      <c r="X5047" s="19" t="str">
        <f aca="false">IF(COUNT(N5047:Q5047)&lt;2,"",SMALL(N5047:Q5047,2))</f>
        <v/>
      </c>
      <c r="Y5047" s="26" t="str">
        <f aca="false">IF(OR(V5047="",M5047=0),"",V5047/M5047-1)</f>
        <v/>
      </c>
      <c r="Z5047" s="26" t="str">
        <f aca="false">IF(OR(V5047="",L5047=""),"",V5047/(L5047*E5047)-1)</f>
        <v/>
      </c>
      <c r="AA5047" s="16" t="str">
        <f aca="false">IF(V5047="","SEM OFERTA",IF(OR(Y5047&gt;Premissas!$B$11,Y5047&lt;Premissas!$B$12),"VERIFICAR - UNIDADE/EMBALAGEM",IF(Y5047&gt;Premissas!$B$6,"NÃO COMPRAR - REAJUSTE &gt;5%","COMPRAR")))</f>
        <v>SEM OFERTA</v>
      </c>
      <c r="AB5047" s="18" t="str">
        <f aca="false">IF(W5047="DIMEC",S5047,IF(W5047="MEDCENTRO",U5047,""))</f>
        <v/>
      </c>
      <c r="AC5047" s="18" t="n">
        <f aca="false">IF(AA5047&lt;&gt;"COMPRAR",0,IF(AB5047="",I5047,MIN(I5047,AB5047)))</f>
        <v>0</v>
      </c>
      <c r="AD5047" s="19" t="n">
        <f aca="false">IF(AC5047&gt;0,AC5047*V5047,0)</f>
        <v>0</v>
      </c>
      <c r="AE5047" s="19" t="n">
        <f aca="false">IF(AC5047&gt;0,(M5047-V5047)*AC5047,0)</f>
        <v>0</v>
      </c>
      <c r="AF5047" s="16" t="str">
        <f aca="false">IF(AA5047&lt;&gt;"COMPRAR","",IF(AB5047="",IF(X5047="","",IF(X5047-V5047&lt;0.01,"EMPATE TÉCNICO","")),IF(AB5047&lt;I5047,"ESTOQUE INSUFICIENTE",IF(X5047="","",IF(X5047-V5047&lt;0.01,"EMPATE TÉCNICO","")))))</f>
        <v/>
      </c>
      <c r="AG5047" s="16" t="s">
        <v>547</v>
      </c>
      <c r="AH5047" s="16" t="s">
        <v>2074</v>
      </c>
    </row>
    <row r="5048" customFormat="false" ht="15" hidden="false" customHeight="false" outlineLevel="0" collapsed="false">
      <c r="A5048" s="16" t="s">
        <v>15603</v>
      </c>
      <c r="B5048" s="17" t="s">
        <v>15604</v>
      </c>
      <c r="C5048" s="16" t="s">
        <v>15605</v>
      </c>
      <c r="D5048" s="16" t="s">
        <v>641</v>
      </c>
      <c r="E5048" s="18" t="n">
        <v>1</v>
      </c>
      <c r="F5048" s="16" t="s">
        <v>41</v>
      </c>
      <c r="G5048" s="18" t="n">
        <v>1</v>
      </c>
      <c r="H5048" s="16" t="n">
        <v>0.9</v>
      </c>
      <c r="I5048" s="18" t="n">
        <v>2</v>
      </c>
      <c r="J5048" s="19" t="n">
        <v>61.47</v>
      </c>
      <c r="K5048" s="19" t="n">
        <v>61.47</v>
      </c>
      <c r="L5048" s="19" t="n">
        <v>59.78</v>
      </c>
      <c r="M5048" s="19" t="n">
        <f aca="false">IF(J5048&gt;0,J5048,K5048)*E5048</f>
        <v>61.47</v>
      </c>
      <c r="N5048" s="20"/>
      <c r="O5048" s="21" t="str">
        <f aca="false">IF(R5048="","",ROUND(R5048*(1-Premissas!$B$4),4))</f>
        <v/>
      </c>
      <c r="P5048" s="22"/>
      <c r="Q5048" s="22"/>
      <c r="R5048" s="23"/>
      <c r="S5048" s="24"/>
      <c r="T5048" s="24"/>
      <c r="U5048" s="25"/>
      <c r="V5048" s="19" t="str">
        <f aca="false">IF(COUNT(N5048:Q5048)=0,"",MIN(N5048:Q5048))</f>
        <v/>
      </c>
      <c r="W5048" s="16" t="str">
        <f aca="false">IF(V5048="","",INDEX($N$4:$Q$4,MATCH(V5048,N5048:Q5048,0)))</f>
        <v/>
      </c>
      <c r="X5048" s="19" t="str">
        <f aca="false">IF(COUNT(N5048:Q5048)&lt;2,"",SMALL(N5048:Q5048,2))</f>
        <v/>
      </c>
      <c r="Y5048" s="26" t="str">
        <f aca="false">IF(OR(V5048="",M5048=0),"",V5048/M5048-1)</f>
        <v/>
      </c>
      <c r="Z5048" s="26" t="str">
        <f aca="false">IF(OR(V5048="",L5048=""),"",V5048/(L5048*E5048)-1)</f>
        <v/>
      </c>
      <c r="AA5048" s="16" t="str">
        <f aca="false">IF(V5048="","SEM OFERTA",IF(OR(Y5048&gt;Premissas!$B$11,Y5048&lt;Premissas!$B$12),"VERIFICAR - UNIDADE/EMBALAGEM",IF(Y5048&gt;Premissas!$B$6,"NÃO COMPRAR - REAJUSTE &gt;5%","COMPRAR")))</f>
        <v>SEM OFERTA</v>
      </c>
      <c r="AB5048" s="18" t="str">
        <f aca="false">IF(W5048="DIMEC",S5048,IF(W5048="MEDCENTRO",U5048,""))</f>
        <v/>
      </c>
      <c r="AC5048" s="18" t="n">
        <f aca="false">IF(AA5048&lt;&gt;"COMPRAR",0,IF(AB5048="",I5048,MIN(I5048,AB5048)))</f>
        <v>0</v>
      </c>
      <c r="AD5048" s="19" t="n">
        <f aca="false">IF(AC5048&gt;0,AC5048*V5048,0)</f>
        <v>0</v>
      </c>
      <c r="AE5048" s="19" t="n">
        <f aca="false">IF(AC5048&gt;0,(M5048-V5048)*AC5048,0)</f>
        <v>0</v>
      </c>
      <c r="AF5048" s="16" t="str">
        <f aca="false">IF(AA5048&lt;&gt;"COMPRAR","",IF(AB5048="",IF(X5048="","",IF(X5048-V5048&lt;0.01,"EMPATE TÉCNICO","")),IF(AB5048&lt;I5048,"ESTOQUE INSUFICIENTE",IF(X5048="","",IF(X5048-V5048&lt;0.01,"EMPATE TÉCNICO","")))))</f>
        <v/>
      </c>
      <c r="AG5048" s="16" t="s">
        <v>547</v>
      </c>
      <c r="AH5048" s="16" t="s">
        <v>15606</v>
      </c>
    </row>
    <row r="5049" customFormat="false" ht="15" hidden="false" customHeight="false" outlineLevel="0" collapsed="false">
      <c r="A5049" s="16" t="s">
        <v>15607</v>
      </c>
      <c r="B5049" s="17" t="s">
        <v>15608</v>
      </c>
      <c r="C5049" s="16" t="s">
        <v>15609</v>
      </c>
      <c r="D5049" s="16" t="s">
        <v>13343</v>
      </c>
      <c r="E5049" s="18" t="n">
        <v>1</v>
      </c>
      <c r="F5049" s="16" t="s">
        <v>41</v>
      </c>
      <c r="G5049" s="18" t="n">
        <v>15</v>
      </c>
      <c r="H5049" s="16" t="n">
        <v>9.7</v>
      </c>
      <c r="I5049" s="18" t="n">
        <v>10</v>
      </c>
      <c r="J5049" s="19" t="n">
        <v>53.75</v>
      </c>
      <c r="K5049" s="19" t="n">
        <v>53.75</v>
      </c>
      <c r="L5049" s="19" t="n">
        <v>53.75</v>
      </c>
      <c r="M5049" s="19" t="n">
        <f aca="false">IF(J5049&gt;0,J5049,K5049)*E5049</f>
        <v>53.75</v>
      </c>
      <c r="N5049" s="20"/>
      <c r="O5049" s="21" t="str">
        <f aca="false">IF(R5049="","",ROUND(R5049*(1-Premissas!$B$4),4))</f>
        <v/>
      </c>
      <c r="P5049" s="22"/>
      <c r="Q5049" s="22"/>
      <c r="R5049" s="23"/>
      <c r="S5049" s="24"/>
      <c r="T5049" s="24"/>
      <c r="U5049" s="25"/>
      <c r="V5049" s="19" t="str">
        <f aca="false">IF(COUNT(N5049:Q5049)=0,"",MIN(N5049:Q5049))</f>
        <v/>
      </c>
      <c r="W5049" s="16" t="str">
        <f aca="false">IF(V5049="","",INDEX($N$4:$Q$4,MATCH(V5049,N5049:Q5049,0)))</f>
        <v/>
      </c>
      <c r="X5049" s="19" t="str">
        <f aca="false">IF(COUNT(N5049:Q5049)&lt;2,"",SMALL(N5049:Q5049,2))</f>
        <v/>
      </c>
      <c r="Y5049" s="26" t="str">
        <f aca="false">IF(OR(V5049="",M5049=0),"",V5049/M5049-1)</f>
        <v/>
      </c>
      <c r="Z5049" s="26" t="str">
        <f aca="false">IF(OR(V5049="",L5049=""),"",V5049/(L5049*E5049)-1)</f>
        <v/>
      </c>
      <c r="AA5049" s="16" t="str">
        <f aca="false">IF(V5049="","SEM OFERTA",IF(OR(Y5049&gt;Premissas!$B$11,Y5049&lt;Premissas!$B$12),"VERIFICAR - UNIDADE/EMBALAGEM",IF(Y5049&gt;Premissas!$B$6,"NÃO COMPRAR - REAJUSTE &gt;5%","COMPRAR")))</f>
        <v>SEM OFERTA</v>
      </c>
      <c r="AB5049" s="18" t="str">
        <f aca="false">IF(W5049="DIMEC",S5049,IF(W5049="MEDCENTRO",U5049,""))</f>
        <v/>
      </c>
      <c r="AC5049" s="18" t="n">
        <f aca="false">IF(AA5049&lt;&gt;"COMPRAR",0,IF(AB5049="",I5049,MIN(I5049,AB5049)))</f>
        <v>0</v>
      </c>
      <c r="AD5049" s="19" t="n">
        <f aca="false">IF(AC5049&gt;0,AC5049*V5049,0)</f>
        <v>0</v>
      </c>
      <c r="AE5049" s="19" t="n">
        <f aca="false">IF(AC5049&gt;0,(M5049-V5049)*AC5049,0)</f>
        <v>0</v>
      </c>
      <c r="AF5049" s="16" t="str">
        <f aca="false">IF(AA5049&lt;&gt;"COMPRAR","",IF(AB5049="",IF(X5049="","",IF(X5049-V5049&lt;0.01,"EMPATE TÉCNICO","")),IF(AB5049&lt;I5049,"ESTOQUE INSUFICIENTE",IF(X5049="","",IF(X5049-V5049&lt;0.01,"EMPATE TÉCNICO","")))))</f>
        <v/>
      </c>
      <c r="AG5049" s="16" t="s">
        <v>547</v>
      </c>
      <c r="AH5049" s="16" t="s">
        <v>15606</v>
      </c>
    </row>
    <row r="5050" customFormat="false" ht="15" hidden="false" customHeight="false" outlineLevel="0" collapsed="false">
      <c r="A5050" s="16" t="s">
        <v>15610</v>
      </c>
      <c r="B5050" s="17" t="s">
        <v>15611</v>
      </c>
      <c r="C5050" s="16" t="s">
        <v>15612</v>
      </c>
      <c r="D5050" s="16" t="s">
        <v>13319</v>
      </c>
      <c r="E5050" s="18" t="n">
        <v>1</v>
      </c>
      <c r="F5050" s="16" t="s">
        <v>42</v>
      </c>
      <c r="G5050" s="18" t="n">
        <v>1</v>
      </c>
      <c r="H5050" s="16" t="n">
        <v>0.5</v>
      </c>
      <c r="I5050" s="18" t="n">
        <v>1</v>
      </c>
      <c r="J5050" s="19" t="n">
        <v>42.13</v>
      </c>
      <c r="K5050" s="19" t="n">
        <v>42.13</v>
      </c>
      <c r="L5050" s="19" t="n">
        <v>42.13</v>
      </c>
      <c r="M5050" s="19" t="n">
        <f aca="false">IF(J5050&gt;0,J5050,K5050)*E5050</f>
        <v>42.13</v>
      </c>
      <c r="N5050" s="20"/>
      <c r="O5050" s="21" t="str">
        <f aca="false">IF(R5050="","",ROUND(R5050*(1-Premissas!$B$4),4))</f>
        <v/>
      </c>
      <c r="P5050" s="22"/>
      <c r="Q5050" s="22"/>
      <c r="R5050" s="23"/>
      <c r="S5050" s="24"/>
      <c r="T5050" s="24"/>
      <c r="U5050" s="25"/>
      <c r="V5050" s="19" t="str">
        <f aca="false">IF(COUNT(N5050:Q5050)=0,"",MIN(N5050:Q5050))</f>
        <v/>
      </c>
      <c r="W5050" s="16" t="str">
        <f aca="false">IF(V5050="","",INDEX($N$4:$Q$4,MATCH(V5050,N5050:Q5050,0)))</f>
        <v/>
      </c>
      <c r="X5050" s="19" t="str">
        <f aca="false">IF(COUNT(N5050:Q5050)&lt;2,"",SMALL(N5050:Q5050,2))</f>
        <v/>
      </c>
      <c r="Y5050" s="26" t="str">
        <f aca="false">IF(OR(V5050="",M5050=0),"",V5050/M5050-1)</f>
        <v/>
      </c>
      <c r="Z5050" s="26" t="str">
        <f aca="false">IF(OR(V5050="",L5050=""),"",V5050/(L5050*E5050)-1)</f>
        <v/>
      </c>
      <c r="AA5050" s="16" t="str">
        <f aca="false">IF(V5050="","SEM OFERTA",IF(OR(Y5050&gt;Premissas!$B$11,Y5050&lt;Premissas!$B$12),"VERIFICAR - UNIDADE/EMBALAGEM",IF(Y5050&gt;Premissas!$B$6,"NÃO COMPRAR - REAJUSTE &gt;5%","COMPRAR")))</f>
        <v>SEM OFERTA</v>
      </c>
      <c r="AB5050" s="18" t="str">
        <f aca="false">IF(W5050="DIMEC",S5050,IF(W5050="MEDCENTRO",U5050,""))</f>
        <v/>
      </c>
      <c r="AC5050" s="18" t="n">
        <f aca="false">IF(AA5050&lt;&gt;"COMPRAR",0,IF(AB5050="",I5050,MIN(I5050,AB5050)))</f>
        <v>0</v>
      </c>
      <c r="AD5050" s="19" t="n">
        <f aca="false">IF(AC5050&gt;0,AC5050*V5050,0)</f>
        <v>0</v>
      </c>
      <c r="AE5050" s="19" t="n">
        <f aca="false">IF(AC5050&gt;0,(M5050-V5050)*AC5050,0)</f>
        <v>0</v>
      </c>
      <c r="AF5050" s="16" t="str">
        <f aca="false">IF(AA5050&lt;&gt;"COMPRAR","",IF(AB5050="",IF(X5050="","",IF(X5050-V5050&lt;0.01,"EMPATE TÉCNICO","")),IF(AB5050&lt;I5050,"ESTOQUE INSUFICIENTE",IF(X5050="","",IF(X5050-V5050&lt;0.01,"EMPATE TÉCNICO","")))))</f>
        <v/>
      </c>
      <c r="AG5050" s="16" t="s">
        <v>547</v>
      </c>
      <c r="AH5050" s="16" t="s">
        <v>15606</v>
      </c>
    </row>
    <row r="5051" customFormat="false" ht="15" hidden="false" customHeight="false" outlineLevel="0" collapsed="false">
      <c r="A5051" s="16" t="s">
        <v>15613</v>
      </c>
      <c r="B5051" s="17" t="s">
        <v>15614</v>
      </c>
      <c r="C5051" s="16" t="s">
        <v>15615</v>
      </c>
      <c r="D5051" s="16" t="s">
        <v>13319</v>
      </c>
      <c r="E5051" s="18" t="n">
        <v>1</v>
      </c>
      <c r="F5051" s="16" t="s">
        <v>41</v>
      </c>
      <c r="G5051" s="18" t="n">
        <v>3</v>
      </c>
      <c r="H5051" s="16" t="n">
        <v>4.3</v>
      </c>
      <c r="I5051" s="18" t="n">
        <v>9</v>
      </c>
      <c r="J5051" s="19" t="n">
        <v>27.55</v>
      </c>
      <c r="K5051" s="19" t="n">
        <v>27.55</v>
      </c>
      <c r="L5051" s="19" t="n">
        <v>27.55</v>
      </c>
      <c r="M5051" s="19" t="n">
        <f aca="false">IF(J5051&gt;0,J5051,K5051)*E5051</f>
        <v>27.55</v>
      </c>
      <c r="N5051" s="20"/>
      <c r="O5051" s="21" t="str">
        <f aca="false">IF(R5051="","",ROUND(R5051*(1-Premissas!$B$4),4))</f>
        <v/>
      </c>
      <c r="P5051" s="22"/>
      <c r="Q5051" s="22"/>
      <c r="R5051" s="23"/>
      <c r="S5051" s="24"/>
      <c r="T5051" s="24"/>
      <c r="U5051" s="25"/>
      <c r="V5051" s="19" t="str">
        <f aca="false">IF(COUNT(N5051:Q5051)=0,"",MIN(N5051:Q5051))</f>
        <v/>
      </c>
      <c r="W5051" s="16" t="str">
        <f aca="false">IF(V5051="","",INDEX($N$4:$Q$4,MATCH(V5051,N5051:Q5051,0)))</f>
        <v/>
      </c>
      <c r="X5051" s="19" t="str">
        <f aca="false">IF(COUNT(N5051:Q5051)&lt;2,"",SMALL(N5051:Q5051,2))</f>
        <v/>
      </c>
      <c r="Y5051" s="26" t="str">
        <f aca="false">IF(OR(V5051="",M5051=0),"",V5051/M5051-1)</f>
        <v/>
      </c>
      <c r="Z5051" s="26" t="str">
        <f aca="false">IF(OR(V5051="",L5051=""),"",V5051/(L5051*E5051)-1)</f>
        <v/>
      </c>
      <c r="AA5051" s="16" t="str">
        <f aca="false">IF(V5051="","SEM OFERTA",IF(OR(Y5051&gt;Premissas!$B$11,Y5051&lt;Premissas!$B$12),"VERIFICAR - UNIDADE/EMBALAGEM",IF(Y5051&gt;Premissas!$B$6,"NÃO COMPRAR - REAJUSTE &gt;5%","COMPRAR")))</f>
        <v>SEM OFERTA</v>
      </c>
      <c r="AB5051" s="18" t="str">
        <f aca="false">IF(W5051="DIMEC",S5051,IF(W5051="MEDCENTRO",U5051,""))</f>
        <v/>
      </c>
      <c r="AC5051" s="18" t="n">
        <f aca="false">IF(AA5051&lt;&gt;"COMPRAR",0,IF(AB5051="",I5051,MIN(I5051,AB5051)))</f>
        <v>0</v>
      </c>
      <c r="AD5051" s="19" t="n">
        <f aca="false">IF(AC5051&gt;0,AC5051*V5051,0)</f>
        <v>0</v>
      </c>
      <c r="AE5051" s="19" t="n">
        <f aca="false">IF(AC5051&gt;0,(M5051-V5051)*AC5051,0)</f>
        <v>0</v>
      </c>
      <c r="AF5051" s="16" t="str">
        <f aca="false">IF(AA5051&lt;&gt;"COMPRAR","",IF(AB5051="",IF(X5051="","",IF(X5051-V5051&lt;0.01,"EMPATE TÉCNICO","")),IF(AB5051&lt;I5051,"ESTOQUE INSUFICIENTE",IF(X5051="","",IF(X5051-V5051&lt;0.01,"EMPATE TÉCNICO","")))))</f>
        <v/>
      </c>
      <c r="AG5051" s="16" t="s">
        <v>547</v>
      </c>
      <c r="AH5051" s="16" t="s">
        <v>15606</v>
      </c>
    </row>
    <row r="5052" customFormat="false" ht="15" hidden="false" customHeight="false" outlineLevel="0" collapsed="false">
      <c r="A5052" s="16" t="s">
        <v>15616</v>
      </c>
      <c r="B5052" s="17" t="s">
        <v>15617</v>
      </c>
      <c r="C5052" s="16" t="s">
        <v>15618</v>
      </c>
      <c r="D5052" s="16" t="s">
        <v>13336</v>
      </c>
      <c r="E5052" s="18" t="n">
        <v>1</v>
      </c>
      <c r="F5052" s="16" t="s">
        <v>42</v>
      </c>
      <c r="G5052" s="18" t="n">
        <v>2</v>
      </c>
      <c r="H5052" s="16" t="n">
        <v>1</v>
      </c>
      <c r="I5052" s="18" t="n">
        <v>1</v>
      </c>
      <c r="J5052" s="19" t="n">
        <v>32.89</v>
      </c>
      <c r="K5052" s="19" t="n">
        <v>32.89</v>
      </c>
      <c r="L5052" s="19" t="n">
        <v>32.89</v>
      </c>
      <c r="M5052" s="19" t="n">
        <f aca="false">IF(J5052&gt;0,J5052,K5052)*E5052</f>
        <v>32.89</v>
      </c>
      <c r="N5052" s="20"/>
      <c r="O5052" s="21" t="str">
        <f aca="false">IF(R5052="","",ROUND(R5052*(1-Premissas!$B$4),4))</f>
        <v/>
      </c>
      <c r="P5052" s="22"/>
      <c r="Q5052" s="22"/>
      <c r="R5052" s="23"/>
      <c r="S5052" s="24"/>
      <c r="T5052" s="24"/>
      <c r="U5052" s="25"/>
      <c r="V5052" s="19" t="str">
        <f aca="false">IF(COUNT(N5052:Q5052)=0,"",MIN(N5052:Q5052))</f>
        <v/>
      </c>
      <c r="W5052" s="16" t="str">
        <f aca="false">IF(V5052="","",INDEX($N$4:$Q$4,MATCH(V5052,N5052:Q5052,0)))</f>
        <v/>
      </c>
      <c r="X5052" s="19" t="str">
        <f aca="false">IF(COUNT(N5052:Q5052)&lt;2,"",SMALL(N5052:Q5052,2))</f>
        <v/>
      </c>
      <c r="Y5052" s="26" t="str">
        <f aca="false">IF(OR(V5052="",M5052=0),"",V5052/M5052-1)</f>
        <v/>
      </c>
      <c r="Z5052" s="26" t="str">
        <f aca="false">IF(OR(V5052="",L5052=""),"",V5052/(L5052*E5052)-1)</f>
        <v/>
      </c>
      <c r="AA5052" s="16" t="str">
        <f aca="false">IF(V5052="","SEM OFERTA",IF(OR(Y5052&gt;Premissas!$B$11,Y5052&lt;Premissas!$B$12),"VERIFICAR - UNIDADE/EMBALAGEM",IF(Y5052&gt;Premissas!$B$6,"NÃO COMPRAR - REAJUSTE &gt;5%","COMPRAR")))</f>
        <v>SEM OFERTA</v>
      </c>
      <c r="AB5052" s="18" t="str">
        <f aca="false">IF(W5052="DIMEC",S5052,IF(W5052="MEDCENTRO",U5052,""))</f>
        <v/>
      </c>
      <c r="AC5052" s="18" t="n">
        <f aca="false">IF(AA5052&lt;&gt;"COMPRAR",0,IF(AB5052="",I5052,MIN(I5052,AB5052)))</f>
        <v>0</v>
      </c>
      <c r="AD5052" s="19" t="n">
        <f aca="false">IF(AC5052&gt;0,AC5052*V5052,0)</f>
        <v>0</v>
      </c>
      <c r="AE5052" s="19" t="n">
        <f aca="false">IF(AC5052&gt;0,(M5052-V5052)*AC5052,0)</f>
        <v>0</v>
      </c>
      <c r="AF5052" s="16" t="str">
        <f aca="false">IF(AA5052&lt;&gt;"COMPRAR","",IF(AB5052="",IF(X5052="","",IF(X5052-V5052&lt;0.01,"EMPATE TÉCNICO","")),IF(AB5052&lt;I5052,"ESTOQUE INSUFICIENTE",IF(X5052="","",IF(X5052-V5052&lt;0.01,"EMPATE TÉCNICO","")))))</f>
        <v/>
      </c>
      <c r="AG5052" s="16" t="s">
        <v>547</v>
      </c>
      <c r="AH5052" s="16" t="s">
        <v>15606</v>
      </c>
    </row>
    <row r="5053" customFormat="false" ht="15" hidden="false" customHeight="false" outlineLevel="0" collapsed="false">
      <c r="A5053" s="16" t="s">
        <v>15619</v>
      </c>
      <c r="B5053" s="17" t="s">
        <v>15620</v>
      </c>
      <c r="C5053" s="16" t="s">
        <v>15621</v>
      </c>
      <c r="D5053" s="16" t="s">
        <v>13651</v>
      </c>
      <c r="E5053" s="18" t="n">
        <v>1</v>
      </c>
      <c r="F5053" s="16" t="s">
        <v>42</v>
      </c>
      <c r="G5053" s="18" t="n">
        <v>2</v>
      </c>
      <c r="H5053" s="16" t="n">
        <v>2.5</v>
      </c>
      <c r="I5053" s="18" t="n">
        <v>5</v>
      </c>
      <c r="J5053" s="19" t="n">
        <v>15.69</v>
      </c>
      <c r="K5053" s="19" t="n">
        <v>15.69</v>
      </c>
      <c r="L5053" s="19" t="n">
        <v>15.69</v>
      </c>
      <c r="M5053" s="19" t="n">
        <f aca="false">IF(J5053&gt;0,J5053,K5053)*E5053</f>
        <v>15.69</v>
      </c>
      <c r="N5053" s="20"/>
      <c r="O5053" s="21" t="str">
        <f aca="false">IF(R5053="","",ROUND(R5053*(1-Premissas!$B$4),4))</f>
        <v/>
      </c>
      <c r="P5053" s="22"/>
      <c r="Q5053" s="22"/>
      <c r="R5053" s="23"/>
      <c r="S5053" s="24"/>
      <c r="T5053" s="24"/>
      <c r="U5053" s="25"/>
      <c r="V5053" s="19" t="str">
        <f aca="false">IF(COUNT(N5053:Q5053)=0,"",MIN(N5053:Q5053))</f>
        <v/>
      </c>
      <c r="W5053" s="16" t="str">
        <f aca="false">IF(V5053="","",INDEX($N$4:$Q$4,MATCH(V5053,N5053:Q5053,0)))</f>
        <v/>
      </c>
      <c r="X5053" s="19" t="str">
        <f aca="false">IF(COUNT(N5053:Q5053)&lt;2,"",SMALL(N5053:Q5053,2))</f>
        <v/>
      </c>
      <c r="Y5053" s="26" t="str">
        <f aca="false">IF(OR(V5053="",M5053=0),"",V5053/M5053-1)</f>
        <v/>
      </c>
      <c r="Z5053" s="26" t="str">
        <f aca="false">IF(OR(V5053="",L5053=""),"",V5053/(L5053*E5053)-1)</f>
        <v/>
      </c>
      <c r="AA5053" s="16" t="str">
        <f aca="false">IF(V5053="","SEM OFERTA",IF(OR(Y5053&gt;Premissas!$B$11,Y5053&lt;Premissas!$B$12),"VERIFICAR - UNIDADE/EMBALAGEM",IF(Y5053&gt;Premissas!$B$6,"NÃO COMPRAR - REAJUSTE &gt;5%","COMPRAR")))</f>
        <v>SEM OFERTA</v>
      </c>
      <c r="AB5053" s="18" t="str">
        <f aca="false">IF(W5053="DIMEC",S5053,IF(W5053="MEDCENTRO",U5053,""))</f>
        <v/>
      </c>
      <c r="AC5053" s="18" t="n">
        <f aca="false">IF(AA5053&lt;&gt;"COMPRAR",0,IF(AB5053="",I5053,MIN(I5053,AB5053)))</f>
        <v>0</v>
      </c>
      <c r="AD5053" s="19" t="n">
        <f aca="false">IF(AC5053&gt;0,AC5053*V5053,0)</f>
        <v>0</v>
      </c>
      <c r="AE5053" s="19" t="n">
        <f aca="false">IF(AC5053&gt;0,(M5053-V5053)*AC5053,0)</f>
        <v>0</v>
      </c>
      <c r="AF5053" s="16" t="str">
        <f aca="false">IF(AA5053&lt;&gt;"COMPRAR","",IF(AB5053="",IF(X5053="","",IF(X5053-V5053&lt;0.01,"EMPATE TÉCNICO","")),IF(AB5053&lt;I5053,"ESTOQUE INSUFICIENTE",IF(X5053="","",IF(X5053-V5053&lt;0.01,"EMPATE TÉCNICO","")))))</f>
        <v/>
      </c>
      <c r="AG5053" s="16" t="s">
        <v>328</v>
      </c>
      <c r="AH5053" s="16" t="s">
        <v>15606</v>
      </c>
    </row>
    <row r="5054" customFormat="false" ht="15" hidden="false" customHeight="false" outlineLevel="0" collapsed="false">
      <c r="A5054" s="16" t="s">
        <v>15622</v>
      </c>
      <c r="B5054" s="17" t="s">
        <v>15623</v>
      </c>
      <c r="C5054" s="16" t="s">
        <v>15624</v>
      </c>
      <c r="D5054" s="16" t="s">
        <v>13651</v>
      </c>
      <c r="E5054" s="18" t="n">
        <v>10</v>
      </c>
      <c r="F5054" s="16" t="s">
        <v>41</v>
      </c>
      <c r="G5054" s="18" t="n">
        <v>8</v>
      </c>
      <c r="H5054" s="16" t="n">
        <v>3.7</v>
      </c>
      <c r="I5054" s="18" t="n">
        <v>1</v>
      </c>
      <c r="J5054" s="19" t="n">
        <v>13.9724</v>
      </c>
      <c r="K5054" s="19" t="n">
        <v>13.9724</v>
      </c>
      <c r="L5054" s="19" t="n">
        <v>13.9724</v>
      </c>
      <c r="M5054" s="19" t="n">
        <f aca="false">IF(J5054&gt;0,J5054,K5054)*E5054</f>
        <v>139.724</v>
      </c>
      <c r="N5054" s="20"/>
      <c r="O5054" s="21" t="str">
        <f aca="false">IF(R5054="","",ROUND(R5054*(1-Premissas!$B$4),4))</f>
        <v/>
      </c>
      <c r="P5054" s="22"/>
      <c r="Q5054" s="22"/>
      <c r="R5054" s="23"/>
      <c r="S5054" s="24"/>
      <c r="T5054" s="24"/>
      <c r="U5054" s="25"/>
      <c r="V5054" s="19" t="str">
        <f aca="false">IF(COUNT(N5054:Q5054)=0,"",MIN(N5054:Q5054))</f>
        <v/>
      </c>
      <c r="W5054" s="16" t="str">
        <f aca="false">IF(V5054="","",INDEX($N$4:$Q$4,MATCH(V5054,N5054:Q5054,0)))</f>
        <v/>
      </c>
      <c r="X5054" s="19" t="str">
        <f aca="false">IF(COUNT(N5054:Q5054)&lt;2,"",SMALL(N5054:Q5054,2))</f>
        <v/>
      </c>
      <c r="Y5054" s="26" t="str">
        <f aca="false">IF(OR(V5054="",M5054=0),"",V5054/M5054-1)</f>
        <v/>
      </c>
      <c r="Z5054" s="26" t="str">
        <f aca="false">IF(OR(V5054="",L5054=""),"",V5054/(L5054*E5054)-1)</f>
        <v/>
      </c>
      <c r="AA5054" s="16" t="str">
        <f aca="false">IF(V5054="","SEM OFERTA",IF(OR(Y5054&gt;Premissas!$B$11,Y5054&lt;Premissas!$B$12),"VERIFICAR - UNIDADE/EMBALAGEM",IF(Y5054&gt;Premissas!$B$6,"NÃO COMPRAR - REAJUSTE &gt;5%","COMPRAR")))</f>
        <v>SEM OFERTA</v>
      </c>
      <c r="AB5054" s="18" t="str">
        <f aca="false">IF(W5054="DIMEC",S5054,IF(W5054="MEDCENTRO",U5054,""))</f>
        <v/>
      </c>
      <c r="AC5054" s="18" t="n">
        <f aca="false">IF(AA5054&lt;&gt;"COMPRAR",0,IF(AB5054="",I5054,MIN(I5054,AB5054)))</f>
        <v>0</v>
      </c>
      <c r="AD5054" s="19" t="n">
        <f aca="false">IF(AC5054&gt;0,AC5054*V5054,0)</f>
        <v>0</v>
      </c>
      <c r="AE5054" s="19" t="n">
        <f aca="false">IF(AC5054&gt;0,(M5054-V5054)*AC5054,0)</f>
        <v>0</v>
      </c>
      <c r="AF5054" s="16" t="str">
        <f aca="false">IF(AA5054&lt;&gt;"COMPRAR","",IF(AB5054="",IF(X5054="","",IF(X5054-V5054&lt;0.01,"EMPATE TÉCNICO","")),IF(AB5054&lt;I5054,"ESTOQUE INSUFICIENTE",IF(X5054="","",IF(X5054-V5054&lt;0.01,"EMPATE TÉCNICO","")))))</f>
        <v/>
      </c>
      <c r="AG5054" s="16" t="s">
        <v>547</v>
      </c>
      <c r="AH5054" s="16" t="s">
        <v>15606</v>
      </c>
    </row>
    <row r="5055" customFormat="false" ht="15" hidden="false" customHeight="false" outlineLevel="0" collapsed="false">
      <c r="A5055" s="16" t="s">
        <v>15625</v>
      </c>
      <c r="B5055" s="17" t="s">
        <v>15626</v>
      </c>
      <c r="C5055" s="16" t="s">
        <v>15627</v>
      </c>
      <c r="D5055" s="16" t="s">
        <v>13359</v>
      </c>
      <c r="E5055" s="18" t="n">
        <v>1</v>
      </c>
      <c r="F5055" s="16" t="s">
        <v>41</v>
      </c>
      <c r="G5055" s="18" t="n">
        <v>2</v>
      </c>
      <c r="H5055" s="16" t="n">
        <v>1.1</v>
      </c>
      <c r="I5055" s="18" t="n">
        <v>1</v>
      </c>
      <c r="J5055" s="19" t="n">
        <v>55.08</v>
      </c>
      <c r="K5055" s="19" t="n">
        <v>55.08</v>
      </c>
      <c r="L5055" s="19" t="n">
        <v>55.08</v>
      </c>
      <c r="M5055" s="19" t="n">
        <f aca="false">IF(J5055&gt;0,J5055,K5055)*E5055</f>
        <v>55.08</v>
      </c>
      <c r="N5055" s="20"/>
      <c r="O5055" s="21" t="str">
        <f aca="false">IF(R5055="","",ROUND(R5055*(1-Premissas!$B$4),4))</f>
        <v/>
      </c>
      <c r="P5055" s="22"/>
      <c r="Q5055" s="22"/>
      <c r="R5055" s="23"/>
      <c r="S5055" s="24"/>
      <c r="T5055" s="24"/>
      <c r="U5055" s="25"/>
      <c r="V5055" s="19" t="str">
        <f aca="false">IF(COUNT(N5055:Q5055)=0,"",MIN(N5055:Q5055))</f>
        <v/>
      </c>
      <c r="W5055" s="16" t="str">
        <f aca="false">IF(V5055="","",INDEX($N$4:$Q$4,MATCH(V5055,N5055:Q5055,0)))</f>
        <v/>
      </c>
      <c r="X5055" s="19" t="str">
        <f aca="false">IF(COUNT(N5055:Q5055)&lt;2,"",SMALL(N5055:Q5055,2))</f>
        <v/>
      </c>
      <c r="Y5055" s="26" t="str">
        <f aca="false">IF(OR(V5055="",M5055=0),"",V5055/M5055-1)</f>
        <v/>
      </c>
      <c r="Z5055" s="26" t="str">
        <f aca="false">IF(OR(V5055="",L5055=""),"",V5055/(L5055*E5055)-1)</f>
        <v/>
      </c>
      <c r="AA5055" s="16" t="str">
        <f aca="false">IF(V5055="","SEM OFERTA",IF(OR(Y5055&gt;Premissas!$B$11,Y5055&lt;Premissas!$B$12),"VERIFICAR - UNIDADE/EMBALAGEM",IF(Y5055&gt;Premissas!$B$6,"NÃO COMPRAR - REAJUSTE &gt;5%","COMPRAR")))</f>
        <v>SEM OFERTA</v>
      </c>
      <c r="AB5055" s="18" t="str">
        <f aca="false">IF(W5055="DIMEC",S5055,IF(W5055="MEDCENTRO",U5055,""))</f>
        <v/>
      </c>
      <c r="AC5055" s="18" t="n">
        <f aca="false">IF(AA5055&lt;&gt;"COMPRAR",0,IF(AB5055="",I5055,MIN(I5055,AB5055)))</f>
        <v>0</v>
      </c>
      <c r="AD5055" s="19" t="n">
        <f aca="false">IF(AC5055&gt;0,AC5055*V5055,0)</f>
        <v>0</v>
      </c>
      <c r="AE5055" s="19" t="n">
        <f aca="false">IF(AC5055&gt;0,(M5055-V5055)*AC5055,0)</f>
        <v>0</v>
      </c>
      <c r="AF5055" s="16" t="str">
        <f aca="false">IF(AA5055&lt;&gt;"COMPRAR","",IF(AB5055="",IF(X5055="","",IF(X5055-V5055&lt;0.01,"EMPATE TÉCNICO","")),IF(AB5055&lt;I5055,"ESTOQUE INSUFICIENTE",IF(X5055="","",IF(X5055-V5055&lt;0.01,"EMPATE TÉCNICO","")))))</f>
        <v/>
      </c>
      <c r="AG5055" s="16" t="s">
        <v>547</v>
      </c>
      <c r="AH5055" s="16" t="s">
        <v>15606</v>
      </c>
    </row>
    <row r="5056" customFormat="false" ht="15" hidden="false" customHeight="false" outlineLevel="0" collapsed="false">
      <c r="A5056" s="16" t="s">
        <v>15628</v>
      </c>
      <c r="B5056" s="17" t="s">
        <v>15629</v>
      </c>
      <c r="C5056" s="16" t="s">
        <v>15630</v>
      </c>
      <c r="D5056" s="16" t="s">
        <v>13386</v>
      </c>
      <c r="E5056" s="18" t="n">
        <v>1</v>
      </c>
      <c r="F5056" s="16" t="s">
        <v>43</v>
      </c>
      <c r="G5056" s="18" t="n">
        <v>2</v>
      </c>
      <c r="H5056" s="16" t="n">
        <v>0.8</v>
      </c>
      <c r="I5056" s="18" t="n">
        <v>1</v>
      </c>
      <c r="J5056" s="19" t="n">
        <v>17.58</v>
      </c>
      <c r="K5056" s="19" t="n">
        <v>17.58</v>
      </c>
      <c r="L5056" s="19" t="n">
        <v>17.49</v>
      </c>
      <c r="M5056" s="19" t="n">
        <f aca="false">IF(J5056&gt;0,J5056,K5056)*E5056</f>
        <v>17.58</v>
      </c>
      <c r="N5056" s="20"/>
      <c r="O5056" s="21" t="str">
        <f aca="false">IF(R5056="","",ROUND(R5056*(1-Premissas!$B$4),4))</f>
        <v/>
      </c>
      <c r="P5056" s="22"/>
      <c r="Q5056" s="22"/>
      <c r="R5056" s="23"/>
      <c r="S5056" s="24"/>
      <c r="T5056" s="24"/>
      <c r="U5056" s="25"/>
      <c r="V5056" s="19" t="str">
        <f aca="false">IF(COUNT(N5056:Q5056)=0,"",MIN(N5056:Q5056))</f>
        <v/>
      </c>
      <c r="W5056" s="16" t="str">
        <f aca="false">IF(V5056="","",INDEX($N$4:$Q$4,MATCH(V5056,N5056:Q5056,0)))</f>
        <v/>
      </c>
      <c r="X5056" s="19" t="str">
        <f aca="false">IF(COUNT(N5056:Q5056)&lt;2,"",SMALL(N5056:Q5056,2))</f>
        <v/>
      </c>
      <c r="Y5056" s="26" t="str">
        <f aca="false">IF(OR(V5056="",M5056=0),"",V5056/M5056-1)</f>
        <v/>
      </c>
      <c r="Z5056" s="26" t="str">
        <f aca="false">IF(OR(V5056="",L5056=""),"",V5056/(L5056*E5056)-1)</f>
        <v/>
      </c>
      <c r="AA5056" s="16" t="str">
        <f aca="false">IF(V5056="","SEM OFERTA",IF(OR(Y5056&gt;Premissas!$B$11,Y5056&lt;Premissas!$B$12),"VERIFICAR - UNIDADE/EMBALAGEM",IF(Y5056&gt;Premissas!$B$6,"NÃO COMPRAR - REAJUSTE &gt;5%","COMPRAR")))</f>
        <v>SEM OFERTA</v>
      </c>
      <c r="AB5056" s="18" t="str">
        <f aca="false">IF(W5056="DIMEC",S5056,IF(W5056="MEDCENTRO",U5056,""))</f>
        <v/>
      </c>
      <c r="AC5056" s="18" t="n">
        <f aca="false">IF(AA5056&lt;&gt;"COMPRAR",0,IF(AB5056="",I5056,MIN(I5056,AB5056)))</f>
        <v>0</v>
      </c>
      <c r="AD5056" s="19" t="n">
        <f aca="false">IF(AC5056&gt;0,AC5056*V5056,0)</f>
        <v>0</v>
      </c>
      <c r="AE5056" s="19" t="n">
        <f aca="false">IF(AC5056&gt;0,(M5056-V5056)*AC5056,0)</f>
        <v>0</v>
      </c>
      <c r="AF5056" s="16" t="str">
        <f aca="false">IF(AA5056&lt;&gt;"COMPRAR","",IF(AB5056="",IF(X5056="","",IF(X5056-V5056&lt;0.01,"EMPATE TÉCNICO","")),IF(AB5056&lt;I5056,"ESTOQUE INSUFICIENTE",IF(X5056="","",IF(X5056-V5056&lt;0.01,"EMPATE TÉCNICO","")))))</f>
        <v/>
      </c>
      <c r="AG5056" s="16" t="s">
        <v>547</v>
      </c>
      <c r="AH5056" s="16" t="s">
        <v>15606</v>
      </c>
    </row>
    <row r="5057" customFormat="false" ht="15" hidden="false" customHeight="false" outlineLevel="0" collapsed="false">
      <c r="A5057" s="16" t="s">
        <v>15631</v>
      </c>
      <c r="B5057" s="17" t="s">
        <v>15632</v>
      </c>
      <c r="C5057" s="16" t="s">
        <v>15633</v>
      </c>
      <c r="D5057" s="16" t="s">
        <v>7687</v>
      </c>
      <c r="E5057" s="18" t="n">
        <v>1</v>
      </c>
      <c r="F5057" s="16" t="s">
        <v>41</v>
      </c>
      <c r="G5057" s="18" t="n">
        <v>5</v>
      </c>
      <c r="H5057" s="16" t="n">
        <v>8.6</v>
      </c>
      <c r="I5057" s="18" t="n">
        <v>17</v>
      </c>
      <c r="J5057" s="19" t="n">
        <v>53.78</v>
      </c>
      <c r="K5057" s="19" t="n">
        <v>53.78</v>
      </c>
      <c r="L5057" s="19" t="n">
        <v>52.5925</v>
      </c>
      <c r="M5057" s="19" t="n">
        <f aca="false">IF(J5057&gt;0,J5057,K5057)*E5057</f>
        <v>53.78</v>
      </c>
      <c r="N5057" s="20"/>
      <c r="O5057" s="21" t="str">
        <f aca="false">IF(R5057="","",ROUND(R5057*(1-Premissas!$B$4),4))</f>
        <v/>
      </c>
      <c r="P5057" s="22"/>
      <c r="Q5057" s="22"/>
      <c r="R5057" s="23"/>
      <c r="S5057" s="24"/>
      <c r="T5057" s="24"/>
      <c r="U5057" s="25"/>
      <c r="V5057" s="19" t="str">
        <f aca="false">IF(COUNT(N5057:Q5057)=0,"",MIN(N5057:Q5057))</f>
        <v/>
      </c>
      <c r="W5057" s="16" t="str">
        <f aca="false">IF(V5057="","",INDEX($N$4:$Q$4,MATCH(V5057,N5057:Q5057,0)))</f>
        <v/>
      </c>
      <c r="X5057" s="19" t="str">
        <f aca="false">IF(COUNT(N5057:Q5057)&lt;2,"",SMALL(N5057:Q5057,2))</f>
        <v/>
      </c>
      <c r="Y5057" s="26" t="str">
        <f aca="false">IF(OR(V5057="",M5057=0),"",V5057/M5057-1)</f>
        <v/>
      </c>
      <c r="Z5057" s="26" t="str">
        <f aca="false">IF(OR(V5057="",L5057=""),"",V5057/(L5057*E5057)-1)</f>
        <v/>
      </c>
      <c r="AA5057" s="16" t="str">
        <f aca="false">IF(V5057="","SEM OFERTA",IF(OR(Y5057&gt;Premissas!$B$11,Y5057&lt;Premissas!$B$12),"VERIFICAR - UNIDADE/EMBALAGEM",IF(Y5057&gt;Premissas!$B$6,"NÃO COMPRAR - REAJUSTE &gt;5%","COMPRAR")))</f>
        <v>SEM OFERTA</v>
      </c>
      <c r="AB5057" s="18" t="str">
        <f aca="false">IF(W5057="DIMEC",S5057,IF(W5057="MEDCENTRO",U5057,""))</f>
        <v/>
      </c>
      <c r="AC5057" s="18" t="n">
        <f aca="false">IF(AA5057&lt;&gt;"COMPRAR",0,IF(AB5057="",I5057,MIN(I5057,AB5057)))</f>
        <v>0</v>
      </c>
      <c r="AD5057" s="19" t="n">
        <f aca="false">IF(AC5057&gt;0,AC5057*V5057,0)</f>
        <v>0</v>
      </c>
      <c r="AE5057" s="19" t="n">
        <f aca="false">IF(AC5057&gt;0,(M5057-V5057)*AC5057,0)</f>
        <v>0</v>
      </c>
      <c r="AF5057" s="16" t="str">
        <f aca="false">IF(AA5057&lt;&gt;"COMPRAR","",IF(AB5057="",IF(X5057="","",IF(X5057-V5057&lt;0.01,"EMPATE TÉCNICO","")),IF(AB5057&lt;I5057,"ESTOQUE INSUFICIENTE",IF(X5057="","",IF(X5057-V5057&lt;0.01,"EMPATE TÉCNICO","")))))</f>
        <v/>
      </c>
      <c r="AG5057" s="16" t="s">
        <v>547</v>
      </c>
      <c r="AH5057" s="16" t="s">
        <v>15606</v>
      </c>
    </row>
    <row r="5058" customFormat="false" ht="15" hidden="false" customHeight="false" outlineLevel="0" collapsed="false">
      <c r="A5058" s="16" t="s">
        <v>15634</v>
      </c>
      <c r="B5058" s="17" t="s">
        <v>15635</v>
      </c>
      <c r="C5058" s="16" t="s">
        <v>15636</v>
      </c>
      <c r="D5058" s="16" t="s">
        <v>13319</v>
      </c>
      <c r="E5058" s="18" t="n">
        <v>1</v>
      </c>
      <c r="F5058" s="16" t="s">
        <v>43</v>
      </c>
      <c r="G5058" s="18" t="n">
        <v>1</v>
      </c>
      <c r="H5058" s="16" t="n">
        <v>1</v>
      </c>
      <c r="I5058" s="18" t="n">
        <v>2</v>
      </c>
      <c r="J5058" s="19" t="n">
        <v>11.99</v>
      </c>
      <c r="K5058" s="19" t="n">
        <v>11.99</v>
      </c>
      <c r="L5058" s="19" t="n">
        <v>11.9875</v>
      </c>
      <c r="M5058" s="19" t="n">
        <f aca="false">IF(J5058&gt;0,J5058,K5058)*E5058</f>
        <v>11.99</v>
      </c>
      <c r="N5058" s="20"/>
      <c r="O5058" s="21" t="str">
        <f aca="false">IF(R5058="","",ROUND(R5058*(1-Premissas!$B$4),4))</f>
        <v/>
      </c>
      <c r="P5058" s="22"/>
      <c r="Q5058" s="22"/>
      <c r="R5058" s="23"/>
      <c r="S5058" s="24"/>
      <c r="T5058" s="24"/>
      <c r="U5058" s="25"/>
      <c r="V5058" s="19" t="str">
        <f aca="false">IF(COUNT(N5058:Q5058)=0,"",MIN(N5058:Q5058))</f>
        <v/>
      </c>
      <c r="W5058" s="16" t="str">
        <f aca="false">IF(V5058="","",INDEX($N$4:$Q$4,MATCH(V5058,N5058:Q5058,0)))</f>
        <v/>
      </c>
      <c r="X5058" s="19" t="str">
        <f aca="false">IF(COUNT(N5058:Q5058)&lt;2,"",SMALL(N5058:Q5058,2))</f>
        <v/>
      </c>
      <c r="Y5058" s="26" t="str">
        <f aca="false">IF(OR(V5058="",M5058=0),"",V5058/M5058-1)</f>
        <v/>
      </c>
      <c r="Z5058" s="26" t="str">
        <f aca="false">IF(OR(V5058="",L5058=""),"",V5058/(L5058*E5058)-1)</f>
        <v/>
      </c>
      <c r="AA5058" s="16" t="str">
        <f aca="false">IF(V5058="","SEM OFERTA",IF(OR(Y5058&gt;Premissas!$B$11,Y5058&lt;Premissas!$B$12),"VERIFICAR - UNIDADE/EMBALAGEM",IF(Y5058&gt;Premissas!$B$6,"NÃO COMPRAR - REAJUSTE &gt;5%","COMPRAR")))</f>
        <v>SEM OFERTA</v>
      </c>
      <c r="AB5058" s="18" t="str">
        <f aca="false">IF(W5058="DIMEC",S5058,IF(W5058="MEDCENTRO",U5058,""))</f>
        <v/>
      </c>
      <c r="AC5058" s="18" t="n">
        <f aca="false">IF(AA5058&lt;&gt;"COMPRAR",0,IF(AB5058="",I5058,MIN(I5058,AB5058)))</f>
        <v>0</v>
      </c>
      <c r="AD5058" s="19" t="n">
        <f aca="false">IF(AC5058&gt;0,AC5058*V5058,0)</f>
        <v>0</v>
      </c>
      <c r="AE5058" s="19" t="n">
        <f aca="false">IF(AC5058&gt;0,(M5058-V5058)*AC5058,0)</f>
        <v>0</v>
      </c>
      <c r="AF5058" s="16" t="str">
        <f aca="false">IF(AA5058&lt;&gt;"COMPRAR","",IF(AB5058="",IF(X5058="","",IF(X5058-V5058&lt;0.01,"EMPATE TÉCNICO","")),IF(AB5058&lt;I5058,"ESTOQUE INSUFICIENTE",IF(X5058="","",IF(X5058-V5058&lt;0.01,"EMPATE TÉCNICO","")))))</f>
        <v/>
      </c>
      <c r="AG5058" s="16" t="s">
        <v>547</v>
      </c>
      <c r="AH5058" s="16" t="s">
        <v>15606</v>
      </c>
    </row>
    <row r="5059" customFormat="false" ht="15" hidden="false" customHeight="false" outlineLevel="0" collapsed="false">
      <c r="A5059" s="16" t="s">
        <v>15637</v>
      </c>
      <c r="B5059" s="17" t="s">
        <v>15638</v>
      </c>
      <c r="C5059" s="16" t="s">
        <v>15639</v>
      </c>
      <c r="D5059" s="16" t="s">
        <v>13386</v>
      </c>
      <c r="E5059" s="18" t="n">
        <v>1</v>
      </c>
      <c r="F5059" s="16" t="s">
        <v>42</v>
      </c>
      <c r="G5059" s="18" t="n">
        <v>1</v>
      </c>
      <c r="H5059" s="16" t="n">
        <v>0.6</v>
      </c>
      <c r="I5059" s="18" t="n">
        <v>1</v>
      </c>
      <c r="J5059" s="19" t="n">
        <v>35.13</v>
      </c>
      <c r="K5059" s="19" t="n">
        <v>35.13</v>
      </c>
      <c r="L5059" s="19" t="n">
        <v>34.95</v>
      </c>
      <c r="M5059" s="19" t="n">
        <f aca="false">IF(J5059&gt;0,J5059,K5059)*E5059</f>
        <v>35.13</v>
      </c>
      <c r="N5059" s="20"/>
      <c r="O5059" s="21" t="str">
        <f aca="false">IF(R5059="","",ROUND(R5059*(1-Premissas!$B$4),4))</f>
        <v/>
      </c>
      <c r="P5059" s="22"/>
      <c r="Q5059" s="22"/>
      <c r="R5059" s="23"/>
      <c r="S5059" s="24"/>
      <c r="T5059" s="24"/>
      <c r="U5059" s="25"/>
      <c r="V5059" s="19" t="str">
        <f aca="false">IF(COUNT(N5059:Q5059)=0,"",MIN(N5059:Q5059))</f>
        <v/>
      </c>
      <c r="W5059" s="16" t="str">
        <f aca="false">IF(V5059="","",INDEX($N$4:$Q$4,MATCH(V5059,N5059:Q5059,0)))</f>
        <v/>
      </c>
      <c r="X5059" s="19" t="str">
        <f aca="false">IF(COUNT(N5059:Q5059)&lt;2,"",SMALL(N5059:Q5059,2))</f>
        <v/>
      </c>
      <c r="Y5059" s="26" t="str">
        <f aca="false">IF(OR(V5059="",M5059=0),"",V5059/M5059-1)</f>
        <v/>
      </c>
      <c r="Z5059" s="26" t="str">
        <f aca="false">IF(OR(V5059="",L5059=""),"",V5059/(L5059*E5059)-1)</f>
        <v/>
      </c>
      <c r="AA5059" s="16" t="str">
        <f aca="false">IF(V5059="","SEM OFERTA",IF(OR(Y5059&gt;Premissas!$B$11,Y5059&lt;Premissas!$B$12),"VERIFICAR - UNIDADE/EMBALAGEM",IF(Y5059&gt;Premissas!$B$6,"NÃO COMPRAR - REAJUSTE &gt;5%","COMPRAR")))</f>
        <v>SEM OFERTA</v>
      </c>
      <c r="AB5059" s="18" t="str">
        <f aca="false">IF(W5059="DIMEC",S5059,IF(W5059="MEDCENTRO",U5059,""))</f>
        <v/>
      </c>
      <c r="AC5059" s="18" t="n">
        <f aca="false">IF(AA5059&lt;&gt;"COMPRAR",0,IF(AB5059="",I5059,MIN(I5059,AB5059)))</f>
        <v>0</v>
      </c>
      <c r="AD5059" s="19" t="n">
        <f aca="false">IF(AC5059&gt;0,AC5059*V5059,0)</f>
        <v>0</v>
      </c>
      <c r="AE5059" s="19" t="n">
        <f aca="false">IF(AC5059&gt;0,(M5059-V5059)*AC5059,0)</f>
        <v>0</v>
      </c>
      <c r="AF5059" s="16" t="str">
        <f aca="false">IF(AA5059&lt;&gt;"COMPRAR","",IF(AB5059="",IF(X5059="","",IF(X5059-V5059&lt;0.01,"EMPATE TÉCNICO","")),IF(AB5059&lt;I5059,"ESTOQUE INSUFICIENTE",IF(X5059="","",IF(X5059-V5059&lt;0.01,"EMPATE TÉCNICO","")))))</f>
        <v/>
      </c>
      <c r="AG5059" s="16" t="s">
        <v>5105</v>
      </c>
      <c r="AH5059" s="16" t="s">
        <v>15606</v>
      </c>
    </row>
    <row r="5060" customFormat="false" ht="15" hidden="false" customHeight="false" outlineLevel="0" collapsed="false">
      <c r="A5060" s="16" t="s">
        <v>15640</v>
      </c>
      <c r="B5060" s="17" t="s">
        <v>15641</v>
      </c>
      <c r="C5060" s="16" t="s">
        <v>15642</v>
      </c>
      <c r="D5060" s="16" t="s">
        <v>13386</v>
      </c>
      <c r="E5060" s="18" t="n">
        <v>1</v>
      </c>
      <c r="F5060" s="16" t="s">
        <v>43</v>
      </c>
      <c r="G5060" s="18" t="n">
        <v>1</v>
      </c>
      <c r="H5060" s="16" t="n">
        <v>0.5</v>
      </c>
      <c r="I5060" s="18" t="n">
        <v>1</v>
      </c>
      <c r="J5060" s="19" t="n">
        <v>28.08</v>
      </c>
      <c r="K5060" s="19" t="n">
        <v>28.08</v>
      </c>
      <c r="L5060" s="19" t="n">
        <v>28.08</v>
      </c>
      <c r="M5060" s="19" t="n">
        <f aca="false">IF(J5060&gt;0,J5060,K5060)*E5060</f>
        <v>28.08</v>
      </c>
      <c r="N5060" s="20"/>
      <c r="O5060" s="21" t="str">
        <f aca="false">IF(R5060="","",ROUND(R5060*(1-Premissas!$B$4),4))</f>
        <v/>
      </c>
      <c r="P5060" s="22"/>
      <c r="Q5060" s="22"/>
      <c r="R5060" s="23"/>
      <c r="S5060" s="24"/>
      <c r="T5060" s="24"/>
      <c r="U5060" s="25"/>
      <c r="V5060" s="19" t="str">
        <f aca="false">IF(COUNT(N5060:Q5060)=0,"",MIN(N5060:Q5060))</f>
        <v/>
      </c>
      <c r="W5060" s="16" t="str">
        <f aca="false">IF(V5060="","",INDEX($N$4:$Q$4,MATCH(V5060,N5060:Q5060,0)))</f>
        <v/>
      </c>
      <c r="X5060" s="19" t="str">
        <f aca="false">IF(COUNT(N5060:Q5060)&lt;2,"",SMALL(N5060:Q5060,2))</f>
        <v/>
      </c>
      <c r="Y5060" s="26" t="str">
        <f aca="false">IF(OR(V5060="",M5060=0),"",V5060/M5060-1)</f>
        <v/>
      </c>
      <c r="Z5060" s="26" t="str">
        <f aca="false">IF(OR(V5060="",L5060=""),"",V5060/(L5060*E5060)-1)</f>
        <v/>
      </c>
      <c r="AA5060" s="16" t="str">
        <f aca="false">IF(V5060="","SEM OFERTA",IF(OR(Y5060&gt;Premissas!$B$11,Y5060&lt;Premissas!$B$12),"VERIFICAR - UNIDADE/EMBALAGEM",IF(Y5060&gt;Premissas!$B$6,"NÃO COMPRAR - REAJUSTE &gt;5%","COMPRAR")))</f>
        <v>SEM OFERTA</v>
      </c>
      <c r="AB5060" s="18" t="str">
        <f aca="false">IF(W5060="DIMEC",S5060,IF(W5060="MEDCENTRO",U5060,""))</f>
        <v/>
      </c>
      <c r="AC5060" s="18" t="n">
        <f aca="false">IF(AA5060&lt;&gt;"COMPRAR",0,IF(AB5060="",I5060,MIN(I5060,AB5060)))</f>
        <v>0</v>
      </c>
      <c r="AD5060" s="19" t="n">
        <f aca="false">IF(AC5060&gt;0,AC5060*V5060,0)</f>
        <v>0</v>
      </c>
      <c r="AE5060" s="19" t="n">
        <f aca="false">IF(AC5060&gt;0,(M5060-V5060)*AC5060,0)</f>
        <v>0</v>
      </c>
      <c r="AF5060" s="16" t="str">
        <f aca="false">IF(AA5060&lt;&gt;"COMPRAR","",IF(AB5060="",IF(X5060="","",IF(X5060-V5060&lt;0.01,"EMPATE TÉCNICO","")),IF(AB5060&lt;I5060,"ESTOQUE INSUFICIENTE",IF(X5060="","",IF(X5060-V5060&lt;0.01,"EMPATE TÉCNICO","")))))</f>
        <v/>
      </c>
      <c r="AG5060" s="16" t="s">
        <v>547</v>
      </c>
      <c r="AH5060" s="16" t="s">
        <v>15606</v>
      </c>
    </row>
    <row r="5061" customFormat="false" ht="15" hidden="false" customHeight="false" outlineLevel="0" collapsed="false">
      <c r="A5061" s="16" t="s">
        <v>15643</v>
      </c>
      <c r="B5061" s="17" t="s">
        <v>15644</v>
      </c>
      <c r="C5061" s="16" t="s">
        <v>15645</v>
      </c>
      <c r="D5061" s="16" t="s">
        <v>13386</v>
      </c>
      <c r="E5061" s="18" t="n">
        <v>1</v>
      </c>
      <c r="F5061" s="16" t="s">
        <v>42</v>
      </c>
      <c r="G5061" s="18" t="n">
        <v>1</v>
      </c>
      <c r="H5061" s="16" t="n">
        <v>0.5</v>
      </c>
      <c r="I5061" s="18" t="n">
        <v>1</v>
      </c>
      <c r="J5061" s="19" t="n">
        <v>36.37</v>
      </c>
      <c r="K5061" s="19" t="n">
        <v>36.37</v>
      </c>
      <c r="L5061" s="19" t="n">
        <v>36.37</v>
      </c>
      <c r="M5061" s="19" t="n">
        <f aca="false">IF(J5061&gt;0,J5061,K5061)*E5061</f>
        <v>36.37</v>
      </c>
      <c r="N5061" s="20"/>
      <c r="O5061" s="21" t="str">
        <f aca="false">IF(R5061="","",ROUND(R5061*(1-Premissas!$B$4),4))</f>
        <v/>
      </c>
      <c r="P5061" s="22"/>
      <c r="Q5061" s="22"/>
      <c r="R5061" s="23"/>
      <c r="S5061" s="24"/>
      <c r="T5061" s="24"/>
      <c r="U5061" s="25"/>
      <c r="V5061" s="19" t="str">
        <f aca="false">IF(COUNT(N5061:Q5061)=0,"",MIN(N5061:Q5061))</f>
        <v/>
      </c>
      <c r="W5061" s="16" t="str">
        <f aca="false">IF(V5061="","",INDEX($N$4:$Q$4,MATCH(V5061,N5061:Q5061,0)))</f>
        <v/>
      </c>
      <c r="X5061" s="19" t="str">
        <f aca="false">IF(COUNT(N5061:Q5061)&lt;2,"",SMALL(N5061:Q5061,2))</f>
        <v/>
      </c>
      <c r="Y5061" s="26" t="str">
        <f aca="false">IF(OR(V5061="",M5061=0),"",V5061/M5061-1)</f>
        <v/>
      </c>
      <c r="Z5061" s="26" t="str">
        <f aca="false">IF(OR(V5061="",L5061=""),"",V5061/(L5061*E5061)-1)</f>
        <v/>
      </c>
      <c r="AA5061" s="16" t="str">
        <f aca="false">IF(V5061="","SEM OFERTA",IF(OR(Y5061&gt;Premissas!$B$11,Y5061&lt;Premissas!$B$12),"VERIFICAR - UNIDADE/EMBALAGEM",IF(Y5061&gt;Premissas!$B$6,"NÃO COMPRAR - REAJUSTE &gt;5%","COMPRAR")))</f>
        <v>SEM OFERTA</v>
      </c>
      <c r="AB5061" s="18" t="str">
        <f aca="false">IF(W5061="DIMEC",S5061,IF(W5061="MEDCENTRO",U5061,""))</f>
        <v/>
      </c>
      <c r="AC5061" s="18" t="n">
        <f aca="false">IF(AA5061&lt;&gt;"COMPRAR",0,IF(AB5061="",I5061,MIN(I5061,AB5061)))</f>
        <v>0</v>
      </c>
      <c r="AD5061" s="19" t="n">
        <f aca="false">IF(AC5061&gt;0,AC5061*V5061,0)</f>
        <v>0</v>
      </c>
      <c r="AE5061" s="19" t="n">
        <f aca="false">IF(AC5061&gt;0,(M5061-V5061)*AC5061,0)</f>
        <v>0</v>
      </c>
      <c r="AF5061" s="16" t="str">
        <f aca="false">IF(AA5061&lt;&gt;"COMPRAR","",IF(AB5061="",IF(X5061="","",IF(X5061-V5061&lt;0.01,"EMPATE TÉCNICO","")),IF(AB5061&lt;I5061,"ESTOQUE INSUFICIENTE",IF(X5061="","",IF(X5061-V5061&lt;0.01,"EMPATE TÉCNICO","")))))</f>
        <v/>
      </c>
      <c r="AG5061" s="16" t="s">
        <v>547</v>
      </c>
      <c r="AH5061" s="16" t="s">
        <v>15606</v>
      </c>
    </row>
    <row r="5062" customFormat="false" ht="15" hidden="false" customHeight="false" outlineLevel="0" collapsed="false">
      <c r="A5062" s="16" t="s">
        <v>15646</v>
      </c>
      <c r="B5062" s="17" t="s">
        <v>15647</v>
      </c>
      <c r="C5062" s="16" t="s">
        <v>15648</v>
      </c>
      <c r="D5062" s="16" t="s">
        <v>14588</v>
      </c>
      <c r="E5062" s="18" t="n">
        <v>1</v>
      </c>
      <c r="F5062" s="16" t="s">
        <v>41</v>
      </c>
      <c r="G5062" s="18" t="n">
        <v>1</v>
      </c>
      <c r="H5062" s="16" t="n">
        <v>0.6</v>
      </c>
      <c r="I5062" s="18" t="n">
        <v>1</v>
      </c>
      <c r="J5062" s="19" t="n">
        <v>81.16</v>
      </c>
      <c r="K5062" s="19" t="n">
        <v>81.16</v>
      </c>
      <c r="L5062" s="19" t="n">
        <v>81.16</v>
      </c>
      <c r="M5062" s="19" t="n">
        <f aca="false">IF(J5062&gt;0,J5062,K5062)*E5062</f>
        <v>81.16</v>
      </c>
      <c r="N5062" s="20"/>
      <c r="O5062" s="21" t="str">
        <f aca="false">IF(R5062="","",ROUND(R5062*(1-Premissas!$B$4),4))</f>
        <v/>
      </c>
      <c r="P5062" s="22"/>
      <c r="Q5062" s="22"/>
      <c r="R5062" s="23"/>
      <c r="S5062" s="24"/>
      <c r="T5062" s="24"/>
      <c r="U5062" s="25"/>
      <c r="V5062" s="19" t="str">
        <f aca="false">IF(COUNT(N5062:Q5062)=0,"",MIN(N5062:Q5062))</f>
        <v/>
      </c>
      <c r="W5062" s="16" t="str">
        <f aca="false">IF(V5062="","",INDEX($N$4:$Q$4,MATCH(V5062,N5062:Q5062,0)))</f>
        <v/>
      </c>
      <c r="X5062" s="19" t="str">
        <f aca="false">IF(COUNT(N5062:Q5062)&lt;2,"",SMALL(N5062:Q5062,2))</f>
        <v/>
      </c>
      <c r="Y5062" s="26" t="str">
        <f aca="false">IF(OR(V5062="",M5062=0),"",V5062/M5062-1)</f>
        <v/>
      </c>
      <c r="Z5062" s="26" t="str">
        <f aca="false">IF(OR(V5062="",L5062=""),"",V5062/(L5062*E5062)-1)</f>
        <v/>
      </c>
      <c r="AA5062" s="16" t="str">
        <f aca="false">IF(V5062="","SEM OFERTA",IF(OR(Y5062&gt;Premissas!$B$11,Y5062&lt;Premissas!$B$12),"VERIFICAR - UNIDADE/EMBALAGEM",IF(Y5062&gt;Premissas!$B$6,"NÃO COMPRAR - REAJUSTE &gt;5%","COMPRAR")))</f>
        <v>SEM OFERTA</v>
      </c>
      <c r="AB5062" s="18" t="str">
        <f aca="false">IF(W5062="DIMEC",S5062,IF(W5062="MEDCENTRO",U5062,""))</f>
        <v/>
      </c>
      <c r="AC5062" s="18" t="n">
        <f aca="false">IF(AA5062&lt;&gt;"COMPRAR",0,IF(AB5062="",I5062,MIN(I5062,AB5062)))</f>
        <v>0</v>
      </c>
      <c r="AD5062" s="19" t="n">
        <f aca="false">IF(AC5062&gt;0,AC5062*V5062,0)</f>
        <v>0</v>
      </c>
      <c r="AE5062" s="19" t="n">
        <f aca="false">IF(AC5062&gt;0,(M5062-V5062)*AC5062,0)</f>
        <v>0</v>
      </c>
      <c r="AF5062" s="16" t="str">
        <f aca="false">IF(AA5062&lt;&gt;"COMPRAR","",IF(AB5062="",IF(X5062="","",IF(X5062-V5062&lt;0.01,"EMPATE TÉCNICO","")),IF(AB5062&lt;I5062,"ESTOQUE INSUFICIENTE",IF(X5062="","",IF(X5062-V5062&lt;0.01,"EMPATE TÉCNICO","")))))</f>
        <v/>
      </c>
      <c r="AG5062" s="16" t="s">
        <v>5105</v>
      </c>
      <c r="AH5062" s="16" t="s">
        <v>15606</v>
      </c>
    </row>
    <row r="5063" customFormat="false" ht="15" hidden="false" customHeight="false" outlineLevel="0" collapsed="false">
      <c r="A5063" s="16" t="s">
        <v>15649</v>
      </c>
      <c r="B5063" s="17" t="s">
        <v>15650</v>
      </c>
      <c r="C5063" s="16" t="s">
        <v>15651</v>
      </c>
      <c r="D5063" s="16" t="s">
        <v>13819</v>
      </c>
      <c r="E5063" s="18" t="n">
        <v>1</v>
      </c>
      <c r="F5063" s="16" t="s">
        <v>41</v>
      </c>
      <c r="G5063" s="18" t="n">
        <v>0</v>
      </c>
      <c r="H5063" s="16" t="n">
        <v>0.6</v>
      </c>
      <c r="I5063" s="18" t="n">
        <v>2</v>
      </c>
      <c r="J5063" s="19" t="n">
        <v>62.92</v>
      </c>
      <c r="K5063" s="19" t="n">
        <v>62.92</v>
      </c>
      <c r="L5063" s="19" t="n">
        <v>62.92</v>
      </c>
      <c r="M5063" s="19" t="n">
        <f aca="false">IF(J5063&gt;0,J5063,K5063)*E5063</f>
        <v>62.92</v>
      </c>
      <c r="N5063" s="20"/>
      <c r="O5063" s="21" t="str">
        <f aca="false">IF(R5063="","",ROUND(R5063*(1-Premissas!$B$4),4))</f>
        <v/>
      </c>
      <c r="P5063" s="22"/>
      <c r="Q5063" s="22"/>
      <c r="R5063" s="23"/>
      <c r="S5063" s="24"/>
      <c r="T5063" s="24"/>
      <c r="U5063" s="25"/>
      <c r="V5063" s="19" t="str">
        <f aca="false">IF(COUNT(N5063:Q5063)=0,"",MIN(N5063:Q5063))</f>
        <v/>
      </c>
      <c r="W5063" s="16" t="str">
        <f aca="false">IF(V5063="","",INDEX($N$4:$Q$4,MATCH(V5063,N5063:Q5063,0)))</f>
        <v/>
      </c>
      <c r="X5063" s="19" t="str">
        <f aca="false">IF(COUNT(N5063:Q5063)&lt;2,"",SMALL(N5063:Q5063,2))</f>
        <v/>
      </c>
      <c r="Y5063" s="26" t="str">
        <f aca="false">IF(OR(V5063="",M5063=0),"",V5063/M5063-1)</f>
        <v/>
      </c>
      <c r="Z5063" s="26" t="str">
        <f aca="false">IF(OR(V5063="",L5063=""),"",V5063/(L5063*E5063)-1)</f>
        <v/>
      </c>
      <c r="AA5063" s="16" t="str">
        <f aca="false">IF(V5063="","SEM OFERTA",IF(OR(Y5063&gt;Premissas!$B$11,Y5063&lt;Premissas!$B$12),"VERIFICAR - UNIDADE/EMBALAGEM",IF(Y5063&gt;Premissas!$B$6,"NÃO COMPRAR - REAJUSTE &gt;5%","COMPRAR")))</f>
        <v>SEM OFERTA</v>
      </c>
      <c r="AB5063" s="18" t="str">
        <f aca="false">IF(W5063="DIMEC",S5063,IF(W5063="MEDCENTRO",U5063,""))</f>
        <v/>
      </c>
      <c r="AC5063" s="18" t="n">
        <f aca="false">IF(AA5063&lt;&gt;"COMPRAR",0,IF(AB5063="",I5063,MIN(I5063,AB5063)))</f>
        <v>0</v>
      </c>
      <c r="AD5063" s="19" t="n">
        <f aca="false">IF(AC5063&gt;0,AC5063*V5063,0)</f>
        <v>0</v>
      </c>
      <c r="AE5063" s="19" t="n">
        <f aca="false">IF(AC5063&gt;0,(M5063-V5063)*AC5063,0)</f>
        <v>0</v>
      </c>
      <c r="AF5063" s="16" t="str">
        <f aca="false">IF(AA5063&lt;&gt;"COMPRAR","",IF(AB5063="",IF(X5063="","",IF(X5063-V5063&lt;0.01,"EMPATE TÉCNICO","")),IF(AB5063&lt;I5063,"ESTOQUE INSUFICIENTE",IF(X5063="","",IF(X5063-V5063&lt;0.01,"EMPATE TÉCNICO","")))))</f>
        <v/>
      </c>
      <c r="AG5063" s="16" t="s">
        <v>547</v>
      </c>
      <c r="AH5063" s="16" t="s">
        <v>15652</v>
      </c>
    </row>
    <row r="5064" customFormat="false" ht="15" hidden="false" customHeight="false" outlineLevel="0" collapsed="false">
      <c r="A5064" s="16" t="s">
        <v>15653</v>
      </c>
      <c r="B5064" s="17" t="s">
        <v>15654</v>
      </c>
      <c r="C5064" s="16" t="s">
        <v>15655</v>
      </c>
      <c r="D5064" s="16" t="s">
        <v>9581</v>
      </c>
      <c r="E5064" s="18" t="n">
        <v>1</v>
      </c>
      <c r="F5064" s="16" t="s">
        <v>42</v>
      </c>
      <c r="G5064" s="18" t="n">
        <v>0</v>
      </c>
      <c r="H5064" s="16" t="n">
        <v>2.1</v>
      </c>
      <c r="I5064" s="18" t="n">
        <v>6</v>
      </c>
      <c r="J5064" s="19" t="n">
        <v>23.62</v>
      </c>
      <c r="K5064" s="19" t="n">
        <v>23.62</v>
      </c>
      <c r="L5064" s="19" t="n">
        <v>23.62</v>
      </c>
      <c r="M5064" s="19" t="n">
        <f aca="false">IF(J5064&gt;0,J5064,K5064)*E5064</f>
        <v>23.62</v>
      </c>
      <c r="N5064" s="20"/>
      <c r="O5064" s="21" t="str">
        <f aca="false">IF(R5064="","",ROUND(R5064*(1-Premissas!$B$4),4))</f>
        <v/>
      </c>
      <c r="P5064" s="22"/>
      <c r="Q5064" s="22"/>
      <c r="R5064" s="23"/>
      <c r="S5064" s="24"/>
      <c r="T5064" s="24"/>
      <c r="U5064" s="25"/>
      <c r="V5064" s="19" t="str">
        <f aca="false">IF(COUNT(N5064:Q5064)=0,"",MIN(N5064:Q5064))</f>
        <v/>
      </c>
      <c r="W5064" s="16" t="str">
        <f aca="false">IF(V5064="","",INDEX($N$4:$Q$4,MATCH(V5064,N5064:Q5064,0)))</f>
        <v/>
      </c>
      <c r="X5064" s="19" t="str">
        <f aca="false">IF(COUNT(N5064:Q5064)&lt;2,"",SMALL(N5064:Q5064,2))</f>
        <v/>
      </c>
      <c r="Y5064" s="26" t="str">
        <f aca="false">IF(OR(V5064="",M5064=0),"",V5064/M5064-1)</f>
        <v/>
      </c>
      <c r="Z5064" s="26" t="str">
        <f aca="false">IF(OR(V5064="",L5064=""),"",V5064/(L5064*E5064)-1)</f>
        <v/>
      </c>
      <c r="AA5064" s="16" t="str">
        <f aca="false">IF(V5064="","SEM OFERTA",IF(OR(Y5064&gt;Premissas!$B$11,Y5064&lt;Premissas!$B$12),"VERIFICAR - UNIDADE/EMBALAGEM",IF(Y5064&gt;Premissas!$B$6,"NÃO COMPRAR - REAJUSTE &gt;5%","COMPRAR")))</f>
        <v>SEM OFERTA</v>
      </c>
      <c r="AB5064" s="18" t="str">
        <f aca="false">IF(W5064="DIMEC",S5064,IF(W5064="MEDCENTRO",U5064,""))</f>
        <v/>
      </c>
      <c r="AC5064" s="18" t="n">
        <f aca="false">IF(AA5064&lt;&gt;"COMPRAR",0,IF(AB5064="",I5064,MIN(I5064,AB5064)))</f>
        <v>0</v>
      </c>
      <c r="AD5064" s="19" t="n">
        <f aca="false">IF(AC5064&gt;0,AC5064*V5064,0)</f>
        <v>0</v>
      </c>
      <c r="AE5064" s="19" t="n">
        <f aca="false">IF(AC5064&gt;0,(M5064-V5064)*AC5064,0)</f>
        <v>0</v>
      </c>
      <c r="AF5064" s="16" t="str">
        <f aca="false">IF(AA5064&lt;&gt;"COMPRAR","",IF(AB5064="",IF(X5064="","",IF(X5064-V5064&lt;0.01,"EMPATE TÉCNICO","")),IF(AB5064&lt;I5064,"ESTOQUE INSUFICIENTE",IF(X5064="","",IF(X5064-V5064&lt;0.01,"EMPATE TÉCNICO","")))))</f>
        <v/>
      </c>
      <c r="AG5064" s="16" t="s">
        <v>547</v>
      </c>
      <c r="AH5064" s="16" t="s">
        <v>15652</v>
      </c>
    </row>
    <row r="5065" customFormat="false" ht="15" hidden="false" customHeight="false" outlineLevel="0" collapsed="false">
      <c r="A5065" s="16" t="s">
        <v>15656</v>
      </c>
      <c r="B5065" s="17" t="s">
        <v>15657</v>
      </c>
      <c r="C5065" s="16" t="s">
        <v>15658</v>
      </c>
      <c r="D5065" s="16" t="s">
        <v>15659</v>
      </c>
      <c r="E5065" s="18" t="n">
        <v>1</v>
      </c>
      <c r="F5065" s="16" t="s">
        <v>42</v>
      </c>
      <c r="G5065" s="18" t="n">
        <v>0</v>
      </c>
      <c r="H5065" s="16" t="n">
        <v>0.2</v>
      </c>
      <c r="I5065" s="18" t="n">
        <v>1</v>
      </c>
      <c r="J5065" s="19" t="n">
        <v>72.62</v>
      </c>
      <c r="K5065" s="19" t="n">
        <v>72.62</v>
      </c>
      <c r="L5065" s="19" t="n">
        <v>72.62</v>
      </c>
      <c r="M5065" s="19" t="n">
        <f aca="false">IF(J5065&gt;0,J5065,K5065)*E5065</f>
        <v>72.62</v>
      </c>
      <c r="N5065" s="20"/>
      <c r="O5065" s="21" t="str">
        <f aca="false">IF(R5065="","",ROUND(R5065*(1-Premissas!$B$4),4))</f>
        <v/>
      </c>
      <c r="P5065" s="22"/>
      <c r="Q5065" s="22"/>
      <c r="R5065" s="23"/>
      <c r="S5065" s="24"/>
      <c r="T5065" s="24"/>
      <c r="U5065" s="25"/>
      <c r="V5065" s="19" t="str">
        <f aca="false">IF(COUNT(N5065:Q5065)=0,"",MIN(N5065:Q5065))</f>
        <v/>
      </c>
      <c r="W5065" s="16" t="str">
        <f aca="false">IF(V5065="","",INDEX($N$4:$Q$4,MATCH(V5065,N5065:Q5065,0)))</f>
        <v/>
      </c>
      <c r="X5065" s="19" t="str">
        <f aca="false">IF(COUNT(N5065:Q5065)&lt;2,"",SMALL(N5065:Q5065,2))</f>
        <v/>
      </c>
      <c r="Y5065" s="26" t="str">
        <f aca="false">IF(OR(V5065="",M5065=0),"",V5065/M5065-1)</f>
        <v/>
      </c>
      <c r="Z5065" s="26" t="str">
        <f aca="false">IF(OR(V5065="",L5065=""),"",V5065/(L5065*E5065)-1)</f>
        <v/>
      </c>
      <c r="AA5065" s="16" t="str">
        <f aca="false">IF(V5065="","SEM OFERTA",IF(OR(Y5065&gt;Premissas!$B$11,Y5065&lt;Premissas!$B$12),"VERIFICAR - UNIDADE/EMBALAGEM",IF(Y5065&gt;Premissas!$B$6,"NÃO COMPRAR - REAJUSTE &gt;5%","COMPRAR")))</f>
        <v>SEM OFERTA</v>
      </c>
      <c r="AB5065" s="18" t="str">
        <f aca="false">IF(W5065="DIMEC",S5065,IF(W5065="MEDCENTRO",U5065,""))</f>
        <v/>
      </c>
      <c r="AC5065" s="18" t="n">
        <f aca="false">IF(AA5065&lt;&gt;"COMPRAR",0,IF(AB5065="",I5065,MIN(I5065,AB5065)))</f>
        <v>0</v>
      </c>
      <c r="AD5065" s="19" t="n">
        <f aca="false">IF(AC5065&gt;0,AC5065*V5065,0)</f>
        <v>0</v>
      </c>
      <c r="AE5065" s="19" t="n">
        <f aca="false">IF(AC5065&gt;0,(M5065-V5065)*AC5065,0)</f>
        <v>0</v>
      </c>
      <c r="AF5065" s="16" t="str">
        <f aca="false">IF(AA5065&lt;&gt;"COMPRAR","",IF(AB5065="",IF(X5065="","",IF(X5065-V5065&lt;0.01,"EMPATE TÉCNICO","")),IF(AB5065&lt;I5065,"ESTOQUE INSUFICIENTE",IF(X5065="","",IF(X5065-V5065&lt;0.01,"EMPATE TÉCNICO","")))))</f>
        <v/>
      </c>
      <c r="AG5065" s="16" t="s">
        <v>547</v>
      </c>
      <c r="AH5065" s="16" t="s">
        <v>15652</v>
      </c>
    </row>
    <row r="5066" customFormat="false" ht="15" hidden="false" customHeight="false" outlineLevel="0" collapsed="false">
      <c r="A5066" s="16" t="s">
        <v>15660</v>
      </c>
      <c r="B5066" s="17" t="s">
        <v>15661</v>
      </c>
      <c r="C5066" s="16" t="s">
        <v>15662</v>
      </c>
      <c r="D5066" s="16" t="s">
        <v>9581</v>
      </c>
      <c r="E5066" s="18" t="n">
        <v>1</v>
      </c>
      <c r="F5066" s="16" t="s">
        <v>43</v>
      </c>
      <c r="G5066" s="18" t="n">
        <v>0</v>
      </c>
      <c r="H5066" s="16" t="n">
        <v>0.2</v>
      </c>
      <c r="I5066" s="18" t="n">
        <v>1</v>
      </c>
      <c r="J5066" s="19" t="n">
        <v>16.785</v>
      </c>
      <c r="K5066" s="19" t="n">
        <v>16.785</v>
      </c>
      <c r="L5066" s="19" t="n">
        <v>16.785</v>
      </c>
      <c r="M5066" s="19" t="n">
        <f aca="false">IF(J5066&gt;0,J5066,K5066)*E5066</f>
        <v>16.785</v>
      </c>
      <c r="N5066" s="20"/>
      <c r="O5066" s="21" t="str">
        <f aca="false">IF(R5066="","",ROUND(R5066*(1-Premissas!$B$4),4))</f>
        <v/>
      </c>
      <c r="P5066" s="22"/>
      <c r="Q5066" s="22"/>
      <c r="R5066" s="23"/>
      <c r="S5066" s="24"/>
      <c r="T5066" s="24"/>
      <c r="U5066" s="25"/>
      <c r="V5066" s="19" t="str">
        <f aca="false">IF(COUNT(N5066:Q5066)=0,"",MIN(N5066:Q5066))</f>
        <v/>
      </c>
      <c r="W5066" s="16" t="str">
        <f aca="false">IF(V5066="","",INDEX($N$4:$Q$4,MATCH(V5066,N5066:Q5066,0)))</f>
        <v/>
      </c>
      <c r="X5066" s="19" t="str">
        <f aca="false">IF(COUNT(N5066:Q5066)&lt;2,"",SMALL(N5066:Q5066,2))</f>
        <v/>
      </c>
      <c r="Y5066" s="26" t="str">
        <f aca="false">IF(OR(V5066="",M5066=0),"",V5066/M5066-1)</f>
        <v/>
      </c>
      <c r="Z5066" s="26" t="str">
        <f aca="false">IF(OR(V5066="",L5066=""),"",V5066/(L5066*E5066)-1)</f>
        <v/>
      </c>
      <c r="AA5066" s="16" t="str">
        <f aca="false">IF(V5066="","SEM OFERTA",IF(OR(Y5066&gt;Premissas!$B$11,Y5066&lt;Premissas!$B$12),"VERIFICAR - UNIDADE/EMBALAGEM",IF(Y5066&gt;Premissas!$B$6,"NÃO COMPRAR - REAJUSTE &gt;5%","COMPRAR")))</f>
        <v>SEM OFERTA</v>
      </c>
      <c r="AB5066" s="18" t="str">
        <f aca="false">IF(W5066="DIMEC",S5066,IF(W5066="MEDCENTRO",U5066,""))</f>
        <v/>
      </c>
      <c r="AC5066" s="18" t="n">
        <f aca="false">IF(AA5066&lt;&gt;"COMPRAR",0,IF(AB5066="",I5066,MIN(I5066,AB5066)))</f>
        <v>0</v>
      </c>
      <c r="AD5066" s="19" t="n">
        <f aca="false">IF(AC5066&gt;0,AC5066*V5066,0)</f>
        <v>0</v>
      </c>
      <c r="AE5066" s="19" t="n">
        <f aca="false">IF(AC5066&gt;0,(M5066-V5066)*AC5066,0)</f>
        <v>0</v>
      </c>
      <c r="AF5066" s="16" t="str">
        <f aca="false">IF(AA5066&lt;&gt;"COMPRAR","",IF(AB5066="",IF(X5066="","",IF(X5066-V5066&lt;0.01,"EMPATE TÉCNICO","")),IF(AB5066&lt;I5066,"ESTOQUE INSUFICIENTE",IF(X5066="","",IF(X5066-V5066&lt;0.01,"EMPATE TÉCNICO","")))))</f>
        <v/>
      </c>
      <c r="AG5066" s="16" t="s">
        <v>547</v>
      </c>
      <c r="AH5066" s="16" t="s">
        <v>15652</v>
      </c>
    </row>
    <row r="5067" customFormat="false" ht="15" hidden="false" customHeight="false" outlineLevel="0" collapsed="false">
      <c r="A5067" s="16" t="s">
        <v>15663</v>
      </c>
      <c r="B5067" s="17" t="s">
        <v>15664</v>
      </c>
      <c r="C5067" s="16" t="s">
        <v>15665</v>
      </c>
      <c r="D5067" s="16" t="s">
        <v>13359</v>
      </c>
      <c r="E5067" s="18" t="n">
        <v>1</v>
      </c>
      <c r="F5067" s="16" t="s">
        <v>43</v>
      </c>
      <c r="G5067" s="18" t="n">
        <v>0</v>
      </c>
      <c r="H5067" s="16" t="n">
        <v>0.2</v>
      </c>
      <c r="I5067" s="18" t="n">
        <v>1</v>
      </c>
      <c r="J5067" s="19" t="n">
        <v>16.785</v>
      </c>
      <c r="K5067" s="19" t="n">
        <v>16.785</v>
      </c>
      <c r="L5067" s="19" t="n">
        <v>16.785</v>
      </c>
      <c r="M5067" s="19" t="n">
        <f aca="false">IF(J5067&gt;0,J5067,K5067)*E5067</f>
        <v>16.785</v>
      </c>
      <c r="N5067" s="20"/>
      <c r="O5067" s="21" t="str">
        <f aca="false">IF(R5067="","",ROUND(R5067*(1-Premissas!$B$4),4))</f>
        <v/>
      </c>
      <c r="P5067" s="22"/>
      <c r="Q5067" s="22"/>
      <c r="R5067" s="23"/>
      <c r="S5067" s="24"/>
      <c r="T5067" s="24"/>
      <c r="U5067" s="25"/>
      <c r="V5067" s="19" t="str">
        <f aca="false">IF(COUNT(N5067:Q5067)=0,"",MIN(N5067:Q5067))</f>
        <v/>
      </c>
      <c r="W5067" s="16" t="str">
        <f aca="false">IF(V5067="","",INDEX($N$4:$Q$4,MATCH(V5067,N5067:Q5067,0)))</f>
        <v/>
      </c>
      <c r="X5067" s="19" t="str">
        <f aca="false">IF(COUNT(N5067:Q5067)&lt;2,"",SMALL(N5067:Q5067,2))</f>
        <v/>
      </c>
      <c r="Y5067" s="26" t="str">
        <f aca="false">IF(OR(V5067="",M5067=0),"",V5067/M5067-1)</f>
        <v/>
      </c>
      <c r="Z5067" s="26" t="str">
        <f aca="false">IF(OR(V5067="",L5067=""),"",V5067/(L5067*E5067)-1)</f>
        <v/>
      </c>
      <c r="AA5067" s="16" t="str">
        <f aca="false">IF(V5067="","SEM OFERTA",IF(OR(Y5067&gt;Premissas!$B$11,Y5067&lt;Premissas!$B$12),"VERIFICAR - UNIDADE/EMBALAGEM",IF(Y5067&gt;Premissas!$B$6,"NÃO COMPRAR - REAJUSTE &gt;5%","COMPRAR")))</f>
        <v>SEM OFERTA</v>
      </c>
      <c r="AB5067" s="18" t="str">
        <f aca="false">IF(W5067="DIMEC",S5067,IF(W5067="MEDCENTRO",U5067,""))</f>
        <v/>
      </c>
      <c r="AC5067" s="18" t="n">
        <f aca="false">IF(AA5067&lt;&gt;"COMPRAR",0,IF(AB5067="",I5067,MIN(I5067,AB5067)))</f>
        <v>0</v>
      </c>
      <c r="AD5067" s="19" t="n">
        <f aca="false">IF(AC5067&gt;0,AC5067*V5067,0)</f>
        <v>0</v>
      </c>
      <c r="AE5067" s="19" t="n">
        <f aca="false">IF(AC5067&gt;0,(M5067-V5067)*AC5067,0)</f>
        <v>0</v>
      </c>
      <c r="AF5067" s="16" t="str">
        <f aca="false">IF(AA5067&lt;&gt;"COMPRAR","",IF(AB5067="",IF(X5067="","",IF(X5067-V5067&lt;0.01,"EMPATE TÉCNICO","")),IF(AB5067&lt;I5067,"ESTOQUE INSUFICIENTE",IF(X5067="","",IF(X5067-V5067&lt;0.01,"EMPATE TÉCNICO","")))))</f>
        <v/>
      </c>
      <c r="AG5067" s="16" t="s">
        <v>547</v>
      </c>
      <c r="AH5067" s="16" t="s">
        <v>15652</v>
      </c>
    </row>
    <row r="5068" customFormat="false" ht="15" hidden="false" customHeight="false" outlineLevel="0" collapsed="false">
      <c r="A5068" s="16" t="s">
        <v>15666</v>
      </c>
      <c r="B5068" s="17" t="s">
        <v>15667</v>
      </c>
      <c r="C5068" s="16" t="s">
        <v>15668</v>
      </c>
      <c r="D5068" s="16" t="s">
        <v>641</v>
      </c>
      <c r="E5068" s="18" t="n">
        <v>1</v>
      </c>
      <c r="F5068" s="16" t="s">
        <v>43</v>
      </c>
      <c r="G5068" s="18" t="n">
        <v>0</v>
      </c>
      <c r="H5068" s="16" t="n">
        <v>0.1</v>
      </c>
      <c r="I5068" s="18" t="n">
        <v>1</v>
      </c>
      <c r="J5068" s="19" t="n">
        <v>370.32</v>
      </c>
      <c r="K5068" s="19" t="n">
        <v>370.32</v>
      </c>
      <c r="L5068" s="19" t="n">
        <v>370.32</v>
      </c>
      <c r="M5068" s="19" t="n">
        <f aca="false">IF(J5068&gt;0,J5068,K5068)*E5068</f>
        <v>370.32</v>
      </c>
      <c r="N5068" s="20"/>
      <c r="O5068" s="21" t="str">
        <f aca="false">IF(R5068="","",ROUND(R5068*(1-Premissas!$B$4),4))</f>
        <v/>
      </c>
      <c r="P5068" s="22"/>
      <c r="Q5068" s="22"/>
      <c r="R5068" s="23"/>
      <c r="S5068" s="24"/>
      <c r="T5068" s="24"/>
      <c r="U5068" s="25"/>
      <c r="V5068" s="19" t="str">
        <f aca="false">IF(COUNT(N5068:Q5068)=0,"",MIN(N5068:Q5068))</f>
        <v/>
      </c>
      <c r="W5068" s="16" t="str">
        <f aca="false">IF(V5068="","",INDEX($N$4:$Q$4,MATCH(V5068,N5068:Q5068,0)))</f>
        <v/>
      </c>
      <c r="X5068" s="19" t="str">
        <f aca="false">IF(COUNT(N5068:Q5068)&lt;2,"",SMALL(N5068:Q5068,2))</f>
        <v/>
      </c>
      <c r="Y5068" s="26" t="str">
        <f aca="false">IF(OR(V5068="",M5068=0),"",V5068/M5068-1)</f>
        <v/>
      </c>
      <c r="Z5068" s="26" t="str">
        <f aca="false">IF(OR(V5068="",L5068=""),"",V5068/(L5068*E5068)-1)</f>
        <v/>
      </c>
      <c r="AA5068" s="16" t="str">
        <f aca="false">IF(V5068="","SEM OFERTA",IF(OR(Y5068&gt;Premissas!$B$11,Y5068&lt;Premissas!$B$12),"VERIFICAR - UNIDADE/EMBALAGEM",IF(Y5068&gt;Premissas!$B$6,"NÃO COMPRAR - REAJUSTE &gt;5%","COMPRAR")))</f>
        <v>SEM OFERTA</v>
      </c>
      <c r="AB5068" s="18" t="str">
        <f aca="false">IF(W5068="DIMEC",S5068,IF(W5068="MEDCENTRO",U5068,""))</f>
        <v/>
      </c>
      <c r="AC5068" s="18" t="n">
        <f aca="false">IF(AA5068&lt;&gt;"COMPRAR",0,IF(AB5068="",I5068,MIN(I5068,AB5068)))</f>
        <v>0</v>
      </c>
      <c r="AD5068" s="19" t="n">
        <f aca="false">IF(AC5068&gt;0,AC5068*V5068,0)</f>
        <v>0</v>
      </c>
      <c r="AE5068" s="19" t="n">
        <f aca="false">IF(AC5068&gt;0,(M5068-V5068)*AC5068,0)</f>
        <v>0</v>
      </c>
      <c r="AF5068" s="16" t="str">
        <f aca="false">IF(AA5068&lt;&gt;"COMPRAR","",IF(AB5068="",IF(X5068="","",IF(X5068-V5068&lt;0.01,"EMPATE TÉCNICO","")),IF(AB5068&lt;I5068,"ESTOQUE INSUFICIENTE",IF(X5068="","",IF(X5068-V5068&lt;0.01,"EMPATE TÉCNICO","")))))</f>
        <v/>
      </c>
      <c r="AG5068" s="16" t="s">
        <v>547</v>
      </c>
      <c r="AH5068" s="16" t="s">
        <v>15652</v>
      </c>
    </row>
    <row r="5069" customFormat="false" ht="15" hidden="false" customHeight="false" outlineLevel="0" collapsed="false">
      <c r="A5069" s="16" t="s">
        <v>15669</v>
      </c>
      <c r="B5069" s="17" t="s">
        <v>15670</v>
      </c>
      <c r="C5069" s="16" t="s">
        <v>15671</v>
      </c>
      <c r="D5069" s="16" t="s">
        <v>14084</v>
      </c>
      <c r="E5069" s="18" t="n">
        <v>1</v>
      </c>
      <c r="F5069" s="16" t="s">
        <v>43</v>
      </c>
      <c r="G5069" s="18" t="n">
        <v>0</v>
      </c>
      <c r="H5069" s="16" t="n">
        <v>0.2</v>
      </c>
      <c r="I5069" s="18" t="n">
        <v>1</v>
      </c>
      <c r="J5069" s="19" t="n">
        <v>7.84</v>
      </c>
      <c r="K5069" s="19" t="n">
        <v>7.84</v>
      </c>
      <c r="L5069" s="19" t="n">
        <v>7.84</v>
      </c>
      <c r="M5069" s="19" t="n">
        <f aca="false">IF(J5069&gt;0,J5069,K5069)*E5069</f>
        <v>7.84</v>
      </c>
      <c r="N5069" s="20"/>
      <c r="O5069" s="21" t="str">
        <f aca="false">IF(R5069="","",ROUND(R5069*(1-Premissas!$B$4),4))</f>
        <v/>
      </c>
      <c r="P5069" s="22"/>
      <c r="Q5069" s="22"/>
      <c r="R5069" s="23"/>
      <c r="S5069" s="24"/>
      <c r="T5069" s="24"/>
      <c r="U5069" s="25"/>
      <c r="V5069" s="19" t="str">
        <f aca="false">IF(COUNT(N5069:Q5069)=0,"",MIN(N5069:Q5069))</f>
        <v/>
      </c>
      <c r="W5069" s="16" t="str">
        <f aca="false">IF(V5069="","",INDEX($N$4:$Q$4,MATCH(V5069,N5069:Q5069,0)))</f>
        <v/>
      </c>
      <c r="X5069" s="19" t="str">
        <f aca="false">IF(COUNT(N5069:Q5069)&lt;2,"",SMALL(N5069:Q5069,2))</f>
        <v/>
      </c>
      <c r="Y5069" s="26" t="str">
        <f aca="false">IF(OR(V5069="",M5069=0),"",V5069/M5069-1)</f>
        <v/>
      </c>
      <c r="Z5069" s="26" t="str">
        <f aca="false">IF(OR(V5069="",L5069=""),"",V5069/(L5069*E5069)-1)</f>
        <v/>
      </c>
      <c r="AA5069" s="16" t="str">
        <f aca="false">IF(V5069="","SEM OFERTA",IF(OR(Y5069&gt;Premissas!$B$11,Y5069&lt;Premissas!$B$12),"VERIFICAR - UNIDADE/EMBALAGEM",IF(Y5069&gt;Premissas!$B$6,"NÃO COMPRAR - REAJUSTE &gt;5%","COMPRAR")))</f>
        <v>SEM OFERTA</v>
      </c>
      <c r="AB5069" s="18" t="str">
        <f aca="false">IF(W5069="DIMEC",S5069,IF(W5069="MEDCENTRO",U5069,""))</f>
        <v/>
      </c>
      <c r="AC5069" s="18" t="n">
        <f aca="false">IF(AA5069&lt;&gt;"COMPRAR",0,IF(AB5069="",I5069,MIN(I5069,AB5069)))</f>
        <v>0</v>
      </c>
      <c r="AD5069" s="19" t="n">
        <f aca="false">IF(AC5069&gt;0,AC5069*V5069,0)</f>
        <v>0</v>
      </c>
      <c r="AE5069" s="19" t="n">
        <f aca="false">IF(AC5069&gt;0,(M5069-V5069)*AC5069,0)</f>
        <v>0</v>
      </c>
      <c r="AF5069" s="16" t="str">
        <f aca="false">IF(AA5069&lt;&gt;"COMPRAR","",IF(AB5069="",IF(X5069="","",IF(X5069-V5069&lt;0.01,"EMPATE TÉCNICO","")),IF(AB5069&lt;I5069,"ESTOQUE INSUFICIENTE",IF(X5069="","",IF(X5069-V5069&lt;0.01,"EMPATE TÉCNICO","")))))</f>
        <v/>
      </c>
      <c r="AG5069" s="16" t="s">
        <v>328</v>
      </c>
      <c r="AH5069" s="16" t="s">
        <v>15652</v>
      </c>
    </row>
    <row r="5070" customFormat="false" ht="15" hidden="false" customHeight="false" outlineLevel="0" collapsed="false">
      <c r="A5070" s="16" t="s">
        <v>15672</v>
      </c>
      <c r="B5070" s="17" t="s">
        <v>15673</v>
      </c>
      <c r="C5070" s="16" t="s">
        <v>15674</v>
      </c>
      <c r="D5070" s="16" t="s">
        <v>14588</v>
      </c>
      <c r="E5070" s="18" t="n">
        <v>1</v>
      </c>
      <c r="F5070" s="16" t="s">
        <v>43</v>
      </c>
      <c r="G5070" s="18" t="n">
        <v>0</v>
      </c>
      <c r="H5070" s="16" t="n">
        <v>0.1</v>
      </c>
      <c r="I5070" s="18" t="n">
        <v>1</v>
      </c>
      <c r="J5070" s="19" t="n">
        <v>47.28</v>
      </c>
      <c r="K5070" s="19" t="n">
        <v>47.28</v>
      </c>
      <c r="L5070" s="19" t="n">
        <v>47.28</v>
      </c>
      <c r="M5070" s="19" t="n">
        <f aca="false">IF(J5070&gt;0,J5070,K5070)*E5070</f>
        <v>47.28</v>
      </c>
      <c r="N5070" s="20"/>
      <c r="O5070" s="21" t="str">
        <f aca="false">IF(R5070="","",ROUND(R5070*(1-Premissas!$B$4),4))</f>
        <v/>
      </c>
      <c r="P5070" s="22"/>
      <c r="Q5070" s="22"/>
      <c r="R5070" s="23"/>
      <c r="S5070" s="24"/>
      <c r="T5070" s="24"/>
      <c r="U5070" s="25"/>
      <c r="V5070" s="19" t="str">
        <f aca="false">IF(COUNT(N5070:Q5070)=0,"",MIN(N5070:Q5070))</f>
        <v/>
      </c>
      <c r="W5070" s="16" t="str">
        <f aca="false">IF(V5070="","",INDEX($N$4:$Q$4,MATCH(V5070,N5070:Q5070,0)))</f>
        <v/>
      </c>
      <c r="X5070" s="19" t="str">
        <f aca="false">IF(COUNT(N5070:Q5070)&lt;2,"",SMALL(N5070:Q5070,2))</f>
        <v/>
      </c>
      <c r="Y5070" s="26" t="str">
        <f aca="false">IF(OR(V5070="",M5070=0),"",V5070/M5070-1)</f>
        <v/>
      </c>
      <c r="Z5070" s="26" t="str">
        <f aca="false">IF(OR(V5070="",L5070=""),"",V5070/(L5070*E5070)-1)</f>
        <v/>
      </c>
      <c r="AA5070" s="16" t="str">
        <f aca="false">IF(V5070="","SEM OFERTA",IF(OR(Y5070&gt;Premissas!$B$11,Y5070&lt;Premissas!$B$12),"VERIFICAR - UNIDADE/EMBALAGEM",IF(Y5070&gt;Premissas!$B$6,"NÃO COMPRAR - REAJUSTE &gt;5%","COMPRAR")))</f>
        <v>SEM OFERTA</v>
      </c>
      <c r="AB5070" s="18" t="str">
        <f aca="false">IF(W5070="DIMEC",S5070,IF(W5070="MEDCENTRO",U5070,""))</f>
        <v/>
      </c>
      <c r="AC5070" s="18" t="n">
        <f aca="false">IF(AA5070&lt;&gt;"COMPRAR",0,IF(AB5070="",I5070,MIN(I5070,AB5070)))</f>
        <v>0</v>
      </c>
      <c r="AD5070" s="19" t="n">
        <f aca="false">IF(AC5070&gt;0,AC5070*V5070,0)</f>
        <v>0</v>
      </c>
      <c r="AE5070" s="19" t="n">
        <f aca="false">IF(AC5070&gt;0,(M5070-V5070)*AC5070,0)</f>
        <v>0</v>
      </c>
      <c r="AF5070" s="16" t="str">
        <f aca="false">IF(AA5070&lt;&gt;"COMPRAR","",IF(AB5070="",IF(X5070="","",IF(X5070-V5070&lt;0.01,"EMPATE TÉCNICO","")),IF(AB5070&lt;I5070,"ESTOQUE INSUFICIENTE",IF(X5070="","",IF(X5070-V5070&lt;0.01,"EMPATE TÉCNICO","")))))</f>
        <v/>
      </c>
      <c r="AG5070" s="16" t="s">
        <v>547</v>
      </c>
      <c r="AH5070" s="16" t="s">
        <v>15652</v>
      </c>
    </row>
    <row r="5071" customFormat="false" ht="15" hidden="false" customHeight="false" outlineLevel="0" collapsed="false">
      <c r="A5071" s="16" t="s">
        <v>15675</v>
      </c>
      <c r="B5071" s="17" t="s">
        <v>15676</v>
      </c>
      <c r="C5071" s="16" t="s">
        <v>15677</v>
      </c>
      <c r="D5071" s="16" t="s">
        <v>641</v>
      </c>
      <c r="E5071" s="18" t="n">
        <v>1</v>
      </c>
      <c r="F5071" s="16" t="s">
        <v>42</v>
      </c>
      <c r="G5071" s="18" t="n">
        <v>3</v>
      </c>
      <c r="H5071" s="16" t="n">
        <v>1.6</v>
      </c>
      <c r="I5071" s="18" t="n">
        <v>2</v>
      </c>
      <c r="J5071" s="19" t="n">
        <v>31.06</v>
      </c>
      <c r="K5071" s="19" t="n">
        <v>31.06</v>
      </c>
      <c r="L5071" s="19" t="n">
        <v>31.06</v>
      </c>
      <c r="M5071" s="19" t="n">
        <f aca="false">IF(J5071&gt;0,J5071,K5071)*E5071</f>
        <v>31.06</v>
      </c>
      <c r="N5071" s="20"/>
      <c r="O5071" s="21" t="str">
        <f aca="false">IF(R5071="","",ROUND(R5071*(1-Premissas!$B$4),4))</f>
        <v/>
      </c>
      <c r="P5071" s="22"/>
      <c r="Q5071" s="22"/>
      <c r="R5071" s="23"/>
      <c r="S5071" s="24"/>
      <c r="T5071" s="24"/>
      <c r="U5071" s="25"/>
      <c r="V5071" s="19" t="str">
        <f aca="false">IF(COUNT(N5071:Q5071)=0,"",MIN(N5071:Q5071))</f>
        <v/>
      </c>
      <c r="W5071" s="16" t="str">
        <f aca="false">IF(V5071="","",INDEX($N$4:$Q$4,MATCH(V5071,N5071:Q5071,0)))</f>
        <v/>
      </c>
      <c r="X5071" s="19" t="str">
        <f aca="false">IF(COUNT(N5071:Q5071)&lt;2,"",SMALL(N5071:Q5071,2))</f>
        <v/>
      </c>
      <c r="Y5071" s="26" t="str">
        <f aca="false">IF(OR(V5071="",M5071=0),"",V5071/M5071-1)</f>
        <v/>
      </c>
      <c r="Z5071" s="26" t="str">
        <f aca="false">IF(OR(V5071="",L5071=""),"",V5071/(L5071*E5071)-1)</f>
        <v/>
      </c>
      <c r="AA5071" s="16" t="str">
        <f aca="false">IF(V5071="","SEM OFERTA",IF(OR(Y5071&gt;Premissas!$B$11,Y5071&lt;Premissas!$B$12),"VERIFICAR - UNIDADE/EMBALAGEM",IF(Y5071&gt;Premissas!$B$6,"NÃO COMPRAR - REAJUSTE &gt;5%","COMPRAR")))</f>
        <v>SEM OFERTA</v>
      </c>
      <c r="AB5071" s="18" t="str">
        <f aca="false">IF(W5071="DIMEC",S5071,IF(W5071="MEDCENTRO",U5071,""))</f>
        <v/>
      </c>
      <c r="AC5071" s="18" t="n">
        <f aca="false">IF(AA5071&lt;&gt;"COMPRAR",0,IF(AB5071="",I5071,MIN(I5071,AB5071)))</f>
        <v>0</v>
      </c>
      <c r="AD5071" s="19" t="n">
        <f aca="false">IF(AC5071&gt;0,AC5071*V5071,0)</f>
        <v>0</v>
      </c>
      <c r="AE5071" s="19" t="n">
        <f aca="false">IF(AC5071&gt;0,(M5071-V5071)*AC5071,0)</f>
        <v>0</v>
      </c>
      <c r="AF5071" s="16" t="str">
        <f aca="false">IF(AA5071&lt;&gt;"COMPRAR","",IF(AB5071="",IF(X5071="","",IF(X5071-V5071&lt;0.01,"EMPATE TÉCNICO","")),IF(AB5071&lt;I5071,"ESTOQUE INSUFICIENTE",IF(X5071="","",IF(X5071-V5071&lt;0.01,"EMPATE TÉCNICO","")))))</f>
        <v/>
      </c>
      <c r="AG5071" s="16" t="s">
        <v>547</v>
      </c>
      <c r="AH5071" s="16" t="s">
        <v>15678</v>
      </c>
    </row>
    <row r="5072" customFormat="false" ht="15" hidden="false" customHeight="false" outlineLevel="0" collapsed="false">
      <c r="A5072" s="16" t="s">
        <v>15679</v>
      </c>
      <c r="B5072" s="17" t="s">
        <v>15680</v>
      </c>
      <c r="C5072" s="16" t="s">
        <v>15681</v>
      </c>
      <c r="D5072" s="16" t="s">
        <v>637</v>
      </c>
      <c r="E5072" s="18" t="n">
        <v>1</v>
      </c>
      <c r="F5072" s="16" t="s">
        <v>41</v>
      </c>
      <c r="G5072" s="18" t="n">
        <v>7</v>
      </c>
      <c r="H5072" s="16" t="n">
        <v>3.2</v>
      </c>
      <c r="I5072" s="18" t="n">
        <v>1</v>
      </c>
      <c r="J5072" s="19" t="n">
        <v>35.74375</v>
      </c>
      <c r="K5072" s="19" t="n">
        <v>35.74375</v>
      </c>
      <c r="L5072" s="19" t="n">
        <v>35.7438</v>
      </c>
      <c r="M5072" s="19" t="n">
        <f aca="false">IF(J5072&gt;0,J5072,K5072)*E5072</f>
        <v>35.74375</v>
      </c>
      <c r="N5072" s="20"/>
      <c r="O5072" s="21" t="str">
        <f aca="false">IF(R5072="","",ROUND(R5072*(1-Premissas!$B$4),4))</f>
        <v/>
      </c>
      <c r="P5072" s="22"/>
      <c r="Q5072" s="22"/>
      <c r="R5072" s="23"/>
      <c r="S5072" s="24"/>
      <c r="T5072" s="24"/>
      <c r="U5072" s="25"/>
      <c r="V5072" s="19" t="str">
        <f aca="false">IF(COUNT(N5072:Q5072)=0,"",MIN(N5072:Q5072))</f>
        <v/>
      </c>
      <c r="W5072" s="16" t="str">
        <f aca="false">IF(V5072="","",INDEX($N$4:$Q$4,MATCH(V5072,N5072:Q5072,0)))</f>
        <v/>
      </c>
      <c r="X5072" s="19" t="str">
        <f aca="false">IF(COUNT(N5072:Q5072)&lt;2,"",SMALL(N5072:Q5072,2))</f>
        <v/>
      </c>
      <c r="Y5072" s="26" t="str">
        <f aca="false">IF(OR(V5072="",M5072=0),"",V5072/M5072-1)</f>
        <v/>
      </c>
      <c r="Z5072" s="26" t="str">
        <f aca="false">IF(OR(V5072="",L5072=""),"",V5072/(L5072*E5072)-1)</f>
        <v/>
      </c>
      <c r="AA5072" s="16" t="str">
        <f aca="false">IF(V5072="","SEM OFERTA",IF(OR(Y5072&gt;Premissas!$B$11,Y5072&lt;Premissas!$B$12),"VERIFICAR - UNIDADE/EMBALAGEM",IF(Y5072&gt;Premissas!$B$6,"NÃO COMPRAR - REAJUSTE &gt;5%","COMPRAR")))</f>
        <v>SEM OFERTA</v>
      </c>
      <c r="AB5072" s="18" t="str">
        <f aca="false">IF(W5072="DIMEC",S5072,IF(W5072="MEDCENTRO",U5072,""))</f>
        <v/>
      </c>
      <c r="AC5072" s="18" t="n">
        <f aca="false">IF(AA5072&lt;&gt;"COMPRAR",0,IF(AB5072="",I5072,MIN(I5072,AB5072)))</f>
        <v>0</v>
      </c>
      <c r="AD5072" s="19" t="n">
        <f aca="false">IF(AC5072&gt;0,AC5072*V5072,0)</f>
        <v>0</v>
      </c>
      <c r="AE5072" s="19" t="n">
        <f aca="false">IF(AC5072&gt;0,(M5072-V5072)*AC5072,0)</f>
        <v>0</v>
      </c>
      <c r="AF5072" s="16" t="str">
        <f aca="false">IF(AA5072&lt;&gt;"COMPRAR","",IF(AB5072="",IF(X5072="","",IF(X5072-V5072&lt;0.01,"EMPATE TÉCNICO","")),IF(AB5072&lt;I5072,"ESTOQUE INSUFICIENTE",IF(X5072="","",IF(X5072-V5072&lt;0.01,"EMPATE TÉCNICO","")))))</f>
        <v/>
      </c>
      <c r="AG5072" s="16" t="s">
        <v>547</v>
      </c>
      <c r="AH5072" s="16" t="s">
        <v>15678</v>
      </c>
    </row>
    <row r="5073" customFormat="false" ht="15" hidden="false" customHeight="false" outlineLevel="0" collapsed="false">
      <c r="A5073" s="16" t="s">
        <v>15682</v>
      </c>
      <c r="B5073" s="17" t="s">
        <v>15683</v>
      </c>
      <c r="C5073" s="16" t="s">
        <v>15684</v>
      </c>
      <c r="D5073" s="16" t="s">
        <v>641</v>
      </c>
      <c r="E5073" s="18" t="n">
        <v>1</v>
      </c>
      <c r="F5073" s="16" t="s">
        <v>41</v>
      </c>
      <c r="G5073" s="18" t="n">
        <v>4</v>
      </c>
      <c r="H5073" s="16" t="n">
        <v>9.6</v>
      </c>
      <c r="I5073" s="18" t="n">
        <v>21</v>
      </c>
      <c r="J5073" s="19" t="n">
        <v>38.39</v>
      </c>
      <c r="K5073" s="19" t="n">
        <v>38.39</v>
      </c>
      <c r="L5073" s="19" t="n">
        <v>38.39</v>
      </c>
      <c r="M5073" s="19" t="n">
        <f aca="false">IF(J5073&gt;0,J5073,K5073)*E5073</f>
        <v>38.39</v>
      </c>
      <c r="N5073" s="20"/>
      <c r="O5073" s="21" t="str">
        <f aca="false">IF(R5073="","",ROUND(R5073*(1-Premissas!$B$4),4))</f>
        <v/>
      </c>
      <c r="P5073" s="22"/>
      <c r="Q5073" s="22"/>
      <c r="R5073" s="23"/>
      <c r="S5073" s="24"/>
      <c r="T5073" s="24"/>
      <c r="U5073" s="25"/>
      <c r="V5073" s="19" t="str">
        <f aca="false">IF(COUNT(N5073:Q5073)=0,"",MIN(N5073:Q5073))</f>
        <v/>
      </c>
      <c r="W5073" s="16" t="str">
        <f aca="false">IF(V5073="","",INDEX($N$4:$Q$4,MATCH(V5073,N5073:Q5073,0)))</f>
        <v/>
      </c>
      <c r="X5073" s="19" t="str">
        <f aca="false">IF(COUNT(N5073:Q5073)&lt;2,"",SMALL(N5073:Q5073,2))</f>
        <v/>
      </c>
      <c r="Y5073" s="26" t="str">
        <f aca="false">IF(OR(V5073="",M5073=0),"",V5073/M5073-1)</f>
        <v/>
      </c>
      <c r="Z5073" s="26" t="str">
        <f aca="false">IF(OR(V5073="",L5073=""),"",V5073/(L5073*E5073)-1)</f>
        <v/>
      </c>
      <c r="AA5073" s="16" t="str">
        <f aca="false">IF(V5073="","SEM OFERTA",IF(OR(Y5073&gt;Premissas!$B$11,Y5073&lt;Premissas!$B$12),"VERIFICAR - UNIDADE/EMBALAGEM",IF(Y5073&gt;Premissas!$B$6,"NÃO COMPRAR - REAJUSTE &gt;5%","COMPRAR")))</f>
        <v>SEM OFERTA</v>
      </c>
      <c r="AB5073" s="18" t="str">
        <f aca="false">IF(W5073="DIMEC",S5073,IF(W5073="MEDCENTRO",U5073,""))</f>
        <v/>
      </c>
      <c r="AC5073" s="18" t="n">
        <f aca="false">IF(AA5073&lt;&gt;"COMPRAR",0,IF(AB5073="",I5073,MIN(I5073,AB5073)))</f>
        <v>0</v>
      </c>
      <c r="AD5073" s="19" t="n">
        <f aca="false">IF(AC5073&gt;0,AC5073*V5073,0)</f>
        <v>0</v>
      </c>
      <c r="AE5073" s="19" t="n">
        <f aca="false">IF(AC5073&gt;0,(M5073-V5073)*AC5073,0)</f>
        <v>0</v>
      </c>
      <c r="AF5073" s="16" t="str">
        <f aca="false">IF(AA5073&lt;&gt;"COMPRAR","",IF(AB5073="",IF(X5073="","",IF(X5073-V5073&lt;0.01,"EMPATE TÉCNICO","")),IF(AB5073&lt;I5073,"ESTOQUE INSUFICIENTE",IF(X5073="","",IF(X5073-V5073&lt;0.01,"EMPATE TÉCNICO","")))))</f>
        <v/>
      </c>
      <c r="AG5073" s="16" t="s">
        <v>547</v>
      </c>
      <c r="AH5073" s="16" t="s">
        <v>15678</v>
      </c>
    </row>
    <row r="5074" customFormat="false" ht="15" hidden="false" customHeight="false" outlineLevel="0" collapsed="false">
      <c r="A5074" s="16" t="s">
        <v>15685</v>
      </c>
      <c r="B5074" s="17" t="s">
        <v>15686</v>
      </c>
      <c r="C5074" s="16" t="s">
        <v>15687</v>
      </c>
      <c r="D5074" s="16" t="s">
        <v>417</v>
      </c>
      <c r="E5074" s="18" t="n">
        <v>1</v>
      </c>
      <c r="F5074" s="16" t="s">
        <v>42</v>
      </c>
      <c r="G5074" s="18" t="n">
        <v>0</v>
      </c>
      <c r="H5074" s="16" t="n">
        <v>0.7</v>
      </c>
      <c r="I5074" s="18" t="n">
        <v>2</v>
      </c>
      <c r="J5074" s="19" t="n">
        <v>28.64</v>
      </c>
      <c r="K5074" s="19" t="n">
        <v>28.64</v>
      </c>
      <c r="L5074" s="19" t="n">
        <v>28.64</v>
      </c>
      <c r="M5074" s="19" t="n">
        <f aca="false">IF(J5074&gt;0,J5074,K5074)*E5074</f>
        <v>28.64</v>
      </c>
      <c r="N5074" s="20"/>
      <c r="O5074" s="21" t="str">
        <f aca="false">IF(R5074="","",ROUND(R5074*(1-Premissas!$B$4),4))</f>
        <v/>
      </c>
      <c r="P5074" s="22"/>
      <c r="Q5074" s="22"/>
      <c r="R5074" s="23"/>
      <c r="S5074" s="24"/>
      <c r="T5074" s="24"/>
      <c r="U5074" s="25"/>
      <c r="V5074" s="19" t="str">
        <f aca="false">IF(COUNT(N5074:Q5074)=0,"",MIN(N5074:Q5074))</f>
        <v/>
      </c>
      <c r="W5074" s="16" t="str">
        <f aca="false">IF(V5074="","",INDEX($N$4:$Q$4,MATCH(V5074,N5074:Q5074,0)))</f>
        <v/>
      </c>
      <c r="X5074" s="19" t="str">
        <f aca="false">IF(COUNT(N5074:Q5074)&lt;2,"",SMALL(N5074:Q5074,2))</f>
        <v/>
      </c>
      <c r="Y5074" s="26" t="str">
        <f aca="false">IF(OR(V5074="",M5074=0),"",V5074/M5074-1)</f>
        <v/>
      </c>
      <c r="Z5074" s="26" t="str">
        <f aca="false">IF(OR(V5074="",L5074=""),"",V5074/(L5074*E5074)-1)</f>
        <v/>
      </c>
      <c r="AA5074" s="16" t="str">
        <f aca="false">IF(V5074="","SEM OFERTA",IF(OR(Y5074&gt;Premissas!$B$11,Y5074&lt;Premissas!$B$12),"VERIFICAR - UNIDADE/EMBALAGEM",IF(Y5074&gt;Premissas!$B$6,"NÃO COMPRAR - REAJUSTE &gt;5%","COMPRAR")))</f>
        <v>SEM OFERTA</v>
      </c>
      <c r="AB5074" s="18" t="str">
        <f aca="false">IF(W5074="DIMEC",S5074,IF(W5074="MEDCENTRO",U5074,""))</f>
        <v/>
      </c>
      <c r="AC5074" s="18" t="n">
        <f aca="false">IF(AA5074&lt;&gt;"COMPRAR",0,IF(AB5074="",I5074,MIN(I5074,AB5074)))</f>
        <v>0</v>
      </c>
      <c r="AD5074" s="19" t="n">
        <f aca="false">IF(AC5074&gt;0,AC5074*V5074,0)</f>
        <v>0</v>
      </c>
      <c r="AE5074" s="19" t="n">
        <f aca="false">IF(AC5074&gt;0,(M5074-V5074)*AC5074,0)</f>
        <v>0</v>
      </c>
      <c r="AF5074" s="16" t="str">
        <f aca="false">IF(AA5074&lt;&gt;"COMPRAR","",IF(AB5074="",IF(X5074="","",IF(X5074-V5074&lt;0.01,"EMPATE TÉCNICO","")),IF(AB5074&lt;I5074,"ESTOQUE INSUFICIENTE",IF(X5074="","",IF(X5074-V5074&lt;0.01,"EMPATE TÉCNICO","")))))</f>
        <v/>
      </c>
      <c r="AG5074" s="16" t="s">
        <v>547</v>
      </c>
      <c r="AH5074" s="16" t="s">
        <v>15678</v>
      </c>
    </row>
    <row r="5075" customFormat="false" ht="15" hidden="false" customHeight="false" outlineLevel="0" collapsed="false">
      <c r="A5075" s="16" t="s">
        <v>15688</v>
      </c>
      <c r="B5075" s="17" t="s">
        <v>15689</v>
      </c>
      <c r="C5075" s="16" t="s">
        <v>15690</v>
      </c>
      <c r="D5075" s="16" t="s">
        <v>417</v>
      </c>
      <c r="E5075" s="18" t="n">
        <v>1</v>
      </c>
      <c r="F5075" s="16" t="s">
        <v>42</v>
      </c>
      <c r="G5075" s="18" t="n">
        <v>3</v>
      </c>
      <c r="H5075" s="16" t="n">
        <v>2</v>
      </c>
      <c r="I5075" s="18" t="n">
        <v>3</v>
      </c>
      <c r="J5075" s="19" t="n">
        <v>30.07</v>
      </c>
      <c r="K5075" s="19" t="n">
        <v>30.07</v>
      </c>
      <c r="L5075" s="19" t="n">
        <v>28.39</v>
      </c>
      <c r="M5075" s="19" t="n">
        <f aca="false">IF(J5075&gt;0,J5075,K5075)*E5075</f>
        <v>30.07</v>
      </c>
      <c r="N5075" s="20"/>
      <c r="O5075" s="21" t="str">
        <f aca="false">IF(R5075="","",ROUND(R5075*(1-Premissas!$B$4),4))</f>
        <v/>
      </c>
      <c r="P5075" s="22"/>
      <c r="Q5075" s="22"/>
      <c r="R5075" s="23"/>
      <c r="S5075" s="24"/>
      <c r="T5075" s="24"/>
      <c r="U5075" s="25"/>
      <c r="V5075" s="19" t="str">
        <f aca="false">IF(COUNT(N5075:Q5075)=0,"",MIN(N5075:Q5075))</f>
        <v/>
      </c>
      <c r="W5075" s="16" t="str">
        <f aca="false">IF(V5075="","",INDEX($N$4:$Q$4,MATCH(V5075,N5075:Q5075,0)))</f>
        <v/>
      </c>
      <c r="X5075" s="19" t="str">
        <f aca="false">IF(COUNT(N5075:Q5075)&lt;2,"",SMALL(N5075:Q5075,2))</f>
        <v/>
      </c>
      <c r="Y5075" s="26" t="str">
        <f aca="false">IF(OR(V5075="",M5075=0),"",V5075/M5075-1)</f>
        <v/>
      </c>
      <c r="Z5075" s="26" t="str">
        <f aca="false">IF(OR(V5075="",L5075=""),"",V5075/(L5075*E5075)-1)</f>
        <v/>
      </c>
      <c r="AA5075" s="16" t="str">
        <f aca="false">IF(V5075="","SEM OFERTA",IF(OR(Y5075&gt;Premissas!$B$11,Y5075&lt;Premissas!$B$12),"VERIFICAR - UNIDADE/EMBALAGEM",IF(Y5075&gt;Premissas!$B$6,"NÃO COMPRAR - REAJUSTE &gt;5%","COMPRAR")))</f>
        <v>SEM OFERTA</v>
      </c>
      <c r="AB5075" s="18" t="str">
        <f aca="false">IF(W5075="DIMEC",S5075,IF(W5075="MEDCENTRO",U5075,""))</f>
        <v/>
      </c>
      <c r="AC5075" s="18" t="n">
        <f aca="false">IF(AA5075&lt;&gt;"COMPRAR",0,IF(AB5075="",I5075,MIN(I5075,AB5075)))</f>
        <v>0</v>
      </c>
      <c r="AD5075" s="19" t="n">
        <f aca="false">IF(AC5075&gt;0,AC5075*V5075,0)</f>
        <v>0</v>
      </c>
      <c r="AE5075" s="19" t="n">
        <f aca="false">IF(AC5075&gt;0,(M5075-V5075)*AC5075,0)</f>
        <v>0</v>
      </c>
      <c r="AF5075" s="16" t="str">
        <f aca="false">IF(AA5075&lt;&gt;"COMPRAR","",IF(AB5075="",IF(X5075="","",IF(X5075-V5075&lt;0.01,"EMPATE TÉCNICO","")),IF(AB5075&lt;I5075,"ESTOQUE INSUFICIENTE",IF(X5075="","",IF(X5075-V5075&lt;0.01,"EMPATE TÉCNICO","")))))</f>
        <v/>
      </c>
      <c r="AG5075" s="16" t="s">
        <v>547</v>
      </c>
      <c r="AH5075" s="16" t="s">
        <v>15678</v>
      </c>
    </row>
    <row r="5076" customFormat="false" ht="15" hidden="false" customHeight="false" outlineLevel="0" collapsed="false">
      <c r="A5076" s="16" t="s">
        <v>15691</v>
      </c>
      <c r="B5076" s="17" t="s">
        <v>15692</v>
      </c>
      <c r="C5076" s="16" t="s">
        <v>15693</v>
      </c>
      <c r="D5076" s="16" t="s">
        <v>15694</v>
      </c>
      <c r="E5076" s="18" t="n">
        <v>1</v>
      </c>
      <c r="F5076" s="16" t="s">
        <v>41</v>
      </c>
      <c r="G5076" s="18" t="n">
        <v>4</v>
      </c>
      <c r="H5076" s="16" t="n">
        <v>5.2</v>
      </c>
      <c r="I5076" s="18" t="n">
        <v>10</v>
      </c>
      <c r="J5076" s="19" t="n">
        <v>35.32</v>
      </c>
      <c r="K5076" s="19" t="n">
        <v>35.32</v>
      </c>
      <c r="L5076" s="19" t="n">
        <v>35.32</v>
      </c>
      <c r="M5076" s="19" t="n">
        <f aca="false">IF(J5076&gt;0,J5076,K5076)*E5076</f>
        <v>35.32</v>
      </c>
      <c r="N5076" s="20"/>
      <c r="O5076" s="21" t="str">
        <f aca="false">IF(R5076="","",ROUND(R5076*(1-Premissas!$B$4),4))</f>
        <v/>
      </c>
      <c r="P5076" s="22"/>
      <c r="Q5076" s="22"/>
      <c r="R5076" s="23"/>
      <c r="S5076" s="24"/>
      <c r="T5076" s="24"/>
      <c r="U5076" s="25"/>
      <c r="V5076" s="19" t="str">
        <f aca="false">IF(COUNT(N5076:Q5076)=0,"",MIN(N5076:Q5076))</f>
        <v/>
      </c>
      <c r="W5076" s="16" t="str">
        <f aca="false">IF(V5076="","",INDEX($N$4:$Q$4,MATCH(V5076,N5076:Q5076,0)))</f>
        <v/>
      </c>
      <c r="X5076" s="19" t="str">
        <f aca="false">IF(COUNT(N5076:Q5076)&lt;2,"",SMALL(N5076:Q5076,2))</f>
        <v/>
      </c>
      <c r="Y5076" s="26" t="str">
        <f aca="false">IF(OR(V5076="",M5076=0),"",V5076/M5076-1)</f>
        <v/>
      </c>
      <c r="Z5076" s="26" t="str">
        <f aca="false">IF(OR(V5076="",L5076=""),"",V5076/(L5076*E5076)-1)</f>
        <v/>
      </c>
      <c r="AA5076" s="16" t="str">
        <f aca="false">IF(V5076="","SEM OFERTA",IF(OR(Y5076&gt;Premissas!$B$11,Y5076&lt;Premissas!$B$12),"VERIFICAR - UNIDADE/EMBALAGEM",IF(Y5076&gt;Premissas!$B$6,"NÃO COMPRAR - REAJUSTE &gt;5%","COMPRAR")))</f>
        <v>SEM OFERTA</v>
      </c>
      <c r="AB5076" s="18" t="str">
        <f aca="false">IF(W5076="DIMEC",S5076,IF(W5076="MEDCENTRO",U5076,""))</f>
        <v/>
      </c>
      <c r="AC5076" s="18" t="n">
        <f aca="false">IF(AA5076&lt;&gt;"COMPRAR",0,IF(AB5076="",I5076,MIN(I5076,AB5076)))</f>
        <v>0</v>
      </c>
      <c r="AD5076" s="19" t="n">
        <f aca="false">IF(AC5076&gt;0,AC5076*V5076,0)</f>
        <v>0</v>
      </c>
      <c r="AE5076" s="19" t="n">
        <f aca="false">IF(AC5076&gt;0,(M5076-V5076)*AC5076,0)</f>
        <v>0</v>
      </c>
      <c r="AF5076" s="16" t="str">
        <f aca="false">IF(AA5076&lt;&gt;"COMPRAR","",IF(AB5076="",IF(X5076="","",IF(X5076-V5076&lt;0.01,"EMPATE TÉCNICO","")),IF(AB5076&lt;I5076,"ESTOQUE INSUFICIENTE",IF(X5076="","",IF(X5076-V5076&lt;0.01,"EMPATE TÉCNICO","")))))</f>
        <v/>
      </c>
      <c r="AG5076" s="16" t="s">
        <v>547</v>
      </c>
      <c r="AH5076" s="16" t="s">
        <v>15678</v>
      </c>
    </row>
    <row r="5077" customFormat="false" ht="15" hidden="false" customHeight="false" outlineLevel="0" collapsed="false">
      <c r="A5077" s="16" t="s">
        <v>15695</v>
      </c>
      <c r="B5077" s="17" t="s">
        <v>15696</v>
      </c>
      <c r="C5077" s="16" t="s">
        <v>15697</v>
      </c>
      <c r="D5077" s="16" t="s">
        <v>13359</v>
      </c>
      <c r="E5077" s="18" t="n">
        <v>1</v>
      </c>
      <c r="F5077" s="16" t="s">
        <v>42</v>
      </c>
      <c r="G5077" s="18" t="n">
        <v>2</v>
      </c>
      <c r="H5077" s="16" t="n">
        <v>0.8</v>
      </c>
      <c r="I5077" s="18" t="n">
        <v>1</v>
      </c>
      <c r="J5077" s="19" t="n">
        <v>41.99</v>
      </c>
      <c r="K5077" s="19" t="n">
        <v>41.99</v>
      </c>
      <c r="L5077" s="19" t="n">
        <v>41.99</v>
      </c>
      <c r="M5077" s="19" t="n">
        <f aca="false">IF(J5077&gt;0,J5077,K5077)*E5077</f>
        <v>41.99</v>
      </c>
      <c r="N5077" s="20"/>
      <c r="O5077" s="21" t="str">
        <f aca="false">IF(R5077="","",ROUND(R5077*(1-Premissas!$B$4),4))</f>
        <v/>
      </c>
      <c r="P5077" s="22"/>
      <c r="Q5077" s="22"/>
      <c r="R5077" s="23"/>
      <c r="S5077" s="24"/>
      <c r="T5077" s="24"/>
      <c r="U5077" s="25"/>
      <c r="V5077" s="19" t="str">
        <f aca="false">IF(COUNT(N5077:Q5077)=0,"",MIN(N5077:Q5077))</f>
        <v/>
      </c>
      <c r="W5077" s="16" t="str">
        <f aca="false">IF(V5077="","",INDEX($N$4:$Q$4,MATCH(V5077,N5077:Q5077,0)))</f>
        <v/>
      </c>
      <c r="X5077" s="19" t="str">
        <f aca="false">IF(COUNT(N5077:Q5077)&lt;2,"",SMALL(N5077:Q5077,2))</f>
        <v/>
      </c>
      <c r="Y5077" s="26" t="str">
        <f aca="false">IF(OR(V5077="",M5077=0),"",V5077/M5077-1)</f>
        <v/>
      </c>
      <c r="Z5077" s="26" t="str">
        <f aca="false">IF(OR(V5077="",L5077=""),"",V5077/(L5077*E5077)-1)</f>
        <v/>
      </c>
      <c r="AA5077" s="16" t="str">
        <f aca="false">IF(V5077="","SEM OFERTA",IF(OR(Y5077&gt;Premissas!$B$11,Y5077&lt;Premissas!$B$12),"VERIFICAR - UNIDADE/EMBALAGEM",IF(Y5077&gt;Premissas!$B$6,"NÃO COMPRAR - REAJUSTE &gt;5%","COMPRAR")))</f>
        <v>SEM OFERTA</v>
      </c>
      <c r="AB5077" s="18" t="str">
        <f aca="false">IF(W5077="DIMEC",S5077,IF(W5077="MEDCENTRO",U5077,""))</f>
        <v/>
      </c>
      <c r="AC5077" s="18" t="n">
        <f aca="false">IF(AA5077&lt;&gt;"COMPRAR",0,IF(AB5077="",I5077,MIN(I5077,AB5077)))</f>
        <v>0</v>
      </c>
      <c r="AD5077" s="19" t="n">
        <f aca="false">IF(AC5077&gt;0,AC5077*V5077,0)</f>
        <v>0</v>
      </c>
      <c r="AE5077" s="19" t="n">
        <f aca="false">IF(AC5077&gt;0,(M5077-V5077)*AC5077,0)</f>
        <v>0</v>
      </c>
      <c r="AF5077" s="16" t="str">
        <f aca="false">IF(AA5077&lt;&gt;"COMPRAR","",IF(AB5077="",IF(X5077="","",IF(X5077-V5077&lt;0.01,"EMPATE TÉCNICO","")),IF(AB5077&lt;I5077,"ESTOQUE INSUFICIENTE",IF(X5077="","",IF(X5077-V5077&lt;0.01,"EMPATE TÉCNICO","")))))</f>
        <v/>
      </c>
      <c r="AG5077" s="16" t="s">
        <v>547</v>
      </c>
      <c r="AH5077" s="16" t="s">
        <v>15678</v>
      </c>
    </row>
    <row r="5078" customFormat="false" ht="15" hidden="false" customHeight="false" outlineLevel="0" collapsed="false">
      <c r="A5078" s="16" t="s">
        <v>15698</v>
      </c>
      <c r="B5078" s="17" t="s">
        <v>15699</v>
      </c>
      <c r="C5078" s="16" t="s">
        <v>15700</v>
      </c>
      <c r="D5078" s="16" t="s">
        <v>637</v>
      </c>
      <c r="E5078" s="18" t="n">
        <v>1</v>
      </c>
      <c r="F5078" s="16" t="s">
        <v>41</v>
      </c>
      <c r="G5078" s="18" t="n">
        <v>7</v>
      </c>
      <c r="H5078" s="16" t="n">
        <v>3.2</v>
      </c>
      <c r="I5078" s="18" t="n">
        <v>2</v>
      </c>
      <c r="J5078" s="19" t="n">
        <v>134.9</v>
      </c>
      <c r="K5078" s="19" t="n">
        <v>134.9</v>
      </c>
      <c r="L5078" s="19" t="n">
        <v>134.8986</v>
      </c>
      <c r="M5078" s="19" t="n">
        <f aca="false">IF(J5078&gt;0,J5078,K5078)*E5078</f>
        <v>134.9</v>
      </c>
      <c r="N5078" s="20"/>
      <c r="O5078" s="21" t="str">
        <f aca="false">IF(R5078="","",ROUND(R5078*(1-Premissas!$B$4),4))</f>
        <v/>
      </c>
      <c r="P5078" s="22"/>
      <c r="Q5078" s="22"/>
      <c r="R5078" s="23"/>
      <c r="S5078" s="24"/>
      <c r="T5078" s="24"/>
      <c r="U5078" s="25"/>
      <c r="V5078" s="19" t="str">
        <f aca="false">IF(COUNT(N5078:Q5078)=0,"",MIN(N5078:Q5078))</f>
        <v/>
      </c>
      <c r="W5078" s="16" t="str">
        <f aca="false">IF(V5078="","",INDEX($N$4:$Q$4,MATCH(V5078,N5078:Q5078,0)))</f>
        <v/>
      </c>
      <c r="X5078" s="19" t="str">
        <f aca="false">IF(COUNT(N5078:Q5078)&lt;2,"",SMALL(N5078:Q5078,2))</f>
        <v/>
      </c>
      <c r="Y5078" s="26" t="str">
        <f aca="false">IF(OR(V5078="",M5078=0),"",V5078/M5078-1)</f>
        <v/>
      </c>
      <c r="Z5078" s="26" t="str">
        <f aca="false">IF(OR(V5078="",L5078=""),"",V5078/(L5078*E5078)-1)</f>
        <v/>
      </c>
      <c r="AA5078" s="16" t="str">
        <f aca="false">IF(V5078="","SEM OFERTA",IF(OR(Y5078&gt;Premissas!$B$11,Y5078&lt;Premissas!$B$12),"VERIFICAR - UNIDADE/EMBALAGEM",IF(Y5078&gt;Premissas!$B$6,"NÃO COMPRAR - REAJUSTE &gt;5%","COMPRAR")))</f>
        <v>SEM OFERTA</v>
      </c>
      <c r="AB5078" s="18" t="str">
        <f aca="false">IF(W5078="DIMEC",S5078,IF(W5078="MEDCENTRO",U5078,""))</f>
        <v/>
      </c>
      <c r="AC5078" s="18" t="n">
        <f aca="false">IF(AA5078&lt;&gt;"COMPRAR",0,IF(AB5078="",I5078,MIN(I5078,AB5078)))</f>
        <v>0</v>
      </c>
      <c r="AD5078" s="19" t="n">
        <f aca="false">IF(AC5078&gt;0,AC5078*V5078,0)</f>
        <v>0</v>
      </c>
      <c r="AE5078" s="19" t="n">
        <f aca="false">IF(AC5078&gt;0,(M5078-V5078)*AC5078,0)</f>
        <v>0</v>
      </c>
      <c r="AF5078" s="16" t="str">
        <f aca="false">IF(AA5078&lt;&gt;"COMPRAR","",IF(AB5078="",IF(X5078="","",IF(X5078-V5078&lt;0.01,"EMPATE TÉCNICO","")),IF(AB5078&lt;I5078,"ESTOQUE INSUFICIENTE",IF(X5078="","",IF(X5078-V5078&lt;0.01,"EMPATE TÉCNICO","")))))</f>
        <v/>
      </c>
      <c r="AG5078" s="16" t="s">
        <v>547</v>
      </c>
      <c r="AH5078" s="16" t="s">
        <v>15678</v>
      </c>
    </row>
    <row r="5079" customFormat="false" ht="15" hidden="false" customHeight="false" outlineLevel="0" collapsed="false">
      <c r="A5079" s="16" t="s">
        <v>15701</v>
      </c>
      <c r="B5079" s="17" t="s">
        <v>15702</v>
      </c>
      <c r="C5079" s="16" t="s">
        <v>15703</v>
      </c>
      <c r="D5079" s="16" t="s">
        <v>637</v>
      </c>
      <c r="E5079" s="18" t="n">
        <v>1</v>
      </c>
      <c r="F5079" s="16" t="s">
        <v>41</v>
      </c>
      <c r="G5079" s="18" t="n">
        <v>6</v>
      </c>
      <c r="H5079" s="16" t="n">
        <v>2.6</v>
      </c>
      <c r="I5079" s="18" t="n">
        <v>1</v>
      </c>
      <c r="J5079" s="19" t="n">
        <v>37.44</v>
      </c>
      <c r="K5079" s="19" t="n">
        <v>37.44</v>
      </c>
      <c r="L5079" s="19" t="n">
        <v>28.19</v>
      </c>
      <c r="M5079" s="19" t="n">
        <f aca="false">IF(J5079&gt;0,J5079,K5079)*E5079</f>
        <v>37.44</v>
      </c>
      <c r="N5079" s="20"/>
      <c r="O5079" s="21" t="str">
        <f aca="false">IF(R5079="","",ROUND(R5079*(1-Premissas!$B$4),4))</f>
        <v/>
      </c>
      <c r="P5079" s="22"/>
      <c r="Q5079" s="22"/>
      <c r="R5079" s="23"/>
      <c r="S5079" s="24"/>
      <c r="T5079" s="24"/>
      <c r="U5079" s="25"/>
      <c r="V5079" s="19" t="str">
        <f aca="false">IF(COUNT(N5079:Q5079)=0,"",MIN(N5079:Q5079))</f>
        <v/>
      </c>
      <c r="W5079" s="16" t="str">
        <f aca="false">IF(V5079="","",INDEX($N$4:$Q$4,MATCH(V5079,N5079:Q5079,0)))</f>
        <v/>
      </c>
      <c r="X5079" s="19" t="str">
        <f aca="false">IF(COUNT(N5079:Q5079)&lt;2,"",SMALL(N5079:Q5079,2))</f>
        <v/>
      </c>
      <c r="Y5079" s="26" t="str">
        <f aca="false">IF(OR(V5079="",M5079=0),"",V5079/M5079-1)</f>
        <v/>
      </c>
      <c r="Z5079" s="26" t="str">
        <f aca="false">IF(OR(V5079="",L5079=""),"",V5079/(L5079*E5079)-1)</f>
        <v/>
      </c>
      <c r="AA5079" s="16" t="str">
        <f aca="false">IF(V5079="","SEM OFERTA",IF(OR(Y5079&gt;Premissas!$B$11,Y5079&lt;Premissas!$B$12),"VERIFICAR - UNIDADE/EMBALAGEM",IF(Y5079&gt;Premissas!$B$6,"NÃO COMPRAR - REAJUSTE &gt;5%","COMPRAR")))</f>
        <v>SEM OFERTA</v>
      </c>
      <c r="AB5079" s="18" t="str">
        <f aca="false">IF(W5079="DIMEC",S5079,IF(W5079="MEDCENTRO",U5079,""))</f>
        <v/>
      </c>
      <c r="AC5079" s="18" t="n">
        <f aca="false">IF(AA5079&lt;&gt;"COMPRAR",0,IF(AB5079="",I5079,MIN(I5079,AB5079)))</f>
        <v>0</v>
      </c>
      <c r="AD5079" s="19" t="n">
        <f aca="false">IF(AC5079&gt;0,AC5079*V5079,0)</f>
        <v>0</v>
      </c>
      <c r="AE5079" s="19" t="n">
        <f aca="false">IF(AC5079&gt;0,(M5079-V5079)*AC5079,0)</f>
        <v>0</v>
      </c>
      <c r="AF5079" s="16" t="str">
        <f aca="false">IF(AA5079&lt;&gt;"COMPRAR","",IF(AB5079="",IF(X5079="","",IF(X5079-V5079&lt;0.01,"EMPATE TÉCNICO","")),IF(AB5079&lt;I5079,"ESTOQUE INSUFICIENTE",IF(X5079="","",IF(X5079-V5079&lt;0.01,"EMPATE TÉCNICO","")))))</f>
        <v/>
      </c>
      <c r="AG5079" s="16" t="s">
        <v>547</v>
      </c>
      <c r="AH5079" s="16" t="s">
        <v>15678</v>
      </c>
    </row>
    <row r="5080" customFormat="false" ht="15" hidden="false" customHeight="false" outlineLevel="0" collapsed="false">
      <c r="A5080" s="16" t="s">
        <v>15704</v>
      </c>
      <c r="B5080" s="17" t="s">
        <v>15705</v>
      </c>
      <c r="C5080" s="16" t="s">
        <v>15706</v>
      </c>
      <c r="D5080" s="16" t="s">
        <v>637</v>
      </c>
      <c r="E5080" s="18" t="n">
        <v>1</v>
      </c>
      <c r="F5080" s="16" t="s">
        <v>42</v>
      </c>
      <c r="G5080" s="18" t="n">
        <v>1</v>
      </c>
      <c r="H5080" s="16" t="n">
        <v>0.7</v>
      </c>
      <c r="I5080" s="18" t="n">
        <v>1</v>
      </c>
      <c r="J5080" s="19" t="n">
        <v>47.39</v>
      </c>
      <c r="K5080" s="19" t="n">
        <v>47.39</v>
      </c>
      <c r="L5080" s="19" t="n">
        <v>47.39</v>
      </c>
      <c r="M5080" s="19" t="n">
        <f aca="false">IF(J5080&gt;0,J5080,K5080)*E5080</f>
        <v>47.39</v>
      </c>
      <c r="N5080" s="20"/>
      <c r="O5080" s="21" t="str">
        <f aca="false">IF(R5080="","",ROUND(R5080*(1-Premissas!$B$4),4))</f>
        <v/>
      </c>
      <c r="P5080" s="22"/>
      <c r="Q5080" s="22"/>
      <c r="R5080" s="23"/>
      <c r="S5080" s="24"/>
      <c r="T5080" s="24"/>
      <c r="U5080" s="25"/>
      <c r="V5080" s="19" t="str">
        <f aca="false">IF(COUNT(N5080:Q5080)=0,"",MIN(N5080:Q5080))</f>
        <v/>
      </c>
      <c r="W5080" s="16" t="str">
        <f aca="false">IF(V5080="","",INDEX($N$4:$Q$4,MATCH(V5080,N5080:Q5080,0)))</f>
        <v/>
      </c>
      <c r="X5080" s="19" t="str">
        <f aca="false">IF(COUNT(N5080:Q5080)&lt;2,"",SMALL(N5080:Q5080,2))</f>
        <v/>
      </c>
      <c r="Y5080" s="26" t="str">
        <f aca="false">IF(OR(V5080="",M5080=0),"",V5080/M5080-1)</f>
        <v/>
      </c>
      <c r="Z5080" s="26" t="str">
        <f aca="false">IF(OR(V5080="",L5080=""),"",V5080/(L5080*E5080)-1)</f>
        <v/>
      </c>
      <c r="AA5080" s="16" t="str">
        <f aca="false">IF(V5080="","SEM OFERTA",IF(OR(Y5080&gt;Premissas!$B$11,Y5080&lt;Premissas!$B$12),"VERIFICAR - UNIDADE/EMBALAGEM",IF(Y5080&gt;Premissas!$B$6,"NÃO COMPRAR - REAJUSTE &gt;5%","COMPRAR")))</f>
        <v>SEM OFERTA</v>
      </c>
      <c r="AB5080" s="18" t="str">
        <f aca="false">IF(W5080="DIMEC",S5080,IF(W5080="MEDCENTRO",U5080,""))</f>
        <v/>
      </c>
      <c r="AC5080" s="18" t="n">
        <f aca="false">IF(AA5080&lt;&gt;"COMPRAR",0,IF(AB5080="",I5080,MIN(I5080,AB5080)))</f>
        <v>0</v>
      </c>
      <c r="AD5080" s="19" t="n">
        <f aca="false">IF(AC5080&gt;0,AC5080*V5080,0)</f>
        <v>0</v>
      </c>
      <c r="AE5080" s="19" t="n">
        <f aca="false">IF(AC5080&gt;0,(M5080-V5080)*AC5080,0)</f>
        <v>0</v>
      </c>
      <c r="AF5080" s="16" t="str">
        <f aca="false">IF(AA5080&lt;&gt;"COMPRAR","",IF(AB5080="",IF(X5080="","",IF(X5080-V5080&lt;0.01,"EMPATE TÉCNICO","")),IF(AB5080&lt;I5080,"ESTOQUE INSUFICIENTE",IF(X5080="","",IF(X5080-V5080&lt;0.01,"EMPATE TÉCNICO","")))))</f>
        <v/>
      </c>
      <c r="AG5080" s="16" t="s">
        <v>547</v>
      </c>
      <c r="AH5080" s="16" t="s">
        <v>15678</v>
      </c>
    </row>
    <row r="5081" customFormat="false" ht="15" hidden="false" customHeight="false" outlineLevel="0" collapsed="false">
      <c r="A5081" s="16" t="s">
        <v>15707</v>
      </c>
      <c r="B5081" s="17" t="s">
        <v>15708</v>
      </c>
      <c r="C5081" s="16" t="s">
        <v>15709</v>
      </c>
      <c r="D5081" s="16" t="s">
        <v>637</v>
      </c>
      <c r="E5081" s="18" t="n">
        <v>1</v>
      </c>
      <c r="F5081" s="16" t="s">
        <v>43</v>
      </c>
      <c r="G5081" s="18" t="n">
        <v>0</v>
      </c>
      <c r="H5081" s="16" t="n">
        <v>0.1</v>
      </c>
      <c r="I5081" s="18" t="n">
        <v>1</v>
      </c>
      <c r="J5081" s="19" t="n">
        <v>182.88</v>
      </c>
      <c r="K5081" s="19" t="n">
        <v>182.88</v>
      </c>
      <c r="L5081" s="19" t="n">
        <v>182.88</v>
      </c>
      <c r="M5081" s="19" t="n">
        <f aca="false">IF(J5081&gt;0,J5081,K5081)*E5081</f>
        <v>182.88</v>
      </c>
      <c r="N5081" s="20"/>
      <c r="O5081" s="21" t="str">
        <f aca="false">IF(R5081="","",ROUND(R5081*(1-Premissas!$B$4),4))</f>
        <v/>
      </c>
      <c r="P5081" s="22"/>
      <c r="Q5081" s="22"/>
      <c r="R5081" s="23"/>
      <c r="S5081" s="24"/>
      <c r="T5081" s="24"/>
      <c r="U5081" s="25"/>
      <c r="V5081" s="19" t="str">
        <f aca="false">IF(COUNT(N5081:Q5081)=0,"",MIN(N5081:Q5081))</f>
        <v/>
      </c>
      <c r="W5081" s="16" t="str">
        <f aca="false">IF(V5081="","",INDEX($N$4:$Q$4,MATCH(V5081,N5081:Q5081,0)))</f>
        <v/>
      </c>
      <c r="X5081" s="19" t="str">
        <f aca="false">IF(COUNT(N5081:Q5081)&lt;2,"",SMALL(N5081:Q5081,2))</f>
        <v/>
      </c>
      <c r="Y5081" s="26" t="str">
        <f aca="false">IF(OR(V5081="",M5081=0),"",V5081/M5081-1)</f>
        <v/>
      </c>
      <c r="Z5081" s="26" t="str">
        <f aca="false">IF(OR(V5081="",L5081=""),"",V5081/(L5081*E5081)-1)</f>
        <v/>
      </c>
      <c r="AA5081" s="16" t="str">
        <f aca="false">IF(V5081="","SEM OFERTA",IF(OR(Y5081&gt;Premissas!$B$11,Y5081&lt;Premissas!$B$12),"VERIFICAR - UNIDADE/EMBALAGEM",IF(Y5081&gt;Premissas!$B$6,"NÃO COMPRAR - REAJUSTE &gt;5%","COMPRAR")))</f>
        <v>SEM OFERTA</v>
      </c>
      <c r="AB5081" s="18" t="str">
        <f aca="false">IF(W5081="DIMEC",S5081,IF(W5081="MEDCENTRO",U5081,""))</f>
        <v/>
      </c>
      <c r="AC5081" s="18" t="n">
        <f aca="false">IF(AA5081&lt;&gt;"COMPRAR",0,IF(AB5081="",I5081,MIN(I5081,AB5081)))</f>
        <v>0</v>
      </c>
      <c r="AD5081" s="19" t="n">
        <f aca="false">IF(AC5081&gt;0,AC5081*V5081,0)</f>
        <v>0</v>
      </c>
      <c r="AE5081" s="19" t="n">
        <f aca="false">IF(AC5081&gt;0,(M5081-V5081)*AC5081,0)</f>
        <v>0</v>
      </c>
      <c r="AF5081" s="16" t="str">
        <f aca="false">IF(AA5081&lt;&gt;"COMPRAR","",IF(AB5081="",IF(X5081="","",IF(X5081-V5081&lt;0.01,"EMPATE TÉCNICO","")),IF(AB5081&lt;I5081,"ESTOQUE INSUFICIENTE",IF(X5081="","",IF(X5081-V5081&lt;0.01,"EMPATE TÉCNICO","")))))</f>
        <v/>
      </c>
      <c r="AG5081" s="16" t="s">
        <v>547</v>
      </c>
      <c r="AH5081" s="16" t="s">
        <v>15678</v>
      </c>
    </row>
    <row r="5082" customFormat="false" ht="15" hidden="false" customHeight="false" outlineLevel="0" collapsed="false">
      <c r="A5082" s="16" t="s">
        <v>15710</v>
      </c>
      <c r="B5082" s="17" t="s">
        <v>15711</v>
      </c>
      <c r="C5082" s="16" t="s">
        <v>15712</v>
      </c>
      <c r="D5082" s="16" t="s">
        <v>10851</v>
      </c>
      <c r="E5082" s="18" t="n">
        <v>1</v>
      </c>
      <c r="F5082" s="16" t="s">
        <v>42</v>
      </c>
      <c r="G5082" s="18" t="n">
        <v>1</v>
      </c>
      <c r="H5082" s="16" t="n">
        <v>1.3</v>
      </c>
      <c r="I5082" s="18" t="n">
        <v>3</v>
      </c>
      <c r="J5082" s="19" t="n">
        <v>27.52</v>
      </c>
      <c r="K5082" s="19" t="n">
        <v>27.52</v>
      </c>
      <c r="L5082" s="19" t="n">
        <v>27.52</v>
      </c>
      <c r="M5082" s="19" t="n">
        <f aca="false">IF(J5082&gt;0,J5082,K5082)*E5082</f>
        <v>27.52</v>
      </c>
      <c r="N5082" s="20"/>
      <c r="O5082" s="21" t="str">
        <f aca="false">IF(R5082="","",ROUND(R5082*(1-Premissas!$B$4),4))</f>
        <v/>
      </c>
      <c r="P5082" s="22"/>
      <c r="Q5082" s="22"/>
      <c r="R5082" s="23"/>
      <c r="S5082" s="24"/>
      <c r="T5082" s="24"/>
      <c r="U5082" s="25"/>
      <c r="V5082" s="19" t="str">
        <f aca="false">IF(COUNT(N5082:Q5082)=0,"",MIN(N5082:Q5082))</f>
        <v/>
      </c>
      <c r="W5082" s="16" t="str">
        <f aca="false">IF(V5082="","",INDEX($N$4:$Q$4,MATCH(V5082,N5082:Q5082,0)))</f>
        <v/>
      </c>
      <c r="X5082" s="19" t="str">
        <f aca="false">IF(COUNT(N5082:Q5082)&lt;2,"",SMALL(N5082:Q5082,2))</f>
        <v/>
      </c>
      <c r="Y5082" s="26" t="str">
        <f aca="false">IF(OR(V5082="",M5082=0),"",V5082/M5082-1)</f>
        <v/>
      </c>
      <c r="Z5082" s="26" t="str">
        <f aca="false">IF(OR(V5082="",L5082=""),"",V5082/(L5082*E5082)-1)</f>
        <v/>
      </c>
      <c r="AA5082" s="16" t="str">
        <f aca="false">IF(V5082="","SEM OFERTA",IF(OR(Y5082&gt;Premissas!$B$11,Y5082&lt;Premissas!$B$12),"VERIFICAR - UNIDADE/EMBALAGEM",IF(Y5082&gt;Premissas!$B$6,"NÃO COMPRAR - REAJUSTE &gt;5%","COMPRAR")))</f>
        <v>SEM OFERTA</v>
      </c>
      <c r="AB5082" s="18" t="str">
        <f aca="false">IF(W5082="DIMEC",S5082,IF(W5082="MEDCENTRO",U5082,""))</f>
        <v/>
      </c>
      <c r="AC5082" s="18" t="n">
        <f aca="false">IF(AA5082&lt;&gt;"COMPRAR",0,IF(AB5082="",I5082,MIN(I5082,AB5082)))</f>
        <v>0</v>
      </c>
      <c r="AD5082" s="19" t="n">
        <f aca="false">IF(AC5082&gt;0,AC5082*V5082,0)</f>
        <v>0</v>
      </c>
      <c r="AE5082" s="19" t="n">
        <f aca="false">IF(AC5082&gt;0,(M5082-V5082)*AC5082,0)</f>
        <v>0</v>
      </c>
      <c r="AF5082" s="16" t="str">
        <f aca="false">IF(AA5082&lt;&gt;"COMPRAR","",IF(AB5082="",IF(X5082="","",IF(X5082-V5082&lt;0.01,"EMPATE TÉCNICO","")),IF(AB5082&lt;I5082,"ESTOQUE INSUFICIENTE",IF(X5082="","",IF(X5082-V5082&lt;0.01,"EMPATE TÉCNICO","")))))</f>
        <v/>
      </c>
      <c r="AG5082" s="16" t="s">
        <v>547</v>
      </c>
      <c r="AH5082" s="16" t="s">
        <v>15678</v>
      </c>
    </row>
    <row r="5083" customFormat="false" ht="15" hidden="false" customHeight="false" outlineLevel="0" collapsed="false">
      <c r="A5083" s="16" t="s">
        <v>15713</v>
      </c>
      <c r="B5083" s="17" t="s">
        <v>15714</v>
      </c>
      <c r="C5083" s="16" t="s">
        <v>15715</v>
      </c>
      <c r="D5083" s="16" t="s">
        <v>641</v>
      </c>
      <c r="E5083" s="18" t="n">
        <v>1</v>
      </c>
      <c r="F5083" s="16" t="s">
        <v>41</v>
      </c>
      <c r="G5083" s="18" t="n">
        <v>2</v>
      </c>
      <c r="H5083" s="16" t="n">
        <v>3.2</v>
      </c>
      <c r="I5083" s="18" t="n">
        <v>7</v>
      </c>
      <c r="J5083" s="19" t="n">
        <v>38.99</v>
      </c>
      <c r="K5083" s="19" t="n">
        <v>38.99</v>
      </c>
      <c r="L5083" s="19" t="n">
        <v>31.37</v>
      </c>
      <c r="M5083" s="19" t="n">
        <f aca="false">IF(J5083&gt;0,J5083,K5083)*E5083</f>
        <v>38.99</v>
      </c>
      <c r="N5083" s="20"/>
      <c r="O5083" s="21" t="str">
        <f aca="false">IF(R5083="","",ROUND(R5083*(1-Premissas!$B$4),4))</f>
        <v/>
      </c>
      <c r="P5083" s="22"/>
      <c r="Q5083" s="22"/>
      <c r="R5083" s="23"/>
      <c r="S5083" s="24"/>
      <c r="T5083" s="24"/>
      <c r="U5083" s="25"/>
      <c r="V5083" s="19" t="str">
        <f aca="false">IF(COUNT(N5083:Q5083)=0,"",MIN(N5083:Q5083))</f>
        <v/>
      </c>
      <c r="W5083" s="16" t="str">
        <f aca="false">IF(V5083="","",INDEX($N$4:$Q$4,MATCH(V5083,N5083:Q5083,0)))</f>
        <v/>
      </c>
      <c r="X5083" s="19" t="str">
        <f aca="false">IF(COUNT(N5083:Q5083)&lt;2,"",SMALL(N5083:Q5083,2))</f>
        <v/>
      </c>
      <c r="Y5083" s="26" t="str">
        <f aca="false">IF(OR(V5083="",M5083=0),"",V5083/M5083-1)</f>
        <v/>
      </c>
      <c r="Z5083" s="26" t="str">
        <f aca="false">IF(OR(V5083="",L5083=""),"",V5083/(L5083*E5083)-1)</f>
        <v/>
      </c>
      <c r="AA5083" s="16" t="str">
        <f aca="false">IF(V5083="","SEM OFERTA",IF(OR(Y5083&gt;Premissas!$B$11,Y5083&lt;Premissas!$B$12),"VERIFICAR - UNIDADE/EMBALAGEM",IF(Y5083&gt;Premissas!$B$6,"NÃO COMPRAR - REAJUSTE &gt;5%","COMPRAR")))</f>
        <v>SEM OFERTA</v>
      </c>
      <c r="AB5083" s="18" t="str">
        <f aca="false">IF(W5083="DIMEC",S5083,IF(W5083="MEDCENTRO",U5083,""))</f>
        <v/>
      </c>
      <c r="AC5083" s="18" t="n">
        <f aca="false">IF(AA5083&lt;&gt;"COMPRAR",0,IF(AB5083="",I5083,MIN(I5083,AB5083)))</f>
        <v>0</v>
      </c>
      <c r="AD5083" s="19" t="n">
        <f aca="false">IF(AC5083&gt;0,AC5083*V5083,0)</f>
        <v>0</v>
      </c>
      <c r="AE5083" s="19" t="n">
        <f aca="false">IF(AC5083&gt;0,(M5083-V5083)*AC5083,0)</f>
        <v>0</v>
      </c>
      <c r="AF5083" s="16" t="str">
        <f aca="false">IF(AA5083&lt;&gt;"COMPRAR","",IF(AB5083="",IF(X5083="","",IF(X5083-V5083&lt;0.01,"EMPATE TÉCNICO","")),IF(AB5083&lt;I5083,"ESTOQUE INSUFICIENTE",IF(X5083="","",IF(X5083-V5083&lt;0.01,"EMPATE TÉCNICO","")))))</f>
        <v/>
      </c>
      <c r="AG5083" s="16" t="s">
        <v>547</v>
      </c>
      <c r="AH5083" s="16" t="s">
        <v>15678</v>
      </c>
    </row>
    <row r="5084" customFormat="false" ht="15" hidden="false" customHeight="false" outlineLevel="0" collapsed="false">
      <c r="A5084" s="16" t="s">
        <v>15716</v>
      </c>
      <c r="B5084" s="17" t="s">
        <v>15717</v>
      </c>
      <c r="C5084" s="16" t="s">
        <v>15718</v>
      </c>
      <c r="D5084" s="16" t="s">
        <v>13359</v>
      </c>
      <c r="E5084" s="18" t="n">
        <v>1</v>
      </c>
      <c r="F5084" s="16" t="s">
        <v>42</v>
      </c>
      <c r="G5084" s="18" t="n">
        <v>1</v>
      </c>
      <c r="H5084" s="16" t="n">
        <v>0.9</v>
      </c>
      <c r="I5084" s="18" t="n">
        <v>2</v>
      </c>
      <c r="J5084" s="19" t="n">
        <v>19.785</v>
      </c>
      <c r="K5084" s="19" t="n">
        <v>19.785</v>
      </c>
      <c r="L5084" s="19" t="n">
        <v>18.77</v>
      </c>
      <c r="M5084" s="19" t="n">
        <f aca="false">IF(J5084&gt;0,J5084,K5084)*E5084</f>
        <v>19.785</v>
      </c>
      <c r="N5084" s="20"/>
      <c r="O5084" s="21" t="str">
        <f aca="false">IF(R5084="","",ROUND(R5084*(1-Premissas!$B$4),4))</f>
        <v/>
      </c>
      <c r="P5084" s="22"/>
      <c r="Q5084" s="22"/>
      <c r="R5084" s="23"/>
      <c r="S5084" s="24"/>
      <c r="T5084" s="24"/>
      <c r="U5084" s="25"/>
      <c r="V5084" s="19" t="str">
        <f aca="false">IF(COUNT(N5084:Q5084)=0,"",MIN(N5084:Q5084))</f>
        <v/>
      </c>
      <c r="W5084" s="16" t="str">
        <f aca="false">IF(V5084="","",INDEX($N$4:$Q$4,MATCH(V5084,N5084:Q5084,0)))</f>
        <v/>
      </c>
      <c r="X5084" s="19" t="str">
        <f aca="false">IF(COUNT(N5084:Q5084)&lt;2,"",SMALL(N5084:Q5084,2))</f>
        <v/>
      </c>
      <c r="Y5084" s="26" t="str">
        <f aca="false">IF(OR(V5084="",M5084=0),"",V5084/M5084-1)</f>
        <v/>
      </c>
      <c r="Z5084" s="26" t="str">
        <f aca="false">IF(OR(V5084="",L5084=""),"",V5084/(L5084*E5084)-1)</f>
        <v/>
      </c>
      <c r="AA5084" s="16" t="str">
        <f aca="false">IF(V5084="","SEM OFERTA",IF(OR(Y5084&gt;Premissas!$B$11,Y5084&lt;Premissas!$B$12),"VERIFICAR - UNIDADE/EMBALAGEM",IF(Y5084&gt;Premissas!$B$6,"NÃO COMPRAR - REAJUSTE &gt;5%","COMPRAR")))</f>
        <v>SEM OFERTA</v>
      </c>
      <c r="AB5084" s="18" t="str">
        <f aca="false">IF(W5084="DIMEC",S5084,IF(W5084="MEDCENTRO",U5084,""))</f>
        <v/>
      </c>
      <c r="AC5084" s="18" t="n">
        <f aca="false">IF(AA5084&lt;&gt;"COMPRAR",0,IF(AB5084="",I5084,MIN(I5084,AB5084)))</f>
        <v>0</v>
      </c>
      <c r="AD5084" s="19" t="n">
        <f aca="false">IF(AC5084&gt;0,AC5084*V5084,0)</f>
        <v>0</v>
      </c>
      <c r="AE5084" s="19" t="n">
        <f aca="false">IF(AC5084&gt;0,(M5084-V5084)*AC5084,0)</f>
        <v>0</v>
      </c>
      <c r="AF5084" s="16" t="str">
        <f aca="false">IF(AA5084&lt;&gt;"COMPRAR","",IF(AB5084="",IF(X5084="","",IF(X5084-V5084&lt;0.01,"EMPATE TÉCNICO","")),IF(AB5084&lt;I5084,"ESTOQUE INSUFICIENTE",IF(X5084="","",IF(X5084-V5084&lt;0.01,"EMPATE TÉCNICO","")))))</f>
        <v/>
      </c>
      <c r="AG5084" s="16" t="s">
        <v>547</v>
      </c>
      <c r="AH5084" s="16" t="s">
        <v>15678</v>
      </c>
    </row>
    <row r="5085" customFormat="false" ht="15" hidden="false" customHeight="false" outlineLevel="0" collapsed="false">
      <c r="A5085" s="16" t="s">
        <v>15719</v>
      </c>
      <c r="B5085" s="17" t="s">
        <v>15720</v>
      </c>
      <c r="C5085" s="16" t="s">
        <v>15721</v>
      </c>
      <c r="D5085" s="16" t="s">
        <v>417</v>
      </c>
      <c r="E5085" s="18" t="n">
        <v>1</v>
      </c>
      <c r="F5085" s="16" t="s">
        <v>43</v>
      </c>
      <c r="G5085" s="18" t="n">
        <v>1</v>
      </c>
      <c r="H5085" s="16" t="n">
        <v>0.4</v>
      </c>
      <c r="I5085" s="18" t="n">
        <v>1</v>
      </c>
      <c r="J5085" s="19" t="n">
        <v>33.83</v>
      </c>
      <c r="K5085" s="19" t="n">
        <v>33.83</v>
      </c>
      <c r="L5085" s="19" t="n">
        <v>32.55</v>
      </c>
      <c r="M5085" s="19" t="n">
        <f aca="false">IF(J5085&gt;0,J5085,K5085)*E5085</f>
        <v>33.83</v>
      </c>
      <c r="N5085" s="20"/>
      <c r="O5085" s="21" t="str">
        <f aca="false">IF(R5085="","",ROUND(R5085*(1-Premissas!$B$4),4))</f>
        <v/>
      </c>
      <c r="P5085" s="22"/>
      <c r="Q5085" s="22"/>
      <c r="R5085" s="23"/>
      <c r="S5085" s="24"/>
      <c r="T5085" s="24"/>
      <c r="U5085" s="25"/>
      <c r="V5085" s="19" t="str">
        <f aca="false">IF(COUNT(N5085:Q5085)=0,"",MIN(N5085:Q5085))</f>
        <v/>
      </c>
      <c r="W5085" s="16" t="str">
        <f aca="false">IF(V5085="","",INDEX($N$4:$Q$4,MATCH(V5085,N5085:Q5085,0)))</f>
        <v/>
      </c>
      <c r="X5085" s="19" t="str">
        <f aca="false">IF(COUNT(N5085:Q5085)&lt;2,"",SMALL(N5085:Q5085,2))</f>
        <v/>
      </c>
      <c r="Y5085" s="26" t="str">
        <f aca="false">IF(OR(V5085="",M5085=0),"",V5085/M5085-1)</f>
        <v/>
      </c>
      <c r="Z5085" s="26" t="str">
        <f aca="false">IF(OR(V5085="",L5085=""),"",V5085/(L5085*E5085)-1)</f>
        <v/>
      </c>
      <c r="AA5085" s="16" t="str">
        <f aca="false">IF(V5085="","SEM OFERTA",IF(OR(Y5085&gt;Premissas!$B$11,Y5085&lt;Premissas!$B$12),"VERIFICAR - UNIDADE/EMBALAGEM",IF(Y5085&gt;Premissas!$B$6,"NÃO COMPRAR - REAJUSTE &gt;5%","COMPRAR")))</f>
        <v>SEM OFERTA</v>
      </c>
      <c r="AB5085" s="18" t="str">
        <f aca="false">IF(W5085="DIMEC",S5085,IF(W5085="MEDCENTRO",U5085,""))</f>
        <v/>
      </c>
      <c r="AC5085" s="18" t="n">
        <f aca="false">IF(AA5085&lt;&gt;"COMPRAR",0,IF(AB5085="",I5085,MIN(I5085,AB5085)))</f>
        <v>0</v>
      </c>
      <c r="AD5085" s="19" t="n">
        <f aca="false">IF(AC5085&gt;0,AC5085*V5085,0)</f>
        <v>0</v>
      </c>
      <c r="AE5085" s="19" t="n">
        <f aca="false">IF(AC5085&gt;0,(M5085-V5085)*AC5085,0)</f>
        <v>0</v>
      </c>
      <c r="AF5085" s="16" t="str">
        <f aca="false">IF(AA5085&lt;&gt;"COMPRAR","",IF(AB5085="",IF(X5085="","",IF(X5085-V5085&lt;0.01,"EMPATE TÉCNICO","")),IF(AB5085&lt;I5085,"ESTOQUE INSUFICIENTE",IF(X5085="","",IF(X5085-V5085&lt;0.01,"EMPATE TÉCNICO","")))))</f>
        <v/>
      </c>
      <c r="AG5085" s="16" t="s">
        <v>547</v>
      </c>
      <c r="AH5085" s="16" t="s">
        <v>15678</v>
      </c>
    </row>
    <row r="5086" customFormat="false" ht="15" hidden="false" customHeight="false" outlineLevel="0" collapsed="false">
      <c r="A5086" s="16" t="s">
        <v>15722</v>
      </c>
      <c r="B5086" s="17" t="s">
        <v>15723</v>
      </c>
      <c r="C5086" s="16" t="s">
        <v>15724</v>
      </c>
      <c r="D5086" s="16" t="s">
        <v>641</v>
      </c>
      <c r="E5086" s="18" t="n">
        <v>1</v>
      </c>
      <c r="F5086" s="16" t="s">
        <v>43</v>
      </c>
      <c r="G5086" s="18" t="n">
        <v>1</v>
      </c>
      <c r="H5086" s="16" t="n">
        <v>0.4</v>
      </c>
      <c r="I5086" s="18" t="n">
        <v>1</v>
      </c>
      <c r="J5086" s="19" t="n">
        <v>22.82</v>
      </c>
      <c r="K5086" s="19" t="n">
        <v>22.82</v>
      </c>
      <c r="L5086" s="19" t="n">
        <v>22.82</v>
      </c>
      <c r="M5086" s="19" t="n">
        <f aca="false">IF(J5086&gt;0,J5086,K5086)*E5086</f>
        <v>22.82</v>
      </c>
      <c r="N5086" s="20"/>
      <c r="O5086" s="21" t="str">
        <f aca="false">IF(R5086="","",ROUND(R5086*(1-Premissas!$B$4),4))</f>
        <v/>
      </c>
      <c r="P5086" s="22"/>
      <c r="Q5086" s="22"/>
      <c r="R5086" s="23"/>
      <c r="S5086" s="24"/>
      <c r="T5086" s="24"/>
      <c r="U5086" s="25"/>
      <c r="V5086" s="19" t="str">
        <f aca="false">IF(COUNT(N5086:Q5086)=0,"",MIN(N5086:Q5086))</f>
        <v/>
      </c>
      <c r="W5086" s="16" t="str">
        <f aca="false">IF(V5086="","",INDEX($N$4:$Q$4,MATCH(V5086,N5086:Q5086,0)))</f>
        <v/>
      </c>
      <c r="X5086" s="19" t="str">
        <f aca="false">IF(COUNT(N5086:Q5086)&lt;2,"",SMALL(N5086:Q5086,2))</f>
        <v/>
      </c>
      <c r="Y5086" s="26" t="str">
        <f aca="false">IF(OR(V5086="",M5086=0),"",V5086/M5086-1)</f>
        <v/>
      </c>
      <c r="Z5086" s="26" t="str">
        <f aca="false">IF(OR(V5086="",L5086=""),"",V5086/(L5086*E5086)-1)</f>
        <v/>
      </c>
      <c r="AA5086" s="16" t="str">
        <f aca="false">IF(V5086="","SEM OFERTA",IF(OR(Y5086&gt;Premissas!$B$11,Y5086&lt;Premissas!$B$12),"VERIFICAR - UNIDADE/EMBALAGEM",IF(Y5086&gt;Premissas!$B$6,"NÃO COMPRAR - REAJUSTE &gt;5%","COMPRAR")))</f>
        <v>SEM OFERTA</v>
      </c>
      <c r="AB5086" s="18" t="str">
        <f aca="false">IF(W5086="DIMEC",S5086,IF(W5086="MEDCENTRO",U5086,""))</f>
        <v/>
      </c>
      <c r="AC5086" s="18" t="n">
        <f aca="false">IF(AA5086&lt;&gt;"COMPRAR",0,IF(AB5086="",I5086,MIN(I5086,AB5086)))</f>
        <v>0</v>
      </c>
      <c r="AD5086" s="19" t="n">
        <f aca="false">IF(AC5086&gt;0,AC5086*V5086,0)</f>
        <v>0</v>
      </c>
      <c r="AE5086" s="19" t="n">
        <f aca="false">IF(AC5086&gt;0,(M5086-V5086)*AC5086,0)</f>
        <v>0</v>
      </c>
      <c r="AF5086" s="16" t="str">
        <f aca="false">IF(AA5086&lt;&gt;"COMPRAR","",IF(AB5086="",IF(X5086="","",IF(X5086-V5086&lt;0.01,"EMPATE TÉCNICO","")),IF(AB5086&lt;I5086,"ESTOQUE INSUFICIENTE",IF(X5086="","",IF(X5086-V5086&lt;0.01,"EMPATE TÉCNICO","")))))</f>
        <v/>
      </c>
      <c r="AG5086" s="16" t="s">
        <v>547</v>
      </c>
      <c r="AH5086" s="16" t="s">
        <v>15678</v>
      </c>
    </row>
    <row r="5087" customFormat="false" ht="15" hidden="false" customHeight="false" outlineLevel="0" collapsed="false">
      <c r="A5087" s="16" t="s">
        <v>15725</v>
      </c>
      <c r="B5087" s="17" t="s">
        <v>15726</v>
      </c>
      <c r="C5087" s="16" t="s">
        <v>15727</v>
      </c>
      <c r="D5087" s="16" t="s">
        <v>11143</v>
      </c>
      <c r="E5087" s="18" t="n">
        <v>1</v>
      </c>
      <c r="F5087" s="16" t="s">
        <v>43</v>
      </c>
      <c r="G5087" s="18" t="n">
        <v>0</v>
      </c>
      <c r="H5087" s="16" t="n">
        <v>0</v>
      </c>
      <c r="I5087" s="18" t="n">
        <v>1</v>
      </c>
      <c r="J5087" s="19" t="n">
        <v>27.07</v>
      </c>
      <c r="K5087" s="19" t="n">
        <v>27.07</v>
      </c>
      <c r="L5087" s="19" t="n">
        <v>27.07</v>
      </c>
      <c r="M5087" s="19" t="n">
        <f aca="false">IF(J5087&gt;0,J5087,K5087)*E5087</f>
        <v>27.07</v>
      </c>
      <c r="N5087" s="20"/>
      <c r="O5087" s="21" t="str">
        <f aca="false">IF(R5087="","",ROUND(R5087*(1-Premissas!$B$4),4))</f>
        <v/>
      </c>
      <c r="P5087" s="22"/>
      <c r="Q5087" s="22"/>
      <c r="R5087" s="23"/>
      <c r="S5087" s="24"/>
      <c r="T5087" s="24"/>
      <c r="U5087" s="25"/>
      <c r="V5087" s="19" t="str">
        <f aca="false">IF(COUNT(N5087:Q5087)=0,"",MIN(N5087:Q5087))</f>
        <v/>
      </c>
      <c r="W5087" s="16" t="str">
        <f aca="false">IF(V5087="","",INDEX($N$4:$Q$4,MATCH(V5087,N5087:Q5087,0)))</f>
        <v/>
      </c>
      <c r="X5087" s="19" t="str">
        <f aca="false">IF(COUNT(N5087:Q5087)&lt;2,"",SMALL(N5087:Q5087,2))</f>
        <v/>
      </c>
      <c r="Y5087" s="26" t="str">
        <f aca="false">IF(OR(V5087="",M5087=0),"",V5087/M5087-1)</f>
        <v/>
      </c>
      <c r="Z5087" s="26" t="str">
        <f aca="false">IF(OR(V5087="",L5087=""),"",V5087/(L5087*E5087)-1)</f>
        <v/>
      </c>
      <c r="AA5087" s="16" t="str">
        <f aca="false">IF(V5087="","SEM OFERTA",IF(OR(Y5087&gt;Premissas!$B$11,Y5087&lt;Premissas!$B$12),"VERIFICAR - UNIDADE/EMBALAGEM",IF(Y5087&gt;Premissas!$B$6,"NÃO COMPRAR - REAJUSTE &gt;5%","COMPRAR")))</f>
        <v>SEM OFERTA</v>
      </c>
      <c r="AB5087" s="18" t="str">
        <f aca="false">IF(W5087="DIMEC",S5087,IF(W5087="MEDCENTRO",U5087,""))</f>
        <v/>
      </c>
      <c r="AC5087" s="18" t="n">
        <f aca="false">IF(AA5087&lt;&gt;"COMPRAR",0,IF(AB5087="",I5087,MIN(I5087,AB5087)))</f>
        <v>0</v>
      </c>
      <c r="AD5087" s="19" t="n">
        <f aca="false">IF(AC5087&gt;0,AC5087*V5087,0)</f>
        <v>0</v>
      </c>
      <c r="AE5087" s="19" t="n">
        <f aca="false">IF(AC5087&gt;0,(M5087-V5087)*AC5087,0)</f>
        <v>0</v>
      </c>
      <c r="AF5087" s="16" t="str">
        <f aca="false">IF(AA5087&lt;&gt;"COMPRAR","",IF(AB5087="",IF(X5087="","",IF(X5087-V5087&lt;0.01,"EMPATE TÉCNICO","")),IF(AB5087&lt;I5087,"ESTOQUE INSUFICIENTE",IF(X5087="","",IF(X5087-V5087&lt;0.01,"EMPATE TÉCNICO","")))))</f>
        <v/>
      </c>
      <c r="AG5087" s="16" t="s">
        <v>547</v>
      </c>
      <c r="AH5087" s="16" t="s">
        <v>15728</v>
      </c>
    </row>
    <row r="5088" customFormat="false" ht="15" hidden="false" customHeight="false" outlineLevel="0" collapsed="false">
      <c r="A5088" s="16" t="s">
        <v>15729</v>
      </c>
      <c r="B5088" s="17" t="s">
        <v>15730</v>
      </c>
      <c r="C5088" s="16" t="s">
        <v>15731</v>
      </c>
      <c r="D5088" s="16" t="s">
        <v>641</v>
      </c>
      <c r="E5088" s="18" t="n">
        <v>1</v>
      </c>
      <c r="F5088" s="16" t="s">
        <v>43</v>
      </c>
      <c r="G5088" s="18" t="n">
        <v>0</v>
      </c>
      <c r="H5088" s="16" t="n">
        <v>0.1</v>
      </c>
      <c r="I5088" s="18" t="n">
        <v>1</v>
      </c>
      <c r="J5088" s="19" t="n">
        <v>32.7783333333333</v>
      </c>
      <c r="K5088" s="19" t="n">
        <v>32.7783333333333</v>
      </c>
      <c r="L5088" s="19" t="n">
        <v>32.7783</v>
      </c>
      <c r="M5088" s="19" t="n">
        <f aca="false">IF(J5088&gt;0,J5088,K5088)*E5088</f>
        <v>32.7783333333333</v>
      </c>
      <c r="N5088" s="20"/>
      <c r="O5088" s="21" t="str">
        <f aca="false">IF(R5088="","",ROUND(R5088*(1-Premissas!$B$4),4))</f>
        <v/>
      </c>
      <c r="P5088" s="22"/>
      <c r="Q5088" s="22"/>
      <c r="R5088" s="23"/>
      <c r="S5088" s="24"/>
      <c r="T5088" s="24"/>
      <c r="U5088" s="25"/>
      <c r="V5088" s="19" t="str">
        <f aca="false">IF(COUNT(N5088:Q5088)=0,"",MIN(N5088:Q5088))</f>
        <v/>
      </c>
      <c r="W5088" s="16" t="str">
        <f aca="false">IF(V5088="","",INDEX($N$4:$Q$4,MATCH(V5088,N5088:Q5088,0)))</f>
        <v/>
      </c>
      <c r="X5088" s="19" t="str">
        <f aca="false">IF(COUNT(N5088:Q5088)&lt;2,"",SMALL(N5088:Q5088,2))</f>
        <v/>
      </c>
      <c r="Y5088" s="26" t="str">
        <f aca="false">IF(OR(V5088="",M5088=0),"",V5088/M5088-1)</f>
        <v/>
      </c>
      <c r="Z5088" s="26" t="str">
        <f aca="false">IF(OR(V5088="",L5088=""),"",V5088/(L5088*E5088)-1)</f>
        <v/>
      </c>
      <c r="AA5088" s="16" t="str">
        <f aca="false">IF(V5088="","SEM OFERTA",IF(OR(Y5088&gt;Premissas!$B$11,Y5088&lt;Premissas!$B$12),"VERIFICAR - UNIDADE/EMBALAGEM",IF(Y5088&gt;Premissas!$B$6,"NÃO COMPRAR - REAJUSTE &gt;5%","COMPRAR")))</f>
        <v>SEM OFERTA</v>
      </c>
      <c r="AB5088" s="18" t="str">
        <f aca="false">IF(W5088="DIMEC",S5088,IF(W5088="MEDCENTRO",U5088,""))</f>
        <v/>
      </c>
      <c r="AC5088" s="18" t="n">
        <f aca="false">IF(AA5088&lt;&gt;"COMPRAR",0,IF(AB5088="",I5088,MIN(I5088,AB5088)))</f>
        <v>0</v>
      </c>
      <c r="AD5088" s="19" t="n">
        <f aca="false">IF(AC5088&gt;0,AC5088*V5088,0)</f>
        <v>0</v>
      </c>
      <c r="AE5088" s="19" t="n">
        <f aca="false">IF(AC5088&gt;0,(M5088-V5088)*AC5088,0)</f>
        <v>0</v>
      </c>
      <c r="AF5088" s="16" t="str">
        <f aca="false">IF(AA5088&lt;&gt;"COMPRAR","",IF(AB5088="",IF(X5088="","",IF(X5088-V5088&lt;0.01,"EMPATE TÉCNICO","")),IF(AB5088&lt;I5088,"ESTOQUE INSUFICIENTE",IF(X5088="","",IF(X5088-V5088&lt;0.01,"EMPATE TÉCNICO","")))))</f>
        <v/>
      </c>
      <c r="AG5088" s="16" t="s">
        <v>547</v>
      </c>
      <c r="AH5088" s="16" t="s">
        <v>15728</v>
      </c>
    </row>
    <row r="5089" customFormat="false" ht="15" hidden="false" customHeight="false" outlineLevel="0" collapsed="false">
      <c r="A5089" s="16" t="s">
        <v>15732</v>
      </c>
      <c r="B5089" s="17" t="s">
        <v>15733</v>
      </c>
      <c r="C5089" s="16" t="s">
        <v>15734</v>
      </c>
      <c r="D5089" s="16" t="s">
        <v>13651</v>
      </c>
      <c r="E5089" s="18" t="n">
        <v>1</v>
      </c>
      <c r="F5089" s="16" t="s">
        <v>43</v>
      </c>
      <c r="G5089" s="18" t="n">
        <v>0</v>
      </c>
      <c r="H5089" s="16" t="n">
        <v>0.1</v>
      </c>
      <c r="I5089" s="18" t="n">
        <v>1</v>
      </c>
      <c r="J5089" s="19" t="n">
        <v>23.005</v>
      </c>
      <c r="K5089" s="19" t="n">
        <v>23.005</v>
      </c>
      <c r="L5089" s="19" t="n">
        <v>23.005</v>
      </c>
      <c r="M5089" s="19" t="n">
        <f aca="false">IF(J5089&gt;0,J5089,K5089)*E5089</f>
        <v>23.005</v>
      </c>
      <c r="N5089" s="20"/>
      <c r="O5089" s="21" t="str">
        <f aca="false">IF(R5089="","",ROUND(R5089*(1-Premissas!$B$4),4))</f>
        <v/>
      </c>
      <c r="P5089" s="22"/>
      <c r="Q5089" s="22"/>
      <c r="R5089" s="23"/>
      <c r="S5089" s="24"/>
      <c r="T5089" s="24"/>
      <c r="U5089" s="25"/>
      <c r="V5089" s="19" t="str">
        <f aca="false">IF(COUNT(N5089:Q5089)=0,"",MIN(N5089:Q5089))</f>
        <v/>
      </c>
      <c r="W5089" s="16" t="str">
        <f aca="false">IF(V5089="","",INDEX($N$4:$Q$4,MATCH(V5089,N5089:Q5089,0)))</f>
        <v/>
      </c>
      <c r="X5089" s="19" t="str">
        <f aca="false">IF(COUNT(N5089:Q5089)&lt;2,"",SMALL(N5089:Q5089,2))</f>
        <v/>
      </c>
      <c r="Y5089" s="26" t="str">
        <f aca="false">IF(OR(V5089="",M5089=0),"",V5089/M5089-1)</f>
        <v/>
      </c>
      <c r="Z5089" s="26" t="str">
        <f aca="false">IF(OR(V5089="",L5089=""),"",V5089/(L5089*E5089)-1)</f>
        <v/>
      </c>
      <c r="AA5089" s="16" t="str">
        <f aca="false">IF(V5089="","SEM OFERTA",IF(OR(Y5089&gt;Premissas!$B$11,Y5089&lt;Premissas!$B$12),"VERIFICAR - UNIDADE/EMBALAGEM",IF(Y5089&gt;Premissas!$B$6,"NÃO COMPRAR - REAJUSTE &gt;5%","COMPRAR")))</f>
        <v>SEM OFERTA</v>
      </c>
      <c r="AB5089" s="18" t="str">
        <f aca="false">IF(W5089="DIMEC",S5089,IF(W5089="MEDCENTRO",U5089,""))</f>
        <v/>
      </c>
      <c r="AC5089" s="18" t="n">
        <f aca="false">IF(AA5089&lt;&gt;"COMPRAR",0,IF(AB5089="",I5089,MIN(I5089,AB5089)))</f>
        <v>0</v>
      </c>
      <c r="AD5089" s="19" t="n">
        <f aca="false">IF(AC5089&gt;0,AC5089*V5089,0)</f>
        <v>0</v>
      </c>
      <c r="AE5089" s="19" t="n">
        <f aca="false">IF(AC5089&gt;0,(M5089-V5089)*AC5089,0)</f>
        <v>0</v>
      </c>
      <c r="AF5089" s="16" t="str">
        <f aca="false">IF(AA5089&lt;&gt;"COMPRAR","",IF(AB5089="",IF(X5089="","",IF(X5089-V5089&lt;0.01,"EMPATE TÉCNICO","")),IF(AB5089&lt;I5089,"ESTOQUE INSUFICIENTE",IF(X5089="","",IF(X5089-V5089&lt;0.01,"EMPATE TÉCNICO","")))))</f>
        <v/>
      </c>
      <c r="AG5089" s="16" t="s">
        <v>547</v>
      </c>
      <c r="AH5089" s="16" t="s">
        <v>15728</v>
      </c>
    </row>
    <row r="5090" customFormat="false" ht="15" hidden="false" customHeight="false" outlineLevel="0" collapsed="false">
      <c r="A5090" s="16" t="s">
        <v>15735</v>
      </c>
      <c r="B5090" s="17" t="s">
        <v>15736</v>
      </c>
      <c r="C5090" s="16" t="s">
        <v>15737</v>
      </c>
      <c r="D5090" s="16" t="s">
        <v>13514</v>
      </c>
      <c r="E5090" s="18" t="n">
        <v>1</v>
      </c>
      <c r="F5090" s="16" t="s">
        <v>42</v>
      </c>
      <c r="G5090" s="18" t="n">
        <v>0</v>
      </c>
      <c r="H5090" s="16" t="n">
        <v>0.2</v>
      </c>
      <c r="I5090" s="18" t="n">
        <v>1</v>
      </c>
      <c r="J5090" s="19" t="n">
        <v>51.95</v>
      </c>
      <c r="K5090" s="19" t="n">
        <v>51.95</v>
      </c>
      <c r="L5090" s="19" t="n">
        <v>51.95</v>
      </c>
      <c r="M5090" s="19" t="n">
        <f aca="false">IF(J5090&gt;0,J5090,K5090)*E5090</f>
        <v>51.95</v>
      </c>
      <c r="N5090" s="20"/>
      <c r="O5090" s="21" t="str">
        <f aca="false">IF(R5090="","",ROUND(R5090*(1-Premissas!$B$4),4))</f>
        <v/>
      </c>
      <c r="P5090" s="22"/>
      <c r="Q5090" s="22"/>
      <c r="R5090" s="23"/>
      <c r="S5090" s="24"/>
      <c r="T5090" s="24"/>
      <c r="U5090" s="25"/>
      <c r="V5090" s="19" t="str">
        <f aca="false">IF(COUNT(N5090:Q5090)=0,"",MIN(N5090:Q5090))</f>
        <v/>
      </c>
      <c r="W5090" s="16" t="str">
        <f aca="false">IF(V5090="","",INDEX($N$4:$Q$4,MATCH(V5090,N5090:Q5090,0)))</f>
        <v/>
      </c>
      <c r="X5090" s="19" t="str">
        <f aca="false">IF(COUNT(N5090:Q5090)&lt;2,"",SMALL(N5090:Q5090,2))</f>
        <v/>
      </c>
      <c r="Y5090" s="26" t="str">
        <f aca="false">IF(OR(V5090="",M5090=0),"",V5090/M5090-1)</f>
        <v/>
      </c>
      <c r="Z5090" s="26" t="str">
        <f aca="false">IF(OR(V5090="",L5090=""),"",V5090/(L5090*E5090)-1)</f>
        <v/>
      </c>
      <c r="AA5090" s="16" t="str">
        <f aca="false">IF(V5090="","SEM OFERTA",IF(OR(Y5090&gt;Premissas!$B$11,Y5090&lt;Premissas!$B$12),"VERIFICAR - UNIDADE/EMBALAGEM",IF(Y5090&gt;Premissas!$B$6,"NÃO COMPRAR - REAJUSTE &gt;5%","COMPRAR")))</f>
        <v>SEM OFERTA</v>
      </c>
      <c r="AB5090" s="18" t="str">
        <f aca="false">IF(W5090="DIMEC",S5090,IF(W5090="MEDCENTRO",U5090,""))</f>
        <v/>
      </c>
      <c r="AC5090" s="18" t="n">
        <f aca="false">IF(AA5090&lt;&gt;"COMPRAR",0,IF(AB5090="",I5090,MIN(I5090,AB5090)))</f>
        <v>0</v>
      </c>
      <c r="AD5090" s="19" t="n">
        <f aca="false">IF(AC5090&gt;0,AC5090*V5090,0)</f>
        <v>0</v>
      </c>
      <c r="AE5090" s="19" t="n">
        <f aca="false">IF(AC5090&gt;0,(M5090-V5090)*AC5090,0)</f>
        <v>0</v>
      </c>
      <c r="AF5090" s="16" t="str">
        <f aca="false">IF(AA5090&lt;&gt;"COMPRAR","",IF(AB5090="",IF(X5090="","",IF(X5090-V5090&lt;0.01,"EMPATE TÉCNICO","")),IF(AB5090&lt;I5090,"ESTOQUE INSUFICIENTE",IF(X5090="","",IF(X5090-V5090&lt;0.01,"EMPATE TÉCNICO","")))))</f>
        <v/>
      </c>
      <c r="AG5090" s="16" t="s">
        <v>547</v>
      </c>
      <c r="AH5090" s="16" t="s">
        <v>15728</v>
      </c>
    </row>
    <row r="5091" customFormat="false" ht="15" hidden="false" customHeight="false" outlineLevel="0" collapsed="false">
      <c r="A5091" s="16" t="s">
        <v>15738</v>
      </c>
      <c r="B5091" s="17" t="s">
        <v>15739</v>
      </c>
      <c r="C5091" s="16" t="s">
        <v>15740</v>
      </c>
      <c r="D5091" s="16" t="s">
        <v>13514</v>
      </c>
      <c r="E5091" s="18" t="n">
        <v>1</v>
      </c>
      <c r="F5091" s="16" t="s">
        <v>41</v>
      </c>
      <c r="G5091" s="18" t="n">
        <v>2</v>
      </c>
      <c r="H5091" s="16" t="n">
        <v>0.8</v>
      </c>
      <c r="I5091" s="18" t="n">
        <v>1</v>
      </c>
      <c r="J5091" s="19" t="n">
        <v>53.505</v>
      </c>
      <c r="K5091" s="19" t="n">
        <v>53.505</v>
      </c>
      <c r="L5091" s="19" t="n">
        <v>46.53</v>
      </c>
      <c r="M5091" s="19" t="n">
        <f aca="false">IF(J5091&gt;0,J5091,K5091)*E5091</f>
        <v>53.505</v>
      </c>
      <c r="N5091" s="20"/>
      <c r="O5091" s="21" t="str">
        <f aca="false">IF(R5091="","",ROUND(R5091*(1-Premissas!$B$4),4))</f>
        <v/>
      </c>
      <c r="P5091" s="22"/>
      <c r="Q5091" s="22"/>
      <c r="R5091" s="23"/>
      <c r="S5091" s="24"/>
      <c r="T5091" s="24"/>
      <c r="U5091" s="25"/>
      <c r="V5091" s="19" t="str">
        <f aca="false">IF(COUNT(N5091:Q5091)=0,"",MIN(N5091:Q5091))</f>
        <v/>
      </c>
      <c r="W5091" s="16" t="str">
        <f aca="false">IF(V5091="","",INDEX($N$4:$Q$4,MATCH(V5091,N5091:Q5091,0)))</f>
        <v/>
      </c>
      <c r="X5091" s="19" t="str">
        <f aca="false">IF(COUNT(N5091:Q5091)&lt;2,"",SMALL(N5091:Q5091,2))</f>
        <v/>
      </c>
      <c r="Y5091" s="26" t="str">
        <f aca="false">IF(OR(V5091="",M5091=0),"",V5091/M5091-1)</f>
        <v/>
      </c>
      <c r="Z5091" s="26" t="str">
        <f aca="false">IF(OR(V5091="",L5091=""),"",V5091/(L5091*E5091)-1)</f>
        <v/>
      </c>
      <c r="AA5091" s="16" t="str">
        <f aca="false">IF(V5091="","SEM OFERTA",IF(OR(Y5091&gt;Premissas!$B$11,Y5091&lt;Premissas!$B$12),"VERIFICAR - UNIDADE/EMBALAGEM",IF(Y5091&gt;Premissas!$B$6,"NÃO COMPRAR - REAJUSTE &gt;5%","COMPRAR")))</f>
        <v>SEM OFERTA</v>
      </c>
      <c r="AB5091" s="18" t="str">
        <f aca="false">IF(W5091="DIMEC",S5091,IF(W5091="MEDCENTRO",U5091,""))</f>
        <v/>
      </c>
      <c r="AC5091" s="18" t="n">
        <f aca="false">IF(AA5091&lt;&gt;"COMPRAR",0,IF(AB5091="",I5091,MIN(I5091,AB5091)))</f>
        <v>0</v>
      </c>
      <c r="AD5091" s="19" t="n">
        <f aca="false">IF(AC5091&gt;0,AC5091*V5091,0)</f>
        <v>0</v>
      </c>
      <c r="AE5091" s="19" t="n">
        <f aca="false">IF(AC5091&gt;0,(M5091-V5091)*AC5091,0)</f>
        <v>0</v>
      </c>
      <c r="AF5091" s="16" t="str">
        <f aca="false">IF(AA5091&lt;&gt;"COMPRAR","",IF(AB5091="",IF(X5091="","",IF(X5091-V5091&lt;0.01,"EMPATE TÉCNICO","")),IF(AB5091&lt;I5091,"ESTOQUE INSUFICIENTE",IF(X5091="","",IF(X5091-V5091&lt;0.01,"EMPATE TÉCNICO","")))))</f>
        <v/>
      </c>
      <c r="AG5091" s="16" t="s">
        <v>547</v>
      </c>
      <c r="AH5091" s="16" t="s">
        <v>15728</v>
      </c>
    </row>
    <row r="5092" customFormat="false" ht="15" hidden="false" customHeight="false" outlineLevel="0" collapsed="false">
      <c r="A5092" s="16" t="s">
        <v>15741</v>
      </c>
      <c r="B5092" s="17" t="s">
        <v>15742</v>
      </c>
      <c r="C5092" s="16" t="s">
        <v>15743</v>
      </c>
      <c r="D5092" s="16" t="s">
        <v>641</v>
      </c>
      <c r="E5092" s="18" t="n">
        <v>1</v>
      </c>
      <c r="F5092" s="16" t="s">
        <v>41</v>
      </c>
      <c r="G5092" s="18" t="n">
        <v>8</v>
      </c>
      <c r="H5092" s="16" t="n">
        <v>6.6</v>
      </c>
      <c r="I5092" s="18" t="n">
        <v>9</v>
      </c>
      <c r="J5092" s="19" t="n">
        <v>24.68</v>
      </c>
      <c r="K5092" s="19" t="n">
        <v>24.68</v>
      </c>
      <c r="L5092" s="19" t="n">
        <v>24.68</v>
      </c>
      <c r="M5092" s="19" t="n">
        <f aca="false">IF(J5092&gt;0,J5092,K5092)*E5092</f>
        <v>24.68</v>
      </c>
      <c r="N5092" s="20"/>
      <c r="O5092" s="21" t="str">
        <f aca="false">IF(R5092="","",ROUND(R5092*(1-Premissas!$B$4),4))</f>
        <v/>
      </c>
      <c r="P5092" s="22"/>
      <c r="Q5092" s="22"/>
      <c r="R5092" s="23"/>
      <c r="S5092" s="24"/>
      <c r="T5092" s="24"/>
      <c r="U5092" s="25"/>
      <c r="V5092" s="19" t="str">
        <f aca="false">IF(COUNT(N5092:Q5092)=0,"",MIN(N5092:Q5092))</f>
        <v/>
      </c>
      <c r="W5092" s="16" t="str">
        <f aca="false">IF(V5092="","",INDEX($N$4:$Q$4,MATCH(V5092,N5092:Q5092,0)))</f>
        <v/>
      </c>
      <c r="X5092" s="19" t="str">
        <f aca="false">IF(COUNT(N5092:Q5092)&lt;2,"",SMALL(N5092:Q5092,2))</f>
        <v/>
      </c>
      <c r="Y5092" s="26" t="str">
        <f aca="false">IF(OR(V5092="",M5092=0),"",V5092/M5092-1)</f>
        <v/>
      </c>
      <c r="Z5092" s="26" t="str">
        <f aca="false">IF(OR(V5092="",L5092=""),"",V5092/(L5092*E5092)-1)</f>
        <v/>
      </c>
      <c r="AA5092" s="16" t="str">
        <f aca="false">IF(V5092="","SEM OFERTA",IF(OR(Y5092&gt;Premissas!$B$11,Y5092&lt;Premissas!$B$12),"VERIFICAR - UNIDADE/EMBALAGEM",IF(Y5092&gt;Premissas!$B$6,"NÃO COMPRAR - REAJUSTE &gt;5%","COMPRAR")))</f>
        <v>SEM OFERTA</v>
      </c>
      <c r="AB5092" s="18" t="str">
        <f aca="false">IF(W5092="DIMEC",S5092,IF(W5092="MEDCENTRO",U5092,""))</f>
        <v/>
      </c>
      <c r="AC5092" s="18" t="n">
        <f aca="false">IF(AA5092&lt;&gt;"COMPRAR",0,IF(AB5092="",I5092,MIN(I5092,AB5092)))</f>
        <v>0</v>
      </c>
      <c r="AD5092" s="19" t="n">
        <f aca="false">IF(AC5092&gt;0,AC5092*V5092,0)</f>
        <v>0</v>
      </c>
      <c r="AE5092" s="19" t="n">
        <f aca="false">IF(AC5092&gt;0,(M5092-V5092)*AC5092,0)</f>
        <v>0</v>
      </c>
      <c r="AF5092" s="16" t="str">
        <f aca="false">IF(AA5092&lt;&gt;"COMPRAR","",IF(AB5092="",IF(X5092="","",IF(X5092-V5092&lt;0.01,"EMPATE TÉCNICO","")),IF(AB5092&lt;I5092,"ESTOQUE INSUFICIENTE",IF(X5092="","",IF(X5092-V5092&lt;0.01,"EMPATE TÉCNICO","")))))</f>
        <v/>
      </c>
      <c r="AG5092" s="16" t="s">
        <v>547</v>
      </c>
      <c r="AH5092" s="16" t="s">
        <v>15728</v>
      </c>
    </row>
    <row r="5093" customFormat="false" ht="15" hidden="false" customHeight="false" outlineLevel="0" collapsed="false">
      <c r="A5093" s="16" t="s">
        <v>15744</v>
      </c>
      <c r="B5093" s="17" t="s">
        <v>15745</v>
      </c>
      <c r="C5093" s="16" t="s">
        <v>15746</v>
      </c>
      <c r="D5093" s="16" t="s">
        <v>637</v>
      </c>
      <c r="E5093" s="18" t="n">
        <v>1</v>
      </c>
      <c r="F5093" s="16" t="s">
        <v>42</v>
      </c>
      <c r="G5093" s="18" t="n">
        <v>2</v>
      </c>
      <c r="H5093" s="16" t="n">
        <v>1.3</v>
      </c>
      <c r="I5093" s="18" t="n">
        <v>2</v>
      </c>
      <c r="J5093" s="19" t="n">
        <v>17.9733333333333</v>
      </c>
      <c r="K5093" s="19" t="n">
        <v>17.9733333333333</v>
      </c>
      <c r="L5093" s="19" t="n">
        <v>17.9733</v>
      </c>
      <c r="M5093" s="19" t="n">
        <f aca="false">IF(J5093&gt;0,J5093,K5093)*E5093</f>
        <v>17.9733333333333</v>
      </c>
      <c r="N5093" s="20"/>
      <c r="O5093" s="21" t="str">
        <f aca="false">IF(R5093="","",ROUND(R5093*(1-Premissas!$B$4),4))</f>
        <v/>
      </c>
      <c r="P5093" s="22"/>
      <c r="Q5093" s="22"/>
      <c r="R5093" s="23"/>
      <c r="S5093" s="24"/>
      <c r="T5093" s="24"/>
      <c r="U5093" s="25"/>
      <c r="V5093" s="19" t="str">
        <f aca="false">IF(COUNT(N5093:Q5093)=0,"",MIN(N5093:Q5093))</f>
        <v/>
      </c>
      <c r="W5093" s="16" t="str">
        <f aca="false">IF(V5093="","",INDEX($N$4:$Q$4,MATCH(V5093,N5093:Q5093,0)))</f>
        <v/>
      </c>
      <c r="X5093" s="19" t="str">
        <f aca="false">IF(COUNT(N5093:Q5093)&lt;2,"",SMALL(N5093:Q5093,2))</f>
        <v/>
      </c>
      <c r="Y5093" s="26" t="str">
        <f aca="false">IF(OR(V5093="",M5093=0),"",V5093/M5093-1)</f>
        <v/>
      </c>
      <c r="Z5093" s="26" t="str">
        <f aca="false">IF(OR(V5093="",L5093=""),"",V5093/(L5093*E5093)-1)</f>
        <v/>
      </c>
      <c r="AA5093" s="16" t="str">
        <f aca="false">IF(V5093="","SEM OFERTA",IF(OR(Y5093&gt;Premissas!$B$11,Y5093&lt;Premissas!$B$12),"VERIFICAR - UNIDADE/EMBALAGEM",IF(Y5093&gt;Premissas!$B$6,"NÃO COMPRAR - REAJUSTE &gt;5%","COMPRAR")))</f>
        <v>SEM OFERTA</v>
      </c>
      <c r="AB5093" s="18" t="str">
        <f aca="false">IF(W5093="DIMEC",S5093,IF(W5093="MEDCENTRO",U5093,""))</f>
        <v/>
      </c>
      <c r="AC5093" s="18" t="n">
        <f aca="false">IF(AA5093&lt;&gt;"COMPRAR",0,IF(AB5093="",I5093,MIN(I5093,AB5093)))</f>
        <v>0</v>
      </c>
      <c r="AD5093" s="19" t="n">
        <f aca="false">IF(AC5093&gt;0,AC5093*V5093,0)</f>
        <v>0</v>
      </c>
      <c r="AE5093" s="19" t="n">
        <f aca="false">IF(AC5093&gt;0,(M5093-V5093)*AC5093,0)</f>
        <v>0</v>
      </c>
      <c r="AF5093" s="16" t="str">
        <f aca="false">IF(AA5093&lt;&gt;"COMPRAR","",IF(AB5093="",IF(X5093="","",IF(X5093-V5093&lt;0.01,"EMPATE TÉCNICO","")),IF(AB5093&lt;I5093,"ESTOQUE INSUFICIENTE",IF(X5093="","",IF(X5093-V5093&lt;0.01,"EMPATE TÉCNICO","")))))</f>
        <v/>
      </c>
      <c r="AG5093" s="16" t="s">
        <v>547</v>
      </c>
      <c r="AH5093" s="16" t="s">
        <v>15728</v>
      </c>
    </row>
    <row r="5094" customFormat="false" ht="15" hidden="false" customHeight="false" outlineLevel="0" collapsed="false">
      <c r="A5094" s="16" t="s">
        <v>15747</v>
      </c>
      <c r="B5094" s="17" t="s">
        <v>15748</v>
      </c>
      <c r="C5094" s="16" t="s">
        <v>15749</v>
      </c>
      <c r="D5094" s="16" t="s">
        <v>641</v>
      </c>
      <c r="E5094" s="18" t="n">
        <v>1</v>
      </c>
      <c r="F5094" s="16" t="s">
        <v>42</v>
      </c>
      <c r="G5094" s="18" t="n">
        <v>0</v>
      </c>
      <c r="H5094" s="16" t="n">
        <v>0.1</v>
      </c>
      <c r="I5094" s="18" t="n">
        <v>1</v>
      </c>
      <c r="J5094" s="19" t="n">
        <v>108.06</v>
      </c>
      <c r="K5094" s="19" t="n">
        <v>108.06</v>
      </c>
      <c r="L5094" s="19" t="n">
        <v>108.06</v>
      </c>
      <c r="M5094" s="19" t="n">
        <f aca="false">IF(J5094&gt;0,J5094,K5094)*E5094</f>
        <v>108.06</v>
      </c>
      <c r="N5094" s="20"/>
      <c r="O5094" s="21" t="str">
        <f aca="false">IF(R5094="","",ROUND(R5094*(1-Premissas!$B$4),4))</f>
        <v/>
      </c>
      <c r="P5094" s="22"/>
      <c r="Q5094" s="22"/>
      <c r="R5094" s="23"/>
      <c r="S5094" s="24"/>
      <c r="T5094" s="24"/>
      <c r="U5094" s="25"/>
      <c r="V5094" s="19" t="str">
        <f aca="false">IF(COUNT(N5094:Q5094)=0,"",MIN(N5094:Q5094))</f>
        <v/>
      </c>
      <c r="W5094" s="16" t="str">
        <f aca="false">IF(V5094="","",INDEX($N$4:$Q$4,MATCH(V5094,N5094:Q5094,0)))</f>
        <v/>
      </c>
      <c r="X5094" s="19" t="str">
        <f aca="false">IF(COUNT(N5094:Q5094)&lt;2,"",SMALL(N5094:Q5094,2))</f>
        <v/>
      </c>
      <c r="Y5094" s="26" t="str">
        <f aca="false">IF(OR(V5094="",M5094=0),"",V5094/M5094-1)</f>
        <v/>
      </c>
      <c r="Z5094" s="26" t="str">
        <f aca="false">IF(OR(V5094="",L5094=""),"",V5094/(L5094*E5094)-1)</f>
        <v/>
      </c>
      <c r="AA5094" s="16" t="str">
        <f aca="false">IF(V5094="","SEM OFERTA",IF(OR(Y5094&gt;Premissas!$B$11,Y5094&lt;Premissas!$B$12),"VERIFICAR - UNIDADE/EMBALAGEM",IF(Y5094&gt;Premissas!$B$6,"NÃO COMPRAR - REAJUSTE &gt;5%","COMPRAR")))</f>
        <v>SEM OFERTA</v>
      </c>
      <c r="AB5094" s="18" t="str">
        <f aca="false">IF(W5094="DIMEC",S5094,IF(W5094="MEDCENTRO",U5094,""))</f>
        <v/>
      </c>
      <c r="AC5094" s="18" t="n">
        <f aca="false">IF(AA5094&lt;&gt;"COMPRAR",0,IF(AB5094="",I5094,MIN(I5094,AB5094)))</f>
        <v>0</v>
      </c>
      <c r="AD5094" s="19" t="n">
        <f aca="false">IF(AC5094&gt;0,AC5094*V5094,0)</f>
        <v>0</v>
      </c>
      <c r="AE5094" s="19" t="n">
        <f aca="false">IF(AC5094&gt;0,(M5094-V5094)*AC5094,0)</f>
        <v>0</v>
      </c>
      <c r="AF5094" s="16" t="str">
        <f aca="false">IF(AA5094&lt;&gt;"COMPRAR","",IF(AB5094="",IF(X5094="","",IF(X5094-V5094&lt;0.01,"EMPATE TÉCNICO","")),IF(AB5094&lt;I5094,"ESTOQUE INSUFICIENTE",IF(X5094="","",IF(X5094-V5094&lt;0.01,"EMPATE TÉCNICO","")))))</f>
        <v/>
      </c>
      <c r="AG5094" s="16" t="s">
        <v>547</v>
      </c>
      <c r="AH5094" s="16" t="s">
        <v>15728</v>
      </c>
    </row>
    <row r="5095" customFormat="false" ht="15" hidden="false" customHeight="false" outlineLevel="0" collapsed="false">
      <c r="A5095" s="16" t="s">
        <v>15750</v>
      </c>
      <c r="B5095" s="17" t="s">
        <v>15751</v>
      </c>
      <c r="C5095" s="16" t="s">
        <v>15752</v>
      </c>
      <c r="D5095" s="16" t="s">
        <v>12758</v>
      </c>
      <c r="E5095" s="18" t="n">
        <v>1</v>
      </c>
      <c r="F5095" s="16" t="s">
        <v>41</v>
      </c>
      <c r="G5095" s="18" t="n">
        <v>5</v>
      </c>
      <c r="H5095" s="16" t="n">
        <v>5.4</v>
      </c>
      <c r="I5095" s="18" t="n">
        <v>9</v>
      </c>
      <c r="J5095" s="19" t="n">
        <v>28.81</v>
      </c>
      <c r="K5095" s="19" t="n">
        <v>28.81</v>
      </c>
      <c r="L5095" s="19" t="n">
        <v>28.81</v>
      </c>
      <c r="M5095" s="19" t="n">
        <f aca="false">IF(J5095&gt;0,J5095,K5095)*E5095</f>
        <v>28.81</v>
      </c>
      <c r="N5095" s="20"/>
      <c r="O5095" s="21" t="str">
        <f aca="false">IF(R5095="","",ROUND(R5095*(1-Premissas!$B$4),4))</f>
        <v/>
      </c>
      <c r="P5095" s="22"/>
      <c r="Q5095" s="22"/>
      <c r="R5095" s="23"/>
      <c r="S5095" s="24"/>
      <c r="T5095" s="24"/>
      <c r="U5095" s="25"/>
      <c r="V5095" s="19" t="str">
        <f aca="false">IF(COUNT(N5095:Q5095)=0,"",MIN(N5095:Q5095))</f>
        <v/>
      </c>
      <c r="W5095" s="16" t="str">
        <f aca="false">IF(V5095="","",INDEX($N$4:$Q$4,MATCH(V5095,N5095:Q5095,0)))</f>
        <v/>
      </c>
      <c r="X5095" s="19" t="str">
        <f aca="false">IF(COUNT(N5095:Q5095)&lt;2,"",SMALL(N5095:Q5095,2))</f>
        <v/>
      </c>
      <c r="Y5095" s="26" t="str">
        <f aca="false">IF(OR(V5095="",M5095=0),"",V5095/M5095-1)</f>
        <v/>
      </c>
      <c r="Z5095" s="26" t="str">
        <f aca="false">IF(OR(V5095="",L5095=""),"",V5095/(L5095*E5095)-1)</f>
        <v/>
      </c>
      <c r="AA5095" s="16" t="str">
        <f aca="false">IF(V5095="","SEM OFERTA",IF(OR(Y5095&gt;Premissas!$B$11,Y5095&lt;Premissas!$B$12),"VERIFICAR - UNIDADE/EMBALAGEM",IF(Y5095&gt;Premissas!$B$6,"NÃO COMPRAR - REAJUSTE &gt;5%","COMPRAR")))</f>
        <v>SEM OFERTA</v>
      </c>
      <c r="AB5095" s="18" t="str">
        <f aca="false">IF(W5095="DIMEC",S5095,IF(W5095="MEDCENTRO",U5095,""))</f>
        <v/>
      </c>
      <c r="AC5095" s="18" t="n">
        <f aca="false">IF(AA5095&lt;&gt;"COMPRAR",0,IF(AB5095="",I5095,MIN(I5095,AB5095)))</f>
        <v>0</v>
      </c>
      <c r="AD5095" s="19" t="n">
        <f aca="false">IF(AC5095&gt;0,AC5095*V5095,0)</f>
        <v>0</v>
      </c>
      <c r="AE5095" s="19" t="n">
        <f aca="false">IF(AC5095&gt;0,(M5095-V5095)*AC5095,0)</f>
        <v>0</v>
      </c>
      <c r="AF5095" s="16" t="str">
        <f aca="false">IF(AA5095&lt;&gt;"COMPRAR","",IF(AB5095="",IF(X5095="","",IF(X5095-V5095&lt;0.01,"EMPATE TÉCNICO","")),IF(AB5095&lt;I5095,"ESTOQUE INSUFICIENTE",IF(X5095="","",IF(X5095-V5095&lt;0.01,"EMPATE TÉCNICO","")))))</f>
        <v/>
      </c>
      <c r="AG5095" s="16" t="s">
        <v>360</v>
      </c>
      <c r="AH5095" s="16" t="s">
        <v>15753</v>
      </c>
    </row>
    <row r="5096" customFormat="false" ht="15" hidden="false" customHeight="false" outlineLevel="0" collapsed="false">
      <c r="A5096" s="16" t="s">
        <v>15754</v>
      </c>
      <c r="B5096" s="17" t="s">
        <v>15755</v>
      </c>
      <c r="C5096" s="16" t="s">
        <v>15756</v>
      </c>
      <c r="D5096" s="16" t="s">
        <v>12758</v>
      </c>
      <c r="E5096" s="18" t="n">
        <v>1</v>
      </c>
      <c r="F5096" s="16" t="s">
        <v>41</v>
      </c>
      <c r="G5096" s="18" t="n">
        <v>3</v>
      </c>
      <c r="H5096" s="16" t="n">
        <v>1.5</v>
      </c>
      <c r="I5096" s="18" t="n">
        <v>1</v>
      </c>
      <c r="J5096" s="19" t="n">
        <v>25.16</v>
      </c>
      <c r="K5096" s="19" t="n">
        <v>25.16</v>
      </c>
      <c r="L5096" s="19" t="n">
        <v>25.16</v>
      </c>
      <c r="M5096" s="19" t="n">
        <f aca="false">IF(J5096&gt;0,J5096,K5096)*E5096</f>
        <v>25.16</v>
      </c>
      <c r="N5096" s="20"/>
      <c r="O5096" s="21" t="str">
        <f aca="false">IF(R5096="","",ROUND(R5096*(1-Premissas!$B$4),4))</f>
        <v/>
      </c>
      <c r="P5096" s="22"/>
      <c r="Q5096" s="22"/>
      <c r="R5096" s="23"/>
      <c r="S5096" s="24"/>
      <c r="T5096" s="24"/>
      <c r="U5096" s="25"/>
      <c r="V5096" s="19" t="str">
        <f aca="false">IF(COUNT(N5096:Q5096)=0,"",MIN(N5096:Q5096))</f>
        <v/>
      </c>
      <c r="W5096" s="16" t="str">
        <f aca="false">IF(V5096="","",INDEX($N$4:$Q$4,MATCH(V5096,N5096:Q5096,0)))</f>
        <v/>
      </c>
      <c r="X5096" s="19" t="str">
        <f aca="false">IF(COUNT(N5096:Q5096)&lt;2,"",SMALL(N5096:Q5096,2))</f>
        <v/>
      </c>
      <c r="Y5096" s="26" t="str">
        <f aca="false">IF(OR(V5096="",M5096=0),"",V5096/M5096-1)</f>
        <v/>
      </c>
      <c r="Z5096" s="26" t="str">
        <f aca="false">IF(OR(V5096="",L5096=""),"",V5096/(L5096*E5096)-1)</f>
        <v/>
      </c>
      <c r="AA5096" s="16" t="str">
        <f aca="false">IF(V5096="","SEM OFERTA",IF(OR(Y5096&gt;Premissas!$B$11,Y5096&lt;Premissas!$B$12),"VERIFICAR - UNIDADE/EMBALAGEM",IF(Y5096&gt;Premissas!$B$6,"NÃO COMPRAR - REAJUSTE &gt;5%","COMPRAR")))</f>
        <v>SEM OFERTA</v>
      </c>
      <c r="AB5096" s="18" t="str">
        <f aca="false">IF(W5096="DIMEC",S5096,IF(W5096="MEDCENTRO",U5096,""))</f>
        <v/>
      </c>
      <c r="AC5096" s="18" t="n">
        <f aca="false">IF(AA5096&lt;&gt;"COMPRAR",0,IF(AB5096="",I5096,MIN(I5096,AB5096)))</f>
        <v>0</v>
      </c>
      <c r="AD5096" s="19" t="n">
        <f aca="false">IF(AC5096&gt;0,AC5096*V5096,0)</f>
        <v>0</v>
      </c>
      <c r="AE5096" s="19" t="n">
        <f aca="false">IF(AC5096&gt;0,(M5096-V5096)*AC5096,0)</f>
        <v>0</v>
      </c>
      <c r="AF5096" s="16" t="str">
        <f aca="false">IF(AA5096&lt;&gt;"COMPRAR","",IF(AB5096="",IF(X5096="","",IF(X5096-V5096&lt;0.01,"EMPATE TÉCNICO","")),IF(AB5096&lt;I5096,"ESTOQUE INSUFICIENTE",IF(X5096="","",IF(X5096-V5096&lt;0.01,"EMPATE TÉCNICO","")))))</f>
        <v/>
      </c>
      <c r="AG5096" s="16" t="s">
        <v>360</v>
      </c>
      <c r="AH5096" s="16" t="s">
        <v>15753</v>
      </c>
    </row>
    <row r="5097" customFormat="false" ht="15" hidden="false" customHeight="false" outlineLevel="0" collapsed="false">
      <c r="A5097" s="16" t="s">
        <v>15757</v>
      </c>
      <c r="B5097" s="17" t="s">
        <v>15758</v>
      </c>
      <c r="C5097" s="16" t="s">
        <v>15759</v>
      </c>
      <c r="D5097" s="16" t="s">
        <v>12684</v>
      </c>
      <c r="E5097" s="18" t="n">
        <v>1</v>
      </c>
      <c r="F5097" s="16" t="s">
        <v>43</v>
      </c>
      <c r="G5097" s="18" t="n">
        <v>7</v>
      </c>
      <c r="H5097" s="16" t="n">
        <v>3.2</v>
      </c>
      <c r="I5097" s="18" t="n">
        <v>2</v>
      </c>
      <c r="J5097" s="19" t="n">
        <v>6.25272727272727</v>
      </c>
      <c r="K5097" s="19" t="n">
        <v>6.25272727272727</v>
      </c>
      <c r="L5097" s="19" t="n">
        <v>6.2527</v>
      </c>
      <c r="M5097" s="19" t="n">
        <f aca="false">IF(J5097&gt;0,J5097,K5097)*E5097</f>
        <v>6.25272727272727</v>
      </c>
      <c r="N5097" s="20"/>
      <c r="O5097" s="21" t="str">
        <f aca="false">IF(R5097="","",ROUND(R5097*(1-Premissas!$B$4),4))</f>
        <v/>
      </c>
      <c r="P5097" s="22"/>
      <c r="Q5097" s="22"/>
      <c r="R5097" s="23"/>
      <c r="S5097" s="24"/>
      <c r="T5097" s="24"/>
      <c r="U5097" s="25"/>
      <c r="V5097" s="19" t="str">
        <f aca="false">IF(COUNT(N5097:Q5097)=0,"",MIN(N5097:Q5097))</f>
        <v/>
      </c>
      <c r="W5097" s="16" t="str">
        <f aca="false">IF(V5097="","",INDEX($N$4:$Q$4,MATCH(V5097,N5097:Q5097,0)))</f>
        <v/>
      </c>
      <c r="X5097" s="19" t="str">
        <f aca="false">IF(COUNT(N5097:Q5097)&lt;2,"",SMALL(N5097:Q5097,2))</f>
        <v/>
      </c>
      <c r="Y5097" s="26" t="str">
        <f aca="false">IF(OR(V5097="",M5097=0),"",V5097/M5097-1)</f>
        <v/>
      </c>
      <c r="Z5097" s="26" t="str">
        <f aca="false">IF(OR(V5097="",L5097=""),"",V5097/(L5097*E5097)-1)</f>
        <v/>
      </c>
      <c r="AA5097" s="16" t="str">
        <f aca="false">IF(V5097="","SEM OFERTA",IF(OR(Y5097&gt;Premissas!$B$11,Y5097&lt;Premissas!$B$12),"VERIFICAR - UNIDADE/EMBALAGEM",IF(Y5097&gt;Premissas!$B$6,"NÃO COMPRAR - REAJUSTE &gt;5%","COMPRAR")))</f>
        <v>SEM OFERTA</v>
      </c>
      <c r="AB5097" s="18" t="str">
        <f aca="false">IF(W5097="DIMEC",S5097,IF(W5097="MEDCENTRO",U5097,""))</f>
        <v/>
      </c>
      <c r="AC5097" s="18" t="n">
        <f aca="false">IF(AA5097&lt;&gt;"COMPRAR",0,IF(AB5097="",I5097,MIN(I5097,AB5097)))</f>
        <v>0</v>
      </c>
      <c r="AD5097" s="19" t="n">
        <f aca="false">IF(AC5097&gt;0,AC5097*V5097,0)</f>
        <v>0</v>
      </c>
      <c r="AE5097" s="19" t="n">
        <f aca="false">IF(AC5097&gt;0,(M5097-V5097)*AC5097,0)</f>
        <v>0</v>
      </c>
      <c r="AF5097" s="16" t="str">
        <f aca="false">IF(AA5097&lt;&gt;"COMPRAR","",IF(AB5097="",IF(X5097="","",IF(X5097-V5097&lt;0.01,"EMPATE TÉCNICO","")),IF(AB5097&lt;I5097,"ESTOQUE INSUFICIENTE",IF(X5097="","",IF(X5097-V5097&lt;0.01,"EMPATE TÉCNICO","")))))</f>
        <v/>
      </c>
      <c r="AG5097" s="16" t="s">
        <v>328</v>
      </c>
      <c r="AH5097" s="16" t="s">
        <v>15753</v>
      </c>
    </row>
    <row r="5098" customFormat="false" ht="15" hidden="false" customHeight="false" outlineLevel="0" collapsed="false">
      <c r="A5098" s="16" t="s">
        <v>15760</v>
      </c>
      <c r="B5098" s="17" t="s">
        <v>15761</v>
      </c>
      <c r="C5098" s="16" t="s">
        <v>15762</v>
      </c>
      <c r="D5098" s="16" t="s">
        <v>12684</v>
      </c>
      <c r="E5098" s="18" t="n">
        <v>1</v>
      </c>
      <c r="F5098" s="16" t="s">
        <v>43</v>
      </c>
      <c r="G5098" s="18" t="n">
        <v>0</v>
      </c>
      <c r="H5098" s="16" t="n">
        <v>0.9</v>
      </c>
      <c r="I5098" s="18" t="n">
        <v>3</v>
      </c>
      <c r="J5098" s="19" t="n">
        <v>3.12083333333333</v>
      </c>
      <c r="K5098" s="19" t="n">
        <v>3.12083333333333</v>
      </c>
      <c r="L5098" s="19" t="n">
        <v>3.1208</v>
      </c>
      <c r="M5098" s="19" t="n">
        <f aca="false">IF(J5098&gt;0,J5098,K5098)*E5098</f>
        <v>3.12083333333333</v>
      </c>
      <c r="N5098" s="20"/>
      <c r="O5098" s="21" t="str">
        <f aca="false">IF(R5098="","",ROUND(R5098*(1-Premissas!$B$4),4))</f>
        <v/>
      </c>
      <c r="P5098" s="22"/>
      <c r="Q5098" s="22"/>
      <c r="R5098" s="23"/>
      <c r="S5098" s="24"/>
      <c r="T5098" s="24"/>
      <c r="U5098" s="25"/>
      <c r="V5098" s="19" t="str">
        <f aca="false">IF(COUNT(N5098:Q5098)=0,"",MIN(N5098:Q5098))</f>
        <v/>
      </c>
      <c r="W5098" s="16" t="str">
        <f aca="false">IF(V5098="","",INDEX($N$4:$Q$4,MATCH(V5098,N5098:Q5098,0)))</f>
        <v/>
      </c>
      <c r="X5098" s="19" t="str">
        <f aca="false">IF(COUNT(N5098:Q5098)&lt;2,"",SMALL(N5098:Q5098,2))</f>
        <v/>
      </c>
      <c r="Y5098" s="26" t="str">
        <f aca="false">IF(OR(V5098="",M5098=0),"",V5098/M5098-1)</f>
        <v/>
      </c>
      <c r="Z5098" s="26" t="str">
        <f aca="false">IF(OR(V5098="",L5098=""),"",V5098/(L5098*E5098)-1)</f>
        <v/>
      </c>
      <c r="AA5098" s="16" t="str">
        <f aca="false">IF(V5098="","SEM OFERTA",IF(OR(Y5098&gt;Premissas!$B$11,Y5098&lt;Premissas!$B$12),"VERIFICAR - UNIDADE/EMBALAGEM",IF(Y5098&gt;Premissas!$B$6,"NÃO COMPRAR - REAJUSTE &gt;5%","COMPRAR")))</f>
        <v>SEM OFERTA</v>
      </c>
      <c r="AB5098" s="18" t="str">
        <f aca="false">IF(W5098="DIMEC",S5098,IF(W5098="MEDCENTRO",U5098,""))</f>
        <v/>
      </c>
      <c r="AC5098" s="18" t="n">
        <f aca="false">IF(AA5098&lt;&gt;"COMPRAR",0,IF(AB5098="",I5098,MIN(I5098,AB5098)))</f>
        <v>0</v>
      </c>
      <c r="AD5098" s="19" t="n">
        <f aca="false">IF(AC5098&gt;0,AC5098*V5098,0)</f>
        <v>0</v>
      </c>
      <c r="AE5098" s="19" t="n">
        <f aca="false">IF(AC5098&gt;0,(M5098-V5098)*AC5098,0)</f>
        <v>0</v>
      </c>
      <c r="AF5098" s="16" t="str">
        <f aca="false">IF(AA5098&lt;&gt;"COMPRAR","",IF(AB5098="",IF(X5098="","",IF(X5098-V5098&lt;0.01,"EMPATE TÉCNICO","")),IF(AB5098&lt;I5098,"ESTOQUE INSUFICIENTE",IF(X5098="","",IF(X5098-V5098&lt;0.01,"EMPATE TÉCNICO","")))))</f>
        <v/>
      </c>
      <c r="AG5098" s="16" t="s">
        <v>328</v>
      </c>
      <c r="AH5098" s="16" t="s">
        <v>15753</v>
      </c>
    </row>
    <row r="5099" customFormat="false" ht="15" hidden="false" customHeight="false" outlineLevel="0" collapsed="false">
      <c r="A5099" s="16" t="s">
        <v>15763</v>
      </c>
      <c r="B5099" s="17" t="s">
        <v>15764</v>
      </c>
      <c r="C5099" s="16" t="s">
        <v>15765</v>
      </c>
      <c r="D5099" s="16" t="s">
        <v>3882</v>
      </c>
      <c r="E5099" s="18" t="n">
        <v>1</v>
      </c>
      <c r="F5099" s="16" t="s">
        <v>43</v>
      </c>
      <c r="G5099" s="18" t="n">
        <v>0</v>
      </c>
      <c r="H5099" s="16" t="n">
        <v>0.1</v>
      </c>
      <c r="I5099" s="18" t="n">
        <v>1</v>
      </c>
      <c r="J5099" s="19" t="n">
        <v>15.38</v>
      </c>
      <c r="K5099" s="19" t="n">
        <v>15.38</v>
      </c>
      <c r="L5099" s="19" t="n">
        <v>15.38</v>
      </c>
      <c r="M5099" s="19" t="n">
        <f aca="false">IF(J5099&gt;0,J5099,K5099)*E5099</f>
        <v>15.38</v>
      </c>
      <c r="N5099" s="20"/>
      <c r="O5099" s="21" t="str">
        <f aca="false">IF(R5099="","",ROUND(R5099*(1-Premissas!$B$4),4))</f>
        <v/>
      </c>
      <c r="P5099" s="22"/>
      <c r="Q5099" s="22"/>
      <c r="R5099" s="23"/>
      <c r="S5099" s="24"/>
      <c r="T5099" s="24"/>
      <c r="U5099" s="25"/>
      <c r="V5099" s="19" t="str">
        <f aca="false">IF(COUNT(N5099:Q5099)=0,"",MIN(N5099:Q5099))</f>
        <v/>
      </c>
      <c r="W5099" s="16" t="str">
        <f aca="false">IF(V5099="","",INDEX($N$4:$Q$4,MATCH(V5099,N5099:Q5099,0)))</f>
        <v/>
      </c>
      <c r="X5099" s="19" t="str">
        <f aca="false">IF(COUNT(N5099:Q5099)&lt;2,"",SMALL(N5099:Q5099,2))</f>
        <v/>
      </c>
      <c r="Y5099" s="26" t="str">
        <f aca="false">IF(OR(V5099="",M5099=0),"",V5099/M5099-1)</f>
        <v/>
      </c>
      <c r="Z5099" s="26" t="str">
        <f aca="false">IF(OR(V5099="",L5099=""),"",V5099/(L5099*E5099)-1)</f>
        <v/>
      </c>
      <c r="AA5099" s="16" t="str">
        <f aca="false">IF(V5099="","SEM OFERTA",IF(OR(Y5099&gt;Premissas!$B$11,Y5099&lt;Premissas!$B$12),"VERIFICAR - UNIDADE/EMBALAGEM",IF(Y5099&gt;Premissas!$B$6,"NÃO COMPRAR - REAJUSTE &gt;5%","COMPRAR")))</f>
        <v>SEM OFERTA</v>
      </c>
      <c r="AB5099" s="18" t="str">
        <f aca="false">IF(W5099="DIMEC",S5099,IF(W5099="MEDCENTRO",U5099,""))</f>
        <v/>
      </c>
      <c r="AC5099" s="18" t="n">
        <f aca="false">IF(AA5099&lt;&gt;"COMPRAR",0,IF(AB5099="",I5099,MIN(I5099,AB5099)))</f>
        <v>0</v>
      </c>
      <c r="AD5099" s="19" t="n">
        <f aca="false">IF(AC5099&gt;0,AC5099*V5099,0)</f>
        <v>0</v>
      </c>
      <c r="AE5099" s="19" t="n">
        <f aca="false">IF(AC5099&gt;0,(M5099-V5099)*AC5099,0)</f>
        <v>0</v>
      </c>
      <c r="AF5099" s="16" t="str">
        <f aca="false">IF(AA5099&lt;&gt;"COMPRAR","",IF(AB5099="",IF(X5099="","",IF(X5099-V5099&lt;0.01,"EMPATE TÉCNICO","")),IF(AB5099&lt;I5099,"ESTOQUE INSUFICIENTE",IF(X5099="","",IF(X5099-V5099&lt;0.01,"EMPATE TÉCNICO","")))))</f>
        <v/>
      </c>
      <c r="AG5099" s="16" t="s">
        <v>328</v>
      </c>
      <c r="AH5099" s="16" t="s">
        <v>15753</v>
      </c>
    </row>
    <row r="5100" customFormat="false" ht="15" hidden="false" customHeight="false" outlineLevel="0" collapsed="false">
      <c r="A5100" s="16" t="s">
        <v>15766</v>
      </c>
      <c r="B5100" s="17" t="s">
        <v>15767</v>
      </c>
      <c r="C5100" s="16" t="s">
        <v>15768</v>
      </c>
      <c r="D5100" s="16" t="s">
        <v>5468</v>
      </c>
      <c r="E5100" s="18" t="n">
        <v>6</v>
      </c>
      <c r="F5100" s="16" t="s">
        <v>43</v>
      </c>
      <c r="G5100" s="18" t="n">
        <v>0</v>
      </c>
      <c r="H5100" s="16" t="n">
        <v>0.3</v>
      </c>
      <c r="I5100" s="18" t="n">
        <v>1</v>
      </c>
      <c r="J5100" s="19" t="n">
        <v>2.80333333333333</v>
      </c>
      <c r="K5100" s="19" t="n">
        <v>2.80333333333333</v>
      </c>
      <c r="L5100" s="19" t="n">
        <v>2.8033</v>
      </c>
      <c r="M5100" s="19" t="n">
        <f aca="false">IF(J5100&gt;0,J5100,K5100)*E5100</f>
        <v>16.82</v>
      </c>
      <c r="N5100" s="20"/>
      <c r="O5100" s="21" t="str">
        <f aca="false">IF(R5100="","",ROUND(R5100*(1-Premissas!$B$4),4))</f>
        <v/>
      </c>
      <c r="P5100" s="22"/>
      <c r="Q5100" s="22"/>
      <c r="R5100" s="23"/>
      <c r="S5100" s="24"/>
      <c r="T5100" s="24"/>
      <c r="U5100" s="25"/>
      <c r="V5100" s="19" t="str">
        <f aca="false">IF(COUNT(N5100:Q5100)=0,"",MIN(N5100:Q5100))</f>
        <v/>
      </c>
      <c r="W5100" s="16" t="str">
        <f aca="false">IF(V5100="","",INDEX($N$4:$Q$4,MATCH(V5100,N5100:Q5100,0)))</f>
        <v/>
      </c>
      <c r="X5100" s="19" t="str">
        <f aca="false">IF(COUNT(N5100:Q5100)&lt;2,"",SMALL(N5100:Q5100,2))</f>
        <v/>
      </c>
      <c r="Y5100" s="26" t="str">
        <f aca="false">IF(OR(V5100="",M5100=0),"",V5100/M5100-1)</f>
        <v/>
      </c>
      <c r="Z5100" s="26" t="str">
        <f aca="false">IF(OR(V5100="",L5100=""),"",V5100/(L5100*E5100)-1)</f>
        <v/>
      </c>
      <c r="AA5100" s="16" t="str">
        <f aca="false">IF(V5100="","SEM OFERTA",IF(OR(Y5100&gt;Premissas!$B$11,Y5100&lt;Premissas!$B$12),"VERIFICAR - UNIDADE/EMBALAGEM",IF(Y5100&gt;Premissas!$B$6,"NÃO COMPRAR - REAJUSTE &gt;5%","COMPRAR")))</f>
        <v>SEM OFERTA</v>
      </c>
      <c r="AB5100" s="18" t="str">
        <f aca="false">IF(W5100="DIMEC",S5100,IF(W5100="MEDCENTRO",U5100,""))</f>
        <v/>
      </c>
      <c r="AC5100" s="18" t="n">
        <f aca="false">IF(AA5100&lt;&gt;"COMPRAR",0,IF(AB5100="",I5100,MIN(I5100,AB5100)))</f>
        <v>0</v>
      </c>
      <c r="AD5100" s="19" t="n">
        <f aca="false">IF(AC5100&gt;0,AC5100*V5100,0)</f>
        <v>0</v>
      </c>
      <c r="AE5100" s="19" t="n">
        <f aca="false">IF(AC5100&gt;0,(M5100-V5100)*AC5100,0)</f>
        <v>0</v>
      </c>
      <c r="AF5100" s="16" t="str">
        <f aca="false">IF(AA5100&lt;&gt;"COMPRAR","",IF(AB5100="",IF(X5100="","",IF(X5100-V5100&lt;0.01,"EMPATE TÉCNICO","")),IF(AB5100&lt;I5100,"ESTOQUE INSUFICIENTE",IF(X5100="","",IF(X5100-V5100&lt;0.01,"EMPATE TÉCNICO","")))))</f>
        <v/>
      </c>
      <c r="AG5100" s="16" t="s">
        <v>1798</v>
      </c>
      <c r="AH5100" s="16" t="s">
        <v>15753</v>
      </c>
    </row>
    <row r="5101" customFormat="false" ht="15" hidden="false" customHeight="false" outlineLevel="0" collapsed="false">
      <c r="A5101" s="16" t="s">
        <v>15769</v>
      </c>
      <c r="B5101" s="17" t="s">
        <v>15770</v>
      </c>
      <c r="C5101" s="16" t="s">
        <v>15771</v>
      </c>
      <c r="D5101" s="16" t="s">
        <v>1781</v>
      </c>
      <c r="E5101" s="18" t="n">
        <v>1</v>
      </c>
      <c r="F5101" s="16" t="s">
        <v>43</v>
      </c>
      <c r="G5101" s="18" t="n">
        <v>0</v>
      </c>
      <c r="H5101" s="16" t="n">
        <v>0.5</v>
      </c>
      <c r="I5101" s="18" t="n">
        <v>2</v>
      </c>
      <c r="J5101" s="19" t="n">
        <v>12.04</v>
      </c>
      <c r="K5101" s="19" t="n">
        <v>12.04</v>
      </c>
      <c r="L5101" s="19" t="n">
        <v>12.04</v>
      </c>
      <c r="M5101" s="19" t="n">
        <f aca="false">IF(J5101&gt;0,J5101,K5101)*E5101</f>
        <v>12.04</v>
      </c>
      <c r="N5101" s="20"/>
      <c r="O5101" s="21" t="str">
        <f aca="false">IF(R5101="","",ROUND(R5101*(1-Premissas!$B$4),4))</f>
        <v/>
      </c>
      <c r="P5101" s="22"/>
      <c r="Q5101" s="22"/>
      <c r="R5101" s="23"/>
      <c r="S5101" s="24"/>
      <c r="T5101" s="24"/>
      <c r="U5101" s="25"/>
      <c r="V5101" s="19" t="str">
        <f aca="false">IF(COUNT(N5101:Q5101)=0,"",MIN(N5101:Q5101))</f>
        <v/>
      </c>
      <c r="W5101" s="16" t="str">
        <f aca="false">IF(V5101="","",INDEX($N$4:$Q$4,MATCH(V5101,N5101:Q5101,0)))</f>
        <v/>
      </c>
      <c r="X5101" s="19" t="str">
        <f aca="false">IF(COUNT(N5101:Q5101)&lt;2,"",SMALL(N5101:Q5101,2))</f>
        <v/>
      </c>
      <c r="Y5101" s="26" t="str">
        <f aca="false">IF(OR(V5101="",M5101=0),"",V5101/M5101-1)</f>
        <v/>
      </c>
      <c r="Z5101" s="26" t="str">
        <f aca="false">IF(OR(V5101="",L5101=""),"",V5101/(L5101*E5101)-1)</f>
        <v/>
      </c>
      <c r="AA5101" s="16" t="str">
        <f aca="false">IF(V5101="","SEM OFERTA",IF(OR(Y5101&gt;Premissas!$B$11,Y5101&lt;Premissas!$B$12),"VERIFICAR - UNIDADE/EMBALAGEM",IF(Y5101&gt;Premissas!$B$6,"NÃO COMPRAR - REAJUSTE &gt;5%","COMPRAR")))</f>
        <v>SEM OFERTA</v>
      </c>
      <c r="AB5101" s="18" t="str">
        <f aca="false">IF(W5101="DIMEC",S5101,IF(W5101="MEDCENTRO",U5101,""))</f>
        <v/>
      </c>
      <c r="AC5101" s="18" t="n">
        <f aca="false">IF(AA5101&lt;&gt;"COMPRAR",0,IF(AB5101="",I5101,MIN(I5101,AB5101)))</f>
        <v>0</v>
      </c>
      <c r="AD5101" s="19" t="n">
        <f aca="false">IF(AC5101&gt;0,AC5101*V5101,0)</f>
        <v>0</v>
      </c>
      <c r="AE5101" s="19" t="n">
        <f aca="false">IF(AC5101&gt;0,(M5101-V5101)*AC5101,0)</f>
        <v>0</v>
      </c>
      <c r="AF5101" s="16" t="str">
        <f aca="false">IF(AA5101&lt;&gt;"COMPRAR","",IF(AB5101="",IF(X5101="","",IF(X5101-V5101&lt;0.01,"EMPATE TÉCNICO","")),IF(AB5101&lt;I5101,"ESTOQUE INSUFICIENTE",IF(X5101="","",IF(X5101-V5101&lt;0.01,"EMPATE TÉCNICO","")))))</f>
        <v/>
      </c>
      <c r="AG5101" s="16" t="s">
        <v>87</v>
      </c>
      <c r="AH5101" s="16" t="s">
        <v>15753</v>
      </c>
    </row>
    <row r="5102" customFormat="false" ht="15" hidden="false" customHeight="false" outlineLevel="0" collapsed="false">
      <c r="A5102" s="16" t="s">
        <v>15772</v>
      </c>
      <c r="B5102" s="17" t="s">
        <v>15773</v>
      </c>
      <c r="C5102" s="16" t="s">
        <v>15774</v>
      </c>
      <c r="D5102" s="16" t="s">
        <v>1781</v>
      </c>
      <c r="E5102" s="18" t="n">
        <v>1</v>
      </c>
      <c r="F5102" s="16" t="s">
        <v>43</v>
      </c>
      <c r="G5102" s="18" t="n">
        <v>0</v>
      </c>
      <c r="H5102" s="16" t="n">
        <v>0.5</v>
      </c>
      <c r="I5102" s="18" t="n">
        <v>2</v>
      </c>
      <c r="J5102" s="19" t="n">
        <v>12.04</v>
      </c>
      <c r="K5102" s="19" t="n">
        <v>12.04</v>
      </c>
      <c r="L5102" s="19" t="n">
        <v>12.04</v>
      </c>
      <c r="M5102" s="19" t="n">
        <f aca="false">IF(J5102&gt;0,J5102,K5102)*E5102</f>
        <v>12.04</v>
      </c>
      <c r="N5102" s="20"/>
      <c r="O5102" s="21" t="str">
        <f aca="false">IF(R5102="","",ROUND(R5102*(1-Premissas!$B$4),4))</f>
        <v/>
      </c>
      <c r="P5102" s="22"/>
      <c r="Q5102" s="22"/>
      <c r="R5102" s="23"/>
      <c r="S5102" s="24"/>
      <c r="T5102" s="24"/>
      <c r="U5102" s="25"/>
      <c r="V5102" s="19" t="str">
        <f aca="false">IF(COUNT(N5102:Q5102)=0,"",MIN(N5102:Q5102))</f>
        <v/>
      </c>
      <c r="W5102" s="16" t="str">
        <f aca="false">IF(V5102="","",INDEX($N$4:$Q$4,MATCH(V5102,N5102:Q5102,0)))</f>
        <v/>
      </c>
      <c r="X5102" s="19" t="str">
        <f aca="false">IF(COUNT(N5102:Q5102)&lt;2,"",SMALL(N5102:Q5102,2))</f>
        <v/>
      </c>
      <c r="Y5102" s="26" t="str">
        <f aca="false">IF(OR(V5102="",M5102=0),"",V5102/M5102-1)</f>
        <v/>
      </c>
      <c r="Z5102" s="26" t="str">
        <f aca="false">IF(OR(V5102="",L5102=""),"",V5102/(L5102*E5102)-1)</f>
        <v/>
      </c>
      <c r="AA5102" s="16" t="str">
        <f aca="false">IF(V5102="","SEM OFERTA",IF(OR(Y5102&gt;Premissas!$B$11,Y5102&lt;Premissas!$B$12),"VERIFICAR - UNIDADE/EMBALAGEM",IF(Y5102&gt;Premissas!$B$6,"NÃO COMPRAR - REAJUSTE &gt;5%","COMPRAR")))</f>
        <v>SEM OFERTA</v>
      </c>
      <c r="AB5102" s="18" t="str">
        <f aca="false">IF(W5102="DIMEC",S5102,IF(W5102="MEDCENTRO",U5102,""))</f>
        <v/>
      </c>
      <c r="AC5102" s="18" t="n">
        <f aca="false">IF(AA5102&lt;&gt;"COMPRAR",0,IF(AB5102="",I5102,MIN(I5102,AB5102)))</f>
        <v>0</v>
      </c>
      <c r="AD5102" s="19" t="n">
        <f aca="false">IF(AC5102&gt;0,AC5102*V5102,0)</f>
        <v>0</v>
      </c>
      <c r="AE5102" s="19" t="n">
        <f aca="false">IF(AC5102&gt;0,(M5102-V5102)*AC5102,0)</f>
        <v>0</v>
      </c>
      <c r="AF5102" s="16" t="str">
        <f aca="false">IF(AA5102&lt;&gt;"COMPRAR","",IF(AB5102="",IF(X5102="","",IF(X5102-V5102&lt;0.01,"EMPATE TÉCNICO","")),IF(AB5102&lt;I5102,"ESTOQUE INSUFICIENTE",IF(X5102="","",IF(X5102-V5102&lt;0.01,"EMPATE TÉCNICO","")))))</f>
        <v/>
      </c>
      <c r="AG5102" s="16" t="s">
        <v>87</v>
      </c>
      <c r="AH5102" s="16" t="s">
        <v>15753</v>
      </c>
    </row>
    <row r="5103" customFormat="false" ht="15" hidden="false" customHeight="false" outlineLevel="0" collapsed="false">
      <c r="A5103" s="16" t="s">
        <v>15775</v>
      </c>
      <c r="B5103" s="17" t="s">
        <v>15776</v>
      </c>
      <c r="C5103" s="16" t="s">
        <v>15777</v>
      </c>
      <c r="D5103" s="16" t="s">
        <v>12550</v>
      </c>
      <c r="E5103" s="18" t="n">
        <v>1</v>
      </c>
      <c r="F5103" s="16" t="s">
        <v>43</v>
      </c>
      <c r="G5103" s="18" t="n">
        <v>0</v>
      </c>
      <c r="H5103" s="16" t="n">
        <v>0.1</v>
      </c>
      <c r="I5103" s="18" t="n">
        <v>1</v>
      </c>
      <c r="J5103" s="19" t="n">
        <v>21.65</v>
      </c>
      <c r="K5103" s="19" t="n">
        <v>21.65</v>
      </c>
      <c r="L5103" s="19" t="n">
        <v>21.65</v>
      </c>
      <c r="M5103" s="19" t="n">
        <f aca="false">IF(J5103&gt;0,J5103,K5103)*E5103</f>
        <v>21.65</v>
      </c>
      <c r="N5103" s="20"/>
      <c r="O5103" s="21" t="str">
        <f aca="false">IF(R5103="","",ROUND(R5103*(1-Premissas!$B$4),4))</f>
        <v/>
      </c>
      <c r="P5103" s="22"/>
      <c r="Q5103" s="22"/>
      <c r="R5103" s="23"/>
      <c r="S5103" s="24"/>
      <c r="T5103" s="24"/>
      <c r="U5103" s="25"/>
      <c r="V5103" s="19" t="str">
        <f aca="false">IF(COUNT(N5103:Q5103)=0,"",MIN(N5103:Q5103))</f>
        <v/>
      </c>
      <c r="W5103" s="16" t="str">
        <f aca="false">IF(V5103="","",INDEX($N$4:$Q$4,MATCH(V5103,N5103:Q5103,0)))</f>
        <v/>
      </c>
      <c r="X5103" s="19" t="str">
        <f aca="false">IF(COUNT(N5103:Q5103)&lt;2,"",SMALL(N5103:Q5103,2))</f>
        <v/>
      </c>
      <c r="Y5103" s="26" t="str">
        <f aca="false">IF(OR(V5103="",M5103=0),"",V5103/M5103-1)</f>
        <v/>
      </c>
      <c r="Z5103" s="26" t="str">
        <f aca="false">IF(OR(V5103="",L5103=""),"",V5103/(L5103*E5103)-1)</f>
        <v/>
      </c>
      <c r="AA5103" s="16" t="str">
        <f aca="false">IF(V5103="","SEM OFERTA",IF(OR(Y5103&gt;Premissas!$B$11,Y5103&lt;Premissas!$B$12),"VERIFICAR - UNIDADE/EMBALAGEM",IF(Y5103&gt;Premissas!$B$6,"NÃO COMPRAR - REAJUSTE &gt;5%","COMPRAR")))</f>
        <v>SEM OFERTA</v>
      </c>
      <c r="AB5103" s="18" t="str">
        <f aca="false">IF(W5103="DIMEC",S5103,IF(W5103="MEDCENTRO",U5103,""))</f>
        <v/>
      </c>
      <c r="AC5103" s="18" t="n">
        <f aca="false">IF(AA5103&lt;&gt;"COMPRAR",0,IF(AB5103="",I5103,MIN(I5103,AB5103)))</f>
        <v>0</v>
      </c>
      <c r="AD5103" s="19" t="n">
        <f aca="false">IF(AC5103&gt;0,AC5103*V5103,0)</f>
        <v>0</v>
      </c>
      <c r="AE5103" s="19" t="n">
        <f aca="false">IF(AC5103&gt;0,(M5103-V5103)*AC5103,0)</f>
        <v>0</v>
      </c>
      <c r="AF5103" s="16" t="str">
        <f aca="false">IF(AA5103&lt;&gt;"COMPRAR","",IF(AB5103="",IF(X5103="","",IF(X5103-V5103&lt;0.01,"EMPATE TÉCNICO","")),IF(AB5103&lt;I5103,"ESTOQUE INSUFICIENTE",IF(X5103="","",IF(X5103-V5103&lt;0.01,"EMPATE TÉCNICO","")))))</f>
        <v/>
      </c>
      <c r="AG5103" s="16" t="s">
        <v>1803</v>
      </c>
      <c r="AH5103" s="16" t="s">
        <v>15753</v>
      </c>
    </row>
    <row r="5104" customFormat="false" ht="15" hidden="false" customHeight="false" outlineLevel="0" collapsed="false">
      <c r="A5104" s="16" t="s">
        <v>15778</v>
      </c>
      <c r="B5104" s="17" t="s">
        <v>15779</v>
      </c>
      <c r="C5104" s="16" t="s">
        <v>15780</v>
      </c>
      <c r="D5104" s="16" t="s">
        <v>5468</v>
      </c>
      <c r="E5104" s="18" t="n">
        <v>1</v>
      </c>
      <c r="F5104" s="16" t="s">
        <v>43</v>
      </c>
      <c r="G5104" s="18" t="n">
        <v>4</v>
      </c>
      <c r="H5104" s="16" t="n">
        <v>2.1</v>
      </c>
      <c r="I5104" s="18" t="n">
        <v>2</v>
      </c>
      <c r="J5104" s="19" t="n">
        <v>12.85</v>
      </c>
      <c r="K5104" s="19" t="n">
        <v>12.85</v>
      </c>
      <c r="L5104" s="19" t="n">
        <v>12.85</v>
      </c>
      <c r="M5104" s="19" t="n">
        <f aca="false">IF(J5104&gt;0,J5104,K5104)*E5104</f>
        <v>12.85</v>
      </c>
      <c r="N5104" s="20"/>
      <c r="O5104" s="21" t="str">
        <f aca="false">IF(R5104="","",ROUND(R5104*(1-Premissas!$B$4),4))</f>
        <v/>
      </c>
      <c r="P5104" s="22"/>
      <c r="Q5104" s="22"/>
      <c r="R5104" s="23"/>
      <c r="S5104" s="24"/>
      <c r="T5104" s="24"/>
      <c r="U5104" s="25"/>
      <c r="V5104" s="19" t="str">
        <f aca="false">IF(COUNT(N5104:Q5104)=0,"",MIN(N5104:Q5104))</f>
        <v/>
      </c>
      <c r="W5104" s="16" t="str">
        <f aca="false">IF(V5104="","",INDEX($N$4:$Q$4,MATCH(V5104,N5104:Q5104,0)))</f>
        <v/>
      </c>
      <c r="X5104" s="19" t="str">
        <f aca="false">IF(COUNT(N5104:Q5104)&lt;2,"",SMALL(N5104:Q5104,2))</f>
        <v/>
      </c>
      <c r="Y5104" s="26" t="str">
        <f aca="false">IF(OR(V5104="",M5104=0),"",V5104/M5104-1)</f>
        <v/>
      </c>
      <c r="Z5104" s="26" t="str">
        <f aca="false">IF(OR(V5104="",L5104=""),"",V5104/(L5104*E5104)-1)</f>
        <v/>
      </c>
      <c r="AA5104" s="16" t="str">
        <f aca="false">IF(V5104="","SEM OFERTA",IF(OR(Y5104&gt;Premissas!$B$11,Y5104&lt;Premissas!$B$12),"VERIFICAR - UNIDADE/EMBALAGEM",IF(Y5104&gt;Premissas!$B$6,"NÃO COMPRAR - REAJUSTE &gt;5%","COMPRAR")))</f>
        <v>SEM OFERTA</v>
      </c>
      <c r="AB5104" s="18" t="str">
        <f aca="false">IF(W5104="DIMEC",S5104,IF(W5104="MEDCENTRO",U5104,""))</f>
        <v/>
      </c>
      <c r="AC5104" s="18" t="n">
        <f aca="false">IF(AA5104&lt;&gt;"COMPRAR",0,IF(AB5104="",I5104,MIN(I5104,AB5104)))</f>
        <v>0</v>
      </c>
      <c r="AD5104" s="19" t="n">
        <f aca="false">IF(AC5104&gt;0,AC5104*V5104,0)</f>
        <v>0</v>
      </c>
      <c r="AE5104" s="19" t="n">
        <f aca="false">IF(AC5104&gt;0,(M5104-V5104)*AC5104,0)</f>
        <v>0</v>
      </c>
      <c r="AF5104" s="16" t="str">
        <f aca="false">IF(AA5104&lt;&gt;"COMPRAR","",IF(AB5104="",IF(X5104="","",IF(X5104-V5104&lt;0.01,"EMPATE TÉCNICO","")),IF(AB5104&lt;I5104,"ESTOQUE INSUFICIENTE",IF(X5104="","",IF(X5104-V5104&lt;0.01,"EMPATE TÉCNICO","")))))</f>
        <v/>
      </c>
      <c r="AG5104" s="16" t="s">
        <v>1798</v>
      </c>
      <c r="AH5104" s="16" t="s">
        <v>15753</v>
      </c>
    </row>
    <row r="5105" customFormat="false" ht="15" hidden="false" customHeight="false" outlineLevel="0" collapsed="false">
      <c r="A5105" s="16" t="s">
        <v>15781</v>
      </c>
      <c r="B5105" s="17" t="s">
        <v>15782</v>
      </c>
      <c r="C5105" s="16" t="s">
        <v>15783</v>
      </c>
      <c r="D5105" s="16" t="s">
        <v>1781</v>
      </c>
      <c r="E5105" s="18" t="n">
        <v>1</v>
      </c>
      <c r="F5105" s="16" t="s">
        <v>43</v>
      </c>
      <c r="G5105" s="18" t="n">
        <v>0</v>
      </c>
      <c r="H5105" s="16" t="n">
        <v>0.9</v>
      </c>
      <c r="I5105" s="18" t="n">
        <v>3</v>
      </c>
      <c r="J5105" s="19" t="n">
        <v>12.04</v>
      </c>
      <c r="K5105" s="19" t="n">
        <v>12.04</v>
      </c>
      <c r="L5105" s="19" t="n">
        <v>12.04</v>
      </c>
      <c r="M5105" s="19" t="n">
        <f aca="false">IF(J5105&gt;0,J5105,K5105)*E5105</f>
        <v>12.04</v>
      </c>
      <c r="N5105" s="20"/>
      <c r="O5105" s="21" t="str">
        <f aca="false">IF(R5105="","",ROUND(R5105*(1-Premissas!$B$4),4))</f>
        <v/>
      </c>
      <c r="P5105" s="22"/>
      <c r="Q5105" s="22"/>
      <c r="R5105" s="23"/>
      <c r="S5105" s="24"/>
      <c r="T5105" s="24"/>
      <c r="U5105" s="25"/>
      <c r="V5105" s="19" t="str">
        <f aca="false">IF(COUNT(N5105:Q5105)=0,"",MIN(N5105:Q5105))</f>
        <v/>
      </c>
      <c r="W5105" s="16" t="str">
        <f aca="false">IF(V5105="","",INDEX($N$4:$Q$4,MATCH(V5105,N5105:Q5105,0)))</f>
        <v/>
      </c>
      <c r="X5105" s="19" t="str">
        <f aca="false">IF(COUNT(N5105:Q5105)&lt;2,"",SMALL(N5105:Q5105,2))</f>
        <v/>
      </c>
      <c r="Y5105" s="26" t="str">
        <f aca="false">IF(OR(V5105="",M5105=0),"",V5105/M5105-1)</f>
        <v/>
      </c>
      <c r="Z5105" s="26" t="str">
        <f aca="false">IF(OR(V5105="",L5105=""),"",V5105/(L5105*E5105)-1)</f>
        <v/>
      </c>
      <c r="AA5105" s="16" t="str">
        <f aca="false">IF(V5105="","SEM OFERTA",IF(OR(Y5105&gt;Premissas!$B$11,Y5105&lt;Premissas!$B$12),"VERIFICAR - UNIDADE/EMBALAGEM",IF(Y5105&gt;Premissas!$B$6,"NÃO COMPRAR - REAJUSTE &gt;5%","COMPRAR")))</f>
        <v>SEM OFERTA</v>
      </c>
      <c r="AB5105" s="18" t="str">
        <f aca="false">IF(W5105="DIMEC",S5105,IF(W5105="MEDCENTRO",U5105,""))</f>
        <v/>
      </c>
      <c r="AC5105" s="18" t="n">
        <f aca="false">IF(AA5105&lt;&gt;"COMPRAR",0,IF(AB5105="",I5105,MIN(I5105,AB5105)))</f>
        <v>0</v>
      </c>
      <c r="AD5105" s="19" t="n">
        <f aca="false">IF(AC5105&gt;0,AC5105*V5105,0)</f>
        <v>0</v>
      </c>
      <c r="AE5105" s="19" t="n">
        <f aca="false">IF(AC5105&gt;0,(M5105-V5105)*AC5105,0)</f>
        <v>0</v>
      </c>
      <c r="AF5105" s="16" t="str">
        <f aca="false">IF(AA5105&lt;&gt;"COMPRAR","",IF(AB5105="",IF(X5105="","",IF(X5105-V5105&lt;0.01,"EMPATE TÉCNICO","")),IF(AB5105&lt;I5105,"ESTOQUE INSUFICIENTE",IF(X5105="","",IF(X5105-V5105&lt;0.01,"EMPATE TÉCNICO","")))))</f>
        <v/>
      </c>
      <c r="AG5105" s="16" t="s">
        <v>87</v>
      </c>
      <c r="AH5105" s="16" t="s">
        <v>15753</v>
      </c>
    </row>
    <row r="5106" customFormat="false" ht="15" hidden="false" customHeight="false" outlineLevel="0" collapsed="false">
      <c r="A5106" s="16" t="s">
        <v>15784</v>
      </c>
      <c r="B5106" s="17" t="s">
        <v>15785</v>
      </c>
      <c r="C5106" s="16" t="s">
        <v>15786</v>
      </c>
      <c r="D5106" s="16" t="s">
        <v>3882</v>
      </c>
      <c r="E5106" s="18" t="n">
        <v>1</v>
      </c>
      <c r="F5106" s="16" t="s">
        <v>43</v>
      </c>
      <c r="G5106" s="18" t="n">
        <v>0</v>
      </c>
      <c r="H5106" s="16" t="n">
        <v>0</v>
      </c>
      <c r="I5106" s="18" t="n">
        <v>1</v>
      </c>
      <c r="J5106" s="19" t="n">
        <v>5.98</v>
      </c>
      <c r="K5106" s="19" t="n">
        <v>5.98</v>
      </c>
      <c r="L5106" s="19" t="n">
        <v>5.98</v>
      </c>
      <c r="M5106" s="19" t="n">
        <f aca="false">IF(J5106&gt;0,J5106,K5106)*E5106</f>
        <v>5.98</v>
      </c>
      <c r="N5106" s="20"/>
      <c r="O5106" s="21" t="str">
        <f aca="false">IF(R5106="","",ROUND(R5106*(1-Premissas!$B$4),4))</f>
        <v/>
      </c>
      <c r="P5106" s="22"/>
      <c r="Q5106" s="22"/>
      <c r="R5106" s="23"/>
      <c r="S5106" s="24"/>
      <c r="T5106" s="24"/>
      <c r="U5106" s="25"/>
      <c r="V5106" s="19" t="str">
        <f aca="false">IF(COUNT(N5106:Q5106)=0,"",MIN(N5106:Q5106))</f>
        <v/>
      </c>
      <c r="W5106" s="16" t="str">
        <f aca="false">IF(V5106="","",INDEX($N$4:$Q$4,MATCH(V5106,N5106:Q5106,0)))</f>
        <v/>
      </c>
      <c r="X5106" s="19" t="str">
        <f aca="false">IF(COUNT(N5106:Q5106)&lt;2,"",SMALL(N5106:Q5106,2))</f>
        <v/>
      </c>
      <c r="Y5106" s="26" t="str">
        <f aca="false">IF(OR(V5106="",M5106=0),"",V5106/M5106-1)</f>
        <v/>
      </c>
      <c r="Z5106" s="26" t="str">
        <f aca="false">IF(OR(V5106="",L5106=""),"",V5106/(L5106*E5106)-1)</f>
        <v/>
      </c>
      <c r="AA5106" s="16" t="str">
        <f aca="false">IF(V5106="","SEM OFERTA",IF(OR(Y5106&gt;Premissas!$B$11,Y5106&lt;Premissas!$B$12),"VERIFICAR - UNIDADE/EMBALAGEM",IF(Y5106&gt;Premissas!$B$6,"NÃO COMPRAR - REAJUSTE &gt;5%","COMPRAR")))</f>
        <v>SEM OFERTA</v>
      </c>
      <c r="AB5106" s="18" t="str">
        <f aca="false">IF(W5106="DIMEC",S5106,IF(W5106="MEDCENTRO",U5106,""))</f>
        <v/>
      </c>
      <c r="AC5106" s="18" t="n">
        <f aca="false">IF(AA5106&lt;&gt;"COMPRAR",0,IF(AB5106="",I5106,MIN(I5106,AB5106)))</f>
        <v>0</v>
      </c>
      <c r="AD5106" s="19" t="n">
        <f aca="false">IF(AC5106&gt;0,AC5106*V5106,0)</f>
        <v>0</v>
      </c>
      <c r="AE5106" s="19" t="n">
        <f aca="false">IF(AC5106&gt;0,(M5106-V5106)*AC5106,0)</f>
        <v>0</v>
      </c>
      <c r="AF5106" s="16" t="str">
        <f aca="false">IF(AA5106&lt;&gt;"COMPRAR","",IF(AB5106="",IF(X5106="","",IF(X5106-V5106&lt;0.01,"EMPATE TÉCNICO","")),IF(AB5106&lt;I5106,"ESTOQUE INSUFICIENTE",IF(X5106="","",IF(X5106-V5106&lt;0.01,"EMPATE TÉCNICO","")))))</f>
        <v/>
      </c>
      <c r="AG5106" s="16" t="s">
        <v>328</v>
      </c>
      <c r="AH5106" s="16" t="s">
        <v>15753</v>
      </c>
    </row>
    <row r="5107" customFormat="false" ht="15" hidden="false" customHeight="false" outlineLevel="0" collapsed="false">
      <c r="A5107" s="16" t="s">
        <v>15787</v>
      </c>
      <c r="B5107" s="17" t="s">
        <v>15788</v>
      </c>
      <c r="C5107" s="16" t="s">
        <v>15789</v>
      </c>
      <c r="D5107" s="16" t="s">
        <v>3926</v>
      </c>
      <c r="E5107" s="18" t="n">
        <v>1</v>
      </c>
      <c r="F5107" s="16" t="s">
        <v>42</v>
      </c>
      <c r="G5107" s="18" t="n">
        <v>5</v>
      </c>
      <c r="H5107" s="16" t="n">
        <v>3.4</v>
      </c>
      <c r="I5107" s="18" t="n">
        <v>4</v>
      </c>
      <c r="J5107" s="19" t="n">
        <v>5.44</v>
      </c>
      <c r="K5107" s="19" t="n">
        <v>5.44</v>
      </c>
      <c r="L5107" s="19" t="n">
        <v>5.44</v>
      </c>
      <c r="M5107" s="19" t="n">
        <f aca="false">IF(J5107&gt;0,J5107,K5107)*E5107</f>
        <v>5.44</v>
      </c>
      <c r="N5107" s="20"/>
      <c r="O5107" s="21" t="str">
        <f aca="false">IF(R5107="","",ROUND(R5107*(1-Premissas!$B$4),4))</f>
        <v/>
      </c>
      <c r="P5107" s="22"/>
      <c r="Q5107" s="22"/>
      <c r="R5107" s="23"/>
      <c r="S5107" s="24"/>
      <c r="T5107" s="24"/>
      <c r="U5107" s="25"/>
      <c r="V5107" s="19" t="str">
        <f aca="false">IF(COUNT(N5107:Q5107)=0,"",MIN(N5107:Q5107))</f>
        <v/>
      </c>
      <c r="W5107" s="16" t="str">
        <f aca="false">IF(V5107="","",INDEX($N$4:$Q$4,MATCH(V5107,N5107:Q5107,0)))</f>
        <v/>
      </c>
      <c r="X5107" s="19" t="str">
        <f aca="false">IF(COUNT(N5107:Q5107)&lt;2,"",SMALL(N5107:Q5107,2))</f>
        <v/>
      </c>
      <c r="Y5107" s="26" t="str">
        <f aca="false">IF(OR(V5107="",M5107=0),"",V5107/M5107-1)</f>
        <v/>
      </c>
      <c r="Z5107" s="26" t="str">
        <f aca="false">IF(OR(V5107="",L5107=""),"",V5107/(L5107*E5107)-1)</f>
        <v/>
      </c>
      <c r="AA5107" s="16" t="str">
        <f aca="false">IF(V5107="","SEM OFERTA",IF(OR(Y5107&gt;Premissas!$B$11,Y5107&lt;Premissas!$B$12),"VERIFICAR - UNIDADE/EMBALAGEM",IF(Y5107&gt;Premissas!$B$6,"NÃO COMPRAR - REAJUSTE &gt;5%","COMPRAR")))</f>
        <v>SEM OFERTA</v>
      </c>
      <c r="AB5107" s="18" t="str">
        <f aca="false">IF(W5107="DIMEC",S5107,IF(W5107="MEDCENTRO",U5107,""))</f>
        <v/>
      </c>
      <c r="AC5107" s="18" t="n">
        <f aca="false">IF(AA5107&lt;&gt;"COMPRAR",0,IF(AB5107="",I5107,MIN(I5107,AB5107)))</f>
        <v>0</v>
      </c>
      <c r="AD5107" s="19" t="n">
        <f aca="false">IF(AC5107&gt;0,AC5107*V5107,0)</f>
        <v>0</v>
      </c>
      <c r="AE5107" s="19" t="n">
        <f aca="false">IF(AC5107&gt;0,(M5107-V5107)*AC5107,0)</f>
        <v>0</v>
      </c>
      <c r="AF5107" s="16" t="str">
        <f aca="false">IF(AA5107&lt;&gt;"COMPRAR","",IF(AB5107="",IF(X5107="","",IF(X5107-V5107&lt;0.01,"EMPATE TÉCNICO","")),IF(AB5107&lt;I5107,"ESTOQUE INSUFICIENTE",IF(X5107="","",IF(X5107-V5107&lt;0.01,"EMPATE TÉCNICO","")))))</f>
        <v/>
      </c>
      <c r="AG5107" s="16" t="s">
        <v>328</v>
      </c>
      <c r="AH5107" s="16" t="s">
        <v>15753</v>
      </c>
    </row>
    <row r="5108" customFormat="false" ht="15" hidden="false" customHeight="false" outlineLevel="0" collapsed="false">
      <c r="A5108" s="16" t="s">
        <v>15790</v>
      </c>
      <c r="B5108" s="17" t="s">
        <v>15791</v>
      </c>
      <c r="C5108" s="16" t="s">
        <v>15792</v>
      </c>
      <c r="D5108" s="16" t="s">
        <v>12684</v>
      </c>
      <c r="E5108" s="18" t="n">
        <v>1</v>
      </c>
      <c r="F5108" s="16" t="s">
        <v>43</v>
      </c>
      <c r="G5108" s="18" t="n">
        <v>0</v>
      </c>
      <c r="H5108" s="16" t="n">
        <v>1.5</v>
      </c>
      <c r="I5108" s="18" t="n">
        <v>4</v>
      </c>
      <c r="J5108" s="19" t="n">
        <v>2.60611111111111</v>
      </c>
      <c r="K5108" s="19" t="n">
        <v>2.60611111111111</v>
      </c>
      <c r="L5108" s="19" t="n">
        <v>2.6061</v>
      </c>
      <c r="M5108" s="19" t="n">
        <f aca="false">IF(J5108&gt;0,J5108,K5108)*E5108</f>
        <v>2.60611111111111</v>
      </c>
      <c r="N5108" s="20"/>
      <c r="O5108" s="21" t="str">
        <f aca="false">IF(R5108="","",ROUND(R5108*(1-Premissas!$B$4),4))</f>
        <v/>
      </c>
      <c r="P5108" s="22"/>
      <c r="Q5108" s="22"/>
      <c r="R5108" s="23"/>
      <c r="S5108" s="24"/>
      <c r="T5108" s="24"/>
      <c r="U5108" s="25"/>
      <c r="V5108" s="19" t="str">
        <f aca="false">IF(COUNT(N5108:Q5108)=0,"",MIN(N5108:Q5108))</f>
        <v/>
      </c>
      <c r="W5108" s="16" t="str">
        <f aca="false">IF(V5108="","",INDEX($N$4:$Q$4,MATCH(V5108,N5108:Q5108,0)))</f>
        <v/>
      </c>
      <c r="X5108" s="19" t="str">
        <f aca="false">IF(COUNT(N5108:Q5108)&lt;2,"",SMALL(N5108:Q5108,2))</f>
        <v/>
      </c>
      <c r="Y5108" s="26" t="str">
        <f aca="false">IF(OR(V5108="",M5108=0),"",V5108/M5108-1)</f>
        <v/>
      </c>
      <c r="Z5108" s="26" t="str">
        <f aca="false">IF(OR(V5108="",L5108=""),"",V5108/(L5108*E5108)-1)</f>
        <v/>
      </c>
      <c r="AA5108" s="16" t="str">
        <f aca="false">IF(V5108="","SEM OFERTA",IF(OR(Y5108&gt;Premissas!$B$11,Y5108&lt;Premissas!$B$12),"VERIFICAR - UNIDADE/EMBALAGEM",IF(Y5108&gt;Premissas!$B$6,"NÃO COMPRAR - REAJUSTE &gt;5%","COMPRAR")))</f>
        <v>SEM OFERTA</v>
      </c>
      <c r="AB5108" s="18" t="str">
        <f aca="false">IF(W5108="DIMEC",S5108,IF(W5108="MEDCENTRO",U5108,""))</f>
        <v/>
      </c>
      <c r="AC5108" s="18" t="n">
        <f aca="false">IF(AA5108&lt;&gt;"COMPRAR",0,IF(AB5108="",I5108,MIN(I5108,AB5108)))</f>
        <v>0</v>
      </c>
      <c r="AD5108" s="19" t="n">
        <f aca="false">IF(AC5108&gt;0,AC5108*V5108,0)</f>
        <v>0</v>
      </c>
      <c r="AE5108" s="19" t="n">
        <f aca="false">IF(AC5108&gt;0,(M5108-V5108)*AC5108,0)</f>
        <v>0</v>
      </c>
      <c r="AF5108" s="16" t="str">
        <f aca="false">IF(AA5108&lt;&gt;"COMPRAR","",IF(AB5108="",IF(X5108="","",IF(X5108-V5108&lt;0.01,"EMPATE TÉCNICO","")),IF(AB5108&lt;I5108,"ESTOQUE INSUFICIENTE",IF(X5108="","",IF(X5108-V5108&lt;0.01,"EMPATE TÉCNICO","")))))</f>
        <v/>
      </c>
      <c r="AG5108" s="16" t="s">
        <v>328</v>
      </c>
      <c r="AH5108" s="16" t="s">
        <v>15753</v>
      </c>
    </row>
    <row r="5109" customFormat="false" ht="15" hidden="false" customHeight="false" outlineLevel="0" collapsed="false">
      <c r="A5109" s="16" t="s">
        <v>15793</v>
      </c>
      <c r="B5109" s="17" t="s">
        <v>15794</v>
      </c>
      <c r="C5109" s="16" t="s">
        <v>15795</v>
      </c>
      <c r="D5109" s="16" t="s">
        <v>12684</v>
      </c>
      <c r="E5109" s="18" t="n">
        <v>1</v>
      </c>
      <c r="F5109" s="16" t="s">
        <v>43</v>
      </c>
      <c r="G5109" s="18" t="n">
        <v>2</v>
      </c>
      <c r="H5109" s="16" t="n">
        <v>1.9</v>
      </c>
      <c r="I5109" s="18" t="n">
        <v>3</v>
      </c>
      <c r="J5109" s="19" t="n">
        <v>1.8925</v>
      </c>
      <c r="K5109" s="19" t="n">
        <v>1.8925</v>
      </c>
      <c r="L5109" s="19" t="n">
        <v>1.8925</v>
      </c>
      <c r="M5109" s="19" t="n">
        <f aca="false">IF(J5109&gt;0,J5109,K5109)*E5109</f>
        <v>1.8925</v>
      </c>
      <c r="N5109" s="20"/>
      <c r="O5109" s="21" t="str">
        <f aca="false">IF(R5109="","",ROUND(R5109*(1-Premissas!$B$4),4))</f>
        <v/>
      </c>
      <c r="P5109" s="22"/>
      <c r="Q5109" s="22"/>
      <c r="R5109" s="23"/>
      <c r="S5109" s="24"/>
      <c r="T5109" s="24"/>
      <c r="U5109" s="25"/>
      <c r="V5109" s="19" t="str">
        <f aca="false">IF(COUNT(N5109:Q5109)=0,"",MIN(N5109:Q5109))</f>
        <v/>
      </c>
      <c r="W5109" s="16" t="str">
        <f aca="false">IF(V5109="","",INDEX($N$4:$Q$4,MATCH(V5109,N5109:Q5109,0)))</f>
        <v/>
      </c>
      <c r="X5109" s="19" t="str">
        <f aca="false">IF(COUNT(N5109:Q5109)&lt;2,"",SMALL(N5109:Q5109,2))</f>
        <v/>
      </c>
      <c r="Y5109" s="26" t="str">
        <f aca="false">IF(OR(V5109="",M5109=0),"",V5109/M5109-1)</f>
        <v/>
      </c>
      <c r="Z5109" s="26" t="str">
        <f aca="false">IF(OR(V5109="",L5109=""),"",V5109/(L5109*E5109)-1)</f>
        <v/>
      </c>
      <c r="AA5109" s="16" t="str">
        <f aca="false">IF(V5109="","SEM OFERTA",IF(OR(Y5109&gt;Premissas!$B$11,Y5109&lt;Premissas!$B$12),"VERIFICAR - UNIDADE/EMBALAGEM",IF(Y5109&gt;Premissas!$B$6,"NÃO COMPRAR - REAJUSTE &gt;5%","COMPRAR")))</f>
        <v>SEM OFERTA</v>
      </c>
      <c r="AB5109" s="18" t="str">
        <f aca="false">IF(W5109="DIMEC",S5109,IF(W5109="MEDCENTRO",U5109,""))</f>
        <v/>
      </c>
      <c r="AC5109" s="18" t="n">
        <f aca="false">IF(AA5109&lt;&gt;"COMPRAR",0,IF(AB5109="",I5109,MIN(I5109,AB5109)))</f>
        <v>0</v>
      </c>
      <c r="AD5109" s="19" t="n">
        <f aca="false">IF(AC5109&gt;0,AC5109*V5109,0)</f>
        <v>0</v>
      </c>
      <c r="AE5109" s="19" t="n">
        <f aca="false">IF(AC5109&gt;0,(M5109-V5109)*AC5109,0)</f>
        <v>0</v>
      </c>
      <c r="AF5109" s="16" t="str">
        <f aca="false">IF(AA5109&lt;&gt;"COMPRAR","",IF(AB5109="",IF(X5109="","",IF(X5109-V5109&lt;0.01,"EMPATE TÉCNICO","")),IF(AB5109&lt;I5109,"ESTOQUE INSUFICIENTE",IF(X5109="","",IF(X5109-V5109&lt;0.01,"EMPATE TÉCNICO","")))))</f>
        <v/>
      </c>
      <c r="AG5109" s="16" t="s">
        <v>328</v>
      </c>
      <c r="AH5109" s="16" t="s">
        <v>15753</v>
      </c>
    </row>
    <row r="5110" customFormat="false" ht="15" hidden="false" customHeight="false" outlineLevel="0" collapsed="false">
      <c r="A5110" s="16" t="s">
        <v>15796</v>
      </c>
      <c r="B5110" s="17" t="s">
        <v>15797</v>
      </c>
      <c r="C5110" s="16" t="s">
        <v>15798</v>
      </c>
      <c r="D5110" s="16" t="s">
        <v>12684</v>
      </c>
      <c r="E5110" s="18" t="n">
        <v>1</v>
      </c>
      <c r="F5110" s="16" t="s">
        <v>43</v>
      </c>
      <c r="G5110" s="18" t="n">
        <v>0</v>
      </c>
      <c r="H5110" s="16" t="n">
        <v>1</v>
      </c>
      <c r="I5110" s="18" t="n">
        <v>3</v>
      </c>
      <c r="J5110" s="19" t="n">
        <v>2.87125</v>
      </c>
      <c r="K5110" s="19" t="n">
        <v>2.87125</v>
      </c>
      <c r="L5110" s="19" t="n">
        <v>2.8712</v>
      </c>
      <c r="M5110" s="19" t="n">
        <f aca="false">IF(J5110&gt;0,J5110,K5110)*E5110</f>
        <v>2.87125</v>
      </c>
      <c r="N5110" s="20"/>
      <c r="O5110" s="21" t="str">
        <f aca="false">IF(R5110="","",ROUND(R5110*(1-Premissas!$B$4),4))</f>
        <v/>
      </c>
      <c r="P5110" s="22"/>
      <c r="Q5110" s="22"/>
      <c r="R5110" s="23"/>
      <c r="S5110" s="24"/>
      <c r="T5110" s="24"/>
      <c r="U5110" s="25"/>
      <c r="V5110" s="19" t="str">
        <f aca="false">IF(COUNT(N5110:Q5110)=0,"",MIN(N5110:Q5110))</f>
        <v/>
      </c>
      <c r="W5110" s="16" t="str">
        <f aca="false">IF(V5110="","",INDEX($N$4:$Q$4,MATCH(V5110,N5110:Q5110,0)))</f>
        <v/>
      </c>
      <c r="X5110" s="19" t="str">
        <f aca="false">IF(COUNT(N5110:Q5110)&lt;2,"",SMALL(N5110:Q5110,2))</f>
        <v/>
      </c>
      <c r="Y5110" s="26" t="str">
        <f aca="false">IF(OR(V5110="",M5110=0),"",V5110/M5110-1)</f>
        <v/>
      </c>
      <c r="Z5110" s="26" t="str">
        <f aca="false">IF(OR(V5110="",L5110=""),"",V5110/(L5110*E5110)-1)</f>
        <v/>
      </c>
      <c r="AA5110" s="16" t="str">
        <f aca="false">IF(V5110="","SEM OFERTA",IF(OR(Y5110&gt;Premissas!$B$11,Y5110&lt;Premissas!$B$12),"VERIFICAR - UNIDADE/EMBALAGEM",IF(Y5110&gt;Premissas!$B$6,"NÃO COMPRAR - REAJUSTE &gt;5%","COMPRAR")))</f>
        <v>SEM OFERTA</v>
      </c>
      <c r="AB5110" s="18" t="str">
        <f aca="false">IF(W5110="DIMEC",S5110,IF(W5110="MEDCENTRO",U5110,""))</f>
        <v/>
      </c>
      <c r="AC5110" s="18" t="n">
        <f aca="false">IF(AA5110&lt;&gt;"COMPRAR",0,IF(AB5110="",I5110,MIN(I5110,AB5110)))</f>
        <v>0</v>
      </c>
      <c r="AD5110" s="19" t="n">
        <f aca="false">IF(AC5110&gt;0,AC5110*V5110,0)</f>
        <v>0</v>
      </c>
      <c r="AE5110" s="19" t="n">
        <f aca="false">IF(AC5110&gt;0,(M5110-V5110)*AC5110,0)</f>
        <v>0</v>
      </c>
      <c r="AF5110" s="16" t="str">
        <f aca="false">IF(AA5110&lt;&gt;"COMPRAR","",IF(AB5110="",IF(X5110="","",IF(X5110-V5110&lt;0.01,"EMPATE TÉCNICO","")),IF(AB5110&lt;I5110,"ESTOQUE INSUFICIENTE",IF(X5110="","",IF(X5110-V5110&lt;0.01,"EMPATE TÉCNICO","")))))</f>
        <v/>
      </c>
      <c r="AG5110" s="16" t="s">
        <v>328</v>
      </c>
      <c r="AH5110" s="16" t="s">
        <v>15753</v>
      </c>
    </row>
    <row r="5111" customFormat="false" ht="15" hidden="false" customHeight="false" outlineLevel="0" collapsed="false">
      <c r="A5111" s="16" t="s">
        <v>15799</v>
      </c>
      <c r="B5111" s="17" t="s">
        <v>15800</v>
      </c>
      <c r="C5111" s="16" t="s">
        <v>15801</v>
      </c>
      <c r="D5111" s="16" t="s">
        <v>1781</v>
      </c>
      <c r="E5111" s="18" t="n">
        <v>1</v>
      </c>
      <c r="F5111" s="16" t="s">
        <v>42</v>
      </c>
      <c r="G5111" s="18" t="n">
        <v>4</v>
      </c>
      <c r="H5111" s="16" t="n">
        <v>1.7</v>
      </c>
      <c r="I5111" s="18" t="n">
        <v>1</v>
      </c>
      <c r="J5111" s="19" t="n">
        <v>17.99</v>
      </c>
      <c r="K5111" s="19" t="n">
        <v>17.99</v>
      </c>
      <c r="L5111" s="19" t="n">
        <v>17.99</v>
      </c>
      <c r="M5111" s="19" t="n">
        <f aca="false">IF(J5111&gt;0,J5111,K5111)*E5111</f>
        <v>17.99</v>
      </c>
      <c r="N5111" s="20"/>
      <c r="O5111" s="21" t="str">
        <f aca="false">IF(R5111="","",ROUND(R5111*(1-Premissas!$B$4),4))</f>
        <v/>
      </c>
      <c r="P5111" s="22"/>
      <c r="Q5111" s="22"/>
      <c r="R5111" s="23"/>
      <c r="S5111" s="24"/>
      <c r="T5111" s="24"/>
      <c r="U5111" s="25"/>
      <c r="V5111" s="19" t="str">
        <f aca="false">IF(COUNT(N5111:Q5111)=0,"",MIN(N5111:Q5111))</f>
        <v/>
      </c>
      <c r="W5111" s="16" t="str">
        <f aca="false">IF(V5111="","",INDEX($N$4:$Q$4,MATCH(V5111,N5111:Q5111,0)))</f>
        <v/>
      </c>
      <c r="X5111" s="19" t="str">
        <f aca="false">IF(COUNT(N5111:Q5111)&lt;2,"",SMALL(N5111:Q5111,2))</f>
        <v/>
      </c>
      <c r="Y5111" s="26" t="str">
        <f aca="false">IF(OR(V5111="",M5111=0),"",V5111/M5111-1)</f>
        <v/>
      </c>
      <c r="Z5111" s="26" t="str">
        <f aca="false">IF(OR(V5111="",L5111=""),"",V5111/(L5111*E5111)-1)</f>
        <v/>
      </c>
      <c r="AA5111" s="16" t="str">
        <f aca="false">IF(V5111="","SEM OFERTA",IF(OR(Y5111&gt;Premissas!$B$11,Y5111&lt;Premissas!$B$12),"VERIFICAR - UNIDADE/EMBALAGEM",IF(Y5111&gt;Premissas!$B$6,"NÃO COMPRAR - REAJUSTE &gt;5%","COMPRAR")))</f>
        <v>SEM OFERTA</v>
      </c>
      <c r="AB5111" s="18" t="str">
        <f aca="false">IF(W5111="DIMEC",S5111,IF(W5111="MEDCENTRO",U5111,""))</f>
        <v/>
      </c>
      <c r="AC5111" s="18" t="n">
        <f aca="false">IF(AA5111&lt;&gt;"COMPRAR",0,IF(AB5111="",I5111,MIN(I5111,AB5111)))</f>
        <v>0</v>
      </c>
      <c r="AD5111" s="19" t="n">
        <f aca="false">IF(AC5111&gt;0,AC5111*V5111,0)</f>
        <v>0</v>
      </c>
      <c r="AE5111" s="19" t="n">
        <f aca="false">IF(AC5111&gt;0,(M5111-V5111)*AC5111,0)</f>
        <v>0</v>
      </c>
      <c r="AF5111" s="16" t="str">
        <f aca="false">IF(AA5111&lt;&gt;"COMPRAR","",IF(AB5111="",IF(X5111="","",IF(X5111-V5111&lt;0.01,"EMPATE TÉCNICO","")),IF(AB5111&lt;I5111,"ESTOQUE INSUFICIENTE",IF(X5111="","",IF(X5111-V5111&lt;0.01,"EMPATE TÉCNICO","")))))</f>
        <v/>
      </c>
      <c r="AG5111" s="16" t="s">
        <v>15802</v>
      </c>
      <c r="AH5111" s="16" t="s">
        <v>15753</v>
      </c>
    </row>
    <row r="5112" customFormat="false" ht="15" hidden="false" customHeight="false" outlineLevel="0" collapsed="false">
      <c r="A5112" s="16" t="s">
        <v>15803</v>
      </c>
      <c r="B5112" s="17" t="s">
        <v>15804</v>
      </c>
      <c r="C5112" s="16" t="s">
        <v>15805</v>
      </c>
      <c r="D5112" s="16" t="s">
        <v>1781</v>
      </c>
      <c r="E5112" s="18" t="n">
        <v>1</v>
      </c>
      <c r="F5112" s="16" t="s">
        <v>43</v>
      </c>
      <c r="G5112" s="18" t="n">
        <v>3</v>
      </c>
      <c r="H5112" s="16" t="n">
        <v>2.1</v>
      </c>
      <c r="I5112" s="18" t="n">
        <v>3</v>
      </c>
      <c r="J5112" s="19" t="n">
        <v>17.99</v>
      </c>
      <c r="K5112" s="19" t="n">
        <v>17.99</v>
      </c>
      <c r="L5112" s="19" t="n">
        <v>17.99</v>
      </c>
      <c r="M5112" s="19" t="n">
        <f aca="false">IF(J5112&gt;0,J5112,K5112)*E5112</f>
        <v>17.99</v>
      </c>
      <c r="N5112" s="20"/>
      <c r="O5112" s="21" t="str">
        <f aca="false">IF(R5112="","",ROUND(R5112*(1-Premissas!$B$4),4))</f>
        <v/>
      </c>
      <c r="P5112" s="22"/>
      <c r="Q5112" s="22"/>
      <c r="R5112" s="23"/>
      <c r="S5112" s="24"/>
      <c r="T5112" s="24"/>
      <c r="U5112" s="25"/>
      <c r="V5112" s="19" t="str">
        <f aca="false">IF(COUNT(N5112:Q5112)=0,"",MIN(N5112:Q5112))</f>
        <v/>
      </c>
      <c r="W5112" s="16" t="str">
        <f aca="false">IF(V5112="","",INDEX($N$4:$Q$4,MATCH(V5112,N5112:Q5112,0)))</f>
        <v/>
      </c>
      <c r="X5112" s="19" t="str">
        <f aca="false">IF(COUNT(N5112:Q5112)&lt;2,"",SMALL(N5112:Q5112,2))</f>
        <v/>
      </c>
      <c r="Y5112" s="26" t="str">
        <f aca="false">IF(OR(V5112="",M5112=0),"",V5112/M5112-1)</f>
        <v/>
      </c>
      <c r="Z5112" s="26" t="str">
        <f aca="false">IF(OR(V5112="",L5112=""),"",V5112/(L5112*E5112)-1)</f>
        <v/>
      </c>
      <c r="AA5112" s="16" t="str">
        <f aca="false">IF(V5112="","SEM OFERTA",IF(OR(Y5112&gt;Premissas!$B$11,Y5112&lt;Premissas!$B$12),"VERIFICAR - UNIDADE/EMBALAGEM",IF(Y5112&gt;Premissas!$B$6,"NÃO COMPRAR - REAJUSTE &gt;5%","COMPRAR")))</f>
        <v>SEM OFERTA</v>
      </c>
      <c r="AB5112" s="18" t="str">
        <f aca="false">IF(W5112="DIMEC",S5112,IF(W5112="MEDCENTRO",U5112,""))</f>
        <v/>
      </c>
      <c r="AC5112" s="18" t="n">
        <f aca="false">IF(AA5112&lt;&gt;"COMPRAR",0,IF(AB5112="",I5112,MIN(I5112,AB5112)))</f>
        <v>0</v>
      </c>
      <c r="AD5112" s="19" t="n">
        <f aca="false">IF(AC5112&gt;0,AC5112*V5112,0)</f>
        <v>0</v>
      </c>
      <c r="AE5112" s="19" t="n">
        <f aca="false">IF(AC5112&gt;0,(M5112-V5112)*AC5112,0)</f>
        <v>0</v>
      </c>
      <c r="AF5112" s="16" t="str">
        <f aca="false">IF(AA5112&lt;&gt;"COMPRAR","",IF(AB5112="",IF(X5112="","",IF(X5112-V5112&lt;0.01,"EMPATE TÉCNICO","")),IF(AB5112&lt;I5112,"ESTOQUE INSUFICIENTE",IF(X5112="","",IF(X5112-V5112&lt;0.01,"EMPATE TÉCNICO","")))))</f>
        <v/>
      </c>
      <c r="AG5112" s="16" t="s">
        <v>15802</v>
      </c>
      <c r="AH5112" s="16" t="s">
        <v>15753</v>
      </c>
    </row>
    <row r="5113" customFormat="false" ht="15" hidden="false" customHeight="false" outlineLevel="0" collapsed="false">
      <c r="A5113" s="16" t="s">
        <v>15806</v>
      </c>
      <c r="B5113" s="17"/>
      <c r="C5113" s="16" t="s">
        <v>15807</v>
      </c>
      <c r="D5113" s="16" t="s">
        <v>4213</v>
      </c>
      <c r="E5113" s="18" t="n">
        <v>1</v>
      </c>
      <c r="F5113" s="16" t="s">
        <v>41</v>
      </c>
      <c r="G5113" s="18" t="n">
        <v>1</v>
      </c>
      <c r="H5113" s="16" t="n">
        <v>35.4</v>
      </c>
      <c r="I5113" s="18" t="n">
        <v>90</v>
      </c>
      <c r="J5113" s="19" t="n">
        <v>7.98916666666667</v>
      </c>
      <c r="K5113" s="19" t="n">
        <v>7.98916666666667</v>
      </c>
      <c r="L5113" s="19" t="n">
        <v>6.6661</v>
      </c>
      <c r="M5113" s="19" t="n">
        <f aca="false">IF(J5113&gt;0,J5113,K5113)*E5113</f>
        <v>7.98916666666667</v>
      </c>
      <c r="N5113" s="20"/>
      <c r="O5113" s="21" t="str">
        <f aca="false">IF(R5113="","",ROUND(R5113*(1-Premissas!$B$4),4))</f>
        <v/>
      </c>
      <c r="P5113" s="22"/>
      <c r="Q5113" s="22"/>
      <c r="R5113" s="23"/>
      <c r="S5113" s="24"/>
      <c r="T5113" s="24"/>
      <c r="U5113" s="25"/>
      <c r="V5113" s="19" t="str">
        <f aca="false">IF(COUNT(N5113:Q5113)=0,"",MIN(N5113:Q5113))</f>
        <v/>
      </c>
      <c r="W5113" s="16" t="str">
        <f aca="false">IF(V5113="","",INDEX($N$4:$Q$4,MATCH(V5113,N5113:Q5113,0)))</f>
        <v/>
      </c>
      <c r="X5113" s="19" t="str">
        <f aca="false">IF(COUNT(N5113:Q5113)&lt;2,"",SMALL(N5113:Q5113,2))</f>
        <v/>
      </c>
      <c r="Y5113" s="26" t="str">
        <f aca="false">IF(OR(V5113="",M5113=0),"",V5113/M5113-1)</f>
        <v/>
      </c>
      <c r="Z5113" s="26" t="str">
        <f aca="false">IF(OR(V5113="",L5113=""),"",V5113/(L5113*E5113)-1)</f>
        <v/>
      </c>
      <c r="AA5113" s="16" t="str">
        <f aca="false">IF(V5113="","SEM OFERTA",IF(OR(Y5113&gt;Premissas!$B$11,Y5113&lt;Premissas!$B$12),"VERIFICAR - UNIDADE/EMBALAGEM",IF(Y5113&gt;Premissas!$B$6,"NÃO COMPRAR - REAJUSTE &gt;5%","COMPRAR")))</f>
        <v>SEM OFERTA</v>
      </c>
      <c r="AB5113" s="18" t="str">
        <f aca="false">IF(W5113="DIMEC",S5113,IF(W5113="MEDCENTRO",U5113,""))</f>
        <v/>
      </c>
      <c r="AC5113" s="18" t="n">
        <f aca="false">IF(AA5113&lt;&gt;"COMPRAR",0,IF(AB5113="",I5113,MIN(I5113,AB5113)))</f>
        <v>0</v>
      </c>
      <c r="AD5113" s="19" t="n">
        <f aca="false">IF(AC5113&gt;0,AC5113*V5113,0)</f>
        <v>0</v>
      </c>
      <c r="AE5113" s="19" t="n">
        <f aca="false">IF(AC5113&gt;0,(M5113-V5113)*AC5113,0)</f>
        <v>0</v>
      </c>
      <c r="AF5113" s="16" t="str">
        <f aca="false">IF(AA5113&lt;&gt;"COMPRAR","",IF(AB5113="",IF(X5113="","",IF(X5113-V5113&lt;0.01,"EMPATE TÉCNICO","")),IF(AB5113&lt;I5113,"ESTOQUE INSUFICIENTE",IF(X5113="","",IF(X5113-V5113&lt;0.01,"EMPATE TÉCNICO","")))))</f>
        <v/>
      </c>
      <c r="AG5113" s="16" t="s">
        <v>547</v>
      </c>
      <c r="AH5113" s="16" t="s">
        <v>15753</v>
      </c>
    </row>
    <row r="5114" customFormat="false" ht="15" hidden="false" customHeight="false" outlineLevel="0" collapsed="false">
      <c r="A5114" s="16" t="s">
        <v>15808</v>
      </c>
      <c r="B5114" s="17" t="s">
        <v>15809</v>
      </c>
      <c r="C5114" s="16" t="s">
        <v>15810</v>
      </c>
      <c r="D5114" s="16" t="s">
        <v>11123</v>
      </c>
      <c r="E5114" s="18" t="n">
        <v>12</v>
      </c>
      <c r="F5114" s="16" t="s">
        <v>43</v>
      </c>
      <c r="G5114" s="18" t="n">
        <v>2</v>
      </c>
      <c r="H5114" s="16" t="n">
        <v>2.9</v>
      </c>
      <c r="I5114" s="18" t="n">
        <v>1</v>
      </c>
      <c r="J5114" s="19" t="n">
        <v>1.24583333333333</v>
      </c>
      <c r="K5114" s="19" t="n">
        <v>1.24583333333333</v>
      </c>
      <c r="L5114" s="19" t="n">
        <v>1.2458</v>
      </c>
      <c r="M5114" s="19" t="n">
        <f aca="false">IF(J5114&gt;0,J5114,K5114)*E5114</f>
        <v>14.95</v>
      </c>
      <c r="N5114" s="20"/>
      <c r="O5114" s="21" t="str">
        <f aca="false">IF(R5114="","",ROUND(R5114*(1-Premissas!$B$4),4))</f>
        <v/>
      </c>
      <c r="P5114" s="22"/>
      <c r="Q5114" s="22"/>
      <c r="R5114" s="23"/>
      <c r="S5114" s="24"/>
      <c r="T5114" s="24"/>
      <c r="U5114" s="25"/>
      <c r="V5114" s="19" t="str">
        <f aca="false">IF(COUNT(N5114:Q5114)=0,"",MIN(N5114:Q5114))</f>
        <v/>
      </c>
      <c r="W5114" s="16" t="str">
        <f aca="false">IF(V5114="","",INDEX($N$4:$Q$4,MATCH(V5114,N5114:Q5114,0)))</f>
        <v/>
      </c>
      <c r="X5114" s="19" t="str">
        <f aca="false">IF(COUNT(N5114:Q5114)&lt;2,"",SMALL(N5114:Q5114,2))</f>
        <v/>
      </c>
      <c r="Y5114" s="26" t="str">
        <f aca="false">IF(OR(V5114="",M5114=0),"",V5114/M5114-1)</f>
        <v/>
      </c>
      <c r="Z5114" s="26" t="str">
        <f aca="false">IF(OR(V5114="",L5114=""),"",V5114/(L5114*E5114)-1)</f>
        <v/>
      </c>
      <c r="AA5114" s="16" t="str">
        <f aca="false">IF(V5114="","SEM OFERTA",IF(OR(Y5114&gt;Premissas!$B$11,Y5114&lt;Premissas!$B$12),"VERIFICAR - UNIDADE/EMBALAGEM",IF(Y5114&gt;Premissas!$B$6,"NÃO COMPRAR - REAJUSTE &gt;5%","COMPRAR")))</f>
        <v>SEM OFERTA</v>
      </c>
      <c r="AB5114" s="18" t="str">
        <f aca="false">IF(W5114="DIMEC",S5114,IF(W5114="MEDCENTRO",U5114,""))</f>
        <v/>
      </c>
      <c r="AC5114" s="18" t="n">
        <f aca="false">IF(AA5114&lt;&gt;"COMPRAR",0,IF(AB5114="",I5114,MIN(I5114,AB5114)))</f>
        <v>0</v>
      </c>
      <c r="AD5114" s="19" t="n">
        <f aca="false">IF(AC5114&gt;0,AC5114*V5114,0)</f>
        <v>0</v>
      </c>
      <c r="AE5114" s="19" t="n">
        <f aca="false">IF(AC5114&gt;0,(M5114-V5114)*AC5114,0)</f>
        <v>0</v>
      </c>
      <c r="AF5114" s="16" t="str">
        <f aca="false">IF(AA5114&lt;&gt;"COMPRAR","",IF(AB5114="",IF(X5114="","",IF(X5114-V5114&lt;0.01,"EMPATE TÉCNICO","")),IF(AB5114&lt;I5114,"ESTOQUE INSUFICIENTE",IF(X5114="","",IF(X5114-V5114&lt;0.01,"EMPATE TÉCNICO","")))))</f>
        <v/>
      </c>
      <c r="AG5114" s="16" t="s">
        <v>547</v>
      </c>
      <c r="AH5114" s="16" t="s">
        <v>15753</v>
      </c>
    </row>
    <row r="5115" customFormat="false" ht="15" hidden="false" customHeight="false" outlineLevel="0" collapsed="false">
      <c r="A5115" s="16" t="s">
        <v>15811</v>
      </c>
      <c r="B5115" s="17" t="s">
        <v>15812</v>
      </c>
      <c r="C5115" s="16" t="s">
        <v>15813</v>
      </c>
      <c r="D5115" s="16" t="s">
        <v>7400</v>
      </c>
      <c r="E5115" s="18" t="n">
        <v>1</v>
      </c>
      <c r="F5115" s="16" t="s">
        <v>43</v>
      </c>
      <c r="G5115" s="18" t="n">
        <v>0</v>
      </c>
      <c r="H5115" s="16" t="n">
        <v>0.3</v>
      </c>
      <c r="I5115" s="18" t="n">
        <v>1</v>
      </c>
      <c r="J5115" s="19" t="n">
        <v>5.95</v>
      </c>
      <c r="K5115" s="19" t="n">
        <v>5.95</v>
      </c>
      <c r="L5115" s="19" t="n">
        <v>5.95</v>
      </c>
      <c r="M5115" s="19" t="n">
        <f aca="false">IF(J5115&gt;0,J5115,K5115)*E5115</f>
        <v>5.95</v>
      </c>
      <c r="N5115" s="20"/>
      <c r="O5115" s="21" t="str">
        <f aca="false">IF(R5115="","",ROUND(R5115*(1-Premissas!$B$4),4))</f>
        <v/>
      </c>
      <c r="P5115" s="22"/>
      <c r="Q5115" s="22"/>
      <c r="R5115" s="23"/>
      <c r="S5115" s="24"/>
      <c r="T5115" s="24"/>
      <c r="U5115" s="25"/>
      <c r="V5115" s="19" t="str">
        <f aca="false">IF(COUNT(N5115:Q5115)=0,"",MIN(N5115:Q5115))</f>
        <v/>
      </c>
      <c r="W5115" s="16" t="str">
        <f aca="false">IF(V5115="","",INDEX($N$4:$Q$4,MATCH(V5115,N5115:Q5115,0)))</f>
        <v/>
      </c>
      <c r="X5115" s="19" t="str">
        <f aca="false">IF(COUNT(N5115:Q5115)&lt;2,"",SMALL(N5115:Q5115,2))</f>
        <v/>
      </c>
      <c r="Y5115" s="26" t="str">
        <f aca="false">IF(OR(V5115="",M5115=0),"",V5115/M5115-1)</f>
        <v/>
      </c>
      <c r="Z5115" s="26" t="str">
        <f aca="false">IF(OR(V5115="",L5115=""),"",V5115/(L5115*E5115)-1)</f>
        <v/>
      </c>
      <c r="AA5115" s="16" t="str">
        <f aca="false">IF(V5115="","SEM OFERTA",IF(OR(Y5115&gt;Premissas!$B$11,Y5115&lt;Premissas!$B$12),"VERIFICAR - UNIDADE/EMBALAGEM",IF(Y5115&gt;Premissas!$B$6,"NÃO COMPRAR - REAJUSTE &gt;5%","COMPRAR")))</f>
        <v>SEM OFERTA</v>
      </c>
      <c r="AB5115" s="18" t="str">
        <f aca="false">IF(W5115="DIMEC",S5115,IF(W5115="MEDCENTRO",U5115,""))</f>
        <v/>
      </c>
      <c r="AC5115" s="18" t="n">
        <f aca="false">IF(AA5115&lt;&gt;"COMPRAR",0,IF(AB5115="",I5115,MIN(I5115,AB5115)))</f>
        <v>0</v>
      </c>
      <c r="AD5115" s="19" t="n">
        <f aca="false">IF(AC5115&gt;0,AC5115*V5115,0)</f>
        <v>0</v>
      </c>
      <c r="AE5115" s="19" t="n">
        <f aca="false">IF(AC5115&gt;0,(M5115-V5115)*AC5115,0)</f>
        <v>0</v>
      </c>
      <c r="AF5115" s="16" t="str">
        <f aca="false">IF(AA5115&lt;&gt;"COMPRAR","",IF(AB5115="",IF(X5115="","",IF(X5115-V5115&lt;0.01,"EMPATE TÉCNICO","")),IF(AB5115&lt;I5115,"ESTOQUE INSUFICIENTE",IF(X5115="","",IF(X5115-V5115&lt;0.01,"EMPATE TÉCNICO","")))))</f>
        <v/>
      </c>
      <c r="AG5115" s="16" t="s">
        <v>93</v>
      </c>
      <c r="AH5115" s="16" t="s">
        <v>15753</v>
      </c>
    </row>
    <row r="5116" customFormat="false" ht="15" hidden="false" customHeight="false" outlineLevel="0" collapsed="false">
      <c r="A5116" s="16" t="s">
        <v>15814</v>
      </c>
      <c r="B5116" s="17" t="s">
        <v>15815</v>
      </c>
      <c r="C5116" s="16" t="s">
        <v>15816</v>
      </c>
      <c r="D5116" s="16" t="s">
        <v>15817</v>
      </c>
      <c r="E5116" s="18" t="n">
        <v>1</v>
      </c>
      <c r="F5116" s="16" t="s">
        <v>43</v>
      </c>
      <c r="G5116" s="18" t="n">
        <v>0</v>
      </c>
      <c r="H5116" s="16" t="n">
        <v>0.1</v>
      </c>
      <c r="I5116" s="18" t="n">
        <v>1</v>
      </c>
      <c r="J5116" s="19" t="n">
        <v>5.78</v>
      </c>
      <c r="K5116" s="19" t="n">
        <v>5.78</v>
      </c>
      <c r="L5116" s="19" t="n">
        <v>5.78</v>
      </c>
      <c r="M5116" s="19" t="n">
        <f aca="false">IF(J5116&gt;0,J5116,K5116)*E5116</f>
        <v>5.78</v>
      </c>
      <c r="N5116" s="20"/>
      <c r="O5116" s="21" t="str">
        <f aca="false">IF(R5116="","",ROUND(R5116*(1-Premissas!$B$4),4))</f>
        <v/>
      </c>
      <c r="P5116" s="22"/>
      <c r="Q5116" s="22"/>
      <c r="R5116" s="23"/>
      <c r="S5116" s="24"/>
      <c r="T5116" s="24"/>
      <c r="U5116" s="25"/>
      <c r="V5116" s="19" t="str">
        <f aca="false">IF(COUNT(N5116:Q5116)=0,"",MIN(N5116:Q5116))</f>
        <v/>
      </c>
      <c r="W5116" s="16" t="str">
        <f aca="false">IF(V5116="","",INDEX($N$4:$Q$4,MATCH(V5116,N5116:Q5116,0)))</f>
        <v/>
      </c>
      <c r="X5116" s="19" t="str">
        <f aca="false">IF(COUNT(N5116:Q5116)&lt;2,"",SMALL(N5116:Q5116,2))</f>
        <v/>
      </c>
      <c r="Y5116" s="26" t="str">
        <f aca="false">IF(OR(V5116="",M5116=0),"",V5116/M5116-1)</f>
        <v/>
      </c>
      <c r="Z5116" s="26" t="str">
        <f aca="false">IF(OR(V5116="",L5116=""),"",V5116/(L5116*E5116)-1)</f>
        <v/>
      </c>
      <c r="AA5116" s="16" t="str">
        <f aca="false">IF(V5116="","SEM OFERTA",IF(OR(Y5116&gt;Premissas!$B$11,Y5116&lt;Premissas!$B$12),"VERIFICAR - UNIDADE/EMBALAGEM",IF(Y5116&gt;Premissas!$B$6,"NÃO COMPRAR - REAJUSTE &gt;5%","COMPRAR")))</f>
        <v>SEM OFERTA</v>
      </c>
      <c r="AB5116" s="18" t="str">
        <f aca="false">IF(W5116="DIMEC",S5116,IF(W5116="MEDCENTRO",U5116,""))</f>
        <v/>
      </c>
      <c r="AC5116" s="18" t="n">
        <f aca="false">IF(AA5116&lt;&gt;"COMPRAR",0,IF(AB5116="",I5116,MIN(I5116,AB5116)))</f>
        <v>0</v>
      </c>
      <c r="AD5116" s="19" t="n">
        <f aca="false">IF(AC5116&gt;0,AC5116*V5116,0)</f>
        <v>0</v>
      </c>
      <c r="AE5116" s="19" t="n">
        <f aca="false">IF(AC5116&gt;0,(M5116-V5116)*AC5116,0)</f>
        <v>0</v>
      </c>
      <c r="AF5116" s="16" t="str">
        <f aca="false">IF(AA5116&lt;&gt;"COMPRAR","",IF(AB5116="",IF(X5116="","",IF(X5116-V5116&lt;0.01,"EMPATE TÉCNICO","")),IF(AB5116&lt;I5116,"ESTOQUE INSUFICIENTE",IF(X5116="","",IF(X5116-V5116&lt;0.01,"EMPATE TÉCNICO","")))))</f>
        <v/>
      </c>
      <c r="AG5116" s="16" t="s">
        <v>93</v>
      </c>
      <c r="AH5116" s="16" t="s">
        <v>15753</v>
      </c>
    </row>
    <row r="5117" customFormat="false" ht="15" hidden="false" customHeight="false" outlineLevel="0" collapsed="false">
      <c r="A5117" s="16" t="s">
        <v>15818</v>
      </c>
      <c r="B5117" s="17" t="s">
        <v>15819</v>
      </c>
      <c r="C5117" s="16" t="s">
        <v>15820</v>
      </c>
      <c r="D5117" s="16" t="s">
        <v>15817</v>
      </c>
      <c r="E5117" s="18" t="n">
        <v>1</v>
      </c>
      <c r="F5117" s="16" t="s">
        <v>43</v>
      </c>
      <c r="G5117" s="18" t="n">
        <v>0</v>
      </c>
      <c r="H5117" s="16" t="n">
        <v>0.6</v>
      </c>
      <c r="I5117" s="18" t="n">
        <v>2</v>
      </c>
      <c r="J5117" s="19" t="n">
        <v>5.78</v>
      </c>
      <c r="K5117" s="19" t="n">
        <v>5.78</v>
      </c>
      <c r="L5117" s="19" t="n">
        <v>5.78</v>
      </c>
      <c r="M5117" s="19" t="n">
        <f aca="false">IF(J5117&gt;0,J5117,K5117)*E5117</f>
        <v>5.78</v>
      </c>
      <c r="N5117" s="20"/>
      <c r="O5117" s="21" t="str">
        <f aca="false">IF(R5117="","",ROUND(R5117*(1-Premissas!$B$4),4))</f>
        <v/>
      </c>
      <c r="P5117" s="22"/>
      <c r="Q5117" s="22"/>
      <c r="R5117" s="23"/>
      <c r="S5117" s="24"/>
      <c r="T5117" s="24"/>
      <c r="U5117" s="25"/>
      <c r="V5117" s="19" t="str">
        <f aca="false">IF(COUNT(N5117:Q5117)=0,"",MIN(N5117:Q5117))</f>
        <v/>
      </c>
      <c r="W5117" s="16" t="str">
        <f aca="false">IF(V5117="","",INDEX($N$4:$Q$4,MATCH(V5117,N5117:Q5117,0)))</f>
        <v/>
      </c>
      <c r="X5117" s="19" t="str">
        <f aca="false">IF(COUNT(N5117:Q5117)&lt;2,"",SMALL(N5117:Q5117,2))</f>
        <v/>
      </c>
      <c r="Y5117" s="26" t="str">
        <f aca="false">IF(OR(V5117="",M5117=0),"",V5117/M5117-1)</f>
        <v/>
      </c>
      <c r="Z5117" s="26" t="str">
        <f aca="false">IF(OR(V5117="",L5117=""),"",V5117/(L5117*E5117)-1)</f>
        <v/>
      </c>
      <c r="AA5117" s="16" t="str">
        <f aca="false">IF(V5117="","SEM OFERTA",IF(OR(Y5117&gt;Premissas!$B$11,Y5117&lt;Premissas!$B$12),"VERIFICAR - UNIDADE/EMBALAGEM",IF(Y5117&gt;Premissas!$B$6,"NÃO COMPRAR - REAJUSTE &gt;5%","COMPRAR")))</f>
        <v>SEM OFERTA</v>
      </c>
      <c r="AB5117" s="18" t="str">
        <f aca="false">IF(W5117="DIMEC",S5117,IF(W5117="MEDCENTRO",U5117,""))</f>
        <v/>
      </c>
      <c r="AC5117" s="18" t="n">
        <f aca="false">IF(AA5117&lt;&gt;"COMPRAR",0,IF(AB5117="",I5117,MIN(I5117,AB5117)))</f>
        <v>0</v>
      </c>
      <c r="AD5117" s="19" t="n">
        <f aca="false">IF(AC5117&gt;0,AC5117*V5117,0)</f>
        <v>0</v>
      </c>
      <c r="AE5117" s="19" t="n">
        <f aca="false">IF(AC5117&gt;0,(M5117-V5117)*AC5117,0)</f>
        <v>0</v>
      </c>
      <c r="AF5117" s="16" t="str">
        <f aca="false">IF(AA5117&lt;&gt;"COMPRAR","",IF(AB5117="",IF(X5117="","",IF(X5117-V5117&lt;0.01,"EMPATE TÉCNICO","")),IF(AB5117&lt;I5117,"ESTOQUE INSUFICIENTE",IF(X5117="","",IF(X5117-V5117&lt;0.01,"EMPATE TÉCNICO","")))))</f>
        <v/>
      </c>
      <c r="AG5117" s="16" t="s">
        <v>93</v>
      </c>
      <c r="AH5117" s="16" t="s">
        <v>15753</v>
      </c>
    </row>
    <row r="5118" customFormat="false" ht="15" hidden="false" customHeight="false" outlineLevel="0" collapsed="false">
      <c r="A5118" s="16" t="s">
        <v>15821</v>
      </c>
      <c r="B5118" s="17" t="s">
        <v>15822</v>
      </c>
      <c r="C5118" s="16" t="s">
        <v>15823</v>
      </c>
      <c r="D5118" s="16" t="s">
        <v>7400</v>
      </c>
      <c r="E5118" s="18" t="n">
        <v>1</v>
      </c>
      <c r="F5118" s="16" t="s">
        <v>43</v>
      </c>
      <c r="G5118" s="18" t="n">
        <v>4</v>
      </c>
      <c r="H5118" s="16" t="n">
        <v>2</v>
      </c>
      <c r="I5118" s="18" t="n">
        <v>2</v>
      </c>
      <c r="J5118" s="19" t="n">
        <v>3.65</v>
      </c>
      <c r="K5118" s="19" t="n">
        <v>3.65</v>
      </c>
      <c r="L5118" s="19" t="n">
        <v>3.65</v>
      </c>
      <c r="M5118" s="19" t="n">
        <f aca="false">IF(J5118&gt;0,J5118,K5118)*E5118</f>
        <v>3.65</v>
      </c>
      <c r="N5118" s="20"/>
      <c r="O5118" s="21" t="str">
        <f aca="false">IF(R5118="","",ROUND(R5118*(1-Premissas!$B$4),4))</f>
        <v/>
      </c>
      <c r="P5118" s="22"/>
      <c r="Q5118" s="22"/>
      <c r="R5118" s="23"/>
      <c r="S5118" s="24"/>
      <c r="T5118" s="24"/>
      <c r="U5118" s="25"/>
      <c r="V5118" s="19" t="str">
        <f aca="false">IF(COUNT(N5118:Q5118)=0,"",MIN(N5118:Q5118))</f>
        <v/>
      </c>
      <c r="W5118" s="16" t="str">
        <f aca="false">IF(V5118="","",INDEX($N$4:$Q$4,MATCH(V5118,N5118:Q5118,0)))</f>
        <v/>
      </c>
      <c r="X5118" s="19" t="str">
        <f aca="false">IF(COUNT(N5118:Q5118)&lt;2,"",SMALL(N5118:Q5118,2))</f>
        <v/>
      </c>
      <c r="Y5118" s="26" t="str">
        <f aca="false">IF(OR(V5118="",M5118=0),"",V5118/M5118-1)</f>
        <v/>
      </c>
      <c r="Z5118" s="26" t="str">
        <f aca="false">IF(OR(V5118="",L5118=""),"",V5118/(L5118*E5118)-1)</f>
        <v/>
      </c>
      <c r="AA5118" s="16" t="str">
        <f aca="false">IF(V5118="","SEM OFERTA",IF(OR(Y5118&gt;Premissas!$B$11,Y5118&lt;Premissas!$B$12),"VERIFICAR - UNIDADE/EMBALAGEM",IF(Y5118&gt;Premissas!$B$6,"NÃO COMPRAR - REAJUSTE &gt;5%","COMPRAR")))</f>
        <v>SEM OFERTA</v>
      </c>
      <c r="AB5118" s="18" t="str">
        <f aca="false">IF(W5118="DIMEC",S5118,IF(W5118="MEDCENTRO",U5118,""))</f>
        <v/>
      </c>
      <c r="AC5118" s="18" t="n">
        <f aca="false">IF(AA5118&lt;&gt;"COMPRAR",0,IF(AB5118="",I5118,MIN(I5118,AB5118)))</f>
        <v>0</v>
      </c>
      <c r="AD5118" s="19" t="n">
        <f aca="false">IF(AC5118&gt;0,AC5118*V5118,0)</f>
        <v>0</v>
      </c>
      <c r="AE5118" s="19" t="n">
        <f aca="false">IF(AC5118&gt;0,(M5118-V5118)*AC5118,0)</f>
        <v>0</v>
      </c>
      <c r="AF5118" s="16" t="str">
        <f aca="false">IF(AA5118&lt;&gt;"COMPRAR","",IF(AB5118="",IF(X5118="","",IF(X5118-V5118&lt;0.01,"EMPATE TÉCNICO","")),IF(AB5118&lt;I5118,"ESTOQUE INSUFICIENTE",IF(X5118="","",IF(X5118-V5118&lt;0.01,"EMPATE TÉCNICO","")))))</f>
        <v/>
      </c>
      <c r="AG5118" s="16" t="s">
        <v>93</v>
      </c>
      <c r="AH5118" s="16" t="s">
        <v>15753</v>
      </c>
    </row>
    <row r="5119" customFormat="false" ht="15" hidden="false" customHeight="false" outlineLevel="0" collapsed="false">
      <c r="A5119" s="16" t="s">
        <v>15824</v>
      </c>
      <c r="B5119" s="17" t="s">
        <v>15825</v>
      </c>
      <c r="C5119" s="16" t="s">
        <v>15826</v>
      </c>
      <c r="D5119" s="16" t="s">
        <v>3882</v>
      </c>
      <c r="E5119" s="18" t="n">
        <v>1</v>
      </c>
      <c r="F5119" s="16" t="s">
        <v>43</v>
      </c>
      <c r="G5119" s="18" t="n">
        <v>0</v>
      </c>
      <c r="H5119" s="16" t="n">
        <v>0.1</v>
      </c>
      <c r="I5119" s="18" t="n">
        <v>1</v>
      </c>
      <c r="J5119" s="19" t="n">
        <v>9.29</v>
      </c>
      <c r="K5119" s="19" t="n">
        <v>9.29</v>
      </c>
      <c r="L5119" s="19" t="n">
        <v>9.29</v>
      </c>
      <c r="M5119" s="19" t="n">
        <f aca="false">IF(J5119&gt;0,J5119,K5119)*E5119</f>
        <v>9.29</v>
      </c>
      <c r="N5119" s="20"/>
      <c r="O5119" s="21" t="str">
        <f aca="false">IF(R5119="","",ROUND(R5119*(1-Premissas!$B$4),4))</f>
        <v/>
      </c>
      <c r="P5119" s="22"/>
      <c r="Q5119" s="22"/>
      <c r="R5119" s="23"/>
      <c r="S5119" s="24"/>
      <c r="T5119" s="24"/>
      <c r="U5119" s="25"/>
      <c r="V5119" s="19" t="str">
        <f aca="false">IF(COUNT(N5119:Q5119)=0,"",MIN(N5119:Q5119))</f>
        <v/>
      </c>
      <c r="W5119" s="16" t="str">
        <f aca="false">IF(V5119="","",INDEX($N$4:$Q$4,MATCH(V5119,N5119:Q5119,0)))</f>
        <v/>
      </c>
      <c r="X5119" s="19" t="str">
        <f aca="false">IF(COUNT(N5119:Q5119)&lt;2,"",SMALL(N5119:Q5119,2))</f>
        <v/>
      </c>
      <c r="Y5119" s="26" t="str">
        <f aca="false">IF(OR(V5119="",M5119=0),"",V5119/M5119-1)</f>
        <v/>
      </c>
      <c r="Z5119" s="26" t="str">
        <f aca="false">IF(OR(V5119="",L5119=""),"",V5119/(L5119*E5119)-1)</f>
        <v/>
      </c>
      <c r="AA5119" s="16" t="str">
        <f aca="false">IF(V5119="","SEM OFERTA",IF(OR(Y5119&gt;Premissas!$B$11,Y5119&lt;Premissas!$B$12),"VERIFICAR - UNIDADE/EMBALAGEM",IF(Y5119&gt;Premissas!$B$6,"NÃO COMPRAR - REAJUSTE &gt;5%","COMPRAR")))</f>
        <v>SEM OFERTA</v>
      </c>
      <c r="AB5119" s="18" t="str">
        <f aca="false">IF(W5119="DIMEC",S5119,IF(W5119="MEDCENTRO",U5119,""))</f>
        <v/>
      </c>
      <c r="AC5119" s="18" t="n">
        <f aca="false">IF(AA5119&lt;&gt;"COMPRAR",0,IF(AB5119="",I5119,MIN(I5119,AB5119)))</f>
        <v>0</v>
      </c>
      <c r="AD5119" s="19" t="n">
        <f aca="false">IF(AC5119&gt;0,AC5119*V5119,0)</f>
        <v>0</v>
      </c>
      <c r="AE5119" s="19" t="n">
        <f aca="false">IF(AC5119&gt;0,(M5119-V5119)*AC5119,0)</f>
        <v>0</v>
      </c>
      <c r="AF5119" s="16" t="str">
        <f aca="false">IF(AA5119&lt;&gt;"COMPRAR","",IF(AB5119="",IF(X5119="","",IF(X5119-V5119&lt;0.01,"EMPATE TÉCNICO","")),IF(AB5119&lt;I5119,"ESTOQUE INSUFICIENTE",IF(X5119="","",IF(X5119-V5119&lt;0.01,"EMPATE TÉCNICO","")))))</f>
        <v/>
      </c>
      <c r="AG5119" s="16" t="s">
        <v>1838</v>
      </c>
      <c r="AH5119" s="16" t="s">
        <v>15753</v>
      </c>
    </row>
    <row r="5120" customFormat="false" ht="15" hidden="false" customHeight="false" outlineLevel="0" collapsed="false">
      <c r="A5120" s="16" t="s">
        <v>15827</v>
      </c>
      <c r="B5120" s="17" t="s">
        <v>15828</v>
      </c>
      <c r="C5120" s="16" t="s">
        <v>15829</v>
      </c>
      <c r="D5120" s="16" t="s">
        <v>12684</v>
      </c>
      <c r="E5120" s="18" t="n">
        <v>1</v>
      </c>
      <c r="F5120" s="16" t="s">
        <v>42</v>
      </c>
      <c r="G5120" s="18" t="n">
        <v>4</v>
      </c>
      <c r="H5120" s="16" t="n">
        <v>6.4</v>
      </c>
      <c r="I5120" s="18" t="n">
        <v>13</v>
      </c>
      <c r="J5120" s="19" t="n">
        <v>5.44</v>
      </c>
      <c r="K5120" s="19" t="n">
        <v>5.44</v>
      </c>
      <c r="L5120" s="19" t="n">
        <v>5.44</v>
      </c>
      <c r="M5120" s="19" t="n">
        <f aca="false">IF(J5120&gt;0,J5120,K5120)*E5120</f>
        <v>5.44</v>
      </c>
      <c r="N5120" s="20"/>
      <c r="O5120" s="21" t="str">
        <f aca="false">IF(R5120="","",ROUND(R5120*(1-Premissas!$B$4),4))</f>
        <v/>
      </c>
      <c r="P5120" s="22"/>
      <c r="Q5120" s="22"/>
      <c r="R5120" s="23"/>
      <c r="S5120" s="24"/>
      <c r="T5120" s="24"/>
      <c r="U5120" s="25"/>
      <c r="V5120" s="19" t="str">
        <f aca="false">IF(COUNT(N5120:Q5120)=0,"",MIN(N5120:Q5120))</f>
        <v/>
      </c>
      <c r="W5120" s="16" t="str">
        <f aca="false">IF(V5120="","",INDEX($N$4:$Q$4,MATCH(V5120,N5120:Q5120,0)))</f>
        <v/>
      </c>
      <c r="X5120" s="19" t="str">
        <f aca="false">IF(COUNT(N5120:Q5120)&lt;2,"",SMALL(N5120:Q5120,2))</f>
        <v/>
      </c>
      <c r="Y5120" s="26" t="str">
        <f aca="false">IF(OR(V5120="",M5120=0),"",V5120/M5120-1)</f>
        <v/>
      </c>
      <c r="Z5120" s="26" t="str">
        <f aca="false">IF(OR(V5120="",L5120=""),"",V5120/(L5120*E5120)-1)</f>
        <v/>
      </c>
      <c r="AA5120" s="16" t="str">
        <f aca="false">IF(V5120="","SEM OFERTA",IF(OR(Y5120&gt;Premissas!$B$11,Y5120&lt;Premissas!$B$12),"VERIFICAR - UNIDADE/EMBALAGEM",IF(Y5120&gt;Premissas!$B$6,"NÃO COMPRAR - REAJUSTE &gt;5%","COMPRAR")))</f>
        <v>SEM OFERTA</v>
      </c>
      <c r="AB5120" s="18" t="str">
        <f aca="false">IF(W5120="DIMEC",S5120,IF(W5120="MEDCENTRO",U5120,""))</f>
        <v/>
      </c>
      <c r="AC5120" s="18" t="n">
        <f aca="false">IF(AA5120&lt;&gt;"COMPRAR",0,IF(AB5120="",I5120,MIN(I5120,AB5120)))</f>
        <v>0</v>
      </c>
      <c r="AD5120" s="19" t="n">
        <f aca="false">IF(AC5120&gt;0,AC5120*V5120,0)</f>
        <v>0</v>
      </c>
      <c r="AE5120" s="19" t="n">
        <f aca="false">IF(AC5120&gt;0,(M5120-V5120)*AC5120,0)</f>
        <v>0</v>
      </c>
      <c r="AF5120" s="16" t="str">
        <f aca="false">IF(AA5120&lt;&gt;"COMPRAR","",IF(AB5120="",IF(X5120="","",IF(X5120-V5120&lt;0.01,"EMPATE TÉCNICO","")),IF(AB5120&lt;I5120,"ESTOQUE INSUFICIENTE",IF(X5120="","",IF(X5120-V5120&lt;0.01,"EMPATE TÉCNICO","")))))</f>
        <v/>
      </c>
      <c r="AG5120" s="16" t="s">
        <v>328</v>
      </c>
      <c r="AH5120" s="16" t="s">
        <v>15753</v>
      </c>
    </row>
    <row r="5121" customFormat="false" ht="15" hidden="false" customHeight="false" outlineLevel="0" collapsed="false">
      <c r="A5121" s="16" t="s">
        <v>15830</v>
      </c>
      <c r="B5121" s="17" t="s">
        <v>15831</v>
      </c>
      <c r="C5121" s="16" t="s">
        <v>15832</v>
      </c>
      <c r="D5121" s="16" t="s">
        <v>1886</v>
      </c>
      <c r="E5121" s="18" t="n">
        <v>1</v>
      </c>
      <c r="F5121" s="16" t="s">
        <v>41</v>
      </c>
      <c r="G5121" s="18" t="n">
        <v>56</v>
      </c>
      <c r="H5121" s="16" t="n">
        <v>26.4</v>
      </c>
      <c r="I5121" s="18" t="n">
        <v>12</v>
      </c>
      <c r="J5121" s="19" t="n">
        <v>4.96</v>
      </c>
      <c r="K5121" s="19" t="n">
        <v>4.96</v>
      </c>
      <c r="L5121" s="19" t="n">
        <v>4.96</v>
      </c>
      <c r="M5121" s="19" t="n">
        <f aca="false">IF(J5121&gt;0,J5121,K5121)*E5121</f>
        <v>4.96</v>
      </c>
      <c r="N5121" s="20"/>
      <c r="O5121" s="21" t="str">
        <f aca="false">IF(R5121="","",ROUND(R5121*(1-Premissas!$B$4),4))</f>
        <v/>
      </c>
      <c r="P5121" s="22"/>
      <c r="Q5121" s="22"/>
      <c r="R5121" s="23"/>
      <c r="S5121" s="24"/>
      <c r="T5121" s="24"/>
      <c r="U5121" s="25"/>
      <c r="V5121" s="19" t="str">
        <f aca="false">IF(COUNT(N5121:Q5121)=0,"",MIN(N5121:Q5121))</f>
        <v/>
      </c>
      <c r="W5121" s="16" t="str">
        <f aca="false">IF(V5121="","",INDEX($N$4:$Q$4,MATCH(V5121,N5121:Q5121,0)))</f>
        <v/>
      </c>
      <c r="X5121" s="19" t="str">
        <f aca="false">IF(COUNT(N5121:Q5121)&lt;2,"",SMALL(N5121:Q5121,2))</f>
        <v/>
      </c>
      <c r="Y5121" s="26" t="str">
        <f aca="false">IF(OR(V5121="",M5121=0),"",V5121/M5121-1)</f>
        <v/>
      </c>
      <c r="Z5121" s="26" t="str">
        <f aca="false">IF(OR(V5121="",L5121=""),"",V5121/(L5121*E5121)-1)</f>
        <v/>
      </c>
      <c r="AA5121" s="16" t="str">
        <f aca="false">IF(V5121="","SEM OFERTA",IF(OR(Y5121&gt;Premissas!$B$11,Y5121&lt;Premissas!$B$12),"VERIFICAR - UNIDADE/EMBALAGEM",IF(Y5121&gt;Premissas!$B$6,"NÃO COMPRAR - REAJUSTE &gt;5%","COMPRAR")))</f>
        <v>SEM OFERTA</v>
      </c>
      <c r="AB5121" s="18" t="str">
        <f aca="false">IF(W5121="DIMEC",S5121,IF(W5121="MEDCENTRO",U5121,""))</f>
        <v/>
      </c>
      <c r="AC5121" s="18" t="n">
        <f aca="false">IF(AA5121&lt;&gt;"COMPRAR",0,IF(AB5121="",I5121,MIN(I5121,AB5121)))</f>
        <v>0</v>
      </c>
      <c r="AD5121" s="19" t="n">
        <f aca="false">IF(AC5121&gt;0,AC5121*V5121,0)</f>
        <v>0</v>
      </c>
      <c r="AE5121" s="19" t="n">
        <f aca="false">IF(AC5121&gt;0,(M5121-V5121)*AC5121,0)</f>
        <v>0</v>
      </c>
      <c r="AF5121" s="16" t="str">
        <f aca="false">IF(AA5121&lt;&gt;"COMPRAR","",IF(AB5121="",IF(X5121="","",IF(X5121-V5121&lt;0.01,"EMPATE TÉCNICO","")),IF(AB5121&lt;I5121,"ESTOQUE INSUFICIENTE",IF(X5121="","",IF(X5121-V5121&lt;0.01,"EMPATE TÉCNICO","")))))</f>
        <v/>
      </c>
      <c r="AG5121" s="16" t="s">
        <v>763</v>
      </c>
      <c r="AH5121" s="16" t="s">
        <v>2106</v>
      </c>
    </row>
    <row r="5122" customFormat="false" ht="15" hidden="false" customHeight="false" outlineLevel="0" collapsed="false">
      <c r="A5122" s="16" t="s">
        <v>15833</v>
      </c>
      <c r="B5122" s="17" t="s">
        <v>15834</v>
      </c>
      <c r="C5122" s="16" t="s">
        <v>15835</v>
      </c>
      <c r="D5122" s="16" t="s">
        <v>1886</v>
      </c>
      <c r="E5122" s="18" t="n">
        <v>1</v>
      </c>
      <c r="F5122" s="16" t="s">
        <v>41</v>
      </c>
      <c r="G5122" s="18" t="n">
        <v>34</v>
      </c>
      <c r="H5122" s="16" t="n">
        <v>19.2</v>
      </c>
      <c r="I5122" s="18" t="n">
        <v>16</v>
      </c>
      <c r="J5122" s="19" t="n">
        <v>3.99</v>
      </c>
      <c r="K5122" s="19" t="n">
        <v>3.99</v>
      </c>
      <c r="L5122" s="19" t="n">
        <v>3.99</v>
      </c>
      <c r="M5122" s="19" t="n">
        <f aca="false">IF(J5122&gt;0,J5122,K5122)*E5122</f>
        <v>3.99</v>
      </c>
      <c r="N5122" s="20"/>
      <c r="O5122" s="21" t="str">
        <f aca="false">IF(R5122="","",ROUND(R5122*(1-Premissas!$B$4),4))</f>
        <v/>
      </c>
      <c r="P5122" s="22"/>
      <c r="Q5122" s="22"/>
      <c r="R5122" s="23"/>
      <c r="S5122" s="24"/>
      <c r="T5122" s="24"/>
      <c r="U5122" s="25"/>
      <c r="V5122" s="19" t="str">
        <f aca="false">IF(COUNT(N5122:Q5122)=0,"",MIN(N5122:Q5122))</f>
        <v/>
      </c>
      <c r="W5122" s="16" t="str">
        <f aca="false">IF(V5122="","",INDEX($N$4:$Q$4,MATCH(V5122,N5122:Q5122,0)))</f>
        <v/>
      </c>
      <c r="X5122" s="19" t="str">
        <f aca="false">IF(COUNT(N5122:Q5122)&lt;2,"",SMALL(N5122:Q5122,2))</f>
        <v/>
      </c>
      <c r="Y5122" s="26" t="str">
        <f aca="false">IF(OR(V5122="",M5122=0),"",V5122/M5122-1)</f>
        <v/>
      </c>
      <c r="Z5122" s="26" t="str">
        <f aca="false">IF(OR(V5122="",L5122=""),"",V5122/(L5122*E5122)-1)</f>
        <v/>
      </c>
      <c r="AA5122" s="16" t="str">
        <f aca="false">IF(V5122="","SEM OFERTA",IF(OR(Y5122&gt;Premissas!$B$11,Y5122&lt;Premissas!$B$12),"VERIFICAR - UNIDADE/EMBALAGEM",IF(Y5122&gt;Premissas!$B$6,"NÃO COMPRAR - REAJUSTE &gt;5%","COMPRAR")))</f>
        <v>SEM OFERTA</v>
      </c>
      <c r="AB5122" s="18" t="str">
        <f aca="false">IF(W5122="DIMEC",S5122,IF(W5122="MEDCENTRO",U5122,""))</f>
        <v/>
      </c>
      <c r="AC5122" s="18" t="n">
        <f aca="false">IF(AA5122&lt;&gt;"COMPRAR",0,IF(AB5122="",I5122,MIN(I5122,AB5122)))</f>
        <v>0</v>
      </c>
      <c r="AD5122" s="19" t="n">
        <f aca="false">IF(AC5122&gt;0,AC5122*V5122,0)</f>
        <v>0</v>
      </c>
      <c r="AE5122" s="19" t="n">
        <f aca="false">IF(AC5122&gt;0,(M5122-V5122)*AC5122,0)</f>
        <v>0</v>
      </c>
      <c r="AF5122" s="16" t="str">
        <f aca="false">IF(AA5122&lt;&gt;"COMPRAR","",IF(AB5122="",IF(X5122="","",IF(X5122-V5122&lt;0.01,"EMPATE TÉCNICO","")),IF(AB5122&lt;I5122,"ESTOQUE INSUFICIENTE",IF(X5122="","",IF(X5122-V5122&lt;0.01,"EMPATE TÉCNICO","")))))</f>
        <v/>
      </c>
      <c r="AG5122" s="16" t="s">
        <v>763</v>
      </c>
      <c r="AH5122" s="16" t="s">
        <v>2106</v>
      </c>
    </row>
    <row r="5123" customFormat="false" ht="15" hidden="false" customHeight="false" outlineLevel="0" collapsed="false">
      <c r="A5123" s="16" t="s">
        <v>15836</v>
      </c>
      <c r="B5123" s="17" t="s">
        <v>15837</v>
      </c>
      <c r="C5123" s="16" t="s">
        <v>15838</v>
      </c>
      <c r="D5123" s="16" t="s">
        <v>1886</v>
      </c>
      <c r="E5123" s="18" t="n">
        <v>1</v>
      </c>
      <c r="F5123" s="16" t="s">
        <v>41</v>
      </c>
      <c r="G5123" s="18" t="n">
        <v>9</v>
      </c>
      <c r="H5123" s="16" t="n">
        <v>3.9</v>
      </c>
      <c r="I5123" s="18" t="n">
        <v>1</v>
      </c>
      <c r="J5123" s="19" t="n">
        <v>11.96</v>
      </c>
      <c r="K5123" s="19" t="n">
        <v>11.96</v>
      </c>
      <c r="L5123" s="19" t="n">
        <v>11.96</v>
      </c>
      <c r="M5123" s="19" t="n">
        <f aca="false">IF(J5123&gt;0,J5123,K5123)*E5123</f>
        <v>11.96</v>
      </c>
      <c r="N5123" s="20"/>
      <c r="O5123" s="21" t="str">
        <f aca="false">IF(R5123="","",ROUND(R5123*(1-Premissas!$B$4),4))</f>
        <v/>
      </c>
      <c r="P5123" s="22"/>
      <c r="Q5123" s="22"/>
      <c r="R5123" s="23"/>
      <c r="S5123" s="24"/>
      <c r="T5123" s="24"/>
      <c r="U5123" s="25"/>
      <c r="V5123" s="19" t="str">
        <f aca="false">IF(COUNT(N5123:Q5123)=0,"",MIN(N5123:Q5123))</f>
        <v/>
      </c>
      <c r="W5123" s="16" t="str">
        <f aca="false">IF(V5123="","",INDEX($N$4:$Q$4,MATCH(V5123,N5123:Q5123,0)))</f>
        <v/>
      </c>
      <c r="X5123" s="19" t="str">
        <f aca="false">IF(COUNT(N5123:Q5123)&lt;2,"",SMALL(N5123:Q5123,2))</f>
        <v/>
      </c>
      <c r="Y5123" s="26" t="str">
        <f aca="false">IF(OR(V5123="",M5123=0),"",V5123/M5123-1)</f>
        <v/>
      </c>
      <c r="Z5123" s="26" t="str">
        <f aca="false">IF(OR(V5123="",L5123=""),"",V5123/(L5123*E5123)-1)</f>
        <v/>
      </c>
      <c r="AA5123" s="16" t="str">
        <f aca="false">IF(V5123="","SEM OFERTA",IF(OR(Y5123&gt;Premissas!$B$11,Y5123&lt;Premissas!$B$12),"VERIFICAR - UNIDADE/EMBALAGEM",IF(Y5123&gt;Premissas!$B$6,"NÃO COMPRAR - REAJUSTE &gt;5%","COMPRAR")))</f>
        <v>SEM OFERTA</v>
      </c>
      <c r="AB5123" s="18" t="str">
        <f aca="false">IF(W5123="DIMEC",S5123,IF(W5123="MEDCENTRO",U5123,""))</f>
        <v/>
      </c>
      <c r="AC5123" s="18" t="n">
        <f aca="false">IF(AA5123&lt;&gt;"COMPRAR",0,IF(AB5123="",I5123,MIN(I5123,AB5123)))</f>
        <v>0</v>
      </c>
      <c r="AD5123" s="19" t="n">
        <f aca="false">IF(AC5123&gt;0,AC5123*V5123,0)</f>
        <v>0</v>
      </c>
      <c r="AE5123" s="19" t="n">
        <f aca="false">IF(AC5123&gt;0,(M5123-V5123)*AC5123,0)</f>
        <v>0</v>
      </c>
      <c r="AF5123" s="16" t="str">
        <f aca="false">IF(AA5123&lt;&gt;"COMPRAR","",IF(AB5123="",IF(X5123="","",IF(X5123-V5123&lt;0.01,"EMPATE TÉCNICO","")),IF(AB5123&lt;I5123,"ESTOQUE INSUFICIENTE",IF(X5123="","",IF(X5123-V5123&lt;0.01,"EMPATE TÉCNICO","")))))</f>
        <v/>
      </c>
      <c r="AG5123" s="16" t="s">
        <v>763</v>
      </c>
      <c r="AH5123" s="16" t="s">
        <v>2106</v>
      </c>
    </row>
    <row r="5124" customFormat="false" ht="15" hidden="false" customHeight="false" outlineLevel="0" collapsed="false">
      <c r="A5124" s="16" t="s">
        <v>15839</v>
      </c>
      <c r="B5124" s="17" t="s">
        <v>15840</v>
      </c>
      <c r="C5124" s="16" t="s">
        <v>15841</v>
      </c>
      <c r="D5124" s="16" t="s">
        <v>1055</v>
      </c>
      <c r="E5124" s="18" t="n">
        <v>1</v>
      </c>
      <c r="F5124" s="16" t="s">
        <v>42</v>
      </c>
      <c r="G5124" s="18" t="n">
        <v>0</v>
      </c>
      <c r="H5124" s="16" t="n">
        <v>1</v>
      </c>
      <c r="I5124" s="18" t="n">
        <v>3</v>
      </c>
      <c r="J5124" s="19" t="n">
        <v>12.35</v>
      </c>
      <c r="K5124" s="19" t="n">
        <v>12.35</v>
      </c>
      <c r="L5124" s="19" t="n">
        <v>12.35</v>
      </c>
      <c r="M5124" s="19" t="n">
        <f aca="false">IF(J5124&gt;0,J5124,K5124)*E5124</f>
        <v>12.35</v>
      </c>
      <c r="N5124" s="20"/>
      <c r="O5124" s="21" t="str">
        <f aca="false">IF(R5124="","",ROUND(R5124*(1-Premissas!$B$4),4))</f>
        <v/>
      </c>
      <c r="P5124" s="22"/>
      <c r="Q5124" s="22"/>
      <c r="R5124" s="23"/>
      <c r="S5124" s="24"/>
      <c r="T5124" s="24"/>
      <c r="U5124" s="25"/>
      <c r="V5124" s="19" t="str">
        <f aca="false">IF(COUNT(N5124:Q5124)=0,"",MIN(N5124:Q5124))</f>
        <v/>
      </c>
      <c r="W5124" s="16" t="str">
        <f aca="false">IF(V5124="","",INDEX($N$4:$Q$4,MATCH(V5124,N5124:Q5124,0)))</f>
        <v/>
      </c>
      <c r="X5124" s="19" t="str">
        <f aca="false">IF(COUNT(N5124:Q5124)&lt;2,"",SMALL(N5124:Q5124,2))</f>
        <v/>
      </c>
      <c r="Y5124" s="26" t="str">
        <f aca="false">IF(OR(V5124="",M5124=0),"",V5124/M5124-1)</f>
        <v/>
      </c>
      <c r="Z5124" s="26" t="str">
        <f aca="false">IF(OR(V5124="",L5124=""),"",V5124/(L5124*E5124)-1)</f>
        <v/>
      </c>
      <c r="AA5124" s="16" t="str">
        <f aca="false">IF(V5124="","SEM OFERTA",IF(OR(Y5124&gt;Premissas!$B$11,Y5124&lt;Premissas!$B$12),"VERIFICAR - UNIDADE/EMBALAGEM",IF(Y5124&gt;Premissas!$B$6,"NÃO COMPRAR - REAJUSTE &gt;5%","COMPRAR")))</f>
        <v>SEM OFERTA</v>
      </c>
      <c r="AB5124" s="18" t="str">
        <f aca="false">IF(W5124="DIMEC",S5124,IF(W5124="MEDCENTRO",U5124,""))</f>
        <v/>
      </c>
      <c r="AC5124" s="18" t="n">
        <f aca="false">IF(AA5124&lt;&gt;"COMPRAR",0,IF(AB5124="",I5124,MIN(I5124,AB5124)))</f>
        <v>0</v>
      </c>
      <c r="AD5124" s="19" t="n">
        <f aca="false">IF(AC5124&gt;0,AC5124*V5124,0)</f>
        <v>0</v>
      </c>
      <c r="AE5124" s="19" t="n">
        <f aca="false">IF(AC5124&gt;0,(M5124-V5124)*AC5124,0)</f>
        <v>0</v>
      </c>
      <c r="AF5124" s="16" t="str">
        <f aca="false">IF(AA5124&lt;&gt;"COMPRAR","",IF(AB5124="",IF(X5124="","",IF(X5124-V5124&lt;0.01,"EMPATE TÉCNICO","")),IF(AB5124&lt;I5124,"ESTOQUE INSUFICIENTE",IF(X5124="","",IF(X5124-V5124&lt;0.01,"EMPATE TÉCNICO","")))))</f>
        <v/>
      </c>
      <c r="AG5124" s="16" t="s">
        <v>304</v>
      </c>
      <c r="AH5124" s="16" t="s">
        <v>2106</v>
      </c>
    </row>
    <row r="5125" customFormat="false" ht="15" hidden="false" customHeight="false" outlineLevel="0" collapsed="false">
      <c r="A5125" s="16" t="s">
        <v>15842</v>
      </c>
      <c r="B5125" s="17" t="s">
        <v>15843</v>
      </c>
      <c r="C5125" s="16" t="s">
        <v>2135</v>
      </c>
      <c r="D5125" s="16" t="s">
        <v>1217</v>
      </c>
      <c r="E5125" s="18" t="n">
        <v>1</v>
      </c>
      <c r="F5125" s="16" t="s">
        <v>43</v>
      </c>
      <c r="G5125" s="18" t="n">
        <v>0</v>
      </c>
      <c r="H5125" s="16" t="n">
        <v>1.8</v>
      </c>
      <c r="I5125" s="18" t="n">
        <v>5</v>
      </c>
      <c r="J5125" s="19" t="n">
        <v>2.22</v>
      </c>
      <c r="K5125" s="19" t="n">
        <v>2.22</v>
      </c>
      <c r="L5125" s="19" t="n">
        <v>2.22</v>
      </c>
      <c r="M5125" s="19" t="n">
        <f aca="false">IF(J5125&gt;0,J5125,K5125)*E5125</f>
        <v>2.22</v>
      </c>
      <c r="N5125" s="20"/>
      <c r="O5125" s="21" t="str">
        <f aca="false">IF(R5125="","",ROUND(R5125*(1-Premissas!$B$4),4))</f>
        <v/>
      </c>
      <c r="P5125" s="22"/>
      <c r="Q5125" s="22"/>
      <c r="R5125" s="23"/>
      <c r="S5125" s="24"/>
      <c r="T5125" s="24"/>
      <c r="U5125" s="25"/>
      <c r="V5125" s="19" t="str">
        <f aca="false">IF(COUNT(N5125:Q5125)=0,"",MIN(N5125:Q5125))</f>
        <v/>
      </c>
      <c r="W5125" s="16" t="str">
        <f aca="false">IF(V5125="","",INDEX($N$4:$Q$4,MATCH(V5125,N5125:Q5125,0)))</f>
        <v/>
      </c>
      <c r="X5125" s="19" t="str">
        <f aca="false">IF(COUNT(N5125:Q5125)&lt;2,"",SMALL(N5125:Q5125,2))</f>
        <v/>
      </c>
      <c r="Y5125" s="26" t="str">
        <f aca="false">IF(OR(V5125="",M5125=0),"",V5125/M5125-1)</f>
        <v/>
      </c>
      <c r="Z5125" s="26" t="str">
        <f aca="false">IF(OR(V5125="",L5125=""),"",V5125/(L5125*E5125)-1)</f>
        <v/>
      </c>
      <c r="AA5125" s="16" t="str">
        <f aca="false">IF(V5125="","SEM OFERTA",IF(OR(Y5125&gt;Premissas!$B$11,Y5125&lt;Premissas!$B$12),"VERIFICAR - UNIDADE/EMBALAGEM",IF(Y5125&gt;Premissas!$B$6,"NÃO COMPRAR - REAJUSTE &gt;5%","COMPRAR")))</f>
        <v>SEM OFERTA</v>
      </c>
      <c r="AB5125" s="18" t="str">
        <f aca="false">IF(W5125="DIMEC",S5125,IF(W5125="MEDCENTRO",U5125,""))</f>
        <v/>
      </c>
      <c r="AC5125" s="18" t="n">
        <f aca="false">IF(AA5125&lt;&gt;"COMPRAR",0,IF(AB5125="",I5125,MIN(I5125,AB5125)))</f>
        <v>0</v>
      </c>
      <c r="AD5125" s="19" t="n">
        <f aca="false">IF(AC5125&gt;0,AC5125*V5125,0)</f>
        <v>0</v>
      </c>
      <c r="AE5125" s="19" t="n">
        <f aca="false">IF(AC5125&gt;0,(M5125-V5125)*AC5125,0)</f>
        <v>0</v>
      </c>
      <c r="AF5125" s="16" t="str">
        <f aca="false">IF(AA5125&lt;&gt;"COMPRAR","",IF(AB5125="",IF(X5125="","",IF(X5125-V5125&lt;0.01,"EMPATE TÉCNICO","")),IF(AB5125&lt;I5125,"ESTOQUE INSUFICIENTE",IF(X5125="","",IF(X5125-V5125&lt;0.01,"EMPATE TÉCNICO","")))))</f>
        <v/>
      </c>
      <c r="AG5125" s="16" t="s">
        <v>304</v>
      </c>
      <c r="AH5125" s="16" t="s">
        <v>2106</v>
      </c>
    </row>
    <row r="5126" customFormat="false" ht="15" hidden="false" customHeight="false" outlineLevel="0" collapsed="false">
      <c r="A5126" s="16" t="s">
        <v>15844</v>
      </c>
      <c r="B5126" s="17" t="s">
        <v>15845</v>
      </c>
      <c r="C5126" s="16" t="s">
        <v>15846</v>
      </c>
      <c r="D5126" s="16" t="s">
        <v>762</v>
      </c>
      <c r="E5126" s="18" t="n">
        <v>1</v>
      </c>
      <c r="F5126" s="16" t="s">
        <v>43</v>
      </c>
      <c r="G5126" s="18" t="n">
        <v>3</v>
      </c>
      <c r="H5126" s="16" t="n">
        <v>1.4</v>
      </c>
      <c r="I5126" s="18" t="n">
        <v>1</v>
      </c>
      <c r="J5126" s="19" t="n">
        <v>3.49</v>
      </c>
      <c r="K5126" s="19" t="n">
        <v>3.49</v>
      </c>
      <c r="L5126" s="19" t="n">
        <v>3.49</v>
      </c>
      <c r="M5126" s="19" t="n">
        <f aca="false">IF(J5126&gt;0,J5126,K5126)*E5126</f>
        <v>3.49</v>
      </c>
      <c r="N5126" s="20"/>
      <c r="O5126" s="21" t="str">
        <f aca="false">IF(R5126="","",ROUND(R5126*(1-Premissas!$B$4),4))</f>
        <v/>
      </c>
      <c r="P5126" s="22"/>
      <c r="Q5126" s="22"/>
      <c r="R5126" s="23"/>
      <c r="S5126" s="24"/>
      <c r="T5126" s="24"/>
      <c r="U5126" s="25"/>
      <c r="V5126" s="19" t="str">
        <f aca="false">IF(COUNT(N5126:Q5126)=0,"",MIN(N5126:Q5126))</f>
        <v/>
      </c>
      <c r="W5126" s="16" t="str">
        <f aca="false">IF(V5126="","",INDEX($N$4:$Q$4,MATCH(V5126,N5126:Q5126,0)))</f>
        <v/>
      </c>
      <c r="X5126" s="19" t="str">
        <f aca="false">IF(COUNT(N5126:Q5126)&lt;2,"",SMALL(N5126:Q5126,2))</f>
        <v/>
      </c>
      <c r="Y5126" s="26" t="str">
        <f aca="false">IF(OR(V5126="",M5126=0),"",V5126/M5126-1)</f>
        <v/>
      </c>
      <c r="Z5126" s="26" t="str">
        <f aca="false">IF(OR(V5126="",L5126=""),"",V5126/(L5126*E5126)-1)</f>
        <v/>
      </c>
      <c r="AA5126" s="16" t="str">
        <f aca="false">IF(V5126="","SEM OFERTA",IF(OR(Y5126&gt;Premissas!$B$11,Y5126&lt;Premissas!$B$12),"VERIFICAR - UNIDADE/EMBALAGEM",IF(Y5126&gt;Premissas!$B$6,"NÃO COMPRAR - REAJUSTE &gt;5%","COMPRAR")))</f>
        <v>SEM OFERTA</v>
      </c>
      <c r="AB5126" s="18" t="str">
        <f aca="false">IF(W5126="DIMEC",S5126,IF(W5126="MEDCENTRO",U5126,""))</f>
        <v/>
      </c>
      <c r="AC5126" s="18" t="n">
        <f aca="false">IF(AA5126&lt;&gt;"COMPRAR",0,IF(AB5126="",I5126,MIN(I5126,AB5126)))</f>
        <v>0</v>
      </c>
      <c r="AD5126" s="19" t="n">
        <f aca="false">IF(AC5126&gt;0,AC5126*V5126,0)</f>
        <v>0</v>
      </c>
      <c r="AE5126" s="19" t="n">
        <f aca="false">IF(AC5126&gt;0,(M5126-V5126)*AC5126,0)</f>
        <v>0</v>
      </c>
      <c r="AF5126" s="16" t="str">
        <f aca="false">IF(AA5126&lt;&gt;"COMPRAR","",IF(AB5126="",IF(X5126="","",IF(X5126-V5126&lt;0.01,"EMPATE TÉCNICO","")),IF(AB5126&lt;I5126,"ESTOQUE INSUFICIENTE",IF(X5126="","",IF(X5126-V5126&lt;0.01,"EMPATE TÉCNICO","")))))</f>
        <v/>
      </c>
      <c r="AG5126" s="16" t="s">
        <v>763</v>
      </c>
      <c r="AH5126" s="16" t="s">
        <v>2106</v>
      </c>
    </row>
    <row r="5127" customFormat="false" ht="15" hidden="false" customHeight="false" outlineLevel="0" collapsed="false">
      <c r="A5127" s="16" t="s">
        <v>15847</v>
      </c>
      <c r="B5127" s="17" t="s">
        <v>15848</v>
      </c>
      <c r="C5127" s="16" t="s">
        <v>15849</v>
      </c>
      <c r="D5127" s="16" t="s">
        <v>2850</v>
      </c>
      <c r="E5127" s="18" t="n">
        <v>1</v>
      </c>
      <c r="F5127" s="16" t="s">
        <v>43</v>
      </c>
      <c r="G5127" s="18" t="n">
        <v>0</v>
      </c>
      <c r="H5127" s="16" t="n">
        <v>0.1</v>
      </c>
      <c r="I5127" s="18" t="n">
        <v>1</v>
      </c>
      <c r="J5127" s="19" t="n">
        <v>9.39</v>
      </c>
      <c r="K5127" s="19" t="n">
        <v>9.39</v>
      </c>
      <c r="L5127" s="19" t="n">
        <v>9.39</v>
      </c>
      <c r="M5127" s="19" t="n">
        <f aca="false">IF(J5127&gt;0,J5127,K5127)*E5127</f>
        <v>9.39</v>
      </c>
      <c r="N5127" s="20"/>
      <c r="O5127" s="21" t="str">
        <f aca="false">IF(R5127="","",ROUND(R5127*(1-Premissas!$B$4),4))</f>
        <v/>
      </c>
      <c r="P5127" s="22"/>
      <c r="Q5127" s="22"/>
      <c r="R5127" s="23"/>
      <c r="S5127" s="24"/>
      <c r="T5127" s="24"/>
      <c r="U5127" s="25"/>
      <c r="V5127" s="19" t="str">
        <f aca="false">IF(COUNT(N5127:Q5127)=0,"",MIN(N5127:Q5127))</f>
        <v/>
      </c>
      <c r="W5127" s="16" t="str">
        <f aca="false">IF(V5127="","",INDEX($N$4:$Q$4,MATCH(V5127,N5127:Q5127,0)))</f>
        <v/>
      </c>
      <c r="X5127" s="19" t="str">
        <f aca="false">IF(COUNT(N5127:Q5127)&lt;2,"",SMALL(N5127:Q5127,2))</f>
        <v/>
      </c>
      <c r="Y5127" s="26" t="str">
        <f aca="false">IF(OR(V5127="",M5127=0),"",V5127/M5127-1)</f>
        <v/>
      </c>
      <c r="Z5127" s="26" t="str">
        <f aca="false">IF(OR(V5127="",L5127=""),"",V5127/(L5127*E5127)-1)</f>
        <v/>
      </c>
      <c r="AA5127" s="16" t="str">
        <f aca="false">IF(V5127="","SEM OFERTA",IF(OR(Y5127&gt;Premissas!$B$11,Y5127&lt;Premissas!$B$12),"VERIFICAR - UNIDADE/EMBALAGEM",IF(Y5127&gt;Premissas!$B$6,"NÃO COMPRAR - REAJUSTE &gt;5%","COMPRAR")))</f>
        <v>SEM OFERTA</v>
      </c>
      <c r="AB5127" s="18" t="str">
        <f aca="false">IF(W5127="DIMEC",S5127,IF(W5127="MEDCENTRO",U5127,""))</f>
        <v/>
      </c>
      <c r="AC5127" s="18" t="n">
        <f aca="false">IF(AA5127&lt;&gt;"COMPRAR",0,IF(AB5127="",I5127,MIN(I5127,AB5127)))</f>
        <v>0</v>
      </c>
      <c r="AD5127" s="19" t="n">
        <f aca="false">IF(AC5127&gt;0,AC5127*V5127,0)</f>
        <v>0</v>
      </c>
      <c r="AE5127" s="19" t="n">
        <f aca="false">IF(AC5127&gt;0,(M5127-V5127)*AC5127,0)</f>
        <v>0</v>
      </c>
      <c r="AF5127" s="16" t="str">
        <f aca="false">IF(AA5127&lt;&gt;"COMPRAR","",IF(AB5127="",IF(X5127="","",IF(X5127-V5127&lt;0.01,"EMPATE TÉCNICO","")),IF(AB5127&lt;I5127,"ESTOQUE INSUFICIENTE",IF(X5127="","",IF(X5127-V5127&lt;0.01,"EMPATE TÉCNICO","")))))</f>
        <v/>
      </c>
      <c r="AG5127" s="16" t="s">
        <v>139</v>
      </c>
      <c r="AH5127" s="16" t="s">
        <v>2106</v>
      </c>
    </row>
    <row r="5128" customFormat="false" ht="15" hidden="false" customHeight="false" outlineLevel="0" collapsed="false">
      <c r="A5128" s="16" t="s">
        <v>15850</v>
      </c>
      <c r="B5128" s="17" t="s">
        <v>15851</v>
      </c>
      <c r="C5128" s="16" t="s">
        <v>15852</v>
      </c>
      <c r="D5128" s="16" t="s">
        <v>762</v>
      </c>
      <c r="E5128" s="18" t="n">
        <v>12</v>
      </c>
      <c r="F5128" s="16" t="s">
        <v>43</v>
      </c>
      <c r="G5128" s="18" t="n">
        <v>0</v>
      </c>
      <c r="H5128" s="16" t="n">
        <v>2.9</v>
      </c>
      <c r="I5128" s="18" t="n">
        <v>1</v>
      </c>
      <c r="J5128" s="19" t="n">
        <v>7.15</v>
      </c>
      <c r="K5128" s="19" t="n">
        <v>7.15</v>
      </c>
      <c r="L5128" s="19" t="n">
        <v>7.15</v>
      </c>
      <c r="M5128" s="19" t="n">
        <f aca="false">IF(J5128&gt;0,J5128,K5128)*E5128</f>
        <v>85.8</v>
      </c>
      <c r="N5128" s="20"/>
      <c r="O5128" s="21" t="str">
        <f aca="false">IF(R5128="","",ROUND(R5128*(1-Premissas!$B$4),4))</f>
        <v/>
      </c>
      <c r="P5128" s="22"/>
      <c r="Q5128" s="22"/>
      <c r="R5128" s="23"/>
      <c r="S5128" s="24"/>
      <c r="T5128" s="24"/>
      <c r="U5128" s="25"/>
      <c r="V5128" s="19" t="str">
        <f aca="false">IF(COUNT(N5128:Q5128)=0,"",MIN(N5128:Q5128))</f>
        <v/>
      </c>
      <c r="W5128" s="16" t="str">
        <f aca="false">IF(V5128="","",INDEX($N$4:$Q$4,MATCH(V5128,N5128:Q5128,0)))</f>
        <v/>
      </c>
      <c r="X5128" s="19" t="str">
        <f aca="false">IF(COUNT(N5128:Q5128)&lt;2,"",SMALL(N5128:Q5128,2))</f>
        <v/>
      </c>
      <c r="Y5128" s="26" t="str">
        <f aca="false">IF(OR(V5128="",M5128=0),"",V5128/M5128-1)</f>
        <v/>
      </c>
      <c r="Z5128" s="26" t="str">
        <f aca="false">IF(OR(V5128="",L5128=""),"",V5128/(L5128*E5128)-1)</f>
        <v/>
      </c>
      <c r="AA5128" s="16" t="str">
        <f aca="false">IF(V5128="","SEM OFERTA",IF(OR(Y5128&gt;Premissas!$B$11,Y5128&lt;Premissas!$B$12),"VERIFICAR - UNIDADE/EMBALAGEM",IF(Y5128&gt;Premissas!$B$6,"NÃO COMPRAR - REAJUSTE &gt;5%","COMPRAR")))</f>
        <v>SEM OFERTA</v>
      </c>
      <c r="AB5128" s="18" t="str">
        <f aca="false">IF(W5128="DIMEC",S5128,IF(W5128="MEDCENTRO",U5128,""))</f>
        <v/>
      </c>
      <c r="AC5128" s="18" t="n">
        <f aca="false">IF(AA5128&lt;&gt;"COMPRAR",0,IF(AB5128="",I5128,MIN(I5128,AB5128)))</f>
        <v>0</v>
      </c>
      <c r="AD5128" s="19" t="n">
        <f aca="false">IF(AC5128&gt;0,AC5128*V5128,0)</f>
        <v>0</v>
      </c>
      <c r="AE5128" s="19" t="n">
        <f aca="false">IF(AC5128&gt;0,(M5128-V5128)*AC5128,0)</f>
        <v>0</v>
      </c>
      <c r="AF5128" s="16" t="str">
        <f aca="false">IF(AA5128&lt;&gt;"COMPRAR","",IF(AB5128="",IF(X5128="","",IF(X5128-V5128&lt;0.01,"EMPATE TÉCNICO","")),IF(AB5128&lt;I5128,"ESTOQUE INSUFICIENTE",IF(X5128="","",IF(X5128-V5128&lt;0.01,"EMPATE TÉCNICO","")))))</f>
        <v/>
      </c>
      <c r="AG5128" s="16" t="s">
        <v>763</v>
      </c>
      <c r="AH5128" s="16" t="s">
        <v>2106</v>
      </c>
    </row>
    <row r="5129" customFormat="false" ht="15" hidden="false" customHeight="false" outlineLevel="0" collapsed="false">
      <c r="A5129" s="16" t="s">
        <v>15853</v>
      </c>
      <c r="B5129" s="17" t="s">
        <v>15854</v>
      </c>
      <c r="C5129" s="16" t="s">
        <v>15855</v>
      </c>
      <c r="D5129" s="16" t="s">
        <v>7306</v>
      </c>
      <c r="E5129" s="18" t="n">
        <v>1</v>
      </c>
      <c r="F5129" s="16" t="s">
        <v>43</v>
      </c>
      <c r="G5129" s="18" t="n">
        <v>0</v>
      </c>
      <c r="H5129" s="16" t="n">
        <v>2.1</v>
      </c>
      <c r="I5129" s="18" t="n">
        <v>6</v>
      </c>
      <c r="J5129" s="19" t="n">
        <v>10.02</v>
      </c>
      <c r="K5129" s="19" t="n">
        <v>10.02</v>
      </c>
      <c r="L5129" s="19" t="n">
        <v>10.02</v>
      </c>
      <c r="M5129" s="19" t="n">
        <f aca="false">IF(J5129&gt;0,J5129,K5129)*E5129</f>
        <v>10.02</v>
      </c>
      <c r="N5129" s="20"/>
      <c r="O5129" s="21" t="str">
        <f aca="false">IF(R5129="","",ROUND(R5129*(1-Premissas!$B$4),4))</f>
        <v/>
      </c>
      <c r="P5129" s="22"/>
      <c r="Q5129" s="22"/>
      <c r="R5129" s="23"/>
      <c r="S5129" s="24"/>
      <c r="T5129" s="24"/>
      <c r="U5129" s="25"/>
      <c r="V5129" s="19" t="str">
        <f aca="false">IF(COUNT(N5129:Q5129)=0,"",MIN(N5129:Q5129))</f>
        <v/>
      </c>
      <c r="W5129" s="16" t="str">
        <f aca="false">IF(V5129="","",INDEX($N$4:$Q$4,MATCH(V5129,N5129:Q5129,0)))</f>
        <v/>
      </c>
      <c r="X5129" s="19" t="str">
        <f aca="false">IF(COUNT(N5129:Q5129)&lt;2,"",SMALL(N5129:Q5129,2))</f>
        <v/>
      </c>
      <c r="Y5129" s="26" t="str">
        <f aca="false">IF(OR(V5129="",M5129=0),"",V5129/M5129-1)</f>
        <v/>
      </c>
      <c r="Z5129" s="26" t="str">
        <f aca="false">IF(OR(V5129="",L5129=""),"",V5129/(L5129*E5129)-1)</f>
        <v/>
      </c>
      <c r="AA5129" s="16" t="str">
        <f aca="false">IF(V5129="","SEM OFERTA",IF(OR(Y5129&gt;Premissas!$B$11,Y5129&lt;Premissas!$B$12),"VERIFICAR - UNIDADE/EMBALAGEM",IF(Y5129&gt;Premissas!$B$6,"NÃO COMPRAR - REAJUSTE &gt;5%","COMPRAR")))</f>
        <v>SEM OFERTA</v>
      </c>
      <c r="AB5129" s="18" t="str">
        <f aca="false">IF(W5129="DIMEC",S5129,IF(W5129="MEDCENTRO",U5129,""))</f>
        <v/>
      </c>
      <c r="AC5129" s="18" t="n">
        <f aca="false">IF(AA5129&lt;&gt;"COMPRAR",0,IF(AB5129="",I5129,MIN(I5129,AB5129)))</f>
        <v>0</v>
      </c>
      <c r="AD5129" s="19" t="n">
        <f aca="false">IF(AC5129&gt;0,AC5129*V5129,0)</f>
        <v>0</v>
      </c>
      <c r="AE5129" s="19" t="n">
        <f aca="false">IF(AC5129&gt;0,(M5129-V5129)*AC5129,0)</f>
        <v>0</v>
      </c>
      <c r="AF5129" s="16" t="str">
        <f aca="false">IF(AA5129&lt;&gt;"COMPRAR","",IF(AB5129="",IF(X5129="","",IF(X5129-V5129&lt;0.01,"EMPATE TÉCNICO","")),IF(AB5129&lt;I5129,"ESTOQUE INSUFICIENTE",IF(X5129="","",IF(X5129-V5129&lt;0.01,"EMPATE TÉCNICO","")))))</f>
        <v/>
      </c>
      <c r="AG5129" s="16" t="s">
        <v>490</v>
      </c>
      <c r="AH5129" s="16" t="s">
        <v>2106</v>
      </c>
    </row>
    <row r="5130" customFormat="false" ht="15" hidden="false" customHeight="false" outlineLevel="0" collapsed="false">
      <c r="A5130" s="16" t="s">
        <v>15856</v>
      </c>
      <c r="B5130" s="17" t="s">
        <v>15857</v>
      </c>
      <c r="C5130" s="16" t="s">
        <v>15858</v>
      </c>
      <c r="D5130" s="16" t="s">
        <v>1571</v>
      </c>
      <c r="E5130" s="18" t="n">
        <v>1</v>
      </c>
      <c r="F5130" s="16" t="s">
        <v>43</v>
      </c>
      <c r="G5130" s="18" t="n">
        <v>0</v>
      </c>
      <c r="H5130" s="16" t="n">
        <v>0.4</v>
      </c>
      <c r="I5130" s="18" t="n">
        <v>2</v>
      </c>
      <c r="J5130" s="19" t="n">
        <v>7.09</v>
      </c>
      <c r="K5130" s="19" t="n">
        <v>7.09</v>
      </c>
      <c r="L5130" s="19" t="n">
        <v>7.09</v>
      </c>
      <c r="M5130" s="19" t="n">
        <f aca="false">IF(J5130&gt;0,J5130,K5130)*E5130</f>
        <v>7.09</v>
      </c>
      <c r="N5130" s="20"/>
      <c r="O5130" s="21" t="str">
        <f aca="false">IF(R5130="","",ROUND(R5130*(1-Premissas!$B$4),4))</f>
        <v/>
      </c>
      <c r="P5130" s="22"/>
      <c r="Q5130" s="22"/>
      <c r="R5130" s="23"/>
      <c r="S5130" s="24"/>
      <c r="T5130" s="24"/>
      <c r="U5130" s="25"/>
      <c r="V5130" s="19" t="str">
        <f aca="false">IF(COUNT(N5130:Q5130)=0,"",MIN(N5130:Q5130))</f>
        <v/>
      </c>
      <c r="W5130" s="16" t="str">
        <f aca="false">IF(V5130="","",INDEX($N$4:$Q$4,MATCH(V5130,N5130:Q5130,0)))</f>
        <v/>
      </c>
      <c r="X5130" s="19" t="str">
        <f aca="false">IF(COUNT(N5130:Q5130)&lt;2,"",SMALL(N5130:Q5130,2))</f>
        <v/>
      </c>
      <c r="Y5130" s="26" t="str">
        <f aca="false">IF(OR(V5130="",M5130=0),"",V5130/M5130-1)</f>
        <v/>
      </c>
      <c r="Z5130" s="26" t="str">
        <f aca="false">IF(OR(V5130="",L5130=""),"",V5130/(L5130*E5130)-1)</f>
        <v/>
      </c>
      <c r="AA5130" s="16" t="str">
        <f aca="false">IF(V5130="","SEM OFERTA",IF(OR(Y5130&gt;Premissas!$B$11,Y5130&lt;Premissas!$B$12),"VERIFICAR - UNIDADE/EMBALAGEM",IF(Y5130&gt;Premissas!$B$6,"NÃO COMPRAR - REAJUSTE &gt;5%","COMPRAR")))</f>
        <v>SEM OFERTA</v>
      </c>
      <c r="AB5130" s="18" t="str">
        <f aca="false">IF(W5130="DIMEC",S5130,IF(W5130="MEDCENTRO",U5130,""))</f>
        <v/>
      </c>
      <c r="AC5130" s="18" t="n">
        <f aca="false">IF(AA5130&lt;&gt;"COMPRAR",0,IF(AB5130="",I5130,MIN(I5130,AB5130)))</f>
        <v>0</v>
      </c>
      <c r="AD5130" s="19" t="n">
        <f aca="false">IF(AC5130&gt;0,AC5130*V5130,0)</f>
        <v>0</v>
      </c>
      <c r="AE5130" s="19" t="n">
        <f aca="false">IF(AC5130&gt;0,(M5130-V5130)*AC5130,0)</f>
        <v>0</v>
      </c>
      <c r="AF5130" s="16" t="str">
        <f aca="false">IF(AA5130&lt;&gt;"COMPRAR","",IF(AB5130="",IF(X5130="","",IF(X5130-V5130&lt;0.01,"EMPATE TÉCNICO","")),IF(AB5130&lt;I5130,"ESTOQUE INSUFICIENTE",IF(X5130="","",IF(X5130-V5130&lt;0.01,"EMPATE TÉCNICO","")))))</f>
        <v/>
      </c>
      <c r="AG5130" s="16" t="s">
        <v>919</v>
      </c>
      <c r="AH5130" s="16" t="s">
        <v>2106</v>
      </c>
    </row>
    <row r="5131" customFormat="false" ht="15" hidden="false" customHeight="false" outlineLevel="0" collapsed="false">
      <c r="A5131" s="16" t="s">
        <v>15859</v>
      </c>
      <c r="B5131" s="17" t="s">
        <v>15860</v>
      </c>
      <c r="C5131" s="16" t="s">
        <v>15861</v>
      </c>
      <c r="D5131" s="16" t="s">
        <v>2049</v>
      </c>
      <c r="E5131" s="18" t="n">
        <v>1</v>
      </c>
      <c r="F5131" s="16" t="s">
        <v>41</v>
      </c>
      <c r="G5131" s="18" t="n">
        <v>28</v>
      </c>
      <c r="H5131" s="16" t="n">
        <v>26.8</v>
      </c>
      <c r="I5131" s="18" t="n">
        <v>41</v>
      </c>
      <c r="J5131" s="19" t="n">
        <v>9.21</v>
      </c>
      <c r="K5131" s="19" t="n">
        <v>9.21</v>
      </c>
      <c r="L5131" s="19" t="n">
        <v>9.02</v>
      </c>
      <c r="M5131" s="19" t="n">
        <f aca="false">IF(J5131&gt;0,J5131,K5131)*E5131</f>
        <v>9.21</v>
      </c>
      <c r="N5131" s="20"/>
      <c r="O5131" s="21" t="str">
        <f aca="false">IF(R5131="","",ROUND(R5131*(1-Premissas!$B$4),4))</f>
        <v/>
      </c>
      <c r="P5131" s="22"/>
      <c r="Q5131" s="22"/>
      <c r="R5131" s="23"/>
      <c r="S5131" s="24"/>
      <c r="T5131" s="24"/>
      <c r="U5131" s="25"/>
      <c r="V5131" s="19" t="str">
        <f aca="false">IF(COUNT(N5131:Q5131)=0,"",MIN(N5131:Q5131))</f>
        <v/>
      </c>
      <c r="W5131" s="16" t="str">
        <f aca="false">IF(V5131="","",INDEX($N$4:$Q$4,MATCH(V5131,N5131:Q5131,0)))</f>
        <v/>
      </c>
      <c r="X5131" s="19" t="str">
        <f aca="false">IF(COUNT(N5131:Q5131)&lt;2,"",SMALL(N5131:Q5131,2))</f>
        <v/>
      </c>
      <c r="Y5131" s="26" t="str">
        <f aca="false">IF(OR(V5131="",M5131=0),"",V5131/M5131-1)</f>
        <v/>
      </c>
      <c r="Z5131" s="26" t="str">
        <f aca="false">IF(OR(V5131="",L5131=""),"",V5131/(L5131*E5131)-1)</f>
        <v/>
      </c>
      <c r="AA5131" s="16" t="str">
        <f aca="false">IF(V5131="","SEM OFERTA",IF(OR(Y5131&gt;Premissas!$B$11,Y5131&lt;Premissas!$B$12),"VERIFICAR - UNIDADE/EMBALAGEM",IF(Y5131&gt;Premissas!$B$6,"NÃO COMPRAR - REAJUSTE &gt;5%","COMPRAR")))</f>
        <v>SEM OFERTA</v>
      </c>
      <c r="AB5131" s="18" t="str">
        <f aca="false">IF(W5131="DIMEC",S5131,IF(W5131="MEDCENTRO",U5131,""))</f>
        <v/>
      </c>
      <c r="AC5131" s="18" t="n">
        <f aca="false">IF(AA5131&lt;&gt;"COMPRAR",0,IF(AB5131="",I5131,MIN(I5131,AB5131)))</f>
        <v>0</v>
      </c>
      <c r="AD5131" s="19" t="n">
        <f aca="false">IF(AC5131&gt;0,AC5131*V5131,0)</f>
        <v>0</v>
      </c>
      <c r="AE5131" s="19" t="n">
        <f aca="false">IF(AC5131&gt;0,(M5131-V5131)*AC5131,0)</f>
        <v>0</v>
      </c>
      <c r="AF5131" s="16" t="str">
        <f aca="false">IF(AA5131&lt;&gt;"COMPRAR","",IF(AB5131="",IF(X5131="","",IF(X5131-V5131&lt;0.01,"EMPATE TÉCNICO","")),IF(AB5131&lt;I5131,"ESTOQUE INSUFICIENTE",IF(X5131="","",IF(X5131-V5131&lt;0.01,"EMPATE TÉCNICO","")))))</f>
        <v/>
      </c>
      <c r="AG5131" s="16" t="s">
        <v>490</v>
      </c>
      <c r="AH5131" s="16" t="s">
        <v>2106</v>
      </c>
    </row>
    <row r="5132" customFormat="false" ht="15" hidden="false" customHeight="false" outlineLevel="0" collapsed="false">
      <c r="A5132" s="16" t="s">
        <v>15862</v>
      </c>
      <c r="B5132" s="17" t="s">
        <v>15863</v>
      </c>
      <c r="C5132" s="16" t="s">
        <v>15864</v>
      </c>
      <c r="D5132" s="16" t="s">
        <v>7306</v>
      </c>
      <c r="E5132" s="18" t="n">
        <v>1</v>
      </c>
      <c r="F5132" s="16" t="s">
        <v>43</v>
      </c>
      <c r="G5132" s="18" t="n">
        <v>1</v>
      </c>
      <c r="H5132" s="16" t="n">
        <v>0.5</v>
      </c>
      <c r="I5132" s="18" t="n">
        <v>1</v>
      </c>
      <c r="J5132" s="19" t="n">
        <v>12.43</v>
      </c>
      <c r="K5132" s="19" t="n">
        <v>12.43</v>
      </c>
      <c r="L5132" s="19" t="n">
        <v>12.43</v>
      </c>
      <c r="M5132" s="19" t="n">
        <f aca="false">IF(J5132&gt;0,J5132,K5132)*E5132</f>
        <v>12.43</v>
      </c>
      <c r="N5132" s="20"/>
      <c r="O5132" s="21" t="str">
        <f aca="false">IF(R5132="","",ROUND(R5132*(1-Premissas!$B$4),4))</f>
        <v/>
      </c>
      <c r="P5132" s="22"/>
      <c r="Q5132" s="22"/>
      <c r="R5132" s="23"/>
      <c r="S5132" s="24"/>
      <c r="T5132" s="24"/>
      <c r="U5132" s="25"/>
      <c r="V5132" s="19" t="str">
        <f aca="false">IF(COUNT(N5132:Q5132)=0,"",MIN(N5132:Q5132))</f>
        <v/>
      </c>
      <c r="W5132" s="16" t="str">
        <f aca="false">IF(V5132="","",INDEX($N$4:$Q$4,MATCH(V5132,N5132:Q5132,0)))</f>
        <v/>
      </c>
      <c r="X5132" s="19" t="str">
        <f aca="false">IF(COUNT(N5132:Q5132)&lt;2,"",SMALL(N5132:Q5132,2))</f>
        <v/>
      </c>
      <c r="Y5132" s="26" t="str">
        <f aca="false">IF(OR(V5132="",M5132=0),"",V5132/M5132-1)</f>
        <v/>
      </c>
      <c r="Z5132" s="26" t="str">
        <f aca="false">IF(OR(V5132="",L5132=""),"",V5132/(L5132*E5132)-1)</f>
        <v/>
      </c>
      <c r="AA5132" s="16" t="str">
        <f aca="false">IF(V5132="","SEM OFERTA",IF(OR(Y5132&gt;Premissas!$B$11,Y5132&lt;Premissas!$B$12),"VERIFICAR - UNIDADE/EMBALAGEM",IF(Y5132&gt;Premissas!$B$6,"NÃO COMPRAR - REAJUSTE &gt;5%","COMPRAR")))</f>
        <v>SEM OFERTA</v>
      </c>
      <c r="AB5132" s="18" t="str">
        <f aca="false">IF(W5132="DIMEC",S5132,IF(W5132="MEDCENTRO",U5132,""))</f>
        <v/>
      </c>
      <c r="AC5132" s="18" t="n">
        <f aca="false">IF(AA5132&lt;&gt;"COMPRAR",0,IF(AB5132="",I5132,MIN(I5132,AB5132)))</f>
        <v>0</v>
      </c>
      <c r="AD5132" s="19" t="n">
        <f aca="false">IF(AC5132&gt;0,AC5132*V5132,0)</f>
        <v>0</v>
      </c>
      <c r="AE5132" s="19" t="n">
        <f aca="false">IF(AC5132&gt;0,(M5132-V5132)*AC5132,0)</f>
        <v>0</v>
      </c>
      <c r="AF5132" s="16" t="str">
        <f aca="false">IF(AA5132&lt;&gt;"COMPRAR","",IF(AB5132="",IF(X5132="","",IF(X5132-V5132&lt;0.01,"EMPATE TÉCNICO","")),IF(AB5132&lt;I5132,"ESTOQUE INSUFICIENTE",IF(X5132="","",IF(X5132-V5132&lt;0.01,"EMPATE TÉCNICO","")))))</f>
        <v/>
      </c>
      <c r="AG5132" s="16" t="s">
        <v>490</v>
      </c>
      <c r="AH5132" s="16" t="s">
        <v>2106</v>
      </c>
    </row>
    <row r="5133" customFormat="false" ht="15" hidden="false" customHeight="false" outlineLevel="0" collapsed="false">
      <c r="A5133" s="16" t="s">
        <v>15865</v>
      </c>
      <c r="B5133" s="17" t="s">
        <v>15866</v>
      </c>
      <c r="C5133" s="16" t="s">
        <v>15867</v>
      </c>
      <c r="D5133" s="16" t="s">
        <v>7808</v>
      </c>
      <c r="E5133" s="18" t="n">
        <v>1</v>
      </c>
      <c r="F5133" s="16" t="s">
        <v>43</v>
      </c>
      <c r="G5133" s="18" t="n">
        <v>3</v>
      </c>
      <c r="H5133" s="16" t="n">
        <v>1.7</v>
      </c>
      <c r="I5133" s="18" t="n">
        <v>2</v>
      </c>
      <c r="J5133" s="19" t="n">
        <v>7.12</v>
      </c>
      <c r="K5133" s="19" t="n">
        <v>7.12</v>
      </c>
      <c r="L5133" s="19" t="n">
        <v>7.12</v>
      </c>
      <c r="M5133" s="19" t="n">
        <f aca="false">IF(J5133&gt;0,J5133,K5133)*E5133</f>
        <v>7.12</v>
      </c>
      <c r="N5133" s="20"/>
      <c r="O5133" s="21" t="str">
        <f aca="false">IF(R5133="","",ROUND(R5133*(1-Premissas!$B$4),4))</f>
        <v/>
      </c>
      <c r="P5133" s="22"/>
      <c r="Q5133" s="22"/>
      <c r="R5133" s="23"/>
      <c r="S5133" s="24"/>
      <c r="T5133" s="24"/>
      <c r="U5133" s="25"/>
      <c r="V5133" s="19" t="str">
        <f aca="false">IF(COUNT(N5133:Q5133)=0,"",MIN(N5133:Q5133))</f>
        <v/>
      </c>
      <c r="W5133" s="16" t="str">
        <f aca="false">IF(V5133="","",INDEX($N$4:$Q$4,MATCH(V5133,N5133:Q5133,0)))</f>
        <v/>
      </c>
      <c r="X5133" s="19" t="str">
        <f aca="false">IF(COUNT(N5133:Q5133)&lt;2,"",SMALL(N5133:Q5133,2))</f>
        <v/>
      </c>
      <c r="Y5133" s="26" t="str">
        <f aca="false">IF(OR(V5133="",M5133=0),"",V5133/M5133-1)</f>
        <v/>
      </c>
      <c r="Z5133" s="26" t="str">
        <f aca="false">IF(OR(V5133="",L5133=""),"",V5133/(L5133*E5133)-1)</f>
        <v/>
      </c>
      <c r="AA5133" s="16" t="str">
        <f aca="false">IF(V5133="","SEM OFERTA",IF(OR(Y5133&gt;Premissas!$B$11,Y5133&lt;Premissas!$B$12),"VERIFICAR - UNIDADE/EMBALAGEM",IF(Y5133&gt;Premissas!$B$6,"NÃO COMPRAR - REAJUSTE &gt;5%","COMPRAR")))</f>
        <v>SEM OFERTA</v>
      </c>
      <c r="AB5133" s="18" t="str">
        <f aca="false">IF(W5133="DIMEC",S5133,IF(W5133="MEDCENTRO",U5133,""))</f>
        <v/>
      </c>
      <c r="AC5133" s="18" t="n">
        <f aca="false">IF(AA5133&lt;&gt;"COMPRAR",0,IF(AB5133="",I5133,MIN(I5133,AB5133)))</f>
        <v>0</v>
      </c>
      <c r="AD5133" s="19" t="n">
        <f aca="false">IF(AC5133&gt;0,AC5133*V5133,0)</f>
        <v>0</v>
      </c>
      <c r="AE5133" s="19" t="n">
        <f aca="false">IF(AC5133&gt;0,(M5133-V5133)*AC5133,0)</f>
        <v>0</v>
      </c>
      <c r="AF5133" s="16" t="str">
        <f aca="false">IF(AA5133&lt;&gt;"COMPRAR","",IF(AB5133="",IF(X5133="","",IF(X5133-V5133&lt;0.01,"EMPATE TÉCNICO","")),IF(AB5133&lt;I5133,"ESTOQUE INSUFICIENTE",IF(X5133="","",IF(X5133-V5133&lt;0.01,"EMPATE TÉCNICO","")))))</f>
        <v/>
      </c>
      <c r="AG5133" s="16" t="s">
        <v>93</v>
      </c>
      <c r="AH5133" s="16" t="s">
        <v>2106</v>
      </c>
    </row>
    <row r="5134" customFormat="false" ht="15" hidden="false" customHeight="false" outlineLevel="0" collapsed="false">
      <c r="A5134" s="16" t="s">
        <v>15868</v>
      </c>
      <c r="B5134" s="17" t="s">
        <v>15869</v>
      </c>
      <c r="C5134" s="16" t="s">
        <v>15870</v>
      </c>
      <c r="D5134" s="16" t="s">
        <v>989</v>
      </c>
      <c r="E5134" s="18" t="n">
        <v>1</v>
      </c>
      <c r="F5134" s="16" t="s">
        <v>41</v>
      </c>
      <c r="G5134" s="18" t="n">
        <v>22</v>
      </c>
      <c r="H5134" s="16" t="n">
        <v>13.7</v>
      </c>
      <c r="I5134" s="18" t="n">
        <v>14</v>
      </c>
      <c r="J5134" s="19" t="n">
        <v>7.27083333333333</v>
      </c>
      <c r="K5134" s="19" t="n">
        <v>7.27083333333333</v>
      </c>
      <c r="L5134" s="19" t="n">
        <v>7.2708</v>
      </c>
      <c r="M5134" s="19" t="n">
        <f aca="false">IF(J5134&gt;0,J5134,K5134)*E5134</f>
        <v>7.27083333333333</v>
      </c>
      <c r="N5134" s="20"/>
      <c r="O5134" s="21" t="str">
        <f aca="false">IF(R5134="","",ROUND(R5134*(1-Premissas!$B$4),4))</f>
        <v/>
      </c>
      <c r="P5134" s="22"/>
      <c r="Q5134" s="22"/>
      <c r="R5134" s="23"/>
      <c r="S5134" s="24"/>
      <c r="T5134" s="24"/>
      <c r="U5134" s="25"/>
      <c r="V5134" s="19" t="str">
        <f aca="false">IF(COUNT(N5134:Q5134)=0,"",MIN(N5134:Q5134))</f>
        <v/>
      </c>
      <c r="W5134" s="16" t="str">
        <f aca="false">IF(V5134="","",INDEX($N$4:$Q$4,MATCH(V5134,N5134:Q5134,0)))</f>
        <v/>
      </c>
      <c r="X5134" s="19" t="str">
        <f aca="false">IF(COUNT(N5134:Q5134)&lt;2,"",SMALL(N5134:Q5134,2))</f>
        <v/>
      </c>
      <c r="Y5134" s="26" t="str">
        <f aca="false">IF(OR(V5134="",M5134=0),"",V5134/M5134-1)</f>
        <v/>
      </c>
      <c r="Z5134" s="26" t="str">
        <f aca="false">IF(OR(V5134="",L5134=""),"",V5134/(L5134*E5134)-1)</f>
        <v/>
      </c>
      <c r="AA5134" s="16" t="str">
        <f aca="false">IF(V5134="","SEM OFERTA",IF(OR(Y5134&gt;Premissas!$B$11,Y5134&lt;Premissas!$B$12),"VERIFICAR - UNIDADE/EMBALAGEM",IF(Y5134&gt;Premissas!$B$6,"NÃO COMPRAR - REAJUSTE &gt;5%","COMPRAR")))</f>
        <v>SEM OFERTA</v>
      </c>
      <c r="AB5134" s="18" t="str">
        <f aca="false">IF(W5134="DIMEC",S5134,IF(W5134="MEDCENTRO",U5134,""))</f>
        <v/>
      </c>
      <c r="AC5134" s="18" t="n">
        <f aca="false">IF(AA5134&lt;&gt;"COMPRAR",0,IF(AB5134="",I5134,MIN(I5134,AB5134)))</f>
        <v>0</v>
      </c>
      <c r="AD5134" s="19" t="n">
        <f aca="false">IF(AC5134&gt;0,AC5134*V5134,0)</f>
        <v>0</v>
      </c>
      <c r="AE5134" s="19" t="n">
        <f aca="false">IF(AC5134&gt;0,(M5134-V5134)*AC5134,0)</f>
        <v>0</v>
      </c>
      <c r="AF5134" s="16" t="str">
        <f aca="false">IF(AA5134&lt;&gt;"COMPRAR","",IF(AB5134="",IF(X5134="","",IF(X5134-V5134&lt;0.01,"EMPATE TÉCNICO","")),IF(AB5134&lt;I5134,"ESTOQUE INSUFICIENTE",IF(X5134="","",IF(X5134-V5134&lt;0.01,"EMPATE TÉCNICO","")))))</f>
        <v/>
      </c>
      <c r="AG5134" s="16" t="s">
        <v>418</v>
      </c>
      <c r="AH5134" s="16" t="s">
        <v>2106</v>
      </c>
    </row>
    <row r="5135" customFormat="false" ht="15" hidden="false" customHeight="false" outlineLevel="0" collapsed="false">
      <c r="A5135" s="16" t="s">
        <v>15871</v>
      </c>
      <c r="B5135" s="17" t="s">
        <v>15872</v>
      </c>
      <c r="C5135" s="16" t="s">
        <v>15873</v>
      </c>
      <c r="D5135" s="16" t="s">
        <v>1886</v>
      </c>
      <c r="E5135" s="18" t="n">
        <v>1</v>
      </c>
      <c r="F5135" s="16" t="s">
        <v>41</v>
      </c>
      <c r="G5135" s="18" t="n">
        <v>0</v>
      </c>
      <c r="H5135" s="16" t="n">
        <v>5.5</v>
      </c>
      <c r="I5135" s="18" t="n">
        <v>15</v>
      </c>
      <c r="J5135" s="19" t="n">
        <v>5.99</v>
      </c>
      <c r="K5135" s="19" t="n">
        <v>5.99</v>
      </c>
      <c r="L5135" s="19" t="n">
        <v>5.99</v>
      </c>
      <c r="M5135" s="19" t="n">
        <f aca="false">IF(J5135&gt;0,J5135,K5135)*E5135</f>
        <v>5.99</v>
      </c>
      <c r="N5135" s="20"/>
      <c r="O5135" s="21" t="str">
        <f aca="false">IF(R5135="","",ROUND(R5135*(1-Premissas!$B$4),4))</f>
        <v/>
      </c>
      <c r="P5135" s="22"/>
      <c r="Q5135" s="22"/>
      <c r="R5135" s="23"/>
      <c r="S5135" s="24"/>
      <c r="T5135" s="24"/>
      <c r="U5135" s="25"/>
      <c r="V5135" s="19" t="str">
        <f aca="false">IF(COUNT(N5135:Q5135)=0,"",MIN(N5135:Q5135))</f>
        <v/>
      </c>
      <c r="W5135" s="16" t="str">
        <f aca="false">IF(V5135="","",INDEX($N$4:$Q$4,MATCH(V5135,N5135:Q5135,0)))</f>
        <v/>
      </c>
      <c r="X5135" s="19" t="str">
        <f aca="false">IF(COUNT(N5135:Q5135)&lt;2,"",SMALL(N5135:Q5135,2))</f>
        <v/>
      </c>
      <c r="Y5135" s="26" t="str">
        <f aca="false">IF(OR(V5135="",M5135=0),"",V5135/M5135-1)</f>
        <v/>
      </c>
      <c r="Z5135" s="26" t="str">
        <f aca="false">IF(OR(V5135="",L5135=""),"",V5135/(L5135*E5135)-1)</f>
        <v/>
      </c>
      <c r="AA5135" s="16" t="str">
        <f aca="false">IF(V5135="","SEM OFERTA",IF(OR(Y5135&gt;Premissas!$B$11,Y5135&lt;Premissas!$B$12),"VERIFICAR - UNIDADE/EMBALAGEM",IF(Y5135&gt;Premissas!$B$6,"NÃO COMPRAR - REAJUSTE &gt;5%","COMPRAR")))</f>
        <v>SEM OFERTA</v>
      </c>
      <c r="AB5135" s="18" t="str">
        <f aca="false">IF(W5135="DIMEC",S5135,IF(W5135="MEDCENTRO",U5135,""))</f>
        <v/>
      </c>
      <c r="AC5135" s="18" t="n">
        <f aca="false">IF(AA5135&lt;&gt;"COMPRAR",0,IF(AB5135="",I5135,MIN(I5135,AB5135)))</f>
        <v>0</v>
      </c>
      <c r="AD5135" s="19" t="n">
        <f aca="false">IF(AC5135&gt;0,AC5135*V5135,0)</f>
        <v>0</v>
      </c>
      <c r="AE5135" s="19" t="n">
        <f aca="false">IF(AC5135&gt;0,(M5135-V5135)*AC5135,0)</f>
        <v>0</v>
      </c>
      <c r="AF5135" s="16" t="str">
        <f aca="false">IF(AA5135&lt;&gt;"COMPRAR","",IF(AB5135="",IF(X5135="","",IF(X5135-V5135&lt;0.01,"EMPATE TÉCNICO","")),IF(AB5135&lt;I5135,"ESTOQUE INSUFICIENTE",IF(X5135="","",IF(X5135-V5135&lt;0.01,"EMPATE TÉCNICO","")))))</f>
        <v/>
      </c>
      <c r="AG5135" s="16" t="s">
        <v>763</v>
      </c>
      <c r="AH5135" s="16" t="s">
        <v>2106</v>
      </c>
    </row>
    <row r="5136" customFormat="false" ht="15" hidden="false" customHeight="false" outlineLevel="0" collapsed="false">
      <c r="A5136" s="16" t="s">
        <v>15874</v>
      </c>
      <c r="B5136" s="17" t="s">
        <v>15875</v>
      </c>
      <c r="C5136" s="16" t="s">
        <v>15876</v>
      </c>
      <c r="D5136" s="16" t="s">
        <v>1089</v>
      </c>
      <c r="E5136" s="18" t="n">
        <v>1</v>
      </c>
      <c r="F5136" s="16" t="s">
        <v>42</v>
      </c>
      <c r="G5136" s="18" t="n">
        <v>13</v>
      </c>
      <c r="H5136" s="16" t="n">
        <v>6.4</v>
      </c>
      <c r="I5136" s="18" t="n">
        <v>4</v>
      </c>
      <c r="J5136" s="19" t="n">
        <v>7.44</v>
      </c>
      <c r="K5136" s="19" t="n">
        <v>7.44</v>
      </c>
      <c r="L5136" s="19" t="n">
        <v>7.18</v>
      </c>
      <c r="M5136" s="19" t="n">
        <f aca="false">IF(J5136&gt;0,J5136,K5136)*E5136</f>
        <v>7.44</v>
      </c>
      <c r="N5136" s="20"/>
      <c r="O5136" s="21" t="str">
        <f aca="false">IF(R5136="","",ROUND(R5136*(1-Premissas!$B$4),4))</f>
        <v/>
      </c>
      <c r="P5136" s="22"/>
      <c r="Q5136" s="22"/>
      <c r="R5136" s="23"/>
      <c r="S5136" s="24"/>
      <c r="T5136" s="24"/>
      <c r="U5136" s="25"/>
      <c r="V5136" s="19" t="str">
        <f aca="false">IF(COUNT(N5136:Q5136)=0,"",MIN(N5136:Q5136))</f>
        <v/>
      </c>
      <c r="W5136" s="16" t="str">
        <f aca="false">IF(V5136="","",INDEX($N$4:$Q$4,MATCH(V5136,N5136:Q5136,0)))</f>
        <v/>
      </c>
      <c r="X5136" s="19" t="str">
        <f aca="false">IF(COUNT(N5136:Q5136)&lt;2,"",SMALL(N5136:Q5136,2))</f>
        <v/>
      </c>
      <c r="Y5136" s="26" t="str">
        <f aca="false">IF(OR(V5136="",M5136=0),"",V5136/M5136-1)</f>
        <v/>
      </c>
      <c r="Z5136" s="26" t="str">
        <f aca="false">IF(OR(V5136="",L5136=""),"",V5136/(L5136*E5136)-1)</f>
        <v/>
      </c>
      <c r="AA5136" s="16" t="str">
        <f aca="false">IF(V5136="","SEM OFERTA",IF(OR(Y5136&gt;Premissas!$B$11,Y5136&lt;Premissas!$B$12),"VERIFICAR - UNIDADE/EMBALAGEM",IF(Y5136&gt;Premissas!$B$6,"NÃO COMPRAR - REAJUSTE &gt;5%","COMPRAR")))</f>
        <v>SEM OFERTA</v>
      </c>
      <c r="AB5136" s="18" t="str">
        <f aca="false">IF(W5136="DIMEC",S5136,IF(W5136="MEDCENTRO",U5136,""))</f>
        <v/>
      </c>
      <c r="AC5136" s="18" t="n">
        <f aca="false">IF(AA5136&lt;&gt;"COMPRAR",0,IF(AB5136="",I5136,MIN(I5136,AB5136)))</f>
        <v>0</v>
      </c>
      <c r="AD5136" s="19" t="n">
        <f aca="false">IF(AC5136&gt;0,AC5136*V5136,0)</f>
        <v>0</v>
      </c>
      <c r="AE5136" s="19" t="n">
        <f aca="false">IF(AC5136&gt;0,(M5136-V5136)*AC5136,0)</f>
        <v>0</v>
      </c>
      <c r="AF5136" s="16" t="str">
        <f aca="false">IF(AA5136&lt;&gt;"COMPRAR","",IF(AB5136="",IF(X5136="","",IF(X5136-V5136&lt;0.01,"EMPATE TÉCNICO","")),IF(AB5136&lt;I5136,"ESTOQUE INSUFICIENTE",IF(X5136="","",IF(X5136-V5136&lt;0.01,"EMPATE TÉCNICO","")))))</f>
        <v/>
      </c>
      <c r="AG5136" s="16" t="s">
        <v>2415</v>
      </c>
      <c r="AH5136" s="16" t="s">
        <v>2106</v>
      </c>
    </row>
    <row r="5137" customFormat="false" ht="15" hidden="false" customHeight="false" outlineLevel="0" collapsed="false">
      <c r="A5137" s="16" t="s">
        <v>15877</v>
      </c>
      <c r="B5137" s="17" t="s">
        <v>15878</v>
      </c>
      <c r="C5137" s="16" t="s">
        <v>15879</v>
      </c>
      <c r="D5137" s="16" t="s">
        <v>498</v>
      </c>
      <c r="E5137" s="18" t="n">
        <v>1</v>
      </c>
      <c r="F5137" s="16" t="s">
        <v>43</v>
      </c>
      <c r="G5137" s="18" t="n">
        <v>0</v>
      </c>
      <c r="H5137" s="16" t="n">
        <v>0.4</v>
      </c>
      <c r="I5137" s="18" t="n">
        <v>1</v>
      </c>
      <c r="J5137" s="19" t="n">
        <v>4.96</v>
      </c>
      <c r="K5137" s="19" t="n">
        <v>4.96</v>
      </c>
      <c r="L5137" s="19" t="n">
        <v>4.96</v>
      </c>
      <c r="M5137" s="19" t="n">
        <f aca="false">IF(J5137&gt;0,J5137,K5137)*E5137</f>
        <v>4.96</v>
      </c>
      <c r="N5137" s="20"/>
      <c r="O5137" s="21" t="str">
        <f aca="false">IF(R5137="","",ROUND(R5137*(1-Premissas!$B$4),4))</f>
        <v/>
      </c>
      <c r="P5137" s="22"/>
      <c r="Q5137" s="22"/>
      <c r="R5137" s="23"/>
      <c r="S5137" s="24"/>
      <c r="T5137" s="24"/>
      <c r="U5137" s="25"/>
      <c r="V5137" s="19" t="str">
        <f aca="false">IF(COUNT(N5137:Q5137)=0,"",MIN(N5137:Q5137))</f>
        <v/>
      </c>
      <c r="W5137" s="16" t="str">
        <f aca="false">IF(V5137="","",INDEX($N$4:$Q$4,MATCH(V5137,N5137:Q5137,0)))</f>
        <v/>
      </c>
      <c r="X5137" s="19" t="str">
        <f aca="false">IF(COUNT(N5137:Q5137)&lt;2,"",SMALL(N5137:Q5137,2))</f>
        <v/>
      </c>
      <c r="Y5137" s="26" t="str">
        <f aca="false">IF(OR(V5137="",M5137=0),"",V5137/M5137-1)</f>
        <v/>
      </c>
      <c r="Z5137" s="26" t="str">
        <f aca="false">IF(OR(V5137="",L5137=""),"",V5137/(L5137*E5137)-1)</f>
        <v/>
      </c>
      <c r="AA5137" s="16" t="str">
        <f aca="false">IF(V5137="","SEM OFERTA",IF(OR(Y5137&gt;Premissas!$B$11,Y5137&lt;Premissas!$B$12),"VERIFICAR - UNIDADE/EMBALAGEM",IF(Y5137&gt;Premissas!$B$6,"NÃO COMPRAR - REAJUSTE &gt;5%","COMPRAR")))</f>
        <v>SEM OFERTA</v>
      </c>
      <c r="AB5137" s="18" t="str">
        <f aca="false">IF(W5137="DIMEC",S5137,IF(W5137="MEDCENTRO",U5137,""))</f>
        <v/>
      </c>
      <c r="AC5137" s="18" t="n">
        <f aca="false">IF(AA5137&lt;&gt;"COMPRAR",0,IF(AB5137="",I5137,MIN(I5137,AB5137)))</f>
        <v>0</v>
      </c>
      <c r="AD5137" s="19" t="n">
        <f aca="false">IF(AC5137&gt;0,AC5137*V5137,0)</f>
        <v>0</v>
      </c>
      <c r="AE5137" s="19" t="n">
        <f aca="false">IF(AC5137&gt;0,(M5137-V5137)*AC5137,0)</f>
        <v>0</v>
      </c>
      <c r="AF5137" s="16" t="str">
        <f aca="false">IF(AA5137&lt;&gt;"COMPRAR","",IF(AB5137="",IF(X5137="","",IF(X5137-V5137&lt;0.01,"EMPATE TÉCNICO","")),IF(AB5137&lt;I5137,"ESTOQUE INSUFICIENTE",IF(X5137="","",IF(X5137-V5137&lt;0.01,"EMPATE TÉCNICO","")))))</f>
        <v/>
      </c>
      <c r="AG5137" s="16" t="s">
        <v>139</v>
      </c>
      <c r="AH5137" s="16" t="s">
        <v>2106</v>
      </c>
    </row>
    <row r="5138" customFormat="false" ht="15" hidden="false" customHeight="false" outlineLevel="0" collapsed="false">
      <c r="A5138" s="16" t="s">
        <v>15880</v>
      </c>
      <c r="B5138" s="17" t="s">
        <v>15881</v>
      </c>
      <c r="C5138" s="16" t="s">
        <v>15882</v>
      </c>
      <c r="D5138" s="16" t="s">
        <v>498</v>
      </c>
      <c r="E5138" s="18" t="n">
        <v>1</v>
      </c>
      <c r="F5138" s="16" t="s">
        <v>43</v>
      </c>
      <c r="G5138" s="18" t="n">
        <v>0</v>
      </c>
      <c r="H5138" s="16" t="n">
        <v>2.4</v>
      </c>
      <c r="I5138" s="18" t="n">
        <v>7</v>
      </c>
      <c r="J5138" s="19" t="n">
        <v>2.41</v>
      </c>
      <c r="K5138" s="19" t="n">
        <v>2.41</v>
      </c>
      <c r="L5138" s="19" t="n">
        <v>2.41</v>
      </c>
      <c r="M5138" s="19" t="n">
        <f aca="false">IF(J5138&gt;0,J5138,K5138)*E5138</f>
        <v>2.41</v>
      </c>
      <c r="N5138" s="20"/>
      <c r="O5138" s="21" t="str">
        <f aca="false">IF(R5138="","",ROUND(R5138*(1-Premissas!$B$4),4))</f>
        <v/>
      </c>
      <c r="P5138" s="22"/>
      <c r="Q5138" s="22"/>
      <c r="R5138" s="23"/>
      <c r="S5138" s="24"/>
      <c r="T5138" s="24"/>
      <c r="U5138" s="25"/>
      <c r="V5138" s="19" t="str">
        <f aca="false">IF(COUNT(N5138:Q5138)=0,"",MIN(N5138:Q5138))</f>
        <v/>
      </c>
      <c r="W5138" s="16" t="str">
        <f aca="false">IF(V5138="","",INDEX($N$4:$Q$4,MATCH(V5138,N5138:Q5138,0)))</f>
        <v/>
      </c>
      <c r="X5138" s="19" t="str">
        <f aca="false">IF(COUNT(N5138:Q5138)&lt;2,"",SMALL(N5138:Q5138,2))</f>
        <v/>
      </c>
      <c r="Y5138" s="26" t="str">
        <f aca="false">IF(OR(V5138="",M5138=0),"",V5138/M5138-1)</f>
        <v/>
      </c>
      <c r="Z5138" s="26" t="str">
        <f aca="false">IF(OR(V5138="",L5138=""),"",V5138/(L5138*E5138)-1)</f>
        <v/>
      </c>
      <c r="AA5138" s="16" t="str">
        <f aca="false">IF(V5138="","SEM OFERTA",IF(OR(Y5138&gt;Premissas!$B$11,Y5138&lt;Premissas!$B$12),"VERIFICAR - UNIDADE/EMBALAGEM",IF(Y5138&gt;Premissas!$B$6,"NÃO COMPRAR - REAJUSTE &gt;5%","COMPRAR")))</f>
        <v>SEM OFERTA</v>
      </c>
      <c r="AB5138" s="18" t="str">
        <f aca="false">IF(W5138="DIMEC",S5138,IF(W5138="MEDCENTRO",U5138,""))</f>
        <v/>
      </c>
      <c r="AC5138" s="18" t="n">
        <f aca="false">IF(AA5138&lt;&gt;"COMPRAR",0,IF(AB5138="",I5138,MIN(I5138,AB5138)))</f>
        <v>0</v>
      </c>
      <c r="AD5138" s="19" t="n">
        <f aca="false">IF(AC5138&gt;0,AC5138*V5138,0)</f>
        <v>0</v>
      </c>
      <c r="AE5138" s="19" t="n">
        <f aca="false">IF(AC5138&gt;0,(M5138-V5138)*AC5138,0)</f>
        <v>0</v>
      </c>
      <c r="AF5138" s="16" t="str">
        <f aca="false">IF(AA5138&lt;&gt;"COMPRAR","",IF(AB5138="",IF(X5138="","",IF(X5138-V5138&lt;0.01,"EMPATE TÉCNICO","")),IF(AB5138&lt;I5138,"ESTOQUE INSUFICIENTE",IF(X5138="","",IF(X5138-V5138&lt;0.01,"EMPATE TÉCNICO","")))))</f>
        <v/>
      </c>
      <c r="AG5138" s="16" t="s">
        <v>139</v>
      </c>
      <c r="AH5138" s="16" t="s">
        <v>2106</v>
      </c>
    </row>
    <row r="5139" customFormat="false" ht="15" hidden="false" customHeight="false" outlineLevel="0" collapsed="false">
      <c r="A5139" s="16" t="s">
        <v>15883</v>
      </c>
      <c r="B5139" s="17" t="s">
        <v>15884</v>
      </c>
      <c r="C5139" s="16" t="s">
        <v>15885</v>
      </c>
      <c r="D5139" s="16" t="s">
        <v>498</v>
      </c>
      <c r="E5139" s="18" t="n">
        <v>1</v>
      </c>
      <c r="F5139" s="16" t="s">
        <v>43</v>
      </c>
      <c r="G5139" s="18" t="n">
        <v>2</v>
      </c>
      <c r="H5139" s="16" t="n">
        <v>1.5</v>
      </c>
      <c r="I5139" s="18" t="n">
        <v>2</v>
      </c>
      <c r="J5139" s="19" t="n">
        <v>2.63</v>
      </c>
      <c r="K5139" s="19" t="n">
        <v>2.63</v>
      </c>
      <c r="L5139" s="19" t="n">
        <v>2.63</v>
      </c>
      <c r="M5139" s="19" t="n">
        <f aca="false">IF(J5139&gt;0,J5139,K5139)*E5139</f>
        <v>2.63</v>
      </c>
      <c r="N5139" s="20"/>
      <c r="O5139" s="21" t="str">
        <f aca="false">IF(R5139="","",ROUND(R5139*(1-Premissas!$B$4),4))</f>
        <v/>
      </c>
      <c r="P5139" s="22"/>
      <c r="Q5139" s="22"/>
      <c r="R5139" s="23"/>
      <c r="S5139" s="24"/>
      <c r="T5139" s="24"/>
      <c r="U5139" s="25"/>
      <c r="V5139" s="19" t="str">
        <f aca="false">IF(COUNT(N5139:Q5139)=0,"",MIN(N5139:Q5139))</f>
        <v/>
      </c>
      <c r="W5139" s="16" t="str">
        <f aca="false">IF(V5139="","",INDEX($N$4:$Q$4,MATCH(V5139,N5139:Q5139,0)))</f>
        <v/>
      </c>
      <c r="X5139" s="19" t="str">
        <f aca="false">IF(COUNT(N5139:Q5139)&lt;2,"",SMALL(N5139:Q5139,2))</f>
        <v/>
      </c>
      <c r="Y5139" s="26" t="str">
        <f aca="false">IF(OR(V5139="",M5139=0),"",V5139/M5139-1)</f>
        <v/>
      </c>
      <c r="Z5139" s="26" t="str">
        <f aca="false">IF(OR(V5139="",L5139=""),"",V5139/(L5139*E5139)-1)</f>
        <v/>
      </c>
      <c r="AA5139" s="16" t="str">
        <f aca="false">IF(V5139="","SEM OFERTA",IF(OR(Y5139&gt;Premissas!$B$11,Y5139&lt;Premissas!$B$12),"VERIFICAR - UNIDADE/EMBALAGEM",IF(Y5139&gt;Premissas!$B$6,"NÃO COMPRAR - REAJUSTE &gt;5%","COMPRAR")))</f>
        <v>SEM OFERTA</v>
      </c>
      <c r="AB5139" s="18" t="str">
        <f aca="false">IF(W5139="DIMEC",S5139,IF(W5139="MEDCENTRO",U5139,""))</f>
        <v/>
      </c>
      <c r="AC5139" s="18" t="n">
        <f aca="false">IF(AA5139&lt;&gt;"COMPRAR",0,IF(AB5139="",I5139,MIN(I5139,AB5139)))</f>
        <v>0</v>
      </c>
      <c r="AD5139" s="19" t="n">
        <f aca="false">IF(AC5139&gt;0,AC5139*V5139,0)</f>
        <v>0</v>
      </c>
      <c r="AE5139" s="19" t="n">
        <f aca="false">IF(AC5139&gt;0,(M5139-V5139)*AC5139,0)</f>
        <v>0</v>
      </c>
      <c r="AF5139" s="16" t="str">
        <f aca="false">IF(AA5139&lt;&gt;"COMPRAR","",IF(AB5139="",IF(X5139="","",IF(X5139-V5139&lt;0.01,"EMPATE TÉCNICO","")),IF(AB5139&lt;I5139,"ESTOQUE INSUFICIENTE",IF(X5139="","",IF(X5139-V5139&lt;0.01,"EMPATE TÉCNICO","")))))</f>
        <v/>
      </c>
      <c r="AG5139" s="16" t="s">
        <v>139</v>
      </c>
      <c r="AH5139" s="16" t="s">
        <v>2106</v>
      </c>
    </row>
    <row r="5140" customFormat="false" ht="15" hidden="false" customHeight="false" outlineLevel="0" collapsed="false">
      <c r="A5140" s="16" t="s">
        <v>15886</v>
      </c>
      <c r="B5140" s="17" t="s">
        <v>15887</v>
      </c>
      <c r="C5140" s="16" t="s">
        <v>15888</v>
      </c>
      <c r="D5140" s="16" t="s">
        <v>1217</v>
      </c>
      <c r="E5140" s="18" t="n">
        <v>1</v>
      </c>
      <c r="F5140" s="16" t="s">
        <v>42</v>
      </c>
      <c r="G5140" s="18" t="n">
        <v>1</v>
      </c>
      <c r="H5140" s="16" t="n">
        <v>3.3</v>
      </c>
      <c r="I5140" s="18" t="n">
        <v>8</v>
      </c>
      <c r="J5140" s="19" t="n">
        <v>5.76</v>
      </c>
      <c r="K5140" s="19" t="n">
        <v>5.76</v>
      </c>
      <c r="L5140" s="19" t="n">
        <v>5.76</v>
      </c>
      <c r="M5140" s="19" t="n">
        <f aca="false">IF(J5140&gt;0,J5140,K5140)*E5140</f>
        <v>5.76</v>
      </c>
      <c r="N5140" s="20"/>
      <c r="O5140" s="21" t="str">
        <f aca="false">IF(R5140="","",ROUND(R5140*(1-Premissas!$B$4),4))</f>
        <v/>
      </c>
      <c r="P5140" s="22"/>
      <c r="Q5140" s="22"/>
      <c r="R5140" s="23"/>
      <c r="S5140" s="24"/>
      <c r="T5140" s="24"/>
      <c r="U5140" s="25"/>
      <c r="V5140" s="19" t="str">
        <f aca="false">IF(COUNT(N5140:Q5140)=0,"",MIN(N5140:Q5140))</f>
        <v/>
      </c>
      <c r="W5140" s="16" t="str">
        <f aca="false">IF(V5140="","",INDEX($N$4:$Q$4,MATCH(V5140,N5140:Q5140,0)))</f>
        <v/>
      </c>
      <c r="X5140" s="19" t="str">
        <f aca="false">IF(COUNT(N5140:Q5140)&lt;2,"",SMALL(N5140:Q5140,2))</f>
        <v/>
      </c>
      <c r="Y5140" s="26" t="str">
        <f aca="false">IF(OR(V5140="",M5140=0),"",V5140/M5140-1)</f>
        <v/>
      </c>
      <c r="Z5140" s="26" t="str">
        <f aca="false">IF(OR(V5140="",L5140=""),"",V5140/(L5140*E5140)-1)</f>
        <v/>
      </c>
      <c r="AA5140" s="16" t="str">
        <f aca="false">IF(V5140="","SEM OFERTA",IF(OR(Y5140&gt;Premissas!$B$11,Y5140&lt;Premissas!$B$12),"VERIFICAR - UNIDADE/EMBALAGEM",IF(Y5140&gt;Premissas!$B$6,"NÃO COMPRAR - REAJUSTE &gt;5%","COMPRAR")))</f>
        <v>SEM OFERTA</v>
      </c>
      <c r="AB5140" s="18" t="str">
        <f aca="false">IF(W5140="DIMEC",S5140,IF(W5140="MEDCENTRO",U5140,""))</f>
        <v/>
      </c>
      <c r="AC5140" s="18" t="n">
        <f aca="false">IF(AA5140&lt;&gt;"COMPRAR",0,IF(AB5140="",I5140,MIN(I5140,AB5140)))</f>
        <v>0</v>
      </c>
      <c r="AD5140" s="19" t="n">
        <f aca="false">IF(AC5140&gt;0,AC5140*V5140,0)</f>
        <v>0</v>
      </c>
      <c r="AE5140" s="19" t="n">
        <f aca="false">IF(AC5140&gt;0,(M5140-V5140)*AC5140,0)</f>
        <v>0</v>
      </c>
      <c r="AF5140" s="16" t="str">
        <f aca="false">IF(AA5140&lt;&gt;"COMPRAR","",IF(AB5140="",IF(X5140="","",IF(X5140-V5140&lt;0.01,"EMPATE TÉCNICO","")),IF(AB5140&lt;I5140,"ESTOQUE INSUFICIENTE",IF(X5140="","",IF(X5140-V5140&lt;0.01,"EMPATE TÉCNICO","")))))</f>
        <v/>
      </c>
      <c r="AG5140" s="16" t="s">
        <v>304</v>
      </c>
      <c r="AH5140" s="16" t="s">
        <v>2106</v>
      </c>
    </row>
    <row r="5141" customFormat="false" ht="15" hidden="false" customHeight="false" outlineLevel="0" collapsed="false">
      <c r="A5141" s="16" t="s">
        <v>15889</v>
      </c>
      <c r="B5141" s="17" t="s">
        <v>15890</v>
      </c>
      <c r="C5141" s="16" t="s">
        <v>15891</v>
      </c>
      <c r="D5141" s="16" t="s">
        <v>1217</v>
      </c>
      <c r="E5141" s="18" t="n">
        <v>1</v>
      </c>
      <c r="F5141" s="16" t="s">
        <v>43</v>
      </c>
      <c r="G5141" s="18" t="n">
        <v>0</v>
      </c>
      <c r="H5141" s="16" t="n">
        <v>2.8</v>
      </c>
      <c r="I5141" s="18" t="n">
        <v>8</v>
      </c>
      <c r="J5141" s="19" t="n">
        <v>3.56</v>
      </c>
      <c r="K5141" s="19" t="n">
        <v>3.56</v>
      </c>
      <c r="L5141" s="19" t="n">
        <v>3</v>
      </c>
      <c r="M5141" s="19" t="n">
        <f aca="false">IF(J5141&gt;0,J5141,K5141)*E5141</f>
        <v>3.56</v>
      </c>
      <c r="N5141" s="20"/>
      <c r="O5141" s="21" t="str">
        <f aca="false">IF(R5141="","",ROUND(R5141*(1-Premissas!$B$4),4))</f>
        <v/>
      </c>
      <c r="P5141" s="22"/>
      <c r="Q5141" s="22"/>
      <c r="R5141" s="23"/>
      <c r="S5141" s="24"/>
      <c r="T5141" s="24"/>
      <c r="U5141" s="25"/>
      <c r="V5141" s="19" t="str">
        <f aca="false">IF(COUNT(N5141:Q5141)=0,"",MIN(N5141:Q5141))</f>
        <v/>
      </c>
      <c r="W5141" s="16" t="str">
        <f aca="false">IF(V5141="","",INDEX($N$4:$Q$4,MATCH(V5141,N5141:Q5141,0)))</f>
        <v/>
      </c>
      <c r="X5141" s="19" t="str">
        <f aca="false">IF(COUNT(N5141:Q5141)&lt;2,"",SMALL(N5141:Q5141,2))</f>
        <v/>
      </c>
      <c r="Y5141" s="26" t="str">
        <f aca="false">IF(OR(V5141="",M5141=0),"",V5141/M5141-1)</f>
        <v/>
      </c>
      <c r="Z5141" s="26" t="str">
        <f aca="false">IF(OR(V5141="",L5141=""),"",V5141/(L5141*E5141)-1)</f>
        <v/>
      </c>
      <c r="AA5141" s="16" t="str">
        <f aca="false">IF(V5141="","SEM OFERTA",IF(OR(Y5141&gt;Premissas!$B$11,Y5141&lt;Premissas!$B$12),"VERIFICAR - UNIDADE/EMBALAGEM",IF(Y5141&gt;Premissas!$B$6,"NÃO COMPRAR - REAJUSTE &gt;5%","COMPRAR")))</f>
        <v>SEM OFERTA</v>
      </c>
      <c r="AB5141" s="18" t="str">
        <f aca="false">IF(W5141="DIMEC",S5141,IF(W5141="MEDCENTRO",U5141,""))</f>
        <v/>
      </c>
      <c r="AC5141" s="18" t="n">
        <f aca="false">IF(AA5141&lt;&gt;"COMPRAR",0,IF(AB5141="",I5141,MIN(I5141,AB5141)))</f>
        <v>0</v>
      </c>
      <c r="AD5141" s="19" t="n">
        <f aca="false">IF(AC5141&gt;0,AC5141*V5141,0)</f>
        <v>0</v>
      </c>
      <c r="AE5141" s="19" t="n">
        <f aca="false">IF(AC5141&gt;0,(M5141-V5141)*AC5141,0)</f>
        <v>0</v>
      </c>
      <c r="AF5141" s="16" t="str">
        <f aca="false">IF(AA5141&lt;&gt;"COMPRAR","",IF(AB5141="",IF(X5141="","",IF(X5141-V5141&lt;0.01,"EMPATE TÉCNICO","")),IF(AB5141&lt;I5141,"ESTOQUE INSUFICIENTE",IF(X5141="","",IF(X5141-V5141&lt;0.01,"EMPATE TÉCNICO","")))))</f>
        <v/>
      </c>
      <c r="AG5141" s="16" t="s">
        <v>304</v>
      </c>
      <c r="AH5141" s="16" t="s">
        <v>2106</v>
      </c>
    </row>
    <row r="5142" customFormat="false" ht="15" hidden="false" customHeight="false" outlineLevel="0" collapsed="false">
      <c r="A5142" s="16" t="s">
        <v>15892</v>
      </c>
      <c r="B5142" s="17" t="s">
        <v>15893</v>
      </c>
      <c r="C5142" s="16" t="s">
        <v>15894</v>
      </c>
      <c r="D5142" s="16" t="s">
        <v>2049</v>
      </c>
      <c r="E5142" s="18" t="n">
        <v>1</v>
      </c>
      <c r="F5142" s="16" t="s">
        <v>43</v>
      </c>
      <c r="G5142" s="18" t="n">
        <v>0</v>
      </c>
      <c r="H5142" s="16" t="n">
        <v>0.1</v>
      </c>
      <c r="I5142" s="18" t="n">
        <v>1</v>
      </c>
      <c r="J5142" s="19" t="n">
        <v>6.32</v>
      </c>
      <c r="K5142" s="19" t="n">
        <v>6.32</v>
      </c>
      <c r="L5142" s="19" t="n">
        <v>6.32</v>
      </c>
      <c r="M5142" s="19" t="n">
        <f aca="false">IF(J5142&gt;0,J5142,K5142)*E5142</f>
        <v>6.32</v>
      </c>
      <c r="N5142" s="20"/>
      <c r="O5142" s="21" t="str">
        <f aca="false">IF(R5142="","",ROUND(R5142*(1-Premissas!$B$4),4))</f>
        <v/>
      </c>
      <c r="P5142" s="22"/>
      <c r="Q5142" s="22"/>
      <c r="R5142" s="23"/>
      <c r="S5142" s="24"/>
      <c r="T5142" s="24"/>
      <c r="U5142" s="25"/>
      <c r="V5142" s="19" t="str">
        <f aca="false">IF(COUNT(N5142:Q5142)=0,"",MIN(N5142:Q5142))</f>
        <v/>
      </c>
      <c r="W5142" s="16" t="str">
        <f aca="false">IF(V5142="","",INDEX($N$4:$Q$4,MATCH(V5142,N5142:Q5142,0)))</f>
        <v/>
      </c>
      <c r="X5142" s="19" t="str">
        <f aca="false">IF(COUNT(N5142:Q5142)&lt;2,"",SMALL(N5142:Q5142,2))</f>
        <v/>
      </c>
      <c r="Y5142" s="26" t="str">
        <f aca="false">IF(OR(V5142="",M5142=0),"",V5142/M5142-1)</f>
        <v/>
      </c>
      <c r="Z5142" s="26" t="str">
        <f aca="false">IF(OR(V5142="",L5142=""),"",V5142/(L5142*E5142)-1)</f>
        <v/>
      </c>
      <c r="AA5142" s="16" t="str">
        <f aca="false">IF(V5142="","SEM OFERTA",IF(OR(Y5142&gt;Premissas!$B$11,Y5142&lt;Premissas!$B$12),"VERIFICAR - UNIDADE/EMBALAGEM",IF(Y5142&gt;Premissas!$B$6,"NÃO COMPRAR - REAJUSTE &gt;5%","COMPRAR")))</f>
        <v>SEM OFERTA</v>
      </c>
      <c r="AB5142" s="18" t="str">
        <f aca="false">IF(W5142="DIMEC",S5142,IF(W5142="MEDCENTRO",U5142,""))</f>
        <v/>
      </c>
      <c r="AC5142" s="18" t="n">
        <f aca="false">IF(AA5142&lt;&gt;"COMPRAR",0,IF(AB5142="",I5142,MIN(I5142,AB5142)))</f>
        <v>0</v>
      </c>
      <c r="AD5142" s="19" t="n">
        <f aca="false">IF(AC5142&gt;0,AC5142*V5142,0)</f>
        <v>0</v>
      </c>
      <c r="AE5142" s="19" t="n">
        <f aca="false">IF(AC5142&gt;0,(M5142-V5142)*AC5142,0)</f>
        <v>0</v>
      </c>
      <c r="AF5142" s="16" t="str">
        <f aca="false">IF(AA5142&lt;&gt;"COMPRAR","",IF(AB5142="",IF(X5142="","",IF(X5142-V5142&lt;0.01,"EMPATE TÉCNICO","")),IF(AB5142&lt;I5142,"ESTOQUE INSUFICIENTE",IF(X5142="","",IF(X5142-V5142&lt;0.01,"EMPATE TÉCNICO","")))))</f>
        <v/>
      </c>
      <c r="AG5142" s="16" t="s">
        <v>490</v>
      </c>
      <c r="AH5142" s="16" t="s">
        <v>2106</v>
      </c>
    </row>
    <row r="5143" customFormat="false" ht="15" hidden="false" customHeight="false" outlineLevel="0" collapsed="false">
      <c r="A5143" s="16" t="s">
        <v>15895</v>
      </c>
      <c r="B5143" s="17" t="s">
        <v>15896</v>
      </c>
      <c r="C5143" s="16" t="s">
        <v>15897</v>
      </c>
      <c r="D5143" s="16" t="s">
        <v>2049</v>
      </c>
      <c r="E5143" s="18" t="n">
        <v>1</v>
      </c>
      <c r="F5143" s="16" t="s">
        <v>41</v>
      </c>
      <c r="G5143" s="18" t="n">
        <v>2</v>
      </c>
      <c r="H5143" s="16" t="n">
        <v>3.2</v>
      </c>
      <c r="I5143" s="18" t="n">
        <v>7</v>
      </c>
      <c r="J5143" s="19" t="n">
        <v>16.49</v>
      </c>
      <c r="K5143" s="19" t="n">
        <v>16.49</v>
      </c>
      <c r="L5143" s="19" t="n">
        <v>16.49</v>
      </c>
      <c r="M5143" s="19" t="n">
        <f aca="false">IF(J5143&gt;0,J5143,K5143)*E5143</f>
        <v>16.49</v>
      </c>
      <c r="N5143" s="20"/>
      <c r="O5143" s="21" t="str">
        <f aca="false">IF(R5143="","",ROUND(R5143*(1-Premissas!$B$4),4))</f>
        <v/>
      </c>
      <c r="P5143" s="22"/>
      <c r="Q5143" s="22"/>
      <c r="R5143" s="23"/>
      <c r="S5143" s="24"/>
      <c r="T5143" s="24"/>
      <c r="U5143" s="25"/>
      <c r="V5143" s="19" t="str">
        <f aca="false">IF(COUNT(N5143:Q5143)=0,"",MIN(N5143:Q5143))</f>
        <v/>
      </c>
      <c r="W5143" s="16" t="str">
        <f aca="false">IF(V5143="","",INDEX($N$4:$Q$4,MATCH(V5143,N5143:Q5143,0)))</f>
        <v/>
      </c>
      <c r="X5143" s="19" t="str">
        <f aca="false">IF(COUNT(N5143:Q5143)&lt;2,"",SMALL(N5143:Q5143,2))</f>
        <v/>
      </c>
      <c r="Y5143" s="26" t="str">
        <f aca="false">IF(OR(V5143="",M5143=0),"",V5143/M5143-1)</f>
        <v/>
      </c>
      <c r="Z5143" s="26" t="str">
        <f aca="false">IF(OR(V5143="",L5143=""),"",V5143/(L5143*E5143)-1)</f>
        <v/>
      </c>
      <c r="AA5143" s="16" t="str">
        <f aca="false">IF(V5143="","SEM OFERTA",IF(OR(Y5143&gt;Premissas!$B$11,Y5143&lt;Premissas!$B$12),"VERIFICAR - UNIDADE/EMBALAGEM",IF(Y5143&gt;Premissas!$B$6,"NÃO COMPRAR - REAJUSTE &gt;5%","COMPRAR")))</f>
        <v>SEM OFERTA</v>
      </c>
      <c r="AB5143" s="18" t="str">
        <f aca="false">IF(W5143="DIMEC",S5143,IF(W5143="MEDCENTRO",U5143,""))</f>
        <v/>
      </c>
      <c r="AC5143" s="18" t="n">
        <f aca="false">IF(AA5143&lt;&gt;"COMPRAR",0,IF(AB5143="",I5143,MIN(I5143,AB5143)))</f>
        <v>0</v>
      </c>
      <c r="AD5143" s="19" t="n">
        <f aca="false">IF(AC5143&gt;0,AC5143*V5143,0)</f>
        <v>0</v>
      </c>
      <c r="AE5143" s="19" t="n">
        <f aca="false">IF(AC5143&gt;0,(M5143-V5143)*AC5143,0)</f>
        <v>0</v>
      </c>
      <c r="AF5143" s="16" t="str">
        <f aca="false">IF(AA5143&lt;&gt;"COMPRAR","",IF(AB5143="",IF(X5143="","",IF(X5143-V5143&lt;0.01,"EMPATE TÉCNICO","")),IF(AB5143&lt;I5143,"ESTOQUE INSUFICIENTE",IF(X5143="","",IF(X5143-V5143&lt;0.01,"EMPATE TÉCNICO","")))))</f>
        <v/>
      </c>
      <c r="AG5143" s="16" t="s">
        <v>490</v>
      </c>
      <c r="AH5143" s="16" t="s">
        <v>2106</v>
      </c>
    </row>
    <row r="5144" customFormat="false" ht="15" hidden="false" customHeight="false" outlineLevel="0" collapsed="false">
      <c r="A5144" s="16" t="s">
        <v>15898</v>
      </c>
      <c r="B5144" s="17" t="s">
        <v>15899</v>
      </c>
      <c r="C5144" s="16" t="s">
        <v>15900</v>
      </c>
      <c r="D5144" s="16" t="s">
        <v>1886</v>
      </c>
      <c r="E5144" s="18" t="n">
        <v>1</v>
      </c>
      <c r="F5144" s="16" t="s">
        <v>42</v>
      </c>
      <c r="G5144" s="18" t="n">
        <v>7</v>
      </c>
      <c r="H5144" s="16" t="n">
        <v>3.2</v>
      </c>
      <c r="I5144" s="18" t="n">
        <v>2</v>
      </c>
      <c r="J5144" s="19" t="n">
        <v>10.64</v>
      </c>
      <c r="K5144" s="19" t="n">
        <v>10.64</v>
      </c>
      <c r="L5144" s="19" t="n">
        <v>10.64</v>
      </c>
      <c r="M5144" s="19" t="n">
        <f aca="false">IF(J5144&gt;0,J5144,K5144)*E5144</f>
        <v>10.64</v>
      </c>
      <c r="N5144" s="20"/>
      <c r="O5144" s="21" t="str">
        <f aca="false">IF(R5144="","",ROUND(R5144*(1-Premissas!$B$4),4))</f>
        <v/>
      </c>
      <c r="P5144" s="22"/>
      <c r="Q5144" s="22"/>
      <c r="R5144" s="23"/>
      <c r="S5144" s="24"/>
      <c r="T5144" s="24"/>
      <c r="U5144" s="25"/>
      <c r="V5144" s="19" t="str">
        <f aca="false">IF(COUNT(N5144:Q5144)=0,"",MIN(N5144:Q5144))</f>
        <v/>
      </c>
      <c r="W5144" s="16" t="str">
        <f aca="false">IF(V5144="","",INDEX($N$4:$Q$4,MATCH(V5144,N5144:Q5144,0)))</f>
        <v/>
      </c>
      <c r="X5144" s="19" t="str">
        <f aca="false">IF(COUNT(N5144:Q5144)&lt;2,"",SMALL(N5144:Q5144,2))</f>
        <v/>
      </c>
      <c r="Y5144" s="26" t="str">
        <f aca="false">IF(OR(V5144="",M5144=0),"",V5144/M5144-1)</f>
        <v/>
      </c>
      <c r="Z5144" s="26" t="str">
        <f aca="false">IF(OR(V5144="",L5144=""),"",V5144/(L5144*E5144)-1)</f>
        <v/>
      </c>
      <c r="AA5144" s="16" t="str">
        <f aca="false">IF(V5144="","SEM OFERTA",IF(OR(Y5144&gt;Premissas!$B$11,Y5144&lt;Premissas!$B$12),"VERIFICAR - UNIDADE/EMBALAGEM",IF(Y5144&gt;Premissas!$B$6,"NÃO COMPRAR - REAJUSTE &gt;5%","COMPRAR")))</f>
        <v>SEM OFERTA</v>
      </c>
      <c r="AB5144" s="18" t="str">
        <f aca="false">IF(W5144="DIMEC",S5144,IF(W5144="MEDCENTRO",U5144,""))</f>
        <v/>
      </c>
      <c r="AC5144" s="18" t="n">
        <f aca="false">IF(AA5144&lt;&gt;"COMPRAR",0,IF(AB5144="",I5144,MIN(I5144,AB5144)))</f>
        <v>0</v>
      </c>
      <c r="AD5144" s="19" t="n">
        <f aca="false">IF(AC5144&gt;0,AC5144*V5144,0)</f>
        <v>0</v>
      </c>
      <c r="AE5144" s="19" t="n">
        <f aca="false">IF(AC5144&gt;0,(M5144-V5144)*AC5144,0)</f>
        <v>0</v>
      </c>
      <c r="AF5144" s="16" t="str">
        <f aca="false">IF(AA5144&lt;&gt;"COMPRAR","",IF(AB5144="",IF(X5144="","",IF(X5144-V5144&lt;0.01,"EMPATE TÉCNICO","")),IF(AB5144&lt;I5144,"ESTOQUE INSUFICIENTE",IF(X5144="","",IF(X5144-V5144&lt;0.01,"EMPATE TÉCNICO","")))))</f>
        <v/>
      </c>
      <c r="AG5144" s="16" t="s">
        <v>763</v>
      </c>
      <c r="AH5144" s="16" t="s">
        <v>2106</v>
      </c>
    </row>
    <row r="5145" customFormat="false" ht="15" hidden="false" customHeight="false" outlineLevel="0" collapsed="false">
      <c r="A5145" s="16" t="s">
        <v>15901</v>
      </c>
      <c r="B5145" s="17" t="s">
        <v>15902</v>
      </c>
      <c r="C5145" s="16" t="s">
        <v>15903</v>
      </c>
      <c r="D5145" s="16" t="s">
        <v>1886</v>
      </c>
      <c r="E5145" s="18" t="n">
        <v>1</v>
      </c>
      <c r="F5145" s="16" t="s">
        <v>41</v>
      </c>
      <c r="G5145" s="18" t="n">
        <v>10</v>
      </c>
      <c r="H5145" s="16" t="n">
        <v>5.4</v>
      </c>
      <c r="I5145" s="18" t="n">
        <v>4</v>
      </c>
      <c r="J5145" s="19" t="n">
        <v>12.55</v>
      </c>
      <c r="K5145" s="19" t="n">
        <v>12.55</v>
      </c>
      <c r="L5145" s="19" t="n">
        <v>12.55</v>
      </c>
      <c r="M5145" s="19" t="n">
        <f aca="false">IF(J5145&gt;0,J5145,K5145)*E5145</f>
        <v>12.55</v>
      </c>
      <c r="N5145" s="20"/>
      <c r="O5145" s="21" t="str">
        <f aca="false">IF(R5145="","",ROUND(R5145*(1-Premissas!$B$4),4))</f>
        <v/>
      </c>
      <c r="P5145" s="22"/>
      <c r="Q5145" s="22"/>
      <c r="R5145" s="23"/>
      <c r="S5145" s="24"/>
      <c r="T5145" s="24"/>
      <c r="U5145" s="25"/>
      <c r="V5145" s="19" t="str">
        <f aca="false">IF(COUNT(N5145:Q5145)=0,"",MIN(N5145:Q5145))</f>
        <v/>
      </c>
      <c r="W5145" s="16" t="str">
        <f aca="false">IF(V5145="","",INDEX($N$4:$Q$4,MATCH(V5145,N5145:Q5145,0)))</f>
        <v/>
      </c>
      <c r="X5145" s="19" t="str">
        <f aca="false">IF(COUNT(N5145:Q5145)&lt;2,"",SMALL(N5145:Q5145,2))</f>
        <v/>
      </c>
      <c r="Y5145" s="26" t="str">
        <f aca="false">IF(OR(V5145="",M5145=0),"",V5145/M5145-1)</f>
        <v/>
      </c>
      <c r="Z5145" s="26" t="str">
        <f aca="false">IF(OR(V5145="",L5145=""),"",V5145/(L5145*E5145)-1)</f>
        <v/>
      </c>
      <c r="AA5145" s="16" t="str">
        <f aca="false">IF(V5145="","SEM OFERTA",IF(OR(Y5145&gt;Premissas!$B$11,Y5145&lt;Premissas!$B$12),"VERIFICAR - UNIDADE/EMBALAGEM",IF(Y5145&gt;Premissas!$B$6,"NÃO COMPRAR - REAJUSTE &gt;5%","COMPRAR")))</f>
        <v>SEM OFERTA</v>
      </c>
      <c r="AB5145" s="18" t="str">
        <f aca="false">IF(W5145="DIMEC",S5145,IF(W5145="MEDCENTRO",U5145,""))</f>
        <v/>
      </c>
      <c r="AC5145" s="18" t="n">
        <f aca="false">IF(AA5145&lt;&gt;"COMPRAR",0,IF(AB5145="",I5145,MIN(I5145,AB5145)))</f>
        <v>0</v>
      </c>
      <c r="AD5145" s="19" t="n">
        <f aca="false">IF(AC5145&gt;0,AC5145*V5145,0)</f>
        <v>0</v>
      </c>
      <c r="AE5145" s="19" t="n">
        <f aca="false">IF(AC5145&gt;0,(M5145-V5145)*AC5145,0)</f>
        <v>0</v>
      </c>
      <c r="AF5145" s="16" t="str">
        <f aca="false">IF(AA5145&lt;&gt;"COMPRAR","",IF(AB5145="",IF(X5145="","",IF(X5145-V5145&lt;0.01,"EMPATE TÉCNICO","")),IF(AB5145&lt;I5145,"ESTOQUE INSUFICIENTE",IF(X5145="","",IF(X5145-V5145&lt;0.01,"EMPATE TÉCNICO","")))))</f>
        <v/>
      </c>
      <c r="AG5145" s="16" t="s">
        <v>763</v>
      </c>
      <c r="AH5145" s="16" t="s">
        <v>2106</v>
      </c>
    </row>
    <row r="5146" customFormat="false" ht="15" hidden="false" customHeight="false" outlineLevel="0" collapsed="false">
      <c r="A5146" s="16" t="s">
        <v>15904</v>
      </c>
      <c r="B5146" s="17" t="s">
        <v>15905</v>
      </c>
      <c r="C5146" s="16" t="s">
        <v>15906</v>
      </c>
      <c r="D5146" s="16" t="s">
        <v>498</v>
      </c>
      <c r="E5146" s="18" t="n">
        <v>1</v>
      </c>
      <c r="F5146" s="16" t="s">
        <v>43</v>
      </c>
      <c r="G5146" s="18" t="n">
        <v>0</v>
      </c>
      <c r="H5146" s="16" t="n">
        <v>3.3</v>
      </c>
      <c r="I5146" s="18" t="n">
        <v>9</v>
      </c>
      <c r="J5146" s="19" t="n">
        <v>6.75</v>
      </c>
      <c r="K5146" s="19" t="n">
        <v>6.75</v>
      </c>
      <c r="L5146" s="19" t="n">
        <v>6.75</v>
      </c>
      <c r="M5146" s="19" t="n">
        <f aca="false">IF(J5146&gt;0,J5146,K5146)*E5146</f>
        <v>6.75</v>
      </c>
      <c r="N5146" s="20"/>
      <c r="O5146" s="21" t="str">
        <f aca="false">IF(R5146="","",ROUND(R5146*(1-Premissas!$B$4),4))</f>
        <v/>
      </c>
      <c r="P5146" s="22"/>
      <c r="Q5146" s="22"/>
      <c r="R5146" s="23"/>
      <c r="S5146" s="24"/>
      <c r="T5146" s="24"/>
      <c r="U5146" s="25"/>
      <c r="V5146" s="19" t="str">
        <f aca="false">IF(COUNT(N5146:Q5146)=0,"",MIN(N5146:Q5146))</f>
        <v/>
      </c>
      <c r="W5146" s="16" t="str">
        <f aca="false">IF(V5146="","",INDEX($N$4:$Q$4,MATCH(V5146,N5146:Q5146,0)))</f>
        <v/>
      </c>
      <c r="X5146" s="19" t="str">
        <f aca="false">IF(COUNT(N5146:Q5146)&lt;2,"",SMALL(N5146:Q5146,2))</f>
        <v/>
      </c>
      <c r="Y5146" s="26" t="str">
        <f aca="false">IF(OR(V5146="",M5146=0),"",V5146/M5146-1)</f>
        <v/>
      </c>
      <c r="Z5146" s="26" t="str">
        <f aca="false">IF(OR(V5146="",L5146=""),"",V5146/(L5146*E5146)-1)</f>
        <v/>
      </c>
      <c r="AA5146" s="16" t="str">
        <f aca="false">IF(V5146="","SEM OFERTA",IF(OR(Y5146&gt;Premissas!$B$11,Y5146&lt;Premissas!$B$12),"VERIFICAR - UNIDADE/EMBALAGEM",IF(Y5146&gt;Premissas!$B$6,"NÃO COMPRAR - REAJUSTE &gt;5%","COMPRAR")))</f>
        <v>SEM OFERTA</v>
      </c>
      <c r="AB5146" s="18" t="str">
        <f aca="false">IF(W5146="DIMEC",S5146,IF(W5146="MEDCENTRO",U5146,""))</f>
        <v/>
      </c>
      <c r="AC5146" s="18" t="n">
        <f aca="false">IF(AA5146&lt;&gt;"COMPRAR",0,IF(AB5146="",I5146,MIN(I5146,AB5146)))</f>
        <v>0</v>
      </c>
      <c r="AD5146" s="19" t="n">
        <f aca="false">IF(AC5146&gt;0,AC5146*V5146,0)</f>
        <v>0</v>
      </c>
      <c r="AE5146" s="19" t="n">
        <f aca="false">IF(AC5146&gt;0,(M5146-V5146)*AC5146,0)</f>
        <v>0</v>
      </c>
      <c r="AF5146" s="16" t="str">
        <f aca="false">IF(AA5146&lt;&gt;"COMPRAR","",IF(AB5146="",IF(X5146="","",IF(X5146-V5146&lt;0.01,"EMPATE TÉCNICO","")),IF(AB5146&lt;I5146,"ESTOQUE INSUFICIENTE",IF(X5146="","",IF(X5146-V5146&lt;0.01,"EMPATE TÉCNICO","")))))</f>
        <v/>
      </c>
      <c r="AG5146" s="16" t="s">
        <v>2122</v>
      </c>
      <c r="AH5146" s="16" t="s">
        <v>2106</v>
      </c>
    </row>
    <row r="5147" customFormat="false" ht="15" hidden="false" customHeight="false" outlineLevel="0" collapsed="false">
      <c r="A5147" s="16" t="s">
        <v>15907</v>
      </c>
      <c r="B5147" s="17" t="s">
        <v>15908</v>
      </c>
      <c r="C5147" s="16" t="s">
        <v>15909</v>
      </c>
      <c r="D5147" s="16" t="s">
        <v>989</v>
      </c>
      <c r="E5147" s="18" t="n">
        <v>1</v>
      </c>
      <c r="F5147" s="16" t="s">
        <v>41</v>
      </c>
      <c r="G5147" s="18" t="n">
        <v>12</v>
      </c>
      <c r="H5147" s="16" t="n">
        <v>7.8</v>
      </c>
      <c r="I5147" s="18" t="n">
        <v>8</v>
      </c>
      <c r="J5147" s="19" t="n">
        <v>5.34</v>
      </c>
      <c r="K5147" s="19" t="n">
        <v>5.34</v>
      </c>
      <c r="L5147" s="19" t="n">
        <v>5.34</v>
      </c>
      <c r="M5147" s="19" t="n">
        <f aca="false">IF(J5147&gt;0,J5147,K5147)*E5147</f>
        <v>5.34</v>
      </c>
      <c r="N5147" s="20"/>
      <c r="O5147" s="21" t="str">
        <f aca="false">IF(R5147="","",ROUND(R5147*(1-Premissas!$B$4),4))</f>
        <v/>
      </c>
      <c r="P5147" s="22"/>
      <c r="Q5147" s="22"/>
      <c r="R5147" s="23"/>
      <c r="S5147" s="24"/>
      <c r="T5147" s="24"/>
      <c r="U5147" s="25"/>
      <c r="V5147" s="19" t="str">
        <f aca="false">IF(COUNT(N5147:Q5147)=0,"",MIN(N5147:Q5147))</f>
        <v/>
      </c>
      <c r="W5147" s="16" t="str">
        <f aca="false">IF(V5147="","",INDEX($N$4:$Q$4,MATCH(V5147,N5147:Q5147,0)))</f>
        <v/>
      </c>
      <c r="X5147" s="19" t="str">
        <f aca="false">IF(COUNT(N5147:Q5147)&lt;2,"",SMALL(N5147:Q5147,2))</f>
        <v/>
      </c>
      <c r="Y5147" s="26" t="str">
        <f aca="false">IF(OR(V5147="",M5147=0),"",V5147/M5147-1)</f>
        <v/>
      </c>
      <c r="Z5147" s="26" t="str">
        <f aca="false">IF(OR(V5147="",L5147=""),"",V5147/(L5147*E5147)-1)</f>
        <v/>
      </c>
      <c r="AA5147" s="16" t="str">
        <f aca="false">IF(V5147="","SEM OFERTA",IF(OR(Y5147&gt;Premissas!$B$11,Y5147&lt;Premissas!$B$12),"VERIFICAR - UNIDADE/EMBALAGEM",IF(Y5147&gt;Premissas!$B$6,"NÃO COMPRAR - REAJUSTE &gt;5%","COMPRAR")))</f>
        <v>SEM OFERTA</v>
      </c>
      <c r="AB5147" s="18" t="str">
        <f aca="false">IF(W5147="DIMEC",S5147,IF(W5147="MEDCENTRO",U5147,""))</f>
        <v/>
      </c>
      <c r="AC5147" s="18" t="n">
        <f aca="false">IF(AA5147&lt;&gt;"COMPRAR",0,IF(AB5147="",I5147,MIN(I5147,AB5147)))</f>
        <v>0</v>
      </c>
      <c r="AD5147" s="19" t="n">
        <f aca="false">IF(AC5147&gt;0,AC5147*V5147,0)</f>
        <v>0</v>
      </c>
      <c r="AE5147" s="19" t="n">
        <f aca="false">IF(AC5147&gt;0,(M5147-V5147)*AC5147,0)</f>
        <v>0</v>
      </c>
      <c r="AF5147" s="16" t="str">
        <f aca="false">IF(AA5147&lt;&gt;"COMPRAR","",IF(AB5147="",IF(X5147="","",IF(X5147-V5147&lt;0.01,"EMPATE TÉCNICO","")),IF(AB5147&lt;I5147,"ESTOQUE INSUFICIENTE",IF(X5147="","",IF(X5147-V5147&lt;0.01,"EMPATE TÉCNICO","")))))</f>
        <v/>
      </c>
      <c r="AG5147" s="16" t="s">
        <v>418</v>
      </c>
      <c r="AH5147" s="16" t="s">
        <v>2106</v>
      </c>
    </row>
    <row r="5148" customFormat="false" ht="15" hidden="false" customHeight="false" outlineLevel="0" collapsed="false">
      <c r="A5148" s="16" t="s">
        <v>15910</v>
      </c>
      <c r="B5148" s="17" t="s">
        <v>15911</v>
      </c>
      <c r="C5148" s="16" t="s">
        <v>15912</v>
      </c>
      <c r="D5148" s="16" t="s">
        <v>989</v>
      </c>
      <c r="E5148" s="18" t="n">
        <v>1</v>
      </c>
      <c r="F5148" s="16" t="s">
        <v>41</v>
      </c>
      <c r="G5148" s="18" t="n">
        <v>16</v>
      </c>
      <c r="H5148" s="16" t="n">
        <v>8.8</v>
      </c>
      <c r="I5148" s="18" t="n">
        <v>7</v>
      </c>
      <c r="J5148" s="19" t="n">
        <v>5.133</v>
      </c>
      <c r="K5148" s="19" t="n">
        <v>5.133</v>
      </c>
      <c r="L5148" s="19" t="n">
        <v>5.133</v>
      </c>
      <c r="M5148" s="19" t="n">
        <f aca="false">IF(J5148&gt;0,J5148,K5148)*E5148</f>
        <v>5.133</v>
      </c>
      <c r="N5148" s="20"/>
      <c r="O5148" s="21" t="str">
        <f aca="false">IF(R5148="","",ROUND(R5148*(1-Premissas!$B$4),4))</f>
        <v/>
      </c>
      <c r="P5148" s="22"/>
      <c r="Q5148" s="22"/>
      <c r="R5148" s="23"/>
      <c r="S5148" s="24"/>
      <c r="T5148" s="24"/>
      <c r="U5148" s="25"/>
      <c r="V5148" s="19" t="str">
        <f aca="false">IF(COUNT(N5148:Q5148)=0,"",MIN(N5148:Q5148))</f>
        <v/>
      </c>
      <c r="W5148" s="16" t="str">
        <f aca="false">IF(V5148="","",INDEX($N$4:$Q$4,MATCH(V5148,N5148:Q5148,0)))</f>
        <v/>
      </c>
      <c r="X5148" s="19" t="str">
        <f aca="false">IF(COUNT(N5148:Q5148)&lt;2,"",SMALL(N5148:Q5148,2))</f>
        <v/>
      </c>
      <c r="Y5148" s="26" t="str">
        <f aca="false">IF(OR(V5148="",M5148=0),"",V5148/M5148-1)</f>
        <v/>
      </c>
      <c r="Z5148" s="26" t="str">
        <f aca="false">IF(OR(V5148="",L5148=""),"",V5148/(L5148*E5148)-1)</f>
        <v/>
      </c>
      <c r="AA5148" s="16" t="str">
        <f aca="false">IF(V5148="","SEM OFERTA",IF(OR(Y5148&gt;Premissas!$B$11,Y5148&lt;Premissas!$B$12),"VERIFICAR - UNIDADE/EMBALAGEM",IF(Y5148&gt;Premissas!$B$6,"NÃO COMPRAR - REAJUSTE &gt;5%","COMPRAR")))</f>
        <v>SEM OFERTA</v>
      </c>
      <c r="AB5148" s="18" t="str">
        <f aca="false">IF(W5148="DIMEC",S5148,IF(W5148="MEDCENTRO",U5148,""))</f>
        <v/>
      </c>
      <c r="AC5148" s="18" t="n">
        <f aca="false">IF(AA5148&lt;&gt;"COMPRAR",0,IF(AB5148="",I5148,MIN(I5148,AB5148)))</f>
        <v>0</v>
      </c>
      <c r="AD5148" s="19" t="n">
        <f aca="false">IF(AC5148&gt;0,AC5148*V5148,0)</f>
        <v>0</v>
      </c>
      <c r="AE5148" s="19" t="n">
        <f aca="false">IF(AC5148&gt;0,(M5148-V5148)*AC5148,0)</f>
        <v>0</v>
      </c>
      <c r="AF5148" s="16" t="str">
        <f aca="false">IF(AA5148&lt;&gt;"COMPRAR","",IF(AB5148="",IF(X5148="","",IF(X5148-V5148&lt;0.01,"EMPATE TÉCNICO","")),IF(AB5148&lt;I5148,"ESTOQUE INSUFICIENTE",IF(X5148="","",IF(X5148-V5148&lt;0.01,"EMPATE TÉCNICO","")))))</f>
        <v/>
      </c>
      <c r="AG5148" s="16" t="s">
        <v>418</v>
      </c>
      <c r="AH5148" s="16" t="s">
        <v>2106</v>
      </c>
    </row>
    <row r="5149" customFormat="false" ht="15" hidden="false" customHeight="false" outlineLevel="0" collapsed="false">
      <c r="A5149" s="16" t="s">
        <v>15913</v>
      </c>
      <c r="B5149" s="17" t="s">
        <v>15914</v>
      </c>
      <c r="C5149" s="16" t="s">
        <v>15915</v>
      </c>
      <c r="D5149" s="16" t="s">
        <v>417</v>
      </c>
      <c r="E5149" s="18" t="n">
        <v>1</v>
      </c>
      <c r="F5149" s="16" t="s">
        <v>41</v>
      </c>
      <c r="G5149" s="18" t="n">
        <v>13</v>
      </c>
      <c r="H5149" s="16" t="n">
        <v>5.8</v>
      </c>
      <c r="I5149" s="18" t="n">
        <v>2</v>
      </c>
      <c r="J5149" s="19" t="n">
        <v>7.99</v>
      </c>
      <c r="K5149" s="19" t="n">
        <v>7.99</v>
      </c>
      <c r="L5149" s="19" t="n">
        <v>5.741</v>
      </c>
      <c r="M5149" s="19" t="n">
        <f aca="false">IF(J5149&gt;0,J5149,K5149)*E5149</f>
        <v>7.99</v>
      </c>
      <c r="N5149" s="20"/>
      <c r="O5149" s="21" t="str">
        <f aca="false">IF(R5149="","",ROUND(R5149*(1-Premissas!$B$4),4))</f>
        <v/>
      </c>
      <c r="P5149" s="22"/>
      <c r="Q5149" s="22"/>
      <c r="R5149" s="23"/>
      <c r="S5149" s="24"/>
      <c r="T5149" s="24"/>
      <c r="U5149" s="25"/>
      <c r="V5149" s="19" t="str">
        <f aca="false">IF(COUNT(N5149:Q5149)=0,"",MIN(N5149:Q5149))</f>
        <v/>
      </c>
      <c r="W5149" s="16" t="str">
        <f aca="false">IF(V5149="","",INDEX($N$4:$Q$4,MATCH(V5149,N5149:Q5149,0)))</f>
        <v/>
      </c>
      <c r="X5149" s="19" t="str">
        <f aca="false">IF(COUNT(N5149:Q5149)&lt;2,"",SMALL(N5149:Q5149,2))</f>
        <v/>
      </c>
      <c r="Y5149" s="26" t="str">
        <f aca="false">IF(OR(V5149="",M5149=0),"",V5149/M5149-1)</f>
        <v/>
      </c>
      <c r="Z5149" s="26" t="str">
        <f aca="false">IF(OR(V5149="",L5149=""),"",V5149/(L5149*E5149)-1)</f>
        <v/>
      </c>
      <c r="AA5149" s="16" t="str">
        <f aca="false">IF(V5149="","SEM OFERTA",IF(OR(Y5149&gt;Premissas!$B$11,Y5149&lt;Premissas!$B$12),"VERIFICAR - UNIDADE/EMBALAGEM",IF(Y5149&gt;Premissas!$B$6,"NÃO COMPRAR - REAJUSTE &gt;5%","COMPRAR")))</f>
        <v>SEM OFERTA</v>
      </c>
      <c r="AB5149" s="18" t="str">
        <f aca="false">IF(W5149="DIMEC",S5149,IF(W5149="MEDCENTRO",U5149,""))</f>
        <v/>
      </c>
      <c r="AC5149" s="18" t="n">
        <f aca="false">IF(AA5149&lt;&gt;"COMPRAR",0,IF(AB5149="",I5149,MIN(I5149,AB5149)))</f>
        <v>0</v>
      </c>
      <c r="AD5149" s="19" t="n">
        <f aca="false">IF(AC5149&gt;0,AC5149*V5149,0)</f>
        <v>0</v>
      </c>
      <c r="AE5149" s="19" t="n">
        <f aca="false">IF(AC5149&gt;0,(M5149-V5149)*AC5149,0)</f>
        <v>0</v>
      </c>
      <c r="AF5149" s="16" t="str">
        <f aca="false">IF(AA5149&lt;&gt;"COMPRAR","",IF(AB5149="",IF(X5149="","",IF(X5149-V5149&lt;0.01,"EMPATE TÉCNICO","")),IF(AB5149&lt;I5149,"ESTOQUE INSUFICIENTE",IF(X5149="","",IF(X5149-V5149&lt;0.01,"EMPATE TÉCNICO","")))))</f>
        <v/>
      </c>
      <c r="AG5149" s="16" t="s">
        <v>418</v>
      </c>
      <c r="AH5149" s="16" t="s">
        <v>2106</v>
      </c>
    </row>
    <row r="5150" customFormat="false" ht="15" hidden="false" customHeight="false" outlineLevel="0" collapsed="false">
      <c r="A5150" s="16" t="s">
        <v>15916</v>
      </c>
      <c r="B5150" s="17" t="s">
        <v>15917</v>
      </c>
      <c r="C5150" s="16" t="s">
        <v>15918</v>
      </c>
      <c r="D5150" s="16" t="s">
        <v>989</v>
      </c>
      <c r="E5150" s="18" t="n">
        <v>1</v>
      </c>
      <c r="F5150" s="16" t="s">
        <v>42</v>
      </c>
      <c r="G5150" s="18" t="n">
        <v>3</v>
      </c>
      <c r="H5150" s="16" t="n">
        <v>1.4</v>
      </c>
      <c r="I5150" s="18" t="n">
        <v>1</v>
      </c>
      <c r="J5150" s="19" t="n">
        <v>22</v>
      </c>
      <c r="K5150" s="19" t="n">
        <v>22</v>
      </c>
      <c r="L5150" s="19" t="n">
        <v>22</v>
      </c>
      <c r="M5150" s="19" t="n">
        <f aca="false">IF(J5150&gt;0,J5150,K5150)*E5150</f>
        <v>22</v>
      </c>
      <c r="N5150" s="20"/>
      <c r="O5150" s="21" t="str">
        <f aca="false">IF(R5150="","",ROUND(R5150*(1-Premissas!$B$4),4))</f>
        <v/>
      </c>
      <c r="P5150" s="22"/>
      <c r="Q5150" s="22"/>
      <c r="R5150" s="23"/>
      <c r="S5150" s="24"/>
      <c r="T5150" s="24"/>
      <c r="U5150" s="25"/>
      <c r="V5150" s="19" t="str">
        <f aca="false">IF(COUNT(N5150:Q5150)=0,"",MIN(N5150:Q5150))</f>
        <v/>
      </c>
      <c r="W5150" s="16" t="str">
        <f aca="false">IF(V5150="","",INDEX($N$4:$Q$4,MATCH(V5150,N5150:Q5150,0)))</f>
        <v/>
      </c>
      <c r="X5150" s="19" t="str">
        <f aca="false">IF(COUNT(N5150:Q5150)&lt;2,"",SMALL(N5150:Q5150,2))</f>
        <v/>
      </c>
      <c r="Y5150" s="26" t="str">
        <f aca="false">IF(OR(V5150="",M5150=0),"",V5150/M5150-1)</f>
        <v/>
      </c>
      <c r="Z5150" s="26" t="str">
        <f aca="false">IF(OR(V5150="",L5150=""),"",V5150/(L5150*E5150)-1)</f>
        <v/>
      </c>
      <c r="AA5150" s="16" t="str">
        <f aca="false">IF(V5150="","SEM OFERTA",IF(OR(Y5150&gt;Premissas!$B$11,Y5150&lt;Premissas!$B$12),"VERIFICAR - UNIDADE/EMBALAGEM",IF(Y5150&gt;Premissas!$B$6,"NÃO COMPRAR - REAJUSTE &gt;5%","COMPRAR")))</f>
        <v>SEM OFERTA</v>
      </c>
      <c r="AB5150" s="18" t="str">
        <f aca="false">IF(W5150="DIMEC",S5150,IF(W5150="MEDCENTRO",U5150,""))</f>
        <v/>
      </c>
      <c r="AC5150" s="18" t="n">
        <f aca="false">IF(AA5150&lt;&gt;"COMPRAR",0,IF(AB5150="",I5150,MIN(I5150,AB5150)))</f>
        <v>0</v>
      </c>
      <c r="AD5150" s="19" t="n">
        <f aca="false">IF(AC5150&gt;0,AC5150*V5150,0)</f>
        <v>0</v>
      </c>
      <c r="AE5150" s="19" t="n">
        <f aca="false">IF(AC5150&gt;0,(M5150-V5150)*AC5150,0)</f>
        <v>0</v>
      </c>
      <c r="AF5150" s="16" t="str">
        <f aca="false">IF(AA5150&lt;&gt;"COMPRAR","",IF(AB5150="",IF(X5150="","",IF(X5150-V5150&lt;0.01,"EMPATE TÉCNICO","")),IF(AB5150&lt;I5150,"ESTOQUE INSUFICIENTE",IF(X5150="","",IF(X5150-V5150&lt;0.01,"EMPATE TÉCNICO","")))))</f>
        <v/>
      </c>
      <c r="AG5150" s="16" t="s">
        <v>418</v>
      </c>
      <c r="AH5150" s="16" t="s">
        <v>2106</v>
      </c>
    </row>
    <row r="5151" customFormat="false" ht="15" hidden="false" customHeight="false" outlineLevel="0" collapsed="false">
      <c r="A5151" s="16" t="s">
        <v>15919</v>
      </c>
      <c r="B5151" s="17" t="s">
        <v>15920</v>
      </c>
      <c r="C5151" s="16" t="s">
        <v>15921</v>
      </c>
      <c r="D5151" s="16" t="s">
        <v>989</v>
      </c>
      <c r="E5151" s="18" t="n">
        <v>1</v>
      </c>
      <c r="F5151" s="16" t="s">
        <v>41</v>
      </c>
      <c r="G5151" s="18" t="n">
        <v>8</v>
      </c>
      <c r="H5151" s="16" t="n">
        <v>4.3</v>
      </c>
      <c r="I5151" s="18" t="n">
        <v>4</v>
      </c>
      <c r="J5151" s="19" t="n">
        <v>14.99</v>
      </c>
      <c r="K5151" s="19" t="n">
        <v>14.99</v>
      </c>
      <c r="L5151" s="19" t="n">
        <v>14.99</v>
      </c>
      <c r="M5151" s="19" t="n">
        <f aca="false">IF(J5151&gt;0,J5151,K5151)*E5151</f>
        <v>14.99</v>
      </c>
      <c r="N5151" s="20"/>
      <c r="O5151" s="21" t="str">
        <f aca="false">IF(R5151="","",ROUND(R5151*(1-Premissas!$B$4),4))</f>
        <v/>
      </c>
      <c r="P5151" s="22"/>
      <c r="Q5151" s="22"/>
      <c r="R5151" s="23"/>
      <c r="S5151" s="24"/>
      <c r="T5151" s="24"/>
      <c r="U5151" s="25"/>
      <c r="V5151" s="19" t="str">
        <f aca="false">IF(COUNT(N5151:Q5151)=0,"",MIN(N5151:Q5151))</f>
        <v/>
      </c>
      <c r="W5151" s="16" t="str">
        <f aca="false">IF(V5151="","",INDEX($N$4:$Q$4,MATCH(V5151,N5151:Q5151,0)))</f>
        <v/>
      </c>
      <c r="X5151" s="19" t="str">
        <f aca="false">IF(COUNT(N5151:Q5151)&lt;2,"",SMALL(N5151:Q5151,2))</f>
        <v/>
      </c>
      <c r="Y5151" s="26" t="str">
        <f aca="false">IF(OR(V5151="",M5151=0),"",V5151/M5151-1)</f>
        <v/>
      </c>
      <c r="Z5151" s="26" t="str">
        <f aca="false">IF(OR(V5151="",L5151=""),"",V5151/(L5151*E5151)-1)</f>
        <v/>
      </c>
      <c r="AA5151" s="16" t="str">
        <f aca="false">IF(V5151="","SEM OFERTA",IF(OR(Y5151&gt;Premissas!$B$11,Y5151&lt;Premissas!$B$12),"VERIFICAR - UNIDADE/EMBALAGEM",IF(Y5151&gt;Premissas!$B$6,"NÃO COMPRAR - REAJUSTE &gt;5%","COMPRAR")))</f>
        <v>SEM OFERTA</v>
      </c>
      <c r="AB5151" s="18" t="str">
        <f aca="false">IF(W5151="DIMEC",S5151,IF(W5151="MEDCENTRO",U5151,""))</f>
        <v/>
      </c>
      <c r="AC5151" s="18" t="n">
        <f aca="false">IF(AA5151&lt;&gt;"COMPRAR",0,IF(AB5151="",I5151,MIN(I5151,AB5151)))</f>
        <v>0</v>
      </c>
      <c r="AD5151" s="19" t="n">
        <f aca="false">IF(AC5151&gt;0,AC5151*V5151,0)</f>
        <v>0</v>
      </c>
      <c r="AE5151" s="19" t="n">
        <f aca="false">IF(AC5151&gt;0,(M5151-V5151)*AC5151,0)</f>
        <v>0</v>
      </c>
      <c r="AF5151" s="16" t="str">
        <f aca="false">IF(AA5151&lt;&gt;"COMPRAR","",IF(AB5151="",IF(X5151="","",IF(X5151-V5151&lt;0.01,"EMPATE TÉCNICO","")),IF(AB5151&lt;I5151,"ESTOQUE INSUFICIENTE",IF(X5151="","",IF(X5151-V5151&lt;0.01,"EMPATE TÉCNICO","")))))</f>
        <v/>
      </c>
      <c r="AG5151" s="16" t="s">
        <v>418</v>
      </c>
      <c r="AH5151" s="16" t="s">
        <v>2106</v>
      </c>
    </row>
    <row r="5152" customFormat="false" ht="15" hidden="false" customHeight="false" outlineLevel="0" collapsed="false">
      <c r="A5152" s="16" t="s">
        <v>15922</v>
      </c>
      <c r="B5152" s="17" t="s">
        <v>15923</v>
      </c>
      <c r="C5152" s="16" t="s">
        <v>15924</v>
      </c>
      <c r="D5152" s="16" t="s">
        <v>2049</v>
      </c>
      <c r="E5152" s="18" t="n">
        <v>1</v>
      </c>
      <c r="F5152" s="16" t="s">
        <v>43</v>
      </c>
      <c r="G5152" s="18" t="n">
        <v>0</v>
      </c>
      <c r="H5152" s="16" t="n">
        <v>0.2</v>
      </c>
      <c r="I5152" s="18" t="n">
        <v>1</v>
      </c>
      <c r="J5152" s="19" t="n">
        <v>16.67</v>
      </c>
      <c r="K5152" s="19" t="n">
        <v>16.67</v>
      </c>
      <c r="L5152" s="19" t="n">
        <v>16.67</v>
      </c>
      <c r="M5152" s="19" t="n">
        <f aca="false">IF(J5152&gt;0,J5152,K5152)*E5152</f>
        <v>16.67</v>
      </c>
      <c r="N5152" s="20"/>
      <c r="O5152" s="21" t="str">
        <f aca="false">IF(R5152="","",ROUND(R5152*(1-Premissas!$B$4),4))</f>
        <v/>
      </c>
      <c r="P5152" s="22"/>
      <c r="Q5152" s="22"/>
      <c r="R5152" s="23"/>
      <c r="S5152" s="24"/>
      <c r="T5152" s="24"/>
      <c r="U5152" s="25"/>
      <c r="V5152" s="19" t="str">
        <f aca="false">IF(COUNT(N5152:Q5152)=0,"",MIN(N5152:Q5152))</f>
        <v/>
      </c>
      <c r="W5152" s="16" t="str">
        <f aca="false">IF(V5152="","",INDEX($N$4:$Q$4,MATCH(V5152,N5152:Q5152,0)))</f>
        <v/>
      </c>
      <c r="X5152" s="19" t="str">
        <f aca="false">IF(COUNT(N5152:Q5152)&lt;2,"",SMALL(N5152:Q5152,2))</f>
        <v/>
      </c>
      <c r="Y5152" s="26" t="str">
        <f aca="false">IF(OR(V5152="",M5152=0),"",V5152/M5152-1)</f>
        <v/>
      </c>
      <c r="Z5152" s="26" t="str">
        <f aca="false">IF(OR(V5152="",L5152=""),"",V5152/(L5152*E5152)-1)</f>
        <v/>
      </c>
      <c r="AA5152" s="16" t="str">
        <f aca="false">IF(V5152="","SEM OFERTA",IF(OR(Y5152&gt;Premissas!$B$11,Y5152&lt;Premissas!$B$12),"VERIFICAR - UNIDADE/EMBALAGEM",IF(Y5152&gt;Premissas!$B$6,"NÃO COMPRAR - REAJUSTE &gt;5%","COMPRAR")))</f>
        <v>SEM OFERTA</v>
      </c>
      <c r="AB5152" s="18" t="str">
        <f aca="false">IF(W5152="DIMEC",S5152,IF(W5152="MEDCENTRO",U5152,""))</f>
        <v/>
      </c>
      <c r="AC5152" s="18" t="n">
        <f aca="false">IF(AA5152&lt;&gt;"COMPRAR",0,IF(AB5152="",I5152,MIN(I5152,AB5152)))</f>
        <v>0</v>
      </c>
      <c r="AD5152" s="19" t="n">
        <f aca="false">IF(AC5152&gt;0,AC5152*V5152,0)</f>
        <v>0</v>
      </c>
      <c r="AE5152" s="19" t="n">
        <f aca="false">IF(AC5152&gt;0,(M5152-V5152)*AC5152,0)</f>
        <v>0</v>
      </c>
      <c r="AF5152" s="16" t="str">
        <f aca="false">IF(AA5152&lt;&gt;"COMPRAR","",IF(AB5152="",IF(X5152="","",IF(X5152-V5152&lt;0.01,"EMPATE TÉCNICO","")),IF(AB5152&lt;I5152,"ESTOQUE INSUFICIENTE",IF(X5152="","",IF(X5152-V5152&lt;0.01,"EMPATE TÉCNICO","")))))</f>
        <v/>
      </c>
      <c r="AG5152" s="16" t="s">
        <v>490</v>
      </c>
      <c r="AH5152" s="16" t="s">
        <v>2106</v>
      </c>
    </row>
    <row r="5153" customFormat="false" ht="15" hidden="false" customHeight="false" outlineLevel="0" collapsed="false">
      <c r="A5153" s="16" t="s">
        <v>15925</v>
      </c>
      <c r="B5153" s="17" t="s">
        <v>15926</v>
      </c>
      <c r="C5153" s="16" t="s">
        <v>15927</v>
      </c>
      <c r="D5153" s="16"/>
      <c r="E5153" s="18" t="n">
        <v>1</v>
      </c>
      <c r="F5153" s="16" t="s">
        <v>43</v>
      </c>
      <c r="G5153" s="18" t="n">
        <v>0</v>
      </c>
      <c r="H5153" s="16" t="n">
        <v>1.2</v>
      </c>
      <c r="I5153" s="18" t="n">
        <v>3</v>
      </c>
      <c r="J5153" s="19" t="n">
        <v>0</v>
      </c>
      <c r="K5153" s="19" t="n">
        <v>11.53</v>
      </c>
      <c r="L5153" s="19"/>
      <c r="M5153" s="19" t="n">
        <f aca="false">IF(J5153&gt;0,J5153,K5153)*E5153</f>
        <v>11.53</v>
      </c>
      <c r="N5153" s="20"/>
      <c r="O5153" s="21" t="str">
        <f aca="false">IF(R5153="","",ROUND(R5153*(1-Premissas!$B$4),4))</f>
        <v/>
      </c>
      <c r="P5153" s="22"/>
      <c r="Q5153" s="22"/>
      <c r="R5153" s="23"/>
      <c r="S5153" s="24"/>
      <c r="T5153" s="24"/>
      <c r="U5153" s="25"/>
      <c r="V5153" s="19" t="str">
        <f aca="false">IF(COUNT(N5153:Q5153)=0,"",MIN(N5153:Q5153))</f>
        <v/>
      </c>
      <c r="W5153" s="16" t="str">
        <f aca="false">IF(V5153="","",INDEX($N$4:$Q$4,MATCH(V5153,N5153:Q5153,0)))</f>
        <v/>
      </c>
      <c r="X5153" s="19" t="str">
        <f aca="false">IF(COUNT(N5153:Q5153)&lt;2,"",SMALL(N5153:Q5153,2))</f>
        <v/>
      </c>
      <c r="Y5153" s="26" t="str">
        <f aca="false">IF(OR(V5153="",M5153=0),"",V5153/M5153-1)</f>
        <v/>
      </c>
      <c r="Z5153" s="26" t="str">
        <f aca="false">IF(OR(V5153="",L5153=""),"",V5153/(L5153*E5153)-1)</f>
        <v/>
      </c>
      <c r="AA5153" s="16" t="str">
        <f aca="false">IF(V5153="","SEM OFERTA",IF(OR(Y5153&gt;Premissas!$B$11,Y5153&lt;Premissas!$B$12),"VERIFICAR - UNIDADE/EMBALAGEM",IF(Y5153&gt;Premissas!$B$6,"NÃO COMPRAR - REAJUSTE &gt;5%","COMPRAR")))</f>
        <v>SEM OFERTA</v>
      </c>
      <c r="AB5153" s="18" t="str">
        <f aca="false">IF(W5153="DIMEC",S5153,IF(W5153="MEDCENTRO",U5153,""))</f>
        <v/>
      </c>
      <c r="AC5153" s="18" t="n">
        <f aca="false">IF(AA5153&lt;&gt;"COMPRAR",0,IF(AB5153="",I5153,MIN(I5153,AB5153)))</f>
        <v>0</v>
      </c>
      <c r="AD5153" s="19" t="n">
        <f aca="false">IF(AC5153&gt;0,AC5153*V5153,0)</f>
        <v>0</v>
      </c>
      <c r="AE5153" s="19" t="n">
        <f aca="false">IF(AC5153&gt;0,(M5153-V5153)*AC5153,0)</f>
        <v>0</v>
      </c>
      <c r="AF5153" s="16" t="str">
        <f aca="false">IF(AA5153&lt;&gt;"COMPRAR","",IF(AB5153="",IF(X5153="","",IF(X5153-V5153&lt;0.01,"EMPATE TÉCNICO","")),IF(AB5153&lt;I5153,"ESTOQUE INSUFICIENTE",IF(X5153="","",IF(X5153-V5153&lt;0.01,"EMPATE TÉCNICO","")))))</f>
        <v/>
      </c>
      <c r="AG5153" s="16" t="s">
        <v>298</v>
      </c>
      <c r="AH5153" s="16" t="s">
        <v>2106</v>
      </c>
    </row>
    <row r="5154" customFormat="false" ht="15" hidden="false" customHeight="false" outlineLevel="0" collapsed="false">
      <c r="A5154" s="16" t="s">
        <v>15928</v>
      </c>
      <c r="B5154" s="17" t="s">
        <v>15929</v>
      </c>
      <c r="C5154" s="16" t="s">
        <v>15930</v>
      </c>
      <c r="D5154" s="16" t="s">
        <v>989</v>
      </c>
      <c r="E5154" s="18" t="n">
        <v>25</v>
      </c>
      <c r="F5154" s="16" t="s">
        <v>42</v>
      </c>
      <c r="G5154" s="18" t="n">
        <v>13</v>
      </c>
      <c r="H5154" s="16" t="n">
        <v>8.5</v>
      </c>
      <c r="I5154" s="18" t="n">
        <v>1</v>
      </c>
      <c r="J5154" s="19" t="n">
        <v>1.8142</v>
      </c>
      <c r="K5154" s="19" t="n">
        <v>1.8142</v>
      </c>
      <c r="L5154" s="19" t="n">
        <v>1.8142</v>
      </c>
      <c r="M5154" s="19" t="n">
        <f aca="false">IF(J5154&gt;0,J5154,K5154)*E5154</f>
        <v>45.355</v>
      </c>
      <c r="N5154" s="20"/>
      <c r="O5154" s="21" t="str">
        <f aca="false">IF(R5154="","",ROUND(R5154*(1-Premissas!$B$4),4))</f>
        <v/>
      </c>
      <c r="P5154" s="22"/>
      <c r="Q5154" s="22"/>
      <c r="R5154" s="23"/>
      <c r="S5154" s="24"/>
      <c r="T5154" s="24"/>
      <c r="U5154" s="25"/>
      <c r="V5154" s="19" t="str">
        <f aca="false">IF(COUNT(N5154:Q5154)=0,"",MIN(N5154:Q5154))</f>
        <v/>
      </c>
      <c r="W5154" s="16" t="str">
        <f aca="false">IF(V5154="","",INDEX($N$4:$Q$4,MATCH(V5154,N5154:Q5154,0)))</f>
        <v/>
      </c>
      <c r="X5154" s="19" t="str">
        <f aca="false">IF(COUNT(N5154:Q5154)&lt;2,"",SMALL(N5154:Q5154,2))</f>
        <v/>
      </c>
      <c r="Y5154" s="26" t="str">
        <f aca="false">IF(OR(V5154="",M5154=0),"",V5154/M5154-1)</f>
        <v/>
      </c>
      <c r="Z5154" s="26" t="str">
        <f aca="false">IF(OR(V5154="",L5154=""),"",V5154/(L5154*E5154)-1)</f>
        <v/>
      </c>
      <c r="AA5154" s="16" t="str">
        <f aca="false">IF(V5154="","SEM OFERTA",IF(OR(Y5154&gt;Premissas!$B$11,Y5154&lt;Premissas!$B$12),"VERIFICAR - UNIDADE/EMBALAGEM",IF(Y5154&gt;Premissas!$B$6,"NÃO COMPRAR - REAJUSTE &gt;5%","COMPRAR")))</f>
        <v>SEM OFERTA</v>
      </c>
      <c r="AB5154" s="18" t="str">
        <f aca="false">IF(W5154="DIMEC",S5154,IF(W5154="MEDCENTRO",U5154,""))</f>
        <v/>
      </c>
      <c r="AC5154" s="18" t="n">
        <f aca="false">IF(AA5154&lt;&gt;"COMPRAR",0,IF(AB5154="",I5154,MIN(I5154,AB5154)))</f>
        <v>0</v>
      </c>
      <c r="AD5154" s="19" t="n">
        <f aca="false">IF(AC5154&gt;0,AC5154*V5154,0)</f>
        <v>0</v>
      </c>
      <c r="AE5154" s="19" t="n">
        <f aca="false">IF(AC5154&gt;0,(M5154-V5154)*AC5154,0)</f>
        <v>0</v>
      </c>
      <c r="AF5154" s="16" t="str">
        <f aca="false">IF(AA5154&lt;&gt;"COMPRAR","",IF(AB5154="",IF(X5154="","",IF(X5154-V5154&lt;0.01,"EMPATE TÉCNICO","")),IF(AB5154&lt;I5154,"ESTOQUE INSUFICIENTE",IF(X5154="","",IF(X5154-V5154&lt;0.01,"EMPATE TÉCNICO","")))))</f>
        <v/>
      </c>
      <c r="AG5154" s="16" t="s">
        <v>418</v>
      </c>
      <c r="AH5154" s="16" t="s">
        <v>2106</v>
      </c>
    </row>
    <row r="5155" customFormat="false" ht="15" hidden="false" customHeight="false" outlineLevel="0" collapsed="false">
      <c r="A5155" s="16" t="s">
        <v>15931</v>
      </c>
      <c r="B5155" s="17" t="s">
        <v>15932</v>
      </c>
      <c r="C5155" s="16" t="s">
        <v>15933</v>
      </c>
      <c r="D5155" s="16" t="s">
        <v>417</v>
      </c>
      <c r="E5155" s="18" t="n">
        <v>1</v>
      </c>
      <c r="F5155" s="16" t="s">
        <v>41</v>
      </c>
      <c r="G5155" s="18" t="n">
        <v>0</v>
      </c>
      <c r="H5155" s="16" t="n">
        <v>5.4</v>
      </c>
      <c r="I5155" s="18" t="n">
        <v>14</v>
      </c>
      <c r="J5155" s="19" t="n">
        <v>5.944</v>
      </c>
      <c r="K5155" s="19" t="n">
        <v>5.944</v>
      </c>
      <c r="L5155" s="19" t="n">
        <v>5.944</v>
      </c>
      <c r="M5155" s="19" t="n">
        <f aca="false">IF(J5155&gt;0,J5155,K5155)*E5155</f>
        <v>5.944</v>
      </c>
      <c r="N5155" s="20"/>
      <c r="O5155" s="21" t="str">
        <f aca="false">IF(R5155="","",ROUND(R5155*(1-Premissas!$B$4),4))</f>
        <v/>
      </c>
      <c r="P5155" s="22"/>
      <c r="Q5155" s="22"/>
      <c r="R5155" s="23"/>
      <c r="S5155" s="24"/>
      <c r="T5155" s="24"/>
      <c r="U5155" s="25"/>
      <c r="V5155" s="19" t="str">
        <f aca="false">IF(COUNT(N5155:Q5155)=0,"",MIN(N5155:Q5155))</f>
        <v/>
      </c>
      <c r="W5155" s="16" t="str">
        <f aca="false">IF(V5155="","",INDEX($N$4:$Q$4,MATCH(V5155,N5155:Q5155,0)))</f>
        <v/>
      </c>
      <c r="X5155" s="19" t="str">
        <f aca="false">IF(COUNT(N5155:Q5155)&lt;2,"",SMALL(N5155:Q5155,2))</f>
        <v/>
      </c>
      <c r="Y5155" s="26" t="str">
        <f aca="false">IF(OR(V5155="",M5155=0),"",V5155/M5155-1)</f>
        <v/>
      </c>
      <c r="Z5155" s="26" t="str">
        <f aca="false">IF(OR(V5155="",L5155=""),"",V5155/(L5155*E5155)-1)</f>
        <v/>
      </c>
      <c r="AA5155" s="16" t="str">
        <f aca="false">IF(V5155="","SEM OFERTA",IF(OR(Y5155&gt;Premissas!$B$11,Y5155&lt;Premissas!$B$12),"VERIFICAR - UNIDADE/EMBALAGEM",IF(Y5155&gt;Premissas!$B$6,"NÃO COMPRAR - REAJUSTE &gt;5%","COMPRAR")))</f>
        <v>SEM OFERTA</v>
      </c>
      <c r="AB5155" s="18" t="str">
        <f aca="false">IF(W5155="DIMEC",S5155,IF(W5155="MEDCENTRO",U5155,""))</f>
        <v/>
      </c>
      <c r="AC5155" s="18" t="n">
        <f aca="false">IF(AA5155&lt;&gt;"COMPRAR",0,IF(AB5155="",I5155,MIN(I5155,AB5155)))</f>
        <v>0</v>
      </c>
      <c r="AD5155" s="19" t="n">
        <f aca="false">IF(AC5155&gt;0,AC5155*V5155,0)</f>
        <v>0</v>
      </c>
      <c r="AE5155" s="19" t="n">
        <f aca="false">IF(AC5155&gt;0,(M5155-V5155)*AC5155,0)</f>
        <v>0</v>
      </c>
      <c r="AF5155" s="16" t="str">
        <f aca="false">IF(AA5155&lt;&gt;"COMPRAR","",IF(AB5155="",IF(X5155="","",IF(X5155-V5155&lt;0.01,"EMPATE TÉCNICO","")),IF(AB5155&lt;I5155,"ESTOQUE INSUFICIENTE",IF(X5155="","",IF(X5155-V5155&lt;0.01,"EMPATE TÉCNICO","")))))</f>
        <v/>
      </c>
      <c r="AG5155" s="16" t="s">
        <v>418</v>
      </c>
      <c r="AH5155" s="16" t="s">
        <v>2106</v>
      </c>
    </row>
    <row r="5156" customFormat="false" ht="15" hidden="false" customHeight="false" outlineLevel="0" collapsed="false">
      <c r="A5156" s="16" t="s">
        <v>15934</v>
      </c>
      <c r="B5156" s="17" t="s">
        <v>15935</v>
      </c>
      <c r="C5156" s="16" t="s">
        <v>15936</v>
      </c>
      <c r="D5156" s="16" t="s">
        <v>2049</v>
      </c>
      <c r="E5156" s="18" t="n">
        <v>1</v>
      </c>
      <c r="F5156" s="16" t="s">
        <v>43</v>
      </c>
      <c r="G5156" s="18" t="n">
        <v>2</v>
      </c>
      <c r="H5156" s="16" t="n">
        <v>1</v>
      </c>
      <c r="I5156" s="18" t="n">
        <v>1</v>
      </c>
      <c r="J5156" s="19" t="n">
        <v>7.52</v>
      </c>
      <c r="K5156" s="19" t="n">
        <v>7.52</v>
      </c>
      <c r="L5156" s="19" t="n">
        <v>7.52</v>
      </c>
      <c r="M5156" s="19" t="n">
        <f aca="false">IF(J5156&gt;0,J5156,K5156)*E5156</f>
        <v>7.52</v>
      </c>
      <c r="N5156" s="20"/>
      <c r="O5156" s="21" t="str">
        <f aca="false">IF(R5156="","",ROUND(R5156*(1-Premissas!$B$4),4))</f>
        <v/>
      </c>
      <c r="P5156" s="22"/>
      <c r="Q5156" s="22"/>
      <c r="R5156" s="23"/>
      <c r="S5156" s="24"/>
      <c r="T5156" s="24"/>
      <c r="U5156" s="25"/>
      <c r="V5156" s="19" t="str">
        <f aca="false">IF(COUNT(N5156:Q5156)=0,"",MIN(N5156:Q5156))</f>
        <v/>
      </c>
      <c r="W5156" s="16" t="str">
        <f aca="false">IF(V5156="","",INDEX($N$4:$Q$4,MATCH(V5156,N5156:Q5156,0)))</f>
        <v/>
      </c>
      <c r="X5156" s="19" t="str">
        <f aca="false">IF(COUNT(N5156:Q5156)&lt;2,"",SMALL(N5156:Q5156,2))</f>
        <v/>
      </c>
      <c r="Y5156" s="26" t="str">
        <f aca="false">IF(OR(V5156="",M5156=0),"",V5156/M5156-1)</f>
        <v/>
      </c>
      <c r="Z5156" s="26" t="str">
        <f aca="false">IF(OR(V5156="",L5156=""),"",V5156/(L5156*E5156)-1)</f>
        <v/>
      </c>
      <c r="AA5156" s="16" t="str">
        <f aca="false">IF(V5156="","SEM OFERTA",IF(OR(Y5156&gt;Premissas!$B$11,Y5156&lt;Premissas!$B$12),"VERIFICAR - UNIDADE/EMBALAGEM",IF(Y5156&gt;Premissas!$B$6,"NÃO COMPRAR - REAJUSTE &gt;5%","COMPRAR")))</f>
        <v>SEM OFERTA</v>
      </c>
      <c r="AB5156" s="18" t="str">
        <f aca="false">IF(W5156="DIMEC",S5156,IF(W5156="MEDCENTRO",U5156,""))</f>
        <v/>
      </c>
      <c r="AC5156" s="18" t="n">
        <f aca="false">IF(AA5156&lt;&gt;"COMPRAR",0,IF(AB5156="",I5156,MIN(I5156,AB5156)))</f>
        <v>0</v>
      </c>
      <c r="AD5156" s="19" t="n">
        <f aca="false">IF(AC5156&gt;0,AC5156*V5156,0)</f>
        <v>0</v>
      </c>
      <c r="AE5156" s="19" t="n">
        <f aca="false">IF(AC5156&gt;0,(M5156-V5156)*AC5156,0)</f>
        <v>0</v>
      </c>
      <c r="AF5156" s="16" t="str">
        <f aca="false">IF(AA5156&lt;&gt;"COMPRAR","",IF(AB5156="",IF(X5156="","",IF(X5156-V5156&lt;0.01,"EMPATE TÉCNICO","")),IF(AB5156&lt;I5156,"ESTOQUE INSUFICIENTE",IF(X5156="","",IF(X5156-V5156&lt;0.01,"EMPATE TÉCNICO","")))))</f>
        <v/>
      </c>
      <c r="AG5156" s="16" t="s">
        <v>490</v>
      </c>
      <c r="AH5156" s="16" t="s">
        <v>2106</v>
      </c>
    </row>
    <row r="5157" customFormat="false" ht="15" hidden="false" customHeight="false" outlineLevel="0" collapsed="false">
      <c r="A5157" s="16" t="s">
        <v>15937</v>
      </c>
      <c r="B5157" s="17" t="s">
        <v>15938</v>
      </c>
      <c r="C5157" s="16" t="s">
        <v>15939</v>
      </c>
      <c r="D5157" s="16" t="s">
        <v>536</v>
      </c>
      <c r="E5157" s="18" t="n">
        <v>1</v>
      </c>
      <c r="F5157" s="16" t="s">
        <v>43</v>
      </c>
      <c r="G5157" s="18" t="n">
        <v>0</v>
      </c>
      <c r="H5157" s="16" t="n">
        <v>0.7</v>
      </c>
      <c r="I5157" s="18" t="n">
        <v>2</v>
      </c>
      <c r="J5157" s="19" t="n">
        <v>25.82</v>
      </c>
      <c r="K5157" s="19" t="n">
        <v>25.82</v>
      </c>
      <c r="L5157" s="19" t="n">
        <v>25.82</v>
      </c>
      <c r="M5157" s="19" t="n">
        <f aca="false">IF(J5157&gt;0,J5157,K5157)*E5157</f>
        <v>25.82</v>
      </c>
      <c r="N5157" s="20"/>
      <c r="O5157" s="21" t="str">
        <f aca="false">IF(R5157="","",ROUND(R5157*(1-Premissas!$B$4),4))</f>
        <v/>
      </c>
      <c r="P5157" s="22"/>
      <c r="Q5157" s="22"/>
      <c r="R5157" s="23"/>
      <c r="S5157" s="24"/>
      <c r="T5157" s="24"/>
      <c r="U5157" s="25"/>
      <c r="V5157" s="19" t="str">
        <f aca="false">IF(COUNT(N5157:Q5157)=0,"",MIN(N5157:Q5157))</f>
        <v/>
      </c>
      <c r="W5157" s="16" t="str">
        <f aca="false">IF(V5157="","",INDEX($N$4:$Q$4,MATCH(V5157,N5157:Q5157,0)))</f>
        <v/>
      </c>
      <c r="X5157" s="19" t="str">
        <f aca="false">IF(COUNT(N5157:Q5157)&lt;2,"",SMALL(N5157:Q5157,2))</f>
        <v/>
      </c>
      <c r="Y5157" s="26" t="str">
        <f aca="false">IF(OR(V5157="",M5157=0),"",V5157/M5157-1)</f>
        <v/>
      </c>
      <c r="Z5157" s="26" t="str">
        <f aca="false">IF(OR(V5157="",L5157=""),"",V5157/(L5157*E5157)-1)</f>
        <v/>
      </c>
      <c r="AA5157" s="16" t="str">
        <f aca="false">IF(V5157="","SEM OFERTA",IF(OR(Y5157&gt;Premissas!$B$11,Y5157&lt;Premissas!$B$12),"VERIFICAR - UNIDADE/EMBALAGEM",IF(Y5157&gt;Premissas!$B$6,"NÃO COMPRAR - REAJUSTE &gt;5%","COMPRAR")))</f>
        <v>SEM OFERTA</v>
      </c>
      <c r="AB5157" s="18" t="str">
        <f aca="false">IF(W5157="DIMEC",S5157,IF(W5157="MEDCENTRO",U5157,""))</f>
        <v/>
      </c>
      <c r="AC5157" s="18" t="n">
        <f aca="false">IF(AA5157&lt;&gt;"COMPRAR",0,IF(AB5157="",I5157,MIN(I5157,AB5157)))</f>
        <v>0</v>
      </c>
      <c r="AD5157" s="19" t="n">
        <f aca="false">IF(AC5157&gt;0,AC5157*V5157,0)</f>
        <v>0</v>
      </c>
      <c r="AE5157" s="19" t="n">
        <f aca="false">IF(AC5157&gt;0,(M5157-V5157)*AC5157,0)</f>
        <v>0</v>
      </c>
      <c r="AF5157" s="16" t="str">
        <f aca="false">IF(AA5157&lt;&gt;"COMPRAR","",IF(AB5157="",IF(X5157="","",IF(X5157-V5157&lt;0.01,"EMPATE TÉCNICO","")),IF(AB5157&lt;I5157,"ESTOQUE INSUFICIENTE",IF(X5157="","",IF(X5157-V5157&lt;0.01,"EMPATE TÉCNICO","")))))</f>
        <v/>
      </c>
      <c r="AG5157" s="16" t="s">
        <v>139</v>
      </c>
      <c r="AH5157" s="16" t="s">
        <v>2106</v>
      </c>
    </row>
    <row r="5158" customFormat="false" ht="15" hidden="false" customHeight="false" outlineLevel="0" collapsed="false">
      <c r="A5158" s="16" t="s">
        <v>15940</v>
      </c>
      <c r="B5158" s="17" t="s">
        <v>15941</v>
      </c>
      <c r="C5158" s="16" t="s">
        <v>15942</v>
      </c>
      <c r="D5158" s="16" t="s">
        <v>481</v>
      </c>
      <c r="E5158" s="18" t="n">
        <v>1</v>
      </c>
      <c r="F5158" s="16" t="s">
        <v>43</v>
      </c>
      <c r="G5158" s="18" t="n">
        <v>0</v>
      </c>
      <c r="H5158" s="16" t="n">
        <v>0.3</v>
      </c>
      <c r="I5158" s="18" t="n">
        <v>1</v>
      </c>
      <c r="J5158" s="19" t="n">
        <v>4.86</v>
      </c>
      <c r="K5158" s="19" t="n">
        <v>4.86</v>
      </c>
      <c r="L5158" s="19" t="n">
        <v>4.86</v>
      </c>
      <c r="M5158" s="19" t="n">
        <f aca="false">IF(J5158&gt;0,J5158,K5158)*E5158</f>
        <v>4.86</v>
      </c>
      <c r="N5158" s="20"/>
      <c r="O5158" s="21" t="str">
        <f aca="false">IF(R5158="","",ROUND(R5158*(1-Premissas!$B$4),4))</f>
        <v/>
      </c>
      <c r="P5158" s="22"/>
      <c r="Q5158" s="22"/>
      <c r="R5158" s="23"/>
      <c r="S5158" s="24"/>
      <c r="T5158" s="24"/>
      <c r="U5158" s="25"/>
      <c r="V5158" s="19" t="str">
        <f aca="false">IF(COUNT(N5158:Q5158)=0,"",MIN(N5158:Q5158))</f>
        <v/>
      </c>
      <c r="W5158" s="16" t="str">
        <f aca="false">IF(V5158="","",INDEX($N$4:$Q$4,MATCH(V5158,N5158:Q5158,0)))</f>
        <v/>
      </c>
      <c r="X5158" s="19" t="str">
        <f aca="false">IF(COUNT(N5158:Q5158)&lt;2,"",SMALL(N5158:Q5158,2))</f>
        <v/>
      </c>
      <c r="Y5158" s="26" t="str">
        <f aca="false">IF(OR(V5158="",M5158=0),"",V5158/M5158-1)</f>
        <v/>
      </c>
      <c r="Z5158" s="26" t="str">
        <f aca="false">IF(OR(V5158="",L5158=""),"",V5158/(L5158*E5158)-1)</f>
        <v/>
      </c>
      <c r="AA5158" s="16" t="str">
        <f aca="false">IF(V5158="","SEM OFERTA",IF(OR(Y5158&gt;Premissas!$B$11,Y5158&lt;Premissas!$B$12),"VERIFICAR - UNIDADE/EMBALAGEM",IF(Y5158&gt;Premissas!$B$6,"NÃO COMPRAR - REAJUSTE &gt;5%","COMPRAR")))</f>
        <v>SEM OFERTA</v>
      </c>
      <c r="AB5158" s="18" t="str">
        <f aca="false">IF(W5158="DIMEC",S5158,IF(W5158="MEDCENTRO",U5158,""))</f>
        <v/>
      </c>
      <c r="AC5158" s="18" t="n">
        <f aca="false">IF(AA5158&lt;&gt;"COMPRAR",0,IF(AB5158="",I5158,MIN(I5158,AB5158)))</f>
        <v>0</v>
      </c>
      <c r="AD5158" s="19" t="n">
        <f aca="false">IF(AC5158&gt;0,AC5158*V5158,0)</f>
        <v>0</v>
      </c>
      <c r="AE5158" s="19" t="n">
        <f aca="false">IF(AC5158&gt;0,(M5158-V5158)*AC5158,0)</f>
        <v>0</v>
      </c>
      <c r="AF5158" s="16" t="str">
        <f aca="false">IF(AA5158&lt;&gt;"COMPRAR","",IF(AB5158="",IF(X5158="","",IF(X5158-V5158&lt;0.01,"EMPATE TÉCNICO","")),IF(AB5158&lt;I5158,"ESTOQUE INSUFICIENTE",IF(X5158="","",IF(X5158-V5158&lt;0.01,"EMPATE TÉCNICO","")))))</f>
        <v/>
      </c>
      <c r="AG5158" s="16" t="s">
        <v>490</v>
      </c>
      <c r="AH5158" s="16" t="s">
        <v>2106</v>
      </c>
    </row>
    <row r="5159" customFormat="false" ht="15" hidden="false" customHeight="false" outlineLevel="0" collapsed="false">
      <c r="A5159" s="16" t="s">
        <v>15943</v>
      </c>
      <c r="B5159" s="17" t="s">
        <v>15944</v>
      </c>
      <c r="C5159" s="16" t="s">
        <v>15945</v>
      </c>
      <c r="D5159" s="16" t="s">
        <v>2152</v>
      </c>
      <c r="E5159" s="18" t="n">
        <v>1</v>
      </c>
      <c r="F5159" s="16" t="s">
        <v>43</v>
      </c>
      <c r="G5159" s="18" t="n">
        <v>0</v>
      </c>
      <c r="H5159" s="16" t="n">
        <v>0.5</v>
      </c>
      <c r="I5159" s="18" t="n">
        <v>2</v>
      </c>
      <c r="J5159" s="19" t="n">
        <v>3</v>
      </c>
      <c r="K5159" s="19" t="n">
        <v>3</v>
      </c>
      <c r="L5159" s="19" t="n">
        <v>3</v>
      </c>
      <c r="M5159" s="19" t="n">
        <f aca="false">IF(J5159&gt;0,J5159,K5159)*E5159</f>
        <v>3</v>
      </c>
      <c r="N5159" s="20"/>
      <c r="O5159" s="21" t="str">
        <f aca="false">IF(R5159="","",ROUND(R5159*(1-Premissas!$B$4),4))</f>
        <v/>
      </c>
      <c r="P5159" s="22"/>
      <c r="Q5159" s="22"/>
      <c r="R5159" s="23"/>
      <c r="S5159" s="24"/>
      <c r="T5159" s="24"/>
      <c r="U5159" s="25"/>
      <c r="V5159" s="19" t="str">
        <f aca="false">IF(COUNT(N5159:Q5159)=0,"",MIN(N5159:Q5159))</f>
        <v/>
      </c>
      <c r="W5159" s="16" t="str">
        <f aca="false">IF(V5159="","",INDEX($N$4:$Q$4,MATCH(V5159,N5159:Q5159,0)))</f>
        <v/>
      </c>
      <c r="X5159" s="19" t="str">
        <f aca="false">IF(COUNT(N5159:Q5159)&lt;2,"",SMALL(N5159:Q5159,2))</f>
        <v/>
      </c>
      <c r="Y5159" s="26" t="str">
        <f aca="false">IF(OR(V5159="",M5159=0),"",V5159/M5159-1)</f>
        <v/>
      </c>
      <c r="Z5159" s="26" t="str">
        <f aca="false">IF(OR(V5159="",L5159=""),"",V5159/(L5159*E5159)-1)</f>
        <v/>
      </c>
      <c r="AA5159" s="16" t="str">
        <f aca="false">IF(V5159="","SEM OFERTA",IF(OR(Y5159&gt;Premissas!$B$11,Y5159&lt;Premissas!$B$12),"VERIFICAR - UNIDADE/EMBALAGEM",IF(Y5159&gt;Premissas!$B$6,"NÃO COMPRAR - REAJUSTE &gt;5%","COMPRAR")))</f>
        <v>SEM OFERTA</v>
      </c>
      <c r="AB5159" s="18" t="str">
        <f aca="false">IF(W5159="DIMEC",S5159,IF(W5159="MEDCENTRO",U5159,""))</f>
        <v/>
      </c>
      <c r="AC5159" s="18" t="n">
        <f aca="false">IF(AA5159&lt;&gt;"COMPRAR",0,IF(AB5159="",I5159,MIN(I5159,AB5159)))</f>
        <v>0</v>
      </c>
      <c r="AD5159" s="19" t="n">
        <f aca="false">IF(AC5159&gt;0,AC5159*V5159,0)</f>
        <v>0</v>
      </c>
      <c r="AE5159" s="19" t="n">
        <f aca="false">IF(AC5159&gt;0,(M5159-V5159)*AC5159,0)</f>
        <v>0</v>
      </c>
      <c r="AF5159" s="16" t="str">
        <f aca="false">IF(AA5159&lt;&gt;"COMPRAR","",IF(AB5159="",IF(X5159="","",IF(X5159-V5159&lt;0.01,"EMPATE TÉCNICO","")),IF(AB5159&lt;I5159,"ESTOQUE INSUFICIENTE",IF(X5159="","",IF(X5159-V5159&lt;0.01,"EMPATE TÉCNICO","")))))</f>
        <v/>
      </c>
      <c r="AG5159" s="16" t="s">
        <v>304</v>
      </c>
      <c r="AH5159" s="16" t="s">
        <v>2106</v>
      </c>
    </row>
    <row r="5160" customFormat="false" ht="15" hidden="false" customHeight="false" outlineLevel="0" collapsed="false">
      <c r="A5160" s="16" t="s">
        <v>15946</v>
      </c>
      <c r="B5160" s="17" t="s">
        <v>15947</v>
      </c>
      <c r="C5160" s="16" t="s">
        <v>15948</v>
      </c>
      <c r="D5160" s="16" t="s">
        <v>536</v>
      </c>
      <c r="E5160" s="18" t="n">
        <v>1</v>
      </c>
      <c r="F5160" s="16" t="s">
        <v>43</v>
      </c>
      <c r="G5160" s="18" t="n">
        <v>0</v>
      </c>
      <c r="H5160" s="16" t="n">
        <v>0.3</v>
      </c>
      <c r="I5160" s="18" t="n">
        <v>1</v>
      </c>
      <c r="J5160" s="19" t="n">
        <v>7.61</v>
      </c>
      <c r="K5160" s="19" t="n">
        <v>7.61</v>
      </c>
      <c r="L5160" s="19" t="n">
        <v>7.61</v>
      </c>
      <c r="M5160" s="19" t="n">
        <f aca="false">IF(J5160&gt;0,J5160,K5160)*E5160</f>
        <v>7.61</v>
      </c>
      <c r="N5160" s="20"/>
      <c r="O5160" s="21" t="str">
        <f aca="false">IF(R5160="","",ROUND(R5160*(1-Premissas!$B$4),4))</f>
        <v/>
      </c>
      <c r="P5160" s="22"/>
      <c r="Q5160" s="22"/>
      <c r="R5160" s="23"/>
      <c r="S5160" s="24"/>
      <c r="T5160" s="24"/>
      <c r="U5160" s="25"/>
      <c r="V5160" s="19" t="str">
        <f aca="false">IF(COUNT(N5160:Q5160)=0,"",MIN(N5160:Q5160))</f>
        <v/>
      </c>
      <c r="W5160" s="16" t="str">
        <f aca="false">IF(V5160="","",INDEX($N$4:$Q$4,MATCH(V5160,N5160:Q5160,0)))</f>
        <v/>
      </c>
      <c r="X5160" s="19" t="str">
        <f aca="false">IF(COUNT(N5160:Q5160)&lt;2,"",SMALL(N5160:Q5160,2))</f>
        <v/>
      </c>
      <c r="Y5160" s="26" t="str">
        <f aca="false">IF(OR(V5160="",M5160=0),"",V5160/M5160-1)</f>
        <v/>
      </c>
      <c r="Z5160" s="26" t="str">
        <f aca="false">IF(OR(V5160="",L5160=""),"",V5160/(L5160*E5160)-1)</f>
        <v/>
      </c>
      <c r="AA5160" s="16" t="str">
        <f aca="false">IF(V5160="","SEM OFERTA",IF(OR(Y5160&gt;Premissas!$B$11,Y5160&lt;Premissas!$B$12),"VERIFICAR - UNIDADE/EMBALAGEM",IF(Y5160&gt;Premissas!$B$6,"NÃO COMPRAR - REAJUSTE &gt;5%","COMPRAR")))</f>
        <v>SEM OFERTA</v>
      </c>
      <c r="AB5160" s="18" t="str">
        <f aca="false">IF(W5160="DIMEC",S5160,IF(W5160="MEDCENTRO",U5160,""))</f>
        <v/>
      </c>
      <c r="AC5160" s="18" t="n">
        <f aca="false">IF(AA5160&lt;&gt;"COMPRAR",0,IF(AB5160="",I5160,MIN(I5160,AB5160)))</f>
        <v>0</v>
      </c>
      <c r="AD5160" s="19" t="n">
        <f aca="false">IF(AC5160&gt;0,AC5160*V5160,0)</f>
        <v>0</v>
      </c>
      <c r="AE5160" s="19" t="n">
        <f aca="false">IF(AC5160&gt;0,(M5160-V5160)*AC5160,0)</f>
        <v>0</v>
      </c>
      <c r="AF5160" s="16" t="str">
        <f aca="false">IF(AA5160&lt;&gt;"COMPRAR","",IF(AB5160="",IF(X5160="","",IF(X5160-V5160&lt;0.01,"EMPATE TÉCNICO","")),IF(AB5160&lt;I5160,"ESTOQUE INSUFICIENTE",IF(X5160="","",IF(X5160-V5160&lt;0.01,"EMPATE TÉCNICO","")))))</f>
        <v/>
      </c>
      <c r="AG5160" s="16" t="s">
        <v>139</v>
      </c>
      <c r="AH5160" s="16" t="s">
        <v>2106</v>
      </c>
    </row>
    <row r="5161" customFormat="false" ht="15" hidden="false" customHeight="false" outlineLevel="0" collapsed="false">
      <c r="A5161" s="16" t="s">
        <v>15949</v>
      </c>
      <c r="B5161" s="17" t="s">
        <v>15950</v>
      </c>
      <c r="C5161" s="16" t="s">
        <v>15951</v>
      </c>
      <c r="D5161" s="16" t="s">
        <v>4914</v>
      </c>
      <c r="E5161" s="18" t="n">
        <v>1</v>
      </c>
      <c r="F5161" s="16" t="s">
        <v>42</v>
      </c>
      <c r="G5161" s="18" t="n">
        <v>5</v>
      </c>
      <c r="H5161" s="16" t="n">
        <v>5.4</v>
      </c>
      <c r="I5161" s="18" t="n">
        <v>9</v>
      </c>
      <c r="J5161" s="19" t="n">
        <v>7.328</v>
      </c>
      <c r="K5161" s="19" t="n">
        <v>7.328</v>
      </c>
      <c r="L5161" s="19" t="n">
        <v>7.328</v>
      </c>
      <c r="M5161" s="19" t="n">
        <f aca="false">IF(J5161&gt;0,J5161,K5161)*E5161</f>
        <v>7.328</v>
      </c>
      <c r="N5161" s="20"/>
      <c r="O5161" s="21" t="str">
        <f aca="false">IF(R5161="","",ROUND(R5161*(1-Premissas!$B$4),4))</f>
        <v/>
      </c>
      <c r="P5161" s="22"/>
      <c r="Q5161" s="22"/>
      <c r="R5161" s="23"/>
      <c r="S5161" s="24"/>
      <c r="T5161" s="24"/>
      <c r="U5161" s="25"/>
      <c r="V5161" s="19" t="str">
        <f aca="false">IF(COUNT(N5161:Q5161)=0,"",MIN(N5161:Q5161))</f>
        <v/>
      </c>
      <c r="W5161" s="16" t="str">
        <f aca="false">IF(V5161="","",INDEX($N$4:$Q$4,MATCH(V5161,N5161:Q5161,0)))</f>
        <v/>
      </c>
      <c r="X5161" s="19" t="str">
        <f aca="false">IF(COUNT(N5161:Q5161)&lt;2,"",SMALL(N5161:Q5161,2))</f>
        <v/>
      </c>
      <c r="Y5161" s="26" t="str">
        <f aca="false">IF(OR(V5161="",M5161=0),"",V5161/M5161-1)</f>
        <v/>
      </c>
      <c r="Z5161" s="26" t="str">
        <f aca="false">IF(OR(V5161="",L5161=""),"",V5161/(L5161*E5161)-1)</f>
        <v/>
      </c>
      <c r="AA5161" s="16" t="str">
        <f aca="false">IF(V5161="","SEM OFERTA",IF(OR(Y5161&gt;Premissas!$B$11,Y5161&lt;Premissas!$B$12),"VERIFICAR - UNIDADE/EMBALAGEM",IF(Y5161&gt;Premissas!$B$6,"NÃO COMPRAR - REAJUSTE &gt;5%","COMPRAR")))</f>
        <v>SEM OFERTA</v>
      </c>
      <c r="AB5161" s="18" t="str">
        <f aca="false">IF(W5161="DIMEC",S5161,IF(W5161="MEDCENTRO",U5161,""))</f>
        <v/>
      </c>
      <c r="AC5161" s="18" t="n">
        <f aca="false">IF(AA5161&lt;&gt;"COMPRAR",0,IF(AB5161="",I5161,MIN(I5161,AB5161)))</f>
        <v>0</v>
      </c>
      <c r="AD5161" s="19" t="n">
        <f aca="false">IF(AC5161&gt;0,AC5161*V5161,0)</f>
        <v>0</v>
      </c>
      <c r="AE5161" s="19" t="n">
        <f aca="false">IF(AC5161&gt;0,(M5161-V5161)*AC5161,0)</f>
        <v>0</v>
      </c>
      <c r="AF5161" s="16" t="str">
        <f aca="false">IF(AA5161&lt;&gt;"COMPRAR","",IF(AB5161="",IF(X5161="","",IF(X5161-V5161&lt;0.01,"EMPATE TÉCNICO","")),IF(AB5161&lt;I5161,"ESTOQUE INSUFICIENTE",IF(X5161="","",IF(X5161-V5161&lt;0.01,"EMPATE TÉCNICO","")))))</f>
        <v/>
      </c>
      <c r="AG5161" s="16" t="s">
        <v>713</v>
      </c>
      <c r="AH5161" s="16" t="s">
        <v>2106</v>
      </c>
    </row>
    <row r="5162" customFormat="false" ht="15" hidden="false" customHeight="false" outlineLevel="0" collapsed="false">
      <c r="A5162" s="16" t="s">
        <v>15952</v>
      </c>
      <c r="B5162" s="17" t="s">
        <v>15953</v>
      </c>
      <c r="C5162" s="16" t="s">
        <v>15954</v>
      </c>
      <c r="D5162" s="16"/>
      <c r="E5162" s="18" t="n">
        <v>1</v>
      </c>
      <c r="F5162" s="16" t="s">
        <v>43</v>
      </c>
      <c r="G5162" s="18" t="n">
        <v>0</v>
      </c>
      <c r="H5162" s="16" t="n">
        <v>0.5</v>
      </c>
      <c r="I5162" s="18" t="n">
        <v>2</v>
      </c>
      <c r="J5162" s="19" t="n">
        <v>7.99</v>
      </c>
      <c r="K5162" s="19" t="n">
        <v>7.99</v>
      </c>
      <c r="L5162" s="19" t="n">
        <v>7.99</v>
      </c>
      <c r="M5162" s="19" t="n">
        <f aca="false">IF(J5162&gt;0,J5162,K5162)*E5162</f>
        <v>7.99</v>
      </c>
      <c r="N5162" s="20"/>
      <c r="O5162" s="21" t="str">
        <f aca="false">IF(R5162="","",ROUND(R5162*(1-Premissas!$B$4),4))</f>
        <v/>
      </c>
      <c r="P5162" s="22"/>
      <c r="Q5162" s="22"/>
      <c r="R5162" s="23"/>
      <c r="S5162" s="24"/>
      <c r="T5162" s="24"/>
      <c r="U5162" s="25"/>
      <c r="V5162" s="19" t="str">
        <f aca="false">IF(COUNT(N5162:Q5162)=0,"",MIN(N5162:Q5162))</f>
        <v/>
      </c>
      <c r="W5162" s="16" t="str">
        <f aca="false">IF(V5162="","",INDEX($N$4:$Q$4,MATCH(V5162,N5162:Q5162,0)))</f>
        <v/>
      </c>
      <c r="X5162" s="19" t="str">
        <f aca="false">IF(COUNT(N5162:Q5162)&lt;2,"",SMALL(N5162:Q5162,2))</f>
        <v/>
      </c>
      <c r="Y5162" s="26" t="str">
        <f aca="false">IF(OR(V5162="",M5162=0),"",V5162/M5162-1)</f>
        <v/>
      </c>
      <c r="Z5162" s="26" t="str">
        <f aca="false">IF(OR(V5162="",L5162=""),"",V5162/(L5162*E5162)-1)</f>
        <v/>
      </c>
      <c r="AA5162" s="16" t="str">
        <f aca="false">IF(V5162="","SEM OFERTA",IF(OR(Y5162&gt;Premissas!$B$11,Y5162&lt;Premissas!$B$12),"VERIFICAR - UNIDADE/EMBALAGEM",IF(Y5162&gt;Premissas!$B$6,"NÃO COMPRAR - REAJUSTE &gt;5%","COMPRAR")))</f>
        <v>SEM OFERTA</v>
      </c>
      <c r="AB5162" s="18" t="str">
        <f aca="false">IF(W5162="DIMEC",S5162,IF(W5162="MEDCENTRO",U5162,""))</f>
        <v/>
      </c>
      <c r="AC5162" s="18" t="n">
        <f aca="false">IF(AA5162&lt;&gt;"COMPRAR",0,IF(AB5162="",I5162,MIN(I5162,AB5162)))</f>
        <v>0</v>
      </c>
      <c r="AD5162" s="19" t="n">
        <f aca="false">IF(AC5162&gt;0,AC5162*V5162,0)</f>
        <v>0</v>
      </c>
      <c r="AE5162" s="19" t="n">
        <f aca="false">IF(AC5162&gt;0,(M5162-V5162)*AC5162,0)</f>
        <v>0</v>
      </c>
      <c r="AF5162" s="16" t="str">
        <f aca="false">IF(AA5162&lt;&gt;"COMPRAR","",IF(AB5162="",IF(X5162="","",IF(X5162-V5162&lt;0.01,"EMPATE TÉCNICO","")),IF(AB5162&lt;I5162,"ESTOQUE INSUFICIENTE",IF(X5162="","",IF(X5162-V5162&lt;0.01,"EMPATE TÉCNICO","")))))</f>
        <v/>
      </c>
      <c r="AG5162" s="16" t="s">
        <v>304</v>
      </c>
      <c r="AH5162" s="16" t="s">
        <v>2106</v>
      </c>
    </row>
    <row r="5163" customFormat="false" ht="15" hidden="false" customHeight="false" outlineLevel="0" collapsed="false">
      <c r="A5163" s="16" t="s">
        <v>15955</v>
      </c>
      <c r="B5163" s="17" t="s">
        <v>15956</v>
      </c>
      <c r="C5163" s="16" t="s">
        <v>15957</v>
      </c>
      <c r="D5163" s="16" t="s">
        <v>559</v>
      </c>
      <c r="E5163" s="18" t="n">
        <v>1</v>
      </c>
      <c r="F5163" s="16" t="s">
        <v>43</v>
      </c>
      <c r="G5163" s="18" t="n">
        <v>1</v>
      </c>
      <c r="H5163" s="16" t="n">
        <v>1.1</v>
      </c>
      <c r="I5163" s="18" t="n">
        <v>2</v>
      </c>
      <c r="J5163" s="19" t="n">
        <v>6.1</v>
      </c>
      <c r="K5163" s="19" t="n">
        <v>6.1</v>
      </c>
      <c r="L5163" s="19" t="n">
        <v>6.1</v>
      </c>
      <c r="M5163" s="19" t="n">
        <f aca="false">IF(J5163&gt;0,J5163,K5163)*E5163</f>
        <v>6.1</v>
      </c>
      <c r="N5163" s="20"/>
      <c r="O5163" s="21" t="str">
        <f aca="false">IF(R5163="","",ROUND(R5163*(1-Premissas!$B$4),4))</f>
        <v/>
      </c>
      <c r="P5163" s="22"/>
      <c r="Q5163" s="22"/>
      <c r="R5163" s="23"/>
      <c r="S5163" s="24"/>
      <c r="T5163" s="24"/>
      <c r="U5163" s="25"/>
      <c r="V5163" s="19" t="str">
        <f aca="false">IF(COUNT(N5163:Q5163)=0,"",MIN(N5163:Q5163))</f>
        <v/>
      </c>
      <c r="W5163" s="16" t="str">
        <f aca="false">IF(V5163="","",INDEX($N$4:$Q$4,MATCH(V5163,N5163:Q5163,0)))</f>
        <v/>
      </c>
      <c r="X5163" s="19" t="str">
        <f aca="false">IF(COUNT(N5163:Q5163)&lt;2,"",SMALL(N5163:Q5163,2))</f>
        <v/>
      </c>
      <c r="Y5163" s="26" t="str">
        <f aca="false">IF(OR(V5163="",M5163=0),"",V5163/M5163-1)</f>
        <v/>
      </c>
      <c r="Z5163" s="26" t="str">
        <f aca="false">IF(OR(V5163="",L5163=""),"",V5163/(L5163*E5163)-1)</f>
        <v/>
      </c>
      <c r="AA5163" s="16" t="str">
        <f aca="false">IF(V5163="","SEM OFERTA",IF(OR(Y5163&gt;Premissas!$B$11,Y5163&lt;Premissas!$B$12),"VERIFICAR - UNIDADE/EMBALAGEM",IF(Y5163&gt;Premissas!$B$6,"NÃO COMPRAR - REAJUSTE &gt;5%","COMPRAR")))</f>
        <v>SEM OFERTA</v>
      </c>
      <c r="AB5163" s="18" t="str">
        <f aca="false">IF(W5163="DIMEC",S5163,IF(W5163="MEDCENTRO",U5163,""))</f>
        <v/>
      </c>
      <c r="AC5163" s="18" t="n">
        <f aca="false">IF(AA5163&lt;&gt;"COMPRAR",0,IF(AB5163="",I5163,MIN(I5163,AB5163)))</f>
        <v>0</v>
      </c>
      <c r="AD5163" s="19" t="n">
        <f aca="false">IF(AC5163&gt;0,AC5163*V5163,0)</f>
        <v>0</v>
      </c>
      <c r="AE5163" s="19" t="n">
        <f aca="false">IF(AC5163&gt;0,(M5163-V5163)*AC5163,0)</f>
        <v>0</v>
      </c>
      <c r="AF5163" s="16" t="str">
        <f aca="false">IF(AA5163&lt;&gt;"COMPRAR","",IF(AB5163="",IF(X5163="","",IF(X5163-V5163&lt;0.01,"EMPATE TÉCNICO","")),IF(AB5163&lt;I5163,"ESTOQUE INSUFICIENTE",IF(X5163="","",IF(X5163-V5163&lt;0.01,"EMPATE TÉCNICO","")))))</f>
        <v/>
      </c>
      <c r="AG5163" s="16" t="s">
        <v>304</v>
      </c>
      <c r="AH5163" s="16" t="s">
        <v>2106</v>
      </c>
    </row>
    <row r="5164" customFormat="false" ht="15" hidden="false" customHeight="false" outlineLevel="0" collapsed="false">
      <c r="A5164" s="16" t="s">
        <v>15958</v>
      </c>
      <c r="B5164" s="17" t="s">
        <v>15959</v>
      </c>
      <c r="C5164" s="16" t="s">
        <v>15960</v>
      </c>
      <c r="D5164" s="16" t="s">
        <v>559</v>
      </c>
      <c r="E5164" s="18" t="n">
        <v>1</v>
      </c>
      <c r="F5164" s="16" t="s">
        <v>43</v>
      </c>
      <c r="G5164" s="18" t="n">
        <v>1</v>
      </c>
      <c r="H5164" s="16" t="n">
        <v>1.7</v>
      </c>
      <c r="I5164" s="18" t="n">
        <v>4</v>
      </c>
      <c r="J5164" s="19" t="n">
        <v>2.46</v>
      </c>
      <c r="K5164" s="19" t="n">
        <v>2.46</v>
      </c>
      <c r="L5164" s="19" t="n">
        <v>2.46</v>
      </c>
      <c r="M5164" s="19" t="n">
        <f aca="false">IF(J5164&gt;0,J5164,K5164)*E5164</f>
        <v>2.46</v>
      </c>
      <c r="N5164" s="20"/>
      <c r="O5164" s="21" t="str">
        <f aca="false">IF(R5164="","",ROUND(R5164*(1-Premissas!$B$4),4))</f>
        <v/>
      </c>
      <c r="P5164" s="22"/>
      <c r="Q5164" s="22"/>
      <c r="R5164" s="23"/>
      <c r="S5164" s="24"/>
      <c r="T5164" s="24"/>
      <c r="U5164" s="25"/>
      <c r="V5164" s="19" t="str">
        <f aca="false">IF(COUNT(N5164:Q5164)=0,"",MIN(N5164:Q5164))</f>
        <v/>
      </c>
      <c r="W5164" s="16" t="str">
        <f aca="false">IF(V5164="","",INDEX($N$4:$Q$4,MATCH(V5164,N5164:Q5164,0)))</f>
        <v/>
      </c>
      <c r="X5164" s="19" t="str">
        <f aca="false">IF(COUNT(N5164:Q5164)&lt;2,"",SMALL(N5164:Q5164,2))</f>
        <v/>
      </c>
      <c r="Y5164" s="26" t="str">
        <f aca="false">IF(OR(V5164="",M5164=0),"",V5164/M5164-1)</f>
        <v/>
      </c>
      <c r="Z5164" s="26" t="str">
        <f aca="false">IF(OR(V5164="",L5164=""),"",V5164/(L5164*E5164)-1)</f>
        <v/>
      </c>
      <c r="AA5164" s="16" t="str">
        <f aca="false">IF(V5164="","SEM OFERTA",IF(OR(Y5164&gt;Premissas!$B$11,Y5164&lt;Premissas!$B$12),"VERIFICAR - UNIDADE/EMBALAGEM",IF(Y5164&gt;Premissas!$B$6,"NÃO COMPRAR - REAJUSTE &gt;5%","COMPRAR")))</f>
        <v>SEM OFERTA</v>
      </c>
      <c r="AB5164" s="18" t="str">
        <f aca="false">IF(W5164="DIMEC",S5164,IF(W5164="MEDCENTRO",U5164,""))</f>
        <v/>
      </c>
      <c r="AC5164" s="18" t="n">
        <f aca="false">IF(AA5164&lt;&gt;"COMPRAR",0,IF(AB5164="",I5164,MIN(I5164,AB5164)))</f>
        <v>0</v>
      </c>
      <c r="AD5164" s="19" t="n">
        <f aca="false">IF(AC5164&gt;0,AC5164*V5164,0)</f>
        <v>0</v>
      </c>
      <c r="AE5164" s="19" t="n">
        <f aca="false">IF(AC5164&gt;0,(M5164-V5164)*AC5164,0)</f>
        <v>0</v>
      </c>
      <c r="AF5164" s="16" t="str">
        <f aca="false">IF(AA5164&lt;&gt;"COMPRAR","",IF(AB5164="",IF(X5164="","",IF(X5164-V5164&lt;0.01,"EMPATE TÉCNICO","")),IF(AB5164&lt;I5164,"ESTOQUE INSUFICIENTE",IF(X5164="","",IF(X5164-V5164&lt;0.01,"EMPATE TÉCNICO","")))))</f>
        <v/>
      </c>
      <c r="AG5164" s="16" t="s">
        <v>304</v>
      </c>
      <c r="AH5164" s="16" t="s">
        <v>2106</v>
      </c>
    </row>
    <row r="5165" customFormat="false" ht="15" hidden="false" customHeight="false" outlineLevel="0" collapsed="false">
      <c r="A5165" s="16" t="s">
        <v>15961</v>
      </c>
      <c r="B5165" s="17" t="s">
        <v>15962</v>
      </c>
      <c r="C5165" s="16" t="s">
        <v>15963</v>
      </c>
      <c r="D5165" s="16" t="s">
        <v>989</v>
      </c>
      <c r="E5165" s="18" t="n">
        <v>1</v>
      </c>
      <c r="F5165" s="16" t="s">
        <v>41</v>
      </c>
      <c r="G5165" s="18" t="n">
        <v>6</v>
      </c>
      <c r="H5165" s="16" t="n">
        <v>11.3</v>
      </c>
      <c r="I5165" s="18" t="n">
        <v>23</v>
      </c>
      <c r="J5165" s="19" t="n">
        <v>11.9205</v>
      </c>
      <c r="K5165" s="19" t="n">
        <v>11.9205</v>
      </c>
      <c r="L5165" s="19" t="n">
        <v>11.9203</v>
      </c>
      <c r="M5165" s="19" t="n">
        <f aca="false">IF(J5165&gt;0,J5165,K5165)*E5165</f>
        <v>11.9205</v>
      </c>
      <c r="N5165" s="20"/>
      <c r="O5165" s="21" t="str">
        <f aca="false">IF(R5165="","",ROUND(R5165*(1-Premissas!$B$4),4))</f>
        <v/>
      </c>
      <c r="P5165" s="22"/>
      <c r="Q5165" s="22"/>
      <c r="R5165" s="23"/>
      <c r="S5165" s="24"/>
      <c r="T5165" s="24"/>
      <c r="U5165" s="25"/>
      <c r="V5165" s="19" t="str">
        <f aca="false">IF(COUNT(N5165:Q5165)=0,"",MIN(N5165:Q5165))</f>
        <v/>
      </c>
      <c r="W5165" s="16" t="str">
        <f aca="false">IF(V5165="","",INDEX($N$4:$Q$4,MATCH(V5165,N5165:Q5165,0)))</f>
        <v/>
      </c>
      <c r="X5165" s="19" t="str">
        <f aca="false">IF(COUNT(N5165:Q5165)&lt;2,"",SMALL(N5165:Q5165,2))</f>
        <v/>
      </c>
      <c r="Y5165" s="26" t="str">
        <f aca="false">IF(OR(V5165="",M5165=0),"",V5165/M5165-1)</f>
        <v/>
      </c>
      <c r="Z5165" s="26" t="str">
        <f aca="false">IF(OR(V5165="",L5165=""),"",V5165/(L5165*E5165)-1)</f>
        <v/>
      </c>
      <c r="AA5165" s="16" t="str">
        <f aca="false">IF(V5165="","SEM OFERTA",IF(OR(Y5165&gt;Premissas!$B$11,Y5165&lt;Premissas!$B$12),"VERIFICAR - UNIDADE/EMBALAGEM",IF(Y5165&gt;Premissas!$B$6,"NÃO COMPRAR - REAJUSTE &gt;5%","COMPRAR")))</f>
        <v>SEM OFERTA</v>
      </c>
      <c r="AB5165" s="18" t="str">
        <f aca="false">IF(W5165="DIMEC",S5165,IF(W5165="MEDCENTRO",U5165,""))</f>
        <v/>
      </c>
      <c r="AC5165" s="18" t="n">
        <f aca="false">IF(AA5165&lt;&gt;"COMPRAR",0,IF(AB5165="",I5165,MIN(I5165,AB5165)))</f>
        <v>0</v>
      </c>
      <c r="AD5165" s="19" t="n">
        <f aca="false">IF(AC5165&gt;0,AC5165*V5165,0)</f>
        <v>0</v>
      </c>
      <c r="AE5165" s="19" t="n">
        <f aca="false">IF(AC5165&gt;0,(M5165-V5165)*AC5165,0)</f>
        <v>0</v>
      </c>
      <c r="AF5165" s="16" t="str">
        <f aca="false">IF(AA5165&lt;&gt;"COMPRAR","",IF(AB5165="",IF(X5165="","",IF(X5165-V5165&lt;0.01,"EMPATE TÉCNICO","")),IF(AB5165&lt;I5165,"ESTOQUE INSUFICIENTE",IF(X5165="","",IF(X5165-V5165&lt;0.01,"EMPATE TÉCNICO","")))))</f>
        <v/>
      </c>
      <c r="AG5165" s="16" t="s">
        <v>418</v>
      </c>
      <c r="AH5165" s="16" t="s">
        <v>2106</v>
      </c>
    </row>
    <row r="5166" customFormat="false" ht="15" hidden="false" customHeight="false" outlineLevel="0" collapsed="false">
      <c r="A5166" s="16" t="s">
        <v>15964</v>
      </c>
      <c r="B5166" s="17" t="s">
        <v>15965</v>
      </c>
      <c r="C5166" s="16" t="s">
        <v>15966</v>
      </c>
      <c r="D5166" s="16" t="s">
        <v>762</v>
      </c>
      <c r="E5166" s="18" t="n">
        <v>1</v>
      </c>
      <c r="F5166" s="16" t="s">
        <v>41</v>
      </c>
      <c r="G5166" s="18" t="n">
        <v>146</v>
      </c>
      <c r="H5166" s="16" t="n">
        <v>60.4</v>
      </c>
      <c r="I5166" s="18" t="n">
        <v>9</v>
      </c>
      <c r="J5166" s="19" t="n">
        <v>4.99</v>
      </c>
      <c r="K5166" s="19" t="n">
        <v>4.99</v>
      </c>
      <c r="L5166" s="19" t="n">
        <v>4.99</v>
      </c>
      <c r="M5166" s="19" t="n">
        <f aca="false">IF(J5166&gt;0,J5166,K5166)*E5166</f>
        <v>4.99</v>
      </c>
      <c r="N5166" s="20"/>
      <c r="O5166" s="21" t="str">
        <f aca="false">IF(R5166="","",ROUND(R5166*(1-Premissas!$B$4),4))</f>
        <v/>
      </c>
      <c r="P5166" s="22"/>
      <c r="Q5166" s="22"/>
      <c r="R5166" s="23"/>
      <c r="S5166" s="24"/>
      <c r="T5166" s="24"/>
      <c r="U5166" s="25"/>
      <c r="V5166" s="19" t="str">
        <f aca="false">IF(COUNT(N5166:Q5166)=0,"",MIN(N5166:Q5166))</f>
        <v/>
      </c>
      <c r="W5166" s="16" t="str">
        <f aca="false">IF(V5166="","",INDEX($N$4:$Q$4,MATCH(V5166,N5166:Q5166,0)))</f>
        <v/>
      </c>
      <c r="X5166" s="19" t="str">
        <f aca="false">IF(COUNT(N5166:Q5166)&lt;2,"",SMALL(N5166:Q5166,2))</f>
        <v/>
      </c>
      <c r="Y5166" s="26" t="str">
        <f aca="false">IF(OR(V5166="",M5166=0),"",V5166/M5166-1)</f>
        <v/>
      </c>
      <c r="Z5166" s="26" t="str">
        <f aca="false">IF(OR(V5166="",L5166=""),"",V5166/(L5166*E5166)-1)</f>
        <v/>
      </c>
      <c r="AA5166" s="16" t="str">
        <f aca="false">IF(V5166="","SEM OFERTA",IF(OR(Y5166&gt;Premissas!$B$11,Y5166&lt;Premissas!$B$12),"VERIFICAR - UNIDADE/EMBALAGEM",IF(Y5166&gt;Premissas!$B$6,"NÃO COMPRAR - REAJUSTE &gt;5%","COMPRAR")))</f>
        <v>SEM OFERTA</v>
      </c>
      <c r="AB5166" s="18" t="str">
        <f aca="false">IF(W5166="DIMEC",S5166,IF(W5166="MEDCENTRO",U5166,""))</f>
        <v/>
      </c>
      <c r="AC5166" s="18" t="n">
        <f aca="false">IF(AA5166&lt;&gt;"COMPRAR",0,IF(AB5166="",I5166,MIN(I5166,AB5166)))</f>
        <v>0</v>
      </c>
      <c r="AD5166" s="19" t="n">
        <f aca="false">IF(AC5166&gt;0,AC5166*V5166,0)</f>
        <v>0</v>
      </c>
      <c r="AE5166" s="19" t="n">
        <f aca="false">IF(AC5166&gt;0,(M5166-V5166)*AC5166,0)</f>
        <v>0</v>
      </c>
      <c r="AF5166" s="16" t="str">
        <f aca="false">IF(AA5166&lt;&gt;"COMPRAR","",IF(AB5166="",IF(X5166="","",IF(X5166-V5166&lt;0.01,"EMPATE TÉCNICO","")),IF(AB5166&lt;I5166,"ESTOQUE INSUFICIENTE",IF(X5166="","",IF(X5166-V5166&lt;0.01,"EMPATE TÉCNICO","")))))</f>
        <v/>
      </c>
      <c r="AG5166" s="16" t="s">
        <v>763</v>
      </c>
      <c r="AH5166" s="16" t="s">
        <v>2106</v>
      </c>
    </row>
    <row r="5167" customFormat="false" ht="15" hidden="false" customHeight="false" outlineLevel="0" collapsed="false">
      <c r="A5167" s="16" t="s">
        <v>15967</v>
      </c>
      <c r="B5167" s="17" t="s">
        <v>15968</v>
      </c>
      <c r="C5167" s="16" t="s">
        <v>15969</v>
      </c>
      <c r="D5167" s="16" t="s">
        <v>762</v>
      </c>
      <c r="E5167" s="18" t="n">
        <v>1</v>
      </c>
      <c r="F5167" s="16" t="s">
        <v>42</v>
      </c>
      <c r="G5167" s="18" t="n">
        <v>0</v>
      </c>
      <c r="H5167" s="16" t="n">
        <v>1</v>
      </c>
      <c r="I5167" s="18" t="n">
        <v>3</v>
      </c>
      <c r="J5167" s="19" t="n">
        <v>9.99</v>
      </c>
      <c r="K5167" s="19" t="n">
        <v>9.99</v>
      </c>
      <c r="L5167" s="19" t="n">
        <v>9.99</v>
      </c>
      <c r="M5167" s="19" t="n">
        <f aca="false">IF(J5167&gt;0,J5167,K5167)*E5167</f>
        <v>9.99</v>
      </c>
      <c r="N5167" s="20"/>
      <c r="O5167" s="21" t="str">
        <f aca="false">IF(R5167="","",ROUND(R5167*(1-Premissas!$B$4),4))</f>
        <v/>
      </c>
      <c r="P5167" s="22"/>
      <c r="Q5167" s="22"/>
      <c r="R5167" s="23"/>
      <c r="S5167" s="24"/>
      <c r="T5167" s="24"/>
      <c r="U5167" s="25"/>
      <c r="V5167" s="19" t="str">
        <f aca="false">IF(COUNT(N5167:Q5167)=0,"",MIN(N5167:Q5167))</f>
        <v/>
      </c>
      <c r="W5167" s="16" t="str">
        <f aca="false">IF(V5167="","",INDEX($N$4:$Q$4,MATCH(V5167,N5167:Q5167,0)))</f>
        <v/>
      </c>
      <c r="X5167" s="19" t="str">
        <f aca="false">IF(COUNT(N5167:Q5167)&lt;2,"",SMALL(N5167:Q5167,2))</f>
        <v/>
      </c>
      <c r="Y5167" s="26" t="str">
        <f aca="false">IF(OR(V5167="",M5167=0),"",V5167/M5167-1)</f>
        <v/>
      </c>
      <c r="Z5167" s="26" t="str">
        <f aca="false">IF(OR(V5167="",L5167=""),"",V5167/(L5167*E5167)-1)</f>
        <v/>
      </c>
      <c r="AA5167" s="16" t="str">
        <f aca="false">IF(V5167="","SEM OFERTA",IF(OR(Y5167&gt;Premissas!$B$11,Y5167&lt;Premissas!$B$12),"VERIFICAR - UNIDADE/EMBALAGEM",IF(Y5167&gt;Premissas!$B$6,"NÃO COMPRAR - REAJUSTE &gt;5%","COMPRAR")))</f>
        <v>SEM OFERTA</v>
      </c>
      <c r="AB5167" s="18" t="str">
        <f aca="false">IF(W5167="DIMEC",S5167,IF(W5167="MEDCENTRO",U5167,""))</f>
        <v/>
      </c>
      <c r="AC5167" s="18" t="n">
        <f aca="false">IF(AA5167&lt;&gt;"COMPRAR",0,IF(AB5167="",I5167,MIN(I5167,AB5167)))</f>
        <v>0</v>
      </c>
      <c r="AD5167" s="19" t="n">
        <f aca="false">IF(AC5167&gt;0,AC5167*V5167,0)</f>
        <v>0</v>
      </c>
      <c r="AE5167" s="19" t="n">
        <f aca="false">IF(AC5167&gt;0,(M5167-V5167)*AC5167,0)</f>
        <v>0</v>
      </c>
      <c r="AF5167" s="16" t="str">
        <f aca="false">IF(AA5167&lt;&gt;"COMPRAR","",IF(AB5167="",IF(X5167="","",IF(X5167-V5167&lt;0.01,"EMPATE TÉCNICO","")),IF(AB5167&lt;I5167,"ESTOQUE INSUFICIENTE",IF(X5167="","",IF(X5167-V5167&lt;0.01,"EMPATE TÉCNICO","")))))</f>
        <v/>
      </c>
      <c r="AG5167" s="16" t="s">
        <v>763</v>
      </c>
      <c r="AH5167" s="16" t="s">
        <v>2106</v>
      </c>
    </row>
    <row r="5168" customFormat="false" ht="15" hidden="false" customHeight="false" outlineLevel="0" collapsed="false">
      <c r="A5168" s="16" t="s">
        <v>15970</v>
      </c>
      <c r="B5168" s="17" t="s">
        <v>15971</v>
      </c>
      <c r="C5168" s="16" t="s">
        <v>15972</v>
      </c>
      <c r="D5168" s="16" t="s">
        <v>762</v>
      </c>
      <c r="E5168" s="18" t="n">
        <v>1</v>
      </c>
      <c r="F5168" s="16" t="s">
        <v>43</v>
      </c>
      <c r="G5168" s="18" t="n">
        <v>1</v>
      </c>
      <c r="H5168" s="16" t="n">
        <v>0.6</v>
      </c>
      <c r="I5168" s="18" t="n">
        <v>1</v>
      </c>
      <c r="J5168" s="19" t="n">
        <v>10.99</v>
      </c>
      <c r="K5168" s="19" t="n">
        <v>10.99</v>
      </c>
      <c r="L5168" s="19" t="n">
        <v>10.99</v>
      </c>
      <c r="M5168" s="19" t="n">
        <f aca="false">IF(J5168&gt;0,J5168,K5168)*E5168</f>
        <v>10.99</v>
      </c>
      <c r="N5168" s="20"/>
      <c r="O5168" s="21" t="str">
        <f aca="false">IF(R5168="","",ROUND(R5168*(1-Premissas!$B$4),4))</f>
        <v/>
      </c>
      <c r="P5168" s="22"/>
      <c r="Q5168" s="22"/>
      <c r="R5168" s="23"/>
      <c r="S5168" s="24"/>
      <c r="T5168" s="24"/>
      <c r="U5168" s="25"/>
      <c r="V5168" s="19" t="str">
        <f aca="false">IF(COUNT(N5168:Q5168)=0,"",MIN(N5168:Q5168))</f>
        <v/>
      </c>
      <c r="W5168" s="16" t="str">
        <f aca="false">IF(V5168="","",INDEX($N$4:$Q$4,MATCH(V5168,N5168:Q5168,0)))</f>
        <v/>
      </c>
      <c r="X5168" s="19" t="str">
        <f aca="false">IF(COUNT(N5168:Q5168)&lt;2,"",SMALL(N5168:Q5168,2))</f>
        <v/>
      </c>
      <c r="Y5168" s="26" t="str">
        <f aca="false">IF(OR(V5168="",M5168=0),"",V5168/M5168-1)</f>
        <v/>
      </c>
      <c r="Z5168" s="26" t="str">
        <f aca="false">IF(OR(V5168="",L5168=""),"",V5168/(L5168*E5168)-1)</f>
        <v/>
      </c>
      <c r="AA5168" s="16" t="str">
        <f aca="false">IF(V5168="","SEM OFERTA",IF(OR(Y5168&gt;Premissas!$B$11,Y5168&lt;Premissas!$B$12),"VERIFICAR - UNIDADE/EMBALAGEM",IF(Y5168&gt;Premissas!$B$6,"NÃO COMPRAR - REAJUSTE &gt;5%","COMPRAR")))</f>
        <v>SEM OFERTA</v>
      </c>
      <c r="AB5168" s="18" t="str">
        <f aca="false">IF(W5168="DIMEC",S5168,IF(W5168="MEDCENTRO",U5168,""))</f>
        <v/>
      </c>
      <c r="AC5168" s="18" t="n">
        <f aca="false">IF(AA5168&lt;&gt;"COMPRAR",0,IF(AB5168="",I5168,MIN(I5168,AB5168)))</f>
        <v>0</v>
      </c>
      <c r="AD5168" s="19" t="n">
        <f aca="false">IF(AC5168&gt;0,AC5168*V5168,0)</f>
        <v>0</v>
      </c>
      <c r="AE5168" s="19" t="n">
        <f aca="false">IF(AC5168&gt;0,(M5168-V5168)*AC5168,0)</f>
        <v>0</v>
      </c>
      <c r="AF5168" s="16" t="str">
        <f aca="false">IF(AA5168&lt;&gt;"COMPRAR","",IF(AB5168="",IF(X5168="","",IF(X5168-V5168&lt;0.01,"EMPATE TÉCNICO","")),IF(AB5168&lt;I5168,"ESTOQUE INSUFICIENTE",IF(X5168="","",IF(X5168-V5168&lt;0.01,"EMPATE TÉCNICO","")))))</f>
        <v/>
      </c>
      <c r="AG5168" s="16" t="s">
        <v>763</v>
      </c>
      <c r="AH5168" s="16" t="s">
        <v>2106</v>
      </c>
    </row>
    <row r="5169" customFormat="false" ht="15" hidden="false" customHeight="false" outlineLevel="0" collapsed="false">
      <c r="A5169" s="16" t="s">
        <v>15973</v>
      </c>
      <c r="B5169" s="17" t="s">
        <v>15974</v>
      </c>
      <c r="C5169" s="16" t="s">
        <v>15975</v>
      </c>
      <c r="D5169" s="16" t="s">
        <v>762</v>
      </c>
      <c r="E5169" s="18" t="n">
        <v>1</v>
      </c>
      <c r="F5169" s="16" t="s">
        <v>42</v>
      </c>
      <c r="G5169" s="18" t="n">
        <v>8</v>
      </c>
      <c r="H5169" s="16" t="n">
        <v>3.5</v>
      </c>
      <c r="I5169" s="18" t="n">
        <v>1</v>
      </c>
      <c r="J5169" s="19" t="n">
        <v>7.51</v>
      </c>
      <c r="K5169" s="19" t="n">
        <v>7.51</v>
      </c>
      <c r="L5169" s="19" t="n">
        <v>7.51</v>
      </c>
      <c r="M5169" s="19" t="n">
        <f aca="false">IF(J5169&gt;0,J5169,K5169)*E5169</f>
        <v>7.51</v>
      </c>
      <c r="N5169" s="20"/>
      <c r="O5169" s="21" t="str">
        <f aca="false">IF(R5169="","",ROUND(R5169*(1-Premissas!$B$4),4))</f>
        <v/>
      </c>
      <c r="P5169" s="22"/>
      <c r="Q5169" s="22"/>
      <c r="R5169" s="23"/>
      <c r="S5169" s="24"/>
      <c r="T5169" s="24"/>
      <c r="U5169" s="25"/>
      <c r="V5169" s="19" t="str">
        <f aca="false">IF(COUNT(N5169:Q5169)=0,"",MIN(N5169:Q5169))</f>
        <v/>
      </c>
      <c r="W5169" s="16" t="str">
        <f aca="false">IF(V5169="","",INDEX($N$4:$Q$4,MATCH(V5169,N5169:Q5169,0)))</f>
        <v/>
      </c>
      <c r="X5169" s="19" t="str">
        <f aca="false">IF(COUNT(N5169:Q5169)&lt;2,"",SMALL(N5169:Q5169,2))</f>
        <v/>
      </c>
      <c r="Y5169" s="26" t="str">
        <f aca="false">IF(OR(V5169="",M5169=0),"",V5169/M5169-1)</f>
        <v/>
      </c>
      <c r="Z5169" s="26" t="str">
        <f aca="false">IF(OR(V5169="",L5169=""),"",V5169/(L5169*E5169)-1)</f>
        <v/>
      </c>
      <c r="AA5169" s="16" t="str">
        <f aca="false">IF(V5169="","SEM OFERTA",IF(OR(Y5169&gt;Premissas!$B$11,Y5169&lt;Premissas!$B$12),"VERIFICAR - UNIDADE/EMBALAGEM",IF(Y5169&gt;Premissas!$B$6,"NÃO COMPRAR - REAJUSTE &gt;5%","COMPRAR")))</f>
        <v>SEM OFERTA</v>
      </c>
      <c r="AB5169" s="18" t="str">
        <f aca="false">IF(W5169="DIMEC",S5169,IF(W5169="MEDCENTRO",U5169,""))</f>
        <v/>
      </c>
      <c r="AC5169" s="18" t="n">
        <f aca="false">IF(AA5169&lt;&gt;"COMPRAR",0,IF(AB5169="",I5169,MIN(I5169,AB5169)))</f>
        <v>0</v>
      </c>
      <c r="AD5169" s="19" t="n">
        <f aca="false">IF(AC5169&gt;0,AC5169*V5169,0)</f>
        <v>0</v>
      </c>
      <c r="AE5169" s="19" t="n">
        <f aca="false">IF(AC5169&gt;0,(M5169-V5169)*AC5169,0)</f>
        <v>0</v>
      </c>
      <c r="AF5169" s="16" t="str">
        <f aca="false">IF(AA5169&lt;&gt;"COMPRAR","",IF(AB5169="",IF(X5169="","",IF(X5169-V5169&lt;0.01,"EMPATE TÉCNICO","")),IF(AB5169&lt;I5169,"ESTOQUE INSUFICIENTE",IF(X5169="","",IF(X5169-V5169&lt;0.01,"EMPATE TÉCNICO","")))))</f>
        <v/>
      </c>
      <c r="AG5169" s="16" t="s">
        <v>763</v>
      </c>
      <c r="AH5169" s="16" t="s">
        <v>2106</v>
      </c>
    </row>
    <row r="5170" customFormat="false" ht="15" hidden="false" customHeight="false" outlineLevel="0" collapsed="false">
      <c r="A5170" s="16" t="s">
        <v>15976</v>
      </c>
      <c r="B5170" s="17" t="s">
        <v>15977</v>
      </c>
      <c r="C5170" s="16" t="s">
        <v>15978</v>
      </c>
      <c r="D5170" s="16" t="s">
        <v>2276</v>
      </c>
      <c r="E5170" s="18" t="n">
        <v>1</v>
      </c>
      <c r="F5170" s="16" t="s">
        <v>43</v>
      </c>
      <c r="G5170" s="18" t="n">
        <v>0</v>
      </c>
      <c r="H5170" s="16" t="n">
        <v>0.2</v>
      </c>
      <c r="I5170" s="18" t="n">
        <v>1</v>
      </c>
      <c r="J5170" s="19" t="n">
        <v>35.89</v>
      </c>
      <c r="K5170" s="19" t="n">
        <v>35.89</v>
      </c>
      <c r="L5170" s="19" t="n">
        <v>35.89</v>
      </c>
      <c r="M5170" s="19" t="n">
        <f aca="false">IF(J5170&gt;0,J5170,K5170)*E5170</f>
        <v>35.89</v>
      </c>
      <c r="N5170" s="20"/>
      <c r="O5170" s="21" t="str">
        <f aca="false">IF(R5170="","",ROUND(R5170*(1-Premissas!$B$4),4))</f>
        <v/>
      </c>
      <c r="P5170" s="22"/>
      <c r="Q5170" s="22"/>
      <c r="R5170" s="23"/>
      <c r="S5170" s="24"/>
      <c r="T5170" s="24"/>
      <c r="U5170" s="25"/>
      <c r="V5170" s="19" t="str">
        <f aca="false">IF(COUNT(N5170:Q5170)=0,"",MIN(N5170:Q5170))</f>
        <v/>
      </c>
      <c r="W5170" s="16" t="str">
        <f aca="false">IF(V5170="","",INDEX($N$4:$Q$4,MATCH(V5170,N5170:Q5170,0)))</f>
        <v/>
      </c>
      <c r="X5170" s="19" t="str">
        <f aca="false">IF(COUNT(N5170:Q5170)&lt;2,"",SMALL(N5170:Q5170,2))</f>
        <v/>
      </c>
      <c r="Y5170" s="26" t="str">
        <f aca="false">IF(OR(V5170="",M5170=0),"",V5170/M5170-1)</f>
        <v/>
      </c>
      <c r="Z5170" s="26" t="str">
        <f aca="false">IF(OR(V5170="",L5170=""),"",V5170/(L5170*E5170)-1)</f>
        <v/>
      </c>
      <c r="AA5170" s="16" t="str">
        <f aca="false">IF(V5170="","SEM OFERTA",IF(OR(Y5170&gt;Premissas!$B$11,Y5170&lt;Premissas!$B$12),"VERIFICAR - UNIDADE/EMBALAGEM",IF(Y5170&gt;Premissas!$B$6,"NÃO COMPRAR - REAJUSTE &gt;5%","COMPRAR")))</f>
        <v>SEM OFERTA</v>
      </c>
      <c r="AB5170" s="18" t="str">
        <f aca="false">IF(W5170="DIMEC",S5170,IF(W5170="MEDCENTRO",U5170,""))</f>
        <v/>
      </c>
      <c r="AC5170" s="18" t="n">
        <f aca="false">IF(AA5170&lt;&gt;"COMPRAR",0,IF(AB5170="",I5170,MIN(I5170,AB5170)))</f>
        <v>0</v>
      </c>
      <c r="AD5170" s="19" t="n">
        <f aca="false">IF(AC5170&gt;0,AC5170*V5170,0)</f>
        <v>0</v>
      </c>
      <c r="AE5170" s="19" t="n">
        <f aca="false">IF(AC5170&gt;0,(M5170-V5170)*AC5170,0)</f>
        <v>0</v>
      </c>
      <c r="AF5170" s="16" t="str">
        <f aca="false">IF(AA5170&lt;&gt;"COMPRAR","",IF(AB5170="",IF(X5170="","",IF(X5170-V5170&lt;0.01,"EMPATE TÉCNICO","")),IF(AB5170&lt;I5170,"ESTOQUE INSUFICIENTE",IF(X5170="","",IF(X5170-V5170&lt;0.01,"EMPATE TÉCNICO","")))))</f>
        <v/>
      </c>
      <c r="AG5170" s="16" t="s">
        <v>490</v>
      </c>
      <c r="AH5170" s="16" t="s">
        <v>2106</v>
      </c>
    </row>
    <row r="5171" customFormat="false" ht="15" hidden="false" customHeight="false" outlineLevel="0" collapsed="false">
      <c r="A5171" s="16" t="s">
        <v>15979</v>
      </c>
      <c r="B5171" s="17" t="s">
        <v>15980</v>
      </c>
      <c r="C5171" s="16" t="s">
        <v>15981</v>
      </c>
      <c r="D5171" s="16" t="s">
        <v>2049</v>
      </c>
      <c r="E5171" s="18" t="n">
        <v>1</v>
      </c>
      <c r="F5171" s="16" t="s">
        <v>41</v>
      </c>
      <c r="G5171" s="18" t="n">
        <v>5</v>
      </c>
      <c r="H5171" s="16" t="n">
        <v>7.5</v>
      </c>
      <c r="I5171" s="18" t="n">
        <v>15</v>
      </c>
      <c r="J5171" s="19" t="n">
        <v>16.52</v>
      </c>
      <c r="K5171" s="19" t="n">
        <v>16.52</v>
      </c>
      <c r="L5171" s="19" t="n">
        <v>16.52</v>
      </c>
      <c r="M5171" s="19" t="n">
        <f aca="false">IF(J5171&gt;0,J5171,K5171)*E5171</f>
        <v>16.52</v>
      </c>
      <c r="N5171" s="20"/>
      <c r="O5171" s="21" t="str">
        <f aca="false">IF(R5171="","",ROUND(R5171*(1-Premissas!$B$4),4))</f>
        <v/>
      </c>
      <c r="P5171" s="22"/>
      <c r="Q5171" s="22"/>
      <c r="R5171" s="23"/>
      <c r="S5171" s="24"/>
      <c r="T5171" s="24"/>
      <c r="U5171" s="25"/>
      <c r="V5171" s="19" t="str">
        <f aca="false">IF(COUNT(N5171:Q5171)=0,"",MIN(N5171:Q5171))</f>
        <v/>
      </c>
      <c r="W5171" s="16" t="str">
        <f aca="false">IF(V5171="","",INDEX($N$4:$Q$4,MATCH(V5171,N5171:Q5171,0)))</f>
        <v/>
      </c>
      <c r="X5171" s="19" t="str">
        <f aca="false">IF(COUNT(N5171:Q5171)&lt;2,"",SMALL(N5171:Q5171,2))</f>
        <v/>
      </c>
      <c r="Y5171" s="26" t="str">
        <f aca="false">IF(OR(V5171="",M5171=0),"",V5171/M5171-1)</f>
        <v/>
      </c>
      <c r="Z5171" s="26" t="str">
        <f aca="false">IF(OR(V5171="",L5171=""),"",V5171/(L5171*E5171)-1)</f>
        <v/>
      </c>
      <c r="AA5171" s="16" t="str">
        <f aca="false">IF(V5171="","SEM OFERTA",IF(OR(Y5171&gt;Premissas!$B$11,Y5171&lt;Premissas!$B$12),"VERIFICAR - UNIDADE/EMBALAGEM",IF(Y5171&gt;Premissas!$B$6,"NÃO COMPRAR - REAJUSTE &gt;5%","COMPRAR")))</f>
        <v>SEM OFERTA</v>
      </c>
      <c r="AB5171" s="18" t="str">
        <f aca="false">IF(W5171="DIMEC",S5171,IF(W5171="MEDCENTRO",U5171,""))</f>
        <v/>
      </c>
      <c r="AC5171" s="18" t="n">
        <f aca="false">IF(AA5171&lt;&gt;"COMPRAR",0,IF(AB5171="",I5171,MIN(I5171,AB5171)))</f>
        <v>0</v>
      </c>
      <c r="AD5171" s="19" t="n">
        <f aca="false">IF(AC5171&gt;0,AC5171*V5171,0)</f>
        <v>0</v>
      </c>
      <c r="AE5171" s="19" t="n">
        <f aca="false">IF(AC5171&gt;0,(M5171-V5171)*AC5171,0)</f>
        <v>0</v>
      </c>
      <c r="AF5171" s="16" t="str">
        <f aca="false">IF(AA5171&lt;&gt;"COMPRAR","",IF(AB5171="",IF(X5171="","",IF(X5171-V5171&lt;0.01,"EMPATE TÉCNICO","")),IF(AB5171&lt;I5171,"ESTOQUE INSUFICIENTE",IF(X5171="","",IF(X5171-V5171&lt;0.01,"EMPATE TÉCNICO","")))))</f>
        <v/>
      </c>
      <c r="AG5171" s="16" t="s">
        <v>1241</v>
      </c>
      <c r="AH5171" s="16" t="s">
        <v>2106</v>
      </c>
    </row>
    <row r="5172" customFormat="false" ht="15" hidden="false" customHeight="false" outlineLevel="0" collapsed="false">
      <c r="A5172" s="16" t="s">
        <v>15982</v>
      </c>
      <c r="B5172" s="17" t="s">
        <v>15983</v>
      </c>
      <c r="C5172" s="16" t="s">
        <v>15984</v>
      </c>
      <c r="D5172" s="16" t="s">
        <v>1055</v>
      </c>
      <c r="E5172" s="18" t="n">
        <v>1</v>
      </c>
      <c r="F5172" s="16" t="s">
        <v>43</v>
      </c>
      <c r="G5172" s="18" t="n">
        <v>1</v>
      </c>
      <c r="H5172" s="16" t="n">
        <v>0.5</v>
      </c>
      <c r="I5172" s="18" t="n">
        <v>1</v>
      </c>
      <c r="J5172" s="19" t="n">
        <v>21.59</v>
      </c>
      <c r="K5172" s="19" t="n">
        <v>21.59</v>
      </c>
      <c r="L5172" s="19" t="n">
        <v>21.59</v>
      </c>
      <c r="M5172" s="19" t="n">
        <f aca="false">IF(J5172&gt;0,J5172,K5172)*E5172</f>
        <v>21.59</v>
      </c>
      <c r="N5172" s="20"/>
      <c r="O5172" s="21" t="str">
        <f aca="false">IF(R5172="","",ROUND(R5172*(1-Premissas!$B$4),4))</f>
        <v/>
      </c>
      <c r="P5172" s="22"/>
      <c r="Q5172" s="22"/>
      <c r="R5172" s="23"/>
      <c r="S5172" s="24"/>
      <c r="T5172" s="24"/>
      <c r="U5172" s="25"/>
      <c r="V5172" s="19" t="str">
        <f aca="false">IF(COUNT(N5172:Q5172)=0,"",MIN(N5172:Q5172))</f>
        <v/>
      </c>
      <c r="W5172" s="16" t="str">
        <f aca="false">IF(V5172="","",INDEX($N$4:$Q$4,MATCH(V5172,N5172:Q5172,0)))</f>
        <v/>
      </c>
      <c r="X5172" s="19" t="str">
        <f aca="false">IF(COUNT(N5172:Q5172)&lt;2,"",SMALL(N5172:Q5172,2))</f>
        <v/>
      </c>
      <c r="Y5172" s="26" t="str">
        <f aca="false">IF(OR(V5172="",M5172=0),"",V5172/M5172-1)</f>
        <v/>
      </c>
      <c r="Z5172" s="26" t="str">
        <f aca="false">IF(OR(V5172="",L5172=""),"",V5172/(L5172*E5172)-1)</f>
        <v/>
      </c>
      <c r="AA5172" s="16" t="str">
        <f aca="false">IF(V5172="","SEM OFERTA",IF(OR(Y5172&gt;Premissas!$B$11,Y5172&lt;Premissas!$B$12),"VERIFICAR - UNIDADE/EMBALAGEM",IF(Y5172&gt;Premissas!$B$6,"NÃO COMPRAR - REAJUSTE &gt;5%","COMPRAR")))</f>
        <v>SEM OFERTA</v>
      </c>
      <c r="AB5172" s="18" t="str">
        <f aca="false">IF(W5172="DIMEC",S5172,IF(W5172="MEDCENTRO",U5172,""))</f>
        <v/>
      </c>
      <c r="AC5172" s="18" t="n">
        <f aca="false">IF(AA5172&lt;&gt;"COMPRAR",0,IF(AB5172="",I5172,MIN(I5172,AB5172)))</f>
        <v>0</v>
      </c>
      <c r="AD5172" s="19" t="n">
        <f aca="false">IF(AC5172&gt;0,AC5172*V5172,0)</f>
        <v>0</v>
      </c>
      <c r="AE5172" s="19" t="n">
        <f aca="false">IF(AC5172&gt;0,(M5172-V5172)*AC5172,0)</f>
        <v>0</v>
      </c>
      <c r="AF5172" s="16" t="str">
        <f aca="false">IF(AA5172&lt;&gt;"COMPRAR","",IF(AB5172="",IF(X5172="","",IF(X5172-V5172&lt;0.01,"EMPATE TÉCNICO","")),IF(AB5172&lt;I5172,"ESTOQUE INSUFICIENTE",IF(X5172="","",IF(X5172-V5172&lt;0.01,"EMPATE TÉCNICO","")))))</f>
        <v/>
      </c>
      <c r="AG5172" s="16" t="s">
        <v>139</v>
      </c>
      <c r="AH5172" s="16" t="s">
        <v>2106</v>
      </c>
    </row>
    <row r="5173" customFormat="false" ht="15" hidden="false" customHeight="false" outlineLevel="0" collapsed="false">
      <c r="A5173" s="16" t="s">
        <v>15985</v>
      </c>
      <c r="B5173" s="17" t="s">
        <v>15986</v>
      </c>
      <c r="C5173" s="16" t="s">
        <v>15987</v>
      </c>
      <c r="D5173" s="16" t="s">
        <v>536</v>
      </c>
      <c r="E5173" s="18" t="n">
        <v>1</v>
      </c>
      <c r="F5173" s="16" t="s">
        <v>43</v>
      </c>
      <c r="G5173" s="18" t="n">
        <v>0</v>
      </c>
      <c r="H5173" s="16" t="n">
        <v>0.5</v>
      </c>
      <c r="I5173" s="18" t="n">
        <v>2</v>
      </c>
      <c r="J5173" s="19" t="n">
        <v>10.12</v>
      </c>
      <c r="K5173" s="19" t="n">
        <v>10.12</v>
      </c>
      <c r="L5173" s="19" t="n">
        <v>10.12</v>
      </c>
      <c r="M5173" s="19" t="n">
        <f aca="false">IF(J5173&gt;0,J5173,K5173)*E5173</f>
        <v>10.12</v>
      </c>
      <c r="N5173" s="20"/>
      <c r="O5173" s="21" t="str">
        <f aca="false">IF(R5173="","",ROUND(R5173*(1-Premissas!$B$4),4))</f>
        <v/>
      </c>
      <c r="P5173" s="22"/>
      <c r="Q5173" s="22"/>
      <c r="R5173" s="23"/>
      <c r="S5173" s="24"/>
      <c r="T5173" s="24"/>
      <c r="U5173" s="25"/>
      <c r="V5173" s="19" t="str">
        <f aca="false">IF(COUNT(N5173:Q5173)=0,"",MIN(N5173:Q5173))</f>
        <v/>
      </c>
      <c r="W5173" s="16" t="str">
        <f aca="false">IF(V5173="","",INDEX($N$4:$Q$4,MATCH(V5173,N5173:Q5173,0)))</f>
        <v/>
      </c>
      <c r="X5173" s="19" t="str">
        <f aca="false">IF(COUNT(N5173:Q5173)&lt;2,"",SMALL(N5173:Q5173,2))</f>
        <v/>
      </c>
      <c r="Y5173" s="26" t="str">
        <f aca="false">IF(OR(V5173="",M5173=0),"",V5173/M5173-1)</f>
        <v/>
      </c>
      <c r="Z5173" s="26" t="str">
        <f aca="false">IF(OR(V5173="",L5173=""),"",V5173/(L5173*E5173)-1)</f>
        <v/>
      </c>
      <c r="AA5173" s="16" t="str">
        <f aca="false">IF(V5173="","SEM OFERTA",IF(OR(Y5173&gt;Premissas!$B$11,Y5173&lt;Premissas!$B$12),"VERIFICAR - UNIDADE/EMBALAGEM",IF(Y5173&gt;Premissas!$B$6,"NÃO COMPRAR - REAJUSTE &gt;5%","COMPRAR")))</f>
        <v>SEM OFERTA</v>
      </c>
      <c r="AB5173" s="18" t="str">
        <f aca="false">IF(W5173="DIMEC",S5173,IF(W5173="MEDCENTRO",U5173,""))</f>
        <v/>
      </c>
      <c r="AC5173" s="18" t="n">
        <f aca="false">IF(AA5173&lt;&gt;"COMPRAR",0,IF(AB5173="",I5173,MIN(I5173,AB5173)))</f>
        <v>0</v>
      </c>
      <c r="AD5173" s="19" t="n">
        <f aca="false">IF(AC5173&gt;0,AC5173*V5173,0)</f>
        <v>0</v>
      </c>
      <c r="AE5173" s="19" t="n">
        <f aca="false">IF(AC5173&gt;0,(M5173-V5173)*AC5173,0)</f>
        <v>0</v>
      </c>
      <c r="AF5173" s="16" t="str">
        <f aca="false">IF(AA5173&lt;&gt;"COMPRAR","",IF(AB5173="",IF(X5173="","",IF(X5173-V5173&lt;0.01,"EMPATE TÉCNICO","")),IF(AB5173&lt;I5173,"ESTOQUE INSUFICIENTE",IF(X5173="","",IF(X5173-V5173&lt;0.01,"EMPATE TÉCNICO","")))))</f>
        <v/>
      </c>
      <c r="AG5173" s="16" t="s">
        <v>139</v>
      </c>
      <c r="AH5173" s="16" t="s">
        <v>2106</v>
      </c>
    </row>
    <row r="5174" customFormat="false" ht="15" hidden="false" customHeight="false" outlineLevel="0" collapsed="false">
      <c r="A5174" s="16" t="s">
        <v>15988</v>
      </c>
      <c r="B5174" s="17" t="s">
        <v>15989</v>
      </c>
      <c r="C5174" s="16" t="s">
        <v>15990</v>
      </c>
      <c r="D5174" s="16" t="s">
        <v>417</v>
      </c>
      <c r="E5174" s="18" t="n">
        <v>1</v>
      </c>
      <c r="F5174" s="16" t="s">
        <v>41</v>
      </c>
      <c r="G5174" s="18" t="n">
        <v>3</v>
      </c>
      <c r="H5174" s="16" t="n">
        <v>8.9</v>
      </c>
      <c r="I5174" s="18" t="n">
        <v>20</v>
      </c>
      <c r="J5174" s="19" t="n">
        <v>10.9883333333333</v>
      </c>
      <c r="K5174" s="19" t="n">
        <v>10.9883333333333</v>
      </c>
      <c r="L5174" s="19" t="n">
        <v>10.9883</v>
      </c>
      <c r="M5174" s="19" t="n">
        <f aca="false">IF(J5174&gt;0,J5174,K5174)*E5174</f>
        <v>10.9883333333333</v>
      </c>
      <c r="N5174" s="20"/>
      <c r="O5174" s="21" t="str">
        <f aca="false">IF(R5174="","",ROUND(R5174*(1-Premissas!$B$4),4))</f>
        <v/>
      </c>
      <c r="P5174" s="22"/>
      <c r="Q5174" s="22"/>
      <c r="R5174" s="23"/>
      <c r="S5174" s="24"/>
      <c r="T5174" s="24"/>
      <c r="U5174" s="25"/>
      <c r="V5174" s="19" t="str">
        <f aca="false">IF(COUNT(N5174:Q5174)=0,"",MIN(N5174:Q5174))</f>
        <v/>
      </c>
      <c r="W5174" s="16" t="str">
        <f aca="false">IF(V5174="","",INDEX($N$4:$Q$4,MATCH(V5174,N5174:Q5174,0)))</f>
        <v/>
      </c>
      <c r="X5174" s="19" t="str">
        <f aca="false">IF(COUNT(N5174:Q5174)&lt;2,"",SMALL(N5174:Q5174,2))</f>
        <v/>
      </c>
      <c r="Y5174" s="26" t="str">
        <f aca="false">IF(OR(V5174="",M5174=0),"",V5174/M5174-1)</f>
        <v/>
      </c>
      <c r="Z5174" s="26" t="str">
        <f aca="false">IF(OR(V5174="",L5174=""),"",V5174/(L5174*E5174)-1)</f>
        <v/>
      </c>
      <c r="AA5174" s="16" t="str">
        <f aca="false">IF(V5174="","SEM OFERTA",IF(OR(Y5174&gt;Premissas!$B$11,Y5174&lt;Premissas!$B$12),"VERIFICAR - UNIDADE/EMBALAGEM",IF(Y5174&gt;Premissas!$B$6,"NÃO COMPRAR - REAJUSTE &gt;5%","COMPRAR")))</f>
        <v>SEM OFERTA</v>
      </c>
      <c r="AB5174" s="18" t="str">
        <f aca="false">IF(W5174="DIMEC",S5174,IF(W5174="MEDCENTRO",U5174,""))</f>
        <v/>
      </c>
      <c r="AC5174" s="18" t="n">
        <f aca="false">IF(AA5174&lt;&gt;"COMPRAR",0,IF(AB5174="",I5174,MIN(I5174,AB5174)))</f>
        <v>0</v>
      </c>
      <c r="AD5174" s="19" t="n">
        <f aca="false">IF(AC5174&gt;0,AC5174*V5174,0)</f>
        <v>0</v>
      </c>
      <c r="AE5174" s="19" t="n">
        <f aca="false">IF(AC5174&gt;0,(M5174-V5174)*AC5174,0)</f>
        <v>0</v>
      </c>
      <c r="AF5174" s="16" t="str">
        <f aca="false">IF(AA5174&lt;&gt;"COMPRAR","",IF(AB5174="",IF(X5174="","",IF(X5174-V5174&lt;0.01,"EMPATE TÉCNICO","")),IF(AB5174&lt;I5174,"ESTOQUE INSUFICIENTE",IF(X5174="","",IF(X5174-V5174&lt;0.01,"EMPATE TÉCNICO","")))))</f>
        <v/>
      </c>
      <c r="AG5174" s="16" t="s">
        <v>418</v>
      </c>
      <c r="AH5174" s="16" t="s">
        <v>2106</v>
      </c>
    </row>
    <row r="5175" customFormat="false" ht="15" hidden="false" customHeight="false" outlineLevel="0" collapsed="false">
      <c r="A5175" s="16" t="s">
        <v>15991</v>
      </c>
      <c r="B5175" s="17" t="s">
        <v>15992</v>
      </c>
      <c r="C5175" s="16" t="s">
        <v>15993</v>
      </c>
      <c r="D5175" s="16" t="s">
        <v>417</v>
      </c>
      <c r="E5175" s="18" t="n">
        <v>1</v>
      </c>
      <c r="F5175" s="16" t="s">
        <v>41</v>
      </c>
      <c r="G5175" s="18" t="n">
        <v>9</v>
      </c>
      <c r="H5175" s="16" t="n">
        <v>4.3</v>
      </c>
      <c r="I5175" s="18" t="n">
        <v>3</v>
      </c>
      <c r="J5175" s="19" t="n">
        <v>10.9883333333333</v>
      </c>
      <c r="K5175" s="19" t="n">
        <v>10.9883333333333</v>
      </c>
      <c r="L5175" s="19" t="n">
        <v>10.9883</v>
      </c>
      <c r="M5175" s="19" t="n">
        <f aca="false">IF(J5175&gt;0,J5175,K5175)*E5175</f>
        <v>10.9883333333333</v>
      </c>
      <c r="N5175" s="20"/>
      <c r="O5175" s="21" t="str">
        <f aca="false">IF(R5175="","",ROUND(R5175*(1-Premissas!$B$4),4))</f>
        <v/>
      </c>
      <c r="P5175" s="22"/>
      <c r="Q5175" s="22"/>
      <c r="R5175" s="23"/>
      <c r="S5175" s="24"/>
      <c r="T5175" s="24"/>
      <c r="U5175" s="25"/>
      <c r="V5175" s="19" t="str">
        <f aca="false">IF(COUNT(N5175:Q5175)=0,"",MIN(N5175:Q5175))</f>
        <v/>
      </c>
      <c r="W5175" s="16" t="str">
        <f aca="false">IF(V5175="","",INDEX($N$4:$Q$4,MATCH(V5175,N5175:Q5175,0)))</f>
        <v/>
      </c>
      <c r="X5175" s="19" t="str">
        <f aca="false">IF(COUNT(N5175:Q5175)&lt;2,"",SMALL(N5175:Q5175,2))</f>
        <v/>
      </c>
      <c r="Y5175" s="26" t="str">
        <f aca="false">IF(OR(V5175="",M5175=0),"",V5175/M5175-1)</f>
        <v/>
      </c>
      <c r="Z5175" s="26" t="str">
        <f aca="false">IF(OR(V5175="",L5175=""),"",V5175/(L5175*E5175)-1)</f>
        <v/>
      </c>
      <c r="AA5175" s="16" t="str">
        <f aca="false">IF(V5175="","SEM OFERTA",IF(OR(Y5175&gt;Premissas!$B$11,Y5175&lt;Premissas!$B$12),"VERIFICAR - UNIDADE/EMBALAGEM",IF(Y5175&gt;Premissas!$B$6,"NÃO COMPRAR - REAJUSTE &gt;5%","COMPRAR")))</f>
        <v>SEM OFERTA</v>
      </c>
      <c r="AB5175" s="18" t="str">
        <f aca="false">IF(W5175="DIMEC",S5175,IF(W5175="MEDCENTRO",U5175,""))</f>
        <v/>
      </c>
      <c r="AC5175" s="18" t="n">
        <f aca="false">IF(AA5175&lt;&gt;"COMPRAR",0,IF(AB5175="",I5175,MIN(I5175,AB5175)))</f>
        <v>0</v>
      </c>
      <c r="AD5175" s="19" t="n">
        <f aca="false">IF(AC5175&gt;0,AC5175*V5175,0)</f>
        <v>0</v>
      </c>
      <c r="AE5175" s="19" t="n">
        <f aca="false">IF(AC5175&gt;0,(M5175-V5175)*AC5175,0)</f>
        <v>0</v>
      </c>
      <c r="AF5175" s="16" t="str">
        <f aca="false">IF(AA5175&lt;&gt;"COMPRAR","",IF(AB5175="",IF(X5175="","",IF(X5175-V5175&lt;0.01,"EMPATE TÉCNICO","")),IF(AB5175&lt;I5175,"ESTOQUE INSUFICIENTE",IF(X5175="","",IF(X5175-V5175&lt;0.01,"EMPATE TÉCNICO","")))))</f>
        <v/>
      </c>
      <c r="AG5175" s="16" t="s">
        <v>418</v>
      </c>
      <c r="AH5175" s="16" t="s">
        <v>2106</v>
      </c>
    </row>
    <row r="5176" customFormat="false" ht="15" hidden="false" customHeight="false" outlineLevel="0" collapsed="false">
      <c r="A5176" s="16" t="s">
        <v>15994</v>
      </c>
      <c r="B5176" s="17" t="s">
        <v>15995</v>
      </c>
      <c r="C5176" s="16" t="s">
        <v>15996</v>
      </c>
      <c r="D5176" s="16"/>
      <c r="E5176" s="18" t="n">
        <v>1</v>
      </c>
      <c r="F5176" s="16" t="s">
        <v>43</v>
      </c>
      <c r="G5176" s="18" t="n">
        <v>0</v>
      </c>
      <c r="H5176" s="16" t="n">
        <v>0.5</v>
      </c>
      <c r="I5176" s="18" t="n">
        <v>2</v>
      </c>
      <c r="J5176" s="19" t="n">
        <v>23.14</v>
      </c>
      <c r="K5176" s="19" t="n">
        <v>23.14</v>
      </c>
      <c r="L5176" s="19" t="n">
        <v>23.14</v>
      </c>
      <c r="M5176" s="19" t="n">
        <f aca="false">IF(J5176&gt;0,J5176,K5176)*E5176</f>
        <v>23.14</v>
      </c>
      <c r="N5176" s="20"/>
      <c r="O5176" s="21" t="str">
        <f aca="false">IF(R5176="","",ROUND(R5176*(1-Premissas!$B$4),4))</f>
        <v/>
      </c>
      <c r="P5176" s="22"/>
      <c r="Q5176" s="22"/>
      <c r="R5176" s="23"/>
      <c r="S5176" s="24"/>
      <c r="T5176" s="24"/>
      <c r="U5176" s="25"/>
      <c r="V5176" s="19" t="str">
        <f aca="false">IF(COUNT(N5176:Q5176)=0,"",MIN(N5176:Q5176))</f>
        <v/>
      </c>
      <c r="W5176" s="16" t="str">
        <f aca="false">IF(V5176="","",INDEX($N$4:$Q$4,MATCH(V5176,N5176:Q5176,0)))</f>
        <v/>
      </c>
      <c r="X5176" s="19" t="str">
        <f aca="false">IF(COUNT(N5176:Q5176)&lt;2,"",SMALL(N5176:Q5176,2))</f>
        <v/>
      </c>
      <c r="Y5176" s="26" t="str">
        <f aca="false">IF(OR(V5176="",M5176=0),"",V5176/M5176-1)</f>
        <v/>
      </c>
      <c r="Z5176" s="26" t="str">
        <f aca="false">IF(OR(V5176="",L5176=""),"",V5176/(L5176*E5176)-1)</f>
        <v/>
      </c>
      <c r="AA5176" s="16" t="str">
        <f aca="false">IF(V5176="","SEM OFERTA",IF(OR(Y5176&gt;Premissas!$B$11,Y5176&lt;Premissas!$B$12),"VERIFICAR - UNIDADE/EMBALAGEM",IF(Y5176&gt;Premissas!$B$6,"NÃO COMPRAR - REAJUSTE &gt;5%","COMPRAR")))</f>
        <v>SEM OFERTA</v>
      </c>
      <c r="AB5176" s="18" t="str">
        <f aca="false">IF(W5176="DIMEC",S5176,IF(W5176="MEDCENTRO",U5176,""))</f>
        <v/>
      </c>
      <c r="AC5176" s="18" t="n">
        <f aca="false">IF(AA5176&lt;&gt;"COMPRAR",0,IF(AB5176="",I5176,MIN(I5176,AB5176)))</f>
        <v>0</v>
      </c>
      <c r="AD5176" s="19" t="n">
        <f aca="false">IF(AC5176&gt;0,AC5176*V5176,0)</f>
        <v>0</v>
      </c>
      <c r="AE5176" s="19" t="n">
        <f aca="false">IF(AC5176&gt;0,(M5176-V5176)*AC5176,0)</f>
        <v>0</v>
      </c>
      <c r="AF5176" s="16" t="str">
        <f aca="false">IF(AA5176&lt;&gt;"COMPRAR","",IF(AB5176="",IF(X5176="","",IF(X5176-V5176&lt;0.01,"EMPATE TÉCNICO","")),IF(AB5176&lt;I5176,"ESTOQUE INSUFICIENTE",IF(X5176="","",IF(X5176-V5176&lt;0.01,"EMPATE TÉCNICO","")))))</f>
        <v/>
      </c>
      <c r="AG5176" s="16" t="s">
        <v>4880</v>
      </c>
      <c r="AH5176" s="16" t="s">
        <v>2106</v>
      </c>
    </row>
    <row r="5177" customFormat="false" ht="15" hidden="false" customHeight="false" outlineLevel="0" collapsed="false">
      <c r="A5177" s="16" t="s">
        <v>15997</v>
      </c>
      <c r="B5177" s="17" t="s">
        <v>15998</v>
      </c>
      <c r="C5177" s="16" t="s">
        <v>15999</v>
      </c>
      <c r="D5177" s="16" t="s">
        <v>498</v>
      </c>
      <c r="E5177" s="18" t="n">
        <v>1</v>
      </c>
      <c r="F5177" s="16" t="s">
        <v>43</v>
      </c>
      <c r="G5177" s="18" t="n">
        <v>0</v>
      </c>
      <c r="H5177" s="16" t="n">
        <v>0.3</v>
      </c>
      <c r="I5177" s="18" t="n">
        <v>1</v>
      </c>
      <c r="J5177" s="19" t="n">
        <v>4.71</v>
      </c>
      <c r="K5177" s="19" t="n">
        <v>4.71</v>
      </c>
      <c r="L5177" s="19" t="n">
        <v>4.71</v>
      </c>
      <c r="M5177" s="19" t="n">
        <f aca="false">IF(J5177&gt;0,J5177,K5177)*E5177</f>
        <v>4.71</v>
      </c>
      <c r="N5177" s="20"/>
      <c r="O5177" s="21" t="str">
        <f aca="false">IF(R5177="","",ROUND(R5177*(1-Premissas!$B$4),4))</f>
        <v/>
      </c>
      <c r="P5177" s="22"/>
      <c r="Q5177" s="22"/>
      <c r="R5177" s="23"/>
      <c r="S5177" s="24"/>
      <c r="T5177" s="24"/>
      <c r="U5177" s="25"/>
      <c r="V5177" s="19" t="str">
        <f aca="false">IF(COUNT(N5177:Q5177)=0,"",MIN(N5177:Q5177))</f>
        <v/>
      </c>
      <c r="W5177" s="16" t="str">
        <f aca="false">IF(V5177="","",INDEX($N$4:$Q$4,MATCH(V5177,N5177:Q5177,0)))</f>
        <v/>
      </c>
      <c r="X5177" s="19" t="str">
        <f aca="false">IF(COUNT(N5177:Q5177)&lt;2,"",SMALL(N5177:Q5177,2))</f>
        <v/>
      </c>
      <c r="Y5177" s="26" t="str">
        <f aca="false">IF(OR(V5177="",M5177=0),"",V5177/M5177-1)</f>
        <v/>
      </c>
      <c r="Z5177" s="26" t="str">
        <f aca="false">IF(OR(V5177="",L5177=""),"",V5177/(L5177*E5177)-1)</f>
        <v/>
      </c>
      <c r="AA5177" s="16" t="str">
        <f aca="false">IF(V5177="","SEM OFERTA",IF(OR(Y5177&gt;Premissas!$B$11,Y5177&lt;Premissas!$B$12),"VERIFICAR - UNIDADE/EMBALAGEM",IF(Y5177&gt;Premissas!$B$6,"NÃO COMPRAR - REAJUSTE &gt;5%","COMPRAR")))</f>
        <v>SEM OFERTA</v>
      </c>
      <c r="AB5177" s="18" t="str">
        <f aca="false">IF(W5177="DIMEC",S5177,IF(W5177="MEDCENTRO",U5177,""))</f>
        <v/>
      </c>
      <c r="AC5177" s="18" t="n">
        <f aca="false">IF(AA5177&lt;&gt;"COMPRAR",0,IF(AB5177="",I5177,MIN(I5177,AB5177)))</f>
        <v>0</v>
      </c>
      <c r="AD5177" s="19" t="n">
        <f aca="false">IF(AC5177&gt;0,AC5177*V5177,0)</f>
        <v>0</v>
      </c>
      <c r="AE5177" s="19" t="n">
        <f aca="false">IF(AC5177&gt;0,(M5177-V5177)*AC5177,0)</f>
        <v>0</v>
      </c>
      <c r="AF5177" s="16" t="str">
        <f aca="false">IF(AA5177&lt;&gt;"COMPRAR","",IF(AB5177="",IF(X5177="","",IF(X5177-V5177&lt;0.01,"EMPATE TÉCNICO","")),IF(AB5177&lt;I5177,"ESTOQUE INSUFICIENTE",IF(X5177="","",IF(X5177-V5177&lt;0.01,"EMPATE TÉCNICO","")))))</f>
        <v/>
      </c>
      <c r="AG5177" s="16" t="s">
        <v>304</v>
      </c>
      <c r="AH5177" s="16" t="s">
        <v>2106</v>
      </c>
    </row>
    <row r="5178" customFormat="false" ht="15" hidden="false" customHeight="false" outlineLevel="0" collapsed="false">
      <c r="A5178" s="16" t="s">
        <v>16000</v>
      </c>
      <c r="B5178" s="17" t="s">
        <v>16001</v>
      </c>
      <c r="C5178" s="16" t="s">
        <v>16002</v>
      </c>
      <c r="D5178" s="16"/>
      <c r="E5178" s="18" t="n">
        <v>1</v>
      </c>
      <c r="F5178" s="16" t="s">
        <v>43</v>
      </c>
      <c r="G5178" s="18" t="n">
        <v>0</v>
      </c>
      <c r="H5178" s="16" t="n">
        <v>0.8</v>
      </c>
      <c r="I5178" s="18" t="n">
        <v>2</v>
      </c>
      <c r="J5178" s="19" t="n">
        <v>5.99</v>
      </c>
      <c r="K5178" s="19" t="n">
        <v>5.99</v>
      </c>
      <c r="L5178" s="19" t="n">
        <v>5.99</v>
      </c>
      <c r="M5178" s="19" t="n">
        <f aca="false">IF(J5178&gt;0,J5178,K5178)*E5178</f>
        <v>5.99</v>
      </c>
      <c r="N5178" s="20"/>
      <c r="O5178" s="21" t="str">
        <f aca="false">IF(R5178="","",ROUND(R5178*(1-Premissas!$B$4),4))</f>
        <v/>
      </c>
      <c r="P5178" s="22"/>
      <c r="Q5178" s="22"/>
      <c r="R5178" s="23"/>
      <c r="S5178" s="24"/>
      <c r="T5178" s="24"/>
      <c r="U5178" s="25"/>
      <c r="V5178" s="19" t="str">
        <f aca="false">IF(COUNT(N5178:Q5178)=0,"",MIN(N5178:Q5178))</f>
        <v/>
      </c>
      <c r="W5178" s="16" t="str">
        <f aca="false">IF(V5178="","",INDEX($N$4:$Q$4,MATCH(V5178,N5178:Q5178,0)))</f>
        <v/>
      </c>
      <c r="X5178" s="19" t="str">
        <f aca="false">IF(COUNT(N5178:Q5178)&lt;2,"",SMALL(N5178:Q5178,2))</f>
        <v/>
      </c>
      <c r="Y5178" s="26" t="str">
        <f aca="false">IF(OR(V5178="",M5178=0),"",V5178/M5178-1)</f>
        <v/>
      </c>
      <c r="Z5178" s="26" t="str">
        <f aca="false">IF(OR(V5178="",L5178=""),"",V5178/(L5178*E5178)-1)</f>
        <v/>
      </c>
      <c r="AA5178" s="16" t="str">
        <f aca="false">IF(V5178="","SEM OFERTA",IF(OR(Y5178&gt;Premissas!$B$11,Y5178&lt;Premissas!$B$12),"VERIFICAR - UNIDADE/EMBALAGEM",IF(Y5178&gt;Premissas!$B$6,"NÃO COMPRAR - REAJUSTE &gt;5%","COMPRAR")))</f>
        <v>SEM OFERTA</v>
      </c>
      <c r="AB5178" s="18" t="str">
        <f aca="false">IF(W5178="DIMEC",S5178,IF(W5178="MEDCENTRO",U5178,""))</f>
        <v/>
      </c>
      <c r="AC5178" s="18" t="n">
        <f aca="false">IF(AA5178&lt;&gt;"COMPRAR",0,IF(AB5178="",I5178,MIN(I5178,AB5178)))</f>
        <v>0</v>
      </c>
      <c r="AD5178" s="19" t="n">
        <f aca="false">IF(AC5178&gt;0,AC5178*V5178,0)</f>
        <v>0</v>
      </c>
      <c r="AE5178" s="19" t="n">
        <f aca="false">IF(AC5178&gt;0,(M5178-V5178)*AC5178,0)</f>
        <v>0</v>
      </c>
      <c r="AF5178" s="16" t="str">
        <f aca="false">IF(AA5178&lt;&gt;"COMPRAR","",IF(AB5178="",IF(X5178="","",IF(X5178-V5178&lt;0.01,"EMPATE TÉCNICO","")),IF(AB5178&lt;I5178,"ESTOQUE INSUFICIENTE",IF(X5178="","",IF(X5178-V5178&lt;0.01,"EMPATE TÉCNICO","")))))</f>
        <v/>
      </c>
      <c r="AG5178" s="16" t="s">
        <v>304</v>
      </c>
      <c r="AH5178" s="16" t="s">
        <v>2106</v>
      </c>
    </row>
    <row r="5179" customFormat="false" ht="15" hidden="false" customHeight="false" outlineLevel="0" collapsed="false">
      <c r="A5179" s="16" t="s">
        <v>16003</v>
      </c>
      <c r="B5179" s="17" t="s">
        <v>16004</v>
      </c>
      <c r="C5179" s="16" t="s">
        <v>16005</v>
      </c>
      <c r="D5179" s="16" t="s">
        <v>2049</v>
      </c>
      <c r="E5179" s="18" t="n">
        <v>1</v>
      </c>
      <c r="F5179" s="16" t="s">
        <v>42</v>
      </c>
      <c r="G5179" s="18" t="n">
        <v>0</v>
      </c>
      <c r="H5179" s="16" t="n">
        <v>1</v>
      </c>
      <c r="I5179" s="18" t="n">
        <v>3</v>
      </c>
      <c r="J5179" s="19" t="n">
        <v>12.91</v>
      </c>
      <c r="K5179" s="19" t="n">
        <v>12.91</v>
      </c>
      <c r="L5179" s="19" t="n">
        <v>12.91</v>
      </c>
      <c r="M5179" s="19" t="n">
        <f aca="false">IF(J5179&gt;0,J5179,K5179)*E5179</f>
        <v>12.91</v>
      </c>
      <c r="N5179" s="20"/>
      <c r="O5179" s="21" t="str">
        <f aca="false">IF(R5179="","",ROUND(R5179*(1-Premissas!$B$4),4))</f>
        <v/>
      </c>
      <c r="P5179" s="22"/>
      <c r="Q5179" s="22"/>
      <c r="R5179" s="23"/>
      <c r="S5179" s="24"/>
      <c r="T5179" s="24"/>
      <c r="U5179" s="25"/>
      <c r="V5179" s="19" t="str">
        <f aca="false">IF(COUNT(N5179:Q5179)=0,"",MIN(N5179:Q5179))</f>
        <v/>
      </c>
      <c r="W5179" s="16" t="str">
        <f aca="false">IF(V5179="","",INDEX($N$4:$Q$4,MATCH(V5179,N5179:Q5179,0)))</f>
        <v/>
      </c>
      <c r="X5179" s="19" t="str">
        <f aca="false">IF(COUNT(N5179:Q5179)&lt;2,"",SMALL(N5179:Q5179,2))</f>
        <v/>
      </c>
      <c r="Y5179" s="26" t="str">
        <f aca="false">IF(OR(V5179="",M5179=0),"",V5179/M5179-1)</f>
        <v/>
      </c>
      <c r="Z5179" s="26" t="str">
        <f aca="false">IF(OR(V5179="",L5179=""),"",V5179/(L5179*E5179)-1)</f>
        <v/>
      </c>
      <c r="AA5179" s="16" t="str">
        <f aca="false">IF(V5179="","SEM OFERTA",IF(OR(Y5179&gt;Premissas!$B$11,Y5179&lt;Premissas!$B$12),"VERIFICAR - UNIDADE/EMBALAGEM",IF(Y5179&gt;Premissas!$B$6,"NÃO COMPRAR - REAJUSTE &gt;5%","COMPRAR")))</f>
        <v>SEM OFERTA</v>
      </c>
      <c r="AB5179" s="18" t="str">
        <f aca="false">IF(W5179="DIMEC",S5179,IF(W5179="MEDCENTRO",U5179,""))</f>
        <v/>
      </c>
      <c r="AC5179" s="18" t="n">
        <f aca="false">IF(AA5179&lt;&gt;"COMPRAR",0,IF(AB5179="",I5179,MIN(I5179,AB5179)))</f>
        <v>0</v>
      </c>
      <c r="AD5179" s="19" t="n">
        <f aca="false">IF(AC5179&gt;0,AC5179*V5179,0)</f>
        <v>0</v>
      </c>
      <c r="AE5179" s="19" t="n">
        <f aca="false">IF(AC5179&gt;0,(M5179-V5179)*AC5179,0)</f>
        <v>0</v>
      </c>
      <c r="AF5179" s="16" t="str">
        <f aca="false">IF(AA5179&lt;&gt;"COMPRAR","",IF(AB5179="",IF(X5179="","",IF(X5179-V5179&lt;0.01,"EMPATE TÉCNICO","")),IF(AB5179&lt;I5179,"ESTOQUE INSUFICIENTE",IF(X5179="","",IF(X5179-V5179&lt;0.01,"EMPATE TÉCNICO","")))))</f>
        <v/>
      </c>
      <c r="AG5179" s="16" t="s">
        <v>490</v>
      </c>
      <c r="AH5179" s="16" t="s">
        <v>2106</v>
      </c>
    </row>
    <row r="5180" customFormat="false" ht="15" hidden="false" customHeight="false" outlineLevel="0" collapsed="false">
      <c r="A5180" s="16" t="s">
        <v>16006</v>
      </c>
      <c r="B5180" s="17" t="s">
        <v>16007</v>
      </c>
      <c r="C5180" s="16" t="s">
        <v>16008</v>
      </c>
      <c r="D5180" s="16" t="s">
        <v>2049</v>
      </c>
      <c r="E5180" s="18" t="n">
        <v>1</v>
      </c>
      <c r="F5180" s="16" t="s">
        <v>42</v>
      </c>
      <c r="G5180" s="18" t="n">
        <v>1</v>
      </c>
      <c r="H5180" s="16" t="n">
        <v>0.5</v>
      </c>
      <c r="I5180" s="18" t="n">
        <v>1</v>
      </c>
      <c r="J5180" s="19" t="n">
        <v>22.56</v>
      </c>
      <c r="K5180" s="19" t="n">
        <v>22.56</v>
      </c>
      <c r="L5180" s="19" t="n">
        <v>22.38</v>
      </c>
      <c r="M5180" s="19" t="n">
        <f aca="false">IF(J5180&gt;0,J5180,K5180)*E5180</f>
        <v>22.56</v>
      </c>
      <c r="N5180" s="20"/>
      <c r="O5180" s="21" t="str">
        <f aca="false">IF(R5180="","",ROUND(R5180*(1-Premissas!$B$4),4))</f>
        <v/>
      </c>
      <c r="P5180" s="22"/>
      <c r="Q5180" s="22"/>
      <c r="R5180" s="23"/>
      <c r="S5180" s="24"/>
      <c r="T5180" s="24"/>
      <c r="U5180" s="25"/>
      <c r="V5180" s="19" t="str">
        <f aca="false">IF(COUNT(N5180:Q5180)=0,"",MIN(N5180:Q5180))</f>
        <v/>
      </c>
      <c r="W5180" s="16" t="str">
        <f aca="false">IF(V5180="","",INDEX($N$4:$Q$4,MATCH(V5180,N5180:Q5180,0)))</f>
        <v/>
      </c>
      <c r="X5180" s="19" t="str">
        <f aca="false">IF(COUNT(N5180:Q5180)&lt;2,"",SMALL(N5180:Q5180,2))</f>
        <v/>
      </c>
      <c r="Y5180" s="26" t="str">
        <f aca="false">IF(OR(V5180="",M5180=0),"",V5180/M5180-1)</f>
        <v/>
      </c>
      <c r="Z5180" s="26" t="str">
        <f aca="false">IF(OR(V5180="",L5180=""),"",V5180/(L5180*E5180)-1)</f>
        <v/>
      </c>
      <c r="AA5180" s="16" t="str">
        <f aca="false">IF(V5180="","SEM OFERTA",IF(OR(Y5180&gt;Premissas!$B$11,Y5180&lt;Premissas!$B$12),"VERIFICAR - UNIDADE/EMBALAGEM",IF(Y5180&gt;Premissas!$B$6,"NÃO COMPRAR - REAJUSTE &gt;5%","COMPRAR")))</f>
        <v>SEM OFERTA</v>
      </c>
      <c r="AB5180" s="18" t="str">
        <f aca="false">IF(W5180="DIMEC",S5180,IF(W5180="MEDCENTRO",U5180,""))</f>
        <v/>
      </c>
      <c r="AC5180" s="18" t="n">
        <f aca="false">IF(AA5180&lt;&gt;"COMPRAR",0,IF(AB5180="",I5180,MIN(I5180,AB5180)))</f>
        <v>0</v>
      </c>
      <c r="AD5180" s="19" t="n">
        <f aca="false">IF(AC5180&gt;0,AC5180*V5180,0)</f>
        <v>0</v>
      </c>
      <c r="AE5180" s="19" t="n">
        <f aca="false">IF(AC5180&gt;0,(M5180-V5180)*AC5180,0)</f>
        <v>0</v>
      </c>
      <c r="AF5180" s="16" t="str">
        <f aca="false">IF(AA5180&lt;&gt;"COMPRAR","",IF(AB5180="",IF(X5180="","",IF(X5180-V5180&lt;0.01,"EMPATE TÉCNICO","")),IF(AB5180&lt;I5180,"ESTOQUE INSUFICIENTE",IF(X5180="","",IF(X5180-V5180&lt;0.01,"EMPATE TÉCNICO","")))))</f>
        <v/>
      </c>
      <c r="AG5180" s="16" t="s">
        <v>490</v>
      </c>
      <c r="AH5180" s="16" t="s">
        <v>2106</v>
      </c>
    </row>
    <row r="5181" customFormat="false" ht="15" hidden="false" customHeight="false" outlineLevel="0" collapsed="false">
      <c r="A5181" s="16" t="s">
        <v>16009</v>
      </c>
      <c r="B5181" s="17" t="s">
        <v>16010</v>
      </c>
      <c r="C5181" s="16" t="s">
        <v>16011</v>
      </c>
      <c r="D5181" s="16"/>
      <c r="E5181" s="18" t="n">
        <v>1</v>
      </c>
      <c r="F5181" s="16" t="s">
        <v>43</v>
      </c>
      <c r="G5181" s="18" t="n">
        <v>0</v>
      </c>
      <c r="H5181" s="16" t="n">
        <v>0.1</v>
      </c>
      <c r="I5181" s="18" t="n">
        <v>1</v>
      </c>
      <c r="J5181" s="19" t="n">
        <v>15.93</v>
      </c>
      <c r="K5181" s="19" t="n">
        <v>15.93</v>
      </c>
      <c r="L5181" s="19" t="n">
        <v>15.93</v>
      </c>
      <c r="M5181" s="19" t="n">
        <f aca="false">IF(J5181&gt;0,J5181,K5181)*E5181</f>
        <v>15.93</v>
      </c>
      <c r="N5181" s="20"/>
      <c r="O5181" s="21" t="str">
        <f aca="false">IF(R5181="","",ROUND(R5181*(1-Premissas!$B$4),4))</f>
        <v/>
      </c>
      <c r="P5181" s="22"/>
      <c r="Q5181" s="22"/>
      <c r="R5181" s="23"/>
      <c r="S5181" s="24"/>
      <c r="T5181" s="24"/>
      <c r="U5181" s="25"/>
      <c r="V5181" s="19" t="str">
        <f aca="false">IF(COUNT(N5181:Q5181)=0,"",MIN(N5181:Q5181))</f>
        <v/>
      </c>
      <c r="W5181" s="16" t="str">
        <f aca="false">IF(V5181="","",INDEX($N$4:$Q$4,MATCH(V5181,N5181:Q5181,0)))</f>
        <v/>
      </c>
      <c r="X5181" s="19" t="str">
        <f aca="false">IF(COUNT(N5181:Q5181)&lt;2,"",SMALL(N5181:Q5181,2))</f>
        <v/>
      </c>
      <c r="Y5181" s="26" t="str">
        <f aca="false">IF(OR(V5181="",M5181=0),"",V5181/M5181-1)</f>
        <v/>
      </c>
      <c r="Z5181" s="26" t="str">
        <f aca="false">IF(OR(V5181="",L5181=""),"",V5181/(L5181*E5181)-1)</f>
        <v/>
      </c>
      <c r="AA5181" s="16" t="str">
        <f aca="false">IF(V5181="","SEM OFERTA",IF(OR(Y5181&gt;Premissas!$B$11,Y5181&lt;Premissas!$B$12),"VERIFICAR - UNIDADE/EMBALAGEM",IF(Y5181&gt;Premissas!$B$6,"NÃO COMPRAR - REAJUSTE &gt;5%","COMPRAR")))</f>
        <v>SEM OFERTA</v>
      </c>
      <c r="AB5181" s="18" t="str">
        <f aca="false">IF(W5181="DIMEC",S5181,IF(W5181="MEDCENTRO",U5181,""))</f>
        <v/>
      </c>
      <c r="AC5181" s="18" t="n">
        <f aca="false">IF(AA5181&lt;&gt;"COMPRAR",0,IF(AB5181="",I5181,MIN(I5181,AB5181)))</f>
        <v>0</v>
      </c>
      <c r="AD5181" s="19" t="n">
        <f aca="false">IF(AC5181&gt;0,AC5181*V5181,0)</f>
        <v>0</v>
      </c>
      <c r="AE5181" s="19" t="n">
        <f aca="false">IF(AC5181&gt;0,(M5181-V5181)*AC5181,0)</f>
        <v>0</v>
      </c>
      <c r="AF5181" s="16" t="str">
        <f aca="false">IF(AA5181&lt;&gt;"COMPRAR","",IF(AB5181="",IF(X5181="","",IF(X5181-V5181&lt;0.01,"EMPATE TÉCNICO","")),IF(AB5181&lt;I5181,"ESTOQUE INSUFICIENTE",IF(X5181="","",IF(X5181-V5181&lt;0.01,"EMPATE TÉCNICO","")))))</f>
        <v/>
      </c>
      <c r="AG5181" s="16" t="s">
        <v>740</v>
      </c>
      <c r="AH5181" s="16" t="s">
        <v>2106</v>
      </c>
    </row>
    <row r="5182" customFormat="false" ht="15" hidden="false" customHeight="false" outlineLevel="0" collapsed="false">
      <c r="A5182" s="16" t="s">
        <v>16012</v>
      </c>
      <c r="B5182" s="17" t="s">
        <v>16013</v>
      </c>
      <c r="C5182" s="16" t="s">
        <v>16014</v>
      </c>
      <c r="D5182" s="16" t="s">
        <v>313</v>
      </c>
      <c r="E5182" s="18" t="n">
        <v>1</v>
      </c>
      <c r="F5182" s="16" t="s">
        <v>43</v>
      </c>
      <c r="G5182" s="18" t="n">
        <v>0</v>
      </c>
      <c r="H5182" s="16" t="n">
        <v>1</v>
      </c>
      <c r="I5182" s="18" t="n">
        <v>3</v>
      </c>
      <c r="J5182" s="19" t="n">
        <v>4.59</v>
      </c>
      <c r="K5182" s="19" t="n">
        <v>4.59</v>
      </c>
      <c r="L5182" s="19" t="n">
        <v>4.59</v>
      </c>
      <c r="M5182" s="19" t="n">
        <f aca="false">IF(J5182&gt;0,J5182,K5182)*E5182</f>
        <v>4.59</v>
      </c>
      <c r="N5182" s="20"/>
      <c r="O5182" s="21" t="str">
        <f aca="false">IF(R5182="","",ROUND(R5182*(1-Premissas!$B$4),4))</f>
        <v/>
      </c>
      <c r="P5182" s="22"/>
      <c r="Q5182" s="22"/>
      <c r="R5182" s="23"/>
      <c r="S5182" s="24"/>
      <c r="T5182" s="24"/>
      <c r="U5182" s="25"/>
      <c r="V5182" s="19" t="str">
        <f aca="false">IF(COUNT(N5182:Q5182)=0,"",MIN(N5182:Q5182))</f>
        <v/>
      </c>
      <c r="W5182" s="16" t="str">
        <f aca="false">IF(V5182="","",INDEX($N$4:$Q$4,MATCH(V5182,N5182:Q5182,0)))</f>
        <v/>
      </c>
      <c r="X5182" s="19" t="str">
        <f aca="false">IF(COUNT(N5182:Q5182)&lt;2,"",SMALL(N5182:Q5182,2))</f>
        <v/>
      </c>
      <c r="Y5182" s="26" t="str">
        <f aca="false">IF(OR(V5182="",M5182=0),"",V5182/M5182-1)</f>
        <v/>
      </c>
      <c r="Z5182" s="26" t="str">
        <f aca="false">IF(OR(V5182="",L5182=""),"",V5182/(L5182*E5182)-1)</f>
        <v/>
      </c>
      <c r="AA5182" s="16" t="str">
        <f aca="false">IF(V5182="","SEM OFERTA",IF(OR(Y5182&gt;Premissas!$B$11,Y5182&lt;Premissas!$B$12),"VERIFICAR - UNIDADE/EMBALAGEM",IF(Y5182&gt;Premissas!$B$6,"NÃO COMPRAR - REAJUSTE &gt;5%","COMPRAR")))</f>
        <v>SEM OFERTA</v>
      </c>
      <c r="AB5182" s="18" t="str">
        <f aca="false">IF(W5182="DIMEC",S5182,IF(W5182="MEDCENTRO",U5182,""))</f>
        <v/>
      </c>
      <c r="AC5182" s="18" t="n">
        <f aca="false">IF(AA5182&lt;&gt;"COMPRAR",0,IF(AB5182="",I5182,MIN(I5182,AB5182)))</f>
        <v>0</v>
      </c>
      <c r="AD5182" s="19" t="n">
        <f aca="false">IF(AC5182&gt;0,AC5182*V5182,0)</f>
        <v>0</v>
      </c>
      <c r="AE5182" s="19" t="n">
        <f aca="false">IF(AC5182&gt;0,(M5182-V5182)*AC5182,0)</f>
        <v>0</v>
      </c>
      <c r="AF5182" s="16" t="str">
        <f aca="false">IF(AA5182&lt;&gt;"COMPRAR","",IF(AB5182="",IF(X5182="","",IF(X5182-V5182&lt;0.01,"EMPATE TÉCNICO","")),IF(AB5182&lt;I5182,"ESTOQUE INSUFICIENTE",IF(X5182="","",IF(X5182-V5182&lt;0.01,"EMPATE TÉCNICO","")))))</f>
        <v/>
      </c>
      <c r="AG5182" s="16" t="s">
        <v>1897</v>
      </c>
      <c r="AH5182" s="16" t="s">
        <v>2106</v>
      </c>
    </row>
    <row r="5183" customFormat="false" ht="15" hidden="false" customHeight="false" outlineLevel="0" collapsed="false">
      <c r="A5183" s="16" t="s">
        <v>16015</v>
      </c>
      <c r="B5183" s="17" t="s">
        <v>16016</v>
      </c>
      <c r="C5183" s="16" t="s">
        <v>16017</v>
      </c>
      <c r="D5183" s="16" t="s">
        <v>1065</v>
      </c>
      <c r="E5183" s="18" t="n">
        <v>1</v>
      </c>
      <c r="F5183" s="16" t="s">
        <v>43</v>
      </c>
      <c r="G5183" s="18" t="n">
        <v>0</v>
      </c>
      <c r="H5183" s="16" t="n">
        <v>0.4</v>
      </c>
      <c r="I5183" s="18" t="n">
        <v>1</v>
      </c>
      <c r="J5183" s="19" t="n">
        <v>12.7</v>
      </c>
      <c r="K5183" s="19" t="n">
        <v>12.7</v>
      </c>
      <c r="L5183" s="19" t="n">
        <v>12.7</v>
      </c>
      <c r="M5183" s="19" t="n">
        <f aca="false">IF(J5183&gt;0,J5183,K5183)*E5183</f>
        <v>12.7</v>
      </c>
      <c r="N5183" s="20"/>
      <c r="O5183" s="21" t="str">
        <f aca="false">IF(R5183="","",ROUND(R5183*(1-Premissas!$B$4),4))</f>
        <v/>
      </c>
      <c r="P5183" s="22"/>
      <c r="Q5183" s="22"/>
      <c r="R5183" s="23"/>
      <c r="S5183" s="24"/>
      <c r="T5183" s="24"/>
      <c r="U5183" s="25"/>
      <c r="V5183" s="19" t="str">
        <f aca="false">IF(COUNT(N5183:Q5183)=0,"",MIN(N5183:Q5183))</f>
        <v/>
      </c>
      <c r="W5183" s="16" t="str">
        <f aca="false">IF(V5183="","",INDEX($N$4:$Q$4,MATCH(V5183,N5183:Q5183,0)))</f>
        <v/>
      </c>
      <c r="X5183" s="19" t="str">
        <f aca="false">IF(COUNT(N5183:Q5183)&lt;2,"",SMALL(N5183:Q5183,2))</f>
        <v/>
      </c>
      <c r="Y5183" s="26" t="str">
        <f aca="false">IF(OR(V5183="",M5183=0),"",V5183/M5183-1)</f>
        <v/>
      </c>
      <c r="Z5183" s="26" t="str">
        <f aca="false">IF(OR(V5183="",L5183=""),"",V5183/(L5183*E5183)-1)</f>
        <v/>
      </c>
      <c r="AA5183" s="16" t="str">
        <f aca="false">IF(V5183="","SEM OFERTA",IF(OR(Y5183&gt;Premissas!$B$11,Y5183&lt;Premissas!$B$12),"VERIFICAR - UNIDADE/EMBALAGEM",IF(Y5183&gt;Premissas!$B$6,"NÃO COMPRAR - REAJUSTE &gt;5%","COMPRAR")))</f>
        <v>SEM OFERTA</v>
      </c>
      <c r="AB5183" s="18" t="str">
        <f aca="false">IF(W5183="DIMEC",S5183,IF(W5183="MEDCENTRO",U5183,""))</f>
        <v/>
      </c>
      <c r="AC5183" s="18" t="n">
        <f aca="false">IF(AA5183&lt;&gt;"COMPRAR",0,IF(AB5183="",I5183,MIN(I5183,AB5183)))</f>
        <v>0</v>
      </c>
      <c r="AD5183" s="19" t="n">
        <f aca="false">IF(AC5183&gt;0,AC5183*V5183,0)</f>
        <v>0</v>
      </c>
      <c r="AE5183" s="19" t="n">
        <f aca="false">IF(AC5183&gt;0,(M5183-V5183)*AC5183,0)</f>
        <v>0</v>
      </c>
      <c r="AF5183" s="16" t="str">
        <f aca="false">IF(AA5183&lt;&gt;"COMPRAR","",IF(AB5183="",IF(X5183="","",IF(X5183-V5183&lt;0.01,"EMPATE TÉCNICO","")),IF(AB5183&lt;I5183,"ESTOQUE INSUFICIENTE",IF(X5183="","",IF(X5183-V5183&lt;0.01,"EMPATE TÉCNICO","")))))</f>
        <v/>
      </c>
      <c r="AG5183" s="16" t="s">
        <v>304</v>
      </c>
      <c r="AH5183" s="16" t="s">
        <v>2106</v>
      </c>
    </row>
    <row r="5184" customFormat="false" ht="15" hidden="false" customHeight="false" outlineLevel="0" collapsed="false">
      <c r="A5184" s="16" t="s">
        <v>16018</v>
      </c>
      <c r="B5184" s="17" t="s">
        <v>16019</v>
      </c>
      <c r="C5184" s="16" t="s">
        <v>16020</v>
      </c>
      <c r="D5184" s="16" t="s">
        <v>498</v>
      </c>
      <c r="E5184" s="18" t="n">
        <v>1</v>
      </c>
      <c r="F5184" s="16" t="s">
        <v>43</v>
      </c>
      <c r="G5184" s="18" t="n">
        <v>0</v>
      </c>
      <c r="H5184" s="16" t="n">
        <v>0.2</v>
      </c>
      <c r="I5184" s="18" t="n">
        <v>1</v>
      </c>
      <c r="J5184" s="19" t="n">
        <v>8.52</v>
      </c>
      <c r="K5184" s="19" t="n">
        <v>8.52</v>
      </c>
      <c r="L5184" s="19" t="n">
        <v>8.52</v>
      </c>
      <c r="M5184" s="19" t="n">
        <f aca="false">IF(J5184&gt;0,J5184,K5184)*E5184</f>
        <v>8.52</v>
      </c>
      <c r="N5184" s="20"/>
      <c r="O5184" s="21" t="str">
        <f aca="false">IF(R5184="","",ROUND(R5184*(1-Premissas!$B$4),4))</f>
        <v/>
      </c>
      <c r="P5184" s="22"/>
      <c r="Q5184" s="22"/>
      <c r="R5184" s="23"/>
      <c r="S5184" s="24"/>
      <c r="T5184" s="24"/>
      <c r="U5184" s="25"/>
      <c r="V5184" s="19" t="str">
        <f aca="false">IF(COUNT(N5184:Q5184)=0,"",MIN(N5184:Q5184))</f>
        <v/>
      </c>
      <c r="W5184" s="16" t="str">
        <f aca="false">IF(V5184="","",INDEX($N$4:$Q$4,MATCH(V5184,N5184:Q5184,0)))</f>
        <v/>
      </c>
      <c r="X5184" s="19" t="str">
        <f aca="false">IF(COUNT(N5184:Q5184)&lt;2,"",SMALL(N5184:Q5184,2))</f>
        <v/>
      </c>
      <c r="Y5184" s="26" t="str">
        <f aca="false">IF(OR(V5184="",M5184=0),"",V5184/M5184-1)</f>
        <v/>
      </c>
      <c r="Z5184" s="26" t="str">
        <f aca="false">IF(OR(V5184="",L5184=""),"",V5184/(L5184*E5184)-1)</f>
        <v/>
      </c>
      <c r="AA5184" s="16" t="str">
        <f aca="false">IF(V5184="","SEM OFERTA",IF(OR(Y5184&gt;Premissas!$B$11,Y5184&lt;Premissas!$B$12),"VERIFICAR - UNIDADE/EMBALAGEM",IF(Y5184&gt;Premissas!$B$6,"NÃO COMPRAR - REAJUSTE &gt;5%","COMPRAR")))</f>
        <v>SEM OFERTA</v>
      </c>
      <c r="AB5184" s="18" t="str">
        <f aca="false">IF(W5184="DIMEC",S5184,IF(W5184="MEDCENTRO",U5184,""))</f>
        <v/>
      </c>
      <c r="AC5184" s="18" t="n">
        <f aca="false">IF(AA5184&lt;&gt;"COMPRAR",0,IF(AB5184="",I5184,MIN(I5184,AB5184)))</f>
        <v>0</v>
      </c>
      <c r="AD5184" s="19" t="n">
        <f aca="false">IF(AC5184&gt;0,AC5184*V5184,0)</f>
        <v>0</v>
      </c>
      <c r="AE5184" s="19" t="n">
        <f aca="false">IF(AC5184&gt;0,(M5184-V5184)*AC5184,0)</f>
        <v>0</v>
      </c>
      <c r="AF5184" s="16" t="str">
        <f aca="false">IF(AA5184&lt;&gt;"COMPRAR","",IF(AB5184="",IF(X5184="","",IF(X5184-V5184&lt;0.01,"EMPATE TÉCNICO","")),IF(AB5184&lt;I5184,"ESTOQUE INSUFICIENTE",IF(X5184="","",IF(X5184-V5184&lt;0.01,"EMPATE TÉCNICO","")))))</f>
        <v/>
      </c>
      <c r="AG5184" s="16" t="s">
        <v>304</v>
      </c>
      <c r="AH5184" s="16" t="s">
        <v>2106</v>
      </c>
    </row>
    <row r="5185" customFormat="false" ht="15" hidden="false" customHeight="false" outlineLevel="0" collapsed="false">
      <c r="A5185" s="16" t="s">
        <v>16021</v>
      </c>
      <c r="B5185" s="17" t="s">
        <v>16022</v>
      </c>
      <c r="C5185" s="16" t="s">
        <v>16023</v>
      </c>
      <c r="D5185" s="16" t="s">
        <v>1217</v>
      </c>
      <c r="E5185" s="18" t="n">
        <v>1</v>
      </c>
      <c r="F5185" s="16" t="s">
        <v>42</v>
      </c>
      <c r="G5185" s="18" t="n">
        <v>1</v>
      </c>
      <c r="H5185" s="16" t="n">
        <v>0.7</v>
      </c>
      <c r="I5185" s="18" t="n">
        <v>1</v>
      </c>
      <c r="J5185" s="19" t="n">
        <v>26.43</v>
      </c>
      <c r="K5185" s="19" t="n">
        <v>26.43</v>
      </c>
      <c r="L5185" s="19" t="n">
        <v>26.43</v>
      </c>
      <c r="M5185" s="19" t="n">
        <f aca="false">IF(J5185&gt;0,J5185,K5185)*E5185</f>
        <v>26.43</v>
      </c>
      <c r="N5185" s="20"/>
      <c r="O5185" s="21" t="str">
        <f aca="false">IF(R5185="","",ROUND(R5185*(1-Premissas!$B$4),4))</f>
        <v/>
      </c>
      <c r="P5185" s="22"/>
      <c r="Q5185" s="22"/>
      <c r="R5185" s="23"/>
      <c r="S5185" s="24"/>
      <c r="T5185" s="24"/>
      <c r="U5185" s="25"/>
      <c r="V5185" s="19" t="str">
        <f aca="false">IF(COUNT(N5185:Q5185)=0,"",MIN(N5185:Q5185))</f>
        <v/>
      </c>
      <c r="W5185" s="16" t="str">
        <f aca="false">IF(V5185="","",INDEX($N$4:$Q$4,MATCH(V5185,N5185:Q5185,0)))</f>
        <v/>
      </c>
      <c r="X5185" s="19" t="str">
        <f aca="false">IF(COUNT(N5185:Q5185)&lt;2,"",SMALL(N5185:Q5185,2))</f>
        <v/>
      </c>
      <c r="Y5185" s="26" t="str">
        <f aca="false">IF(OR(V5185="",M5185=0),"",V5185/M5185-1)</f>
        <v/>
      </c>
      <c r="Z5185" s="26" t="str">
        <f aca="false">IF(OR(V5185="",L5185=""),"",V5185/(L5185*E5185)-1)</f>
        <v/>
      </c>
      <c r="AA5185" s="16" t="str">
        <f aca="false">IF(V5185="","SEM OFERTA",IF(OR(Y5185&gt;Premissas!$B$11,Y5185&lt;Premissas!$B$12),"VERIFICAR - UNIDADE/EMBALAGEM",IF(Y5185&gt;Premissas!$B$6,"NÃO COMPRAR - REAJUSTE &gt;5%","COMPRAR")))</f>
        <v>SEM OFERTA</v>
      </c>
      <c r="AB5185" s="18" t="str">
        <f aca="false">IF(W5185="DIMEC",S5185,IF(W5185="MEDCENTRO",U5185,""))</f>
        <v/>
      </c>
      <c r="AC5185" s="18" t="n">
        <f aca="false">IF(AA5185&lt;&gt;"COMPRAR",0,IF(AB5185="",I5185,MIN(I5185,AB5185)))</f>
        <v>0</v>
      </c>
      <c r="AD5185" s="19" t="n">
        <f aca="false">IF(AC5185&gt;0,AC5185*V5185,0)</f>
        <v>0</v>
      </c>
      <c r="AE5185" s="19" t="n">
        <f aca="false">IF(AC5185&gt;0,(M5185-V5185)*AC5185,0)</f>
        <v>0</v>
      </c>
      <c r="AF5185" s="16" t="str">
        <f aca="false">IF(AA5185&lt;&gt;"COMPRAR","",IF(AB5185="",IF(X5185="","",IF(X5185-V5185&lt;0.01,"EMPATE TÉCNICO","")),IF(AB5185&lt;I5185,"ESTOQUE INSUFICIENTE",IF(X5185="","",IF(X5185-V5185&lt;0.01,"EMPATE TÉCNICO","")))))</f>
        <v/>
      </c>
      <c r="AG5185" s="16" t="s">
        <v>304</v>
      </c>
      <c r="AH5185" s="16" t="s">
        <v>2106</v>
      </c>
    </row>
    <row r="5186" customFormat="false" ht="15" hidden="false" customHeight="false" outlineLevel="0" collapsed="false">
      <c r="A5186" s="16" t="s">
        <v>16024</v>
      </c>
      <c r="B5186" s="17" t="s">
        <v>16025</v>
      </c>
      <c r="C5186" s="16" t="s">
        <v>16026</v>
      </c>
      <c r="D5186" s="16"/>
      <c r="E5186" s="18" t="n">
        <v>1</v>
      </c>
      <c r="F5186" s="16" t="s">
        <v>43</v>
      </c>
      <c r="G5186" s="18" t="n">
        <v>1</v>
      </c>
      <c r="H5186" s="16" t="n">
        <v>0.5</v>
      </c>
      <c r="I5186" s="18" t="n">
        <v>1</v>
      </c>
      <c r="J5186" s="19" t="n">
        <v>14.62</v>
      </c>
      <c r="K5186" s="19" t="n">
        <v>14.62</v>
      </c>
      <c r="L5186" s="19" t="n">
        <v>14.62</v>
      </c>
      <c r="M5186" s="19" t="n">
        <f aca="false">IF(J5186&gt;0,J5186,K5186)*E5186</f>
        <v>14.62</v>
      </c>
      <c r="N5186" s="20"/>
      <c r="O5186" s="21" t="str">
        <f aca="false">IF(R5186="","",ROUND(R5186*(1-Premissas!$B$4),4))</f>
        <v/>
      </c>
      <c r="P5186" s="22"/>
      <c r="Q5186" s="22"/>
      <c r="R5186" s="23"/>
      <c r="S5186" s="24"/>
      <c r="T5186" s="24"/>
      <c r="U5186" s="25"/>
      <c r="V5186" s="19" t="str">
        <f aca="false">IF(COUNT(N5186:Q5186)=0,"",MIN(N5186:Q5186))</f>
        <v/>
      </c>
      <c r="W5186" s="16" t="str">
        <f aca="false">IF(V5186="","",INDEX($N$4:$Q$4,MATCH(V5186,N5186:Q5186,0)))</f>
        <v/>
      </c>
      <c r="X5186" s="19" t="str">
        <f aca="false">IF(COUNT(N5186:Q5186)&lt;2,"",SMALL(N5186:Q5186,2))</f>
        <v/>
      </c>
      <c r="Y5186" s="26" t="str">
        <f aca="false">IF(OR(V5186="",M5186=0),"",V5186/M5186-1)</f>
        <v/>
      </c>
      <c r="Z5186" s="26" t="str">
        <f aca="false">IF(OR(V5186="",L5186=""),"",V5186/(L5186*E5186)-1)</f>
        <v/>
      </c>
      <c r="AA5186" s="16" t="str">
        <f aca="false">IF(V5186="","SEM OFERTA",IF(OR(Y5186&gt;Premissas!$B$11,Y5186&lt;Premissas!$B$12),"VERIFICAR - UNIDADE/EMBALAGEM",IF(Y5186&gt;Premissas!$B$6,"NÃO COMPRAR - REAJUSTE &gt;5%","COMPRAR")))</f>
        <v>SEM OFERTA</v>
      </c>
      <c r="AB5186" s="18" t="str">
        <f aca="false">IF(W5186="DIMEC",S5186,IF(W5186="MEDCENTRO",U5186,""))</f>
        <v/>
      </c>
      <c r="AC5186" s="18" t="n">
        <f aca="false">IF(AA5186&lt;&gt;"COMPRAR",0,IF(AB5186="",I5186,MIN(I5186,AB5186)))</f>
        <v>0</v>
      </c>
      <c r="AD5186" s="19" t="n">
        <f aca="false">IF(AC5186&gt;0,AC5186*V5186,0)</f>
        <v>0</v>
      </c>
      <c r="AE5186" s="19" t="n">
        <f aca="false">IF(AC5186&gt;0,(M5186-V5186)*AC5186,0)</f>
        <v>0</v>
      </c>
      <c r="AF5186" s="16" t="str">
        <f aca="false">IF(AA5186&lt;&gt;"COMPRAR","",IF(AB5186="",IF(X5186="","",IF(X5186-V5186&lt;0.01,"EMPATE TÉCNICO","")),IF(AB5186&lt;I5186,"ESTOQUE INSUFICIENTE",IF(X5186="","",IF(X5186-V5186&lt;0.01,"EMPATE TÉCNICO","")))))</f>
        <v/>
      </c>
      <c r="AG5186" s="16" t="s">
        <v>490</v>
      </c>
      <c r="AH5186" s="16" t="s">
        <v>2106</v>
      </c>
    </row>
    <row r="5187" customFormat="false" ht="15" hidden="false" customHeight="false" outlineLevel="0" collapsed="false">
      <c r="A5187" s="16" t="s">
        <v>16027</v>
      </c>
      <c r="B5187" s="17" t="s">
        <v>16028</v>
      </c>
      <c r="C5187" s="16" t="s">
        <v>16029</v>
      </c>
      <c r="D5187" s="16" t="s">
        <v>536</v>
      </c>
      <c r="E5187" s="18" t="n">
        <v>1</v>
      </c>
      <c r="F5187" s="16" t="s">
        <v>43</v>
      </c>
      <c r="G5187" s="18" t="n">
        <v>0</v>
      </c>
      <c r="H5187" s="16" t="n">
        <v>0.2</v>
      </c>
      <c r="I5187" s="18" t="n">
        <v>1</v>
      </c>
      <c r="J5187" s="19" t="n">
        <v>8.94166666666667</v>
      </c>
      <c r="K5187" s="19" t="n">
        <v>8.94166666666667</v>
      </c>
      <c r="L5187" s="19" t="n">
        <v>8.9417</v>
      </c>
      <c r="M5187" s="19" t="n">
        <f aca="false">IF(J5187&gt;0,J5187,K5187)*E5187</f>
        <v>8.94166666666667</v>
      </c>
      <c r="N5187" s="20"/>
      <c r="O5187" s="21" t="str">
        <f aca="false">IF(R5187="","",ROUND(R5187*(1-Premissas!$B$4),4))</f>
        <v/>
      </c>
      <c r="P5187" s="22"/>
      <c r="Q5187" s="22"/>
      <c r="R5187" s="23"/>
      <c r="S5187" s="24"/>
      <c r="T5187" s="24"/>
      <c r="U5187" s="25"/>
      <c r="V5187" s="19" t="str">
        <f aca="false">IF(COUNT(N5187:Q5187)=0,"",MIN(N5187:Q5187))</f>
        <v/>
      </c>
      <c r="W5187" s="16" t="str">
        <f aca="false">IF(V5187="","",INDEX($N$4:$Q$4,MATCH(V5187,N5187:Q5187,0)))</f>
        <v/>
      </c>
      <c r="X5187" s="19" t="str">
        <f aca="false">IF(COUNT(N5187:Q5187)&lt;2,"",SMALL(N5187:Q5187,2))</f>
        <v/>
      </c>
      <c r="Y5187" s="26" t="str">
        <f aca="false">IF(OR(V5187="",M5187=0),"",V5187/M5187-1)</f>
        <v/>
      </c>
      <c r="Z5187" s="26" t="str">
        <f aca="false">IF(OR(V5187="",L5187=""),"",V5187/(L5187*E5187)-1)</f>
        <v/>
      </c>
      <c r="AA5187" s="16" t="str">
        <f aca="false">IF(V5187="","SEM OFERTA",IF(OR(Y5187&gt;Premissas!$B$11,Y5187&lt;Premissas!$B$12),"VERIFICAR - UNIDADE/EMBALAGEM",IF(Y5187&gt;Premissas!$B$6,"NÃO COMPRAR - REAJUSTE &gt;5%","COMPRAR")))</f>
        <v>SEM OFERTA</v>
      </c>
      <c r="AB5187" s="18" t="str">
        <f aca="false">IF(W5187="DIMEC",S5187,IF(W5187="MEDCENTRO",U5187,""))</f>
        <v/>
      </c>
      <c r="AC5187" s="18" t="n">
        <f aca="false">IF(AA5187&lt;&gt;"COMPRAR",0,IF(AB5187="",I5187,MIN(I5187,AB5187)))</f>
        <v>0</v>
      </c>
      <c r="AD5187" s="19" t="n">
        <f aca="false">IF(AC5187&gt;0,AC5187*V5187,0)</f>
        <v>0</v>
      </c>
      <c r="AE5187" s="19" t="n">
        <f aca="false">IF(AC5187&gt;0,(M5187-V5187)*AC5187,0)</f>
        <v>0</v>
      </c>
      <c r="AF5187" s="16" t="str">
        <f aca="false">IF(AA5187&lt;&gt;"COMPRAR","",IF(AB5187="",IF(X5187="","",IF(X5187-V5187&lt;0.01,"EMPATE TÉCNICO","")),IF(AB5187&lt;I5187,"ESTOQUE INSUFICIENTE",IF(X5187="","",IF(X5187-V5187&lt;0.01,"EMPATE TÉCNICO","")))))</f>
        <v/>
      </c>
      <c r="AG5187" s="16" t="s">
        <v>328</v>
      </c>
      <c r="AH5187" s="16" t="s">
        <v>2106</v>
      </c>
    </row>
    <row r="5188" customFormat="false" ht="15" hidden="false" customHeight="false" outlineLevel="0" collapsed="false">
      <c r="A5188" s="16" t="s">
        <v>16030</v>
      </c>
      <c r="B5188" s="17" t="s">
        <v>16031</v>
      </c>
      <c r="C5188" s="16" t="s">
        <v>16032</v>
      </c>
      <c r="D5188" s="16" t="s">
        <v>2327</v>
      </c>
      <c r="E5188" s="18" t="n">
        <v>1</v>
      </c>
      <c r="F5188" s="16" t="s">
        <v>43</v>
      </c>
      <c r="G5188" s="18" t="n">
        <v>1</v>
      </c>
      <c r="H5188" s="16" t="n">
        <v>0.6</v>
      </c>
      <c r="I5188" s="18" t="n">
        <v>1</v>
      </c>
      <c r="J5188" s="19" t="n">
        <v>4.04</v>
      </c>
      <c r="K5188" s="19" t="n">
        <v>4.04</v>
      </c>
      <c r="L5188" s="19" t="n">
        <v>4.04</v>
      </c>
      <c r="M5188" s="19" t="n">
        <f aca="false">IF(J5188&gt;0,J5188,K5188)*E5188</f>
        <v>4.04</v>
      </c>
      <c r="N5188" s="20"/>
      <c r="O5188" s="21" t="str">
        <f aca="false">IF(R5188="","",ROUND(R5188*(1-Premissas!$B$4),4))</f>
        <v/>
      </c>
      <c r="P5188" s="22"/>
      <c r="Q5188" s="22"/>
      <c r="R5188" s="23"/>
      <c r="S5188" s="24"/>
      <c r="T5188" s="24"/>
      <c r="U5188" s="25"/>
      <c r="V5188" s="19" t="str">
        <f aca="false">IF(COUNT(N5188:Q5188)=0,"",MIN(N5188:Q5188))</f>
        <v/>
      </c>
      <c r="W5188" s="16" t="str">
        <f aca="false">IF(V5188="","",INDEX($N$4:$Q$4,MATCH(V5188,N5188:Q5188,0)))</f>
        <v/>
      </c>
      <c r="X5188" s="19" t="str">
        <f aca="false">IF(COUNT(N5188:Q5188)&lt;2,"",SMALL(N5188:Q5188,2))</f>
        <v/>
      </c>
      <c r="Y5188" s="26" t="str">
        <f aca="false">IF(OR(V5188="",M5188=0),"",V5188/M5188-1)</f>
        <v/>
      </c>
      <c r="Z5188" s="26" t="str">
        <f aca="false">IF(OR(V5188="",L5188=""),"",V5188/(L5188*E5188)-1)</f>
        <v/>
      </c>
      <c r="AA5188" s="16" t="str">
        <f aca="false">IF(V5188="","SEM OFERTA",IF(OR(Y5188&gt;Premissas!$B$11,Y5188&lt;Premissas!$B$12),"VERIFICAR - UNIDADE/EMBALAGEM",IF(Y5188&gt;Premissas!$B$6,"NÃO COMPRAR - REAJUSTE &gt;5%","COMPRAR")))</f>
        <v>SEM OFERTA</v>
      </c>
      <c r="AB5188" s="18" t="str">
        <f aca="false">IF(W5188="DIMEC",S5188,IF(W5188="MEDCENTRO",U5188,""))</f>
        <v/>
      </c>
      <c r="AC5188" s="18" t="n">
        <f aca="false">IF(AA5188&lt;&gt;"COMPRAR",0,IF(AB5188="",I5188,MIN(I5188,AB5188)))</f>
        <v>0</v>
      </c>
      <c r="AD5188" s="19" t="n">
        <f aca="false">IF(AC5188&gt;0,AC5188*V5188,0)</f>
        <v>0</v>
      </c>
      <c r="AE5188" s="19" t="n">
        <f aca="false">IF(AC5188&gt;0,(M5188-V5188)*AC5188,0)</f>
        <v>0</v>
      </c>
      <c r="AF5188" s="16" t="str">
        <f aca="false">IF(AA5188&lt;&gt;"COMPRAR","",IF(AB5188="",IF(X5188="","",IF(X5188-V5188&lt;0.01,"EMPATE TÉCNICO","")),IF(AB5188&lt;I5188,"ESTOQUE INSUFICIENTE",IF(X5188="","",IF(X5188-V5188&lt;0.01,"EMPATE TÉCNICO","")))))</f>
        <v/>
      </c>
      <c r="AG5188" s="16" t="s">
        <v>304</v>
      </c>
      <c r="AH5188" s="16" t="s">
        <v>2106</v>
      </c>
    </row>
    <row r="5189" customFormat="false" ht="15" hidden="false" customHeight="false" outlineLevel="0" collapsed="false">
      <c r="A5189" s="16" t="s">
        <v>16033</v>
      </c>
      <c r="B5189" s="17" t="s">
        <v>16034</v>
      </c>
      <c r="C5189" s="16" t="s">
        <v>16035</v>
      </c>
      <c r="D5189" s="16" t="s">
        <v>563</v>
      </c>
      <c r="E5189" s="18" t="n">
        <v>1</v>
      </c>
      <c r="F5189" s="16" t="s">
        <v>42</v>
      </c>
      <c r="G5189" s="18" t="n">
        <v>2</v>
      </c>
      <c r="H5189" s="16" t="n">
        <v>3.2</v>
      </c>
      <c r="I5189" s="18" t="n">
        <v>7</v>
      </c>
      <c r="J5189" s="19" t="n">
        <v>6.66</v>
      </c>
      <c r="K5189" s="19" t="n">
        <v>6.66</v>
      </c>
      <c r="L5189" s="19" t="n">
        <v>6.66</v>
      </c>
      <c r="M5189" s="19" t="n">
        <f aca="false">IF(J5189&gt;0,J5189,K5189)*E5189</f>
        <v>6.66</v>
      </c>
      <c r="N5189" s="20"/>
      <c r="O5189" s="21" t="str">
        <f aca="false">IF(R5189="","",ROUND(R5189*(1-Premissas!$B$4),4))</f>
        <v/>
      </c>
      <c r="P5189" s="22"/>
      <c r="Q5189" s="22"/>
      <c r="R5189" s="23"/>
      <c r="S5189" s="24"/>
      <c r="T5189" s="24"/>
      <c r="U5189" s="25"/>
      <c r="V5189" s="19" t="str">
        <f aca="false">IF(COUNT(N5189:Q5189)=0,"",MIN(N5189:Q5189))</f>
        <v/>
      </c>
      <c r="W5189" s="16" t="str">
        <f aca="false">IF(V5189="","",INDEX($N$4:$Q$4,MATCH(V5189,N5189:Q5189,0)))</f>
        <v/>
      </c>
      <c r="X5189" s="19" t="str">
        <f aca="false">IF(COUNT(N5189:Q5189)&lt;2,"",SMALL(N5189:Q5189,2))</f>
        <v/>
      </c>
      <c r="Y5189" s="26" t="str">
        <f aca="false">IF(OR(V5189="",M5189=0),"",V5189/M5189-1)</f>
        <v/>
      </c>
      <c r="Z5189" s="26" t="str">
        <f aca="false">IF(OR(V5189="",L5189=""),"",V5189/(L5189*E5189)-1)</f>
        <v/>
      </c>
      <c r="AA5189" s="16" t="str">
        <f aca="false">IF(V5189="","SEM OFERTA",IF(OR(Y5189&gt;Premissas!$B$11,Y5189&lt;Premissas!$B$12),"VERIFICAR - UNIDADE/EMBALAGEM",IF(Y5189&gt;Premissas!$B$6,"NÃO COMPRAR - REAJUSTE &gt;5%","COMPRAR")))</f>
        <v>SEM OFERTA</v>
      </c>
      <c r="AB5189" s="18" t="str">
        <f aca="false">IF(W5189="DIMEC",S5189,IF(W5189="MEDCENTRO",U5189,""))</f>
        <v/>
      </c>
      <c r="AC5189" s="18" t="n">
        <f aca="false">IF(AA5189&lt;&gt;"COMPRAR",0,IF(AB5189="",I5189,MIN(I5189,AB5189)))</f>
        <v>0</v>
      </c>
      <c r="AD5189" s="19" t="n">
        <f aca="false">IF(AC5189&gt;0,AC5189*V5189,0)</f>
        <v>0</v>
      </c>
      <c r="AE5189" s="19" t="n">
        <f aca="false">IF(AC5189&gt;0,(M5189-V5189)*AC5189,0)</f>
        <v>0</v>
      </c>
      <c r="AF5189" s="16" t="str">
        <f aca="false">IF(AA5189&lt;&gt;"COMPRAR","",IF(AB5189="",IF(X5189="","",IF(X5189-V5189&lt;0.01,"EMPATE TÉCNICO","")),IF(AB5189&lt;I5189,"ESTOQUE INSUFICIENTE",IF(X5189="","",IF(X5189-V5189&lt;0.01,"EMPATE TÉCNICO","")))))</f>
        <v/>
      </c>
      <c r="AG5189" s="16" t="s">
        <v>564</v>
      </c>
      <c r="AH5189" s="16" t="s">
        <v>2106</v>
      </c>
    </row>
    <row r="5190" customFormat="false" ht="15" hidden="false" customHeight="false" outlineLevel="0" collapsed="false">
      <c r="A5190" s="16" t="s">
        <v>16036</v>
      </c>
      <c r="B5190" s="17" t="s">
        <v>16037</v>
      </c>
      <c r="C5190" s="16" t="s">
        <v>16038</v>
      </c>
      <c r="D5190" s="16" t="s">
        <v>563</v>
      </c>
      <c r="E5190" s="18" t="n">
        <v>1</v>
      </c>
      <c r="F5190" s="16" t="s">
        <v>41</v>
      </c>
      <c r="G5190" s="18" t="n">
        <v>0</v>
      </c>
      <c r="H5190" s="16" t="n">
        <v>6.5</v>
      </c>
      <c r="I5190" s="18" t="n">
        <v>17</v>
      </c>
      <c r="J5190" s="19" t="n">
        <v>9.9</v>
      </c>
      <c r="K5190" s="19" t="n">
        <v>9.9</v>
      </c>
      <c r="L5190" s="19" t="n">
        <v>9.9</v>
      </c>
      <c r="M5190" s="19" t="n">
        <f aca="false">IF(J5190&gt;0,J5190,K5190)*E5190</f>
        <v>9.9</v>
      </c>
      <c r="N5190" s="20"/>
      <c r="O5190" s="21" t="str">
        <f aca="false">IF(R5190="","",ROUND(R5190*(1-Premissas!$B$4),4))</f>
        <v/>
      </c>
      <c r="P5190" s="22"/>
      <c r="Q5190" s="22"/>
      <c r="R5190" s="23"/>
      <c r="S5190" s="24"/>
      <c r="T5190" s="24"/>
      <c r="U5190" s="25"/>
      <c r="V5190" s="19" t="str">
        <f aca="false">IF(COUNT(N5190:Q5190)=0,"",MIN(N5190:Q5190))</f>
        <v/>
      </c>
      <c r="W5190" s="16" t="str">
        <f aca="false">IF(V5190="","",INDEX($N$4:$Q$4,MATCH(V5190,N5190:Q5190,0)))</f>
        <v/>
      </c>
      <c r="X5190" s="19" t="str">
        <f aca="false">IF(COUNT(N5190:Q5190)&lt;2,"",SMALL(N5190:Q5190,2))</f>
        <v/>
      </c>
      <c r="Y5190" s="26" t="str">
        <f aca="false">IF(OR(V5190="",M5190=0),"",V5190/M5190-1)</f>
        <v/>
      </c>
      <c r="Z5190" s="26" t="str">
        <f aca="false">IF(OR(V5190="",L5190=""),"",V5190/(L5190*E5190)-1)</f>
        <v/>
      </c>
      <c r="AA5190" s="16" t="str">
        <f aca="false">IF(V5190="","SEM OFERTA",IF(OR(Y5190&gt;Premissas!$B$11,Y5190&lt;Premissas!$B$12),"VERIFICAR - UNIDADE/EMBALAGEM",IF(Y5190&gt;Premissas!$B$6,"NÃO COMPRAR - REAJUSTE &gt;5%","COMPRAR")))</f>
        <v>SEM OFERTA</v>
      </c>
      <c r="AB5190" s="18" t="str">
        <f aca="false">IF(W5190="DIMEC",S5190,IF(W5190="MEDCENTRO",U5190,""))</f>
        <v/>
      </c>
      <c r="AC5190" s="18" t="n">
        <f aca="false">IF(AA5190&lt;&gt;"COMPRAR",0,IF(AB5190="",I5190,MIN(I5190,AB5190)))</f>
        <v>0</v>
      </c>
      <c r="AD5190" s="19" t="n">
        <f aca="false">IF(AC5190&gt;0,AC5190*V5190,0)</f>
        <v>0</v>
      </c>
      <c r="AE5190" s="19" t="n">
        <f aca="false">IF(AC5190&gt;0,(M5190-V5190)*AC5190,0)</f>
        <v>0</v>
      </c>
      <c r="AF5190" s="16" t="str">
        <f aca="false">IF(AA5190&lt;&gt;"COMPRAR","",IF(AB5190="",IF(X5190="","",IF(X5190-V5190&lt;0.01,"EMPATE TÉCNICO","")),IF(AB5190&lt;I5190,"ESTOQUE INSUFICIENTE",IF(X5190="","",IF(X5190-V5190&lt;0.01,"EMPATE TÉCNICO","")))))</f>
        <v/>
      </c>
      <c r="AG5190" s="16" t="s">
        <v>564</v>
      </c>
      <c r="AH5190" s="16" t="s">
        <v>2106</v>
      </c>
    </row>
    <row r="5191" customFormat="false" ht="15" hidden="false" customHeight="false" outlineLevel="0" collapsed="false">
      <c r="A5191" s="16" t="s">
        <v>16039</v>
      </c>
      <c r="B5191" s="17" t="s">
        <v>16040</v>
      </c>
      <c r="C5191" s="16" t="s">
        <v>16041</v>
      </c>
      <c r="D5191" s="16" t="s">
        <v>2276</v>
      </c>
      <c r="E5191" s="18" t="n">
        <v>1</v>
      </c>
      <c r="F5191" s="16" t="s">
        <v>43</v>
      </c>
      <c r="G5191" s="18" t="n">
        <v>0</v>
      </c>
      <c r="H5191" s="16" t="n">
        <v>0.2</v>
      </c>
      <c r="I5191" s="18" t="n">
        <v>1</v>
      </c>
      <c r="J5191" s="19" t="n">
        <v>4.6</v>
      </c>
      <c r="K5191" s="19" t="n">
        <v>4.6</v>
      </c>
      <c r="L5191" s="19" t="n">
        <v>4.6</v>
      </c>
      <c r="M5191" s="19" t="n">
        <f aca="false">IF(J5191&gt;0,J5191,K5191)*E5191</f>
        <v>4.6</v>
      </c>
      <c r="N5191" s="20"/>
      <c r="O5191" s="21" t="str">
        <f aca="false">IF(R5191="","",ROUND(R5191*(1-Premissas!$B$4),4))</f>
        <v/>
      </c>
      <c r="P5191" s="22"/>
      <c r="Q5191" s="22"/>
      <c r="R5191" s="23"/>
      <c r="S5191" s="24"/>
      <c r="T5191" s="24"/>
      <c r="U5191" s="25"/>
      <c r="V5191" s="19" t="str">
        <f aca="false">IF(COUNT(N5191:Q5191)=0,"",MIN(N5191:Q5191))</f>
        <v/>
      </c>
      <c r="W5191" s="16" t="str">
        <f aca="false">IF(V5191="","",INDEX($N$4:$Q$4,MATCH(V5191,N5191:Q5191,0)))</f>
        <v/>
      </c>
      <c r="X5191" s="19" t="str">
        <f aca="false">IF(COUNT(N5191:Q5191)&lt;2,"",SMALL(N5191:Q5191,2))</f>
        <v/>
      </c>
      <c r="Y5191" s="26" t="str">
        <f aca="false">IF(OR(V5191="",M5191=0),"",V5191/M5191-1)</f>
        <v/>
      </c>
      <c r="Z5191" s="26" t="str">
        <f aca="false">IF(OR(V5191="",L5191=""),"",V5191/(L5191*E5191)-1)</f>
        <v/>
      </c>
      <c r="AA5191" s="16" t="str">
        <f aca="false">IF(V5191="","SEM OFERTA",IF(OR(Y5191&gt;Premissas!$B$11,Y5191&lt;Premissas!$B$12),"VERIFICAR - UNIDADE/EMBALAGEM",IF(Y5191&gt;Premissas!$B$6,"NÃO COMPRAR - REAJUSTE &gt;5%","COMPRAR")))</f>
        <v>SEM OFERTA</v>
      </c>
      <c r="AB5191" s="18" t="str">
        <f aca="false">IF(W5191="DIMEC",S5191,IF(W5191="MEDCENTRO",U5191,""))</f>
        <v/>
      </c>
      <c r="AC5191" s="18" t="n">
        <f aca="false">IF(AA5191&lt;&gt;"COMPRAR",0,IF(AB5191="",I5191,MIN(I5191,AB5191)))</f>
        <v>0</v>
      </c>
      <c r="AD5191" s="19" t="n">
        <f aca="false">IF(AC5191&gt;0,AC5191*V5191,0)</f>
        <v>0</v>
      </c>
      <c r="AE5191" s="19" t="n">
        <f aca="false">IF(AC5191&gt;0,(M5191-V5191)*AC5191,0)</f>
        <v>0</v>
      </c>
      <c r="AF5191" s="16" t="str">
        <f aca="false">IF(AA5191&lt;&gt;"COMPRAR","",IF(AB5191="",IF(X5191="","",IF(X5191-V5191&lt;0.01,"EMPATE TÉCNICO","")),IF(AB5191&lt;I5191,"ESTOQUE INSUFICIENTE",IF(X5191="","",IF(X5191-V5191&lt;0.01,"EMPATE TÉCNICO","")))))</f>
        <v/>
      </c>
      <c r="AG5191" s="16" t="s">
        <v>490</v>
      </c>
      <c r="AH5191" s="16" t="s">
        <v>2106</v>
      </c>
    </row>
    <row r="5192" customFormat="false" ht="15" hidden="false" customHeight="false" outlineLevel="0" collapsed="false">
      <c r="A5192" s="16" t="s">
        <v>16042</v>
      </c>
      <c r="B5192" s="17"/>
      <c r="C5192" s="16" t="s">
        <v>16043</v>
      </c>
      <c r="D5192" s="16" t="s">
        <v>1089</v>
      </c>
      <c r="E5192" s="18" t="n">
        <v>1</v>
      </c>
      <c r="F5192" s="16" t="s">
        <v>43</v>
      </c>
      <c r="G5192" s="18" t="n">
        <v>0</v>
      </c>
      <c r="H5192" s="16" t="n">
        <v>0.1</v>
      </c>
      <c r="I5192" s="18" t="n">
        <v>1</v>
      </c>
      <c r="J5192" s="19" t="n">
        <v>7.04</v>
      </c>
      <c r="K5192" s="19" t="n">
        <v>7.04</v>
      </c>
      <c r="L5192" s="19" t="n">
        <v>7.04</v>
      </c>
      <c r="M5192" s="19" t="n">
        <f aca="false">IF(J5192&gt;0,J5192,K5192)*E5192</f>
        <v>7.04</v>
      </c>
      <c r="N5192" s="20"/>
      <c r="O5192" s="21" t="str">
        <f aca="false">IF(R5192="","",ROUND(R5192*(1-Premissas!$B$4),4))</f>
        <v/>
      </c>
      <c r="P5192" s="22"/>
      <c r="Q5192" s="22"/>
      <c r="R5192" s="23"/>
      <c r="S5192" s="24"/>
      <c r="T5192" s="24"/>
      <c r="U5192" s="25"/>
      <c r="V5192" s="19" t="str">
        <f aca="false">IF(COUNT(N5192:Q5192)=0,"",MIN(N5192:Q5192))</f>
        <v/>
      </c>
      <c r="W5192" s="16" t="str">
        <f aca="false">IF(V5192="","",INDEX($N$4:$Q$4,MATCH(V5192,N5192:Q5192,0)))</f>
        <v/>
      </c>
      <c r="X5192" s="19" t="str">
        <f aca="false">IF(COUNT(N5192:Q5192)&lt;2,"",SMALL(N5192:Q5192,2))</f>
        <v/>
      </c>
      <c r="Y5192" s="26" t="str">
        <f aca="false">IF(OR(V5192="",M5192=0),"",V5192/M5192-1)</f>
        <v/>
      </c>
      <c r="Z5192" s="26" t="str">
        <f aca="false">IF(OR(V5192="",L5192=""),"",V5192/(L5192*E5192)-1)</f>
        <v/>
      </c>
      <c r="AA5192" s="16" t="str">
        <f aca="false">IF(V5192="","SEM OFERTA",IF(OR(Y5192&gt;Premissas!$B$11,Y5192&lt;Premissas!$B$12),"VERIFICAR - UNIDADE/EMBALAGEM",IF(Y5192&gt;Premissas!$B$6,"NÃO COMPRAR - REAJUSTE &gt;5%","COMPRAR")))</f>
        <v>SEM OFERTA</v>
      </c>
      <c r="AB5192" s="18" t="str">
        <f aca="false">IF(W5192="DIMEC",S5192,IF(W5192="MEDCENTRO",U5192,""))</f>
        <v/>
      </c>
      <c r="AC5192" s="18" t="n">
        <f aca="false">IF(AA5192&lt;&gt;"COMPRAR",0,IF(AB5192="",I5192,MIN(I5192,AB5192)))</f>
        <v>0</v>
      </c>
      <c r="AD5192" s="19" t="n">
        <f aca="false">IF(AC5192&gt;0,AC5192*V5192,0)</f>
        <v>0</v>
      </c>
      <c r="AE5192" s="19" t="n">
        <f aca="false">IF(AC5192&gt;0,(M5192-V5192)*AC5192,0)</f>
        <v>0</v>
      </c>
      <c r="AF5192" s="16" t="str">
        <f aca="false">IF(AA5192&lt;&gt;"COMPRAR","",IF(AB5192="",IF(X5192="","",IF(X5192-V5192&lt;0.01,"EMPATE TÉCNICO","")),IF(AB5192&lt;I5192,"ESTOQUE INSUFICIENTE",IF(X5192="","",IF(X5192-V5192&lt;0.01,"EMPATE TÉCNICO","")))))</f>
        <v/>
      </c>
      <c r="AG5192" s="16" t="s">
        <v>892</v>
      </c>
      <c r="AH5192" s="16" t="s">
        <v>2106</v>
      </c>
    </row>
    <row r="5193" customFormat="false" ht="15" hidden="false" customHeight="false" outlineLevel="0" collapsed="false">
      <c r="A5193" s="16" t="s">
        <v>16044</v>
      </c>
      <c r="B5193" s="17" t="s">
        <v>16045</v>
      </c>
      <c r="C5193" s="16" t="s">
        <v>16046</v>
      </c>
      <c r="D5193" s="16" t="s">
        <v>762</v>
      </c>
      <c r="E5193" s="18" t="n">
        <v>1</v>
      </c>
      <c r="F5193" s="16" t="s">
        <v>43</v>
      </c>
      <c r="G5193" s="18" t="n">
        <v>0</v>
      </c>
      <c r="H5193" s="16" t="n">
        <v>0.6</v>
      </c>
      <c r="I5193" s="18" t="n">
        <v>2</v>
      </c>
      <c r="J5193" s="19" t="n">
        <v>3.19</v>
      </c>
      <c r="K5193" s="19" t="n">
        <v>3.19</v>
      </c>
      <c r="L5193" s="19" t="n">
        <v>3.19</v>
      </c>
      <c r="M5193" s="19" t="n">
        <f aca="false">IF(J5193&gt;0,J5193,K5193)*E5193</f>
        <v>3.19</v>
      </c>
      <c r="N5193" s="20"/>
      <c r="O5193" s="21" t="str">
        <f aca="false">IF(R5193="","",ROUND(R5193*(1-Premissas!$B$4),4))</f>
        <v/>
      </c>
      <c r="P5193" s="22"/>
      <c r="Q5193" s="22"/>
      <c r="R5193" s="23"/>
      <c r="S5193" s="24"/>
      <c r="T5193" s="24"/>
      <c r="U5193" s="25"/>
      <c r="V5193" s="19" t="str">
        <f aca="false">IF(COUNT(N5193:Q5193)=0,"",MIN(N5193:Q5193))</f>
        <v/>
      </c>
      <c r="W5193" s="16" t="str">
        <f aca="false">IF(V5193="","",INDEX($N$4:$Q$4,MATCH(V5193,N5193:Q5193,0)))</f>
        <v/>
      </c>
      <c r="X5193" s="19" t="str">
        <f aca="false">IF(COUNT(N5193:Q5193)&lt;2,"",SMALL(N5193:Q5193,2))</f>
        <v/>
      </c>
      <c r="Y5193" s="26" t="str">
        <f aca="false">IF(OR(V5193="",M5193=0),"",V5193/M5193-1)</f>
        <v/>
      </c>
      <c r="Z5193" s="26" t="str">
        <f aca="false">IF(OR(V5193="",L5193=""),"",V5193/(L5193*E5193)-1)</f>
        <v/>
      </c>
      <c r="AA5193" s="16" t="str">
        <f aca="false">IF(V5193="","SEM OFERTA",IF(OR(Y5193&gt;Premissas!$B$11,Y5193&lt;Premissas!$B$12),"VERIFICAR - UNIDADE/EMBALAGEM",IF(Y5193&gt;Premissas!$B$6,"NÃO COMPRAR - REAJUSTE &gt;5%","COMPRAR")))</f>
        <v>SEM OFERTA</v>
      </c>
      <c r="AB5193" s="18" t="str">
        <f aca="false">IF(W5193="DIMEC",S5193,IF(W5193="MEDCENTRO",U5193,""))</f>
        <v/>
      </c>
      <c r="AC5193" s="18" t="n">
        <f aca="false">IF(AA5193&lt;&gt;"COMPRAR",0,IF(AB5193="",I5193,MIN(I5193,AB5193)))</f>
        <v>0</v>
      </c>
      <c r="AD5193" s="19" t="n">
        <f aca="false">IF(AC5193&gt;0,AC5193*V5193,0)</f>
        <v>0</v>
      </c>
      <c r="AE5193" s="19" t="n">
        <f aca="false">IF(AC5193&gt;0,(M5193-V5193)*AC5193,0)</f>
        <v>0</v>
      </c>
      <c r="AF5193" s="16" t="str">
        <f aca="false">IF(AA5193&lt;&gt;"COMPRAR","",IF(AB5193="",IF(X5193="","",IF(X5193-V5193&lt;0.01,"EMPATE TÉCNICO","")),IF(AB5193&lt;I5193,"ESTOQUE INSUFICIENTE",IF(X5193="","",IF(X5193-V5193&lt;0.01,"EMPATE TÉCNICO","")))))</f>
        <v/>
      </c>
      <c r="AG5193" s="16" t="s">
        <v>763</v>
      </c>
      <c r="AH5193" s="16" t="s">
        <v>2106</v>
      </c>
    </row>
    <row r="5194" customFormat="false" ht="15" hidden="false" customHeight="false" outlineLevel="0" collapsed="false">
      <c r="A5194" s="16" t="s">
        <v>16047</v>
      </c>
      <c r="B5194" s="17" t="s">
        <v>16048</v>
      </c>
      <c r="C5194" s="16" t="s">
        <v>16049</v>
      </c>
      <c r="D5194" s="16" t="s">
        <v>563</v>
      </c>
      <c r="E5194" s="18" t="n">
        <v>1</v>
      </c>
      <c r="F5194" s="16" t="s">
        <v>43</v>
      </c>
      <c r="G5194" s="18" t="n">
        <v>0</v>
      </c>
      <c r="H5194" s="16" t="n">
        <v>3.2</v>
      </c>
      <c r="I5194" s="18" t="n">
        <v>9</v>
      </c>
      <c r="J5194" s="19" t="n">
        <v>12.39</v>
      </c>
      <c r="K5194" s="19" t="n">
        <v>12.39</v>
      </c>
      <c r="L5194" s="19" t="n">
        <v>12.39</v>
      </c>
      <c r="M5194" s="19" t="n">
        <f aca="false">IF(J5194&gt;0,J5194,K5194)*E5194</f>
        <v>12.39</v>
      </c>
      <c r="N5194" s="20"/>
      <c r="O5194" s="21" t="str">
        <f aca="false">IF(R5194="","",ROUND(R5194*(1-Premissas!$B$4),4))</f>
        <v/>
      </c>
      <c r="P5194" s="22"/>
      <c r="Q5194" s="22"/>
      <c r="R5194" s="23"/>
      <c r="S5194" s="24"/>
      <c r="T5194" s="24"/>
      <c r="U5194" s="25"/>
      <c r="V5194" s="19" t="str">
        <f aca="false">IF(COUNT(N5194:Q5194)=0,"",MIN(N5194:Q5194))</f>
        <v/>
      </c>
      <c r="W5194" s="16" t="str">
        <f aca="false">IF(V5194="","",INDEX($N$4:$Q$4,MATCH(V5194,N5194:Q5194,0)))</f>
        <v/>
      </c>
      <c r="X5194" s="19" t="str">
        <f aca="false">IF(COUNT(N5194:Q5194)&lt;2,"",SMALL(N5194:Q5194,2))</f>
        <v/>
      </c>
      <c r="Y5194" s="26" t="str">
        <f aca="false">IF(OR(V5194="",M5194=0),"",V5194/M5194-1)</f>
        <v/>
      </c>
      <c r="Z5194" s="26" t="str">
        <f aca="false">IF(OR(V5194="",L5194=""),"",V5194/(L5194*E5194)-1)</f>
        <v/>
      </c>
      <c r="AA5194" s="16" t="str">
        <f aca="false">IF(V5194="","SEM OFERTA",IF(OR(Y5194&gt;Premissas!$B$11,Y5194&lt;Premissas!$B$12),"VERIFICAR - UNIDADE/EMBALAGEM",IF(Y5194&gt;Premissas!$B$6,"NÃO COMPRAR - REAJUSTE &gt;5%","COMPRAR")))</f>
        <v>SEM OFERTA</v>
      </c>
      <c r="AB5194" s="18" t="str">
        <f aca="false">IF(W5194="DIMEC",S5194,IF(W5194="MEDCENTRO",U5194,""))</f>
        <v/>
      </c>
      <c r="AC5194" s="18" t="n">
        <f aca="false">IF(AA5194&lt;&gt;"COMPRAR",0,IF(AB5194="",I5194,MIN(I5194,AB5194)))</f>
        <v>0</v>
      </c>
      <c r="AD5194" s="19" t="n">
        <f aca="false">IF(AC5194&gt;0,AC5194*V5194,0)</f>
        <v>0</v>
      </c>
      <c r="AE5194" s="19" t="n">
        <f aca="false">IF(AC5194&gt;0,(M5194-V5194)*AC5194,0)</f>
        <v>0</v>
      </c>
      <c r="AF5194" s="16" t="str">
        <f aca="false">IF(AA5194&lt;&gt;"COMPRAR","",IF(AB5194="",IF(X5194="","",IF(X5194-V5194&lt;0.01,"EMPATE TÉCNICO","")),IF(AB5194&lt;I5194,"ESTOQUE INSUFICIENTE",IF(X5194="","",IF(X5194-V5194&lt;0.01,"EMPATE TÉCNICO","")))))</f>
        <v/>
      </c>
      <c r="AG5194" s="16" t="s">
        <v>564</v>
      </c>
      <c r="AH5194" s="16" t="s">
        <v>2106</v>
      </c>
    </row>
    <row r="5195" customFormat="false" ht="15" hidden="false" customHeight="false" outlineLevel="0" collapsed="false">
      <c r="A5195" s="16" t="s">
        <v>16050</v>
      </c>
      <c r="B5195" s="17" t="s">
        <v>16051</v>
      </c>
      <c r="C5195" s="16" t="s">
        <v>16052</v>
      </c>
      <c r="D5195" s="16" t="s">
        <v>563</v>
      </c>
      <c r="E5195" s="18" t="n">
        <v>1</v>
      </c>
      <c r="F5195" s="16" t="s">
        <v>42</v>
      </c>
      <c r="G5195" s="18" t="n">
        <v>0</v>
      </c>
      <c r="H5195" s="16" t="n">
        <v>0.8</v>
      </c>
      <c r="I5195" s="18" t="n">
        <v>3</v>
      </c>
      <c r="J5195" s="19" t="n">
        <v>13.93</v>
      </c>
      <c r="K5195" s="19" t="n">
        <v>13.93</v>
      </c>
      <c r="L5195" s="19" t="n">
        <v>13.93</v>
      </c>
      <c r="M5195" s="19" t="n">
        <f aca="false">IF(J5195&gt;0,J5195,K5195)*E5195</f>
        <v>13.93</v>
      </c>
      <c r="N5195" s="20"/>
      <c r="O5195" s="21" t="str">
        <f aca="false">IF(R5195="","",ROUND(R5195*(1-Premissas!$B$4),4))</f>
        <v/>
      </c>
      <c r="P5195" s="22"/>
      <c r="Q5195" s="22"/>
      <c r="R5195" s="23"/>
      <c r="S5195" s="24"/>
      <c r="T5195" s="24"/>
      <c r="U5195" s="25"/>
      <c r="V5195" s="19" t="str">
        <f aca="false">IF(COUNT(N5195:Q5195)=0,"",MIN(N5195:Q5195))</f>
        <v/>
      </c>
      <c r="W5195" s="16" t="str">
        <f aca="false">IF(V5195="","",INDEX($N$4:$Q$4,MATCH(V5195,N5195:Q5195,0)))</f>
        <v/>
      </c>
      <c r="X5195" s="19" t="str">
        <f aca="false">IF(COUNT(N5195:Q5195)&lt;2,"",SMALL(N5195:Q5195,2))</f>
        <v/>
      </c>
      <c r="Y5195" s="26" t="str">
        <f aca="false">IF(OR(V5195="",M5195=0),"",V5195/M5195-1)</f>
        <v/>
      </c>
      <c r="Z5195" s="26" t="str">
        <f aca="false">IF(OR(V5195="",L5195=""),"",V5195/(L5195*E5195)-1)</f>
        <v/>
      </c>
      <c r="AA5195" s="16" t="str">
        <f aca="false">IF(V5195="","SEM OFERTA",IF(OR(Y5195&gt;Premissas!$B$11,Y5195&lt;Premissas!$B$12),"VERIFICAR - UNIDADE/EMBALAGEM",IF(Y5195&gt;Premissas!$B$6,"NÃO COMPRAR - REAJUSTE &gt;5%","COMPRAR")))</f>
        <v>SEM OFERTA</v>
      </c>
      <c r="AB5195" s="18" t="str">
        <f aca="false">IF(W5195="DIMEC",S5195,IF(W5195="MEDCENTRO",U5195,""))</f>
        <v/>
      </c>
      <c r="AC5195" s="18" t="n">
        <f aca="false">IF(AA5195&lt;&gt;"COMPRAR",0,IF(AB5195="",I5195,MIN(I5195,AB5195)))</f>
        <v>0</v>
      </c>
      <c r="AD5195" s="19" t="n">
        <f aca="false">IF(AC5195&gt;0,AC5195*V5195,0)</f>
        <v>0</v>
      </c>
      <c r="AE5195" s="19" t="n">
        <f aca="false">IF(AC5195&gt;0,(M5195-V5195)*AC5195,0)</f>
        <v>0</v>
      </c>
      <c r="AF5195" s="16" t="str">
        <f aca="false">IF(AA5195&lt;&gt;"COMPRAR","",IF(AB5195="",IF(X5195="","",IF(X5195-V5195&lt;0.01,"EMPATE TÉCNICO","")),IF(AB5195&lt;I5195,"ESTOQUE INSUFICIENTE",IF(X5195="","",IF(X5195-V5195&lt;0.01,"EMPATE TÉCNICO","")))))</f>
        <v/>
      </c>
      <c r="AG5195" s="16" t="s">
        <v>564</v>
      </c>
      <c r="AH5195" s="16" t="s">
        <v>2106</v>
      </c>
    </row>
    <row r="5196" customFormat="false" ht="15" hidden="false" customHeight="false" outlineLevel="0" collapsed="false">
      <c r="A5196" s="16" t="s">
        <v>16053</v>
      </c>
      <c r="B5196" s="17" t="s">
        <v>16054</v>
      </c>
      <c r="C5196" s="16" t="s">
        <v>16055</v>
      </c>
      <c r="D5196" s="16" t="s">
        <v>13501</v>
      </c>
      <c r="E5196" s="18" t="n">
        <v>1</v>
      </c>
      <c r="F5196" s="16" t="s">
        <v>43</v>
      </c>
      <c r="G5196" s="18" t="n">
        <v>1</v>
      </c>
      <c r="H5196" s="16" t="n">
        <v>0.5</v>
      </c>
      <c r="I5196" s="18" t="n">
        <v>1</v>
      </c>
      <c r="J5196" s="19" t="n">
        <v>37.405</v>
      </c>
      <c r="K5196" s="19" t="n">
        <v>37.405</v>
      </c>
      <c r="L5196" s="19" t="n">
        <v>37.405</v>
      </c>
      <c r="M5196" s="19" t="n">
        <f aca="false">IF(J5196&gt;0,J5196,K5196)*E5196</f>
        <v>37.405</v>
      </c>
      <c r="N5196" s="20"/>
      <c r="O5196" s="21" t="str">
        <f aca="false">IF(R5196="","",ROUND(R5196*(1-Premissas!$B$4),4))</f>
        <v/>
      </c>
      <c r="P5196" s="22"/>
      <c r="Q5196" s="22"/>
      <c r="R5196" s="23"/>
      <c r="S5196" s="24"/>
      <c r="T5196" s="24"/>
      <c r="U5196" s="25"/>
      <c r="V5196" s="19" t="str">
        <f aca="false">IF(COUNT(N5196:Q5196)=0,"",MIN(N5196:Q5196))</f>
        <v/>
      </c>
      <c r="W5196" s="16" t="str">
        <f aca="false">IF(V5196="","",INDEX($N$4:$Q$4,MATCH(V5196,N5196:Q5196,0)))</f>
        <v/>
      </c>
      <c r="X5196" s="19" t="str">
        <f aca="false">IF(COUNT(N5196:Q5196)&lt;2,"",SMALL(N5196:Q5196,2))</f>
        <v/>
      </c>
      <c r="Y5196" s="26" t="str">
        <f aca="false">IF(OR(V5196="",M5196=0),"",V5196/M5196-1)</f>
        <v/>
      </c>
      <c r="Z5196" s="26" t="str">
        <f aca="false">IF(OR(V5196="",L5196=""),"",V5196/(L5196*E5196)-1)</f>
        <v/>
      </c>
      <c r="AA5196" s="16" t="str">
        <f aca="false">IF(V5196="","SEM OFERTA",IF(OR(Y5196&gt;Premissas!$B$11,Y5196&lt;Premissas!$B$12),"VERIFICAR - UNIDADE/EMBALAGEM",IF(Y5196&gt;Premissas!$B$6,"NÃO COMPRAR - REAJUSTE &gt;5%","COMPRAR")))</f>
        <v>SEM OFERTA</v>
      </c>
      <c r="AB5196" s="18" t="str">
        <f aca="false">IF(W5196="DIMEC",S5196,IF(W5196="MEDCENTRO",U5196,""))</f>
        <v/>
      </c>
      <c r="AC5196" s="18" t="n">
        <f aca="false">IF(AA5196&lt;&gt;"COMPRAR",0,IF(AB5196="",I5196,MIN(I5196,AB5196)))</f>
        <v>0</v>
      </c>
      <c r="AD5196" s="19" t="n">
        <f aca="false">IF(AC5196&gt;0,AC5196*V5196,0)</f>
        <v>0</v>
      </c>
      <c r="AE5196" s="19" t="n">
        <f aca="false">IF(AC5196&gt;0,(M5196-V5196)*AC5196,0)</f>
        <v>0</v>
      </c>
      <c r="AF5196" s="16" t="str">
        <f aca="false">IF(AA5196&lt;&gt;"COMPRAR","",IF(AB5196="",IF(X5196="","",IF(X5196-V5196&lt;0.01,"EMPATE TÉCNICO","")),IF(AB5196&lt;I5196,"ESTOQUE INSUFICIENTE",IF(X5196="","",IF(X5196-V5196&lt;0.01,"EMPATE TÉCNICO","")))))</f>
        <v/>
      </c>
      <c r="AG5196" s="16" t="s">
        <v>547</v>
      </c>
      <c r="AH5196" s="16" t="s">
        <v>2106</v>
      </c>
    </row>
    <row r="5197" customFormat="false" ht="15" hidden="false" customHeight="false" outlineLevel="0" collapsed="false">
      <c r="A5197" s="16" t="s">
        <v>16056</v>
      </c>
      <c r="B5197" s="17" t="s">
        <v>16057</v>
      </c>
      <c r="C5197" s="16" t="s">
        <v>16058</v>
      </c>
      <c r="D5197" s="16" t="s">
        <v>5113</v>
      </c>
      <c r="E5197" s="18" t="n">
        <v>1</v>
      </c>
      <c r="F5197" s="16" t="s">
        <v>43</v>
      </c>
      <c r="G5197" s="18" t="n">
        <v>0</v>
      </c>
      <c r="H5197" s="16" t="n">
        <v>0</v>
      </c>
      <c r="I5197" s="18" t="n">
        <v>1</v>
      </c>
      <c r="J5197" s="19" t="n">
        <v>64.6925</v>
      </c>
      <c r="K5197" s="19" t="n">
        <v>64.6925</v>
      </c>
      <c r="L5197" s="19" t="n">
        <v>64.6925</v>
      </c>
      <c r="M5197" s="19" t="n">
        <f aca="false">IF(J5197&gt;0,J5197,K5197)*E5197</f>
        <v>64.6925</v>
      </c>
      <c r="N5197" s="20"/>
      <c r="O5197" s="21" t="str">
        <f aca="false">IF(R5197="","",ROUND(R5197*(1-Premissas!$B$4),4))</f>
        <v/>
      </c>
      <c r="P5197" s="22"/>
      <c r="Q5197" s="22"/>
      <c r="R5197" s="23"/>
      <c r="S5197" s="24"/>
      <c r="T5197" s="24"/>
      <c r="U5197" s="25"/>
      <c r="V5197" s="19" t="str">
        <f aca="false">IF(COUNT(N5197:Q5197)=0,"",MIN(N5197:Q5197))</f>
        <v/>
      </c>
      <c r="W5197" s="16" t="str">
        <f aca="false">IF(V5197="","",INDEX($N$4:$Q$4,MATCH(V5197,N5197:Q5197,0)))</f>
        <v/>
      </c>
      <c r="X5197" s="19" t="str">
        <f aca="false">IF(COUNT(N5197:Q5197)&lt;2,"",SMALL(N5197:Q5197,2))</f>
        <v/>
      </c>
      <c r="Y5197" s="26" t="str">
        <f aca="false">IF(OR(V5197="",M5197=0),"",V5197/M5197-1)</f>
        <v/>
      </c>
      <c r="Z5197" s="26" t="str">
        <f aca="false">IF(OR(V5197="",L5197=""),"",V5197/(L5197*E5197)-1)</f>
        <v/>
      </c>
      <c r="AA5197" s="16" t="str">
        <f aca="false">IF(V5197="","SEM OFERTA",IF(OR(Y5197&gt;Premissas!$B$11,Y5197&lt;Premissas!$B$12),"VERIFICAR - UNIDADE/EMBALAGEM",IF(Y5197&gt;Premissas!$B$6,"NÃO COMPRAR - REAJUSTE &gt;5%","COMPRAR")))</f>
        <v>SEM OFERTA</v>
      </c>
      <c r="AB5197" s="18" t="str">
        <f aca="false">IF(W5197="DIMEC",S5197,IF(W5197="MEDCENTRO",U5197,""))</f>
        <v/>
      </c>
      <c r="AC5197" s="18" t="n">
        <f aca="false">IF(AA5197&lt;&gt;"COMPRAR",0,IF(AB5197="",I5197,MIN(I5197,AB5197)))</f>
        <v>0</v>
      </c>
      <c r="AD5197" s="19" t="n">
        <f aca="false">IF(AC5197&gt;0,AC5197*V5197,0)</f>
        <v>0</v>
      </c>
      <c r="AE5197" s="19" t="n">
        <f aca="false">IF(AC5197&gt;0,(M5197-V5197)*AC5197,0)</f>
        <v>0</v>
      </c>
      <c r="AF5197" s="16" t="str">
        <f aca="false">IF(AA5197&lt;&gt;"COMPRAR","",IF(AB5197="",IF(X5197="","",IF(X5197-V5197&lt;0.01,"EMPATE TÉCNICO","")),IF(AB5197&lt;I5197,"ESTOQUE INSUFICIENTE",IF(X5197="","",IF(X5197-V5197&lt;0.01,"EMPATE TÉCNICO","")))))</f>
        <v/>
      </c>
      <c r="AG5197" s="16" t="s">
        <v>2582</v>
      </c>
      <c r="AH5197" s="16" t="s">
        <v>2106</v>
      </c>
    </row>
    <row r="5198" customFormat="false" ht="15" hidden="false" customHeight="false" outlineLevel="0" collapsed="false">
      <c r="A5198" s="16" t="s">
        <v>16059</v>
      </c>
      <c r="B5198" s="17" t="s">
        <v>16060</v>
      </c>
      <c r="C5198" s="16" t="s">
        <v>16061</v>
      </c>
      <c r="D5198" s="16" t="s">
        <v>5113</v>
      </c>
      <c r="E5198" s="18" t="n">
        <v>1</v>
      </c>
      <c r="F5198" s="16" t="s">
        <v>43</v>
      </c>
      <c r="G5198" s="18" t="n">
        <v>0</v>
      </c>
      <c r="H5198" s="16" t="n">
        <v>0.9</v>
      </c>
      <c r="I5198" s="18" t="n">
        <v>3</v>
      </c>
      <c r="J5198" s="19" t="n">
        <v>8.3</v>
      </c>
      <c r="K5198" s="19" t="n">
        <v>8.3</v>
      </c>
      <c r="L5198" s="19" t="n">
        <v>8.3</v>
      </c>
      <c r="M5198" s="19" t="n">
        <f aca="false">IF(J5198&gt;0,J5198,K5198)*E5198</f>
        <v>8.3</v>
      </c>
      <c r="N5198" s="20"/>
      <c r="O5198" s="21" t="str">
        <f aca="false">IF(R5198="","",ROUND(R5198*(1-Premissas!$B$4),4))</f>
        <v/>
      </c>
      <c r="P5198" s="22"/>
      <c r="Q5198" s="22"/>
      <c r="R5198" s="23"/>
      <c r="S5198" s="24"/>
      <c r="T5198" s="24"/>
      <c r="U5198" s="25"/>
      <c r="V5198" s="19" t="str">
        <f aca="false">IF(COUNT(N5198:Q5198)=0,"",MIN(N5198:Q5198))</f>
        <v/>
      </c>
      <c r="W5198" s="16" t="str">
        <f aca="false">IF(V5198="","",INDEX($N$4:$Q$4,MATCH(V5198,N5198:Q5198,0)))</f>
        <v/>
      </c>
      <c r="X5198" s="19" t="str">
        <f aca="false">IF(COUNT(N5198:Q5198)&lt;2,"",SMALL(N5198:Q5198,2))</f>
        <v/>
      </c>
      <c r="Y5198" s="26" t="str">
        <f aca="false">IF(OR(V5198="",M5198=0),"",V5198/M5198-1)</f>
        <v/>
      </c>
      <c r="Z5198" s="26" t="str">
        <f aca="false">IF(OR(V5198="",L5198=""),"",V5198/(L5198*E5198)-1)</f>
        <v/>
      </c>
      <c r="AA5198" s="16" t="str">
        <f aca="false">IF(V5198="","SEM OFERTA",IF(OR(Y5198&gt;Premissas!$B$11,Y5198&lt;Premissas!$B$12),"VERIFICAR - UNIDADE/EMBALAGEM",IF(Y5198&gt;Premissas!$B$6,"NÃO COMPRAR - REAJUSTE &gt;5%","COMPRAR")))</f>
        <v>SEM OFERTA</v>
      </c>
      <c r="AB5198" s="18" t="str">
        <f aca="false">IF(W5198="DIMEC",S5198,IF(W5198="MEDCENTRO",U5198,""))</f>
        <v/>
      </c>
      <c r="AC5198" s="18" t="n">
        <f aca="false">IF(AA5198&lt;&gt;"COMPRAR",0,IF(AB5198="",I5198,MIN(I5198,AB5198)))</f>
        <v>0</v>
      </c>
      <c r="AD5198" s="19" t="n">
        <f aca="false">IF(AC5198&gt;0,AC5198*V5198,0)</f>
        <v>0</v>
      </c>
      <c r="AE5198" s="19" t="n">
        <f aca="false">IF(AC5198&gt;0,(M5198-V5198)*AC5198,0)</f>
        <v>0</v>
      </c>
      <c r="AF5198" s="16" t="str">
        <f aca="false">IF(AA5198&lt;&gt;"COMPRAR","",IF(AB5198="",IF(X5198="","",IF(X5198-V5198&lt;0.01,"EMPATE TÉCNICO","")),IF(AB5198&lt;I5198,"ESTOQUE INSUFICIENTE",IF(X5198="","",IF(X5198-V5198&lt;0.01,"EMPATE TÉCNICO","")))))</f>
        <v/>
      </c>
      <c r="AG5198" s="16" t="s">
        <v>2582</v>
      </c>
      <c r="AH5198" s="16" t="s">
        <v>2106</v>
      </c>
    </row>
    <row r="5199" customFormat="false" ht="15" hidden="false" customHeight="false" outlineLevel="0" collapsed="false">
      <c r="A5199" s="16" t="s">
        <v>16062</v>
      </c>
      <c r="B5199" s="17" t="s">
        <v>16063</v>
      </c>
      <c r="C5199" s="16" t="s">
        <v>16064</v>
      </c>
      <c r="D5199" s="16" t="s">
        <v>16065</v>
      </c>
      <c r="E5199" s="18" t="n">
        <v>1</v>
      </c>
      <c r="F5199" s="16" t="s">
        <v>42</v>
      </c>
      <c r="G5199" s="18" t="n">
        <v>1</v>
      </c>
      <c r="H5199" s="16" t="n">
        <v>1.9</v>
      </c>
      <c r="I5199" s="18" t="n">
        <v>4</v>
      </c>
      <c r="J5199" s="19" t="n">
        <v>9.53</v>
      </c>
      <c r="K5199" s="19" t="n">
        <v>9.53</v>
      </c>
      <c r="L5199" s="19" t="n">
        <v>9.53</v>
      </c>
      <c r="M5199" s="19" t="n">
        <f aca="false">IF(J5199&gt;0,J5199,K5199)*E5199</f>
        <v>9.53</v>
      </c>
      <c r="N5199" s="20"/>
      <c r="O5199" s="21" t="str">
        <f aca="false">IF(R5199="","",ROUND(R5199*(1-Premissas!$B$4),4))</f>
        <v/>
      </c>
      <c r="P5199" s="22"/>
      <c r="Q5199" s="22"/>
      <c r="R5199" s="23"/>
      <c r="S5199" s="24"/>
      <c r="T5199" s="24"/>
      <c r="U5199" s="25"/>
      <c r="V5199" s="19" t="str">
        <f aca="false">IF(COUNT(N5199:Q5199)=0,"",MIN(N5199:Q5199))</f>
        <v/>
      </c>
      <c r="W5199" s="16" t="str">
        <f aca="false">IF(V5199="","",INDEX($N$4:$Q$4,MATCH(V5199,N5199:Q5199,0)))</f>
        <v/>
      </c>
      <c r="X5199" s="19" t="str">
        <f aca="false">IF(COUNT(N5199:Q5199)&lt;2,"",SMALL(N5199:Q5199,2))</f>
        <v/>
      </c>
      <c r="Y5199" s="26" t="str">
        <f aca="false">IF(OR(V5199="",M5199=0),"",V5199/M5199-1)</f>
        <v/>
      </c>
      <c r="Z5199" s="26" t="str">
        <f aca="false">IF(OR(V5199="",L5199=""),"",V5199/(L5199*E5199)-1)</f>
        <v/>
      </c>
      <c r="AA5199" s="16" t="str">
        <f aca="false">IF(V5199="","SEM OFERTA",IF(OR(Y5199&gt;Premissas!$B$11,Y5199&lt;Premissas!$B$12),"VERIFICAR - UNIDADE/EMBALAGEM",IF(Y5199&gt;Premissas!$B$6,"NÃO COMPRAR - REAJUSTE &gt;5%","COMPRAR")))</f>
        <v>SEM OFERTA</v>
      </c>
      <c r="AB5199" s="18" t="str">
        <f aca="false">IF(W5199="DIMEC",S5199,IF(W5199="MEDCENTRO",U5199,""))</f>
        <v/>
      </c>
      <c r="AC5199" s="18" t="n">
        <f aca="false">IF(AA5199&lt;&gt;"COMPRAR",0,IF(AB5199="",I5199,MIN(I5199,AB5199)))</f>
        <v>0</v>
      </c>
      <c r="AD5199" s="19" t="n">
        <f aca="false">IF(AC5199&gt;0,AC5199*V5199,0)</f>
        <v>0</v>
      </c>
      <c r="AE5199" s="19" t="n">
        <f aca="false">IF(AC5199&gt;0,(M5199-V5199)*AC5199,0)</f>
        <v>0</v>
      </c>
      <c r="AF5199" s="16" t="str">
        <f aca="false">IF(AA5199&lt;&gt;"COMPRAR","",IF(AB5199="",IF(X5199="","",IF(X5199-V5199&lt;0.01,"EMPATE TÉCNICO","")),IF(AB5199&lt;I5199,"ESTOQUE INSUFICIENTE",IF(X5199="","",IF(X5199-V5199&lt;0.01,"EMPATE TÉCNICO","")))))</f>
        <v/>
      </c>
      <c r="AG5199" s="16" t="s">
        <v>490</v>
      </c>
      <c r="AH5199" s="16" t="s">
        <v>2106</v>
      </c>
    </row>
    <row r="5200" customFormat="false" ht="15" hidden="false" customHeight="false" outlineLevel="0" collapsed="false">
      <c r="A5200" s="16" t="s">
        <v>16066</v>
      </c>
      <c r="B5200" s="17" t="s">
        <v>16067</v>
      </c>
      <c r="C5200" s="16" t="s">
        <v>16068</v>
      </c>
      <c r="D5200" s="16" t="s">
        <v>417</v>
      </c>
      <c r="E5200" s="18" t="n">
        <v>1</v>
      </c>
      <c r="F5200" s="16" t="s">
        <v>42</v>
      </c>
      <c r="G5200" s="18" t="n">
        <v>4</v>
      </c>
      <c r="H5200" s="16" t="n">
        <v>3.2</v>
      </c>
      <c r="I5200" s="18" t="n">
        <v>5</v>
      </c>
      <c r="J5200" s="19" t="n">
        <v>6.18</v>
      </c>
      <c r="K5200" s="19" t="n">
        <v>6.18</v>
      </c>
      <c r="L5200" s="19" t="n">
        <v>6.18</v>
      </c>
      <c r="M5200" s="19" t="n">
        <f aca="false">IF(J5200&gt;0,J5200,K5200)*E5200</f>
        <v>6.18</v>
      </c>
      <c r="N5200" s="20"/>
      <c r="O5200" s="21" t="str">
        <f aca="false">IF(R5200="","",ROUND(R5200*(1-Premissas!$B$4),4))</f>
        <v/>
      </c>
      <c r="P5200" s="22"/>
      <c r="Q5200" s="22"/>
      <c r="R5200" s="23"/>
      <c r="S5200" s="24"/>
      <c r="T5200" s="24"/>
      <c r="U5200" s="25"/>
      <c r="V5200" s="19" t="str">
        <f aca="false">IF(COUNT(N5200:Q5200)=0,"",MIN(N5200:Q5200))</f>
        <v/>
      </c>
      <c r="W5200" s="16" t="str">
        <f aca="false">IF(V5200="","",INDEX($N$4:$Q$4,MATCH(V5200,N5200:Q5200,0)))</f>
        <v/>
      </c>
      <c r="X5200" s="19" t="str">
        <f aca="false">IF(COUNT(N5200:Q5200)&lt;2,"",SMALL(N5200:Q5200,2))</f>
        <v/>
      </c>
      <c r="Y5200" s="26" t="str">
        <f aca="false">IF(OR(V5200="",M5200=0),"",V5200/M5200-1)</f>
        <v/>
      </c>
      <c r="Z5200" s="26" t="str">
        <f aca="false">IF(OR(V5200="",L5200=""),"",V5200/(L5200*E5200)-1)</f>
        <v/>
      </c>
      <c r="AA5200" s="16" t="str">
        <f aca="false">IF(V5200="","SEM OFERTA",IF(OR(Y5200&gt;Premissas!$B$11,Y5200&lt;Premissas!$B$12),"VERIFICAR - UNIDADE/EMBALAGEM",IF(Y5200&gt;Premissas!$B$6,"NÃO COMPRAR - REAJUSTE &gt;5%","COMPRAR")))</f>
        <v>SEM OFERTA</v>
      </c>
      <c r="AB5200" s="18" t="str">
        <f aca="false">IF(W5200="DIMEC",S5200,IF(W5200="MEDCENTRO",U5200,""))</f>
        <v/>
      </c>
      <c r="AC5200" s="18" t="n">
        <f aca="false">IF(AA5200&lt;&gt;"COMPRAR",0,IF(AB5200="",I5200,MIN(I5200,AB5200)))</f>
        <v>0</v>
      </c>
      <c r="AD5200" s="19" t="n">
        <f aca="false">IF(AC5200&gt;0,AC5200*V5200,0)</f>
        <v>0</v>
      </c>
      <c r="AE5200" s="19" t="n">
        <f aca="false">IF(AC5200&gt;0,(M5200-V5200)*AC5200,0)</f>
        <v>0</v>
      </c>
      <c r="AF5200" s="16" t="str">
        <f aca="false">IF(AA5200&lt;&gt;"COMPRAR","",IF(AB5200="",IF(X5200="","",IF(X5200-V5200&lt;0.01,"EMPATE TÉCNICO","")),IF(AB5200&lt;I5200,"ESTOQUE INSUFICIENTE",IF(X5200="","",IF(X5200-V5200&lt;0.01,"EMPATE TÉCNICO","")))))</f>
        <v/>
      </c>
      <c r="AG5200" s="16" t="s">
        <v>418</v>
      </c>
      <c r="AH5200" s="16" t="s">
        <v>2106</v>
      </c>
    </row>
    <row r="5201" customFormat="false" ht="15" hidden="false" customHeight="false" outlineLevel="0" collapsed="false">
      <c r="A5201" s="16" t="s">
        <v>16069</v>
      </c>
      <c r="B5201" s="17" t="s">
        <v>16070</v>
      </c>
      <c r="C5201" s="16" t="s">
        <v>16071</v>
      </c>
      <c r="D5201" s="16" t="s">
        <v>2489</v>
      </c>
      <c r="E5201" s="18" t="n">
        <v>1</v>
      </c>
      <c r="F5201" s="16" t="s">
        <v>43</v>
      </c>
      <c r="G5201" s="18" t="n">
        <v>0</v>
      </c>
      <c r="H5201" s="16" t="n">
        <v>0.1</v>
      </c>
      <c r="I5201" s="18" t="n">
        <v>1</v>
      </c>
      <c r="J5201" s="19" t="n">
        <v>5.95</v>
      </c>
      <c r="K5201" s="19" t="n">
        <v>5.95</v>
      </c>
      <c r="L5201" s="19" t="n">
        <v>5.95</v>
      </c>
      <c r="M5201" s="19" t="n">
        <f aca="false">IF(J5201&gt;0,J5201,K5201)*E5201</f>
        <v>5.95</v>
      </c>
      <c r="N5201" s="20"/>
      <c r="O5201" s="21" t="str">
        <f aca="false">IF(R5201="","",ROUND(R5201*(1-Premissas!$B$4),4))</f>
        <v/>
      </c>
      <c r="P5201" s="22"/>
      <c r="Q5201" s="22"/>
      <c r="R5201" s="23"/>
      <c r="S5201" s="24"/>
      <c r="T5201" s="24"/>
      <c r="U5201" s="25"/>
      <c r="V5201" s="19" t="str">
        <f aca="false">IF(COUNT(N5201:Q5201)=0,"",MIN(N5201:Q5201))</f>
        <v/>
      </c>
      <c r="W5201" s="16" t="str">
        <f aca="false">IF(V5201="","",INDEX($N$4:$Q$4,MATCH(V5201,N5201:Q5201,0)))</f>
        <v/>
      </c>
      <c r="X5201" s="19" t="str">
        <f aca="false">IF(COUNT(N5201:Q5201)&lt;2,"",SMALL(N5201:Q5201,2))</f>
        <v/>
      </c>
      <c r="Y5201" s="26" t="str">
        <f aca="false">IF(OR(V5201="",M5201=0),"",V5201/M5201-1)</f>
        <v/>
      </c>
      <c r="Z5201" s="26" t="str">
        <f aca="false">IF(OR(V5201="",L5201=""),"",V5201/(L5201*E5201)-1)</f>
        <v/>
      </c>
      <c r="AA5201" s="16" t="str">
        <f aca="false">IF(V5201="","SEM OFERTA",IF(OR(Y5201&gt;Premissas!$B$11,Y5201&lt;Premissas!$B$12),"VERIFICAR - UNIDADE/EMBALAGEM",IF(Y5201&gt;Premissas!$B$6,"NÃO COMPRAR - REAJUSTE &gt;5%","COMPRAR")))</f>
        <v>SEM OFERTA</v>
      </c>
      <c r="AB5201" s="18" t="str">
        <f aca="false">IF(W5201="DIMEC",S5201,IF(W5201="MEDCENTRO",U5201,""))</f>
        <v/>
      </c>
      <c r="AC5201" s="18" t="n">
        <f aca="false">IF(AA5201&lt;&gt;"COMPRAR",0,IF(AB5201="",I5201,MIN(I5201,AB5201)))</f>
        <v>0</v>
      </c>
      <c r="AD5201" s="19" t="n">
        <f aca="false">IF(AC5201&gt;0,AC5201*V5201,0)</f>
        <v>0</v>
      </c>
      <c r="AE5201" s="19" t="n">
        <f aca="false">IF(AC5201&gt;0,(M5201-V5201)*AC5201,0)</f>
        <v>0</v>
      </c>
      <c r="AF5201" s="16" t="str">
        <f aca="false">IF(AA5201&lt;&gt;"COMPRAR","",IF(AB5201="",IF(X5201="","",IF(X5201-V5201&lt;0.01,"EMPATE TÉCNICO","")),IF(AB5201&lt;I5201,"ESTOQUE INSUFICIENTE",IF(X5201="","",IF(X5201-V5201&lt;0.01,"EMPATE TÉCNICO","")))))</f>
        <v/>
      </c>
      <c r="AG5201" s="16" t="s">
        <v>892</v>
      </c>
      <c r="AH5201" s="16" t="s">
        <v>2106</v>
      </c>
    </row>
    <row r="5202" customFormat="false" ht="15" hidden="false" customHeight="false" outlineLevel="0" collapsed="false">
      <c r="A5202" s="16" t="s">
        <v>16072</v>
      </c>
      <c r="B5202" s="17" t="s">
        <v>16073</v>
      </c>
      <c r="C5202" s="16" t="s">
        <v>16074</v>
      </c>
      <c r="D5202" s="16" t="s">
        <v>2193</v>
      </c>
      <c r="E5202" s="18" t="n">
        <v>1</v>
      </c>
      <c r="F5202" s="16" t="s">
        <v>43</v>
      </c>
      <c r="G5202" s="18" t="n">
        <v>0</v>
      </c>
      <c r="H5202" s="16" t="n">
        <v>0.1</v>
      </c>
      <c r="I5202" s="18" t="n">
        <v>1</v>
      </c>
      <c r="J5202" s="19" t="n">
        <v>20.46</v>
      </c>
      <c r="K5202" s="19" t="n">
        <v>20.46</v>
      </c>
      <c r="L5202" s="19" t="n">
        <v>20.46</v>
      </c>
      <c r="M5202" s="19" t="n">
        <f aca="false">IF(J5202&gt;0,J5202,K5202)*E5202</f>
        <v>20.46</v>
      </c>
      <c r="N5202" s="20"/>
      <c r="O5202" s="21" t="str">
        <f aca="false">IF(R5202="","",ROUND(R5202*(1-Premissas!$B$4),4))</f>
        <v/>
      </c>
      <c r="P5202" s="22"/>
      <c r="Q5202" s="22"/>
      <c r="R5202" s="23"/>
      <c r="S5202" s="24"/>
      <c r="T5202" s="24"/>
      <c r="U5202" s="25"/>
      <c r="V5202" s="19" t="str">
        <f aca="false">IF(COUNT(N5202:Q5202)=0,"",MIN(N5202:Q5202))</f>
        <v/>
      </c>
      <c r="W5202" s="16" t="str">
        <f aca="false">IF(V5202="","",INDEX($N$4:$Q$4,MATCH(V5202,N5202:Q5202,0)))</f>
        <v/>
      </c>
      <c r="X5202" s="19" t="str">
        <f aca="false">IF(COUNT(N5202:Q5202)&lt;2,"",SMALL(N5202:Q5202,2))</f>
        <v/>
      </c>
      <c r="Y5202" s="26" t="str">
        <f aca="false">IF(OR(V5202="",M5202=0),"",V5202/M5202-1)</f>
        <v/>
      </c>
      <c r="Z5202" s="26" t="str">
        <f aca="false">IF(OR(V5202="",L5202=""),"",V5202/(L5202*E5202)-1)</f>
        <v/>
      </c>
      <c r="AA5202" s="16" t="str">
        <f aca="false">IF(V5202="","SEM OFERTA",IF(OR(Y5202&gt;Premissas!$B$11,Y5202&lt;Premissas!$B$12),"VERIFICAR - UNIDADE/EMBALAGEM",IF(Y5202&gt;Premissas!$B$6,"NÃO COMPRAR - REAJUSTE &gt;5%","COMPRAR")))</f>
        <v>SEM OFERTA</v>
      </c>
      <c r="AB5202" s="18" t="str">
        <f aca="false">IF(W5202="DIMEC",S5202,IF(W5202="MEDCENTRO",U5202,""))</f>
        <v/>
      </c>
      <c r="AC5202" s="18" t="n">
        <f aca="false">IF(AA5202&lt;&gt;"COMPRAR",0,IF(AB5202="",I5202,MIN(I5202,AB5202)))</f>
        <v>0</v>
      </c>
      <c r="AD5202" s="19" t="n">
        <f aca="false">IF(AC5202&gt;0,AC5202*V5202,0)</f>
        <v>0</v>
      </c>
      <c r="AE5202" s="19" t="n">
        <f aca="false">IF(AC5202&gt;0,(M5202-V5202)*AC5202,0)</f>
        <v>0</v>
      </c>
      <c r="AF5202" s="16" t="str">
        <f aca="false">IF(AA5202&lt;&gt;"COMPRAR","",IF(AB5202="",IF(X5202="","",IF(X5202-V5202&lt;0.01,"EMPATE TÉCNICO","")),IF(AB5202&lt;I5202,"ESTOQUE INSUFICIENTE",IF(X5202="","",IF(X5202-V5202&lt;0.01,"EMPATE TÉCNICO","")))))</f>
        <v/>
      </c>
      <c r="AG5202" s="16" t="s">
        <v>520</v>
      </c>
      <c r="AH5202" s="16" t="s">
        <v>2106</v>
      </c>
    </row>
    <row r="5203" customFormat="false" ht="15" hidden="false" customHeight="false" outlineLevel="0" collapsed="false">
      <c r="A5203" s="16" t="s">
        <v>16075</v>
      </c>
      <c r="B5203" s="17" t="s">
        <v>16076</v>
      </c>
      <c r="C5203" s="16" t="s">
        <v>16077</v>
      </c>
      <c r="D5203" s="16" t="s">
        <v>559</v>
      </c>
      <c r="E5203" s="18" t="n">
        <v>1</v>
      </c>
      <c r="F5203" s="16" t="s">
        <v>42</v>
      </c>
      <c r="G5203" s="18" t="n">
        <v>0</v>
      </c>
      <c r="H5203" s="16" t="n">
        <v>1.9</v>
      </c>
      <c r="I5203" s="18" t="n">
        <v>5</v>
      </c>
      <c r="J5203" s="19" t="n">
        <v>7.84</v>
      </c>
      <c r="K5203" s="19" t="n">
        <v>7.84</v>
      </c>
      <c r="L5203" s="19" t="n">
        <v>7.84</v>
      </c>
      <c r="M5203" s="19" t="n">
        <f aca="false">IF(J5203&gt;0,J5203,K5203)*E5203</f>
        <v>7.84</v>
      </c>
      <c r="N5203" s="20"/>
      <c r="O5203" s="21" t="str">
        <f aca="false">IF(R5203="","",ROUND(R5203*(1-Premissas!$B$4),4))</f>
        <v/>
      </c>
      <c r="P5203" s="22"/>
      <c r="Q5203" s="22"/>
      <c r="R5203" s="23"/>
      <c r="S5203" s="24"/>
      <c r="T5203" s="24"/>
      <c r="U5203" s="25"/>
      <c r="V5203" s="19" t="str">
        <f aca="false">IF(COUNT(N5203:Q5203)=0,"",MIN(N5203:Q5203))</f>
        <v/>
      </c>
      <c r="W5203" s="16" t="str">
        <f aca="false">IF(V5203="","",INDEX($N$4:$Q$4,MATCH(V5203,N5203:Q5203,0)))</f>
        <v/>
      </c>
      <c r="X5203" s="19" t="str">
        <f aca="false">IF(COUNT(N5203:Q5203)&lt;2,"",SMALL(N5203:Q5203,2))</f>
        <v/>
      </c>
      <c r="Y5203" s="26" t="str">
        <f aca="false">IF(OR(V5203="",M5203=0),"",V5203/M5203-1)</f>
        <v/>
      </c>
      <c r="Z5203" s="26" t="str">
        <f aca="false">IF(OR(V5203="",L5203=""),"",V5203/(L5203*E5203)-1)</f>
        <v/>
      </c>
      <c r="AA5203" s="16" t="str">
        <f aca="false">IF(V5203="","SEM OFERTA",IF(OR(Y5203&gt;Premissas!$B$11,Y5203&lt;Premissas!$B$12),"VERIFICAR - UNIDADE/EMBALAGEM",IF(Y5203&gt;Premissas!$B$6,"NÃO COMPRAR - REAJUSTE &gt;5%","COMPRAR")))</f>
        <v>SEM OFERTA</v>
      </c>
      <c r="AB5203" s="18" t="str">
        <f aca="false">IF(W5203="DIMEC",S5203,IF(W5203="MEDCENTRO",U5203,""))</f>
        <v/>
      </c>
      <c r="AC5203" s="18" t="n">
        <f aca="false">IF(AA5203&lt;&gt;"COMPRAR",0,IF(AB5203="",I5203,MIN(I5203,AB5203)))</f>
        <v>0</v>
      </c>
      <c r="AD5203" s="19" t="n">
        <f aca="false">IF(AC5203&gt;0,AC5203*V5203,0)</f>
        <v>0</v>
      </c>
      <c r="AE5203" s="19" t="n">
        <f aca="false">IF(AC5203&gt;0,(M5203-V5203)*AC5203,0)</f>
        <v>0</v>
      </c>
      <c r="AF5203" s="16" t="str">
        <f aca="false">IF(AA5203&lt;&gt;"COMPRAR","",IF(AB5203="",IF(X5203="","",IF(X5203-V5203&lt;0.01,"EMPATE TÉCNICO","")),IF(AB5203&lt;I5203,"ESTOQUE INSUFICIENTE",IF(X5203="","",IF(X5203-V5203&lt;0.01,"EMPATE TÉCNICO","")))))</f>
        <v/>
      </c>
      <c r="AG5203" s="16" t="s">
        <v>304</v>
      </c>
      <c r="AH5203" s="16" t="s">
        <v>2106</v>
      </c>
    </row>
    <row r="5204" customFormat="false" ht="15" hidden="false" customHeight="false" outlineLevel="0" collapsed="false">
      <c r="A5204" s="16" t="s">
        <v>16078</v>
      </c>
      <c r="B5204" s="17" t="s">
        <v>16079</v>
      </c>
      <c r="C5204" s="16" t="s">
        <v>16080</v>
      </c>
      <c r="D5204" s="16" t="s">
        <v>417</v>
      </c>
      <c r="E5204" s="18" t="n">
        <v>1</v>
      </c>
      <c r="F5204" s="16" t="s">
        <v>41</v>
      </c>
      <c r="G5204" s="18" t="n">
        <v>9</v>
      </c>
      <c r="H5204" s="16" t="n">
        <v>10</v>
      </c>
      <c r="I5204" s="18" t="n">
        <v>17</v>
      </c>
      <c r="J5204" s="19" t="n">
        <v>5.988125</v>
      </c>
      <c r="K5204" s="19" t="n">
        <v>5.988125</v>
      </c>
      <c r="L5204" s="19" t="n">
        <v>5.9881</v>
      </c>
      <c r="M5204" s="19" t="n">
        <f aca="false">IF(J5204&gt;0,J5204,K5204)*E5204</f>
        <v>5.988125</v>
      </c>
      <c r="N5204" s="20"/>
      <c r="O5204" s="21" t="str">
        <f aca="false">IF(R5204="","",ROUND(R5204*(1-Premissas!$B$4),4))</f>
        <v/>
      </c>
      <c r="P5204" s="22"/>
      <c r="Q5204" s="22"/>
      <c r="R5204" s="23"/>
      <c r="S5204" s="24"/>
      <c r="T5204" s="24"/>
      <c r="U5204" s="25"/>
      <c r="V5204" s="19" t="str">
        <f aca="false">IF(COUNT(N5204:Q5204)=0,"",MIN(N5204:Q5204))</f>
        <v/>
      </c>
      <c r="W5204" s="16" t="str">
        <f aca="false">IF(V5204="","",INDEX($N$4:$Q$4,MATCH(V5204,N5204:Q5204,0)))</f>
        <v/>
      </c>
      <c r="X5204" s="19" t="str">
        <f aca="false">IF(COUNT(N5204:Q5204)&lt;2,"",SMALL(N5204:Q5204,2))</f>
        <v/>
      </c>
      <c r="Y5204" s="26" t="str">
        <f aca="false">IF(OR(V5204="",M5204=0),"",V5204/M5204-1)</f>
        <v/>
      </c>
      <c r="Z5204" s="26" t="str">
        <f aca="false">IF(OR(V5204="",L5204=""),"",V5204/(L5204*E5204)-1)</f>
        <v/>
      </c>
      <c r="AA5204" s="16" t="str">
        <f aca="false">IF(V5204="","SEM OFERTA",IF(OR(Y5204&gt;Premissas!$B$11,Y5204&lt;Premissas!$B$12),"VERIFICAR - UNIDADE/EMBALAGEM",IF(Y5204&gt;Premissas!$B$6,"NÃO COMPRAR - REAJUSTE &gt;5%","COMPRAR")))</f>
        <v>SEM OFERTA</v>
      </c>
      <c r="AB5204" s="18" t="str">
        <f aca="false">IF(W5204="DIMEC",S5204,IF(W5204="MEDCENTRO",U5204,""))</f>
        <v/>
      </c>
      <c r="AC5204" s="18" t="n">
        <f aca="false">IF(AA5204&lt;&gt;"COMPRAR",0,IF(AB5204="",I5204,MIN(I5204,AB5204)))</f>
        <v>0</v>
      </c>
      <c r="AD5204" s="19" t="n">
        <f aca="false">IF(AC5204&gt;0,AC5204*V5204,0)</f>
        <v>0</v>
      </c>
      <c r="AE5204" s="19" t="n">
        <f aca="false">IF(AC5204&gt;0,(M5204-V5204)*AC5204,0)</f>
        <v>0</v>
      </c>
      <c r="AF5204" s="16" t="str">
        <f aca="false">IF(AA5204&lt;&gt;"COMPRAR","",IF(AB5204="",IF(X5204="","",IF(X5204-V5204&lt;0.01,"EMPATE TÉCNICO","")),IF(AB5204&lt;I5204,"ESTOQUE INSUFICIENTE",IF(X5204="","",IF(X5204-V5204&lt;0.01,"EMPATE TÉCNICO","")))))</f>
        <v/>
      </c>
      <c r="AG5204" s="16" t="s">
        <v>418</v>
      </c>
      <c r="AH5204" s="16" t="s">
        <v>2106</v>
      </c>
    </row>
    <row r="5205" customFormat="false" ht="15" hidden="false" customHeight="false" outlineLevel="0" collapsed="false">
      <c r="A5205" s="16" t="s">
        <v>16081</v>
      </c>
      <c r="B5205" s="17" t="s">
        <v>16082</v>
      </c>
      <c r="C5205" s="16" t="s">
        <v>16083</v>
      </c>
      <c r="D5205" s="16" t="s">
        <v>536</v>
      </c>
      <c r="E5205" s="18" t="n">
        <v>1</v>
      </c>
      <c r="F5205" s="16" t="s">
        <v>43</v>
      </c>
      <c r="G5205" s="18" t="n">
        <v>0</v>
      </c>
      <c r="H5205" s="16" t="n">
        <v>0.2</v>
      </c>
      <c r="I5205" s="18" t="n">
        <v>1</v>
      </c>
      <c r="J5205" s="19" t="n">
        <v>26.9</v>
      </c>
      <c r="K5205" s="19" t="n">
        <v>26.9</v>
      </c>
      <c r="L5205" s="19" t="n">
        <v>26.9</v>
      </c>
      <c r="M5205" s="19" t="n">
        <f aca="false">IF(J5205&gt;0,J5205,K5205)*E5205</f>
        <v>26.9</v>
      </c>
      <c r="N5205" s="20"/>
      <c r="O5205" s="21" t="str">
        <f aca="false">IF(R5205="","",ROUND(R5205*(1-Premissas!$B$4),4))</f>
        <v/>
      </c>
      <c r="P5205" s="22"/>
      <c r="Q5205" s="22"/>
      <c r="R5205" s="23"/>
      <c r="S5205" s="24"/>
      <c r="T5205" s="24"/>
      <c r="U5205" s="25"/>
      <c r="V5205" s="19" t="str">
        <f aca="false">IF(COUNT(N5205:Q5205)=0,"",MIN(N5205:Q5205))</f>
        <v/>
      </c>
      <c r="W5205" s="16" t="str">
        <f aca="false">IF(V5205="","",INDEX($N$4:$Q$4,MATCH(V5205,N5205:Q5205,0)))</f>
        <v/>
      </c>
      <c r="X5205" s="19" t="str">
        <f aca="false">IF(COUNT(N5205:Q5205)&lt;2,"",SMALL(N5205:Q5205,2))</f>
        <v/>
      </c>
      <c r="Y5205" s="26" t="str">
        <f aca="false">IF(OR(V5205="",M5205=0),"",V5205/M5205-1)</f>
        <v/>
      </c>
      <c r="Z5205" s="26" t="str">
        <f aca="false">IF(OR(V5205="",L5205=""),"",V5205/(L5205*E5205)-1)</f>
        <v/>
      </c>
      <c r="AA5205" s="16" t="str">
        <f aca="false">IF(V5205="","SEM OFERTA",IF(OR(Y5205&gt;Premissas!$B$11,Y5205&lt;Premissas!$B$12),"VERIFICAR - UNIDADE/EMBALAGEM",IF(Y5205&gt;Premissas!$B$6,"NÃO COMPRAR - REAJUSTE &gt;5%","COMPRAR")))</f>
        <v>SEM OFERTA</v>
      </c>
      <c r="AB5205" s="18" t="str">
        <f aca="false">IF(W5205="DIMEC",S5205,IF(W5205="MEDCENTRO",U5205,""))</f>
        <v/>
      </c>
      <c r="AC5205" s="18" t="n">
        <f aca="false">IF(AA5205&lt;&gt;"COMPRAR",0,IF(AB5205="",I5205,MIN(I5205,AB5205)))</f>
        <v>0</v>
      </c>
      <c r="AD5205" s="19" t="n">
        <f aca="false">IF(AC5205&gt;0,AC5205*V5205,0)</f>
        <v>0</v>
      </c>
      <c r="AE5205" s="19" t="n">
        <f aca="false">IF(AC5205&gt;0,(M5205-V5205)*AC5205,0)</f>
        <v>0</v>
      </c>
      <c r="AF5205" s="16" t="str">
        <f aca="false">IF(AA5205&lt;&gt;"COMPRAR","",IF(AB5205="",IF(X5205="","",IF(X5205-V5205&lt;0.01,"EMPATE TÉCNICO","")),IF(AB5205&lt;I5205,"ESTOQUE INSUFICIENTE",IF(X5205="","",IF(X5205-V5205&lt;0.01,"EMPATE TÉCNICO","")))))</f>
        <v/>
      </c>
      <c r="AG5205" s="16" t="s">
        <v>139</v>
      </c>
      <c r="AH5205" s="16" t="s">
        <v>2106</v>
      </c>
    </row>
    <row r="5206" customFormat="false" ht="15" hidden="false" customHeight="false" outlineLevel="0" collapsed="false">
      <c r="A5206" s="16" t="s">
        <v>16084</v>
      </c>
      <c r="B5206" s="17" t="s">
        <v>16085</v>
      </c>
      <c r="C5206" s="16" t="s">
        <v>16086</v>
      </c>
      <c r="D5206" s="16" t="s">
        <v>2193</v>
      </c>
      <c r="E5206" s="18" t="n">
        <v>1</v>
      </c>
      <c r="F5206" s="16" t="s">
        <v>42</v>
      </c>
      <c r="G5206" s="18" t="n">
        <v>0</v>
      </c>
      <c r="H5206" s="16" t="n">
        <v>3.5</v>
      </c>
      <c r="I5206" s="18" t="n">
        <v>10</v>
      </c>
      <c r="J5206" s="19" t="n">
        <v>8.28</v>
      </c>
      <c r="K5206" s="19" t="n">
        <v>8.28</v>
      </c>
      <c r="L5206" s="19" t="n">
        <v>8.28</v>
      </c>
      <c r="M5206" s="19" t="n">
        <f aca="false">IF(J5206&gt;0,J5206,K5206)*E5206</f>
        <v>8.28</v>
      </c>
      <c r="N5206" s="20"/>
      <c r="O5206" s="21" t="str">
        <f aca="false">IF(R5206="","",ROUND(R5206*(1-Premissas!$B$4),4))</f>
        <v/>
      </c>
      <c r="P5206" s="22"/>
      <c r="Q5206" s="22"/>
      <c r="R5206" s="23"/>
      <c r="S5206" s="24"/>
      <c r="T5206" s="24"/>
      <c r="U5206" s="25"/>
      <c r="V5206" s="19" t="str">
        <f aca="false">IF(COUNT(N5206:Q5206)=0,"",MIN(N5206:Q5206))</f>
        <v/>
      </c>
      <c r="W5206" s="16" t="str">
        <f aca="false">IF(V5206="","",INDEX($N$4:$Q$4,MATCH(V5206,N5206:Q5206,0)))</f>
        <v/>
      </c>
      <c r="X5206" s="19" t="str">
        <f aca="false">IF(COUNT(N5206:Q5206)&lt;2,"",SMALL(N5206:Q5206,2))</f>
        <v/>
      </c>
      <c r="Y5206" s="26" t="str">
        <f aca="false">IF(OR(V5206="",M5206=0),"",V5206/M5206-1)</f>
        <v/>
      </c>
      <c r="Z5206" s="26" t="str">
        <f aca="false">IF(OR(V5206="",L5206=""),"",V5206/(L5206*E5206)-1)</f>
        <v/>
      </c>
      <c r="AA5206" s="16" t="str">
        <f aca="false">IF(V5206="","SEM OFERTA",IF(OR(Y5206&gt;Premissas!$B$11,Y5206&lt;Premissas!$B$12),"VERIFICAR - UNIDADE/EMBALAGEM",IF(Y5206&gt;Premissas!$B$6,"NÃO COMPRAR - REAJUSTE &gt;5%","COMPRAR")))</f>
        <v>SEM OFERTA</v>
      </c>
      <c r="AB5206" s="18" t="str">
        <f aca="false">IF(W5206="DIMEC",S5206,IF(W5206="MEDCENTRO",U5206,""))</f>
        <v/>
      </c>
      <c r="AC5206" s="18" t="n">
        <f aca="false">IF(AA5206&lt;&gt;"COMPRAR",0,IF(AB5206="",I5206,MIN(I5206,AB5206)))</f>
        <v>0</v>
      </c>
      <c r="AD5206" s="19" t="n">
        <f aca="false">IF(AC5206&gt;0,AC5206*V5206,0)</f>
        <v>0</v>
      </c>
      <c r="AE5206" s="19" t="n">
        <f aca="false">IF(AC5206&gt;0,(M5206-V5206)*AC5206,0)</f>
        <v>0</v>
      </c>
      <c r="AF5206" s="16" t="str">
        <f aca="false">IF(AA5206&lt;&gt;"COMPRAR","",IF(AB5206="",IF(X5206="","",IF(X5206-V5206&lt;0.01,"EMPATE TÉCNICO","")),IF(AB5206&lt;I5206,"ESTOQUE INSUFICIENTE",IF(X5206="","",IF(X5206-V5206&lt;0.01,"EMPATE TÉCNICO","")))))</f>
        <v/>
      </c>
      <c r="AG5206" s="16" t="s">
        <v>520</v>
      </c>
      <c r="AH5206" s="16" t="s">
        <v>2106</v>
      </c>
    </row>
    <row r="5207" customFormat="false" ht="15" hidden="false" customHeight="false" outlineLevel="0" collapsed="false">
      <c r="A5207" s="16" t="s">
        <v>16087</v>
      </c>
      <c r="B5207" s="17" t="s">
        <v>16088</v>
      </c>
      <c r="C5207" s="16" t="s">
        <v>16089</v>
      </c>
      <c r="D5207" s="16" t="s">
        <v>2053</v>
      </c>
      <c r="E5207" s="18" t="n">
        <v>1</v>
      </c>
      <c r="F5207" s="16" t="s">
        <v>43</v>
      </c>
      <c r="G5207" s="18" t="n">
        <v>0</v>
      </c>
      <c r="H5207" s="16" t="n">
        <v>0.1</v>
      </c>
      <c r="I5207" s="18" t="n">
        <v>1</v>
      </c>
      <c r="J5207" s="19" t="n">
        <v>9.96</v>
      </c>
      <c r="K5207" s="19" t="n">
        <v>9.96</v>
      </c>
      <c r="L5207" s="19" t="n">
        <v>9.96</v>
      </c>
      <c r="M5207" s="19" t="n">
        <f aca="false">IF(J5207&gt;0,J5207,K5207)*E5207</f>
        <v>9.96</v>
      </c>
      <c r="N5207" s="20"/>
      <c r="O5207" s="21" t="str">
        <f aca="false">IF(R5207="","",ROUND(R5207*(1-Premissas!$B$4),4))</f>
        <v/>
      </c>
      <c r="P5207" s="22"/>
      <c r="Q5207" s="22"/>
      <c r="R5207" s="23"/>
      <c r="S5207" s="24"/>
      <c r="T5207" s="24"/>
      <c r="U5207" s="25"/>
      <c r="V5207" s="19" t="str">
        <f aca="false">IF(COUNT(N5207:Q5207)=0,"",MIN(N5207:Q5207))</f>
        <v/>
      </c>
      <c r="W5207" s="16" t="str">
        <f aca="false">IF(V5207="","",INDEX($N$4:$Q$4,MATCH(V5207,N5207:Q5207,0)))</f>
        <v/>
      </c>
      <c r="X5207" s="19" t="str">
        <f aca="false">IF(COUNT(N5207:Q5207)&lt;2,"",SMALL(N5207:Q5207,2))</f>
        <v/>
      </c>
      <c r="Y5207" s="26" t="str">
        <f aca="false">IF(OR(V5207="",M5207=0),"",V5207/M5207-1)</f>
        <v/>
      </c>
      <c r="Z5207" s="26" t="str">
        <f aca="false">IF(OR(V5207="",L5207=""),"",V5207/(L5207*E5207)-1)</f>
        <v/>
      </c>
      <c r="AA5207" s="16" t="str">
        <f aca="false">IF(V5207="","SEM OFERTA",IF(OR(Y5207&gt;Premissas!$B$11,Y5207&lt;Premissas!$B$12),"VERIFICAR - UNIDADE/EMBALAGEM",IF(Y5207&gt;Premissas!$B$6,"NÃO COMPRAR - REAJUSTE &gt;5%","COMPRAR")))</f>
        <v>SEM OFERTA</v>
      </c>
      <c r="AB5207" s="18" t="str">
        <f aca="false">IF(W5207="DIMEC",S5207,IF(W5207="MEDCENTRO",U5207,""))</f>
        <v/>
      </c>
      <c r="AC5207" s="18" t="n">
        <f aca="false">IF(AA5207&lt;&gt;"COMPRAR",0,IF(AB5207="",I5207,MIN(I5207,AB5207)))</f>
        <v>0</v>
      </c>
      <c r="AD5207" s="19" t="n">
        <f aca="false">IF(AC5207&gt;0,AC5207*V5207,0)</f>
        <v>0</v>
      </c>
      <c r="AE5207" s="19" t="n">
        <f aca="false">IF(AC5207&gt;0,(M5207-V5207)*AC5207,0)</f>
        <v>0</v>
      </c>
      <c r="AF5207" s="16" t="str">
        <f aca="false">IF(AA5207&lt;&gt;"COMPRAR","",IF(AB5207="",IF(X5207="","",IF(X5207-V5207&lt;0.01,"EMPATE TÉCNICO","")),IF(AB5207&lt;I5207,"ESTOQUE INSUFICIENTE",IF(X5207="","",IF(X5207-V5207&lt;0.01,"EMPATE TÉCNICO","")))))</f>
        <v/>
      </c>
      <c r="AG5207" s="16" t="s">
        <v>490</v>
      </c>
      <c r="AH5207" s="16" t="s">
        <v>2106</v>
      </c>
    </row>
    <row r="5208" customFormat="false" ht="15" hidden="false" customHeight="false" outlineLevel="0" collapsed="false">
      <c r="A5208" s="16" t="s">
        <v>16090</v>
      </c>
      <c r="B5208" s="17" t="s">
        <v>16091</v>
      </c>
      <c r="C5208" s="16" t="s">
        <v>16092</v>
      </c>
      <c r="D5208" s="16" t="s">
        <v>1089</v>
      </c>
      <c r="E5208" s="18" t="n">
        <v>1</v>
      </c>
      <c r="F5208" s="16" t="s">
        <v>42</v>
      </c>
      <c r="G5208" s="18" t="n">
        <v>0</v>
      </c>
      <c r="H5208" s="16" t="n">
        <v>0.2</v>
      </c>
      <c r="I5208" s="18" t="n">
        <v>1</v>
      </c>
      <c r="J5208" s="19" t="n">
        <v>56.02</v>
      </c>
      <c r="K5208" s="19" t="n">
        <v>56.02</v>
      </c>
      <c r="L5208" s="19" t="n">
        <v>56.02</v>
      </c>
      <c r="M5208" s="19" t="n">
        <f aca="false">IF(J5208&gt;0,J5208,K5208)*E5208</f>
        <v>56.02</v>
      </c>
      <c r="N5208" s="20"/>
      <c r="O5208" s="21" t="str">
        <f aca="false">IF(R5208="","",ROUND(R5208*(1-Premissas!$B$4),4))</f>
        <v/>
      </c>
      <c r="P5208" s="22"/>
      <c r="Q5208" s="22"/>
      <c r="R5208" s="23"/>
      <c r="S5208" s="24"/>
      <c r="T5208" s="24"/>
      <c r="U5208" s="25"/>
      <c r="V5208" s="19" t="str">
        <f aca="false">IF(COUNT(N5208:Q5208)=0,"",MIN(N5208:Q5208))</f>
        <v/>
      </c>
      <c r="W5208" s="16" t="str">
        <f aca="false">IF(V5208="","",INDEX($N$4:$Q$4,MATCH(V5208,N5208:Q5208,0)))</f>
        <v/>
      </c>
      <c r="X5208" s="19" t="str">
        <f aca="false">IF(COUNT(N5208:Q5208)&lt;2,"",SMALL(N5208:Q5208,2))</f>
        <v/>
      </c>
      <c r="Y5208" s="26" t="str">
        <f aca="false">IF(OR(V5208="",M5208=0),"",V5208/M5208-1)</f>
        <v/>
      </c>
      <c r="Z5208" s="26" t="str">
        <f aca="false">IF(OR(V5208="",L5208=""),"",V5208/(L5208*E5208)-1)</f>
        <v/>
      </c>
      <c r="AA5208" s="16" t="str">
        <f aca="false">IF(V5208="","SEM OFERTA",IF(OR(Y5208&gt;Premissas!$B$11,Y5208&lt;Premissas!$B$12),"VERIFICAR - UNIDADE/EMBALAGEM",IF(Y5208&gt;Premissas!$B$6,"NÃO COMPRAR - REAJUSTE &gt;5%","COMPRAR")))</f>
        <v>SEM OFERTA</v>
      </c>
      <c r="AB5208" s="18" t="str">
        <f aca="false">IF(W5208="DIMEC",S5208,IF(W5208="MEDCENTRO",U5208,""))</f>
        <v/>
      </c>
      <c r="AC5208" s="18" t="n">
        <f aca="false">IF(AA5208&lt;&gt;"COMPRAR",0,IF(AB5208="",I5208,MIN(I5208,AB5208)))</f>
        <v>0</v>
      </c>
      <c r="AD5208" s="19" t="n">
        <f aca="false">IF(AC5208&gt;0,AC5208*V5208,0)</f>
        <v>0</v>
      </c>
      <c r="AE5208" s="19" t="n">
        <f aca="false">IF(AC5208&gt;0,(M5208-V5208)*AC5208,0)</f>
        <v>0</v>
      </c>
      <c r="AF5208" s="16" t="str">
        <f aca="false">IF(AA5208&lt;&gt;"COMPRAR","",IF(AB5208="",IF(X5208="","",IF(X5208-V5208&lt;0.01,"EMPATE TÉCNICO","")),IF(AB5208&lt;I5208,"ESTOQUE INSUFICIENTE",IF(X5208="","",IF(X5208-V5208&lt;0.01,"EMPATE TÉCNICO","")))))</f>
        <v/>
      </c>
      <c r="AG5208" s="16" t="s">
        <v>482</v>
      </c>
      <c r="AH5208" s="16" t="s">
        <v>2106</v>
      </c>
    </row>
    <row r="5209" customFormat="false" ht="15" hidden="false" customHeight="false" outlineLevel="0" collapsed="false">
      <c r="A5209" s="16" t="s">
        <v>16093</v>
      </c>
      <c r="B5209" s="17" t="s">
        <v>16094</v>
      </c>
      <c r="C5209" s="16" t="s">
        <v>16095</v>
      </c>
      <c r="D5209" s="16" t="s">
        <v>1089</v>
      </c>
      <c r="E5209" s="18" t="n">
        <v>1</v>
      </c>
      <c r="F5209" s="16" t="s">
        <v>41</v>
      </c>
      <c r="G5209" s="18" t="n">
        <v>5</v>
      </c>
      <c r="H5209" s="16" t="n">
        <v>3.2</v>
      </c>
      <c r="I5209" s="18" t="n">
        <v>4</v>
      </c>
      <c r="J5209" s="19" t="n">
        <v>26.05</v>
      </c>
      <c r="K5209" s="19" t="n">
        <v>26.05</v>
      </c>
      <c r="L5209" s="19" t="n">
        <v>26.05</v>
      </c>
      <c r="M5209" s="19" t="n">
        <f aca="false">IF(J5209&gt;0,J5209,K5209)*E5209</f>
        <v>26.05</v>
      </c>
      <c r="N5209" s="20"/>
      <c r="O5209" s="21" t="str">
        <f aca="false">IF(R5209="","",ROUND(R5209*(1-Premissas!$B$4),4))</f>
        <v/>
      </c>
      <c r="P5209" s="22"/>
      <c r="Q5209" s="22"/>
      <c r="R5209" s="23"/>
      <c r="S5209" s="24"/>
      <c r="T5209" s="24"/>
      <c r="U5209" s="25"/>
      <c r="V5209" s="19" t="str">
        <f aca="false">IF(COUNT(N5209:Q5209)=0,"",MIN(N5209:Q5209))</f>
        <v/>
      </c>
      <c r="W5209" s="16" t="str">
        <f aca="false">IF(V5209="","",INDEX($N$4:$Q$4,MATCH(V5209,N5209:Q5209,0)))</f>
        <v/>
      </c>
      <c r="X5209" s="19" t="str">
        <f aca="false">IF(COUNT(N5209:Q5209)&lt;2,"",SMALL(N5209:Q5209,2))</f>
        <v/>
      </c>
      <c r="Y5209" s="26" t="str">
        <f aca="false">IF(OR(V5209="",M5209=0),"",V5209/M5209-1)</f>
        <v/>
      </c>
      <c r="Z5209" s="26" t="str">
        <f aca="false">IF(OR(V5209="",L5209=""),"",V5209/(L5209*E5209)-1)</f>
        <v/>
      </c>
      <c r="AA5209" s="16" t="str">
        <f aca="false">IF(V5209="","SEM OFERTA",IF(OR(Y5209&gt;Premissas!$B$11,Y5209&lt;Premissas!$B$12),"VERIFICAR - UNIDADE/EMBALAGEM",IF(Y5209&gt;Premissas!$B$6,"NÃO COMPRAR - REAJUSTE &gt;5%","COMPRAR")))</f>
        <v>SEM OFERTA</v>
      </c>
      <c r="AB5209" s="18" t="str">
        <f aca="false">IF(W5209="DIMEC",S5209,IF(W5209="MEDCENTRO",U5209,""))</f>
        <v/>
      </c>
      <c r="AC5209" s="18" t="n">
        <f aca="false">IF(AA5209&lt;&gt;"COMPRAR",0,IF(AB5209="",I5209,MIN(I5209,AB5209)))</f>
        <v>0</v>
      </c>
      <c r="AD5209" s="19" t="n">
        <f aca="false">IF(AC5209&gt;0,AC5209*V5209,0)</f>
        <v>0</v>
      </c>
      <c r="AE5209" s="19" t="n">
        <f aca="false">IF(AC5209&gt;0,(M5209-V5209)*AC5209,0)</f>
        <v>0</v>
      </c>
      <c r="AF5209" s="16" t="str">
        <f aca="false">IF(AA5209&lt;&gt;"COMPRAR","",IF(AB5209="",IF(X5209="","",IF(X5209-V5209&lt;0.01,"EMPATE TÉCNICO","")),IF(AB5209&lt;I5209,"ESTOQUE INSUFICIENTE",IF(X5209="","",IF(X5209-V5209&lt;0.01,"EMPATE TÉCNICO","")))))</f>
        <v/>
      </c>
      <c r="AG5209" s="16" t="s">
        <v>2415</v>
      </c>
      <c r="AH5209" s="16" t="s">
        <v>2106</v>
      </c>
    </row>
    <row r="5210" customFormat="false" ht="15" hidden="false" customHeight="false" outlineLevel="0" collapsed="false">
      <c r="A5210" s="16" t="s">
        <v>16096</v>
      </c>
      <c r="B5210" s="17" t="s">
        <v>16097</v>
      </c>
      <c r="C5210" s="16" t="s">
        <v>16098</v>
      </c>
      <c r="D5210" s="16" t="s">
        <v>1089</v>
      </c>
      <c r="E5210" s="18" t="n">
        <v>1</v>
      </c>
      <c r="F5210" s="16" t="s">
        <v>42</v>
      </c>
      <c r="G5210" s="18" t="n">
        <v>1</v>
      </c>
      <c r="H5210" s="16" t="n">
        <v>0.3</v>
      </c>
      <c r="I5210" s="18" t="n">
        <v>1</v>
      </c>
      <c r="J5210" s="19" t="n">
        <v>20.68</v>
      </c>
      <c r="K5210" s="19" t="n">
        <v>20.68</v>
      </c>
      <c r="L5210" s="19" t="n">
        <v>20.68</v>
      </c>
      <c r="M5210" s="19" t="n">
        <f aca="false">IF(J5210&gt;0,J5210,K5210)*E5210</f>
        <v>20.68</v>
      </c>
      <c r="N5210" s="20"/>
      <c r="O5210" s="21" t="str">
        <f aca="false">IF(R5210="","",ROUND(R5210*(1-Premissas!$B$4),4))</f>
        <v/>
      </c>
      <c r="P5210" s="22"/>
      <c r="Q5210" s="22"/>
      <c r="R5210" s="23"/>
      <c r="S5210" s="24"/>
      <c r="T5210" s="24"/>
      <c r="U5210" s="25"/>
      <c r="V5210" s="19" t="str">
        <f aca="false">IF(COUNT(N5210:Q5210)=0,"",MIN(N5210:Q5210))</f>
        <v/>
      </c>
      <c r="W5210" s="16" t="str">
        <f aca="false">IF(V5210="","",INDEX($N$4:$Q$4,MATCH(V5210,N5210:Q5210,0)))</f>
        <v/>
      </c>
      <c r="X5210" s="19" t="str">
        <f aca="false">IF(COUNT(N5210:Q5210)&lt;2,"",SMALL(N5210:Q5210,2))</f>
        <v/>
      </c>
      <c r="Y5210" s="26" t="str">
        <f aca="false">IF(OR(V5210="",M5210=0),"",V5210/M5210-1)</f>
        <v/>
      </c>
      <c r="Z5210" s="26" t="str">
        <f aca="false">IF(OR(V5210="",L5210=""),"",V5210/(L5210*E5210)-1)</f>
        <v/>
      </c>
      <c r="AA5210" s="16" t="str">
        <f aca="false">IF(V5210="","SEM OFERTA",IF(OR(Y5210&gt;Premissas!$B$11,Y5210&lt;Premissas!$B$12),"VERIFICAR - UNIDADE/EMBALAGEM",IF(Y5210&gt;Premissas!$B$6,"NÃO COMPRAR - REAJUSTE &gt;5%","COMPRAR")))</f>
        <v>SEM OFERTA</v>
      </c>
      <c r="AB5210" s="18" t="str">
        <f aca="false">IF(W5210="DIMEC",S5210,IF(W5210="MEDCENTRO",U5210,""))</f>
        <v/>
      </c>
      <c r="AC5210" s="18" t="n">
        <f aca="false">IF(AA5210&lt;&gt;"COMPRAR",0,IF(AB5210="",I5210,MIN(I5210,AB5210)))</f>
        <v>0</v>
      </c>
      <c r="AD5210" s="19" t="n">
        <f aca="false">IF(AC5210&gt;0,AC5210*V5210,0)</f>
        <v>0</v>
      </c>
      <c r="AE5210" s="19" t="n">
        <f aca="false">IF(AC5210&gt;0,(M5210-V5210)*AC5210,0)</f>
        <v>0</v>
      </c>
      <c r="AF5210" s="16" t="str">
        <f aca="false">IF(AA5210&lt;&gt;"COMPRAR","",IF(AB5210="",IF(X5210="","",IF(X5210-V5210&lt;0.01,"EMPATE TÉCNICO","")),IF(AB5210&lt;I5210,"ESTOQUE INSUFICIENTE",IF(X5210="","",IF(X5210-V5210&lt;0.01,"EMPATE TÉCNICO","")))))</f>
        <v/>
      </c>
      <c r="AG5210" s="16" t="s">
        <v>490</v>
      </c>
      <c r="AH5210" s="16" t="s">
        <v>2106</v>
      </c>
    </row>
    <row r="5211" customFormat="false" ht="15" hidden="false" customHeight="false" outlineLevel="0" collapsed="false">
      <c r="A5211" s="16" t="s">
        <v>16099</v>
      </c>
      <c r="B5211" s="17" t="s">
        <v>16100</v>
      </c>
      <c r="C5211" s="16" t="s">
        <v>16101</v>
      </c>
      <c r="D5211" s="16" t="s">
        <v>536</v>
      </c>
      <c r="E5211" s="18" t="n">
        <v>1</v>
      </c>
      <c r="F5211" s="16" t="s">
        <v>43</v>
      </c>
      <c r="G5211" s="18" t="n">
        <v>0</v>
      </c>
      <c r="H5211" s="16" t="n">
        <v>0.9</v>
      </c>
      <c r="I5211" s="18" t="n">
        <v>3</v>
      </c>
      <c r="J5211" s="19" t="n">
        <v>9.74</v>
      </c>
      <c r="K5211" s="19" t="n">
        <v>9.74</v>
      </c>
      <c r="L5211" s="19" t="n">
        <v>9.74</v>
      </c>
      <c r="M5211" s="19" t="n">
        <f aca="false">IF(J5211&gt;0,J5211,K5211)*E5211</f>
        <v>9.74</v>
      </c>
      <c r="N5211" s="20"/>
      <c r="O5211" s="21" t="str">
        <f aca="false">IF(R5211="","",ROUND(R5211*(1-Premissas!$B$4),4))</f>
        <v/>
      </c>
      <c r="P5211" s="22"/>
      <c r="Q5211" s="22"/>
      <c r="R5211" s="23"/>
      <c r="S5211" s="24"/>
      <c r="T5211" s="24"/>
      <c r="U5211" s="25"/>
      <c r="V5211" s="19" t="str">
        <f aca="false">IF(COUNT(N5211:Q5211)=0,"",MIN(N5211:Q5211))</f>
        <v/>
      </c>
      <c r="W5211" s="16" t="str">
        <f aca="false">IF(V5211="","",INDEX($N$4:$Q$4,MATCH(V5211,N5211:Q5211,0)))</f>
        <v/>
      </c>
      <c r="X5211" s="19" t="str">
        <f aca="false">IF(COUNT(N5211:Q5211)&lt;2,"",SMALL(N5211:Q5211,2))</f>
        <v/>
      </c>
      <c r="Y5211" s="26" t="str">
        <f aca="false">IF(OR(V5211="",M5211=0),"",V5211/M5211-1)</f>
        <v/>
      </c>
      <c r="Z5211" s="26" t="str">
        <f aca="false">IF(OR(V5211="",L5211=""),"",V5211/(L5211*E5211)-1)</f>
        <v/>
      </c>
      <c r="AA5211" s="16" t="str">
        <f aca="false">IF(V5211="","SEM OFERTA",IF(OR(Y5211&gt;Premissas!$B$11,Y5211&lt;Premissas!$B$12),"VERIFICAR - UNIDADE/EMBALAGEM",IF(Y5211&gt;Premissas!$B$6,"NÃO COMPRAR - REAJUSTE &gt;5%","COMPRAR")))</f>
        <v>SEM OFERTA</v>
      </c>
      <c r="AB5211" s="18" t="str">
        <f aca="false">IF(W5211="DIMEC",S5211,IF(W5211="MEDCENTRO",U5211,""))</f>
        <v/>
      </c>
      <c r="AC5211" s="18" t="n">
        <f aca="false">IF(AA5211&lt;&gt;"COMPRAR",0,IF(AB5211="",I5211,MIN(I5211,AB5211)))</f>
        <v>0</v>
      </c>
      <c r="AD5211" s="19" t="n">
        <f aca="false">IF(AC5211&gt;0,AC5211*V5211,0)</f>
        <v>0</v>
      </c>
      <c r="AE5211" s="19" t="n">
        <f aca="false">IF(AC5211&gt;0,(M5211-V5211)*AC5211,0)</f>
        <v>0</v>
      </c>
      <c r="AF5211" s="16" t="str">
        <f aca="false">IF(AA5211&lt;&gt;"COMPRAR","",IF(AB5211="",IF(X5211="","",IF(X5211-V5211&lt;0.01,"EMPATE TÉCNICO","")),IF(AB5211&lt;I5211,"ESTOQUE INSUFICIENTE",IF(X5211="","",IF(X5211-V5211&lt;0.01,"EMPATE TÉCNICO","")))))</f>
        <v/>
      </c>
      <c r="AG5211" s="16" t="s">
        <v>139</v>
      </c>
      <c r="AH5211" s="16" t="s">
        <v>2106</v>
      </c>
    </row>
    <row r="5212" customFormat="false" ht="15" hidden="false" customHeight="false" outlineLevel="0" collapsed="false">
      <c r="A5212" s="16" t="s">
        <v>16102</v>
      </c>
      <c r="B5212" s="17" t="s">
        <v>16103</v>
      </c>
      <c r="C5212" s="16" t="s">
        <v>16104</v>
      </c>
      <c r="D5212" s="16" t="s">
        <v>536</v>
      </c>
      <c r="E5212" s="18" t="n">
        <v>1</v>
      </c>
      <c r="F5212" s="16" t="s">
        <v>43</v>
      </c>
      <c r="G5212" s="18" t="n">
        <v>0</v>
      </c>
      <c r="H5212" s="16" t="n">
        <v>0.5</v>
      </c>
      <c r="I5212" s="18" t="n">
        <v>2</v>
      </c>
      <c r="J5212" s="19" t="n">
        <v>9.55</v>
      </c>
      <c r="K5212" s="19" t="n">
        <v>9.55</v>
      </c>
      <c r="L5212" s="19" t="n">
        <v>9.55</v>
      </c>
      <c r="M5212" s="19" t="n">
        <f aca="false">IF(J5212&gt;0,J5212,K5212)*E5212</f>
        <v>9.55</v>
      </c>
      <c r="N5212" s="20"/>
      <c r="O5212" s="21" t="str">
        <f aca="false">IF(R5212="","",ROUND(R5212*(1-Premissas!$B$4),4))</f>
        <v/>
      </c>
      <c r="P5212" s="22"/>
      <c r="Q5212" s="22"/>
      <c r="R5212" s="23"/>
      <c r="S5212" s="24"/>
      <c r="T5212" s="24"/>
      <c r="U5212" s="25"/>
      <c r="V5212" s="19" t="str">
        <f aca="false">IF(COUNT(N5212:Q5212)=0,"",MIN(N5212:Q5212))</f>
        <v/>
      </c>
      <c r="W5212" s="16" t="str">
        <f aca="false">IF(V5212="","",INDEX($N$4:$Q$4,MATCH(V5212,N5212:Q5212,0)))</f>
        <v/>
      </c>
      <c r="X5212" s="19" t="str">
        <f aca="false">IF(COUNT(N5212:Q5212)&lt;2,"",SMALL(N5212:Q5212,2))</f>
        <v/>
      </c>
      <c r="Y5212" s="26" t="str">
        <f aca="false">IF(OR(V5212="",M5212=0),"",V5212/M5212-1)</f>
        <v/>
      </c>
      <c r="Z5212" s="26" t="str">
        <f aca="false">IF(OR(V5212="",L5212=""),"",V5212/(L5212*E5212)-1)</f>
        <v/>
      </c>
      <c r="AA5212" s="16" t="str">
        <f aca="false">IF(V5212="","SEM OFERTA",IF(OR(Y5212&gt;Premissas!$B$11,Y5212&lt;Premissas!$B$12),"VERIFICAR - UNIDADE/EMBALAGEM",IF(Y5212&gt;Premissas!$B$6,"NÃO COMPRAR - REAJUSTE &gt;5%","COMPRAR")))</f>
        <v>SEM OFERTA</v>
      </c>
      <c r="AB5212" s="18" t="str">
        <f aca="false">IF(W5212="DIMEC",S5212,IF(W5212="MEDCENTRO",U5212,""))</f>
        <v/>
      </c>
      <c r="AC5212" s="18" t="n">
        <f aca="false">IF(AA5212&lt;&gt;"COMPRAR",0,IF(AB5212="",I5212,MIN(I5212,AB5212)))</f>
        <v>0</v>
      </c>
      <c r="AD5212" s="19" t="n">
        <f aca="false">IF(AC5212&gt;0,AC5212*V5212,0)</f>
        <v>0</v>
      </c>
      <c r="AE5212" s="19" t="n">
        <f aca="false">IF(AC5212&gt;0,(M5212-V5212)*AC5212,0)</f>
        <v>0</v>
      </c>
      <c r="AF5212" s="16" t="str">
        <f aca="false">IF(AA5212&lt;&gt;"COMPRAR","",IF(AB5212="",IF(X5212="","",IF(X5212-V5212&lt;0.01,"EMPATE TÉCNICO","")),IF(AB5212&lt;I5212,"ESTOQUE INSUFICIENTE",IF(X5212="","",IF(X5212-V5212&lt;0.01,"EMPATE TÉCNICO","")))))</f>
        <v/>
      </c>
      <c r="AG5212" s="16" t="s">
        <v>139</v>
      </c>
      <c r="AH5212" s="16" t="s">
        <v>2106</v>
      </c>
    </row>
    <row r="5213" customFormat="false" ht="15" hidden="false" customHeight="false" outlineLevel="0" collapsed="false">
      <c r="A5213" s="16" t="s">
        <v>16105</v>
      </c>
      <c r="B5213" s="17" t="s">
        <v>16106</v>
      </c>
      <c r="C5213" s="16" t="s">
        <v>16107</v>
      </c>
      <c r="D5213" s="16" t="s">
        <v>536</v>
      </c>
      <c r="E5213" s="18" t="n">
        <v>1</v>
      </c>
      <c r="F5213" s="16" t="s">
        <v>42</v>
      </c>
      <c r="G5213" s="18" t="n">
        <v>0</v>
      </c>
      <c r="H5213" s="16" t="n">
        <v>3.9</v>
      </c>
      <c r="I5213" s="18" t="n">
        <v>10</v>
      </c>
      <c r="J5213" s="19" t="n">
        <v>7.02</v>
      </c>
      <c r="K5213" s="19" t="n">
        <v>7.02</v>
      </c>
      <c r="L5213" s="19" t="n">
        <v>7.02</v>
      </c>
      <c r="M5213" s="19" t="n">
        <f aca="false">IF(J5213&gt;0,J5213,K5213)*E5213</f>
        <v>7.02</v>
      </c>
      <c r="N5213" s="20"/>
      <c r="O5213" s="21" t="str">
        <f aca="false">IF(R5213="","",ROUND(R5213*(1-Premissas!$B$4),4))</f>
        <v/>
      </c>
      <c r="P5213" s="22"/>
      <c r="Q5213" s="22"/>
      <c r="R5213" s="23"/>
      <c r="S5213" s="24"/>
      <c r="T5213" s="24"/>
      <c r="U5213" s="25"/>
      <c r="V5213" s="19" t="str">
        <f aca="false">IF(COUNT(N5213:Q5213)=0,"",MIN(N5213:Q5213))</f>
        <v/>
      </c>
      <c r="W5213" s="16" t="str">
        <f aca="false">IF(V5213="","",INDEX($N$4:$Q$4,MATCH(V5213,N5213:Q5213,0)))</f>
        <v/>
      </c>
      <c r="X5213" s="19" t="str">
        <f aca="false">IF(COUNT(N5213:Q5213)&lt;2,"",SMALL(N5213:Q5213,2))</f>
        <v/>
      </c>
      <c r="Y5213" s="26" t="str">
        <f aca="false">IF(OR(V5213="",M5213=0),"",V5213/M5213-1)</f>
        <v/>
      </c>
      <c r="Z5213" s="26" t="str">
        <f aca="false">IF(OR(V5213="",L5213=""),"",V5213/(L5213*E5213)-1)</f>
        <v/>
      </c>
      <c r="AA5213" s="16" t="str">
        <f aca="false">IF(V5213="","SEM OFERTA",IF(OR(Y5213&gt;Premissas!$B$11,Y5213&lt;Premissas!$B$12),"VERIFICAR - UNIDADE/EMBALAGEM",IF(Y5213&gt;Premissas!$B$6,"NÃO COMPRAR - REAJUSTE &gt;5%","COMPRAR")))</f>
        <v>SEM OFERTA</v>
      </c>
      <c r="AB5213" s="18" t="str">
        <f aca="false">IF(W5213="DIMEC",S5213,IF(W5213="MEDCENTRO",U5213,""))</f>
        <v/>
      </c>
      <c r="AC5213" s="18" t="n">
        <f aca="false">IF(AA5213&lt;&gt;"COMPRAR",0,IF(AB5213="",I5213,MIN(I5213,AB5213)))</f>
        <v>0</v>
      </c>
      <c r="AD5213" s="19" t="n">
        <f aca="false">IF(AC5213&gt;0,AC5213*V5213,0)</f>
        <v>0</v>
      </c>
      <c r="AE5213" s="19" t="n">
        <f aca="false">IF(AC5213&gt;0,(M5213-V5213)*AC5213,0)</f>
        <v>0</v>
      </c>
      <c r="AF5213" s="16" t="str">
        <f aca="false">IF(AA5213&lt;&gt;"COMPRAR","",IF(AB5213="",IF(X5213="","",IF(X5213-V5213&lt;0.01,"EMPATE TÉCNICO","")),IF(AB5213&lt;I5213,"ESTOQUE INSUFICIENTE",IF(X5213="","",IF(X5213-V5213&lt;0.01,"EMPATE TÉCNICO","")))))</f>
        <v/>
      </c>
      <c r="AG5213" s="16" t="s">
        <v>139</v>
      </c>
      <c r="AH5213" s="16" t="s">
        <v>2106</v>
      </c>
    </row>
    <row r="5214" customFormat="false" ht="15" hidden="false" customHeight="false" outlineLevel="0" collapsed="false">
      <c r="A5214" s="16" t="s">
        <v>16108</v>
      </c>
      <c r="B5214" s="17" t="s">
        <v>16109</v>
      </c>
      <c r="C5214" s="16" t="s">
        <v>16110</v>
      </c>
      <c r="D5214" s="16" t="s">
        <v>417</v>
      </c>
      <c r="E5214" s="18" t="n">
        <v>1</v>
      </c>
      <c r="F5214" s="16" t="s">
        <v>43</v>
      </c>
      <c r="G5214" s="18" t="n">
        <v>2</v>
      </c>
      <c r="H5214" s="16" t="n">
        <v>0.9</v>
      </c>
      <c r="I5214" s="18" t="n">
        <v>1</v>
      </c>
      <c r="J5214" s="19" t="n">
        <v>9.69666666666667</v>
      </c>
      <c r="K5214" s="19" t="n">
        <v>9.69666666666667</v>
      </c>
      <c r="L5214" s="19" t="n">
        <v>9.6967</v>
      </c>
      <c r="M5214" s="19" t="n">
        <f aca="false">IF(J5214&gt;0,J5214,K5214)*E5214</f>
        <v>9.69666666666667</v>
      </c>
      <c r="N5214" s="20"/>
      <c r="O5214" s="21" t="str">
        <f aca="false">IF(R5214="","",ROUND(R5214*(1-Premissas!$B$4),4))</f>
        <v/>
      </c>
      <c r="P5214" s="22"/>
      <c r="Q5214" s="22"/>
      <c r="R5214" s="23"/>
      <c r="S5214" s="24"/>
      <c r="T5214" s="24"/>
      <c r="U5214" s="25"/>
      <c r="V5214" s="19" t="str">
        <f aca="false">IF(COUNT(N5214:Q5214)=0,"",MIN(N5214:Q5214))</f>
        <v/>
      </c>
      <c r="W5214" s="16" t="str">
        <f aca="false">IF(V5214="","",INDEX($N$4:$Q$4,MATCH(V5214,N5214:Q5214,0)))</f>
        <v/>
      </c>
      <c r="X5214" s="19" t="str">
        <f aca="false">IF(COUNT(N5214:Q5214)&lt;2,"",SMALL(N5214:Q5214,2))</f>
        <v/>
      </c>
      <c r="Y5214" s="26" t="str">
        <f aca="false">IF(OR(V5214="",M5214=0),"",V5214/M5214-1)</f>
        <v/>
      </c>
      <c r="Z5214" s="26" t="str">
        <f aca="false">IF(OR(V5214="",L5214=""),"",V5214/(L5214*E5214)-1)</f>
        <v/>
      </c>
      <c r="AA5214" s="16" t="str">
        <f aca="false">IF(V5214="","SEM OFERTA",IF(OR(Y5214&gt;Premissas!$B$11,Y5214&lt;Premissas!$B$12),"VERIFICAR - UNIDADE/EMBALAGEM",IF(Y5214&gt;Premissas!$B$6,"NÃO COMPRAR - REAJUSTE &gt;5%","COMPRAR")))</f>
        <v>SEM OFERTA</v>
      </c>
      <c r="AB5214" s="18" t="str">
        <f aca="false">IF(W5214="DIMEC",S5214,IF(W5214="MEDCENTRO",U5214,""))</f>
        <v/>
      </c>
      <c r="AC5214" s="18" t="n">
        <f aca="false">IF(AA5214&lt;&gt;"COMPRAR",0,IF(AB5214="",I5214,MIN(I5214,AB5214)))</f>
        <v>0</v>
      </c>
      <c r="AD5214" s="19" t="n">
        <f aca="false">IF(AC5214&gt;0,AC5214*V5214,0)</f>
        <v>0</v>
      </c>
      <c r="AE5214" s="19" t="n">
        <f aca="false">IF(AC5214&gt;0,(M5214-V5214)*AC5214,0)</f>
        <v>0</v>
      </c>
      <c r="AF5214" s="16" t="str">
        <f aca="false">IF(AA5214&lt;&gt;"COMPRAR","",IF(AB5214="",IF(X5214="","",IF(X5214-V5214&lt;0.01,"EMPATE TÉCNICO","")),IF(AB5214&lt;I5214,"ESTOQUE INSUFICIENTE",IF(X5214="","",IF(X5214-V5214&lt;0.01,"EMPATE TÉCNICO","")))))</f>
        <v/>
      </c>
      <c r="AG5214" s="16" t="s">
        <v>418</v>
      </c>
      <c r="AH5214" s="16" t="s">
        <v>2106</v>
      </c>
    </row>
    <row r="5215" customFormat="false" ht="15" hidden="false" customHeight="false" outlineLevel="0" collapsed="false">
      <c r="A5215" s="16" t="s">
        <v>16111</v>
      </c>
      <c r="B5215" s="17" t="s">
        <v>16112</v>
      </c>
      <c r="C5215" s="16" t="s">
        <v>16113</v>
      </c>
      <c r="D5215" s="16" t="s">
        <v>417</v>
      </c>
      <c r="E5215" s="18" t="n">
        <v>1</v>
      </c>
      <c r="F5215" s="16" t="s">
        <v>42</v>
      </c>
      <c r="G5215" s="18" t="n">
        <v>2</v>
      </c>
      <c r="H5215" s="16" t="n">
        <v>2</v>
      </c>
      <c r="I5215" s="18" t="n">
        <v>4</v>
      </c>
      <c r="J5215" s="19" t="n">
        <v>12.53</v>
      </c>
      <c r="K5215" s="19" t="n">
        <v>12.53</v>
      </c>
      <c r="L5215" s="19" t="n">
        <v>12.525</v>
      </c>
      <c r="M5215" s="19" t="n">
        <f aca="false">IF(J5215&gt;0,J5215,K5215)*E5215</f>
        <v>12.53</v>
      </c>
      <c r="N5215" s="20"/>
      <c r="O5215" s="21" t="str">
        <f aca="false">IF(R5215="","",ROUND(R5215*(1-Premissas!$B$4),4))</f>
        <v/>
      </c>
      <c r="P5215" s="22"/>
      <c r="Q5215" s="22"/>
      <c r="R5215" s="23"/>
      <c r="S5215" s="24"/>
      <c r="T5215" s="24"/>
      <c r="U5215" s="25"/>
      <c r="V5215" s="19" t="str">
        <f aca="false">IF(COUNT(N5215:Q5215)=0,"",MIN(N5215:Q5215))</f>
        <v/>
      </c>
      <c r="W5215" s="16" t="str">
        <f aca="false">IF(V5215="","",INDEX($N$4:$Q$4,MATCH(V5215,N5215:Q5215,0)))</f>
        <v/>
      </c>
      <c r="X5215" s="19" t="str">
        <f aca="false">IF(COUNT(N5215:Q5215)&lt;2,"",SMALL(N5215:Q5215,2))</f>
        <v/>
      </c>
      <c r="Y5215" s="26" t="str">
        <f aca="false">IF(OR(V5215="",M5215=0),"",V5215/M5215-1)</f>
        <v/>
      </c>
      <c r="Z5215" s="26" t="str">
        <f aca="false">IF(OR(V5215="",L5215=""),"",V5215/(L5215*E5215)-1)</f>
        <v/>
      </c>
      <c r="AA5215" s="16" t="str">
        <f aca="false">IF(V5215="","SEM OFERTA",IF(OR(Y5215&gt;Premissas!$B$11,Y5215&lt;Premissas!$B$12),"VERIFICAR - UNIDADE/EMBALAGEM",IF(Y5215&gt;Premissas!$B$6,"NÃO COMPRAR - REAJUSTE &gt;5%","COMPRAR")))</f>
        <v>SEM OFERTA</v>
      </c>
      <c r="AB5215" s="18" t="str">
        <f aca="false">IF(W5215="DIMEC",S5215,IF(W5215="MEDCENTRO",U5215,""))</f>
        <v/>
      </c>
      <c r="AC5215" s="18" t="n">
        <f aca="false">IF(AA5215&lt;&gt;"COMPRAR",0,IF(AB5215="",I5215,MIN(I5215,AB5215)))</f>
        <v>0</v>
      </c>
      <c r="AD5215" s="19" t="n">
        <f aca="false">IF(AC5215&gt;0,AC5215*V5215,0)</f>
        <v>0</v>
      </c>
      <c r="AE5215" s="19" t="n">
        <f aca="false">IF(AC5215&gt;0,(M5215-V5215)*AC5215,0)</f>
        <v>0</v>
      </c>
      <c r="AF5215" s="16" t="str">
        <f aca="false">IF(AA5215&lt;&gt;"COMPRAR","",IF(AB5215="",IF(X5215="","",IF(X5215-V5215&lt;0.01,"EMPATE TÉCNICO","")),IF(AB5215&lt;I5215,"ESTOQUE INSUFICIENTE",IF(X5215="","",IF(X5215-V5215&lt;0.01,"EMPATE TÉCNICO","")))))</f>
        <v/>
      </c>
      <c r="AG5215" s="16" t="s">
        <v>418</v>
      </c>
      <c r="AH5215" s="16" t="s">
        <v>2106</v>
      </c>
    </row>
    <row r="5216" customFormat="false" ht="15" hidden="false" customHeight="false" outlineLevel="0" collapsed="false">
      <c r="A5216" s="16" t="s">
        <v>16114</v>
      </c>
      <c r="B5216" s="17" t="s">
        <v>16115</v>
      </c>
      <c r="C5216" s="16" t="s">
        <v>16116</v>
      </c>
      <c r="D5216" s="16" t="s">
        <v>417</v>
      </c>
      <c r="E5216" s="18" t="n">
        <v>1</v>
      </c>
      <c r="F5216" s="16" t="s">
        <v>41</v>
      </c>
      <c r="G5216" s="18" t="n">
        <v>2</v>
      </c>
      <c r="H5216" s="16" t="n">
        <v>0.9</v>
      </c>
      <c r="I5216" s="18" t="n">
        <v>1</v>
      </c>
      <c r="J5216" s="19" t="n">
        <v>29.0233333333333</v>
      </c>
      <c r="K5216" s="19" t="n">
        <v>29.0233333333333</v>
      </c>
      <c r="L5216" s="19" t="n">
        <v>29.0233</v>
      </c>
      <c r="M5216" s="19" t="n">
        <f aca="false">IF(J5216&gt;0,J5216,K5216)*E5216</f>
        <v>29.0233333333333</v>
      </c>
      <c r="N5216" s="20"/>
      <c r="O5216" s="21" t="str">
        <f aca="false">IF(R5216="","",ROUND(R5216*(1-Premissas!$B$4),4))</f>
        <v/>
      </c>
      <c r="P5216" s="22"/>
      <c r="Q5216" s="22"/>
      <c r="R5216" s="23"/>
      <c r="S5216" s="24"/>
      <c r="T5216" s="24"/>
      <c r="U5216" s="25"/>
      <c r="V5216" s="19" t="str">
        <f aca="false">IF(COUNT(N5216:Q5216)=0,"",MIN(N5216:Q5216))</f>
        <v/>
      </c>
      <c r="W5216" s="16" t="str">
        <f aca="false">IF(V5216="","",INDEX($N$4:$Q$4,MATCH(V5216,N5216:Q5216,0)))</f>
        <v/>
      </c>
      <c r="X5216" s="19" t="str">
        <f aca="false">IF(COUNT(N5216:Q5216)&lt;2,"",SMALL(N5216:Q5216,2))</f>
        <v/>
      </c>
      <c r="Y5216" s="26" t="str">
        <f aca="false">IF(OR(V5216="",M5216=0),"",V5216/M5216-1)</f>
        <v/>
      </c>
      <c r="Z5216" s="26" t="str">
        <f aca="false">IF(OR(V5216="",L5216=""),"",V5216/(L5216*E5216)-1)</f>
        <v/>
      </c>
      <c r="AA5216" s="16" t="str">
        <f aca="false">IF(V5216="","SEM OFERTA",IF(OR(Y5216&gt;Premissas!$B$11,Y5216&lt;Premissas!$B$12),"VERIFICAR - UNIDADE/EMBALAGEM",IF(Y5216&gt;Premissas!$B$6,"NÃO COMPRAR - REAJUSTE &gt;5%","COMPRAR")))</f>
        <v>SEM OFERTA</v>
      </c>
      <c r="AB5216" s="18" t="str">
        <f aca="false">IF(W5216="DIMEC",S5216,IF(W5216="MEDCENTRO",U5216,""))</f>
        <v/>
      </c>
      <c r="AC5216" s="18" t="n">
        <f aca="false">IF(AA5216&lt;&gt;"COMPRAR",0,IF(AB5216="",I5216,MIN(I5216,AB5216)))</f>
        <v>0</v>
      </c>
      <c r="AD5216" s="19" t="n">
        <f aca="false">IF(AC5216&gt;0,AC5216*V5216,0)</f>
        <v>0</v>
      </c>
      <c r="AE5216" s="19" t="n">
        <f aca="false">IF(AC5216&gt;0,(M5216-V5216)*AC5216,0)</f>
        <v>0</v>
      </c>
      <c r="AF5216" s="16" t="str">
        <f aca="false">IF(AA5216&lt;&gt;"COMPRAR","",IF(AB5216="",IF(X5216="","",IF(X5216-V5216&lt;0.01,"EMPATE TÉCNICO","")),IF(AB5216&lt;I5216,"ESTOQUE INSUFICIENTE",IF(X5216="","",IF(X5216-V5216&lt;0.01,"EMPATE TÉCNICO","")))))</f>
        <v/>
      </c>
      <c r="AG5216" s="16" t="s">
        <v>418</v>
      </c>
      <c r="AH5216" s="16" t="s">
        <v>2106</v>
      </c>
    </row>
    <row r="5217" customFormat="false" ht="15" hidden="false" customHeight="false" outlineLevel="0" collapsed="false">
      <c r="A5217" s="16" t="s">
        <v>16117</v>
      </c>
      <c r="B5217" s="17" t="s">
        <v>16118</v>
      </c>
      <c r="C5217" s="16" t="s">
        <v>16119</v>
      </c>
      <c r="D5217" s="16" t="s">
        <v>2049</v>
      </c>
      <c r="E5217" s="18" t="n">
        <v>1</v>
      </c>
      <c r="F5217" s="16" t="s">
        <v>41</v>
      </c>
      <c r="G5217" s="18" t="n">
        <v>9</v>
      </c>
      <c r="H5217" s="16" t="n">
        <v>6.3</v>
      </c>
      <c r="I5217" s="18" t="n">
        <v>8</v>
      </c>
      <c r="J5217" s="19" t="n">
        <v>6.01</v>
      </c>
      <c r="K5217" s="19" t="n">
        <v>6.01</v>
      </c>
      <c r="L5217" s="19" t="n">
        <v>6.01</v>
      </c>
      <c r="M5217" s="19" t="n">
        <f aca="false">IF(J5217&gt;0,J5217,K5217)*E5217</f>
        <v>6.01</v>
      </c>
      <c r="N5217" s="20"/>
      <c r="O5217" s="21" t="str">
        <f aca="false">IF(R5217="","",ROUND(R5217*(1-Premissas!$B$4),4))</f>
        <v/>
      </c>
      <c r="P5217" s="22"/>
      <c r="Q5217" s="22"/>
      <c r="R5217" s="23"/>
      <c r="S5217" s="24"/>
      <c r="T5217" s="24"/>
      <c r="U5217" s="25"/>
      <c r="V5217" s="19" t="str">
        <f aca="false">IF(COUNT(N5217:Q5217)=0,"",MIN(N5217:Q5217))</f>
        <v/>
      </c>
      <c r="W5217" s="16" t="str">
        <f aca="false">IF(V5217="","",INDEX($N$4:$Q$4,MATCH(V5217,N5217:Q5217,0)))</f>
        <v/>
      </c>
      <c r="X5217" s="19" t="str">
        <f aca="false">IF(COUNT(N5217:Q5217)&lt;2,"",SMALL(N5217:Q5217,2))</f>
        <v/>
      </c>
      <c r="Y5217" s="26" t="str">
        <f aca="false">IF(OR(V5217="",M5217=0),"",V5217/M5217-1)</f>
        <v/>
      </c>
      <c r="Z5217" s="26" t="str">
        <f aca="false">IF(OR(V5217="",L5217=""),"",V5217/(L5217*E5217)-1)</f>
        <v/>
      </c>
      <c r="AA5217" s="16" t="str">
        <f aca="false">IF(V5217="","SEM OFERTA",IF(OR(Y5217&gt;Premissas!$B$11,Y5217&lt;Premissas!$B$12),"VERIFICAR - UNIDADE/EMBALAGEM",IF(Y5217&gt;Premissas!$B$6,"NÃO COMPRAR - REAJUSTE &gt;5%","COMPRAR")))</f>
        <v>SEM OFERTA</v>
      </c>
      <c r="AB5217" s="18" t="str">
        <f aca="false">IF(W5217="DIMEC",S5217,IF(W5217="MEDCENTRO",U5217,""))</f>
        <v/>
      </c>
      <c r="AC5217" s="18" t="n">
        <f aca="false">IF(AA5217&lt;&gt;"COMPRAR",0,IF(AB5217="",I5217,MIN(I5217,AB5217)))</f>
        <v>0</v>
      </c>
      <c r="AD5217" s="19" t="n">
        <f aca="false">IF(AC5217&gt;0,AC5217*V5217,0)</f>
        <v>0</v>
      </c>
      <c r="AE5217" s="19" t="n">
        <f aca="false">IF(AC5217&gt;0,(M5217-V5217)*AC5217,0)</f>
        <v>0</v>
      </c>
      <c r="AF5217" s="16" t="str">
        <f aca="false">IF(AA5217&lt;&gt;"COMPRAR","",IF(AB5217="",IF(X5217="","",IF(X5217-V5217&lt;0.01,"EMPATE TÉCNICO","")),IF(AB5217&lt;I5217,"ESTOQUE INSUFICIENTE",IF(X5217="","",IF(X5217-V5217&lt;0.01,"EMPATE TÉCNICO","")))))</f>
        <v/>
      </c>
      <c r="AG5217" s="16" t="s">
        <v>490</v>
      </c>
      <c r="AH5217" s="16" t="s">
        <v>2106</v>
      </c>
    </row>
    <row r="5218" customFormat="false" ht="15" hidden="false" customHeight="false" outlineLevel="0" collapsed="false">
      <c r="A5218" s="16" t="s">
        <v>16120</v>
      </c>
      <c r="B5218" s="17" t="s">
        <v>16121</v>
      </c>
      <c r="C5218" s="16" t="s">
        <v>16122</v>
      </c>
      <c r="D5218" s="16" t="s">
        <v>417</v>
      </c>
      <c r="E5218" s="18" t="n">
        <v>1</v>
      </c>
      <c r="F5218" s="16" t="s">
        <v>42</v>
      </c>
      <c r="G5218" s="18" t="n">
        <v>0</v>
      </c>
      <c r="H5218" s="16" t="n">
        <v>2.1</v>
      </c>
      <c r="I5218" s="18" t="n">
        <v>6</v>
      </c>
      <c r="J5218" s="19" t="n">
        <v>7.97</v>
      </c>
      <c r="K5218" s="19" t="n">
        <v>7.97</v>
      </c>
      <c r="L5218" s="19" t="n">
        <v>7.97</v>
      </c>
      <c r="M5218" s="19" t="n">
        <f aca="false">IF(J5218&gt;0,J5218,K5218)*E5218</f>
        <v>7.97</v>
      </c>
      <c r="N5218" s="20"/>
      <c r="O5218" s="21" t="str">
        <f aca="false">IF(R5218="","",ROUND(R5218*(1-Premissas!$B$4),4))</f>
        <v/>
      </c>
      <c r="P5218" s="22"/>
      <c r="Q5218" s="22"/>
      <c r="R5218" s="23"/>
      <c r="S5218" s="24"/>
      <c r="T5218" s="24"/>
      <c r="U5218" s="25"/>
      <c r="V5218" s="19" t="str">
        <f aca="false">IF(COUNT(N5218:Q5218)=0,"",MIN(N5218:Q5218))</f>
        <v/>
      </c>
      <c r="W5218" s="16" t="str">
        <f aca="false">IF(V5218="","",INDEX($N$4:$Q$4,MATCH(V5218,N5218:Q5218,0)))</f>
        <v/>
      </c>
      <c r="X5218" s="19" t="str">
        <f aca="false">IF(COUNT(N5218:Q5218)&lt;2,"",SMALL(N5218:Q5218,2))</f>
        <v/>
      </c>
      <c r="Y5218" s="26" t="str">
        <f aca="false">IF(OR(V5218="",M5218=0),"",V5218/M5218-1)</f>
        <v/>
      </c>
      <c r="Z5218" s="26" t="str">
        <f aca="false">IF(OR(V5218="",L5218=""),"",V5218/(L5218*E5218)-1)</f>
        <v/>
      </c>
      <c r="AA5218" s="16" t="str">
        <f aca="false">IF(V5218="","SEM OFERTA",IF(OR(Y5218&gt;Premissas!$B$11,Y5218&lt;Premissas!$B$12),"VERIFICAR - UNIDADE/EMBALAGEM",IF(Y5218&gt;Premissas!$B$6,"NÃO COMPRAR - REAJUSTE &gt;5%","COMPRAR")))</f>
        <v>SEM OFERTA</v>
      </c>
      <c r="AB5218" s="18" t="str">
        <f aca="false">IF(W5218="DIMEC",S5218,IF(W5218="MEDCENTRO",U5218,""))</f>
        <v/>
      </c>
      <c r="AC5218" s="18" t="n">
        <f aca="false">IF(AA5218&lt;&gt;"COMPRAR",0,IF(AB5218="",I5218,MIN(I5218,AB5218)))</f>
        <v>0</v>
      </c>
      <c r="AD5218" s="19" t="n">
        <f aca="false">IF(AC5218&gt;0,AC5218*V5218,0)</f>
        <v>0</v>
      </c>
      <c r="AE5218" s="19" t="n">
        <f aca="false">IF(AC5218&gt;0,(M5218-V5218)*AC5218,0)</f>
        <v>0</v>
      </c>
      <c r="AF5218" s="16" t="str">
        <f aca="false">IF(AA5218&lt;&gt;"COMPRAR","",IF(AB5218="",IF(X5218="","",IF(X5218-V5218&lt;0.01,"EMPATE TÉCNICO","")),IF(AB5218&lt;I5218,"ESTOQUE INSUFICIENTE",IF(X5218="","",IF(X5218-V5218&lt;0.01,"EMPATE TÉCNICO","")))))</f>
        <v/>
      </c>
      <c r="AG5218" s="16" t="s">
        <v>418</v>
      </c>
      <c r="AH5218" s="16" t="s">
        <v>2106</v>
      </c>
    </row>
    <row r="5219" customFormat="false" ht="15" hidden="false" customHeight="false" outlineLevel="0" collapsed="false">
      <c r="A5219" s="16" t="s">
        <v>16123</v>
      </c>
      <c r="B5219" s="17" t="s">
        <v>16124</v>
      </c>
      <c r="C5219" s="16" t="s">
        <v>16125</v>
      </c>
      <c r="D5219" s="16" t="s">
        <v>417</v>
      </c>
      <c r="E5219" s="18" t="n">
        <v>1</v>
      </c>
      <c r="F5219" s="16" t="s">
        <v>41</v>
      </c>
      <c r="G5219" s="18" t="n">
        <v>3</v>
      </c>
      <c r="H5219" s="16" t="n">
        <v>4</v>
      </c>
      <c r="I5219" s="18" t="n">
        <v>8</v>
      </c>
      <c r="J5219" s="19" t="n">
        <v>12.5733333333333</v>
      </c>
      <c r="K5219" s="19" t="n">
        <v>12.5733333333333</v>
      </c>
      <c r="L5219" s="19" t="n">
        <v>7.79</v>
      </c>
      <c r="M5219" s="19" t="n">
        <f aca="false">IF(J5219&gt;0,J5219,K5219)*E5219</f>
        <v>12.5733333333333</v>
      </c>
      <c r="N5219" s="20"/>
      <c r="O5219" s="21" t="str">
        <f aca="false">IF(R5219="","",ROUND(R5219*(1-Premissas!$B$4),4))</f>
        <v/>
      </c>
      <c r="P5219" s="22"/>
      <c r="Q5219" s="22"/>
      <c r="R5219" s="23"/>
      <c r="S5219" s="24"/>
      <c r="T5219" s="24"/>
      <c r="U5219" s="25"/>
      <c r="V5219" s="19" t="str">
        <f aca="false">IF(COUNT(N5219:Q5219)=0,"",MIN(N5219:Q5219))</f>
        <v/>
      </c>
      <c r="W5219" s="16" t="str">
        <f aca="false">IF(V5219="","",INDEX($N$4:$Q$4,MATCH(V5219,N5219:Q5219,0)))</f>
        <v/>
      </c>
      <c r="X5219" s="19" t="str">
        <f aca="false">IF(COUNT(N5219:Q5219)&lt;2,"",SMALL(N5219:Q5219,2))</f>
        <v/>
      </c>
      <c r="Y5219" s="26" t="str">
        <f aca="false">IF(OR(V5219="",M5219=0),"",V5219/M5219-1)</f>
        <v/>
      </c>
      <c r="Z5219" s="26" t="str">
        <f aca="false">IF(OR(V5219="",L5219=""),"",V5219/(L5219*E5219)-1)</f>
        <v/>
      </c>
      <c r="AA5219" s="16" t="str">
        <f aca="false">IF(V5219="","SEM OFERTA",IF(OR(Y5219&gt;Premissas!$B$11,Y5219&lt;Premissas!$B$12),"VERIFICAR - UNIDADE/EMBALAGEM",IF(Y5219&gt;Premissas!$B$6,"NÃO COMPRAR - REAJUSTE &gt;5%","COMPRAR")))</f>
        <v>SEM OFERTA</v>
      </c>
      <c r="AB5219" s="18" t="str">
        <f aca="false">IF(W5219="DIMEC",S5219,IF(W5219="MEDCENTRO",U5219,""))</f>
        <v/>
      </c>
      <c r="AC5219" s="18" t="n">
        <f aca="false">IF(AA5219&lt;&gt;"COMPRAR",0,IF(AB5219="",I5219,MIN(I5219,AB5219)))</f>
        <v>0</v>
      </c>
      <c r="AD5219" s="19" t="n">
        <f aca="false">IF(AC5219&gt;0,AC5219*V5219,0)</f>
        <v>0</v>
      </c>
      <c r="AE5219" s="19" t="n">
        <f aca="false">IF(AC5219&gt;0,(M5219-V5219)*AC5219,0)</f>
        <v>0</v>
      </c>
      <c r="AF5219" s="16" t="str">
        <f aca="false">IF(AA5219&lt;&gt;"COMPRAR","",IF(AB5219="",IF(X5219="","",IF(X5219-V5219&lt;0.01,"EMPATE TÉCNICO","")),IF(AB5219&lt;I5219,"ESTOQUE INSUFICIENTE",IF(X5219="","",IF(X5219-V5219&lt;0.01,"EMPATE TÉCNICO","")))))</f>
        <v/>
      </c>
      <c r="AG5219" s="16" t="s">
        <v>418</v>
      </c>
      <c r="AH5219" s="16" t="s">
        <v>2106</v>
      </c>
    </row>
    <row r="5220" customFormat="false" ht="15" hidden="false" customHeight="false" outlineLevel="0" collapsed="false">
      <c r="A5220" s="16" t="s">
        <v>16126</v>
      </c>
      <c r="B5220" s="17" t="s">
        <v>16127</v>
      </c>
      <c r="C5220" s="16" t="s">
        <v>16128</v>
      </c>
      <c r="D5220" s="16" t="s">
        <v>417</v>
      </c>
      <c r="E5220" s="18" t="n">
        <v>1</v>
      </c>
      <c r="F5220" s="16" t="s">
        <v>41</v>
      </c>
      <c r="G5220" s="18" t="n">
        <v>5</v>
      </c>
      <c r="H5220" s="16" t="n">
        <v>2.6</v>
      </c>
      <c r="I5220" s="18" t="n">
        <v>2</v>
      </c>
      <c r="J5220" s="19" t="n">
        <v>23.12</v>
      </c>
      <c r="K5220" s="19" t="n">
        <v>23.12</v>
      </c>
      <c r="L5220" s="19" t="n">
        <v>23.12</v>
      </c>
      <c r="M5220" s="19" t="n">
        <f aca="false">IF(J5220&gt;0,J5220,K5220)*E5220</f>
        <v>23.12</v>
      </c>
      <c r="N5220" s="20"/>
      <c r="O5220" s="21" t="str">
        <f aca="false">IF(R5220="","",ROUND(R5220*(1-Premissas!$B$4),4))</f>
        <v/>
      </c>
      <c r="P5220" s="22"/>
      <c r="Q5220" s="22"/>
      <c r="R5220" s="23"/>
      <c r="S5220" s="24"/>
      <c r="T5220" s="24"/>
      <c r="U5220" s="25"/>
      <c r="V5220" s="19" t="str">
        <f aca="false">IF(COUNT(N5220:Q5220)=0,"",MIN(N5220:Q5220))</f>
        <v/>
      </c>
      <c r="W5220" s="16" t="str">
        <f aca="false">IF(V5220="","",INDEX($N$4:$Q$4,MATCH(V5220,N5220:Q5220,0)))</f>
        <v/>
      </c>
      <c r="X5220" s="19" t="str">
        <f aca="false">IF(COUNT(N5220:Q5220)&lt;2,"",SMALL(N5220:Q5220,2))</f>
        <v/>
      </c>
      <c r="Y5220" s="26" t="str">
        <f aca="false">IF(OR(V5220="",M5220=0),"",V5220/M5220-1)</f>
        <v/>
      </c>
      <c r="Z5220" s="26" t="str">
        <f aca="false">IF(OR(V5220="",L5220=""),"",V5220/(L5220*E5220)-1)</f>
        <v/>
      </c>
      <c r="AA5220" s="16" t="str">
        <f aca="false">IF(V5220="","SEM OFERTA",IF(OR(Y5220&gt;Premissas!$B$11,Y5220&lt;Premissas!$B$12),"VERIFICAR - UNIDADE/EMBALAGEM",IF(Y5220&gt;Premissas!$B$6,"NÃO COMPRAR - REAJUSTE &gt;5%","COMPRAR")))</f>
        <v>SEM OFERTA</v>
      </c>
      <c r="AB5220" s="18" t="str">
        <f aca="false">IF(W5220="DIMEC",S5220,IF(W5220="MEDCENTRO",U5220,""))</f>
        <v/>
      </c>
      <c r="AC5220" s="18" t="n">
        <f aca="false">IF(AA5220&lt;&gt;"COMPRAR",0,IF(AB5220="",I5220,MIN(I5220,AB5220)))</f>
        <v>0</v>
      </c>
      <c r="AD5220" s="19" t="n">
        <f aca="false">IF(AC5220&gt;0,AC5220*V5220,0)</f>
        <v>0</v>
      </c>
      <c r="AE5220" s="19" t="n">
        <f aca="false">IF(AC5220&gt;0,(M5220-V5220)*AC5220,0)</f>
        <v>0</v>
      </c>
      <c r="AF5220" s="16" t="str">
        <f aca="false">IF(AA5220&lt;&gt;"COMPRAR","",IF(AB5220="",IF(X5220="","",IF(X5220-V5220&lt;0.01,"EMPATE TÉCNICO","")),IF(AB5220&lt;I5220,"ESTOQUE INSUFICIENTE",IF(X5220="","",IF(X5220-V5220&lt;0.01,"EMPATE TÉCNICO","")))))</f>
        <v/>
      </c>
      <c r="AG5220" s="16" t="s">
        <v>418</v>
      </c>
      <c r="AH5220" s="16" t="s">
        <v>2106</v>
      </c>
    </row>
    <row r="5221" customFormat="false" ht="15" hidden="false" customHeight="false" outlineLevel="0" collapsed="false">
      <c r="A5221" s="16" t="s">
        <v>16129</v>
      </c>
      <c r="B5221" s="17" t="s">
        <v>16130</v>
      </c>
      <c r="C5221" s="16" t="s">
        <v>16131</v>
      </c>
      <c r="D5221" s="16" t="s">
        <v>1055</v>
      </c>
      <c r="E5221" s="18" t="n">
        <v>1</v>
      </c>
      <c r="F5221" s="16" t="s">
        <v>43</v>
      </c>
      <c r="G5221" s="18" t="n">
        <v>1</v>
      </c>
      <c r="H5221" s="16" t="n">
        <v>1</v>
      </c>
      <c r="I5221" s="18" t="n">
        <v>2</v>
      </c>
      <c r="J5221" s="19" t="n">
        <v>6.1</v>
      </c>
      <c r="K5221" s="19" t="n">
        <v>6.1</v>
      </c>
      <c r="L5221" s="19" t="n">
        <v>6.1</v>
      </c>
      <c r="M5221" s="19" t="n">
        <f aca="false">IF(J5221&gt;0,J5221,K5221)*E5221</f>
        <v>6.1</v>
      </c>
      <c r="N5221" s="20"/>
      <c r="O5221" s="21" t="str">
        <f aca="false">IF(R5221="","",ROUND(R5221*(1-Premissas!$B$4),4))</f>
        <v/>
      </c>
      <c r="P5221" s="22"/>
      <c r="Q5221" s="22"/>
      <c r="R5221" s="23"/>
      <c r="S5221" s="24"/>
      <c r="T5221" s="24"/>
      <c r="U5221" s="25"/>
      <c r="V5221" s="19" t="str">
        <f aca="false">IF(COUNT(N5221:Q5221)=0,"",MIN(N5221:Q5221))</f>
        <v/>
      </c>
      <c r="W5221" s="16" t="str">
        <f aca="false">IF(V5221="","",INDEX($N$4:$Q$4,MATCH(V5221,N5221:Q5221,0)))</f>
        <v/>
      </c>
      <c r="X5221" s="19" t="str">
        <f aca="false">IF(COUNT(N5221:Q5221)&lt;2,"",SMALL(N5221:Q5221,2))</f>
        <v/>
      </c>
      <c r="Y5221" s="26" t="str">
        <f aca="false">IF(OR(V5221="",M5221=0),"",V5221/M5221-1)</f>
        <v/>
      </c>
      <c r="Z5221" s="26" t="str">
        <f aca="false">IF(OR(V5221="",L5221=""),"",V5221/(L5221*E5221)-1)</f>
        <v/>
      </c>
      <c r="AA5221" s="16" t="str">
        <f aca="false">IF(V5221="","SEM OFERTA",IF(OR(Y5221&gt;Premissas!$B$11,Y5221&lt;Premissas!$B$12),"VERIFICAR - UNIDADE/EMBALAGEM",IF(Y5221&gt;Premissas!$B$6,"NÃO COMPRAR - REAJUSTE &gt;5%","COMPRAR")))</f>
        <v>SEM OFERTA</v>
      </c>
      <c r="AB5221" s="18" t="str">
        <f aca="false">IF(W5221="DIMEC",S5221,IF(W5221="MEDCENTRO",U5221,""))</f>
        <v/>
      </c>
      <c r="AC5221" s="18" t="n">
        <f aca="false">IF(AA5221&lt;&gt;"COMPRAR",0,IF(AB5221="",I5221,MIN(I5221,AB5221)))</f>
        <v>0</v>
      </c>
      <c r="AD5221" s="19" t="n">
        <f aca="false">IF(AC5221&gt;0,AC5221*V5221,0)</f>
        <v>0</v>
      </c>
      <c r="AE5221" s="19" t="n">
        <f aca="false">IF(AC5221&gt;0,(M5221-V5221)*AC5221,0)</f>
        <v>0</v>
      </c>
      <c r="AF5221" s="16" t="str">
        <f aca="false">IF(AA5221&lt;&gt;"COMPRAR","",IF(AB5221="",IF(X5221="","",IF(X5221-V5221&lt;0.01,"EMPATE TÉCNICO","")),IF(AB5221&lt;I5221,"ESTOQUE INSUFICIENTE",IF(X5221="","",IF(X5221-V5221&lt;0.01,"EMPATE TÉCNICO","")))))</f>
        <v/>
      </c>
      <c r="AG5221" s="16" t="s">
        <v>304</v>
      </c>
      <c r="AH5221" s="16" t="s">
        <v>2106</v>
      </c>
    </row>
    <row r="5222" customFormat="false" ht="15" hidden="false" customHeight="false" outlineLevel="0" collapsed="false">
      <c r="A5222" s="16" t="s">
        <v>16132</v>
      </c>
      <c r="B5222" s="17" t="s">
        <v>16133</v>
      </c>
      <c r="C5222" s="16" t="s">
        <v>16134</v>
      </c>
      <c r="D5222" s="16" t="s">
        <v>7306</v>
      </c>
      <c r="E5222" s="18" t="n">
        <v>1</v>
      </c>
      <c r="F5222" s="16" t="s">
        <v>42</v>
      </c>
      <c r="G5222" s="18" t="n">
        <v>0</v>
      </c>
      <c r="H5222" s="16" t="n">
        <v>0.4</v>
      </c>
      <c r="I5222" s="18" t="n">
        <v>2</v>
      </c>
      <c r="J5222" s="19" t="n">
        <v>21.24</v>
      </c>
      <c r="K5222" s="19" t="n">
        <v>21.24</v>
      </c>
      <c r="L5222" s="19" t="n">
        <v>21.24</v>
      </c>
      <c r="M5222" s="19" t="n">
        <f aca="false">IF(J5222&gt;0,J5222,K5222)*E5222</f>
        <v>21.24</v>
      </c>
      <c r="N5222" s="20"/>
      <c r="O5222" s="21" t="str">
        <f aca="false">IF(R5222="","",ROUND(R5222*(1-Premissas!$B$4),4))</f>
        <v/>
      </c>
      <c r="P5222" s="22"/>
      <c r="Q5222" s="22"/>
      <c r="R5222" s="23"/>
      <c r="S5222" s="24"/>
      <c r="T5222" s="24"/>
      <c r="U5222" s="25"/>
      <c r="V5222" s="19" t="str">
        <f aca="false">IF(COUNT(N5222:Q5222)=0,"",MIN(N5222:Q5222))</f>
        <v/>
      </c>
      <c r="W5222" s="16" t="str">
        <f aca="false">IF(V5222="","",INDEX($N$4:$Q$4,MATCH(V5222,N5222:Q5222,0)))</f>
        <v/>
      </c>
      <c r="X5222" s="19" t="str">
        <f aca="false">IF(COUNT(N5222:Q5222)&lt;2,"",SMALL(N5222:Q5222,2))</f>
        <v/>
      </c>
      <c r="Y5222" s="26" t="str">
        <f aca="false">IF(OR(V5222="",M5222=0),"",V5222/M5222-1)</f>
        <v/>
      </c>
      <c r="Z5222" s="26" t="str">
        <f aca="false">IF(OR(V5222="",L5222=""),"",V5222/(L5222*E5222)-1)</f>
        <v/>
      </c>
      <c r="AA5222" s="16" t="str">
        <f aca="false">IF(V5222="","SEM OFERTA",IF(OR(Y5222&gt;Premissas!$B$11,Y5222&lt;Premissas!$B$12),"VERIFICAR - UNIDADE/EMBALAGEM",IF(Y5222&gt;Premissas!$B$6,"NÃO COMPRAR - REAJUSTE &gt;5%","COMPRAR")))</f>
        <v>SEM OFERTA</v>
      </c>
      <c r="AB5222" s="18" t="str">
        <f aca="false">IF(W5222="DIMEC",S5222,IF(W5222="MEDCENTRO",U5222,""))</f>
        <v/>
      </c>
      <c r="AC5222" s="18" t="n">
        <f aca="false">IF(AA5222&lt;&gt;"COMPRAR",0,IF(AB5222="",I5222,MIN(I5222,AB5222)))</f>
        <v>0</v>
      </c>
      <c r="AD5222" s="19" t="n">
        <f aca="false">IF(AC5222&gt;0,AC5222*V5222,0)</f>
        <v>0</v>
      </c>
      <c r="AE5222" s="19" t="n">
        <f aca="false">IF(AC5222&gt;0,(M5222-V5222)*AC5222,0)</f>
        <v>0</v>
      </c>
      <c r="AF5222" s="16" t="str">
        <f aca="false">IF(AA5222&lt;&gt;"COMPRAR","",IF(AB5222="",IF(X5222="","",IF(X5222-V5222&lt;0.01,"EMPATE TÉCNICO","")),IF(AB5222&lt;I5222,"ESTOQUE INSUFICIENTE",IF(X5222="","",IF(X5222-V5222&lt;0.01,"EMPATE TÉCNICO","")))))</f>
        <v/>
      </c>
      <c r="AG5222" s="16" t="s">
        <v>490</v>
      </c>
      <c r="AH5222" s="16" t="s">
        <v>2106</v>
      </c>
    </row>
    <row r="5223" customFormat="false" ht="15" hidden="false" customHeight="false" outlineLevel="0" collapsed="false">
      <c r="A5223" s="16" t="s">
        <v>16135</v>
      </c>
      <c r="B5223" s="17" t="s">
        <v>16136</v>
      </c>
      <c r="C5223" s="16" t="s">
        <v>16137</v>
      </c>
      <c r="D5223" s="16" t="s">
        <v>417</v>
      </c>
      <c r="E5223" s="18" t="n">
        <v>1</v>
      </c>
      <c r="F5223" s="16" t="s">
        <v>41</v>
      </c>
      <c r="G5223" s="18" t="n">
        <v>3</v>
      </c>
      <c r="H5223" s="16" t="n">
        <v>3.4</v>
      </c>
      <c r="I5223" s="18" t="n">
        <v>6</v>
      </c>
      <c r="J5223" s="19" t="n">
        <v>17.413</v>
      </c>
      <c r="K5223" s="19" t="n">
        <v>17.413</v>
      </c>
      <c r="L5223" s="19" t="n">
        <v>17.413</v>
      </c>
      <c r="M5223" s="19" t="n">
        <f aca="false">IF(J5223&gt;0,J5223,K5223)*E5223</f>
        <v>17.413</v>
      </c>
      <c r="N5223" s="20"/>
      <c r="O5223" s="21" t="str">
        <f aca="false">IF(R5223="","",ROUND(R5223*(1-Premissas!$B$4),4))</f>
        <v/>
      </c>
      <c r="P5223" s="22"/>
      <c r="Q5223" s="22"/>
      <c r="R5223" s="23"/>
      <c r="S5223" s="24"/>
      <c r="T5223" s="24"/>
      <c r="U5223" s="25"/>
      <c r="V5223" s="19" t="str">
        <f aca="false">IF(COUNT(N5223:Q5223)=0,"",MIN(N5223:Q5223))</f>
        <v/>
      </c>
      <c r="W5223" s="16" t="str">
        <f aca="false">IF(V5223="","",INDEX($N$4:$Q$4,MATCH(V5223,N5223:Q5223,0)))</f>
        <v/>
      </c>
      <c r="X5223" s="19" t="str">
        <f aca="false">IF(COUNT(N5223:Q5223)&lt;2,"",SMALL(N5223:Q5223,2))</f>
        <v/>
      </c>
      <c r="Y5223" s="26" t="str">
        <f aca="false">IF(OR(V5223="",M5223=0),"",V5223/M5223-1)</f>
        <v/>
      </c>
      <c r="Z5223" s="26" t="str">
        <f aca="false">IF(OR(V5223="",L5223=""),"",V5223/(L5223*E5223)-1)</f>
        <v/>
      </c>
      <c r="AA5223" s="16" t="str">
        <f aca="false">IF(V5223="","SEM OFERTA",IF(OR(Y5223&gt;Premissas!$B$11,Y5223&lt;Premissas!$B$12),"VERIFICAR - UNIDADE/EMBALAGEM",IF(Y5223&gt;Premissas!$B$6,"NÃO COMPRAR - REAJUSTE &gt;5%","COMPRAR")))</f>
        <v>SEM OFERTA</v>
      </c>
      <c r="AB5223" s="18" t="str">
        <f aca="false">IF(W5223="DIMEC",S5223,IF(W5223="MEDCENTRO",U5223,""))</f>
        <v/>
      </c>
      <c r="AC5223" s="18" t="n">
        <f aca="false">IF(AA5223&lt;&gt;"COMPRAR",0,IF(AB5223="",I5223,MIN(I5223,AB5223)))</f>
        <v>0</v>
      </c>
      <c r="AD5223" s="19" t="n">
        <f aca="false">IF(AC5223&gt;0,AC5223*V5223,0)</f>
        <v>0</v>
      </c>
      <c r="AE5223" s="19" t="n">
        <f aca="false">IF(AC5223&gt;0,(M5223-V5223)*AC5223,0)</f>
        <v>0</v>
      </c>
      <c r="AF5223" s="16" t="str">
        <f aca="false">IF(AA5223&lt;&gt;"COMPRAR","",IF(AB5223="",IF(X5223="","",IF(X5223-V5223&lt;0.01,"EMPATE TÉCNICO","")),IF(AB5223&lt;I5223,"ESTOQUE INSUFICIENTE",IF(X5223="","",IF(X5223-V5223&lt;0.01,"EMPATE TÉCNICO","")))))</f>
        <v/>
      </c>
      <c r="AG5223" s="16" t="s">
        <v>418</v>
      </c>
      <c r="AH5223" s="16" t="s">
        <v>2106</v>
      </c>
    </row>
    <row r="5224" customFormat="false" ht="15" hidden="false" customHeight="false" outlineLevel="0" collapsed="false">
      <c r="A5224" s="16" t="s">
        <v>16138</v>
      </c>
      <c r="B5224" s="17" t="s">
        <v>16139</v>
      </c>
      <c r="C5224" s="16" t="s">
        <v>16140</v>
      </c>
      <c r="D5224" s="16" t="s">
        <v>1217</v>
      </c>
      <c r="E5224" s="18" t="n">
        <v>1</v>
      </c>
      <c r="F5224" s="16" t="s">
        <v>42</v>
      </c>
      <c r="G5224" s="18" t="n">
        <v>1</v>
      </c>
      <c r="H5224" s="16" t="n">
        <v>1.7</v>
      </c>
      <c r="I5224" s="18" t="n">
        <v>4</v>
      </c>
      <c r="J5224" s="19" t="n">
        <v>12.43</v>
      </c>
      <c r="K5224" s="19" t="n">
        <v>12.43</v>
      </c>
      <c r="L5224" s="19" t="n">
        <v>12.43</v>
      </c>
      <c r="M5224" s="19" t="n">
        <f aca="false">IF(J5224&gt;0,J5224,K5224)*E5224</f>
        <v>12.43</v>
      </c>
      <c r="N5224" s="20"/>
      <c r="O5224" s="21" t="str">
        <f aca="false">IF(R5224="","",ROUND(R5224*(1-Premissas!$B$4),4))</f>
        <v/>
      </c>
      <c r="P5224" s="22"/>
      <c r="Q5224" s="22"/>
      <c r="R5224" s="23"/>
      <c r="S5224" s="24"/>
      <c r="T5224" s="24"/>
      <c r="U5224" s="25"/>
      <c r="V5224" s="19" t="str">
        <f aca="false">IF(COUNT(N5224:Q5224)=0,"",MIN(N5224:Q5224))</f>
        <v/>
      </c>
      <c r="W5224" s="16" t="str">
        <f aca="false">IF(V5224="","",INDEX($N$4:$Q$4,MATCH(V5224,N5224:Q5224,0)))</f>
        <v/>
      </c>
      <c r="X5224" s="19" t="str">
        <f aca="false">IF(COUNT(N5224:Q5224)&lt;2,"",SMALL(N5224:Q5224,2))</f>
        <v/>
      </c>
      <c r="Y5224" s="26" t="str">
        <f aca="false">IF(OR(V5224="",M5224=0),"",V5224/M5224-1)</f>
        <v/>
      </c>
      <c r="Z5224" s="26" t="str">
        <f aca="false">IF(OR(V5224="",L5224=""),"",V5224/(L5224*E5224)-1)</f>
        <v/>
      </c>
      <c r="AA5224" s="16" t="str">
        <f aca="false">IF(V5224="","SEM OFERTA",IF(OR(Y5224&gt;Premissas!$B$11,Y5224&lt;Premissas!$B$12),"VERIFICAR - UNIDADE/EMBALAGEM",IF(Y5224&gt;Premissas!$B$6,"NÃO COMPRAR - REAJUSTE &gt;5%","COMPRAR")))</f>
        <v>SEM OFERTA</v>
      </c>
      <c r="AB5224" s="18" t="str">
        <f aca="false">IF(W5224="DIMEC",S5224,IF(W5224="MEDCENTRO",U5224,""))</f>
        <v/>
      </c>
      <c r="AC5224" s="18" t="n">
        <f aca="false">IF(AA5224&lt;&gt;"COMPRAR",0,IF(AB5224="",I5224,MIN(I5224,AB5224)))</f>
        <v>0</v>
      </c>
      <c r="AD5224" s="19" t="n">
        <f aca="false">IF(AC5224&gt;0,AC5224*V5224,0)</f>
        <v>0</v>
      </c>
      <c r="AE5224" s="19" t="n">
        <f aca="false">IF(AC5224&gt;0,(M5224-V5224)*AC5224,0)</f>
        <v>0</v>
      </c>
      <c r="AF5224" s="16" t="str">
        <f aca="false">IF(AA5224&lt;&gt;"COMPRAR","",IF(AB5224="",IF(X5224="","",IF(X5224-V5224&lt;0.01,"EMPATE TÉCNICO","")),IF(AB5224&lt;I5224,"ESTOQUE INSUFICIENTE",IF(X5224="","",IF(X5224-V5224&lt;0.01,"EMPATE TÉCNICO","")))))</f>
        <v/>
      </c>
      <c r="AG5224" s="16" t="s">
        <v>304</v>
      </c>
      <c r="AH5224" s="16" t="s">
        <v>2106</v>
      </c>
    </row>
    <row r="5225" customFormat="false" ht="15" hidden="false" customHeight="false" outlineLevel="0" collapsed="false">
      <c r="A5225" s="16" t="s">
        <v>16141</v>
      </c>
      <c r="B5225" s="17" t="s">
        <v>16142</v>
      </c>
      <c r="C5225" s="16" t="s">
        <v>16143</v>
      </c>
      <c r="D5225" s="16" t="s">
        <v>519</v>
      </c>
      <c r="E5225" s="18" t="n">
        <v>1</v>
      </c>
      <c r="F5225" s="16" t="s">
        <v>43</v>
      </c>
      <c r="G5225" s="18" t="n">
        <v>0</v>
      </c>
      <c r="H5225" s="16" t="n">
        <v>1.1</v>
      </c>
      <c r="I5225" s="18" t="n">
        <v>3</v>
      </c>
      <c r="J5225" s="19" t="n">
        <v>6.69</v>
      </c>
      <c r="K5225" s="19" t="n">
        <v>6.69</v>
      </c>
      <c r="L5225" s="19" t="n">
        <v>6.54</v>
      </c>
      <c r="M5225" s="19" t="n">
        <f aca="false">IF(J5225&gt;0,J5225,K5225)*E5225</f>
        <v>6.69</v>
      </c>
      <c r="N5225" s="20"/>
      <c r="O5225" s="21" t="str">
        <f aca="false">IF(R5225="","",ROUND(R5225*(1-Premissas!$B$4),4))</f>
        <v/>
      </c>
      <c r="P5225" s="22"/>
      <c r="Q5225" s="22"/>
      <c r="R5225" s="23"/>
      <c r="S5225" s="24"/>
      <c r="T5225" s="24"/>
      <c r="U5225" s="25"/>
      <c r="V5225" s="19" t="str">
        <f aca="false">IF(COUNT(N5225:Q5225)=0,"",MIN(N5225:Q5225))</f>
        <v/>
      </c>
      <c r="W5225" s="16" t="str">
        <f aca="false">IF(V5225="","",INDEX($N$4:$Q$4,MATCH(V5225,N5225:Q5225,0)))</f>
        <v/>
      </c>
      <c r="X5225" s="19" t="str">
        <f aca="false">IF(COUNT(N5225:Q5225)&lt;2,"",SMALL(N5225:Q5225,2))</f>
        <v/>
      </c>
      <c r="Y5225" s="26" t="str">
        <f aca="false">IF(OR(V5225="",M5225=0),"",V5225/M5225-1)</f>
        <v/>
      </c>
      <c r="Z5225" s="26" t="str">
        <f aca="false">IF(OR(V5225="",L5225=""),"",V5225/(L5225*E5225)-1)</f>
        <v/>
      </c>
      <c r="AA5225" s="16" t="str">
        <f aca="false">IF(V5225="","SEM OFERTA",IF(OR(Y5225&gt;Premissas!$B$11,Y5225&lt;Premissas!$B$12),"VERIFICAR - UNIDADE/EMBALAGEM",IF(Y5225&gt;Premissas!$B$6,"NÃO COMPRAR - REAJUSTE &gt;5%","COMPRAR")))</f>
        <v>SEM OFERTA</v>
      </c>
      <c r="AB5225" s="18" t="str">
        <f aca="false">IF(W5225="DIMEC",S5225,IF(W5225="MEDCENTRO",U5225,""))</f>
        <v/>
      </c>
      <c r="AC5225" s="18" t="n">
        <f aca="false">IF(AA5225&lt;&gt;"COMPRAR",0,IF(AB5225="",I5225,MIN(I5225,AB5225)))</f>
        <v>0</v>
      </c>
      <c r="AD5225" s="19" t="n">
        <f aca="false">IF(AC5225&gt;0,AC5225*V5225,0)</f>
        <v>0</v>
      </c>
      <c r="AE5225" s="19" t="n">
        <f aca="false">IF(AC5225&gt;0,(M5225-V5225)*AC5225,0)</f>
        <v>0</v>
      </c>
      <c r="AF5225" s="16" t="str">
        <f aca="false">IF(AA5225&lt;&gt;"COMPRAR","",IF(AB5225="",IF(X5225="","",IF(X5225-V5225&lt;0.01,"EMPATE TÉCNICO","")),IF(AB5225&lt;I5225,"ESTOQUE INSUFICIENTE",IF(X5225="","",IF(X5225-V5225&lt;0.01,"EMPATE TÉCNICO","")))))</f>
        <v/>
      </c>
      <c r="AG5225" s="16" t="s">
        <v>304</v>
      </c>
      <c r="AH5225" s="16" t="s">
        <v>2106</v>
      </c>
    </row>
    <row r="5226" customFormat="false" ht="15" hidden="false" customHeight="false" outlineLevel="0" collapsed="false">
      <c r="A5226" s="16" t="s">
        <v>16144</v>
      </c>
      <c r="B5226" s="17" t="s">
        <v>16145</v>
      </c>
      <c r="C5226" s="16" t="s">
        <v>16146</v>
      </c>
      <c r="D5226" s="16" t="s">
        <v>16147</v>
      </c>
      <c r="E5226" s="18" t="n">
        <v>1</v>
      </c>
      <c r="F5226" s="16" t="s">
        <v>43</v>
      </c>
      <c r="G5226" s="18" t="n">
        <v>0</v>
      </c>
      <c r="H5226" s="16" t="n">
        <v>4.1</v>
      </c>
      <c r="I5226" s="18" t="n">
        <v>11</v>
      </c>
      <c r="J5226" s="19" t="n">
        <v>0.8298</v>
      </c>
      <c r="K5226" s="19" t="n">
        <v>0.8298</v>
      </c>
      <c r="L5226" s="19" t="n">
        <v>0.8298</v>
      </c>
      <c r="M5226" s="19" t="n">
        <f aca="false">IF(J5226&gt;0,J5226,K5226)*E5226</f>
        <v>0.8298</v>
      </c>
      <c r="N5226" s="20"/>
      <c r="O5226" s="21" t="str">
        <f aca="false">IF(R5226="","",ROUND(R5226*(1-Premissas!$B$4),4))</f>
        <v/>
      </c>
      <c r="P5226" s="22"/>
      <c r="Q5226" s="22"/>
      <c r="R5226" s="23"/>
      <c r="S5226" s="24"/>
      <c r="T5226" s="24"/>
      <c r="U5226" s="25"/>
      <c r="V5226" s="19" t="str">
        <f aca="false">IF(COUNT(N5226:Q5226)=0,"",MIN(N5226:Q5226))</f>
        <v/>
      </c>
      <c r="W5226" s="16" t="str">
        <f aca="false">IF(V5226="","",INDEX($N$4:$Q$4,MATCH(V5226,N5226:Q5226,0)))</f>
        <v/>
      </c>
      <c r="X5226" s="19" t="str">
        <f aca="false">IF(COUNT(N5226:Q5226)&lt;2,"",SMALL(N5226:Q5226,2))</f>
        <v/>
      </c>
      <c r="Y5226" s="26" t="str">
        <f aca="false">IF(OR(V5226="",M5226=0),"",V5226/M5226-1)</f>
        <v/>
      </c>
      <c r="Z5226" s="26" t="str">
        <f aca="false">IF(OR(V5226="",L5226=""),"",V5226/(L5226*E5226)-1)</f>
        <v/>
      </c>
      <c r="AA5226" s="16" t="str">
        <f aca="false">IF(V5226="","SEM OFERTA",IF(OR(Y5226&gt;Premissas!$B$11,Y5226&lt;Premissas!$B$12),"VERIFICAR - UNIDADE/EMBALAGEM",IF(Y5226&gt;Premissas!$B$6,"NÃO COMPRAR - REAJUSTE &gt;5%","COMPRAR")))</f>
        <v>SEM OFERTA</v>
      </c>
      <c r="AB5226" s="18" t="str">
        <f aca="false">IF(W5226="DIMEC",S5226,IF(W5226="MEDCENTRO",U5226,""))</f>
        <v/>
      </c>
      <c r="AC5226" s="18" t="n">
        <f aca="false">IF(AA5226&lt;&gt;"COMPRAR",0,IF(AB5226="",I5226,MIN(I5226,AB5226)))</f>
        <v>0</v>
      </c>
      <c r="AD5226" s="19" t="n">
        <f aca="false">IF(AC5226&gt;0,AC5226*V5226,0)</f>
        <v>0</v>
      </c>
      <c r="AE5226" s="19" t="n">
        <f aca="false">IF(AC5226&gt;0,(M5226-V5226)*AC5226,0)</f>
        <v>0</v>
      </c>
      <c r="AF5226" s="16" t="str">
        <f aca="false">IF(AA5226&lt;&gt;"COMPRAR","",IF(AB5226="",IF(X5226="","",IF(X5226-V5226&lt;0.01,"EMPATE TÉCNICO","")),IF(AB5226&lt;I5226,"ESTOQUE INSUFICIENTE",IF(X5226="","",IF(X5226-V5226&lt;0.01,"EMPATE TÉCNICO","")))))</f>
        <v/>
      </c>
      <c r="AG5226" s="16" t="s">
        <v>482</v>
      </c>
      <c r="AH5226" s="16" t="s">
        <v>2106</v>
      </c>
    </row>
    <row r="5227" customFormat="false" ht="15" hidden="false" customHeight="false" outlineLevel="0" collapsed="false">
      <c r="A5227" s="16" t="s">
        <v>16148</v>
      </c>
      <c r="B5227" s="17" t="s">
        <v>16149</v>
      </c>
      <c r="C5227" s="16" t="s">
        <v>16150</v>
      </c>
      <c r="D5227" s="16" t="s">
        <v>519</v>
      </c>
      <c r="E5227" s="18" t="n">
        <v>1</v>
      </c>
      <c r="F5227" s="16" t="s">
        <v>41</v>
      </c>
      <c r="G5227" s="18" t="n">
        <v>3</v>
      </c>
      <c r="H5227" s="16" t="n">
        <v>41.4</v>
      </c>
      <c r="I5227" s="18" t="n">
        <v>104</v>
      </c>
      <c r="J5227" s="19" t="n">
        <v>1.0425</v>
      </c>
      <c r="K5227" s="19" t="n">
        <v>1.0425</v>
      </c>
      <c r="L5227" s="19" t="n">
        <v>1.0425</v>
      </c>
      <c r="M5227" s="19" t="n">
        <f aca="false">IF(J5227&gt;0,J5227,K5227)*E5227</f>
        <v>1.0425</v>
      </c>
      <c r="N5227" s="20"/>
      <c r="O5227" s="21" t="str">
        <f aca="false">IF(R5227="","",ROUND(R5227*(1-Premissas!$B$4),4))</f>
        <v/>
      </c>
      <c r="P5227" s="22"/>
      <c r="Q5227" s="22"/>
      <c r="R5227" s="23"/>
      <c r="S5227" s="24"/>
      <c r="T5227" s="24"/>
      <c r="U5227" s="25"/>
      <c r="V5227" s="19" t="str">
        <f aca="false">IF(COUNT(N5227:Q5227)=0,"",MIN(N5227:Q5227))</f>
        <v/>
      </c>
      <c r="W5227" s="16" t="str">
        <f aca="false">IF(V5227="","",INDEX($N$4:$Q$4,MATCH(V5227,N5227:Q5227,0)))</f>
        <v/>
      </c>
      <c r="X5227" s="19" t="str">
        <f aca="false">IF(COUNT(N5227:Q5227)&lt;2,"",SMALL(N5227:Q5227,2))</f>
        <v/>
      </c>
      <c r="Y5227" s="26" t="str">
        <f aca="false">IF(OR(V5227="",M5227=0),"",V5227/M5227-1)</f>
        <v/>
      </c>
      <c r="Z5227" s="26" t="str">
        <f aca="false">IF(OR(V5227="",L5227=""),"",V5227/(L5227*E5227)-1)</f>
        <v/>
      </c>
      <c r="AA5227" s="16" t="str">
        <f aca="false">IF(V5227="","SEM OFERTA",IF(OR(Y5227&gt;Premissas!$B$11,Y5227&lt;Premissas!$B$12),"VERIFICAR - UNIDADE/EMBALAGEM",IF(Y5227&gt;Premissas!$B$6,"NÃO COMPRAR - REAJUSTE &gt;5%","COMPRAR")))</f>
        <v>SEM OFERTA</v>
      </c>
      <c r="AB5227" s="18" t="str">
        <f aca="false">IF(W5227="DIMEC",S5227,IF(W5227="MEDCENTRO",U5227,""))</f>
        <v/>
      </c>
      <c r="AC5227" s="18" t="n">
        <f aca="false">IF(AA5227&lt;&gt;"COMPRAR",0,IF(AB5227="",I5227,MIN(I5227,AB5227)))</f>
        <v>0</v>
      </c>
      <c r="AD5227" s="19" t="n">
        <f aca="false">IF(AC5227&gt;0,AC5227*V5227,0)</f>
        <v>0</v>
      </c>
      <c r="AE5227" s="19" t="n">
        <f aca="false">IF(AC5227&gt;0,(M5227-V5227)*AC5227,0)</f>
        <v>0</v>
      </c>
      <c r="AF5227" s="16" t="str">
        <f aca="false">IF(AA5227&lt;&gt;"COMPRAR","",IF(AB5227="",IF(X5227="","",IF(X5227-V5227&lt;0.01,"EMPATE TÉCNICO","")),IF(AB5227&lt;I5227,"ESTOQUE INSUFICIENTE",IF(X5227="","",IF(X5227-V5227&lt;0.01,"EMPATE TÉCNICO","")))))</f>
        <v/>
      </c>
      <c r="AG5227" s="16" t="s">
        <v>520</v>
      </c>
      <c r="AH5227" s="16" t="s">
        <v>2106</v>
      </c>
    </row>
    <row r="5228" customFormat="false" ht="15" hidden="false" customHeight="false" outlineLevel="0" collapsed="false">
      <c r="A5228" s="16" t="s">
        <v>16151</v>
      </c>
      <c r="B5228" s="17" t="s">
        <v>16152</v>
      </c>
      <c r="C5228" s="16" t="s">
        <v>16153</v>
      </c>
      <c r="D5228" s="16" t="s">
        <v>7306</v>
      </c>
      <c r="E5228" s="18" t="n">
        <v>60</v>
      </c>
      <c r="F5228" s="16" t="s">
        <v>42</v>
      </c>
      <c r="G5228" s="18" t="n">
        <v>50</v>
      </c>
      <c r="H5228" s="16" t="n">
        <v>22.5</v>
      </c>
      <c r="I5228" s="18" t="n">
        <v>1</v>
      </c>
      <c r="J5228" s="19" t="n">
        <v>1.6375</v>
      </c>
      <c r="K5228" s="19" t="n">
        <v>1.6375</v>
      </c>
      <c r="L5228" s="19" t="n">
        <v>1.6375</v>
      </c>
      <c r="M5228" s="19" t="n">
        <f aca="false">IF(J5228&gt;0,J5228,K5228)*E5228</f>
        <v>98.25</v>
      </c>
      <c r="N5228" s="20"/>
      <c r="O5228" s="21" t="str">
        <f aca="false">IF(R5228="","",ROUND(R5228*(1-Premissas!$B$4),4))</f>
        <v/>
      </c>
      <c r="P5228" s="22"/>
      <c r="Q5228" s="22"/>
      <c r="R5228" s="23"/>
      <c r="S5228" s="24"/>
      <c r="T5228" s="24"/>
      <c r="U5228" s="25"/>
      <c r="V5228" s="19" t="str">
        <f aca="false">IF(COUNT(N5228:Q5228)=0,"",MIN(N5228:Q5228))</f>
        <v/>
      </c>
      <c r="W5228" s="16" t="str">
        <f aca="false">IF(V5228="","",INDEX($N$4:$Q$4,MATCH(V5228,N5228:Q5228,0)))</f>
        <v/>
      </c>
      <c r="X5228" s="19" t="str">
        <f aca="false">IF(COUNT(N5228:Q5228)&lt;2,"",SMALL(N5228:Q5228,2))</f>
        <v/>
      </c>
      <c r="Y5228" s="26" t="str">
        <f aca="false">IF(OR(V5228="",M5228=0),"",V5228/M5228-1)</f>
        <v/>
      </c>
      <c r="Z5228" s="26" t="str">
        <f aca="false">IF(OR(V5228="",L5228=""),"",V5228/(L5228*E5228)-1)</f>
        <v/>
      </c>
      <c r="AA5228" s="16" t="str">
        <f aca="false">IF(V5228="","SEM OFERTA",IF(OR(Y5228&gt;Premissas!$B$11,Y5228&lt;Premissas!$B$12),"VERIFICAR - UNIDADE/EMBALAGEM",IF(Y5228&gt;Premissas!$B$6,"NÃO COMPRAR - REAJUSTE &gt;5%","COMPRAR")))</f>
        <v>SEM OFERTA</v>
      </c>
      <c r="AB5228" s="18" t="str">
        <f aca="false">IF(W5228="DIMEC",S5228,IF(W5228="MEDCENTRO",U5228,""))</f>
        <v/>
      </c>
      <c r="AC5228" s="18" t="n">
        <f aca="false">IF(AA5228&lt;&gt;"COMPRAR",0,IF(AB5228="",I5228,MIN(I5228,AB5228)))</f>
        <v>0</v>
      </c>
      <c r="AD5228" s="19" t="n">
        <f aca="false">IF(AC5228&gt;0,AC5228*V5228,0)</f>
        <v>0</v>
      </c>
      <c r="AE5228" s="19" t="n">
        <f aca="false">IF(AC5228&gt;0,(M5228-V5228)*AC5228,0)</f>
        <v>0</v>
      </c>
      <c r="AF5228" s="16" t="str">
        <f aca="false">IF(AA5228&lt;&gt;"COMPRAR","",IF(AB5228="",IF(X5228="","",IF(X5228-V5228&lt;0.01,"EMPATE TÉCNICO","")),IF(AB5228&lt;I5228,"ESTOQUE INSUFICIENTE",IF(X5228="","",IF(X5228-V5228&lt;0.01,"EMPATE TÉCNICO","")))))</f>
        <v/>
      </c>
      <c r="AG5228" s="16" t="s">
        <v>490</v>
      </c>
      <c r="AH5228" s="16" t="s">
        <v>2106</v>
      </c>
    </row>
    <row r="5229" customFormat="false" ht="15" hidden="false" customHeight="false" outlineLevel="0" collapsed="false">
      <c r="A5229" s="16" t="s">
        <v>16154</v>
      </c>
      <c r="B5229" s="17" t="s">
        <v>16155</v>
      </c>
      <c r="C5229" s="16" t="s">
        <v>16156</v>
      </c>
      <c r="D5229" s="16" t="s">
        <v>1055</v>
      </c>
      <c r="E5229" s="18" t="n">
        <v>1</v>
      </c>
      <c r="F5229" s="16" t="s">
        <v>43</v>
      </c>
      <c r="G5229" s="18" t="n">
        <v>0</v>
      </c>
      <c r="H5229" s="16" t="n">
        <v>0.3</v>
      </c>
      <c r="I5229" s="18" t="n">
        <v>1</v>
      </c>
      <c r="J5229" s="19" t="n">
        <v>8.43</v>
      </c>
      <c r="K5229" s="19" t="n">
        <v>8.43</v>
      </c>
      <c r="L5229" s="19" t="n">
        <v>8.43</v>
      </c>
      <c r="M5229" s="19" t="n">
        <f aca="false">IF(J5229&gt;0,J5229,K5229)*E5229</f>
        <v>8.43</v>
      </c>
      <c r="N5229" s="20"/>
      <c r="O5229" s="21" t="str">
        <f aca="false">IF(R5229="","",ROUND(R5229*(1-Premissas!$B$4),4))</f>
        <v/>
      </c>
      <c r="P5229" s="22"/>
      <c r="Q5229" s="22"/>
      <c r="R5229" s="23"/>
      <c r="S5229" s="24"/>
      <c r="T5229" s="24"/>
      <c r="U5229" s="25"/>
      <c r="V5229" s="19" t="str">
        <f aca="false">IF(COUNT(N5229:Q5229)=0,"",MIN(N5229:Q5229))</f>
        <v/>
      </c>
      <c r="W5229" s="16" t="str">
        <f aca="false">IF(V5229="","",INDEX($N$4:$Q$4,MATCH(V5229,N5229:Q5229,0)))</f>
        <v/>
      </c>
      <c r="X5229" s="19" t="str">
        <f aca="false">IF(COUNT(N5229:Q5229)&lt;2,"",SMALL(N5229:Q5229,2))</f>
        <v/>
      </c>
      <c r="Y5229" s="26" t="str">
        <f aca="false">IF(OR(V5229="",M5229=0),"",V5229/M5229-1)</f>
        <v/>
      </c>
      <c r="Z5229" s="26" t="str">
        <f aca="false">IF(OR(V5229="",L5229=""),"",V5229/(L5229*E5229)-1)</f>
        <v/>
      </c>
      <c r="AA5229" s="16" t="str">
        <f aca="false">IF(V5229="","SEM OFERTA",IF(OR(Y5229&gt;Premissas!$B$11,Y5229&lt;Premissas!$B$12),"VERIFICAR - UNIDADE/EMBALAGEM",IF(Y5229&gt;Premissas!$B$6,"NÃO COMPRAR - REAJUSTE &gt;5%","COMPRAR")))</f>
        <v>SEM OFERTA</v>
      </c>
      <c r="AB5229" s="18" t="str">
        <f aca="false">IF(W5229="DIMEC",S5229,IF(W5229="MEDCENTRO",U5229,""))</f>
        <v/>
      </c>
      <c r="AC5229" s="18" t="n">
        <f aca="false">IF(AA5229&lt;&gt;"COMPRAR",0,IF(AB5229="",I5229,MIN(I5229,AB5229)))</f>
        <v>0</v>
      </c>
      <c r="AD5229" s="19" t="n">
        <f aca="false">IF(AC5229&gt;0,AC5229*V5229,0)</f>
        <v>0</v>
      </c>
      <c r="AE5229" s="19" t="n">
        <f aca="false">IF(AC5229&gt;0,(M5229-V5229)*AC5229,0)</f>
        <v>0</v>
      </c>
      <c r="AF5229" s="16" t="str">
        <f aca="false">IF(AA5229&lt;&gt;"COMPRAR","",IF(AB5229="",IF(X5229="","",IF(X5229-V5229&lt;0.01,"EMPATE TÉCNICO","")),IF(AB5229&lt;I5229,"ESTOQUE INSUFICIENTE",IF(X5229="","",IF(X5229-V5229&lt;0.01,"EMPATE TÉCNICO","")))))</f>
        <v/>
      </c>
      <c r="AG5229" s="16" t="s">
        <v>919</v>
      </c>
      <c r="AH5229" s="16" t="s">
        <v>2106</v>
      </c>
    </row>
    <row r="5230" customFormat="false" ht="15" hidden="false" customHeight="false" outlineLevel="0" collapsed="false">
      <c r="A5230" s="16" t="s">
        <v>16157</v>
      </c>
      <c r="B5230" s="17" t="s">
        <v>16158</v>
      </c>
      <c r="C5230" s="16" t="s">
        <v>16159</v>
      </c>
      <c r="D5230" s="16" t="s">
        <v>1055</v>
      </c>
      <c r="E5230" s="18" t="n">
        <v>1</v>
      </c>
      <c r="F5230" s="16" t="s">
        <v>42</v>
      </c>
      <c r="G5230" s="18" t="n">
        <v>1</v>
      </c>
      <c r="H5230" s="16" t="n">
        <v>1.1</v>
      </c>
      <c r="I5230" s="18" t="n">
        <v>2</v>
      </c>
      <c r="J5230" s="19" t="n">
        <v>8.36</v>
      </c>
      <c r="K5230" s="19" t="n">
        <v>8.36</v>
      </c>
      <c r="L5230" s="19" t="n">
        <v>8.3</v>
      </c>
      <c r="M5230" s="19" t="n">
        <f aca="false">IF(J5230&gt;0,J5230,K5230)*E5230</f>
        <v>8.36</v>
      </c>
      <c r="N5230" s="20"/>
      <c r="O5230" s="21" t="str">
        <f aca="false">IF(R5230="","",ROUND(R5230*(1-Premissas!$B$4),4))</f>
        <v/>
      </c>
      <c r="P5230" s="22"/>
      <c r="Q5230" s="22"/>
      <c r="R5230" s="23"/>
      <c r="S5230" s="24"/>
      <c r="T5230" s="24"/>
      <c r="U5230" s="25"/>
      <c r="V5230" s="19" t="str">
        <f aca="false">IF(COUNT(N5230:Q5230)=0,"",MIN(N5230:Q5230))</f>
        <v/>
      </c>
      <c r="W5230" s="16" t="str">
        <f aca="false">IF(V5230="","",INDEX($N$4:$Q$4,MATCH(V5230,N5230:Q5230,0)))</f>
        <v/>
      </c>
      <c r="X5230" s="19" t="str">
        <f aca="false">IF(COUNT(N5230:Q5230)&lt;2,"",SMALL(N5230:Q5230,2))</f>
        <v/>
      </c>
      <c r="Y5230" s="26" t="str">
        <f aca="false">IF(OR(V5230="",M5230=0),"",V5230/M5230-1)</f>
        <v/>
      </c>
      <c r="Z5230" s="26" t="str">
        <f aca="false">IF(OR(V5230="",L5230=""),"",V5230/(L5230*E5230)-1)</f>
        <v/>
      </c>
      <c r="AA5230" s="16" t="str">
        <f aca="false">IF(V5230="","SEM OFERTA",IF(OR(Y5230&gt;Premissas!$B$11,Y5230&lt;Premissas!$B$12),"VERIFICAR - UNIDADE/EMBALAGEM",IF(Y5230&gt;Premissas!$B$6,"NÃO COMPRAR - REAJUSTE &gt;5%","COMPRAR")))</f>
        <v>SEM OFERTA</v>
      </c>
      <c r="AB5230" s="18" t="str">
        <f aca="false">IF(W5230="DIMEC",S5230,IF(W5230="MEDCENTRO",U5230,""))</f>
        <v/>
      </c>
      <c r="AC5230" s="18" t="n">
        <f aca="false">IF(AA5230&lt;&gt;"COMPRAR",0,IF(AB5230="",I5230,MIN(I5230,AB5230)))</f>
        <v>0</v>
      </c>
      <c r="AD5230" s="19" t="n">
        <f aca="false">IF(AC5230&gt;0,AC5230*V5230,0)</f>
        <v>0</v>
      </c>
      <c r="AE5230" s="19" t="n">
        <f aca="false">IF(AC5230&gt;0,(M5230-V5230)*AC5230,0)</f>
        <v>0</v>
      </c>
      <c r="AF5230" s="16" t="str">
        <f aca="false">IF(AA5230&lt;&gt;"COMPRAR","",IF(AB5230="",IF(X5230="","",IF(X5230-V5230&lt;0.01,"EMPATE TÉCNICO","")),IF(AB5230&lt;I5230,"ESTOQUE INSUFICIENTE",IF(X5230="","",IF(X5230-V5230&lt;0.01,"EMPATE TÉCNICO","")))))</f>
        <v/>
      </c>
      <c r="AG5230" s="16" t="s">
        <v>304</v>
      </c>
      <c r="AH5230" s="16" t="s">
        <v>2106</v>
      </c>
    </row>
    <row r="5231" customFormat="false" ht="15" hidden="false" customHeight="false" outlineLevel="0" collapsed="false">
      <c r="A5231" s="16" t="s">
        <v>16160</v>
      </c>
      <c r="B5231" s="17" t="s">
        <v>16161</v>
      </c>
      <c r="C5231" s="16" t="s">
        <v>16162</v>
      </c>
      <c r="D5231" s="16" t="s">
        <v>1055</v>
      </c>
      <c r="E5231" s="18" t="n">
        <v>1</v>
      </c>
      <c r="F5231" s="16" t="s">
        <v>43</v>
      </c>
      <c r="G5231" s="18" t="n">
        <v>0</v>
      </c>
      <c r="H5231" s="16" t="n">
        <v>0.6</v>
      </c>
      <c r="I5231" s="18" t="n">
        <v>2</v>
      </c>
      <c r="J5231" s="19" t="n">
        <v>8.94</v>
      </c>
      <c r="K5231" s="19" t="n">
        <v>8.94</v>
      </c>
      <c r="L5231" s="19" t="n">
        <v>8.94</v>
      </c>
      <c r="M5231" s="19" t="n">
        <f aca="false">IF(J5231&gt;0,J5231,K5231)*E5231</f>
        <v>8.94</v>
      </c>
      <c r="N5231" s="20"/>
      <c r="O5231" s="21" t="str">
        <f aca="false">IF(R5231="","",ROUND(R5231*(1-Premissas!$B$4),4))</f>
        <v/>
      </c>
      <c r="P5231" s="22"/>
      <c r="Q5231" s="22"/>
      <c r="R5231" s="23"/>
      <c r="S5231" s="24"/>
      <c r="T5231" s="24"/>
      <c r="U5231" s="25"/>
      <c r="V5231" s="19" t="str">
        <f aca="false">IF(COUNT(N5231:Q5231)=0,"",MIN(N5231:Q5231))</f>
        <v/>
      </c>
      <c r="W5231" s="16" t="str">
        <f aca="false">IF(V5231="","",INDEX($N$4:$Q$4,MATCH(V5231,N5231:Q5231,0)))</f>
        <v/>
      </c>
      <c r="X5231" s="19" t="str">
        <f aca="false">IF(COUNT(N5231:Q5231)&lt;2,"",SMALL(N5231:Q5231,2))</f>
        <v/>
      </c>
      <c r="Y5231" s="26" t="str">
        <f aca="false">IF(OR(V5231="",M5231=0),"",V5231/M5231-1)</f>
        <v/>
      </c>
      <c r="Z5231" s="26" t="str">
        <f aca="false">IF(OR(V5231="",L5231=""),"",V5231/(L5231*E5231)-1)</f>
        <v/>
      </c>
      <c r="AA5231" s="16" t="str">
        <f aca="false">IF(V5231="","SEM OFERTA",IF(OR(Y5231&gt;Premissas!$B$11,Y5231&lt;Premissas!$B$12),"VERIFICAR - UNIDADE/EMBALAGEM",IF(Y5231&gt;Premissas!$B$6,"NÃO COMPRAR - REAJUSTE &gt;5%","COMPRAR")))</f>
        <v>SEM OFERTA</v>
      </c>
      <c r="AB5231" s="18" t="str">
        <f aca="false">IF(W5231="DIMEC",S5231,IF(W5231="MEDCENTRO",U5231,""))</f>
        <v/>
      </c>
      <c r="AC5231" s="18" t="n">
        <f aca="false">IF(AA5231&lt;&gt;"COMPRAR",0,IF(AB5231="",I5231,MIN(I5231,AB5231)))</f>
        <v>0</v>
      </c>
      <c r="AD5231" s="19" t="n">
        <f aca="false">IF(AC5231&gt;0,AC5231*V5231,0)</f>
        <v>0</v>
      </c>
      <c r="AE5231" s="19" t="n">
        <f aca="false">IF(AC5231&gt;0,(M5231-V5231)*AC5231,0)</f>
        <v>0</v>
      </c>
      <c r="AF5231" s="16" t="str">
        <f aca="false">IF(AA5231&lt;&gt;"COMPRAR","",IF(AB5231="",IF(X5231="","",IF(X5231-V5231&lt;0.01,"EMPATE TÉCNICO","")),IF(AB5231&lt;I5231,"ESTOQUE INSUFICIENTE",IF(X5231="","",IF(X5231-V5231&lt;0.01,"EMPATE TÉCNICO","")))))</f>
        <v/>
      </c>
      <c r="AG5231" s="16" t="s">
        <v>304</v>
      </c>
      <c r="AH5231" s="16" t="s">
        <v>2106</v>
      </c>
    </row>
    <row r="5232" customFormat="false" ht="15" hidden="false" customHeight="false" outlineLevel="0" collapsed="false">
      <c r="A5232" s="16" t="s">
        <v>16163</v>
      </c>
      <c r="B5232" s="17" t="s">
        <v>16164</v>
      </c>
      <c r="C5232" s="16" t="s">
        <v>16165</v>
      </c>
      <c r="D5232" s="16" t="s">
        <v>1055</v>
      </c>
      <c r="E5232" s="18" t="n">
        <v>1</v>
      </c>
      <c r="F5232" s="16" t="s">
        <v>43</v>
      </c>
      <c r="G5232" s="18" t="n">
        <v>0</v>
      </c>
      <c r="H5232" s="16" t="n">
        <v>0.3</v>
      </c>
      <c r="I5232" s="18" t="n">
        <v>1</v>
      </c>
      <c r="J5232" s="19" t="n">
        <v>0</v>
      </c>
      <c r="K5232" s="19" t="n">
        <v>8.35</v>
      </c>
      <c r="L5232" s="19"/>
      <c r="M5232" s="19" t="n">
        <f aca="false">IF(J5232&gt;0,J5232,K5232)*E5232</f>
        <v>8.35</v>
      </c>
      <c r="N5232" s="20"/>
      <c r="O5232" s="21" t="str">
        <f aca="false">IF(R5232="","",ROUND(R5232*(1-Premissas!$B$4),4))</f>
        <v/>
      </c>
      <c r="P5232" s="22"/>
      <c r="Q5232" s="22"/>
      <c r="R5232" s="23"/>
      <c r="S5232" s="24"/>
      <c r="T5232" s="24"/>
      <c r="U5232" s="25"/>
      <c r="V5232" s="19" t="str">
        <f aca="false">IF(COUNT(N5232:Q5232)=0,"",MIN(N5232:Q5232))</f>
        <v/>
      </c>
      <c r="W5232" s="16" t="str">
        <f aca="false">IF(V5232="","",INDEX($N$4:$Q$4,MATCH(V5232,N5232:Q5232,0)))</f>
        <v/>
      </c>
      <c r="X5232" s="19" t="str">
        <f aca="false">IF(COUNT(N5232:Q5232)&lt;2,"",SMALL(N5232:Q5232,2))</f>
        <v/>
      </c>
      <c r="Y5232" s="26" t="str">
        <f aca="false">IF(OR(V5232="",M5232=0),"",V5232/M5232-1)</f>
        <v/>
      </c>
      <c r="Z5232" s="26" t="str">
        <f aca="false">IF(OR(V5232="",L5232=""),"",V5232/(L5232*E5232)-1)</f>
        <v/>
      </c>
      <c r="AA5232" s="16" t="str">
        <f aca="false">IF(V5232="","SEM OFERTA",IF(OR(Y5232&gt;Premissas!$B$11,Y5232&lt;Premissas!$B$12),"VERIFICAR - UNIDADE/EMBALAGEM",IF(Y5232&gt;Premissas!$B$6,"NÃO COMPRAR - REAJUSTE &gt;5%","COMPRAR")))</f>
        <v>SEM OFERTA</v>
      </c>
      <c r="AB5232" s="18" t="str">
        <f aca="false">IF(W5232="DIMEC",S5232,IF(W5232="MEDCENTRO",U5232,""))</f>
        <v/>
      </c>
      <c r="AC5232" s="18" t="n">
        <f aca="false">IF(AA5232&lt;&gt;"COMPRAR",0,IF(AB5232="",I5232,MIN(I5232,AB5232)))</f>
        <v>0</v>
      </c>
      <c r="AD5232" s="19" t="n">
        <f aca="false">IF(AC5232&gt;0,AC5232*V5232,0)</f>
        <v>0</v>
      </c>
      <c r="AE5232" s="19" t="n">
        <f aca="false">IF(AC5232&gt;0,(M5232-V5232)*AC5232,0)</f>
        <v>0</v>
      </c>
      <c r="AF5232" s="16" t="str">
        <f aca="false">IF(AA5232&lt;&gt;"COMPRAR","",IF(AB5232="",IF(X5232="","",IF(X5232-V5232&lt;0.01,"EMPATE TÉCNICO","")),IF(AB5232&lt;I5232,"ESTOQUE INSUFICIENTE",IF(X5232="","",IF(X5232-V5232&lt;0.01,"EMPATE TÉCNICO","")))))</f>
        <v/>
      </c>
      <c r="AG5232" s="16" t="s">
        <v>919</v>
      </c>
      <c r="AH5232" s="16" t="s">
        <v>2106</v>
      </c>
    </row>
    <row r="5233" customFormat="false" ht="15" hidden="false" customHeight="false" outlineLevel="0" collapsed="false">
      <c r="A5233" s="16" t="s">
        <v>16166</v>
      </c>
      <c r="B5233" s="17" t="s">
        <v>16167</v>
      </c>
      <c r="C5233" s="16" t="s">
        <v>16168</v>
      </c>
      <c r="D5233" s="16" t="s">
        <v>1055</v>
      </c>
      <c r="E5233" s="18" t="n">
        <v>1</v>
      </c>
      <c r="F5233" s="16" t="s">
        <v>43</v>
      </c>
      <c r="G5233" s="18" t="n">
        <v>0</v>
      </c>
      <c r="H5233" s="16" t="n">
        <v>0.2</v>
      </c>
      <c r="I5233" s="18" t="n">
        <v>1</v>
      </c>
      <c r="J5233" s="19" t="n">
        <v>8.36</v>
      </c>
      <c r="K5233" s="19" t="n">
        <v>8.36</v>
      </c>
      <c r="L5233" s="19" t="n">
        <v>8.36</v>
      </c>
      <c r="M5233" s="19" t="n">
        <f aca="false">IF(J5233&gt;0,J5233,K5233)*E5233</f>
        <v>8.36</v>
      </c>
      <c r="N5233" s="20"/>
      <c r="O5233" s="21" t="str">
        <f aca="false">IF(R5233="","",ROUND(R5233*(1-Premissas!$B$4),4))</f>
        <v/>
      </c>
      <c r="P5233" s="22"/>
      <c r="Q5233" s="22"/>
      <c r="R5233" s="23"/>
      <c r="S5233" s="24"/>
      <c r="T5233" s="24"/>
      <c r="U5233" s="25"/>
      <c r="V5233" s="19" t="str">
        <f aca="false">IF(COUNT(N5233:Q5233)=0,"",MIN(N5233:Q5233))</f>
        <v/>
      </c>
      <c r="W5233" s="16" t="str">
        <f aca="false">IF(V5233="","",INDEX($N$4:$Q$4,MATCH(V5233,N5233:Q5233,0)))</f>
        <v/>
      </c>
      <c r="X5233" s="19" t="str">
        <f aca="false">IF(COUNT(N5233:Q5233)&lt;2,"",SMALL(N5233:Q5233,2))</f>
        <v/>
      </c>
      <c r="Y5233" s="26" t="str">
        <f aca="false">IF(OR(V5233="",M5233=0),"",V5233/M5233-1)</f>
        <v/>
      </c>
      <c r="Z5233" s="26" t="str">
        <f aca="false">IF(OR(V5233="",L5233=""),"",V5233/(L5233*E5233)-1)</f>
        <v/>
      </c>
      <c r="AA5233" s="16" t="str">
        <f aca="false">IF(V5233="","SEM OFERTA",IF(OR(Y5233&gt;Premissas!$B$11,Y5233&lt;Premissas!$B$12),"VERIFICAR - UNIDADE/EMBALAGEM",IF(Y5233&gt;Premissas!$B$6,"NÃO COMPRAR - REAJUSTE &gt;5%","COMPRAR")))</f>
        <v>SEM OFERTA</v>
      </c>
      <c r="AB5233" s="18" t="str">
        <f aca="false">IF(W5233="DIMEC",S5233,IF(W5233="MEDCENTRO",U5233,""))</f>
        <v/>
      </c>
      <c r="AC5233" s="18" t="n">
        <f aca="false">IF(AA5233&lt;&gt;"COMPRAR",0,IF(AB5233="",I5233,MIN(I5233,AB5233)))</f>
        <v>0</v>
      </c>
      <c r="AD5233" s="19" t="n">
        <f aca="false">IF(AC5233&gt;0,AC5233*V5233,0)</f>
        <v>0</v>
      </c>
      <c r="AE5233" s="19" t="n">
        <f aca="false">IF(AC5233&gt;0,(M5233-V5233)*AC5233,0)</f>
        <v>0</v>
      </c>
      <c r="AF5233" s="16" t="str">
        <f aca="false">IF(AA5233&lt;&gt;"COMPRAR","",IF(AB5233="",IF(X5233="","",IF(X5233-V5233&lt;0.01,"EMPATE TÉCNICO","")),IF(AB5233&lt;I5233,"ESTOQUE INSUFICIENTE",IF(X5233="","",IF(X5233-V5233&lt;0.01,"EMPATE TÉCNICO","")))))</f>
        <v/>
      </c>
      <c r="AG5233" s="16" t="s">
        <v>919</v>
      </c>
      <c r="AH5233" s="16" t="s">
        <v>2106</v>
      </c>
    </row>
    <row r="5234" customFormat="false" ht="15" hidden="false" customHeight="false" outlineLevel="0" collapsed="false">
      <c r="A5234" s="16" t="s">
        <v>16169</v>
      </c>
      <c r="B5234" s="17" t="s">
        <v>16170</v>
      </c>
      <c r="C5234" s="16" t="s">
        <v>16171</v>
      </c>
      <c r="D5234" s="16" t="s">
        <v>1055</v>
      </c>
      <c r="E5234" s="18" t="n">
        <v>4</v>
      </c>
      <c r="F5234" s="16" t="s">
        <v>43</v>
      </c>
      <c r="G5234" s="18" t="n">
        <v>0</v>
      </c>
      <c r="H5234" s="16" t="n">
        <v>0.1</v>
      </c>
      <c r="I5234" s="18" t="n">
        <v>1</v>
      </c>
      <c r="J5234" s="19" t="n">
        <v>1.7375</v>
      </c>
      <c r="K5234" s="19" t="n">
        <v>1.7375</v>
      </c>
      <c r="L5234" s="19" t="n">
        <v>1.7375</v>
      </c>
      <c r="M5234" s="19" t="n">
        <f aca="false">IF(J5234&gt;0,J5234,K5234)*E5234</f>
        <v>6.95</v>
      </c>
      <c r="N5234" s="20"/>
      <c r="O5234" s="21" t="str">
        <f aca="false">IF(R5234="","",ROUND(R5234*(1-Premissas!$B$4),4))</f>
        <v/>
      </c>
      <c r="P5234" s="22"/>
      <c r="Q5234" s="22"/>
      <c r="R5234" s="23"/>
      <c r="S5234" s="24"/>
      <c r="T5234" s="24"/>
      <c r="U5234" s="25"/>
      <c r="V5234" s="19" t="str">
        <f aca="false">IF(COUNT(N5234:Q5234)=0,"",MIN(N5234:Q5234))</f>
        <v/>
      </c>
      <c r="W5234" s="16" t="str">
        <f aca="false">IF(V5234="","",INDEX($N$4:$Q$4,MATCH(V5234,N5234:Q5234,0)))</f>
        <v/>
      </c>
      <c r="X5234" s="19" t="str">
        <f aca="false">IF(COUNT(N5234:Q5234)&lt;2,"",SMALL(N5234:Q5234,2))</f>
        <v/>
      </c>
      <c r="Y5234" s="26" t="str">
        <f aca="false">IF(OR(V5234="",M5234=0),"",V5234/M5234-1)</f>
        <v/>
      </c>
      <c r="Z5234" s="26" t="str">
        <f aca="false">IF(OR(V5234="",L5234=""),"",V5234/(L5234*E5234)-1)</f>
        <v/>
      </c>
      <c r="AA5234" s="16" t="str">
        <f aca="false">IF(V5234="","SEM OFERTA",IF(OR(Y5234&gt;Premissas!$B$11,Y5234&lt;Premissas!$B$12),"VERIFICAR - UNIDADE/EMBALAGEM",IF(Y5234&gt;Premissas!$B$6,"NÃO COMPRAR - REAJUSTE &gt;5%","COMPRAR")))</f>
        <v>SEM OFERTA</v>
      </c>
      <c r="AB5234" s="18" t="str">
        <f aca="false">IF(W5234="DIMEC",S5234,IF(W5234="MEDCENTRO",U5234,""))</f>
        <v/>
      </c>
      <c r="AC5234" s="18" t="n">
        <f aca="false">IF(AA5234&lt;&gt;"COMPRAR",0,IF(AB5234="",I5234,MIN(I5234,AB5234)))</f>
        <v>0</v>
      </c>
      <c r="AD5234" s="19" t="n">
        <f aca="false">IF(AC5234&gt;0,AC5234*V5234,0)</f>
        <v>0</v>
      </c>
      <c r="AE5234" s="19" t="n">
        <f aca="false">IF(AC5234&gt;0,(M5234-V5234)*AC5234,0)</f>
        <v>0</v>
      </c>
      <c r="AF5234" s="16" t="str">
        <f aca="false">IF(AA5234&lt;&gt;"COMPRAR","",IF(AB5234="",IF(X5234="","",IF(X5234-V5234&lt;0.01,"EMPATE TÉCNICO","")),IF(AB5234&lt;I5234,"ESTOQUE INSUFICIENTE",IF(X5234="","",IF(X5234-V5234&lt;0.01,"EMPATE TÉCNICO","")))))</f>
        <v/>
      </c>
      <c r="AG5234" s="16" t="s">
        <v>482</v>
      </c>
      <c r="AH5234" s="16" t="s">
        <v>2106</v>
      </c>
    </row>
    <row r="5235" customFormat="false" ht="15" hidden="false" customHeight="false" outlineLevel="0" collapsed="false">
      <c r="A5235" s="16" t="s">
        <v>16172</v>
      </c>
      <c r="B5235" s="17" t="s">
        <v>16173</v>
      </c>
      <c r="C5235" s="16" t="s">
        <v>16174</v>
      </c>
      <c r="D5235" s="16"/>
      <c r="E5235" s="18" t="n">
        <v>1</v>
      </c>
      <c r="F5235" s="16" t="s">
        <v>42</v>
      </c>
      <c r="G5235" s="18" t="n">
        <v>3</v>
      </c>
      <c r="H5235" s="16" t="n">
        <v>1.6</v>
      </c>
      <c r="I5235" s="18" t="n">
        <v>2</v>
      </c>
      <c r="J5235" s="19" t="n">
        <v>16</v>
      </c>
      <c r="K5235" s="19" t="n">
        <v>16</v>
      </c>
      <c r="L5235" s="19" t="n">
        <v>16</v>
      </c>
      <c r="M5235" s="19" t="n">
        <f aca="false">IF(J5235&gt;0,J5235,K5235)*E5235</f>
        <v>16</v>
      </c>
      <c r="N5235" s="20"/>
      <c r="O5235" s="21" t="str">
        <f aca="false">IF(R5235="","",ROUND(R5235*(1-Premissas!$B$4),4))</f>
        <v/>
      </c>
      <c r="P5235" s="22"/>
      <c r="Q5235" s="22"/>
      <c r="R5235" s="23"/>
      <c r="S5235" s="24"/>
      <c r="T5235" s="24"/>
      <c r="U5235" s="25"/>
      <c r="V5235" s="19" t="str">
        <f aca="false">IF(COUNT(N5235:Q5235)=0,"",MIN(N5235:Q5235))</f>
        <v/>
      </c>
      <c r="W5235" s="16" t="str">
        <f aca="false">IF(V5235="","",INDEX($N$4:$Q$4,MATCH(V5235,N5235:Q5235,0)))</f>
        <v/>
      </c>
      <c r="X5235" s="19" t="str">
        <f aca="false">IF(COUNT(N5235:Q5235)&lt;2,"",SMALL(N5235:Q5235,2))</f>
        <v/>
      </c>
      <c r="Y5235" s="26" t="str">
        <f aca="false">IF(OR(V5235="",M5235=0),"",V5235/M5235-1)</f>
        <v/>
      </c>
      <c r="Z5235" s="26" t="str">
        <f aca="false">IF(OR(V5235="",L5235=""),"",V5235/(L5235*E5235)-1)</f>
        <v/>
      </c>
      <c r="AA5235" s="16" t="str">
        <f aca="false">IF(V5235="","SEM OFERTA",IF(OR(Y5235&gt;Premissas!$B$11,Y5235&lt;Premissas!$B$12),"VERIFICAR - UNIDADE/EMBALAGEM",IF(Y5235&gt;Premissas!$B$6,"NÃO COMPRAR - REAJUSTE &gt;5%","COMPRAR")))</f>
        <v>SEM OFERTA</v>
      </c>
      <c r="AB5235" s="18" t="str">
        <f aca="false">IF(W5235="DIMEC",S5235,IF(W5235="MEDCENTRO",U5235,""))</f>
        <v/>
      </c>
      <c r="AC5235" s="18" t="n">
        <f aca="false">IF(AA5235&lt;&gt;"COMPRAR",0,IF(AB5235="",I5235,MIN(I5235,AB5235)))</f>
        <v>0</v>
      </c>
      <c r="AD5235" s="19" t="n">
        <f aca="false">IF(AC5235&gt;0,AC5235*V5235,0)</f>
        <v>0</v>
      </c>
      <c r="AE5235" s="19" t="n">
        <f aca="false">IF(AC5235&gt;0,(M5235-V5235)*AC5235,0)</f>
        <v>0</v>
      </c>
      <c r="AF5235" s="16" t="str">
        <f aca="false">IF(AA5235&lt;&gt;"COMPRAR","",IF(AB5235="",IF(X5235="","",IF(X5235-V5235&lt;0.01,"EMPATE TÉCNICO","")),IF(AB5235&lt;I5235,"ESTOQUE INSUFICIENTE",IF(X5235="","",IF(X5235-V5235&lt;0.01,"EMPATE TÉCNICO","")))))</f>
        <v/>
      </c>
      <c r="AG5235" s="16" t="s">
        <v>7244</v>
      </c>
      <c r="AH5235" s="16" t="s">
        <v>2106</v>
      </c>
    </row>
    <row r="5236" customFormat="false" ht="15" hidden="false" customHeight="false" outlineLevel="0" collapsed="false">
      <c r="A5236" s="16" t="s">
        <v>16175</v>
      </c>
      <c r="B5236" s="17" t="s">
        <v>16176</v>
      </c>
      <c r="C5236" s="16" t="s">
        <v>16177</v>
      </c>
      <c r="D5236" s="16" t="s">
        <v>1055</v>
      </c>
      <c r="E5236" s="18" t="n">
        <v>1</v>
      </c>
      <c r="F5236" s="16" t="s">
        <v>41</v>
      </c>
      <c r="G5236" s="18" t="n">
        <v>3</v>
      </c>
      <c r="H5236" s="16" t="n">
        <v>11.8</v>
      </c>
      <c r="I5236" s="18" t="n">
        <v>28</v>
      </c>
      <c r="J5236" s="19" t="n">
        <v>7.16</v>
      </c>
      <c r="K5236" s="19" t="n">
        <v>7.16</v>
      </c>
      <c r="L5236" s="19" t="n">
        <v>7.16</v>
      </c>
      <c r="M5236" s="19" t="n">
        <f aca="false">IF(J5236&gt;0,J5236,K5236)*E5236</f>
        <v>7.16</v>
      </c>
      <c r="N5236" s="20"/>
      <c r="O5236" s="21" t="str">
        <f aca="false">IF(R5236="","",ROUND(R5236*(1-Premissas!$B$4),4))</f>
        <v/>
      </c>
      <c r="P5236" s="22"/>
      <c r="Q5236" s="22"/>
      <c r="R5236" s="23"/>
      <c r="S5236" s="24"/>
      <c r="T5236" s="24"/>
      <c r="U5236" s="25"/>
      <c r="V5236" s="19" t="str">
        <f aca="false">IF(COUNT(N5236:Q5236)=0,"",MIN(N5236:Q5236))</f>
        <v/>
      </c>
      <c r="W5236" s="16" t="str">
        <f aca="false">IF(V5236="","",INDEX($N$4:$Q$4,MATCH(V5236,N5236:Q5236,0)))</f>
        <v/>
      </c>
      <c r="X5236" s="19" t="str">
        <f aca="false">IF(COUNT(N5236:Q5236)&lt;2,"",SMALL(N5236:Q5236,2))</f>
        <v/>
      </c>
      <c r="Y5236" s="26" t="str">
        <f aca="false">IF(OR(V5236="",M5236=0),"",V5236/M5236-1)</f>
        <v/>
      </c>
      <c r="Z5236" s="26" t="str">
        <f aca="false">IF(OR(V5236="",L5236=""),"",V5236/(L5236*E5236)-1)</f>
        <v/>
      </c>
      <c r="AA5236" s="16" t="str">
        <f aca="false">IF(V5236="","SEM OFERTA",IF(OR(Y5236&gt;Premissas!$B$11,Y5236&lt;Premissas!$B$12),"VERIFICAR - UNIDADE/EMBALAGEM",IF(Y5236&gt;Premissas!$B$6,"NÃO COMPRAR - REAJUSTE &gt;5%","COMPRAR")))</f>
        <v>SEM OFERTA</v>
      </c>
      <c r="AB5236" s="18" t="str">
        <f aca="false">IF(W5236="DIMEC",S5236,IF(W5236="MEDCENTRO",U5236,""))</f>
        <v/>
      </c>
      <c r="AC5236" s="18" t="n">
        <f aca="false">IF(AA5236&lt;&gt;"COMPRAR",0,IF(AB5236="",I5236,MIN(I5236,AB5236)))</f>
        <v>0</v>
      </c>
      <c r="AD5236" s="19" t="n">
        <f aca="false">IF(AC5236&gt;0,AC5236*V5236,0)</f>
        <v>0</v>
      </c>
      <c r="AE5236" s="19" t="n">
        <f aca="false">IF(AC5236&gt;0,(M5236-V5236)*AC5236,0)</f>
        <v>0</v>
      </c>
      <c r="AF5236" s="16" t="str">
        <f aca="false">IF(AA5236&lt;&gt;"COMPRAR","",IF(AB5236="",IF(X5236="","",IF(X5236-V5236&lt;0.01,"EMPATE TÉCNICO","")),IF(AB5236&lt;I5236,"ESTOQUE INSUFICIENTE",IF(X5236="","",IF(X5236-V5236&lt;0.01,"EMPATE TÉCNICO","")))))</f>
        <v/>
      </c>
      <c r="AG5236" s="16" t="s">
        <v>304</v>
      </c>
      <c r="AH5236" s="16" t="s">
        <v>2106</v>
      </c>
    </row>
    <row r="5237" customFormat="false" ht="15" hidden="false" customHeight="false" outlineLevel="0" collapsed="false">
      <c r="A5237" s="16" t="s">
        <v>16178</v>
      </c>
      <c r="B5237" s="17" t="s">
        <v>16179</v>
      </c>
      <c r="C5237" s="16" t="s">
        <v>16180</v>
      </c>
      <c r="D5237" s="16" t="s">
        <v>1886</v>
      </c>
      <c r="E5237" s="18" t="n">
        <v>1</v>
      </c>
      <c r="F5237" s="16" t="s">
        <v>43</v>
      </c>
      <c r="G5237" s="18" t="n">
        <v>0</v>
      </c>
      <c r="H5237" s="16" t="n">
        <v>1.3</v>
      </c>
      <c r="I5237" s="18" t="n">
        <v>4</v>
      </c>
      <c r="J5237" s="19" t="n">
        <v>5.69</v>
      </c>
      <c r="K5237" s="19" t="n">
        <v>5.69</v>
      </c>
      <c r="L5237" s="19" t="n">
        <v>5.69</v>
      </c>
      <c r="M5237" s="19" t="n">
        <f aca="false">IF(J5237&gt;0,J5237,K5237)*E5237</f>
        <v>5.69</v>
      </c>
      <c r="N5237" s="20"/>
      <c r="O5237" s="21" t="str">
        <f aca="false">IF(R5237="","",ROUND(R5237*(1-Premissas!$B$4),4))</f>
        <v/>
      </c>
      <c r="P5237" s="22"/>
      <c r="Q5237" s="22"/>
      <c r="R5237" s="23"/>
      <c r="S5237" s="24"/>
      <c r="T5237" s="24"/>
      <c r="U5237" s="25"/>
      <c r="V5237" s="19" t="str">
        <f aca="false">IF(COUNT(N5237:Q5237)=0,"",MIN(N5237:Q5237))</f>
        <v/>
      </c>
      <c r="W5237" s="16" t="str">
        <f aca="false">IF(V5237="","",INDEX($N$4:$Q$4,MATCH(V5237,N5237:Q5237,0)))</f>
        <v/>
      </c>
      <c r="X5237" s="19" t="str">
        <f aca="false">IF(COUNT(N5237:Q5237)&lt;2,"",SMALL(N5237:Q5237,2))</f>
        <v/>
      </c>
      <c r="Y5237" s="26" t="str">
        <f aca="false">IF(OR(V5237="",M5237=0),"",V5237/M5237-1)</f>
        <v/>
      </c>
      <c r="Z5237" s="26" t="str">
        <f aca="false">IF(OR(V5237="",L5237=""),"",V5237/(L5237*E5237)-1)</f>
        <v/>
      </c>
      <c r="AA5237" s="16" t="str">
        <f aca="false">IF(V5237="","SEM OFERTA",IF(OR(Y5237&gt;Premissas!$B$11,Y5237&lt;Premissas!$B$12),"VERIFICAR - UNIDADE/EMBALAGEM",IF(Y5237&gt;Premissas!$B$6,"NÃO COMPRAR - REAJUSTE &gt;5%","COMPRAR")))</f>
        <v>SEM OFERTA</v>
      </c>
      <c r="AB5237" s="18" t="str">
        <f aca="false">IF(W5237="DIMEC",S5237,IF(W5237="MEDCENTRO",U5237,""))</f>
        <v/>
      </c>
      <c r="AC5237" s="18" t="n">
        <f aca="false">IF(AA5237&lt;&gt;"COMPRAR",0,IF(AB5237="",I5237,MIN(I5237,AB5237)))</f>
        <v>0</v>
      </c>
      <c r="AD5237" s="19" t="n">
        <f aca="false">IF(AC5237&gt;0,AC5237*V5237,0)</f>
        <v>0</v>
      </c>
      <c r="AE5237" s="19" t="n">
        <f aca="false">IF(AC5237&gt;0,(M5237-V5237)*AC5237,0)</f>
        <v>0</v>
      </c>
      <c r="AF5237" s="16" t="str">
        <f aca="false">IF(AA5237&lt;&gt;"COMPRAR","",IF(AB5237="",IF(X5237="","",IF(X5237-V5237&lt;0.01,"EMPATE TÉCNICO","")),IF(AB5237&lt;I5237,"ESTOQUE INSUFICIENTE",IF(X5237="","",IF(X5237-V5237&lt;0.01,"EMPATE TÉCNICO","")))))</f>
        <v/>
      </c>
      <c r="AG5237" s="16" t="s">
        <v>763</v>
      </c>
      <c r="AH5237" s="16" t="s">
        <v>2106</v>
      </c>
    </row>
    <row r="5238" customFormat="false" ht="15" hidden="false" customHeight="false" outlineLevel="0" collapsed="false">
      <c r="A5238" s="16" t="s">
        <v>16181</v>
      </c>
      <c r="B5238" s="17" t="s">
        <v>16182</v>
      </c>
      <c r="C5238" s="16" t="s">
        <v>16183</v>
      </c>
      <c r="D5238" s="16" t="s">
        <v>417</v>
      </c>
      <c r="E5238" s="18" t="n">
        <v>1</v>
      </c>
      <c r="F5238" s="16" t="s">
        <v>43</v>
      </c>
      <c r="G5238" s="18" t="n">
        <v>0</v>
      </c>
      <c r="H5238" s="16" t="n">
        <v>2.8</v>
      </c>
      <c r="I5238" s="18" t="n">
        <v>8</v>
      </c>
      <c r="J5238" s="19" t="n">
        <v>19.31</v>
      </c>
      <c r="K5238" s="19" t="n">
        <v>19.31</v>
      </c>
      <c r="L5238" s="19" t="n">
        <v>19.31</v>
      </c>
      <c r="M5238" s="19" t="n">
        <f aca="false">IF(J5238&gt;0,J5238,K5238)*E5238</f>
        <v>19.31</v>
      </c>
      <c r="N5238" s="20"/>
      <c r="O5238" s="21" t="str">
        <f aca="false">IF(R5238="","",ROUND(R5238*(1-Premissas!$B$4),4))</f>
        <v/>
      </c>
      <c r="P5238" s="22"/>
      <c r="Q5238" s="22"/>
      <c r="R5238" s="23"/>
      <c r="S5238" s="24"/>
      <c r="T5238" s="24"/>
      <c r="U5238" s="25"/>
      <c r="V5238" s="19" t="str">
        <f aca="false">IF(COUNT(N5238:Q5238)=0,"",MIN(N5238:Q5238))</f>
        <v/>
      </c>
      <c r="W5238" s="16" t="str">
        <f aca="false">IF(V5238="","",INDEX($N$4:$Q$4,MATCH(V5238,N5238:Q5238,0)))</f>
        <v/>
      </c>
      <c r="X5238" s="19" t="str">
        <f aca="false">IF(COUNT(N5238:Q5238)&lt;2,"",SMALL(N5238:Q5238,2))</f>
        <v/>
      </c>
      <c r="Y5238" s="26" t="str">
        <f aca="false">IF(OR(V5238="",M5238=0),"",V5238/M5238-1)</f>
        <v/>
      </c>
      <c r="Z5238" s="26" t="str">
        <f aca="false">IF(OR(V5238="",L5238=""),"",V5238/(L5238*E5238)-1)</f>
        <v/>
      </c>
      <c r="AA5238" s="16" t="str">
        <f aca="false">IF(V5238="","SEM OFERTA",IF(OR(Y5238&gt;Premissas!$B$11,Y5238&lt;Premissas!$B$12),"VERIFICAR - UNIDADE/EMBALAGEM",IF(Y5238&gt;Premissas!$B$6,"NÃO COMPRAR - REAJUSTE &gt;5%","COMPRAR")))</f>
        <v>SEM OFERTA</v>
      </c>
      <c r="AB5238" s="18" t="str">
        <f aca="false">IF(W5238="DIMEC",S5238,IF(W5238="MEDCENTRO",U5238,""))</f>
        <v/>
      </c>
      <c r="AC5238" s="18" t="n">
        <f aca="false">IF(AA5238&lt;&gt;"COMPRAR",0,IF(AB5238="",I5238,MIN(I5238,AB5238)))</f>
        <v>0</v>
      </c>
      <c r="AD5238" s="19" t="n">
        <f aca="false">IF(AC5238&gt;0,AC5238*V5238,0)</f>
        <v>0</v>
      </c>
      <c r="AE5238" s="19" t="n">
        <f aca="false">IF(AC5238&gt;0,(M5238-V5238)*AC5238,0)</f>
        <v>0</v>
      </c>
      <c r="AF5238" s="16" t="str">
        <f aca="false">IF(AA5238&lt;&gt;"COMPRAR","",IF(AB5238="",IF(X5238="","",IF(X5238-V5238&lt;0.01,"EMPATE TÉCNICO","")),IF(AB5238&lt;I5238,"ESTOQUE INSUFICIENTE",IF(X5238="","",IF(X5238-V5238&lt;0.01,"EMPATE TÉCNICO","")))))</f>
        <v/>
      </c>
      <c r="AG5238" s="16" t="s">
        <v>418</v>
      </c>
      <c r="AH5238" s="16" t="s">
        <v>2106</v>
      </c>
    </row>
    <row r="5239" customFormat="false" ht="15" hidden="false" customHeight="false" outlineLevel="0" collapsed="false">
      <c r="A5239" s="16" t="s">
        <v>16184</v>
      </c>
      <c r="B5239" s="17" t="s">
        <v>16185</v>
      </c>
      <c r="C5239" s="16" t="s">
        <v>16186</v>
      </c>
      <c r="D5239" s="16" t="s">
        <v>1089</v>
      </c>
      <c r="E5239" s="18" t="n">
        <v>1</v>
      </c>
      <c r="F5239" s="16" t="s">
        <v>43</v>
      </c>
      <c r="G5239" s="18" t="n">
        <v>0</v>
      </c>
      <c r="H5239" s="16" t="n">
        <v>0.1</v>
      </c>
      <c r="I5239" s="18" t="n">
        <v>1</v>
      </c>
      <c r="J5239" s="19" t="n">
        <v>6.9</v>
      </c>
      <c r="K5239" s="19" t="n">
        <v>6.9</v>
      </c>
      <c r="L5239" s="19" t="n">
        <v>6.9</v>
      </c>
      <c r="M5239" s="19" t="n">
        <f aca="false">IF(J5239&gt;0,J5239,K5239)*E5239</f>
        <v>6.9</v>
      </c>
      <c r="N5239" s="20"/>
      <c r="O5239" s="21" t="str">
        <f aca="false">IF(R5239="","",ROUND(R5239*(1-Premissas!$B$4),4))</f>
        <v/>
      </c>
      <c r="P5239" s="22"/>
      <c r="Q5239" s="22"/>
      <c r="R5239" s="23"/>
      <c r="S5239" s="24"/>
      <c r="T5239" s="24"/>
      <c r="U5239" s="25"/>
      <c r="V5239" s="19" t="str">
        <f aca="false">IF(COUNT(N5239:Q5239)=0,"",MIN(N5239:Q5239))</f>
        <v/>
      </c>
      <c r="W5239" s="16" t="str">
        <f aca="false">IF(V5239="","",INDEX($N$4:$Q$4,MATCH(V5239,N5239:Q5239,0)))</f>
        <v/>
      </c>
      <c r="X5239" s="19" t="str">
        <f aca="false">IF(COUNT(N5239:Q5239)&lt;2,"",SMALL(N5239:Q5239,2))</f>
        <v/>
      </c>
      <c r="Y5239" s="26" t="str">
        <f aca="false">IF(OR(V5239="",M5239=0),"",V5239/M5239-1)</f>
        <v/>
      </c>
      <c r="Z5239" s="26" t="str">
        <f aca="false">IF(OR(V5239="",L5239=""),"",V5239/(L5239*E5239)-1)</f>
        <v/>
      </c>
      <c r="AA5239" s="16" t="str">
        <f aca="false">IF(V5239="","SEM OFERTA",IF(OR(Y5239&gt;Premissas!$B$11,Y5239&lt;Premissas!$B$12),"VERIFICAR - UNIDADE/EMBALAGEM",IF(Y5239&gt;Premissas!$B$6,"NÃO COMPRAR - REAJUSTE &gt;5%","COMPRAR")))</f>
        <v>SEM OFERTA</v>
      </c>
      <c r="AB5239" s="18" t="str">
        <f aca="false">IF(W5239="DIMEC",S5239,IF(W5239="MEDCENTRO",U5239,""))</f>
        <v/>
      </c>
      <c r="AC5239" s="18" t="n">
        <f aca="false">IF(AA5239&lt;&gt;"COMPRAR",0,IF(AB5239="",I5239,MIN(I5239,AB5239)))</f>
        <v>0</v>
      </c>
      <c r="AD5239" s="19" t="n">
        <f aca="false">IF(AC5239&gt;0,AC5239*V5239,0)</f>
        <v>0</v>
      </c>
      <c r="AE5239" s="19" t="n">
        <f aca="false">IF(AC5239&gt;0,(M5239-V5239)*AC5239,0)</f>
        <v>0</v>
      </c>
      <c r="AF5239" s="16" t="str">
        <f aca="false">IF(AA5239&lt;&gt;"COMPRAR","",IF(AB5239="",IF(X5239="","",IF(X5239-V5239&lt;0.01,"EMPATE TÉCNICO","")),IF(AB5239&lt;I5239,"ESTOQUE INSUFICIENTE",IF(X5239="","",IF(X5239-V5239&lt;0.01,"EMPATE TÉCNICO","")))))</f>
        <v/>
      </c>
      <c r="AG5239" s="16" t="s">
        <v>482</v>
      </c>
      <c r="AH5239" s="16" t="s">
        <v>2106</v>
      </c>
    </row>
    <row r="5240" customFormat="false" ht="15" hidden="false" customHeight="false" outlineLevel="0" collapsed="false">
      <c r="A5240" s="16" t="s">
        <v>16187</v>
      </c>
      <c r="B5240" s="17" t="s">
        <v>16188</v>
      </c>
      <c r="C5240" s="16" t="s">
        <v>16189</v>
      </c>
      <c r="D5240" s="16" t="s">
        <v>2049</v>
      </c>
      <c r="E5240" s="18" t="n">
        <v>10</v>
      </c>
      <c r="F5240" s="16" t="s">
        <v>43</v>
      </c>
      <c r="G5240" s="18" t="n">
        <v>5</v>
      </c>
      <c r="H5240" s="16" t="n">
        <v>2.8</v>
      </c>
      <c r="I5240" s="18" t="n">
        <v>1</v>
      </c>
      <c r="J5240" s="19" t="n">
        <v>3.588</v>
      </c>
      <c r="K5240" s="19" t="n">
        <v>3.588</v>
      </c>
      <c r="L5240" s="19" t="n">
        <v>3.588</v>
      </c>
      <c r="M5240" s="19" t="n">
        <f aca="false">IF(J5240&gt;0,J5240,K5240)*E5240</f>
        <v>35.88</v>
      </c>
      <c r="N5240" s="20"/>
      <c r="O5240" s="21" t="str">
        <f aca="false">IF(R5240="","",ROUND(R5240*(1-Premissas!$B$4),4))</f>
        <v/>
      </c>
      <c r="P5240" s="22"/>
      <c r="Q5240" s="22"/>
      <c r="R5240" s="23"/>
      <c r="S5240" s="24"/>
      <c r="T5240" s="24"/>
      <c r="U5240" s="25"/>
      <c r="V5240" s="19" t="str">
        <f aca="false">IF(COUNT(N5240:Q5240)=0,"",MIN(N5240:Q5240))</f>
        <v/>
      </c>
      <c r="W5240" s="16" t="str">
        <f aca="false">IF(V5240="","",INDEX($N$4:$Q$4,MATCH(V5240,N5240:Q5240,0)))</f>
        <v/>
      </c>
      <c r="X5240" s="19" t="str">
        <f aca="false">IF(COUNT(N5240:Q5240)&lt;2,"",SMALL(N5240:Q5240,2))</f>
        <v/>
      </c>
      <c r="Y5240" s="26" t="str">
        <f aca="false">IF(OR(V5240="",M5240=0),"",V5240/M5240-1)</f>
        <v/>
      </c>
      <c r="Z5240" s="26" t="str">
        <f aca="false">IF(OR(V5240="",L5240=""),"",V5240/(L5240*E5240)-1)</f>
        <v/>
      </c>
      <c r="AA5240" s="16" t="str">
        <f aca="false">IF(V5240="","SEM OFERTA",IF(OR(Y5240&gt;Premissas!$B$11,Y5240&lt;Premissas!$B$12),"VERIFICAR - UNIDADE/EMBALAGEM",IF(Y5240&gt;Premissas!$B$6,"NÃO COMPRAR - REAJUSTE &gt;5%","COMPRAR")))</f>
        <v>SEM OFERTA</v>
      </c>
      <c r="AB5240" s="18" t="str">
        <f aca="false">IF(W5240="DIMEC",S5240,IF(W5240="MEDCENTRO",U5240,""))</f>
        <v/>
      </c>
      <c r="AC5240" s="18" t="n">
        <f aca="false">IF(AA5240&lt;&gt;"COMPRAR",0,IF(AB5240="",I5240,MIN(I5240,AB5240)))</f>
        <v>0</v>
      </c>
      <c r="AD5240" s="19" t="n">
        <f aca="false">IF(AC5240&gt;0,AC5240*V5240,0)</f>
        <v>0</v>
      </c>
      <c r="AE5240" s="19" t="n">
        <f aca="false">IF(AC5240&gt;0,(M5240-V5240)*AC5240,0)</f>
        <v>0</v>
      </c>
      <c r="AF5240" s="16" t="str">
        <f aca="false">IF(AA5240&lt;&gt;"COMPRAR","",IF(AB5240="",IF(X5240="","",IF(X5240-V5240&lt;0.01,"EMPATE TÉCNICO","")),IF(AB5240&lt;I5240,"ESTOQUE INSUFICIENTE",IF(X5240="","",IF(X5240-V5240&lt;0.01,"EMPATE TÉCNICO","")))))</f>
        <v/>
      </c>
      <c r="AG5240" s="16" t="s">
        <v>490</v>
      </c>
      <c r="AH5240" s="16" t="s">
        <v>2106</v>
      </c>
    </row>
    <row r="5241" customFormat="false" ht="15" hidden="false" customHeight="false" outlineLevel="0" collapsed="false">
      <c r="A5241" s="16" t="s">
        <v>16190</v>
      </c>
      <c r="B5241" s="17" t="s">
        <v>16191</v>
      </c>
      <c r="C5241" s="16" t="s">
        <v>16192</v>
      </c>
      <c r="D5241" s="16" t="s">
        <v>2283</v>
      </c>
      <c r="E5241" s="18" t="n">
        <v>1</v>
      </c>
      <c r="F5241" s="16" t="s">
        <v>43</v>
      </c>
      <c r="G5241" s="18" t="n">
        <v>0</v>
      </c>
      <c r="H5241" s="16" t="n">
        <v>0.1</v>
      </c>
      <c r="I5241" s="18" t="n">
        <v>1</v>
      </c>
      <c r="J5241" s="19" t="n">
        <v>39.99</v>
      </c>
      <c r="K5241" s="19" t="n">
        <v>39.99</v>
      </c>
      <c r="L5241" s="19" t="n">
        <v>39.99</v>
      </c>
      <c r="M5241" s="19" t="n">
        <f aca="false">IF(J5241&gt;0,J5241,K5241)*E5241</f>
        <v>39.99</v>
      </c>
      <c r="N5241" s="20"/>
      <c r="O5241" s="21" t="str">
        <f aca="false">IF(R5241="","",ROUND(R5241*(1-Premissas!$B$4),4))</f>
        <v/>
      </c>
      <c r="P5241" s="22"/>
      <c r="Q5241" s="22"/>
      <c r="R5241" s="23"/>
      <c r="S5241" s="24"/>
      <c r="T5241" s="24"/>
      <c r="U5241" s="25"/>
      <c r="V5241" s="19" t="str">
        <f aca="false">IF(COUNT(N5241:Q5241)=0,"",MIN(N5241:Q5241))</f>
        <v/>
      </c>
      <c r="W5241" s="16" t="str">
        <f aca="false">IF(V5241="","",INDEX($N$4:$Q$4,MATCH(V5241,N5241:Q5241,0)))</f>
        <v/>
      </c>
      <c r="X5241" s="19" t="str">
        <f aca="false">IF(COUNT(N5241:Q5241)&lt;2,"",SMALL(N5241:Q5241,2))</f>
        <v/>
      </c>
      <c r="Y5241" s="26" t="str">
        <f aca="false">IF(OR(V5241="",M5241=0),"",V5241/M5241-1)</f>
        <v/>
      </c>
      <c r="Z5241" s="26" t="str">
        <f aca="false">IF(OR(V5241="",L5241=""),"",V5241/(L5241*E5241)-1)</f>
        <v/>
      </c>
      <c r="AA5241" s="16" t="str">
        <f aca="false">IF(V5241="","SEM OFERTA",IF(OR(Y5241&gt;Premissas!$B$11,Y5241&lt;Premissas!$B$12),"VERIFICAR - UNIDADE/EMBALAGEM",IF(Y5241&gt;Premissas!$B$6,"NÃO COMPRAR - REAJUSTE &gt;5%","COMPRAR")))</f>
        <v>SEM OFERTA</v>
      </c>
      <c r="AB5241" s="18" t="str">
        <f aca="false">IF(W5241="DIMEC",S5241,IF(W5241="MEDCENTRO",U5241,""))</f>
        <v/>
      </c>
      <c r="AC5241" s="18" t="n">
        <f aca="false">IF(AA5241&lt;&gt;"COMPRAR",0,IF(AB5241="",I5241,MIN(I5241,AB5241)))</f>
        <v>0</v>
      </c>
      <c r="AD5241" s="19" t="n">
        <f aca="false">IF(AC5241&gt;0,AC5241*V5241,0)</f>
        <v>0</v>
      </c>
      <c r="AE5241" s="19" t="n">
        <f aca="false">IF(AC5241&gt;0,(M5241-V5241)*AC5241,0)</f>
        <v>0</v>
      </c>
      <c r="AF5241" s="16" t="str">
        <f aca="false">IF(AA5241&lt;&gt;"COMPRAR","",IF(AB5241="",IF(X5241="","",IF(X5241-V5241&lt;0.01,"EMPATE TÉCNICO","")),IF(AB5241&lt;I5241,"ESTOQUE INSUFICIENTE",IF(X5241="","",IF(X5241-V5241&lt;0.01,"EMPATE TÉCNICO","")))))</f>
        <v/>
      </c>
      <c r="AG5241" s="16" t="s">
        <v>490</v>
      </c>
      <c r="AH5241" s="16" t="s">
        <v>2106</v>
      </c>
    </row>
    <row r="5242" customFormat="false" ht="15" hidden="false" customHeight="false" outlineLevel="0" collapsed="false">
      <c r="A5242" s="16" t="s">
        <v>16193</v>
      </c>
      <c r="B5242" s="17" t="s">
        <v>16194</v>
      </c>
      <c r="C5242" s="16" t="s">
        <v>16195</v>
      </c>
      <c r="D5242" s="16" t="s">
        <v>559</v>
      </c>
      <c r="E5242" s="18" t="n">
        <v>1</v>
      </c>
      <c r="F5242" s="16" t="s">
        <v>41</v>
      </c>
      <c r="G5242" s="18" t="n">
        <v>0</v>
      </c>
      <c r="H5242" s="16" t="n">
        <v>1.2</v>
      </c>
      <c r="I5242" s="18" t="n">
        <v>4</v>
      </c>
      <c r="J5242" s="19" t="n">
        <v>24.99</v>
      </c>
      <c r="K5242" s="19" t="n">
        <v>24.99</v>
      </c>
      <c r="L5242" s="19" t="n">
        <v>24.99</v>
      </c>
      <c r="M5242" s="19" t="n">
        <f aca="false">IF(J5242&gt;0,J5242,K5242)*E5242</f>
        <v>24.99</v>
      </c>
      <c r="N5242" s="20"/>
      <c r="O5242" s="21" t="str">
        <f aca="false">IF(R5242="","",ROUND(R5242*(1-Premissas!$B$4),4))</f>
        <v/>
      </c>
      <c r="P5242" s="22"/>
      <c r="Q5242" s="22"/>
      <c r="R5242" s="23"/>
      <c r="S5242" s="24"/>
      <c r="T5242" s="24"/>
      <c r="U5242" s="25"/>
      <c r="V5242" s="19" t="str">
        <f aca="false">IF(COUNT(N5242:Q5242)=0,"",MIN(N5242:Q5242))</f>
        <v/>
      </c>
      <c r="W5242" s="16" t="str">
        <f aca="false">IF(V5242="","",INDEX($N$4:$Q$4,MATCH(V5242,N5242:Q5242,0)))</f>
        <v/>
      </c>
      <c r="X5242" s="19" t="str">
        <f aca="false">IF(COUNT(N5242:Q5242)&lt;2,"",SMALL(N5242:Q5242,2))</f>
        <v/>
      </c>
      <c r="Y5242" s="26" t="str">
        <f aca="false">IF(OR(V5242="",M5242=0),"",V5242/M5242-1)</f>
        <v/>
      </c>
      <c r="Z5242" s="26" t="str">
        <f aca="false">IF(OR(V5242="",L5242=""),"",V5242/(L5242*E5242)-1)</f>
        <v/>
      </c>
      <c r="AA5242" s="16" t="str">
        <f aca="false">IF(V5242="","SEM OFERTA",IF(OR(Y5242&gt;Premissas!$B$11,Y5242&lt;Premissas!$B$12),"VERIFICAR - UNIDADE/EMBALAGEM",IF(Y5242&gt;Premissas!$B$6,"NÃO COMPRAR - REAJUSTE &gt;5%","COMPRAR")))</f>
        <v>SEM OFERTA</v>
      </c>
      <c r="AB5242" s="18" t="str">
        <f aca="false">IF(W5242="DIMEC",S5242,IF(W5242="MEDCENTRO",U5242,""))</f>
        <v/>
      </c>
      <c r="AC5242" s="18" t="n">
        <f aca="false">IF(AA5242&lt;&gt;"COMPRAR",0,IF(AB5242="",I5242,MIN(I5242,AB5242)))</f>
        <v>0</v>
      </c>
      <c r="AD5242" s="19" t="n">
        <f aca="false">IF(AC5242&gt;0,AC5242*V5242,0)</f>
        <v>0</v>
      </c>
      <c r="AE5242" s="19" t="n">
        <f aca="false">IF(AC5242&gt;0,(M5242-V5242)*AC5242,0)</f>
        <v>0</v>
      </c>
      <c r="AF5242" s="16" t="str">
        <f aca="false">IF(AA5242&lt;&gt;"COMPRAR","",IF(AB5242="",IF(X5242="","",IF(X5242-V5242&lt;0.01,"EMPATE TÉCNICO","")),IF(AB5242&lt;I5242,"ESTOQUE INSUFICIENTE",IF(X5242="","",IF(X5242-V5242&lt;0.01,"EMPATE TÉCNICO","")))))</f>
        <v/>
      </c>
      <c r="AG5242" s="16" t="s">
        <v>304</v>
      </c>
      <c r="AH5242" s="16" t="s">
        <v>2106</v>
      </c>
    </row>
    <row r="5243" customFormat="false" ht="15" hidden="false" customHeight="false" outlineLevel="0" collapsed="false">
      <c r="A5243" s="16" t="s">
        <v>16196</v>
      </c>
      <c r="B5243" s="17" t="s">
        <v>16197</v>
      </c>
      <c r="C5243" s="16" t="s">
        <v>16198</v>
      </c>
      <c r="D5243" s="16" t="s">
        <v>762</v>
      </c>
      <c r="E5243" s="18" t="n">
        <v>1</v>
      </c>
      <c r="F5243" s="16" t="s">
        <v>43</v>
      </c>
      <c r="G5243" s="18" t="n">
        <v>0</v>
      </c>
      <c r="H5243" s="16" t="n">
        <v>0.3</v>
      </c>
      <c r="I5243" s="18" t="n">
        <v>1</v>
      </c>
      <c r="J5243" s="19" t="n">
        <v>14.68</v>
      </c>
      <c r="K5243" s="19" t="n">
        <v>14.68</v>
      </c>
      <c r="L5243" s="19" t="n">
        <v>14.68</v>
      </c>
      <c r="M5243" s="19" t="n">
        <f aca="false">IF(J5243&gt;0,J5243,K5243)*E5243</f>
        <v>14.68</v>
      </c>
      <c r="N5243" s="20"/>
      <c r="O5243" s="21" t="str">
        <f aca="false">IF(R5243="","",ROUND(R5243*(1-Premissas!$B$4),4))</f>
        <v/>
      </c>
      <c r="P5243" s="22"/>
      <c r="Q5243" s="22"/>
      <c r="R5243" s="23"/>
      <c r="S5243" s="24"/>
      <c r="T5243" s="24"/>
      <c r="U5243" s="25"/>
      <c r="V5243" s="19" t="str">
        <f aca="false">IF(COUNT(N5243:Q5243)=0,"",MIN(N5243:Q5243))</f>
        <v/>
      </c>
      <c r="W5243" s="16" t="str">
        <f aca="false">IF(V5243="","",INDEX($N$4:$Q$4,MATCH(V5243,N5243:Q5243,0)))</f>
        <v/>
      </c>
      <c r="X5243" s="19" t="str">
        <f aca="false">IF(COUNT(N5243:Q5243)&lt;2,"",SMALL(N5243:Q5243,2))</f>
        <v/>
      </c>
      <c r="Y5243" s="26" t="str">
        <f aca="false">IF(OR(V5243="",M5243=0),"",V5243/M5243-1)</f>
        <v/>
      </c>
      <c r="Z5243" s="26" t="str">
        <f aca="false">IF(OR(V5243="",L5243=""),"",V5243/(L5243*E5243)-1)</f>
        <v/>
      </c>
      <c r="AA5243" s="16" t="str">
        <f aca="false">IF(V5243="","SEM OFERTA",IF(OR(Y5243&gt;Premissas!$B$11,Y5243&lt;Premissas!$B$12),"VERIFICAR - UNIDADE/EMBALAGEM",IF(Y5243&gt;Premissas!$B$6,"NÃO COMPRAR - REAJUSTE &gt;5%","COMPRAR")))</f>
        <v>SEM OFERTA</v>
      </c>
      <c r="AB5243" s="18" t="str">
        <f aca="false">IF(W5243="DIMEC",S5243,IF(W5243="MEDCENTRO",U5243,""))</f>
        <v/>
      </c>
      <c r="AC5243" s="18" t="n">
        <f aca="false">IF(AA5243&lt;&gt;"COMPRAR",0,IF(AB5243="",I5243,MIN(I5243,AB5243)))</f>
        <v>0</v>
      </c>
      <c r="AD5243" s="19" t="n">
        <f aca="false">IF(AC5243&gt;0,AC5243*V5243,0)</f>
        <v>0</v>
      </c>
      <c r="AE5243" s="19" t="n">
        <f aca="false">IF(AC5243&gt;0,(M5243-V5243)*AC5243,0)</f>
        <v>0</v>
      </c>
      <c r="AF5243" s="16" t="str">
        <f aca="false">IF(AA5243&lt;&gt;"COMPRAR","",IF(AB5243="",IF(X5243="","",IF(X5243-V5243&lt;0.01,"EMPATE TÉCNICO","")),IF(AB5243&lt;I5243,"ESTOQUE INSUFICIENTE",IF(X5243="","",IF(X5243-V5243&lt;0.01,"EMPATE TÉCNICO","")))))</f>
        <v/>
      </c>
      <c r="AG5243" s="16" t="s">
        <v>763</v>
      </c>
      <c r="AH5243" s="16" t="s">
        <v>2106</v>
      </c>
    </row>
    <row r="5244" customFormat="false" ht="15" hidden="false" customHeight="false" outlineLevel="0" collapsed="false">
      <c r="A5244" s="16" t="s">
        <v>16199</v>
      </c>
      <c r="B5244" s="17" t="s">
        <v>16200</v>
      </c>
      <c r="C5244" s="16" t="s">
        <v>16201</v>
      </c>
      <c r="D5244" s="16" t="s">
        <v>1886</v>
      </c>
      <c r="E5244" s="18" t="n">
        <v>1</v>
      </c>
      <c r="F5244" s="16" t="s">
        <v>43</v>
      </c>
      <c r="G5244" s="18" t="n">
        <v>0</v>
      </c>
      <c r="H5244" s="16" t="n">
        <v>4.8</v>
      </c>
      <c r="I5244" s="18" t="n">
        <v>13</v>
      </c>
      <c r="J5244" s="19" t="n">
        <v>9.09</v>
      </c>
      <c r="K5244" s="19" t="n">
        <v>9.09</v>
      </c>
      <c r="L5244" s="19" t="n">
        <v>9.09</v>
      </c>
      <c r="M5244" s="19" t="n">
        <f aca="false">IF(J5244&gt;0,J5244,K5244)*E5244</f>
        <v>9.09</v>
      </c>
      <c r="N5244" s="20"/>
      <c r="O5244" s="21" t="str">
        <f aca="false">IF(R5244="","",ROUND(R5244*(1-Premissas!$B$4),4))</f>
        <v/>
      </c>
      <c r="P5244" s="22"/>
      <c r="Q5244" s="22"/>
      <c r="R5244" s="23"/>
      <c r="S5244" s="24"/>
      <c r="T5244" s="24"/>
      <c r="U5244" s="25"/>
      <c r="V5244" s="19" t="str">
        <f aca="false">IF(COUNT(N5244:Q5244)=0,"",MIN(N5244:Q5244))</f>
        <v/>
      </c>
      <c r="W5244" s="16" t="str">
        <f aca="false">IF(V5244="","",INDEX($N$4:$Q$4,MATCH(V5244,N5244:Q5244,0)))</f>
        <v/>
      </c>
      <c r="X5244" s="19" t="str">
        <f aca="false">IF(COUNT(N5244:Q5244)&lt;2,"",SMALL(N5244:Q5244,2))</f>
        <v/>
      </c>
      <c r="Y5244" s="26" t="str">
        <f aca="false">IF(OR(V5244="",M5244=0),"",V5244/M5244-1)</f>
        <v/>
      </c>
      <c r="Z5244" s="26" t="str">
        <f aca="false">IF(OR(V5244="",L5244=""),"",V5244/(L5244*E5244)-1)</f>
        <v/>
      </c>
      <c r="AA5244" s="16" t="str">
        <f aca="false">IF(V5244="","SEM OFERTA",IF(OR(Y5244&gt;Premissas!$B$11,Y5244&lt;Premissas!$B$12),"VERIFICAR - UNIDADE/EMBALAGEM",IF(Y5244&gt;Premissas!$B$6,"NÃO COMPRAR - REAJUSTE &gt;5%","COMPRAR")))</f>
        <v>SEM OFERTA</v>
      </c>
      <c r="AB5244" s="18" t="str">
        <f aca="false">IF(W5244="DIMEC",S5244,IF(W5244="MEDCENTRO",U5244,""))</f>
        <v/>
      </c>
      <c r="AC5244" s="18" t="n">
        <f aca="false">IF(AA5244&lt;&gt;"COMPRAR",0,IF(AB5244="",I5244,MIN(I5244,AB5244)))</f>
        <v>0</v>
      </c>
      <c r="AD5244" s="19" t="n">
        <f aca="false">IF(AC5244&gt;0,AC5244*V5244,0)</f>
        <v>0</v>
      </c>
      <c r="AE5244" s="19" t="n">
        <f aca="false">IF(AC5244&gt;0,(M5244-V5244)*AC5244,0)</f>
        <v>0</v>
      </c>
      <c r="AF5244" s="16" t="str">
        <f aca="false">IF(AA5244&lt;&gt;"COMPRAR","",IF(AB5244="",IF(X5244="","",IF(X5244-V5244&lt;0.01,"EMPATE TÉCNICO","")),IF(AB5244&lt;I5244,"ESTOQUE INSUFICIENTE",IF(X5244="","",IF(X5244-V5244&lt;0.01,"EMPATE TÉCNICO","")))))</f>
        <v/>
      </c>
      <c r="AG5244" s="16" t="s">
        <v>763</v>
      </c>
      <c r="AH5244" s="16" t="s">
        <v>2106</v>
      </c>
    </row>
    <row r="5245" customFormat="false" ht="15" hidden="false" customHeight="false" outlineLevel="0" collapsed="false">
      <c r="A5245" s="16" t="s">
        <v>16202</v>
      </c>
      <c r="B5245" s="17" t="s">
        <v>16203</v>
      </c>
      <c r="C5245" s="16" t="s">
        <v>16204</v>
      </c>
      <c r="D5245" s="16" t="s">
        <v>9581</v>
      </c>
      <c r="E5245" s="18" t="n">
        <v>1</v>
      </c>
      <c r="F5245" s="16" t="s">
        <v>43</v>
      </c>
      <c r="G5245" s="18" t="n">
        <v>0</v>
      </c>
      <c r="H5245" s="16" t="n">
        <v>0.2</v>
      </c>
      <c r="I5245" s="18" t="n">
        <v>1</v>
      </c>
      <c r="J5245" s="19" t="n">
        <v>51.56</v>
      </c>
      <c r="K5245" s="19" t="n">
        <v>51.56</v>
      </c>
      <c r="L5245" s="19" t="n">
        <v>27.84</v>
      </c>
      <c r="M5245" s="19" t="n">
        <f aca="false">IF(J5245&gt;0,J5245,K5245)*E5245</f>
        <v>51.56</v>
      </c>
      <c r="N5245" s="20"/>
      <c r="O5245" s="21" t="str">
        <f aca="false">IF(R5245="","",ROUND(R5245*(1-Premissas!$B$4),4))</f>
        <v/>
      </c>
      <c r="P5245" s="22"/>
      <c r="Q5245" s="22"/>
      <c r="R5245" s="23"/>
      <c r="S5245" s="24"/>
      <c r="T5245" s="24"/>
      <c r="U5245" s="25"/>
      <c r="V5245" s="19" t="str">
        <f aca="false">IF(COUNT(N5245:Q5245)=0,"",MIN(N5245:Q5245))</f>
        <v/>
      </c>
      <c r="W5245" s="16" t="str">
        <f aca="false">IF(V5245="","",INDEX($N$4:$Q$4,MATCH(V5245,N5245:Q5245,0)))</f>
        <v/>
      </c>
      <c r="X5245" s="19" t="str">
        <f aca="false">IF(COUNT(N5245:Q5245)&lt;2,"",SMALL(N5245:Q5245,2))</f>
        <v/>
      </c>
      <c r="Y5245" s="26" t="str">
        <f aca="false">IF(OR(V5245="",M5245=0),"",V5245/M5245-1)</f>
        <v/>
      </c>
      <c r="Z5245" s="26" t="str">
        <f aca="false">IF(OR(V5245="",L5245=""),"",V5245/(L5245*E5245)-1)</f>
        <v/>
      </c>
      <c r="AA5245" s="16" t="str">
        <f aca="false">IF(V5245="","SEM OFERTA",IF(OR(Y5245&gt;Premissas!$B$11,Y5245&lt;Premissas!$B$12),"VERIFICAR - UNIDADE/EMBALAGEM",IF(Y5245&gt;Premissas!$B$6,"NÃO COMPRAR - REAJUSTE &gt;5%","COMPRAR")))</f>
        <v>SEM OFERTA</v>
      </c>
      <c r="AB5245" s="18" t="str">
        <f aca="false">IF(W5245="DIMEC",S5245,IF(W5245="MEDCENTRO",U5245,""))</f>
        <v/>
      </c>
      <c r="AC5245" s="18" t="n">
        <f aca="false">IF(AA5245&lt;&gt;"COMPRAR",0,IF(AB5245="",I5245,MIN(I5245,AB5245)))</f>
        <v>0</v>
      </c>
      <c r="AD5245" s="19" t="n">
        <f aca="false">IF(AC5245&gt;0,AC5245*V5245,0)</f>
        <v>0</v>
      </c>
      <c r="AE5245" s="19" t="n">
        <f aca="false">IF(AC5245&gt;0,(M5245-V5245)*AC5245,0)</f>
        <v>0</v>
      </c>
      <c r="AF5245" s="16" t="str">
        <f aca="false">IF(AA5245&lt;&gt;"COMPRAR","",IF(AB5245="",IF(X5245="","",IF(X5245-V5245&lt;0.01,"EMPATE TÉCNICO","")),IF(AB5245&lt;I5245,"ESTOQUE INSUFICIENTE",IF(X5245="","",IF(X5245-V5245&lt;0.01,"EMPATE TÉCNICO","")))))</f>
        <v/>
      </c>
      <c r="AG5245" s="16" t="s">
        <v>547</v>
      </c>
      <c r="AH5245" s="16" t="s">
        <v>2106</v>
      </c>
    </row>
    <row r="5246" customFormat="false" ht="15" hidden="false" customHeight="false" outlineLevel="0" collapsed="false">
      <c r="A5246" s="16" t="s">
        <v>16205</v>
      </c>
      <c r="B5246" s="17" t="s">
        <v>16206</v>
      </c>
      <c r="C5246" s="16" t="s">
        <v>16207</v>
      </c>
      <c r="D5246" s="16" t="s">
        <v>762</v>
      </c>
      <c r="E5246" s="18" t="n">
        <v>1</v>
      </c>
      <c r="F5246" s="16" t="s">
        <v>43</v>
      </c>
      <c r="G5246" s="18" t="n">
        <v>0</v>
      </c>
      <c r="H5246" s="16" t="n">
        <v>0.1</v>
      </c>
      <c r="I5246" s="18" t="n">
        <v>1</v>
      </c>
      <c r="J5246" s="19" t="n">
        <v>0</v>
      </c>
      <c r="K5246" s="19" t="n">
        <v>64.22</v>
      </c>
      <c r="L5246" s="19"/>
      <c r="M5246" s="19" t="n">
        <f aca="false">IF(J5246&gt;0,J5246,K5246)*E5246</f>
        <v>64.22</v>
      </c>
      <c r="N5246" s="20"/>
      <c r="O5246" s="21" t="str">
        <f aca="false">IF(R5246="","",ROUND(R5246*(1-Premissas!$B$4),4))</f>
        <v/>
      </c>
      <c r="P5246" s="22"/>
      <c r="Q5246" s="22"/>
      <c r="R5246" s="23"/>
      <c r="S5246" s="24"/>
      <c r="T5246" s="24"/>
      <c r="U5246" s="25"/>
      <c r="V5246" s="19" t="str">
        <f aca="false">IF(COUNT(N5246:Q5246)=0,"",MIN(N5246:Q5246))</f>
        <v/>
      </c>
      <c r="W5246" s="16" t="str">
        <f aca="false">IF(V5246="","",INDEX($N$4:$Q$4,MATCH(V5246,N5246:Q5246,0)))</f>
        <v/>
      </c>
      <c r="X5246" s="19" t="str">
        <f aca="false">IF(COUNT(N5246:Q5246)&lt;2,"",SMALL(N5246:Q5246,2))</f>
        <v/>
      </c>
      <c r="Y5246" s="26" t="str">
        <f aca="false">IF(OR(V5246="",M5246=0),"",V5246/M5246-1)</f>
        <v/>
      </c>
      <c r="Z5246" s="26" t="str">
        <f aca="false">IF(OR(V5246="",L5246=""),"",V5246/(L5246*E5246)-1)</f>
        <v/>
      </c>
      <c r="AA5246" s="16" t="str">
        <f aca="false">IF(V5246="","SEM OFERTA",IF(OR(Y5246&gt;Premissas!$B$11,Y5246&lt;Premissas!$B$12),"VERIFICAR - UNIDADE/EMBALAGEM",IF(Y5246&gt;Premissas!$B$6,"NÃO COMPRAR - REAJUSTE &gt;5%","COMPRAR")))</f>
        <v>SEM OFERTA</v>
      </c>
      <c r="AB5246" s="18" t="str">
        <f aca="false">IF(W5246="DIMEC",S5246,IF(W5246="MEDCENTRO",U5246,""))</f>
        <v/>
      </c>
      <c r="AC5246" s="18" t="n">
        <f aca="false">IF(AA5246&lt;&gt;"COMPRAR",0,IF(AB5246="",I5246,MIN(I5246,AB5246)))</f>
        <v>0</v>
      </c>
      <c r="AD5246" s="19" t="n">
        <f aca="false">IF(AC5246&gt;0,AC5246*V5246,0)</f>
        <v>0</v>
      </c>
      <c r="AE5246" s="19" t="n">
        <f aca="false">IF(AC5246&gt;0,(M5246-V5246)*AC5246,0)</f>
        <v>0</v>
      </c>
      <c r="AF5246" s="16" t="str">
        <f aca="false">IF(AA5246&lt;&gt;"COMPRAR","",IF(AB5246="",IF(X5246="","",IF(X5246-V5246&lt;0.01,"EMPATE TÉCNICO","")),IF(AB5246&lt;I5246,"ESTOQUE INSUFICIENTE",IF(X5246="","",IF(X5246-V5246&lt;0.01,"EMPATE TÉCNICO","")))))</f>
        <v/>
      </c>
      <c r="AG5246" s="16" t="s">
        <v>763</v>
      </c>
      <c r="AH5246" s="16" t="s">
        <v>2106</v>
      </c>
    </row>
    <row r="5247" customFormat="false" ht="15" hidden="false" customHeight="false" outlineLevel="0" collapsed="false">
      <c r="A5247" s="16" t="s">
        <v>16208</v>
      </c>
      <c r="B5247" s="17" t="s">
        <v>16209</v>
      </c>
      <c r="C5247" s="16" t="s">
        <v>16210</v>
      </c>
      <c r="D5247" s="16" t="s">
        <v>762</v>
      </c>
      <c r="E5247" s="18" t="n">
        <v>1</v>
      </c>
      <c r="F5247" s="16" t="s">
        <v>41</v>
      </c>
      <c r="G5247" s="18" t="n">
        <v>8</v>
      </c>
      <c r="H5247" s="16" t="n">
        <v>5.8</v>
      </c>
      <c r="I5247" s="18" t="n">
        <v>7</v>
      </c>
      <c r="J5247" s="19" t="n">
        <v>5.99</v>
      </c>
      <c r="K5247" s="19" t="n">
        <v>5.99</v>
      </c>
      <c r="L5247" s="19" t="n">
        <v>5.99</v>
      </c>
      <c r="M5247" s="19" t="n">
        <f aca="false">IF(J5247&gt;0,J5247,K5247)*E5247</f>
        <v>5.99</v>
      </c>
      <c r="N5247" s="20"/>
      <c r="O5247" s="21" t="str">
        <f aca="false">IF(R5247="","",ROUND(R5247*(1-Premissas!$B$4),4))</f>
        <v/>
      </c>
      <c r="P5247" s="22"/>
      <c r="Q5247" s="22"/>
      <c r="R5247" s="23"/>
      <c r="S5247" s="24"/>
      <c r="T5247" s="24"/>
      <c r="U5247" s="25"/>
      <c r="V5247" s="19" t="str">
        <f aca="false">IF(COUNT(N5247:Q5247)=0,"",MIN(N5247:Q5247))</f>
        <v/>
      </c>
      <c r="W5247" s="16" t="str">
        <f aca="false">IF(V5247="","",INDEX($N$4:$Q$4,MATCH(V5247,N5247:Q5247,0)))</f>
        <v/>
      </c>
      <c r="X5247" s="19" t="str">
        <f aca="false">IF(COUNT(N5247:Q5247)&lt;2,"",SMALL(N5247:Q5247,2))</f>
        <v/>
      </c>
      <c r="Y5247" s="26" t="str">
        <f aca="false">IF(OR(V5247="",M5247=0),"",V5247/M5247-1)</f>
        <v/>
      </c>
      <c r="Z5247" s="26" t="str">
        <f aca="false">IF(OR(V5247="",L5247=""),"",V5247/(L5247*E5247)-1)</f>
        <v/>
      </c>
      <c r="AA5247" s="16" t="str">
        <f aca="false">IF(V5247="","SEM OFERTA",IF(OR(Y5247&gt;Premissas!$B$11,Y5247&lt;Premissas!$B$12),"VERIFICAR - UNIDADE/EMBALAGEM",IF(Y5247&gt;Premissas!$B$6,"NÃO COMPRAR - REAJUSTE &gt;5%","COMPRAR")))</f>
        <v>SEM OFERTA</v>
      </c>
      <c r="AB5247" s="18" t="str">
        <f aca="false">IF(W5247="DIMEC",S5247,IF(W5247="MEDCENTRO",U5247,""))</f>
        <v/>
      </c>
      <c r="AC5247" s="18" t="n">
        <f aca="false">IF(AA5247&lt;&gt;"COMPRAR",0,IF(AB5247="",I5247,MIN(I5247,AB5247)))</f>
        <v>0</v>
      </c>
      <c r="AD5247" s="19" t="n">
        <f aca="false">IF(AC5247&gt;0,AC5247*V5247,0)</f>
        <v>0</v>
      </c>
      <c r="AE5247" s="19" t="n">
        <f aca="false">IF(AC5247&gt;0,(M5247-V5247)*AC5247,0)</f>
        <v>0</v>
      </c>
      <c r="AF5247" s="16" t="str">
        <f aca="false">IF(AA5247&lt;&gt;"COMPRAR","",IF(AB5247="",IF(X5247="","",IF(X5247-V5247&lt;0.01,"EMPATE TÉCNICO","")),IF(AB5247&lt;I5247,"ESTOQUE INSUFICIENTE",IF(X5247="","",IF(X5247-V5247&lt;0.01,"EMPATE TÉCNICO","")))))</f>
        <v/>
      </c>
      <c r="AG5247" s="16" t="s">
        <v>763</v>
      </c>
      <c r="AH5247" s="16" t="s">
        <v>2106</v>
      </c>
    </row>
    <row r="5248" customFormat="false" ht="15" hidden="false" customHeight="false" outlineLevel="0" collapsed="false">
      <c r="A5248" s="16" t="s">
        <v>16211</v>
      </c>
      <c r="B5248" s="17" t="s">
        <v>16212</v>
      </c>
      <c r="C5248" s="16" t="s">
        <v>16213</v>
      </c>
      <c r="D5248" s="16" t="s">
        <v>1089</v>
      </c>
      <c r="E5248" s="18" t="n">
        <v>1</v>
      </c>
      <c r="F5248" s="16" t="s">
        <v>42</v>
      </c>
      <c r="G5248" s="18" t="n">
        <v>3</v>
      </c>
      <c r="H5248" s="16" t="n">
        <v>2.1</v>
      </c>
      <c r="I5248" s="18" t="n">
        <v>1</v>
      </c>
      <c r="J5248" s="19" t="n">
        <v>7.67</v>
      </c>
      <c r="K5248" s="19" t="n">
        <v>7.67</v>
      </c>
      <c r="L5248" s="19" t="n">
        <v>7.67</v>
      </c>
      <c r="M5248" s="19" t="n">
        <f aca="false">IF(J5248&gt;0,J5248,K5248)*E5248</f>
        <v>7.67</v>
      </c>
      <c r="N5248" s="20"/>
      <c r="O5248" s="21" t="str">
        <f aca="false">IF(R5248="","",ROUND(R5248*(1-Premissas!$B$4),4))</f>
        <v/>
      </c>
      <c r="P5248" s="22"/>
      <c r="Q5248" s="22"/>
      <c r="R5248" s="23"/>
      <c r="S5248" s="24"/>
      <c r="T5248" s="24"/>
      <c r="U5248" s="25"/>
      <c r="V5248" s="19" t="str">
        <f aca="false">IF(COUNT(N5248:Q5248)=0,"",MIN(N5248:Q5248))</f>
        <v/>
      </c>
      <c r="W5248" s="16" t="str">
        <f aca="false">IF(V5248="","",INDEX($N$4:$Q$4,MATCH(V5248,N5248:Q5248,0)))</f>
        <v/>
      </c>
      <c r="X5248" s="19" t="str">
        <f aca="false">IF(COUNT(N5248:Q5248)&lt;2,"",SMALL(N5248:Q5248,2))</f>
        <v/>
      </c>
      <c r="Y5248" s="26" t="str">
        <f aca="false">IF(OR(V5248="",M5248=0),"",V5248/M5248-1)</f>
        <v/>
      </c>
      <c r="Z5248" s="26" t="str">
        <f aca="false">IF(OR(V5248="",L5248=""),"",V5248/(L5248*E5248)-1)</f>
        <v/>
      </c>
      <c r="AA5248" s="16" t="str">
        <f aca="false">IF(V5248="","SEM OFERTA",IF(OR(Y5248&gt;Premissas!$B$11,Y5248&lt;Premissas!$B$12),"VERIFICAR - UNIDADE/EMBALAGEM",IF(Y5248&gt;Premissas!$B$6,"NÃO COMPRAR - REAJUSTE &gt;5%","COMPRAR")))</f>
        <v>SEM OFERTA</v>
      </c>
      <c r="AB5248" s="18" t="str">
        <f aca="false">IF(W5248="DIMEC",S5248,IF(W5248="MEDCENTRO",U5248,""))</f>
        <v/>
      </c>
      <c r="AC5248" s="18" t="n">
        <f aca="false">IF(AA5248&lt;&gt;"COMPRAR",0,IF(AB5248="",I5248,MIN(I5248,AB5248)))</f>
        <v>0</v>
      </c>
      <c r="AD5248" s="19" t="n">
        <f aca="false">IF(AC5248&gt;0,AC5248*V5248,0)</f>
        <v>0</v>
      </c>
      <c r="AE5248" s="19" t="n">
        <f aca="false">IF(AC5248&gt;0,(M5248-V5248)*AC5248,0)</f>
        <v>0</v>
      </c>
      <c r="AF5248" s="16" t="str">
        <f aca="false">IF(AA5248&lt;&gt;"COMPRAR","",IF(AB5248="",IF(X5248="","",IF(X5248-V5248&lt;0.01,"EMPATE TÉCNICO","")),IF(AB5248&lt;I5248,"ESTOQUE INSUFICIENTE",IF(X5248="","",IF(X5248-V5248&lt;0.01,"EMPATE TÉCNICO","")))))</f>
        <v/>
      </c>
      <c r="AG5248" s="16" t="s">
        <v>2415</v>
      </c>
      <c r="AH5248" s="16" t="s">
        <v>2106</v>
      </c>
    </row>
    <row r="5249" customFormat="false" ht="15" hidden="false" customHeight="false" outlineLevel="0" collapsed="false">
      <c r="A5249" s="16" t="s">
        <v>16214</v>
      </c>
      <c r="B5249" s="17" t="s">
        <v>16215</v>
      </c>
      <c r="C5249" s="16" t="s">
        <v>16216</v>
      </c>
      <c r="D5249" s="16" t="s">
        <v>2239</v>
      </c>
      <c r="E5249" s="18" t="n">
        <v>1</v>
      </c>
      <c r="F5249" s="16" t="s">
        <v>43</v>
      </c>
      <c r="G5249" s="18" t="n">
        <v>0</v>
      </c>
      <c r="H5249" s="16" t="n">
        <v>0.2</v>
      </c>
      <c r="I5249" s="18" t="n">
        <v>1</v>
      </c>
      <c r="J5249" s="19" t="n">
        <v>4</v>
      </c>
      <c r="K5249" s="19" t="n">
        <v>4</v>
      </c>
      <c r="L5249" s="19" t="n">
        <v>4</v>
      </c>
      <c r="M5249" s="19" t="n">
        <f aca="false">IF(J5249&gt;0,J5249,K5249)*E5249</f>
        <v>4</v>
      </c>
      <c r="N5249" s="20"/>
      <c r="O5249" s="21" t="str">
        <f aca="false">IF(R5249="","",ROUND(R5249*(1-Premissas!$B$4),4))</f>
        <v/>
      </c>
      <c r="P5249" s="22"/>
      <c r="Q5249" s="22"/>
      <c r="R5249" s="23"/>
      <c r="S5249" s="24"/>
      <c r="T5249" s="24"/>
      <c r="U5249" s="25"/>
      <c r="V5249" s="19" t="str">
        <f aca="false">IF(COUNT(N5249:Q5249)=0,"",MIN(N5249:Q5249))</f>
        <v/>
      </c>
      <c r="W5249" s="16" t="str">
        <f aca="false">IF(V5249="","",INDEX($N$4:$Q$4,MATCH(V5249,N5249:Q5249,0)))</f>
        <v/>
      </c>
      <c r="X5249" s="19" t="str">
        <f aca="false">IF(COUNT(N5249:Q5249)&lt;2,"",SMALL(N5249:Q5249,2))</f>
        <v/>
      </c>
      <c r="Y5249" s="26" t="str">
        <f aca="false">IF(OR(V5249="",M5249=0),"",V5249/M5249-1)</f>
        <v/>
      </c>
      <c r="Z5249" s="26" t="str">
        <f aca="false">IF(OR(V5249="",L5249=""),"",V5249/(L5249*E5249)-1)</f>
        <v/>
      </c>
      <c r="AA5249" s="16" t="str">
        <f aca="false">IF(V5249="","SEM OFERTA",IF(OR(Y5249&gt;Premissas!$B$11,Y5249&lt;Premissas!$B$12),"VERIFICAR - UNIDADE/EMBALAGEM",IF(Y5249&gt;Premissas!$B$6,"NÃO COMPRAR - REAJUSTE &gt;5%","COMPRAR")))</f>
        <v>SEM OFERTA</v>
      </c>
      <c r="AB5249" s="18" t="str">
        <f aca="false">IF(W5249="DIMEC",S5249,IF(W5249="MEDCENTRO",U5249,""))</f>
        <v/>
      </c>
      <c r="AC5249" s="18" t="n">
        <f aca="false">IF(AA5249&lt;&gt;"COMPRAR",0,IF(AB5249="",I5249,MIN(I5249,AB5249)))</f>
        <v>0</v>
      </c>
      <c r="AD5249" s="19" t="n">
        <f aca="false">IF(AC5249&gt;0,AC5249*V5249,0)</f>
        <v>0</v>
      </c>
      <c r="AE5249" s="19" t="n">
        <f aca="false">IF(AC5249&gt;0,(M5249-V5249)*AC5249,0)</f>
        <v>0</v>
      </c>
      <c r="AF5249" s="16" t="str">
        <f aca="false">IF(AA5249&lt;&gt;"COMPRAR","",IF(AB5249="",IF(X5249="","",IF(X5249-V5249&lt;0.01,"EMPATE TÉCNICO","")),IF(AB5249&lt;I5249,"ESTOQUE INSUFICIENTE",IF(X5249="","",IF(X5249-V5249&lt;0.01,"EMPATE TÉCNICO","")))))</f>
        <v/>
      </c>
      <c r="AG5249" s="16" t="s">
        <v>304</v>
      </c>
      <c r="AH5249" s="16" t="s">
        <v>2106</v>
      </c>
    </row>
    <row r="5250" customFormat="false" ht="15" hidden="false" customHeight="false" outlineLevel="0" collapsed="false">
      <c r="A5250" s="16" t="s">
        <v>16217</v>
      </c>
      <c r="B5250" s="17" t="s">
        <v>16218</v>
      </c>
      <c r="C5250" s="16" t="s">
        <v>16219</v>
      </c>
      <c r="D5250" s="16" t="s">
        <v>2239</v>
      </c>
      <c r="E5250" s="18" t="n">
        <v>1</v>
      </c>
      <c r="F5250" s="16" t="s">
        <v>43</v>
      </c>
      <c r="G5250" s="18" t="n">
        <v>0</v>
      </c>
      <c r="H5250" s="16" t="n">
        <v>2.9</v>
      </c>
      <c r="I5250" s="18" t="n">
        <v>8</v>
      </c>
      <c r="J5250" s="19" t="n">
        <v>9.9</v>
      </c>
      <c r="K5250" s="19" t="n">
        <v>9.9</v>
      </c>
      <c r="L5250" s="19" t="n">
        <v>9.9</v>
      </c>
      <c r="M5250" s="19" t="n">
        <f aca="false">IF(J5250&gt;0,J5250,K5250)*E5250</f>
        <v>9.9</v>
      </c>
      <c r="N5250" s="20"/>
      <c r="O5250" s="21" t="str">
        <f aca="false">IF(R5250="","",ROUND(R5250*(1-Premissas!$B$4),4))</f>
        <v/>
      </c>
      <c r="P5250" s="22"/>
      <c r="Q5250" s="22"/>
      <c r="R5250" s="23"/>
      <c r="S5250" s="24"/>
      <c r="T5250" s="24"/>
      <c r="U5250" s="25"/>
      <c r="V5250" s="19" t="str">
        <f aca="false">IF(COUNT(N5250:Q5250)=0,"",MIN(N5250:Q5250))</f>
        <v/>
      </c>
      <c r="W5250" s="16" t="str">
        <f aca="false">IF(V5250="","",INDEX($N$4:$Q$4,MATCH(V5250,N5250:Q5250,0)))</f>
        <v/>
      </c>
      <c r="X5250" s="19" t="str">
        <f aca="false">IF(COUNT(N5250:Q5250)&lt;2,"",SMALL(N5250:Q5250,2))</f>
        <v/>
      </c>
      <c r="Y5250" s="26" t="str">
        <f aca="false">IF(OR(V5250="",M5250=0),"",V5250/M5250-1)</f>
        <v/>
      </c>
      <c r="Z5250" s="26" t="str">
        <f aca="false">IF(OR(V5250="",L5250=""),"",V5250/(L5250*E5250)-1)</f>
        <v/>
      </c>
      <c r="AA5250" s="16" t="str">
        <f aca="false">IF(V5250="","SEM OFERTA",IF(OR(Y5250&gt;Premissas!$B$11,Y5250&lt;Premissas!$B$12),"VERIFICAR - UNIDADE/EMBALAGEM",IF(Y5250&gt;Premissas!$B$6,"NÃO COMPRAR - REAJUSTE &gt;5%","COMPRAR")))</f>
        <v>SEM OFERTA</v>
      </c>
      <c r="AB5250" s="18" t="str">
        <f aca="false">IF(W5250="DIMEC",S5250,IF(W5250="MEDCENTRO",U5250,""))</f>
        <v/>
      </c>
      <c r="AC5250" s="18" t="n">
        <f aca="false">IF(AA5250&lt;&gt;"COMPRAR",0,IF(AB5250="",I5250,MIN(I5250,AB5250)))</f>
        <v>0</v>
      </c>
      <c r="AD5250" s="19" t="n">
        <f aca="false">IF(AC5250&gt;0,AC5250*V5250,0)</f>
        <v>0</v>
      </c>
      <c r="AE5250" s="19" t="n">
        <f aca="false">IF(AC5250&gt;0,(M5250-V5250)*AC5250,0)</f>
        <v>0</v>
      </c>
      <c r="AF5250" s="16" t="str">
        <f aca="false">IF(AA5250&lt;&gt;"COMPRAR","",IF(AB5250="",IF(X5250="","",IF(X5250-V5250&lt;0.01,"EMPATE TÉCNICO","")),IF(AB5250&lt;I5250,"ESTOQUE INSUFICIENTE",IF(X5250="","",IF(X5250-V5250&lt;0.01,"EMPATE TÉCNICO","")))))</f>
        <v/>
      </c>
      <c r="AG5250" s="16" t="s">
        <v>490</v>
      </c>
      <c r="AH5250" s="16" t="s">
        <v>2106</v>
      </c>
    </row>
    <row r="5251" customFormat="false" ht="15" hidden="false" customHeight="false" outlineLevel="0" collapsed="false">
      <c r="A5251" s="16" t="s">
        <v>16220</v>
      </c>
      <c r="B5251" s="17" t="s">
        <v>16221</v>
      </c>
      <c r="C5251" s="16" t="s">
        <v>16222</v>
      </c>
      <c r="D5251" s="16" t="s">
        <v>2428</v>
      </c>
      <c r="E5251" s="18" t="n">
        <v>24</v>
      </c>
      <c r="F5251" s="16" t="s">
        <v>42</v>
      </c>
      <c r="G5251" s="18" t="n">
        <v>23</v>
      </c>
      <c r="H5251" s="16" t="n">
        <v>9.6</v>
      </c>
      <c r="I5251" s="18" t="n">
        <v>1</v>
      </c>
      <c r="J5251" s="19" t="n">
        <v>3.68375</v>
      </c>
      <c r="K5251" s="19" t="n">
        <v>3.68375</v>
      </c>
      <c r="L5251" s="19" t="n">
        <v>3.6838</v>
      </c>
      <c r="M5251" s="19" t="n">
        <f aca="false">IF(J5251&gt;0,J5251,K5251)*E5251</f>
        <v>88.41</v>
      </c>
      <c r="N5251" s="20"/>
      <c r="O5251" s="21" t="str">
        <f aca="false">IF(R5251="","",ROUND(R5251*(1-Premissas!$B$4),4))</f>
        <v/>
      </c>
      <c r="P5251" s="22"/>
      <c r="Q5251" s="22"/>
      <c r="R5251" s="23"/>
      <c r="S5251" s="24"/>
      <c r="T5251" s="24"/>
      <c r="U5251" s="25"/>
      <c r="V5251" s="19" t="str">
        <f aca="false">IF(COUNT(N5251:Q5251)=0,"",MIN(N5251:Q5251))</f>
        <v/>
      </c>
      <c r="W5251" s="16" t="str">
        <f aca="false">IF(V5251="","",INDEX($N$4:$Q$4,MATCH(V5251,N5251:Q5251,0)))</f>
        <v/>
      </c>
      <c r="X5251" s="19" t="str">
        <f aca="false">IF(COUNT(N5251:Q5251)&lt;2,"",SMALL(N5251:Q5251,2))</f>
        <v/>
      </c>
      <c r="Y5251" s="26" t="str">
        <f aca="false">IF(OR(V5251="",M5251=0),"",V5251/M5251-1)</f>
        <v/>
      </c>
      <c r="Z5251" s="26" t="str">
        <f aca="false">IF(OR(V5251="",L5251=""),"",V5251/(L5251*E5251)-1)</f>
        <v/>
      </c>
      <c r="AA5251" s="16" t="str">
        <f aca="false">IF(V5251="","SEM OFERTA",IF(OR(Y5251&gt;Premissas!$B$11,Y5251&lt;Premissas!$B$12),"VERIFICAR - UNIDADE/EMBALAGEM",IF(Y5251&gt;Premissas!$B$6,"NÃO COMPRAR - REAJUSTE &gt;5%","COMPRAR")))</f>
        <v>SEM OFERTA</v>
      </c>
      <c r="AB5251" s="18" t="str">
        <f aca="false">IF(W5251="DIMEC",S5251,IF(W5251="MEDCENTRO",U5251,""))</f>
        <v/>
      </c>
      <c r="AC5251" s="18" t="n">
        <f aca="false">IF(AA5251&lt;&gt;"COMPRAR",0,IF(AB5251="",I5251,MIN(I5251,AB5251)))</f>
        <v>0</v>
      </c>
      <c r="AD5251" s="19" t="n">
        <f aca="false">IF(AC5251&gt;0,AC5251*V5251,0)</f>
        <v>0</v>
      </c>
      <c r="AE5251" s="19" t="n">
        <f aca="false">IF(AC5251&gt;0,(M5251-V5251)*AC5251,0)</f>
        <v>0</v>
      </c>
      <c r="AF5251" s="16" t="str">
        <f aca="false">IF(AA5251&lt;&gt;"COMPRAR","",IF(AB5251="",IF(X5251="","",IF(X5251-V5251&lt;0.01,"EMPATE TÉCNICO","")),IF(AB5251&lt;I5251,"ESTOQUE INSUFICIENTE",IF(X5251="","",IF(X5251-V5251&lt;0.01,"EMPATE TÉCNICO","")))))</f>
        <v/>
      </c>
      <c r="AG5251" s="16" t="s">
        <v>763</v>
      </c>
      <c r="AH5251" s="16" t="s">
        <v>2106</v>
      </c>
    </row>
    <row r="5252" customFormat="false" ht="15" hidden="false" customHeight="false" outlineLevel="0" collapsed="false">
      <c r="A5252" s="16" t="s">
        <v>16223</v>
      </c>
      <c r="B5252" s="17" t="s">
        <v>16224</v>
      </c>
      <c r="C5252" s="16" t="s">
        <v>16225</v>
      </c>
      <c r="D5252" s="16" t="s">
        <v>762</v>
      </c>
      <c r="E5252" s="18" t="n">
        <v>1</v>
      </c>
      <c r="F5252" s="16" t="s">
        <v>42</v>
      </c>
      <c r="G5252" s="18" t="n">
        <v>6</v>
      </c>
      <c r="H5252" s="16" t="n">
        <v>3.9</v>
      </c>
      <c r="I5252" s="18" t="n">
        <v>4</v>
      </c>
      <c r="J5252" s="19" t="n">
        <v>5.99</v>
      </c>
      <c r="K5252" s="19" t="n">
        <v>5.99</v>
      </c>
      <c r="L5252" s="19" t="n">
        <v>5.99</v>
      </c>
      <c r="M5252" s="19" t="n">
        <f aca="false">IF(J5252&gt;0,J5252,K5252)*E5252</f>
        <v>5.99</v>
      </c>
      <c r="N5252" s="20"/>
      <c r="O5252" s="21" t="str">
        <f aca="false">IF(R5252="","",ROUND(R5252*(1-Premissas!$B$4),4))</f>
        <v/>
      </c>
      <c r="P5252" s="22"/>
      <c r="Q5252" s="22"/>
      <c r="R5252" s="23"/>
      <c r="S5252" s="24"/>
      <c r="T5252" s="24"/>
      <c r="U5252" s="25"/>
      <c r="V5252" s="19" t="str">
        <f aca="false">IF(COUNT(N5252:Q5252)=0,"",MIN(N5252:Q5252))</f>
        <v/>
      </c>
      <c r="W5252" s="16" t="str">
        <f aca="false">IF(V5252="","",INDEX($N$4:$Q$4,MATCH(V5252,N5252:Q5252,0)))</f>
        <v/>
      </c>
      <c r="X5252" s="19" t="str">
        <f aca="false">IF(COUNT(N5252:Q5252)&lt;2,"",SMALL(N5252:Q5252,2))</f>
        <v/>
      </c>
      <c r="Y5252" s="26" t="str">
        <f aca="false">IF(OR(V5252="",M5252=0),"",V5252/M5252-1)</f>
        <v/>
      </c>
      <c r="Z5252" s="26" t="str">
        <f aca="false">IF(OR(V5252="",L5252=""),"",V5252/(L5252*E5252)-1)</f>
        <v/>
      </c>
      <c r="AA5252" s="16" t="str">
        <f aca="false">IF(V5252="","SEM OFERTA",IF(OR(Y5252&gt;Premissas!$B$11,Y5252&lt;Premissas!$B$12),"VERIFICAR - UNIDADE/EMBALAGEM",IF(Y5252&gt;Premissas!$B$6,"NÃO COMPRAR - REAJUSTE &gt;5%","COMPRAR")))</f>
        <v>SEM OFERTA</v>
      </c>
      <c r="AB5252" s="18" t="str">
        <f aca="false">IF(W5252="DIMEC",S5252,IF(W5252="MEDCENTRO",U5252,""))</f>
        <v/>
      </c>
      <c r="AC5252" s="18" t="n">
        <f aca="false">IF(AA5252&lt;&gt;"COMPRAR",0,IF(AB5252="",I5252,MIN(I5252,AB5252)))</f>
        <v>0</v>
      </c>
      <c r="AD5252" s="19" t="n">
        <f aca="false">IF(AC5252&gt;0,AC5252*V5252,0)</f>
        <v>0</v>
      </c>
      <c r="AE5252" s="19" t="n">
        <f aca="false">IF(AC5252&gt;0,(M5252-V5252)*AC5252,0)</f>
        <v>0</v>
      </c>
      <c r="AF5252" s="16" t="str">
        <f aca="false">IF(AA5252&lt;&gt;"COMPRAR","",IF(AB5252="",IF(X5252="","",IF(X5252-V5252&lt;0.01,"EMPATE TÉCNICO","")),IF(AB5252&lt;I5252,"ESTOQUE INSUFICIENTE",IF(X5252="","",IF(X5252-V5252&lt;0.01,"EMPATE TÉCNICO","")))))</f>
        <v/>
      </c>
      <c r="AG5252" s="16" t="s">
        <v>763</v>
      </c>
      <c r="AH5252" s="16" t="s">
        <v>2106</v>
      </c>
    </row>
    <row r="5253" customFormat="false" ht="15" hidden="false" customHeight="false" outlineLevel="0" collapsed="false">
      <c r="A5253" s="16" t="s">
        <v>16226</v>
      </c>
      <c r="B5253" s="17" t="s">
        <v>16227</v>
      </c>
      <c r="C5253" s="16" t="s">
        <v>16228</v>
      </c>
      <c r="D5253" s="16" t="s">
        <v>7800</v>
      </c>
      <c r="E5253" s="18" t="n">
        <v>1</v>
      </c>
      <c r="F5253" s="16" t="s">
        <v>42</v>
      </c>
      <c r="G5253" s="18" t="n">
        <v>0</v>
      </c>
      <c r="H5253" s="16" t="n">
        <v>1.1</v>
      </c>
      <c r="I5253" s="18" t="n">
        <v>3</v>
      </c>
      <c r="J5253" s="19" t="n">
        <v>23.98</v>
      </c>
      <c r="K5253" s="19" t="n">
        <v>23.98</v>
      </c>
      <c r="L5253" s="19" t="n">
        <v>23.98</v>
      </c>
      <c r="M5253" s="19" t="n">
        <f aca="false">IF(J5253&gt;0,J5253,K5253)*E5253</f>
        <v>23.98</v>
      </c>
      <c r="N5253" s="20"/>
      <c r="O5253" s="21" t="str">
        <f aca="false">IF(R5253="","",ROUND(R5253*(1-Premissas!$B$4),4))</f>
        <v/>
      </c>
      <c r="P5253" s="22"/>
      <c r="Q5253" s="22"/>
      <c r="R5253" s="23"/>
      <c r="S5253" s="24"/>
      <c r="T5253" s="24"/>
      <c r="U5253" s="25"/>
      <c r="V5253" s="19" t="str">
        <f aca="false">IF(COUNT(N5253:Q5253)=0,"",MIN(N5253:Q5253))</f>
        <v/>
      </c>
      <c r="W5253" s="16" t="str">
        <f aca="false">IF(V5253="","",INDEX($N$4:$Q$4,MATCH(V5253,N5253:Q5253,0)))</f>
        <v/>
      </c>
      <c r="X5253" s="19" t="str">
        <f aca="false">IF(COUNT(N5253:Q5253)&lt;2,"",SMALL(N5253:Q5253,2))</f>
        <v/>
      </c>
      <c r="Y5253" s="26" t="str">
        <f aca="false">IF(OR(V5253="",M5253=0),"",V5253/M5253-1)</f>
        <v/>
      </c>
      <c r="Z5253" s="26" t="str">
        <f aca="false">IF(OR(V5253="",L5253=""),"",V5253/(L5253*E5253)-1)</f>
        <v/>
      </c>
      <c r="AA5253" s="16" t="str">
        <f aca="false">IF(V5253="","SEM OFERTA",IF(OR(Y5253&gt;Premissas!$B$11,Y5253&lt;Premissas!$B$12),"VERIFICAR - UNIDADE/EMBALAGEM",IF(Y5253&gt;Premissas!$B$6,"NÃO COMPRAR - REAJUSTE &gt;5%","COMPRAR")))</f>
        <v>SEM OFERTA</v>
      </c>
      <c r="AB5253" s="18" t="str">
        <f aca="false">IF(W5253="DIMEC",S5253,IF(W5253="MEDCENTRO",U5253,""))</f>
        <v/>
      </c>
      <c r="AC5253" s="18" t="n">
        <f aca="false">IF(AA5253&lt;&gt;"COMPRAR",0,IF(AB5253="",I5253,MIN(I5253,AB5253)))</f>
        <v>0</v>
      </c>
      <c r="AD5253" s="19" t="n">
        <f aca="false">IF(AC5253&gt;0,AC5253*V5253,0)</f>
        <v>0</v>
      </c>
      <c r="AE5253" s="19" t="n">
        <f aca="false">IF(AC5253&gt;0,(M5253-V5253)*AC5253,0)</f>
        <v>0</v>
      </c>
      <c r="AF5253" s="16" t="str">
        <f aca="false">IF(AA5253&lt;&gt;"COMPRAR","",IF(AB5253="",IF(X5253="","",IF(X5253-V5253&lt;0.01,"EMPATE TÉCNICO","")),IF(AB5253&lt;I5253,"ESTOQUE INSUFICIENTE",IF(X5253="","",IF(X5253-V5253&lt;0.01,"EMPATE TÉCNICO","")))))</f>
        <v/>
      </c>
      <c r="AG5253" s="16" t="s">
        <v>93</v>
      </c>
      <c r="AH5253" s="16" t="s">
        <v>2106</v>
      </c>
    </row>
    <row r="5254" customFormat="false" ht="15" hidden="false" customHeight="false" outlineLevel="0" collapsed="false">
      <c r="A5254" s="16" t="s">
        <v>16229</v>
      </c>
      <c r="B5254" s="17" t="s">
        <v>16230</v>
      </c>
      <c r="C5254" s="16" t="s">
        <v>16231</v>
      </c>
      <c r="D5254" s="16"/>
      <c r="E5254" s="18" t="n">
        <v>1</v>
      </c>
      <c r="F5254" s="16" t="s">
        <v>41</v>
      </c>
      <c r="G5254" s="18" t="n">
        <v>12</v>
      </c>
      <c r="H5254" s="16" t="n">
        <v>29.5</v>
      </c>
      <c r="I5254" s="18" t="n">
        <v>64</v>
      </c>
      <c r="J5254" s="19" t="n">
        <v>1.62</v>
      </c>
      <c r="K5254" s="19" t="n">
        <v>1.62</v>
      </c>
      <c r="L5254" s="19" t="n">
        <v>1.62</v>
      </c>
      <c r="M5254" s="19" t="n">
        <f aca="false">IF(J5254&gt;0,J5254,K5254)*E5254</f>
        <v>1.62</v>
      </c>
      <c r="N5254" s="20"/>
      <c r="O5254" s="21" t="str">
        <f aca="false">IF(R5254="","",ROUND(R5254*(1-Premissas!$B$4),4))</f>
        <v/>
      </c>
      <c r="P5254" s="22"/>
      <c r="Q5254" s="22"/>
      <c r="R5254" s="23"/>
      <c r="S5254" s="24"/>
      <c r="T5254" s="24"/>
      <c r="U5254" s="25"/>
      <c r="V5254" s="19" t="str">
        <f aca="false">IF(COUNT(N5254:Q5254)=0,"",MIN(N5254:Q5254))</f>
        <v/>
      </c>
      <c r="W5254" s="16" t="str">
        <f aca="false">IF(V5254="","",INDEX($N$4:$Q$4,MATCH(V5254,N5254:Q5254,0)))</f>
        <v/>
      </c>
      <c r="X5254" s="19" t="str">
        <f aca="false">IF(COUNT(N5254:Q5254)&lt;2,"",SMALL(N5254:Q5254,2))</f>
        <v/>
      </c>
      <c r="Y5254" s="26" t="str">
        <f aca="false">IF(OR(V5254="",M5254=0),"",V5254/M5254-1)</f>
        <v/>
      </c>
      <c r="Z5254" s="26" t="str">
        <f aca="false">IF(OR(V5254="",L5254=""),"",V5254/(L5254*E5254)-1)</f>
        <v/>
      </c>
      <c r="AA5254" s="16" t="str">
        <f aca="false">IF(V5254="","SEM OFERTA",IF(OR(Y5254&gt;Premissas!$B$11,Y5254&lt;Premissas!$B$12),"VERIFICAR - UNIDADE/EMBALAGEM",IF(Y5254&gt;Premissas!$B$6,"NÃO COMPRAR - REAJUSTE &gt;5%","COMPRAR")))</f>
        <v>SEM OFERTA</v>
      </c>
      <c r="AB5254" s="18" t="str">
        <f aca="false">IF(W5254="DIMEC",S5254,IF(W5254="MEDCENTRO",U5254,""))</f>
        <v/>
      </c>
      <c r="AC5254" s="18" t="n">
        <f aca="false">IF(AA5254&lt;&gt;"COMPRAR",0,IF(AB5254="",I5254,MIN(I5254,AB5254)))</f>
        <v>0</v>
      </c>
      <c r="AD5254" s="19" t="n">
        <f aca="false">IF(AC5254&gt;0,AC5254*V5254,0)</f>
        <v>0</v>
      </c>
      <c r="AE5254" s="19" t="n">
        <f aca="false">IF(AC5254&gt;0,(M5254-V5254)*AC5254,0)</f>
        <v>0</v>
      </c>
      <c r="AF5254" s="16" t="str">
        <f aca="false">IF(AA5254&lt;&gt;"COMPRAR","",IF(AB5254="",IF(X5254="","",IF(X5254-V5254&lt;0.01,"EMPATE TÉCNICO","")),IF(AB5254&lt;I5254,"ESTOQUE INSUFICIENTE",IF(X5254="","",IF(X5254-V5254&lt;0.01,"EMPATE TÉCNICO","")))))</f>
        <v/>
      </c>
      <c r="AG5254" s="16" t="s">
        <v>304</v>
      </c>
      <c r="AH5254" s="16" t="s">
        <v>2106</v>
      </c>
    </row>
    <row r="5255" customFormat="false" ht="15" hidden="false" customHeight="false" outlineLevel="0" collapsed="false">
      <c r="A5255" s="16" t="s">
        <v>16232</v>
      </c>
      <c r="B5255" s="17" t="s">
        <v>16233</v>
      </c>
      <c r="C5255" s="16" t="s">
        <v>16234</v>
      </c>
      <c r="D5255" s="16" t="s">
        <v>463</v>
      </c>
      <c r="E5255" s="18" t="n">
        <v>1</v>
      </c>
      <c r="F5255" s="16" t="s">
        <v>42</v>
      </c>
      <c r="G5255" s="18" t="n">
        <v>0</v>
      </c>
      <c r="H5255" s="16" t="n">
        <v>0.7</v>
      </c>
      <c r="I5255" s="18" t="n">
        <v>3</v>
      </c>
      <c r="J5255" s="19" t="n">
        <v>19.88</v>
      </c>
      <c r="K5255" s="19" t="n">
        <v>19.88</v>
      </c>
      <c r="L5255" s="19" t="n">
        <v>19.88</v>
      </c>
      <c r="M5255" s="19" t="n">
        <f aca="false">IF(J5255&gt;0,J5255,K5255)*E5255</f>
        <v>19.88</v>
      </c>
      <c r="N5255" s="20"/>
      <c r="O5255" s="21" t="str">
        <f aca="false">IF(R5255="","",ROUND(R5255*(1-Premissas!$B$4),4))</f>
        <v/>
      </c>
      <c r="P5255" s="22"/>
      <c r="Q5255" s="22"/>
      <c r="R5255" s="23"/>
      <c r="S5255" s="24"/>
      <c r="T5255" s="24"/>
      <c r="U5255" s="25"/>
      <c r="V5255" s="19" t="str">
        <f aca="false">IF(COUNT(N5255:Q5255)=0,"",MIN(N5255:Q5255))</f>
        <v/>
      </c>
      <c r="W5255" s="16" t="str">
        <f aca="false">IF(V5255="","",INDEX($N$4:$Q$4,MATCH(V5255,N5255:Q5255,0)))</f>
        <v/>
      </c>
      <c r="X5255" s="19" t="str">
        <f aca="false">IF(COUNT(N5255:Q5255)&lt;2,"",SMALL(N5255:Q5255,2))</f>
        <v/>
      </c>
      <c r="Y5255" s="26" t="str">
        <f aca="false">IF(OR(V5255="",M5255=0),"",V5255/M5255-1)</f>
        <v/>
      </c>
      <c r="Z5255" s="26" t="str">
        <f aca="false">IF(OR(V5255="",L5255=""),"",V5255/(L5255*E5255)-1)</f>
        <v/>
      </c>
      <c r="AA5255" s="16" t="str">
        <f aca="false">IF(V5255="","SEM OFERTA",IF(OR(Y5255&gt;Premissas!$B$11,Y5255&lt;Premissas!$B$12),"VERIFICAR - UNIDADE/EMBALAGEM",IF(Y5255&gt;Premissas!$B$6,"NÃO COMPRAR - REAJUSTE &gt;5%","COMPRAR")))</f>
        <v>SEM OFERTA</v>
      </c>
      <c r="AB5255" s="18" t="str">
        <f aca="false">IF(W5255="DIMEC",S5255,IF(W5255="MEDCENTRO",U5255,""))</f>
        <v/>
      </c>
      <c r="AC5255" s="18" t="n">
        <f aca="false">IF(AA5255&lt;&gt;"COMPRAR",0,IF(AB5255="",I5255,MIN(I5255,AB5255)))</f>
        <v>0</v>
      </c>
      <c r="AD5255" s="19" t="n">
        <f aca="false">IF(AC5255&gt;0,AC5255*V5255,0)</f>
        <v>0</v>
      </c>
      <c r="AE5255" s="19" t="n">
        <f aca="false">IF(AC5255&gt;0,(M5255-V5255)*AC5255,0)</f>
        <v>0</v>
      </c>
      <c r="AF5255" s="16" t="str">
        <f aca="false">IF(AA5255&lt;&gt;"COMPRAR","",IF(AB5255="",IF(X5255="","",IF(X5255-V5255&lt;0.01,"EMPATE TÉCNICO","")),IF(AB5255&lt;I5255,"ESTOQUE INSUFICIENTE",IF(X5255="","",IF(X5255-V5255&lt;0.01,"EMPATE TÉCNICO","")))))</f>
        <v/>
      </c>
      <c r="AG5255" s="16" t="s">
        <v>304</v>
      </c>
      <c r="AH5255" s="16" t="s">
        <v>2106</v>
      </c>
    </row>
    <row r="5256" customFormat="false" ht="15" hidden="false" customHeight="false" outlineLevel="0" collapsed="false">
      <c r="A5256" s="16" t="s">
        <v>16235</v>
      </c>
      <c r="B5256" s="17" t="s">
        <v>16236</v>
      </c>
      <c r="C5256" s="16" t="s">
        <v>16237</v>
      </c>
      <c r="D5256" s="16" t="s">
        <v>2276</v>
      </c>
      <c r="E5256" s="18" t="n">
        <v>1</v>
      </c>
      <c r="F5256" s="16" t="s">
        <v>43</v>
      </c>
      <c r="G5256" s="18" t="n">
        <v>0</v>
      </c>
      <c r="H5256" s="16" t="n">
        <v>0.1</v>
      </c>
      <c r="I5256" s="18" t="n">
        <v>1</v>
      </c>
      <c r="J5256" s="19" t="n">
        <v>3.5</v>
      </c>
      <c r="K5256" s="19" t="n">
        <v>3.5</v>
      </c>
      <c r="L5256" s="19" t="n">
        <v>3.5</v>
      </c>
      <c r="M5256" s="19" t="n">
        <f aca="false">IF(J5256&gt;0,J5256,K5256)*E5256</f>
        <v>3.5</v>
      </c>
      <c r="N5256" s="20"/>
      <c r="O5256" s="21" t="str">
        <f aca="false">IF(R5256="","",ROUND(R5256*(1-Premissas!$B$4),4))</f>
        <v/>
      </c>
      <c r="P5256" s="22"/>
      <c r="Q5256" s="22"/>
      <c r="R5256" s="23"/>
      <c r="S5256" s="24"/>
      <c r="T5256" s="24"/>
      <c r="U5256" s="25"/>
      <c r="V5256" s="19" t="str">
        <f aca="false">IF(COUNT(N5256:Q5256)=0,"",MIN(N5256:Q5256))</f>
        <v/>
      </c>
      <c r="W5256" s="16" t="str">
        <f aca="false">IF(V5256="","",INDEX($N$4:$Q$4,MATCH(V5256,N5256:Q5256,0)))</f>
        <v/>
      </c>
      <c r="X5256" s="19" t="str">
        <f aca="false">IF(COUNT(N5256:Q5256)&lt;2,"",SMALL(N5256:Q5256,2))</f>
        <v/>
      </c>
      <c r="Y5256" s="26" t="str">
        <f aca="false">IF(OR(V5256="",M5256=0),"",V5256/M5256-1)</f>
        <v/>
      </c>
      <c r="Z5256" s="26" t="str">
        <f aca="false">IF(OR(V5256="",L5256=""),"",V5256/(L5256*E5256)-1)</f>
        <v/>
      </c>
      <c r="AA5256" s="16" t="str">
        <f aca="false">IF(V5256="","SEM OFERTA",IF(OR(Y5256&gt;Premissas!$B$11,Y5256&lt;Premissas!$B$12),"VERIFICAR - UNIDADE/EMBALAGEM",IF(Y5256&gt;Premissas!$B$6,"NÃO COMPRAR - REAJUSTE &gt;5%","COMPRAR")))</f>
        <v>SEM OFERTA</v>
      </c>
      <c r="AB5256" s="18" t="str">
        <f aca="false">IF(W5256="DIMEC",S5256,IF(W5256="MEDCENTRO",U5256,""))</f>
        <v/>
      </c>
      <c r="AC5256" s="18" t="n">
        <f aca="false">IF(AA5256&lt;&gt;"COMPRAR",0,IF(AB5256="",I5256,MIN(I5256,AB5256)))</f>
        <v>0</v>
      </c>
      <c r="AD5256" s="19" t="n">
        <f aca="false">IF(AC5256&gt;0,AC5256*V5256,0)</f>
        <v>0</v>
      </c>
      <c r="AE5256" s="19" t="n">
        <f aca="false">IF(AC5256&gt;0,(M5256-V5256)*AC5256,0)</f>
        <v>0</v>
      </c>
      <c r="AF5256" s="16" t="str">
        <f aca="false">IF(AA5256&lt;&gt;"COMPRAR","",IF(AB5256="",IF(X5256="","",IF(X5256-V5256&lt;0.01,"EMPATE TÉCNICO","")),IF(AB5256&lt;I5256,"ESTOQUE INSUFICIENTE",IF(X5256="","",IF(X5256-V5256&lt;0.01,"EMPATE TÉCNICO","")))))</f>
        <v/>
      </c>
      <c r="AG5256" s="16" t="s">
        <v>490</v>
      </c>
      <c r="AH5256" s="16" t="s">
        <v>2106</v>
      </c>
    </row>
    <row r="5257" customFormat="false" ht="15" hidden="false" customHeight="false" outlineLevel="0" collapsed="false">
      <c r="A5257" s="16" t="s">
        <v>16238</v>
      </c>
      <c r="B5257" s="17" t="s">
        <v>16239</v>
      </c>
      <c r="C5257" s="16" t="s">
        <v>16240</v>
      </c>
      <c r="D5257" s="16"/>
      <c r="E5257" s="18" t="n">
        <v>1</v>
      </c>
      <c r="F5257" s="16" t="s">
        <v>42</v>
      </c>
      <c r="G5257" s="18" t="n">
        <v>1</v>
      </c>
      <c r="H5257" s="16" t="n">
        <v>0.8</v>
      </c>
      <c r="I5257" s="18" t="n">
        <v>2</v>
      </c>
      <c r="J5257" s="19" t="n">
        <v>21.52</v>
      </c>
      <c r="K5257" s="19" t="n">
        <v>21.52</v>
      </c>
      <c r="L5257" s="19" t="n">
        <v>21.52</v>
      </c>
      <c r="M5257" s="19" t="n">
        <f aca="false">IF(J5257&gt;0,J5257,K5257)*E5257</f>
        <v>21.52</v>
      </c>
      <c r="N5257" s="20"/>
      <c r="O5257" s="21" t="str">
        <f aca="false">IF(R5257="","",ROUND(R5257*(1-Premissas!$B$4),4))</f>
        <v/>
      </c>
      <c r="P5257" s="22"/>
      <c r="Q5257" s="22"/>
      <c r="R5257" s="23"/>
      <c r="S5257" s="24"/>
      <c r="T5257" s="24"/>
      <c r="U5257" s="25"/>
      <c r="V5257" s="19" t="str">
        <f aca="false">IF(COUNT(N5257:Q5257)=0,"",MIN(N5257:Q5257))</f>
        <v/>
      </c>
      <c r="W5257" s="16" t="str">
        <f aca="false">IF(V5257="","",INDEX($N$4:$Q$4,MATCH(V5257,N5257:Q5257,0)))</f>
        <v/>
      </c>
      <c r="X5257" s="19" t="str">
        <f aca="false">IF(COUNT(N5257:Q5257)&lt;2,"",SMALL(N5257:Q5257,2))</f>
        <v/>
      </c>
      <c r="Y5257" s="26" t="str">
        <f aca="false">IF(OR(V5257="",M5257=0),"",V5257/M5257-1)</f>
        <v/>
      </c>
      <c r="Z5257" s="26" t="str">
        <f aca="false">IF(OR(V5257="",L5257=""),"",V5257/(L5257*E5257)-1)</f>
        <v/>
      </c>
      <c r="AA5257" s="16" t="str">
        <f aca="false">IF(V5257="","SEM OFERTA",IF(OR(Y5257&gt;Premissas!$B$11,Y5257&lt;Premissas!$B$12),"VERIFICAR - UNIDADE/EMBALAGEM",IF(Y5257&gt;Premissas!$B$6,"NÃO COMPRAR - REAJUSTE &gt;5%","COMPRAR")))</f>
        <v>SEM OFERTA</v>
      </c>
      <c r="AB5257" s="18" t="str">
        <f aca="false">IF(W5257="DIMEC",S5257,IF(W5257="MEDCENTRO",U5257,""))</f>
        <v/>
      </c>
      <c r="AC5257" s="18" t="n">
        <f aca="false">IF(AA5257&lt;&gt;"COMPRAR",0,IF(AB5257="",I5257,MIN(I5257,AB5257)))</f>
        <v>0</v>
      </c>
      <c r="AD5257" s="19" t="n">
        <f aca="false">IF(AC5257&gt;0,AC5257*V5257,0)</f>
        <v>0</v>
      </c>
      <c r="AE5257" s="19" t="n">
        <f aca="false">IF(AC5257&gt;0,(M5257-V5257)*AC5257,0)</f>
        <v>0</v>
      </c>
      <c r="AF5257" s="16" t="str">
        <f aca="false">IF(AA5257&lt;&gt;"COMPRAR","",IF(AB5257="",IF(X5257="","",IF(X5257-V5257&lt;0.01,"EMPATE TÉCNICO","")),IF(AB5257&lt;I5257,"ESTOQUE INSUFICIENTE",IF(X5257="","",IF(X5257-V5257&lt;0.01,"EMPATE TÉCNICO","")))))</f>
        <v/>
      </c>
      <c r="AG5257" s="16" t="s">
        <v>93</v>
      </c>
      <c r="AH5257" s="16" t="s">
        <v>2106</v>
      </c>
    </row>
    <row r="5258" customFormat="false" ht="15" hidden="false" customHeight="false" outlineLevel="0" collapsed="false">
      <c r="A5258" s="16" t="s">
        <v>16241</v>
      </c>
      <c r="B5258" s="17" t="s">
        <v>16242</v>
      </c>
      <c r="C5258" s="16" t="s">
        <v>16243</v>
      </c>
      <c r="D5258" s="16" t="s">
        <v>498</v>
      </c>
      <c r="E5258" s="18" t="n">
        <v>1</v>
      </c>
      <c r="F5258" s="16" t="s">
        <v>43</v>
      </c>
      <c r="G5258" s="18" t="n">
        <v>0</v>
      </c>
      <c r="H5258" s="16" t="n">
        <v>0.1</v>
      </c>
      <c r="I5258" s="18" t="n">
        <v>1</v>
      </c>
      <c r="J5258" s="19" t="n">
        <v>8.96</v>
      </c>
      <c r="K5258" s="19" t="n">
        <v>8.96</v>
      </c>
      <c r="L5258" s="19" t="n">
        <v>8.96</v>
      </c>
      <c r="M5258" s="19" t="n">
        <f aca="false">IF(J5258&gt;0,J5258,K5258)*E5258</f>
        <v>8.96</v>
      </c>
      <c r="N5258" s="20"/>
      <c r="O5258" s="21" t="str">
        <f aca="false">IF(R5258="","",ROUND(R5258*(1-Premissas!$B$4),4))</f>
        <v/>
      </c>
      <c r="P5258" s="22"/>
      <c r="Q5258" s="22"/>
      <c r="R5258" s="23"/>
      <c r="S5258" s="24"/>
      <c r="T5258" s="24"/>
      <c r="U5258" s="25"/>
      <c r="V5258" s="19" t="str">
        <f aca="false">IF(COUNT(N5258:Q5258)=0,"",MIN(N5258:Q5258))</f>
        <v/>
      </c>
      <c r="W5258" s="16" t="str">
        <f aca="false">IF(V5258="","",INDEX($N$4:$Q$4,MATCH(V5258,N5258:Q5258,0)))</f>
        <v/>
      </c>
      <c r="X5258" s="19" t="str">
        <f aca="false">IF(COUNT(N5258:Q5258)&lt;2,"",SMALL(N5258:Q5258,2))</f>
        <v/>
      </c>
      <c r="Y5258" s="26" t="str">
        <f aca="false">IF(OR(V5258="",M5258=0),"",V5258/M5258-1)</f>
        <v/>
      </c>
      <c r="Z5258" s="26" t="str">
        <f aca="false">IF(OR(V5258="",L5258=""),"",V5258/(L5258*E5258)-1)</f>
        <v/>
      </c>
      <c r="AA5258" s="16" t="str">
        <f aca="false">IF(V5258="","SEM OFERTA",IF(OR(Y5258&gt;Premissas!$B$11,Y5258&lt;Premissas!$B$12),"VERIFICAR - UNIDADE/EMBALAGEM",IF(Y5258&gt;Premissas!$B$6,"NÃO COMPRAR - REAJUSTE &gt;5%","COMPRAR")))</f>
        <v>SEM OFERTA</v>
      </c>
      <c r="AB5258" s="18" t="str">
        <f aca="false">IF(W5258="DIMEC",S5258,IF(W5258="MEDCENTRO",U5258,""))</f>
        <v/>
      </c>
      <c r="AC5258" s="18" t="n">
        <f aca="false">IF(AA5258&lt;&gt;"COMPRAR",0,IF(AB5258="",I5258,MIN(I5258,AB5258)))</f>
        <v>0</v>
      </c>
      <c r="AD5258" s="19" t="n">
        <f aca="false">IF(AC5258&gt;0,AC5258*V5258,0)</f>
        <v>0</v>
      </c>
      <c r="AE5258" s="19" t="n">
        <f aca="false">IF(AC5258&gt;0,(M5258-V5258)*AC5258,0)</f>
        <v>0</v>
      </c>
      <c r="AF5258" s="16" t="str">
        <f aca="false">IF(AA5258&lt;&gt;"COMPRAR","",IF(AB5258="",IF(X5258="","",IF(X5258-V5258&lt;0.01,"EMPATE TÉCNICO","")),IF(AB5258&lt;I5258,"ESTOQUE INSUFICIENTE",IF(X5258="","",IF(X5258-V5258&lt;0.01,"EMPATE TÉCNICO","")))))</f>
        <v/>
      </c>
      <c r="AG5258" s="16" t="s">
        <v>304</v>
      </c>
      <c r="AH5258" s="16" t="s">
        <v>2106</v>
      </c>
    </row>
    <row r="5259" customFormat="false" ht="15" hidden="false" customHeight="false" outlineLevel="0" collapsed="false">
      <c r="A5259" s="16" t="s">
        <v>16244</v>
      </c>
      <c r="B5259" s="17" t="s">
        <v>16245</v>
      </c>
      <c r="C5259" s="16" t="s">
        <v>16246</v>
      </c>
      <c r="D5259" s="16" t="s">
        <v>1736</v>
      </c>
      <c r="E5259" s="18" t="n">
        <v>1</v>
      </c>
      <c r="F5259" s="16" t="s">
        <v>42</v>
      </c>
      <c r="G5259" s="18" t="n">
        <v>1</v>
      </c>
      <c r="H5259" s="16" t="n">
        <v>2.1</v>
      </c>
      <c r="I5259" s="18" t="n">
        <v>5</v>
      </c>
      <c r="J5259" s="19" t="n">
        <v>11.38</v>
      </c>
      <c r="K5259" s="19" t="n">
        <v>11.38</v>
      </c>
      <c r="L5259" s="19" t="n">
        <v>11.38</v>
      </c>
      <c r="M5259" s="19" t="n">
        <f aca="false">IF(J5259&gt;0,J5259,K5259)*E5259</f>
        <v>11.38</v>
      </c>
      <c r="N5259" s="20"/>
      <c r="O5259" s="21" t="str">
        <f aca="false">IF(R5259="","",ROUND(R5259*(1-Premissas!$B$4),4))</f>
        <v/>
      </c>
      <c r="P5259" s="22"/>
      <c r="Q5259" s="22"/>
      <c r="R5259" s="23"/>
      <c r="S5259" s="24"/>
      <c r="T5259" s="24"/>
      <c r="U5259" s="25"/>
      <c r="V5259" s="19" t="str">
        <f aca="false">IF(COUNT(N5259:Q5259)=0,"",MIN(N5259:Q5259))</f>
        <v/>
      </c>
      <c r="W5259" s="16" t="str">
        <f aca="false">IF(V5259="","",INDEX($N$4:$Q$4,MATCH(V5259,N5259:Q5259,0)))</f>
        <v/>
      </c>
      <c r="X5259" s="19" t="str">
        <f aca="false">IF(COUNT(N5259:Q5259)&lt;2,"",SMALL(N5259:Q5259,2))</f>
        <v/>
      </c>
      <c r="Y5259" s="26" t="str">
        <f aca="false">IF(OR(V5259="",M5259=0),"",V5259/M5259-1)</f>
        <v/>
      </c>
      <c r="Z5259" s="26" t="str">
        <f aca="false">IF(OR(V5259="",L5259=""),"",V5259/(L5259*E5259)-1)</f>
        <v/>
      </c>
      <c r="AA5259" s="16" t="str">
        <f aca="false">IF(V5259="","SEM OFERTA",IF(OR(Y5259&gt;Premissas!$B$11,Y5259&lt;Premissas!$B$12),"VERIFICAR - UNIDADE/EMBALAGEM",IF(Y5259&gt;Premissas!$B$6,"NÃO COMPRAR - REAJUSTE &gt;5%","COMPRAR")))</f>
        <v>SEM OFERTA</v>
      </c>
      <c r="AB5259" s="18" t="str">
        <f aca="false">IF(W5259="DIMEC",S5259,IF(W5259="MEDCENTRO",U5259,""))</f>
        <v/>
      </c>
      <c r="AC5259" s="18" t="n">
        <f aca="false">IF(AA5259&lt;&gt;"COMPRAR",0,IF(AB5259="",I5259,MIN(I5259,AB5259)))</f>
        <v>0</v>
      </c>
      <c r="AD5259" s="19" t="n">
        <f aca="false">IF(AC5259&gt;0,AC5259*V5259,0)</f>
        <v>0</v>
      </c>
      <c r="AE5259" s="19" t="n">
        <f aca="false">IF(AC5259&gt;0,(M5259-V5259)*AC5259,0)</f>
        <v>0</v>
      </c>
      <c r="AF5259" s="16" t="str">
        <f aca="false">IF(AA5259&lt;&gt;"COMPRAR","",IF(AB5259="",IF(X5259="","",IF(X5259-V5259&lt;0.01,"EMPATE TÉCNICO","")),IF(AB5259&lt;I5259,"ESTOQUE INSUFICIENTE",IF(X5259="","",IF(X5259-V5259&lt;0.01,"EMPATE TÉCNICO","")))))</f>
        <v/>
      </c>
      <c r="AG5259" s="16"/>
      <c r="AH5259" s="16" t="s">
        <v>2106</v>
      </c>
    </row>
    <row r="5260" customFormat="false" ht="15" hidden="false" customHeight="false" outlineLevel="0" collapsed="false">
      <c r="A5260" s="16" t="s">
        <v>16247</v>
      </c>
      <c r="B5260" s="17" t="s">
        <v>16248</v>
      </c>
      <c r="C5260" s="16" t="s">
        <v>16249</v>
      </c>
      <c r="D5260" s="16" t="s">
        <v>16065</v>
      </c>
      <c r="E5260" s="18" t="n">
        <v>1</v>
      </c>
      <c r="F5260" s="16" t="s">
        <v>43</v>
      </c>
      <c r="G5260" s="18" t="n">
        <v>0</v>
      </c>
      <c r="H5260" s="16" t="n">
        <v>0.1</v>
      </c>
      <c r="I5260" s="18" t="n">
        <v>1</v>
      </c>
      <c r="J5260" s="19" t="n">
        <v>5.87</v>
      </c>
      <c r="K5260" s="19" t="n">
        <v>5.87</v>
      </c>
      <c r="L5260" s="19" t="n">
        <v>5.87</v>
      </c>
      <c r="M5260" s="19" t="n">
        <f aca="false">IF(J5260&gt;0,J5260,K5260)*E5260</f>
        <v>5.87</v>
      </c>
      <c r="N5260" s="20"/>
      <c r="O5260" s="21" t="str">
        <f aca="false">IF(R5260="","",ROUND(R5260*(1-Premissas!$B$4),4))</f>
        <v/>
      </c>
      <c r="P5260" s="22"/>
      <c r="Q5260" s="22"/>
      <c r="R5260" s="23"/>
      <c r="S5260" s="24"/>
      <c r="T5260" s="24"/>
      <c r="U5260" s="25"/>
      <c r="V5260" s="19" t="str">
        <f aca="false">IF(COUNT(N5260:Q5260)=0,"",MIN(N5260:Q5260))</f>
        <v/>
      </c>
      <c r="W5260" s="16" t="str">
        <f aca="false">IF(V5260="","",INDEX($N$4:$Q$4,MATCH(V5260,N5260:Q5260,0)))</f>
        <v/>
      </c>
      <c r="X5260" s="19" t="str">
        <f aca="false">IF(COUNT(N5260:Q5260)&lt;2,"",SMALL(N5260:Q5260,2))</f>
        <v/>
      </c>
      <c r="Y5260" s="26" t="str">
        <f aca="false">IF(OR(V5260="",M5260=0),"",V5260/M5260-1)</f>
        <v/>
      </c>
      <c r="Z5260" s="26" t="str">
        <f aca="false">IF(OR(V5260="",L5260=""),"",V5260/(L5260*E5260)-1)</f>
        <v/>
      </c>
      <c r="AA5260" s="16" t="str">
        <f aca="false">IF(V5260="","SEM OFERTA",IF(OR(Y5260&gt;Premissas!$B$11,Y5260&lt;Premissas!$B$12),"VERIFICAR - UNIDADE/EMBALAGEM",IF(Y5260&gt;Premissas!$B$6,"NÃO COMPRAR - REAJUSTE &gt;5%","COMPRAR")))</f>
        <v>SEM OFERTA</v>
      </c>
      <c r="AB5260" s="18" t="str">
        <f aca="false">IF(W5260="DIMEC",S5260,IF(W5260="MEDCENTRO",U5260,""))</f>
        <v/>
      </c>
      <c r="AC5260" s="18" t="n">
        <f aca="false">IF(AA5260&lt;&gt;"COMPRAR",0,IF(AB5260="",I5260,MIN(I5260,AB5260)))</f>
        <v>0</v>
      </c>
      <c r="AD5260" s="19" t="n">
        <f aca="false">IF(AC5260&gt;0,AC5260*V5260,0)</f>
        <v>0</v>
      </c>
      <c r="AE5260" s="19" t="n">
        <f aca="false">IF(AC5260&gt;0,(M5260-V5260)*AC5260,0)</f>
        <v>0</v>
      </c>
      <c r="AF5260" s="16" t="str">
        <f aca="false">IF(AA5260&lt;&gt;"COMPRAR","",IF(AB5260="",IF(X5260="","",IF(X5260-V5260&lt;0.01,"EMPATE TÉCNICO","")),IF(AB5260&lt;I5260,"ESTOQUE INSUFICIENTE",IF(X5260="","",IF(X5260-V5260&lt;0.01,"EMPATE TÉCNICO","")))))</f>
        <v/>
      </c>
      <c r="AG5260" s="16" t="s">
        <v>520</v>
      </c>
      <c r="AH5260" s="16" t="s">
        <v>2106</v>
      </c>
    </row>
    <row r="5261" customFormat="false" ht="15" hidden="false" customHeight="false" outlineLevel="0" collapsed="false">
      <c r="A5261" s="16" t="s">
        <v>16250</v>
      </c>
      <c r="B5261" s="17" t="s">
        <v>16251</v>
      </c>
      <c r="C5261" s="16" t="s">
        <v>16252</v>
      </c>
      <c r="D5261" s="16" t="s">
        <v>481</v>
      </c>
      <c r="E5261" s="18" t="n">
        <v>1</v>
      </c>
      <c r="F5261" s="16" t="s">
        <v>43</v>
      </c>
      <c r="G5261" s="18" t="n">
        <v>0</v>
      </c>
      <c r="H5261" s="16" t="n">
        <v>0.1</v>
      </c>
      <c r="I5261" s="18" t="n">
        <v>1</v>
      </c>
      <c r="J5261" s="19" t="n">
        <v>28.04</v>
      </c>
      <c r="K5261" s="19" t="n">
        <v>28.04</v>
      </c>
      <c r="L5261" s="19" t="n">
        <v>28.04</v>
      </c>
      <c r="M5261" s="19" t="n">
        <f aca="false">IF(J5261&gt;0,J5261,K5261)*E5261</f>
        <v>28.04</v>
      </c>
      <c r="N5261" s="20"/>
      <c r="O5261" s="21" t="str">
        <f aca="false">IF(R5261="","",ROUND(R5261*(1-Premissas!$B$4),4))</f>
        <v/>
      </c>
      <c r="P5261" s="22"/>
      <c r="Q5261" s="22"/>
      <c r="R5261" s="23"/>
      <c r="S5261" s="24"/>
      <c r="T5261" s="24"/>
      <c r="U5261" s="25"/>
      <c r="V5261" s="19" t="str">
        <f aca="false">IF(COUNT(N5261:Q5261)=0,"",MIN(N5261:Q5261))</f>
        <v/>
      </c>
      <c r="W5261" s="16" t="str">
        <f aca="false">IF(V5261="","",INDEX($N$4:$Q$4,MATCH(V5261,N5261:Q5261,0)))</f>
        <v/>
      </c>
      <c r="X5261" s="19" t="str">
        <f aca="false">IF(COUNT(N5261:Q5261)&lt;2,"",SMALL(N5261:Q5261,2))</f>
        <v/>
      </c>
      <c r="Y5261" s="26" t="str">
        <f aca="false">IF(OR(V5261="",M5261=0),"",V5261/M5261-1)</f>
        <v/>
      </c>
      <c r="Z5261" s="26" t="str">
        <f aca="false">IF(OR(V5261="",L5261=""),"",V5261/(L5261*E5261)-1)</f>
        <v/>
      </c>
      <c r="AA5261" s="16" t="str">
        <f aca="false">IF(V5261="","SEM OFERTA",IF(OR(Y5261&gt;Premissas!$B$11,Y5261&lt;Premissas!$B$12),"VERIFICAR - UNIDADE/EMBALAGEM",IF(Y5261&gt;Premissas!$B$6,"NÃO COMPRAR - REAJUSTE &gt;5%","COMPRAR")))</f>
        <v>SEM OFERTA</v>
      </c>
      <c r="AB5261" s="18" t="str">
        <f aca="false">IF(W5261="DIMEC",S5261,IF(W5261="MEDCENTRO",U5261,""))</f>
        <v/>
      </c>
      <c r="AC5261" s="18" t="n">
        <f aca="false">IF(AA5261&lt;&gt;"COMPRAR",0,IF(AB5261="",I5261,MIN(I5261,AB5261)))</f>
        <v>0</v>
      </c>
      <c r="AD5261" s="19" t="n">
        <f aca="false">IF(AC5261&gt;0,AC5261*V5261,0)</f>
        <v>0</v>
      </c>
      <c r="AE5261" s="19" t="n">
        <f aca="false">IF(AC5261&gt;0,(M5261-V5261)*AC5261,0)</f>
        <v>0</v>
      </c>
      <c r="AF5261" s="16" t="str">
        <f aca="false">IF(AA5261&lt;&gt;"COMPRAR","",IF(AB5261="",IF(X5261="","",IF(X5261-V5261&lt;0.01,"EMPATE TÉCNICO","")),IF(AB5261&lt;I5261,"ESTOQUE INSUFICIENTE",IF(X5261="","",IF(X5261-V5261&lt;0.01,"EMPATE TÉCNICO","")))))</f>
        <v/>
      </c>
      <c r="AG5261" s="16" t="s">
        <v>490</v>
      </c>
      <c r="AH5261" s="16" t="s">
        <v>2106</v>
      </c>
    </row>
    <row r="5262" customFormat="false" ht="15" hidden="false" customHeight="false" outlineLevel="0" collapsed="false">
      <c r="A5262" s="16" t="s">
        <v>16253</v>
      </c>
      <c r="B5262" s="17" t="s">
        <v>16254</v>
      </c>
      <c r="C5262" s="16" t="s">
        <v>16255</v>
      </c>
      <c r="D5262" s="16" t="s">
        <v>417</v>
      </c>
      <c r="E5262" s="18" t="n">
        <v>1</v>
      </c>
      <c r="F5262" s="16" t="s">
        <v>43</v>
      </c>
      <c r="G5262" s="18" t="n">
        <v>1</v>
      </c>
      <c r="H5262" s="16" t="n">
        <v>2.1</v>
      </c>
      <c r="I5262" s="18" t="n">
        <v>5</v>
      </c>
      <c r="J5262" s="19" t="n">
        <v>13.5</v>
      </c>
      <c r="K5262" s="19" t="n">
        <v>13.5</v>
      </c>
      <c r="L5262" s="19" t="n">
        <v>13.5</v>
      </c>
      <c r="M5262" s="19" t="n">
        <f aca="false">IF(J5262&gt;0,J5262,K5262)*E5262</f>
        <v>13.5</v>
      </c>
      <c r="N5262" s="20"/>
      <c r="O5262" s="21" t="str">
        <f aca="false">IF(R5262="","",ROUND(R5262*(1-Premissas!$B$4),4))</f>
        <v/>
      </c>
      <c r="P5262" s="22"/>
      <c r="Q5262" s="22"/>
      <c r="R5262" s="23"/>
      <c r="S5262" s="24"/>
      <c r="T5262" s="24"/>
      <c r="U5262" s="25"/>
      <c r="V5262" s="19" t="str">
        <f aca="false">IF(COUNT(N5262:Q5262)=0,"",MIN(N5262:Q5262))</f>
        <v/>
      </c>
      <c r="W5262" s="16" t="str">
        <f aca="false">IF(V5262="","",INDEX($N$4:$Q$4,MATCH(V5262,N5262:Q5262,0)))</f>
        <v/>
      </c>
      <c r="X5262" s="19" t="str">
        <f aca="false">IF(COUNT(N5262:Q5262)&lt;2,"",SMALL(N5262:Q5262,2))</f>
        <v/>
      </c>
      <c r="Y5262" s="26" t="str">
        <f aca="false">IF(OR(V5262="",M5262=0),"",V5262/M5262-1)</f>
        <v/>
      </c>
      <c r="Z5262" s="26" t="str">
        <f aca="false">IF(OR(V5262="",L5262=""),"",V5262/(L5262*E5262)-1)</f>
        <v/>
      </c>
      <c r="AA5262" s="16" t="str">
        <f aca="false">IF(V5262="","SEM OFERTA",IF(OR(Y5262&gt;Premissas!$B$11,Y5262&lt;Premissas!$B$12),"VERIFICAR - UNIDADE/EMBALAGEM",IF(Y5262&gt;Premissas!$B$6,"NÃO COMPRAR - REAJUSTE &gt;5%","COMPRAR")))</f>
        <v>SEM OFERTA</v>
      </c>
      <c r="AB5262" s="18" t="str">
        <f aca="false">IF(W5262="DIMEC",S5262,IF(W5262="MEDCENTRO",U5262,""))</f>
        <v/>
      </c>
      <c r="AC5262" s="18" t="n">
        <f aca="false">IF(AA5262&lt;&gt;"COMPRAR",0,IF(AB5262="",I5262,MIN(I5262,AB5262)))</f>
        <v>0</v>
      </c>
      <c r="AD5262" s="19" t="n">
        <f aca="false">IF(AC5262&gt;0,AC5262*V5262,0)</f>
        <v>0</v>
      </c>
      <c r="AE5262" s="19" t="n">
        <f aca="false">IF(AC5262&gt;0,(M5262-V5262)*AC5262,0)</f>
        <v>0</v>
      </c>
      <c r="AF5262" s="16" t="str">
        <f aca="false">IF(AA5262&lt;&gt;"COMPRAR","",IF(AB5262="",IF(X5262="","",IF(X5262-V5262&lt;0.01,"EMPATE TÉCNICO","")),IF(AB5262&lt;I5262,"ESTOQUE INSUFICIENTE",IF(X5262="","",IF(X5262-V5262&lt;0.01,"EMPATE TÉCNICO","")))))</f>
        <v/>
      </c>
      <c r="AG5262" s="16" t="s">
        <v>418</v>
      </c>
      <c r="AH5262" s="16" t="s">
        <v>2106</v>
      </c>
    </row>
    <row r="5263" customFormat="false" ht="15" hidden="false" customHeight="false" outlineLevel="0" collapsed="false">
      <c r="A5263" s="16" t="s">
        <v>16256</v>
      </c>
      <c r="B5263" s="17" t="s">
        <v>16257</v>
      </c>
      <c r="C5263" s="16" t="s">
        <v>16258</v>
      </c>
      <c r="D5263" s="16"/>
      <c r="E5263" s="18" t="n">
        <v>1</v>
      </c>
      <c r="F5263" s="16" t="s">
        <v>43</v>
      </c>
      <c r="G5263" s="18" t="n">
        <v>0</v>
      </c>
      <c r="H5263" s="16" t="n">
        <v>0.1</v>
      </c>
      <c r="I5263" s="18" t="n">
        <v>1</v>
      </c>
      <c r="J5263" s="19" t="n">
        <v>18.75</v>
      </c>
      <c r="K5263" s="19" t="n">
        <v>18.75</v>
      </c>
      <c r="L5263" s="19" t="n">
        <v>18.75</v>
      </c>
      <c r="M5263" s="19" t="n">
        <f aca="false">IF(J5263&gt;0,J5263,K5263)*E5263</f>
        <v>18.75</v>
      </c>
      <c r="N5263" s="20"/>
      <c r="O5263" s="21" t="str">
        <f aca="false">IF(R5263="","",ROUND(R5263*(1-Premissas!$B$4),4))</f>
        <v/>
      </c>
      <c r="P5263" s="22"/>
      <c r="Q5263" s="22"/>
      <c r="R5263" s="23"/>
      <c r="S5263" s="24"/>
      <c r="T5263" s="24"/>
      <c r="U5263" s="25"/>
      <c r="V5263" s="19" t="str">
        <f aca="false">IF(COUNT(N5263:Q5263)=0,"",MIN(N5263:Q5263))</f>
        <v/>
      </c>
      <c r="W5263" s="16" t="str">
        <f aca="false">IF(V5263="","",INDEX($N$4:$Q$4,MATCH(V5263,N5263:Q5263,0)))</f>
        <v/>
      </c>
      <c r="X5263" s="19" t="str">
        <f aca="false">IF(COUNT(N5263:Q5263)&lt;2,"",SMALL(N5263:Q5263,2))</f>
        <v/>
      </c>
      <c r="Y5263" s="26" t="str">
        <f aca="false">IF(OR(V5263="",M5263=0),"",V5263/M5263-1)</f>
        <v/>
      </c>
      <c r="Z5263" s="26" t="str">
        <f aca="false">IF(OR(V5263="",L5263=""),"",V5263/(L5263*E5263)-1)</f>
        <v/>
      </c>
      <c r="AA5263" s="16" t="str">
        <f aca="false">IF(V5263="","SEM OFERTA",IF(OR(Y5263&gt;Premissas!$B$11,Y5263&lt;Premissas!$B$12),"VERIFICAR - UNIDADE/EMBALAGEM",IF(Y5263&gt;Premissas!$B$6,"NÃO COMPRAR - REAJUSTE &gt;5%","COMPRAR")))</f>
        <v>SEM OFERTA</v>
      </c>
      <c r="AB5263" s="18" t="str">
        <f aca="false">IF(W5263="DIMEC",S5263,IF(W5263="MEDCENTRO",U5263,""))</f>
        <v/>
      </c>
      <c r="AC5263" s="18" t="n">
        <f aca="false">IF(AA5263&lt;&gt;"COMPRAR",0,IF(AB5263="",I5263,MIN(I5263,AB5263)))</f>
        <v>0</v>
      </c>
      <c r="AD5263" s="19" t="n">
        <f aca="false">IF(AC5263&gt;0,AC5263*V5263,0)</f>
        <v>0</v>
      </c>
      <c r="AE5263" s="19" t="n">
        <f aca="false">IF(AC5263&gt;0,(M5263-V5263)*AC5263,0)</f>
        <v>0</v>
      </c>
      <c r="AF5263" s="16" t="str">
        <f aca="false">IF(AA5263&lt;&gt;"COMPRAR","",IF(AB5263="",IF(X5263="","",IF(X5263-V5263&lt;0.01,"EMPATE TÉCNICO","")),IF(AB5263&lt;I5263,"ESTOQUE INSUFICIENTE",IF(X5263="","",IF(X5263-V5263&lt;0.01,"EMPATE TÉCNICO","")))))</f>
        <v/>
      </c>
      <c r="AG5263" s="16" t="s">
        <v>328</v>
      </c>
      <c r="AH5263" s="16" t="s">
        <v>2106</v>
      </c>
    </row>
    <row r="5264" customFormat="false" ht="15" hidden="false" customHeight="false" outlineLevel="0" collapsed="false">
      <c r="A5264" s="16" t="s">
        <v>16259</v>
      </c>
      <c r="B5264" s="17" t="s">
        <v>16260</v>
      </c>
      <c r="C5264" s="16" t="s">
        <v>16261</v>
      </c>
      <c r="D5264" s="16"/>
      <c r="E5264" s="18" t="n">
        <v>1</v>
      </c>
      <c r="F5264" s="16" t="s">
        <v>43</v>
      </c>
      <c r="G5264" s="18" t="n">
        <v>0</v>
      </c>
      <c r="H5264" s="16" t="n">
        <v>1</v>
      </c>
      <c r="I5264" s="18" t="n">
        <v>3</v>
      </c>
      <c r="J5264" s="19" t="n">
        <v>6.39</v>
      </c>
      <c r="K5264" s="19" t="n">
        <v>6.39</v>
      </c>
      <c r="L5264" s="19" t="n">
        <v>6.39</v>
      </c>
      <c r="M5264" s="19" t="n">
        <f aca="false">IF(J5264&gt;0,J5264,K5264)*E5264</f>
        <v>6.39</v>
      </c>
      <c r="N5264" s="20"/>
      <c r="O5264" s="21" t="str">
        <f aca="false">IF(R5264="","",ROUND(R5264*(1-Premissas!$B$4),4))</f>
        <v/>
      </c>
      <c r="P5264" s="22"/>
      <c r="Q5264" s="22"/>
      <c r="R5264" s="23"/>
      <c r="S5264" s="24"/>
      <c r="T5264" s="24"/>
      <c r="U5264" s="25"/>
      <c r="V5264" s="19" t="str">
        <f aca="false">IF(COUNT(N5264:Q5264)=0,"",MIN(N5264:Q5264))</f>
        <v/>
      </c>
      <c r="W5264" s="16" t="str">
        <f aca="false">IF(V5264="","",INDEX($N$4:$Q$4,MATCH(V5264,N5264:Q5264,0)))</f>
        <v/>
      </c>
      <c r="X5264" s="19" t="str">
        <f aca="false">IF(COUNT(N5264:Q5264)&lt;2,"",SMALL(N5264:Q5264,2))</f>
        <v/>
      </c>
      <c r="Y5264" s="26" t="str">
        <f aca="false">IF(OR(V5264="",M5264=0),"",V5264/M5264-1)</f>
        <v/>
      </c>
      <c r="Z5264" s="26" t="str">
        <f aca="false">IF(OR(V5264="",L5264=""),"",V5264/(L5264*E5264)-1)</f>
        <v/>
      </c>
      <c r="AA5264" s="16" t="str">
        <f aca="false">IF(V5264="","SEM OFERTA",IF(OR(Y5264&gt;Premissas!$B$11,Y5264&lt;Premissas!$B$12),"VERIFICAR - UNIDADE/EMBALAGEM",IF(Y5264&gt;Premissas!$B$6,"NÃO COMPRAR - REAJUSTE &gt;5%","COMPRAR")))</f>
        <v>SEM OFERTA</v>
      </c>
      <c r="AB5264" s="18" t="str">
        <f aca="false">IF(W5264="DIMEC",S5264,IF(W5264="MEDCENTRO",U5264,""))</f>
        <v/>
      </c>
      <c r="AC5264" s="18" t="n">
        <f aca="false">IF(AA5264&lt;&gt;"COMPRAR",0,IF(AB5264="",I5264,MIN(I5264,AB5264)))</f>
        <v>0</v>
      </c>
      <c r="AD5264" s="19" t="n">
        <f aca="false">IF(AC5264&gt;0,AC5264*V5264,0)</f>
        <v>0</v>
      </c>
      <c r="AE5264" s="19" t="n">
        <f aca="false">IF(AC5264&gt;0,(M5264-V5264)*AC5264,0)</f>
        <v>0</v>
      </c>
      <c r="AF5264" s="16" t="str">
        <f aca="false">IF(AA5264&lt;&gt;"COMPRAR","",IF(AB5264="",IF(X5264="","",IF(X5264-V5264&lt;0.01,"EMPATE TÉCNICO","")),IF(AB5264&lt;I5264,"ESTOQUE INSUFICIENTE",IF(X5264="","",IF(X5264-V5264&lt;0.01,"EMPATE TÉCNICO","")))))</f>
        <v/>
      </c>
      <c r="AG5264" s="16" t="s">
        <v>482</v>
      </c>
      <c r="AH5264" s="16" t="s">
        <v>2106</v>
      </c>
    </row>
    <row r="5265" customFormat="false" ht="15" hidden="false" customHeight="false" outlineLevel="0" collapsed="false">
      <c r="A5265" s="16" t="s">
        <v>16262</v>
      </c>
      <c r="B5265" s="17" t="s">
        <v>16263</v>
      </c>
      <c r="C5265" s="16" t="s">
        <v>16264</v>
      </c>
      <c r="D5265" s="16"/>
      <c r="E5265" s="18" t="n">
        <v>1</v>
      </c>
      <c r="F5265" s="16" t="s">
        <v>43</v>
      </c>
      <c r="G5265" s="18" t="n">
        <v>0</v>
      </c>
      <c r="H5265" s="16" t="n">
        <v>0.1</v>
      </c>
      <c r="I5265" s="18" t="n">
        <v>1</v>
      </c>
      <c r="J5265" s="19" t="n">
        <v>23.18</v>
      </c>
      <c r="K5265" s="19" t="n">
        <v>23.18</v>
      </c>
      <c r="L5265" s="19" t="n">
        <v>23.18</v>
      </c>
      <c r="M5265" s="19" t="n">
        <f aca="false">IF(J5265&gt;0,J5265,K5265)*E5265</f>
        <v>23.18</v>
      </c>
      <c r="N5265" s="20"/>
      <c r="O5265" s="21" t="str">
        <f aca="false">IF(R5265="","",ROUND(R5265*(1-Premissas!$B$4),4))</f>
        <v/>
      </c>
      <c r="P5265" s="22"/>
      <c r="Q5265" s="22"/>
      <c r="R5265" s="23"/>
      <c r="S5265" s="24"/>
      <c r="T5265" s="24"/>
      <c r="U5265" s="25"/>
      <c r="V5265" s="19" t="str">
        <f aca="false">IF(COUNT(N5265:Q5265)=0,"",MIN(N5265:Q5265))</f>
        <v/>
      </c>
      <c r="W5265" s="16" t="str">
        <f aca="false">IF(V5265="","",INDEX($N$4:$Q$4,MATCH(V5265,N5265:Q5265,0)))</f>
        <v/>
      </c>
      <c r="X5265" s="19" t="str">
        <f aca="false">IF(COUNT(N5265:Q5265)&lt;2,"",SMALL(N5265:Q5265,2))</f>
        <v/>
      </c>
      <c r="Y5265" s="26" t="str">
        <f aca="false">IF(OR(V5265="",M5265=0),"",V5265/M5265-1)</f>
        <v/>
      </c>
      <c r="Z5265" s="26" t="str">
        <f aca="false">IF(OR(V5265="",L5265=""),"",V5265/(L5265*E5265)-1)</f>
        <v/>
      </c>
      <c r="AA5265" s="16" t="str">
        <f aca="false">IF(V5265="","SEM OFERTA",IF(OR(Y5265&gt;Premissas!$B$11,Y5265&lt;Premissas!$B$12),"VERIFICAR - UNIDADE/EMBALAGEM",IF(Y5265&gt;Premissas!$B$6,"NÃO COMPRAR - REAJUSTE &gt;5%","COMPRAR")))</f>
        <v>SEM OFERTA</v>
      </c>
      <c r="AB5265" s="18" t="str">
        <f aca="false">IF(W5265="DIMEC",S5265,IF(W5265="MEDCENTRO",U5265,""))</f>
        <v/>
      </c>
      <c r="AC5265" s="18" t="n">
        <f aca="false">IF(AA5265&lt;&gt;"COMPRAR",0,IF(AB5265="",I5265,MIN(I5265,AB5265)))</f>
        <v>0</v>
      </c>
      <c r="AD5265" s="19" t="n">
        <f aca="false">IF(AC5265&gt;0,AC5265*V5265,0)</f>
        <v>0</v>
      </c>
      <c r="AE5265" s="19" t="n">
        <f aca="false">IF(AC5265&gt;0,(M5265-V5265)*AC5265,0)</f>
        <v>0</v>
      </c>
      <c r="AF5265" s="16" t="str">
        <f aca="false">IF(AA5265&lt;&gt;"COMPRAR","",IF(AB5265="",IF(X5265="","",IF(X5265-V5265&lt;0.01,"EMPATE TÉCNICO","")),IF(AB5265&lt;I5265,"ESTOQUE INSUFICIENTE",IF(X5265="","",IF(X5265-V5265&lt;0.01,"EMPATE TÉCNICO","")))))</f>
        <v/>
      </c>
      <c r="AG5265" s="16" t="s">
        <v>328</v>
      </c>
      <c r="AH5265" s="16" t="s">
        <v>2106</v>
      </c>
    </row>
    <row r="5266" customFormat="false" ht="15" hidden="false" customHeight="false" outlineLevel="0" collapsed="false">
      <c r="A5266" s="16" t="s">
        <v>16265</v>
      </c>
      <c r="B5266" s="17" t="s">
        <v>16266</v>
      </c>
      <c r="C5266" s="16" t="s">
        <v>16267</v>
      </c>
      <c r="D5266" s="16" t="s">
        <v>1089</v>
      </c>
      <c r="E5266" s="18" t="n">
        <v>1</v>
      </c>
      <c r="F5266" s="16" t="s">
        <v>41</v>
      </c>
      <c r="G5266" s="18" t="n">
        <v>36</v>
      </c>
      <c r="H5266" s="16" t="n">
        <v>18.3</v>
      </c>
      <c r="I5266" s="18" t="n">
        <v>11</v>
      </c>
      <c r="J5266" s="19" t="n">
        <v>12.41</v>
      </c>
      <c r="K5266" s="19" t="n">
        <v>12.41</v>
      </c>
      <c r="L5266" s="19" t="n">
        <v>12.41</v>
      </c>
      <c r="M5266" s="19" t="n">
        <f aca="false">IF(J5266&gt;0,J5266,K5266)*E5266</f>
        <v>12.41</v>
      </c>
      <c r="N5266" s="20"/>
      <c r="O5266" s="21" t="str">
        <f aca="false">IF(R5266="","",ROUND(R5266*(1-Premissas!$B$4),4))</f>
        <v/>
      </c>
      <c r="P5266" s="22"/>
      <c r="Q5266" s="22"/>
      <c r="R5266" s="23"/>
      <c r="S5266" s="24"/>
      <c r="T5266" s="24"/>
      <c r="U5266" s="25"/>
      <c r="V5266" s="19" t="str">
        <f aca="false">IF(COUNT(N5266:Q5266)=0,"",MIN(N5266:Q5266))</f>
        <v/>
      </c>
      <c r="W5266" s="16" t="str">
        <f aca="false">IF(V5266="","",INDEX($N$4:$Q$4,MATCH(V5266,N5266:Q5266,0)))</f>
        <v/>
      </c>
      <c r="X5266" s="19" t="str">
        <f aca="false">IF(COUNT(N5266:Q5266)&lt;2,"",SMALL(N5266:Q5266,2))</f>
        <v/>
      </c>
      <c r="Y5266" s="26" t="str">
        <f aca="false">IF(OR(V5266="",M5266=0),"",V5266/M5266-1)</f>
        <v/>
      </c>
      <c r="Z5266" s="26" t="str">
        <f aca="false">IF(OR(V5266="",L5266=""),"",V5266/(L5266*E5266)-1)</f>
        <v/>
      </c>
      <c r="AA5266" s="16" t="str">
        <f aca="false">IF(V5266="","SEM OFERTA",IF(OR(Y5266&gt;Premissas!$B$11,Y5266&lt;Premissas!$B$12),"VERIFICAR - UNIDADE/EMBALAGEM",IF(Y5266&gt;Premissas!$B$6,"NÃO COMPRAR - REAJUSTE &gt;5%","COMPRAR")))</f>
        <v>SEM OFERTA</v>
      </c>
      <c r="AB5266" s="18" t="str">
        <f aca="false">IF(W5266="DIMEC",S5266,IF(W5266="MEDCENTRO",U5266,""))</f>
        <v/>
      </c>
      <c r="AC5266" s="18" t="n">
        <f aca="false">IF(AA5266&lt;&gt;"COMPRAR",0,IF(AB5266="",I5266,MIN(I5266,AB5266)))</f>
        <v>0</v>
      </c>
      <c r="AD5266" s="19" t="n">
        <f aca="false">IF(AC5266&gt;0,AC5266*V5266,0)</f>
        <v>0</v>
      </c>
      <c r="AE5266" s="19" t="n">
        <f aca="false">IF(AC5266&gt;0,(M5266-V5266)*AC5266,0)</f>
        <v>0</v>
      </c>
      <c r="AF5266" s="16" t="str">
        <f aca="false">IF(AA5266&lt;&gt;"COMPRAR","",IF(AB5266="",IF(X5266="","",IF(X5266-V5266&lt;0.01,"EMPATE TÉCNICO","")),IF(AB5266&lt;I5266,"ESTOQUE INSUFICIENTE",IF(X5266="","",IF(X5266-V5266&lt;0.01,"EMPATE TÉCNICO","")))))</f>
        <v/>
      </c>
      <c r="AG5266" s="16" t="s">
        <v>2415</v>
      </c>
      <c r="AH5266" s="16" t="s">
        <v>2106</v>
      </c>
    </row>
    <row r="5267" customFormat="false" ht="15" hidden="false" customHeight="false" outlineLevel="0" collapsed="false">
      <c r="A5267" s="16" t="s">
        <v>16268</v>
      </c>
      <c r="B5267" s="17" t="s">
        <v>16269</v>
      </c>
      <c r="C5267" s="16" t="s">
        <v>16270</v>
      </c>
      <c r="D5267" s="16" t="s">
        <v>417</v>
      </c>
      <c r="E5267" s="18" t="n">
        <v>1</v>
      </c>
      <c r="F5267" s="16" t="s">
        <v>42</v>
      </c>
      <c r="G5267" s="18" t="n">
        <v>3</v>
      </c>
      <c r="H5267" s="16" t="n">
        <v>2.5</v>
      </c>
      <c r="I5267" s="18" t="n">
        <v>4</v>
      </c>
      <c r="J5267" s="19" t="n">
        <v>4.43</v>
      </c>
      <c r="K5267" s="19" t="n">
        <v>4.43</v>
      </c>
      <c r="L5267" s="19" t="n">
        <v>4.43</v>
      </c>
      <c r="M5267" s="19" t="n">
        <f aca="false">IF(J5267&gt;0,J5267,K5267)*E5267</f>
        <v>4.43</v>
      </c>
      <c r="N5267" s="20"/>
      <c r="O5267" s="21" t="str">
        <f aca="false">IF(R5267="","",ROUND(R5267*(1-Premissas!$B$4),4))</f>
        <v/>
      </c>
      <c r="P5267" s="22"/>
      <c r="Q5267" s="22"/>
      <c r="R5267" s="23"/>
      <c r="S5267" s="24"/>
      <c r="T5267" s="24"/>
      <c r="U5267" s="25"/>
      <c r="V5267" s="19" t="str">
        <f aca="false">IF(COUNT(N5267:Q5267)=0,"",MIN(N5267:Q5267))</f>
        <v/>
      </c>
      <c r="W5267" s="16" t="str">
        <f aca="false">IF(V5267="","",INDEX($N$4:$Q$4,MATCH(V5267,N5267:Q5267,0)))</f>
        <v/>
      </c>
      <c r="X5267" s="19" t="str">
        <f aca="false">IF(COUNT(N5267:Q5267)&lt;2,"",SMALL(N5267:Q5267,2))</f>
        <v/>
      </c>
      <c r="Y5267" s="26" t="str">
        <f aca="false">IF(OR(V5267="",M5267=0),"",V5267/M5267-1)</f>
        <v/>
      </c>
      <c r="Z5267" s="26" t="str">
        <f aca="false">IF(OR(V5267="",L5267=""),"",V5267/(L5267*E5267)-1)</f>
        <v/>
      </c>
      <c r="AA5267" s="16" t="str">
        <f aca="false">IF(V5267="","SEM OFERTA",IF(OR(Y5267&gt;Premissas!$B$11,Y5267&lt;Premissas!$B$12),"VERIFICAR - UNIDADE/EMBALAGEM",IF(Y5267&gt;Premissas!$B$6,"NÃO COMPRAR - REAJUSTE &gt;5%","COMPRAR")))</f>
        <v>SEM OFERTA</v>
      </c>
      <c r="AB5267" s="18" t="str">
        <f aca="false">IF(W5267="DIMEC",S5267,IF(W5267="MEDCENTRO",U5267,""))</f>
        <v/>
      </c>
      <c r="AC5267" s="18" t="n">
        <f aca="false">IF(AA5267&lt;&gt;"COMPRAR",0,IF(AB5267="",I5267,MIN(I5267,AB5267)))</f>
        <v>0</v>
      </c>
      <c r="AD5267" s="19" t="n">
        <f aca="false">IF(AC5267&gt;0,AC5267*V5267,0)</f>
        <v>0</v>
      </c>
      <c r="AE5267" s="19" t="n">
        <f aca="false">IF(AC5267&gt;0,(M5267-V5267)*AC5267,0)</f>
        <v>0</v>
      </c>
      <c r="AF5267" s="16" t="str">
        <f aca="false">IF(AA5267&lt;&gt;"COMPRAR","",IF(AB5267="",IF(X5267="","",IF(X5267-V5267&lt;0.01,"EMPATE TÉCNICO","")),IF(AB5267&lt;I5267,"ESTOQUE INSUFICIENTE",IF(X5267="","",IF(X5267-V5267&lt;0.01,"EMPATE TÉCNICO","")))))</f>
        <v/>
      </c>
      <c r="AG5267" s="16" t="s">
        <v>2122</v>
      </c>
      <c r="AH5267" s="16" t="s">
        <v>2106</v>
      </c>
    </row>
    <row r="5268" customFormat="false" ht="15" hidden="false" customHeight="false" outlineLevel="0" collapsed="false">
      <c r="A5268" s="16" t="s">
        <v>16271</v>
      </c>
      <c r="B5268" s="17" t="s">
        <v>16272</v>
      </c>
      <c r="C5268" s="16" t="s">
        <v>16273</v>
      </c>
      <c r="D5268" s="16" t="s">
        <v>417</v>
      </c>
      <c r="E5268" s="18" t="n">
        <v>1</v>
      </c>
      <c r="F5268" s="16" t="s">
        <v>42</v>
      </c>
      <c r="G5268" s="18" t="n">
        <v>7</v>
      </c>
      <c r="H5268" s="16" t="n">
        <v>3.1</v>
      </c>
      <c r="I5268" s="18" t="n">
        <v>1</v>
      </c>
      <c r="J5268" s="19" t="n">
        <v>9.438125</v>
      </c>
      <c r="K5268" s="19" t="n">
        <v>9.438125</v>
      </c>
      <c r="L5268" s="19" t="n">
        <v>9.4381</v>
      </c>
      <c r="M5268" s="19" t="n">
        <f aca="false">IF(J5268&gt;0,J5268,K5268)*E5268</f>
        <v>9.438125</v>
      </c>
      <c r="N5268" s="20"/>
      <c r="O5268" s="21" t="str">
        <f aca="false">IF(R5268="","",ROUND(R5268*(1-Premissas!$B$4),4))</f>
        <v/>
      </c>
      <c r="P5268" s="22"/>
      <c r="Q5268" s="22"/>
      <c r="R5268" s="23"/>
      <c r="S5268" s="24"/>
      <c r="T5268" s="24"/>
      <c r="U5268" s="25"/>
      <c r="V5268" s="19" t="str">
        <f aca="false">IF(COUNT(N5268:Q5268)=0,"",MIN(N5268:Q5268))</f>
        <v/>
      </c>
      <c r="W5268" s="16" t="str">
        <f aca="false">IF(V5268="","",INDEX($N$4:$Q$4,MATCH(V5268,N5268:Q5268,0)))</f>
        <v/>
      </c>
      <c r="X5268" s="19" t="str">
        <f aca="false">IF(COUNT(N5268:Q5268)&lt;2,"",SMALL(N5268:Q5268,2))</f>
        <v/>
      </c>
      <c r="Y5268" s="26" t="str">
        <f aca="false">IF(OR(V5268="",M5268=0),"",V5268/M5268-1)</f>
        <v/>
      </c>
      <c r="Z5268" s="26" t="str">
        <f aca="false">IF(OR(V5268="",L5268=""),"",V5268/(L5268*E5268)-1)</f>
        <v/>
      </c>
      <c r="AA5268" s="16" t="str">
        <f aca="false">IF(V5268="","SEM OFERTA",IF(OR(Y5268&gt;Premissas!$B$11,Y5268&lt;Premissas!$B$12),"VERIFICAR - UNIDADE/EMBALAGEM",IF(Y5268&gt;Premissas!$B$6,"NÃO COMPRAR - REAJUSTE &gt;5%","COMPRAR")))</f>
        <v>SEM OFERTA</v>
      </c>
      <c r="AB5268" s="18" t="str">
        <f aca="false">IF(W5268="DIMEC",S5268,IF(W5268="MEDCENTRO",U5268,""))</f>
        <v/>
      </c>
      <c r="AC5268" s="18" t="n">
        <f aca="false">IF(AA5268&lt;&gt;"COMPRAR",0,IF(AB5268="",I5268,MIN(I5268,AB5268)))</f>
        <v>0</v>
      </c>
      <c r="AD5268" s="19" t="n">
        <f aca="false">IF(AC5268&gt;0,AC5268*V5268,0)</f>
        <v>0</v>
      </c>
      <c r="AE5268" s="19" t="n">
        <f aca="false">IF(AC5268&gt;0,(M5268-V5268)*AC5268,0)</f>
        <v>0</v>
      </c>
      <c r="AF5268" s="16" t="str">
        <f aca="false">IF(AA5268&lt;&gt;"COMPRAR","",IF(AB5268="",IF(X5268="","",IF(X5268-V5268&lt;0.01,"EMPATE TÉCNICO","")),IF(AB5268&lt;I5268,"ESTOQUE INSUFICIENTE",IF(X5268="","",IF(X5268-V5268&lt;0.01,"EMPATE TÉCNICO","")))))</f>
        <v/>
      </c>
      <c r="AG5268" s="16" t="s">
        <v>418</v>
      </c>
      <c r="AH5268" s="16" t="s">
        <v>2106</v>
      </c>
    </row>
    <row r="5269" customFormat="false" ht="15" hidden="false" customHeight="false" outlineLevel="0" collapsed="false">
      <c r="A5269" s="16" t="s">
        <v>16274</v>
      </c>
      <c r="B5269" s="17" t="s">
        <v>16275</v>
      </c>
      <c r="C5269" s="16" t="s">
        <v>16276</v>
      </c>
      <c r="D5269" s="16" t="s">
        <v>417</v>
      </c>
      <c r="E5269" s="18" t="n">
        <v>1</v>
      </c>
      <c r="F5269" s="16" t="s">
        <v>41</v>
      </c>
      <c r="G5269" s="18" t="n">
        <v>1</v>
      </c>
      <c r="H5269" s="16" t="n">
        <v>2.8</v>
      </c>
      <c r="I5269" s="18" t="n">
        <v>7</v>
      </c>
      <c r="J5269" s="19" t="n">
        <v>8.27</v>
      </c>
      <c r="K5269" s="19" t="n">
        <v>8.27</v>
      </c>
      <c r="L5269" s="19" t="n">
        <v>8.27</v>
      </c>
      <c r="M5269" s="19" t="n">
        <f aca="false">IF(J5269&gt;0,J5269,K5269)*E5269</f>
        <v>8.27</v>
      </c>
      <c r="N5269" s="20"/>
      <c r="O5269" s="21" t="str">
        <f aca="false">IF(R5269="","",ROUND(R5269*(1-Premissas!$B$4),4))</f>
        <v/>
      </c>
      <c r="P5269" s="22"/>
      <c r="Q5269" s="22"/>
      <c r="R5269" s="23"/>
      <c r="S5269" s="24"/>
      <c r="T5269" s="24"/>
      <c r="U5269" s="25"/>
      <c r="V5269" s="19" t="str">
        <f aca="false">IF(COUNT(N5269:Q5269)=0,"",MIN(N5269:Q5269))</f>
        <v/>
      </c>
      <c r="W5269" s="16" t="str">
        <f aca="false">IF(V5269="","",INDEX($N$4:$Q$4,MATCH(V5269,N5269:Q5269,0)))</f>
        <v/>
      </c>
      <c r="X5269" s="19" t="str">
        <f aca="false">IF(COUNT(N5269:Q5269)&lt;2,"",SMALL(N5269:Q5269,2))</f>
        <v/>
      </c>
      <c r="Y5269" s="26" t="str">
        <f aca="false">IF(OR(V5269="",M5269=0),"",V5269/M5269-1)</f>
        <v/>
      </c>
      <c r="Z5269" s="26" t="str">
        <f aca="false">IF(OR(V5269="",L5269=""),"",V5269/(L5269*E5269)-1)</f>
        <v/>
      </c>
      <c r="AA5269" s="16" t="str">
        <f aca="false">IF(V5269="","SEM OFERTA",IF(OR(Y5269&gt;Premissas!$B$11,Y5269&lt;Premissas!$B$12),"VERIFICAR - UNIDADE/EMBALAGEM",IF(Y5269&gt;Premissas!$B$6,"NÃO COMPRAR - REAJUSTE &gt;5%","COMPRAR")))</f>
        <v>SEM OFERTA</v>
      </c>
      <c r="AB5269" s="18" t="str">
        <f aca="false">IF(W5269="DIMEC",S5269,IF(W5269="MEDCENTRO",U5269,""))</f>
        <v/>
      </c>
      <c r="AC5269" s="18" t="n">
        <f aca="false">IF(AA5269&lt;&gt;"COMPRAR",0,IF(AB5269="",I5269,MIN(I5269,AB5269)))</f>
        <v>0</v>
      </c>
      <c r="AD5269" s="19" t="n">
        <f aca="false">IF(AC5269&gt;0,AC5269*V5269,0)</f>
        <v>0</v>
      </c>
      <c r="AE5269" s="19" t="n">
        <f aca="false">IF(AC5269&gt;0,(M5269-V5269)*AC5269,0)</f>
        <v>0</v>
      </c>
      <c r="AF5269" s="16" t="str">
        <f aca="false">IF(AA5269&lt;&gt;"COMPRAR","",IF(AB5269="",IF(X5269="","",IF(X5269-V5269&lt;0.01,"EMPATE TÉCNICO","")),IF(AB5269&lt;I5269,"ESTOQUE INSUFICIENTE",IF(X5269="","",IF(X5269-V5269&lt;0.01,"EMPATE TÉCNICO","")))))</f>
        <v/>
      </c>
      <c r="AG5269" s="16" t="s">
        <v>418</v>
      </c>
      <c r="AH5269" s="16" t="s">
        <v>2106</v>
      </c>
    </row>
    <row r="5270" customFormat="false" ht="15" hidden="false" customHeight="false" outlineLevel="0" collapsed="false">
      <c r="A5270" s="16" t="s">
        <v>16277</v>
      </c>
      <c r="B5270" s="17" t="s">
        <v>16278</v>
      </c>
      <c r="C5270" s="16" t="s">
        <v>16279</v>
      </c>
      <c r="D5270" s="16" t="s">
        <v>1089</v>
      </c>
      <c r="E5270" s="18" t="n">
        <v>1</v>
      </c>
      <c r="F5270" s="16" t="s">
        <v>43</v>
      </c>
      <c r="G5270" s="18" t="n">
        <v>0</v>
      </c>
      <c r="H5270" s="16" t="n">
        <v>0.4</v>
      </c>
      <c r="I5270" s="18" t="n">
        <v>1</v>
      </c>
      <c r="J5270" s="19" t="n">
        <v>1.99</v>
      </c>
      <c r="K5270" s="19" t="n">
        <v>1.99</v>
      </c>
      <c r="L5270" s="19" t="n">
        <v>1.99</v>
      </c>
      <c r="M5270" s="19" t="n">
        <f aca="false">IF(J5270&gt;0,J5270,K5270)*E5270</f>
        <v>1.99</v>
      </c>
      <c r="N5270" s="20"/>
      <c r="O5270" s="21" t="str">
        <f aca="false">IF(R5270="","",ROUND(R5270*(1-Premissas!$B$4),4))</f>
        <v/>
      </c>
      <c r="P5270" s="22"/>
      <c r="Q5270" s="22"/>
      <c r="R5270" s="23"/>
      <c r="S5270" s="24"/>
      <c r="T5270" s="24"/>
      <c r="U5270" s="25"/>
      <c r="V5270" s="19" t="str">
        <f aca="false">IF(COUNT(N5270:Q5270)=0,"",MIN(N5270:Q5270))</f>
        <v/>
      </c>
      <c r="W5270" s="16" t="str">
        <f aca="false">IF(V5270="","",INDEX($N$4:$Q$4,MATCH(V5270,N5270:Q5270,0)))</f>
        <v/>
      </c>
      <c r="X5270" s="19" t="str">
        <f aca="false">IF(COUNT(N5270:Q5270)&lt;2,"",SMALL(N5270:Q5270,2))</f>
        <v/>
      </c>
      <c r="Y5270" s="26" t="str">
        <f aca="false">IF(OR(V5270="",M5270=0),"",V5270/M5270-1)</f>
        <v/>
      </c>
      <c r="Z5270" s="26" t="str">
        <f aca="false">IF(OR(V5270="",L5270=""),"",V5270/(L5270*E5270)-1)</f>
        <v/>
      </c>
      <c r="AA5270" s="16" t="str">
        <f aca="false">IF(V5270="","SEM OFERTA",IF(OR(Y5270&gt;Premissas!$B$11,Y5270&lt;Premissas!$B$12),"VERIFICAR - UNIDADE/EMBALAGEM",IF(Y5270&gt;Premissas!$B$6,"NÃO COMPRAR - REAJUSTE &gt;5%","COMPRAR")))</f>
        <v>SEM OFERTA</v>
      </c>
      <c r="AB5270" s="18" t="str">
        <f aca="false">IF(W5270="DIMEC",S5270,IF(W5270="MEDCENTRO",U5270,""))</f>
        <v/>
      </c>
      <c r="AC5270" s="18" t="n">
        <f aca="false">IF(AA5270&lt;&gt;"COMPRAR",0,IF(AB5270="",I5270,MIN(I5270,AB5270)))</f>
        <v>0</v>
      </c>
      <c r="AD5270" s="19" t="n">
        <f aca="false">IF(AC5270&gt;0,AC5270*V5270,0)</f>
        <v>0</v>
      </c>
      <c r="AE5270" s="19" t="n">
        <f aca="false">IF(AC5270&gt;0,(M5270-V5270)*AC5270,0)</f>
        <v>0</v>
      </c>
      <c r="AF5270" s="16" t="str">
        <f aca="false">IF(AA5270&lt;&gt;"COMPRAR","",IF(AB5270="",IF(X5270="","",IF(X5270-V5270&lt;0.01,"EMPATE TÉCNICO","")),IF(AB5270&lt;I5270,"ESTOQUE INSUFICIENTE",IF(X5270="","",IF(X5270-V5270&lt;0.01,"EMPATE TÉCNICO","")))))</f>
        <v/>
      </c>
      <c r="AG5270" s="16" t="s">
        <v>490</v>
      </c>
      <c r="AH5270" s="16" t="s">
        <v>2106</v>
      </c>
    </row>
    <row r="5271" customFormat="false" ht="15" hidden="false" customHeight="false" outlineLevel="0" collapsed="false">
      <c r="A5271" s="16" t="s">
        <v>16280</v>
      </c>
      <c r="B5271" s="17" t="s">
        <v>16281</v>
      </c>
      <c r="C5271" s="16" t="s">
        <v>16282</v>
      </c>
      <c r="D5271" s="16" t="s">
        <v>1089</v>
      </c>
      <c r="E5271" s="18" t="n">
        <v>50</v>
      </c>
      <c r="F5271" s="16" t="s">
        <v>43</v>
      </c>
      <c r="G5271" s="18" t="n">
        <v>0</v>
      </c>
      <c r="H5271" s="16" t="n">
        <v>7.3</v>
      </c>
      <c r="I5271" s="18" t="n">
        <v>1</v>
      </c>
      <c r="J5271" s="19" t="n">
        <v>2.508</v>
      </c>
      <c r="K5271" s="19" t="n">
        <v>2.508</v>
      </c>
      <c r="L5271" s="19" t="n">
        <v>2.508</v>
      </c>
      <c r="M5271" s="19" t="n">
        <f aca="false">IF(J5271&gt;0,J5271,K5271)*E5271</f>
        <v>125.4</v>
      </c>
      <c r="N5271" s="20"/>
      <c r="O5271" s="21" t="str">
        <f aca="false">IF(R5271="","",ROUND(R5271*(1-Premissas!$B$4),4))</f>
        <v/>
      </c>
      <c r="P5271" s="22"/>
      <c r="Q5271" s="22"/>
      <c r="R5271" s="23"/>
      <c r="S5271" s="24"/>
      <c r="T5271" s="24"/>
      <c r="U5271" s="25"/>
      <c r="V5271" s="19" t="str">
        <f aca="false">IF(COUNT(N5271:Q5271)=0,"",MIN(N5271:Q5271))</f>
        <v/>
      </c>
      <c r="W5271" s="16" t="str">
        <f aca="false">IF(V5271="","",INDEX($N$4:$Q$4,MATCH(V5271,N5271:Q5271,0)))</f>
        <v/>
      </c>
      <c r="X5271" s="19" t="str">
        <f aca="false">IF(COUNT(N5271:Q5271)&lt;2,"",SMALL(N5271:Q5271,2))</f>
        <v/>
      </c>
      <c r="Y5271" s="26" t="str">
        <f aca="false">IF(OR(V5271="",M5271=0),"",V5271/M5271-1)</f>
        <v/>
      </c>
      <c r="Z5271" s="26" t="str">
        <f aca="false">IF(OR(V5271="",L5271=""),"",V5271/(L5271*E5271)-1)</f>
        <v/>
      </c>
      <c r="AA5271" s="16" t="str">
        <f aca="false">IF(V5271="","SEM OFERTA",IF(OR(Y5271&gt;Premissas!$B$11,Y5271&lt;Premissas!$B$12),"VERIFICAR - UNIDADE/EMBALAGEM",IF(Y5271&gt;Premissas!$B$6,"NÃO COMPRAR - REAJUSTE &gt;5%","COMPRAR")))</f>
        <v>SEM OFERTA</v>
      </c>
      <c r="AB5271" s="18" t="str">
        <f aca="false">IF(W5271="DIMEC",S5271,IF(W5271="MEDCENTRO",U5271,""))</f>
        <v/>
      </c>
      <c r="AC5271" s="18" t="n">
        <f aca="false">IF(AA5271&lt;&gt;"COMPRAR",0,IF(AB5271="",I5271,MIN(I5271,AB5271)))</f>
        <v>0</v>
      </c>
      <c r="AD5271" s="19" t="n">
        <f aca="false">IF(AC5271&gt;0,AC5271*V5271,0)</f>
        <v>0</v>
      </c>
      <c r="AE5271" s="19" t="n">
        <f aca="false">IF(AC5271&gt;0,(M5271-V5271)*AC5271,0)</f>
        <v>0</v>
      </c>
      <c r="AF5271" s="16" t="str">
        <f aca="false">IF(AA5271&lt;&gt;"COMPRAR","",IF(AB5271="",IF(X5271="","",IF(X5271-V5271&lt;0.01,"EMPATE TÉCNICO","")),IF(AB5271&lt;I5271,"ESTOQUE INSUFICIENTE",IF(X5271="","",IF(X5271-V5271&lt;0.01,"EMPATE TÉCNICO","")))))</f>
        <v/>
      </c>
      <c r="AG5271" s="16" t="s">
        <v>490</v>
      </c>
      <c r="AH5271" s="16" t="s">
        <v>2106</v>
      </c>
    </row>
    <row r="5272" customFormat="false" ht="15" hidden="false" customHeight="false" outlineLevel="0" collapsed="false">
      <c r="A5272" s="16" t="s">
        <v>16283</v>
      </c>
      <c r="B5272" s="17" t="s">
        <v>16284</v>
      </c>
      <c r="C5272" s="16" t="s">
        <v>16285</v>
      </c>
      <c r="D5272" s="16" t="s">
        <v>1089</v>
      </c>
      <c r="E5272" s="18" t="n">
        <v>1</v>
      </c>
      <c r="F5272" s="16" t="s">
        <v>42</v>
      </c>
      <c r="G5272" s="18" t="n">
        <v>1</v>
      </c>
      <c r="H5272" s="16" t="n">
        <v>1.6</v>
      </c>
      <c r="I5272" s="18" t="n">
        <v>3</v>
      </c>
      <c r="J5272" s="19" t="n">
        <v>10.97</v>
      </c>
      <c r="K5272" s="19" t="n">
        <v>10.97</v>
      </c>
      <c r="L5272" s="19" t="n">
        <v>10.97</v>
      </c>
      <c r="M5272" s="19" t="n">
        <f aca="false">IF(J5272&gt;0,J5272,K5272)*E5272</f>
        <v>10.97</v>
      </c>
      <c r="N5272" s="20"/>
      <c r="O5272" s="21" t="str">
        <f aca="false">IF(R5272="","",ROUND(R5272*(1-Premissas!$B$4),4))</f>
        <v/>
      </c>
      <c r="P5272" s="22"/>
      <c r="Q5272" s="22"/>
      <c r="R5272" s="23"/>
      <c r="S5272" s="24"/>
      <c r="T5272" s="24"/>
      <c r="U5272" s="25"/>
      <c r="V5272" s="19" t="str">
        <f aca="false">IF(COUNT(N5272:Q5272)=0,"",MIN(N5272:Q5272))</f>
        <v/>
      </c>
      <c r="W5272" s="16" t="str">
        <f aca="false">IF(V5272="","",INDEX($N$4:$Q$4,MATCH(V5272,N5272:Q5272,0)))</f>
        <v/>
      </c>
      <c r="X5272" s="19" t="str">
        <f aca="false">IF(COUNT(N5272:Q5272)&lt;2,"",SMALL(N5272:Q5272,2))</f>
        <v/>
      </c>
      <c r="Y5272" s="26" t="str">
        <f aca="false">IF(OR(V5272="",M5272=0),"",V5272/M5272-1)</f>
        <v/>
      </c>
      <c r="Z5272" s="26" t="str">
        <f aca="false">IF(OR(V5272="",L5272=""),"",V5272/(L5272*E5272)-1)</f>
        <v/>
      </c>
      <c r="AA5272" s="16" t="str">
        <f aca="false">IF(V5272="","SEM OFERTA",IF(OR(Y5272&gt;Premissas!$B$11,Y5272&lt;Premissas!$B$12),"VERIFICAR - UNIDADE/EMBALAGEM",IF(Y5272&gt;Premissas!$B$6,"NÃO COMPRAR - REAJUSTE &gt;5%","COMPRAR")))</f>
        <v>SEM OFERTA</v>
      </c>
      <c r="AB5272" s="18" t="str">
        <f aca="false">IF(W5272="DIMEC",S5272,IF(W5272="MEDCENTRO",U5272,""))</f>
        <v/>
      </c>
      <c r="AC5272" s="18" t="n">
        <f aca="false">IF(AA5272&lt;&gt;"COMPRAR",0,IF(AB5272="",I5272,MIN(I5272,AB5272)))</f>
        <v>0</v>
      </c>
      <c r="AD5272" s="19" t="n">
        <f aca="false">IF(AC5272&gt;0,AC5272*V5272,0)</f>
        <v>0</v>
      </c>
      <c r="AE5272" s="19" t="n">
        <f aca="false">IF(AC5272&gt;0,(M5272-V5272)*AC5272,0)</f>
        <v>0</v>
      </c>
      <c r="AF5272" s="16" t="str">
        <f aca="false">IF(AA5272&lt;&gt;"COMPRAR","",IF(AB5272="",IF(X5272="","",IF(X5272-V5272&lt;0.01,"EMPATE TÉCNICO","")),IF(AB5272&lt;I5272,"ESTOQUE INSUFICIENTE",IF(X5272="","",IF(X5272-V5272&lt;0.01,"EMPATE TÉCNICO","")))))</f>
        <v/>
      </c>
      <c r="AG5272" s="16" t="s">
        <v>490</v>
      </c>
      <c r="AH5272" s="16" t="s">
        <v>2106</v>
      </c>
    </row>
    <row r="5273" customFormat="false" ht="15" hidden="false" customHeight="false" outlineLevel="0" collapsed="false">
      <c r="A5273" s="16" t="s">
        <v>16286</v>
      </c>
      <c r="B5273" s="17" t="s">
        <v>16287</v>
      </c>
      <c r="C5273" s="16" t="s">
        <v>16288</v>
      </c>
      <c r="D5273" s="16" t="s">
        <v>1089</v>
      </c>
      <c r="E5273" s="18" t="n">
        <v>1</v>
      </c>
      <c r="F5273" s="16" t="s">
        <v>42</v>
      </c>
      <c r="G5273" s="18" t="n">
        <v>1</v>
      </c>
      <c r="H5273" s="16" t="n">
        <v>1.7</v>
      </c>
      <c r="I5273" s="18" t="n">
        <v>4</v>
      </c>
      <c r="J5273" s="19" t="n">
        <v>10.6</v>
      </c>
      <c r="K5273" s="19" t="n">
        <v>10.6</v>
      </c>
      <c r="L5273" s="19" t="n">
        <v>10.6</v>
      </c>
      <c r="M5273" s="19" t="n">
        <f aca="false">IF(J5273&gt;0,J5273,K5273)*E5273</f>
        <v>10.6</v>
      </c>
      <c r="N5273" s="20"/>
      <c r="O5273" s="21" t="str">
        <f aca="false">IF(R5273="","",ROUND(R5273*(1-Premissas!$B$4),4))</f>
        <v/>
      </c>
      <c r="P5273" s="22"/>
      <c r="Q5273" s="22"/>
      <c r="R5273" s="23"/>
      <c r="S5273" s="24"/>
      <c r="T5273" s="24"/>
      <c r="U5273" s="25"/>
      <c r="V5273" s="19" t="str">
        <f aca="false">IF(COUNT(N5273:Q5273)=0,"",MIN(N5273:Q5273))</f>
        <v/>
      </c>
      <c r="W5273" s="16" t="str">
        <f aca="false">IF(V5273="","",INDEX($N$4:$Q$4,MATCH(V5273,N5273:Q5273,0)))</f>
        <v/>
      </c>
      <c r="X5273" s="19" t="str">
        <f aca="false">IF(COUNT(N5273:Q5273)&lt;2,"",SMALL(N5273:Q5273,2))</f>
        <v/>
      </c>
      <c r="Y5273" s="26" t="str">
        <f aca="false">IF(OR(V5273="",M5273=0),"",V5273/M5273-1)</f>
        <v/>
      </c>
      <c r="Z5273" s="26" t="str">
        <f aca="false">IF(OR(V5273="",L5273=""),"",V5273/(L5273*E5273)-1)</f>
        <v/>
      </c>
      <c r="AA5273" s="16" t="str">
        <f aca="false">IF(V5273="","SEM OFERTA",IF(OR(Y5273&gt;Premissas!$B$11,Y5273&lt;Premissas!$B$12),"VERIFICAR - UNIDADE/EMBALAGEM",IF(Y5273&gt;Premissas!$B$6,"NÃO COMPRAR - REAJUSTE &gt;5%","COMPRAR")))</f>
        <v>SEM OFERTA</v>
      </c>
      <c r="AB5273" s="18" t="str">
        <f aca="false">IF(W5273="DIMEC",S5273,IF(W5273="MEDCENTRO",U5273,""))</f>
        <v/>
      </c>
      <c r="AC5273" s="18" t="n">
        <f aca="false">IF(AA5273&lt;&gt;"COMPRAR",0,IF(AB5273="",I5273,MIN(I5273,AB5273)))</f>
        <v>0</v>
      </c>
      <c r="AD5273" s="19" t="n">
        <f aca="false">IF(AC5273&gt;0,AC5273*V5273,0)</f>
        <v>0</v>
      </c>
      <c r="AE5273" s="19" t="n">
        <f aca="false">IF(AC5273&gt;0,(M5273-V5273)*AC5273,0)</f>
        <v>0</v>
      </c>
      <c r="AF5273" s="16" t="str">
        <f aca="false">IF(AA5273&lt;&gt;"COMPRAR","",IF(AB5273="",IF(X5273="","",IF(X5273-V5273&lt;0.01,"EMPATE TÉCNICO","")),IF(AB5273&lt;I5273,"ESTOQUE INSUFICIENTE",IF(X5273="","",IF(X5273-V5273&lt;0.01,"EMPATE TÉCNICO","")))))</f>
        <v/>
      </c>
      <c r="AG5273" s="16" t="s">
        <v>490</v>
      </c>
      <c r="AH5273" s="16" t="s">
        <v>2106</v>
      </c>
    </row>
    <row r="5274" customFormat="false" ht="15" hidden="false" customHeight="false" outlineLevel="0" collapsed="false">
      <c r="A5274" s="16" t="s">
        <v>16289</v>
      </c>
      <c r="B5274" s="17" t="s">
        <v>16290</v>
      </c>
      <c r="C5274" s="16" t="s">
        <v>16291</v>
      </c>
      <c r="D5274" s="16" t="s">
        <v>536</v>
      </c>
      <c r="E5274" s="18" t="n">
        <v>1</v>
      </c>
      <c r="F5274" s="16" t="s">
        <v>43</v>
      </c>
      <c r="G5274" s="18" t="n">
        <v>0</v>
      </c>
      <c r="H5274" s="16" t="n">
        <v>1.8</v>
      </c>
      <c r="I5274" s="18" t="n">
        <v>5</v>
      </c>
      <c r="J5274" s="19" t="n">
        <v>15.765</v>
      </c>
      <c r="K5274" s="19" t="n">
        <v>15.765</v>
      </c>
      <c r="L5274" s="19" t="n">
        <v>15.765</v>
      </c>
      <c r="M5274" s="19" t="n">
        <f aca="false">IF(J5274&gt;0,J5274,K5274)*E5274</f>
        <v>15.765</v>
      </c>
      <c r="N5274" s="20"/>
      <c r="O5274" s="21" t="str">
        <f aca="false">IF(R5274="","",ROUND(R5274*(1-Premissas!$B$4),4))</f>
        <v/>
      </c>
      <c r="P5274" s="22"/>
      <c r="Q5274" s="22"/>
      <c r="R5274" s="23"/>
      <c r="S5274" s="24"/>
      <c r="T5274" s="24"/>
      <c r="U5274" s="25"/>
      <c r="V5274" s="19" t="str">
        <f aca="false">IF(COUNT(N5274:Q5274)=0,"",MIN(N5274:Q5274))</f>
        <v/>
      </c>
      <c r="W5274" s="16" t="str">
        <f aca="false">IF(V5274="","",INDEX($N$4:$Q$4,MATCH(V5274,N5274:Q5274,0)))</f>
        <v/>
      </c>
      <c r="X5274" s="19" t="str">
        <f aca="false">IF(COUNT(N5274:Q5274)&lt;2,"",SMALL(N5274:Q5274,2))</f>
        <v/>
      </c>
      <c r="Y5274" s="26" t="str">
        <f aca="false">IF(OR(V5274="",M5274=0),"",V5274/M5274-1)</f>
        <v/>
      </c>
      <c r="Z5274" s="26" t="str">
        <f aca="false">IF(OR(V5274="",L5274=""),"",V5274/(L5274*E5274)-1)</f>
        <v/>
      </c>
      <c r="AA5274" s="16" t="str">
        <f aca="false">IF(V5274="","SEM OFERTA",IF(OR(Y5274&gt;Premissas!$B$11,Y5274&lt;Premissas!$B$12),"VERIFICAR - UNIDADE/EMBALAGEM",IF(Y5274&gt;Premissas!$B$6,"NÃO COMPRAR - REAJUSTE &gt;5%","COMPRAR")))</f>
        <v>SEM OFERTA</v>
      </c>
      <c r="AB5274" s="18" t="str">
        <f aca="false">IF(W5274="DIMEC",S5274,IF(W5274="MEDCENTRO",U5274,""))</f>
        <v/>
      </c>
      <c r="AC5274" s="18" t="n">
        <f aca="false">IF(AA5274&lt;&gt;"COMPRAR",0,IF(AB5274="",I5274,MIN(I5274,AB5274)))</f>
        <v>0</v>
      </c>
      <c r="AD5274" s="19" t="n">
        <f aca="false">IF(AC5274&gt;0,AC5274*V5274,0)</f>
        <v>0</v>
      </c>
      <c r="AE5274" s="19" t="n">
        <f aca="false">IF(AC5274&gt;0,(M5274-V5274)*AC5274,0)</f>
        <v>0</v>
      </c>
      <c r="AF5274" s="16" t="str">
        <f aca="false">IF(AA5274&lt;&gt;"COMPRAR","",IF(AB5274="",IF(X5274="","",IF(X5274-V5274&lt;0.01,"EMPATE TÉCNICO","")),IF(AB5274&lt;I5274,"ESTOQUE INSUFICIENTE",IF(X5274="","",IF(X5274-V5274&lt;0.01,"EMPATE TÉCNICO","")))))</f>
        <v/>
      </c>
      <c r="AG5274" s="16" t="s">
        <v>328</v>
      </c>
      <c r="AH5274" s="16" t="s">
        <v>2106</v>
      </c>
    </row>
    <row r="5275" customFormat="false" ht="15" hidden="false" customHeight="false" outlineLevel="0" collapsed="false">
      <c r="A5275" s="16" t="s">
        <v>16292</v>
      </c>
      <c r="B5275" s="17" t="s">
        <v>16293</v>
      </c>
      <c r="C5275" s="16" t="s">
        <v>16294</v>
      </c>
      <c r="D5275" s="16" t="s">
        <v>1089</v>
      </c>
      <c r="E5275" s="18" t="n">
        <v>1</v>
      </c>
      <c r="F5275" s="16" t="s">
        <v>41</v>
      </c>
      <c r="G5275" s="18" t="n">
        <v>7</v>
      </c>
      <c r="H5275" s="16" t="n">
        <v>3.2</v>
      </c>
      <c r="I5275" s="18" t="n">
        <v>2</v>
      </c>
      <c r="J5275" s="19" t="n">
        <v>8.97</v>
      </c>
      <c r="K5275" s="19" t="n">
        <v>8.97</v>
      </c>
      <c r="L5275" s="19" t="n">
        <v>8.97</v>
      </c>
      <c r="M5275" s="19" t="n">
        <f aca="false">IF(J5275&gt;0,J5275,K5275)*E5275</f>
        <v>8.97</v>
      </c>
      <c r="N5275" s="20"/>
      <c r="O5275" s="21" t="str">
        <f aca="false">IF(R5275="","",ROUND(R5275*(1-Premissas!$B$4),4))</f>
        <v/>
      </c>
      <c r="P5275" s="22"/>
      <c r="Q5275" s="22"/>
      <c r="R5275" s="23"/>
      <c r="S5275" s="24"/>
      <c r="T5275" s="24"/>
      <c r="U5275" s="25"/>
      <c r="V5275" s="19" t="str">
        <f aca="false">IF(COUNT(N5275:Q5275)=0,"",MIN(N5275:Q5275))</f>
        <v/>
      </c>
      <c r="W5275" s="16" t="str">
        <f aca="false">IF(V5275="","",INDEX($N$4:$Q$4,MATCH(V5275,N5275:Q5275,0)))</f>
        <v/>
      </c>
      <c r="X5275" s="19" t="str">
        <f aca="false">IF(COUNT(N5275:Q5275)&lt;2,"",SMALL(N5275:Q5275,2))</f>
        <v/>
      </c>
      <c r="Y5275" s="26" t="str">
        <f aca="false">IF(OR(V5275="",M5275=0),"",V5275/M5275-1)</f>
        <v/>
      </c>
      <c r="Z5275" s="26" t="str">
        <f aca="false">IF(OR(V5275="",L5275=""),"",V5275/(L5275*E5275)-1)</f>
        <v/>
      </c>
      <c r="AA5275" s="16" t="str">
        <f aca="false">IF(V5275="","SEM OFERTA",IF(OR(Y5275&gt;Premissas!$B$11,Y5275&lt;Premissas!$B$12),"VERIFICAR - UNIDADE/EMBALAGEM",IF(Y5275&gt;Premissas!$B$6,"NÃO COMPRAR - REAJUSTE &gt;5%","COMPRAR")))</f>
        <v>SEM OFERTA</v>
      </c>
      <c r="AB5275" s="18" t="str">
        <f aca="false">IF(W5275="DIMEC",S5275,IF(W5275="MEDCENTRO",U5275,""))</f>
        <v/>
      </c>
      <c r="AC5275" s="18" t="n">
        <f aca="false">IF(AA5275&lt;&gt;"COMPRAR",0,IF(AB5275="",I5275,MIN(I5275,AB5275)))</f>
        <v>0</v>
      </c>
      <c r="AD5275" s="19" t="n">
        <f aca="false">IF(AC5275&gt;0,AC5275*V5275,0)</f>
        <v>0</v>
      </c>
      <c r="AE5275" s="19" t="n">
        <f aca="false">IF(AC5275&gt;0,(M5275-V5275)*AC5275,0)</f>
        <v>0</v>
      </c>
      <c r="AF5275" s="16" t="str">
        <f aca="false">IF(AA5275&lt;&gt;"COMPRAR","",IF(AB5275="",IF(X5275="","",IF(X5275-V5275&lt;0.01,"EMPATE TÉCNICO","")),IF(AB5275&lt;I5275,"ESTOQUE INSUFICIENTE",IF(X5275="","",IF(X5275-V5275&lt;0.01,"EMPATE TÉCNICO","")))))</f>
        <v/>
      </c>
      <c r="AG5275" s="16" t="s">
        <v>482</v>
      </c>
      <c r="AH5275" s="16" t="s">
        <v>2106</v>
      </c>
    </row>
    <row r="5276" customFormat="false" ht="15" hidden="false" customHeight="false" outlineLevel="0" collapsed="false">
      <c r="A5276" s="16" t="s">
        <v>16295</v>
      </c>
      <c r="B5276" s="17" t="s">
        <v>16296</v>
      </c>
      <c r="C5276" s="16" t="s">
        <v>2755</v>
      </c>
      <c r="D5276" s="16" t="s">
        <v>297</v>
      </c>
      <c r="E5276" s="18" t="n">
        <v>1</v>
      </c>
      <c r="F5276" s="16" t="s">
        <v>43</v>
      </c>
      <c r="G5276" s="18" t="n">
        <v>0</v>
      </c>
      <c r="H5276" s="16" t="n">
        <v>0.8</v>
      </c>
      <c r="I5276" s="18" t="n">
        <v>3</v>
      </c>
      <c r="J5276" s="19" t="n">
        <v>9.99</v>
      </c>
      <c r="K5276" s="19" t="n">
        <v>9.99</v>
      </c>
      <c r="L5276" s="19" t="n">
        <v>9.99</v>
      </c>
      <c r="M5276" s="19" t="n">
        <f aca="false">IF(J5276&gt;0,J5276,K5276)*E5276</f>
        <v>9.99</v>
      </c>
      <c r="N5276" s="20"/>
      <c r="O5276" s="21" t="str">
        <f aca="false">IF(R5276="","",ROUND(R5276*(1-Premissas!$B$4),4))</f>
        <v/>
      </c>
      <c r="P5276" s="22"/>
      <c r="Q5276" s="22"/>
      <c r="R5276" s="23"/>
      <c r="S5276" s="24"/>
      <c r="T5276" s="24"/>
      <c r="U5276" s="25"/>
      <c r="V5276" s="19" t="str">
        <f aca="false">IF(COUNT(N5276:Q5276)=0,"",MIN(N5276:Q5276))</f>
        <v/>
      </c>
      <c r="W5276" s="16" t="str">
        <f aca="false">IF(V5276="","",INDEX($N$4:$Q$4,MATCH(V5276,N5276:Q5276,0)))</f>
        <v/>
      </c>
      <c r="X5276" s="19" t="str">
        <f aca="false">IF(COUNT(N5276:Q5276)&lt;2,"",SMALL(N5276:Q5276,2))</f>
        <v/>
      </c>
      <c r="Y5276" s="26" t="str">
        <f aca="false">IF(OR(V5276="",M5276=0),"",V5276/M5276-1)</f>
        <v/>
      </c>
      <c r="Z5276" s="26" t="str">
        <f aca="false">IF(OR(V5276="",L5276=""),"",V5276/(L5276*E5276)-1)</f>
        <v/>
      </c>
      <c r="AA5276" s="16" t="str">
        <f aca="false">IF(V5276="","SEM OFERTA",IF(OR(Y5276&gt;Premissas!$B$11,Y5276&lt;Premissas!$B$12),"VERIFICAR - UNIDADE/EMBALAGEM",IF(Y5276&gt;Premissas!$B$6,"NÃO COMPRAR - REAJUSTE &gt;5%","COMPRAR")))</f>
        <v>SEM OFERTA</v>
      </c>
      <c r="AB5276" s="18" t="str">
        <f aca="false">IF(W5276="DIMEC",S5276,IF(W5276="MEDCENTRO",U5276,""))</f>
        <v/>
      </c>
      <c r="AC5276" s="18" t="n">
        <f aca="false">IF(AA5276&lt;&gt;"COMPRAR",0,IF(AB5276="",I5276,MIN(I5276,AB5276)))</f>
        <v>0</v>
      </c>
      <c r="AD5276" s="19" t="n">
        <f aca="false">IF(AC5276&gt;0,AC5276*V5276,0)</f>
        <v>0</v>
      </c>
      <c r="AE5276" s="19" t="n">
        <f aca="false">IF(AC5276&gt;0,(M5276-V5276)*AC5276,0)</f>
        <v>0</v>
      </c>
      <c r="AF5276" s="16" t="str">
        <f aca="false">IF(AA5276&lt;&gt;"COMPRAR","",IF(AB5276="",IF(X5276="","",IF(X5276-V5276&lt;0.01,"EMPATE TÉCNICO","")),IF(AB5276&lt;I5276,"ESTOQUE INSUFICIENTE",IF(X5276="","",IF(X5276-V5276&lt;0.01,"EMPATE TÉCNICO","")))))</f>
        <v/>
      </c>
      <c r="AG5276" s="16" t="s">
        <v>304</v>
      </c>
      <c r="AH5276" s="16" t="s">
        <v>2106</v>
      </c>
    </row>
    <row r="5277" customFormat="false" ht="15" hidden="false" customHeight="false" outlineLevel="0" collapsed="false">
      <c r="A5277" s="16" t="s">
        <v>16297</v>
      </c>
      <c r="B5277" s="17" t="s">
        <v>16298</v>
      </c>
      <c r="C5277" s="16" t="s">
        <v>16299</v>
      </c>
      <c r="D5277" s="16" t="s">
        <v>1217</v>
      </c>
      <c r="E5277" s="18" t="n">
        <v>1</v>
      </c>
      <c r="F5277" s="16" t="s">
        <v>41</v>
      </c>
      <c r="G5277" s="18" t="n">
        <v>0</v>
      </c>
      <c r="H5277" s="16" t="n">
        <v>15</v>
      </c>
      <c r="I5277" s="18" t="n">
        <v>39</v>
      </c>
      <c r="J5277" s="19" t="n">
        <v>5.3</v>
      </c>
      <c r="K5277" s="19" t="n">
        <v>5.3</v>
      </c>
      <c r="L5277" s="19" t="n">
        <v>5.3</v>
      </c>
      <c r="M5277" s="19" t="n">
        <f aca="false">IF(J5277&gt;0,J5277,K5277)*E5277</f>
        <v>5.3</v>
      </c>
      <c r="N5277" s="20"/>
      <c r="O5277" s="21" t="str">
        <f aca="false">IF(R5277="","",ROUND(R5277*(1-Premissas!$B$4),4))</f>
        <v/>
      </c>
      <c r="P5277" s="22"/>
      <c r="Q5277" s="22"/>
      <c r="R5277" s="23"/>
      <c r="S5277" s="24"/>
      <c r="T5277" s="24"/>
      <c r="U5277" s="25"/>
      <c r="V5277" s="19" t="str">
        <f aca="false">IF(COUNT(N5277:Q5277)=0,"",MIN(N5277:Q5277))</f>
        <v/>
      </c>
      <c r="W5277" s="16" t="str">
        <f aca="false">IF(V5277="","",INDEX($N$4:$Q$4,MATCH(V5277,N5277:Q5277,0)))</f>
        <v/>
      </c>
      <c r="X5277" s="19" t="str">
        <f aca="false">IF(COUNT(N5277:Q5277)&lt;2,"",SMALL(N5277:Q5277,2))</f>
        <v/>
      </c>
      <c r="Y5277" s="26" t="str">
        <f aca="false">IF(OR(V5277="",M5277=0),"",V5277/M5277-1)</f>
        <v/>
      </c>
      <c r="Z5277" s="26" t="str">
        <f aca="false">IF(OR(V5277="",L5277=""),"",V5277/(L5277*E5277)-1)</f>
        <v/>
      </c>
      <c r="AA5277" s="16" t="str">
        <f aca="false">IF(V5277="","SEM OFERTA",IF(OR(Y5277&gt;Premissas!$B$11,Y5277&lt;Premissas!$B$12),"VERIFICAR - UNIDADE/EMBALAGEM",IF(Y5277&gt;Premissas!$B$6,"NÃO COMPRAR - REAJUSTE &gt;5%","COMPRAR")))</f>
        <v>SEM OFERTA</v>
      </c>
      <c r="AB5277" s="18" t="str">
        <f aca="false">IF(W5277="DIMEC",S5277,IF(W5277="MEDCENTRO",U5277,""))</f>
        <v/>
      </c>
      <c r="AC5277" s="18" t="n">
        <f aca="false">IF(AA5277&lt;&gt;"COMPRAR",0,IF(AB5277="",I5277,MIN(I5277,AB5277)))</f>
        <v>0</v>
      </c>
      <c r="AD5277" s="19" t="n">
        <f aca="false">IF(AC5277&gt;0,AC5277*V5277,0)</f>
        <v>0</v>
      </c>
      <c r="AE5277" s="19" t="n">
        <f aca="false">IF(AC5277&gt;0,(M5277-V5277)*AC5277,0)</f>
        <v>0</v>
      </c>
      <c r="AF5277" s="16" t="str">
        <f aca="false">IF(AA5277&lt;&gt;"COMPRAR","",IF(AB5277="",IF(X5277="","",IF(X5277-V5277&lt;0.01,"EMPATE TÉCNICO","")),IF(AB5277&lt;I5277,"ESTOQUE INSUFICIENTE",IF(X5277="","",IF(X5277-V5277&lt;0.01,"EMPATE TÉCNICO","")))))</f>
        <v/>
      </c>
      <c r="AG5277" s="16" t="s">
        <v>304</v>
      </c>
      <c r="AH5277" s="16" t="s">
        <v>2106</v>
      </c>
    </row>
    <row r="5278" customFormat="false" ht="15" hidden="false" customHeight="false" outlineLevel="0" collapsed="false">
      <c r="A5278" s="16" t="s">
        <v>16300</v>
      </c>
      <c r="B5278" s="17" t="s">
        <v>16301</v>
      </c>
      <c r="C5278" s="16" t="s">
        <v>16302</v>
      </c>
      <c r="D5278" s="16" t="s">
        <v>417</v>
      </c>
      <c r="E5278" s="18" t="n">
        <v>1</v>
      </c>
      <c r="F5278" s="16" t="s">
        <v>42</v>
      </c>
      <c r="G5278" s="18" t="n">
        <v>4</v>
      </c>
      <c r="H5278" s="16" t="n">
        <v>2.3</v>
      </c>
      <c r="I5278" s="18" t="n">
        <v>3</v>
      </c>
      <c r="J5278" s="19" t="n">
        <v>7.28</v>
      </c>
      <c r="K5278" s="19" t="n">
        <v>7.28</v>
      </c>
      <c r="L5278" s="19" t="n">
        <v>7.28</v>
      </c>
      <c r="M5278" s="19" t="n">
        <f aca="false">IF(J5278&gt;0,J5278,K5278)*E5278</f>
        <v>7.28</v>
      </c>
      <c r="N5278" s="20"/>
      <c r="O5278" s="21" t="str">
        <f aca="false">IF(R5278="","",ROUND(R5278*(1-Premissas!$B$4),4))</f>
        <v/>
      </c>
      <c r="P5278" s="22"/>
      <c r="Q5278" s="22"/>
      <c r="R5278" s="23"/>
      <c r="S5278" s="24"/>
      <c r="T5278" s="24"/>
      <c r="U5278" s="25"/>
      <c r="V5278" s="19" t="str">
        <f aca="false">IF(COUNT(N5278:Q5278)=0,"",MIN(N5278:Q5278))</f>
        <v/>
      </c>
      <c r="W5278" s="16" t="str">
        <f aca="false">IF(V5278="","",INDEX($N$4:$Q$4,MATCH(V5278,N5278:Q5278,0)))</f>
        <v/>
      </c>
      <c r="X5278" s="19" t="str">
        <f aca="false">IF(COUNT(N5278:Q5278)&lt;2,"",SMALL(N5278:Q5278,2))</f>
        <v/>
      </c>
      <c r="Y5278" s="26" t="str">
        <f aca="false">IF(OR(V5278="",M5278=0),"",V5278/M5278-1)</f>
        <v/>
      </c>
      <c r="Z5278" s="26" t="str">
        <f aca="false">IF(OR(V5278="",L5278=""),"",V5278/(L5278*E5278)-1)</f>
        <v/>
      </c>
      <c r="AA5278" s="16" t="str">
        <f aca="false">IF(V5278="","SEM OFERTA",IF(OR(Y5278&gt;Premissas!$B$11,Y5278&lt;Premissas!$B$12),"VERIFICAR - UNIDADE/EMBALAGEM",IF(Y5278&gt;Premissas!$B$6,"NÃO COMPRAR - REAJUSTE &gt;5%","COMPRAR")))</f>
        <v>SEM OFERTA</v>
      </c>
      <c r="AB5278" s="18" t="str">
        <f aca="false">IF(W5278="DIMEC",S5278,IF(W5278="MEDCENTRO",U5278,""))</f>
        <v/>
      </c>
      <c r="AC5278" s="18" t="n">
        <f aca="false">IF(AA5278&lt;&gt;"COMPRAR",0,IF(AB5278="",I5278,MIN(I5278,AB5278)))</f>
        <v>0</v>
      </c>
      <c r="AD5278" s="19" t="n">
        <f aca="false">IF(AC5278&gt;0,AC5278*V5278,0)</f>
        <v>0</v>
      </c>
      <c r="AE5278" s="19" t="n">
        <f aca="false">IF(AC5278&gt;0,(M5278-V5278)*AC5278,0)</f>
        <v>0</v>
      </c>
      <c r="AF5278" s="16" t="str">
        <f aca="false">IF(AA5278&lt;&gt;"COMPRAR","",IF(AB5278="",IF(X5278="","",IF(X5278-V5278&lt;0.01,"EMPATE TÉCNICO","")),IF(AB5278&lt;I5278,"ESTOQUE INSUFICIENTE",IF(X5278="","",IF(X5278-V5278&lt;0.01,"EMPATE TÉCNICO","")))))</f>
        <v/>
      </c>
      <c r="AG5278" s="16" t="s">
        <v>418</v>
      </c>
      <c r="AH5278" s="16" t="s">
        <v>2106</v>
      </c>
    </row>
    <row r="5279" customFormat="false" ht="15" hidden="false" customHeight="false" outlineLevel="0" collapsed="false">
      <c r="A5279" s="16" t="s">
        <v>16303</v>
      </c>
      <c r="B5279" s="17" t="s">
        <v>16304</v>
      </c>
      <c r="C5279" s="16" t="s">
        <v>16305</v>
      </c>
      <c r="D5279" s="16" t="s">
        <v>1886</v>
      </c>
      <c r="E5279" s="18" t="n">
        <v>1</v>
      </c>
      <c r="F5279" s="16" t="s">
        <v>41</v>
      </c>
      <c r="G5279" s="18" t="n">
        <v>5</v>
      </c>
      <c r="H5279" s="16" t="n">
        <v>4.6</v>
      </c>
      <c r="I5279" s="18" t="n">
        <v>7</v>
      </c>
      <c r="J5279" s="19" t="n">
        <v>6.99</v>
      </c>
      <c r="K5279" s="19" t="n">
        <v>6.99</v>
      </c>
      <c r="L5279" s="19" t="n">
        <v>6.99</v>
      </c>
      <c r="M5279" s="19" t="n">
        <f aca="false">IF(J5279&gt;0,J5279,K5279)*E5279</f>
        <v>6.99</v>
      </c>
      <c r="N5279" s="20"/>
      <c r="O5279" s="21" t="str">
        <f aca="false">IF(R5279="","",ROUND(R5279*(1-Premissas!$B$4),4))</f>
        <v/>
      </c>
      <c r="P5279" s="22"/>
      <c r="Q5279" s="22"/>
      <c r="R5279" s="23"/>
      <c r="S5279" s="24"/>
      <c r="T5279" s="24"/>
      <c r="U5279" s="25"/>
      <c r="V5279" s="19" t="str">
        <f aca="false">IF(COUNT(N5279:Q5279)=0,"",MIN(N5279:Q5279))</f>
        <v/>
      </c>
      <c r="W5279" s="16" t="str">
        <f aca="false">IF(V5279="","",INDEX($N$4:$Q$4,MATCH(V5279,N5279:Q5279,0)))</f>
        <v/>
      </c>
      <c r="X5279" s="19" t="str">
        <f aca="false">IF(COUNT(N5279:Q5279)&lt;2,"",SMALL(N5279:Q5279,2))</f>
        <v/>
      </c>
      <c r="Y5279" s="26" t="str">
        <f aca="false">IF(OR(V5279="",M5279=0),"",V5279/M5279-1)</f>
        <v/>
      </c>
      <c r="Z5279" s="26" t="str">
        <f aca="false">IF(OR(V5279="",L5279=""),"",V5279/(L5279*E5279)-1)</f>
        <v/>
      </c>
      <c r="AA5279" s="16" t="str">
        <f aca="false">IF(V5279="","SEM OFERTA",IF(OR(Y5279&gt;Premissas!$B$11,Y5279&lt;Premissas!$B$12),"VERIFICAR - UNIDADE/EMBALAGEM",IF(Y5279&gt;Premissas!$B$6,"NÃO COMPRAR - REAJUSTE &gt;5%","COMPRAR")))</f>
        <v>SEM OFERTA</v>
      </c>
      <c r="AB5279" s="18" t="str">
        <f aca="false">IF(W5279="DIMEC",S5279,IF(W5279="MEDCENTRO",U5279,""))</f>
        <v/>
      </c>
      <c r="AC5279" s="18" t="n">
        <f aca="false">IF(AA5279&lt;&gt;"COMPRAR",0,IF(AB5279="",I5279,MIN(I5279,AB5279)))</f>
        <v>0</v>
      </c>
      <c r="AD5279" s="19" t="n">
        <f aca="false">IF(AC5279&gt;0,AC5279*V5279,0)</f>
        <v>0</v>
      </c>
      <c r="AE5279" s="19" t="n">
        <f aca="false">IF(AC5279&gt;0,(M5279-V5279)*AC5279,0)</f>
        <v>0</v>
      </c>
      <c r="AF5279" s="16" t="str">
        <f aca="false">IF(AA5279&lt;&gt;"COMPRAR","",IF(AB5279="",IF(X5279="","",IF(X5279-V5279&lt;0.01,"EMPATE TÉCNICO","")),IF(AB5279&lt;I5279,"ESTOQUE INSUFICIENTE",IF(X5279="","",IF(X5279-V5279&lt;0.01,"EMPATE TÉCNICO","")))))</f>
        <v/>
      </c>
      <c r="AG5279" s="16" t="s">
        <v>763</v>
      </c>
      <c r="AH5279" s="16" t="s">
        <v>2106</v>
      </c>
    </row>
    <row r="5280" customFormat="false" ht="15" hidden="false" customHeight="false" outlineLevel="0" collapsed="false">
      <c r="A5280" s="16" t="s">
        <v>16306</v>
      </c>
      <c r="B5280" s="17" t="s">
        <v>16307</v>
      </c>
      <c r="C5280" s="16" t="s">
        <v>16308</v>
      </c>
      <c r="D5280" s="16" t="s">
        <v>7306</v>
      </c>
      <c r="E5280" s="18" t="n">
        <v>1</v>
      </c>
      <c r="F5280" s="16" t="s">
        <v>43</v>
      </c>
      <c r="G5280" s="18" t="n">
        <v>0</v>
      </c>
      <c r="H5280" s="16" t="n">
        <v>2.1</v>
      </c>
      <c r="I5280" s="18" t="n">
        <v>6</v>
      </c>
      <c r="J5280" s="19" t="n">
        <v>14.25</v>
      </c>
      <c r="K5280" s="19" t="n">
        <v>14.25</v>
      </c>
      <c r="L5280" s="19" t="n">
        <v>14.25</v>
      </c>
      <c r="M5280" s="19" t="n">
        <f aca="false">IF(J5280&gt;0,J5280,K5280)*E5280</f>
        <v>14.25</v>
      </c>
      <c r="N5280" s="20"/>
      <c r="O5280" s="21" t="str">
        <f aca="false">IF(R5280="","",ROUND(R5280*(1-Premissas!$B$4),4))</f>
        <v/>
      </c>
      <c r="P5280" s="22"/>
      <c r="Q5280" s="22"/>
      <c r="R5280" s="23"/>
      <c r="S5280" s="24"/>
      <c r="T5280" s="24"/>
      <c r="U5280" s="25"/>
      <c r="V5280" s="19" t="str">
        <f aca="false">IF(COUNT(N5280:Q5280)=0,"",MIN(N5280:Q5280))</f>
        <v/>
      </c>
      <c r="W5280" s="16" t="str">
        <f aca="false">IF(V5280="","",INDEX($N$4:$Q$4,MATCH(V5280,N5280:Q5280,0)))</f>
        <v/>
      </c>
      <c r="X5280" s="19" t="str">
        <f aca="false">IF(COUNT(N5280:Q5280)&lt;2,"",SMALL(N5280:Q5280,2))</f>
        <v/>
      </c>
      <c r="Y5280" s="26" t="str">
        <f aca="false">IF(OR(V5280="",M5280=0),"",V5280/M5280-1)</f>
        <v/>
      </c>
      <c r="Z5280" s="26" t="str">
        <f aca="false">IF(OR(V5280="",L5280=""),"",V5280/(L5280*E5280)-1)</f>
        <v/>
      </c>
      <c r="AA5280" s="16" t="str">
        <f aca="false">IF(V5280="","SEM OFERTA",IF(OR(Y5280&gt;Premissas!$B$11,Y5280&lt;Premissas!$B$12),"VERIFICAR - UNIDADE/EMBALAGEM",IF(Y5280&gt;Premissas!$B$6,"NÃO COMPRAR - REAJUSTE &gt;5%","COMPRAR")))</f>
        <v>SEM OFERTA</v>
      </c>
      <c r="AB5280" s="18" t="str">
        <f aca="false">IF(W5280="DIMEC",S5280,IF(W5280="MEDCENTRO",U5280,""))</f>
        <v/>
      </c>
      <c r="AC5280" s="18" t="n">
        <f aca="false">IF(AA5280&lt;&gt;"COMPRAR",0,IF(AB5280="",I5280,MIN(I5280,AB5280)))</f>
        <v>0</v>
      </c>
      <c r="AD5280" s="19" t="n">
        <f aca="false">IF(AC5280&gt;0,AC5280*V5280,0)</f>
        <v>0</v>
      </c>
      <c r="AE5280" s="19" t="n">
        <f aca="false">IF(AC5280&gt;0,(M5280-V5280)*AC5280,0)</f>
        <v>0</v>
      </c>
      <c r="AF5280" s="16" t="str">
        <f aca="false">IF(AA5280&lt;&gt;"COMPRAR","",IF(AB5280="",IF(X5280="","",IF(X5280-V5280&lt;0.01,"EMPATE TÉCNICO","")),IF(AB5280&lt;I5280,"ESTOQUE INSUFICIENTE",IF(X5280="","",IF(X5280-V5280&lt;0.01,"EMPATE TÉCNICO","")))))</f>
        <v/>
      </c>
      <c r="AG5280" s="16" t="s">
        <v>490</v>
      </c>
      <c r="AH5280" s="16" t="s">
        <v>2106</v>
      </c>
    </row>
    <row r="5281" customFormat="false" ht="15" hidden="false" customHeight="false" outlineLevel="0" collapsed="false">
      <c r="A5281" s="16" t="s">
        <v>16309</v>
      </c>
      <c r="B5281" s="17" t="s">
        <v>16310</v>
      </c>
      <c r="C5281" s="16" t="s">
        <v>16311</v>
      </c>
      <c r="D5281" s="16" t="s">
        <v>7142</v>
      </c>
      <c r="E5281" s="18" t="n">
        <v>60</v>
      </c>
      <c r="F5281" s="16" t="s">
        <v>43</v>
      </c>
      <c r="G5281" s="18" t="n">
        <v>0</v>
      </c>
      <c r="H5281" s="16" t="n">
        <v>17.5</v>
      </c>
      <c r="I5281" s="18" t="n">
        <v>1</v>
      </c>
      <c r="J5281" s="19" t="n">
        <v>28.99</v>
      </c>
      <c r="K5281" s="19" t="n">
        <v>28.99</v>
      </c>
      <c r="L5281" s="19" t="n">
        <v>28.99</v>
      </c>
      <c r="M5281" s="19" t="n">
        <f aca="false">IF(J5281&gt;0,J5281,K5281)*E5281</f>
        <v>1739.4</v>
      </c>
      <c r="N5281" s="20"/>
      <c r="O5281" s="21" t="str">
        <f aca="false">IF(R5281="","",ROUND(R5281*(1-Premissas!$B$4),4))</f>
        <v/>
      </c>
      <c r="P5281" s="22"/>
      <c r="Q5281" s="22"/>
      <c r="R5281" s="23"/>
      <c r="S5281" s="24"/>
      <c r="T5281" s="24"/>
      <c r="U5281" s="25"/>
      <c r="V5281" s="19" t="str">
        <f aca="false">IF(COUNT(N5281:Q5281)=0,"",MIN(N5281:Q5281))</f>
        <v/>
      </c>
      <c r="W5281" s="16" t="str">
        <f aca="false">IF(V5281="","",INDEX($N$4:$Q$4,MATCH(V5281,N5281:Q5281,0)))</f>
        <v/>
      </c>
      <c r="X5281" s="19" t="str">
        <f aca="false">IF(COUNT(N5281:Q5281)&lt;2,"",SMALL(N5281:Q5281,2))</f>
        <v/>
      </c>
      <c r="Y5281" s="26" t="str">
        <f aca="false">IF(OR(V5281="",M5281=0),"",V5281/M5281-1)</f>
        <v/>
      </c>
      <c r="Z5281" s="26" t="str">
        <f aca="false">IF(OR(V5281="",L5281=""),"",V5281/(L5281*E5281)-1)</f>
        <v/>
      </c>
      <c r="AA5281" s="16" t="str">
        <f aca="false">IF(V5281="","SEM OFERTA",IF(OR(Y5281&gt;Premissas!$B$11,Y5281&lt;Premissas!$B$12),"VERIFICAR - UNIDADE/EMBALAGEM",IF(Y5281&gt;Premissas!$B$6,"NÃO COMPRAR - REAJUSTE &gt;5%","COMPRAR")))</f>
        <v>SEM OFERTA</v>
      </c>
      <c r="AB5281" s="18" t="str">
        <f aca="false">IF(W5281="DIMEC",S5281,IF(W5281="MEDCENTRO",U5281,""))</f>
        <v/>
      </c>
      <c r="AC5281" s="18" t="n">
        <f aca="false">IF(AA5281&lt;&gt;"COMPRAR",0,IF(AB5281="",I5281,MIN(I5281,AB5281)))</f>
        <v>0</v>
      </c>
      <c r="AD5281" s="19" t="n">
        <f aca="false">IF(AC5281&gt;0,AC5281*V5281,0)</f>
        <v>0</v>
      </c>
      <c r="AE5281" s="19" t="n">
        <f aca="false">IF(AC5281&gt;0,(M5281-V5281)*AC5281,0)</f>
        <v>0</v>
      </c>
      <c r="AF5281" s="16" t="str">
        <f aca="false">IF(AA5281&lt;&gt;"COMPRAR","",IF(AB5281="",IF(X5281="","",IF(X5281-V5281&lt;0.01,"EMPATE TÉCNICO","")),IF(AB5281&lt;I5281,"ESTOQUE INSUFICIENTE",IF(X5281="","",IF(X5281-V5281&lt;0.01,"EMPATE TÉCNICO","")))))</f>
        <v/>
      </c>
      <c r="AG5281" s="16" t="s">
        <v>298</v>
      </c>
      <c r="AH5281" s="16" t="s">
        <v>2106</v>
      </c>
    </row>
    <row r="5282" customFormat="false" ht="15" hidden="false" customHeight="false" outlineLevel="0" collapsed="false">
      <c r="A5282" s="16" t="s">
        <v>16312</v>
      </c>
      <c r="B5282" s="17" t="s">
        <v>16313</v>
      </c>
      <c r="C5282" s="16" t="s">
        <v>16314</v>
      </c>
      <c r="D5282" s="16" t="s">
        <v>417</v>
      </c>
      <c r="E5282" s="18" t="n">
        <v>1</v>
      </c>
      <c r="F5282" s="16" t="s">
        <v>43</v>
      </c>
      <c r="G5282" s="18" t="n">
        <v>4</v>
      </c>
      <c r="H5282" s="16" t="n">
        <v>1.6</v>
      </c>
      <c r="I5282" s="18" t="n">
        <v>1</v>
      </c>
      <c r="J5282" s="19" t="n">
        <v>10.21</v>
      </c>
      <c r="K5282" s="19" t="n">
        <v>10.21</v>
      </c>
      <c r="L5282" s="19" t="n">
        <v>10.21</v>
      </c>
      <c r="M5282" s="19" t="n">
        <f aca="false">IF(J5282&gt;0,J5282,K5282)*E5282</f>
        <v>10.21</v>
      </c>
      <c r="N5282" s="20"/>
      <c r="O5282" s="21" t="str">
        <f aca="false">IF(R5282="","",ROUND(R5282*(1-Premissas!$B$4),4))</f>
        <v/>
      </c>
      <c r="P5282" s="22"/>
      <c r="Q5282" s="22"/>
      <c r="R5282" s="23"/>
      <c r="S5282" s="24"/>
      <c r="T5282" s="24"/>
      <c r="U5282" s="25"/>
      <c r="V5282" s="19" t="str">
        <f aca="false">IF(COUNT(N5282:Q5282)=0,"",MIN(N5282:Q5282))</f>
        <v/>
      </c>
      <c r="W5282" s="16" t="str">
        <f aca="false">IF(V5282="","",INDEX($N$4:$Q$4,MATCH(V5282,N5282:Q5282,0)))</f>
        <v/>
      </c>
      <c r="X5282" s="19" t="str">
        <f aca="false">IF(COUNT(N5282:Q5282)&lt;2,"",SMALL(N5282:Q5282,2))</f>
        <v/>
      </c>
      <c r="Y5282" s="26" t="str">
        <f aca="false">IF(OR(V5282="",M5282=0),"",V5282/M5282-1)</f>
        <v/>
      </c>
      <c r="Z5282" s="26" t="str">
        <f aca="false">IF(OR(V5282="",L5282=""),"",V5282/(L5282*E5282)-1)</f>
        <v/>
      </c>
      <c r="AA5282" s="16" t="str">
        <f aca="false">IF(V5282="","SEM OFERTA",IF(OR(Y5282&gt;Premissas!$B$11,Y5282&lt;Premissas!$B$12),"VERIFICAR - UNIDADE/EMBALAGEM",IF(Y5282&gt;Premissas!$B$6,"NÃO COMPRAR - REAJUSTE &gt;5%","COMPRAR")))</f>
        <v>SEM OFERTA</v>
      </c>
      <c r="AB5282" s="18" t="str">
        <f aca="false">IF(W5282="DIMEC",S5282,IF(W5282="MEDCENTRO",U5282,""))</f>
        <v/>
      </c>
      <c r="AC5282" s="18" t="n">
        <f aca="false">IF(AA5282&lt;&gt;"COMPRAR",0,IF(AB5282="",I5282,MIN(I5282,AB5282)))</f>
        <v>0</v>
      </c>
      <c r="AD5282" s="19" t="n">
        <f aca="false">IF(AC5282&gt;0,AC5282*V5282,0)</f>
        <v>0</v>
      </c>
      <c r="AE5282" s="19" t="n">
        <f aca="false">IF(AC5282&gt;0,(M5282-V5282)*AC5282,0)</f>
        <v>0</v>
      </c>
      <c r="AF5282" s="16" t="str">
        <f aca="false">IF(AA5282&lt;&gt;"COMPRAR","",IF(AB5282="",IF(X5282="","",IF(X5282-V5282&lt;0.01,"EMPATE TÉCNICO","")),IF(AB5282&lt;I5282,"ESTOQUE INSUFICIENTE",IF(X5282="","",IF(X5282-V5282&lt;0.01,"EMPATE TÉCNICO","")))))</f>
        <v/>
      </c>
      <c r="AG5282" s="16" t="s">
        <v>418</v>
      </c>
      <c r="AH5282" s="16" t="s">
        <v>2106</v>
      </c>
    </row>
    <row r="5283" customFormat="false" ht="15" hidden="false" customHeight="false" outlineLevel="0" collapsed="false">
      <c r="A5283" s="16" t="s">
        <v>16315</v>
      </c>
      <c r="B5283" s="17" t="s">
        <v>16316</v>
      </c>
      <c r="C5283" s="16" t="s">
        <v>16317</v>
      </c>
      <c r="D5283" s="16" t="s">
        <v>1217</v>
      </c>
      <c r="E5283" s="18" t="n">
        <v>1</v>
      </c>
      <c r="F5283" s="16" t="s">
        <v>41</v>
      </c>
      <c r="G5283" s="18" t="n">
        <v>5</v>
      </c>
      <c r="H5283" s="16" t="n">
        <v>2.8</v>
      </c>
      <c r="I5283" s="18" t="n">
        <v>3</v>
      </c>
      <c r="J5283" s="19" t="n">
        <v>12.95</v>
      </c>
      <c r="K5283" s="19" t="n">
        <v>12.95</v>
      </c>
      <c r="L5283" s="19" t="n">
        <v>12.95</v>
      </c>
      <c r="M5283" s="19" t="n">
        <f aca="false">IF(J5283&gt;0,J5283,K5283)*E5283</f>
        <v>12.95</v>
      </c>
      <c r="N5283" s="20"/>
      <c r="O5283" s="21" t="str">
        <f aca="false">IF(R5283="","",ROUND(R5283*(1-Premissas!$B$4),4))</f>
        <v/>
      </c>
      <c r="P5283" s="22"/>
      <c r="Q5283" s="22"/>
      <c r="R5283" s="23"/>
      <c r="S5283" s="24"/>
      <c r="T5283" s="24"/>
      <c r="U5283" s="25"/>
      <c r="V5283" s="19" t="str">
        <f aca="false">IF(COUNT(N5283:Q5283)=0,"",MIN(N5283:Q5283))</f>
        <v/>
      </c>
      <c r="W5283" s="16" t="str">
        <f aca="false">IF(V5283="","",INDEX($N$4:$Q$4,MATCH(V5283,N5283:Q5283,0)))</f>
        <v/>
      </c>
      <c r="X5283" s="19" t="str">
        <f aca="false">IF(COUNT(N5283:Q5283)&lt;2,"",SMALL(N5283:Q5283,2))</f>
        <v/>
      </c>
      <c r="Y5283" s="26" t="str">
        <f aca="false">IF(OR(V5283="",M5283=0),"",V5283/M5283-1)</f>
        <v/>
      </c>
      <c r="Z5283" s="26" t="str">
        <f aca="false">IF(OR(V5283="",L5283=""),"",V5283/(L5283*E5283)-1)</f>
        <v/>
      </c>
      <c r="AA5283" s="16" t="str">
        <f aca="false">IF(V5283="","SEM OFERTA",IF(OR(Y5283&gt;Premissas!$B$11,Y5283&lt;Premissas!$B$12),"VERIFICAR - UNIDADE/EMBALAGEM",IF(Y5283&gt;Premissas!$B$6,"NÃO COMPRAR - REAJUSTE &gt;5%","COMPRAR")))</f>
        <v>SEM OFERTA</v>
      </c>
      <c r="AB5283" s="18" t="str">
        <f aca="false">IF(W5283="DIMEC",S5283,IF(W5283="MEDCENTRO",U5283,""))</f>
        <v/>
      </c>
      <c r="AC5283" s="18" t="n">
        <f aca="false">IF(AA5283&lt;&gt;"COMPRAR",0,IF(AB5283="",I5283,MIN(I5283,AB5283)))</f>
        <v>0</v>
      </c>
      <c r="AD5283" s="19" t="n">
        <f aca="false">IF(AC5283&gt;0,AC5283*V5283,0)</f>
        <v>0</v>
      </c>
      <c r="AE5283" s="19" t="n">
        <f aca="false">IF(AC5283&gt;0,(M5283-V5283)*AC5283,0)</f>
        <v>0</v>
      </c>
      <c r="AF5283" s="16" t="str">
        <f aca="false">IF(AA5283&lt;&gt;"COMPRAR","",IF(AB5283="",IF(X5283="","",IF(X5283-V5283&lt;0.01,"EMPATE TÉCNICO","")),IF(AB5283&lt;I5283,"ESTOQUE INSUFICIENTE",IF(X5283="","",IF(X5283-V5283&lt;0.01,"EMPATE TÉCNICO","")))))</f>
        <v/>
      </c>
      <c r="AG5283" s="16" t="s">
        <v>304</v>
      </c>
      <c r="AH5283" s="16" t="s">
        <v>2106</v>
      </c>
    </row>
    <row r="5284" customFormat="false" ht="15" hidden="false" customHeight="false" outlineLevel="0" collapsed="false">
      <c r="A5284" s="16" t="s">
        <v>16318</v>
      </c>
      <c r="B5284" s="17" t="s">
        <v>16319</v>
      </c>
      <c r="C5284" s="16" t="s">
        <v>16320</v>
      </c>
      <c r="D5284" s="16"/>
      <c r="E5284" s="18" t="n">
        <v>1</v>
      </c>
      <c r="F5284" s="16" t="s">
        <v>43</v>
      </c>
      <c r="G5284" s="18" t="n">
        <v>0</v>
      </c>
      <c r="H5284" s="16" t="n">
        <v>0.1</v>
      </c>
      <c r="I5284" s="18" t="n">
        <v>1</v>
      </c>
      <c r="J5284" s="19" t="n">
        <v>11.99</v>
      </c>
      <c r="K5284" s="19" t="n">
        <v>11.99</v>
      </c>
      <c r="L5284" s="19" t="n">
        <v>11.99</v>
      </c>
      <c r="M5284" s="19" t="n">
        <f aca="false">IF(J5284&gt;0,J5284,K5284)*E5284</f>
        <v>11.99</v>
      </c>
      <c r="N5284" s="20"/>
      <c r="O5284" s="21" t="str">
        <f aca="false">IF(R5284="","",ROUND(R5284*(1-Premissas!$B$4),4))</f>
        <v/>
      </c>
      <c r="P5284" s="22"/>
      <c r="Q5284" s="22"/>
      <c r="R5284" s="23"/>
      <c r="S5284" s="24"/>
      <c r="T5284" s="24"/>
      <c r="U5284" s="25"/>
      <c r="V5284" s="19" t="str">
        <f aca="false">IF(COUNT(N5284:Q5284)=0,"",MIN(N5284:Q5284))</f>
        <v/>
      </c>
      <c r="W5284" s="16" t="str">
        <f aca="false">IF(V5284="","",INDEX($N$4:$Q$4,MATCH(V5284,N5284:Q5284,0)))</f>
        <v/>
      </c>
      <c r="X5284" s="19" t="str">
        <f aca="false">IF(COUNT(N5284:Q5284)&lt;2,"",SMALL(N5284:Q5284,2))</f>
        <v/>
      </c>
      <c r="Y5284" s="26" t="str">
        <f aca="false">IF(OR(V5284="",M5284=0),"",V5284/M5284-1)</f>
        <v/>
      </c>
      <c r="Z5284" s="26" t="str">
        <f aca="false">IF(OR(V5284="",L5284=""),"",V5284/(L5284*E5284)-1)</f>
        <v/>
      </c>
      <c r="AA5284" s="16" t="str">
        <f aca="false">IF(V5284="","SEM OFERTA",IF(OR(Y5284&gt;Premissas!$B$11,Y5284&lt;Premissas!$B$12),"VERIFICAR - UNIDADE/EMBALAGEM",IF(Y5284&gt;Premissas!$B$6,"NÃO COMPRAR - REAJUSTE &gt;5%","COMPRAR")))</f>
        <v>SEM OFERTA</v>
      </c>
      <c r="AB5284" s="18" t="str">
        <f aca="false">IF(W5284="DIMEC",S5284,IF(W5284="MEDCENTRO",U5284,""))</f>
        <v/>
      </c>
      <c r="AC5284" s="18" t="n">
        <f aca="false">IF(AA5284&lt;&gt;"COMPRAR",0,IF(AB5284="",I5284,MIN(I5284,AB5284)))</f>
        <v>0</v>
      </c>
      <c r="AD5284" s="19" t="n">
        <f aca="false">IF(AC5284&gt;0,AC5284*V5284,0)</f>
        <v>0</v>
      </c>
      <c r="AE5284" s="19" t="n">
        <f aca="false">IF(AC5284&gt;0,(M5284-V5284)*AC5284,0)</f>
        <v>0</v>
      </c>
      <c r="AF5284" s="16" t="str">
        <f aca="false">IF(AA5284&lt;&gt;"COMPRAR","",IF(AB5284="",IF(X5284="","",IF(X5284-V5284&lt;0.01,"EMPATE TÉCNICO","")),IF(AB5284&lt;I5284,"ESTOQUE INSUFICIENTE",IF(X5284="","",IF(X5284-V5284&lt;0.01,"EMPATE TÉCNICO","")))))</f>
        <v/>
      </c>
      <c r="AG5284" s="16" t="s">
        <v>304</v>
      </c>
      <c r="AH5284" s="16" t="s">
        <v>2106</v>
      </c>
    </row>
    <row r="5285" customFormat="false" ht="15" hidden="false" customHeight="false" outlineLevel="0" collapsed="false">
      <c r="A5285" s="16" t="s">
        <v>16321</v>
      </c>
      <c r="B5285" s="17" t="s">
        <v>16322</v>
      </c>
      <c r="C5285" s="16" t="s">
        <v>16323</v>
      </c>
      <c r="D5285" s="16" t="s">
        <v>380</v>
      </c>
      <c r="E5285" s="18" t="n">
        <v>1</v>
      </c>
      <c r="F5285" s="16" t="s">
        <v>43</v>
      </c>
      <c r="G5285" s="18" t="n">
        <v>0</v>
      </c>
      <c r="H5285" s="16" t="n">
        <v>1.2</v>
      </c>
      <c r="I5285" s="18" t="n">
        <v>4</v>
      </c>
      <c r="J5285" s="19" t="n">
        <v>8.99</v>
      </c>
      <c r="K5285" s="19" t="n">
        <v>8.99</v>
      </c>
      <c r="L5285" s="19" t="n">
        <v>8.99</v>
      </c>
      <c r="M5285" s="19" t="n">
        <f aca="false">IF(J5285&gt;0,J5285,K5285)*E5285</f>
        <v>8.99</v>
      </c>
      <c r="N5285" s="20"/>
      <c r="O5285" s="21" t="str">
        <f aca="false">IF(R5285="","",ROUND(R5285*(1-Premissas!$B$4),4))</f>
        <v/>
      </c>
      <c r="P5285" s="22"/>
      <c r="Q5285" s="22"/>
      <c r="R5285" s="23"/>
      <c r="S5285" s="24"/>
      <c r="T5285" s="24"/>
      <c r="U5285" s="25"/>
      <c r="V5285" s="19" t="str">
        <f aca="false">IF(COUNT(N5285:Q5285)=0,"",MIN(N5285:Q5285))</f>
        <v/>
      </c>
      <c r="W5285" s="16" t="str">
        <f aca="false">IF(V5285="","",INDEX($N$4:$Q$4,MATCH(V5285,N5285:Q5285,0)))</f>
        <v/>
      </c>
      <c r="X5285" s="19" t="str">
        <f aca="false">IF(COUNT(N5285:Q5285)&lt;2,"",SMALL(N5285:Q5285,2))</f>
        <v/>
      </c>
      <c r="Y5285" s="26" t="str">
        <f aca="false">IF(OR(V5285="",M5285=0),"",V5285/M5285-1)</f>
        <v/>
      </c>
      <c r="Z5285" s="26" t="str">
        <f aca="false">IF(OR(V5285="",L5285=""),"",V5285/(L5285*E5285)-1)</f>
        <v/>
      </c>
      <c r="AA5285" s="16" t="str">
        <f aca="false">IF(V5285="","SEM OFERTA",IF(OR(Y5285&gt;Premissas!$B$11,Y5285&lt;Premissas!$B$12),"VERIFICAR - UNIDADE/EMBALAGEM",IF(Y5285&gt;Premissas!$B$6,"NÃO COMPRAR - REAJUSTE &gt;5%","COMPRAR")))</f>
        <v>SEM OFERTA</v>
      </c>
      <c r="AB5285" s="18" t="str">
        <f aca="false">IF(W5285="DIMEC",S5285,IF(W5285="MEDCENTRO",U5285,""))</f>
        <v/>
      </c>
      <c r="AC5285" s="18" t="n">
        <f aca="false">IF(AA5285&lt;&gt;"COMPRAR",0,IF(AB5285="",I5285,MIN(I5285,AB5285)))</f>
        <v>0</v>
      </c>
      <c r="AD5285" s="19" t="n">
        <f aca="false">IF(AC5285&gt;0,AC5285*V5285,0)</f>
        <v>0</v>
      </c>
      <c r="AE5285" s="19" t="n">
        <f aca="false">IF(AC5285&gt;0,(M5285-V5285)*AC5285,0)</f>
        <v>0</v>
      </c>
      <c r="AF5285" s="16" t="str">
        <f aca="false">IF(AA5285&lt;&gt;"COMPRAR","",IF(AB5285="",IF(X5285="","",IF(X5285-V5285&lt;0.01,"EMPATE TÉCNICO","")),IF(AB5285&lt;I5285,"ESTOQUE INSUFICIENTE",IF(X5285="","",IF(X5285-V5285&lt;0.01,"EMPATE TÉCNICO","")))))</f>
        <v/>
      </c>
      <c r="AG5285" s="16" t="s">
        <v>919</v>
      </c>
      <c r="AH5285" s="16" t="s">
        <v>2106</v>
      </c>
    </row>
    <row r="5286" customFormat="false" ht="15" hidden="false" customHeight="false" outlineLevel="0" collapsed="false">
      <c r="A5286" s="16" t="s">
        <v>16324</v>
      </c>
      <c r="B5286" s="17" t="s">
        <v>16325</v>
      </c>
      <c r="C5286" s="16" t="s">
        <v>16326</v>
      </c>
      <c r="D5286" s="16" t="s">
        <v>536</v>
      </c>
      <c r="E5286" s="18" t="n">
        <v>1</v>
      </c>
      <c r="F5286" s="16" t="s">
        <v>43</v>
      </c>
      <c r="G5286" s="18" t="n">
        <v>0</v>
      </c>
      <c r="H5286" s="16" t="n">
        <v>6.4</v>
      </c>
      <c r="I5286" s="18" t="n">
        <v>17</v>
      </c>
      <c r="J5286" s="19" t="n">
        <v>1.31</v>
      </c>
      <c r="K5286" s="19" t="n">
        <v>1.31</v>
      </c>
      <c r="L5286" s="19" t="n">
        <v>1.31</v>
      </c>
      <c r="M5286" s="19" t="n">
        <f aca="false">IF(J5286&gt;0,J5286,K5286)*E5286</f>
        <v>1.31</v>
      </c>
      <c r="N5286" s="20"/>
      <c r="O5286" s="21" t="str">
        <f aca="false">IF(R5286="","",ROUND(R5286*(1-Premissas!$B$4),4))</f>
        <v/>
      </c>
      <c r="P5286" s="22"/>
      <c r="Q5286" s="22"/>
      <c r="R5286" s="23"/>
      <c r="S5286" s="24"/>
      <c r="T5286" s="24"/>
      <c r="U5286" s="25"/>
      <c r="V5286" s="19" t="str">
        <f aca="false">IF(COUNT(N5286:Q5286)=0,"",MIN(N5286:Q5286))</f>
        <v/>
      </c>
      <c r="W5286" s="16" t="str">
        <f aca="false">IF(V5286="","",INDEX($N$4:$Q$4,MATCH(V5286,N5286:Q5286,0)))</f>
        <v/>
      </c>
      <c r="X5286" s="19" t="str">
        <f aca="false">IF(COUNT(N5286:Q5286)&lt;2,"",SMALL(N5286:Q5286,2))</f>
        <v/>
      </c>
      <c r="Y5286" s="26" t="str">
        <f aca="false">IF(OR(V5286="",M5286=0),"",V5286/M5286-1)</f>
        <v/>
      </c>
      <c r="Z5286" s="26" t="str">
        <f aca="false">IF(OR(V5286="",L5286=""),"",V5286/(L5286*E5286)-1)</f>
        <v/>
      </c>
      <c r="AA5286" s="16" t="str">
        <f aca="false">IF(V5286="","SEM OFERTA",IF(OR(Y5286&gt;Premissas!$B$11,Y5286&lt;Premissas!$B$12),"VERIFICAR - UNIDADE/EMBALAGEM",IF(Y5286&gt;Premissas!$B$6,"NÃO COMPRAR - REAJUSTE &gt;5%","COMPRAR")))</f>
        <v>SEM OFERTA</v>
      </c>
      <c r="AB5286" s="18" t="str">
        <f aca="false">IF(W5286="DIMEC",S5286,IF(W5286="MEDCENTRO",U5286,""))</f>
        <v/>
      </c>
      <c r="AC5286" s="18" t="n">
        <f aca="false">IF(AA5286&lt;&gt;"COMPRAR",0,IF(AB5286="",I5286,MIN(I5286,AB5286)))</f>
        <v>0</v>
      </c>
      <c r="AD5286" s="19" t="n">
        <f aca="false">IF(AC5286&gt;0,AC5286*V5286,0)</f>
        <v>0</v>
      </c>
      <c r="AE5286" s="19" t="n">
        <f aca="false">IF(AC5286&gt;0,(M5286-V5286)*AC5286,0)</f>
        <v>0</v>
      </c>
      <c r="AF5286" s="16" t="str">
        <f aca="false">IF(AA5286&lt;&gt;"COMPRAR","",IF(AB5286="",IF(X5286="","",IF(X5286-V5286&lt;0.01,"EMPATE TÉCNICO","")),IF(AB5286&lt;I5286,"ESTOQUE INSUFICIENTE",IF(X5286="","",IF(X5286-V5286&lt;0.01,"EMPATE TÉCNICO","")))))</f>
        <v/>
      </c>
      <c r="AG5286" s="16" t="s">
        <v>139</v>
      </c>
      <c r="AH5286" s="16" t="s">
        <v>2106</v>
      </c>
    </row>
    <row r="5287" customFormat="false" ht="15" hidden="false" customHeight="false" outlineLevel="0" collapsed="false">
      <c r="A5287" s="16" t="s">
        <v>16327</v>
      </c>
      <c r="B5287" s="17"/>
      <c r="C5287" s="16" t="s">
        <v>16328</v>
      </c>
      <c r="D5287" s="16" t="s">
        <v>380</v>
      </c>
      <c r="E5287" s="18" t="n">
        <v>1</v>
      </c>
      <c r="F5287" s="16" t="s">
        <v>43</v>
      </c>
      <c r="G5287" s="18" t="n">
        <v>0</v>
      </c>
      <c r="H5287" s="16" t="n">
        <v>2.7</v>
      </c>
      <c r="I5287" s="18" t="n">
        <v>8</v>
      </c>
      <c r="J5287" s="19" t="n">
        <v>0</v>
      </c>
      <c r="K5287" s="19" t="n">
        <v>0.47</v>
      </c>
      <c r="L5287" s="19"/>
      <c r="M5287" s="19" t="n">
        <f aca="false">IF(J5287&gt;0,J5287,K5287)*E5287</f>
        <v>0.47</v>
      </c>
      <c r="N5287" s="20"/>
      <c r="O5287" s="21" t="str">
        <f aca="false">IF(R5287="","",ROUND(R5287*(1-Premissas!$B$4),4))</f>
        <v/>
      </c>
      <c r="P5287" s="22"/>
      <c r="Q5287" s="22"/>
      <c r="R5287" s="23"/>
      <c r="S5287" s="24"/>
      <c r="T5287" s="24"/>
      <c r="U5287" s="25"/>
      <c r="V5287" s="19" t="str">
        <f aca="false">IF(COUNT(N5287:Q5287)=0,"",MIN(N5287:Q5287))</f>
        <v/>
      </c>
      <c r="W5287" s="16" t="str">
        <f aca="false">IF(V5287="","",INDEX($N$4:$Q$4,MATCH(V5287,N5287:Q5287,0)))</f>
        <v/>
      </c>
      <c r="X5287" s="19" t="str">
        <f aca="false">IF(COUNT(N5287:Q5287)&lt;2,"",SMALL(N5287:Q5287,2))</f>
        <v/>
      </c>
      <c r="Y5287" s="26" t="str">
        <f aca="false">IF(OR(V5287="",M5287=0),"",V5287/M5287-1)</f>
        <v/>
      </c>
      <c r="Z5287" s="26" t="str">
        <f aca="false">IF(OR(V5287="",L5287=""),"",V5287/(L5287*E5287)-1)</f>
        <v/>
      </c>
      <c r="AA5287" s="16" t="str">
        <f aca="false">IF(V5287="","SEM OFERTA",IF(OR(Y5287&gt;Premissas!$B$11,Y5287&lt;Premissas!$B$12),"VERIFICAR - UNIDADE/EMBALAGEM",IF(Y5287&gt;Premissas!$B$6,"NÃO COMPRAR - REAJUSTE &gt;5%","COMPRAR")))</f>
        <v>SEM OFERTA</v>
      </c>
      <c r="AB5287" s="18" t="str">
        <f aca="false">IF(W5287="DIMEC",S5287,IF(W5287="MEDCENTRO",U5287,""))</f>
        <v/>
      </c>
      <c r="AC5287" s="18" t="n">
        <f aca="false">IF(AA5287&lt;&gt;"COMPRAR",0,IF(AB5287="",I5287,MIN(I5287,AB5287)))</f>
        <v>0</v>
      </c>
      <c r="AD5287" s="19" t="n">
        <f aca="false">IF(AC5287&gt;0,AC5287*V5287,0)</f>
        <v>0</v>
      </c>
      <c r="AE5287" s="19" t="n">
        <f aca="false">IF(AC5287&gt;0,(M5287-V5287)*AC5287,0)</f>
        <v>0</v>
      </c>
      <c r="AF5287" s="16" t="str">
        <f aca="false">IF(AA5287&lt;&gt;"COMPRAR","",IF(AB5287="",IF(X5287="","",IF(X5287-V5287&lt;0.01,"EMPATE TÉCNICO","")),IF(AB5287&lt;I5287,"ESTOQUE INSUFICIENTE",IF(X5287="","",IF(X5287-V5287&lt;0.01,"EMPATE TÉCNICO","")))))</f>
        <v/>
      </c>
      <c r="AG5287" s="16"/>
      <c r="AH5287" s="16" t="s">
        <v>2106</v>
      </c>
    </row>
    <row r="5288" customFormat="false" ht="15" hidden="false" customHeight="false" outlineLevel="0" collapsed="false">
      <c r="A5288" s="16" t="s">
        <v>16329</v>
      </c>
      <c r="B5288" s="17" t="s">
        <v>16330</v>
      </c>
      <c r="C5288" s="16" t="s">
        <v>16331</v>
      </c>
      <c r="D5288" s="16" t="s">
        <v>563</v>
      </c>
      <c r="E5288" s="18" t="n">
        <v>1</v>
      </c>
      <c r="F5288" s="16" t="s">
        <v>42</v>
      </c>
      <c r="G5288" s="18" t="n">
        <v>0</v>
      </c>
      <c r="H5288" s="16" t="n">
        <v>2.1</v>
      </c>
      <c r="I5288" s="18" t="n">
        <v>6</v>
      </c>
      <c r="J5288" s="19" t="n">
        <v>9.57</v>
      </c>
      <c r="K5288" s="19" t="n">
        <v>9.57</v>
      </c>
      <c r="L5288" s="19" t="n">
        <v>9.57</v>
      </c>
      <c r="M5288" s="19" t="n">
        <f aca="false">IF(J5288&gt;0,J5288,K5288)*E5288</f>
        <v>9.57</v>
      </c>
      <c r="N5288" s="20"/>
      <c r="O5288" s="21" t="str">
        <f aca="false">IF(R5288="","",ROUND(R5288*(1-Premissas!$B$4),4))</f>
        <v/>
      </c>
      <c r="P5288" s="22"/>
      <c r="Q5288" s="22"/>
      <c r="R5288" s="23"/>
      <c r="S5288" s="24"/>
      <c r="T5288" s="24"/>
      <c r="U5288" s="25"/>
      <c r="V5288" s="19" t="str">
        <f aca="false">IF(COUNT(N5288:Q5288)=0,"",MIN(N5288:Q5288))</f>
        <v/>
      </c>
      <c r="W5288" s="16" t="str">
        <f aca="false">IF(V5288="","",INDEX($N$4:$Q$4,MATCH(V5288,N5288:Q5288,0)))</f>
        <v/>
      </c>
      <c r="X5288" s="19" t="str">
        <f aca="false">IF(COUNT(N5288:Q5288)&lt;2,"",SMALL(N5288:Q5288,2))</f>
        <v/>
      </c>
      <c r="Y5288" s="26" t="str">
        <f aca="false">IF(OR(V5288="",M5288=0),"",V5288/M5288-1)</f>
        <v/>
      </c>
      <c r="Z5288" s="26" t="str">
        <f aca="false">IF(OR(V5288="",L5288=""),"",V5288/(L5288*E5288)-1)</f>
        <v/>
      </c>
      <c r="AA5288" s="16" t="str">
        <f aca="false">IF(V5288="","SEM OFERTA",IF(OR(Y5288&gt;Premissas!$B$11,Y5288&lt;Premissas!$B$12),"VERIFICAR - UNIDADE/EMBALAGEM",IF(Y5288&gt;Premissas!$B$6,"NÃO COMPRAR - REAJUSTE &gt;5%","COMPRAR")))</f>
        <v>SEM OFERTA</v>
      </c>
      <c r="AB5288" s="18" t="str">
        <f aca="false">IF(W5288="DIMEC",S5288,IF(W5288="MEDCENTRO",U5288,""))</f>
        <v/>
      </c>
      <c r="AC5288" s="18" t="n">
        <f aca="false">IF(AA5288&lt;&gt;"COMPRAR",0,IF(AB5288="",I5288,MIN(I5288,AB5288)))</f>
        <v>0</v>
      </c>
      <c r="AD5288" s="19" t="n">
        <f aca="false">IF(AC5288&gt;0,AC5288*V5288,0)</f>
        <v>0</v>
      </c>
      <c r="AE5288" s="19" t="n">
        <f aca="false">IF(AC5288&gt;0,(M5288-V5288)*AC5288,0)</f>
        <v>0</v>
      </c>
      <c r="AF5288" s="16" t="str">
        <f aca="false">IF(AA5288&lt;&gt;"COMPRAR","",IF(AB5288="",IF(X5288="","",IF(X5288-V5288&lt;0.01,"EMPATE TÉCNICO","")),IF(AB5288&lt;I5288,"ESTOQUE INSUFICIENTE",IF(X5288="","",IF(X5288-V5288&lt;0.01,"EMPATE TÉCNICO","")))))</f>
        <v/>
      </c>
      <c r="AG5288" s="16" t="s">
        <v>564</v>
      </c>
      <c r="AH5288" s="16" t="s">
        <v>2106</v>
      </c>
    </row>
    <row r="5289" customFormat="false" ht="15" hidden="false" customHeight="false" outlineLevel="0" collapsed="false">
      <c r="A5289" s="16" t="s">
        <v>16332</v>
      </c>
      <c r="B5289" s="17" t="s">
        <v>16333</v>
      </c>
      <c r="C5289" s="16" t="s">
        <v>16334</v>
      </c>
      <c r="D5289" s="16" t="s">
        <v>2276</v>
      </c>
      <c r="E5289" s="18" t="n">
        <v>1</v>
      </c>
      <c r="F5289" s="16" t="s">
        <v>43</v>
      </c>
      <c r="G5289" s="18" t="n">
        <v>0</v>
      </c>
      <c r="H5289" s="16" t="n">
        <v>0.7</v>
      </c>
      <c r="I5289" s="18" t="n">
        <v>2</v>
      </c>
      <c r="J5289" s="19" t="n">
        <v>6.98</v>
      </c>
      <c r="K5289" s="19" t="n">
        <v>6.98</v>
      </c>
      <c r="L5289" s="19" t="n">
        <v>6.8</v>
      </c>
      <c r="M5289" s="19" t="n">
        <f aca="false">IF(J5289&gt;0,J5289,K5289)*E5289</f>
        <v>6.98</v>
      </c>
      <c r="N5289" s="20"/>
      <c r="O5289" s="21" t="str">
        <f aca="false">IF(R5289="","",ROUND(R5289*(1-Premissas!$B$4),4))</f>
        <v/>
      </c>
      <c r="P5289" s="22"/>
      <c r="Q5289" s="22"/>
      <c r="R5289" s="23"/>
      <c r="S5289" s="24"/>
      <c r="T5289" s="24"/>
      <c r="U5289" s="25"/>
      <c r="V5289" s="19" t="str">
        <f aca="false">IF(COUNT(N5289:Q5289)=0,"",MIN(N5289:Q5289))</f>
        <v/>
      </c>
      <c r="W5289" s="16" t="str">
        <f aca="false">IF(V5289="","",INDEX($N$4:$Q$4,MATCH(V5289,N5289:Q5289,0)))</f>
        <v/>
      </c>
      <c r="X5289" s="19" t="str">
        <f aca="false">IF(COUNT(N5289:Q5289)&lt;2,"",SMALL(N5289:Q5289,2))</f>
        <v/>
      </c>
      <c r="Y5289" s="26" t="str">
        <f aca="false">IF(OR(V5289="",M5289=0),"",V5289/M5289-1)</f>
        <v/>
      </c>
      <c r="Z5289" s="26" t="str">
        <f aca="false">IF(OR(V5289="",L5289=""),"",V5289/(L5289*E5289)-1)</f>
        <v/>
      </c>
      <c r="AA5289" s="16" t="str">
        <f aca="false">IF(V5289="","SEM OFERTA",IF(OR(Y5289&gt;Premissas!$B$11,Y5289&lt;Premissas!$B$12),"VERIFICAR - UNIDADE/EMBALAGEM",IF(Y5289&gt;Premissas!$B$6,"NÃO COMPRAR - REAJUSTE &gt;5%","COMPRAR")))</f>
        <v>SEM OFERTA</v>
      </c>
      <c r="AB5289" s="18" t="str">
        <f aca="false">IF(W5289="DIMEC",S5289,IF(W5289="MEDCENTRO",U5289,""))</f>
        <v/>
      </c>
      <c r="AC5289" s="18" t="n">
        <f aca="false">IF(AA5289&lt;&gt;"COMPRAR",0,IF(AB5289="",I5289,MIN(I5289,AB5289)))</f>
        <v>0</v>
      </c>
      <c r="AD5289" s="19" t="n">
        <f aca="false">IF(AC5289&gt;0,AC5289*V5289,0)</f>
        <v>0</v>
      </c>
      <c r="AE5289" s="19" t="n">
        <f aca="false">IF(AC5289&gt;0,(M5289-V5289)*AC5289,0)</f>
        <v>0</v>
      </c>
      <c r="AF5289" s="16" t="str">
        <f aca="false">IF(AA5289&lt;&gt;"COMPRAR","",IF(AB5289="",IF(X5289="","",IF(X5289-V5289&lt;0.01,"EMPATE TÉCNICO","")),IF(AB5289&lt;I5289,"ESTOQUE INSUFICIENTE",IF(X5289="","",IF(X5289-V5289&lt;0.01,"EMPATE TÉCNICO","")))))</f>
        <v/>
      </c>
      <c r="AG5289" s="16" t="s">
        <v>490</v>
      </c>
      <c r="AH5289" s="16" t="s">
        <v>2106</v>
      </c>
    </row>
    <row r="5290" customFormat="false" ht="15" hidden="false" customHeight="false" outlineLevel="0" collapsed="false">
      <c r="A5290" s="16" t="s">
        <v>16335</v>
      </c>
      <c r="B5290" s="17" t="s">
        <v>16336</v>
      </c>
      <c r="C5290" s="16" t="s">
        <v>16337</v>
      </c>
      <c r="D5290" s="16" t="s">
        <v>2276</v>
      </c>
      <c r="E5290" s="18" t="n">
        <v>1</v>
      </c>
      <c r="F5290" s="16" t="s">
        <v>43</v>
      </c>
      <c r="G5290" s="18" t="n">
        <v>0</v>
      </c>
      <c r="H5290" s="16" t="n">
        <v>0.3</v>
      </c>
      <c r="I5290" s="18" t="n">
        <v>1</v>
      </c>
      <c r="J5290" s="19" t="n">
        <v>9.91</v>
      </c>
      <c r="K5290" s="19" t="n">
        <v>9.91</v>
      </c>
      <c r="L5290" s="19" t="n">
        <v>9.91</v>
      </c>
      <c r="M5290" s="19" t="n">
        <f aca="false">IF(J5290&gt;0,J5290,K5290)*E5290</f>
        <v>9.91</v>
      </c>
      <c r="N5290" s="20"/>
      <c r="O5290" s="21" t="str">
        <f aca="false">IF(R5290="","",ROUND(R5290*(1-Premissas!$B$4),4))</f>
        <v/>
      </c>
      <c r="P5290" s="22"/>
      <c r="Q5290" s="22"/>
      <c r="R5290" s="23"/>
      <c r="S5290" s="24"/>
      <c r="T5290" s="24"/>
      <c r="U5290" s="25"/>
      <c r="V5290" s="19" t="str">
        <f aca="false">IF(COUNT(N5290:Q5290)=0,"",MIN(N5290:Q5290))</f>
        <v/>
      </c>
      <c r="W5290" s="16" t="str">
        <f aca="false">IF(V5290="","",INDEX($N$4:$Q$4,MATCH(V5290,N5290:Q5290,0)))</f>
        <v/>
      </c>
      <c r="X5290" s="19" t="str">
        <f aca="false">IF(COUNT(N5290:Q5290)&lt;2,"",SMALL(N5290:Q5290,2))</f>
        <v/>
      </c>
      <c r="Y5290" s="26" t="str">
        <f aca="false">IF(OR(V5290="",M5290=0),"",V5290/M5290-1)</f>
        <v/>
      </c>
      <c r="Z5290" s="26" t="str">
        <f aca="false">IF(OR(V5290="",L5290=""),"",V5290/(L5290*E5290)-1)</f>
        <v/>
      </c>
      <c r="AA5290" s="16" t="str">
        <f aca="false">IF(V5290="","SEM OFERTA",IF(OR(Y5290&gt;Premissas!$B$11,Y5290&lt;Premissas!$B$12),"VERIFICAR - UNIDADE/EMBALAGEM",IF(Y5290&gt;Premissas!$B$6,"NÃO COMPRAR - REAJUSTE &gt;5%","COMPRAR")))</f>
        <v>SEM OFERTA</v>
      </c>
      <c r="AB5290" s="18" t="str">
        <f aca="false">IF(W5290="DIMEC",S5290,IF(W5290="MEDCENTRO",U5290,""))</f>
        <v/>
      </c>
      <c r="AC5290" s="18" t="n">
        <f aca="false">IF(AA5290&lt;&gt;"COMPRAR",0,IF(AB5290="",I5290,MIN(I5290,AB5290)))</f>
        <v>0</v>
      </c>
      <c r="AD5290" s="19" t="n">
        <f aca="false">IF(AC5290&gt;0,AC5290*V5290,0)</f>
        <v>0</v>
      </c>
      <c r="AE5290" s="19" t="n">
        <f aca="false">IF(AC5290&gt;0,(M5290-V5290)*AC5290,0)</f>
        <v>0</v>
      </c>
      <c r="AF5290" s="16" t="str">
        <f aca="false">IF(AA5290&lt;&gt;"COMPRAR","",IF(AB5290="",IF(X5290="","",IF(X5290-V5290&lt;0.01,"EMPATE TÉCNICO","")),IF(AB5290&lt;I5290,"ESTOQUE INSUFICIENTE",IF(X5290="","",IF(X5290-V5290&lt;0.01,"EMPATE TÉCNICO","")))))</f>
        <v/>
      </c>
      <c r="AG5290" s="16" t="s">
        <v>490</v>
      </c>
      <c r="AH5290" s="16" t="s">
        <v>2106</v>
      </c>
    </row>
    <row r="5291" customFormat="false" ht="15" hidden="false" customHeight="false" outlineLevel="0" collapsed="false">
      <c r="A5291" s="16" t="s">
        <v>16338</v>
      </c>
      <c r="B5291" s="17" t="s">
        <v>16339</v>
      </c>
      <c r="C5291" s="16" t="s">
        <v>16340</v>
      </c>
      <c r="D5291" s="16" t="s">
        <v>417</v>
      </c>
      <c r="E5291" s="18" t="n">
        <v>1</v>
      </c>
      <c r="F5291" s="16" t="s">
        <v>41</v>
      </c>
      <c r="G5291" s="18" t="n">
        <v>8</v>
      </c>
      <c r="H5291" s="16" t="n">
        <v>5.9</v>
      </c>
      <c r="I5291" s="18" t="n">
        <v>8</v>
      </c>
      <c r="J5291" s="19" t="n">
        <v>16.8775</v>
      </c>
      <c r="K5291" s="19" t="n">
        <v>16.8775</v>
      </c>
      <c r="L5291" s="19" t="n">
        <v>16.8775</v>
      </c>
      <c r="M5291" s="19" t="n">
        <f aca="false">IF(J5291&gt;0,J5291,K5291)*E5291</f>
        <v>16.8775</v>
      </c>
      <c r="N5291" s="20"/>
      <c r="O5291" s="21" t="str">
        <f aca="false">IF(R5291="","",ROUND(R5291*(1-Premissas!$B$4),4))</f>
        <v/>
      </c>
      <c r="P5291" s="22"/>
      <c r="Q5291" s="22"/>
      <c r="R5291" s="23"/>
      <c r="S5291" s="24"/>
      <c r="T5291" s="24"/>
      <c r="U5291" s="25"/>
      <c r="V5291" s="19" t="str">
        <f aca="false">IF(COUNT(N5291:Q5291)=0,"",MIN(N5291:Q5291))</f>
        <v/>
      </c>
      <c r="W5291" s="16" t="str">
        <f aca="false">IF(V5291="","",INDEX($N$4:$Q$4,MATCH(V5291,N5291:Q5291,0)))</f>
        <v/>
      </c>
      <c r="X5291" s="19" t="str">
        <f aca="false">IF(COUNT(N5291:Q5291)&lt;2,"",SMALL(N5291:Q5291,2))</f>
        <v/>
      </c>
      <c r="Y5291" s="26" t="str">
        <f aca="false">IF(OR(V5291="",M5291=0),"",V5291/M5291-1)</f>
        <v/>
      </c>
      <c r="Z5291" s="26" t="str">
        <f aca="false">IF(OR(V5291="",L5291=""),"",V5291/(L5291*E5291)-1)</f>
        <v/>
      </c>
      <c r="AA5291" s="16" t="str">
        <f aca="false">IF(V5291="","SEM OFERTA",IF(OR(Y5291&gt;Premissas!$B$11,Y5291&lt;Premissas!$B$12),"VERIFICAR - UNIDADE/EMBALAGEM",IF(Y5291&gt;Premissas!$B$6,"NÃO COMPRAR - REAJUSTE &gt;5%","COMPRAR")))</f>
        <v>SEM OFERTA</v>
      </c>
      <c r="AB5291" s="18" t="str">
        <f aca="false">IF(W5291="DIMEC",S5291,IF(W5291="MEDCENTRO",U5291,""))</f>
        <v/>
      </c>
      <c r="AC5291" s="18" t="n">
        <f aca="false">IF(AA5291&lt;&gt;"COMPRAR",0,IF(AB5291="",I5291,MIN(I5291,AB5291)))</f>
        <v>0</v>
      </c>
      <c r="AD5291" s="19" t="n">
        <f aca="false">IF(AC5291&gt;0,AC5291*V5291,0)</f>
        <v>0</v>
      </c>
      <c r="AE5291" s="19" t="n">
        <f aca="false">IF(AC5291&gt;0,(M5291-V5291)*AC5291,0)</f>
        <v>0</v>
      </c>
      <c r="AF5291" s="16" t="str">
        <f aca="false">IF(AA5291&lt;&gt;"COMPRAR","",IF(AB5291="",IF(X5291="","",IF(X5291-V5291&lt;0.01,"EMPATE TÉCNICO","")),IF(AB5291&lt;I5291,"ESTOQUE INSUFICIENTE",IF(X5291="","",IF(X5291-V5291&lt;0.01,"EMPATE TÉCNICO","")))))</f>
        <v/>
      </c>
      <c r="AG5291" s="16" t="s">
        <v>418</v>
      </c>
      <c r="AH5291" s="16" t="s">
        <v>2106</v>
      </c>
    </row>
    <row r="5292" customFormat="false" ht="15" hidden="false" customHeight="false" outlineLevel="0" collapsed="false">
      <c r="A5292" s="16" t="s">
        <v>16341</v>
      </c>
      <c r="B5292" s="17" t="s">
        <v>16342</v>
      </c>
      <c r="C5292" s="16" t="s">
        <v>16343</v>
      </c>
      <c r="D5292" s="16" t="s">
        <v>417</v>
      </c>
      <c r="E5292" s="18" t="n">
        <v>1</v>
      </c>
      <c r="F5292" s="16" t="s">
        <v>41</v>
      </c>
      <c r="G5292" s="18" t="n">
        <v>7</v>
      </c>
      <c r="H5292" s="16" t="n">
        <v>3.2</v>
      </c>
      <c r="I5292" s="18" t="n">
        <v>2</v>
      </c>
      <c r="J5292" s="19" t="n">
        <v>18.8985714285714</v>
      </c>
      <c r="K5292" s="19" t="n">
        <v>18.8985714285714</v>
      </c>
      <c r="L5292" s="19" t="n">
        <v>18.8986</v>
      </c>
      <c r="M5292" s="19" t="n">
        <f aca="false">IF(J5292&gt;0,J5292,K5292)*E5292</f>
        <v>18.8985714285714</v>
      </c>
      <c r="N5292" s="20"/>
      <c r="O5292" s="21" t="str">
        <f aca="false">IF(R5292="","",ROUND(R5292*(1-Premissas!$B$4),4))</f>
        <v/>
      </c>
      <c r="P5292" s="22"/>
      <c r="Q5292" s="22"/>
      <c r="R5292" s="23"/>
      <c r="S5292" s="24"/>
      <c r="T5292" s="24"/>
      <c r="U5292" s="25"/>
      <c r="V5292" s="19" t="str">
        <f aca="false">IF(COUNT(N5292:Q5292)=0,"",MIN(N5292:Q5292))</f>
        <v/>
      </c>
      <c r="W5292" s="16" t="str">
        <f aca="false">IF(V5292="","",INDEX($N$4:$Q$4,MATCH(V5292,N5292:Q5292,0)))</f>
        <v/>
      </c>
      <c r="X5292" s="19" t="str">
        <f aca="false">IF(COUNT(N5292:Q5292)&lt;2,"",SMALL(N5292:Q5292,2))</f>
        <v/>
      </c>
      <c r="Y5292" s="26" t="str">
        <f aca="false">IF(OR(V5292="",M5292=0),"",V5292/M5292-1)</f>
        <v/>
      </c>
      <c r="Z5292" s="26" t="str">
        <f aca="false">IF(OR(V5292="",L5292=""),"",V5292/(L5292*E5292)-1)</f>
        <v/>
      </c>
      <c r="AA5292" s="16" t="str">
        <f aca="false">IF(V5292="","SEM OFERTA",IF(OR(Y5292&gt;Premissas!$B$11,Y5292&lt;Premissas!$B$12),"VERIFICAR - UNIDADE/EMBALAGEM",IF(Y5292&gt;Premissas!$B$6,"NÃO COMPRAR - REAJUSTE &gt;5%","COMPRAR")))</f>
        <v>SEM OFERTA</v>
      </c>
      <c r="AB5292" s="18" t="str">
        <f aca="false">IF(W5292="DIMEC",S5292,IF(W5292="MEDCENTRO",U5292,""))</f>
        <v/>
      </c>
      <c r="AC5292" s="18" t="n">
        <f aca="false">IF(AA5292&lt;&gt;"COMPRAR",0,IF(AB5292="",I5292,MIN(I5292,AB5292)))</f>
        <v>0</v>
      </c>
      <c r="AD5292" s="19" t="n">
        <f aca="false">IF(AC5292&gt;0,AC5292*V5292,0)</f>
        <v>0</v>
      </c>
      <c r="AE5292" s="19" t="n">
        <f aca="false">IF(AC5292&gt;0,(M5292-V5292)*AC5292,0)</f>
        <v>0</v>
      </c>
      <c r="AF5292" s="16" t="str">
        <f aca="false">IF(AA5292&lt;&gt;"COMPRAR","",IF(AB5292="",IF(X5292="","",IF(X5292-V5292&lt;0.01,"EMPATE TÉCNICO","")),IF(AB5292&lt;I5292,"ESTOQUE INSUFICIENTE",IF(X5292="","",IF(X5292-V5292&lt;0.01,"EMPATE TÉCNICO","")))))</f>
        <v/>
      </c>
      <c r="AG5292" s="16" t="s">
        <v>418</v>
      </c>
      <c r="AH5292" s="16" t="s">
        <v>2106</v>
      </c>
    </row>
    <row r="5293" customFormat="false" ht="15" hidden="false" customHeight="false" outlineLevel="0" collapsed="false">
      <c r="A5293" s="16" t="s">
        <v>16344</v>
      </c>
      <c r="B5293" s="17" t="s">
        <v>16345</v>
      </c>
      <c r="C5293" s="16" t="s">
        <v>16346</v>
      </c>
      <c r="D5293" s="16" t="s">
        <v>3771</v>
      </c>
      <c r="E5293" s="18" t="n">
        <v>1</v>
      </c>
      <c r="F5293" s="16" t="s">
        <v>42</v>
      </c>
      <c r="G5293" s="18" t="n">
        <v>5</v>
      </c>
      <c r="H5293" s="16" t="n">
        <v>2</v>
      </c>
      <c r="I5293" s="18" t="n">
        <v>1</v>
      </c>
      <c r="J5293" s="19" t="n">
        <v>14.96</v>
      </c>
      <c r="K5293" s="19" t="n">
        <v>14.96</v>
      </c>
      <c r="L5293" s="19" t="n">
        <v>14.96</v>
      </c>
      <c r="M5293" s="19" t="n">
        <f aca="false">IF(J5293&gt;0,J5293,K5293)*E5293</f>
        <v>14.96</v>
      </c>
      <c r="N5293" s="20"/>
      <c r="O5293" s="21" t="str">
        <f aca="false">IF(R5293="","",ROUND(R5293*(1-Premissas!$B$4),4))</f>
        <v/>
      </c>
      <c r="P5293" s="22"/>
      <c r="Q5293" s="22"/>
      <c r="R5293" s="23"/>
      <c r="S5293" s="24"/>
      <c r="T5293" s="24"/>
      <c r="U5293" s="25"/>
      <c r="V5293" s="19" t="str">
        <f aca="false">IF(COUNT(N5293:Q5293)=0,"",MIN(N5293:Q5293))</f>
        <v/>
      </c>
      <c r="W5293" s="16" t="str">
        <f aca="false">IF(V5293="","",INDEX($N$4:$Q$4,MATCH(V5293,N5293:Q5293,0)))</f>
        <v/>
      </c>
      <c r="X5293" s="19" t="str">
        <f aca="false">IF(COUNT(N5293:Q5293)&lt;2,"",SMALL(N5293:Q5293,2))</f>
        <v/>
      </c>
      <c r="Y5293" s="26" t="str">
        <f aca="false">IF(OR(V5293="",M5293=0),"",V5293/M5293-1)</f>
        <v/>
      </c>
      <c r="Z5293" s="26" t="str">
        <f aca="false">IF(OR(V5293="",L5293=""),"",V5293/(L5293*E5293)-1)</f>
        <v/>
      </c>
      <c r="AA5293" s="16" t="str">
        <f aca="false">IF(V5293="","SEM OFERTA",IF(OR(Y5293&gt;Premissas!$B$11,Y5293&lt;Premissas!$B$12),"VERIFICAR - UNIDADE/EMBALAGEM",IF(Y5293&gt;Premissas!$B$6,"NÃO COMPRAR - REAJUSTE &gt;5%","COMPRAR")))</f>
        <v>SEM OFERTA</v>
      </c>
      <c r="AB5293" s="18" t="str">
        <f aca="false">IF(W5293="DIMEC",S5293,IF(W5293="MEDCENTRO",U5293,""))</f>
        <v/>
      </c>
      <c r="AC5293" s="18" t="n">
        <f aca="false">IF(AA5293&lt;&gt;"COMPRAR",0,IF(AB5293="",I5293,MIN(I5293,AB5293)))</f>
        <v>0</v>
      </c>
      <c r="AD5293" s="19" t="n">
        <f aca="false">IF(AC5293&gt;0,AC5293*V5293,0)</f>
        <v>0</v>
      </c>
      <c r="AE5293" s="19" t="n">
        <f aca="false">IF(AC5293&gt;0,(M5293-V5293)*AC5293,0)</f>
        <v>0</v>
      </c>
      <c r="AF5293" s="16" t="str">
        <f aca="false">IF(AA5293&lt;&gt;"COMPRAR","",IF(AB5293="",IF(X5293="","",IF(X5293-V5293&lt;0.01,"EMPATE TÉCNICO","")),IF(AB5293&lt;I5293,"ESTOQUE INSUFICIENTE",IF(X5293="","",IF(X5293-V5293&lt;0.01,"EMPATE TÉCNICO","")))))</f>
        <v/>
      </c>
      <c r="AG5293" s="16" t="s">
        <v>93</v>
      </c>
      <c r="AH5293" s="16" t="s">
        <v>2106</v>
      </c>
    </row>
    <row r="5294" customFormat="false" ht="15" hidden="false" customHeight="false" outlineLevel="0" collapsed="false">
      <c r="A5294" s="16" t="s">
        <v>16347</v>
      </c>
      <c r="B5294" s="17" t="s">
        <v>16348</v>
      </c>
      <c r="C5294" s="16" t="s">
        <v>16349</v>
      </c>
      <c r="D5294" s="16" t="s">
        <v>452</v>
      </c>
      <c r="E5294" s="18" t="n">
        <v>1</v>
      </c>
      <c r="F5294" s="16" t="s">
        <v>43</v>
      </c>
      <c r="G5294" s="18" t="n">
        <v>0</v>
      </c>
      <c r="H5294" s="16" t="n">
        <v>0.4</v>
      </c>
      <c r="I5294" s="18" t="n">
        <v>2</v>
      </c>
      <c r="J5294" s="19" t="n">
        <v>8.03</v>
      </c>
      <c r="K5294" s="19" t="n">
        <v>8.03</v>
      </c>
      <c r="L5294" s="19" t="n">
        <v>8.03</v>
      </c>
      <c r="M5294" s="19" t="n">
        <f aca="false">IF(J5294&gt;0,J5294,K5294)*E5294</f>
        <v>8.03</v>
      </c>
      <c r="N5294" s="20"/>
      <c r="O5294" s="21" t="str">
        <f aca="false">IF(R5294="","",ROUND(R5294*(1-Premissas!$B$4),4))</f>
        <v/>
      </c>
      <c r="P5294" s="22"/>
      <c r="Q5294" s="22"/>
      <c r="R5294" s="23"/>
      <c r="S5294" s="24"/>
      <c r="T5294" s="24"/>
      <c r="U5294" s="25"/>
      <c r="V5294" s="19" t="str">
        <f aca="false">IF(COUNT(N5294:Q5294)=0,"",MIN(N5294:Q5294))</f>
        <v/>
      </c>
      <c r="W5294" s="16" t="str">
        <f aca="false">IF(V5294="","",INDEX($N$4:$Q$4,MATCH(V5294,N5294:Q5294,0)))</f>
        <v/>
      </c>
      <c r="X5294" s="19" t="str">
        <f aca="false">IF(COUNT(N5294:Q5294)&lt;2,"",SMALL(N5294:Q5294,2))</f>
        <v/>
      </c>
      <c r="Y5294" s="26" t="str">
        <f aca="false">IF(OR(V5294="",M5294=0),"",V5294/M5294-1)</f>
        <v/>
      </c>
      <c r="Z5294" s="26" t="str">
        <f aca="false">IF(OR(V5294="",L5294=""),"",V5294/(L5294*E5294)-1)</f>
        <v/>
      </c>
      <c r="AA5294" s="16" t="str">
        <f aca="false">IF(V5294="","SEM OFERTA",IF(OR(Y5294&gt;Premissas!$B$11,Y5294&lt;Premissas!$B$12),"VERIFICAR - UNIDADE/EMBALAGEM",IF(Y5294&gt;Premissas!$B$6,"NÃO COMPRAR - REAJUSTE &gt;5%","COMPRAR")))</f>
        <v>SEM OFERTA</v>
      </c>
      <c r="AB5294" s="18" t="str">
        <f aca="false">IF(W5294="DIMEC",S5294,IF(W5294="MEDCENTRO",U5294,""))</f>
        <v/>
      </c>
      <c r="AC5294" s="18" t="n">
        <f aca="false">IF(AA5294&lt;&gt;"COMPRAR",0,IF(AB5294="",I5294,MIN(I5294,AB5294)))</f>
        <v>0</v>
      </c>
      <c r="AD5294" s="19" t="n">
        <f aca="false">IF(AC5294&gt;0,AC5294*V5294,0)</f>
        <v>0</v>
      </c>
      <c r="AE5294" s="19" t="n">
        <f aca="false">IF(AC5294&gt;0,(M5294-V5294)*AC5294,0)</f>
        <v>0</v>
      </c>
      <c r="AF5294" s="16" t="str">
        <f aca="false">IF(AA5294&lt;&gt;"COMPRAR","",IF(AB5294="",IF(X5294="","",IF(X5294-V5294&lt;0.01,"EMPATE TÉCNICO","")),IF(AB5294&lt;I5294,"ESTOQUE INSUFICIENTE",IF(X5294="","",IF(X5294-V5294&lt;0.01,"EMPATE TÉCNICO","")))))</f>
        <v/>
      </c>
      <c r="AG5294" s="16" t="s">
        <v>328</v>
      </c>
      <c r="AH5294" s="16" t="s">
        <v>2106</v>
      </c>
    </row>
    <row r="5295" customFormat="false" ht="15" hidden="false" customHeight="false" outlineLevel="0" collapsed="false">
      <c r="A5295" s="16" t="s">
        <v>16350</v>
      </c>
      <c r="B5295" s="17" t="s">
        <v>16351</v>
      </c>
      <c r="C5295" s="16" t="s">
        <v>16352</v>
      </c>
      <c r="D5295" s="16" t="s">
        <v>762</v>
      </c>
      <c r="E5295" s="18" t="n">
        <v>1</v>
      </c>
      <c r="F5295" s="16" t="s">
        <v>43</v>
      </c>
      <c r="G5295" s="18" t="n">
        <v>0</v>
      </c>
      <c r="H5295" s="16" t="n">
        <v>1.3</v>
      </c>
      <c r="I5295" s="18" t="n">
        <v>4</v>
      </c>
      <c r="J5295" s="19" t="n">
        <v>10.2</v>
      </c>
      <c r="K5295" s="19" t="n">
        <v>10.2</v>
      </c>
      <c r="L5295" s="19" t="n">
        <v>10.2</v>
      </c>
      <c r="M5295" s="19" t="n">
        <f aca="false">IF(J5295&gt;0,J5295,K5295)*E5295</f>
        <v>10.2</v>
      </c>
      <c r="N5295" s="20"/>
      <c r="O5295" s="21" t="str">
        <f aca="false">IF(R5295="","",ROUND(R5295*(1-Premissas!$B$4),4))</f>
        <v/>
      </c>
      <c r="P5295" s="22"/>
      <c r="Q5295" s="22"/>
      <c r="R5295" s="23"/>
      <c r="S5295" s="24"/>
      <c r="T5295" s="24"/>
      <c r="U5295" s="25"/>
      <c r="V5295" s="19" t="str">
        <f aca="false">IF(COUNT(N5295:Q5295)=0,"",MIN(N5295:Q5295))</f>
        <v/>
      </c>
      <c r="W5295" s="16" t="str">
        <f aca="false">IF(V5295="","",INDEX($N$4:$Q$4,MATCH(V5295,N5295:Q5295,0)))</f>
        <v/>
      </c>
      <c r="X5295" s="19" t="str">
        <f aca="false">IF(COUNT(N5295:Q5295)&lt;2,"",SMALL(N5295:Q5295,2))</f>
        <v/>
      </c>
      <c r="Y5295" s="26" t="str">
        <f aca="false">IF(OR(V5295="",M5295=0),"",V5295/M5295-1)</f>
        <v/>
      </c>
      <c r="Z5295" s="26" t="str">
        <f aca="false">IF(OR(V5295="",L5295=""),"",V5295/(L5295*E5295)-1)</f>
        <v/>
      </c>
      <c r="AA5295" s="16" t="str">
        <f aca="false">IF(V5295="","SEM OFERTA",IF(OR(Y5295&gt;Premissas!$B$11,Y5295&lt;Premissas!$B$12),"VERIFICAR - UNIDADE/EMBALAGEM",IF(Y5295&gt;Premissas!$B$6,"NÃO COMPRAR - REAJUSTE &gt;5%","COMPRAR")))</f>
        <v>SEM OFERTA</v>
      </c>
      <c r="AB5295" s="18" t="str">
        <f aca="false">IF(W5295="DIMEC",S5295,IF(W5295="MEDCENTRO",U5295,""))</f>
        <v/>
      </c>
      <c r="AC5295" s="18" t="n">
        <f aca="false">IF(AA5295&lt;&gt;"COMPRAR",0,IF(AB5295="",I5295,MIN(I5295,AB5295)))</f>
        <v>0</v>
      </c>
      <c r="AD5295" s="19" t="n">
        <f aca="false">IF(AC5295&gt;0,AC5295*V5295,0)</f>
        <v>0</v>
      </c>
      <c r="AE5295" s="19" t="n">
        <f aca="false">IF(AC5295&gt;0,(M5295-V5295)*AC5295,0)</f>
        <v>0</v>
      </c>
      <c r="AF5295" s="16" t="str">
        <f aca="false">IF(AA5295&lt;&gt;"COMPRAR","",IF(AB5295="",IF(X5295="","",IF(X5295-V5295&lt;0.01,"EMPATE TÉCNICO","")),IF(AB5295&lt;I5295,"ESTOQUE INSUFICIENTE",IF(X5295="","",IF(X5295-V5295&lt;0.01,"EMPATE TÉCNICO","")))))</f>
        <v/>
      </c>
      <c r="AG5295" s="16" t="s">
        <v>763</v>
      </c>
      <c r="AH5295" s="16" t="s">
        <v>2106</v>
      </c>
    </row>
    <row r="5296" customFormat="false" ht="15" hidden="false" customHeight="false" outlineLevel="0" collapsed="false">
      <c r="A5296" s="16" t="s">
        <v>16353</v>
      </c>
      <c r="B5296" s="17" t="s">
        <v>16354</v>
      </c>
      <c r="C5296" s="16" t="s">
        <v>16355</v>
      </c>
      <c r="D5296" s="16" t="s">
        <v>498</v>
      </c>
      <c r="E5296" s="18" t="n">
        <v>1</v>
      </c>
      <c r="F5296" s="16" t="s">
        <v>43</v>
      </c>
      <c r="G5296" s="18" t="n">
        <v>0</v>
      </c>
      <c r="H5296" s="16" t="n">
        <v>0.4</v>
      </c>
      <c r="I5296" s="18" t="n">
        <v>2</v>
      </c>
      <c r="J5296" s="19" t="n">
        <v>4.39</v>
      </c>
      <c r="K5296" s="19" t="n">
        <v>4.39</v>
      </c>
      <c r="L5296" s="19" t="n">
        <v>4.39</v>
      </c>
      <c r="M5296" s="19" t="n">
        <f aca="false">IF(J5296&gt;0,J5296,K5296)*E5296</f>
        <v>4.39</v>
      </c>
      <c r="N5296" s="20"/>
      <c r="O5296" s="21" t="str">
        <f aca="false">IF(R5296="","",ROUND(R5296*(1-Premissas!$B$4),4))</f>
        <v/>
      </c>
      <c r="P5296" s="22"/>
      <c r="Q5296" s="22"/>
      <c r="R5296" s="23"/>
      <c r="S5296" s="24"/>
      <c r="T5296" s="24"/>
      <c r="U5296" s="25"/>
      <c r="V5296" s="19" t="str">
        <f aca="false">IF(COUNT(N5296:Q5296)=0,"",MIN(N5296:Q5296))</f>
        <v/>
      </c>
      <c r="W5296" s="16" t="str">
        <f aca="false">IF(V5296="","",INDEX($N$4:$Q$4,MATCH(V5296,N5296:Q5296,0)))</f>
        <v/>
      </c>
      <c r="X5296" s="19" t="str">
        <f aca="false">IF(COUNT(N5296:Q5296)&lt;2,"",SMALL(N5296:Q5296,2))</f>
        <v/>
      </c>
      <c r="Y5296" s="26" t="str">
        <f aca="false">IF(OR(V5296="",M5296=0),"",V5296/M5296-1)</f>
        <v/>
      </c>
      <c r="Z5296" s="26" t="str">
        <f aca="false">IF(OR(V5296="",L5296=""),"",V5296/(L5296*E5296)-1)</f>
        <v/>
      </c>
      <c r="AA5296" s="16" t="str">
        <f aca="false">IF(V5296="","SEM OFERTA",IF(OR(Y5296&gt;Premissas!$B$11,Y5296&lt;Premissas!$B$12),"VERIFICAR - UNIDADE/EMBALAGEM",IF(Y5296&gt;Premissas!$B$6,"NÃO COMPRAR - REAJUSTE &gt;5%","COMPRAR")))</f>
        <v>SEM OFERTA</v>
      </c>
      <c r="AB5296" s="18" t="str">
        <f aca="false">IF(W5296="DIMEC",S5296,IF(W5296="MEDCENTRO",U5296,""))</f>
        <v/>
      </c>
      <c r="AC5296" s="18" t="n">
        <f aca="false">IF(AA5296&lt;&gt;"COMPRAR",0,IF(AB5296="",I5296,MIN(I5296,AB5296)))</f>
        <v>0</v>
      </c>
      <c r="AD5296" s="19" t="n">
        <f aca="false">IF(AC5296&gt;0,AC5296*V5296,0)</f>
        <v>0</v>
      </c>
      <c r="AE5296" s="19" t="n">
        <f aca="false">IF(AC5296&gt;0,(M5296-V5296)*AC5296,0)</f>
        <v>0</v>
      </c>
      <c r="AF5296" s="16" t="str">
        <f aca="false">IF(AA5296&lt;&gt;"COMPRAR","",IF(AB5296="",IF(X5296="","",IF(X5296-V5296&lt;0.01,"EMPATE TÉCNICO","")),IF(AB5296&lt;I5296,"ESTOQUE INSUFICIENTE",IF(X5296="","",IF(X5296-V5296&lt;0.01,"EMPATE TÉCNICO","")))))</f>
        <v/>
      </c>
      <c r="AG5296" s="16" t="s">
        <v>919</v>
      </c>
      <c r="AH5296" s="16" t="s">
        <v>2106</v>
      </c>
    </row>
    <row r="5297" customFormat="false" ht="15" hidden="false" customHeight="false" outlineLevel="0" collapsed="false">
      <c r="A5297" s="16" t="s">
        <v>16356</v>
      </c>
      <c r="B5297" s="17" t="s">
        <v>16357</v>
      </c>
      <c r="C5297" s="16" t="s">
        <v>16358</v>
      </c>
      <c r="D5297" s="16" t="s">
        <v>1886</v>
      </c>
      <c r="E5297" s="18" t="n">
        <v>1</v>
      </c>
      <c r="F5297" s="16" t="s">
        <v>43</v>
      </c>
      <c r="G5297" s="18" t="n">
        <v>0</v>
      </c>
      <c r="H5297" s="16" t="n">
        <v>0.1</v>
      </c>
      <c r="I5297" s="18" t="n">
        <v>1</v>
      </c>
      <c r="J5297" s="19" t="n">
        <v>0</v>
      </c>
      <c r="K5297" s="19" t="n">
        <v>21.59</v>
      </c>
      <c r="L5297" s="19"/>
      <c r="M5297" s="19" t="n">
        <f aca="false">IF(J5297&gt;0,J5297,K5297)*E5297</f>
        <v>21.59</v>
      </c>
      <c r="N5297" s="20"/>
      <c r="O5297" s="21" t="str">
        <f aca="false">IF(R5297="","",ROUND(R5297*(1-Premissas!$B$4),4))</f>
        <v/>
      </c>
      <c r="P5297" s="22"/>
      <c r="Q5297" s="22"/>
      <c r="R5297" s="23"/>
      <c r="S5297" s="24"/>
      <c r="T5297" s="24"/>
      <c r="U5297" s="25"/>
      <c r="V5297" s="19" t="str">
        <f aca="false">IF(COUNT(N5297:Q5297)=0,"",MIN(N5297:Q5297))</f>
        <v/>
      </c>
      <c r="W5297" s="16" t="str">
        <f aca="false">IF(V5297="","",INDEX($N$4:$Q$4,MATCH(V5297,N5297:Q5297,0)))</f>
        <v/>
      </c>
      <c r="X5297" s="19" t="str">
        <f aca="false">IF(COUNT(N5297:Q5297)&lt;2,"",SMALL(N5297:Q5297,2))</f>
        <v/>
      </c>
      <c r="Y5297" s="26" t="str">
        <f aca="false">IF(OR(V5297="",M5297=0),"",V5297/M5297-1)</f>
        <v/>
      </c>
      <c r="Z5297" s="26" t="str">
        <f aca="false">IF(OR(V5297="",L5297=""),"",V5297/(L5297*E5297)-1)</f>
        <v/>
      </c>
      <c r="AA5297" s="16" t="str">
        <f aca="false">IF(V5297="","SEM OFERTA",IF(OR(Y5297&gt;Premissas!$B$11,Y5297&lt;Premissas!$B$12),"VERIFICAR - UNIDADE/EMBALAGEM",IF(Y5297&gt;Premissas!$B$6,"NÃO COMPRAR - REAJUSTE &gt;5%","COMPRAR")))</f>
        <v>SEM OFERTA</v>
      </c>
      <c r="AB5297" s="18" t="str">
        <f aca="false">IF(W5297="DIMEC",S5297,IF(W5297="MEDCENTRO",U5297,""))</f>
        <v/>
      </c>
      <c r="AC5297" s="18" t="n">
        <f aca="false">IF(AA5297&lt;&gt;"COMPRAR",0,IF(AB5297="",I5297,MIN(I5297,AB5297)))</f>
        <v>0</v>
      </c>
      <c r="AD5297" s="19" t="n">
        <f aca="false">IF(AC5297&gt;0,AC5297*V5297,0)</f>
        <v>0</v>
      </c>
      <c r="AE5297" s="19" t="n">
        <f aca="false">IF(AC5297&gt;0,(M5297-V5297)*AC5297,0)</f>
        <v>0</v>
      </c>
      <c r="AF5297" s="16" t="str">
        <f aca="false">IF(AA5297&lt;&gt;"COMPRAR","",IF(AB5297="",IF(X5297="","",IF(X5297-V5297&lt;0.01,"EMPATE TÉCNICO","")),IF(AB5297&lt;I5297,"ESTOQUE INSUFICIENTE",IF(X5297="","",IF(X5297-V5297&lt;0.01,"EMPATE TÉCNICO","")))))</f>
        <v/>
      </c>
      <c r="AG5297" s="16" t="s">
        <v>763</v>
      </c>
      <c r="AH5297" s="16" t="s">
        <v>2106</v>
      </c>
    </row>
    <row r="5298" customFormat="false" ht="15" hidden="false" customHeight="false" outlineLevel="0" collapsed="false">
      <c r="A5298" s="16" t="s">
        <v>16359</v>
      </c>
      <c r="B5298" s="17" t="s">
        <v>16360</v>
      </c>
      <c r="C5298" s="16" t="s">
        <v>16361</v>
      </c>
      <c r="D5298" s="16" t="s">
        <v>762</v>
      </c>
      <c r="E5298" s="18" t="n">
        <v>1</v>
      </c>
      <c r="F5298" s="16" t="s">
        <v>43</v>
      </c>
      <c r="G5298" s="18" t="n">
        <v>0</v>
      </c>
      <c r="H5298" s="16" t="n">
        <v>0.4</v>
      </c>
      <c r="I5298" s="18" t="n">
        <v>1</v>
      </c>
      <c r="J5298" s="19" t="n">
        <v>0</v>
      </c>
      <c r="K5298" s="19" t="n">
        <v>42.09</v>
      </c>
      <c r="L5298" s="19"/>
      <c r="M5298" s="19" t="n">
        <f aca="false">IF(J5298&gt;0,J5298,K5298)*E5298</f>
        <v>42.09</v>
      </c>
      <c r="N5298" s="20"/>
      <c r="O5298" s="21" t="str">
        <f aca="false">IF(R5298="","",ROUND(R5298*(1-Premissas!$B$4),4))</f>
        <v/>
      </c>
      <c r="P5298" s="22"/>
      <c r="Q5298" s="22"/>
      <c r="R5298" s="23"/>
      <c r="S5298" s="24"/>
      <c r="T5298" s="24"/>
      <c r="U5298" s="25"/>
      <c r="V5298" s="19" t="str">
        <f aca="false">IF(COUNT(N5298:Q5298)=0,"",MIN(N5298:Q5298))</f>
        <v/>
      </c>
      <c r="W5298" s="16" t="str">
        <f aca="false">IF(V5298="","",INDEX($N$4:$Q$4,MATCH(V5298,N5298:Q5298,0)))</f>
        <v/>
      </c>
      <c r="X5298" s="19" t="str">
        <f aca="false">IF(COUNT(N5298:Q5298)&lt;2,"",SMALL(N5298:Q5298,2))</f>
        <v/>
      </c>
      <c r="Y5298" s="26" t="str">
        <f aca="false">IF(OR(V5298="",M5298=0),"",V5298/M5298-1)</f>
        <v/>
      </c>
      <c r="Z5298" s="26" t="str">
        <f aca="false">IF(OR(V5298="",L5298=""),"",V5298/(L5298*E5298)-1)</f>
        <v/>
      </c>
      <c r="AA5298" s="16" t="str">
        <f aca="false">IF(V5298="","SEM OFERTA",IF(OR(Y5298&gt;Premissas!$B$11,Y5298&lt;Premissas!$B$12),"VERIFICAR - UNIDADE/EMBALAGEM",IF(Y5298&gt;Premissas!$B$6,"NÃO COMPRAR - REAJUSTE &gt;5%","COMPRAR")))</f>
        <v>SEM OFERTA</v>
      </c>
      <c r="AB5298" s="18" t="str">
        <f aca="false">IF(W5298="DIMEC",S5298,IF(W5298="MEDCENTRO",U5298,""))</f>
        <v/>
      </c>
      <c r="AC5298" s="18" t="n">
        <f aca="false">IF(AA5298&lt;&gt;"COMPRAR",0,IF(AB5298="",I5298,MIN(I5298,AB5298)))</f>
        <v>0</v>
      </c>
      <c r="AD5298" s="19" t="n">
        <f aca="false">IF(AC5298&gt;0,AC5298*V5298,0)</f>
        <v>0</v>
      </c>
      <c r="AE5298" s="19" t="n">
        <f aca="false">IF(AC5298&gt;0,(M5298-V5298)*AC5298,0)</f>
        <v>0</v>
      </c>
      <c r="AF5298" s="16" t="str">
        <f aca="false">IF(AA5298&lt;&gt;"COMPRAR","",IF(AB5298="",IF(X5298="","",IF(X5298-V5298&lt;0.01,"EMPATE TÉCNICO","")),IF(AB5298&lt;I5298,"ESTOQUE INSUFICIENTE",IF(X5298="","",IF(X5298-V5298&lt;0.01,"EMPATE TÉCNICO","")))))</f>
        <v/>
      </c>
      <c r="AG5298" s="16" t="s">
        <v>763</v>
      </c>
      <c r="AH5298" s="16" t="s">
        <v>2106</v>
      </c>
    </row>
    <row r="5299" customFormat="false" ht="15" hidden="false" customHeight="false" outlineLevel="0" collapsed="false">
      <c r="A5299" s="16" t="s">
        <v>16362</v>
      </c>
      <c r="B5299" s="17" t="s">
        <v>16363</v>
      </c>
      <c r="C5299" s="16" t="s">
        <v>16364</v>
      </c>
      <c r="D5299" s="16" t="s">
        <v>1696</v>
      </c>
      <c r="E5299" s="18" t="n">
        <v>1</v>
      </c>
      <c r="F5299" s="16" t="s">
        <v>42</v>
      </c>
      <c r="G5299" s="18" t="n">
        <v>0</v>
      </c>
      <c r="H5299" s="16" t="n">
        <v>0.7</v>
      </c>
      <c r="I5299" s="18" t="n">
        <v>2</v>
      </c>
      <c r="J5299" s="19" t="n">
        <v>29.5116666666667</v>
      </c>
      <c r="K5299" s="19" t="n">
        <v>29.5116666666667</v>
      </c>
      <c r="L5299" s="19" t="n">
        <v>29.5117</v>
      </c>
      <c r="M5299" s="19" t="n">
        <f aca="false">IF(J5299&gt;0,J5299,K5299)*E5299</f>
        <v>29.5116666666667</v>
      </c>
      <c r="N5299" s="20"/>
      <c r="O5299" s="21" t="str">
        <f aca="false">IF(R5299="","",ROUND(R5299*(1-Premissas!$B$4),4))</f>
        <v/>
      </c>
      <c r="P5299" s="22"/>
      <c r="Q5299" s="22"/>
      <c r="R5299" s="23"/>
      <c r="S5299" s="24"/>
      <c r="T5299" s="24"/>
      <c r="U5299" s="25"/>
      <c r="V5299" s="19" t="str">
        <f aca="false">IF(COUNT(N5299:Q5299)=0,"",MIN(N5299:Q5299))</f>
        <v/>
      </c>
      <c r="W5299" s="16" t="str">
        <f aca="false">IF(V5299="","",INDEX($N$4:$Q$4,MATCH(V5299,N5299:Q5299,0)))</f>
        <v/>
      </c>
      <c r="X5299" s="19" t="str">
        <f aca="false">IF(COUNT(N5299:Q5299)&lt;2,"",SMALL(N5299:Q5299,2))</f>
        <v/>
      </c>
      <c r="Y5299" s="26" t="str">
        <f aca="false">IF(OR(V5299="",M5299=0),"",V5299/M5299-1)</f>
        <v/>
      </c>
      <c r="Z5299" s="26" t="str">
        <f aca="false">IF(OR(V5299="",L5299=""),"",V5299/(L5299*E5299)-1)</f>
        <v/>
      </c>
      <c r="AA5299" s="16" t="str">
        <f aca="false">IF(V5299="","SEM OFERTA",IF(OR(Y5299&gt;Premissas!$B$11,Y5299&lt;Premissas!$B$12),"VERIFICAR - UNIDADE/EMBALAGEM",IF(Y5299&gt;Premissas!$B$6,"NÃO COMPRAR - REAJUSTE &gt;5%","COMPRAR")))</f>
        <v>SEM OFERTA</v>
      </c>
      <c r="AB5299" s="18" t="str">
        <f aca="false">IF(W5299="DIMEC",S5299,IF(W5299="MEDCENTRO",U5299,""))</f>
        <v/>
      </c>
      <c r="AC5299" s="18" t="n">
        <f aca="false">IF(AA5299&lt;&gt;"COMPRAR",0,IF(AB5299="",I5299,MIN(I5299,AB5299)))</f>
        <v>0</v>
      </c>
      <c r="AD5299" s="19" t="n">
        <f aca="false">IF(AC5299&gt;0,AC5299*V5299,0)</f>
        <v>0</v>
      </c>
      <c r="AE5299" s="19" t="n">
        <f aca="false">IF(AC5299&gt;0,(M5299-V5299)*AC5299,0)</f>
        <v>0</v>
      </c>
      <c r="AF5299" s="16" t="str">
        <f aca="false">IF(AA5299&lt;&gt;"COMPRAR","",IF(AB5299="",IF(X5299="","",IF(X5299-V5299&lt;0.01,"EMPATE TÉCNICO","")),IF(AB5299&lt;I5299,"ESTOQUE INSUFICIENTE",IF(X5299="","",IF(X5299-V5299&lt;0.01,"EMPATE TÉCNICO","")))))</f>
        <v/>
      </c>
      <c r="AG5299" s="16" t="s">
        <v>328</v>
      </c>
      <c r="AH5299" s="16" t="s">
        <v>2106</v>
      </c>
    </row>
    <row r="5300" customFormat="false" ht="15" hidden="false" customHeight="false" outlineLevel="0" collapsed="false">
      <c r="A5300" s="16" t="s">
        <v>16365</v>
      </c>
      <c r="B5300" s="17" t="s">
        <v>16366</v>
      </c>
      <c r="C5300" s="16" t="s">
        <v>16367</v>
      </c>
      <c r="D5300" s="16" t="s">
        <v>8950</v>
      </c>
      <c r="E5300" s="18" t="n">
        <v>1</v>
      </c>
      <c r="F5300" s="16" t="s">
        <v>43</v>
      </c>
      <c r="G5300" s="18" t="n">
        <v>0</v>
      </c>
      <c r="H5300" s="16" t="n">
        <v>0.1</v>
      </c>
      <c r="I5300" s="18" t="n">
        <v>1</v>
      </c>
      <c r="J5300" s="19" t="n">
        <v>11.42</v>
      </c>
      <c r="K5300" s="19" t="n">
        <v>11.42</v>
      </c>
      <c r="L5300" s="19" t="n">
        <v>11.42</v>
      </c>
      <c r="M5300" s="19" t="n">
        <f aca="false">IF(J5300&gt;0,J5300,K5300)*E5300</f>
        <v>11.42</v>
      </c>
      <c r="N5300" s="20"/>
      <c r="O5300" s="21" t="str">
        <f aca="false">IF(R5300="","",ROUND(R5300*(1-Premissas!$B$4),4))</f>
        <v/>
      </c>
      <c r="P5300" s="22"/>
      <c r="Q5300" s="22"/>
      <c r="R5300" s="23"/>
      <c r="S5300" s="24"/>
      <c r="T5300" s="24"/>
      <c r="U5300" s="25"/>
      <c r="V5300" s="19" t="str">
        <f aca="false">IF(COUNT(N5300:Q5300)=0,"",MIN(N5300:Q5300))</f>
        <v/>
      </c>
      <c r="W5300" s="16" t="str">
        <f aca="false">IF(V5300="","",INDEX($N$4:$Q$4,MATCH(V5300,N5300:Q5300,0)))</f>
        <v/>
      </c>
      <c r="X5300" s="19" t="str">
        <f aca="false">IF(COUNT(N5300:Q5300)&lt;2,"",SMALL(N5300:Q5300,2))</f>
        <v/>
      </c>
      <c r="Y5300" s="26" t="str">
        <f aca="false">IF(OR(V5300="",M5300=0),"",V5300/M5300-1)</f>
        <v/>
      </c>
      <c r="Z5300" s="26" t="str">
        <f aca="false">IF(OR(V5300="",L5300=""),"",V5300/(L5300*E5300)-1)</f>
        <v/>
      </c>
      <c r="AA5300" s="16" t="str">
        <f aca="false">IF(V5300="","SEM OFERTA",IF(OR(Y5300&gt;Premissas!$B$11,Y5300&lt;Premissas!$B$12),"VERIFICAR - UNIDADE/EMBALAGEM",IF(Y5300&gt;Premissas!$B$6,"NÃO COMPRAR - REAJUSTE &gt;5%","COMPRAR")))</f>
        <v>SEM OFERTA</v>
      </c>
      <c r="AB5300" s="18" t="str">
        <f aca="false">IF(W5300="DIMEC",S5300,IF(W5300="MEDCENTRO",U5300,""))</f>
        <v/>
      </c>
      <c r="AC5300" s="18" t="n">
        <f aca="false">IF(AA5300&lt;&gt;"COMPRAR",0,IF(AB5300="",I5300,MIN(I5300,AB5300)))</f>
        <v>0</v>
      </c>
      <c r="AD5300" s="19" t="n">
        <f aca="false">IF(AC5300&gt;0,AC5300*V5300,0)</f>
        <v>0</v>
      </c>
      <c r="AE5300" s="19" t="n">
        <f aca="false">IF(AC5300&gt;0,(M5300-V5300)*AC5300,0)</f>
        <v>0</v>
      </c>
      <c r="AF5300" s="16" t="str">
        <f aca="false">IF(AA5300&lt;&gt;"COMPRAR","",IF(AB5300="",IF(X5300="","",IF(X5300-V5300&lt;0.01,"EMPATE TÉCNICO","")),IF(AB5300&lt;I5300,"ESTOQUE INSUFICIENTE",IF(X5300="","",IF(X5300-V5300&lt;0.01,"EMPATE TÉCNICO","")))))</f>
        <v/>
      </c>
      <c r="AG5300" s="16" t="s">
        <v>490</v>
      </c>
      <c r="AH5300" s="16" t="s">
        <v>2106</v>
      </c>
    </row>
    <row r="5301" customFormat="false" ht="15" hidden="false" customHeight="false" outlineLevel="0" collapsed="false">
      <c r="A5301" s="16" t="s">
        <v>16368</v>
      </c>
      <c r="B5301" s="17" t="s">
        <v>16369</v>
      </c>
      <c r="C5301" s="16" t="s">
        <v>16370</v>
      </c>
      <c r="D5301" s="16" t="s">
        <v>989</v>
      </c>
      <c r="E5301" s="18" t="n">
        <v>1</v>
      </c>
      <c r="F5301" s="16" t="s">
        <v>43</v>
      </c>
      <c r="G5301" s="18" t="n">
        <v>1</v>
      </c>
      <c r="H5301" s="16" t="n">
        <v>0.5</v>
      </c>
      <c r="I5301" s="18" t="n">
        <v>1</v>
      </c>
      <c r="J5301" s="19" t="n">
        <v>19.9883333333333</v>
      </c>
      <c r="K5301" s="19" t="n">
        <v>19.9883333333333</v>
      </c>
      <c r="L5301" s="19" t="n">
        <v>19.9883</v>
      </c>
      <c r="M5301" s="19" t="n">
        <f aca="false">IF(J5301&gt;0,J5301,K5301)*E5301</f>
        <v>19.9883333333333</v>
      </c>
      <c r="N5301" s="20"/>
      <c r="O5301" s="21" t="str">
        <f aca="false">IF(R5301="","",ROUND(R5301*(1-Premissas!$B$4),4))</f>
        <v/>
      </c>
      <c r="P5301" s="22"/>
      <c r="Q5301" s="22"/>
      <c r="R5301" s="23"/>
      <c r="S5301" s="24"/>
      <c r="T5301" s="24"/>
      <c r="U5301" s="25"/>
      <c r="V5301" s="19" t="str">
        <f aca="false">IF(COUNT(N5301:Q5301)=0,"",MIN(N5301:Q5301))</f>
        <v/>
      </c>
      <c r="W5301" s="16" t="str">
        <f aca="false">IF(V5301="","",INDEX($N$4:$Q$4,MATCH(V5301,N5301:Q5301,0)))</f>
        <v/>
      </c>
      <c r="X5301" s="19" t="str">
        <f aca="false">IF(COUNT(N5301:Q5301)&lt;2,"",SMALL(N5301:Q5301,2))</f>
        <v/>
      </c>
      <c r="Y5301" s="26" t="str">
        <f aca="false">IF(OR(V5301="",M5301=0),"",V5301/M5301-1)</f>
        <v/>
      </c>
      <c r="Z5301" s="26" t="str">
        <f aca="false">IF(OR(V5301="",L5301=""),"",V5301/(L5301*E5301)-1)</f>
        <v/>
      </c>
      <c r="AA5301" s="16" t="str">
        <f aca="false">IF(V5301="","SEM OFERTA",IF(OR(Y5301&gt;Premissas!$B$11,Y5301&lt;Premissas!$B$12),"VERIFICAR - UNIDADE/EMBALAGEM",IF(Y5301&gt;Premissas!$B$6,"NÃO COMPRAR - REAJUSTE &gt;5%","COMPRAR")))</f>
        <v>SEM OFERTA</v>
      </c>
      <c r="AB5301" s="18" t="str">
        <f aca="false">IF(W5301="DIMEC",S5301,IF(W5301="MEDCENTRO",U5301,""))</f>
        <v/>
      </c>
      <c r="AC5301" s="18" t="n">
        <f aca="false">IF(AA5301&lt;&gt;"COMPRAR",0,IF(AB5301="",I5301,MIN(I5301,AB5301)))</f>
        <v>0</v>
      </c>
      <c r="AD5301" s="19" t="n">
        <f aca="false">IF(AC5301&gt;0,AC5301*V5301,0)</f>
        <v>0</v>
      </c>
      <c r="AE5301" s="19" t="n">
        <f aca="false">IF(AC5301&gt;0,(M5301-V5301)*AC5301,0)</f>
        <v>0</v>
      </c>
      <c r="AF5301" s="16" t="str">
        <f aca="false">IF(AA5301&lt;&gt;"COMPRAR","",IF(AB5301="",IF(X5301="","",IF(X5301-V5301&lt;0.01,"EMPATE TÉCNICO","")),IF(AB5301&lt;I5301,"ESTOQUE INSUFICIENTE",IF(X5301="","",IF(X5301-V5301&lt;0.01,"EMPATE TÉCNICO","")))))</f>
        <v/>
      </c>
      <c r="AG5301" s="16" t="s">
        <v>418</v>
      </c>
      <c r="AH5301" s="16" t="s">
        <v>2106</v>
      </c>
    </row>
    <row r="5302" customFormat="false" ht="15" hidden="false" customHeight="false" outlineLevel="0" collapsed="false">
      <c r="A5302" s="16" t="s">
        <v>16371</v>
      </c>
      <c r="B5302" s="17" t="s">
        <v>16372</v>
      </c>
      <c r="C5302" s="16" t="s">
        <v>16373</v>
      </c>
      <c r="D5302" s="16" t="s">
        <v>563</v>
      </c>
      <c r="E5302" s="18" t="n">
        <v>1</v>
      </c>
      <c r="F5302" s="16" t="s">
        <v>43</v>
      </c>
      <c r="G5302" s="18" t="n">
        <v>0</v>
      </c>
      <c r="H5302" s="16" t="n">
        <v>0.4</v>
      </c>
      <c r="I5302" s="18" t="n">
        <v>1</v>
      </c>
      <c r="J5302" s="19" t="n">
        <v>5.41</v>
      </c>
      <c r="K5302" s="19" t="n">
        <v>5.41</v>
      </c>
      <c r="L5302" s="19" t="n">
        <v>5.41</v>
      </c>
      <c r="M5302" s="19" t="n">
        <f aca="false">IF(J5302&gt;0,J5302,K5302)*E5302</f>
        <v>5.41</v>
      </c>
      <c r="N5302" s="20"/>
      <c r="O5302" s="21" t="str">
        <f aca="false">IF(R5302="","",ROUND(R5302*(1-Premissas!$B$4),4))</f>
        <v/>
      </c>
      <c r="P5302" s="22"/>
      <c r="Q5302" s="22"/>
      <c r="R5302" s="23"/>
      <c r="S5302" s="24"/>
      <c r="T5302" s="24"/>
      <c r="U5302" s="25"/>
      <c r="V5302" s="19" t="str">
        <f aca="false">IF(COUNT(N5302:Q5302)=0,"",MIN(N5302:Q5302))</f>
        <v/>
      </c>
      <c r="W5302" s="16" t="str">
        <f aca="false">IF(V5302="","",INDEX($N$4:$Q$4,MATCH(V5302,N5302:Q5302,0)))</f>
        <v/>
      </c>
      <c r="X5302" s="19" t="str">
        <f aca="false">IF(COUNT(N5302:Q5302)&lt;2,"",SMALL(N5302:Q5302,2))</f>
        <v/>
      </c>
      <c r="Y5302" s="26" t="str">
        <f aca="false">IF(OR(V5302="",M5302=0),"",V5302/M5302-1)</f>
        <v/>
      </c>
      <c r="Z5302" s="26" t="str">
        <f aca="false">IF(OR(V5302="",L5302=""),"",V5302/(L5302*E5302)-1)</f>
        <v/>
      </c>
      <c r="AA5302" s="16" t="str">
        <f aca="false">IF(V5302="","SEM OFERTA",IF(OR(Y5302&gt;Premissas!$B$11,Y5302&lt;Premissas!$B$12),"VERIFICAR - UNIDADE/EMBALAGEM",IF(Y5302&gt;Premissas!$B$6,"NÃO COMPRAR - REAJUSTE &gt;5%","COMPRAR")))</f>
        <v>SEM OFERTA</v>
      </c>
      <c r="AB5302" s="18" t="str">
        <f aca="false">IF(W5302="DIMEC",S5302,IF(W5302="MEDCENTRO",U5302,""))</f>
        <v/>
      </c>
      <c r="AC5302" s="18" t="n">
        <f aca="false">IF(AA5302&lt;&gt;"COMPRAR",0,IF(AB5302="",I5302,MIN(I5302,AB5302)))</f>
        <v>0</v>
      </c>
      <c r="AD5302" s="19" t="n">
        <f aca="false">IF(AC5302&gt;0,AC5302*V5302,0)</f>
        <v>0</v>
      </c>
      <c r="AE5302" s="19" t="n">
        <f aca="false">IF(AC5302&gt;0,(M5302-V5302)*AC5302,0)</f>
        <v>0</v>
      </c>
      <c r="AF5302" s="16" t="str">
        <f aca="false">IF(AA5302&lt;&gt;"COMPRAR","",IF(AB5302="",IF(X5302="","",IF(X5302-V5302&lt;0.01,"EMPATE TÉCNICO","")),IF(AB5302&lt;I5302,"ESTOQUE INSUFICIENTE",IF(X5302="","",IF(X5302-V5302&lt;0.01,"EMPATE TÉCNICO","")))))</f>
        <v/>
      </c>
      <c r="AG5302" s="16" t="s">
        <v>564</v>
      </c>
      <c r="AH5302" s="16" t="s">
        <v>2106</v>
      </c>
    </row>
    <row r="5303" customFormat="false" ht="15" hidden="false" customHeight="false" outlineLevel="0" collapsed="false">
      <c r="A5303" s="16" t="s">
        <v>16374</v>
      </c>
      <c r="B5303" s="17" t="s">
        <v>16375</v>
      </c>
      <c r="C5303" s="16" t="s">
        <v>16376</v>
      </c>
      <c r="D5303" s="16" t="s">
        <v>417</v>
      </c>
      <c r="E5303" s="18" t="n">
        <v>1</v>
      </c>
      <c r="F5303" s="16" t="s">
        <v>42</v>
      </c>
      <c r="G5303" s="18" t="n">
        <v>1</v>
      </c>
      <c r="H5303" s="16" t="n">
        <v>1.8</v>
      </c>
      <c r="I5303" s="18" t="n">
        <v>4</v>
      </c>
      <c r="J5303" s="19" t="n">
        <v>4.49</v>
      </c>
      <c r="K5303" s="19" t="n">
        <v>4.49</v>
      </c>
      <c r="L5303" s="19" t="n">
        <v>4.49</v>
      </c>
      <c r="M5303" s="19" t="n">
        <f aca="false">IF(J5303&gt;0,J5303,K5303)*E5303</f>
        <v>4.49</v>
      </c>
      <c r="N5303" s="20"/>
      <c r="O5303" s="21" t="str">
        <f aca="false">IF(R5303="","",ROUND(R5303*(1-Premissas!$B$4),4))</f>
        <v/>
      </c>
      <c r="P5303" s="22"/>
      <c r="Q5303" s="22"/>
      <c r="R5303" s="23"/>
      <c r="S5303" s="24"/>
      <c r="T5303" s="24"/>
      <c r="U5303" s="25"/>
      <c r="V5303" s="19" t="str">
        <f aca="false">IF(COUNT(N5303:Q5303)=0,"",MIN(N5303:Q5303))</f>
        <v/>
      </c>
      <c r="W5303" s="16" t="str">
        <f aca="false">IF(V5303="","",INDEX($N$4:$Q$4,MATCH(V5303,N5303:Q5303,0)))</f>
        <v/>
      </c>
      <c r="X5303" s="19" t="str">
        <f aca="false">IF(COUNT(N5303:Q5303)&lt;2,"",SMALL(N5303:Q5303,2))</f>
        <v/>
      </c>
      <c r="Y5303" s="26" t="str">
        <f aca="false">IF(OR(V5303="",M5303=0),"",V5303/M5303-1)</f>
        <v/>
      </c>
      <c r="Z5303" s="26" t="str">
        <f aca="false">IF(OR(V5303="",L5303=""),"",V5303/(L5303*E5303)-1)</f>
        <v/>
      </c>
      <c r="AA5303" s="16" t="str">
        <f aca="false">IF(V5303="","SEM OFERTA",IF(OR(Y5303&gt;Premissas!$B$11,Y5303&lt;Premissas!$B$12),"VERIFICAR - UNIDADE/EMBALAGEM",IF(Y5303&gt;Premissas!$B$6,"NÃO COMPRAR - REAJUSTE &gt;5%","COMPRAR")))</f>
        <v>SEM OFERTA</v>
      </c>
      <c r="AB5303" s="18" t="str">
        <f aca="false">IF(W5303="DIMEC",S5303,IF(W5303="MEDCENTRO",U5303,""))</f>
        <v/>
      </c>
      <c r="AC5303" s="18" t="n">
        <f aca="false">IF(AA5303&lt;&gt;"COMPRAR",0,IF(AB5303="",I5303,MIN(I5303,AB5303)))</f>
        <v>0</v>
      </c>
      <c r="AD5303" s="19" t="n">
        <f aca="false">IF(AC5303&gt;0,AC5303*V5303,0)</f>
        <v>0</v>
      </c>
      <c r="AE5303" s="19" t="n">
        <f aca="false">IF(AC5303&gt;0,(M5303-V5303)*AC5303,0)</f>
        <v>0</v>
      </c>
      <c r="AF5303" s="16" t="str">
        <f aca="false">IF(AA5303&lt;&gt;"COMPRAR","",IF(AB5303="",IF(X5303="","",IF(X5303-V5303&lt;0.01,"EMPATE TÉCNICO","")),IF(AB5303&lt;I5303,"ESTOQUE INSUFICIENTE",IF(X5303="","",IF(X5303-V5303&lt;0.01,"EMPATE TÉCNICO","")))))</f>
        <v/>
      </c>
      <c r="AG5303" s="16" t="s">
        <v>418</v>
      </c>
      <c r="AH5303" s="16" t="s">
        <v>2106</v>
      </c>
    </row>
    <row r="5304" customFormat="false" ht="15" hidden="false" customHeight="false" outlineLevel="0" collapsed="false">
      <c r="A5304" s="16" t="s">
        <v>16377</v>
      </c>
      <c r="B5304" s="17" t="s">
        <v>16378</v>
      </c>
      <c r="C5304" s="16" t="s">
        <v>16379</v>
      </c>
      <c r="D5304" s="16" t="s">
        <v>481</v>
      </c>
      <c r="E5304" s="18" t="n">
        <v>1</v>
      </c>
      <c r="F5304" s="16" t="s">
        <v>41</v>
      </c>
      <c r="G5304" s="18" t="n">
        <v>2</v>
      </c>
      <c r="H5304" s="16" t="n">
        <v>3</v>
      </c>
      <c r="I5304" s="18" t="n">
        <v>6</v>
      </c>
      <c r="J5304" s="19" t="n">
        <v>4.99</v>
      </c>
      <c r="K5304" s="19" t="n">
        <v>4.99</v>
      </c>
      <c r="L5304" s="19" t="n">
        <v>4.99</v>
      </c>
      <c r="M5304" s="19" t="n">
        <f aca="false">IF(J5304&gt;0,J5304,K5304)*E5304</f>
        <v>4.99</v>
      </c>
      <c r="N5304" s="20"/>
      <c r="O5304" s="21" t="str">
        <f aca="false">IF(R5304="","",ROUND(R5304*(1-Premissas!$B$4),4))</f>
        <v/>
      </c>
      <c r="P5304" s="22"/>
      <c r="Q5304" s="22"/>
      <c r="R5304" s="23"/>
      <c r="S5304" s="24"/>
      <c r="T5304" s="24"/>
      <c r="U5304" s="25"/>
      <c r="V5304" s="19" t="str">
        <f aca="false">IF(COUNT(N5304:Q5304)=0,"",MIN(N5304:Q5304))</f>
        <v/>
      </c>
      <c r="W5304" s="16" t="str">
        <f aca="false">IF(V5304="","",INDEX($N$4:$Q$4,MATCH(V5304,N5304:Q5304,0)))</f>
        <v/>
      </c>
      <c r="X5304" s="19" t="str">
        <f aca="false">IF(COUNT(N5304:Q5304)&lt;2,"",SMALL(N5304:Q5304,2))</f>
        <v/>
      </c>
      <c r="Y5304" s="26" t="str">
        <f aca="false">IF(OR(V5304="",M5304=0),"",V5304/M5304-1)</f>
        <v/>
      </c>
      <c r="Z5304" s="26" t="str">
        <f aca="false">IF(OR(V5304="",L5304=""),"",V5304/(L5304*E5304)-1)</f>
        <v/>
      </c>
      <c r="AA5304" s="16" t="str">
        <f aca="false">IF(V5304="","SEM OFERTA",IF(OR(Y5304&gt;Premissas!$B$11,Y5304&lt;Premissas!$B$12),"VERIFICAR - UNIDADE/EMBALAGEM",IF(Y5304&gt;Premissas!$B$6,"NÃO COMPRAR - REAJUSTE &gt;5%","COMPRAR")))</f>
        <v>SEM OFERTA</v>
      </c>
      <c r="AB5304" s="18" t="str">
        <f aca="false">IF(W5304="DIMEC",S5304,IF(W5304="MEDCENTRO",U5304,""))</f>
        <v/>
      </c>
      <c r="AC5304" s="18" t="n">
        <f aca="false">IF(AA5304&lt;&gt;"COMPRAR",0,IF(AB5304="",I5304,MIN(I5304,AB5304)))</f>
        <v>0</v>
      </c>
      <c r="AD5304" s="19" t="n">
        <f aca="false">IF(AC5304&gt;0,AC5304*V5304,0)</f>
        <v>0</v>
      </c>
      <c r="AE5304" s="19" t="n">
        <f aca="false">IF(AC5304&gt;0,(M5304-V5304)*AC5304,0)</f>
        <v>0</v>
      </c>
      <c r="AF5304" s="16" t="str">
        <f aca="false">IF(AA5304&lt;&gt;"COMPRAR","",IF(AB5304="",IF(X5304="","",IF(X5304-V5304&lt;0.01,"EMPATE TÉCNICO","")),IF(AB5304&lt;I5304,"ESTOQUE INSUFICIENTE",IF(X5304="","",IF(X5304-V5304&lt;0.01,"EMPATE TÉCNICO","")))))</f>
        <v/>
      </c>
      <c r="AG5304" s="16" t="s">
        <v>490</v>
      </c>
      <c r="AH5304" s="16" t="s">
        <v>2106</v>
      </c>
    </row>
    <row r="5305" customFormat="false" ht="15" hidden="false" customHeight="false" outlineLevel="0" collapsed="false">
      <c r="A5305" s="16" t="s">
        <v>16380</v>
      </c>
      <c r="B5305" s="17" t="s">
        <v>16381</v>
      </c>
      <c r="C5305" s="16" t="s">
        <v>16382</v>
      </c>
      <c r="D5305" s="16" t="s">
        <v>1217</v>
      </c>
      <c r="E5305" s="18" t="n">
        <v>1</v>
      </c>
      <c r="F5305" s="16" t="s">
        <v>42</v>
      </c>
      <c r="G5305" s="18" t="n">
        <v>1</v>
      </c>
      <c r="H5305" s="16" t="n">
        <v>0.5</v>
      </c>
      <c r="I5305" s="18" t="n">
        <v>1</v>
      </c>
      <c r="J5305" s="19" t="n">
        <v>25.38</v>
      </c>
      <c r="K5305" s="19" t="n">
        <v>25.38</v>
      </c>
      <c r="L5305" s="19" t="n">
        <v>25.38</v>
      </c>
      <c r="M5305" s="19" t="n">
        <f aca="false">IF(J5305&gt;0,J5305,K5305)*E5305</f>
        <v>25.38</v>
      </c>
      <c r="N5305" s="20"/>
      <c r="O5305" s="21" t="str">
        <f aca="false">IF(R5305="","",ROUND(R5305*(1-Premissas!$B$4),4))</f>
        <v/>
      </c>
      <c r="P5305" s="22"/>
      <c r="Q5305" s="22"/>
      <c r="R5305" s="23"/>
      <c r="S5305" s="24"/>
      <c r="T5305" s="24"/>
      <c r="U5305" s="25"/>
      <c r="V5305" s="19" t="str">
        <f aca="false">IF(COUNT(N5305:Q5305)=0,"",MIN(N5305:Q5305))</f>
        <v/>
      </c>
      <c r="W5305" s="16" t="str">
        <f aca="false">IF(V5305="","",INDEX($N$4:$Q$4,MATCH(V5305,N5305:Q5305,0)))</f>
        <v/>
      </c>
      <c r="X5305" s="19" t="str">
        <f aca="false">IF(COUNT(N5305:Q5305)&lt;2,"",SMALL(N5305:Q5305,2))</f>
        <v/>
      </c>
      <c r="Y5305" s="26" t="str">
        <f aca="false">IF(OR(V5305="",M5305=0),"",V5305/M5305-1)</f>
        <v/>
      </c>
      <c r="Z5305" s="26" t="str">
        <f aca="false">IF(OR(V5305="",L5305=""),"",V5305/(L5305*E5305)-1)</f>
        <v/>
      </c>
      <c r="AA5305" s="16" t="str">
        <f aca="false">IF(V5305="","SEM OFERTA",IF(OR(Y5305&gt;Premissas!$B$11,Y5305&lt;Premissas!$B$12),"VERIFICAR - UNIDADE/EMBALAGEM",IF(Y5305&gt;Premissas!$B$6,"NÃO COMPRAR - REAJUSTE &gt;5%","COMPRAR")))</f>
        <v>SEM OFERTA</v>
      </c>
      <c r="AB5305" s="18" t="str">
        <f aca="false">IF(W5305="DIMEC",S5305,IF(W5305="MEDCENTRO",U5305,""))</f>
        <v/>
      </c>
      <c r="AC5305" s="18" t="n">
        <f aca="false">IF(AA5305&lt;&gt;"COMPRAR",0,IF(AB5305="",I5305,MIN(I5305,AB5305)))</f>
        <v>0</v>
      </c>
      <c r="AD5305" s="19" t="n">
        <f aca="false">IF(AC5305&gt;0,AC5305*V5305,0)</f>
        <v>0</v>
      </c>
      <c r="AE5305" s="19" t="n">
        <f aca="false">IF(AC5305&gt;0,(M5305-V5305)*AC5305,0)</f>
        <v>0</v>
      </c>
      <c r="AF5305" s="16" t="str">
        <f aca="false">IF(AA5305&lt;&gt;"COMPRAR","",IF(AB5305="",IF(X5305="","",IF(X5305-V5305&lt;0.01,"EMPATE TÉCNICO","")),IF(AB5305&lt;I5305,"ESTOQUE INSUFICIENTE",IF(X5305="","",IF(X5305-V5305&lt;0.01,"EMPATE TÉCNICO","")))))</f>
        <v/>
      </c>
      <c r="AG5305" s="16" t="s">
        <v>304</v>
      </c>
      <c r="AH5305" s="16" t="s">
        <v>2106</v>
      </c>
    </row>
    <row r="5306" customFormat="false" ht="15" hidden="false" customHeight="false" outlineLevel="0" collapsed="false">
      <c r="A5306" s="16" t="s">
        <v>16383</v>
      </c>
      <c r="B5306" s="17" t="s">
        <v>16384</v>
      </c>
      <c r="C5306" s="16" t="s">
        <v>16385</v>
      </c>
      <c r="D5306" s="16"/>
      <c r="E5306" s="18" t="n">
        <v>1</v>
      </c>
      <c r="F5306" s="16" t="s">
        <v>43</v>
      </c>
      <c r="G5306" s="18" t="n">
        <v>0</v>
      </c>
      <c r="H5306" s="16" t="n">
        <v>0.1</v>
      </c>
      <c r="I5306" s="18" t="n">
        <v>1</v>
      </c>
      <c r="J5306" s="19" t="n">
        <v>20.99</v>
      </c>
      <c r="K5306" s="19" t="n">
        <v>20.99</v>
      </c>
      <c r="L5306" s="19" t="n">
        <v>20.99</v>
      </c>
      <c r="M5306" s="19" t="n">
        <f aca="false">IF(J5306&gt;0,J5306,K5306)*E5306</f>
        <v>20.99</v>
      </c>
      <c r="N5306" s="20"/>
      <c r="O5306" s="21" t="str">
        <f aca="false">IF(R5306="","",ROUND(R5306*(1-Premissas!$B$4),4))</f>
        <v/>
      </c>
      <c r="P5306" s="22"/>
      <c r="Q5306" s="22"/>
      <c r="R5306" s="23"/>
      <c r="S5306" s="24"/>
      <c r="T5306" s="24"/>
      <c r="U5306" s="25"/>
      <c r="V5306" s="19" t="str">
        <f aca="false">IF(COUNT(N5306:Q5306)=0,"",MIN(N5306:Q5306))</f>
        <v/>
      </c>
      <c r="W5306" s="16" t="str">
        <f aca="false">IF(V5306="","",INDEX($N$4:$Q$4,MATCH(V5306,N5306:Q5306,0)))</f>
        <v/>
      </c>
      <c r="X5306" s="19" t="str">
        <f aca="false">IF(COUNT(N5306:Q5306)&lt;2,"",SMALL(N5306:Q5306,2))</f>
        <v/>
      </c>
      <c r="Y5306" s="26" t="str">
        <f aca="false">IF(OR(V5306="",M5306=0),"",V5306/M5306-1)</f>
        <v/>
      </c>
      <c r="Z5306" s="26" t="str">
        <f aca="false">IF(OR(V5306="",L5306=""),"",V5306/(L5306*E5306)-1)</f>
        <v/>
      </c>
      <c r="AA5306" s="16" t="str">
        <f aca="false">IF(V5306="","SEM OFERTA",IF(OR(Y5306&gt;Premissas!$B$11,Y5306&lt;Premissas!$B$12),"VERIFICAR - UNIDADE/EMBALAGEM",IF(Y5306&gt;Premissas!$B$6,"NÃO COMPRAR - REAJUSTE &gt;5%","COMPRAR")))</f>
        <v>SEM OFERTA</v>
      </c>
      <c r="AB5306" s="18" t="str">
        <f aca="false">IF(W5306="DIMEC",S5306,IF(W5306="MEDCENTRO",U5306,""))</f>
        <v/>
      </c>
      <c r="AC5306" s="18" t="n">
        <f aca="false">IF(AA5306&lt;&gt;"COMPRAR",0,IF(AB5306="",I5306,MIN(I5306,AB5306)))</f>
        <v>0</v>
      </c>
      <c r="AD5306" s="19" t="n">
        <f aca="false">IF(AC5306&gt;0,AC5306*V5306,0)</f>
        <v>0</v>
      </c>
      <c r="AE5306" s="19" t="n">
        <f aca="false">IF(AC5306&gt;0,(M5306-V5306)*AC5306,0)</f>
        <v>0</v>
      </c>
      <c r="AF5306" s="16" t="str">
        <f aca="false">IF(AA5306&lt;&gt;"COMPRAR","",IF(AB5306="",IF(X5306="","",IF(X5306-V5306&lt;0.01,"EMPATE TÉCNICO","")),IF(AB5306&lt;I5306,"ESTOQUE INSUFICIENTE",IF(X5306="","",IF(X5306-V5306&lt;0.01,"EMPATE TÉCNICO","")))))</f>
        <v/>
      </c>
      <c r="AG5306" s="16" t="s">
        <v>740</v>
      </c>
      <c r="AH5306" s="16" t="s">
        <v>2106</v>
      </c>
    </row>
    <row r="5307" customFormat="false" ht="15" hidden="false" customHeight="false" outlineLevel="0" collapsed="false">
      <c r="A5307" s="16" t="s">
        <v>16386</v>
      </c>
      <c r="B5307" s="17" t="s">
        <v>16387</v>
      </c>
      <c r="C5307" s="16" t="s">
        <v>16388</v>
      </c>
      <c r="D5307" s="16" t="s">
        <v>463</v>
      </c>
      <c r="E5307" s="18" t="n">
        <v>1</v>
      </c>
      <c r="F5307" s="16" t="s">
        <v>43</v>
      </c>
      <c r="G5307" s="18" t="n">
        <v>0</v>
      </c>
      <c r="H5307" s="16" t="n">
        <v>0.9</v>
      </c>
      <c r="I5307" s="18" t="n">
        <v>3</v>
      </c>
      <c r="J5307" s="19" t="n">
        <v>4.04</v>
      </c>
      <c r="K5307" s="19" t="n">
        <v>4.04</v>
      </c>
      <c r="L5307" s="19" t="n">
        <v>4.04</v>
      </c>
      <c r="M5307" s="19" t="n">
        <f aca="false">IF(J5307&gt;0,J5307,K5307)*E5307</f>
        <v>4.04</v>
      </c>
      <c r="N5307" s="20"/>
      <c r="O5307" s="21" t="str">
        <f aca="false">IF(R5307="","",ROUND(R5307*(1-Premissas!$B$4),4))</f>
        <v/>
      </c>
      <c r="P5307" s="22"/>
      <c r="Q5307" s="22"/>
      <c r="R5307" s="23"/>
      <c r="S5307" s="24"/>
      <c r="T5307" s="24"/>
      <c r="U5307" s="25"/>
      <c r="V5307" s="19" t="str">
        <f aca="false">IF(COUNT(N5307:Q5307)=0,"",MIN(N5307:Q5307))</f>
        <v/>
      </c>
      <c r="W5307" s="16" t="str">
        <f aca="false">IF(V5307="","",INDEX($N$4:$Q$4,MATCH(V5307,N5307:Q5307,0)))</f>
        <v/>
      </c>
      <c r="X5307" s="19" t="str">
        <f aca="false">IF(COUNT(N5307:Q5307)&lt;2,"",SMALL(N5307:Q5307,2))</f>
        <v/>
      </c>
      <c r="Y5307" s="26" t="str">
        <f aca="false">IF(OR(V5307="",M5307=0),"",V5307/M5307-1)</f>
        <v/>
      </c>
      <c r="Z5307" s="26" t="str">
        <f aca="false">IF(OR(V5307="",L5307=""),"",V5307/(L5307*E5307)-1)</f>
        <v/>
      </c>
      <c r="AA5307" s="16" t="str">
        <f aca="false">IF(V5307="","SEM OFERTA",IF(OR(Y5307&gt;Premissas!$B$11,Y5307&lt;Premissas!$B$12),"VERIFICAR - UNIDADE/EMBALAGEM",IF(Y5307&gt;Premissas!$B$6,"NÃO COMPRAR - REAJUSTE &gt;5%","COMPRAR")))</f>
        <v>SEM OFERTA</v>
      </c>
      <c r="AB5307" s="18" t="str">
        <f aca="false">IF(W5307="DIMEC",S5307,IF(W5307="MEDCENTRO",U5307,""))</f>
        <v/>
      </c>
      <c r="AC5307" s="18" t="n">
        <f aca="false">IF(AA5307&lt;&gt;"COMPRAR",0,IF(AB5307="",I5307,MIN(I5307,AB5307)))</f>
        <v>0</v>
      </c>
      <c r="AD5307" s="19" t="n">
        <f aca="false">IF(AC5307&gt;0,AC5307*V5307,0)</f>
        <v>0</v>
      </c>
      <c r="AE5307" s="19" t="n">
        <f aca="false">IF(AC5307&gt;0,(M5307-V5307)*AC5307,0)</f>
        <v>0</v>
      </c>
      <c r="AF5307" s="16" t="str">
        <f aca="false">IF(AA5307&lt;&gt;"COMPRAR","",IF(AB5307="",IF(X5307="","",IF(X5307-V5307&lt;0.01,"EMPATE TÉCNICO","")),IF(AB5307&lt;I5307,"ESTOQUE INSUFICIENTE",IF(X5307="","",IF(X5307-V5307&lt;0.01,"EMPATE TÉCNICO","")))))</f>
        <v/>
      </c>
      <c r="AG5307" s="16" t="s">
        <v>304</v>
      </c>
      <c r="AH5307" s="16" t="s">
        <v>2106</v>
      </c>
    </row>
    <row r="5308" customFormat="false" ht="15" hidden="false" customHeight="false" outlineLevel="0" collapsed="false">
      <c r="A5308" s="16" t="s">
        <v>16389</v>
      </c>
      <c r="B5308" s="17" t="s">
        <v>16390</v>
      </c>
      <c r="C5308" s="16" t="s">
        <v>16391</v>
      </c>
      <c r="D5308" s="16" t="s">
        <v>1571</v>
      </c>
      <c r="E5308" s="18" t="n">
        <v>1</v>
      </c>
      <c r="F5308" s="16" t="s">
        <v>43</v>
      </c>
      <c r="G5308" s="18" t="n">
        <v>0</v>
      </c>
      <c r="H5308" s="16" t="n">
        <v>4.9</v>
      </c>
      <c r="I5308" s="18" t="n">
        <v>13</v>
      </c>
      <c r="J5308" s="19" t="n">
        <v>0.99</v>
      </c>
      <c r="K5308" s="19" t="n">
        <v>0.99</v>
      </c>
      <c r="L5308" s="19" t="n">
        <v>0.99</v>
      </c>
      <c r="M5308" s="19" t="n">
        <f aca="false">IF(J5308&gt;0,J5308,K5308)*E5308</f>
        <v>0.99</v>
      </c>
      <c r="N5308" s="20"/>
      <c r="O5308" s="21" t="str">
        <f aca="false">IF(R5308="","",ROUND(R5308*(1-Premissas!$B$4),4))</f>
        <v/>
      </c>
      <c r="P5308" s="22"/>
      <c r="Q5308" s="22"/>
      <c r="R5308" s="23"/>
      <c r="S5308" s="24"/>
      <c r="T5308" s="24"/>
      <c r="U5308" s="25"/>
      <c r="V5308" s="19" t="str">
        <f aca="false">IF(COUNT(N5308:Q5308)=0,"",MIN(N5308:Q5308))</f>
        <v/>
      </c>
      <c r="W5308" s="16" t="str">
        <f aca="false">IF(V5308="","",INDEX($N$4:$Q$4,MATCH(V5308,N5308:Q5308,0)))</f>
        <v/>
      </c>
      <c r="X5308" s="19" t="str">
        <f aca="false">IF(COUNT(N5308:Q5308)&lt;2,"",SMALL(N5308:Q5308,2))</f>
        <v/>
      </c>
      <c r="Y5308" s="26" t="str">
        <f aca="false">IF(OR(V5308="",M5308=0),"",V5308/M5308-1)</f>
        <v/>
      </c>
      <c r="Z5308" s="26" t="str">
        <f aca="false">IF(OR(V5308="",L5308=""),"",V5308/(L5308*E5308)-1)</f>
        <v/>
      </c>
      <c r="AA5308" s="16" t="str">
        <f aca="false">IF(V5308="","SEM OFERTA",IF(OR(Y5308&gt;Premissas!$B$11,Y5308&lt;Premissas!$B$12),"VERIFICAR - UNIDADE/EMBALAGEM",IF(Y5308&gt;Premissas!$B$6,"NÃO COMPRAR - REAJUSTE &gt;5%","COMPRAR")))</f>
        <v>SEM OFERTA</v>
      </c>
      <c r="AB5308" s="18" t="str">
        <f aca="false">IF(W5308="DIMEC",S5308,IF(W5308="MEDCENTRO",U5308,""))</f>
        <v/>
      </c>
      <c r="AC5308" s="18" t="n">
        <f aca="false">IF(AA5308&lt;&gt;"COMPRAR",0,IF(AB5308="",I5308,MIN(I5308,AB5308)))</f>
        <v>0</v>
      </c>
      <c r="AD5308" s="19" t="n">
        <f aca="false">IF(AC5308&gt;0,AC5308*V5308,0)</f>
        <v>0</v>
      </c>
      <c r="AE5308" s="19" t="n">
        <f aca="false">IF(AC5308&gt;0,(M5308-V5308)*AC5308,0)</f>
        <v>0</v>
      </c>
      <c r="AF5308" s="16" t="str">
        <f aca="false">IF(AA5308&lt;&gt;"COMPRAR","",IF(AB5308="",IF(X5308="","",IF(X5308-V5308&lt;0.01,"EMPATE TÉCNICO","")),IF(AB5308&lt;I5308,"ESTOQUE INSUFICIENTE",IF(X5308="","",IF(X5308-V5308&lt;0.01,"EMPATE TÉCNICO","")))))</f>
        <v/>
      </c>
      <c r="AG5308" s="16" t="s">
        <v>482</v>
      </c>
      <c r="AH5308" s="16" t="s">
        <v>2106</v>
      </c>
    </row>
    <row r="5309" customFormat="false" ht="15" hidden="false" customHeight="false" outlineLevel="0" collapsed="false">
      <c r="A5309" s="16" t="s">
        <v>16392</v>
      </c>
      <c r="B5309" s="17" t="s">
        <v>16393</v>
      </c>
      <c r="C5309" s="16" t="s">
        <v>16394</v>
      </c>
      <c r="D5309" s="16" t="s">
        <v>14314</v>
      </c>
      <c r="E5309" s="18" t="n">
        <v>1</v>
      </c>
      <c r="F5309" s="16" t="s">
        <v>41</v>
      </c>
      <c r="G5309" s="18" t="n">
        <v>21</v>
      </c>
      <c r="H5309" s="16" t="n">
        <v>11.8</v>
      </c>
      <c r="I5309" s="18" t="n">
        <v>10</v>
      </c>
      <c r="J5309" s="19" t="n">
        <v>13.28</v>
      </c>
      <c r="K5309" s="19" t="n">
        <v>13.28</v>
      </c>
      <c r="L5309" s="19" t="n">
        <v>13.28</v>
      </c>
      <c r="M5309" s="19" t="n">
        <f aca="false">IF(J5309&gt;0,J5309,K5309)*E5309</f>
        <v>13.28</v>
      </c>
      <c r="N5309" s="20"/>
      <c r="O5309" s="21" t="str">
        <f aca="false">IF(R5309="","",ROUND(R5309*(1-Premissas!$B$4),4))</f>
        <v/>
      </c>
      <c r="P5309" s="22"/>
      <c r="Q5309" s="22"/>
      <c r="R5309" s="23"/>
      <c r="S5309" s="24"/>
      <c r="T5309" s="24"/>
      <c r="U5309" s="25"/>
      <c r="V5309" s="19" t="str">
        <f aca="false">IF(COUNT(N5309:Q5309)=0,"",MIN(N5309:Q5309))</f>
        <v/>
      </c>
      <c r="W5309" s="16" t="str">
        <f aca="false">IF(V5309="","",INDEX($N$4:$Q$4,MATCH(V5309,N5309:Q5309,0)))</f>
        <v/>
      </c>
      <c r="X5309" s="19" t="str">
        <f aca="false">IF(COUNT(N5309:Q5309)&lt;2,"",SMALL(N5309:Q5309,2))</f>
        <v/>
      </c>
      <c r="Y5309" s="26" t="str">
        <f aca="false">IF(OR(V5309="",M5309=0),"",V5309/M5309-1)</f>
        <v/>
      </c>
      <c r="Z5309" s="26" t="str">
        <f aca="false">IF(OR(V5309="",L5309=""),"",V5309/(L5309*E5309)-1)</f>
        <v/>
      </c>
      <c r="AA5309" s="16" t="str">
        <f aca="false">IF(V5309="","SEM OFERTA",IF(OR(Y5309&gt;Premissas!$B$11,Y5309&lt;Premissas!$B$12),"VERIFICAR - UNIDADE/EMBALAGEM",IF(Y5309&gt;Premissas!$B$6,"NÃO COMPRAR - REAJUSTE &gt;5%","COMPRAR")))</f>
        <v>SEM OFERTA</v>
      </c>
      <c r="AB5309" s="18" t="str">
        <f aca="false">IF(W5309="DIMEC",S5309,IF(W5309="MEDCENTRO",U5309,""))</f>
        <v/>
      </c>
      <c r="AC5309" s="18" t="n">
        <f aca="false">IF(AA5309&lt;&gt;"COMPRAR",0,IF(AB5309="",I5309,MIN(I5309,AB5309)))</f>
        <v>0</v>
      </c>
      <c r="AD5309" s="19" t="n">
        <f aca="false">IF(AC5309&gt;0,AC5309*V5309,0)</f>
        <v>0</v>
      </c>
      <c r="AE5309" s="19" t="n">
        <f aca="false">IF(AC5309&gt;0,(M5309-V5309)*AC5309,0)</f>
        <v>0</v>
      </c>
      <c r="AF5309" s="16" t="str">
        <f aca="false">IF(AA5309&lt;&gt;"COMPRAR","",IF(AB5309="",IF(X5309="","",IF(X5309-V5309&lt;0.01,"EMPATE TÉCNICO","")),IF(AB5309&lt;I5309,"ESTOQUE INSUFICIENTE",IF(X5309="","",IF(X5309-V5309&lt;0.01,"EMPATE TÉCNICO","")))))</f>
        <v/>
      </c>
      <c r="AG5309" s="16" t="s">
        <v>490</v>
      </c>
      <c r="AH5309" s="16" t="s">
        <v>2106</v>
      </c>
    </row>
    <row r="5310" customFormat="false" ht="15" hidden="false" customHeight="false" outlineLevel="0" collapsed="false">
      <c r="A5310" s="16" t="s">
        <v>16395</v>
      </c>
      <c r="B5310" s="17" t="s">
        <v>16396</v>
      </c>
      <c r="C5310" s="16" t="s">
        <v>16397</v>
      </c>
      <c r="D5310" s="16" t="s">
        <v>532</v>
      </c>
      <c r="E5310" s="18" t="n">
        <v>1</v>
      </c>
      <c r="F5310" s="16" t="s">
        <v>43</v>
      </c>
      <c r="G5310" s="18" t="n">
        <v>0</v>
      </c>
      <c r="H5310" s="16" t="n">
        <v>0.5</v>
      </c>
      <c r="I5310" s="18" t="n">
        <v>2</v>
      </c>
      <c r="J5310" s="19" t="n">
        <v>5.19</v>
      </c>
      <c r="K5310" s="19" t="n">
        <v>5.19</v>
      </c>
      <c r="L5310" s="19" t="n">
        <v>5.19</v>
      </c>
      <c r="M5310" s="19" t="n">
        <f aca="false">IF(J5310&gt;0,J5310,K5310)*E5310</f>
        <v>5.19</v>
      </c>
      <c r="N5310" s="20"/>
      <c r="O5310" s="21" t="str">
        <f aca="false">IF(R5310="","",ROUND(R5310*(1-Premissas!$B$4),4))</f>
        <v/>
      </c>
      <c r="P5310" s="22"/>
      <c r="Q5310" s="22"/>
      <c r="R5310" s="23"/>
      <c r="S5310" s="24"/>
      <c r="T5310" s="24"/>
      <c r="U5310" s="25"/>
      <c r="V5310" s="19" t="str">
        <f aca="false">IF(COUNT(N5310:Q5310)=0,"",MIN(N5310:Q5310))</f>
        <v/>
      </c>
      <c r="W5310" s="16" t="str">
        <f aca="false">IF(V5310="","",INDEX($N$4:$Q$4,MATCH(V5310,N5310:Q5310,0)))</f>
        <v/>
      </c>
      <c r="X5310" s="19" t="str">
        <f aca="false">IF(COUNT(N5310:Q5310)&lt;2,"",SMALL(N5310:Q5310,2))</f>
        <v/>
      </c>
      <c r="Y5310" s="26" t="str">
        <f aca="false">IF(OR(V5310="",M5310=0),"",V5310/M5310-1)</f>
        <v/>
      </c>
      <c r="Z5310" s="26" t="str">
        <f aca="false">IF(OR(V5310="",L5310=""),"",V5310/(L5310*E5310)-1)</f>
        <v/>
      </c>
      <c r="AA5310" s="16" t="str">
        <f aca="false">IF(V5310="","SEM OFERTA",IF(OR(Y5310&gt;Premissas!$B$11,Y5310&lt;Premissas!$B$12),"VERIFICAR - UNIDADE/EMBALAGEM",IF(Y5310&gt;Premissas!$B$6,"NÃO COMPRAR - REAJUSTE &gt;5%","COMPRAR")))</f>
        <v>SEM OFERTA</v>
      </c>
      <c r="AB5310" s="18" t="str">
        <f aca="false">IF(W5310="DIMEC",S5310,IF(W5310="MEDCENTRO",U5310,""))</f>
        <v/>
      </c>
      <c r="AC5310" s="18" t="n">
        <f aca="false">IF(AA5310&lt;&gt;"COMPRAR",0,IF(AB5310="",I5310,MIN(I5310,AB5310)))</f>
        <v>0</v>
      </c>
      <c r="AD5310" s="19" t="n">
        <f aca="false">IF(AC5310&gt;0,AC5310*V5310,0)</f>
        <v>0</v>
      </c>
      <c r="AE5310" s="19" t="n">
        <f aca="false">IF(AC5310&gt;0,(M5310-V5310)*AC5310,0)</f>
        <v>0</v>
      </c>
      <c r="AF5310" s="16" t="str">
        <f aca="false">IF(AA5310&lt;&gt;"COMPRAR","",IF(AB5310="",IF(X5310="","",IF(X5310-V5310&lt;0.01,"EMPATE TÉCNICO","")),IF(AB5310&lt;I5310,"ESTOQUE INSUFICIENTE",IF(X5310="","",IF(X5310-V5310&lt;0.01,"EMPATE TÉCNICO","")))))</f>
        <v/>
      </c>
      <c r="AG5310" s="16" t="s">
        <v>304</v>
      </c>
      <c r="AH5310" s="16" t="s">
        <v>2106</v>
      </c>
    </row>
    <row r="5311" customFormat="false" ht="15" hidden="false" customHeight="false" outlineLevel="0" collapsed="false">
      <c r="A5311" s="16" t="s">
        <v>16398</v>
      </c>
      <c r="B5311" s="17" t="s">
        <v>16399</v>
      </c>
      <c r="C5311" s="16" t="s">
        <v>16400</v>
      </c>
      <c r="D5311" s="16" t="s">
        <v>5990</v>
      </c>
      <c r="E5311" s="18" t="n">
        <v>1</v>
      </c>
      <c r="F5311" s="16" t="s">
        <v>42</v>
      </c>
      <c r="G5311" s="18" t="n">
        <v>1</v>
      </c>
      <c r="H5311" s="16" t="n">
        <v>1.1</v>
      </c>
      <c r="I5311" s="18" t="n">
        <v>2</v>
      </c>
      <c r="J5311" s="19" t="n">
        <v>14.715</v>
      </c>
      <c r="K5311" s="19" t="n">
        <v>14.715</v>
      </c>
      <c r="L5311" s="19" t="n">
        <v>14.715</v>
      </c>
      <c r="M5311" s="19" t="n">
        <f aca="false">IF(J5311&gt;0,J5311,K5311)*E5311</f>
        <v>14.715</v>
      </c>
      <c r="N5311" s="20"/>
      <c r="O5311" s="21" t="str">
        <f aca="false">IF(R5311="","",ROUND(R5311*(1-Premissas!$B$4),4))</f>
        <v/>
      </c>
      <c r="P5311" s="22"/>
      <c r="Q5311" s="22"/>
      <c r="R5311" s="23"/>
      <c r="S5311" s="24"/>
      <c r="T5311" s="24"/>
      <c r="U5311" s="25"/>
      <c r="V5311" s="19" t="str">
        <f aca="false">IF(COUNT(N5311:Q5311)=0,"",MIN(N5311:Q5311))</f>
        <v/>
      </c>
      <c r="W5311" s="16" t="str">
        <f aca="false">IF(V5311="","",INDEX($N$4:$Q$4,MATCH(V5311,N5311:Q5311,0)))</f>
        <v/>
      </c>
      <c r="X5311" s="19" t="str">
        <f aca="false">IF(COUNT(N5311:Q5311)&lt;2,"",SMALL(N5311:Q5311,2))</f>
        <v/>
      </c>
      <c r="Y5311" s="26" t="str">
        <f aca="false">IF(OR(V5311="",M5311=0),"",V5311/M5311-1)</f>
        <v/>
      </c>
      <c r="Z5311" s="26" t="str">
        <f aca="false">IF(OR(V5311="",L5311=""),"",V5311/(L5311*E5311)-1)</f>
        <v/>
      </c>
      <c r="AA5311" s="16" t="str">
        <f aca="false">IF(V5311="","SEM OFERTA",IF(OR(Y5311&gt;Premissas!$B$11,Y5311&lt;Premissas!$B$12),"VERIFICAR - UNIDADE/EMBALAGEM",IF(Y5311&gt;Premissas!$B$6,"NÃO COMPRAR - REAJUSTE &gt;5%","COMPRAR")))</f>
        <v>SEM OFERTA</v>
      </c>
      <c r="AB5311" s="18" t="str">
        <f aca="false">IF(W5311="DIMEC",S5311,IF(W5311="MEDCENTRO",U5311,""))</f>
        <v/>
      </c>
      <c r="AC5311" s="18" t="n">
        <f aca="false">IF(AA5311&lt;&gt;"COMPRAR",0,IF(AB5311="",I5311,MIN(I5311,AB5311)))</f>
        <v>0</v>
      </c>
      <c r="AD5311" s="19" t="n">
        <f aca="false">IF(AC5311&gt;0,AC5311*V5311,0)</f>
        <v>0</v>
      </c>
      <c r="AE5311" s="19" t="n">
        <f aca="false">IF(AC5311&gt;0,(M5311-V5311)*AC5311,0)</f>
        <v>0</v>
      </c>
      <c r="AF5311" s="16" t="str">
        <f aca="false">IF(AA5311&lt;&gt;"COMPRAR","",IF(AB5311="",IF(X5311="","",IF(X5311-V5311&lt;0.01,"EMPATE TÉCNICO","")),IF(AB5311&lt;I5311,"ESTOQUE INSUFICIENTE",IF(X5311="","",IF(X5311-V5311&lt;0.01,"EMPATE TÉCNICO","")))))</f>
        <v/>
      </c>
      <c r="AG5311" s="16" t="s">
        <v>547</v>
      </c>
      <c r="AH5311" s="16" t="s">
        <v>2106</v>
      </c>
    </row>
    <row r="5312" customFormat="false" ht="15" hidden="false" customHeight="false" outlineLevel="0" collapsed="false">
      <c r="A5312" s="16" t="s">
        <v>16401</v>
      </c>
      <c r="B5312" s="17" t="s">
        <v>16402</v>
      </c>
      <c r="C5312" s="16" t="s">
        <v>16403</v>
      </c>
      <c r="D5312" s="16" t="s">
        <v>2053</v>
      </c>
      <c r="E5312" s="18" t="n">
        <v>1</v>
      </c>
      <c r="F5312" s="16" t="s">
        <v>41</v>
      </c>
      <c r="G5312" s="18" t="n">
        <v>0</v>
      </c>
      <c r="H5312" s="16" t="n">
        <v>8.3</v>
      </c>
      <c r="I5312" s="18" t="n">
        <v>22</v>
      </c>
      <c r="J5312" s="19" t="n">
        <v>15.05</v>
      </c>
      <c r="K5312" s="19" t="n">
        <v>15.05</v>
      </c>
      <c r="L5312" s="19" t="n">
        <v>15.05</v>
      </c>
      <c r="M5312" s="19" t="n">
        <f aca="false">IF(J5312&gt;0,J5312,K5312)*E5312</f>
        <v>15.05</v>
      </c>
      <c r="N5312" s="20"/>
      <c r="O5312" s="21" t="str">
        <f aca="false">IF(R5312="","",ROUND(R5312*(1-Premissas!$B$4),4))</f>
        <v/>
      </c>
      <c r="P5312" s="22"/>
      <c r="Q5312" s="22"/>
      <c r="R5312" s="23"/>
      <c r="S5312" s="24"/>
      <c r="T5312" s="24"/>
      <c r="U5312" s="25"/>
      <c r="V5312" s="19" t="str">
        <f aca="false">IF(COUNT(N5312:Q5312)=0,"",MIN(N5312:Q5312))</f>
        <v/>
      </c>
      <c r="W5312" s="16" t="str">
        <f aca="false">IF(V5312="","",INDEX($N$4:$Q$4,MATCH(V5312,N5312:Q5312,0)))</f>
        <v/>
      </c>
      <c r="X5312" s="19" t="str">
        <f aca="false">IF(COUNT(N5312:Q5312)&lt;2,"",SMALL(N5312:Q5312,2))</f>
        <v/>
      </c>
      <c r="Y5312" s="26" t="str">
        <f aca="false">IF(OR(V5312="",M5312=0),"",V5312/M5312-1)</f>
        <v/>
      </c>
      <c r="Z5312" s="26" t="str">
        <f aca="false">IF(OR(V5312="",L5312=""),"",V5312/(L5312*E5312)-1)</f>
        <v/>
      </c>
      <c r="AA5312" s="16" t="str">
        <f aca="false">IF(V5312="","SEM OFERTA",IF(OR(Y5312&gt;Premissas!$B$11,Y5312&lt;Premissas!$B$12),"VERIFICAR - UNIDADE/EMBALAGEM",IF(Y5312&gt;Premissas!$B$6,"NÃO COMPRAR - REAJUSTE &gt;5%","COMPRAR")))</f>
        <v>SEM OFERTA</v>
      </c>
      <c r="AB5312" s="18" t="str">
        <f aca="false">IF(W5312="DIMEC",S5312,IF(W5312="MEDCENTRO",U5312,""))</f>
        <v/>
      </c>
      <c r="AC5312" s="18" t="n">
        <f aca="false">IF(AA5312&lt;&gt;"COMPRAR",0,IF(AB5312="",I5312,MIN(I5312,AB5312)))</f>
        <v>0</v>
      </c>
      <c r="AD5312" s="19" t="n">
        <f aca="false">IF(AC5312&gt;0,AC5312*V5312,0)</f>
        <v>0</v>
      </c>
      <c r="AE5312" s="19" t="n">
        <f aca="false">IF(AC5312&gt;0,(M5312-V5312)*AC5312,0)</f>
        <v>0</v>
      </c>
      <c r="AF5312" s="16" t="str">
        <f aca="false">IF(AA5312&lt;&gt;"COMPRAR","",IF(AB5312="",IF(X5312="","",IF(X5312-V5312&lt;0.01,"EMPATE TÉCNICO","")),IF(AB5312&lt;I5312,"ESTOQUE INSUFICIENTE",IF(X5312="","",IF(X5312-V5312&lt;0.01,"EMPATE TÉCNICO","")))))</f>
        <v/>
      </c>
      <c r="AG5312" s="16" t="s">
        <v>490</v>
      </c>
      <c r="AH5312" s="16" t="s">
        <v>2106</v>
      </c>
    </row>
    <row r="5313" customFormat="false" ht="15" hidden="false" customHeight="false" outlineLevel="0" collapsed="false">
      <c r="A5313" s="16" t="s">
        <v>16404</v>
      </c>
      <c r="B5313" s="17" t="s">
        <v>16405</v>
      </c>
      <c r="C5313" s="16" t="s">
        <v>16406</v>
      </c>
      <c r="D5313" s="16" t="s">
        <v>2053</v>
      </c>
      <c r="E5313" s="18" t="n">
        <v>1</v>
      </c>
      <c r="F5313" s="16" t="s">
        <v>43</v>
      </c>
      <c r="G5313" s="18" t="n">
        <v>0</v>
      </c>
      <c r="H5313" s="16" t="n">
        <v>0.3</v>
      </c>
      <c r="I5313" s="18" t="n">
        <v>1</v>
      </c>
      <c r="J5313" s="19" t="n">
        <v>20.61</v>
      </c>
      <c r="K5313" s="19" t="n">
        <v>20.61</v>
      </c>
      <c r="L5313" s="19" t="n">
        <v>20.61</v>
      </c>
      <c r="M5313" s="19" t="n">
        <f aca="false">IF(J5313&gt;0,J5313,K5313)*E5313</f>
        <v>20.61</v>
      </c>
      <c r="N5313" s="20"/>
      <c r="O5313" s="21" t="str">
        <f aca="false">IF(R5313="","",ROUND(R5313*(1-Premissas!$B$4),4))</f>
        <v/>
      </c>
      <c r="P5313" s="22"/>
      <c r="Q5313" s="22"/>
      <c r="R5313" s="23"/>
      <c r="S5313" s="24"/>
      <c r="T5313" s="24"/>
      <c r="U5313" s="25"/>
      <c r="V5313" s="19" t="str">
        <f aca="false">IF(COUNT(N5313:Q5313)=0,"",MIN(N5313:Q5313))</f>
        <v/>
      </c>
      <c r="W5313" s="16" t="str">
        <f aca="false">IF(V5313="","",INDEX($N$4:$Q$4,MATCH(V5313,N5313:Q5313,0)))</f>
        <v/>
      </c>
      <c r="X5313" s="19" t="str">
        <f aca="false">IF(COUNT(N5313:Q5313)&lt;2,"",SMALL(N5313:Q5313,2))</f>
        <v/>
      </c>
      <c r="Y5313" s="26" t="str">
        <f aca="false">IF(OR(V5313="",M5313=0),"",V5313/M5313-1)</f>
        <v/>
      </c>
      <c r="Z5313" s="26" t="str">
        <f aca="false">IF(OR(V5313="",L5313=""),"",V5313/(L5313*E5313)-1)</f>
        <v/>
      </c>
      <c r="AA5313" s="16" t="str">
        <f aca="false">IF(V5313="","SEM OFERTA",IF(OR(Y5313&gt;Premissas!$B$11,Y5313&lt;Premissas!$B$12),"VERIFICAR - UNIDADE/EMBALAGEM",IF(Y5313&gt;Premissas!$B$6,"NÃO COMPRAR - REAJUSTE &gt;5%","COMPRAR")))</f>
        <v>SEM OFERTA</v>
      </c>
      <c r="AB5313" s="18" t="str">
        <f aca="false">IF(W5313="DIMEC",S5313,IF(W5313="MEDCENTRO",U5313,""))</f>
        <v/>
      </c>
      <c r="AC5313" s="18" t="n">
        <f aca="false">IF(AA5313&lt;&gt;"COMPRAR",0,IF(AB5313="",I5313,MIN(I5313,AB5313)))</f>
        <v>0</v>
      </c>
      <c r="AD5313" s="19" t="n">
        <f aca="false">IF(AC5313&gt;0,AC5313*V5313,0)</f>
        <v>0</v>
      </c>
      <c r="AE5313" s="19" t="n">
        <f aca="false">IF(AC5313&gt;0,(M5313-V5313)*AC5313,0)</f>
        <v>0</v>
      </c>
      <c r="AF5313" s="16" t="str">
        <f aca="false">IF(AA5313&lt;&gt;"COMPRAR","",IF(AB5313="",IF(X5313="","",IF(X5313-V5313&lt;0.01,"EMPATE TÉCNICO","")),IF(AB5313&lt;I5313,"ESTOQUE INSUFICIENTE",IF(X5313="","",IF(X5313-V5313&lt;0.01,"EMPATE TÉCNICO","")))))</f>
        <v/>
      </c>
      <c r="AG5313" s="16" t="s">
        <v>490</v>
      </c>
      <c r="AH5313" s="16" t="s">
        <v>2106</v>
      </c>
    </row>
    <row r="5314" customFormat="false" ht="15" hidden="false" customHeight="false" outlineLevel="0" collapsed="false">
      <c r="A5314" s="16" t="s">
        <v>16407</v>
      </c>
      <c r="B5314" s="17" t="s">
        <v>16408</v>
      </c>
      <c r="C5314" s="16" t="s">
        <v>16409</v>
      </c>
      <c r="D5314" s="16" t="s">
        <v>2053</v>
      </c>
      <c r="E5314" s="18" t="n">
        <v>1</v>
      </c>
      <c r="F5314" s="16" t="s">
        <v>42</v>
      </c>
      <c r="G5314" s="18" t="n">
        <v>0</v>
      </c>
      <c r="H5314" s="16" t="n">
        <v>0.3</v>
      </c>
      <c r="I5314" s="18" t="n">
        <v>1</v>
      </c>
      <c r="J5314" s="19" t="n">
        <v>19.45</v>
      </c>
      <c r="K5314" s="19" t="n">
        <v>19.45</v>
      </c>
      <c r="L5314" s="19" t="n">
        <v>19.45</v>
      </c>
      <c r="M5314" s="19" t="n">
        <f aca="false">IF(J5314&gt;0,J5314,K5314)*E5314</f>
        <v>19.45</v>
      </c>
      <c r="N5314" s="20"/>
      <c r="O5314" s="21" t="str">
        <f aca="false">IF(R5314="","",ROUND(R5314*(1-Premissas!$B$4),4))</f>
        <v/>
      </c>
      <c r="P5314" s="22"/>
      <c r="Q5314" s="22"/>
      <c r="R5314" s="23"/>
      <c r="S5314" s="24"/>
      <c r="T5314" s="24"/>
      <c r="U5314" s="25"/>
      <c r="V5314" s="19" t="str">
        <f aca="false">IF(COUNT(N5314:Q5314)=0,"",MIN(N5314:Q5314))</f>
        <v/>
      </c>
      <c r="W5314" s="16" t="str">
        <f aca="false">IF(V5314="","",INDEX($N$4:$Q$4,MATCH(V5314,N5314:Q5314,0)))</f>
        <v/>
      </c>
      <c r="X5314" s="19" t="str">
        <f aca="false">IF(COUNT(N5314:Q5314)&lt;2,"",SMALL(N5314:Q5314,2))</f>
        <v/>
      </c>
      <c r="Y5314" s="26" t="str">
        <f aca="false">IF(OR(V5314="",M5314=0),"",V5314/M5314-1)</f>
        <v/>
      </c>
      <c r="Z5314" s="26" t="str">
        <f aca="false">IF(OR(V5314="",L5314=""),"",V5314/(L5314*E5314)-1)</f>
        <v/>
      </c>
      <c r="AA5314" s="16" t="str">
        <f aca="false">IF(V5314="","SEM OFERTA",IF(OR(Y5314&gt;Premissas!$B$11,Y5314&lt;Premissas!$B$12),"VERIFICAR - UNIDADE/EMBALAGEM",IF(Y5314&gt;Premissas!$B$6,"NÃO COMPRAR - REAJUSTE &gt;5%","COMPRAR")))</f>
        <v>SEM OFERTA</v>
      </c>
      <c r="AB5314" s="18" t="str">
        <f aca="false">IF(W5314="DIMEC",S5314,IF(W5314="MEDCENTRO",U5314,""))</f>
        <v/>
      </c>
      <c r="AC5314" s="18" t="n">
        <f aca="false">IF(AA5314&lt;&gt;"COMPRAR",0,IF(AB5314="",I5314,MIN(I5314,AB5314)))</f>
        <v>0</v>
      </c>
      <c r="AD5314" s="19" t="n">
        <f aca="false">IF(AC5314&gt;0,AC5314*V5314,0)</f>
        <v>0</v>
      </c>
      <c r="AE5314" s="19" t="n">
        <f aca="false">IF(AC5314&gt;0,(M5314-V5314)*AC5314,0)</f>
        <v>0</v>
      </c>
      <c r="AF5314" s="16" t="str">
        <f aca="false">IF(AA5314&lt;&gt;"COMPRAR","",IF(AB5314="",IF(X5314="","",IF(X5314-V5314&lt;0.01,"EMPATE TÉCNICO","")),IF(AB5314&lt;I5314,"ESTOQUE INSUFICIENTE",IF(X5314="","",IF(X5314-V5314&lt;0.01,"EMPATE TÉCNICO","")))))</f>
        <v/>
      </c>
      <c r="AG5314" s="16" t="s">
        <v>490</v>
      </c>
      <c r="AH5314" s="16" t="s">
        <v>2106</v>
      </c>
    </row>
    <row r="5315" customFormat="false" ht="15" hidden="false" customHeight="false" outlineLevel="0" collapsed="false">
      <c r="A5315" s="16" t="s">
        <v>16410</v>
      </c>
      <c r="B5315" s="17" t="s">
        <v>16411</v>
      </c>
      <c r="C5315" s="16" t="s">
        <v>16412</v>
      </c>
      <c r="D5315" s="16" t="s">
        <v>14314</v>
      </c>
      <c r="E5315" s="18" t="n">
        <v>50</v>
      </c>
      <c r="F5315" s="16" t="s">
        <v>43</v>
      </c>
      <c r="G5315" s="18" t="n">
        <v>0</v>
      </c>
      <c r="H5315" s="16" t="n">
        <v>5.1</v>
      </c>
      <c r="I5315" s="18" t="n">
        <v>1</v>
      </c>
      <c r="J5315" s="19" t="n">
        <v>1.2956</v>
      </c>
      <c r="K5315" s="19" t="n">
        <v>1.2956</v>
      </c>
      <c r="L5315" s="19" t="n">
        <v>1.2956</v>
      </c>
      <c r="M5315" s="19" t="n">
        <f aca="false">IF(J5315&gt;0,J5315,K5315)*E5315</f>
        <v>64.78</v>
      </c>
      <c r="N5315" s="20"/>
      <c r="O5315" s="21" t="str">
        <f aca="false">IF(R5315="","",ROUND(R5315*(1-Premissas!$B$4),4))</f>
        <v/>
      </c>
      <c r="P5315" s="22"/>
      <c r="Q5315" s="22"/>
      <c r="R5315" s="23"/>
      <c r="S5315" s="24"/>
      <c r="T5315" s="24"/>
      <c r="U5315" s="25"/>
      <c r="V5315" s="19" t="str">
        <f aca="false">IF(COUNT(N5315:Q5315)=0,"",MIN(N5315:Q5315))</f>
        <v/>
      </c>
      <c r="W5315" s="16" t="str">
        <f aca="false">IF(V5315="","",INDEX($N$4:$Q$4,MATCH(V5315,N5315:Q5315,0)))</f>
        <v/>
      </c>
      <c r="X5315" s="19" t="str">
        <f aca="false">IF(COUNT(N5315:Q5315)&lt;2,"",SMALL(N5315:Q5315,2))</f>
        <v/>
      </c>
      <c r="Y5315" s="26" t="str">
        <f aca="false">IF(OR(V5315="",M5315=0),"",V5315/M5315-1)</f>
        <v/>
      </c>
      <c r="Z5315" s="26" t="str">
        <f aca="false">IF(OR(V5315="",L5315=""),"",V5315/(L5315*E5315)-1)</f>
        <v/>
      </c>
      <c r="AA5315" s="16" t="str">
        <f aca="false">IF(V5315="","SEM OFERTA",IF(OR(Y5315&gt;Premissas!$B$11,Y5315&lt;Premissas!$B$12),"VERIFICAR - UNIDADE/EMBALAGEM",IF(Y5315&gt;Premissas!$B$6,"NÃO COMPRAR - REAJUSTE &gt;5%","COMPRAR")))</f>
        <v>SEM OFERTA</v>
      </c>
      <c r="AB5315" s="18" t="str">
        <f aca="false">IF(W5315="DIMEC",S5315,IF(W5315="MEDCENTRO",U5315,""))</f>
        <v/>
      </c>
      <c r="AC5315" s="18" t="n">
        <f aca="false">IF(AA5315&lt;&gt;"COMPRAR",0,IF(AB5315="",I5315,MIN(I5315,AB5315)))</f>
        <v>0</v>
      </c>
      <c r="AD5315" s="19" t="n">
        <f aca="false">IF(AC5315&gt;0,AC5315*V5315,0)</f>
        <v>0</v>
      </c>
      <c r="AE5315" s="19" t="n">
        <f aca="false">IF(AC5315&gt;0,(M5315-V5315)*AC5315,0)</f>
        <v>0</v>
      </c>
      <c r="AF5315" s="16" t="str">
        <f aca="false">IF(AA5315&lt;&gt;"COMPRAR","",IF(AB5315="",IF(X5315="","",IF(X5315-V5315&lt;0.01,"EMPATE TÉCNICO","")),IF(AB5315&lt;I5315,"ESTOQUE INSUFICIENTE",IF(X5315="","",IF(X5315-V5315&lt;0.01,"EMPATE TÉCNICO","")))))</f>
        <v/>
      </c>
      <c r="AG5315" s="16" t="s">
        <v>490</v>
      </c>
      <c r="AH5315" s="16" t="s">
        <v>2106</v>
      </c>
    </row>
    <row r="5316" customFormat="false" ht="15" hidden="false" customHeight="false" outlineLevel="0" collapsed="false">
      <c r="A5316" s="16" t="s">
        <v>16413</v>
      </c>
      <c r="B5316" s="17" t="s">
        <v>16414</v>
      </c>
      <c r="C5316" s="16" t="s">
        <v>16415</v>
      </c>
      <c r="D5316" s="16" t="s">
        <v>762</v>
      </c>
      <c r="E5316" s="18" t="n">
        <v>1</v>
      </c>
      <c r="F5316" s="16" t="s">
        <v>43</v>
      </c>
      <c r="G5316" s="18" t="n">
        <v>1</v>
      </c>
      <c r="H5316" s="16" t="n">
        <v>0.4</v>
      </c>
      <c r="I5316" s="18" t="n">
        <v>1</v>
      </c>
      <c r="J5316" s="19" t="n">
        <v>0</v>
      </c>
      <c r="K5316" s="19" t="n">
        <v>4.99</v>
      </c>
      <c r="L5316" s="19"/>
      <c r="M5316" s="19" t="n">
        <f aca="false">IF(J5316&gt;0,J5316,K5316)*E5316</f>
        <v>4.99</v>
      </c>
      <c r="N5316" s="20"/>
      <c r="O5316" s="21" t="str">
        <f aca="false">IF(R5316="","",ROUND(R5316*(1-Premissas!$B$4),4))</f>
        <v/>
      </c>
      <c r="P5316" s="22"/>
      <c r="Q5316" s="22"/>
      <c r="R5316" s="23"/>
      <c r="S5316" s="24"/>
      <c r="T5316" s="24"/>
      <c r="U5316" s="25"/>
      <c r="V5316" s="19" t="str">
        <f aca="false">IF(COUNT(N5316:Q5316)=0,"",MIN(N5316:Q5316))</f>
        <v/>
      </c>
      <c r="W5316" s="16" t="str">
        <f aca="false">IF(V5316="","",INDEX($N$4:$Q$4,MATCH(V5316,N5316:Q5316,0)))</f>
        <v/>
      </c>
      <c r="X5316" s="19" t="str">
        <f aca="false">IF(COUNT(N5316:Q5316)&lt;2,"",SMALL(N5316:Q5316,2))</f>
        <v/>
      </c>
      <c r="Y5316" s="26" t="str">
        <f aca="false">IF(OR(V5316="",M5316=0),"",V5316/M5316-1)</f>
        <v/>
      </c>
      <c r="Z5316" s="26" t="str">
        <f aca="false">IF(OR(V5316="",L5316=""),"",V5316/(L5316*E5316)-1)</f>
        <v/>
      </c>
      <c r="AA5316" s="16" t="str">
        <f aca="false">IF(V5316="","SEM OFERTA",IF(OR(Y5316&gt;Premissas!$B$11,Y5316&lt;Premissas!$B$12),"VERIFICAR - UNIDADE/EMBALAGEM",IF(Y5316&gt;Premissas!$B$6,"NÃO COMPRAR - REAJUSTE &gt;5%","COMPRAR")))</f>
        <v>SEM OFERTA</v>
      </c>
      <c r="AB5316" s="18" t="str">
        <f aca="false">IF(W5316="DIMEC",S5316,IF(W5316="MEDCENTRO",U5316,""))</f>
        <v/>
      </c>
      <c r="AC5316" s="18" t="n">
        <f aca="false">IF(AA5316&lt;&gt;"COMPRAR",0,IF(AB5316="",I5316,MIN(I5316,AB5316)))</f>
        <v>0</v>
      </c>
      <c r="AD5316" s="19" t="n">
        <f aca="false">IF(AC5316&gt;0,AC5316*V5316,0)</f>
        <v>0</v>
      </c>
      <c r="AE5316" s="19" t="n">
        <f aca="false">IF(AC5316&gt;0,(M5316-V5316)*AC5316,0)</f>
        <v>0</v>
      </c>
      <c r="AF5316" s="16" t="str">
        <f aca="false">IF(AA5316&lt;&gt;"COMPRAR","",IF(AB5316="",IF(X5316="","",IF(X5316-V5316&lt;0.01,"EMPATE TÉCNICO","")),IF(AB5316&lt;I5316,"ESTOQUE INSUFICIENTE",IF(X5316="","",IF(X5316-V5316&lt;0.01,"EMPATE TÉCNICO","")))))</f>
        <v/>
      </c>
      <c r="AG5316" s="16" t="s">
        <v>763</v>
      </c>
      <c r="AH5316" s="16" t="s">
        <v>2106</v>
      </c>
    </row>
    <row r="5317" customFormat="false" ht="15" hidden="false" customHeight="false" outlineLevel="0" collapsed="false">
      <c r="A5317" s="16" t="s">
        <v>16416</v>
      </c>
      <c r="B5317" s="17" t="s">
        <v>16417</v>
      </c>
      <c r="C5317" s="16" t="s">
        <v>16418</v>
      </c>
      <c r="D5317" s="16" t="s">
        <v>762</v>
      </c>
      <c r="E5317" s="18" t="n">
        <v>48</v>
      </c>
      <c r="F5317" s="16" t="s">
        <v>41</v>
      </c>
      <c r="G5317" s="18" t="n">
        <v>382</v>
      </c>
      <c r="H5317" s="16" t="n">
        <v>187.8</v>
      </c>
      <c r="I5317" s="18" t="n">
        <v>3</v>
      </c>
      <c r="J5317" s="19" t="n">
        <v>0.499791666666667</v>
      </c>
      <c r="K5317" s="19" t="n">
        <v>0.499791666666667</v>
      </c>
      <c r="L5317" s="19" t="n">
        <v>0.4998</v>
      </c>
      <c r="M5317" s="19" t="n">
        <f aca="false">IF(J5317&gt;0,J5317,K5317)*E5317</f>
        <v>23.99</v>
      </c>
      <c r="N5317" s="20"/>
      <c r="O5317" s="21" t="str">
        <f aca="false">IF(R5317="","",ROUND(R5317*(1-Premissas!$B$4),4))</f>
        <v/>
      </c>
      <c r="P5317" s="22"/>
      <c r="Q5317" s="22"/>
      <c r="R5317" s="23"/>
      <c r="S5317" s="24"/>
      <c r="T5317" s="24"/>
      <c r="U5317" s="25"/>
      <c r="V5317" s="19" t="str">
        <f aca="false">IF(COUNT(N5317:Q5317)=0,"",MIN(N5317:Q5317))</f>
        <v/>
      </c>
      <c r="W5317" s="16" t="str">
        <f aca="false">IF(V5317="","",INDEX($N$4:$Q$4,MATCH(V5317,N5317:Q5317,0)))</f>
        <v/>
      </c>
      <c r="X5317" s="19" t="str">
        <f aca="false">IF(COUNT(N5317:Q5317)&lt;2,"",SMALL(N5317:Q5317,2))</f>
        <v/>
      </c>
      <c r="Y5317" s="26" t="str">
        <f aca="false">IF(OR(V5317="",M5317=0),"",V5317/M5317-1)</f>
        <v/>
      </c>
      <c r="Z5317" s="26" t="str">
        <f aca="false">IF(OR(V5317="",L5317=""),"",V5317/(L5317*E5317)-1)</f>
        <v/>
      </c>
      <c r="AA5317" s="16" t="str">
        <f aca="false">IF(V5317="","SEM OFERTA",IF(OR(Y5317&gt;Premissas!$B$11,Y5317&lt;Premissas!$B$12),"VERIFICAR - UNIDADE/EMBALAGEM",IF(Y5317&gt;Premissas!$B$6,"NÃO COMPRAR - REAJUSTE &gt;5%","COMPRAR")))</f>
        <v>SEM OFERTA</v>
      </c>
      <c r="AB5317" s="18" t="str">
        <f aca="false">IF(W5317="DIMEC",S5317,IF(W5317="MEDCENTRO",U5317,""))</f>
        <v/>
      </c>
      <c r="AC5317" s="18" t="n">
        <f aca="false">IF(AA5317&lt;&gt;"COMPRAR",0,IF(AB5317="",I5317,MIN(I5317,AB5317)))</f>
        <v>0</v>
      </c>
      <c r="AD5317" s="19" t="n">
        <f aca="false">IF(AC5317&gt;0,AC5317*V5317,0)</f>
        <v>0</v>
      </c>
      <c r="AE5317" s="19" t="n">
        <f aca="false">IF(AC5317&gt;0,(M5317-V5317)*AC5317,0)</f>
        <v>0</v>
      </c>
      <c r="AF5317" s="16" t="str">
        <f aca="false">IF(AA5317&lt;&gt;"COMPRAR","",IF(AB5317="",IF(X5317="","",IF(X5317-V5317&lt;0.01,"EMPATE TÉCNICO","")),IF(AB5317&lt;I5317,"ESTOQUE INSUFICIENTE",IF(X5317="","",IF(X5317-V5317&lt;0.01,"EMPATE TÉCNICO","")))))</f>
        <v/>
      </c>
      <c r="AG5317" s="16" t="s">
        <v>763</v>
      </c>
      <c r="AH5317" s="16" t="s">
        <v>2106</v>
      </c>
    </row>
    <row r="5318" customFormat="false" ht="15" hidden="false" customHeight="false" outlineLevel="0" collapsed="false">
      <c r="A5318" s="16" t="s">
        <v>16419</v>
      </c>
      <c r="B5318" s="17" t="s">
        <v>16420</v>
      </c>
      <c r="C5318" s="16" t="s">
        <v>16421</v>
      </c>
      <c r="D5318" s="16" t="s">
        <v>7306</v>
      </c>
      <c r="E5318" s="18" t="n">
        <v>1</v>
      </c>
      <c r="F5318" s="16" t="s">
        <v>43</v>
      </c>
      <c r="G5318" s="18" t="n">
        <v>0</v>
      </c>
      <c r="H5318" s="16" t="n">
        <v>0.6</v>
      </c>
      <c r="I5318" s="18" t="n">
        <v>2</v>
      </c>
      <c r="J5318" s="19" t="n">
        <v>11.89</v>
      </c>
      <c r="K5318" s="19" t="n">
        <v>11.89</v>
      </c>
      <c r="L5318" s="19" t="n">
        <v>11.89</v>
      </c>
      <c r="M5318" s="19" t="n">
        <f aca="false">IF(J5318&gt;0,J5318,K5318)*E5318</f>
        <v>11.89</v>
      </c>
      <c r="N5318" s="20"/>
      <c r="O5318" s="21" t="str">
        <f aca="false">IF(R5318="","",ROUND(R5318*(1-Premissas!$B$4),4))</f>
        <v/>
      </c>
      <c r="P5318" s="22"/>
      <c r="Q5318" s="22"/>
      <c r="R5318" s="23"/>
      <c r="S5318" s="24"/>
      <c r="T5318" s="24"/>
      <c r="U5318" s="25"/>
      <c r="V5318" s="19" t="str">
        <f aca="false">IF(COUNT(N5318:Q5318)=0,"",MIN(N5318:Q5318))</f>
        <v/>
      </c>
      <c r="W5318" s="16" t="str">
        <f aca="false">IF(V5318="","",INDEX($N$4:$Q$4,MATCH(V5318,N5318:Q5318,0)))</f>
        <v/>
      </c>
      <c r="X5318" s="19" t="str">
        <f aca="false">IF(COUNT(N5318:Q5318)&lt;2,"",SMALL(N5318:Q5318,2))</f>
        <v/>
      </c>
      <c r="Y5318" s="26" t="str">
        <f aca="false">IF(OR(V5318="",M5318=0),"",V5318/M5318-1)</f>
        <v/>
      </c>
      <c r="Z5318" s="26" t="str">
        <f aca="false">IF(OR(V5318="",L5318=""),"",V5318/(L5318*E5318)-1)</f>
        <v/>
      </c>
      <c r="AA5318" s="16" t="str">
        <f aca="false">IF(V5318="","SEM OFERTA",IF(OR(Y5318&gt;Premissas!$B$11,Y5318&lt;Premissas!$B$12),"VERIFICAR - UNIDADE/EMBALAGEM",IF(Y5318&gt;Premissas!$B$6,"NÃO COMPRAR - REAJUSTE &gt;5%","COMPRAR")))</f>
        <v>SEM OFERTA</v>
      </c>
      <c r="AB5318" s="18" t="str">
        <f aca="false">IF(W5318="DIMEC",S5318,IF(W5318="MEDCENTRO",U5318,""))</f>
        <v/>
      </c>
      <c r="AC5318" s="18" t="n">
        <f aca="false">IF(AA5318&lt;&gt;"COMPRAR",0,IF(AB5318="",I5318,MIN(I5318,AB5318)))</f>
        <v>0</v>
      </c>
      <c r="AD5318" s="19" t="n">
        <f aca="false">IF(AC5318&gt;0,AC5318*V5318,0)</f>
        <v>0</v>
      </c>
      <c r="AE5318" s="19" t="n">
        <f aca="false">IF(AC5318&gt;0,(M5318-V5318)*AC5318,0)</f>
        <v>0</v>
      </c>
      <c r="AF5318" s="16" t="str">
        <f aca="false">IF(AA5318&lt;&gt;"COMPRAR","",IF(AB5318="",IF(X5318="","",IF(X5318-V5318&lt;0.01,"EMPATE TÉCNICO","")),IF(AB5318&lt;I5318,"ESTOQUE INSUFICIENTE",IF(X5318="","",IF(X5318-V5318&lt;0.01,"EMPATE TÉCNICO","")))))</f>
        <v/>
      </c>
      <c r="AG5318" s="16" t="s">
        <v>490</v>
      </c>
      <c r="AH5318" s="16" t="s">
        <v>2106</v>
      </c>
    </row>
    <row r="5319" customFormat="false" ht="15" hidden="false" customHeight="false" outlineLevel="0" collapsed="false">
      <c r="A5319" s="16" t="s">
        <v>16422</v>
      </c>
      <c r="B5319" s="17" t="s">
        <v>16423</v>
      </c>
      <c r="C5319" s="16" t="s">
        <v>16424</v>
      </c>
      <c r="D5319" s="16" t="s">
        <v>7306</v>
      </c>
      <c r="E5319" s="18" t="n">
        <v>1</v>
      </c>
      <c r="F5319" s="16" t="s">
        <v>43</v>
      </c>
      <c r="G5319" s="18" t="n">
        <v>0</v>
      </c>
      <c r="H5319" s="16" t="n">
        <v>0.4</v>
      </c>
      <c r="I5319" s="18" t="n">
        <v>1</v>
      </c>
      <c r="J5319" s="19" t="n">
        <v>25.44</v>
      </c>
      <c r="K5319" s="19" t="n">
        <v>25.44</v>
      </c>
      <c r="L5319" s="19" t="n">
        <v>25.44</v>
      </c>
      <c r="M5319" s="19" t="n">
        <f aca="false">IF(J5319&gt;0,J5319,K5319)*E5319</f>
        <v>25.44</v>
      </c>
      <c r="N5319" s="20"/>
      <c r="O5319" s="21" t="str">
        <f aca="false">IF(R5319="","",ROUND(R5319*(1-Premissas!$B$4),4))</f>
        <v/>
      </c>
      <c r="P5319" s="22"/>
      <c r="Q5319" s="22"/>
      <c r="R5319" s="23"/>
      <c r="S5319" s="24"/>
      <c r="T5319" s="24"/>
      <c r="U5319" s="25"/>
      <c r="V5319" s="19" t="str">
        <f aca="false">IF(COUNT(N5319:Q5319)=0,"",MIN(N5319:Q5319))</f>
        <v/>
      </c>
      <c r="W5319" s="16" t="str">
        <f aca="false">IF(V5319="","",INDEX($N$4:$Q$4,MATCH(V5319,N5319:Q5319,0)))</f>
        <v/>
      </c>
      <c r="X5319" s="19" t="str">
        <f aca="false">IF(COUNT(N5319:Q5319)&lt;2,"",SMALL(N5319:Q5319,2))</f>
        <v/>
      </c>
      <c r="Y5319" s="26" t="str">
        <f aca="false">IF(OR(V5319="",M5319=0),"",V5319/M5319-1)</f>
        <v/>
      </c>
      <c r="Z5319" s="26" t="str">
        <f aca="false">IF(OR(V5319="",L5319=""),"",V5319/(L5319*E5319)-1)</f>
        <v/>
      </c>
      <c r="AA5319" s="16" t="str">
        <f aca="false">IF(V5319="","SEM OFERTA",IF(OR(Y5319&gt;Premissas!$B$11,Y5319&lt;Premissas!$B$12),"VERIFICAR - UNIDADE/EMBALAGEM",IF(Y5319&gt;Premissas!$B$6,"NÃO COMPRAR - REAJUSTE &gt;5%","COMPRAR")))</f>
        <v>SEM OFERTA</v>
      </c>
      <c r="AB5319" s="18" t="str">
        <f aca="false">IF(W5319="DIMEC",S5319,IF(W5319="MEDCENTRO",U5319,""))</f>
        <v/>
      </c>
      <c r="AC5319" s="18" t="n">
        <f aca="false">IF(AA5319&lt;&gt;"COMPRAR",0,IF(AB5319="",I5319,MIN(I5319,AB5319)))</f>
        <v>0</v>
      </c>
      <c r="AD5319" s="19" t="n">
        <f aca="false">IF(AC5319&gt;0,AC5319*V5319,0)</f>
        <v>0</v>
      </c>
      <c r="AE5319" s="19" t="n">
        <f aca="false">IF(AC5319&gt;0,(M5319-V5319)*AC5319,0)</f>
        <v>0</v>
      </c>
      <c r="AF5319" s="16" t="str">
        <f aca="false">IF(AA5319&lt;&gt;"COMPRAR","",IF(AB5319="",IF(X5319="","",IF(X5319-V5319&lt;0.01,"EMPATE TÉCNICO","")),IF(AB5319&lt;I5319,"ESTOQUE INSUFICIENTE",IF(X5319="","",IF(X5319-V5319&lt;0.01,"EMPATE TÉCNICO","")))))</f>
        <v/>
      </c>
      <c r="AG5319" s="16" t="s">
        <v>490</v>
      </c>
      <c r="AH5319" s="16" t="s">
        <v>2106</v>
      </c>
    </row>
    <row r="5320" customFormat="false" ht="15" hidden="false" customHeight="false" outlineLevel="0" collapsed="false">
      <c r="A5320" s="16" t="s">
        <v>16425</v>
      </c>
      <c r="B5320" s="17" t="s">
        <v>16426</v>
      </c>
      <c r="C5320" s="16" t="s">
        <v>16427</v>
      </c>
      <c r="D5320" s="16"/>
      <c r="E5320" s="18" t="n">
        <v>1</v>
      </c>
      <c r="F5320" s="16" t="s">
        <v>43</v>
      </c>
      <c r="G5320" s="18" t="n">
        <v>0</v>
      </c>
      <c r="H5320" s="16" t="n">
        <v>0.5</v>
      </c>
      <c r="I5320" s="18" t="n">
        <v>2</v>
      </c>
      <c r="J5320" s="19" t="n">
        <v>6.21</v>
      </c>
      <c r="K5320" s="19" t="n">
        <v>6.21</v>
      </c>
      <c r="L5320" s="19" t="n">
        <v>6.21</v>
      </c>
      <c r="M5320" s="19" t="n">
        <f aca="false">IF(J5320&gt;0,J5320,K5320)*E5320</f>
        <v>6.21</v>
      </c>
      <c r="N5320" s="20"/>
      <c r="O5320" s="21" t="str">
        <f aca="false">IF(R5320="","",ROUND(R5320*(1-Premissas!$B$4),4))</f>
        <v/>
      </c>
      <c r="P5320" s="22"/>
      <c r="Q5320" s="22"/>
      <c r="R5320" s="23"/>
      <c r="S5320" s="24"/>
      <c r="T5320" s="24"/>
      <c r="U5320" s="25"/>
      <c r="V5320" s="19" t="str">
        <f aca="false">IF(COUNT(N5320:Q5320)=0,"",MIN(N5320:Q5320))</f>
        <v/>
      </c>
      <c r="W5320" s="16" t="str">
        <f aca="false">IF(V5320="","",INDEX($N$4:$Q$4,MATCH(V5320,N5320:Q5320,0)))</f>
        <v/>
      </c>
      <c r="X5320" s="19" t="str">
        <f aca="false">IF(COUNT(N5320:Q5320)&lt;2,"",SMALL(N5320:Q5320,2))</f>
        <v/>
      </c>
      <c r="Y5320" s="26" t="str">
        <f aca="false">IF(OR(V5320="",M5320=0),"",V5320/M5320-1)</f>
        <v/>
      </c>
      <c r="Z5320" s="26" t="str">
        <f aca="false">IF(OR(V5320="",L5320=""),"",V5320/(L5320*E5320)-1)</f>
        <v/>
      </c>
      <c r="AA5320" s="16" t="str">
        <f aca="false">IF(V5320="","SEM OFERTA",IF(OR(Y5320&gt;Premissas!$B$11,Y5320&lt;Premissas!$B$12),"VERIFICAR - UNIDADE/EMBALAGEM",IF(Y5320&gt;Premissas!$B$6,"NÃO COMPRAR - REAJUSTE &gt;5%","COMPRAR")))</f>
        <v>SEM OFERTA</v>
      </c>
      <c r="AB5320" s="18" t="str">
        <f aca="false">IF(W5320="DIMEC",S5320,IF(W5320="MEDCENTRO",U5320,""))</f>
        <v/>
      </c>
      <c r="AC5320" s="18" t="n">
        <f aca="false">IF(AA5320&lt;&gt;"COMPRAR",0,IF(AB5320="",I5320,MIN(I5320,AB5320)))</f>
        <v>0</v>
      </c>
      <c r="AD5320" s="19" t="n">
        <f aca="false">IF(AC5320&gt;0,AC5320*V5320,0)</f>
        <v>0</v>
      </c>
      <c r="AE5320" s="19" t="n">
        <f aca="false">IF(AC5320&gt;0,(M5320-V5320)*AC5320,0)</f>
        <v>0</v>
      </c>
      <c r="AF5320" s="16" t="str">
        <f aca="false">IF(AA5320&lt;&gt;"COMPRAR","",IF(AB5320="",IF(X5320="","",IF(X5320-V5320&lt;0.01,"EMPATE TÉCNICO","")),IF(AB5320&lt;I5320,"ESTOQUE INSUFICIENTE",IF(X5320="","",IF(X5320-V5320&lt;0.01,"EMPATE TÉCNICO","")))))</f>
        <v/>
      </c>
      <c r="AG5320" s="16" t="s">
        <v>304</v>
      </c>
      <c r="AH5320" s="16" t="s">
        <v>2106</v>
      </c>
    </row>
    <row r="5321" customFormat="false" ht="15" hidden="false" customHeight="false" outlineLevel="0" collapsed="false">
      <c r="A5321" s="16" t="s">
        <v>16428</v>
      </c>
      <c r="B5321" s="17" t="s">
        <v>16429</v>
      </c>
      <c r="C5321" s="16" t="s">
        <v>16430</v>
      </c>
      <c r="D5321" s="16" t="s">
        <v>14314</v>
      </c>
      <c r="E5321" s="18" t="n">
        <v>1</v>
      </c>
      <c r="F5321" s="16" t="s">
        <v>43</v>
      </c>
      <c r="G5321" s="18" t="n">
        <v>0</v>
      </c>
      <c r="H5321" s="16" t="n">
        <v>0.3</v>
      </c>
      <c r="I5321" s="18" t="n">
        <v>2</v>
      </c>
      <c r="J5321" s="19" t="n">
        <v>15.13</v>
      </c>
      <c r="K5321" s="19" t="n">
        <v>15.13</v>
      </c>
      <c r="L5321" s="19" t="n">
        <v>15.13</v>
      </c>
      <c r="M5321" s="19" t="n">
        <f aca="false">IF(J5321&gt;0,J5321,K5321)*E5321</f>
        <v>15.13</v>
      </c>
      <c r="N5321" s="20"/>
      <c r="O5321" s="21" t="str">
        <f aca="false">IF(R5321="","",ROUND(R5321*(1-Premissas!$B$4),4))</f>
        <v/>
      </c>
      <c r="P5321" s="22"/>
      <c r="Q5321" s="22"/>
      <c r="R5321" s="23"/>
      <c r="S5321" s="24"/>
      <c r="T5321" s="24"/>
      <c r="U5321" s="25"/>
      <c r="V5321" s="19" t="str">
        <f aca="false">IF(COUNT(N5321:Q5321)=0,"",MIN(N5321:Q5321))</f>
        <v/>
      </c>
      <c r="W5321" s="16" t="str">
        <f aca="false">IF(V5321="","",INDEX($N$4:$Q$4,MATCH(V5321,N5321:Q5321,0)))</f>
        <v/>
      </c>
      <c r="X5321" s="19" t="str">
        <f aca="false">IF(COUNT(N5321:Q5321)&lt;2,"",SMALL(N5321:Q5321,2))</f>
        <v/>
      </c>
      <c r="Y5321" s="26" t="str">
        <f aca="false">IF(OR(V5321="",M5321=0),"",V5321/M5321-1)</f>
        <v/>
      </c>
      <c r="Z5321" s="26" t="str">
        <f aca="false">IF(OR(V5321="",L5321=""),"",V5321/(L5321*E5321)-1)</f>
        <v/>
      </c>
      <c r="AA5321" s="16" t="str">
        <f aca="false">IF(V5321="","SEM OFERTA",IF(OR(Y5321&gt;Premissas!$B$11,Y5321&lt;Premissas!$B$12),"VERIFICAR - UNIDADE/EMBALAGEM",IF(Y5321&gt;Premissas!$B$6,"NÃO COMPRAR - REAJUSTE &gt;5%","COMPRAR")))</f>
        <v>SEM OFERTA</v>
      </c>
      <c r="AB5321" s="18" t="str">
        <f aca="false">IF(W5321="DIMEC",S5321,IF(W5321="MEDCENTRO",U5321,""))</f>
        <v/>
      </c>
      <c r="AC5321" s="18" t="n">
        <f aca="false">IF(AA5321&lt;&gt;"COMPRAR",0,IF(AB5321="",I5321,MIN(I5321,AB5321)))</f>
        <v>0</v>
      </c>
      <c r="AD5321" s="19" t="n">
        <f aca="false">IF(AC5321&gt;0,AC5321*V5321,0)</f>
        <v>0</v>
      </c>
      <c r="AE5321" s="19" t="n">
        <f aca="false">IF(AC5321&gt;0,(M5321-V5321)*AC5321,0)</f>
        <v>0</v>
      </c>
      <c r="AF5321" s="16" t="str">
        <f aca="false">IF(AA5321&lt;&gt;"COMPRAR","",IF(AB5321="",IF(X5321="","",IF(X5321-V5321&lt;0.01,"EMPATE TÉCNICO","")),IF(AB5321&lt;I5321,"ESTOQUE INSUFICIENTE",IF(X5321="","",IF(X5321-V5321&lt;0.01,"EMPATE TÉCNICO","")))))</f>
        <v/>
      </c>
      <c r="AG5321" s="16" t="s">
        <v>490</v>
      </c>
      <c r="AH5321" s="16" t="s">
        <v>2106</v>
      </c>
    </row>
    <row r="5322" customFormat="false" ht="15" hidden="false" customHeight="false" outlineLevel="0" collapsed="false">
      <c r="A5322" s="16" t="s">
        <v>16431</v>
      </c>
      <c r="B5322" s="17" t="s">
        <v>16432</v>
      </c>
      <c r="C5322" s="16" t="s">
        <v>16433</v>
      </c>
      <c r="D5322" s="16" t="s">
        <v>563</v>
      </c>
      <c r="E5322" s="18" t="n">
        <v>1</v>
      </c>
      <c r="F5322" s="16" t="s">
        <v>42</v>
      </c>
      <c r="G5322" s="18" t="n">
        <v>1</v>
      </c>
      <c r="H5322" s="16" t="n">
        <v>2.1</v>
      </c>
      <c r="I5322" s="18" t="n">
        <v>5</v>
      </c>
      <c r="J5322" s="19" t="n">
        <v>24</v>
      </c>
      <c r="K5322" s="19" t="n">
        <v>24</v>
      </c>
      <c r="L5322" s="19" t="n">
        <v>24</v>
      </c>
      <c r="M5322" s="19" t="n">
        <f aca="false">IF(J5322&gt;0,J5322,K5322)*E5322</f>
        <v>24</v>
      </c>
      <c r="N5322" s="20"/>
      <c r="O5322" s="21" t="str">
        <f aca="false">IF(R5322="","",ROUND(R5322*(1-Premissas!$B$4),4))</f>
        <v/>
      </c>
      <c r="P5322" s="22"/>
      <c r="Q5322" s="22"/>
      <c r="R5322" s="23"/>
      <c r="S5322" s="24"/>
      <c r="T5322" s="24"/>
      <c r="U5322" s="25"/>
      <c r="V5322" s="19" t="str">
        <f aca="false">IF(COUNT(N5322:Q5322)=0,"",MIN(N5322:Q5322))</f>
        <v/>
      </c>
      <c r="W5322" s="16" t="str">
        <f aca="false">IF(V5322="","",INDEX($N$4:$Q$4,MATCH(V5322,N5322:Q5322,0)))</f>
        <v/>
      </c>
      <c r="X5322" s="19" t="str">
        <f aca="false">IF(COUNT(N5322:Q5322)&lt;2,"",SMALL(N5322:Q5322,2))</f>
        <v/>
      </c>
      <c r="Y5322" s="26" t="str">
        <f aca="false">IF(OR(V5322="",M5322=0),"",V5322/M5322-1)</f>
        <v/>
      </c>
      <c r="Z5322" s="26" t="str">
        <f aca="false">IF(OR(V5322="",L5322=""),"",V5322/(L5322*E5322)-1)</f>
        <v/>
      </c>
      <c r="AA5322" s="16" t="str">
        <f aca="false">IF(V5322="","SEM OFERTA",IF(OR(Y5322&gt;Premissas!$B$11,Y5322&lt;Premissas!$B$12),"VERIFICAR - UNIDADE/EMBALAGEM",IF(Y5322&gt;Premissas!$B$6,"NÃO COMPRAR - REAJUSTE &gt;5%","COMPRAR")))</f>
        <v>SEM OFERTA</v>
      </c>
      <c r="AB5322" s="18" t="str">
        <f aca="false">IF(W5322="DIMEC",S5322,IF(W5322="MEDCENTRO",U5322,""))</f>
        <v/>
      </c>
      <c r="AC5322" s="18" t="n">
        <f aca="false">IF(AA5322&lt;&gt;"COMPRAR",0,IF(AB5322="",I5322,MIN(I5322,AB5322)))</f>
        <v>0</v>
      </c>
      <c r="AD5322" s="19" t="n">
        <f aca="false">IF(AC5322&gt;0,AC5322*V5322,0)</f>
        <v>0</v>
      </c>
      <c r="AE5322" s="19" t="n">
        <f aca="false">IF(AC5322&gt;0,(M5322-V5322)*AC5322,0)</f>
        <v>0</v>
      </c>
      <c r="AF5322" s="16" t="str">
        <f aca="false">IF(AA5322&lt;&gt;"COMPRAR","",IF(AB5322="",IF(X5322="","",IF(X5322-V5322&lt;0.01,"EMPATE TÉCNICO","")),IF(AB5322&lt;I5322,"ESTOQUE INSUFICIENTE",IF(X5322="","",IF(X5322-V5322&lt;0.01,"EMPATE TÉCNICO","")))))</f>
        <v/>
      </c>
      <c r="AG5322" s="16" t="s">
        <v>564</v>
      </c>
      <c r="AH5322" s="16" t="s">
        <v>2106</v>
      </c>
    </row>
    <row r="5323" customFormat="false" ht="15" hidden="false" customHeight="false" outlineLevel="0" collapsed="false">
      <c r="A5323" s="16" t="s">
        <v>16434</v>
      </c>
      <c r="B5323" s="17" t="s">
        <v>16435</v>
      </c>
      <c r="C5323" s="16" t="s">
        <v>16436</v>
      </c>
      <c r="D5323" s="16" t="s">
        <v>527</v>
      </c>
      <c r="E5323" s="18" t="n">
        <v>1</v>
      </c>
      <c r="F5323" s="16" t="s">
        <v>42</v>
      </c>
      <c r="G5323" s="18" t="n">
        <v>1</v>
      </c>
      <c r="H5323" s="16" t="n">
        <v>13.1</v>
      </c>
      <c r="I5323" s="18" t="n">
        <v>33</v>
      </c>
      <c r="J5323" s="19" t="n">
        <v>2.99947916666667</v>
      </c>
      <c r="K5323" s="19" t="n">
        <v>2.99947916666667</v>
      </c>
      <c r="L5323" s="19" t="n">
        <v>2.9995</v>
      </c>
      <c r="M5323" s="19" t="n">
        <f aca="false">IF(J5323&gt;0,J5323,K5323)*E5323</f>
        <v>2.99947916666667</v>
      </c>
      <c r="N5323" s="20"/>
      <c r="O5323" s="21" t="str">
        <f aca="false">IF(R5323="","",ROUND(R5323*(1-Premissas!$B$4),4))</f>
        <v/>
      </c>
      <c r="P5323" s="22"/>
      <c r="Q5323" s="22"/>
      <c r="R5323" s="23"/>
      <c r="S5323" s="24"/>
      <c r="T5323" s="24"/>
      <c r="U5323" s="25"/>
      <c r="V5323" s="19" t="str">
        <f aca="false">IF(COUNT(N5323:Q5323)=0,"",MIN(N5323:Q5323))</f>
        <v/>
      </c>
      <c r="W5323" s="16" t="str">
        <f aca="false">IF(V5323="","",INDEX($N$4:$Q$4,MATCH(V5323,N5323:Q5323,0)))</f>
        <v/>
      </c>
      <c r="X5323" s="19" t="str">
        <f aca="false">IF(COUNT(N5323:Q5323)&lt;2,"",SMALL(N5323:Q5323,2))</f>
        <v/>
      </c>
      <c r="Y5323" s="26" t="str">
        <f aca="false">IF(OR(V5323="",M5323=0),"",V5323/M5323-1)</f>
        <v/>
      </c>
      <c r="Z5323" s="26" t="str">
        <f aca="false">IF(OR(V5323="",L5323=""),"",V5323/(L5323*E5323)-1)</f>
        <v/>
      </c>
      <c r="AA5323" s="16" t="str">
        <f aca="false">IF(V5323="","SEM OFERTA",IF(OR(Y5323&gt;Premissas!$B$11,Y5323&lt;Premissas!$B$12),"VERIFICAR - UNIDADE/EMBALAGEM",IF(Y5323&gt;Premissas!$B$6,"NÃO COMPRAR - REAJUSTE &gt;5%","COMPRAR")))</f>
        <v>SEM OFERTA</v>
      </c>
      <c r="AB5323" s="18" t="str">
        <f aca="false">IF(W5323="DIMEC",S5323,IF(W5323="MEDCENTRO",U5323,""))</f>
        <v/>
      </c>
      <c r="AC5323" s="18" t="n">
        <f aca="false">IF(AA5323&lt;&gt;"COMPRAR",0,IF(AB5323="",I5323,MIN(I5323,AB5323)))</f>
        <v>0</v>
      </c>
      <c r="AD5323" s="19" t="n">
        <f aca="false">IF(AC5323&gt;0,AC5323*V5323,0)</f>
        <v>0</v>
      </c>
      <c r="AE5323" s="19" t="n">
        <f aca="false">IF(AC5323&gt;0,(M5323-V5323)*AC5323,0)</f>
        <v>0</v>
      </c>
      <c r="AF5323" s="16" t="str">
        <f aca="false">IF(AA5323&lt;&gt;"COMPRAR","",IF(AB5323="",IF(X5323="","",IF(X5323-V5323&lt;0.01,"EMPATE TÉCNICO","")),IF(AB5323&lt;I5323,"ESTOQUE INSUFICIENTE",IF(X5323="","",IF(X5323-V5323&lt;0.01,"EMPATE TÉCNICO","")))))</f>
        <v/>
      </c>
      <c r="AG5323" s="16" t="s">
        <v>547</v>
      </c>
      <c r="AH5323" s="16" t="s">
        <v>2106</v>
      </c>
    </row>
    <row r="5324" customFormat="false" ht="15" hidden="false" customHeight="false" outlineLevel="0" collapsed="false">
      <c r="A5324" s="16" t="s">
        <v>16437</v>
      </c>
      <c r="B5324" s="17" t="s">
        <v>16438</v>
      </c>
      <c r="C5324" s="16" t="s">
        <v>16439</v>
      </c>
      <c r="D5324" s="16" t="s">
        <v>527</v>
      </c>
      <c r="E5324" s="18" t="n">
        <v>1</v>
      </c>
      <c r="F5324" s="16" t="s">
        <v>43</v>
      </c>
      <c r="G5324" s="18" t="n">
        <v>0</v>
      </c>
      <c r="H5324" s="16" t="n">
        <v>3.2</v>
      </c>
      <c r="I5324" s="18" t="n">
        <v>9</v>
      </c>
      <c r="J5324" s="19" t="n">
        <v>2.57766666666667</v>
      </c>
      <c r="K5324" s="19" t="n">
        <v>2.57766666666667</v>
      </c>
      <c r="L5324" s="19" t="n">
        <v>2.5777</v>
      </c>
      <c r="M5324" s="19" t="n">
        <f aca="false">IF(J5324&gt;0,J5324,K5324)*E5324</f>
        <v>2.57766666666667</v>
      </c>
      <c r="N5324" s="20"/>
      <c r="O5324" s="21" t="str">
        <f aca="false">IF(R5324="","",ROUND(R5324*(1-Premissas!$B$4),4))</f>
        <v/>
      </c>
      <c r="P5324" s="22"/>
      <c r="Q5324" s="22"/>
      <c r="R5324" s="23"/>
      <c r="S5324" s="24"/>
      <c r="T5324" s="24"/>
      <c r="U5324" s="25"/>
      <c r="V5324" s="19" t="str">
        <f aca="false">IF(COUNT(N5324:Q5324)=0,"",MIN(N5324:Q5324))</f>
        <v/>
      </c>
      <c r="W5324" s="16" t="str">
        <f aca="false">IF(V5324="","",INDEX($N$4:$Q$4,MATCH(V5324,N5324:Q5324,0)))</f>
        <v/>
      </c>
      <c r="X5324" s="19" t="str">
        <f aca="false">IF(COUNT(N5324:Q5324)&lt;2,"",SMALL(N5324:Q5324,2))</f>
        <v/>
      </c>
      <c r="Y5324" s="26" t="str">
        <f aca="false">IF(OR(V5324="",M5324=0),"",V5324/M5324-1)</f>
        <v/>
      </c>
      <c r="Z5324" s="26" t="str">
        <f aca="false">IF(OR(V5324="",L5324=""),"",V5324/(L5324*E5324)-1)</f>
        <v/>
      </c>
      <c r="AA5324" s="16" t="str">
        <f aca="false">IF(V5324="","SEM OFERTA",IF(OR(Y5324&gt;Premissas!$B$11,Y5324&lt;Premissas!$B$12),"VERIFICAR - UNIDADE/EMBALAGEM",IF(Y5324&gt;Premissas!$B$6,"NÃO COMPRAR - REAJUSTE &gt;5%","COMPRAR")))</f>
        <v>SEM OFERTA</v>
      </c>
      <c r="AB5324" s="18" t="str">
        <f aca="false">IF(W5324="DIMEC",S5324,IF(W5324="MEDCENTRO",U5324,""))</f>
        <v/>
      </c>
      <c r="AC5324" s="18" t="n">
        <f aca="false">IF(AA5324&lt;&gt;"COMPRAR",0,IF(AB5324="",I5324,MIN(I5324,AB5324)))</f>
        <v>0</v>
      </c>
      <c r="AD5324" s="19" t="n">
        <f aca="false">IF(AC5324&gt;0,AC5324*V5324,0)</f>
        <v>0</v>
      </c>
      <c r="AE5324" s="19" t="n">
        <f aca="false">IF(AC5324&gt;0,(M5324-V5324)*AC5324,0)</f>
        <v>0</v>
      </c>
      <c r="AF5324" s="16" t="str">
        <f aca="false">IF(AA5324&lt;&gt;"COMPRAR","",IF(AB5324="",IF(X5324="","",IF(X5324-V5324&lt;0.01,"EMPATE TÉCNICO","")),IF(AB5324&lt;I5324,"ESTOQUE INSUFICIENTE",IF(X5324="","",IF(X5324-V5324&lt;0.01,"EMPATE TÉCNICO","")))))</f>
        <v/>
      </c>
      <c r="AG5324" s="16" t="s">
        <v>547</v>
      </c>
      <c r="AH5324" s="16" t="s">
        <v>2106</v>
      </c>
    </row>
    <row r="5325" customFormat="false" ht="15" hidden="false" customHeight="false" outlineLevel="0" collapsed="false">
      <c r="A5325" s="16" t="s">
        <v>16440</v>
      </c>
      <c r="B5325" s="17" t="s">
        <v>16441</v>
      </c>
      <c r="C5325" s="16" t="s">
        <v>16442</v>
      </c>
      <c r="D5325" s="16" t="s">
        <v>1886</v>
      </c>
      <c r="E5325" s="18" t="n">
        <v>1</v>
      </c>
      <c r="F5325" s="16" t="s">
        <v>41</v>
      </c>
      <c r="G5325" s="18" t="n">
        <v>54</v>
      </c>
      <c r="H5325" s="16" t="n">
        <v>35.4</v>
      </c>
      <c r="I5325" s="18" t="n">
        <v>37</v>
      </c>
      <c r="J5325" s="19" t="n">
        <v>2.32</v>
      </c>
      <c r="K5325" s="19" t="n">
        <v>2.32</v>
      </c>
      <c r="L5325" s="19" t="n">
        <v>2.32</v>
      </c>
      <c r="M5325" s="19" t="n">
        <f aca="false">IF(J5325&gt;0,J5325,K5325)*E5325</f>
        <v>2.32</v>
      </c>
      <c r="N5325" s="20"/>
      <c r="O5325" s="21" t="str">
        <f aca="false">IF(R5325="","",ROUND(R5325*(1-Premissas!$B$4),4))</f>
        <v/>
      </c>
      <c r="P5325" s="22"/>
      <c r="Q5325" s="22"/>
      <c r="R5325" s="23"/>
      <c r="S5325" s="24"/>
      <c r="T5325" s="24"/>
      <c r="U5325" s="25"/>
      <c r="V5325" s="19" t="str">
        <f aca="false">IF(COUNT(N5325:Q5325)=0,"",MIN(N5325:Q5325))</f>
        <v/>
      </c>
      <c r="W5325" s="16" t="str">
        <f aca="false">IF(V5325="","",INDEX($N$4:$Q$4,MATCH(V5325,N5325:Q5325,0)))</f>
        <v/>
      </c>
      <c r="X5325" s="19" t="str">
        <f aca="false">IF(COUNT(N5325:Q5325)&lt;2,"",SMALL(N5325:Q5325,2))</f>
        <v/>
      </c>
      <c r="Y5325" s="26" t="str">
        <f aca="false">IF(OR(V5325="",M5325=0),"",V5325/M5325-1)</f>
        <v/>
      </c>
      <c r="Z5325" s="26" t="str">
        <f aca="false">IF(OR(V5325="",L5325=""),"",V5325/(L5325*E5325)-1)</f>
        <v/>
      </c>
      <c r="AA5325" s="16" t="str">
        <f aca="false">IF(V5325="","SEM OFERTA",IF(OR(Y5325&gt;Premissas!$B$11,Y5325&lt;Premissas!$B$12),"VERIFICAR - UNIDADE/EMBALAGEM",IF(Y5325&gt;Premissas!$B$6,"NÃO COMPRAR - REAJUSTE &gt;5%","COMPRAR")))</f>
        <v>SEM OFERTA</v>
      </c>
      <c r="AB5325" s="18" t="str">
        <f aca="false">IF(W5325="DIMEC",S5325,IF(W5325="MEDCENTRO",U5325,""))</f>
        <v/>
      </c>
      <c r="AC5325" s="18" t="n">
        <f aca="false">IF(AA5325&lt;&gt;"COMPRAR",0,IF(AB5325="",I5325,MIN(I5325,AB5325)))</f>
        <v>0</v>
      </c>
      <c r="AD5325" s="19" t="n">
        <f aca="false">IF(AC5325&gt;0,AC5325*V5325,0)</f>
        <v>0</v>
      </c>
      <c r="AE5325" s="19" t="n">
        <f aca="false">IF(AC5325&gt;0,(M5325-V5325)*AC5325,0)</f>
        <v>0</v>
      </c>
      <c r="AF5325" s="16" t="str">
        <f aca="false">IF(AA5325&lt;&gt;"COMPRAR","",IF(AB5325="",IF(X5325="","",IF(X5325-V5325&lt;0.01,"EMPATE TÉCNICO","")),IF(AB5325&lt;I5325,"ESTOQUE INSUFICIENTE",IF(X5325="","",IF(X5325-V5325&lt;0.01,"EMPATE TÉCNICO","")))))</f>
        <v/>
      </c>
      <c r="AG5325" s="16" t="s">
        <v>763</v>
      </c>
      <c r="AH5325" s="16" t="s">
        <v>2106</v>
      </c>
    </row>
    <row r="5326" customFormat="false" ht="15" hidden="false" customHeight="false" outlineLevel="0" collapsed="false">
      <c r="A5326" s="16" t="s">
        <v>16443</v>
      </c>
      <c r="B5326" s="17" t="s">
        <v>16444</v>
      </c>
      <c r="C5326" s="16" t="s">
        <v>16445</v>
      </c>
      <c r="D5326" s="16" t="s">
        <v>1055</v>
      </c>
      <c r="E5326" s="18" t="n">
        <v>1</v>
      </c>
      <c r="F5326" s="16" t="s">
        <v>42</v>
      </c>
      <c r="G5326" s="18" t="n">
        <v>0</v>
      </c>
      <c r="H5326" s="16" t="n">
        <v>6.6</v>
      </c>
      <c r="I5326" s="18" t="n">
        <v>17</v>
      </c>
      <c r="J5326" s="19" t="n">
        <v>1.78</v>
      </c>
      <c r="K5326" s="19" t="n">
        <v>1.78</v>
      </c>
      <c r="L5326" s="19" t="n">
        <v>1.78</v>
      </c>
      <c r="M5326" s="19" t="n">
        <f aca="false">IF(J5326&gt;0,J5326,K5326)*E5326</f>
        <v>1.78</v>
      </c>
      <c r="N5326" s="20"/>
      <c r="O5326" s="21" t="str">
        <f aca="false">IF(R5326="","",ROUND(R5326*(1-Premissas!$B$4),4))</f>
        <v/>
      </c>
      <c r="P5326" s="22"/>
      <c r="Q5326" s="22"/>
      <c r="R5326" s="23"/>
      <c r="S5326" s="24"/>
      <c r="T5326" s="24"/>
      <c r="U5326" s="25"/>
      <c r="V5326" s="19" t="str">
        <f aca="false">IF(COUNT(N5326:Q5326)=0,"",MIN(N5326:Q5326))</f>
        <v/>
      </c>
      <c r="W5326" s="16" t="str">
        <f aca="false">IF(V5326="","",INDEX($N$4:$Q$4,MATCH(V5326,N5326:Q5326,0)))</f>
        <v/>
      </c>
      <c r="X5326" s="19" t="str">
        <f aca="false">IF(COUNT(N5326:Q5326)&lt;2,"",SMALL(N5326:Q5326,2))</f>
        <v/>
      </c>
      <c r="Y5326" s="26" t="str">
        <f aca="false">IF(OR(V5326="",M5326=0),"",V5326/M5326-1)</f>
        <v/>
      </c>
      <c r="Z5326" s="26" t="str">
        <f aca="false">IF(OR(V5326="",L5326=""),"",V5326/(L5326*E5326)-1)</f>
        <v/>
      </c>
      <c r="AA5326" s="16" t="str">
        <f aca="false">IF(V5326="","SEM OFERTA",IF(OR(Y5326&gt;Premissas!$B$11,Y5326&lt;Premissas!$B$12),"VERIFICAR - UNIDADE/EMBALAGEM",IF(Y5326&gt;Premissas!$B$6,"NÃO COMPRAR - REAJUSTE &gt;5%","COMPRAR")))</f>
        <v>SEM OFERTA</v>
      </c>
      <c r="AB5326" s="18" t="str">
        <f aca="false">IF(W5326="DIMEC",S5326,IF(W5326="MEDCENTRO",U5326,""))</f>
        <v/>
      </c>
      <c r="AC5326" s="18" t="n">
        <f aca="false">IF(AA5326&lt;&gt;"COMPRAR",0,IF(AB5326="",I5326,MIN(I5326,AB5326)))</f>
        <v>0</v>
      </c>
      <c r="AD5326" s="19" t="n">
        <f aca="false">IF(AC5326&gt;0,AC5326*V5326,0)</f>
        <v>0</v>
      </c>
      <c r="AE5326" s="19" t="n">
        <f aca="false">IF(AC5326&gt;0,(M5326-V5326)*AC5326,0)</f>
        <v>0</v>
      </c>
      <c r="AF5326" s="16" t="str">
        <f aca="false">IF(AA5326&lt;&gt;"COMPRAR","",IF(AB5326="",IF(X5326="","",IF(X5326-V5326&lt;0.01,"EMPATE TÉCNICO","")),IF(AB5326&lt;I5326,"ESTOQUE INSUFICIENTE",IF(X5326="","",IF(X5326-V5326&lt;0.01,"EMPATE TÉCNICO","")))))</f>
        <v/>
      </c>
      <c r="AG5326" s="16" t="s">
        <v>304</v>
      </c>
      <c r="AH5326" s="16" t="s">
        <v>2106</v>
      </c>
    </row>
    <row r="5327" customFormat="false" ht="15" hidden="false" customHeight="false" outlineLevel="0" collapsed="false">
      <c r="A5327" s="16" t="s">
        <v>16446</v>
      </c>
      <c r="B5327" s="17" t="s">
        <v>16447</v>
      </c>
      <c r="C5327" s="16" t="s">
        <v>16448</v>
      </c>
      <c r="D5327" s="16" t="s">
        <v>1886</v>
      </c>
      <c r="E5327" s="18" t="n">
        <v>1</v>
      </c>
      <c r="F5327" s="16" t="s">
        <v>41</v>
      </c>
      <c r="G5327" s="18" t="n">
        <v>52</v>
      </c>
      <c r="H5327" s="16" t="n">
        <v>26.8</v>
      </c>
      <c r="I5327" s="18" t="n">
        <v>17</v>
      </c>
      <c r="J5327" s="19" t="n">
        <v>2.09</v>
      </c>
      <c r="K5327" s="19" t="n">
        <v>2.09</v>
      </c>
      <c r="L5327" s="19" t="n">
        <v>2.09</v>
      </c>
      <c r="M5327" s="19" t="n">
        <f aca="false">IF(J5327&gt;0,J5327,K5327)*E5327</f>
        <v>2.09</v>
      </c>
      <c r="N5327" s="20"/>
      <c r="O5327" s="21" t="str">
        <f aca="false">IF(R5327="","",ROUND(R5327*(1-Premissas!$B$4),4))</f>
        <v/>
      </c>
      <c r="P5327" s="22"/>
      <c r="Q5327" s="22"/>
      <c r="R5327" s="23"/>
      <c r="S5327" s="24"/>
      <c r="T5327" s="24"/>
      <c r="U5327" s="25"/>
      <c r="V5327" s="19" t="str">
        <f aca="false">IF(COUNT(N5327:Q5327)=0,"",MIN(N5327:Q5327))</f>
        <v/>
      </c>
      <c r="W5327" s="16" t="str">
        <f aca="false">IF(V5327="","",INDEX($N$4:$Q$4,MATCH(V5327,N5327:Q5327,0)))</f>
        <v/>
      </c>
      <c r="X5327" s="19" t="str">
        <f aca="false">IF(COUNT(N5327:Q5327)&lt;2,"",SMALL(N5327:Q5327,2))</f>
        <v/>
      </c>
      <c r="Y5327" s="26" t="str">
        <f aca="false">IF(OR(V5327="",M5327=0),"",V5327/M5327-1)</f>
        <v/>
      </c>
      <c r="Z5327" s="26" t="str">
        <f aca="false">IF(OR(V5327="",L5327=""),"",V5327/(L5327*E5327)-1)</f>
        <v/>
      </c>
      <c r="AA5327" s="16" t="str">
        <f aca="false">IF(V5327="","SEM OFERTA",IF(OR(Y5327&gt;Premissas!$B$11,Y5327&lt;Premissas!$B$12),"VERIFICAR - UNIDADE/EMBALAGEM",IF(Y5327&gt;Premissas!$B$6,"NÃO COMPRAR - REAJUSTE &gt;5%","COMPRAR")))</f>
        <v>SEM OFERTA</v>
      </c>
      <c r="AB5327" s="18" t="str">
        <f aca="false">IF(W5327="DIMEC",S5327,IF(W5327="MEDCENTRO",U5327,""))</f>
        <v/>
      </c>
      <c r="AC5327" s="18" t="n">
        <f aca="false">IF(AA5327&lt;&gt;"COMPRAR",0,IF(AB5327="",I5327,MIN(I5327,AB5327)))</f>
        <v>0</v>
      </c>
      <c r="AD5327" s="19" t="n">
        <f aca="false">IF(AC5327&gt;0,AC5327*V5327,0)</f>
        <v>0</v>
      </c>
      <c r="AE5327" s="19" t="n">
        <f aca="false">IF(AC5327&gt;0,(M5327-V5327)*AC5327,0)</f>
        <v>0</v>
      </c>
      <c r="AF5327" s="16" t="str">
        <f aca="false">IF(AA5327&lt;&gt;"COMPRAR","",IF(AB5327="",IF(X5327="","",IF(X5327-V5327&lt;0.01,"EMPATE TÉCNICO","")),IF(AB5327&lt;I5327,"ESTOQUE INSUFICIENTE",IF(X5327="","",IF(X5327-V5327&lt;0.01,"EMPATE TÉCNICO","")))))</f>
        <v/>
      </c>
      <c r="AG5327" s="16" t="s">
        <v>763</v>
      </c>
      <c r="AH5327" s="16" t="s">
        <v>2106</v>
      </c>
    </row>
    <row r="5328" customFormat="false" ht="15" hidden="false" customHeight="false" outlineLevel="0" collapsed="false">
      <c r="A5328" s="16" t="s">
        <v>16449</v>
      </c>
      <c r="B5328" s="17" t="s">
        <v>16450</v>
      </c>
      <c r="C5328" s="16" t="s">
        <v>16451</v>
      </c>
      <c r="D5328" s="16" t="s">
        <v>8950</v>
      </c>
      <c r="E5328" s="18" t="n">
        <v>1</v>
      </c>
      <c r="F5328" s="16" t="s">
        <v>42</v>
      </c>
      <c r="G5328" s="18" t="n">
        <v>1</v>
      </c>
      <c r="H5328" s="16" t="n">
        <v>1.4</v>
      </c>
      <c r="I5328" s="18" t="n">
        <v>3</v>
      </c>
      <c r="J5328" s="19" t="n">
        <v>17.99</v>
      </c>
      <c r="K5328" s="19" t="n">
        <v>17.99</v>
      </c>
      <c r="L5328" s="19" t="n">
        <v>17.99</v>
      </c>
      <c r="M5328" s="19" t="n">
        <f aca="false">IF(J5328&gt;0,J5328,K5328)*E5328</f>
        <v>17.99</v>
      </c>
      <c r="N5328" s="20"/>
      <c r="O5328" s="21" t="str">
        <f aca="false">IF(R5328="","",ROUND(R5328*(1-Premissas!$B$4),4))</f>
        <v/>
      </c>
      <c r="P5328" s="22"/>
      <c r="Q5328" s="22"/>
      <c r="R5328" s="23"/>
      <c r="S5328" s="24"/>
      <c r="T5328" s="24"/>
      <c r="U5328" s="25"/>
      <c r="V5328" s="19" t="str">
        <f aca="false">IF(COUNT(N5328:Q5328)=0,"",MIN(N5328:Q5328))</f>
        <v/>
      </c>
      <c r="W5328" s="16" t="str">
        <f aca="false">IF(V5328="","",INDEX($N$4:$Q$4,MATCH(V5328,N5328:Q5328,0)))</f>
        <v/>
      </c>
      <c r="X5328" s="19" t="str">
        <f aca="false">IF(COUNT(N5328:Q5328)&lt;2,"",SMALL(N5328:Q5328,2))</f>
        <v/>
      </c>
      <c r="Y5328" s="26" t="str">
        <f aca="false">IF(OR(V5328="",M5328=0),"",V5328/M5328-1)</f>
        <v/>
      </c>
      <c r="Z5328" s="26" t="str">
        <f aca="false">IF(OR(V5328="",L5328=""),"",V5328/(L5328*E5328)-1)</f>
        <v/>
      </c>
      <c r="AA5328" s="16" t="str">
        <f aca="false">IF(V5328="","SEM OFERTA",IF(OR(Y5328&gt;Premissas!$B$11,Y5328&lt;Premissas!$B$12),"VERIFICAR - UNIDADE/EMBALAGEM",IF(Y5328&gt;Premissas!$B$6,"NÃO COMPRAR - REAJUSTE &gt;5%","COMPRAR")))</f>
        <v>SEM OFERTA</v>
      </c>
      <c r="AB5328" s="18" t="str">
        <f aca="false">IF(W5328="DIMEC",S5328,IF(W5328="MEDCENTRO",U5328,""))</f>
        <v/>
      </c>
      <c r="AC5328" s="18" t="n">
        <f aca="false">IF(AA5328&lt;&gt;"COMPRAR",0,IF(AB5328="",I5328,MIN(I5328,AB5328)))</f>
        <v>0</v>
      </c>
      <c r="AD5328" s="19" t="n">
        <f aca="false">IF(AC5328&gt;0,AC5328*V5328,0)</f>
        <v>0</v>
      </c>
      <c r="AE5328" s="19" t="n">
        <f aca="false">IF(AC5328&gt;0,(M5328-V5328)*AC5328,0)</f>
        <v>0</v>
      </c>
      <c r="AF5328" s="16" t="str">
        <f aca="false">IF(AA5328&lt;&gt;"COMPRAR","",IF(AB5328="",IF(X5328="","",IF(X5328-V5328&lt;0.01,"EMPATE TÉCNICO","")),IF(AB5328&lt;I5328,"ESTOQUE INSUFICIENTE",IF(X5328="","",IF(X5328-V5328&lt;0.01,"EMPATE TÉCNICO","")))))</f>
        <v/>
      </c>
      <c r="AG5328" s="16" t="s">
        <v>490</v>
      </c>
      <c r="AH5328" s="16" t="s">
        <v>2106</v>
      </c>
    </row>
    <row r="5329" customFormat="false" ht="15" hidden="false" customHeight="false" outlineLevel="0" collapsed="false">
      <c r="A5329" s="16" t="s">
        <v>16452</v>
      </c>
      <c r="B5329" s="17" t="s">
        <v>16453</v>
      </c>
      <c r="C5329" s="16" t="s">
        <v>16454</v>
      </c>
      <c r="D5329" s="16" t="s">
        <v>1696</v>
      </c>
      <c r="E5329" s="18" t="n">
        <v>1</v>
      </c>
      <c r="F5329" s="16" t="s">
        <v>43</v>
      </c>
      <c r="G5329" s="18" t="n">
        <v>0</v>
      </c>
      <c r="H5329" s="16" t="n">
        <v>0.4</v>
      </c>
      <c r="I5329" s="18" t="n">
        <v>2</v>
      </c>
      <c r="J5329" s="19" t="n">
        <v>6.75</v>
      </c>
      <c r="K5329" s="19" t="n">
        <v>6.75</v>
      </c>
      <c r="L5329" s="19" t="n">
        <v>6.75</v>
      </c>
      <c r="M5329" s="19" t="n">
        <f aca="false">IF(J5329&gt;0,J5329,K5329)*E5329</f>
        <v>6.75</v>
      </c>
      <c r="N5329" s="20"/>
      <c r="O5329" s="21" t="str">
        <f aca="false">IF(R5329="","",ROUND(R5329*(1-Premissas!$B$4),4))</f>
        <v/>
      </c>
      <c r="P5329" s="22"/>
      <c r="Q5329" s="22"/>
      <c r="R5329" s="23"/>
      <c r="S5329" s="24"/>
      <c r="T5329" s="24"/>
      <c r="U5329" s="25"/>
      <c r="V5329" s="19" t="str">
        <f aca="false">IF(COUNT(N5329:Q5329)=0,"",MIN(N5329:Q5329))</f>
        <v/>
      </c>
      <c r="W5329" s="16" t="str">
        <f aca="false">IF(V5329="","",INDEX($N$4:$Q$4,MATCH(V5329,N5329:Q5329,0)))</f>
        <v/>
      </c>
      <c r="X5329" s="19" t="str">
        <f aca="false">IF(COUNT(N5329:Q5329)&lt;2,"",SMALL(N5329:Q5329,2))</f>
        <v/>
      </c>
      <c r="Y5329" s="26" t="str">
        <f aca="false">IF(OR(V5329="",M5329=0),"",V5329/M5329-1)</f>
        <v/>
      </c>
      <c r="Z5329" s="26" t="str">
        <f aca="false">IF(OR(V5329="",L5329=""),"",V5329/(L5329*E5329)-1)</f>
        <v/>
      </c>
      <c r="AA5329" s="16" t="str">
        <f aca="false">IF(V5329="","SEM OFERTA",IF(OR(Y5329&gt;Premissas!$B$11,Y5329&lt;Premissas!$B$12),"VERIFICAR - UNIDADE/EMBALAGEM",IF(Y5329&gt;Premissas!$B$6,"NÃO COMPRAR - REAJUSTE &gt;5%","COMPRAR")))</f>
        <v>SEM OFERTA</v>
      </c>
      <c r="AB5329" s="18" t="str">
        <f aca="false">IF(W5329="DIMEC",S5329,IF(W5329="MEDCENTRO",U5329,""))</f>
        <v/>
      </c>
      <c r="AC5329" s="18" t="n">
        <f aca="false">IF(AA5329&lt;&gt;"COMPRAR",0,IF(AB5329="",I5329,MIN(I5329,AB5329)))</f>
        <v>0</v>
      </c>
      <c r="AD5329" s="19" t="n">
        <f aca="false">IF(AC5329&gt;0,AC5329*V5329,0)</f>
        <v>0</v>
      </c>
      <c r="AE5329" s="19" t="n">
        <f aca="false">IF(AC5329&gt;0,(M5329-V5329)*AC5329,0)</f>
        <v>0</v>
      </c>
      <c r="AF5329" s="16" t="str">
        <f aca="false">IF(AA5329&lt;&gt;"COMPRAR","",IF(AB5329="",IF(X5329="","",IF(X5329-V5329&lt;0.01,"EMPATE TÉCNICO","")),IF(AB5329&lt;I5329,"ESTOQUE INSUFICIENTE",IF(X5329="","",IF(X5329-V5329&lt;0.01,"EMPATE TÉCNICO","")))))</f>
        <v/>
      </c>
      <c r="AG5329" s="16" t="s">
        <v>2415</v>
      </c>
      <c r="AH5329" s="16" t="s">
        <v>2106</v>
      </c>
    </row>
    <row r="5330" customFormat="false" ht="15" hidden="false" customHeight="false" outlineLevel="0" collapsed="false">
      <c r="A5330" s="16" t="s">
        <v>16455</v>
      </c>
      <c r="B5330" s="17" t="s">
        <v>16456</v>
      </c>
      <c r="C5330" s="16" t="s">
        <v>16457</v>
      </c>
      <c r="D5330" s="16" t="s">
        <v>1886</v>
      </c>
      <c r="E5330" s="18" t="n">
        <v>1</v>
      </c>
      <c r="F5330" s="16" t="s">
        <v>41</v>
      </c>
      <c r="G5330" s="18" t="n">
        <v>14</v>
      </c>
      <c r="H5330" s="16" t="n">
        <v>6.4</v>
      </c>
      <c r="I5330" s="18" t="n">
        <v>3</v>
      </c>
      <c r="J5330" s="19" t="n">
        <v>7.09</v>
      </c>
      <c r="K5330" s="19" t="n">
        <v>7.09</v>
      </c>
      <c r="L5330" s="19" t="n">
        <v>7.09</v>
      </c>
      <c r="M5330" s="19" t="n">
        <f aca="false">IF(J5330&gt;0,J5330,K5330)*E5330</f>
        <v>7.09</v>
      </c>
      <c r="N5330" s="20"/>
      <c r="O5330" s="21" t="str">
        <f aca="false">IF(R5330="","",ROUND(R5330*(1-Premissas!$B$4),4))</f>
        <v/>
      </c>
      <c r="P5330" s="22"/>
      <c r="Q5330" s="22"/>
      <c r="R5330" s="23"/>
      <c r="S5330" s="24"/>
      <c r="T5330" s="24"/>
      <c r="U5330" s="25"/>
      <c r="V5330" s="19" t="str">
        <f aca="false">IF(COUNT(N5330:Q5330)=0,"",MIN(N5330:Q5330))</f>
        <v/>
      </c>
      <c r="W5330" s="16" t="str">
        <f aca="false">IF(V5330="","",INDEX($N$4:$Q$4,MATCH(V5330,N5330:Q5330,0)))</f>
        <v/>
      </c>
      <c r="X5330" s="19" t="str">
        <f aca="false">IF(COUNT(N5330:Q5330)&lt;2,"",SMALL(N5330:Q5330,2))</f>
        <v/>
      </c>
      <c r="Y5330" s="26" t="str">
        <f aca="false">IF(OR(V5330="",M5330=0),"",V5330/M5330-1)</f>
        <v/>
      </c>
      <c r="Z5330" s="26" t="str">
        <f aca="false">IF(OR(V5330="",L5330=""),"",V5330/(L5330*E5330)-1)</f>
        <v/>
      </c>
      <c r="AA5330" s="16" t="str">
        <f aca="false">IF(V5330="","SEM OFERTA",IF(OR(Y5330&gt;Premissas!$B$11,Y5330&lt;Premissas!$B$12),"VERIFICAR - UNIDADE/EMBALAGEM",IF(Y5330&gt;Premissas!$B$6,"NÃO COMPRAR - REAJUSTE &gt;5%","COMPRAR")))</f>
        <v>SEM OFERTA</v>
      </c>
      <c r="AB5330" s="18" t="str">
        <f aca="false">IF(W5330="DIMEC",S5330,IF(W5330="MEDCENTRO",U5330,""))</f>
        <v/>
      </c>
      <c r="AC5330" s="18" t="n">
        <f aca="false">IF(AA5330&lt;&gt;"COMPRAR",0,IF(AB5330="",I5330,MIN(I5330,AB5330)))</f>
        <v>0</v>
      </c>
      <c r="AD5330" s="19" t="n">
        <f aca="false">IF(AC5330&gt;0,AC5330*V5330,0)</f>
        <v>0</v>
      </c>
      <c r="AE5330" s="19" t="n">
        <f aca="false">IF(AC5330&gt;0,(M5330-V5330)*AC5330,0)</f>
        <v>0</v>
      </c>
      <c r="AF5330" s="16" t="str">
        <f aca="false">IF(AA5330&lt;&gt;"COMPRAR","",IF(AB5330="",IF(X5330="","",IF(X5330-V5330&lt;0.01,"EMPATE TÉCNICO","")),IF(AB5330&lt;I5330,"ESTOQUE INSUFICIENTE",IF(X5330="","",IF(X5330-V5330&lt;0.01,"EMPATE TÉCNICO","")))))</f>
        <v/>
      </c>
      <c r="AG5330" s="16" t="s">
        <v>763</v>
      </c>
      <c r="AH5330" s="16" t="s">
        <v>2106</v>
      </c>
    </row>
    <row r="5331" customFormat="false" ht="15" hidden="false" customHeight="false" outlineLevel="0" collapsed="false">
      <c r="A5331" s="16" t="s">
        <v>16458</v>
      </c>
      <c r="B5331" s="17" t="s">
        <v>16459</v>
      </c>
      <c r="C5331" s="16" t="s">
        <v>16460</v>
      </c>
      <c r="D5331" s="16" t="s">
        <v>762</v>
      </c>
      <c r="E5331" s="18" t="n">
        <v>1</v>
      </c>
      <c r="F5331" s="16" t="s">
        <v>42</v>
      </c>
      <c r="G5331" s="18" t="n">
        <v>1</v>
      </c>
      <c r="H5331" s="16" t="n">
        <v>0.8</v>
      </c>
      <c r="I5331" s="18" t="n">
        <v>2</v>
      </c>
      <c r="J5331" s="19" t="n">
        <v>24.45</v>
      </c>
      <c r="K5331" s="19" t="n">
        <v>24.45</v>
      </c>
      <c r="L5331" s="19" t="n">
        <v>24.45</v>
      </c>
      <c r="M5331" s="19" t="n">
        <f aca="false">IF(J5331&gt;0,J5331,K5331)*E5331</f>
        <v>24.45</v>
      </c>
      <c r="N5331" s="20"/>
      <c r="O5331" s="21" t="str">
        <f aca="false">IF(R5331="","",ROUND(R5331*(1-Premissas!$B$4),4))</f>
        <v/>
      </c>
      <c r="P5331" s="22"/>
      <c r="Q5331" s="22"/>
      <c r="R5331" s="23"/>
      <c r="S5331" s="24"/>
      <c r="T5331" s="24"/>
      <c r="U5331" s="25"/>
      <c r="V5331" s="19" t="str">
        <f aca="false">IF(COUNT(N5331:Q5331)=0,"",MIN(N5331:Q5331))</f>
        <v/>
      </c>
      <c r="W5331" s="16" t="str">
        <f aca="false">IF(V5331="","",INDEX($N$4:$Q$4,MATCH(V5331,N5331:Q5331,0)))</f>
        <v/>
      </c>
      <c r="X5331" s="19" t="str">
        <f aca="false">IF(COUNT(N5331:Q5331)&lt;2,"",SMALL(N5331:Q5331,2))</f>
        <v/>
      </c>
      <c r="Y5331" s="26" t="str">
        <f aca="false">IF(OR(V5331="",M5331=0),"",V5331/M5331-1)</f>
        <v/>
      </c>
      <c r="Z5331" s="26" t="str">
        <f aca="false">IF(OR(V5331="",L5331=""),"",V5331/(L5331*E5331)-1)</f>
        <v/>
      </c>
      <c r="AA5331" s="16" t="str">
        <f aca="false">IF(V5331="","SEM OFERTA",IF(OR(Y5331&gt;Premissas!$B$11,Y5331&lt;Premissas!$B$12),"VERIFICAR - UNIDADE/EMBALAGEM",IF(Y5331&gt;Premissas!$B$6,"NÃO COMPRAR - REAJUSTE &gt;5%","COMPRAR")))</f>
        <v>SEM OFERTA</v>
      </c>
      <c r="AB5331" s="18" t="str">
        <f aca="false">IF(W5331="DIMEC",S5331,IF(W5331="MEDCENTRO",U5331,""))</f>
        <v/>
      </c>
      <c r="AC5331" s="18" t="n">
        <f aca="false">IF(AA5331&lt;&gt;"COMPRAR",0,IF(AB5331="",I5331,MIN(I5331,AB5331)))</f>
        <v>0</v>
      </c>
      <c r="AD5331" s="19" t="n">
        <f aca="false">IF(AC5331&gt;0,AC5331*V5331,0)</f>
        <v>0</v>
      </c>
      <c r="AE5331" s="19" t="n">
        <f aca="false">IF(AC5331&gt;0,(M5331-V5331)*AC5331,0)</f>
        <v>0</v>
      </c>
      <c r="AF5331" s="16" t="str">
        <f aca="false">IF(AA5331&lt;&gt;"COMPRAR","",IF(AB5331="",IF(X5331="","",IF(X5331-V5331&lt;0.01,"EMPATE TÉCNICO","")),IF(AB5331&lt;I5331,"ESTOQUE INSUFICIENTE",IF(X5331="","",IF(X5331-V5331&lt;0.01,"EMPATE TÉCNICO","")))))</f>
        <v/>
      </c>
      <c r="AG5331" s="16" t="s">
        <v>763</v>
      </c>
      <c r="AH5331" s="16" t="s">
        <v>2106</v>
      </c>
    </row>
    <row r="5332" customFormat="false" ht="15" hidden="false" customHeight="false" outlineLevel="0" collapsed="false">
      <c r="A5332" s="16" t="s">
        <v>16461</v>
      </c>
      <c r="B5332" s="17" t="s">
        <v>16462</v>
      </c>
      <c r="C5332" s="16" t="s">
        <v>16463</v>
      </c>
      <c r="D5332" s="16" t="s">
        <v>1650</v>
      </c>
      <c r="E5332" s="18" t="n">
        <v>1</v>
      </c>
      <c r="F5332" s="16" t="s">
        <v>42</v>
      </c>
      <c r="G5332" s="18" t="n">
        <v>0</v>
      </c>
      <c r="H5332" s="16" t="n">
        <v>36.5</v>
      </c>
      <c r="I5332" s="18" t="n">
        <v>94</v>
      </c>
      <c r="J5332" s="19" t="n">
        <v>0</v>
      </c>
      <c r="K5332" s="19" t="n">
        <v>0.43</v>
      </c>
      <c r="L5332" s="19"/>
      <c r="M5332" s="19" t="n">
        <f aca="false">IF(J5332&gt;0,J5332,K5332)*E5332</f>
        <v>0.43</v>
      </c>
      <c r="N5332" s="20"/>
      <c r="O5332" s="21" t="str">
        <f aca="false">IF(R5332="","",ROUND(R5332*(1-Premissas!$B$4),4))</f>
        <v/>
      </c>
      <c r="P5332" s="22"/>
      <c r="Q5332" s="22"/>
      <c r="R5332" s="23"/>
      <c r="S5332" s="24"/>
      <c r="T5332" s="24"/>
      <c r="U5332" s="25"/>
      <c r="V5332" s="19" t="str">
        <f aca="false">IF(COUNT(N5332:Q5332)=0,"",MIN(N5332:Q5332))</f>
        <v/>
      </c>
      <c r="W5332" s="16" t="str">
        <f aca="false">IF(V5332="","",INDEX($N$4:$Q$4,MATCH(V5332,N5332:Q5332,0)))</f>
        <v/>
      </c>
      <c r="X5332" s="19" t="str">
        <f aca="false">IF(COUNT(N5332:Q5332)&lt;2,"",SMALL(N5332:Q5332,2))</f>
        <v/>
      </c>
      <c r="Y5332" s="26" t="str">
        <f aca="false">IF(OR(V5332="",M5332=0),"",V5332/M5332-1)</f>
        <v/>
      </c>
      <c r="Z5332" s="26" t="str">
        <f aca="false">IF(OR(V5332="",L5332=""),"",V5332/(L5332*E5332)-1)</f>
        <v/>
      </c>
      <c r="AA5332" s="16" t="str">
        <f aca="false">IF(V5332="","SEM OFERTA",IF(OR(Y5332&gt;Premissas!$B$11,Y5332&lt;Premissas!$B$12),"VERIFICAR - UNIDADE/EMBALAGEM",IF(Y5332&gt;Premissas!$B$6,"NÃO COMPRAR - REAJUSTE &gt;5%","COMPRAR")))</f>
        <v>SEM OFERTA</v>
      </c>
      <c r="AB5332" s="18" t="str">
        <f aca="false">IF(W5332="DIMEC",S5332,IF(W5332="MEDCENTRO",U5332,""))</f>
        <v/>
      </c>
      <c r="AC5332" s="18" t="n">
        <f aca="false">IF(AA5332&lt;&gt;"COMPRAR",0,IF(AB5332="",I5332,MIN(I5332,AB5332)))</f>
        <v>0</v>
      </c>
      <c r="AD5332" s="19" t="n">
        <f aca="false">IF(AC5332&gt;0,AC5332*V5332,0)</f>
        <v>0</v>
      </c>
      <c r="AE5332" s="19" t="n">
        <f aca="false">IF(AC5332&gt;0,(M5332-V5332)*AC5332,0)</f>
        <v>0</v>
      </c>
      <c r="AF5332" s="16" t="str">
        <f aca="false">IF(AA5332&lt;&gt;"COMPRAR","",IF(AB5332="",IF(X5332="","",IF(X5332-V5332&lt;0.01,"EMPATE TÉCNICO","")),IF(AB5332&lt;I5332,"ESTOQUE INSUFICIENTE",IF(X5332="","",IF(X5332-V5332&lt;0.01,"EMPATE TÉCNICO","")))))</f>
        <v/>
      </c>
      <c r="AG5332" s="16"/>
      <c r="AH5332" s="16" t="s">
        <v>2106</v>
      </c>
    </row>
    <row r="5333" customFormat="false" ht="15" hidden="false" customHeight="false" outlineLevel="0" collapsed="false">
      <c r="A5333" s="16" t="s">
        <v>16464</v>
      </c>
      <c r="B5333" s="17" t="s">
        <v>16465</v>
      </c>
      <c r="C5333" s="16" t="s">
        <v>16466</v>
      </c>
      <c r="D5333" s="16"/>
      <c r="E5333" s="18" t="n">
        <v>1</v>
      </c>
      <c r="F5333" s="16" t="s">
        <v>43</v>
      </c>
      <c r="G5333" s="18" t="n">
        <v>1</v>
      </c>
      <c r="H5333" s="16" t="n">
        <v>1.4</v>
      </c>
      <c r="I5333" s="18" t="n">
        <v>3</v>
      </c>
      <c r="J5333" s="19" t="n">
        <v>2.69</v>
      </c>
      <c r="K5333" s="19" t="n">
        <v>2.69</v>
      </c>
      <c r="L5333" s="19" t="n">
        <v>2.69</v>
      </c>
      <c r="M5333" s="19" t="n">
        <f aca="false">IF(J5333&gt;0,J5333,K5333)*E5333</f>
        <v>2.69</v>
      </c>
      <c r="N5333" s="20"/>
      <c r="O5333" s="21" t="str">
        <f aca="false">IF(R5333="","",ROUND(R5333*(1-Premissas!$B$4),4))</f>
        <v/>
      </c>
      <c r="P5333" s="22"/>
      <c r="Q5333" s="22"/>
      <c r="R5333" s="23"/>
      <c r="S5333" s="24"/>
      <c r="T5333" s="24"/>
      <c r="U5333" s="25"/>
      <c r="V5333" s="19" t="str">
        <f aca="false">IF(COUNT(N5333:Q5333)=0,"",MIN(N5333:Q5333))</f>
        <v/>
      </c>
      <c r="W5333" s="16" t="str">
        <f aca="false">IF(V5333="","",INDEX($N$4:$Q$4,MATCH(V5333,N5333:Q5333,0)))</f>
        <v/>
      </c>
      <c r="X5333" s="19" t="str">
        <f aca="false">IF(COUNT(N5333:Q5333)&lt;2,"",SMALL(N5333:Q5333,2))</f>
        <v/>
      </c>
      <c r="Y5333" s="26" t="str">
        <f aca="false">IF(OR(V5333="",M5333=0),"",V5333/M5333-1)</f>
        <v/>
      </c>
      <c r="Z5333" s="26" t="str">
        <f aca="false">IF(OR(V5333="",L5333=""),"",V5333/(L5333*E5333)-1)</f>
        <v/>
      </c>
      <c r="AA5333" s="16" t="str">
        <f aca="false">IF(V5333="","SEM OFERTA",IF(OR(Y5333&gt;Premissas!$B$11,Y5333&lt;Premissas!$B$12),"VERIFICAR - UNIDADE/EMBALAGEM",IF(Y5333&gt;Premissas!$B$6,"NÃO COMPRAR - REAJUSTE &gt;5%","COMPRAR")))</f>
        <v>SEM OFERTA</v>
      </c>
      <c r="AB5333" s="18" t="str">
        <f aca="false">IF(W5333="DIMEC",S5333,IF(W5333="MEDCENTRO",U5333,""))</f>
        <v/>
      </c>
      <c r="AC5333" s="18" t="n">
        <f aca="false">IF(AA5333&lt;&gt;"COMPRAR",0,IF(AB5333="",I5333,MIN(I5333,AB5333)))</f>
        <v>0</v>
      </c>
      <c r="AD5333" s="19" t="n">
        <f aca="false">IF(AC5333&gt;0,AC5333*V5333,0)</f>
        <v>0</v>
      </c>
      <c r="AE5333" s="19" t="n">
        <f aca="false">IF(AC5333&gt;0,(M5333-V5333)*AC5333,0)</f>
        <v>0</v>
      </c>
      <c r="AF5333" s="16" t="str">
        <f aca="false">IF(AA5333&lt;&gt;"COMPRAR","",IF(AB5333="",IF(X5333="","",IF(X5333-V5333&lt;0.01,"EMPATE TÉCNICO","")),IF(AB5333&lt;I5333,"ESTOQUE INSUFICIENTE",IF(X5333="","",IF(X5333-V5333&lt;0.01,"EMPATE TÉCNICO","")))))</f>
        <v/>
      </c>
      <c r="AG5333" s="16" t="s">
        <v>304</v>
      </c>
      <c r="AH5333" s="16" t="s">
        <v>2106</v>
      </c>
    </row>
    <row r="5334" customFormat="false" ht="15" hidden="false" customHeight="false" outlineLevel="0" collapsed="false">
      <c r="A5334" s="16" t="s">
        <v>16467</v>
      </c>
      <c r="B5334" s="17" t="s">
        <v>16468</v>
      </c>
      <c r="C5334" s="16" t="s">
        <v>16469</v>
      </c>
      <c r="D5334" s="16" t="s">
        <v>4213</v>
      </c>
      <c r="E5334" s="18" t="n">
        <v>1</v>
      </c>
      <c r="F5334" s="16" t="s">
        <v>41</v>
      </c>
      <c r="G5334" s="18" t="n">
        <v>1</v>
      </c>
      <c r="H5334" s="16" t="n">
        <v>1.9</v>
      </c>
      <c r="I5334" s="18" t="n">
        <v>4</v>
      </c>
      <c r="J5334" s="19" t="n">
        <v>18.0233333333333</v>
      </c>
      <c r="K5334" s="19" t="n">
        <v>18.0233333333333</v>
      </c>
      <c r="L5334" s="19" t="n">
        <v>18.0233</v>
      </c>
      <c r="M5334" s="19" t="n">
        <f aca="false">IF(J5334&gt;0,J5334,K5334)*E5334</f>
        <v>18.0233333333333</v>
      </c>
      <c r="N5334" s="20"/>
      <c r="O5334" s="21" t="str">
        <f aca="false">IF(R5334="","",ROUND(R5334*(1-Premissas!$B$4),4))</f>
        <v/>
      </c>
      <c r="P5334" s="22"/>
      <c r="Q5334" s="22"/>
      <c r="R5334" s="23"/>
      <c r="S5334" s="24"/>
      <c r="T5334" s="24"/>
      <c r="U5334" s="25"/>
      <c r="V5334" s="19" t="str">
        <f aca="false">IF(COUNT(N5334:Q5334)=0,"",MIN(N5334:Q5334))</f>
        <v/>
      </c>
      <c r="W5334" s="16" t="str">
        <f aca="false">IF(V5334="","",INDEX($N$4:$Q$4,MATCH(V5334,N5334:Q5334,0)))</f>
        <v/>
      </c>
      <c r="X5334" s="19" t="str">
        <f aca="false">IF(COUNT(N5334:Q5334)&lt;2,"",SMALL(N5334:Q5334,2))</f>
        <v/>
      </c>
      <c r="Y5334" s="26" t="str">
        <f aca="false">IF(OR(V5334="",M5334=0),"",V5334/M5334-1)</f>
        <v/>
      </c>
      <c r="Z5334" s="26" t="str">
        <f aca="false">IF(OR(V5334="",L5334=""),"",V5334/(L5334*E5334)-1)</f>
        <v/>
      </c>
      <c r="AA5334" s="16" t="str">
        <f aca="false">IF(V5334="","SEM OFERTA",IF(OR(Y5334&gt;Premissas!$B$11,Y5334&lt;Premissas!$B$12),"VERIFICAR - UNIDADE/EMBALAGEM",IF(Y5334&gt;Premissas!$B$6,"NÃO COMPRAR - REAJUSTE &gt;5%","COMPRAR")))</f>
        <v>SEM OFERTA</v>
      </c>
      <c r="AB5334" s="18" t="str">
        <f aca="false">IF(W5334="DIMEC",S5334,IF(W5334="MEDCENTRO",U5334,""))</f>
        <v/>
      </c>
      <c r="AC5334" s="18" t="n">
        <f aca="false">IF(AA5334&lt;&gt;"COMPRAR",0,IF(AB5334="",I5334,MIN(I5334,AB5334)))</f>
        <v>0</v>
      </c>
      <c r="AD5334" s="19" t="n">
        <f aca="false">IF(AC5334&gt;0,AC5334*V5334,0)</f>
        <v>0</v>
      </c>
      <c r="AE5334" s="19" t="n">
        <f aca="false">IF(AC5334&gt;0,(M5334-V5334)*AC5334,0)</f>
        <v>0</v>
      </c>
      <c r="AF5334" s="16" t="str">
        <f aca="false">IF(AA5334&lt;&gt;"COMPRAR","",IF(AB5334="",IF(X5334="","",IF(X5334-V5334&lt;0.01,"EMPATE TÉCNICO","")),IF(AB5334&lt;I5334,"ESTOQUE INSUFICIENTE",IF(X5334="","",IF(X5334-V5334&lt;0.01,"EMPATE TÉCNICO","")))))</f>
        <v/>
      </c>
      <c r="AG5334" s="16" t="s">
        <v>547</v>
      </c>
      <c r="AH5334" s="16" t="s">
        <v>2106</v>
      </c>
    </row>
    <row r="5335" customFormat="false" ht="15" hidden="false" customHeight="false" outlineLevel="0" collapsed="false">
      <c r="A5335" s="16" t="s">
        <v>16470</v>
      </c>
      <c r="B5335" s="17" t="s">
        <v>16471</v>
      </c>
      <c r="C5335" s="16" t="s">
        <v>16472</v>
      </c>
      <c r="D5335" s="16" t="s">
        <v>1065</v>
      </c>
      <c r="E5335" s="18" t="n">
        <v>1</v>
      </c>
      <c r="F5335" s="16" t="s">
        <v>43</v>
      </c>
      <c r="G5335" s="18" t="n">
        <v>0</v>
      </c>
      <c r="H5335" s="16" t="n">
        <v>0.2</v>
      </c>
      <c r="I5335" s="18" t="n">
        <v>1</v>
      </c>
      <c r="J5335" s="19" t="n">
        <v>6.4</v>
      </c>
      <c r="K5335" s="19" t="n">
        <v>6.4</v>
      </c>
      <c r="L5335" s="19" t="n">
        <v>6.4</v>
      </c>
      <c r="M5335" s="19" t="n">
        <f aca="false">IF(J5335&gt;0,J5335,K5335)*E5335</f>
        <v>6.4</v>
      </c>
      <c r="N5335" s="20"/>
      <c r="O5335" s="21" t="str">
        <f aca="false">IF(R5335="","",ROUND(R5335*(1-Premissas!$B$4),4))</f>
        <v/>
      </c>
      <c r="P5335" s="22"/>
      <c r="Q5335" s="22"/>
      <c r="R5335" s="23"/>
      <c r="S5335" s="24"/>
      <c r="T5335" s="24"/>
      <c r="U5335" s="25"/>
      <c r="V5335" s="19" t="str">
        <f aca="false">IF(COUNT(N5335:Q5335)=0,"",MIN(N5335:Q5335))</f>
        <v/>
      </c>
      <c r="W5335" s="16" t="str">
        <f aca="false">IF(V5335="","",INDEX($N$4:$Q$4,MATCH(V5335,N5335:Q5335,0)))</f>
        <v/>
      </c>
      <c r="X5335" s="19" t="str">
        <f aca="false">IF(COUNT(N5335:Q5335)&lt;2,"",SMALL(N5335:Q5335,2))</f>
        <v/>
      </c>
      <c r="Y5335" s="26" t="str">
        <f aca="false">IF(OR(V5335="",M5335=0),"",V5335/M5335-1)</f>
        <v/>
      </c>
      <c r="Z5335" s="26" t="str">
        <f aca="false">IF(OR(V5335="",L5335=""),"",V5335/(L5335*E5335)-1)</f>
        <v/>
      </c>
      <c r="AA5335" s="16" t="str">
        <f aca="false">IF(V5335="","SEM OFERTA",IF(OR(Y5335&gt;Premissas!$B$11,Y5335&lt;Premissas!$B$12),"VERIFICAR - UNIDADE/EMBALAGEM",IF(Y5335&gt;Premissas!$B$6,"NÃO COMPRAR - REAJUSTE &gt;5%","COMPRAR")))</f>
        <v>SEM OFERTA</v>
      </c>
      <c r="AB5335" s="18" t="str">
        <f aca="false">IF(W5335="DIMEC",S5335,IF(W5335="MEDCENTRO",U5335,""))</f>
        <v/>
      </c>
      <c r="AC5335" s="18" t="n">
        <f aca="false">IF(AA5335&lt;&gt;"COMPRAR",0,IF(AB5335="",I5335,MIN(I5335,AB5335)))</f>
        <v>0</v>
      </c>
      <c r="AD5335" s="19" t="n">
        <f aca="false">IF(AC5335&gt;0,AC5335*V5335,0)</f>
        <v>0</v>
      </c>
      <c r="AE5335" s="19" t="n">
        <f aca="false">IF(AC5335&gt;0,(M5335-V5335)*AC5335,0)</f>
        <v>0</v>
      </c>
      <c r="AF5335" s="16" t="str">
        <f aca="false">IF(AA5335&lt;&gt;"COMPRAR","",IF(AB5335="",IF(X5335="","",IF(X5335-V5335&lt;0.01,"EMPATE TÉCNICO","")),IF(AB5335&lt;I5335,"ESTOQUE INSUFICIENTE",IF(X5335="","",IF(X5335-V5335&lt;0.01,"EMPATE TÉCNICO","")))))</f>
        <v/>
      </c>
      <c r="AG5335" s="16"/>
      <c r="AH5335" s="16" t="s">
        <v>2106</v>
      </c>
    </row>
    <row r="5336" customFormat="false" ht="15" hidden="false" customHeight="false" outlineLevel="0" collapsed="false">
      <c r="A5336" s="16" t="s">
        <v>16473</v>
      </c>
      <c r="B5336" s="17" t="s">
        <v>16474</v>
      </c>
      <c r="C5336" s="16" t="s">
        <v>16475</v>
      </c>
      <c r="D5336" s="16" t="s">
        <v>559</v>
      </c>
      <c r="E5336" s="18" t="n">
        <v>1</v>
      </c>
      <c r="F5336" s="16" t="s">
        <v>43</v>
      </c>
      <c r="G5336" s="18" t="n">
        <v>0</v>
      </c>
      <c r="H5336" s="16" t="n">
        <v>2.1</v>
      </c>
      <c r="I5336" s="18" t="n">
        <v>6</v>
      </c>
      <c r="J5336" s="19" t="n">
        <v>4.28</v>
      </c>
      <c r="K5336" s="19" t="n">
        <v>4.28</v>
      </c>
      <c r="L5336" s="19" t="n">
        <v>4.28</v>
      </c>
      <c r="M5336" s="19" t="n">
        <f aca="false">IF(J5336&gt;0,J5336,K5336)*E5336</f>
        <v>4.28</v>
      </c>
      <c r="N5336" s="20"/>
      <c r="O5336" s="21" t="str">
        <f aca="false">IF(R5336="","",ROUND(R5336*(1-Premissas!$B$4),4))</f>
        <v/>
      </c>
      <c r="P5336" s="22"/>
      <c r="Q5336" s="22"/>
      <c r="R5336" s="23"/>
      <c r="S5336" s="24"/>
      <c r="T5336" s="24"/>
      <c r="U5336" s="25"/>
      <c r="V5336" s="19" t="str">
        <f aca="false">IF(COUNT(N5336:Q5336)=0,"",MIN(N5336:Q5336))</f>
        <v/>
      </c>
      <c r="W5336" s="16" t="str">
        <f aca="false">IF(V5336="","",INDEX($N$4:$Q$4,MATCH(V5336,N5336:Q5336,0)))</f>
        <v/>
      </c>
      <c r="X5336" s="19" t="str">
        <f aca="false">IF(COUNT(N5336:Q5336)&lt;2,"",SMALL(N5336:Q5336,2))</f>
        <v/>
      </c>
      <c r="Y5336" s="26" t="str">
        <f aca="false">IF(OR(V5336="",M5336=0),"",V5336/M5336-1)</f>
        <v/>
      </c>
      <c r="Z5336" s="26" t="str">
        <f aca="false">IF(OR(V5336="",L5336=""),"",V5336/(L5336*E5336)-1)</f>
        <v/>
      </c>
      <c r="AA5336" s="16" t="str">
        <f aca="false">IF(V5336="","SEM OFERTA",IF(OR(Y5336&gt;Premissas!$B$11,Y5336&lt;Premissas!$B$12),"VERIFICAR - UNIDADE/EMBALAGEM",IF(Y5336&gt;Premissas!$B$6,"NÃO COMPRAR - REAJUSTE &gt;5%","COMPRAR")))</f>
        <v>SEM OFERTA</v>
      </c>
      <c r="AB5336" s="18" t="str">
        <f aca="false">IF(W5336="DIMEC",S5336,IF(W5336="MEDCENTRO",U5336,""))</f>
        <v/>
      </c>
      <c r="AC5336" s="18" t="n">
        <f aca="false">IF(AA5336&lt;&gt;"COMPRAR",0,IF(AB5336="",I5336,MIN(I5336,AB5336)))</f>
        <v>0</v>
      </c>
      <c r="AD5336" s="19" t="n">
        <f aca="false">IF(AC5336&gt;0,AC5336*V5336,0)</f>
        <v>0</v>
      </c>
      <c r="AE5336" s="19" t="n">
        <f aca="false">IF(AC5336&gt;0,(M5336-V5336)*AC5336,0)</f>
        <v>0</v>
      </c>
      <c r="AF5336" s="16" t="str">
        <f aca="false">IF(AA5336&lt;&gt;"COMPRAR","",IF(AB5336="",IF(X5336="","",IF(X5336-V5336&lt;0.01,"EMPATE TÉCNICO","")),IF(AB5336&lt;I5336,"ESTOQUE INSUFICIENTE",IF(X5336="","",IF(X5336-V5336&lt;0.01,"EMPATE TÉCNICO","")))))</f>
        <v/>
      </c>
      <c r="AG5336" s="16" t="s">
        <v>304</v>
      </c>
      <c r="AH5336" s="16" t="s">
        <v>2106</v>
      </c>
    </row>
    <row r="5337" customFormat="false" ht="15" hidden="false" customHeight="false" outlineLevel="0" collapsed="false">
      <c r="A5337" s="16" t="s">
        <v>16476</v>
      </c>
      <c r="B5337" s="17" t="s">
        <v>16477</v>
      </c>
      <c r="C5337" s="16" t="s">
        <v>16478</v>
      </c>
      <c r="D5337" s="16" t="s">
        <v>559</v>
      </c>
      <c r="E5337" s="18" t="n">
        <v>1</v>
      </c>
      <c r="F5337" s="16" t="s">
        <v>43</v>
      </c>
      <c r="G5337" s="18" t="n">
        <v>0</v>
      </c>
      <c r="H5337" s="16" t="n">
        <v>1</v>
      </c>
      <c r="I5337" s="18" t="n">
        <v>3</v>
      </c>
      <c r="J5337" s="19" t="n">
        <v>6.54</v>
      </c>
      <c r="K5337" s="19" t="n">
        <v>6.54</v>
      </c>
      <c r="L5337" s="19" t="n">
        <v>6.54</v>
      </c>
      <c r="M5337" s="19" t="n">
        <f aca="false">IF(J5337&gt;0,J5337,K5337)*E5337</f>
        <v>6.54</v>
      </c>
      <c r="N5337" s="20"/>
      <c r="O5337" s="21" t="str">
        <f aca="false">IF(R5337="","",ROUND(R5337*(1-Premissas!$B$4),4))</f>
        <v/>
      </c>
      <c r="P5337" s="22"/>
      <c r="Q5337" s="22"/>
      <c r="R5337" s="23"/>
      <c r="S5337" s="24"/>
      <c r="T5337" s="24"/>
      <c r="U5337" s="25"/>
      <c r="V5337" s="19" t="str">
        <f aca="false">IF(COUNT(N5337:Q5337)=0,"",MIN(N5337:Q5337))</f>
        <v/>
      </c>
      <c r="W5337" s="16" t="str">
        <f aca="false">IF(V5337="","",INDEX($N$4:$Q$4,MATCH(V5337,N5337:Q5337,0)))</f>
        <v/>
      </c>
      <c r="X5337" s="19" t="str">
        <f aca="false">IF(COUNT(N5337:Q5337)&lt;2,"",SMALL(N5337:Q5337,2))</f>
        <v/>
      </c>
      <c r="Y5337" s="26" t="str">
        <f aca="false">IF(OR(V5337="",M5337=0),"",V5337/M5337-1)</f>
        <v/>
      </c>
      <c r="Z5337" s="26" t="str">
        <f aca="false">IF(OR(V5337="",L5337=""),"",V5337/(L5337*E5337)-1)</f>
        <v/>
      </c>
      <c r="AA5337" s="16" t="str">
        <f aca="false">IF(V5337="","SEM OFERTA",IF(OR(Y5337&gt;Premissas!$B$11,Y5337&lt;Premissas!$B$12),"VERIFICAR - UNIDADE/EMBALAGEM",IF(Y5337&gt;Premissas!$B$6,"NÃO COMPRAR - REAJUSTE &gt;5%","COMPRAR")))</f>
        <v>SEM OFERTA</v>
      </c>
      <c r="AB5337" s="18" t="str">
        <f aca="false">IF(W5337="DIMEC",S5337,IF(W5337="MEDCENTRO",U5337,""))</f>
        <v/>
      </c>
      <c r="AC5337" s="18" t="n">
        <f aca="false">IF(AA5337&lt;&gt;"COMPRAR",0,IF(AB5337="",I5337,MIN(I5337,AB5337)))</f>
        <v>0</v>
      </c>
      <c r="AD5337" s="19" t="n">
        <f aca="false">IF(AC5337&gt;0,AC5337*V5337,0)</f>
        <v>0</v>
      </c>
      <c r="AE5337" s="19" t="n">
        <f aca="false">IF(AC5337&gt;0,(M5337-V5337)*AC5337,0)</f>
        <v>0</v>
      </c>
      <c r="AF5337" s="16" t="str">
        <f aca="false">IF(AA5337&lt;&gt;"COMPRAR","",IF(AB5337="",IF(X5337="","",IF(X5337-V5337&lt;0.01,"EMPATE TÉCNICO","")),IF(AB5337&lt;I5337,"ESTOQUE INSUFICIENTE",IF(X5337="","",IF(X5337-V5337&lt;0.01,"EMPATE TÉCNICO","")))))</f>
        <v/>
      </c>
      <c r="AG5337" s="16" t="s">
        <v>304</v>
      </c>
      <c r="AH5337" s="16" t="s">
        <v>2106</v>
      </c>
    </row>
    <row r="5338" customFormat="false" ht="15" hidden="false" customHeight="false" outlineLevel="0" collapsed="false">
      <c r="A5338" s="16" t="s">
        <v>16479</v>
      </c>
      <c r="B5338" s="17" t="s">
        <v>16480</v>
      </c>
      <c r="C5338" s="16" t="s">
        <v>16481</v>
      </c>
      <c r="D5338" s="16" t="s">
        <v>559</v>
      </c>
      <c r="E5338" s="18" t="n">
        <v>1</v>
      </c>
      <c r="F5338" s="16" t="s">
        <v>43</v>
      </c>
      <c r="G5338" s="18" t="n">
        <v>0</v>
      </c>
      <c r="H5338" s="16" t="n">
        <v>0.2</v>
      </c>
      <c r="I5338" s="18" t="n">
        <v>1</v>
      </c>
      <c r="J5338" s="19" t="n">
        <v>8.7</v>
      </c>
      <c r="K5338" s="19" t="n">
        <v>8.7</v>
      </c>
      <c r="L5338" s="19" t="n">
        <v>8.7</v>
      </c>
      <c r="M5338" s="19" t="n">
        <f aca="false">IF(J5338&gt;0,J5338,K5338)*E5338</f>
        <v>8.7</v>
      </c>
      <c r="N5338" s="20"/>
      <c r="O5338" s="21" t="str">
        <f aca="false">IF(R5338="","",ROUND(R5338*(1-Premissas!$B$4),4))</f>
        <v/>
      </c>
      <c r="P5338" s="22"/>
      <c r="Q5338" s="22"/>
      <c r="R5338" s="23"/>
      <c r="S5338" s="24"/>
      <c r="T5338" s="24"/>
      <c r="U5338" s="25"/>
      <c r="V5338" s="19" t="str">
        <f aca="false">IF(COUNT(N5338:Q5338)=0,"",MIN(N5338:Q5338))</f>
        <v/>
      </c>
      <c r="W5338" s="16" t="str">
        <f aca="false">IF(V5338="","",INDEX($N$4:$Q$4,MATCH(V5338,N5338:Q5338,0)))</f>
        <v/>
      </c>
      <c r="X5338" s="19" t="str">
        <f aca="false">IF(COUNT(N5338:Q5338)&lt;2,"",SMALL(N5338:Q5338,2))</f>
        <v/>
      </c>
      <c r="Y5338" s="26" t="str">
        <f aca="false">IF(OR(V5338="",M5338=0),"",V5338/M5338-1)</f>
        <v/>
      </c>
      <c r="Z5338" s="26" t="str">
        <f aca="false">IF(OR(V5338="",L5338=""),"",V5338/(L5338*E5338)-1)</f>
        <v/>
      </c>
      <c r="AA5338" s="16" t="str">
        <f aca="false">IF(V5338="","SEM OFERTA",IF(OR(Y5338&gt;Premissas!$B$11,Y5338&lt;Premissas!$B$12),"VERIFICAR - UNIDADE/EMBALAGEM",IF(Y5338&gt;Premissas!$B$6,"NÃO COMPRAR - REAJUSTE &gt;5%","COMPRAR")))</f>
        <v>SEM OFERTA</v>
      </c>
      <c r="AB5338" s="18" t="str">
        <f aca="false">IF(W5338="DIMEC",S5338,IF(W5338="MEDCENTRO",U5338,""))</f>
        <v/>
      </c>
      <c r="AC5338" s="18" t="n">
        <f aca="false">IF(AA5338&lt;&gt;"COMPRAR",0,IF(AB5338="",I5338,MIN(I5338,AB5338)))</f>
        <v>0</v>
      </c>
      <c r="AD5338" s="19" t="n">
        <f aca="false">IF(AC5338&gt;0,AC5338*V5338,0)</f>
        <v>0</v>
      </c>
      <c r="AE5338" s="19" t="n">
        <f aca="false">IF(AC5338&gt;0,(M5338-V5338)*AC5338,0)</f>
        <v>0</v>
      </c>
      <c r="AF5338" s="16" t="str">
        <f aca="false">IF(AA5338&lt;&gt;"COMPRAR","",IF(AB5338="",IF(X5338="","",IF(X5338-V5338&lt;0.01,"EMPATE TÉCNICO","")),IF(AB5338&lt;I5338,"ESTOQUE INSUFICIENTE",IF(X5338="","",IF(X5338-V5338&lt;0.01,"EMPATE TÉCNICO","")))))</f>
        <v/>
      </c>
      <c r="AG5338" s="16" t="s">
        <v>304</v>
      </c>
      <c r="AH5338" s="16" t="s">
        <v>2106</v>
      </c>
    </row>
    <row r="5339" customFormat="false" ht="15" hidden="false" customHeight="false" outlineLevel="0" collapsed="false">
      <c r="A5339" s="16" t="s">
        <v>16482</v>
      </c>
      <c r="B5339" s="17"/>
      <c r="C5339" s="16" t="s">
        <v>16483</v>
      </c>
      <c r="D5339" s="16" t="s">
        <v>481</v>
      </c>
      <c r="E5339" s="18" t="n">
        <v>2</v>
      </c>
      <c r="F5339" s="16" t="s">
        <v>41</v>
      </c>
      <c r="G5339" s="18" t="n">
        <v>49</v>
      </c>
      <c r="H5339" s="16" t="n">
        <v>27.8</v>
      </c>
      <c r="I5339" s="18" t="n">
        <v>12</v>
      </c>
      <c r="J5339" s="19" t="n">
        <v>0</v>
      </c>
      <c r="K5339" s="19" t="n">
        <v>2.5</v>
      </c>
      <c r="L5339" s="19"/>
      <c r="M5339" s="19" t="n">
        <f aca="false">IF(J5339&gt;0,J5339,K5339)*E5339</f>
        <v>5</v>
      </c>
      <c r="N5339" s="20"/>
      <c r="O5339" s="21" t="str">
        <f aca="false">IF(R5339="","",ROUND(R5339*(1-Premissas!$B$4),4))</f>
        <v/>
      </c>
      <c r="P5339" s="22"/>
      <c r="Q5339" s="22"/>
      <c r="R5339" s="23"/>
      <c r="S5339" s="24"/>
      <c r="T5339" s="24"/>
      <c r="U5339" s="25"/>
      <c r="V5339" s="19" t="str">
        <f aca="false">IF(COUNT(N5339:Q5339)=0,"",MIN(N5339:Q5339))</f>
        <v/>
      </c>
      <c r="W5339" s="16" t="str">
        <f aca="false">IF(V5339="","",INDEX($N$4:$Q$4,MATCH(V5339,N5339:Q5339,0)))</f>
        <v/>
      </c>
      <c r="X5339" s="19" t="str">
        <f aca="false">IF(COUNT(N5339:Q5339)&lt;2,"",SMALL(N5339:Q5339,2))</f>
        <v/>
      </c>
      <c r="Y5339" s="26" t="str">
        <f aca="false">IF(OR(V5339="",M5339=0),"",V5339/M5339-1)</f>
        <v/>
      </c>
      <c r="Z5339" s="26" t="str">
        <f aca="false">IF(OR(V5339="",L5339=""),"",V5339/(L5339*E5339)-1)</f>
        <v/>
      </c>
      <c r="AA5339" s="16" t="str">
        <f aca="false">IF(V5339="","SEM OFERTA",IF(OR(Y5339&gt;Premissas!$B$11,Y5339&lt;Premissas!$B$12),"VERIFICAR - UNIDADE/EMBALAGEM",IF(Y5339&gt;Premissas!$B$6,"NÃO COMPRAR - REAJUSTE &gt;5%","COMPRAR")))</f>
        <v>SEM OFERTA</v>
      </c>
      <c r="AB5339" s="18" t="str">
        <f aca="false">IF(W5339="DIMEC",S5339,IF(W5339="MEDCENTRO",U5339,""))</f>
        <v/>
      </c>
      <c r="AC5339" s="18" t="n">
        <f aca="false">IF(AA5339&lt;&gt;"COMPRAR",0,IF(AB5339="",I5339,MIN(I5339,AB5339)))</f>
        <v>0</v>
      </c>
      <c r="AD5339" s="19" t="n">
        <f aca="false">IF(AC5339&gt;0,AC5339*V5339,0)</f>
        <v>0</v>
      </c>
      <c r="AE5339" s="19" t="n">
        <f aca="false">IF(AC5339&gt;0,(M5339-V5339)*AC5339,0)</f>
        <v>0</v>
      </c>
      <c r="AF5339" s="16" t="str">
        <f aca="false">IF(AA5339&lt;&gt;"COMPRAR","",IF(AB5339="",IF(X5339="","",IF(X5339-V5339&lt;0.01,"EMPATE TÉCNICO","")),IF(AB5339&lt;I5339,"ESTOQUE INSUFICIENTE",IF(X5339="","",IF(X5339-V5339&lt;0.01,"EMPATE TÉCNICO","")))))</f>
        <v/>
      </c>
      <c r="AG5339" s="16" t="s">
        <v>490</v>
      </c>
      <c r="AH5339" s="16" t="s">
        <v>2106</v>
      </c>
    </row>
    <row r="5340" customFormat="false" ht="15" hidden="false" customHeight="false" outlineLevel="0" collapsed="false">
      <c r="A5340" s="16" t="s">
        <v>16484</v>
      </c>
      <c r="B5340" s="17" t="s">
        <v>16485</v>
      </c>
      <c r="C5340" s="16" t="s">
        <v>16486</v>
      </c>
      <c r="D5340" s="16" t="s">
        <v>417</v>
      </c>
      <c r="E5340" s="18" t="n">
        <v>1</v>
      </c>
      <c r="F5340" s="16" t="s">
        <v>42</v>
      </c>
      <c r="G5340" s="18" t="n">
        <v>3</v>
      </c>
      <c r="H5340" s="16" t="n">
        <v>5.4</v>
      </c>
      <c r="I5340" s="18" t="n">
        <v>11</v>
      </c>
      <c r="J5340" s="19" t="n">
        <v>4.52</v>
      </c>
      <c r="K5340" s="19" t="n">
        <v>4.52</v>
      </c>
      <c r="L5340" s="19" t="n">
        <v>4.52</v>
      </c>
      <c r="M5340" s="19" t="n">
        <f aca="false">IF(J5340&gt;0,J5340,K5340)*E5340</f>
        <v>4.52</v>
      </c>
      <c r="N5340" s="20"/>
      <c r="O5340" s="21" t="str">
        <f aca="false">IF(R5340="","",ROUND(R5340*(1-Premissas!$B$4),4))</f>
        <v/>
      </c>
      <c r="P5340" s="22"/>
      <c r="Q5340" s="22"/>
      <c r="R5340" s="23"/>
      <c r="S5340" s="24"/>
      <c r="T5340" s="24"/>
      <c r="U5340" s="25"/>
      <c r="V5340" s="19" t="str">
        <f aca="false">IF(COUNT(N5340:Q5340)=0,"",MIN(N5340:Q5340))</f>
        <v/>
      </c>
      <c r="W5340" s="16" t="str">
        <f aca="false">IF(V5340="","",INDEX($N$4:$Q$4,MATCH(V5340,N5340:Q5340,0)))</f>
        <v/>
      </c>
      <c r="X5340" s="19" t="str">
        <f aca="false">IF(COUNT(N5340:Q5340)&lt;2,"",SMALL(N5340:Q5340,2))</f>
        <v/>
      </c>
      <c r="Y5340" s="26" t="str">
        <f aca="false">IF(OR(V5340="",M5340=0),"",V5340/M5340-1)</f>
        <v/>
      </c>
      <c r="Z5340" s="26" t="str">
        <f aca="false">IF(OR(V5340="",L5340=""),"",V5340/(L5340*E5340)-1)</f>
        <v/>
      </c>
      <c r="AA5340" s="16" t="str">
        <f aca="false">IF(V5340="","SEM OFERTA",IF(OR(Y5340&gt;Premissas!$B$11,Y5340&lt;Premissas!$B$12),"VERIFICAR - UNIDADE/EMBALAGEM",IF(Y5340&gt;Premissas!$B$6,"NÃO COMPRAR - REAJUSTE &gt;5%","COMPRAR")))</f>
        <v>SEM OFERTA</v>
      </c>
      <c r="AB5340" s="18" t="str">
        <f aca="false">IF(W5340="DIMEC",S5340,IF(W5340="MEDCENTRO",U5340,""))</f>
        <v/>
      </c>
      <c r="AC5340" s="18" t="n">
        <f aca="false">IF(AA5340&lt;&gt;"COMPRAR",0,IF(AB5340="",I5340,MIN(I5340,AB5340)))</f>
        <v>0</v>
      </c>
      <c r="AD5340" s="19" t="n">
        <f aca="false">IF(AC5340&gt;0,AC5340*V5340,0)</f>
        <v>0</v>
      </c>
      <c r="AE5340" s="19" t="n">
        <f aca="false">IF(AC5340&gt;0,(M5340-V5340)*AC5340,0)</f>
        <v>0</v>
      </c>
      <c r="AF5340" s="16" t="str">
        <f aca="false">IF(AA5340&lt;&gt;"COMPRAR","",IF(AB5340="",IF(X5340="","",IF(X5340-V5340&lt;0.01,"EMPATE TÉCNICO","")),IF(AB5340&lt;I5340,"ESTOQUE INSUFICIENTE",IF(X5340="","",IF(X5340-V5340&lt;0.01,"EMPATE TÉCNICO","")))))</f>
        <v/>
      </c>
      <c r="AG5340" s="16" t="s">
        <v>418</v>
      </c>
      <c r="AH5340" s="16" t="s">
        <v>2106</v>
      </c>
    </row>
    <row r="5341" customFormat="false" ht="15" hidden="false" customHeight="false" outlineLevel="0" collapsed="false">
      <c r="A5341" s="16" t="s">
        <v>16487</v>
      </c>
      <c r="B5341" s="17" t="s">
        <v>16488</v>
      </c>
      <c r="C5341" s="16" t="s">
        <v>16489</v>
      </c>
      <c r="D5341" s="16"/>
      <c r="E5341" s="18" t="n">
        <v>1</v>
      </c>
      <c r="F5341" s="16" t="s">
        <v>43</v>
      </c>
      <c r="G5341" s="18" t="n">
        <v>0</v>
      </c>
      <c r="H5341" s="16" t="n">
        <v>0.2</v>
      </c>
      <c r="I5341" s="18" t="n">
        <v>1</v>
      </c>
      <c r="J5341" s="19" t="n">
        <v>18.12</v>
      </c>
      <c r="K5341" s="19" t="n">
        <v>18.12</v>
      </c>
      <c r="L5341" s="19" t="n">
        <v>18.12</v>
      </c>
      <c r="M5341" s="19" t="n">
        <f aca="false">IF(J5341&gt;0,J5341,K5341)*E5341</f>
        <v>18.12</v>
      </c>
      <c r="N5341" s="20"/>
      <c r="O5341" s="21" t="str">
        <f aca="false">IF(R5341="","",ROUND(R5341*(1-Premissas!$B$4),4))</f>
        <v/>
      </c>
      <c r="P5341" s="22"/>
      <c r="Q5341" s="22"/>
      <c r="R5341" s="23"/>
      <c r="S5341" s="24"/>
      <c r="T5341" s="24"/>
      <c r="U5341" s="25"/>
      <c r="V5341" s="19" t="str">
        <f aca="false">IF(COUNT(N5341:Q5341)=0,"",MIN(N5341:Q5341))</f>
        <v/>
      </c>
      <c r="W5341" s="16" t="str">
        <f aca="false">IF(V5341="","",INDEX($N$4:$Q$4,MATCH(V5341,N5341:Q5341,0)))</f>
        <v/>
      </c>
      <c r="X5341" s="19" t="str">
        <f aca="false">IF(COUNT(N5341:Q5341)&lt;2,"",SMALL(N5341:Q5341,2))</f>
        <v/>
      </c>
      <c r="Y5341" s="26" t="str">
        <f aca="false">IF(OR(V5341="",M5341=0),"",V5341/M5341-1)</f>
        <v/>
      </c>
      <c r="Z5341" s="26" t="str">
        <f aca="false">IF(OR(V5341="",L5341=""),"",V5341/(L5341*E5341)-1)</f>
        <v/>
      </c>
      <c r="AA5341" s="16" t="str">
        <f aca="false">IF(V5341="","SEM OFERTA",IF(OR(Y5341&gt;Premissas!$B$11,Y5341&lt;Premissas!$B$12),"VERIFICAR - UNIDADE/EMBALAGEM",IF(Y5341&gt;Premissas!$B$6,"NÃO COMPRAR - REAJUSTE &gt;5%","COMPRAR")))</f>
        <v>SEM OFERTA</v>
      </c>
      <c r="AB5341" s="18" t="str">
        <f aca="false">IF(W5341="DIMEC",S5341,IF(W5341="MEDCENTRO",U5341,""))</f>
        <v/>
      </c>
      <c r="AC5341" s="18" t="n">
        <f aca="false">IF(AA5341&lt;&gt;"COMPRAR",0,IF(AB5341="",I5341,MIN(I5341,AB5341)))</f>
        <v>0</v>
      </c>
      <c r="AD5341" s="19" t="n">
        <f aca="false">IF(AC5341&gt;0,AC5341*V5341,0)</f>
        <v>0</v>
      </c>
      <c r="AE5341" s="19" t="n">
        <f aca="false">IF(AC5341&gt;0,(M5341-V5341)*AC5341,0)</f>
        <v>0</v>
      </c>
      <c r="AF5341" s="16" t="str">
        <f aca="false">IF(AA5341&lt;&gt;"COMPRAR","",IF(AB5341="",IF(X5341="","",IF(X5341-V5341&lt;0.01,"EMPATE TÉCNICO","")),IF(AB5341&lt;I5341,"ESTOQUE INSUFICIENTE",IF(X5341="","",IF(X5341-V5341&lt;0.01,"EMPATE TÉCNICO","")))))</f>
        <v/>
      </c>
      <c r="AG5341" s="16" t="s">
        <v>139</v>
      </c>
      <c r="AH5341" s="16" t="s">
        <v>2106</v>
      </c>
    </row>
    <row r="5342" customFormat="false" ht="15" hidden="false" customHeight="false" outlineLevel="0" collapsed="false">
      <c r="A5342" s="16" t="s">
        <v>16490</v>
      </c>
      <c r="B5342" s="17" t="s">
        <v>16491</v>
      </c>
      <c r="C5342" s="16" t="s">
        <v>16492</v>
      </c>
      <c r="D5342" s="16" t="s">
        <v>417</v>
      </c>
      <c r="E5342" s="18" t="n">
        <v>1</v>
      </c>
      <c r="F5342" s="16" t="s">
        <v>41</v>
      </c>
      <c r="G5342" s="18" t="n">
        <v>0</v>
      </c>
      <c r="H5342" s="16" t="n">
        <v>2.1</v>
      </c>
      <c r="I5342" s="18" t="n">
        <v>6</v>
      </c>
      <c r="J5342" s="19" t="n">
        <v>35.0028571428571</v>
      </c>
      <c r="K5342" s="19" t="n">
        <v>35.0028571428571</v>
      </c>
      <c r="L5342" s="19" t="n">
        <v>35.0029</v>
      </c>
      <c r="M5342" s="19" t="n">
        <f aca="false">IF(J5342&gt;0,J5342,K5342)*E5342</f>
        <v>35.0028571428571</v>
      </c>
      <c r="N5342" s="20"/>
      <c r="O5342" s="21" t="str">
        <f aca="false">IF(R5342="","",ROUND(R5342*(1-Premissas!$B$4),4))</f>
        <v/>
      </c>
      <c r="P5342" s="22"/>
      <c r="Q5342" s="22"/>
      <c r="R5342" s="23"/>
      <c r="S5342" s="24"/>
      <c r="T5342" s="24"/>
      <c r="U5342" s="25"/>
      <c r="V5342" s="19" t="str">
        <f aca="false">IF(COUNT(N5342:Q5342)=0,"",MIN(N5342:Q5342))</f>
        <v/>
      </c>
      <c r="W5342" s="16" t="str">
        <f aca="false">IF(V5342="","",INDEX($N$4:$Q$4,MATCH(V5342,N5342:Q5342,0)))</f>
        <v/>
      </c>
      <c r="X5342" s="19" t="str">
        <f aca="false">IF(COUNT(N5342:Q5342)&lt;2,"",SMALL(N5342:Q5342,2))</f>
        <v/>
      </c>
      <c r="Y5342" s="26" t="str">
        <f aca="false">IF(OR(V5342="",M5342=0),"",V5342/M5342-1)</f>
        <v/>
      </c>
      <c r="Z5342" s="26" t="str">
        <f aca="false">IF(OR(V5342="",L5342=""),"",V5342/(L5342*E5342)-1)</f>
        <v/>
      </c>
      <c r="AA5342" s="16" t="str">
        <f aca="false">IF(V5342="","SEM OFERTA",IF(OR(Y5342&gt;Premissas!$B$11,Y5342&lt;Premissas!$B$12),"VERIFICAR - UNIDADE/EMBALAGEM",IF(Y5342&gt;Premissas!$B$6,"NÃO COMPRAR - REAJUSTE &gt;5%","COMPRAR")))</f>
        <v>SEM OFERTA</v>
      </c>
      <c r="AB5342" s="18" t="str">
        <f aca="false">IF(W5342="DIMEC",S5342,IF(W5342="MEDCENTRO",U5342,""))</f>
        <v/>
      </c>
      <c r="AC5342" s="18" t="n">
        <f aca="false">IF(AA5342&lt;&gt;"COMPRAR",0,IF(AB5342="",I5342,MIN(I5342,AB5342)))</f>
        <v>0</v>
      </c>
      <c r="AD5342" s="19" t="n">
        <f aca="false">IF(AC5342&gt;0,AC5342*V5342,0)</f>
        <v>0</v>
      </c>
      <c r="AE5342" s="19" t="n">
        <f aca="false">IF(AC5342&gt;0,(M5342-V5342)*AC5342,0)</f>
        <v>0</v>
      </c>
      <c r="AF5342" s="16" t="str">
        <f aca="false">IF(AA5342&lt;&gt;"COMPRAR","",IF(AB5342="",IF(X5342="","",IF(X5342-V5342&lt;0.01,"EMPATE TÉCNICO","")),IF(AB5342&lt;I5342,"ESTOQUE INSUFICIENTE",IF(X5342="","",IF(X5342-V5342&lt;0.01,"EMPATE TÉCNICO","")))))</f>
        <v/>
      </c>
      <c r="AG5342" s="16" t="s">
        <v>418</v>
      </c>
      <c r="AH5342" s="16" t="s">
        <v>2106</v>
      </c>
    </row>
    <row r="5343" customFormat="false" ht="15" hidden="false" customHeight="false" outlineLevel="0" collapsed="false">
      <c r="A5343" s="16" t="s">
        <v>16493</v>
      </c>
      <c r="B5343" s="17" t="s">
        <v>16494</v>
      </c>
      <c r="C5343" s="16" t="s">
        <v>16495</v>
      </c>
      <c r="D5343" s="16" t="s">
        <v>536</v>
      </c>
      <c r="E5343" s="18" t="n">
        <v>1</v>
      </c>
      <c r="F5343" s="16" t="s">
        <v>43</v>
      </c>
      <c r="G5343" s="18" t="n">
        <v>0</v>
      </c>
      <c r="H5343" s="16" t="n">
        <v>0.2</v>
      </c>
      <c r="I5343" s="18" t="n">
        <v>1</v>
      </c>
      <c r="J5343" s="19" t="n">
        <v>5.98</v>
      </c>
      <c r="K5343" s="19" t="n">
        <v>5.98</v>
      </c>
      <c r="L5343" s="19" t="n">
        <v>5.98</v>
      </c>
      <c r="M5343" s="19" t="n">
        <f aca="false">IF(J5343&gt;0,J5343,K5343)*E5343</f>
        <v>5.98</v>
      </c>
      <c r="N5343" s="20"/>
      <c r="O5343" s="21" t="str">
        <f aca="false">IF(R5343="","",ROUND(R5343*(1-Premissas!$B$4),4))</f>
        <v/>
      </c>
      <c r="P5343" s="22"/>
      <c r="Q5343" s="22"/>
      <c r="R5343" s="23"/>
      <c r="S5343" s="24"/>
      <c r="T5343" s="24"/>
      <c r="U5343" s="25"/>
      <c r="V5343" s="19" t="str">
        <f aca="false">IF(COUNT(N5343:Q5343)=0,"",MIN(N5343:Q5343))</f>
        <v/>
      </c>
      <c r="W5343" s="16" t="str">
        <f aca="false">IF(V5343="","",INDEX($N$4:$Q$4,MATCH(V5343,N5343:Q5343,0)))</f>
        <v/>
      </c>
      <c r="X5343" s="19" t="str">
        <f aca="false">IF(COUNT(N5343:Q5343)&lt;2,"",SMALL(N5343:Q5343,2))</f>
        <v/>
      </c>
      <c r="Y5343" s="26" t="str">
        <f aca="false">IF(OR(V5343="",M5343=0),"",V5343/M5343-1)</f>
        <v/>
      </c>
      <c r="Z5343" s="26" t="str">
        <f aca="false">IF(OR(V5343="",L5343=""),"",V5343/(L5343*E5343)-1)</f>
        <v/>
      </c>
      <c r="AA5343" s="16" t="str">
        <f aca="false">IF(V5343="","SEM OFERTA",IF(OR(Y5343&gt;Premissas!$B$11,Y5343&lt;Premissas!$B$12),"VERIFICAR - UNIDADE/EMBALAGEM",IF(Y5343&gt;Premissas!$B$6,"NÃO COMPRAR - REAJUSTE &gt;5%","COMPRAR")))</f>
        <v>SEM OFERTA</v>
      </c>
      <c r="AB5343" s="18" t="str">
        <f aca="false">IF(W5343="DIMEC",S5343,IF(W5343="MEDCENTRO",U5343,""))</f>
        <v/>
      </c>
      <c r="AC5343" s="18" t="n">
        <f aca="false">IF(AA5343&lt;&gt;"COMPRAR",0,IF(AB5343="",I5343,MIN(I5343,AB5343)))</f>
        <v>0</v>
      </c>
      <c r="AD5343" s="19" t="n">
        <f aca="false">IF(AC5343&gt;0,AC5343*V5343,0)</f>
        <v>0</v>
      </c>
      <c r="AE5343" s="19" t="n">
        <f aca="false">IF(AC5343&gt;0,(M5343-V5343)*AC5343,0)</f>
        <v>0</v>
      </c>
      <c r="AF5343" s="16" t="str">
        <f aca="false">IF(AA5343&lt;&gt;"COMPRAR","",IF(AB5343="",IF(X5343="","",IF(X5343-V5343&lt;0.01,"EMPATE TÉCNICO","")),IF(AB5343&lt;I5343,"ESTOQUE INSUFICIENTE",IF(X5343="","",IF(X5343-V5343&lt;0.01,"EMPATE TÉCNICO","")))))</f>
        <v/>
      </c>
      <c r="AG5343" s="16" t="s">
        <v>2762</v>
      </c>
      <c r="AH5343" s="16" t="s">
        <v>2106</v>
      </c>
    </row>
    <row r="5344" customFormat="false" ht="15" hidden="false" customHeight="false" outlineLevel="0" collapsed="false">
      <c r="A5344" s="16" t="s">
        <v>16496</v>
      </c>
      <c r="B5344" s="17" t="s">
        <v>16497</v>
      </c>
      <c r="C5344" s="16" t="s">
        <v>16498</v>
      </c>
      <c r="D5344" s="16" t="s">
        <v>417</v>
      </c>
      <c r="E5344" s="18" t="n">
        <v>1</v>
      </c>
      <c r="F5344" s="16" t="s">
        <v>43</v>
      </c>
      <c r="G5344" s="18" t="n">
        <v>0</v>
      </c>
      <c r="H5344" s="16" t="n">
        <v>0.4</v>
      </c>
      <c r="I5344" s="18" t="n">
        <v>2</v>
      </c>
      <c r="J5344" s="19" t="n">
        <v>6.64</v>
      </c>
      <c r="K5344" s="19" t="n">
        <v>6.64</v>
      </c>
      <c r="L5344" s="19" t="n">
        <v>6.64</v>
      </c>
      <c r="M5344" s="19" t="n">
        <f aca="false">IF(J5344&gt;0,J5344,K5344)*E5344</f>
        <v>6.64</v>
      </c>
      <c r="N5344" s="20"/>
      <c r="O5344" s="21" t="str">
        <f aca="false">IF(R5344="","",ROUND(R5344*(1-Premissas!$B$4),4))</f>
        <v/>
      </c>
      <c r="P5344" s="22"/>
      <c r="Q5344" s="22"/>
      <c r="R5344" s="23"/>
      <c r="S5344" s="24"/>
      <c r="T5344" s="24"/>
      <c r="U5344" s="25"/>
      <c r="V5344" s="19" t="str">
        <f aca="false">IF(COUNT(N5344:Q5344)=0,"",MIN(N5344:Q5344))</f>
        <v/>
      </c>
      <c r="W5344" s="16" t="str">
        <f aca="false">IF(V5344="","",INDEX($N$4:$Q$4,MATCH(V5344,N5344:Q5344,0)))</f>
        <v/>
      </c>
      <c r="X5344" s="19" t="str">
        <f aca="false">IF(COUNT(N5344:Q5344)&lt;2,"",SMALL(N5344:Q5344,2))</f>
        <v/>
      </c>
      <c r="Y5344" s="26" t="str">
        <f aca="false">IF(OR(V5344="",M5344=0),"",V5344/M5344-1)</f>
        <v/>
      </c>
      <c r="Z5344" s="26" t="str">
        <f aca="false">IF(OR(V5344="",L5344=""),"",V5344/(L5344*E5344)-1)</f>
        <v/>
      </c>
      <c r="AA5344" s="16" t="str">
        <f aca="false">IF(V5344="","SEM OFERTA",IF(OR(Y5344&gt;Premissas!$B$11,Y5344&lt;Premissas!$B$12),"VERIFICAR - UNIDADE/EMBALAGEM",IF(Y5344&gt;Premissas!$B$6,"NÃO COMPRAR - REAJUSTE &gt;5%","COMPRAR")))</f>
        <v>SEM OFERTA</v>
      </c>
      <c r="AB5344" s="18" t="str">
        <f aca="false">IF(W5344="DIMEC",S5344,IF(W5344="MEDCENTRO",U5344,""))</f>
        <v/>
      </c>
      <c r="AC5344" s="18" t="n">
        <f aca="false">IF(AA5344&lt;&gt;"COMPRAR",0,IF(AB5344="",I5344,MIN(I5344,AB5344)))</f>
        <v>0</v>
      </c>
      <c r="AD5344" s="19" t="n">
        <f aca="false">IF(AC5344&gt;0,AC5344*V5344,0)</f>
        <v>0</v>
      </c>
      <c r="AE5344" s="19" t="n">
        <f aca="false">IF(AC5344&gt;0,(M5344-V5344)*AC5344,0)</f>
        <v>0</v>
      </c>
      <c r="AF5344" s="16" t="str">
        <f aca="false">IF(AA5344&lt;&gt;"COMPRAR","",IF(AB5344="",IF(X5344="","",IF(X5344-V5344&lt;0.01,"EMPATE TÉCNICO","")),IF(AB5344&lt;I5344,"ESTOQUE INSUFICIENTE",IF(X5344="","",IF(X5344-V5344&lt;0.01,"EMPATE TÉCNICO","")))))</f>
        <v/>
      </c>
      <c r="AG5344" s="16" t="s">
        <v>418</v>
      </c>
      <c r="AH5344" s="16" t="s">
        <v>2106</v>
      </c>
    </row>
    <row r="5345" customFormat="false" ht="15" hidden="false" customHeight="false" outlineLevel="0" collapsed="false">
      <c r="A5345" s="16" t="s">
        <v>16499</v>
      </c>
      <c r="B5345" s="17" t="s">
        <v>16500</v>
      </c>
      <c r="C5345" s="16" t="s">
        <v>16501</v>
      </c>
      <c r="D5345" s="16" t="s">
        <v>380</v>
      </c>
      <c r="E5345" s="18" t="n">
        <v>30</v>
      </c>
      <c r="F5345" s="16" t="s">
        <v>43</v>
      </c>
      <c r="G5345" s="18" t="n">
        <v>0</v>
      </c>
      <c r="H5345" s="16" t="n">
        <v>0.8</v>
      </c>
      <c r="I5345" s="18" t="n">
        <v>1</v>
      </c>
      <c r="J5345" s="19" t="n">
        <v>1.67733333333333</v>
      </c>
      <c r="K5345" s="19" t="n">
        <v>1.67733333333333</v>
      </c>
      <c r="L5345" s="19" t="n">
        <v>1.6773</v>
      </c>
      <c r="M5345" s="19" t="n">
        <f aca="false">IF(J5345&gt;0,J5345,K5345)*E5345</f>
        <v>50.3199999999999</v>
      </c>
      <c r="N5345" s="20"/>
      <c r="O5345" s="21" t="str">
        <f aca="false">IF(R5345="","",ROUND(R5345*(1-Premissas!$B$4),4))</f>
        <v/>
      </c>
      <c r="P5345" s="22"/>
      <c r="Q5345" s="22"/>
      <c r="R5345" s="23"/>
      <c r="S5345" s="24"/>
      <c r="T5345" s="24"/>
      <c r="U5345" s="25"/>
      <c r="V5345" s="19" t="str">
        <f aca="false">IF(COUNT(N5345:Q5345)=0,"",MIN(N5345:Q5345))</f>
        <v/>
      </c>
      <c r="W5345" s="16" t="str">
        <f aca="false">IF(V5345="","",INDEX($N$4:$Q$4,MATCH(V5345,N5345:Q5345,0)))</f>
        <v/>
      </c>
      <c r="X5345" s="19" t="str">
        <f aca="false">IF(COUNT(N5345:Q5345)&lt;2,"",SMALL(N5345:Q5345,2))</f>
        <v/>
      </c>
      <c r="Y5345" s="26" t="str">
        <f aca="false">IF(OR(V5345="",M5345=0),"",V5345/M5345-1)</f>
        <v/>
      </c>
      <c r="Z5345" s="26" t="str">
        <f aca="false">IF(OR(V5345="",L5345=""),"",V5345/(L5345*E5345)-1)</f>
        <v/>
      </c>
      <c r="AA5345" s="16" t="str">
        <f aca="false">IF(V5345="","SEM OFERTA",IF(OR(Y5345&gt;Premissas!$B$11,Y5345&lt;Premissas!$B$12),"VERIFICAR - UNIDADE/EMBALAGEM",IF(Y5345&gt;Premissas!$B$6,"NÃO COMPRAR - REAJUSTE &gt;5%","COMPRAR")))</f>
        <v>SEM OFERTA</v>
      </c>
      <c r="AB5345" s="18" t="str">
        <f aca="false">IF(W5345="DIMEC",S5345,IF(W5345="MEDCENTRO",U5345,""))</f>
        <v/>
      </c>
      <c r="AC5345" s="18" t="n">
        <f aca="false">IF(AA5345&lt;&gt;"COMPRAR",0,IF(AB5345="",I5345,MIN(I5345,AB5345)))</f>
        <v>0</v>
      </c>
      <c r="AD5345" s="19" t="n">
        <f aca="false">IF(AC5345&gt;0,AC5345*V5345,0)</f>
        <v>0</v>
      </c>
      <c r="AE5345" s="19" t="n">
        <f aca="false">IF(AC5345&gt;0,(M5345-V5345)*AC5345,0)</f>
        <v>0</v>
      </c>
      <c r="AF5345" s="16" t="str">
        <f aca="false">IF(AA5345&lt;&gt;"COMPRAR","",IF(AB5345="",IF(X5345="","",IF(X5345-V5345&lt;0.01,"EMPATE TÉCNICO","")),IF(AB5345&lt;I5345,"ESTOQUE INSUFICIENTE",IF(X5345="","",IF(X5345-V5345&lt;0.01,"EMPATE TÉCNICO","")))))</f>
        <v/>
      </c>
      <c r="AG5345" s="16" t="s">
        <v>520</v>
      </c>
      <c r="AH5345" s="16" t="s">
        <v>2106</v>
      </c>
    </row>
    <row r="5346" customFormat="false" ht="15" hidden="false" customHeight="false" outlineLevel="0" collapsed="false">
      <c r="A5346" s="16" t="s">
        <v>16502</v>
      </c>
      <c r="B5346" s="17" t="s">
        <v>16503</v>
      </c>
      <c r="C5346" s="16" t="s">
        <v>16504</v>
      </c>
      <c r="D5346" s="16" t="s">
        <v>1089</v>
      </c>
      <c r="E5346" s="18" t="n">
        <v>1</v>
      </c>
      <c r="F5346" s="16" t="s">
        <v>43</v>
      </c>
      <c r="G5346" s="18" t="n">
        <v>5</v>
      </c>
      <c r="H5346" s="16" t="n">
        <v>2.1</v>
      </c>
      <c r="I5346" s="18" t="n">
        <v>1</v>
      </c>
      <c r="J5346" s="19" t="n">
        <v>7.34</v>
      </c>
      <c r="K5346" s="19" t="n">
        <v>7.34</v>
      </c>
      <c r="L5346" s="19" t="n">
        <v>7.34</v>
      </c>
      <c r="M5346" s="19" t="n">
        <f aca="false">IF(J5346&gt;0,J5346,K5346)*E5346</f>
        <v>7.34</v>
      </c>
      <c r="N5346" s="20"/>
      <c r="O5346" s="21" t="str">
        <f aca="false">IF(R5346="","",ROUND(R5346*(1-Premissas!$B$4),4))</f>
        <v/>
      </c>
      <c r="P5346" s="22"/>
      <c r="Q5346" s="22"/>
      <c r="R5346" s="23"/>
      <c r="S5346" s="24"/>
      <c r="T5346" s="24"/>
      <c r="U5346" s="25"/>
      <c r="V5346" s="19" t="str">
        <f aca="false">IF(COUNT(N5346:Q5346)=0,"",MIN(N5346:Q5346))</f>
        <v/>
      </c>
      <c r="W5346" s="16" t="str">
        <f aca="false">IF(V5346="","",INDEX($N$4:$Q$4,MATCH(V5346,N5346:Q5346,0)))</f>
        <v/>
      </c>
      <c r="X5346" s="19" t="str">
        <f aca="false">IF(COUNT(N5346:Q5346)&lt;2,"",SMALL(N5346:Q5346,2))</f>
        <v/>
      </c>
      <c r="Y5346" s="26" t="str">
        <f aca="false">IF(OR(V5346="",M5346=0),"",V5346/M5346-1)</f>
        <v/>
      </c>
      <c r="Z5346" s="26" t="str">
        <f aca="false">IF(OR(V5346="",L5346=""),"",V5346/(L5346*E5346)-1)</f>
        <v/>
      </c>
      <c r="AA5346" s="16" t="str">
        <f aca="false">IF(V5346="","SEM OFERTA",IF(OR(Y5346&gt;Premissas!$B$11,Y5346&lt;Premissas!$B$12),"VERIFICAR - UNIDADE/EMBALAGEM",IF(Y5346&gt;Premissas!$B$6,"NÃO COMPRAR - REAJUSTE &gt;5%","COMPRAR")))</f>
        <v>SEM OFERTA</v>
      </c>
      <c r="AB5346" s="18" t="str">
        <f aca="false">IF(W5346="DIMEC",S5346,IF(W5346="MEDCENTRO",U5346,""))</f>
        <v/>
      </c>
      <c r="AC5346" s="18" t="n">
        <f aca="false">IF(AA5346&lt;&gt;"COMPRAR",0,IF(AB5346="",I5346,MIN(I5346,AB5346)))</f>
        <v>0</v>
      </c>
      <c r="AD5346" s="19" t="n">
        <f aca="false">IF(AC5346&gt;0,AC5346*V5346,0)</f>
        <v>0</v>
      </c>
      <c r="AE5346" s="19" t="n">
        <f aca="false">IF(AC5346&gt;0,(M5346-V5346)*AC5346,0)</f>
        <v>0</v>
      </c>
      <c r="AF5346" s="16" t="str">
        <f aca="false">IF(AA5346&lt;&gt;"COMPRAR","",IF(AB5346="",IF(X5346="","",IF(X5346-V5346&lt;0.01,"EMPATE TÉCNICO","")),IF(AB5346&lt;I5346,"ESTOQUE INSUFICIENTE",IF(X5346="","",IF(X5346-V5346&lt;0.01,"EMPATE TÉCNICO","")))))</f>
        <v/>
      </c>
      <c r="AG5346" s="16" t="s">
        <v>490</v>
      </c>
      <c r="AH5346" s="16" t="s">
        <v>2106</v>
      </c>
    </row>
    <row r="5347" customFormat="false" ht="15" hidden="false" customHeight="false" outlineLevel="0" collapsed="false">
      <c r="A5347" s="16" t="s">
        <v>16505</v>
      </c>
      <c r="B5347" s="17" t="s">
        <v>16506</v>
      </c>
      <c r="C5347" s="16" t="s">
        <v>16507</v>
      </c>
      <c r="D5347" s="16" t="s">
        <v>417</v>
      </c>
      <c r="E5347" s="18" t="n">
        <v>1</v>
      </c>
      <c r="F5347" s="16" t="s">
        <v>41</v>
      </c>
      <c r="G5347" s="18" t="n">
        <v>5</v>
      </c>
      <c r="H5347" s="16" t="n">
        <v>7.1</v>
      </c>
      <c r="I5347" s="18" t="n">
        <v>14</v>
      </c>
      <c r="J5347" s="19" t="n">
        <v>10.12</v>
      </c>
      <c r="K5347" s="19" t="n">
        <v>10.12</v>
      </c>
      <c r="L5347" s="19" t="n">
        <v>10.12</v>
      </c>
      <c r="M5347" s="19" t="n">
        <f aca="false">IF(J5347&gt;0,J5347,K5347)*E5347</f>
        <v>10.12</v>
      </c>
      <c r="N5347" s="20"/>
      <c r="O5347" s="21" t="str">
        <f aca="false">IF(R5347="","",ROUND(R5347*(1-Premissas!$B$4),4))</f>
        <v/>
      </c>
      <c r="P5347" s="22"/>
      <c r="Q5347" s="22"/>
      <c r="R5347" s="23"/>
      <c r="S5347" s="24"/>
      <c r="T5347" s="24"/>
      <c r="U5347" s="25"/>
      <c r="V5347" s="19" t="str">
        <f aca="false">IF(COUNT(N5347:Q5347)=0,"",MIN(N5347:Q5347))</f>
        <v/>
      </c>
      <c r="W5347" s="16" t="str">
        <f aca="false">IF(V5347="","",INDEX($N$4:$Q$4,MATCH(V5347,N5347:Q5347,0)))</f>
        <v/>
      </c>
      <c r="X5347" s="19" t="str">
        <f aca="false">IF(COUNT(N5347:Q5347)&lt;2,"",SMALL(N5347:Q5347,2))</f>
        <v/>
      </c>
      <c r="Y5347" s="26" t="str">
        <f aca="false">IF(OR(V5347="",M5347=0),"",V5347/M5347-1)</f>
        <v/>
      </c>
      <c r="Z5347" s="26" t="str">
        <f aca="false">IF(OR(V5347="",L5347=""),"",V5347/(L5347*E5347)-1)</f>
        <v/>
      </c>
      <c r="AA5347" s="16" t="str">
        <f aca="false">IF(V5347="","SEM OFERTA",IF(OR(Y5347&gt;Premissas!$B$11,Y5347&lt;Premissas!$B$12),"VERIFICAR - UNIDADE/EMBALAGEM",IF(Y5347&gt;Premissas!$B$6,"NÃO COMPRAR - REAJUSTE &gt;5%","COMPRAR")))</f>
        <v>SEM OFERTA</v>
      </c>
      <c r="AB5347" s="18" t="str">
        <f aca="false">IF(W5347="DIMEC",S5347,IF(W5347="MEDCENTRO",U5347,""))</f>
        <v/>
      </c>
      <c r="AC5347" s="18" t="n">
        <f aca="false">IF(AA5347&lt;&gt;"COMPRAR",0,IF(AB5347="",I5347,MIN(I5347,AB5347)))</f>
        <v>0</v>
      </c>
      <c r="AD5347" s="19" t="n">
        <f aca="false">IF(AC5347&gt;0,AC5347*V5347,0)</f>
        <v>0</v>
      </c>
      <c r="AE5347" s="19" t="n">
        <f aca="false">IF(AC5347&gt;0,(M5347-V5347)*AC5347,0)</f>
        <v>0</v>
      </c>
      <c r="AF5347" s="16" t="str">
        <f aca="false">IF(AA5347&lt;&gt;"COMPRAR","",IF(AB5347="",IF(X5347="","",IF(X5347-V5347&lt;0.01,"EMPATE TÉCNICO","")),IF(AB5347&lt;I5347,"ESTOQUE INSUFICIENTE",IF(X5347="","",IF(X5347-V5347&lt;0.01,"EMPATE TÉCNICO","")))))</f>
        <v/>
      </c>
      <c r="AG5347" s="16" t="s">
        <v>418</v>
      </c>
      <c r="AH5347" s="16" t="s">
        <v>2106</v>
      </c>
    </row>
    <row r="5348" customFormat="false" ht="15" hidden="false" customHeight="false" outlineLevel="0" collapsed="false">
      <c r="A5348" s="16" t="s">
        <v>16508</v>
      </c>
      <c r="B5348" s="17" t="s">
        <v>16509</v>
      </c>
      <c r="C5348" s="16" t="s">
        <v>16510</v>
      </c>
      <c r="D5348" s="16" t="s">
        <v>417</v>
      </c>
      <c r="E5348" s="18" t="n">
        <v>1</v>
      </c>
      <c r="F5348" s="16" t="s">
        <v>41</v>
      </c>
      <c r="G5348" s="18" t="n">
        <v>0</v>
      </c>
      <c r="H5348" s="16" t="n">
        <v>2.1</v>
      </c>
      <c r="I5348" s="18" t="n">
        <v>6</v>
      </c>
      <c r="J5348" s="19" t="n">
        <v>30.5966666666667</v>
      </c>
      <c r="K5348" s="19" t="n">
        <v>30.5966666666667</v>
      </c>
      <c r="L5348" s="19" t="n">
        <v>30.5967</v>
      </c>
      <c r="M5348" s="19" t="n">
        <f aca="false">IF(J5348&gt;0,J5348,K5348)*E5348</f>
        <v>30.5966666666667</v>
      </c>
      <c r="N5348" s="20"/>
      <c r="O5348" s="21" t="str">
        <f aca="false">IF(R5348="","",ROUND(R5348*(1-Premissas!$B$4),4))</f>
        <v/>
      </c>
      <c r="P5348" s="22"/>
      <c r="Q5348" s="22"/>
      <c r="R5348" s="23"/>
      <c r="S5348" s="24"/>
      <c r="T5348" s="24"/>
      <c r="U5348" s="25"/>
      <c r="V5348" s="19" t="str">
        <f aca="false">IF(COUNT(N5348:Q5348)=0,"",MIN(N5348:Q5348))</f>
        <v/>
      </c>
      <c r="W5348" s="16" t="str">
        <f aca="false">IF(V5348="","",INDEX($N$4:$Q$4,MATCH(V5348,N5348:Q5348,0)))</f>
        <v/>
      </c>
      <c r="X5348" s="19" t="str">
        <f aca="false">IF(COUNT(N5348:Q5348)&lt;2,"",SMALL(N5348:Q5348,2))</f>
        <v/>
      </c>
      <c r="Y5348" s="26" t="str">
        <f aca="false">IF(OR(V5348="",M5348=0),"",V5348/M5348-1)</f>
        <v/>
      </c>
      <c r="Z5348" s="26" t="str">
        <f aca="false">IF(OR(V5348="",L5348=""),"",V5348/(L5348*E5348)-1)</f>
        <v/>
      </c>
      <c r="AA5348" s="16" t="str">
        <f aca="false">IF(V5348="","SEM OFERTA",IF(OR(Y5348&gt;Premissas!$B$11,Y5348&lt;Premissas!$B$12),"VERIFICAR - UNIDADE/EMBALAGEM",IF(Y5348&gt;Premissas!$B$6,"NÃO COMPRAR - REAJUSTE &gt;5%","COMPRAR")))</f>
        <v>SEM OFERTA</v>
      </c>
      <c r="AB5348" s="18" t="str">
        <f aca="false">IF(W5348="DIMEC",S5348,IF(W5348="MEDCENTRO",U5348,""))</f>
        <v/>
      </c>
      <c r="AC5348" s="18" t="n">
        <f aca="false">IF(AA5348&lt;&gt;"COMPRAR",0,IF(AB5348="",I5348,MIN(I5348,AB5348)))</f>
        <v>0</v>
      </c>
      <c r="AD5348" s="19" t="n">
        <f aca="false">IF(AC5348&gt;0,AC5348*V5348,0)</f>
        <v>0</v>
      </c>
      <c r="AE5348" s="19" t="n">
        <f aca="false">IF(AC5348&gt;0,(M5348-V5348)*AC5348,0)</f>
        <v>0</v>
      </c>
      <c r="AF5348" s="16" t="str">
        <f aca="false">IF(AA5348&lt;&gt;"COMPRAR","",IF(AB5348="",IF(X5348="","",IF(X5348-V5348&lt;0.01,"EMPATE TÉCNICO","")),IF(AB5348&lt;I5348,"ESTOQUE INSUFICIENTE",IF(X5348="","",IF(X5348-V5348&lt;0.01,"EMPATE TÉCNICO","")))))</f>
        <v/>
      </c>
      <c r="AG5348" s="16" t="s">
        <v>418</v>
      </c>
      <c r="AH5348" s="16" t="s">
        <v>2106</v>
      </c>
    </row>
    <row r="5349" customFormat="false" ht="15" hidden="false" customHeight="false" outlineLevel="0" collapsed="false">
      <c r="A5349" s="16" t="s">
        <v>16511</v>
      </c>
      <c r="B5349" s="17" t="s">
        <v>16512</v>
      </c>
      <c r="C5349" s="16" t="s">
        <v>16513</v>
      </c>
      <c r="D5349" s="16" t="s">
        <v>762</v>
      </c>
      <c r="E5349" s="18" t="n">
        <v>1</v>
      </c>
      <c r="F5349" s="16" t="s">
        <v>41</v>
      </c>
      <c r="G5349" s="18" t="n">
        <v>1</v>
      </c>
      <c r="H5349" s="16" t="n">
        <v>2.8</v>
      </c>
      <c r="I5349" s="18" t="n">
        <v>7</v>
      </c>
      <c r="J5349" s="19" t="n">
        <v>7.3</v>
      </c>
      <c r="K5349" s="19" t="n">
        <v>7.3</v>
      </c>
      <c r="L5349" s="19" t="n">
        <v>7.3</v>
      </c>
      <c r="M5349" s="19" t="n">
        <f aca="false">IF(J5349&gt;0,J5349,K5349)*E5349</f>
        <v>7.3</v>
      </c>
      <c r="N5349" s="20"/>
      <c r="O5349" s="21" t="str">
        <f aca="false">IF(R5349="","",ROUND(R5349*(1-Premissas!$B$4),4))</f>
        <v/>
      </c>
      <c r="P5349" s="22"/>
      <c r="Q5349" s="22"/>
      <c r="R5349" s="23"/>
      <c r="S5349" s="24"/>
      <c r="T5349" s="24"/>
      <c r="U5349" s="25"/>
      <c r="V5349" s="19" t="str">
        <f aca="false">IF(COUNT(N5349:Q5349)=0,"",MIN(N5349:Q5349))</f>
        <v/>
      </c>
      <c r="W5349" s="16" t="str">
        <f aca="false">IF(V5349="","",INDEX($N$4:$Q$4,MATCH(V5349,N5349:Q5349,0)))</f>
        <v/>
      </c>
      <c r="X5349" s="19" t="str">
        <f aca="false">IF(COUNT(N5349:Q5349)&lt;2,"",SMALL(N5349:Q5349,2))</f>
        <v/>
      </c>
      <c r="Y5349" s="26" t="str">
        <f aca="false">IF(OR(V5349="",M5349=0),"",V5349/M5349-1)</f>
        <v/>
      </c>
      <c r="Z5349" s="26" t="str">
        <f aca="false">IF(OR(V5349="",L5349=""),"",V5349/(L5349*E5349)-1)</f>
        <v/>
      </c>
      <c r="AA5349" s="16" t="str">
        <f aca="false">IF(V5349="","SEM OFERTA",IF(OR(Y5349&gt;Premissas!$B$11,Y5349&lt;Premissas!$B$12),"VERIFICAR - UNIDADE/EMBALAGEM",IF(Y5349&gt;Premissas!$B$6,"NÃO COMPRAR - REAJUSTE &gt;5%","COMPRAR")))</f>
        <v>SEM OFERTA</v>
      </c>
      <c r="AB5349" s="18" t="str">
        <f aca="false">IF(W5349="DIMEC",S5349,IF(W5349="MEDCENTRO",U5349,""))</f>
        <v/>
      </c>
      <c r="AC5349" s="18" t="n">
        <f aca="false">IF(AA5349&lt;&gt;"COMPRAR",0,IF(AB5349="",I5349,MIN(I5349,AB5349)))</f>
        <v>0</v>
      </c>
      <c r="AD5349" s="19" t="n">
        <f aca="false">IF(AC5349&gt;0,AC5349*V5349,0)</f>
        <v>0</v>
      </c>
      <c r="AE5349" s="19" t="n">
        <f aca="false">IF(AC5349&gt;0,(M5349-V5349)*AC5349,0)</f>
        <v>0</v>
      </c>
      <c r="AF5349" s="16" t="str">
        <f aca="false">IF(AA5349&lt;&gt;"COMPRAR","",IF(AB5349="",IF(X5349="","",IF(X5349-V5349&lt;0.01,"EMPATE TÉCNICO","")),IF(AB5349&lt;I5349,"ESTOQUE INSUFICIENTE",IF(X5349="","",IF(X5349-V5349&lt;0.01,"EMPATE TÉCNICO","")))))</f>
        <v/>
      </c>
      <c r="AG5349" s="16" t="s">
        <v>763</v>
      </c>
      <c r="AH5349" s="16" t="s">
        <v>2106</v>
      </c>
    </row>
    <row r="5350" customFormat="false" ht="15" hidden="false" customHeight="false" outlineLevel="0" collapsed="false">
      <c r="A5350" s="16" t="s">
        <v>16514</v>
      </c>
      <c r="B5350" s="17" t="s">
        <v>16515</v>
      </c>
      <c r="C5350" s="16" t="s">
        <v>16516</v>
      </c>
      <c r="D5350" s="16" t="s">
        <v>762</v>
      </c>
      <c r="E5350" s="18" t="n">
        <v>1</v>
      </c>
      <c r="F5350" s="16" t="s">
        <v>41</v>
      </c>
      <c r="G5350" s="18" t="n">
        <v>3</v>
      </c>
      <c r="H5350" s="16" t="n">
        <v>3.3</v>
      </c>
      <c r="I5350" s="18" t="n">
        <v>6</v>
      </c>
      <c r="J5350" s="19" t="n">
        <v>13.49</v>
      </c>
      <c r="K5350" s="19" t="n">
        <v>13.49</v>
      </c>
      <c r="L5350" s="19" t="n">
        <v>13.49</v>
      </c>
      <c r="M5350" s="19" t="n">
        <f aca="false">IF(J5350&gt;0,J5350,K5350)*E5350</f>
        <v>13.49</v>
      </c>
      <c r="N5350" s="20"/>
      <c r="O5350" s="21" t="str">
        <f aca="false">IF(R5350="","",ROUND(R5350*(1-Premissas!$B$4),4))</f>
        <v/>
      </c>
      <c r="P5350" s="22"/>
      <c r="Q5350" s="22"/>
      <c r="R5350" s="23"/>
      <c r="S5350" s="24"/>
      <c r="T5350" s="24"/>
      <c r="U5350" s="25"/>
      <c r="V5350" s="19" t="str">
        <f aca="false">IF(COUNT(N5350:Q5350)=0,"",MIN(N5350:Q5350))</f>
        <v/>
      </c>
      <c r="W5350" s="16" t="str">
        <f aca="false">IF(V5350="","",INDEX($N$4:$Q$4,MATCH(V5350,N5350:Q5350,0)))</f>
        <v/>
      </c>
      <c r="X5350" s="19" t="str">
        <f aca="false">IF(COUNT(N5350:Q5350)&lt;2,"",SMALL(N5350:Q5350,2))</f>
        <v/>
      </c>
      <c r="Y5350" s="26" t="str">
        <f aca="false">IF(OR(V5350="",M5350=0),"",V5350/M5350-1)</f>
        <v/>
      </c>
      <c r="Z5350" s="26" t="str">
        <f aca="false">IF(OR(V5350="",L5350=""),"",V5350/(L5350*E5350)-1)</f>
        <v/>
      </c>
      <c r="AA5350" s="16" t="str">
        <f aca="false">IF(V5350="","SEM OFERTA",IF(OR(Y5350&gt;Premissas!$B$11,Y5350&lt;Premissas!$B$12),"VERIFICAR - UNIDADE/EMBALAGEM",IF(Y5350&gt;Premissas!$B$6,"NÃO COMPRAR - REAJUSTE &gt;5%","COMPRAR")))</f>
        <v>SEM OFERTA</v>
      </c>
      <c r="AB5350" s="18" t="str">
        <f aca="false">IF(W5350="DIMEC",S5350,IF(W5350="MEDCENTRO",U5350,""))</f>
        <v/>
      </c>
      <c r="AC5350" s="18" t="n">
        <f aca="false">IF(AA5350&lt;&gt;"COMPRAR",0,IF(AB5350="",I5350,MIN(I5350,AB5350)))</f>
        <v>0</v>
      </c>
      <c r="AD5350" s="19" t="n">
        <f aca="false">IF(AC5350&gt;0,AC5350*V5350,0)</f>
        <v>0</v>
      </c>
      <c r="AE5350" s="19" t="n">
        <f aca="false">IF(AC5350&gt;0,(M5350-V5350)*AC5350,0)</f>
        <v>0</v>
      </c>
      <c r="AF5350" s="16" t="str">
        <f aca="false">IF(AA5350&lt;&gt;"COMPRAR","",IF(AB5350="",IF(X5350="","",IF(X5350-V5350&lt;0.01,"EMPATE TÉCNICO","")),IF(AB5350&lt;I5350,"ESTOQUE INSUFICIENTE",IF(X5350="","",IF(X5350-V5350&lt;0.01,"EMPATE TÉCNICO","")))))</f>
        <v/>
      </c>
      <c r="AG5350" s="16" t="s">
        <v>763</v>
      </c>
      <c r="AH5350" s="16" t="s">
        <v>2106</v>
      </c>
    </row>
    <row r="5351" customFormat="false" ht="15" hidden="false" customHeight="false" outlineLevel="0" collapsed="false">
      <c r="A5351" s="16" t="s">
        <v>16517</v>
      </c>
      <c r="B5351" s="17" t="s">
        <v>16518</v>
      </c>
      <c r="C5351" s="16" t="s">
        <v>16519</v>
      </c>
      <c r="D5351" s="16" t="s">
        <v>982</v>
      </c>
      <c r="E5351" s="18" t="n">
        <v>1</v>
      </c>
      <c r="F5351" s="16" t="s">
        <v>43</v>
      </c>
      <c r="G5351" s="18" t="n">
        <v>0</v>
      </c>
      <c r="H5351" s="16" t="n">
        <v>0.2</v>
      </c>
      <c r="I5351" s="18" t="n">
        <v>1</v>
      </c>
      <c r="J5351" s="19" t="n">
        <v>29.28</v>
      </c>
      <c r="K5351" s="19" t="n">
        <v>29.28</v>
      </c>
      <c r="L5351" s="19" t="n">
        <v>29.28</v>
      </c>
      <c r="M5351" s="19" t="n">
        <f aca="false">IF(J5351&gt;0,J5351,K5351)*E5351</f>
        <v>29.28</v>
      </c>
      <c r="N5351" s="20"/>
      <c r="O5351" s="21" t="str">
        <f aca="false">IF(R5351="","",ROUND(R5351*(1-Premissas!$B$4),4))</f>
        <v/>
      </c>
      <c r="P5351" s="22"/>
      <c r="Q5351" s="22"/>
      <c r="R5351" s="23"/>
      <c r="S5351" s="24"/>
      <c r="T5351" s="24"/>
      <c r="U5351" s="25"/>
      <c r="V5351" s="19" t="str">
        <f aca="false">IF(COUNT(N5351:Q5351)=0,"",MIN(N5351:Q5351))</f>
        <v/>
      </c>
      <c r="W5351" s="16" t="str">
        <f aca="false">IF(V5351="","",INDEX($N$4:$Q$4,MATCH(V5351,N5351:Q5351,0)))</f>
        <v/>
      </c>
      <c r="X5351" s="19" t="str">
        <f aca="false">IF(COUNT(N5351:Q5351)&lt;2,"",SMALL(N5351:Q5351,2))</f>
        <v/>
      </c>
      <c r="Y5351" s="26" t="str">
        <f aca="false">IF(OR(V5351="",M5351=0),"",V5351/M5351-1)</f>
        <v/>
      </c>
      <c r="Z5351" s="26" t="str">
        <f aca="false">IF(OR(V5351="",L5351=""),"",V5351/(L5351*E5351)-1)</f>
        <v/>
      </c>
      <c r="AA5351" s="16" t="str">
        <f aca="false">IF(V5351="","SEM OFERTA",IF(OR(Y5351&gt;Premissas!$B$11,Y5351&lt;Premissas!$B$12),"VERIFICAR - UNIDADE/EMBALAGEM",IF(Y5351&gt;Premissas!$B$6,"NÃO COMPRAR - REAJUSTE &gt;5%","COMPRAR")))</f>
        <v>SEM OFERTA</v>
      </c>
      <c r="AB5351" s="18" t="str">
        <f aca="false">IF(W5351="DIMEC",S5351,IF(W5351="MEDCENTRO",U5351,""))</f>
        <v/>
      </c>
      <c r="AC5351" s="18" t="n">
        <f aca="false">IF(AA5351&lt;&gt;"COMPRAR",0,IF(AB5351="",I5351,MIN(I5351,AB5351)))</f>
        <v>0</v>
      </c>
      <c r="AD5351" s="19" t="n">
        <f aca="false">IF(AC5351&gt;0,AC5351*V5351,0)</f>
        <v>0</v>
      </c>
      <c r="AE5351" s="19" t="n">
        <f aca="false">IF(AC5351&gt;0,(M5351-V5351)*AC5351,0)</f>
        <v>0</v>
      </c>
      <c r="AF5351" s="16" t="str">
        <f aca="false">IF(AA5351&lt;&gt;"COMPRAR","",IF(AB5351="",IF(X5351="","",IF(X5351-V5351&lt;0.01,"EMPATE TÉCNICO","")),IF(AB5351&lt;I5351,"ESTOQUE INSUFICIENTE",IF(X5351="","",IF(X5351-V5351&lt;0.01,"EMPATE TÉCNICO","")))))</f>
        <v/>
      </c>
      <c r="AG5351" s="16" t="s">
        <v>490</v>
      </c>
      <c r="AH5351" s="16" t="s">
        <v>2106</v>
      </c>
    </row>
    <row r="5352" customFormat="false" ht="15" hidden="false" customHeight="false" outlineLevel="0" collapsed="false">
      <c r="A5352" s="16" t="s">
        <v>16520</v>
      </c>
      <c r="B5352" s="17" t="s">
        <v>16521</v>
      </c>
      <c r="C5352" s="16" t="s">
        <v>16522</v>
      </c>
      <c r="D5352" s="16" t="s">
        <v>417</v>
      </c>
      <c r="E5352" s="18" t="n">
        <v>1</v>
      </c>
      <c r="F5352" s="16" t="s">
        <v>41</v>
      </c>
      <c r="G5352" s="18" t="n">
        <v>4</v>
      </c>
      <c r="H5352" s="16" t="n">
        <v>4.3</v>
      </c>
      <c r="I5352" s="18" t="n">
        <v>8</v>
      </c>
      <c r="J5352" s="19" t="n">
        <v>11.2433333333333</v>
      </c>
      <c r="K5352" s="19" t="n">
        <v>11.2433333333333</v>
      </c>
      <c r="L5352" s="19" t="n">
        <v>11.24</v>
      </c>
      <c r="M5352" s="19" t="n">
        <f aca="false">IF(J5352&gt;0,J5352,K5352)*E5352</f>
        <v>11.2433333333333</v>
      </c>
      <c r="N5352" s="20"/>
      <c r="O5352" s="21" t="str">
        <f aca="false">IF(R5352="","",ROUND(R5352*(1-Premissas!$B$4),4))</f>
        <v/>
      </c>
      <c r="P5352" s="22"/>
      <c r="Q5352" s="22"/>
      <c r="R5352" s="23"/>
      <c r="S5352" s="24"/>
      <c r="T5352" s="24"/>
      <c r="U5352" s="25"/>
      <c r="V5352" s="19" t="str">
        <f aca="false">IF(COUNT(N5352:Q5352)=0,"",MIN(N5352:Q5352))</f>
        <v/>
      </c>
      <c r="W5352" s="16" t="str">
        <f aca="false">IF(V5352="","",INDEX($N$4:$Q$4,MATCH(V5352,N5352:Q5352,0)))</f>
        <v/>
      </c>
      <c r="X5352" s="19" t="str">
        <f aca="false">IF(COUNT(N5352:Q5352)&lt;2,"",SMALL(N5352:Q5352,2))</f>
        <v/>
      </c>
      <c r="Y5352" s="26" t="str">
        <f aca="false">IF(OR(V5352="",M5352=0),"",V5352/M5352-1)</f>
        <v/>
      </c>
      <c r="Z5352" s="26" t="str">
        <f aca="false">IF(OR(V5352="",L5352=""),"",V5352/(L5352*E5352)-1)</f>
        <v/>
      </c>
      <c r="AA5352" s="16" t="str">
        <f aca="false">IF(V5352="","SEM OFERTA",IF(OR(Y5352&gt;Premissas!$B$11,Y5352&lt;Premissas!$B$12),"VERIFICAR - UNIDADE/EMBALAGEM",IF(Y5352&gt;Premissas!$B$6,"NÃO COMPRAR - REAJUSTE &gt;5%","COMPRAR")))</f>
        <v>SEM OFERTA</v>
      </c>
      <c r="AB5352" s="18" t="str">
        <f aca="false">IF(W5352="DIMEC",S5352,IF(W5352="MEDCENTRO",U5352,""))</f>
        <v/>
      </c>
      <c r="AC5352" s="18" t="n">
        <f aca="false">IF(AA5352&lt;&gt;"COMPRAR",0,IF(AB5352="",I5352,MIN(I5352,AB5352)))</f>
        <v>0</v>
      </c>
      <c r="AD5352" s="19" t="n">
        <f aca="false">IF(AC5352&gt;0,AC5352*V5352,0)</f>
        <v>0</v>
      </c>
      <c r="AE5352" s="19" t="n">
        <f aca="false">IF(AC5352&gt;0,(M5352-V5352)*AC5352,0)</f>
        <v>0</v>
      </c>
      <c r="AF5352" s="16" t="str">
        <f aca="false">IF(AA5352&lt;&gt;"COMPRAR","",IF(AB5352="",IF(X5352="","",IF(X5352-V5352&lt;0.01,"EMPATE TÉCNICO","")),IF(AB5352&lt;I5352,"ESTOQUE INSUFICIENTE",IF(X5352="","",IF(X5352-V5352&lt;0.01,"EMPATE TÉCNICO","")))))</f>
        <v/>
      </c>
      <c r="AG5352" s="16" t="s">
        <v>418</v>
      </c>
      <c r="AH5352" s="16" t="s">
        <v>2106</v>
      </c>
    </row>
    <row r="5353" customFormat="false" ht="15" hidden="false" customHeight="false" outlineLevel="0" collapsed="false">
      <c r="A5353" s="16" t="s">
        <v>16523</v>
      </c>
      <c r="B5353" s="17" t="s">
        <v>16524</v>
      </c>
      <c r="C5353" s="16" t="s">
        <v>16525</v>
      </c>
      <c r="D5353" s="16" t="s">
        <v>417</v>
      </c>
      <c r="E5353" s="18" t="n">
        <v>1</v>
      </c>
      <c r="F5353" s="16" t="s">
        <v>43</v>
      </c>
      <c r="G5353" s="18" t="n">
        <v>0</v>
      </c>
      <c r="H5353" s="16" t="n">
        <v>0.4</v>
      </c>
      <c r="I5353" s="18" t="n">
        <v>1</v>
      </c>
      <c r="J5353" s="19" t="n">
        <v>11.68</v>
      </c>
      <c r="K5353" s="19" t="n">
        <v>11.68</v>
      </c>
      <c r="L5353" s="19" t="n">
        <v>11.68</v>
      </c>
      <c r="M5353" s="19" t="n">
        <f aca="false">IF(J5353&gt;0,J5353,K5353)*E5353</f>
        <v>11.68</v>
      </c>
      <c r="N5353" s="20"/>
      <c r="O5353" s="21" t="str">
        <f aca="false">IF(R5353="","",ROUND(R5353*(1-Premissas!$B$4),4))</f>
        <v/>
      </c>
      <c r="P5353" s="22"/>
      <c r="Q5353" s="22"/>
      <c r="R5353" s="23"/>
      <c r="S5353" s="24"/>
      <c r="T5353" s="24"/>
      <c r="U5353" s="25"/>
      <c r="V5353" s="19" t="str">
        <f aca="false">IF(COUNT(N5353:Q5353)=0,"",MIN(N5353:Q5353))</f>
        <v/>
      </c>
      <c r="W5353" s="16" t="str">
        <f aca="false">IF(V5353="","",INDEX($N$4:$Q$4,MATCH(V5353,N5353:Q5353,0)))</f>
        <v/>
      </c>
      <c r="X5353" s="19" t="str">
        <f aca="false">IF(COUNT(N5353:Q5353)&lt;2,"",SMALL(N5353:Q5353,2))</f>
        <v/>
      </c>
      <c r="Y5353" s="26" t="str">
        <f aca="false">IF(OR(V5353="",M5353=0),"",V5353/M5353-1)</f>
        <v/>
      </c>
      <c r="Z5353" s="26" t="str">
        <f aca="false">IF(OR(V5353="",L5353=""),"",V5353/(L5353*E5353)-1)</f>
        <v/>
      </c>
      <c r="AA5353" s="16" t="str">
        <f aca="false">IF(V5353="","SEM OFERTA",IF(OR(Y5353&gt;Premissas!$B$11,Y5353&lt;Premissas!$B$12),"VERIFICAR - UNIDADE/EMBALAGEM",IF(Y5353&gt;Premissas!$B$6,"NÃO COMPRAR - REAJUSTE &gt;5%","COMPRAR")))</f>
        <v>SEM OFERTA</v>
      </c>
      <c r="AB5353" s="18" t="str">
        <f aca="false">IF(W5353="DIMEC",S5353,IF(W5353="MEDCENTRO",U5353,""))</f>
        <v/>
      </c>
      <c r="AC5353" s="18" t="n">
        <f aca="false">IF(AA5353&lt;&gt;"COMPRAR",0,IF(AB5353="",I5353,MIN(I5353,AB5353)))</f>
        <v>0</v>
      </c>
      <c r="AD5353" s="19" t="n">
        <f aca="false">IF(AC5353&gt;0,AC5353*V5353,0)</f>
        <v>0</v>
      </c>
      <c r="AE5353" s="19" t="n">
        <f aca="false">IF(AC5353&gt;0,(M5353-V5353)*AC5353,0)</f>
        <v>0</v>
      </c>
      <c r="AF5353" s="16" t="str">
        <f aca="false">IF(AA5353&lt;&gt;"COMPRAR","",IF(AB5353="",IF(X5353="","",IF(X5353-V5353&lt;0.01,"EMPATE TÉCNICO","")),IF(AB5353&lt;I5353,"ESTOQUE INSUFICIENTE",IF(X5353="","",IF(X5353-V5353&lt;0.01,"EMPATE TÉCNICO","")))))</f>
        <v/>
      </c>
      <c r="AG5353" s="16" t="s">
        <v>418</v>
      </c>
      <c r="AH5353" s="16" t="s">
        <v>2106</v>
      </c>
    </row>
    <row r="5354" customFormat="false" ht="15" hidden="false" customHeight="false" outlineLevel="0" collapsed="false">
      <c r="A5354" s="16" t="s">
        <v>16526</v>
      </c>
      <c r="B5354" s="17" t="s">
        <v>16527</v>
      </c>
      <c r="C5354" s="16" t="s">
        <v>16528</v>
      </c>
      <c r="D5354" s="16" t="s">
        <v>417</v>
      </c>
      <c r="E5354" s="18" t="n">
        <v>1</v>
      </c>
      <c r="F5354" s="16" t="s">
        <v>42</v>
      </c>
      <c r="G5354" s="18" t="n">
        <v>2</v>
      </c>
      <c r="H5354" s="16" t="n">
        <v>2.5</v>
      </c>
      <c r="I5354" s="18" t="n">
        <v>5</v>
      </c>
      <c r="J5354" s="19" t="n">
        <v>7.6325</v>
      </c>
      <c r="K5354" s="19" t="n">
        <v>7.6325</v>
      </c>
      <c r="L5354" s="19" t="n">
        <v>7.63</v>
      </c>
      <c r="M5354" s="19" t="n">
        <f aca="false">IF(J5354&gt;0,J5354,K5354)*E5354</f>
        <v>7.6325</v>
      </c>
      <c r="N5354" s="20"/>
      <c r="O5354" s="21" t="str">
        <f aca="false">IF(R5354="","",ROUND(R5354*(1-Premissas!$B$4),4))</f>
        <v/>
      </c>
      <c r="P5354" s="22"/>
      <c r="Q5354" s="22"/>
      <c r="R5354" s="23"/>
      <c r="S5354" s="24"/>
      <c r="T5354" s="24"/>
      <c r="U5354" s="25"/>
      <c r="V5354" s="19" t="str">
        <f aca="false">IF(COUNT(N5354:Q5354)=0,"",MIN(N5354:Q5354))</f>
        <v/>
      </c>
      <c r="W5354" s="16" t="str">
        <f aca="false">IF(V5354="","",INDEX($N$4:$Q$4,MATCH(V5354,N5354:Q5354,0)))</f>
        <v/>
      </c>
      <c r="X5354" s="19" t="str">
        <f aca="false">IF(COUNT(N5354:Q5354)&lt;2,"",SMALL(N5354:Q5354,2))</f>
        <v/>
      </c>
      <c r="Y5354" s="26" t="str">
        <f aca="false">IF(OR(V5354="",M5354=0),"",V5354/M5354-1)</f>
        <v/>
      </c>
      <c r="Z5354" s="26" t="str">
        <f aca="false">IF(OR(V5354="",L5354=""),"",V5354/(L5354*E5354)-1)</f>
        <v/>
      </c>
      <c r="AA5354" s="16" t="str">
        <f aca="false">IF(V5354="","SEM OFERTA",IF(OR(Y5354&gt;Premissas!$B$11,Y5354&lt;Premissas!$B$12),"VERIFICAR - UNIDADE/EMBALAGEM",IF(Y5354&gt;Premissas!$B$6,"NÃO COMPRAR - REAJUSTE &gt;5%","COMPRAR")))</f>
        <v>SEM OFERTA</v>
      </c>
      <c r="AB5354" s="18" t="str">
        <f aca="false">IF(W5354="DIMEC",S5354,IF(W5354="MEDCENTRO",U5354,""))</f>
        <v/>
      </c>
      <c r="AC5354" s="18" t="n">
        <f aca="false">IF(AA5354&lt;&gt;"COMPRAR",0,IF(AB5354="",I5354,MIN(I5354,AB5354)))</f>
        <v>0</v>
      </c>
      <c r="AD5354" s="19" t="n">
        <f aca="false">IF(AC5354&gt;0,AC5354*V5354,0)</f>
        <v>0</v>
      </c>
      <c r="AE5354" s="19" t="n">
        <f aca="false">IF(AC5354&gt;0,(M5354-V5354)*AC5354,0)</f>
        <v>0</v>
      </c>
      <c r="AF5354" s="16" t="str">
        <f aca="false">IF(AA5354&lt;&gt;"COMPRAR","",IF(AB5354="",IF(X5354="","",IF(X5354-V5354&lt;0.01,"EMPATE TÉCNICO","")),IF(AB5354&lt;I5354,"ESTOQUE INSUFICIENTE",IF(X5354="","",IF(X5354-V5354&lt;0.01,"EMPATE TÉCNICO","")))))</f>
        <v/>
      </c>
      <c r="AG5354" s="16" t="s">
        <v>418</v>
      </c>
      <c r="AH5354" s="16" t="s">
        <v>2106</v>
      </c>
    </row>
    <row r="5355" customFormat="false" ht="15" hidden="false" customHeight="false" outlineLevel="0" collapsed="false">
      <c r="A5355" s="16" t="s">
        <v>16529</v>
      </c>
      <c r="B5355" s="17" t="s">
        <v>16530</v>
      </c>
      <c r="C5355" s="16" t="s">
        <v>16531</v>
      </c>
      <c r="D5355" s="16" t="s">
        <v>1055</v>
      </c>
      <c r="E5355" s="18" t="n">
        <v>1</v>
      </c>
      <c r="F5355" s="16" t="s">
        <v>43</v>
      </c>
      <c r="G5355" s="18" t="n">
        <v>0</v>
      </c>
      <c r="H5355" s="16" t="n">
        <v>0.6</v>
      </c>
      <c r="I5355" s="18" t="n">
        <v>2</v>
      </c>
      <c r="J5355" s="19" t="n">
        <v>7.22</v>
      </c>
      <c r="K5355" s="19" t="n">
        <v>7.22</v>
      </c>
      <c r="L5355" s="19" t="n">
        <v>7.22</v>
      </c>
      <c r="M5355" s="19" t="n">
        <f aca="false">IF(J5355&gt;0,J5355,K5355)*E5355</f>
        <v>7.22</v>
      </c>
      <c r="N5355" s="20"/>
      <c r="O5355" s="21" t="str">
        <f aca="false">IF(R5355="","",ROUND(R5355*(1-Premissas!$B$4),4))</f>
        <v/>
      </c>
      <c r="P5355" s="22"/>
      <c r="Q5355" s="22"/>
      <c r="R5355" s="23"/>
      <c r="S5355" s="24"/>
      <c r="T5355" s="24"/>
      <c r="U5355" s="25"/>
      <c r="V5355" s="19" t="str">
        <f aca="false">IF(COUNT(N5355:Q5355)=0,"",MIN(N5355:Q5355))</f>
        <v/>
      </c>
      <c r="W5355" s="16" t="str">
        <f aca="false">IF(V5355="","",INDEX($N$4:$Q$4,MATCH(V5355,N5355:Q5355,0)))</f>
        <v/>
      </c>
      <c r="X5355" s="19" t="str">
        <f aca="false">IF(COUNT(N5355:Q5355)&lt;2,"",SMALL(N5355:Q5355,2))</f>
        <v/>
      </c>
      <c r="Y5355" s="26" t="str">
        <f aca="false">IF(OR(V5355="",M5355=0),"",V5355/M5355-1)</f>
        <v/>
      </c>
      <c r="Z5355" s="26" t="str">
        <f aca="false">IF(OR(V5355="",L5355=""),"",V5355/(L5355*E5355)-1)</f>
        <v/>
      </c>
      <c r="AA5355" s="16" t="str">
        <f aca="false">IF(V5355="","SEM OFERTA",IF(OR(Y5355&gt;Premissas!$B$11,Y5355&lt;Premissas!$B$12),"VERIFICAR - UNIDADE/EMBALAGEM",IF(Y5355&gt;Premissas!$B$6,"NÃO COMPRAR - REAJUSTE &gt;5%","COMPRAR")))</f>
        <v>SEM OFERTA</v>
      </c>
      <c r="AB5355" s="18" t="str">
        <f aca="false">IF(W5355="DIMEC",S5355,IF(W5355="MEDCENTRO",U5355,""))</f>
        <v/>
      </c>
      <c r="AC5355" s="18" t="n">
        <f aca="false">IF(AA5355&lt;&gt;"COMPRAR",0,IF(AB5355="",I5355,MIN(I5355,AB5355)))</f>
        <v>0</v>
      </c>
      <c r="AD5355" s="19" t="n">
        <f aca="false">IF(AC5355&gt;0,AC5355*V5355,0)</f>
        <v>0</v>
      </c>
      <c r="AE5355" s="19" t="n">
        <f aca="false">IF(AC5355&gt;0,(M5355-V5355)*AC5355,0)</f>
        <v>0</v>
      </c>
      <c r="AF5355" s="16" t="str">
        <f aca="false">IF(AA5355&lt;&gt;"COMPRAR","",IF(AB5355="",IF(X5355="","",IF(X5355-V5355&lt;0.01,"EMPATE TÉCNICO","")),IF(AB5355&lt;I5355,"ESTOQUE INSUFICIENTE",IF(X5355="","",IF(X5355-V5355&lt;0.01,"EMPATE TÉCNICO","")))))</f>
        <v/>
      </c>
      <c r="AG5355" s="16" t="s">
        <v>304</v>
      </c>
      <c r="AH5355" s="16" t="s">
        <v>2106</v>
      </c>
    </row>
    <row r="5356" customFormat="false" ht="15" hidden="false" customHeight="false" outlineLevel="0" collapsed="false">
      <c r="A5356" s="16" t="s">
        <v>16532</v>
      </c>
      <c r="B5356" s="17" t="s">
        <v>16533</v>
      </c>
      <c r="C5356" s="16" t="s">
        <v>16534</v>
      </c>
      <c r="D5356" s="16" t="s">
        <v>2276</v>
      </c>
      <c r="E5356" s="18" t="n">
        <v>1</v>
      </c>
      <c r="F5356" s="16" t="s">
        <v>43</v>
      </c>
      <c r="G5356" s="18" t="n">
        <v>0</v>
      </c>
      <c r="H5356" s="16" t="n">
        <v>0.2</v>
      </c>
      <c r="I5356" s="18" t="n">
        <v>1</v>
      </c>
      <c r="J5356" s="19" t="n">
        <v>7.4</v>
      </c>
      <c r="K5356" s="19" t="n">
        <v>7.4</v>
      </c>
      <c r="L5356" s="19" t="n">
        <v>7.4</v>
      </c>
      <c r="M5356" s="19" t="n">
        <f aca="false">IF(J5356&gt;0,J5356,K5356)*E5356</f>
        <v>7.4</v>
      </c>
      <c r="N5356" s="20"/>
      <c r="O5356" s="21" t="str">
        <f aca="false">IF(R5356="","",ROUND(R5356*(1-Premissas!$B$4),4))</f>
        <v/>
      </c>
      <c r="P5356" s="22"/>
      <c r="Q5356" s="22"/>
      <c r="R5356" s="23"/>
      <c r="S5356" s="24"/>
      <c r="T5356" s="24"/>
      <c r="U5356" s="25"/>
      <c r="V5356" s="19" t="str">
        <f aca="false">IF(COUNT(N5356:Q5356)=0,"",MIN(N5356:Q5356))</f>
        <v/>
      </c>
      <c r="W5356" s="16" t="str">
        <f aca="false">IF(V5356="","",INDEX($N$4:$Q$4,MATCH(V5356,N5356:Q5356,0)))</f>
        <v/>
      </c>
      <c r="X5356" s="19" t="str">
        <f aca="false">IF(COUNT(N5356:Q5356)&lt;2,"",SMALL(N5356:Q5356,2))</f>
        <v/>
      </c>
      <c r="Y5356" s="26" t="str">
        <f aca="false">IF(OR(V5356="",M5356=0),"",V5356/M5356-1)</f>
        <v/>
      </c>
      <c r="Z5356" s="26" t="str">
        <f aca="false">IF(OR(V5356="",L5356=""),"",V5356/(L5356*E5356)-1)</f>
        <v/>
      </c>
      <c r="AA5356" s="16" t="str">
        <f aca="false">IF(V5356="","SEM OFERTA",IF(OR(Y5356&gt;Premissas!$B$11,Y5356&lt;Premissas!$B$12),"VERIFICAR - UNIDADE/EMBALAGEM",IF(Y5356&gt;Premissas!$B$6,"NÃO COMPRAR - REAJUSTE &gt;5%","COMPRAR")))</f>
        <v>SEM OFERTA</v>
      </c>
      <c r="AB5356" s="18" t="str">
        <f aca="false">IF(W5356="DIMEC",S5356,IF(W5356="MEDCENTRO",U5356,""))</f>
        <v/>
      </c>
      <c r="AC5356" s="18" t="n">
        <f aca="false">IF(AA5356&lt;&gt;"COMPRAR",0,IF(AB5356="",I5356,MIN(I5356,AB5356)))</f>
        <v>0</v>
      </c>
      <c r="AD5356" s="19" t="n">
        <f aca="false">IF(AC5356&gt;0,AC5356*V5356,0)</f>
        <v>0</v>
      </c>
      <c r="AE5356" s="19" t="n">
        <f aca="false">IF(AC5356&gt;0,(M5356-V5356)*AC5356,0)</f>
        <v>0</v>
      </c>
      <c r="AF5356" s="16" t="str">
        <f aca="false">IF(AA5356&lt;&gt;"COMPRAR","",IF(AB5356="",IF(X5356="","",IF(X5356-V5356&lt;0.01,"EMPATE TÉCNICO","")),IF(AB5356&lt;I5356,"ESTOQUE INSUFICIENTE",IF(X5356="","",IF(X5356-V5356&lt;0.01,"EMPATE TÉCNICO","")))))</f>
        <v/>
      </c>
      <c r="AG5356" s="16" t="s">
        <v>490</v>
      </c>
      <c r="AH5356" s="16" t="s">
        <v>2106</v>
      </c>
    </row>
    <row r="5357" customFormat="false" ht="15" hidden="false" customHeight="false" outlineLevel="0" collapsed="false">
      <c r="A5357" s="16" t="s">
        <v>16535</v>
      </c>
      <c r="B5357" s="17" t="s">
        <v>16536</v>
      </c>
      <c r="C5357" s="16" t="s">
        <v>16537</v>
      </c>
      <c r="D5357" s="16" t="s">
        <v>2276</v>
      </c>
      <c r="E5357" s="18" t="n">
        <v>1</v>
      </c>
      <c r="F5357" s="16" t="s">
        <v>43</v>
      </c>
      <c r="G5357" s="18" t="n">
        <v>0</v>
      </c>
      <c r="H5357" s="16" t="n">
        <v>0.3</v>
      </c>
      <c r="I5357" s="18" t="n">
        <v>1</v>
      </c>
      <c r="J5357" s="19" t="n">
        <v>2.33</v>
      </c>
      <c r="K5357" s="19" t="n">
        <v>2.33</v>
      </c>
      <c r="L5357" s="19" t="n">
        <v>2.33</v>
      </c>
      <c r="M5357" s="19" t="n">
        <f aca="false">IF(J5357&gt;0,J5357,K5357)*E5357</f>
        <v>2.33</v>
      </c>
      <c r="N5357" s="20"/>
      <c r="O5357" s="21" t="str">
        <f aca="false">IF(R5357="","",ROUND(R5357*(1-Premissas!$B$4),4))</f>
        <v/>
      </c>
      <c r="P5357" s="22"/>
      <c r="Q5357" s="22"/>
      <c r="R5357" s="23"/>
      <c r="S5357" s="24"/>
      <c r="T5357" s="24"/>
      <c r="U5357" s="25"/>
      <c r="V5357" s="19" t="str">
        <f aca="false">IF(COUNT(N5357:Q5357)=0,"",MIN(N5357:Q5357))</f>
        <v/>
      </c>
      <c r="W5357" s="16" t="str">
        <f aca="false">IF(V5357="","",INDEX($N$4:$Q$4,MATCH(V5357,N5357:Q5357,0)))</f>
        <v/>
      </c>
      <c r="X5357" s="19" t="str">
        <f aca="false">IF(COUNT(N5357:Q5357)&lt;2,"",SMALL(N5357:Q5357,2))</f>
        <v/>
      </c>
      <c r="Y5357" s="26" t="str">
        <f aca="false">IF(OR(V5357="",M5357=0),"",V5357/M5357-1)</f>
        <v/>
      </c>
      <c r="Z5357" s="26" t="str">
        <f aca="false">IF(OR(V5357="",L5357=""),"",V5357/(L5357*E5357)-1)</f>
        <v/>
      </c>
      <c r="AA5357" s="16" t="str">
        <f aca="false">IF(V5357="","SEM OFERTA",IF(OR(Y5357&gt;Premissas!$B$11,Y5357&lt;Premissas!$B$12),"VERIFICAR - UNIDADE/EMBALAGEM",IF(Y5357&gt;Premissas!$B$6,"NÃO COMPRAR - REAJUSTE &gt;5%","COMPRAR")))</f>
        <v>SEM OFERTA</v>
      </c>
      <c r="AB5357" s="18" t="str">
        <f aca="false">IF(W5357="DIMEC",S5357,IF(W5357="MEDCENTRO",U5357,""))</f>
        <v/>
      </c>
      <c r="AC5357" s="18" t="n">
        <f aca="false">IF(AA5357&lt;&gt;"COMPRAR",0,IF(AB5357="",I5357,MIN(I5357,AB5357)))</f>
        <v>0</v>
      </c>
      <c r="AD5357" s="19" t="n">
        <f aca="false">IF(AC5357&gt;0,AC5357*V5357,0)</f>
        <v>0</v>
      </c>
      <c r="AE5357" s="19" t="n">
        <f aca="false">IF(AC5357&gt;0,(M5357-V5357)*AC5357,0)</f>
        <v>0</v>
      </c>
      <c r="AF5357" s="16" t="str">
        <f aca="false">IF(AA5357&lt;&gt;"COMPRAR","",IF(AB5357="",IF(X5357="","",IF(X5357-V5357&lt;0.01,"EMPATE TÉCNICO","")),IF(AB5357&lt;I5357,"ESTOQUE INSUFICIENTE",IF(X5357="","",IF(X5357-V5357&lt;0.01,"EMPATE TÉCNICO","")))))</f>
        <v/>
      </c>
      <c r="AG5357" s="16" t="s">
        <v>490</v>
      </c>
      <c r="AH5357" s="16" t="s">
        <v>2106</v>
      </c>
    </row>
    <row r="5358" customFormat="false" ht="15" hidden="false" customHeight="false" outlineLevel="0" collapsed="false">
      <c r="A5358" s="16" t="s">
        <v>16538</v>
      </c>
      <c r="B5358" s="17" t="s">
        <v>16539</v>
      </c>
      <c r="C5358" s="16" t="s">
        <v>16540</v>
      </c>
      <c r="D5358" s="16" t="s">
        <v>2276</v>
      </c>
      <c r="E5358" s="18" t="n">
        <v>1</v>
      </c>
      <c r="F5358" s="16" t="s">
        <v>43</v>
      </c>
      <c r="G5358" s="18" t="n">
        <v>0</v>
      </c>
      <c r="H5358" s="16" t="n">
        <v>0.3</v>
      </c>
      <c r="I5358" s="18" t="n">
        <v>1</v>
      </c>
      <c r="J5358" s="19" t="n">
        <v>4.45</v>
      </c>
      <c r="K5358" s="19" t="n">
        <v>4.45</v>
      </c>
      <c r="L5358" s="19" t="n">
        <v>4.45</v>
      </c>
      <c r="M5358" s="19" t="n">
        <f aca="false">IF(J5358&gt;0,J5358,K5358)*E5358</f>
        <v>4.45</v>
      </c>
      <c r="N5358" s="20"/>
      <c r="O5358" s="21" t="str">
        <f aca="false">IF(R5358="","",ROUND(R5358*(1-Premissas!$B$4),4))</f>
        <v/>
      </c>
      <c r="P5358" s="22"/>
      <c r="Q5358" s="22"/>
      <c r="R5358" s="23"/>
      <c r="S5358" s="24"/>
      <c r="T5358" s="24"/>
      <c r="U5358" s="25"/>
      <c r="V5358" s="19" t="str">
        <f aca="false">IF(COUNT(N5358:Q5358)=0,"",MIN(N5358:Q5358))</f>
        <v/>
      </c>
      <c r="W5358" s="16" t="str">
        <f aca="false">IF(V5358="","",INDEX($N$4:$Q$4,MATCH(V5358,N5358:Q5358,0)))</f>
        <v/>
      </c>
      <c r="X5358" s="19" t="str">
        <f aca="false">IF(COUNT(N5358:Q5358)&lt;2,"",SMALL(N5358:Q5358,2))</f>
        <v/>
      </c>
      <c r="Y5358" s="26" t="str">
        <f aca="false">IF(OR(V5358="",M5358=0),"",V5358/M5358-1)</f>
        <v/>
      </c>
      <c r="Z5358" s="26" t="str">
        <f aca="false">IF(OR(V5358="",L5358=""),"",V5358/(L5358*E5358)-1)</f>
        <v/>
      </c>
      <c r="AA5358" s="16" t="str">
        <f aca="false">IF(V5358="","SEM OFERTA",IF(OR(Y5358&gt;Premissas!$B$11,Y5358&lt;Premissas!$B$12),"VERIFICAR - UNIDADE/EMBALAGEM",IF(Y5358&gt;Premissas!$B$6,"NÃO COMPRAR - REAJUSTE &gt;5%","COMPRAR")))</f>
        <v>SEM OFERTA</v>
      </c>
      <c r="AB5358" s="18" t="str">
        <f aca="false">IF(W5358="DIMEC",S5358,IF(W5358="MEDCENTRO",U5358,""))</f>
        <v/>
      </c>
      <c r="AC5358" s="18" t="n">
        <f aca="false">IF(AA5358&lt;&gt;"COMPRAR",0,IF(AB5358="",I5358,MIN(I5358,AB5358)))</f>
        <v>0</v>
      </c>
      <c r="AD5358" s="19" t="n">
        <f aca="false">IF(AC5358&gt;0,AC5358*V5358,0)</f>
        <v>0</v>
      </c>
      <c r="AE5358" s="19" t="n">
        <f aca="false">IF(AC5358&gt;0,(M5358-V5358)*AC5358,0)</f>
        <v>0</v>
      </c>
      <c r="AF5358" s="16" t="str">
        <f aca="false">IF(AA5358&lt;&gt;"COMPRAR","",IF(AB5358="",IF(X5358="","",IF(X5358-V5358&lt;0.01,"EMPATE TÉCNICO","")),IF(AB5358&lt;I5358,"ESTOQUE INSUFICIENTE",IF(X5358="","",IF(X5358-V5358&lt;0.01,"EMPATE TÉCNICO","")))))</f>
        <v/>
      </c>
      <c r="AG5358" s="16" t="s">
        <v>490</v>
      </c>
      <c r="AH5358" s="16" t="s">
        <v>2106</v>
      </c>
    </row>
    <row r="5359" customFormat="false" ht="15" hidden="false" customHeight="false" outlineLevel="0" collapsed="false">
      <c r="A5359" s="16" t="s">
        <v>16541</v>
      </c>
      <c r="B5359" s="17" t="s">
        <v>16542</v>
      </c>
      <c r="C5359" s="16" t="s">
        <v>16543</v>
      </c>
      <c r="D5359" s="16" t="s">
        <v>13399</v>
      </c>
      <c r="E5359" s="18" t="n">
        <v>1</v>
      </c>
      <c r="F5359" s="16" t="s">
        <v>43</v>
      </c>
      <c r="G5359" s="18" t="n">
        <v>0</v>
      </c>
      <c r="H5359" s="16" t="n">
        <v>0.6</v>
      </c>
      <c r="I5359" s="18" t="n">
        <v>2</v>
      </c>
      <c r="J5359" s="19" t="n">
        <v>14.4425</v>
      </c>
      <c r="K5359" s="19" t="n">
        <v>14.4425</v>
      </c>
      <c r="L5359" s="19" t="n">
        <v>14.4425</v>
      </c>
      <c r="M5359" s="19" t="n">
        <f aca="false">IF(J5359&gt;0,J5359,K5359)*E5359</f>
        <v>14.4425</v>
      </c>
      <c r="N5359" s="20"/>
      <c r="O5359" s="21" t="str">
        <f aca="false">IF(R5359="","",ROUND(R5359*(1-Premissas!$B$4),4))</f>
        <v/>
      </c>
      <c r="P5359" s="22"/>
      <c r="Q5359" s="22"/>
      <c r="R5359" s="23"/>
      <c r="S5359" s="24"/>
      <c r="T5359" s="24"/>
      <c r="U5359" s="25"/>
      <c r="V5359" s="19" t="str">
        <f aca="false">IF(COUNT(N5359:Q5359)=0,"",MIN(N5359:Q5359))</f>
        <v/>
      </c>
      <c r="W5359" s="16" t="str">
        <f aca="false">IF(V5359="","",INDEX($N$4:$Q$4,MATCH(V5359,N5359:Q5359,0)))</f>
        <v/>
      </c>
      <c r="X5359" s="19" t="str">
        <f aca="false">IF(COUNT(N5359:Q5359)&lt;2,"",SMALL(N5359:Q5359,2))</f>
        <v/>
      </c>
      <c r="Y5359" s="26" t="str">
        <f aca="false">IF(OR(V5359="",M5359=0),"",V5359/M5359-1)</f>
        <v/>
      </c>
      <c r="Z5359" s="26" t="str">
        <f aca="false">IF(OR(V5359="",L5359=""),"",V5359/(L5359*E5359)-1)</f>
        <v/>
      </c>
      <c r="AA5359" s="16" t="str">
        <f aca="false">IF(V5359="","SEM OFERTA",IF(OR(Y5359&gt;Premissas!$B$11,Y5359&lt;Premissas!$B$12),"VERIFICAR - UNIDADE/EMBALAGEM",IF(Y5359&gt;Premissas!$B$6,"NÃO COMPRAR - REAJUSTE &gt;5%","COMPRAR")))</f>
        <v>SEM OFERTA</v>
      </c>
      <c r="AB5359" s="18" t="str">
        <f aca="false">IF(W5359="DIMEC",S5359,IF(W5359="MEDCENTRO",U5359,""))</f>
        <v/>
      </c>
      <c r="AC5359" s="18" t="n">
        <f aca="false">IF(AA5359&lt;&gt;"COMPRAR",0,IF(AB5359="",I5359,MIN(I5359,AB5359)))</f>
        <v>0</v>
      </c>
      <c r="AD5359" s="19" t="n">
        <f aca="false">IF(AC5359&gt;0,AC5359*V5359,0)</f>
        <v>0</v>
      </c>
      <c r="AE5359" s="19" t="n">
        <f aca="false">IF(AC5359&gt;0,(M5359-V5359)*AC5359,0)</f>
        <v>0</v>
      </c>
      <c r="AF5359" s="16" t="str">
        <f aca="false">IF(AA5359&lt;&gt;"COMPRAR","",IF(AB5359="",IF(X5359="","",IF(X5359-V5359&lt;0.01,"EMPATE TÉCNICO","")),IF(AB5359&lt;I5359,"ESTOQUE INSUFICIENTE",IF(X5359="","",IF(X5359-V5359&lt;0.01,"EMPATE TÉCNICO","")))))</f>
        <v/>
      </c>
      <c r="AG5359" s="16" t="s">
        <v>547</v>
      </c>
      <c r="AH5359" s="16" t="s">
        <v>2106</v>
      </c>
    </row>
    <row r="5360" customFormat="false" ht="15" hidden="false" customHeight="false" outlineLevel="0" collapsed="false">
      <c r="A5360" s="16" t="s">
        <v>16544</v>
      </c>
      <c r="B5360" s="17" t="s">
        <v>16545</v>
      </c>
      <c r="C5360" s="16" t="s">
        <v>16546</v>
      </c>
      <c r="D5360" s="16" t="s">
        <v>417</v>
      </c>
      <c r="E5360" s="18" t="n">
        <v>1</v>
      </c>
      <c r="F5360" s="16" t="s">
        <v>43</v>
      </c>
      <c r="G5360" s="18" t="n">
        <v>0</v>
      </c>
      <c r="H5360" s="16" t="n">
        <v>0.3</v>
      </c>
      <c r="I5360" s="18" t="n">
        <v>2</v>
      </c>
      <c r="J5360" s="19" t="n">
        <v>10.14</v>
      </c>
      <c r="K5360" s="19" t="n">
        <v>10.14</v>
      </c>
      <c r="L5360" s="19" t="n">
        <v>10.14</v>
      </c>
      <c r="M5360" s="19" t="n">
        <f aca="false">IF(J5360&gt;0,J5360,K5360)*E5360</f>
        <v>10.14</v>
      </c>
      <c r="N5360" s="20"/>
      <c r="O5360" s="21" t="str">
        <f aca="false">IF(R5360="","",ROUND(R5360*(1-Premissas!$B$4),4))</f>
        <v/>
      </c>
      <c r="P5360" s="22"/>
      <c r="Q5360" s="22"/>
      <c r="R5360" s="23"/>
      <c r="S5360" s="24"/>
      <c r="T5360" s="24"/>
      <c r="U5360" s="25"/>
      <c r="V5360" s="19" t="str">
        <f aca="false">IF(COUNT(N5360:Q5360)=0,"",MIN(N5360:Q5360))</f>
        <v/>
      </c>
      <c r="W5360" s="16" t="str">
        <f aca="false">IF(V5360="","",INDEX($N$4:$Q$4,MATCH(V5360,N5360:Q5360,0)))</f>
        <v/>
      </c>
      <c r="X5360" s="19" t="str">
        <f aca="false">IF(COUNT(N5360:Q5360)&lt;2,"",SMALL(N5360:Q5360,2))</f>
        <v/>
      </c>
      <c r="Y5360" s="26" t="str">
        <f aca="false">IF(OR(V5360="",M5360=0),"",V5360/M5360-1)</f>
        <v/>
      </c>
      <c r="Z5360" s="26" t="str">
        <f aca="false">IF(OR(V5360="",L5360=""),"",V5360/(L5360*E5360)-1)</f>
        <v/>
      </c>
      <c r="AA5360" s="16" t="str">
        <f aca="false">IF(V5360="","SEM OFERTA",IF(OR(Y5360&gt;Premissas!$B$11,Y5360&lt;Premissas!$B$12),"VERIFICAR - UNIDADE/EMBALAGEM",IF(Y5360&gt;Premissas!$B$6,"NÃO COMPRAR - REAJUSTE &gt;5%","COMPRAR")))</f>
        <v>SEM OFERTA</v>
      </c>
      <c r="AB5360" s="18" t="str">
        <f aca="false">IF(W5360="DIMEC",S5360,IF(W5360="MEDCENTRO",U5360,""))</f>
        <v/>
      </c>
      <c r="AC5360" s="18" t="n">
        <f aca="false">IF(AA5360&lt;&gt;"COMPRAR",0,IF(AB5360="",I5360,MIN(I5360,AB5360)))</f>
        <v>0</v>
      </c>
      <c r="AD5360" s="19" t="n">
        <f aca="false">IF(AC5360&gt;0,AC5360*V5360,0)</f>
        <v>0</v>
      </c>
      <c r="AE5360" s="19" t="n">
        <f aca="false">IF(AC5360&gt;0,(M5360-V5360)*AC5360,0)</f>
        <v>0</v>
      </c>
      <c r="AF5360" s="16" t="str">
        <f aca="false">IF(AA5360&lt;&gt;"COMPRAR","",IF(AB5360="",IF(X5360="","",IF(X5360-V5360&lt;0.01,"EMPATE TÉCNICO","")),IF(AB5360&lt;I5360,"ESTOQUE INSUFICIENTE",IF(X5360="","",IF(X5360-V5360&lt;0.01,"EMPATE TÉCNICO","")))))</f>
        <v/>
      </c>
      <c r="AG5360" s="16" t="s">
        <v>418</v>
      </c>
      <c r="AH5360" s="16" t="s">
        <v>2106</v>
      </c>
    </row>
    <row r="5361" customFormat="false" ht="15" hidden="false" customHeight="false" outlineLevel="0" collapsed="false">
      <c r="A5361" s="16" t="s">
        <v>16547</v>
      </c>
      <c r="B5361" s="17" t="s">
        <v>16548</v>
      </c>
      <c r="C5361" s="16" t="s">
        <v>16549</v>
      </c>
      <c r="D5361" s="16" t="s">
        <v>762</v>
      </c>
      <c r="E5361" s="18" t="n">
        <v>1</v>
      </c>
      <c r="F5361" s="16" t="s">
        <v>42</v>
      </c>
      <c r="G5361" s="18" t="n">
        <v>1</v>
      </c>
      <c r="H5361" s="16" t="n">
        <v>0.4</v>
      </c>
      <c r="I5361" s="18" t="n">
        <v>2</v>
      </c>
      <c r="J5361" s="19" t="n">
        <v>17.59</v>
      </c>
      <c r="K5361" s="19" t="n">
        <v>17.59</v>
      </c>
      <c r="L5361" s="19" t="n">
        <v>17.59</v>
      </c>
      <c r="M5361" s="19" t="n">
        <f aca="false">IF(J5361&gt;0,J5361,K5361)*E5361</f>
        <v>17.59</v>
      </c>
      <c r="N5361" s="20"/>
      <c r="O5361" s="21" t="str">
        <f aca="false">IF(R5361="","",ROUND(R5361*(1-Premissas!$B$4),4))</f>
        <v/>
      </c>
      <c r="P5361" s="22"/>
      <c r="Q5361" s="22"/>
      <c r="R5361" s="23"/>
      <c r="S5361" s="24"/>
      <c r="T5361" s="24"/>
      <c r="U5361" s="25"/>
      <c r="V5361" s="19" t="str">
        <f aca="false">IF(COUNT(N5361:Q5361)=0,"",MIN(N5361:Q5361))</f>
        <v/>
      </c>
      <c r="W5361" s="16" t="str">
        <f aca="false">IF(V5361="","",INDEX($N$4:$Q$4,MATCH(V5361,N5361:Q5361,0)))</f>
        <v/>
      </c>
      <c r="X5361" s="19" t="str">
        <f aca="false">IF(COUNT(N5361:Q5361)&lt;2,"",SMALL(N5361:Q5361,2))</f>
        <v/>
      </c>
      <c r="Y5361" s="26" t="str">
        <f aca="false">IF(OR(V5361="",M5361=0),"",V5361/M5361-1)</f>
        <v/>
      </c>
      <c r="Z5361" s="26" t="str">
        <f aca="false">IF(OR(V5361="",L5361=""),"",V5361/(L5361*E5361)-1)</f>
        <v/>
      </c>
      <c r="AA5361" s="16" t="str">
        <f aca="false">IF(V5361="","SEM OFERTA",IF(OR(Y5361&gt;Premissas!$B$11,Y5361&lt;Premissas!$B$12),"VERIFICAR - UNIDADE/EMBALAGEM",IF(Y5361&gt;Premissas!$B$6,"NÃO COMPRAR - REAJUSTE &gt;5%","COMPRAR")))</f>
        <v>SEM OFERTA</v>
      </c>
      <c r="AB5361" s="18" t="str">
        <f aca="false">IF(W5361="DIMEC",S5361,IF(W5361="MEDCENTRO",U5361,""))</f>
        <v/>
      </c>
      <c r="AC5361" s="18" t="n">
        <f aca="false">IF(AA5361&lt;&gt;"COMPRAR",0,IF(AB5361="",I5361,MIN(I5361,AB5361)))</f>
        <v>0</v>
      </c>
      <c r="AD5361" s="19" t="n">
        <f aca="false">IF(AC5361&gt;0,AC5361*V5361,0)</f>
        <v>0</v>
      </c>
      <c r="AE5361" s="19" t="n">
        <f aca="false">IF(AC5361&gt;0,(M5361-V5361)*AC5361,0)</f>
        <v>0</v>
      </c>
      <c r="AF5361" s="16" t="str">
        <f aca="false">IF(AA5361&lt;&gt;"COMPRAR","",IF(AB5361="",IF(X5361="","",IF(X5361-V5361&lt;0.01,"EMPATE TÉCNICO","")),IF(AB5361&lt;I5361,"ESTOQUE INSUFICIENTE",IF(X5361="","",IF(X5361-V5361&lt;0.01,"EMPATE TÉCNICO","")))))</f>
        <v/>
      </c>
      <c r="AG5361" s="16" t="s">
        <v>763</v>
      </c>
      <c r="AH5361" s="16" t="s">
        <v>2106</v>
      </c>
    </row>
    <row r="5362" customFormat="false" ht="15" hidden="false" customHeight="false" outlineLevel="0" collapsed="false">
      <c r="A5362" s="16" t="s">
        <v>16550</v>
      </c>
      <c r="B5362" s="17" t="s">
        <v>16551</v>
      </c>
      <c r="C5362" s="16" t="s">
        <v>16552</v>
      </c>
      <c r="D5362" s="16" t="s">
        <v>417</v>
      </c>
      <c r="E5362" s="18" t="n">
        <v>1</v>
      </c>
      <c r="F5362" s="16" t="s">
        <v>41</v>
      </c>
      <c r="G5362" s="18" t="n">
        <v>1</v>
      </c>
      <c r="H5362" s="16" t="n">
        <v>2</v>
      </c>
      <c r="I5362" s="18" t="n">
        <v>5</v>
      </c>
      <c r="J5362" s="19" t="n">
        <v>16.65</v>
      </c>
      <c r="K5362" s="19" t="n">
        <v>16.65</v>
      </c>
      <c r="L5362" s="19" t="n">
        <v>16.65</v>
      </c>
      <c r="M5362" s="19" t="n">
        <f aca="false">IF(J5362&gt;0,J5362,K5362)*E5362</f>
        <v>16.65</v>
      </c>
      <c r="N5362" s="20"/>
      <c r="O5362" s="21" t="str">
        <f aca="false">IF(R5362="","",ROUND(R5362*(1-Premissas!$B$4),4))</f>
        <v/>
      </c>
      <c r="P5362" s="22"/>
      <c r="Q5362" s="22"/>
      <c r="R5362" s="23"/>
      <c r="S5362" s="24"/>
      <c r="T5362" s="24"/>
      <c r="U5362" s="25"/>
      <c r="V5362" s="19" t="str">
        <f aca="false">IF(COUNT(N5362:Q5362)=0,"",MIN(N5362:Q5362))</f>
        <v/>
      </c>
      <c r="W5362" s="16" t="str">
        <f aca="false">IF(V5362="","",INDEX($N$4:$Q$4,MATCH(V5362,N5362:Q5362,0)))</f>
        <v/>
      </c>
      <c r="X5362" s="19" t="str">
        <f aca="false">IF(COUNT(N5362:Q5362)&lt;2,"",SMALL(N5362:Q5362,2))</f>
        <v/>
      </c>
      <c r="Y5362" s="26" t="str">
        <f aca="false">IF(OR(V5362="",M5362=0),"",V5362/M5362-1)</f>
        <v/>
      </c>
      <c r="Z5362" s="26" t="str">
        <f aca="false">IF(OR(V5362="",L5362=""),"",V5362/(L5362*E5362)-1)</f>
        <v/>
      </c>
      <c r="AA5362" s="16" t="str">
        <f aca="false">IF(V5362="","SEM OFERTA",IF(OR(Y5362&gt;Premissas!$B$11,Y5362&lt;Premissas!$B$12),"VERIFICAR - UNIDADE/EMBALAGEM",IF(Y5362&gt;Premissas!$B$6,"NÃO COMPRAR - REAJUSTE &gt;5%","COMPRAR")))</f>
        <v>SEM OFERTA</v>
      </c>
      <c r="AB5362" s="18" t="str">
        <f aca="false">IF(W5362="DIMEC",S5362,IF(W5362="MEDCENTRO",U5362,""))</f>
        <v/>
      </c>
      <c r="AC5362" s="18" t="n">
        <f aca="false">IF(AA5362&lt;&gt;"COMPRAR",0,IF(AB5362="",I5362,MIN(I5362,AB5362)))</f>
        <v>0</v>
      </c>
      <c r="AD5362" s="19" t="n">
        <f aca="false">IF(AC5362&gt;0,AC5362*V5362,0)</f>
        <v>0</v>
      </c>
      <c r="AE5362" s="19" t="n">
        <f aca="false">IF(AC5362&gt;0,(M5362-V5362)*AC5362,0)</f>
        <v>0</v>
      </c>
      <c r="AF5362" s="16" t="str">
        <f aca="false">IF(AA5362&lt;&gt;"COMPRAR","",IF(AB5362="",IF(X5362="","",IF(X5362-V5362&lt;0.01,"EMPATE TÉCNICO","")),IF(AB5362&lt;I5362,"ESTOQUE INSUFICIENTE",IF(X5362="","",IF(X5362-V5362&lt;0.01,"EMPATE TÉCNICO","")))))</f>
        <v/>
      </c>
      <c r="AG5362" s="16" t="s">
        <v>418</v>
      </c>
      <c r="AH5362" s="16" t="s">
        <v>2106</v>
      </c>
    </row>
    <row r="5363" customFormat="false" ht="15" hidden="false" customHeight="false" outlineLevel="0" collapsed="false">
      <c r="A5363" s="16" t="s">
        <v>16553</v>
      </c>
      <c r="B5363" s="17" t="s">
        <v>16554</v>
      </c>
      <c r="C5363" s="16" t="s">
        <v>16555</v>
      </c>
      <c r="D5363" s="16" t="s">
        <v>536</v>
      </c>
      <c r="E5363" s="18" t="n">
        <v>1</v>
      </c>
      <c r="F5363" s="16" t="s">
        <v>43</v>
      </c>
      <c r="G5363" s="18" t="n">
        <v>0</v>
      </c>
      <c r="H5363" s="16" t="n">
        <v>0.3</v>
      </c>
      <c r="I5363" s="18" t="n">
        <v>1</v>
      </c>
      <c r="J5363" s="19" t="n">
        <v>12.47</v>
      </c>
      <c r="K5363" s="19" t="n">
        <v>12.47</v>
      </c>
      <c r="L5363" s="19" t="n">
        <v>12.47</v>
      </c>
      <c r="M5363" s="19" t="n">
        <f aca="false">IF(J5363&gt;0,J5363,K5363)*E5363</f>
        <v>12.47</v>
      </c>
      <c r="N5363" s="20"/>
      <c r="O5363" s="21" t="str">
        <f aca="false">IF(R5363="","",ROUND(R5363*(1-Premissas!$B$4),4))</f>
        <v/>
      </c>
      <c r="P5363" s="22"/>
      <c r="Q5363" s="22"/>
      <c r="R5363" s="23"/>
      <c r="S5363" s="24"/>
      <c r="T5363" s="24"/>
      <c r="U5363" s="25"/>
      <c r="V5363" s="19" t="str">
        <f aca="false">IF(COUNT(N5363:Q5363)=0,"",MIN(N5363:Q5363))</f>
        <v/>
      </c>
      <c r="W5363" s="16" t="str">
        <f aca="false">IF(V5363="","",INDEX($N$4:$Q$4,MATCH(V5363,N5363:Q5363,0)))</f>
        <v/>
      </c>
      <c r="X5363" s="19" t="str">
        <f aca="false">IF(COUNT(N5363:Q5363)&lt;2,"",SMALL(N5363:Q5363,2))</f>
        <v/>
      </c>
      <c r="Y5363" s="26" t="str">
        <f aca="false">IF(OR(V5363="",M5363=0),"",V5363/M5363-1)</f>
        <v/>
      </c>
      <c r="Z5363" s="26" t="str">
        <f aca="false">IF(OR(V5363="",L5363=""),"",V5363/(L5363*E5363)-1)</f>
        <v/>
      </c>
      <c r="AA5363" s="16" t="str">
        <f aca="false">IF(V5363="","SEM OFERTA",IF(OR(Y5363&gt;Premissas!$B$11,Y5363&lt;Premissas!$B$12),"VERIFICAR - UNIDADE/EMBALAGEM",IF(Y5363&gt;Premissas!$B$6,"NÃO COMPRAR - REAJUSTE &gt;5%","COMPRAR")))</f>
        <v>SEM OFERTA</v>
      </c>
      <c r="AB5363" s="18" t="str">
        <f aca="false">IF(W5363="DIMEC",S5363,IF(W5363="MEDCENTRO",U5363,""))</f>
        <v/>
      </c>
      <c r="AC5363" s="18" t="n">
        <f aca="false">IF(AA5363&lt;&gt;"COMPRAR",0,IF(AB5363="",I5363,MIN(I5363,AB5363)))</f>
        <v>0</v>
      </c>
      <c r="AD5363" s="19" t="n">
        <f aca="false">IF(AC5363&gt;0,AC5363*V5363,0)</f>
        <v>0</v>
      </c>
      <c r="AE5363" s="19" t="n">
        <f aca="false">IF(AC5363&gt;0,(M5363-V5363)*AC5363,0)</f>
        <v>0</v>
      </c>
      <c r="AF5363" s="16" t="str">
        <f aca="false">IF(AA5363&lt;&gt;"COMPRAR","",IF(AB5363="",IF(X5363="","",IF(X5363-V5363&lt;0.01,"EMPATE TÉCNICO","")),IF(AB5363&lt;I5363,"ESTOQUE INSUFICIENTE",IF(X5363="","",IF(X5363-V5363&lt;0.01,"EMPATE TÉCNICO","")))))</f>
        <v/>
      </c>
      <c r="AG5363" s="16" t="s">
        <v>139</v>
      </c>
      <c r="AH5363" s="16" t="s">
        <v>3040</v>
      </c>
    </row>
    <row r="5364" customFormat="false" ht="15" hidden="false" customHeight="false" outlineLevel="0" collapsed="false">
      <c r="A5364" s="16" t="s">
        <v>16556</v>
      </c>
      <c r="B5364" s="17" t="s">
        <v>16557</v>
      </c>
      <c r="C5364" s="16" t="s">
        <v>16558</v>
      </c>
      <c r="D5364" s="16" t="s">
        <v>2239</v>
      </c>
      <c r="E5364" s="18" t="n">
        <v>1</v>
      </c>
      <c r="F5364" s="16" t="s">
        <v>43</v>
      </c>
      <c r="G5364" s="18" t="n">
        <v>0</v>
      </c>
      <c r="H5364" s="16" t="n">
        <v>0.2</v>
      </c>
      <c r="I5364" s="18" t="n">
        <v>1</v>
      </c>
      <c r="J5364" s="19" t="n">
        <v>7.32</v>
      </c>
      <c r="K5364" s="19" t="n">
        <v>7.32</v>
      </c>
      <c r="L5364" s="19" t="n">
        <v>7.32</v>
      </c>
      <c r="M5364" s="19" t="n">
        <f aca="false">IF(J5364&gt;0,J5364,K5364)*E5364</f>
        <v>7.32</v>
      </c>
      <c r="N5364" s="20"/>
      <c r="O5364" s="21" t="str">
        <f aca="false">IF(R5364="","",ROUND(R5364*(1-Premissas!$B$4),4))</f>
        <v/>
      </c>
      <c r="P5364" s="22"/>
      <c r="Q5364" s="22"/>
      <c r="R5364" s="23"/>
      <c r="S5364" s="24"/>
      <c r="T5364" s="24"/>
      <c r="U5364" s="25"/>
      <c r="V5364" s="19" t="str">
        <f aca="false">IF(COUNT(N5364:Q5364)=0,"",MIN(N5364:Q5364))</f>
        <v/>
      </c>
      <c r="W5364" s="16" t="str">
        <f aca="false">IF(V5364="","",INDEX($N$4:$Q$4,MATCH(V5364,N5364:Q5364,0)))</f>
        <v/>
      </c>
      <c r="X5364" s="19" t="str">
        <f aca="false">IF(COUNT(N5364:Q5364)&lt;2,"",SMALL(N5364:Q5364,2))</f>
        <v/>
      </c>
      <c r="Y5364" s="26" t="str">
        <f aca="false">IF(OR(V5364="",M5364=0),"",V5364/M5364-1)</f>
        <v/>
      </c>
      <c r="Z5364" s="26" t="str">
        <f aca="false">IF(OR(V5364="",L5364=""),"",V5364/(L5364*E5364)-1)</f>
        <v/>
      </c>
      <c r="AA5364" s="16" t="str">
        <f aca="false">IF(V5364="","SEM OFERTA",IF(OR(Y5364&gt;Premissas!$B$11,Y5364&lt;Premissas!$B$12),"VERIFICAR - UNIDADE/EMBALAGEM",IF(Y5364&gt;Premissas!$B$6,"NÃO COMPRAR - REAJUSTE &gt;5%","COMPRAR")))</f>
        <v>SEM OFERTA</v>
      </c>
      <c r="AB5364" s="18" t="str">
        <f aca="false">IF(W5364="DIMEC",S5364,IF(W5364="MEDCENTRO",U5364,""))</f>
        <v/>
      </c>
      <c r="AC5364" s="18" t="n">
        <f aca="false">IF(AA5364&lt;&gt;"COMPRAR",0,IF(AB5364="",I5364,MIN(I5364,AB5364)))</f>
        <v>0</v>
      </c>
      <c r="AD5364" s="19" t="n">
        <f aca="false">IF(AC5364&gt;0,AC5364*V5364,0)</f>
        <v>0</v>
      </c>
      <c r="AE5364" s="19" t="n">
        <f aca="false">IF(AC5364&gt;0,(M5364-V5364)*AC5364,0)</f>
        <v>0</v>
      </c>
      <c r="AF5364" s="16" t="str">
        <f aca="false">IF(AA5364&lt;&gt;"COMPRAR","",IF(AB5364="",IF(X5364="","",IF(X5364-V5364&lt;0.01,"EMPATE TÉCNICO","")),IF(AB5364&lt;I5364,"ESTOQUE INSUFICIENTE",IF(X5364="","",IF(X5364-V5364&lt;0.01,"EMPATE TÉCNICO","")))))</f>
        <v/>
      </c>
      <c r="AG5364" s="16"/>
      <c r="AH5364" s="16" t="s">
        <v>3040</v>
      </c>
    </row>
    <row r="5365" customFormat="false" ht="15" hidden="false" customHeight="false" outlineLevel="0" collapsed="false">
      <c r="A5365" s="16" t="s">
        <v>16559</v>
      </c>
      <c r="B5365" s="17" t="s">
        <v>16560</v>
      </c>
      <c r="C5365" s="16" t="s">
        <v>16561</v>
      </c>
      <c r="D5365" s="16" t="s">
        <v>559</v>
      </c>
      <c r="E5365" s="18" t="n">
        <v>1</v>
      </c>
      <c r="F5365" s="16" t="s">
        <v>43</v>
      </c>
      <c r="G5365" s="18" t="n">
        <v>0</v>
      </c>
      <c r="H5365" s="16" t="n">
        <v>2.8</v>
      </c>
      <c r="I5365" s="18" t="n">
        <v>8</v>
      </c>
      <c r="J5365" s="19" t="n">
        <v>10.69</v>
      </c>
      <c r="K5365" s="19" t="n">
        <v>10.69</v>
      </c>
      <c r="L5365" s="19" t="n">
        <v>10.5</v>
      </c>
      <c r="M5365" s="19" t="n">
        <f aca="false">IF(J5365&gt;0,J5365,K5365)*E5365</f>
        <v>10.69</v>
      </c>
      <c r="N5365" s="20"/>
      <c r="O5365" s="21" t="str">
        <f aca="false">IF(R5365="","",ROUND(R5365*(1-Premissas!$B$4),4))</f>
        <v/>
      </c>
      <c r="P5365" s="22"/>
      <c r="Q5365" s="22"/>
      <c r="R5365" s="23"/>
      <c r="S5365" s="24"/>
      <c r="T5365" s="24"/>
      <c r="U5365" s="25"/>
      <c r="V5365" s="19" t="str">
        <f aca="false">IF(COUNT(N5365:Q5365)=0,"",MIN(N5365:Q5365))</f>
        <v/>
      </c>
      <c r="W5365" s="16" t="str">
        <f aca="false">IF(V5365="","",INDEX($N$4:$Q$4,MATCH(V5365,N5365:Q5365,0)))</f>
        <v/>
      </c>
      <c r="X5365" s="19" t="str">
        <f aca="false">IF(COUNT(N5365:Q5365)&lt;2,"",SMALL(N5365:Q5365,2))</f>
        <v/>
      </c>
      <c r="Y5365" s="26" t="str">
        <f aca="false">IF(OR(V5365="",M5365=0),"",V5365/M5365-1)</f>
        <v/>
      </c>
      <c r="Z5365" s="26" t="str">
        <f aca="false">IF(OR(V5365="",L5365=""),"",V5365/(L5365*E5365)-1)</f>
        <v/>
      </c>
      <c r="AA5365" s="16" t="str">
        <f aca="false">IF(V5365="","SEM OFERTA",IF(OR(Y5365&gt;Premissas!$B$11,Y5365&lt;Premissas!$B$12),"VERIFICAR - UNIDADE/EMBALAGEM",IF(Y5365&gt;Premissas!$B$6,"NÃO COMPRAR - REAJUSTE &gt;5%","COMPRAR")))</f>
        <v>SEM OFERTA</v>
      </c>
      <c r="AB5365" s="18" t="str">
        <f aca="false">IF(W5365="DIMEC",S5365,IF(W5365="MEDCENTRO",U5365,""))</f>
        <v/>
      </c>
      <c r="AC5365" s="18" t="n">
        <f aca="false">IF(AA5365&lt;&gt;"COMPRAR",0,IF(AB5365="",I5365,MIN(I5365,AB5365)))</f>
        <v>0</v>
      </c>
      <c r="AD5365" s="19" t="n">
        <f aca="false">IF(AC5365&gt;0,AC5365*V5365,0)</f>
        <v>0</v>
      </c>
      <c r="AE5365" s="19" t="n">
        <f aca="false">IF(AC5365&gt;0,(M5365-V5365)*AC5365,0)</f>
        <v>0</v>
      </c>
      <c r="AF5365" s="16" t="str">
        <f aca="false">IF(AA5365&lt;&gt;"COMPRAR","",IF(AB5365="",IF(X5365="","",IF(X5365-V5365&lt;0.01,"EMPATE TÉCNICO","")),IF(AB5365&lt;I5365,"ESTOQUE INSUFICIENTE",IF(X5365="","",IF(X5365-V5365&lt;0.01,"EMPATE TÉCNICO","")))))</f>
        <v/>
      </c>
      <c r="AG5365" s="16" t="s">
        <v>304</v>
      </c>
      <c r="AH5365" s="16" t="s">
        <v>3040</v>
      </c>
    </row>
    <row r="5366" customFormat="false" ht="15" hidden="false" customHeight="false" outlineLevel="0" collapsed="false">
      <c r="A5366" s="16" t="s">
        <v>16562</v>
      </c>
      <c r="B5366" s="17" t="s">
        <v>16563</v>
      </c>
      <c r="C5366" s="16" t="s">
        <v>16564</v>
      </c>
      <c r="D5366" s="16" t="s">
        <v>14554</v>
      </c>
      <c r="E5366" s="18" t="n">
        <v>1</v>
      </c>
      <c r="F5366" s="16" t="s">
        <v>43</v>
      </c>
      <c r="G5366" s="18" t="n">
        <v>0</v>
      </c>
      <c r="H5366" s="16" t="n">
        <v>0.4</v>
      </c>
      <c r="I5366" s="18" t="n">
        <v>2</v>
      </c>
      <c r="J5366" s="19" t="n">
        <v>9.76</v>
      </c>
      <c r="K5366" s="19" t="n">
        <v>9.76</v>
      </c>
      <c r="L5366" s="19" t="n">
        <v>8.99</v>
      </c>
      <c r="M5366" s="19" t="n">
        <f aca="false">IF(J5366&gt;0,J5366,K5366)*E5366</f>
        <v>9.76</v>
      </c>
      <c r="N5366" s="20"/>
      <c r="O5366" s="21" t="str">
        <f aca="false">IF(R5366="","",ROUND(R5366*(1-Premissas!$B$4),4))</f>
        <v/>
      </c>
      <c r="P5366" s="22"/>
      <c r="Q5366" s="22"/>
      <c r="R5366" s="23"/>
      <c r="S5366" s="24"/>
      <c r="T5366" s="24"/>
      <c r="U5366" s="25"/>
      <c r="V5366" s="19" t="str">
        <f aca="false">IF(COUNT(N5366:Q5366)=0,"",MIN(N5366:Q5366))</f>
        <v/>
      </c>
      <c r="W5366" s="16" t="str">
        <f aca="false">IF(V5366="","",INDEX($N$4:$Q$4,MATCH(V5366,N5366:Q5366,0)))</f>
        <v/>
      </c>
      <c r="X5366" s="19" t="str">
        <f aca="false">IF(COUNT(N5366:Q5366)&lt;2,"",SMALL(N5366:Q5366,2))</f>
        <v/>
      </c>
      <c r="Y5366" s="26" t="str">
        <f aca="false">IF(OR(V5366="",M5366=0),"",V5366/M5366-1)</f>
        <v/>
      </c>
      <c r="Z5366" s="26" t="str">
        <f aca="false">IF(OR(V5366="",L5366=""),"",V5366/(L5366*E5366)-1)</f>
        <v/>
      </c>
      <c r="AA5366" s="16" t="str">
        <f aca="false">IF(V5366="","SEM OFERTA",IF(OR(Y5366&gt;Premissas!$B$11,Y5366&lt;Premissas!$B$12),"VERIFICAR - UNIDADE/EMBALAGEM",IF(Y5366&gt;Premissas!$B$6,"NÃO COMPRAR - REAJUSTE &gt;5%","COMPRAR")))</f>
        <v>SEM OFERTA</v>
      </c>
      <c r="AB5366" s="18" t="str">
        <f aca="false">IF(W5366="DIMEC",S5366,IF(W5366="MEDCENTRO",U5366,""))</f>
        <v/>
      </c>
      <c r="AC5366" s="18" t="n">
        <f aca="false">IF(AA5366&lt;&gt;"COMPRAR",0,IF(AB5366="",I5366,MIN(I5366,AB5366)))</f>
        <v>0</v>
      </c>
      <c r="AD5366" s="19" t="n">
        <f aca="false">IF(AC5366&gt;0,AC5366*V5366,0)</f>
        <v>0</v>
      </c>
      <c r="AE5366" s="19" t="n">
        <f aca="false">IF(AC5366&gt;0,(M5366-V5366)*AC5366,0)</f>
        <v>0</v>
      </c>
      <c r="AF5366" s="16" t="str">
        <f aca="false">IF(AA5366&lt;&gt;"COMPRAR","",IF(AB5366="",IF(X5366="","",IF(X5366-V5366&lt;0.01,"EMPATE TÉCNICO","")),IF(AB5366&lt;I5366,"ESTOQUE INSUFICIENTE",IF(X5366="","",IF(X5366-V5366&lt;0.01,"EMPATE TÉCNICO","")))))</f>
        <v/>
      </c>
      <c r="AG5366" s="16" t="s">
        <v>328</v>
      </c>
      <c r="AH5366" s="16" t="s">
        <v>3040</v>
      </c>
    </row>
    <row r="5367" customFormat="false" ht="15" hidden="false" customHeight="false" outlineLevel="0" collapsed="false">
      <c r="A5367" s="16" t="s">
        <v>16565</v>
      </c>
      <c r="B5367" s="17" t="s">
        <v>16566</v>
      </c>
      <c r="C5367" s="16" t="s">
        <v>16567</v>
      </c>
      <c r="D5367" s="16" t="s">
        <v>559</v>
      </c>
      <c r="E5367" s="18" t="n">
        <v>1</v>
      </c>
      <c r="F5367" s="16" t="s">
        <v>43</v>
      </c>
      <c r="G5367" s="18" t="n">
        <v>0</v>
      </c>
      <c r="H5367" s="16" t="n">
        <v>0.3</v>
      </c>
      <c r="I5367" s="18" t="n">
        <v>1</v>
      </c>
      <c r="J5367" s="19" t="n">
        <v>6.97</v>
      </c>
      <c r="K5367" s="19" t="n">
        <v>6.97</v>
      </c>
      <c r="L5367" s="19" t="n">
        <v>6.97</v>
      </c>
      <c r="M5367" s="19" t="n">
        <f aca="false">IF(J5367&gt;0,J5367,K5367)*E5367</f>
        <v>6.97</v>
      </c>
      <c r="N5367" s="20"/>
      <c r="O5367" s="21" t="str">
        <f aca="false">IF(R5367="","",ROUND(R5367*(1-Premissas!$B$4),4))</f>
        <v/>
      </c>
      <c r="P5367" s="22"/>
      <c r="Q5367" s="22"/>
      <c r="R5367" s="23"/>
      <c r="S5367" s="24"/>
      <c r="T5367" s="24"/>
      <c r="U5367" s="25"/>
      <c r="V5367" s="19" t="str">
        <f aca="false">IF(COUNT(N5367:Q5367)=0,"",MIN(N5367:Q5367))</f>
        <v/>
      </c>
      <c r="W5367" s="16" t="str">
        <f aca="false">IF(V5367="","",INDEX($N$4:$Q$4,MATCH(V5367,N5367:Q5367,0)))</f>
        <v/>
      </c>
      <c r="X5367" s="19" t="str">
        <f aca="false">IF(COUNT(N5367:Q5367)&lt;2,"",SMALL(N5367:Q5367,2))</f>
        <v/>
      </c>
      <c r="Y5367" s="26" t="str">
        <f aca="false">IF(OR(V5367="",M5367=0),"",V5367/M5367-1)</f>
        <v/>
      </c>
      <c r="Z5367" s="26" t="str">
        <f aca="false">IF(OR(V5367="",L5367=""),"",V5367/(L5367*E5367)-1)</f>
        <v/>
      </c>
      <c r="AA5367" s="16" t="str">
        <f aca="false">IF(V5367="","SEM OFERTA",IF(OR(Y5367&gt;Premissas!$B$11,Y5367&lt;Premissas!$B$12),"VERIFICAR - UNIDADE/EMBALAGEM",IF(Y5367&gt;Premissas!$B$6,"NÃO COMPRAR - REAJUSTE &gt;5%","COMPRAR")))</f>
        <v>SEM OFERTA</v>
      </c>
      <c r="AB5367" s="18" t="str">
        <f aca="false">IF(W5367="DIMEC",S5367,IF(W5367="MEDCENTRO",U5367,""))</f>
        <v/>
      </c>
      <c r="AC5367" s="18" t="n">
        <f aca="false">IF(AA5367&lt;&gt;"COMPRAR",0,IF(AB5367="",I5367,MIN(I5367,AB5367)))</f>
        <v>0</v>
      </c>
      <c r="AD5367" s="19" t="n">
        <f aca="false">IF(AC5367&gt;0,AC5367*V5367,0)</f>
        <v>0</v>
      </c>
      <c r="AE5367" s="19" t="n">
        <f aca="false">IF(AC5367&gt;0,(M5367-V5367)*AC5367,0)</f>
        <v>0</v>
      </c>
      <c r="AF5367" s="16" t="str">
        <f aca="false">IF(AA5367&lt;&gt;"COMPRAR","",IF(AB5367="",IF(X5367="","",IF(X5367-V5367&lt;0.01,"EMPATE TÉCNICO","")),IF(AB5367&lt;I5367,"ESTOQUE INSUFICIENTE",IF(X5367="","",IF(X5367-V5367&lt;0.01,"EMPATE TÉCNICO","")))))</f>
        <v/>
      </c>
      <c r="AG5367" s="16" t="s">
        <v>304</v>
      </c>
      <c r="AH5367" s="16" t="s">
        <v>3040</v>
      </c>
    </row>
    <row r="5368" customFormat="false" ht="15" hidden="false" customHeight="false" outlineLevel="0" collapsed="false">
      <c r="A5368" s="16" t="s">
        <v>16568</v>
      </c>
      <c r="B5368" s="17" t="s">
        <v>16569</v>
      </c>
      <c r="C5368" s="16" t="s">
        <v>16570</v>
      </c>
      <c r="D5368" s="16" t="s">
        <v>536</v>
      </c>
      <c r="E5368" s="18" t="n">
        <v>1</v>
      </c>
      <c r="F5368" s="16" t="s">
        <v>43</v>
      </c>
      <c r="G5368" s="18" t="n">
        <v>0</v>
      </c>
      <c r="H5368" s="16" t="n">
        <v>1.9</v>
      </c>
      <c r="I5368" s="18" t="n">
        <v>5</v>
      </c>
      <c r="J5368" s="19" t="n">
        <v>9.81</v>
      </c>
      <c r="K5368" s="19" t="n">
        <v>9.81</v>
      </c>
      <c r="L5368" s="19" t="n">
        <v>9.81</v>
      </c>
      <c r="M5368" s="19" t="n">
        <f aca="false">IF(J5368&gt;0,J5368,K5368)*E5368</f>
        <v>9.81</v>
      </c>
      <c r="N5368" s="20"/>
      <c r="O5368" s="21" t="str">
        <f aca="false">IF(R5368="","",ROUND(R5368*(1-Premissas!$B$4),4))</f>
        <v/>
      </c>
      <c r="P5368" s="22"/>
      <c r="Q5368" s="22"/>
      <c r="R5368" s="23"/>
      <c r="S5368" s="24"/>
      <c r="T5368" s="24"/>
      <c r="U5368" s="25"/>
      <c r="V5368" s="19" t="str">
        <f aca="false">IF(COUNT(N5368:Q5368)=0,"",MIN(N5368:Q5368))</f>
        <v/>
      </c>
      <c r="W5368" s="16" t="str">
        <f aca="false">IF(V5368="","",INDEX($N$4:$Q$4,MATCH(V5368,N5368:Q5368,0)))</f>
        <v/>
      </c>
      <c r="X5368" s="19" t="str">
        <f aca="false">IF(COUNT(N5368:Q5368)&lt;2,"",SMALL(N5368:Q5368,2))</f>
        <v/>
      </c>
      <c r="Y5368" s="26" t="str">
        <f aca="false">IF(OR(V5368="",M5368=0),"",V5368/M5368-1)</f>
        <v/>
      </c>
      <c r="Z5368" s="26" t="str">
        <f aca="false">IF(OR(V5368="",L5368=""),"",V5368/(L5368*E5368)-1)</f>
        <v/>
      </c>
      <c r="AA5368" s="16" t="str">
        <f aca="false">IF(V5368="","SEM OFERTA",IF(OR(Y5368&gt;Premissas!$B$11,Y5368&lt;Premissas!$B$12),"VERIFICAR - UNIDADE/EMBALAGEM",IF(Y5368&gt;Premissas!$B$6,"NÃO COMPRAR - REAJUSTE &gt;5%","COMPRAR")))</f>
        <v>SEM OFERTA</v>
      </c>
      <c r="AB5368" s="18" t="str">
        <f aca="false">IF(W5368="DIMEC",S5368,IF(W5368="MEDCENTRO",U5368,""))</f>
        <v/>
      </c>
      <c r="AC5368" s="18" t="n">
        <f aca="false">IF(AA5368&lt;&gt;"COMPRAR",0,IF(AB5368="",I5368,MIN(I5368,AB5368)))</f>
        <v>0</v>
      </c>
      <c r="AD5368" s="19" t="n">
        <f aca="false">IF(AC5368&gt;0,AC5368*V5368,0)</f>
        <v>0</v>
      </c>
      <c r="AE5368" s="19" t="n">
        <f aca="false">IF(AC5368&gt;0,(M5368-V5368)*AC5368,0)</f>
        <v>0</v>
      </c>
      <c r="AF5368" s="16" t="str">
        <f aca="false">IF(AA5368&lt;&gt;"COMPRAR","",IF(AB5368="",IF(X5368="","",IF(X5368-V5368&lt;0.01,"EMPATE TÉCNICO","")),IF(AB5368&lt;I5368,"ESTOQUE INSUFICIENTE",IF(X5368="","",IF(X5368-V5368&lt;0.01,"EMPATE TÉCNICO","")))))</f>
        <v/>
      </c>
      <c r="AG5368" s="16" t="s">
        <v>139</v>
      </c>
      <c r="AH5368" s="16" t="s">
        <v>3040</v>
      </c>
    </row>
    <row r="5369" customFormat="false" ht="15" hidden="false" customHeight="false" outlineLevel="0" collapsed="false">
      <c r="A5369" s="16" t="s">
        <v>16571</v>
      </c>
      <c r="B5369" s="17" t="s">
        <v>16572</v>
      </c>
      <c r="C5369" s="16" t="s">
        <v>16573</v>
      </c>
      <c r="D5369" s="16" t="s">
        <v>559</v>
      </c>
      <c r="E5369" s="18" t="n">
        <v>1</v>
      </c>
      <c r="F5369" s="16" t="s">
        <v>41</v>
      </c>
      <c r="G5369" s="18" t="n">
        <v>2</v>
      </c>
      <c r="H5369" s="16" t="n">
        <v>1.9</v>
      </c>
      <c r="I5369" s="18" t="n">
        <v>3</v>
      </c>
      <c r="J5369" s="19" t="n">
        <v>50.53</v>
      </c>
      <c r="K5369" s="19" t="n">
        <v>50.53</v>
      </c>
      <c r="L5369" s="19" t="n">
        <v>41.39</v>
      </c>
      <c r="M5369" s="19" t="n">
        <f aca="false">IF(J5369&gt;0,J5369,K5369)*E5369</f>
        <v>50.53</v>
      </c>
      <c r="N5369" s="20"/>
      <c r="O5369" s="21" t="str">
        <f aca="false">IF(R5369="","",ROUND(R5369*(1-Premissas!$B$4),4))</f>
        <v/>
      </c>
      <c r="P5369" s="22"/>
      <c r="Q5369" s="22"/>
      <c r="R5369" s="23"/>
      <c r="S5369" s="24"/>
      <c r="T5369" s="24"/>
      <c r="U5369" s="25"/>
      <c r="V5369" s="19" t="str">
        <f aca="false">IF(COUNT(N5369:Q5369)=0,"",MIN(N5369:Q5369))</f>
        <v/>
      </c>
      <c r="W5369" s="16" t="str">
        <f aca="false">IF(V5369="","",INDEX($N$4:$Q$4,MATCH(V5369,N5369:Q5369,0)))</f>
        <v/>
      </c>
      <c r="X5369" s="19" t="str">
        <f aca="false">IF(COUNT(N5369:Q5369)&lt;2,"",SMALL(N5369:Q5369,2))</f>
        <v/>
      </c>
      <c r="Y5369" s="26" t="str">
        <f aca="false">IF(OR(V5369="",M5369=0),"",V5369/M5369-1)</f>
        <v/>
      </c>
      <c r="Z5369" s="26" t="str">
        <f aca="false">IF(OR(V5369="",L5369=""),"",V5369/(L5369*E5369)-1)</f>
        <v/>
      </c>
      <c r="AA5369" s="16" t="str">
        <f aca="false">IF(V5369="","SEM OFERTA",IF(OR(Y5369&gt;Premissas!$B$11,Y5369&lt;Premissas!$B$12),"VERIFICAR - UNIDADE/EMBALAGEM",IF(Y5369&gt;Premissas!$B$6,"NÃO COMPRAR - REAJUSTE &gt;5%","COMPRAR")))</f>
        <v>SEM OFERTA</v>
      </c>
      <c r="AB5369" s="18" t="str">
        <f aca="false">IF(W5369="DIMEC",S5369,IF(W5369="MEDCENTRO",U5369,""))</f>
        <v/>
      </c>
      <c r="AC5369" s="18" t="n">
        <f aca="false">IF(AA5369&lt;&gt;"COMPRAR",0,IF(AB5369="",I5369,MIN(I5369,AB5369)))</f>
        <v>0</v>
      </c>
      <c r="AD5369" s="19" t="n">
        <f aca="false">IF(AC5369&gt;0,AC5369*V5369,0)</f>
        <v>0</v>
      </c>
      <c r="AE5369" s="19" t="n">
        <f aca="false">IF(AC5369&gt;0,(M5369-V5369)*AC5369,0)</f>
        <v>0</v>
      </c>
      <c r="AF5369" s="16" t="str">
        <f aca="false">IF(AA5369&lt;&gt;"COMPRAR","",IF(AB5369="",IF(X5369="","",IF(X5369-V5369&lt;0.01,"EMPATE TÉCNICO","")),IF(AB5369&lt;I5369,"ESTOQUE INSUFICIENTE",IF(X5369="","",IF(X5369-V5369&lt;0.01,"EMPATE TÉCNICO","")))))</f>
        <v/>
      </c>
      <c r="AG5369" s="16" t="s">
        <v>304</v>
      </c>
      <c r="AH5369" s="16" t="s">
        <v>3040</v>
      </c>
    </row>
    <row r="5370" customFormat="false" ht="15" hidden="false" customHeight="false" outlineLevel="0" collapsed="false">
      <c r="A5370" s="16" t="s">
        <v>16574</v>
      </c>
      <c r="B5370" s="17" t="s">
        <v>16575</v>
      </c>
      <c r="C5370" s="16" t="s">
        <v>16576</v>
      </c>
      <c r="D5370" s="16" t="s">
        <v>481</v>
      </c>
      <c r="E5370" s="18" t="n">
        <v>1</v>
      </c>
      <c r="F5370" s="16" t="s">
        <v>41</v>
      </c>
      <c r="G5370" s="18" t="n">
        <v>0</v>
      </c>
      <c r="H5370" s="16" t="n">
        <v>1.7</v>
      </c>
      <c r="I5370" s="18" t="n">
        <v>5</v>
      </c>
      <c r="J5370" s="19" t="n">
        <v>13</v>
      </c>
      <c r="K5370" s="19" t="n">
        <v>13</v>
      </c>
      <c r="L5370" s="19" t="n">
        <v>12.99</v>
      </c>
      <c r="M5370" s="19" t="n">
        <f aca="false">IF(J5370&gt;0,J5370,K5370)*E5370</f>
        <v>13</v>
      </c>
      <c r="N5370" s="20"/>
      <c r="O5370" s="21" t="str">
        <f aca="false">IF(R5370="","",ROUND(R5370*(1-Premissas!$B$4),4))</f>
        <v/>
      </c>
      <c r="P5370" s="22"/>
      <c r="Q5370" s="22"/>
      <c r="R5370" s="23"/>
      <c r="S5370" s="24"/>
      <c r="T5370" s="24"/>
      <c r="U5370" s="25"/>
      <c r="V5370" s="19" t="str">
        <f aca="false">IF(COUNT(N5370:Q5370)=0,"",MIN(N5370:Q5370))</f>
        <v/>
      </c>
      <c r="W5370" s="16" t="str">
        <f aca="false">IF(V5370="","",INDEX($N$4:$Q$4,MATCH(V5370,N5370:Q5370,0)))</f>
        <v/>
      </c>
      <c r="X5370" s="19" t="str">
        <f aca="false">IF(COUNT(N5370:Q5370)&lt;2,"",SMALL(N5370:Q5370,2))</f>
        <v/>
      </c>
      <c r="Y5370" s="26" t="str">
        <f aca="false">IF(OR(V5370="",M5370=0),"",V5370/M5370-1)</f>
        <v/>
      </c>
      <c r="Z5370" s="26" t="str">
        <f aca="false">IF(OR(V5370="",L5370=""),"",V5370/(L5370*E5370)-1)</f>
        <v/>
      </c>
      <c r="AA5370" s="16" t="str">
        <f aca="false">IF(V5370="","SEM OFERTA",IF(OR(Y5370&gt;Premissas!$B$11,Y5370&lt;Premissas!$B$12),"VERIFICAR - UNIDADE/EMBALAGEM",IF(Y5370&gt;Premissas!$B$6,"NÃO COMPRAR - REAJUSTE &gt;5%","COMPRAR")))</f>
        <v>SEM OFERTA</v>
      </c>
      <c r="AB5370" s="18" t="str">
        <f aca="false">IF(W5370="DIMEC",S5370,IF(W5370="MEDCENTRO",U5370,""))</f>
        <v/>
      </c>
      <c r="AC5370" s="18" t="n">
        <f aca="false">IF(AA5370&lt;&gt;"COMPRAR",0,IF(AB5370="",I5370,MIN(I5370,AB5370)))</f>
        <v>0</v>
      </c>
      <c r="AD5370" s="19" t="n">
        <f aca="false">IF(AC5370&gt;0,AC5370*V5370,0)</f>
        <v>0</v>
      </c>
      <c r="AE5370" s="19" t="n">
        <f aca="false">IF(AC5370&gt;0,(M5370-V5370)*AC5370,0)</f>
        <v>0</v>
      </c>
      <c r="AF5370" s="16" t="str">
        <f aca="false">IF(AA5370&lt;&gt;"COMPRAR","",IF(AB5370="",IF(X5370="","",IF(X5370-V5370&lt;0.01,"EMPATE TÉCNICO","")),IF(AB5370&lt;I5370,"ESTOQUE INSUFICIENTE",IF(X5370="","",IF(X5370-V5370&lt;0.01,"EMPATE TÉCNICO","")))))</f>
        <v/>
      </c>
      <c r="AG5370" s="16" t="s">
        <v>888</v>
      </c>
      <c r="AH5370" s="16" t="s">
        <v>3040</v>
      </c>
    </row>
    <row r="5371" customFormat="false" ht="15" hidden="false" customHeight="false" outlineLevel="0" collapsed="false">
      <c r="A5371" s="16" t="s">
        <v>16577</v>
      </c>
      <c r="B5371" s="17"/>
      <c r="C5371" s="16" t="s">
        <v>16578</v>
      </c>
      <c r="D5371" s="16" t="s">
        <v>3749</v>
      </c>
      <c r="E5371" s="18" t="n">
        <v>1</v>
      </c>
      <c r="F5371" s="16" t="s">
        <v>43</v>
      </c>
      <c r="G5371" s="18" t="n">
        <v>0</v>
      </c>
      <c r="H5371" s="16" t="n">
        <v>0.2</v>
      </c>
      <c r="I5371" s="18" t="n">
        <v>1</v>
      </c>
      <c r="J5371" s="19" t="n">
        <v>0</v>
      </c>
      <c r="K5371" s="19" t="n">
        <v>12.84</v>
      </c>
      <c r="L5371" s="19"/>
      <c r="M5371" s="19" t="n">
        <f aca="false">IF(J5371&gt;0,J5371,K5371)*E5371</f>
        <v>12.84</v>
      </c>
      <c r="N5371" s="20"/>
      <c r="O5371" s="21" t="str">
        <f aca="false">IF(R5371="","",ROUND(R5371*(1-Premissas!$B$4),4))</f>
        <v/>
      </c>
      <c r="P5371" s="22"/>
      <c r="Q5371" s="22"/>
      <c r="R5371" s="23"/>
      <c r="S5371" s="24"/>
      <c r="T5371" s="24"/>
      <c r="U5371" s="25"/>
      <c r="V5371" s="19" t="str">
        <f aca="false">IF(COUNT(N5371:Q5371)=0,"",MIN(N5371:Q5371))</f>
        <v/>
      </c>
      <c r="W5371" s="16" t="str">
        <f aca="false">IF(V5371="","",INDEX($N$4:$Q$4,MATCH(V5371,N5371:Q5371,0)))</f>
        <v/>
      </c>
      <c r="X5371" s="19" t="str">
        <f aca="false">IF(COUNT(N5371:Q5371)&lt;2,"",SMALL(N5371:Q5371,2))</f>
        <v/>
      </c>
      <c r="Y5371" s="26" t="str">
        <f aca="false">IF(OR(V5371="",M5371=0),"",V5371/M5371-1)</f>
        <v/>
      </c>
      <c r="Z5371" s="26" t="str">
        <f aca="false">IF(OR(V5371="",L5371=""),"",V5371/(L5371*E5371)-1)</f>
        <v/>
      </c>
      <c r="AA5371" s="16" t="str">
        <f aca="false">IF(V5371="","SEM OFERTA",IF(OR(Y5371&gt;Premissas!$B$11,Y5371&lt;Premissas!$B$12),"VERIFICAR - UNIDADE/EMBALAGEM",IF(Y5371&gt;Premissas!$B$6,"NÃO COMPRAR - REAJUSTE &gt;5%","COMPRAR")))</f>
        <v>SEM OFERTA</v>
      </c>
      <c r="AB5371" s="18" t="str">
        <f aca="false">IF(W5371="DIMEC",S5371,IF(W5371="MEDCENTRO",U5371,""))</f>
        <v/>
      </c>
      <c r="AC5371" s="18" t="n">
        <f aca="false">IF(AA5371&lt;&gt;"COMPRAR",0,IF(AB5371="",I5371,MIN(I5371,AB5371)))</f>
        <v>0</v>
      </c>
      <c r="AD5371" s="19" t="n">
        <f aca="false">IF(AC5371&gt;0,AC5371*V5371,0)</f>
        <v>0</v>
      </c>
      <c r="AE5371" s="19" t="n">
        <f aca="false">IF(AC5371&gt;0,(M5371-V5371)*AC5371,0)</f>
        <v>0</v>
      </c>
      <c r="AF5371" s="16" t="str">
        <f aca="false">IF(AA5371&lt;&gt;"COMPRAR","",IF(AB5371="",IF(X5371="","",IF(X5371-V5371&lt;0.01,"EMPATE TÉCNICO","")),IF(AB5371&lt;I5371,"ESTOQUE INSUFICIENTE",IF(X5371="","",IF(X5371-V5371&lt;0.01,"EMPATE TÉCNICO","")))))</f>
        <v/>
      </c>
      <c r="AG5371" s="16" t="s">
        <v>5196</v>
      </c>
      <c r="AH5371" s="16" t="s">
        <v>16579</v>
      </c>
    </row>
    <row r="5372" customFormat="false" ht="15" hidden="false" customHeight="false" outlineLevel="0" collapsed="false">
      <c r="A5372" s="16" t="s">
        <v>16580</v>
      </c>
      <c r="B5372" s="17" t="s">
        <v>16581</v>
      </c>
      <c r="C5372" s="16" t="s">
        <v>16582</v>
      </c>
      <c r="D5372" s="16" t="s">
        <v>10428</v>
      </c>
      <c r="E5372" s="18" t="n">
        <v>18</v>
      </c>
      <c r="F5372" s="16" t="s">
        <v>42</v>
      </c>
      <c r="G5372" s="18" t="n">
        <v>10</v>
      </c>
      <c r="H5372" s="16" t="n">
        <v>9.9</v>
      </c>
      <c r="I5372" s="18" t="n">
        <v>1</v>
      </c>
      <c r="J5372" s="19" t="n">
        <v>5.27777777777778</v>
      </c>
      <c r="K5372" s="19" t="n">
        <v>5.27777777777778</v>
      </c>
      <c r="L5372" s="19" t="n">
        <v>5.2778</v>
      </c>
      <c r="M5372" s="19" t="n">
        <f aca="false">IF(J5372&gt;0,J5372,K5372)*E5372</f>
        <v>95</v>
      </c>
      <c r="N5372" s="20"/>
      <c r="O5372" s="21" t="str">
        <f aca="false">IF(R5372="","",ROUND(R5372*(1-Premissas!$B$4),4))</f>
        <v/>
      </c>
      <c r="P5372" s="22"/>
      <c r="Q5372" s="22"/>
      <c r="R5372" s="23"/>
      <c r="S5372" s="24"/>
      <c r="T5372" s="24"/>
      <c r="U5372" s="25"/>
      <c r="V5372" s="19" t="str">
        <f aca="false">IF(COUNT(N5372:Q5372)=0,"",MIN(N5372:Q5372))</f>
        <v/>
      </c>
      <c r="W5372" s="16" t="str">
        <f aca="false">IF(V5372="","",INDEX($N$4:$Q$4,MATCH(V5372,N5372:Q5372,0)))</f>
        <v/>
      </c>
      <c r="X5372" s="19" t="str">
        <f aca="false">IF(COUNT(N5372:Q5372)&lt;2,"",SMALL(N5372:Q5372,2))</f>
        <v/>
      </c>
      <c r="Y5372" s="26" t="str">
        <f aca="false">IF(OR(V5372="",M5372=0),"",V5372/M5372-1)</f>
        <v/>
      </c>
      <c r="Z5372" s="26" t="str">
        <f aca="false">IF(OR(V5372="",L5372=""),"",V5372/(L5372*E5372)-1)</f>
        <v/>
      </c>
      <c r="AA5372" s="16" t="str">
        <f aca="false">IF(V5372="","SEM OFERTA",IF(OR(Y5372&gt;Premissas!$B$11,Y5372&lt;Premissas!$B$12),"VERIFICAR - UNIDADE/EMBALAGEM",IF(Y5372&gt;Premissas!$B$6,"NÃO COMPRAR - REAJUSTE &gt;5%","COMPRAR")))</f>
        <v>SEM OFERTA</v>
      </c>
      <c r="AB5372" s="18" t="str">
        <f aca="false">IF(W5372="DIMEC",S5372,IF(W5372="MEDCENTRO",U5372,""))</f>
        <v/>
      </c>
      <c r="AC5372" s="18" t="n">
        <f aca="false">IF(AA5372&lt;&gt;"COMPRAR",0,IF(AB5372="",I5372,MIN(I5372,AB5372)))</f>
        <v>0</v>
      </c>
      <c r="AD5372" s="19" t="n">
        <f aca="false">IF(AC5372&gt;0,AC5372*V5372,0)</f>
        <v>0</v>
      </c>
      <c r="AE5372" s="19" t="n">
        <f aca="false">IF(AC5372&gt;0,(M5372-V5372)*AC5372,0)</f>
        <v>0</v>
      </c>
      <c r="AF5372" s="16" t="str">
        <f aca="false">IF(AA5372&lt;&gt;"COMPRAR","",IF(AB5372="",IF(X5372="","",IF(X5372-V5372&lt;0.01,"EMPATE TÉCNICO","")),IF(AB5372&lt;I5372,"ESTOQUE INSUFICIENTE",IF(X5372="","",IF(X5372-V5372&lt;0.01,"EMPATE TÉCNICO","")))))</f>
        <v/>
      </c>
      <c r="AG5372" s="16" t="s">
        <v>10429</v>
      </c>
      <c r="AH5372" s="16" t="s">
        <v>16579</v>
      </c>
    </row>
    <row r="5373" customFormat="false" ht="15" hidden="false" customHeight="false" outlineLevel="0" collapsed="false">
      <c r="A5373" s="16" t="s">
        <v>16583</v>
      </c>
      <c r="B5373" s="17" t="s">
        <v>16584</v>
      </c>
      <c r="C5373" s="16" t="s">
        <v>16585</v>
      </c>
      <c r="D5373" s="16" t="s">
        <v>10428</v>
      </c>
      <c r="E5373" s="18" t="n">
        <v>12</v>
      </c>
      <c r="F5373" s="16" t="s">
        <v>43</v>
      </c>
      <c r="G5373" s="18" t="n">
        <v>1</v>
      </c>
      <c r="H5373" s="16" t="n">
        <v>0.9</v>
      </c>
      <c r="I5373" s="18" t="n">
        <v>1</v>
      </c>
      <c r="J5373" s="19" t="n">
        <v>9.33333333333333</v>
      </c>
      <c r="K5373" s="19" t="n">
        <v>9.33333333333333</v>
      </c>
      <c r="L5373" s="19" t="n">
        <v>9.3333</v>
      </c>
      <c r="M5373" s="19" t="n">
        <f aca="false">IF(J5373&gt;0,J5373,K5373)*E5373</f>
        <v>112</v>
      </c>
      <c r="N5373" s="20"/>
      <c r="O5373" s="21" t="str">
        <f aca="false">IF(R5373="","",ROUND(R5373*(1-Premissas!$B$4),4))</f>
        <v/>
      </c>
      <c r="P5373" s="22"/>
      <c r="Q5373" s="22"/>
      <c r="R5373" s="23"/>
      <c r="S5373" s="24"/>
      <c r="T5373" s="24"/>
      <c r="U5373" s="25"/>
      <c r="V5373" s="19" t="str">
        <f aca="false">IF(COUNT(N5373:Q5373)=0,"",MIN(N5373:Q5373))</f>
        <v/>
      </c>
      <c r="W5373" s="16" t="str">
        <f aca="false">IF(V5373="","",INDEX($N$4:$Q$4,MATCH(V5373,N5373:Q5373,0)))</f>
        <v/>
      </c>
      <c r="X5373" s="19" t="str">
        <f aca="false">IF(COUNT(N5373:Q5373)&lt;2,"",SMALL(N5373:Q5373,2))</f>
        <v/>
      </c>
      <c r="Y5373" s="26" t="str">
        <f aca="false">IF(OR(V5373="",M5373=0),"",V5373/M5373-1)</f>
        <v/>
      </c>
      <c r="Z5373" s="26" t="str">
        <f aca="false">IF(OR(V5373="",L5373=""),"",V5373/(L5373*E5373)-1)</f>
        <v/>
      </c>
      <c r="AA5373" s="16" t="str">
        <f aca="false">IF(V5373="","SEM OFERTA",IF(OR(Y5373&gt;Premissas!$B$11,Y5373&lt;Premissas!$B$12),"VERIFICAR - UNIDADE/EMBALAGEM",IF(Y5373&gt;Premissas!$B$6,"NÃO COMPRAR - REAJUSTE &gt;5%","COMPRAR")))</f>
        <v>SEM OFERTA</v>
      </c>
      <c r="AB5373" s="18" t="str">
        <f aca="false">IF(W5373="DIMEC",S5373,IF(W5373="MEDCENTRO",U5373,""))</f>
        <v/>
      </c>
      <c r="AC5373" s="18" t="n">
        <f aca="false">IF(AA5373&lt;&gt;"COMPRAR",0,IF(AB5373="",I5373,MIN(I5373,AB5373)))</f>
        <v>0</v>
      </c>
      <c r="AD5373" s="19" t="n">
        <f aca="false">IF(AC5373&gt;0,AC5373*V5373,0)</f>
        <v>0</v>
      </c>
      <c r="AE5373" s="19" t="n">
        <f aca="false">IF(AC5373&gt;0,(M5373-V5373)*AC5373,0)</f>
        <v>0</v>
      </c>
      <c r="AF5373" s="16" t="str">
        <f aca="false">IF(AA5373&lt;&gt;"COMPRAR","",IF(AB5373="",IF(X5373="","",IF(X5373-V5373&lt;0.01,"EMPATE TÉCNICO","")),IF(AB5373&lt;I5373,"ESTOQUE INSUFICIENTE",IF(X5373="","",IF(X5373-V5373&lt;0.01,"EMPATE TÉCNICO","")))))</f>
        <v/>
      </c>
      <c r="AG5373" s="16" t="s">
        <v>10429</v>
      </c>
      <c r="AH5373" s="16" t="s">
        <v>16579</v>
      </c>
    </row>
    <row r="5374" customFormat="false" ht="15" hidden="false" customHeight="false" outlineLevel="0" collapsed="false">
      <c r="A5374" s="16" t="s">
        <v>16586</v>
      </c>
      <c r="B5374" s="17" t="s">
        <v>16587</v>
      </c>
      <c r="C5374" s="16" t="s">
        <v>16588</v>
      </c>
      <c r="D5374" s="16" t="s">
        <v>10428</v>
      </c>
      <c r="E5374" s="18" t="n">
        <v>12</v>
      </c>
      <c r="F5374" s="16" t="s">
        <v>42</v>
      </c>
      <c r="G5374" s="18" t="n">
        <v>6</v>
      </c>
      <c r="H5374" s="16" t="n">
        <v>2.7</v>
      </c>
      <c r="I5374" s="18" t="n">
        <v>1</v>
      </c>
      <c r="J5374" s="19" t="n">
        <v>6.375</v>
      </c>
      <c r="K5374" s="19" t="n">
        <v>6.375</v>
      </c>
      <c r="L5374" s="19" t="n">
        <v>6.375</v>
      </c>
      <c r="M5374" s="19" t="n">
        <f aca="false">IF(J5374&gt;0,J5374,K5374)*E5374</f>
        <v>76.5</v>
      </c>
      <c r="N5374" s="20"/>
      <c r="O5374" s="21" t="str">
        <f aca="false">IF(R5374="","",ROUND(R5374*(1-Premissas!$B$4),4))</f>
        <v/>
      </c>
      <c r="P5374" s="22"/>
      <c r="Q5374" s="22"/>
      <c r="R5374" s="23"/>
      <c r="S5374" s="24"/>
      <c r="T5374" s="24"/>
      <c r="U5374" s="25"/>
      <c r="V5374" s="19" t="str">
        <f aca="false">IF(COUNT(N5374:Q5374)=0,"",MIN(N5374:Q5374))</f>
        <v/>
      </c>
      <c r="W5374" s="16" t="str">
        <f aca="false">IF(V5374="","",INDEX($N$4:$Q$4,MATCH(V5374,N5374:Q5374,0)))</f>
        <v/>
      </c>
      <c r="X5374" s="19" t="str">
        <f aca="false">IF(COUNT(N5374:Q5374)&lt;2,"",SMALL(N5374:Q5374,2))</f>
        <v/>
      </c>
      <c r="Y5374" s="26" t="str">
        <f aca="false">IF(OR(V5374="",M5374=0),"",V5374/M5374-1)</f>
        <v/>
      </c>
      <c r="Z5374" s="26" t="str">
        <f aca="false">IF(OR(V5374="",L5374=""),"",V5374/(L5374*E5374)-1)</f>
        <v/>
      </c>
      <c r="AA5374" s="16" t="str">
        <f aca="false">IF(V5374="","SEM OFERTA",IF(OR(Y5374&gt;Premissas!$B$11,Y5374&lt;Premissas!$B$12),"VERIFICAR - UNIDADE/EMBALAGEM",IF(Y5374&gt;Premissas!$B$6,"NÃO COMPRAR - REAJUSTE &gt;5%","COMPRAR")))</f>
        <v>SEM OFERTA</v>
      </c>
      <c r="AB5374" s="18" t="str">
        <f aca="false">IF(W5374="DIMEC",S5374,IF(W5374="MEDCENTRO",U5374,""))</f>
        <v/>
      </c>
      <c r="AC5374" s="18" t="n">
        <f aca="false">IF(AA5374&lt;&gt;"COMPRAR",0,IF(AB5374="",I5374,MIN(I5374,AB5374)))</f>
        <v>0</v>
      </c>
      <c r="AD5374" s="19" t="n">
        <f aca="false">IF(AC5374&gt;0,AC5374*V5374,0)</f>
        <v>0</v>
      </c>
      <c r="AE5374" s="19" t="n">
        <f aca="false">IF(AC5374&gt;0,(M5374-V5374)*AC5374,0)</f>
        <v>0</v>
      </c>
      <c r="AF5374" s="16" t="str">
        <f aca="false">IF(AA5374&lt;&gt;"COMPRAR","",IF(AB5374="",IF(X5374="","",IF(X5374-V5374&lt;0.01,"EMPATE TÉCNICO","")),IF(AB5374&lt;I5374,"ESTOQUE INSUFICIENTE",IF(X5374="","",IF(X5374-V5374&lt;0.01,"EMPATE TÉCNICO","")))))</f>
        <v/>
      </c>
      <c r="AG5374" s="16" t="s">
        <v>10429</v>
      </c>
      <c r="AH5374" s="16" t="s">
        <v>16579</v>
      </c>
    </row>
    <row r="5375" customFormat="false" ht="15" hidden="false" customHeight="false" outlineLevel="0" collapsed="false">
      <c r="A5375" s="16" t="s">
        <v>16589</v>
      </c>
      <c r="B5375" s="17" t="s">
        <v>16590</v>
      </c>
      <c r="C5375" s="16" t="s">
        <v>16591</v>
      </c>
      <c r="D5375" s="16" t="s">
        <v>10428</v>
      </c>
      <c r="E5375" s="18" t="n">
        <v>24</v>
      </c>
      <c r="F5375" s="16" t="s">
        <v>42</v>
      </c>
      <c r="G5375" s="18" t="n">
        <v>22</v>
      </c>
      <c r="H5375" s="16" t="n">
        <v>10</v>
      </c>
      <c r="I5375" s="18" t="n">
        <v>1</v>
      </c>
      <c r="J5375" s="19" t="n">
        <v>5.27083333333333</v>
      </c>
      <c r="K5375" s="19" t="n">
        <v>5.27083333333333</v>
      </c>
      <c r="L5375" s="19" t="n">
        <v>5.2708</v>
      </c>
      <c r="M5375" s="19" t="n">
        <f aca="false">IF(J5375&gt;0,J5375,K5375)*E5375</f>
        <v>126.5</v>
      </c>
      <c r="N5375" s="20"/>
      <c r="O5375" s="21" t="str">
        <f aca="false">IF(R5375="","",ROUND(R5375*(1-Premissas!$B$4),4))</f>
        <v/>
      </c>
      <c r="P5375" s="22"/>
      <c r="Q5375" s="22"/>
      <c r="R5375" s="23"/>
      <c r="S5375" s="24"/>
      <c r="T5375" s="24"/>
      <c r="U5375" s="25"/>
      <c r="V5375" s="19" t="str">
        <f aca="false">IF(COUNT(N5375:Q5375)=0,"",MIN(N5375:Q5375))</f>
        <v/>
      </c>
      <c r="W5375" s="16" t="str">
        <f aca="false">IF(V5375="","",INDEX($N$4:$Q$4,MATCH(V5375,N5375:Q5375,0)))</f>
        <v/>
      </c>
      <c r="X5375" s="19" t="str">
        <f aca="false">IF(COUNT(N5375:Q5375)&lt;2,"",SMALL(N5375:Q5375,2))</f>
        <v/>
      </c>
      <c r="Y5375" s="26" t="str">
        <f aca="false">IF(OR(V5375="",M5375=0),"",V5375/M5375-1)</f>
        <v/>
      </c>
      <c r="Z5375" s="26" t="str">
        <f aca="false">IF(OR(V5375="",L5375=""),"",V5375/(L5375*E5375)-1)</f>
        <v/>
      </c>
      <c r="AA5375" s="16" t="str">
        <f aca="false">IF(V5375="","SEM OFERTA",IF(OR(Y5375&gt;Premissas!$B$11,Y5375&lt;Premissas!$B$12),"VERIFICAR - UNIDADE/EMBALAGEM",IF(Y5375&gt;Premissas!$B$6,"NÃO COMPRAR - REAJUSTE &gt;5%","COMPRAR")))</f>
        <v>SEM OFERTA</v>
      </c>
      <c r="AB5375" s="18" t="str">
        <f aca="false">IF(W5375="DIMEC",S5375,IF(W5375="MEDCENTRO",U5375,""))</f>
        <v/>
      </c>
      <c r="AC5375" s="18" t="n">
        <f aca="false">IF(AA5375&lt;&gt;"COMPRAR",0,IF(AB5375="",I5375,MIN(I5375,AB5375)))</f>
        <v>0</v>
      </c>
      <c r="AD5375" s="19" t="n">
        <f aca="false">IF(AC5375&gt;0,AC5375*V5375,0)</f>
        <v>0</v>
      </c>
      <c r="AE5375" s="19" t="n">
        <f aca="false">IF(AC5375&gt;0,(M5375-V5375)*AC5375,0)</f>
        <v>0</v>
      </c>
      <c r="AF5375" s="16" t="str">
        <f aca="false">IF(AA5375&lt;&gt;"COMPRAR","",IF(AB5375="",IF(X5375="","",IF(X5375-V5375&lt;0.01,"EMPATE TÉCNICO","")),IF(AB5375&lt;I5375,"ESTOQUE INSUFICIENTE",IF(X5375="","",IF(X5375-V5375&lt;0.01,"EMPATE TÉCNICO","")))))</f>
        <v/>
      </c>
      <c r="AG5375" s="16" t="s">
        <v>10429</v>
      </c>
      <c r="AH5375" s="16" t="s">
        <v>16579</v>
      </c>
    </row>
    <row r="5376" customFormat="false" ht="15" hidden="false" customHeight="false" outlineLevel="0" collapsed="false">
      <c r="A5376" s="16" t="s">
        <v>16592</v>
      </c>
      <c r="B5376" s="17" t="s">
        <v>16593</v>
      </c>
      <c r="C5376" s="16" t="s">
        <v>16594</v>
      </c>
      <c r="D5376" s="16" t="s">
        <v>10428</v>
      </c>
      <c r="E5376" s="18" t="n">
        <v>24</v>
      </c>
      <c r="F5376" s="16" t="s">
        <v>41</v>
      </c>
      <c r="G5376" s="18" t="n">
        <v>28</v>
      </c>
      <c r="H5376" s="16" t="n">
        <v>21.6</v>
      </c>
      <c r="I5376" s="18" t="n">
        <v>2</v>
      </c>
      <c r="J5376" s="19" t="n">
        <v>5.27083333333333</v>
      </c>
      <c r="K5376" s="19" t="n">
        <v>5.27083333333333</v>
      </c>
      <c r="L5376" s="19" t="n">
        <v>5.2708</v>
      </c>
      <c r="M5376" s="19" t="n">
        <f aca="false">IF(J5376&gt;0,J5376,K5376)*E5376</f>
        <v>126.5</v>
      </c>
      <c r="N5376" s="20"/>
      <c r="O5376" s="21" t="str">
        <f aca="false">IF(R5376="","",ROUND(R5376*(1-Premissas!$B$4),4))</f>
        <v/>
      </c>
      <c r="P5376" s="22"/>
      <c r="Q5376" s="22"/>
      <c r="R5376" s="23"/>
      <c r="S5376" s="24"/>
      <c r="T5376" s="24"/>
      <c r="U5376" s="25"/>
      <c r="V5376" s="19" t="str">
        <f aca="false">IF(COUNT(N5376:Q5376)=0,"",MIN(N5376:Q5376))</f>
        <v/>
      </c>
      <c r="W5376" s="16" t="str">
        <f aca="false">IF(V5376="","",INDEX($N$4:$Q$4,MATCH(V5376,N5376:Q5376,0)))</f>
        <v/>
      </c>
      <c r="X5376" s="19" t="str">
        <f aca="false">IF(COUNT(N5376:Q5376)&lt;2,"",SMALL(N5376:Q5376,2))</f>
        <v/>
      </c>
      <c r="Y5376" s="26" t="str">
        <f aca="false">IF(OR(V5376="",M5376=0),"",V5376/M5376-1)</f>
        <v/>
      </c>
      <c r="Z5376" s="26" t="str">
        <f aca="false">IF(OR(V5376="",L5376=""),"",V5376/(L5376*E5376)-1)</f>
        <v/>
      </c>
      <c r="AA5376" s="16" t="str">
        <f aca="false">IF(V5376="","SEM OFERTA",IF(OR(Y5376&gt;Premissas!$B$11,Y5376&lt;Premissas!$B$12),"VERIFICAR - UNIDADE/EMBALAGEM",IF(Y5376&gt;Premissas!$B$6,"NÃO COMPRAR - REAJUSTE &gt;5%","COMPRAR")))</f>
        <v>SEM OFERTA</v>
      </c>
      <c r="AB5376" s="18" t="str">
        <f aca="false">IF(W5376="DIMEC",S5376,IF(W5376="MEDCENTRO",U5376,""))</f>
        <v/>
      </c>
      <c r="AC5376" s="18" t="n">
        <f aca="false">IF(AA5376&lt;&gt;"COMPRAR",0,IF(AB5376="",I5376,MIN(I5376,AB5376)))</f>
        <v>0</v>
      </c>
      <c r="AD5376" s="19" t="n">
        <f aca="false">IF(AC5376&gt;0,AC5376*V5376,0)</f>
        <v>0</v>
      </c>
      <c r="AE5376" s="19" t="n">
        <f aca="false">IF(AC5376&gt;0,(M5376-V5376)*AC5376,0)</f>
        <v>0</v>
      </c>
      <c r="AF5376" s="16" t="str">
        <f aca="false">IF(AA5376&lt;&gt;"COMPRAR","",IF(AB5376="",IF(X5376="","",IF(X5376-V5376&lt;0.01,"EMPATE TÉCNICO","")),IF(AB5376&lt;I5376,"ESTOQUE INSUFICIENTE",IF(X5376="","",IF(X5376-V5376&lt;0.01,"EMPATE TÉCNICO","")))))</f>
        <v/>
      </c>
      <c r="AG5376" s="16" t="s">
        <v>10429</v>
      </c>
      <c r="AH5376" s="16" t="s">
        <v>16579</v>
      </c>
    </row>
    <row r="5377" customFormat="false" ht="15" hidden="false" customHeight="false" outlineLevel="0" collapsed="false">
      <c r="A5377" s="16" t="s">
        <v>16595</v>
      </c>
      <c r="B5377" s="17" t="s">
        <v>16596</v>
      </c>
      <c r="C5377" s="16" t="s">
        <v>16597</v>
      </c>
      <c r="D5377" s="16" t="s">
        <v>10428</v>
      </c>
      <c r="E5377" s="18" t="n">
        <v>28</v>
      </c>
      <c r="F5377" s="16" t="s">
        <v>41</v>
      </c>
      <c r="G5377" s="18" t="n">
        <v>40</v>
      </c>
      <c r="H5377" s="16" t="n">
        <v>20.4</v>
      </c>
      <c r="I5377" s="18" t="n">
        <v>1</v>
      </c>
      <c r="J5377" s="19" t="n">
        <v>6.01785714285714</v>
      </c>
      <c r="K5377" s="19" t="n">
        <v>6.01785714285714</v>
      </c>
      <c r="L5377" s="19" t="n">
        <v>6.0179</v>
      </c>
      <c r="M5377" s="19" t="n">
        <f aca="false">IF(J5377&gt;0,J5377,K5377)*E5377</f>
        <v>168.5</v>
      </c>
      <c r="N5377" s="20"/>
      <c r="O5377" s="21" t="str">
        <f aca="false">IF(R5377="","",ROUND(R5377*(1-Premissas!$B$4),4))</f>
        <v/>
      </c>
      <c r="P5377" s="22"/>
      <c r="Q5377" s="22"/>
      <c r="R5377" s="23"/>
      <c r="S5377" s="24"/>
      <c r="T5377" s="24"/>
      <c r="U5377" s="25"/>
      <c r="V5377" s="19" t="str">
        <f aca="false">IF(COUNT(N5377:Q5377)=0,"",MIN(N5377:Q5377))</f>
        <v/>
      </c>
      <c r="W5377" s="16" t="str">
        <f aca="false">IF(V5377="","",INDEX($N$4:$Q$4,MATCH(V5377,N5377:Q5377,0)))</f>
        <v/>
      </c>
      <c r="X5377" s="19" t="str">
        <f aca="false">IF(COUNT(N5377:Q5377)&lt;2,"",SMALL(N5377:Q5377,2))</f>
        <v/>
      </c>
      <c r="Y5377" s="26" t="str">
        <f aca="false">IF(OR(V5377="",M5377=0),"",V5377/M5377-1)</f>
        <v/>
      </c>
      <c r="Z5377" s="26" t="str">
        <f aca="false">IF(OR(V5377="",L5377=""),"",V5377/(L5377*E5377)-1)</f>
        <v/>
      </c>
      <c r="AA5377" s="16" t="str">
        <f aca="false">IF(V5377="","SEM OFERTA",IF(OR(Y5377&gt;Premissas!$B$11,Y5377&lt;Premissas!$B$12),"VERIFICAR - UNIDADE/EMBALAGEM",IF(Y5377&gt;Premissas!$B$6,"NÃO COMPRAR - REAJUSTE &gt;5%","COMPRAR")))</f>
        <v>SEM OFERTA</v>
      </c>
      <c r="AB5377" s="18" t="str">
        <f aca="false">IF(W5377="DIMEC",S5377,IF(W5377="MEDCENTRO",U5377,""))</f>
        <v/>
      </c>
      <c r="AC5377" s="18" t="n">
        <f aca="false">IF(AA5377&lt;&gt;"COMPRAR",0,IF(AB5377="",I5377,MIN(I5377,AB5377)))</f>
        <v>0</v>
      </c>
      <c r="AD5377" s="19" t="n">
        <f aca="false">IF(AC5377&gt;0,AC5377*V5377,0)</f>
        <v>0</v>
      </c>
      <c r="AE5377" s="19" t="n">
        <f aca="false">IF(AC5377&gt;0,(M5377-V5377)*AC5377,0)</f>
        <v>0</v>
      </c>
      <c r="AF5377" s="16" t="str">
        <f aca="false">IF(AA5377&lt;&gt;"COMPRAR","",IF(AB5377="",IF(X5377="","",IF(X5377-V5377&lt;0.01,"EMPATE TÉCNICO","")),IF(AB5377&lt;I5377,"ESTOQUE INSUFICIENTE",IF(X5377="","",IF(X5377-V5377&lt;0.01,"EMPATE TÉCNICO","")))))</f>
        <v/>
      </c>
      <c r="AG5377" s="16" t="s">
        <v>10429</v>
      </c>
      <c r="AH5377" s="16" t="s">
        <v>16579</v>
      </c>
    </row>
    <row r="5378" customFormat="false" ht="15" hidden="false" customHeight="false" outlineLevel="0" collapsed="false">
      <c r="A5378" s="16" t="s">
        <v>16598</v>
      </c>
      <c r="B5378" s="17" t="s">
        <v>16599</v>
      </c>
      <c r="C5378" s="16" t="s">
        <v>16600</v>
      </c>
      <c r="D5378" s="16" t="s">
        <v>10428</v>
      </c>
      <c r="E5378" s="18" t="n">
        <v>32</v>
      </c>
      <c r="F5378" s="16" t="s">
        <v>42</v>
      </c>
      <c r="G5378" s="18" t="n">
        <v>0</v>
      </c>
      <c r="H5378" s="16" t="n">
        <v>8.2</v>
      </c>
      <c r="I5378" s="18" t="n">
        <v>1</v>
      </c>
      <c r="J5378" s="19" t="n">
        <v>2.65625</v>
      </c>
      <c r="K5378" s="19" t="n">
        <v>2.65625</v>
      </c>
      <c r="L5378" s="19" t="n">
        <v>2.6562</v>
      </c>
      <c r="M5378" s="19" t="n">
        <f aca="false">IF(J5378&gt;0,J5378,K5378)*E5378</f>
        <v>85</v>
      </c>
      <c r="N5378" s="20"/>
      <c r="O5378" s="21" t="str">
        <f aca="false">IF(R5378="","",ROUND(R5378*(1-Premissas!$B$4),4))</f>
        <v/>
      </c>
      <c r="P5378" s="22"/>
      <c r="Q5378" s="22"/>
      <c r="R5378" s="23"/>
      <c r="S5378" s="24"/>
      <c r="T5378" s="24"/>
      <c r="U5378" s="25"/>
      <c r="V5378" s="19" t="str">
        <f aca="false">IF(COUNT(N5378:Q5378)=0,"",MIN(N5378:Q5378))</f>
        <v/>
      </c>
      <c r="W5378" s="16" t="str">
        <f aca="false">IF(V5378="","",INDEX($N$4:$Q$4,MATCH(V5378,N5378:Q5378,0)))</f>
        <v/>
      </c>
      <c r="X5378" s="19" t="str">
        <f aca="false">IF(COUNT(N5378:Q5378)&lt;2,"",SMALL(N5378:Q5378,2))</f>
        <v/>
      </c>
      <c r="Y5378" s="26" t="str">
        <f aca="false">IF(OR(V5378="",M5378=0),"",V5378/M5378-1)</f>
        <v/>
      </c>
      <c r="Z5378" s="26" t="str">
        <f aca="false">IF(OR(V5378="",L5378=""),"",V5378/(L5378*E5378)-1)</f>
        <v/>
      </c>
      <c r="AA5378" s="16" t="str">
        <f aca="false">IF(V5378="","SEM OFERTA",IF(OR(Y5378&gt;Premissas!$B$11,Y5378&lt;Premissas!$B$12),"VERIFICAR - UNIDADE/EMBALAGEM",IF(Y5378&gt;Premissas!$B$6,"NÃO COMPRAR - REAJUSTE &gt;5%","COMPRAR")))</f>
        <v>SEM OFERTA</v>
      </c>
      <c r="AB5378" s="18" t="str">
        <f aca="false">IF(W5378="DIMEC",S5378,IF(W5378="MEDCENTRO",U5378,""))</f>
        <v/>
      </c>
      <c r="AC5378" s="18" t="n">
        <f aca="false">IF(AA5378&lt;&gt;"COMPRAR",0,IF(AB5378="",I5378,MIN(I5378,AB5378)))</f>
        <v>0</v>
      </c>
      <c r="AD5378" s="19" t="n">
        <f aca="false">IF(AC5378&gt;0,AC5378*V5378,0)</f>
        <v>0</v>
      </c>
      <c r="AE5378" s="19" t="n">
        <f aca="false">IF(AC5378&gt;0,(M5378-V5378)*AC5378,0)</f>
        <v>0</v>
      </c>
      <c r="AF5378" s="16" t="str">
        <f aca="false">IF(AA5378&lt;&gt;"COMPRAR","",IF(AB5378="",IF(X5378="","",IF(X5378-V5378&lt;0.01,"EMPATE TÉCNICO","")),IF(AB5378&lt;I5378,"ESTOQUE INSUFICIENTE",IF(X5378="","",IF(X5378-V5378&lt;0.01,"EMPATE TÉCNICO","")))))</f>
        <v/>
      </c>
      <c r="AG5378" s="16" t="s">
        <v>10429</v>
      </c>
      <c r="AH5378" s="16" t="s">
        <v>16579</v>
      </c>
    </row>
    <row r="5379" customFormat="false" ht="15" hidden="false" customHeight="false" outlineLevel="0" collapsed="false">
      <c r="A5379" s="16" t="s">
        <v>16601</v>
      </c>
      <c r="B5379" s="17" t="s">
        <v>16602</v>
      </c>
      <c r="C5379" s="16" t="s">
        <v>16603</v>
      </c>
      <c r="D5379" s="16" t="s">
        <v>10428</v>
      </c>
      <c r="E5379" s="18" t="n">
        <v>32</v>
      </c>
      <c r="F5379" s="16" t="s">
        <v>42</v>
      </c>
      <c r="G5379" s="18" t="n">
        <v>5</v>
      </c>
      <c r="H5379" s="16" t="n">
        <v>3.4</v>
      </c>
      <c r="I5379" s="18" t="n">
        <v>1</v>
      </c>
      <c r="J5379" s="19" t="n">
        <v>2.65625</v>
      </c>
      <c r="K5379" s="19" t="n">
        <v>2.65625</v>
      </c>
      <c r="L5379" s="19" t="n">
        <v>2.6562</v>
      </c>
      <c r="M5379" s="19" t="n">
        <f aca="false">IF(J5379&gt;0,J5379,K5379)*E5379</f>
        <v>85</v>
      </c>
      <c r="N5379" s="20"/>
      <c r="O5379" s="21" t="str">
        <f aca="false">IF(R5379="","",ROUND(R5379*(1-Premissas!$B$4),4))</f>
        <v/>
      </c>
      <c r="P5379" s="22"/>
      <c r="Q5379" s="22"/>
      <c r="R5379" s="23"/>
      <c r="S5379" s="24"/>
      <c r="T5379" s="24"/>
      <c r="U5379" s="25"/>
      <c r="V5379" s="19" t="str">
        <f aca="false">IF(COUNT(N5379:Q5379)=0,"",MIN(N5379:Q5379))</f>
        <v/>
      </c>
      <c r="W5379" s="16" t="str">
        <f aca="false">IF(V5379="","",INDEX($N$4:$Q$4,MATCH(V5379,N5379:Q5379,0)))</f>
        <v/>
      </c>
      <c r="X5379" s="19" t="str">
        <f aca="false">IF(COUNT(N5379:Q5379)&lt;2,"",SMALL(N5379:Q5379,2))</f>
        <v/>
      </c>
      <c r="Y5379" s="26" t="str">
        <f aca="false">IF(OR(V5379="",M5379=0),"",V5379/M5379-1)</f>
        <v/>
      </c>
      <c r="Z5379" s="26" t="str">
        <f aca="false">IF(OR(V5379="",L5379=""),"",V5379/(L5379*E5379)-1)</f>
        <v/>
      </c>
      <c r="AA5379" s="16" t="str">
        <f aca="false">IF(V5379="","SEM OFERTA",IF(OR(Y5379&gt;Premissas!$B$11,Y5379&lt;Premissas!$B$12),"VERIFICAR - UNIDADE/EMBALAGEM",IF(Y5379&gt;Premissas!$B$6,"NÃO COMPRAR - REAJUSTE &gt;5%","COMPRAR")))</f>
        <v>SEM OFERTA</v>
      </c>
      <c r="AB5379" s="18" t="str">
        <f aca="false">IF(W5379="DIMEC",S5379,IF(W5379="MEDCENTRO",U5379,""))</f>
        <v/>
      </c>
      <c r="AC5379" s="18" t="n">
        <f aca="false">IF(AA5379&lt;&gt;"COMPRAR",0,IF(AB5379="",I5379,MIN(I5379,AB5379)))</f>
        <v>0</v>
      </c>
      <c r="AD5379" s="19" t="n">
        <f aca="false">IF(AC5379&gt;0,AC5379*V5379,0)</f>
        <v>0</v>
      </c>
      <c r="AE5379" s="19" t="n">
        <f aca="false">IF(AC5379&gt;0,(M5379-V5379)*AC5379,0)</f>
        <v>0</v>
      </c>
      <c r="AF5379" s="16" t="str">
        <f aca="false">IF(AA5379&lt;&gt;"COMPRAR","",IF(AB5379="",IF(X5379="","",IF(X5379-V5379&lt;0.01,"EMPATE TÉCNICO","")),IF(AB5379&lt;I5379,"ESTOQUE INSUFICIENTE",IF(X5379="","",IF(X5379-V5379&lt;0.01,"EMPATE TÉCNICO","")))))</f>
        <v/>
      </c>
      <c r="AG5379" s="16" t="s">
        <v>10429</v>
      </c>
      <c r="AH5379" s="16" t="s">
        <v>16579</v>
      </c>
    </row>
    <row r="5380" customFormat="false" ht="15" hidden="false" customHeight="false" outlineLevel="0" collapsed="false">
      <c r="A5380" s="16" t="s">
        <v>16604</v>
      </c>
      <c r="B5380" s="17" t="s">
        <v>16605</v>
      </c>
      <c r="C5380" s="16" t="s">
        <v>16606</v>
      </c>
      <c r="D5380" s="16" t="s">
        <v>10428</v>
      </c>
      <c r="E5380" s="18" t="n">
        <v>22</v>
      </c>
      <c r="F5380" s="16" t="s">
        <v>43</v>
      </c>
      <c r="G5380" s="18" t="n">
        <v>0</v>
      </c>
      <c r="H5380" s="16" t="n">
        <v>1.4</v>
      </c>
      <c r="I5380" s="18" t="n">
        <v>1</v>
      </c>
      <c r="J5380" s="19" t="n">
        <v>7.45454545454545</v>
      </c>
      <c r="K5380" s="19" t="n">
        <v>7.45454545454545</v>
      </c>
      <c r="L5380" s="19" t="n">
        <v>7.4545</v>
      </c>
      <c r="M5380" s="19" t="n">
        <f aca="false">IF(J5380&gt;0,J5380,K5380)*E5380</f>
        <v>164</v>
      </c>
      <c r="N5380" s="20"/>
      <c r="O5380" s="21" t="str">
        <f aca="false">IF(R5380="","",ROUND(R5380*(1-Premissas!$B$4),4))</f>
        <v/>
      </c>
      <c r="P5380" s="22"/>
      <c r="Q5380" s="22"/>
      <c r="R5380" s="23"/>
      <c r="S5380" s="24"/>
      <c r="T5380" s="24"/>
      <c r="U5380" s="25"/>
      <c r="V5380" s="19" t="str">
        <f aca="false">IF(COUNT(N5380:Q5380)=0,"",MIN(N5380:Q5380))</f>
        <v/>
      </c>
      <c r="W5380" s="16" t="str">
        <f aca="false">IF(V5380="","",INDEX($N$4:$Q$4,MATCH(V5380,N5380:Q5380,0)))</f>
        <v/>
      </c>
      <c r="X5380" s="19" t="str">
        <f aca="false">IF(COUNT(N5380:Q5380)&lt;2,"",SMALL(N5380:Q5380,2))</f>
        <v/>
      </c>
      <c r="Y5380" s="26" t="str">
        <f aca="false">IF(OR(V5380="",M5380=0),"",V5380/M5380-1)</f>
        <v/>
      </c>
      <c r="Z5380" s="26" t="str">
        <f aca="false">IF(OR(V5380="",L5380=""),"",V5380/(L5380*E5380)-1)</f>
        <v/>
      </c>
      <c r="AA5380" s="16" t="str">
        <f aca="false">IF(V5380="","SEM OFERTA",IF(OR(Y5380&gt;Premissas!$B$11,Y5380&lt;Premissas!$B$12),"VERIFICAR - UNIDADE/EMBALAGEM",IF(Y5380&gt;Premissas!$B$6,"NÃO COMPRAR - REAJUSTE &gt;5%","COMPRAR")))</f>
        <v>SEM OFERTA</v>
      </c>
      <c r="AB5380" s="18" t="str">
        <f aca="false">IF(W5380="DIMEC",S5380,IF(W5380="MEDCENTRO",U5380,""))</f>
        <v/>
      </c>
      <c r="AC5380" s="18" t="n">
        <f aca="false">IF(AA5380&lt;&gt;"COMPRAR",0,IF(AB5380="",I5380,MIN(I5380,AB5380)))</f>
        <v>0</v>
      </c>
      <c r="AD5380" s="19" t="n">
        <f aca="false">IF(AC5380&gt;0,AC5380*V5380,0)</f>
        <v>0</v>
      </c>
      <c r="AE5380" s="19" t="n">
        <f aca="false">IF(AC5380&gt;0,(M5380-V5380)*AC5380,0)</f>
        <v>0</v>
      </c>
      <c r="AF5380" s="16" t="str">
        <f aca="false">IF(AA5380&lt;&gt;"COMPRAR","",IF(AB5380="",IF(X5380="","",IF(X5380-V5380&lt;0.01,"EMPATE TÉCNICO","")),IF(AB5380&lt;I5380,"ESTOQUE INSUFICIENTE",IF(X5380="","",IF(X5380-V5380&lt;0.01,"EMPATE TÉCNICO","")))))</f>
        <v/>
      </c>
      <c r="AG5380" s="16" t="s">
        <v>10429</v>
      </c>
      <c r="AH5380" s="16" t="s">
        <v>16579</v>
      </c>
    </row>
    <row r="5381" customFormat="false" ht="15" hidden="false" customHeight="false" outlineLevel="0" collapsed="false">
      <c r="A5381" s="16" t="s">
        <v>16607</v>
      </c>
      <c r="B5381" s="17" t="s">
        <v>16608</v>
      </c>
      <c r="C5381" s="16" t="s">
        <v>16609</v>
      </c>
      <c r="D5381" s="16" t="s">
        <v>10428</v>
      </c>
      <c r="E5381" s="18" t="n">
        <v>20</v>
      </c>
      <c r="F5381" s="16" t="s">
        <v>41</v>
      </c>
      <c r="G5381" s="18" t="n">
        <v>18</v>
      </c>
      <c r="H5381" s="16" t="n">
        <v>11</v>
      </c>
      <c r="I5381" s="18" t="n">
        <v>1</v>
      </c>
      <c r="J5381" s="19" t="n">
        <v>7.575</v>
      </c>
      <c r="K5381" s="19" t="n">
        <v>7.575</v>
      </c>
      <c r="L5381" s="19" t="n">
        <v>7.575</v>
      </c>
      <c r="M5381" s="19" t="n">
        <f aca="false">IF(J5381&gt;0,J5381,K5381)*E5381</f>
        <v>151.5</v>
      </c>
      <c r="N5381" s="20"/>
      <c r="O5381" s="21" t="str">
        <f aca="false">IF(R5381="","",ROUND(R5381*(1-Premissas!$B$4),4))</f>
        <v/>
      </c>
      <c r="P5381" s="22"/>
      <c r="Q5381" s="22"/>
      <c r="R5381" s="23"/>
      <c r="S5381" s="24"/>
      <c r="T5381" s="24"/>
      <c r="U5381" s="25"/>
      <c r="V5381" s="19" t="str">
        <f aca="false">IF(COUNT(N5381:Q5381)=0,"",MIN(N5381:Q5381))</f>
        <v/>
      </c>
      <c r="W5381" s="16" t="str">
        <f aca="false">IF(V5381="","",INDEX($N$4:$Q$4,MATCH(V5381,N5381:Q5381,0)))</f>
        <v/>
      </c>
      <c r="X5381" s="19" t="str">
        <f aca="false">IF(COUNT(N5381:Q5381)&lt;2,"",SMALL(N5381:Q5381,2))</f>
        <v/>
      </c>
      <c r="Y5381" s="26" t="str">
        <f aca="false">IF(OR(V5381="",M5381=0),"",V5381/M5381-1)</f>
        <v/>
      </c>
      <c r="Z5381" s="26" t="str">
        <f aca="false">IF(OR(V5381="",L5381=""),"",V5381/(L5381*E5381)-1)</f>
        <v/>
      </c>
      <c r="AA5381" s="16" t="str">
        <f aca="false">IF(V5381="","SEM OFERTA",IF(OR(Y5381&gt;Premissas!$B$11,Y5381&lt;Premissas!$B$12),"VERIFICAR - UNIDADE/EMBALAGEM",IF(Y5381&gt;Premissas!$B$6,"NÃO COMPRAR - REAJUSTE &gt;5%","COMPRAR")))</f>
        <v>SEM OFERTA</v>
      </c>
      <c r="AB5381" s="18" t="str">
        <f aca="false">IF(W5381="DIMEC",S5381,IF(W5381="MEDCENTRO",U5381,""))</f>
        <v/>
      </c>
      <c r="AC5381" s="18" t="n">
        <f aca="false">IF(AA5381&lt;&gt;"COMPRAR",0,IF(AB5381="",I5381,MIN(I5381,AB5381)))</f>
        <v>0</v>
      </c>
      <c r="AD5381" s="19" t="n">
        <f aca="false">IF(AC5381&gt;0,AC5381*V5381,0)</f>
        <v>0</v>
      </c>
      <c r="AE5381" s="19" t="n">
        <f aca="false">IF(AC5381&gt;0,(M5381-V5381)*AC5381,0)</f>
        <v>0</v>
      </c>
      <c r="AF5381" s="16" t="str">
        <f aca="false">IF(AA5381&lt;&gt;"COMPRAR","",IF(AB5381="",IF(X5381="","",IF(X5381-V5381&lt;0.01,"EMPATE TÉCNICO","")),IF(AB5381&lt;I5381,"ESTOQUE INSUFICIENTE",IF(X5381="","",IF(X5381-V5381&lt;0.01,"EMPATE TÉCNICO","")))))</f>
        <v/>
      </c>
      <c r="AG5381" s="16" t="s">
        <v>10429</v>
      </c>
      <c r="AH5381" s="16" t="s">
        <v>16579</v>
      </c>
    </row>
    <row r="5382" customFormat="false" ht="15" hidden="false" customHeight="false" outlineLevel="0" collapsed="false">
      <c r="A5382" s="16" t="s">
        <v>16610</v>
      </c>
      <c r="B5382" s="17" t="s">
        <v>16611</v>
      </c>
      <c r="C5382" s="16" t="s">
        <v>16612</v>
      </c>
      <c r="D5382" s="16" t="s">
        <v>10428</v>
      </c>
      <c r="E5382" s="18" t="n">
        <v>30</v>
      </c>
      <c r="F5382" s="16" t="s">
        <v>41</v>
      </c>
      <c r="G5382" s="18" t="n">
        <v>34</v>
      </c>
      <c r="H5382" s="16" t="n">
        <v>21</v>
      </c>
      <c r="I5382" s="18" t="n">
        <v>1</v>
      </c>
      <c r="J5382" s="19" t="n">
        <v>5.05</v>
      </c>
      <c r="K5382" s="19" t="n">
        <v>5.05</v>
      </c>
      <c r="L5382" s="19" t="n">
        <v>5.05</v>
      </c>
      <c r="M5382" s="19" t="n">
        <f aca="false">IF(J5382&gt;0,J5382,K5382)*E5382</f>
        <v>151.5</v>
      </c>
      <c r="N5382" s="20"/>
      <c r="O5382" s="21" t="str">
        <f aca="false">IF(R5382="","",ROUND(R5382*(1-Premissas!$B$4),4))</f>
        <v/>
      </c>
      <c r="P5382" s="22"/>
      <c r="Q5382" s="22"/>
      <c r="R5382" s="23"/>
      <c r="S5382" s="24"/>
      <c r="T5382" s="24"/>
      <c r="U5382" s="25"/>
      <c r="V5382" s="19" t="str">
        <f aca="false">IF(COUNT(N5382:Q5382)=0,"",MIN(N5382:Q5382))</f>
        <v/>
      </c>
      <c r="W5382" s="16" t="str">
        <f aca="false">IF(V5382="","",INDEX($N$4:$Q$4,MATCH(V5382,N5382:Q5382,0)))</f>
        <v/>
      </c>
      <c r="X5382" s="19" t="str">
        <f aca="false">IF(COUNT(N5382:Q5382)&lt;2,"",SMALL(N5382:Q5382,2))</f>
        <v/>
      </c>
      <c r="Y5382" s="26" t="str">
        <f aca="false">IF(OR(V5382="",M5382=0),"",V5382/M5382-1)</f>
        <v/>
      </c>
      <c r="Z5382" s="26" t="str">
        <f aca="false">IF(OR(V5382="",L5382=""),"",V5382/(L5382*E5382)-1)</f>
        <v/>
      </c>
      <c r="AA5382" s="16" t="str">
        <f aca="false">IF(V5382="","SEM OFERTA",IF(OR(Y5382&gt;Premissas!$B$11,Y5382&lt;Premissas!$B$12),"VERIFICAR - UNIDADE/EMBALAGEM",IF(Y5382&gt;Premissas!$B$6,"NÃO COMPRAR - REAJUSTE &gt;5%","COMPRAR")))</f>
        <v>SEM OFERTA</v>
      </c>
      <c r="AB5382" s="18" t="str">
        <f aca="false">IF(W5382="DIMEC",S5382,IF(W5382="MEDCENTRO",U5382,""))</f>
        <v/>
      </c>
      <c r="AC5382" s="18" t="n">
        <f aca="false">IF(AA5382&lt;&gt;"COMPRAR",0,IF(AB5382="",I5382,MIN(I5382,AB5382)))</f>
        <v>0</v>
      </c>
      <c r="AD5382" s="19" t="n">
        <f aca="false">IF(AC5382&gt;0,AC5382*V5382,0)</f>
        <v>0</v>
      </c>
      <c r="AE5382" s="19" t="n">
        <f aca="false">IF(AC5382&gt;0,(M5382-V5382)*AC5382,0)</f>
        <v>0</v>
      </c>
      <c r="AF5382" s="16" t="str">
        <f aca="false">IF(AA5382&lt;&gt;"COMPRAR","",IF(AB5382="",IF(X5382="","",IF(X5382-V5382&lt;0.01,"EMPATE TÉCNICO","")),IF(AB5382&lt;I5382,"ESTOQUE INSUFICIENTE",IF(X5382="","",IF(X5382-V5382&lt;0.01,"EMPATE TÉCNICO","")))))</f>
        <v/>
      </c>
      <c r="AG5382" s="16" t="s">
        <v>10429</v>
      </c>
      <c r="AH5382" s="16" t="s">
        <v>16579</v>
      </c>
    </row>
    <row r="5383" customFormat="false" ht="15" hidden="false" customHeight="false" outlineLevel="0" collapsed="false">
      <c r="A5383" s="16" t="s">
        <v>16613</v>
      </c>
      <c r="B5383" s="17" t="s">
        <v>16614</v>
      </c>
      <c r="C5383" s="16" t="s">
        <v>16615</v>
      </c>
      <c r="D5383" s="16" t="s">
        <v>10428</v>
      </c>
      <c r="E5383" s="18" t="n">
        <v>20</v>
      </c>
      <c r="F5383" s="16" t="s">
        <v>41</v>
      </c>
      <c r="G5383" s="18" t="n">
        <v>31</v>
      </c>
      <c r="H5383" s="16" t="n">
        <v>16.6</v>
      </c>
      <c r="I5383" s="18" t="n">
        <v>1</v>
      </c>
      <c r="J5383" s="19" t="n">
        <v>7.575</v>
      </c>
      <c r="K5383" s="19" t="n">
        <v>7.575</v>
      </c>
      <c r="L5383" s="19" t="n">
        <v>7.575</v>
      </c>
      <c r="M5383" s="19" t="n">
        <f aca="false">IF(J5383&gt;0,J5383,K5383)*E5383</f>
        <v>151.5</v>
      </c>
      <c r="N5383" s="20"/>
      <c r="O5383" s="21" t="str">
        <f aca="false">IF(R5383="","",ROUND(R5383*(1-Premissas!$B$4),4))</f>
        <v/>
      </c>
      <c r="P5383" s="22"/>
      <c r="Q5383" s="22"/>
      <c r="R5383" s="23"/>
      <c r="S5383" s="24"/>
      <c r="T5383" s="24"/>
      <c r="U5383" s="25"/>
      <c r="V5383" s="19" t="str">
        <f aca="false">IF(COUNT(N5383:Q5383)=0,"",MIN(N5383:Q5383))</f>
        <v/>
      </c>
      <c r="W5383" s="16" t="str">
        <f aca="false">IF(V5383="","",INDEX($N$4:$Q$4,MATCH(V5383,N5383:Q5383,0)))</f>
        <v/>
      </c>
      <c r="X5383" s="19" t="str">
        <f aca="false">IF(COUNT(N5383:Q5383)&lt;2,"",SMALL(N5383:Q5383,2))</f>
        <v/>
      </c>
      <c r="Y5383" s="26" t="str">
        <f aca="false">IF(OR(V5383="",M5383=0),"",V5383/M5383-1)</f>
        <v/>
      </c>
      <c r="Z5383" s="26" t="str">
        <f aca="false">IF(OR(V5383="",L5383=""),"",V5383/(L5383*E5383)-1)</f>
        <v/>
      </c>
      <c r="AA5383" s="16" t="str">
        <f aca="false">IF(V5383="","SEM OFERTA",IF(OR(Y5383&gt;Premissas!$B$11,Y5383&lt;Premissas!$B$12),"VERIFICAR - UNIDADE/EMBALAGEM",IF(Y5383&gt;Premissas!$B$6,"NÃO COMPRAR - REAJUSTE &gt;5%","COMPRAR")))</f>
        <v>SEM OFERTA</v>
      </c>
      <c r="AB5383" s="18" t="str">
        <f aca="false">IF(W5383="DIMEC",S5383,IF(W5383="MEDCENTRO",U5383,""))</f>
        <v/>
      </c>
      <c r="AC5383" s="18" t="n">
        <f aca="false">IF(AA5383&lt;&gt;"COMPRAR",0,IF(AB5383="",I5383,MIN(I5383,AB5383)))</f>
        <v>0</v>
      </c>
      <c r="AD5383" s="19" t="n">
        <f aca="false">IF(AC5383&gt;0,AC5383*V5383,0)</f>
        <v>0</v>
      </c>
      <c r="AE5383" s="19" t="n">
        <f aca="false">IF(AC5383&gt;0,(M5383-V5383)*AC5383,0)</f>
        <v>0</v>
      </c>
      <c r="AF5383" s="16" t="str">
        <f aca="false">IF(AA5383&lt;&gt;"COMPRAR","",IF(AB5383="",IF(X5383="","",IF(X5383-V5383&lt;0.01,"EMPATE TÉCNICO","")),IF(AB5383&lt;I5383,"ESTOQUE INSUFICIENTE",IF(X5383="","",IF(X5383-V5383&lt;0.01,"EMPATE TÉCNICO","")))))</f>
        <v/>
      </c>
      <c r="AG5383" s="16" t="s">
        <v>10429</v>
      </c>
      <c r="AH5383" s="16" t="s">
        <v>16579</v>
      </c>
    </row>
    <row r="5384" customFormat="false" ht="15" hidden="false" customHeight="false" outlineLevel="0" collapsed="false">
      <c r="A5384" s="16" t="s">
        <v>16616</v>
      </c>
      <c r="B5384" s="17" t="s">
        <v>16617</v>
      </c>
      <c r="C5384" s="16" t="s">
        <v>16618</v>
      </c>
      <c r="D5384" s="16" t="s">
        <v>10428</v>
      </c>
      <c r="E5384" s="18" t="n">
        <v>38</v>
      </c>
      <c r="F5384" s="16" t="s">
        <v>43</v>
      </c>
      <c r="G5384" s="18" t="n">
        <v>0</v>
      </c>
      <c r="H5384" s="16" t="n">
        <v>1.4</v>
      </c>
      <c r="I5384" s="18" t="n">
        <v>1</v>
      </c>
      <c r="J5384" s="19" t="n">
        <v>1.94736842105263</v>
      </c>
      <c r="K5384" s="19" t="n">
        <v>1.94736842105263</v>
      </c>
      <c r="L5384" s="19" t="n">
        <v>1.9474</v>
      </c>
      <c r="M5384" s="19" t="n">
        <f aca="false">IF(J5384&gt;0,J5384,K5384)*E5384</f>
        <v>73.9999999999999</v>
      </c>
      <c r="N5384" s="20"/>
      <c r="O5384" s="21" t="str">
        <f aca="false">IF(R5384="","",ROUND(R5384*(1-Premissas!$B$4),4))</f>
        <v/>
      </c>
      <c r="P5384" s="22"/>
      <c r="Q5384" s="22"/>
      <c r="R5384" s="23"/>
      <c r="S5384" s="24"/>
      <c r="T5384" s="24"/>
      <c r="U5384" s="25"/>
      <c r="V5384" s="19" t="str">
        <f aca="false">IF(COUNT(N5384:Q5384)=0,"",MIN(N5384:Q5384))</f>
        <v/>
      </c>
      <c r="W5384" s="16" t="str">
        <f aca="false">IF(V5384="","",INDEX($N$4:$Q$4,MATCH(V5384,N5384:Q5384,0)))</f>
        <v/>
      </c>
      <c r="X5384" s="19" t="str">
        <f aca="false">IF(COUNT(N5384:Q5384)&lt;2,"",SMALL(N5384:Q5384,2))</f>
        <v/>
      </c>
      <c r="Y5384" s="26" t="str">
        <f aca="false">IF(OR(V5384="",M5384=0),"",V5384/M5384-1)</f>
        <v/>
      </c>
      <c r="Z5384" s="26" t="str">
        <f aca="false">IF(OR(V5384="",L5384=""),"",V5384/(L5384*E5384)-1)</f>
        <v/>
      </c>
      <c r="AA5384" s="16" t="str">
        <f aca="false">IF(V5384="","SEM OFERTA",IF(OR(Y5384&gt;Premissas!$B$11,Y5384&lt;Premissas!$B$12),"VERIFICAR - UNIDADE/EMBALAGEM",IF(Y5384&gt;Premissas!$B$6,"NÃO COMPRAR - REAJUSTE &gt;5%","COMPRAR")))</f>
        <v>SEM OFERTA</v>
      </c>
      <c r="AB5384" s="18" t="str">
        <f aca="false">IF(W5384="DIMEC",S5384,IF(W5384="MEDCENTRO",U5384,""))</f>
        <v/>
      </c>
      <c r="AC5384" s="18" t="n">
        <f aca="false">IF(AA5384&lt;&gt;"COMPRAR",0,IF(AB5384="",I5384,MIN(I5384,AB5384)))</f>
        <v>0</v>
      </c>
      <c r="AD5384" s="19" t="n">
        <f aca="false">IF(AC5384&gt;0,AC5384*V5384,0)</f>
        <v>0</v>
      </c>
      <c r="AE5384" s="19" t="n">
        <f aca="false">IF(AC5384&gt;0,(M5384-V5384)*AC5384,0)</f>
        <v>0</v>
      </c>
      <c r="AF5384" s="16" t="str">
        <f aca="false">IF(AA5384&lt;&gt;"COMPRAR","",IF(AB5384="",IF(X5384="","",IF(X5384-V5384&lt;0.01,"EMPATE TÉCNICO","")),IF(AB5384&lt;I5384,"ESTOQUE INSUFICIENTE",IF(X5384="","",IF(X5384-V5384&lt;0.01,"EMPATE TÉCNICO","")))))</f>
        <v/>
      </c>
      <c r="AG5384" s="16" t="s">
        <v>10429</v>
      </c>
      <c r="AH5384" s="16" t="s">
        <v>16579</v>
      </c>
    </row>
    <row r="5385" customFormat="false" ht="15" hidden="false" customHeight="false" outlineLevel="0" collapsed="false">
      <c r="A5385" s="16" t="s">
        <v>16619</v>
      </c>
      <c r="B5385" s="17" t="s">
        <v>16620</v>
      </c>
      <c r="C5385" s="16" t="s">
        <v>16621</v>
      </c>
      <c r="D5385" s="16" t="s">
        <v>10428</v>
      </c>
      <c r="E5385" s="18" t="n">
        <v>48</v>
      </c>
      <c r="F5385" s="16" t="s">
        <v>41</v>
      </c>
      <c r="G5385" s="18" t="n">
        <v>42</v>
      </c>
      <c r="H5385" s="16" t="n">
        <v>36.8</v>
      </c>
      <c r="I5385" s="18" t="n">
        <v>2</v>
      </c>
      <c r="J5385" s="19" t="n">
        <v>1.54166666666667</v>
      </c>
      <c r="K5385" s="19" t="n">
        <v>1.54166666666667</v>
      </c>
      <c r="L5385" s="19" t="n">
        <v>1.5417</v>
      </c>
      <c r="M5385" s="19" t="n">
        <f aca="false">IF(J5385&gt;0,J5385,K5385)*E5385</f>
        <v>74.0000000000002</v>
      </c>
      <c r="N5385" s="20"/>
      <c r="O5385" s="21" t="str">
        <f aca="false">IF(R5385="","",ROUND(R5385*(1-Premissas!$B$4),4))</f>
        <v/>
      </c>
      <c r="P5385" s="22"/>
      <c r="Q5385" s="22"/>
      <c r="R5385" s="23"/>
      <c r="S5385" s="24"/>
      <c r="T5385" s="24"/>
      <c r="U5385" s="25"/>
      <c r="V5385" s="19" t="str">
        <f aca="false">IF(COUNT(N5385:Q5385)=0,"",MIN(N5385:Q5385))</f>
        <v/>
      </c>
      <c r="W5385" s="16" t="str">
        <f aca="false">IF(V5385="","",INDEX($N$4:$Q$4,MATCH(V5385,N5385:Q5385,0)))</f>
        <v/>
      </c>
      <c r="X5385" s="19" t="str">
        <f aca="false">IF(COUNT(N5385:Q5385)&lt;2,"",SMALL(N5385:Q5385,2))</f>
        <v/>
      </c>
      <c r="Y5385" s="26" t="str">
        <f aca="false">IF(OR(V5385="",M5385=0),"",V5385/M5385-1)</f>
        <v/>
      </c>
      <c r="Z5385" s="26" t="str">
        <f aca="false">IF(OR(V5385="",L5385=""),"",V5385/(L5385*E5385)-1)</f>
        <v/>
      </c>
      <c r="AA5385" s="16" t="str">
        <f aca="false">IF(V5385="","SEM OFERTA",IF(OR(Y5385&gt;Premissas!$B$11,Y5385&lt;Premissas!$B$12),"VERIFICAR - UNIDADE/EMBALAGEM",IF(Y5385&gt;Premissas!$B$6,"NÃO COMPRAR - REAJUSTE &gt;5%","COMPRAR")))</f>
        <v>SEM OFERTA</v>
      </c>
      <c r="AB5385" s="18" t="str">
        <f aca="false">IF(W5385="DIMEC",S5385,IF(W5385="MEDCENTRO",U5385,""))</f>
        <v/>
      </c>
      <c r="AC5385" s="18" t="n">
        <f aca="false">IF(AA5385&lt;&gt;"COMPRAR",0,IF(AB5385="",I5385,MIN(I5385,AB5385)))</f>
        <v>0</v>
      </c>
      <c r="AD5385" s="19" t="n">
        <f aca="false">IF(AC5385&gt;0,AC5385*V5385,0)</f>
        <v>0</v>
      </c>
      <c r="AE5385" s="19" t="n">
        <f aca="false">IF(AC5385&gt;0,(M5385-V5385)*AC5385,0)</f>
        <v>0</v>
      </c>
      <c r="AF5385" s="16" t="str">
        <f aca="false">IF(AA5385&lt;&gt;"COMPRAR","",IF(AB5385="",IF(X5385="","",IF(X5385-V5385&lt;0.01,"EMPATE TÉCNICO","")),IF(AB5385&lt;I5385,"ESTOQUE INSUFICIENTE",IF(X5385="","",IF(X5385-V5385&lt;0.01,"EMPATE TÉCNICO","")))))</f>
        <v/>
      </c>
      <c r="AG5385" s="16" t="s">
        <v>10429</v>
      </c>
      <c r="AH5385" s="16" t="s">
        <v>16579</v>
      </c>
    </row>
    <row r="5386" customFormat="false" ht="15" hidden="false" customHeight="false" outlineLevel="0" collapsed="false">
      <c r="A5386" s="16" t="s">
        <v>16622</v>
      </c>
      <c r="B5386" s="17" t="s">
        <v>16623</v>
      </c>
      <c r="C5386" s="16" t="s">
        <v>16624</v>
      </c>
      <c r="D5386" s="16" t="s">
        <v>10428</v>
      </c>
      <c r="E5386" s="18" t="n">
        <v>48</v>
      </c>
      <c r="F5386" s="16" t="s">
        <v>41</v>
      </c>
      <c r="G5386" s="18" t="n">
        <v>53</v>
      </c>
      <c r="H5386" s="16" t="n">
        <v>34.7</v>
      </c>
      <c r="I5386" s="18" t="n">
        <v>1</v>
      </c>
      <c r="J5386" s="19" t="n">
        <v>1.54166666666667</v>
      </c>
      <c r="K5386" s="19" t="n">
        <v>1.54166666666667</v>
      </c>
      <c r="L5386" s="19" t="n">
        <v>1.5417</v>
      </c>
      <c r="M5386" s="19" t="n">
        <f aca="false">IF(J5386&gt;0,J5386,K5386)*E5386</f>
        <v>74.0000000000002</v>
      </c>
      <c r="N5386" s="20"/>
      <c r="O5386" s="21" t="str">
        <f aca="false">IF(R5386="","",ROUND(R5386*(1-Premissas!$B$4),4))</f>
        <v/>
      </c>
      <c r="P5386" s="22"/>
      <c r="Q5386" s="22"/>
      <c r="R5386" s="23"/>
      <c r="S5386" s="24"/>
      <c r="T5386" s="24"/>
      <c r="U5386" s="25"/>
      <c r="V5386" s="19" t="str">
        <f aca="false">IF(COUNT(N5386:Q5386)=0,"",MIN(N5386:Q5386))</f>
        <v/>
      </c>
      <c r="W5386" s="16" t="str">
        <f aca="false">IF(V5386="","",INDEX($N$4:$Q$4,MATCH(V5386,N5386:Q5386,0)))</f>
        <v/>
      </c>
      <c r="X5386" s="19" t="str">
        <f aca="false">IF(COUNT(N5386:Q5386)&lt;2,"",SMALL(N5386:Q5386,2))</f>
        <v/>
      </c>
      <c r="Y5386" s="26" t="str">
        <f aca="false">IF(OR(V5386="",M5386=0),"",V5386/M5386-1)</f>
        <v/>
      </c>
      <c r="Z5386" s="26" t="str">
        <f aca="false">IF(OR(V5386="",L5386=""),"",V5386/(L5386*E5386)-1)</f>
        <v/>
      </c>
      <c r="AA5386" s="16" t="str">
        <f aca="false">IF(V5386="","SEM OFERTA",IF(OR(Y5386&gt;Premissas!$B$11,Y5386&lt;Premissas!$B$12),"VERIFICAR - UNIDADE/EMBALAGEM",IF(Y5386&gt;Premissas!$B$6,"NÃO COMPRAR - REAJUSTE &gt;5%","COMPRAR")))</f>
        <v>SEM OFERTA</v>
      </c>
      <c r="AB5386" s="18" t="str">
        <f aca="false">IF(W5386="DIMEC",S5386,IF(W5386="MEDCENTRO",U5386,""))</f>
        <v/>
      </c>
      <c r="AC5386" s="18" t="n">
        <f aca="false">IF(AA5386&lt;&gt;"COMPRAR",0,IF(AB5386="",I5386,MIN(I5386,AB5386)))</f>
        <v>0</v>
      </c>
      <c r="AD5386" s="19" t="n">
        <f aca="false">IF(AC5386&gt;0,AC5386*V5386,0)</f>
        <v>0</v>
      </c>
      <c r="AE5386" s="19" t="n">
        <f aca="false">IF(AC5386&gt;0,(M5386-V5386)*AC5386,0)</f>
        <v>0</v>
      </c>
      <c r="AF5386" s="16" t="str">
        <f aca="false">IF(AA5386&lt;&gt;"COMPRAR","",IF(AB5386="",IF(X5386="","",IF(X5386-V5386&lt;0.01,"EMPATE TÉCNICO","")),IF(AB5386&lt;I5386,"ESTOQUE INSUFICIENTE",IF(X5386="","",IF(X5386-V5386&lt;0.01,"EMPATE TÉCNICO","")))))</f>
        <v/>
      </c>
      <c r="AG5386" s="16" t="s">
        <v>10429</v>
      </c>
      <c r="AH5386" s="16" t="s">
        <v>16579</v>
      </c>
    </row>
    <row r="5387" customFormat="false" ht="15" hidden="false" customHeight="false" outlineLevel="0" collapsed="false">
      <c r="A5387" s="16" t="s">
        <v>16625</v>
      </c>
      <c r="B5387" s="17" t="s">
        <v>16626</v>
      </c>
      <c r="C5387" s="16" t="s">
        <v>16627</v>
      </c>
      <c r="D5387" s="16" t="s">
        <v>10428</v>
      </c>
      <c r="E5387" s="18" t="n">
        <v>32</v>
      </c>
      <c r="F5387" s="16" t="s">
        <v>43</v>
      </c>
      <c r="G5387" s="18" t="n">
        <v>0</v>
      </c>
      <c r="H5387" s="16" t="n">
        <v>0.6</v>
      </c>
      <c r="I5387" s="18" t="n">
        <v>1</v>
      </c>
      <c r="J5387" s="19" t="n">
        <v>2.28125</v>
      </c>
      <c r="K5387" s="19" t="n">
        <v>2.28125</v>
      </c>
      <c r="L5387" s="19" t="n">
        <v>2.2812</v>
      </c>
      <c r="M5387" s="19" t="n">
        <f aca="false">IF(J5387&gt;0,J5387,K5387)*E5387</f>
        <v>73</v>
      </c>
      <c r="N5387" s="20"/>
      <c r="O5387" s="21" t="str">
        <f aca="false">IF(R5387="","",ROUND(R5387*(1-Premissas!$B$4),4))</f>
        <v/>
      </c>
      <c r="P5387" s="22"/>
      <c r="Q5387" s="22"/>
      <c r="R5387" s="23"/>
      <c r="S5387" s="24"/>
      <c r="T5387" s="24"/>
      <c r="U5387" s="25"/>
      <c r="V5387" s="19" t="str">
        <f aca="false">IF(COUNT(N5387:Q5387)=0,"",MIN(N5387:Q5387))</f>
        <v/>
      </c>
      <c r="W5387" s="16" t="str">
        <f aca="false">IF(V5387="","",INDEX($N$4:$Q$4,MATCH(V5387,N5387:Q5387,0)))</f>
        <v/>
      </c>
      <c r="X5387" s="19" t="str">
        <f aca="false">IF(COUNT(N5387:Q5387)&lt;2,"",SMALL(N5387:Q5387,2))</f>
        <v/>
      </c>
      <c r="Y5387" s="26" t="str">
        <f aca="false">IF(OR(V5387="",M5387=0),"",V5387/M5387-1)</f>
        <v/>
      </c>
      <c r="Z5387" s="26" t="str">
        <f aca="false">IF(OR(V5387="",L5387=""),"",V5387/(L5387*E5387)-1)</f>
        <v/>
      </c>
      <c r="AA5387" s="16" t="str">
        <f aca="false">IF(V5387="","SEM OFERTA",IF(OR(Y5387&gt;Premissas!$B$11,Y5387&lt;Premissas!$B$12),"VERIFICAR - UNIDADE/EMBALAGEM",IF(Y5387&gt;Premissas!$B$6,"NÃO COMPRAR - REAJUSTE &gt;5%","COMPRAR")))</f>
        <v>SEM OFERTA</v>
      </c>
      <c r="AB5387" s="18" t="str">
        <f aca="false">IF(W5387="DIMEC",S5387,IF(W5387="MEDCENTRO",U5387,""))</f>
        <v/>
      </c>
      <c r="AC5387" s="18" t="n">
        <f aca="false">IF(AA5387&lt;&gt;"COMPRAR",0,IF(AB5387="",I5387,MIN(I5387,AB5387)))</f>
        <v>0</v>
      </c>
      <c r="AD5387" s="19" t="n">
        <f aca="false">IF(AC5387&gt;0,AC5387*V5387,0)</f>
        <v>0</v>
      </c>
      <c r="AE5387" s="19" t="n">
        <f aca="false">IF(AC5387&gt;0,(M5387-V5387)*AC5387,0)</f>
        <v>0</v>
      </c>
      <c r="AF5387" s="16" t="str">
        <f aca="false">IF(AA5387&lt;&gt;"COMPRAR","",IF(AB5387="",IF(X5387="","",IF(X5387-V5387&lt;0.01,"EMPATE TÉCNICO","")),IF(AB5387&lt;I5387,"ESTOQUE INSUFICIENTE",IF(X5387="","",IF(X5387-V5387&lt;0.01,"EMPATE TÉCNICO","")))))</f>
        <v/>
      </c>
      <c r="AG5387" s="16" t="s">
        <v>10429</v>
      </c>
      <c r="AH5387" s="16" t="s">
        <v>16579</v>
      </c>
    </row>
    <row r="5388" customFormat="false" ht="15" hidden="false" customHeight="false" outlineLevel="0" collapsed="false">
      <c r="A5388" s="16" t="s">
        <v>16628</v>
      </c>
      <c r="B5388" s="17" t="s">
        <v>16629</v>
      </c>
      <c r="C5388" s="16" t="s">
        <v>16630</v>
      </c>
      <c r="D5388" s="16" t="s">
        <v>10428</v>
      </c>
      <c r="E5388" s="18" t="n">
        <v>1</v>
      </c>
      <c r="F5388" s="16" t="s">
        <v>43</v>
      </c>
      <c r="G5388" s="18" t="n">
        <v>2</v>
      </c>
      <c r="H5388" s="16" t="n">
        <v>1.6</v>
      </c>
      <c r="I5388" s="18" t="n">
        <v>3</v>
      </c>
      <c r="J5388" s="19" t="n">
        <v>5.28846153846154</v>
      </c>
      <c r="K5388" s="19" t="n">
        <v>5.28846153846154</v>
      </c>
      <c r="L5388" s="19" t="n">
        <v>5.2885</v>
      </c>
      <c r="M5388" s="19" t="n">
        <f aca="false">IF(J5388&gt;0,J5388,K5388)*E5388</f>
        <v>5.28846153846154</v>
      </c>
      <c r="N5388" s="20"/>
      <c r="O5388" s="21" t="str">
        <f aca="false">IF(R5388="","",ROUND(R5388*(1-Premissas!$B$4),4))</f>
        <v/>
      </c>
      <c r="P5388" s="22"/>
      <c r="Q5388" s="22"/>
      <c r="R5388" s="23"/>
      <c r="S5388" s="24"/>
      <c r="T5388" s="24"/>
      <c r="U5388" s="25"/>
      <c r="V5388" s="19" t="str">
        <f aca="false">IF(COUNT(N5388:Q5388)=0,"",MIN(N5388:Q5388))</f>
        <v/>
      </c>
      <c r="W5388" s="16" t="str">
        <f aca="false">IF(V5388="","",INDEX($N$4:$Q$4,MATCH(V5388,N5388:Q5388,0)))</f>
        <v/>
      </c>
      <c r="X5388" s="19" t="str">
        <f aca="false">IF(COUNT(N5388:Q5388)&lt;2,"",SMALL(N5388:Q5388,2))</f>
        <v/>
      </c>
      <c r="Y5388" s="26" t="str">
        <f aca="false">IF(OR(V5388="",M5388=0),"",V5388/M5388-1)</f>
        <v/>
      </c>
      <c r="Z5388" s="26" t="str">
        <f aca="false">IF(OR(V5388="",L5388=""),"",V5388/(L5388*E5388)-1)</f>
        <v/>
      </c>
      <c r="AA5388" s="16" t="str">
        <f aca="false">IF(V5388="","SEM OFERTA",IF(OR(Y5388&gt;Premissas!$B$11,Y5388&lt;Premissas!$B$12),"VERIFICAR - UNIDADE/EMBALAGEM",IF(Y5388&gt;Premissas!$B$6,"NÃO COMPRAR - REAJUSTE &gt;5%","COMPRAR")))</f>
        <v>SEM OFERTA</v>
      </c>
      <c r="AB5388" s="18" t="str">
        <f aca="false">IF(W5388="DIMEC",S5388,IF(W5388="MEDCENTRO",U5388,""))</f>
        <v/>
      </c>
      <c r="AC5388" s="18" t="n">
        <f aca="false">IF(AA5388&lt;&gt;"COMPRAR",0,IF(AB5388="",I5388,MIN(I5388,AB5388)))</f>
        <v>0</v>
      </c>
      <c r="AD5388" s="19" t="n">
        <f aca="false">IF(AC5388&gt;0,AC5388*V5388,0)</f>
        <v>0</v>
      </c>
      <c r="AE5388" s="19" t="n">
        <f aca="false">IF(AC5388&gt;0,(M5388-V5388)*AC5388,0)</f>
        <v>0</v>
      </c>
      <c r="AF5388" s="16" t="str">
        <f aca="false">IF(AA5388&lt;&gt;"COMPRAR","",IF(AB5388="",IF(X5388="","",IF(X5388-V5388&lt;0.01,"EMPATE TÉCNICO","")),IF(AB5388&lt;I5388,"ESTOQUE INSUFICIENTE",IF(X5388="","",IF(X5388-V5388&lt;0.01,"EMPATE TÉCNICO","")))))</f>
        <v/>
      </c>
      <c r="AG5388" s="16" t="s">
        <v>10429</v>
      </c>
      <c r="AH5388" s="16" t="s">
        <v>16579</v>
      </c>
    </row>
    <row r="5389" customFormat="false" ht="15" hidden="false" customHeight="false" outlineLevel="0" collapsed="false">
      <c r="A5389" s="16" t="s">
        <v>16631</v>
      </c>
      <c r="B5389" s="17" t="s">
        <v>16632</v>
      </c>
      <c r="C5389" s="16" t="s">
        <v>16633</v>
      </c>
      <c r="D5389" s="16" t="s">
        <v>10428</v>
      </c>
      <c r="E5389" s="18" t="n">
        <v>32</v>
      </c>
      <c r="F5389" s="16" t="s">
        <v>42</v>
      </c>
      <c r="G5389" s="18" t="n">
        <v>17</v>
      </c>
      <c r="H5389" s="16" t="n">
        <v>10.3</v>
      </c>
      <c r="I5389" s="18" t="n">
        <v>1</v>
      </c>
      <c r="J5389" s="19" t="n">
        <v>2.96875</v>
      </c>
      <c r="K5389" s="19" t="n">
        <v>2.96875</v>
      </c>
      <c r="L5389" s="19" t="n">
        <v>2.9688</v>
      </c>
      <c r="M5389" s="19" t="n">
        <f aca="false">IF(J5389&gt;0,J5389,K5389)*E5389</f>
        <v>95</v>
      </c>
      <c r="N5389" s="20"/>
      <c r="O5389" s="21" t="str">
        <f aca="false">IF(R5389="","",ROUND(R5389*(1-Premissas!$B$4),4))</f>
        <v/>
      </c>
      <c r="P5389" s="22"/>
      <c r="Q5389" s="22"/>
      <c r="R5389" s="23"/>
      <c r="S5389" s="24"/>
      <c r="T5389" s="24"/>
      <c r="U5389" s="25"/>
      <c r="V5389" s="19" t="str">
        <f aca="false">IF(COUNT(N5389:Q5389)=0,"",MIN(N5389:Q5389))</f>
        <v/>
      </c>
      <c r="W5389" s="16" t="str">
        <f aca="false">IF(V5389="","",INDEX($N$4:$Q$4,MATCH(V5389,N5389:Q5389,0)))</f>
        <v/>
      </c>
      <c r="X5389" s="19" t="str">
        <f aca="false">IF(COUNT(N5389:Q5389)&lt;2,"",SMALL(N5389:Q5389,2))</f>
        <v/>
      </c>
      <c r="Y5389" s="26" t="str">
        <f aca="false">IF(OR(V5389="",M5389=0),"",V5389/M5389-1)</f>
        <v/>
      </c>
      <c r="Z5389" s="26" t="str">
        <f aca="false">IF(OR(V5389="",L5389=""),"",V5389/(L5389*E5389)-1)</f>
        <v/>
      </c>
      <c r="AA5389" s="16" t="str">
        <f aca="false">IF(V5389="","SEM OFERTA",IF(OR(Y5389&gt;Premissas!$B$11,Y5389&lt;Premissas!$B$12),"VERIFICAR - UNIDADE/EMBALAGEM",IF(Y5389&gt;Premissas!$B$6,"NÃO COMPRAR - REAJUSTE &gt;5%","COMPRAR")))</f>
        <v>SEM OFERTA</v>
      </c>
      <c r="AB5389" s="18" t="str">
        <f aca="false">IF(W5389="DIMEC",S5389,IF(W5389="MEDCENTRO",U5389,""))</f>
        <v/>
      </c>
      <c r="AC5389" s="18" t="n">
        <f aca="false">IF(AA5389&lt;&gt;"COMPRAR",0,IF(AB5389="",I5389,MIN(I5389,AB5389)))</f>
        <v>0</v>
      </c>
      <c r="AD5389" s="19" t="n">
        <f aca="false">IF(AC5389&gt;0,AC5389*V5389,0)</f>
        <v>0</v>
      </c>
      <c r="AE5389" s="19" t="n">
        <f aca="false">IF(AC5389&gt;0,(M5389-V5389)*AC5389,0)</f>
        <v>0</v>
      </c>
      <c r="AF5389" s="16" t="str">
        <f aca="false">IF(AA5389&lt;&gt;"COMPRAR","",IF(AB5389="",IF(X5389="","",IF(X5389-V5389&lt;0.01,"EMPATE TÉCNICO","")),IF(AB5389&lt;I5389,"ESTOQUE INSUFICIENTE",IF(X5389="","",IF(X5389-V5389&lt;0.01,"EMPATE TÉCNICO","")))))</f>
        <v/>
      </c>
      <c r="AG5389" s="16" t="s">
        <v>10429</v>
      </c>
      <c r="AH5389" s="16" t="s">
        <v>16579</v>
      </c>
    </row>
    <row r="5390" customFormat="false" ht="15" hidden="false" customHeight="false" outlineLevel="0" collapsed="false">
      <c r="A5390" s="16" t="s">
        <v>16634</v>
      </c>
      <c r="B5390" s="17" t="s">
        <v>16635</v>
      </c>
      <c r="C5390" s="16" t="s">
        <v>16636</v>
      </c>
      <c r="D5390" s="16" t="s">
        <v>10428</v>
      </c>
      <c r="E5390" s="18" t="n">
        <v>32</v>
      </c>
      <c r="F5390" s="16" t="s">
        <v>43</v>
      </c>
      <c r="G5390" s="18" t="n">
        <v>0</v>
      </c>
      <c r="H5390" s="16" t="n">
        <v>1.5</v>
      </c>
      <c r="I5390" s="18" t="n">
        <v>1</v>
      </c>
      <c r="J5390" s="19" t="n">
        <v>5.265625</v>
      </c>
      <c r="K5390" s="19" t="n">
        <v>5.265625</v>
      </c>
      <c r="L5390" s="19" t="n">
        <v>5.2656</v>
      </c>
      <c r="M5390" s="19" t="n">
        <f aca="false">IF(J5390&gt;0,J5390,K5390)*E5390</f>
        <v>168.5</v>
      </c>
      <c r="N5390" s="20"/>
      <c r="O5390" s="21" t="str">
        <f aca="false">IF(R5390="","",ROUND(R5390*(1-Premissas!$B$4),4))</f>
        <v/>
      </c>
      <c r="P5390" s="22"/>
      <c r="Q5390" s="22"/>
      <c r="R5390" s="23"/>
      <c r="S5390" s="24"/>
      <c r="T5390" s="24"/>
      <c r="U5390" s="25"/>
      <c r="V5390" s="19" t="str">
        <f aca="false">IF(COUNT(N5390:Q5390)=0,"",MIN(N5390:Q5390))</f>
        <v/>
      </c>
      <c r="W5390" s="16" t="str">
        <f aca="false">IF(V5390="","",INDEX($N$4:$Q$4,MATCH(V5390,N5390:Q5390,0)))</f>
        <v/>
      </c>
      <c r="X5390" s="19" t="str">
        <f aca="false">IF(COUNT(N5390:Q5390)&lt;2,"",SMALL(N5390:Q5390,2))</f>
        <v/>
      </c>
      <c r="Y5390" s="26" t="str">
        <f aca="false">IF(OR(V5390="",M5390=0),"",V5390/M5390-1)</f>
        <v/>
      </c>
      <c r="Z5390" s="26" t="str">
        <f aca="false">IF(OR(V5390="",L5390=""),"",V5390/(L5390*E5390)-1)</f>
        <v/>
      </c>
      <c r="AA5390" s="16" t="str">
        <f aca="false">IF(V5390="","SEM OFERTA",IF(OR(Y5390&gt;Premissas!$B$11,Y5390&lt;Premissas!$B$12),"VERIFICAR - UNIDADE/EMBALAGEM",IF(Y5390&gt;Premissas!$B$6,"NÃO COMPRAR - REAJUSTE &gt;5%","COMPRAR")))</f>
        <v>SEM OFERTA</v>
      </c>
      <c r="AB5390" s="18" t="str">
        <f aca="false">IF(W5390="DIMEC",S5390,IF(W5390="MEDCENTRO",U5390,""))</f>
        <v/>
      </c>
      <c r="AC5390" s="18" t="n">
        <f aca="false">IF(AA5390&lt;&gt;"COMPRAR",0,IF(AB5390="",I5390,MIN(I5390,AB5390)))</f>
        <v>0</v>
      </c>
      <c r="AD5390" s="19" t="n">
        <f aca="false">IF(AC5390&gt;0,AC5390*V5390,0)</f>
        <v>0</v>
      </c>
      <c r="AE5390" s="19" t="n">
        <f aca="false">IF(AC5390&gt;0,(M5390-V5390)*AC5390,0)</f>
        <v>0</v>
      </c>
      <c r="AF5390" s="16" t="str">
        <f aca="false">IF(AA5390&lt;&gt;"COMPRAR","",IF(AB5390="",IF(X5390="","",IF(X5390-V5390&lt;0.01,"EMPATE TÉCNICO","")),IF(AB5390&lt;I5390,"ESTOQUE INSUFICIENTE",IF(X5390="","",IF(X5390-V5390&lt;0.01,"EMPATE TÉCNICO","")))))</f>
        <v/>
      </c>
      <c r="AG5390" s="16"/>
      <c r="AH5390" s="16" t="s">
        <v>16579</v>
      </c>
    </row>
    <row r="5391" customFormat="false" ht="15" hidden="false" customHeight="false" outlineLevel="0" collapsed="false">
      <c r="A5391" s="16" t="s">
        <v>16637</v>
      </c>
      <c r="B5391" s="17" t="s">
        <v>16638</v>
      </c>
      <c r="C5391" s="16" t="s">
        <v>16639</v>
      </c>
      <c r="D5391" s="16" t="s">
        <v>10428</v>
      </c>
      <c r="E5391" s="18" t="n">
        <v>1</v>
      </c>
      <c r="F5391" s="16" t="s">
        <v>42</v>
      </c>
      <c r="G5391" s="18" t="n">
        <v>0</v>
      </c>
      <c r="H5391" s="16" t="n">
        <v>0.4</v>
      </c>
      <c r="I5391" s="18" t="n">
        <v>2</v>
      </c>
      <c r="J5391" s="19" t="n">
        <v>23.5</v>
      </c>
      <c r="K5391" s="19" t="n">
        <v>23.5</v>
      </c>
      <c r="L5391" s="19" t="n">
        <v>23.5</v>
      </c>
      <c r="M5391" s="19" t="n">
        <f aca="false">IF(J5391&gt;0,J5391,K5391)*E5391</f>
        <v>23.5</v>
      </c>
      <c r="N5391" s="20"/>
      <c r="O5391" s="21" t="str">
        <f aca="false">IF(R5391="","",ROUND(R5391*(1-Premissas!$B$4),4))</f>
        <v/>
      </c>
      <c r="P5391" s="22"/>
      <c r="Q5391" s="22"/>
      <c r="R5391" s="23"/>
      <c r="S5391" s="24"/>
      <c r="T5391" s="24"/>
      <c r="U5391" s="25"/>
      <c r="V5391" s="19" t="str">
        <f aca="false">IF(COUNT(N5391:Q5391)=0,"",MIN(N5391:Q5391))</f>
        <v/>
      </c>
      <c r="W5391" s="16" t="str">
        <f aca="false">IF(V5391="","",INDEX($N$4:$Q$4,MATCH(V5391,N5391:Q5391,0)))</f>
        <v/>
      </c>
      <c r="X5391" s="19" t="str">
        <f aca="false">IF(COUNT(N5391:Q5391)&lt;2,"",SMALL(N5391:Q5391,2))</f>
        <v/>
      </c>
      <c r="Y5391" s="26" t="str">
        <f aca="false">IF(OR(V5391="",M5391=0),"",V5391/M5391-1)</f>
        <v/>
      </c>
      <c r="Z5391" s="26" t="str">
        <f aca="false">IF(OR(V5391="",L5391=""),"",V5391/(L5391*E5391)-1)</f>
        <v/>
      </c>
      <c r="AA5391" s="16" t="str">
        <f aca="false">IF(V5391="","SEM OFERTA",IF(OR(Y5391&gt;Premissas!$B$11,Y5391&lt;Premissas!$B$12),"VERIFICAR - UNIDADE/EMBALAGEM",IF(Y5391&gt;Premissas!$B$6,"NÃO COMPRAR - REAJUSTE &gt;5%","COMPRAR")))</f>
        <v>SEM OFERTA</v>
      </c>
      <c r="AB5391" s="18" t="str">
        <f aca="false">IF(W5391="DIMEC",S5391,IF(W5391="MEDCENTRO",U5391,""))</f>
        <v/>
      </c>
      <c r="AC5391" s="18" t="n">
        <f aca="false">IF(AA5391&lt;&gt;"COMPRAR",0,IF(AB5391="",I5391,MIN(I5391,AB5391)))</f>
        <v>0</v>
      </c>
      <c r="AD5391" s="19" t="n">
        <f aca="false">IF(AC5391&gt;0,AC5391*V5391,0)</f>
        <v>0</v>
      </c>
      <c r="AE5391" s="19" t="n">
        <f aca="false">IF(AC5391&gt;0,(M5391-V5391)*AC5391,0)</f>
        <v>0</v>
      </c>
      <c r="AF5391" s="16" t="str">
        <f aca="false">IF(AA5391&lt;&gt;"COMPRAR","",IF(AB5391="",IF(X5391="","",IF(X5391-V5391&lt;0.01,"EMPATE TÉCNICO","")),IF(AB5391&lt;I5391,"ESTOQUE INSUFICIENTE",IF(X5391="","",IF(X5391-V5391&lt;0.01,"EMPATE TÉCNICO","")))))</f>
        <v/>
      </c>
      <c r="AG5391" s="16" t="s">
        <v>10429</v>
      </c>
      <c r="AH5391" s="16" t="s">
        <v>16579</v>
      </c>
    </row>
    <row r="5392" customFormat="false" ht="15" hidden="false" customHeight="false" outlineLevel="0" collapsed="false">
      <c r="A5392" s="16" t="s">
        <v>16640</v>
      </c>
      <c r="B5392" s="17" t="s">
        <v>16641</v>
      </c>
      <c r="C5392" s="16" t="s">
        <v>16642</v>
      </c>
      <c r="D5392" s="16" t="s">
        <v>10428</v>
      </c>
      <c r="E5392" s="18" t="n">
        <v>1</v>
      </c>
      <c r="F5392" s="16" t="s">
        <v>42</v>
      </c>
      <c r="G5392" s="18" t="n">
        <v>2</v>
      </c>
      <c r="H5392" s="16" t="n">
        <v>1.1</v>
      </c>
      <c r="I5392" s="18" t="n">
        <v>1</v>
      </c>
      <c r="J5392" s="19" t="n">
        <v>23.5</v>
      </c>
      <c r="K5392" s="19" t="n">
        <v>23.5</v>
      </c>
      <c r="L5392" s="19" t="n">
        <v>23.5</v>
      </c>
      <c r="M5392" s="19" t="n">
        <f aca="false">IF(J5392&gt;0,J5392,K5392)*E5392</f>
        <v>23.5</v>
      </c>
      <c r="N5392" s="20"/>
      <c r="O5392" s="21" t="str">
        <f aca="false">IF(R5392="","",ROUND(R5392*(1-Premissas!$B$4),4))</f>
        <v/>
      </c>
      <c r="P5392" s="22"/>
      <c r="Q5392" s="22"/>
      <c r="R5392" s="23"/>
      <c r="S5392" s="24"/>
      <c r="T5392" s="24"/>
      <c r="U5392" s="25"/>
      <c r="V5392" s="19" t="str">
        <f aca="false">IF(COUNT(N5392:Q5392)=0,"",MIN(N5392:Q5392))</f>
        <v/>
      </c>
      <c r="W5392" s="16" t="str">
        <f aca="false">IF(V5392="","",INDEX($N$4:$Q$4,MATCH(V5392,N5392:Q5392,0)))</f>
        <v/>
      </c>
      <c r="X5392" s="19" t="str">
        <f aca="false">IF(COUNT(N5392:Q5392)&lt;2,"",SMALL(N5392:Q5392,2))</f>
        <v/>
      </c>
      <c r="Y5392" s="26" t="str">
        <f aca="false">IF(OR(V5392="",M5392=0),"",V5392/M5392-1)</f>
        <v/>
      </c>
      <c r="Z5392" s="26" t="str">
        <f aca="false">IF(OR(V5392="",L5392=""),"",V5392/(L5392*E5392)-1)</f>
        <v/>
      </c>
      <c r="AA5392" s="16" t="str">
        <f aca="false">IF(V5392="","SEM OFERTA",IF(OR(Y5392&gt;Premissas!$B$11,Y5392&lt;Premissas!$B$12),"VERIFICAR - UNIDADE/EMBALAGEM",IF(Y5392&gt;Premissas!$B$6,"NÃO COMPRAR - REAJUSTE &gt;5%","COMPRAR")))</f>
        <v>SEM OFERTA</v>
      </c>
      <c r="AB5392" s="18" t="str">
        <f aca="false">IF(W5392="DIMEC",S5392,IF(W5392="MEDCENTRO",U5392,""))</f>
        <v/>
      </c>
      <c r="AC5392" s="18" t="n">
        <f aca="false">IF(AA5392&lt;&gt;"COMPRAR",0,IF(AB5392="",I5392,MIN(I5392,AB5392)))</f>
        <v>0</v>
      </c>
      <c r="AD5392" s="19" t="n">
        <f aca="false">IF(AC5392&gt;0,AC5392*V5392,0)</f>
        <v>0</v>
      </c>
      <c r="AE5392" s="19" t="n">
        <f aca="false">IF(AC5392&gt;0,(M5392-V5392)*AC5392,0)</f>
        <v>0</v>
      </c>
      <c r="AF5392" s="16" t="str">
        <f aca="false">IF(AA5392&lt;&gt;"COMPRAR","",IF(AB5392="",IF(X5392="","",IF(X5392-V5392&lt;0.01,"EMPATE TÉCNICO","")),IF(AB5392&lt;I5392,"ESTOQUE INSUFICIENTE",IF(X5392="","",IF(X5392-V5392&lt;0.01,"EMPATE TÉCNICO","")))))</f>
        <v/>
      </c>
      <c r="AG5392" s="16" t="s">
        <v>10429</v>
      </c>
      <c r="AH5392" s="16" t="s">
        <v>16579</v>
      </c>
    </row>
    <row r="5393" customFormat="false" ht="15" hidden="false" customHeight="false" outlineLevel="0" collapsed="false">
      <c r="A5393" s="16" t="s">
        <v>16643</v>
      </c>
      <c r="B5393" s="17" t="s">
        <v>16644</v>
      </c>
      <c r="C5393" s="16" t="s">
        <v>16645</v>
      </c>
      <c r="D5393" s="16" t="s">
        <v>10428</v>
      </c>
      <c r="E5393" s="18" t="n">
        <v>1</v>
      </c>
      <c r="F5393" s="16" t="s">
        <v>42</v>
      </c>
      <c r="G5393" s="18" t="n">
        <v>1</v>
      </c>
      <c r="H5393" s="16" t="n">
        <v>0.9</v>
      </c>
      <c r="I5393" s="18" t="n">
        <v>2</v>
      </c>
      <c r="J5393" s="19" t="n">
        <v>23.5</v>
      </c>
      <c r="K5393" s="19" t="n">
        <v>23.5</v>
      </c>
      <c r="L5393" s="19" t="n">
        <v>23.5</v>
      </c>
      <c r="M5393" s="19" t="n">
        <f aca="false">IF(J5393&gt;0,J5393,K5393)*E5393</f>
        <v>23.5</v>
      </c>
      <c r="N5393" s="20"/>
      <c r="O5393" s="21" t="str">
        <f aca="false">IF(R5393="","",ROUND(R5393*(1-Premissas!$B$4),4))</f>
        <v/>
      </c>
      <c r="P5393" s="22"/>
      <c r="Q5393" s="22"/>
      <c r="R5393" s="23"/>
      <c r="S5393" s="24"/>
      <c r="T5393" s="24"/>
      <c r="U5393" s="25"/>
      <c r="V5393" s="19" t="str">
        <f aca="false">IF(COUNT(N5393:Q5393)=0,"",MIN(N5393:Q5393))</f>
        <v/>
      </c>
      <c r="W5393" s="16" t="str">
        <f aca="false">IF(V5393="","",INDEX($N$4:$Q$4,MATCH(V5393,N5393:Q5393,0)))</f>
        <v/>
      </c>
      <c r="X5393" s="19" t="str">
        <f aca="false">IF(COUNT(N5393:Q5393)&lt;2,"",SMALL(N5393:Q5393,2))</f>
        <v/>
      </c>
      <c r="Y5393" s="26" t="str">
        <f aca="false">IF(OR(V5393="",M5393=0),"",V5393/M5393-1)</f>
        <v/>
      </c>
      <c r="Z5393" s="26" t="str">
        <f aca="false">IF(OR(V5393="",L5393=""),"",V5393/(L5393*E5393)-1)</f>
        <v/>
      </c>
      <c r="AA5393" s="16" t="str">
        <f aca="false">IF(V5393="","SEM OFERTA",IF(OR(Y5393&gt;Premissas!$B$11,Y5393&lt;Premissas!$B$12),"VERIFICAR - UNIDADE/EMBALAGEM",IF(Y5393&gt;Premissas!$B$6,"NÃO COMPRAR - REAJUSTE &gt;5%","COMPRAR")))</f>
        <v>SEM OFERTA</v>
      </c>
      <c r="AB5393" s="18" t="str">
        <f aca="false">IF(W5393="DIMEC",S5393,IF(W5393="MEDCENTRO",U5393,""))</f>
        <v/>
      </c>
      <c r="AC5393" s="18" t="n">
        <f aca="false">IF(AA5393&lt;&gt;"COMPRAR",0,IF(AB5393="",I5393,MIN(I5393,AB5393)))</f>
        <v>0</v>
      </c>
      <c r="AD5393" s="19" t="n">
        <f aca="false">IF(AC5393&gt;0,AC5393*V5393,0)</f>
        <v>0</v>
      </c>
      <c r="AE5393" s="19" t="n">
        <f aca="false">IF(AC5393&gt;0,(M5393-V5393)*AC5393,0)</f>
        <v>0</v>
      </c>
      <c r="AF5393" s="16" t="str">
        <f aca="false">IF(AA5393&lt;&gt;"COMPRAR","",IF(AB5393="",IF(X5393="","",IF(X5393-V5393&lt;0.01,"EMPATE TÉCNICO","")),IF(AB5393&lt;I5393,"ESTOQUE INSUFICIENTE",IF(X5393="","",IF(X5393-V5393&lt;0.01,"EMPATE TÉCNICO","")))))</f>
        <v/>
      </c>
      <c r="AG5393" s="16" t="s">
        <v>10429</v>
      </c>
      <c r="AH5393" s="16" t="s">
        <v>16579</v>
      </c>
    </row>
    <row r="5394" customFormat="false" ht="15" hidden="false" customHeight="false" outlineLevel="0" collapsed="false">
      <c r="A5394" s="16" t="s">
        <v>16646</v>
      </c>
      <c r="B5394" s="17" t="s">
        <v>16647</v>
      </c>
      <c r="C5394" s="16" t="s">
        <v>16648</v>
      </c>
      <c r="D5394" s="16" t="s">
        <v>10428</v>
      </c>
      <c r="E5394" s="18" t="n">
        <v>1</v>
      </c>
      <c r="F5394" s="16" t="s">
        <v>42</v>
      </c>
      <c r="G5394" s="18" t="n">
        <v>1</v>
      </c>
      <c r="H5394" s="16" t="n">
        <v>2</v>
      </c>
      <c r="I5394" s="18" t="n">
        <v>5</v>
      </c>
      <c r="J5394" s="19" t="n">
        <v>23.5</v>
      </c>
      <c r="K5394" s="19" t="n">
        <v>23.5</v>
      </c>
      <c r="L5394" s="19" t="n">
        <v>23.5</v>
      </c>
      <c r="M5394" s="19" t="n">
        <f aca="false">IF(J5394&gt;0,J5394,K5394)*E5394</f>
        <v>23.5</v>
      </c>
      <c r="N5394" s="20"/>
      <c r="O5394" s="21" t="str">
        <f aca="false">IF(R5394="","",ROUND(R5394*(1-Premissas!$B$4),4))</f>
        <v/>
      </c>
      <c r="P5394" s="22"/>
      <c r="Q5394" s="22"/>
      <c r="R5394" s="23"/>
      <c r="S5394" s="24"/>
      <c r="T5394" s="24"/>
      <c r="U5394" s="25"/>
      <c r="V5394" s="19" t="str">
        <f aca="false">IF(COUNT(N5394:Q5394)=0,"",MIN(N5394:Q5394))</f>
        <v/>
      </c>
      <c r="W5394" s="16" t="str">
        <f aca="false">IF(V5394="","",INDEX($N$4:$Q$4,MATCH(V5394,N5394:Q5394,0)))</f>
        <v/>
      </c>
      <c r="X5394" s="19" t="str">
        <f aca="false">IF(COUNT(N5394:Q5394)&lt;2,"",SMALL(N5394:Q5394,2))</f>
        <v/>
      </c>
      <c r="Y5394" s="26" t="str">
        <f aca="false">IF(OR(V5394="",M5394=0),"",V5394/M5394-1)</f>
        <v/>
      </c>
      <c r="Z5394" s="26" t="str">
        <f aca="false">IF(OR(V5394="",L5394=""),"",V5394/(L5394*E5394)-1)</f>
        <v/>
      </c>
      <c r="AA5394" s="16" t="str">
        <f aca="false">IF(V5394="","SEM OFERTA",IF(OR(Y5394&gt;Premissas!$B$11,Y5394&lt;Premissas!$B$12),"VERIFICAR - UNIDADE/EMBALAGEM",IF(Y5394&gt;Premissas!$B$6,"NÃO COMPRAR - REAJUSTE &gt;5%","COMPRAR")))</f>
        <v>SEM OFERTA</v>
      </c>
      <c r="AB5394" s="18" t="str">
        <f aca="false">IF(W5394="DIMEC",S5394,IF(W5394="MEDCENTRO",U5394,""))</f>
        <v/>
      </c>
      <c r="AC5394" s="18" t="n">
        <f aca="false">IF(AA5394&lt;&gt;"COMPRAR",0,IF(AB5394="",I5394,MIN(I5394,AB5394)))</f>
        <v>0</v>
      </c>
      <c r="AD5394" s="19" t="n">
        <f aca="false">IF(AC5394&gt;0,AC5394*V5394,0)</f>
        <v>0</v>
      </c>
      <c r="AE5394" s="19" t="n">
        <f aca="false">IF(AC5394&gt;0,(M5394-V5394)*AC5394,0)</f>
        <v>0</v>
      </c>
      <c r="AF5394" s="16" t="str">
        <f aca="false">IF(AA5394&lt;&gt;"COMPRAR","",IF(AB5394="",IF(X5394="","",IF(X5394-V5394&lt;0.01,"EMPATE TÉCNICO","")),IF(AB5394&lt;I5394,"ESTOQUE INSUFICIENTE",IF(X5394="","",IF(X5394-V5394&lt;0.01,"EMPATE TÉCNICO","")))))</f>
        <v/>
      </c>
      <c r="AG5394" s="16" t="s">
        <v>10429</v>
      </c>
      <c r="AH5394" s="16" t="s">
        <v>16579</v>
      </c>
    </row>
    <row r="5395" customFormat="false" ht="15" hidden="false" customHeight="false" outlineLevel="0" collapsed="false">
      <c r="A5395" s="16" t="s">
        <v>16649</v>
      </c>
      <c r="B5395" s="17" t="s">
        <v>16650</v>
      </c>
      <c r="C5395" s="16" t="s">
        <v>16651</v>
      </c>
      <c r="D5395" s="16" t="s">
        <v>10428</v>
      </c>
      <c r="E5395" s="18" t="n">
        <v>1</v>
      </c>
      <c r="F5395" s="16" t="s">
        <v>42</v>
      </c>
      <c r="G5395" s="18" t="n">
        <v>1</v>
      </c>
      <c r="H5395" s="16" t="n">
        <v>0.9</v>
      </c>
      <c r="I5395" s="18" t="n">
        <v>2</v>
      </c>
      <c r="J5395" s="19" t="n">
        <v>23.5</v>
      </c>
      <c r="K5395" s="19" t="n">
        <v>23.5</v>
      </c>
      <c r="L5395" s="19" t="n">
        <v>23.5</v>
      </c>
      <c r="M5395" s="19" t="n">
        <f aca="false">IF(J5395&gt;0,J5395,K5395)*E5395</f>
        <v>23.5</v>
      </c>
      <c r="N5395" s="20"/>
      <c r="O5395" s="21" t="str">
        <f aca="false">IF(R5395="","",ROUND(R5395*(1-Premissas!$B$4),4))</f>
        <v/>
      </c>
      <c r="P5395" s="22"/>
      <c r="Q5395" s="22"/>
      <c r="R5395" s="23"/>
      <c r="S5395" s="24"/>
      <c r="T5395" s="24"/>
      <c r="U5395" s="25"/>
      <c r="V5395" s="19" t="str">
        <f aca="false">IF(COUNT(N5395:Q5395)=0,"",MIN(N5395:Q5395))</f>
        <v/>
      </c>
      <c r="W5395" s="16" t="str">
        <f aca="false">IF(V5395="","",INDEX($N$4:$Q$4,MATCH(V5395,N5395:Q5395,0)))</f>
        <v/>
      </c>
      <c r="X5395" s="19" t="str">
        <f aca="false">IF(COUNT(N5395:Q5395)&lt;2,"",SMALL(N5395:Q5395,2))</f>
        <v/>
      </c>
      <c r="Y5395" s="26" t="str">
        <f aca="false">IF(OR(V5395="",M5395=0),"",V5395/M5395-1)</f>
        <v/>
      </c>
      <c r="Z5395" s="26" t="str">
        <f aca="false">IF(OR(V5395="",L5395=""),"",V5395/(L5395*E5395)-1)</f>
        <v/>
      </c>
      <c r="AA5395" s="16" t="str">
        <f aca="false">IF(V5395="","SEM OFERTA",IF(OR(Y5395&gt;Premissas!$B$11,Y5395&lt;Premissas!$B$12),"VERIFICAR - UNIDADE/EMBALAGEM",IF(Y5395&gt;Premissas!$B$6,"NÃO COMPRAR - REAJUSTE &gt;5%","COMPRAR")))</f>
        <v>SEM OFERTA</v>
      </c>
      <c r="AB5395" s="18" t="str">
        <f aca="false">IF(W5395="DIMEC",S5395,IF(W5395="MEDCENTRO",U5395,""))</f>
        <v/>
      </c>
      <c r="AC5395" s="18" t="n">
        <f aca="false">IF(AA5395&lt;&gt;"COMPRAR",0,IF(AB5395="",I5395,MIN(I5395,AB5395)))</f>
        <v>0</v>
      </c>
      <c r="AD5395" s="19" t="n">
        <f aca="false">IF(AC5395&gt;0,AC5395*V5395,0)</f>
        <v>0</v>
      </c>
      <c r="AE5395" s="19" t="n">
        <f aca="false">IF(AC5395&gt;0,(M5395-V5395)*AC5395,0)</f>
        <v>0</v>
      </c>
      <c r="AF5395" s="16" t="str">
        <f aca="false">IF(AA5395&lt;&gt;"COMPRAR","",IF(AB5395="",IF(X5395="","",IF(X5395-V5395&lt;0.01,"EMPATE TÉCNICO","")),IF(AB5395&lt;I5395,"ESTOQUE INSUFICIENTE",IF(X5395="","",IF(X5395-V5395&lt;0.01,"EMPATE TÉCNICO","")))))</f>
        <v/>
      </c>
      <c r="AG5395" s="16" t="s">
        <v>10429</v>
      </c>
      <c r="AH5395" s="16" t="s">
        <v>16579</v>
      </c>
    </row>
    <row r="5396" customFormat="false" ht="15" hidden="false" customHeight="false" outlineLevel="0" collapsed="false">
      <c r="A5396" s="16" t="s">
        <v>16652</v>
      </c>
      <c r="B5396" s="17" t="s">
        <v>16653</v>
      </c>
      <c r="C5396" s="16" t="s">
        <v>16654</v>
      </c>
      <c r="D5396" s="16" t="s">
        <v>10428</v>
      </c>
      <c r="E5396" s="18" t="n">
        <v>1</v>
      </c>
      <c r="F5396" s="16" t="s">
        <v>43</v>
      </c>
      <c r="G5396" s="18" t="n">
        <v>1</v>
      </c>
      <c r="H5396" s="16" t="n">
        <v>0.7</v>
      </c>
      <c r="I5396" s="18" t="n">
        <v>1</v>
      </c>
      <c r="J5396" s="19" t="n">
        <v>23.5</v>
      </c>
      <c r="K5396" s="19" t="n">
        <v>23.5</v>
      </c>
      <c r="L5396" s="19" t="n">
        <v>23.5</v>
      </c>
      <c r="M5396" s="19" t="n">
        <f aca="false">IF(J5396&gt;0,J5396,K5396)*E5396</f>
        <v>23.5</v>
      </c>
      <c r="N5396" s="20"/>
      <c r="O5396" s="21" t="str">
        <f aca="false">IF(R5396="","",ROUND(R5396*(1-Premissas!$B$4),4))</f>
        <v/>
      </c>
      <c r="P5396" s="22"/>
      <c r="Q5396" s="22"/>
      <c r="R5396" s="23"/>
      <c r="S5396" s="24"/>
      <c r="T5396" s="24"/>
      <c r="U5396" s="25"/>
      <c r="V5396" s="19" t="str">
        <f aca="false">IF(COUNT(N5396:Q5396)=0,"",MIN(N5396:Q5396))</f>
        <v/>
      </c>
      <c r="W5396" s="16" t="str">
        <f aca="false">IF(V5396="","",INDEX($N$4:$Q$4,MATCH(V5396,N5396:Q5396,0)))</f>
        <v/>
      </c>
      <c r="X5396" s="19" t="str">
        <f aca="false">IF(COUNT(N5396:Q5396)&lt;2,"",SMALL(N5396:Q5396,2))</f>
        <v/>
      </c>
      <c r="Y5396" s="26" t="str">
        <f aca="false">IF(OR(V5396="",M5396=0),"",V5396/M5396-1)</f>
        <v/>
      </c>
      <c r="Z5396" s="26" t="str">
        <f aca="false">IF(OR(V5396="",L5396=""),"",V5396/(L5396*E5396)-1)</f>
        <v/>
      </c>
      <c r="AA5396" s="16" t="str">
        <f aca="false">IF(V5396="","SEM OFERTA",IF(OR(Y5396&gt;Premissas!$B$11,Y5396&lt;Premissas!$B$12),"VERIFICAR - UNIDADE/EMBALAGEM",IF(Y5396&gt;Premissas!$B$6,"NÃO COMPRAR - REAJUSTE &gt;5%","COMPRAR")))</f>
        <v>SEM OFERTA</v>
      </c>
      <c r="AB5396" s="18" t="str">
        <f aca="false">IF(W5396="DIMEC",S5396,IF(W5396="MEDCENTRO",U5396,""))</f>
        <v/>
      </c>
      <c r="AC5396" s="18" t="n">
        <f aca="false">IF(AA5396&lt;&gt;"COMPRAR",0,IF(AB5396="",I5396,MIN(I5396,AB5396)))</f>
        <v>0</v>
      </c>
      <c r="AD5396" s="19" t="n">
        <f aca="false">IF(AC5396&gt;0,AC5396*V5396,0)</f>
        <v>0</v>
      </c>
      <c r="AE5396" s="19" t="n">
        <f aca="false">IF(AC5396&gt;0,(M5396-V5396)*AC5396,0)</f>
        <v>0</v>
      </c>
      <c r="AF5396" s="16" t="str">
        <f aca="false">IF(AA5396&lt;&gt;"COMPRAR","",IF(AB5396="",IF(X5396="","",IF(X5396-V5396&lt;0.01,"EMPATE TÉCNICO","")),IF(AB5396&lt;I5396,"ESTOQUE INSUFICIENTE",IF(X5396="","",IF(X5396-V5396&lt;0.01,"EMPATE TÉCNICO","")))))</f>
        <v/>
      </c>
      <c r="AG5396" s="16" t="s">
        <v>10429</v>
      </c>
      <c r="AH5396" s="16" t="s">
        <v>16579</v>
      </c>
    </row>
    <row r="5397" customFormat="false" ht="15" hidden="false" customHeight="false" outlineLevel="0" collapsed="false">
      <c r="A5397" s="16" t="s">
        <v>16655</v>
      </c>
      <c r="B5397" s="17" t="s">
        <v>16656</v>
      </c>
      <c r="C5397" s="16" t="s">
        <v>16657</v>
      </c>
      <c r="D5397" s="16" t="s">
        <v>10428</v>
      </c>
      <c r="E5397" s="18" t="n">
        <v>1</v>
      </c>
      <c r="F5397" s="16" t="s">
        <v>43</v>
      </c>
      <c r="G5397" s="18" t="n">
        <v>0</v>
      </c>
      <c r="H5397" s="16" t="n">
        <v>0.1</v>
      </c>
      <c r="I5397" s="18" t="n">
        <v>1</v>
      </c>
      <c r="J5397" s="19" t="n">
        <v>26</v>
      </c>
      <c r="K5397" s="19" t="n">
        <v>26</v>
      </c>
      <c r="L5397" s="19" t="n">
        <v>26</v>
      </c>
      <c r="M5397" s="19" t="n">
        <f aca="false">IF(J5397&gt;0,J5397,K5397)*E5397</f>
        <v>26</v>
      </c>
      <c r="N5397" s="20"/>
      <c r="O5397" s="21" t="str">
        <f aca="false">IF(R5397="","",ROUND(R5397*(1-Premissas!$B$4),4))</f>
        <v/>
      </c>
      <c r="P5397" s="22"/>
      <c r="Q5397" s="22"/>
      <c r="R5397" s="23"/>
      <c r="S5397" s="24"/>
      <c r="T5397" s="24"/>
      <c r="U5397" s="25"/>
      <c r="V5397" s="19" t="str">
        <f aca="false">IF(COUNT(N5397:Q5397)=0,"",MIN(N5397:Q5397))</f>
        <v/>
      </c>
      <c r="W5397" s="16" t="str">
        <f aca="false">IF(V5397="","",INDEX($N$4:$Q$4,MATCH(V5397,N5397:Q5397,0)))</f>
        <v/>
      </c>
      <c r="X5397" s="19" t="str">
        <f aca="false">IF(COUNT(N5397:Q5397)&lt;2,"",SMALL(N5397:Q5397,2))</f>
        <v/>
      </c>
      <c r="Y5397" s="26" t="str">
        <f aca="false">IF(OR(V5397="",M5397=0),"",V5397/M5397-1)</f>
        <v/>
      </c>
      <c r="Z5397" s="26" t="str">
        <f aca="false">IF(OR(V5397="",L5397=""),"",V5397/(L5397*E5397)-1)</f>
        <v/>
      </c>
      <c r="AA5397" s="16" t="str">
        <f aca="false">IF(V5397="","SEM OFERTA",IF(OR(Y5397&gt;Premissas!$B$11,Y5397&lt;Premissas!$B$12),"VERIFICAR - UNIDADE/EMBALAGEM",IF(Y5397&gt;Premissas!$B$6,"NÃO COMPRAR - REAJUSTE &gt;5%","COMPRAR")))</f>
        <v>SEM OFERTA</v>
      </c>
      <c r="AB5397" s="18" t="str">
        <f aca="false">IF(W5397="DIMEC",S5397,IF(W5397="MEDCENTRO",U5397,""))</f>
        <v/>
      </c>
      <c r="AC5397" s="18" t="n">
        <f aca="false">IF(AA5397&lt;&gt;"COMPRAR",0,IF(AB5397="",I5397,MIN(I5397,AB5397)))</f>
        <v>0</v>
      </c>
      <c r="AD5397" s="19" t="n">
        <f aca="false">IF(AC5397&gt;0,AC5397*V5397,0)</f>
        <v>0</v>
      </c>
      <c r="AE5397" s="19" t="n">
        <f aca="false">IF(AC5397&gt;0,(M5397-V5397)*AC5397,0)</f>
        <v>0</v>
      </c>
      <c r="AF5397" s="16" t="str">
        <f aca="false">IF(AA5397&lt;&gt;"COMPRAR","",IF(AB5397="",IF(X5397="","",IF(X5397-V5397&lt;0.01,"EMPATE TÉCNICO","")),IF(AB5397&lt;I5397,"ESTOQUE INSUFICIENTE",IF(X5397="","",IF(X5397-V5397&lt;0.01,"EMPATE TÉCNICO","")))))</f>
        <v/>
      </c>
      <c r="AG5397" s="16" t="s">
        <v>10429</v>
      </c>
      <c r="AH5397" s="16" t="s">
        <v>16579</v>
      </c>
    </row>
    <row r="5398" customFormat="false" ht="15" hidden="false" customHeight="false" outlineLevel="0" collapsed="false">
      <c r="A5398" s="16" t="s">
        <v>16658</v>
      </c>
      <c r="B5398" s="17" t="s">
        <v>16659</v>
      </c>
      <c r="C5398" s="16" t="s">
        <v>16660</v>
      </c>
      <c r="D5398" s="16" t="s">
        <v>10428</v>
      </c>
      <c r="E5398" s="18" t="n">
        <v>1</v>
      </c>
      <c r="F5398" s="16" t="s">
        <v>43</v>
      </c>
      <c r="G5398" s="18" t="n">
        <v>0</v>
      </c>
      <c r="H5398" s="16" t="n">
        <v>0.2</v>
      </c>
      <c r="I5398" s="18" t="n">
        <v>1</v>
      </c>
      <c r="J5398" s="19" t="n">
        <v>17</v>
      </c>
      <c r="K5398" s="19" t="n">
        <v>17</v>
      </c>
      <c r="L5398" s="19" t="n">
        <v>17</v>
      </c>
      <c r="M5398" s="19" t="n">
        <f aca="false">IF(J5398&gt;0,J5398,K5398)*E5398</f>
        <v>17</v>
      </c>
      <c r="N5398" s="20"/>
      <c r="O5398" s="21" t="str">
        <f aca="false">IF(R5398="","",ROUND(R5398*(1-Premissas!$B$4),4))</f>
        <v/>
      </c>
      <c r="P5398" s="22"/>
      <c r="Q5398" s="22"/>
      <c r="R5398" s="23"/>
      <c r="S5398" s="24"/>
      <c r="T5398" s="24"/>
      <c r="U5398" s="25"/>
      <c r="V5398" s="19" t="str">
        <f aca="false">IF(COUNT(N5398:Q5398)=0,"",MIN(N5398:Q5398))</f>
        <v/>
      </c>
      <c r="W5398" s="16" t="str">
        <f aca="false">IF(V5398="","",INDEX($N$4:$Q$4,MATCH(V5398,N5398:Q5398,0)))</f>
        <v/>
      </c>
      <c r="X5398" s="19" t="str">
        <f aca="false">IF(COUNT(N5398:Q5398)&lt;2,"",SMALL(N5398:Q5398,2))</f>
        <v/>
      </c>
      <c r="Y5398" s="26" t="str">
        <f aca="false">IF(OR(V5398="",M5398=0),"",V5398/M5398-1)</f>
        <v/>
      </c>
      <c r="Z5398" s="26" t="str">
        <f aca="false">IF(OR(V5398="",L5398=""),"",V5398/(L5398*E5398)-1)</f>
        <v/>
      </c>
      <c r="AA5398" s="16" t="str">
        <f aca="false">IF(V5398="","SEM OFERTA",IF(OR(Y5398&gt;Premissas!$B$11,Y5398&lt;Premissas!$B$12),"VERIFICAR - UNIDADE/EMBALAGEM",IF(Y5398&gt;Premissas!$B$6,"NÃO COMPRAR - REAJUSTE &gt;5%","COMPRAR")))</f>
        <v>SEM OFERTA</v>
      </c>
      <c r="AB5398" s="18" t="str">
        <f aca="false">IF(W5398="DIMEC",S5398,IF(W5398="MEDCENTRO",U5398,""))</f>
        <v/>
      </c>
      <c r="AC5398" s="18" t="n">
        <f aca="false">IF(AA5398&lt;&gt;"COMPRAR",0,IF(AB5398="",I5398,MIN(I5398,AB5398)))</f>
        <v>0</v>
      </c>
      <c r="AD5398" s="19" t="n">
        <f aca="false">IF(AC5398&gt;0,AC5398*V5398,0)</f>
        <v>0</v>
      </c>
      <c r="AE5398" s="19" t="n">
        <f aca="false">IF(AC5398&gt;0,(M5398-V5398)*AC5398,0)</f>
        <v>0</v>
      </c>
      <c r="AF5398" s="16" t="str">
        <f aca="false">IF(AA5398&lt;&gt;"COMPRAR","",IF(AB5398="",IF(X5398="","",IF(X5398-V5398&lt;0.01,"EMPATE TÉCNICO","")),IF(AB5398&lt;I5398,"ESTOQUE INSUFICIENTE",IF(X5398="","",IF(X5398-V5398&lt;0.01,"EMPATE TÉCNICO","")))))</f>
        <v/>
      </c>
      <c r="AG5398" s="16" t="s">
        <v>10429</v>
      </c>
      <c r="AH5398" s="16" t="s">
        <v>16579</v>
      </c>
    </row>
    <row r="5399" customFormat="false" ht="15" hidden="false" customHeight="false" outlineLevel="0" collapsed="false">
      <c r="A5399" s="16" t="s">
        <v>16661</v>
      </c>
      <c r="B5399" s="17" t="s">
        <v>16662</v>
      </c>
      <c r="C5399" s="16" t="s">
        <v>16663</v>
      </c>
      <c r="D5399" s="16" t="s">
        <v>10428</v>
      </c>
      <c r="E5399" s="18" t="n">
        <v>1</v>
      </c>
      <c r="F5399" s="16" t="s">
        <v>42</v>
      </c>
      <c r="G5399" s="18" t="n">
        <v>0</v>
      </c>
      <c r="H5399" s="16" t="n">
        <v>0.9</v>
      </c>
      <c r="I5399" s="18" t="n">
        <v>3</v>
      </c>
      <c r="J5399" s="19" t="n">
        <v>17</v>
      </c>
      <c r="K5399" s="19" t="n">
        <v>17</v>
      </c>
      <c r="L5399" s="19" t="n">
        <v>17</v>
      </c>
      <c r="M5399" s="19" t="n">
        <f aca="false">IF(J5399&gt;0,J5399,K5399)*E5399</f>
        <v>17</v>
      </c>
      <c r="N5399" s="20"/>
      <c r="O5399" s="21" t="str">
        <f aca="false">IF(R5399="","",ROUND(R5399*(1-Premissas!$B$4),4))</f>
        <v/>
      </c>
      <c r="P5399" s="22"/>
      <c r="Q5399" s="22"/>
      <c r="R5399" s="23"/>
      <c r="S5399" s="24"/>
      <c r="T5399" s="24"/>
      <c r="U5399" s="25"/>
      <c r="V5399" s="19" t="str">
        <f aca="false">IF(COUNT(N5399:Q5399)=0,"",MIN(N5399:Q5399))</f>
        <v/>
      </c>
      <c r="W5399" s="16" t="str">
        <f aca="false">IF(V5399="","",INDEX($N$4:$Q$4,MATCH(V5399,N5399:Q5399,0)))</f>
        <v/>
      </c>
      <c r="X5399" s="19" t="str">
        <f aca="false">IF(COUNT(N5399:Q5399)&lt;2,"",SMALL(N5399:Q5399,2))</f>
        <v/>
      </c>
      <c r="Y5399" s="26" t="str">
        <f aca="false">IF(OR(V5399="",M5399=0),"",V5399/M5399-1)</f>
        <v/>
      </c>
      <c r="Z5399" s="26" t="str">
        <f aca="false">IF(OR(V5399="",L5399=""),"",V5399/(L5399*E5399)-1)</f>
        <v/>
      </c>
      <c r="AA5399" s="16" t="str">
        <f aca="false">IF(V5399="","SEM OFERTA",IF(OR(Y5399&gt;Premissas!$B$11,Y5399&lt;Premissas!$B$12),"VERIFICAR - UNIDADE/EMBALAGEM",IF(Y5399&gt;Premissas!$B$6,"NÃO COMPRAR - REAJUSTE &gt;5%","COMPRAR")))</f>
        <v>SEM OFERTA</v>
      </c>
      <c r="AB5399" s="18" t="str">
        <f aca="false">IF(W5399="DIMEC",S5399,IF(W5399="MEDCENTRO",U5399,""))</f>
        <v/>
      </c>
      <c r="AC5399" s="18" t="n">
        <f aca="false">IF(AA5399&lt;&gt;"COMPRAR",0,IF(AB5399="",I5399,MIN(I5399,AB5399)))</f>
        <v>0</v>
      </c>
      <c r="AD5399" s="19" t="n">
        <f aca="false">IF(AC5399&gt;0,AC5399*V5399,0)</f>
        <v>0</v>
      </c>
      <c r="AE5399" s="19" t="n">
        <f aca="false">IF(AC5399&gt;0,(M5399-V5399)*AC5399,0)</f>
        <v>0</v>
      </c>
      <c r="AF5399" s="16" t="str">
        <f aca="false">IF(AA5399&lt;&gt;"COMPRAR","",IF(AB5399="",IF(X5399="","",IF(X5399-V5399&lt;0.01,"EMPATE TÉCNICO","")),IF(AB5399&lt;I5399,"ESTOQUE INSUFICIENTE",IF(X5399="","",IF(X5399-V5399&lt;0.01,"EMPATE TÉCNICO","")))))</f>
        <v/>
      </c>
      <c r="AG5399" s="16" t="s">
        <v>10429</v>
      </c>
      <c r="AH5399" s="16" t="s">
        <v>16579</v>
      </c>
    </row>
    <row r="5400" customFormat="false" ht="15" hidden="false" customHeight="false" outlineLevel="0" collapsed="false">
      <c r="A5400" s="16" t="s">
        <v>16664</v>
      </c>
      <c r="B5400" s="17" t="s">
        <v>16665</v>
      </c>
      <c r="C5400" s="16" t="s">
        <v>16666</v>
      </c>
      <c r="D5400" s="16" t="s">
        <v>10428</v>
      </c>
      <c r="E5400" s="18" t="n">
        <v>1</v>
      </c>
      <c r="F5400" s="16" t="s">
        <v>42</v>
      </c>
      <c r="G5400" s="18" t="n">
        <v>0</v>
      </c>
      <c r="H5400" s="16" t="n">
        <v>2.1</v>
      </c>
      <c r="I5400" s="18" t="n">
        <v>6</v>
      </c>
      <c r="J5400" s="19" t="n">
        <v>17</v>
      </c>
      <c r="K5400" s="19" t="n">
        <v>17</v>
      </c>
      <c r="L5400" s="19" t="n">
        <v>17</v>
      </c>
      <c r="M5400" s="19" t="n">
        <f aca="false">IF(J5400&gt;0,J5400,K5400)*E5400</f>
        <v>17</v>
      </c>
      <c r="N5400" s="20"/>
      <c r="O5400" s="21" t="str">
        <f aca="false">IF(R5400="","",ROUND(R5400*(1-Premissas!$B$4),4))</f>
        <v/>
      </c>
      <c r="P5400" s="22"/>
      <c r="Q5400" s="22"/>
      <c r="R5400" s="23"/>
      <c r="S5400" s="24"/>
      <c r="T5400" s="24"/>
      <c r="U5400" s="25"/>
      <c r="V5400" s="19" t="str">
        <f aca="false">IF(COUNT(N5400:Q5400)=0,"",MIN(N5400:Q5400))</f>
        <v/>
      </c>
      <c r="W5400" s="16" t="str">
        <f aca="false">IF(V5400="","",INDEX($N$4:$Q$4,MATCH(V5400,N5400:Q5400,0)))</f>
        <v/>
      </c>
      <c r="X5400" s="19" t="str">
        <f aca="false">IF(COUNT(N5400:Q5400)&lt;2,"",SMALL(N5400:Q5400,2))</f>
        <v/>
      </c>
      <c r="Y5400" s="26" t="str">
        <f aca="false">IF(OR(V5400="",M5400=0),"",V5400/M5400-1)</f>
        <v/>
      </c>
      <c r="Z5400" s="26" t="str">
        <f aca="false">IF(OR(V5400="",L5400=""),"",V5400/(L5400*E5400)-1)</f>
        <v/>
      </c>
      <c r="AA5400" s="16" t="str">
        <f aca="false">IF(V5400="","SEM OFERTA",IF(OR(Y5400&gt;Premissas!$B$11,Y5400&lt;Premissas!$B$12),"VERIFICAR - UNIDADE/EMBALAGEM",IF(Y5400&gt;Premissas!$B$6,"NÃO COMPRAR - REAJUSTE &gt;5%","COMPRAR")))</f>
        <v>SEM OFERTA</v>
      </c>
      <c r="AB5400" s="18" t="str">
        <f aca="false">IF(W5400="DIMEC",S5400,IF(W5400="MEDCENTRO",U5400,""))</f>
        <v/>
      </c>
      <c r="AC5400" s="18" t="n">
        <f aca="false">IF(AA5400&lt;&gt;"COMPRAR",0,IF(AB5400="",I5400,MIN(I5400,AB5400)))</f>
        <v>0</v>
      </c>
      <c r="AD5400" s="19" t="n">
        <f aca="false">IF(AC5400&gt;0,AC5400*V5400,0)</f>
        <v>0</v>
      </c>
      <c r="AE5400" s="19" t="n">
        <f aca="false">IF(AC5400&gt;0,(M5400-V5400)*AC5400,0)</f>
        <v>0</v>
      </c>
      <c r="AF5400" s="16" t="str">
        <f aca="false">IF(AA5400&lt;&gt;"COMPRAR","",IF(AB5400="",IF(X5400="","",IF(X5400-V5400&lt;0.01,"EMPATE TÉCNICO","")),IF(AB5400&lt;I5400,"ESTOQUE INSUFICIENTE",IF(X5400="","",IF(X5400-V5400&lt;0.01,"EMPATE TÉCNICO","")))))</f>
        <v/>
      </c>
      <c r="AG5400" s="16" t="s">
        <v>10429</v>
      </c>
      <c r="AH5400" s="16" t="s">
        <v>16579</v>
      </c>
    </row>
    <row r="5401" customFormat="false" ht="15" hidden="false" customHeight="false" outlineLevel="0" collapsed="false">
      <c r="A5401" s="16" t="s">
        <v>16667</v>
      </c>
      <c r="B5401" s="17" t="s">
        <v>16668</v>
      </c>
      <c r="C5401" s="16" t="s">
        <v>16669</v>
      </c>
      <c r="D5401" s="16" t="s">
        <v>10428</v>
      </c>
      <c r="E5401" s="18" t="n">
        <v>1</v>
      </c>
      <c r="F5401" s="16" t="s">
        <v>41</v>
      </c>
      <c r="G5401" s="18" t="n">
        <v>1</v>
      </c>
      <c r="H5401" s="16" t="n">
        <v>1.6</v>
      </c>
      <c r="I5401" s="18" t="n">
        <v>4</v>
      </c>
      <c r="J5401" s="19" t="n">
        <v>26</v>
      </c>
      <c r="K5401" s="19" t="n">
        <v>26</v>
      </c>
      <c r="L5401" s="19" t="n">
        <v>26</v>
      </c>
      <c r="M5401" s="19" t="n">
        <f aca="false">IF(J5401&gt;0,J5401,K5401)*E5401</f>
        <v>26</v>
      </c>
      <c r="N5401" s="20"/>
      <c r="O5401" s="21" t="str">
        <f aca="false">IF(R5401="","",ROUND(R5401*(1-Premissas!$B$4),4))</f>
        <v/>
      </c>
      <c r="P5401" s="22"/>
      <c r="Q5401" s="22"/>
      <c r="R5401" s="23"/>
      <c r="S5401" s="24"/>
      <c r="T5401" s="24"/>
      <c r="U5401" s="25"/>
      <c r="V5401" s="19" t="str">
        <f aca="false">IF(COUNT(N5401:Q5401)=0,"",MIN(N5401:Q5401))</f>
        <v/>
      </c>
      <c r="W5401" s="16" t="str">
        <f aca="false">IF(V5401="","",INDEX($N$4:$Q$4,MATCH(V5401,N5401:Q5401,0)))</f>
        <v/>
      </c>
      <c r="X5401" s="19" t="str">
        <f aca="false">IF(COUNT(N5401:Q5401)&lt;2,"",SMALL(N5401:Q5401,2))</f>
        <v/>
      </c>
      <c r="Y5401" s="26" t="str">
        <f aca="false">IF(OR(V5401="",M5401=0),"",V5401/M5401-1)</f>
        <v/>
      </c>
      <c r="Z5401" s="26" t="str">
        <f aca="false">IF(OR(V5401="",L5401=""),"",V5401/(L5401*E5401)-1)</f>
        <v/>
      </c>
      <c r="AA5401" s="16" t="str">
        <f aca="false">IF(V5401="","SEM OFERTA",IF(OR(Y5401&gt;Premissas!$B$11,Y5401&lt;Premissas!$B$12),"VERIFICAR - UNIDADE/EMBALAGEM",IF(Y5401&gt;Premissas!$B$6,"NÃO COMPRAR - REAJUSTE &gt;5%","COMPRAR")))</f>
        <v>SEM OFERTA</v>
      </c>
      <c r="AB5401" s="18" t="str">
        <f aca="false">IF(W5401="DIMEC",S5401,IF(W5401="MEDCENTRO",U5401,""))</f>
        <v/>
      </c>
      <c r="AC5401" s="18" t="n">
        <f aca="false">IF(AA5401&lt;&gt;"COMPRAR",0,IF(AB5401="",I5401,MIN(I5401,AB5401)))</f>
        <v>0</v>
      </c>
      <c r="AD5401" s="19" t="n">
        <f aca="false">IF(AC5401&gt;0,AC5401*V5401,0)</f>
        <v>0</v>
      </c>
      <c r="AE5401" s="19" t="n">
        <f aca="false">IF(AC5401&gt;0,(M5401-V5401)*AC5401,0)</f>
        <v>0</v>
      </c>
      <c r="AF5401" s="16" t="str">
        <f aca="false">IF(AA5401&lt;&gt;"COMPRAR","",IF(AB5401="",IF(X5401="","",IF(X5401-V5401&lt;0.01,"EMPATE TÉCNICO","")),IF(AB5401&lt;I5401,"ESTOQUE INSUFICIENTE",IF(X5401="","",IF(X5401-V5401&lt;0.01,"EMPATE TÉCNICO","")))))</f>
        <v/>
      </c>
      <c r="AG5401" s="16" t="s">
        <v>10429</v>
      </c>
      <c r="AH5401" s="16" t="s">
        <v>16579</v>
      </c>
    </row>
    <row r="5402" customFormat="false" ht="15" hidden="false" customHeight="false" outlineLevel="0" collapsed="false">
      <c r="A5402" s="16" t="s">
        <v>16670</v>
      </c>
      <c r="B5402" s="17" t="s">
        <v>16671</v>
      </c>
      <c r="C5402" s="16" t="s">
        <v>16672</v>
      </c>
      <c r="D5402" s="16" t="s">
        <v>10428</v>
      </c>
      <c r="E5402" s="18" t="n">
        <v>1</v>
      </c>
      <c r="F5402" s="16" t="s">
        <v>43</v>
      </c>
      <c r="G5402" s="18" t="n">
        <v>0</v>
      </c>
      <c r="H5402" s="16" t="n">
        <v>0.1</v>
      </c>
      <c r="I5402" s="18" t="n">
        <v>1</v>
      </c>
      <c r="J5402" s="19" t="n">
        <v>26</v>
      </c>
      <c r="K5402" s="19" t="n">
        <v>26</v>
      </c>
      <c r="L5402" s="19" t="n">
        <v>26</v>
      </c>
      <c r="M5402" s="19" t="n">
        <f aca="false">IF(J5402&gt;0,J5402,K5402)*E5402</f>
        <v>26</v>
      </c>
      <c r="N5402" s="20"/>
      <c r="O5402" s="21" t="str">
        <f aca="false">IF(R5402="","",ROUND(R5402*(1-Premissas!$B$4),4))</f>
        <v/>
      </c>
      <c r="P5402" s="22"/>
      <c r="Q5402" s="22"/>
      <c r="R5402" s="23"/>
      <c r="S5402" s="24"/>
      <c r="T5402" s="24"/>
      <c r="U5402" s="25"/>
      <c r="V5402" s="19" t="str">
        <f aca="false">IF(COUNT(N5402:Q5402)=0,"",MIN(N5402:Q5402))</f>
        <v/>
      </c>
      <c r="W5402" s="16" t="str">
        <f aca="false">IF(V5402="","",INDEX($N$4:$Q$4,MATCH(V5402,N5402:Q5402,0)))</f>
        <v/>
      </c>
      <c r="X5402" s="19" t="str">
        <f aca="false">IF(COUNT(N5402:Q5402)&lt;2,"",SMALL(N5402:Q5402,2))</f>
        <v/>
      </c>
      <c r="Y5402" s="26" t="str">
        <f aca="false">IF(OR(V5402="",M5402=0),"",V5402/M5402-1)</f>
        <v/>
      </c>
      <c r="Z5402" s="26" t="str">
        <f aca="false">IF(OR(V5402="",L5402=""),"",V5402/(L5402*E5402)-1)</f>
        <v/>
      </c>
      <c r="AA5402" s="16" t="str">
        <f aca="false">IF(V5402="","SEM OFERTA",IF(OR(Y5402&gt;Premissas!$B$11,Y5402&lt;Premissas!$B$12),"VERIFICAR - UNIDADE/EMBALAGEM",IF(Y5402&gt;Premissas!$B$6,"NÃO COMPRAR - REAJUSTE &gt;5%","COMPRAR")))</f>
        <v>SEM OFERTA</v>
      </c>
      <c r="AB5402" s="18" t="str">
        <f aca="false">IF(W5402="DIMEC",S5402,IF(W5402="MEDCENTRO",U5402,""))</f>
        <v/>
      </c>
      <c r="AC5402" s="18" t="n">
        <f aca="false">IF(AA5402&lt;&gt;"COMPRAR",0,IF(AB5402="",I5402,MIN(I5402,AB5402)))</f>
        <v>0</v>
      </c>
      <c r="AD5402" s="19" t="n">
        <f aca="false">IF(AC5402&gt;0,AC5402*V5402,0)</f>
        <v>0</v>
      </c>
      <c r="AE5402" s="19" t="n">
        <f aca="false">IF(AC5402&gt;0,(M5402-V5402)*AC5402,0)</f>
        <v>0</v>
      </c>
      <c r="AF5402" s="16" t="str">
        <f aca="false">IF(AA5402&lt;&gt;"COMPRAR","",IF(AB5402="",IF(X5402="","",IF(X5402-V5402&lt;0.01,"EMPATE TÉCNICO","")),IF(AB5402&lt;I5402,"ESTOQUE INSUFICIENTE",IF(X5402="","",IF(X5402-V5402&lt;0.01,"EMPATE TÉCNICO","")))))</f>
        <v/>
      </c>
      <c r="AG5402" s="16" t="s">
        <v>16673</v>
      </c>
      <c r="AH5402" s="16" t="s">
        <v>16579</v>
      </c>
    </row>
    <row r="5403" customFormat="false" ht="15" hidden="false" customHeight="false" outlineLevel="0" collapsed="false">
      <c r="A5403" s="16" t="s">
        <v>16674</v>
      </c>
      <c r="B5403" s="17" t="s">
        <v>16675</v>
      </c>
      <c r="C5403" s="16" t="s">
        <v>16676</v>
      </c>
      <c r="D5403" s="16" t="s">
        <v>10428</v>
      </c>
      <c r="E5403" s="18" t="n">
        <v>1</v>
      </c>
      <c r="F5403" s="16" t="s">
        <v>42</v>
      </c>
      <c r="G5403" s="18" t="n">
        <v>1</v>
      </c>
      <c r="H5403" s="16" t="n">
        <v>2.1</v>
      </c>
      <c r="I5403" s="18" t="n">
        <v>5</v>
      </c>
      <c r="J5403" s="19" t="n">
        <v>26</v>
      </c>
      <c r="K5403" s="19" t="n">
        <v>26</v>
      </c>
      <c r="L5403" s="19" t="n">
        <v>26</v>
      </c>
      <c r="M5403" s="19" t="n">
        <f aca="false">IF(J5403&gt;0,J5403,K5403)*E5403</f>
        <v>26</v>
      </c>
      <c r="N5403" s="20"/>
      <c r="O5403" s="21" t="str">
        <f aca="false">IF(R5403="","",ROUND(R5403*(1-Premissas!$B$4),4))</f>
        <v/>
      </c>
      <c r="P5403" s="22"/>
      <c r="Q5403" s="22"/>
      <c r="R5403" s="23"/>
      <c r="S5403" s="24"/>
      <c r="T5403" s="24"/>
      <c r="U5403" s="25"/>
      <c r="V5403" s="19" t="str">
        <f aca="false">IF(COUNT(N5403:Q5403)=0,"",MIN(N5403:Q5403))</f>
        <v/>
      </c>
      <c r="W5403" s="16" t="str">
        <f aca="false">IF(V5403="","",INDEX($N$4:$Q$4,MATCH(V5403,N5403:Q5403,0)))</f>
        <v/>
      </c>
      <c r="X5403" s="19" t="str">
        <f aca="false">IF(COUNT(N5403:Q5403)&lt;2,"",SMALL(N5403:Q5403,2))</f>
        <v/>
      </c>
      <c r="Y5403" s="26" t="str">
        <f aca="false">IF(OR(V5403="",M5403=0),"",V5403/M5403-1)</f>
        <v/>
      </c>
      <c r="Z5403" s="26" t="str">
        <f aca="false">IF(OR(V5403="",L5403=""),"",V5403/(L5403*E5403)-1)</f>
        <v/>
      </c>
      <c r="AA5403" s="16" t="str">
        <f aca="false">IF(V5403="","SEM OFERTA",IF(OR(Y5403&gt;Premissas!$B$11,Y5403&lt;Premissas!$B$12),"VERIFICAR - UNIDADE/EMBALAGEM",IF(Y5403&gt;Premissas!$B$6,"NÃO COMPRAR - REAJUSTE &gt;5%","COMPRAR")))</f>
        <v>SEM OFERTA</v>
      </c>
      <c r="AB5403" s="18" t="str">
        <f aca="false">IF(W5403="DIMEC",S5403,IF(W5403="MEDCENTRO",U5403,""))</f>
        <v/>
      </c>
      <c r="AC5403" s="18" t="n">
        <f aca="false">IF(AA5403&lt;&gt;"COMPRAR",0,IF(AB5403="",I5403,MIN(I5403,AB5403)))</f>
        <v>0</v>
      </c>
      <c r="AD5403" s="19" t="n">
        <f aca="false">IF(AC5403&gt;0,AC5403*V5403,0)</f>
        <v>0</v>
      </c>
      <c r="AE5403" s="19" t="n">
        <f aca="false">IF(AC5403&gt;0,(M5403-V5403)*AC5403,0)</f>
        <v>0</v>
      </c>
      <c r="AF5403" s="16" t="str">
        <f aca="false">IF(AA5403&lt;&gt;"COMPRAR","",IF(AB5403="",IF(X5403="","",IF(X5403-V5403&lt;0.01,"EMPATE TÉCNICO","")),IF(AB5403&lt;I5403,"ESTOQUE INSUFICIENTE",IF(X5403="","",IF(X5403-V5403&lt;0.01,"EMPATE TÉCNICO","")))))</f>
        <v/>
      </c>
      <c r="AG5403" s="16" t="s">
        <v>10429</v>
      </c>
      <c r="AH5403" s="16" t="s">
        <v>16579</v>
      </c>
    </row>
    <row r="5404" customFormat="false" ht="15" hidden="false" customHeight="false" outlineLevel="0" collapsed="false">
      <c r="A5404" s="16" t="s">
        <v>16677</v>
      </c>
      <c r="B5404" s="17" t="s">
        <v>16678</v>
      </c>
      <c r="C5404" s="16" t="s">
        <v>16679</v>
      </c>
      <c r="D5404" s="16" t="s">
        <v>10428</v>
      </c>
      <c r="E5404" s="18" t="n">
        <v>1</v>
      </c>
      <c r="F5404" s="16" t="s">
        <v>41</v>
      </c>
      <c r="G5404" s="18" t="n">
        <v>2</v>
      </c>
      <c r="H5404" s="16" t="n">
        <v>1.9</v>
      </c>
      <c r="I5404" s="18" t="n">
        <v>3</v>
      </c>
      <c r="J5404" s="19" t="n">
        <v>26</v>
      </c>
      <c r="K5404" s="19" t="n">
        <v>26</v>
      </c>
      <c r="L5404" s="19" t="n">
        <v>26</v>
      </c>
      <c r="M5404" s="19" t="n">
        <f aca="false">IF(J5404&gt;0,J5404,K5404)*E5404</f>
        <v>26</v>
      </c>
      <c r="N5404" s="20"/>
      <c r="O5404" s="21" t="str">
        <f aca="false">IF(R5404="","",ROUND(R5404*(1-Premissas!$B$4),4))</f>
        <v/>
      </c>
      <c r="P5404" s="22"/>
      <c r="Q5404" s="22"/>
      <c r="R5404" s="23"/>
      <c r="S5404" s="24"/>
      <c r="T5404" s="24"/>
      <c r="U5404" s="25"/>
      <c r="V5404" s="19" t="str">
        <f aca="false">IF(COUNT(N5404:Q5404)=0,"",MIN(N5404:Q5404))</f>
        <v/>
      </c>
      <c r="W5404" s="16" t="str">
        <f aca="false">IF(V5404="","",INDEX($N$4:$Q$4,MATCH(V5404,N5404:Q5404,0)))</f>
        <v/>
      </c>
      <c r="X5404" s="19" t="str">
        <f aca="false">IF(COUNT(N5404:Q5404)&lt;2,"",SMALL(N5404:Q5404,2))</f>
        <v/>
      </c>
      <c r="Y5404" s="26" t="str">
        <f aca="false">IF(OR(V5404="",M5404=0),"",V5404/M5404-1)</f>
        <v/>
      </c>
      <c r="Z5404" s="26" t="str">
        <f aca="false">IF(OR(V5404="",L5404=""),"",V5404/(L5404*E5404)-1)</f>
        <v/>
      </c>
      <c r="AA5404" s="16" t="str">
        <f aca="false">IF(V5404="","SEM OFERTA",IF(OR(Y5404&gt;Premissas!$B$11,Y5404&lt;Premissas!$B$12),"VERIFICAR - UNIDADE/EMBALAGEM",IF(Y5404&gt;Premissas!$B$6,"NÃO COMPRAR - REAJUSTE &gt;5%","COMPRAR")))</f>
        <v>SEM OFERTA</v>
      </c>
      <c r="AB5404" s="18" t="str">
        <f aca="false">IF(W5404="DIMEC",S5404,IF(W5404="MEDCENTRO",U5404,""))</f>
        <v/>
      </c>
      <c r="AC5404" s="18" t="n">
        <f aca="false">IF(AA5404&lt;&gt;"COMPRAR",0,IF(AB5404="",I5404,MIN(I5404,AB5404)))</f>
        <v>0</v>
      </c>
      <c r="AD5404" s="19" t="n">
        <f aca="false">IF(AC5404&gt;0,AC5404*V5404,0)</f>
        <v>0</v>
      </c>
      <c r="AE5404" s="19" t="n">
        <f aca="false">IF(AC5404&gt;0,(M5404-V5404)*AC5404,0)</f>
        <v>0</v>
      </c>
      <c r="AF5404" s="16" t="str">
        <f aca="false">IF(AA5404&lt;&gt;"COMPRAR","",IF(AB5404="",IF(X5404="","",IF(X5404-V5404&lt;0.01,"EMPATE TÉCNICO","")),IF(AB5404&lt;I5404,"ESTOQUE INSUFICIENTE",IF(X5404="","",IF(X5404-V5404&lt;0.01,"EMPATE TÉCNICO","")))))</f>
        <v/>
      </c>
      <c r="AG5404" s="16" t="s">
        <v>10429</v>
      </c>
      <c r="AH5404" s="16" t="s">
        <v>16579</v>
      </c>
    </row>
    <row r="5405" customFormat="false" ht="15" hidden="false" customHeight="false" outlineLevel="0" collapsed="false">
      <c r="A5405" s="16" t="s">
        <v>16680</v>
      </c>
      <c r="B5405" s="17" t="s">
        <v>16681</v>
      </c>
      <c r="C5405" s="16" t="s">
        <v>16682</v>
      </c>
      <c r="D5405" s="16" t="s">
        <v>10428</v>
      </c>
      <c r="E5405" s="18" t="n">
        <v>1</v>
      </c>
      <c r="F5405" s="16" t="s">
        <v>43</v>
      </c>
      <c r="G5405" s="18" t="n">
        <v>0</v>
      </c>
      <c r="H5405" s="16" t="n">
        <v>0.2</v>
      </c>
      <c r="I5405" s="18" t="n">
        <v>1</v>
      </c>
      <c r="J5405" s="19" t="n">
        <v>23.5</v>
      </c>
      <c r="K5405" s="19" t="n">
        <v>23.5</v>
      </c>
      <c r="L5405" s="19" t="n">
        <v>23.5</v>
      </c>
      <c r="M5405" s="19" t="n">
        <f aca="false">IF(J5405&gt;0,J5405,K5405)*E5405</f>
        <v>23.5</v>
      </c>
      <c r="N5405" s="20"/>
      <c r="O5405" s="21" t="str">
        <f aca="false">IF(R5405="","",ROUND(R5405*(1-Premissas!$B$4),4))</f>
        <v/>
      </c>
      <c r="P5405" s="22"/>
      <c r="Q5405" s="22"/>
      <c r="R5405" s="23"/>
      <c r="S5405" s="24"/>
      <c r="T5405" s="24"/>
      <c r="U5405" s="25"/>
      <c r="V5405" s="19" t="str">
        <f aca="false">IF(COUNT(N5405:Q5405)=0,"",MIN(N5405:Q5405))</f>
        <v/>
      </c>
      <c r="W5405" s="16" t="str">
        <f aca="false">IF(V5405="","",INDEX($N$4:$Q$4,MATCH(V5405,N5405:Q5405,0)))</f>
        <v/>
      </c>
      <c r="X5405" s="19" t="str">
        <f aca="false">IF(COUNT(N5405:Q5405)&lt;2,"",SMALL(N5405:Q5405,2))</f>
        <v/>
      </c>
      <c r="Y5405" s="26" t="str">
        <f aca="false">IF(OR(V5405="",M5405=0),"",V5405/M5405-1)</f>
        <v/>
      </c>
      <c r="Z5405" s="26" t="str">
        <f aca="false">IF(OR(V5405="",L5405=""),"",V5405/(L5405*E5405)-1)</f>
        <v/>
      </c>
      <c r="AA5405" s="16" t="str">
        <f aca="false">IF(V5405="","SEM OFERTA",IF(OR(Y5405&gt;Premissas!$B$11,Y5405&lt;Premissas!$B$12),"VERIFICAR - UNIDADE/EMBALAGEM",IF(Y5405&gt;Premissas!$B$6,"NÃO COMPRAR - REAJUSTE &gt;5%","COMPRAR")))</f>
        <v>SEM OFERTA</v>
      </c>
      <c r="AB5405" s="18" t="str">
        <f aca="false">IF(W5405="DIMEC",S5405,IF(W5405="MEDCENTRO",U5405,""))</f>
        <v/>
      </c>
      <c r="AC5405" s="18" t="n">
        <f aca="false">IF(AA5405&lt;&gt;"COMPRAR",0,IF(AB5405="",I5405,MIN(I5405,AB5405)))</f>
        <v>0</v>
      </c>
      <c r="AD5405" s="19" t="n">
        <f aca="false">IF(AC5405&gt;0,AC5405*V5405,0)</f>
        <v>0</v>
      </c>
      <c r="AE5405" s="19" t="n">
        <f aca="false">IF(AC5405&gt;0,(M5405-V5405)*AC5405,0)</f>
        <v>0</v>
      </c>
      <c r="AF5405" s="16" t="str">
        <f aca="false">IF(AA5405&lt;&gt;"COMPRAR","",IF(AB5405="",IF(X5405="","",IF(X5405-V5405&lt;0.01,"EMPATE TÉCNICO","")),IF(AB5405&lt;I5405,"ESTOQUE INSUFICIENTE",IF(X5405="","",IF(X5405-V5405&lt;0.01,"EMPATE TÉCNICO","")))))</f>
        <v/>
      </c>
      <c r="AG5405" s="16" t="s">
        <v>10429</v>
      </c>
      <c r="AH5405" s="16" t="s">
        <v>16579</v>
      </c>
    </row>
    <row r="5406" customFormat="false" ht="15" hidden="false" customHeight="false" outlineLevel="0" collapsed="false">
      <c r="A5406" s="16" t="s">
        <v>16683</v>
      </c>
      <c r="B5406" s="17" t="s">
        <v>16684</v>
      </c>
      <c r="C5406" s="16" t="s">
        <v>16685</v>
      </c>
      <c r="D5406" s="16" t="s">
        <v>10428</v>
      </c>
      <c r="E5406" s="18" t="n">
        <v>1</v>
      </c>
      <c r="F5406" s="16" t="s">
        <v>42</v>
      </c>
      <c r="G5406" s="18" t="n">
        <v>0</v>
      </c>
      <c r="H5406" s="16" t="n">
        <v>2.1</v>
      </c>
      <c r="I5406" s="18" t="n">
        <v>6</v>
      </c>
      <c r="J5406" s="19" t="n">
        <v>23.5</v>
      </c>
      <c r="K5406" s="19" t="n">
        <v>23.5</v>
      </c>
      <c r="L5406" s="19" t="n">
        <v>23.5</v>
      </c>
      <c r="M5406" s="19" t="n">
        <f aca="false">IF(J5406&gt;0,J5406,K5406)*E5406</f>
        <v>23.5</v>
      </c>
      <c r="N5406" s="20"/>
      <c r="O5406" s="21" t="str">
        <f aca="false">IF(R5406="","",ROUND(R5406*(1-Premissas!$B$4),4))</f>
        <v/>
      </c>
      <c r="P5406" s="22"/>
      <c r="Q5406" s="22"/>
      <c r="R5406" s="23"/>
      <c r="S5406" s="24"/>
      <c r="T5406" s="24"/>
      <c r="U5406" s="25"/>
      <c r="V5406" s="19" t="str">
        <f aca="false">IF(COUNT(N5406:Q5406)=0,"",MIN(N5406:Q5406))</f>
        <v/>
      </c>
      <c r="W5406" s="16" t="str">
        <f aca="false">IF(V5406="","",INDEX($N$4:$Q$4,MATCH(V5406,N5406:Q5406,0)))</f>
        <v/>
      </c>
      <c r="X5406" s="19" t="str">
        <f aca="false">IF(COUNT(N5406:Q5406)&lt;2,"",SMALL(N5406:Q5406,2))</f>
        <v/>
      </c>
      <c r="Y5406" s="26" t="str">
        <f aca="false">IF(OR(V5406="",M5406=0),"",V5406/M5406-1)</f>
        <v/>
      </c>
      <c r="Z5406" s="26" t="str">
        <f aca="false">IF(OR(V5406="",L5406=""),"",V5406/(L5406*E5406)-1)</f>
        <v/>
      </c>
      <c r="AA5406" s="16" t="str">
        <f aca="false">IF(V5406="","SEM OFERTA",IF(OR(Y5406&gt;Premissas!$B$11,Y5406&lt;Premissas!$B$12),"VERIFICAR - UNIDADE/EMBALAGEM",IF(Y5406&gt;Premissas!$B$6,"NÃO COMPRAR - REAJUSTE &gt;5%","COMPRAR")))</f>
        <v>SEM OFERTA</v>
      </c>
      <c r="AB5406" s="18" t="str">
        <f aca="false">IF(W5406="DIMEC",S5406,IF(W5406="MEDCENTRO",U5406,""))</f>
        <v/>
      </c>
      <c r="AC5406" s="18" t="n">
        <f aca="false">IF(AA5406&lt;&gt;"COMPRAR",0,IF(AB5406="",I5406,MIN(I5406,AB5406)))</f>
        <v>0</v>
      </c>
      <c r="AD5406" s="19" t="n">
        <f aca="false">IF(AC5406&gt;0,AC5406*V5406,0)</f>
        <v>0</v>
      </c>
      <c r="AE5406" s="19" t="n">
        <f aca="false">IF(AC5406&gt;0,(M5406-V5406)*AC5406,0)</f>
        <v>0</v>
      </c>
      <c r="AF5406" s="16" t="str">
        <f aca="false">IF(AA5406&lt;&gt;"COMPRAR","",IF(AB5406="",IF(X5406="","",IF(X5406-V5406&lt;0.01,"EMPATE TÉCNICO","")),IF(AB5406&lt;I5406,"ESTOQUE INSUFICIENTE",IF(X5406="","",IF(X5406-V5406&lt;0.01,"EMPATE TÉCNICO","")))))</f>
        <v/>
      </c>
      <c r="AG5406" s="16" t="s">
        <v>10429</v>
      </c>
      <c r="AH5406" s="16" t="s">
        <v>16579</v>
      </c>
    </row>
    <row r="5407" customFormat="false" ht="15" hidden="false" customHeight="false" outlineLevel="0" collapsed="false">
      <c r="A5407" s="16" t="s">
        <v>16686</v>
      </c>
      <c r="B5407" s="17" t="s">
        <v>16687</v>
      </c>
      <c r="C5407" s="16" t="s">
        <v>16688</v>
      </c>
      <c r="D5407" s="16" t="s">
        <v>10428</v>
      </c>
      <c r="E5407" s="18" t="n">
        <v>1</v>
      </c>
      <c r="F5407" s="16" t="s">
        <v>42</v>
      </c>
      <c r="G5407" s="18" t="n">
        <v>3</v>
      </c>
      <c r="H5407" s="16" t="n">
        <v>1.5</v>
      </c>
      <c r="I5407" s="18" t="n">
        <v>1</v>
      </c>
      <c r="J5407" s="19" t="n">
        <v>23.5</v>
      </c>
      <c r="K5407" s="19" t="n">
        <v>23.5</v>
      </c>
      <c r="L5407" s="19" t="n">
        <v>23.5</v>
      </c>
      <c r="M5407" s="19" t="n">
        <f aca="false">IF(J5407&gt;0,J5407,K5407)*E5407</f>
        <v>23.5</v>
      </c>
      <c r="N5407" s="20"/>
      <c r="O5407" s="21" t="str">
        <f aca="false">IF(R5407="","",ROUND(R5407*(1-Premissas!$B$4),4))</f>
        <v/>
      </c>
      <c r="P5407" s="22"/>
      <c r="Q5407" s="22"/>
      <c r="R5407" s="23"/>
      <c r="S5407" s="24"/>
      <c r="T5407" s="24"/>
      <c r="U5407" s="25"/>
      <c r="V5407" s="19" t="str">
        <f aca="false">IF(COUNT(N5407:Q5407)=0,"",MIN(N5407:Q5407))</f>
        <v/>
      </c>
      <c r="W5407" s="16" t="str">
        <f aca="false">IF(V5407="","",INDEX($N$4:$Q$4,MATCH(V5407,N5407:Q5407,0)))</f>
        <v/>
      </c>
      <c r="X5407" s="19" t="str">
        <f aca="false">IF(COUNT(N5407:Q5407)&lt;2,"",SMALL(N5407:Q5407,2))</f>
        <v/>
      </c>
      <c r="Y5407" s="26" t="str">
        <f aca="false">IF(OR(V5407="",M5407=0),"",V5407/M5407-1)</f>
        <v/>
      </c>
      <c r="Z5407" s="26" t="str">
        <f aca="false">IF(OR(V5407="",L5407=""),"",V5407/(L5407*E5407)-1)</f>
        <v/>
      </c>
      <c r="AA5407" s="16" t="str">
        <f aca="false">IF(V5407="","SEM OFERTA",IF(OR(Y5407&gt;Premissas!$B$11,Y5407&lt;Premissas!$B$12),"VERIFICAR - UNIDADE/EMBALAGEM",IF(Y5407&gt;Premissas!$B$6,"NÃO COMPRAR - REAJUSTE &gt;5%","COMPRAR")))</f>
        <v>SEM OFERTA</v>
      </c>
      <c r="AB5407" s="18" t="str">
        <f aca="false">IF(W5407="DIMEC",S5407,IF(W5407="MEDCENTRO",U5407,""))</f>
        <v/>
      </c>
      <c r="AC5407" s="18" t="n">
        <f aca="false">IF(AA5407&lt;&gt;"COMPRAR",0,IF(AB5407="",I5407,MIN(I5407,AB5407)))</f>
        <v>0</v>
      </c>
      <c r="AD5407" s="19" t="n">
        <f aca="false">IF(AC5407&gt;0,AC5407*V5407,0)</f>
        <v>0</v>
      </c>
      <c r="AE5407" s="19" t="n">
        <f aca="false">IF(AC5407&gt;0,(M5407-V5407)*AC5407,0)</f>
        <v>0</v>
      </c>
      <c r="AF5407" s="16" t="str">
        <f aca="false">IF(AA5407&lt;&gt;"COMPRAR","",IF(AB5407="",IF(X5407="","",IF(X5407-V5407&lt;0.01,"EMPATE TÉCNICO","")),IF(AB5407&lt;I5407,"ESTOQUE INSUFICIENTE",IF(X5407="","",IF(X5407-V5407&lt;0.01,"EMPATE TÉCNICO","")))))</f>
        <v/>
      </c>
      <c r="AG5407" s="16" t="s">
        <v>10429</v>
      </c>
      <c r="AH5407" s="16" t="s">
        <v>16579</v>
      </c>
    </row>
    <row r="5408" customFormat="false" ht="15" hidden="false" customHeight="false" outlineLevel="0" collapsed="false">
      <c r="A5408" s="16" t="s">
        <v>16689</v>
      </c>
      <c r="B5408" s="17" t="s">
        <v>16690</v>
      </c>
      <c r="C5408" s="16" t="s">
        <v>16691</v>
      </c>
      <c r="D5408" s="16" t="s">
        <v>10428</v>
      </c>
      <c r="E5408" s="18" t="n">
        <v>18</v>
      </c>
      <c r="F5408" s="16" t="s">
        <v>41</v>
      </c>
      <c r="G5408" s="18" t="n">
        <v>34</v>
      </c>
      <c r="H5408" s="16" t="n">
        <v>19.2</v>
      </c>
      <c r="I5408" s="18" t="n">
        <v>1</v>
      </c>
      <c r="J5408" s="19" t="n">
        <v>7.66666666666667</v>
      </c>
      <c r="K5408" s="19" t="n">
        <v>7.66666666666667</v>
      </c>
      <c r="L5408" s="19" t="n">
        <v>7.6667</v>
      </c>
      <c r="M5408" s="19" t="n">
        <f aca="false">IF(J5408&gt;0,J5408,K5408)*E5408</f>
        <v>138</v>
      </c>
      <c r="N5408" s="20"/>
      <c r="O5408" s="21" t="str">
        <f aca="false">IF(R5408="","",ROUND(R5408*(1-Premissas!$B$4),4))</f>
        <v/>
      </c>
      <c r="P5408" s="22"/>
      <c r="Q5408" s="22"/>
      <c r="R5408" s="23"/>
      <c r="S5408" s="24"/>
      <c r="T5408" s="24"/>
      <c r="U5408" s="25"/>
      <c r="V5408" s="19" t="str">
        <f aca="false">IF(COUNT(N5408:Q5408)=0,"",MIN(N5408:Q5408))</f>
        <v/>
      </c>
      <c r="W5408" s="16" t="str">
        <f aca="false">IF(V5408="","",INDEX($N$4:$Q$4,MATCH(V5408,N5408:Q5408,0)))</f>
        <v/>
      </c>
      <c r="X5408" s="19" t="str">
        <f aca="false">IF(COUNT(N5408:Q5408)&lt;2,"",SMALL(N5408:Q5408,2))</f>
        <v/>
      </c>
      <c r="Y5408" s="26" t="str">
        <f aca="false">IF(OR(V5408="",M5408=0),"",V5408/M5408-1)</f>
        <v/>
      </c>
      <c r="Z5408" s="26" t="str">
        <f aca="false">IF(OR(V5408="",L5408=""),"",V5408/(L5408*E5408)-1)</f>
        <v/>
      </c>
      <c r="AA5408" s="16" t="str">
        <f aca="false">IF(V5408="","SEM OFERTA",IF(OR(Y5408&gt;Premissas!$B$11,Y5408&lt;Premissas!$B$12),"VERIFICAR - UNIDADE/EMBALAGEM",IF(Y5408&gt;Premissas!$B$6,"NÃO COMPRAR - REAJUSTE &gt;5%","COMPRAR")))</f>
        <v>SEM OFERTA</v>
      </c>
      <c r="AB5408" s="18" t="str">
        <f aca="false">IF(W5408="DIMEC",S5408,IF(W5408="MEDCENTRO",U5408,""))</f>
        <v/>
      </c>
      <c r="AC5408" s="18" t="n">
        <f aca="false">IF(AA5408&lt;&gt;"COMPRAR",0,IF(AB5408="",I5408,MIN(I5408,AB5408)))</f>
        <v>0</v>
      </c>
      <c r="AD5408" s="19" t="n">
        <f aca="false">IF(AC5408&gt;0,AC5408*V5408,0)</f>
        <v>0</v>
      </c>
      <c r="AE5408" s="19" t="n">
        <f aca="false">IF(AC5408&gt;0,(M5408-V5408)*AC5408,0)</f>
        <v>0</v>
      </c>
      <c r="AF5408" s="16" t="str">
        <f aca="false">IF(AA5408&lt;&gt;"COMPRAR","",IF(AB5408="",IF(X5408="","",IF(X5408-V5408&lt;0.01,"EMPATE TÉCNICO","")),IF(AB5408&lt;I5408,"ESTOQUE INSUFICIENTE",IF(X5408="","",IF(X5408-V5408&lt;0.01,"EMPATE TÉCNICO","")))))</f>
        <v/>
      </c>
      <c r="AG5408" s="16" t="s">
        <v>10429</v>
      </c>
      <c r="AH5408" s="16" t="s">
        <v>16579</v>
      </c>
    </row>
    <row r="5409" customFormat="false" ht="15" hidden="false" customHeight="false" outlineLevel="0" collapsed="false">
      <c r="A5409" s="16" t="s">
        <v>16692</v>
      </c>
      <c r="B5409" s="17" t="s">
        <v>16693</v>
      </c>
      <c r="C5409" s="16" t="s">
        <v>16694</v>
      </c>
      <c r="D5409" s="16" t="s">
        <v>10428</v>
      </c>
      <c r="E5409" s="18" t="n">
        <v>20</v>
      </c>
      <c r="F5409" s="16" t="s">
        <v>41</v>
      </c>
      <c r="G5409" s="18" t="n">
        <v>17</v>
      </c>
      <c r="H5409" s="16" t="n">
        <v>17.1</v>
      </c>
      <c r="I5409" s="18" t="n">
        <v>2</v>
      </c>
      <c r="J5409" s="19" t="n">
        <v>7.575</v>
      </c>
      <c r="K5409" s="19" t="n">
        <v>7.575</v>
      </c>
      <c r="L5409" s="19" t="n">
        <v>7.575</v>
      </c>
      <c r="M5409" s="19" t="n">
        <f aca="false">IF(J5409&gt;0,J5409,K5409)*E5409</f>
        <v>151.5</v>
      </c>
      <c r="N5409" s="20"/>
      <c r="O5409" s="21" t="str">
        <f aca="false">IF(R5409="","",ROUND(R5409*(1-Premissas!$B$4),4))</f>
        <v/>
      </c>
      <c r="P5409" s="22"/>
      <c r="Q5409" s="22"/>
      <c r="R5409" s="23"/>
      <c r="S5409" s="24"/>
      <c r="T5409" s="24"/>
      <c r="U5409" s="25"/>
      <c r="V5409" s="19" t="str">
        <f aca="false">IF(COUNT(N5409:Q5409)=0,"",MIN(N5409:Q5409))</f>
        <v/>
      </c>
      <c r="W5409" s="16" t="str">
        <f aca="false">IF(V5409="","",INDEX($N$4:$Q$4,MATCH(V5409,N5409:Q5409,0)))</f>
        <v/>
      </c>
      <c r="X5409" s="19" t="str">
        <f aca="false">IF(COUNT(N5409:Q5409)&lt;2,"",SMALL(N5409:Q5409,2))</f>
        <v/>
      </c>
      <c r="Y5409" s="26" t="str">
        <f aca="false">IF(OR(V5409="",M5409=0),"",V5409/M5409-1)</f>
        <v/>
      </c>
      <c r="Z5409" s="26" t="str">
        <f aca="false">IF(OR(V5409="",L5409=""),"",V5409/(L5409*E5409)-1)</f>
        <v/>
      </c>
      <c r="AA5409" s="16" t="str">
        <f aca="false">IF(V5409="","SEM OFERTA",IF(OR(Y5409&gt;Premissas!$B$11,Y5409&lt;Premissas!$B$12),"VERIFICAR - UNIDADE/EMBALAGEM",IF(Y5409&gt;Premissas!$B$6,"NÃO COMPRAR - REAJUSTE &gt;5%","COMPRAR")))</f>
        <v>SEM OFERTA</v>
      </c>
      <c r="AB5409" s="18" t="str">
        <f aca="false">IF(W5409="DIMEC",S5409,IF(W5409="MEDCENTRO",U5409,""))</f>
        <v/>
      </c>
      <c r="AC5409" s="18" t="n">
        <f aca="false">IF(AA5409&lt;&gt;"COMPRAR",0,IF(AB5409="",I5409,MIN(I5409,AB5409)))</f>
        <v>0</v>
      </c>
      <c r="AD5409" s="19" t="n">
        <f aca="false">IF(AC5409&gt;0,AC5409*V5409,0)</f>
        <v>0</v>
      </c>
      <c r="AE5409" s="19" t="n">
        <f aca="false">IF(AC5409&gt;0,(M5409-V5409)*AC5409,0)</f>
        <v>0</v>
      </c>
      <c r="AF5409" s="16" t="str">
        <f aca="false">IF(AA5409&lt;&gt;"COMPRAR","",IF(AB5409="",IF(X5409="","",IF(X5409-V5409&lt;0.01,"EMPATE TÉCNICO","")),IF(AB5409&lt;I5409,"ESTOQUE INSUFICIENTE",IF(X5409="","",IF(X5409-V5409&lt;0.01,"EMPATE TÉCNICO","")))))</f>
        <v/>
      </c>
      <c r="AG5409" s="16" t="s">
        <v>10429</v>
      </c>
      <c r="AH5409" s="16" t="s">
        <v>16579</v>
      </c>
    </row>
    <row r="5410" customFormat="false" ht="15" hidden="false" customHeight="false" outlineLevel="0" collapsed="false">
      <c r="A5410" s="16" t="s">
        <v>16695</v>
      </c>
      <c r="B5410" s="17" t="s">
        <v>16696</v>
      </c>
      <c r="C5410" s="16" t="s">
        <v>16697</v>
      </c>
      <c r="D5410" s="16" t="s">
        <v>10428</v>
      </c>
      <c r="E5410" s="18" t="n">
        <v>36</v>
      </c>
      <c r="F5410" s="16" t="s">
        <v>41</v>
      </c>
      <c r="G5410" s="18" t="n">
        <v>64</v>
      </c>
      <c r="H5410" s="16" t="n">
        <v>34.3</v>
      </c>
      <c r="I5410" s="18" t="n">
        <v>1</v>
      </c>
      <c r="J5410" s="19" t="n">
        <v>3.11111111111111</v>
      </c>
      <c r="K5410" s="19" t="n">
        <v>3.11111111111111</v>
      </c>
      <c r="L5410" s="19" t="n">
        <v>3.1111</v>
      </c>
      <c r="M5410" s="19" t="n">
        <f aca="false">IF(J5410&gt;0,J5410,K5410)*E5410</f>
        <v>112</v>
      </c>
      <c r="N5410" s="20"/>
      <c r="O5410" s="21" t="str">
        <f aca="false">IF(R5410="","",ROUND(R5410*(1-Premissas!$B$4),4))</f>
        <v/>
      </c>
      <c r="P5410" s="22"/>
      <c r="Q5410" s="22"/>
      <c r="R5410" s="23"/>
      <c r="S5410" s="24"/>
      <c r="T5410" s="24"/>
      <c r="U5410" s="25"/>
      <c r="V5410" s="19" t="str">
        <f aca="false">IF(COUNT(N5410:Q5410)=0,"",MIN(N5410:Q5410))</f>
        <v/>
      </c>
      <c r="W5410" s="16" t="str">
        <f aca="false">IF(V5410="","",INDEX($N$4:$Q$4,MATCH(V5410,N5410:Q5410,0)))</f>
        <v/>
      </c>
      <c r="X5410" s="19" t="str">
        <f aca="false">IF(COUNT(N5410:Q5410)&lt;2,"",SMALL(N5410:Q5410,2))</f>
        <v/>
      </c>
      <c r="Y5410" s="26" t="str">
        <f aca="false">IF(OR(V5410="",M5410=0),"",V5410/M5410-1)</f>
        <v/>
      </c>
      <c r="Z5410" s="26" t="str">
        <f aca="false">IF(OR(V5410="",L5410=""),"",V5410/(L5410*E5410)-1)</f>
        <v/>
      </c>
      <c r="AA5410" s="16" t="str">
        <f aca="false">IF(V5410="","SEM OFERTA",IF(OR(Y5410&gt;Premissas!$B$11,Y5410&lt;Premissas!$B$12),"VERIFICAR - UNIDADE/EMBALAGEM",IF(Y5410&gt;Premissas!$B$6,"NÃO COMPRAR - REAJUSTE &gt;5%","COMPRAR")))</f>
        <v>SEM OFERTA</v>
      </c>
      <c r="AB5410" s="18" t="str">
        <f aca="false">IF(W5410="DIMEC",S5410,IF(W5410="MEDCENTRO",U5410,""))</f>
        <v/>
      </c>
      <c r="AC5410" s="18" t="n">
        <f aca="false">IF(AA5410&lt;&gt;"COMPRAR",0,IF(AB5410="",I5410,MIN(I5410,AB5410)))</f>
        <v>0</v>
      </c>
      <c r="AD5410" s="19" t="n">
        <f aca="false">IF(AC5410&gt;0,AC5410*V5410,0)</f>
        <v>0</v>
      </c>
      <c r="AE5410" s="19" t="n">
        <f aca="false">IF(AC5410&gt;0,(M5410-V5410)*AC5410,0)</f>
        <v>0</v>
      </c>
      <c r="AF5410" s="16" t="str">
        <f aca="false">IF(AA5410&lt;&gt;"COMPRAR","",IF(AB5410="",IF(X5410="","",IF(X5410-V5410&lt;0.01,"EMPATE TÉCNICO","")),IF(AB5410&lt;I5410,"ESTOQUE INSUFICIENTE",IF(X5410="","",IF(X5410-V5410&lt;0.01,"EMPATE TÉCNICO","")))))</f>
        <v/>
      </c>
      <c r="AG5410" s="16" t="s">
        <v>10429</v>
      </c>
      <c r="AH5410" s="16" t="s">
        <v>16579</v>
      </c>
    </row>
    <row r="5411" customFormat="false" ht="15" hidden="false" customHeight="false" outlineLevel="0" collapsed="false">
      <c r="A5411" s="16" t="s">
        <v>16698</v>
      </c>
      <c r="B5411" s="17" t="s">
        <v>16699</v>
      </c>
      <c r="C5411" s="16" t="s">
        <v>16700</v>
      </c>
      <c r="D5411" s="16" t="s">
        <v>10428</v>
      </c>
      <c r="E5411" s="18" t="n">
        <v>1</v>
      </c>
      <c r="F5411" s="16" t="s">
        <v>42</v>
      </c>
      <c r="G5411" s="18" t="n">
        <v>0</v>
      </c>
      <c r="H5411" s="16" t="n">
        <v>1.2</v>
      </c>
      <c r="I5411" s="18" t="n">
        <v>4</v>
      </c>
      <c r="J5411" s="19" t="n">
        <v>17</v>
      </c>
      <c r="K5411" s="19" t="n">
        <v>17</v>
      </c>
      <c r="L5411" s="19" t="n">
        <v>17</v>
      </c>
      <c r="M5411" s="19" t="n">
        <f aca="false">IF(J5411&gt;0,J5411,K5411)*E5411</f>
        <v>17</v>
      </c>
      <c r="N5411" s="20"/>
      <c r="O5411" s="21" t="str">
        <f aca="false">IF(R5411="","",ROUND(R5411*(1-Premissas!$B$4),4))</f>
        <v/>
      </c>
      <c r="P5411" s="22"/>
      <c r="Q5411" s="22"/>
      <c r="R5411" s="23"/>
      <c r="S5411" s="24"/>
      <c r="T5411" s="24"/>
      <c r="U5411" s="25"/>
      <c r="V5411" s="19" t="str">
        <f aca="false">IF(COUNT(N5411:Q5411)=0,"",MIN(N5411:Q5411))</f>
        <v/>
      </c>
      <c r="W5411" s="16" t="str">
        <f aca="false">IF(V5411="","",INDEX($N$4:$Q$4,MATCH(V5411,N5411:Q5411,0)))</f>
        <v/>
      </c>
      <c r="X5411" s="19" t="str">
        <f aca="false">IF(COUNT(N5411:Q5411)&lt;2,"",SMALL(N5411:Q5411,2))</f>
        <v/>
      </c>
      <c r="Y5411" s="26" t="str">
        <f aca="false">IF(OR(V5411="",M5411=0),"",V5411/M5411-1)</f>
        <v/>
      </c>
      <c r="Z5411" s="26" t="str">
        <f aca="false">IF(OR(V5411="",L5411=""),"",V5411/(L5411*E5411)-1)</f>
        <v/>
      </c>
      <c r="AA5411" s="16" t="str">
        <f aca="false">IF(V5411="","SEM OFERTA",IF(OR(Y5411&gt;Premissas!$B$11,Y5411&lt;Premissas!$B$12),"VERIFICAR - UNIDADE/EMBALAGEM",IF(Y5411&gt;Premissas!$B$6,"NÃO COMPRAR - REAJUSTE &gt;5%","COMPRAR")))</f>
        <v>SEM OFERTA</v>
      </c>
      <c r="AB5411" s="18" t="str">
        <f aca="false">IF(W5411="DIMEC",S5411,IF(W5411="MEDCENTRO",U5411,""))</f>
        <v/>
      </c>
      <c r="AC5411" s="18" t="n">
        <f aca="false">IF(AA5411&lt;&gt;"COMPRAR",0,IF(AB5411="",I5411,MIN(I5411,AB5411)))</f>
        <v>0</v>
      </c>
      <c r="AD5411" s="19" t="n">
        <f aca="false">IF(AC5411&gt;0,AC5411*V5411,0)</f>
        <v>0</v>
      </c>
      <c r="AE5411" s="19" t="n">
        <f aca="false">IF(AC5411&gt;0,(M5411-V5411)*AC5411,0)</f>
        <v>0</v>
      </c>
      <c r="AF5411" s="16" t="str">
        <f aca="false">IF(AA5411&lt;&gt;"COMPRAR","",IF(AB5411="",IF(X5411="","",IF(X5411-V5411&lt;0.01,"EMPATE TÉCNICO","")),IF(AB5411&lt;I5411,"ESTOQUE INSUFICIENTE",IF(X5411="","",IF(X5411-V5411&lt;0.01,"EMPATE TÉCNICO","")))))</f>
        <v/>
      </c>
      <c r="AG5411" s="16" t="s">
        <v>10429</v>
      </c>
      <c r="AH5411" s="16" t="s">
        <v>16579</v>
      </c>
    </row>
    <row r="5412" customFormat="false" ht="15" hidden="false" customHeight="false" outlineLevel="0" collapsed="false">
      <c r="A5412" s="16" t="s">
        <v>16701</v>
      </c>
      <c r="B5412" s="17" t="s">
        <v>16702</v>
      </c>
      <c r="C5412" s="16" t="s">
        <v>16703</v>
      </c>
      <c r="D5412" s="16" t="s">
        <v>10428</v>
      </c>
      <c r="E5412" s="18" t="n">
        <v>1</v>
      </c>
      <c r="F5412" s="16" t="s">
        <v>42</v>
      </c>
      <c r="G5412" s="18" t="n">
        <v>1</v>
      </c>
      <c r="H5412" s="16" t="n">
        <v>2</v>
      </c>
      <c r="I5412" s="18" t="n">
        <v>5</v>
      </c>
      <c r="J5412" s="19" t="n">
        <v>17</v>
      </c>
      <c r="K5412" s="19" t="n">
        <v>17</v>
      </c>
      <c r="L5412" s="19" t="n">
        <v>17</v>
      </c>
      <c r="M5412" s="19" t="n">
        <f aca="false">IF(J5412&gt;0,J5412,K5412)*E5412</f>
        <v>17</v>
      </c>
      <c r="N5412" s="20"/>
      <c r="O5412" s="21" t="str">
        <f aca="false">IF(R5412="","",ROUND(R5412*(1-Premissas!$B$4),4))</f>
        <v/>
      </c>
      <c r="P5412" s="22"/>
      <c r="Q5412" s="22"/>
      <c r="R5412" s="23"/>
      <c r="S5412" s="24"/>
      <c r="T5412" s="24"/>
      <c r="U5412" s="25"/>
      <c r="V5412" s="19" t="str">
        <f aca="false">IF(COUNT(N5412:Q5412)=0,"",MIN(N5412:Q5412))</f>
        <v/>
      </c>
      <c r="W5412" s="16" t="str">
        <f aca="false">IF(V5412="","",INDEX($N$4:$Q$4,MATCH(V5412,N5412:Q5412,0)))</f>
        <v/>
      </c>
      <c r="X5412" s="19" t="str">
        <f aca="false">IF(COUNT(N5412:Q5412)&lt;2,"",SMALL(N5412:Q5412,2))</f>
        <v/>
      </c>
      <c r="Y5412" s="26" t="str">
        <f aca="false">IF(OR(V5412="",M5412=0),"",V5412/M5412-1)</f>
        <v/>
      </c>
      <c r="Z5412" s="26" t="str">
        <f aca="false">IF(OR(V5412="",L5412=""),"",V5412/(L5412*E5412)-1)</f>
        <v/>
      </c>
      <c r="AA5412" s="16" t="str">
        <f aca="false">IF(V5412="","SEM OFERTA",IF(OR(Y5412&gt;Premissas!$B$11,Y5412&lt;Premissas!$B$12),"VERIFICAR - UNIDADE/EMBALAGEM",IF(Y5412&gt;Premissas!$B$6,"NÃO COMPRAR - REAJUSTE &gt;5%","COMPRAR")))</f>
        <v>SEM OFERTA</v>
      </c>
      <c r="AB5412" s="18" t="str">
        <f aca="false">IF(W5412="DIMEC",S5412,IF(W5412="MEDCENTRO",U5412,""))</f>
        <v/>
      </c>
      <c r="AC5412" s="18" t="n">
        <f aca="false">IF(AA5412&lt;&gt;"COMPRAR",0,IF(AB5412="",I5412,MIN(I5412,AB5412)))</f>
        <v>0</v>
      </c>
      <c r="AD5412" s="19" t="n">
        <f aca="false">IF(AC5412&gt;0,AC5412*V5412,0)</f>
        <v>0</v>
      </c>
      <c r="AE5412" s="19" t="n">
        <f aca="false">IF(AC5412&gt;0,(M5412-V5412)*AC5412,0)</f>
        <v>0</v>
      </c>
      <c r="AF5412" s="16" t="str">
        <f aca="false">IF(AA5412&lt;&gt;"COMPRAR","",IF(AB5412="",IF(X5412="","",IF(X5412-V5412&lt;0.01,"EMPATE TÉCNICO","")),IF(AB5412&lt;I5412,"ESTOQUE INSUFICIENTE",IF(X5412="","",IF(X5412-V5412&lt;0.01,"EMPATE TÉCNICO","")))))</f>
        <v/>
      </c>
      <c r="AG5412" s="16" t="s">
        <v>10429</v>
      </c>
      <c r="AH5412" s="16" t="s">
        <v>16579</v>
      </c>
    </row>
    <row r="5413" customFormat="false" ht="15" hidden="false" customHeight="false" outlineLevel="0" collapsed="false">
      <c r="A5413" s="16" t="s">
        <v>16704</v>
      </c>
      <c r="B5413" s="17" t="s">
        <v>16705</v>
      </c>
      <c r="C5413" s="16" t="s">
        <v>16706</v>
      </c>
      <c r="D5413" s="16" t="s">
        <v>10428</v>
      </c>
      <c r="E5413" s="18" t="n">
        <v>1</v>
      </c>
      <c r="F5413" s="16" t="s">
        <v>42</v>
      </c>
      <c r="G5413" s="18" t="n">
        <v>1</v>
      </c>
      <c r="H5413" s="16" t="n">
        <v>1.5</v>
      </c>
      <c r="I5413" s="18" t="n">
        <v>3</v>
      </c>
      <c r="J5413" s="19" t="n">
        <v>23.5</v>
      </c>
      <c r="K5413" s="19" t="n">
        <v>23.5</v>
      </c>
      <c r="L5413" s="19" t="n">
        <v>23.5</v>
      </c>
      <c r="M5413" s="19" t="n">
        <f aca="false">IF(J5413&gt;0,J5413,K5413)*E5413</f>
        <v>23.5</v>
      </c>
      <c r="N5413" s="20"/>
      <c r="O5413" s="21" t="str">
        <f aca="false">IF(R5413="","",ROUND(R5413*(1-Premissas!$B$4),4))</f>
        <v/>
      </c>
      <c r="P5413" s="22"/>
      <c r="Q5413" s="22"/>
      <c r="R5413" s="23"/>
      <c r="S5413" s="24"/>
      <c r="T5413" s="24"/>
      <c r="U5413" s="25"/>
      <c r="V5413" s="19" t="str">
        <f aca="false">IF(COUNT(N5413:Q5413)=0,"",MIN(N5413:Q5413))</f>
        <v/>
      </c>
      <c r="W5413" s="16" t="str">
        <f aca="false">IF(V5413="","",INDEX($N$4:$Q$4,MATCH(V5413,N5413:Q5413,0)))</f>
        <v/>
      </c>
      <c r="X5413" s="19" t="str">
        <f aca="false">IF(COUNT(N5413:Q5413)&lt;2,"",SMALL(N5413:Q5413,2))</f>
        <v/>
      </c>
      <c r="Y5413" s="26" t="str">
        <f aca="false">IF(OR(V5413="",M5413=0),"",V5413/M5413-1)</f>
        <v/>
      </c>
      <c r="Z5413" s="26" t="str">
        <f aca="false">IF(OR(V5413="",L5413=""),"",V5413/(L5413*E5413)-1)</f>
        <v/>
      </c>
      <c r="AA5413" s="16" t="str">
        <f aca="false">IF(V5413="","SEM OFERTA",IF(OR(Y5413&gt;Premissas!$B$11,Y5413&lt;Premissas!$B$12),"VERIFICAR - UNIDADE/EMBALAGEM",IF(Y5413&gt;Premissas!$B$6,"NÃO COMPRAR - REAJUSTE &gt;5%","COMPRAR")))</f>
        <v>SEM OFERTA</v>
      </c>
      <c r="AB5413" s="18" t="str">
        <f aca="false">IF(W5413="DIMEC",S5413,IF(W5413="MEDCENTRO",U5413,""))</f>
        <v/>
      </c>
      <c r="AC5413" s="18" t="n">
        <f aca="false">IF(AA5413&lt;&gt;"COMPRAR",0,IF(AB5413="",I5413,MIN(I5413,AB5413)))</f>
        <v>0</v>
      </c>
      <c r="AD5413" s="19" t="n">
        <f aca="false">IF(AC5413&gt;0,AC5413*V5413,0)</f>
        <v>0</v>
      </c>
      <c r="AE5413" s="19" t="n">
        <f aca="false">IF(AC5413&gt;0,(M5413-V5413)*AC5413,0)</f>
        <v>0</v>
      </c>
      <c r="AF5413" s="16" t="str">
        <f aca="false">IF(AA5413&lt;&gt;"COMPRAR","",IF(AB5413="",IF(X5413="","",IF(X5413-V5413&lt;0.01,"EMPATE TÉCNICO","")),IF(AB5413&lt;I5413,"ESTOQUE INSUFICIENTE",IF(X5413="","",IF(X5413-V5413&lt;0.01,"EMPATE TÉCNICO","")))))</f>
        <v/>
      </c>
      <c r="AG5413" s="16" t="s">
        <v>10429</v>
      </c>
      <c r="AH5413" s="16" t="s">
        <v>16579</v>
      </c>
    </row>
    <row r="5414" customFormat="false" ht="15" hidden="false" customHeight="false" outlineLevel="0" collapsed="false">
      <c r="A5414" s="16" t="s">
        <v>16707</v>
      </c>
      <c r="B5414" s="17" t="s">
        <v>16708</v>
      </c>
      <c r="C5414" s="16" t="s">
        <v>16709</v>
      </c>
      <c r="D5414" s="16" t="s">
        <v>10428</v>
      </c>
      <c r="E5414" s="18" t="n">
        <v>1</v>
      </c>
      <c r="F5414" s="16" t="s">
        <v>42</v>
      </c>
      <c r="G5414" s="18" t="n">
        <v>2</v>
      </c>
      <c r="H5414" s="16" t="n">
        <v>1.1</v>
      </c>
      <c r="I5414" s="18" t="n">
        <v>1</v>
      </c>
      <c r="J5414" s="19" t="n">
        <v>23.5</v>
      </c>
      <c r="K5414" s="19" t="n">
        <v>23.5</v>
      </c>
      <c r="L5414" s="19" t="n">
        <v>23.5</v>
      </c>
      <c r="M5414" s="19" t="n">
        <f aca="false">IF(J5414&gt;0,J5414,K5414)*E5414</f>
        <v>23.5</v>
      </c>
      <c r="N5414" s="20"/>
      <c r="O5414" s="21" t="str">
        <f aca="false">IF(R5414="","",ROUND(R5414*(1-Premissas!$B$4),4))</f>
        <v/>
      </c>
      <c r="P5414" s="22"/>
      <c r="Q5414" s="22"/>
      <c r="R5414" s="23"/>
      <c r="S5414" s="24"/>
      <c r="T5414" s="24"/>
      <c r="U5414" s="25"/>
      <c r="V5414" s="19" t="str">
        <f aca="false">IF(COUNT(N5414:Q5414)=0,"",MIN(N5414:Q5414))</f>
        <v/>
      </c>
      <c r="W5414" s="16" t="str">
        <f aca="false">IF(V5414="","",INDEX($N$4:$Q$4,MATCH(V5414,N5414:Q5414,0)))</f>
        <v/>
      </c>
      <c r="X5414" s="19" t="str">
        <f aca="false">IF(COUNT(N5414:Q5414)&lt;2,"",SMALL(N5414:Q5414,2))</f>
        <v/>
      </c>
      <c r="Y5414" s="26" t="str">
        <f aca="false">IF(OR(V5414="",M5414=0),"",V5414/M5414-1)</f>
        <v/>
      </c>
      <c r="Z5414" s="26" t="str">
        <f aca="false">IF(OR(V5414="",L5414=""),"",V5414/(L5414*E5414)-1)</f>
        <v/>
      </c>
      <c r="AA5414" s="16" t="str">
        <f aca="false">IF(V5414="","SEM OFERTA",IF(OR(Y5414&gt;Premissas!$B$11,Y5414&lt;Premissas!$B$12),"VERIFICAR - UNIDADE/EMBALAGEM",IF(Y5414&gt;Premissas!$B$6,"NÃO COMPRAR - REAJUSTE &gt;5%","COMPRAR")))</f>
        <v>SEM OFERTA</v>
      </c>
      <c r="AB5414" s="18" t="str">
        <f aca="false">IF(W5414="DIMEC",S5414,IF(W5414="MEDCENTRO",U5414,""))</f>
        <v/>
      </c>
      <c r="AC5414" s="18" t="n">
        <f aca="false">IF(AA5414&lt;&gt;"COMPRAR",0,IF(AB5414="",I5414,MIN(I5414,AB5414)))</f>
        <v>0</v>
      </c>
      <c r="AD5414" s="19" t="n">
        <f aca="false">IF(AC5414&gt;0,AC5414*V5414,0)</f>
        <v>0</v>
      </c>
      <c r="AE5414" s="19" t="n">
        <f aca="false">IF(AC5414&gt;0,(M5414-V5414)*AC5414,0)</f>
        <v>0</v>
      </c>
      <c r="AF5414" s="16" t="str">
        <f aca="false">IF(AA5414&lt;&gt;"COMPRAR","",IF(AB5414="",IF(X5414="","",IF(X5414-V5414&lt;0.01,"EMPATE TÉCNICO","")),IF(AB5414&lt;I5414,"ESTOQUE INSUFICIENTE",IF(X5414="","",IF(X5414-V5414&lt;0.01,"EMPATE TÉCNICO","")))))</f>
        <v/>
      </c>
      <c r="AG5414" s="16" t="s">
        <v>10429</v>
      </c>
      <c r="AH5414" s="16" t="s">
        <v>16579</v>
      </c>
    </row>
    <row r="5415" customFormat="false" ht="15" hidden="false" customHeight="false" outlineLevel="0" collapsed="false">
      <c r="A5415" s="16" t="s">
        <v>16710</v>
      </c>
      <c r="B5415" s="17" t="s">
        <v>16711</v>
      </c>
      <c r="C5415" s="16" t="s">
        <v>16712</v>
      </c>
      <c r="D5415" s="16" t="s">
        <v>10428</v>
      </c>
      <c r="E5415" s="18" t="n">
        <v>16</v>
      </c>
      <c r="F5415" s="16" t="s">
        <v>41</v>
      </c>
      <c r="G5415" s="18" t="n">
        <v>18</v>
      </c>
      <c r="H5415" s="16" t="n">
        <v>11.5</v>
      </c>
      <c r="I5415" s="18" t="n">
        <v>1</v>
      </c>
      <c r="J5415" s="19" t="n">
        <v>7.0625</v>
      </c>
      <c r="K5415" s="19" t="n">
        <v>7.0625</v>
      </c>
      <c r="L5415" s="19" t="n">
        <v>7.0625</v>
      </c>
      <c r="M5415" s="19" t="n">
        <f aca="false">IF(J5415&gt;0,J5415,K5415)*E5415</f>
        <v>113</v>
      </c>
      <c r="N5415" s="20"/>
      <c r="O5415" s="21" t="str">
        <f aca="false">IF(R5415="","",ROUND(R5415*(1-Premissas!$B$4),4))</f>
        <v/>
      </c>
      <c r="P5415" s="22"/>
      <c r="Q5415" s="22"/>
      <c r="R5415" s="23"/>
      <c r="S5415" s="24"/>
      <c r="T5415" s="24"/>
      <c r="U5415" s="25"/>
      <c r="V5415" s="19" t="str">
        <f aca="false">IF(COUNT(N5415:Q5415)=0,"",MIN(N5415:Q5415))</f>
        <v/>
      </c>
      <c r="W5415" s="16" t="str">
        <f aca="false">IF(V5415="","",INDEX($N$4:$Q$4,MATCH(V5415,N5415:Q5415,0)))</f>
        <v/>
      </c>
      <c r="X5415" s="19" t="str">
        <f aca="false">IF(COUNT(N5415:Q5415)&lt;2,"",SMALL(N5415:Q5415,2))</f>
        <v/>
      </c>
      <c r="Y5415" s="26" t="str">
        <f aca="false">IF(OR(V5415="",M5415=0),"",V5415/M5415-1)</f>
        <v/>
      </c>
      <c r="Z5415" s="26" t="str">
        <f aca="false">IF(OR(V5415="",L5415=""),"",V5415/(L5415*E5415)-1)</f>
        <v/>
      </c>
      <c r="AA5415" s="16" t="str">
        <f aca="false">IF(V5415="","SEM OFERTA",IF(OR(Y5415&gt;Premissas!$B$11,Y5415&lt;Premissas!$B$12),"VERIFICAR - UNIDADE/EMBALAGEM",IF(Y5415&gt;Premissas!$B$6,"NÃO COMPRAR - REAJUSTE &gt;5%","COMPRAR")))</f>
        <v>SEM OFERTA</v>
      </c>
      <c r="AB5415" s="18" t="str">
        <f aca="false">IF(W5415="DIMEC",S5415,IF(W5415="MEDCENTRO",U5415,""))</f>
        <v/>
      </c>
      <c r="AC5415" s="18" t="n">
        <f aca="false">IF(AA5415&lt;&gt;"COMPRAR",0,IF(AB5415="",I5415,MIN(I5415,AB5415)))</f>
        <v>0</v>
      </c>
      <c r="AD5415" s="19" t="n">
        <f aca="false">IF(AC5415&gt;0,AC5415*V5415,0)</f>
        <v>0</v>
      </c>
      <c r="AE5415" s="19" t="n">
        <f aca="false">IF(AC5415&gt;0,(M5415-V5415)*AC5415,0)</f>
        <v>0</v>
      </c>
      <c r="AF5415" s="16" t="str">
        <f aca="false">IF(AA5415&lt;&gt;"COMPRAR","",IF(AB5415="",IF(X5415="","",IF(X5415-V5415&lt;0.01,"EMPATE TÉCNICO","")),IF(AB5415&lt;I5415,"ESTOQUE INSUFICIENTE",IF(X5415="","",IF(X5415-V5415&lt;0.01,"EMPATE TÉCNICO","")))))</f>
        <v/>
      </c>
      <c r="AG5415" s="16" t="s">
        <v>10429</v>
      </c>
      <c r="AH5415" s="16" t="s">
        <v>16579</v>
      </c>
    </row>
    <row r="5416" customFormat="false" ht="15" hidden="false" customHeight="false" outlineLevel="0" collapsed="false">
      <c r="A5416" s="16" t="s">
        <v>16713</v>
      </c>
      <c r="B5416" s="17" t="s">
        <v>16714</v>
      </c>
      <c r="C5416" s="16" t="s">
        <v>16715</v>
      </c>
      <c r="D5416" s="16" t="s">
        <v>16716</v>
      </c>
      <c r="E5416" s="18" t="n">
        <v>1</v>
      </c>
      <c r="F5416" s="16" t="s">
        <v>43</v>
      </c>
      <c r="G5416" s="18" t="n">
        <v>0</v>
      </c>
      <c r="H5416" s="16" t="n">
        <v>0</v>
      </c>
      <c r="I5416" s="18" t="n">
        <v>1</v>
      </c>
      <c r="J5416" s="19" t="n">
        <v>39.58</v>
      </c>
      <c r="K5416" s="19" t="n">
        <v>39.58</v>
      </c>
      <c r="L5416" s="19" t="n">
        <v>39.58</v>
      </c>
      <c r="M5416" s="19" t="n">
        <f aca="false">IF(J5416&gt;0,J5416,K5416)*E5416</f>
        <v>39.58</v>
      </c>
      <c r="N5416" s="20"/>
      <c r="O5416" s="21" t="str">
        <f aca="false">IF(R5416="","",ROUND(R5416*(1-Premissas!$B$4),4))</f>
        <v/>
      </c>
      <c r="P5416" s="22"/>
      <c r="Q5416" s="22"/>
      <c r="R5416" s="23"/>
      <c r="S5416" s="24"/>
      <c r="T5416" s="24"/>
      <c r="U5416" s="25"/>
      <c r="V5416" s="19" t="str">
        <f aca="false">IF(COUNT(N5416:Q5416)=0,"",MIN(N5416:Q5416))</f>
        <v/>
      </c>
      <c r="W5416" s="16" t="str">
        <f aca="false">IF(V5416="","",INDEX($N$4:$Q$4,MATCH(V5416,N5416:Q5416,0)))</f>
        <v/>
      </c>
      <c r="X5416" s="19" t="str">
        <f aca="false">IF(COUNT(N5416:Q5416)&lt;2,"",SMALL(N5416:Q5416,2))</f>
        <v/>
      </c>
      <c r="Y5416" s="26" t="str">
        <f aca="false">IF(OR(V5416="",M5416=0),"",V5416/M5416-1)</f>
        <v/>
      </c>
      <c r="Z5416" s="26" t="str">
        <f aca="false">IF(OR(V5416="",L5416=""),"",V5416/(L5416*E5416)-1)</f>
        <v/>
      </c>
      <c r="AA5416" s="16" t="str">
        <f aca="false">IF(V5416="","SEM OFERTA",IF(OR(Y5416&gt;Premissas!$B$11,Y5416&lt;Premissas!$B$12),"VERIFICAR - UNIDADE/EMBALAGEM",IF(Y5416&gt;Premissas!$B$6,"NÃO COMPRAR - REAJUSTE &gt;5%","COMPRAR")))</f>
        <v>SEM OFERTA</v>
      </c>
      <c r="AB5416" s="18" t="str">
        <f aca="false">IF(W5416="DIMEC",S5416,IF(W5416="MEDCENTRO",U5416,""))</f>
        <v/>
      </c>
      <c r="AC5416" s="18" t="n">
        <f aca="false">IF(AA5416&lt;&gt;"COMPRAR",0,IF(AB5416="",I5416,MIN(I5416,AB5416)))</f>
        <v>0</v>
      </c>
      <c r="AD5416" s="19" t="n">
        <f aca="false">IF(AC5416&gt;0,AC5416*V5416,0)</f>
        <v>0</v>
      </c>
      <c r="AE5416" s="19" t="n">
        <f aca="false">IF(AC5416&gt;0,(M5416-V5416)*AC5416,0)</f>
        <v>0</v>
      </c>
      <c r="AF5416" s="16" t="str">
        <f aca="false">IF(AA5416&lt;&gt;"COMPRAR","",IF(AB5416="",IF(X5416="","",IF(X5416-V5416&lt;0.01,"EMPATE TÉCNICO","")),IF(AB5416&lt;I5416,"ESTOQUE INSUFICIENTE",IF(X5416="","",IF(X5416-V5416&lt;0.01,"EMPATE TÉCNICO","")))))</f>
        <v/>
      </c>
      <c r="AG5416" s="16" t="s">
        <v>3078</v>
      </c>
      <c r="AH5416" s="16" t="s">
        <v>3079</v>
      </c>
    </row>
    <row r="5417" customFormat="false" ht="15" hidden="false" customHeight="false" outlineLevel="0" collapsed="false">
      <c r="A5417" s="16" t="s">
        <v>16717</v>
      </c>
      <c r="B5417" s="17" t="s">
        <v>16718</v>
      </c>
      <c r="C5417" s="16" t="s">
        <v>16719</v>
      </c>
      <c r="D5417" s="16" t="s">
        <v>16720</v>
      </c>
      <c r="E5417" s="18" t="n">
        <v>1</v>
      </c>
      <c r="F5417" s="16" t="s">
        <v>42</v>
      </c>
      <c r="G5417" s="18" t="n">
        <v>0</v>
      </c>
      <c r="H5417" s="16" t="n">
        <v>0.6</v>
      </c>
      <c r="I5417" s="18" t="n">
        <v>2</v>
      </c>
      <c r="J5417" s="19" t="n">
        <v>45.25</v>
      </c>
      <c r="K5417" s="19" t="n">
        <v>45.25</v>
      </c>
      <c r="L5417" s="19" t="n">
        <v>45.25</v>
      </c>
      <c r="M5417" s="19" t="n">
        <f aca="false">IF(J5417&gt;0,J5417,K5417)*E5417</f>
        <v>45.25</v>
      </c>
      <c r="N5417" s="20"/>
      <c r="O5417" s="21" t="str">
        <f aca="false">IF(R5417="","",ROUND(R5417*(1-Premissas!$B$4),4))</f>
        <v/>
      </c>
      <c r="P5417" s="22"/>
      <c r="Q5417" s="22"/>
      <c r="R5417" s="23"/>
      <c r="S5417" s="24"/>
      <c r="T5417" s="24"/>
      <c r="U5417" s="25"/>
      <c r="V5417" s="19" t="str">
        <f aca="false">IF(COUNT(N5417:Q5417)=0,"",MIN(N5417:Q5417))</f>
        <v/>
      </c>
      <c r="W5417" s="16" t="str">
        <f aca="false">IF(V5417="","",INDEX($N$4:$Q$4,MATCH(V5417,N5417:Q5417,0)))</f>
        <v/>
      </c>
      <c r="X5417" s="19" t="str">
        <f aca="false">IF(COUNT(N5417:Q5417)&lt;2,"",SMALL(N5417:Q5417,2))</f>
        <v/>
      </c>
      <c r="Y5417" s="26" t="str">
        <f aca="false">IF(OR(V5417="",M5417=0),"",V5417/M5417-1)</f>
        <v/>
      </c>
      <c r="Z5417" s="26" t="str">
        <f aca="false">IF(OR(V5417="",L5417=""),"",V5417/(L5417*E5417)-1)</f>
        <v/>
      </c>
      <c r="AA5417" s="16" t="str">
        <f aca="false">IF(V5417="","SEM OFERTA",IF(OR(Y5417&gt;Premissas!$B$11,Y5417&lt;Premissas!$B$12),"VERIFICAR - UNIDADE/EMBALAGEM",IF(Y5417&gt;Premissas!$B$6,"NÃO COMPRAR - REAJUSTE &gt;5%","COMPRAR")))</f>
        <v>SEM OFERTA</v>
      </c>
      <c r="AB5417" s="18" t="str">
        <f aca="false">IF(W5417="DIMEC",S5417,IF(W5417="MEDCENTRO",U5417,""))</f>
        <v/>
      </c>
      <c r="AC5417" s="18" t="n">
        <f aca="false">IF(AA5417&lt;&gt;"COMPRAR",0,IF(AB5417="",I5417,MIN(I5417,AB5417)))</f>
        <v>0</v>
      </c>
      <c r="AD5417" s="19" t="n">
        <f aca="false">IF(AC5417&gt;0,AC5417*V5417,0)</f>
        <v>0</v>
      </c>
      <c r="AE5417" s="19" t="n">
        <f aca="false">IF(AC5417&gt;0,(M5417-V5417)*AC5417,0)</f>
        <v>0</v>
      </c>
      <c r="AF5417" s="16" t="str">
        <f aca="false">IF(AA5417&lt;&gt;"COMPRAR","",IF(AB5417="",IF(X5417="","",IF(X5417-V5417&lt;0.01,"EMPATE TÉCNICO","")),IF(AB5417&lt;I5417,"ESTOQUE INSUFICIENTE",IF(X5417="","",IF(X5417-V5417&lt;0.01,"EMPATE TÉCNICO","")))))</f>
        <v/>
      </c>
      <c r="AG5417" s="16" t="s">
        <v>3078</v>
      </c>
      <c r="AH5417" s="16" t="s">
        <v>3079</v>
      </c>
    </row>
    <row r="5418" customFormat="false" ht="15" hidden="false" customHeight="false" outlineLevel="0" collapsed="false">
      <c r="A5418" s="16" t="s">
        <v>16721</v>
      </c>
      <c r="B5418" s="17" t="s">
        <v>16722</v>
      </c>
      <c r="C5418" s="16" t="s">
        <v>16723</v>
      </c>
      <c r="D5418" s="16"/>
      <c r="E5418" s="18" t="n">
        <v>1</v>
      </c>
      <c r="F5418" s="16" t="s">
        <v>43</v>
      </c>
      <c r="G5418" s="18" t="n">
        <v>0</v>
      </c>
      <c r="H5418" s="16" t="n">
        <v>0.4</v>
      </c>
      <c r="I5418" s="18" t="n">
        <v>1</v>
      </c>
      <c r="J5418" s="19" t="n">
        <v>3.54</v>
      </c>
      <c r="K5418" s="19" t="n">
        <v>3.54</v>
      </c>
      <c r="L5418" s="19" t="n">
        <v>3.54</v>
      </c>
      <c r="M5418" s="19" t="n">
        <f aca="false">IF(J5418&gt;0,J5418,K5418)*E5418</f>
        <v>3.54</v>
      </c>
      <c r="N5418" s="20"/>
      <c r="O5418" s="21" t="str">
        <f aca="false">IF(R5418="","",ROUND(R5418*(1-Premissas!$B$4),4))</f>
        <v/>
      </c>
      <c r="P5418" s="22"/>
      <c r="Q5418" s="22"/>
      <c r="R5418" s="23"/>
      <c r="S5418" s="24"/>
      <c r="T5418" s="24"/>
      <c r="U5418" s="25"/>
      <c r="V5418" s="19" t="str">
        <f aca="false">IF(COUNT(N5418:Q5418)=0,"",MIN(N5418:Q5418))</f>
        <v/>
      </c>
      <c r="W5418" s="16" t="str">
        <f aca="false">IF(V5418="","",INDEX($N$4:$Q$4,MATCH(V5418,N5418:Q5418,0)))</f>
        <v/>
      </c>
      <c r="X5418" s="19" t="str">
        <f aca="false">IF(COUNT(N5418:Q5418)&lt;2,"",SMALL(N5418:Q5418,2))</f>
        <v/>
      </c>
      <c r="Y5418" s="26" t="str">
        <f aca="false">IF(OR(V5418="",M5418=0),"",V5418/M5418-1)</f>
        <v/>
      </c>
      <c r="Z5418" s="26" t="str">
        <f aca="false">IF(OR(V5418="",L5418=""),"",V5418/(L5418*E5418)-1)</f>
        <v/>
      </c>
      <c r="AA5418" s="16" t="str">
        <f aca="false">IF(V5418="","SEM OFERTA",IF(OR(Y5418&gt;Premissas!$B$11,Y5418&lt;Premissas!$B$12),"VERIFICAR - UNIDADE/EMBALAGEM",IF(Y5418&gt;Premissas!$B$6,"NÃO COMPRAR - REAJUSTE &gt;5%","COMPRAR")))</f>
        <v>SEM OFERTA</v>
      </c>
      <c r="AB5418" s="18" t="str">
        <f aca="false">IF(W5418="DIMEC",S5418,IF(W5418="MEDCENTRO",U5418,""))</f>
        <v/>
      </c>
      <c r="AC5418" s="18" t="n">
        <f aca="false">IF(AA5418&lt;&gt;"COMPRAR",0,IF(AB5418="",I5418,MIN(I5418,AB5418)))</f>
        <v>0</v>
      </c>
      <c r="AD5418" s="19" t="n">
        <f aca="false">IF(AC5418&gt;0,AC5418*V5418,0)</f>
        <v>0</v>
      </c>
      <c r="AE5418" s="19" t="n">
        <f aca="false">IF(AC5418&gt;0,(M5418-V5418)*AC5418,0)</f>
        <v>0</v>
      </c>
      <c r="AF5418" s="16" t="str">
        <f aca="false">IF(AA5418&lt;&gt;"COMPRAR","",IF(AB5418="",IF(X5418="","",IF(X5418-V5418&lt;0.01,"EMPATE TÉCNICO","")),IF(AB5418&lt;I5418,"ESTOQUE INSUFICIENTE",IF(X5418="","",IF(X5418-V5418&lt;0.01,"EMPATE TÉCNICO","")))))</f>
        <v/>
      </c>
      <c r="AG5418" s="16" t="s">
        <v>3078</v>
      </c>
      <c r="AH5418" s="16" t="s">
        <v>3079</v>
      </c>
    </row>
    <row r="5419" customFormat="false" ht="15" hidden="false" customHeight="false" outlineLevel="0" collapsed="false">
      <c r="A5419" s="16" t="s">
        <v>16724</v>
      </c>
      <c r="B5419" s="17" t="s">
        <v>16725</v>
      </c>
      <c r="C5419" s="16" t="s">
        <v>16726</v>
      </c>
      <c r="D5419" s="16" t="s">
        <v>16727</v>
      </c>
      <c r="E5419" s="18" t="n">
        <v>1</v>
      </c>
      <c r="F5419" s="16" t="s">
        <v>43</v>
      </c>
      <c r="G5419" s="18" t="n">
        <v>0</v>
      </c>
      <c r="H5419" s="16" t="n">
        <v>0.2</v>
      </c>
      <c r="I5419" s="18" t="n">
        <v>1</v>
      </c>
      <c r="J5419" s="19" t="n">
        <v>3.27</v>
      </c>
      <c r="K5419" s="19" t="n">
        <v>3.27</v>
      </c>
      <c r="L5419" s="19" t="n">
        <v>3.27</v>
      </c>
      <c r="M5419" s="19" t="n">
        <f aca="false">IF(J5419&gt;0,J5419,K5419)*E5419</f>
        <v>3.27</v>
      </c>
      <c r="N5419" s="20"/>
      <c r="O5419" s="21" t="str">
        <f aca="false">IF(R5419="","",ROUND(R5419*(1-Premissas!$B$4),4))</f>
        <v/>
      </c>
      <c r="P5419" s="22"/>
      <c r="Q5419" s="22"/>
      <c r="R5419" s="23"/>
      <c r="S5419" s="24"/>
      <c r="T5419" s="24"/>
      <c r="U5419" s="25"/>
      <c r="V5419" s="19" t="str">
        <f aca="false">IF(COUNT(N5419:Q5419)=0,"",MIN(N5419:Q5419))</f>
        <v/>
      </c>
      <c r="W5419" s="16" t="str">
        <f aca="false">IF(V5419="","",INDEX($N$4:$Q$4,MATCH(V5419,N5419:Q5419,0)))</f>
        <v/>
      </c>
      <c r="X5419" s="19" t="str">
        <f aca="false">IF(COUNT(N5419:Q5419)&lt;2,"",SMALL(N5419:Q5419,2))</f>
        <v/>
      </c>
      <c r="Y5419" s="26" t="str">
        <f aca="false">IF(OR(V5419="",M5419=0),"",V5419/M5419-1)</f>
        <v/>
      </c>
      <c r="Z5419" s="26" t="str">
        <f aca="false">IF(OR(V5419="",L5419=""),"",V5419/(L5419*E5419)-1)</f>
        <v/>
      </c>
      <c r="AA5419" s="16" t="str">
        <f aca="false">IF(V5419="","SEM OFERTA",IF(OR(Y5419&gt;Premissas!$B$11,Y5419&lt;Premissas!$B$12),"VERIFICAR - UNIDADE/EMBALAGEM",IF(Y5419&gt;Premissas!$B$6,"NÃO COMPRAR - REAJUSTE &gt;5%","COMPRAR")))</f>
        <v>SEM OFERTA</v>
      </c>
      <c r="AB5419" s="18" t="str">
        <f aca="false">IF(W5419="DIMEC",S5419,IF(W5419="MEDCENTRO",U5419,""))</f>
        <v/>
      </c>
      <c r="AC5419" s="18" t="n">
        <f aca="false">IF(AA5419&lt;&gt;"COMPRAR",0,IF(AB5419="",I5419,MIN(I5419,AB5419)))</f>
        <v>0</v>
      </c>
      <c r="AD5419" s="19" t="n">
        <f aca="false">IF(AC5419&gt;0,AC5419*V5419,0)</f>
        <v>0</v>
      </c>
      <c r="AE5419" s="19" t="n">
        <f aca="false">IF(AC5419&gt;0,(M5419-V5419)*AC5419,0)</f>
        <v>0</v>
      </c>
      <c r="AF5419" s="16" t="str">
        <f aca="false">IF(AA5419&lt;&gt;"COMPRAR","",IF(AB5419="",IF(X5419="","",IF(X5419-V5419&lt;0.01,"EMPATE TÉCNICO","")),IF(AB5419&lt;I5419,"ESTOQUE INSUFICIENTE",IF(X5419="","",IF(X5419-V5419&lt;0.01,"EMPATE TÉCNICO","")))))</f>
        <v/>
      </c>
      <c r="AG5419" s="16" t="s">
        <v>3078</v>
      </c>
      <c r="AH5419" s="16" t="s">
        <v>3079</v>
      </c>
    </row>
    <row r="5420" customFormat="false" ht="15" hidden="false" customHeight="false" outlineLevel="0" collapsed="false">
      <c r="A5420" s="16" t="s">
        <v>16728</v>
      </c>
      <c r="B5420" s="17" t="s">
        <v>16729</v>
      </c>
      <c r="C5420" s="16" t="s">
        <v>16730</v>
      </c>
      <c r="D5420" s="16"/>
      <c r="E5420" s="18" t="n">
        <v>12</v>
      </c>
      <c r="F5420" s="16" t="s">
        <v>43</v>
      </c>
      <c r="G5420" s="18" t="n">
        <v>0</v>
      </c>
      <c r="H5420" s="16" t="n">
        <v>0.1</v>
      </c>
      <c r="I5420" s="18" t="n">
        <v>1</v>
      </c>
      <c r="J5420" s="19" t="n">
        <v>3.44</v>
      </c>
      <c r="K5420" s="19" t="n">
        <v>3.44</v>
      </c>
      <c r="L5420" s="19" t="n">
        <v>3.44</v>
      </c>
      <c r="M5420" s="19" t="n">
        <f aca="false">IF(J5420&gt;0,J5420,K5420)*E5420</f>
        <v>41.28</v>
      </c>
      <c r="N5420" s="20"/>
      <c r="O5420" s="21" t="str">
        <f aca="false">IF(R5420="","",ROUND(R5420*(1-Premissas!$B$4),4))</f>
        <v/>
      </c>
      <c r="P5420" s="22"/>
      <c r="Q5420" s="22"/>
      <c r="R5420" s="23"/>
      <c r="S5420" s="24"/>
      <c r="T5420" s="24"/>
      <c r="U5420" s="25"/>
      <c r="V5420" s="19" t="str">
        <f aca="false">IF(COUNT(N5420:Q5420)=0,"",MIN(N5420:Q5420))</f>
        <v/>
      </c>
      <c r="W5420" s="16" t="str">
        <f aca="false">IF(V5420="","",INDEX($N$4:$Q$4,MATCH(V5420,N5420:Q5420,0)))</f>
        <v/>
      </c>
      <c r="X5420" s="19" t="str">
        <f aca="false">IF(COUNT(N5420:Q5420)&lt;2,"",SMALL(N5420:Q5420,2))</f>
        <v/>
      </c>
      <c r="Y5420" s="26" t="str">
        <f aca="false">IF(OR(V5420="",M5420=0),"",V5420/M5420-1)</f>
        <v/>
      </c>
      <c r="Z5420" s="26" t="str">
        <f aca="false">IF(OR(V5420="",L5420=""),"",V5420/(L5420*E5420)-1)</f>
        <v/>
      </c>
      <c r="AA5420" s="16" t="str">
        <f aca="false">IF(V5420="","SEM OFERTA",IF(OR(Y5420&gt;Premissas!$B$11,Y5420&lt;Premissas!$B$12),"VERIFICAR - UNIDADE/EMBALAGEM",IF(Y5420&gt;Premissas!$B$6,"NÃO COMPRAR - REAJUSTE &gt;5%","COMPRAR")))</f>
        <v>SEM OFERTA</v>
      </c>
      <c r="AB5420" s="18" t="str">
        <f aca="false">IF(W5420="DIMEC",S5420,IF(W5420="MEDCENTRO",U5420,""))</f>
        <v/>
      </c>
      <c r="AC5420" s="18" t="n">
        <f aca="false">IF(AA5420&lt;&gt;"COMPRAR",0,IF(AB5420="",I5420,MIN(I5420,AB5420)))</f>
        <v>0</v>
      </c>
      <c r="AD5420" s="19" t="n">
        <f aca="false">IF(AC5420&gt;0,AC5420*V5420,0)</f>
        <v>0</v>
      </c>
      <c r="AE5420" s="19" t="n">
        <f aca="false">IF(AC5420&gt;0,(M5420-V5420)*AC5420,0)</f>
        <v>0</v>
      </c>
      <c r="AF5420" s="16" t="str">
        <f aca="false">IF(AA5420&lt;&gt;"COMPRAR","",IF(AB5420="",IF(X5420="","",IF(X5420-V5420&lt;0.01,"EMPATE TÉCNICO","")),IF(AB5420&lt;I5420,"ESTOQUE INSUFICIENTE",IF(X5420="","",IF(X5420-V5420&lt;0.01,"EMPATE TÉCNICO","")))))</f>
        <v/>
      </c>
      <c r="AG5420" s="16" t="s">
        <v>3078</v>
      </c>
      <c r="AH5420" s="16" t="s">
        <v>3079</v>
      </c>
    </row>
    <row r="5421" customFormat="false" ht="15" hidden="false" customHeight="false" outlineLevel="0" collapsed="false">
      <c r="A5421" s="16" t="s">
        <v>16731</v>
      </c>
      <c r="B5421" s="17" t="s">
        <v>16732</v>
      </c>
      <c r="C5421" s="16" t="s">
        <v>16733</v>
      </c>
      <c r="D5421" s="16"/>
      <c r="E5421" s="18" t="n">
        <v>1</v>
      </c>
      <c r="F5421" s="16" t="s">
        <v>43</v>
      </c>
      <c r="G5421" s="18" t="n">
        <v>0</v>
      </c>
      <c r="H5421" s="16" t="n">
        <v>0.9</v>
      </c>
      <c r="I5421" s="18" t="n">
        <v>3</v>
      </c>
      <c r="J5421" s="19" t="n">
        <v>11.5</v>
      </c>
      <c r="K5421" s="19" t="n">
        <v>11.5</v>
      </c>
      <c r="L5421" s="19" t="n">
        <v>11.5</v>
      </c>
      <c r="M5421" s="19" t="n">
        <f aca="false">IF(J5421&gt;0,J5421,K5421)*E5421</f>
        <v>11.5</v>
      </c>
      <c r="N5421" s="20"/>
      <c r="O5421" s="21" t="str">
        <f aca="false">IF(R5421="","",ROUND(R5421*(1-Premissas!$B$4),4))</f>
        <v/>
      </c>
      <c r="P5421" s="22"/>
      <c r="Q5421" s="22"/>
      <c r="R5421" s="23"/>
      <c r="S5421" s="24"/>
      <c r="T5421" s="24"/>
      <c r="U5421" s="25"/>
      <c r="V5421" s="19" t="str">
        <f aca="false">IF(COUNT(N5421:Q5421)=0,"",MIN(N5421:Q5421))</f>
        <v/>
      </c>
      <c r="W5421" s="16" t="str">
        <f aca="false">IF(V5421="","",INDEX($N$4:$Q$4,MATCH(V5421,N5421:Q5421,0)))</f>
        <v/>
      </c>
      <c r="X5421" s="19" t="str">
        <f aca="false">IF(COUNT(N5421:Q5421)&lt;2,"",SMALL(N5421:Q5421,2))</f>
        <v/>
      </c>
      <c r="Y5421" s="26" t="str">
        <f aca="false">IF(OR(V5421="",M5421=0),"",V5421/M5421-1)</f>
        <v/>
      </c>
      <c r="Z5421" s="26" t="str">
        <f aca="false">IF(OR(V5421="",L5421=""),"",V5421/(L5421*E5421)-1)</f>
        <v/>
      </c>
      <c r="AA5421" s="16" t="str">
        <f aca="false">IF(V5421="","SEM OFERTA",IF(OR(Y5421&gt;Premissas!$B$11,Y5421&lt;Premissas!$B$12),"VERIFICAR - UNIDADE/EMBALAGEM",IF(Y5421&gt;Premissas!$B$6,"NÃO COMPRAR - REAJUSTE &gt;5%","COMPRAR")))</f>
        <v>SEM OFERTA</v>
      </c>
      <c r="AB5421" s="18" t="str">
        <f aca="false">IF(W5421="DIMEC",S5421,IF(W5421="MEDCENTRO",U5421,""))</f>
        <v/>
      </c>
      <c r="AC5421" s="18" t="n">
        <f aca="false">IF(AA5421&lt;&gt;"COMPRAR",0,IF(AB5421="",I5421,MIN(I5421,AB5421)))</f>
        <v>0</v>
      </c>
      <c r="AD5421" s="19" t="n">
        <f aca="false">IF(AC5421&gt;0,AC5421*V5421,0)</f>
        <v>0</v>
      </c>
      <c r="AE5421" s="19" t="n">
        <f aca="false">IF(AC5421&gt;0,(M5421-V5421)*AC5421,0)</f>
        <v>0</v>
      </c>
      <c r="AF5421" s="16" t="str">
        <f aca="false">IF(AA5421&lt;&gt;"COMPRAR","",IF(AB5421="",IF(X5421="","",IF(X5421-V5421&lt;0.01,"EMPATE TÉCNICO","")),IF(AB5421&lt;I5421,"ESTOQUE INSUFICIENTE",IF(X5421="","",IF(X5421-V5421&lt;0.01,"EMPATE TÉCNICO","")))))</f>
        <v/>
      </c>
      <c r="AG5421" s="16" t="s">
        <v>3078</v>
      </c>
      <c r="AH5421" s="16" t="s">
        <v>3079</v>
      </c>
    </row>
    <row r="5422" customFormat="false" ht="15" hidden="false" customHeight="false" outlineLevel="0" collapsed="false">
      <c r="A5422" s="16" t="s">
        <v>16734</v>
      </c>
      <c r="B5422" s="17" t="s">
        <v>16735</v>
      </c>
      <c r="C5422" s="16" t="s">
        <v>16736</v>
      </c>
      <c r="D5422" s="16" t="s">
        <v>16737</v>
      </c>
      <c r="E5422" s="18" t="n">
        <v>1</v>
      </c>
      <c r="F5422" s="16" t="s">
        <v>43</v>
      </c>
      <c r="G5422" s="18" t="n">
        <v>0</v>
      </c>
      <c r="H5422" s="16" t="n">
        <v>0.1</v>
      </c>
      <c r="I5422" s="18" t="n">
        <v>1</v>
      </c>
      <c r="J5422" s="19" t="n">
        <v>141.12</v>
      </c>
      <c r="K5422" s="19" t="n">
        <v>141.12</v>
      </c>
      <c r="L5422" s="19" t="n">
        <v>141.12</v>
      </c>
      <c r="M5422" s="19" t="n">
        <f aca="false">IF(J5422&gt;0,J5422,K5422)*E5422</f>
        <v>141.12</v>
      </c>
      <c r="N5422" s="20"/>
      <c r="O5422" s="21" t="str">
        <f aca="false">IF(R5422="","",ROUND(R5422*(1-Premissas!$B$4),4))</f>
        <v/>
      </c>
      <c r="P5422" s="22"/>
      <c r="Q5422" s="22"/>
      <c r="R5422" s="23"/>
      <c r="S5422" s="24"/>
      <c r="T5422" s="24"/>
      <c r="U5422" s="25"/>
      <c r="V5422" s="19" t="str">
        <f aca="false">IF(COUNT(N5422:Q5422)=0,"",MIN(N5422:Q5422))</f>
        <v/>
      </c>
      <c r="W5422" s="16" t="str">
        <f aca="false">IF(V5422="","",INDEX($N$4:$Q$4,MATCH(V5422,N5422:Q5422,0)))</f>
        <v/>
      </c>
      <c r="X5422" s="19" t="str">
        <f aca="false">IF(COUNT(N5422:Q5422)&lt;2,"",SMALL(N5422:Q5422,2))</f>
        <v/>
      </c>
      <c r="Y5422" s="26" t="str">
        <f aca="false">IF(OR(V5422="",M5422=0),"",V5422/M5422-1)</f>
        <v/>
      </c>
      <c r="Z5422" s="26" t="str">
        <f aca="false">IF(OR(V5422="",L5422=""),"",V5422/(L5422*E5422)-1)</f>
        <v/>
      </c>
      <c r="AA5422" s="16" t="str">
        <f aca="false">IF(V5422="","SEM OFERTA",IF(OR(Y5422&gt;Premissas!$B$11,Y5422&lt;Premissas!$B$12),"VERIFICAR - UNIDADE/EMBALAGEM",IF(Y5422&gt;Premissas!$B$6,"NÃO COMPRAR - REAJUSTE &gt;5%","COMPRAR")))</f>
        <v>SEM OFERTA</v>
      </c>
      <c r="AB5422" s="18" t="str">
        <f aca="false">IF(W5422="DIMEC",S5422,IF(W5422="MEDCENTRO",U5422,""))</f>
        <v/>
      </c>
      <c r="AC5422" s="18" t="n">
        <f aca="false">IF(AA5422&lt;&gt;"COMPRAR",0,IF(AB5422="",I5422,MIN(I5422,AB5422)))</f>
        <v>0</v>
      </c>
      <c r="AD5422" s="19" t="n">
        <f aca="false">IF(AC5422&gt;0,AC5422*V5422,0)</f>
        <v>0</v>
      </c>
      <c r="AE5422" s="19" t="n">
        <f aca="false">IF(AC5422&gt;0,(M5422-V5422)*AC5422,0)</f>
        <v>0</v>
      </c>
      <c r="AF5422" s="16" t="str">
        <f aca="false">IF(AA5422&lt;&gt;"COMPRAR","",IF(AB5422="",IF(X5422="","",IF(X5422-V5422&lt;0.01,"EMPATE TÉCNICO","")),IF(AB5422&lt;I5422,"ESTOQUE INSUFICIENTE",IF(X5422="","",IF(X5422-V5422&lt;0.01,"EMPATE TÉCNICO","")))))</f>
        <v/>
      </c>
      <c r="AG5422" s="16" t="s">
        <v>3078</v>
      </c>
      <c r="AH5422" s="16" t="s">
        <v>3079</v>
      </c>
    </row>
    <row r="5423" customFormat="false" ht="15" hidden="false" customHeight="false" outlineLevel="0" collapsed="false">
      <c r="A5423" s="16" t="s">
        <v>16738</v>
      </c>
      <c r="B5423" s="17" t="s">
        <v>16739</v>
      </c>
      <c r="C5423" s="16" t="s">
        <v>16740</v>
      </c>
      <c r="D5423" s="16"/>
      <c r="E5423" s="18" t="n">
        <v>1</v>
      </c>
      <c r="F5423" s="16" t="s">
        <v>43</v>
      </c>
      <c r="G5423" s="18" t="n">
        <v>0</v>
      </c>
      <c r="H5423" s="16" t="n">
        <v>0.7</v>
      </c>
      <c r="I5423" s="18" t="n">
        <v>2</v>
      </c>
      <c r="J5423" s="19" t="n">
        <v>7.3</v>
      </c>
      <c r="K5423" s="19" t="n">
        <v>7.3</v>
      </c>
      <c r="L5423" s="19" t="n">
        <v>7.3</v>
      </c>
      <c r="M5423" s="19" t="n">
        <f aca="false">IF(J5423&gt;0,J5423,K5423)*E5423</f>
        <v>7.3</v>
      </c>
      <c r="N5423" s="20"/>
      <c r="O5423" s="21" t="str">
        <f aca="false">IF(R5423="","",ROUND(R5423*(1-Premissas!$B$4),4))</f>
        <v/>
      </c>
      <c r="P5423" s="22"/>
      <c r="Q5423" s="22"/>
      <c r="R5423" s="23"/>
      <c r="S5423" s="24"/>
      <c r="T5423" s="24"/>
      <c r="U5423" s="25"/>
      <c r="V5423" s="19" t="str">
        <f aca="false">IF(COUNT(N5423:Q5423)=0,"",MIN(N5423:Q5423))</f>
        <v/>
      </c>
      <c r="W5423" s="16" t="str">
        <f aca="false">IF(V5423="","",INDEX($N$4:$Q$4,MATCH(V5423,N5423:Q5423,0)))</f>
        <v/>
      </c>
      <c r="X5423" s="19" t="str">
        <f aca="false">IF(COUNT(N5423:Q5423)&lt;2,"",SMALL(N5423:Q5423,2))</f>
        <v/>
      </c>
      <c r="Y5423" s="26" t="str">
        <f aca="false">IF(OR(V5423="",M5423=0),"",V5423/M5423-1)</f>
        <v/>
      </c>
      <c r="Z5423" s="26" t="str">
        <f aca="false">IF(OR(V5423="",L5423=""),"",V5423/(L5423*E5423)-1)</f>
        <v/>
      </c>
      <c r="AA5423" s="16" t="str">
        <f aca="false">IF(V5423="","SEM OFERTA",IF(OR(Y5423&gt;Premissas!$B$11,Y5423&lt;Premissas!$B$12),"VERIFICAR - UNIDADE/EMBALAGEM",IF(Y5423&gt;Premissas!$B$6,"NÃO COMPRAR - REAJUSTE &gt;5%","COMPRAR")))</f>
        <v>SEM OFERTA</v>
      </c>
      <c r="AB5423" s="18" t="str">
        <f aca="false">IF(W5423="DIMEC",S5423,IF(W5423="MEDCENTRO",U5423,""))</f>
        <v/>
      </c>
      <c r="AC5423" s="18" t="n">
        <f aca="false">IF(AA5423&lt;&gt;"COMPRAR",0,IF(AB5423="",I5423,MIN(I5423,AB5423)))</f>
        <v>0</v>
      </c>
      <c r="AD5423" s="19" t="n">
        <f aca="false">IF(AC5423&gt;0,AC5423*V5423,0)</f>
        <v>0</v>
      </c>
      <c r="AE5423" s="19" t="n">
        <f aca="false">IF(AC5423&gt;0,(M5423-V5423)*AC5423,0)</f>
        <v>0</v>
      </c>
      <c r="AF5423" s="16" t="str">
        <f aca="false">IF(AA5423&lt;&gt;"COMPRAR","",IF(AB5423="",IF(X5423="","",IF(X5423-V5423&lt;0.01,"EMPATE TÉCNICO","")),IF(AB5423&lt;I5423,"ESTOQUE INSUFICIENTE",IF(X5423="","",IF(X5423-V5423&lt;0.01,"EMPATE TÉCNICO","")))))</f>
        <v/>
      </c>
      <c r="AG5423" s="16" t="s">
        <v>3078</v>
      </c>
      <c r="AH5423" s="16" t="s">
        <v>3079</v>
      </c>
    </row>
    <row r="5424" customFormat="false" ht="15" hidden="false" customHeight="false" outlineLevel="0" collapsed="false">
      <c r="A5424" s="16" t="s">
        <v>16741</v>
      </c>
      <c r="B5424" s="17" t="s">
        <v>16742</v>
      </c>
      <c r="C5424" s="16" t="s">
        <v>16743</v>
      </c>
      <c r="D5424" s="16" t="s">
        <v>16744</v>
      </c>
      <c r="E5424" s="18" t="n">
        <v>1</v>
      </c>
      <c r="F5424" s="16" t="s">
        <v>43</v>
      </c>
      <c r="G5424" s="18" t="n">
        <v>0</v>
      </c>
      <c r="H5424" s="16" t="n">
        <v>0.1</v>
      </c>
      <c r="I5424" s="18" t="n">
        <v>1</v>
      </c>
      <c r="J5424" s="19" t="n">
        <v>7.59</v>
      </c>
      <c r="K5424" s="19" t="n">
        <v>7.59</v>
      </c>
      <c r="L5424" s="19" t="n">
        <v>7.59</v>
      </c>
      <c r="M5424" s="19" t="n">
        <f aca="false">IF(J5424&gt;0,J5424,K5424)*E5424</f>
        <v>7.59</v>
      </c>
      <c r="N5424" s="20"/>
      <c r="O5424" s="21" t="str">
        <f aca="false">IF(R5424="","",ROUND(R5424*(1-Premissas!$B$4),4))</f>
        <v/>
      </c>
      <c r="P5424" s="22"/>
      <c r="Q5424" s="22"/>
      <c r="R5424" s="23"/>
      <c r="S5424" s="24"/>
      <c r="T5424" s="24"/>
      <c r="U5424" s="25"/>
      <c r="V5424" s="19" t="str">
        <f aca="false">IF(COUNT(N5424:Q5424)=0,"",MIN(N5424:Q5424))</f>
        <v/>
      </c>
      <c r="W5424" s="16" t="str">
        <f aca="false">IF(V5424="","",INDEX($N$4:$Q$4,MATCH(V5424,N5424:Q5424,0)))</f>
        <v/>
      </c>
      <c r="X5424" s="19" t="str">
        <f aca="false">IF(COUNT(N5424:Q5424)&lt;2,"",SMALL(N5424:Q5424,2))</f>
        <v/>
      </c>
      <c r="Y5424" s="26" t="str">
        <f aca="false">IF(OR(V5424="",M5424=0),"",V5424/M5424-1)</f>
        <v/>
      </c>
      <c r="Z5424" s="26" t="str">
        <f aca="false">IF(OR(V5424="",L5424=""),"",V5424/(L5424*E5424)-1)</f>
        <v/>
      </c>
      <c r="AA5424" s="16" t="str">
        <f aca="false">IF(V5424="","SEM OFERTA",IF(OR(Y5424&gt;Premissas!$B$11,Y5424&lt;Premissas!$B$12),"VERIFICAR - UNIDADE/EMBALAGEM",IF(Y5424&gt;Premissas!$B$6,"NÃO COMPRAR - REAJUSTE &gt;5%","COMPRAR")))</f>
        <v>SEM OFERTA</v>
      </c>
      <c r="AB5424" s="18" t="str">
        <f aca="false">IF(W5424="DIMEC",S5424,IF(W5424="MEDCENTRO",U5424,""))</f>
        <v/>
      </c>
      <c r="AC5424" s="18" t="n">
        <f aca="false">IF(AA5424&lt;&gt;"COMPRAR",0,IF(AB5424="",I5424,MIN(I5424,AB5424)))</f>
        <v>0</v>
      </c>
      <c r="AD5424" s="19" t="n">
        <f aca="false">IF(AC5424&gt;0,AC5424*V5424,0)</f>
        <v>0</v>
      </c>
      <c r="AE5424" s="19" t="n">
        <f aca="false">IF(AC5424&gt;0,(M5424-V5424)*AC5424,0)</f>
        <v>0</v>
      </c>
      <c r="AF5424" s="16" t="str">
        <f aca="false">IF(AA5424&lt;&gt;"COMPRAR","",IF(AB5424="",IF(X5424="","",IF(X5424-V5424&lt;0.01,"EMPATE TÉCNICO","")),IF(AB5424&lt;I5424,"ESTOQUE INSUFICIENTE",IF(X5424="","",IF(X5424-V5424&lt;0.01,"EMPATE TÉCNICO","")))))</f>
        <v/>
      </c>
      <c r="AG5424" s="16" t="s">
        <v>3078</v>
      </c>
      <c r="AH5424" s="16" t="s">
        <v>3079</v>
      </c>
    </row>
    <row r="5425" customFormat="false" ht="15" hidden="false" customHeight="false" outlineLevel="0" collapsed="false">
      <c r="A5425" s="16" t="s">
        <v>16745</v>
      </c>
      <c r="B5425" s="17" t="s">
        <v>16746</v>
      </c>
      <c r="C5425" s="16" t="s">
        <v>16747</v>
      </c>
      <c r="D5425" s="16"/>
      <c r="E5425" s="18" t="n">
        <v>1</v>
      </c>
      <c r="F5425" s="16" t="s">
        <v>43</v>
      </c>
      <c r="G5425" s="18" t="n">
        <v>0</v>
      </c>
      <c r="H5425" s="16" t="n">
        <v>0.8</v>
      </c>
      <c r="I5425" s="18" t="n">
        <v>3</v>
      </c>
      <c r="J5425" s="19" t="n">
        <v>7.76</v>
      </c>
      <c r="K5425" s="19" t="n">
        <v>7.76</v>
      </c>
      <c r="L5425" s="19" t="n">
        <v>7.76</v>
      </c>
      <c r="M5425" s="19" t="n">
        <f aca="false">IF(J5425&gt;0,J5425,K5425)*E5425</f>
        <v>7.76</v>
      </c>
      <c r="N5425" s="20"/>
      <c r="O5425" s="21" t="str">
        <f aca="false">IF(R5425="","",ROUND(R5425*(1-Premissas!$B$4),4))</f>
        <v/>
      </c>
      <c r="P5425" s="22"/>
      <c r="Q5425" s="22"/>
      <c r="R5425" s="23"/>
      <c r="S5425" s="24"/>
      <c r="T5425" s="24"/>
      <c r="U5425" s="25"/>
      <c r="V5425" s="19" t="str">
        <f aca="false">IF(COUNT(N5425:Q5425)=0,"",MIN(N5425:Q5425))</f>
        <v/>
      </c>
      <c r="W5425" s="16" t="str">
        <f aca="false">IF(V5425="","",INDEX($N$4:$Q$4,MATCH(V5425,N5425:Q5425,0)))</f>
        <v/>
      </c>
      <c r="X5425" s="19" t="str">
        <f aca="false">IF(COUNT(N5425:Q5425)&lt;2,"",SMALL(N5425:Q5425,2))</f>
        <v/>
      </c>
      <c r="Y5425" s="26" t="str">
        <f aca="false">IF(OR(V5425="",M5425=0),"",V5425/M5425-1)</f>
        <v/>
      </c>
      <c r="Z5425" s="26" t="str">
        <f aca="false">IF(OR(V5425="",L5425=""),"",V5425/(L5425*E5425)-1)</f>
        <v/>
      </c>
      <c r="AA5425" s="16" t="str">
        <f aca="false">IF(V5425="","SEM OFERTA",IF(OR(Y5425&gt;Premissas!$B$11,Y5425&lt;Premissas!$B$12),"VERIFICAR - UNIDADE/EMBALAGEM",IF(Y5425&gt;Premissas!$B$6,"NÃO COMPRAR - REAJUSTE &gt;5%","COMPRAR")))</f>
        <v>SEM OFERTA</v>
      </c>
      <c r="AB5425" s="18" t="str">
        <f aca="false">IF(W5425="DIMEC",S5425,IF(W5425="MEDCENTRO",U5425,""))</f>
        <v/>
      </c>
      <c r="AC5425" s="18" t="n">
        <f aca="false">IF(AA5425&lt;&gt;"COMPRAR",0,IF(AB5425="",I5425,MIN(I5425,AB5425)))</f>
        <v>0</v>
      </c>
      <c r="AD5425" s="19" t="n">
        <f aca="false">IF(AC5425&gt;0,AC5425*V5425,0)</f>
        <v>0</v>
      </c>
      <c r="AE5425" s="19" t="n">
        <f aca="false">IF(AC5425&gt;0,(M5425-V5425)*AC5425,0)</f>
        <v>0</v>
      </c>
      <c r="AF5425" s="16" t="str">
        <f aca="false">IF(AA5425&lt;&gt;"COMPRAR","",IF(AB5425="",IF(X5425="","",IF(X5425-V5425&lt;0.01,"EMPATE TÉCNICO","")),IF(AB5425&lt;I5425,"ESTOQUE INSUFICIENTE",IF(X5425="","",IF(X5425-V5425&lt;0.01,"EMPATE TÉCNICO","")))))</f>
        <v/>
      </c>
      <c r="AG5425" s="16" t="s">
        <v>3078</v>
      </c>
      <c r="AH5425" s="16" t="s">
        <v>3079</v>
      </c>
    </row>
    <row r="5426" customFormat="false" ht="15" hidden="false" customHeight="false" outlineLevel="0" collapsed="false">
      <c r="A5426" s="16" t="s">
        <v>16748</v>
      </c>
      <c r="B5426" s="17" t="s">
        <v>16749</v>
      </c>
      <c r="C5426" s="16" t="s">
        <v>16750</v>
      </c>
      <c r="D5426" s="16"/>
      <c r="E5426" s="18" t="n">
        <v>1</v>
      </c>
      <c r="F5426" s="16" t="s">
        <v>43</v>
      </c>
      <c r="G5426" s="18" t="n">
        <v>0</v>
      </c>
      <c r="H5426" s="16" t="n">
        <v>0.7</v>
      </c>
      <c r="I5426" s="18" t="n">
        <v>2</v>
      </c>
      <c r="J5426" s="19" t="n">
        <v>7.76</v>
      </c>
      <c r="K5426" s="19" t="n">
        <v>7.76</v>
      </c>
      <c r="L5426" s="19" t="n">
        <v>7.76</v>
      </c>
      <c r="M5426" s="19" t="n">
        <f aca="false">IF(J5426&gt;0,J5426,K5426)*E5426</f>
        <v>7.76</v>
      </c>
      <c r="N5426" s="20"/>
      <c r="O5426" s="21" t="str">
        <f aca="false">IF(R5426="","",ROUND(R5426*(1-Premissas!$B$4),4))</f>
        <v/>
      </c>
      <c r="P5426" s="22"/>
      <c r="Q5426" s="22"/>
      <c r="R5426" s="23"/>
      <c r="S5426" s="24"/>
      <c r="T5426" s="24"/>
      <c r="U5426" s="25"/>
      <c r="V5426" s="19" t="str">
        <f aca="false">IF(COUNT(N5426:Q5426)=0,"",MIN(N5426:Q5426))</f>
        <v/>
      </c>
      <c r="W5426" s="16" t="str">
        <f aca="false">IF(V5426="","",INDEX($N$4:$Q$4,MATCH(V5426,N5426:Q5426,0)))</f>
        <v/>
      </c>
      <c r="X5426" s="19" t="str">
        <f aca="false">IF(COUNT(N5426:Q5426)&lt;2,"",SMALL(N5426:Q5426,2))</f>
        <v/>
      </c>
      <c r="Y5426" s="26" t="str">
        <f aca="false">IF(OR(V5426="",M5426=0),"",V5426/M5426-1)</f>
        <v/>
      </c>
      <c r="Z5426" s="26" t="str">
        <f aca="false">IF(OR(V5426="",L5426=""),"",V5426/(L5426*E5426)-1)</f>
        <v/>
      </c>
      <c r="AA5426" s="16" t="str">
        <f aca="false">IF(V5426="","SEM OFERTA",IF(OR(Y5426&gt;Premissas!$B$11,Y5426&lt;Premissas!$B$12),"VERIFICAR - UNIDADE/EMBALAGEM",IF(Y5426&gt;Premissas!$B$6,"NÃO COMPRAR - REAJUSTE &gt;5%","COMPRAR")))</f>
        <v>SEM OFERTA</v>
      </c>
      <c r="AB5426" s="18" t="str">
        <f aca="false">IF(W5426="DIMEC",S5426,IF(W5426="MEDCENTRO",U5426,""))</f>
        <v/>
      </c>
      <c r="AC5426" s="18" t="n">
        <f aca="false">IF(AA5426&lt;&gt;"COMPRAR",0,IF(AB5426="",I5426,MIN(I5426,AB5426)))</f>
        <v>0</v>
      </c>
      <c r="AD5426" s="19" t="n">
        <f aca="false">IF(AC5426&gt;0,AC5426*V5426,0)</f>
        <v>0</v>
      </c>
      <c r="AE5426" s="19" t="n">
        <f aca="false">IF(AC5426&gt;0,(M5426-V5426)*AC5426,0)</f>
        <v>0</v>
      </c>
      <c r="AF5426" s="16" t="str">
        <f aca="false">IF(AA5426&lt;&gt;"COMPRAR","",IF(AB5426="",IF(X5426="","",IF(X5426-V5426&lt;0.01,"EMPATE TÉCNICO","")),IF(AB5426&lt;I5426,"ESTOQUE INSUFICIENTE",IF(X5426="","",IF(X5426-V5426&lt;0.01,"EMPATE TÉCNICO","")))))</f>
        <v/>
      </c>
      <c r="AG5426" s="16" t="s">
        <v>3078</v>
      </c>
      <c r="AH5426" s="16" t="s">
        <v>3079</v>
      </c>
    </row>
    <row r="5427" customFormat="false" ht="15" hidden="false" customHeight="false" outlineLevel="0" collapsed="false">
      <c r="A5427" s="16" t="s">
        <v>16751</v>
      </c>
      <c r="B5427" s="17" t="s">
        <v>16752</v>
      </c>
      <c r="C5427" s="16" t="s">
        <v>16753</v>
      </c>
      <c r="D5427" s="16" t="s">
        <v>16744</v>
      </c>
      <c r="E5427" s="18" t="n">
        <v>1</v>
      </c>
      <c r="F5427" s="16" t="s">
        <v>43</v>
      </c>
      <c r="G5427" s="18" t="n">
        <v>0</v>
      </c>
      <c r="H5427" s="16" t="n">
        <v>0</v>
      </c>
      <c r="I5427" s="18" t="n">
        <v>1</v>
      </c>
      <c r="J5427" s="19" t="n">
        <v>7.59</v>
      </c>
      <c r="K5427" s="19" t="n">
        <v>7.59</v>
      </c>
      <c r="L5427" s="19" t="n">
        <v>7.59</v>
      </c>
      <c r="M5427" s="19" t="n">
        <f aca="false">IF(J5427&gt;0,J5427,K5427)*E5427</f>
        <v>7.59</v>
      </c>
      <c r="N5427" s="20"/>
      <c r="O5427" s="21" t="str">
        <f aca="false">IF(R5427="","",ROUND(R5427*(1-Premissas!$B$4),4))</f>
        <v/>
      </c>
      <c r="P5427" s="22"/>
      <c r="Q5427" s="22"/>
      <c r="R5427" s="23"/>
      <c r="S5427" s="24"/>
      <c r="T5427" s="24"/>
      <c r="U5427" s="25"/>
      <c r="V5427" s="19" t="str">
        <f aca="false">IF(COUNT(N5427:Q5427)=0,"",MIN(N5427:Q5427))</f>
        <v/>
      </c>
      <c r="W5427" s="16" t="str">
        <f aca="false">IF(V5427="","",INDEX($N$4:$Q$4,MATCH(V5427,N5427:Q5427,0)))</f>
        <v/>
      </c>
      <c r="X5427" s="19" t="str">
        <f aca="false">IF(COUNT(N5427:Q5427)&lt;2,"",SMALL(N5427:Q5427,2))</f>
        <v/>
      </c>
      <c r="Y5427" s="26" t="str">
        <f aca="false">IF(OR(V5427="",M5427=0),"",V5427/M5427-1)</f>
        <v/>
      </c>
      <c r="Z5427" s="26" t="str">
        <f aca="false">IF(OR(V5427="",L5427=""),"",V5427/(L5427*E5427)-1)</f>
        <v/>
      </c>
      <c r="AA5427" s="16" t="str">
        <f aca="false">IF(V5427="","SEM OFERTA",IF(OR(Y5427&gt;Premissas!$B$11,Y5427&lt;Premissas!$B$12),"VERIFICAR - UNIDADE/EMBALAGEM",IF(Y5427&gt;Premissas!$B$6,"NÃO COMPRAR - REAJUSTE &gt;5%","COMPRAR")))</f>
        <v>SEM OFERTA</v>
      </c>
      <c r="AB5427" s="18" t="str">
        <f aca="false">IF(W5427="DIMEC",S5427,IF(W5427="MEDCENTRO",U5427,""))</f>
        <v/>
      </c>
      <c r="AC5427" s="18" t="n">
        <f aca="false">IF(AA5427&lt;&gt;"COMPRAR",0,IF(AB5427="",I5427,MIN(I5427,AB5427)))</f>
        <v>0</v>
      </c>
      <c r="AD5427" s="19" t="n">
        <f aca="false">IF(AC5427&gt;0,AC5427*V5427,0)</f>
        <v>0</v>
      </c>
      <c r="AE5427" s="19" t="n">
        <f aca="false">IF(AC5427&gt;0,(M5427-V5427)*AC5427,0)</f>
        <v>0</v>
      </c>
      <c r="AF5427" s="16" t="str">
        <f aca="false">IF(AA5427&lt;&gt;"COMPRAR","",IF(AB5427="",IF(X5427="","",IF(X5427-V5427&lt;0.01,"EMPATE TÉCNICO","")),IF(AB5427&lt;I5427,"ESTOQUE INSUFICIENTE",IF(X5427="","",IF(X5427-V5427&lt;0.01,"EMPATE TÉCNICO","")))))</f>
        <v/>
      </c>
      <c r="AG5427" s="16" t="s">
        <v>3078</v>
      </c>
      <c r="AH5427" s="16" t="s">
        <v>3079</v>
      </c>
    </row>
    <row r="5428" customFormat="false" ht="15" hidden="false" customHeight="false" outlineLevel="0" collapsed="false">
      <c r="A5428" s="16" t="s">
        <v>16754</v>
      </c>
      <c r="B5428" s="17" t="s">
        <v>16755</v>
      </c>
      <c r="C5428" s="16" t="s">
        <v>16756</v>
      </c>
      <c r="D5428" s="16" t="s">
        <v>16757</v>
      </c>
      <c r="E5428" s="18" t="n">
        <v>1</v>
      </c>
      <c r="F5428" s="16" t="s">
        <v>43</v>
      </c>
      <c r="G5428" s="18" t="n">
        <v>0</v>
      </c>
      <c r="H5428" s="16" t="n">
        <v>0.1</v>
      </c>
      <c r="I5428" s="18" t="n">
        <v>1</v>
      </c>
      <c r="J5428" s="19" t="n">
        <v>81.9</v>
      </c>
      <c r="K5428" s="19" t="n">
        <v>81.9</v>
      </c>
      <c r="L5428" s="19" t="n">
        <v>81.9</v>
      </c>
      <c r="M5428" s="19" t="n">
        <f aca="false">IF(J5428&gt;0,J5428,K5428)*E5428</f>
        <v>81.9</v>
      </c>
      <c r="N5428" s="20"/>
      <c r="O5428" s="21" t="str">
        <f aca="false">IF(R5428="","",ROUND(R5428*(1-Premissas!$B$4),4))</f>
        <v/>
      </c>
      <c r="P5428" s="22"/>
      <c r="Q5428" s="22"/>
      <c r="R5428" s="23"/>
      <c r="S5428" s="24"/>
      <c r="T5428" s="24"/>
      <c r="U5428" s="25"/>
      <c r="V5428" s="19" t="str">
        <f aca="false">IF(COUNT(N5428:Q5428)=0,"",MIN(N5428:Q5428))</f>
        <v/>
      </c>
      <c r="W5428" s="16" t="str">
        <f aca="false">IF(V5428="","",INDEX($N$4:$Q$4,MATCH(V5428,N5428:Q5428,0)))</f>
        <v/>
      </c>
      <c r="X5428" s="19" t="str">
        <f aca="false">IF(COUNT(N5428:Q5428)&lt;2,"",SMALL(N5428:Q5428,2))</f>
        <v/>
      </c>
      <c r="Y5428" s="26" t="str">
        <f aca="false">IF(OR(V5428="",M5428=0),"",V5428/M5428-1)</f>
        <v/>
      </c>
      <c r="Z5428" s="26" t="str">
        <f aca="false">IF(OR(V5428="",L5428=""),"",V5428/(L5428*E5428)-1)</f>
        <v/>
      </c>
      <c r="AA5428" s="16" t="str">
        <f aca="false">IF(V5428="","SEM OFERTA",IF(OR(Y5428&gt;Premissas!$B$11,Y5428&lt;Premissas!$B$12),"VERIFICAR - UNIDADE/EMBALAGEM",IF(Y5428&gt;Premissas!$B$6,"NÃO COMPRAR - REAJUSTE &gt;5%","COMPRAR")))</f>
        <v>SEM OFERTA</v>
      </c>
      <c r="AB5428" s="18" t="str">
        <f aca="false">IF(W5428="DIMEC",S5428,IF(W5428="MEDCENTRO",U5428,""))</f>
        <v/>
      </c>
      <c r="AC5428" s="18" t="n">
        <f aca="false">IF(AA5428&lt;&gt;"COMPRAR",0,IF(AB5428="",I5428,MIN(I5428,AB5428)))</f>
        <v>0</v>
      </c>
      <c r="AD5428" s="19" t="n">
        <f aca="false">IF(AC5428&gt;0,AC5428*V5428,0)</f>
        <v>0</v>
      </c>
      <c r="AE5428" s="19" t="n">
        <f aca="false">IF(AC5428&gt;0,(M5428-V5428)*AC5428,0)</f>
        <v>0</v>
      </c>
      <c r="AF5428" s="16" t="str">
        <f aca="false">IF(AA5428&lt;&gt;"COMPRAR","",IF(AB5428="",IF(X5428="","",IF(X5428-V5428&lt;0.01,"EMPATE TÉCNICO","")),IF(AB5428&lt;I5428,"ESTOQUE INSUFICIENTE",IF(X5428="","",IF(X5428-V5428&lt;0.01,"EMPATE TÉCNICO","")))))</f>
        <v/>
      </c>
      <c r="AG5428" s="16" t="s">
        <v>3078</v>
      </c>
      <c r="AH5428" s="16" t="s">
        <v>3079</v>
      </c>
    </row>
    <row r="5429" customFormat="false" ht="15" hidden="false" customHeight="false" outlineLevel="0" collapsed="false">
      <c r="A5429" s="16" t="s">
        <v>16758</v>
      </c>
      <c r="B5429" s="17" t="s">
        <v>16759</v>
      </c>
      <c r="C5429" s="16" t="s">
        <v>16760</v>
      </c>
      <c r="D5429" s="16" t="s">
        <v>16757</v>
      </c>
      <c r="E5429" s="18" t="n">
        <v>1</v>
      </c>
      <c r="F5429" s="16" t="s">
        <v>43</v>
      </c>
      <c r="G5429" s="18" t="n">
        <v>0</v>
      </c>
      <c r="H5429" s="16" t="n">
        <v>0</v>
      </c>
      <c r="I5429" s="18" t="n">
        <v>1</v>
      </c>
      <c r="J5429" s="19" t="n">
        <v>70.405</v>
      </c>
      <c r="K5429" s="19" t="n">
        <v>70.405</v>
      </c>
      <c r="L5429" s="19" t="n">
        <v>70.405</v>
      </c>
      <c r="M5429" s="19" t="n">
        <f aca="false">IF(J5429&gt;0,J5429,K5429)*E5429</f>
        <v>70.405</v>
      </c>
      <c r="N5429" s="20"/>
      <c r="O5429" s="21" t="str">
        <f aca="false">IF(R5429="","",ROUND(R5429*(1-Premissas!$B$4),4))</f>
        <v/>
      </c>
      <c r="P5429" s="22"/>
      <c r="Q5429" s="22"/>
      <c r="R5429" s="23"/>
      <c r="S5429" s="24"/>
      <c r="T5429" s="24"/>
      <c r="U5429" s="25"/>
      <c r="V5429" s="19" t="str">
        <f aca="false">IF(COUNT(N5429:Q5429)=0,"",MIN(N5429:Q5429))</f>
        <v/>
      </c>
      <c r="W5429" s="16" t="str">
        <f aca="false">IF(V5429="","",INDEX($N$4:$Q$4,MATCH(V5429,N5429:Q5429,0)))</f>
        <v/>
      </c>
      <c r="X5429" s="19" t="str">
        <f aca="false">IF(COUNT(N5429:Q5429)&lt;2,"",SMALL(N5429:Q5429,2))</f>
        <v/>
      </c>
      <c r="Y5429" s="26" t="str">
        <f aca="false">IF(OR(V5429="",M5429=0),"",V5429/M5429-1)</f>
        <v/>
      </c>
      <c r="Z5429" s="26" t="str">
        <f aca="false">IF(OR(V5429="",L5429=""),"",V5429/(L5429*E5429)-1)</f>
        <v/>
      </c>
      <c r="AA5429" s="16" t="str">
        <f aca="false">IF(V5429="","SEM OFERTA",IF(OR(Y5429&gt;Premissas!$B$11,Y5429&lt;Premissas!$B$12),"VERIFICAR - UNIDADE/EMBALAGEM",IF(Y5429&gt;Premissas!$B$6,"NÃO COMPRAR - REAJUSTE &gt;5%","COMPRAR")))</f>
        <v>SEM OFERTA</v>
      </c>
      <c r="AB5429" s="18" t="str">
        <f aca="false">IF(W5429="DIMEC",S5429,IF(W5429="MEDCENTRO",U5429,""))</f>
        <v/>
      </c>
      <c r="AC5429" s="18" t="n">
        <f aca="false">IF(AA5429&lt;&gt;"COMPRAR",0,IF(AB5429="",I5429,MIN(I5429,AB5429)))</f>
        <v>0</v>
      </c>
      <c r="AD5429" s="19" t="n">
        <f aca="false">IF(AC5429&gt;0,AC5429*V5429,0)</f>
        <v>0</v>
      </c>
      <c r="AE5429" s="19" t="n">
        <f aca="false">IF(AC5429&gt;0,(M5429-V5429)*AC5429,0)</f>
        <v>0</v>
      </c>
      <c r="AF5429" s="16" t="str">
        <f aca="false">IF(AA5429&lt;&gt;"COMPRAR","",IF(AB5429="",IF(X5429="","",IF(X5429-V5429&lt;0.01,"EMPATE TÉCNICO","")),IF(AB5429&lt;I5429,"ESTOQUE INSUFICIENTE",IF(X5429="","",IF(X5429-V5429&lt;0.01,"EMPATE TÉCNICO","")))))</f>
        <v/>
      </c>
      <c r="AG5429" s="16" t="s">
        <v>3078</v>
      </c>
      <c r="AH5429" s="16" t="s">
        <v>3079</v>
      </c>
    </row>
    <row r="5430" customFormat="false" ht="15" hidden="false" customHeight="false" outlineLevel="0" collapsed="false">
      <c r="A5430" s="16" t="s">
        <v>16761</v>
      </c>
      <c r="B5430" s="17" t="s">
        <v>16762</v>
      </c>
      <c r="C5430" s="16" t="s">
        <v>16763</v>
      </c>
      <c r="D5430" s="16" t="s">
        <v>16757</v>
      </c>
      <c r="E5430" s="18" t="n">
        <v>1</v>
      </c>
      <c r="F5430" s="16" t="s">
        <v>43</v>
      </c>
      <c r="G5430" s="18" t="n">
        <v>0</v>
      </c>
      <c r="H5430" s="16" t="n">
        <v>0</v>
      </c>
      <c r="I5430" s="18" t="n">
        <v>1</v>
      </c>
      <c r="J5430" s="19" t="n">
        <v>70.405</v>
      </c>
      <c r="K5430" s="19" t="n">
        <v>70.405</v>
      </c>
      <c r="L5430" s="19" t="n">
        <v>70.405</v>
      </c>
      <c r="M5430" s="19" t="n">
        <f aca="false">IF(J5430&gt;0,J5430,K5430)*E5430</f>
        <v>70.405</v>
      </c>
      <c r="N5430" s="20"/>
      <c r="O5430" s="21" t="str">
        <f aca="false">IF(R5430="","",ROUND(R5430*(1-Premissas!$B$4),4))</f>
        <v/>
      </c>
      <c r="P5430" s="22"/>
      <c r="Q5430" s="22"/>
      <c r="R5430" s="23"/>
      <c r="S5430" s="24"/>
      <c r="T5430" s="24"/>
      <c r="U5430" s="25"/>
      <c r="V5430" s="19" t="str">
        <f aca="false">IF(COUNT(N5430:Q5430)=0,"",MIN(N5430:Q5430))</f>
        <v/>
      </c>
      <c r="W5430" s="16" t="str">
        <f aca="false">IF(V5430="","",INDEX($N$4:$Q$4,MATCH(V5430,N5430:Q5430,0)))</f>
        <v/>
      </c>
      <c r="X5430" s="19" t="str">
        <f aca="false">IF(COUNT(N5430:Q5430)&lt;2,"",SMALL(N5430:Q5430,2))</f>
        <v/>
      </c>
      <c r="Y5430" s="26" t="str">
        <f aca="false">IF(OR(V5430="",M5430=0),"",V5430/M5430-1)</f>
        <v/>
      </c>
      <c r="Z5430" s="26" t="str">
        <f aca="false">IF(OR(V5430="",L5430=""),"",V5430/(L5430*E5430)-1)</f>
        <v/>
      </c>
      <c r="AA5430" s="16" t="str">
        <f aca="false">IF(V5430="","SEM OFERTA",IF(OR(Y5430&gt;Premissas!$B$11,Y5430&lt;Premissas!$B$12),"VERIFICAR - UNIDADE/EMBALAGEM",IF(Y5430&gt;Premissas!$B$6,"NÃO COMPRAR - REAJUSTE &gt;5%","COMPRAR")))</f>
        <v>SEM OFERTA</v>
      </c>
      <c r="AB5430" s="18" t="str">
        <f aca="false">IF(W5430="DIMEC",S5430,IF(W5430="MEDCENTRO",U5430,""))</f>
        <v/>
      </c>
      <c r="AC5430" s="18" t="n">
        <f aca="false">IF(AA5430&lt;&gt;"COMPRAR",0,IF(AB5430="",I5430,MIN(I5430,AB5430)))</f>
        <v>0</v>
      </c>
      <c r="AD5430" s="19" t="n">
        <f aca="false">IF(AC5430&gt;0,AC5430*V5430,0)</f>
        <v>0</v>
      </c>
      <c r="AE5430" s="19" t="n">
        <f aca="false">IF(AC5430&gt;0,(M5430-V5430)*AC5430,0)</f>
        <v>0</v>
      </c>
      <c r="AF5430" s="16" t="str">
        <f aca="false">IF(AA5430&lt;&gt;"COMPRAR","",IF(AB5430="",IF(X5430="","",IF(X5430-V5430&lt;0.01,"EMPATE TÉCNICO","")),IF(AB5430&lt;I5430,"ESTOQUE INSUFICIENTE",IF(X5430="","",IF(X5430-V5430&lt;0.01,"EMPATE TÉCNICO","")))))</f>
        <v/>
      </c>
      <c r="AG5430" s="16" t="s">
        <v>3078</v>
      </c>
      <c r="AH5430" s="16" t="s">
        <v>3079</v>
      </c>
    </row>
    <row r="5431" customFormat="false" ht="15" hidden="false" customHeight="false" outlineLevel="0" collapsed="false">
      <c r="A5431" s="16" t="s">
        <v>16764</v>
      </c>
      <c r="B5431" s="17" t="s">
        <v>16765</v>
      </c>
      <c r="C5431" s="16" t="s">
        <v>16766</v>
      </c>
      <c r="D5431" s="16" t="s">
        <v>16767</v>
      </c>
      <c r="E5431" s="18" t="n">
        <v>1</v>
      </c>
      <c r="F5431" s="16" t="s">
        <v>42</v>
      </c>
      <c r="G5431" s="18" t="n">
        <v>0</v>
      </c>
      <c r="H5431" s="16" t="n">
        <v>0.3</v>
      </c>
      <c r="I5431" s="18" t="n">
        <v>1</v>
      </c>
      <c r="J5431" s="19" t="n">
        <v>69.8</v>
      </c>
      <c r="K5431" s="19" t="n">
        <v>69.8</v>
      </c>
      <c r="L5431" s="19" t="n">
        <v>69.8</v>
      </c>
      <c r="M5431" s="19" t="n">
        <f aca="false">IF(J5431&gt;0,J5431,K5431)*E5431</f>
        <v>69.8</v>
      </c>
      <c r="N5431" s="20"/>
      <c r="O5431" s="21" t="str">
        <f aca="false">IF(R5431="","",ROUND(R5431*(1-Premissas!$B$4),4))</f>
        <v/>
      </c>
      <c r="P5431" s="22"/>
      <c r="Q5431" s="22"/>
      <c r="R5431" s="23"/>
      <c r="S5431" s="24"/>
      <c r="T5431" s="24"/>
      <c r="U5431" s="25"/>
      <c r="V5431" s="19" t="str">
        <f aca="false">IF(COUNT(N5431:Q5431)=0,"",MIN(N5431:Q5431))</f>
        <v/>
      </c>
      <c r="W5431" s="16" t="str">
        <f aca="false">IF(V5431="","",INDEX($N$4:$Q$4,MATCH(V5431,N5431:Q5431,0)))</f>
        <v/>
      </c>
      <c r="X5431" s="19" t="str">
        <f aca="false">IF(COUNT(N5431:Q5431)&lt;2,"",SMALL(N5431:Q5431,2))</f>
        <v/>
      </c>
      <c r="Y5431" s="26" t="str">
        <f aca="false">IF(OR(V5431="",M5431=0),"",V5431/M5431-1)</f>
        <v/>
      </c>
      <c r="Z5431" s="26" t="str">
        <f aca="false">IF(OR(V5431="",L5431=""),"",V5431/(L5431*E5431)-1)</f>
        <v/>
      </c>
      <c r="AA5431" s="16" t="str">
        <f aca="false">IF(V5431="","SEM OFERTA",IF(OR(Y5431&gt;Premissas!$B$11,Y5431&lt;Premissas!$B$12),"VERIFICAR - UNIDADE/EMBALAGEM",IF(Y5431&gt;Premissas!$B$6,"NÃO COMPRAR - REAJUSTE &gt;5%","COMPRAR")))</f>
        <v>SEM OFERTA</v>
      </c>
      <c r="AB5431" s="18" t="str">
        <f aca="false">IF(W5431="DIMEC",S5431,IF(W5431="MEDCENTRO",U5431,""))</f>
        <v/>
      </c>
      <c r="AC5431" s="18" t="n">
        <f aca="false">IF(AA5431&lt;&gt;"COMPRAR",0,IF(AB5431="",I5431,MIN(I5431,AB5431)))</f>
        <v>0</v>
      </c>
      <c r="AD5431" s="19" t="n">
        <f aca="false">IF(AC5431&gt;0,AC5431*V5431,0)</f>
        <v>0</v>
      </c>
      <c r="AE5431" s="19" t="n">
        <f aca="false">IF(AC5431&gt;0,(M5431-V5431)*AC5431,0)</f>
        <v>0</v>
      </c>
      <c r="AF5431" s="16" t="str">
        <f aca="false">IF(AA5431&lt;&gt;"COMPRAR","",IF(AB5431="",IF(X5431="","",IF(X5431-V5431&lt;0.01,"EMPATE TÉCNICO","")),IF(AB5431&lt;I5431,"ESTOQUE INSUFICIENTE",IF(X5431="","",IF(X5431-V5431&lt;0.01,"EMPATE TÉCNICO","")))))</f>
        <v/>
      </c>
      <c r="AG5431" s="16" t="s">
        <v>3078</v>
      </c>
      <c r="AH5431" s="16" t="s">
        <v>3079</v>
      </c>
    </row>
    <row r="5432" customFormat="false" ht="15" hidden="false" customHeight="false" outlineLevel="0" collapsed="false">
      <c r="A5432" s="16" t="s">
        <v>16768</v>
      </c>
      <c r="B5432" s="17" t="s">
        <v>16769</v>
      </c>
      <c r="C5432" s="16" t="s">
        <v>16770</v>
      </c>
      <c r="D5432" s="16" t="s">
        <v>16767</v>
      </c>
      <c r="E5432" s="18" t="n">
        <v>1</v>
      </c>
      <c r="F5432" s="16" t="s">
        <v>43</v>
      </c>
      <c r="G5432" s="18" t="n">
        <v>0</v>
      </c>
      <c r="H5432" s="16" t="n">
        <v>0</v>
      </c>
      <c r="I5432" s="18" t="n">
        <v>1</v>
      </c>
      <c r="J5432" s="19" t="n">
        <v>54.9</v>
      </c>
      <c r="K5432" s="19" t="n">
        <v>54.9</v>
      </c>
      <c r="L5432" s="19" t="n">
        <v>54.9</v>
      </c>
      <c r="M5432" s="19" t="n">
        <f aca="false">IF(J5432&gt;0,J5432,K5432)*E5432</f>
        <v>54.9</v>
      </c>
      <c r="N5432" s="20"/>
      <c r="O5432" s="21" t="str">
        <f aca="false">IF(R5432="","",ROUND(R5432*(1-Premissas!$B$4),4))</f>
        <v/>
      </c>
      <c r="P5432" s="22"/>
      <c r="Q5432" s="22"/>
      <c r="R5432" s="23"/>
      <c r="S5432" s="24"/>
      <c r="T5432" s="24"/>
      <c r="U5432" s="25"/>
      <c r="V5432" s="19" t="str">
        <f aca="false">IF(COUNT(N5432:Q5432)=0,"",MIN(N5432:Q5432))</f>
        <v/>
      </c>
      <c r="W5432" s="16" t="str">
        <f aca="false">IF(V5432="","",INDEX($N$4:$Q$4,MATCH(V5432,N5432:Q5432,0)))</f>
        <v/>
      </c>
      <c r="X5432" s="19" t="str">
        <f aca="false">IF(COUNT(N5432:Q5432)&lt;2,"",SMALL(N5432:Q5432,2))</f>
        <v/>
      </c>
      <c r="Y5432" s="26" t="str">
        <f aca="false">IF(OR(V5432="",M5432=0),"",V5432/M5432-1)</f>
        <v/>
      </c>
      <c r="Z5432" s="26" t="str">
        <f aca="false">IF(OR(V5432="",L5432=""),"",V5432/(L5432*E5432)-1)</f>
        <v/>
      </c>
      <c r="AA5432" s="16" t="str">
        <f aca="false">IF(V5432="","SEM OFERTA",IF(OR(Y5432&gt;Premissas!$B$11,Y5432&lt;Premissas!$B$12),"VERIFICAR - UNIDADE/EMBALAGEM",IF(Y5432&gt;Premissas!$B$6,"NÃO COMPRAR - REAJUSTE &gt;5%","COMPRAR")))</f>
        <v>SEM OFERTA</v>
      </c>
      <c r="AB5432" s="18" t="str">
        <f aca="false">IF(W5432="DIMEC",S5432,IF(W5432="MEDCENTRO",U5432,""))</f>
        <v/>
      </c>
      <c r="AC5432" s="18" t="n">
        <f aca="false">IF(AA5432&lt;&gt;"COMPRAR",0,IF(AB5432="",I5432,MIN(I5432,AB5432)))</f>
        <v>0</v>
      </c>
      <c r="AD5432" s="19" t="n">
        <f aca="false">IF(AC5432&gt;0,AC5432*V5432,0)</f>
        <v>0</v>
      </c>
      <c r="AE5432" s="19" t="n">
        <f aca="false">IF(AC5432&gt;0,(M5432-V5432)*AC5432,0)</f>
        <v>0</v>
      </c>
      <c r="AF5432" s="16" t="str">
        <f aca="false">IF(AA5432&lt;&gt;"COMPRAR","",IF(AB5432="",IF(X5432="","",IF(X5432-V5432&lt;0.01,"EMPATE TÉCNICO","")),IF(AB5432&lt;I5432,"ESTOQUE INSUFICIENTE",IF(X5432="","",IF(X5432-V5432&lt;0.01,"EMPATE TÉCNICO","")))))</f>
        <v/>
      </c>
      <c r="AG5432" s="16" t="s">
        <v>3078</v>
      </c>
      <c r="AH5432" s="16" t="s">
        <v>3079</v>
      </c>
    </row>
    <row r="5433" customFormat="false" ht="15" hidden="false" customHeight="false" outlineLevel="0" collapsed="false">
      <c r="A5433" s="16" t="s">
        <v>16771</v>
      </c>
      <c r="B5433" s="17" t="s">
        <v>16772</v>
      </c>
      <c r="C5433" s="16" t="s">
        <v>16773</v>
      </c>
      <c r="D5433" s="16" t="s">
        <v>16767</v>
      </c>
      <c r="E5433" s="18" t="n">
        <v>1</v>
      </c>
      <c r="F5433" s="16" t="s">
        <v>42</v>
      </c>
      <c r="G5433" s="18" t="n">
        <v>0</v>
      </c>
      <c r="H5433" s="16" t="n">
        <v>0.2</v>
      </c>
      <c r="I5433" s="18" t="n">
        <v>1</v>
      </c>
      <c r="J5433" s="19" t="n">
        <v>55.51</v>
      </c>
      <c r="K5433" s="19" t="n">
        <v>55.51</v>
      </c>
      <c r="L5433" s="19" t="n">
        <v>55.51</v>
      </c>
      <c r="M5433" s="19" t="n">
        <f aca="false">IF(J5433&gt;0,J5433,K5433)*E5433</f>
        <v>55.51</v>
      </c>
      <c r="N5433" s="20"/>
      <c r="O5433" s="21" t="str">
        <f aca="false">IF(R5433="","",ROUND(R5433*(1-Premissas!$B$4),4))</f>
        <v/>
      </c>
      <c r="P5433" s="22"/>
      <c r="Q5433" s="22"/>
      <c r="R5433" s="23"/>
      <c r="S5433" s="24"/>
      <c r="T5433" s="24"/>
      <c r="U5433" s="25"/>
      <c r="V5433" s="19" t="str">
        <f aca="false">IF(COUNT(N5433:Q5433)=0,"",MIN(N5433:Q5433))</f>
        <v/>
      </c>
      <c r="W5433" s="16" t="str">
        <f aca="false">IF(V5433="","",INDEX($N$4:$Q$4,MATCH(V5433,N5433:Q5433,0)))</f>
        <v/>
      </c>
      <c r="X5433" s="19" t="str">
        <f aca="false">IF(COUNT(N5433:Q5433)&lt;2,"",SMALL(N5433:Q5433,2))</f>
        <v/>
      </c>
      <c r="Y5433" s="26" t="str">
        <f aca="false">IF(OR(V5433="",M5433=0),"",V5433/M5433-1)</f>
        <v/>
      </c>
      <c r="Z5433" s="26" t="str">
        <f aca="false">IF(OR(V5433="",L5433=""),"",V5433/(L5433*E5433)-1)</f>
        <v/>
      </c>
      <c r="AA5433" s="16" t="str">
        <f aca="false">IF(V5433="","SEM OFERTA",IF(OR(Y5433&gt;Premissas!$B$11,Y5433&lt;Premissas!$B$12),"VERIFICAR - UNIDADE/EMBALAGEM",IF(Y5433&gt;Premissas!$B$6,"NÃO COMPRAR - REAJUSTE &gt;5%","COMPRAR")))</f>
        <v>SEM OFERTA</v>
      </c>
      <c r="AB5433" s="18" t="str">
        <f aca="false">IF(W5433="DIMEC",S5433,IF(W5433="MEDCENTRO",U5433,""))</f>
        <v/>
      </c>
      <c r="AC5433" s="18" t="n">
        <f aca="false">IF(AA5433&lt;&gt;"COMPRAR",0,IF(AB5433="",I5433,MIN(I5433,AB5433)))</f>
        <v>0</v>
      </c>
      <c r="AD5433" s="19" t="n">
        <f aca="false">IF(AC5433&gt;0,AC5433*V5433,0)</f>
        <v>0</v>
      </c>
      <c r="AE5433" s="19" t="n">
        <f aca="false">IF(AC5433&gt;0,(M5433-V5433)*AC5433,0)</f>
        <v>0</v>
      </c>
      <c r="AF5433" s="16" t="str">
        <f aca="false">IF(AA5433&lt;&gt;"COMPRAR","",IF(AB5433="",IF(X5433="","",IF(X5433-V5433&lt;0.01,"EMPATE TÉCNICO","")),IF(AB5433&lt;I5433,"ESTOQUE INSUFICIENTE",IF(X5433="","",IF(X5433-V5433&lt;0.01,"EMPATE TÉCNICO","")))))</f>
        <v/>
      </c>
      <c r="AG5433" s="16" t="s">
        <v>3078</v>
      </c>
      <c r="AH5433" s="16" t="s">
        <v>3079</v>
      </c>
    </row>
    <row r="5434" customFormat="false" ht="15" hidden="false" customHeight="false" outlineLevel="0" collapsed="false">
      <c r="A5434" s="16" t="s">
        <v>16774</v>
      </c>
      <c r="B5434" s="17" t="s">
        <v>16775</v>
      </c>
      <c r="C5434" s="16" t="s">
        <v>16776</v>
      </c>
      <c r="D5434" s="16"/>
      <c r="E5434" s="18" t="n">
        <v>1</v>
      </c>
      <c r="F5434" s="16" t="s">
        <v>43</v>
      </c>
      <c r="G5434" s="18" t="n">
        <v>0</v>
      </c>
      <c r="H5434" s="16" t="n">
        <v>0.7</v>
      </c>
      <c r="I5434" s="18" t="n">
        <v>2</v>
      </c>
      <c r="J5434" s="19" t="n">
        <v>18.49</v>
      </c>
      <c r="K5434" s="19" t="n">
        <v>18.49</v>
      </c>
      <c r="L5434" s="19" t="n">
        <v>18.49</v>
      </c>
      <c r="M5434" s="19" t="n">
        <f aca="false">IF(J5434&gt;0,J5434,K5434)*E5434</f>
        <v>18.49</v>
      </c>
      <c r="N5434" s="20"/>
      <c r="O5434" s="21" t="str">
        <f aca="false">IF(R5434="","",ROUND(R5434*(1-Premissas!$B$4),4))</f>
        <v/>
      </c>
      <c r="P5434" s="22"/>
      <c r="Q5434" s="22"/>
      <c r="R5434" s="23"/>
      <c r="S5434" s="24"/>
      <c r="T5434" s="24"/>
      <c r="U5434" s="25"/>
      <c r="V5434" s="19" t="str">
        <f aca="false">IF(COUNT(N5434:Q5434)=0,"",MIN(N5434:Q5434))</f>
        <v/>
      </c>
      <c r="W5434" s="16" t="str">
        <f aca="false">IF(V5434="","",INDEX($N$4:$Q$4,MATCH(V5434,N5434:Q5434,0)))</f>
        <v/>
      </c>
      <c r="X5434" s="19" t="str">
        <f aca="false">IF(COUNT(N5434:Q5434)&lt;2,"",SMALL(N5434:Q5434,2))</f>
        <v/>
      </c>
      <c r="Y5434" s="26" t="str">
        <f aca="false">IF(OR(V5434="",M5434=0),"",V5434/M5434-1)</f>
        <v/>
      </c>
      <c r="Z5434" s="26" t="str">
        <f aca="false">IF(OR(V5434="",L5434=""),"",V5434/(L5434*E5434)-1)</f>
        <v/>
      </c>
      <c r="AA5434" s="16" t="str">
        <f aca="false">IF(V5434="","SEM OFERTA",IF(OR(Y5434&gt;Premissas!$B$11,Y5434&lt;Premissas!$B$12),"VERIFICAR - UNIDADE/EMBALAGEM",IF(Y5434&gt;Premissas!$B$6,"NÃO COMPRAR - REAJUSTE &gt;5%","COMPRAR")))</f>
        <v>SEM OFERTA</v>
      </c>
      <c r="AB5434" s="18" t="str">
        <f aca="false">IF(W5434="DIMEC",S5434,IF(W5434="MEDCENTRO",U5434,""))</f>
        <v/>
      </c>
      <c r="AC5434" s="18" t="n">
        <f aca="false">IF(AA5434&lt;&gt;"COMPRAR",0,IF(AB5434="",I5434,MIN(I5434,AB5434)))</f>
        <v>0</v>
      </c>
      <c r="AD5434" s="19" t="n">
        <f aca="false">IF(AC5434&gt;0,AC5434*V5434,0)</f>
        <v>0</v>
      </c>
      <c r="AE5434" s="19" t="n">
        <f aca="false">IF(AC5434&gt;0,(M5434-V5434)*AC5434,0)</f>
        <v>0</v>
      </c>
      <c r="AF5434" s="16" t="str">
        <f aca="false">IF(AA5434&lt;&gt;"COMPRAR","",IF(AB5434="",IF(X5434="","",IF(X5434-V5434&lt;0.01,"EMPATE TÉCNICO","")),IF(AB5434&lt;I5434,"ESTOQUE INSUFICIENTE",IF(X5434="","",IF(X5434-V5434&lt;0.01,"EMPATE TÉCNICO","")))))</f>
        <v/>
      </c>
      <c r="AG5434" s="16" t="s">
        <v>3078</v>
      </c>
      <c r="AH5434" s="16" t="s">
        <v>3079</v>
      </c>
    </row>
    <row r="5435" customFormat="false" ht="15" hidden="false" customHeight="false" outlineLevel="0" collapsed="false">
      <c r="A5435" s="16" t="s">
        <v>16777</v>
      </c>
      <c r="B5435" s="17" t="s">
        <v>16778</v>
      </c>
      <c r="C5435" s="16" t="s">
        <v>16779</v>
      </c>
      <c r="D5435" s="16" t="s">
        <v>16780</v>
      </c>
      <c r="E5435" s="18" t="n">
        <v>1</v>
      </c>
      <c r="F5435" s="16" t="s">
        <v>43</v>
      </c>
      <c r="G5435" s="18" t="n">
        <v>0</v>
      </c>
      <c r="H5435" s="16" t="n">
        <v>0.4</v>
      </c>
      <c r="I5435" s="18" t="n">
        <v>2</v>
      </c>
      <c r="J5435" s="19" t="n">
        <v>18.31</v>
      </c>
      <c r="K5435" s="19" t="n">
        <v>18.31</v>
      </c>
      <c r="L5435" s="19" t="n">
        <v>18.31</v>
      </c>
      <c r="M5435" s="19" t="n">
        <f aca="false">IF(J5435&gt;0,J5435,K5435)*E5435</f>
        <v>18.31</v>
      </c>
      <c r="N5435" s="20"/>
      <c r="O5435" s="21" t="str">
        <f aca="false">IF(R5435="","",ROUND(R5435*(1-Premissas!$B$4),4))</f>
        <v/>
      </c>
      <c r="P5435" s="22"/>
      <c r="Q5435" s="22"/>
      <c r="R5435" s="23"/>
      <c r="S5435" s="24"/>
      <c r="T5435" s="24"/>
      <c r="U5435" s="25"/>
      <c r="V5435" s="19" t="str">
        <f aca="false">IF(COUNT(N5435:Q5435)=0,"",MIN(N5435:Q5435))</f>
        <v/>
      </c>
      <c r="W5435" s="16" t="str">
        <f aca="false">IF(V5435="","",INDEX($N$4:$Q$4,MATCH(V5435,N5435:Q5435,0)))</f>
        <v/>
      </c>
      <c r="X5435" s="19" t="str">
        <f aca="false">IF(COUNT(N5435:Q5435)&lt;2,"",SMALL(N5435:Q5435,2))</f>
        <v/>
      </c>
      <c r="Y5435" s="26" t="str">
        <f aca="false">IF(OR(V5435="",M5435=0),"",V5435/M5435-1)</f>
        <v/>
      </c>
      <c r="Z5435" s="26" t="str">
        <f aca="false">IF(OR(V5435="",L5435=""),"",V5435/(L5435*E5435)-1)</f>
        <v/>
      </c>
      <c r="AA5435" s="16" t="str">
        <f aca="false">IF(V5435="","SEM OFERTA",IF(OR(Y5435&gt;Premissas!$B$11,Y5435&lt;Premissas!$B$12),"VERIFICAR - UNIDADE/EMBALAGEM",IF(Y5435&gt;Premissas!$B$6,"NÃO COMPRAR - REAJUSTE &gt;5%","COMPRAR")))</f>
        <v>SEM OFERTA</v>
      </c>
      <c r="AB5435" s="18" t="str">
        <f aca="false">IF(W5435="DIMEC",S5435,IF(W5435="MEDCENTRO",U5435,""))</f>
        <v/>
      </c>
      <c r="AC5435" s="18" t="n">
        <f aca="false">IF(AA5435&lt;&gt;"COMPRAR",0,IF(AB5435="",I5435,MIN(I5435,AB5435)))</f>
        <v>0</v>
      </c>
      <c r="AD5435" s="19" t="n">
        <f aca="false">IF(AC5435&gt;0,AC5435*V5435,0)</f>
        <v>0</v>
      </c>
      <c r="AE5435" s="19" t="n">
        <f aca="false">IF(AC5435&gt;0,(M5435-V5435)*AC5435,0)</f>
        <v>0</v>
      </c>
      <c r="AF5435" s="16" t="str">
        <f aca="false">IF(AA5435&lt;&gt;"COMPRAR","",IF(AB5435="",IF(X5435="","",IF(X5435-V5435&lt;0.01,"EMPATE TÉCNICO","")),IF(AB5435&lt;I5435,"ESTOQUE INSUFICIENTE",IF(X5435="","",IF(X5435-V5435&lt;0.01,"EMPATE TÉCNICO","")))))</f>
        <v/>
      </c>
      <c r="AG5435" s="16" t="s">
        <v>3078</v>
      </c>
      <c r="AH5435" s="16" t="s">
        <v>3079</v>
      </c>
    </row>
    <row r="5436" customFormat="false" ht="15" hidden="false" customHeight="false" outlineLevel="0" collapsed="false">
      <c r="A5436" s="16" t="s">
        <v>16781</v>
      </c>
      <c r="B5436" s="17" t="s">
        <v>16782</v>
      </c>
      <c r="C5436" s="16" t="s">
        <v>16783</v>
      </c>
      <c r="D5436" s="16" t="s">
        <v>16720</v>
      </c>
      <c r="E5436" s="18" t="n">
        <v>1</v>
      </c>
      <c r="F5436" s="16" t="s">
        <v>43</v>
      </c>
      <c r="G5436" s="18" t="n">
        <v>0</v>
      </c>
      <c r="H5436" s="16" t="n">
        <v>0.5</v>
      </c>
      <c r="I5436" s="18" t="n">
        <v>2</v>
      </c>
      <c r="J5436" s="19" t="n">
        <v>38.06</v>
      </c>
      <c r="K5436" s="19" t="n">
        <v>38.06</v>
      </c>
      <c r="L5436" s="19" t="n">
        <v>38.06</v>
      </c>
      <c r="M5436" s="19" t="n">
        <f aca="false">IF(J5436&gt;0,J5436,K5436)*E5436</f>
        <v>38.06</v>
      </c>
      <c r="N5436" s="20"/>
      <c r="O5436" s="21" t="str">
        <f aca="false">IF(R5436="","",ROUND(R5436*(1-Premissas!$B$4),4))</f>
        <v/>
      </c>
      <c r="P5436" s="22"/>
      <c r="Q5436" s="22"/>
      <c r="R5436" s="23"/>
      <c r="S5436" s="24"/>
      <c r="T5436" s="24"/>
      <c r="U5436" s="25"/>
      <c r="V5436" s="19" t="str">
        <f aca="false">IF(COUNT(N5436:Q5436)=0,"",MIN(N5436:Q5436))</f>
        <v/>
      </c>
      <c r="W5436" s="16" t="str">
        <f aca="false">IF(V5436="","",INDEX($N$4:$Q$4,MATCH(V5436,N5436:Q5436,0)))</f>
        <v/>
      </c>
      <c r="X5436" s="19" t="str">
        <f aca="false">IF(COUNT(N5436:Q5436)&lt;2,"",SMALL(N5436:Q5436,2))</f>
        <v/>
      </c>
      <c r="Y5436" s="26" t="str">
        <f aca="false">IF(OR(V5436="",M5436=0),"",V5436/M5436-1)</f>
        <v/>
      </c>
      <c r="Z5436" s="26" t="str">
        <f aca="false">IF(OR(V5436="",L5436=""),"",V5436/(L5436*E5436)-1)</f>
        <v/>
      </c>
      <c r="AA5436" s="16" t="str">
        <f aca="false">IF(V5436="","SEM OFERTA",IF(OR(Y5436&gt;Premissas!$B$11,Y5436&lt;Premissas!$B$12),"VERIFICAR - UNIDADE/EMBALAGEM",IF(Y5436&gt;Premissas!$B$6,"NÃO COMPRAR - REAJUSTE &gt;5%","COMPRAR")))</f>
        <v>SEM OFERTA</v>
      </c>
      <c r="AB5436" s="18" t="str">
        <f aca="false">IF(W5436="DIMEC",S5436,IF(W5436="MEDCENTRO",U5436,""))</f>
        <v/>
      </c>
      <c r="AC5436" s="18" t="n">
        <f aca="false">IF(AA5436&lt;&gt;"COMPRAR",0,IF(AB5436="",I5436,MIN(I5436,AB5436)))</f>
        <v>0</v>
      </c>
      <c r="AD5436" s="19" t="n">
        <f aca="false">IF(AC5436&gt;0,AC5436*V5436,0)</f>
        <v>0</v>
      </c>
      <c r="AE5436" s="19" t="n">
        <f aca="false">IF(AC5436&gt;0,(M5436-V5436)*AC5436,0)</f>
        <v>0</v>
      </c>
      <c r="AF5436" s="16" t="str">
        <f aca="false">IF(AA5436&lt;&gt;"COMPRAR","",IF(AB5436="",IF(X5436="","",IF(X5436-V5436&lt;0.01,"EMPATE TÉCNICO","")),IF(AB5436&lt;I5436,"ESTOQUE INSUFICIENTE",IF(X5436="","",IF(X5436-V5436&lt;0.01,"EMPATE TÉCNICO","")))))</f>
        <v/>
      </c>
      <c r="AG5436" s="16" t="s">
        <v>3078</v>
      </c>
      <c r="AH5436" s="16" t="s">
        <v>3079</v>
      </c>
    </row>
    <row r="5437" customFormat="false" ht="15" hidden="false" customHeight="false" outlineLevel="0" collapsed="false">
      <c r="A5437" s="16" t="s">
        <v>16784</v>
      </c>
      <c r="B5437" s="17" t="s">
        <v>16785</v>
      </c>
      <c r="C5437" s="16" t="s">
        <v>16786</v>
      </c>
      <c r="D5437" s="16" t="s">
        <v>16720</v>
      </c>
      <c r="E5437" s="18" t="n">
        <v>1</v>
      </c>
      <c r="F5437" s="16" t="s">
        <v>43</v>
      </c>
      <c r="G5437" s="18" t="n">
        <v>0</v>
      </c>
      <c r="H5437" s="16" t="n">
        <v>1.8</v>
      </c>
      <c r="I5437" s="18" t="n">
        <v>5</v>
      </c>
      <c r="J5437" s="19" t="n">
        <v>38.06</v>
      </c>
      <c r="K5437" s="19" t="n">
        <v>38.06</v>
      </c>
      <c r="L5437" s="19" t="n">
        <v>38.06</v>
      </c>
      <c r="M5437" s="19" t="n">
        <f aca="false">IF(J5437&gt;0,J5437,K5437)*E5437</f>
        <v>38.06</v>
      </c>
      <c r="N5437" s="20"/>
      <c r="O5437" s="21" t="str">
        <f aca="false">IF(R5437="","",ROUND(R5437*(1-Premissas!$B$4),4))</f>
        <v/>
      </c>
      <c r="P5437" s="22"/>
      <c r="Q5437" s="22"/>
      <c r="R5437" s="23"/>
      <c r="S5437" s="24"/>
      <c r="T5437" s="24"/>
      <c r="U5437" s="25"/>
      <c r="V5437" s="19" t="str">
        <f aca="false">IF(COUNT(N5437:Q5437)=0,"",MIN(N5437:Q5437))</f>
        <v/>
      </c>
      <c r="W5437" s="16" t="str">
        <f aca="false">IF(V5437="","",INDEX($N$4:$Q$4,MATCH(V5437,N5437:Q5437,0)))</f>
        <v/>
      </c>
      <c r="X5437" s="19" t="str">
        <f aca="false">IF(COUNT(N5437:Q5437)&lt;2,"",SMALL(N5437:Q5437,2))</f>
        <v/>
      </c>
      <c r="Y5437" s="26" t="str">
        <f aca="false">IF(OR(V5437="",M5437=0),"",V5437/M5437-1)</f>
        <v/>
      </c>
      <c r="Z5437" s="26" t="str">
        <f aca="false">IF(OR(V5437="",L5437=""),"",V5437/(L5437*E5437)-1)</f>
        <v/>
      </c>
      <c r="AA5437" s="16" t="str">
        <f aca="false">IF(V5437="","SEM OFERTA",IF(OR(Y5437&gt;Premissas!$B$11,Y5437&lt;Premissas!$B$12),"VERIFICAR - UNIDADE/EMBALAGEM",IF(Y5437&gt;Premissas!$B$6,"NÃO COMPRAR - REAJUSTE &gt;5%","COMPRAR")))</f>
        <v>SEM OFERTA</v>
      </c>
      <c r="AB5437" s="18" t="str">
        <f aca="false">IF(W5437="DIMEC",S5437,IF(W5437="MEDCENTRO",U5437,""))</f>
        <v/>
      </c>
      <c r="AC5437" s="18" t="n">
        <f aca="false">IF(AA5437&lt;&gt;"COMPRAR",0,IF(AB5437="",I5437,MIN(I5437,AB5437)))</f>
        <v>0</v>
      </c>
      <c r="AD5437" s="19" t="n">
        <f aca="false">IF(AC5437&gt;0,AC5437*V5437,0)</f>
        <v>0</v>
      </c>
      <c r="AE5437" s="19" t="n">
        <f aca="false">IF(AC5437&gt;0,(M5437-V5437)*AC5437,0)</f>
        <v>0</v>
      </c>
      <c r="AF5437" s="16" t="str">
        <f aca="false">IF(AA5437&lt;&gt;"COMPRAR","",IF(AB5437="",IF(X5437="","",IF(X5437-V5437&lt;0.01,"EMPATE TÉCNICO","")),IF(AB5437&lt;I5437,"ESTOQUE INSUFICIENTE",IF(X5437="","",IF(X5437-V5437&lt;0.01,"EMPATE TÉCNICO","")))))</f>
        <v/>
      </c>
      <c r="AG5437" s="16" t="s">
        <v>3078</v>
      </c>
      <c r="AH5437" s="16" t="s">
        <v>3079</v>
      </c>
    </row>
    <row r="5438" customFormat="false" ht="15" hidden="false" customHeight="false" outlineLevel="0" collapsed="false">
      <c r="A5438" s="16" t="s">
        <v>16787</v>
      </c>
      <c r="B5438" s="17" t="s">
        <v>16788</v>
      </c>
      <c r="C5438" s="16" t="s">
        <v>16789</v>
      </c>
      <c r="D5438" s="16" t="s">
        <v>16720</v>
      </c>
      <c r="E5438" s="18" t="n">
        <v>1</v>
      </c>
      <c r="F5438" s="16" t="s">
        <v>41</v>
      </c>
      <c r="G5438" s="18" t="n">
        <v>28</v>
      </c>
      <c r="H5438" s="16" t="n">
        <v>18.3</v>
      </c>
      <c r="I5438" s="18" t="n">
        <v>19</v>
      </c>
      <c r="J5438" s="19" t="n">
        <v>42.82</v>
      </c>
      <c r="K5438" s="19" t="n">
        <v>42.82</v>
      </c>
      <c r="L5438" s="19" t="n">
        <v>42.82</v>
      </c>
      <c r="M5438" s="19" t="n">
        <f aca="false">IF(J5438&gt;0,J5438,K5438)*E5438</f>
        <v>42.82</v>
      </c>
      <c r="N5438" s="20"/>
      <c r="O5438" s="21" t="str">
        <f aca="false">IF(R5438="","",ROUND(R5438*(1-Premissas!$B$4),4))</f>
        <v/>
      </c>
      <c r="P5438" s="22"/>
      <c r="Q5438" s="22"/>
      <c r="R5438" s="23"/>
      <c r="S5438" s="24"/>
      <c r="T5438" s="24"/>
      <c r="U5438" s="25"/>
      <c r="V5438" s="19" t="str">
        <f aca="false">IF(COUNT(N5438:Q5438)=0,"",MIN(N5438:Q5438))</f>
        <v/>
      </c>
      <c r="W5438" s="16" t="str">
        <f aca="false">IF(V5438="","",INDEX($N$4:$Q$4,MATCH(V5438,N5438:Q5438,0)))</f>
        <v/>
      </c>
      <c r="X5438" s="19" t="str">
        <f aca="false">IF(COUNT(N5438:Q5438)&lt;2,"",SMALL(N5438:Q5438,2))</f>
        <v/>
      </c>
      <c r="Y5438" s="26" t="str">
        <f aca="false">IF(OR(V5438="",M5438=0),"",V5438/M5438-1)</f>
        <v/>
      </c>
      <c r="Z5438" s="26" t="str">
        <f aca="false">IF(OR(V5438="",L5438=""),"",V5438/(L5438*E5438)-1)</f>
        <v/>
      </c>
      <c r="AA5438" s="16" t="str">
        <f aca="false">IF(V5438="","SEM OFERTA",IF(OR(Y5438&gt;Premissas!$B$11,Y5438&lt;Premissas!$B$12),"VERIFICAR - UNIDADE/EMBALAGEM",IF(Y5438&gt;Premissas!$B$6,"NÃO COMPRAR - REAJUSTE &gt;5%","COMPRAR")))</f>
        <v>SEM OFERTA</v>
      </c>
      <c r="AB5438" s="18" t="str">
        <f aca="false">IF(W5438="DIMEC",S5438,IF(W5438="MEDCENTRO",U5438,""))</f>
        <v/>
      </c>
      <c r="AC5438" s="18" t="n">
        <f aca="false">IF(AA5438&lt;&gt;"COMPRAR",0,IF(AB5438="",I5438,MIN(I5438,AB5438)))</f>
        <v>0</v>
      </c>
      <c r="AD5438" s="19" t="n">
        <f aca="false">IF(AC5438&gt;0,AC5438*V5438,0)</f>
        <v>0</v>
      </c>
      <c r="AE5438" s="19" t="n">
        <f aca="false">IF(AC5438&gt;0,(M5438-V5438)*AC5438,0)</f>
        <v>0</v>
      </c>
      <c r="AF5438" s="16" t="str">
        <f aca="false">IF(AA5438&lt;&gt;"COMPRAR","",IF(AB5438="",IF(X5438="","",IF(X5438-V5438&lt;0.01,"EMPATE TÉCNICO","")),IF(AB5438&lt;I5438,"ESTOQUE INSUFICIENTE",IF(X5438="","",IF(X5438-V5438&lt;0.01,"EMPATE TÉCNICO","")))))</f>
        <v/>
      </c>
      <c r="AG5438" s="16" t="s">
        <v>3078</v>
      </c>
      <c r="AH5438" s="16" t="s">
        <v>3079</v>
      </c>
    </row>
    <row r="5439" customFormat="false" ht="15" hidden="false" customHeight="false" outlineLevel="0" collapsed="false">
      <c r="A5439" s="16" t="s">
        <v>16790</v>
      </c>
      <c r="B5439" s="17" t="s">
        <v>16791</v>
      </c>
      <c r="C5439" s="16" t="s">
        <v>16792</v>
      </c>
      <c r="D5439" s="16" t="s">
        <v>16720</v>
      </c>
      <c r="E5439" s="18" t="n">
        <v>1</v>
      </c>
      <c r="F5439" s="16" t="s">
        <v>41</v>
      </c>
      <c r="G5439" s="18" t="n">
        <v>27</v>
      </c>
      <c r="H5439" s="16" t="n">
        <v>30</v>
      </c>
      <c r="I5439" s="18" t="n">
        <v>50</v>
      </c>
      <c r="J5439" s="19" t="n">
        <v>26.15</v>
      </c>
      <c r="K5439" s="19" t="n">
        <v>26.15</v>
      </c>
      <c r="L5439" s="19" t="n">
        <v>26.15</v>
      </c>
      <c r="M5439" s="19" t="n">
        <f aca="false">IF(J5439&gt;0,J5439,K5439)*E5439</f>
        <v>26.15</v>
      </c>
      <c r="N5439" s="20"/>
      <c r="O5439" s="21" t="str">
        <f aca="false">IF(R5439="","",ROUND(R5439*(1-Premissas!$B$4),4))</f>
        <v/>
      </c>
      <c r="P5439" s="22"/>
      <c r="Q5439" s="22"/>
      <c r="R5439" s="23"/>
      <c r="S5439" s="24"/>
      <c r="T5439" s="24"/>
      <c r="U5439" s="25"/>
      <c r="V5439" s="19" t="str">
        <f aca="false">IF(COUNT(N5439:Q5439)=0,"",MIN(N5439:Q5439))</f>
        <v/>
      </c>
      <c r="W5439" s="16" t="str">
        <f aca="false">IF(V5439="","",INDEX($N$4:$Q$4,MATCH(V5439,N5439:Q5439,0)))</f>
        <v/>
      </c>
      <c r="X5439" s="19" t="str">
        <f aca="false">IF(COUNT(N5439:Q5439)&lt;2,"",SMALL(N5439:Q5439,2))</f>
        <v/>
      </c>
      <c r="Y5439" s="26" t="str">
        <f aca="false">IF(OR(V5439="",M5439=0),"",V5439/M5439-1)</f>
        <v/>
      </c>
      <c r="Z5439" s="26" t="str">
        <f aca="false">IF(OR(V5439="",L5439=""),"",V5439/(L5439*E5439)-1)</f>
        <v/>
      </c>
      <c r="AA5439" s="16" t="str">
        <f aca="false">IF(V5439="","SEM OFERTA",IF(OR(Y5439&gt;Premissas!$B$11,Y5439&lt;Premissas!$B$12),"VERIFICAR - UNIDADE/EMBALAGEM",IF(Y5439&gt;Premissas!$B$6,"NÃO COMPRAR - REAJUSTE &gt;5%","COMPRAR")))</f>
        <v>SEM OFERTA</v>
      </c>
      <c r="AB5439" s="18" t="str">
        <f aca="false">IF(W5439="DIMEC",S5439,IF(W5439="MEDCENTRO",U5439,""))</f>
        <v/>
      </c>
      <c r="AC5439" s="18" t="n">
        <f aca="false">IF(AA5439&lt;&gt;"COMPRAR",0,IF(AB5439="",I5439,MIN(I5439,AB5439)))</f>
        <v>0</v>
      </c>
      <c r="AD5439" s="19" t="n">
        <f aca="false">IF(AC5439&gt;0,AC5439*V5439,0)</f>
        <v>0</v>
      </c>
      <c r="AE5439" s="19" t="n">
        <f aca="false">IF(AC5439&gt;0,(M5439-V5439)*AC5439,0)</f>
        <v>0</v>
      </c>
      <c r="AF5439" s="16" t="str">
        <f aca="false">IF(AA5439&lt;&gt;"COMPRAR","",IF(AB5439="",IF(X5439="","",IF(X5439-V5439&lt;0.01,"EMPATE TÉCNICO","")),IF(AB5439&lt;I5439,"ESTOQUE INSUFICIENTE",IF(X5439="","",IF(X5439-V5439&lt;0.01,"EMPATE TÉCNICO","")))))</f>
        <v/>
      </c>
      <c r="AG5439" s="16" t="s">
        <v>3078</v>
      </c>
      <c r="AH5439" s="16" t="s">
        <v>3079</v>
      </c>
    </row>
    <row r="5440" customFormat="false" ht="15" hidden="false" customHeight="false" outlineLevel="0" collapsed="false">
      <c r="A5440" s="16" t="s">
        <v>16793</v>
      </c>
      <c r="B5440" s="17" t="s">
        <v>16794</v>
      </c>
      <c r="C5440" s="16" t="s">
        <v>16795</v>
      </c>
      <c r="D5440" s="16"/>
      <c r="E5440" s="18" t="n">
        <v>1</v>
      </c>
      <c r="F5440" s="16" t="s">
        <v>42</v>
      </c>
      <c r="G5440" s="18" t="n">
        <v>0</v>
      </c>
      <c r="H5440" s="16" t="n">
        <v>0.3</v>
      </c>
      <c r="I5440" s="18" t="n">
        <v>1</v>
      </c>
      <c r="J5440" s="19" t="n">
        <v>47.89</v>
      </c>
      <c r="K5440" s="19" t="n">
        <v>47.89</v>
      </c>
      <c r="L5440" s="19" t="n">
        <v>47.89</v>
      </c>
      <c r="M5440" s="19" t="n">
        <f aca="false">IF(J5440&gt;0,J5440,K5440)*E5440</f>
        <v>47.89</v>
      </c>
      <c r="N5440" s="20"/>
      <c r="O5440" s="21" t="str">
        <f aca="false">IF(R5440="","",ROUND(R5440*(1-Premissas!$B$4),4))</f>
        <v/>
      </c>
      <c r="P5440" s="22"/>
      <c r="Q5440" s="22"/>
      <c r="R5440" s="23"/>
      <c r="S5440" s="24"/>
      <c r="T5440" s="24"/>
      <c r="U5440" s="25"/>
      <c r="V5440" s="19" t="str">
        <f aca="false">IF(COUNT(N5440:Q5440)=0,"",MIN(N5440:Q5440))</f>
        <v/>
      </c>
      <c r="W5440" s="16" t="str">
        <f aca="false">IF(V5440="","",INDEX($N$4:$Q$4,MATCH(V5440,N5440:Q5440,0)))</f>
        <v/>
      </c>
      <c r="X5440" s="19" t="str">
        <f aca="false">IF(COUNT(N5440:Q5440)&lt;2,"",SMALL(N5440:Q5440,2))</f>
        <v/>
      </c>
      <c r="Y5440" s="26" t="str">
        <f aca="false">IF(OR(V5440="",M5440=0),"",V5440/M5440-1)</f>
        <v/>
      </c>
      <c r="Z5440" s="26" t="str">
        <f aca="false">IF(OR(V5440="",L5440=""),"",V5440/(L5440*E5440)-1)</f>
        <v/>
      </c>
      <c r="AA5440" s="16" t="str">
        <f aca="false">IF(V5440="","SEM OFERTA",IF(OR(Y5440&gt;Premissas!$B$11,Y5440&lt;Premissas!$B$12),"VERIFICAR - UNIDADE/EMBALAGEM",IF(Y5440&gt;Premissas!$B$6,"NÃO COMPRAR - REAJUSTE &gt;5%","COMPRAR")))</f>
        <v>SEM OFERTA</v>
      </c>
      <c r="AB5440" s="18" t="str">
        <f aca="false">IF(W5440="DIMEC",S5440,IF(W5440="MEDCENTRO",U5440,""))</f>
        <v/>
      </c>
      <c r="AC5440" s="18" t="n">
        <f aca="false">IF(AA5440&lt;&gt;"COMPRAR",0,IF(AB5440="",I5440,MIN(I5440,AB5440)))</f>
        <v>0</v>
      </c>
      <c r="AD5440" s="19" t="n">
        <f aca="false">IF(AC5440&gt;0,AC5440*V5440,0)</f>
        <v>0</v>
      </c>
      <c r="AE5440" s="19" t="n">
        <f aca="false">IF(AC5440&gt;0,(M5440-V5440)*AC5440,0)</f>
        <v>0</v>
      </c>
      <c r="AF5440" s="16" t="str">
        <f aca="false">IF(AA5440&lt;&gt;"COMPRAR","",IF(AB5440="",IF(X5440="","",IF(X5440-V5440&lt;0.01,"EMPATE TÉCNICO","")),IF(AB5440&lt;I5440,"ESTOQUE INSUFICIENTE",IF(X5440="","",IF(X5440-V5440&lt;0.01,"EMPATE TÉCNICO","")))))</f>
        <v/>
      </c>
      <c r="AG5440" s="16" t="s">
        <v>3078</v>
      </c>
      <c r="AH5440" s="16" t="s">
        <v>3079</v>
      </c>
    </row>
    <row r="5441" customFormat="false" ht="15" hidden="false" customHeight="false" outlineLevel="0" collapsed="false">
      <c r="A5441" s="16" t="s">
        <v>16796</v>
      </c>
      <c r="B5441" s="17" t="s">
        <v>16797</v>
      </c>
      <c r="C5441" s="16" t="s">
        <v>16798</v>
      </c>
      <c r="D5441" s="16" t="s">
        <v>5153</v>
      </c>
      <c r="E5441" s="18" t="n">
        <v>1</v>
      </c>
      <c r="F5441" s="16" t="s">
        <v>42</v>
      </c>
      <c r="G5441" s="18" t="n">
        <v>1</v>
      </c>
      <c r="H5441" s="16" t="n">
        <v>0.4</v>
      </c>
      <c r="I5441" s="18" t="n">
        <v>1</v>
      </c>
      <c r="J5441" s="19" t="n">
        <v>63.88</v>
      </c>
      <c r="K5441" s="19" t="n">
        <v>63.88</v>
      </c>
      <c r="L5441" s="19" t="n">
        <v>63.88</v>
      </c>
      <c r="M5441" s="19" t="n">
        <f aca="false">IF(J5441&gt;0,J5441,K5441)*E5441</f>
        <v>63.88</v>
      </c>
      <c r="N5441" s="20"/>
      <c r="O5441" s="21" t="str">
        <f aca="false">IF(R5441="","",ROUND(R5441*(1-Premissas!$B$4),4))</f>
        <v/>
      </c>
      <c r="P5441" s="22"/>
      <c r="Q5441" s="22"/>
      <c r="R5441" s="23"/>
      <c r="S5441" s="24"/>
      <c r="T5441" s="24"/>
      <c r="U5441" s="25"/>
      <c r="V5441" s="19" t="str">
        <f aca="false">IF(COUNT(N5441:Q5441)=0,"",MIN(N5441:Q5441))</f>
        <v/>
      </c>
      <c r="W5441" s="16" t="str">
        <f aca="false">IF(V5441="","",INDEX($N$4:$Q$4,MATCH(V5441,N5441:Q5441,0)))</f>
        <v/>
      </c>
      <c r="X5441" s="19" t="str">
        <f aca="false">IF(COUNT(N5441:Q5441)&lt;2,"",SMALL(N5441:Q5441,2))</f>
        <v/>
      </c>
      <c r="Y5441" s="26" t="str">
        <f aca="false">IF(OR(V5441="",M5441=0),"",V5441/M5441-1)</f>
        <v/>
      </c>
      <c r="Z5441" s="26" t="str">
        <f aca="false">IF(OR(V5441="",L5441=""),"",V5441/(L5441*E5441)-1)</f>
        <v/>
      </c>
      <c r="AA5441" s="16" t="str">
        <f aca="false">IF(V5441="","SEM OFERTA",IF(OR(Y5441&gt;Premissas!$B$11,Y5441&lt;Premissas!$B$12),"VERIFICAR - UNIDADE/EMBALAGEM",IF(Y5441&gt;Premissas!$B$6,"NÃO COMPRAR - REAJUSTE &gt;5%","COMPRAR")))</f>
        <v>SEM OFERTA</v>
      </c>
      <c r="AB5441" s="18" t="str">
        <f aca="false">IF(W5441="DIMEC",S5441,IF(W5441="MEDCENTRO",U5441,""))</f>
        <v/>
      </c>
      <c r="AC5441" s="18" t="n">
        <f aca="false">IF(AA5441&lt;&gt;"COMPRAR",0,IF(AB5441="",I5441,MIN(I5441,AB5441)))</f>
        <v>0</v>
      </c>
      <c r="AD5441" s="19" t="n">
        <f aca="false">IF(AC5441&gt;0,AC5441*V5441,0)</f>
        <v>0</v>
      </c>
      <c r="AE5441" s="19" t="n">
        <f aca="false">IF(AC5441&gt;0,(M5441-V5441)*AC5441,0)</f>
        <v>0</v>
      </c>
      <c r="AF5441" s="16" t="str">
        <f aca="false">IF(AA5441&lt;&gt;"COMPRAR","",IF(AB5441="",IF(X5441="","",IF(X5441-V5441&lt;0.01,"EMPATE TÉCNICO","")),IF(AB5441&lt;I5441,"ESTOQUE INSUFICIENTE",IF(X5441="","",IF(X5441-V5441&lt;0.01,"EMPATE TÉCNICO","")))))</f>
        <v/>
      </c>
      <c r="AG5441" s="16" t="s">
        <v>3078</v>
      </c>
      <c r="AH5441" s="16" t="s">
        <v>3079</v>
      </c>
    </row>
    <row r="5442" customFormat="false" ht="15" hidden="false" customHeight="false" outlineLevel="0" collapsed="false">
      <c r="A5442" s="16" t="s">
        <v>16799</v>
      </c>
      <c r="B5442" s="17" t="s">
        <v>16800</v>
      </c>
      <c r="C5442" s="16" t="s">
        <v>16801</v>
      </c>
      <c r="D5442" s="16" t="s">
        <v>16757</v>
      </c>
      <c r="E5442" s="18" t="n">
        <v>1</v>
      </c>
      <c r="F5442" s="16" t="s">
        <v>43</v>
      </c>
      <c r="G5442" s="18" t="n">
        <v>0</v>
      </c>
      <c r="H5442" s="16" t="n">
        <v>0.3</v>
      </c>
      <c r="I5442" s="18" t="n">
        <v>1</v>
      </c>
      <c r="J5442" s="19" t="n">
        <v>20.81</v>
      </c>
      <c r="K5442" s="19" t="n">
        <v>20.81</v>
      </c>
      <c r="L5442" s="19" t="n">
        <v>20.81</v>
      </c>
      <c r="M5442" s="19" t="n">
        <f aca="false">IF(J5442&gt;0,J5442,K5442)*E5442</f>
        <v>20.81</v>
      </c>
      <c r="N5442" s="20"/>
      <c r="O5442" s="21" t="str">
        <f aca="false">IF(R5442="","",ROUND(R5442*(1-Premissas!$B$4),4))</f>
        <v/>
      </c>
      <c r="P5442" s="22"/>
      <c r="Q5442" s="22"/>
      <c r="R5442" s="23"/>
      <c r="S5442" s="24"/>
      <c r="T5442" s="24"/>
      <c r="U5442" s="25"/>
      <c r="V5442" s="19" t="str">
        <f aca="false">IF(COUNT(N5442:Q5442)=0,"",MIN(N5442:Q5442))</f>
        <v/>
      </c>
      <c r="W5442" s="16" t="str">
        <f aca="false">IF(V5442="","",INDEX($N$4:$Q$4,MATCH(V5442,N5442:Q5442,0)))</f>
        <v/>
      </c>
      <c r="X5442" s="19" t="str">
        <f aca="false">IF(COUNT(N5442:Q5442)&lt;2,"",SMALL(N5442:Q5442,2))</f>
        <v/>
      </c>
      <c r="Y5442" s="26" t="str">
        <f aca="false">IF(OR(V5442="",M5442=0),"",V5442/M5442-1)</f>
        <v/>
      </c>
      <c r="Z5442" s="26" t="str">
        <f aca="false">IF(OR(V5442="",L5442=""),"",V5442/(L5442*E5442)-1)</f>
        <v/>
      </c>
      <c r="AA5442" s="16" t="str">
        <f aca="false">IF(V5442="","SEM OFERTA",IF(OR(Y5442&gt;Premissas!$B$11,Y5442&lt;Premissas!$B$12),"VERIFICAR - UNIDADE/EMBALAGEM",IF(Y5442&gt;Premissas!$B$6,"NÃO COMPRAR - REAJUSTE &gt;5%","COMPRAR")))</f>
        <v>SEM OFERTA</v>
      </c>
      <c r="AB5442" s="18" t="str">
        <f aca="false">IF(W5442="DIMEC",S5442,IF(W5442="MEDCENTRO",U5442,""))</f>
        <v/>
      </c>
      <c r="AC5442" s="18" t="n">
        <f aca="false">IF(AA5442&lt;&gt;"COMPRAR",0,IF(AB5442="",I5442,MIN(I5442,AB5442)))</f>
        <v>0</v>
      </c>
      <c r="AD5442" s="19" t="n">
        <f aca="false">IF(AC5442&gt;0,AC5442*V5442,0)</f>
        <v>0</v>
      </c>
      <c r="AE5442" s="19" t="n">
        <f aca="false">IF(AC5442&gt;0,(M5442-V5442)*AC5442,0)</f>
        <v>0</v>
      </c>
      <c r="AF5442" s="16" t="str">
        <f aca="false">IF(AA5442&lt;&gt;"COMPRAR","",IF(AB5442="",IF(X5442="","",IF(X5442-V5442&lt;0.01,"EMPATE TÉCNICO","")),IF(AB5442&lt;I5442,"ESTOQUE INSUFICIENTE",IF(X5442="","",IF(X5442-V5442&lt;0.01,"EMPATE TÉCNICO","")))))</f>
        <v/>
      </c>
      <c r="AG5442" s="16" t="s">
        <v>3078</v>
      </c>
      <c r="AH5442" s="16" t="s">
        <v>3079</v>
      </c>
    </row>
    <row r="5443" customFormat="false" ht="15" hidden="false" customHeight="false" outlineLevel="0" collapsed="false">
      <c r="A5443" s="16" t="s">
        <v>16802</v>
      </c>
      <c r="B5443" s="17" t="s">
        <v>16803</v>
      </c>
      <c r="C5443" s="16" t="s">
        <v>16804</v>
      </c>
      <c r="D5443" s="16" t="s">
        <v>16720</v>
      </c>
      <c r="E5443" s="18" t="n">
        <v>1</v>
      </c>
      <c r="F5443" s="16" t="s">
        <v>42</v>
      </c>
      <c r="G5443" s="18" t="n">
        <v>0</v>
      </c>
      <c r="H5443" s="16" t="n">
        <v>1.3</v>
      </c>
      <c r="I5443" s="18" t="n">
        <v>4</v>
      </c>
      <c r="J5443" s="19" t="n">
        <v>21.78</v>
      </c>
      <c r="K5443" s="19" t="n">
        <v>21.78</v>
      </c>
      <c r="L5443" s="19" t="n">
        <v>21.78</v>
      </c>
      <c r="M5443" s="19" t="n">
        <f aca="false">IF(J5443&gt;0,J5443,K5443)*E5443</f>
        <v>21.78</v>
      </c>
      <c r="N5443" s="20"/>
      <c r="O5443" s="21" t="str">
        <f aca="false">IF(R5443="","",ROUND(R5443*(1-Premissas!$B$4),4))</f>
        <v/>
      </c>
      <c r="P5443" s="22"/>
      <c r="Q5443" s="22"/>
      <c r="R5443" s="23"/>
      <c r="S5443" s="24"/>
      <c r="T5443" s="24"/>
      <c r="U5443" s="25"/>
      <c r="V5443" s="19" t="str">
        <f aca="false">IF(COUNT(N5443:Q5443)=0,"",MIN(N5443:Q5443))</f>
        <v/>
      </c>
      <c r="W5443" s="16" t="str">
        <f aca="false">IF(V5443="","",INDEX($N$4:$Q$4,MATCH(V5443,N5443:Q5443,0)))</f>
        <v/>
      </c>
      <c r="X5443" s="19" t="str">
        <f aca="false">IF(COUNT(N5443:Q5443)&lt;2,"",SMALL(N5443:Q5443,2))</f>
        <v/>
      </c>
      <c r="Y5443" s="26" t="str">
        <f aca="false">IF(OR(V5443="",M5443=0),"",V5443/M5443-1)</f>
        <v/>
      </c>
      <c r="Z5443" s="26" t="str">
        <f aca="false">IF(OR(V5443="",L5443=""),"",V5443/(L5443*E5443)-1)</f>
        <v/>
      </c>
      <c r="AA5443" s="16" t="str">
        <f aca="false">IF(V5443="","SEM OFERTA",IF(OR(Y5443&gt;Premissas!$B$11,Y5443&lt;Premissas!$B$12),"VERIFICAR - UNIDADE/EMBALAGEM",IF(Y5443&gt;Premissas!$B$6,"NÃO COMPRAR - REAJUSTE &gt;5%","COMPRAR")))</f>
        <v>SEM OFERTA</v>
      </c>
      <c r="AB5443" s="18" t="str">
        <f aca="false">IF(W5443="DIMEC",S5443,IF(W5443="MEDCENTRO",U5443,""))</f>
        <v/>
      </c>
      <c r="AC5443" s="18" t="n">
        <f aca="false">IF(AA5443&lt;&gt;"COMPRAR",0,IF(AB5443="",I5443,MIN(I5443,AB5443)))</f>
        <v>0</v>
      </c>
      <c r="AD5443" s="19" t="n">
        <f aca="false">IF(AC5443&gt;0,AC5443*V5443,0)</f>
        <v>0</v>
      </c>
      <c r="AE5443" s="19" t="n">
        <f aca="false">IF(AC5443&gt;0,(M5443-V5443)*AC5443,0)</f>
        <v>0</v>
      </c>
      <c r="AF5443" s="16" t="str">
        <f aca="false">IF(AA5443&lt;&gt;"COMPRAR","",IF(AB5443="",IF(X5443="","",IF(X5443-V5443&lt;0.01,"EMPATE TÉCNICO","")),IF(AB5443&lt;I5443,"ESTOQUE INSUFICIENTE",IF(X5443="","",IF(X5443-V5443&lt;0.01,"EMPATE TÉCNICO","")))))</f>
        <v/>
      </c>
      <c r="AG5443" s="16" t="s">
        <v>3078</v>
      </c>
      <c r="AH5443" s="16" t="s">
        <v>3079</v>
      </c>
    </row>
    <row r="5444" customFormat="false" ht="15" hidden="false" customHeight="false" outlineLevel="0" collapsed="false">
      <c r="A5444" s="16" t="s">
        <v>16805</v>
      </c>
      <c r="B5444" s="17" t="s">
        <v>16806</v>
      </c>
      <c r="C5444" s="16" t="s">
        <v>16807</v>
      </c>
      <c r="D5444" s="16" t="s">
        <v>16808</v>
      </c>
      <c r="E5444" s="18" t="n">
        <v>1</v>
      </c>
      <c r="F5444" s="16" t="s">
        <v>42</v>
      </c>
      <c r="G5444" s="18" t="n">
        <v>4</v>
      </c>
      <c r="H5444" s="16" t="n">
        <v>1.8</v>
      </c>
      <c r="I5444" s="18" t="n">
        <v>1</v>
      </c>
      <c r="J5444" s="19" t="n">
        <v>23.07</v>
      </c>
      <c r="K5444" s="19" t="n">
        <v>23.07</v>
      </c>
      <c r="L5444" s="19" t="n">
        <v>23.07</v>
      </c>
      <c r="M5444" s="19" t="n">
        <f aca="false">IF(J5444&gt;0,J5444,K5444)*E5444</f>
        <v>23.07</v>
      </c>
      <c r="N5444" s="20"/>
      <c r="O5444" s="21" t="str">
        <f aca="false">IF(R5444="","",ROUND(R5444*(1-Premissas!$B$4),4))</f>
        <v/>
      </c>
      <c r="P5444" s="22"/>
      <c r="Q5444" s="22"/>
      <c r="R5444" s="23"/>
      <c r="S5444" s="24"/>
      <c r="T5444" s="24"/>
      <c r="U5444" s="25"/>
      <c r="V5444" s="19" t="str">
        <f aca="false">IF(COUNT(N5444:Q5444)=0,"",MIN(N5444:Q5444))</f>
        <v/>
      </c>
      <c r="W5444" s="16" t="str">
        <f aca="false">IF(V5444="","",INDEX($N$4:$Q$4,MATCH(V5444,N5444:Q5444,0)))</f>
        <v/>
      </c>
      <c r="X5444" s="19" t="str">
        <f aca="false">IF(COUNT(N5444:Q5444)&lt;2,"",SMALL(N5444:Q5444,2))</f>
        <v/>
      </c>
      <c r="Y5444" s="26" t="str">
        <f aca="false">IF(OR(V5444="",M5444=0),"",V5444/M5444-1)</f>
        <v/>
      </c>
      <c r="Z5444" s="26" t="str">
        <f aca="false">IF(OR(V5444="",L5444=""),"",V5444/(L5444*E5444)-1)</f>
        <v/>
      </c>
      <c r="AA5444" s="16" t="str">
        <f aca="false">IF(V5444="","SEM OFERTA",IF(OR(Y5444&gt;Premissas!$B$11,Y5444&lt;Premissas!$B$12),"VERIFICAR - UNIDADE/EMBALAGEM",IF(Y5444&gt;Premissas!$B$6,"NÃO COMPRAR - REAJUSTE &gt;5%","COMPRAR")))</f>
        <v>SEM OFERTA</v>
      </c>
      <c r="AB5444" s="18" t="str">
        <f aca="false">IF(W5444="DIMEC",S5444,IF(W5444="MEDCENTRO",U5444,""))</f>
        <v/>
      </c>
      <c r="AC5444" s="18" t="n">
        <f aca="false">IF(AA5444&lt;&gt;"COMPRAR",0,IF(AB5444="",I5444,MIN(I5444,AB5444)))</f>
        <v>0</v>
      </c>
      <c r="AD5444" s="19" t="n">
        <f aca="false">IF(AC5444&gt;0,AC5444*V5444,0)</f>
        <v>0</v>
      </c>
      <c r="AE5444" s="19" t="n">
        <f aca="false">IF(AC5444&gt;0,(M5444-V5444)*AC5444,0)</f>
        <v>0</v>
      </c>
      <c r="AF5444" s="16" t="str">
        <f aca="false">IF(AA5444&lt;&gt;"COMPRAR","",IF(AB5444="",IF(X5444="","",IF(X5444-V5444&lt;0.01,"EMPATE TÉCNICO","")),IF(AB5444&lt;I5444,"ESTOQUE INSUFICIENTE",IF(X5444="","",IF(X5444-V5444&lt;0.01,"EMPATE TÉCNICO","")))))</f>
        <v/>
      </c>
      <c r="AG5444" s="16" t="s">
        <v>3078</v>
      </c>
      <c r="AH5444" s="16" t="s">
        <v>3079</v>
      </c>
    </row>
    <row r="5445" customFormat="false" ht="15" hidden="false" customHeight="false" outlineLevel="0" collapsed="false">
      <c r="A5445" s="16" t="s">
        <v>16809</v>
      </c>
      <c r="B5445" s="17" t="s">
        <v>16810</v>
      </c>
      <c r="C5445" s="16" t="s">
        <v>16811</v>
      </c>
      <c r="D5445" s="16" t="s">
        <v>16757</v>
      </c>
      <c r="E5445" s="18" t="n">
        <v>1</v>
      </c>
      <c r="F5445" s="16" t="s">
        <v>42</v>
      </c>
      <c r="G5445" s="18" t="n">
        <v>0</v>
      </c>
      <c r="H5445" s="16" t="n">
        <v>0.2</v>
      </c>
      <c r="I5445" s="18" t="n">
        <v>1</v>
      </c>
      <c r="J5445" s="19" t="n">
        <v>105.19</v>
      </c>
      <c r="K5445" s="19" t="n">
        <v>105.19</v>
      </c>
      <c r="L5445" s="19" t="n">
        <v>105.19</v>
      </c>
      <c r="M5445" s="19" t="n">
        <f aca="false">IF(J5445&gt;0,J5445,K5445)*E5445</f>
        <v>105.19</v>
      </c>
      <c r="N5445" s="20"/>
      <c r="O5445" s="21" t="str">
        <f aca="false">IF(R5445="","",ROUND(R5445*(1-Premissas!$B$4),4))</f>
        <v/>
      </c>
      <c r="P5445" s="22"/>
      <c r="Q5445" s="22"/>
      <c r="R5445" s="23"/>
      <c r="S5445" s="24"/>
      <c r="T5445" s="24"/>
      <c r="U5445" s="25"/>
      <c r="V5445" s="19" t="str">
        <f aca="false">IF(COUNT(N5445:Q5445)=0,"",MIN(N5445:Q5445))</f>
        <v/>
      </c>
      <c r="W5445" s="16" t="str">
        <f aca="false">IF(V5445="","",INDEX($N$4:$Q$4,MATCH(V5445,N5445:Q5445,0)))</f>
        <v/>
      </c>
      <c r="X5445" s="19" t="str">
        <f aca="false">IF(COUNT(N5445:Q5445)&lt;2,"",SMALL(N5445:Q5445,2))</f>
        <v/>
      </c>
      <c r="Y5445" s="26" t="str">
        <f aca="false">IF(OR(V5445="",M5445=0),"",V5445/M5445-1)</f>
        <v/>
      </c>
      <c r="Z5445" s="26" t="str">
        <f aca="false">IF(OR(V5445="",L5445=""),"",V5445/(L5445*E5445)-1)</f>
        <v/>
      </c>
      <c r="AA5445" s="16" t="str">
        <f aca="false">IF(V5445="","SEM OFERTA",IF(OR(Y5445&gt;Premissas!$B$11,Y5445&lt;Premissas!$B$12),"VERIFICAR - UNIDADE/EMBALAGEM",IF(Y5445&gt;Premissas!$B$6,"NÃO COMPRAR - REAJUSTE &gt;5%","COMPRAR")))</f>
        <v>SEM OFERTA</v>
      </c>
      <c r="AB5445" s="18" t="str">
        <f aca="false">IF(W5445="DIMEC",S5445,IF(W5445="MEDCENTRO",U5445,""))</f>
        <v/>
      </c>
      <c r="AC5445" s="18" t="n">
        <f aca="false">IF(AA5445&lt;&gt;"COMPRAR",0,IF(AB5445="",I5445,MIN(I5445,AB5445)))</f>
        <v>0</v>
      </c>
      <c r="AD5445" s="19" t="n">
        <f aca="false">IF(AC5445&gt;0,AC5445*V5445,0)</f>
        <v>0</v>
      </c>
      <c r="AE5445" s="19" t="n">
        <f aca="false">IF(AC5445&gt;0,(M5445-V5445)*AC5445,0)</f>
        <v>0</v>
      </c>
      <c r="AF5445" s="16" t="str">
        <f aca="false">IF(AA5445&lt;&gt;"COMPRAR","",IF(AB5445="",IF(X5445="","",IF(X5445-V5445&lt;0.01,"EMPATE TÉCNICO","")),IF(AB5445&lt;I5445,"ESTOQUE INSUFICIENTE",IF(X5445="","",IF(X5445-V5445&lt;0.01,"EMPATE TÉCNICO","")))))</f>
        <v/>
      </c>
      <c r="AG5445" s="16" t="s">
        <v>3078</v>
      </c>
      <c r="AH5445" s="16" t="s">
        <v>3079</v>
      </c>
    </row>
    <row r="5446" customFormat="false" ht="15" hidden="false" customHeight="false" outlineLevel="0" collapsed="false">
      <c r="A5446" s="16" t="s">
        <v>16812</v>
      </c>
      <c r="B5446" s="17" t="s">
        <v>16813</v>
      </c>
      <c r="C5446" s="16" t="s">
        <v>16814</v>
      </c>
      <c r="D5446" s="16" t="s">
        <v>16757</v>
      </c>
      <c r="E5446" s="18" t="n">
        <v>1</v>
      </c>
      <c r="F5446" s="16" t="s">
        <v>43</v>
      </c>
      <c r="G5446" s="18" t="n">
        <v>0</v>
      </c>
      <c r="H5446" s="16" t="n">
        <v>0</v>
      </c>
      <c r="I5446" s="18" t="n">
        <v>1</v>
      </c>
      <c r="J5446" s="19" t="n">
        <v>32.11</v>
      </c>
      <c r="K5446" s="19" t="n">
        <v>32.11</v>
      </c>
      <c r="L5446" s="19" t="n">
        <v>32.11</v>
      </c>
      <c r="M5446" s="19" t="n">
        <f aca="false">IF(J5446&gt;0,J5446,K5446)*E5446</f>
        <v>32.11</v>
      </c>
      <c r="N5446" s="20"/>
      <c r="O5446" s="21" t="str">
        <f aca="false">IF(R5446="","",ROUND(R5446*(1-Premissas!$B$4),4))</f>
        <v/>
      </c>
      <c r="P5446" s="22"/>
      <c r="Q5446" s="22"/>
      <c r="R5446" s="23"/>
      <c r="S5446" s="24"/>
      <c r="T5446" s="24"/>
      <c r="U5446" s="25"/>
      <c r="V5446" s="19" t="str">
        <f aca="false">IF(COUNT(N5446:Q5446)=0,"",MIN(N5446:Q5446))</f>
        <v/>
      </c>
      <c r="W5446" s="16" t="str">
        <f aca="false">IF(V5446="","",INDEX($N$4:$Q$4,MATCH(V5446,N5446:Q5446,0)))</f>
        <v/>
      </c>
      <c r="X5446" s="19" t="str">
        <f aca="false">IF(COUNT(N5446:Q5446)&lt;2,"",SMALL(N5446:Q5446,2))</f>
        <v/>
      </c>
      <c r="Y5446" s="26" t="str">
        <f aca="false">IF(OR(V5446="",M5446=0),"",V5446/M5446-1)</f>
        <v/>
      </c>
      <c r="Z5446" s="26" t="str">
        <f aca="false">IF(OR(V5446="",L5446=""),"",V5446/(L5446*E5446)-1)</f>
        <v/>
      </c>
      <c r="AA5446" s="16" t="str">
        <f aca="false">IF(V5446="","SEM OFERTA",IF(OR(Y5446&gt;Premissas!$B$11,Y5446&lt;Premissas!$B$12),"VERIFICAR - UNIDADE/EMBALAGEM",IF(Y5446&gt;Premissas!$B$6,"NÃO COMPRAR - REAJUSTE &gt;5%","COMPRAR")))</f>
        <v>SEM OFERTA</v>
      </c>
      <c r="AB5446" s="18" t="str">
        <f aca="false">IF(W5446="DIMEC",S5446,IF(W5446="MEDCENTRO",U5446,""))</f>
        <v/>
      </c>
      <c r="AC5446" s="18" t="n">
        <f aca="false">IF(AA5446&lt;&gt;"COMPRAR",0,IF(AB5446="",I5446,MIN(I5446,AB5446)))</f>
        <v>0</v>
      </c>
      <c r="AD5446" s="19" t="n">
        <f aca="false">IF(AC5446&gt;0,AC5446*V5446,0)</f>
        <v>0</v>
      </c>
      <c r="AE5446" s="19" t="n">
        <f aca="false">IF(AC5446&gt;0,(M5446-V5446)*AC5446,0)</f>
        <v>0</v>
      </c>
      <c r="AF5446" s="16" t="str">
        <f aca="false">IF(AA5446&lt;&gt;"COMPRAR","",IF(AB5446="",IF(X5446="","",IF(X5446-V5446&lt;0.01,"EMPATE TÉCNICO","")),IF(AB5446&lt;I5446,"ESTOQUE INSUFICIENTE",IF(X5446="","",IF(X5446-V5446&lt;0.01,"EMPATE TÉCNICO","")))))</f>
        <v/>
      </c>
      <c r="AG5446" s="16" t="s">
        <v>3078</v>
      </c>
      <c r="AH5446" s="16" t="s">
        <v>3079</v>
      </c>
    </row>
    <row r="5447" customFormat="false" ht="15" hidden="false" customHeight="false" outlineLevel="0" collapsed="false">
      <c r="A5447" s="16" t="s">
        <v>16815</v>
      </c>
      <c r="B5447" s="17" t="s">
        <v>16816</v>
      </c>
      <c r="C5447" s="16" t="s">
        <v>16817</v>
      </c>
      <c r="D5447" s="16" t="s">
        <v>16727</v>
      </c>
      <c r="E5447" s="18" t="n">
        <v>1</v>
      </c>
      <c r="F5447" s="16" t="s">
        <v>43</v>
      </c>
      <c r="G5447" s="18" t="n">
        <v>0</v>
      </c>
      <c r="H5447" s="16" t="n">
        <v>0.1</v>
      </c>
      <c r="I5447" s="18" t="n">
        <v>1</v>
      </c>
      <c r="J5447" s="19" t="n">
        <v>12.5</v>
      </c>
      <c r="K5447" s="19" t="n">
        <v>12.5</v>
      </c>
      <c r="L5447" s="19" t="n">
        <v>12.5</v>
      </c>
      <c r="M5447" s="19" t="n">
        <f aca="false">IF(J5447&gt;0,J5447,K5447)*E5447</f>
        <v>12.5</v>
      </c>
      <c r="N5447" s="20"/>
      <c r="O5447" s="21" t="str">
        <f aca="false">IF(R5447="","",ROUND(R5447*(1-Premissas!$B$4),4))</f>
        <v/>
      </c>
      <c r="P5447" s="22"/>
      <c r="Q5447" s="22"/>
      <c r="R5447" s="23"/>
      <c r="S5447" s="24"/>
      <c r="T5447" s="24"/>
      <c r="U5447" s="25"/>
      <c r="V5447" s="19" t="str">
        <f aca="false">IF(COUNT(N5447:Q5447)=0,"",MIN(N5447:Q5447))</f>
        <v/>
      </c>
      <c r="W5447" s="16" t="str">
        <f aca="false">IF(V5447="","",INDEX($N$4:$Q$4,MATCH(V5447,N5447:Q5447,0)))</f>
        <v/>
      </c>
      <c r="X5447" s="19" t="str">
        <f aca="false">IF(COUNT(N5447:Q5447)&lt;2,"",SMALL(N5447:Q5447,2))</f>
        <v/>
      </c>
      <c r="Y5447" s="26" t="str">
        <f aca="false">IF(OR(V5447="",M5447=0),"",V5447/M5447-1)</f>
        <v/>
      </c>
      <c r="Z5447" s="26" t="str">
        <f aca="false">IF(OR(V5447="",L5447=""),"",V5447/(L5447*E5447)-1)</f>
        <v/>
      </c>
      <c r="AA5447" s="16" t="str">
        <f aca="false">IF(V5447="","SEM OFERTA",IF(OR(Y5447&gt;Premissas!$B$11,Y5447&lt;Premissas!$B$12),"VERIFICAR - UNIDADE/EMBALAGEM",IF(Y5447&gt;Premissas!$B$6,"NÃO COMPRAR - REAJUSTE &gt;5%","COMPRAR")))</f>
        <v>SEM OFERTA</v>
      </c>
      <c r="AB5447" s="18" t="str">
        <f aca="false">IF(W5447="DIMEC",S5447,IF(W5447="MEDCENTRO",U5447,""))</f>
        <v/>
      </c>
      <c r="AC5447" s="18" t="n">
        <f aca="false">IF(AA5447&lt;&gt;"COMPRAR",0,IF(AB5447="",I5447,MIN(I5447,AB5447)))</f>
        <v>0</v>
      </c>
      <c r="AD5447" s="19" t="n">
        <f aca="false">IF(AC5447&gt;0,AC5447*V5447,0)</f>
        <v>0</v>
      </c>
      <c r="AE5447" s="19" t="n">
        <f aca="false">IF(AC5447&gt;0,(M5447-V5447)*AC5447,0)</f>
        <v>0</v>
      </c>
      <c r="AF5447" s="16" t="str">
        <f aca="false">IF(AA5447&lt;&gt;"COMPRAR","",IF(AB5447="",IF(X5447="","",IF(X5447-V5447&lt;0.01,"EMPATE TÉCNICO","")),IF(AB5447&lt;I5447,"ESTOQUE INSUFICIENTE",IF(X5447="","",IF(X5447-V5447&lt;0.01,"EMPATE TÉCNICO","")))))</f>
        <v/>
      </c>
      <c r="AG5447" s="16" t="s">
        <v>3078</v>
      </c>
      <c r="AH5447" s="16" t="s">
        <v>3079</v>
      </c>
    </row>
    <row r="5448" customFormat="false" ht="15" hidden="false" customHeight="false" outlineLevel="0" collapsed="false">
      <c r="A5448" s="16" t="s">
        <v>16818</v>
      </c>
      <c r="B5448" s="17" t="s">
        <v>16819</v>
      </c>
      <c r="C5448" s="16" t="s">
        <v>16820</v>
      </c>
      <c r="D5448" s="16" t="s">
        <v>16727</v>
      </c>
      <c r="E5448" s="18" t="n">
        <v>1</v>
      </c>
      <c r="F5448" s="16" t="s">
        <v>43</v>
      </c>
      <c r="G5448" s="18" t="n">
        <v>0</v>
      </c>
      <c r="H5448" s="16" t="n">
        <v>0.4</v>
      </c>
      <c r="I5448" s="18" t="n">
        <v>2</v>
      </c>
      <c r="J5448" s="19" t="n">
        <v>12.5</v>
      </c>
      <c r="K5448" s="19" t="n">
        <v>12.5</v>
      </c>
      <c r="L5448" s="19" t="n">
        <v>12.5</v>
      </c>
      <c r="M5448" s="19" t="n">
        <f aca="false">IF(J5448&gt;0,J5448,K5448)*E5448</f>
        <v>12.5</v>
      </c>
      <c r="N5448" s="20"/>
      <c r="O5448" s="21" t="str">
        <f aca="false">IF(R5448="","",ROUND(R5448*(1-Premissas!$B$4),4))</f>
        <v/>
      </c>
      <c r="P5448" s="22"/>
      <c r="Q5448" s="22"/>
      <c r="R5448" s="23"/>
      <c r="S5448" s="24"/>
      <c r="T5448" s="24"/>
      <c r="U5448" s="25"/>
      <c r="V5448" s="19" t="str">
        <f aca="false">IF(COUNT(N5448:Q5448)=0,"",MIN(N5448:Q5448))</f>
        <v/>
      </c>
      <c r="W5448" s="16" t="str">
        <f aca="false">IF(V5448="","",INDEX($N$4:$Q$4,MATCH(V5448,N5448:Q5448,0)))</f>
        <v/>
      </c>
      <c r="X5448" s="19" t="str">
        <f aca="false">IF(COUNT(N5448:Q5448)&lt;2,"",SMALL(N5448:Q5448,2))</f>
        <v/>
      </c>
      <c r="Y5448" s="26" t="str">
        <f aca="false">IF(OR(V5448="",M5448=0),"",V5448/M5448-1)</f>
        <v/>
      </c>
      <c r="Z5448" s="26" t="str">
        <f aca="false">IF(OR(V5448="",L5448=""),"",V5448/(L5448*E5448)-1)</f>
        <v/>
      </c>
      <c r="AA5448" s="16" t="str">
        <f aca="false">IF(V5448="","SEM OFERTA",IF(OR(Y5448&gt;Premissas!$B$11,Y5448&lt;Premissas!$B$12),"VERIFICAR - UNIDADE/EMBALAGEM",IF(Y5448&gt;Premissas!$B$6,"NÃO COMPRAR - REAJUSTE &gt;5%","COMPRAR")))</f>
        <v>SEM OFERTA</v>
      </c>
      <c r="AB5448" s="18" t="str">
        <f aca="false">IF(W5448="DIMEC",S5448,IF(W5448="MEDCENTRO",U5448,""))</f>
        <v/>
      </c>
      <c r="AC5448" s="18" t="n">
        <f aca="false">IF(AA5448&lt;&gt;"COMPRAR",0,IF(AB5448="",I5448,MIN(I5448,AB5448)))</f>
        <v>0</v>
      </c>
      <c r="AD5448" s="19" t="n">
        <f aca="false">IF(AC5448&gt;0,AC5448*V5448,0)</f>
        <v>0</v>
      </c>
      <c r="AE5448" s="19" t="n">
        <f aca="false">IF(AC5448&gt;0,(M5448-V5448)*AC5448,0)</f>
        <v>0</v>
      </c>
      <c r="AF5448" s="16" t="str">
        <f aca="false">IF(AA5448&lt;&gt;"COMPRAR","",IF(AB5448="",IF(X5448="","",IF(X5448-V5448&lt;0.01,"EMPATE TÉCNICO","")),IF(AB5448&lt;I5448,"ESTOQUE INSUFICIENTE",IF(X5448="","",IF(X5448-V5448&lt;0.01,"EMPATE TÉCNICO","")))))</f>
        <v/>
      </c>
      <c r="AG5448" s="16" t="s">
        <v>3078</v>
      </c>
      <c r="AH5448" s="16" t="s">
        <v>3079</v>
      </c>
    </row>
    <row r="5449" customFormat="false" ht="15" hidden="false" customHeight="false" outlineLevel="0" collapsed="false">
      <c r="A5449" s="16" t="s">
        <v>16821</v>
      </c>
      <c r="B5449" s="17" t="s">
        <v>16822</v>
      </c>
      <c r="C5449" s="16" t="s">
        <v>16823</v>
      </c>
      <c r="D5449" s="16" t="s">
        <v>16727</v>
      </c>
      <c r="E5449" s="18" t="n">
        <v>1</v>
      </c>
      <c r="F5449" s="16" t="s">
        <v>43</v>
      </c>
      <c r="G5449" s="18" t="n">
        <v>0</v>
      </c>
      <c r="H5449" s="16" t="n">
        <v>0</v>
      </c>
      <c r="I5449" s="18" t="n">
        <v>1</v>
      </c>
      <c r="J5449" s="19" t="n">
        <v>95</v>
      </c>
      <c r="K5449" s="19" t="n">
        <v>95</v>
      </c>
      <c r="L5449" s="19" t="n">
        <v>95</v>
      </c>
      <c r="M5449" s="19" t="n">
        <f aca="false">IF(J5449&gt;0,J5449,K5449)*E5449</f>
        <v>95</v>
      </c>
      <c r="N5449" s="20"/>
      <c r="O5449" s="21" t="str">
        <f aca="false">IF(R5449="","",ROUND(R5449*(1-Premissas!$B$4),4))</f>
        <v/>
      </c>
      <c r="P5449" s="22"/>
      <c r="Q5449" s="22"/>
      <c r="R5449" s="23"/>
      <c r="S5449" s="24"/>
      <c r="T5449" s="24"/>
      <c r="U5449" s="25"/>
      <c r="V5449" s="19" t="str">
        <f aca="false">IF(COUNT(N5449:Q5449)=0,"",MIN(N5449:Q5449))</f>
        <v/>
      </c>
      <c r="W5449" s="16" t="str">
        <f aca="false">IF(V5449="","",INDEX($N$4:$Q$4,MATCH(V5449,N5449:Q5449,0)))</f>
        <v/>
      </c>
      <c r="X5449" s="19" t="str">
        <f aca="false">IF(COUNT(N5449:Q5449)&lt;2,"",SMALL(N5449:Q5449,2))</f>
        <v/>
      </c>
      <c r="Y5449" s="26" t="str">
        <f aca="false">IF(OR(V5449="",M5449=0),"",V5449/M5449-1)</f>
        <v/>
      </c>
      <c r="Z5449" s="26" t="str">
        <f aca="false">IF(OR(V5449="",L5449=""),"",V5449/(L5449*E5449)-1)</f>
        <v/>
      </c>
      <c r="AA5449" s="16" t="str">
        <f aca="false">IF(V5449="","SEM OFERTA",IF(OR(Y5449&gt;Premissas!$B$11,Y5449&lt;Premissas!$B$12),"VERIFICAR - UNIDADE/EMBALAGEM",IF(Y5449&gt;Premissas!$B$6,"NÃO COMPRAR - REAJUSTE &gt;5%","COMPRAR")))</f>
        <v>SEM OFERTA</v>
      </c>
      <c r="AB5449" s="18" t="str">
        <f aca="false">IF(W5449="DIMEC",S5449,IF(W5449="MEDCENTRO",U5449,""))</f>
        <v/>
      </c>
      <c r="AC5449" s="18" t="n">
        <f aca="false">IF(AA5449&lt;&gt;"COMPRAR",0,IF(AB5449="",I5449,MIN(I5449,AB5449)))</f>
        <v>0</v>
      </c>
      <c r="AD5449" s="19" t="n">
        <f aca="false">IF(AC5449&gt;0,AC5449*V5449,0)</f>
        <v>0</v>
      </c>
      <c r="AE5449" s="19" t="n">
        <f aca="false">IF(AC5449&gt;0,(M5449-V5449)*AC5449,0)</f>
        <v>0</v>
      </c>
      <c r="AF5449" s="16" t="str">
        <f aca="false">IF(AA5449&lt;&gt;"COMPRAR","",IF(AB5449="",IF(X5449="","",IF(X5449-V5449&lt;0.01,"EMPATE TÉCNICO","")),IF(AB5449&lt;I5449,"ESTOQUE INSUFICIENTE",IF(X5449="","",IF(X5449-V5449&lt;0.01,"EMPATE TÉCNICO","")))))</f>
        <v/>
      </c>
      <c r="AG5449" s="16" t="s">
        <v>3078</v>
      </c>
      <c r="AH5449" s="16" t="s">
        <v>3079</v>
      </c>
    </row>
    <row r="5450" customFormat="false" ht="15" hidden="false" customHeight="false" outlineLevel="0" collapsed="false">
      <c r="A5450" s="16" t="s">
        <v>16824</v>
      </c>
      <c r="B5450" s="17" t="s">
        <v>16825</v>
      </c>
      <c r="C5450" s="16" t="s">
        <v>16826</v>
      </c>
      <c r="D5450" s="16" t="s">
        <v>16727</v>
      </c>
      <c r="E5450" s="18" t="n">
        <v>1</v>
      </c>
      <c r="F5450" s="16" t="s">
        <v>42</v>
      </c>
      <c r="G5450" s="18" t="n">
        <v>0</v>
      </c>
      <c r="H5450" s="16" t="n">
        <v>6</v>
      </c>
      <c r="I5450" s="18" t="n">
        <v>16</v>
      </c>
      <c r="J5450" s="19" t="n">
        <v>14.93</v>
      </c>
      <c r="K5450" s="19" t="n">
        <v>14.93</v>
      </c>
      <c r="L5450" s="19" t="n">
        <v>14.93</v>
      </c>
      <c r="M5450" s="19" t="n">
        <f aca="false">IF(J5450&gt;0,J5450,K5450)*E5450</f>
        <v>14.93</v>
      </c>
      <c r="N5450" s="20"/>
      <c r="O5450" s="21" t="str">
        <f aca="false">IF(R5450="","",ROUND(R5450*(1-Premissas!$B$4),4))</f>
        <v/>
      </c>
      <c r="P5450" s="22"/>
      <c r="Q5450" s="22"/>
      <c r="R5450" s="23"/>
      <c r="S5450" s="24"/>
      <c r="T5450" s="24"/>
      <c r="U5450" s="25"/>
      <c r="V5450" s="19" t="str">
        <f aca="false">IF(COUNT(N5450:Q5450)=0,"",MIN(N5450:Q5450))</f>
        <v/>
      </c>
      <c r="W5450" s="16" t="str">
        <f aca="false">IF(V5450="","",INDEX($N$4:$Q$4,MATCH(V5450,N5450:Q5450,0)))</f>
        <v/>
      </c>
      <c r="X5450" s="19" t="str">
        <f aca="false">IF(COUNT(N5450:Q5450)&lt;2,"",SMALL(N5450:Q5450,2))</f>
        <v/>
      </c>
      <c r="Y5450" s="26" t="str">
        <f aca="false">IF(OR(V5450="",M5450=0),"",V5450/M5450-1)</f>
        <v/>
      </c>
      <c r="Z5450" s="26" t="str">
        <f aca="false">IF(OR(V5450="",L5450=""),"",V5450/(L5450*E5450)-1)</f>
        <v/>
      </c>
      <c r="AA5450" s="16" t="str">
        <f aca="false">IF(V5450="","SEM OFERTA",IF(OR(Y5450&gt;Premissas!$B$11,Y5450&lt;Premissas!$B$12),"VERIFICAR - UNIDADE/EMBALAGEM",IF(Y5450&gt;Premissas!$B$6,"NÃO COMPRAR - REAJUSTE &gt;5%","COMPRAR")))</f>
        <v>SEM OFERTA</v>
      </c>
      <c r="AB5450" s="18" t="str">
        <f aca="false">IF(W5450="DIMEC",S5450,IF(W5450="MEDCENTRO",U5450,""))</f>
        <v/>
      </c>
      <c r="AC5450" s="18" t="n">
        <f aca="false">IF(AA5450&lt;&gt;"COMPRAR",0,IF(AB5450="",I5450,MIN(I5450,AB5450)))</f>
        <v>0</v>
      </c>
      <c r="AD5450" s="19" t="n">
        <f aca="false">IF(AC5450&gt;0,AC5450*V5450,0)</f>
        <v>0</v>
      </c>
      <c r="AE5450" s="19" t="n">
        <f aca="false">IF(AC5450&gt;0,(M5450-V5450)*AC5450,0)</f>
        <v>0</v>
      </c>
      <c r="AF5450" s="16" t="str">
        <f aca="false">IF(AA5450&lt;&gt;"COMPRAR","",IF(AB5450="",IF(X5450="","",IF(X5450-V5450&lt;0.01,"EMPATE TÉCNICO","")),IF(AB5450&lt;I5450,"ESTOQUE INSUFICIENTE",IF(X5450="","",IF(X5450-V5450&lt;0.01,"EMPATE TÉCNICO","")))))</f>
        <v/>
      </c>
      <c r="AG5450" s="16" t="s">
        <v>3078</v>
      </c>
      <c r="AH5450" s="16" t="s">
        <v>3079</v>
      </c>
    </row>
    <row r="5451" customFormat="false" ht="15" hidden="false" customHeight="false" outlineLevel="0" collapsed="false">
      <c r="A5451" s="16" t="s">
        <v>16827</v>
      </c>
      <c r="B5451" s="17" t="s">
        <v>16828</v>
      </c>
      <c r="C5451" s="16" t="s">
        <v>16829</v>
      </c>
      <c r="D5451" s="16" t="s">
        <v>16830</v>
      </c>
      <c r="E5451" s="18" t="n">
        <v>1</v>
      </c>
      <c r="F5451" s="16" t="s">
        <v>43</v>
      </c>
      <c r="G5451" s="18" t="n">
        <v>0</v>
      </c>
      <c r="H5451" s="16" t="n">
        <v>0.2</v>
      </c>
      <c r="I5451" s="18" t="n">
        <v>1</v>
      </c>
      <c r="J5451" s="19" t="n">
        <v>56.91</v>
      </c>
      <c r="K5451" s="19" t="n">
        <v>56.91</v>
      </c>
      <c r="L5451" s="19" t="n">
        <v>56.91</v>
      </c>
      <c r="M5451" s="19" t="n">
        <f aca="false">IF(J5451&gt;0,J5451,K5451)*E5451</f>
        <v>56.91</v>
      </c>
      <c r="N5451" s="20"/>
      <c r="O5451" s="21" t="str">
        <f aca="false">IF(R5451="","",ROUND(R5451*(1-Premissas!$B$4),4))</f>
        <v/>
      </c>
      <c r="P5451" s="22"/>
      <c r="Q5451" s="22"/>
      <c r="R5451" s="23"/>
      <c r="S5451" s="24"/>
      <c r="T5451" s="24"/>
      <c r="U5451" s="25"/>
      <c r="V5451" s="19" t="str">
        <f aca="false">IF(COUNT(N5451:Q5451)=0,"",MIN(N5451:Q5451))</f>
        <v/>
      </c>
      <c r="W5451" s="16" t="str">
        <f aca="false">IF(V5451="","",INDEX($N$4:$Q$4,MATCH(V5451,N5451:Q5451,0)))</f>
        <v/>
      </c>
      <c r="X5451" s="19" t="str">
        <f aca="false">IF(COUNT(N5451:Q5451)&lt;2,"",SMALL(N5451:Q5451,2))</f>
        <v/>
      </c>
      <c r="Y5451" s="26" t="str">
        <f aca="false">IF(OR(V5451="",M5451=0),"",V5451/M5451-1)</f>
        <v/>
      </c>
      <c r="Z5451" s="26" t="str">
        <f aca="false">IF(OR(V5451="",L5451=""),"",V5451/(L5451*E5451)-1)</f>
        <v/>
      </c>
      <c r="AA5451" s="16" t="str">
        <f aca="false">IF(V5451="","SEM OFERTA",IF(OR(Y5451&gt;Premissas!$B$11,Y5451&lt;Premissas!$B$12),"VERIFICAR - UNIDADE/EMBALAGEM",IF(Y5451&gt;Premissas!$B$6,"NÃO COMPRAR - REAJUSTE &gt;5%","COMPRAR")))</f>
        <v>SEM OFERTA</v>
      </c>
      <c r="AB5451" s="18" t="str">
        <f aca="false">IF(W5451="DIMEC",S5451,IF(W5451="MEDCENTRO",U5451,""))</f>
        <v/>
      </c>
      <c r="AC5451" s="18" t="n">
        <f aca="false">IF(AA5451&lt;&gt;"COMPRAR",0,IF(AB5451="",I5451,MIN(I5451,AB5451)))</f>
        <v>0</v>
      </c>
      <c r="AD5451" s="19" t="n">
        <f aca="false">IF(AC5451&gt;0,AC5451*V5451,0)</f>
        <v>0</v>
      </c>
      <c r="AE5451" s="19" t="n">
        <f aca="false">IF(AC5451&gt;0,(M5451-V5451)*AC5451,0)</f>
        <v>0</v>
      </c>
      <c r="AF5451" s="16" t="str">
        <f aca="false">IF(AA5451&lt;&gt;"COMPRAR","",IF(AB5451="",IF(X5451="","",IF(X5451-V5451&lt;0.01,"EMPATE TÉCNICO","")),IF(AB5451&lt;I5451,"ESTOQUE INSUFICIENTE",IF(X5451="","",IF(X5451-V5451&lt;0.01,"EMPATE TÉCNICO","")))))</f>
        <v/>
      </c>
      <c r="AG5451" s="16" t="s">
        <v>3078</v>
      </c>
      <c r="AH5451" s="16" t="s">
        <v>3079</v>
      </c>
    </row>
    <row r="5452" customFormat="false" ht="15" hidden="false" customHeight="false" outlineLevel="0" collapsed="false">
      <c r="A5452" s="16" t="s">
        <v>16831</v>
      </c>
      <c r="B5452" s="17" t="s">
        <v>16832</v>
      </c>
      <c r="C5452" s="16" t="s">
        <v>16833</v>
      </c>
      <c r="D5452" s="16" t="s">
        <v>16830</v>
      </c>
      <c r="E5452" s="18" t="n">
        <v>1</v>
      </c>
      <c r="F5452" s="16" t="s">
        <v>42</v>
      </c>
      <c r="G5452" s="18" t="n">
        <v>0</v>
      </c>
      <c r="H5452" s="16" t="n">
        <v>0.4</v>
      </c>
      <c r="I5452" s="18" t="n">
        <v>1</v>
      </c>
      <c r="J5452" s="19" t="n">
        <v>58.1</v>
      </c>
      <c r="K5452" s="19" t="n">
        <v>58.1</v>
      </c>
      <c r="L5452" s="19" t="n">
        <v>58.1</v>
      </c>
      <c r="M5452" s="19" t="n">
        <f aca="false">IF(J5452&gt;0,J5452,K5452)*E5452</f>
        <v>58.1</v>
      </c>
      <c r="N5452" s="20"/>
      <c r="O5452" s="21" t="str">
        <f aca="false">IF(R5452="","",ROUND(R5452*(1-Premissas!$B$4),4))</f>
        <v/>
      </c>
      <c r="P5452" s="22"/>
      <c r="Q5452" s="22"/>
      <c r="R5452" s="23"/>
      <c r="S5452" s="24"/>
      <c r="T5452" s="24"/>
      <c r="U5452" s="25"/>
      <c r="V5452" s="19" t="str">
        <f aca="false">IF(COUNT(N5452:Q5452)=0,"",MIN(N5452:Q5452))</f>
        <v/>
      </c>
      <c r="W5452" s="16" t="str">
        <f aca="false">IF(V5452="","",INDEX($N$4:$Q$4,MATCH(V5452,N5452:Q5452,0)))</f>
        <v/>
      </c>
      <c r="X5452" s="19" t="str">
        <f aca="false">IF(COUNT(N5452:Q5452)&lt;2,"",SMALL(N5452:Q5452,2))</f>
        <v/>
      </c>
      <c r="Y5452" s="26" t="str">
        <f aca="false">IF(OR(V5452="",M5452=0),"",V5452/M5452-1)</f>
        <v/>
      </c>
      <c r="Z5452" s="26" t="str">
        <f aca="false">IF(OR(V5452="",L5452=""),"",V5452/(L5452*E5452)-1)</f>
        <v/>
      </c>
      <c r="AA5452" s="16" t="str">
        <f aca="false">IF(V5452="","SEM OFERTA",IF(OR(Y5452&gt;Premissas!$B$11,Y5452&lt;Premissas!$B$12),"VERIFICAR - UNIDADE/EMBALAGEM",IF(Y5452&gt;Premissas!$B$6,"NÃO COMPRAR - REAJUSTE &gt;5%","COMPRAR")))</f>
        <v>SEM OFERTA</v>
      </c>
      <c r="AB5452" s="18" t="str">
        <f aca="false">IF(W5452="DIMEC",S5452,IF(W5452="MEDCENTRO",U5452,""))</f>
        <v/>
      </c>
      <c r="AC5452" s="18" t="n">
        <f aca="false">IF(AA5452&lt;&gt;"COMPRAR",0,IF(AB5452="",I5452,MIN(I5452,AB5452)))</f>
        <v>0</v>
      </c>
      <c r="AD5452" s="19" t="n">
        <f aca="false">IF(AC5452&gt;0,AC5452*V5452,0)</f>
        <v>0</v>
      </c>
      <c r="AE5452" s="19" t="n">
        <f aca="false">IF(AC5452&gt;0,(M5452-V5452)*AC5452,0)</f>
        <v>0</v>
      </c>
      <c r="AF5452" s="16" t="str">
        <f aca="false">IF(AA5452&lt;&gt;"COMPRAR","",IF(AB5452="",IF(X5452="","",IF(X5452-V5452&lt;0.01,"EMPATE TÉCNICO","")),IF(AB5452&lt;I5452,"ESTOQUE INSUFICIENTE",IF(X5452="","",IF(X5452-V5452&lt;0.01,"EMPATE TÉCNICO","")))))</f>
        <v/>
      </c>
      <c r="AG5452" s="16" t="s">
        <v>3078</v>
      </c>
      <c r="AH5452" s="16" t="s">
        <v>3079</v>
      </c>
    </row>
    <row r="5453" customFormat="false" ht="15" hidden="false" customHeight="false" outlineLevel="0" collapsed="false">
      <c r="A5453" s="16" t="s">
        <v>16834</v>
      </c>
      <c r="B5453" s="17" t="s">
        <v>16835</v>
      </c>
      <c r="C5453" s="16" t="s">
        <v>16836</v>
      </c>
      <c r="D5453" s="16" t="s">
        <v>16830</v>
      </c>
      <c r="E5453" s="18" t="n">
        <v>1</v>
      </c>
      <c r="F5453" s="16" t="s">
        <v>42</v>
      </c>
      <c r="G5453" s="18" t="n">
        <v>0</v>
      </c>
      <c r="H5453" s="16" t="n">
        <v>0.2</v>
      </c>
      <c r="I5453" s="18" t="n">
        <v>1</v>
      </c>
      <c r="J5453" s="19" t="n">
        <v>59.9</v>
      </c>
      <c r="K5453" s="19" t="n">
        <v>59.9</v>
      </c>
      <c r="L5453" s="19" t="n">
        <v>59.9</v>
      </c>
      <c r="M5453" s="19" t="n">
        <f aca="false">IF(J5453&gt;0,J5453,K5453)*E5453</f>
        <v>59.9</v>
      </c>
      <c r="N5453" s="20"/>
      <c r="O5453" s="21" t="str">
        <f aca="false">IF(R5453="","",ROUND(R5453*(1-Premissas!$B$4),4))</f>
        <v/>
      </c>
      <c r="P5453" s="22"/>
      <c r="Q5453" s="22"/>
      <c r="R5453" s="23"/>
      <c r="S5453" s="24"/>
      <c r="T5453" s="24"/>
      <c r="U5453" s="25"/>
      <c r="V5453" s="19" t="str">
        <f aca="false">IF(COUNT(N5453:Q5453)=0,"",MIN(N5453:Q5453))</f>
        <v/>
      </c>
      <c r="W5453" s="16" t="str">
        <f aca="false">IF(V5453="","",INDEX($N$4:$Q$4,MATCH(V5453,N5453:Q5453,0)))</f>
        <v/>
      </c>
      <c r="X5453" s="19" t="str">
        <f aca="false">IF(COUNT(N5453:Q5453)&lt;2,"",SMALL(N5453:Q5453,2))</f>
        <v/>
      </c>
      <c r="Y5453" s="26" t="str">
        <f aca="false">IF(OR(V5453="",M5453=0),"",V5453/M5453-1)</f>
        <v/>
      </c>
      <c r="Z5453" s="26" t="str">
        <f aca="false">IF(OR(V5453="",L5453=""),"",V5453/(L5453*E5453)-1)</f>
        <v/>
      </c>
      <c r="AA5453" s="16" t="str">
        <f aca="false">IF(V5453="","SEM OFERTA",IF(OR(Y5453&gt;Premissas!$B$11,Y5453&lt;Premissas!$B$12),"VERIFICAR - UNIDADE/EMBALAGEM",IF(Y5453&gt;Premissas!$B$6,"NÃO COMPRAR - REAJUSTE &gt;5%","COMPRAR")))</f>
        <v>SEM OFERTA</v>
      </c>
      <c r="AB5453" s="18" t="str">
        <f aca="false">IF(W5453="DIMEC",S5453,IF(W5453="MEDCENTRO",U5453,""))</f>
        <v/>
      </c>
      <c r="AC5453" s="18" t="n">
        <f aca="false">IF(AA5453&lt;&gt;"COMPRAR",0,IF(AB5453="",I5453,MIN(I5453,AB5453)))</f>
        <v>0</v>
      </c>
      <c r="AD5453" s="19" t="n">
        <f aca="false">IF(AC5453&gt;0,AC5453*V5453,0)</f>
        <v>0</v>
      </c>
      <c r="AE5453" s="19" t="n">
        <f aca="false">IF(AC5453&gt;0,(M5453-V5453)*AC5453,0)</f>
        <v>0</v>
      </c>
      <c r="AF5453" s="16" t="str">
        <f aca="false">IF(AA5453&lt;&gt;"COMPRAR","",IF(AB5453="",IF(X5453="","",IF(X5453-V5453&lt;0.01,"EMPATE TÉCNICO","")),IF(AB5453&lt;I5453,"ESTOQUE INSUFICIENTE",IF(X5453="","",IF(X5453-V5453&lt;0.01,"EMPATE TÉCNICO","")))))</f>
        <v/>
      </c>
      <c r="AG5453" s="16" t="s">
        <v>3078</v>
      </c>
      <c r="AH5453" s="16" t="s">
        <v>3079</v>
      </c>
    </row>
    <row r="5454" customFormat="false" ht="15" hidden="false" customHeight="false" outlineLevel="0" collapsed="false">
      <c r="A5454" s="16" t="s">
        <v>16837</v>
      </c>
      <c r="B5454" s="17" t="s">
        <v>16838</v>
      </c>
      <c r="C5454" s="16" t="s">
        <v>16839</v>
      </c>
      <c r="D5454" s="16" t="s">
        <v>16830</v>
      </c>
      <c r="E5454" s="18" t="n">
        <v>1</v>
      </c>
      <c r="F5454" s="16" t="s">
        <v>42</v>
      </c>
      <c r="G5454" s="18" t="n">
        <v>0</v>
      </c>
      <c r="H5454" s="16" t="n">
        <v>0.2</v>
      </c>
      <c r="I5454" s="18" t="n">
        <v>1</v>
      </c>
      <c r="J5454" s="19" t="n">
        <v>59.9</v>
      </c>
      <c r="K5454" s="19" t="n">
        <v>59.9</v>
      </c>
      <c r="L5454" s="19" t="n">
        <v>59.9</v>
      </c>
      <c r="M5454" s="19" t="n">
        <f aca="false">IF(J5454&gt;0,J5454,K5454)*E5454</f>
        <v>59.9</v>
      </c>
      <c r="N5454" s="20"/>
      <c r="O5454" s="21" t="str">
        <f aca="false">IF(R5454="","",ROUND(R5454*(1-Premissas!$B$4),4))</f>
        <v/>
      </c>
      <c r="P5454" s="22"/>
      <c r="Q5454" s="22"/>
      <c r="R5454" s="23"/>
      <c r="S5454" s="24"/>
      <c r="T5454" s="24"/>
      <c r="U5454" s="25"/>
      <c r="V5454" s="19" t="str">
        <f aca="false">IF(COUNT(N5454:Q5454)=0,"",MIN(N5454:Q5454))</f>
        <v/>
      </c>
      <c r="W5454" s="16" t="str">
        <f aca="false">IF(V5454="","",INDEX($N$4:$Q$4,MATCH(V5454,N5454:Q5454,0)))</f>
        <v/>
      </c>
      <c r="X5454" s="19" t="str">
        <f aca="false">IF(COUNT(N5454:Q5454)&lt;2,"",SMALL(N5454:Q5454,2))</f>
        <v/>
      </c>
      <c r="Y5454" s="26" t="str">
        <f aca="false">IF(OR(V5454="",M5454=0),"",V5454/M5454-1)</f>
        <v/>
      </c>
      <c r="Z5454" s="26" t="str">
        <f aca="false">IF(OR(V5454="",L5454=""),"",V5454/(L5454*E5454)-1)</f>
        <v/>
      </c>
      <c r="AA5454" s="16" t="str">
        <f aca="false">IF(V5454="","SEM OFERTA",IF(OR(Y5454&gt;Premissas!$B$11,Y5454&lt;Premissas!$B$12),"VERIFICAR - UNIDADE/EMBALAGEM",IF(Y5454&gt;Premissas!$B$6,"NÃO COMPRAR - REAJUSTE &gt;5%","COMPRAR")))</f>
        <v>SEM OFERTA</v>
      </c>
      <c r="AB5454" s="18" t="str">
        <f aca="false">IF(W5454="DIMEC",S5454,IF(W5454="MEDCENTRO",U5454,""))</f>
        <v/>
      </c>
      <c r="AC5454" s="18" t="n">
        <f aca="false">IF(AA5454&lt;&gt;"COMPRAR",0,IF(AB5454="",I5454,MIN(I5454,AB5454)))</f>
        <v>0</v>
      </c>
      <c r="AD5454" s="19" t="n">
        <f aca="false">IF(AC5454&gt;0,AC5454*V5454,0)</f>
        <v>0</v>
      </c>
      <c r="AE5454" s="19" t="n">
        <f aca="false">IF(AC5454&gt;0,(M5454-V5454)*AC5454,0)</f>
        <v>0</v>
      </c>
      <c r="AF5454" s="16" t="str">
        <f aca="false">IF(AA5454&lt;&gt;"COMPRAR","",IF(AB5454="",IF(X5454="","",IF(X5454-V5454&lt;0.01,"EMPATE TÉCNICO","")),IF(AB5454&lt;I5454,"ESTOQUE INSUFICIENTE",IF(X5454="","",IF(X5454-V5454&lt;0.01,"EMPATE TÉCNICO","")))))</f>
        <v/>
      </c>
      <c r="AG5454" s="16" t="s">
        <v>3078</v>
      </c>
      <c r="AH5454" s="16" t="s">
        <v>3079</v>
      </c>
    </row>
    <row r="5455" customFormat="false" ht="15" hidden="false" customHeight="false" outlineLevel="0" collapsed="false">
      <c r="A5455" s="16" t="s">
        <v>16840</v>
      </c>
      <c r="B5455" s="17" t="s">
        <v>16841</v>
      </c>
      <c r="C5455" s="16" t="s">
        <v>16842</v>
      </c>
      <c r="D5455" s="16" t="s">
        <v>16843</v>
      </c>
      <c r="E5455" s="18" t="n">
        <v>1</v>
      </c>
      <c r="F5455" s="16" t="s">
        <v>43</v>
      </c>
      <c r="G5455" s="18" t="n">
        <v>0</v>
      </c>
      <c r="H5455" s="16" t="n">
        <v>0.2</v>
      </c>
      <c r="I5455" s="18" t="n">
        <v>1</v>
      </c>
      <c r="J5455" s="19" t="n">
        <v>51.21</v>
      </c>
      <c r="K5455" s="19" t="n">
        <v>51.21</v>
      </c>
      <c r="L5455" s="19" t="n">
        <v>51.21</v>
      </c>
      <c r="M5455" s="19" t="n">
        <f aca="false">IF(J5455&gt;0,J5455,K5455)*E5455</f>
        <v>51.21</v>
      </c>
      <c r="N5455" s="20"/>
      <c r="O5455" s="21" t="str">
        <f aca="false">IF(R5455="","",ROUND(R5455*(1-Premissas!$B$4),4))</f>
        <v/>
      </c>
      <c r="P5455" s="22"/>
      <c r="Q5455" s="22"/>
      <c r="R5455" s="23"/>
      <c r="S5455" s="24"/>
      <c r="T5455" s="24"/>
      <c r="U5455" s="25"/>
      <c r="V5455" s="19" t="str">
        <f aca="false">IF(COUNT(N5455:Q5455)=0,"",MIN(N5455:Q5455))</f>
        <v/>
      </c>
      <c r="W5455" s="16" t="str">
        <f aca="false">IF(V5455="","",INDEX($N$4:$Q$4,MATCH(V5455,N5455:Q5455,0)))</f>
        <v/>
      </c>
      <c r="X5455" s="19" t="str">
        <f aca="false">IF(COUNT(N5455:Q5455)&lt;2,"",SMALL(N5455:Q5455,2))</f>
        <v/>
      </c>
      <c r="Y5455" s="26" t="str">
        <f aca="false">IF(OR(V5455="",M5455=0),"",V5455/M5455-1)</f>
        <v/>
      </c>
      <c r="Z5455" s="26" t="str">
        <f aca="false">IF(OR(V5455="",L5455=""),"",V5455/(L5455*E5455)-1)</f>
        <v/>
      </c>
      <c r="AA5455" s="16" t="str">
        <f aca="false">IF(V5455="","SEM OFERTA",IF(OR(Y5455&gt;Premissas!$B$11,Y5455&lt;Premissas!$B$12),"VERIFICAR - UNIDADE/EMBALAGEM",IF(Y5455&gt;Premissas!$B$6,"NÃO COMPRAR - REAJUSTE &gt;5%","COMPRAR")))</f>
        <v>SEM OFERTA</v>
      </c>
      <c r="AB5455" s="18" t="str">
        <f aca="false">IF(W5455="DIMEC",S5455,IF(W5455="MEDCENTRO",U5455,""))</f>
        <v/>
      </c>
      <c r="AC5455" s="18" t="n">
        <f aca="false">IF(AA5455&lt;&gt;"COMPRAR",0,IF(AB5455="",I5455,MIN(I5455,AB5455)))</f>
        <v>0</v>
      </c>
      <c r="AD5455" s="19" t="n">
        <f aca="false">IF(AC5455&gt;0,AC5455*V5455,0)</f>
        <v>0</v>
      </c>
      <c r="AE5455" s="19" t="n">
        <f aca="false">IF(AC5455&gt;0,(M5455-V5455)*AC5455,0)</f>
        <v>0</v>
      </c>
      <c r="AF5455" s="16" t="str">
        <f aca="false">IF(AA5455&lt;&gt;"COMPRAR","",IF(AB5455="",IF(X5455="","",IF(X5455-V5455&lt;0.01,"EMPATE TÉCNICO","")),IF(AB5455&lt;I5455,"ESTOQUE INSUFICIENTE",IF(X5455="","",IF(X5455-V5455&lt;0.01,"EMPATE TÉCNICO","")))))</f>
        <v/>
      </c>
      <c r="AG5455" s="16" t="s">
        <v>3078</v>
      </c>
      <c r="AH5455" s="16" t="s">
        <v>3079</v>
      </c>
    </row>
    <row r="5456" customFormat="false" ht="15" hidden="false" customHeight="false" outlineLevel="0" collapsed="false">
      <c r="A5456" s="16" t="s">
        <v>16844</v>
      </c>
      <c r="B5456" s="17" t="s">
        <v>16845</v>
      </c>
      <c r="C5456" s="16" t="s">
        <v>16846</v>
      </c>
      <c r="D5456" s="16" t="s">
        <v>16767</v>
      </c>
      <c r="E5456" s="18" t="n">
        <v>1</v>
      </c>
      <c r="F5456" s="16" t="s">
        <v>43</v>
      </c>
      <c r="G5456" s="18" t="n">
        <v>3</v>
      </c>
      <c r="H5456" s="16" t="n">
        <v>1.5</v>
      </c>
      <c r="I5456" s="18" t="n">
        <v>1</v>
      </c>
      <c r="J5456" s="19" t="n">
        <v>2.96</v>
      </c>
      <c r="K5456" s="19" t="n">
        <v>2.96</v>
      </c>
      <c r="L5456" s="19" t="n">
        <v>2.96</v>
      </c>
      <c r="M5456" s="19" t="n">
        <f aca="false">IF(J5456&gt;0,J5456,K5456)*E5456</f>
        <v>2.96</v>
      </c>
      <c r="N5456" s="20"/>
      <c r="O5456" s="21" t="str">
        <f aca="false">IF(R5456="","",ROUND(R5456*(1-Premissas!$B$4),4))</f>
        <v/>
      </c>
      <c r="P5456" s="22"/>
      <c r="Q5456" s="22"/>
      <c r="R5456" s="23"/>
      <c r="S5456" s="24"/>
      <c r="T5456" s="24"/>
      <c r="U5456" s="25"/>
      <c r="V5456" s="19" t="str">
        <f aca="false">IF(COUNT(N5456:Q5456)=0,"",MIN(N5456:Q5456))</f>
        <v/>
      </c>
      <c r="W5456" s="16" t="str">
        <f aca="false">IF(V5456="","",INDEX($N$4:$Q$4,MATCH(V5456,N5456:Q5456,0)))</f>
        <v/>
      </c>
      <c r="X5456" s="19" t="str">
        <f aca="false">IF(COUNT(N5456:Q5456)&lt;2,"",SMALL(N5456:Q5456,2))</f>
        <v/>
      </c>
      <c r="Y5456" s="26" t="str">
        <f aca="false">IF(OR(V5456="",M5456=0),"",V5456/M5456-1)</f>
        <v/>
      </c>
      <c r="Z5456" s="26" t="str">
        <f aca="false">IF(OR(V5456="",L5456=""),"",V5456/(L5456*E5456)-1)</f>
        <v/>
      </c>
      <c r="AA5456" s="16" t="str">
        <f aca="false">IF(V5456="","SEM OFERTA",IF(OR(Y5456&gt;Premissas!$B$11,Y5456&lt;Premissas!$B$12),"VERIFICAR - UNIDADE/EMBALAGEM",IF(Y5456&gt;Premissas!$B$6,"NÃO COMPRAR - REAJUSTE &gt;5%","COMPRAR")))</f>
        <v>SEM OFERTA</v>
      </c>
      <c r="AB5456" s="18" t="str">
        <f aca="false">IF(W5456="DIMEC",S5456,IF(W5456="MEDCENTRO",U5456,""))</f>
        <v/>
      </c>
      <c r="AC5456" s="18" t="n">
        <f aca="false">IF(AA5456&lt;&gt;"COMPRAR",0,IF(AB5456="",I5456,MIN(I5456,AB5456)))</f>
        <v>0</v>
      </c>
      <c r="AD5456" s="19" t="n">
        <f aca="false">IF(AC5456&gt;0,AC5456*V5456,0)</f>
        <v>0</v>
      </c>
      <c r="AE5456" s="19" t="n">
        <f aca="false">IF(AC5456&gt;0,(M5456-V5456)*AC5456,0)</f>
        <v>0</v>
      </c>
      <c r="AF5456" s="16" t="str">
        <f aca="false">IF(AA5456&lt;&gt;"COMPRAR","",IF(AB5456="",IF(X5456="","",IF(X5456-V5456&lt;0.01,"EMPATE TÉCNICO","")),IF(AB5456&lt;I5456,"ESTOQUE INSUFICIENTE",IF(X5456="","",IF(X5456-V5456&lt;0.01,"EMPATE TÉCNICO","")))))</f>
        <v/>
      </c>
      <c r="AG5456" s="16" t="s">
        <v>3078</v>
      </c>
      <c r="AH5456" s="16" t="s">
        <v>3079</v>
      </c>
    </row>
    <row r="5457" customFormat="false" ht="15" hidden="false" customHeight="false" outlineLevel="0" collapsed="false">
      <c r="A5457" s="16" t="s">
        <v>16847</v>
      </c>
      <c r="B5457" s="17" t="s">
        <v>16848</v>
      </c>
      <c r="C5457" s="16" t="s">
        <v>16849</v>
      </c>
      <c r="D5457" s="16" t="s">
        <v>16767</v>
      </c>
      <c r="E5457" s="18" t="n">
        <v>10</v>
      </c>
      <c r="F5457" s="16" t="s">
        <v>43</v>
      </c>
      <c r="G5457" s="18" t="n">
        <v>0</v>
      </c>
      <c r="H5457" s="16" t="n">
        <v>0.1</v>
      </c>
      <c r="I5457" s="18" t="n">
        <v>1</v>
      </c>
      <c r="J5457" s="19" t="n">
        <v>2.33</v>
      </c>
      <c r="K5457" s="19" t="n">
        <v>2.33</v>
      </c>
      <c r="L5457" s="19" t="n">
        <v>2.33</v>
      </c>
      <c r="M5457" s="19" t="n">
        <f aca="false">IF(J5457&gt;0,J5457,K5457)*E5457</f>
        <v>23.3</v>
      </c>
      <c r="N5457" s="20"/>
      <c r="O5457" s="21" t="str">
        <f aca="false">IF(R5457="","",ROUND(R5457*(1-Premissas!$B$4),4))</f>
        <v/>
      </c>
      <c r="P5457" s="22"/>
      <c r="Q5457" s="22"/>
      <c r="R5457" s="23"/>
      <c r="S5457" s="24"/>
      <c r="T5457" s="24"/>
      <c r="U5457" s="25"/>
      <c r="V5457" s="19" t="str">
        <f aca="false">IF(COUNT(N5457:Q5457)=0,"",MIN(N5457:Q5457))</f>
        <v/>
      </c>
      <c r="W5457" s="16" t="str">
        <f aca="false">IF(V5457="","",INDEX($N$4:$Q$4,MATCH(V5457,N5457:Q5457,0)))</f>
        <v/>
      </c>
      <c r="X5457" s="19" t="str">
        <f aca="false">IF(COUNT(N5457:Q5457)&lt;2,"",SMALL(N5457:Q5457,2))</f>
        <v/>
      </c>
      <c r="Y5457" s="26" t="str">
        <f aca="false">IF(OR(V5457="",M5457=0),"",V5457/M5457-1)</f>
        <v/>
      </c>
      <c r="Z5457" s="26" t="str">
        <f aca="false">IF(OR(V5457="",L5457=""),"",V5457/(L5457*E5457)-1)</f>
        <v/>
      </c>
      <c r="AA5457" s="16" t="str">
        <f aca="false">IF(V5457="","SEM OFERTA",IF(OR(Y5457&gt;Premissas!$B$11,Y5457&lt;Premissas!$B$12),"VERIFICAR - UNIDADE/EMBALAGEM",IF(Y5457&gt;Premissas!$B$6,"NÃO COMPRAR - REAJUSTE &gt;5%","COMPRAR")))</f>
        <v>SEM OFERTA</v>
      </c>
      <c r="AB5457" s="18" t="str">
        <f aca="false">IF(W5457="DIMEC",S5457,IF(W5457="MEDCENTRO",U5457,""))</f>
        <v/>
      </c>
      <c r="AC5457" s="18" t="n">
        <f aca="false">IF(AA5457&lt;&gt;"COMPRAR",0,IF(AB5457="",I5457,MIN(I5457,AB5457)))</f>
        <v>0</v>
      </c>
      <c r="AD5457" s="19" t="n">
        <f aca="false">IF(AC5457&gt;0,AC5457*V5457,0)</f>
        <v>0</v>
      </c>
      <c r="AE5457" s="19" t="n">
        <f aca="false">IF(AC5457&gt;0,(M5457-V5457)*AC5457,0)</f>
        <v>0</v>
      </c>
      <c r="AF5457" s="16" t="str">
        <f aca="false">IF(AA5457&lt;&gt;"COMPRAR","",IF(AB5457="",IF(X5457="","",IF(X5457-V5457&lt;0.01,"EMPATE TÉCNICO","")),IF(AB5457&lt;I5457,"ESTOQUE INSUFICIENTE",IF(X5457="","",IF(X5457-V5457&lt;0.01,"EMPATE TÉCNICO","")))))</f>
        <v/>
      </c>
      <c r="AG5457" s="16" t="s">
        <v>3078</v>
      </c>
      <c r="AH5457" s="16" t="s">
        <v>3079</v>
      </c>
    </row>
    <row r="5458" customFormat="false" ht="15" hidden="false" customHeight="false" outlineLevel="0" collapsed="false">
      <c r="A5458" s="16" t="s">
        <v>16850</v>
      </c>
      <c r="B5458" s="17" t="s">
        <v>16851</v>
      </c>
      <c r="C5458" s="16" t="s">
        <v>16852</v>
      </c>
      <c r="D5458" s="16" t="s">
        <v>16767</v>
      </c>
      <c r="E5458" s="18" t="n">
        <v>1</v>
      </c>
      <c r="F5458" s="16" t="s">
        <v>42</v>
      </c>
      <c r="G5458" s="18" t="n">
        <v>1</v>
      </c>
      <c r="H5458" s="16" t="n">
        <v>11.8</v>
      </c>
      <c r="I5458" s="18" t="n">
        <v>30</v>
      </c>
      <c r="J5458" s="19" t="n">
        <v>2.96</v>
      </c>
      <c r="K5458" s="19" t="n">
        <v>2.96</v>
      </c>
      <c r="L5458" s="19" t="n">
        <v>2.96</v>
      </c>
      <c r="M5458" s="19" t="n">
        <f aca="false">IF(J5458&gt;0,J5458,K5458)*E5458</f>
        <v>2.96</v>
      </c>
      <c r="N5458" s="20"/>
      <c r="O5458" s="21" t="str">
        <f aca="false">IF(R5458="","",ROUND(R5458*(1-Premissas!$B$4),4))</f>
        <v/>
      </c>
      <c r="P5458" s="22"/>
      <c r="Q5458" s="22"/>
      <c r="R5458" s="23"/>
      <c r="S5458" s="24"/>
      <c r="T5458" s="24"/>
      <c r="U5458" s="25"/>
      <c r="V5458" s="19" t="str">
        <f aca="false">IF(COUNT(N5458:Q5458)=0,"",MIN(N5458:Q5458))</f>
        <v/>
      </c>
      <c r="W5458" s="16" t="str">
        <f aca="false">IF(V5458="","",INDEX($N$4:$Q$4,MATCH(V5458,N5458:Q5458,0)))</f>
        <v/>
      </c>
      <c r="X5458" s="19" t="str">
        <f aca="false">IF(COUNT(N5458:Q5458)&lt;2,"",SMALL(N5458:Q5458,2))</f>
        <v/>
      </c>
      <c r="Y5458" s="26" t="str">
        <f aca="false">IF(OR(V5458="",M5458=0),"",V5458/M5458-1)</f>
        <v/>
      </c>
      <c r="Z5458" s="26" t="str">
        <f aca="false">IF(OR(V5458="",L5458=""),"",V5458/(L5458*E5458)-1)</f>
        <v/>
      </c>
      <c r="AA5458" s="16" t="str">
        <f aca="false">IF(V5458="","SEM OFERTA",IF(OR(Y5458&gt;Premissas!$B$11,Y5458&lt;Premissas!$B$12),"VERIFICAR - UNIDADE/EMBALAGEM",IF(Y5458&gt;Premissas!$B$6,"NÃO COMPRAR - REAJUSTE &gt;5%","COMPRAR")))</f>
        <v>SEM OFERTA</v>
      </c>
      <c r="AB5458" s="18" t="str">
        <f aca="false">IF(W5458="DIMEC",S5458,IF(W5458="MEDCENTRO",U5458,""))</f>
        <v/>
      </c>
      <c r="AC5458" s="18" t="n">
        <f aca="false">IF(AA5458&lt;&gt;"COMPRAR",0,IF(AB5458="",I5458,MIN(I5458,AB5458)))</f>
        <v>0</v>
      </c>
      <c r="AD5458" s="19" t="n">
        <f aca="false">IF(AC5458&gt;0,AC5458*V5458,0)</f>
        <v>0</v>
      </c>
      <c r="AE5458" s="19" t="n">
        <f aca="false">IF(AC5458&gt;0,(M5458-V5458)*AC5458,0)</f>
        <v>0</v>
      </c>
      <c r="AF5458" s="16" t="str">
        <f aca="false">IF(AA5458&lt;&gt;"COMPRAR","",IF(AB5458="",IF(X5458="","",IF(X5458-V5458&lt;0.01,"EMPATE TÉCNICO","")),IF(AB5458&lt;I5458,"ESTOQUE INSUFICIENTE",IF(X5458="","",IF(X5458-V5458&lt;0.01,"EMPATE TÉCNICO","")))))</f>
        <v/>
      </c>
      <c r="AG5458" s="16" t="s">
        <v>3078</v>
      </c>
      <c r="AH5458" s="16" t="s">
        <v>3079</v>
      </c>
    </row>
    <row r="5459" customFormat="false" ht="15" hidden="false" customHeight="false" outlineLevel="0" collapsed="false">
      <c r="A5459" s="16" t="s">
        <v>16853</v>
      </c>
      <c r="B5459" s="17" t="s">
        <v>16854</v>
      </c>
      <c r="C5459" s="16" t="s">
        <v>16855</v>
      </c>
      <c r="D5459" s="16" t="s">
        <v>16767</v>
      </c>
      <c r="E5459" s="18" t="n">
        <v>10</v>
      </c>
      <c r="F5459" s="16" t="s">
        <v>42</v>
      </c>
      <c r="G5459" s="18" t="n">
        <v>0</v>
      </c>
      <c r="H5459" s="16" t="n">
        <v>10.7</v>
      </c>
      <c r="I5459" s="18" t="n">
        <v>3</v>
      </c>
      <c r="J5459" s="19" t="n">
        <v>2.97</v>
      </c>
      <c r="K5459" s="19" t="n">
        <v>2.97</v>
      </c>
      <c r="L5459" s="19" t="n">
        <v>2.97</v>
      </c>
      <c r="M5459" s="19" t="n">
        <f aca="false">IF(J5459&gt;0,J5459,K5459)*E5459</f>
        <v>29.7</v>
      </c>
      <c r="N5459" s="20"/>
      <c r="O5459" s="21" t="str">
        <f aca="false">IF(R5459="","",ROUND(R5459*(1-Premissas!$B$4),4))</f>
        <v/>
      </c>
      <c r="P5459" s="22"/>
      <c r="Q5459" s="22"/>
      <c r="R5459" s="23"/>
      <c r="S5459" s="24"/>
      <c r="T5459" s="24"/>
      <c r="U5459" s="25"/>
      <c r="V5459" s="19" t="str">
        <f aca="false">IF(COUNT(N5459:Q5459)=0,"",MIN(N5459:Q5459))</f>
        <v/>
      </c>
      <c r="W5459" s="16" t="str">
        <f aca="false">IF(V5459="","",INDEX($N$4:$Q$4,MATCH(V5459,N5459:Q5459,0)))</f>
        <v/>
      </c>
      <c r="X5459" s="19" t="str">
        <f aca="false">IF(COUNT(N5459:Q5459)&lt;2,"",SMALL(N5459:Q5459,2))</f>
        <v/>
      </c>
      <c r="Y5459" s="26" t="str">
        <f aca="false">IF(OR(V5459="",M5459=0),"",V5459/M5459-1)</f>
        <v/>
      </c>
      <c r="Z5459" s="26" t="str">
        <f aca="false">IF(OR(V5459="",L5459=""),"",V5459/(L5459*E5459)-1)</f>
        <v/>
      </c>
      <c r="AA5459" s="16" t="str">
        <f aca="false">IF(V5459="","SEM OFERTA",IF(OR(Y5459&gt;Premissas!$B$11,Y5459&lt;Premissas!$B$12),"VERIFICAR - UNIDADE/EMBALAGEM",IF(Y5459&gt;Premissas!$B$6,"NÃO COMPRAR - REAJUSTE &gt;5%","COMPRAR")))</f>
        <v>SEM OFERTA</v>
      </c>
      <c r="AB5459" s="18" t="str">
        <f aca="false">IF(W5459="DIMEC",S5459,IF(W5459="MEDCENTRO",U5459,""))</f>
        <v/>
      </c>
      <c r="AC5459" s="18" t="n">
        <f aca="false">IF(AA5459&lt;&gt;"COMPRAR",0,IF(AB5459="",I5459,MIN(I5459,AB5459)))</f>
        <v>0</v>
      </c>
      <c r="AD5459" s="19" t="n">
        <f aca="false">IF(AC5459&gt;0,AC5459*V5459,0)</f>
        <v>0</v>
      </c>
      <c r="AE5459" s="19" t="n">
        <f aca="false">IF(AC5459&gt;0,(M5459-V5459)*AC5459,0)</f>
        <v>0</v>
      </c>
      <c r="AF5459" s="16" t="str">
        <f aca="false">IF(AA5459&lt;&gt;"COMPRAR","",IF(AB5459="",IF(X5459="","",IF(X5459-V5459&lt;0.01,"EMPATE TÉCNICO","")),IF(AB5459&lt;I5459,"ESTOQUE INSUFICIENTE",IF(X5459="","",IF(X5459-V5459&lt;0.01,"EMPATE TÉCNICO","")))))</f>
        <v/>
      </c>
      <c r="AG5459" s="16" t="s">
        <v>3078</v>
      </c>
      <c r="AH5459" s="16" t="s">
        <v>3079</v>
      </c>
    </row>
    <row r="5460" customFormat="false" ht="15" hidden="false" customHeight="false" outlineLevel="0" collapsed="false">
      <c r="A5460" s="16" t="s">
        <v>16856</v>
      </c>
      <c r="B5460" s="17" t="s">
        <v>16857</v>
      </c>
      <c r="C5460" s="16" t="s">
        <v>16858</v>
      </c>
      <c r="D5460" s="16" t="s">
        <v>16767</v>
      </c>
      <c r="E5460" s="18" t="n">
        <v>1</v>
      </c>
      <c r="F5460" s="16" t="s">
        <v>43</v>
      </c>
      <c r="G5460" s="18" t="n">
        <v>1</v>
      </c>
      <c r="H5460" s="16" t="n">
        <v>0.7</v>
      </c>
      <c r="I5460" s="18" t="n">
        <v>1</v>
      </c>
      <c r="J5460" s="19" t="n">
        <v>3.18</v>
      </c>
      <c r="K5460" s="19" t="n">
        <v>3.18</v>
      </c>
      <c r="L5460" s="19" t="n">
        <v>3.18</v>
      </c>
      <c r="M5460" s="19" t="n">
        <f aca="false">IF(J5460&gt;0,J5460,K5460)*E5460</f>
        <v>3.18</v>
      </c>
      <c r="N5460" s="20"/>
      <c r="O5460" s="21" t="str">
        <f aca="false">IF(R5460="","",ROUND(R5460*(1-Premissas!$B$4),4))</f>
        <v/>
      </c>
      <c r="P5460" s="22"/>
      <c r="Q5460" s="22"/>
      <c r="R5460" s="23"/>
      <c r="S5460" s="24"/>
      <c r="T5460" s="24"/>
      <c r="U5460" s="25"/>
      <c r="V5460" s="19" t="str">
        <f aca="false">IF(COUNT(N5460:Q5460)=0,"",MIN(N5460:Q5460))</f>
        <v/>
      </c>
      <c r="W5460" s="16" t="str">
        <f aca="false">IF(V5460="","",INDEX($N$4:$Q$4,MATCH(V5460,N5460:Q5460,0)))</f>
        <v/>
      </c>
      <c r="X5460" s="19" t="str">
        <f aca="false">IF(COUNT(N5460:Q5460)&lt;2,"",SMALL(N5460:Q5460,2))</f>
        <v/>
      </c>
      <c r="Y5460" s="26" t="str">
        <f aca="false">IF(OR(V5460="",M5460=0),"",V5460/M5460-1)</f>
        <v/>
      </c>
      <c r="Z5460" s="26" t="str">
        <f aca="false">IF(OR(V5460="",L5460=""),"",V5460/(L5460*E5460)-1)</f>
        <v/>
      </c>
      <c r="AA5460" s="16" t="str">
        <f aca="false">IF(V5460="","SEM OFERTA",IF(OR(Y5460&gt;Premissas!$B$11,Y5460&lt;Premissas!$B$12),"VERIFICAR - UNIDADE/EMBALAGEM",IF(Y5460&gt;Premissas!$B$6,"NÃO COMPRAR - REAJUSTE &gt;5%","COMPRAR")))</f>
        <v>SEM OFERTA</v>
      </c>
      <c r="AB5460" s="18" t="str">
        <f aca="false">IF(W5460="DIMEC",S5460,IF(W5460="MEDCENTRO",U5460,""))</f>
        <v/>
      </c>
      <c r="AC5460" s="18" t="n">
        <f aca="false">IF(AA5460&lt;&gt;"COMPRAR",0,IF(AB5460="",I5460,MIN(I5460,AB5460)))</f>
        <v>0</v>
      </c>
      <c r="AD5460" s="19" t="n">
        <f aca="false">IF(AC5460&gt;0,AC5460*V5460,0)</f>
        <v>0</v>
      </c>
      <c r="AE5460" s="19" t="n">
        <f aca="false">IF(AC5460&gt;0,(M5460-V5460)*AC5460,0)</f>
        <v>0</v>
      </c>
      <c r="AF5460" s="16" t="str">
        <f aca="false">IF(AA5460&lt;&gt;"COMPRAR","",IF(AB5460="",IF(X5460="","",IF(X5460-V5460&lt;0.01,"EMPATE TÉCNICO","")),IF(AB5460&lt;I5460,"ESTOQUE INSUFICIENTE",IF(X5460="","",IF(X5460-V5460&lt;0.01,"EMPATE TÉCNICO","")))))</f>
        <v/>
      </c>
      <c r="AG5460" s="16" t="s">
        <v>3078</v>
      </c>
      <c r="AH5460" s="16" t="s">
        <v>3079</v>
      </c>
    </row>
    <row r="5461" customFormat="false" ht="15" hidden="false" customHeight="false" outlineLevel="0" collapsed="false">
      <c r="A5461" s="16" t="s">
        <v>16859</v>
      </c>
      <c r="B5461" s="17" t="s">
        <v>16860</v>
      </c>
      <c r="C5461" s="16" t="s">
        <v>16861</v>
      </c>
      <c r="D5461" s="16" t="s">
        <v>16767</v>
      </c>
      <c r="E5461" s="18" t="n">
        <v>1</v>
      </c>
      <c r="F5461" s="16" t="s">
        <v>42</v>
      </c>
      <c r="G5461" s="18" t="n">
        <v>5</v>
      </c>
      <c r="H5461" s="16" t="n">
        <v>4.7</v>
      </c>
      <c r="I5461" s="18" t="n">
        <v>7</v>
      </c>
      <c r="J5461" s="19" t="n">
        <v>3.18</v>
      </c>
      <c r="K5461" s="19" t="n">
        <v>3.18</v>
      </c>
      <c r="L5461" s="19" t="n">
        <v>3.18</v>
      </c>
      <c r="M5461" s="19" t="n">
        <f aca="false">IF(J5461&gt;0,J5461,K5461)*E5461</f>
        <v>3.18</v>
      </c>
      <c r="N5461" s="20"/>
      <c r="O5461" s="21" t="str">
        <f aca="false">IF(R5461="","",ROUND(R5461*(1-Premissas!$B$4),4))</f>
        <v/>
      </c>
      <c r="P5461" s="22"/>
      <c r="Q5461" s="22"/>
      <c r="R5461" s="23"/>
      <c r="S5461" s="24"/>
      <c r="T5461" s="24"/>
      <c r="U5461" s="25"/>
      <c r="V5461" s="19" t="str">
        <f aca="false">IF(COUNT(N5461:Q5461)=0,"",MIN(N5461:Q5461))</f>
        <v/>
      </c>
      <c r="W5461" s="16" t="str">
        <f aca="false">IF(V5461="","",INDEX($N$4:$Q$4,MATCH(V5461,N5461:Q5461,0)))</f>
        <v/>
      </c>
      <c r="X5461" s="19" t="str">
        <f aca="false">IF(COUNT(N5461:Q5461)&lt;2,"",SMALL(N5461:Q5461,2))</f>
        <v/>
      </c>
      <c r="Y5461" s="26" t="str">
        <f aca="false">IF(OR(V5461="",M5461=0),"",V5461/M5461-1)</f>
        <v/>
      </c>
      <c r="Z5461" s="26" t="str">
        <f aca="false">IF(OR(V5461="",L5461=""),"",V5461/(L5461*E5461)-1)</f>
        <v/>
      </c>
      <c r="AA5461" s="16" t="str">
        <f aca="false">IF(V5461="","SEM OFERTA",IF(OR(Y5461&gt;Premissas!$B$11,Y5461&lt;Premissas!$B$12),"VERIFICAR - UNIDADE/EMBALAGEM",IF(Y5461&gt;Premissas!$B$6,"NÃO COMPRAR - REAJUSTE &gt;5%","COMPRAR")))</f>
        <v>SEM OFERTA</v>
      </c>
      <c r="AB5461" s="18" t="str">
        <f aca="false">IF(W5461="DIMEC",S5461,IF(W5461="MEDCENTRO",U5461,""))</f>
        <v/>
      </c>
      <c r="AC5461" s="18" t="n">
        <f aca="false">IF(AA5461&lt;&gt;"COMPRAR",0,IF(AB5461="",I5461,MIN(I5461,AB5461)))</f>
        <v>0</v>
      </c>
      <c r="AD5461" s="19" t="n">
        <f aca="false">IF(AC5461&gt;0,AC5461*V5461,0)</f>
        <v>0</v>
      </c>
      <c r="AE5461" s="19" t="n">
        <f aca="false">IF(AC5461&gt;0,(M5461-V5461)*AC5461,0)</f>
        <v>0</v>
      </c>
      <c r="AF5461" s="16" t="str">
        <f aca="false">IF(AA5461&lt;&gt;"COMPRAR","",IF(AB5461="",IF(X5461="","",IF(X5461-V5461&lt;0.01,"EMPATE TÉCNICO","")),IF(AB5461&lt;I5461,"ESTOQUE INSUFICIENTE",IF(X5461="","",IF(X5461-V5461&lt;0.01,"EMPATE TÉCNICO","")))))</f>
        <v/>
      </c>
      <c r="AG5461" s="16" t="s">
        <v>3078</v>
      </c>
      <c r="AH5461" s="16" t="s">
        <v>3079</v>
      </c>
    </row>
    <row r="5462" customFormat="false" ht="15" hidden="false" customHeight="false" outlineLevel="0" collapsed="false">
      <c r="A5462" s="16" t="s">
        <v>16862</v>
      </c>
      <c r="B5462" s="17" t="s">
        <v>16863</v>
      </c>
      <c r="C5462" s="16" t="s">
        <v>16864</v>
      </c>
      <c r="D5462" s="16" t="s">
        <v>16767</v>
      </c>
      <c r="E5462" s="18" t="n">
        <v>10</v>
      </c>
      <c r="F5462" s="16" t="s">
        <v>43</v>
      </c>
      <c r="G5462" s="18" t="n">
        <v>0</v>
      </c>
      <c r="H5462" s="16" t="n">
        <v>0.5</v>
      </c>
      <c r="I5462" s="18" t="n">
        <v>1</v>
      </c>
      <c r="J5462" s="19" t="n">
        <v>2.97</v>
      </c>
      <c r="K5462" s="19" t="n">
        <v>2.97</v>
      </c>
      <c r="L5462" s="19" t="n">
        <v>2.97</v>
      </c>
      <c r="M5462" s="19" t="n">
        <f aca="false">IF(J5462&gt;0,J5462,K5462)*E5462</f>
        <v>29.7</v>
      </c>
      <c r="N5462" s="20"/>
      <c r="O5462" s="21" t="str">
        <f aca="false">IF(R5462="","",ROUND(R5462*(1-Premissas!$B$4),4))</f>
        <v/>
      </c>
      <c r="P5462" s="22"/>
      <c r="Q5462" s="22"/>
      <c r="R5462" s="23"/>
      <c r="S5462" s="24"/>
      <c r="T5462" s="24"/>
      <c r="U5462" s="25"/>
      <c r="V5462" s="19" t="str">
        <f aca="false">IF(COUNT(N5462:Q5462)=0,"",MIN(N5462:Q5462))</f>
        <v/>
      </c>
      <c r="W5462" s="16" t="str">
        <f aca="false">IF(V5462="","",INDEX($N$4:$Q$4,MATCH(V5462,N5462:Q5462,0)))</f>
        <v/>
      </c>
      <c r="X5462" s="19" t="str">
        <f aca="false">IF(COUNT(N5462:Q5462)&lt;2,"",SMALL(N5462:Q5462,2))</f>
        <v/>
      </c>
      <c r="Y5462" s="26" t="str">
        <f aca="false">IF(OR(V5462="",M5462=0),"",V5462/M5462-1)</f>
        <v/>
      </c>
      <c r="Z5462" s="26" t="str">
        <f aca="false">IF(OR(V5462="",L5462=""),"",V5462/(L5462*E5462)-1)</f>
        <v/>
      </c>
      <c r="AA5462" s="16" t="str">
        <f aca="false">IF(V5462="","SEM OFERTA",IF(OR(Y5462&gt;Premissas!$B$11,Y5462&lt;Premissas!$B$12),"VERIFICAR - UNIDADE/EMBALAGEM",IF(Y5462&gt;Premissas!$B$6,"NÃO COMPRAR - REAJUSTE &gt;5%","COMPRAR")))</f>
        <v>SEM OFERTA</v>
      </c>
      <c r="AB5462" s="18" t="str">
        <f aca="false">IF(W5462="DIMEC",S5462,IF(W5462="MEDCENTRO",U5462,""))</f>
        <v/>
      </c>
      <c r="AC5462" s="18" t="n">
        <f aca="false">IF(AA5462&lt;&gt;"COMPRAR",0,IF(AB5462="",I5462,MIN(I5462,AB5462)))</f>
        <v>0</v>
      </c>
      <c r="AD5462" s="19" t="n">
        <f aca="false">IF(AC5462&gt;0,AC5462*V5462,0)</f>
        <v>0</v>
      </c>
      <c r="AE5462" s="19" t="n">
        <f aca="false">IF(AC5462&gt;0,(M5462-V5462)*AC5462,0)</f>
        <v>0</v>
      </c>
      <c r="AF5462" s="16" t="str">
        <f aca="false">IF(AA5462&lt;&gt;"COMPRAR","",IF(AB5462="",IF(X5462="","",IF(X5462-V5462&lt;0.01,"EMPATE TÉCNICO","")),IF(AB5462&lt;I5462,"ESTOQUE INSUFICIENTE",IF(X5462="","",IF(X5462-V5462&lt;0.01,"EMPATE TÉCNICO","")))))</f>
        <v/>
      </c>
      <c r="AG5462" s="16" t="s">
        <v>3078</v>
      </c>
      <c r="AH5462" s="16" t="s">
        <v>3079</v>
      </c>
    </row>
    <row r="5463" customFormat="false" ht="15" hidden="false" customHeight="false" outlineLevel="0" collapsed="false">
      <c r="A5463" s="16" t="s">
        <v>16865</v>
      </c>
      <c r="B5463" s="17" t="s">
        <v>16866</v>
      </c>
      <c r="C5463" s="16" t="s">
        <v>16867</v>
      </c>
      <c r="D5463" s="16" t="s">
        <v>3117</v>
      </c>
      <c r="E5463" s="18" t="n">
        <v>1</v>
      </c>
      <c r="F5463" s="16" t="s">
        <v>43</v>
      </c>
      <c r="G5463" s="18" t="n">
        <v>0</v>
      </c>
      <c r="H5463" s="16" t="n">
        <v>0.2</v>
      </c>
      <c r="I5463" s="18" t="n">
        <v>1</v>
      </c>
      <c r="J5463" s="19" t="n">
        <v>47.62</v>
      </c>
      <c r="K5463" s="19" t="n">
        <v>47.62</v>
      </c>
      <c r="L5463" s="19" t="n">
        <v>47.62</v>
      </c>
      <c r="M5463" s="19" t="n">
        <f aca="false">IF(J5463&gt;0,J5463,K5463)*E5463</f>
        <v>47.62</v>
      </c>
      <c r="N5463" s="20"/>
      <c r="O5463" s="21" t="str">
        <f aca="false">IF(R5463="","",ROUND(R5463*(1-Premissas!$B$4),4))</f>
        <v/>
      </c>
      <c r="P5463" s="22"/>
      <c r="Q5463" s="22"/>
      <c r="R5463" s="23"/>
      <c r="S5463" s="24"/>
      <c r="T5463" s="24"/>
      <c r="U5463" s="25"/>
      <c r="V5463" s="19" t="str">
        <f aca="false">IF(COUNT(N5463:Q5463)=0,"",MIN(N5463:Q5463))</f>
        <v/>
      </c>
      <c r="W5463" s="16" t="str">
        <f aca="false">IF(V5463="","",INDEX($N$4:$Q$4,MATCH(V5463,N5463:Q5463,0)))</f>
        <v/>
      </c>
      <c r="X5463" s="19" t="str">
        <f aca="false">IF(COUNT(N5463:Q5463)&lt;2,"",SMALL(N5463:Q5463,2))</f>
        <v/>
      </c>
      <c r="Y5463" s="26" t="str">
        <f aca="false">IF(OR(V5463="",M5463=0),"",V5463/M5463-1)</f>
        <v/>
      </c>
      <c r="Z5463" s="26" t="str">
        <f aca="false">IF(OR(V5463="",L5463=""),"",V5463/(L5463*E5463)-1)</f>
        <v/>
      </c>
      <c r="AA5463" s="16" t="str">
        <f aca="false">IF(V5463="","SEM OFERTA",IF(OR(Y5463&gt;Premissas!$B$11,Y5463&lt;Premissas!$B$12),"VERIFICAR - UNIDADE/EMBALAGEM",IF(Y5463&gt;Premissas!$B$6,"NÃO COMPRAR - REAJUSTE &gt;5%","COMPRAR")))</f>
        <v>SEM OFERTA</v>
      </c>
      <c r="AB5463" s="18" t="str">
        <f aca="false">IF(W5463="DIMEC",S5463,IF(W5463="MEDCENTRO",U5463,""))</f>
        <v/>
      </c>
      <c r="AC5463" s="18" t="n">
        <f aca="false">IF(AA5463&lt;&gt;"COMPRAR",0,IF(AB5463="",I5463,MIN(I5463,AB5463)))</f>
        <v>0</v>
      </c>
      <c r="AD5463" s="19" t="n">
        <f aca="false">IF(AC5463&gt;0,AC5463*V5463,0)</f>
        <v>0</v>
      </c>
      <c r="AE5463" s="19" t="n">
        <f aca="false">IF(AC5463&gt;0,(M5463-V5463)*AC5463,0)</f>
        <v>0</v>
      </c>
      <c r="AF5463" s="16" t="str">
        <f aca="false">IF(AA5463&lt;&gt;"COMPRAR","",IF(AB5463="",IF(X5463="","",IF(X5463-V5463&lt;0.01,"EMPATE TÉCNICO","")),IF(AB5463&lt;I5463,"ESTOQUE INSUFICIENTE",IF(X5463="","",IF(X5463-V5463&lt;0.01,"EMPATE TÉCNICO","")))))</f>
        <v/>
      </c>
      <c r="AG5463" s="16" t="s">
        <v>139</v>
      </c>
      <c r="AH5463" s="16" t="s">
        <v>3079</v>
      </c>
    </row>
    <row r="5464" customFormat="false" ht="15" hidden="false" customHeight="false" outlineLevel="0" collapsed="false">
      <c r="A5464" s="16" t="s">
        <v>16868</v>
      </c>
      <c r="B5464" s="17" t="s">
        <v>16869</v>
      </c>
      <c r="C5464" s="16" t="s">
        <v>16870</v>
      </c>
      <c r="D5464" s="16" t="s">
        <v>3117</v>
      </c>
      <c r="E5464" s="18" t="n">
        <v>1</v>
      </c>
      <c r="F5464" s="16" t="s">
        <v>43</v>
      </c>
      <c r="G5464" s="18" t="n">
        <v>0</v>
      </c>
      <c r="H5464" s="16" t="n">
        <v>0.2</v>
      </c>
      <c r="I5464" s="18" t="n">
        <v>1</v>
      </c>
      <c r="J5464" s="19" t="n">
        <v>47.62</v>
      </c>
      <c r="K5464" s="19" t="n">
        <v>47.62</v>
      </c>
      <c r="L5464" s="19" t="n">
        <v>47.62</v>
      </c>
      <c r="M5464" s="19" t="n">
        <f aca="false">IF(J5464&gt;0,J5464,K5464)*E5464</f>
        <v>47.62</v>
      </c>
      <c r="N5464" s="20"/>
      <c r="O5464" s="21" t="str">
        <f aca="false">IF(R5464="","",ROUND(R5464*(1-Premissas!$B$4),4))</f>
        <v/>
      </c>
      <c r="P5464" s="22"/>
      <c r="Q5464" s="22"/>
      <c r="R5464" s="23"/>
      <c r="S5464" s="24"/>
      <c r="T5464" s="24"/>
      <c r="U5464" s="25"/>
      <c r="V5464" s="19" t="str">
        <f aca="false">IF(COUNT(N5464:Q5464)=0,"",MIN(N5464:Q5464))</f>
        <v/>
      </c>
      <c r="W5464" s="16" t="str">
        <f aca="false">IF(V5464="","",INDEX($N$4:$Q$4,MATCH(V5464,N5464:Q5464,0)))</f>
        <v/>
      </c>
      <c r="X5464" s="19" t="str">
        <f aca="false">IF(COUNT(N5464:Q5464)&lt;2,"",SMALL(N5464:Q5464,2))</f>
        <v/>
      </c>
      <c r="Y5464" s="26" t="str">
        <f aca="false">IF(OR(V5464="",M5464=0),"",V5464/M5464-1)</f>
        <v/>
      </c>
      <c r="Z5464" s="26" t="str">
        <f aca="false">IF(OR(V5464="",L5464=""),"",V5464/(L5464*E5464)-1)</f>
        <v/>
      </c>
      <c r="AA5464" s="16" t="str">
        <f aca="false">IF(V5464="","SEM OFERTA",IF(OR(Y5464&gt;Premissas!$B$11,Y5464&lt;Premissas!$B$12),"VERIFICAR - UNIDADE/EMBALAGEM",IF(Y5464&gt;Premissas!$B$6,"NÃO COMPRAR - REAJUSTE &gt;5%","COMPRAR")))</f>
        <v>SEM OFERTA</v>
      </c>
      <c r="AB5464" s="18" t="str">
        <f aca="false">IF(W5464="DIMEC",S5464,IF(W5464="MEDCENTRO",U5464,""))</f>
        <v/>
      </c>
      <c r="AC5464" s="18" t="n">
        <f aca="false">IF(AA5464&lt;&gt;"COMPRAR",0,IF(AB5464="",I5464,MIN(I5464,AB5464)))</f>
        <v>0</v>
      </c>
      <c r="AD5464" s="19" t="n">
        <f aca="false">IF(AC5464&gt;0,AC5464*V5464,0)</f>
        <v>0</v>
      </c>
      <c r="AE5464" s="19" t="n">
        <f aca="false">IF(AC5464&gt;0,(M5464-V5464)*AC5464,0)</f>
        <v>0</v>
      </c>
      <c r="AF5464" s="16" t="str">
        <f aca="false">IF(AA5464&lt;&gt;"COMPRAR","",IF(AB5464="",IF(X5464="","",IF(X5464-V5464&lt;0.01,"EMPATE TÉCNICO","")),IF(AB5464&lt;I5464,"ESTOQUE INSUFICIENTE",IF(X5464="","",IF(X5464-V5464&lt;0.01,"EMPATE TÉCNICO","")))))</f>
        <v/>
      </c>
      <c r="AG5464" s="16" t="s">
        <v>139</v>
      </c>
      <c r="AH5464" s="16" t="s">
        <v>3079</v>
      </c>
    </row>
    <row r="5465" customFormat="false" ht="15" hidden="false" customHeight="false" outlineLevel="0" collapsed="false">
      <c r="A5465" s="16" t="s">
        <v>16871</v>
      </c>
      <c r="B5465" s="17" t="s">
        <v>16872</v>
      </c>
      <c r="C5465" s="16" t="s">
        <v>16873</v>
      </c>
      <c r="D5465" s="16" t="s">
        <v>3117</v>
      </c>
      <c r="E5465" s="18" t="n">
        <v>1</v>
      </c>
      <c r="F5465" s="16" t="s">
        <v>43</v>
      </c>
      <c r="G5465" s="18" t="n">
        <v>0</v>
      </c>
      <c r="H5465" s="16" t="n">
        <v>0.3</v>
      </c>
      <c r="I5465" s="18" t="n">
        <v>1</v>
      </c>
      <c r="J5465" s="19" t="n">
        <v>49.19</v>
      </c>
      <c r="K5465" s="19" t="n">
        <v>49.19</v>
      </c>
      <c r="L5465" s="19" t="n">
        <v>49.19</v>
      </c>
      <c r="M5465" s="19" t="n">
        <f aca="false">IF(J5465&gt;0,J5465,K5465)*E5465</f>
        <v>49.19</v>
      </c>
      <c r="N5465" s="20"/>
      <c r="O5465" s="21" t="str">
        <f aca="false">IF(R5465="","",ROUND(R5465*(1-Premissas!$B$4),4))</f>
        <v/>
      </c>
      <c r="P5465" s="22"/>
      <c r="Q5465" s="22"/>
      <c r="R5465" s="23"/>
      <c r="S5465" s="24"/>
      <c r="T5465" s="24"/>
      <c r="U5465" s="25"/>
      <c r="V5465" s="19" t="str">
        <f aca="false">IF(COUNT(N5465:Q5465)=0,"",MIN(N5465:Q5465))</f>
        <v/>
      </c>
      <c r="W5465" s="16" t="str">
        <f aca="false">IF(V5465="","",INDEX($N$4:$Q$4,MATCH(V5465,N5465:Q5465,0)))</f>
        <v/>
      </c>
      <c r="X5465" s="19" t="str">
        <f aca="false">IF(COUNT(N5465:Q5465)&lt;2,"",SMALL(N5465:Q5465,2))</f>
        <v/>
      </c>
      <c r="Y5465" s="26" t="str">
        <f aca="false">IF(OR(V5465="",M5465=0),"",V5465/M5465-1)</f>
        <v/>
      </c>
      <c r="Z5465" s="26" t="str">
        <f aca="false">IF(OR(V5465="",L5465=""),"",V5465/(L5465*E5465)-1)</f>
        <v/>
      </c>
      <c r="AA5465" s="16" t="str">
        <f aca="false">IF(V5465="","SEM OFERTA",IF(OR(Y5465&gt;Premissas!$B$11,Y5465&lt;Premissas!$B$12),"VERIFICAR - UNIDADE/EMBALAGEM",IF(Y5465&gt;Premissas!$B$6,"NÃO COMPRAR - REAJUSTE &gt;5%","COMPRAR")))</f>
        <v>SEM OFERTA</v>
      </c>
      <c r="AB5465" s="18" t="str">
        <f aca="false">IF(W5465="DIMEC",S5465,IF(W5465="MEDCENTRO",U5465,""))</f>
        <v/>
      </c>
      <c r="AC5465" s="18" t="n">
        <f aca="false">IF(AA5465&lt;&gt;"COMPRAR",0,IF(AB5465="",I5465,MIN(I5465,AB5465)))</f>
        <v>0</v>
      </c>
      <c r="AD5465" s="19" t="n">
        <f aca="false">IF(AC5465&gt;0,AC5465*V5465,0)</f>
        <v>0</v>
      </c>
      <c r="AE5465" s="19" t="n">
        <f aca="false">IF(AC5465&gt;0,(M5465-V5465)*AC5465,0)</f>
        <v>0</v>
      </c>
      <c r="AF5465" s="16" t="str">
        <f aca="false">IF(AA5465&lt;&gt;"COMPRAR","",IF(AB5465="",IF(X5465="","",IF(X5465-V5465&lt;0.01,"EMPATE TÉCNICO","")),IF(AB5465&lt;I5465,"ESTOQUE INSUFICIENTE",IF(X5465="","",IF(X5465-V5465&lt;0.01,"EMPATE TÉCNICO","")))))</f>
        <v/>
      </c>
      <c r="AG5465" s="16" t="s">
        <v>139</v>
      </c>
      <c r="AH5465" s="16" t="s">
        <v>3079</v>
      </c>
    </row>
    <row r="5466" customFormat="false" ht="15" hidden="false" customHeight="false" outlineLevel="0" collapsed="false">
      <c r="A5466" s="16" t="s">
        <v>16874</v>
      </c>
      <c r="B5466" s="17" t="s">
        <v>16875</v>
      </c>
      <c r="C5466" s="16" t="s">
        <v>16876</v>
      </c>
      <c r="D5466" s="16" t="s">
        <v>16757</v>
      </c>
      <c r="E5466" s="18" t="n">
        <v>1</v>
      </c>
      <c r="F5466" s="16" t="s">
        <v>43</v>
      </c>
      <c r="G5466" s="18" t="n">
        <v>0</v>
      </c>
      <c r="H5466" s="16" t="n">
        <v>0.1</v>
      </c>
      <c r="I5466" s="18" t="n">
        <v>1</v>
      </c>
      <c r="J5466" s="19" t="n">
        <v>83.54</v>
      </c>
      <c r="K5466" s="19" t="n">
        <v>83.54</v>
      </c>
      <c r="L5466" s="19" t="n">
        <v>83.54</v>
      </c>
      <c r="M5466" s="19" t="n">
        <f aca="false">IF(J5466&gt;0,J5466,K5466)*E5466</f>
        <v>83.54</v>
      </c>
      <c r="N5466" s="20"/>
      <c r="O5466" s="21" t="str">
        <f aca="false">IF(R5466="","",ROUND(R5466*(1-Premissas!$B$4),4))</f>
        <v/>
      </c>
      <c r="P5466" s="22"/>
      <c r="Q5466" s="22"/>
      <c r="R5466" s="23"/>
      <c r="S5466" s="24"/>
      <c r="T5466" s="24"/>
      <c r="U5466" s="25"/>
      <c r="V5466" s="19" t="str">
        <f aca="false">IF(COUNT(N5466:Q5466)=0,"",MIN(N5466:Q5466))</f>
        <v/>
      </c>
      <c r="W5466" s="16" t="str">
        <f aca="false">IF(V5466="","",INDEX($N$4:$Q$4,MATCH(V5466,N5466:Q5466,0)))</f>
        <v/>
      </c>
      <c r="X5466" s="19" t="str">
        <f aca="false">IF(COUNT(N5466:Q5466)&lt;2,"",SMALL(N5466:Q5466,2))</f>
        <v/>
      </c>
      <c r="Y5466" s="26" t="str">
        <f aca="false">IF(OR(V5466="",M5466=0),"",V5466/M5466-1)</f>
        <v/>
      </c>
      <c r="Z5466" s="26" t="str">
        <f aca="false">IF(OR(V5466="",L5466=""),"",V5466/(L5466*E5466)-1)</f>
        <v/>
      </c>
      <c r="AA5466" s="16" t="str">
        <f aca="false">IF(V5466="","SEM OFERTA",IF(OR(Y5466&gt;Premissas!$B$11,Y5466&lt;Premissas!$B$12),"VERIFICAR - UNIDADE/EMBALAGEM",IF(Y5466&gt;Premissas!$B$6,"NÃO COMPRAR - REAJUSTE &gt;5%","COMPRAR")))</f>
        <v>SEM OFERTA</v>
      </c>
      <c r="AB5466" s="18" t="str">
        <f aca="false">IF(W5466="DIMEC",S5466,IF(W5466="MEDCENTRO",U5466,""))</f>
        <v/>
      </c>
      <c r="AC5466" s="18" t="n">
        <f aca="false">IF(AA5466&lt;&gt;"COMPRAR",0,IF(AB5466="",I5466,MIN(I5466,AB5466)))</f>
        <v>0</v>
      </c>
      <c r="AD5466" s="19" t="n">
        <f aca="false">IF(AC5466&gt;0,AC5466*V5466,0)</f>
        <v>0</v>
      </c>
      <c r="AE5466" s="19" t="n">
        <f aca="false">IF(AC5466&gt;0,(M5466-V5466)*AC5466,0)</f>
        <v>0</v>
      </c>
      <c r="AF5466" s="16" t="str">
        <f aca="false">IF(AA5466&lt;&gt;"COMPRAR","",IF(AB5466="",IF(X5466="","",IF(X5466-V5466&lt;0.01,"EMPATE TÉCNICO","")),IF(AB5466&lt;I5466,"ESTOQUE INSUFICIENTE",IF(X5466="","",IF(X5466-V5466&lt;0.01,"EMPATE TÉCNICO","")))))</f>
        <v/>
      </c>
      <c r="AG5466" s="16" t="s">
        <v>3078</v>
      </c>
      <c r="AH5466" s="16" t="s">
        <v>3079</v>
      </c>
    </row>
    <row r="5467" customFormat="false" ht="15" hidden="false" customHeight="false" outlineLevel="0" collapsed="false">
      <c r="A5467" s="16" t="s">
        <v>16877</v>
      </c>
      <c r="B5467" s="17" t="s">
        <v>16878</v>
      </c>
      <c r="C5467" s="16" t="s">
        <v>16879</v>
      </c>
      <c r="D5467" s="16" t="s">
        <v>16767</v>
      </c>
      <c r="E5467" s="18" t="n">
        <v>1</v>
      </c>
      <c r="F5467" s="16" t="s">
        <v>42</v>
      </c>
      <c r="G5467" s="18" t="n">
        <v>0</v>
      </c>
      <c r="H5467" s="16" t="n">
        <v>0.5</v>
      </c>
      <c r="I5467" s="18" t="n">
        <v>2</v>
      </c>
      <c r="J5467" s="19" t="n">
        <v>85.42</v>
      </c>
      <c r="K5467" s="19" t="n">
        <v>85.42</v>
      </c>
      <c r="L5467" s="19" t="n">
        <v>85.42</v>
      </c>
      <c r="M5467" s="19" t="n">
        <f aca="false">IF(J5467&gt;0,J5467,K5467)*E5467</f>
        <v>85.42</v>
      </c>
      <c r="N5467" s="20"/>
      <c r="O5467" s="21" t="str">
        <f aca="false">IF(R5467="","",ROUND(R5467*(1-Premissas!$B$4),4))</f>
        <v/>
      </c>
      <c r="P5467" s="22"/>
      <c r="Q5467" s="22"/>
      <c r="R5467" s="23"/>
      <c r="S5467" s="24"/>
      <c r="T5467" s="24"/>
      <c r="U5467" s="25"/>
      <c r="V5467" s="19" t="str">
        <f aca="false">IF(COUNT(N5467:Q5467)=0,"",MIN(N5467:Q5467))</f>
        <v/>
      </c>
      <c r="W5467" s="16" t="str">
        <f aca="false">IF(V5467="","",INDEX($N$4:$Q$4,MATCH(V5467,N5467:Q5467,0)))</f>
        <v/>
      </c>
      <c r="X5467" s="19" t="str">
        <f aca="false">IF(COUNT(N5467:Q5467)&lt;2,"",SMALL(N5467:Q5467,2))</f>
        <v/>
      </c>
      <c r="Y5467" s="26" t="str">
        <f aca="false">IF(OR(V5467="",M5467=0),"",V5467/M5467-1)</f>
        <v/>
      </c>
      <c r="Z5467" s="26" t="str">
        <f aca="false">IF(OR(V5467="",L5467=""),"",V5467/(L5467*E5467)-1)</f>
        <v/>
      </c>
      <c r="AA5467" s="16" t="str">
        <f aca="false">IF(V5467="","SEM OFERTA",IF(OR(Y5467&gt;Premissas!$B$11,Y5467&lt;Premissas!$B$12),"VERIFICAR - UNIDADE/EMBALAGEM",IF(Y5467&gt;Premissas!$B$6,"NÃO COMPRAR - REAJUSTE &gt;5%","COMPRAR")))</f>
        <v>SEM OFERTA</v>
      </c>
      <c r="AB5467" s="18" t="str">
        <f aca="false">IF(W5467="DIMEC",S5467,IF(W5467="MEDCENTRO",U5467,""))</f>
        <v/>
      </c>
      <c r="AC5467" s="18" t="n">
        <f aca="false">IF(AA5467&lt;&gt;"COMPRAR",0,IF(AB5467="",I5467,MIN(I5467,AB5467)))</f>
        <v>0</v>
      </c>
      <c r="AD5467" s="19" t="n">
        <f aca="false">IF(AC5467&gt;0,AC5467*V5467,0)</f>
        <v>0</v>
      </c>
      <c r="AE5467" s="19" t="n">
        <f aca="false">IF(AC5467&gt;0,(M5467-V5467)*AC5467,0)</f>
        <v>0</v>
      </c>
      <c r="AF5467" s="16" t="str">
        <f aca="false">IF(AA5467&lt;&gt;"COMPRAR","",IF(AB5467="",IF(X5467="","",IF(X5467-V5467&lt;0.01,"EMPATE TÉCNICO","")),IF(AB5467&lt;I5467,"ESTOQUE INSUFICIENTE",IF(X5467="","",IF(X5467-V5467&lt;0.01,"EMPATE TÉCNICO","")))))</f>
        <v/>
      </c>
      <c r="AG5467" s="16" t="s">
        <v>3078</v>
      </c>
      <c r="AH5467" s="16" t="s">
        <v>3079</v>
      </c>
    </row>
    <row r="5468" customFormat="false" ht="15" hidden="false" customHeight="false" outlineLevel="0" collapsed="false">
      <c r="A5468" s="16" t="s">
        <v>16880</v>
      </c>
      <c r="B5468" s="17" t="s">
        <v>16881</v>
      </c>
      <c r="C5468" s="16" t="s">
        <v>16882</v>
      </c>
      <c r="D5468" s="16" t="s">
        <v>16767</v>
      </c>
      <c r="E5468" s="18" t="n">
        <v>1</v>
      </c>
      <c r="F5468" s="16" t="s">
        <v>43</v>
      </c>
      <c r="G5468" s="18" t="n">
        <v>0</v>
      </c>
      <c r="H5468" s="16" t="n">
        <v>0.3</v>
      </c>
      <c r="I5468" s="18" t="n">
        <v>1</v>
      </c>
      <c r="J5468" s="19" t="n">
        <v>82.42</v>
      </c>
      <c r="K5468" s="19" t="n">
        <v>82.42</v>
      </c>
      <c r="L5468" s="19" t="n">
        <v>82.42</v>
      </c>
      <c r="M5468" s="19" t="n">
        <f aca="false">IF(J5468&gt;0,J5468,K5468)*E5468</f>
        <v>82.42</v>
      </c>
      <c r="N5468" s="20"/>
      <c r="O5468" s="21" t="str">
        <f aca="false">IF(R5468="","",ROUND(R5468*(1-Premissas!$B$4),4))</f>
        <v/>
      </c>
      <c r="P5468" s="22"/>
      <c r="Q5468" s="22"/>
      <c r="R5468" s="23"/>
      <c r="S5468" s="24"/>
      <c r="T5468" s="24"/>
      <c r="U5468" s="25"/>
      <c r="V5468" s="19" t="str">
        <f aca="false">IF(COUNT(N5468:Q5468)=0,"",MIN(N5468:Q5468))</f>
        <v/>
      </c>
      <c r="W5468" s="16" t="str">
        <f aca="false">IF(V5468="","",INDEX($N$4:$Q$4,MATCH(V5468,N5468:Q5468,0)))</f>
        <v/>
      </c>
      <c r="X5468" s="19" t="str">
        <f aca="false">IF(COUNT(N5468:Q5468)&lt;2,"",SMALL(N5468:Q5468,2))</f>
        <v/>
      </c>
      <c r="Y5468" s="26" t="str">
        <f aca="false">IF(OR(V5468="",M5468=0),"",V5468/M5468-1)</f>
        <v/>
      </c>
      <c r="Z5468" s="26" t="str">
        <f aca="false">IF(OR(V5468="",L5468=""),"",V5468/(L5468*E5468)-1)</f>
        <v/>
      </c>
      <c r="AA5468" s="16" t="str">
        <f aca="false">IF(V5468="","SEM OFERTA",IF(OR(Y5468&gt;Premissas!$B$11,Y5468&lt;Premissas!$B$12),"VERIFICAR - UNIDADE/EMBALAGEM",IF(Y5468&gt;Premissas!$B$6,"NÃO COMPRAR - REAJUSTE &gt;5%","COMPRAR")))</f>
        <v>SEM OFERTA</v>
      </c>
      <c r="AB5468" s="18" t="str">
        <f aca="false">IF(W5468="DIMEC",S5468,IF(W5468="MEDCENTRO",U5468,""))</f>
        <v/>
      </c>
      <c r="AC5468" s="18" t="n">
        <f aca="false">IF(AA5468&lt;&gt;"COMPRAR",0,IF(AB5468="",I5468,MIN(I5468,AB5468)))</f>
        <v>0</v>
      </c>
      <c r="AD5468" s="19" t="n">
        <f aca="false">IF(AC5468&gt;0,AC5468*V5468,0)</f>
        <v>0</v>
      </c>
      <c r="AE5468" s="19" t="n">
        <f aca="false">IF(AC5468&gt;0,(M5468-V5468)*AC5468,0)</f>
        <v>0</v>
      </c>
      <c r="AF5468" s="16" t="str">
        <f aca="false">IF(AA5468&lt;&gt;"COMPRAR","",IF(AB5468="",IF(X5468="","",IF(X5468-V5468&lt;0.01,"EMPATE TÉCNICO","")),IF(AB5468&lt;I5468,"ESTOQUE INSUFICIENTE",IF(X5468="","",IF(X5468-V5468&lt;0.01,"EMPATE TÉCNICO","")))))</f>
        <v/>
      </c>
      <c r="AG5468" s="16" t="s">
        <v>3078</v>
      </c>
      <c r="AH5468" s="16" t="s">
        <v>3079</v>
      </c>
    </row>
    <row r="5469" customFormat="false" ht="15" hidden="false" customHeight="false" outlineLevel="0" collapsed="false">
      <c r="A5469" s="16" t="s">
        <v>16883</v>
      </c>
      <c r="B5469" s="17" t="s">
        <v>16884</v>
      </c>
      <c r="C5469" s="16" t="s">
        <v>16885</v>
      </c>
      <c r="D5469" s="16" t="s">
        <v>16767</v>
      </c>
      <c r="E5469" s="18" t="n">
        <v>1</v>
      </c>
      <c r="F5469" s="16" t="s">
        <v>42</v>
      </c>
      <c r="G5469" s="18" t="n">
        <v>0</v>
      </c>
      <c r="H5469" s="16" t="n">
        <v>0.3</v>
      </c>
      <c r="I5469" s="18" t="n">
        <v>1</v>
      </c>
      <c r="J5469" s="19" t="n">
        <v>82.42</v>
      </c>
      <c r="K5469" s="19" t="n">
        <v>82.42</v>
      </c>
      <c r="L5469" s="19" t="n">
        <v>82.42</v>
      </c>
      <c r="M5469" s="19" t="n">
        <f aca="false">IF(J5469&gt;0,J5469,K5469)*E5469</f>
        <v>82.42</v>
      </c>
      <c r="N5469" s="20"/>
      <c r="O5469" s="21" t="str">
        <f aca="false">IF(R5469="","",ROUND(R5469*(1-Premissas!$B$4),4))</f>
        <v/>
      </c>
      <c r="P5469" s="22"/>
      <c r="Q5469" s="22"/>
      <c r="R5469" s="23"/>
      <c r="S5469" s="24"/>
      <c r="T5469" s="24"/>
      <c r="U5469" s="25"/>
      <c r="V5469" s="19" t="str">
        <f aca="false">IF(COUNT(N5469:Q5469)=0,"",MIN(N5469:Q5469))</f>
        <v/>
      </c>
      <c r="W5469" s="16" t="str">
        <f aca="false">IF(V5469="","",INDEX($N$4:$Q$4,MATCH(V5469,N5469:Q5469,0)))</f>
        <v/>
      </c>
      <c r="X5469" s="19" t="str">
        <f aca="false">IF(COUNT(N5469:Q5469)&lt;2,"",SMALL(N5469:Q5469,2))</f>
        <v/>
      </c>
      <c r="Y5469" s="26" t="str">
        <f aca="false">IF(OR(V5469="",M5469=0),"",V5469/M5469-1)</f>
        <v/>
      </c>
      <c r="Z5469" s="26" t="str">
        <f aca="false">IF(OR(V5469="",L5469=""),"",V5469/(L5469*E5469)-1)</f>
        <v/>
      </c>
      <c r="AA5469" s="16" t="str">
        <f aca="false">IF(V5469="","SEM OFERTA",IF(OR(Y5469&gt;Premissas!$B$11,Y5469&lt;Premissas!$B$12),"VERIFICAR - UNIDADE/EMBALAGEM",IF(Y5469&gt;Premissas!$B$6,"NÃO COMPRAR - REAJUSTE &gt;5%","COMPRAR")))</f>
        <v>SEM OFERTA</v>
      </c>
      <c r="AB5469" s="18" t="str">
        <f aca="false">IF(W5469="DIMEC",S5469,IF(W5469="MEDCENTRO",U5469,""))</f>
        <v/>
      </c>
      <c r="AC5469" s="18" t="n">
        <f aca="false">IF(AA5469&lt;&gt;"COMPRAR",0,IF(AB5469="",I5469,MIN(I5469,AB5469)))</f>
        <v>0</v>
      </c>
      <c r="AD5469" s="19" t="n">
        <f aca="false">IF(AC5469&gt;0,AC5469*V5469,0)</f>
        <v>0</v>
      </c>
      <c r="AE5469" s="19" t="n">
        <f aca="false">IF(AC5469&gt;0,(M5469-V5469)*AC5469,0)</f>
        <v>0</v>
      </c>
      <c r="AF5469" s="16" t="str">
        <f aca="false">IF(AA5469&lt;&gt;"COMPRAR","",IF(AB5469="",IF(X5469="","",IF(X5469-V5469&lt;0.01,"EMPATE TÉCNICO","")),IF(AB5469&lt;I5469,"ESTOQUE INSUFICIENTE",IF(X5469="","",IF(X5469-V5469&lt;0.01,"EMPATE TÉCNICO","")))))</f>
        <v/>
      </c>
      <c r="AG5469" s="16" t="s">
        <v>3078</v>
      </c>
      <c r="AH5469" s="16" t="s">
        <v>3079</v>
      </c>
    </row>
    <row r="5470" customFormat="false" ht="15" hidden="false" customHeight="false" outlineLevel="0" collapsed="false">
      <c r="A5470" s="16" t="s">
        <v>16886</v>
      </c>
      <c r="B5470" s="17" t="s">
        <v>16887</v>
      </c>
      <c r="C5470" s="16" t="s">
        <v>16888</v>
      </c>
      <c r="D5470" s="16" t="s">
        <v>3077</v>
      </c>
      <c r="E5470" s="18" t="n">
        <v>1</v>
      </c>
      <c r="F5470" s="16" t="s">
        <v>42</v>
      </c>
      <c r="G5470" s="18" t="n">
        <v>0</v>
      </c>
      <c r="H5470" s="16" t="n">
        <v>0.2</v>
      </c>
      <c r="I5470" s="18" t="n">
        <v>1</v>
      </c>
      <c r="J5470" s="19" t="n">
        <v>43.24</v>
      </c>
      <c r="K5470" s="19" t="n">
        <v>43.24</v>
      </c>
      <c r="L5470" s="19" t="n">
        <v>43.24</v>
      </c>
      <c r="M5470" s="19" t="n">
        <f aca="false">IF(J5470&gt;0,J5470,K5470)*E5470</f>
        <v>43.24</v>
      </c>
      <c r="N5470" s="20"/>
      <c r="O5470" s="21" t="str">
        <f aca="false">IF(R5470="","",ROUND(R5470*(1-Premissas!$B$4),4))</f>
        <v/>
      </c>
      <c r="P5470" s="22"/>
      <c r="Q5470" s="22"/>
      <c r="R5470" s="23"/>
      <c r="S5470" s="24"/>
      <c r="T5470" s="24"/>
      <c r="U5470" s="25"/>
      <c r="V5470" s="19" t="str">
        <f aca="false">IF(COUNT(N5470:Q5470)=0,"",MIN(N5470:Q5470))</f>
        <v/>
      </c>
      <c r="W5470" s="16" t="str">
        <f aca="false">IF(V5470="","",INDEX($N$4:$Q$4,MATCH(V5470,N5470:Q5470,0)))</f>
        <v/>
      </c>
      <c r="X5470" s="19" t="str">
        <f aca="false">IF(COUNT(N5470:Q5470)&lt;2,"",SMALL(N5470:Q5470,2))</f>
        <v/>
      </c>
      <c r="Y5470" s="26" t="str">
        <f aca="false">IF(OR(V5470="",M5470=0),"",V5470/M5470-1)</f>
        <v/>
      </c>
      <c r="Z5470" s="26" t="str">
        <f aca="false">IF(OR(V5470="",L5470=""),"",V5470/(L5470*E5470)-1)</f>
        <v/>
      </c>
      <c r="AA5470" s="16" t="str">
        <f aca="false">IF(V5470="","SEM OFERTA",IF(OR(Y5470&gt;Premissas!$B$11,Y5470&lt;Premissas!$B$12),"VERIFICAR - UNIDADE/EMBALAGEM",IF(Y5470&gt;Premissas!$B$6,"NÃO COMPRAR - REAJUSTE &gt;5%","COMPRAR")))</f>
        <v>SEM OFERTA</v>
      </c>
      <c r="AB5470" s="18" t="str">
        <f aca="false">IF(W5470="DIMEC",S5470,IF(W5470="MEDCENTRO",U5470,""))</f>
        <v/>
      </c>
      <c r="AC5470" s="18" t="n">
        <f aca="false">IF(AA5470&lt;&gt;"COMPRAR",0,IF(AB5470="",I5470,MIN(I5470,AB5470)))</f>
        <v>0</v>
      </c>
      <c r="AD5470" s="19" t="n">
        <f aca="false">IF(AC5470&gt;0,AC5470*V5470,0)</f>
        <v>0</v>
      </c>
      <c r="AE5470" s="19" t="n">
        <f aca="false">IF(AC5470&gt;0,(M5470-V5470)*AC5470,0)</f>
        <v>0</v>
      </c>
      <c r="AF5470" s="16" t="str">
        <f aca="false">IF(AA5470&lt;&gt;"COMPRAR","",IF(AB5470="",IF(X5470="","",IF(X5470-V5470&lt;0.01,"EMPATE TÉCNICO","")),IF(AB5470&lt;I5470,"ESTOQUE INSUFICIENTE",IF(X5470="","",IF(X5470-V5470&lt;0.01,"EMPATE TÉCNICO","")))))</f>
        <v/>
      </c>
      <c r="AG5470" s="16" t="s">
        <v>3078</v>
      </c>
      <c r="AH5470" s="16" t="s">
        <v>3079</v>
      </c>
    </row>
    <row r="5471" customFormat="false" ht="15" hidden="false" customHeight="false" outlineLevel="0" collapsed="false">
      <c r="A5471" s="16" t="s">
        <v>16889</v>
      </c>
      <c r="B5471" s="17" t="s">
        <v>16890</v>
      </c>
      <c r="C5471" s="16" t="s">
        <v>16891</v>
      </c>
      <c r="D5471" s="16" t="s">
        <v>16720</v>
      </c>
      <c r="E5471" s="18" t="n">
        <v>1</v>
      </c>
      <c r="F5471" s="16" t="s">
        <v>43</v>
      </c>
      <c r="G5471" s="18" t="n">
        <v>0</v>
      </c>
      <c r="H5471" s="16" t="n">
        <v>0.7</v>
      </c>
      <c r="I5471" s="18" t="n">
        <v>2</v>
      </c>
      <c r="J5471" s="19" t="n">
        <v>6.23</v>
      </c>
      <c r="K5471" s="19" t="n">
        <v>6.23</v>
      </c>
      <c r="L5471" s="19" t="n">
        <v>6.23</v>
      </c>
      <c r="M5471" s="19" t="n">
        <f aca="false">IF(J5471&gt;0,J5471,K5471)*E5471</f>
        <v>6.23</v>
      </c>
      <c r="N5471" s="20"/>
      <c r="O5471" s="21" t="str">
        <f aca="false">IF(R5471="","",ROUND(R5471*(1-Premissas!$B$4),4))</f>
        <v/>
      </c>
      <c r="P5471" s="22"/>
      <c r="Q5471" s="22"/>
      <c r="R5471" s="23"/>
      <c r="S5471" s="24"/>
      <c r="T5471" s="24"/>
      <c r="U5471" s="25"/>
      <c r="V5471" s="19" t="str">
        <f aca="false">IF(COUNT(N5471:Q5471)=0,"",MIN(N5471:Q5471))</f>
        <v/>
      </c>
      <c r="W5471" s="16" t="str">
        <f aca="false">IF(V5471="","",INDEX($N$4:$Q$4,MATCH(V5471,N5471:Q5471,0)))</f>
        <v/>
      </c>
      <c r="X5471" s="19" t="str">
        <f aca="false">IF(COUNT(N5471:Q5471)&lt;2,"",SMALL(N5471:Q5471,2))</f>
        <v/>
      </c>
      <c r="Y5471" s="26" t="str">
        <f aca="false">IF(OR(V5471="",M5471=0),"",V5471/M5471-1)</f>
        <v/>
      </c>
      <c r="Z5471" s="26" t="str">
        <f aca="false">IF(OR(V5471="",L5471=""),"",V5471/(L5471*E5471)-1)</f>
        <v/>
      </c>
      <c r="AA5471" s="16" t="str">
        <f aca="false">IF(V5471="","SEM OFERTA",IF(OR(Y5471&gt;Premissas!$B$11,Y5471&lt;Premissas!$B$12),"VERIFICAR - UNIDADE/EMBALAGEM",IF(Y5471&gt;Premissas!$B$6,"NÃO COMPRAR - REAJUSTE &gt;5%","COMPRAR")))</f>
        <v>SEM OFERTA</v>
      </c>
      <c r="AB5471" s="18" t="str">
        <f aca="false">IF(W5471="DIMEC",S5471,IF(W5471="MEDCENTRO",U5471,""))</f>
        <v/>
      </c>
      <c r="AC5471" s="18" t="n">
        <f aca="false">IF(AA5471&lt;&gt;"COMPRAR",0,IF(AB5471="",I5471,MIN(I5471,AB5471)))</f>
        <v>0</v>
      </c>
      <c r="AD5471" s="19" t="n">
        <f aca="false">IF(AC5471&gt;0,AC5471*V5471,0)</f>
        <v>0</v>
      </c>
      <c r="AE5471" s="19" t="n">
        <f aca="false">IF(AC5471&gt;0,(M5471-V5471)*AC5471,0)</f>
        <v>0</v>
      </c>
      <c r="AF5471" s="16" t="str">
        <f aca="false">IF(AA5471&lt;&gt;"COMPRAR","",IF(AB5471="",IF(X5471="","",IF(X5471-V5471&lt;0.01,"EMPATE TÉCNICO","")),IF(AB5471&lt;I5471,"ESTOQUE INSUFICIENTE",IF(X5471="","",IF(X5471-V5471&lt;0.01,"EMPATE TÉCNICO","")))))</f>
        <v/>
      </c>
      <c r="AG5471" s="16" t="s">
        <v>3078</v>
      </c>
      <c r="AH5471" s="16" t="s">
        <v>3079</v>
      </c>
    </row>
    <row r="5472" customFormat="false" ht="15" hidden="false" customHeight="false" outlineLevel="0" collapsed="false">
      <c r="A5472" s="16" t="s">
        <v>16892</v>
      </c>
      <c r="B5472" s="17" t="s">
        <v>16893</v>
      </c>
      <c r="C5472" s="16" t="s">
        <v>16894</v>
      </c>
      <c r="D5472" s="16" t="s">
        <v>16720</v>
      </c>
      <c r="E5472" s="18" t="n">
        <v>1</v>
      </c>
      <c r="F5472" s="16" t="s">
        <v>43</v>
      </c>
      <c r="G5472" s="18" t="n">
        <v>0</v>
      </c>
      <c r="H5472" s="16" t="n">
        <v>0.2</v>
      </c>
      <c r="I5472" s="18" t="n">
        <v>1</v>
      </c>
      <c r="J5472" s="19" t="n">
        <v>6.3</v>
      </c>
      <c r="K5472" s="19" t="n">
        <v>6.3</v>
      </c>
      <c r="L5472" s="19" t="n">
        <v>6.3</v>
      </c>
      <c r="M5472" s="19" t="n">
        <f aca="false">IF(J5472&gt;0,J5472,K5472)*E5472</f>
        <v>6.3</v>
      </c>
      <c r="N5472" s="20"/>
      <c r="O5472" s="21" t="str">
        <f aca="false">IF(R5472="","",ROUND(R5472*(1-Premissas!$B$4),4))</f>
        <v/>
      </c>
      <c r="P5472" s="22"/>
      <c r="Q5472" s="22"/>
      <c r="R5472" s="23"/>
      <c r="S5472" s="24"/>
      <c r="T5472" s="24"/>
      <c r="U5472" s="25"/>
      <c r="V5472" s="19" t="str">
        <f aca="false">IF(COUNT(N5472:Q5472)=0,"",MIN(N5472:Q5472))</f>
        <v/>
      </c>
      <c r="W5472" s="16" t="str">
        <f aca="false">IF(V5472="","",INDEX($N$4:$Q$4,MATCH(V5472,N5472:Q5472,0)))</f>
        <v/>
      </c>
      <c r="X5472" s="19" t="str">
        <f aca="false">IF(COUNT(N5472:Q5472)&lt;2,"",SMALL(N5472:Q5472,2))</f>
        <v/>
      </c>
      <c r="Y5472" s="26" t="str">
        <f aca="false">IF(OR(V5472="",M5472=0),"",V5472/M5472-1)</f>
        <v/>
      </c>
      <c r="Z5472" s="26" t="str">
        <f aca="false">IF(OR(V5472="",L5472=""),"",V5472/(L5472*E5472)-1)</f>
        <v/>
      </c>
      <c r="AA5472" s="16" t="str">
        <f aca="false">IF(V5472="","SEM OFERTA",IF(OR(Y5472&gt;Premissas!$B$11,Y5472&lt;Premissas!$B$12),"VERIFICAR - UNIDADE/EMBALAGEM",IF(Y5472&gt;Premissas!$B$6,"NÃO COMPRAR - REAJUSTE &gt;5%","COMPRAR")))</f>
        <v>SEM OFERTA</v>
      </c>
      <c r="AB5472" s="18" t="str">
        <f aca="false">IF(W5472="DIMEC",S5472,IF(W5472="MEDCENTRO",U5472,""))</f>
        <v/>
      </c>
      <c r="AC5472" s="18" t="n">
        <f aca="false">IF(AA5472&lt;&gt;"COMPRAR",0,IF(AB5472="",I5472,MIN(I5472,AB5472)))</f>
        <v>0</v>
      </c>
      <c r="AD5472" s="19" t="n">
        <f aca="false">IF(AC5472&gt;0,AC5472*V5472,0)</f>
        <v>0</v>
      </c>
      <c r="AE5472" s="19" t="n">
        <f aca="false">IF(AC5472&gt;0,(M5472-V5472)*AC5472,0)</f>
        <v>0</v>
      </c>
      <c r="AF5472" s="16" t="str">
        <f aca="false">IF(AA5472&lt;&gt;"COMPRAR","",IF(AB5472="",IF(X5472="","",IF(X5472-V5472&lt;0.01,"EMPATE TÉCNICO","")),IF(AB5472&lt;I5472,"ESTOQUE INSUFICIENTE",IF(X5472="","",IF(X5472-V5472&lt;0.01,"EMPATE TÉCNICO","")))))</f>
        <v/>
      </c>
      <c r="AG5472" s="16" t="s">
        <v>3078</v>
      </c>
      <c r="AH5472" s="16" t="s">
        <v>3079</v>
      </c>
    </row>
    <row r="5473" customFormat="false" ht="15" hidden="false" customHeight="false" outlineLevel="0" collapsed="false">
      <c r="A5473" s="16" t="s">
        <v>16895</v>
      </c>
      <c r="B5473" s="17" t="s">
        <v>16896</v>
      </c>
      <c r="C5473" s="16" t="s">
        <v>16897</v>
      </c>
      <c r="D5473" s="16" t="s">
        <v>3117</v>
      </c>
      <c r="E5473" s="18" t="n">
        <v>1</v>
      </c>
      <c r="F5473" s="16" t="s">
        <v>43</v>
      </c>
      <c r="G5473" s="18" t="n">
        <v>0</v>
      </c>
      <c r="H5473" s="16" t="n">
        <v>0.3</v>
      </c>
      <c r="I5473" s="18" t="n">
        <v>1</v>
      </c>
      <c r="J5473" s="19" t="n">
        <v>50.43</v>
      </c>
      <c r="K5473" s="19" t="n">
        <v>50.43</v>
      </c>
      <c r="L5473" s="19" t="n">
        <v>50.43</v>
      </c>
      <c r="M5473" s="19" t="n">
        <f aca="false">IF(J5473&gt;0,J5473,K5473)*E5473</f>
        <v>50.43</v>
      </c>
      <c r="N5473" s="20"/>
      <c r="O5473" s="21" t="str">
        <f aca="false">IF(R5473="","",ROUND(R5473*(1-Premissas!$B$4),4))</f>
        <v/>
      </c>
      <c r="P5473" s="22"/>
      <c r="Q5473" s="22"/>
      <c r="R5473" s="23"/>
      <c r="S5473" s="24"/>
      <c r="T5473" s="24"/>
      <c r="U5473" s="25"/>
      <c r="V5473" s="19" t="str">
        <f aca="false">IF(COUNT(N5473:Q5473)=0,"",MIN(N5473:Q5473))</f>
        <v/>
      </c>
      <c r="W5473" s="16" t="str">
        <f aca="false">IF(V5473="","",INDEX($N$4:$Q$4,MATCH(V5473,N5473:Q5473,0)))</f>
        <v/>
      </c>
      <c r="X5473" s="19" t="str">
        <f aca="false">IF(COUNT(N5473:Q5473)&lt;2,"",SMALL(N5473:Q5473,2))</f>
        <v/>
      </c>
      <c r="Y5473" s="26" t="str">
        <f aca="false">IF(OR(V5473="",M5473=0),"",V5473/M5473-1)</f>
        <v/>
      </c>
      <c r="Z5473" s="26" t="str">
        <f aca="false">IF(OR(V5473="",L5473=""),"",V5473/(L5473*E5473)-1)</f>
        <v/>
      </c>
      <c r="AA5473" s="16" t="str">
        <f aca="false">IF(V5473="","SEM OFERTA",IF(OR(Y5473&gt;Premissas!$B$11,Y5473&lt;Premissas!$B$12),"VERIFICAR - UNIDADE/EMBALAGEM",IF(Y5473&gt;Premissas!$B$6,"NÃO COMPRAR - REAJUSTE &gt;5%","COMPRAR")))</f>
        <v>SEM OFERTA</v>
      </c>
      <c r="AB5473" s="18" t="str">
        <f aca="false">IF(W5473="DIMEC",S5473,IF(W5473="MEDCENTRO",U5473,""))</f>
        <v/>
      </c>
      <c r="AC5473" s="18" t="n">
        <f aca="false">IF(AA5473&lt;&gt;"COMPRAR",0,IF(AB5473="",I5473,MIN(I5473,AB5473)))</f>
        <v>0</v>
      </c>
      <c r="AD5473" s="19" t="n">
        <f aca="false">IF(AC5473&gt;0,AC5473*V5473,0)</f>
        <v>0</v>
      </c>
      <c r="AE5473" s="19" t="n">
        <f aca="false">IF(AC5473&gt;0,(M5473-V5473)*AC5473,0)</f>
        <v>0</v>
      </c>
      <c r="AF5473" s="16" t="str">
        <f aca="false">IF(AA5473&lt;&gt;"COMPRAR","",IF(AB5473="",IF(X5473="","",IF(X5473-V5473&lt;0.01,"EMPATE TÉCNICO","")),IF(AB5473&lt;I5473,"ESTOQUE INSUFICIENTE",IF(X5473="","",IF(X5473-V5473&lt;0.01,"EMPATE TÉCNICO","")))))</f>
        <v/>
      </c>
      <c r="AG5473" s="16" t="s">
        <v>139</v>
      </c>
      <c r="AH5473" s="16" t="s">
        <v>3079</v>
      </c>
    </row>
    <row r="5474" customFormat="false" ht="15" hidden="false" customHeight="false" outlineLevel="0" collapsed="false">
      <c r="A5474" s="16" t="s">
        <v>16898</v>
      </c>
      <c r="B5474" s="17" t="s">
        <v>16899</v>
      </c>
      <c r="C5474" s="16" t="s">
        <v>16900</v>
      </c>
      <c r="D5474" s="16" t="s">
        <v>762</v>
      </c>
      <c r="E5474" s="18" t="n">
        <v>10</v>
      </c>
      <c r="F5474" s="16" t="s">
        <v>42</v>
      </c>
      <c r="G5474" s="18" t="n">
        <v>3</v>
      </c>
      <c r="H5474" s="16" t="n">
        <v>1.7</v>
      </c>
      <c r="I5474" s="18" t="n">
        <v>1</v>
      </c>
      <c r="J5474" s="19" t="n">
        <v>0</v>
      </c>
      <c r="K5474" s="19" t="n">
        <v>7.72</v>
      </c>
      <c r="L5474" s="19"/>
      <c r="M5474" s="19" t="n">
        <f aca="false">IF(J5474&gt;0,J5474,K5474)*E5474</f>
        <v>77.2</v>
      </c>
      <c r="N5474" s="20"/>
      <c r="O5474" s="21" t="str">
        <f aca="false">IF(R5474="","",ROUND(R5474*(1-Premissas!$B$4),4))</f>
        <v/>
      </c>
      <c r="P5474" s="22"/>
      <c r="Q5474" s="22"/>
      <c r="R5474" s="23"/>
      <c r="S5474" s="24"/>
      <c r="T5474" s="24"/>
      <c r="U5474" s="25"/>
      <c r="V5474" s="19" t="str">
        <f aca="false">IF(COUNT(N5474:Q5474)=0,"",MIN(N5474:Q5474))</f>
        <v/>
      </c>
      <c r="W5474" s="16" t="str">
        <f aca="false">IF(V5474="","",INDEX($N$4:$Q$4,MATCH(V5474,N5474:Q5474,0)))</f>
        <v/>
      </c>
      <c r="X5474" s="19" t="str">
        <f aca="false">IF(COUNT(N5474:Q5474)&lt;2,"",SMALL(N5474:Q5474,2))</f>
        <v/>
      </c>
      <c r="Y5474" s="26" t="str">
        <f aca="false">IF(OR(V5474="",M5474=0),"",V5474/M5474-1)</f>
        <v/>
      </c>
      <c r="Z5474" s="26" t="str">
        <f aca="false">IF(OR(V5474="",L5474=""),"",V5474/(L5474*E5474)-1)</f>
        <v/>
      </c>
      <c r="AA5474" s="16" t="str">
        <f aca="false">IF(V5474="","SEM OFERTA",IF(OR(Y5474&gt;Premissas!$B$11,Y5474&lt;Premissas!$B$12),"VERIFICAR - UNIDADE/EMBALAGEM",IF(Y5474&gt;Premissas!$B$6,"NÃO COMPRAR - REAJUSTE &gt;5%","COMPRAR")))</f>
        <v>SEM OFERTA</v>
      </c>
      <c r="AB5474" s="18" t="str">
        <f aca="false">IF(W5474="DIMEC",S5474,IF(W5474="MEDCENTRO",U5474,""))</f>
        <v/>
      </c>
      <c r="AC5474" s="18" t="n">
        <f aca="false">IF(AA5474&lt;&gt;"COMPRAR",0,IF(AB5474="",I5474,MIN(I5474,AB5474)))</f>
        <v>0</v>
      </c>
      <c r="AD5474" s="19" t="n">
        <f aca="false">IF(AC5474&gt;0,AC5474*V5474,0)</f>
        <v>0</v>
      </c>
      <c r="AE5474" s="19" t="n">
        <f aca="false">IF(AC5474&gt;0,(M5474-V5474)*AC5474,0)</f>
        <v>0</v>
      </c>
      <c r="AF5474" s="16" t="str">
        <f aca="false">IF(AA5474&lt;&gt;"COMPRAR","",IF(AB5474="",IF(X5474="","",IF(X5474-V5474&lt;0.01,"EMPATE TÉCNICO","")),IF(AB5474&lt;I5474,"ESTOQUE INSUFICIENTE",IF(X5474="","",IF(X5474-V5474&lt;0.01,"EMPATE TÉCNICO","")))))</f>
        <v/>
      </c>
      <c r="AG5474" s="16" t="s">
        <v>763</v>
      </c>
      <c r="AH5474" s="16" t="s">
        <v>3079</v>
      </c>
    </row>
    <row r="5475" customFormat="false" ht="15" hidden="false" customHeight="false" outlineLevel="0" collapsed="false">
      <c r="A5475" s="16" t="s">
        <v>16901</v>
      </c>
      <c r="B5475" s="17" t="s">
        <v>16902</v>
      </c>
      <c r="C5475" s="16" t="s">
        <v>16903</v>
      </c>
      <c r="D5475" s="16" t="s">
        <v>762</v>
      </c>
      <c r="E5475" s="18" t="n">
        <v>1</v>
      </c>
      <c r="F5475" s="16" t="s">
        <v>43</v>
      </c>
      <c r="G5475" s="18" t="n">
        <v>0</v>
      </c>
      <c r="H5475" s="16" t="n">
        <v>0.2</v>
      </c>
      <c r="I5475" s="18" t="n">
        <v>1</v>
      </c>
      <c r="J5475" s="19" t="n">
        <v>0</v>
      </c>
      <c r="K5475" s="19" t="n">
        <v>4.1</v>
      </c>
      <c r="L5475" s="19"/>
      <c r="M5475" s="19" t="n">
        <f aca="false">IF(J5475&gt;0,J5475,K5475)*E5475</f>
        <v>4.1</v>
      </c>
      <c r="N5475" s="20"/>
      <c r="O5475" s="21" t="str">
        <f aca="false">IF(R5475="","",ROUND(R5475*(1-Premissas!$B$4),4))</f>
        <v/>
      </c>
      <c r="P5475" s="22"/>
      <c r="Q5475" s="22"/>
      <c r="R5475" s="23"/>
      <c r="S5475" s="24"/>
      <c r="T5475" s="24"/>
      <c r="U5475" s="25"/>
      <c r="V5475" s="19" t="str">
        <f aca="false">IF(COUNT(N5475:Q5475)=0,"",MIN(N5475:Q5475))</f>
        <v/>
      </c>
      <c r="W5475" s="16" t="str">
        <f aca="false">IF(V5475="","",INDEX($N$4:$Q$4,MATCH(V5475,N5475:Q5475,0)))</f>
        <v/>
      </c>
      <c r="X5475" s="19" t="str">
        <f aca="false">IF(COUNT(N5475:Q5475)&lt;2,"",SMALL(N5475:Q5475,2))</f>
        <v/>
      </c>
      <c r="Y5475" s="26" t="str">
        <f aca="false">IF(OR(V5475="",M5475=0),"",V5475/M5475-1)</f>
        <v/>
      </c>
      <c r="Z5475" s="26" t="str">
        <f aca="false">IF(OR(V5475="",L5475=""),"",V5475/(L5475*E5475)-1)</f>
        <v/>
      </c>
      <c r="AA5475" s="16" t="str">
        <f aca="false">IF(V5475="","SEM OFERTA",IF(OR(Y5475&gt;Premissas!$B$11,Y5475&lt;Premissas!$B$12),"VERIFICAR - UNIDADE/EMBALAGEM",IF(Y5475&gt;Premissas!$B$6,"NÃO COMPRAR - REAJUSTE &gt;5%","COMPRAR")))</f>
        <v>SEM OFERTA</v>
      </c>
      <c r="AB5475" s="18" t="str">
        <f aca="false">IF(W5475="DIMEC",S5475,IF(W5475="MEDCENTRO",U5475,""))</f>
        <v/>
      </c>
      <c r="AC5475" s="18" t="n">
        <f aca="false">IF(AA5475&lt;&gt;"COMPRAR",0,IF(AB5475="",I5475,MIN(I5475,AB5475)))</f>
        <v>0</v>
      </c>
      <c r="AD5475" s="19" t="n">
        <f aca="false">IF(AC5475&gt;0,AC5475*V5475,0)</f>
        <v>0</v>
      </c>
      <c r="AE5475" s="19" t="n">
        <f aca="false">IF(AC5475&gt;0,(M5475-V5475)*AC5475,0)</f>
        <v>0</v>
      </c>
      <c r="AF5475" s="16" t="str">
        <f aca="false">IF(AA5475&lt;&gt;"COMPRAR","",IF(AB5475="",IF(X5475="","",IF(X5475-V5475&lt;0.01,"EMPATE TÉCNICO","")),IF(AB5475&lt;I5475,"ESTOQUE INSUFICIENTE",IF(X5475="","",IF(X5475-V5475&lt;0.01,"EMPATE TÉCNICO","")))))</f>
        <v/>
      </c>
      <c r="AG5475" s="16" t="s">
        <v>763</v>
      </c>
      <c r="AH5475" s="16" t="s">
        <v>3079</v>
      </c>
    </row>
    <row r="5476" customFormat="false" ht="15" hidden="false" customHeight="false" outlineLevel="0" collapsed="false">
      <c r="A5476" s="16" t="s">
        <v>16904</v>
      </c>
      <c r="B5476" s="17" t="s">
        <v>16905</v>
      </c>
      <c r="C5476" s="16" t="s">
        <v>16906</v>
      </c>
      <c r="D5476" s="16" t="s">
        <v>3077</v>
      </c>
      <c r="E5476" s="18" t="n">
        <v>1</v>
      </c>
      <c r="F5476" s="16" t="s">
        <v>42</v>
      </c>
      <c r="G5476" s="18" t="n">
        <v>1</v>
      </c>
      <c r="H5476" s="16" t="n">
        <v>0.7</v>
      </c>
      <c r="I5476" s="18" t="n">
        <v>1</v>
      </c>
      <c r="J5476" s="19" t="n">
        <v>48</v>
      </c>
      <c r="K5476" s="19" t="n">
        <v>48</v>
      </c>
      <c r="L5476" s="19" t="n">
        <v>47.39</v>
      </c>
      <c r="M5476" s="19" t="n">
        <f aca="false">IF(J5476&gt;0,J5476,K5476)*E5476</f>
        <v>48</v>
      </c>
      <c r="N5476" s="20"/>
      <c r="O5476" s="21" t="str">
        <f aca="false">IF(R5476="","",ROUND(R5476*(1-Premissas!$B$4),4))</f>
        <v/>
      </c>
      <c r="P5476" s="22"/>
      <c r="Q5476" s="22"/>
      <c r="R5476" s="23"/>
      <c r="S5476" s="24"/>
      <c r="T5476" s="24"/>
      <c r="U5476" s="25"/>
      <c r="V5476" s="19" t="str">
        <f aca="false">IF(COUNT(N5476:Q5476)=0,"",MIN(N5476:Q5476))</f>
        <v/>
      </c>
      <c r="W5476" s="16" t="str">
        <f aca="false">IF(V5476="","",INDEX($N$4:$Q$4,MATCH(V5476,N5476:Q5476,0)))</f>
        <v/>
      </c>
      <c r="X5476" s="19" t="str">
        <f aca="false">IF(COUNT(N5476:Q5476)&lt;2,"",SMALL(N5476:Q5476,2))</f>
        <v/>
      </c>
      <c r="Y5476" s="26" t="str">
        <f aca="false">IF(OR(V5476="",M5476=0),"",V5476/M5476-1)</f>
        <v/>
      </c>
      <c r="Z5476" s="26" t="str">
        <f aca="false">IF(OR(V5476="",L5476=""),"",V5476/(L5476*E5476)-1)</f>
        <v/>
      </c>
      <c r="AA5476" s="16" t="str">
        <f aca="false">IF(V5476="","SEM OFERTA",IF(OR(Y5476&gt;Premissas!$B$11,Y5476&lt;Premissas!$B$12),"VERIFICAR - UNIDADE/EMBALAGEM",IF(Y5476&gt;Premissas!$B$6,"NÃO COMPRAR - REAJUSTE &gt;5%","COMPRAR")))</f>
        <v>SEM OFERTA</v>
      </c>
      <c r="AB5476" s="18" t="str">
        <f aca="false">IF(W5476="DIMEC",S5476,IF(W5476="MEDCENTRO",U5476,""))</f>
        <v/>
      </c>
      <c r="AC5476" s="18" t="n">
        <f aca="false">IF(AA5476&lt;&gt;"COMPRAR",0,IF(AB5476="",I5476,MIN(I5476,AB5476)))</f>
        <v>0</v>
      </c>
      <c r="AD5476" s="19" t="n">
        <f aca="false">IF(AC5476&gt;0,AC5476*V5476,0)</f>
        <v>0</v>
      </c>
      <c r="AE5476" s="19" t="n">
        <f aca="false">IF(AC5476&gt;0,(M5476-V5476)*AC5476,0)</f>
        <v>0</v>
      </c>
      <c r="AF5476" s="16" t="str">
        <f aca="false">IF(AA5476&lt;&gt;"COMPRAR","",IF(AB5476="",IF(X5476="","",IF(X5476-V5476&lt;0.01,"EMPATE TÉCNICO","")),IF(AB5476&lt;I5476,"ESTOQUE INSUFICIENTE",IF(X5476="","",IF(X5476-V5476&lt;0.01,"EMPATE TÉCNICO","")))))</f>
        <v/>
      </c>
      <c r="AG5476" s="16" t="s">
        <v>3078</v>
      </c>
      <c r="AH5476" s="16" t="s">
        <v>3079</v>
      </c>
    </row>
    <row r="5477" customFormat="false" ht="15" hidden="false" customHeight="false" outlineLevel="0" collapsed="false">
      <c r="A5477" s="16" t="s">
        <v>16907</v>
      </c>
      <c r="B5477" s="17" t="s">
        <v>16908</v>
      </c>
      <c r="C5477" s="16" t="s">
        <v>16909</v>
      </c>
      <c r="D5477" s="16" t="s">
        <v>16727</v>
      </c>
      <c r="E5477" s="18" t="n">
        <v>1</v>
      </c>
      <c r="F5477" s="16" t="s">
        <v>43</v>
      </c>
      <c r="G5477" s="18" t="n">
        <v>0</v>
      </c>
      <c r="H5477" s="16" t="n">
        <v>0</v>
      </c>
      <c r="I5477" s="18" t="n">
        <v>1</v>
      </c>
      <c r="J5477" s="19" t="n">
        <v>120</v>
      </c>
      <c r="K5477" s="19" t="n">
        <v>120</v>
      </c>
      <c r="L5477" s="19" t="n">
        <v>120</v>
      </c>
      <c r="M5477" s="19" t="n">
        <f aca="false">IF(J5477&gt;0,J5477,K5477)*E5477</f>
        <v>120</v>
      </c>
      <c r="N5477" s="20"/>
      <c r="O5477" s="21" t="str">
        <f aca="false">IF(R5477="","",ROUND(R5477*(1-Premissas!$B$4),4))</f>
        <v/>
      </c>
      <c r="P5477" s="22"/>
      <c r="Q5477" s="22"/>
      <c r="R5477" s="23"/>
      <c r="S5477" s="24"/>
      <c r="T5477" s="24"/>
      <c r="U5477" s="25"/>
      <c r="V5477" s="19" t="str">
        <f aca="false">IF(COUNT(N5477:Q5477)=0,"",MIN(N5477:Q5477))</f>
        <v/>
      </c>
      <c r="W5477" s="16" t="str">
        <f aca="false">IF(V5477="","",INDEX($N$4:$Q$4,MATCH(V5477,N5477:Q5477,0)))</f>
        <v/>
      </c>
      <c r="X5477" s="19" t="str">
        <f aca="false">IF(COUNT(N5477:Q5477)&lt;2,"",SMALL(N5477:Q5477,2))</f>
        <v/>
      </c>
      <c r="Y5477" s="26" t="str">
        <f aca="false">IF(OR(V5477="",M5477=0),"",V5477/M5477-1)</f>
        <v/>
      </c>
      <c r="Z5477" s="26" t="str">
        <f aca="false">IF(OR(V5477="",L5477=""),"",V5477/(L5477*E5477)-1)</f>
        <v/>
      </c>
      <c r="AA5477" s="16" t="str">
        <f aca="false">IF(V5477="","SEM OFERTA",IF(OR(Y5477&gt;Premissas!$B$11,Y5477&lt;Premissas!$B$12),"VERIFICAR - UNIDADE/EMBALAGEM",IF(Y5477&gt;Premissas!$B$6,"NÃO COMPRAR - REAJUSTE &gt;5%","COMPRAR")))</f>
        <v>SEM OFERTA</v>
      </c>
      <c r="AB5477" s="18" t="str">
        <f aca="false">IF(W5477="DIMEC",S5477,IF(W5477="MEDCENTRO",U5477,""))</f>
        <v/>
      </c>
      <c r="AC5477" s="18" t="n">
        <f aca="false">IF(AA5477&lt;&gt;"COMPRAR",0,IF(AB5477="",I5477,MIN(I5477,AB5477)))</f>
        <v>0</v>
      </c>
      <c r="AD5477" s="19" t="n">
        <f aca="false">IF(AC5477&gt;0,AC5477*V5477,0)</f>
        <v>0</v>
      </c>
      <c r="AE5477" s="19" t="n">
        <f aca="false">IF(AC5477&gt;0,(M5477-V5477)*AC5477,0)</f>
        <v>0</v>
      </c>
      <c r="AF5477" s="16" t="str">
        <f aca="false">IF(AA5477&lt;&gt;"COMPRAR","",IF(AB5477="",IF(X5477="","",IF(X5477-V5477&lt;0.01,"EMPATE TÉCNICO","")),IF(AB5477&lt;I5477,"ESTOQUE INSUFICIENTE",IF(X5477="","",IF(X5477-V5477&lt;0.01,"EMPATE TÉCNICO","")))))</f>
        <v/>
      </c>
      <c r="AG5477" s="16" t="s">
        <v>3078</v>
      </c>
      <c r="AH5477" s="16" t="s">
        <v>3079</v>
      </c>
    </row>
    <row r="5478" customFormat="false" ht="15" hidden="false" customHeight="false" outlineLevel="0" collapsed="false">
      <c r="A5478" s="16" t="s">
        <v>16910</v>
      </c>
      <c r="B5478" s="17" t="s">
        <v>16911</v>
      </c>
      <c r="C5478" s="16" t="s">
        <v>16912</v>
      </c>
      <c r="D5478" s="16" t="s">
        <v>16720</v>
      </c>
      <c r="E5478" s="18" t="n">
        <v>1</v>
      </c>
      <c r="F5478" s="16" t="s">
        <v>42</v>
      </c>
      <c r="G5478" s="18" t="n">
        <v>0</v>
      </c>
      <c r="H5478" s="16" t="n">
        <v>0.5</v>
      </c>
      <c r="I5478" s="18" t="n">
        <v>2</v>
      </c>
      <c r="J5478" s="19" t="n">
        <v>110.68</v>
      </c>
      <c r="K5478" s="19" t="n">
        <v>110.68</v>
      </c>
      <c r="L5478" s="19" t="n">
        <v>110.68</v>
      </c>
      <c r="M5478" s="19" t="n">
        <f aca="false">IF(J5478&gt;0,J5478,K5478)*E5478</f>
        <v>110.68</v>
      </c>
      <c r="N5478" s="20"/>
      <c r="O5478" s="21" t="str">
        <f aca="false">IF(R5478="","",ROUND(R5478*(1-Premissas!$B$4),4))</f>
        <v/>
      </c>
      <c r="P5478" s="22"/>
      <c r="Q5478" s="22"/>
      <c r="R5478" s="23"/>
      <c r="S5478" s="24"/>
      <c r="T5478" s="24"/>
      <c r="U5478" s="25"/>
      <c r="V5478" s="19" t="str">
        <f aca="false">IF(COUNT(N5478:Q5478)=0,"",MIN(N5478:Q5478))</f>
        <v/>
      </c>
      <c r="W5478" s="16" t="str">
        <f aca="false">IF(V5478="","",INDEX($N$4:$Q$4,MATCH(V5478,N5478:Q5478,0)))</f>
        <v/>
      </c>
      <c r="X5478" s="19" t="str">
        <f aca="false">IF(COUNT(N5478:Q5478)&lt;2,"",SMALL(N5478:Q5478,2))</f>
        <v/>
      </c>
      <c r="Y5478" s="26" t="str">
        <f aca="false">IF(OR(V5478="",M5478=0),"",V5478/M5478-1)</f>
        <v/>
      </c>
      <c r="Z5478" s="26" t="str">
        <f aca="false">IF(OR(V5478="",L5478=""),"",V5478/(L5478*E5478)-1)</f>
        <v/>
      </c>
      <c r="AA5478" s="16" t="str">
        <f aca="false">IF(V5478="","SEM OFERTA",IF(OR(Y5478&gt;Premissas!$B$11,Y5478&lt;Premissas!$B$12),"VERIFICAR - UNIDADE/EMBALAGEM",IF(Y5478&gt;Premissas!$B$6,"NÃO COMPRAR - REAJUSTE &gt;5%","COMPRAR")))</f>
        <v>SEM OFERTA</v>
      </c>
      <c r="AB5478" s="18" t="str">
        <f aca="false">IF(W5478="DIMEC",S5478,IF(W5478="MEDCENTRO",U5478,""))</f>
        <v/>
      </c>
      <c r="AC5478" s="18" t="n">
        <f aca="false">IF(AA5478&lt;&gt;"COMPRAR",0,IF(AB5478="",I5478,MIN(I5478,AB5478)))</f>
        <v>0</v>
      </c>
      <c r="AD5478" s="19" t="n">
        <f aca="false">IF(AC5478&gt;0,AC5478*V5478,0)</f>
        <v>0</v>
      </c>
      <c r="AE5478" s="19" t="n">
        <f aca="false">IF(AC5478&gt;0,(M5478-V5478)*AC5478,0)</f>
        <v>0</v>
      </c>
      <c r="AF5478" s="16" t="str">
        <f aca="false">IF(AA5478&lt;&gt;"COMPRAR","",IF(AB5478="",IF(X5478="","",IF(X5478-V5478&lt;0.01,"EMPATE TÉCNICO","")),IF(AB5478&lt;I5478,"ESTOQUE INSUFICIENTE",IF(X5478="","",IF(X5478-V5478&lt;0.01,"EMPATE TÉCNICO","")))))</f>
        <v/>
      </c>
      <c r="AG5478" s="16" t="s">
        <v>3078</v>
      </c>
      <c r="AH5478" s="16" t="s">
        <v>3079</v>
      </c>
    </row>
    <row r="5479" customFormat="false" ht="15" hidden="false" customHeight="false" outlineLevel="0" collapsed="false">
      <c r="A5479" s="16" t="s">
        <v>16913</v>
      </c>
      <c r="B5479" s="17" t="s">
        <v>16914</v>
      </c>
      <c r="C5479" s="16" t="s">
        <v>16915</v>
      </c>
      <c r="D5479" s="16" t="s">
        <v>16720</v>
      </c>
      <c r="E5479" s="18" t="n">
        <v>1</v>
      </c>
      <c r="F5479" s="16" t="s">
        <v>43</v>
      </c>
      <c r="G5479" s="18" t="n">
        <v>0</v>
      </c>
      <c r="H5479" s="16" t="n">
        <v>0.1</v>
      </c>
      <c r="I5479" s="18" t="n">
        <v>1</v>
      </c>
      <c r="J5479" s="19" t="n">
        <v>87.3</v>
      </c>
      <c r="K5479" s="19" t="n">
        <v>87.3</v>
      </c>
      <c r="L5479" s="19" t="n">
        <v>87.3</v>
      </c>
      <c r="M5479" s="19" t="n">
        <f aca="false">IF(J5479&gt;0,J5479,K5479)*E5479</f>
        <v>87.3</v>
      </c>
      <c r="N5479" s="20"/>
      <c r="O5479" s="21" t="str">
        <f aca="false">IF(R5479="","",ROUND(R5479*(1-Premissas!$B$4),4))</f>
        <v/>
      </c>
      <c r="P5479" s="22"/>
      <c r="Q5479" s="22"/>
      <c r="R5479" s="23"/>
      <c r="S5479" s="24"/>
      <c r="T5479" s="24"/>
      <c r="U5479" s="25"/>
      <c r="V5479" s="19" t="str">
        <f aca="false">IF(COUNT(N5479:Q5479)=0,"",MIN(N5479:Q5479))</f>
        <v/>
      </c>
      <c r="W5479" s="16" t="str">
        <f aca="false">IF(V5479="","",INDEX($N$4:$Q$4,MATCH(V5479,N5479:Q5479,0)))</f>
        <v/>
      </c>
      <c r="X5479" s="19" t="str">
        <f aca="false">IF(COUNT(N5479:Q5479)&lt;2,"",SMALL(N5479:Q5479,2))</f>
        <v/>
      </c>
      <c r="Y5479" s="26" t="str">
        <f aca="false">IF(OR(V5479="",M5479=0),"",V5479/M5479-1)</f>
        <v/>
      </c>
      <c r="Z5479" s="26" t="str">
        <f aca="false">IF(OR(V5479="",L5479=""),"",V5479/(L5479*E5479)-1)</f>
        <v/>
      </c>
      <c r="AA5479" s="16" t="str">
        <f aca="false">IF(V5479="","SEM OFERTA",IF(OR(Y5479&gt;Premissas!$B$11,Y5479&lt;Premissas!$B$12),"VERIFICAR - UNIDADE/EMBALAGEM",IF(Y5479&gt;Premissas!$B$6,"NÃO COMPRAR - REAJUSTE &gt;5%","COMPRAR")))</f>
        <v>SEM OFERTA</v>
      </c>
      <c r="AB5479" s="18" t="str">
        <f aca="false">IF(W5479="DIMEC",S5479,IF(W5479="MEDCENTRO",U5479,""))</f>
        <v/>
      </c>
      <c r="AC5479" s="18" t="n">
        <f aca="false">IF(AA5479&lt;&gt;"COMPRAR",0,IF(AB5479="",I5479,MIN(I5479,AB5479)))</f>
        <v>0</v>
      </c>
      <c r="AD5479" s="19" t="n">
        <f aca="false">IF(AC5479&gt;0,AC5479*V5479,0)</f>
        <v>0</v>
      </c>
      <c r="AE5479" s="19" t="n">
        <f aca="false">IF(AC5479&gt;0,(M5479-V5479)*AC5479,0)</f>
        <v>0</v>
      </c>
      <c r="AF5479" s="16" t="str">
        <f aca="false">IF(AA5479&lt;&gt;"COMPRAR","",IF(AB5479="",IF(X5479="","",IF(X5479-V5479&lt;0.01,"EMPATE TÉCNICO","")),IF(AB5479&lt;I5479,"ESTOQUE INSUFICIENTE",IF(X5479="","",IF(X5479-V5479&lt;0.01,"EMPATE TÉCNICO","")))))</f>
        <v/>
      </c>
      <c r="AG5479" s="16" t="s">
        <v>3078</v>
      </c>
      <c r="AH5479" s="16" t="s">
        <v>3079</v>
      </c>
    </row>
    <row r="5480" customFormat="false" ht="15" hidden="false" customHeight="false" outlineLevel="0" collapsed="false">
      <c r="A5480" s="16" t="s">
        <v>16916</v>
      </c>
      <c r="B5480" s="17" t="s">
        <v>16917</v>
      </c>
      <c r="C5480" s="16" t="s">
        <v>16918</v>
      </c>
      <c r="D5480" s="16" t="s">
        <v>16720</v>
      </c>
      <c r="E5480" s="18" t="n">
        <v>1</v>
      </c>
      <c r="F5480" s="16" t="s">
        <v>43</v>
      </c>
      <c r="G5480" s="18" t="n">
        <v>0</v>
      </c>
      <c r="H5480" s="16" t="n">
        <v>0.1</v>
      </c>
      <c r="I5480" s="18" t="n">
        <v>1</v>
      </c>
      <c r="J5480" s="19" t="n">
        <v>88.23</v>
      </c>
      <c r="K5480" s="19" t="n">
        <v>88.23</v>
      </c>
      <c r="L5480" s="19" t="n">
        <v>88.23</v>
      </c>
      <c r="M5480" s="19" t="n">
        <f aca="false">IF(J5480&gt;0,J5480,K5480)*E5480</f>
        <v>88.23</v>
      </c>
      <c r="N5480" s="20"/>
      <c r="O5480" s="21" t="str">
        <f aca="false">IF(R5480="","",ROUND(R5480*(1-Premissas!$B$4),4))</f>
        <v/>
      </c>
      <c r="P5480" s="22"/>
      <c r="Q5480" s="22"/>
      <c r="R5480" s="23"/>
      <c r="S5480" s="24"/>
      <c r="T5480" s="24"/>
      <c r="U5480" s="25"/>
      <c r="V5480" s="19" t="str">
        <f aca="false">IF(COUNT(N5480:Q5480)=0,"",MIN(N5480:Q5480))</f>
        <v/>
      </c>
      <c r="W5480" s="16" t="str">
        <f aca="false">IF(V5480="","",INDEX($N$4:$Q$4,MATCH(V5480,N5480:Q5480,0)))</f>
        <v/>
      </c>
      <c r="X5480" s="19" t="str">
        <f aca="false">IF(COUNT(N5480:Q5480)&lt;2,"",SMALL(N5480:Q5480,2))</f>
        <v/>
      </c>
      <c r="Y5480" s="26" t="str">
        <f aca="false">IF(OR(V5480="",M5480=0),"",V5480/M5480-1)</f>
        <v/>
      </c>
      <c r="Z5480" s="26" t="str">
        <f aca="false">IF(OR(V5480="",L5480=""),"",V5480/(L5480*E5480)-1)</f>
        <v/>
      </c>
      <c r="AA5480" s="16" t="str">
        <f aca="false">IF(V5480="","SEM OFERTA",IF(OR(Y5480&gt;Premissas!$B$11,Y5480&lt;Premissas!$B$12),"VERIFICAR - UNIDADE/EMBALAGEM",IF(Y5480&gt;Premissas!$B$6,"NÃO COMPRAR - REAJUSTE &gt;5%","COMPRAR")))</f>
        <v>SEM OFERTA</v>
      </c>
      <c r="AB5480" s="18" t="str">
        <f aca="false">IF(W5480="DIMEC",S5480,IF(W5480="MEDCENTRO",U5480,""))</f>
        <v/>
      </c>
      <c r="AC5480" s="18" t="n">
        <f aca="false">IF(AA5480&lt;&gt;"COMPRAR",0,IF(AB5480="",I5480,MIN(I5480,AB5480)))</f>
        <v>0</v>
      </c>
      <c r="AD5480" s="19" t="n">
        <f aca="false">IF(AC5480&gt;0,AC5480*V5480,0)</f>
        <v>0</v>
      </c>
      <c r="AE5480" s="19" t="n">
        <f aca="false">IF(AC5480&gt;0,(M5480-V5480)*AC5480,0)</f>
        <v>0</v>
      </c>
      <c r="AF5480" s="16" t="str">
        <f aca="false">IF(AA5480&lt;&gt;"COMPRAR","",IF(AB5480="",IF(X5480="","",IF(X5480-V5480&lt;0.01,"EMPATE TÉCNICO","")),IF(AB5480&lt;I5480,"ESTOQUE INSUFICIENTE",IF(X5480="","",IF(X5480-V5480&lt;0.01,"EMPATE TÉCNICO","")))))</f>
        <v/>
      </c>
      <c r="AG5480" s="16" t="s">
        <v>3078</v>
      </c>
      <c r="AH5480" s="16" t="s">
        <v>3079</v>
      </c>
    </row>
    <row r="5481" customFormat="false" ht="15" hidden="false" customHeight="false" outlineLevel="0" collapsed="false">
      <c r="A5481" s="16" t="s">
        <v>16919</v>
      </c>
      <c r="B5481" s="17" t="s">
        <v>16920</v>
      </c>
      <c r="C5481" s="16" t="s">
        <v>16921</v>
      </c>
      <c r="D5481" s="16" t="s">
        <v>16720</v>
      </c>
      <c r="E5481" s="18" t="n">
        <v>1</v>
      </c>
      <c r="F5481" s="16" t="s">
        <v>43</v>
      </c>
      <c r="G5481" s="18" t="n">
        <v>0</v>
      </c>
      <c r="H5481" s="16" t="n">
        <v>0.9</v>
      </c>
      <c r="I5481" s="18" t="n">
        <v>3</v>
      </c>
      <c r="J5481" s="19" t="n">
        <v>7.91</v>
      </c>
      <c r="K5481" s="19" t="n">
        <v>7.91</v>
      </c>
      <c r="L5481" s="19" t="n">
        <v>7.91</v>
      </c>
      <c r="M5481" s="19" t="n">
        <f aca="false">IF(J5481&gt;0,J5481,K5481)*E5481</f>
        <v>7.91</v>
      </c>
      <c r="N5481" s="20"/>
      <c r="O5481" s="21" t="str">
        <f aca="false">IF(R5481="","",ROUND(R5481*(1-Premissas!$B$4),4))</f>
        <v/>
      </c>
      <c r="P5481" s="22"/>
      <c r="Q5481" s="22"/>
      <c r="R5481" s="23"/>
      <c r="S5481" s="24"/>
      <c r="T5481" s="24"/>
      <c r="U5481" s="25"/>
      <c r="V5481" s="19" t="str">
        <f aca="false">IF(COUNT(N5481:Q5481)=0,"",MIN(N5481:Q5481))</f>
        <v/>
      </c>
      <c r="W5481" s="16" t="str">
        <f aca="false">IF(V5481="","",INDEX($N$4:$Q$4,MATCH(V5481,N5481:Q5481,0)))</f>
        <v/>
      </c>
      <c r="X5481" s="19" t="str">
        <f aca="false">IF(COUNT(N5481:Q5481)&lt;2,"",SMALL(N5481:Q5481,2))</f>
        <v/>
      </c>
      <c r="Y5481" s="26" t="str">
        <f aca="false">IF(OR(V5481="",M5481=0),"",V5481/M5481-1)</f>
        <v/>
      </c>
      <c r="Z5481" s="26" t="str">
        <f aca="false">IF(OR(V5481="",L5481=""),"",V5481/(L5481*E5481)-1)</f>
        <v/>
      </c>
      <c r="AA5481" s="16" t="str">
        <f aca="false">IF(V5481="","SEM OFERTA",IF(OR(Y5481&gt;Premissas!$B$11,Y5481&lt;Premissas!$B$12),"VERIFICAR - UNIDADE/EMBALAGEM",IF(Y5481&gt;Premissas!$B$6,"NÃO COMPRAR - REAJUSTE &gt;5%","COMPRAR")))</f>
        <v>SEM OFERTA</v>
      </c>
      <c r="AB5481" s="18" t="str">
        <f aca="false">IF(W5481="DIMEC",S5481,IF(W5481="MEDCENTRO",U5481,""))</f>
        <v/>
      </c>
      <c r="AC5481" s="18" t="n">
        <f aca="false">IF(AA5481&lt;&gt;"COMPRAR",0,IF(AB5481="",I5481,MIN(I5481,AB5481)))</f>
        <v>0</v>
      </c>
      <c r="AD5481" s="19" t="n">
        <f aca="false">IF(AC5481&gt;0,AC5481*V5481,0)</f>
        <v>0</v>
      </c>
      <c r="AE5481" s="19" t="n">
        <f aca="false">IF(AC5481&gt;0,(M5481-V5481)*AC5481,0)</f>
        <v>0</v>
      </c>
      <c r="AF5481" s="16" t="str">
        <f aca="false">IF(AA5481&lt;&gt;"COMPRAR","",IF(AB5481="",IF(X5481="","",IF(X5481-V5481&lt;0.01,"EMPATE TÉCNICO","")),IF(AB5481&lt;I5481,"ESTOQUE INSUFICIENTE",IF(X5481="","",IF(X5481-V5481&lt;0.01,"EMPATE TÉCNICO","")))))</f>
        <v/>
      </c>
      <c r="AG5481" s="16" t="s">
        <v>3078</v>
      </c>
      <c r="AH5481" s="16" t="s">
        <v>3079</v>
      </c>
    </row>
    <row r="5482" customFormat="false" ht="15" hidden="false" customHeight="false" outlineLevel="0" collapsed="false">
      <c r="A5482" s="16" t="s">
        <v>16922</v>
      </c>
      <c r="B5482" s="17" t="s">
        <v>16923</v>
      </c>
      <c r="C5482" s="16" t="s">
        <v>16924</v>
      </c>
      <c r="D5482" s="16" t="s">
        <v>16720</v>
      </c>
      <c r="E5482" s="18" t="n">
        <v>1</v>
      </c>
      <c r="F5482" s="16" t="s">
        <v>43</v>
      </c>
      <c r="G5482" s="18" t="n">
        <v>0</v>
      </c>
      <c r="H5482" s="16" t="n">
        <v>0</v>
      </c>
      <c r="I5482" s="18" t="n">
        <v>1</v>
      </c>
      <c r="J5482" s="19" t="n">
        <v>8.99</v>
      </c>
      <c r="K5482" s="19" t="n">
        <v>8.99</v>
      </c>
      <c r="L5482" s="19" t="n">
        <v>8.99</v>
      </c>
      <c r="M5482" s="19" t="n">
        <f aca="false">IF(J5482&gt;0,J5482,K5482)*E5482</f>
        <v>8.99</v>
      </c>
      <c r="N5482" s="20"/>
      <c r="O5482" s="21" t="str">
        <f aca="false">IF(R5482="","",ROUND(R5482*(1-Premissas!$B$4),4))</f>
        <v/>
      </c>
      <c r="P5482" s="22"/>
      <c r="Q5482" s="22"/>
      <c r="R5482" s="23"/>
      <c r="S5482" s="24"/>
      <c r="T5482" s="24"/>
      <c r="U5482" s="25"/>
      <c r="V5482" s="19" t="str">
        <f aca="false">IF(COUNT(N5482:Q5482)=0,"",MIN(N5482:Q5482))</f>
        <v/>
      </c>
      <c r="W5482" s="16" t="str">
        <f aca="false">IF(V5482="","",INDEX($N$4:$Q$4,MATCH(V5482,N5482:Q5482,0)))</f>
        <v/>
      </c>
      <c r="X5482" s="19" t="str">
        <f aca="false">IF(COUNT(N5482:Q5482)&lt;2,"",SMALL(N5482:Q5482,2))</f>
        <v/>
      </c>
      <c r="Y5482" s="26" t="str">
        <f aca="false">IF(OR(V5482="",M5482=0),"",V5482/M5482-1)</f>
        <v/>
      </c>
      <c r="Z5482" s="26" t="str">
        <f aca="false">IF(OR(V5482="",L5482=""),"",V5482/(L5482*E5482)-1)</f>
        <v/>
      </c>
      <c r="AA5482" s="16" t="str">
        <f aca="false">IF(V5482="","SEM OFERTA",IF(OR(Y5482&gt;Premissas!$B$11,Y5482&lt;Premissas!$B$12),"VERIFICAR - UNIDADE/EMBALAGEM",IF(Y5482&gt;Premissas!$B$6,"NÃO COMPRAR - REAJUSTE &gt;5%","COMPRAR")))</f>
        <v>SEM OFERTA</v>
      </c>
      <c r="AB5482" s="18" t="str">
        <f aca="false">IF(W5482="DIMEC",S5482,IF(W5482="MEDCENTRO",U5482,""))</f>
        <v/>
      </c>
      <c r="AC5482" s="18" t="n">
        <f aca="false">IF(AA5482&lt;&gt;"COMPRAR",0,IF(AB5482="",I5482,MIN(I5482,AB5482)))</f>
        <v>0</v>
      </c>
      <c r="AD5482" s="19" t="n">
        <f aca="false">IF(AC5482&gt;0,AC5482*V5482,0)</f>
        <v>0</v>
      </c>
      <c r="AE5482" s="19" t="n">
        <f aca="false">IF(AC5482&gt;0,(M5482-V5482)*AC5482,0)</f>
        <v>0</v>
      </c>
      <c r="AF5482" s="16" t="str">
        <f aca="false">IF(AA5482&lt;&gt;"COMPRAR","",IF(AB5482="",IF(X5482="","",IF(X5482-V5482&lt;0.01,"EMPATE TÉCNICO","")),IF(AB5482&lt;I5482,"ESTOQUE INSUFICIENTE",IF(X5482="","",IF(X5482-V5482&lt;0.01,"EMPATE TÉCNICO","")))))</f>
        <v/>
      </c>
      <c r="AG5482" s="16" t="s">
        <v>3078</v>
      </c>
      <c r="AH5482" s="16" t="s">
        <v>3079</v>
      </c>
    </row>
    <row r="5483" customFormat="false" ht="15" hidden="false" customHeight="false" outlineLevel="0" collapsed="false">
      <c r="A5483" s="16" t="s">
        <v>16925</v>
      </c>
      <c r="B5483" s="17" t="s">
        <v>16926</v>
      </c>
      <c r="C5483" s="16" t="s">
        <v>16927</v>
      </c>
      <c r="D5483" s="16" t="s">
        <v>16720</v>
      </c>
      <c r="E5483" s="18" t="n">
        <v>1</v>
      </c>
      <c r="F5483" s="16" t="s">
        <v>43</v>
      </c>
      <c r="G5483" s="18" t="n">
        <v>0</v>
      </c>
      <c r="H5483" s="16" t="n">
        <v>0</v>
      </c>
      <c r="I5483" s="18" t="n">
        <v>1</v>
      </c>
      <c r="J5483" s="19" t="n">
        <v>8.99</v>
      </c>
      <c r="K5483" s="19" t="n">
        <v>8.99</v>
      </c>
      <c r="L5483" s="19" t="n">
        <v>8.99</v>
      </c>
      <c r="M5483" s="19" t="n">
        <f aca="false">IF(J5483&gt;0,J5483,K5483)*E5483</f>
        <v>8.99</v>
      </c>
      <c r="N5483" s="20"/>
      <c r="O5483" s="21" t="str">
        <f aca="false">IF(R5483="","",ROUND(R5483*(1-Premissas!$B$4),4))</f>
        <v/>
      </c>
      <c r="P5483" s="22"/>
      <c r="Q5483" s="22"/>
      <c r="R5483" s="23"/>
      <c r="S5483" s="24"/>
      <c r="T5483" s="24"/>
      <c r="U5483" s="25"/>
      <c r="V5483" s="19" t="str">
        <f aca="false">IF(COUNT(N5483:Q5483)=0,"",MIN(N5483:Q5483))</f>
        <v/>
      </c>
      <c r="W5483" s="16" t="str">
        <f aca="false">IF(V5483="","",INDEX($N$4:$Q$4,MATCH(V5483,N5483:Q5483,0)))</f>
        <v/>
      </c>
      <c r="X5483" s="19" t="str">
        <f aca="false">IF(COUNT(N5483:Q5483)&lt;2,"",SMALL(N5483:Q5483,2))</f>
        <v/>
      </c>
      <c r="Y5483" s="26" t="str">
        <f aca="false">IF(OR(V5483="",M5483=0),"",V5483/M5483-1)</f>
        <v/>
      </c>
      <c r="Z5483" s="26" t="str">
        <f aca="false">IF(OR(V5483="",L5483=""),"",V5483/(L5483*E5483)-1)</f>
        <v/>
      </c>
      <c r="AA5483" s="16" t="str">
        <f aca="false">IF(V5483="","SEM OFERTA",IF(OR(Y5483&gt;Premissas!$B$11,Y5483&lt;Premissas!$B$12),"VERIFICAR - UNIDADE/EMBALAGEM",IF(Y5483&gt;Premissas!$B$6,"NÃO COMPRAR - REAJUSTE &gt;5%","COMPRAR")))</f>
        <v>SEM OFERTA</v>
      </c>
      <c r="AB5483" s="18" t="str">
        <f aca="false">IF(W5483="DIMEC",S5483,IF(W5483="MEDCENTRO",U5483,""))</f>
        <v/>
      </c>
      <c r="AC5483" s="18" t="n">
        <f aca="false">IF(AA5483&lt;&gt;"COMPRAR",0,IF(AB5483="",I5483,MIN(I5483,AB5483)))</f>
        <v>0</v>
      </c>
      <c r="AD5483" s="19" t="n">
        <f aca="false">IF(AC5483&gt;0,AC5483*V5483,0)</f>
        <v>0</v>
      </c>
      <c r="AE5483" s="19" t="n">
        <f aca="false">IF(AC5483&gt;0,(M5483-V5483)*AC5483,0)</f>
        <v>0</v>
      </c>
      <c r="AF5483" s="16" t="str">
        <f aca="false">IF(AA5483&lt;&gt;"COMPRAR","",IF(AB5483="",IF(X5483="","",IF(X5483-V5483&lt;0.01,"EMPATE TÉCNICO","")),IF(AB5483&lt;I5483,"ESTOQUE INSUFICIENTE",IF(X5483="","",IF(X5483-V5483&lt;0.01,"EMPATE TÉCNICO","")))))</f>
        <v/>
      </c>
      <c r="AG5483" s="16" t="s">
        <v>3078</v>
      </c>
      <c r="AH5483" s="16" t="s">
        <v>3079</v>
      </c>
    </row>
    <row r="5484" customFormat="false" ht="15" hidden="false" customHeight="false" outlineLevel="0" collapsed="false">
      <c r="A5484" s="16" t="s">
        <v>16928</v>
      </c>
      <c r="B5484" s="17" t="s">
        <v>16929</v>
      </c>
      <c r="C5484" s="16" t="s">
        <v>16930</v>
      </c>
      <c r="D5484" s="16" t="s">
        <v>16720</v>
      </c>
      <c r="E5484" s="18" t="n">
        <v>1</v>
      </c>
      <c r="F5484" s="16" t="s">
        <v>43</v>
      </c>
      <c r="G5484" s="18" t="n">
        <v>0</v>
      </c>
      <c r="H5484" s="16" t="n">
        <v>0.2</v>
      </c>
      <c r="I5484" s="18" t="n">
        <v>1</v>
      </c>
      <c r="J5484" s="19" t="n">
        <v>7.91</v>
      </c>
      <c r="K5484" s="19" t="n">
        <v>7.91</v>
      </c>
      <c r="L5484" s="19" t="n">
        <v>7.91</v>
      </c>
      <c r="M5484" s="19" t="n">
        <f aca="false">IF(J5484&gt;0,J5484,K5484)*E5484</f>
        <v>7.91</v>
      </c>
      <c r="N5484" s="20"/>
      <c r="O5484" s="21" t="str">
        <f aca="false">IF(R5484="","",ROUND(R5484*(1-Premissas!$B$4),4))</f>
        <v/>
      </c>
      <c r="P5484" s="22"/>
      <c r="Q5484" s="22"/>
      <c r="R5484" s="23"/>
      <c r="S5484" s="24"/>
      <c r="T5484" s="24"/>
      <c r="U5484" s="25"/>
      <c r="V5484" s="19" t="str">
        <f aca="false">IF(COUNT(N5484:Q5484)=0,"",MIN(N5484:Q5484))</f>
        <v/>
      </c>
      <c r="W5484" s="16" t="str">
        <f aca="false">IF(V5484="","",INDEX($N$4:$Q$4,MATCH(V5484,N5484:Q5484,0)))</f>
        <v/>
      </c>
      <c r="X5484" s="19" t="str">
        <f aca="false">IF(COUNT(N5484:Q5484)&lt;2,"",SMALL(N5484:Q5484,2))</f>
        <v/>
      </c>
      <c r="Y5484" s="26" t="str">
        <f aca="false">IF(OR(V5484="",M5484=0),"",V5484/M5484-1)</f>
        <v/>
      </c>
      <c r="Z5484" s="26" t="str">
        <f aca="false">IF(OR(V5484="",L5484=""),"",V5484/(L5484*E5484)-1)</f>
        <v/>
      </c>
      <c r="AA5484" s="16" t="str">
        <f aca="false">IF(V5484="","SEM OFERTA",IF(OR(Y5484&gt;Premissas!$B$11,Y5484&lt;Premissas!$B$12),"VERIFICAR - UNIDADE/EMBALAGEM",IF(Y5484&gt;Premissas!$B$6,"NÃO COMPRAR - REAJUSTE &gt;5%","COMPRAR")))</f>
        <v>SEM OFERTA</v>
      </c>
      <c r="AB5484" s="18" t="str">
        <f aca="false">IF(W5484="DIMEC",S5484,IF(W5484="MEDCENTRO",U5484,""))</f>
        <v/>
      </c>
      <c r="AC5484" s="18" t="n">
        <f aca="false">IF(AA5484&lt;&gt;"COMPRAR",0,IF(AB5484="",I5484,MIN(I5484,AB5484)))</f>
        <v>0</v>
      </c>
      <c r="AD5484" s="19" t="n">
        <f aca="false">IF(AC5484&gt;0,AC5484*V5484,0)</f>
        <v>0</v>
      </c>
      <c r="AE5484" s="19" t="n">
        <f aca="false">IF(AC5484&gt;0,(M5484-V5484)*AC5484,0)</f>
        <v>0</v>
      </c>
      <c r="AF5484" s="16" t="str">
        <f aca="false">IF(AA5484&lt;&gt;"COMPRAR","",IF(AB5484="",IF(X5484="","",IF(X5484-V5484&lt;0.01,"EMPATE TÉCNICO","")),IF(AB5484&lt;I5484,"ESTOQUE INSUFICIENTE",IF(X5484="","",IF(X5484-V5484&lt;0.01,"EMPATE TÉCNICO","")))))</f>
        <v/>
      </c>
      <c r="AG5484" s="16" t="s">
        <v>3078</v>
      </c>
      <c r="AH5484" s="16" t="s">
        <v>3079</v>
      </c>
    </row>
    <row r="5485" customFormat="false" ht="15" hidden="false" customHeight="false" outlineLevel="0" collapsed="false">
      <c r="A5485" s="16" t="s">
        <v>16931</v>
      </c>
      <c r="B5485" s="17" t="s">
        <v>16932</v>
      </c>
      <c r="C5485" s="16" t="s">
        <v>16933</v>
      </c>
      <c r="D5485" s="16" t="s">
        <v>16720</v>
      </c>
      <c r="E5485" s="18" t="n">
        <v>1</v>
      </c>
      <c r="F5485" s="16" t="s">
        <v>43</v>
      </c>
      <c r="G5485" s="18" t="n">
        <v>0</v>
      </c>
      <c r="H5485" s="16" t="n">
        <v>0</v>
      </c>
      <c r="I5485" s="18" t="n">
        <v>1</v>
      </c>
      <c r="J5485" s="19" t="n">
        <v>8.54</v>
      </c>
      <c r="K5485" s="19" t="n">
        <v>8.54</v>
      </c>
      <c r="L5485" s="19" t="n">
        <v>8.54</v>
      </c>
      <c r="M5485" s="19" t="n">
        <f aca="false">IF(J5485&gt;0,J5485,K5485)*E5485</f>
        <v>8.54</v>
      </c>
      <c r="N5485" s="20"/>
      <c r="O5485" s="21" t="str">
        <f aca="false">IF(R5485="","",ROUND(R5485*(1-Premissas!$B$4),4))</f>
        <v/>
      </c>
      <c r="P5485" s="22"/>
      <c r="Q5485" s="22"/>
      <c r="R5485" s="23"/>
      <c r="S5485" s="24"/>
      <c r="T5485" s="24"/>
      <c r="U5485" s="25"/>
      <c r="V5485" s="19" t="str">
        <f aca="false">IF(COUNT(N5485:Q5485)=0,"",MIN(N5485:Q5485))</f>
        <v/>
      </c>
      <c r="W5485" s="16" t="str">
        <f aca="false">IF(V5485="","",INDEX($N$4:$Q$4,MATCH(V5485,N5485:Q5485,0)))</f>
        <v/>
      </c>
      <c r="X5485" s="19" t="str">
        <f aca="false">IF(COUNT(N5485:Q5485)&lt;2,"",SMALL(N5485:Q5485,2))</f>
        <v/>
      </c>
      <c r="Y5485" s="26" t="str">
        <f aca="false">IF(OR(V5485="",M5485=0),"",V5485/M5485-1)</f>
        <v/>
      </c>
      <c r="Z5485" s="26" t="str">
        <f aca="false">IF(OR(V5485="",L5485=""),"",V5485/(L5485*E5485)-1)</f>
        <v/>
      </c>
      <c r="AA5485" s="16" t="str">
        <f aca="false">IF(V5485="","SEM OFERTA",IF(OR(Y5485&gt;Premissas!$B$11,Y5485&lt;Premissas!$B$12),"VERIFICAR - UNIDADE/EMBALAGEM",IF(Y5485&gt;Premissas!$B$6,"NÃO COMPRAR - REAJUSTE &gt;5%","COMPRAR")))</f>
        <v>SEM OFERTA</v>
      </c>
      <c r="AB5485" s="18" t="str">
        <f aca="false">IF(W5485="DIMEC",S5485,IF(W5485="MEDCENTRO",U5485,""))</f>
        <v/>
      </c>
      <c r="AC5485" s="18" t="n">
        <f aca="false">IF(AA5485&lt;&gt;"COMPRAR",0,IF(AB5485="",I5485,MIN(I5485,AB5485)))</f>
        <v>0</v>
      </c>
      <c r="AD5485" s="19" t="n">
        <f aca="false">IF(AC5485&gt;0,AC5485*V5485,0)</f>
        <v>0</v>
      </c>
      <c r="AE5485" s="19" t="n">
        <f aca="false">IF(AC5485&gt;0,(M5485-V5485)*AC5485,0)</f>
        <v>0</v>
      </c>
      <c r="AF5485" s="16" t="str">
        <f aca="false">IF(AA5485&lt;&gt;"COMPRAR","",IF(AB5485="",IF(X5485="","",IF(X5485-V5485&lt;0.01,"EMPATE TÉCNICO","")),IF(AB5485&lt;I5485,"ESTOQUE INSUFICIENTE",IF(X5485="","",IF(X5485-V5485&lt;0.01,"EMPATE TÉCNICO","")))))</f>
        <v/>
      </c>
      <c r="AG5485" s="16" t="s">
        <v>3078</v>
      </c>
      <c r="AH5485" s="16" t="s">
        <v>3079</v>
      </c>
    </row>
    <row r="5486" customFormat="false" ht="15" hidden="false" customHeight="false" outlineLevel="0" collapsed="false">
      <c r="A5486" s="16" t="s">
        <v>16934</v>
      </c>
      <c r="B5486" s="17" t="s">
        <v>16935</v>
      </c>
      <c r="C5486" s="16" t="s">
        <v>16936</v>
      </c>
      <c r="D5486" s="16" t="s">
        <v>16767</v>
      </c>
      <c r="E5486" s="18" t="n">
        <v>1</v>
      </c>
      <c r="F5486" s="16" t="s">
        <v>43</v>
      </c>
      <c r="G5486" s="18" t="n">
        <v>0</v>
      </c>
      <c r="H5486" s="16" t="n">
        <v>0.2</v>
      </c>
      <c r="I5486" s="18" t="n">
        <v>1</v>
      </c>
      <c r="J5486" s="19" t="n">
        <v>38.16</v>
      </c>
      <c r="K5486" s="19" t="n">
        <v>38.16</v>
      </c>
      <c r="L5486" s="19" t="n">
        <v>38.16</v>
      </c>
      <c r="M5486" s="19" t="n">
        <f aca="false">IF(J5486&gt;0,J5486,K5486)*E5486</f>
        <v>38.16</v>
      </c>
      <c r="N5486" s="20"/>
      <c r="O5486" s="21" t="str">
        <f aca="false">IF(R5486="","",ROUND(R5486*(1-Premissas!$B$4),4))</f>
        <v/>
      </c>
      <c r="P5486" s="22"/>
      <c r="Q5486" s="22"/>
      <c r="R5486" s="23"/>
      <c r="S5486" s="24"/>
      <c r="T5486" s="24"/>
      <c r="U5486" s="25"/>
      <c r="V5486" s="19" t="str">
        <f aca="false">IF(COUNT(N5486:Q5486)=0,"",MIN(N5486:Q5486))</f>
        <v/>
      </c>
      <c r="W5486" s="16" t="str">
        <f aca="false">IF(V5486="","",INDEX($N$4:$Q$4,MATCH(V5486,N5486:Q5486,0)))</f>
        <v/>
      </c>
      <c r="X5486" s="19" t="str">
        <f aca="false">IF(COUNT(N5486:Q5486)&lt;2,"",SMALL(N5486:Q5486,2))</f>
        <v/>
      </c>
      <c r="Y5486" s="26" t="str">
        <f aca="false">IF(OR(V5486="",M5486=0),"",V5486/M5486-1)</f>
        <v/>
      </c>
      <c r="Z5486" s="26" t="str">
        <f aca="false">IF(OR(V5486="",L5486=""),"",V5486/(L5486*E5486)-1)</f>
        <v/>
      </c>
      <c r="AA5486" s="16" t="str">
        <f aca="false">IF(V5486="","SEM OFERTA",IF(OR(Y5486&gt;Premissas!$B$11,Y5486&lt;Premissas!$B$12),"VERIFICAR - UNIDADE/EMBALAGEM",IF(Y5486&gt;Premissas!$B$6,"NÃO COMPRAR - REAJUSTE &gt;5%","COMPRAR")))</f>
        <v>SEM OFERTA</v>
      </c>
      <c r="AB5486" s="18" t="str">
        <f aca="false">IF(W5486="DIMEC",S5486,IF(W5486="MEDCENTRO",U5486,""))</f>
        <v/>
      </c>
      <c r="AC5486" s="18" t="n">
        <f aca="false">IF(AA5486&lt;&gt;"COMPRAR",0,IF(AB5486="",I5486,MIN(I5486,AB5486)))</f>
        <v>0</v>
      </c>
      <c r="AD5486" s="19" t="n">
        <f aca="false">IF(AC5486&gt;0,AC5486*V5486,0)</f>
        <v>0</v>
      </c>
      <c r="AE5486" s="19" t="n">
        <f aca="false">IF(AC5486&gt;0,(M5486-V5486)*AC5486,0)</f>
        <v>0</v>
      </c>
      <c r="AF5486" s="16" t="str">
        <f aca="false">IF(AA5486&lt;&gt;"COMPRAR","",IF(AB5486="",IF(X5486="","",IF(X5486-V5486&lt;0.01,"EMPATE TÉCNICO","")),IF(AB5486&lt;I5486,"ESTOQUE INSUFICIENTE",IF(X5486="","",IF(X5486-V5486&lt;0.01,"EMPATE TÉCNICO","")))))</f>
        <v/>
      </c>
      <c r="AG5486" s="16" t="s">
        <v>3078</v>
      </c>
      <c r="AH5486" s="16" t="s">
        <v>3079</v>
      </c>
    </row>
    <row r="5487" customFormat="false" ht="15" hidden="false" customHeight="false" outlineLevel="0" collapsed="false">
      <c r="A5487" s="16" t="s">
        <v>16937</v>
      </c>
      <c r="B5487" s="17" t="s">
        <v>16938</v>
      </c>
      <c r="C5487" s="16" t="s">
        <v>16939</v>
      </c>
      <c r="D5487" s="16" t="s">
        <v>16767</v>
      </c>
      <c r="E5487" s="18" t="n">
        <v>1</v>
      </c>
      <c r="F5487" s="16" t="s">
        <v>42</v>
      </c>
      <c r="G5487" s="18" t="n">
        <v>0</v>
      </c>
      <c r="H5487" s="16" t="n">
        <v>0.2</v>
      </c>
      <c r="I5487" s="18" t="n">
        <v>1</v>
      </c>
      <c r="J5487" s="19" t="n">
        <v>38.16</v>
      </c>
      <c r="K5487" s="19" t="n">
        <v>38.16</v>
      </c>
      <c r="L5487" s="19" t="n">
        <v>38.16</v>
      </c>
      <c r="M5487" s="19" t="n">
        <f aca="false">IF(J5487&gt;0,J5487,K5487)*E5487</f>
        <v>38.16</v>
      </c>
      <c r="N5487" s="20"/>
      <c r="O5487" s="21" t="str">
        <f aca="false">IF(R5487="","",ROUND(R5487*(1-Premissas!$B$4),4))</f>
        <v/>
      </c>
      <c r="P5487" s="22"/>
      <c r="Q5487" s="22"/>
      <c r="R5487" s="23"/>
      <c r="S5487" s="24"/>
      <c r="T5487" s="24"/>
      <c r="U5487" s="25"/>
      <c r="V5487" s="19" t="str">
        <f aca="false">IF(COUNT(N5487:Q5487)=0,"",MIN(N5487:Q5487))</f>
        <v/>
      </c>
      <c r="W5487" s="16" t="str">
        <f aca="false">IF(V5487="","",INDEX($N$4:$Q$4,MATCH(V5487,N5487:Q5487,0)))</f>
        <v/>
      </c>
      <c r="X5487" s="19" t="str">
        <f aca="false">IF(COUNT(N5487:Q5487)&lt;2,"",SMALL(N5487:Q5487,2))</f>
        <v/>
      </c>
      <c r="Y5487" s="26" t="str">
        <f aca="false">IF(OR(V5487="",M5487=0),"",V5487/M5487-1)</f>
        <v/>
      </c>
      <c r="Z5487" s="26" t="str">
        <f aca="false">IF(OR(V5487="",L5487=""),"",V5487/(L5487*E5487)-1)</f>
        <v/>
      </c>
      <c r="AA5487" s="16" t="str">
        <f aca="false">IF(V5487="","SEM OFERTA",IF(OR(Y5487&gt;Premissas!$B$11,Y5487&lt;Premissas!$B$12),"VERIFICAR - UNIDADE/EMBALAGEM",IF(Y5487&gt;Premissas!$B$6,"NÃO COMPRAR - REAJUSTE &gt;5%","COMPRAR")))</f>
        <v>SEM OFERTA</v>
      </c>
      <c r="AB5487" s="18" t="str">
        <f aca="false">IF(W5487="DIMEC",S5487,IF(W5487="MEDCENTRO",U5487,""))</f>
        <v/>
      </c>
      <c r="AC5487" s="18" t="n">
        <f aca="false">IF(AA5487&lt;&gt;"COMPRAR",0,IF(AB5487="",I5487,MIN(I5487,AB5487)))</f>
        <v>0</v>
      </c>
      <c r="AD5487" s="19" t="n">
        <f aca="false">IF(AC5487&gt;0,AC5487*V5487,0)</f>
        <v>0</v>
      </c>
      <c r="AE5487" s="19" t="n">
        <f aca="false">IF(AC5487&gt;0,(M5487-V5487)*AC5487,0)</f>
        <v>0</v>
      </c>
      <c r="AF5487" s="16" t="str">
        <f aca="false">IF(AA5487&lt;&gt;"COMPRAR","",IF(AB5487="",IF(X5487="","",IF(X5487-V5487&lt;0.01,"EMPATE TÉCNICO","")),IF(AB5487&lt;I5487,"ESTOQUE INSUFICIENTE",IF(X5487="","",IF(X5487-V5487&lt;0.01,"EMPATE TÉCNICO","")))))</f>
        <v/>
      </c>
      <c r="AG5487" s="16" t="s">
        <v>3078</v>
      </c>
      <c r="AH5487" s="16" t="s">
        <v>3079</v>
      </c>
    </row>
    <row r="5488" customFormat="false" ht="15" hidden="false" customHeight="false" outlineLevel="0" collapsed="false">
      <c r="A5488" s="16" t="s">
        <v>16940</v>
      </c>
      <c r="B5488" s="17" t="s">
        <v>16941</v>
      </c>
      <c r="C5488" s="16" t="s">
        <v>16942</v>
      </c>
      <c r="D5488" s="16" t="s">
        <v>16767</v>
      </c>
      <c r="E5488" s="18" t="n">
        <v>1</v>
      </c>
      <c r="F5488" s="16" t="s">
        <v>42</v>
      </c>
      <c r="G5488" s="18" t="n">
        <v>0</v>
      </c>
      <c r="H5488" s="16" t="n">
        <v>0.3</v>
      </c>
      <c r="I5488" s="18" t="n">
        <v>1</v>
      </c>
      <c r="J5488" s="19" t="n">
        <v>38.16</v>
      </c>
      <c r="K5488" s="19" t="n">
        <v>38.16</v>
      </c>
      <c r="L5488" s="19" t="n">
        <v>38.16</v>
      </c>
      <c r="M5488" s="19" t="n">
        <f aca="false">IF(J5488&gt;0,J5488,K5488)*E5488</f>
        <v>38.16</v>
      </c>
      <c r="N5488" s="20"/>
      <c r="O5488" s="21" t="str">
        <f aca="false">IF(R5488="","",ROUND(R5488*(1-Premissas!$B$4),4))</f>
        <v/>
      </c>
      <c r="P5488" s="22"/>
      <c r="Q5488" s="22"/>
      <c r="R5488" s="23"/>
      <c r="S5488" s="24"/>
      <c r="T5488" s="24"/>
      <c r="U5488" s="25"/>
      <c r="V5488" s="19" t="str">
        <f aca="false">IF(COUNT(N5488:Q5488)=0,"",MIN(N5488:Q5488))</f>
        <v/>
      </c>
      <c r="W5488" s="16" t="str">
        <f aca="false">IF(V5488="","",INDEX($N$4:$Q$4,MATCH(V5488,N5488:Q5488,0)))</f>
        <v/>
      </c>
      <c r="X5488" s="19" t="str">
        <f aca="false">IF(COUNT(N5488:Q5488)&lt;2,"",SMALL(N5488:Q5488,2))</f>
        <v/>
      </c>
      <c r="Y5488" s="26" t="str">
        <f aca="false">IF(OR(V5488="",M5488=0),"",V5488/M5488-1)</f>
        <v/>
      </c>
      <c r="Z5488" s="26" t="str">
        <f aca="false">IF(OR(V5488="",L5488=""),"",V5488/(L5488*E5488)-1)</f>
        <v/>
      </c>
      <c r="AA5488" s="16" t="str">
        <f aca="false">IF(V5488="","SEM OFERTA",IF(OR(Y5488&gt;Premissas!$B$11,Y5488&lt;Premissas!$B$12),"VERIFICAR - UNIDADE/EMBALAGEM",IF(Y5488&gt;Premissas!$B$6,"NÃO COMPRAR - REAJUSTE &gt;5%","COMPRAR")))</f>
        <v>SEM OFERTA</v>
      </c>
      <c r="AB5488" s="18" t="str">
        <f aca="false">IF(W5488="DIMEC",S5488,IF(W5488="MEDCENTRO",U5488,""))</f>
        <v/>
      </c>
      <c r="AC5488" s="18" t="n">
        <f aca="false">IF(AA5488&lt;&gt;"COMPRAR",0,IF(AB5488="",I5488,MIN(I5488,AB5488)))</f>
        <v>0</v>
      </c>
      <c r="AD5488" s="19" t="n">
        <f aca="false">IF(AC5488&gt;0,AC5488*V5488,0)</f>
        <v>0</v>
      </c>
      <c r="AE5488" s="19" t="n">
        <f aca="false">IF(AC5488&gt;0,(M5488-V5488)*AC5488,0)</f>
        <v>0</v>
      </c>
      <c r="AF5488" s="16" t="str">
        <f aca="false">IF(AA5488&lt;&gt;"COMPRAR","",IF(AB5488="",IF(X5488="","",IF(X5488-V5488&lt;0.01,"EMPATE TÉCNICO","")),IF(AB5488&lt;I5488,"ESTOQUE INSUFICIENTE",IF(X5488="","",IF(X5488-V5488&lt;0.01,"EMPATE TÉCNICO","")))))</f>
        <v/>
      </c>
      <c r="AG5488" s="16" t="s">
        <v>3078</v>
      </c>
      <c r="AH5488" s="16" t="s">
        <v>3079</v>
      </c>
    </row>
    <row r="5489" customFormat="false" ht="15" hidden="false" customHeight="false" outlineLevel="0" collapsed="false">
      <c r="A5489" s="16" t="s">
        <v>16943</v>
      </c>
      <c r="B5489" s="17" t="s">
        <v>16944</v>
      </c>
      <c r="C5489" s="16" t="s">
        <v>16945</v>
      </c>
      <c r="D5489" s="16" t="s">
        <v>16767</v>
      </c>
      <c r="E5489" s="18" t="n">
        <v>1</v>
      </c>
      <c r="F5489" s="16" t="s">
        <v>42</v>
      </c>
      <c r="G5489" s="18" t="n">
        <v>0</v>
      </c>
      <c r="H5489" s="16" t="n">
        <v>4.4</v>
      </c>
      <c r="I5489" s="18" t="n">
        <v>12</v>
      </c>
      <c r="J5489" s="19" t="n">
        <v>2.99</v>
      </c>
      <c r="K5489" s="19" t="n">
        <v>2.99</v>
      </c>
      <c r="L5489" s="19" t="n">
        <v>2.99</v>
      </c>
      <c r="M5489" s="19" t="n">
        <f aca="false">IF(J5489&gt;0,J5489,K5489)*E5489</f>
        <v>2.99</v>
      </c>
      <c r="N5489" s="20"/>
      <c r="O5489" s="21" t="str">
        <f aca="false">IF(R5489="","",ROUND(R5489*(1-Premissas!$B$4),4))</f>
        <v/>
      </c>
      <c r="P5489" s="22"/>
      <c r="Q5489" s="22"/>
      <c r="R5489" s="23"/>
      <c r="S5489" s="24"/>
      <c r="T5489" s="24"/>
      <c r="U5489" s="25"/>
      <c r="V5489" s="19" t="str">
        <f aca="false">IF(COUNT(N5489:Q5489)=0,"",MIN(N5489:Q5489))</f>
        <v/>
      </c>
      <c r="W5489" s="16" t="str">
        <f aca="false">IF(V5489="","",INDEX($N$4:$Q$4,MATCH(V5489,N5489:Q5489,0)))</f>
        <v/>
      </c>
      <c r="X5489" s="19" t="str">
        <f aca="false">IF(COUNT(N5489:Q5489)&lt;2,"",SMALL(N5489:Q5489,2))</f>
        <v/>
      </c>
      <c r="Y5489" s="26" t="str">
        <f aca="false">IF(OR(V5489="",M5489=0),"",V5489/M5489-1)</f>
        <v/>
      </c>
      <c r="Z5489" s="26" t="str">
        <f aca="false">IF(OR(V5489="",L5489=""),"",V5489/(L5489*E5489)-1)</f>
        <v/>
      </c>
      <c r="AA5489" s="16" t="str">
        <f aca="false">IF(V5489="","SEM OFERTA",IF(OR(Y5489&gt;Premissas!$B$11,Y5489&lt;Premissas!$B$12),"VERIFICAR - UNIDADE/EMBALAGEM",IF(Y5489&gt;Premissas!$B$6,"NÃO COMPRAR - REAJUSTE &gt;5%","COMPRAR")))</f>
        <v>SEM OFERTA</v>
      </c>
      <c r="AB5489" s="18" t="str">
        <f aca="false">IF(W5489="DIMEC",S5489,IF(W5489="MEDCENTRO",U5489,""))</f>
        <v/>
      </c>
      <c r="AC5489" s="18" t="n">
        <f aca="false">IF(AA5489&lt;&gt;"COMPRAR",0,IF(AB5489="",I5489,MIN(I5489,AB5489)))</f>
        <v>0</v>
      </c>
      <c r="AD5489" s="19" t="n">
        <f aca="false">IF(AC5489&gt;0,AC5489*V5489,0)</f>
        <v>0</v>
      </c>
      <c r="AE5489" s="19" t="n">
        <f aca="false">IF(AC5489&gt;0,(M5489-V5489)*AC5489,0)</f>
        <v>0</v>
      </c>
      <c r="AF5489" s="16" t="str">
        <f aca="false">IF(AA5489&lt;&gt;"COMPRAR","",IF(AB5489="",IF(X5489="","",IF(X5489-V5489&lt;0.01,"EMPATE TÉCNICO","")),IF(AB5489&lt;I5489,"ESTOQUE INSUFICIENTE",IF(X5489="","",IF(X5489-V5489&lt;0.01,"EMPATE TÉCNICO","")))))</f>
        <v/>
      </c>
      <c r="AG5489" s="16" t="s">
        <v>3078</v>
      </c>
      <c r="AH5489" s="16" t="s">
        <v>3079</v>
      </c>
    </row>
    <row r="5490" customFormat="false" ht="15" hidden="false" customHeight="false" outlineLevel="0" collapsed="false">
      <c r="A5490" s="16" t="s">
        <v>16946</v>
      </c>
      <c r="B5490" s="17" t="s">
        <v>16947</v>
      </c>
      <c r="C5490" s="16" t="s">
        <v>16948</v>
      </c>
      <c r="D5490" s="16" t="s">
        <v>16767</v>
      </c>
      <c r="E5490" s="18" t="n">
        <v>1</v>
      </c>
      <c r="F5490" s="16" t="s">
        <v>43</v>
      </c>
      <c r="G5490" s="18" t="n">
        <v>0</v>
      </c>
      <c r="H5490" s="16" t="n">
        <v>2.3</v>
      </c>
      <c r="I5490" s="18" t="n">
        <v>6</v>
      </c>
      <c r="J5490" s="19" t="n">
        <v>2.75</v>
      </c>
      <c r="K5490" s="19" t="n">
        <v>2.75</v>
      </c>
      <c r="L5490" s="19" t="n">
        <v>2.75</v>
      </c>
      <c r="M5490" s="19" t="n">
        <f aca="false">IF(J5490&gt;0,J5490,K5490)*E5490</f>
        <v>2.75</v>
      </c>
      <c r="N5490" s="20"/>
      <c r="O5490" s="21" t="str">
        <f aca="false">IF(R5490="","",ROUND(R5490*(1-Premissas!$B$4),4))</f>
        <v/>
      </c>
      <c r="P5490" s="22"/>
      <c r="Q5490" s="22"/>
      <c r="R5490" s="23"/>
      <c r="S5490" s="24"/>
      <c r="T5490" s="24"/>
      <c r="U5490" s="25"/>
      <c r="V5490" s="19" t="str">
        <f aca="false">IF(COUNT(N5490:Q5490)=0,"",MIN(N5490:Q5490))</f>
        <v/>
      </c>
      <c r="W5490" s="16" t="str">
        <f aca="false">IF(V5490="","",INDEX($N$4:$Q$4,MATCH(V5490,N5490:Q5490,0)))</f>
        <v/>
      </c>
      <c r="X5490" s="19" t="str">
        <f aca="false">IF(COUNT(N5490:Q5490)&lt;2,"",SMALL(N5490:Q5490,2))</f>
        <v/>
      </c>
      <c r="Y5490" s="26" t="str">
        <f aca="false">IF(OR(V5490="",M5490=0),"",V5490/M5490-1)</f>
        <v/>
      </c>
      <c r="Z5490" s="26" t="str">
        <f aca="false">IF(OR(V5490="",L5490=""),"",V5490/(L5490*E5490)-1)</f>
        <v/>
      </c>
      <c r="AA5490" s="16" t="str">
        <f aca="false">IF(V5490="","SEM OFERTA",IF(OR(Y5490&gt;Premissas!$B$11,Y5490&lt;Premissas!$B$12),"VERIFICAR - UNIDADE/EMBALAGEM",IF(Y5490&gt;Premissas!$B$6,"NÃO COMPRAR - REAJUSTE &gt;5%","COMPRAR")))</f>
        <v>SEM OFERTA</v>
      </c>
      <c r="AB5490" s="18" t="str">
        <f aca="false">IF(W5490="DIMEC",S5490,IF(W5490="MEDCENTRO",U5490,""))</f>
        <v/>
      </c>
      <c r="AC5490" s="18" t="n">
        <f aca="false">IF(AA5490&lt;&gt;"COMPRAR",0,IF(AB5490="",I5490,MIN(I5490,AB5490)))</f>
        <v>0</v>
      </c>
      <c r="AD5490" s="19" t="n">
        <f aca="false">IF(AC5490&gt;0,AC5490*V5490,0)</f>
        <v>0</v>
      </c>
      <c r="AE5490" s="19" t="n">
        <f aca="false">IF(AC5490&gt;0,(M5490-V5490)*AC5490,0)</f>
        <v>0</v>
      </c>
      <c r="AF5490" s="16" t="str">
        <f aca="false">IF(AA5490&lt;&gt;"COMPRAR","",IF(AB5490="",IF(X5490="","",IF(X5490-V5490&lt;0.01,"EMPATE TÉCNICO","")),IF(AB5490&lt;I5490,"ESTOQUE INSUFICIENTE",IF(X5490="","",IF(X5490-V5490&lt;0.01,"EMPATE TÉCNICO","")))))</f>
        <v/>
      </c>
      <c r="AG5490" s="16" t="s">
        <v>3078</v>
      </c>
      <c r="AH5490" s="16" t="s">
        <v>3079</v>
      </c>
    </row>
    <row r="5491" customFormat="false" ht="15" hidden="false" customHeight="false" outlineLevel="0" collapsed="false">
      <c r="A5491" s="16" t="s">
        <v>16949</v>
      </c>
      <c r="B5491" s="17" t="s">
        <v>16950</v>
      </c>
      <c r="C5491" s="16" t="s">
        <v>16951</v>
      </c>
      <c r="D5491" s="16" t="s">
        <v>16720</v>
      </c>
      <c r="E5491" s="18" t="n">
        <v>1</v>
      </c>
      <c r="F5491" s="16" t="s">
        <v>43</v>
      </c>
      <c r="G5491" s="18" t="n">
        <v>0</v>
      </c>
      <c r="H5491" s="16" t="n">
        <v>0.2</v>
      </c>
      <c r="I5491" s="18" t="n">
        <v>1</v>
      </c>
      <c r="J5491" s="19" t="n">
        <v>60.28</v>
      </c>
      <c r="K5491" s="19" t="n">
        <v>60.28</v>
      </c>
      <c r="L5491" s="19" t="n">
        <v>59.9</v>
      </c>
      <c r="M5491" s="19" t="n">
        <f aca="false">IF(J5491&gt;0,J5491,K5491)*E5491</f>
        <v>60.28</v>
      </c>
      <c r="N5491" s="20"/>
      <c r="O5491" s="21" t="str">
        <f aca="false">IF(R5491="","",ROUND(R5491*(1-Premissas!$B$4),4))</f>
        <v/>
      </c>
      <c r="P5491" s="22"/>
      <c r="Q5491" s="22"/>
      <c r="R5491" s="23"/>
      <c r="S5491" s="24"/>
      <c r="T5491" s="24"/>
      <c r="U5491" s="25"/>
      <c r="V5491" s="19" t="str">
        <f aca="false">IF(COUNT(N5491:Q5491)=0,"",MIN(N5491:Q5491))</f>
        <v/>
      </c>
      <c r="W5491" s="16" t="str">
        <f aca="false">IF(V5491="","",INDEX($N$4:$Q$4,MATCH(V5491,N5491:Q5491,0)))</f>
        <v/>
      </c>
      <c r="X5491" s="19" t="str">
        <f aca="false">IF(COUNT(N5491:Q5491)&lt;2,"",SMALL(N5491:Q5491,2))</f>
        <v/>
      </c>
      <c r="Y5491" s="26" t="str">
        <f aca="false">IF(OR(V5491="",M5491=0),"",V5491/M5491-1)</f>
        <v/>
      </c>
      <c r="Z5491" s="26" t="str">
        <f aca="false">IF(OR(V5491="",L5491=""),"",V5491/(L5491*E5491)-1)</f>
        <v/>
      </c>
      <c r="AA5491" s="16" t="str">
        <f aca="false">IF(V5491="","SEM OFERTA",IF(OR(Y5491&gt;Premissas!$B$11,Y5491&lt;Premissas!$B$12),"VERIFICAR - UNIDADE/EMBALAGEM",IF(Y5491&gt;Premissas!$B$6,"NÃO COMPRAR - REAJUSTE &gt;5%","COMPRAR")))</f>
        <v>SEM OFERTA</v>
      </c>
      <c r="AB5491" s="18" t="str">
        <f aca="false">IF(W5491="DIMEC",S5491,IF(W5491="MEDCENTRO",U5491,""))</f>
        <v/>
      </c>
      <c r="AC5491" s="18" t="n">
        <f aca="false">IF(AA5491&lt;&gt;"COMPRAR",0,IF(AB5491="",I5491,MIN(I5491,AB5491)))</f>
        <v>0</v>
      </c>
      <c r="AD5491" s="19" t="n">
        <f aca="false">IF(AC5491&gt;0,AC5491*V5491,0)</f>
        <v>0</v>
      </c>
      <c r="AE5491" s="19" t="n">
        <f aca="false">IF(AC5491&gt;0,(M5491-V5491)*AC5491,0)</f>
        <v>0</v>
      </c>
      <c r="AF5491" s="16" t="str">
        <f aca="false">IF(AA5491&lt;&gt;"COMPRAR","",IF(AB5491="",IF(X5491="","",IF(X5491-V5491&lt;0.01,"EMPATE TÉCNICO","")),IF(AB5491&lt;I5491,"ESTOQUE INSUFICIENTE",IF(X5491="","",IF(X5491-V5491&lt;0.01,"EMPATE TÉCNICO","")))))</f>
        <v/>
      </c>
      <c r="AG5491" s="16" t="s">
        <v>3078</v>
      </c>
      <c r="AH5491" s="16" t="s">
        <v>3079</v>
      </c>
    </row>
    <row r="5492" customFormat="false" ht="15" hidden="false" customHeight="false" outlineLevel="0" collapsed="false">
      <c r="A5492" s="16" t="s">
        <v>16952</v>
      </c>
      <c r="B5492" s="17" t="s">
        <v>16953</v>
      </c>
      <c r="C5492" s="16" t="s">
        <v>16954</v>
      </c>
      <c r="D5492" s="16" t="s">
        <v>16720</v>
      </c>
      <c r="E5492" s="18" t="n">
        <v>1</v>
      </c>
      <c r="F5492" s="16" t="s">
        <v>43</v>
      </c>
      <c r="G5492" s="18" t="n">
        <v>0</v>
      </c>
      <c r="H5492" s="16" t="n">
        <v>0.2</v>
      </c>
      <c r="I5492" s="18" t="n">
        <v>1</v>
      </c>
      <c r="J5492" s="19" t="n">
        <v>66.11</v>
      </c>
      <c r="K5492" s="19" t="n">
        <v>66.11</v>
      </c>
      <c r="L5492" s="19" t="n">
        <v>59.9</v>
      </c>
      <c r="M5492" s="19" t="n">
        <f aca="false">IF(J5492&gt;0,J5492,K5492)*E5492</f>
        <v>66.11</v>
      </c>
      <c r="N5492" s="20"/>
      <c r="O5492" s="21" t="str">
        <f aca="false">IF(R5492="","",ROUND(R5492*(1-Premissas!$B$4),4))</f>
        <v/>
      </c>
      <c r="P5492" s="22"/>
      <c r="Q5492" s="22"/>
      <c r="R5492" s="23"/>
      <c r="S5492" s="24"/>
      <c r="T5492" s="24"/>
      <c r="U5492" s="25"/>
      <c r="V5492" s="19" t="str">
        <f aca="false">IF(COUNT(N5492:Q5492)=0,"",MIN(N5492:Q5492))</f>
        <v/>
      </c>
      <c r="W5492" s="16" t="str">
        <f aca="false">IF(V5492="","",INDEX($N$4:$Q$4,MATCH(V5492,N5492:Q5492,0)))</f>
        <v/>
      </c>
      <c r="X5492" s="19" t="str">
        <f aca="false">IF(COUNT(N5492:Q5492)&lt;2,"",SMALL(N5492:Q5492,2))</f>
        <v/>
      </c>
      <c r="Y5492" s="26" t="str">
        <f aca="false">IF(OR(V5492="",M5492=0),"",V5492/M5492-1)</f>
        <v/>
      </c>
      <c r="Z5492" s="26" t="str">
        <f aca="false">IF(OR(V5492="",L5492=""),"",V5492/(L5492*E5492)-1)</f>
        <v/>
      </c>
      <c r="AA5492" s="16" t="str">
        <f aca="false">IF(V5492="","SEM OFERTA",IF(OR(Y5492&gt;Premissas!$B$11,Y5492&lt;Premissas!$B$12),"VERIFICAR - UNIDADE/EMBALAGEM",IF(Y5492&gt;Premissas!$B$6,"NÃO COMPRAR - REAJUSTE &gt;5%","COMPRAR")))</f>
        <v>SEM OFERTA</v>
      </c>
      <c r="AB5492" s="18" t="str">
        <f aca="false">IF(W5492="DIMEC",S5492,IF(W5492="MEDCENTRO",U5492,""))</f>
        <v/>
      </c>
      <c r="AC5492" s="18" t="n">
        <f aca="false">IF(AA5492&lt;&gt;"COMPRAR",0,IF(AB5492="",I5492,MIN(I5492,AB5492)))</f>
        <v>0</v>
      </c>
      <c r="AD5492" s="19" t="n">
        <f aca="false">IF(AC5492&gt;0,AC5492*V5492,0)</f>
        <v>0</v>
      </c>
      <c r="AE5492" s="19" t="n">
        <f aca="false">IF(AC5492&gt;0,(M5492-V5492)*AC5492,0)</f>
        <v>0</v>
      </c>
      <c r="AF5492" s="16" t="str">
        <f aca="false">IF(AA5492&lt;&gt;"COMPRAR","",IF(AB5492="",IF(X5492="","",IF(X5492-V5492&lt;0.01,"EMPATE TÉCNICO","")),IF(AB5492&lt;I5492,"ESTOQUE INSUFICIENTE",IF(X5492="","",IF(X5492-V5492&lt;0.01,"EMPATE TÉCNICO","")))))</f>
        <v/>
      </c>
      <c r="AG5492" s="16" t="s">
        <v>3078</v>
      </c>
      <c r="AH5492" s="16" t="s">
        <v>3079</v>
      </c>
    </row>
    <row r="5493" customFormat="false" ht="15" hidden="false" customHeight="false" outlineLevel="0" collapsed="false">
      <c r="A5493" s="16" t="s">
        <v>16955</v>
      </c>
      <c r="B5493" s="17" t="s">
        <v>16956</v>
      </c>
      <c r="C5493" s="16" t="s">
        <v>16957</v>
      </c>
      <c r="D5493" s="16" t="s">
        <v>16720</v>
      </c>
      <c r="E5493" s="18" t="n">
        <v>1</v>
      </c>
      <c r="F5493" s="16" t="s">
        <v>43</v>
      </c>
      <c r="G5493" s="18" t="n">
        <v>0</v>
      </c>
      <c r="H5493" s="16" t="n">
        <v>0.2</v>
      </c>
      <c r="I5493" s="18" t="n">
        <v>1</v>
      </c>
      <c r="J5493" s="19" t="n">
        <v>66.11</v>
      </c>
      <c r="K5493" s="19" t="n">
        <v>66.11</v>
      </c>
      <c r="L5493" s="19" t="n">
        <v>66.11</v>
      </c>
      <c r="M5493" s="19" t="n">
        <f aca="false">IF(J5493&gt;0,J5493,K5493)*E5493</f>
        <v>66.11</v>
      </c>
      <c r="N5493" s="20"/>
      <c r="O5493" s="21" t="str">
        <f aca="false">IF(R5493="","",ROUND(R5493*(1-Premissas!$B$4),4))</f>
        <v/>
      </c>
      <c r="P5493" s="22"/>
      <c r="Q5493" s="22"/>
      <c r="R5493" s="23"/>
      <c r="S5493" s="24"/>
      <c r="T5493" s="24"/>
      <c r="U5493" s="25"/>
      <c r="V5493" s="19" t="str">
        <f aca="false">IF(COUNT(N5493:Q5493)=0,"",MIN(N5493:Q5493))</f>
        <v/>
      </c>
      <c r="W5493" s="16" t="str">
        <f aca="false">IF(V5493="","",INDEX($N$4:$Q$4,MATCH(V5493,N5493:Q5493,0)))</f>
        <v/>
      </c>
      <c r="X5493" s="19" t="str">
        <f aca="false">IF(COUNT(N5493:Q5493)&lt;2,"",SMALL(N5493:Q5493,2))</f>
        <v/>
      </c>
      <c r="Y5493" s="26" t="str">
        <f aca="false">IF(OR(V5493="",M5493=0),"",V5493/M5493-1)</f>
        <v/>
      </c>
      <c r="Z5493" s="26" t="str">
        <f aca="false">IF(OR(V5493="",L5493=""),"",V5493/(L5493*E5493)-1)</f>
        <v/>
      </c>
      <c r="AA5493" s="16" t="str">
        <f aca="false">IF(V5493="","SEM OFERTA",IF(OR(Y5493&gt;Premissas!$B$11,Y5493&lt;Premissas!$B$12),"VERIFICAR - UNIDADE/EMBALAGEM",IF(Y5493&gt;Premissas!$B$6,"NÃO COMPRAR - REAJUSTE &gt;5%","COMPRAR")))</f>
        <v>SEM OFERTA</v>
      </c>
      <c r="AB5493" s="18" t="str">
        <f aca="false">IF(W5493="DIMEC",S5493,IF(W5493="MEDCENTRO",U5493,""))</f>
        <v/>
      </c>
      <c r="AC5493" s="18" t="n">
        <f aca="false">IF(AA5493&lt;&gt;"COMPRAR",0,IF(AB5493="",I5493,MIN(I5493,AB5493)))</f>
        <v>0</v>
      </c>
      <c r="AD5493" s="19" t="n">
        <f aca="false">IF(AC5493&gt;0,AC5493*V5493,0)</f>
        <v>0</v>
      </c>
      <c r="AE5493" s="19" t="n">
        <f aca="false">IF(AC5493&gt;0,(M5493-V5493)*AC5493,0)</f>
        <v>0</v>
      </c>
      <c r="AF5493" s="16" t="str">
        <f aca="false">IF(AA5493&lt;&gt;"COMPRAR","",IF(AB5493="",IF(X5493="","",IF(X5493-V5493&lt;0.01,"EMPATE TÉCNICO","")),IF(AB5493&lt;I5493,"ESTOQUE INSUFICIENTE",IF(X5493="","",IF(X5493-V5493&lt;0.01,"EMPATE TÉCNICO","")))))</f>
        <v/>
      </c>
      <c r="AG5493" s="16" t="s">
        <v>3078</v>
      </c>
      <c r="AH5493" s="16" t="s">
        <v>3079</v>
      </c>
    </row>
    <row r="5494" customFormat="false" ht="15" hidden="false" customHeight="false" outlineLevel="0" collapsed="false">
      <c r="A5494" s="16" t="s">
        <v>16958</v>
      </c>
      <c r="B5494" s="17" t="s">
        <v>16959</v>
      </c>
      <c r="C5494" s="16" t="s">
        <v>16960</v>
      </c>
      <c r="D5494" s="16" t="s">
        <v>16720</v>
      </c>
      <c r="E5494" s="18" t="n">
        <v>1</v>
      </c>
      <c r="F5494" s="16" t="s">
        <v>43</v>
      </c>
      <c r="G5494" s="18" t="n">
        <v>0</v>
      </c>
      <c r="H5494" s="16" t="n">
        <v>0.1</v>
      </c>
      <c r="I5494" s="18" t="n">
        <v>1</v>
      </c>
      <c r="J5494" s="19" t="n">
        <v>60.49</v>
      </c>
      <c r="K5494" s="19" t="n">
        <v>60.49</v>
      </c>
      <c r="L5494" s="19" t="n">
        <v>60.49</v>
      </c>
      <c r="M5494" s="19" t="n">
        <f aca="false">IF(J5494&gt;0,J5494,K5494)*E5494</f>
        <v>60.49</v>
      </c>
      <c r="N5494" s="20"/>
      <c r="O5494" s="21" t="str">
        <f aca="false">IF(R5494="","",ROUND(R5494*(1-Premissas!$B$4),4))</f>
        <v/>
      </c>
      <c r="P5494" s="22"/>
      <c r="Q5494" s="22"/>
      <c r="R5494" s="23"/>
      <c r="S5494" s="24"/>
      <c r="T5494" s="24"/>
      <c r="U5494" s="25"/>
      <c r="V5494" s="19" t="str">
        <f aca="false">IF(COUNT(N5494:Q5494)=0,"",MIN(N5494:Q5494))</f>
        <v/>
      </c>
      <c r="W5494" s="16" t="str">
        <f aca="false">IF(V5494="","",INDEX($N$4:$Q$4,MATCH(V5494,N5494:Q5494,0)))</f>
        <v/>
      </c>
      <c r="X5494" s="19" t="str">
        <f aca="false">IF(COUNT(N5494:Q5494)&lt;2,"",SMALL(N5494:Q5494,2))</f>
        <v/>
      </c>
      <c r="Y5494" s="26" t="str">
        <f aca="false">IF(OR(V5494="",M5494=0),"",V5494/M5494-1)</f>
        <v/>
      </c>
      <c r="Z5494" s="26" t="str">
        <f aca="false">IF(OR(V5494="",L5494=""),"",V5494/(L5494*E5494)-1)</f>
        <v/>
      </c>
      <c r="AA5494" s="16" t="str">
        <f aca="false">IF(V5494="","SEM OFERTA",IF(OR(Y5494&gt;Premissas!$B$11,Y5494&lt;Premissas!$B$12),"VERIFICAR - UNIDADE/EMBALAGEM",IF(Y5494&gt;Premissas!$B$6,"NÃO COMPRAR - REAJUSTE &gt;5%","COMPRAR")))</f>
        <v>SEM OFERTA</v>
      </c>
      <c r="AB5494" s="18" t="str">
        <f aca="false">IF(W5494="DIMEC",S5494,IF(W5494="MEDCENTRO",U5494,""))</f>
        <v/>
      </c>
      <c r="AC5494" s="18" t="n">
        <f aca="false">IF(AA5494&lt;&gt;"COMPRAR",0,IF(AB5494="",I5494,MIN(I5494,AB5494)))</f>
        <v>0</v>
      </c>
      <c r="AD5494" s="19" t="n">
        <f aca="false">IF(AC5494&gt;0,AC5494*V5494,0)</f>
        <v>0</v>
      </c>
      <c r="AE5494" s="19" t="n">
        <f aca="false">IF(AC5494&gt;0,(M5494-V5494)*AC5494,0)</f>
        <v>0</v>
      </c>
      <c r="AF5494" s="16" t="str">
        <f aca="false">IF(AA5494&lt;&gt;"COMPRAR","",IF(AB5494="",IF(X5494="","",IF(X5494-V5494&lt;0.01,"EMPATE TÉCNICO","")),IF(AB5494&lt;I5494,"ESTOQUE INSUFICIENTE",IF(X5494="","",IF(X5494-V5494&lt;0.01,"EMPATE TÉCNICO","")))))</f>
        <v/>
      </c>
      <c r="AG5494" s="16" t="s">
        <v>3078</v>
      </c>
      <c r="AH5494" s="16" t="s">
        <v>3079</v>
      </c>
    </row>
    <row r="5495" customFormat="false" ht="15" hidden="false" customHeight="false" outlineLevel="0" collapsed="false">
      <c r="A5495" s="16" t="s">
        <v>16961</v>
      </c>
      <c r="B5495" s="17" t="s">
        <v>16962</v>
      </c>
      <c r="C5495" s="16" t="s">
        <v>16963</v>
      </c>
      <c r="D5495" s="16" t="s">
        <v>16843</v>
      </c>
      <c r="E5495" s="18" t="n">
        <v>1</v>
      </c>
      <c r="F5495" s="16" t="s">
        <v>43</v>
      </c>
      <c r="G5495" s="18" t="n">
        <v>0</v>
      </c>
      <c r="H5495" s="16" t="n">
        <v>0.2</v>
      </c>
      <c r="I5495" s="18" t="n">
        <v>1</v>
      </c>
      <c r="J5495" s="19" t="n">
        <v>55.96</v>
      </c>
      <c r="K5495" s="19" t="n">
        <v>55.96</v>
      </c>
      <c r="L5495" s="19" t="n">
        <v>55.96</v>
      </c>
      <c r="M5495" s="19" t="n">
        <f aca="false">IF(J5495&gt;0,J5495,K5495)*E5495</f>
        <v>55.96</v>
      </c>
      <c r="N5495" s="20"/>
      <c r="O5495" s="21" t="str">
        <f aca="false">IF(R5495="","",ROUND(R5495*(1-Premissas!$B$4),4))</f>
        <v/>
      </c>
      <c r="P5495" s="22"/>
      <c r="Q5495" s="22"/>
      <c r="R5495" s="23"/>
      <c r="S5495" s="24"/>
      <c r="T5495" s="24"/>
      <c r="U5495" s="25"/>
      <c r="V5495" s="19" t="str">
        <f aca="false">IF(COUNT(N5495:Q5495)=0,"",MIN(N5495:Q5495))</f>
        <v/>
      </c>
      <c r="W5495" s="16" t="str">
        <f aca="false">IF(V5495="","",INDEX($N$4:$Q$4,MATCH(V5495,N5495:Q5495,0)))</f>
        <v/>
      </c>
      <c r="X5495" s="19" t="str">
        <f aca="false">IF(COUNT(N5495:Q5495)&lt;2,"",SMALL(N5495:Q5495,2))</f>
        <v/>
      </c>
      <c r="Y5495" s="26" t="str">
        <f aca="false">IF(OR(V5495="",M5495=0),"",V5495/M5495-1)</f>
        <v/>
      </c>
      <c r="Z5495" s="26" t="str">
        <f aca="false">IF(OR(V5495="",L5495=""),"",V5495/(L5495*E5495)-1)</f>
        <v/>
      </c>
      <c r="AA5495" s="16" t="str">
        <f aca="false">IF(V5495="","SEM OFERTA",IF(OR(Y5495&gt;Premissas!$B$11,Y5495&lt;Premissas!$B$12),"VERIFICAR - UNIDADE/EMBALAGEM",IF(Y5495&gt;Premissas!$B$6,"NÃO COMPRAR - REAJUSTE &gt;5%","COMPRAR")))</f>
        <v>SEM OFERTA</v>
      </c>
      <c r="AB5495" s="18" t="str">
        <f aca="false">IF(W5495="DIMEC",S5495,IF(W5495="MEDCENTRO",U5495,""))</f>
        <v/>
      </c>
      <c r="AC5495" s="18" t="n">
        <f aca="false">IF(AA5495&lt;&gt;"COMPRAR",0,IF(AB5495="",I5495,MIN(I5495,AB5495)))</f>
        <v>0</v>
      </c>
      <c r="AD5495" s="19" t="n">
        <f aca="false">IF(AC5495&gt;0,AC5495*V5495,0)</f>
        <v>0</v>
      </c>
      <c r="AE5495" s="19" t="n">
        <f aca="false">IF(AC5495&gt;0,(M5495-V5495)*AC5495,0)</f>
        <v>0</v>
      </c>
      <c r="AF5495" s="16" t="str">
        <f aca="false">IF(AA5495&lt;&gt;"COMPRAR","",IF(AB5495="",IF(X5495="","",IF(X5495-V5495&lt;0.01,"EMPATE TÉCNICO","")),IF(AB5495&lt;I5495,"ESTOQUE INSUFICIENTE",IF(X5495="","",IF(X5495-V5495&lt;0.01,"EMPATE TÉCNICO","")))))</f>
        <v/>
      </c>
      <c r="AG5495" s="16" t="s">
        <v>3078</v>
      </c>
      <c r="AH5495" s="16" t="s">
        <v>3079</v>
      </c>
    </row>
    <row r="5496" customFormat="false" ht="15" hidden="false" customHeight="false" outlineLevel="0" collapsed="false">
      <c r="A5496" s="16" t="s">
        <v>16964</v>
      </c>
      <c r="B5496" s="17" t="s">
        <v>16965</v>
      </c>
      <c r="C5496" s="16" t="s">
        <v>16966</v>
      </c>
      <c r="D5496" s="16" t="s">
        <v>16843</v>
      </c>
      <c r="E5496" s="18" t="n">
        <v>1</v>
      </c>
      <c r="F5496" s="16" t="s">
        <v>43</v>
      </c>
      <c r="G5496" s="18" t="n">
        <v>0</v>
      </c>
      <c r="H5496" s="16" t="n">
        <v>0</v>
      </c>
      <c r="I5496" s="18" t="n">
        <v>1</v>
      </c>
      <c r="J5496" s="19" t="n">
        <v>103.58</v>
      </c>
      <c r="K5496" s="19" t="n">
        <v>103.58</v>
      </c>
      <c r="L5496" s="19" t="n">
        <v>103.58</v>
      </c>
      <c r="M5496" s="19" t="n">
        <f aca="false">IF(J5496&gt;0,J5496,K5496)*E5496</f>
        <v>103.58</v>
      </c>
      <c r="N5496" s="20"/>
      <c r="O5496" s="21" t="str">
        <f aca="false">IF(R5496="","",ROUND(R5496*(1-Premissas!$B$4),4))</f>
        <v/>
      </c>
      <c r="P5496" s="22"/>
      <c r="Q5496" s="22"/>
      <c r="R5496" s="23"/>
      <c r="S5496" s="24"/>
      <c r="T5496" s="24"/>
      <c r="U5496" s="25"/>
      <c r="V5496" s="19" t="str">
        <f aca="false">IF(COUNT(N5496:Q5496)=0,"",MIN(N5496:Q5496))</f>
        <v/>
      </c>
      <c r="W5496" s="16" t="str">
        <f aca="false">IF(V5496="","",INDEX($N$4:$Q$4,MATCH(V5496,N5496:Q5496,0)))</f>
        <v/>
      </c>
      <c r="X5496" s="19" t="str">
        <f aca="false">IF(COUNT(N5496:Q5496)&lt;2,"",SMALL(N5496:Q5496,2))</f>
        <v/>
      </c>
      <c r="Y5496" s="26" t="str">
        <f aca="false">IF(OR(V5496="",M5496=0),"",V5496/M5496-1)</f>
        <v/>
      </c>
      <c r="Z5496" s="26" t="str">
        <f aca="false">IF(OR(V5496="",L5496=""),"",V5496/(L5496*E5496)-1)</f>
        <v/>
      </c>
      <c r="AA5496" s="16" t="str">
        <f aca="false">IF(V5496="","SEM OFERTA",IF(OR(Y5496&gt;Premissas!$B$11,Y5496&lt;Premissas!$B$12),"VERIFICAR - UNIDADE/EMBALAGEM",IF(Y5496&gt;Premissas!$B$6,"NÃO COMPRAR - REAJUSTE &gt;5%","COMPRAR")))</f>
        <v>SEM OFERTA</v>
      </c>
      <c r="AB5496" s="18" t="str">
        <f aca="false">IF(W5496="DIMEC",S5496,IF(W5496="MEDCENTRO",U5496,""))</f>
        <v/>
      </c>
      <c r="AC5496" s="18" t="n">
        <f aca="false">IF(AA5496&lt;&gt;"COMPRAR",0,IF(AB5496="",I5496,MIN(I5496,AB5496)))</f>
        <v>0</v>
      </c>
      <c r="AD5496" s="19" t="n">
        <f aca="false">IF(AC5496&gt;0,AC5496*V5496,0)</f>
        <v>0</v>
      </c>
      <c r="AE5496" s="19" t="n">
        <f aca="false">IF(AC5496&gt;0,(M5496-V5496)*AC5496,0)</f>
        <v>0</v>
      </c>
      <c r="AF5496" s="16" t="str">
        <f aca="false">IF(AA5496&lt;&gt;"COMPRAR","",IF(AB5496="",IF(X5496="","",IF(X5496-V5496&lt;0.01,"EMPATE TÉCNICO","")),IF(AB5496&lt;I5496,"ESTOQUE INSUFICIENTE",IF(X5496="","",IF(X5496-V5496&lt;0.01,"EMPATE TÉCNICO","")))))</f>
        <v/>
      </c>
      <c r="AG5496" s="16" t="s">
        <v>3078</v>
      </c>
      <c r="AH5496" s="16" t="s">
        <v>3079</v>
      </c>
    </row>
    <row r="5497" customFormat="false" ht="15" hidden="false" customHeight="false" outlineLevel="0" collapsed="false">
      <c r="A5497" s="16" t="s">
        <v>16967</v>
      </c>
      <c r="B5497" s="17" t="s">
        <v>16968</v>
      </c>
      <c r="C5497" s="16" t="s">
        <v>16969</v>
      </c>
      <c r="D5497" s="16" t="s">
        <v>16843</v>
      </c>
      <c r="E5497" s="18" t="n">
        <v>1</v>
      </c>
      <c r="F5497" s="16" t="s">
        <v>43</v>
      </c>
      <c r="G5497" s="18" t="n">
        <v>0</v>
      </c>
      <c r="H5497" s="16" t="n">
        <v>0</v>
      </c>
      <c r="I5497" s="18" t="n">
        <v>1</v>
      </c>
      <c r="J5497" s="19" t="n">
        <v>103.58</v>
      </c>
      <c r="K5497" s="19" t="n">
        <v>103.58</v>
      </c>
      <c r="L5497" s="19" t="n">
        <v>103.58</v>
      </c>
      <c r="M5497" s="19" t="n">
        <f aca="false">IF(J5497&gt;0,J5497,K5497)*E5497</f>
        <v>103.58</v>
      </c>
      <c r="N5497" s="20"/>
      <c r="O5497" s="21" t="str">
        <f aca="false">IF(R5497="","",ROUND(R5497*(1-Premissas!$B$4),4))</f>
        <v/>
      </c>
      <c r="P5497" s="22"/>
      <c r="Q5497" s="22"/>
      <c r="R5497" s="23"/>
      <c r="S5497" s="24"/>
      <c r="T5497" s="24"/>
      <c r="U5497" s="25"/>
      <c r="V5497" s="19" t="str">
        <f aca="false">IF(COUNT(N5497:Q5497)=0,"",MIN(N5497:Q5497))</f>
        <v/>
      </c>
      <c r="W5497" s="16" t="str">
        <f aca="false">IF(V5497="","",INDEX($N$4:$Q$4,MATCH(V5497,N5497:Q5497,0)))</f>
        <v/>
      </c>
      <c r="X5497" s="19" t="str">
        <f aca="false">IF(COUNT(N5497:Q5497)&lt;2,"",SMALL(N5497:Q5497,2))</f>
        <v/>
      </c>
      <c r="Y5497" s="26" t="str">
        <f aca="false">IF(OR(V5497="",M5497=0),"",V5497/M5497-1)</f>
        <v/>
      </c>
      <c r="Z5497" s="26" t="str">
        <f aca="false">IF(OR(V5497="",L5497=""),"",V5497/(L5497*E5497)-1)</f>
        <v/>
      </c>
      <c r="AA5497" s="16" t="str">
        <f aca="false">IF(V5497="","SEM OFERTA",IF(OR(Y5497&gt;Premissas!$B$11,Y5497&lt;Premissas!$B$12),"VERIFICAR - UNIDADE/EMBALAGEM",IF(Y5497&gt;Premissas!$B$6,"NÃO COMPRAR - REAJUSTE &gt;5%","COMPRAR")))</f>
        <v>SEM OFERTA</v>
      </c>
      <c r="AB5497" s="18" t="str">
        <f aca="false">IF(W5497="DIMEC",S5497,IF(W5497="MEDCENTRO",U5497,""))</f>
        <v/>
      </c>
      <c r="AC5497" s="18" t="n">
        <f aca="false">IF(AA5497&lt;&gt;"COMPRAR",0,IF(AB5497="",I5497,MIN(I5497,AB5497)))</f>
        <v>0</v>
      </c>
      <c r="AD5497" s="19" t="n">
        <f aca="false">IF(AC5497&gt;0,AC5497*V5497,0)</f>
        <v>0</v>
      </c>
      <c r="AE5497" s="19" t="n">
        <f aca="false">IF(AC5497&gt;0,(M5497-V5497)*AC5497,0)</f>
        <v>0</v>
      </c>
      <c r="AF5497" s="16" t="str">
        <f aca="false">IF(AA5497&lt;&gt;"COMPRAR","",IF(AB5497="",IF(X5497="","",IF(X5497-V5497&lt;0.01,"EMPATE TÉCNICO","")),IF(AB5497&lt;I5497,"ESTOQUE INSUFICIENTE",IF(X5497="","",IF(X5497-V5497&lt;0.01,"EMPATE TÉCNICO","")))))</f>
        <v/>
      </c>
      <c r="AG5497" s="16" t="s">
        <v>3078</v>
      </c>
      <c r="AH5497" s="16" t="s">
        <v>3079</v>
      </c>
    </row>
    <row r="5498" customFormat="false" ht="15" hidden="false" customHeight="false" outlineLevel="0" collapsed="false">
      <c r="A5498" s="16" t="s">
        <v>16970</v>
      </c>
      <c r="B5498" s="17" t="s">
        <v>16971</v>
      </c>
      <c r="C5498" s="16" t="s">
        <v>16972</v>
      </c>
      <c r="D5498" s="16" t="s">
        <v>16843</v>
      </c>
      <c r="E5498" s="18" t="n">
        <v>1</v>
      </c>
      <c r="F5498" s="16" t="s">
        <v>43</v>
      </c>
      <c r="G5498" s="18" t="n">
        <v>0</v>
      </c>
      <c r="H5498" s="16" t="n">
        <v>0.1</v>
      </c>
      <c r="I5498" s="18" t="n">
        <v>1</v>
      </c>
      <c r="J5498" s="19" t="n">
        <v>62.61</v>
      </c>
      <c r="K5498" s="19" t="n">
        <v>62.61</v>
      </c>
      <c r="L5498" s="19" t="n">
        <v>62.61</v>
      </c>
      <c r="M5498" s="19" t="n">
        <f aca="false">IF(J5498&gt;0,J5498,K5498)*E5498</f>
        <v>62.61</v>
      </c>
      <c r="N5498" s="20"/>
      <c r="O5498" s="21" t="str">
        <f aca="false">IF(R5498="","",ROUND(R5498*(1-Premissas!$B$4),4))</f>
        <v/>
      </c>
      <c r="P5498" s="22"/>
      <c r="Q5498" s="22"/>
      <c r="R5498" s="23"/>
      <c r="S5498" s="24"/>
      <c r="T5498" s="24"/>
      <c r="U5498" s="25"/>
      <c r="V5498" s="19" t="str">
        <f aca="false">IF(COUNT(N5498:Q5498)=0,"",MIN(N5498:Q5498))</f>
        <v/>
      </c>
      <c r="W5498" s="16" t="str">
        <f aca="false">IF(V5498="","",INDEX($N$4:$Q$4,MATCH(V5498,N5498:Q5498,0)))</f>
        <v/>
      </c>
      <c r="X5498" s="19" t="str">
        <f aca="false">IF(COUNT(N5498:Q5498)&lt;2,"",SMALL(N5498:Q5498,2))</f>
        <v/>
      </c>
      <c r="Y5498" s="26" t="str">
        <f aca="false">IF(OR(V5498="",M5498=0),"",V5498/M5498-1)</f>
        <v/>
      </c>
      <c r="Z5498" s="26" t="str">
        <f aca="false">IF(OR(V5498="",L5498=""),"",V5498/(L5498*E5498)-1)</f>
        <v/>
      </c>
      <c r="AA5498" s="16" t="str">
        <f aca="false">IF(V5498="","SEM OFERTA",IF(OR(Y5498&gt;Premissas!$B$11,Y5498&lt;Premissas!$B$12),"VERIFICAR - UNIDADE/EMBALAGEM",IF(Y5498&gt;Premissas!$B$6,"NÃO COMPRAR - REAJUSTE &gt;5%","COMPRAR")))</f>
        <v>SEM OFERTA</v>
      </c>
      <c r="AB5498" s="18" t="str">
        <f aca="false">IF(W5498="DIMEC",S5498,IF(W5498="MEDCENTRO",U5498,""))</f>
        <v/>
      </c>
      <c r="AC5498" s="18" t="n">
        <f aca="false">IF(AA5498&lt;&gt;"COMPRAR",0,IF(AB5498="",I5498,MIN(I5498,AB5498)))</f>
        <v>0</v>
      </c>
      <c r="AD5498" s="19" t="n">
        <f aca="false">IF(AC5498&gt;0,AC5498*V5498,0)</f>
        <v>0</v>
      </c>
      <c r="AE5498" s="19" t="n">
        <f aca="false">IF(AC5498&gt;0,(M5498-V5498)*AC5498,0)</f>
        <v>0</v>
      </c>
      <c r="AF5498" s="16" t="str">
        <f aca="false">IF(AA5498&lt;&gt;"COMPRAR","",IF(AB5498="",IF(X5498="","",IF(X5498-V5498&lt;0.01,"EMPATE TÉCNICO","")),IF(AB5498&lt;I5498,"ESTOQUE INSUFICIENTE",IF(X5498="","",IF(X5498-V5498&lt;0.01,"EMPATE TÉCNICO","")))))</f>
        <v/>
      </c>
      <c r="AG5498" s="16" t="s">
        <v>3078</v>
      </c>
      <c r="AH5498" s="16" t="s">
        <v>3079</v>
      </c>
    </row>
    <row r="5499" customFormat="false" ht="15" hidden="false" customHeight="false" outlineLevel="0" collapsed="false">
      <c r="A5499" s="16" t="s">
        <v>16973</v>
      </c>
      <c r="B5499" s="17" t="s">
        <v>16974</v>
      </c>
      <c r="C5499" s="16" t="s">
        <v>16975</v>
      </c>
      <c r="D5499" s="16" t="s">
        <v>16976</v>
      </c>
      <c r="E5499" s="18" t="n">
        <v>1</v>
      </c>
      <c r="F5499" s="16" t="s">
        <v>43</v>
      </c>
      <c r="G5499" s="18" t="n">
        <v>0</v>
      </c>
      <c r="H5499" s="16" t="n">
        <v>0.3</v>
      </c>
      <c r="I5499" s="18" t="n">
        <v>1</v>
      </c>
      <c r="J5499" s="19" t="n">
        <v>17.64</v>
      </c>
      <c r="K5499" s="19" t="n">
        <v>17.64</v>
      </c>
      <c r="L5499" s="19" t="n">
        <v>17.64</v>
      </c>
      <c r="M5499" s="19" t="n">
        <f aca="false">IF(J5499&gt;0,J5499,K5499)*E5499</f>
        <v>17.64</v>
      </c>
      <c r="N5499" s="20"/>
      <c r="O5499" s="21" t="str">
        <f aca="false">IF(R5499="","",ROUND(R5499*(1-Premissas!$B$4),4))</f>
        <v/>
      </c>
      <c r="P5499" s="22"/>
      <c r="Q5499" s="22"/>
      <c r="R5499" s="23"/>
      <c r="S5499" s="24"/>
      <c r="T5499" s="24"/>
      <c r="U5499" s="25"/>
      <c r="V5499" s="19" t="str">
        <f aca="false">IF(COUNT(N5499:Q5499)=0,"",MIN(N5499:Q5499))</f>
        <v/>
      </c>
      <c r="W5499" s="16" t="str">
        <f aca="false">IF(V5499="","",INDEX($N$4:$Q$4,MATCH(V5499,N5499:Q5499,0)))</f>
        <v/>
      </c>
      <c r="X5499" s="19" t="str">
        <f aca="false">IF(COUNT(N5499:Q5499)&lt;2,"",SMALL(N5499:Q5499,2))</f>
        <v/>
      </c>
      <c r="Y5499" s="26" t="str">
        <f aca="false">IF(OR(V5499="",M5499=0),"",V5499/M5499-1)</f>
        <v/>
      </c>
      <c r="Z5499" s="26" t="str">
        <f aca="false">IF(OR(V5499="",L5499=""),"",V5499/(L5499*E5499)-1)</f>
        <v/>
      </c>
      <c r="AA5499" s="16" t="str">
        <f aca="false">IF(V5499="","SEM OFERTA",IF(OR(Y5499&gt;Premissas!$B$11,Y5499&lt;Premissas!$B$12),"VERIFICAR - UNIDADE/EMBALAGEM",IF(Y5499&gt;Premissas!$B$6,"NÃO COMPRAR - REAJUSTE &gt;5%","COMPRAR")))</f>
        <v>SEM OFERTA</v>
      </c>
      <c r="AB5499" s="18" t="str">
        <f aca="false">IF(W5499="DIMEC",S5499,IF(W5499="MEDCENTRO",U5499,""))</f>
        <v/>
      </c>
      <c r="AC5499" s="18" t="n">
        <f aca="false">IF(AA5499&lt;&gt;"COMPRAR",0,IF(AB5499="",I5499,MIN(I5499,AB5499)))</f>
        <v>0</v>
      </c>
      <c r="AD5499" s="19" t="n">
        <f aca="false">IF(AC5499&gt;0,AC5499*V5499,0)</f>
        <v>0</v>
      </c>
      <c r="AE5499" s="19" t="n">
        <f aca="false">IF(AC5499&gt;0,(M5499-V5499)*AC5499,0)</f>
        <v>0</v>
      </c>
      <c r="AF5499" s="16" t="str">
        <f aca="false">IF(AA5499&lt;&gt;"COMPRAR","",IF(AB5499="",IF(X5499="","",IF(X5499-V5499&lt;0.01,"EMPATE TÉCNICO","")),IF(AB5499&lt;I5499,"ESTOQUE INSUFICIENTE",IF(X5499="","",IF(X5499-V5499&lt;0.01,"EMPATE TÉCNICO","")))))</f>
        <v/>
      </c>
      <c r="AG5499" s="16" t="s">
        <v>3078</v>
      </c>
      <c r="AH5499" s="16" t="s">
        <v>3079</v>
      </c>
    </row>
    <row r="5500" customFormat="false" ht="15" hidden="false" customHeight="false" outlineLevel="0" collapsed="false">
      <c r="A5500" s="16" t="s">
        <v>16977</v>
      </c>
      <c r="B5500" s="17" t="s">
        <v>16978</v>
      </c>
      <c r="C5500" s="16" t="s">
        <v>16979</v>
      </c>
      <c r="D5500" s="16" t="s">
        <v>16980</v>
      </c>
      <c r="E5500" s="18" t="n">
        <v>1</v>
      </c>
      <c r="F5500" s="16" t="s">
        <v>42</v>
      </c>
      <c r="G5500" s="18" t="n">
        <v>2</v>
      </c>
      <c r="H5500" s="16" t="n">
        <v>0.9</v>
      </c>
      <c r="I5500" s="18" t="n">
        <v>1</v>
      </c>
      <c r="J5500" s="19" t="n">
        <v>27.11</v>
      </c>
      <c r="K5500" s="19" t="n">
        <v>27.11</v>
      </c>
      <c r="L5500" s="19" t="n">
        <v>25.81</v>
      </c>
      <c r="M5500" s="19" t="n">
        <f aca="false">IF(J5500&gt;0,J5500,K5500)*E5500</f>
        <v>27.11</v>
      </c>
      <c r="N5500" s="20"/>
      <c r="O5500" s="21" t="str">
        <f aca="false">IF(R5500="","",ROUND(R5500*(1-Premissas!$B$4),4))</f>
        <v/>
      </c>
      <c r="P5500" s="22"/>
      <c r="Q5500" s="22"/>
      <c r="R5500" s="23"/>
      <c r="S5500" s="24"/>
      <c r="T5500" s="24"/>
      <c r="U5500" s="25"/>
      <c r="V5500" s="19" t="str">
        <f aca="false">IF(COUNT(N5500:Q5500)=0,"",MIN(N5500:Q5500))</f>
        <v/>
      </c>
      <c r="W5500" s="16" t="str">
        <f aca="false">IF(V5500="","",INDEX($N$4:$Q$4,MATCH(V5500,N5500:Q5500,0)))</f>
        <v/>
      </c>
      <c r="X5500" s="19" t="str">
        <f aca="false">IF(COUNT(N5500:Q5500)&lt;2,"",SMALL(N5500:Q5500,2))</f>
        <v/>
      </c>
      <c r="Y5500" s="26" t="str">
        <f aca="false">IF(OR(V5500="",M5500=0),"",V5500/M5500-1)</f>
        <v/>
      </c>
      <c r="Z5500" s="26" t="str">
        <f aca="false">IF(OR(V5500="",L5500=""),"",V5500/(L5500*E5500)-1)</f>
        <v/>
      </c>
      <c r="AA5500" s="16" t="str">
        <f aca="false">IF(V5500="","SEM OFERTA",IF(OR(Y5500&gt;Premissas!$B$11,Y5500&lt;Premissas!$B$12),"VERIFICAR - UNIDADE/EMBALAGEM",IF(Y5500&gt;Premissas!$B$6,"NÃO COMPRAR - REAJUSTE &gt;5%","COMPRAR")))</f>
        <v>SEM OFERTA</v>
      </c>
      <c r="AB5500" s="18" t="str">
        <f aca="false">IF(W5500="DIMEC",S5500,IF(W5500="MEDCENTRO",U5500,""))</f>
        <v/>
      </c>
      <c r="AC5500" s="18" t="n">
        <f aca="false">IF(AA5500&lt;&gt;"COMPRAR",0,IF(AB5500="",I5500,MIN(I5500,AB5500)))</f>
        <v>0</v>
      </c>
      <c r="AD5500" s="19" t="n">
        <f aca="false">IF(AC5500&gt;0,AC5500*V5500,0)</f>
        <v>0</v>
      </c>
      <c r="AE5500" s="19" t="n">
        <f aca="false">IF(AC5500&gt;0,(M5500-V5500)*AC5500,0)</f>
        <v>0</v>
      </c>
      <c r="AF5500" s="16" t="str">
        <f aca="false">IF(AA5500&lt;&gt;"COMPRAR","",IF(AB5500="",IF(X5500="","",IF(X5500-V5500&lt;0.01,"EMPATE TÉCNICO","")),IF(AB5500&lt;I5500,"ESTOQUE INSUFICIENTE",IF(X5500="","",IF(X5500-V5500&lt;0.01,"EMPATE TÉCNICO","")))))</f>
        <v/>
      </c>
      <c r="AG5500" s="16" t="s">
        <v>3078</v>
      </c>
      <c r="AH5500" s="16" t="s">
        <v>3079</v>
      </c>
    </row>
    <row r="5501" customFormat="false" ht="15" hidden="false" customHeight="false" outlineLevel="0" collapsed="false">
      <c r="A5501" s="16" t="s">
        <v>16981</v>
      </c>
      <c r="B5501" s="17" t="s">
        <v>16982</v>
      </c>
      <c r="C5501" s="16" t="s">
        <v>16983</v>
      </c>
      <c r="D5501" s="16" t="s">
        <v>3098</v>
      </c>
      <c r="E5501" s="18" t="n">
        <v>1</v>
      </c>
      <c r="F5501" s="16" t="s">
        <v>43</v>
      </c>
      <c r="G5501" s="18" t="n">
        <v>0</v>
      </c>
      <c r="H5501" s="16" t="n">
        <v>0</v>
      </c>
      <c r="I5501" s="18" t="n">
        <v>1</v>
      </c>
      <c r="J5501" s="19" t="n">
        <v>56.9033333333333</v>
      </c>
      <c r="K5501" s="19" t="n">
        <v>56.9033333333333</v>
      </c>
      <c r="L5501" s="19" t="n">
        <v>56.9033</v>
      </c>
      <c r="M5501" s="19" t="n">
        <f aca="false">IF(J5501&gt;0,J5501,K5501)*E5501</f>
        <v>56.9033333333333</v>
      </c>
      <c r="N5501" s="20"/>
      <c r="O5501" s="21" t="str">
        <f aca="false">IF(R5501="","",ROUND(R5501*(1-Premissas!$B$4),4))</f>
        <v/>
      </c>
      <c r="P5501" s="22"/>
      <c r="Q5501" s="22"/>
      <c r="R5501" s="23"/>
      <c r="S5501" s="24"/>
      <c r="T5501" s="24"/>
      <c r="U5501" s="25"/>
      <c r="V5501" s="19" t="str">
        <f aca="false">IF(COUNT(N5501:Q5501)=0,"",MIN(N5501:Q5501))</f>
        <v/>
      </c>
      <c r="W5501" s="16" t="str">
        <f aca="false">IF(V5501="","",INDEX($N$4:$Q$4,MATCH(V5501,N5501:Q5501,0)))</f>
        <v/>
      </c>
      <c r="X5501" s="19" t="str">
        <f aca="false">IF(COUNT(N5501:Q5501)&lt;2,"",SMALL(N5501:Q5501,2))</f>
        <v/>
      </c>
      <c r="Y5501" s="26" t="str">
        <f aca="false">IF(OR(V5501="",M5501=0),"",V5501/M5501-1)</f>
        <v/>
      </c>
      <c r="Z5501" s="26" t="str">
        <f aca="false">IF(OR(V5501="",L5501=""),"",V5501/(L5501*E5501)-1)</f>
        <v/>
      </c>
      <c r="AA5501" s="16" t="str">
        <f aca="false">IF(V5501="","SEM OFERTA",IF(OR(Y5501&gt;Premissas!$B$11,Y5501&lt;Premissas!$B$12),"VERIFICAR - UNIDADE/EMBALAGEM",IF(Y5501&gt;Premissas!$B$6,"NÃO COMPRAR - REAJUSTE &gt;5%","COMPRAR")))</f>
        <v>SEM OFERTA</v>
      </c>
      <c r="AB5501" s="18" t="str">
        <f aca="false">IF(W5501="DIMEC",S5501,IF(W5501="MEDCENTRO",U5501,""))</f>
        <v/>
      </c>
      <c r="AC5501" s="18" t="n">
        <f aca="false">IF(AA5501&lt;&gt;"COMPRAR",0,IF(AB5501="",I5501,MIN(I5501,AB5501)))</f>
        <v>0</v>
      </c>
      <c r="AD5501" s="19" t="n">
        <f aca="false">IF(AC5501&gt;0,AC5501*V5501,0)</f>
        <v>0</v>
      </c>
      <c r="AE5501" s="19" t="n">
        <f aca="false">IF(AC5501&gt;0,(M5501-V5501)*AC5501,0)</f>
        <v>0</v>
      </c>
      <c r="AF5501" s="16" t="str">
        <f aca="false">IF(AA5501&lt;&gt;"COMPRAR","",IF(AB5501="",IF(X5501="","",IF(X5501-V5501&lt;0.01,"EMPATE TÉCNICO","")),IF(AB5501&lt;I5501,"ESTOQUE INSUFICIENTE",IF(X5501="","",IF(X5501-V5501&lt;0.01,"EMPATE TÉCNICO","")))))</f>
        <v/>
      </c>
      <c r="AG5501" s="16" t="s">
        <v>3078</v>
      </c>
      <c r="AH5501" s="16" t="s">
        <v>3079</v>
      </c>
    </row>
    <row r="5502" customFormat="false" ht="15" hidden="false" customHeight="false" outlineLevel="0" collapsed="false">
      <c r="A5502" s="16" t="s">
        <v>16984</v>
      </c>
      <c r="B5502" s="17" t="s">
        <v>16985</v>
      </c>
      <c r="C5502" s="16" t="s">
        <v>16986</v>
      </c>
      <c r="D5502" s="16" t="s">
        <v>3098</v>
      </c>
      <c r="E5502" s="18" t="n">
        <v>1</v>
      </c>
      <c r="F5502" s="16" t="s">
        <v>43</v>
      </c>
      <c r="G5502" s="18" t="n">
        <v>0</v>
      </c>
      <c r="H5502" s="16" t="n">
        <v>0.1</v>
      </c>
      <c r="I5502" s="18" t="n">
        <v>1</v>
      </c>
      <c r="J5502" s="19" t="n">
        <v>56.91</v>
      </c>
      <c r="K5502" s="19" t="n">
        <v>56.91</v>
      </c>
      <c r="L5502" s="19" t="n">
        <v>56.91</v>
      </c>
      <c r="M5502" s="19" t="n">
        <f aca="false">IF(J5502&gt;0,J5502,K5502)*E5502</f>
        <v>56.91</v>
      </c>
      <c r="N5502" s="20"/>
      <c r="O5502" s="21" t="str">
        <f aca="false">IF(R5502="","",ROUND(R5502*(1-Premissas!$B$4),4))</f>
        <v/>
      </c>
      <c r="P5502" s="22"/>
      <c r="Q5502" s="22"/>
      <c r="R5502" s="23"/>
      <c r="S5502" s="24"/>
      <c r="T5502" s="24"/>
      <c r="U5502" s="25"/>
      <c r="V5502" s="19" t="str">
        <f aca="false">IF(COUNT(N5502:Q5502)=0,"",MIN(N5502:Q5502))</f>
        <v/>
      </c>
      <c r="W5502" s="16" t="str">
        <f aca="false">IF(V5502="","",INDEX($N$4:$Q$4,MATCH(V5502,N5502:Q5502,0)))</f>
        <v/>
      </c>
      <c r="X5502" s="19" t="str">
        <f aca="false">IF(COUNT(N5502:Q5502)&lt;2,"",SMALL(N5502:Q5502,2))</f>
        <v/>
      </c>
      <c r="Y5502" s="26" t="str">
        <f aca="false">IF(OR(V5502="",M5502=0),"",V5502/M5502-1)</f>
        <v/>
      </c>
      <c r="Z5502" s="26" t="str">
        <f aca="false">IF(OR(V5502="",L5502=""),"",V5502/(L5502*E5502)-1)</f>
        <v/>
      </c>
      <c r="AA5502" s="16" t="str">
        <f aca="false">IF(V5502="","SEM OFERTA",IF(OR(Y5502&gt;Premissas!$B$11,Y5502&lt;Premissas!$B$12),"VERIFICAR - UNIDADE/EMBALAGEM",IF(Y5502&gt;Premissas!$B$6,"NÃO COMPRAR - REAJUSTE &gt;5%","COMPRAR")))</f>
        <v>SEM OFERTA</v>
      </c>
      <c r="AB5502" s="18" t="str">
        <f aca="false">IF(W5502="DIMEC",S5502,IF(W5502="MEDCENTRO",U5502,""))</f>
        <v/>
      </c>
      <c r="AC5502" s="18" t="n">
        <f aca="false">IF(AA5502&lt;&gt;"COMPRAR",0,IF(AB5502="",I5502,MIN(I5502,AB5502)))</f>
        <v>0</v>
      </c>
      <c r="AD5502" s="19" t="n">
        <f aca="false">IF(AC5502&gt;0,AC5502*V5502,0)</f>
        <v>0</v>
      </c>
      <c r="AE5502" s="19" t="n">
        <f aca="false">IF(AC5502&gt;0,(M5502-V5502)*AC5502,0)</f>
        <v>0</v>
      </c>
      <c r="AF5502" s="16" t="str">
        <f aca="false">IF(AA5502&lt;&gt;"COMPRAR","",IF(AB5502="",IF(X5502="","",IF(X5502-V5502&lt;0.01,"EMPATE TÉCNICO","")),IF(AB5502&lt;I5502,"ESTOQUE INSUFICIENTE",IF(X5502="","",IF(X5502-V5502&lt;0.01,"EMPATE TÉCNICO","")))))</f>
        <v/>
      </c>
      <c r="AG5502" s="16" t="s">
        <v>3078</v>
      </c>
      <c r="AH5502" s="16" t="s">
        <v>3079</v>
      </c>
    </row>
    <row r="5503" customFormat="false" ht="15" hidden="false" customHeight="false" outlineLevel="0" collapsed="false">
      <c r="A5503" s="16" t="s">
        <v>16987</v>
      </c>
      <c r="B5503" s="17" t="s">
        <v>16988</v>
      </c>
      <c r="C5503" s="16" t="s">
        <v>16989</v>
      </c>
      <c r="D5503" s="16" t="s">
        <v>3098</v>
      </c>
      <c r="E5503" s="18" t="n">
        <v>1</v>
      </c>
      <c r="F5503" s="16" t="s">
        <v>43</v>
      </c>
      <c r="G5503" s="18" t="n">
        <v>0</v>
      </c>
      <c r="H5503" s="16" t="n">
        <v>0</v>
      </c>
      <c r="I5503" s="18" t="n">
        <v>1</v>
      </c>
      <c r="J5503" s="19" t="n">
        <v>56.91</v>
      </c>
      <c r="K5503" s="19" t="n">
        <v>56.91</v>
      </c>
      <c r="L5503" s="19" t="n">
        <v>56.91</v>
      </c>
      <c r="M5503" s="19" t="n">
        <f aca="false">IF(J5503&gt;0,J5503,K5503)*E5503</f>
        <v>56.91</v>
      </c>
      <c r="N5503" s="20"/>
      <c r="O5503" s="21" t="str">
        <f aca="false">IF(R5503="","",ROUND(R5503*(1-Premissas!$B$4),4))</f>
        <v/>
      </c>
      <c r="P5503" s="22"/>
      <c r="Q5503" s="22"/>
      <c r="R5503" s="23"/>
      <c r="S5503" s="24"/>
      <c r="T5503" s="24"/>
      <c r="U5503" s="25"/>
      <c r="V5503" s="19" t="str">
        <f aca="false">IF(COUNT(N5503:Q5503)=0,"",MIN(N5503:Q5503))</f>
        <v/>
      </c>
      <c r="W5503" s="16" t="str">
        <f aca="false">IF(V5503="","",INDEX($N$4:$Q$4,MATCH(V5503,N5503:Q5503,0)))</f>
        <v/>
      </c>
      <c r="X5503" s="19" t="str">
        <f aca="false">IF(COUNT(N5503:Q5503)&lt;2,"",SMALL(N5503:Q5503,2))</f>
        <v/>
      </c>
      <c r="Y5503" s="26" t="str">
        <f aca="false">IF(OR(V5503="",M5503=0),"",V5503/M5503-1)</f>
        <v/>
      </c>
      <c r="Z5503" s="26" t="str">
        <f aca="false">IF(OR(V5503="",L5503=""),"",V5503/(L5503*E5503)-1)</f>
        <v/>
      </c>
      <c r="AA5503" s="16" t="str">
        <f aca="false">IF(V5503="","SEM OFERTA",IF(OR(Y5503&gt;Premissas!$B$11,Y5503&lt;Premissas!$B$12),"VERIFICAR - UNIDADE/EMBALAGEM",IF(Y5503&gt;Premissas!$B$6,"NÃO COMPRAR - REAJUSTE &gt;5%","COMPRAR")))</f>
        <v>SEM OFERTA</v>
      </c>
      <c r="AB5503" s="18" t="str">
        <f aca="false">IF(W5503="DIMEC",S5503,IF(W5503="MEDCENTRO",U5503,""))</f>
        <v/>
      </c>
      <c r="AC5503" s="18" t="n">
        <f aca="false">IF(AA5503&lt;&gt;"COMPRAR",0,IF(AB5503="",I5503,MIN(I5503,AB5503)))</f>
        <v>0</v>
      </c>
      <c r="AD5503" s="19" t="n">
        <f aca="false">IF(AC5503&gt;0,AC5503*V5503,0)</f>
        <v>0</v>
      </c>
      <c r="AE5503" s="19" t="n">
        <f aca="false">IF(AC5503&gt;0,(M5503-V5503)*AC5503,0)</f>
        <v>0</v>
      </c>
      <c r="AF5503" s="16" t="str">
        <f aca="false">IF(AA5503&lt;&gt;"COMPRAR","",IF(AB5503="",IF(X5503="","",IF(X5503-V5503&lt;0.01,"EMPATE TÉCNICO","")),IF(AB5503&lt;I5503,"ESTOQUE INSUFICIENTE",IF(X5503="","",IF(X5503-V5503&lt;0.01,"EMPATE TÉCNICO","")))))</f>
        <v/>
      </c>
      <c r="AG5503" s="16" t="s">
        <v>3078</v>
      </c>
      <c r="AH5503" s="16" t="s">
        <v>3079</v>
      </c>
    </row>
    <row r="5504" customFormat="false" ht="15" hidden="false" customHeight="false" outlineLevel="0" collapsed="false">
      <c r="A5504" s="16" t="s">
        <v>16990</v>
      </c>
      <c r="B5504" s="17" t="s">
        <v>16991</v>
      </c>
      <c r="C5504" s="16" t="s">
        <v>16992</v>
      </c>
      <c r="D5504" s="16"/>
      <c r="E5504" s="18" t="n">
        <v>1</v>
      </c>
      <c r="F5504" s="16" t="s">
        <v>43</v>
      </c>
      <c r="G5504" s="18" t="n">
        <v>0</v>
      </c>
      <c r="H5504" s="16" t="n">
        <v>0.1</v>
      </c>
      <c r="I5504" s="18" t="n">
        <v>1</v>
      </c>
      <c r="J5504" s="19" t="n">
        <v>56.1533333333333</v>
      </c>
      <c r="K5504" s="19" t="n">
        <v>56.1533333333333</v>
      </c>
      <c r="L5504" s="19" t="n">
        <v>56.1533</v>
      </c>
      <c r="M5504" s="19" t="n">
        <f aca="false">IF(J5504&gt;0,J5504,K5504)*E5504</f>
        <v>56.1533333333333</v>
      </c>
      <c r="N5504" s="20"/>
      <c r="O5504" s="21" t="str">
        <f aca="false">IF(R5504="","",ROUND(R5504*(1-Premissas!$B$4),4))</f>
        <v/>
      </c>
      <c r="P5504" s="22"/>
      <c r="Q5504" s="22"/>
      <c r="R5504" s="23"/>
      <c r="S5504" s="24"/>
      <c r="T5504" s="24"/>
      <c r="U5504" s="25"/>
      <c r="V5504" s="19" t="str">
        <f aca="false">IF(COUNT(N5504:Q5504)=0,"",MIN(N5504:Q5504))</f>
        <v/>
      </c>
      <c r="W5504" s="16" t="str">
        <f aca="false">IF(V5504="","",INDEX($N$4:$Q$4,MATCH(V5504,N5504:Q5504,0)))</f>
        <v/>
      </c>
      <c r="X5504" s="19" t="str">
        <f aca="false">IF(COUNT(N5504:Q5504)&lt;2,"",SMALL(N5504:Q5504,2))</f>
        <v/>
      </c>
      <c r="Y5504" s="26" t="str">
        <f aca="false">IF(OR(V5504="",M5504=0),"",V5504/M5504-1)</f>
        <v/>
      </c>
      <c r="Z5504" s="26" t="str">
        <f aca="false">IF(OR(V5504="",L5504=""),"",V5504/(L5504*E5504)-1)</f>
        <v/>
      </c>
      <c r="AA5504" s="16" t="str">
        <f aca="false">IF(V5504="","SEM OFERTA",IF(OR(Y5504&gt;Premissas!$B$11,Y5504&lt;Premissas!$B$12),"VERIFICAR - UNIDADE/EMBALAGEM",IF(Y5504&gt;Premissas!$B$6,"NÃO COMPRAR - REAJUSTE &gt;5%","COMPRAR")))</f>
        <v>SEM OFERTA</v>
      </c>
      <c r="AB5504" s="18" t="str">
        <f aca="false">IF(W5504="DIMEC",S5504,IF(W5504="MEDCENTRO",U5504,""))</f>
        <v/>
      </c>
      <c r="AC5504" s="18" t="n">
        <f aca="false">IF(AA5504&lt;&gt;"COMPRAR",0,IF(AB5504="",I5504,MIN(I5504,AB5504)))</f>
        <v>0</v>
      </c>
      <c r="AD5504" s="19" t="n">
        <f aca="false">IF(AC5504&gt;0,AC5504*V5504,0)</f>
        <v>0</v>
      </c>
      <c r="AE5504" s="19" t="n">
        <f aca="false">IF(AC5504&gt;0,(M5504-V5504)*AC5504,0)</f>
        <v>0</v>
      </c>
      <c r="AF5504" s="16" t="str">
        <f aca="false">IF(AA5504&lt;&gt;"COMPRAR","",IF(AB5504="",IF(X5504="","",IF(X5504-V5504&lt;0.01,"EMPATE TÉCNICO","")),IF(AB5504&lt;I5504,"ESTOQUE INSUFICIENTE",IF(X5504="","",IF(X5504-V5504&lt;0.01,"EMPATE TÉCNICO","")))))</f>
        <v/>
      </c>
      <c r="AG5504" s="16" t="s">
        <v>3078</v>
      </c>
      <c r="AH5504" s="16" t="s">
        <v>3079</v>
      </c>
    </row>
    <row r="5505" customFormat="false" ht="15" hidden="false" customHeight="false" outlineLevel="0" collapsed="false">
      <c r="A5505" s="16" t="s">
        <v>16993</v>
      </c>
      <c r="B5505" s="17" t="s">
        <v>16994</v>
      </c>
      <c r="C5505" s="16" t="s">
        <v>16995</v>
      </c>
      <c r="D5505" s="16" t="s">
        <v>16996</v>
      </c>
      <c r="E5505" s="18" t="n">
        <v>1</v>
      </c>
      <c r="F5505" s="16" t="s">
        <v>43</v>
      </c>
      <c r="G5505" s="18" t="n">
        <v>0</v>
      </c>
      <c r="H5505" s="16" t="n">
        <v>0.1</v>
      </c>
      <c r="I5505" s="18" t="n">
        <v>1</v>
      </c>
      <c r="J5505" s="19" t="n">
        <v>91.99</v>
      </c>
      <c r="K5505" s="19" t="n">
        <v>91.99</v>
      </c>
      <c r="L5505" s="19" t="n">
        <v>91.99</v>
      </c>
      <c r="M5505" s="19" t="n">
        <f aca="false">IF(J5505&gt;0,J5505,K5505)*E5505</f>
        <v>91.99</v>
      </c>
      <c r="N5505" s="20"/>
      <c r="O5505" s="21" t="str">
        <f aca="false">IF(R5505="","",ROUND(R5505*(1-Premissas!$B$4),4))</f>
        <v/>
      </c>
      <c r="P5505" s="22"/>
      <c r="Q5505" s="22"/>
      <c r="R5505" s="23"/>
      <c r="S5505" s="24"/>
      <c r="T5505" s="24"/>
      <c r="U5505" s="25"/>
      <c r="V5505" s="19" t="str">
        <f aca="false">IF(COUNT(N5505:Q5505)=0,"",MIN(N5505:Q5505))</f>
        <v/>
      </c>
      <c r="W5505" s="16" t="str">
        <f aca="false">IF(V5505="","",INDEX($N$4:$Q$4,MATCH(V5505,N5505:Q5505,0)))</f>
        <v/>
      </c>
      <c r="X5505" s="19" t="str">
        <f aca="false">IF(COUNT(N5505:Q5505)&lt;2,"",SMALL(N5505:Q5505,2))</f>
        <v/>
      </c>
      <c r="Y5505" s="26" t="str">
        <f aca="false">IF(OR(V5505="",M5505=0),"",V5505/M5505-1)</f>
        <v/>
      </c>
      <c r="Z5505" s="26" t="str">
        <f aca="false">IF(OR(V5505="",L5505=""),"",V5505/(L5505*E5505)-1)</f>
        <v/>
      </c>
      <c r="AA5505" s="16" t="str">
        <f aca="false">IF(V5505="","SEM OFERTA",IF(OR(Y5505&gt;Premissas!$B$11,Y5505&lt;Premissas!$B$12),"VERIFICAR - UNIDADE/EMBALAGEM",IF(Y5505&gt;Premissas!$B$6,"NÃO COMPRAR - REAJUSTE &gt;5%","COMPRAR")))</f>
        <v>SEM OFERTA</v>
      </c>
      <c r="AB5505" s="18" t="str">
        <f aca="false">IF(W5505="DIMEC",S5505,IF(W5505="MEDCENTRO",U5505,""))</f>
        <v/>
      </c>
      <c r="AC5505" s="18" t="n">
        <f aca="false">IF(AA5505&lt;&gt;"COMPRAR",0,IF(AB5505="",I5505,MIN(I5505,AB5505)))</f>
        <v>0</v>
      </c>
      <c r="AD5505" s="19" t="n">
        <f aca="false">IF(AC5505&gt;0,AC5505*V5505,0)</f>
        <v>0</v>
      </c>
      <c r="AE5505" s="19" t="n">
        <f aca="false">IF(AC5505&gt;0,(M5505-V5505)*AC5505,0)</f>
        <v>0</v>
      </c>
      <c r="AF5505" s="16" t="str">
        <f aca="false">IF(AA5505&lt;&gt;"COMPRAR","",IF(AB5505="",IF(X5505="","",IF(X5505-V5505&lt;0.01,"EMPATE TÉCNICO","")),IF(AB5505&lt;I5505,"ESTOQUE INSUFICIENTE",IF(X5505="","",IF(X5505-V5505&lt;0.01,"EMPATE TÉCNICO","")))))</f>
        <v/>
      </c>
      <c r="AG5505" s="16" t="s">
        <v>3078</v>
      </c>
      <c r="AH5505" s="16" t="s">
        <v>3079</v>
      </c>
    </row>
    <row r="5506" customFormat="false" ht="15" hidden="false" customHeight="false" outlineLevel="0" collapsed="false">
      <c r="A5506" s="16" t="s">
        <v>16997</v>
      </c>
      <c r="B5506" s="17" t="s">
        <v>16998</v>
      </c>
      <c r="C5506" s="16" t="s">
        <v>16999</v>
      </c>
      <c r="D5506" s="16" t="s">
        <v>16996</v>
      </c>
      <c r="E5506" s="18" t="n">
        <v>1</v>
      </c>
      <c r="F5506" s="16" t="s">
        <v>43</v>
      </c>
      <c r="G5506" s="18" t="n">
        <v>0</v>
      </c>
      <c r="H5506" s="16" t="n">
        <v>0.1</v>
      </c>
      <c r="I5506" s="18" t="n">
        <v>1</v>
      </c>
      <c r="J5506" s="19" t="n">
        <v>56.1533333333333</v>
      </c>
      <c r="K5506" s="19" t="n">
        <v>56.1533333333333</v>
      </c>
      <c r="L5506" s="19" t="n">
        <v>56.1533</v>
      </c>
      <c r="M5506" s="19" t="n">
        <f aca="false">IF(J5506&gt;0,J5506,K5506)*E5506</f>
        <v>56.1533333333333</v>
      </c>
      <c r="N5506" s="20"/>
      <c r="O5506" s="21" t="str">
        <f aca="false">IF(R5506="","",ROUND(R5506*(1-Premissas!$B$4),4))</f>
        <v/>
      </c>
      <c r="P5506" s="22"/>
      <c r="Q5506" s="22"/>
      <c r="R5506" s="23"/>
      <c r="S5506" s="24"/>
      <c r="T5506" s="24"/>
      <c r="U5506" s="25"/>
      <c r="V5506" s="19" t="str">
        <f aca="false">IF(COUNT(N5506:Q5506)=0,"",MIN(N5506:Q5506))</f>
        <v/>
      </c>
      <c r="W5506" s="16" t="str">
        <f aca="false">IF(V5506="","",INDEX($N$4:$Q$4,MATCH(V5506,N5506:Q5506,0)))</f>
        <v/>
      </c>
      <c r="X5506" s="19" t="str">
        <f aca="false">IF(COUNT(N5506:Q5506)&lt;2,"",SMALL(N5506:Q5506,2))</f>
        <v/>
      </c>
      <c r="Y5506" s="26" t="str">
        <f aca="false">IF(OR(V5506="",M5506=0),"",V5506/M5506-1)</f>
        <v/>
      </c>
      <c r="Z5506" s="26" t="str">
        <f aca="false">IF(OR(V5506="",L5506=""),"",V5506/(L5506*E5506)-1)</f>
        <v/>
      </c>
      <c r="AA5506" s="16" t="str">
        <f aca="false">IF(V5506="","SEM OFERTA",IF(OR(Y5506&gt;Premissas!$B$11,Y5506&lt;Premissas!$B$12),"VERIFICAR - UNIDADE/EMBALAGEM",IF(Y5506&gt;Premissas!$B$6,"NÃO COMPRAR - REAJUSTE &gt;5%","COMPRAR")))</f>
        <v>SEM OFERTA</v>
      </c>
      <c r="AB5506" s="18" t="str">
        <f aca="false">IF(W5506="DIMEC",S5506,IF(W5506="MEDCENTRO",U5506,""))</f>
        <v/>
      </c>
      <c r="AC5506" s="18" t="n">
        <f aca="false">IF(AA5506&lt;&gt;"COMPRAR",0,IF(AB5506="",I5506,MIN(I5506,AB5506)))</f>
        <v>0</v>
      </c>
      <c r="AD5506" s="19" t="n">
        <f aca="false">IF(AC5506&gt;0,AC5506*V5506,0)</f>
        <v>0</v>
      </c>
      <c r="AE5506" s="19" t="n">
        <f aca="false">IF(AC5506&gt;0,(M5506-V5506)*AC5506,0)</f>
        <v>0</v>
      </c>
      <c r="AF5506" s="16" t="str">
        <f aca="false">IF(AA5506&lt;&gt;"COMPRAR","",IF(AB5506="",IF(X5506="","",IF(X5506-V5506&lt;0.01,"EMPATE TÉCNICO","")),IF(AB5506&lt;I5506,"ESTOQUE INSUFICIENTE",IF(X5506="","",IF(X5506-V5506&lt;0.01,"EMPATE TÉCNICO","")))))</f>
        <v/>
      </c>
      <c r="AG5506" s="16" t="s">
        <v>3078</v>
      </c>
      <c r="AH5506" s="16" t="s">
        <v>3079</v>
      </c>
    </row>
    <row r="5507" customFormat="false" ht="15" hidden="false" customHeight="false" outlineLevel="0" collapsed="false">
      <c r="A5507" s="16" t="s">
        <v>17000</v>
      </c>
      <c r="B5507" s="17" t="s">
        <v>17001</v>
      </c>
      <c r="C5507" s="16" t="s">
        <v>17002</v>
      </c>
      <c r="D5507" s="16" t="s">
        <v>16996</v>
      </c>
      <c r="E5507" s="18" t="n">
        <v>1</v>
      </c>
      <c r="F5507" s="16" t="s">
        <v>43</v>
      </c>
      <c r="G5507" s="18" t="n">
        <v>0</v>
      </c>
      <c r="H5507" s="16" t="n">
        <v>0</v>
      </c>
      <c r="I5507" s="18" t="n">
        <v>1</v>
      </c>
      <c r="J5507" s="19" t="n">
        <v>56.1533333333333</v>
      </c>
      <c r="K5507" s="19" t="n">
        <v>56.1533333333333</v>
      </c>
      <c r="L5507" s="19" t="n">
        <v>56.1533</v>
      </c>
      <c r="M5507" s="19" t="n">
        <f aca="false">IF(J5507&gt;0,J5507,K5507)*E5507</f>
        <v>56.1533333333333</v>
      </c>
      <c r="N5507" s="20"/>
      <c r="O5507" s="21" t="str">
        <f aca="false">IF(R5507="","",ROUND(R5507*(1-Premissas!$B$4),4))</f>
        <v/>
      </c>
      <c r="P5507" s="22"/>
      <c r="Q5507" s="22"/>
      <c r="R5507" s="23"/>
      <c r="S5507" s="24"/>
      <c r="T5507" s="24"/>
      <c r="U5507" s="25"/>
      <c r="V5507" s="19" t="str">
        <f aca="false">IF(COUNT(N5507:Q5507)=0,"",MIN(N5507:Q5507))</f>
        <v/>
      </c>
      <c r="W5507" s="16" t="str">
        <f aca="false">IF(V5507="","",INDEX($N$4:$Q$4,MATCH(V5507,N5507:Q5507,0)))</f>
        <v/>
      </c>
      <c r="X5507" s="19" t="str">
        <f aca="false">IF(COUNT(N5507:Q5507)&lt;2,"",SMALL(N5507:Q5507,2))</f>
        <v/>
      </c>
      <c r="Y5507" s="26" t="str">
        <f aca="false">IF(OR(V5507="",M5507=0),"",V5507/M5507-1)</f>
        <v/>
      </c>
      <c r="Z5507" s="26" t="str">
        <f aca="false">IF(OR(V5507="",L5507=""),"",V5507/(L5507*E5507)-1)</f>
        <v/>
      </c>
      <c r="AA5507" s="16" t="str">
        <f aca="false">IF(V5507="","SEM OFERTA",IF(OR(Y5507&gt;Premissas!$B$11,Y5507&lt;Premissas!$B$12),"VERIFICAR - UNIDADE/EMBALAGEM",IF(Y5507&gt;Premissas!$B$6,"NÃO COMPRAR - REAJUSTE &gt;5%","COMPRAR")))</f>
        <v>SEM OFERTA</v>
      </c>
      <c r="AB5507" s="18" t="str">
        <f aca="false">IF(W5507="DIMEC",S5507,IF(W5507="MEDCENTRO",U5507,""))</f>
        <v/>
      </c>
      <c r="AC5507" s="18" t="n">
        <f aca="false">IF(AA5507&lt;&gt;"COMPRAR",0,IF(AB5507="",I5507,MIN(I5507,AB5507)))</f>
        <v>0</v>
      </c>
      <c r="AD5507" s="19" t="n">
        <f aca="false">IF(AC5507&gt;0,AC5507*V5507,0)</f>
        <v>0</v>
      </c>
      <c r="AE5507" s="19" t="n">
        <f aca="false">IF(AC5507&gt;0,(M5507-V5507)*AC5507,0)</f>
        <v>0</v>
      </c>
      <c r="AF5507" s="16" t="str">
        <f aca="false">IF(AA5507&lt;&gt;"COMPRAR","",IF(AB5507="",IF(X5507="","",IF(X5507-V5507&lt;0.01,"EMPATE TÉCNICO","")),IF(AB5507&lt;I5507,"ESTOQUE INSUFICIENTE",IF(X5507="","",IF(X5507-V5507&lt;0.01,"EMPATE TÉCNICO","")))))</f>
        <v/>
      </c>
      <c r="AG5507" s="16" t="s">
        <v>3078</v>
      </c>
      <c r="AH5507" s="16" t="s">
        <v>3079</v>
      </c>
    </row>
    <row r="5508" customFormat="false" ht="15" hidden="false" customHeight="false" outlineLevel="0" collapsed="false">
      <c r="A5508" s="16" t="s">
        <v>17003</v>
      </c>
      <c r="B5508" s="17" t="s">
        <v>17004</v>
      </c>
      <c r="C5508" s="16" t="s">
        <v>17005</v>
      </c>
      <c r="D5508" s="16" t="s">
        <v>16996</v>
      </c>
      <c r="E5508" s="18" t="n">
        <v>1</v>
      </c>
      <c r="F5508" s="16" t="s">
        <v>43</v>
      </c>
      <c r="G5508" s="18" t="n">
        <v>0</v>
      </c>
      <c r="H5508" s="16" t="n">
        <v>0</v>
      </c>
      <c r="I5508" s="18" t="n">
        <v>1</v>
      </c>
      <c r="J5508" s="19" t="n">
        <v>56.15</v>
      </c>
      <c r="K5508" s="19" t="n">
        <v>56.15</v>
      </c>
      <c r="L5508" s="19" t="n">
        <v>56.15</v>
      </c>
      <c r="M5508" s="19" t="n">
        <f aca="false">IF(J5508&gt;0,J5508,K5508)*E5508</f>
        <v>56.15</v>
      </c>
      <c r="N5508" s="20"/>
      <c r="O5508" s="21" t="str">
        <f aca="false">IF(R5508="","",ROUND(R5508*(1-Premissas!$B$4),4))</f>
        <v/>
      </c>
      <c r="P5508" s="22"/>
      <c r="Q5508" s="22"/>
      <c r="R5508" s="23"/>
      <c r="S5508" s="24"/>
      <c r="T5508" s="24"/>
      <c r="U5508" s="25"/>
      <c r="V5508" s="19" t="str">
        <f aca="false">IF(COUNT(N5508:Q5508)=0,"",MIN(N5508:Q5508))</f>
        <v/>
      </c>
      <c r="W5508" s="16" t="str">
        <f aca="false">IF(V5508="","",INDEX($N$4:$Q$4,MATCH(V5508,N5508:Q5508,0)))</f>
        <v/>
      </c>
      <c r="X5508" s="19" t="str">
        <f aca="false">IF(COUNT(N5508:Q5508)&lt;2,"",SMALL(N5508:Q5508,2))</f>
        <v/>
      </c>
      <c r="Y5508" s="26" t="str">
        <f aca="false">IF(OR(V5508="",M5508=0),"",V5508/M5508-1)</f>
        <v/>
      </c>
      <c r="Z5508" s="26" t="str">
        <f aca="false">IF(OR(V5508="",L5508=""),"",V5508/(L5508*E5508)-1)</f>
        <v/>
      </c>
      <c r="AA5508" s="16" t="str">
        <f aca="false">IF(V5508="","SEM OFERTA",IF(OR(Y5508&gt;Premissas!$B$11,Y5508&lt;Premissas!$B$12),"VERIFICAR - UNIDADE/EMBALAGEM",IF(Y5508&gt;Premissas!$B$6,"NÃO COMPRAR - REAJUSTE &gt;5%","COMPRAR")))</f>
        <v>SEM OFERTA</v>
      </c>
      <c r="AB5508" s="18" t="str">
        <f aca="false">IF(W5508="DIMEC",S5508,IF(W5508="MEDCENTRO",U5508,""))</f>
        <v/>
      </c>
      <c r="AC5508" s="18" t="n">
        <f aca="false">IF(AA5508&lt;&gt;"COMPRAR",0,IF(AB5508="",I5508,MIN(I5508,AB5508)))</f>
        <v>0</v>
      </c>
      <c r="AD5508" s="19" t="n">
        <f aca="false">IF(AC5508&gt;0,AC5508*V5508,0)</f>
        <v>0</v>
      </c>
      <c r="AE5508" s="19" t="n">
        <f aca="false">IF(AC5508&gt;0,(M5508-V5508)*AC5508,0)</f>
        <v>0</v>
      </c>
      <c r="AF5508" s="16" t="str">
        <f aca="false">IF(AA5508&lt;&gt;"COMPRAR","",IF(AB5508="",IF(X5508="","",IF(X5508-V5508&lt;0.01,"EMPATE TÉCNICO","")),IF(AB5508&lt;I5508,"ESTOQUE INSUFICIENTE",IF(X5508="","",IF(X5508-V5508&lt;0.01,"EMPATE TÉCNICO","")))))</f>
        <v/>
      </c>
      <c r="AG5508" s="16" t="s">
        <v>3078</v>
      </c>
      <c r="AH5508" s="16" t="s">
        <v>3079</v>
      </c>
    </row>
    <row r="5509" customFormat="false" ht="15" hidden="false" customHeight="false" outlineLevel="0" collapsed="false">
      <c r="A5509" s="16" t="s">
        <v>17006</v>
      </c>
      <c r="B5509" s="17" t="s">
        <v>17007</v>
      </c>
      <c r="C5509" s="16" t="s">
        <v>17008</v>
      </c>
      <c r="D5509" s="16" t="s">
        <v>16720</v>
      </c>
      <c r="E5509" s="18" t="n">
        <v>1</v>
      </c>
      <c r="F5509" s="16" t="s">
        <v>42</v>
      </c>
      <c r="G5509" s="18" t="n">
        <v>3</v>
      </c>
      <c r="H5509" s="16" t="n">
        <v>4.3</v>
      </c>
      <c r="I5509" s="18" t="n">
        <v>9</v>
      </c>
      <c r="J5509" s="19" t="n">
        <v>8.05</v>
      </c>
      <c r="K5509" s="19" t="n">
        <v>8.05</v>
      </c>
      <c r="L5509" s="19" t="n">
        <v>8.05</v>
      </c>
      <c r="M5509" s="19" t="n">
        <f aca="false">IF(J5509&gt;0,J5509,K5509)*E5509</f>
        <v>8.05</v>
      </c>
      <c r="N5509" s="20"/>
      <c r="O5509" s="21" t="str">
        <f aca="false">IF(R5509="","",ROUND(R5509*(1-Premissas!$B$4),4))</f>
        <v/>
      </c>
      <c r="P5509" s="22"/>
      <c r="Q5509" s="22"/>
      <c r="R5509" s="23"/>
      <c r="S5509" s="24"/>
      <c r="T5509" s="24"/>
      <c r="U5509" s="25"/>
      <c r="V5509" s="19" t="str">
        <f aca="false">IF(COUNT(N5509:Q5509)=0,"",MIN(N5509:Q5509))</f>
        <v/>
      </c>
      <c r="W5509" s="16" t="str">
        <f aca="false">IF(V5509="","",INDEX($N$4:$Q$4,MATCH(V5509,N5509:Q5509,0)))</f>
        <v/>
      </c>
      <c r="X5509" s="19" t="str">
        <f aca="false">IF(COUNT(N5509:Q5509)&lt;2,"",SMALL(N5509:Q5509,2))</f>
        <v/>
      </c>
      <c r="Y5509" s="26" t="str">
        <f aca="false">IF(OR(V5509="",M5509=0),"",V5509/M5509-1)</f>
        <v/>
      </c>
      <c r="Z5509" s="26" t="str">
        <f aca="false">IF(OR(V5509="",L5509=""),"",V5509/(L5509*E5509)-1)</f>
        <v/>
      </c>
      <c r="AA5509" s="16" t="str">
        <f aca="false">IF(V5509="","SEM OFERTA",IF(OR(Y5509&gt;Premissas!$B$11,Y5509&lt;Premissas!$B$12),"VERIFICAR - UNIDADE/EMBALAGEM",IF(Y5509&gt;Premissas!$B$6,"NÃO COMPRAR - REAJUSTE &gt;5%","COMPRAR")))</f>
        <v>SEM OFERTA</v>
      </c>
      <c r="AB5509" s="18" t="str">
        <f aca="false">IF(W5509="DIMEC",S5509,IF(W5509="MEDCENTRO",U5509,""))</f>
        <v/>
      </c>
      <c r="AC5509" s="18" t="n">
        <f aca="false">IF(AA5509&lt;&gt;"COMPRAR",0,IF(AB5509="",I5509,MIN(I5509,AB5509)))</f>
        <v>0</v>
      </c>
      <c r="AD5509" s="19" t="n">
        <f aca="false">IF(AC5509&gt;0,AC5509*V5509,0)</f>
        <v>0</v>
      </c>
      <c r="AE5509" s="19" t="n">
        <f aca="false">IF(AC5509&gt;0,(M5509-V5509)*AC5509,0)</f>
        <v>0</v>
      </c>
      <c r="AF5509" s="16" t="str">
        <f aca="false">IF(AA5509&lt;&gt;"COMPRAR","",IF(AB5509="",IF(X5509="","",IF(X5509-V5509&lt;0.01,"EMPATE TÉCNICO","")),IF(AB5509&lt;I5509,"ESTOQUE INSUFICIENTE",IF(X5509="","",IF(X5509-V5509&lt;0.01,"EMPATE TÉCNICO","")))))</f>
        <v/>
      </c>
      <c r="AG5509" s="16" t="s">
        <v>3078</v>
      </c>
      <c r="AH5509" s="16" t="s">
        <v>3079</v>
      </c>
    </row>
    <row r="5510" customFormat="false" ht="15" hidden="false" customHeight="false" outlineLevel="0" collapsed="false">
      <c r="A5510" s="16" t="s">
        <v>17009</v>
      </c>
      <c r="B5510" s="17" t="s">
        <v>17010</v>
      </c>
      <c r="C5510" s="16" t="s">
        <v>17011</v>
      </c>
      <c r="D5510" s="16" t="s">
        <v>16720</v>
      </c>
      <c r="E5510" s="18" t="n">
        <v>1</v>
      </c>
      <c r="F5510" s="16" t="s">
        <v>43</v>
      </c>
      <c r="G5510" s="18" t="n">
        <v>8</v>
      </c>
      <c r="H5510" s="16" t="n">
        <v>4.3</v>
      </c>
      <c r="I5510" s="18" t="n">
        <v>3</v>
      </c>
      <c r="J5510" s="19" t="n">
        <v>8.05</v>
      </c>
      <c r="K5510" s="19" t="n">
        <v>8.05</v>
      </c>
      <c r="L5510" s="19" t="n">
        <v>8.05</v>
      </c>
      <c r="M5510" s="19" t="n">
        <f aca="false">IF(J5510&gt;0,J5510,K5510)*E5510</f>
        <v>8.05</v>
      </c>
      <c r="N5510" s="20"/>
      <c r="O5510" s="21" t="str">
        <f aca="false">IF(R5510="","",ROUND(R5510*(1-Premissas!$B$4),4))</f>
        <v/>
      </c>
      <c r="P5510" s="22"/>
      <c r="Q5510" s="22"/>
      <c r="R5510" s="23"/>
      <c r="S5510" s="24"/>
      <c r="T5510" s="24"/>
      <c r="U5510" s="25"/>
      <c r="V5510" s="19" t="str">
        <f aca="false">IF(COUNT(N5510:Q5510)=0,"",MIN(N5510:Q5510))</f>
        <v/>
      </c>
      <c r="W5510" s="16" t="str">
        <f aca="false">IF(V5510="","",INDEX($N$4:$Q$4,MATCH(V5510,N5510:Q5510,0)))</f>
        <v/>
      </c>
      <c r="X5510" s="19" t="str">
        <f aca="false">IF(COUNT(N5510:Q5510)&lt;2,"",SMALL(N5510:Q5510,2))</f>
        <v/>
      </c>
      <c r="Y5510" s="26" t="str">
        <f aca="false">IF(OR(V5510="",M5510=0),"",V5510/M5510-1)</f>
        <v/>
      </c>
      <c r="Z5510" s="26" t="str">
        <f aca="false">IF(OR(V5510="",L5510=""),"",V5510/(L5510*E5510)-1)</f>
        <v/>
      </c>
      <c r="AA5510" s="16" t="str">
        <f aca="false">IF(V5510="","SEM OFERTA",IF(OR(Y5510&gt;Premissas!$B$11,Y5510&lt;Premissas!$B$12),"VERIFICAR - UNIDADE/EMBALAGEM",IF(Y5510&gt;Premissas!$B$6,"NÃO COMPRAR - REAJUSTE &gt;5%","COMPRAR")))</f>
        <v>SEM OFERTA</v>
      </c>
      <c r="AB5510" s="18" t="str">
        <f aca="false">IF(W5510="DIMEC",S5510,IF(W5510="MEDCENTRO",U5510,""))</f>
        <v/>
      </c>
      <c r="AC5510" s="18" t="n">
        <f aca="false">IF(AA5510&lt;&gt;"COMPRAR",0,IF(AB5510="",I5510,MIN(I5510,AB5510)))</f>
        <v>0</v>
      </c>
      <c r="AD5510" s="19" t="n">
        <f aca="false">IF(AC5510&gt;0,AC5510*V5510,0)</f>
        <v>0</v>
      </c>
      <c r="AE5510" s="19" t="n">
        <f aca="false">IF(AC5510&gt;0,(M5510-V5510)*AC5510,0)</f>
        <v>0</v>
      </c>
      <c r="AF5510" s="16" t="str">
        <f aca="false">IF(AA5510&lt;&gt;"COMPRAR","",IF(AB5510="",IF(X5510="","",IF(X5510-V5510&lt;0.01,"EMPATE TÉCNICO","")),IF(AB5510&lt;I5510,"ESTOQUE INSUFICIENTE",IF(X5510="","",IF(X5510-V5510&lt;0.01,"EMPATE TÉCNICO","")))))</f>
        <v/>
      </c>
      <c r="AG5510" s="16" t="s">
        <v>3078</v>
      </c>
      <c r="AH5510" s="16" t="s">
        <v>3079</v>
      </c>
    </row>
    <row r="5511" customFormat="false" ht="15" hidden="false" customHeight="false" outlineLevel="0" collapsed="false">
      <c r="A5511" s="16" t="s">
        <v>17012</v>
      </c>
      <c r="B5511" s="17" t="s">
        <v>17013</v>
      </c>
      <c r="C5511" s="16" t="s">
        <v>17014</v>
      </c>
      <c r="D5511" s="16" t="s">
        <v>16720</v>
      </c>
      <c r="E5511" s="18" t="n">
        <v>1</v>
      </c>
      <c r="F5511" s="16" t="s">
        <v>42</v>
      </c>
      <c r="G5511" s="18" t="n">
        <v>3</v>
      </c>
      <c r="H5511" s="16" t="n">
        <v>5.4</v>
      </c>
      <c r="I5511" s="18" t="n">
        <v>11</v>
      </c>
      <c r="J5511" s="19" t="n">
        <v>8.05</v>
      </c>
      <c r="K5511" s="19" t="n">
        <v>8.05</v>
      </c>
      <c r="L5511" s="19" t="n">
        <v>8.05</v>
      </c>
      <c r="M5511" s="19" t="n">
        <f aca="false">IF(J5511&gt;0,J5511,K5511)*E5511</f>
        <v>8.05</v>
      </c>
      <c r="N5511" s="20"/>
      <c r="O5511" s="21" t="str">
        <f aca="false">IF(R5511="","",ROUND(R5511*(1-Premissas!$B$4),4))</f>
        <v/>
      </c>
      <c r="P5511" s="22"/>
      <c r="Q5511" s="22"/>
      <c r="R5511" s="23"/>
      <c r="S5511" s="24"/>
      <c r="T5511" s="24"/>
      <c r="U5511" s="25"/>
      <c r="V5511" s="19" t="str">
        <f aca="false">IF(COUNT(N5511:Q5511)=0,"",MIN(N5511:Q5511))</f>
        <v/>
      </c>
      <c r="W5511" s="16" t="str">
        <f aca="false">IF(V5511="","",INDEX($N$4:$Q$4,MATCH(V5511,N5511:Q5511,0)))</f>
        <v/>
      </c>
      <c r="X5511" s="19" t="str">
        <f aca="false">IF(COUNT(N5511:Q5511)&lt;2,"",SMALL(N5511:Q5511,2))</f>
        <v/>
      </c>
      <c r="Y5511" s="26" t="str">
        <f aca="false">IF(OR(V5511="",M5511=0),"",V5511/M5511-1)</f>
        <v/>
      </c>
      <c r="Z5511" s="26" t="str">
        <f aca="false">IF(OR(V5511="",L5511=""),"",V5511/(L5511*E5511)-1)</f>
        <v/>
      </c>
      <c r="AA5511" s="16" t="str">
        <f aca="false">IF(V5511="","SEM OFERTA",IF(OR(Y5511&gt;Premissas!$B$11,Y5511&lt;Premissas!$B$12),"VERIFICAR - UNIDADE/EMBALAGEM",IF(Y5511&gt;Premissas!$B$6,"NÃO COMPRAR - REAJUSTE &gt;5%","COMPRAR")))</f>
        <v>SEM OFERTA</v>
      </c>
      <c r="AB5511" s="18" t="str">
        <f aca="false">IF(W5511="DIMEC",S5511,IF(W5511="MEDCENTRO",U5511,""))</f>
        <v/>
      </c>
      <c r="AC5511" s="18" t="n">
        <f aca="false">IF(AA5511&lt;&gt;"COMPRAR",0,IF(AB5511="",I5511,MIN(I5511,AB5511)))</f>
        <v>0</v>
      </c>
      <c r="AD5511" s="19" t="n">
        <f aca="false">IF(AC5511&gt;0,AC5511*V5511,0)</f>
        <v>0</v>
      </c>
      <c r="AE5511" s="19" t="n">
        <f aca="false">IF(AC5511&gt;0,(M5511-V5511)*AC5511,0)</f>
        <v>0</v>
      </c>
      <c r="AF5511" s="16" t="str">
        <f aca="false">IF(AA5511&lt;&gt;"COMPRAR","",IF(AB5511="",IF(X5511="","",IF(X5511-V5511&lt;0.01,"EMPATE TÉCNICO","")),IF(AB5511&lt;I5511,"ESTOQUE INSUFICIENTE",IF(X5511="","",IF(X5511-V5511&lt;0.01,"EMPATE TÉCNICO","")))))</f>
        <v/>
      </c>
      <c r="AG5511" s="16" t="s">
        <v>3078</v>
      </c>
      <c r="AH5511" s="16" t="s">
        <v>3079</v>
      </c>
    </row>
    <row r="5512" customFormat="false" ht="15" hidden="false" customHeight="false" outlineLevel="0" collapsed="false">
      <c r="A5512" s="16" t="s">
        <v>17015</v>
      </c>
      <c r="B5512" s="17" t="s">
        <v>17016</v>
      </c>
      <c r="C5512" s="16" t="s">
        <v>17017</v>
      </c>
      <c r="D5512" s="16" t="s">
        <v>16720</v>
      </c>
      <c r="E5512" s="18" t="n">
        <v>1</v>
      </c>
      <c r="F5512" s="16" t="s">
        <v>41</v>
      </c>
      <c r="G5512" s="18" t="n">
        <v>6</v>
      </c>
      <c r="H5512" s="16" t="n">
        <v>9.6</v>
      </c>
      <c r="I5512" s="18" t="n">
        <v>19</v>
      </c>
      <c r="J5512" s="19" t="n">
        <v>8.05</v>
      </c>
      <c r="K5512" s="19" t="n">
        <v>8.05</v>
      </c>
      <c r="L5512" s="19" t="n">
        <v>8.05</v>
      </c>
      <c r="M5512" s="19" t="n">
        <f aca="false">IF(J5512&gt;0,J5512,K5512)*E5512</f>
        <v>8.05</v>
      </c>
      <c r="N5512" s="20"/>
      <c r="O5512" s="21" t="str">
        <f aca="false">IF(R5512="","",ROUND(R5512*(1-Premissas!$B$4),4))</f>
        <v/>
      </c>
      <c r="P5512" s="22"/>
      <c r="Q5512" s="22"/>
      <c r="R5512" s="23"/>
      <c r="S5512" s="24"/>
      <c r="T5512" s="24"/>
      <c r="U5512" s="25"/>
      <c r="V5512" s="19" t="str">
        <f aca="false">IF(COUNT(N5512:Q5512)=0,"",MIN(N5512:Q5512))</f>
        <v/>
      </c>
      <c r="W5512" s="16" t="str">
        <f aca="false">IF(V5512="","",INDEX($N$4:$Q$4,MATCH(V5512,N5512:Q5512,0)))</f>
        <v/>
      </c>
      <c r="X5512" s="19" t="str">
        <f aca="false">IF(COUNT(N5512:Q5512)&lt;2,"",SMALL(N5512:Q5512,2))</f>
        <v/>
      </c>
      <c r="Y5512" s="26" t="str">
        <f aca="false">IF(OR(V5512="",M5512=0),"",V5512/M5512-1)</f>
        <v/>
      </c>
      <c r="Z5512" s="26" t="str">
        <f aca="false">IF(OR(V5512="",L5512=""),"",V5512/(L5512*E5512)-1)</f>
        <v/>
      </c>
      <c r="AA5512" s="16" t="str">
        <f aca="false">IF(V5512="","SEM OFERTA",IF(OR(Y5512&gt;Premissas!$B$11,Y5512&lt;Premissas!$B$12),"VERIFICAR - UNIDADE/EMBALAGEM",IF(Y5512&gt;Premissas!$B$6,"NÃO COMPRAR - REAJUSTE &gt;5%","COMPRAR")))</f>
        <v>SEM OFERTA</v>
      </c>
      <c r="AB5512" s="18" t="str">
        <f aca="false">IF(W5512="DIMEC",S5512,IF(W5512="MEDCENTRO",U5512,""))</f>
        <v/>
      </c>
      <c r="AC5512" s="18" t="n">
        <f aca="false">IF(AA5512&lt;&gt;"COMPRAR",0,IF(AB5512="",I5512,MIN(I5512,AB5512)))</f>
        <v>0</v>
      </c>
      <c r="AD5512" s="19" t="n">
        <f aca="false">IF(AC5512&gt;0,AC5512*V5512,0)</f>
        <v>0</v>
      </c>
      <c r="AE5512" s="19" t="n">
        <f aca="false">IF(AC5512&gt;0,(M5512-V5512)*AC5512,0)</f>
        <v>0</v>
      </c>
      <c r="AF5512" s="16" t="str">
        <f aca="false">IF(AA5512&lt;&gt;"COMPRAR","",IF(AB5512="",IF(X5512="","",IF(X5512-V5512&lt;0.01,"EMPATE TÉCNICO","")),IF(AB5512&lt;I5512,"ESTOQUE INSUFICIENTE",IF(X5512="","",IF(X5512-V5512&lt;0.01,"EMPATE TÉCNICO","")))))</f>
        <v/>
      </c>
      <c r="AG5512" s="16" t="s">
        <v>3078</v>
      </c>
      <c r="AH5512" s="16" t="s">
        <v>3079</v>
      </c>
    </row>
    <row r="5513" customFormat="false" ht="15" hidden="false" customHeight="false" outlineLevel="0" collapsed="false">
      <c r="A5513" s="16" t="s">
        <v>17018</v>
      </c>
      <c r="B5513" s="17" t="s">
        <v>17019</v>
      </c>
      <c r="C5513" s="16" t="s">
        <v>17020</v>
      </c>
      <c r="D5513" s="16"/>
      <c r="E5513" s="18" t="n">
        <v>1</v>
      </c>
      <c r="F5513" s="16" t="s">
        <v>43</v>
      </c>
      <c r="G5513" s="18" t="n">
        <v>0</v>
      </c>
      <c r="H5513" s="16" t="n">
        <v>0.2</v>
      </c>
      <c r="I5513" s="18" t="n">
        <v>1</v>
      </c>
      <c r="J5513" s="19" t="n">
        <v>33.81</v>
      </c>
      <c r="K5513" s="19" t="n">
        <v>33.81</v>
      </c>
      <c r="L5513" s="19" t="n">
        <v>33.81</v>
      </c>
      <c r="M5513" s="19" t="n">
        <f aca="false">IF(J5513&gt;0,J5513,K5513)*E5513</f>
        <v>33.81</v>
      </c>
      <c r="N5513" s="20"/>
      <c r="O5513" s="21" t="str">
        <f aca="false">IF(R5513="","",ROUND(R5513*(1-Premissas!$B$4),4))</f>
        <v/>
      </c>
      <c r="P5513" s="22"/>
      <c r="Q5513" s="22"/>
      <c r="R5513" s="23"/>
      <c r="S5513" s="24"/>
      <c r="T5513" s="24"/>
      <c r="U5513" s="25"/>
      <c r="V5513" s="19" t="str">
        <f aca="false">IF(COUNT(N5513:Q5513)=0,"",MIN(N5513:Q5513))</f>
        <v/>
      </c>
      <c r="W5513" s="16" t="str">
        <f aca="false">IF(V5513="","",INDEX($N$4:$Q$4,MATCH(V5513,N5513:Q5513,0)))</f>
        <v/>
      </c>
      <c r="X5513" s="19" t="str">
        <f aca="false">IF(COUNT(N5513:Q5513)&lt;2,"",SMALL(N5513:Q5513,2))</f>
        <v/>
      </c>
      <c r="Y5513" s="26" t="str">
        <f aca="false">IF(OR(V5513="",M5513=0),"",V5513/M5513-1)</f>
        <v/>
      </c>
      <c r="Z5513" s="26" t="str">
        <f aca="false">IF(OR(V5513="",L5513=""),"",V5513/(L5513*E5513)-1)</f>
        <v/>
      </c>
      <c r="AA5513" s="16" t="str">
        <f aca="false">IF(V5513="","SEM OFERTA",IF(OR(Y5513&gt;Premissas!$B$11,Y5513&lt;Premissas!$B$12),"VERIFICAR - UNIDADE/EMBALAGEM",IF(Y5513&gt;Premissas!$B$6,"NÃO COMPRAR - REAJUSTE &gt;5%","COMPRAR")))</f>
        <v>SEM OFERTA</v>
      </c>
      <c r="AB5513" s="18" t="str">
        <f aca="false">IF(W5513="DIMEC",S5513,IF(W5513="MEDCENTRO",U5513,""))</f>
        <v/>
      </c>
      <c r="AC5513" s="18" t="n">
        <f aca="false">IF(AA5513&lt;&gt;"COMPRAR",0,IF(AB5513="",I5513,MIN(I5513,AB5513)))</f>
        <v>0</v>
      </c>
      <c r="AD5513" s="19" t="n">
        <f aca="false">IF(AC5513&gt;0,AC5513*V5513,0)</f>
        <v>0</v>
      </c>
      <c r="AE5513" s="19" t="n">
        <f aca="false">IF(AC5513&gt;0,(M5513-V5513)*AC5513,0)</f>
        <v>0</v>
      </c>
      <c r="AF5513" s="16" t="str">
        <f aca="false">IF(AA5513&lt;&gt;"COMPRAR","",IF(AB5513="",IF(X5513="","",IF(X5513-V5513&lt;0.01,"EMPATE TÉCNICO","")),IF(AB5513&lt;I5513,"ESTOQUE INSUFICIENTE",IF(X5513="","",IF(X5513-V5513&lt;0.01,"EMPATE TÉCNICO","")))))</f>
        <v/>
      </c>
      <c r="AG5513" s="16" t="s">
        <v>3078</v>
      </c>
      <c r="AH5513" s="16" t="s">
        <v>3079</v>
      </c>
    </row>
    <row r="5514" customFormat="false" ht="15" hidden="false" customHeight="false" outlineLevel="0" collapsed="false">
      <c r="A5514" s="16" t="s">
        <v>17021</v>
      </c>
      <c r="B5514" s="17" t="s">
        <v>17022</v>
      </c>
      <c r="C5514" s="16" t="s">
        <v>17023</v>
      </c>
      <c r="D5514" s="16"/>
      <c r="E5514" s="18" t="n">
        <v>1</v>
      </c>
      <c r="F5514" s="16" t="s">
        <v>43</v>
      </c>
      <c r="G5514" s="18" t="n">
        <v>0</v>
      </c>
      <c r="H5514" s="16" t="n">
        <v>0.1</v>
      </c>
      <c r="I5514" s="18" t="n">
        <v>1</v>
      </c>
      <c r="J5514" s="19" t="n">
        <v>35.69</v>
      </c>
      <c r="K5514" s="19" t="n">
        <v>35.69</v>
      </c>
      <c r="L5514" s="19" t="n">
        <v>35.69</v>
      </c>
      <c r="M5514" s="19" t="n">
        <f aca="false">IF(J5514&gt;0,J5514,K5514)*E5514</f>
        <v>35.69</v>
      </c>
      <c r="N5514" s="20"/>
      <c r="O5514" s="21" t="str">
        <f aca="false">IF(R5514="","",ROUND(R5514*(1-Premissas!$B$4),4))</f>
        <v/>
      </c>
      <c r="P5514" s="22"/>
      <c r="Q5514" s="22"/>
      <c r="R5514" s="23"/>
      <c r="S5514" s="24"/>
      <c r="T5514" s="24"/>
      <c r="U5514" s="25"/>
      <c r="V5514" s="19" t="str">
        <f aca="false">IF(COUNT(N5514:Q5514)=0,"",MIN(N5514:Q5514))</f>
        <v/>
      </c>
      <c r="W5514" s="16" t="str">
        <f aca="false">IF(V5514="","",INDEX($N$4:$Q$4,MATCH(V5514,N5514:Q5514,0)))</f>
        <v/>
      </c>
      <c r="X5514" s="19" t="str">
        <f aca="false">IF(COUNT(N5514:Q5514)&lt;2,"",SMALL(N5514:Q5514,2))</f>
        <v/>
      </c>
      <c r="Y5514" s="26" t="str">
        <f aca="false">IF(OR(V5514="",M5514=0),"",V5514/M5514-1)</f>
        <v/>
      </c>
      <c r="Z5514" s="26" t="str">
        <f aca="false">IF(OR(V5514="",L5514=""),"",V5514/(L5514*E5514)-1)</f>
        <v/>
      </c>
      <c r="AA5514" s="16" t="str">
        <f aca="false">IF(V5514="","SEM OFERTA",IF(OR(Y5514&gt;Premissas!$B$11,Y5514&lt;Premissas!$B$12),"VERIFICAR - UNIDADE/EMBALAGEM",IF(Y5514&gt;Premissas!$B$6,"NÃO COMPRAR - REAJUSTE &gt;5%","COMPRAR")))</f>
        <v>SEM OFERTA</v>
      </c>
      <c r="AB5514" s="18" t="str">
        <f aca="false">IF(W5514="DIMEC",S5514,IF(W5514="MEDCENTRO",U5514,""))</f>
        <v/>
      </c>
      <c r="AC5514" s="18" t="n">
        <f aca="false">IF(AA5514&lt;&gt;"COMPRAR",0,IF(AB5514="",I5514,MIN(I5514,AB5514)))</f>
        <v>0</v>
      </c>
      <c r="AD5514" s="19" t="n">
        <f aca="false">IF(AC5514&gt;0,AC5514*V5514,0)</f>
        <v>0</v>
      </c>
      <c r="AE5514" s="19" t="n">
        <f aca="false">IF(AC5514&gt;0,(M5514-V5514)*AC5514,0)</f>
        <v>0</v>
      </c>
      <c r="AF5514" s="16" t="str">
        <f aca="false">IF(AA5514&lt;&gt;"COMPRAR","",IF(AB5514="",IF(X5514="","",IF(X5514-V5514&lt;0.01,"EMPATE TÉCNICO","")),IF(AB5514&lt;I5514,"ESTOQUE INSUFICIENTE",IF(X5514="","",IF(X5514-V5514&lt;0.01,"EMPATE TÉCNICO","")))))</f>
        <v/>
      </c>
      <c r="AG5514" s="16" t="s">
        <v>3078</v>
      </c>
      <c r="AH5514" s="16" t="s">
        <v>3079</v>
      </c>
    </row>
    <row r="5515" customFormat="false" ht="15" hidden="false" customHeight="false" outlineLevel="0" collapsed="false">
      <c r="A5515" s="16" t="s">
        <v>17024</v>
      </c>
      <c r="B5515" s="17" t="s">
        <v>17025</v>
      </c>
      <c r="C5515" s="16" t="s">
        <v>17026</v>
      </c>
      <c r="D5515" s="16"/>
      <c r="E5515" s="18" t="n">
        <v>1</v>
      </c>
      <c r="F5515" s="16" t="s">
        <v>42</v>
      </c>
      <c r="G5515" s="18" t="n">
        <v>0</v>
      </c>
      <c r="H5515" s="16" t="n">
        <v>0.2</v>
      </c>
      <c r="I5515" s="18" t="n">
        <v>1</v>
      </c>
      <c r="J5515" s="19" t="n">
        <v>33.81</v>
      </c>
      <c r="K5515" s="19" t="n">
        <v>33.81</v>
      </c>
      <c r="L5515" s="19" t="n">
        <v>33.81</v>
      </c>
      <c r="M5515" s="19" t="n">
        <f aca="false">IF(J5515&gt;0,J5515,K5515)*E5515</f>
        <v>33.81</v>
      </c>
      <c r="N5515" s="20"/>
      <c r="O5515" s="21" t="str">
        <f aca="false">IF(R5515="","",ROUND(R5515*(1-Premissas!$B$4),4))</f>
        <v/>
      </c>
      <c r="P5515" s="22"/>
      <c r="Q5515" s="22"/>
      <c r="R5515" s="23"/>
      <c r="S5515" s="24"/>
      <c r="T5515" s="24"/>
      <c r="U5515" s="25"/>
      <c r="V5515" s="19" t="str">
        <f aca="false">IF(COUNT(N5515:Q5515)=0,"",MIN(N5515:Q5515))</f>
        <v/>
      </c>
      <c r="W5515" s="16" t="str">
        <f aca="false">IF(V5515="","",INDEX($N$4:$Q$4,MATCH(V5515,N5515:Q5515,0)))</f>
        <v/>
      </c>
      <c r="X5515" s="19" t="str">
        <f aca="false">IF(COUNT(N5515:Q5515)&lt;2,"",SMALL(N5515:Q5515,2))</f>
        <v/>
      </c>
      <c r="Y5515" s="26" t="str">
        <f aca="false">IF(OR(V5515="",M5515=0),"",V5515/M5515-1)</f>
        <v/>
      </c>
      <c r="Z5515" s="26" t="str">
        <f aca="false">IF(OR(V5515="",L5515=""),"",V5515/(L5515*E5515)-1)</f>
        <v/>
      </c>
      <c r="AA5515" s="16" t="str">
        <f aca="false">IF(V5515="","SEM OFERTA",IF(OR(Y5515&gt;Premissas!$B$11,Y5515&lt;Premissas!$B$12),"VERIFICAR - UNIDADE/EMBALAGEM",IF(Y5515&gt;Premissas!$B$6,"NÃO COMPRAR - REAJUSTE &gt;5%","COMPRAR")))</f>
        <v>SEM OFERTA</v>
      </c>
      <c r="AB5515" s="18" t="str">
        <f aca="false">IF(W5515="DIMEC",S5515,IF(W5515="MEDCENTRO",U5515,""))</f>
        <v/>
      </c>
      <c r="AC5515" s="18" t="n">
        <f aca="false">IF(AA5515&lt;&gt;"COMPRAR",0,IF(AB5515="",I5515,MIN(I5515,AB5515)))</f>
        <v>0</v>
      </c>
      <c r="AD5515" s="19" t="n">
        <f aca="false">IF(AC5515&gt;0,AC5515*V5515,0)</f>
        <v>0</v>
      </c>
      <c r="AE5515" s="19" t="n">
        <f aca="false">IF(AC5515&gt;0,(M5515-V5515)*AC5515,0)</f>
        <v>0</v>
      </c>
      <c r="AF5515" s="16" t="str">
        <f aca="false">IF(AA5515&lt;&gt;"COMPRAR","",IF(AB5515="",IF(X5515="","",IF(X5515-V5515&lt;0.01,"EMPATE TÉCNICO","")),IF(AB5515&lt;I5515,"ESTOQUE INSUFICIENTE",IF(X5515="","",IF(X5515-V5515&lt;0.01,"EMPATE TÉCNICO","")))))</f>
        <v/>
      </c>
      <c r="AG5515" s="16" t="s">
        <v>3078</v>
      </c>
      <c r="AH5515" s="16" t="s">
        <v>3079</v>
      </c>
    </row>
    <row r="5516" customFormat="false" ht="15" hidden="false" customHeight="false" outlineLevel="0" collapsed="false">
      <c r="A5516" s="16" t="s">
        <v>17027</v>
      </c>
      <c r="B5516" s="17" t="s">
        <v>17028</v>
      </c>
      <c r="C5516" s="16" t="s">
        <v>17029</v>
      </c>
      <c r="D5516" s="16"/>
      <c r="E5516" s="18" t="n">
        <v>1</v>
      </c>
      <c r="F5516" s="16" t="s">
        <v>43</v>
      </c>
      <c r="G5516" s="18" t="n">
        <v>0</v>
      </c>
      <c r="H5516" s="16" t="n">
        <v>0.1</v>
      </c>
      <c r="I5516" s="18" t="n">
        <v>1</v>
      </c>
      <c r="J5516" s="19" t="n">
        <v>108.63</v>
      </c>
      <c r="K5516" s="19" t="n">
        <v>108.63</v>
      </c>
      <c r="L5516" s="19" t="n">
        <v>108.63</v>
      </c>
      <c r="M5516" s="19" t="n">
        <f aca="false">IF(J5516&gt;0,J5516,K5516)*E5516</f>
        <v>108.63</v>
      </c>
      <c r="N5516" s="20"/>
      <c r="O5516" s="21" t="str">
        <f aca="false">IF(R5516="","",ROUND(R5516*(1-Premissas!$B$4),4))</f>
        <v/>
      </c>
      <c r="P5516" s="22"/>
      <c r="Q5516" s="22"/>
      <c r="R5516" s="23"/>
      <c r="S5516" s="24"/>
      <c r="T5516" s="24"/>
      <c r="U5516" s="25"/>
      <c r="V5516" s="19" t="str">
        <f aca="false">IF(COUNT(N5516:Q5516)=0,"",MIN(N5516:Q5516))</f>
        <v/>
      </c>
      <c r="W5516" s="16" t="str">
        <f aca="false">IF(V5516="","",INDEX($N$4:$Q$4,MATCH(V5516,N5516:Q5516,0)))</f>
        <v/>
      </c>
      <c r="X5516" s="19" t="str">
        <f aca="false">IF(COUNT(N5516:Q5516)&lt;2,"",SMALL(N5516:Q5516,2))</f>
        <v/>
      </c>
      <c r="Y5516" s="26" t="str">
        <f aca="false">IF(OR(V5516="",M5516=0),"",V5516/M5516-1)</f>
        <v/>
      </c>
      <c r="Z5516" s="26" t="str">
        <f aca="false">IF(OR(V5516="",L5516=""),"",V5516/(L5516*E5516)-1)</f>
        <v/>
      </c>
      <c r="AA5516" s="16" t="str">
        <f aca="false">IF(V5516="","SEM OFERTA",IF(OR(Y5516&gt;Premissas!$B$11,Y5516&lt;Premissas!$B$12),"VERIFICAR - UNIDADE/EMBALAGEM",IF(Y5516&gt;Premissas!$B$6,"NÃO COMPRAR - REAJUSTE &gt;5%","COMPRAR")))</f>
        <v>SEM OFERTA</v>
      </c>
      <c r="AB5516" s="18" t="str">
        <f aca="false">IF(W5516="DIMEC",S5516,IF(W5516="MEDCENTRO",U5516,""))</f>
        <v/>
      </c>
      <c r="AC5516" s="18" t="n">
        <f aca="false">IF(AA5516&lt;&gt;"COMPRAR",0,IF(AB5516="",I5516,MIN(I5516,AB5516)))</f>
        <v>0</v>
      </c>
      <c r="AD5516" s="19" t="n">
        <f aca="false">IF(AC5516&gt;0,AC5516*V5516,0)</f>
        <v>0</v>
      </c>
      <c r="AE5516" s="19" t="n">
        <f aca="false">IF(AC5516&gt;0,(M5516-V5516)*AC5516,0)</f>
        <v>0</v>
      </c>
      <c r="AF5516" s="16" t="str">
        <f aca="false">IF(AA5516&lt;&gt;"COMPRAR","",IF(AB5516="",IF(X5516="","",IF(X5516-V5516&lt;0.01,"EMPATE TÉCNICO","")),IF(AB5516&lt;I5516,"ESTOQUE INSUFICIENTE",IF(X5516="","",IF(X5516-V5516&lt;0.01,"EMPATE TÉCNICO","")))))</f>
        <v/>
      </c>
      <c r="AG5516" s="16" t="s">
        <v>3078</v>
      </c>
      <c r="AH5516" s="16" t="s">
        <v>3079</v>
      </c>
    </row>
    <row r="5517" customFormat="false" ht="15" hidden="false" customHeight="false" outlineLevel="0" collapsed="false">
      <c r="A5517" s="16" t="s">
        <v>17030</v>
      </c>
      <c r="B5517" s="17" t="s">
        <v>17031</v>
      </c>
      <c r="C5517" s="16" t="s">
        <v>17032</v>
      </c>
      <c r="D5517" s="16" t="s">
        <v>3077</v>
      </c>
      <c r="E5517" s="18" t="n">
        <v>1</v>
      </c>
      <c r="F5517" s="16" t="s">
        <v>43</v>
      </c>
      <c r="G5517" s="18" t="n">
        <v>0</v>
      </c>
      <c r="H5517" s="16" t="n">
        <v>0.1</v>
      </c>
      <c r="I5517" s="18" t="n">
        <v>1</v>
      </c>
      <c r="J5517" s="19" t="n">
        <v>63.61</v>
      </c>
      <c r="K5517" s="19" t="n">
        <v>63.61</v>
      </c>
      <c r="L5517" s="19" t="n">
        <v>63.61</v>
      </c>
      <c r="M5517" s="19" t="n">
        <f aca="false">IF(J5517&gt;0,J5517,K5517)*E5517</f>
        <v>63.61</v>
      </c>
      <c r="N5517" s="20"/>
      <c r="O5517" s="21" t="str">
        <f aca="false">IF(R5517="","",ROUND(R5517*(1-Premissas!$B$4),4))</f>
        <v/>
      </c>
      <c r="P5517" s="22"/>
      <c r="Q5517" s="22"/>
      <c r="R5517" s="23"/>
      <c r="S5517" s="24"/>
      <c r="T5517" s="24"/>
      <c r="U5517" s="25"/>
      <c r="V5517" s="19" t="str">
        <f aca="false">IF(COUNT(N5517:Q5517)=0,"",MIN(N5517:Q5517))</f>
        <v/>
      </c>
      <c r="W5517" s="16" t="str">
        <f aca="false">IF(V5517="","",INDEX($N$4:$Q$4,MATCH(V5517,N5517:Q5517,0)))</f>
        <v/>
      </c>
      <c r="X5517" s="19" t="str">
        <f aca="false">IF(COUNT(N5517:Q5517)&lt;2,"",SMALL(N5517:Q5517,2))</f>
        <v/>
      </c>
      <c r="Y5517" s="26" t="str">
        <f aca="false">IF(OR(V5517="",M5517=0),"",V5517/M5517-1)</f>
        <v/>
      </c>
      <c r="Z5517" s="26" t="str">
        <f aca="false">IF(OR(V5517="",L5517=""),"",V5517/(L5517*E5517)-1)</f>
        <v/>
      </c>
      <c r="AA5517" s="16" t="str">
        <f aca="false">IF(V5517="","SEM OFERTA",IF(OR(Y5517&gt;Premissas!$B$11,Y5517&lt;Premissas!$B$12),"VERIFICAR - UNIDADE/EMBALAGEM",IF(Y5517&gt;Premissas!$B$6,"NÃO COMPRAR - REAJUSTE &gt;5%","COMPRAR")))</f>
        <v>SEM OFERTA</v>
      </c>
      <c r="AB5517" s="18" t="str">
        <f aca="false">IF(W5517="DIMEC",S5517,IF(W5517="MEDCENTRO",U5517,""))</f>
        <v/>
      </c>
      <c r="AC5517" s="18" t="n">
        <f aca="false">IF(AA5517&lt;&gt;"COMPRAR",0,IF(AB5517="",I5517,MIN(I5517,AB5517)))</f>
        <v>0</v>
      </c>
      <c r="AD5517" s="19" t="n">
        <f aca="false">IF(AC5517&gt;0,AC5517*V5517,0)</f>
        <v>0</v>
      </c>
      <c r="AE5517" s="19" t="n">
        <f aca="false">IF(AC5517&gt;0,(M5517-V5517)*AC5517,0)</f>
        <v>0</v>
      </c>
      <c r="AF5517" s="16" t="str">
        <f aca="false">IF(AA5517&lt;&gt;"COMPRAR","",IF(AB5517="",IF(X5517="","",IF(X5517-V5517&lt;0.01,"EMPATE TÉCNICO","")),IF(AB5517&lt;I5517,"ESTOQUE INSUFICIENTE",IF(X5517="","",IF(X5517-V5517&lt;0.01,"EMPATE TÉCNICO","")))))</f>
        <v/>
      </c>
      <c r="AG5517" s="16" t="s">
        <v>3078</v>
      </c>
      <c r="AH5517" s="16" t="s">
        <v>3079</v>
      </c>
    </row>
    <row r="5518" customFormat="false" ht="15" hidden="false" customHeight="false" outlineLevel="0" collapsed="false">
      <c r="A5518" s="16" t="s">
        <v>17033</v>
      </c>
      <c r="B5518" s="17" t="s">
        <v>17034</v>
      </c>
      <c r="C5518" s="16" t="s">
        <v>17035</v>
      </c>
      <c r="D5518" s="16" t="s">
        <v>762</v>
      </c>
      <c r="E5518" s="18" t="n">
        <v>10</v>
      </c>
      <c r="F5518" s="16" t="s">
        <v>43</v>
      </c>
      <c r="G5518" s="18" t="n">
        <v>0</v>
      </c>
      <c r="H5518" s="16" t="n">
        <v>0.5</v>
      </c>
      <c r="I5518" s="18" t="n">
        <v>1</v>
      </c>
      <c r="J5518" s="19" t="n">
        <v>0</v>
      </c>
      <c r="K5518" s="19" t="n">
        <v>6.22</v>
      </c>
      <c r="L5518" s="19"/>
      <c r="M5518" s="19" t="n">
        <f aca="false">IF(J5518&gt;0,J5518,K5518)*E5518</f>
        <v>62.2</v>
      </c>
      <c r="N5518" s="20"/>
      <c r="O5518" s="21" t="str">
        <f aca="false">IF(R5518="","",ROUND(R5518*(1-Premissas!$B$4),4))</f>
        <v/>
      </c>
      <c r="P5518" s="22"/>
      <c r="Q5518" s="22"/>
      <c r="R5518" s="23"/>
      <c r="S5518" s="24"/>
      <c r="T5518" s="24"/>
      <c r="U5518" s="25"/>
      <c r="V5518" s="19" t="str">
        <f aca="false">IF(COUNT(N5518:Q5518)=0,"",MIN(N5518:Q5518))</f>
        <v/>
      </c>
      <c r="W5518" s="16" t="str">
        <f aca="false">IF(V5518="","",INDEX($N$4:$Q$4,MATCH(V5518,N5518:Q5518,0)))</f>
        <v/>
      </c>
      <c r="X5518" s="19" t="str">
        <f aca="false">IF(COUNT(N5518:Q5518)&lt;2,"",SMALL(N5518:Q5518,2))</f>
        <v/>
      </c>
      <c r="Y5518" s="26" t="str">
        <f aca="false">IF(OR(V5518="",M5518=0),"",V5518/M5518-1)</f>
        <v/>
      </c>
      <c r="Z5518" s="26" t="str">
        <f aca="false">IF(OR(V5518="",L5518=""),"",V5518/(L5518*E5518)-1)</f>
        <v/>
      </c>
      <c r="AA5518" s="16" t="str">
        <f aca="false">IF(V5518="","SEM OFERTA",IF(OR(Y5518&gt;Premissas!$B$11,Y5518&lt;Premissas!$B$12),"VERIFICAR - UNIDADE/EMBALAGEM",IF(Y5518&gt;Premissas!$B$6,"NÃO COMPRAR - REAJUSTE &gt;5%","COMPRAR")))</f>
        <v>SEM OFERTA</v>
      </c>
      <c r="AB5518" s="18" t="str">
        <f aca="false">IF(W5518="DIMEC",S5518,IF(W5518="MEDCENTRO",U5518,""))</f>
        <v/>
      </c>
      <c r="AC5518" s="18" t="n">
        <f aca="false">IF(AA5518&lt;&gt;"COMPRAR",0,IF(AB5518="",I5518,MIN(I5518,AB5518)))</f>
        <v>0</v>
      </c>
      <c r="AD5518" s="19" t="n">
        <f aca="false">IF(AC5518&gt;0,AC5518*V5518,0)</f>
        <v>0</v>
      </c>
      <c r="AE5518" s="19" t="n">
        <f aca="false">IF(AC5518&gt;0,(M5518-V5518)*AC5518,0)</f>
        <v>0</v>
      </c>
      <c r="AF5518" s="16" t="str">
        <f aca="false">IF(AA5518&lt;&gt;"COMPRAR","",IF(AB5518="",IF(X5518="","",IF(X5518-V5518&lt;0.01,"EMPATE TÉCNICO","")),IF(AB5518&lt;I5518,"ESTOQUE INSUFICIENTE",IF(X5518="","",IF(X5518-V5518&lt;0.01,"EMPATE TÉCNICO","")))))</f>
        <v/>
      </c>
      <c r="AG5518" s="16" t="s">
        <v>763</v>
      </c>
      <c r="AH5518" s="16" t="s">
        <v>3079</v>
      </c>
    </row>
    <row r="5519" customFormat="false" ht="15" hidden="false" customHeight="false" outlineLevel="0" collapsed="false">
      <c r="A5519" s="16" t="s">
        <v>17036</v>
      </c>
      <c r="B5519" s="17" t="s">
        <v>17037</v>
      </c>
      <c r="C5519" s="16" t="s">
        <v>17038</v>
      </c>
      <c r="D5519" s="16" t="s">
        <v>762</v>
      </c>
      <c r="E5519" s="18" t="n">
        <v>2</v>
      </c>
      <c r="F5519" s="16" t="s">
        <v>43</v>
      </c>
      <c r="G5519" s="18" t="n">
        <v>0</v>
      </c>
      <c r="H5519" s="16" t="n">
        <v>2</v>
      </c>
      <c r="I5519" s="18" t="n">
        <v>3</v>
      </c>
      <c r="J5519" s="19" t="n">
        <v>0</v>
      </c>
      <c r="K5519" s="19" t="n">
        <v>6.22</v>
      </c>
      <c r="L5519" s="19"/>
      <c r="M5519" s="19" t="n">
        <f aca="false">IF(J5519&gt;0,J5519,K5519)*E5519</f>
        <v>12.44</v>
      </c>
      <c r="N5519" s="20"/>
      <c r="O5519" s="21" t="str">
        <f aca="false">IF(R5519="","",ROUND(R5519*(1-Premissas!$B$4),4))</f>
        <v/>
      </c>
      <c r="P5519" s="22"/>
      <c r="Q5519" s="22"/>
      <c r="R5519" s="23"/>
      <c r="S5519" s="24"/>
      <c r="T5519" s="24"/>
      <c r="U5519" s="25"/>
      <c r="V5519" s="19" t="str">
        <f aca="false">IF(COUNT(N5519:Q5519)=0,"",MIN(N5519:Q5519))</f>
        <v/>
      </c>
      <c r="W5519" s="16" t="str">
        <f aca="false">IF(V5519="","",INDEX($N$4:$Q$4,MATCH(V5519,N5519:Q5519,0)))</f>
        <v/>
      </c>
      <c r="X5519" s="19" t="str">
        <f aca="false">IF(COUNT(N5519:Q5519)&lt;2,"",SMALL(N5519:Q5519,2))</f>
        <v/>
      </c>
      <c r="Y5519" s="26" t="str">
        <f aca="false">IF(OR(V5519="",M5519=0),"",V5519/M5519-1)</f>
        <v/>
      </c>
      <c r="Z5519" s="26" t="str">
        <f aca="false">IF(OR(V5519="",L5519=""),"",V5519/(L5519*E5519)-1)</f>
        <v/>
      </c>
      <c r="AA5519" s="16" t="str">
        <f aca="false">IF(V5519="","SEM OFERTA",IF(OR(Y5519&gt;Premissas!$B$11,Y5519&lt;Premissas!$B$12),"VERIFICAR - UNIDADE/EMBALAGEM",IF(Y5519&gt;Premissas!$B$6,"NÃO COMPRAR - REAJUSTE &gt;5%","COMPRAR")))</f>
        <v>SEM OFERTA</v>
      </c>
      <c r="AB5519" s="18" t="str">
        <f aca="false">IF(W5519="DIMEC",S5519,IF(W5519="MEDCENTRO",U5519,""))</f>
        <v/>
      </c>
      <c r="AC5519" s="18" t="n">
        <f aca="false">IF(AA5519&lt;&gt;"COMPRAR",0,IF(AB5519="",I5519,MIN(I5519,AB5519)))</f>
        <v>0</v>
      </c>
      <c r="AD5519" s="19" t="n">
        <f aca="false">IF(AC5519&gt;0,AC5519*V5519,0)</f>
        <v>0</v>
      </c>
      <c r="AE5519" s="19" t="n">
        <f aca="false">IF(AC5519&gt;0,(M5519-V5519)*AC5519,0)</f>
        <v>0</v>
      </c>
      <c r="AF5519" s="16" t="str">
        <f aca="false">IF(AA5519&lt;&gt;"COMPRAR","",IF(AB5519="",IF(X5519="","",IF(X5519-V5519&lt;0.01,"EMPATE TÉCNICO","")),IF(AB5519&lt;I5519,"ESTOQUE INSUFICIENTE",IF(X5519="","",IF(X5519-V5519&lt;0.01,"EMPATE TÉCNICO","")))))</f>
        <v/>
      </c>
      <c r="AG5519" s="16" t="s">
        <v>763</v>
      </c>
      <c r="AH5519" s="16" t="s">
        <v>3079</v>
      </c>
    </row>
    <row r="5520" customFormat="false" ht="15" hidden="false" customHeight="false" outlineLevel="0" collapsed="false">
      <c r="A5520" s="16" t="s">
        <v>17039</v>
      </c>
      <c r="B5520" s="17" t="s">
        <v>17040</v>
      </c>
      <c r="C5520" s="16" t="s">
        <v>17041</v>
      </c>
      <c r="D5520" s="16" t="s">
        <v>16757</v>
      </c>
      <c r="E5520" s="18" t="n">
        <v>1</v>
      </c>
      <c r="F5520" s="16" t="s">
        <v>41</v>
      </c>
      <c r="G5520" s="18" t="n">
        <v>0</v>
      </c>
      <c r="H5520" s="16" t="n">
        <v>1.7</v>
      </c>
      <c r="I5520" s="18" t="n">
        <v>5</v>
      </c>
      <c r="J5520" s="19" t="n">
        <v>38.84</v>
      </c>
      <c r="K5520" s="19" t="n">
        <v>38.84</v>
      </c>
      <c r="L5520" s="19" t="n">
        <v>38.84</v>
      </c>
      <c r="M5520" s="19" t="n">
        <f aca="false">IF(J5520&gt;0,J5520,K5520)*E5520</f>
        <v>38.84</v>
      </c>
      <c r="N5520" s="20"/>
      <c r="O5520" s="21" t="str">
        <f aca="false">IF(R5520="","",ROUND(R5520*(1-Premissas!$B$4),4))</f>
        <v/>
      </c>
      <c r="P5520" s="22"/>
      <c r="Q5520" s="22"/>
      <c r="R5520" s="23"/>
      <c r="S5520" s="24"/>
      <c r="T5520" s="24"/>
      <c r="U5520" s="25"/>
      <c r="V5520" s="19" t="str">
        <f aca="false">IF(COUNT(N5520:Q5520)=0,"",MIN(N5520:Q5520))</f>
        <v/>
      </c>
      <c r="W5520" s="16" t="str">
        <f aca="false">IF(V5520="","",INDEX($N$4:$Q$4,MATCH(V5520,N5520:Q5520,0)))</f>
        <v/>
      </c>
      <c r="X5520" s="19" t="str">
        <f aca="false">IF(COUNT(N5520:Q5520)&lt;2,"",SMALL(N5520:Q5520,2))</f>
        <v/>
      </c>
      <c r="Y5520" s="26" t="str">
        <f aca="false">IF(OR(V5520="",M5520=0),"",V5520/M5520-1)</f>
        <v/>
      </c>
      <c r="Z5520" s="26" t="str">
        <f aca="false">IF(OR(V5520="",L5520=""),"",V5520/(L5520*E5520)-1)</f>
        <v/>
      </c>
      <c r="AA5520" s="16" t="str">
        <f aca="false">IF(V5520="","SEM OFERTA",IF(OR(Y5520&gt;Premissas!$B$11,Y5520&lt;Premissas!$B$12),"VERIFICAR - UNIDADE/EMBALAGEM",IF(Y5520&gt;Premissas!$B$6,"NÃO COMPRAR - REAJUSTE &gt;5%","COMPRAR")))</f>
        <v>SEM OFERTA</v>
      </c>
      <c r="AB5520" s="18" t="str">
        <f aca="false">IF(W5520="DIMEC",S5520,IF(W5520="MEDCENTRO",U5520,""))</f>
        <v/>
      </c>
      <c r="AC5520" s="18" t="n">
        <f aca="false">IF(AA5520&lt;&gt;"COMPRAR",0,IF(AB5520="",I5520,MIN(I5520,AB5520)))</f>
        <v>0</v>
      </c>
      <c r="AD5520" s="19" t="n">
        <f aca="false">IF(AC5520&gt;0,AC5520*V5520,0)</f>
        <v>0</v>
      </c>
      <c r="AE5520" s="19" t="n">
        <f aca="false">IF(AC5520&gt;0,(M5520-V5520)*AC5520,0)</f>
        <v>0</v>
      </c>
      <c r="AF5520" s="16" t="str">
        <f aca="false">IF(AA5520&lt;&gt;"COMPRAR","",IF(AB5520="",IF(X5520="","",IF(X5520-V5520&lt;0.01,"EMPATE TÉCNICO","")),IF(AB5520&lt;I5520,"ESTOQUE INSUFICIENTE",IF(X5520="","",IF(X5520-V5520&lt;0.01,"EMPATE TÉCNICO","")))))</f>
        <v/>
      </c>
      <c r="AG5520" s="16" t="s">
        <v>3078</v>
      </c>
      <c r="AH5520" s="16" t="s">
        <v>3079</v>
      </c>
    </row>
    <row r="5521" customFormat="false" ht="15" hidden="false" customHeight="false" outlineLevel="0" collapsed="false">
      <c r="A5521" s="16" t="s">
        <v>17042</v>
      </c>
      <c r="B5521" s="17" t="s">
        <v>17043</v>
      </c>
      <c r="C5521" s="16" t="s">
        <v>17044</v>
      </c>
      <c r="D5521" s="16" t="s">
        <v>16830</v>
      </c>
      <c r="E5521" s="18" t="n">
        <v>1</v>
      </c>
      <c r="F5521" s="16" t="s">
        <v>43</v>
      </c>
      <c r="G5521" s="18" t="n">
        <v>0</v>
      </c>
      <c r="H5521" s="16" t="n">
        <v>0.1</v>
      </c>
      <c r="I5521" s="18" t="n">
        <v>1</v>
      </c>
      <c r="J5521" s="19" t="n">
        <v>113.16</v>
      </c>
      <c r="K5521" s="19" t="n">
        <v>113.16</v>
      </c>
      <c r="L5521" s="19" t="n">
        <v>113.16</v>
      </c>
      <c r="M5521" s="19" t="n">
        <f aca="false">IF(J5521&gt;0,J5521,K5521)*E5521</f>
        <v>113.16</v>
      </c>
      <c r="N5521" s="20"/>
      <c r="O5521" s="21" t="str">
        <f aca="false">IF(R5521="","",ROUND(R5521*(1-Premissas!$B$4),4))</f>
        <v/>
      </c>
      <c r="P5521" s="22"/>
      <c r="Q5521" s="22"/>
      <c r="R5521" s="23"/>
      <c r="S5521" s="24"/>
      <c r="T5521" s="24"/>
      <c r="U5521" s="25"/>
      <c r="V5521" s="19" t="str">
        <f aca="false">IF(COUNT(N5521:Q5521)=0,"",MIN(N5521:Q5521))</f>
        <v/>
      </c>
      <c r="W5521" s="16" t="str">
        <f aca="false">IF(V5521="","",INDEX($N$4:$Q$4,MATCH(V5521,N5521:Q5521,0)))</f>
        <v/>
      </c>
      <c r="X5521" s="19" t="str">
        <f aca="false">IF(COUNT(N5521:Q5521)&lt;2,"",SMALL(N5521:Q5521,2))</f>
        <v/>
      </c>
      <c r="Y5521" s="26" t="str">
        <f aca="false">IF(OR(V5521="",M5521=0),"",V5521/M5521-1)</f>
        <v/>
      </c>
      <c r="Z5521" s="26" t="str">
        <f aca="false">IF(OR(V5521="",L5521=""),"",V5521/(L5521*E5521)-1)</f>
        <v/>
      </c>
      <c r="AA5521" s="16" t="str">
        <f aca="false">IF(V5521="","SEM OFERTA",IF(OR(Y5521&gt;Premissas!$B$11,Y5521&lt;Premissas!$B$12),"VERIFICAR - UNIDADE/EMBALAGEM",IF(Y5521&gt;Premissas!$B$6,"NÃO COMPRAR - REAJUSTE &gt;5%","COMPRAR")))</f>
        <v>SEM OFERTA</v>
      </c>
      <c r="AB5521" s="18" t="str">
        <f aca="false">IF(W5521="DIMEC",S5521,IF(W5521="MEDCENTRO",U5521,""))</f>
        <v/>
      </c>
      <c r="AC5521" s="18" t="n">
        <f aca="false">IF(AA5521&lt;&gt;"COMPRAR",0,IF(AB5521="",I5521,MIN(I5521,AB5521)))</f>
        <v>0</v>
      </c>
      <c r="AD5521" s="19" t="n">
        <f aca="false">IF(AC5521&gt;0,AC5521*V5521,0)</f>
        <v>0</v>
      </c>
      <c r="AE5521" s="19" t="n">
        <f aca="false">IF(AC5521&gt;0,(M5521-V5521)*AC5521,0)</f>
        <v>0</v>
      </c>
      <c r="AF5521" s="16" t="str">
        <f aca="false">IF(AA5521&lt;&gt;"COMPRAR","",IF(AB5521="",IF(X5521="","",IF(X5521-V5521&lt;0.01,"EMPATE TÉCNICO","")),IF(AB5521&lt;I5521,"ESTOQUE INSUFICIENTE",IF(X5521="","",IF(X5521-V5521&lt;0.01,"EMPATE TÉCNICO","")))))</f>
        <v/>
      </c>
      <c r="AG5521" s="16" t="s">
        <v>3078</v>
      </c>
      <c r="AH5521" s="16" t="s">
        <v>3079</v>
      </c>
    </row>
    <row r="5522" customFormat="false" ht="15" hidden="false" customHeight="false" outlineLevel="0" collapsed="false">
      <c r="A5522" s="16" t="s">
        <v>17045</v>
      </c>
      <c r="B5522" s="17" t="s">
        <v>17046</v>
      </c>
      <c r="C5522" s="16" t="s">
        <v>17047</v>
      </c>
      <c r="D5522" s="16" t="s">
        <v>16720</v>
      </c>
      <c r="E5522" s="18" t="n">
        <v>1</v>
      </c>
      <c r="F5522" s="16" t="s">
        <v>42</v>
      </c>
      <c r="G5522" s="18" t="n">
        <v>0</v>
      </c>
      <c r="H5522" s="16" t="n">
        <v>0.2</v>
      </c>
      <c r="I5522" s="18" t="n">
        <v>1</v>
      </c>
      <c r="J5522" s="19" t="n">
        <v>106.26</v>
      </c>
      <c r="K5522" s="19" t="n">
        <v>106.26</v>
      </c>
      <c r="L5522" s="19" t="n">
        <v>106.26</v>
      </c>
      <c r="M5522" s="19" t="n">
        <f aca="false">IF(J5522&gt;0,J5522,K5522)*E5522</f>
        <v>106.26</v>
      </c>
      <c r="N5522" s="20"/>
      <c r="O5522" s="21" t="str">
        <f aca="false">IF(R5522="","",ROUND(R5522*(1-Premissas!$B$4),4))</f>
        <v/>
      </c>
      <c r="P5522" s="22"/>
      <c r="Q5522" s="22"/>
      <c r="R5522" s="23"/>
      <c r="S5522" s="24"/>
      <c r="T5522" s="24"/>
      <c r="U5522" s="25"/>
      <c r="V5522" s="19" t="str">
        <f aca="false">IF(COUNT(N5522:Q5522)=0,"",MIN(N5522:Q5522))</f>
        <v/>
      </c>
      <c r="W5522" s="16" t="str">
        <f aca="false">IF(V5522="","",INDEX($N$4:$Q$4,MATCH(V5522,N5522:Q5522,0)))</f>
        <v/>
      </c>
      <c r="X5522" s="19" t="str">
        <f aca="false">IF(COUNT(N5522:Q5522)&lt;2,"",SMALL(N5522:Q5522,2))</f>
        <v/>
      </c>
      <c r="Y5522" s="26" t="str">
        <f aca="false">IF(OR(V5522="",M5522=0),"",V5522/M5522-1)</f>
        <v/>
      </c>
      <c r="Z5522" s="26" t="str">
        <f aca="false">IF(OR(V5522="",L5522=""),"",V5522/(L5522*E5522)-1)</f>
        <v/>
      </c>
      <c r="AA5522" s="16" t="str">
        <f aca="false">IF(V5522="","SEM OFERTA",IF(OR(Y5522&gt;Premissas!$B$11,Y5522&lt;Premissas!$B$12),"VERIFICAR - UNIDADE/EMBALAGEM",IF(Y5522&gt;Premissas!$B$6,"NÃO COMPRAR - REAJUSTE &gt;5%","COMPRAR")))</f>
        <v>SEM OFERTA</v>
      </c>
      <c r="AB5522" s="18" t="str">
        <f aca="false">IF(W5522="DIMEC",S5522,IF(W5522="MEDCENTRO",U5522,""))</f>
        <v/>
      </c>
      <c r="AC5522" s="18" t="n">
        <f aca="false">IF(AA5522&lt;&gt;"COMPRAR",0,IF(AB5522="",I5522,MIN(I5522,AB5522)))</f>
        <v>0</v>
      </c>
      <c r="AD5522" s="19" t="n">
        <f aca="false">IF(AC5522&gt;0,AC5522*V5522,0)</f>
        <v>0</v>
      </c>
      <c r="AE5522" s="19" t="n">
        <f aca="false">IF(AC5522&gt;0,(M5522-V5522)*AC5522,0)</f>
        <v>0</v>
      </c>
      <c r="AF5522" s="16" t="str">
        <f aca="false">IF(AA5522&lt;&gt;"COMPRAR","",IF(AB5522="",IF(X5522="","",IF(X5522-V5522&lt;0.01,"EMPATE TÉCNICO","")),IF(AB5522&lt;I5522,"ESTOQUE INSUFICIENTE",IF(X5522="","",IF(X5522-V5522&lt;0.01,"EMPATE TÉCNICO","")))))</f>
        <v/>
      </c>
      <c r="AG5522" s="16" t="s">
        <v>3078</v>
      </c>
      <c r="AH5522" s="16" t="s">
        <v>3079</v>
      </c>
    </row>
    <row r="5523" customFormat="false" ht="15" hidden="false" customHeight="false" outlineLevel="0" collapsed="false">
      <c r="A5523" s="16" t="s">
        <v>17048</v>
      </c>
      <c r="B5523" s="17" t="s">
        <v>17049</v>
      </c>
      <c r="C5523" s="16" t="s">
        <v>17050</v>
      </c>
      <c r="D5523" s="16" t="s">
        <v>16720</v>
      </c>
      <c r="E5523" s="18" t="n">
        <v>1</v>
      </c>
      <c r="F5523" s="16" t="s">
        <v>41</v>
      </c>
      <c r="G5523" s="18" t="n">
        <v>1</v>
      </c>
      <c r="H5523" s="16" t="n">
        <v>0.4</v>
      </c>
      <c r="I5523" s="18" t="n">
        <v>1</v>
      </c>
      <c r="J5523" s="19" t="n">
        <v>106.26</v>
      </c>
      <c r="K5523" s="19" t="n">
        <v>106.26</v>
      </c>
      <c r="L5523" s="19" t="n">
        <v>106.26</v>
      </c>
      <c r="M5523" s="19" t="n">
        <f aca="false">IF(J5523&gt;0,J5523,K5523)*E5523</f>
        <v>106.26</v>
      </c>
      <c r="N5523" s="20"/>
      <c r="O5523" s="21" t="str">
        <f aca="false">IF(R5523="","",ROUND(R5523*(1-Premissas!$B$4),4))</f>
        <v/>
      </c>
      <c r="P5523" s="22"/>
      <c r="Q5523" s="22"/>
      <c r="R5523" s="23"/>
      <c r="S5523" s="24"/>
      <c r="T5523" s="24"/>
      <c r="U5523" s="25"/>
      <c r="V5523" s="19" t="str">
        <f aca="false">IF(COUNT(N5523:Q5523)=0,"",MIN(N5523:Q5523))</f>
        <v/>
      </c>
      <c r="W5523" s="16" t="str">
        <f aca="false">IF(V5523="","",INDEX($N$4:$Q$4,MATCH(V5523,N5523:Q5523,0)))</f>
        <v/>
      </c>
      <c r="X5523" s="19" t="str">
        <f aca="false">IF(COUNT(N5523:Q5523)&lt;2,"",SMALL(N5523:Q5523,2))</f>
        <v/>
      </c>
      <c r="Y5523" s="26" t="str">
        <f aca="false">IF(OR(V5523="",M5523=0),"",V5523/M5523-1)</f>
        <v/>
      </c>
      <c r="Z5523" s="26" t="str">
        <f aca="false">IF(OR(V5523="",L5523=""),"",V5523/(L5523*E5523)-1)</f>
        <v/>
      </c>
      <c r="AA5523" s="16" t="str">
        <f aca="false">IF(V5523="","SEM OFERTA",IF(OR(Y5523&gt;Premissas!$B$11,Y5523&lt;Premissas!$B$12),"VERIFICAR - UNIDADE/EMBALAGEM",IF(Y5523&gt;Premissas!$B$6,"NÃO COMPRAR - REAJUSTE &gt;5%","COMPRAR")))</f>
        <v>SEM OFERTA</v>
      </c>
      <c r="AB5523" s="18" t="str">
        <f aca="false">IF(W5523="DIMEC",S5523,IF(W5523="MEDCENTRO",U5523,""))</f>
        <v/>
      </c>
      <c r="AC5523" s="18" t="n">
        <f aca="false">IF(AA5523&lt;&gt;"COMPRAR",0,IF(AB5523="",I5523,MIN(I5523,AB5523)))</f>
        <v>0</v>
      </c>
      <c r="AD5523" s="19" t="n">
        <f aca="false">IF(AC5523&gt;0,AC5523*V5523,0)</f>
        <v>0</v>
      </c>
      <c r="AE5523" s="19" t="n">
        <f aca="false">IF(AC5523&gt;0,(M5523-V5523)*AC5523,0)</f>
        <v>0</v>
      </c>
      <c r="AF5523" s="16" t="str">
        <f aca="false">IF(AA5523&lt;&gt;"COMPRAR","",IF(AB5523="",IF(X5523="","",IF(X5523-V5523&lt;0.01,"EMPATE TÉCNICO","")),IF(AB5523&lt;I5523,"ESTOQUE INSUFICIENTE",IF(X5523="","",IF(X5523-V5523&lt;0.01,"EMPATE TÉCNICO","")))))</f>
        <v/>
      </c>
      <c r="AG5523" s="16" t="s">
        <v>3078</v>
      </c>
      <c r="AH5523" s="16" t="s">
        <v>3079</v>
      </c>
    </row>
    <row r="5524" customFormat="false" ht="15" hidden="false" customHeight="false" outlineLevel="0" collapsed="false">
      <c r="A5524" s="16" t="s">
        <v>17051</v>
      </c>
      <c r="B5524" s="17" t="s">
        <v>17052</v>
      </c>
      <c r="C5524" s="16" t="s">
        <v>17053</v>
      </c>
      <c r="D5524" s="16" t="s">
        <v>16720</v>
      </c>
      <c r="E5524" s="18" t="n">
        <v>1</v>
      </c>
      <c r="F5524" s="16" t="s">
        <v>41</v>
      </c>
      <c r="G5524" s="18" t="n">
        <v>1</v>
      </c>
      <c r="H5524" s="16" t="n">
        <v>0.4</v>
      </c>
      <c r="I5524" s="18" t="n">
        <v>1</v>
      </c>
      <c r="J5524" s="19" t="n">
        <v>106.26</v>
      </c>
      <c r="K5524" s="19" t="n">
        <v>106.26</v>
      </c>
      <c r="L5524" s="19" t="n">
        <v>106.26</v>
      </c>
      <c r="M5524" s="19" t="n">
        <f aca="false">IF(J5524&gt;0,J5524,K5524)*E5524</f>
        <v>106.26</v>
      </c>
      <c r="N5524" s="20"/>
      <c r="O5524" s="21" t="str">
        <f aca="false">IF(R5524="","",ROUND(R5524*(1-Premissas!$B$4),4))</f>
        <v/>
      </c>
      <c r="P5524" s="22"/>
      <c r="Q5524" s="22"/>
      <c r="R5524" s="23"/>
      <c r="S5524" s="24"/>
      <c r="T5524" s="24"/>
      <c r="U5524" s="25"/>
      <c r="V5524" s="19" t="str">
        <f aca="false">IF(COUNT(N5524:Q5524)=0,"",MIN(N5524:Q5524))</f>
        <v/>
      </c>
      <c r="W5524" s="16" t="str">
        <f aca="false">IF(V5524="","",INDEX($N$4:$Q$4,MATCH(V5524,N5524:Q5524,0)))</f>
        <v/>
      </c>
      <c r="X5524" s="19" t="str">
        <f aca="false">IF(COUNT(N5524:Q5524)&lt;2,"",SMALL(N5524:Q5524,2))</f>
        <v/>
      </c>
      <c r="Y5524" s="26" t="str">
        <f aca="false">IF(OR(V5524="",M5524=0),"",V5524/M5524-1)</f>
        <v/>
      </c>
      <c r="Z5524" s="26" t="str">
        <f aca="false">IF(OR(V5524="",L5524=""),"",V5524/(L5524*E5524)-1)</f>
        <v/>
      </c>
      <c r="AA5524" s="16" t="str">
        <f aca="false">IF(V5524="","SEM OFERTA",IF(OR(Y5524&gt;Premissas!$B$11,Y5524&lt;Premissas!$B$12),"VERIFICAR - UNIDADE/EMBALAGEM",IF(Y5524&gt;Premissas!$B$6,"NÃO COMPRAR - REAJUSTE &gt;5%","COMPRAR")))</f>
        <v>SEM OFERTA</v>
      </c>
      <c r="AB5524" s="18" t="str">
        <f aca="false">IF(W5524="DIMEC",S5524,IF(W5524="MEDCENTRO",U5524,""))</f>
        <v/>
      </c>
      <c r="AC5524" s="18" t="n">
        <f aca="false">IF(AA5524&lt;&gt;"COMPRAR",0,IF(AB5524="",I5524,MIN(I5524,AB5524)))</f>
        <v>0</v>
      </c>
      <c r="AD5524" s="19" t="n">
        <f aca="false">IF(AC5524&gt;0,AC5524*V5524,0)</f>
        <v>0</v>
      </c>
      <c r="AE5524" s="19" t="n">
        <f aca="false">IF(AC5524&gt;0,(M5524-V5524)*AC5524,0)</f>
        <v>0</v>
      </c>
      <c r="AF5524" s="16" t="str">
        <f aca="false">IF(AA5524&lt;&gt;"COMPRAR","",IF(AB5524="",IF(X5524="","",IF(X5524-V5524&lt;0.01,"EMPATE TÉCNICO","")),IF(AB5524&lt;I5524,"ESTOQUE INSUFICIENTE",IF(X5524="","",IF(X5524-V5524&lt;0.01,"EMPATE TÉCNICO","")))))</f>
        <v/>
      </c>
      <c r="AG5524" s="16" t="s">
        <v>3078</v>
      </c>
      <c r="AH5524" s="16" t="s">
        <v>3079</v>
      </c>
    </row>
    <row r="5525" customFormat="false" ht="15" hidden="false" customHeight="false" outlineLevel="0" collapsed="false">
      <c r="A5525" s="16" t="s">
        <v>17054</v>
      </c>
      <c r="B5525" s="17" t="s">
        <v>17055</v>
      </c>
      <c r="C5525" s="16" t="s">
        <v>17056</v>
      </c>
      <c r="D5525" s="16" t="s">
        <v>16808</v>
      </c>
      <c r="E5525" s="18" t="n">
        <v>1</v>
      </c>
      <c r="F5525" s="16" t="s">
        <v>43</v>
      </c>
      <c r="G5525" s="18" t="n">
        <v>0</v>
      </c>
      <c r="H5525" s="16" t="n">
        <v>0.2</v>
      </c>
      <c r="I5525" s="18" t="n">
        <v>1</v>
      </c>
      <c r="J5525" s="19" t="n">
        <v>32.63</v>
      </c>
      <c r="K5525" s="19" t="n">
        <v>32.63</v>
      </c>
      <c r="L5525" s="19" t="n">
        <v>32.63</v>
      </c>
      <c r="M5525" s="19" t="n">
        <f aca="false">IF(J5525&gt;0,J5525,K5525)*E5525</f>
        <v>32.63</v>
      </c>
      <c r="N5525" s="20"/>
      <c r="O5525" s="21" t="str">
        <f aca="false">IF(R5525="","",ROUND(R5525*(1-Premissas!$B$4),4))</f>
        <v/>
      </c>
      <c r="P5525" s="22"/>
      <c r="Q5525" s="22"/>
      <c r="R5525" s="23"/>
      <c r="S5525" s="24"/>
      <c r="T5525" s="24"/>
      <c r="U5525" s="25"/>
      <c r="V5525" s="19" t="str">
        <f aca="false">IF(COUNT(N5525:Q5525)=0,"",MIN(N5525:Q5525))</f>
        <v/>
      </c>
      <c r="W5525" s="16" t="str">
        <f aca="false">IF(V5525="","",INDEX($N$4:$Q$4,MATCH(V5525,N5525:Q5525,0)))</f>
        <v/>
      </c>
      <c r="X5525" s="19" t="str">
        <f aca="false">IF(COUNT(N5525:Q5525)&lt;2,"",SMALL(N5525:Q5525,2))</f>
        <v/>
      </c>
      <c r="Y5525" s="26" t="str">
        <f aca="false">IF(OR(V5525="",M5525=0),"",V5525/M5525-1)</f>
        <v/>
      </c>
      <c r="Z5525" s="26" t="str">
        <f aca="false">IF(OR(V5525="",L5525=""),"",V5525/(L5525*E5525)-1)</f>
        <v/>
      </c>
      <c r="AA5525" s="16" t="str">
        <f aca="false">IF(V5525="","SEM OFERTA",IF(OR(Y5525&gt;Premissas!$B$11,Y5525&lt;Premissas!$B$12),"VERIFICAR - UNIDADE/EMBALAGEM",IF(Y5525&gt;Premissas!$B$6,"NÃO COMPRAR - REAJUSTE &gt;5%","COMPRAR")))</f>
        <v>SEM OFERTA</v>
      </c>
      <c r="AB5525" s="18" t="str">
        <f aca="false">IF(W5525="DIMEC",S5525,IF(W5525="MEDCENTRO",U5525,""))</f>
        <v/>
      </c>
      <c r="AC5525" s="18" t="n">
        <f aca="false">IF(AA5525&lt;&gt;"COMPRAR",0,IF(AB5525="",I5525,MIN(I5525,AB5525)))</f>
        <v>0</v>
      </c>
      <c r="AD5525" s="19" t="n">
        <f aca="false">IF(AC5525&gt;0,AC5525*V5525,0)</f>
        <v>0</v>
      </c>
      <c r="AE5525" s="19" t="n">
        <f aca="false">IF(AC5525&gt;0,(M5525-V5525)*AC5525,0)</f>
        <v>0</v>
      </c>
      <c r="AF5525" s="16" t="str">
        <f aca="false">IF(AA5525&lt;&gt;"COMPRAR","",IF(AB5525="",IF(X5525="","",IF(X5525-V5525&lt;0.01,"EMPATE TÉCNICO","")),IF(AB5525&lt;I5525,"ESTOQUE INSUFICIENTE",IF(X5525="","",IF(X5525-V5525&lt;0.01,"EMPATE TÉCNICO","")))))</f>
        <v/>
      </c>
      <c r="AG5525" s="16" t="s">
        <v>3078</v>
      </c>
      <c r="AH5525" s="16" t="s">
        <v>3079</v>
      </c>
    </row>
    <row r="5526" customFormat="false" ht="15" hidden="false" customHeight="false" outlineLevel="0" collapsed="false">
      <c r="A5526" s="16" t="s">
        <v>17057</v>
      </c>
      <c r="B5526" s="17" t="s">
        <v>17058</v>
      </c>
      <c r="C5526" s="16" t="s">
        <v>17059</v>
      </c>
      <c r="D5526" s="16" t="s">
        <v>17060</v>
      </c>
      <c r="E5526" s="18" t="n">
        <v>1</v>
      </c>
      <c r="F5526" s="16" t="s">
        <v>42</v>
      </c>
      <c r="G5526" s="18" t="n">
        <v>0</v>
      </c>
      <c r="H5526" s="16" t="n">
        <v>0.2</v>
      </c>
      <c r="I5526" s="18" t="n">
        <v>1</v>
      </c>
      <c r="J5526" s="19" t="n">
        <v>71.4</v>
      </c>
      <c r="K5526" s="19" t="n">
        <v>71.4</v>
      </c>
      <c r="L5526" s="19" t="n">
        <v>71.4</v>
      </c>
      <c r="M5526" s="19" t="n">
        <f aca="false">IF(J5526&gt;0,J5526,K5526)*E5526</f>
        <v>71.4</v>
      </c>
      <c r="N5526" s="20"/>
      <c r="O5526" s="21" t="str">
        <f aca="false">IF(R5526="","",ROUND(R5526*(1-Premissas!$B$4),4))</f>
        <v/>
      </c>
      <c r="P5526" s="22"/>
      <c r="Q5526" s="22"/>
      <c r="R5526" s="23"/>
      <c r="S5526" s="24"/>
      <c r="T5526" s="24"/>
      <c r="U5526" s="25"/>
      <c r="V5526" s="19" t="str">
        <f aca="false">IF(COUNT(N5526:Q5526)=0,"",MIN(N5526:Q5526))</f>
        <v/>
      </c>
      <c r="W5526" s="16" t="str">
        <f aca="false">IF(V5526="","",INDEX($N$4:$Q$4,MATCH(V5526,N5526:Q5526,0)))</f>
        <v/>
      </c>
      <c r="X5526" s="19" t="str">
        <f aca="false">IF(COUNT(N5526:Q5526)&lt;2,"",SMALL(N5526:Q5526,2))</f>
        <v/>
      </c>
      <c r="Y5526" s="26" t="str">
        <f aca="false">IF(OR(V5526="",M5526=0),"",V5526/M5526-1)</f>
        <v/>
      </c>
      <c r="Z5526" s="26" t="str">
        <f aca="false">IF(OR(V5526="",L5526=""),"",V5526/(L5526*E5526)-1)</f>
        <v/>
      </c>
      <c r="AA5526" s="16" t="str">
        <f aca="false">IF(V5526="","SEM OFERTA",IF(OR(Y5526&gt;Premissas!$B$11,Y5526&lt;Premissas!$B$12),"VERIFICAR - UNIDADE/EMBALAGEM",IF(Y5526&gt;Premissas!$B$6,"NÃO COMPRAR - REAJUSTE &gt;5%","COMPRAR")))</f>
        <v>SEM OFERTA</v>
      </c>
      <c r="AB5526" s="18" t="str">
        <f aca="false">IF(W5526="DIMEC",S5526,IF(W5526="MEDCENTRO",U5526,""))</f>
        <v/>
      </c>
      <c r="AC5526" s="18" t="n">
        <f aca="false">IF(AA5526&lt;&gt;"COMPRAR",0,IF(AB5526="",I5526,MIN(I5526,AB5526)))</f>
        <v>0</v>
      </c>
      <c r="AD5526" s="19" t="n">
        <f aca="false">IF(AC5526&gt;0,AC5526*V5526,0)</f>
        <v>0</v>
      </c>
      <c r="AE5526" s="19" t="n">
        <f aca="false">IF(AC5526&gt;0,(M5526-V5526)*AC5526,0)</f>
        <v>0</v>
      </c>
      <c r="AF5526" s="16" t="str">
        <f aca="false">IF(AA5526&lt;&gt;"COMPRAR","",IF(AB5526="",IF(X5526="","",IF(X5526-V5526&lt;0.01,"EMPATE TÉCNICO","")),IF(AB5526&lt;I5526,"ESTOQUE INSUFICIENTE",IF(X5526="","",IF(X5526-V5526&lt;0.01,"EMPATE TÉCNICO","")))))</f>
        <v/>
      </c>
      <c r="AG5526" s="16" t="s">
        <v>3078</v>
      </c>
      <c r="AH5526" s="16" t="s">
        <v>3079</v>
      </c>
    </row>
    <row r="5527" customFormat="false" ht="15" hidden="false" customHeight="false" outlineLevel="0" collapsed="false">
      <c r="A5527" s="16" t="s">
        <v>17061</v>
      </c>
      <c r="B5527" s="17" t="s">
        <v>17062</v>
      </c>
      <c r="C5527" s="16" t="s">
        <v>17063</v>
      </c>
      <c r="D5527" s="16" t="s">
        <v>17060</v>
      </c>
      <c r="E5527" s="18" t="n">
        <v>1</v>
      </c>
      <c r="F5527" s="16" t="s">
        <v>42</v>
      </c>
      <c r="G5527" s="18" t="n">
        <v>0</v>
      </c>
      <c r="H5527" s="16" t="n">
        <v>0.1</v>
      </c>
      <c r="I5527" s="18" t="n">
        <v>1</v>
      </c>
      <c r="J5527" s="19" t="n">
        <v>71.4</v>
      </c>
      <c r="K5527" s="19" t="n">
        <v>71.4</v>
      </c>
      <c r="L5527" s="19" t="n">
        <v>71.4</v>
      </c>
      <c r="M5527" s="19" t="n">
        <f aca="false">IF(J5527&gt;0,J5527,K5527)*E5527</f>
        <v>71.4</v>
      </c>
      <c r="N5527" s="20"/>
      <c r="O5527" s="21" t="str">
        <f aca="false">IF(R5527="","",ROUND(R5527*(1-Premissas!$B$4),4))</f>
        <v/>
      </c>
      <c r="P5527" s="22"/>
      <c r="Q5527" s="22"/>
      <c r="R5527" s="23"/>
      <c r="S5527" s="24"/>
      <c r="T5527" s="24"/>
      <c r="U5527" s="25"/>
      <c r="V5527" s="19" t="str">
        <f aca="false">IF(COUNT(N5527:Q5527)=0,"",MIN(N5527:Q5527))</f>
        <v/>
      </c>
      <c r="W5527" s="16" t="str">
        <f aca="false">IF(V5527="","",INDEX($N$4:$Q$4,MATCH(V5527,N5527:Q5527,0)))</f>
        <v/>
      </c>
      <c r="X5527" s="19" t="str">
        <f aca="false">IF(COUNT(N5527:Q5527)&lt;2,"",SMALL(N5527:Q5527,2))</f>
        <v/>
      </c>
      <c r="Y5527" s="26" t="str">
        <f aca="false">IF(OR(V5527="",M5527=0),"",V5527/M5527-1)</f>
        <v/>
      </c>
      <c r="Z5527" s="26" t="str">
        <f aca="false">IF(OR(V5527="",L5527=""),"",V5527/(L5527*E5527)-1)</f>
        <v/>
      </c>
      <c r="AA5527" s="16" t="str">
        <f aca="false">IF(V5527="","SEM OFERTA",IF(OR(Y5527&gt;Premissas!$B$11,Y5527&lt;Premissas!$B$12),"VERIFICAR - UNIDADE/EMBALAGEM",IF(Y5527&gt;Premissas!$B$6,"NÃO COMPRAR - REAJUSTE &gt;5%","COMPRAR")))</f>
        <v>SEM OFERTA</v>
      </c>
      <c r="AB5527" s="18" t="str">
        <f aca="false">IF(W5527="DIMEC",S5527,IF(W5527="MEDCENTRO",U5527,""))</f>
        <v/>
      </c>
      <c r="AC5527" s="18" t="n">
        <f aca="false">IF(AA5527&lt;&gt;"COMPRAR",0,IF(AB5527="",I5527,MIN(I5527,AB5527)))</f>
        <v>0</v>
      </c>
      <c r="AD5527" s="19" t="n">
        <f aca="false">IF(AC5527&gt;0,AC5527*V5527,0)</f>
        <v>0</v>
      </c>
      <c r="AE5527" s="19" t="n">
        <f aca="false">IF(AC5527&gt;0,(M5527-V5527)*AC5527,0)</f>
        <v>0</v>
      </c>
      <c r="AF5527" s="16" t="str">
        <f aca="false">IF(AA5527&lt;&gt;"COMPRAR","",IF(AB5527="",IF(X5527="","",IF(X5527-V5527&lt;0.01,"EMPATE TÉCNICO","")),IF(AB5527&lt;I5527,"ESTOQUE INSUFICIENTE",IF(X5527="","",IF(X5527-V5527&lt;0.01,"EMPATE TÉCNICO","")))))</f>
        <v/>
      </c>
      <c r="AG5527" s="16" t="s">
        <v>3078</v>
      </c>
      <c r="AH5527" s="16" t="s">
        <v>3079</v>
      </c>
    </row>
    <row r="5528" customFormat="false" ht="15" hidden="false" customHeight="false" outlineLevel="0" collapsed="false">
      <c r="A5528" s="16" t="s">
        <v>17064</v>
      </c>
      <c r="B5528" s="17" t="s">
        <v>17065</v>
      </c>
      <c r="C5528" s="16" t="s">
        <v>17066</v>
      </c>
      <c r="D5528" s="16" t="s">
        <v>17060</v>
      </c>
      <c r="E5528" s="18" t="n">
        <v>1</v>
      </c>
      <c r="F5528" s="16" t="s">
        <v>42</v>
      </c>
      <c r="G5528" s="18" t="n">
        <v>0</v>
      </c>
      <c r="H5528" s="16" t="n">
        <v>0.1</v>
      </c>
      <c r="I5528" s="18" t="n">
        <v>1</v>
      </c>
      <c r="J5528" s="19" t="n">
        <v>71.4</v>
      </c>
      <c r="K5528" s="19" t="n">
        <v>71.4</v>
      </c>
      <c r="L5528" s="19" t="n">
        <v>71.4</v>
      </c>
      <c r="M5528" s="19" t="n">
        <f aca="false">IF(J5528&gt;0,J5528,K5528)*E5528</f>
        <v>71.4</v>
      </c>
      <c r="N5528" s="20"/>
      <c r="O5528" s="21" t="str">
        <f aca="false">IF(R5528="","",ROUND(R5528*(1-Premissas!$B$4),4))</f>
        <v/>
      </c>
      <c r="P5528" s="22"/>
      <c r="Q5528" s="22"/>
      <c r="R5528" s="23"/>
      <c r="S5528" s="24"/>
      <c r="T5528" s="24"/>
      <c r="U5528" s="25"/>
      <c r="V5528" s="19" t="str">
        <f aca="false">IF(COUNT(N5528:Q5528)=0,"",MIN(N5528:Q5528))</f>
        <v/>
      </c>
      <c r="W5528" s="16" t="str">
        <f aca="false">IF(V5528="","",INDEX($N$4:$Q$4,MATCH(V5528,N5528:Q5528,0)))</f>
        <v/>
      </c>
      <c r="X5528" s="19" t="str">
        <f aca="false">IF(COUNT(N5528:Q5528)&lt;2,"",SMALL(N5528:Q5528,2))</f>
        <v/>
      </c>
      <c r="Y5528" s="26" t="str">
        <f aca="false">IF(OR(V5528="",M5528=0),"",V5528/M5528-1)</f>
        <v/>
      </c>
      <c r="Z5528" s="26" t="str">
        <f aca="false">IF(OR(V5528="",L5528=""),"",V5528/(L5528*E5528)-1)</f>
        <v/>
      </c>
      <c r="AA5528" s="16" t="str">
        <f aca="false">IF(V5528="","SEM OFERTA",IF(OR(Y5528&gt;Premissas!$B$11,Y5528&lt;Premissas!$B$12),"VERIFICAR - UNIDADE/EMBALAGEM",IF(Y5528&gt;Premissas!$B$6,"NÃO COMPRAR - REAJUSTE &gt;5%","COMPRAR")))</f>
        <v>SEM OFERTA</v>
      </c>
      <c r="AB5528" s="18" t="str">
        <f aca="false">IF(W5528="DIMEC",S5528,IF(W5528="MEDCENTRO",U5528,""))</f>
        <v/>
      </c>
      <c r="AC5528" s="18" t="n">
        <f aca="false">IF(AA5528&lt;&gt;"COMPRAR",0,IF(AB5528="",I5528,MIN(I5528,AB5528)))</f>
        <v>0</v>
      </c>
      <c r="AD5528" s="19" t="n">
        <f aca="false">IF(AC5528&gt;0,AC5528*V5528,0)</f>
        <v>0</v>
      </c>
      <c r="AE5528" s="19" t="n">
        <f aca="false">IF(AC5528&gt;0,(M5528-V5528)*AC5528,0)</f>
        <v>0</v>
      </c>
      <c r="AF5528" s="16" t="str">
        <f aca="false">IF(AA5528&lt;&gt;"COMPRAR","",IF(AB5528="",IF(X5528="","",IF(X5528-V5528&lt;0.01,"EMPATE TÉCNICO","")),IF(AB5528&lt;I5528,"ESTOQUE INSUFICIENTE",IF(X5528="","",IF(X5528-V5528&lt;0.01,"EMPATE TÉCNICO","")))))</f>
        <v/>
      </c>
      <c r="AG5528" s="16" t="s">
        <v>3078</v>
      </c>
      <c r="AH5528" s="16" t="s">
        <v>3079</v>
      </c>
    </row>
    <row r="5529" customFormat="false" ht="15" hidden="false" customHeight="false" outlineLevel="0" collapsed="false">
      <c r="A5529" s="16" t="s">
        <v>17067</v>
      </c>
      <c r="B5529" s="17" t="s">
        <v>17068</v>
      </c>
      <c r="C5529" s="16" t="s">
        <v>17069</v>
      </c>
      <c r="D5529" s="16" t="s">
        <v>17060</v>
      </c>
      <c r="E5529" s="18" t="n">
        <v>1</v>
      </c>
      <c r="F5529" s="16" t="s">
        <v>42</v>
      </c>
      <c r="G5529" s="18" t="n">
        <v>0</v>
      </c>
      <c r="H5529" s="16" t="n">
        <v>0.2</v>
      </c>
      <c r="I5529" s="18" t="n">
        <v>1</v>
      </c>
      <c r="J5529" s="19" t="n">
        <v>71.4</v>
      </c>
      <c r="K5529" s="19" t="n">
        <v>71.4</v>
      </c>
      <c r="L5529" s="19" t="n">
        <v>71.4</v>
      </c>
      <c r="M5529" s="19" t="n">
        <f aca="false">IF(J5529&gt;0,J5529,K5529)*E5529</f>
        <v>71.4</v>
      </c>
      <c r="N5529" s="20"/>
      <c r="O5529" s="21" t="str">
        <f aca="false">IF(R5529="","",ROUND(R5529*(1-Premissas!$B$4),4))</f>
        <v/>
      </c>
      <c r="P5529" s="22"/>
      <c r="Q5529" s="22"/>
      <c r="R5529" s="23"/>
      <c r="S5529" s="24"/>
      <c r="T5529" s="24"/>
      <c r="U5529" s="25"/>
      <c r="V5529" s="19" t="str">
        <f aca="false">IF(COUNT(N5529:Q5529)=0,"",MIN(N5529:Q5529))</f>
        <v/>
      </c>
      <c r="W5529" s="16" t="str">
        <f aca="false">IF(V5529="","",INDEX($N$4:$Q$4,MATCH(V5529,N5529:Q5529,0)))</f>
        <v/>
      </c>
      <c r="X5529" s="19" t="str">
        <f aca="false">IF(COUNT(N5529:Q5529)&lt;2,"",SMALL(N5529:Q5529,2))</f>
        <v/>
      </c>
      <c r="Y5529" s="26" t="str">
        <f aca="false">IF(OR(V5529="",M5529=0),"",V5529/M5529-1)</f>
        <v/>
      </c>
      <c r="Z5529" s="26" t="str">
        <f aca="false">IF(OR(V5529="",L5529=""),"",V5529/(L5529*E5529)-1)</f>
        <v/>
      </c>
      <c r="AA5529" s="16" t="str">
        <f aca="false">IF(V5529="","SEM OFERTA",IF(OR(Y5529&gt;Premissas!$B$11,Y5529&lt;Premissas!$B$12),"VERIFICAR - UNIDADE/EMBALAGEM",IF(Y5529&gt;Premissas!$B$6,"NÃO COMPRAR - REAJUSTE &gt;5%","COMPRAR")))</f>
        <v>SEM OFERTA</v>
      </c>
      <c r="AB5529" s="18" t="str">
        <f aca="false">IF(W5529="DIMEC",S5529,IF(W5529="MEDCENTRO",U5529,""))</f>
        <v/>
      </c>
      <c r="AC5529" s="18" t="n">
        <f aca="false">IF(AA5529&lt;&gt;"COMPRAR",0,IF(AB5529="",I5529,MIN(I5529,AB5529)))</f>
        <v>0</v>
      </c>
      <c r="AD5529" s="19" t="n">
        <f aca="false">IF(AC5529&gt;0,AC5529*V5529,0)</f>
        <v>0</v>
      </c>
      <c r="AE5529" s="19" t="n">
        <f aca="false">IF(AC5529&gt;0,(M5529-V5529)*AC5529,0)</f>
        <v>0</v>
      </c>
      <c r="AF5529" s="16" t="str">
        <f aca="false">IF(AA5529&lt;&gt;"COMPRAR","",IF(AB5529="",IF(X5529="","",IF(X5529-V5529&lt;0.01,"EMPATE TÉCNICO","")),IF(AB5529&lt;I5529,"ESTOQUE INSUFICIENTE",IF(X5529="","",IF(X5529-V5529&lt;0.01,"EMPATE TÉCNICO","")))))</f>
        <v/>
      </c>
      <c r="AG5529" s="16" t="s">
        <v>3078</v>
      </c>
      <c r="AH5529" s="16" t="s">
        <v>3079</v>
      </c>
    </row>
    <row r="5530" customFormat="false" ht="15" hidden="false" customHeight="false" outlineLevel="0" collapsed="false">
      <c r="A5530" s="16" t="s">
        <v>17070</v>
      </c>
      <c r="B5530" s="17" t="s">
        <v>17071</v>
      </c>
      <c r="C5530" s="16" t="s">
        <v>17072</v>
      </c>
      <c r="D5530" s="16" t="s">
        <v>16720</v>
      </c>
      <c r="E5530" s="18" t="n">
        <v>1</v>
      </c>
      <c r="F5530" s="16" t="s">
        <v>42</v>
      </c>
      <c r="G5530" s="18" t="n">
        <v>0</v>
      </c>
      <c r="H5530" s="16" t="n">
        <v>0.1</v>
      </c>
      <c r="I5530" s="18" t="n">
        <v>1</v>
      </c>
      <c r="J5530" s="19" t="n">
        <v>85.67</v>
      </c>
      <c r="K5530" s="19" t="n">
        <v>85.67</v>
      </c>
      <c r="L5530" s="19" t="n">
        <v>85.67</v>
      </c>
      <c r="M5530" s="19" t="n">
        <f aca="false">IF(J5530&gt;0,J5530,K5530)*E5530</f>
        <v>85.67</v>
      </c>
      <c r="N5530" s="20"/>
      <c r="O5530" s="21" t="str">
        <f aca="false">IF(R5530="","",ROUND(R5530*(1-Premissas!$B$4),4))</f>
        <v/>
      </c>
      <c r="P5530" s="22"/>
      <c r="Q5530" s="22"/>
      <c r="R5530" s="23"/>
      <c r="S5530" s="24"/>
      <c r="T5530" s="24"/>
      <c r="U5530" s="25"/>
      <c r="V5530" s="19" t="str">
        <f aca="false">IF(COUNT(N5530:Q5530)=0,"",MIN(N5530:Q5530))</f>
        <v/>
      </c>
      <c r="W5530" s="16" t="str">
        <f aca="false">IF(V5530="","",INDEX($N$4:$Q$4,MATCH(V5530,N5530:Q5530,0)))</f>
        <v/>
      </c>
      <c r="X5530" s="19" t="str">
        <f aca="false">IF(COUNT(N5530:Q5530)&lt;2,"",SMALL(N5530:Q5530,2))</f>
        <v/>
      </c>
      <c r="Y5530" s="26" t="str">
        <f aca="false">IF(OR(V5530="",M5530=0),"",V5530/M5530-1)</f>
        <v/>
      </c>
      <c r="Z5530" s="26" t="str">
        <f aca="false">IF(OR(V5530="",L5530=""),"",V5530/(L5530*E5530)-1)</f>
        <v/>
      </c>
      <c r="AA5530" s="16" t="str">
        <f aca="false">IF(V5530="","SEM OFERTA",IF(OR(Y5530&gt;Premissas!$B$11,Y5530&lt;Premissas!$B$12),"VERIFICAR - UNIDADE/EMBALAGEM",IF(Y5530&gt;Premissas!$B$6,"NÃO COMPRAR - REAJUSTE &gt;5%","COMPRAR")))</f>
        <v>SEM OFERTA</v>
      </c>
      <c r="AB5530" s="18" t="str">
        <f aca="false">IF(W5530="DIMEC",S5530,IF(W5530="MEDCENTRO",U5530,""))</f>
        <v/>
      </c>
      <c r="AC5530" s="18" t="n">
        <f aca="false">IF(AA5530&lt;&gt;"COMPRAR",0,IF(AB5530="",I5530,MIN(I5530,AB5530)))</f>
        <v>0</v>
      </c>
      <c r="AD5530" s="19" t="n">
        <f aca="false">IF(AC5530&gt;0,AC5530*V5530,0)</f>
        <v>0</v>
      </c>
      <c r="AE5530" s="19" t="n">
        <f aca="false">IF(AC5530&gt;0,(M5530-V5530)*AC5530,0)</f>
        <v>0</v>
      </c>
      <c r="AF5530" s="16" t="str">
        <f aca="false">IF(AA5530&lt;&gt;"COMPRAR","",IF(AB5530="",IF(X5530="","",IF(X5530-V5530&lt;0.01,"EMPATE TÉCNICO","")),IF(AB5530&lt;I5530,"ESTOQUE INSUFICIENTE",IF(X5530="","",IF(X5530-V5530&lt;0.01,"EMPATE TÉCNICO","")))))</f>
        <v/>
      </c>
      <c r="AG5530" s="16" t="s">
        <v>3078</v>
      </c>
      <c r="AH5530" s="16" t="s">
        <v>3079</v>
      </c>
    </row>
    <row r="5531" customFormat="false" ht="15" hidden="false" customHeight="false" outlineLevel="0" collapsed="false">
      <c r="A5531" s="16" t="s">
        <v>17073</v>
      </c>
      <c r="B5531" s="17" t="s">
        <v>17074</v>
      </c>
      <c r="C5531" s="16" t="s">
        <v>17075</v>
      </c>
      <c r="D5531" s="16" t="s">
        <v>3077</v>
      </c>
      <c r="E5531" s="18" t="n">
        <v>1</v>
      </c>
      <c r="F5531" s="16" t="s">
        <v>42</v>
      </c>
      <c r="G5531" s="18" t="n">
        <v>0</v>
      </c>
      <c r="H5531" s="16" t="n">
        <v>0.3</v>
      </c>
      <c r="I5531" s="18" t="n">
        <v>1</v>
      </c>
      <c r="J5531" s="19" t="n">
        <v>60.74</v>
      </c>
      <c r="K5531" s="19" t="n">
        <v>60.74</v>
      </c>
      <c r="L5531" s="19" t="n">
        <v>60.74</v>
      </c>
      <c r="M5531" s="19" t="n">
        <f aca="false">IF(J5531&gt;0,J5531,K5531)*E5531</f>
        <v>60.74</v>
      </c>
      <c r="N5531" s="20"/>
      <c r="O5531" s="21" t="str">
        <f aca="false">IF(R5531="","",ROUND(R5531*(1-Premissas!$B$4),4))</f>
        <v/>
      </c>
      <c r="P5531" s="22"/>
      <c r="Q5531" s="22"/>
      <c r="R5531" s="23"/>
      <c r="S5531" s="24"/>
      <c r="T5531" s="24"/>
      <c r="U5531" s="25"/>
      <c r="V5531" s="19" t="str">
        <f aca="false">IF(COUNT(N5531:Q5531)=0,"",MIN(N5531:Q5531))</f>
        <v/>
      </c>
      <c r="W5531" s="16" t="str">
        <f aca="false">IF(V5531="","",INDEX($N$4:$Q$4,MATCH(V5531,N5531:Q5531,0)))</f>
        <v/>
      </c>
      <c r="X5531" s="19" t="str">
        <f aca="false">IF(COUNT(N5531:Q5531)&lt;2,"",SMALL(N5531:Q5531,2))</f>
        <v/>
      </c>
      <c r="Y5531" s="26" t="str">
        <f aca="false">IF(OR(V5531="",M5531=0),"",V5531/M5531-1)</f>
        <v/>
      </c>
      <c r="Z5531" s="26" t="str">
        <f aca="false">IF(OR(V5531="",L5531=""),"",V5531/(L5531*E5531)-1)</f>
        <v/>
      </c>
      <c r="AA5531" s="16" t="str">
        <f aca="false">IF(V5531="","SEM OFERTA",IF(OR(Y5531&gt;Premissas!$B$11,Y5531&lt;Premissas!$B$12),"VERIFICAR - UNIDADE/EMBALAGEM",IF(Y5531&gt;Premissas!$B$6,"NÃO COMPRAR - REAJUSTE &gt;5%","COMPRAR")))</f>
        <v>SEM OFERTA</v>
      </c>
      <c r="AB5531" s="18" t="str">
        <f aca="false">IF(W5531="DIMEC",S5531,IF(W5531="MEDCENTRO",U5531,""))</f>
        <v/>
      </c>
      <c r="AC5531" s="18" t="n">
        <f aca="false">IF(AA5531&lt;&gt;"COMPRAR",0,IF(AB5531="",I5531,MIN(I5531,AB5531)))</f>
        <v>0</v>
      </c>
      <c r="AD5531" s="19" t="n">
        <f aca="false">IF(AC5531&gt;0,AC5531*V5531,0)</f>
        <v>0</v>
      </c>
      <c r="AE5531" s="19" t="n">
        <f aca="false">IF(AC5531&gt;0,(M5531-V5531)*AC5531,0)</f>
        <v>0</v>
      </c>
      <c r="AF5531" s="16" t="str">
        <f aca="false">IF(AA5531&lt;&gt;"COMPRAR","",IF(AB5531="",IF(X5531="","",IF(X5531-V5531&lt;0.01,"EMPATE TÉCNICO","")),IF(AB5531&lt;I5531,"ESTOQUE INSUFICIENTE",IF(X5531="","",IF(X5531-V5531&lt;0.01,"EMPATE TÉCNICO","")))))</f>
        <v/>
      </c>
      <c r="AG5531" s="16" t="s">
        <v>3078</v>
      </c>
      <c r="AH5531" s="16" t="s">
        <v>3079</v>
      </c>
    </row>
    <row r="5532" customFormat="false" ht="15" hidden="false" customHeight="false" outlineLevel="0" collapsed="false">
      <c r="A5532" s="16" t="s">
        <v>17076</v>
      </c>
      <c r="B5532" s="17" t="s">
        <v>17077</v>
      </c>
      <c r="C5532" s="16" t="s">
        <v>17078</v>
      </c>
      <c r="D5532" s="16" t="s">
        <v>16720</v>
      </c>
      <c r="E5532" s="18" t="n">
        <v>1</v>
      </c>
      <c r="F5532" s="16" t="s">
        <v>43</v>
      </c>
      <c r="G5532" s="18" t="n">
        <v>0</v>
      </c>
      <c r="H5532" s="16" t="n">
        <v>0.1</v>
      </c>
      <c r="I5532" s="18" t="n">
        <v>1</v>
      </c>
      <c r="J5532" s="19" t="n">
        <v>54.99</v>
      </c>
      <c r="K5532" s="19" t="n">
        <v>54.99</v>
      </c>
      <c r="L5532" s="19" t="n">
        <v>54.99</v>
      </c>
      <c r="M5532" s="19" t="n">
        <f aca="false">IF(J5532&gt;0,J5532,K5532)*E5532</f>
        <v>54.99</v>
      </c>
      <c r="N5532" s="20"/>
      <c r="O5532" s="21" t="str">
        <f aca="false">IF(R5532="","",ROUND(R5532*(1-Premissas!$B$4),4))</f>
        <v/>
      </c>
      <c r="P5532" s="22"/>
      <c r="Q5532" s="22"/>
      <c r="R5532" s="23"/>
      <c r="S5532" s="24"/>
      <c r="T5532" s="24"/>
      <c r="U5532" s="25"/>
      <c r="V5532" s="19" t="str">
        <f aca="false">IF(COUNT(N5532:Q5532)=0,"",MIN(N5532:Q5532))</f>
        <v/>
      </c>
      <c r="W5532" s="16" t="str">
        <f aca="false">IF(V5532="","",INDEX($N$4:$Q$4,MATCH(V5532,N5532:Q5532,0)))</f>
        <v/>
      </c>
      <c r="X5532" s="19" t="str">
        <f aca="false">IF(COUNT(N5532:Q5532)&lt;2,"",SMALL(N5532:Q5532,2))</f>
        <v/>
      </c>
      <c r="Y5532" s="26" t="str">
        <f aca="false">IF(OR(V5532="",M5532=0),"",V5532/M5532-1)</f>
        <v/>
      </c>
      <c r="Z5532" s="26" t="str">
        <f aca="false">IF(OR(V5532="",L5532=""),"",V5532/(L5532*E5532)-1)</f>
        <v/>
      </c>
      <c r="AA5532" s="16" t="str">
        <f aca="false">IF(V5532="","SEM OFERTA",IF(OR(Y5532&gt;Premissas!$B$11,Y5532&lt;Premissas!$B$12),"VERIFICAR - UNIDADE/EMBALAGEM",IF(Y5532&gt;Premissas!$B$6,"NÃO COMPRAR - REAJUSTE &gt;5%","COMPRAR")))</f>
        <v>SEM OFERTA</v>
      </c>
      <c r="AB5532" s="18" t="str">
        <f aca="false">IF(W5532="DIMEC",S5532,IF(W5532="MEDCENTRO",U5532,""))</f>
        <v/>
      </c>
      <c r="AC5532" s="18" t="n">
        <f aca="false">IF(AA5532&lt;&gt;"COMPRAR",0,IF(AB5532="",I5532,MIN(I5532,AB5532)))</f>
        <v>0</v>
      </c>
      <c r="AD5532" s="19" t="n">
        <f aca="false">IF(AC5532&gt;0,AC5532*V5532,0)</f>
        <v>0</v>
      </c>
      <c r="AE5532" s="19" t="n">
        <f aca="false">IF(AC5532&gt;0,(M5532-V5532)*AC5532,0)</f>
        <v>0</v>
      </c>
      <c r="AF5532" s="16" t="str">
        <f aca="false">IF(AA5532&lt;&gt;"COMPRAR","",IF(AB5532="",IF(X5532="","",IF(X5532-V5532&lt;0.01,"EMPATE TÉCNICO","")),IF(AB5532&lt;I5532,"ESTOQUE INSUFICIENTE",IF(X5532="","",IF(X5532-V5532&lt;0.01,"EMPATE TÉCNICO","")))))</f>
        <v/>
      </c>
      <c r="AG5532" s="16" t="s">
        <v>3078</v>
      </c>
      <c r="AH5532" s="16" t="s">
        <v>3079</v>
      </c>
    </row>
    <row r="5533" customFormat="false" ht="15" hidden="false" customHeight="false" outlineLevel="0" collapsed="false">
      <c r="A5533" s="16" t="s">
        <v>17079</v>
      </c>
      <c r="B5533" s="17" t="s">
        <v>17080</v>
      </c>
      <c r="C5533" s="16" t="s">
        <v>17081</v>
      </c>
      <c r="D5533" s="16" t="s">
        <v>16720</v>
      </c>
      <c r="E5533" s="18" t="n">
        <v>1</v>
      </c>
      <c r="F5533" s="16" t="s">
        <v>43</v>
      </c>
      <c r="G5533" s="18" t="n">
        <v>0</v>
      </c>
      <c r="H5533" s="16" t="n">
        <v>0.2</v>
      </c>
      <c r="I5533" s="18" t="n">
        <v>1</v>
      </c>
      <c r="J5533" s="19" t="n">
        <v>60.74</v>
      </c>
      <c r="K5533" s="19" t="n">
        <v>60.74</v>
      </c>
      <c r="L5533" s="19" t="n">
        <v>60.74</v>
      </c>
      <c r="M5533" s="19" t="n">
        <f aca="false">IF(J5533&gt;0,J5533,K5533)*E5533</f>
        <v>60.74</v>
      </c>
      <c r="N5533" s="20"/>
      <c r="O5533" s="21" t="str">
        <f aca="false">IF(R5533="","",ROUND(R5533*(1-Premissas!$B$4),4))</f>
        <v/>
      </c>
      <c r="P5533" s="22"/>
      <c r="Q5533" s="22"/>
      <c r="R5533" s="23"/>
      <c r="S5533" s="24"/>
      <c r="T5533" s="24"/>
      <c r="U5533" s="25"/>
      <c r="V5533" s="19" t="str">
        <f aca="false">IF(COUNT(N5533:Q5533)=0,"",MIN(N5533:Q5533))</f>
        <v/>
      </c>
      <c r="W5533" s="16" t="str">
        <f aca="false">IF(V5533="","",INDEX($N$4:$Q$4,MATCH(V5533,N5533:Q5533,0)))</f>
        <v/>
      </c>
      <c r="X5533" s="19" t="str">
        <f aca="false">IF(COUNT(N5533:Q5533)&lt;2,"",SMALL(N5533:Q5533,2))</f>
        <v/>
      </c>
      <c r="Y5533" s="26" t="str">
        <f aca="false">IF(OR(V5533="",M5533=0),"",V5533/M5533-1)</f>
        <v/>
      </c>
      <c r="Z5533" s="26" t="str">
        <f aca="false">IF(OR(V5533="",L5533=""),"",V5533/(L5533*E5533)-1)</f>
        <v/>
      </c>
      <c r="AA5533" s="16" t="str">
        <f aca="false">IF(V5533="","SEM OFERTA",IF(OR(Y5533&gt;Premissas!$B$11,Y5533&lt;Premissas!$B$12),"VERIFICAR - UNIDADE/EMBALAGEM",IF(Y5533&gt;Premissas!$B$6,"NÃO COMPRAR - REAJUSTE &gt;5%","COMPRAR")))</f>
        <v>SEM OFERTA</v>
      </c>
      <c r="AB5533" s="18" t="str">
        <f aca="false">IF(W5533="DIMEC",S5533,IF(W5533="MEDCENTRO",U5533,""))</f>
        <v/>
      </c>
      <c r="AC5533" s="18" t="n">
        <f aca="false">IF(AA5533&lt;&gt;"COMPRAR",0,IF(AB5533="",I5533,MIN(I5533,AB5533)))</f>
        <v>0</v>
      </c>
      <c r="AD5533" s="19" t="n">
        <f aca="false">IF(AC5533&gt;0,AC5533*V5533,0)</f>
        <v>0</v>
      </c>
      <c r="AE5533" s="19" t="n">
        <f aca="false">IF(AC5533&gt;0,(M5533-V5533)*AC5533,0)</f>
        <v>0</v>
      </c>
      <c r="AF5533" s="16" t="str">
        <f aca="false">IF(AA5533&lt;&gt;"COMPRAR","",IF(AB5533="",IF(X5533="","",IF(X5533-V5533&lt;0.01,"EMPATE TÉCNICO","")),IF(AB5533&lt;I5533,"ESTOQUE INSUFICIENTE",IF(X5533="","",IF(X5533-V5533&lt;0.01,"EMPATE TÉCNICO","")))))</f>
        <v/>
      </c>
      <c r="AG5533" s="16" t="s">
        <v>3078</v>
      </c>
      <c r="AH5533" s="16" t="s">
        <v>3079</v>
      </c>
    </row>
    <row r="5534" customFormat="false" ht="15" hidden="false" customHeight="false" outlineLevel="0" collapsed="false">
      <c r="A5534" s="16" t="s">
        <v>17082</v>
      </c>
      <c r="B5534" s="17" t="s">
        <v>17083</v>
      </c>
      <c r="C5534" s="16" t="s">
        <v>17084</v>
      </c>
      <c r="D5534" s="16" t="s">
        <v>16720</v>
      </c>
      <c r="E5534" s="18" t="n">
        <v>1</v>
      </c>
      <c r="F5534" s="16" t="s">
        <v>43</v>
      </c>
      <c r="G5534" s="18" t="n">
        <v>0</v>
      </c>
      <c r="H5534" s="16" t="n">
        <v>0.2</v>
      </c>
      <c r="I5534" s="18" t="n">
        <v>1</v>
      </c>
      <c r="J5534" s="19" t="n">
        <v>126.46</v>
      </c>
      <c r="K5534" s="19" t="n">
        <v>126.46</v>
      </c>
      <c r="L5534" s="19" t="n">
        <v>118.71</v>
      </c>
      <c r="M5534" s="19" t="n">
        <f aca="false">IF(J5534&gt;0,J5534,K5534)*E5534</f>
        <v>126.46</v>
      </c>
      <c r="N5534" s="20"/>
      <c r="O5534" s="21" t="str">
        <f aca="false">IF(R5534="","",ROUND(R5534*(1-Premissas!$B$4),4))</f>
        <v/>
      </c>
      <c r="P5534" s="22"/>
      <c r="Q5534" s="22"/>
      <c r="R5534" s="23"/>
      <c r="S5534" s="24"/>
      <c r="T5534" s="24"/>
      <c r="U5534" s="25"/>
      <c r="V5534" s="19" t="str">
        <f aca="false">IF(COUNT(N5534:Q5534)=0,"",MIN(N5534:Q5534))</f>
        <v/>
      </c>
      <c r="W5534" s="16" t="str">
        <f aca="false">IF(V5534="","",INDEX($N$4:$Q$4,MATCH(V5534,N5534:Q5534,0)))</f>
        <v/>
      </c>
      <c r="X5534" s="19" t="str">
        <f aca="false">IF(COUNT(N5534:Q5534)&lt;2,"",SMALL(N5534:Q5534,2))</f>
        <v/>
      </c>
      <c r="Y5534" s="26" t="str">
        <f aca="false">IF(OR(V5534="",M5534=0),"",V5534/M5534-1)</f>
        <v/>
      </c>
      <c r="Z5534" s="26" t="str">
        <f aca="false">IF(OR(V5534="",L5534=""),"",V5534/(L5534*E5534)-1)</f>
        <v/>
      </c>
      <c r="AA5534" s="16" t="str">
        <f aca="false">IF(V5534="","SEM OFERTA",IF(OR(Y5534&gt;Premissas!$B$11,Y5534&lt;Premissas!$B$12),"VERIFICAR - UNIDADE/EMBALAGEM",IF(Y5534&gt;Premissas!$B$6,"NÃO COMPRAR - REAJUSTE &gt;5%","COMPRAR")))</f>
        <v>SEM OFERTA</v>
      </c>
      <c r="AB5534" s="18" t="str">
        <f aca="false">IF(W5534="DIMEC",S5534,IF(W5534="MEDCENTRO",U5534,""))</f>
        <v/>
      </c>
      <c r="AC5534" s="18" t="n">
        <f aca="false">IF(AA5534&lt;&gt;"COMPRAR",0,IF(AB5534="",I5534,MIN(I5534,AB5534)))</f>
        <v>0</v>
      </c>
      <c r="AD5534" s="19" t="n">
        <f aca="false">IF(AC5534&gt;0,AC5534*V5534,0)</f>
        <v>0</v>
      </c>
      <c r="AE5534" s="19" t="n">
        <f aca="false">IF(AC5534&gt;0,(M5534-V5534)*AC5534,0)</f>
        <v>0</v>
      </c>
      <c r="AF5534" s="16" t="str">
        <f aca="false">IF(AA5534&lt;&gt;"COMPRAR","",IF(AB5534="",IF(X5534="","",IF(X5534-V5534&lt;0.01,"EMPATE TÉCNICO","")),IF(AB5534&lt;I5534,"ESTOQUE INSUFICIENTE",IF(X5534="","",IF(X5534-V5534&lt;0.01,"EMPATE TÉCNICO","")))))</f>
        <v/>
      </c>
      <c r="AG5534" s="16" t="s">
        <v>3078</v>
      </c>
      <c r="AH5534" s="16" t="s">
        <v>3079</v>
      </c>
    </row>
    <row r="5535" customFormat="false" ht="15" hidden="false" customHeight="false" outlineLevel="0" collapsed="false">
      <c r="A5535" s="16" t="s">
        <v>17085</v>
      </c>
      <c r="B5535" s="17" t="s">
        <v>17086</v>
      </c>
      <c r="C5535" s="16" t="s">
        <v>17087</v>
      </c>
      <c r="D5535" s="16" t="s">
        <v>16720</v>
      </c>
      <c r="E5535" s="18" t="n">
        <v>1</v>
      </c>
      <c r="F5535" s="16" t="s">
        <v>42</v>
      </c>
      <c r="G5535" s="18" t="n">
        <v>0</v>
      </c>
      <c r="H5535" s="16" t="n">
        <v>0.3</v>
      </c>
      <c r="I5535" s="18" t="n">
        <v>1</v>
      </c>
      <c r="J5535" s="19" t="n">
        <v>136.08</v>
      </c>
      <c r="K5535" s="19" t="n">
        <v>136.08</v>
      </c>
      <c r="L5535" s="19" t="n">
        <v>136.08</v>
      </c>
      <c r="M5535" s="19" t="n">
        <f aca="false">IF(J5535&gt;0,J5535,K5535)*E5535</f>
        <v>136.08</v>
      </c>
      <c r="N5535" s="20"/>
      <c r="O5535" s="21" t="str">
        <f aca="false">IF(R5535="","",ROUND(R5535*(1-Premissas!$B$4),4))</f>
        <v/>
      </c>
      <c r="P5535" s="22"/>
      <c r="Q5535" s="22"/>
      <c r="R5535" s="23"/>
      <c r="S5535" s="24"/>
      <c r="T5535" s="24"/>
      <c r="U5535" s="25"/>
      <c r="V5535" s="19" t="str">
        <f aca="false">IF(COUNT(N5535:Q5535)=0,"",MIN(N5535:Q5535))</f>
        <v/>
      </c>
      <c r="W5535" s="16" t="str">
        <f aca="false">IF(V5535="","",INDEX($N$4:$Q$4,MATCH(V5535,N5535:Q5535,0)))</f>
        <v/>
      </c>
      <c r="X5535" s="19" t="str">
        <f aca="false">IF(COUNT(N5535:Q5535)&lt;2,"",SMALL(N5535:Q5535,2))</f>
        <v/>
      </c>
      <c r="Y5535" s="26" t="str">
        <f aca="false">IF(OR(V5535="",M5535=0),"",V5535/M5535-1)</f>
        <v/>
      </c>
      <c r="Z5535" s="26" t="str">
        <f aca="false">IF(OR(V5535="",L5535=""),"",V5535/(L5535*E5535)-1)</f>
        <v/>
      </c>
      <c r="AA5535" s="16" t="str">
        <f aca="false">IF(V5535="","SEM OFERTA",IF(OR(Y5535&gt;Premissas!$B$11,Y5535&lt;Premissas!$B$12),"VERIFICAR - UNIDADE/EMBALAGEM",IF(Y5535&gt;Premissas!$B$6,"NÃO COMPRAR - REAJUSTE &gt;5%","COMPRAR")))</f>
        <v>SEM OFERTA</v>
      </c>
      <c r="AB5535" s="18" t="str">
        <f aca="false">IF(W5535="DIMEC",S5535,IF(W5535="MEDCENTRO",U5535,""))</f>
        <v/>
      </c>
      <c r="AC5535" s="18" t="n">
        <f aca="false">IF(AA5535&lt;&gt;"COMPRAR",0,IF(AB5535="",I5535,MIN(I5535,AB5535)))</f>
        <v>0</v>
      </c>
      <c r="AD5535" s="19" t="n">
        <f aca="false">IF(AC5535&gt;0,AC5535*V5535,0)</f>
        <v>0</v>
      </c>
      <c r="AE5535" s="19" t="n">
        <f aca="false">IF(AC5535&gt;0,(M5535-V5535)*AC5535,0)</f>
        <v>0</v>
      </c>
      <c r="AF5535" s="16" t="str">
        <f aca="false">IF(AA5535&lt;&gt;"COMPRAR","",IF(AB5535="",IF(X5535="","",IF(X5535-V5535&lt;0.01,"EMPATE TÉCNICO","")),IF(AB5535&lt;I5535,"ESTOQUE INSUFICIENTE",IF(X5535="","",IF(X5535-V5535&lt;0.01,"EMPATE TÉCNICO","")))))</f>
        <v/>
      </c>
      <c r="AG5535" s="16" t="s">
        <v>3078</v>
      </c>
      <c r="AH5535" s="16" t="s">
        <v>3079</v>
      </c>
    </row>
    <row r="5536" customFormat="false" ht="15" hidden="false" customHeight="false" outlineLevel="0" collapsed="false">
      <c r="A5536" s="16" t="s">
        <v>17088</v>
      </c>
      <c r="B5536" s="17" t="s">
        <v>17089</v>
      </c>
      <c r="C5536" s="16" t="s">
        <v>17090</v>
      </c>
      <c r="D5536" s="16" t="s">
        <v>16720</v>
      </c>
      <c r="E5536" s="18" t="n">
        <v>1</v>
      </c>
      <c r="F5536" s="16" t="s">
        <v>42</v>
      </c>
      <c r="G5536" s="18" t="n">
        <v>0</v>
      </c>
      <c r="H5536" s="16" t="n">
        <v>0.4</v>
      </c>
      <c r="I5536" s="18" t="n">
        <v>2</v>
      </c>
      <c r="J5536" s="19" t="n">
        <v>136.08</v>
      </c>
      <c r="K5536" s="19" t="n">
        <v>136.08</v>
      </c>
      <c r="L5536" s="19" t="n">
        <v>136.08</v>
      </c>
      <c r="M5536" s="19" t="n">
        <f aca="false">IF(J5536&gt;0,J5536,K5536)*E5536</f>
        <v>136.08</v>
      </c>
      <c r="N5536" s="20"/>
      <c r="O5536" s="21" t="str">
        <f aca="false">IF(R5536="","",ROUND(R5536*(1-Premissas!$B$4),4))</f>
        <v/>
      </c>
      <c r="P5536" s="22"/>
      <c r="Q5536" s="22"/>
      <c r="R5536" s="23"/>
      <c r="S5536" s="24"/>
      <c r="T5536" s="24"/>
      <c r="U5536" s="25"/>
      <c r="V5536" s="19" t="str">
        <f aca="false">IF(COUNT(N5536:Q5536)=0,"",MIN(N5536:Q5536))</f>
        <v/>
      </c>
      <c r="W5536" s="16" t="str">
        <f aca="false">IF(V5536="","",INDEX($N$4:$Q$4,MATCH(V5536,N5536:Q5536,0)))</f>
        <v/>
      </c>
      <c r="X5536" s="19" t="str">
        <f aca="false">IF(COUNT(N5536:Q5536)&lt;2,"",SMALL(N5536:Q5536,2))</f>
        <v/>
      </c>
      <c r="Y5536" s="26" t="str">
        <f aca="false">IF(OR(V5536="",M5536=0),"",V5536/M5536-1)</f>
        <v/>
      </c>
      <c r="Z5536" s="26" t="str">
        <f aca="false">IF(OR(V5536="",L5536=""),"",V5536/(L5536*E5536)-1)</f>
        <v/>
      </c>
      <c r="AA5536" s="16" t="str">
        <f aca="false">IF(V5536="","SEM OFERTA",IF(OR(Y5536&gt;Premissas!$B$11,Y5536&lt;Premissas!$B$12),"VERIFICAR - UNIDADE/EMBALAGEM",IF(Y5536&gt;Premissas!$B$6,"NÃO COMPRAR - REAJUSTE &gt;5%","COMPRAR")))</f>
        <v>SEM OFERTA</v>
      </c>
      <c r="AB5536" s="18" t="str">
        <f aca="false">IF(W5536="DIMEC",S5536,IF(W5536="MEDCENTRO",U5536,""))</f>
        <v/>
      </c>
      <c r="AC5536" s="18" t="n">
        <f aca="false">IF(AA5536&lt;&gt;"COMPRAR",0,IF(AB5536="",I5536,MIN(I5536,AB5536)))</f>
        <v>0</v>
      </c>
      <c r="AD5536" s="19" t="n">
        <f aca="false">IF(AC5536&gt;0,AC5536*V5536,0)</f>
        <v>0</v>
      </c>
      <c r="AE5536" s="19" t="n">
        <f aca="false">IF(AC5536&gt;0,(M5536-V5536)*AC5536,0)</f>
        <v>0</v>
      </c>
      <c r="AF5536" s="16" t="str">
        <f aca="false">IF(AA5536&lt;&gt;"COMPRAR","",IF(AB5536="",IF(X5536="","",IF(X5536-V5536&lt;0.01,"EMPATE TÉCNICO","")),IF(AB5536&lt;I5536,"ESTOQUE INSUFICIENTE",IF(X5536="","",IF(X5536-V5536&lt;0.01,"EMPATE TÉCNICO","")))))</f>
        <v/>
      </c>
      <c r="AG5536" s="16" t="s">
        <v>3078</v>
      </c>
      <c r="AH5536" s="16" t="s">
        <v>3079</v>
      </c>
    </row>
    <row r="5537" customFormat="false" ht="15" hidden="false" customHeight="false" outlineLevel="0" collapsed="false">
      <c r="A5537" s="16" t="s">
        <v>17091</v>
      </c>
      <c r="B5537" s="17" t="s">
        <v>17092</v>
      </c>
      <c r="C5537" s="16" t="s">
        <v>17093</v>
      </c>
      <c r="D5537" s="16" t="s">
        <v>16720</v>
      </c>
      <c r="E5537" s="18" t="n">
        <v>1</v>
      </c>
      <c r="F5537" s="16" t="s">
        <v>43</v>
      </c>
      <c r="G5537" s="18" t="n">
        <v>0</v>
      </c>
      <c r="H5537" s="16" t="n">
        <v>0.3</v>
      </c>
      <c r="I5537" s="18" t="n">
        <v>1</v>
      </c>
      <c r="J5537" s="19" t="n">
        <v>126.46</v>
      </c>
      <c r="K5537" s="19" t="n">
        <v>126.46</v>
      </c>
      <c r="L5537" s="19" t="n">
        <v>126.46</v>
      </c>
      <c r="M5537" s="19" t="n">
        <f aca="false">IF(J5537&gt;0,J5537,K5537)*E5537</f>
        <v>126.46</v>
      </c>
      <c r="N5537" s="20"/>
      <c r="O5537" s="21" t="str">
        <f aca="false">IF(R5537="","",ROUND(R5537*(1-Premissas!$B$4),4))</f>
        <v/>
      </c>
      <c r="P5537" s="22"/>
      <c r="Q5537" s="22"/>
      <c r="R5537" s="23"/>
      <c r="S5537" s="24"/>
      <c r="T5537" s="24"/>
      <c r="U5537" s="25"/>
      <c r="V5537" s="19" t="str">
        <f aca="false">IF(COUNT(N5537:Q5537)=0,"",MIN(N5537:Q5537))</f>
        <v/>
      </c>
      <c r="W5537" s="16" t="str">
        <f aca="false">IF(V5537="","",INDEX($N$4:$Q$4,MATCH(V5537,N5537:Q5537,0)))</f>
        <v/>
      </c>
      <c r="X5537" s="19" t="str">
        <f aca="false">IF(COUNT(N5537:Q5537)&lt;2,"",SMALL(N5537:Q5537,2))</f>
        <v/>
      </c>
      <c r="Y5537" s="26" t="str">
        <f aca="false">IF(OR(V5537="",M5537=0),"",V5537/M5537-1)</f>
        <v/>
      </c>
      <c r="Z5537" s="26" t="str">
        <f aca="false">IF(OR(V5537="",L5537=""),"",V5537/(L5537*E5537)-1)</f>
        <v/>
      </c>
      <c r="AA5537" s="16" t="str">
        <f aca="false">IF(V5537="","SEM OFERTA",IF(OR(Y5537&gt;Premissas!$B$11,Y5537&lt;Premissas!$B$12),"VERIFICAR - UNIDADE/EMBALAGEM",IF(Y5537&gt;Premissas!$B$6,"NÃO COMPRAR - REAJUSTE &gt;5%","COMPRAR")))</f>
        <v>SEM OFERTA</v>
      </c>
      <c r="AB5537" s="18" t="str">
        <f aca="false">IF(W5537="DIMEC",S5537,IF(W5537="MEDCENTRO",U5537,""))</f>
        <v/>
      </c>
      <c r="AC5537" s="18" t="n">
        <f aca="false">IF(AA5537&lt;&gt;"COMPRAR",0,IF(AB5537="",I5537,MIN(I5537,AB5537)))</f>
        <v>0</v>
      </c>
      <c r="AD5537" s="19" t="n">
        <f aca="false">IF(AC5537&gt;0,AC5537*V5537,0)</f>
        <v>0</v>
      </c>
      <c r="AE5537" s="19" t="n">
        <f aca="false">IF(AC5537&gt;0,(M5537-V5537)*AC5537,0)</f>
        <v>0</v>
      </c>
      <c r="AF5537" s="16" t="str">
        <f aca="false">IF(AA5537&lt;&gt;"COMPRAR","",IF(AB5537="",IF(X5537="","",IF(X5537-V5537&lt;0.01,"EMPATE TÉCNICO","")),IF(AB5537&lt;I5537,"ESTOQUE INSUFICIENTE",IF(X5537="","",IF(X5537-V5537&lt;0.01,"EMPATE TÉCNICO","")))))</f>
        <v/>
      </c>
      <c r="AG5537" s="16" t="s">
        <v>3078</v>
      </c>
      <c r="AH5537" s="16" t="s">
        <v>3079</v>
      </c>
    </row>
    <row r="5538" customFormat="false" ht="15" hidden="false" customHeight="false" outlineLevel="0" collapsed="false">
      <c r="A5538" s="16" t="s">
        <v>17094</v>
      </c>
      <c r="B5538" s="17" t="s">
        <v>17095</v>
      </c>
      <c r="C5538" s="16" t="s">
        <v>17096</v>
      </c>
      <c r="D5538" s="16" t="s">
        <v>17060</v>
      </c>
      <c r="E5538" s="18" t="n">
        <v>1</v>
      </c>
      <c r="F5538" s="16" t="s">
        <v>42</v>
      </c>
      <c r="G5538" s="18" t="n">
        <v>0</v>
      </c>
      <c r="H5538" s="16" t="n">
        <v>0.1</v>
      </c>
      <c r="I5538" s="18" t="n">
        <v>1</v>
      </c>
      <c r="J5538" s="19" t="n">
        <v>71.4</v>
      </c>
      <c r="K5538" s="19" t="n">
        <v>71.4</v>
      </c>
      <c r="L5538" s="19" t="n">
        <v>71.4</v>
      </c>
      <c r="M5538" s="19" t="n">
        <f aca="false">IF(J5538&gt;0,J5538,K5538)*E5538</f>
        <v>71.4</v>
      </c>
      <c r="N5538" s="20"/>
      <c r="O5538" s="21" t="str">
        <f aca="false">IF(R5538="","",ROUND(R5538*(1-Premissas!$B$4),4))</f>
        <v/>
      </c>
      <c r="P5538" s="22"/>
      <c r="Q5538" s="22"/>
      <c r="R5538" s="23"/>
      <c r="S5538" s="24"/>
      <c r="T5538" s="24"/>
      <c r="U5538" s="25"/>
      <c r="V5538" s="19" t="str">
        <f aca="false">IF(COUNT(N5538:Q5538)=0,"",MIN(N5538:Q5538))</f>
        <v/>
      </c>
      <c r="W5538" s="16" t="str">
        <f aca="false">IF(V5538="","",INDEX($N$4:$Q$4,MATCH(V5538,N5538:Q5538,0)))</f>
        <v/>
      </c>
      <c r="X5538" s="19" t="str">
        <f aca="false">IF(COUNT(N5538:Q5538)&lt;2,"",SMALL(N5538:Q5538,2))</f>
        <v/>
      </c>
      <c r="Y5538" s="26" t="str">
        <f aca="false">IF(OR(V5538="",M5538=0),"",V5538/M5538-1)</f>
        <v/>
      </c>
      <c r="Z5538" s="26" t="str">
        <f aca="false">IF(OR(V5538="",L5538=""),"",V5538/(L5538*E5538)-1)</f>
        <v/>
      </c>
      <c r="AA5538" s="16" t="str">
        <f aca="false">IF(V5538="","SEM OFERTA",IF(OR(Y5538&gt;Premissas!$B$11,Y5538&lt;Premissas!$B$12),"VERIFICAR - UNIDADE/EMBALAGEM",IF(Y5538&gt;Premissas!$B$6,"NÃO COMPRAR - REAJUSTE &gt;5%","COMPRAR")))</f>
        <v>SEM OFERTA</v>
      </c>
      <c r="AB5538" s="18" t="str">
        <f aca="false">IF(W5538="DIMEC",S5538,IF(W5538="MEDCENTRO",U5538,""))</f>
        <v/>
      </c>
      <c r="AC5538" s="18" t="n">
        <f aca="false">IF(AA5538&lt;&gt;"COMPRAR",0,IF(AB5538="",I5538,MIN(I5538,AB5538)))</f>
        <v>0</v>
      </c>
      <c r="AD5538" s="19" t="n">
        <f aca="false">IF(AC5538&gt;0,AC5538*V5538,0)</f>
        <v>0</v>
      </c>
      <c r="AE5538" s="19" t="n">
        <f aca="false">IF(AC5538&gt;0,(M5538-V5538)*AC5538,0)</f>
        <v>0</v>
      </c>
      <c r="AF5538" s="16" t="str">
        <f aca="false">IF(AA5538&lt;&gt;"COMPRAR","",IF(AB5538="",IF(X5538="","",IF(X5538-V5538&lt;0.01,"EMPATE TÉCNICO","")),IF(AB5538&lt;I5538,"ESTOQUE INSUFICIENTE",IF(X5538="","",IF(X5538-V5538&lt;0.01,"EMPATE TÉCNICO","")))))</f>
        <v/>
      </c>
      <c r="AG5538" s="16" t="s">
        <v>3078</v>
      </c>
      <c r="AH5538" s="16" t="s">
        <v>3079</v>
      </c>
    </row>
    <row r="5539" customFormat="false" ht="15" hidden="false" customHeight="false" outlineLevel="0" collapsed="false">
      <c r="A5539" s="16" t="s">
        <v>17097</v>
      </c>
      <c r="B5539" s="17" t="s">
        <v>17098</v>
      </c>
      <c r="C5539" s="16" t="s">
        <v>17099</v>
      </c>
      <c r="D5539" s="16" t="s">
        <v>16720</v>
      </c>
      <c r="E5539" s="18" t="n">
        <v>1</v>
      </c>
      <c r="F5539" s="16" t="s">
        <v>43</v>
      </c>
      <c r="G5539" s="18" t="n">
        <v>1</v>
      </c>
      <c r="H5539" s="16" t="n">
        <v>0.4</v>
      </c>
      <c r="I5539" s="18" t="n">
        <v>1</v>
      </c>
      <c r="J5539" s="19" t="n">
        <v>38.78</v>
      </c>
      <c r="K5539" s="19" t="n">
        <v>38.78</v>
      </c>
      <c r="L5539" s="19" t="n">
        <v>38.78</v>
      </c>
      <c r="M5539" s="19" t="n">
        <f aca="false">IF(J5539&gt;0,J5539,K5539)*E5539</f>
        <v>38.78</v>
      </c>
      <c r="N5539" s="20"/>
      <c r="O5539" s="21" t="str">
        <f aca="false">IF(R5539="","",ROUND(R5539*(1-Premissas!$B$4),4))</f>
        <v/>
      </c>
      <c r="P5539" s="22"/>
      <c r="Q5539" s="22"/>
      <c r="R5539" s="23"/>
      <c r="S5539" s="24"/>
      <c r="T5539" s="24"/>
      <c r="U5539" s="25"/>
      <c r="V5539" s="19" t="str">
        <f aca="false">IF(COUNT(N5539:Q5539)=0,"",MIN(N5539:Q5539))</f>
        <v/>
      </c>
      <c r="W5539" s="16" t="str">
        <f aca="false">IF(V5539="","",INDEX($N$4:$Q$4,MATCH(V5539,N5539:Q5539,0)))</f>
        <v/>
      </c>
      <c r="X5539" s="19" t="str">
        <f aca="false">IF(COUNT(N5539:Q5539)&lt;2,"",SMALL(N5539:Q5539,2))</f>
        <v/>
      </c>
      <c r="Y5539" s="26" t="str">
        <f aca="false">IF(OR(V5539="",M5539=0),"",V5539/M5539-1)</f>
        <v/>
      </c>
      <c r="Z5539" s="26" t="str">
        <f aca="false">IF(OR(V5539="",L5539=""),"",V5539/(L5539*E5539)-1)</f>
        <v/>
      </c>
      <c r="AA5539" s="16" t="str">
        <f aca="false">IF(V5539="","SEM OFERTA",IF(OR(Y5539&gt;Premissas!$B$11,Y5539&lt;Premissas!$B$12),"VERIFICAR - UNIDADE/EMBALAGEM",IF(Y5539&gt;Premissas!$B$6,"NÃO COMPRAR - REAJUSTE &gt;5%","COMPRAR")))</f>
        <v>SEM OFERTA</v>
      </c>
      <c r="AB5539" s="18" t="str">
        <f aca="false">IF(W5539="DIMEC",S5539,IF(W5539="MEDCENTRO",U5539,""))</f>
        <v/>
      </c>
      <c r="AC5539" s="18" t="n">
        <f aca="false">IF(AA5539&lt;&gt;"COMPRAR",0,IF(AB5539="",I5539,MIN(I5539,AB5539)))</f>
        <v>0</v>
      </c>
      <c r="AD5539" s="19" t="n">
        <f aca="false">IF(AC5539&gt;0,AC5539*V5539,0)</f>
        <v>0</v>
      </c>
      <c r="AE5539" s="19" t="n">
        <f aca="false">IF(AC5539&gt;0,(M5539-V5539)*AC5539,0)</f>
        <v>0</v>
      </c>
      <c r="AF5539" s="16" t="str">
        <f aca="false">IF(AA5539&lt;&gt;"COMPRAR","",IF(AB5539="",IF(X5539="","",IF(X5539-V5539&lt;0.01,"EMPATE TÉCNICO","")),IF(AB5539&lt;I5539,"ESTOQUE INSUFICIENTE",IF(X5539="","",IF(X5539-V5539&lt;0.01,"EMPATE TÉCNICO","")))))</f>
        <v/>
      </c>
      <c r="AG5539" s="16" t="s">
        <v>3078</v>
      </c>
      <c r="AH5539" s="16" t="s">
        <v>3079</v>
      </c>
    </row>
    <row r="5540" customFormat="false" ht="15" hidden="false" customHeight="false" outlineLevel="0" collapsed="false">
      <c r="A5540" s="16" t="s">
        <v>17100</v>
      </c>
      <c r="B5540" s="17" t="s">
        <v>17101</v>
      </c>
      <c r="C5540" s="16" t="s">
        <v>17102</v>
      </c>
      <c r="D5540" s="16" t="s">
        <v>16767</v>
      </c>
      <c r="E5540" s="18" t="n">
        <v>1</v>
      </c>
      <c r="F5540" s="16" t="s">
        <v>42</v>
      </c>
      <c r="G5540" s="18" t="n">
        <v>0</v>
      </c>
      <c r="H5540" s="16" t="n">
        <v>0.2</v>
      </c>
      <c r="I5540" s="18" t="n">
        <v>1</v>
      </c>
      <c r="J5540" s="19" t="n">
        <v>71.26</v>
      </c>
      <c r="K5540" s="19" t="n">
        <v>71.26</v>
      </c>
      <c r="L5540" s="19" t="n">
        <v>71.26</v>
      </c>
      <c r="M5540" s="19" t="n">
        <f aca="false">IF(J5540&gt;0,J5540,K5540)*E5540</f>
        <v>71.26</v>
      </c>
      <c r="N5540" s="20"/>
      <c r="O5540" s="21" t="str">
        <f aca="false">IF(R5540="","",ROUND(R5540*(1-Premissas!$B$4),4))</f>
        <v/>
      </c>
      <c r="P5540" s="22"/>
      <c r="Q5540" s="22"/>
      <c r="R5540" s="23"/>
      <c r="S5540" s="24"/>
      <c r="T5540" s="24"/>
      <c r="U5540" s="25"/>
      <c r="V5540" s="19" t="str">
        <f aca="false">IF(COUNT(N5540:Q5540)=0,"",MIN(N5540:Q5540))</f>
        <v/>
      </c>
      <c r="W5540" s="16" t="str">
        <f aca="false">IF(V5540="","",INDEX($N$4:$Q$4,MATCH(V5540,N5540:Q5540,0)))</f>
        <v/>
      </c>
      <c r="X5540" s="19" t="str">
        <f aca="false">IF(COUNT(N5540:Q5540)&lt;2,"",SMALL(N5540:Q5540,2))</f>
        <v/>
      </c>
      <c r="Y5540" s="26" t="str">
        <f aca="false">IF(OR(V5540="",M5540=0),"",V5540/M5540-1)</f>
        <v/>
      </c>
      <c r="Z5540" s="26" t="str">
        <f aca="false">IF(OR(V5540="",L5540=""),"",V5540/(L5540*E5540)-1)</f>
        <v/>
      </c>
      <c r="AA5540" s="16" t="str">
        <f aca="false">IF(V5540="","SEM OFERTA",IF(OR(Y5540&gt;Premissas!$B$11,Y5540&lt;Premissas!$B$12),"VERIFICAR - UNIDADE/EMBALAGEM",IF(Y5540&gt;Premissas!$B$6,"NÃO COMPRAR - REAJUSTE &gt;5%","COMPRAR")))</f>
        <v>SEM OFERTA</v>
      </c>
      <c r="AB5540" s="18" t="str">
        <f aca="false">IF(W5540="DIMEC",S5540,IF(W5540="MEDCENTRO",U5540,""))</f>
        <v/>
      </c>
      <c r="AC5540" s="18" t="n">
        <f aca="false">IF(AA5540&lt;&gt;"COMPRAR",0,IF(AB5540="",I5540,MIN(I5540,AB5540)))</f>
        <v>0</v>
      </c>
      <c r="AD5540" s="19" t="n">
        <f aca="false">IF(AC5540&gt;0,AC5540*V5540,0)</f>
        <v>0</v>
      </c>
      <c r="AE5540" s="19" t="n">
        <f aca="false">IF(AC5540&gt;0,(M5540-V5540)*AC5540,0)</f>
        <v>0</v>
      </c>
      <c r="AF5540" s="16" t="str">
        <f aca="false">IF(AA5540&lt;&gt;"COMPRAR","",IF(AB5540="",IF(X5540="","",IF(X5540-V5540&lt;0.01,"EMPATE TÉCNICO","")),IF(AB5540&lt;I5540,"ESTOQUE INSUFICIENTE",IF(X5540="","",IF(X5540-V5540&lt;0.01,"EMPATE TÉCNICO","")))))</f>
        <v/>
      </c>
      <c r="AG5540" s="16" t="s">
        <v>3078</v>
      </c>
      <c r="AH5540" s="16" t="s">
        <v>3079</v>
      </c>
    </row>
    <row r="5541" customFormat="false" ht="15" hidden="false" customHeight="false" outlineLevel="0" collapsed="false">
      <c r="A5541" s="16" t="s">
        <v>17103</v>
      </c>
      <c r="B5541" s="17" t="s">
        <v>17104</v>
      </c>
      <c r="C5541" s="16" t="s">
        <v>17105</v>
      </c>
      <c r="D5541" s="16" t="s">
        <v>16767</v>
      </c>
      <c r="E5541" s="18" t="n">
        <v>1</v>
      </c>
      <c r="F5541" s="16" t="s">
        <v>41</v>
      </c>
      <c r="G5541" s="18" t="n">
        <v>4</v>
      </c>
      <c r="H5541" s="16" t="n">
        <v>3.2</v>
      </c>
      <c r="I5541" s="18" t="n">
        <v>5</v>
      </c>
      <c r="J5541" s="19" t="n">
        <v>45.56</v>
      </c>
      <c r="K5541" s="19" t="n">
        <v>45.56</v>
      </c>
      <c r="L5541" s="19" t="n">
        <v>43.39</v>
      </c>
      <c r="M5541" s="19" t="n">
        <f aca="false">IF(J5541&gt;0,J5541,K5541)*E5541</f>
        <v>45.56</v>
      </c>
      <c r="N5541" s="20"/>
      <c r="O5541" s="21" t="str">
        <f aca="false">IF(R5541="","",ROUND(R5541*(1-Premissas!$B$4),4))</f>
        <v/>
      </c>
      <c r="P5541" s="22"/>
      <c r="Q5541" s="22"/>
      <c r="R5541" s="23"/>
      <c r="S5541" s="24"/>
      <c r="T5541" s="24"/>
      <c r="U5541" s="25"/>
      <c r="V5541" s="19" t="str">
        <f aca="false">IF(COUNT(N5541:Q5541)=0,"",MIN(N5541:Q5541))</f>
        <v/>
      </c>
      <c r="W5541" s="16" t="str">
        <f aca="false">IF(V5541="","",INDEX($N$4:$Q$4,MATCH(V5541,N5541:Q5541,0)))</f>
        <v/>
      </c>
      <c r="X5541" s="19" t="str">
        <f aca="false">IF(COUNT(N5541:Q5541)&lt;2,"",SMALL(N5541:Q5541,2))</f>
        <v/>
      </c>
      <c r="Y5541" s="26" t="str">
        <f aca="false">IF(OR(V5541="",M5541=0),"",V5541/M5541-1)</f>
        <v/>
      </c>
      <c r="Z5541" s="26" t="str">
        <f aca="false">IF(OR(V5541="",L5541=""),"",V5541/(L5541*E5541)-1)</f>
        <v/>
      </c>
      <c r="AA5541" s="16" t="str">
        <f aca="false">IF(V5541="","SEM OFERTA",IF(OR(Y5541&gt;Premissas!$B$11,Y5541&lt;Premissas!$B$12),"VERIFICAR - UNIDADE/EMBALAGEM",IF(Y5541&gt;Premissas!$B$6,"NÃO COMPRAR - REAJUSTE &gt;5%","COMPRAR")))</f>
        <v>SEM OFERTA</v>
      </c>
      <c r="AB5541" s="18" t="str">
        <f aca="false">IF(W5541="DIMEC",S5541,IF(W5541="MEDCENTRO",U5541,""))</f>
        <v/>
      </c>
      <c r="AC5541" s="18" t="n">
        <f aca="false">IF(AA5541&lt;&gt;"COMPRAR",0,IF(AB5541="",I5541,MIN(I5541,AB5541)))</f>
        <v>0</v>
      </c>
      <c r="AD5541" s="19" t="n">
        <f aca="false">IF(AC5541&gt;0,AC5541*V5541,0)</f>
        <v>0</v>
      </c>
      <c r="AE5541" s="19" t="n">
        <f aca="false">IF(AC5541&gt;0,(M5541-V5541)*AC5541,0)</f>
        <v>0</v>
      </c>
      <c r="AF5541" s="16" t="str">
        <f aca="false">IF(AA5541&lt;&gt;"COMPRAR","",IF(AB5541="",IF(X5541="","",IF(X5541-V5541&lt;0.01,"EMPATE TÉCNICO","")),IF(AB5541&lt;I5541,"ESTOQUE INSUFICIENTE",IF(X5541="","",IF(X5541-V5541&lt;0.01,"EMPATE TÉCNICO","")))))</f>
        <v/>
      </c>
      <c r="AG5541" s="16" t="s">
        <v>3078</v>
      </c>
      <c r="AH5541" s="16" t="s">
        <v>3079</v>
      </c>
    </row>
    <row r="5542" customFormat="false" ht="15" hidden="false" customHeight="false" outlineLevel="0" collapsed="false">
      <c r="A5542" s="16" t="s">
        <v>17106</v>
      </c>
      <c r="B5542" s="17" t="s">
        <v>17107</v>
      </c>
      <c r="C5542" s="16" t="s">
        <v>17108</v>
      </c>
      <c r="D5542" s="16" t="s">
        <v>16808</v>
      </c>
      <c r="E5542" s="18" t="n">
        <v>1</v>
      </c>
      <c r="F5542" s="16" t="s">
        <v>42</v>
      </c>
      <c r="G5542" s="18" t="n">
        <v>0</v>
      </c>
      <c r="H5542" s="16" t="n">
        <v>0.3</v>
      </c>
      <c r="I5542" s="18" t="n">
        <v>1</v>
      </c>
      <c r="J5542" s="19" t="n">
        <v>39.65</v>
      </c>
      <c r="K5542" s="19" t="n">
        <v>39.65</v>
      </c>
      <c r="L5542" s="19" t="n">
        <v>39.65</v>
      </c>
      <c r="M5542" s="19" t="n">
        <f aca="false">IF(J5542&gt;0,J5542,K5542)*E5542</f>
        <v>39.65</v>
      </c>
      <c r="N5542" s="20"/>
      <c r="O5542" s="21" t="str">
        <f aca="false">IF(R5542="","",ROUND(R5542*(1-Premissas!$B$4),4))</f>
        <v/>
      </c>
      <c r="P5542" s="22"/>
      <c r="Q5542" s="22"/>
      <c r="R5542" s="23"/>
      <c r="S5542" s="24"/>
      <c r="T5542" s="24"/>
      <c r="U5542" s="25"/>
      <c r="V5542" s="19" t="str">
        <f aca="false">IF(COUNT(N5542:Q5542)=0,"",MIN(N5542:Q5542))</f>
        <v/>
      </c>
      <c r="W5542" s="16" t="str">
        <f aca="false">IF(V5542="","",INDEX($N$4:$Q$4,MATCH(V5542,N5542:Q5542,0)))</f>
        <v/>
      </c>
      <c r="X5542" s="19" t="str">
        <f aca="false">IF(COUNT(N5542:Q5542)&lt;2,"",SMALL(N5542:Q5542,2))</f>
        <v/>
      </c>
      <c r="Y5542" s="26" t="str">
        <f aca="false">IF(OR(V5542="",M5542=0),"",V5542/M5542-1)</f>
        <v/>
      </c>
      <c r="Z5542" s="26" t="str">
        <f aca="false">IF(OR(V5542="",L5542=""),"",V5542/(L5542*E5542)-1)</f>
        <v/>
      </c>
      <c r="AA5542" s="16" t="str">
        <f aca="false">IF(V5542="","SEM OFERTA",IF(OR(Y5542&gt;Premissas!$B$11,Y5542&lt;Premissas!$B$12),"VERIFICAR - UNIDADE/EMBALAGEM",IF(Y5542&gt;Premissas!$B$6,"NÃO COMPRAR - REAJUSTE &gt;5%","COMPRAR")))</f>
        <v>SEM OFERTA</v>
      </c>
      <c r="AB5542" s="18" t="str">
        <f aca="false">IF(W5542="DIMEC",S5542,IF(W5542="MEDCENTRO",U5542,""))</f>
        <v/>
      </c>
      <c r="AC5542" s="18" t="n">
        <f aca="false">IF(AA5542&lt;&gt;"COMPRAR",0,IF(AB5542="",I5542,MIN(I5542,AB5542)))</f>
        <v>0</v>
      </c>
      <c r="AD5542" s="19" t="n">
        <f aca="false">IF(AC5542&gt;0,AC5542*V5542,0)</f>
        <v>0</v>
      </c>
      <c r="AE5542" s="19" t="n">
        <f aca="false">IF(AC5542&gt;0,(M5542-V5542)*AC5542,0)</f>
        <v>0</v>
      </c>
      <c r="AF5542" s="16" t="str">
        <f aca="false">IF(AA5542&lt;&gt;"COMPRAR","",IF(AB5542="",IF(X5542="","",IF(X5542-V5542&lt;0.01,"EMPATE TÉCNICO","")),IF(AB5542&lt;I5542,"ESTOQUE INSUFICIENTE",IF(X5542="","",IF(X5542-V5542&lt;0.01,"EMPATE TÉCNICO","")))))</f>
        <v/>
      </c>
      <c r="AG5542" s="16" t="s">
        <v>3078</v>
      </c>
      <c r="AH5542" s="16" t="s">
        <v>3079</v>
      </c>
    </row>
    <row r="5543" customFormat="false" ht="15" hidden="false" customHeight="false" outlineLevel="0" collapsed="false">
      <c r="A5543" s="16" t="s">
        <v>17109</v>
      </c>
      <c r="B5543" s="17" t="s">
        <v>17110</v>
      </c>
      <c r="C5543" s="16" t="s">
        <v>17111</v>
      </c>
      <c r="D5543" s="16" t="s">
        <v>16808</v>
      </c>
      <c r="E5543" s="18" t="n">
        <v>1</v>
      </c>
      <c r="F5543" s="16" t="s">
        <v>42</v>
      </c>
      <c r="G5543" s="18" t="n">
        <v>0</v>
      </c>
      <c r="H5543" s="16" t="n">
        <v>0.3</v>
      </c>
      <c r="I5543" s="18" t="n">
        <v>1</v>
      </c>
      <c r="J5543" s="19" t="n">
        <v>22.54</v>
      </c>
      <c r="K5543" s="19" t="n">
        <v>22.54</v>
      </c>
      <c r="L5543" s="19" t="n">
        <v>22.54</v>
      </c>
      <c r="M5543" s="19" t="n">
        <f aca="false">IF(J5543&gt;0,J5543,K5543)*E5543</f>
        <v>22.54</v>
      </c>
      <c r="N5543" s="20"/>
      <c r="O5543" s="21" t="str">
        <f aca="false">IF(R5543="","",ROUND(R5543*(1-Premissas!$B$4),4))</f>
        <v/>
      </c>
      <c r="P5543" s="22"/>
      <c r="Q5543" s="22"/>
      <c r="R5543" s="23"/>
      <c r="S5543" s="24"/>
      <c r="T5543" s="24"/>
      <c r="U5543" s="25"/>
      <c r="V5543" s="19" t="str">
        <f aca="false">IF(COUNT(N5543:Q5543)=0,"",MIN(N5543:Q5543))</f>
        <v/>
      </c>
      <c r="W5543" s="16" t="str">
        <f aca="false">IF(V5543="","",INDEX($N$4:$Q$4,MATCH(V5543,N5543:Q5543,0)))</f>
        <v/>
      </c>
      <c r="X5543" s="19" t="str">
        <f aca="false">IF(COUNT(N5543:Q5543)&lt;2,"",SMALL(N5543:Q5543,2))</f>
        <v/>
      </c>
      <c r="Y5543" s="26" t="str">
        <f aca="false">IF(OR(V5543="",M5543=0),"",V5543/M5543-1)</f>
        <v/>
      </c>
      <c r="Z5543" s="26" t="str">
        <f aca="false">IF(OR(V5543="",L5543=""),"",V5543/(L5543*E5543)-1)</f>
        <v/>
      </c>
      <c r="AA5543" s="16" t="str">
        <f aca="false">IF(V5543="","SEM OFERTA",IF(OR(Y5543&gt;Premissas!$B$11,Y5543&lt;Premissas!$B$12),"VERIFICAR - UNIDADE/EMBALAGEM",IF(Y5543&gt;Premissas!$B$6,"NÃO COMPRAR - REAJUSTE &gt;5%","COMPRAR")))</f>
        <v>SEM OFERTA</v>
      </c>
      <c r="AB5543" s="18" t="str">
        <f aca="false">IF(W5543="DIMEC",S5543,IF(W5543="MEDCENTRO",U5543,""))</f>
        <v/>
      </c>
      <c r="AC5543" s="18" t="n">
        <f aca="false">IF(AA5543&lt;&gt;"COMPRAR",0,IF(AB5543="",I5543,MIN(I5543,AB5543)))</f>
        <v>0</v>
      </c>
      <c r="AD5543" s="19" t="n">
        <f aca="false">IF(AC5543&gt;0,AC5543*V5543,0)</f>
        <v>0</v>
      </c>
      <c r="AE5543" s="19" t="n">
        <f aca="false">IF(AC5543&gt;0,(M5543-V5543)*AC5543,0)</f>
        <v>0</v>
      </c>
      <c r="AF5543" s="16" t="str">
        <f aca="false">IF(AA5543&lt;&gt;"COMPRAR","",IF(AB5543="",IF(X5543="","",IF(X5543-V5543&lt;0.01,"EMPATE TÉCNICO","")),IF(AB5543&lt;I5543,"ESTOQUE INSUFICIENTE",IF(X5543="","",IF(X5543-V5543&lt;0.01,"EMPATE TÉCNICO","")))))</f>
        <v/>
      </c>
      <c r="AG5543" s="16" t="s">
        <v>3078</v>
      </c>
      <c r="AH5543" s="16" t="s">
        <v>3079</v>
      </c>
    </row>
    <row r="5544" customFormat="false" ht="15" hidden="false" customHeight="false" outlineLevel="0" collapsed="false">
      <c r="A5544" s="16" t="s">
        <v>17112</v>
      </c>
      <c r="B5544" s="17" t="s">
        <v>17113</v>
      </c>
      <c r="C5544" s="16" t="s">
        <v>17114</v>
      </c>
      <c r="D5544" s="16"/>
      <c r="E5544" s="18" t="n">
        <v>1</v>
      </c>
      <c r="F5544" s="16" t="s">
        <v>43</v>
      </c>
      <c r="G5544" s="18" t="n">
        <v>0</v>
      </c>
      <c r="H5544" s="16" t="n">
        <v>0</v>
      </c>
      <c r="I5544" s="18" t="n">
        <v>1</v>
      </c>
      <c r="J5544" s="19" t="n">
        <v>37.19</v>
      </c>
      <c r="K5544" s="19" t="n">
        <v>37.19</v>
      </c>
      <c r="L5544" s="19" t="n">
        <v>37.19</v>
      </c>
      <c r="M5544" s="19" t="n">
        <f aca="false">IF(J5544&gt;0,J5544,K5544)*E5544</f>
        <v>37.19</v>
      </c>
      <c r="N5544" s="20"/>
      <c r="O5544" s="21" t="str">
        <f aca="false">IF(R5544="","",ROUND(R5544*(1-Premissas!$B$4),4))</f>
        <v/>
      </c>
      <c r="P5544" s="22"/>
      <c r="Q5544" s="22"/>
      <c r="R5544" s="23"/>
      <c r="S5544" s="24"/>
      <c r="T5544" s="24"/>
      <c r="U5544" s="25"/>
      <c r="V5544" s="19" t="str">
        <f aca="false">IF(COUNT(N5544:Q5544)=0,"",MIN(N5544:Q5544))</f>
        <v/>
      </c>
      <c r="W5544" s="16" t="str">
        <f aca="false">IF(V5544="","",INDEX($N$4:$Q$4,MATCH(V5544,N5544:Q5544,0)))</f>
        <v/>
      </c>
      <c r="X5544" s="19" t="str">
        <f aca="false">IF(COUNT(N5544:Q5544)&lt;2,"",SMALL(N5544:Q5544,2))</f>
        <v/>
      </c>
      <c r="Y5544" s="26" t="str">
        <f aca="false">IF(OR(V5544="",M5544=0),"",V5544/M5544-1)</f>
        <v/>
      </c>
      <c r="Z5544" s="26" t="str">
        <f aca="false">IF(OR(V5544="",L5544=""),"",V5544/(L5544*E5544)-1)</f>
        <v/>
      </c>
      <c r="AA5544" s="16" t="str">
        <f aca="false">IF(V5544="","SEM OFERTA",IF(OR(Y5544&gt;Premissas!$B$11,Y5544&lt;Premissas!$B$12),"VERIFICAR - UNIDADE/EMBALAGEM",IF(Y5544&gt;Premissas!$B$6,"NÃO COMPRAR - REAJUSTE &gt;5%","COMPRAR")))</f>
        <v>SEM OFERTA</v>
      </c>
      <c r="AB5544" s="18" t="str">
        <f aca="false">IF(W5544="DIMEC",S5544,IF(W5544="MEDCENTRO",U5544,""))</f>
        <v/>
      </c>
      <c r="AC5544" s="18" t="n">
        <f aca="false">IF(AA5544&lt;&gt;"COMPRAR",0,IF(AB5544="",I5544,MIN(I5544,AB5544)))</f>
        <v>0</v>
      </c>
      <c r="AD5544" s="19" t="n">
        <f aca="false">IF(AC5544&gt;0,AC5544*V5544,0)</f>
        <v>0</v>
      </c>
      <c r="AE5544" s="19" t="n">
        <f aca="false">IF(AC5544&gt;0,(M5544-V5544)*AC5544,0)</f>
        <v>0</v>
      </c>
      <c r="AF5544" s="16" t="str">
        <f aca="false">IF(AA5544&lt;&gt;"COMPRAR","",IF(AB5544="",IF(X5544="","",IF(X5544-V5544&lt;0.01,"EMPATE TÉCNICO","")),IF(AB5544&lt;I5544,"ESTOQUE INSUFICIENTE",IF(X5544="","",IF(X5544-V5544&lt;0.01,"EMPATE TÉCNICO","")))))</f>
        <v/>
      </c>
      <c r="AG5544" s="16" t="s">
        <v>3078</v>
      </c>
      <c r="AH5544" s="16" t="s">
        <v>3079</v>
      </c>
    </row>
    <row r="5545" customFormat="false" ht="15" hidden="false" customHeight="false" outlineLevel="0" collapsed="false">
      <c r="A5545" s="16" t="s">
        <v>17115</v>
      </c>
      <c r="B5545" s="17" t="s">
        <v>17116</v>
      </c>
      <c r="C5545" s="16" t="s">
        <v>17117</v>
      </c>
      <c r="D5545" s="16" t="s">
        <v>16808</v>
      </c>
      <c r="E5545" s="18" t="n">
        <v>1</v>
      </c>
      <c r="F5545" s="16" t="s">
        <v>43</v>
      </c>
      <c r="G5545" s="18" t="n">
        <v>0</v>
      </c>
      <c r="H5545" s="16" t="n">
        <v>0.1</v>
      </c>
      <c r="I5545" s="18" t="n">
        <v>1</v>
      </c>
      <c r="J5545" s="19" t="n">
        <v>96.51</v>
      </c>
      <c r="K5545" s="19" t="n">
        <v>96.51</v>
      </c>
      <c r="L5545" s="19" t="n">
        <v>96.51</v>
      </c>
      <c r="M5545" s="19" t="n">
        <f aca="false">IF(J5545&gt;0,J5545,K5545)*E5545</f>
        <v>96.51</v>
      </c>
      <c r="N5545" s="20"/>
      <c r="O5545" s="21" t="str">
        <f aca="false">IF(R5545="","",ROUND(R5545*(1-Premissas!$B$4),4))</f>
        <v/>
      </c>
      <c r="P5545" s="22"/>
      <c r="Q5545" s="22"/>
      <c r="R5545" s="23"/>
      <c r="S5545" s="24"/>
      <c r="T5545" s="24"/>
      <c r="U5545" s="25"/>
      <c r="V5545" s="19" t="str">
        <f aca="false">IF(COUNT(N5545:Q5545)=0,"",MIN(N5545:Q5545))</f>
        <v/>
      </c>
      <c r="W5545" s="16" t="str">
        <f aca="false">IF(V5545="","",INDEX($N$4:$Q$4,MATCH(V5545,N5545:Q5545,0)))</f>
        <v/>
      </c>
      <c r="X5545" s="19" t="str">
        <f aca="false">IF(COUNT(N5545:Q5545)&lt;2,"",SMALL(N5545:Q5545,2))</f>
        <v/>
      </c>
      <c r="Y5545" s="26" t="str">
        <f aca="false">IF(OR(V5545="",M5545=0),"",V5545/M5545-1)</f>
        <v/>
      </c>
      <c r="Z5545" s="26" t="str">
        <f aca="false">IF(OR(V5545="",L5545=""),"",V5545/(L5545*E5545)-1)</f>
        <v/>
      </c>
      <c r="AA5545" s="16" t="str">
        <f aca="false">IF(V5545="","SEM OFERTA",IF(OR(Y5545&gt;Premissas!$B$11,Y5545&lt;Premissas!$B$12),"VERIFICAR - UNIDADE/EMBALAGEM",IF(Y5545&gt;Premissas!$B$6,"NÃO COMPRAR - REAJUSTE &gt;5%","COMPRAR")))</f>
        <v>SEM OFERTA</v>
      </c>
      <c r="AB5545" s="18" t="str">
        <f aca="false">IF(W5545="DIMEC",S5545,IF(W5545="MEDCENTRO",U5545,""))</f>
        <v/>
      </c>
      <c r="AC5545" s="18" t="n">
        <f aca="false">IF(AA5545&lt;&gt;"COMPRAR",0,IF(AB5545="",I5545,MIN(I5545,AB5545)))</f>
        <v>0</v>
      </c>
      <c r="AD5545" s="19" t="n">
        <f aca="false">IF(AC5545&gt;0,AC5545*V5545,0)</f>
        <v>0</v>
      </c>
      <c r="AE5545" s="19" t="n">
        <f aca="false">IF(AC5545&gt;0,(M5545-V5545)*AC5545,0)</f>
        <v>0</v>
      </c>
      <c r="AF5545" s="16" t="str">
        <f aca="false">IF(AA5545&lt;&gt;"COMPRAR","",IF(AB5545="",IF(X5545="","",IF(X5545-V5545&lt;0.01,"EMPATE TÉCNICO","")),IF(AB5545&lt;I5545,"ESTOQUE INSUFICIENTE",IF(X5545="","",IF(X5545-V5545&lt;0.01,"EMPATE TÉCNICO","")))))</f>
        <v/>
      </c>
      <c r="AG5545" s="16" t="s">
        <v>3078</v>
      </c>
      <c r="AH5545" s="16" t="s">
        <v>3079</v>
      </c>
    </row>
    <row r="5546" customFormat="false" ht="15" hidden="false" customHeight="false" outlineLevel="0" collapsed="false">
      <c r="A5546" s="16" t="s">
        <v>17118</v>
      </c>
      <c r="B5546" s="17" t="s">
        <v>17119</v>
      </c>
      <c r="C5546" s="16" t="s">
        <v>17120</v>
      </c>
      <c r="D5546" s="16" t="s">
        <v>16720</v>
      </c>
      <c r="E5546" s="18" t="n">
        <v>1</v>
      </c>
      <c r="F5546" s="16" t="s">
        <v>42</v>
      </c>
      <c r="G5546" s="18" t="n">
        <v>0</v>
      </c>
      <c r="H5546" s="16" t="n">
        <v>0.2</v>
      </c>
      <c r="I5546" s="18" t="n">
        <v>1</v>
      </c>
      <c r="J5546" s="19" t="n">
        <v>141.71</v>
      </c>
      <c r="K5546" s="19" t="n">
        <v>141.71</v>
      </c>
      <c r="L5546" s="19" t="n">
        <v>141.71</v>
      </c>
      <c r="M5546" s="19" t="n">
        <f aca="false">IF(J5546&gt;0,J5546,K5546)*E5546</f>
        <v>141.71</v>
      </c>
      <c r="N5546" s="20"/>
      <c r="O5546" s="21" t="str">
        <f aca="false">IF(R5546="","",ROUND(R5546*(1-Premissas!$B$4),4))</f>
        <v/>
      </c>
      <c r="P5546" s="22"/>
      <c r="Q5546" s="22"/>
      <c r="R5546" s="23"/>
      <c r="S5546" s="24"/>
      <c r="T5546" s="24"/>
      <c r="U5546" s="25"/>
      <c r="V5546" s="19" t="str">
        <f aca="false">IF(COUNT(N5546:Q5546)=0,"",MIN(N5546:Q5546))</f>
        <v/>
      </c>
      <c r="W5546" s="16" t="str">
        <f aca="false">IF(V5546="","",INDEX($N$4:$Q$4,MATCH(V5546,N5546:Q5546,0)))</f>
        <v/>
      </c>
      <c r="X5546" s="19" t="str">
        <f aca="false">IF(COUNT(N5546:Q5546)&lt;2,"",SMALL(N5546:Q5546,2))</f>
        <v/>
      </c>
      <c r="Y5546" s="26" t="str">
        <f aca="false">IF(OR(V5546="",M5546=0),"",V5546/M5546-1)</f>
        <v/>
      </c>
      <c r="Z5546" s="26" t="str">
        <f aca="false">IF(OR(V5546="",L5546=""),"",V5546/(L5546*E5546)-1)</f>
        <v/>
      </c>
      <c r="AA5546" s="16" t="str">
        <f aca="false">IF(V5546="","SEM OFERTA",IF(OR(Y5546&gt;Premissas!$B$11,Y5546&lt;Premissas!$B$12),"VERIFICAR - UNIDADE/EMBALAGEM",IF(Y5546&gt;Premissas!$B$6,"NÃO COMPRAR - REAJUSTE &gt;5%","COMPRAR")))</f>
        <v>SEM OFERTA</v>
      </c>
      <c r="AB5546" s="18" t="str">
        <f aca="false">IF(W5546="DIMEC",S5546,IF(W5546="MEDCENTRO",U5546,""))</f>
        <v/>
      </c>
      <c r="AC5546" s="18" t="n">
        <f aca="false">IF(AA5546&lt;&gt;"COMPRAR",0,IF(AB5546="",I5546,MIN(I5546,AB5546)))</f>
        <v>0</v>
      </c>
      <c r="AD5546" s="19" t="n">
        <f aca="false">IF(AC5546&gt;0,AC5546*V5546,0)</f>
        <v>0</v>
      </c>
      <c r="AE5546" s="19" t="n">
        <f aca="false">IF(AC5546&gt;0,(M5546-V5546)*AC5546,0)</f>
        <v>0</v>
      </c>
      <c r="AF5546" s="16" t="str">
        <f aca="false">IF(AA5546&lt;&gt;"COMPRAR","",IF(AB5546="",IF(X5546="","",IF(X5546-V5546&lt;0.01,"EMPATE TÉCNICO","")),IF(AB5546&lt;I5546,"ESTOQUE INSUFICIENTE",IF(X5546="","",IF(X5546-V5546&lt;0.01,"EMPATE TÉCNICO","")))))</f>
        <v/>
      </c>
      <c r="AG5546" s="16" t="s">
        <v>3078</v>
      </c>
      <c r="AH5546" s="16" t="s">
        <v>3079</v>
      </c>
    </row>
    <row r="5547" customFormat="false" ht="15" hidden="false" customHeight="false" outlineLevel="0" collapsed="false">
      <c r="A5547" s="16" t="s">
        <v>17121</v>
      </c>
      <c r="B5547" s="17" t="s">
        <v>17122</v>
      </c>
      <c r="C5547" s="16" t="s">
        <v>17123</v>
      </c>
      <c r="D5547" s="16" t="s">
        <v>16720</v>
      </c>
      <c r="E5547" s="18" t="n">
        <v>1</v>
      </c>
      <c r="F5547" s="16" t="s">
        <v>41</v>
      </c>
      <c r="G5547" s="18" t="n">
        <v>0</v>
      </c>
      <c r="H5547" s="16" t="n">
        <v>0.2</v>
      </c>
      <c r="I5547" s="18" t="n">
        <v>1</v>
      </c>
      <c r="J5547" s="19" t="n">
        <v>141.71</v>
      </c>
      <c r="K5547" s="19" t="n">
        <v>141.71</v>
      </c>
      <c r="L5547" s="19" t="n">
        <v>141.71</v>
      </c>
      <c r="M5547" s="19" t="n">
        <f aca="false">IF(J5547&gt;0,J5547,K5547)*E5547</f>
        <v>141.71</v>
      </c>
      <c r="N5547" s="20"/>
      <c r="O5547" s="21" t="str">
        <f aca="false">IF(R5547="","",ROUND(R5547*(1-Premissas!$B$4),4))</f>
        <v/>
      </c>
      <c r="P5547" s="22"/>
      <c r="Q5547" s="22"/>
      <c r="R5547" s="23"/>
      <c r="S5547" s="24"/>
      <c r="T5547" s="24"/>
      <c r="U5547" s="25"/>
      <c r="V5547" s="19" t="str">
        <f aca="false">IF(COUNT(N5547:Q5547)=0,"",MIN(N5547:Q5547))</f>
        <v/>
      </c>
      <c r="W5547" s="16" t="str">
        <f aca="false">IF(V5547="","",INDEX($N$4:$Q$4,MATCH(V5547,N5547:Q5547,0)))</f>
        <v/>
      </c>
      <c r="X5547" s="19" t="str">
        <f aca="false">IF(COUNT(N5547:Q5547)&lt;2,"",SMALL(N5547:Q5547,2))</f>
        <v/>
      </c>
      <c r="Y5547" s="26" t="str">
        <f aca="false">IF(OR(V5547="",M5547=0),"",V5547/M5547-1)</f>
        <v/>
      </c>
      <c r="Z5547" s="26" t="str">
        <f aca="false">IF(OR(V5547="",L5547=""),"",V5547/(L5547*E5547)-1)</f>
        <v/>
      </c>
      <c r="AA5547" s="16" t="str">
        <f aca="false">IF(V5547="","SEM OFERTA",IF(OR(Y5547&gt;Premissas!$B$11,Y5547&lt;Premissas!$B$12),"VERIFICAR - UNIDADE/EMBALAGEM",IF(Y5547&gt;Premissas!$B$6,"NÃO COMPRAR - REAJUSTE &gt;5%","COMPRAR")))</f>
        <v>SEM OFERTA</v>
      </c>
      <c r="AB5547" s="18" t="str">
        <f aca="false">IF(W5547="DIMEC",S5547,IF(W5547="MEDCENTRO",U5547,""))</f>
        <v/>
      </c>
      <c r="AC5547" s="18" t="n">
        <f aca="false">IF(AA5547&lt;&gt;"COMPRAR",0,IF(AB5547="",I5547,MIN(I5547,AB5547)))</f>
        <v>0</v>
      </c>
      <c r="AD5547" s="19" t="n">
        <f aca="false">IF(AC5547&gt;0,AC5547*V5547,0)</f>
        <v>0</v>
      </c>
      <c r="AE5547" s="19" t="n">
        <f aca="false">IF(AC5547&gt;0,(M5547-V5547)*AC5547,0)</f>
        <v>0</v>
      </c>
      <c r="AF5547" s="16" t="str">
        <f aca="false">IF(AA5547&lt;&gt;"COMPRAR","",IF(AB5547="",IF(X5547="","",IF(X5547-V5547&lt;0.01,"EMPATE TÉCNICO","")),IF(AB5547&lt;I5547,"ESTOQUE INSUFICIENTE",IF(X5547="","",IF(X5547-V5547&lt;0.01,"EMPATE TÉCNICO","")))))</f>
        <v/>
      </c>
      <c r="AG5547" s="16" t="s">
        <v>3078</v>
      </c>
      <c r="AH5547" s="16" t="s">
        <v>3079</v>
      </c>
    </row>
    <row r="5548" customFormat="false" ht="15" hidden="false" customHeight="false" outlineLevel="0" collapsed="false">
      <c r="A5548" s="16" t="s">
        <v>17124</v>
      </c>
      <c r="B5548" s="17" t="s">
        <v>17125</v>
      </c>
      <c r="C5548" s="16" t="s">
        <v>17126</v>
      </c>
      <c r="D5548" s="16" t="s">
        <v>16720</v>
      </c>
      <c r="E5548" s="18" t="n">
        <v>1</v>
      </c>
      <c r="F5548" s="16" t="s">
        <v>42</v>
      </c>
      <c r="G5548" s="18" t="n">
        <v>0</v>
      </c>
      <c r="H5548" s="16" t="n">
        <v>0.1</v>
      </c>
      <c r="I5548" s="18" t="n">
        <v>1</v>
      </c>
      <c r="J5548" s="19" t="n">
        <v>141.71</v>
      </c>
      <c r="K5548" s="19" t="n">
        <v>141.71</v>
      </c>
      <c r="L5548" s="19" t="n">
        <v>141.71</v>
      </c>
      <c r="M5548" s="19" t="n">
        <f aca="false">IF(J5548&gt;0,J5548,K5548)*E5548</f>
        <v>141.71</v>
      </c>
      <c r="N5548" s="20"/>
      <c r="O5548" s="21" t="str">
        <f aca="false">IF(R5548="","",ROUND(R5548*(1-Premissas!$B$4),4))</f>
        <v/>
      </c>
      <c r="P5548" s="22"/>
      <c r="Q5548" s="22"/>
      <c r="R5548" s="23"/>
      <c r="S5548" s="24"/>
      <c r="T5548" s="24"/>
      <c r="U5548" s="25"/>
      <c r="V5548" s="19" t="str">
        <f aca="false">IF(COUNT(N5548:Q5548)=0,"",MIN(N5548:Q5548))</f>
        <v/>
      </c>
      <c r="W5548" s="16" t="str">
        <f aca="false">IF(V5548="","",INDEX($N$4:$Q$4,MATCH(V5548,N5548:Q5548,0)))</f>
        <v/>
      </c>
      <c r="X5548" s="19" t="str">
        <f aca="false">IF(COUNT(N5548:Q5548)&lt;2,"",SMALL(N5548:Q5548,2))</f>
        <v/>
      </c>
      <c r="Y5548" s="26" t="str">
        <f aca="false">IF(OR(V5548="",M5548=0),"",V5548/M5548-1)</f>
        <v/>
      </c>
      <c r="Z5548" s="26" t="str">
        <f aca="false">IF(OR(V5548="",L5548=""),"",V5548/(L5548*E5548)-1)</f>
        <v/>
      </c>
      <c r="AA5548" s="16" t="str">
        <f aca="false">IF(V5548="","SEM OFERTA",IF(OR(Y5548&gt;Premissas!$B$11,Y5548&lt;Premissas!$B$12),"VERIFICAR - UNIDADE/EMBALAGEM",IF(Y5548&gt;Premissas!$B$6,"NÃO COMPRAR - REAJUSTE &gt;5%","COMPRAR")))</f>
        <v>SEM OFERTA</v>
      </c>
      <c r="AB5548" s="18" t="str">
        <f aca="false">IF(W5548="DIMEC",S5548,IF(W5548="MEDCENTRO",U5548,""))</f>
        <v/>
      </c>
      <c r="AC5548" s="18" t="n">
        <f aca="false">IF(AA5548&lt;&gt;"COMPRAR",0,IF(AB5548="",I5548,MIN(I5548,AB5548)))</f>
        <v>0</v>
      </c>
      <c r="AD5548" s="19" t="n">
        <f aca="false">IF(AC5548&gt;0,AC5548*V5548,0)</f>
        <v>0</v>
      </c>
      <c r="AE5548" s="19" t="n">
        <f aca="false">IF(AC5548&gt;0,(M5548-V5548)*AC5548,0)</f>
        <v>0</v>
      </c>
      <c r="AF5548" s="16" t="str">
        <f aca="false">IF(AA5548&lt;&gt;"COMPRAR","",IF(AB5548="",IF(X5548="","",IF(X5548-V5548&lt;0.01,"EMPATE TÉCNICO","")),IF(AB5548&lt;I5548,"ESTOQUE INSUFICIENTE",IF(X5548="","",IF(X5548-V5548&lt;0.01,"EMPATE TÉCNICO","")))))</f>
        <v/>
      </c>
      <c r="AG5548" s="16" t="s">
        <v>3078</v>
      </c>
      <c r="AH5548" s="16" t="s">
        <v>3079</v>
      </c>
    </row>
    <row r="5549" customFormat="false" ht="15" hidden="false" customHeight="false" outlineLevel="0" collapsed="false">
      <c r="A5549" s="16" t="s">
        <v>17127</v>
      </c>
      <c r="B5549" s="17" t="s">
        <v>17128</v>
      </c>
      <c r="C5549" s="16" t="s">
        <v>17129</v>
      </c>
      <c r="D5549" s="16" t="s">
        <v>16720</v>
      </c>
      <c r="E5549" s="18" t="n">
        <v>1</v>
      </c>
      <c r="F5549" s="16" t="s">
        <v>43</v>
      </c>
      <c r="G5549" s="18" t="n">
        <v>0</v>
      </c>
      <c r="H5549" s="16" t="n">
        <v>0.1</v>
      </c>
      <c r="I5549" s="18" t="n">
        <v>1</v>
      </c>
      <c r="J5549" s="19" t="n">
        <v>124.11</v>
      </c>
      <c r="K5549" s="19" t="n">
        <v>124.11</v>
      </c>
      <c r="L5549" s="19" t="n">
        <v>124.11</v>
      </c>
      <c r="M5549" s="19" t="n">
        <f aca="false">IF(J5549&gt;0,J5549,K5549)*E5549</f>
        <v>124.11</v>
      </c>
      <c r="N5549" s="20"/>
      <c r="O5549" s="21" t="str">
        <f aca="false">IF(R5549="","",ROUND(R5549*(1-Premissas!$B$4),4))</f>
        <v/>
      </c>
      <c r="P5549" s="22"/>
      <c r="Q5549" s="22"/>
      <c r="R5549" s="23"/>
      <c r="S5549" s="24"/>
      <c r="T5549" s="24"/>
      <c r="U5549" s="25"/>
      <c r="V5549" s="19" t="str">
        <f aca="false">IF(COUNT(N5549:Q5549)=0,"",MIN(N5549:Q5549))</f>
        <v/>
      </c>
      <c r="W5549" s="16" t="str">
        <f aca="false">IF(V5549="","",INDEX($N$4:$Q$4,MATCH(V5549,N5549:Q5549,0)))</f>
        <v/>
      </c>
      <c r="X5549" s="19" t="str">
        <f aca="false">IF(COUNT(N5549:Q5549)&lt;2,"",SMALL(N5549:Q5549,2))</f>
        <v/>
      </c>
      <c r="Y5549" s="26" t="str">
        <f aca="false">IF(OR(V5549="",M5549=0),"",V5549/M5549-1)</f>
        <v/>
      </c>
      <c r="Z5549" s="26" t="str">
        <f aca="false">IF(OR(V5549="",L5549=""),"",V5549/(L5549*E5549)-1)</f>
        <v/>
      </c>
      <c r="AA5549" s="16" t="str">
        <f aca="false">IF(V5549="","SEM OFERTA",IF(OR(Y5549&gt;Premissas!$B$11,Y5549&lt;Premissas!$B$12),"VERIFICAR - UNIDADE/EMBALAGEM",IF(Y5549&gt;Premissas!$B$6,"NÃO COMPRAR - REAJUSTE &gt;5%","COMPRAR")))</f>
        <v>SEM OFERTA</v>
      </c>
      <c r="AB5549" s="18" t="str">
        <f aca="false">IF(W5549="DIMEC",S5549,IF(W5549="MEDCENTRO",U5549,""))</f>
        <v/>
      </c>
      <c r="AC5549" s="18" t="n">
        <f aca="false">IF(AA5549&lt;&gt;"COMPRAR",0,IF(AB5549="",I5549,MIN(I5549,AB5549)))</f>
        <v>0</v>
      </c>
      <c r="AD5549" s="19" t="n">
        <f aca="false">IF(AC5549&gt;0,AC5549*V5549,0)</f>
        <v>0</v>
      </c>
      <c r="AE5549" s="19" t="n">
        <f aca="false">IF(AC5549&gt;0,(M5549-V5549)*AC5549,0)</f>
        <v>0</v>
      </c>
      <c r="AF5549" s="16" t="str">
        <f aca="false">IF(AA5549&lt;&gt;"COMPRAR","",IF(AB5549="",IF(X5549="","",IF(X5549-V5549&lt;0.01,"EMPATE TÉCNICO","")),IF(AB5549&lt;I5549,"ESTOQUE INSUFICIENTE",IF(X5549="","",IF(X5549-V5549&lt;0.01,"EMPATE TÉCNICO","")))))</f>
        <v/>
      </c>
      <c r="AG5549" s="16" t="s">
        <v>3078</v>
      </c>
      <c r="AH5549" s="16" t="s">
        <v>3079</v>
      </c>
    </row>
    <row r="5550" customFormat="false" ht="15" hidden="false" customHeight="false" outlineLevel="0" collapsed="false">
      <c r="A5550" s="16" t="s">
        <v>17130</v>
      </c>
      <c r="B5550" s="17" t="s">
        <v>17131</v>
      </c>
      <c r="C5550" s="16" t="s">
        <v>17132</v>
      </c>
      <c r="D5550" s="16" t="s">
        <v>5153</v>
      </c>
      <c r="E5550" s="18" t="n">
        <v>1</v>
      </c>
      <c r="F5550" s="16" t="s">
        <v>43</v>
      </c>
      <c r="G5550" s="18" t="n">
        <v>0</v>
      </c>
      <c r="H5550" s="16" t="n">
        <v>0</v>
      </c>
      <c r="I5550" s="18" t="n">
        <v>1</v>
      </c>
      <c r="J5550" s="19" t="n">
        <v>7.59</v>
      </c>
      <c r="K5550" s="19" t="n">
        <v>7.59</v>
      </c>
      <c r="L5550" s="19" t="n">
        <v>7.59</v>
      </c>
      <c r="M5550" s="19" t="n">
        <f aca="false">IF(J5550&gt;0,J5550,K5550)*E5550</f>
        <v>7.59</v>
      </c>
      <c r="N5550" s="20"/>
      <c r="O5550" s="21" t="str">
        <f aca="false">IF(R5550="","",ROUND(R5550*(1-Premissas!$B$4),4))</f>
        <v/>
      </c>
      <c r="P5550" s="22"/>
      <c r="Q5550" s="22"/>
      <c r="R5550" s="23"/>
      <c r="S5550" s="24"/>
      <c r="T5550" s="24"/>
      <c r="U5550" s="25"/>
      <c r="V5550" s="19" t="str">
        <f aca="false">IF(COUNT(N5550:Q5550)=0,"",MIN(N5550:Q5550))</f>
        <v/>
      </c>
      <c r="W5550" s="16" t="str">
        <f aca="false">IF(V5550="","",INDEX($N$4:$Q$4,MATCH(V5550,N5550:Q5550,0)))</f>
        <v/>
      </c>
      <c r="X5550" s="19" t="str">
        <f aca="false">IF(COUNT(N5550:Q5550)&lt;2,"",SMALL(N5550:Q5550,2))</f>
        <v/>
      </c>
      <c r="Y5550" s="26" t="str">
        <f aca="false">IF(OR(V5550="",M5550=0),"",V5550/M5550-1)</f>
        <v/>
      </c>
      <c r="Z5550" s="26" t="str">
        <f aca="false">IF(OR(V5550="",L5550=""),"",V5550/(L5550*E5550)-1)</f>
        <v/>
      </c>
      <c r="AA5550" s="16" t="str">
        <f aca="false">IF(V5550="","SEM OFERTA",IF(OR(Y5550&gt;Premissas!$B$11,Y5550&lt;Premissas!$B$12),"VERIFICAR - UNIDADE/EMBALAGEM",IF(Y5550&gt;Premissas!$B$6,"NÃO COMPRAR - REAJUSTE &gt;5%","COMPRAR")))</f>
        <v>SEM OFERTA</v>
      </c>
      <c r="AB5550" s="18" t="str">
        <f aca="false">IF(W5550="DIMEC",S5550,IF(W5550="MEDCENTRO",U5550,""))</f>
        <v/>
      </c>
      <c r="AC5550" s="18" t="n">
        <f aca="false">IF(AA5550&lt;&gt;"COMPRAR",0,IF(AB5550="",I5550,MIN(I5550,AB5550)))</f>
        <v>0</v>
      </c>
      <c r="AD5550" s="19" t="n">
        <f aca="false">IF(AC5550&gt;0,AC5550*V5550,0)</f>
        <v>0</v>
      </c>
      <c r="AE5550" s="19" t="n">
        <f aca="false">IF(AC5550&gt;0,(M5550-V5550)*AC5550,0)</f>
        <v>0</v>
      </c>
      <c r="AF5550" s="16" t="str">
        <f aca="false">IF(AA5550&lt;&gt;"COMPRAR","",IF(AB5550="",IF(X5550="","",IF(X5550-V5550&lt;0.01,"EMPATE TÉCNICO","")),IF(AB5550&lt;I5550,"ESTOQUE INSUFICIENTE",IF(X5550="","",IF(X5550-V5550&lt;0.01,"EMPATE TÉCNICO","")))))</f>
        <v/>
      </c>
      <c r="AG5550" s="16" t="s">
        <v>3078</v>
      </c>
      <c r="AH5550" s="16" t="s">
        <v>3079</v>
      </c>
    </row>
    <row r="5551" customFormat="false" ht="15" hidden="false" customHeight="false" outlineLevel="0" collapsed="false">
      <c r="A5551" s="16" t="s">
        <v>17133</v>
      </c>
      <c r="B5551" s="17" t="s">
        <v>17134</v>
      </c>
      <c r="C5551" s="16" t="s">
        <v>17135</v>
      </c>
      <c r="D5551" s="16" t="s">
        <v>5153</v>
      </c>
      <c r="E5551" s="18" t="n">
        <v>1</v>
      </c>
      <c r="F5551" s="16" t="s">
        <v>43</v>
      </c>
      <c r="G5551" s="18" t="n">
        <v>0</v>
      </c>
      <c r="H5551" s="16" t="n">
        <v>0</v>
      </c>
      <c r="I5551" s="18" t="n">
        <v>1</v>
      </c>
      <c r="J5551" s="19" t="n">
        <v>6.99</v>
      </c>
      <c r="K5551" s="19" t="n">
        <v>6.99</v>
      </c>
      <c r="L5551" s="19" t="n">
        <v>6.99</v>
      </c>
      <c r="M5551" s="19" t="n">
        <f aca="false">IF(J5551&gt;0,J5551,K5551)*E5551</f>
        <v>6.99</v>
      </c>
      <c r="N5551" s="20"/>
      <c r="O5551" s="21" t="str">
        <f aca="false">IF(R5551="","",ROUND(R5551*(1-Premissas!$B$4),4))</f>
        <v/>
      </c>
      <c r="P5551" s="22"/>
      <c r="Q5551" s="22"/>
      <c r="R5551" s="23"/>
      <c r="S5551" s="24"/>
      <c r="T5551" s="24"/>
      <c r="U5551" s="25"/>
      <c r="V5551" s="19" t="str">
        <f aca="false">IF(COUNT(N5551:Q5551)=0,"",MIN(N5551:Q5551))</f>
        <v/>
      </c>
      <c r="W5551" s="16" t="str">
        <f aca="false">IF(V5551="","",INDEX($N$4:$Q$4,MATCH(V5551,N5551:Q5551,0)))</f>
        <v/>
      </c>
      <c r="X5551" s="19" t="str">
        <f aca="false">IF(COUNT(N5551:Q5551)&lt;2,"",SMALL(N5551:Q5551,2))</f>
        <v/>
      </c>
      <c r="Y5551" s="26" t="str">
        <f aca="false">IF(OR(V5551="",M5551=0),"",V5551/M5551-1)</f>
        <v/>
      </c>
      <c r="Z5551" s="26" t="str">
        <f aca="false">IF(OR(V5551="",L5551=""),"",V5551/(L5551*E5551)-1)</f>
        <v/>
      </c>
      <c r="AA5551" s="16" t="str">
        <f aca="false">IF(V5551="","SEM OFERTA",IF(OR(Y5551&gt;Premissas!$B$11,Y5551&lt;Premissas!$B$12),"VERIFICAR - UNIDADE/EMBALAGEM",IF(Y5551&gt;Premissas!$B$6,"NÃO COMPRAR - REAJUSTE &gt;5%","COMPRAR")))</f>
        <v>SEM OFERTA</v>
      </c>
      <c r="AB5551" s="18" t="str">
        <f aca="false">IF(W5551="DIMEC",S5551,IF(W5551="MEDCENTRO",U5551,""))</f>
        <v/>
      </c>
      <c r="AC5551" s="18" t="n">
        <f aca="false">IF(AA5551&lt;&gt;"COMPRAR",0,IF(AB5551="",I5551,MIN(I5551,AB5551)))</f>
        <v>0</v>
      </c>
      <c r="AD5551" s="19" t="n">
        <f aca="false">IF(AC5551&gt;0,AC5551*V5551,0)</f>
        <v>0</v>
      </c>
      <c r="AE5551" s="19" t="n">
        <f aca="false">IF(AC5551&gt;0,(M5551-V5551)*AC5551,0)</f>
        <v>0</v>
      </c>
      <c r="AF5551" s="16" t="str">
        <f aca="false">IF(AA5551&lt;&gt;"COMPRAR","",IF(AB5551="",IF(X5551="","",IF(X5551-V5551&lt;0.01,"EMPATE TÉCNICO","")),IF(AB5551&lt;I5551,"ESTOQUE INSUFICIENTE",IF(X5551="","",IF(X5551-V5551&lt;0.01,"EMPATE TÉCNICO","")))))</f>
        <v/>
      </c>
      <c r="AG5551" s="16" t="s">
        <v>3078</v>
      </c>
      <c r="AH5551" s="16" t="s">
        <v>3079</v>
      </c>
    </row>
    <row r="5552" customFormat="false" ht="15" hidden="false" customHeight="false" outlineLevel="0" collapsed="false">
      <c r="A5552" s="16" t="s">
        <v>17136</v>
      </c>
      <c r="B5552" s="17" t="s">
        <v>17137</v>
      </c>
      <c r="C5552" s="16" t="s">
        <v>17138</v>
      </c>
      <c r="D5552" s="16" t="s">
        <v>17139</v>
      </c>
      <c r="E5552" s="18" t="n">
        <v>1</v>
      </c>
      <c r="F5552" s="16" t="s">
        <v>42</v>
      </c>
      <c r="G5552" s="18" t="n">
        <v>2</v>
      </c>
      <c r="H5552" s="16" t="n">
        <v>1.3</v>
      </c>
      <c r="I5552" s="18" t="n">
        <v>2</v>
      </c>
      <c r="J5552" s="19" t="n">
        <v>14.02</v>
      </c>
      <c r="K5552" s="19" t="n">
        <v>14.02</v>
      </c>
      <c r="L5552" s="19" t="n">
        <v>14.02</v>
      </c>
      <c r="M5552" s="19" t="n">
        <f aca="false">IF(J5552&gt;0,J5552,K5552)*E5552</f>
        <v>14.02</v>
      </c>
      <c r="N5552" s="20"/>
      <c r="O5552" s="21" t="str">
        <f aca="false">IF(R5552="","",ROUND(R5552*(1-Premissas!$B$4),4))</f>
        <v/>
      </c>
      <c r="P5552" s="22"/>
      <c r="Q5552" s="22"/>
      <c r="R5552" s="23"/>
      <c r="S5552" s="24"/>
      <c r="T5552" s="24"/>
      <c r="U5552" s="25"/>
      <c r="V5552" s="19" t="str">
        <f aca="false">IF(COUNT(N5552:Q5552)=0,"",MIN(N5552:Q5552))</f>
        <v/>
      </c>
      <c r="W5552" s="16" t="str">
        <f aca="false">IF(V5552="","",INDEX($N$4:$Q$4,MATCH(V5552,N5552:Q5552,0)))</f>
        <v/>
      </c>
      <c r="X5552" s="19" t="str">
        <f aca="false">IF(COUNT(N5552:Q5552)&lt;2,"",SMALL(N5552:Q5552,2))</f>
        <v/>
      </c>
      <c r="Y5552" s="26" t="str">
        <f aca="false">IF(OR(V5552="",M5552=0),"",V5552/M5552-1)</f>
        <v/>
      </c>
      <c r="Z5552" s="26" t="str">
        <f aca="false">IF(OR(V5552="",L5552=""),"",V5552/(L5552*E5552)-1)</f>
        <v/>
      </c>
      <c r="AA5552" s="16" t="str">
        <f aca="false">IF(V5552="","SEM OFERTA",IF(OR(Y5552&gt;Premissas!$B$11,Y5552&lt;Premissas!$B$12),"VERIFICAR - UNIDADE/EMBALAGEM",IF(Y5552&gt;Premissas!$B$6,"NÃO COMPRAR - REAJUSTE &gt;5%","COMPRAR")))</f>
        <v>SEM OFERTA</v>
      </c>
      <c r="AB5552" s="18" t="str">
        <f aca="false">IF(W5552="DIMEC",S5552,IF(W5552="MEDCENTRO",U5552,""))</f>
        <v/>
      </c>
      <c r="AC5552" s="18" t="n">
        <f aca="false">IF(AA5552&lt;&gt;"COMPRAR",0,IF(AB5552="",I5552,MIN(I5552,AB5552)))</f>
        <v>0</v>
      </c>
      <c r="AD5552" s="19" t="n">
        <f aca="false">IF(AC5552&gt;0,AC5552*V5552,0)</f>
        <v>0</v>
      </c>
      <c r="AE5552" s="19" t="n">
        <f aca="false">IF(AC5552&gt;0,(M5552-V5552)*AC5552,0)</f>
        <v>0</v>
      </c>
      <c r="AF5552" s="16" t="str">
        <f aca="false">IF(AA5552&lt;&gt;"COMPRAR","",IF(AB5552="",IF(X5552="","",IF(X5552-V5552&lt;0.01,"EMPATE TÉCNICO","")),IF(AB5552&lt;I5552,"ESTOQUE INSUFICIENTE",IF(X5552="","",IF(X5552-V5552&lt;0.01,"EMPATE TÉCNICO","")))))</f>
        <v/>
      </c>
      <c r="AG5552" s="16" t="s">
        <v>1838</v>
      </c>
      <c r="AH5552" s="16" t="s">
        <v>3148</v>
      </c>
    </row>
    <row r="5553" customFormat="false" ht="15" hidden="false" customHeight="false" outlineLevel="0" collapsed="false">
      <c r="A5553" s="16" t="s">
        <v>17140</v>
      </c>
      <c r="B5553" s="17" t="s">
        <v>17141</v>
      </c>
      <c r="C5553" s="16" t="s">
        <v>17142</v>
      </c>
      <c r="D5553" s="16" t="s">
        <v>17139</v>
      </c>
      <c r="E5553" s="18" t="n">
        <v>1</v>
      </c>
      <c r="F5553" s="16" t="s">
        <v>42</v>
      </c>
      <c r="G5553" s="18" t="n">
        <v>2</v>
      </c>
      <c r="H5553" s="16" t="n">
        <v>1</v>
      </c>
      <c r="I5553" s="18" t="n">
        <v>1</v>
      </c>
      <c r="J5553" s="19" t="n">
        <v>14.02</v>
      </c>
      <c r="K5553" s="19" t="n">
        <v>14.02</v>
      </c>
      <c r="L5553" s="19" t="n">
        <v>14.02</v>
      </c>
      <c r="M5553" s="19" t="n">
        <f aca="false">IF(J5553&gt;0,J5553,K5553)*E5553</f>
        <v>14.02</v>
      </c>
      <c r="N5553" s="20"/>
      <c r="O5553" s="21" t="str">
        <f aca="false">IF(R5553="","",ROUND(R5553*(1-Premissas!$B$4),4))</f>
        <v/>
      </c>
      <c r="P5553" s="22"/>
      <c r="Q5553" s="22"/>
      <c r="R5553" s="23"/>
      <c r="S5553" s="24"/>
      <c r="T5553" s="24"/>
      <c r="U5553" s="25"/>
      <c r="V5553" s="19" t="str">
        <f aca="false">IF(COUNT(N5553:Q5553)=0,"",MIN(N5553:Q5553))</f>
        <v/>
      </c>
      <c r="W5553" s="16" t="str">
        <f aca="false">IF(V5553="","",INDEX($N$4:$Q$4,MATCH(V5553,N5553:Q5553,0)))</f>
        <v/>
      </c>
      <c r="X5553" s="19" t="str">
        <f aca="false">IF(COUNT(N5553:Q5553)&lt;2,"",SMALL(N5553:Q5553,2))</f>
        <v/>
      </c>
      <c r="Y5553" s="26" t="str">
        <f aca="false">IF(OR(V5553="",M5553=0),"",V5553/M5553-1)</f>
        <v/>
      </c>
      <c r="Z5553" s="26" t="str">
        <f aca="false">IF(OR(V5553="",L5553=""),"",V5553/(L5553*E5553)-1)</f>
        <v/>
      </c>
      <c r="AA5553" s="16" t="str">
        <f aca="false">IF(V5553="","SEM OFERTA",IF(OR(Y5553&gt;Premissas!$B$11,Y5553&lt;Premissas!$B$12),"VERIFICAR - UNIDADE/EMBALAGEM",IF(Y5553&gt;Premissas!$B$6,"NÃO COMPRAR - REAJUSTE &gt;5%","COMPRAR")))</f>
        <v>SEM OFERTA</v>
      </c>
      <c r="AB5553" s="18" t="str">
        <f aca="false">IF(W5553="DIMEC",S5553,IF(W5553="MEDCENTRO",U5553,""))</f>
        <v/>
      </c>
      <c r="AC5553" s="18" t="n">
        <f aca="false">IF(AA5553&lt;&gt;"COMPRAR",0,IF(AB5553="",I5553,MIN(I5553,AB5553)))</f>
        <v>0</v>
      </c>
      <c r="AD5553" s="19" t="n">
        <f aca="false">IF(AC5553&gt;0,AC5553*V5553,0)</f>
        <v>0</v>
      </c>
      <c r="AE5553" s="19" t="n">
        <f aca="false">IF(AC5553&gt;0,(M5553-V5553)*AC5553,0)</f>
        <v>0</v>
      </c>
      <c r="AF5553" s="16" t="str">
        <f aca="false">IF(AA5553&lt;&gt;"COMPRAR","",IF(AB5553="",IF(X5553="","",IF(X5553-V5553&lt;0.01,"EMPATE TÉCNICO","")),IF(AB5553&lt;I5553,"ESTOQUE INSUFICIENTE",IF(X5553="","",IF(X5553-V5553&lt;0.01,"EMPATE TÉCNICO","")))))</f>
        <v/>
      </c>
      <c r="AG5553" s="16" t="s">
        <v>1838</v>
      </c>
      <c r="AH5553" s="16" t="s">
        <v>3148</v>
      </c>
    </row>
    <row r="5554" customFormat="false" ht="15" hidden="false" customHeight="false" outlineLevel="0" collapsed="false">
      <c r="A5554" s="16" t="s">
        <v>17143</v>
      </c>
      <c r="B5554" s="17" t="s">
        <v>17144</v>
      </c>
      <c r="C5554" s="16" t="s">
        <v>17145</v>
      </c>
      <c r="D5554" s="16" t="s">
        <v>10048</v>
      </c>
      <c r="E5554" s="18" t="n">
        <v>1</v>
      </c>
      <c r="F5554" s="16" t="s">
        <v>42</v>
      </c>
      <c r="G5554" s="18" t="n">
        <v>0</v>
      </c>
      <c r="H5554" s="16" t="n">
        <v>3.9</v>
      </c>
      <c r="I5554" s="18" t="n">
        <v>11</v>
      </c>
      <c r="J5554" s="19" t="n">
        <v>9.66</v>
      </c>
      <c r="K5554" s="19" t="n">
        <v>9.66</v>
      </c>
      <c r="L5554" s="19" t="n">
        <v>9.66</v>
      </c>
      <c r="M5554" s="19" t="n">
        <f aca="false">IF(J5554&gt;0,J5554,K5554)*E5554</f>
        <v>9.66</v>
      </c>
      <c r="N5554" s="20"/>
      <c r="O5554" s="21" t="str">
        <f aca="false">IF(R5554="","",ROUND(R5554*(1-Premissas!$B$4),4))</f>
        <v/>
      </c>
      <c r="P5554" s="22"/>
      <c r="Q5554" s="22"/>
      <c r="R5554" s="23"/>
      <c r="S5554" s="24"/>
      <c r="T5554" s="24"/>
      <c r="U5554" s="25"/>
      <c r="V5554" s="19" t="str">
        <f aca="false">IF(COUNT(N5554:Q5554)=0,"",MIN(N5554:Q5554))</f>
        <v/>
      </c>
      <c r="W5554" s="16" t="str">
        <f aca="false">IF(V5554="","",INDEX($N$4:$Q$4,MATCH(V5554,N5554:Q5554,0)))</f>
        <v/>
      </c>
      <c r="X5554" s="19" t="str">
        <f aca="false">IF(COUNT(N5554:Q5554)&lt;2,"",SMALL(N5554:Q5554,2))</f>
        <v/>
      </c>
      <c r="Y5554" s="26" t="str">
        <f aca="false">IF(OR(V5554="",M5554=0),"",V5554/M5554-1)</f>
        <v/>
      </c>
      <c r="Z5554" s="26" t="str">
        <f aca="false">IF(OR(V5554="",L5554=""),"",V5554/(L5554*E5554)-1)</f>
        <v/>
      </c>
      <c r="AA5554" s="16" t="str">
        <f aca="false">IF(V5554="","SEM OFERTA",IF(OR(Y5554&gt;Premissas!$B$11,Y5554&lt;Premissas!$B$12),"VERIFICAR - UNIDADE/EMBALAGEM",IF(Y5554&gt;Premissas!$B$6,"NÃO COMPRAR - REAJUSTE &gt;5%","COMPRAR")))</f>
        <v>SEM OFERTA</v>
      </c>
      <c r="AB5554" s="18" t="str">
        <f aca="false">IF(W5554="DIMEC",S5554,IF(W5554="MEDCENTRO",U5554,""))</f>
        <v/>
      </c>
      <c r="AC5554" s="18" t="n">
        <f aca="false">IF(AA5554&lt;&gt;"COMPRAR",0,IF(AB5554="",I5554,MIN(I5554,AB5554)))</f>
        <v>0</v>
      </c>
      <c r="AD5554" s="19" t="n">
        <f aca="false">IF(AC5554&gt;0,AC5554*V5554,0)</f>
        <v>0</v>
      </c>
      <c r="AE5554" s="19" t="n">
        <f aca="false">IF(AC5554&gt;0,(M5554-V5554)*AC5554,0)</f>
        <v>0</v>
      </c>
      <c r="AF5554" s="16" t="str">
        <f aca="false">IF(AA5554&lt;&gt;"COMPRAR","",IF(AB5554="",IF(X5554="","",IF(X5554-V5554&lt;0.01,"EMPATE TÉCNICO","")),IF(AB5554&lt;I5554,"ESTOQUE INSUFICIENTE",IF(X5554="","",IF(X5554-V5554&lt;0.01,"EMPATE TÉCNICO","")))))</f>
        <v/>
      </c>
      <c r="AG5554" s="16" t="s">
        <v>87</v>
      </c>
      <c r="AH5554" s="16" t="s">
        <v>3148</v>
      </c>
    </row>
    <row r="5555" customFormat="false" ht="15" hidden="false" customHeight="false" outlineLevel="0" collapsed="false">
      <c r="A5555" s="16" t="s">
        <v>17146</v>
      </c>
      <c r="B5555" s="17" t="s">
        <v>17147</v>
      </c>
      <c r="C5555" s="16" t="s">
        <v>17148</v>
      </c>
      <c r="D5555" s="16" t="s">
        <v>5727</v>
      </c>
      <c r="E5555" s="18" t="n">
        <v>12</v>
      </c>
      <c r="F5555" s="16" t="s">
        <v>41</v>
      </c>
      <c r="G5555" s="18" t="n">
        <v>1</v>
      </c>
      <c r="H5555" s="16" t="n">
        <v>2.1</v>
      </c>
      <c r="I5555" s="18" t="n">
        <v>1</v>
      </c>
      <c r="J5555" s="19" t="n">
        <v>18.15</v>
      </c>
      <c r="K5555" s="19" t="n">
        <v>18.15</v>
      </c>
      <c r="L5555" s="19" t="n">
        <v>18.15</v>
      </c>
      <c r="M5555" s="19" t="n">
        <f aca="false">IF(J5555&gt;0,J5555,K5555)*E5555</f>
        <v>217.8</v>
      </c>
      <c r="N5555" s="20"/>
      <c r="O5555" s="21" t="str">
        <f aca="false">IF(R5555="","",ROUND(R5555*(1-Premissas!$B$4),4))</f>
        <v/>
      </c>
      <c r="P5555" s="22"/>
      <c r="Q5555" s="22"/>
      <c r="R5555" s="23"/>
      <c r="S5555" s="24"/>
      <c r="T5555" s="24"/>
      <c r="U5555" s="25"/>
      <c r="V5555" s="19" t="str">
        <f aca="false">IF(COUNT(N5555:Q5555)=0,"",MIN(N5555:Q5555))</f>
        <v/>
      </c>
      <c r="W5555" s="16" t="str">
        <f aca="false">IF(V5555="","",INDEX($N$4:$Q$4,MATCH(V5555,N5555:Q5555,0)))</f>
        <v/>
      </c>
      <c r="X5555" s="19" t="str">
        <f aca="false">IF(COUNT(N5555:Q5555)&lt;2,"",SMALL(N5555:Q5555,2))</f>
        <v/>
      </c>
      <c r="Y5555" s="26" t="str">
        <f aca="false">IF(OR(V5555="",M5555=0),"",V5555/M5555-1)</f>
        <v/>
      </c>
      <c r="Z5555" s="26" t="str">
        <f aca="false">IF(OR(V5555="",L5555=""),"",V5555/(L5555*E5555)-1)</f>
        <v/>
      </c>
      <c r="AA5555" s="16" t="str">
        <f aca="false">IF(V5555="","SEM OFERTA",IF(OR(Y5555&gt;Premissas!$B$11,Y5555&lt;Premissas!$B$12),"VERIFICAR - UNIDADE/EMBALAGEM",IF(Y5555&gt;Premissas!$B$6,"NÃO COMPRAR - REAJUSTE &gt;5%","COMPRAR")))</f>
        <v>SEM OFERTA</v>
      </c>
      <c r="AB5555" s="18" t="str">
        <f aca="false">IF(W5555="DIMEC",S5555,IF(W5555="MEDCENTRO",U5555,""))</f>
        <v/>
      </c>
      <c r="AC5555" s="18" t="n">
        <f aca="false">IF(AA5555&lt;&gt;"COMPRAR",0,IF(AB5555="",I5555,MIN(I5555,AB5555)))</f>
        <v>0</v>
      </c>
      <c r="AD5555" s="19" t="n">
        <f aca="false">IF(AC5555&gt;0,AC5555*V5555,0)</f>
        <v>0</v>
      </c>
      <c r="AE5555" s="19" t="n">
        <f aca="false">IF(AC5555&gt;0,(M5555-V5555)*AC5555,0)</f>
        <v>0</v>
      </c>
      <c r="AF5555" s="16" t="str">
        <f aca="false">IF(AA5555&lt;&gt;"COMPRAR","",IF(AB5555="",IF(X5555="","",IF(X5555-V5555&lt;0.01,"EMPATE TÉCNICO","")),IF(AB5555&lt;I5555,"ESTOQUE INSUFICIENTE",IF(X5555="","",IF(X5555-V5555&lt;0.01,"EMPATE TÉCNICO","")))))</f>
        <v/>
      </c>
      <c r="AG5555" s="16" t="s">
        <v>5774</v>
      </c>
      <c r="AH5555" s="16" t="s">
        <v>3148</v>
      </c>
    </row>
    <row r="5556" customFormat="false" ht="15" hidden="false" customHeight="false" outlineLevel="0" collapsed="false">
      <c r="A5556" s="16" t="s">
        <v>17149</v>
      </c>
      <c r="B5556" s="17" t="s">
        <v>17150</v>
      </c>
      <c r="C5556" s="16" t="s">
        <v>17151</v>
      </c>
      <c r="D5556" s="16" t="s">
        <v>5727</v>
      </c>
      <c r="E5556" s="18" t="n">
        <v>12</v>
      </c>
      <c r="F5556" s="16" t="s">
        <v>41</v>
      </c>
      <c r="G5556" s="18" t="n">
        <v>2</v>
      </c>
      <c r="H5556" s="16" t="n">
        <v>2.1</v>
      </c>
      <c r="I5556" s="18" t="n">
        <v>1</v>
      </c>
      <c r="J5556" s="19" t="n">
        <v>18.15</v>
      </c>
      <c r="K5556" s="19" t="n">
        <v>18.15</v>
      </c>
      <c r="L5556" s="19" t="n">
        <v>18.15</v>
      </c>
      <c r="M5556" s="19" t="n">
        <f aca="false">IF(J5556&gt;0,J5556,K5556)*E5556</f>
        <v>217.8</v>
      </c>
      <c r="N5556" s="20"/>
      <c r="O5556" s="21" t="str">
        <f aca="false">IF(R5556="","",ROUND(R5556*(1-Premissas!$B$4),4))</f>
        <v/>
      </c>
      <c r="P5556" s="22"/>
      <c r="Q5556" s="22"/>
      <c r="R5556" s="23"/>
      <c r="S5556" s="24"/>
      <c r="T5556" s="24"/>
      <c r="U5556" s="25"/>
      <c r="V5556" s="19" t="str">
        <f aca="false">IF(COUNT(N5556:Q5556)=0,"",MIN(N5556:Q5556))</f>
        <v/>
      </c>
      <c r="W5556" s="16" t="str">
        <f aca="false">IF(V5556="","",INDEX($N$4:$Q$4,MATCH(V5556,N5556:Q5556,0)))</f>
        <v/>
      </c>
      <c r="X5556" s="19" t="str">
        <f aca="false">IF(COUNT(N5556:Q5556)&lt;2,"",SMALL(N5556:Q5556,2))</f>
        <v/>
      </c>
      <c r="Y5556" s="26" t="str">
        <f aca="false">IF(OR(V5556="",M5556=0),"",V5556/M5556-1)</f>
        <v/>
      </c>
      <c r="Z5556" s="26" t="str">
        <f aca="false">IF(OR(V5556="",L5556=""),"",V5556/(L5556*E5556)-1)</f>
        <v/>
      </c>
      <c r="AA5556" s="16" t="str">
        <f aca="false">IF(V5556="","SEM OFERTA",IF(OR(Y5556&gt;Premissas!$B$11,Y5556&lt;Premissas!$B$12),"VERIFICAR - UNIDADE/EMBALAGEM",IF(Y5556&gt;Premissas!$B$6,"NÃO COMPRAR - REAJUSTE &gt;5%","COMPRAR")))</f>
        <v>SEM OFERTA</v>
      </c>
      <c r="AB5556" s="18" t="str">
        <f aca="false">IF(W5556="DIMEC",S5556,IF(W5556="MEDCENTRO",U5556,""))</f>
        <v/>
      </c>
      <c r="AC5556" s="18" t="n">
        <f aca="false">IF(AA5556&lt;&gt;"COMPRAR",0,IF(AB5556="",I5556,MIN(I5556,AB5556)))</f>
        <v>0</v>
      </c>
      <c r="AD5556" s="19" t="n">
        <f aca="false">IF(AC5556&gt;0,AC5556*V5556,0)</f>
        <v>0</v>
      </c>
      <c r="AE5556" s="19" t="n">
        <f aca="false">IF(AC5556&gt;0,(M5556-V5556)*AC5556,0)</f>
        <v>0</v>
      </c>
      <c r="AF5556" s="16" t="str">
        <f aca="false">IF(AA5556&lt;&gt;"COMPRAR","",IF(AB5556="",IF(X5556="","",IF(X5556-V5556&lt;0.01,"EMPATE TÉCNICO","")),IF(AB5556&lt;I5556,"ESTOQUE INSUFICIENTE",IF(X5556="","",IF(X5556-V5556&lt;0.01,"EMPATE TÉCNICO","")))))</f>
        <v/>
      </c>
      <c r="AG5556" s="16" t="s">
        <v>5774</v>
      </c>
      <c r="AH5556" s="16" t="s">
        <v>3148</v>
      </c>
    </row>
    <row r="5557" customFormat="false" ht="15" hidden="false" customHeight="false" outlineLevel="0" collapsed="false">
      <c r="A5557" s="16" t="s">
        <v>17152</v>
      </c>
      <c r="B5557" s="17" t="s">
        <v>17153</v>
      </c>
      <c r="C5557" s="16" t="s">
        <v>17154</v>
      </c>
      <c r="D5557" s="16" t="s">
        <v>5727</v>
      </c>
      <c r="E5557" s="18" t="n">
        <v>1</v>
      </c>
      <c r="F5557" s="16" t="s">
        <v>41</v>
      </c>
      <c r="G5557" s="18" t="n">
        <v>6</v>
      </c>
      <c r="H5557" s="16" t="n">
        <v>2.6</v>
      </c>
      <c r="I5557" s="18" t="n">
        <v>1</v>
      </c>
      <c r="J5557" s="19" t="n">
        <v>18.15</v>
      </c>
      <c r="K5557" s="19" t="n">
        <v>18.15</v>
      </c>
      <c r="L5557" s="19" t="n">
        <v>18.15</v>
      </c>
      <c r="M5557" s="19" t="n">
        <f aca="false">IF(J5557&gt;0,J5557,K5557)*E5557</f>
        <v>18.15</v>
      </c>
      <c r="N5557" s="20"/>
      <c r="O5557" s="21" t="str">
        <f aca="false">IF(R5557="","",ROUND(R5557*(1-Premissas!$B$4),4))</f>
        <v/>
      </c>
      <c r="P5557" s="22"/>
      <c r="Q5557" s="22"/>
      <c r="R5557" s="23"/>
      <c r="S5557" s="24"/>
      <c r="T5557" s="24"/>
      <c r="U5557" s="25"/>
      <c r="V5557" s="19" t="str">
        <f aca="false">IF(COUNT(N5557:Q5557)=0,"",MIN(N5557:Q5557))</f>
        <v/>
      </c>
      <c r="W5557" s="16" t="str">
        <f aca="false">IF(V5557="","",INDEX($N$4:$Q$4,MATCH(V5557,N5557:Q5557,0)))</f>
        <v/>
      </c>
      <c r="X5557" s="19" t="str">
        <f aca="false">IF(COUNT(N5557:Q5557)&lt;2,"",SMALL(N5557:Q5557,2))</f>
        <v/>
      </c>
      <c r="Y5557" s="26" t="str">
        <f aca="false">IF(OR(V5557="",M5557=0),"",V5557/M5557-1)</f>
        <v/>
      </c>
      <c r="Z5557" s="26" t="str">
        <f aca="false">IF(OR(V5557="",L5557=""),"",V5557/(L5557*E5557)-1)</f>
        <v/>
      </c>
      <c r="AA5557" s="16" t="str">
        <f aca="false">IF(V5557="","SEM OFERTA",IF(OR(Y5557&gt;Premissas!$B$11,Y5557&lt;Premissas!$B$12),"VERIFICAR - UNIDADE/EMBALAGEM",IF(Y5557&gt;Premissas!$B$6,"NÃO COMPRAR - REAJUSTE &gt;5%","COMPRAR")))</f>
        <v>SEM OFERTA</v>
      </c>
      <c r="AB5557" s="18" t="str">
        <f aca="false">IF(W5557="DIMEC",S5557,IF(W5557="MEDCENTRO",U5557,""))</f>
        <v/>
      </c>
      <c r="AC5557" s="18" t="n">
        <f aca="false">IF(AA5557&lt;&gt;"COMPRAR",0,IF(AB5557="",I5557,MIN(I5557,AB5557)))</f>
        <v>0</v>
      </c>
      <c r="AD5557" s="19" t="n">
        <f aca="false">IF(AC5557&gt;0,AC5557*V5557,0)</f>
        <v>0</v>
      </c>
      <c r="AE5557" s="19" t="n">
        <f aca="false">IF(AC5557&gt;0,(M5557-V5557)*AC5557,0)</f>
        <v>0</v>
      </c>
      <c r="AF5557" s="16" t="str">
        <f aca="false">IF(AA5557&lt;&gt;"COMPRAR","",IF(AB5557="",IF(X5557="","",IF(X5557-V5557&lt;0.01,"EMPATE TÉCNICO","")),IF(AB5557&lt;I5557,"ESTOQUE INSUFICIENTE",IF(X5557="","",IF(X5557-V5557&lt;0.01,"EMPATE TÉCNICO","")))))</f>
        <v/>
      </c>
      <c r="AG5557" s="16" t="s">
        <v>5774</v>
      </c>
      <c r="AH5557" s="16" t="s">
        <v>3148</v>
      </c>
    </row>
    <row r="5558" customFormat="false" ht="15" hidden="false" customHeight="false" outlineLevel="0" collapsed="false">
      <c r="A5558" s="16" t="s">
        <v>17155</v>
      </c>
      <c r="B5558" s="17" t="s">
        <v>17156</v>
      </c>
      <c r="C5558" s="16" t="s">
        <v>17157</v>
      </c>
      <c r="D5558" s="16" t="s">
        <v>5436</v>
      </c>
      <c r="E5558" s="18" t="n">
        <v>1</v>
      </c>
      <c r="F5558" s="16" t="s">
        <v>42</v>
      </c>
      <c r="G5558" s="18" t="n">
        <v>4</v>
      </c>
      <c r="H5558" s="16" t="n">
        <v>1.9</v>
      </c>
      <c r="I5558" s="18" t="n">
        <v>1</v>
      </c>
      <c r="J5558" s="19" t="n">
        <v>12.75</v>
      </c>
      <c r="K5558" s="19" t="n">
        <v>12.75</v>
      </c>
      <c r="L5558" s="19" t="n">
        <v>12.75</v>
      </c>
      <c r="M5558" s="19" t="n">
        <f aca="false">IF(J5558&gt;0,J5558,K5558)*E5558</f>
        <v>12.75</v>
      </c>
      <c r="N5558" s="20"/>
      <c r="O5558" s="21" t="str">
        <f aca="false">IF(R5558="","",ROUND(R5558*(1-Premissas!$B$4),4))</f>
        <v/>
      </c>
      <c r="P5558" s="22"/>
      <c r="Q5558" s="22"/>
      <c r="R5558" s="23"/>
      <c r="S5558" s="24"/>
      <c r="T5558" s="24"/>
      <c r="U5558" s="25"/>
      <c r="V5558" s="19" t="str">
        <f aca="false">IF(COUNT(N5558:Q5558)=0,"",MIN(N5558:Q5558))</f>
        <v/>
      </c>
      <c r="W5558" s="16" t="str">
        <f aca="false">IF(V5558="","",INDEX($N$4:$Q$4,MATCH(V5558,N5558:Q5558,0)))</f>
        <v/>
      </c>
      <c r="X5558" s="19" t="str">
        <f aca="false">IF(COUNT(N5558:Q5558)&lt;2,"",SMALL(N5558:Q5558,2))</f>
        <v/>
      </c>
      <c r="Y5558" s="26" t="str">
        <f aca="false">IF(OR(V5558="",M5558=0),"",V5558/M5558-1)</f>
        <v/>
      </c>
      <c r="Z5558" s="26" t="str">
        <f aca="false">IF(OR(V5558="",L5558=""),"",V5558/(L5558*E5558)-1)</f>
        <v/>
      </c>
      <c r="AA5558" s="16" t="str">
        <f aca="false">IF(V5558="","SEM OFERTA",IF(OR(Y5558&gt;Premissas!$B$11,Y5558&lt;Premissas!$B$12),"VERIFICAR - UNIDADE/EMBALAGEM",IF(Y5558&gt;Premissas!$B$6,"NÃO COMPRAR - REAJUSTE &gt;5%","COMPRAR")))</f>
        <v>SEM OFERTA</v>
      </c>
      <c r="AB5558" s="18" t="str">
        <f aca="false">IF(W5558="DIMEC",S5558,IF(W5558="MEDCENTRO",U5558,""))</f>
        <v/>
      </c>
      <c r="AC5558" s="18" t="n">
        <f aca="false">IF(AA5558&lt;&gt;"COMPRAR",0,IF(AB5558="",I5558,MIN(I5558,AB5558)))</f>
        <v>0</v>
      </c>
      <c r="AD5558" s="19" t="n">
        <f aca="false">IF(AC5558&gt;0,AC5558*V5558,0)</f>
        <v>0</v>
      </c>
      <c r="AE5558" s="19" t="n">
        <f aca="false">IF(AC5558&gt;0,(M5558-V5558)*AC5558,0)</f>
        <v>0</v>
      </c>
      <c r="AF5558" s="16" t="str">
        <f aca="false">IF(AA5558&lt;&gt;"COMPRAR","",IF(AB5558="",IF(X5558="","",IF(X5558-V5558&lt;0.01,"EMPATE TÉCNICO","")),IF(AB5558&lt;I5558,"ESTOQUE INSUFICIENTE",IF(X5558="","",IF(X5558-V5558&lt;0.01,"EMPATE TÉCNICO","")))))</f>
        <v/>
      </c>
      <c r="AG5558" s="16" t="s">
        <v>1798</v>
      </c>
      <c r="AH5558" s="16" t="s">
        <v>3148</v>
      </c>
    </row>
    <row r="5559" customFormat="false" ht="15" hidden="false" customHeight="false" outlineLevel="0" collapsed="false">
      <c r="A5559" s="16" t="s">
        <v>17158</v>
      </c>
      <c r="B5559" s="17" t="s">
        <v>17159</v>
      </c>
      <c r="C5559" s="16" t="s">
        <v>17160</v>
      </c>
      <c r="D5559" s="16" t="s">
        <v>5436</v>
      </c>
      <c r="E5559" s="18" t="n">
        <v>1</v>
      </c>
      <c r="F5559" s="16" t="s">
        <v>42</v>
      </c>
      <c r="G5559" s="18" t="n">
        <v>2</v>
      </c>
      <c r="H5559" s="16" t="n">
        <v>1.7</v>
      </c>
      <c r="I5559" s="18" t="n">
        <v>3</v>
      </c>
      <c r="J5559" s="19" t="n">
        <v>12.75</v>
      </c>
      <c r="K5559" s="19" t="n">
        <v>12.75</v>
      </c>
      <c r="L5559" s="19" t="n">
        <v>12.75</v>
      </c>
      <c r="M5559" s="19" t="n">
        <f aca="false">IF(J5559&gt;0,J5559,K5559)*E5559</f>
        <v>12.75</v>
      </c>
      <c r="N5559" s="20"/>
      <c r="O5559" s="21" t="str">
        <f aca="false">IF(R5559="","",ROUND(R5559*(1-Premissas!$B$4),4))</f>
        <v/>
      </c>
      <c r="P5559" s="22"/>
      <c r="Q5559" s="22"/>
      <c r="R5559" s="23"/>
      <c r="S5559" s="24"/>
      <c r="T5559" s="24"/>
      <c r="U5559" s="25"/>
      <c r="V5559" s="19" t="str">
        <f aca="false">IF(COUNT(N5559:Q5559)=0,"",MIN(N5559:Q5559))</f>
        <v/>
      </c>
      <c r="W5559" s="16" t="str">
        <f aca="false">IF(V5559="","",INDEX($N$4:$Q$4,MATCH(V5559,N5559:Q5559,0)))</f>
        <v/>
      </c>
      <c r="X5559" s="19" t="str">
        <f aca="false">IF(COUNT(N5559:Q5559)&lt;2,"",SMALL(N5559:Q5559,2))</f>
        <v/>
      </c>
      <c r="Y5559" s="26" t="str">
        <f aca="false">IF(OR(V5559="",M5559=0),"",V5559/M5559-1)</f>
        <v/>
      </c>
      <c r="Z5559" s="26" t="str">
        <f aca="false">IF(OR(V5559="",L5559=""),"",V5559/(L5559*E5559)-1)</f>
        <v/>
      </c>
      <c r="AA5559" s="16" t="str">
        <f aca="false">IF(V5559="","SEM OFERTA",IF(OR(Y5559&gt;Premissas!$B$11,Y5559&lt;Premissas!$B$12),"VERIFICAR - UNIDADE/EMBALAGEM",IF(Y5559&gt;Premissas!$B$6,"NÃO COMPRAR - REAJUSTE &gt;5%","COMPRAR")))</f>
        <v>SEM OFERTA</v>
      </c>
      <c r="AB5559" s="18" t="str">
        <f aca="false">IF(W5559="DIMEC",S5559,IF(W5559="MEDCENTRO",U5559,""))</f>
        <v/>
      </c>
      <c r="AC5559" s="18" t="n">
        <f aca="false">IF(AA5559&lt;&gt;"COMPRAR",0,IF(AB5559="",I5559,MIN(I5559,AB5559)))</f>
        <v>0</v>
      </c>
      <c r="AD5559" s="19" t="n">
        <f aca="false">IF(AC5559&gt;0,AC5559*V5559,0)</f>
        <v>0</v>
      </c>
      <c r="AE5559" s="19" t="n">
        <f aca="false">IF(AC5559&gt;0,(M5559-V5559)*AC5559,0)</f>
        <v>0</v>
      </c>
      <c r="AF5559" s="16" t="str">
        <f aca="false">IF(AA5559&lt;&gt;"COMPRAR","",IF(AB5559="",IF(X5559="","",IF(X5559-V5559&lt;0.01,"EMPATE TÉCNICO","")),IF(AB5559&lt;I5559,"ESTOQUE INSUFICIENTE",IF(X5559="","",IF(X5559-V5559&lt;0.01,"EMPATE TÉCNICO","")))))</f>
        <v/>
      </c>
      <c r="AG5559" s="16" t="s">
        <v>1798</v>
      </c>
      <c r="AH5559" s="16" t="s">
        <v>3148</v>
      </c>
    </row>
    <row r="5560" customFormat="false" ht="15" hidden="false" customHeight="false" outlineLevel="0" collapsed="false">
      <c r="A5560" s="16" t="s">
        <v>17161</v>
      </c>
      <c r="B5560" s="17" t="s">
        <v>17162</v>
      </c>
      <c r="C5560" s="16" t="s">
        <v>17163</v>
      </c>
      <c r="D5560" s="16" t="s">
        <v>5436</v>
      </c>
      <c r="E5560" s="18" t="n">
        <v>1</v>
      </c>
      <c r="F5560" s="16" t="s">
        <v>41</v>
      </c>
      <c r="G5560" s="18" t="n">
        <v>1</v>
      </c>
      <c r="H5560" s="16" t="n">
        <v>2.1</v>
      </c>
      <c r="I5560" s="18" t="n">
        <v>5</v>
      </c>
      <c r="J5560" s="19" t="n">
        <v>12.75</v>
      </c>
      <c r="K5560" s="19" t="n">
        <v>12.75</v>
      </c>
      <c r="L5560" s="19" t="n">
        <v>11.55</v>
      </c>
      <c r="M5560" s="19" t="n">
        <f aca="false">IF(J5560&gt;0,J5560,K5560)*E5560</f>
        <v>12.75</v>
      </c>
      <c r="N5560" s="20"/>
      <c r="O5560" s="21" t="str">
        <f aca="false">IF(R5560="","",ROUND(R5560*(1-Premissas!$B$4),4))</f>
        <v/>
      </c>
      <c r="P5560" s="22"/>
      <c r="Q5560" s="22"/>
      <c r="R5560" s="23"/>
      <c r="S5560" s="24"/>
      <c r="T5560" s="24"/>
      <c r="U5560" s="25"/>
      <c r="V5560" s="19" t="str">
        <f aca="false">IF(COUNT(N5560:Q5560)=0,"",MIN(N5560:Q5560))</f>
        <v/>
      </c>
      <c r="W5560" s="16" t="str">
        <f aca="false">IF(V5560="","",INDEX($N$4:$Q$4,MATCH(V5560,N5560:Q5560,0)))</f>
        <v/>
      </c>
      <c r="X5560" s="19" t="str">
        <f aca="false">IF(COUNT(N5560:Q5560)&lt;2,"",SMALL(N5560:Q5560,2))</f>
        <v/>
      </c>
      <c r="Y5560" s="26" t="str">
        <f aca="false">IF(OR(V5560="",M5560=0),"",V5560/M5560-1)</f>
        <v/>
      </c>
      <c r="Z5560" s="26" t="str">
        <f aca="false">IF(OR(V5560="",L5560=""),"",V5560/(L5560*E5560)-1)</f>
        <v/>
      </c>
      <c r="AA5560" s="16" t="str">
        <f aca="false">IF(V5560="","SEM OFERTA",IF(OR(Y5560&gt;Premissas!$B$11,Y5560&lt;Premissas!$B$12),"VERIFICAR - UNIDADE/EMBALAGEM",IF(Y5560&gt;Premissas!$B$6,"NÃO COMPRAR - REAJUSTE &gt;5%","COMPRAR")))</f>
        <v>SEM OFERTA</v>
      </c>
      <c r="AB5560" s="18" t="str">
        <f aca="false">IF(W5560="DIMEC",S5560,IF(W5560="MEDCENTRO",U5560,""))</f>
        <v/>
      </c>
      <c r="AC5560" s="18" t="n">
        <f aca="false">IF(AA5560&lt;&gt;"COMPRAR",0,IF(AB5560="",I5560,MIN(I5560,AB5560)))</f>
        <v>0</v>
      </c>
      <c r="AD5560" s="19" t="n">
        <f aca="false">IF(AC5560&gt;0,AC5560*V5560,0)</f>
        <v>0</v>
      </c>
      <c r="AE5560" s="19" t="n">
        <f aca="false">IF(AC5560&gt;0,(M5560-V5560)*AC5560,0)</f>
        <v>0</v>
      </c>
      <c r="AF5560" s="16" t="str">
        <f aca="false">IF(AA5560&lt;&gt;"COMPRAR","",IF(AB5560="",IF(X5560="","",IF(X5560-V5560&lt;0.01,"EMPATE TÉCNICO","")),IF(AB5560&lt;I5560,"ESTOQUE INSUFICIENTE",IF(X5560="","",IF(X5560-V5560&lt;0.01,"EMPATE TÉCNICO","")))))</f>
        <v/>
      </c>
      <c r="AG5560" s="16" t="s">
        <v>1798</v>
      </c>
      <c r="AH5560" s="16" t="s">
        <v>3148</v>
      </c>
    </row>
    <row r="5561" customFormat="false" ht="15" hidden="false" customHeight="false" outlineLevel="0" collapsed="false">
      <c r="A5561" s="16" t="s">
        <v>17164</v>
      </c>
      <c r="B5561" s="17" t="s">
        <v>17165</v>
      </c>
      <c r="C5561" s="16" t="s">
        <v>17166</v>
      </c>
      <c r="D5561" s="16" t="s">
        <v>4360</v>
      </c>
      <c r="E5561" s="18" t="n">
        <v>1</v>
      </c>
      <c r="F5561" s="16" t="s">
        <v>43</v>
      </c>
      <c r="G5561" s="18" t="n">
        <v>0</v>
      </c>
      <c r="H5561" s="16" t="n">
        <v>0.2</v>
      </c>
      <c r="I5561" s="18" t="n">
        <v>1</v>
      </c>
      <c r="J5561" s="19" t="n">
        <v>21.19</v>
      </c>
      <c r="K5561" s="19" t="n">
        <v>21.19</v>
      </c>
      <c r="L5561" s="19" t="n">
        <v>21.19</v>
      </c>
      <c r="M5561" s="19" t="n">
        <f aca="false">IF(J5561&gt;0,J5561,K5561)*E5561</f>
        <v>21.19</v>
      </c>
      <c r="N5561" s="20"/>
      <c r="O5561" s="21" t="str">
        <f aca="false">IF(R5561="","",ROUND(R5561*(1-Premissas!$B$4),4))</f>
        <v/>
      </c>
      <c r="P5561" s="22"/>
      <c r="Q5561" s="22"/>
      <c r="R5561" s="23"/>
      <c r="S5561" s="24"/>
      <c r="T5561" s="24"/>
      <c r="U5561" s="25"/>
      <c r="V5561" s="19" t="str">
        <f aca="false">IF(COUNT(N5561:Q5561)=0,"",MIN(N5561:Q5561))</f>
        <v/>
      </c>
      <c r="W5561" s="16" t="str">
        <f aca="false">IF(V5561="","",INDEX($N$4:$Q$4,MATCH(V5561,N5561:Q5561,0)))</f>
        <v/>
      </c>
      <c r="X5561" s="19" t="str">
        <f aca="false">IF(COUNT(N5561:Q5561)&lt;2,"",SMALL(N5561:Q5561,2))</f>
        <v/>
      </c>
      <c r="Y5561" s="26" t="str">
        <f aca="false">IF(OR(V5561="",M5561=0),"",V5561/M5561-1)</f>
        <v/>
      </c>
      <c r="Z5561" s="26" t="str">
        <f aca="false">IF(OR(V5561="",L5561=""),"",V5561/(L5561*E5561)-1)</f>
        <v/>
      </c>
      <c r="AA5561" s="16" t="str">
        <f aca="false">IF(V5561="","SEM OFERTA",IF(OR(Y5561&gt;Premissas!$B$11,Y5561&lt;Premissas!$B$12),"VERIFICAR - UNIDADE/EMBALAGEM",IF(Y5561&gt;Premissas!$B$6,"NÃO COMPRAR - REAJUSTE &gt;5%","COMPRAR")))</f>
        <v>SEM OFERTA</v>
      </c>
      <c r="AB5561" s="18" t="str">
        <f aca="false">IF(W5561="DIMEC",S5561,IF(W5561="MEDCENTRO",U5561,""))</f>
        <v/>
      </c>
      <c r="AC5561" s="18" t="n">
        <f aca="false">IF(AA5561&lt;&gt;"COMPRAR",0,IF(AB5561="",I5561,MIN(I5561,AB5561)))</f>
        <v>0</v>
      </c>
      <c r="AD5561" s="19" t="n">
        <f aca="false">IF(AC5561&gt;0,AC5561*V5561,0)</f>
        <v>0</v>
      </c>
      <c r="AE5561" s="19" t="n">
        <f aca="false">IF(AC5561&gt;0,(M5561-V5561)*AC5561,0)</f>
        <v>0</v>
      </c>
      <c r="AF5561" s="16" t="str">
        <f aca="false">IF(AA5561&lt;&gt;"COMPRAR","",IF(AB5561="",IF(X5561="","",IF(X5561-V5561&lt;0.01,"EMPATE TÉCNICO","")),IF(AB5561&lt;I5561,"ESTOQUE INSUFICIENTE",IF(X5561="","",IF(X5561-V5561&lt;0.01,"EMPATE TÉCNICO","")))))</f>
        <v/>
      </c>
      <c r="AG5561" s="16" t="s">
        <v>4361</v>
      </c>
      <c r="AH5561" s="16" t="s">
        <v>3148</v>
      </c>
    </row>
    <row r="5562" customFormat="false" ht="15" hidden="false" customHeight="false" outlineLevel="0" collapsed="false">
      <c r="A5562" s="16" t="s">
        <v>17167</v>
      </c>
      <c r="B5562" s="17" t="s">
        <v>17168</v>
      </c>
      <c r="C5562" s="16" t="s">
        <v>17169</v>
      </c>
      <c r="D5562" s="16" t="s">
        <v>4360</v>
      </c>
      <c r="E5562" s="18" t="n">
        <v>1</v>
      </c>
      <c r="F5562" s="16" t="s">
        <v>43</v>
      </c>
      <c r="G5562" s="18" t="n">
        <v>0</v>
      </c>
      <c r="H5562" s="16" t="n">
        <v>0.2</v>
      </c>
      <c r="I5562" s="18" t="n">
        <v>1</v>
      </c>
      <c r="J5562" s="19" t="n">
        <v>21.19</v>
      </c>
      <c r="K5562" s="19" t="n">
        <v>21.19</v>
      </c>
      <c r="L5562" s="19" t="n">
        <v>21.19</v>
      </c>
      <c r="M5562" s="19" t="n">
        <f aca="false">IF(J5562&gt;0,J5562,K5562)*E5562</f>
        <v>21.19</v>
      </c>
      <c r="N5562" s="20"/>
      <c r="O5562" s="21" t="str">
        <f aca="false">IF(R5562="","",ROUND(R5562*(1-Premissas!$B$4),4))</f>
        <v/>
      </c>
      <c r="P5562" s="22"/>
      <c r="Q5562" s="22"/>
      <c r="R5562" s="23"/>
      <c r="S5562" s="24"/>
      <c r="T5562" s="24"/>
      <c r="U5562" s="25"/>
      <c r="V5562" s="19" t="str">
        <f aca="false">IF(COUNT(N5562:Q5562)=0,"",MIN(N5562:Q5562))</f>
        <v/>
      </c>
      <c r="W5562" s="16" t="str">
        <f aca="false">IF(V5562="","",INDEX($N$4:$Q$4,MATCH(V5562,N5562:Q5562,0)))</f>
        <v/>
      </c>
      <c r="X5562" s="19" t="str">
        <f aca="false">IF(COUNT(N5562:Q5562)&lt;2,"",SMALL(N5562:Q5562,2))</f>
        <v/>
      </c>
      <c r="Y5562" s="26" t="str">
        <f aca="false">IF(OR(V5562="",M5562=0),"",V5562/M5562-1)</f>
        <v/>
      </c>
      <c r="Z5562" s="26" t="str">
        <f aca="false">IF(OR(V5562="",L5562=""),"",V5562/(L5562*E5562)-1)</f>
        <v/>
      </c>
      <c r="AA5562" s="16" t="str">
        <f aca="false">IF(V5562="","SEM OFERTA",IF(OR(Y5562&gt;Premissas!$B$11,Y5562&lt;Premissas!$B$12),"VERIFICAR - UNIDADE/EMBALAGEM",IF(Y5562&gt;Premissas!$B$6,"NÃO COMPRAR - REAJUSTE &gt;5%","COMPRAR")))</f>
        <v>SEM OFERTA</v>
      </c>
      <c r="AB5562" s="18" t="str">
        <f aca="false">IF(W5562="DIMEC",S5562,IF(W5562="MEDCENTRO",U5562,""))</f>
        <v/>
      </c>
      <c r="AC5562" s="18" t="n">
        <f aca="false">IF(AA5562&lt;&gt;"COMPRAR",0,IF(AB5562="",I5562,MIN(I5562,AB5562)))</f>
        <v>0</v>
      </c>
      <c r="AD5562" s="19" t="n">
        <f aca="false">IF(AC5562&gt;0,AC5562*V5562,0)</f>
        <v>0</v>
      </c>
      <c r="AE5562" s="19" t="n">
        <f aca="false">IF(AC5562&gt;0,(M5562-V5562)*AC5562,0)</f>
        <v>0</v>
      </c>
      <c r="AF5562" s="16" t="str">
        <f aca="false">IF(AA5562&lt;&gt;"COMPRAR","",IF(AB5562="",IF(X5562="","",IF(X5562-V5562&lt;0.01,"EMPATE TÉCNICO","")),IF(AB5562&lt;I5562,"ESTOQUE INSUFICIENTE",IF(X5562="","",IF(X5562-V5562&lt;0.01,"EMPATE TÉCNICO","")))))</f>
        <v/>
      </c>
      <c r="AG5562" s="16" t="s">
        <v>4361</v>
      </c>
      <c r="AH5562" s="16" t="s">
        <v>3148</v>
      </c>
    </row>
    <row r="5563" customFormat="false" ht="15" hidden="false" customHeight="false" outlineLevel="0" collapsed="false">
      <c r="A5563" s="16" t="s">
        <v>17170</v>
      </c>
      <c r="B5563" s="17" t="s">
        <v>17171</v>
      </c>
      <c r="C5563" s="16" t="s">
        <v>17172</v>
      </c>
      <c r="D5563" s="16" t="s">
        <v>4360</v>
      </c>
      <c r="E5563" s="18" t="n">
        <v>1</v>
      </c>
      <c r="F5563" s="16" t="s">
        <v>43</v>
      </c>
      <c r="G5563" s="18" t="n">
        <v>0</v>
      </c>
      <c r="H5563" s="16" t="n">
        <v>0.5</v>
      </c>
      <c r="I5563" s="18" t="n">
        <v>2</v>
      </c>
      <c r="J5563" s="19" t="n">
        <v>21.19</v>
      </c>
      <c r="K5563" s="19" t="n">
        <v>21.19</v>
      </c>
      <c r="L5563" s="19" t="n">
        <v>21.19</v>
      </c>
      <c r="M5563" s="19" t="n">
        <f aca="false">IF(J5563&gt;0,J5563,K5563)*E5563</f>
        <v>21.19</v>
      </c>
      <c r="N5563" s="20"/>
      <c r="O5563" s="21" t="str">
        <f aca="false">IF(R5563="","",ROUND(R5563*(1-Premissas!$B$4),4))</f>
        <v/>
      </c>
      <c r="P5563" s="22"/>
      <c r="Q5563" s="22"/>
      <c r="R5563" s="23"/>
      <c r="S5563" s="24"/>
      <c r="T5563" s="24"/>
      <c r="U5563" s="25"/>
      <c r="V5563" s="19" t="str">
        <f aca="false">IF(COUNT(N5563:Q5563)=0,"",MIN(N5563:Q5563))</f>
        <v/>
      </c>
      <c r="W5563" s="16" t="str">
        <f aca="false">IF(V5563="","",INDEX($N$4:$Q$4,MATCH(V5563,N5563:Q5563,0)))</f>
        <v/>
      </c>
      <c r="X5563" s="19" t="str">
        <f aca="false">IF(COUNT(N5563:Q5563)&lt;2,"",SMALL(N5563:Q5563,2))</f>
        <v/>
      </c>
      <c r="Y5563" s="26" t="str">
        <f aca="false">IF(OR(V5563="",M5563=0),"",V5563/M5563-1)</f>
        <v/>
      </c>
      <c r="Z5563" s="26" t="str">
        <f aca="false">IF(OR(V5563="",L5563=""),"",V5563/(L5563*E5563)-1)</f>
        <v/>
      </c>
      <c r="AA5563" s="16" t="str">
        <f aca="false">IF(V5563="","SEM OFERTA",IF(OR(Y5563&gt;Premissas!$B$11,Y5563&lt;Premissas!$B$12),"VERIFICAR - UNIDADE/EMBALAGEM",IF(Y5563&gt;Premissas!$B$6,"NÃO COMPRAR - REAJUSTE &gt;5%","COMPRAR")))</f>
        <v>SEM OFERTA</v>
      </c>
      <c r="AB5563" s="18" t="str">
        <f aca="false">IF(W5563="DIMEC",S5563,IF(W5563="MEDCENTRO",U5563,""))</f>
        <v/>
      </c>
      <c r="AC5563" s="18" t="n">
        <f aca="false">IF(AA5563&lt;&gt;"COMPRAR",0,IF(AB5563="",I5563,MIN(I5563,AB5563)))</f>
        <v>0</v>
      </c>
      <c r="AD5563" s="19" t="n">
        <f aca="false">IF(AC5563&gt;0,AC5563*V5563,0)</f>
        <v>0</v>
      </c>
      <c r="AE5563" s="19" t="n">
        <f aca="false">IF(AC5563&gt;0,(M5563-V5563)*AC5563,0)</f>
        <v>0</v>
      </c>
      <c r="AF5563" s="16" t="str">
        <f aca="false">IF(AA5563&lt;&gt;"COMPRAR","",IF(AB5563="",IF(X5563="","",IF(X5563-V5563&lt;0.01,"EMPATE TÉCNICO","")),IF(AB5563&lt;I5563,"ESTOQUE INSUFICIENTE",IF(X5563="","",IF(X5563-V5563&lt;0.01,"EMPATE TÉCNICO","")))))</f>
        <v/>
      </c>
      <c r="AG5563" s="16" t="s">
        <v>4361</v>
      </c>
      <c r="AH5563" s="16" t="s">
        <v>3148</v>
      </c>
    </row>
    <row r="5564" customFormat="false" ht="15" hidden="false" customHeight="false" outlineLevel="0" collapsed="false">
      <c r="A5564" s="16" t="s">
        <v>17173</v>
      </c>
      <c r="B5564" s="17" t="s">
        <v>17174</v>
      </c>
      <c r="C5564" s="16" t="s">
        <v>17175</v>
      </c>
      <c r="D5564" s="16" t="s">
        <v>4360</v>
      </c>
      <c r="E5564" s="18" t="n">
        <v>1</v>
      </c>
      <c r="F5564" s="16" t="s">
        <v>43</v>
      </c>
      <c r="G5564" s="18" t="n">
        <v>0</v>
      </c>
      <c r="H5564" s="16" t="n">
        <v>0.1</v>
      </c>
      <c r="I5564" s="18" t="n">
        <v>1</v>
      </c>
      <c r="J5564" s="19" t="n">
        <v>24.93</v>
      </c>
      <c r="K5564" s="19" t="n">
        <v>24.93</v>
      </c>
      <c r="L5564" s="19" t="n">
        <v>24.93</v>
      </c>
      <c r="M5564" s="19" t="n">
        <f aca="false">IF(J5564&gt;0,J5564,K5564)*E5564</f>
        <v>24.93</v>
      </c>
      <c r="N5564" s="20"/>
      <c r="O5564" s="21" t="str">
        <f aca="false">IF(R5564="","",ROUND(R5564*(1-Premissas!$B$4),4))</f>
        <v/>
      </c>
      <c r="P5564" s="22"/>
      <c r="Q5564" s="22"/>
      <c r="R5564" s="23"/>
      <c r="S5564" s="24"/>
      <c r="T5564" s="24"/>
      <c r="U5564" s="25"/>
      <c r="V5564" s="19" t="str">
        <f aca="false">IF(COUNT(N5564:Q5564)=0,"",MIN(N5564:Q5564))</f>
        <v/>
      </c>
      <c r="W5564" s="16" t="str">
        <f aca="false">IF(V5564="","",INDEX($N$4:$Q$4,MATCH(V5564,N5564:Q5564,0)))</f>
        <v/>
      </c>
      <c r="X5564" s="19" t="str">
        <f aca="false">IF(COUNT(N5564:Q5564)&lt;2,"",SMALL(N5564:Q5564,2))</f>
        <v/>
      </c>
      <c r="Y5564" s="26" t="str">
        <f aca="false">IF(OR(V5564="",M5564=0),"",V5564/M5564-1)</f>
        <v/>
      </c>
      <c r="Z5564" s="26" t="str">
        <f aca="false">IF(OR(V5564="",L5564=""),"",V5564/(L5564*E5564)-1)</f>
        <v/>
      </c>
      <c r="AA5564" s="16" t="str">
        <f aca="false">IF(V5564="","SEM OFERTA",IF(OR(Y5564&gt;Premissas!$B$11,Y5564&lt;Premissas!$B$12),"VERIFICAR - UNIDADE/EMBALAGEM",IF(Y5564&gt;Premissas!$B$6,"NÃO COMPRAR - REAJUSTE &gt;5%","COMPRAR")))</f>
        <v>SEM OFERTA</v>
      </c>
      <c r="AB5564" s="18" t="str">
        <f aca="false">IF(W5564="DIMEC",S5564,IF(W5564="MEDCENTRO",U5564,""))</f>
        <v/>
      </c>
      <c r="AC5564" s="18" t="n">
        <f aca="false">IF(AA5564&lt;&gt;"COMPRAR",0,IF(AB5564="",I5564,MIN(I5564,AB5564)))</f>
        <v>0</v>
      </c>
      <c r="AD5564" s="19" t="n">
        <f aca="false">IF(AC5564&gt;0,AC5564*V5564,0)</f>
        <v>0</v>
      </c>
      <c r="AE5564" s="19" t="n">
        <f aca="false">IF(AC5564&gt;0,(M5564-V5564)*AC5564,0)</f>
        <v>0</v>
      </c>
      <c r="AF5564" s="16" t="str">
        <f aca="false">IF(AA5564&lt;&gt;"COMPRAR","",IF(AB5564="",IF(X5564="","",IF(X5564-V5564&lt;0.01,"EMPATE TÉCNICO","")),IF(AB5564&lt;I5564,"ESTOQUE INSUFICIENTE",IF(X5564="","",IF(X5564-V5564&lt;0.01,"EMPATE TÉCNICO","")))))</f>
        <v/>
      </c>
      <c r="AG5564" s="16" t="s">
        <v>4361</v>
      </c>
      <c r="AH5564" s="16" t="s">
        <v>3148</v>
      </c>
    </row>
    <row r="5565" customFormat="false" ht="15" hidden="false" customHeight="false" outlineLevel="0" collapsed="false">
      <c r="A5565" s="16" t="s">
        <v>17176</v>
      </c>
      <c r="B5565" s="17" t="s">
        <v>17177</v>
      </c>
      <c r="C5565" s="16" t="s">
        <v>17178</v>
      </c>
      <c r="D5565" s="16" t="s">
        <v>4360</v>
      </c>
      <c r="E5565" s="18" t="n">
        <v>1</v>
      </c>
      <c r="F5565" s="16" t="s">
        <v>43</v>
      </c>
      <c r="G5565" s="18" t="n">
        <v>0</v>
      </c>
      <c r="H5565" s="16" t="n">
        <v>0.2</v>
      </c>
      <c r="I5565" s="18" t="n">
        <v>1</v>
      </c>
      <c r="J5565" s="19" t="n">
        <v>21.19</v>
      </c>
      <c r="K5565" s="19" t="n">
        <v>21.19</v>
      </c>
      <c r="L5565" s="19" t="n">
        <v>21.19</v>
      </c>
      <c r="M5565" s="19" t="n">
        <f aca="false">IF(J5565&gt;0,J5565,K5565)*E5565</f>
        <v>21.19</v>
      </c>
      <c r="N5565" s="20"/>
      <c r="O5565" s="21" t="str">
        <f aca="false">IF(R5565="","",ROUND(R5565*(1-Premissas!$B$4),4))</f>
        <v/>
      </c>
      <c r="P5565" s="22"/>
      <c r="Q5565" s="22"/>
      <c r="R5565" s="23"/>
      <c r="S5565" s="24"/>
      <c r="T5565" s="24"/>
      <c r="U5565" s="25"/>
      <c r="V5565" s="19" t="str">
        <f aca="false">IF(COUNT(N5565:Q5565)=0,"",MIN(N5565:Q5565))</f>
        <v/>
      </c>
      <c r="W5565" s="16" t="str">
        <f aca="false">IF(V5565="","",INDEX($N$4:$Q$4,MATCH(V5565,N5565:Q5565,0)))</f>
        <v/>
      </c>
      <c r="X5565" s="19" t="str">
        <f aca="false">IF(COUNT(N5565:Q5565)&lt;2,"",SMALL(N5565:Q5565,2))</f>
        <v/>
      </c>
      <c r="Y5565" s="26" t="str">
        <f aca="false">IF(OR(V5565="",M5565=0),"",V5565/M5565-1)</f>
        <v/>
      </c>
      <c r="Z5565" s="26" t="str">
        <f aca="false">IF(OR(V5565="",L5565=""),"",V5565/(L5565*E5565)-1)</f>
        <v/>
      </c>
      <c r="AA5565" s="16" t="str">
        <f aca="false">IF(V5565="","SEM OFERTA",IF(OR(Y5565&gt;Premissas!$B$11,Y5565&lt;Premissas!$B$12),"VERIFICAR - UNIDADE/EMBALAGEM",IF(Y5565&gt;Premissas!$B$6,"NÃO COMPRAR - REAJUSTE &gt;5%","COMPRAR")))</f>
        <v>SEM OFERTA</v>
      </c>
      <c r="AB5565" s="18" t="str">
        <f aca="false">IF(W5565="DIMEC",S5565,IF(W5565="MEDCENTRO",U5565,""))</f>
        <v/>
      </c>
      <c r="AC5565" s="18" t="n">
        <f aca="false">IF(AA5565&lt;&gt;"COMPRAR",0,IF(AB5565="",I5565,MIN(I5565,AB5565)))</f>
        <v>0</v>
      </c>
      <c r="AD5565" s="19" t="n">
        <f aca="false">IF(AC5565&gt;0,AC5565*V5565,0)</f>
        <v>0</v>
      </c>
      <c r="AE5565" s="19" t="n">
        <f aca="false">IF(AC5565&gt;0,(M5565-V5565)*AC5565,0)</f>
        <v>0</v>
      </c>
      <c r="AF5565" s="16" t="str">
        <f aca="false">IF(AA5565&lt;&gt;"COMPRAR","",IF(AB5565="",IF(X5565="","",IF(X5565-V5565&lt;0.01,"EMPATE TÉCNICO","")),IF(AB5565&lt;I5565,"ESTOQUE INSUFICIENTE",IF(X5565="","",IF(X5565-V5565&lt;0.01,"EMPATE TÉCNICO","")))))</f>
        <v/>
      </c>
      <c r="AG5565" s="16" t="s">
        <v>4361</v>
      </c>
      <c r="AH5565" s="16" t="s">
        <v>3148</v>
      </c>
    </row>
    <row r="5566" customFormat="false" ht="15" hidden="false" customHeight="false" outlineLevel="0" collapsed="false">
      <c r="A5566" s="16" t="s">
        <v>17179</v>
      </c>
      <c r="B5566" s="17" t="s">
        <v>17180</v>
      </c>
      <c r="C5566" s="16" t="s">
        <v>17181</v>
      </c>
      <c r="D5566" s="16" t="s">
        <v>4360</v>
      </c>
      <c r="E5566" s="18" t="n">
        <v>1</v>
      </c>
      <c r="F5566" s="16" t="s">
        <v>42</v>
      </c>
      <c r="G5566" s="18" t="n">
        <v>0</v>
      </c>
      <c r="H5566" s="16" t="n">
        <v>0.4</v>
      </c>
      <c r="I5566" s="18" t="n">
        <v>1</v>
      </c>
      <c r="J5566" s="19" t="n">
        <v>24.93</v>
      </c>
      <c r="K5566" s="19" t="n">
        <v>24.93</v>
      </c>
      <c r="L5566" s="19" t="n">
        <v>24.93</v>
      </c>
      <c r="M5566" s="19" t="n">
        <f aca="false">IF(J5566&gt;0,J5566,K5566)*E5566</f>
        <v>24.93</v>
      </c>
      <c r="N5566" s="20"/>
      <c r="O5566" s="21" t="str">
        <f aca="false">IF(R5566="","",ROUND(R5566*(1-Premissas!$B$4),4))</f>
        <v/>
      </c>
      <c r="P5566" s="22"/>
      <c r="Q5566" s="22"/>
      <c r="R5566" s="23"/>
      <c r="S5566" s="24"/>
      <c r="T5566" s="24"/>
      <c r="U5566" s="25"/>
      <c r="V5566" s="19" t="str">
        <f aca="false">IF(COUNT(N5566:Q5566)=0,"",MIN(N5566:Q5566))</f>
        <v/>
      </c>
      <c r="W5566" s="16" t="str">
        <f aca="false">IF(V5566="","",INDEX($N$4:$Q$4,MATCH(V5566,N5566:Q5566,0)))</f>
        <v/>
      </c>
      <c r="X5566" s="19" t="str">
        <f aca="false">IF(COUNT(N5566:Q5566)&lt;2,"",SMALL(N5566:Q5566,2))</f>
        <v/>
      </c>
      <c r="Y5566" s="26" t="str">
        <f aca="false">IF(OR(V5566="",M5566=0),"",V5566/M5566-1)</f>
        <v/>
      </c>
      <c r="Z5566" s="26" t="str">
        <f aca="false">IF(OR(V5566="",L5566=""),"",V5566/(L5566*E5566)-1)</f>
        <v/>
      </c>
      <c r="AA5566" s="16" t="str">
        <f aca="false">IF(V5566="","SEM OFERTA",IF(OR(Y5566&gt;Premissas!$B$11,Y5566&lt;Premissas!$B$12),"VERIFICAR - UNIDADE/EMBALAGEM",IF(Y5566&gt;Premissas!$B$6,"NÃO COMPRAR - REAJUSTE &gt;5%","COMPRAR")))</f>
        <v>SEM OFERTA</v>
      </c>
      <c r="AB5566" s="18" t="str">
        <f aca="false">IF(W5566="DIMEC",S5566,IF(W5566="MEDCENTRO",U5566,""))</f>
        <v/>
      </c>
      <c r="AC5566" s="18" t="n">
        <f aca="false">IF(AA5566&lt;&gt;"COMPRAR",0,IF(AB5566="",I5566,MIN(I5566,AB5566)))</f>
        <v>0</v>
      </c>
      <c r="AD5566" s="19" t="n">
        <f aca="false">IF(AC5566&gt;0,AC5566*V5566,0)</f>
        <v>0</v>
      </c>
      <c r="AE5566" s="19" t="n">
        <f aca="false">IF(AC5566&gt;0,(M5566-V5566)*AC5566,0)</f>
        <v>0</v>
      </c>
      <c r="AF5566" s="16" t="str">
        <f aca="false">IF(AA5566&lt;&gt;"COMPRAR","",IF(AB5566="",IF(X5566="","",IF(X5566-V5566&lt;0.01,"EMPATE TÉCNICO","")),IF(AB5566&lt;I5566,"ESTOQUE INSUFICIENTE",IF(X5566="","",IF(X5566-V5566&lt;0.01,"EMPATE TÉCNICO","")))))</f>
        <v/>
      </c>
      <c r="AG5566" s="16" t="s">
        <v>4361</v>
      </c>
      <c r="AH5566" s="16" t="s">
        <v>3148</v>
      </c>
    </row>
    <row r="5567" customFormat="false" ht="15" hidden="false" customHeight="false" outlineLevel="0" collapsed="false">
      <c r="A5567" s="16" t="s">
        <v>17182</v>
      </c>
      <c r="B5567" s="17" t="s">
        <v>17183</v>
      </c>
      <c r="C5567" s="16" t="s">
        <v>17184</v>
      </c>
      <c r="D5567" s="16" t="s">
        <v>4360</v>
      </c>
      <c r="E5567" s="18" t="n">
        <v>1</v>
      </c>
      <c r="F5567" s="16" t="s">
        <v>43</v>
      </c>
      <c r="G5567" s="18" t="n">
        <v>0</v>
      </c>
      <c r="H5567" s="16" t="n">
        <v>0.1</v>
      </c>
      <c r="I5567" s="18" t="n">
        <v>1</v>
      </c>
      <c r="J5567" s="19" t="n">
        <v>24.93</v>
      </c>
      <c r="K5567" s="19" t="n">
        <v>24.93</v>
      </c>
      <c r="L5567" s="19" t="n">
        <v>24.93</v>
      </c>
      <c r="M5567" s="19" t="n">
        <f aca="false">IF(J5567&gt;0,J5567,K5567)*E5567</f>
        <v>24.93</v>
      </c>
      <c r="N5567" s="20"/>
      <c r="O5567" s="21" t="str">
        <f aca="false">IF(R5567="","",ROUND(R5567*(1-Premissas!$B$4),4))</f>
        <v/>
      </c>
      <c r="P5567" s="22"/>
      <c r="Q5567" s="22"/>
      <c r="R5567" s="23"/>
      <c r="S5567" s="24"/>
      <c r="T5567" s="24"/>
      <c r="U5567" s="25"/>
      <c r="V5567" s="19" t="str">
        <f aca="false">IF(COUNT(N5567:Q5567)=0,"",MIN(N5567:Q5567))</f>
        <v/>
      </c>
      <c r="W5567" s="16" t="str">
        <f aca="false">IF(V5567="","",INDEX($N$4:$Q$4,MATCH(V5567,N5567:Q5567,0)))</f>
        <v/>
      </c>
      <c r="X5567" s="19" t="str">
        <f aca="false">IF(COUNT(N5567:Q5567)&lt;2,"",SMALL(N5567:Q5567,2))</f>
        <v/>
      </c>
      <c r="Y5567" s="26" t="str">
        <f aca="false">IF(OR(V5567="",M5567=0),"",V5567/M5567-1)</f>
        <v/>
      </c>
      <c r="Z5567" s="26" t="str">
        <f aca="false">IF(OR(V5567="",L5567=""),"",V5567/(L5567*E5567)-1)</f>
        <v/>
      </c>
      <c r="AA5567" s="16" t="str">
        <f aca="false">IF(V5567="","SEM OFERTA",IF(OR(Y5567&gt;Premissas!$B$11,Y5567&lt;Premissas!$B$12),"VERIFICAR - UNIDADE/EMBALAGEM",IF(Y5567&gt;Premissas!$B$6,"NÃO COMPRAR - REAJUSTE &gt;5%","COMPRAR")))</f>
        <v>SEM OFERTA</v>
      </c>
      <c r="AB5567" s="18" t="str">
        <f aca="false">IF(W5567="DIMEC",S5567,IF(W5567="MEDCENTRO",U5567,""))</f>
        <v/>
      </c>
      <c r="AC5567" s="18" t="n">
        <f aca="false">IF(AA5567&lt;&gt;"COMPRAR",0,IF(AB5567="",I5567,MIN(I5567,AB5567)))</f>
        <v>0</v>
      </c>
      <c r="AD5567" s="19" t="n">
        <f aca="false">IF(AC5567&gt;0,AC5567*V5567,0)</f>
        <v>0</v>
      </c>
      <c r="AE5567" s="19" t="n">
        <f aca="false">IF(AC5567&gt;0,(M5567-V5567)*AC5567,0)</f>
        <v>0</v>
      </c>
      <c r="AF5567" s="16" t="str">
        <f aca="false">IF(AA5567&lt;&gt;"COMPRAR","",IF(AB5567="",IF(X5567="","",IF(X5567-V5567&lt;0.01,"EMPATE TÉCNICO","")),IF(AB5567&lt;I5567,"ESTOQUE INSUFICIENTE",IF(X5567="","",IF(X5567-V5567&lt;0.01,"EMPATE TÉCNICO","")))))</f>
        <v/>
      </c>
      <c r="AG5567" s="16" t="s">
        <v>4361</v>
      </c>
      <c r="AH5567" s="16" t="s">
        <v>3148</v>
      </c>
    </row>
    <row r="5568" customFormat="false" ht="15" hidden="false" customHeight="false" outlineLevel="0" collapsed="false">
      <c r="A5568" s="16" t="s">
        <v>17185</v>
      </c>
      <c r="B5568" s="17" t="s">
        <v>17186</v>
      </c>
      <c r="C5568" s="16" t="s">
        <v>17187</v>
      </c>
      <c r="D5568" s="16" t="s">
        <v>4360</v>
      </c>
      <c r="E5568" s="18" t="n">
        <v>1</v>
      </c>
      <c r="F5568" s="16" t="s">
        <v>43</v>
      </c>
      <c r="G5568" s="18" t="n">
        <v>0</v>
      </c>
      <c r="H5568" s="16" t="n">
        <v>0.1</v>
      </c>
      <c r="I5568" s="18" t="n">
        <v>1</v>
      </c>
      <c r="J5568" s="19" t="n">
        <v>24.93</v>
      </c>
      <c r="K5568" s="19" t="n">
        <v>24.93</v>
      </c>
      <c r="L5568" s="19" t="n">
        <v>24.93</v>
      </c>
      <c r="M5568" s="19" t="n">
        <f aca="false">IF(J5568&gt;0,J5568,K5568)*E5568</f>
        <v>24.93</v>
      </c>
      <c r="N5568" s="20"/>
      <c r="O5568" s="21" t="str">
        <f aca="false">IF(R5568="","",ROUND(R5568*(1-Premissas!$B$4),4))</f>
        <v/>
      </c>
      <c r="P5568" s="22"/>
      <c r="Q5568" s="22"/>
      <c r="R5568" s="23"/>
      <c r="S5568" s="24"/>
      <c r="T5568" s="24"/>
      <c r="U5568" s="25"/>
      <c r="V5568" s="19" t="str">
        <f aca="false">IF(COUNT(N5568:Q5568)=0,"",MIN(N5568:Q5568))</f>
        <v/>
      </c>
      <c r="W5568" s="16" t="str">
        <f aca="false">IF(V5568="","",INDEX($N$4:$Q$4,MATCH(V5568,N5568:Q5568,0)))</f>
        <v/>
      </c>
      <c r="X5568" s="19" t="str">
        <f aca="false">IF(COUNT(N5568:Q5568)&lt;2,"",SMALL(N5568:Q5568,2))</f>
        <v/>
      </c>
      <c r="Y5568" s="26" t="str">
        <f aca="false">IF(OR(V5568="",M5568=0),"",V5568/M5568-1)</f>
        <v/>
      </c>
      <c r="Z5568" s="26" t="str">
        <f aca="false">IF(OR(V5568="",L5568=""),"",V5568/(L5568*E5568)-1)</f>
        <v/>
      </c>
      <c r="AA5568" s="16" t="str">
        <f aca="false">IF(V5568="","SEM OFERTA",IF(OR(Y5568&gt;Premissas!$B$11,Y5568&lt;Premissas!$B$12),"VERIFICAR - UNIDADE/EMBALAGEM",IF(Y5568&gt;Premissas!$B$6,"NÃO COMPRAR - REAJUSTE &gt;5%","COMPRAR")))</f>
        <v>SEM OFERTA</v>
      </c>
      <c r="AB5568" s="18" t="str">
        <f aca="false">IF(W5568="DIMEC",S5568,IF(W5568="MEDCENTRO",U5568,""))</f>
        <v/>
      </c>
      <c r="AC5568" s="18" t="n">
        <f aca="false">IF(AA5568&lt;&gt;"COMPRAR",0,IF(AB5568="",I5568,MIN(I5568,AB5568)))</f>
        <v>0</v>
      </c>
      <c r="AD5568" s="19" t="n">
        <f aca="false">IF(AC5568&gt;0,AC5568*V5568,0)</f>
        <v>0</v>
      </c>
      <c r="AE5568" s="19" t="n">
        <f aca="false">IF(AC5568&gt;0,(M5568-V5568)*AC5568,0)</f>
        <v>0</v>
      </c>
      <c r="AF5568" s="16" t="str">
        <f aca="false">IF(AA5568&lt;&gt;"COMPRAR","",IF(AB5568="",IF(X5568="","",IF(X5568-V5568&lt;0.01,"EMPATE TÉCNICO","")),IF(AB5568&lt;I5568,"ESTOQUE INSUFICIENTE",IF(X5568="","",IF(X5568-V5568&lt;0.01,"EMPATE TÉCNICO","")))))</f>
        <v/>
      </c>
      <c r="AG5568" s="16" t="s">
        <v>4361</v>
      </c>
      <c r="AH5568" s="16" t="s">
        <v>3148</v>
      </c>
    </row>
    <row r="5569" customFormat="false" ht="15" hidden="false" customHeight="false" outlineLevel="0" collapsed="false">
      <c r="A5569" s="16" t="s">
        <v>17188</v>
      </c>
      <c r="B5569" s="17" t="s">
        <v>17189</v>
      </c>
      <c r="C5569" s="16" t="s">
        <v>17190</v>
      </c>
      <c r="D5569" s="16" t="s">
        <v>4284</v>
      </c>
      <c r="E5569" s="18" t="n">
        <v>1</v>
      </c>
      <c r="F5569" s="16" t="s">
        <v>43</v>
      </c>
      <c r="G5569" s="18" t="n">
        <v>0</v>
      </c>
      <c r="H5569" s="16" t="n">
        <v>0.5</v>
      </c>
      <c r="I5569" s="18" t="n">
        <v>2</v>
      </c>
      <c r="J5569" s="19" t="n">
        <v>7.61</v>
      </c>
      <c r="K5569" s="19" t="n">
        <v>7.61</v>
      </c>
      <c r="L5569" s="19" t="n">
        <v>7.61</v>
      </c>
      <c r="M5569" s="19" t="n">
        <f aca="false">IF(J5569&gt;0,J5569,K5569)*E5569</f>
        <v>7.61</v>
      </c>
      <c r="N5569" s="20"/>
      <c r="O5569" s="21" t="str">
        <f aca="false">IF(R5569="","",ROUND(R5569*(1-Premissas!$B$4),4))</f>
        <v/>
      </c>
      <c r="P5569" s="22"/>
      <c r="Q5569" s="22"/>
      <c r="R5569" s="23"/>
      <c r="S5569" s="24"/>
      <c r="T5569" s="24"/>
      <c r="U5569" s="25"/>
      <c r="V5569" s="19" t="str">
        <f aca="false">IF(COUNT(N5569:Q5569)=0,"",MIN(N5569:Q5569))</f>
        <v/>
      </c>
      <c r="W5569" s="16" t="str">
        <f aca="false">IF(V5569="","",INDEX($N$4:$Q$4,MATCH(V5569,N5569:Q5569,0)))</f>
        <v/>
      </c>
      <c r="X5569" s="19" t="str">
        <f aca="false">IF(COUNT(N5569:Q5569)&lt;2,"",SMALL(N5569:Q5569,2))</f>
        <v/>
      </c>
      <c r="Y5569" s="26" t="str">
        <f aca="false">IF(OR(V5569="",M5569=0),"",V5569/M5569-1)</f>
        <v/>
      </c>
      <c r="Z5569" s="26" t="str">
        <f aca="false">IF(OR(V5569="",L5569=""),"",V5569/(L5569*E5569)-1)</f>
        <v/>
      </c>
      <c r="AA5569" s="16" t="str">
        <f aca="false">IF(V5569="","SEM OFERTA",IF(OR(Y5569&gt;Premissas!$B$11,Y5569&lt;Premissas!$B$12),"VERIFICAR - UNIDADE/EMBALAGEM",IF(Y5569&gt;Premissas!$B$6,"NÃO COMPRAR - REAJUSTE &gt;5%","COMPRAR")))</f>
        <v>SEM OFERTA</v>
      </c>
      <c r="AB5569" s="18" t="str">
        <f aca="false">IF(W5569="DIMEC",S5569,IF(W5569="MEDCENTRO",U5569,""))</f>
        <v/>
      </c>
      <c r="AC5569" s="18" t="n">
        <f aca="false">IF(AA5569&lt;&gt;"COMPRAR",0,IF(AB5569="",I5569,MIN(I5569,AB5569)))</f>
        <v>0</v>
      </c>
      <c r="AD5569" s="19" t="n">
        <f aca="false">IF(AC5569&gt;0,AC5569*V5569,0)</f>
        <v>0</v>
      </c>
      <c r="AE5569" s="19" t="n">
        <f aca="false">IF(AC5569&gt;0,(M5569-V5569)*AC5569,0)</f>
        <v>0</v>
      </c>
      <c r="AF5569" s="16" t="str">
        <f aca="false">IF(AA5569&lt;&gt;"COMPRAR","",IF(AB5569="",IF(X5569="","",IF(X5569-V5569&lt;0.01,"EMPATE TÉCNICO","")),IF(AB5569&lt;I5569,"ESTOQUE INSUFICIENTE",IF(X5569="","",IF(X5569-V5569&lt;0.01,"EMPATE TÉCNICO","")))))</f>
        <v/>
      </c>
      <c r="AG5569" s="16" t="s">
        <v>1838</v>
      </c>
      <c r="AH5569" s="16" t="s">
        <v>3148</v>
      </c>
    </row>
    <row r="5570" customFormat="false" ht="15" hidden="false" customHeight="false" outlineLevel="0" collapsed="false">
      <c r="A5570" s="16" t="s">
        <v>17191</v>
      </c>
      <c r="B5570" s="17" t="s">
        <v>17192</v>
      </c>
      <c r="C5570" s="16" t="s">
        <v>17193</v>
      </c>
      <c r="D5570" s="16" t="s">
        <v>10048</v>
      </c>
      <c r="E5570" s="18" t="n">
        <v>1</v>
      </c>
      <c r="F5570" s="16" t="s">
        <v>43</v>
      </c>
      <c r="G5570" s="18" t="n">
        <v>0</v>
      </c>
      <c r="H5570" s="16" t="n">
        <v>0.1</v>
      </c>
      <c r="I5570" s="18" t="n">
        <v>1</v>
      </c>
      <c r="J5570" s="19" t="n">
        <v>9.66</v>
      </c>
      <c r="K5570" s="19" t="n">
        <v>9.66</v>
      </c>
      <c r="L5570" s="19" t="n">
        <v>9.66</v>
      </c>
      <c r="M5570" s="19" t="n">
        <f aca="false">IF(J5570&gt;0,J5570,K5570)*E5570</f>
        <v>9.66</v>
      </c>
      <c r="N5570" s="20"/>
      <c r="O5570" s="21" t="str">
        <f aca="false">IF(R5570="","",ROUND(R5570*(1-Premissas!$B$4),4))</f>
        <v/>
      </c>
      <c r="P5570" s="22"/>
      <c r="Q5570" s="22"/>
      <c r="R5570" s="23"/>
      <c r="S5570" s="24"/>
      <c r="T5570" s="24"/>
      <c r="U5570" s="25"/>
      <c r="V5570" s="19" t="str">
        <f aca="false">IF(COUNT(N5570:Q5570)=0,"",MIN(N5570:Q5570))</f>
        <v/>
      </c>
      <c r="W5570" s="16" t="str">
        <f aca="false">IF(V5570="","",INDEX($N$4:$Q$4,MATCH(V5570,N5570:Q5570,0)))</f>
        <v/>
      </c>
      <c r="X5570" s="19" t="str">
        <f aca="false">IF(COUNT(N5570:Q5570)&lt;2,"",SMALL(N5570:Q5570,2))</f>
        <v/>
      </c>
      <c r="Y5570" s="26" t="str">
        <f aca="false">IF(OR(V5570="",M5570=0),"",V5570/M5570-1)</f>
        <v/>
      </c>
      <c r="Z5570" s="26" t="str">
        <f aca="false">IF(OR(V5570="",L5570=""),"",V5570/(L5570*E5570)-1)</f>
        <v/>
      </c>
      <c r="AA5570" s="16" t="str">
        <f aca="false">IF(V5570="","SEM OFERTA",IF(OR(Y5570&gt;Premissas!$B$11,Y5570&lt;Premissas!$B$12),"VERIFICAR - UNIDADE/EMBALAGEM",IF(Y5570&gt;Premissas!$B$6,"NÃO COMPRAR - REAJUSTE &gt;5%","COMPRAR")))</f>
        <v>SEM OFERTA</v>
      </c>
      <c r="AB5570" s="18" t="str">
        <f aca="false">IF(W5570="DIMEC",S5570,IF(W5570="MEDCENTRO",U5570,""))</f>
        <v/>
      </c>
      <c r="AC5570" s="18" t="n">
        <f aca="false">IF(AA5570&lt;&gt;"COMPRAR",0,IF(AB5570="",I5570,MIN(I5570,AB5570)))</f>
        <v>0</v>
      </c>
      <c r="AD5570" s="19" t="n">
        <f aca="false">IF(AC5570&gt;0,AC5570*V5570,0)</f>
        <v>0</v>
      </c>
      <c r="AE5570" s="19" t="n">
        <f aca="false">IF(AC5570&gt;0,(M5570-V5570)*AC5570,0)</f>
        <v>0</v>
      </c>
      <c r="AF5570" s="16" t="str">
        <f aca="false">IF(AA5570&lt;&gt;"COMPRAR","",IF(AB5570="",IF(X5570="","",IF(X5570-V5570&lt;0.01,"EMPATE TÉCNICO","")),IF(AB5570&lt;I5570,"ESTOQUE INSUFICIENTE",IF(X5570="","",IF(X5570-V5570&lt;0.01,"EMPATE TÉCNICO","")))))</f>
        <v/>
      </c>
      <c r="AG5570" s="16" t="s">
        <v>87</v>
      </c>
      <c r="AH5570" s="16" t="s">
        <v>3148</v>
      </c>
    </row>
    <row r="5571" customFormat="false" ht="15" hidden="false" customHeight="false" outlineLevel="0" collapsed="false">
      <c r="A5571" s="16" t="s">
        <v>17194</v>
      </c>
      <c r="B5571" s="17" t="s">
        <v>17195</v>
      </c>
      <c r="C5571" s="16" t="s">
        <v>17196</v>
      </c>
      <c r="D5571" s="16" t="s">
        <v>4284</v>
      </c>
      <c r="E5571" s="18" t="n">
        <v>1</v>
      </c>
      <c r="F5571" s="16" t="s">
        <v>43</v>
      </c>
      <c r="G5571" s="18" t="n">
        <v>0</v>
      </c>
      <c r="H5571" s="16" t="n">
        <v>0.6</v>
      </c>
      <c r="I5571" s="18" t="n">
        <v>2</v>
      </c>
      <c r="J5571" s="19" t="n">
        <v>20.8</v>
      </c>
      <c r="K5571" s="19" t="n">
        <v>20.8</v>
      </c>
      <c r="L5571" s="19" t="n">
        <v>20.8</v>
      </c>
      <c r="M5571" s="19" t="n">
        <f aca="false">IF(J5571&gt;0,J5571,K5571)*E5571</f>
        <v>20.8</v>
      </c>
      <c r="N5571" s="20"/>
      <c r="O5571" s="21" t="str">
        <f aca="false">IF(R5571="","",ROUND(R5571*(1-Premissas!$B$4),4))</f>
        <v/>
      </c>
      <c r="P5571" s="22"/>
      <c r="Q5571" s="22"/>
      <c r="R5571" s="23"/>
      <c r="S5571" s="24"/>
      <c r="T5571" s="24"/>
      <c r="U5571" s="25"/>
      <c r="V5571" s="19" t="str">
        <f aca="false">IF(COUNT(N5571:Q5571)=0,"",MIN(N5571:Q5571))</f>
        <v/>
      </c>
      <c r="W5571" s="16" t="str">
        <f aca="false">IF(V5571="","",INDEX($N$4:$Q$4,MATCH(V5571,N5571:Q5571,0)))</f>
        <v/>
      </c>
      <c r="X5571" s="19" t="str">
        <f aca="false">IF(COUNT(N5571:Q5571)&lt;2,"",SMALL(N5571:Q5571,2))</f>
        <v/>
      </c>
      <c r="Y5571" s="26" t="str">
        <f aca="false">IF(OR(V5571="",M5571=0),"",V5571/M5571-1)</f>
        <v/>
      </c>
      <c r="Z5571" s="26" t="str">
        <f aca="false">IF(OR(V5571="",L5571=""),"",V5571/(L5571*E5571)-1)</f>
        <v/>
      </c>
      <c r="AA5571" s="16" t="str">
        <f aca="false">IF(V5571="","SEM OFERTA",IF(OR(Y5571&gt;Premissas!$B$11,Y5571&lt;Premissas!$B$12),"VERIFICAR - UNIDADE/EMBALAGEM",IF(Y5571&gt;Premissas!$B$6,"NÃO COMPRAR - REAJUSTE &gt;5%","COMPRAR")))</f>
        <v>SEM OFERTA</v>
      </c>
      <c r="AB5571" s="18" t="str">
        <f aca="false">IF(W5571="DIMEC",S5571,IF(W5571="MEDCENTRO",U5571,""))</f>
        <v/>
      </c>
      <c r="AC5571" s="18" t="n">
        <f aca="false">IF(AA5571&lt;&gt;"COMPRAR",0,IF(AB5571="",I5571,MIN(I5571,AB5571)))</f>
        <v>0</v>
      </c>
      <c r="AD5571" s="19" t="n">
        <f aca="false">IF(AC5571&gt;0,AC5571*V5571,0)</f>
        <v>0</v>
      </c>
      <c r="AE5571" s="19" t="n">
        <f aca="false">IF(AC5571&gt;0,(M5571-V5571)*AC5571,0)</f>
        <v>0</v>
      </c>
      <c r="AF5571" s="16" t="str">
        <f aca="false">IF(AA5571&lt;&gt;"COMPRAR","",IF(AB5571="",IF(X5571="","",IF(X5571-V5571&lt;0.01,"EMPATE TÉCNICO","")),IF(AB5571&lt;I5571,"ESTOQUE INSUFICIENTE",IF(X5571="","",IF(X5571-V5571&lt;0.01,"EMPATE TÉCNICO","")))))</f>
        <v/>
      </c>
      <c r="AG5571" s="16" t="s">
        <v>87</v>
      </c>
      <c r="AH5571" s="16" t="s">
        <v>3148</v>
      </c>
    </row>
    <row r="5572" customFormat="false" ht="15" hidden="false" customHeight="false" outlineLevel="0" collapsed="false">
      <c r="A5572" s="16" t="s">
        <v>17197</v>
      </c>
      <c r="B5572" s="17" t="s">
        <v>17198</v>
      </c>
      <c r="C5572" s="16" t="s">
        <v>17199</v>
      </c>
      <c r="D5572" s="16" t="s">
        <v>5548</v>
      </c>
      <c r="E5572" s="18" t="n">
        <v>1</v>
      </c>
      <c r="F5572" s="16" t="s">
        <v>42</v>
      </c>
      <c r="G5572" s="18" t="n">
        <v>4</v>
      </c>
      <c r="H5572" s="16" t="n">
        <v>1.8</v>
      </c>
      <c r="I5572" s="18" t="n">
        <v>1</v>
      </c>
      <c r="J5572" s="19" t="n">
        <v>11.81</v>
      </c>
      <c r="K5572" s="19" t="n">
        <v>11.81</v>
      </c>
      <c r="L5572" s="19" t="n">
        <v>11.81</v>
      </c>
      <c r="M5572" s="19" t="n">
        <f aca="false">IF(J5572&gt;0,J5572,K5572)*E5572</f>
        <v>11.81</v>
      </c>
      <c r="N5572" s="20"/>
      <c r="O5572" s="21" t="str">
        <f aca="false">IF(R5572="","",ROUND(R5572*(1-Premissas!$B$4),4))</f>
        <v/>
      </c>
      <c r="P5572" s="22"/>
      <c r="Q5572" s="22"/>
      <c r="R5572" s="23"/>
      <c r="S5572" s="24"/>
      <c r="T5572" s="24"/>
      <c r="U5572" s="25"/>
      <c r="V5572" s="19" t="str">
        <f aca="false">IF(COUNT(N5572:Q5572)=0,"",MIN(N5572:Q5572))</f>
        <v/>
      </c>
      <c r="W5572" s="16" t="str">
        <f aca="false">IF(V5572="","",INDEX($N$4:$Q$4,MATCH(V5572,N5572:Q5572,0)))</f>
        <v/>
      </c>
      <c r="X5572" s="19" t="str">
        <f aca="false">IF(COUNT(N5572:Q5572)&lt;2,"",SMALL(N5572:Q5572,2))</f>
        <v/>
      </c>
      <c r="Y5572" s="26" t="str">
        <f aca="false">IF(OR(V5572="",M5572=0),"",V5572/M5572-1)</f>
        <v/>
      </c>
      <c r="Z5572" s="26" t="str">
        <f aca="false">IF(OR(V5572="",L5572=""),"",V5572/(L5572*E5572)-1)</f>
        <v/>
      </c>
      <c r="AA5572" s="16" t="str">
        <f aca="false">IF(V5572="","SEM OFERTA",IF(OR(Y5572&gt;Premissas!$B$11,Y5572&lt;Premissas!$B$12),"VERIFICAR - UNIDADE/EMBALAGEM",IF(Y5572&gt;Premissas!$B$6,"NÃO COMPRAR - REAJUSTE &gt;5%","COMPRAR")))</f>
        <v>SEM OFERTA</v>
      </c>
      <c r="AB5572" s="18" t="str">
        <f aca="false">IF(W5572="DIMEC",S5572,IF(W5572="MEDCENTRO",U5572,""))</f>
        <v/>
      </c>
      <c r="AC5572" s="18" t="n">
        <f aca="false">IF(AA5572&lt;&gt;"COMPRAR",0,IF(AB5572="",I5572,MIN(I5572,AB5572)))</f>
        <v>0</v>
      </c>
      <c r="AD5572" s="19" t="n">
        <f aca="false">IF(AC5572&gt;0,AC5572*V5572,0)</f>
        <v>0</v>
      </c>
      <c r="AE5572" s="19" t="n">
        <f aca="false">IF(AC5572&gt;0,(M5572-V5572)*AC5572,0)</f>
        <v>0</v>
      </c>
      <c r="AF5572" s="16" t="str">
        <f aca="false">IF(AA5572&lt;&gt;"COMPRAR","",IF(AB5572="",IF(X5572="","",IF(X5572-V5572&lt;0.01,"EMPATE TÉCNICO","")),IF(AB5572&lt;I5572,"ESTOQUE INSUFICIENTE",IF(X5572="","",IF(X5572-V5572&lt;0.01,"EMPATE TÉCNICO","")))))</f>
        <v/>
      </c>
      <c r="AG5572" s="16" t="s">
        <v>1798</v>
      </c>
      <c r="AH5572" s="16" t="s">
        <v>3148</v>
      </c>
    </row>
    <row r="5573" customFormat="false" ht="15" hidden="false" customHeight="false" outlineLevel="0" collapsed="false">
      <c r="A5573" s="16" t="s">
        <v>17200</v>
      </c>
      <c r="B5573" s="17" t="s">
        <v>17201</v>
      </c>
      <c r="C5573" s="16" t="s">
        <v>17202</v>
      </c>
      <c r="D5573" s="16" t="s">
        <v>4740</v>
      </c>
      <c r="E5573" s="18" t="n">
        <v>1</v>
      </c>
      <c r="F5573" s="16" t="s">
        <v>43</v>
      </c>
      <c r="G5573" s="18" t="n">
        <v>0</v>
      </c>
      <c r="H5573" s="16" t="n">
        <v>0</v>
      </c>
      <c r="I5573" s="18" t="n">
        <v>1</v>
      </c>
      <c r="J5573" s="19" t="n">
        <v>19.13</v>
      </c>
      <c r="K5573" s="19" t="n">
        <v>19.13</v>
      </c>
      <c r="L5573" s="19" t="n">
        <v>19.13</v>
      </c>
      <c r="M5573" s="19" t="n">
        <f aca="false">IF(J5573&gt;0,J5573,K5573)*E5573</f>
        <v>19.13</v>
      </c>
      <c r="N5573" s="20"/>
      <c r="O5573" s="21" t="str">
        <f aca="false">IF(R5573="","",ROUND(R5573*(1-Premissas!$B$4),4))</f>
        <v/>
      </c>
      <c r="P5573" s="22"/>
      <c r="Q5573" s="22"/>
      <c r="R5573" s="23"/>
      <c r="S5573" s="24"/>
      <c r="T5573" s="24"/>
      <c r="U5573" s="25"/>
      <c r="V5573" s="19" t="str">
        <f aca="false">IF(COUNT(N5573:Q5573)=0,"",MIN(N5573:Q5573))</f>
        <v/>
      </c>
      <c r="W5573" s="16" t="str">
        <f aca="false">IF(V5573="","",INDEX($N$4:$Q$4,MATCH(V5573,N5573:Q5573,0)))</f>
        <v/>
      </c>
      <c r="X5573" s="19" t="str">
        <f aca="false">IF(COUNT(N5573:Q5573)&lt;2,"",SMALL(N5573:Q5573,2))</f>
        <v/>
      </c>
      <c r="Y5573" s="26" t="str">
        <f aca="false">IF(OR(V5573="",M5573=0),"",V5573/M5573-1)</f>
        <v/>
      </c>
      <c r="Z5573" s="26" t="str">
        <f aca="false">IF(OR(V5573="",L5573=""),"",V5573/(L5573*E5573)-1)</f>
        <v/>
      </c>
      <c r="AA5573" s="16" t="str">
        <f aca="false">IF(V5573="","SEM OFERTA",IF(OR(Y5573&gt;Premissas!$B$11,Y5573&lt;Premissas!$B$12),"VERIFICAR - UNIDADE/EMBALAGEM",IF(Y5573&gt;Premissas!$B$6,"NÃO COMPRAR - REAJUSTE &gt;5%","COMPRAR")))</f>
        <v>SEM OFERTA</v>
      </c>
      <c r="AB5573" s="18" t="str">
        <f aca="false">IF(W5573="DIMEC",S5573,IF(W5573="MEDCENTRO",U5573,""))</f>
        <v/>
      </c>
      <c r="AC5573" s="18" t="n">
        <f aca="false">IF(AA5573&lt;&gt;"COMPRAR",0,IF(AB5573="",I5573,MIN(I5573,AB5573)))</f>
        <v>0</v>
      </c>
      <c r="AD5573" s="19" t="n">
        <f aca="false">IF(AC5573&gt;0,AC5573*V5573,0)</f>
        <v>0</v>
      </c>
      <c r="AE5573" s="19" t="n">
        <f aca="false">IF(AC5573&gt;0,(M5573-V5573)*AC5573,0)</f>
        <v>0</v>
      </c>
      <c r="AF5573" s="16" t="str">
        <f aca="false">IF(AA5573&lt;&gt;"COMPRAR","",IF(AB5573="",IF(X5573="","",IF(X5573-V5573&lt;0.01,"EMPATE TÉCNICO","")),IF(AB5573&lt;I5573,"ESTOQUE INSUFICIENTE",IF(X5573="","",IF(X5573-V5573&lt;0.01,"EMPATE TÉCNICO","")))))</f>
        <v/>
      </c>
      <c r="AG5573" s="16" t="s">
        <v>203</v>
      </c>
      <c r="AH5573" s="16" t="s">
        <v>3148</v>
      </c>
    </row>
    <row r="5574" customFormat="false" ht="15" hidden="false" customHeight="false" outlineLevel="0" collapsed="false">
      <c r="A5574" s="16" t="s">
        <v>17203</v>
      </c>
      <c r="B5574" s="17" t="s">
        <v>17204</v>
      </c>
      <c r="C5574" s="16" t="s">
        <v>17205</v>
      </c>
      <c r="D5574" s="16" t="s">
        <v>4740</v>
      </c>
      <c r="E5574" s="18" t="n">
        <v>1</v>
      </c>
      <c r="F5574" s="16" t="s">
        <v>43</v>
      </c>
      <c r="G5574" s="18" t="n">
        <v>0</v>
      </c>
      <c r="H5574" s="16" t="n">
        <v>0.1</v>
      </c>
      <c r="I5574" s="18" t="n">
        <v>1</v>
      </c>
      <c r="J5574" s="19" t="n">
        <v>19.13</v>
      </c>
      <c r="K5574" s="19" t="n">
        <v>19.13</v>
      </c>
      <c r="L5574" s="19" t="n">
        <v>19.13</v>
      </c>
      <c r="M5574" s="19" t="n">
        <f aca="false">IF(J5574&gt;0,J5574,K5574)*E5574</f>
        <v>19.13</v>
      </c>
      <c r="N5574" s="20"/>
      <c r="O5574" s="21" t="str">
        <f aca="false">IF(R5574="","",ROUND(R5574*(1-Premissas!$B$4),4))</f>
        <v/>
      </c>
      <c r="P5574" s="22"/>
      <c r="Q5574" s="22"/>
      <c r="R5574" s="23"/>
      <c r="S5574" s="24"/>
      <c r="T5574" s="24"/>
      <c r="U5574" s="25"/>
      <c r="V5574" s="19" t="str">
        <f aca="false">IF(COUNT(N5574:Q5574)=0,"",MIN(N5574:Q5574))</f>
        <v/>
      </c>
      <c r="W5574" s="16" t="str">
        <f aca="false">IF(V5574="","",INDEX($N$4:$Q$4,MATCH(V5574,N5574:Q5574,0)))</f>
        <v/>
      </c>
      <c r="X5574" s="19" t="str">
        <f aca="false">IF(COUNT(N5574:Q5574)&lt;2,"",SMALL(N5574:Q5574,2))</f>
        <v/>
      </c>
      <c r="Y5574" s="26" t="str">
        <f aca="false">IF(OR(V5574="",M5574=0),"",V5574/M5574-1)</f>
        <v/>
      </c>
      <c r="Z5574" s="26" t="str">
        <f aca="false">IF(OR(V5574="",L5574=""),"",V5574/(L5574*E5574)-1)</f>
        <v/>
      </c>
      <c r="AA5574" s="16" t="str">
        <f aca="false">IF(V5574="","SEM OFERTA",IF(OR(Y5574&gt;Premissas!$B$11,Y5574&lt;Premissas!$B$12),"VERIFICAR - UNIDADE/EMBALAGEM",IF(Y5574&gt;Premissas!$B$6,"NÃO COMPRAR - REAJUSTE &gt;5%","COMPRAR")))</f>
        <v>SEM OFERTA</v>
      </c>
      <c r="AB5574" s="18" t="str">
        <f aca="false">IF(W5574="DIMEC",S5574,IF(W5574="MEDCENTRO",U5574,""))</f>
        <v/>
      </c>
      <c r="AC5574" s="18" t="n">
        <f aca="false">IF(AA5574&lt;&gt;"COMPRAR",0,IF(AB5574="",I5574,MIN(I5574,AB5574)))</f>
        <v>0</v>
      </c>
      <c r="AD5574" s="19" t="n">
        <f aca="false">IF(AC5574&gt;0,AC5574*V5574,0)</f>
        <v>0</v>
      </c>
      <c r="AE5574" s="19" t="n">
        <f aca="false">IF(AC5574&gt;0,(M5574-V5574)*AC5574,0)</f>
        <v>0</v>
      </c>
      <c r="AF5574" s="16" t="str">
        <f aca="false">IF(AA5574&lt;&gt;"COMPRAR","",IF(AB5574="",IF(X5574="","",IF(X5574-V5574&lt;0.01,"EMPATE TÉCNICO","")),IF(AB5574&lt;I5574,"ESTOQUE INSUFICIENTE",IF(X5574="","",IF(X5574-V5574&lt;0.01,"EMPATE TÉCNICO","")))))</f>
        <v/>
      </c>
      <c r="AG5574" s="16" t="s">
        <v>203</v>
      </c>
      <c r="AH5574" s="16" t="s">
        <v>3148</v>
      </c>
    </row>
    <row r="5575" customFormat="false" ht="15" hidden="false" customHeight="false" outlineLevel="0" collapsed="false">
      <c r="A5575" s="16" t="s">
        <v>17206</v>
      </c>
      <c r="B5575" s="17" t="s">
        <v>17207</v>
      </c>
      <c r="C5575" s="16" t="s">
        <v>17208</v>
      </c>
      <c r="D5575" s="16" t="s">
        <v>4740</v>
      </c>
      <c r="E5575" s="18" t="n">
        <v>1</v>
      </c>
      <c r="F5575" s="16" t="s">
        <v>43</v>
      </c>
      <c r="G5575" s="18" t="n">
        <v>0</v>
      </c>
      <c r="H5575" s="16" t="n">
        <v>0.1</v>
      </c>
      <c r="I5575" s="18" t="n">
        <v>1</v>
      </c>
      <c r="J5575" s="19" t="n">
        <v>0</v>
      </c>
      <c r="K5575" s="19" t="n">
        <v>26.28</v>
      </c>
      <c r="L5575" s="19"/>
      <c r="M5575" s="19" t="n">
        <f aca="false">IF(J5575&gt;0,J5575,K5575)*E5575</f>
        <v>26.28</v>
      </c>
      <c r="N5575" s="20"/>
      <c r="O5575" s="21" t="str">
        <f aca="false">IF(R5575="","",ROUND(R5575*(1-Premissas!$B$4),4))</f>
        <v/>
      </c>
      <c r="P5575" s="22"/>
      <c r="Q5575" s="22"/>
      <c r="R5575" s="23"/>
      <c r="S5575" s="24"/>
      <c r="T5575" s="24"/>
      <c r="U5575" s="25"/>
      <c r="V5575" s="19" t="str">
        <f aca="false">IF(COUNT(N5575:Q5575)=0,"",MIN(N5575:Q5575))</f>
        <v/>
      </c>
      <c r="W5575" s="16" t="str">
        <f aca="false">IF(V5575="","",INDEX($N$4:$Q$4,MATCH(V5575,N5575:Q5575,0)))</f>
        <v/>
      </c>
      <c r="X5575" s="19" t="str">
        <f aca="false">IF(COUNT(N5575:Q5575)&lt;2,"",SMALL(N5575:Q5575,2))</f>
        <v/>
      </c>
      <c r="Y5575" s="26" t="str">
        <f aca="false">IF(OR(V5575="",M5575=0),"",V5575/M5575-1)</f>
        <v/>
      </c>
      <c r="Z5575" s="26" t="str">
        <f aca="false">IF(OR(V5575="",L5575=""),"",V5575/(L5575*E5575)-1)</f>
        <v/>
      </c>
      <c r="AA5575" s="16" t="str">
        <f aca="false">IF(V5575="","SEM OFERTA",IF(OR(Y5575&gt;Premissas!$B$11,Y5575&lt;Premissas!$B$12),"VERIFICAR - UNIDADE/EMBALAGEM",IF(Y5575&gt;Premissas!$B$6,"NÃO COMPRAR - REAJUSTE &gt;5%","COMPRAR")))</f>
        <v>SEM OFERTA</v>
      </c>
      <c r="AB5575" s="18" t="str">
        <f aca="false">IF(W5575="DIMEC",S5575,IF(W5575="MEDCENTRO",U5575,""))</f>
        <v/>
      </c>
      <c r="AC5575" s="18" t="n">
        <f aca="false">IF(AA5575&lt;&gt;"COMPRAR",0,IF(AB5575="",I5575,MIN(I5575,AB5575)))</f>
        <v>0</v>
      </c>
      <c r="AD5575" s="19" t="n">
        <f aca="false">IF(AC5575&gt;0,AC5575*V5575,0)</f>
        <v>0</v>
      </c>
      <c r="AE5575" s="19" t="n">
        <f aca="false">IF(AC5575&gt;0,(M5575-V5575)*AC5575,0)</f>
        <v>0</v>
      </c>
      <c r="AF5575" s="16" t="str">
        <f aca="false">IF(AA5575&lt;&gt;"COMPRAR","",IF(AB5575="",IF(X5575="","",IF(X5575-V5575&lt;0.01,"EMPATE TÉCNICO","")),IF(AB5575&lt;I5575,"ESTOQUE INSUFICIENTE",IF(X5575="","",IF(X5575-V5575&lt;0.01,"EMPATE TÉCNICO","")))))</f>
        <v/>
      </c>
      <c r="AG5575" s="16"/>
      <c r="AH5575" s="16" t="s">
        <v>3148</v>
      </c>
    </row>
    <row r="5576" customFormat="false" ht="15" hidden="false" customHeight="false" outlineLevel="0" collapsed="false">
      <c r="A5576" s="16" t="s">
        <v>17209</v>
      </c>
      <c r="B5576" s="17" t="s">
        <v>17210</v>
      </c>
      <c r="C5576" s="16" t="s">
        <v>17211</v>
      </c>
      <c r="D5576" s="16"/>
      <c r="E5576" s="18" t="n">
        <v>1</v>
      </c>
      <c r="F5576" s="16" t="s">
        <v>43</v>
      </c>
      <c r="G5576" s="18" t="n">
        <v>1</v>
      </c>
      <c r="H5576" s="16" t="n">
        <v>0.6</v>
      </c>
      <c r="I5576" s="18" t="n">
        <v>1</v>
      </c>
      <c r="J5576" s="19" t="n">
        <v>23.3933333333333</v>
      </c>
      <c r="K5576" s="19" t="n">
        <v>23.3933333333333</v>
      </c>
      <c r="L5576" s="19" t="n">
        <v>23.3933</v>
      </c>
      <c r="M5576" s="19" t="n">
        <f aca="false">IF(J5576&gt;0,J5576,K5576)*E5576</f>
        <v>23.3933333333333</v>
      </c>
      <c r="N5576" s="20"/>
      <c r="O5576" s="21" t="str">
        <f aca="false">IF(R5576="","",ROUND(R5576*(1-Premissas!$B$4),4))</f>
        <v/>
      </c>
      <c r="P5576" s="22"/>
      <c r="Q5576" s="22"/>
      <c r="R5576" s="23"/>
      <c r="S5576" s="24"/>
      <c r="T5576" s="24"/>
      <c r="U5576" s="25"/>
      <c r="V5576" s="19" t="str">
        <f aca="false">IF(COUNT(N5576:Q5576)=0,"",MIN(N5576:Q5576))</f>
        <v/>
      </c>
      <c r="W5576" s="16" t="str">
        <f aca="false">IF(V5576="","",INDEX($N$4:$Q$4,MATCH(V5576,N5576:Q5576,0)))</f>
        <v/>
      </c>
      <c r="X5576" s="19" t="str">
        <f aca="false">IF(COUNT(N5576:Q5576)&lt;2,"",SMALL(N5576:Q5576,2))</f>
        <v/>
      </c>
      <c r="Y5576" s="26" t="str">
        <f aca="false">IF(OR(V5576="",M5576=0),"",V5576/M5576-1)</f>
        <v/>
      </c>
      <c r="Z5576" s="26" t="str">
        <f aca="false">IF(OR(V5576="",L5576=""),"",V5576/(L5576*E5576)-1)</f>
        <v/>
      </c>
      <c r="AA5576" s="16" t="str">
        <f aca="false">IF(V5576="","SEM OFERTA",IF(OR(Y5576&gt;Premissas!$B$11,Y5576&lt;Premissas!$B$12),"VERIFICAR - UNIDADE/EMBALAGEM",IF(Y5576&gt;Premissas!$B$6,"NÃO COMPRAR - REAJUSTE &gt;5%","COMPRAR")))</f>
        <v>SEM OFERTA</v>
      </c>
      <c r="AB5576" s="18" t="str">
        <f aca="false">IF(W5576="DIMEC",S5576,IF(W5576="MEDCENTRO",U5576,""))</f>
        <v/>
      </c>
      <c r="AC5576" s="18" t="n">
        <f aca="false">IF(AA5576&lt;&gt;"COMPRAR",0,IF(AB5576="",I5576,MIN(I5576,AB5576)))</f>
        <v>0</v>
      </c>
      <c r="AD5576" s="19" t="n">
        <f aca="false">IF(AC5576&gt;0,AC5576*V5576,0)</f>
        <v>0</v>
      </c>
      <c r="AE5576" s="19" t="n">
        <f aca="false">IF(AC5576&gt;0,(M5576-V5576)*AC5576,0)</f>
        <v>0</v>
      </c>
      <c r="AF5576" s="16" t="str">
        <f aca="false">IF(AA5576&lt;&gt;"COMPRAR","",IF(AB5576="",IF(X5576="","",IF(X5576-V5576&lt;0.01,"EMPATE TÉCNICO","")),IF(AB5576&lt;I5576,"ESTOQUE INSUFICIENTE",IF(X5576="","",IF(X5576-V5576&lt;0.01,"EMPATE TÉCNICO","")))))</f>
        <v/>
      </c>
      <c r="AG5576" s="16" t="s">
        <v>547</v>
      </c>
      <c r="AH5576" s="16" t="s">
        <v>3148</v>
      </c>
    </row>
    <row r="5577" customFormat="false" ht="15" hidden="false" customHeight="false" outlineLevel="0" collapsed="false">
      <c r="A5577" s="16" t="s">
        <v>17212</v>
      </c>
      <c r="B5577" s="17" t="s">
        <v>17213</v>
      </c>
      <c r="C5577" s="16" t="s">
        <v>17214</v>
      </c>
      <c r="D5577" s="16" t="s">
        <v>7334</v>
      </c>
      <c r="E5577" s="18" t="n">
        <v>1</v>
      </c>
      <c r="F5577" s="16" t="s">
        <v>42</v>
      </c>
      <c r="G5577" s="18" t="n">
        <v>0</v>
      </c>
      <c r="H5577" s="16" t="n">
        <v>0.5</v>
      </c>
      <c r="I5577" s="18" t="n">
        <v>2</v>
      </c>
      <c r="J5577" s="19" t="n">
        <v>26.1</v>
      </c>
      <c r="K5577" s="19" t="n">
        <v>26.1</v>
      </c>
      <c r="L5577" s="19" t="n">
        <v>26.1</v>
      </c>
      <c r="M5577" s="19" t="n">
        <f aca="false">IF(J5577&gt;0,J5577,K5577)*E5577</f>
        <v>26.1</v>
      </c>
      <c r="N5577" s="20"/>
      <c r="O5577" s="21" t="str">
        <f aca="false">IF(R5577="","",ROUND(R5577*(1-Premissas!$B$4),4))</f>
        <v/>
      </c>
      <c r="P5577" s="22"/>
      <c r="Q5577" s="22"/>
      <c r="R5577" s="23"/>
      <c r="S5577" s="24"/>
      <c r="T5577" s="24"/>
      <c r="U5577" s="25"/>
      <c r="V5577" s="19" t="str">
        <f aca="false">IF(COUNT(N5577:Q5577)=0,"",MIN(N5577:Q5577))</f>
        <v/>
      </c>
      <c r="W5577" s="16" t="str">
        <f aca="false">IF(V5577="","",INDEX($N$4:$Q$4,MATCH(V5577,N5577:Q5577,0)))</f>
        <v/>
      </c>
      <c r="X5577" s="19" t="str">
        <f aca="false">IF(COUNT(N5577:Q5577)&lt;2,"",SMALL(N5577:Q5577,2))</f>
        <v/>
      </c>
      <c r="Y5577" s="26" t="str">
        <f aca="false">IF(OR(V5577="",M5577=0),"",V5577/M5577-1)</f>
        <v/>
      </c>
      <c r="Z5577" s="26" t="str">
        <f aca="false">IF(OR(V5577="",L5577=""),"",V5577/(L5577*E5577)-1)</f>
        <v/>
      </c>
      <c r="AA5577" s="16" t="str">
        <f aca="false">IF(V5577="","SEM OFERTA",IF(OR(Y5577&gt;Premissas!$B$11,Y5577&lt;Premissas!$B$12),"VERIFICAR - UNIDADE/EMBALAGEM",IF(Y5577&gt;Premissas!$B$6,"NÃO COMPRAR - REAJUSTE &gt;5%","COMPRAR")))</f>
        <v>SEM OFERTA</v>
      </c>
      <c r="AB5577" s="18" t="str">
        <f aca="false">IF(W5577="DIMEC",S5577,IF(W5577="MEDCENTRO",U5577,""))</f>
        <v/>
      </c>
      <c r="AC5577" s="18" t="n">
        <f aca="false">IF(AA5577&lt;&gt;"COMPRAR",0,IF(AB5577="",I5577,MIN(I5577,AB5577)))</f>
        <v>0</v>
      </c>
      <c r="AD5577" s="19" t="n">
        <f aca="false">IF(AC5577&gt;0,AC5577*V5577,0)</f>
        <v>0</v>
      </c>
      <c r="AE5577" s="19" t="n">
        <f aca="false">IF(AC5577&gt;0,(M5577-V5577)*AC5577,0)</f>
        <v>0</v>
      </c>
      <c r="AF5577" s="16" t="str">
        <f aca="false">IF(AA5577&lt;&gt;"COMPRAR","",IF(AB5577="",IF(X5577="","",IF(X5577-V5577&lt;0.01,"EMPATE TÉCNICO","")),IF(AB5577&lt;I5577,"ESTOQUE INSUFICIENTE",IF(X5577="","",IF(X5577-V5577&lt;0.01,"EMPATE TÉCNICO","")))))</f>
        <v/>
      </c>
      <c r="AG5577" s="16" t="s">
        <v>547</v>
      </c>
      <c r="AH5577" s="16" t="s">
        <v>3148</v>
      </c>
    </row>
    <row r="5578" customFormat="false" ht="15" hidden="false" customHeight="false" outlineLevel="0" collapsed="false">
      <c r="A5578" s="16" t="s">
        <v>17215</v>
      </c>
      <c r="B5578" s="17" t="s">
        <v>17216</v>
      </c>
      <c r="C5578" s="16" t="s">
        <v>17217</v>
      </c>
      <c r="D5578" s="16" t="s">
        <v>7334</v>
      </c>
      <c r="E5578" s="18" t="n">
        <v>1</v>
      </c>
      <c r="F5578" s="16" t="s">
        <v>41</v>
      </c>
      <c r="G5578" s="18" t="n">
        <v>2</v>
      </c>
      <c r="H5578" s="16" t="n">
        <v>0.8</v>
      </c>
      <c r="I5578" s="18" t="n">
        <v>1</v>
      </c>
      <c r="J5578" s="19" t="n">
        <v>27.57</v>
      </c>
      <c r="K5578" s="19" t="n">
        <v>27.57</v>
      </c>
      <c r="L5578" s="19" t="n">
        <v>27.57</v>
      </c>
      <c r="M5578" s="19" t="n">
        <f aca="false">IF(J5578&gt;0,J5578,K5578)*E5578</f>
        <v>27.57</v>
      </c>
      <c r="N5578" s="20"/>
      <c r="O5578" s="21" t="str">
        <f aca="false">IF(R5578="","",ROUND(R5578*(1-Premissas!$B$4),4))</f>
        <v/>
      </c>
      <c r="P5578" s="22"/>
      <c r="Q5578" s="22"/>
      <c r="R5578" s="23"/>
      <c r="S5578" s="24"/>
      <c r="T5578" s="24"/>
      <c r="U5578" s="25"/>
      <c r="V5578" s="19" t="str">
        <f aca="false">IF(COUNT(N5578:Q5578)=0,"",MIN(N5578:Q5578))</f>
        <v/>
      </c>
      <c r="W5578" s="16" t="str">
        <f aca="false">IF(V5578="","",INDEX($N$4:$Q$4,MATCH(V5578,N5578:Q5578,0)))</f>
        <v/>
      </c>
      <c r="X5578" s="19" t="str">
        <f aca="false">IF(COUNT(N5578:Q5578)&lt;2,"",SMALL(N5578:Q5578,2))</f>
        <v/>
      </c>
      <c r="Y5578" s="26" t="str">
        <f aca="false">IF(OR(V5578="",M5578=0),"",V5578/M5578-1)</f>
        <v/>
      </c>
      <c r="Z5578" s="26" t="str">
        <f aca="false">IF(OR(V5578="",L5578=""),"",V5578/(L5578*E5578)-1)</f>
        <v/>
      </c>
      <c r="AA5578" s="16" t="str">
        <f aca="false">IF(V5578="","SEM OFERTA",IF(OR(Y5578&gt;Premissas!$B$11,Y5578&lt;Premissas!$B$12),"VERIFICAR - UNIDADE/EMBALAGEM",IF(Y5578&gt;Premissas!$B$6,"NÃO COMPRAR - REAJUSTE &gt;5%","COMPRAR")))</f>
        <v>SEM OFERTA</v>
      </c>
      <c r="AB5578" s="18" t="str">
        <f aca="false">IF(W5578="DIMEC",S5578,IF(W5578="MEDCENTRO",U5578,""))</f>
        <v/>
      </c>
      <c r="AC5578" s="18" t="n">
        <f aca="false">IF(AA5578&lt;&gt;"COMPRAR",0,IF(AB5578="",I5578,MIN(I5578,AB5578)))</f>
        <v>0</v>
      </c>
      <c r="AD5578" s="19" t="n">
        <f aca="false">IF(AC5578&gt;0,AC5578*V5578,0)</f>
        <v>0</v>
      </c>
      <c r="AE5578" s="19" t="n">
        <f aca="false">IF(AC5578&gt;0,(M5578-V5578)*AC5578,0)</f>
        <v>0</v>
      </c>
      <c r="AF5578" s="16" t="str">
        <f aca="false">IF(AA5578&lt;&gt;"COMPRAR","",IF(AB5578="",IF(X5578="","",IF(X5578-V5578&lt;0.01,"EMPATE TÉCNICO","")),IF(AB5578&lt;I5578,"ESTOQUE INSUFICIENTE",IF(X5578="","",IF(X5578-V5578&lt;0.01,"EMPATE TÉCNICO","")))))</f>
        <v/>
      </c>
      <c r="AG5578" s="16" t="s">
        <v>547</v>
      </c>
      <c r="AH5578" s="16" t="s">
        <v>3148</v>
      </c>
    </row>
    <row r="5579" customFormat="false" ht="15" hidden="false" customHeight="false" outlineLevel="0" collapsed="false">
      <c r="A5579" s="16" t="s">
        <v>17218</v>
      </c>
      <c r="B5579" s="17" t="s">
        <v>17219</v>
      </c>
      <c r="C5579" s="16" t="s">
        <v>17220</v>
      </c>
      <c r="D5579" s="16" t="s">
        <v>7334</v>
      </c>
      <c r="E5579" s="18" t="n">
        <v>1</v>
      </c>
      <c r="F5579" s="16" t="s">
        <v>43</v>
      </c>
      <c r="G5579" s="18" t="n">
        <v>1</v>
      </c>
      <c r="H5579" s="16" t="n">
        <v>0.5</v>
      </c>
      <c r="I5579" s="18" t="n">
        <v>1</v>
      </c>
      <c r="J5579" s="19" t="n">
        <v>25.34</v>
      </c>
      <c r="K5579" s="19" t="n">
        <v>25.34</v>
      </c>
      <c r="L5579" s="19" t="n">
        <v>25.34</v>
      </c>
      <c r="M5579" s="19" t="n">
        <f aca="false">IF(J5579&gt;0,J5579,K5579)*E5579</f>
        <v>25.34</v>
      </c>
      <c r="N5579" s="20"/>
      <c r="O5579" s="21" t="str">
        <f aca="false">IF(R5579="","",ROUND(R5579*(1-Premissas!$B$4),4))</f>
        <v/>
      </c>
      <c r="P5579" s="22"/>
      <c r="Q5579" s="22"/>
      <c r="R5579" s="23"/>
      <c r="S5579" s="24"/>
      <c r="T5579" s="24"/>
      <c r="U5579" s="25"/>
      <c r="V5579" s="19" t="str">
        <f aca="false">IF(COUNT(N5579:Q5579)=0,"",MIN(N5579:Q5579))</f>
        <v/>
      </c>
      <c r="W5579" s="16" t="str">
        <f aca="false">IF(V5579="","",INDEX($N$4:$Q$4,MATCH(V5579,N5579:Q5579,0)))</f>
        <v/>
      </c>
      <c r="X5579" s="19" t="str">
        <f aca="false">IF(COUNT(N5579:Q5579)&lt;2,"",SMALL(N5579:Q5579,2))</f>
        <v/>
      </c>
      <c r="Y5579" s="26" t="str">
        <f aca="false">IF(OR(V5579="",M5579=0),"",V5579/M5579-1)</f>
        <v/>
      </c>
      <c r="Z5579" s="26" t="str">
        <f aca="false">IF(OR(V5579="",L5579=""),"",V5579/(L5579*E5579)-1)</f>
        <v/>
      </c>
      <c r="AA5579" s="16" t="str">
        <f aca="false">IF(V5579="","SEM OFERTA",IF(OR(Y5579&gt;Premissas!$B$11,Y5579&lt;Premissas!$B$12),"VERIFICAR - UNIDADE/EMBALAGEM",IF(Y5579&gt;Premissas!$B$6,"NÃO COMPRAR - REAJUSTE &gt;5%","COMPRAR")))</f>
        <v>SEM OFERTA</v>
      </c>
      <c r="AB5579" s="18" t="str">
        <f aca="false">IF(W5579="DIMEC",S5579,IF(W5579="MEDCENTRO",U5579,""))</f>
        <v/>
      </c>
      <c r="AC5579" s="18" t="n">
        <f aca="false">IF(AA5579&lt;&gt;"COMPRAR",0,IF(AB5579="",I5579,MIN(I5579,AB5579)))</f>
        <v>0</v>
      </c>
      <c r="AD5579" s="19" t="n">
        <f aca="false">IF(AC5579&gt;0,AC5579*V5579,0)</f>
        <v>0</v>
      </c>
      <c r="AE5579" s="19" t="n">
        <f aca="false">IF(AC5579&gt;0,(M5579-V5579)*AC5579,0)</f>
        <v>0</v>
      </c>
      <c r="AF5579" s="16" t="str">
        <f aca="false">IF(AA5579&lt;&gt;"COMPRAR","",IF(AB5579="",IF(X5579="","",IF(X5579-V5579&lt;0.01,"EMPATE TÉCNICO","")),IF(AB5579&lt;I5579,"ESTOQUE INSUFICIENTE",IF(X5579="","",IF(X5579-V5579&lt;0.01,"EMPATE TÉCNICO","")))))</f>
        <v/>
      </c>
      <c r="AG5579" s="16" t="s">
        <v>547</v>
      </c>
      <c r="AH5579" s="16" t="s">
        <v>3148</v>
      </c>
    </row>
    <row r="5580" customFormat="false" ht="15" hidden="false" customHeight="false" outlineLevel="0" collapsed="false">
      <c r="A5580" s="16" t="s">
        <v>17221</v>
      </c>
      <c r="B5580" s="17" t="s">
        <v>17222</v>
      </c>
      <c r="C5580" s="16" t="s">
        <v>17223</v>
      </c>
      <c r="D5580" s="16" t="s">
        <v>5548</v>
      </c>
      <c r="E5580" s="18" t="n">
        <v>1</v>
      </c>
      <c r="F5580" s="16" t="s">
        <v>42</v>
      </c>
      <c r="G5580" s="18" t="n">
        <v>0</v>
      </c>
      <c r="H5580" s="16" t="n">
        <v>2</v>
      </c>
      <c r="I5580" s="18" t="n">
        <v>6</v>
      </c>
      <c r="J5580" s="19" t="n">
        <v>11.3</v>
      </c>
      <c r="K5580" s="19" t="n">
        <v>11.3</v>
      </c>
      <c r="L5580" s="19" t="n">
        <v>11.3</v>
      </c>
      <c r="M5580" s="19" t="n">
        <f aca="false">IF(J5580&gt;0,J5580,K5580)*E5580</f>
        <v>11.3</v>
      </c>
      <c r="N5580" s="20"/>
      <c r="O5580" s="21" t="str">
        <f aca="false">IF(R5580="","",ROUND(R5580*(1-Premissas!$B$4),4))</f>
        <v/>
      </c>
      <c r="P5580" s="22"/>
      <c r="Q5580" s="22"/>
      <c r="R5580" s="23"/>
      <c r="S5580" s="24"/>
      <c r="T5580" s="24"/>
      <c r="U5580" s="25"/>
      <c r="V5580" s="19" t="str">
        <f aca="false">IF(COUNT(N5580:Q5580)=0,"",MIN(N5580:Q5580))</f>
        <v/>
      </c>
      <c r="W5580" s="16" t="str">
        <f aca="false">IF(V5580="","",INDEX($N$4:$Q$4,MATCH(V5580,N5580:Q5580,0)))</f>
        <v/>
      </c>
      <c r="X5580" s="19" t="str">
        <f aca="false">IF(COUNT(N5580:Q5580)&lt;2,"",SMALL(N5580:Q5580,2))</f>
        <v/>
      </c>
      <c r="Y5580" s="26" t="str">
        <f aca="false">IF(OR(V5580="",M5580=0),"",V5580/M5580-1)</f>
        <v/>
      </c>
      <c r="Z5580" s="26" t="str">
        <f aca="false">IF(OR(V5580="",L5580=""),"",V5580/(L5580*E5580)-1)</f>
        <v/>
      </c>
      <c r="AA5580" s="16" t="str">
        <f aca="false">IF(V5580="","SEM OFERTA",IF(OR(Y5580&gt;Premissas!$B$11,Y5580&lt;Premissas!$B$12),"VERIFICAR - UNIDADE/EMBALAGEM",IF(Y5580&gt;Premissas!$B$6,"NÃO COMPRAR - REAJUSTE &gt;5%","COMPRAR")))</f>
        <v>SEM OFERTA</v>
      </c>
      <c r="AB5580" s="18" t="str">
        <f aca="false">IF(W5580="DIMEC",S5580,IF(W5580="MEDCENTRO",U5580,""))</f>
        <v/>
      </c>
      <c r="AC5580" s="18" t="n">
        <f aca="false">IF(AA5580&lt;&gt;"COMPRAR",0,IF(AB5580="",I5580,MIN(I5580,AB5580)))</f>
        <v>0</v>
      </c>
      <c r="AD5580" s="19" t="n">
        <f aca="false">IF(AC5580&gt;0,AC5580*V5580,0)</f>
        <v>0</v>
      </c>
      <c r="AE5580" s="19" t="n">
        <f aca="false">IF(AC5580&gt;0,(M5580-V5580)*AC5580,0)</f>
        <v>0</v>
      </c>
      <c r="AF5580" s="16" t="str">
        <f aca="false">IF(AA5580&lt;&gt;"COMPRAR","",IF(AB5580="",IF(X5580="","",IF(X5580-V5580&lt;0.01,"EMPATE TÉCNICO","")),IF(AB5580&lt;I5580,"ESTOQUE INSUFICIENTE",IF(X5580="","",IF(X5580-V5580&lt;0.01,"EMPATE TÉCNICO","")))))</f>
        <v/>
      </c>
      <c r="AG5580" s="16" t="s">
        <v>1798</v>
      </c>
      <c r="AH5580" s="16" t="s">
        <v>3148</v>
      </c>
    </row>
    <row r="5581" customFormat="false" ht="15" hidden="false" customHeight="false" outlineLevel="0" collapsed="false">
      <c r="A5581" s="16" t="s">
        <v>17224</v>
      </c>
      <c r="B5581" s="17" t="s">
        <v>17225</v>
      </c>
      <c r="C5581" s="16" t="s">
        <v>17226</v>
      </c>
      <c r="D5581" s="16" t="s">
        <v>4082</v>
      </c>
      <c r="E5581" s="18" t="n">
        <v>1</v>
      </c>
      <c r="F5581" s="16" t="s">
        <v>42</v>
      </c>
      <c r="G5581" s="18" t="n">
        <v>0</v>
      </c>
      <c r="H5581" s="16" t="n">
        <v>2.3</v>
      </c>
      <c r="I5581" s="18" t="n">
        <v>6</v>
      </c>
      <c r="J5581" s="19" t="n">
        <v>12.58</v>
      </c>
      <c r="K5581" s="19" t="n">
        <v>12.58</v>
      </c>
      <c r="L5581" s="19" t="n">
        <v>12.58</v>
      </c>
      <c r="M5581" s="19" t="n">
        <f aca="false">IF(J5581&gt;0,J5581,K5581)*E5581</f>
        <v>12.58</v>
      </c>
      <c r="N5581" s="20"/>
      <c r="O5581" s="21" t="str">
        <f aca="false">IF(R5581="","",ROUND(R5581*(1-Premissas!$B$4),4))</f>
        <v/>
      </c>
      <c r="P5581" s="22"/>
      <c r="Q5581" s="22"/>
      <c r="R5581" s="23"/>
      <c r="S5581" s="24"/>
      <c r="T5581" s="24"/>
      <c r="U5581" s="25"/>
      <c r="V5581" s="19" t="str">
        <f aca="false">IF(COUNT(N5581:Q5581)=0,"",MIN(N5581:Q5581))</f>
        <v/>
      </c>
      <c r="W5581" s="16" t="str">
        <f aca="false">IF(V5581="","",INDEX($N$4:$Q$4,MATCH(V5581,N5581:Q5581,0)))</f>
        <v/>
      </c>
      <c r="X5581" s="19" t="str">
        <f aca="false">IF(COUNT(N5581:Q5581)&lt;2,"",SMALL(N5581:Q5581,2))</f>
        <v/>
      </c>
      <c r="Y5581" s="26" t="str">
        <f aca="false">IF(OR(V5581="",M5581=0),"",V5581/M5581-1)</f>
        <v/>
      </c>
      <c r="Z5581" s="26" t="str">
        <f aca="false">IF(OR(V5581="",L5581=""),"",V5581/(L5581*E5581)-1)</f>
        <v/>
      </c>
      <c r="AA5581" s="16" t="str">
        <f aca="false">IF(V5581="","SEM OFERTA",IF(OR(Y5581&gt;Premissas!$B$11,Y5581&lt;Premissas!$B$12),"VERIFICAR - UNIDADE/EMBALAGEM",IF(Y5581&gt;Premissas!$B$6,"NÃO COMPRAR - REAJUSTE &gt;5%","COMPRAR")))</f>
        <v>SEM OFERTA</v>
      </c>
      <c r="AB5581" s="18" t="str">
        <f aca="false">IF(W5581="DIMEC",S5581,IF(W5581="MEDCENTRO",U5581,""))</f>
        <v/>
      </c>
      <c r="AC5581" s="18" t="n">
        <f aca="false">IF(AA5581&lt;&gt;"COMPRAR",0,IF(AB5581="",I5581,MIN(I5581,AB5581)))</f>
        <v>0</v>
      </c>
      <c r="AD5581" s="19" t="n">
        <f aca="false">IF(AC5581&gt;0,AC5581*V5581,0)</f>
        <v>0</v>
      </c>
      <c r="AE5581" s="19" t="n">
        <f aca="false">IF(AC5581&gt;0,(M5581-V5581)*AC5581,0)</f>
        <v>0</v>
      </c>
      <c r="AF5581" s="16" t="str">
        <f aca="false">IF(AA5581&lt;&gt;"COMPRAR","",IF(AB5581="",IF(X5581="","",IF(X5581-V5581&lt;0.01,"EMPATE TÉCNICO","")),IF(AB5581&lt;I5581,"ESTOQUE INSUFICIENTE",IF(X5581="","",IF(X5581-V5581&lt;0.01,"EMPATE TÉCNICO","")))))</f>
        <v/>
      </c>
      <c r="AG5581" s="16" t="s">
        <v>547</v>
      </c>
      <c r="AH5581" s="16" t="s">
        <v>3148</v>
      </c>
    </row>
    <row r="5582" customFormat="false" ht="15" hidden="false" customHeight="false" outlineLevel="0" collapsed="false">
      <c r="A5582" s="16" t="s">
        <v>17227</v>
      </c>
      <c r="B5582" s="17" t="s">
        <v>17228</v>
      </c>
      <c r="C5582" s="16" t="s">
        <v>17229</v>
      </c>
      <c r="D5582" s="16" t="s">
        <v>5548</v>
      </c>
      <c r="E5582" s="18" t="n">
        <v>1</v>
      </c>
      <c r="F5582" s="16" t="s">
        <v>43</v>
      </c>
      <c r="G5582" s="18" t="n">
        <v>0</v>
      </c>
      <c r="H5582" s="16" t="n">
        <v>0.2</v>
      </c>
      <c r="I5582" s="18" t="n">
        <v>1</v>
      </c>
      <c r="J5582" s="19" t="n">
        <v>12.86</v>
      </c>
      <c r="K5582" s="19" t="n">
        <v>12.86</v>
      </c>
      <c r="L5582" s="19" t="n">
        <v>12.86</v>
      </c>
      <c r="M5582" s="19" t="n">
        <f aca="false">IF(J5582&gt;0,J5582,K5582)*E5582</f>
        <v>12.86</v>
      </c>
      <c r="N5582" s="20"/>
      <c r="O5582" s="21" t="str">
        <f aca="false">IF(R5582="","",ROUND(R5582*(1-Premissas!$B$4),4))</f>
        <v/>
      </c>
      <c r="P5582" s="22"/>
      <c r="Q5582" s="22"/>
      <c r="R5582" s="23"/>
      <c r="S5582" s="24"/>
      <c r="T5582" s="24"/>
      <c r="U5582" s="25"/>
      <c r="V5582" s="19" t="str">
        <f aca="false">IF(COUNT(N5582:Q5582)=0,"",MIN(N5582:Q5582))</f>
        <v/>
      </c>
      <c r="W5582" s="16" t="str">
        <f aca="false">IF(V5582="","",INDEX($N$4:$Q$4,MATCH(V5582,N5582:Q5582,0)))</f>
        <v/>
      </c>
      <c r="X5582" s="19" t="str">
        <f aca="false">IF(COUNT(N5582:Q5582)&lt;2,"",SMALL(N5582:Q5582,2))</f>
        <v/>
      </c>
      <c r="Y5582" s="26" t="str">
        <f aca="false">IF(OR(V5582="",M5582=0),"",V5582/M5582-1)</f>
        <v/>
      </c>
      <c r="Z5582" s="26" t="str">
        <f aca="false">IF(OR(V5582="",L5582=""),"",V5582/(L5582*E5582)-1)</f>
        <v/>
      </c>
      <c r="AA5582" s="16" t="str">
        <f aca="false">IF(V5582="","SEM OFERTA",IF(OR(Y5582&gt;Premissas!$B$11,Y5582&lt;Premissas!$B$12),"VERIFICAR - UNIDADE/EMBALAGEM",IF(Y5582&gt;Premissas!$B$6,"NÃO COMPRAR - REAJUSTE &gt;5%","COMPRAR")))</f>
        <v>SEM OFERTA</v>
      </c>
      <c r="AB5582" s="18" t="str">
        <f aca="false">IF(W5582="DIMEC",S5582,IF(W5582="MEDCENTRO",U5582,""))</f>
        <v/>
      </c>
      <c r="AC5582" s="18" t="n">
        <f aca="false">IF(AA5582&lt;&gt;"COMPRAR",0,IF(AB5582="",I5582,MIN(I5582,AB5582)))</f>
        <v>0</v>
      </c>
      <c r="AD5582" s="19" t="n">
        <f aca="false">IF(AC5582&gt;0,AC5582*V5582,0)</f>
        <v>0</v>
      </c>
      <c r="AE5582" s="19" t="n">
        <f aca="false">IF(AC5582&gt;0,(M5582-V5582)*AC5582,0)</f>
        <v>0</v>
      </c>
      <c r="AF5582" s="16" t="str">
        <f aca="false">IF(AA5582&lt;&gt;"COMPRAR","",IF(AB5582="",IF(X5582="","",IF(X5582-V5582&lt;0.01,"EMPATE TÉCNICO","")),IF(AB5582&lt;I5582,"ESTOQUE INSUFICIENTE",IF(X5582="","",IF(X5582-V5582&lt;0.01,"EMPATE TÉCNICO","")))))</f>
        <v/>
      </c>
      <c r="AG5582" s="16" t="s">
        <v>1798</v>
      </c>
      <c r="AH5582" s="16" t="s">
        <v>3148</v>
      </c>
    </row>
    <row r="5583" customFormat="false" ht="15" hidden="false" customHeight="false" outlineLevel="0" collapsed="false">
      <c r="A5583" s="16" t="s">
        <v>17230</v>
      </c>
      <c r="B5583" s="17" t="s">
        <v>17231</v>
      </c>
      <c r="C5583" s="16" t="s">
        <v>17232</v>
      </c>
      <c r="D5583" s="16" t="s">
        <v>5548</v>
      </c>
      <c r="E5583" s="18" t="n">
        <v>1</v>
      </c>
      <c r="F5583" s="16" t="s">
        <v>43</v>
      </c>
      <c r="G5583" s="18" t="n">
        <v>0</v>
      </c>
      <c r="H5583" s="16" t="n">
        <v>0.7</v>
      </c>
      <c r="I5583" s="18" t="n">
        <v>2</v>
      </c>
      <c r="J5583" s="19" t="n">
        <v>10.99</v>
      </c>
      <c r="K5583" s="19" t="n">
        <v>10.99</v>
      </c>
      <c r="L5583" s="19" t="n">
        <v>10.5</v>
      </c>
      <c r="M5583" s="19" t="n">
        <f aca="false">IF(J5583&gt;0,J5583,K5583)*E5583</f>
        <v>10.99</v>
      </c>
      <c r="N5583" s="20"/>
      <c r="O5583" s="21" t="str">
        <f aca="false">IF(R5583="","",ROUND(R5583*(1-Premissas!$B$4),4))</f>
        <v/>
      </c>
      <c r="P5583" s="22"/>
      <c r="Q5583" s="22"/>
      <c r="R5583" s="23"/>
      <c r="S5583" s="24"/>
      <c r="T5583" s="24"/>
      <c r="U5583" s="25"/>
      <c r="V5583" s="19" t="str">
        <f aca="false">IF(COUNT(N5583:Q5583)=0,"",MIN(N5583:Q5583))</f>
        <v/>
      </c>
      <c r="W5583" s="16" t="str">
        <f aca="false">IF(V5583="","",INDEX($N$4:$Q$4,MATCH(V5583,N5583:Q5583,0)))</f>
        <v/>
      </c>
      <c r="X5583" s="19" t="str">
        <f aca="false">IF(COUNT(N5583:Q5583)&lt;2,"",SMALL(N5583:Q5583,2))</f>
        <v/>
      </c>
      <c r="Y5583" s="26" t="str">
        <f aca="false">IF(OR(V5583="",M5583=0),"",V5583/M5583-1)</f>
        <v/>
      </c>
      <c r="Z5583" s="26" t="str">
        <f aca="false">IF(OR(V5583="",L5583=""),"",V5583/(L5583*E5583)-1)</f>
        <v/>
      </c>
      <c r="AA5583" s="16" t="str">
        <f aca="false">IF(V5583="","SEM OFERTA",IF(OR(Y5583&gt;Premissas!$B$11,Y5583&lt;Premissas!$B$12),"VERIFICAR - UNIDADE/EMBALAGEM",IF(Y5583&gt;Premissas!$B$6,"NÃO COMPRAR - REAJUSTE &gt;5%","COMPRAR")))</f>
        <v>SEM OFERTA</v>
      </c>
      <c r="AB5583" s="18" t="str">
        <f aca="false">IF(W5583="DIMEC",S5583,IF(W5583="MEDCENTRO",U5583,""))</f>
        <v/>
      </c>
      <c r="AC5583" s="18" t="n">
        <f aca="false">IF(AA5583&lt;&gt;"COMPRAR",0,IF(AB5583="",I5583,MIN(I5583,AB5583)))</f>
        <v>0</v>
      </c>
      <c r="AD5583" s="19" t="n">
        <f aca="false">IF(AC5583&gt;0,AC5583*V5583,0)</f>
        <v>0</v>
      </c>
      <c r="AE5583" s="19" t="n">
        <f aca="false">IF(AC5583&gt;0,(M5583-V5583)*AC5583,0)</f>
        <v>0</v>
      </c>
      <c r="AF5583" s="16" t="str">
        <f aca="false">IF(AA5583&lt;&gt;"COMPRAR","",IF(AB5583="",IF(X5583="","",IF(X5583-V5583&lt;0.01,"EMPATE TÉCNICO","")),IF(AB5583&lt;I5583,"ESTOQUE INSUFICIENTE",IF(X5583="","",IF(X5583-V5583&lt;0.01,"EMPATE TÉCNICO","")))))</f>
        <v/>
      </c>
      <c r="AG5583" s="16" t="s">
        <v>1798</v>
      </c>
      <c r="AH5583" s="16" t="s">
        <v>3148</v>
      </c>
    </row>
    <row r="5584" customFormat="false" ht="15" hidden="false" customHeight="false" outlineLevel="0" collapsed="false">
      <c r="A5584" s="16" t="s">
        <v>17233</v>
      </c>
      <c r="B5584" s="17" t="s">
        <v>17234</v>
      </c>
      <c r="C5584" s="16" t="s">
        <v>17235</v>
      </c>
      <c r="D5584" s="16" t="s">
        <v>5548</v>
      </c>
      <c r="E5584" s="18" t="n">
        <v>1</v>
      </c>
      <c r="F5584" s="16" t="s">
        <v>42</v>
      </c>
      <c r="G5584" s="18" t="n">
        <v>5</v>
      </c>
      <c r="H5584" s="16" t="n">
        <v>2.5</v>
      </c>
      <c r="I5584" s="18" t="n">
        <v>2</v>
      </c>
      <c r="J5584" s="19" t="n">
        <v>11.81</v>
      </c>
      <c r="K5584" s="19" t="n">
        <v>11.81</v>
      </c>
      <c r="L5584" s="19" t="n">
        <v>11.81</v>
      </c>
      <c r="M5584" s="19" t="n">
        <f aca="false">IF(J5584&gt;0,J5584,K5584)*E5584</f>
        <v>11.81</v>
      </c>
      <c r="N5584" s="20"/>
      <c r="O5584" s="21" t="str">
        <f aca="false">IF(R5584="","",ROUND(R5584*(1-Premissas!$B$4),4))</f>
        <v/>
      </c>
      <c r="P5584" s="22"/>
      <c r="Q5584" s="22"/>
      <c r="R5584" s="23"/>
      <c r="S5584" s="24"/>
      <c r="T5584" s="24"/>
      <c r="U5584" s="25"/>
      <c r="V5584" s="19" t="str">
        <f aca="false">IF(COUNT(N5584:Q5584)=0,"",MIN(N5584:Q5584))</f>
        <v/>
      </c>
      <c r="W5584" s="16" t="str">
        <f aca="false">IF(V5584="","",INDEX($N$4:$Q$4,MATCH(V5584,N5584:Q5584,0)))</f>
        <v/>
      </c>
      <c r="X5584" s="19" t="str">
        <f aca="false">IF(COUNT(N5584:Q5584)&lt;2,"",SMALL(N5584:Q5584,2))</f>
        <v/>
      </c>
      <c r="Y5584" s="26" t="str">
        <f aca="false">IF(OR(V5584="",M5584=0),"",V5584/M5584-1)</f>
        <v/>
      </c>
      <c r="Z5584" s="26" t="str">
        <f aca="false">IF(OR(V5584="",L5584=""),"",V5584/(L5584*E5584)-1)</f>
        <v/>
      </c>
      <c r="AA5584" s="16" t="str">
        <f aca="false">IF(V5584="","SEM OFERTA",IF(OR(Y5584&gt;Premissas!$B$11,Y5584&lt;Premissas!$B$12),"VERIFICAR - UNIDADE/EMBALAGEM",IF(Y5584&gt;Premissas!$B$6,"NÃO COMPRAR - REAJUSTE &gt;5%","COMPRAR")))</f>
        <v>SEM OFERTA</v>
      </c>
      <c r="AB5584" s="18" t="str">
        <f aca="false">IF(W5584="DIMEC",S5584,IF(W5584="MEDCENTRO",U5584,""))</f>
        <v/>
      </c>
      <c r="AC5584" s="18" t="n">
        <f aca="false">IF(AA5584&lt;&gt;"COMPRAR",0,IF(AB5584="",I5584,MIN(I5584,AB5584)))</f>
        <v>0</v>
      </c>
      <c r="AD5584" s="19" t="n">
        <f aca="false">IF(AC5584&gt;0,AC5584*V5584,0)</f>
        <v>0</v>
      </c>
      <c r="AE5584" s="19" t="n">
        <f aca="false">IF(AC5584&gt;0,(M5584-V5584)*AC5584,0)</f>
        <v>0</v>
      </c>
      <c r="AF5584" s="16" t="str">
        <f aca="false">IF(AA5584&lt;&gt;"COMPRAR","",IF(AB5584="",IF(X5584="","",IF(X5584-V5584&lt;0.01,"EMPATE TÉCNICO","")),IF(AB5584&lt;I5584,"ESTOQUE INSUFICIENTE",IF(X5584="","",IF(X5584-V5584&lt;0.01,"EMPATE TÉCNICO","")))))</f>
        <v/>
      </c>
      <c r="AG5584" s="16" t="s">
        <v>1798</v>
      </c>
      <c r="AH5584" s="16" t="s">
        <v>3148</v>
      </c>
    </row>
    <row r="5585" customFormat="false" ht="15" hidden="false" customHeight="false" outlineLevel="0" collapsed="false">
      <c r="A5585" s="16" t="s">
        <v>17236</v>
      </c>
      <c r="B5585" s="17" t="s">
        <v>17237</v>
      </c>
      <c r="C5585" s="16" t="s">
        <v>17238</v>
      </c>
      <c r="D5585" s="16" t="s">
        <v>5548</v>
      </c>
      <c r="E5585" s="18" t="n">
        <v>1</v>
      </c>
      <c r="F5585" s="16" t="s">
        <v>42</v>
      </c>
      <c r="G5585" s="18" t="n">
        <v>3</v>
      </c>
      <c r="H5585" s="16" t="n">
        <v>1.2</v>
      </c>
      <c r="I5585" s="18" t="n">
        <v>1</v>
      </c>
      <c r="J5585" s="19" t="n">
        <v>12.56</v>
      </c>
      <c r="K5585" s="19" t="n">
        <v>12.56</v>
      </c>
      <c r="L5585" s="19" t="n">
        <v>12.56</v>
      </c>
      <c r="M5585" s="19" t="n">
        <f aca="false">IF(J5585&gt;0,J5585,K5585)*E5585</f>
        <v>12.56</v>
      </c>
      <c r="N5585" s="20"/>
      <c r="O5585" s="21" t="str">
        <f aca="false">IF(R5585="","",ROUND(R5585*(1-Premissas!$B$4),4))</f>
        <v/>
      </c>
      <c r="P5585" s="22"/>
      <c r="Q5585" s="22"/>
      <c r="R5585" s="23"/>
      <c r="S5585" s="24"/>
      <c r="T5585" s="24"/>
      <c r="U5585" s="25"/>
      <c r="V5585" s="19" t="str">
        <f aca="false">IF(COUNT(N5585:Q5585)=0,"",MIN(N5585:Q5585))</f>
        <v/>
      </c>
      <c r="W5585" s="16" t="str">
        <f aca="false">IF(V5585="","",INDEX($N$4:$Q$4,MATCH(V5585,N5585:Q5585,0)))</f>
        <v/>
      </c>
      <c r="X5585" s="19" t="str">
        <f aca="false">IF(COUNT(N5585:Q5585)&lt;2,"",SMALL(N5585:Q5585,2))</f>
        <v/>
      </c>
      <c r="Y5585" s="26" t="str">
        <f aca="false">IF(OR(V5585="",M5585=0),"",V5585/M5585-1)</f>
        <v/>
      </c>
      <c r="Z5585" s="26" t="str">
        <f aca="false">IF(OR(V5585="",L5585=""),"",V5585/(L5585*E5585)-1)</f>
        <v/>
      </c>
      <c r="AA5585" s="16" t="str">
        <f aca="false">IF(V5585="","SEM OFERTA",IF(OR(Y5585&gt;Premissas!$B$11,Y5585&lt;Premissas!$B$12),"VERIFICAR - UNIDADE/EMBALAGEM",IF(Y5585&gt;Premissas!$B$6,"NÃO COMPRAR - REAJUSTE &gt;5%","COMPRAR")))</f>
        <v>SEM OFERTA</v>
      </c>
      <c r="AB5585" s="18" t="str">
        <f aca="false">IF(W5585="DIMEC",S5585,IF(W5585="MEDCENTRO",U5585,""))</f>
        <v/>
      </c>
      <c r="AC5585" s="18" t="n">
        <f aca="false">IF(AA5585&lt;&gt;"COMPRAR",0,IF(AB5585="",I5585,MIN(I5585,AB5585)))</f>
        <v>0</v>
      </c>
      <c r="AD5585" s="19" t="n">
        <f aca="false">IF(AC5585&gt;0,AC5585*V5585,0)</f>
        <v>0</v>
      </c>
      <c r="AE5585" s="19" t="n">
        <f aca="false">IF(AC5585&gt;0,(M5585-V5585)*AC5585,0)</f>
        <v>0</v>
      </c>
      <c r="AF5585" s="16" t="str">
        <f aca="false">IF(AA5585&lt;&gt;"COMPRAR","",IF(AB5585="",IF(X5585="","",IF(X5585-V5585&lt;0.01,"EMPATE TÉCNICO","")),IF(AB5585&lt;I5585,"ESTOQUE INSUFICIENTE",IF(X5585="","",IF(X5585-V5585&lt;0.01,"EMPATE TÉCNICO","")))))</f>
        <v/>
      </c>
      <c r="AG5585" s="16" t="s">
        <v>1798</v>
      </c>
      <c r="AH5585" s="16" t="s">
        <v>3148</v>
      </c>
    </row>
    <row r="5586" customFormat="false" ht="15" hidden="false" customHeight="false" outlineLevel="0" collapsed="false">
      <c r="A5586" s="16" t="s">
        <v>17239</v>
      </c>
      <c r="B5586" s="17" t="s">
        <v>17240</v>
      </c>
      <c r="C5586" s="16" t="s">
        <v>17241</v>
      </c>
      <c r="D5586" s="16" t="s">
        <v>4082</v>
      </c>
      <c r="E5586" s="18" t="n">
        <v>1</v>
      </c>
      <c r="F5586" s="16" t="s">
        <v>42</v>
      </c>
      <c r="G5586" s="18" t="n">
        <v>5</v>
      </c>
      <c r="H5586" s="16" t="n">
        <v>6.4</v>
      </c>
      <c r="I5586" s="18" t="n">
        <v>12</v>
      </c>
      <c r="J5586" s="19" t="n">
        <v>11.81</v>
      </c>
      <c r="K5586" s="19" t="n">
        <v>11.81</v>
      </c>
      <c r="L5586" s="19" t="n">
        <v>11.81</v>
      </c>
      <c r="M5586" s="19" t="n">
        <f aca="false">IF(J5586&gt;0,J5586,K5586)*E5586</f>
        <v>11.81</v>
      </c>
      <c r="N5586" s="20"/>
      <c r="O5586" s="21" t="str">
        <f aca="false">IF(R5586="","",ROUND(R5586*(1-Premissas!$B$4),4))</f>
        <v/>
      </c>
      <c r="P5586" s="22"/>
      <c r="Q5586" s="22"/>
      <c r="R5586" s="23"/>
      <c r="S5586" s="24"/>
      <c r="T5586" s="24"/>
      <c r="U5586" s="25"/>
      <c r="V5586" s="19" t="str">
        <f aca="false">IF(COUNT(N5586:Q5586)=0,"",MIN(N5586:Q5586))</f>
        <v/>
      </c>
      <c r="W5586" s="16" t="str">
        <f aca="false">IF(V5586="","",INDEX($N$4:$Q$4,MATCH(V5586,N5586:Q5586,0)))</f>
        <v/>
      </c>
      <c r="X5586" s="19" t="str">
        <f aca="false">IF(COUNT(N5586:Q5586)&lt;2,"",SMALL(N5586:Q5586,2))</f>
        <v/>
      </c>
      <c r="Y5586" s="26" t="str">
        <f aca="false">IF(OR(V5586="",M5586=0),"",V5586/M5586-1)</f>
        <v/>
      </c>
      <c r="Z5586" s="26" t="str">
        <f aca="false">IF(OR(V5586="",L5586=""),"",V5586/(L5586*E5586)-1)</f>
        <v/>
      </c>
      <c r="AA5586" s="16" t="str">
        <f aca="false">IF(V5586="","SEM OFERTA",IF(OR(Y5586&gt;Premissas!$B$11,Y5586&lt;Premissas!$B$12),"VERIFICAR - UNIDADE/EMBALAGEM",IF(Y5586&gt;Premissas!$B$6,"NÃO COMPRAR - REAJUSTE &gt;5%","COMPRAR")))</f>
        <v>SEM OFERTA</v>
      </c>
      <c r="AB5586" s="18" t="str">
        <f aca="false">IF(W5586="DIMEC",S5586,IF(W5586="MEDCENTRO",U5586,""))</f>
        <v/>
      </c>
      <c r="AC5586" s="18" t="n">
        <f aca="false">IF(AA5586&lt;&gt;"COMPRAR",0,IF(AB5586="",I5586,MIN(I5586,AB5586)))</f>
        <v>0</v>
      </c>
      <c r="AD5586" s="19" t="n">
        <f aca="false">IF(AC5586&gt;0,AC5586*V5586,0)</f>
        <v>0</v>
      </c>
      <c r="AE5586" s="19" t="n">
        <f aca="false">IF(AC5586&gt;0,(M5586-V5586)*AC5586,0)</f>
        <v>0</v>
      </c>
      <c r="AF5586" s="16" t="str">
        <f aca="false">IF(AA5586&lt;&gt;"COMPRAR","",IF(AB5586="",IF(X5586="","",IF(X5586-V5586&lt;0.01,"EMPATE TÉCNICO","")),IF(AB5586&lt;I5586,"ESTOQUE INSUFICIENTE",IF(X5586="","",IF(X5586-V5586&lt;0.01,"EMPATE TÉCNICO","")))))</f>
        <v/>
      </c>
      <c r="AG5586" s="16" t="s">
        <v>1798</v>
      </c>
      <c r="AH5586" s="16" t="s">
        <v>3148</v>
      </c>
    </row>
    <row r="5587" customFormat="false" ht="15" hidden="false" customHeight="false" outlineLevel="0" collapsed="false">
      <c r="A5587" s="16" t="s">
        <v>17242</v>
      </c>
      <c r="B5587" s="17" t="s">
        <v>17243</v>
      </c>
      <c r="C5587" s="16" t="s">
        <v>17244</v>
      </c>
      <c r="D5587" s="16" t="s">
        <v>4082</v>
      </c>
      <c r="E5587" s="18" t="n">
        <v>1</v>
      </c>
      <c r="F5587" s="16" t="s">
        <v>43</v>
      </c>
      <c r="G5587" s="18" t="n">
        <v>0</v>
      </c>
      <c r="H5587" s="16" t="n">
        <v>0.6</v>
      </c>
      <c r="I5587" s="18" t="n">
        <v>2</v>
      </c>
      <c r="J5587" s="19" t="n">
        <v>10.99</v>
      </c>
      <c r="K5587" s="19" t="n">
        <v>10.99</v>
      </c>
      <c r="L5587" s="19" t="n">
        <v>10.5</v>
      </c>
      <c r="M5587" s="19" t="n">
        <f aca="false">IF(J5587&gt;0,J5587,K5587)*E5587</f>
        <v>10.99</v>
      </c>
      <c r="N5587" s="20"/>
      <c r="O5587" s="21" t="str">
        <f aca="false">IF(R5587="","",ROUND(R5587*(1-Premissas!$B$4),4))</f>
        <v/>
      </c>
      <c r="P5587" s="22"/>
      <c r="Q5587" s="22"/>
      <c r="R5587" s="23"/>
      <c r="S5587" s="24"/>
      <c r="T5587" s="24"/>
      <c r="U5587" s="25"/>
      <c r="V5587" s="19" t="str">
        <f aca="false">IF(COUNT(N5587:Q5587)=0,"",MIN(N5587:Q5587))</f>
        <v/>
      </c>
      <c r="W5587" s="16" t="str">
        <f aca="false">IF(V5587="","",INDEX($N$4:$Q$4,MATCH(V5587,N5587:Q5587,0)))</f>
        <v/>
      </c>
      <c r="X5587" s="19" t="str">
        <f aca="false">IF(COUNT(N5587:Q5587)&lt;2,"",SMALL(N5587:Q5587,2))</f>
        <v/>
      </c>
      <c r="Y5587" s="26" t="str">
        <f aca="false">IF(OR(V5587="",M5587=0),"",V5587/M5587-1)</f>
        <v/>
      </c>
      <c r="Z5587" s="26" t="str">
        <f aca="false">IF(OR(V5587="",L5587=""),"",V5587/(L5587*E5587)-1)</f>
        <v/>
      </c>
      <c r="AA5587" s="16" t="str">
        <f aca="false">IF(V5587="","SEM OFERTA",IF(OR(Y5587&gt;Premissas!$B$11,Y5587&lt;Premissas!$B$12),"VERIFICAR - UNIDADE/EMBALAGEM",IF(Y5587&gt;Premissas!$B$6,"NÃO COMPRAR - REAJUSTE &gt;5%","COMPRAR")))</f>
        <v>SEM OFERTA</v>
      </c>
      <c r="AB5587" s="18" t="str">
        <f aca="false">IF(W5587="DIMEC",S5587,IF(W5587="MEDCENTRO",U5587,""))</f>
        <v/>
      </c>
      <c r="AC5587" s="18" t="n">
        <f aca="false">IF(AA5587&lt;&gt;"COMPRAR",0,IF(AB5587="",I5587,MIN(I5587,AB5587)))</f>
        <v>0</v>
      </c>
      <c r="AD5587" s="19" t="n">
        <f aca="false">IF(AC5587&gt;0,AC5587*V5587,0)</f>
        <v>0</v>
      </c>
      <c r="AE5587" s="19" t="n">
        <f aca="false">IF(AC5587&gt;0,(M5587-V5587)*AC5587,0)</f>
        <v>0</v>
      </c>
      <c r="AF5587" s="16" t="str">
        <f aca="false">IF(AA5587&lt;&gt;"COMPRAR","",IF(AB5587="",IF(X5587="","",IF(X5587-V5587&lt;0.01,"EMPATE TÉCNICO","")),IF(AB5587&lt;I5587,"ESTOQUE INSUFICIENTE",IF(X5587="","",IF(X5587-V5587&lt;0.01,"EMPATE TÉCNICO","")))))</f>
        <v/>
      </c>
      <c r="AG5587" s="16" t="s">
        <v>1798</v>
      </c>
      <c r="AH5587" s="16" t="s">
        <v>3148</v>
      </c>
    </row>
    <row r="5588" customFormat="false" ht="15" hidden="false" customHeight="false" outlineLevel="0" collapsed="false">
      <c r="A5588" s="16" t="s">
        <v>17245</v>
      </c>
      <c r="B5588" s="17" t="s">
        <v>17246</v>
      </c>
      <c r="C5588" s="16" t="s">
        <v>17247</v>
      </c>
      <c r="D5588" s="16" t="s">
        <v>5548</v>
      </c>
      <c r="E5588" s="18" t="n">
        <v>1</v>
      </c>
      <c r="F5588" s="16" t="s">
        <v>42</v>
      </c>
      <c r="G5588" s="18" t="n">
        <v>0</v>
      </c>
      <c r="H5588" s="16" t="n">
        <v>4.3</v>
      </c>
      <c r="I5588" s="18" t="n">
        <v>12</v>
      </c>
      <c r="J5588" s="19" t="n">
        <v>12.56</v>
      </c>
      <c r="K5588" s="19" t="n">
        <v>12.56</v>
      </c>
      <c r="L5588" s="19" t="n">
        <v>12.56</v>
      </c>
      <c r="M5588" s="19" t="n">
        <f aca="false">IF(J5588&gt;0,J5588,K5588)*E5588</f>
        <v>12.56</v>
      </c>
      <c r="N5588" s="20"/>
      <c r="O5588" s="21" t="str">
        <f aca="false">IF(R5588="","",ROUND(R5588*(1-Premissas!$B$4),4))</f>
        <v/>
      </c>
      <c r="P5588" s="22"/>
      <c r="Q5588" s="22"/>
      <c r="R5588" s="23"/>
      <c r="S5588" s="24"/>
      <c r="T5588" s="24"/>
      <c r="U5588" s="25"/>
      <c r="V5588" s="19" t="str">
        <f aca="false">IF(COUNT(N5588:Q5588)=0,"",MIN(N5588:Q5588))</f>
        <v/>
      </c>
      <c r="W5588" s="16" t="str">
        <f aca="false">IF(V5588="","",INDEX($N$4:$Q$4,MATCH(V5588,N5588:Q5588,0)))</f>
        <v/>
      </c>
      <c r="X5588" s="19" t="str">
        <f aca="false">IF(COUNT(N5588:Q5588)&lt;2,"",SMALL(N5588:Q5588,2))</f>
        <v/>
      </c>
      <c r="Y5588" s="26" t="str">
        <f aca="false">IF(OR(V5588="",M5588=0),"",V5588/M5588-1)</f>
        <v/>
      </c>
      <c r="Z5588" s="26" t="str">
        <f aca="false">IF(OR(V5588="",L5588=""),"",V5588/(L5588*E5588)-1)</f>
        <v/>
      </c>
      <c r="AA5588" s="16" t="str">
        <f aca="false">IF(V5588="","SEM OFERTA",IF(OR(Y5588&gt;Premissas!$B$11,Y5588&lt;Premissas!$B$12),"VERIFICAR - UNIDADE/EMBALAGEM",IF(Y5588&gt;Premissas!$B$6,"NÃO COMPRAR - REAJUSTE &gt;5%","COMPRAR")))</f>
        <v>SEM OFERTA</v>
      </c>
      <c r="AB5588" s="18" t="str">
        <f aca="false">IF(W5588="DIMEC",S5588,IF(W5588="MEDCENTRO",U5588,""))</f>
        <v/>
      </c>
      <c r="AC5588" s="18" t="n">
        <f aca="false">IF(AA5588&lt;&gt;"COMPRAR",0,IF(AB5588="",I5588,MIN(I5588,AB5588)))</f>
        <v>0</v>
      </c>
      <c r="AD5588" s="19" t="n">
        <f aca="false">IF(AC5588&gt;0,AC5588*V5588,0)</f>
        <v>0</v>
      </c>
      <c r="AE5588" s="19" t="n">
        <f aca="false">IF(AC5588&gt;0,(M5588-V5588)*AC5588,0)</f>
        <v>0</v>
      </c>
      <c r="AF5588" s="16" t="str">
        <f aca="false">IF(AA5588&lt;&gt;"COMPRAR","",IF(AB5588="",IF(X5588="","",IF(X5588-V5588&lt;0.01,"EMPATE TÉCNICO","")),IF(AB5588&lt;I5588,"ESTOQUE INSUFICIENTE",IF(X5588="","",IF(X5588-V5588&lt;0.01,"EMPATE TÉCNICO","")))))</f>
        <v/>
      </c>
      <c r="AG5588" s="16" t="s">
        <v>1798</v>
      </c>
      <c r="AH5588" s="16" t="s">
        <v>3148</v>
      </c>
    </row>
    <row r="5589" customFormat="false" ht="15" hidden="false" customHeight="false" outlineLevel="0" collapsed="false">
      <c r="A5589" s="16" t="s">
        <v>17248</v>
      </c>
      <c r="B5589" s="17" t="s">
        <v>17249</v>
      </c>
      <c r="C5589" s="16" t="s">
        <v>17250</v>
      </c>
      <c r="D5589" s="16" t="s">
        <v>5548</v>
      </c>
      <c r="E5589" s="18" t="n">
        <v>1</v>
      </c>
      <c r="F5589" s="16" t="s">
        <v>43</v>
      </c>
      <c r="G5589" s="18" t="n">
        <v>0</v>
      </c>
      <c r="H5589" s="16" t="n">
        <v>0</v>
      </c>
      <c r="I5589" s="18" t="n">
        <v>1</v>
      </c>
      <c r="J5589" s="19" t="n">
        <v>11.21</v>
      </c>
      <c r="K5589" s="19" t="n">
        <v>11.21</v>
      </c>
      <c r="L5589" s="19" t="n">
        <v>11.21</v>
      </c>
      <c r="M5589" s="19" t="n">
        <f aca="false">IF(J5589&gt;0,J5589,K5589)*E5589</f>
        <v>11.21</v>
      </c>
      <c r="N5589" s="20"/>
      <c r="O5589" s="21" t="str">
        <f aca="false">IF(R5589="","",ROUND(R5589*(1-Premissas!$B$4),4))</f>
        <v/>
      </c>
      <c r="P5589" s="22"/>
      <c r="Q5589" s="22"/>
      <c r="R5589" s="23"/>
      <c r="S5589" s="24"/>
      <c r="T5589" s="24"/>
      <c r="U5589" s="25"/>
      <c r="V5589" s="19" t="str">
        <f aca="false">IF(COUNT(N5589:Q5589)=0,"",MIN(N5589:Q5589))</f>
        <v/>
      </c>
      <c r="W5589" s="16" t="str">
        <f aca="false">IF(V5589="","",INDEX($N$4:$Q$4,MATCH(V5589,N5589:Q5589,0)))</f>
        <v/>
      </c>
      <c r="X5589" s="19" t="str">
        <f aca="false">IF(COUNT(N5589:Q5589)&lt;2,"",SMALL(N5589:Q5589,2))</f>
        <v/>
      </c>
      <c r="Y5589" s="26" t="str">
        <f aca="false">IF(OR(V5589="",M5589=0),"",V5589/M5589-1)</f>
        <v/>
      </c>
      <c r="Z5589" s="26" t="str">
        <f aca="false">IF(OR(V5589="",L5589=""),"",V5589/(L5589*E5589)-1)</f>
        <v/>
      </c>
      <c r="AA5589" s="16" t="str">
        <f aca="false">IF(V5589="","SEM OFERTA",IF(OR(Y5589&gt;Premissas!$B$11,Y5589&lt;Premissas!$B$12),"VERIFICAR - UNIDADE/EMBALAGEM",IF(Y5589&gt;Premissas!$B$6,"NÃO COMPRAR - REAJUSTE &gt;5%","COMPRAR")))</f>
        <v>SEM OFERTA</v>
      </c>
      <c r="AB5589" s="18" t="str">
        <f aca="false">IF(W5589="DIMEC",S5589,IF(W5589="MEDCENTRO",U5589,""))</f>
        <v/>
      </c>
      <c r="AC5589" s="18" t="n">
        <f aca="false">IF(AA5589&lt;&gt;"COMPRAR",0,IF(AB5589="",I5589,MIN(I5589,AB5589)))</f>
        <v>0</v>
      </c>
      <c r="AD5589" s="19" t="n">
        <f aca="false">IF(AC5589&gt;0,AC5589*V5589,0)</f>
        <v>0</v>
      </c>
      <c r="AE5589" s="19" t="n">
        <f aca="false">IF(AC5589&gt;0,(M5589-V5589)*AC5589,0)</f>
        <v>0</v>
      </c>
      <c r="AF5589" s="16" t="str">
        <f aca="false">IF(AA5589&lt;&gt;"COMPRAR","",IF(AB5589="",IF(X5589="","",IF(X5589-V5589&lt;0.01,"EMPATE TÉCNICO","")),IF(AB5589&lt;I5589,"ESTOQUE INSUFICIENTE",IF(X5589="","",IF(X5589-V5589&lt;0.01,"EMPATE TÉCNICO","")))))</f>
        <v/>
      </c>
      <c r="AG5589" s="16" t="s">
        <v>547</v>
      </c>
      <c r="AH5589" s="16" t="s">
        <v>3148</v>
      </c>
    </row>
    <row r="5590" customFormat="false" ht="15" hidden="false" customHeight="false" outlineLevel="0" collapsed="false">
      <c r="A5590" s="16" t="s">
        <v>17251</v>
      </c>
      <c r="B5590" s="17" t="s">
        <v>17252</v>
      </c>
      <c r="C5590" s="16" t="s">
        <v>17253</v>
      </c>
      <c r="D5590" s="16" t="s">
        <v>5548</v>
      </c>
      <c r="E5590" s="18" t="n">
        <v>1</v>
      </c>
      <c r="F5590" s="16" t="s">
        <v>42</v>
      </c>
      <c r="G5590" s="18" t="n">
        <v>6</v>
      </c>
      <c r="H5590" s="16" t="n">
        <v>2.4</v>
      </c>
      <c r="I5590" s="18" t="n">
        <v>1</v>
      </c>
      <c r="J5590" s="19" t="n">
        <v>13.0566666666667</v>
      </c>
      <c r="K5590" s="19" t="n">
        <v>13.0566666666667</v>
      </c>
      <c r="L5590" s="19" t="n">
        <v>13.0567</v>
      </c>
      <c r="M5590" s="19" t="n">
        <f aca="false">IF(J5590&gt;0,J5590,K5590)*E5590</f>
        <v>13.0566666666667</v>
      </c>
      <c r="N5590" s="20"/>
      <c r="O5590" s="21" t="str">
        <f aca="false">IF(R5590="","",ROUND(R5590*(1-Premissas!$B$4),4))</f>
        <v/>
      </c>
      <c r="P5590" s="22"/>
      <c r="Q5590" s="22"/>
      <c r="R5590" s="23"/>
      <c r="S5590" s="24"/>
      <c r="T5590" s="24"/>
      <c r="U5590" s="25"/>
      <c r="V5590" s="19" t="str">
        <f aca="false">IF(COUNT(N5590:Q5590)=0,"",MIN(N5590:Q5590))</f>
        <v/>
      </c>
      <c r="W5590" s="16" t="str">
        <f aca="false">IF(V5590="","",INDEX($N$4:$Q$4,MATCH(V5590,N5590:Q5590,0)))</f>
        <v/>
      </c>
      <c r="X5590" s="19" t="str">
        <f aca="false">IF(COUNT(N5590:Q5590)&lt;2,"",SMALL(N5590:Q5590,2))</f>
        <v/>
      </c>
      <c r="Y5590" s="26" t="str">
        <f aca="false">IF(OR(V5590="",M5590=0),"",V5590/M5590-1)</f>
        <v/>
      </c>
      <c r="Z5590" s="26" t="str">
        <f aca="false">IF(OR(V5590="",L5590=""),"",V5590/(L5590*E5590)-1)</f>
        <v/>
      </c>
      <c r="AA5590" s="16" t="str">
        <f aca="false">IF(V5590="","SEM OFERTA",IF(OR(Y5590&gt;Premissas!$B$11,Y5590&lt;Premissas!$B$12),"VERIFICAR - UNIDADE/EMBALAGEM",IF(Y5590&gt;Premissas!$B$6,"NÃO COMPRAR - REAJUSTE &gt;5%","COMPRAR")))</f>
        <v>SEM OFERTA</v>
      </c>
      <c r="AB5590" s="18" t="str">
        <f aca="false">IF(W5590="DIMEC",S5590,IF(W5590="MEDCENTRO",U5590,""))</f>
        <v/>
      </c>
      <c r="AC5590" s="18" t="n">
        <f aca="false">IF(AA5590&lt;&gt;"COMPRAR",0,IF(AB5590="",I5590,MIN(I5590,AB5590)))</f>
        <v>0</v>
      </c>
      <c r="AD5590" s="19" t="n">
        <f aca="false">IF(AC5590&gt;0,AC5590*V5590,0)</f>
        <v>0</v>
      </c>
      <c r="AE5590" s="19" t="n">
        <f aca="false">IF(AC5590&gt;0,(M5590-V5590)*AC5590,0)</f>
        <v>0</v>
      </c>
      <c r="AF5590" s="16" t="str">
        <f aca="false">IF(AA5590&lt;&gt;"COMPRAR","",IF(AB5590="",IF(X5590="","",IF(X5590-V5590&lt;0.01,"EMPATE TÉCNICO","")),IF(AB5590&lt;I5590,"ESTOQUE INSUFICIENTE",IF(X5590="","",IF(X5590-V5590&lt;0.01,"EMPATE TÉCNICO","")))))</f>
        <v/>
      </c>
      <c r="AG5590" s="16" t="s">
        <v>547</v>
      </c>
      <c r="AH5590" s="16" t="s">
        <v>3148</v>
      </c>
    </row>
    <row r="5591" customFormat="false" ht="15" hidden="false" customHeight="false" outlineLevel="0" collapsed="false">
      <c r="A5591" s="16" t="s">
        <v>17254</v>
      </c>
      <c r="B5591" s="17" t="s">
        <v>17255</v>
      </c>
      <c r="C5591" s="16" t="s">
        <v>17256</v>
      </c>
      <c r="D5591" s="16" t="s">
        <v>5548</v>
      </c>
      <c r="E5591" s="18" t="n">
        <v>1</v>
      </c>
      <c r="F5591" s="16" t="s">
        <v>41</v>
      </c>
      <c r="G5591" s="18" t="n">
        <v>5</v>
      </c>
      <c r="H5591" s="16" t="n">
        <v>4.7</v>
      </c>
      <c r="I5591" s="18" t="n">
        <v>7</v>
      </c>
      <c r="J5591" s="19" t="n">
        <v>15.73</v>
      </c>
      <c r="K5591" s="19" t="n">
        <v>15.73</v>
      </c>
      <c r="L5591" s="19" t="n">
        <v>15.73</v>
      </c>
      <c r="M5591" s="19" t="n">
        <f aca="false">IF(J5591&gt;0,J5591,K5591)*E5591</f>
        <v>15.73</v>
      </c>
      <c r="N5591" s="20"/>
      <c r="O5591" s="21" t="str">
        <f aca="false">IF(R5591="","",ROUND(R5591*(1-Premissas!$B$4),4))</f>
        <v/>
      </c>
      <c r="P5591" s="22"/>
      <c r="Q5591" s="22"/>
      <c r="R5591" s="23"/>
      <c r="S5591" s="24"/>
      <c r="T5591" s="24"/>
      <c r="U5591" s="25"/>
      <c r="V5591" s="19" t="str">
        <f aca="false">IF(COUNT(N5591:Q5591)=0,"",MIN(N5591:Q5591))</f>
        <v/>
      </c>
      <c r="W5591" s="16" t="str">
        <f aca="false">IF(V5591="","",INDEX($N$4:$Q$4,MATCH(V5591,N5591:Q5591,0)))</f>
        <v/>
      </c>
      <c r="X5591" s="19" t="str">
        <f aca="false">IF(COUNT(N5591:Q5591)&lt;2,"",SMALL(N5591:Q5591,2))</f>
        <v/>
      </c>
      <c r="Y5591" s="26" t="str">
        <f aca="false">IF(OR(V5591="",M5591=0),"",V5591/M5591-1)</f>
        <v/>
      </c>
      <c r="Z5591" s="26" t="str">
        <f aca="false">IF(OR(V5591="",L5591=""),"",V5591/(L5591*E5591)-1)</f>
        <v/>
      </c>
      <c r="AA5591" s="16" t="str">
        <f aca="false">IF(V5591="","SEM OFERTA",IF(OR(Y5591&gt;Premissas!$B$11,Y5591&lt;Premissas!$B$12),"VERIFICAR - UNIDADE/EMBALAGEM",IF(Y5591&gt;Premissas!$B$6,"NÃO COMPRAR - REAJUSTE &gt;5%","COMPRAR")))</f>
        <v>SEM OFERTA</v>
      </c>
      <c r="AB5591" s="18" t="str">
        <f aca="false">IF(W5591="DIMEC",S5591,IF(W5591="MEDCENTRO",U5591,""))</f>
        <v/>
      </c>
      <c r="AC5591" s="18" t="n">
        <f aca="false">IF(AA5591&lt;&gt;"COMPRAR",0,IF(AB5591="",I5591,MIN(I5591,AB5591)))</f>
        <v>0</v>
      </c>
      <c r="AD5591" s="19" t="n">
        <f aca="false">IF(AC5591&gt;0,AC5591*V5591,0)</f>
        <v>0</v>
      </c>
      <c r="AE5591" s="19" t="n">
        <f aca="false">IF(AC5591&gt;0,(M5591-V5591)*AC5591,0)</f>
        <v>0</v>
      </c>
      <c r="AF5591" s="16" t="str">
        <f aca="false">IF(AA5591&lt;&gt;"COMPRAR","",IF(AB5591="",IF(X5591="","",IF(X5591-V5591&lt;0.01,"EMPATE TÉCNICO","")),IF(AB5591&lt;I5591,"ESTOQUE INSUFICIENTE",IF(X5591="","",IF(X5591-V5591&lt;0.01,"EMPATE TÉCNICO","")))))</f>
        <v/>
      </c>
      <c r="AG5591" s="16" t="s">
        <v>547</v>
      </c>
      <c r="AH5591" s="16" t="s">
        <v>3148</v>
      </c>
    </row>
    <row r="5592" customFormat="false" ht="15" hidden="false" customHeight="false" outlineLevel="0" collapsed="false">
      <c r="A5592" s="16" t="s">
        <v>17257</v>
      </c>
      <c r="B5592" s="17" t="s">
        <v>17258</v>
      </c>
      <c r="C5592" s="16" t="s">
        <v>17259</v>
      </c>
      <c r="D5592" s="16" t="s">
        <v>5548</v>
      </c>
      <c r="E5592" s="18" t="n">
        <v>1</v>
      </c>
      <c r="F5592" s="16" t="s">
        <v>42</v>
      </c>
      <c r="G5592" s="18" t="n">
        <v>6</v>
      </c>
      <c r="H5592" s="16" t="n">
        <v>2.6</v>
      </c>
      <c r="I5592" s="18" t="n">
        <v>1</v>
      </c>
      <c r="J5592" s="19" t="n">
        <v>15.29</v>
      </c>
      <c r="K5592" s="19" t="n">
        <v>15.29</v>
      </c>
      <c r="L5592" s="19" t="n">
        <v>15.29</v>
      </c>
      <c r="M5592" s="19" t="n">
        <f aca="false">IF(J5592&gt;0,J5592,K5592)*E5592</f>
        <v>15.29</v>
      </c>
      <c r="N5592" s="20"/>
      <c r="O5592" s="21" t="str">
        <f aca="false">IF(R5592="","",ROUND(R5592*(1-Premissas!$B$4),4))</f>
        <v/>
      </c>
      <c r="P5592" s="22"/>
      <c r="Q5592" s="22"/>
      <c r="R5592" s="23"/>
      <c r="S5592" s="24"/>
      <c r="T5592" s="24"/>
      <c r="U5592" s="25"/>
      <c r="V5592" s="19" t="str">
        <f aca="false">IF(COUNT(N5592:Q5592)=0,"",MIN(N5592:Q5592))</f>
        <v/>
      </c>
      <c r="W5592" s="16" t="str">
        <f aca="false">IF(V5592="","",INDEX($N$4:$Q$4,MATCH(V5592,N5592:Q5592,0)))</f>
        <v/>
      </c>
      <c r="X5592" s="19" t="str">
        <f aca="false">IF(COUNT(N5592:Q5592)&lt;2,"",SMALL(N5592:Q5592,2))</f>
        <v/>
      </c>
      <c r="Y5592" s="26" t="str">
        <f aca="false">IF(OR(V5592="",M5592=0),"",V5592/M5592-1)</f>
        <v/>
      </c>
      <c r="Z5592" s="26" t="str">
        <f aca="false">IF(OR(V5592="",L5592=""),"",V5592/(L5592*E5592)-1)</f>
        <v/>
      </c>
      <c r="AA5592" s="16" t="str">
        <f aca="false">IF(V5592="","SEM OFERTA",IF(OR(Y5592&gt;Premissas!$B$11,Y5592&lt;Premissas!$B$12),"VERIFICAR - UNIDADE/EMBALAGEM",IF(Y5592&gt;Premissas!$B$6,"NÃO COMPRAR - REAJUSTE &gt;5%","COMPRAR")))</f>
        <v>SEM OFERTA</v>
      </c>
      <c r="AB5592" s="18" t="str">
        <f aca="false">IF(W5592="DIMEC",S5592,IF(W5592="MEDCENTRO",U5592,""))</f>
        <v/>
      </c>
      <c r="AC5592" s="18" t="n">
        <f aca="false">IF(AA5592&lt;&gt;"COMPRAR",0,IF(AB5592="",I5592,MIN(I5592,AB5592)))</f>
        <v>0</v>
      </c>
      <c r="AD5592" s="19" t="n">
        <f aca="false">IF(AC5592&gt;0,AC5592*V5592,0)</f>
        <v>0</v>
      </c>
      <c r="AE5592" s="19" t="n">
        <f aca="false">IF(AC5592&gt;0,(M5592-V5592)*AC5592,0)</f>
        <v>0</v>
      </c>
      <c r="AF5592" s="16" t="str">
        <f aca="false">IF(AA5592&lt;&gt;"COMPRAR","",IF(AB5592="",IF(X5592="","",IF(X5592-V5592&lt;0.01,"EMPATE TÉCNICO","")),IF(AB5592&lt;I5592,"ESTOQUE INSUFICIENTE",IF(X5592="","",IF(X5592-V5592&lt;0.01,"EMPATE TÉCNICO","")))))</f>
        <v/>
      </c>
      <c r="AG5592" s="16" t="s">
        <v>547</v>
      </c>
      <c r="AH5592" s="16" t="s">
        <v>3148</v>
      </c>
    </row>
    <row r="5593" customFormat="false" ht="15" hidden="false" customHeight="false" outlineLevel="0" collapsed="false">
      <c r="A5593" s="16" t="s">
        <v>17260</v>
      </c>
      <c r="B5593" s="17" t="s">
        <v>17261</v>
      </c>
      <c r="C5593" s="16" t="s">
        <v>17262</v>
      </c>
      <c r="D5593" s="16" t="s">
        <v>5548</v>
      </c>
      <c r="E5593" s="18" t="n">
        <v>1</v>
      </c>
      <c r="F5593" s="16" t="s">
        <v>42</v>
      </c>
      <c r="G5593" s="18" t="n">
        <v>4</v>
      </c>
      <c r="H5593" s="16" t="n">
        <v>1.7</v>
      </c>
      <c r="I5593" s="18" t="n">
        <v>1</v>
      </c>
      <c r="J5593" s="19" t="n">
        <v>15.29</v>
      </c>
      <c r="K5593" s="19" t="n">
        <v>15.29</v>
      </c>
      <c r="L5593" s="19" t="n">
        <v>15.29</v>
      </c>
      <c r="M5593" s="19" t="n">
        <f aca="false">IF(J5593&gt;0,J5593,K5593)*E5593</f>
        <v>15.29</v>
      </c>
      <c r="N5593" s="20"/>
      <c r="O5593" s="21" t="str">
        <f aca="false">IF(R5593="","",ROUND(R5593*(1-Premissas!$B$4),4))</f>
        <v/>
      </c>
      <c r="P5593" s="22"/>
      <c r="Q5593" s="22"/>
      <c r="R5593" s="23"/>
      <c r="S5593" s="24"/>
      <c r="T5593" s="24"/>
      <c r="U5593" s="25"/>
      <c r="V5593" s="19" t="str">
        <f aca="false">IF(COUNT(N5593:Q5593)=0,"",MIN(N5593:Q5593))</f>
        <v/>
      </c>
      <c r="W5593" s="16" t="str">
        <f aca="false">IF(V5593="","",INDEX($N$4:$Q$4,MATCH(V5593,N5593:Q5593,0)))</f>
        <v/>
      </c>
      <c r="X5593" s="19" t="str">
        <f aca="false">IF(COUNT(N5593:Q5593)&lt;2,"",SMALL(N5593:Q5593,2))</f>
        <v/>
      </c>
      <c r="Y5593" s="26" t="str">
        <f aca="false">IF(OR(V5593="",M5593=0),"",V5593/M5593-1)</f>
        <v/>
      </c>
      <c r="Z5593" s="26" t="str">
        <f aca="false">IF(OR(V5593="",L5593=""),"",V5593/(L5593*E5593)-1)</f>
        <v/>
      </c>
      <c r="AA5593" s="16" t="str">
        <f aca="false">IF(V5593="","SEM OFERTA",IF(OR(Y5593&gt;Premissas!$B$11,Y5593&lt;Premissas!$B$12),"VERIFICAR - UNIDADE/EMBALAGEM",IF(Y5593&gt;Premissas!$B$6,"NÃO COMPRAR - REAJUSTE &gt;5%","COMPRAR")))</f>
        <v>SEM OFERTA</v>
      </c>
      <c r="AB5593" s="18" t="str">
        <f aca="false">IF(W5593="DIMEC",S5593,IF(W5593="MEDCENTRO",U5593,""))</f>
        <v/>
      </c>
      <c r="AC5593" s="18" t="n">
        <f aca="false">IF(AA5593&lt;&gt;"COMPRAR",0,IF(AB5593="",I5593,MIN(I5593,AB5593)))</f>
        <v>0</v>
      </c>
      <c r="AD5593" s="19" t="n">
        <f aca="false">IF(AC5593&gt;0,AC5593*V5593,0)</f>
        <v>0</v>
      </c>
      <c r="AE5593" s="19" t="n">
        <f aca="false">IF(AC5593&gt;0,(M5593-V5593)*AC5593,0)</f>
        <v>0</v>
      </c>
      <c r="AF5593" s="16" t="str">
        <f aca="false">IF(AA5593&lt;&gt;"COMPRAR","",IF(AB5593="",IF(X5593="","",IF(X5593-V5593&lt;0.01,"EMPATE TÉCNICO","")),IF(AB5593&lt;I5593,"ESTOQUE INSUFICIENTE",IF(X5593="","",IF(X5593-V5593&lt;0.01,"EMPATE TÉCNICO","")))))</f>
        <v/>
      </c>
      <c r="AG5593" s="16" t="s">
        <v>547</v>
      </c>
      <c r="AH5593" s="16" t="s">
        <v>3148</v>
      </c>
    </row>
    <row r="5594" customFormat="false" ht="15" hidden="false" customHeight="false" outlineLevel="0" collapsed="false">
      <c r="A5594" s="16" t="s">
        <v>17263</v>
      </c>
      <c r="B5594" s="17" t="s">
        <v>17264</v>
      </c>
      <c r="C5594" s="16" t="s">
        <v>17265</v>
      </c>
      <c r="D5594" s="16" t="s">
        <v>7334</v>
      </c>
      <c r="E5594" s="18" t="n">
        <v>1</v>
      </c>
      <c r="F5594" s="16" t="s">
        <v>42</v>
      </c>
      <c r="G5594" s="18" t="n">
        <v>1</v>
      </c>
      <c r="H5594" s="16" t="n">
        <v>2.1</v>
      </c>
      <c r="I5594" s="18" t="n">
        <v>5</v>
      </c>
      <c r="J5594" s="19" t="n">
        <v>26.41</v>
      </c>
      <c r="K5594" s="19" t="n">
        <v>26.41</v>
      </c>
      <c r="L5594" s="19" t="n">
        <v>26.41</v>
      </c>
      <c r="M5594" s="19" t="n">
        <f aca="false">IF(J5594&gt;0,J5594,K5594)*E5594</f>
        <v>26.41</v>
      </c>
      <c r="N5594" s="20"/>
      <c r="O5594" s="21" t="str">
        <f aca="false">IF(R5594="","",ROUND(R5594*(1-Premissas!$B$4),4))</f>
        <v/>
      </c>
      <c r="P5594" s="22"/>
      <c r="Q5594" s="22"/>
      <c r="R5594" s="23"/>
      <c r="S5594" s="24"/>
      <c r="T5594" s="24"/>
      <c r="U5594" s="25"/>
      <c r="V5594" s="19" t="str">
        <f aca="false">IF(COUNT(N5594:Q5594)=0,"",MIN(N5594:Q5594))</f>
        <v/>
      </c>
      <c r="W5594" s="16" t="str">
        <f aca="false">IF(V5594="","",INDEX($N$4:$Q$4,MATCH(V5594,N5594:Q5594,0)))</f>
        <v/>
      </c>
      <c r="X5594" s="19" t="str">
        <f aca="false">IF(COUNT(N5594:Q5594)&lt;2,"",SMALL(N5594:Q5594,2))</f>
        <v/>
      </c>
      <c r="Y5594" s="26" t="str">
        <f aca="false">IF(OR(V5594="",M5594=0),"",V5594/M5594-1)</f>
        <v/>
      </c>
      <c r="Z5594" s="26" t="str">
        <f aca="false">IF(OR(V5594="",L5594=""),"",V5594/(L5594*E5594)-1)</f>
        <v/>
      </c>
      <c r="AA5594" s="16" t="str">
        <f aca="false">IF(V5594="","SEM OFERTA",IF(OR(Y5594&gt;Premissas!$B$11,Y5594&lt;Premissas!$B$12),"VERIFICAR - UNIDADE/EMBALAGEM",IF(Y5594&gt;Premissas!$B$6,"NÃO COMPRAR - REAJUSTE &gt;5%","COMPRAR")))</f>
        <v>SEM OFERTA</v>
      </c>
      <c r="AB5594" s="18" t="str">
        <f aca="false">IF(W5594="DIMEC",S5594,IF(W5594="MEDCENTRO",U5594,""))</f>
        <v/>
      </c>
      <c r="AC5594" s="18" t="n">
        <f aca="false">IF(AA5594&lt;&gt;"COMPRAR",0,IF(AB5594="",I5594,MIN(I5594,AB5594)))</f>
        <v>0</v>
      </c>
      <c r="AD5594" s="19" t="n">
        <f aca="false">IF(AC5594&gt;0,AC5594*V5594,0)</f>
        <v>0</v>
      </c>
      <c r="AE5594" s="19" t="n">
        <f aca="false">IF(AC5594&gt;0,(M5594-V5594)*AC5594,0)</f>
        <v>0</v>
      </c>
      <c r="AF5594" s="16" t="str">
        <f aca="false">IF(AA5594&lt;&gt;"COMPRAR","",IF(AB5594="",IF(X5594="","",IF(X5594-V5594&lt;0.01,"EMPATE TÉCNICO","")),IF(AB5594&lt;I5594,"ESTOQUE INSUFICIENTE",IF(X5594="","",IF(X5594-V5594&lt;0.01,"EMPATE TÉCNICO","")))))</f>
        <v/>
      </c>
      <c r="AG5594" s="16" t="s">
        <v>547</v>
      </c>
      <c r="AH5594" s="16" t="s">
        <v>3148</v>
      </c>
    </row>
    <row r="5595" customFormat="false" ht="15" hidden="false" customHeight="false" outlineLevel="0" collapsed="false">
      <c r="A5595" s="16" t="s">
        <v>17266</v>
      </c>
      <c r="B5595" s="17" t="s">
        <v>17267</v>
      </c>
      <c r="C5595" s="16" t="s">
        <v>17268</v>
      </c>
      <c r="D5595" s="16" t="s">
        <v>7334</v>
      </c>
      <c r="E5595" s="18" t="n">
        <v>1</v>
      </c>
      <c r="F5595" s="16" t="s">
        <v>42</v>
      </c>
      <c r="G5595" s="18" t="n">
        <v>1</v>
      </c>
      <c r="H5595" s="16" t="n">
        <v>0.5</v>
      </c>
      <c r="I5595" s="18" t="n">
        <v>1</v>
      </c>
      <c r="J5595" s="19" t="n">
        <v>24.27</v>
      </c>
      <c r="K5595" s="19" t="n">
        <v>24.27</v>
      </c>
      <c r="L5595" s="19" t="n">
        <v>24.27</v>
      </c>
      <c r="M5595" s="19" t="n">
        <f aca="false">IF(J5595&gt;0,J5595,K5595)*E5595</f>
        <v>24.27</v>
      </c>
      <c r="N5595" s="20"/>
      <c r="O5595" s="21" t="str">
        <f aca="false">IF(R5595="","",ROUND(R5595*(1-Premissas!$B$4),4))</f>
        <v/>
      </c>
      <c r="P5595" s="22"/>
      <c r="Q5595" s="22"/>
      <c r="R5595" s="23"/>
      <c r="S5595" s="24"/>
      <c r="T5595" s="24"/>
      <c r="U5595" s="25"/>
      <c r="V5595" s="19" t="str">
        <f aca="false">IF(COUNT(N5595:Q5595)=0,"",MIN(N5595:Q5595))</f>
        <v/>
      </c>
      <c r="W5595" s="16" t="str">
        <f aca="false">IF(V5595="","",INDEX($N$4:$Q$4,MATCH(V5595,N5595:Q5595,0)))</f>
        <v/>
      </c>
      <c r="X5595" s="19" t="str">
        <f aca="false">IF(COUNT(N5595:Q5595)&lt;2,"",SMALL(N5595:Q5595,2))</f>
        <v/>
      </c>
      <c r="Y5595" s="26" t="str">
        <f aca="false">IF(OR(V5595="",M5595=0),"",V5595/M5595-1)</f>
        <v/>
      </c>
      <c r="Z5595" s="26" t="str">
        <f aca="false">IF(OR(V5595="",L5595=""),"",V5595/(L5595*E5595)-1)</f>
        <v/>
      </c>
      <c r="AA5595" s="16" t="str">
        <f aca="false">IF(V5595="","SEM OFERTA",IF(OR(Y5595&gt;Premissas!$B$11,Y5595&lt;Premissas!$B$12),"VERIFICAR - UNIDADE/EMBALAGEM",IF(Y5595&gt;Premissas!$B$6,"NÃO COMPRAR - REAJUSTE &gt;5%","COMPRAR")))</f>
        <v>SEM OFERTA</v>
      </c>
      <c r="AB5595" s="18" t="str">
        <f aca="false">IF(W5595="DIMEC",S5595,IF(W5595="MEDCENTRO",U5595,""))</f>
        <v/>
      </c>
      <c r="AC5595" s="18" t="n">
        <f aca="false">IF(AA5595&lt;&gt;"COMPRAR",0,IF(AB5595="",I5595,MIN(I5595,AB5595)))</f>
        <v>0</v>
      </c>
      <c r="AD5595" s="19" t="n">
        <f aca="false">IF(AC5595&gt;0,AC5595*V5595,0)</f>
        <v>0</v>
      </c>
      <c r="AE5595" s="19" t="n">
        <f aca="false">IF(AC5595&gt;0,(M5595-V5595)*AC5595,0)</f>
        <v>0</v>
      </c>
      <c r="AF5595" s="16" t="str">
        <f aca="false">IF(AA5595&lt;&gt;"COMPRAR","",IF(AB5595="",IF(X5595="","",IF(X5595-V5595&lt;0.01,"EMPATE TÉCNICO","")),IF(AB5595&lt;I5595,"ESTOQUE INSUFICIENTE",IF(X5595="","",IF(X5595-V5595&lt;0.01,"EMPATE TÉCNICO","")))))</f>
        <v/>
      </c>
      <c r="AG5595" s="16" t="s">
        <v>547</v>
      </c>
      <c r="AH5595" s="16" t="s">
        <v>3148</v>
      </c>
    </row>
    <row r="5596" customFormat="false" ht="15" hidden="false" customHeight="false" outlineLevel="0" collapsed="false">
      <c r="A5596" s="16" t="s">
        <v>17269</v>
      </c>
      <c r="B5596" s="17" t="s">
        <v>17270</v>
      </c>
      <c r="C5596" s="16" t="s">
        <v>17271</v>
      </c>
      <c r="D5596" s="16" t="s">
        <v>7334</v>
      </c>
      <c r="E5596" s="18" t="n">
        <v>1</v>
      </c>
      <c r="F5596" s="16" t="s">
        <v>43</v>
      </c>
      <c r="G5596" s="18" t="n">
        <v>0</v>
      </c>
      <c r="H5596" s="16" t="n">
        <v>0.4</v>
      </c>
      <c r="I5596" s="18" t="n">
        <v>2</v>
      </c>
      <c r="J5596" s="19" t="n">
        <v>24.27</v>
      </c>
      <c r="K5596" s="19" t="n">
        <v>24.27</v>
      </c>
      <c r="L5596" s="19" t="n">
        <v>24.27</v>
      </c>
      <c r="M5596" s="19" t="n">
        <f aca="false">IF(J5596&gt;0,J5596,K5596)*E5596</f>
        <v>24.27</v>
      </c>
      <c r="N5596" s="20"/>
      <c r="O5596" s="21" t="str">
        <f aca="false">IF(R5596="","",ROUND(R5596*(1-Premissas!$B$4),4))</f>
        <v/>
      </c>
      <c r="P5596" s="22"/>
      <c r="Q5596" s="22"/>
      <c r="R5596" s="23"/>
      <c r="S5596" s="24"/>
      <c r="T5596" s="24"/>
      <c r="U5596" s="25"/>
      <c r="V5596" s="19" t="str">
        <f aca="false">IF(COUNT(N5596:Q5596)=0,"",MIN(N5596:Q5596))</f>
        <v/>
      </c>
      <c r="W5596" s="16" t="str">
        <f aca="false">IF(V5596="","",INDEX($N$4:$Q$4,MATCH(V5596,N5596:Q5596,0)))</f>
        <v/>
      </c>
      <c r="X5596" s="19" t="str">
        <f aca="false">IF(COUNT(N5596:Q5596)&lt;2,"",SMALL(N5596:Q5596,2))</f>
        <v/>
      </c>
      <c r="Y5596" s="26" t="str">
        <f aca="false">IF(OR(V5596="",M5596=0),"",V5596/M5596-1)</f>
        <v/>
      </c>
      <c r="Z5596" s="26" t="str">
        <f aca="false">IF(OR(V5596="",L5596=""),"",V5596/(L5596*E5596)-1)</f>
        <v/>
      </c>
      <c r="AA5596" s="16" t="str">
        <f aca="false">IF(V5596="","SEM OFERTA",IF(OR(Y5596&gt;Premissas!$B$11,Y5596&lt;Premissas!$B$12),"VERIFICAR - UNIDADE/EMBALAGEM",IF(Y5596&gt;Premissas!$B$6,"NÃO COMPRAR - REAJUSTE &gt;5%","COMPRAR")))</f>
        <v>SEM OFERTA</v>
      </c>
      <c r="AB5596" s="18" t="str">
        <f aca="false">IF(W5596="DIMEC",S5596,IF(W5596="MEDCENTRO",U5596,""))</f>
        <v/>
      </c>
      <c r="AC5596" s="18" t="n">
        <f aca="false">IF(AA5596&lt;&gt;"COMPRAR",0,IF(AB5596="",I5596,MIN(I5596,AB5596)))</f>
        <v>0</v>
      </c>
      <c r="AD5596" s="19" t="n">
        <f aca="false">IF(AC5596&gt;0,AC5596*V5596,0)</f>
        <v>0</v>
      </c>
      <c r="AE5596" s="19" t="n">
        <f aca="false">IF(AC5596&gt;0,(M5596-V5596)*AC5596,0)</f>
        <v>0</v>
      </c>
      <c r="AF5596" s="16" t="str">
        <f aca="false">IF(AA5596&lt;&gt;"COMPRAR","",IF(AB5596="",IF(X5596="","",IF(X5596-V5596&lt;0.01,"EMPATE TÉCNICO","")),IF(AB5596&lt;I5596,"ESTOQUE INSUFICIENTE",IF(X5596="","",IF(X5596-V5596&lt;0.01,"EMPATE TÉCNICO","")))))</f>
        <v/>
      </c>
      <c r="AG5596" s="16" t="s">
        <v>547</v>
      </c>
      <c r="AH5596" s="16" t="s">
        <v>3148</v>
      </c>
    </row>
    <row r="5597" customFormat="false" ht="15" hidden="false" customHeight="false" outlineLevel="0" collapsed="false">
      <c r="A5597" s="16" t="s">
        <v>17272</v>
      </c>
      <c r="B5597" s="17" t="s">
        <v>17273</v>
      </c>
      <c r="C5597" s="16" t="s">
        <v>17274</v>
      </c>
      <c r="D5597" s="16" t="s">
        <v>17139</v>
      </c>
      <c r="E5597" s="18" t="n">
        <v>1</v>
      </c>
      <c r="F5597" s="16" t="s">
        <v>43</v>
      </c>
      <c r="G5597" s="18" t="n">
        <v>0</v>
      </c>
      <c r="H5597" s="16" t="n">
        <v>0.6</v>
      </c>
      <c r="I5597" s="18" t="n">
        <v>2</v>
      </c>
      <c r="J5597" s="19" t="n">
        <v>11.08</v>
      </c>
      <c r="K5597" s="19" t="n">
        <v>11.08</v>
      </c>
      <c r="L5597" s="19" t="n">
        <v>11.08</v>
      </c>
      <c r="M5597" s="19" t="n">
        <f aca="false">IF(J5597&gt;0,J5597,K5597)*E5597</f>
        <v>11.08</v>
      </c>
      <c r="N5597" s="20"/>
      <c r="O5597" s="21" t="str">
        <f aca="false">IF(R5597="","",ROUND(R5597*(1-Premissas!$B$4),4))</f>
        <v/>
      </c>
      <c r="P5597" s="22"/>
      <c r="Q5597" s="22"/>
      <c r="R5597" s="23"/>
      <c r="S5597" s="24"/>
      <c r="T5597" s="24"/>
      <c r="U5597" s="25"/>
      <c r="V5597" s="19" t="str">
        <f aca="false">IF(COUNT(N5597:Q5597)=0,"",MIN(N5597:Q5597))</f>
        <v/>
      </c>
      <c r="W5597" s="16" t="str">
        <f aca="false">IF(V5597="","",INDEX($N$4:$Q$4,MATCH(V5597,N5597:Q5597,0)))</f>
        <v/>
      </c>
      <c r="X5597" s="19" t="str">
        <f aca="false">IF(COUNT(N5597:Q5597)&lt;2,"",SMALL(N5597:Q5597,2))</f>
        <v/>
      </c>
      <c r="Y5597" s="26" t="str">
        <f aca="false">IF(OR(V5597="",M5597=0),"",V5597/M5597-1)</f>
        <v/>
      </c>
      <c r="Z5597" s="26" t="str">
        <f aca="false">IF(OR(V5597="",L5597=""),"",V5597/(L5597*E5597)-1)</f>
        <v/>
      </c>
      <c r="AA5597" s="16" t="str">
        <f aca="false">IF(V5597="","SEM OFERTA",IF(OR(Y5597&gt;Premissas!$B$11,Y5597&lt;Premissas!$B$12),"VERIFICAR - UNIDADE/EMBALAGEM",IF(Y5597&gt;Premissas!$B$6,"NÃO COMPRAR - REAJUSTE &gt;5%","COMPRAR")))</f>
        <v>SEM OFERTA</v>
      </c>
      <c r="AB5597" s="18" t="str">
        <f aca="false">IF(W5597="DIMEC",S5597,IF(W5597="MEDCENTRO",U5597,""))</f>
        <v/>
      </c>
      <c r="AC5597" s="18" t="n">
        <f aca="false">IF(AA5597&lt;&gt;"COMPRAR",0,IF(AB5597="",I5597,MIN(I5597,AB5597)))</f>
        <v>0</v>
      </c>
      <c r="AD5597" s="19" t="n">
        <f aca="false">IF(AC5597&gt;0,AC5597*V5597,0)</f>
        <v>0</v>
      </c>
      <c r="AE5597" s="19" t="n">
        <f aca="false">IF(AC5597&gt;0,(M5597-V5597)*AC5597,0)</f>
        <v>0</v>
      </c>
      <c r="AF5597" s="16" t="str">
        <f aca="false">IF(AA5597&lt;&gt;"COMPRAR","",IF(AB5597="",IF(X5597="","",IF(X5597-V5597&lt;0.01,"EMPATE TÉCNICO","")),IF(AB5597&lt;I5597,"ESTOQUE INSUFICIENTE",IF(X5597="","",IF(X5597-V5597&lt;0.01,"EMPATE TÉCNICO","")))))</f>
        <v/>
      </c>
      <c r="AG5597" s="16" t="s">
        <v>1798</v>
      </c>
      <c r="AH5597" s="16" t="s">
        <v>3148</v>
      </c>
    </row>
    <row r="5598" customFormat="false" ht="15" hidden="false" customHeight="false" outlineLevel="0" collapsed="false">
      <c r="A5598" s="16" t="s">
        <v>17275</v>
      </c>
      <c r="B5598" s="17" t="s">
        <v>17276</v>
      </c>
      <c r="C5598" s="16" t="s">
        <v>17277</v>
      </c>
      <c r="D5598" s="16" t="s">
        <v>17139</v>
      </c>
      <c r="E5598" s="18" t="n">
        <v>1</v>
      </c>
      <c r="F5598" s="16" t="s">
        <v>43</v>
      </c>
      <c r="G5598" s="18" t="n">
        <v>0</v>
      </c>
      <c r="H5598" s="16" t="n">
        <v>0.5</v>
      </c>
      <c r="I5598" s="18" t="n">
        <v>2</v>
      </c>
      <c r="J5598" s="19" t="n">
        <v>11.08</v>
      </c>
      <c r="K5598" s="19" t="n">
        <v>11.08</v>
      </c>
      <c r="L5598" s="19" t="n">
        <v>11.08</v>
      </c>
      <c r="M5598" s="19" t="n">
        <f aca="false">IF(J5598&gt;0,J5598,K5598)*E5598</f>
        <v>11.08</v>
      </c>
      <c r="N5598" s="20"/>
      <c r="O5598" s="21" t="str">
        <f aca="false">IF(R5598="","",ROUND(R5598*(1-Premissas!$B$4),4))</f>
        <v/>
      </c>
      <c r="P5598" s="22"/>
      <c r="Q5598" s="22"/>
      <c r="R5598" s="23"/>
      <c r="S5598" s="24"/>
      <c r="T5598" s="24"/>
      <c r="U5598" s="25"/>
      <c r="V5598" s="19" t="str">
        <f aca="false">IF(COUNT(N5598:Q5598)=0,"",MIN(N5598:Q5598))</f>
        <v/>
      </c>
      <c r="W5598" s="16" t="str">
        <f aca="false">IF(V5598="","",INDEX($N$4:$Q$4,MATCH(V5598,N5598:Q5598,0)))</f>
        <v/>
      </c>
      <c r="X5598" s="19" t="str">
        <f aca="false">IF(COUNT(N5598:Q5598)&lt;2,"",SMALL(N5598:Q5598,2))</f>
        <v/>
      </c>
      <c r="Y5598" s="26" t="str">
        <f aca="false">IF(OR(V5598="",M5598=0),"",V5598/M5598-1)</f>
        <v/>
      </c>
      <c r="Z5598" s="26" t="str">
        <f aca="false">IF(OR(V5598="",L5598=""),"",V5598/(L5598*E5598)-1)</f>
        <v/>
      </c>
      <c r="AA5598" s="16" t="str">
        <f aca="false">IF(V5598="","SEM OFERTA",IF(OR(Y5598&gt;Premissas!$B$11,Y5598&lt;Premissas!$B$12),"VERIFICAR - UNIDADE/EMBALAGEM",IF(Y5598&gt;Premissas!$B$6,"NÃO COMPRAR - REAJUSTE &gt;5%","COMPRAR")))</f>
        <v>SEM OFERTA</v>
      </c>
      <c r="AB5598" s="18" t="str">
        <f aca="false">IF(W5598="DIMEC",S5598,IF(W5598="MEDCENTRO",U5598,""))</f>
        <v/>
      </c>
      <c r="AC5598" s="18" t="n">
        <f aca="false">IF(AA5598&lt;&gt;"COMPRAR",0,IF(AB5598="",I5598,MIN(I5598,AB5598)))</f>
        <v>0</v>
      </c>
      <c r="AD5598" s="19" t="n">
        <f aca="false">IF(AC5598&gt;0,AC5598*V5598,0)</f>
        <v>0</v>
      </c>
      <c r="AE5598" s="19" t="n">
        <f aca="false">IF(AC5598&gt;0,(M5598-V5598)*AC5598,0)</f>
        <v>0</v>
      </c>
      <c r="AF5598" s="16" t="str">
        <f aca="false">IF(AA5598&lt;&gt;"COMPRAR","",IF(AB5598="",IF(X5598="","",IF(X5598-V5598&lt;0.01,"EMPATE TÉCNICO","")),IF(AB5598&lt;I5598,"ESTOQUE INSUFICIENTE",IF(X5598="","",IF(X5598-V5598&lt;0.01,"EMPATE TÉCNICO","")))))</f>
        <v/>
      </c>
      <c r="AG5598" s="16" t="s">
        <v>1798</v>
      </c>
      <c r="AH5598" s="16" t="s">
        <v>3148</v>
      </c>
    </row>
    <row r="5599" customFormat="false" ht="15" hidden="false" customHeight="false" outlineLevel="0" collapsed="false">
      <c r="A5599" s="16" t="s">
        <v>17278</v>
      </c>
      <c r="B5599" s="17" t="s">
        <v>17279</v>
      </c>
      <c r="C5599" s="16" t="s">
        <v>17280</v>
      </c>
      <c r="D5599" s="16" t="s">
        <v>17139</v>
      </c>
      <c r="E5599" s="18" t="n">
        <v>1</v>
      </c>
      <c r="F5599" s="16" t="s">
        <v>43</v>
      </c>
      <c r="G5599" s="18" t="n">
        <v>0</v>
      </c>
      <c r="H5599" s="16" t="n">
        <v>0.4</v>
      </c>
      <c r="I5599" s="18" t="n">
        <v>2</v>
      </c>
      <c r="J5599" s="19" t="n">
        <v>11.81</v>
      </c>
      <c r="K5599" s="19" t="n">
        <v>11.81</v>
      </c>
      <c r="L5599" s="19" t="n">
        <v>11.81</v>
      </c>
      <c r="M5599" s="19" t="n">
        <f aca="false">IF(J5599&gt;0,J5599,K5599)*E5599</f>
        <v>11.81</v>
      </c>
      <c r="N5599" s="20"/>
      <c r="O5599" s="21" t="str">
        <f aca="false">IF(R5599="","",ROUND(R5599*(1-Premissas!$B$4),4))</f>
        <v/>
      </c>
      <c r="P5599" s="22"/>
      <c r="Q5599" s="22"/>
      <c r="R5599" s="23"/>
      <c r="S5599" s="24"/>
      <c r="T5599" s="24"/>
      <c r="U5599" s="25"/>
      <c r="V5599" s="19" t="str">
        <f aca="false">IF(COUNT(N5599:Q5599)=0,"",MIN(N5599:Q5599))</f>
        <v/>
      </c>
      <c r="W5599" s="16" t="str">
        <f aca="false">IF(V5599="","",INDEX($N$4:$Q$4,MATCH(V5599,N5599:Q5599,0)))</f>
        <v/>
      </c>
      <c r="X5599" s="19" t="str">
        <f aca="false">IF(COUNT(N5599:Q5599)&lt;2,"",SMALL(N5599:Q5599,2))</f>
        <v/>
      </c>
      <c r="Y5599" s="26" t="str">
        <f aca="false">IF(OR(V5599="",M5599=0),"",V5599/M5599-1)</f>
        <v/>
      </c>
      <c r="Z5599" s="26" t="str">
        <f aca="false">IF(OR(V5599="",L5599=""),"",V5599/(L5599*E5599)-1)</f>
        <v/>
      </c>
      <c r="AA5599" s="16" t="str">
        <f aca="false">IF(V5599="","SEM OFERTA",IF(OR(Y5599&gt;Premissas!$B$11,Y5599&lt;Premissas!$B$12),"VERIFICAR - UNIDADE/EMBALAGEM",IF(Y5599&gt;Premissas!$B$6,"NÃO COMPRAR - REAJUSTE &gt;5%","COMPRAR")))</f>
        <v>SEM OFERTA</v>
      </c>
      <c r="AB5599" s="18" t="str">
        <f aca="false">IF(W5599="DIMEC",S5599,IF(W5599="MEDCENTRO",U5599,""))</f>
        <v/>
      </c>
      <c r="AC5599" s="18" t="n">
        <f aca="false">IF(AA5599&lt;&gt;"COMPRAR",0,IF(AB5599="",I5599,MIN(I5599,AB5599)))</f>
        <v>0</v>
      </c>
      <c r="AD5599" s="19" t="n">
        <f aca="false">IF(AC5599&gt;0,AC5599*V5599,0)</f>
        <v>0</v>
      </c>
      <c r="AE5599" s="19" t="n">
        <f aca="false">IF(AC5599&gt;0,(M5599-V5599)*AC5599,0)</f>
        <v>0</v>
      </c>
      <c r="AF5599" s="16" t="str">
        <f aca="false">IF(AA5599&lt;&gt;"COMPRAR","",IF(AB5599="",IF(X5599="","",IF(X5599-V5599&lt;0.01,"EMPATE TÉCNICO","")),IF(AB5599&lt;I5599,"ESTOQUE INSUFICIENTE",IF(X5599="","",IF(X5599-V5599&lt;0.01,"EMPATE TÉCNICO","")))))</f>
        <v/>
      </c>
      <c r="AG5599" s="16" t="s">
        <v>1798</v>
      </c>
      <c r="AH5599" s="16" t="s">
        <v>3148</v>
      </c>
    </row>
    <row r="5600" customFormat="false" ht="15" hidden="false" customHeight="false" outlineLevel="0" collapsed="false">
      <c r="A5600" s="16" t="s">
        <v>17281</v>
      </c>
      <c r="B5600" s="17" t="s">
        <v>17282</v>
      </c>
      <c r="C5600" s="16" t="s">
        <v>17283</v>
      </c>
      <c r="D5600" s="16" t="s">
        <v>17139</v>
      </c>
      <c r="E5600" s="18" t="n">
        <v>1</v>
      </c>
      <c r="F5600" s="16" t="s">
        <v>43</v>
      </c>
      <c r="G5600" s="18" t="n">
        <v>0</v>
      </c>
      <c r="H5600" s="16" t="n">
        <v>0.2</v>
      </c>
      <c r="I5600" s="18" t="n">
        <v>1</v>
      </c>
      <c r="J5600" s="19" t="n">
        <v>22.76</v>
      </c>
      <c r="K5600" s="19" t="n">
        <v>22.76</v>
      </c>
      <c r="L5600" s="19" t="n">
        <v>22.76</v>
      </c>
      <c r="M5600" s="19" t="n">
        <f aca="false">IF(J5600&gt;0,J5600,K5600)*E5600</f>
        <v>22.76</v>
      </c>
      <c r="N5600" s="20"/>
      <c r="O5600" s="21" t="str">
        <f aca="false">IF(R5600="","",ROUND(R5600*(1-Premissas!$B$4),4))</f>
        <v/>
      </c>
      <c r="P5600" s="22"/>
      <c r="Q5600" s="22"/>
      <c r="R5600" s="23"/>
      <c r="S5600" s="24"/>
      <c r="T5600" s="24"/>
      <c r="U5600" s="25"/>
      <c r="V5600" s="19" t="str">
        <f aca="false">IF(COUNT(N5600:Q5600)=0,"",MIN(N5600:Q5600))</f>
        <v/>
      </c>
      <c r="W5600" s="16" t="str">
        <f aca="false">IF(V5600="","",INDEX($N$4:$Q$4,MATCH(V5600,N5600:Q5600,0)))</f>
        <v/>
      </c>
      <c r="X5600" s="19" t="str">
        <f aca="false">IF(COUNT(N5600:Q5600)&lt;2,"",SMALL(N5600:Q5600,2))</f>
        <v/>
      </c>
      <c r="Y5600" s="26" t="str">
        <f aca="false">IF(OR(V5600="",M5600=0),"",V5600/M5600-1)</f>
        <v/>
      </c>
      <c r="Z5600" s="26" t="str">
        <f aca="false">IF(OR(V5600="",L5600=""),"",V5600/(L5600*E5600)-1)</f>
        <v/>
      </c>
      <c r="AA5600" s="16" t="str">
        <f aca="false">IF(V5600="","SEM OFERTA",IF(OR(Y5600&gt;Premissas!$B$11,Y5600&lt;Premissas!$B$12),"VERIFICAR - UNIDADE/EMBALAGEM",IF(Y5600&gt;Premissas!$B$6,"NÃO COMPRAR - REAJUSTE &gt;5%","COMPRAR")))</f>
        <v>SEM OFERTA</v>
      </c>
      <c r="AB5600" s="18" t="str">
        <f aca="false">IF(W5600="DIMEC",S5600,IF(W5600="MEDCENTRO",U5600,""))</f>
        <v/>
      </c>
      <c r="AC5600" s="18" t="n">
        <f aca="false">IF(AA5600&lt;&gt;"COMPRAR",0,IF(AB5600="",I5600,MIN(I5600,AB5600)))</f>
        <v>0</v>
      </c>
      <c r="AD5600" s="19" t="n">
        <f aca="false">IF(AC5600&gt;0,AC5600*V5600,0)</f>
        <v>0</v>
      </c>
      <c r="AE5600" s="19" t="n">
        <f aca="false">IF(AC5600&gt;0,(M5600-V5600)*AC5600,0)</f>
        <v>0</v>
      </c>
      <c r="AF5600" s="16" t="str">
        <f aca="false">IF(AA5600&lt;&gt;"COMPRAR","",IF(AB5600="",IF(X5600="","",IF(X5600-V5600&lt;0.01,"EMPATE TÉCNICO","")),IF(AB5600&lt;I5600,"ESTOQUE INSUFICIENTE",IF(X5600="","",IF(X5600-V5600&lt;0.01,"EMPATE TÉCNICO","")))))</f>
        <v/>
      </c>
      <c r="AG5600" s="16" t="s">
        <v>1798</v>
      </c>
      <c r="AH5600" s="16" t="s">
        <v>3148</v>
      </c>
    </row>
    <row r="5601" customFormat="false" ht="15" hidden="false" customHeight="false" outlineLevel="0" collapsed="false">
      <c r="A5601" s="16" t="s">
        <v>17284</v>
      </c>
      <c r="B5601" s="17" t="s">
        <v>17285</v>
      </c>
      <c r="C5601" s="16" t="s">
        <v>17286</v>
      </c>
      <c r="D5601" s="16" t="s">
        <v>5436</v>
      </c>
      <c r="E5601" s="18" t="n">
        <v>1</v>
      </c>
      <c r="F5601" s="16" t="s">
        <v>43</v>
      </c>
      <c r="G5601" s="18" t="n">
        <v>0</v>
      </c>
      <c r="H5601" s="16" t="n">
        <v>0.3</v>
      </c>
      <c r="I5601" s="18" t="n">
        <v>1</v>
      </c>
      <c r="J5601" s="19" t="n">
        <v>10.57</v>
      </c>
      <c r="K5601" s="19" t="n">
        <v>10.57</v>
      </c>
      <c r="L5601" s="19" t="n">
        <v>10.57</v>
      </c>
      <c r="M5601" s="19" t="n">
        <f aca="false">IF(J5601&gt;0,J5601,K5601)*E5601</f>
        <v>10.57</v>
      </c>
      <c r="N5601" s="20"/>
      <c r="O5601" s="21" t="str">
        <f aca="false">IF(R5601="","",ROUND(R5601*(1-Premissas!$B$4),4))</f>
        <v/>
      </c>
      <c r="P5601" s="22"/>
      <c r="Q5601" s="22"/>
      <c r="R5601" s="23"/>
      <c r="S5601" s="24"/>
      <c r="T5601" s="24"/>
      <c r="U5601" s="25"/>
      <c r="V5601" s="19" t="str">
        <f aca="false">IF(COUNT(N5601:Q5601)=0,"",MIN(N5601:Q5601))</f>
        <v/>
      </c>
      <c r="W5601" s="16" t="str">
        <f aca="false">IF(V5601="","",INDEX($N$4:$Q$4,MATCH(V5601,N5601:Q5601,0)))</f>
        <v/>
      </c>
      <c r="X5601" s="19" t="str">
        <f aca="false">IF(COUNT(N5601:Q5601)&lt;2,"",SMALL(N5601:Q5601,2))</f>
        <v/>
      </c>
      <c r="Y5601" s="26" t="str">
        <f aca="false">IF(OR(V5601="",M5601=0),"",V5601/M5601-1)</f>
        <v/>
      </c>
      <c r="Z5601" s="26" t="str">
        <f aca="false">IF(OR(V5601="",L5601=""),"",V5601/(L5601*E5601)-1)</f>
        <v/>
      </c>
      <c r="AA5601" s="16" t="str">
        <f aca="false">IF(V5601="","SEM OFERTA",IF(OR(Y5601&gt;Premissas!$B$11,Y5601&lt;Premissas!$B$12),"VERIFICAR - UNIDADE/EMBALAGEM",IF(Y5601&gt;Premissas!$B$6,"NÃO COMPRAR - REAJUSTE &gt;5%","COMPRAR")))</f>
        <v>SEM OFERTA</v>
      </c>
      <c r="AB5601" s="18" t="str">
        <f aca="false">IF(W5601="DIMEC",S5601,IF(W5601="MEDCENTRO",U5601,""))</f>
        <v/>
      </c>
      <c r="AC5601" s="18" t="n">
        <f aca="false">IF(AA5601&lt;&gt;"COMPRAR",0,IF(AB5601="",I5601,MIN(I5601,AB5601)))</f>
        <v>0</v>
      </c>
      <c r="AD5601" s="19" t="n">
        <f aca="false">IF(AC5601&gt;0,AC5601*V5601,0)</f>
        <v>0</v>
      </c>
      <c r="AE5601" s="19" t="n">
        <f aca="false">IF(AC5601&gt;0,(M5601-V5601)*AC5601,0)</f>
        <v>0</v>
      </c>
      <c r="AF5601" s="16" t="str">
        <f aca="false">IF(AA5601&lt;&gt;"COMPRAR","",IF(AB5601="",IF(X5601="","",IF(X5601-V5601&lt;0.01,"EMPATE TÉCNICO","")),IF(AB5601&lt;I5601,"ESTOQUE INSUFICIENTE",IF(X5601="","",IF(X5601-V5601&lt;0.01,"EMPATE TÉCNICO","")))))</f>
        <v/>
      </c>
      <c r="AG5601" s="16" t="s">
        <v>1798</v>
      </c>
      <c r="AH5601" s="16" t="s">
        <v>3148</v>
      </c>
    </row>
    <row r="5602" customFormat="false" ht="15" hidden="false" customHeight="false" outlineLevel="0" collapsed="false">
      <c r="A5602" s="16" t="s">
        <v>17287</v>
      </c>
      <c r="B5602" s="17" t="s">
        <v>17288</v>
      </c>
      <c r="C5602" s="16" t="s">
        <v>17289</v>
      </c>
      <c r="D5602" s="16" t="s">
        <v>5436</v>
      </c>
      <c r="E5602" s="18" t="n">
        <v>1</v>
      </c>
      <c r="F5602" s="16" t="s">
        <v>42</v>
      </c>
      <c r="G5602" s="18" t="n">
        <v>3</v>
      </c>
      <c r="H5602" s="16" t="n">
        <v>3.2</v>
      </c>
      <c r="I5602" s="18" t="n">
        <v>6</v>
      </c>
      <c r="J5602" s="19" t="n">
        <v>12.75</v>
      </c>
      <c r="K5602" s="19" t="n">
        <v>12.75</v>
      </c>
      <c r="L5602" s="19" t="n">
        <v>12.75</v>
      </c>
      <c r="M5602" s="19" t="n">
        <f aca="false">IF(J5602&gt;0,J5602,K5602)*E5602</f>
        <v>12.75</v>
      </c>
      <c r="N5602" s="20"/>
      <c r="O5602" s="21" t="str">
        <f aca="false">IF(R5602="","",ROUND(R5602*(1-Premissas!$B$4),4))</f>
        <v/>
      </c>
      <c r="P5602" s="22"/>
      <c r="Q5602" s="22"/>
      <c r="R5602" s="23"/>
      <c r="S5602" s="24"/>
      <c r="T5602" s="24"/>
      <c r="U5602" s="25"/>
      <c r="V5602" s="19" t="str">
        <f aca="false">IF(COUNT(N5602:Q5602)=0,"",MIN(N5602:Q5602))</f>
        <v/>
      </c>
      <c r="W5602" s="16" t="str">
        <f aca="false">IF(V5602="","",INDEX($N$4:$Q$4,MATCH(V5602,N5602:Q5602,0)))</f>
        <v/>
      </c>
      <c r="X5602" s="19" t="str">
        <f aca="false">IF(COUNT(N5602:Q5602)&lt;2,"",SMALL(N5602:Q5602,2))</f>
        <v/>
      </c>
      <c r="Y5602" s="26" t="str">
        <f aca="false">IF(OR(V5602="",M5602=0),"",V5602/M5602-1)</f>
        <v/>
      </c>
      <c r="Z5602" s="26" t="str">
        <f aca="false">IF(OR(V5602="",L5602=""),"",V5602/(L5602*E5602)-1)</f>
        <v/>
      </c>
      <c r="AA5602" s="16" t="str">
        <f aca="false">IF(V5602="","SEM OFERTA",IF(OR(Y5602&gt;Premissas!$B$11,Y5602&lt;Premissas!$B$12),"VERIFICAR - UNIDADE/EMBALAGEM",IF(Y5602&gt;Premissas!$B$6,"NÃO COMPRAR - REAJUSTE &gt;5%","COMPRAR")))</f>
        <v>SEM OFERTA</v>
      </c>
      <c r="AB5602" s="18" t="str">
        <f aca="false">IF(W5602="DIMEC",S5602,IF(W5602="MEDCENTRO",U5602,""))</f>
        <v/>
      </c>
      <c r="AC5602" s="18" t="n">
        <f aca="false">IF(AA5602&lt;&gt;"COMPRAR",0,IF(AB5602="",I5602,MIN(I5602,AB5602)))</f>
        <v>0</v>
      </c>
      <c r="AD5602" s="19" t="n">
        <f aca="false">IF(AC5602&gt;0,AC5602*V5602,0)</f>
        <v>0</v>
      </c>
      <c r="AE5602" s="19" t="n">
        <f aca="false">IF(AC5602&gt;0,(M5602-V5602)*AC5602,0)</f>
        <v>0</v>
      </c>
      <c r="AF5602" s="16" t="str">
        <f aca="false">IF(AA5602&lt;&gt;"COMPRAR","",IF(AB5602="",IF(X5602="","",IF(X5602-V5602&lt;0.01,"EMPATE TÉCNICO","")),IF(AB5602&lt;I5602,"ESTOQUE INSUFICIENTE",IF(X5602="","",IF(X5602-V5602&lt;0.01,"EMPATE TÉCNICO","")))))</f>
        <v/>
      </c>
      <c r="AG5602" s="16" t="s">
        <v>1798</v>
      </c>
      <c r="AH5602" s="16" t="s">
        <v>3148</v>
      </c>
    </row>
    <row r="5603" customFormat="false" ht="15" hidden="false" customHeight="false" outlineLevel="0" collapsed="false">
      <c r="A5603" s="16" t="s">
        <v>17290</v>
      </c>
      <c r="B5603" s="17" t="s">
        <v>17291</v>
      </c>
      <c r="C5603" s="16" t="s">
        <v>17292</v>
      </c>
      <c r="D5603" s="16" t="s">
        <v>5436</v>
      </c>
      <c r="E5603" s="18" t="n">
        <v>1</v>
      </c>
      <c r="F5603" s="16" t="s">
        <v>42</v>
      </c>
      <c r="G5603" s="18" t="n">
        <v>2</v>
      </c>
      <c r="H5603" s="16" t="n">
        <v>4.3</v>
      </c>
      <c r="I5603" s="18" t="n">
        <v>10</v>
      </c>
      <c r="J5603" s="19" t="n">
        <v>14.02</v>
      </c>
      <c r="K5603" s="19" t="n">
        <v>14.02</v>
      </c>
      <c r="L5603" s="19" t="n">
        <v>14.02</v>
      </c>
      <c r="M5603" s="19" t="n">
        <f aca="false">IF(J5603&gt;0,J5603,K5603)*E5603</f>
        <v>14.02</v>
      </c>
      <c r="N5603" s="20"/>
      <c r="O5603" s="21" t="str">
        <f aca="false">IF(R5603="","",ROUND(R5603*(1-Premissas!$B$4),4))</f>
        <v/>
      </c>
      <c r="P5603" s="22"/>
      <c r="Q5603" s="22"/>
      <c r="R5603" s="23"/>
      <c r="S5603" s="24"/>
      <c r="T5603" s="24"/>
      <c r="U5603" s="25"/>
      <c r="V5603" s="19" t="str">
        <f aca="false">IF(COUNT(N5603:Q5603)=0,"",MIN(N5603:Q5603))</f>
        <v/>
      </c>
      <c r="W5603" s="16" t="str">
        <f aca="false">IF(V5603="","",INDEX($N$4:$Q$4,MATCH(V5603,N5603:Q5603,0)))</f>
        <v/>
      </c>
      <c r="X5603" s="19" t="str">
        <f aca="false">IF(COUNT(N5603:Q5603)&lt;2,"",SMALL(N5603:Q5603,2))</f>
        <v/>
      </c>
      <c r="Y5603" s="26" t="str">
        <f aca="false">IF(OR(V5603="",M5603=0),"",V5603/M5603-1)</f>
        <v/>
      </c>
      <c r="Z5603" s="26" t="str">
        <f aca="false">IF(OR(V5603="",L5603=""),"",V5603/(L5603*E5603)-1)</f>
        <v/>
      </c>
      <c r="AA5603" s="16" t="str">
        <f aca="false">IF(V5603="","SEM OFERTA",IF(OR(Y5603&gt;Premissas!$B$11,Y5603&lt;Premissas!$B$12),"VERIFICAR - UNIDADE/EMBALAGEM",IF(Y5603&gt;Premissas!$B$6,"NÃO COMPRAR - REAJUSTE &gt;5%","COMPRAR")))</f>
        <v>SEM OFERTA</v>
      </c>
      <c r="AB5603" s="18" t="str">
        <f aca="false">IF(W5603="DIMEC",S5603,IF(W5603="MEDCENTRO",U5603,""))</f>
        <v/>
      </c>
      <c r="AC5603" s="18" t="n">
        <f aca="false">IF(AA5603&lt;&gt;"COMPRAR",0,IF(AB5603="",I5603,MIN(I5603,AB5603)))</f>
        <v>0</v>
      </c>
      <c r="AD5603" s="19" t="n">
        <f aca="false">IF(AC5603&gt;0,AC5603*V5603,0)</f>
        <v>0</v>
      </c>
      <c r="AE5603" s="19" t="n">
        <f aca="false">IF(AC5603&gt;0,(M5603-V5603)*AC5603,0)</f>
        <v>0</v>
      </c>
      <c r="AF5603" s="16" t="str">
        <f aca="false">IF(AA5603&lt;&gt;"COMPRAR","",IF(AB5603="",IF(X5603="","",IF(X5603-V5603&lt;0.01,"EMPATE TÉCNICO","")),IF(AB5603&lt;I5603,"ESTOQUE INSUFICIENTE",IF(X5603="","",IF(X5603-V5603&lt;0.01,"EMPATE TÉCNICO","")))))</f>
        <v/>
      </c>
      <c r="AG5603" s="16" t="s">
        <v>1798</v>
      </c>
      <c r="AH5603" s="16" t="s">
        <v>3148</v>
      </c>
    </row>
    <row r="5604" customFormat="false" ht="15" hidden="false" customHeight="false" outlineLevel="0" collapsed="false">
      <c r="A5604" s="16" t="s">
        <v>17293</v>
      </c>
      <c r="B5604" s="17" t="s">
        <v>17294</v>
      </c>
      <c r="C5604" s="16" t="s">
        <v>17295</v>
      </c>
      <c r="D5604" s="16" t="s">
        <v>5436</v>
      </c>
      <c r="E5604" s="18" t="n">
        <v>1</v>
      </c>
      <c r="F5604" s="16" t="s">
        <v>43</v>
      </c>
      <c r="G5604" s="18" t="n">
        <v>0</v>
      </c>
      <c r="H5604" s="16" t="n">
        <v>0.2</v>
      </c>
      <c r="I5604" s="18" t="n">
        <v>1</v>
      </c>
      <c r="J5604" s="19" t="n">
        <v>8.99</v>
      </c>
      <c r="K5604" s="19" t="n">
        <v>8.99</v>
      </c>
      <c r="L5604" s="19" t="n">
        <v>8.99</v>
      </c>
      <c r="M5604" s="19" t="n">
        <f aca="false">IF(J5604&gt;0,J5604,K5604)*E5604</f>
        <v>8.99</v>
      </c>
      <c r="N5604" s="20"/>
      <c r="O5604" s="21" t="str">
        <f aca="false">IF(R5604="","",ROUND(R5604*(1-Premissas!$B$4),4))</f>
        <v/>
      </c>
      <c r="P5604" s="22"/>
      <c r="Q5604" s="22"/>
      <c r="R5604" s="23"/>
      <c r="S5604" s="24"/>
      <c r="T5604" s="24"/>
      <c r="U5604" s="25"/>
      <c r="V5604" s="19" t="str">
        <f aca="false">IF(COUNT(N5604:Q5604)=0,"",MIN(N5604:Q5604))</f>
        <v/>
      </c>
      <c r="W5604" s="16" t="str">
        <f aca="false">IF(V5604="","",INDEX($N$4:$Q$4,MATCH(V5604,N5604:Q5604,0)))</f>
        <v/>
      </c>
      <c r="X5604" s="19" t="str">
        <f aca="false">IF(COUNT(N5604:Q5604)&lt;2,"",SMALL(N5604:Q5604,2))</f>
        <v/>
      </c>
      <c r="Y5604" s="26" t="str">
        <f aca="false">IF(OR(V5604="",M5604=0),"",V5604/M5604-1)</f>
        <v/>
      </c>
      <c r="Z5604" s="26" t="str">
        <f aca="false">IF(OR(V5604="",L5604=""),"",V5604/(L5604*E5604)-1)</f>
        <v/>
      </c>
      <c r="AA5604" s="16" t="str">
        <f aca="false">IF(V5604="","SEM OFERTA",IF(OR(Y5604&gt;Premissas!$B$11,Y5604&lt;Premissas!$B$12),"VERIFICAR - UNIDADE/EMBALAGEM",IF(Y5604&gt;Premissas!$B$6,"NÃO COMPRAR - REAJUSTE &gt;5%","COMPRAR")))</f>
        <v>SEM OFERTA</v>
      </c>
      <c r="AB5604" s="18" t="str">
        <f aca="false">IF(W5604="DIMEC",S5604,IF(W5604="MEDCENTRO",U5604,""))</f>
        <v/>
      </c>
      <c r="AC5604" s="18" t="n">
        <f aca="false">IF(AA5604&lt;&gt;"COMPRAR",0,IF(AB5604="",I5604,MIN(I5604,AB5604)))</f>
        <v>0</v>
      </c>
      <c r="AD5604" s="19" t="n">
        <f aca="false">IF(AC5604&gt;0,AC5604*V5604,0)</f>
        <v>0</v>
      </c>
      <c r="AE5604" s="19" t="n">
        <f aca="false">IF(AC5604&gt;0,(M5604-V5604)*AC5604,0)</f>
        <v>0</v>
      </c>
      <c r="AF5604" s="16" t="str">
        <f aca="false">IF(AA5604&lt;&gt;"COMPRAR","",IF(AB5604="",IF(X5604="","",IF(X5604-V5604&lt;0.01,"EMPATE TÉCNICO","")),IF(AB5604&lt;I5604,"ESTOQUE INSUFICIENTE",IF(X5604="","",IF(X5604-V5604&lt;0.01,"EMPATE TÉCNICO","")))))</f>
        <v/>
      </c>
      <c r="AG5604" s="16" t="s">
        <v>1798</v>
      </c>
      <c r="AH5604" s="16" t="s">
        <v>3148</v>
      </c>
    </row>
    <row r="5605" customFormat="false" ht="15" hidden="false" customHeight="false" outlineLevel="0" collapsed="false">
      <c r="A5605" s="16" t="s">
        <v>17296</v>
      </c>
      <c r="B5605" s="17" t="s">
        <v>17297</v>
      </c>
      <c r="C5605" s="16" t="s">
        <v>17298</v>
      </c>
      <c r="D5605" s="16" t="s">
        <v>17139</v>
      </c>
      <c r="E5605" s="18" t="n">
        <v>1</v>
      </c>
      <c r="F5605" s="16" t="s">
        <v>42</v>
      </c>
      <c r="G5605" s="18" t="n">
        <v>2</v>
      </c>
      <c r="H5605" s="16" t="n">
        <v>0.8</v>
      </c>
      <c r="I5605" s="18" t="n">
        <v>1</v>
      </c>
      <c r="J5605" s="19" t="n">
        <v>12.44</v>
      </c>
      <c r="K5605" s="19" t="n">
        <v>12.44</v>
      </c>
      <c r="L5605" s="19" t="n">
        <v>12.44</v>
      </c>
      <c r="M5605" s="19" t="n">
        <f aca="false">IF(J5605&gt;0,J5605,K5605)*E5605</f>
        <v>12.44</v>
      </c>
      <c r="N5605" s="20"/>
      <c r="O5605" s="21" t="str">
        <f aca="false">IF(R5605="","",ROUND(R5605*(1-Premissas!$B$4),4))</f>
        <v/>
      </c>
      <c r="P5605" s="22"/>
      <c r="Q5605" s="22"/>
      <c r="R5605" s="23"/>
      <c r="S5605" s="24"/>
      <c r="T5605" s="24"/>
      <c r="U5605" s="25"/>
      <c r="V5605" s="19" t="str">
        <f aca="false">IF(COUNT(N5605:Q5605)=0,"",MIN(N5605:Q5605))</f>
        <v/>
      </c>
      <c r="W5605" s="16" t="str">
        <f aca="false">IF(V5605="","",INDEX($N$4:$Q$4,MATCH(V5605,N5605:Q5605,0)))</f>
        <v/>
      </c>
      <c r="X5605" s="19" t="str">
        <f aca="false">IF(COUNT(N5605:Q5605)&lt;2,"",SMALL(N5605:Q5605,2))</f>
        <v/>
      </c>
      <c r="Y5605" s="26" t="str">
        <f aca="false">IF(OR(V5605="",M5605=0),"",V5605/M5605-1)</f>
        <v/>
      </c>
      <c r="Z5605" s="26" t="str">
        <f aca="false">IF(OR(V5605="",L5605=""),"",V5605/(L5605*E5605)-1)</f>
        <v/>
      </c>
      <c r="AA5605" s="16" t="str">
        <f aca="false">IF(V5605="","SEM OFERTA",IF(OR(Y5605&gt;Premissas!$B$11,Y5605&lt;Premissas!$B$12),"VERIFICAR - UNIDADE/EMBALAGEM",IF(Y5605&gt;Premissas!$B$6,"NÃO COMPRAR - REAJUSTE &gt;5%","COMPRAR")))</f>
        <v>SEM OFERTA</v>
      </c>
      <c r="AB5605" s="18" t="str">
        <f aca="false">IF(W5605="DIMEC",S5605,IF(W5605="MEDCENTRO",U5605,""))</f>
        <v/>
      </c>
      <c r="AC5605" s="18" t="n">
        <f aca="false">IF(AA5605&lt;&gt;"COMPRAR",0,IF(AB5605="",I5605,MIN(I5605,AB5605)))</f>
        <v>0</v>
      </c>
      <c r="AD5605" s="19" t="n">
        <f aca="false">IF(AC5605&gt;0,AC5605*V5605,0)</f>
        <v>0</v>
      </c>
      <c r="AE5605" s="19" t="n">
        <f aca="false">IF(AC5605&gt;0,(M5605-V5605)*AC5605,0)</f>
        <v>0</v>
      </c>
      <c r="AF5605" s="16" t="str">
        <f aca="false">IF(AA5605&lt;&gt;"COMPRAR","",IF(AB5605="",IF(X5605="","",IF(X5605-V5605&lt;0.01,"EMPATE TÉCNICO","")),IF(AB5605&lt;I5605,"ESTOQUE INSUFICIENTE",IF(X5605="","",IF(X5605-V5605&lt;0.01,"EMPATE TÉCNICO","")))))</f>
        <v/>
      </c>
      <c r="AG5605" s="16" t="s">
        <v>1798</v>
      </c>
      <c r="AH5605" s="16" t="s">
        <v>3148</v>
      </c>
    </row>
    <row r="5606" customFormat="false" ht="15" hidden="false" customHeight="false" outlineLevel="0" collapsed="false">
      <c r="A5606" s="16" t="s">
        <v>17299</v>
      </c>
      <c r="B5606" s="17" t="s">
        <v>17300</v>
      </c>
      <c r="C5606" s="16" t="s">
        <v>17301</v>
      </c>
      <c r="D5606" s="16" t="s">
        <v>5436</v>
      </c>
      <c r="E5606" s="18" t="n">
        <v>1</v>
      </c>
      <c r="F5606" s="16" t="s">
        <v>42</v>
      </c>
      <c r="G5606" s="18" t="n">
        <v>5</v>
      </c>
      <c r="H5606" s="16" t="n">
        <v>2.3</v>
      </c>
      <c r="I5606" s="18" t="n">
        <v>2</v>
      </c>
      <c r="J5606" s="19" t="n">
        <v>10.29</v>
      </c>
      <c r="K5606" s="19" t="n">
        <v>10.29</v>
      </c>
      <c r="L5606" s="19" t="n">
        <v>10.29</v>
      </c>
      <c r="M5606" s="19" t="n">
        <f aca="false">IF(J5606&gt;0,J5606,K5606)*E5606</f>
        <v>10.29</v>
      </c>
      <c r="N5606" s="20"/>
      <c r="O5606" s="21" t="str">
        <f aca="false">IF(R5606="","",ROUND(R5606*(1-Premissas!$B$4),4))</f>
        <v/>
      </c>
      <c r="P5606" s="22"/>
      <c r="Q5606" s="22"/>
      <c r="R5606" s="23"/>
      <c r="S5606" s="24"/>
      <c r="T5606" s="24"/>
      <c r="U5606" s="25"/>
      <c r="V5606" s="19" t="str">
        <f aca="false">IF(COUNT(N5606:Q5606)=0,"",MIN(N5606:Q5606))</f>
        <v/>
      </c>
      <c r="W5606" s="16" t="str">
        <f aca="false">IF(V5606="","",INDEX($N$4:$Q$4,MATCH(V5606,N5606:Q5606,0)))</f>
        <v/>
      </c>
      <c r="X5606" s="19" t="str">
        <f aca="false">IF(COUNT(N5606:Q5606)&lt;2,"",SMALL(N5606:Q5606,2))</f>
        <v/>
      </c>
      <c r="Y5606" s="26" t="str">
        <f aca="false">IF(OR(V5606="",M5606=0),"",V5606/M5606-1)</f>
        <v/>
      </c>
      <c r="Z5606" s="26" t="str">
        <f aca="false">IF(OR(V5606="",L5606=""),"",V5606/(L5606*E5606)-1)</f>
        <v/>
      </c>
      <c r="AA5606" s="16" t="str">
        <f aca="false">IF(V5606="","SEM OFERTA",IF(OR(Y5606&gt;Premissas!$B$11,Y5606&lt;Premissas!$B$12),"VERIFICAR - UNIDADE/EMBALAGEM",IF(Y5606&gt;Premissas!$B$6,"NÃO COMPRAR - REAJUSTE &gt;5%","COMPRAR")))</f>
        <v>SEM OFERTA</v>
      </c>
      <c r="AB5606" s="18" t="str">
        <f aca="false">IF(W5606="DIMEC",S5606,IF(W5606="MEDCENTRO",U5606,""))</f>
        <v/>
      </c>
      <c r="AC5606" s="18" t="n">
        <f aca="false">IF(AA5606&lt;&gt;"COMPRAR",0,IF(AB5606="",I5606,MIN(I5606,AB5606)))</f>
        <v>0</v>
      </c>
      <c r="AD5606" s="19" t="n">
        <f aca="false">IF(AC5606&gt;0,AC5606*V5606,0)</f>
        <v>0</v>
      </c>
      <c r="AE5606" s="19" t="n">
        <f aca="false">IF(AC5606&gt;0,(M5606-V5606)*AC5606,0)</f>
        <v>0</v>
      </c>
      <c r="AF5606" s="16" t="str">
        <f aca="false">IF(AA5606&lt;&gt;"COMPRAR","",IF(AB5606="",IF(X5606="","",IF(X5606-V5606&lt;0.01,"EMPATE TÉCNICO","")),IF(AB5606&lt;I5606,"ESTOQUE INSUFICIENTE",IF(X5606="","",IF(X5606-V5606&lt;0.01,"EMPATE TÉCNICO","")))))</f>
        <v/>
      </c>
      <c r="AG5606" s="16" t="s">
        <v>1798</v>
      </c>
      <c r="AH5606" s="16" t="s">
        <v>3148</v>
      </c>
    </row>
    <row r="5607" customFormat="false" ht="15" hidden="false" customHeight="false" outlineLevel="0" collapsed="false">
      <c r="A5607" s="16" t="s">
        <v>17302</v>
      </c>
      <c r="B5607" s="17" t="s">
        <v>17303</v>
      </c>
      <c r="C5607" s="16" t="s">
        <v>17304</v>
      </c>
      <c r="D5607" s="16" t="s">
        <v>17139</v>
      </c>
      <c r="E5607" s="18" t="n">
        <v>1</v>
      </c>
      <c r="F5607" s="16" t="s">
        <v>43</v>
      </c>
      <c r="G5607" s="18" t="n">
        <v>0</v>
      </c>
      <c r="H5607" s="16" t="n">
        <v>0.4</v>
      </c>
      <c r="I5607" s="18" t="n">
        <v>2</v>
      </c>
      <c r="J5607" s="19" t="n">
        <v>10.57</v>
      </c>
      <c r="K5607" s="19" t="n">
        <v>10.57</v>
      </c>
      <c r="L5607" s="19" t="n">
        <v>10.57</v>
      </c>
      <c r="M5607" s="19" t="n">
        <f aca="false">IF(J5607&gt;0,J5607,K5607)*E5607</f>
        <v>10.57</v>
      </c>
      <c r="N5607" s="20"/>
      <c r="O5607" s="21" t="str">
        <f aca="false">IF(R5607="","",ROUND(R5607*(1-Premissas!$B$4),4))</f>
        <v/>
      </c>
      <c r="P5607" s="22"/>
      <c r="Q5607" s="22"/>
      <c r="R5607" s="23"/>
      <c r="S5607" s="24"/>
      <c r="T5607" s="24"/>
      <c r="U5607" s="25"/>
      <c r="V5607" s="19" t="str">
        <f aca="false">IF(COUNT(N5607:Q5607)=0,"",MIN(N5607:Q5607))</f>
        <v/>
      </c>
      <c r="W5607" s="16" t="str">
        <f aca="false">IF(V5607="","",INDEX($N$4:$Q$4,MATCH(V5607,N5607:Q5607,0)))</f>
        <v/>
      </c>
      <c r="X5607" s="19" t="str">
        <f aca="false">IF(COUNT(N5607:Q5607)&lt;2,"",SMALL(N5607:Q5607,2))</f>
        <v/>
      </c>
      <c r="Y5607" s="26" t="str">
        <f aca="false">IF(OR(V5607="",M5607=0),"",V5607/M5607-1)</f>
        <v/>
      </c>
      <c r="Z5607" s="26" t="str">
        <f aca="false">IF(OR(V5607="",L5607=""),"",V5607/(L5607*E5607)-1)</f>
        <v/>
      </c>
      <c r="AA5607" s="16" t="str">
        <f aca="false">IF(V5607="","SEM OFERTA",IF(OR(Y5607&gt;Premissas!$B$11,Y5607&lt;Premissas!$B$12),"VERIFICAR - UNIDADE/EMBALAGEM",IF(Y5607&gt;Premissas!$B$6,"NÃO COMPRAR - REAJUSTE &gt;5%","COMPRAR")))</f>
        <v>SEM OFERTA</v>
      </c>
      <c r="AB5607" s="18" t="str">
        <f aca="false">IF(W5607="DIMEC",S5607,IF(W5607="MEDCENTRO",U5607,""))</f>
        <v/>
      </c>
      <c r="AC5607" s="18" t="n">
        <f aca="false">IF(AA5607&lt;&gt;"COMPRAR",0,IF(AB5607="",I5607,MIN(I5607,AB5607)))</f>
        <v>0</v>
      </c>
      <c r="AD5607" s="19" t="n">
        <f aca="false">IF(AC5607&gt;0,AC5607*V5607,0)</f>
        <v>0</v>
      </c>
      <c r="AE5607" s="19" t="n">
        <f aca="false">IF(AC5607&gt;0,(M5607-V5607)*AC5607,0)</f>
        <v>0</v>
      </c>
      <c r="AF5607" s="16" t="str">
        <f aca="false">IF(AA5607&lt;&gt;"COMPRAR","",IF(AB5607="",IF(X5607="","",IF(X5607-V5607&lt;0.01,"EMPATE TÉCNICO","")),IF(AB5607&lt;I5607,"ESTOQUE INSUFICIENTE",IF(X5607="","",IF(X5607-V5607&lt;0.01,"EMPATE TÉCNICO","")))))</f>
        <v/>
      </c>
      <c r="AG5607" s="16" t="s">
        <v>1798</v>
      </c>
      <c r="AH5607" s="16" t="s">
        <v>3148</v>
      </c>
    </row>
    <row r="5608" customFormat="false" ht="15" hidden="false" customHeight="false" outlineLevel="0" collapsed="false">
      <c r="A5608" s="16" t="s">
        <v>17305</v>
      </c>
      <c r="B5608" s="17" t="s">
        <v>17306</v>
      </c>
      <c r="C5608" s="16" t="s">
        <v>17307</v>
      </c>
      <c r="D5608" s="16" t="s">
        <v>5436</v>
      </c>
      <c r="E5608" s="18" t="n">
        <v>1</v>
      </c>
      <c r="F5608" s="16" t="s">
        <v>41</v>
      </c>
      <c r="G5608" s="18" t="n">
        <v>1</v>
      </c>
      <c r="H5608" s="16" t="n">
        <v>2.2</v>
      </c>
      <c r="I5608" s="18" t="n">
        <v>5</v>
      </c>
      <c r="J5608" s="19" t="n">
        <v>12.75</v>
      </c>
      <c r="K5608" s="19" t="n">
        <v>12.75</v>
      </c>
      <c r="L5608" s="19" t="n">
        <v>11.55</v>
      </c>
      <c r="M5608" s="19" t="n">
        <f aca="false">IF(J5608&gt;0,J5608,K5608)*E5608</f>
        <v>12.75</v>
      </c>
      <c r="N5608" s="20"/>
      <c r="O5608" s="21" t="str">
        <f aca="false">IF(R5608="","",ROUND(R5608*(1-Premissas!$B$4),4))</f>
        <v/>
      </c>
      <c r="P5608" s="22"/>
      <c r="Q5608" s="22"/>
      <c r="R5608" s="23"/>
      <c r="S5608" s="24"/>
      <c r="T5608" s="24"/>
      <c r="U5608" s="25"/>
      <c r="V5608" s="19" t="str">
        <f aca="false">IF(COUNT(N5608:Q5608)=0,"",MIN(N5608:Q5608))</f>
        <v/>
      </c>
      <c r="W5608" s="16" t="str">
        <f aca="false">IF(V5608="","",INDEX($N$4:$Q$4,MATCH(V5608,N5608:Q5608,0)))</f>
        <v/>
      </c>
      <c r="X5608" s="19" t="str">
        <f aca="false">IF(COUNT(N5608:Q5608)&lt;2,"",SMALL(N5608:Q5608,2))</f>
        <v/>
      </c>
      <c r="Y5608" s="26" t="str">
        <f aca="false">IF(OR(V5608="",M5608=0),"",V5608/M5608-1)</f>
        <v/>
      </c>
      <c r="Z5608" s="26" t="str">
        <f aca="false">IF(OR(V5608="",L5608=""),"",V5608/(L5608*E5608)-1)</f>
        <v/>
      </c>
      <c r="AA5608" s="16" t="str">
        <f aca="false">IF(V5608="","SEM OFERTA",IF(OR(Y5608&gt;Premissas!$B$11,Y5608&lt;Premissas!$B$12),"VERIFICAR - UNIDADE/EMBALAGEM",IF(Y5608&gt;Premissas!$B$6,"NÃO COMPRAR - REAJUSTE &gt;5%","COMPRAR")))</f>
        <v>SEM OFERTA</v>
      </c>
      <c r="AB5608" s="18" t="str">
        <f aca="false">IF(W5608="DIMEC",S5608,IF(W5608="MEDCENTRO",U5608,""))</f>
        <v/>
      </c>
      <c r="AC5608" s="18" t="n">
        <f aca="false">IF(AA5608&lt;&gt;"COMPRAR",0,IF(AB5608="",I5608,MIN(I5608,AB5608)))</f>
        <v>0</v>
      </c>
      <c r="AD5608" s="19" t="n">
        <f aca="false">IF(AC5608&gt;0,AC5608*V5608,0)</f>
        <v>0</v>
      </c>
      <c r="AE5608" s="19" t="n">
        <f aca="false">IF(AC5608&gt;0,(M5608-V5608)*AC5608,0)</f>
        <v>0</v>
      </c>
      <c r="AF5608" s="16" t="str">
        <f aca="false">IF(AA5608&lt;&gt;"COMPRAR","",IF(AB5608="",IF(X5608="","",IF(X5608-V5608&lt;0.01,"EMPATE TÉCNICO","")),IF(AB5608&lt;I5608,"ESTOQUE INSUFICIENTE",IF(X5608="","",IF(X5608-V5608&lt;0.01,"EMPATE TÉCNICO","")))))</f>
        <v/>
      </c>
      <c r="AG5608" s="16" t="s">
        <v>87</v>
      </c>
      <c r="AH5608" s="16" t="s">
        <v>3148</v>
      </c>
    </row>
    <row r="5609" customFormat="false" ht="15" hidden="false" customHeight="false" outlineLevel="0" collapsed="false">
      <c r="A5609" s="16" t="s">
        <v>17308</v>
      </c>
      <c r="B5609" s="17" t="s">
        <v>17309</v>
      </c>
      <c r="C5609" s="16" t="s">
        <v>17310</v>
      </c>
      <c r="D5609" s="16" t="s">
        <v>5436</v>
      </c>
      <c r="E5609" s="18" t="n">
        <v>1</v>
      </c>
      <c r="F5609" s="16" t="s">
        <v>43</v>
      </c>
      <c r="G5609" s="18" t="n">
        <v>0</v>
      </c>
      <c r="H5609" s="16" t="n">
        <v>0.7</v>
      </c>
      <c r="I5609" s="18" t="n">
        <v>2</v>
      </c>
      <c r="J5609" s="19" t="n">
        <v>11.41</v>
      </c>
      <c r="K5609" s="19" t="n">
        <v>11.41</v>
      </c>
      <c r="L5609" s="19" t="n">
        <v>11.41</v>
      </c>
      <c r="M5609" s="19" t="n">
        <f aca="false">IF(J5609&gt;0,J5609,K5609)*E5609</f>
        <v>11.41</v>
      </c>
      <c r="N5609" s="20"/>
      <c r="O5609" s="21" t="str">
        <f aca="false">IF(R5609="","",ROUND(R5609*(1-Premissas!$B$4),4))</f>
        <v/>
      </c>
      <c r="P5609" s="22"/>
      <c r="Q5609" s="22"/>
      <c r="R5609" s="23"/>
      <c r="S5609" s="24"/>
      <c r="T5609" s="24"/>
      <c r="U5609" s="25"/>
      <c r="V5609" s="19" t="str">
        <f aca="false">IF(COUNT(N5609:Q5609)=0,"",MIN(N5609:Q5609))</f>
        <v/>
      </c>
      <c r="W5609" s="16" t="str">
        <f aca="false">IF(V5609="","",INDEX($N$4:$Q$4,MATCH(V5609,N5609:Q5609,0)))</f>
        <v/>
      </c>
      <c r="X5609" s="19" t="str">
        <f aca="false">IF(COUNT(N5609:Q5609)&lt;2,"",SMALL(N5609:Q5609,2))</f>
        <v/>
      </c>
      <c r="Y5609" s="26" t="str">
        <f aca="false">IF(OR(V5609="",M5609=0),"",V5609/M5609-1)</f>
        <v/>
      </c>
      <c r="Z5609" s="26" t="str">
        <f aca="false">IF(OR(V5609="",L5609=""),"",V5609/(L5609*E5609)-1)</f>
        <v/>
      </c>
      <c r="AA5609" s="16" t="str">
        <f aca="false">IF(V5609="","SEM OFERTA",IF(OR(Y5609&gt;Premissas!$B$11,Y5609&lt;Premissas!$B$12),"VERIFICAR - UNIDADE/EMBALAGEM",IF(Y5609&gt;Premissas!$B$6,"NÃO COMPRAR - REAJUSTE &gt;5%","COMPRAR")))</f>
        <v>SEM OFERTA</v>
      </c>
      <c r="AB5609" s="18" t="str">
        <f aca="false">IF(W5609="DIMEC",S5609,IF(W5609="MEDCENTRO",U5609,""))</f>
        <v/>
      </c>
      <c r="AC5609" s="18" t="n">
        <f aca="false">IF(AA5609&lt;&gt;"COMPRAR",0,IF(AB5609="",I5609,MIN(I5609,AB5609)))</f>
        <v>0</v>
      </c>
      <c r="AD5609" s="19" t="n">
        <f aca="false">IF(AC5609&gt;0,AC5609*V5609,0)</f>
        <v>0</v>
      </c>
      <c r="AE5609" s="19" t="n">
        <f aca="false">IF(AC5609&gt;0,(M5609-V5609)*AC5609,0)</f>
        <v>0</v>
      </c>
      <c r="AF5609" s="16" t="str">
        <f aca="false">IF(AA5609&lt;&gt;"COMPRAR","",IF(AB5609="",IF(X5609="","",IF(X5609-V5609&lt;0.01,"EMPATE TÉCNICO","")),IF(AB5609&lt;I5609,"ESTOQUE INSUFICIENTE",IF(X5609="","",IF(X5609-V5609&lt;0.01,"EMPATE TÉCNICO","")))))</f>
        <v/>
      </c>
      <c r="AG5609" s="16" t="s">
        <v>1798</v>
      </c>
      <c r="AH5609" s="16" t="s">
        <v>3148</v>
      </c>
    </row>
    <row r="5610" customFormat="false" ht="15" hidden="false" customHeight="false" outlineLevel="0" collapsed="false">
      <c r="A5610" s="16" t="s">
        <v>17311</v>
      </c>
      <c r="B5610" s="17" t="s">
        <v>17312</v>
      </c>
      <c r="C5610" s="16" t="s">
        <v>17313</v>
      </c>
      <c r="D5610" s="16" t="s">
        <v>5436</v>
      </c>
      <c r="E5610" s="18" t="n">
        <v>1</v>
      </c>
      <c r="F5610" s="16" t="s">
        <v>43</v>
      </c>
      <c r="G5610" s="18" t="n">
        <v>0</v>
      </c>
      <c r="H5610" s="16" t="n">
        <v>0.9</v>
      </c>
      <c r="I5610" s="18" t="n">
        <v>3</v>
      </c>
      <c r="J5610" s="19" t="n">
        <v>9.73</v>
      </c>
      <c r="K5610" s="19" t="n">
        <v>9.73</v>
      </c>
      <c r="L5610" s="19" t="n">
        <v>9.73</v>
      </c>
      <c r="M5610" s="19" t="n">
        <f aca="false">IF(J5610&gt;0,J5610,K5610)*E5610</f>
        <v>9.73</v>
      </c>
      <c r="N5610" s="20"/>
      <c r="O5610" s="21" t="str">
        <f aca="false">IF(R5610="","",ROUND(R5610*(1-Premissas!$B$4),4))</f>
        <v/>
      </c>
      <c r="P5610" s="22"/>
      <c r="Q5610" s="22"/>
      <c r="R5610" s="23"/>
      <c r="S5610" s="24"/>
      <c r="T5610" s="24"/>
      <c r="U5610" s="25"/>
      <c r="V5610" s="19" t="str">
        <f aca="false">IF(COUNT(N5610:Q5610)=0,"",MIN(N5610:Q5610))</f>
        <v/>
      </c>
      <c r="W5610" s="16" t="str">
        <f aca="false">IF(V5610="","",INDEX($N$4:$Q$4,MATCH(V5610,N5610:Q5610,0)))</f>
        <v/>
      </c>
      <c r="X5610" s="19" t="str">
        <f aca="false">IF(COUNT(N5610:Q5610)&lt;2,"",SMALL(N5610:Q5610,2))</f>
        <v/>
      </c>
      <c r="Y5610" s="26" t="str">
        <f aca="false">IF(OR(V5610="",M5610=0),"",V5610/M5610-1)</f>
        <v/>
      </c>
      <c r="Z5610" s="26" t="str">
        <f aca="false">IF(OR(V5610="",L5610=""),"",V5610/(L5610*E5610)-1)</f>
        <v/>
      </c>
      <c r="AA5610" s="16" t="str">
        <f aca="false">IF(V5610="","SEM OFERTA",IF(OR(Y5610&gt;Premissas!$B$11,Y5610&lt;Premissas!$B$12),"VERIFICAR - UNIDADE/EMBALAGEM",IF(Y5610&gt;Premissas!$B$6,"NÃO COMPRAR - REAJUSTE &gt;5%","COMPRAR")))</f>
        <v>SEM OFERTA</v>
      </c>
      <c r="AB5610" s="18" t="str">
        <f aca="false">IF(W5610="DIMEC",S5610,IF(W5610="MEDCENTRO",U5610,""))</f>
        <v/>
      </c>
      <c r="AC5610" s="18" t="n">
        <f aca="false">IF(AA5610&lt;&gt;"COMPRAR",0,IF(AB5610="",I5610,MIN(I5610,AB5610)))</f>
        <v>0</v>
      </c>
      <c r="AD5610" s="19" t="n">
        <f aca="false">IF(AC5610&gt;0,AC5610*V5610,0)</f>
        <v>0</v>
      </c>
      <c r="AE5610" s="19" t="n">
        <f aca="false">IF(AC5610&gt;0,(M5610-V5610)*AC5610,0)</f>
        <v>0</v>
      </c>
      <c r="AF5610" s="16" t="str">
        <f aca="false">IF(AA5610&lt;&gt;"COMPRAR","",IF(AB5610="",IF(X5610="","",IF(X5610-V5610&lt;0.01,"EMPATE TÉCNICO","")),IF(AB5610&lt;I5610,"ESTOQUE INSUFICIENTE",IF(X5610="","",IF(X5610-V5610&lt;0.01,"EMPATE TÉCNICO","")))))</f>
        <v/>
      </c>
      <c r="AG5610" s="16" t="s">
        <v>1798</v>
      </c>
      <c r="AH5610" s="16" t="s">
        <v>3148</v>
      </c>
    </row>
    <row r="5611" customFormat="false" ht="15" hidden="false" customHeight="false" outlineLevel="0" collapsed="false">
      <c r="A5611" s="16" t="s">
        <v>17314</v>
      </c>
      <c r="B5611" s="17" t="s">
        <v>17315</v>
      </c>
      <c r="C5611" s="16" t="s">
        <v>17316</v>
      </c>
      <c r="D5611" s="16" t="s">
        <v>4284</v>
      </c>
      <c r="E5611" s="18" t="n">
        <v>1</v>
      </c>
      <c r="F5611" s="16" t="s">
        <v>43</v>
      </c>
      <c r="G5611" s="18" t="n">
        <v>0</v>
      </c>
      <c r="H5611" s="16" t="n">
        <v>1</v>
      </c>
      <c r="I5611" s="18" t="n">
        <v>3</v>
      </c>
      <c r="J5611" s="19" t="n">
        <v>10.16</v>
      </c>
      <c r="K5611" s="19" t="n">
        <v>10.16</v>
      </c>
      <c r="L5611" s="19" t="n">
        <v>10.16</v>
      </c>
      <c r="M5611" s="19" t="n">
        <f aca="false">IF(J5611&gt;0,J5611,K5611)*E5611</f>
        <v>10.16</v>
      </c>
      <c r="N5611" s="20"/>
      <c r="O5611" s="21" t="str">
        <f aca="false">IF(R5611="","",ROUND(R5611*(1-Premissas!$B$4),4))</f>
        <v/>
      </c>
      <c r="P5611" s="22"/>
      <c r="Q5611" s="22"/>
      <c r="R5611" s="23"/>
      <c r="S5611" s="24"/>
      <c r="T5611" s="24"/>
      <c r="U5611" s="25"/>
      <c r="V5611" s="19" t="str">
        <f aca="false">IF(COUNT(N5611:Q5611)=0,"",MIN(N5611:Q5611))</f>
        <v/>
      </c>
      <c r="W5611" s="16" t="str">
        <f aca="false">IF(V5611="","",INDEX($N$4:$Q$4,MATCH(V5611,N5611:Q5611,0)))</f>
        <v/>
      </c>
      <c r="X5611" s="19" t="str">
        <f aca="false">IF(COUNT(N5611:Q5611)&lt;2,"",SMALL(N5611:Q5611,2))</f>
        <v/>
      </c>
      <c r="Y5611" s="26" t="str">
        <f aca="false">IF(OR(V5611="",M5611=0),"",V5611/M5611-1)</f>
        <v/>
      </c>
      <c r="Z5611" s="26" t="str">
        <f aca="false">IF(OR(V5611="",L5611=""),"",V5611/(L5611*E5611)-1)</f>
        <v/>
      </c>
      <c r="AA5611" s="16" t="str">
        <f aca="false">IF(V5611="","SEM OFERTA",IF(OR(Y5611&gt;Premissas!$B$11,Y5611&lt;Premissas!$B$12),"VERIFICAR - UNIDADE/EMBALAGEM",IF(Y5611&gt;Premissas!$B$6,"NÃO COMPRAR - REAJUSTE &gt;5%","COMPRAR")))</f>
        <v>SEM OFERTA</v>
      </c>
      <c r="AB5611" s="18" t="str">
        <f aca="false">IF(W5611="DIMEC",S5611,IF(W5611="MEDCENTRO",U5611,""))</f>
        <v/>
      </c>
      <c r="AC5611" s="18" t="n">
        <f aca="false">IF(AA5611&lt;&gt;"COMPRAR",0,IF(AB5611="",I5611,MIN(I5611,AB5611)))</f>
        <v>0</v>
      </c>
      <c r="AD5611" s="19" t="n">
        <f aca="false">IF(AC5611&gt;0,AC5611*V5611,0)</f>
        <v>0</v>
      </c>
      <c r="AE5611" s="19" t="n">
        <f aca="false">IF(AC5611&gt;0,(M5611-V5611)*AC5611,0)</f>
        <v>0</v>
      </c>
      <c r="AF5611" s="16" t="str">
        <f aca="false">IF(AA5611&lt;&gt;"COMPRAR","",IF(AB5611="",IF(X5611="","",IF(X5611-V5611&lt;0.01,"EMPATE TÉCNICO","")),IF(AB5611&lt;I5611,"ESTOQUE INSUFICIENTE",IF(X5611="","",IF(X5611-V5611&lt;0.01,"EMPATE TÉCNICO","")))))</f>
        <v/>
      </c>
      <c r="AG5611" s="16" t="s">
        <v>87</v>
      </c>
      <c r="AH5611" s="16" t="s">
        <v>3148</v>
      </c>
    </row>
    <row r="5612" customFormat="false" ht="15" hidden="false" customHeight="false" outlineLevel="0" collapsed="false">
      <c r="A5612" s="16" t="s">
        <v>17317</v>
      </c>
      <c r="B5612" s="17" t="s">
        <v>17318</v>
      </c>
      <c r="C5612" s="16" t="s">
        <v>17319</v>
      </c>
      <c r="D5612" s="16" t="s">
        <v>4284</v>
      </c>
      <c r="E5612" s="18" t="n">
        <v>1</v>
      </c>
      <c r="F5612" s="16" t="s">
        <v>43</v>
      </c>
      <c r="G5612" s="18" t="n">
        <v>4</v>
      </c>
      <c r="H5612" s="16" t="n">
        <v>2.1</v>
      </c>
      <c r="I5612" s="18" t="n">
        <v>2</v>
      </c>
      <c r="J5612" s="19" t="n">
        <v>9.72</v>
      </c>
      <c r="K5612" s="19" t="n">
        <v>9.72</v>
      </c>
      <c r="L5612" s="19" t="n">
        <v>9.72</v>
      </c>
      <c r="M5612" s="19" t="n">
        <f aca="false">IF(J5612&gt;0,J5612,K5612)*E5612</f>
        <v>9.72</v>
      </c>
      <c r="N5612" s="20"/>
      <c r="O5612" s="21" t="str">
        <f aca="false">IF(R5612="","",ROUND(R5612*(1-Premissas!$B$4),4))</f>
        <v/>
      </c>
      <c r="P5612" s="22"/>
      <c r="Q5612" s="22"/>
      <c r="R5612" s="23"/>
      <c r="S5612" s="24"/>
      <c r="T5612" s="24"/>
      <c r="U5612" s="25"/>
      <c r="V5612" s="19" t="str">
        <f aca="false">IF(COUNT(N5612:Q5612)=0,"",MIN(N5612:Q5612))</f>
        <v/>
      </c>
      <c r="W5612" s="16" t="str">
        <f aca="false">IF(V5612="","",INDEX($N$4:$Q$4,MATCH(V5612,N5612:Q5612,0)))</f>
        <v/>
      </c>
      <c r="X5612" s="19" t="str">
        <f aca="false">IF(COUNT(N5612:Q5612)&lt;2,"",SMALL(N5612:Q5612,2))</f>
        <v/>
      </c>
      <c r="Y5612" s="26" t="str">
        <f aca="false">IF(OR(V5612="",M5612=0),"",V5612/M5612-1)</f>
        <v/>
      </c>
      <c r="Z5612" s="26" t="str">
        <f aca="false">IF(OR(V5612="",L5612=""),"",V5612/(L5612*E5612)-1)</f>
        <v/>
      </c>
      <c r="AA5612" s="16" t="str">
        <f aca="false">IF(V5612="","SEM OFERTA",IF(OR(Y5612&gt;Premissas!$B$11,Y5612&lt;Premissas!$B$12),"VERIFICAR - UNIDADE/EMBALAGEM",IF(Y5612&gt;Premissas!$B$6,"NÃO COMPRAR - REAJUSTE &gt;5%","COMPRAR")))</f>
        <v>SEM OFERTA</v>
      </c>
      <c r="AB5612" s="18" t="str">
        <f aca="false">IF(W5612="DIMEC",S5612,IF(W5612="MEDCENTRO",U5612,""))</f>
        <v/>
      </c>
      <c r="AC5612" s="18" t="n">
        <f aca="false">IF(AA5612&lt;&gt;"COMPRAR",0,IF(AB5612="",I5612,MIN(I5612,AB5612)))</f>
        <v>0</v>
      </c>
      <c r="AD5612" s="19" t="n">
        <f aca="false">IF(AC5612&gt;0,AC5612*V5612,0)</f>
        <v>0</v>
      </c>
      <c r="AE5612" s="19" t="n">
        <f aca="false">IF(AC5612&gt;0,(M5612-V5612)*AC5612,0)</f>
        <v>0</v>
      </c>
      <c r="AF5612" s="16" t="str">
        <f aca="false">IF(AA5612&lt;&gt;"COMPRAR","",IF(AB5612="",IF(X5612="","",IF(X5612-V5612&lt;0.01,"EMPATE TÉCNICO","")),IF(AB5612&lt;I5612,"ESTOQUE INSUFICIENTE",IF(X5612="","",IF(X5612-V5612&lt;0.01,"EMPATE TÉCNICO","")))))</f>
        <v/>
      </c>
      <c r="AG5612" s="16" t="s">
        <v>1798</v>
      </c>
      <c r="AH5612" s="16" t="s">
        <v>3148</v>
      </c>
    </row>
    <row r="5613" customFormat="false" ht="15" hidden="false" customHeight="false" outlineLevel="0" collapsed="false">
      <c r="A5613" s="16" t="s">
        <v>17320</v>
      </c>
      <c r="B5613" s="17" t="s">
        <v>17321</v>
      </c>
      <c r="C5613" s="16" t="s">
        <v>17322</v>
      </c>
      <c r="D5613" s="16" t="s">
        <v>4284</v>
      </c>
      <c r="E5613" s="18" t="n">
        <v>1</v>
      </c>
      <c r="F5613" s="16" t="s">
        <v>43</v>
      </c>
      <c r="G5613" s="18" t="n">
        <v>3</v>
      </c>
      <c r="H5613" s="16" t="n">
        <v>3.2</v>
      </c>
      <c r="I5613" s="18" t="n">
        <v>6</v>
      </c>
      <c r="J5613" s="19" t="n">
        <v>9.72</v>
      </c>
      <c r="K5613" s="19" t="n">
        <v>9.72</v>
      </c>
      <c r="L5613" s="19" t="n">
        <v>9.72</v>
      </c>
      <c r="M5613" s="19" t="n">
        <f aca="false">IF(J5613&gt;0,J5613,K5613)*E5613</f>
        <v>9.72</v>
      </c>
      <c r="N5613" s="20"/>
      <c r="O5613" s="21" t="str">
        <f aca="false">IF(R5613="","",ROUND(R5613*(1-Premissas!$B$4),4))</f>
        <v/>
      </c>
      <c r="P5613" s="22"/>
      <c r="Q5613" s="22"/>
      <c r="R5613" s="23"/>
      <c r="S5613" s="24"/>
      <c r="T5613" s="24"/>
      <c r="U5613" s="25"/>
      <c r="V5613" s="19" t="str">
        <f aca="false">IF(COUNT(N5613:Q5613)=0,"",MIN(N5613:Q5613))</f>
        <v/>
      </c>
      <c r="W5613" s="16" t="str">
        <f aca="false">IF(V5613="","",INDEX($N$4:$Q$4,MATCH(V5613,N5613:Q5613,0)))</f>
        <v/>
      </c>
      <c r="X5613" s="19" t="str">
        <f aca="false">IF(COUNT(N5613:Q5613)&lt;2,"",SMALL(N5613:Q5613,2))</f>
        <v/>
      </c>
      <c r="Y5613" s="26" t="str">
        <f aca="false">IF(OR(V5613="",M5613=0),"",V5613/M5613-1)</f>
        <v/>
      </c>
      <c r="Z5613" s="26" t="str">
        <f aca="false">IF(OR(V5613="",L5613=""),"",V5613/(L5613*E5613)-1)</f>
        <v/>
      </c>
      <c r="AA5613" s="16" t="str">
        <f aca="false">IF(V5613="","SEM OFERTA",IF(OR(Y5613&gt;Premissas!$B$11,Y5613&lt;Premissas!$B$12),"VERIFICAR - UNIDADE/EMBALAGEM",IF(Y5613&gt;Premissas!$B$6,"NÃO COMPRAR - REAJUSTE &gt;5%","COMPRAR")))</f>
        <v>SEM OFERTA</v>
      </c>
      <c r="AB5613" s="18" t="str">
        <f aca="false">IF(W5613="DIMEC",S5613,IF(W5613="MEDCENTRO",U5613,""))</f>
        <v/>
      </c>
      <c r="AC5613" s="18" t="n">
        <f aca="false">IF(AA5613&lt;&gt;"COMPRAR",0,IF(AB5613="",I5613,MIN(I5613,AB5613)))</f>
        <v>0</v>
      </c>
      <c r="AD5613" s="19" t="n">
        <f aca="false">IF(AC5613&gt;0,AC5613*V5613,0)</f>
        <v>0</v>
      </c>
      <c r="AE5613" s="19" t="n">
        <f aca="false">IF(AC5613&gt;0,(M5613-V5613)*AC5613,0)</f>
        <v>0</v>
      </c>
      <c r="AF5613" s="16" t="str">
        <f aca="false">IF(AA5613&lt;&gt;"COMPRAR","",IF(AB5613="",IF(X5613="","",IF(X5613-V5613&lt;0.01,"EMPATE TÉCNICO","")),IF(AB5613&lt;I5613,"ESTOQUE INSUFICIENTE",IF(X5613="","",IF(X5613-V5613&lt;0.01,"EMPATE TÉCNICO","")))))</f>
        <v/>
      </c>
      <c r="AG5613" s="16" t="s">
        <v>87</v>
      </c>
      <c r="AH5613" s="16" t="s">
        <v>3148</v>
      </c>
    </row>
    <row r="5614" customFormat="false" ht="15" hidden="false" customHeight="false" outlineLevel="0" collapsed="false">
      <c r="A5614" s="16" t="s">
        <v>17323</v>
      </c>
      <c r="B5614" s="17" t="s">
        <v>17324</v>
      </c>
      <c r="C5614" s="16" t="s">
        <v>17325</v>
      </c>
      <c r="D5614" s="16" t="s">
        <v>17326</v>
      </c>
      <c r="E5614" s="18" t="n">
        <v>1</v>
      </c>
      <c r="F5614" s="16" t="s">
        <v>43</v>
      </c>
      <c r="G5614" s="18" t="n">
        <v>0</v>
      </c>
      <c r="H5614" s="16" t="n">
        <v>0.4</v>
      </c>
      <c r="I5614" s="18" t="n">
        <v>2</v>
      </c>
      <c r="J5614" s="19" t="n">
        <v>9.65</v>
      </c>
      <c r="K5614" s="19" t="n">
        <v>9.65</v>
      </c>
      <c r="L5614" s="19" t="n">
        <v>9.65</v>
      </c>
      <c r="M5614" s="19" t="n">
        <f aca="false">IF(J5614&gt;0,J5614,K5614)*E5614</f>
        <v>9.65</v>
      </c>
      <c r="N5614" s="20"/>
      <c r="O5614" s="21" t="str">
        <f aca="false">IF(R5614="","",ROUND(R5614*(1-Premissas!$B$4),4))</f>
        <v/>
      </c>
      <c r="P5614" s="22"/>
      <c r="Q5614" s="22"/>
      <c r="R5614" s="23"/>
      <c r="S5614" s="24"/>
      <c r="T5614" s="24"/>
      <c r="U5614" s="25"/>
      <c r="V5614" s="19" t="str">
        <f aca="false">IF(COUNT(N5614:Q5614)=0,"",MIN(N5614:Q5614))</f>
        <v/>
      </c>
      <c r="W5614" s="16" t="str">
        <f aca="false">IF(V5614="","",INDEX($N$4:$Q$4,MATCH(V5614,N5614:Q5614,0)))</f>
        <v/>
      </c>
      <c r="X5614" s="19" t="str">
        <f aca="false">IF(COUNT(N5614:Q5614)&lt;2,"",SMALL(N5614:Q5614,2))</f>
        <v/>
      </c>
      <c r="Y5614" s="26" t="str">
        <f aca="false">IF(OR(V5614="",M5614=0),"",V5614/M5614-1)</f>
        <v/>
      </c>
      <c r="Z5614" s="26" t="str">
        <f aca="false">IF(OR(V5614="",L5614=""),"",V5614/(L5614*E5614)-1)</f>
        <v/>
      </c>
      <c r="AA5614" s="16" t="str">
        <f aca="false">IF(V5614="","SEM OFERTA",IF(OR(Y5614&gt;Premissas!$B$11,Y5614&lt;Premissas!$B$12),"VERIFICAR - UNIDADE/EMBALAGEM",IF(Y5614&gt;Premissas!$B$6,"NÃO COMPRAR - REAJUSTE &gt;5%","COMPRAR")))</f>
        <v>SEM OFERTA</v>
      </c>
      <c r="AB5614" s="18" t="str">
        <f aca="false">IF(W5614="DIMEC",S5614,IF(W5614="MEDCENTRO",U5614,""))</f>
        <v/>
      </c>
      <c r="AC5614" s="18" t="n">
        <f aca="false">IF(AA5614&lt;&gt;"COMPRAR",0,IF(AB5614="",I5614,MIN(I5614,AB5614)))</f>
        <v>0</v>
      </c>
      <c r="AD5614" s="19" t="n">
        <f aca="false">IF(AC5614&gt;0,AC5614*V5614,0)</f>
        <v>0</v>
      </c>
      <c r="AE5614" s="19" t="n">
        <f aca="false">IF(AC5614&gt;0,(M5614-V5614)*AC5614,0)</f>
        <v>0</v>
      </c>
      <c r="AF5614" s="16" t="str">
        <f aca="false">IF(AA5614&lt;&gt;"COMPRAR","",IF(AB5614="",IF(X5614="","",IF(X5614-V5614&lt;0.01,"EMPATE TÉCNICO","")),IF(AB5614&lt;I5614,"ESTOQUE INSUFICIENTE",IF(X5614="","",IF(X5614-V5614&lt;0.01,"EMPATE TÉCNICO","")))))</f>
        <v/>
      </c>
      <c r="AG5614" s="16" t="s">
        <v>1798</v>
      </c>
      <c r="AH5614" s="16" t="s">
        <v>3148</v>
      </c>
    </row>
    <row r="5615" customFormat="false" ht="15" hidden="false" customHeight="false" outlineLevel="0" collapsed="false">
      <c r="A5615" s="16" t="s">
        <v>17327</v>
      </c>
      <c r="B5615" s="17" t="s">
        <v>17328</v>
      </c>
      <c r="C5615" s="16" t="s">
        <v>17329</v>
      </c>
      <c r="D5615" s="16" t="s">
        <v>17330</v>
      </c>
      <c r="E5615" s="18" t="n">
        <v>1</v>
      </c>
      <c r="F5615" s="16" t="s">
        <v>43</v>
      </c>
      <c r="G5615" s="18" t="n">
        <v>0</v>
      </c>
      <c r="H5615" s="16" t="n">
        <v>0</v>
      </c>
      <c r="I5615" s="18" t="n">
        <v>1</v>
      </c>
      <c r="J5615" s="19" t="n">
        <v>15.6</v>
      </c>
      <c r="K5615" s="19" t="n">
        <v>15.6</v>
      </c>
      <c r="L5615" s="19" t="n">
        <v>15.6</v>
      </c>
      <c r="M5615" s="19" t="n">
        <f aca="false">IF(J5615&gt;0,J5615,K5615)*E5615</f>
        <v>15.6</v>
      </c>
      <c r="N5615" s="20"/>
      <c r="O5615" s="21" t="str">
        <f aca="false">IF(R5615="","",ROUND(R5615*(1-Premissas!$B$4),4))</f>
        <v/>
      </c>
      <c r="P5615" s="22"/>
      <c r="Q5615" s="22"/>
      <c r="R5615" s="23"/>
      <c r="S5615" s="24"/>
      <c r="T5615" s="24"/>
      <c r="U5615" s="25"/>
      <c r="V5615" s="19" t="str">
        <f aca="false">IF(COUNT(N5615:Q5615)=0,"",MIN(N5615:Q5615))</f>
        <v/>
      </c>
      <c r="W5615" s="16" t="str">
        <f aca="false">IF(V5615="","",INDEX($N$4:$Q$4,MATCH(V5615,N5615:Q5615,0)))</f>
        <v/>
      </c>
      <c r="X5615" s="19" t="str">
        <f aca="false">IF(COUNT(N5615:Q5615)&lt;2,"",SMALL(N5615:Q5615,2))</f>
        <v/>
      </c>
      <c r="Y5615" s="26" t="str">
        <f aca="false">IF(OR(V5615="",M5615=0),"",V5615/M5615-1)</f>
        <v/>
      </c>
      <c r="Z5615" s="26" t="str">
        <f aca="false">IF(OR(V5615="",L5615=""),"",V5615/(L5615*E5615)-1)</f>
        <v/>
      </c>
      <c r="AA5615" s="16" t="str">
        <f aca="false">IF(V5615="","SEM OFERTA",IF(OR(Y5615&gt;Premissas!$B$11,Y5615&lt;Premissas!$B$12),"VERIFICAR - UNIDADE/EMBALAGEM",IF(Y5615&gt;Premissas!$B$6,"NÃO COMPRAR - REAJUSTE &gt;5%","COMPRAR")))</f>
        <v>SEM OFERTA</v>
      </c>
      <c r="AB5615" s="18" t="str">
        <f aca="false">IF(W5615="DIMEC",S5615,IF(W5615="MEDCENTRO",U5615,""))</f>
        <v/>
      </c>
      <c r="AC5615" s="18" t="n">
        <f aca="false">IF(AA5615&lt;&gt;"COMPRAR",0,IF(AB5615="",I5615,MIN(I5615,AB5615)))</f>
        <v>0</v>
      </c>
      <c r="AD5615" s="19" t="n">
        <f aca="false">IF(AC5615&gt;0,AC5615*V5615,0)</f>
        <v>0</v>
      </c>
      <c r="AE5615" s="19" t="n">
        <f aca="false">IF(AC5615&gt;0,(M5615-V5615)*AC5615,0)</f>
        <v>0</v>
      </c>
      <c r="AF5615" s="16" t="str">
        <f aca="false">IF(AA5615&lt;&gt;"COMPRAR","",IF(AB5615="",IF(X5615="","",IF(X5615-V5615&lt;0.01,"EMPATE TÉCNICO","")),IF(AB5615&lt;I5615,"ESTOQUE INSUFICIENTE",IF(X5615="","",IF(X5615-V5615&lt;0.01,"EMPATE TÉCNICO","")))))</f>
        <v/>
      </c>
      <c r="AG5615" s="16" t="s">
        <v>203</v>
      </c>
      <c r="AH5615" s="16" t="s">
        <v>3148</v>
      </c>
    </row>
    <row r="5616" customFormat="false" ht="15" hidden="false" customHeight="false" outlineLevel="0" collapsed="false">
      <c r="A5616" s="16" t="s">
        <v>17331</v>
      </c>
      <c r="B5616" s="17" t="s">
        <v>17332</v>
      </c>
      <c r="C5616" s="16" t="s">
        <v>17333</v>
      </c>
      <c r="D5616" s="16" t="s">
        <v>11586</v>
      </c>
      <c r="E5616" s="18" t="n">
        <v>1</v>
      </c>
      <c r="F5616" s="16" t="s">
        <v>43</v>
      </c>
      <c r="G5616" s="18" t="n">
        <v>0</v>
      </c>
      <c r="H5616" s="16" t="n">
        <v>0.5</v>
      </c>
      <c r="I5616" s="18" t="n">
        <v>2</v>
      </c>
      <c r="J5616" s="19" t="n">
        <v>17.14</v>
      </c>
      <c r="K5616" s="19" t="n">
        <v>17.14</v>
      </c>
      <c r="L5616" s="19" t="n">
        <v>17.14</v>
      </c>
      <c r="M5616" s="19" t="n">
        <f aca="false">IF(J5616&gt;0,J5616,K5616)*E5616</f>
        <v>17.14</v>
      </c>
      <c r="N5616" s="20"/>
      <c r="O5616" s="21" t="str">
        <f aca="false">IF(R5616="","",ROUND(R5616*(1-Premissas!$B$4),4))</f>
        <v/>
      </c>
      <c r="P5616" s="22"/>
      <c r="Q5616" s="22"/>
      <c r="R5616" s="23"/>
      <c r="S5616" s="24"/>
      <c r="T5616" s="24"/>
      <c r="U5616" s="25"/>
      <c r="V5616" s="19" t="str">
        <f aca="false">IF(COUNT(N5616:Q5616)=0,"",MIN(N5616:Q5616))</f>
        <v/>
      </c>
      <c r="W5616" s="16" t="str">
        <f aca="false">IF(V5616="","",INDEX($N$4:$Q$4,MATCH(V5616,N5616:Q5616,0)))</f>
        <v/>
      </c>
      <c r="X5616" s="19" t="str">
        <f aca="false">IF(COUNT(N5616:Q5616)&lt;2,"",SMALL(N5616:Q5616,2))</f>
        <v/>
      </c>
      <c r="Y5616" s="26" t="str">
        <f aca="false">IF(OR(V5616="",M5616=0),"",V5616/M5616-1)</f>
        <v/>
      </c>
      <c r="Z5616" s="26" t="str">
        <f aca="false">IF(OR(V5616="",L5616=""),"",V5616/(L5616*E5616)-1)</f>
        <v/>
      </c>
      <c r="AA5616" s="16" t="str">
        <f aca="false">IF(V5616="","SEM OFERTA",IF(OR(Y5616&gt;Premissas!$B$11,Y5616&lt;Premissas!$B$12),"VERIFICAR - UNIDADE/EMBALAGEM",IF(Y5616&gt;Premissas!$B$6,"NÃO COMPRAR - REAJUSTE &gt;5%","COMPRAR")))</f>
        <v>SEM OFERTA</v>
      </c>
      <c r="AB5616" s="18" t="str">
        <f aca="false">IF(W5616="DIMEC",S5616,IF(W5616="MEDCENTRO",U5616,""))</f>
        <v/>
      </c>
      <c r="AC5616" s="18" t="n">
        <f aca="false">IF(AA5616&lt;&gt;"COMPRAR",0,IF(AB5616="",I5616,MIN(I5616,AB5616)))</f>
        <v>0</v>
      </c>
      <c r="AD5616" s="19" t="n">
        <f aca="false">IF(AC5616&gt;0,AC5616*V5616,0)</f>
        <v>0</v>
      </c>
      <c r="AE5616" s="19" t="n">
        <f aca="false">IF(AC5616&gt;0,(M5616-V5616)*AC5616,0)</f>
        <v>0</v>
      </c>
      <c r="AF5616" s="16" t="str">
        <f aca="false">IF(AA5616&lt;&gt;"COMPRAR","",IF(AB5616="",IF(X5616="","",IF(X5616-V5616&lt;0.01,"EMPATE TÉCNICO","")),IF(AB5616&lt;I5616,"ESTOQUE INSUFICIENTE",IF(X5616="","",IF(X5616-V5616&lt;0.01,"EMPATE TÉCNICO","")))))</f>
        <v/>
      </c>
      <c r="AG5616" s="16" t="s">
        <v>1798</v>
      </c>
      <c r="AH5616" s="16" t="s">
        <v>3148</v>
      </c>
    </row>
    <row r="5617" customFormat="false" ht="15" hidden="false" customHeight="false" outlineLevel="0" collapsed="false">
      <c r="A5617" s="16" t="s">
        <v>17334</v>
      </c>
      <c r="B5617" s="17" t="s">
        <v>17335</v>
      </c>
      <c r="C5617" s="16" t="s">
        <v>17336</v>
      </c>
      <c r="D5617" s="16" t="s">
        <v>11586</v>
      </c>
      <c r="E5617" s="18" t="n">
        <v>1</v>
      </c>
      <c r="F5617" s="16" t="s">
        <v>43</v>
      </c>
      <c r="G5617" s="18" t="n">
        <v>0</v>
      </c>
      <c r="H5617" s="16" t="n">
        <v>0.5</v>
      </c>
      <c r="I5617" s="18" t="n">
        <v>2</v>
      </c>
      <c r="J5617" s="19" t="n">
        <v>17.14</v>
      </c>
      <c r="K5617" s="19" t="n">
        <v>17.14</v>
      </c>
      <c r="L5617" s="19" t="n">
        <v>17.14</v>
      </c>
      <c r="M5617" s="19" t="n">
        <f aca="false">IF(J5617&gt;0,J5617,K5617)*E5617</f>
        <v>17.14</v>
      </c>
      <c r="N5617" s="20"/>
      <c r="O5617" s="21" t="str">
        <f aca="false">IF(R5617="","",ROUND(R5617*(1-Premissas!$B$4),4))</f>
        <v/>
      </c>
      <c r="P5617" s="22"/>
      <c r="Q5617" s="22"/>
      <c r="R5617" s="23"/>
      <c r="S5617" s="24"/>
      <c r="T5617" s="24"/>
      <c r="U5617" s="25"/>
      <c r="V5617" s="19" t="str">
        <f aca="false">IF(COUNT(N5617:Q5617)=0,"",MIN(N5617:Q5617))</f>
        <v/>
      </c>
      <c r="W5617" s="16" t="str">
        <f aca="false">IF(V5617="","",INDEX($N$4:$Q$4,MATCH(V5617,N5617:Q5617,0)))</f>
        <v/>
      </c>
      <c r="X5617" s="19" t="str">
        <f aca="false">IF(COUNT(N5617:Q5617)&lt;2,"",SMALL(N5617:Q5617,2))</f>
        <v/>
      </c>
      <c r="Y5617" s="26" t="str">
        <f aca="false">IF(OR(V5617="",M5617=0),"",V5617/M5617-1)</f>
        <v/>
      </c>
      <c r="Z5617" s="26" t="str">
        <f aca="false">IF(OR(V5617="",L5617=""),"",V5617/(L5617*E5617)-1)</f>
        <v/>
      </c>
      <c r="AA5617" s="16" t="str">
        <f aca="false">IF(V5617="","SEM OFERTA",IF(OR(Y5617&gt;Premissas!$B$11,Y5617&lt;Premissas!$B$12),"VERIFICAR - UNIDADE/EMBALAGEM",IF(Y5617&gt;Premissas!$B$6,"NÃO COMPRAR - REAJUSTE &gt;5%","COMPRAR")))</f>
        <v>SEM OFERTA</v>
      </c>
      <c r="AB5617" s="18" t="str">
        <f aca="false">IF(W5617="DIMEC",S5617,IF(W5617="MEDCENTRO",U5617,""))</f>
        <v/>
      </c>
      <c r="AC5617" s="18" t="n">
        <f aca="false">IF(AA5617&lt;&gt;"COMPRAR",0,IF(AB5617="",I5617,MIN(I5617,AB5617)))</f>
        <v>0</v>
      </c>
      <c r="AD5617" s="19" t="n">
        <f aca="false">IF(AC5617&gt;0,AC5617*V5617,0)</f>
        <v>0</v>
      </c>
      <c r="AE5617" s="19" t="n">
        <f aca="false">IF(AC5617&gt;0,(M5617-V5617)*AC5617,0)</f>
        <v>0</v>
      </c>
      <c r="AF5617" s="16" t="str">
        <f aca="false">IF(AA5617&lt;&gt;"COMPRAR","",IF(AB5617="",IF(X5617="","",IF(X5617-V5617&lt;0.01,"EMPATE TÉCNICO","")),IF(AB5617&lt;I5617,"ESTOQUE INSUFICIENTE",IF(X5617="","",IF(X5617-V5617&lt;0.01,"EMPATE TÉCNICO","")))))</f>
        <v/>
      </c>
      <c r="AG5617" s="16" t="s">
        <v>1798</v>
      </c>
      <c r="AH5617" s="16" t="s">
        <v>3148</v>
      </c>
    </row>
    <row r="5618" customFormat="false" ht="15" hidden="false" customHeight="false" outlineLevel="0" collapsed="false">
      <c r="A5618" s="16" t="s">
        <v>17337</v>
      </c>
      <c r="B5618" s="17" t="s">
        <v>17338</v>
      </c>
      <c r="C5618" s="16" t="s">
        <v>17339</v>
      </c>
      <c r="D5618" s="16" t="s">
        <v>17139</v>
      </c>
      <c r="E5618" s="18" t="n">
        <v>1</v>
      </c>
      <c r="F5618" s="16" t="s">
        <v>43</v>
      </c>
      <c r="G5618" s="18" t="n">
        <v>2</v>
      </c>
      <c r="H5618" s="16" t="n">
        <v>1.2</v>
      </c>
      <c r="I5618" s="18" t="n">
        <v>2</v>
      </c>
      <c r="J5618" s="19" t="n">
        <v>10.83</v>
      </c>
      <c r="K5618" s="19" t="n">
        <v>10.83</v>
      </c>
      <c r="L5618" s="19" t="n">
        <v>10.76</v>
      </c>
      <c r="M5618" s="19" t="n">
        <f aca="false">IF(J5618&gt;0,J5618,K5618)*E5618</f>
        <v>10.83</v>
      </c>
      <c r="N5618" s="20"/>
      <c r="O5618" s="21" t="str">
        <f aca="false">IF(R5618="","",ROUND(R5618*(1-Premissas!$B$4),4))</f>
        <v/>
      </c>
      <c r="P5618" s="22"/>
      <c r="Q5618" s="22"/>
      <c r="R5618" s="23"/>
      <c r="S5618" s="24"/>
      <c r="T5618" s="24"/>
      <c r="U5618" s="25"/>
      <c r="V5618" s="19" t="str">
        <f aca="false">IF(COUNT(N5618:Q5618)=0,"",MIN(N5618:Q5618))</f>
        <v/>
      </c>
      <c r="W5618" s="16" t="str">
        <f aca="false">IF(V5618="","",INDEX($N$4:$Q$4,MATCH(V5618,N5618:Q5618,0)))</f>
        <v/>
      </c>
      <c r="X5618" s="19" t="str">
        <f aca="false">IF(COUNT(N5618:Q5618)&lt;2,"",SMALL(N5618:Q5618,2))</f>
        <v/>
      </c>
      <c r="Y5618" s="26" t="str">
        <f aca="false">IF(OR(V5618="",M5618=0),"",V5618/M5618-1)</f>
        <v/>
      </c>
      <c r="Z5618" s="26" t="str">
        <f aca="false">IF(OR(V5618="",L5618=""),"",V5618/(L5618*E5618)-1)</f>
        <v/>
      </c>
      <c r="AA5618" s="16" t="str">
        <f aca="false">IF(V5618="","SEM OFERTA",IF(OR(Y5618&gt;Premissas!$B$11,Y5618&lt;Premissas!$B$12),"VERIFICAR - UNIDADE/EMBALAGEM",IF(Y5618&gt;Premissas!$B$6,"NÃO COMPRAR - REAJUSTE &gt;5%","COMPRAR")))</f>
        <v>SEM OFERTA</v>
      </c>
      <c r="AB5618" s="18" t="str">
        <f aca="false">IF(W5618="DIMEC",S5618,IF(W5618="MEDCENTRO",U5618,""))</f>
        <v/>
      </c>
      <c r="AC5618" s="18" t="n">
        <f aca="false">IF(AA5618&lt;&gt;"COMPRAR",0,IF(AB5618="",I5618,MIN(I5618,AB5618)))</f>
        <v>0</v>
      </c>
      <c r="AD5618" s="19" t="n">
        <f aca="false">IF(AC5618&gt;0,AC5618*V5618,0)</f>
        <v>0</v>
      </c>
      <c r="AE5618" s="19" t="n">
        <f aca="false">IF(AC5618&gt;0,(M5618-V5618)*AC5618,0)</f>
        <v>0</v>
      </c>
      <c r="AF5618" s="16" t="str">
        <f aca="false">IF(AA5618&lt;&gt;"COMPRAR","",IF(AB5618="",IF(X5618="","",IF(X5618-V5618&lt;0.01,"EMPATE TÉCNICO","")),IF(AB5618&lt;I5618,"ESTOQUE INSUFICIENTE",IF(X5618="","",IF(X5618-V5618&lt;0.01,"EMPATE TÉCNICO","")))))</f>
        <v/>
      </c>
      <c r="AG5618" s="16" t="s">
        <v>87</v>
      </c>
      <c r="AH5618" s="16" t="s">
        <v>3148</v>
      </c>
    </row>
    <row r="5619" customFormat="false" ht="15" hidden="false" customHeight="false" outlineLevel="0" collapsed="false">
      <c r="A5619" s="16" t="s">
        <v>17340</v>
      </c>
      <c r="B5619" s="17" t="s">
        <v>17341</v>
      </c>
      <c r="C5619" s="16" t="s">
        <v>17342</v>
      </c>
      <c r="D5619" s="16" t="s">
        <v>5436</v>
      </c>
      <c r="E5619" s="18" t="n">
        <v>1</v>
      </c>
      <c r="F5619" s="16" t="s">
        <v>42</v>
      </c>
      <c r="G5619" s="18" t="n">
        <v>0</v>
      </c>
      <c r="H5619" s="16" t="n">
        <v>2.4</v>
      </c>
      <c r="I5619" s="18" t="n">
        <v>7</v>
      </c>
      <c r="J5619" s="19" t="n">
        <v>12.75</v>
      </c>
      <c r="K5619" s="19" t="n">
        <v>12.75</v>
      </c>
      <c r="L5619" s="19" t="n">
        <v>12.75</v>
      </c>
      <c r="M5619" s="19" t="n">
        <f aca="false">IF(J5619&gt;0,J5619,K5619)*E5619</f>
        <v>12.75</v>
      </c>
      <c r="N5619" s="20"/>
      <c r="O5619" s="21" t="str">
        <f aca="false">IF(R5619="","",ROUND(R5619*(1-Premissas!$B$4),4))</f>
        <v/>
      </c>
      <c r="P5619" s="22"/>
      <c r="Q5619" s="22"/>
      <c r="R5619" s="23"/>
      <c r="S5619" s="24"/>
      <c r="T5619" s="24"/>
      <c r="U5619" s="25"/>
      <c r="V5619" s="19" t="str">
        <f aca="false">IF(COUNT(N5619:Q5619)=0,"",MIN(N5619:Q5619))</f>
        <v/>
      </c>
      <c r="W5619" s="16" t="str">
        <f aca="false">IF(V5619="","",INDEX($N$4:$Q$4,MATCH(V5619,N5619:Q5619,0)))</f>
        <v/>
      </c>
      <c r="X5619" s="19" t="str">
        <f aca="false">IF(COUNT(N5619:Q5619)&lt;2,"",SMALL(N5619:Q5619,2))</f>
        <v/>
      </c>
      <c r="Y5619" s="26" t="str">
        <f aca="false">IF(OR(V5619="",M5619=0),"",V5619/M5619-1)</f>
        <v/>
      </c>
      <c r="Z5619" s="26" t="str">
        <f aca="false">IF(OR(V5619="",L5619=""),"",V5619/(L5619*E5619)-1)</f>
        <v/>
      </c>
      <c r="AA5619" s="16" t="str">
        <f aca="false">IF(V5619="","SEM OFERTA",IF(OR(Y5619&gt;Premissas!$B$11,Y5619&lt;Premissas!$B$12),"VERIFICAR - UNIDADE/EMBALAGEM",IF(Y5619&gt;Premissas!$B$6,"NÃO COMPRAR - REAJUSTE &gt;5%","COMPRAR")))</f>
        <v>SEM OFERTA</v>
      </c>
      <c r="AB5619" s="18" t="str">
        <f aca="false">IF(W5619="DIMEC",S5619,IF(W5619="MEDCENTRO",U5619,""))</f>
        <v/>
      </c>
      <c r="AC5619" s="18" t="n">
        <f aca="false">IF(AA5619&lt;&gt;"COMPRAR",0,IF(AB5619="",I5619,MIN(I5619,AB5619)))</f>
        <v>0</v>
      </c>
      <c r="AD5619" s="19" t="n">
        <f aca="false">IF(AC5619&gt;0,AC5619*V5619,0)</f>
        <v>0</v>
      </c>
      <c r="AE5619" s="19" t="n">
        <f aca="false">IF(AC5619&gt;0,(M5619-V5619)*AC5619,0)</f>
        <v>0</v>
      </c>
      <c r="AF5619" s="16" t="str">
        <f aca="false">IF(AA5619&lt;&gt;"COMPRAR","",IF(AB5619="",IF(X5619="","",IF(X5619-V5619&lt;0.01,"EMPATE TÉCNICO","")),IF(AB5619&lt;I5619,"ESTOQUE INSUFICIENTE",IF(X5619="","",IF(X5619-V5619&lt;0.01,"EMPATE TÉCNICO","")))))</f>
        <v/>
      </c>
      <c r="AG5619" s="16" t="s">
        <v>1798</v>
      </c>
      <c r="AH5619" s="16" t="s">
        <v>3148</v>
      </c>
    </row>
    <row r="5620" customFormat="false" ht="15" hidden="false" customHeight="false" outlineLevel="0" collapsed="false">
      <c r="A5620" s="16" t="s">
        <v>17343</v>
      </c>
      <c r="B5620" s="17" t="s">
        <v>17344</v>
      </c>
      <c r="C5620" s="16" t="s">
        <v>17345</v>
      </c>
      <c r="D5620" s="16" t="s">
        <v>5436</v>
      </c>
      <c r="E5620" s="18" t="n">
        <v>1</v>
      </c>
      <c r="F5620" s="16" t="s">
        <v>41</v>
      </c>
      <c r="G5620" s="18" t="n">
        <v>4</v>
      </c>
      <c r="H5620" s="16" t="n">
        <v>3.2</v>
      </c>
      <c r="I5620" s="18" t="n">
        <v>5</v>
      </c>
      <c r="J5620" s="19" t="n">
        <v>12.75</v>
      </c>
      <c r="K5620" s="19" t="n">
        <v>12.75</v>
      </c>
      <c r="L5620" s="19" t="n">
        <v>12.75</v>
      </c>
      <c r="M5620" s="19" t="n">
        <f aca="false">IF(J5620&gt;0,J5620,K5620)*E5620</f>
        <v>12.75</v>
      </c>
      <c r="N5620" s="20"/>
      <c r="O5620" s="21" t="str">
        <f aca="false">IF(R5620="","",ROUND(R5620*(1-Premissas!$B$4),4))</f>
        <v/>
      </c>
      <c r="P5620" s="22"/>
      <c r="Q5620" s="22"/>
      <c r="R5620" s="23"/>
      <c r="S5620" s="24"/>
      <c r="T5620" s="24"/>
      <c r="U5620" s="25"/>
      <c r="V5620" s="19" t="str">
        <f aca="false">IF(COUNT(N5620:Q5620)=0,"",MIN(N5620:Q5620))</f>
        <v/>
      </c>
      <c r="W5620" s="16" t="str">
        <f aca="false">IF(V5620="","",INDEX($N$4:$Q$4,MATCH(V5620,N5620:Q5620,0)))</f>
        <v/>
      </c>
      <c r="X5620" s="19" t="str">
        <f aca="false">IF(COUNT(N5620:Q5620)&lt;2,"",SMALL(N5620:Q5620,2))</f>
        <v/>
      </c>
      <c r="Y5620" s="26" t="str">
        <f aca="false">IF(OR(V5620="",M5620=0),"",V5620/M5620-1)</f>
        <v/>
      </c>
      <c r="Z5620" s="26" t="str">
        <f aca="false">IF(OR(V5620="",L5620=""),"",V5620/(L5620*E5620)-1)</f>
        <v/>
      </c>
      <c r="AA5620" s="16" t="str">
        <f aca="false">IF(V5620="","SEM OFERTA",IF(OR(Y5620&gt;Premissas!$B$11,Y5620&lt;Premissas!$B$12),"VERIFICAR - UNIDADE/EMBALAGEM",IF(Y5620&gt;Premissas!$B$6,"NÃO COMPRAR - REAJUSTE &gt;5%","COMPRAR")))</f>
        <v>SEM OFERTA</v>
      </c>
      <c r="AB5620" s="18" t="str">
        <f aca="false">IF(W5620="DIMEC",S5620,IF(W5620="MEDCENTRO",U5620,""))</f>
        <v/>
      </c>
      <c r="AC5620" s="18" t="n">
        <f aca="false">IF(AA5620&lt;&gt;"COMPRAR",0,IF(AB5620="",I5620,MIN(I5620,AB5620)))</f>
        <v>0</v>
      </c>
      <c r="AD5620" s="19" t="n">
        <f aca="false">IF(AC5620&gt;0,AC5620*V5620,0)</f>
        <v>0</v>
      </c>
      <c r="AE5620" s="19" t="n">
        <f aca="false">IF(AC5620&gt;0,(M5620-V5620)*AC5620,0)</f>
        <v>0</v>
      </c>
      <c r="AF5620" s="16" t="str">
        <f aca="false">IF(AA5620&lt;&gt;"COMPRAR","",IF(AB5620="",IF(X5620="","",IF(X5620-V5620&lt;0.01,"EMPATE TÉCNICO","")),IF(AB5620&lt;I5620,"ESTOQUE INSUFICIENTE",IF(X5620="","",IF(X5620-V5620&lt;0.01,"EMPATE TÉCNICO","")))))</f>
        <v/>
      </c>
      <c r="AG5620" s="16" t="s">
        <v>1798</v>
      </c>
      <c r="AH5620" s="16" t="s">
        <v>3148</v>
      </c>
    </row>
    <row r="5621" customFormat="false" ht="15" hidden="false" customHeight="false" outlineLevel="0" collapsed="false">
      <c r="A5621" s="16" t="s">
        <v>17346</v>
      </c>
      <c r="B5621" s="17" t="s">
        <v>17347</v>
      </c>
      <c r="C5621" s="16" t="s">
        <v>17348</v>
      </c>
      <c r="D5621" s="16" t="s">
        <v>17349</v>
      </c>
      <c r="E5621" s="18" t="n">
        <v>3</v>
      </c>
      <c r="F5621" s="16" t="s">
        <v>41</v>
      </c>
      <c r="G5621" s="18" t="n">
        <v>4</v>
      </c>
      <c r="H5621" s="16" t="n">
        <v>6.7</v>
      </c>
      <c r="I5621" s="18" t="n">
        <v>5</v>
      </c>
      <c r="J5621" s="19" t="n">
        <v>8.7</v>
      </c>
      <c r="K5621" s="19" t="n">
        <v>8.7</v>
      </c>
      <c r="L5621" s="19" t="n">
        <v>8.7</v>
      </c>
      <c r="M5621" s="19" t="n">
        <f aca="false">IF(J5621&gt;0,J5621,K5621)*E5621</f>
        <v>26.1</v>
      </c>
      <c r="N5621" s="20"/>
      <c r="O5621" s="21" t="str">
        <f aca="false">IF(R5621="","",ROUND(R5621*(1-Premissas!$B$4),4))</f>
        <v/>
      </c>
      <c r="P5621" s="22"/>
      <c r="Q5621" s="22"/>
      <c r="R5621" s="23"/>
      <c r="S5621" s="24"/>
      <c r="T5621" s="24"/>
      <c r="U5621" s="25"/>
      <c r="V5621" s="19" t="str">
        <f aca="false">IF(COUNT(N5621:Q5621)=0,"",MIN(N5621:Q5621))</f>
        <v/>
      </c>
      <c r="W5621" s="16" t="str">
        <f aca="false">IF(V5621="","",INDEX($N$4:$Q$4,MATCH(V5621,N5621:Q5621,0)))</f>
        <v/>
      </c>
      <c r="X5621" s="19" t="str">
        <f aca="false">IF(COUNT(N5621:Q5621)&lt;2,"",SMALL(N5621:Q5621,2))</f>
        <v/>
      </c>
      <c r="Y5621" s="26" t="str">
        <f aca="false">IF(OR(V5621="",M5621=0),"",V5621/M5621-1)</f>
        <v/>
      </c>
      <c r="Z5621" s="26" t="str">
        <f aca="false">IF(OR(V5621="",L5621=""),"",V5621/(L5621*E5621)-1)</f>
        <v/>
      </c>
      <c r="AA5621" s="16" t="str">
        <f aca="false">IF(V5621="","SEM OFERTA",IF(OR(Y5621&gt;Premissas!$B$11,Y5621&lt;Premissas!$B$12),"VERIFICAR - UNIDADE/EMBALAGEM",IF(Y5621&gt;Premissas!$B$6,"NÃO COMPRAR - REAJUSTE &gt;5%","COMPRAR")))</f>
        <v>SEM OFERTA</v>
      </c>
      <c r="AB5621" s="18" t="str">
        <f aca="false">IF(W5621="DIMEC",S5621,IF(W5621="MEDCENTRO",U5621,""))</f>
        <v/>
      </c>
      <c r="AC5621" s="18" t="n">
        <f aca="false">IF(AA5621&lt;&gt;"COMPRAR",0,IF(AB5621="",I5621,MIN(I5621,AB5621)))</f>
        <v>0</v>
      </c>
      <c r="AD5621" s="19" t="n">
        <f aca="false">IF(AC5621&gt;0,AC5621*V5621,0)</f>
        <v>0</v>
      </c>
      <c r="AE5621" s="19" t="n">
        <f aca="false">IF(AC5621&gt;0,(M5621-V5621)*AC5621,0)</f>
        <v>0</v>
      </c>
      <c r="AF5621" s="16" t="str">
        <f aca="false">IF(AA5621&lt;&gt;"COMPRAR","",IF(AB5621="",IF(X5621="","",IF(X5621-V5621&lt;0.01,"EMPATE TÉCNICO","")),IF(AB5621&lt;I5621,"ESTOQUE INSUFICIENTE",IF(X5621="","",IF(X5621-V5621&lt;0.01,"EMPATE TÉCNICO","")))))</f>
        <v/>
      </c>
      <c r="AG5621" s="16" t="s">
        <v>2034</v>
      </c>
      <c r="AH5621" s="16" t="s">
        <v>3148</v>
      </c>
    </row>
    <row r="5622" customFormat="false" ht="15" hidden="false" customHeight="false" outlineLevel="0" collapsed="false">
      <c r="A5622" s="16" t="s">
        <v>17350</v>
      </c>
      <c r="B5622" s="17" t="s">
        <v>17351</v>
      </c>
      <c r="C5622" s="16" t="s">
        <v>17352</v>
      </c>
      <c r="D5622" s="16" t="s">
        <v>17349</v>
      </c>
      <c r="E5622" s="18" t="n">
        <v>3</v>
      </c>
      <c r="F5622" s="16" t="s">
        <v>41</v>
      </c>
      <c r="G5622" s="18" t="n">
        <v>9</v>
      </c>
      <c r="H5622" s="16" t="n">
        <v>11.8</v>
      </c>
      <c r="I5622" s="18" t="n">
        <v>8</v>
      </c>
      <c r="J5622" s="19" t="n">
        <v>8.7</v>
      </c>
      <c r="K5622" s="19" t="n">
        <v>8.7</v>
      </c>
      <c r="L5622" s="19" t="n">
        <v>8.7</v>
      </c>
      <c r="M5622" s="19" t="n">
        <f aca="false">IF(J5622&gt;0,J5622,K5622)*E5622</f>
        <v>26.1</v>
      </c>
      <c r="N5622" s="20"/>
      <c r="O5622" s="21" t="str">
        <f aca="false">IF(R5622="","",ROUND(R5622*(1-Premissas!$B$4),4))</f>
        <v/>
      </c>
      <c r="P5622" s="22"/>
      <c r="Q5622" s="22"/>
      <c r="R5622" s="23"/>
      <c r="S5622" s="24"/>
      <c r="T5622" s="24"/>
      <c r="U5622" s="25"/>
      <c r="V5622" s="19" t="str">
        <f aca="false">IF(COUNT(N5622:Q5622)=0,"",MIN(N5622:Q5622))</f>
        <v/>
      </c>
      <c r="W5622" s="16" t="str">
        <f aca="false">IF(V5622="","",INDEX($N$4:$Q$4,MATCH(V5622,N5622:Q5622,0)))</f>
        <v/>
      </c>
      <c r="X5622" s="19" t="str">
        <f aca="false">IF(COUNT(N5622:Q5622)&lt;2,"",SMALL(N5622:Q5622,2))</f>
        <v/>
      </c>
      <c r="Y5622" s="26" t="str">
        <f aca="false">IF(OR(V5622="",M5622=0),"",V5622/M5622-1)</f>
        <v/>
      </c>
      <c r="Z5622" s="26" t="str">
        <f aca="false">IF(OR(V5622="",L5622=""),"",V5622/(L5622*E5622)-1)</f>
        <v/>
      </c>
      <c r="AA5622" s="16" t="str">
        <f aca="false">IF(V5622="","SEM OFERTA",IF(OR(Y5622&gt;Premissas!$B$11,Y5622&lt;Premissas!$B$12),"VERIFICAR - UNIDADE/EMBALAGEM",IF(Y5622&gt;Premissas!$B$6,"NÃO COMPRAR - REAJUSTE &gt;5%","COMPRAR")))</f>
        <v>SEM OFERTA</v>
      </c>
      <c r="AB5622" s="18" t="str">
        <f aca="false">IF(W5622="DIMEC",S5622,IF(W5622="MEDCENTRO",U5622,""))</f>
        <v/>
      </c>
      <c r="AC5622" s="18" t="n">
        <f aca="false">IF(AA5622&lt;&gt;"COMPRAR",0,IF(AB5622="",I5622,MIN(I5622,AB5622)))</f>
        <v>0</v>
      </c>
      <c r="AD5622" s="19" t="n">
        <f aca="false">IF(AC5622&gt;0,AC5622*V5622,0)</f>
        <v>0</v>
      </c>
      <c r="AE5622" s="19" t="n">
        <f aca="false">IF(AC5622&gt;0,(M5622-V5622)*AC5622,0)</f>
        <v>0</v>
      </c>
      <c r="AF5622" s="16" t="str">
        <f aca="false">IF(AA5622&lt;&gt;"COMPRAR","",IF(AB5622="",IF(X5622="","",IF(X5622-V5622&lt;0.01,"EMPATE TÉCNICO","")),IF(AB5622&lt;I5622,"ESTOQUE INSUFICIENTE",IF(X5622="","",IF(X5622-V5622&lt;0.01,"EMPATE TÉCNICO","")))))</f>
        <v/>
      </c>
      <c r="AG5622" s="16" t="s">
        <v>2034</v>
      </c>
      <c r="AH5622" s="16" t="s">
        <v>3148</v>
      </c>
    </row>
    <row r="5623" customFormat="false" ht="15" hidden="false" customHeight="false" outlineLevel="0" collapsed="false">
      <c r="A5623" s="16" t="s">
        <v>17353</v>
      </c>
      <c r="B5623" s="17" t="s">
        <v>17354</v>
      </c>
      <c r="C5623" s="16" t="s">
        <v>17355</v>
      </c>
      <c r="D5623" s="16" t="s">
        <v>17349</v>
      </c>
      <c r="E5623" s="18" t="n">
        <v>3</v>
      </c>
      <c r="F5623" s="16" t="s">
        <v>41</v>
      </c>
      <c r="G5623" s="18" t="n">
        <v>2</v>
      </c>
      <c r="H5623" s="16" t="n">
        <v>10.5</v>
      </c>
      <c r="I5623" s="18" t="n">
        <v>9</v>
      </c>
      <c r="J5623" s="19" t="n">
        <v>8.7</v>
      </c>
      <c r="K5623" s="19" t="n">
        <v>8.7</v>
      </c>
      <c r="L5623" s="19" t="n">
        <v>8.7</v>
      </c>
      <c r="M5623" s="19" t="n">
        <f aca="false">IF(J5623&gt;0,J5623,K5623)*E5623</f>
        <v>26.1</v>
      </c>
      <c r="N5623" s="20"/>
      <c r="O5623" s="21" t="str">
        <f aca="false">IF(R5623="","",ROUND(R5623*(1-Premissas!$B$4),4))</f>
        <v/>
      </c>
      <c r="P5623" s="22"/>
      <c r="Q5623" s="22"/>
      <c r="R5623" s="23"/>
      <c r="S5623" s="24"/>
      <c r="T5623" s="24"/>
      <c r="U5623" s="25"/>
      <c r="V5623" s="19" t="str">
        <f aca="false">IF(COUNT(N5623:Q5623)=0,"",MIN(N5623:Q5623))</f>
        <v/>
      </c>
      <c r="W5623" s="16" t="str">
        <f aca="false">IF(V5623="","",INDEX($N$4:$Q$4,MATCH(V5623,N5623:Q5623,0)))</f>
        <v/>
      </c>
      <c r="X5623" s="19" t="str">
        <f aca="false">IF(COUNT(N5623:Q5623)&lt;2,"",SMALL(N5623:Q5623,2))</f>
        <v/>
      </c>
      <c r="Y5623" s="26" t="str">
        <f aca="false">IF(OR(V5623="",M5623=0),"",V5623/M5623-1)</f>
        <v/>
      </c>
      <c r="Z5623" s="26" t="str">
        <f aca="false">IF(OR(V5623="",L5623=""),"",V5623/(L5623*E5623)-1)</f>
        <v/>
      </c>
      <c r="AA5623" s="16" t="str">
        <f aca="false">IF(V5623="","SEM OFERTA",IF(OR(Y5623&gt;Premissas!$B$11,Y5623&lt;Premissas!$B$12),"VERIFICAR - UNIDADE/EMBALAGEM",IF(Y5623&gt;Premissas!$B$6,"NÃO COMPRAR - REAJUSTE &gt;5%","COMPRAR")))</f>
        <v>SEM OFERTA</v>
      </c>
      <c r="AB5623" s="18" t="str">
        <f aca="false">IF(W5623="DIMEC",S5623,IF(W5623="MEDCENTRO",U5623,""))</f>
        <v/>
      </c>
      <c r="AC5623" s="18" t="n">
        <f aca="false">IF(AA5623&lt;&gt;"COMPRAR",0,IF(AB5623="",I5623,MIN(I5623,AB5623)))</f>
        <v>0</v>
      </c>
      <c r="AD5623" s="19" t="n">
        <f aca="false">IF(AC5623&gt;0,AC5623*V5623,0)</f>
        <v>0</v>
      </c>
      <c r="AE5623" s="19" t="n">
        <f aca="false">IF(AC5623&gt;0,(M5623-V5623)*AC5623,0)</f>
        <v>0</v>
      </c>
      <c r="AF5623" s="16" t="str">
        <f aca="false">IF(AA5623&lt;&gt;"COMPRAR","",IF(AB5623="",IF(X5623="","",IF(X5623-V5623&lt;0.01,"EMPATE TÉCNICO","")),IF(AB5623&lt;I5623,"ESTOQUE INSUFICIENTE",IF(X5623="","",IF(X5623-V5623&lt;0.01,"EMPATE TÉCNICO","")))))</f>
        <v/>
      </c>
      <c r="AG5623" s="16" t="s">
        <v>2034</v>
      </c>
      <c r="AH5623" s="16" t="s">
        <v>3148</v>
      </c>
    </row>
    <row r="5624" customFormat="false" ht="15" hidden="false" customHeight="false" outlineLevel="0" collapsed="false">
      <c r="A5624" s="16" t="s">
        <v>17356</v>
      </c>
      <c r="B5624" s="17" t="s">
        <v>17357</v>
      </c>
      <c r="C5624" s="16" t="s">
        <v>17358</v>
      </c>
      <c r="D5624" s="16" t="s">
        <v>17349</v>
      </c>
      <c r="E5624" s="18" t="n">
        <v>3</v>
      </c>
      <c r="F5624" s="16" t="s">
        <v>41</v>
      </c>
      <c r="G5624" s="18" t="n">
        <v>2</v>
      </c>
      <c r="H5624" s="16" t="n">
        <v>7.3</v>
      </c>
      <c r="I5624" s="18" t="n">
        <v>6</v>
      </c>
      <c r="J5624" s="19" t="n">
        <v>8.7</v>
      </c>
      <c r="K5624" s="19" t="n">
        <v>8.7</v>
      </c>
      <c r="L5624" s="19" t="n">
        <v>8.7</v>
      </c>
      <c r="M5624" s="19" t="n">
        <f aca="false">IF(J5624&gt;0,J5624,K5624)*E5624</f>
        <v>26.1</v>
      </c>
      <c r="N5624" s="20"/>
      <c r="O5624" s="21" t="str">
        <f aca="false">IF(R5624="","",ROUND(R5624*(1-Premissas!$B$4),4))</f>
        <v/>
      </c>
      <c r="P5624" s="22"/>
      <c r="Q5624" s="22"/>
      <c r="R5624" s="23"/>
      <c r="S5624" s="24"/>
      <c r="T5624" s="24"/>
      <c r="U5624" s="25"/>
      <c r="V5624" s="19" t="str">
        <f aca="false">IF(COUNT(N5624:Q5624)=0,"",MIN(N5624:Q5624))</f>
        <v/>
      </c>
      <c r="W5624" s="16" t="str">
        <f aca="false">IF(V5624="","",INDEX($N$4:$Q$4,MATCH(V5624,N5624:Q5624,0)))</f>
        <v/>
      </c>
      <c r="X5624" s="19" t="str">
        <f aca="false">IF(COUNT(N5624:Q5624)&lt;2,"",SMALL(N5624:Q5624,2))</f>
        <v/>
      </c>
      <c r="Y5624" s="26" t="str">
        <f aca="false">IF(OR(V5624="",M5624=0),"",V5624/M5624-1)</f>
        <v/>
      </c>
      <c r="Z5624" s="26" t="str">
        <f aca="false">IF(OR(V5624="",L5624=""),"",V5624/(L5624*E5624)-1)</f>
        <v/>
      </c>
      <c r="AA5624" s="16" t="str">
        <f aca="false">IF(V5624="","SEM OFERTA",IF(OR(Y5624&gt;Premissas!$B$11,Y5624&lt;Premissas!$B$12),"VERIFICAR - UNIDADE/EMBALAGEM",IF(Y5624&gt;Premissas!$B$6,"NÃO COMPRAR - REAJUSTE &gt;5%","COMPRAR")))</f>
        <v>SEM OFERTA</v>
      </c>
      <c r="AB5624" s="18" t="str">
        <f aca="false">IF(W5624="DIMEC",S5624,IF(W5624="MEDCENTRO",U5624,""))</f>
        <v/>
      </c>
      <c r="AC5624" s="18" t="n">
        <f aca="false">IF(AA5624&lt;&gt;"COMPRAR",0,IF(AB5624="",I5624,MIN(I5624,AB5624)))</f>
        <v>0</v>
      </c>
      <c r="AD5624" s="19" t="n">
        <f aca="false">IF(AC5624&gt;0,AC5624*V5624,0)</f>
        <v>0</v>
      </c>
      <c r="AE5624" s="19" t="n">
        <f aca="false">IF(AC5624&gt;0,(M5624-V5624)*AC5624,0)</f>
        <v>0</v>
      </c>
      <c r="AF5624" s="16" t="str">
        <f aca="false">IF(AA5624&lt;&gt;"COMPRAR","",IF(AB5624="",IF(X5624="","",IF(X5624-V5624&lt;0.01,"EMPATE TÉCNICO","")),IF(AB5624&lt;I5624,"ESTOQUE INSUFICIENTE",IF(X5624="","",IF(X5624-V5624&lt;0.01,"EMPATE TÉCNICO","")))))</f>
        <v/>
      </c>
      <c r="AG5624" s="16" t="s">
        <v>2034</v>
      </c>
      <c r="AH5624" s="16" t="s">
        <v>3148</v>
      </c>
    </row>
    <row r="5625" customFormat="false" ht="15" hidden="false" customHeight="false" outlineLevel="0" collapsed="false">
      <c r="A5625" s="16" t="s">
        <v>17359</v>
      </c>
      <c r="B5625" s="17" t="s">
        <v>17360</v>
      </c>
      <c r="C5625" s="16" t="s">
        <v>17361</v>
      </c>
      <c r="D5625" s="16" t="s">
        <v>17349</v>
      </c>
      <c r="E5625" s="18" t="n">
        <v>3</v>
      </c>
      <c r="F5625" s="16" t="s">
        <v>42</v>
      </c>
      <c r="G5625" s="18" t="n">
        <v>9</v>
      </c>
      <c r="H5625" s="16" t="n">
        <v>6.3</v>
      </c>
      <c r="I5625" s="18" t="n">
        <v>3</v>
      </c>
      <c r="J5625" s="19" t="n">
        <v>8.7</v>
      </c>
      <c r="K5625" s="19" t="n">
        <v>8.7</v>
      </c>
      <c r="L5625" s="19" t="n">
        <v>8.7</v>
      </c>
      <c r="M5625" s="19" t="n">
        <f aca="false">IF(J5625&gt;0,J5625,K5625)*E5625</f>
        <v>26.1</v>
      </c>
      <c r="N5625" s="20"/>
      <c r="O5625" s="21" t="str">
        <f aca="false">IF(R5625="","",ROUND(R5625*(1-Premissas!$B$4),4))</f>
        <v/>
      </c>
      <c r="P5625" s="22"/>
      <c r="Q5625" s="22"/>
      <c r="R5625" s="23"/>
      <c r="S5625" s="24"/>
      <c r="T5625" s="24"/>
      <c r="U5625" s="25"/>
      <c r="V5625" s="19" t="str">
        <f aca="false">IF(COUNT(N5625:Q5625)=0,"",MIN(N5625:Q5625))</f>
        <v/>
      </c>
      <c r="W5625" s="16" t="str">
        <f aca="false">IF(V5625="","",INDEX($N$4:$Q$4,MATCH(V5625,N5625:Q5625,0)))</f>
        <v/>
      </c>
      <c r="X5625" s="19" t="str">
        <f aca="false">IF(COUNT(N5625:Q5625)&lt;2,"",SMALL(N5625:Q5625,2))</f>
        <v/>
      </c>
      <c r="Y5625" s="26" t="str">
        <f aca="false">IF(OR(V5625="",M5625=0),"",V5625/M5625-1)</f>
        <v/>
      </c>
      <c r="Z5625" s="26" t="str">
        <f aca="false">IF(OR(V5625="",L5625=""),"",V5625/(L5625*E5625)-1)</f>
        <v/>
      </c>
      <c r="AA5625" s="16" t="str">
        <f aca="false">IF(V5625="","SEM OFERTA",IF(OR(Y5625&gt;Premissas!$B$11,Y5625&lt;Premissas!$B$12),"VERIFICAR - UNIDADE/EMBALAGEM",IF(Y5625&gt;Premissas!$B$6,"NÃO COMPRAR - REAJUSTE &gt;5%","COMPRAR")))</f>
        <v>SEM OFERTA</v>
      </c>
      <c r="AB5625" s="18" t="str">
        <f aca="false">IF(W5625="DIMEC",S5625,IF(W5625="MEDCENTRO",U5625,""))</f>
        <v/>
      </c>
      <c r="AC5625" s="18" t="n">
        <f aca="false">IF(AA5625&lt;&gt;"COMPRAR",0,IF(AB5625="",I5625,MIN(I5625,AB5625)))</f>
        <v>0</v>
      </c>
      <c r="AD5625" s="19" t="n">
        <f aca="false">IF(AC5625&gt;0,AC5625*V5625,0)</f>
        <v>0</v>
      </c>
      <c r="AE5625" s="19" t="n">
        <f aca="false">IF(AC5625&gt;0,(M5625-V5625)*AC5625,0)</f>
        <v>0</v>
      </c>
      <c r="AF5625" s="16" t="str">
        <f aca="false">IF(AA5625&lt;&gt;"COMPRAR","",IF(AB5625="",IF(X5625="","",IF(X5625-V5625&lt;0.01,"EMPATE TÉCNICO","")),IF(AB5625&lt;I5625,"ESTOQUE INSUFICIENTE",IF(X5625="","",IF(X5625-V5625&lt;0.01,"EMPATE TÉCNICO","")))))</f>
        <v/>
      </c>
      <c r="AG5625" s="16" t="s">
        <v>2034</v>
      </c>
      <c r="AH5625" s="16" t="s">
        <v>3148</v>
      </c>
    </row>
    <row r="5626" customFormat="false" ht="15" hidden="false" customHeight="false" outlineLevel="0" collapsed="false">
      <c r="A5626" s="16" t="s">
        <v>17362</v>
      </c>
      <c r="B5626" s="17" t="s">
        <v>17363</v>
      </c>
      <c r="C5626" s="16" t="s">
        <v>17364</v>
      </c>
      <c r="D5626" s="16" t="s">
        <v>17349</v>
      </c>
      <c r="E5626" s="18" t="n">
        <v>3</v>
      </c>
      <c r="F5626" s="16" t="s">
        <v>42</v>
      </c>
      <c r="G5626" s="18" t="n">
        <v>13</v>
      </c>
      <c r="H5626" s="16" t="n">
        <v>7.5</v>
      </c>
      <c r="I5626" s="18" t="n">
        <v>3</v>
      </c>
      <c r="J5626" s="19" t="n">
        <v>8.7</v>
      </c>
      <c r="K5626" s="19" t="n">
        <v>8.7</v>
      </c>
      <c r="L5626" s="19" t="n">
        <v>8.7</v>
      </c>
      <c r="M5626" s="19" t="n">
        <f aca="false">IF(J5626&gt;0,J5626,K5626)*E5626</f>
        <v>26.1</v>
      </c>
      <c r="N5626" s="20"/>
      <c r="O5626" s="21" t="str">
        <f aca="false">IF(R5626="","",ROUND(R5626*(1-Premissas!$B$4),4))</f>
        <v/>
      </c>
      <c r="P5626" s="22"/>
      <c r="Q5626" s="22"/>
      <c r="R5626" s="23"/>
      <c r="S5626" s="24"/>
      <c r="T5626" s="24"/>
      <c r="U5626" s="25"/>
      <c r="V5626" s="19" t="str">
        <f aca="false">IF(COUNT(N5626:Q5626)=0,"",MIN(N5626:Q5626))</f>
        <v/>
      </c>
      <c r="W5626" s="16" t="str">
        <f aca="false">IF(V5626="","",INDEX($N$4:$Q$4,MATCH(V5626,N5626:Q5626,0)))</f>
        <v/>
      </c>
      <c r="X5626" s="19" t="str">
        <f aca="false">IF(COUNT(N5626:Q5626)&lt;2,"",SMALL(N5626:Q5626,2))</f>
        <v/>
      </c>
      <c r="Y5626" s="26" t="str">
        <f aca="false">IF(OR(V5626="",M5626=0),"",V5626/M5626-1)</f>
        <v/>
      </c>
      <c r="Z5626" s="26" t="str">
        <f aca="false">IF(OR(V5626="",L5626=""),"",V5626/(L5626*E5626)-1)</f>
        <v/>
      </c>
      <c r="AA5626" s="16" t="str">
        <f aca="false">IF(V5626="","SEM OFERTA",IF(OR(Y5626&gt;Premissas!$B$11,Y5626&lt;Premissas!$B$12),"VERIFICAR - UNIDADE/EMBALAGEM",IF(Y5626&gt;Premissas!$B$6,"NÃO COMPRAR - REAJUSTE &gt;5%","COMPRAR")))</f>
        <v>SEM OFERTA</v>
      </c>
      <c r="AB5626" s="18" t="str">
        <f aca="false">IF(W5626="DIMEC",S5626,IF(W5626="MEDCENTRO",U5626,""))</f>
        <v/>
      </c>
      <c r="AC5626" s="18" t="n">
        <f aca="false">IF(AA5626&lt;&gt;"COMPRAR",0,IF(AB5626="",I5626,MIN(I5626,AB5626)))</f>
        <v>0</v>
      </c>
      <c r="AD5626" s="19" t="n">
        <f aca="false">IF(AC5626&gt;0,AC5626*V5626,0)</f>
        <v>0</v>
      </c>
      <c r="AE5626" s="19" t="n">
        <f aca="false">IF(AC5626&gt;0,(M5626-V5626)*AC5626,0)</f>
        <v>0</v>
      </c>
      <c r="AF5626" s="16" t="str">
        <f aca="false">IF(AA5626&lt;&gt;"COMPRAR","",IF(AB5626="",IF(X5626="","",IF(X5626-V5626&lt;0.01,"EMPATE TÉCNICO","")),IF(AB5626&lt;I5626,"ESTOQUE INSUFICIENTE",IF(X5626="","",IF(X5626-V5626&lt;0.01,"EMPATE TÉCNICO","")))))</f>
        <v/>
      </c>
      <c r="AG5626" s="16" t="s">
        <v>2034</v>
      </c>
      <c r="AH5626" s="16" t="s">
        <v>3148</v>
      </c>
    </row>
    <row r="5627" customFormat="false" ht="15" hidden="false" customHeight="false" outlineLevel="0" collapsed="false">
      <c r="A5627" s="16" t="s">
        <v>17365</v>
      </c>
      <c r="B5627" s="17" t="s">
        <v>17366</v>
      </c>
      <c r="C5627" s="16" t="s">
        <v>17367</v>
      </c>
      <c r="D5627" s="16" t="s">
        <v>17349</v>
      </c>
      <c r="E5627" s="18" t="n">
        <v>3</v>
      </c>
      <c r="F5627" s="16" t="s">
        <v>41</v>
      </c>
      <c r="G5627" s="18" t="n">
        <v>7</v>
      </c>
      <c r="H5627" s="16" t="n">
        <v>7.9</v>
      </c>
      <c r="I5627" s="18" t="n">
        <v>5</v>
      </c>
      <c r="J5627" s="19" t="n">
        <v>8.7</v>
      </c>
      <c r="K5627" s="19" t="n">
        <v>8.7</v>
      </c>
      <c r="L5627" s="19" t="n">
        <v>8.7</v>
      </c>
      <c r="M5627" s="19" t="n">
        <f aca="false">IF(J5627&gt;0,J5627,K5627)*E5627</f>
        <v>26.1</v>
      </c>
      <c r="N5627" s="20"/>
      <c r="O5627" s="21" t="str">
        <f aca="false">IF(R5627="","",ROUND(R5627*(1-Premissas!$B$4),4))</f>
        <v/>
      </c>
      <c r="P5627" s="22"/>
      <c r="Q5627" s="22"/>
      <c r="R5627" s="23"/>
      <c r="S5627" s="24"/>
      <c r="T5627" s="24"/>
      <c r="U5627" s="25"/>
      <c r="V5627" s="19" t="str">
        <f aca="false">IF(COUNT(N5627:Q5627)=0,"",MIN(N5627:Q5627))</f>
        <v/>
      </c>
      <c r="W5627" s="16" t="str">
        <f aca="false">IF(V5627="","",INDEX($N$4:$Q$4,MATCH(V5627,N5627:Q5627,0)))</f>
        <v/>
      </c>
      <c r="X5627" s="19" t="str">
        <f aca="false">IF(COUNT(N5627:Q5627)&lt;2,"",SMALL(N5627:Q5627,2))</f>
        <v/>
      </c>
      <c r="Y5627" s="26" t="str">
        <f aca="false">IF(OR(V5627="",M5627=0),"",V5627/M5627-1)</f>
        <v/>
      </c>
      <c r="Z5627" s="26" t="str">
        <f aca="false">IF(OR(V5627="",L5627=""),"",V5627/(L5627*E5627)-1)</f>
        <v/>
      </c>
      <c r="AA5627" s="16" t="str">
        <f aca="false">IF(V5627="","SEM OFERTA",IF(OR(Y5627&gt;Premissas!$B$11,Y5627&lt;Premissas!$B$12),"VERIFICAR - UNIDADE/EMBALAGEM",IF(Y5627&gt;Premissas!$B$6,"NÃO COMPRAR - REAJUSTE &gt;5%","COMPRAR")))</f>
        <v>SEM OFERTA</v>
      </c>
      <c r="AB5627" s="18" t="str">
        <f aca="false">IF(W5627="DIMEC",S5627,IF(W5627="MEDCENTRO",U5627,""))</f>
        <v/>
      </c>
      <c r="AC5627" s="18" t="n">
        <f aca="false">IF(AA5627&lt;&gt;"COMPRAR",0,IF(AB5627="",I5627,MIN(I5627,AB5627)))</f>
        <v>0</v>
      </c>
      <c r="AD5627" s="19" t="n">
        <f aca="false">IF(AC5627&gt;0,AC5627*V5627,0)</f>
        <v>0</v>
      </c>
      <c r="AE5627" s="19" t="n">
        <f aca="false">IF(AC5627&gt;0,(M5627-V5627)*AC5627,0)</f>
        <v>0</v>
      </c>
      <c r="AF5627" s="16" t="str">
        <f aca="false">IF(AA5627&lt;&gt;"COMPRAR","",IF(AB5627="",IF(X5627="","",IF(X5627-V5627&lt;0.01,"EMPATE TÉCNICO","")),IF(AB5627&lt;I5627,"ESTOQUE INSUFICIENTE",IF(X5627="","",IF(X5627-V5627&lt;0.01,"EMPATE TÉCNICO","")))))</f>
        <v/>
      </c>
      <c r="AG5627" s="16" t="s">
        <v>2034</v>
      </c>
      <c r="AH5627" s="16" t="s">
        <v>3148</v>
      </c>
    </row>
    <row r="5628" customFormat="false" ht="15" hidden="false" customHeight="false" outlineLevel="0" collapsed="false">
      <c r="A5628" s="16" t="s">
        <v>17368</v>
      </c>
      <c r="B5628" s="17" t="s">
        <v>17369</v>
      </c>
      <c r="C5628" s="16" t="s">
        <v>17370</v>
      </c>
      <c r="D5628" s="16" t="s">
        <v>5548</v>
      </c>
      <c r="E5628" s="18" t="n">
        <v>1</v>
      </c>
      <c r="F5628" s="16" t="s">
        <v>43</v>
      </c>
      <c r="G5628" s="18" t="n">
        <v>0</v>
      </c>
      <c r="H5628" s="16" t="n">
        <v>0.4</v>
      </c>
      <c r="I5628" s="18" t="n">
        <v>2</v>
      </c>
      <c r="J5628" s="19" t="n">
        <v>10.5</v>
      </c>
      <c r="K5628" s="19" t="n">
        <v>10.5</v>
      </c>
      <c r="L5628" s="19" t="n">
        <v>10.5</v>
      </c>
      <c r="M5628" s="19" t="n">
        <f aca="false">IF(J5628&gt;0,J5628,K5628)*E5628</f>
        <v>10.5</v>
      </c>
      <c r="N5628" s="20"/>
      <c r="O5628" s="21" t="str">
        <f aca="false">IF(R5628="","",ROUND(R5628*(1-Premissas!$B$4),4))</f>
        <v/>
      </c>
      <c r="P5628" s="22"/>
      <c r="Q5628" s="22"/>
      <c r="R5628" s="23"/>
      <c r="S5628" s="24"/>
      <c r="T5628" s="24"/>
      <c r="U5628" s="25"/>
      <c r="V5628" s="19" t="str">
        <f aca="false">IF(COUNT(N5628:Q5628)=0,"",MIN(N5628:Q5628))</f>
        <v/>
      </c>
      <c r="W5628" s="16" t="str">
        <f aca="false">IF(V5628="","",INDEX($N$4:$Q$4,MATCH(V5628,N5628:Q5628,0)))</f>
        <v/>
      </c>
      <c r="X5628" s="19" t="str">
        <f aca="false">IF(COUNT(N5628:Q5628)&lt;2,"",SMALL(N5628:Q5628,2))</f>
        <v/>
      </c>
      <c r="Y5628" s="26" t="str">
        <f aca="false">IF(OR(V5628="",M5628=0),"",V5628/M5628-1)</f>
        <v/>
      </c>
      <c r="Z5628" s="26" t="str">
        <f aca="false">IF(OR(V5628="",L5628=""),"",V5628/(L5628*E5628)-1)</f>
        <v/>
      </c>
      <c r="AA5628" s="16" t="str">
        <f aca="false">IF(V5628="","SEM OFERTA",IF(OR(Y5628&gt;Premissas!$B$11,Y5628&lt;Premissas!$B$12),"VERIFICAR - UNIDADE/EMBALAGEM",IF(Y5628&gt;Premissas!$B$6,"NÃO COMPRAR - REAJUSTE &gt;5%","COMPRAR")))</f>
        <v>SEM OFERTA</v>
      </c>
      <c r="AB5628" s="18" t="str">
        <f aca="false">IF(W5628="DIMEC",S5628,IF(W5628="MEDCENTRO",U5628,""))</f>
        <v/>
      </c>
      <c r="AC5628" s="18" t="n">
        <f aca="false">IF(AA5628&lt;&gt;"COMPRAR",0,IF(AB5628="",I5628,MIN(I5628,AB5628)))</f>
        <v>0</v>
      </c>
      <c r="AD5628" s="19" t="n">
        <f aca="false">IF(AC5628&gt;0,AC5628*V5628,0)</f>
        <v>0</v>
      </c>
      <c r="AE5628" s="19" t="n">
        <f aca="false">IF(AC5628&gt;0,(M5628-V5628)*AC5628,0)</f>
        <v>0</v>
      </c>
      <c r="AF5628" s="16" t="str">
        <f aca="false">IF(AA5628&lt;&gt;"COMPRAR","",IF(AB5628="",IF(X5628="","",IF(X5628-V5628&lt;0.01,"EMPATE TÉCNICO","")),IF(AB5628&lt;I5628,"ESTOQUE INSUFICIENTE",IF(X5628="","",IF(X5628-V5628&lt;0.01,"EMPATE TÉCNICO","")))))</f>
        <v/>
      </c>
      <c r="AG5628" s="16" t="s">
        <v>1798</v>
      </c>
      <c r="AH5628" s="16" t="s">
        <v>3148</v>
      </c>
    </row>
    <row r="5629" customFormat="false" ht="15" hidden="false" customHeight="false" outlineLevel="0" collapsed="false">
      <c r="A5629" s="16" t="s">
        <v>17371</v>
      </c>
      <c r="B5629" s="17" t="s">
        <v>17372</v>
      </c>
      <c r="C5629" s="16" t="s">
        <v>17373</v>
      </c>
      <c r="D5629" s="16" t="s">
        <v>380</v>
      </c>
      <c r="E5629" s="18" t="n">
        <v>1</v>
      </c>
      <c r="F5629" s="16" t="s">
        <v>43</v>
      </c>
      <c r="G5629" s="18" t="n">
        <v>0</v>
      </c>
      <c r="H5629" s="16" t="n">
        <v>0.1</v>
      </c>
      <c r="I5629" s="18" t="n">
        <v>1</v>
      </c>
      <c r="J5629" s="19" t="n">
        <v>0</v>
      </c>
      <c r="K5629" s="19" t="n">
        <v>1</v>
      </c>
      <c r="L5629" s="19"/>
      <c r="M5629" s="19" t="n">
        <f aca="false">IF(J5629&gt;0,J5629,K5629)*E5629</f>
        <v>1</v>
      </c>
      <c r="N5629" s="20"/>
      <c r="O5629" s="21" t="str">
        <f aca="false">IF(R5629="","",ROUND(R5629*(1-Premissas!$B$4),4))</f>
        <v/>
      </c>
      <c r="P5629" s="22"/>
      <c r="Q5629" s="22"/>
      <c r="R5629" s="23"/>
      <c r="S5629" s="24"/>
      <c r="T5629" s="24"/>
      <c r="U5629" s="25"/>
      <c r="V5629" s="19" t="str">
        <f aca="false">IF(COUNT(N5629:Q5629)=0,"",MIN(N5629:Q5629))</f>
        <v/>
      </c>
      <c r="W5629" s="16" t="str">
        <f aca="false">IF(V5629="","",INDEX($N$4:$Q$4,MATCH(V5629,N5629:Q5629,0)))</f>
        <v/>
      </c>
      <c r="X5629" s="19" t="str">
        <f aca="false">IF(COUNT(N5629:Q5629)&lt;2,"",SMALL(N5629:Q5629,2))</f>
        <v/>
      </c>
      <c r="Y5629" s="26" t="str">
        <f aca="false">IF(OR(V5629="",M5629=0),"",V5629/M5629-1)</f>
        <v/>
      </c>
      <c r="Z5629" s="26" t="str">
        <f aca="false">IF(OR(V5629="",L5629=""),"",V5629/(L5629*E5629)-1)</f>
        <v/>
      </c>
      <c r="AA5629" s="16" t="str">
        <f aca="false">IF(V5629="","SEM OFERTA",IF(OR(Y5629&gt;Premissas!$B$11,Y5629&lt;Premissas!$B$12),"VERIFICAR - UNIDADE/EMBALAGEM",IF(Y5629&gt;Premissas!$B$6,"NÃO COMPRAR - REAJUSTE &gt;5%","COMPRAR")))</f>
        <v>SEM OFERTA</v>
      </c>
      <c r="AB5629" s="18" t="str">
        <f aca="false">IF(W5629="DIMEC",S5629,IF(W5629="MEDCENTRO",U5629,""))</f>
        <v/>
      </c>
      <c r="AC5629" s="18" t="n">
        <f aca="false">IF(AA5629&lt;&gt;"COMPRAR",0,IF(AB5629="",I5629,MIN(I5629,AB5629)))</f>
        <v>0</v>
      </c>
      <c r="AD5629" s="19" t="n">
        <f aca="false">IF(AC5629&gt;0,AC5629*V5629,0)</f>
        <v>0</v>
      </c>
      <c r="AE5629" s="19" t="n">
        <f aca="false">IF(AC5629&gt;0,(M5629-V5629)*AC5629,0)</f>
        <v>0</v>
      </c>
      <c r="AF5629" s="16" t="str">
        <f aca="false">IF(AA5629&lt;&gt;"COMPRAR","",IF(AB5629="",IF(X5629="","",IF(X5629-V5629&lt;0.01,"EMPATE TÉCNICO","")),IF(AB5629&lt;I5629,"ESTOQUE INSUFICIENTE",IF(X5629="","",IF(X5629-V5629&lt;0.01,"EMPATE TÉCNICO","")))))</f>
        <v/>
      </c>
      <c r="AG5629" s="16"/>
      <c r="AH5629" s="16" t="s">
        <v>3152</v>
      </c>
    </row>
    <row r="5630" customFormat="false" ht="15" hidden="false" customHeight="false" outlineLevel="0" collapsed="false">
      <c r="A5630" s="16" t="s">
        <v>17374</v>
      </c>
      <c r="B5630" s="17" t="s">
        <v>17375</v>
      </c>
      <c r="C5630" s="16" t="s">
        <v>17376</v>
      </c>
      <c r="D5630" s="16"/>
      <c r="E5630" s="18" t="n">
        <v>1</v>
      </c>
      <c r="F5630" s="16" t="s">
        <v>41</v>
      </c>
      <c r="G5630" s="18" t="n">
        <v>1</v>
      </c>
      <c r="H5630" s="16" t="n">
        <v>8</v>
      </c>
      <c r="I5630" s="18" t="n">
        <v>20</v>
      </c>
      <c r="J5630" s="19" t="n">
        <v>4.24</v>
      </c>
      <c r="K5630" s="19" t="n">
        <v>4.24</v>
      </c>
      <c r="L5630" s="19" t="n">
        <v>4.24</v>
      </c>
      <c r="M5630" s="19" t="n">
        <f aca="false">IF(J5630&gt;0,J5630,K5630)*E5630</f>
        <v>4.24</v>
      </c>
      <c r="N5630" s="20"/>
      <c r="O5630" s="21" t="str">
        <f aca="false">IF(R5630="","",ROUND(R5630*(1-Premissas!$B$4),4))</f>
        <v/>
      </c>
      <c r="P5630" s="22"/>
      <c r="Q5630" s="22"/>
      <c r="R5630" s="23"/>
      <c r="S5630" s="24"/>
      <c r="T5630" s="24"/>
      <c r="U5630" s="25"/>
      <c r="V5630" s="19" t="str">
        <f aca="false">IF(COUNT(N5630:Q5630)=0,"",MIN(N5630:Q5630))</f>
        <v/>
      </c>
      <c r="W5630" s="16" t="str">
        <f aca="false">IF(V5630="","",INDEX($N$4:$Q$4,MATCH(V5630,N5630:Q5630,0)))</f>
        <v/>
      </c>
      <c r="X5630" s="19" t="str">
        <f aca="false">IF(COUNT(N5630:Q5630)&lt;2,"",SMALL(N5630:Q5630,2))</f>
        <v/>
      </c>
      <c r="Y5630" s="26" t="str">
        <f aca="false">IF(OR(V5630="",M5630=0),"",V5630/M5630-1)</f>
        <v/>
      </c>
      <c r="Z5630" s="26" t="str">
        <f aca="false">IF(OR(V5630="",L5630=""),"",V5630/(L5630*E5630)-1)</f>
        <v/>
      </c>
      <c r="AA5630" s="16" t="str">
        <f aca="false">IF(V5630="","SEM OFERTA",IF(OR(Y5630&gt;Premissas!$B$11,Y5630&lt;Premissas!$B$12),"VERIFICAR - UNIDADE/EMBALAGEM",IF(Y5630&gt;Premissas!$B$6,"NÃO COMPRAR - REAJUSTE &gt;5%","COMPRAR")))</f>
        <v>SEM OFERTA</v>
      </c>
      <c r="AB5630" s="18" t="str">
        <f aca="false">IF(W5630="DIMEC",S5630,IF(W5630="MEDCENTRO",U5630,""))</f>
        <v/>
      </c>
      <c r="AC5630" s="18" t="n">
        <f aca="false">IF(AA5630&lt;&gt;"COMPRAR",0,IF(AB5630="",I5630,MIN(I5630,AB5630)))</f>
        <v>0</v>
      </c>
      <c r="AD5630" s="19" t="n">
        <f aca="false">IF(AC5630&gt;0,AC5630*V5630,0)</f>
        <v>0</v>
      </c>
      <c r="AE5630" s="19" t="n">
        <f aca="false">IF(AC5630&gt;0,(M5630-V5630)*AC5630,0)</f>
        <v>0</v>
      </c>
      <c r="AF5630" s="16" t="str">
        <f aca="false">IF(AA5630&lt;&gt;"COMPRAR","",IF(AB5630="",IF(X5630="","",IF(X5630-V5630&lt;0.01,"EMPATE TÉCNICO","")),IF(AB5630&lt;I5630,"ESTOQUE INSUFICIENTE",IF(X5630="","",IF(X5630-V5630&lt;0.01,"EMPATE TÉCNICO","")))))</f>
        <v/>
      </c>
      <c r="AG5630" s="16"/>
      <c r="AH5630" s="16" t="s">
        <v>3152</v>
      </c>
    </row>
    <row r="5631" customFormat="false" ht="15" hidden="false" customHeight="false" outlineLevel="0" collapsed="false">
      <c r="A5631" s="16" t="s">
        <v>17377</v>
      </c>
      <c r="B5631" s="17" t="s">
        <v>17378</v>
      </c>
      <c r="C5631" s="16" t="s">
        <v>17379</v>
      </c>
      <c r="D5631" s="16" t="s">
        <v>3873</v>
      </c>
      <c r="E5631" s="18" t="n">
        <v>1</v>
      </c>
      <c r="F5631" s="16" t="s">
        <v>42</v>
      </c>
      <c r="G5631" s="18" t="n">
        <v>0</v>
      </c>
      <c r="H5631" s="16" t="n">
        <v>1.1</v>
      </c>
      <c r="I5631" s="18" t="n">
        <v>3</v>
      </c>
      <c r="J5631" s="19" t="n">
        <v>6.3825</v>
      </c>
      <c r="K5631" s="19" t="n">
        <v>6.3825</v>
      </c>
      <c r="L5631" s="19" t="n">
        <v>6.3825</v>
      </c>
      <c r="M5631" s="19" t="n">
        <f aca="false">IF(J5631&gt;0,J5631,K5631)*E5631</f>
        <v>6.3825</v>
      </c>
      <c r="N5631" s="20"/>
      <c r="O5631" s="21" t="str">
        <f aca="false">IF(R5631="","",ROUND(R5631*(1-Premissas!$B$4),4))</f>
        <v/>
      </c>
      <c r="P5631" s="22"/>
      <c r="Q5631" s="22"/>
      <c r="R5631" s="23"/>
      <c r="S5631" s="24"/>
      <c r="T5631" s="24"/>
      <c r="U5631" s="25"/>
      <c r="V5631" s="19" t="str">
        <f aca="false">IF(COUNT(N5631:Q5631)=0,"",MIN(N5631:Q5631))</f>
        <v/>
      </c>
      <c r="W5631" s="16" t="str">
        <f aca="false">IF(V5631="","",INDEX($N$4:$Q$4,MATCH(V5631,N5631:Q5631,0)))</f>
        <v/>
      </c>
      <c r="X5631" s="19" t="str">
        <f aca="false">IF(COUNT(N5631:Q5631)&lt;2,"",SMALL(N5631:Q5631,2))</f>
        <v/>
      </c>
      <c r="Y5631" s="26" t="str">
        <f aca="false">IF(OR(V5631="",M5631=0),"",V5631/M5631-1)</f>
        <v/>
      </c>
      <c r="Z5631" s="26" t="str">
        <f aca="false">IF(OR(V5631="",L5631=""),"",V5631/(L5631*E5631)-1)</f>
        <v/>
      </c>
      <c r="AA5631" s="16" t="str">
        <f aca="false">IF(V5631="","SEM OFERTA",IF(OR(Y5631&gt;Premissas!$B$11,Y5631&lt;Premissas!$B$12),"VERIFICAR - UNIDADE/EMBALAGEM",IF(Y5631&gt;Premissas!$B$6,"NÃO COMPRAR - REAJUSTE &gt;5%","COMPRAR")))</f>
        <v>SEM OFERTA</v>
      </c>
      <c r="AB5631" s="18" t="str">
        <f aca="false">IF(W5631="DIMEC",S5631,IF(W5631="MEDCENTRO",U5631,""))</f>
        <v/>
      </c>
      <c r="AC5631" s="18" t="n">
        <f aca="false">IF(AA5631&lt;&gt;"COMPRAR",0,IF(AB5631="",I5631,MIN(I5631,AB5631)))</f>
        <v>0</v>
      </c>
      <c r="AD5631" s="19" t="n">
        <f aca="false">IF(AC5631&gt;0,AC5631*V5631,0)</f>
        <v>0</v>
      </c>
      <c r="AE5631" s="19" t="n">
        <f aca="false">IF(AC5631&gt;0,(M5631-V5631)*AC5631,0)</f>
        <v>0</v>
      </c>
      <c r="AF5631" s="16" t="str">
        <f aca="false">IF(AA5631&lt;&gt;"COMPRAR","",IF(AB5631="",IF(X5631="","",IF(X5631-V5631&lt;0.01,"EMPATE TÉCNICO","")),IF(AB5631&lt;I5631,"ESTOQUE INSUFICIENTE",IF(X5631="","",IF(X5631-V5631&lt;0.01,"EMPATE TÉCNICO","")))))</f>
        <v/>
      </c>
      <c r="AG5631" s="16" t="s">
        <v>328</v>
      </c>
      <c r="AH5631" s="16" t="s">
        <v>3152</v>
      </c>
    </row>
    <row r="5632" customFormat="false" ht="15" hidden="false" customHeight="false" outlineLevel="0" collapsed="false">
      <c r="A5632" s="16" t="s">
        <v>17380</v>
      </c>
      <c r="B5632" s="17" t="s">
        <v>17381</v>
      </c>
      <c r="C5632" s="16" t="s">
        <v>17382</v>
      </c>
      <c r="D5632" s="16" t="s">
        <v>380</v>
      </c>
      <c r="E5632" s="18" t="n">
        <v>2</v>
      </c>
      <c r="F5632" s="16" t="s">
        <v>43</v>
      </c>
      <c r="G5632" s="18" t="n">
        <v>0</v>
      </c>
      <c r="H5632" s="16" t="n">
        <v>308.4</v>
      </c>
      <c r="I5632" s="18" t="n">
        <v>396</v>
      </c>
      <c r="J5632" s="19" t="n">
        <v>0</v>
      </c>
      <c r="K5632" s="19" t="n">
        <v>0.25</v>
      </c>
      <c r="L5632" s="19"/>
      <c r="M5632" s="19" t="n">
        <f aca="false">IF(J5632&gt;0,J5632,K5632)*E5632</f>
        <v>0.5</v>
      </c>
      <c r="N5632" s="20"/>
      <c r="O5632" s="21" t="str">
        <f aca="false">IF(R5632="","",ROUND(R5632*(1-Premissas!$B$4),4))</f>
        <v/>
      </c>
      <c r="P5632" s="22"/>
      <c r="Q5632" s="22"/>
      <c r="R5632" s="23"/>
      <c r="S5632" s="24"/>
      <c r="T5632" s="24"/>
      <c r="U5632" s="25"/>
      <c r="V5632" s="19" t="str">
        <f aca="false">IF(COUNT(N5632:Q5632)=0,"",MIN(N5632:Q5632))</f>
        <v/>
      </c>
      <c r="W5632" s="16" t="str">
        <f aca="false">IF(V5632="","",INDEX($N$4:$Q$4,MATCH(V5632,N5632:Q5632,0)))</f>
        <v/>
      </c>
      <c r="X5632" s="19" t="str">
        <f aca="false">IF(COUNT(N5632:Q5632)&lt;2,"",SMALL(N5632:Q5632,2))</f>
        <v/>
      </c>
      <c r="Y5632" s="26" t="str">
        <f aca="false">IF(OR(V5632="",M5632=0),"",V5632/M5632-1)</f>
        <v/>
      </c>
      <c r="Z5632" s="26" t="str">
        <f aca="false">IF(OR(V5632="",L5632=""),"",V5632/(L5632*E5632)-1)</f>
        <v/>
      </c>
      <c r="AA5632" s="16" t="str">
        <f aca="false">IF(V5632="","SEM OFERTA",IF(OR(Y5632&gt;Premissas!$B$11,Y5632&lt;Premissas!$B$12),"VERIFICAR - UNIDADE/EMBALAGEM",IF(Y5632&gt;Premissas!$B$6,"NÃO COMPRAR - REAJUSTE &gt;5%","COMPRAR")))</f>
        <v>SEM OFERTA</v>
      </c>
      <c r="AB5632" s="18" t="str">
        <f aca="false">IF(W5632="DIMEC",S5632,IF(W5632="MEDCENTRO",U5632,""))</f>
        <v/>
      </c>
      <c r="AC5632" s="18" t="n">
        <f aca="false">IF(AA5632&lt;&gt;"COMPRAR",0,IF(AB5632="",I5632,MIN(I5632,AB5632)))</f>
        <v>0</v>
      </c>
      <c r="AD5632" s="19" t="n">
        <f aca="false">IF(AC5632&gt;0,AC5632*V5632,0)</f>
        <v>0</v>
      </c>
      <c r="AE5632" s="19" t="n">
        <f aca="false">IF(AC5632&gt;0,(M5632-V5632)*AC5632,0)</f>
        <v>0</v>
      </c>
      <c r="AF5632" s="16" t="str">
        <f aca="false">IF(AA5632&lt;&gt;"COMPRAR","",IF(AB5632="",IF(X5632="","",IF(X5632-V5632&lt;0.01,"EMPATE TÉCNICO","")),IF(AB5632&lt;I5632,"ESTOQUE INSUFICIENTE",IF(X5632="","",IF(X5632-V5632&lt;0.01,"EMPATE TÉCNICO","")))))</f>
        <v/>
      </c>
      <c r="AG5632" s="16"/>
      <c r="AH5632" s="16" t="s">
        <v>3152</v>
      </c>
    </row>
    <row r="5633" customFormat="false" ht="15" hidden="false" customHeight="false" outlineLevel="0" collapsed="false">
      <c r="A5633" s="16" t="s">
        <v>17383</v>
      </c>
      <c r="B5633" s="17" t="s">
        <v>17384</v>
      </c>
      <c r="C5633" s="16" t="s">
        <v>17385</v>
      </c>
      <c r="D5633" s="16" t="s">
        <v>380</v>
      </c>
      <c r="E5633" s="18" t="n">
        <v>1</v>
      </c>
      <c r="F5633" s="16" t="s">
        <v>43</v>
      </c>
      <c r="G5633" s="18" t="n">
        <v>0</v>
      </c>
      <c r="H5633" s="16" t="n">
        <v>0.1</v>
      </c>
      <c r="I5633" s="18" t="n">
        <v>1</v>
      </c>
      <c r="J5633" s="19" t="n">
        <v>0</v>
      </c>
      <c r="K5633" s="19" t="n">
        <v>0.5</v>
      </c>
      <c r="L5633" s="19"/>
      <c r="M5633" s="19" t="n">
        <f aca="false">IF(J5633&gt;0,J5633,K5633)*E5633</f>
        <v>0.5</v>
      </c>
      <c r="N5633" s="20"/>
      <c r="O5633" s="21" t="str">
        <f aca="false">IF(R5633="","",ROUND(R5633*(1-Premissas!$B$4),4))</f>
        <v/>
      </c>
      <c r="P5633" s="22"/>
      <c r="Q5633" s="22"/>
      <c r="R5633" s="23"/>
      <c r="S5633" s="24"/>
      <c r="T5633" s="24"/>
      <c r="U5633" s="25"/>
      <c r="V5633" s="19" t="str">
        <f aca="false">IF(COUNT(N5633:Q5633)=0,"",MIN(N5633:Q5633))</f>
        <v/>
      </c>
      <c r="W5633" s="16" t="str">
        <f aca="false">IF(V5633="","",INDEX($N$4:$Q$4,MATCH(V5633,N5633:Q5633,0)))</f>
        <v/>
      </c>
      <c r="X5633" s="19" t="str">
        <f aca="false">IF(COUNT(N5633:Q5633)&lt;2,"",SMALL(N5633:Q5633,2))</f>
        <v/>
      </c>
      <c r="Y5633" s="26" t="str">
        <f aca="false">IF(OR(V5633="",M5633=0),"",V5633/M5633-1)</f>
        <v/>
      </c>
      <c r="Z5633" s="26" t="str">
        <f aca="false">IF(OR(V5633="",L5633=""),"",V5633/(L5633*E5633)-1)</f>
        <v/>
      </c>
      <c r="AA5633" s="16" t="str">
        <f aca="false">IF(V5633="","SEM OFERTA",IF(OR(Y5633&gt;Premissas!$B$11,Y5633&lt;Premissas!$B$12),"VERIFICAR - UNIDADE/EMBALAGEM",IF(Y5633&gt;Premissas!$B$6,"NÃO COMPRAR - REAJUSTE &gt;5%","COMPRAR")))</f>
        <v>SEM OFERTA</v>
      </c>
      <c r="AB5633" s="18" t="str">
        <f aca="false">IF(W5633="DIMEC",S5633,IF(W5633="MEDCENTRO",U5633,""))</f>
        <v/>
      </c>
      <c r="AC5633" s="18" t="n">
        <f aca="false">IF(AA5633&lt;&gt;"COMPRAR",0,IF(AB5633="",I5633,MIN(I5633,AB5633)))</f>
        <v>0</v>
      </c>
      <c r="AD5633" s="19" t="n">
        <f aca="false">IF(AC5633&gt;0,AC5633*V5633,0)</f>
        <v>0</v>
      </c>
      <c r="AE5633" s="19" t="n">
        <f aca="false">IF(AC5633&gt;0,(M5633-V5633)*AC5633,0)</f>
        <v>0</v>
      </c>
      <c r="AF5633" s="16" t="str">
        <f aca="false">IF(AA5633&lt;&gt;"COMPRAR","",IF(AB5633="",IF(X5633="","",IF(X5633-V5633&lt;0.01,"EMPATE TÉCNICO","")),IF(AB5633&lt;I5633,"ESTOQUE INSUFICIENTE",IF(X5633="","",IF(X5633-V5633&lt;0.01,"EMPATE TÉCNICO","")))))</f>
        <v/>
      </c>
      <c r="AG5633" s="16"/>
      <c r="AH5633" s="16" t="s">
        <v>3152</v>
      </c>
    </row>
    <row r="5634" customFormat="false" ht="15" hidden="false" customHeight="false" outlineLevel="0" collapsed="false">
      <c r="A5634" s="16" t="s">
        <v>17386</v>
      </c>
      <c r="B5634" s="17" t="s">
        <v>17387</v>
      </c>
      <c r="C5634" s="16" t="s">
        <v>17388</v>
      </c>
      <c r="D5634" s="16" t="s">
        <v>380</v>
      </c>
      <c r="E5634" s="18" t="n">
        <v>12</v>
      </c>
      <c r="F5634" s="16" t="s">
        <v>42</v>
      </c>
      <c r="G5634" s="18" t="n">
        <v>7</v>
      </c>
      <c r="H5634" s="16" t="n">
        <v>4.3</v>
      </c>
      <c r="I5634" s="18" t="n">
        <v>1</v>
      </c>
      <c r="J5634" s="19" t="n">
        <v>7.75</v>
      </c>
      <c r="K5634" s="19" t="n">
        <v>7.75</v>
      </c>
      <c r="L5634" s="19" t="n">
        <v>7.75</v>
      </c>
      <c r="M5634" s="19" t="n">
        <f aca="false">IF(J5634&gt;0,J5634,K5634)*E5634</f>
        <v>93</v>
      </c>
      <c r="N5634" s="20"/>
      <c r="O5634" s="21" t="str">
        <f aca="false">IF(R5634="","",ROUND(R5634*(1-Premissas!$B$4),4))</f>
        <v/>
      </c>
      <c r="P5634" s="22"/>
      <c r="Q5634" s="22"/>
      <c r="R5634" s="23"/>
      <c r="S5634" s="24"/>
      <c r="T5634" s="24"/>
      <c r="U5634" s="25"/>
      <c r="V5634" s="19" t="str">
        <f aca="false">IF(COUNT(N5634:Q5634)=0,"",MIN(N5634:Q5634))</f>
        <v/>
      </c>
      <c r="W5634" s="16" t="str">
        <f aca="false">IF(V5634="","",INDEX($N$4:$Q$4,MATCH(V5634,N5634:Q5634,0)))</f>
        <v/>
      </c>
      <c r="X5634" s="19" t="str">
        <f aca="false">IF(COUNT(N5634:Q5634)&lt;2,"",SMALL(N5634:Q5634,2))</f>
        <v/>
      </c>
      <c r="Y5634" s="26" t="str">
        <f aca="false">IF(OR(V5634="",M5634=0),"",V5634/M5634-1)</f>
        <v/>
      </c>
      <c r="Z5634" s="26" t="str">
        <f aca="false">IF(OR(V5634="",L5634=""),"",V5634/(L5634*E5634)-1)</f>
        <v/>
      </c>
      <c r="AA5634" s="16" t="str">
        <f aca="false">IF(V5634="","SEM OFERTA",IF(OR(Y5634&gt;Premissas!$B$11,Y5634&lt;Premissas!$B$12),"VERIFICAR - UNIDADE/EMBALAGEM",IF(Y5634&gt;Premissas!$B$6,"NÃO COMPRAR - REAJUSTE &gt;5%","COMPRAR")))</f>
        <v>SEM OFERTA</v>
      </c>
      <c r="AB5634" s="18" t="str">
        <f aca="false">IF(W5634="DIMEC",S5634,IF(W5634="MEDCENTRO",U5634,""))</f>
        <v/>
      </c>
      <c r="AC5634" s="18" t="n">
        <f aca="false">IF(AA5634&lt;&gt;"COMPRAR",0,IF(AB5634="",I5634,MIN(I5634,AB5634)))</f>
        <v>0</v>
      </c>
      <c r="AD5634" s="19" t="n">
        <f aca="false">IF(AC5634&gt;0,AC5634*V5634,0)</f>
        <v>0</v>
      </c>
      <c r="AE5634" s="19" t="n">
        <f aca="false">IF(AC5634&gt;0,(M5634-V5634)*AC5634,0)</f>
        <v>0</v>
      </c>
      <c r="AF5634" s="16" t="str">
        <f aca="false">IF(AA5634&lt;&gt;"COMPRAR","",IF(AB5634="",IF(X5634="","",IF(X5634-V5634&lt;0.01,"EMPATE TÉCNICO","")),IF(AB5634&lt;I5634,"ESTOQUE INSUFICIENTE",IF(X5634="","",IF(X5634-V5634&lt;0.01,"EMPATE TÉCNICO","")))))</f>
        <v/>
      </c>
      <c r="AG5634" s="16" t="s">
        <v>10429</v>
      </c>
      <c r="AH5634" s="16" t="s">
        <v>3152</v>
      </c>
    </row>
    <row r="5635" customFormat="false" ht="15" hidden="false" customHeight="false" outlineLevel="0" collapsed="false">
      <c r="A5635" s="16" t="s">
        <v>17389</v>
      </c>
      <c r="B5635" s="17" t="s">
        <v>17390</v>
      </c>
      <c r="C5635" s="16" t="s">
        <v>17391</v>
      </c>
      <c r="D5635" s="16" t="s">
        <v>380</v>
      </c>
      <c r="E5635" s="18" t="n">
        <v>1</v>
      </c>
      <c r="F5635" s="16" t="s">
        <v>43</v>
      </c>
      <c r="G5635" s="18" t="n">
        <v>0</v>
      </c>
      <c r="H5635" s="16" t="n">
        <v>0.3</v>
      </c>
      <c r="I5635" s="18" t="n">
        <v>1</v>
      </c>
      <c r="J5635" s="19" t="n">
        <v>6.82</v>
      </c>
      <c r="K5635" s="19" t="n">
        <v>6.82</v>
      </c>
      <c r="L5635" s="19" t="n">
        <v>6.82</v>
      </c>
      <c r="M5635" s="19" t="n">
        <f aca="false">IF(J5635&gt;0,J5635,K5635)*E5635</f>
        <v>6.82</v>
      </c>
      <c r="N5635" s="20"/>
      <c r="O5635" s="21" t="str">
        <f aca="false">IF(R5635="","",ROUND(R5635*(1-Premissas!$B$4),4))</f>
        <v/>
      </c>
      <c r="P5635" s="22"/>
      <c r="Q5635" s="22"/>
      <c r="R5635" s="23"/>
      <c r="S5635" s="24"/>
      <c r="T5635" s="24"/>
      <c r="U5635" s="25"/>
      <c r="V5635" s="19" t="str">
        <f aca="false">IF(COUNT(N5635:Q5635)=0,"",MIN(N5635:Q5635))</f>
        <v/>
      </c>
      <c r="W5635" s="16" t="str">
        <f aca="false">IF(V5635="","",INDEX($N$4:$Q$4,MATCH(V5635,N5635:Q5635,0)))</f>
        <v/>
      </c>
      <c r="X5635" s="19" t="str">
        <f aca="false">IF(COUNT(N5635:Q5635)&lt;2,"",SMALL(N5635:Q5635,2))</f>
        <v/>
      </c>
      <c r="Y5635" s="26" t="str">
        <f aca="false">IF(OR(V5635="",M5635=0),"",V5635/M5635-1)</f>
        <v/>
      </c>
      <c r="Z5635" s="26" t="str">
        <f aca="false">IF(OR(V5635="",L5635=""),"",V5635/(L5635*E5635)-1)</f>
        <v/>
      </c>
      <c r="AA5635" s="16" t="str">
        <f aca="false">IF(V5635="","SEM OFERTA",IF(OR(Y5635&gt;Premissas!$B$11,Y5635&lt;Premissas!$B$12),"VERIFICAR - UNIDADE/EMBALAGEM",IF(Y5635&gt;Premissas!$B$6,"NÃO COMPRAR - REAJUSTE &gt;5%","COMPRAR")))</f>
        <v>SEM OFERTA</v>
      </c>
      <c r="AB5635" s="18" t="str">
        <f aca="false">IF(W5635="DIMEC",S5635,IF(W5635="MEDCENTRO",U5635,""))</f>
        <v/>
      </c>
      <c r="AC5635" s="18" t="n">
        <f aca="false">IF(AA5635&lt;&gt;"COMPRAR",0,IF(AB5635="",I5635,MIN(I5635,AB5635)))</f>
        <v>0</v>
      </c>
      <c r="AD5635" s="19" t="n">
        <f aca="false">IF(AC5635&gt;0,AC5635*V5635,0)</f>
        <v>0</v>
      </c>
      <c r="AE5635" s="19" t="n">
        <f aca="false">IF(AC5635&gt;0,(M5635-V5635)*AC5635,0)</f>
        <v>0</v>
      </c>
      <c r="AF5635" s="16" t="str">
        <f aca="false">IF(AA5635&lt;&gt;"COMPRAR","",IF(AB5635="",IF(X5635="","",IF(X5635-V5635&lt;0.01,"EMPATE TÉCNICO","")),IF(AB5635&lt;I5635,"ESTOQUE INSUFICIENTE",IF(X5635="","",IF(X5635-V5635&lt;0.01,"EMPATE TÉCNICO","")))))</f>
        <v/>
      </c>
      <c r="AG5635" s="16" t="s">
        <v>1798</v>
      </c>
      <c r="AH5635" s="16" t="s">
        <v>3152</v>
      </c>
    </row>
    <row r="5636" customFormat="false" ht="15" hidden="false" customHeight="false" outlineLevel="0" collapsed="false">
      <c r="A5636" s="16" t="s">
        <v>17392</v>
      </c>
      <c r="B5636" s="17" t="s">
        <v>17393</v>
      </c>
      <c r="C5636" s="16" t="s">
        <v>17394</v>
      </c>
      <c r="D5636" s="16" t="s">
        <v>380</v>
      </c>
      <c r="E5636" s="18" t="n">
        <v>1</v>
      </c>
      <c r="F5636" s="16" t="s">
        <v>43</v>
      </c>
      <c r="G5636" s="18" t="n">
        <v>0</v>
      </c>
      <c r="H5636" s="16" t="n">
        <v>0</v>
      </c>
      <c r="I5636" s="18" t="n">
        <v>1</v>
      </c>
      <c r="J5636" s="19" t="n">
        <v>0</v>
      </c>
      <c r="K5636" s="19" t="n">
        <v>1</v>
      </c>
      <c r="L5636" s="19"/>
      <c r="M5636" s="19" t="n">
        <f aca="false">IF(J5636&gt;0,J5636,K5636)*E5636</f>
        <v>1</v>
      </c>
      <c r="N5636" s="20"/>
      <c r="O5636" s="21" t="str">
        <f aca="false">IF(R5636="","",ROUND(R5636*(1-Premissas!$B$4),4))</f>
        <v/>
      </c>
      <c r="P5636" s="22"/>
      <c r="Q5636" s="22"/>
      <c r="R5636" s="23"/>
      <c r="S5636" s="24"/>
      <c r="T5636" s="24"/>
      <c r="U5636" s="25"/>
      <c r="V5636" s="19" t="str">
        <f aca="false">IF(COUNT(N5636:Q5636)=0,"",MIN(N5636:Q5636))</f>
        <v/>
      </c>
      <c r="W5636" s="16" t="str">
        <f aca="false">IF(V5636="","",INDEX($N$4:$Q$4,MATCH(V5636,N5636:Q5636,0)))</f>
        <v/>
      </c>
      <c r="X5636" s="19" t="str">
        <f aca="false">IF(COUNT(N5636:Q5636)&lt;2,"",SMALL(N5636:Q5636,2))</f>
        <v/>
      </c>
      <c r="Y5636" s="26" t="str">
        <f aca="false">IF(OR(V5636="",M5636=0),"",V5636/M5636-1)</f>
        <v/>
      </c>
      <c r="Z5636" s="26" t="str">
        <f aca="false">IF(OR(V5636="",L5636=""),"",V5636/(L5636*E5636)-1)</f>
        <v/>
      </c>
      <c r="AA5636" s="16" t="str">
        <f aca="false">IF(V5636="","SEM OFERTA",IF(OR(Y5636&gt;Premissas!$B$11,Y5636&lt;Premissas!$B$12),"VERIFICAR - UNIDADE/EMBALAGEM",IF(Y5636&gt;Premissas!$B$6,"NÃO COMPRAR - REAJUSTE &gt;5%","COMPRAR")))</f>
        <v>SEM OFERTA</v>
      </c>
      <c r="AB5636" s="18" t="str">
        <f aca="false">IF(W5636="DIMEC",S5636,IF(W5636="MEDCENTRO",U5636,""))</f>
        <v/>
      </c>
      <c r="AC5636" s="18" t="n">
        <f aca="false">IF(AA5636&lt;&gt;"COMPRAR",0,IF(AB5636="",I5636,MIN(I5636,AB5636)))</f>
        <v>0</v>
      </c>
      <c r="AD5636" s="19" t="n">
        <f aca="false">IF(AC5636&gt;0,AC5636*V5636,0)</f>
        <v>0</v>
      </c>
      <c r="AE5636" s="19" t="n">
        <f aca="false">IF(AC5636&gt;0,(M5636-V5636)*AC5636,0)</f>
        <v>0</v>
      </c>
      <c r="AF5636" s="16" t="str">
        <f aca="false">IF(AA5636&lt;&gt;"COMPRAR","",IF(AB5636="",IF(X5636="","",IF(X5636-V5636&lt;0.01,"EMPATE TÉCNICO","")),IF(AB5636&lt;I5636,"ESTOQUE INSUFICIENTE",IF(X5636="","",IF(X5636-V5636&lt;0.01,"EMPATE TÉCNICO","")))))</f>
        <v/>
      </c>
      <c r="AG5636" s="16"/>
      <c r="AH5636" s="16" t="s">
        <v>3152</v>
      </c>
    </row>
    <row r="5637" customFormat="false" ht="15" hidden="false" customHeight="false" outlineLevel="0" collapsed="false">
      <c r="A5637" s="16" t="s">
        <v>17395</v>
      </c>
      <c r="B5637" s="17" t="s">
        <v>17396</v>
      </c>
      <c r="C5637" s="16" t="s">
        <v>17397</v>
      </c>
      <c r="D5637" s="16" t="s">
        <v>380</v>
      </c>
      <c r="E5637" s="18" t="n">
        <v>1</v>
      </c>
      <c r="F5637" s="16" t="s">
        <v>43</v>
      </c>
      <c r="G5637" s="18" t="n">
        <v>0</v>
      </c>
      <c r="H5637" s="16" t="n">
        <v>0.1</v>
      </c>
      <c r="I5637" s="18" t="n">
        <v>1</v>
      </c>
      <c r="J5637" s="19" t="n">
        <v>7.35</v>
      </c>
      <c r="K5637" s="19" t="n">
        <v>7.35</v>
      </c>
      <c r="L5637" s="19" t="n">
        <v>7.35</v>
      </c>
      <c r="M5637" s="19" t="n">
        <f aca="false">IF(J5637&gt;0,J5637,K5637)*E5637</f>
        <v>7.35</v>
      </c>
      <c r="N5637" s="20"/>
      <c r="O5637" s="21" t="str">
        <f aca="false">IF(R5637="","",ROUND(R5637*(1-Premissas!$B$4),4))</f>
        <v/>
      </c>
      <c r="P5637" s="22"/>
      <c r="Q5637" s="22"/>
      <c r="R5637" s="23"/>
      <c r="S5637" s="24"/>
      <c r="T5637" s="24"/>
      <c r="U5637" s="25"/>
      <c r="V5637" s="19" t="str">
        <f aca="false">IF(COUNT(N5637:Q5637)=0,"",MIN(N5637:Q5637))</f>
        <v/>
      </c>
      <c r="W5637" s="16" t="str">
        <f aca="false">IF(V5637="","",INDEX($N$4:$Q$4,MATCH(V5637,N5637:Q5637,0)))</f>
        <v/>
      </c>
      <c r="X5637" s="19" t="str">
        <f aca="false">IF(COUNT(N5637:Q5637)&lt;2,"",SMALL(N5637:Q5637,2))</f>
        <v/>
      </c>
      <c r="Y5637" s="26" t="str">
        <f aca="false">IF(OR(V5637="",M5637=0),"",V5637/M5637-1)</f>
        <v/>
      </c>
      <c r="Z5637" s="26" t="str">
        <f aca="false">IF(OR(V5637="",L5637=""),"",V5637/(L5637*E5637)-1)</f>
        <v/>
      </c>
      <c r="AA5637" s="16" t="str">
        <f aca="false">IF(V5637="","SEM OFERTA",IF(OR(Y5637&gt;Premissas!$B$11,Y5637&lt;Premissas!$B$12),"VERIFICAR - UNIDADE/EMBALAGEM",IF(Y5637&gt;Premissas!$B$6,"NÃO COMPRAR - REAJUSTE &gt;5%","COMPRAR")))</f>
        <v>SEM OFERTA</v>
      </c>
      <c r="AB5637" s="18" t="str">
        <f aca="false">IF(W5637="DIMEC",S5637,IF(W5637="MEDCENTRO",U5637,""))</f>
        <v/>
      </c>
      <c r="AC5637" s="18" t="n">
        <f aca="false">IF(AA5637&lt;&gt;"COMPRAR",0,IF(AB5637="",I5637,MIN(I5637,AB5637)))</f>
        <v>0</v>
      </c>
      <c r="AD5637" s="19" t="n">
        <f aca="false">IF(AC5637&gt;0,AC5637*V5637,0)</f>
        <v>0</v>
      </c>
      <c r="AE5637" s="19" t="n">
        <f aca="false">IF(AC5637&gt;0,(M5637-V5637)*AC5637,0)</f>
        <v>0</v>
      </c>
      <c r="AF5637" s="16" t="str">
        <f aca="false">IF(AA5637&lt;&gt;"COMPRAR","",IF(AB5637="",IF(X5637="","",IF(X5637-V5637&lt;0.01,"EMPATE TÉCNICO","")),IF(AB5637&lt;I5637,"ESTOQUE INSUFICIENTE",IF(X5637="","",IF(X5637-V5637&lt;0.01,"EMPATE TÉCNICO","")))))</f>
        <v/>
      </c>
      <c r="AG5637" s="16" t="s">
        <v>3767</v>
      </c>
      <c r="AH5637" s="16" t="s">
        <v>3152</v>
      </c>
    </row>
    <row r="5638" customFormat="false" ht="15" hidden="false" customHeight="false" outlineLevel="0" collapsed="false">
      <c r="A5638" s="16" t="s">
        <v>17398</v>
      </c>
      <c r="B5638" s="17" t="s">
        <v>17399</v>
      </c>
      <c r="C5638" s="16" t="s">
        <v>17400</v>
      </c>
      <c r="D5638" s="16"/>
      <c r="E5638" s="18" t="n">
        <v>1</v>
      </c>
      <c r="F5638" s="16" t="s">
        <v>43</v>
      </c>
      <c r="G5638" s="18" t="n">
        <v>0</v>
      </c>
      <c r="H5638" s="16" t="n">
        <v>1.1</v>
      </c>
      <c r="I5638" s="18" t="n">
        <v>3</v>
      </c>
      <c r="J5638" s="19" t="n">
        <v>0</v>
      </c>
      <c r="K5638" s="19" t="n">
        <v>6.22</v>
      </c>
      <c r="L5638" s="19"/>
      <c r="M5638" s="19" t="n">
        <f aca="false">IF(J5638&gt;0,J5638,K5638)*E5638</f>
        <v>6.22</v>
      </c>
      <c r="N5638" s="20"/>
      <c r="O5638" s="21" t="str">
        <f aca="false">IF(R5638="","",ROUND(R5638*(1-Premissas!$B$4),4))</f>
        <v/>
      </c>
      <c r="P5638" s="22"/>
      <c r="Q5638" s="22"/>
      <c r="R5638" s="23"/>
      <c r="S5638" s="24"/>
      <c r="T5638" s="24"/>
      <c r="U5638" s="25"/>
      <c r="V5638" s="19" t="str">
        <f aca="false">IF(COUNT(N5638:Q5638)=0,"",MIN(N5638:Q5638))</f>
        <v/>
      </c>
      <c r="W5638" s="16" t="str">
        <f aca="false">IF(V5638="","",INDEX($N$4:$Q$4,MATCH(V5638,N5638:Q5638,0)))</f>
        <v/>
      </c>
      <c r="X5638" s="19" t="str">
        <f aca="false">IF(COUNT(N5638:Q5638)&lt;2,"",SMALL(N5638:Q5638,2))</f>
        <v/>
      </c>
      <c r="Y5638" s="26" t="str">
        <f aca="false">IF(OR(V5638="",M5638=0),"",V5638/M5638-1)</f>
        <v/>
      </c>
      <c r="Z5638" s="26" t="str">
        <f aca="false">IF(OR(V5638="",L5638=""),"",V5638/(L5638*E5638)-1)</f>
        <v/>
      </c>
      <c r="AA5638" s="16" t="str">
        <f aca="false">IF(V5638="","SEM OFERTA",IF(OR(Y5638&gt;Premissas!$B$11,Y5638&lt;Premissas!$B$12),"VERIFICAR - UNIDADE/EMBALAGEM",IF(Y5638&gt;Premissas!$B$6,"NÃO COMPRAR - REAJUSTE &gt;5%","COMPRAR")))</f>
        <v>SEM OFERTA</v>
      </c>
      <c r="AB5638" s="18" t="str">
        <f aca="false">IF(W5638="DIMEC",S5638,IF(W5638="MEDCENTRO",U5638,""))</f>
        <v/>
      </c>
      <c r="AC5638" s="18" t="n">
        <f aca="false">IF(AA5638&lt;&gt;"COMPRAR",0,IF(AB5638="",I5638,MIN(I5638,AB5638)))</f>
        <v>0</v>
      </c>
      <c r="AD5638" s="19" t="n">
        <f aca="false">IF(AC5638&gt;0,AC5638*V5638,0)</f>
        <v>0</v>
      </c>
      <c r="AE5638" s="19" t="n">
        <f aca="false">IF(AC5638&gt;0,(M5638-V5638)*AC5638,0)</f>
        <v>0</v>
      </c>
      <c r="AF5638" s="16" t="str">
        <f aca="false">IF(AA5638&lt;&gt;"COMPRAR","",IF(AB5638="",IF(X5638="","",IF(X5638-V5638&lt;0.01,"EMPATE TÉCNICO","")),IF(AB5638&lt;I5638,"ESTOQUE INSUFICIENTE",IF(X5638="","",IF(X5638-V5638&lt;0.01,"EMPATE TÉCNICO","")))))</f>
        <v/>
      </c>
      <c r="AG5638" s="16" t="s">
        <v>1838</v>
      </c>
      <c r="AH5638" s="16" t="s">
        <v>3152</v>
      </c>
    </row>
    <row r="5639" customFormat="false" ht="15" hidden="false" customHeight="false" outlineLevel="0" collapsed="false">
      <c r="A5639" s="16" t="s">
        <v>17401</v>
      </c>
      <c r="B5639" s="17" t="s">
        <v>17402</v>
      </c>
      <c r="C5639" s="16" t="s">
        <v>17403</v>
      </c>
      <c r="D5639" s="16" t="s">
        <v>380</v>
      </c>
      <c r="E5639" s="18" t="n">
        <v>1</v>
      </c>
      <c r="F5639" s="16" t="s">
        <v>43</v>
      </c>
      <c r="G5639" s="18" t="n">
        <v>0</v>
      </c>
      <c r="H5639" s="16" t="n">
        <v>1</v>
      </c>
      <c r="I5639" s="18" t="n">
        <v>3</v>
      </c>
      <c r="J5639" s="19" t="n">
        <v>0</v>
      </c>
      <c r="K5639" s="19" t="n">
        <v>1</v>
      </c>
      <c r="L5639" s="19"/>
      <c r="M5639" s="19" t="n">
        <f aca="false">IF(J5639&gt;0,J5639,K5639)*E5639</f>
        <v>1</v>
      </c>
      <c r="N5639" s="20"/>
      <c r="O5639" s="21" t="str">
        <f aca="false">IF(R5639="","",ROUND(R5639*(1-Premissas!$B$4),4))</f>
        <v/>
      </c>
      <c r="P5639" s="22"/>
      <c r="Q5639" s="22"/>
      <c r="R5639" s="23"/>
      <c r="S5639" s="24"/>
      <c r="T5639" s="24"/>
      <c r="U5639" s="25"/>
      <c r="V5639" s="19" t="str">
        <f aca="false">IF(COUNT(N5639:Q5639)=0,"",MIN(N5639:Q5639))</f>
        <v/>
      </c>
      <c r="W5639" s="16" t="str">
        <f aca="false">IF(V5639="","",INDEX($N$4:$Q$4,MATCH(V5639,N5639:Q5639,0)))</f>
        <v/>
      </c>
      <c r="X5639" s="19" t="str">
        <f aca="false">IF(COUNT(N5639:Q5639)&lt;2,"",SMALL(N5639:Q5639,2))</f>
        <v/>
      </c>
      <c r="Y5639" s="26" t="str">
        <f aca="false">IF(OR(V5639="",M5639=0),"",V5639/M5639-1)</f>
        <v/>
      </c>
      <c r="Z5639" s="26" t="str">
        <f aca="false">IF(OR(V5639="",L5639=""),"",V5639/(L5639*E5639)-1)</f>
        <v/>
      </c>
      <c r="AA5639" s="16" t="str">
        <f aca="false">IF(V5639="","SEM OFERTA",IF(OR(Y5639&gt;Premissas!$B$11,Y5639&lt;Premissas!$B$12),"VERIFICAR - UNIDADE/EMBALAGEM",IF(Y5639&gt;Premissas!$B$6,"NÃO COMPRAR - REAJUSTE &gt;5%","COMPRAR")))</f>
        <v>SEM OFERTA</v>
      </c>
      <c r="AB5639" s="18" t="str">
        <f aca="false">IF(W5639="DIMEC",S5639,IF(W5639="MEDCENTRO",U5639,""))</f>
        <v/>
      </c>
      <c r="AC5639" s="18" t="n">
        <f aca="false">IF(AA5639&lt;&gt;"COMPRAR",0,IF(AB5639="",I5639,MIN(I5639,AB5639)))</f>
        <v>0</v>
      </c>
      <c r="AD5639" s="19" t="n">
        <f aca="false">IF(AC5639&gt;0,AC5639*V5639,0)</f>
        <v>0</v>
      </c>
      <c r="AE5639" s="19" t="n">
        <f aca="false">IF(AC5639&gt;0,(M5639-V5639)*AC5639,0)</f>
        <v>0</v>
      </c>
      <c r="AF5639" s="16" t="str">
        <f aca="false">IF(AA5639&lt;&gt;"COMPRAR","",IF(AB5639="",IF(X5639="","",IF(X5639-V5639&lt;0.01,"EMPATE TÉCNICO","")),IF(AB5639&lt;I5639,"ESTOQUE INSUFICIENTE",IF(X5639="","",IF(X5639-V5639&lt;0.01,"EMPATE TÉCNICO","")))))</f>
        <v/>
      </c>
      <c r="AG5639" s="16"/>
      <c r="AH5639" s="16" t="s">
        <v>3152</v>
      </c>
    </row>
    <row r="5640" customFormat="false" ht="15" hidden="false" customHeight="false" outlineLevel="0" collapsed="false">
      <c r="A5640" s="16" t="s">
        <v>17404</v>
      </c>
      <c r="B5640" s="17" t="s">
        <v>17405</v>
      </c>
      <c r="C5640" s="16" t="s">
        <v>17406</v>
      </c>
      <c r="D5640" s="16" t="s">
        <v>380</v>
      </c>
      <c r="E5640" s="18" t="n">
        <v>1</v>
      </c>
      <c r="F5640" s="16" t="s">
        <v>43</v>
      </c>
      <c r="G5640" s="18" t="n">
        <v>0</v>
      </c>
      <c r="H5640" s="16" t="n">
        <v>0.1</v>
      </c>
      <c r="I5640" s="18" t="n">
        <v>1</v>
      </c>
      <c r="J5640" s="19" t="n">
        <v>15.08</v>
      </c>
      <c r="K5640" s="19" t="n">
        <v>15.08</v>
      </c>
      <c r="L5640" s="19" t="n">
        <v>15.08</v>
      </c>
      <c r="M5640" s="19" t="n">
        <f aca="false">IF(J5640&gt;0,J5640,K5640)*E5640</f>
        <v>15.08</v>
      </c>
      <c r="N5640" s="20"/>
      <c r="O5640" s="21" t="str">
        <f aca="false">IF(R5640="","",ROUND(R5640*(1-Premissas!$B$4),4))</f>
        <v/>
      </c>
      <c r="P5640" s="22"/>
      <c r="Q5640" s="22"/>
      <c r="R5640" s="23"/>
      <c r="S5640" s="24"/>
      <c r="T5640" s="24"/>
      <c r="U5640" s="25"/>
      <c r="V5640" s="19" t="str">
        <f aca="false">IF(COUNT(N5640:Q5640)=0,"",MIN(N5640:Q5640))</f>
        <v/>
      </c>
      <c r="W5640" s="16" t="str">
        <f aca="false">IF(V5640="","",INDEX($N$4:$Q$4,MATCH(V5640,N5640:Q5640,0)))</f>
        <v/>
      </c>
      <c r="X5640" s="19" t="str">
        <f aca="false">IF(COUNT(N5640:Q5640)&lt;2,"",SMALL(N5640:Q5640,2))</f>
        <v/>
      </c>
      <c r="Y5640" s="26" t="str">
        <f aca="false">IF(OR(V5640="",M5640=0),"",V5640/M5640-1)</f>
        <v/>
      </c>
      <c r="Z5640" s="26" t="str">
        <f aca="false">IF(OR(V5640="",L5640=""),"",V5640/(L5640*E5640)-1)</f>
        <v/>
      </c>
      <c r="AA5640" s="16" t="str">
        <f aca="false">IF(V5640="","SEM OFERTA",IF(OR(Y5640&gt;Premissas!$B$11,Y5640&lt;Premissas!$B$12),"VERIFICAR - UNIDADE/EMBALAGEM",IF(Y5640&gt;Premissas!$B$6,"NÃO COMPRAR - REAJUSTE &gt;5%","COMPRAR")))</f>
        <v>SEM OFERTA</v>
      </c>
      <c r="AB5640" s="18" t="str">
        <f aca="false">IF(W5640="DIMEC",S5640,IF(W5640="MEDCENTRO",U5640,""))</f>
        <v/>
      </c>
      <c r="AC5640" s="18" t="n">
        <f aca="false">IF(AA5640&lt;&gt;"COMPRAR",0,IF(AB5640="",I5640,MIN(I5640,AB5640)))</f>
        <v>0</v>
      </c>
      <c r="AD5640" s="19" t="n">
        <f aca="false">IF(AC5640&gt;0,AC5640*V5640,0)</f>
        <v>0</v>
      </c>
      <c r="AE5640" s="19" t="n">
        <f aca="false">IF(AC5640&gt;0,(M5640-V5640)*AC5640,0)</f>
        <v>0</v>
      </c>
      <c r="AF5640" s="16" t="str">
        <f aca="false">IF(AA5640&lt;&gt;"COMPRAR","",IF(AB5640="",IF(X5640="","",IF(X5640-V5640&lt;0.01,"EMPATE TÉCNICO","")),IF(AB5640&lt;I5640,"ESTOQUE INSUFICIENTE",IF(X5640="","",IF(X5640-V5640&lt;0.01,"EMPATE TÉCNICO","")))))</f>
        <v/>
      </c>
      <c r="AG5640" s="16" t="s">
        <v>1798</v>
      </c>
      <c r="AH5640" s="16" t="s">
        <v>3152</v>
      </c>
    </row>
    <row r="5641" customFormat="false" ht="15" hidden="false" customHeight="false" outlineLevel="0" collapsed="false">
      <c r="A5641" s="16" t="s">
        <v>17407</v>
      </c>
      <c r="B5641" s="17" t="s">
        <v>17408</v>
      </c>
      <c r="C5641" s="16" t="s">
        <v>17409</v>
      </c>
      <c r="D5641" s="16" t="s">
        <v>380</v>
      </c>
      <c r="E5641" s="18" t="n">
        <v>1</v>
      </c>
      <c r="F5641" s="16" t="s">
        <v>43</v>
      </c>
      <c r="G5641" s="18" t="n">
        <v>0</v>
      </c>
      <c r="H5641" s="16" t="n">
        <v>0.3</v>
      </c>
      <c r="I5641" s="18" t="n">
        <v>1</v>
      </c>
      <c r="J5641" s="19" t="n">
        <v>8.9</v>
      </c>
      <c r="K5641" s="19" t="n">
        <v>8.9</v>
      </c>
      <c r="L5641" s="19" t="n">
        <v>8.9</v>
      </c>
      <c r="M5641" s="19" t="n">
        <f aca="false">IF(J5641&gt;0,J5641,K5641)*E5641</f>
        <v>8.9</v>
      </c>
      <c r="N5641" s="20"/>
      <c r="O5641" s="21" t="str">
        <f aca="false">IF(R5641="","",ROUND(R5641*(1-Premissas!$B$4),4))</f>
        <v/>
      </c>
      <c r="P5641" s="22"/>
      <c r="Q5641" s="22"/>
      <c r="R5641" s="23"/>
      <c r="S5641" s="24"/>
      <c r="T5641" s="24"/>
      <c r="U5641" s="25"/>
      <c r="V5641" s="19" t="str">
        <f aca="false">IF(COUNT(N5641:Q5641)=0,"",MIN(N5641:Q5641))</f>
        <v/>
      </c>
      <c r="W5641" s="16" t="str">
        <f aca="false">IF(V5641="","",INDEX($N$4:$Q$4,MATCH(V5641,N5641:Q5641,0)))</f>
        <v/>
      </c>
      <c r="X5641" s="19" t="str">
        <f aca="false">IF(COUNT(N5641:Q5641)&lt;2,"",SMALL(N5641:Q5641,2))</f>
        <v/>
      </c>
      <c r="Y5641" s="26" t="str">
        <f aca="false">IF(OR(V5641="",M5641=0),"",V5641/M5641-1)</f>
        <v/>
      </c>
      <c r="Z5641" s="26" t="str">
        <f aca="false">IF(OR(V5641="",L5641=""),"",V5641/(L5641*E5641)-1)</f>
        <v/>
      </c>
      <c r="AA5641" s="16" t="str">
        <f aca="false">IF(V5641="","SEM OFERTA",IF(OR(Y5641&gt;Premissas!$B$11,Y5641&lt;Premissas!$B$12),"VERIFICAR - UNIDADE/EMBALAGEM",IF(Y5641&gt;Premissas!$B$6,"NÃO COMPRAR - REAJUSTE &gt;5%","COMPRAR")))</f>
        <v>SEM OFERTA</v>
      </c>
      <c r="AB5641" s="18" t="str">
        <f aca="false">IF(W5641="DIMEC",S5641,IF(W5641="MEDCENTRO",U5641,""))</f>
        <v/>
      </c>
      <c r="AC5641" s="18" t="n">
        <f aca="false">IF(AA5641&lt;&gt;"COMPRAR",0,IF(AB5641="",I5641,MIN(I5641,AB5641)))</f>
        <v>0</v>
      </c>
      <c r="AD5641" s="19" t="n">
        <f aca="false">IF(AC5641&gt;0,AC5641*V5641,0)</f>
        <v>0</v>
      </c>
      <c r="AE5641" s="19" t="n">
        <f aca="false">IF(AC5641&gt;0,(M5641-V5641)*AC5641,0)</f>
        <v>0</v>
      </c>
      <c r="AF5641" s="16" t="str">
        <f aca="false">IF(AA5641&lt;&gt;"COMPRAR","",IF(AB5641="",IF(X5641="","",IF(X5641-V5641&lt;0.01,"EMPATE TÉCNICO","")),IF(AB5641&lt;I5641,"ESTOQUE INSUFICIENTE",IF(X5641="","",IF(X5641-V5641&lt;0.01,"EMPATE TÉCNICO","")))))</f>
        <v/>
      </c>
      <c r="AG5641" s="16" t="s">
        <v>1838</v>
      </c>
      <c r="AH5641" s="16" t="s">
        <v>3152</v>
      </c>
    </row>
    <row r="5642" customFormat="false" ht="15" hidden="false" customHeight="false" outlineLevel="0" collapsed="false">
      <c r="A5642" s="16" t="s">
        <v>17410</v>
      </c>
      <c r="B5642" s="17" t="s">
        <v>17411</v>
      </c>
      <c r="C5642" s="16" t="s">
        <v>17412</v>
      </c>
      <c r="D5642" s="16"/>
      <c r="E5642" s="18" t="n">
        <v>1</v>
      </c>
      <c r="F5642" s="16" t="s">
        <v>43</v>
      </c>
      <c r="G5642" s="18" t="n">
        <v>0</v>
      </c>
      <c r="H5642" s="16" t="n">
        <v>0.4</v>
      </c>
      <c r="I5642" s="18" t="n">
        <v>2</v>
      </c>
      <c r="J5642" s="19" t="n">
        <v>19.99</v>
      </c>
      <c r="K5642" s="19" t="n">
        <v>19.99</v>
      </c>
      <c r="L5642" s="19" t="n">
        <v>19.99</v>
      </c>
      <c r="M5642" s="19" t="n">
        <f aca="false">IF(J5642&gt;0,J5642,K5642)*E5642</f>
        <v>19.99</v>
      </c>
      <c r="N5642" s="20"/>
      <c r="O5642" s="21" t="str">
        <f aca="false">IF(R5642="","",ROUND(R5642*(1-Premissas!$B$4),4))</f>
        <v/>
      </c>
      <c r="P5642" s="22"/>
      <c r="Q5642" s="22"/>
      <c r="R5642" s="23"/>
      <c r="S5642" s="24"/>
      <c r="T5642" s="24"/>
      <c r="U5642" s="25"/>
      <c r="V5642" s="19" t="str">
        <f aca="false">IF(COUNT(N5642:Q5642)=0,"",MIN(N5642:Q5642))</f>
        <v/>
      </c>
      <c r="W5642" s="16" t="str">
        <f aca="false">IF(V5642="","",INDEX($N$4:$Q$4,MATCH(V5642,N5642:Q5642,0)))</f>
        <v/>
      </c>
      <c r="X5642" s="19" t="str">
        <f aca="false">IF(COUNT(N5642:Q5642)&lt;2,"",SMALL(N5642:Q5642,2))</f>
        <v/>
      </c>
      <c r="Y5642" s="26" t="str">
        <f aca="false">IF(OR(V5642="",M5642=0),"",V5642/M5642-1)</f>
        <v/>
      </c>
      <c r="Z5642" s="26" t="str">
        <f aca="false">IF(OR(V5642="",L5642=""),"",V5642/(L5642*E5642)-1)</f>
        <v/>
      </c>
      <c r="AA5642" s="16" t="str">
        <f aca="false">IF(V5642="","SEM OFERTA",IF(OR(Y5642&gt;Premissas!$B$11,Y5642&lt;Premissas!$B$12),"VERIFICAR - UNIDADE/EMBALAGEM",IF(Y5642&gt;Premissas!$B$6,"NÃO COMPRAR - REAJUSTE &gt;5%","COMPRAR")))</f>
        <v>SEM OFERTA</v>
      </c>
      <c r="AB5642" s="18" t="str">
        <f aca="false">IF(W5642="DIMEC",S5642,IF(W5642="MEDCENTRO",U5642,""))</f>
        <v/>
      </c>
      <c r="AC5642" s="18" t="n">
        <f aca="false">IF(AA5642&lt;&gt;"COMPRAR",0,IF(AB5642="",I5642,MIN(I5642,AB5642)))</f>
        <v>0</v>
      </c>
      <c r="AD5642" s="19" t="n">
        <f aca="false">IF(AC5642&gt;0,AC5642*V5642,0)</f>
        <v>0</v>
      </c>
      <c r="AE5642" s="19" t="n">
        <f aca="false">IF(AC5642&gt;0,(M5642-V5642)*AC5642,0)</f>
        <v>0</v>
      </c>
      <c r="AF5642" s="16" t="str">
        <f aca="false">IF(AA5642&lt;&gt;"COMPRAR","",IF(AB5642="",IF(X5642="","",IF(X5642-V5642&lt;0.01,"EMPATE TÉCNICO","")),IF(AB5642&lt;I5642,"ESTOQUE INSUFICIENTE",IF(X5642="","",IF(X5642-V5642&lt;0.01,"EMPATE TÉCNICO","")))))</f>
        <v/>
      </c>
      <c r="AG5642" s="16" t="s">
        <v>298</v>
      </c>
      <c r="AH5642" s="16" t="s">
        <v>3152</v>
      </c>
    </row>
    <row r="5643" customFormat="false" ht="15" hidden="false" customHeight="false" outlineLevel="0" collapsed="false">
      <c r="A5643" s="16" t="s">
        <v>17413</v>
      </c>
      <c r="B5643" s="17" t="s">
        <v>17414</v>
      </c>
      <c r="C5643" s="16" t="s">
        <v>17415</v>
      </c>
      <c r="D5643" s="16"/>
      <c r="E5643" s="18" t="n">
        <v>1</v>
      </c>
      <c r="F5643" s="16" t="s">
        <v>43</v>
      </c>
      <c r="G5643" s="18" t="n">
        <v>0</v>
      </c>
      <c r="H5643" s="16" t="n">
        <v>0.3</v>
      </c>
      <c r="I5643" s="18" t="n">
        <v>1</v>
      </c>
      <c r="J5643" s="19" t="n">
        <v>24.99</v>
      </c>
      <c r="K5643" s="19" t="n">
        <v>24.99</v>
      </c>
      <c r="L5643" s="19" t="n">
        <v>24.99</v>
      </c>
      <c r="M5643" s="19" t="n">
        <f aca="false">IF(J5643&gt;0,J5643,K5643)*E5643</f>
        <v>24.99</v>
      </c>
      <c r="N5643" s="20"/>
      <c r="O5643" s="21" t="str">
        <f aca="false">IF(R5643="","",ROUND(R5643*(1-Premissas!$B$4),4))</f>
        <v/>
      </c>
      <c r="P5643" s="22"/>
      <c r="Q5643" s="22"/>
      <c r="R5643" s="23"/>
      <c r="S5643" s="24"/>
      <c r="T5643" s="24"/>
      <c r="U5643" s="25"/>
      <c r="V5643" s="19" t="str">
        <f aca="false">IF(COUNT(N5643:Q5643)=0,"",MIN(N5643:Q5643))</f>
        <v/>
      </c>
      <c r="W5643" s="16" t="str">
        <f aca="false">IF(V5643="","",INDEX($N$4:$Q$4,MATCH(V5643,N5643:Q5643,0)))</f>
        <v/>
      </c>
      <c r="X5643" s="19" t="str">
        <f aca="false">IF(COUNT(N5643:Q5643)&lt;2,"",SMALL(N5643:Q5643,2))</f>
        <v/>
      </c>
      <c r="Y5643" s="26" t="str">
        <f aca="false">IF(OR(V5643="",M5643=0),"",V5643/M5643-1)</f>
        <v/>
      </c>
      <c r="Z5643" s="26" t="str">
        <f aca="false">IF(OR(V5643="",L5643=""),"",V5643/(L5643*E5643)-1)</f>
        <v/>
      </c>
      <c r="AA5643" s="16" t="str">
        <f aca="false">IF(V5643="","SEM OFERTA",IF(OR(Y5643&gt;Premissas!$B$11,Y5643&lt;Premissas!$B$12),"VERIFICAR - UNIDADE/EMBALAGEM",IF(Y5643&gt;Premissas!$B$6,"NÃO COMPRAR - REAJUSTE &gt;5%","COMPRAR")))</f>
        <v>SEM OFERTA</v>
      </c>
      <c r="AB5643" s="18" t="str">
        <f aca="false">IF(W5643="DIMEC",S5643,IF(W5643="MEDCENTRO",U5643,""))</f>
        <v/>
      </c>
      <c r="AC5643" s="18" t="n">
        <f aca="false">IF(AA5643&lt;&gt;"COMPRAR",0,IF(AB5643="",I5643,MIN(I5643,AB5643)))</f>
        <v>0</v>
      </c>
      <c r="AD5643" s="19" t="n">
        <f aca="false">IF(AC5643&gt;0,AC5643*V5643,0)</f>
        <v>0</v>
      </c>
      <c r="AE5643" s="19" t="n">
        <f aca="false">IF(AC5643&gt;0,(M5643-V5643)*AC5643,0)</f>
        <v>0</v>
      </c>
      <c r="AF5643" s="16" t="str">
        <f aca="false">IF(AA5643&lt;&gt;"COMPRAR","",IF(AB5643="",IF(X5643="","",IF(X5643-V5643&lt;0.01,"EMPATE TÉCNICO","")),IF(AB5643&lt;I5643,"ESTOQUE INSUFICIENTE",IF(X5643="","",IF(X5643-V5643&lt;0.01,"EMPATE TÉCNICO","")))))</f>
        <v/>
      </c>
      <c r="AG5643" s="16" t="s">
        <v>298</v>
      </c>
      <c r="AH5643" s="16" t="s">
        <v>3152</v>
      </c>
    </row>
    <row r="5644" customFormat="false" ht="15" hidden="false" customHeight="false" outlineLevel="0" collapsed="false">
      <c r="A5644" s="16" t="s">
        <v>17416</v>
      </c>
      <c r="B5644" s="17" t="s">
        <v>17417</v>
      </c>
      <c r="C5644" s="16" t="s">
        <v>17418</v>
      </c>
      <c r="D5644" s="16" t="s">
        <v>380</v>
      </c>
      <c r="E5644" s="18" t="n">
        <v>1</v>
      </c>
      <c r="F5644" s="16" t="s">
        <v>42</v>
      </c>
      <c r="G5644" s="18" t="n">
        <v>0</v>
      </c>
      <c r="H5644" s="16" t="n">
        <v>31.4</v>
      </c>
      <c r="I5644" s="18" t="n">
        <v>81</v>
      </c>
      <c r="J5644" s="19" t="n">
        <v>0</v>
      </c>
      <c r="K5644" s="19" t="n">
        <v>1</v>
      </c>
      <c r="L5644" s="19"/>
      <c r="M5644" s="19" t="n">
        <f aca="false">IF(J5644&gt;0,J5644,K5644)*E5644</f>
        <v>1</v>
      </c>
      <c r="N5644" s="20"/>
      <c r="O5644" s="21" t="str">
        <f aca="false">IF(R5644="","",ROUND(R5644*(1-Premissas!$B$4),4))</f>
        <v/>
      </c>
      <c r="P5644" s="22"/>
      <c r="Q5644" s="22"/>
      <c r="R5644" s="23"/>
      <c r="S5644" s="24"/>
      <c r="T5644" s="24"/>
      <c r="U5644" s="25"/>
      <c r="V5644" s="19" t="str">
        <f aca="false">IF(COUNT(N5644:Q5644)=0,"",MIN(N5644:Q5644))</f>
        <v/>
      </c>
      <c r="W5644" s="16" t="str">
        <f aca="false">IF(V5644="","",INDEX($N$4:$Q$4,MATCH(V5644,N5644:Q5644,0)))</f>
        <v/>
      </c>
      <c r="X5644" s="19" t="str">
        <f aca="false">IF(COUNT(N5644:Q5644)&lt;2,"",SMALL(N5644:Q5644,2))</f>
        <v/>
      </c>
      <c r="Y5644" s="26" t="str">
        <f aca="false">IF(OR(V5644="",M5644=0),"",V5644/M5644-1)</f>
        <v/>
      </c>
      <c r="Z5644" s="26" t="str">
        <f aca="false">IF(OR(V5644="",L5644=""),"",V5644/(L5644*E5644)-1)</f>
        <v/>
      </c>
      <c r="AA5644" s="16" t="str">
        <f aca="false">IF(V5644="","SEM OFERTA",IF(OR(Y5644&gt;Premissas!$B$11,Y5644&lt;Premissas!$B$12),"VERIFICAR - UNIDADE/EMBALAGEM",IF(Y5644&gt;Premissas!$B$6,"NÃO COMPRAR - REAJUSTE &gt;5%","COMPRAR")))</f>
        <v>SEM OFERTA</v>
      </c>
      <c r="AB5644" s="18" t="str">
        <f aca="false">IF(W5644="DIMEC",S5644,IF(W5644="MEDCENTRO",U5644,""))</f>
        <v/>
      </c>
      <c r="AC5644" s="18" t="n">
        <f aca="false">IF(AA5644&lt;&gt;"COMPRAR",0,IF(AB5644="",I5644,MIN(I5644,AB5644)))</f>
        <v>0</v>
      </c>
      <c r="AD5644" s="19" t="n">
        <f aca="false">IF(AC5644&gt;0,AC5644*V5644,0)</f>
        <v>0</v>
      </c>
      <c r="AE5644" s="19" t="n">
        <f aca="false">IF(AC5644&gt;0,(M5644-V5644)*AC5644,0)</f>
        <v>0</v>
      </c>
      <c r="AF5644" s="16" t="str">
        <f aca="false">IF(AA5644&lt;&gt;"COMPRAR","",IF(AB5644="",IF(X5644="","",IF(X5644-V5644&lt;0.01,"EMPATE TÉCNICO","")),IF(AB5644&lt;I5644,"ESTOQUE INSUFICIENTE",IF(X5644="","",IF(X5644-V5644&lt;0.01,"EMPATE TÉCNICO","")))))</f>
        <v/>
      </c>
      <c r="AG5644" s="16"/>
      <c r="AH5644" s="16" t="s">
        <v>3152</v>
      </c>
    </row>
    <row r="5645" customFormat="false" ht="15" hidden="false" customHeight="false" outlineLevel="0" collapsed="false">
      <c r="A5645" s="16" t="s">
        <v>17419</v>
      </c>
      <c r="B5645" s="17" t="s">
        <v>17420</v>
      </c>
      <c r="C5645" s="16" t="s">
        <v>17421</v>
      </c>
      <c r="D5645" s="16" t="s">
        <v>1089</v>
      </c>
      <c r="E5645" s="18" t="n">
        <v>1</v>
      </c>
      <c r="F5645" s="16" t="s">
        <v>41</v>
      </c>
      <c r="G5645" s="18" t="n">
        <v>16</v>
      </c>
      <c r="H5645" s="16" t="n">
        <v>6.4</v>
      </c>
      <c r="I5645" s="18" t="n">
        <v>1</v>
      </c>
      <c r="J5645" s="19" t="n">
        <v>8.23</v>
      </c>
      <c r="K5645" s="19" t="n">
        <v>8.23</v>
      </c>
      <c r="L5645" s="19" t="n">
        <v>8.23</v>
      </c>
      <c r="M5645" s="19" t="n">
        <f aca="false">IF(J5645&gt;0,J5645,K5645)*E5645</f>
        <v>8.23</v>
      </c>
      <c r="N5645" s="20"/>
      <c r="O5645" s="21" t="str">
        <f aca="false">IF(R5645="","",ROUND(R5645*(1-Premissas!$B$4),4))</f>
        <v/>
      </c>
      <c r="P5645" s="22"/>
      <c r="Q5645" s="22"/>
      <c r="R5645" s="23"/>
      <c r="S5645" s="24"/>
      <c r="T5645" s="24"/>
      <c r="U5645" s="25"/>
      <c r="V5645" s="19" t="str">
        <f aca="false">IF(COUNT(N5645:Q5645)=0,"",MIN(N5645:Q5645))</f>
        <v/>
      </c>
      <c r="W5645" s="16" t="str">
        <f aca="false">IF(V5645="","",INDEX($N$4:$Q$4,MATCH(V5645,N5645:Q5645,0)))</f>
        <v/>
      </c>
      <c r="X5645" s="19" t="str">
        <f aca="false">IF(COUNT(N5645:Q5645)&lt;2,"",SMALL(N5645:Q5645,2))</f>
        <v/>
      </c>
      <c r="Y5645" s="26" t="str">
        <f aca="false">IF(OR(V5645="",M5645=0),"",V5645/M5645-1)</f>
        <v/>
      </c>
      <c r="Z5645" s="26" t="str">
        <f aca="false">IF(OR(V5645="",L5645=""),"",V5645/(L5645*E5645)-1)</f>
        <v/>
      </c>
      <c r="AA5645" s="16" t="str">
        <f aca="false">IF(V5645="","SEM OFERTA",IF(OR(Y5645&gt;Premissas!$B$11,Y5645&lt;Premissas!$B$12),"VERIFICAR - UNIDADE/EMBALAGEM",IF(Y5645&gt;Premissas!$B$6,"NÃO COMPRAR - REAJUSTE &gt;5%","COMPRAR")))</f>
        <v>SEM OFERTA</v>
      </c>
      <c r="AB5645" s="18" t="str">
        <f aca="false">IF(W5645="DIMEC",S5645,IF(W5645="MEDCENTRO",U5645,""))</f>
        <v/>
      </c>
      <c r="AC5645" s="18" t="n">
        <f aca="false">IF(AA5645&lt;&gt;"COMPRAR",0,IF(AB5645="",I5645,MIN(I5645,AB5645)))</f>
        <v>0</v>
      </c>
      <c r="AD5645" s="19" t="n">
        <f aca="false">IF(AC5645&gt;0,AC5645*V5645,0)</f>
        <v>0</v>
      </c>
      <c r="AE5645" s="19" t="n">
        <f aca="false">IF(AC5645&gt;0,(M5645-V5645)*AC5645,0)</f>
        <v>0</v>
      </c>
      <c r="AF5645" s="16" t="str">
        <f aca="false">IF(AA5645&lt;&gt;"COMPRAR","",IF(AB5645="",IF(X5645="","",IF(X5645-V5645&lt;0.01,"EMPATE TÉCNICO","")),IF(AB5645&lt;I5645,"ESTOQUE INSUFICIENTE",IF(X5645="","",IF(X5645-V5645&lt;0.01,"EMPATE TÉCNICO","")))))</f>
        <v/>
      </c>
      <c r="AG5645" s="16"/>
      <c r="AH5645" s="16" t="s">
        <v>3152</v>
      </c>
    </row>
    <row r="5646" customFormat="false" ht="15" hidden="false" customHeight="false" outlineLevel="0" collapsed="false">
      <c r="A5646" s="16" t="s">
        <v>17422</v>
      </c>
      <c r="B5646" s="17" t="s">
        <v>17423</v>
      </c>
      <c r="C5646" s="16" t="s">
        <v>17424</v>
      </c>
      <c r="D5646" s="16" t="s">
        <v>380</v>
      </c>
      <c r="E5646" s="18" t="n">
        <v>1</v>
      </c>
      <c r="F5646" s="16" t="s">
        <v>43</v>
      </c>
      <c r="G5646" s="18" t="n">
        <v>0</v>
      </c>
      <c r="H5646" s="16" t="n">
        <v>0</v>
      </c>
      <c r="I5646" s="18" t="n">
        <v>1</v>
      </c>
      <c r="J5646" s="19" t="n">
        <v>5.91</v>
      </c>
      <c r="K5646" s="19" t="n">
        <v>5.91</v>
      </c>
      <c r="L5646" s="19" t="n">
        <v>5.91</v>
      </c>
      <c r="M5646" s="19" t="n">
        <f aca="false">IF(J5646&gt;0,J5646,K5646)*E5646</f>
        <v>5.91</v>
      </c>
      <c r="N5646" s="20"/>
      <c r="O5646" s="21" t="str">
        <f aca="false">IF(R5646="","",ROUND(R5646*(1-Premissas!$B$4),4))</f>
        <v/>
      </c>
      <c r="P5646" s="22"/>
      <c r="Q5646" s="22"/>
      <c r="R5646" s="23"/>
      <c r="S5646" s="24"/>
      <c r="T5646" s="24"/>
      <c r="U5646" s="25"/>
      <c r="V5646" s="19" t="str">
        <f aca="false">IF(COUNT(N5646:Q5646)=0,"",MIN(N5646:Q5646))</f>
        <v/>
      </c>
      <c r="W5646" s="16" t="str">
        <f aca="false">IF(V5646="","",INDEX($N$4:$Q$4,MATCH(V5646,N5646:Q5646,0)))</f>
        <v/>
      </c>
      <c r="X5646" s="19" t="str">
        <f aca="false">IF(COUNT(N5646:Q5646)&lt;2,"",SMALL(N5646:Q5646,2))</f>
        <v/>
      </c>
      <c r="Y5646" s="26" t="str">
        <f aca="false">IF(OR(V5646="",M5646=0),"",V5646/M5646-1)</f>
        <v/>
      </c>
      <c r="Z5646" s="26" t="str">
        <f aca="false">IF(OR(V5646="",L5646=""),"",V5646/(L5646*E5646)-1)</f>
        <v/>
      </c>
      <c r="AA5646" s="16" t="str">
        <f aca="false">IF(V5646="","SEM OFERTA",IF(OR(Y5646&gt;Premissas!$B$11,Y5646&lt;Premissas!$B$12),"VERIFICAR - UNIDADE/EMBALAGEM",IF(Y5646&gt;Premissas!$B$6,"NÃO COMPRAR - REAJUSTE &gt;5%","COMPRAR")))</f>
        <v>SEM OFERTA</v>
      </c>
      <c r="AB5646" s="18" t="str">
        <f aca="false">IF(W5646="DIMEC",S5646,IF(W5646="MEDCENTRO",U5646,""))</f>
        <v/>
      </c>
      <c r="AC5646" s="18" t="n">
        <f aca="false">IF(AA5646&lt;&gt;"COMPRAR",0,IF(AB5646="",I5646,MIN(I5646,AB5646)))</f>
        <v>0</v>
      </c>
      <c r="AD5646" s="19" t="n">
        <f aca="false">IF(AC5646&gt;0,AC5646*V5646,0)</f>
        <v>0</v>
      </c>
      <c r="AE5646" s="19" t="n">
        <f aca="false">IF(AC5646&gt;0,(M5646-V5646)*AC5646,0)</f>
        <v>0</v>
      </c>
      <c r="AF5646" s="16" t="str">
        <f aca="false">IF(AA5646&lt;&gt;"COMPRAR","",IF(AB5646="",IF(X5646="","",IF(X5646-V5646&lt;0.01,"EMPATE TÉCNICO","")),IF(AB5646&lt;I5646,"ESTOQUE INSUFICIENTE",IF(X5646="","",IF(X5646-V5646&lt;0.01,"EMPATE TÉCNICO","")))))</f>
        <v/>
      </c>
      <c r="AG5646" s="16" t="s">
        <v>360</v>
      </c>
      <c r="AH5646" s="16" t="s">
        <v>3152</v>
      </c>
    </row>
    <row r="5647" customFormat="false" ht="15" hidden="false" customHeight="false" outlineLevel="0" collapsed="false">
      <c r="A5647" s="16" t="s">
        <v>17425</v>
      </c>
      <c r="B5647" s="17" t="s">
        <v>17426</v>
      </c>
      <c r="C5647" s="16" t="s">
        <v>17427</v>
      </c>
      <c r="D5647" s="16"/>
      <c r="E5647" s="18" t="n">
        <v>1</v>
      </c>
      <c r="F5647" s="16" t="s">
        <v>43</v>
      </c>
      <c r="G5647" s="18" t="n">
        <v>0</v>
      </c>
      <c r="H5647" s="16" t="n">
        <v>0.5</v>
      </c>
      <c r="I5647" s="18" t="n">
        <v>2</v>
      </c>
      <c r="J5647" s="19" t="n">
        <v>7.32</v>
      </c>
      <c r="K5647" s="19" t="n">
        <v>7.32</v>
      </c>
      <c r="L5647" s="19" t="n">
        <v>7.32</v>
      </c>
      <c r="M5647" s="19" t="n">
        <f aca="false">IF(J5647&gt;0,J5647,K5647)*E5647</f>
        <v>7.32</v>
      </c>
      <c r="N5647" s="20"/>
      <c r="O5647" s="21" t="str">
        <f aca="false">IF(R5647="","",ROUND(R5647*(1-Premissas!$B$4),4))</f>
        <v/>
      </c>
      <c r="P5647" s="22"/>
      <c r="Q5647" s="22"/>
      <c r="R5647" s="23"/>
      <c r="S5647" s="24"/>
      <c r="T5647" s="24"/>
      <c r="U5647" s="25"/>
      <c r="V5647" s="19" t="str">
        <f aca="false">IF(COUNT(N5647:Q5647)=0,"",MIN(N5647:Q5647))</f>
        <v/>
      </c>
      <c r="W5647" s="16" t="str">
        <f aca="false">IF(V5647="","",INDEX($N$4:$Q$4,MATCH(V5647,N5647:Q5647,0)))</f>
        <v/>
      </c>
      <c r="X5647" s="19" t="str">
        <f aca="false">IF(COUNT(N5647:Q5647)&lt;2,"",SMALL(N5647:Q5647,2))</f>
        <v/>
      </c>
      <c r="Y5647" s="26" t="str">
        <f aca="false">IF(OR(V5647="",M5647=0),"",V5647/M5647-1)</f>
        <v/>
      </c>
      <c r="Z5647" s="26" t="str">
        <f aca="false">IF(OR(V5647="",L5647=""),"",V5647/(L5647*E5647)-1)</f>
        <v/>
      </c>
      <c r="AA5647" s="16" t="str">
        <f aca="false">IF(V5647="","SEM OFERTA",IF(OR(Y5647&gt;Premissas!$B$11,Y5647&lt;Premissas!$B$12),"VERIFICAR - UNIDADE/EMBALAGEM",IF(Y5647&gt;Premissas!$B$6,"NÃO COMPRAR - REAJUSTE &gt;5%","COMPRAR")))</f>
        <v>SEM OFERTA</v>
      </c>
      <c r="AB5647" s="18" t="str">
        <f aca="false">IF(W5647="DIMEC",S5647,IF(W5647="MEDCENTRO",U5647,""))</f>
        <v/>
      </c>
      <c r="AC5647" s="18" t="n">
        <f aca="false">IF(AA5647&lt;&gt;"COMPRAR",0,IF(AB5647="",I5647,MIN(I5647,AB5647)))</f>
        <v>0</v>
      </c>
      <c r="AD5647" s="19" t="n">
        <f aca="false">IF(AC5647&gt;0,AC5647*V5647,0)</f>
        <v>0</v>
      </c>
      <c r="AE5647" s="19" t="n">
        <f aca="false">IF(AC5647&gt;0,(M5647-V5647)*AC5647,0)</f>
        <v>0</v>
      </c>
      <c r="AF5647" s="16" t="str">
        <f aca="false">IF(AA5647&lt;&gt;"COMPRAR","",IF(AB5647="",IF(X5647="","",IF(X5647-V5647&lt;0.01,"EMPATE TÉCNICO","")),IF(AB5647&lt;I5647,"ESTOQUE INSUFICIENTE",IF(X5647="","",IF(X5647-V5647&lt;0.01,"EMPATE TÉCNICO","")))))</f>
        <v/>
      </c>
      <c r="AG5647" s="16" t="s">
        <v>1798</v>
      </c>
      <c r="AH5647" s="16" t="s">
        <v>3152</v>
      </c>
    </row>
    <row r="5648" customFormat="false" ht="15" hidden="false" customHeight="false" outlineLevel="0" collapsed="false">
      <c r="A5648" s="16" t="s">
        <v>17428</v>
      </c>
      <c r="B5648" s="17" t="s">
        <v>17429</v>
      </c>
      <c r="C5648" s="16" t="s">
        <v>17430</v>
      </c>
      <c r="D5648" s="16"/>
      <c r="E5648" s="18" t="n">
        <v>1</v>
      </c>
      <c r="F5648" s="16" t="s">
        <v>43</v>
      </c>
      <c r="G5648" s="18" t="n">
        <v>0</v>
      </c>
      <c r="H5648" s="16" t="n">
        <v>12.4</v>
      </c>
      <c r="I5648" s="18" t="n">
        <v>32</v>
      </c>
      <c r="J5648" s="19" t="n">
        <v>0.31</v>
      </c>
      <c r="K5648" s="19" t="n">
        <v>0.31</v>
      </c>
      <c r="L5648" s="19" t="n">
        <v>0.31</v>
      </c>
      <c r="M5648" s="19" t="n">
        <f aca="false">IF(J5648&gt;0,J5648,K5648)*E5648</f>
        <v>0.31</v>
      </c>
      <c r="N5648" s="20"/>
      <c r="O5648" s="21" t="str">
        <f aca="false">IF(R5648="","",ROUND(R5648*(1-Premissas!$B$4),4))</f>
        <v/>
      </c>
      <c r="P5648" s="22"/>
      <c r="Q5648" s="22"/>
      <c r="R5648" s="23"/>
      <c r="S5648" s="24"/>
      <c r="T5648" s="24"/>
      <c r="U5648" s="25"/>
      <c r="V5648" s="19" t="str">
        <f aca="false">IF(COUNT(N5648:Q5648)=0,"",MIN(N5648:Q5648))</f>
        <v/>
      </c>
      <c r="W5648" s="16" t="str">
        <f aca="false">IF(V5648="","",INDEX($N$4:$Q$4,MATCH(V5648,N5648:Q5648,0)))</f>
        <v/>
      </c>
      <c r="X5648" s="19" t="str">
        <f aca="false">IF(COUNT(N5648:Q5648)&lt;2,"",SMALL(N5648:Q5648,2))</f>
        <v/>
      </c>
      <c r="Y5648" s="26" t="str">
        <f aca="false">IF(OR(V5648="",M5648=0),"",V5648/M5648-1)</f>
        <v/>
      </c>
      <c r="Z5648" s="26" t="str">
        <f aca="false">IF(OR(V5648="",L5648=""),"",V5648/(L5648*E5648)-1)</f>
        <v/>
      </c>
      <c r="AA5648" s="16" t="str">
        <f aca="false">IF(V5648="","SEM OFERTA",IF(OR(Y5648&gt;Premissas!$B$11,Y5648&lt;Premissas!$B$12),"VERIFICAR - UNIDADE/EMBALAGEM",IF(Y5648&gt;Premissas!$B$6,"NÃO COMPRAR - REAJUSTE &gt;5%","COMPRAR")))</f>
        <v>SEM OFERTA</v>
      </c>
      <c r="AB5648" s="18" t="str">
        <f aca="false">IF(W5648="DIMEC",S5648,IF(W5648="MEDCENTRO",U5648,""))</f>
        <v/>
      </c>
      <c r="AC5648" s="18" t="n">
        <f aca="false">IF(AA5648&lt;&gt;"COMPRAR",0,IF(AB5648="",I5648,MIN(I5648,AB5648)))</f>
        <v>0</v>
      </c>
      <c r="AD5648" s="19" t="n">
        <f aca="false">IF(AC5648&gt;0,AC5648*V5648,0)</f>
        <v>0</v>
      </c>
      <c r="AE5648" s="19" t="n">
        <f aca="false">IF(AC5648&gt;0,(M5648-V5648)*AC5648,0)</f>
        <v>0</v>
      </c>
      <c r="AF5648" s="16" t="str">
        <f aca="false">IF(AA5648&lt;&gt;"COMPRAR","",IF(AB5648="",IF(X5648="","",IF(X5648-V5648&lt;0.01,"EMPATE TÉCNICO","")),IF(AB5648&lt;I5648,"ESTOQUE INSUFICIENTE",IF(X5648="","",IF(X5648-V5648&lt;0.01,"EMPATE TÉCNICO","")))))</f>
        <v/>
      </c>
      <c r="AG5648" s="16" t="s">
        <v>298</v>
      </c>
      <c r="AH5648" s="16" t="s">
        <v>3152</v>
      </c>
    </row>
    <row r="5649" customFormat="false" ht="15" hidden="false" customHeight="false" outlineLevel="0" collapsed="false">
      <c r="A5649" s="16" t="s">
        <v>17431</v>
      </c>
      <c r="B5649" s="17" t="s">
        <v>17432</v>
      </c>
      <c r="C5649" s="16" t="s">
        <v>17433</v>
      </c>
      <c r="D5649" s="16"/>
      <c r="E5649" s="18" t="n">
        <v>1</v>
      </c>
      <c r="F5649" s="16" t="s">
        <v>43</v>
      </c>
      <c r="G5649" s="18" t="n">
        <v>0</v>
      </c>
      <c r="H5649" s="16" t="n">
        <v>0.1</v>
      </c>
      <c r="I5649" s="18" t="n">
        <v>1</v>
      </c>
      <c r="J5649" s="19" t="n">
        <v>0</v>
      </c>
      <c r="K5649" s="19" t="n">
        <v>35.6</v>
      </c>
      <c r="L5649" s="19"/>
      <c r="M5649" s="19" t="n">
        <f aca="false">IF(J5649&gt;0,J5649,K5649)*E5649</f>
        <v>35.6</v>
      </c>
      <c r="N5649" s="20"/>
      <c r="O5649" s="21" t="str">
        <f aca="false">IF(R5649="","",ROUND(R5649*(1-Premissas!$B$4),4))</f>
        <v/>
      </c>
      <c r="P5649" s="22"/>
      <c r="Q5649" s="22"/>
      <c r="R5649" s="23"/>
      <c r="S5649" s="24"/>
      <c r="T5649" s="24"/>
      <c r="U5649" s="25"/>
      <c r="V5649" s="19" t="str">
        <f aca="false">IF(COUNT(N5649:Q5649)=0,"",MIN(N5649:Q5649))</f>
        <v/>
      </c>
      <c r="W5649" s="16" t="str">
        <f aca="false">IF(V5649="","",INDEX($N$4:$Q$4,MATCH(V5649,N5649:Q5649,0)))</f>
        <v/>
      </c>
      <c r="X5649" s="19" t="str">
        <f aca="false">IF(COUNT(N5649:Q5649)&lt;2,"",SMALL(N5649:Q5649,2))</f>
        <v/>
      </c>
      <c r="Y5649" s="26" t="str">
        <f aca="false">IF(OR(V5649="",M5649=0),"",V5649/M5649-1)</f>
        <v/>
      </c>
      <c r="Z5649" s="26" t="str">
        <f aca="false">IF(OR(V5649="",L5649=""),"",V5649/(L5649*E5649)-1)</f>
        <v/>
      </c>
      <c r="AA5649" s="16" t="str">
        <f aca="false">IF(V5649="","SEM OFERTA",IF(OR(Y5649&gt;Premissas!$B$11,Y5649&lt;Premissas!$B$12),"VERIFICAR - UNIDADE/EMBALAGEM",IF(Y5649&gt;Premissas!$B$6,"NÃO COMPRAR - REAJUSTE &gt;5%","COMPRAR")))</f>
        <v>SEM OFERTA</v>
      </c>
      <c r="AB5649" s="18" t="str">
        <f aca="false">IF(W5649="DIMEC",S5649,IF(W5649="MEDCENTRO",U5649,""))</f>
        <v/>
      </c>
      <c r="AC5649" s="18" t="n">
        <f aca="false">IF(AA5649&lt;&gt;"COMPRAR",0,IF(AB5649="",I5649,MIN(I5649,AB5649)))</f>
        <v>0</v>
      </c>
      <c r="AD5649" s="19" t="n">
        <f aca="false">IF(AC5649&gt;0,AC5649*V5649,0)</f>
        <v>0</v>
      </c>
      <c r="AE5649" s="19" t="n">
        <f aca="false">IF(AC5649&gt;0,(M5649-V5649)*AC5649,0)</f>
        <v>0</v>
      </c>
      <c r="AF5649" s="16" t="str">
        <f aca="false">IF(AA5649&lt;&gt;"COMPRAR","",IF(AB5649="",IF(X5649="","",IF(X5649-V5649&lt;0.01,"EMPATE TÉCNICO","")),IF(AB5649&lt;I5649,"ESTOQUE INSUFICIENTE",IF(X5649="","",IF(X5649-V5649&lt;0.01,"EMPATE TÉCNICO","")))))</f>
        <v/>
      </c>
      <c r="AG5649" s="16" t="s">
        <v>139</v>
      </c>
      <c r="AH5649" s="16" t="s">
        <v>3152</v>
      </c>
    </row>
    <row r="5650" customFormat="false" ht="15" hidden="false" customHeight="false" outlineLevel="0" collapsed="false">
      <c r="A5650" s="16" t="s">
        <v>17434</v>
      </c>
      <c r="B5650" s="17" t="s">
        <v>17435</v>
      </c>
      <c r="C5650" s="16" t="s">
        <v>17436</v>
      </c>
      <c r="D5650" s="16"/>
      <c r="E5650" s="18" t="n">
        <v>1</v>
      </c>
      <c r="F5650" s="16" t="s">
        <v>43</v>
      </c>
      <c r="G5650" s="18" t="n">
        <v>0</v>
      </c>
      <c r="H5650" s="16" t="n">
        <v>0.1</v>
      </c>
      <c r="I5650" s="18" t="n">
        <v>1</v>
      </c>
      <c r="J5650" s="19" t="n">
        <v>3.16</v>
      </c>
      <c r="K5650" s="19" t="n">
        <v>3.16</v>
      </c>
      <c r="L5650" s="19" t="n">
        <v>3.16</v>
      </c>
      <c r="M5650" s="19" t="n">
        <f aca="false">IF(J5650&gt;0,J5650,K5650)*E5650</f>
        <v>3.16</v>
      </c>
      <c r="N5650" s="20"/>
      <c r="O5650" s="21" t="str">
        <f aca="false">IF(R5650="","",ROUND(R5650*(1-Premissas!$B$4),4))</f>
        <v/>
      </c>
      <c r="P5650" s="22"/>
      <c r="Q5650" s="22"/>
      <c r="R5650" s="23"/>
      <c r="S5650" s="24"/>
      <c r="T5650" s="24"/>
      <c r="U5650" s="25"/>
      <c r="V5650" s="19" t="str">
        <f aca="false">IF(COUNT(N5650:Q5650)=0,"",MIN(N5650:Q5650))</f>
        <v/>
      </c>
      <c r="W5650" s="16" t="str">
        <f aca="false">IF(V5650="","",INDEX($N$4:$Q$4,MATCH(V5650,N5650:Q5650,0)))</f>
        <v/>
      </c>
      <c r="X5650" s="19" t="str">
        <f aca="false">IF(COUNT(N5650:Q5650)&lt;2,"",SMALL(N5650:Q5650,2))</f>
        <v/>
      </c>
      <c r="Y5650" s="26" t="str">
        <f aca="false">IF(OR(V5650="",M5650=0),"",V5650/M5650-1)</f>
        <v/>
      </c>
      <c r="Z5650" s="26" t="str">
        <f aca="false">IF(OR(V5650="",L5650=""),"",V5650/(L5650*E5650)-1)</f>
        <v/>
      </c>
      <c r="AA5650" s="16" t="str">
        <f aca="false">IF(V5650="","SEM OFERTA",IF(OR(Y5650&gt;Premissas!$B$11,Y5650&lt;Premissas!$B$12),"VERIFICAR - UNIDADE/EMBALAGEM",IF(Y5650&gt;Premissas!$B$6,"NÃO COMPRAR - REAJUSTE &gt;5%","COMPRAR")))</f>
        <v>SEM OFERTA</v>
      </c>
      <c r="AB5650" s="18" t="str">
        <f aca="false">IF(W5650="DIMEC",S5650,IF(W5650="MEDCENTRO",U5650,""))</f>
        <v/>
      </c>
      <c r="AC5650" s="18" t="n">
        <f aca="false">IF(AA5650&lt;&gt;"COMPRAR",0,IF(AB5650="",I5650,MIN(I5650,AB5650)))</f>
        <v>0</v>
      </c>
      <c r="AD5650" s="19" t="n">
        <f aca="false">IF(AC5650&gt;0,AC5650*V5650,0)</f>
        <v>0</v>
      </c>
      <c r="AE5650" s="19" t="n">
        <f aca="false">IF(AC5650&gt;0,(M5650-V5650)*AC5650,0)</f>
        <v>0</v>
      </c>
      <c r="AF5650" s="16" t="str">
        <f aca="false">IF(AA5650&lt;&gt;"COMPRAR","",IF(AB5650="",IF(X5650="","",IF(X5650-V5650&lt;0.01,"EMPATE TÉCNICO","")),IF(AB5650&lt;I5650,"ESTOQUE INSUFICIENTE",IF(X5650="","",IF(X5650-V5650&lt;0.01,"EMPATE TÉCNICO","")))))</f>
        <v/>
      </c>
      <c r="AG5650" s="16" t="s">
        <v>87</v>
      </c>
      <c r="AH5650" s="16" t="s">
        <v>3152</v>
      </c>
    </row>
    <row r="5651" customFormat="false" ht="15" hidden="false" customHeight="false" outlineLevel="0" collapsed="false">
      <c r="A5651" s="16" t="s">
        <v>17437</v>
      </c>
      <c r="B5651" s="17" t="s">
        <v>17438</v>
      </c>
      <c r="C5651" s="16" t="s">
        <v>17439</v>
      </c>
      <c r="D5651" s="16"/>
      <c r="E5651" s="18" t="n">
        <v>1</v>
      </c>
      <c r="F5651" s="16" t="s">
        <v>43</v>
      </c>
      <c r="G5651" s="18" t="n">
        <v>0</v>
      </c>
      <c r="H5651" s="16" t="n">
        <v>0.7</v>
      </c>
      <c r="I5651" s="18" t="n">
        <v>2</v>
      </c>
      <c r="J5651" s="19" t="n">
        <v>3.16</v>
      </c>
      <c r="K5651" s="19" t="n">
        <v>3.16</v>
      </c>
      <c r="L5651" s="19" t="n">
        <v>3.16</v>
      </c>
      <c r="M5651" s="19" t="n">
        <f aca="false">IF(J5651&gt;0,J5651,K5651)*E5651</f>
        <v>3.16</v>
      </c>
      <c r="N5651" s="20"/>
      <c r="O5651" s="21" t="str">
        <f aca="false">IF(R5651="","",ROUND(R5651*(1-Premissas!$B$4),4))</f>
        <v/>
      </c>
      <c r="P5651" s="22"/>
      <c r="Q5651" s="22"/>
      <c r="R5651" s="23"/>
      <c r="S5651" s="24"/>
      <c r="T5651" s="24"/>
      <c r="U5651" s="25"/>
      <c r="V5651" s="19" t="str">
        <f aca="false">IF(COUNT(N5651:Q5651)=0,"",MIN(N5651:Q5651))</f>
        <v/>
      </c>
      <c r="W5651" s="16" t="str">
        <f aca="false">IF(V5651="","",INDEX($N$4:$Q$4,MATCH(V5651,N5651:Q5651,0)))</f>
        <v/>
      </c>
      <c r="X5651" s="19" t="str">
        <f aca="false">IF(COUNT(N5651:Q5651)&lt;2,"",SMALL(N5651:Q5651,2))</f>
        <v/>
      </c>
      <c r="Y5651" s="26" t="str">
        <f aca="false">IF(OR(V5651="",M5651=0),"",V5651/M5651-1)</f>
        <v/>
      </c>
      <c r="Z5651" s="26" t="str">
        <f aca="false">IF(OR(V5651="",L5651=""),"",V5651/(L5651*E5651)-1)</f>
        <v/>
      </c>
      <c r="AA5651" s="16" t="str">
        <f aca="false">IF(V5651="","SEM OFERTA",IF(OR(Y5651&gt;Premissas!$B$11,Y5651&lt;Premissas!$B$12),"VERIFICAR - UNIDADE/EMBALAGEM",IF(Y5651&gt;Premissas!$B$6,"NÃO COMPRAR - REAJUSTE &gt;5%","COMPRAR")))</f>
        <v>SEM OFERTA</v>
      </c>
      <c r="AB5651" s="18" t="str">
        <f aca="false">IF(W5651="DIMEC",S5651,IF(W5651="MEDCENTRO",U5651,""))</f>
        <v/>
      </c>
      <c r="AC5651" s="18" t="n">
        <f aca="false">IF(AA5651&lt;&gt;"COMPRAR",0,IF(AB5651="",I5651,MIN(I5651,AB5651)))</f>
        <v>0</v>
      </c>
      <c r="AD5651" s="19" t="n">
        <f aca="false">IF(AC5651&gt;0,AC5651*V5651,0)</f>
        <v>0</v>
      </c>
      <c r="AE5651" s="19" t="n">
        <f aca="false">IF(AC5651&gt;0,(M5651-V5651)*AC5651,0)</f>
        <v>0</v>
      </c>
      <c r="AF5651" s="16" t="str">
        <f aca="false">IF(AA5651&lt;&gt;"COMPRAR","",IF(AB5651="",IF(X5651="","",IF(X5651-V5651&lt;0.01,"EMPATE TÉCNICO","")),IF(AB5651&lt;I5651,"ESTOQUE INSUFICIENTE",IF(X5651="","",IF(X5651-V5651&lt;0.01,"EMPATE TÉCNICO","")))))</f>
        <v/>
      </c>
      <c r="AG5651" s="16" t="s">
        <v>87</v>
      </c>
      <c r="AH5651" s="16" t="s">
        <v>3152</v>
      </c>
    </row>
    <row r="5652" customFormat="false" ht="15" hidden="false" customHeight="false" outlineLevel="0" collapsed="false">
      <c r="A5652" s="16" t="s">
        <v>17440</v>
      </c>
      <c r="B5652" s="17" t="s">
        <v>17441</v>
      </c>
      <c r="C5652" s="16" t="s">
        <v>17442</v>
      </c>
      <c r="D5652" s="16"/>
      <c r="E5652" s="18" t="n">
        <v>1</v>
      </c>
      <c r="F5652" s="16" t="s">
        <v>43</v>
      </c>
      <c r="G5652" s="18" t="n">
        <v>0</v>
      </c>
      <c r="H5652" s="16" t="n">
        <v>0.2</v>
      </c>
      <c r="I5652" s="18" t="n">
        <v>1</v>
      </c>
      <c r="J5652" s="19" t="n">
        <v>3.16</v>
      </c>
      <c r="K5652" s="19" t="n">
        <v>3.16</v>
      </c>
      <c r="L5652" s="19" t="n">
        <v>3.16</v>
      </c>
      <c r="M5652" s="19" t="n">
        <f aca="false">IF(J5652&gt;0,J5652,K5652)*E5652</f>
        <v>3.16</v>
      </c>
      <c r="N5652" s="20"/>
      <c r="O5652" s="21" t="str">
        <f aca="false">IF(R5652="","",ROUND(R5652*(1-Premissas!$B$4),4))</f>
        <v/>
      </c>
      <c r="P5652" s="22"/>
      <c r="Q5652" s="22"/>
      <c r="R5652" s="23"/>
      <c r="S5652" s="24"/>
      <c r="T5652" s="24"/>
      <c r="U5652" s="25"/>
      <c r="V5652" s="19" t="str">
        <f aca="false">IF(COUNT(N5652:Q5652)=0,"",MIN(N5652:Q5652))</f>
        <v/>
      </c>
      <c r="W5652" s="16" t="str">
        <f aca="false">IF(V5652="","",INDEX($N$4:$Q$4,MATCH(V5652,N5652:Q5652,0)))</f>
        <v/>
      </c>
      <c r="X5652" s="19" t="str">
        <f aca="false">IF(COUNT(N5652:Q5652)&lt;2,"",SMALL(N5652:Q5652,2))</f>
        <v/>
      </c>
      <c r="Y5652" s="26" t="str">
        <f aca="false">IF(OR(V5652="",M5652=0),"",V5652/M5652-1)</f>
        <v/>
      </c>
      <c r="Z5652" s="26" t="str">
        <f aca="false">IF(OR(V5652="",L5652=""),"",V5652/(L5652*E5652)-1)</f>
        <v/>
      </c>
      <c r="AA5652" s="16" t="str">
        <f aca="false">IF(V5652="","SEM OFERTA",IF(OR(Y5652&gt;Premissas!$B$11,Y5652&lt;Premissas!$B$12),"VERIFICAR - UNIDADE/EMBALAGEM",IF(Y5652&gt;Premissas!$B$6,"NÃO COMPRAR - REAJUSTE &gt;5%","COMPRAR")))</f>
        <v>SEM OFERTA</v>
      </c>
      <c r="AB5652" s="18" t="str">
        <f aca="false">IF(W5652="DIMEC",S5652,IF(W5652="MEDCENTRO",U5652,""))</f>
        <v/>
      </c>
      <c r="AC5652" s="18" t="n">
        <f aca="false">IF(AA5652&lt;&gt;"COMPRAR",0,IF(AB5652="",I5652,MIN(I5652,AB5652)))</f>
        <v>0</v>
      </c>
      <c r="AD5652" s="19" t="n">
        <f aca="false">IF(AC5652&gt;0,AC5652*V5652,0)</f>
        <v>0</v>
      </c>
      <c r="AE5652" s="19" t="n">
        <f aca="false">IF(AC5652&gt;0,(M5652-V5652)*AC5652,0)</f>
        <v>0</v>
      </c>
      <c r="AF5652" s="16" t="str">
        <f aca="false">IF(AA5652&lt;&gt;"COMPRAR","",IF(AB5652="",IF(X5652="","",IF(X5652-V5652&lt;0.01,"EMPATE TÉCNICO","")),IF(AB5652&lt;I5652,"ESTOQUE INSUFICIENTE",IF(X5652="","",IF(X5652-V5652&lt;0.01,"EMPATE TÉCNICO","")))))</f>
        <v/>
      </c>
      <c r="AG5652" s="16" t="s">
        <v>87</v>
      </c>
      <c r="AH5652" s="16" t="s">
        <v>3152</v>
      </c>
    </row>
    <row r="5653" customFormat="false" ht="15" hidden="false" customHeight="false" outlineLevel="0" collapsed="false">
      <c r="A5653" s="16" t="s">
        <v>17443</v>
      </c>
      <c r="B5653" s="17" t="s">
        <v>17444</v>
      </c>
      <c r="C5653" s="16" t="s">
        <v>17445</v>
      </c>
      <c r="D5653" s="16" t="s">
        <v>17446</v>
      </c>
      <c r="E5653" s="18" t="n">
        <v>1</v>
      </c>
      <c r="F5653" s="16" t="s">
        <v>43</v>
      </c>
      <c r="G5653" s="18" t="n">
        <v>0</v>
      </c>
      <c r="H5653" s="16" t="n">
        <v>0.1</v>
      </c>
      <c r="I5653" s="18" t="n">
        <v>1</v>
      </c>
      <c r="J5653" s="19" t="n">
        <v>40.415</v>
      </c>
      <c r="K5653" s="19" t="n">
        <v>40.415</v>
      </c>
      <c r="L5653" s="19" t="n">
        <v>40.415</v>
      </c>
      <c r="M5653" s="19" t="n">
        <f aca="false">IF(J5653&gt;0,J5653,K5653)*E5653</f>
        <v>40.415</v>
      </c>
      <c r="N5653" s="20"/>
      <c r="O5653" s="21" t="str">
        <f aca="false">IF(R5653="","",ROUND(R5653*(1-Premissas!$B$4),4))</f>
        <v/>
      </c>
      <c r="P5653" s="22"/>
      <c r="Q5653" s="22"/>
      <c r="R5653" s="23"/>
      <c r="S5653" s="24"/>
      <c r="T5653" s="24"/>
      <c r="U5653" s="25"/>
      <c r="V5653" s="19" t="str">
        <f aca="false">IF(COUNT(N5653:Q5653)=0,"",MIN(N5653:Q5653))</f>
        <v/>
      </c>
      <c r="W5653" s="16" t="str">
        <f aca="false">IF(V5653="","",INDEX($N$4:$Q$4,MATCH(V5653,N5653:Q5653,0)))</f>
        <v/>
      </c>
      <c r="X5653" s="19" t="str">
        <f aca="false">IF(COUNT(N5653:Q5653)&lt;2,"",SMALL(N5653:Q5653,2))</f>
        <v/>
      </c>
      <c r="Y5653" s="26" t="str">
        <f aca="false">IF(OR(V5653="",M5653=0),"",V5653/M5653-1)</f>
        <v/>
      </c>
      <c r="Z5653" s="26" t="str">
        <f aca="false">IF(OR(V5653="",L5653=""),"",V5653/(L5653*E5653)-1)</f>
        <v/>
      </c>
      <c r="AA5653" s="16" t="str">
        <f aca="false">IF(V5653="","SEM OFERTA",IF(OR(Y5653&gt;Premissas!$B$11,Y5653&lt;Premissas!$B$12),"VERIFICAR - UNIDADE/EMBALAGEM",IF(Y5653&gt;Premissas!$B$6,"NÃO COMPRAR - REAJUSTE &gt;5%","COMPRAR")))</f>
        <v>SEM OFERTA</v>
      </c>
      <c r="AB5653" s="18" t="str">
        <f aca="false">IF(W5653="DIMEC",S5653,IF(W5653="MEDCENTRO",U5653,""))</f>
        <v/>
      </c>
      <c r="AC5653" s="18" t="n">
        <f aca="false">IF(AA5653&lt;&gt;"COMPRAR",0,IF(AB5653="",I5653,MIN(I5653,AB5653)))</f>
        <v>0</v>
      </c>
      <c r="AD5653" s="19" t="n">
        <f aca="false">IF(AC5653&gt;0,AC5653*V5653,0)</f>
        <v>0</v>
      </c>
      <c r="AE5653" s="19" t="n">
        <f aca="false">IF(AC5653&gt;0,(M5653-V5653)*AC5653,0)</f>
        <v>0</v>
      </c>
      <c r="AF5653" s="16" t="str">
        <f aca="false">IF(AA5653&lt;&gt;"COMPRAR","",IF(AB5653="",IF(X5653="","",IF(X5653-V5653&lt;0.01,"EMPATE TÉCNICO","")),IF(AB5653&lt;I5653,"ESTOQUE INSUFICIENTE",IF(X5653="","",IF(X5653-V5653&lt;0.01,"EMPATE TÉCNICO","")))))</f>
        <v/>
      </c>
      <c r="AG5653" s="16" t="s">
        <v>328</v>
      </c>
      <c r="AH5653" s="16" t="s">
        <v>3165</v>
      </c>
    </row>
    <row r="5654" customFormat="false" ht="15" hidden="false" customHeight="false" outlineLevel="0" collapsed="false">
      <c r="A5654" s="16" t="s">
        <v>17447</v>
      </c>
      <c r="B5654" s="17" t="s">
        <v>17448</v>
      </c>
      <c r="C5654" s="16" t="s">
        <v>17449</v>
      </c>
      <c r="D5654" s="16" t="s">
        <v>7109</v>
      </c>
      <c r="E5654" s="18" t="n">
        <v>1</v>
      </c>
      <c r="F5654" s="16" t="s">
        <v>43</v>
      </c>
      <c r="G5654" s="18" t="n">
        <v>0</v>
      </c>
      <c r="H5654" s="16" t="n">
        <v>0</v>
      </c>
      <c r="I5654" s="18" t="n">
        <v>1</v>
      </c>
      <c r="J5654" s="19" t="n">
        <v>19.29</v>
      </c>
      <c r="K5654" s="19" t="n">
        <v>19.29</v>
      </c>
      <c r="L5654" s="19" t="n">
        <v>19.29</v>
      </c>
      <c r="M5654" s="19" t="n">
        <f aca="false">IF(J5654&gt;0,J5654,K5654)*E5654</f>
        <v>19.29</v>
      </c>
      <c r="N5654" s="20"/>
      <c r="O5654" s="21" t="str">
        <f aca="false">IF(R5654="","",ROUND(R5654*(1-Premissas!$B$4),4))</f>
        <v/>
      </c>
      <c r="P5654" s="22"/>
      <c r="Q5654" s="22"/>
      <c r="R5654" s="23"/>
      <c r="S5654" s="24"/>
      <c r="T5654" s="24"/>
      <c r="U5654" s="25"/>
      <c r="V5654" s="19" t="str">
        <f aca="false">IF(COUNT(N5654:Q5654)=0,"",MIN(N5654:Q5654))</f>
        <v/>
      </c>
      <c r="W5654" s="16" t="str">
        <f aca="false">IF(V5654="","",INDEX($N$4:$Q$4,MATCH(V5654,N5654:Q5654,0)))</f>
        <v/>
      </c>
      <c r="X5654" s="19" t="str">
        <f aca="false">IF(COUNT(N5654:Q5654)&lt;2,"",SMALL(N5654:Q5654,2))</f>
        <v/>
      </c>
      <c r="Y5654" s="26" t="str">
        <f aca="false">IF(OR(V5654="",M5654=0),"",V5654/M5654-1)</f>
        <v/>
      </c>
      <c r="Z5654" s="26" t="str">
        <f aca="false">IF(OR(V5654="",L5654=""),"",V5654/(L5654*E5654)-1)</f>
        <v/>
      </c>
      <c r="AA5654" s="16" t="str">
        <f aca="false">IF(V5654="","SEM OFERTA",IF(OR(Y5654&gt;Premissas!$B$11,Y5654&lt;Premissas!$B$12),"VERIFICAR - UNIDADE/EMBALAGEM",IF(Y5654&gt;Premissas!$B$6,"NÃO COMPRAR - REAJUSTE &gt;5%","COMPRAR")))</f>
        <v>SEM OFERTA</v>
      </c>
      <c r="AB5654" s="18" t="str">
        <f aca="false">IF(W5654="DIMEC",S5654,IF(W5654="MEDCENTRO",U5654,""))</f>
        <v/>
      </c>
      <c r="AC5654" s="18" t="n">
        <f aca="false">IF(AA5654&lt;&gt;"COMPRAR",0,IF(AB5654="",I5654,MIN(I5654,AB5654)))</f>
        <v>0</v>
      </c>
      <c r="AD5654" s="19" t="n">
        <f aca="false">IF(AC5654&gt;0,AC5654*V5654,0)</f>
        <v>0</v>
      </c>
      <c r="AE5654" s="19" t="n">
        <f aca="false">IF(AC5654&gt;0,(M5654-V5654)*AC5654,0)</f>
        <v>0</v>
      </c>
      <c r="AF5654" s="16" t="str">
        <f aca="false">IF(AA5654&lt;&gt;"COMPRAR","",IF(AB5654="",IF(X5654="","",IF(X5654-V5654&lt;0.01,"EMPATE TÉCNICO","")),IF(AB5654&lt;I5654,"ESTOQUE INSUFICIENTE",IF(X5654="","",IF(X5654-V5654&lt;0.01,"EMPATE TÉCNICO","")))))</f>
        <v/>
      </c>
      <c r="AG5654" s="16" t="s">
        <v>328</v>
      </c>
      <c r="AH5654" s="16" t="s">
        <v>3165</v>
      </c>
    </row>
    <row r="5655" customFormat="false" ht="15" hidden="false" customHeight="false" outlineLevel="0" collapsed="false">
      <c r="A5655" s="16" t="s">
        <v>17450</v>
      </c>
      <c r="B5655" s="17" t="s">
        <v>17451</v>
      </c>
      <c r="C5655" s="16" t="s">
        <v>17452</v>
      </c>
      <c r="D5655" s="16" t="s">
        <v>17453</v>
      </c>
      <c r="E5655" s="18" t="n">
        <v>3</v>
      </c>
      <c r="F5655" s="16" t="s">
        <v>43</v>
      </c>
      <c r="G5655" s="18" t="n">
        <v>0</v>
      </c>
      <c r="H5655" s="16" t="n">
        <v>0.1</v>
      </c>
      <c r="I5655" s="18" t="n">
        <v>1</v>
      </c>
      <c r="J5655" s="19" t="n">
        <v>64.9866666666667</v>
      </c>
      <c r="K5655" s="19" t="n">
        <v>64.9866666666667</v>
      </c>
      <c r="L5655" s="19" t="n">
        <v>64.9867</v>
      </c>
      <c r="M5655" s="19" t="n">
        <f aca="false">IF(J5655&gt;0,J5655,K5655)*E5655</f>
        <v>194.96</v>
      </c>
      <c r="N5655" s="20"/>
      <c r="O5655" s="21" t="str">
        <f aca="false">IF(R5655="","",ROUND(R5655*(1-Premissas!$B$4),4))</f>
        <v/>
      </c>
      <c r="P5655" s="22"/>
      <c r="Q5655" s="22"/>
      <c r="R5655" s="23"/>
      <c r="S5655" s="24"/>
      <c r="T5655" s="24"/>
      <c r="U5655" s="25"/>
      <c r="V5655" s="19" t="str">
        <f aca="false">IF(COUNT(N5655:Q5655)=0,"",MIN(N5655:Q5655))</f>
        <v/>
      </c>
      <c r="W5655" s="16" t="str">
        <f aca="false">IF(V5655="","",INDEX($N$4:$Q$4,MATCH(V5655,N5655:Q5655,0)))</f>
        <v/>
      </c>
      <c r="X5655" s="19" t="str">
        <f aca="false">IF(COUNT(N5655:Q5655)&lt;2,"",SMALL(N5655:Q5655,2))</f>
        <v/>
      </c>
      <c r="Y5655" s="26" t="str">
        <f aca="false">IF(OR(V5655="",M5655=0),"",V5655/M5655-1)</f>
        <v/>
      </c>
      <c r="Z5655" s="26" t="str">
        <f aca="false">IF(OR(V5655="",L5655=""),"",V5655/(L5655*E5655)-1)</f>
        <v/>
      </c>
      <c r="AA5655" s="16" t="str">
        <f aca="false">IF(V5655="","SEM OFERTA",IF(OR(Y5655&gt;Premissas!$B$11,Y5655&lt;Premissas!$B$12),"VERIFICAR - UNIDADE/EMBALAGEM",IF(Y5655&gt;Premissas!$B$6,"NÃO COMPRAR - REAJUSTE &gt;5%","COMPRAR")))</f>
        <v>SEM OFERTA</v>
      </c>
      <c r="AB5655" s="18" t="str">
        <f aca="false">IF(W5655="DIMEC",S5655,IF(W5655="MEDCENTRO",U5655,""))</f>
        <v/>
      </c>
      <c r="AC5655" s="18" t="n">
        <f aca="false">IF(AA5655&lt;&gt;"COMPRAR",0,IF(AB5655="",I5655,MIN(I5655,AB5655)))</f>
        <v>0</v>
      </c>
      <c r="AD5655" s="19" t="n">
        <f aca="false">IF(AC5655&gt;0,AC5655*V5655,0)</f>
        <v>0</v>
      </c>
      <c r="AE5655" s="19" t="n">
        <f aca="false">IF(AC5655&gt;0,(M5655-V5655)*AC5655,0)</f>
        <v>0</v>
      </c>
      <c r="AF5655" s="16" t="str">
        <f aca="false">IF(AA5655&lt;&gt;"COMPRAR","",IF(AB5655="",IF(X5655="","",IF(X5655-V5655&lt;0.01,"EMPATE TÉCNICO","")),IF(AB5655&lt;I5655,"ESTOQUE INSUFICIENTE",IF(X5655="","",IF(X5655-V5655&lt;0.01,"EMPATE TÉCNICO","")))))</f>
        <v/>
      </c>
      <c r="AG5655" s="16" t="s">
        <v>547</v>
      </c>
      <c r="AH5655" s="16" t="s">
        <v>3165</v>
      </c>
    </row>
    <row r="5656" customFormat="false" ht="15" hidden="false" customHeight="false" outlineLevel="0" collapsed="false">
      <c r="A5656" s="16" t="s">
        <v>17454</v>
      </c>
      <c r="B5656" s="17" t="s">
        <v>17455</v>
      </c>
      <c r="C5656" s="16" t="s">
        <v>17456</v>
      </c>
      <c r="D5656" s="16" t="s">
        <v>17457</v>
      </c>
      <c r="E5656" s="18" t="n">
        <v>1</v>
      </c>
      <c r="F5656" s="16" t="s">
        <v>43</v>
      </c>
      <c r="G5656" s="18" t="n">
        <v>0</v>
      </c>
      <c r="H5656" s="16" t="n">
        <v>0.5</v>
      </c>
      <c r="I5656" s="18" t="n">
        <v>2</v>
      </c>
      <c r="J5656" s="19" t="n">
        <v>0.1633</v>
      </c>
      <c r="K5656" s="19" t="n">
        <v>0.1633</v>
      </c>
      <c r="L5656" s="19" t="n">
        <v>0.1633</v>
      </c>
      <c r="M5656" s="19" t="n">
        <f aca="false">IF(J5656&gt;0,J5656,K5656)*E5656</f>
        <v>0.1633</v>
      </c>
      <c r="N5656" s="20"/>
      <c r="O5656" s="21" t="str">
        <f aca="false">IF(R5656="","",ROUND(R5656*(1-Premissas!$B$4),4))</f>
        <v/>
      </c>
      <c r="P5656" s="22"/>
      <c r="Q5656" s="22"/>
      <c r="R5656" s="23"/>
      <c r="S5656" s="24"/>
      <c r="T5656" s="24"/>
      <c r="U5656" s="25"/>
      <c r="V5656" s="19" t="str">
        <f aca="false">IF(COUNT(N5656:Q5656)=0,"",MIN(N5656:Q5656))</f>
        <v/>
      </c>
      <c r="W5656" s="16" t="str">
        <f aca="false">IF(V5656="","",INDEX($N$4:$Q$4,MATCH(V5656,N5656:Q5656,0)))</f>
        <v/>
      </c>
      <c r="X5656" s="19" t="str">
        <f aca="false">IF(COUNT(N5656:Q5656)&lt;2,"",SMALL(N5656:Q5656,2))</f>
        <v/>
      </c>
      <c r="Y5656" s="26" t="str">
        <f aca="false">IF(OR(V5656="",M5656=0),"",V5656/M5656-1)</f>
        <v/>
      </c>
      <c r="Z5656" s="26" t="str">
        <f aca="false">IF(OR(V5656="",L5656=""),"",V5656/(L5656*E5656)-1)</f>
        <v/>
      </c>
      <c r="AA5656" s="16" t="str">
        <f aca="false">IF(V5656="","SEM OFERTA",IF(OR(Y5656&gt;Premissas!$B$11,Y5656&lt;Premissas!$B$12),"VERIFICAR - UNIDADE/EMBALAGEM",IF(Y5656&gt;Premissas!$B$6,"NÃO COMPRAR - REAJUSTE &gt;5%","COMPRAR")))</f>
        <v>SEM OFERTA</v>
      </c>
      <c r="AB5656" s="18" t="str">
        <f aca="false">IF(W5656="DIMEC",S5656,IF(W5656="MEDCENTRO",U5656,""))</f>
        <v/>
      </c>
      <c r="AC5656" s="18" t="n">
        <f aca="false">IF(AA5656&lt;&gt;"COMPRAR",0,IF(AB5656="",I5656,MIN(I5656,AB5656)))</f>
        <v>0</v>
      </c>
      <c r="AD5656" s="19" t="n">
        <f aca="false">IF(AC5656&gt;0,AC5656*V5656,0)</f>
        <v>0</v>
      </c>
      <c r="AE5656" s="19" t="n">
        <f aca="false">IF(AC5656&gt;0,(M5656-V5656)*AC5656,0)</f>
        <v>0</v>
      </c>
      <c r="AF5656" s="16" t="str">
        <f aca="false">IF(AA5656&lt;&gt;"COMPRAR","",IF(AB5656="",IF(X5656="","",IF(X5656-V5656&lt;0.01,"EMPATE TÉCNICO","")),IF(AB5656&lt;I5656,"ESTOQUE INSUFICIENTE",IF(X5656="","",IF(X5656-V5656&lt;0.01,"EMPATE TÉCNICO","")))))</f>
        <v/>
      </c>
      <c r="AG5656" s="16" t="s">
        <v>482</v>
      </c>
      <c r="AH5656" s="16" t="s">
        <v>3165</v>
      </c>
    </row>
    <row r="5657" customFormat="false" ht="15" hidden="false" customHeight="false" outlineLevel="0" collapsed="false">
      <c r="A5657" s="16" t="s">
        <v>17458</v>
      </c>
      <c r="B5657" s="17" t="s">
        <v>17459</v>
      </c>
      <c r="C5657" s="16" t="s">
        <v>17460</v>
      </c>
      <c r="D5657" s="16" t="s">
        <v>17461</v>
      </c>
      <c r="E5657" s="18" t="n">
        <v>1</v>
      </c>
      <c r="F5657" s="16" t="s">
        <v>43</v>
      </c>
      <c r="G5657" s="18" t="n">
        <v>0</v>
      </c>
      <c r="H5657" s="16" t="n">
        <v>5.7</v>
      </c>
      <c r="I5657" s="18" t="n">
        <v>15</v>
      </c>
      <c r="J5657" s="19" t="n">
        <v>0</v>
      </c>
      <c r="K5657" s="19" t="n">
        <v>1.99</v>
      </c>
      <c r="L5657" s="19"/>
      <c r="M5657" s="19" t="n">
        <f aca="false">IF(J5657&gt;0,J5657,K5657)*E5657</f>
        <v>1.99</v>
      </c>
      <c r="N5657" s="20"/>
      <c r="O5657" s="21" t="str">
        <f aca="false">IF(R5657="","",ROUND(R5657*(1-Premissas!$B$4),4))</f>
        <v/>
      </c>
      <c r="P5657" s="22"/>
      <c r="Q5657" s="22"/>
      <c r="R5657" s="23"/>
      <c r="S5657" s="24"/>
      <c r="T5657" s="24"/>
      <c r="U5657" s="25"/>
      <c r="V5657" s="19" t="str">
        <f aca="false">IF(COUNT(N5657:Q5657)=0,"",MIN(N5657:Q5657))</f>
        <v/>
      </c>
      <c r="W5657" s="16" t="str">
        <f aca="false">IF(V5657="","",INDEX($N$4:$Q$4,MATCH(V5657,N5657:Q5657,0)))</f>
        <v/>
      </c>
      <c r="X5657" s="19" t="str">
        <f aca="false">IF(COUNT(N5657:Q5657)&lt;2,"",SMALL(N5657:Q5657,2))</f>
        <v/>
      </c>
      <c r="Y5657" s="26" t="str">
        <f aca="false">IF(OR(V5657="",M5657=0),"",V5657/M5657-1)</f>
        <v/>
      </c>
      <c r="Z5657" s="26" t="str">
        <f aca="false">IF(OR(V5657="",L5657=""),"",V5657/(L5657*E5657)-1)</f>
        <v/>
      </c>
      <c r="AA5657" s="16" t="str">
        <f aca="false">IF(V5657="","SEM OFERTA",IF(OR(Y5657&gt;Premissas!$B$11,Y5657&lt;Premissas!$B$12),"VERIFICAR - UNIDADE/EMBALAGEM",IF(Y5657&gt;Premissas!$B$6,"NÃO COMPRAR - REAJUSTE &gt;5%","COMPRAR")))</f>
        <v>SEM OFERTA</v>
      </c>
      <c r="AB5657" s="18" t="str">
        <f aca="false">IF(W5657="DIMEC",S5657,IF(W5657="MEDCENTRO",U5657,""))</f>
        <v/>
      </c>
      <c r="AC5657" s="18" t="n">
        <f aca="false">IF(AA5657&lt;&gt;"COMPRAR",0,IF(AB5657="",I5657,MIN(I5657,AB5657)))</f>
        <v>0</v>
      </c>
      <c r="AD5657" s="19" t="n">
        <f aca="false">IF(AC5657&gt;0,AC5657*V5657,0)</f>
        <v>0</v>
      </c>
      <c r="AE5657" s="19" t="n">
        <f aca="false">IF(AC5657&gt;0,(M5657-V5657)*AC5657,0)</f>
        <v>0</v>
      </c>
      <c r="AF5657" s="16" t="str">
        <f aca="false">IF(AA5657&lt;&gt;"COMPRAR","",IF(AB5657="",IF(X5657="","",IF(X5657-V5657&lt;0.01,"EMPATE TÉCNICO","")),IF(AB5657&lt;I5657,"ESTOQUE INSUFICIENTE",IF(X5657="","",IF(X5657-V5657&lt;0.01,"EMPATE TÉCNICO","")))))</f>
        <v/>
      </c>
      <c r="AG5657" s="16"/>
      <c r="AH5657" s="16" t="s">
        <v>3165</v>
      </c>
    </row>
    <row r="5658" customFormat="false" ht="15" hidden="false" customHeight="false" outlineLevel="0" collapsed="false">
      <c r="A5658" s="16" t="s">
        <v>17462</v>
      </c>
      <c r="B5658" s="17" t="s">
        <v>17463</v>
      </c>
      <c r="C5658" s="16" t="s">
        <v>17464</v>
      </c>
      <c r="D5658" s="16"/>
      <c r="E5658" s="18" t="n">
        <v>1</v>
      </c>
      <c r="F5658" s="16" t="s">
        <v>43</v>
      </c>
      <c r="G5658" s="18" t="n">
        <v>0</v>
      </c>
      <c r="H5658" s="16" t="n">
        <v>1.4</v>
      </c>
      <c r="I5658" s="18" t="n">
        <v>4</v>
      </c>
      <c r="J5658" s="19" t="n">
        <v>0</v>
      </c>
      <c r="K5658" s="19" t="n">
        <v>0.5</v>
      </c>
      <c r="L5658" s="19"/>
      <c r="M5658" s="19" t="n">
        <f aca="false">IF(J5658&gt;0,J5658,K5658)*E5658</f>
        <v>0.5</v>
      </c>
      <c r="N5658" s="20"/>
      <c r="O5658" s="21" t="str">
        <f aca="false">IF(R5658="","",ROUND(R5658*(1-Premissas!$B$4),4))</f>
        <v/>
      </c>
      <c r="P5658" s="22"/>
      <c r="Q5658" s="22"/>
      <c r="R5658" s="23"/>
      <c r="S5658" s="24"/>
      <c r="T5658" s="24"/>
      <c r="U5658" s="25"/>
      <c r="V5658" s="19" t="str">
        <f aca="false">IF(COUNT(N5658:Q5658)=0,"",MIN(N5658:Q5658))</f>
        <v/>
      </c>
      <c r="W5658" s="16" t="str">
        <f aca="false">IF(V5658="","",INDEX($N$4:$Q$4,MATCH(V5658,N5658:Q5658,0)))</f>
        <v/>
      </c>
      <c r="X5658" s="19" t="str">
        <f aca="false">IF(COUNT(N5658:Q5658)&lt;2,"",SMALL(N5658:Q5658,2))</f>
        <v/>
      </c>
      <c r="Y5658" s="26" t="str">
        <f aca="false">IF(OR(V5658="",M5658=0),"",V5658/M5658-1)</f>
        <v/>
      </c>
      <c r="Z5658" s="26" t="str">
        <f aca="false">IF(OR(V5658="",L5658=""),"",V5658/(L5658*E5658)-1)</f>
        <v/>
      </c>
      <c r="AA5658" s="16" t="str">
        <f aca="false">IF(V5658="","SEM OFERTA",IF(OR(Y5658&gt;Premissas!$B$11,Y5658&lt;Premissas!$B$12),"VERIFICAR - UNIDADE/EMBALAGEM",IF(Y5658&gt;Premissas!$B$6,"NÃO COMPRAR - REAJUSTE &gt;5%","COMPRAR")))</f>
        <v>SEM OFERTA</v>
      </c>
      <c r="AB5658" s="18" t="str">
        <f aca="false">IF(W5658="DIMEC",S5658,IF(W5658="MEDCENTRO",U5658,""))</f>
        <v/>
      </c>
      <c r="AC5658" s="18" t="n">
        <f aca="false">IF(AA5658&lt;&gt;"COMPRAR",0,IF(AB5658="",I5658,MIN(I5658,AB5658)))</f>
        <v>0</v>
      </c>
      <c r="AD5658" s="19" t="n">
        <f aca="false">IF(AC5658&gt;0,AC5658*V5658,0)</f>
        <v>0</v>
      </c>
      <c r="AE5658" s="19" t="n">
        <f aca="false">IF(AC5658&gt;0,(M5658-V5658)*AC5658,0)</f>
        <v>0</v>
      </c>
      <c r="AF5658" s="16" t="str">
        <f aca="false">IF(AA5658&lt;&gt;"COMPRAR","",IF(AB5658="",IF(X5658="","",IF(X5658-V5658&lt;0.01,"EMPATE TÉCNICO","")),IF(AB5658&lt;I5658,"ESTOQUE INSUFICIENTE",IF(X5658="","",IF(X5658-V5658&lt;0.01,"EMPATE TÉCNICO","")))))</f>
        <v/>
      </c>
      <c r="AG5658" s="16"/>
      <c r="AH5658" s="16" t="s">
        <v>3165</v>
      </c>
    </row>
    <row r="5659" customFormat="false" ht="15" hidden="false" customHeight="false" outlineLevel="0" collapsed="false">
      <c r="A5659" s="16" t="s">
        <v>17465</v>
      </c>
      <c r="B5659" s="17" t="s">
        <v>17466</v>
      </c>
      <c r="C5659" s="16" t="s">
        <v>17467</v>
      </c>
      <c r="D5659" s="16" t="s">
        <v>17457</v>
      </c>
      <c r="E5659" s="18" t="n">
        <v>1</v>
      </c>
      <c r="F5659" s="16" t="s">
        <v>43</v>
      </c>
      <c r="G5659" s="18" t="n">
        <v>0</v>
      </c>
      <c r="H5659" s="16" t="n">
        <v>1.1</v>
      </c>
      <c r="I5659" s="18" t="n">
        <v>3</v>
      </c>
      <c r="J5659" s="19" t="n">
        <v>0</v>
      </c>
      <c r="K5659" s="19" t="n">
        <v>0.18</v>
      </c>
      <c r="L5659" s="19"/>
      <c r="M5659" s="19" t="n">
        <f aca="false">IF(J5659&gt;0,J5659,K5659)*E5659</f>
        <v>0.18</v>
      </c>
      <c r="N5659" s="20"/>
      <c r="O5659" s="21" t="str">
        <f aca="false">IF(R5659="","",ROUND(R5659*(1-Premissas!$B$4),4))</f>
        <v/>
      </c>
      <c r="P5659" s="22"/>
      <c r="Q5659" s="22"/>
      <c r="R5659" s="23"/>
      <c r="S5659" s="24"/>
      <c r="T5659" s="24"/>
      <c r="U5659" s="25"/>
      <c r="V5659" s="19" t="str">
        <f aca="false">IF(COUNT(N5659:Q5659)=0,"",MIN(N5659:Q5659))</f>
        <v/>
      </c>
      <c r="W5659" s="16" t="str">
        <f aca="false">IF(V5659="","",INDEX($N$4:$Q$4,MATCH(V5659,N5659:Q5659,0)))</f>
        <v/>
      </c>
      <c r="X5659" s="19" t="str">
        <f aca="false">IF(COUNT(N5659:Q5659)&lt;2,"",SMALL(N5659:Q5659,2))</f>
        <v/>
      </c>
      <c r="Y5659" s="26" t="str">
        <f aca="false">IF(OR(V5659="",M5659=0),"",V5659/M5659-1)</f>
        <v/>
      </c>
      <c r="Z5659" s="26" t="str">
        <f aca="false">IF(OR(V5659="",L5659=""),"",V5659/(L5659*E5659)-1)</f>
        <v/>
      </c>
      <c r="AA5659" s="16" t="str">
        <f aca="false">IF(V5659="","SEM OFERTA",IF(OR(Y5659&gt;Premissas!$B$11,Y5659&lt;Premissas!$B$12),"VERIFICAR - UNIDADE/EMBALAGEM",IF(Y5659&gt;Premissas!$B$6,"NÃO COMPRAR - REAJUSTE &gt;5%","COMPRAR")))</f>
        <v>SEM OFERTA</v>
      </c>
      <c r="AB5659" s="18" t="str">
        <f aca="false">IF(W5659="DIMEC",S5659,IF(W5659="MEDCENTRO",U5659,""))</f>
        <v/>
      </c>
      <c r="AC5659" s="18" t="n">
        <f aca="false">IF(AA5659&lt;&gt;"COMPRAR",0,IF(AB5659="",I5659,MIN(I5659,AB5659)))</f>
        <v>0</v>
      </c>
      <c r="AD5659" s="19" t="n">
        <f aca="false">IF(AC5659&gt;0,AC5659*V5659,0)</f>
        <v>0</v>
      </c>
      <c r="AE5659" s="19" t="n">
        <f aca="false">IF(AC5659&gt;0,(M5659-V5659)*AC5659,0)</f>
        <v>0</v>
      </c>
      <c r="AF5659" s="16" t="str">
        <f aca="false">IF(AA5659&lt;&gt;"COMPRAR","",IF(AB5659="",IF(X5659="","",IF(X5659-V5659&lt;0.01,"EMPATE TÉCNICO","")),IF(AB5659&lt;I5659,"ESTOQUE INSUFICIENTE",IF(X5659="","",IF(X5659-V5659&lt;0.01,"EMPATE TÉCNICO","")))))</f>
        <v/>
      </c>
      <c r="AG5659" s="16"/>
      <c r="AH5659" s="16" t="s">
        <v>3165</v>
      </c>
    </row>
    <row r="5660" customFormat="false" ht="15" hidden="false" customHeight="false" outlineLevel="0" collapsed="false">
      <c r="A5660" s="16" t="s">
        <v>17468</v>
      </c>
      <c r="B5660" s="17" t="s">
        <v>17469</v>
      </c>
      <c r="C5660" s="16" t="s">
        <v>17470</v>
      </c>
      <c r="D5660" s="16" t="s">
        <v>17457</v>
      </c>
      <c r="E5660" s="18" t="n">
        <v>100</v>
      </c>
      <c r="F5660" s="16" t="s">
        <v>43</v>
      </c>
      <c r="G5660" s="18" t="n">
        <v>0</v>
      </c>
      <c r="H5660" s="16" t="n">
        <v>28.3</v>
      </c>
      <c r="I5660" s="18" t="n">
        <v>1</v>
      </c>
      <c r="J5660" s="19" t="n">
        <v>0.1234</v>
      </c>
      <c r="K5660" s="19" t="n">
        <v>0.1234</v>
      </c>
      <c r="L5660" s="19" t="n">
        <v>0.1234</v>
      </c>
      <c r="M5660" s="19" t="n">
        <f aca="false">IF(J5660&gt;0,J5660,K5660)*E5660</f>
        <v>12.34</v>
      </c>
      <c r="N5660" s="20"/>
      <c r="O5660" s="21" t="str">
        <f aca="false">IF(R5660="","",ROUND(R5660*(1-Premissas!$B$4),4))</f>
        <v/>
      </c>
      <c r="P5660" s="22"/>
      <c r="Q5660" s="22"/>
      <c r="R5660" s="23"/>
      <c r="S5660" s="24"/>
      <c r="T5660" s="24"/>
      <c r="U5660" s="25"/>
      <c r="V5660" s="19" t="str">
        <f aca="false">IF(COUNT(N5660:Q5660)=0,"",MIN(N5660:Q5660))</f>
        <v/>
      </c>
      <c r="W5660" s="16" t="str">
        <f aca="false">IF(V5660="","",INDEX($N$4:$Q$4,MATCH(V5660,N5660:Q5660,0)))</f>
        <v/>
      </c>
      <c r="X5660" s="19" t="str">
        <f aca="false">IF(COUNT(N5660:Q5660)&lt;2,"",SMALL(N5660:Q5660,2))</f>
        <v/>
      </c>
      <c r="Y5660" s="26" t="str">
        <f aca="false">IF(OR(V5660="",M5660=0),"",V5660/M5660-1)</f>
        <v/>
      </c>
      <c r="Z5660" s="26" t="str">
        <f aca="false">IF(OR(V5660="",L5660=""),"",V5660/(L5660*E5660)-1)</f>
        <v/>
      </c>
      <c r="AA5660" s="16" t="str">
        <f aca="false">IF(V5660="","SEM OFERTA",IF(OR(Y5660&gt;Premissas!$B$11,Y5660&lt;Premissas!$B$12),"VERIFICAR - UNIDADE/EMBALAGEM",IF(Y5660&gt;Premissas!$B$6,"NÃO COMPRAR - REAJUSTE &gt;5%","COMPRAR")))</f>
        <v>SEM OFERTA</v>
      </c>
      <c r="AB5660" s="18" t="str">
        <f aca="false">IF(W5660="DIMEC",S5660,IF(W5660="MEDCENTRO",U5660,""))</f>
        <v/>
      </c>
      <c r="AC5660" s="18" t="n">
        <f aca="false">IF(AA5660&lt;&gt;"COMPRAR",0,IF(AB5660="",I5660,MIN(I5660,AB5660)))</f>
        <v>0</v>
      </c>
      <c r="AD5660" s="19" t="n">
        <f aca="false">IF(AC5660&gt;0,AC5660*V5660,0)</f>
        <v>0</v>
      </c>
      <c r="AE5660" s="19" t="n">
        <f aca="false">IF(AC5660&gt;0,(M5660-V5660)*AC5660,0)</f>
        <v>0</v>
      </c>
      <c r="AF5660" s="16" t="str">
        <f aca="false">IF(AA5660&lt;&gt;"COMPRAR","",IF(AB5660="",IF(X5660="","",IF(X5660-V5660&lt;0.01,"EMPATE TÉCNICO","")),IF(AB5660&lt;I5660,"ESTOQUE INSUFICIENTE",IF(X5660="","",IF(X5660-V5660&lt;0.01,"EMPATE TÉCNICO","")))))</f>
        <v/>
      </c>
      <c r="AG5660" s="16" t="s">
        <v>304</v>
      </c>
      <c r="AH5660" s="16" t="s">
        <v>3165</v>
      </c>
    </row>
    <row r="5661" customFormat="false" ht="15" hidden="false" customHeight="false" outlineLevel="0" collapsed="false">
      <c r="A5661" s="16" t="s">
        <v>17471</v>
      </c>
      <c r="B5661" s="17" t="s">
        <v>17472</v>
      </c>
      <c r="C5661" s="16" t="s">
        <v>17473</v>
      </c>
      <c r="D5661" s="16" t="s">
        <v>17457</v>
      </c>
      <c r="E5661" s="18" t="n">
        <v>1</v>
      </c>
      <c r="F5661" s="16" t="s">
        <v>43</v>
      </c>
      <c r="G5661" s="18" t="n">
        <v>0</v>
      </c>
      <c r="H5661" s="16" t="n">
        <v>1.1</v>
      </c>
      <c r="I5661" s="18" t="n">
        <v>3</v>
      </c>
      <c r="J5661" s="19" t="n">
        <v>0.15</v>
      </c>
      <c r="K5661" s="19" t="n">
        <v>0.15</v>
      </c>
      <c r="L5661" s="19" t="n">
        <v>0.15</v>
      </c>
      <c r="M5661" s="19" t="n">
        <f aca="false">IF(J5661&gt;0,J5661,K5661)*E5661</f>
        <v>0.15</v>
      </c>
      <c r="N5661" s="20"/>
      <c r="O5661" s="21" t="str">
        <f aca="false">IF(R5661="","",ROUND(R5661*(1-Premissas!$B$4),4))</f>
        <v/>
      </c>
      <c r="P5661" s="22"/>
      <c r="Q5661" s="22"/>
      <c r="R5661" s="23"/>
      <c r="S5661" s="24"/>
      <c r="T5661" s="24"/>
      <c r="U5661" s="25"/>
      <c r="V5661" s="19" t="str">
        <f aca="false">IF(COUNT(N5661:Q5661)=0,"",MIN(N5661:Q5661))</f>
        <v/>
      </c>
      <c r="W5661" s="16" t="str">
        <f aca="false">IF(V5661="","",INDEX($N$4:$Q$4,MATCH(V5661,N5661:Q5661,0)))</f>
        <v/>
      </c>
      <c r="X5661" s="19" t="str">
        <f aca="false">IF(COUNT(N5661:Q5661)&lt;2,"",SMALL(N5661:Q5661,2))</f>
        <v/>
      </c>
      <c r="Y5661" s="26" t="str">
        <f aca="false">IF(OR(V5661="",M5661=0),"",V5661/M5661-1)</f>
        <v/>
      </c>
      <c r="Z5661" s="26" t="str">
        <f aca="false">IF(OR(V5661="",L5661=""),"",V5661/(L5661*E5661)-1)</f>
        <v/>
      </c>
      <c r="AA5661" s="16" t="str">
        <f aca="false">IF(V5661="","SEM OFERTA",IF(OR(Y5661&gt;Premissas!$B$11,Y5661&lt;Premissas!$B$12),"VERIFICAR - UNIDADE/EMBALAGEM",IF(Y5661&gt;Premissas!$B$6,"NÃO COMPRAR - REAJUSTE &gt;5%","COMPRAR")))</f>
        <v>SEM OFERTA</v>
      </c>
      <c r="AB5661" s="18" t="str">
        <f aca="false">IF(W5661="DIMEC",S5661,IF(W5661="MEDCENTRO",U5661,""))</f>
        <v/>
      </c>
      <c r="AC5661" s="18" t="n">
        <f aca="false">IF(AA5661&lt;&gt;"COMPRAR",0,IF(AB5661="",I5661,MIN(I5661,AB5661)))</f>
        <v>0</v>
      </c>
      <c r="AD5661" s="19" t="n">
        <f aca="false">IF(AC5661&gt;0,AC5661*V5661,0)</f>
        <v>0</v>
      </c>
      <c r="AE5661" s="19" t="n">
        <f aca="false">IF(AC5661&gt;0,(M5661-V5661)*AC5661,0)</f>
        <v>0</v>
      </c>
      <c r="AF5661" s="16" t="str">
        <f aca="false">IF(AA5661&lt;&gt;"COMPRAR","",IF(AB5661="",IF(X5661="","",IF(X5661-V5661&lt;0.01,"EMPATE TÉCNICO","")),IF(AB5661&lt;I5661,"ESTOQUE INSUFICIENTE",IF(X5661="","",IF(X5661-V5661&lt;0.01,"EMPATE TÉCNICO","")))))</f>
        <v/>
      </c>
      <c r="AG5661" s="16" t="s">
        <v>482</v>
      </c>
      <c r="AH5661" s="16" t="s">
        <v>3165</v>
      </c>
    </row>
    <row r="5662" customFormat="false" ht="15" hidden="false" customHeight="false" outlineLevel="0" collapsed="false">
      <c r="A5662" s="16" t="s">
        <v>17474</v>
      </c>
      <c r="B5662" s="17" t="s">
        <v>17475</v>
      </c>
      <c r="C5662" s="16" t="s">
        <v>17476</v>
      </c>
      <c r="D5662" s="16"/>
      <c r="E5662" s="18" t="n">
        <v>1</v>
      </c>
      <c r="F5662" s="16" t="s">
        <v>42</v>
      </c>
      <c r="G5662" s="18" t="n">
        <v>30</v>
      </c>
      <c r="H5662" s="16" t="n">
        <v>65.2</v>
      </c>
      <c r="I5662" s="18" t="n">
        <v>138</v>
      </c>
      <c r="J5662" s="19" t="n">
        <v>18.2</v>
      </c>
      <c r="K5662" s="19" t="n">
        <v>18.2</v>
      </c>
      <c r="L5662" s="19" t="n">
        <v>0.15</v>
      </c>
      <c r="M5662" s="19" t="n">
        <f aca="false">IF(J5662&gt;0,J5662,K5662)*E5662</f>
        <v>18.2</v>
      </c>
      <c r="N5662" s="20"/>
      <c r="O5662" s="21" t="str">
        <f aca="false">IF(R5662="","",ROUND(R5662*(1-Premissas!$B$4),4))</f>
        <v/>
      </c>
      <c r="P5662" s="22"/>
      <c r="Q5662" s="22"/>
      <c r="R5662" s="23"/>
      <c r="S5662" s="24"/>
      <c r="T5662" s="24"/>
      <c r="U5662" s="25"/>
      <c r="V5662" s="19" t="str">
        <f aca="false">IF(COUNT(N5662:Q5662)=0,"",MIN(N5662:Q5662))</f>
        <v/>
      </c>
      <c r="W5662" s="16" t="str">
        <f aca="false">IF(V5662="","",INDEX($N$4:$Q$4,MATCH(V5662,N5662:Q5662,0)))</f>
        <v/>
      </c>
      <c r="X5662" s="19" t="str">
        <f aca="false">IF(COUNT(N5662:Q5662)&lt;2,"",SMALL(N5662:Q5662,2))</f>
        <v/>
      </c>
      <c r="Y5662" s="26" t="str">
        <f aca="false">IF(OR(V5662="",M5662=0),"",V5662/M5662-1)</f>
        <v/>
      </c>
      <c r="Z5662" s="26" t="str">
        <f aca="false">IF(OR(V5662="",L5662=""),"",V5662/(L5662*E5662)-1)</f>
        <v/>
      </c>
      <c r="AA5662" s="16" t="str">
        <f aca="false">IF(V5662="","SEM OFERTA",IF(OR(Y5662&gt;Premissas!$B$11,Y5662&lt;Premissas!$B$12),"VERIFICAR - UNIDADE/EMBALAGEM",IF(Y5662&gt;Premissas!$B$6,"NÃO COMPRAR - REAJUSTE &gt;5%","COMPRAR")))</f>
        <v>SEM OFERTA</v>
      </c>
      <c r="AB5662" s="18" t="str">
        <f aca="false">IF(W5662="DIMEC",S5662,IF(W5662="MEDCENTRO",U5662,""))</f>
        <v/>
      </c>
      <c r="AC5662" s="18" t="n">
        <f aca="false">IF(AA5662&lt;&gt;"COMPRAR",0,IF(AB5662="",I5662,MIN(I5662,AB5662)))</f>
        <v>0</v>
      </c>
      <c r="AD5662" s="19" t="n">
        <f aca="false">IF(AC5662&gt;0,AC5662*V5662,0)</f>
        <v>0</v>
      </c>
      <c r="AE5662" s="19" t="n">
        <f aca="false">IF(AC5662&gt;0,(M5662-V5662)*AC5662,0)</f>
        <v>0</v>
      </c>
      <c r="AF5662" s="16" t="str">
        <f aca="false">IF(AA5662&lt;&gt;"COMPRAR","",IF(AB5662="",IF(X5662="","",IF(X5662-V5662&lt;0.01,"EMPATE TÉCNICO","")),IF(AB5662&lt;I5662,"ESTOQUE INSUFICIENTE",IF(X5662="","",IF(X5662-V5662&lt;0.01,"EMPATE TÉCNICO","")))))</f>
        <v/>
      </c>
      <c r="AG5662" s="16" t="s">
        <v>304</v>
      </c>
      <c r="AH5662" s="16" t="s">
        <v>3165</v>
      </c>
    </row>
    <row r="5663" customFormat="false" ht="15" hidden="false" customHeight="false" outlineLevel="0" collapsed="false">
      <c r="A5663" s="16" t="s">
        <v>17477</v>
      </c>
      <c r="B5663" s="17" t="s">
        <v>17478</v>
      </c>
      <c r="C5663" s="16" t="s">
        <v>17479</v>
      </c>
      <c r="D5663" s="16" t="s">
        <v>17461</v>
      </c>
      <c r="E5663" s="18" t="n">
        <v>1</v>
      </c>
      <c r="F5663" s="16" t="s">
        <v>43</v>
      </c>
      <c r="G5663" s="18" t="n">
        <v>0</v>
      </c>
      <c r="H5663" s="16" t="n">
        <v>9.6</v>
      </c>
      <c r="I5663" s="18" t="n">
        <v>23</v>
      </c>
      <c r="J5663" s="19" t="n">
        <v>19.56</v>
      </c>
      <c r="K5663" s="19" t="n">
        <v>19.56</v>
      </c>
      <c r="L5663" s="19" t="n">
        <v>19.56</v>
      </c>
      <c r="M5663" s="19" t="n">
        <f aca="false">IF(J5663&gt;0,J5663,K5663)*E5663</f>
        <v>19.56</v>
      </c>
      <c r="N5663" s="20"/>
      <c r="O5663" s="21" t="str">
        <f aca="false">IF(R5663="","",ROUND(R5663*(1-Premissas!$B$4),4))</f>
        <v/>
      </c>
      <c r="P5663" s="22"/>
      <c r="Q5663" s="22"/>
      <c r="R5663" s="23"/>
      <c r="S5663" s="24"/>
      <c r="T5663" s="24"/>
      <c r="U5663" s="25"/>
      <c r="V5663" s="19" t="str">
        <f aca="false">IF(COUNT(N5663:Q5663)=0,"",MIN(N5663:Q5663))</f>
        <v/>
      </c>
      <c r="W5663" s="16" t="str">
        <f aca="false">IF(V5663="","",INDEX($N$4:$Q$4,MATCH(V5663,N5663:Q5663,0)))</f>
        <v/>
      </c>
      <c r="X5663" s="19" t="str">
        <f aca="false">IF(COUNT(N5663:Q5663)&lt;2,"",SMALL(N5663:Q5663,2))</f>
        <v/>
      </c>
      <c r="Y5663" s="26" t="str">
        <f aca="false">IF(OR(V5663="",M5663=0),"",V5663/M5663-1)</f>
        <v/>
      </c>
      <c r="Z5663" s="26" t="str">
        <f aca="false">IF(OR(V5663="",L5663=""),"",V5663/(L5663*E5663)-1)</f>
        <v/>
      </c>
      <c r="AA5663" s="16" t="str">
        <f aca="false">IF(V5663="","SEM OFERTA",IF(OR(Y5663&gt;Premissas!$B$11,Y5663&lt;Premissas!$B$12),"VERIFICAR - UNIDADE/EMBALAGEM",IF(Y5663&gt;Premissas!$B$6,"NÃO COMPRAR - REAJUSTE &gt;5%","COMPRAR")))</f>
        <v>SEM OFERTA</v>
      </c>
      <c r="AB5663" s="18" t="str">
        <f aca="false">IF(W5663="DIMEC",S5663,IF(W5663="MEDCENTRO",U5663,""))</f>
        <v/>
      </c>
      <c r="AC5663" s="18" t="n">
        <f aca="false">IF(AA5663&lt;&gt;"COMPRAR",0,IF(AB5663="",I5663,MIN(I5663,AB5663)))</f>
        <v>0</v>
      </c>
      <c r="AD5663" s="19" t="n">
        <f aca="false">IF(AC5663&gt;0,AC5663*V5663,0)</f>
        <v>0</v>
      </c>
      <c r="AE5663" s="19" t="n">
        <f aca="false">IF(AC5663&gt;0,(M5663-V5663)*AC5663,0)</f>
        <v>0</v>
      </c>
      <c r="AF5663" s="16" t="str">
        <f aca="false">IF(AA5663&lt;&gt;"COMPRAR","",IF(AB5663="",IF(X5663="","",IF(X5663-V5663&lt;0.01,"EMPATE TÉCNICO","")),IF(AB5663&lt;I5663,"ESTOQUE INSUFICIENTE",IF(X5663="","",IF(X5663-V5663&lt;0.01,"EMPATE TÉCNICO","")))))</f>
        <v/>
      </c>
      <c r="AG5663" s="16"/>
      <c r="AH5663" s="16" t="s">
        <v>3165</v>
      </c>
    </row>
    <row r="5664" customFormat="false" ht="15" hidden="false" customHeight="false" outlineLevel="0" collapsed="false">
      <c r="A5664" s="16" t="s">
        <v>17480</v>
      </c>
      <c r="B5664" s="17" t="s">
        <v>17481</v>
      </c>
      <c r="C5664" s="16" t="s">
        <v>17482</v>
      </c>
      <c r="D5664" s="16" t="s">
        <v>3284</v>
      </c>
      <c r="E5664" s="18" t="n">
        <v>1</v>
      </c>
      <c r="F5664" s="16" t="s">
        <v>43</v>
      </c>
      <c r="G5664" s="18" t="n">
        <v>0</v>
      </c>
      <c r="H5664" s="16" t="n">
        <v>2.4</v>
      </c>
      <c r="I5664" s="18" t="n">
        <v>7</v>
      </c>
      <c r="J5664" s="19" t="n">
        <v>0</v>
      </c>
      <c r="K5664" s="19" t="n">
        <v>0.25</v>
      </c>
      <c r="L5664" s="19"/>
      <c r="M5664" s="19" t="n">
        <f aca="false">IF(J5664&gt;0,J5664,K5664)*E5664</f>
        <v>0.25</v>
      </c>
      <c r="N5664" s="20"/>
      <c r="O5664" s="21" t="str">
        <f aca="false">IF(R5664="","",ROUND(R5664*(1-Premissas!$B$4),4))</f>
        <v/>
      </c>
      <c r="P5664" s="22"/>
      <c r="Q5664" s="22"/>
      <c r="R5664" s="23"/>
      <c r="S5664" s="24"/>
      <c r="T5664" s="24"/>
      <c r="U5664" s="25"/>
      <c r="V5664" s="19" t="str">
        <f aca="false">IF(COUNT(N5664:Q5664)=0,"",MIN(N5664:Q5664))</f>
        <v/>
      </c>
      <c r="W5664" s="16" t="str">
        <f aca="false">IF(V5664="","",INDEX($N$4:$Q$4,MATCH(V5664,N5664:Q5664,0)))</f>
        <v/>
      </c>
      <c r="X5664" s="19" t="str">
        <f aca="false">IF(COUNT(N5664:Q5664)&lt;2,"",SMALL(N5664:Q5664,2))</f>
        <v/>
      </c>
      <c r="Y5664" s="26" t="str">
        <f aca="false">IF(OR(V5664="",M5664=0),"",V5664/M5664-1)</f>
        <v/>
      </c>
      <c r="Z5664" s="26" t="str">
        <f aca="false">IF(OR(V5664="",L5664=""),"",V5664/(L5664*E5664)-1)</f>
        <v/>
      </c>
      <c r="AA5664" s="16" t="str">
        <f aca="false">IF(V5664="","SEM OFERTA",IF(OR(Y5664&gt;Premissas!$B$11,Y5664&lt;Premissas!$B$12),"VERIFICAR - UNIDADE/EMBALAGEM",IF(Y5664&gt;Premissas!$B$6,"NÃO COMPRAR - REAJUSTE &gt;5%","COMPRAR")))</f>
        <v>SEM OFERTA</v>
      </c>
      <c r="AB5664" s="18" t="str">
        <f aca="false">IF(W5664="DIMEC",S5664,IF(W5664="MEDCENTRO",U5664,""))</f>
        <v/>
      </c>
      <c r="AC5664" s="18" t="n">
        <f aca="false">IF(AA5664&lt;&gt;"COMPRAR",0,IF(AB5664="",I5664,MIN(I5664,AB5664)))</f>
        <v>0</v>
      </c>
      <c r="AD5664" s="19" t="n">
        <f aca="false">IF(AC5664&gt;0,AC5664*V5664,0)</f>
        <v>0</v>
      </c>
      <c r="AE5664" s="19" t="n">
        <f aca="false">IF(AC5664&gt;0,(M5664-V5664)*AC5664,0)</f>
        <v>0</v>
      </c>
      <c r="AF5664" s="16" t="str">
        <f aca="false">IF(AA5664&lt;&gt;"COMPRAR","",IF(AB5664="",IF(X5664="","",IF(X5664-V5664&lt;0.01,"EMPATE TÉCNICO","")),IF(AB5664&lt;I5664,"ESTOQUE INSUFICIENTE",IF(X5664="","",IF(X5664-V5664&lt;0.01,"EMPATE TÉCNICO","")))))</f>
        <v/>
      </c>
      <c r="AG5664" s="16"/>
      <c r="AH5664" s="16" t="s">
        <v>3165</v>
      </c>
    </row>
    <row r="5665" customFormat="false" ht="15" hidden="false" customHeight="false" outlineLevel="0" collapsed="false">
      <c r="A5665" s="16" t="s">
        <v>17483</v>
      </c>
      <c r="B5665" s="17" t="s">
        <v>17484</v>
      </c>
      <c r="C5665" s="16" t="s">
        <v>17485</v>
      </c>
      <c r="D5665" s="16" t="s">
        <v>3284</v>
      </c>
      <c r="E5665" s="18" t="n">
        <v>1</v>
      </c>
      <c r="F5665" s="16" t="s">
        <v>43</v>
      </c>
      <c r="G5665" s="18" t="n">
        <v>0</v>
      </c>
      <c r="H5665" s="16" t="n">
        <v>0</v>
      </c>
      <c r="I5665" s="18" t="n">
        <v>1</v>
      </c>
      <c r="J5665" s="19" t="n">
        <v>0</v>
      </c>
      <c r="K5665" s="19" t="n">
        <v>0.25</v>
      </c>
      <c r="L5665" s="19"/>
      <c r="M5665" s="19" t="n">
        <f aca="false">IF(J5665&gt;0,J5665,K5665)*E5665</f>
        <v>0.25</v>
      </c>
      <c r="N5665" s="20"/>
      <c r="O5665" s="21" t="str">
        <f aca="false">IF(R5665="","",ROUND(R5665*(1-Premissas!$B$4),4))</f>
        <v/>
      </c>
      <c r="P5665" s="22"/>
      <c r="Q5665" s="22"/>
      <c r="R5665" s="23"/>
      <c r="S5665" s="24"/>
      <c r="T5665" s="24"/>
      <c r="U5665" s="25"/>
      <c r="V5665" s="19" t="str">
        <f aca="false">IF(COUNT(N5665:Q5665)=0,"",MIN(N5665:Q5665))</f>
        <v/>
      </c>
      <c r="W5665" s="16" t="str">
        <f aca="false">IF(V5665="","",INDEX($N$4:$Q$4,MATCH(V5665,N5665:Q5665,0)))</f>
        <v/>
      </c>
      <c r="X5665" s="19" t="str">
        <f aca="false">IF(COUNT(N5665:Q5665)&lt;2,"",SMALL(N5665:Q5665,2))</f>
        <v/>
      </c>
      <c r="Y5665" s="26" t="str">
        <f aca="false">IF(OR(V5665="",M5665=0),"",V5665/M5665-1)</f>
        <v/>
      </c>
      <c r="Z5665" s="26" t="str">
        <f aca="false">IF(OR(V5665="",L5665=""),"",V5665/(L5665*E5665)-1)</f>
        <v/>
      </c>
      <c r="AA5665" s="16" t="str">
        <f aca="false">IF(V5665="","SEM OFERTA",IF(OR(Y5665&gt;Premissas!$B$11,Y5665&lt;Premissas!$B$12),"VERIFICAR - UNIDADE/EMBALAGEM",IF(Y5665&gt;Premissas!$B$6,"NÃO COMPRAR - REAJUSTE &gt;5%","COMPRAR")))</f>
        <v>SEM OFERTA</v>
      </c>
      <c r="AB5665" s="18" t="str">
        <f aca="false">IF(W5665="DIMEC",S5665,IF(W5665="MEDCENTRO",U5665,""))</f>
        <v/>
      </c>
      <c r="AC5665" s="18" t="n">
        <f aca="false">IF(AA5665&lt;&gt;"COMPRAR",0,IF(AB5665="",I5665,MIN(I5665,AB5665)))</f>
        <v>0</v>
      </c>
      <c r="AD5665" s="19" t="n">
        <f aca="false">IF(AC5665&gt;0,AC5665*V5665,0)</f>
        <v>0</v>
      </c>
      <c r="AE5665" s="19" t="n">
        <f aca="false">IF(AC5665&gt;0,(M5665-V5665)*AC5665,0)</f>
        <v>0</v>
      </c>
      <c r="AF5665" s="16" t="str">
        <f aca="false">IF(AA5665&lt;&gt;"COMPRAR","",IF(AB5665="",IF(X5665="","",IF(X5665-V5665&lt;0.01,"EMPATE TÉCNICO","")),IF(AB5665&lt;I5665,"ESTOQUE INSUFICIENTE",IF(X5665="","",IF(X5665-V5665&lt;0.01,"EMPATE TÉCNICO","")))))</f>
        <v/>
      </c>
      <c r="AG5665" s="16"/>
      <c r="AH5665" s="16" t="s">
        <v>3165</v>
      </c>
    </row>
    <row r="5666" customFormat="false" ht="15" hidden="false" customHeight="false" outlineLevel="0" collapsed="false">
      <c r="A5666" s="16" t="s">
        <v>17486</v>
      </c>
      <c r="B5666" s="17" t="s">
        <v>17487</v>
      </c>
      <c r="C5666" s="16" t="s">
        <v>17488</v>
      </c>
      <c r="D5666" s="16" t="s">
        <v>3256</v>
      </c>
      <c r="E5666" s="18" t="n">
        <v>100</v>
      </c>
      <c r="F5666" s="16" t="s">
        <v>43</v>
      </c>
      <c r="G5666" s="18" t="n">
        <v>0</v>
      </c>
      <c r="H5666" s="16" t="n">
        <v>3.2</v>
      </c>
      <c r="I5666" s="18" t="n">
        <v>1</v>
      </c>
      <c r="J5666" s="19" t="n">
        <v>0.1699</v>
      </c>
      <c r="K5666" s="19" t="n">
        <v>0.1699</v>
      </c>
      <c r="L5666" s="19" t="n">
        <v>0.1699</v>
      </c>
      <c r="M5666" s="19" t="n">
        <f aca="false">IF(J5666&gt;0,J5666,K5666)*E5666</f>
        <v>16.99</v>
      </c>
      <c r="N5666" s="20"/>
      <c r="O5666" s="21" t="str">
        <f aca="false">IF(R5666="","",ROUND(R5666*(1-Premissas!$B$4),4))</f>
        <v/>
      </c>
      <c r="P5666" s="22"/>
      <c r="Q5666" s="22"/>
      <c r="R5666" s="23"/>
      <c r="S5666" s="24"/>
      <c r="T5666" s="24"/>
      <c r="U5666" s="25"/>
      <c r="V5666" s="19" t="str">
        <f aca="false">IF(COUNT(N5666:Q5666)=0,"",MIN(N5666:Q5666))</f>
        <v/>
      </c>
      <c r="W5666" s="16" t="str">
        <f aca="false">IF(V5666="","",INDEX($N$4:$Q$4,MATCH(V5666,N5666:Q5666,0)))</f>
        <v/>
      </c>
      <c r="X5666" s="19" t="str">
        <f aca="false">IF(COUNT(N5666:Q5666)&lt;2,"",SMALL(N5666:Q5666,2))</f>
        <v/>
      </c>
      <c r="Y5666" s="26" t="str">
        <f aca="false">IF(OR(V5666="",M5666=0),"",V5666/M5666-1)</f>
        <v/>
      </c>
      <c r="Z5666" s="26" t="str">
        <f aca="false">IF(OR(V5666="",L5666=""),"",V5666/(L5666*E5666)-1)</f>
        <v/>
      </c>
      <c r="AA5666" s="16" t="str">
        <f aca="false">IF(V5666="","SEM OFERTA",IF(OR(Y5666&gt;Premissas!$B$11,Y5666&lt;Premissas!$B$12),"VERIFICAR - UNIDADE/EMBALAGEM",IF(Y5666&gt;Premissas!$B$6,"NÃO COMPRAR - REAJUSTE &gt;5%","COMPRAR")))</f>
        <v>SEM OFERTA</v>
      </c>
      <c r="AB5666" s="18" t="str">
        <f aca="false">IF(W5666="DIMEC",S5666,IF(W5666="MEDCENTRO",U5666,""))</f>
        <v/>
      </c>
      <c r="AC5666" s="18" t="n">
        <f aca="false">IF(AA5666&lt;&gt;"COMPRAR",0,IF(AB5666="",I5666,MIN(I5666,AB5666)))</f>
        <v>0</v>
      </c>
      <c r="AD5666" s="19" t="n">
        <f aca="false">IF(AC5666&gt;0,AC5666*V5666,0)</f>
        <v>0</v>
      </c>
      <c r="AE5666" s="19" t="n">
        <f aca="false">IF(AC5666&gt;0,(M5666-V5666)*AC5666,0)</f>
        <v>0</v>
      </c>
      <c r="AF5666" s="16" t="str">
        <f aca="false">IF(AA5666&lt;&gt;"COMPRAR","",IF(AB5666="",IF(X5666="","",IF(X5666-V5666&lt;0.01,"EMPATE TÉCNICO","")),IF(AB5666&lt;I5666,"ESTOQUE INSUFICIENTE",IF(X5666="","",IF(X5666-V5666&lt;0.01,"EMPATE TÉCNICO","")))))</f>
        <v/>
      </c>
      <c r="AG5666" s="16" t="s">
        <v>293</v>
      </c>
      <c r="AH5666" s="16" t="s">
        <v>3165</v>
      </c>
    </row>
    <row r="5667" customFormat="false" ht="15" hidden="false" customHeight="false" outlineLevel="0" collapsed="false">
      <c r="A5667" s="16" t="s">
        <v>17489</v>
      </c>
      <c r="B5667" s="17"/>
      <c r="C5667" s="16" t="s">
        <v>17490</v>
      </c>
      <c r="D5667" s="16" t="s">
        <v>3256</v>
      </c>
      <c r="E5667" s="18" t="n">
        <v>100</v>
      </c>
      <c r="F5667" s="16" t="s">
        <v>43</v>
      </c>
      <c r="G5667" s="18" t="n">
        <v>0</v>
      </c>
      <c r="H5667" s="16" t="n">
        <v>2.8</v>
      </c>
      <c r="I5667" s="18" t="n">
        <v>1</v>
      </c>
      <c r="J5667" s="19" t="n">
        <v>0</v>
      </c>
      <c r="K5667" s="19" t="n">
        <v>0.17</v>
      </c>
      <c r="L5667" s="19"/>
      <c r="M5667" s="19" t="n">
        <f aca="false">IF(J5667&gt;0,J5667,K5667)*E5667</f>
        <v>17</v>
      </c>
      <c r="N5667" s="20"/>
      <c r="O5667" s="21" t="str">
        <f aca="false">IF(R5667="","",ROUND(R5667*(1-Premissas!$B$4),4))</f>
        <v/>
      </c>
      <c r="P5667" s="22"/>
      <c r="Q5667" s="22"/>
      <c r="R5667" s="23"/>
      <c r="S5667" s="24"/>
      <c r="T5667" s="24"/>
      <c r="U5667" s="25"/>
      <c r="V5667" s="19" t="str">
        <f aca="false">IF(COUNT(N5667:Q5667)=0,"",MIN(N5667:Q5667))</f>
        <v/>
      </c>
      <c r="W5667" s="16" t="str">
        <f aca="false">IF(V5667="","",INDEX($N$4:$Q$4,MATCH(V5667,N5667:Q5667,0)))</f>
        <v/>
      </c>
      <c r="X5667" s="19" t="str">
        <f aca="false">IF(COUNT(N5667:Q5667)&lt;2,"",SMALL(N5667:Q5667,2))</f>
        <v/>
      </c>
      <c r="Y5667" s="26" t="str">
        <f aca="false">IF(OR(V5667="",M5667=0),"",V5667/M5667-1)</f>
        <v/>
      </c>
      <c r="Z5667" s="26" t="str">
        <f aca="false">IF(OR(V5667="",L5667=""),"",V5667/(L5667*E5667)-1)</f>
        <v/>
      </c>
      <c r="AA5667" s="16" t="str">
        <f aca="false">IF(V5667="","SEM OFERTA",IF(OR(Y5667&gt;Premissas!$B$11,Y5667&lt;Premissas!$B$12),"VERIFICAR - UNIDADE/EMBALAGEM",IF(Y5667&gt;Premissas!$B$6,"NÃO COMPRAR - REAJUSTE &gt;5%","COMPRAR")))</f>
        <v>SEM OFERTA</v>
      </c>
      <c r="AB5667" s="18" t="str">
        <f aca="false">IF(W5667="DIMEC",S5667,IF(W5667="MEDCENTRO",U5667,""))</f>
        <v/>
      </c>
      <c r="AC5667" s="18" t="n">
        <f aca="false">IF(AA5667&lt;&gt;"COMPRAR",0,IF(AB5667="",I5667,MIN(I5667,AB5667)))</f>
        <v>0</v>
      </c>
      <c r="AD5667" s="19" t="n">
        <f aca="false">IF(AC5667&gt;0,AC5667*V5667,0)</f>
        <v>0</v>
      </c>
      <c r="AE5667" s="19" t="n">
        <f aca="false">IF(AC5667&gt;0,(M5667-V5667)*AC5667,0)</f>
        <v>0</v>
      </c>
      <c r="AF5667" s="16" t="str">
        <f aca="false">IF(AA5667&lt;&gt;"COMPRAR","",IF(AB5667="",IF(X5667="","",IF(X5667-V5667&lt;0.01,"EMPATE TÉCNICO","")),IF(AB5667&lt;I5667,"ESTOQUE INSUFICIENTE",IF(X5667="","",IF(X5667-V5667&lt;0.01,"EMPATE TÉCNICO","")))))</f>
        <v/>
      </c>
      <c r="AG5667" s="16" t="s">
        <v>293</v>
      </c>
      <c r="AH5667" s="16" t="s">
        <v>3165</v>
      </c>
    </row>
    <row r="5668" customFormat="false" ht="15" hidden="false" customHeight="false" outlineLevel="0" collapsed="false">
      <c r="A5668" s="16" t="s">
        <v>17491</v>
      </c>
      <c r="B5668" s="17" t="s">
        <v>17492</v>
      </c>
      <c r="C5668" s="16" t="s">
        <v>17493</v>
      </c>
      <c r="D5668" s="16" t="s">
        <v>3172</v>
      </c>
      <c r="E5668" s="18" t="n">
        <v>1</v>
      </c>
      <c r="F5668" s="16" t="s">
        <v>43</v>
      </c>
      <c r="G5668" s="18" t="n">
        <v>0</v>
      </c>
      <c r="H5668" s="16" t="n">
        <v>0</v>
      </c>
      <c r="I5668" s="18" t="n">
        <v>1</v>
      </c>
      <c r="J5668" s="19" t="n">
        <v>0.153</v>
      </c>
      <c r="K5668" s="19" t="n">
        <v>0.153</v>
      </c>
      <c r="L5668" s="19" t="n">
        <v>0.153</v>
      </c>
      <c r="M5668" s="19" t="n">
        <f aca="false">IF(J5668&gt;0,J5668,K5668)*E5668</f>
        <v>0.153</v>
      </c>
      <c r="N5668" s="20"/>
      <c r="O5668" s="21" t="str">
        <f aca="false">IF(R5668="","",ROUND(R5668*(1-Premissas!$B$4),4))</f>
        <v/>
      </c>
      <c r="P5668" s="22"/>
      <c r="Q5668" s="22"/>
      <c r="R5668" s="23"/>
      <c r="S5668" s="24"/>
      <c r="T5668" s="24"/>
      <c r="U5668" s="25"/>
      <c r="V5668" s="19" t="str">
        <f aca="false">IF(COUNT(N5668:Q5668)=0,"",MIN(N5668:Q5668))</f>
        <v/>
      </c>
      <c r="W5668" s="16" t="str">
        <f aca="false">IF(V5668="","",INDEX($N$4:$Q$4,MATCH(V5668,N5668:Q5668,0)))</f>
        <v/>
      </c>
      <c r="X5668" s="19" t="str">
        <f aca="false">IF(COUNT(N5668:Q5668)&lt;2,"",SMALL(N5668:Q5668,2))</f>
        <v/>
      </c>
      <c r="Y5668" s="26" t="str">
        <f aca="false">IF(OR(V5668="",M5668=0),"",V5668/M5668-1)</f>
        <v/>
      </c>
      <c r="Z5668" s="26" t="str">
        <f aca="false">IF(OR(V5668="",L5668=""),"",V5668/(L5668*E5668)-1)</f>
        <v/>
      </c>
      <c r="AA5668" s="16" t="str">
        <f aca="false">IF(V5668="","SEM OFERTA",IF(OR(Y5668&gt;Premissas!$B$11,Y5668&lt;Premissas!$B$12),"VERIFICAR - UNIDADE/EMBALAGEM",IF(Y5668&gt;Premissas!$B$6,"NÃO COMPRAR - REAJUSTE &gt;5%","COMPRAR")))</f>
        <v>SEM OFERTA</v>
      </c>
      <c r="AB5668" s="18" t="str">
        <f aca="false">IF(W5668="DIMEC",S5668,IF(W5668="MEDCENTRO",U5668,""))</f>
        <v/>
      </c>
      <c r="AC5668" s="18" t="n">
        <f aca="false">IF(AA5668&lt;&gt;"COMPRAR",0,IF(AB5668="",I5668,MIN(I5668,AB5668)))</f>
        <v>0</v>
      </c>
      <c r="AD5668" s="19" t="n">
        <f aca="false">IF(AC5668&gt;0,AC5668*V5668,0)</f>
        <v>0</v>
      </c>
      <c r="AE5668" s="19" t="n">
        <f aca="false">IF(AC5668&gt;0,(M5668-V5668)*AC5668,0)</f>
        <v>0</v>
      </c>
      <c r="AF5668" s="16" t="str">
        <f aca="false">IF(AA5668&lt;&gt;"COMPRAR","",IF(AB5668="",IF(X5668="","",IF(X5668-V5668&lt;0.01,"EMPATE TÉCNICO","")),IF(AB5668&lt;I5668,"ESTOQUE INSUFICIENTE",IF(X5668="","",IF(X5668-V5668&lt;0.01,"EMPATE TÉCNICO","")))))</f>
        <v/>
      </c>
      <c r="AG5668" s="16" t="s">
        <v>12160</v>
      </c>
      <c r="AH5668" s="16" t="s">
        <v>3165</v>
      </c>
    </row>
    <row r="5669" customFormat="false" ht="15" hidden="false" customHeight="false" outlineLevel="0" collapsed="false">
      <c r="A5669" s="16" t="s">
        <v>17494</v>
      </c>
      <c r="B5669" s="17" t="s">
        <v>17495</v>
      </c>
      <c r="C5669" s="16" t="s">
        <v>17496</v>
      </c>
      <c r="D5669" s="16"/>
      <c r="E5669" s="18" t="n">
        <v>1</v>
      </c>
      <c r="F5669" s="16" t="s">
        <v>43</v>
      </c>
      <c r="G5669" s="18" t="n">
        <v>1</v>
      </c>
      <c r="H5669" s="16" t="n">
        <v>0.4</v>
      </c>
      <c r="I5669" s="18" t="n">
        <v>1</v>
      </c>
      <c r="J5669" s="19" t="n">
        <v>34.46</v>
      </c>
      <c r="K5669" s="19" t="n">
        <v>34.46</v>
      </c>
      <c r="L5669" s="19" t="n">
        <v>34.46</v>
      </c>
      <c r="M5669" s="19" t="n">
        <f aca="false">IF(J5669&gt;0,J5669,K5669)*E5669</f>
        <v>34.46</v>
      </c>
      <c r="N5669" s="20"/>
      <c r="O5669" s="21" t="str">
        <f aca="false">IF(R5669="","",ROUND(R5669*(1-Premissas!$B$4),4))</f>
        <v/>
      </c>
      <c r="P5669" s="22"/>
      <c r="Q5669" s="22"/>
      <c r="R5669" s="23"/>
      <c r="S5669" s="24"/>
      <c r="T5669" s="24"/>
      <c r="U5669" s="25"/>
      <c r="V5669" s="19" t="str">
        <f aca="false">IF(COUNT(N5669:Q5669)=0,"",MIN(N5669:Q5669))</f>
        <v/>
      </c>
      <c r="W5669" s="16" t="str">
        <f aca="false">IF(V5669="","",INDEX($N$4:$Q$4,MATCH(V5669,N5669:Q5669,0)))</f>
        <v/>
      </c>
      <c r="X5669" s="19" t="str">
        <f aca="false">IF(COUNT(N5669:Q5669)&lt;2,"",SMALL(N5669:Q5669,2))</f>
        <v/>
      </c>
      <c r="Y5669" s="26" t="str">
        <f aca="false">IF(OR(V5669="",M5669=0),"",V5669/M5669-1)</f>
        <v/>
      </c>
      <c r="Z5669" s="26" t="str">
        <f aca="false">IF(OR(V5669="",L5669=""),"",V5669/(L5669*E5669)-1)</f>
        <v/>
      </c>
      <c r="AA5669" s="16" t="str">
        <f aca="false">IF(V5669="","SEM OFERTA",IF(OR(Y5669&gt;Premissas!$B$11,Y5669&lt;Premissas!$B$12),"VERIFICAR - UNIDADE/EMBALAGEM",IF(Y5669&gt;Premissas!$B$6,"NÃO COMPRAR - REAJUSTE &gt;5%","COMPRAR")))</f>
        <v>SEM OFERTA</v>
      </c>
      <c r="AB5669" s="18" t="str">
        <f aca="false">IF(W5669="DIMEC",S5669,IF(W5669="MEDCENTRO",U5669,""))</f>
        <v/>
      </c>
      <c r="AC5669" s="18" t="n">
        <f aca="false">IF(AA5669&lt;&gt;"COMPRAR",0,IF(AB5669="",I5669,MIN(I5669,AB5669)))</f>
        <v>0</v>
      </c>
      <c r="AD5669" s="19" t="n">
        <f aca="false">IF(AC5669&gt;0,AC5669*V5669,0)</f>
        <v>0</v>
      </c>
      <c r="AE5669" s="19" t="n">
        <f aca="false">IF(AC5669&gt;0,(M5669-V5669)*AC5669,0)</f>
        <v>0</v>
      </c>
      <c r="AF5669" s="16" t="str">
        <f aca="false">IF(AA5669&lt;&gt;"COMPRAR","",IF(AB5669="",IF(X5669="","",IF(X5669-V5669&lt;0.01,"EMPATE TÉCNICO","")),IF(AB5669&lt;I5669,"ESTOQUE INSUFICIENTE",IF(X5669="","",IF(X5669-V5669&lt;0.01,"EMPATE TÉCNICO","")))))</f>
        <v/>
      </c>
      <c r="AG5669" s="16"/>
      <c r="AH5669" s="16" t="s">
        <v>3165</v>
      </c>
    </row>
    <row r="5670" customFormat="false" ht="15" hidden="false" customHeight="false" outlineLevel="0" collapsed="false">
      <c r="A5670" s="16" t="s">
        <v>17497</v>
      </c>
      <c r="B5670" s="17" t="s">
        <v>17498</v>
      </c>
      <c r="C5670" s="16" t="s">
        <v>17499</v>
      </c>
      <c r="D5670" s="16"/>
      <c r="E5670" s="18" t="n">
        <v>1</v>
      </c>
      <c r="F5670" s="16" t="s">
        <v>43</v>
      </c>
      <c r="G5670" s="18" t="n">
        <v>3</v>
      </c>
      <c r="H5670" s="16" t="n">
        <v>1.4</v>
      </c>
      <c r="I5670" s="18" t="n">
        <v>1</v>
      </c>
      <c r="J5670" s="19" t="n">
        <v>2.89</v>
      </c>
      <c r="K5670" s="19" t="n">
        <v>2.89</v>
      </c>
      <c r="L5670" s="19" t="n">
        <v>2.89</v>
      </c>
      <c r="M5670" s="19" t="n">
        <f aca="false">IF(J5670&gt;0,J5670,K5670)*E5670</f>
        <v>2.89</v>
      </c>
      <c r="N5670" s="20"/>
      <c r="O5670" s="21" t="str">
        <f aca="false">IF(R5670="","",ROUND(R5670*(1-Premissas!$B$4),4))</f>
        <v/>
      </c>
      <c r="P5670" s="22"/>
      <c r="Q5670" s="22"/>
      <c r="R5670" s="23"/>
      <c r="S5670" s="24"/>
      <c r="T5670" s="24"/>
      <c r="U5670" s="25"/>
      <c r="V5670" s="19" t="str">
        <f aca="false">IF(COUNT(N5670:Q5670)=0,"",MIN(N5670:Q5670))</f>
        <v/>
      </c>
      <c r="W5670" s="16" t="str">
        <f aca="false">IF(V5670="","",INDEX($N$4:$Q$4,MATCH(V5670,N5670:Q5670,0)))</f>
        <v/>
      </c>
      <c r="X5670" s="19" t="str">
        <f aca="false">IF(COUNT(N5670:Q5670)&lt;2,"",SMALL(N5670:Q5670,2))</f>
        <v/>
      </c>
      <c r="Y5670" s="26" t="str">
        <f aca="false">IF(OR(V5670="",M5670=0),"",V5670/M5670-1)</f>
        <v/>
      </c>
      <c r="Z5670" s="26" t="str">
        <f aca="false">IF(OR(V5670="",L5670=""),"",V5670/(L5670*E5670)-1)</f>
        <v/>
      </c>
      <c r="AA5670" s="16" t="str">
        <f aca="false">IF(V5670="","SEM OFERTA",IF(OR(Y5670&gt;Premissas!$B$11,Y5670&lt;Premissas!$B$12),"VERIFICAR - UNIDADE/EMBALAGEM",IF(Y5670&gt;Premissas!$B$6,"NÃO COMPRAR - REAJUSTE &gt;5%","COMPRAR")))</f>
        <v>SEM OFERTA</v>
      </c>
      <c r="AB5670" s="18" t="str">
        <f aca="false">IF(W5670="DIMEC",S5670,IF(W5670="MEDCENTRO",U5670,""))</f>
        <v/>
      </c>
      <c r="AC5670" s="18" t="n">
        <f aca="false">IF(AA5670&lt;&gt;"COMPRAR",0,IF(AB5670="",I5670,MIN(I5670,AB5670)))</f>
        <v>0</v>
      </c>
      <c r="AD5670" s="19" t="n">
        <f aca="false">IF(AC5670&gt;0,AC5670*V5670,0)</f>
        <v>0</v>
      </c>
      <c r="AE5670" s="19" t="n">
        <f aca="false">IF(AC5670&gt;0,(M5670-V5670)*AC5670,0)</f>
        <v>0</v>
      </c>
      <c r="AF5670" s="16" t="str">
        <f aca="false">IF(AA5670&lt;&gt;"COMPRAR","",IF(AB5670="",IF(X5670="","",IF(X5670-V5670&lt;0.01,"EMPATE TÉCNICO","")),IF(AB5670&lt;I5670,"ESTOQUE INSUFICIENTE",IF(X5670="","",IF(X5670-V5670&lt;0.01,"EMPATE TÉCNICO","")))))</f>
        <v/>
      </c>
      <c r="AG5670" s="16" t="s">
        <v>298</v>
      </c>
      <c r="AH5670" s="16" t="s">
        <v>3165</v>
      </c>
    </row>
    <row r="5671" customFormat="false" ht="15" hidden="false" customHeight="false" outlineLevel="0" collapsed="false">
      <c r="A5671" s="16" t="s">
        <v>17500</v>
      </c>
      <c r="B5671" s="17" t="s">
        <v>17501</v>
      </c>
      <c r="C5671" s="16" t="s">
        <v>17502</v>
      </c>
      <c r="D5671" s="16" t="s">
        <v>3540</v>
      </c>
      <c r="E5671" s="18" t="n">
        <v>1</v>
      </c>
      <c r="F5671" s="16" t="s">
        <v>41</v>
      </c>
      <c r="G5671" s="18" t="n">
        <v>2</v>
      </c>
      <c r="H5671" s="16" t="n">
        <v>5.7</v>
      </c>
      <c r="I5671" s="18" t="n">
        <v>13</v>
      </c>
      <c r="J5671" s="19" t="n">
        <v>7.70041666666667</v>
      </c>
      <c r="K5671" s="19" t="n">
        <v>7.70041666666667</v>
      </c>
      <c r="L5671" s="19" t="n">
        <v>7.7004</v>
      </c>
      <c r="M5671" s="19" t="n">
        <f aca="false">IF(J5671&gt;0,J5671,K5671)*E5671</f>
        <v>7.70041666666667</v>
      </c>
      <c r="N5671" s="20"/>
      <c r="O5671" s="21" t="str">
        <f aca="false">IF(R5671="","",ROUND(R5671*(1-Premissas!$B$4),4))</f>
        <v/>
      </c>
      <c r="P5671" s="22"/>
      <c r="Q5671" s="22"/>
      <c r="R5671" s="23"/>
      <c r="S5671" s="24"/>
      <c r="T5671" s="24"/>
      <c r="U5671" s="25"/>
      <c r="V5671" s="19" t="str">
        <f aca="false">IF(COUNT(N5671:Q5671)=0,"",MIN(N5671:Q5671))</f>
        <v/>
      </c>
      <c r="W5671" s="16" t="str">
        <f aca="false">IF(V5671="","",INDEX($N$4:$Q$4,MATCH(V5671,N5671:Q5671,0)))</f>
        <v/>
      </c>
      <c r="X5671" s="19" t="str">
        <f aca="false">IF(COUNT(N5671:Q5671)&lt;2,"",SMALL(N5671:Q5671,2))</f>
        <v/>
      </c>
      <c r="Y5671" s="26" t="str">
        <f aca="false">IF(OR(V5671="",M5671=0),"",V5671/M5671-1)</f>
        <v/>
      </c>
      <c r="Z5671" s="26" t="str">
        <f aca="false">IF(OR(V5671="",L5671=""),"",V5671/(L5671*E5671)-1)</f>
        <v/>
      </c>
      <c r="AA5671" s="16" t="str">
        <f aca="false">IF(V5671="","SEM OFERTA",IF(OR(Y5671&gt;Premissas!$B$11,Y5671&lt;Premissas!$B$12),"VERIFICAR - UNIDADE/EMBALAGEM",IF(Y5671&gt;Premissas!$B$6,"NÃO COMPRAR - REAJUSTE &gt;5%","COMPRAR")))</f>
        <v>SEM OFERTA</v>
      </c>
      <c r="AB5671" s="18" t="str">
        <f aca="false">IF(W5671="DIMEC",S5671,IF(W5671="MEDCENTRO",U5671,""))</f>
        <v/>
      </c>
      <c r="AC5671" s="18" t="n">
        <f aca="false">IF(AA5671&lt;&gt;"COMPRAR",0,IF(AB5671="",I5671,MIN(I5671,AB5671)))</f>
        <v>0</v>
      </c>
      <c r="AD5671" s="19" t="n">
        <f aca="false">IF(AC5671&gt;0,AC5671*V5671,0)</f>
        <v>0</v>
      </c>
      <c r="AE5671" s="19" t="n">
        <f aca="false">IF(AC5671&gt;0,(M5671-V5671)*AC5671,0)</f>
        <v>0</v>
      </c>
      <c r="AF5671" s="16" t="str">
        <f aca="false">IF(AA5671&lt;&gt;"COMPRAR","",IF(AB5671="",IF(X5671="","",IF(X5671-V5671&lt;0.01,"EMPATE TÉCNICO","")),IF(AB5671&lt;I5671,"ESTOQUE INSUFICIENTE",IF(X5671="","",IF(X5671-V5671&lt;0.01,"EMPATE TÉCNICO","")))))</f>
        <v/>
      </c>
      <c r="AG5671" s="16" t="s">
        <v>1838</v>
      </c>
      <c r="AH5671" s="16" t="s">
        <v>3165</v>
      </c>
    </row>
    <row r="5672" customFormat="false" ht="15" hidden="false" customHeight="false" outlineLevel="0" collapsed="false">
      <c r="A5672" s="16" t="s">
        <v>17503</v>
      </c>
      <c r="B5672" s="17" t="s">
        <v>17504</v>
      </c>
      <c r="C5672" s="16" t="s">
        <v>17505</v>
      </c>
      <c r="D5672" s="16" t="s">
        <v>17506</v>
      </c>
      <c r="E5672" s="18" t="n">
        <v>1</v>
      </c>
      <c r="F5672" s="16" t="s">
        <v>43</v>
      </c>
      <c r="G5672" s="18" t="n">
        <v>0</v>
      </c>
      <c r="H5672" s="16" t="n">
        <v>0.4</v>
      </c>
      <c r="I5672" s="18" t="n">
        <v>1</v>
      </c>
      <c r="J5672" s="19" t="n">
        <v>9.77</v>
      </c>
      <c r="K5672" s="19" t="n">
        <v>9.77</v>
      </c>
      <c r="L5672" s="19" t="n">
        <v>9.77</v>
      </c>
      <c r="M5672" s="19" t="n">
        <f aca="false">IF(J5672&gt;0,J5672,K5672)*E5672</f>
        <v>9.77</v>
      </c>
      <c r="N5672" s="20"/>
      <c r="O5672" s="21" t="str">
        <f aca="false">IF(R5672="","",ROUND(R5672*(1-Premissas!$B$4),4))</f>
        <v/>
      </c>
      <c r="P5672" s="22"/>
      <c r="Q5672" s="22"/>
      <c r="R5672" s="23"/>
      <c r="S5672" s="24"/>
      <c r="T5672" s="24"/>
      <c r="U5672" s="25"/>
      <c r="V5672" s="19" t="str">
        <f aca="false">IF(COUNT(N5672:Q5672)=0,"",MIN(N5672:Q5672))</f>
        <v/>
      </c>
      <c r="W5672" s="16" t="str">
        <f aca="false">IF(V5672="","",INDEX($N$4:$Q$4,MATCH(V5672,N5672:Q5672,0)))</f>
        <v/>
      </c>
      <c r="X5672" s="19" t="str">
        <f aca="false">IF(COUNT(N5672:Q5672)&lt;2,"",SMALL(N5672:Q5672,2))</f>
        <v/>
      </c>
      <c r="Y5672" s="26" t="str">
        <f aca="false">IF(OR(V5672="",M5672=0),"",V5672/M5672-1)</f>
        <v/>
      </c>
      <c r="Z5672" s="26" t="str">
        <f aca="false">IF(OR(V5672="",L5672=""),"",V5672/(L5672*E5672)-1)</f>
        <v/>
      </c>
      <c r="AA5672" s="16" t="str">
        <f aca="false">IF(V5672="","SEM OFERTA",IF(OR(Y5672&gt;Premissas!$B$11,Y5672&lt;Premissas!$B$12),"VERIFICAR - UNIDADE/EMBALAGEM",IF(Y5672&gt;Premissas!$B$6,"NÃO COMPRAR - REAJUSTE &gt;5%","COMPRAR")))</f>
        <v>SEM OFERTA</v>
      </c>
      <c r="AB5672" s="18" t="str">
        <f aca="false">IF(W5672="DIMEC",S5672,IF(W5672="MEDCENTRO",U5672,""))</f>
        <v/>
      </c>
      <c r="AC5672" s="18" t="n">
        <f aca="false">IF(AA5672&lt;&gt;"COMPRAR",0,IF(AB5672="",I5672,MIN(I5672,AB5672)))</f>
        <v>0</v>
      </c>
      <c r="AD5672" s="19" t="n">
        <f aca="false">IF(AC5672&gt;0,AC5672*V5672,0)</f>
        <v>0</v>
      </c>
      <c r="AE5672" s="19" t="n">
        <f aca="false">IF(AC5672&gt;0,(M5672-V5672)*AC5672,0)</f>
        <v>0</v>
      </c>
      <c r="AF5672" s="16" t="str">
        <f aca="false">IF(AA5672&lt;&gt;"COMPRAR","",IF(AB5672="",IF(X5672="","",IF(X5672-V5672&lt;0.01,"EMPATE TÉCNICO","")),IF(AB5672&lt;I5672,"ESTOQUE INSUFICIENTE",IF(X5672="","",IF(X5672-V5672&lt;0.01,"EMPATE TÉCNICO","")))))</f>
        <v/>
      </c>
      <c r="AG5672" s="16" t="s">
        <v>87</v>
      </c>
      <c r="AH5672" s="16" t="s">
        <v>3165</v>
      </c>
    </row>
    <row r="5673" customFormat="false" ht="15" hidden="false" customHeight="false" outlineLevel="0" collapsed="false">
      <c r="A5673" s="16" t="s">
        <v>17507</v>
      </c>
      <c r="B5673" s="17" t="s">
        <v>17508</v>
      </c>
      <c r="C5673" s="16" t="s">
        <v>17509</v>
      </c>
      <c r="D5673" s="16" t="s">
        <v>17506</v>
      </c>
      <c r="E5673" s="18" t="n">
        <v>1</v>
      </c>
      <c r="F5673" s="16" t="s">
        <v>43</v>
      </c>
      <c r="G5673" s="18" t="n">
        <v>0</v>
      </c>
      <c r="H5673" s="16" t="n">
        <v>0.3</v>
      </c>
      <c r="I5673" s="18" t="n">
        <v>1</v>
      </c>
      <c r="J5673" s="19" t="n">
        <v>9.77</v>
      </c>
      <c r="K5673" s="19" t="n">
        <v>9.77</v>
      </c>
      <c r="L5673" s="19" t="n">
        <v>9.77</v>
      </c>
      <c r="M5673" s="19" t="n">
        <f aca="false">IF(J5673&gt;0,J5673,K5673)*E5673</f>
        <v>9.77</v>
      </c>
      <c r="N5673" s="20"/>
      <c r="O5673" s="21" t="str">
        <f aca="false">IF(R5673="","",ROUND(R5673*(1-Premissas!$B$4),4))</f>
        <v/>
      </c>
      <c r="P5673" s="22"/>
      <c r="Q5673" s="22"/>
      <c r="R5673" s="23"/>
      <c r="S5673" s="24"/>
      <c r="T5673" s="24"/>
      <c r="U5673" s="25"/>
      <c r="V5673" s="19" t="str">
        <f aca="false">IF(COUNT(N5673:Q5673)=0,"",MIN(N5673:Q5673))</f>
        <v/>
      </c>
      <c r="W5673" s="16" t="str">
        <f aca="false">IF(V5673="","",INDEX($N$4:$Q$4,MATCH(V5673,N5673:Q5673,0)))</f>
        <v/>
      </c>
      <c r="X5673" s="19" t="str">
        <f aca="false">IF(COUNT(N5673:Q5673)&lt;2,"",SMALL(N5673:Q5673,2))</f>
        <v/>
      </c>
      <c r="Y5673" s="26" t="str">
        <f aca="false">IF(OR(V5673="",M5673=0),"",V5673/M5673-1)</f>
        <v/>
      </c>
      <c r="Z5673" s="26" t="str">
        <f aca="false">IF(OR(V5673="",L5673=""),"",V5673/(L5673*E5673)-1)</f>
        <v/>
      </c>
      <c r="AA5673" s="16" t="str">
        <f aca="false">IF(V5673="","SEM OFERTA",IF(OR(Y5673&gt;Premissas!$B$11,Y5673&lt;Premissas!$B$12),"VERIFICAR - UNIDADE/EMBALAGEM",IF(Y5673&gt;Premissas!$B$6,"NÃO COMPRAR - REAJUSTE &gt;5%","COMPRAR")))</f>
        <v>SEM OFERTA</v>
      </c>
      <c r="AB5673" s="18" t="str">
        <f aca="false">IF(W5673="DIMEC",S5673,IF(W5673="MEDCENTRO",U5673,""))</f>
        <v/>
      </c>
      <c r="AC5673" s="18" t="n">
        <f aca="false">IF(AA5673&lt;&gt;"COMPRAR",0,IF(AB5673="",I5673,MIN(I5673,AB5673)))</f>
        <v>0</v>
      </c>
      <c r="AD5673" s="19" t="n">
        <f aca="false">IF(AC5673&gt;0,AC5673*V5673,0)</f>
        <v>0</v>
      </c>
      <c r="AE5673" s="19" t="n">
        <f aca="false">IF(AC5673&gt;0,(M5673-V5673)*AC5673,0)</f>
        <v>0</v>
      </c>
      <c r="AF5673" s="16" t="str">
        <f aca="false">IF(AA5673&lt;&gt;"COMPRAR","",IF(AB5673="",IF(X5673="","",IF(X5673-V5673&lt;0.01,"EMPATE TÉCNICO","")),IF(AB5673&lt;I5673,"ESTOQUE INSUFICIENTE",IF(X5673="","",IF(X5673-V5673&lt;0.01,"EMPATE TÉCNICO","")))))</f>
        <v/>
      </c>
      <c r="AG5673" s="16" t="s">
        <v>87</v>
      </c>
      <c r="AH5673" s="16" t="s">
        <v>3165</v>
      </c>
    </row>
    <row r="5674" customFormat="false" ht="15" hidden="false" customHeight="false" outlineLevel="0" collapsed="false">
      <c r="A5674" s="16" t="s">
        <v>17510</v>
      </c>
      <c r="B5674" s="17" t="s">
        <v>17511</v>
      </c>
      <c r="C5674" s="16" t="s">
        <v>17512</v>
      </c>
      <c r="D5674" s="16" t="s">
        <v>17506</v>
      </c>
      <c r="E5674" s="18" t="n">
        <v>1</v>
      </c>
      <c r="F5674" s="16" t="s">
        <v>43</v>
      </c>
      <c r="G5674" s="18" t="n">
        <v>0</v>
      </c>
      <c r="H5674" s="16" t="n">
        <v>0.2</v>
      </c>
      <c r="I5674" s="18" t="n">
        <v>1</v>
      </c>
      <c r="J5674" s="19" t="n">
        <v>9.77</v>
      </c>
      <c r="K5674" s="19" t="n">
        <v>9.77</v>
      </c>
      <c r="L5674" s="19" t="n">
        <v>9.77</v>
      </c>
      <c r="M5674" s="19" t="n">
        <f aca="false">IF(J5674&gt;0,J5674,K5674)*E5674</f>
        <v>9.77</v>
      </c>
      <c r="N5674" s="20"/>
      <c r="O5674" s="21" t="str">
        <f aca="false">IF(R5674="","",ROUND(R5674*(1-Premissas!$B$4),4))</f>
        <v/>
      </c>
      <c r="P5674" s="22"/>
      <c r="Q5674" s="22"/>
      <c r="R5674" s="23"/>
      <c r="S5674" s="24"/>
      <c r="T5674" s="24"/>
      <c r="U5674" s="25"/>
      <c r="V5674" s="19" t="str">
        <f aca="false">IF(COUNT(N5674:Q5674)=0,"",MIN(N5674:Q5674))</f>
        <v/>
      </c>
      <c r="W5674" s="16" t="str">
        <f aca="false">IF(V5674="","",INDEX($N$4:$Q$4,MATCH(V5674,N5674:Q5674,0)))</f>
        <v/>
      </c>
      <c r="X5674" s="19" t="str">
        <f aca="false">IF(COUNT(N5674:Q5674)&lt;2,"",SMALL(N5674:Q5674,2))</f>
        <v/>
      </c>
      <c r="Y5674" s="26" t="str">
        <f aca="false">IF(OR(V5674="",M5674=0),"",V5674/M5674-1)</f>
        <v/>
      </c>
      <c r="Z5674" s="26" t="str">
        <f aca="false">IF(OR(V5674="",L5674=""),"",V5674/(L5674*E5674)-1)</f>
        <v/>
      </c>
      <c r="AA5674" s="16" t="str">
        <f aca="false">IF(V5674="","SEM OFERTA",IF(OR(Y5674&gt;Premissas!$B$11,Y5674&lt;Premissas!$B$12),"VERIFICAR - UNIDADE/EMBALAGEM",IF(Y5674&gt;Premissas!$B$6,"NÃO COMPRAR - REAJUSTE &gt;5%","COMPRAR")))</f>
        <v>SEM OFERTA</v>
      </c>
      <c r="AB5674" s="18" t="str">
        <f aca="false">IF(W5674="DIMEC",S5674,IF(W5674="MEDCENTRO",U5674,""))</f>
        <v/>
      </c>
      <c r="AC5674" s="18" t="n">
        <f aca="false">IF(AA5674&lt;&gt;"COMPRAR",0,IF(AB5674="",I5674,MIN(I5674,AB5674)))</f>
        <v>0</v>
      </c>
      <c r="AD5674" s="19" t="n">
        <f aca="false">IF(AC5674&gt;0,AC5674*V5674,0)</f>
        <v>0</v>
      </c>
      <c r="AE5674" s="19" t="n">
        <f aca="false">IF(AC5674&gt;0,(M5674-V5674)*AC5674,0)</f>
        <v>0</v>
      </c>
      <c r="AF5674" s="16" t="str">
        <f aca="false">IF(AA5674&lt;&gt;"COMPRAR","",IF(AB5674="",IF(X5674="","",IF(X5674-V5674&lt;0.01,"EMPATE TÉCNICO","")),IF(AB5674&lt;I5674,"ESTOQUE INSUFICIENTE",IF(X5674="","",IF(X5674-V5674&lt;0.01,"EMPATE TÉCNICO","")))))</f>
        <v/>
      </c>
      <c r="AG5674" s="16" t="s">
        <v>87</v>
      </c>
      <c r="AH5674" s="16" t="s">
        <v>3165</v>
      </c>
    </row>
    <row r="5675" customFormat="false" ht="15" hidden="false" customHeight="false" outlineLevel="0" collapsed="false">
      <c r="A5675" s="16" t="s">
        <v>17513</v>
      </c>
      <c r="B5675" s="17" t="s">
        <v>17514</v>
      </c>
      <c r="C5675" s="16" t="s">
        <v>17515</v>
      </c>
      <c r="D5675" s="16" t="s">
        <v>17506</v>
      </c>
      <c r="E5675" s="18" t="n">
        <v>1</v>
      </c>
      <c r="F5675" s="16" t="s">
        <v>43</v>
      </c>
      <c r="G5675" s="18" t="n">
        <v>0</v>
      </c>
      <c r="H5675" s="16" t="n">
        <v>0.4</v>
      </c>
      <c r="I5675" s="18" t="n">
        <v>1</v>
      </c>
      <c r="J5675" s="19" t="n">
        <v>9.77</v>
      </c>
      <c r="K5675" s="19" t="n">
        <v>9.77</v>
      </c>
      <c r="L5675" s="19" t="n">
        <v>9.77</v>
      </c>
      <c r="M5675" s="19" t="n">
        <f aca="false">IF(J5675&gt;0,J5675,K5675)*E5675</f>
        <v>9.77</v>
      </c>
      <c r="N5675" s="20"/>
      <c r="O5675" s="21" t="str">
        <f aca="false">IF(R5675="","",ROUND(R5675*(1-Premissas!$B$4),4))</f>
        <v/>
      </c>
      <c r="P5675" s="22"/>
      <c r="Q5675" s="22"/>
      <c r="R5675" s="23"/>
      <c r="S5675" s="24"/>
      <c r="T5675" s="24"/>
      <c r="U5675" s="25"/>
      <c r="V5675" s="19" t="str">
        <f aca="false">IF(COUNT(N5675:Q5675)=0,"",MIN(N5675:Q5675))</f>
        <v/>
      </c>
      <c r="W5675" s="16" t="str">
        <f aca="false">IF(V5675="","",INDEX($N$4:$Q$4,MATCH(V5675,N5675:Q5675,0)))</f>
        <v/>
      </c>
      <c r="X5675" s="19" t="str">
        <f aca="false">IF(COUNT(N5675:Q5675)&lt;2,"",SMALL(N5675:Q5675,2))</f>
        <v/>
      </c>
      <c r="Y5675" s="26" t="str">
        <f aca="false">IF(OR(V5675="",M5675=0),"",V5675/M5675-1)</f>
        <v/>
      </c>
      <c r="Z5675" s="26" t="str">
        <f aca="false">IF(OR(V5675="",L5675=""),"",V5675/(L5675*E5675)-1)</f>
        <v/>
      </c>
      <c r="AA5675" s="16" t="str">
        <f aca="false">IF(V5675="","SEM OFERTA",IF(OR(Y5675&gt;Premissas!$B$11,Y5675&lt;Premissas!$B$12),"VERIFICAR - UNIDADE/EMBALAGEM",IF(Y5675&gt;Premissas!$B$6,"NÃO COMPRAR - REAJUSTE &gt;5%","COMPRAR")))</f>
        <v>SEM OFERTA</v>
      </c>
      <c r="AB5675" s="18" t="str">
        <f aca="false">IF(W5675="DIMEC",S5675,IF(W5675="MEDCENTRO",U5675,""))</f>
        <v/>
      </c>
      <c r="AC5675" s="18" t="n">
        <f aca="false">IF(AA5675&lt;&gt;"COMPRAR",0,IF(AB5675="",I5675,MIN(I5675,AB5675)))</f>
        <v>0</v>
      </c>
      <c r="AD5675" s="19" t="n">
        <f aca="false">IF(AC5675&gt;0,AC5675*V5675,0)</f>
        <v>0</v>
      </c>
      <c r="AE5675" s="19" t="n">
        <f aca="false">IF(AC5675&gt;0,(M5675-V5675)*AC5675,0)</f>
        <v>0</v>
      </c>
      <c r="AF5675" s="16" t="str">
        <f aca="false">IF(AA5675&lt;&gt;"COMPRAR","",IF(AB5675="",IF(X5675="","",IF(X5675-V5675&lt;0.01,"EMPATE TÉCNICO","")),IF(AB5675&lt;I5675,"ESTOQUE INSUFICIENTE",IF(X5675="","",IF(X5675-V5675&lt;0.01,"EMPATE TÉCNICO","")))))</f>
        <v/>
      </c>
      <c r="AG5675" s="16" t="s">
        <v>87</v>
      </c>
      <c r="AH5675" s="16" t="s">
        <v>3165</v>
      </c>
    </row>
    <row r="5676" customFormat="false" ht="15" hidden="false" customHeight="false" outlineLevel="0" collapsed="false">
      <c r="A5676" s="16" t="s">
        <v>17516</v>
      </c>
      <c r="B5676" s="17" t="s">
        <v>17517</v>
      </c>
      <c r="C5676" s="16" t="s">
        <v>17518</v>
      </c>
      <c r="D5676" s="16" t="s">
        <v>17506</v>
      </c>
      <c r="E5676" s="18" t="n">
        <v>1</v>
      </c>
      <c r="F5676" s="16" t="s">
        <v>43</v>
      </c>
      <c r="G5676" s="18" t="n">
        <v>0</v>
      </c>
      <c r="H5676" s="16" t="n">
        <v>0.4</v>
      </c>
      <c r="I5676" s="18" t="n">
        <v>2</v>
      </c>
      <c r="J5676" s="19" t="n">
        <v>10.28</v>
      </c>
      <c r="K5676" s="19" t="n">
        <v>10.28</v>
      </c>
      <c r="L5676" s="19" t="n">
        <v>10.28</v>
      </c>
      <c r="M5676" s="19" t="n">
        <f aca="false">IF(J5676&gt;0,J5676,K5676)*E5676</f>
        <v>10.28</v>
      </c>
      <c r="N5676" s="20"/>
      <c r="O5676" s="21" t="str">
        <f aca="false">IF(R5676="","",ROUND(R5676*(1-Premissas!$B$4),4))</f>
        <v/>
      </c>
      <c r="P5676" s="22"/>
      <c r="Q5676" s="22"/>
      <c r="R5676" s="23"/>
      <c r="S5676" s="24"/>
      <c r="T5676" s="24"/>
      <c r="U5676" s="25"/>
      <c r="V5676" s="19" t="str">
        <f aca="false">IF(COUNT(N5676:Q5676)=0,"",MIN(N5676:Q5676))</f>
        <v/>
      </c>
      <c r="W5676" s="16" t="str">
        <f aca="false">IF(V5676="","",INDEX($N$4:$Q$4,MATCH(V5676,N5676:Q5676,0)))</f>
        <v/>
      </c>
      <c r="X5676" s="19" t="str">
        <f aca="false">IF(COUNT(N5676:Q5676)&lt;2,"",SMALL(N5676:Q5676,2))</f>
        <v/>
      </c>
      <c r="Y5676" s="26" t="str">
        <f aca="false">IF(OR(V5676="",M5676=0),"",V5676/M5676-1)</f>
        <v/>
      </c>
      <c r="Z5676" s="26" t="str">
        <f aca="false">IF(OR(V5676="",L5676=""),"",V5676/(L5676*E5676)-1)</f>
        <v/>
      </c>
      <c r="AA5676" s="16" t="str">
        <f aca="false">IF(V5676="","SEM OFERTA",IF(OR(Y5676&gt;Premissas!$B$11,Y5676&lt;Premissas!$B$12),"VERIFICAR - UNIDADE/EMBALAGEM",IF(Y5676&gt;Premissas!$B$6,"NÃO COMPRAR - REAJUSTE &gt;5%","COMPRAR")))</f>
        <v>SEM OFERTA</v>
      </c>
      <c r="AB5676" s="18" t="str">
        <f aca="false">IF(W5676="DIMEC",S5676,IF(W5676="MEDCENTRO",U5676,""))</f>
        <v/>
      </c>
      <c r="AC5676" s="18" t="n">
        <f aca="false">IF(AA5676&lt;&gt;"COMPRAR",0,IF(AB5676="",I5676,MIN(I5676,AB5676)))</f>
        <v>0</v>
      </c>
      <c r="AD5676" s="19" t="n">
        <f aca="false">IF(AC5676&gt;0,AC5676*V5676,0)</f>
        <v>0</v>
      </c>
      <c r="AE5676" s="19" t="n">
        <f aca="false">IF(AC5676&gt;0,(M5676-V5676)*AC5676,0)</f>
        <v>0</v>
      </c>
      <c r="AF5676" s="16" t="str">
        <f aca="false">IF(AA5676&lt;&gt;"COMPRAR","",IF(AB5676="",IF(X5676="","",IF(X5676-V5676&lt;0.01,"EMPATE TÉCNICO","")),IF(AB5676&lt;I5676,"ESTOQUE INSUFICIENTE",IF(X5676="","",IF(X5676-V5676&lt;0.01,"EMPATE TÉCNICO","")))))</f>
        <v/>
      </c>
      <c r="AG5676" s="16" t="s">
        <v>87</v>
      </c>
      <c r="AH5676" s="16" t="s">
        <v>3165</v>
      </c>
    </row>
    <row r="5677" customFormat="false" ht="15" hidden="false" customHeight="false" outlineLevel="0" collapsed="false">
      <c r="A5677" s="16" t="s">
        <v>17519</v>
      </c>
      <c r="B5677" s="17" t="s">
        <v>17520</v>
      </c>
      <c r="C5677" s="16" t="s">
        <v>17521</v>
      </c>
      <c r="D5677" s="16" t="s">
        <v>1825</v>
      </c>
      <c r="E5677" s="18" t="n">
        <v>1</v>
      </c>
      <c r="F5677" s="16" t="s">
        <v>43</v>
      </c>
      <c r="G5677" s="18" t="n">
        <v>1</v>
      </c>
      <c r="H5677" s="16" t="n">
        <v>0.5</v>
      </c>
      <c r="I5677" s="18" t="n">
        <v>1</v>
      </c>
      <c r="J5677" s="19" t="n">
        <v>18.8</v>
      </c>
      <c r="K5677" s="19" t="n">
        <v>18.8</v>
      </c>
      <c r="L5677" s="19" t="n">
        <v>18.8</v>
      </c>
      <c r="M5677" s="19" t="n">
        <f aca="false">IF(J5677&gt;0,J5677,K5677)*E5677</f>
        <v>18.8</v>
      </c>
      <c r="N5677" s="20"/>
      <c r="O5677" s="21" t="str">
        <f aca="false">IF(R5677="","",ROUND(R5677*(1-Premissas!$B$4),4))</f>
        <v/>
      </c>
      <c r="P5677" s="22"/>
      <c r="Q5677" s="22"/>
      <c r="R5677" s="23"/>
      <c r="S5677" s="24"/>
      <c r="T5677" s="24"/>
      <c r="U5677" s="25"/>
      <c r="V5677" s="19" t="str">
        <f aca="false">IF(COUNT(N5677:Q5677)=0,"",MIN(N5677:Q5677))</f>
        <v/>
      </c>
      <c r="W5677" s="16" t="str">
        <f aca="false">IF(V5677="","",INDEX($N$4:$Q$4,MATCH(V5677,N5677:Q5677,0)))</f>
        <v/>
      </c>
      <c r="X5677" s="19" t="str">
        <f aca="false">IF(COUNT(N5677:Q5677)&lt;2,"",SMALL(N5677:Q5677,2))</f>
        <v/>
      </c>
      <c r="Y5677" s="26" t="str">
        <f aca="false">IF(OR(V5677="",M5677=0),"",V5677/M5677-1)</f>
        <v/>
      </c>
      <c r="Z5677" s="26" t="str">
        <f aca="false">IF(OR(V5677="",L5677=""),"",V5677/(L5677*E5677)-1)</f>
        <v/>
      </c>
      <c r="AA5677" s="16" t="str">
        <f aca="false">IF(V5677="","SEM OFERTA",IF(OR(Y5677&gt;Premissas!$B$11,Y5677&lt;Premissas!$B$12),"VERIFICAR - UNIDADE/EMBALAGEM",IF(Y5677&gt;Premissas!$B$6,"NÃO COMPRAR - REAJUSTE &gt;5%","COMPRAR")))</f>
        <v>SEM OFERTA</v>
      </c>
      <c r="AB5677" s="18" t="str">
        <f aca="false">IF(W5677="DIMEC",S5677,IF(W5677="MEDCENTRO",U5677,""))</f>
        <v/>
      </c>
      <c r="AC5677" s="18" t="n">
        <f aca="false">IF(AA5677&lt;&gt;"COMPRAR",0,IF(AB5677="",I5677,MIN(I5677,AB5677)))</f>
        <v>0</v>
      </c>
      <c r="AD5677" s="19" t="n">
        <f aca="false">IF(AC5677&gt;0,AC5677*V5677,0)</f>
        <v>0</v>
      </c>
      <c r="AE5677" s="19" t="n">
        <f aca="false">IF(AC5677&gt;0,(M5677-V5677)*AC5677,0)</f>
        <v>0</v>
      </c>
      <c r="AF5677" s="16" t="str">
        <f aca="false">IF(AA5677&lt;&gt;"COMPRAR","",IF(AB5677="",IF(X5677="","",IF(X5677-V5677&lt;0.01,"EMPATE TÉCNICO","")),IF(AB5677&lt;I5677,"ESTOQUE INSUFICIENTE",IF(X5677="","",IF(X5677-V5677&lt;0.01,"EMPATE TÉCNICO","")))))</f>
        <v/>
      </c>
      <c r="AG5677" s="16" t="s">
        <v>203</v>
      </c>
      <c r="AH5677" s="16" t="s">
        <v>3165</v>
      </c>
    </row>
    <row r="5678" customFormat="false" ht="15" hidden="false" customHeight="false" outlineLevel="0" collapsed="false">
      <c r="A5678" s="16" t="s">
        <v>17522</v>
      </c>
      <c r="B5678" s="17" t="s">
        <v>17523</v>
      </c>
      <c r="C5678" s="16" t="s">
        <v>17524</v>
      </c>
      <c r="D5678" s="16" t="s">
        <v>1825</v>
      </c>
      <c r="E5678" s="18" t="n">
        <v>1</v>
      </c>
      <c r="F5678" s="16" t="s">
        <v>42</v>
      </c>
      <c r="G5678" s="18" t="n">
        <v>0</v>
      </c>
      <c r="H5678" s="16" t="n">
        <v>1.7</v>
      </c>
      <c r="I5678" s="18" t="n">
        <v>5</v>
      </c>
      <c r="J5678" s="19" t="n">
        <v>6.89</v>
      </c>
      <c r="K5678" s="19" t="n">
        <v>6.89</v>
      </c>
      <c r="L5678" s="19" t="n">
        <v>6.89</v>
      </c>
      <c r="M5678" s="19" t="n">
        <f aca="false">IF(J5678&gt;0,J5678,K5678)*E5678</f>
        <v>6.89</v>
      </c>
      <c r="N5678" s="20"/>
      <c r="O5678" s="21" t="str">
        <f aca="false">IF(R5678="","",ROUND(R5678*(1-Premissas!$B$4),4))</f>
        <v/>
      </c>
      <c r="P5678" s="22"/>
      <c r="Q5678" s="22"/>
      <c r="R5678" s="23"/>
      <c r="S5678" s="24"/>
      <c r="T5678" s="24"/>
      <c r="U5678" s="25"/>
      <c r="V5678" s="19" t="str">
        <f aca="false">IF(COUNT(N5678:Q5678)=0,"",MIN(N5678:Q5678))</f>
        <v/>
      </c>
      <c r="W5678" s="16" t="str">
        <f aca="false">IF(V5678="","",INDEX($N$4:$Q$4,MATCH(V5678,N5678:Q5678,0)))</f>
        <v/>
      </c>
      <c r="X5678" s="19" t="str">
        <f aca="false">IF(COUNT(N5678:Q5678)&lt;2,"",SMALL(N5678:Q5678,2))</f>
        <v/>
      </c>
      <c r="Y5678" s="26" t="str">
        <f aca="false">IF(OR(V5678="",M5678=0),"",V5678/M5678-1)</f>
        <v/>
      </c>
      <c r="Z5678" s="26" t="str">
        <f aca="false">IF(OR(V5678="",L5678=""),"",V5678/(L5678*E5678)-1)</f>
        <v/>
      </c>
      <c r="AA5678" s="16" t="str">
        <f aca="false">IF(V5678="","SEM OFERTA",IF(OR(Y5678&gt;Premissas!$B$11,Y5678&lt;Premissas!$B$12),"VERIFICAR - UNIDADE/EMBALAGEM",IF(Y5678&gt;Premissas!$B$6,"NÃO COMPRAR - REAJUSTE &gt;5%","COMPRAR")))</f>
        <v>SEM OFERTA</v>
      </c>
      <c r="AB5678" s="18" t="str">
        <f aca="false">IF(W5678="DIMEC",S5678,IF(W5678="MEDCENTRO",U5678,""))</f>
        <v/>
      </c>
      <c r="AC5678" s="18" t="n">
        <f aca="false">IF(AA5678&lt;&gt;"COMPRAR",0,IF(AB5678="",I5678,MIN(I5678,AB5678)))</f>
        <v>0</v>
      </c>
      <c r="AD5678" s="19" t="n">
        <f aca="false">IF(AC5678&gt;0,AC5678*V5678,0)</f>
        <v>0</v>
      </c>
      <c r="AE5678" s="19" t="n">
        <f aca="false">IF(AC5678&gt;0,(M5678-V5678)*AC5678,0)</f>
        <v>0</v>
      </c>
      <c r="AF5678" s="16" t="str">
        <f aca="false">IF(AA5678&lt;&gt;"COMPRAR","",IF(AB5678="",IF(X5678="","",IF(X5678-V5678&lt;0.01,"EMPATE TÉCNICO","")),IF(AB5678&lt;I5678,"ESTOQUE INSUFICIENTE",IF(X5678="","",IF(X5678-V5678&lt;0.01,"EMPATE TÉCNICO","")))))</f>
        <v/>
      </c>
      <c r="AG5678" s="16" t="s">
        <v>203</v>
      </c>
      <c r="AH5678" s="16" t="s">
        <v>3165</v>
      </c>
    </row>
    <row r="5679" customFormat="false" ht="15" hidden="false" customHeight="false" outlineLevel="0" collapsed="false">
      <c r="A5679" s="16" t="s">
        <v>17525</v>
      </c>
      <c r="B5679" s="17" t="s">
        <v>17526</v>
      </c>
      <c r="C5679" s="16" t="s">
        <v>17527</v>
      </c>
      <c r="D5679" s="16" t="s">
        <v>17506</v>
      </c>
      <c r="E5679" s="18" t="n">
        <v>1</v>
      </c>
      <c r="F5679" s="16" t="s">
        <v>43</v>
      </c>
      <c r="G5679" s="18" t="n">
        <v>0</v>
      </c>
      <c r="H5679" s="16" t="n">
        <v>0</v>
      </c>
      <c r="I5679" s="18" t="n">
        <v>1</v>
      </c>
      <c r="J5679" s="19" t="n">
        <v>25.95</v>
      </c>
      <c r="K5679" s="19" t="n">
        <v>25.95</v>
      </c>
      <c r="L5679" s="19" t="n">
        <v>25.95</v>
      </c>
      <c r="M5679" s="19" t="n">
        <f aca="false">IF(J5679&gt;0,J5679,K5679)*E5679</f>
        <v>25.95</v>
      </c>
      <c r="N5679" s="20"/>
      <c r="O5679" s="21" t="str">
        <f aca="false">IF(R5679="","",ROUND(R5679*(1-Premissas!$B$4),4))</f>
        <v/>
      </c>
      <c r="P5679" s="22"/>
      <c r="Q5679" s="22"/>
      <c r="R5679" s="23"/>
      <c r="S5679" s="24"/>
      <c r="T5679" s="24"/>
      <c r="U5679" s="25"/>
      <c r="V5679" s="19" t="str">
        <f aca="false">IF(COUNT(N5679:Q5679)=0,"",MIN(N5679:Q5679))</f>
        <v/>
      </c>
      <c r="W5679" s="16" t="str">
        <f aca="false">IF(V5679="","",INDEX($N$4:$Q$4,MATCH(V5679,N5679:Q5679,0)))</f>
        <v/>
      </c>
      <c r="X5679" s="19" t="str">
        <f aca="false">IF(COUNT(N5679:Q5679)&lt;2,"",SMALL(N5679:Q5679,2))</f>
        <v/>
      </c>
      <c r="Y5679" s="26" t="str">
        <f aca="false">IF(OR(V5679="",M5679=0),"",V5679/M5679-1)</f>
        <v/>
      </c>
      <c r="Z5679" s="26" t="str">
        <f aca="false">IF(OR(V5679="",L5679=""),"",V5679/(L5679*E5679)-1)</f>
        <v/>
      </c>
      <c r="AA5679" s="16" t="str">
        <f aca="false">IF(V5679="","SEM OFERTA",IF(OR(Y5679&gt;Premissas!$B$11,Y5679&lt;Premissas!$B$12),"VERIFICAR - UNIDADE/EMBALAGEM",IF(Y5679&gt;Premissas!$B$6,"NÃO COMPRAR - REAJUSTE &gt;5%","COMPRAR")))</f>
        <v>SEM OFERTA</v>
      </c>
      <c r="AB5679" s="18" t="str">
        <f aca="false">IF(W5679="DIMEC",S5679,IF(W5679="MEDCENTRO",U5679,""))</f>
        <v/>
      </c>
      <c r="AC5679" s="18" t="n">
        <f aca="false">IF(AA5679&lt;&gt;"COMPRAR",0,IF(AB5679="",I5679,MIN(I5679,AB5679)))</f>
        <v>0</v>
      </c>
      <c r="AD5679" s="19" t="n">
        <f aca="false">IF(AC5679&gt;0,AC5679*V5679,0)</f>
        <v>0</v>
      </c>
      <c r="AE5679" s="19" t="n">
        <f aca="false">IF(AC5679&gt;0,(M5679-V5679)*AC5679,0)</f>
        <v>0</v>
      </c>
      <c r="AF5679" s="16" t="str">
        <f aca="false">IF(AA5679&lt;&gt;"COMPRAR","",IF(AB5679="",IF(X5679="","",IF(X5679-V5679&lt;0.01,"EMPATE TÉCNICO","")),IF(AB5679&lt;I5679,"ESTOQUE INSUFICIENTE",IF(X5679="","",IF(X5679-V5679&lt;0.01,"EMPATE TÉCNICO","")))))</f>
        <v/>
      </c>
      <c r="AG5679" s="16" t="s">
        <v>2034</v>
      </c>
      <c r="AH5679" s="16" t="s">
        <v>3165</v>
      </c>
    </row>
    <row r="5680" customFormat="false" ht="15" hidden="false" customHeight="false" outlineLevel="0" collapsed="false">
      <c r="A5680" s="16" t="s">
        <v>17528</v>
      </c>
      <c r="B5680" s="17" t="s">
        <v>17529</v>
      </c>
      <c r="C5680" s="16" t="s">
        <v>17530</v>
      </c>
      <c r="D5680" s="16" t="s">
        <v>2063</v>
      </c>
      <c r="E5680" s="18" t="n">
        <v>1</v>
      </c>
      <c r="F5680" s="16" t="s">
        <v>43</v>
      </c>
      <c r="G5680" s="18" t="n">
        <v>0</v>
      </c>
      <c r="H5680" s="16" t="n">
        <v>0</v>
      </c>
      <c r="I5680" s="18" t="n">
        <v>1</v>
      </c>
      <c r="J5680" s="19" t="n">
        <v>13.66</v>
      </c>
      <c r="K5680" s="19" t="n">
        <v>13.66</v>
      </c>
      <c r="L5680" s="19" t="n">
        <v>13.66</v>
      </c>
      <c r="M5680" s="19" t="n">
        <f aca="false">IF(J5680&gt;0,J5680,K5680)*E5680</f>
        <v>13.66</v>
      </c>
      <c r="N5680" s="20"/>
      <c r="O5680" s="21" t="str">
        <f aca="false">IF(R5680="","",ROUND(R5680*(1-Premissas!$B$4),4))</f>
        <v/>
      </c>
      <c r="P5680" s="22"/>
      <c r="Q5680" s="22"/>
      <c r="R5680" s="23"/>
      <c r="S5680" s="24"/>
      <c r="T5680" s="24"/>
      <c r="U5680" s="25"/>
      <c r="V5680" s="19" t="str">
        <f aca="false">IF(COUNT(N5680:Q5680)=0,"",MIN(N5680:Q5680))</f>
        <v/>
      </c>
      <c r="W5680" s="16" t="str">
        <f aca="false">IF(V5680="","",INDEX($N$4:$Q$4,MATCH(V5680,N5680:Q5680,0)))</f>
        <v/>
      </c>
      <c r="X5680" s="19" t="str">
        <f aca="false">IF(COUNT(N5680:Q5680)&lt;2,"",SMALL(N5680:Q5680,2))</f>
        <v/>
      </c>
      <c r="Y5680" s="26" t="str">
        <f aca="false">IF(OR(V5680="",M5680=0),"",V5680/M5680-1)</f>
        <v/>
      </c>
      <c r="Z5680" s="26" t="str">
        <f aca="false">IF(OR(V5680="",L5680=""),"",V5680/(L5680*E5680)-1)</f>
        <v/>
      </c>
      <c r="AA5680" s="16" t="str">
        <f aca="false">IF(V5680="","SEM OFERTA",IF(OR(Y5680&gt;Premissas!$B$11,Y5680&lt;Premissas!$B$12),"VERIFICAR - UNIDADE/EMBALAGEM",IF(Y5680&gt;Premissas!$B$6,"NÃO COMPRAR - REAJUSTE &gt;5%","COMPRAR")))</f>
        <v>SEM OFERTA</v>
      </c>
      <c r="AB5680" s="18" t="str">
        <f aca="false">IF(W5680="DIMEC",S5680,IF(W5680="MEDCENTRO",U5680,""))</f>
        <v/>
      </c>
      <c r="AC5680" s="18" t="n">
        <f aca="false">IF(AA5680&lt;&gt;"COMPRAR",0,IF(AB5680="",I5680,MIN(I5680,AB5680)))</f>
        <v>0</v>
      </c>
      <c r="AD5680" s="19" t="n">
        <f aca="false">IF(AC5680&gt;0,AC5680*V5680,0)</f>
        <v>0</v>
      </c>
      <c r="AE5680" s="19" t="n">
        <f aca="false">IF(AC5680&gt;0,(M5680-V5680)*AC5680,0)</f>
        <v>0</v>
      </c>
      <c r="AF5680" s="16" t="str">
        <f aca="false">IF(AA5680&lt;&gt;"COMPRAR","",IF(AB5680="",IF(X5680="","",IF(X5680-V5680&lt;0.01,"EMPATE TÉCNICO","")),IF(AB5680&lt;I5680,"ESTOQUE INSUFICIENTE",IF(X5680="","",IF(X5680-V5680&lt;0.01,"EMPATE TÉCNICO","")))))</f>
        <v/>
      </c>
      <c r="AG5680" s="16" t="s">
        <v>17531</v>
      </c>
      <c r="AH5680" s="16" t="s">
        <v>3165</v>
      </c>
    </row>
    <row r="5681" customFormat="false" ht="15" hidden="false" customHeight="false" outlineLevel="0" collapsed="false">
      <c r="A5681" s="16" t="s">
        <v>17532</v>
      </c>
      <c r="B5681" s="17" t="s">
        <v>17533</v>
      </c>
      <c r="C5681" s="16" t="s">
        <v>17534</v>
      </c>
      <c r="D5681" s="16" t="s">
        <v>989</v>
      </c>
      <c r="E5681" s="18" t="n">
        <v>1</v>
      </c>
      <c r="F5681" s="16" t="s">
        <v>41</v>
      </c>
      <c r="G5681" s="18" t="n">
        <v>39</v>
      </c>
      <c r="H5681" s="16" t="n">
        <v>20.7</v>
      </c>
      <c r="I5681" s="18" t="n">
        <v>15</v>
      </c>
      <c r="J5681" s="19" t="n">
        <v>3.26545454545455</v>
      </c>
      <c r="K5681" s="19" t="n">
        <v>3.26545454545455</v>
      </c>
      <c r="L5681" s="19" t="n">
        <v>3.2653</v>
      </c>
      <c r="M5681" s="19" t="n">
        <f aca="false">IF(J5681&gt;0,J5681,K5681)*E5681</f>
        <v>3.26545454545455</v>
      </c>
      <c r="N5681" s="20"/>
      <c r="O5681" s="21" t="str">
        <f aca="false">IF(R5681="","",ROUND(R5681*(1-Premissas!$B$4),4))</f>
        <v/>
      </c>
      <c r="P5681" s="22"/>
      <c r="Q5681" s="22"/>
      <c r="R5681" s="23"/>
      <c r="S5681" s="24"/>
      <c r="T5681" s="24"/>
      <c r="U5681" s="25"/>
      <c r="V5681" s="19" t="str">
        <f aca="false">IF(COUNT(N5681:Q5681)=0,"",MIN(N5681:Q5681))</f>
        <v/>
      </c>
      <c r="W5681" s="16" t="str">
        <f aca="false">IF(V5681="","",INDEX($N$4:$Q$4,MATCH(V5681,N5681:Q5681,0)))</f>
        <v/>
      </c>
      <c r="X5681" s="19" t="str">
        <f aca="false">IF(COUNT(N5681:Q5681)&lt;2,"",SMALL(N5681:Q5681,2))</f>
        <v/>
      </c>
      <c r="Y5681" s="26" t="str">
        <f aca="false">IF(OR(V5681="",M5681=0),"",V5681/M5681-1)</f>
        <v/>
      </c>
      <c r="Z5681" s="26" t="str">
        <f aca="false">IF(OR(V5681="",L5681=""),"",V5681/(L5681*E5681)-1)</f>
        <v/>
      </c>
      <c r="AA5681" s="16" t="str">
        <f aca="false">IF(V5681="","SEM OFERTA",IF(OR(Y5681&gt;Premissas!$B$11,Y5681&lt;Premissas!$B$12),"VERIFICAR - UNIDADE/EMBALAGEM",IF(Y5681&gt;Premissas!$B$6,"NÃO COMPRAR - REAJUSTE &gt;5%","COMPRAR")))</f>
        <v>SEM OFERTA</v>
      </c>
      <c r="AB5681" s="18" t="str">
        <f aca="false">IF(W5681="DIMEC",S5681,IF(W5681="MEDCENTRO",U5681,""))</f>
        <v/>
      </c>
      <c r="AC5681" s="18" t="n">
        <f aca="false">IF(AA5681&lt;&gt;"COMPRAR",0,IF(AB5681="",I5681,MIN(I5681,AB5681)))</f>
        <v>0</v>
      </c>
      <c r="AD5681" s="19" t="n">
        <f aca="false">IF(AC5681&gt;0,AC5681*V5681,0)</f>
        <v>0</v>
      </c>
      <c r="AE5681" s="19" t="n">
        <f aca="false">IF(AC5681&gt;0,(M5681-V5681)*AC5681,0)</f>
        <v>0</v>
      </c>
      <c r="AF5681" s="16" t="str">
        <f aca="false">IF(AA5681&lt;&gt;"COMPRAR","",IF(AB5681="",IF(X5681="","",IF(X5681-V5681&lt;0.01,"EMPATE TÉCNICO","")),IF(AB5681&lt;I5681,"ESTOQUE INSUFICIENTE",IF(X5681="","",IF(X5681-V5681&lt;0.01,"EMPATE TÉCNICO","")))))</f>
        <v/>
      </c>
      <c r="AG5681" s="16" t="s">
        <v>418</v>
      </c>
      <c r="AH5681" s="16" t="s">
        <v>3165</v>
      </c>
    </row>
    <row r="5682" customFormat="false" ht="15" hidden="false" customHeight="false" outlineLevel="0" collapsed="false">
      <c r="A5682" s="16" t="s">
        <v>17535</v>
      </c>
      <c r="B5682" s="17" t="s">
        <v>17536</v>
      </c>
      <c r="C5682" s="16" t="s">
        <v>17537</v>
      </c>
      <c r="D5682" s="16" t="s">
        <v>12709</v>
      </c>
      <c r="E5682" s="18" t="n">
        <v>1</v>
      </c>
      <c r="F5682" s="16" t="s">
        <v>43</v>
      </c>
      <c r="G5682" s="18" t="n">
        <v>0</v>
      </c>
      <c r="H5682" s="16" t="n">
        <v>0.1</v>
      </c>
      <c r="I5682" s="18" t="n">
        <v>1</v>
      </c>
      <c r="J5682" s="19" t="n">
        <v>10.98</v>
      </c>
      <c r="K5682" s="19" t="n">
        <v>10.98</v>
      </c>
      <c r="L5682" s="19" t="n">
        <v>10.98</v>
      </c>
      <c r="M5682" s="19" t="n">
        <f aca="false">IF(J5682&gt;0,J5682,K5682)*E5682</f>
        <v>10.98</v>
      </c>
      <c r="N5682" s="20"/>
      <c r="O5682" s="21" t="str">
        <f aca="false">IF(R5682="","",ROUND(R5682*(1-Premissas!$B$4),4))</f>
        <v/>
      </c>
      <c r="P5682" s="22"/>
      <c r="Q5682" s="22"/>
      <c r="R5682" s="23"/>
      <c r="S5682" s="24"/>
      <c r="T5682" s="24"/>
      <c r="U5682" s="25"/>
      <c r="V5682" s="19" t="str">
        <f aca="false">IF(COUNT(N5682:Q5682)=0,"",MIN(N5682:Q5682))</f>
        <v/>
      </c>
      <c r="W5682" s="16" t="str">
        <f aca="false">IF(V5682="","",INDEX($N$4:$Q$4,MATCH(V5682,N5682:Q5682,0)))</f>
        <v/>
      </c>
      <c r="X5682" s="19" t="str">
        <f aca="false">IF(COUNT(N5682:Q5682)&lt;2,"",SMALL(N5682:Q5682,2))</f>
        <v/>
      </c>
      <c r="Y5682" s="26" t="str">
        <f aca="false">IF(OR(V5682="",M5682=0),"",V5682/M5682-1)</f>
        <v/>
      </c>
      <c r="Z5682" s="26" t="str">
        <f aca="false">IF(OR(V5682="",L5682=""),"",V5682/(L5682*E5682)-1)</f>
        <v/>
      </c>
      <c r="AA5682" s="16" t="str">
        <f aca="false">IF(V5682="","SEM OFERTA",IF(OR(Y5682&gt;Premissas!$B$11,Y5682&lt;Premissas!$B$12),"VERIFICAR - UNIDADE/EMBALAGEM",IF(Y5682&gt;Premissas!$B$6,"NÃO COMPRAR - REAJUSTE &gt;5%","COMPRAR")))</f>
        <v>SEM OFERTA</v>
      </c>
      <c r="AB5682" s="18" t="str">
        <f aca="false">IF(W5682="DIMEC",S5682,IF(W5682="MEDCENTRO",U5682,""))</f>
        <v/>
      </c>
      <c r="AC5682" s="18" t="n">
        <f aca="false">IF(AA5682&lt;&gt;"COMPRAR",0,IF(AB5682="",I5682,MIN(I5682,AB5682)))</f>
        <v>0</v>
      </c>
      <c r="AD5682" s="19" t="n">
        <f aca="false">IF(AC5682&gt;0,AC5682*V5682,0)</f>
        <v>0</v>
      </c>
      <c r="AE5682" s="19" t="n">
        <f aca="false">IF(AC5682&gt;0,(M5682-V5682)*AC5682,0)</f>
        <v>0</v>
      </c>
      <c r="AF5682" s="16" t="str">
        <f aca="false">IF(AA5682&lt;&gt;"COMPRAR","",IF(AB5682="",IF(X5682="","",IF(X5682-V5682&lt;0.01,"EMPATE TÉCNICO","")),IF(AB5682&lt;I5682,"ESTOQUE INSUFICIENTE",IF(X5682="","",IF(X5682-V5682&lt;0.01,"EMPATE TÉCNICO","")))))</f>
        <v/>
      </c>
      <c r="AG5682" s="16" t="s">
        <v>1838</v>
      </c>
      <c r="AH5682" s="16" t="s">
        <v>3165</v>
      </c>
    </row>
    <row r="5683" customFormat="false" ht="15" hidden="false" customHeight="false" outlineLevel="0" collapsed="false">
      <c r="A5683" s="16" t="s">
        <v>17538</v>
      </c>
      <c r="B5683" s="17" t="s">
        <v>17539</v>
      </c>
      <c r="C5683" s="16" t="s">
        <v>17540</v>
      </c>
      <c r="D5683" s="16" t="s">
        <v>17541</v>
      </c>
      <c r="E5683" s="18" t="n">
        <v>1</v>
      </c>
      <c r="F5683" s="16" t="s">
        <v>43</v>
      </c>
      <c r="G5683" s="18" t="n">
        <v>0</v>
      </c>
      <c r="H5683" s="16" t="n">
        <v>0.4</v>
      </c>
      <c r="I5683" s="18" t="n">
        <v>1</v>
      </c>
      <c r="J5683" s="19" t="n">
        <v>12</v>
      </c>
      <c r="K5683" s="19" t="n">
        <v>12</v>
      </c>
      <c r="L5683" s="19" t="n">
        <v>12</v>
      </c>
      <c r="M5683" s="19" t="n">
        <f aca="false">IF(J5683&gt;0,J5683,K5683)*E5683</f>
        <v>12</v>
      </c>
      <c r="N5683" s="20"/>
      <c r="O5683" s="21" t="str">
        <f aca="false">IF(R5683="","",ROUND(R5683*(1-Premissas!$B$4),4))</f>
        <v/>
      </c>
      <c r="P5683" s="22"/>
      <c r="Q5683" s="22"/>
      <c r="R5683" s="23"/>
      <c r="S5683" s="24"/>
      <c r="T5683" s="24"/>
      <c r="U5683" s="25"/>
      <c r="V5683" s="19" t="str">
        <f aca="false">IF(COUNT(N5683:Q5683)=0,"",MIN(N5683:Q5683))</f>
        <v/>
      </c>
      <c r="W5683" s="16" t="str">
        <f aca="false">IF(V5683="","",INDEX($N$4:$Q$4,MATCH(V5683,N5683:Q5683,0)))</f>
        <v/>
      </c>
      <c r="X5683" s="19" t="str">
        <f aca="false">IF(COUNT(N5683:Q5683)&lt;2,"",SMALL(N5683:Q5683,2))</f>
        <v/>
      </c>
      <c r="Y5683" s="26" t="str">
        <f aca="false">IF(OR(V5683="",M5683=0),"",V5683/M5683-1)</f>
        <v/>
      </c>
      <c r="Z5683" s="26" t="str">
        <f aca="false">IF(OR(V5683="",L5683=""),"",V5683/(L5683*E5683)-1)</f>
        <v/>
      </c>
      <c r="AA5683" s="16" t="str">
        <f aca="false">IF(V5683="","SEM OFERTA",IF(OR(Y5683&gt;Premissas!$B$11,Y5683&lt;Premissas!$B$12),"VERIFICAR - UNIDADE/EMBALAGEM",IF(Y5683&gt;Premissas!$B$6,"NÃO COMPRAR - REAJUSTE &gt;5%","COMPRAR")))</f>
        <v>SEM OFERTA</v>
      </c>
      <c r="AB5683" s="18" t="str">
        <f aca="false">IF(W5683="DIMEC",S5683,IF(W5683="MEDCENTRO",U5683,""))</f>
        <v/>
      </c>
      <c r="AC5683" s="18" t="n">
        <f aca="false">IF(AA5683&lt;&gt;"COMPRAR",0,IF(AB5683="",I5683,MIN(I5683,AB5683)))</f>
        <v>0</v>
      </c>
      <c r="AD5683" s="19" t="n">
        <f aca="false">IF(AC5683&gt;0,AC5683*V5683,0)</f>
        <v>0</v>
      </c>
      <c r="AE5683" s="19" t="n">
        <f aca="false">IF(AC5683&gt;0,(M5683-V5683)*AC5683,0)</f>
        <v>0</v>
      </c>
      <c r="AF5683" s="16" t="str">
        <f aca="false">IF(AA5683&lt;&gt;"COMPRAR","",IF(AB5683="",IF(X5683="","",IF(X5683-V5683&lt;0.01,"EMPATE TÉCNICO","")),IF(AB5683&lt;I5683,"ESTOQUE INSUFICIENTE",IF(X5683="","",IF(X5683-V5683&lt;0.01,"EMPATE TÉCNICO","")))))</f>
        <v/>
      </c>
      <c r="AG5683" s="16" t="s">
        <v>1838</v>
      </c>
      <c r="AH5683" s="16" t="s">
        <v>3165</v>
      </c>
    </row>
    <row r="5684" customFormat="false" ht="15" hidden="false" customHeight="false" outlineLevel="0" collapsed="false">
      <c r="A5684" s="16" t="s">
        <v>17542</v>
      </c>
      <c r="B5684" s="17" t="s">
        <v>17543</v>
      </c>
      <c r="C5684" s="16" t="s">
        <v>17544</v>
      </c>
      <c r="D5684" s="16"/>
      <c r="E5684" s="18" t="n">
        <v>1</v>
      </c>
      <c r="F5684" s="16" t="s">
        <v>43</v>
      </c>
      <c r="G5684" s="18" t="n">
        <v>0</v>
      </c>
      <c r="H5684" s="16" t="n">
        <v>0.1</v>
      </c>
      <c r="I5684" s="18" t="n">
        <v>1</v>
      </c>
      <c r="J5684" s="19" t="n">
        <v>18.86</v>
      </c>
      <c r="K5684" s="19" t="n">
        <v>18.86</v>
      </c>
      <c r="L5684" s="19" t="n">
        <v>18.86</v>
      </c>
      <c r="M5684" s="19" t="n">
        <f aca="false">IF(J5684&gt;0,J5684,K5684)*E5684</f>
        <v>18.86</v>
      </c>
      <c r="N5684" s="20"/>
      <c r="O5684" s="21" t="str">
        <f aca="false">IF(R5684="","",ROUND(R5684*(1-Premissas!$B$4),4))</f>
        <v/>
      </c>
      <c r="P5684" s="22"/>
      <c r="Q5684" s="22"/>
      <c r="R5684" s="23"/>
      <c r="S5684" s="24"/>
      <c r="T5684" s="24"/>
      <c r="U5684" s="25"/>
      <c r="V5684" s="19" t="str">
        <f aca="false">IF(COUNT(N5684:Q5684)=0,"",MIN(N5684:Q5684))</f>
        <v/>
      </c>
      <c r="W5684" s="16" t="str">
        <f aca="false">IF(V5684="","",INDEX($N$4:$Q$4,MATCH(V5684,N5684:Q5684,0)))</f>
        <v/>
      </c>
      <c r="X5684" s="19" t="str">
        <f aca="false">IF(COUNT(N5684:Q5684)&lt;2,"",SMALL(N5684:Q5684,2))</f>
        <v/>
      </c>
      <c r="Y5684" s="26" t="str">
        <f aca="false">IF(OR(V5684="",M5684=0),"",V5684/M5684-1)</f>
        <v/>
      </c>
      <c r="Z5684" s="26" t="str">
        <f aca="false">IF(OR(V5684="",L5684=""),"",V5684/(L5684*E5684)-1)</f>
        <v/>
      </c>
      <c r="AA5684" s="16" t="str">
        <f aca="false">IF(V5684="","SEM OFERTA",IF(OR(Y5684&gt;Premissas!$B$11,Y5684&lt;Premissas!$B$12),"VERIFICAR - UNIDADE/EMBALAGEM",IF(Y5684&gt;Premissas!$B$6,"NÃO COMPRAR - REAJUSTE &gt;5%","COMPRAR")))</f>
        <v>SEM OFERTA</v>
      </c>
      <c r="AB5684" s="18" t="str">
        <f aca="false">IF(W5684="DIMEC",S5684,IF(W5684="MEDCENTRO",U5684,""))</f>
        <v/>
      </c>
      <c r="AC5684" s="18" t="n">
        <f aca="false">IF(AA5684&lt;&gt;"COMPRAR",0,IF(AB5684="",I5684,MIN(I5684,AB5684)))</f>
        <v>0</v>
      </c>
      <c r="AD5684" s="19" t="n">
        <f aca="false">IF(AC5684&gt;0,AC5684*V5684,0)</f>
        <v>0</v>
      </c>
      <c r="AE5684" s="19" t="n">
        <f aca="false">IF(AC5684&gt;0,(M5684-V5684)*AC5684,0)</f>
        <v>0</v>
      </c>
      <c r="AF5684" s="16" t="str">
        <f aca="false">IF(AA5684&lt;&gt;"COMPRAR","",IF(AB5684="",IF(X5684="","",IF(X5684-V5684&lt;0.01,"EMPATE TÉCNICO","")),IF(AB5684&lt;I5684,"ESTOQUE INSUFICIENTE",IF(X5684="","",IF(X5684-V5684&lt;0.01,"EMPATE TÉCNICO","")))))</f>
        <v/>
      </c>
      <c r="AG5684" s="16" t="s">
        <v>1838</v>
      </c>
      <c r="AH5684" s="16" t="s">
        <v>3165</v>
      </c>
    </row>
    <row r="5685" customFormat="false" ht="15" hidden="false" customHeight="false" outlineLevel="0" collapsed="false">
      <c r="A5685" s="16" t="s">
        <v>17545</v>
      </c>
      <c r="B5685" s="17" t="s">
        <v>17546</v>
      </c>
      <c r="C5685" s="16" t="s">
        <v>17547</v>
      </c>
      <c r="D5685" s="16"/>
      <c r="E5685" s="18" t="n">
        <v>1</v>
      </c>
      <c r="F5685" s="16" t="s">
        <v>42</v>
      </c>
      <c r="G5685" s="18" t="n">
        <v>1</v>
      </c>
      <c r="H5685" s="16" t="n">
        <v>0.5</v>
      </c>
      <c r="I5685" s="18" t="n">
        <v>1</v>
      </c>
      <c r="J5685" s="19" t="n">
        <v>18.68</v>
      </c>
      <c r="K5685" s="19" t="n">
        <v>18.68</v>
      </c>
      <c r="L5685" s="19" t="n">
        <v>18.68</v>
      </c>
      <c r="M5685" s="19" t="n">
        <f aca="false">IF(J5685&gt;0,J5685,K5685)*E5685</f>
        <v>18.68</v>
      </c>
      <c r="N5685" s="20"/>
      <c r="O5685" s="21" t="str">
        <f aca="false">IF(R5685="","",ROUND(R5685*(1-Premissas!$B$4),4))</f>
        <v/>
      </c>
      <c r="P5685" s="22"/>
      <c r="Q5685" s="22"/>
      <c r="R5685" s="23"/>
      <c r="S5685" s="24"/>
      <c r="T5685" s="24"/>
      <c r="U5685" s="25"/>
      <c r="V5685" s="19" t="str">
        <f aca="false">IF(COUNT(N5685:Q5685)=0,"",MIN(N5685:Q5685))</f>
        <v/>
      </c>
      <c r="W5685" s="16" t="str">
        <f aca="false">IF(V5685="","",INDEX($N$4:$Q$4,MATCH(V5685,N5685:Q5685,0)))</f>
        <v/>
      </c>
      <c r="X5685" s="19" t="str">
        <f aca="false">IF(COUNT(N5685:Q5685)&lt;2,"",SMALL(N5685:Q5685,2))</f>
        <v/>
      </c>
      <c r="Y5685" s="26" t="str">
        <f aca="false">IF(OR(V5685="",M5685=0),"",V5685/M5685-1)</f>
        <v/>
      </c>
      <c r="Z5685" s="26" t="str">
        <f aca="false">IF(OR(V5685="",L5685=""),"",V5685/(L5685*E5685)-1)</f>
        <v/>
      </c>
      <c r="AA5685" s="16" t="str">
        <f aca="false">IF(V5685="","SEM OFERTA",IF(OR(Y5685&gt;Premissas!$B$11,Y5685&lt;Premissas!$B$12),"VERIFICAR - UNIDADE/EMBALAGEM",IF(Y5685&gt;Premissas!$B$6,"NÃO COMPRAR - REAJUSTE &gt;5%","COMPRAR")))</f>
        <v>SEM OFERTA</v>
      </c>
      <c r="AB5685" s="18" t="str">
        <f aca="false">IF(W5685="DIMEC",S5685,IF(W5685="MEDCENTRO",U5685,""))</f>
        <v/>
      </c>
      <c r="AC5685" s="18" t="n">
        <f aca="false">IF(AA5685&lt;&gt;"COMPRAR",0,IF(AB5685="",I5685,MIN(I5685,AB5685)))</f>
        <v>0</v>
      </c>
      <c r="AD5685" s="19" t="n">
        <f aca="false">IF(AC5685&gt;0,AC5685*V5685,0)</f>
        <v>0</v>
      </c>
      <c r="AE5685" s="19" t="n">
        <f aca="false">IF(AC5685&gt;0,(M5685-V5685)*AC5685,0)</f>
        <v>0</v>
      </c>
      <c r="AF5685" s="16" t="str">
        <f aca="false">IF(AA5685&lt;&gt;"COMPRAR","",IF(AB5685="",IF(X5685="","",IF(X5685-V5685&lt;0.01,"EMPATE TÉCNICO","")),IF(AB5685&lt;I5685,"ESTOQUE INSUFICIENTE",IF(X5685="","",IF(X5685-V5685&lt;0.01,"EMPATE TÉCNICO","")))))</f>
        <v/>
      </c>
      <c r="AG5685" s="16" t="s">
        <v>304</v>
      </c>
      <c r="AH5685" s="16" t="s">
        <v>3165</v>
      </c>
    </row>
    <row r="5686" customFormat="false" ht="15" hidden="false" customHeight="false" outlineLevel="0" collapsed="false">
      <c r="A5686" s="16" t="s">
        <v>17548</v>
      </c>
      <c r="B5686" s="17" t="s">
        <v>17549</v>
      </c>
      <c r="C5686" s="16" t="s">
        <v>17550</v>
      </c>
      <c r="D5686" s="16" t="s">
        <v>380</v>
      </c>
      <c r="E5686" s="18" t="n">
        <v>10</v>
      </c>
      <c r="F5686" s="16" t="s">
        <v>41</v>
      </c>
      <c r="G5686" s="18" t="n">
        <v>0</v>
      </c>
      <c r="H5686" s="16" t="n">
        <v>5.9</v>
      </c>
      <c r="I5686" s="18" t="n">
        <v>2</v>
      </c>
      <c r="J5686" s="19" t="n">
        <v>0</v>
      </c>
      <c r="K5686" s="19" t="n">
        <v>6.5</v>
      </c>
      <c r="L5686" s="19"/>
      <c r="M5686" s="19" t="n">
        <f aca="false">IF(J5686&gt;0,J5686,K5686)*E5686</f>
        <v>65</v>
      </c>
      <c r="N5686" s="20"/>
      <c r="O5686" s="21" t="str">
        <f aca="false">IF(R5686="","",ROUND(R5686*(1-Premissas!$B$4),4))</f>
        <v/>
      </c>
      <c r="P5686" s="22"/>
      <c r="Q5686" s="22"/>
      <c r="R5686" s="23"/>
      <c r="S5686" s="24"/>
      <c r="T5686" s="24"/>
      <c r="U5686" s="25"/>
      <c r="V5686" s="19" t="str">
        <f aca="false">IF(COUNT(N5686:Q5686)=0,"",MIN(N5686:Q5686))</f>
        <v/>
      </c>
      <c r="W5686" s="16" t="str">
        <f aca="false">IF(V5686="","",INDEX($N$4:$Q$4,MATCH(V5686,N5686:Q5686,0)))</f>
        <v/>
      </c>
      <c r="X5686" s="19" t="str">
        <f aca="false">IF(COUNT(N5686:Q5686)&lt;2,"",SMALL(N5686:Q5686,2))</f>
        <v/>
      </c>
      <c r="Y5686" s="26" t="str">
        <f aca="false">IF(OR(V5686="",M5686=0),"",V5686/M5686-1)</f>
        <v/>
      </c>
      <c r="Z5686" s="26" t="str">
        <f aca="false">IF(OR(V5686="",L5686=""),"",V5686/(L5686*E5686)-1)</f>
        <v/>
      </c>
      <c r="AA5686" s="16" t="str">
        <f aca="false">IF(V5686="","SEM OFERTA",IF(OR(Y5686&gt;Premissas!$B$11,Y5686&lt;Premissas!$B$12),"VERIFICAR - UNIDADE/EMBALAGEM",IF(Y5686&gt;Premissas!$B$6,"NÃO COMPRAR - REAJUSTE &gt;5%","COMPRAR")))</f>
        <v>SEM OFERTA</v>
      </c>
      <c r="AB5686" s="18" t="str">
        <f aca="false">IF(W5686="DIMEC",S5686,IF(W5686="MEDCENTRO",U5686,""))</f>
        <v/>
      </c>
      <c r="AC5686" s="18" t="n">
        <f aca="false">IF(AA5686&lt;&gt;"COMPRAR",0,IF(AB5686="",I5686,MIN(I5686,AB5686)))</f>
        <v>0</v>
      </c>
      <c r="AD5686" s="19" t="n">
        <f aca="false">IF(AC5686&gt;0,AC5686*V5686,0)</f>
        <v>0</v>
      </c>
      <c r="AE5686" s="19" t="n">
        <f aca="false">IF(AC5686&gt;0,(M5686-V5686)*AC5686,0)</f>
        <v>0</v>
      </c>
      <c r="AF5686" s="16" t="str">
        <f aca="false">IF(AA5686&lt;&gt;"COMPRAR","",IF(AB5686="",IF(X5686="","",IF(X5686-V5686&lt;0.01,"EMPATE TÉCNICO","")),IF(AB5686&lt;I5686,"ESTOQUE INSUFICIENTE",IF(X5686="","",IF(X5686-V5686&lt;0.01,"EMPATE TÉCNICO","")))))</f>
        <v/>
      </c>
      <c r="AG5686" s="16" t="s">
        <v>5196</v>
      </c>
      <c r="AH5686" s="16" t="s">
        <v>3165</v>
      </c>
    </row>
    <row r="5687" customFormat="false" ht="15" hidden="false" customHeight="false" outlineLevel="0" collapsed="false">
      <c r="A5687" s="16" t="s">
        <v>17551</v>
      </c>
      <c r="B5687" s="17" t="s">
        <v>17552</v>
      </c>
      <c r="C5687" s="16" t="s">
        <v>17553</v>
      </c>
      <c r="D5687" s="16" t="s">
        <v>17554</v>
      </c>
      <c r="E5687" s="18" t="n">
        <v>10</v>
      </c>
      <c r="F5687" s="16" t="s">
        <v>42</v>
      </c>
      <c r="G5687" s="18" t="n">
        <v>8</v>
      </c>
      <c r="H5687" s="16" t="n">
        <v>10.3</v>
      </c>
      <c r="I5687" s="18" t="n">
        <v>2</v>
      </c>
      <c r="J5687" s="19" t="n">
        <v>0</v>
      </c>
      <c r="K5687" s="19" t="n">
        <v>6.5</v>
      </c>
      <c r="L5687" s="19"/>
      <c r="M5687" s="19" t="n">
        <f aca="false">IF(J5687&gt;0,J5687,K5687)*E5687</f>
        <v>65</v>
      </c>
      <c r="N5687" s="20"/>
      <c r="O5687" s="21" t="str">
        <f aca="false">IF(R5687="","",ROUND(R5687*(1-Premissas!$B$4),4))</f>
        <v/>
      </c>
      <c r="P5687" s="22"/>
      <c r="Q5687" s="22"/>
      <c r="R5687" s="23"/>
      <c r="S5687" s="24"/>
      <c r="T5687" s="24"/>
      <c r="U5687" s="25"/>
      <c r="V5687" s="19" t="str">
        <f aca="false">IF(COUNT(N5687:Q5687)=0,"",MIN(N5687:Q5687))</f>
        <v/>
      </c>
      <c r="W5687" s="16" t="str">
        <f aca="false">IF(V5687="","",INDEX($N$4:$Q$4,MATCH(V5687,N5687:Q5687,0)))</f>
        <v/>
      </c>
      <c r="X5687" s="19" t="str">
        <f aca="false">IF(COUNT(N5687:Q5687)&lt;2,"",SMALL(N5687:Q5687,2))</f>
        <v/>
      </c>
      <c r="Y5687" s="26" t="str">
        <f aca="false">IF(OR(V5687="",M5687=0),"",V5687/M5687-1)</f>
        <v/>
      </c>
      <c r="Z5687" s="26" t="str">
        <f aca="false">IF(OR(V5687="",L5687=""),"",V5687/(L5687*E5687)-1)</f>
        <v/>
      </c>
      <c r="AA5687" s="16" t="str">
        <f aca="false">IF(V5687="","SEM OFERTA",IF(OR(Y5687&gt;Premissas!$B$11,Y5687&lt;Premissas!$B$12),"VERIFICAR - UNIDADE/EMBALAGEM",IF(Y5687&gt;Premissas!$B$6,"NÃO COMPRAR - REAJUSTE &gt;5%","COMPRAR")))</f>
        <v>SEM OFERTA</v>
      </c>
      <c r="AB5687" s="18" t="str">
        <f aca="false">IF(W5687="DIMEC",S5687,IF(W5687="MEDCENTRO",U5687,""))</f>
        <v/>
      </c>
      <c r="AC5687" s="18" t="n">
        <f aca="false">IF(AA5687&lt;&gt;"COMPRAR",0,IF(AB5687="",I5687,MIN(I5687,AB5687)))</f>
        <v>0</v>
      </c>
      <c r="AD5687" s="19" t="n">
        <f aca="false">IF(AC5687&gt;0,AC5687*V5687,0)</f>
        <v>0</v>
      </c>
      <c r="AE5687" s="19" t="n">
        <f aca="false">IF(AC5687&gt;0,(M5687-V5687)*AC5687,0)</f>
        <v>0</v>
      </c>
      <c r="AF5687" s="16" t="str">
        <f aca="false">IF(AA5687&lt;&gt;"COMPRAR","",IF(AB5687="",IF(X5687="","",IF(X5687-V5687&lt;0.01,"EMPATE TÉCNICO","")),IF(AB5687&lt;I5687,"ESTOQUE INSUFICIENTE",IF(X5687="","",IF(X5687-V5687&lt;0.01,"EMPATE TÉCNICO","")))))</f>
        <v/>
      </c>
      <c r="AG5687" s="16" t="s">
        <v>5196</v>
      </c>
      <c r="AH5687" s="16" t="s">
        <v>3165</v>
      </c>
    </row>
    <row r="5688" customFormat="false" ht="15" hidden="false" customHeight="false" outlineLevel="0" collapsed="false">
      <c r="A5688" s="16" t="s">
        <v>17555</v>
      </c>
      <c r="B5688" s="17" t="s">
        <v>17556</v>
      </c>
      <c r="C5688" s="16" t="s">
        <v>17557</v>
      </c>
      <c r="D5688" s="16" t="s">
        <v>17558</v>
      </c>
      <c r="E5688" s="18" t="n">
        <v>1</v>
      </c>
      <c r="F5688" s="16" t="s">
        <v>43</v>
      </c>
      <c r="G5688" s="18" t="n">
        <v>1</v>
      </c>
      <c r="H5688" s="16" t="n">
        <v>3.3</v>
      </c>
      <c r="I5688" s="18" t="n">
        <v>8</v>
      </c>
      <c r="J5688" s="19" t="n">
        <v>0.9</v>
      </c>
      <c r="K5688" s="19" t="n">
        <v>0.9</v>
      </c>
      <c r="L5688" s="19" t="n">
        <v>0.9</v>
      </c>
      <c r="M5688" s="19" t="n">
        <f aca="false">IF(J5688&gt;0,J5688,K5688)*E5688</f>
        <v>0.9</v>
      </c>
      <c r="N5688" s="20"/>
      <c r="O5688" s="21" t="str">
        <f aca="false">IF(R5688="","",ROUND(R5688*(1-Premissas!$B$4),4))</f>
        <v/>
      </c>
      <c r="P5688" s="22"/>
      <c r="Q5688" s="22"/>
      <c r="R5688" s="23"/>
      <c r="S5688" s="24"/>
      <c r="T5688" s="24"/>
      <c r="U5688" s="25"/>
      <c r="V5688" s="19" t="str">
        <f aca="false">IF(COUNT(N5688:Q5688)=0,"",MIN(N5688:Q5688))</f>
        <v/>
      </c>
      <c r="W5688" s="16" t="str">
        <f aca="false">IF(V5688="","",INDEX($N$4:$Q$4,MATCH(V5688,N5688:Q5688,0)))</f>
        <v/>
      </c>
      <c r="X5688" s="19" t="str">
        <f aca="false">IF(COUNT(N5688:Q5688)&lt;2,"",SMALL(N5688:Q5688,2))</f>
        <v/>
      </c>
      <c r="Y5688" s="26" t="str">
        <f aca="false">IF(OR(V5688="",M5688=0),"",V5688/M5688-1)</f>
        <v/>
      </c>
      <c r="Z5688" s="26" t="str">
        <f aca="false">IF(OR(V5688="",L5688=""),"",V5688/(L5688*E5688)-1)</f>
        <v/>
      </c>
      <c r="AA5688" s="16" t="str">
        <f aca="false">IF(V5688="","SEM OFERTA",IF(OR(Y5688&gt;Premissas!$B$11,Y5688&lt;Premissas!$B$12),"VERIFICAR - UNIDADE/EMBALAGEM",IF(Y5688&gt;Premissas!$B$6,"NÃO COMPRAR - REAJUSTE &gt;5%","COMPRAR")))</f>
        <v>SEM OFERTA</v>
      </c>
      <c r="AB5688" s="18" t="str">
        <f aca="false">IF(W5688="DIMEC",S5688,IF(W5688="MEDCENTRO",U5688,""))</f>
        <v/>
      </c>
      <c r="AC5688" s="18" t="n">
        <f aca="false">IF(AA5688&lt;&gt;"COMPRAR",0,IF(AB5688="",I5688,MIN(I5688,AB5688)))</f>
        <v>0</v>
      </c>
      <c r="AD5688" s="19" t="n">
        <f aca="false">IF(AC5688&gt;0,AC5688*V5688,0)</f>
        <v>0</v>
      </c>
      <c r="AE5688" s="19" t="n">
        <f aca="false">IF(AC5688&gt;0,(M5688-V5688)*AC5688,0)</f>
        <v>0</v>
      </c>
      <c r="AF5688" s="16" t="str">
        <f aca="false">IF(AA5688&lt;&gt;"COMPRAR","",IF(AB5688="",IF(X5688="","",IF(X5688-V5688&lt;0.01,"EMPATE TÉCNICO","")),IF(AB5688&lt;I5688,"ESTOQUE INSUFICIENTE",IF(X5688="","",IF(X5688-V5688&lt;0.01,"EMPATE TÉCNICO","")))))</f>
        <v/>
      </c>
      <c r="AG5688" s="16" t="s">
        <v>3230</v>
      </c>
      <c r="AH5688" s="16" t="s">
        <v>3165</v>
      </c>
    </row>
    <row r="5689" customFormat="false" ht="15" hidden="false" customHeight="false" outlineLevel="0" collapsed="false">
      <c r="A5689" s="16" t="s">
        <v>17559</v>
      </c>
      <c r="B5689" s="17" t="s">
        <v>17560</v>
      </c>
      <c r="C5689" s="16" t="s">
        <v>17561</v>
      </c>
      <c r="D5689" s="16"/>
      <c r="E5689" s="18" t="n">
        <v>1</v>
      </c>
      <c r="F5689" s="16" t="s">
        <v>42</v>
      </c>
      <c r="G5689" s="18" t="n">
        <v>7</v>
      </c>
      <c r="H5689" s="16" t="n">
        <v>5.2</v>
      </c>
      <c r="I5689" s="18" t="n">
        <v>7</v>
      </c>
      <c r="J5689" s="19" t="n">
        <v>0.7</v>
      </c>
      <c r="K5689" s="19" t="n">
        <v>0.7</v>
      </c>
      <c r="L5689" s="19" t="n">
        <v>0.7</v>
      </c>
      <c r="M5689" s="19" t="n">
        <f aca="false">IF(J5689&gt;0,J5689,K5689)*E5689</f>
        <v>0.7</v>
      </c>
      <c r="N5689" s="20"/>
      <c r="O5689" s="21" t="str">
        <f aca="false">IF(R5689="","",ROUND(R5689*(1-Premissas!$B$4),4))</f>
        <v/>
      </c>
      <c r="P5689" s="22"/>
      <c r="Q5689" s="22"/>
      <c r="R5689" s="23"/>
      <c r="S5689" s="24"/>
      <c r="T5689" s="24"/>
      <c r="U5689" s="25"/>
      <c r="V5689" s="19" t="str">
        <f aca="false">IF(COUNT(N5689:Q5689)=0,"",MIN(N5689:Q5689))</f>
        <v/>
      </c>
      <c r="W5689" s="16" t="str">
        <f aca="false">IF(V5689="","",INDEX($N$4:$Q$4,MATCH(V5689,N5689:Q5689,0)))</f>
        <v/>
      </c>
      <c r="X5689" s="19" t="str">
        <f aca="false">IF(COUNT(N5689:Q5689)&lt;2,"",SMALL(N5689:Q5689,2))</f>
        <v/>
      </c>
      <c r="Y5689" s="26" t="str">
        <f aca="false">IF(OR(V5689="",M5689=0),"",V5689/M5689-1)</f>
        <v/>
      </c>
      <c r="Z5689" s="26" t="str">
        <f aca="false">IF(OR(V5689="",L5689=""),"",V5689/(L5689*E5689)-1)</f>
        <v/>
      </c>
      <c r="AA5689" s="16" t="str">
        <f aca="false">IF(V5689="","SEM OFERTA",IF(OR(Y5689&gt;Premissas!$B$11,Y5689&lt;Premissas!$B$12),"VERIFICAR - UNIDADE/EMBALAGEM",IF(Y5689&gt;Premissas!$B$6,"NÃO COMPRAR - REAJUSTE &gt;5%","COMPRAR")))</f>
        <v>SEM OFERTA</v>
      </c>
      <c r="AB5689" s="18" t="str">
        <f aca="false">IF(W5689="DIMEC",S5689,IF(W5689="MEDCENTRO",U5689,""))</f>
        <v/>
      </c>
      <c r="AC5689" s="18" t="n">
        <f aca="false">IF(AA5689&lt;&gt;"COMPRAR",0,IF(AB5689="",I5689,MIN(I5689,AB5689)))</f>
        <v>0</v>
      </c>
      <c r="AD5689" s="19" t="n">
        <f aca="false">IF(AC5689&gt;0,AC5689*V5689,0)</f>
        <v>0</v>
      </c>
      <c r="AE5689" s="19" t="n">
        <f aca="false">IF(AC5689&gt;0,(M5689-V5689)*AC5689,0)</f>
        <v>0</v>
      </c>
      <c r="AF5689" s="16" t="str">
        <f aca="false">IF(AA5689&lt;&gt;"COMPRAR","",IF(AB5689="",IF(X5689="","",IF(X5689-V5689&lt;0.01,"EMPATE TÉCNICO","")),IF(AB5689&lt;I5689,"ESTOQUE INSUFICIENTE",IF(X5689="","",IF(X5689-V5689&lt;0.01,"EMPATE TÉCNICO","")))))</f>
        <v/>
      </c>
      <c r="AG5689" s="16" t="s">
        <v>2551</v>
      </c>
      <c r="AH5689" s="16" t="s">
        <v>3165</v>
      </c>
    </row>
    <row r="5690" customFormat="false" ht="15" hidden="false" customHeight="false" outlineLevel="0" collapsed="false">
      <c r="A5690" s="16" t="s">
        <v>17562</v>
      </c>
      <c r="B5690" s="17" t="s">
        <v>17563</v>
      </c>
      <c r="C5690" s="16" t="s">
        <v>17564</v>
      </c>
      <c r="D5690" s="16" t="s">
        <v>17565</v>
      </c>
      <c r="E5690" s="18" t="n">
        <v>1</v>
      </c>
      <c r="F5690" s="16" t="s">
        <v>43</v>
      </c>
      <c r="G5690" s="18" t="n">
        <v>0</v>
      </c>
      <c r="H5690" s="16" t="n">
        <v>0.1</v>
      </c>
      <c r="I5690" s="18" t="n">
        <v>1</v>
      </c>
      <c r="J5690" s="19" t="n">
        <v>0</v>
      </c>
      <c r="K5690" s="19" t="n">
        <v>1</v>
      </c>
      <c r="L5690" s="19"/>
      <c r="M5690" s="19" t="n">
        <f aca="false">IF(J5690&gt;0,J5690,K5690)*E5690</f>
        <v>1</v>
      </c>
      <c r="N5690" s="20"/>
      <c r="O5690" s="21" t="str">
        <f aca="false">IF(R5690="","",ROUND(R5690*(1-Premissas!$B$4),4))</f>
        <v/>
      </c>
      <c r="P5690" s="22"/>
      <c r="Q5690" s="22"/>
      <c r="R5690" s="23"/>
      <c r="S5690" s="24"/>
      <c r="T5690" s="24"/>
      <c r="U5690" s="25"/>
      <c r="V5690" s="19" t="str">
        <f aca="false">IF(COUNT(N5690:Q5690)=0,"",MIN(N5690:Q5690))</f>
        <v/>
      </c>
      <c r="W5690" s="16" t="str">
        <f aca="false">IF(V5690="","",INDEX($N$4:$Q$4,MATCH(V5690,N5690:Q5690,0)))</f>
        <v/>
      </c>
      <c r="X5690" s="19" t="str">
        <f aca="false">IF(COUNT(N5690:Q5690)&lt;2,"",SMALL(N5690:Q5690,2))</f>
        <v/>
      </c>
      <c r="Y5690" s="26" t="str">
        <f aca="false">IF(OR(V5690="",M5690=0),"",V5690/M5690-1)</f>
        <v/>
      </c>
      <c r="Z5690" s="26" t="str">
        <f aca="false">IF(OR(V5690="",L5690=""),"",V5690/(L5690*E5690)-1)</f>
        <v/>
      </c>
      <c r="AA5690" s="16" t="str">
        <f aca="false">IF(V5690="","SEM OFERTA",IF(OR(Y5690&gt;Premissas!$B$11,Y5690&lt;Premissas!$B$12),"VERIFICAR - UNIDADE/EMBALAGEM",IF(Y5690&gt;Premissas!$B$6,"NÃO COMPRAR - REAJUSTE &gt;5%","COMPRAR")))</f>
        <v>SEM OFERTA</v>
      </c>
      <c r="AB5690" s="18" t="str">
        <f aca="false">IF(W5690="DIMEC",S5690,IF(W5690="MEDCENTRO",U5690,""))</f>
        <v/>
      </c>
      <c r="AC5690" s="18" t="n">
        <f aca="false">IF(AA5690&lt;&gt;"COMPRAR",0,IF(AB5690="",I5690,MIN(I5690,AB5690)))</f>
        <v>0</v>
      </c>
      <c r="AD5690" s="19" t="n">
        <f aca="false">IF(AC5690&gt;0,AC5690*V5690,0)</f>
        <v>0</v>
      </c>
      <c r="AE5690" s="19" t="n">
        <f aca="false">IF(AC5690&gt;0,(M5690-V5690)*AC5690,0)</f>
        <v>0</v>
      </c>
      <c r="AF5690" s="16" t="str">
        <f aca="false">IF(AA5690&lt;&gt;"COMPRAR","",IF(AB5690="",IF(X5690="","",IF(X5690-V5690&lt;0.01,"EMPATE TÉCNICO","")),IF(AB5690&lt;I5690,"ESTOQUE INSUFICIENTE",IF(X5690="","",IF(X5690-V5690&lt;0.01,"EMPATE TÉCNICO","")))))</f>
        <v/>
      </c>
      <c r="AG5690" s="16"/>
      <c r="AH5690" s="16" t="s">
        <v>3165</v>
      </c>
    </row>
    <row r="5691" customFormat="false" ht="15" hidden="false" customHeight="false" outlineLevel="0" collapsed="false">
      <c r="A5691" s="16" t="s">
        <v>17566</v>
      </c>
      <c r="B5691" s="17" t="s">
        <v>17567</v>
      </c>
      <c r="C5691" s="16" t="s">
        <v>17568</v>
      </c>
      <c r="D5691" s="16" t="s">
        <v>17569</v>
      </c>
      <c r="E5691" s="18" t="n">
        <v>1</v>
      </c>
      <c r="F5691" s="16" t="s">
        <v>43</v>
      </c>
      <c r="G5691" s="18" t="n">
        <v>0</v>
      </c>
      <c r="H5691" s="16" t="n">
        <v>0</v>
      </c>
      <c r="I5691" s="18" t="n">
        <v>1</v>
      </c>
      <c r="J5691" s="19" t="n">
        <v>6.99</v>
      </c>
      <c r="K5691" s="19" t="n">
        <v>6.99</v>
      </c>
      <c r="L5691" s="19" t="n">
        <v>6.99</v>
      </c>
      <c r="M5691" s="19" t="n">
        <f aca="false">IF(J5691&gt;0,J5691,K5691)*E5691</f>
        <v>6.99</v>
      </c>
      <c r="N5691" s="20"/>
      <c r="O5691" s="21" t="str">
        <f aca="false">IF(R5691="","",ROUND(R5691*(1-Premissas!$B$4),4))</f>
        <v/>
      </c>
      <c r="P5691" s="22"/>
      <c r="Q5691" s="22"/>
      <c r="R5691" s="23"/>
      <c r="S5691" s="24"/>
      <c r="T5691" s="24"/>
      <c r="U5691" s="25"/>
      <c r="V5691" s="19" t="str">
        <f aca="false">IF(COUNT(N5691:Q5691)=0,"",MIN(N5691:Q5691))</f>
        <v/>
      </c>
      <c r="W5691" s="16" t="str">
        <f aca="false">IF(V5691="","",INDEX($N$4:$Q$4,MATCH(V5691,N5691:Q5691,0)))</f>
        <v/>
      </c>
      <c r="X5691" s="19" t="str">
        <f aca="false">IF(COUNT(N5691:Q5691)&lt;2,"",SMALL(N5691:Q5691,2))</f>
        <v/>
      </c>
      <c r="Y5691" s="26" t="str">
        <f aca="false">IF(OR(V5691="",M5691=0),"",V5691/M5691-1)</f>
        <v/>
      </c>
      <c r="Z5691" s="26" t="str">
        <f aca="false">IF(OR(V5691="",L5691=""),"",V5691/(L5691*E5691)-1)</f>
        <v/>
      </c>
      <c r="AA5691" s="16" t="str">
        <f aca="false">IF(V5691="","SEM OFERTA",IF(OR(Y5691&gt;Premissas!$B$11,Y5691&lt;Premissas!$B$12),"VERIFICAR - UNIDADE/EMBALAGEM",IF(Y5691&gt;Premissas!$B$6,"NÃO COMPRAR - REAJUSTE &gt;5%","COMPRAR")))</f>
        <v>SEM OFERTA</v>
      </c>
      <c r="AB5691" s="18" t="str">
        <f aca="false">IF(W5691="DIMEC",S5691,IF(W5691="MEDCENTRO",U5691,""))</f>
        <v/>
      </c>
      <c r="AC5691" s="18" t="n">
        <f aca="false">IF(AA5691&lt;&gt;"COMPRAR",0,IF(AB5691="",I5691,MIN(I5691,AB5691)))</f>
        <v>0</v>
      </c>
      <c r="AD5691" s="19" t="n">
        <f aca="false">IF(AC5691&gt;0,AC5691*V5691,0)</f>
        <v>0</v>
      </c>
      <c r="AE5691" s="19" t="n">
        <f aca="false">IF(AC5691&gt;0,(M5691-V5691)*AC5691,0)</f>
        <v>0</v>
      </c>
      <c r="AF5691" s="16" t="str">
        <f aca="false">IF(AA5691&lt;&gt;"COMPRAR","",IF(AB5691="",IF(X5691="","",IF(X5691-V5691&lt;0.01,"EMPATE TÉCNICO","")),IF(AB5691&lt;I5691,"ESTOQUE INSUFICIENTE",IF(X5691="","",IF(X5691-V5691&lt;0.01,"EMPATE TÉCNICO","")))))</f>
        <v/>
      </c>
      <c r="AG5691" s="16" t="s">
        <v>2551</v>
      </c>
      <c r="AH5691" s="16" t="s">
        <v>3165</v>
      </c>
    </row>
    <row r="5692" customFormat="false" ht="15" hidden="false" customHeight="false" outlineLevel="0" collapsed="false">
      <c r="A5692" s="16" t="s">
        <v>17570</v>
      </c>
      <c r="B5692" s="17" t="s">
        <v>17571</v>
      </c>
      <c r="C5692" s="16" t="s">
        <v>17572</v>
      </c>
      <c r="D5692" s="16" t="s">
        <v>17573</v>
      </c>
      <c r="E5692" s="18" t="n">
        <v>1</v>
      </c>
      <c r="F5692" s="16" t="s">
        <v>43</v>
      </c>
      <c r="G5692" s="18" t="n">
        <v>0</v>
      </c>
      <c r="H5692" s="16" t="n">
        <v>2.7</v>
      </c>
      <c r="I5692" s="18" t="n">
        <v>7</v>
      </c>
      <c r="J5692" s="19" t="n">
        <v>0</v>
      </c>
      <c r="K5692" s="19" t="n">
        <v>1</v>
      </c>
      <c r="L5692" s="19"/>
      <c r="M5692" s="19" t="n">
        <f aca="false">IF(J5692&gt;0,J5692,K5692)*E5692</f>
        <v>1</v>
      </c>
      <c r="N5692" s="20"/>
      <c r="O5692" s="21" t="str">
        <f aca="false">IF(R5692="","",ROUND(R5692*(1-Premissas!$B$4),4))</f>
        <v/>
      </c>
      <c r="P5692" s="22"/>
      <c r="Q5692" s="22"/>
      <c r="R5692" s="23"/>
      <c r="S5692" s="24"/>
      <c r="T5692" s="24"/>
      <c r="U5692" s="25"/>
      <c r="V5692" s="19" t="str">
        <f aca="false">IF(COUNT(N5692:Q5692)=0,"",MIN(N5692:Q5692))</f>
        <v/>
      </c>
      <c r="W5692" s="16" t="str">
        <f aca="false">IF(V5692="","",INDEX($N$4:$Q$4,MATCH(V5692,N5692:Q5692,0)))</f>
        <v/>
      </c>
      <c r="X5692" s="19" t="str">
        <f aca="false">IF(COUNT(N5692:Q5692)&lt;2,"",SMALL(N5692:Q5692,2))</f>
        <v/>
      </c>
      <c r="Y5692" s="26" t="str">
        <f aca="false">IF(OR(V5692="",M5692=0),"",V5692/M5692-1)</f>
        <v/>
      </c>
      <c r="Z5692" s="26" t="str">
        <f aca="false">IF(OR(V5692="",L5692=""),"",V5692/(L5692*E5692)-1)</f>
        <v/>
      </c>
      <c r="AA5692" s="16" t="str">
        <f aca="false">IF(V5692="","SEM OFERTA",IF(OR(Y5692&gt;Premissas!$B$11,Y5692&lt;Premissas!$B$12),"VERIFICAR - UNIDADE/EMBALAGEM",IF(Y5692&gt;Premissas!$B$6,"NÃO COMPRAR - REAJUSTE &gt;5%","COMPRAR")))</f>
        <v>SEM OFERTA</v>
      </c>
      <c r="AB5692" s="18" t="str">
        <f aca="false">IF(W5692="DIMEC",S5692,IF(W5692="MEDCENTRO",U5692,""))</f>
        <v/>
      </c>
      <c r="AC5692" s="18" t="n">
        <f aca="false">IF(AA5692&lt;&gt;"COMPRAR",0,IF(AB5692="",I5692,MIN(I5692,AB5692)))</f>
        <v>0</v>
      </c>
      <c r="AD5692" s="19" t="n">
        <f aca="false">IF(AC5692&gt;0,AC5692*V5692,0)</f>
        <v>0</v>
      </c>
      <c r="AE5692" s="19" t="n">
        <f aca="false">IF(AC5692&gt;0,(M5692-V5692)*AC5692,0)</f>
        <v>0</v>
      </c>
      <c r="AF5692" s="16" t="str">
        <f aca="false">IF(AA5692&lt;&gt;"COMPRAR","",IF(AB5692="",IF(X5692="","",IF(X5692-V5692&lt;0.01,"EMPATE TÉCNICO","")),IF(AB5692&lt;I5692,"ESTOQUE INSUFICIENTE",IF(X5692="","",IF(X5692-V5692&lt;0.01,"EMPATE TÉCNICO","")))))</f>
        <v/>
      </c>
      <c r="AG5692" s="16"/>
      <c r="AH5692" s="16" t="s">
        <v>3165</v>
      </c>
    </row>
    <row r="5693" customFormat="false" ht="15" hidden="false" customHeight="false" outlineLevel="0" collapsed="false">
      <c r="A5693" s="16" t="s">
        <v>17574</v>
      </c>
      <c r="B5693" s="17" t="s">
        <v>17575</v>
      </c>
      <c r="C5693" s="16" t="s">
        <v>17576</v>
      </c>
      <c r="D5693" s="16" t="s">
        <v>17573</v>
      </c>
      <c r="E5693" s="18" t="n">
        <v>1</v>
      </c>
      <c r="F5693" s="16" t="s">
        <v>43</v>
      </c>
      <c r="G5693" s="18" t="n">
        <v>0</v>
      </c>
      <c r="H5693" s="16" t="n">
        <v>0.5</v>
      </c>
      <c r="I5693" s="18" t="n">
        <v>2</v>
      </c>
      <c r="J5693" s="19" t="n">
        <v>0</v>
      </c>
      <c r="K5693" s="19" t="n">
        <v>1</v>
      </c>
      <c r="L5693" s="19"/>
      <c r="M5693" s="19" t="n">
        <f aca="false">IF(J5693&gt;0,J5693,K5693)*E5693</f>
        <v>1</v>
      </c>
      <c r="N5693" s="20"/>
      <c r="O5693" s="21" t="str">
        <f aca="false">IF(R5693="","",ROUND(R5693*(1-Premissas!$B$4),4))</f>
        <v/>
      </c>
      <c r="P5693" s="22"/>
      <c r="Q5693" s="22"/>
      <c r="R5693" s="23"/>
      <c r="S5693" s="24"/>
      <c r="T5693" s="24"/>
      <c r="U5693" s="25"/>
      <c r="V5693" s="19" t="str">
        <f aca="false">IF(COUNT(N5693:Q5693)=0,"",MIN(N5693:Q5693))</f>
        <v/>
      </c>
      <c r="W5693" s="16" t="str">
        <f aca="false">IF(V5693="","",INDEX($N$4:$Q$4,MATCH(V5693,N5693:Q5693,0)))</f>
        <v/>
      </c>
      <c r="X5693" s="19" t="str">
        <f aca="false">IF(COUNT(N5693:Q5693)&lt;2,"",SMALL(N5693:Q5693,2))</f>
        <v/>
      </c>
      <c r="Y5693" s="26" t="str">
        <f aca="false">IF(OR(V5693="",M5693=0),"",V5693/M5693-1)</f>
        <v/>
      </c>
      <c r="Z5693" s="26" t="str">
        <f aca="false">IF(OR(V5693="",L5693=""),"",V5693/(L5693*E5693)-1)</f>
        <v/>
      </c>
      <c r="AA5693" s="16" t="str">
        <f aca="false">IF(V5693="","SEM OFERTA",IF(OR(Y5693&gt;Premissas!$B$11,Y5693&lt;Premissas!$B$12),"VERIFICAR - UNIDADE/EMBALAGEM",IF(Y5693&gt;Premissas!$B$6,"NÃO COMPRAR - REAJUSTE &gt;5%","COMPRAR")))</f>
        <v>SEM OFERTA</v>
      </c>
      <c r="AB5693" s="18" t="str">
        <f aca="false">IF(W5693="DIMEC",S5693,IF(W5693="MEDCENTRO",U5693,""))</f>
        <v/>
      </c>
      <c r="AC5693" s="18" t="n">
        <f aca="false">IF(AA5693&lt;&gt;"COMPRAR",0,IF(AB5693="",I5693,MIN(I5693,AB5693)))</f>
        <v>0</v>
      </c>
      <c r="AD5693" s="19" t="n">
        <f aca="false">IF(AC5693&gt;0,AC5693*V5693,0)</f>
        <v>0</v>
      </c>
      <c r="AE5693" s="19" t="n">
        <f aca="false">IF(AC5693&gt;0,(M5693-V5693)*AC5693,0)</f>
        <v>0</v>
      </c>
      <c r="AF5693" s="16" t="str">
        <f aca="false">IF(AA5693&lt;&gt;"COMPRAR","",IF(AB5693="",IF(X5693="","",IF(X5693-V5693&lt;0.01,"EMPATE TÉCNICO","")),IF(AB5693&lt;I5693,"ESTOQUE INSUFICIENTE",IF(X5693="","",IF(X5693-V5693&lt;0.01,"EMPATE TÉCNICO","")))))</f>
        <v/>
      </c>
      <c r="AG5693" s="16"/>
      <c r="AH5693" s="16" t="s">
        <v>3165</v>
      </c>
    </row>
    <row r="5694" customFormat="false" ht="15" hidden="false" customHeight="false" outlineLevel="0" collapsed="false">
      <c r="A5694" s="16" t="s">
        <v>17577</v>
      </c>
      <c r="B5694" s="17" t="s">
        <v>17578</v>
      </c>
      <c r="C5694" s="16" t="s">
        <v>17579</v>
      </c>
      <c r="D5694" s="16" t="s">
        <v>17580</v>
      </c>
      <c r="E5694" s="18" t="n">
        <v>1</v>
      </c>
      <c r="F5694" s="16" t="s">
        <v>43</v>
      </c>
      <c r="G5694" s="18" t="n">
        <v>0</v>
      </c>
      <c r="H5694" s="16" t="n">
        <v>0.1</v>
      </c>
      <c r="I5694" s="18" t="n">
        <v>1</v>
      </c>
      <c r="J5694" s="19" t="n">
        <v>0.4716</v>
      </c>
      <c r="K5694" s="19" t="n">
        <v>0.4716</v>
      </c>
      <c r="L5694" s="19" t="n">
        <v>0.4716</v>
      </c>
      <c r="M5694" s="19" t="n">
        <f aca="false">IF(J5694&gt;0,J5694,K5694)*E5694</f>
        <v>0.4716</v>
      </c>
      <c r="N5694" s="20"/>
      <c r="O5694" s="21" t="str">
        <f aca="false">IF(R5694="","",ROUND(R5694*(1-Premissas!$B$4),4))</f>
        <v/>
      </c>
      <c r="P5694" s="22"/>
      <c r="Q5694" s="22"/>
      <c r="R5694" s="23"/>
      <c r="S5694" s="24"/>
      <c r="T5694" s="24"/>
      <c r="U5694" s="25"/>
      <c r="V5694" s="19" t="str">
        <f aca="false">IF(COUNT(N5694:Q5694)=0,"",MIN(N5694:Q5694))</f>
        <v/>
      </c>
      <c r="W5694" s="16" t="str">
        <f aca="false">IF(V5694="","",INDEX($N$4:$Q$4,MATCH(V5694,N5694:Q5694,0)))</f>
        <v/>
      </c>
      <c r="X5694" s="19" t="str">
        <f aca="false">IF(COUNT(N5694:Q5694)&lt;2,"",SMALL(N5694:Q5694,2))</f>
        <v/>
      </c>
      <c r="Y5694" s="26" t="str">
        <f aca="false">IF(OR(V5694="",M5694=0),"",V5694/M5694-1)</f>
        <v/>
      </c>
      <c r="Z5694" s="26" t="str">
        <f aca="false">IF(OR(V5694="",L5694=""),"",V5694/(L5694*E5694)-1)</f>
        <v/>
      </c>
      <c r="AA5694" s="16" t="str">
        <f aca="false">IF(V5694="","SEM OFERTA",IF(OR(Y5694&gt;Premissas!$B$11,Y5694&lt;Premissas!$B$12),"VERIFICAR - UNIDADE/EMBALAGEM",IF(Y5694&gt;Premissas!$B$6,"NÃO COMPRAR - REAJUSTE &gt;5%","COMPRAR")))</f>
        <v>SEM OFERTA</v>
      </c>
      <c r="AB5694" s="18" t="str">
        <f aca="false">IF(W5694="DIMEC",S5694,IF(W5694="MEDCENTRO",U5694,""))</f>
        <v/>
      </c>
      <c r="AC5694" s="18" t="n">
        <f aca="false">IF(AA5694&lt;&gt;"COMPRAR",0,IF(AB5694="",I5694,MIN(I5694,AB5694)))</f>
        <v>0</v>
      </c>
      <c r="AD5694" s="19" t="n">
        <f aca="false">IF(AC5694&gt;0,AC5694*V5694,0)</f>
        <v>0</v>
      </c>
      <c r="AE5694" s="19" t="n">
        <f aca="false">IF(AC5694&gt;0,(M5694-V5694)*AC5694,0)</f>
        <v>0</v>
      </c>
      <c r="AF5694" s="16" t="str">
        <f aca="false">IF(AA5694&lt;&gt;"COMPRAR","",IF(AB5694="",IF(X5694="","",IF(X5694-V5694&lt;0.01,"EMPATE TÉCNICO","")),IF(AB5694&lt;I5694,"ESTOQUE INSUFICIENTE",IF(X5694="","",IF(X5694-V5694&lt;0.01,"EMPATE TÉCNICO","")))))</f>
        <v/>
      </c>
      <c r="AG5694" s="16" t="s">
        <v>304</v>
      </c>
      <c r="AH5694" s="16" t="s">
        <v>3165</v>
      </c>
    </row>
    <row r="5695" customFormat="false" ht="15" hidden="false" customHeight="false" outlineLevel="0" collapsed="false">
      <c r="A5695" s="16" t="s">
        <v>17581</v>
      </c>
      <c r="B5695" s="17" t="s">
        <v>17582</v>
      </c>
      <c r="C5695" s="16" t="s">
        <v>17583</v>
      </c>
      <c r="D5695" s="16" t="s">
        <v>380</v>
      </c>
      <c r="E5695" s="18" t="n">
        <v>1</v>
      </c>
      <c r="F5695" s="16" t="s">
        <v>43</v>
      </c>
      <c r="G5695" s="18" t="n">
        <v>0</v>
      </c>
      <c r="H5695" s="16" t="n">
        <v>0.1</v>
      </c>
      <c r="I5695" s="18" t="n">
        <v>1</v>
      </c>
      <c r="J5695" s="19" t="n">
        <v>0.49</v>
      </c>
      <c r="K5695" s="19" t="n">
        <v>0.49</v>
      </c>
      <c r="L5695" s="19" t="n">
        <v>0.49</v>
      </c>
      <c r="M5695" s="19" t="n">
        <f aca="false">IF(J5695&gt;0,J5695,K5695)*E5695</f>
        <v>0.49</v>
      </c>
      <c r="N5695" s="20"/>
      <c r="O5695" s="21" t="str">
        <f aca="false">IF(R5695="","",ROUND(R5695*(1-Premissas!$B$4),4))</f>
        <v/>
      </c>
      <c r="P5695" s="22"/>
      <c r="Q5695" s="22"/>
      <c r="R5695" s="23"/>
      <c r="S5695" s="24"/>
      <c r="T5695" s="24"/>
      <c r="U5695" s="25"/>
      <c r="V5695" s="19" t="str">
        <f aca="false">IF(COUNT(N5695:Q5695)=0,"",MIN(N5695:Q5695))</f>
        <v/>
      </c>
      <c r="W5695" s="16" t="str">
        <f aca="false">IF(V5695="","",INDEX($N$4:$Q$4,MATCH(V5695,N5695:Q5695,0)))</f>
        <v/>
      </c>
      <c r="X5695" s="19" t="str">
        <f aca="false">IF(COUNT(N5695:Q5695)&lt;2,"",SMALL(N5695:Q5695,2))</f>
        <v/>
      </c>
      <c r="Y5695" s="26" t="str">
        <f aca="false">IF(OR(V5695="",M5695=0),"",V5695/M5695-1)</f>
        <v/>
      </c>
      <c r="Z5695" s="26" t="str">
        <f aca="false">IF(OR(V5695="",L5695=""),"",V5695/(L5695*E5695)-1)</f>
        <v/>
      </c>
      <c r="AA5695" s="16" t="str">
        <f aca="false">IF(V5695="","SEM OFERTA",IF(OR(Y5695&gt;Premissas!$B$11,Y5695&lt;Premissas!$B$12),"VERIFICAR - UNIDADE/EMBALAGEM",IF(Y5695&gt;Premissas!$B$6,"NÃO COMPRAR - REAJUSTE &gt;5%","COMPRAR")))</f>
        <v>SEM OFERTA</v>
      </c>
      <c r="AB5695" s="18" t="str">
        <f aca="false">IF(W5695="DIMEC",S5695,IF(W5695="MEDCENTRO",U5695,""))</f>
        <v/>
      </c>
      <c r="AC5695" s="18" t="n">
        <f aca="false">IF(AA5695&lt;&gt;"COMPRAR",0,IF(AB5695="",I5695,MIN(I5695,AB5695)))</f>
        <v>0</v>
      </c>
      <c r="AD5695" s="19" t="n">
        <f aca="false">IF(AC5695&gt;0,AC5695*V5695,0)</f>
        <v>0</v>
      </c>
      <c r="AE5695" s="19" t="n">
        <f aca="false">IF(AC5695&gt;0,(M5695-V5695)*AC5695,0)</f>
        <v>0</v>
      </c>
      <c r="AF5695" s="16" t="str">
        <f aca="false">IF(AA5695&lt;&gt;"COMPRAR","",IF(AB5695="",IF(X5695="","",IF(X5695-V5695&lt;0.01,"EMPATE TÉCNICO","")),IF(AB5695&lt;I5695,"ESTOQUE INSUFICIENTE",IF(X5695="","",IF(X5695-V5695&lt;0.01,"EMPATE TÉCNICO","")))))</f>
        <v/>
      </c>
      <c r="AG5695" s="16" t="s">
        <v>740</v>
      </c>
      <c r="AH5695" s="16" t="s">
        <v>3165</v>
      </c>
    </row>
    <row r="5696" customFormat="false" ht="15" hidden="false" customHeight="false" outlineLevel="0" collapsed="false">
      <c r="A5696" s="16" t="s">
        <v>17584</v>
      </c>
      <c r="B5696" s="17" t="s">
        <v>17585</v>
      </c>
      <c r="C5696" s="16" t="s">
        <v>17586</v>
      </c>
      <c r="D5696" s="16" t="s">
        <v>7139</v>
      </c>
      <c r="E5696" s="18" t="n">
        <v>1</v>
      </c>
      <c r="F5696" s="16" t="s">
        <v>42</v>
      </c>
      <c r="G5696" s="18" t="n">
        <v>35</v>
      </c>
      <c r="H5696" s="16" t="n">
        <v>57.7</v>
      </c>
      <c r="I5696" s="18" t="n">
        <v>114</v>
      </c>
      <c r="J5696" s="19" t="n">
        <v>0.58</v>
      </c>
      <c r="K5696" s="19" t="n">
        <v>0.58</v>
      </c>
      <c r="L5696" s="19" t="n">
        <v>0.58</v>
      </c>
      <c r="M5696" s="19" t="n">
        <f aca="false">IF(J5696&gt;0,J5696,K5696)*E5696</f>
        <v>0.58</v>
      </c>
      <c r="N5696" s="20"/>
      <c r="O5696" s="21" t="str">
        <f aca="false">IF(R5696="","",ROUND(R5696*(1-Premissas!$B$4),4))</f>
        <v/>
      </c>
      <c r="P5696" s="22"/>
      <c r="Q5696" s="22"/>
      <c r="R5696" s="23"/>
      <c r="S5696" s="24"/>
      <c r="T5696" s="24"/>
      <c r="U5696" s="25"/>
      <c r="V5696" s="19" t="str">
        <f aca="false">IF(COUNT(N5696:Q5696)=0,"",MIN(N5696:Q5696))</f>
        <v/>
      </c>
      <c r="W5696" s="16" t="str">
        <f aca="false">IF(V5696="","",INDEX($N$4:$Q$4,MATCH(V5696,N5696:Q5696,0)))</f>
        <v/>
      </c>
      <c r="X5696" s="19" t="str">
        <f aca="false">IF(COUNT(N5696:Q5696)&lt;2,"",SMALL(N5696:Q5696,2))</f>
        <v/>
      </c>
      <c r="Y5696" s="26" t="str">
        <f aca="false">IF(OR(V5696="",M5696=0),"",V5696/M5696-1)</f>
        <v/>
      </c>
      <c r="Z5696" s="26" t="str">
        <f aca="false">IF(OR(V5696="",L5696=""),"",V5696/(L5696*E5696)-1)</f>
        <v/>
      </c>
      <c r="AA5696" s="16" t="str">
        <f aca="false">IF(V5696="","SEM OFERTA",IF(OR(Y5696&gt;Premissas!$B$11,Y5696&lt;Premissas!$B$12),"VERIFICAR - UNIDADE/EMBALAGEM",IF(Y5696&gt;Premissas!$B$6,"NÃO COMPRAR - REAJUSTE &gt;5%","COMPRAR")))</f>
        <v>SEM OFERTA</v>
      </c>
      <c r="AB5696" s="18" t="str">
        <f aca="false">IF(W5696="DIMEC",S5696,IF(W5696="MEDCENTRO",U5696,""))</f>
        <v/>
      </c>
      <c r="AC5696" s="18" t="n">
        <f aca="false">IF(AA5696&lt;&gt;"COMPRAR",0,IF(AB5696="",I5696,MIN(I5696,AB5696)))</f>
        <v>0</v>
      </c>
      <c r="AD5696" s="19" t="n">
        <f aca="false">IF(AC5696&gt;0,AC5696*V5696,0)</f>
        <v>0</v>
      </c>
      <c r="AE5696" s="19" t="n">
        <f aca="false">IF(AC5696&gt;0,(M5696-V5696)*AC5696,0)</f>
        <v>0</v>
      </c>
      <c r="AF5696" s="16" t="str">
        <f aca="false">IF(AA5696&lt;&gt;"COMPRAR","",IF(AB5696="",IF(X5696="","",IF(X5696-V5696&lt;0.01,"EMPATE TÉCNICO","")),IF(AB5696&lt;I5696,"ESTOQUE INSUFICIENTE",IF(X5696="","",IF(X5696-V5696&lt;0.01,"EMPATE TÉCNICO","")))))</f>
        <v/>
      </c>
      <c r="AG5696" s="16" t="s">
        <v>7132</v>
      </c>
      <c r="AH5696" s="16" t="s">
        <v>3165</v>
      </c>
    </row>
    <row r="5697" customFormat="false" ht="15" hidden="false" customHeight="false" outlineLevel="0" collapsed="false">
      <c r="A5697" s="16" t="s">
        <v>17587</v>
      </c>
      <c r="B5697" s="17"/>
      <c r="C5697" s="16" t="s">
        <v>17588</v>
      </c>
      <c r="D5697" s="16" t="s">
        <v>380</v>
      </c>
      <c r="E5697" s="18" t="n">
        <v>1</v>
      </c>
      <c r="F5697" s="16" t="s">
        <v>43</v>
      </c>
      <c r="G5697" s="18" t="n">
        <v>0</v>
      </c>
      <c r="H5697" s="16" t="n">
        <v>13.2</v>
      </c>
      <c r="I5697" s="18" t="n">
        <v>34</v>
      </c>
      <c r="J5697" s="19" t="n">
        <v>0.65</v>
      </c>
      <c r="K5697" s="19" t="n">
        <v>0.65</v>
      </c>
      <c r="L5697" s="19" t="n">
        <v>0.65</v>
      </c>
      <c r="M5697" s="19" t="n">
        <f aca="false">IF(J5697&gt;0,J5697,K5697)*E5697</f>
        <v>0.65</v>
      </c>
      <c r="N5697" s="20"/>
      <c r="O5697" s="21" t="str">
        <f aca="false">IF(R5697="","",ROUND(R5697*(1-Premissas!$B$4),4))</f>
        <v/>
      </c>
      <c r="P5697" s="22"/>
      <c r="Q5697" s="22"/>
      <c r="R5697" s="23"/>
      <c r="S5697" s="24"/>
      <c r="T5697" s="24"/>
      <c r="U5697" s="25"/>
      <c r="V5697" s="19" t="str">
        <f aca="false">IF(COUNT(N5697:Q5697)=0,"",MIN(N5697:Q5697))</f>
        <v/>
      </c>
      <c r="W5697" s="16" t="str">
        <f aca="false">IF(V5697="","",INDEX($N$4:$Q$4,MATCH(V5697,N5697:Q5697,0)))</f>
        <v/>
      </c>
      <c r="X5697" s="19" t="str">
        <f aca="false">IF(COUNT(N5697:Q5697)&lt;2,"",SMALL(N5697:Q5697,2))</f>
        <v/>
      </c>
      <c r="Y5697" s="26" t="str">
        <f aca="false">IF(OR(V5697="",M5697=0),"",V5697/M5697-1)</f>
        <v/>
      </c>
      <c r="Z5697" s="26" t="str">
        <f aca="false">IF(OR(V5697="",L5697=""),"",V5697/(L5697*E5697)-1)</f>
        <v/>
      </c>
      <c r="AA5697" s="16" t="str">
        <f aca="false">IF(V5697="","SEM OFERTA",IF(OR(Y5697&gt;Premissas!$B$11,Y5697&lt;Premissas!$B$12),"VERIFICAR - UNIDADE/EMBALAGEM",IF(Y5697&gt;Premissas!$B$6,"NÃO COMPRAR - REAJUSTE &gt;5%","COMPRAR")))</f>
        <v>SEM OFERTA</v>
      </c>
      <c r="AB5697" s="18" t="str">
        <f aca="false">IF(W5697="DIMEC",S5697,IF(W5697="MEDCENTRO",U5697,""))</f>
        <v/>
      </c>
      <c r="AC5697" s="18" t="n">
        <f aca="false">IF(AA5697&lt;&gt;"COMPRAR",0,IF(AB5697="",I5697,MIN(I5697,AB5697)))</f>
        <v>0</v>
      </c>
      <c r="AD5697" s="19" t="n">
        <f aca="false">IF(AC5697&gt;0,AC5697*V5697,0)</f>
        <v>0</v>
      </c>
      <c r="AE5697" s="19" t="n">
        <f aca="false">IF(AC5697&gt;0,(M5697-V5697)*AC5697,0)</f>
        <v>0</v>
      </c>
      <c r="AF5697" s="16" t="str">
        <f aca="false">IF(AA5697&lt;&gt;"COMPRAR","",IF(AB5697="",IF(X5697="","",IF(X5697-V5697&lt;0.01,"EMPATE TÉCNICO","")),IF(AB5697&lt;I5697,"ESTOQUE INSUFICIENTE",IF(X5697="","",IF(X5697-V5697&lt;0.01,"EMPATE TÉCNICO","")))))</f>
        <v/>
      </c>
      <c r="AG5697" s="16" t="s">
        <v>298</v>
      </c>
      <c r="AH5697" s="16" t="s">
        <v>3165</v>
      </c>
    </row>
    <row r="5698" customFormat="false" ht="15" hidden="false" customHeight="false" outlineLevel="0" collapsed="false">
      <c r="A5698" s="16" t="s">
        <v>17589</v>
      </c>
      <c r="B5698" s="17" t="s">
        <v>17590</v>
      </c>
      <c r="C5698" s="16" t="s">
        <v>17591</v>
      </c>
      <c r="D5698" s="16" t="s">
        <v>1825</v>
      </c>
      <c r="E5698" s="18" t="n">
        <v>1</v>
      </c>
      <c r="F5698" s="16" t="s">
        <v>43</v>
      </c>
      <c r="G5698" s="18" t="n">
        <v>0</v>
      </c>
      <c r="H5698" s="16" t="n">
        <v>0.8</v>
      </c>
      <c r="I5698" s="18" t="n">
        <v>2</v>
      </c>
      <c r="J5698" s="19" t="n">
        <v>3.59</v>
      </c>
      <c r="K5698" s="19" t="n">
        <v>3.59</v>
      </c>
      <c r="L5698" s="19" t="n">
        <v>3.59</v>
      </c>
      <c r="M5698" s="19" t="n">
        <f aca="false">IF(J5698&gt;0,J5698,K5698)*E5698</f>
        <v>3.59</v>
      </c>
      <c r="N5698" s="20"/>
      <c r="O5698" s="21" t="str">
        <f aca="false">IF(R5698="","",ROUND(R5698*(1-Premissas!$B$4),4))</f>
        <v/>
      </c>
      <c r="P5698" s="22"/>
      <c r="Q5698" s="22"/>
      <c r="R5698" s="23"/>
      <c r="S5698" s="24"/>
      <c r="T5698" s="24"/>
      <c r="U5698" s="25"/>
      <c r="V5698" s="19" t="str">
        <f aca="false">IF(COUNT(N5698:Q5698)=0,"",MIN(N5698:Q5698))</f>
        <v/>
      </c>
      <c r="W5698" s="16" t="str">
        <f aca="false">IF(V5698="","",INDEX($N$4:$Q$4,MATCH(V5698,N5698:Q5698,0)))</f>
        <v/>
      </c>
      <c r="X5698" s="19" t="str">
        <f aca="false">IF(COUNT(N5698:Q5698)&lt;2,"",SMALL(N5698:Q5698,2))</f>
        <v/>
      </c>
      <c r="Y5698" s="26" t="str">
        <f aca="false">IF(OR(V5698="",M5698=0),"",V5698/M5698-1)</f>
        <v/>
      </c>
      <c r="Z5698" s="26" t="str">
        <f aca="false">IF(OR(V5698="",L5698=""),"",V5698/(L5698*E5698)-1)</f>
        <v/>
      </c>
      <c r="AA5698" s="16" t="str">
        <f aca="false">IF(V5698="","SEM OFERTA",IF(OR(Y5698&gt;Premissas!$B$11,Y5698&lt;Premissas!$B$12),"VERIFICAR - UNIDADE/EMBALAGEM",IF(Y5698&gt;Premissas!$B$6,"NÃO COMPRAR - REAJUSTE &gt;5%","COMPRAR")))</f>
        <v>SEM OFERTA</v>
      </c>
      <c r="AB5698" s="18" t="str">
        <f aca="false">IF(W5698="DIMEC",S5698,IF(W5698="MEDCENTRO",U5698,""))</f>
        <v/>
      </c>
      <c r="AC5698" s="18" t="n">
        <f aca="false">IF(AA5698&lt;&gt;"COMPRAR",0,IF(AB5698="",I5698,MIN(I5698,AB5698)))</f>
        <v>0</v>
      </c>
      <c r="AD5698" s="19" t="n">
        <f aca="false">IF(AC5698&gt;0,AC5698*V5698,0)</f>
        <v>0</v>
      </c>
      <c r="AE5698" s="19" t="n">
        <f aca="false">IF(AC5698&gt;0,(M5698-V5698)*AC5698,0)</f>
        <v>0</v>
      </c>
      <c r="AF5698" s="16" t="str">
        <f aca="false">IF(AA5698&lt;&gt;"COMPRAR","",IF(AB5698="",IF(X5698="","",IF(X5698-V5698&lt;0.01,"EMPATE TÉCNICO","")),IF(AB5698&lt;I5698,"ESTOQUE INSUFICIENTE",IF(X5698="","",IF(X5698-V5698&lt;0.01,"EMPATE TÉCNICO","")))))</f>
        <v/>
      </c>
      <c r="AG5698" s="16" t="s">
        <v>139</v>
      </c>
      <c r="AH5698" s="16" t="s">
        <v>3165</v>
      </c>
    </row>
    <row r="5699" customFormat="false" ht="15" hidden="false" customHeight="false" outlineLevel="0" collapsed="false">
      <c r="A5699" s="16" t="s">
        <v>17592</v>
      </c>
      <c r="B5699" s="17" t="s">
        <v>17593</v>
      </c>
      <c r="C5699" s="16" t="s">
        <v>17594</v>
      </c>
      <c r="D5699" s="16" t="s">
        <v>313</v>
      </c>
      <c r="E5699" s="18" t="n">
        <v>1</v>
      </c>
      <c r="F5699" s="16" t="s">
        <v>43</v>
      </c>
      <c r="G5699" s="18" t="n">
        <v>1</v>
      </c>
      <c r="H5699" s="16" t="n">
        <v>0.7</v>
      </c>
      <c r="I5699" s="18" t="n">
        <v>1</v>
      </c>
      <c r="J5699" s="19" t="n">
        <v>15.745</v>
      </c>
      <c r="K5699" s="19" t="n">
        <v>15.745</v>
      </c>
      <c r="L5699" s="19" t="n">
        <v>15.745</v>
      </c>
      <c r="M5699" s="19" t="n">
        <f aca="false">IF(J5699&gt;0,J5699,K5699)*E5699</f>
        <v>15.745</v>
      </c>
      <c r="N5699" s="20"/>
      <c r="O5699" s="21" t="str">
        <f aca="false">IF(R5699="","",ROUND(R5699*(1-Premissas!$B$4),4))</f>
        <v/>
      </c>
      <c r="P5699" s="22"/>
      <c r="Q5699" s="22"/>
      <c r="R5699" s="23"/>
      <c r="S5699" s="24"/>
      <c r="T5699" s="24"/>
      <c r="U5699" s="25"/>
      <c r="V5699" s="19" t="str">
        <f aca="false">IF(COUNT(N5699:Q5699)=0,"",MIN(N5699:Q5699))</f>
        <v/>
      </c>
      <c r="W5699" s="16" t="str">
        <f aca="false">IF(V5699="","",INDEX($N$4:$Q$4,MATCH(V5699,N5699:Q5699,0)))</f>
        <v/>
      </c>
      <c r="X5699" s="19" t="str">
        <f aca="false">IF(COUNT(N5699:Q5699)&lt;2,"",SMALL(N5699:Q5699,2))</f>
        <v/>
      </c>
      <c r="Y5699" s="26" t="str">
        <f aca="false">IF(OR(V5699="",M5699=0),"",V5699/M5699-1)</f>
        <v/>
      </c>
      <c r="Z5699" s="26" t="str">
        <f aca="false">IF(OR(V5699="",L5699=""),"",V5699/(L5699*E5699)-1)</f>
        <v/>
      </c>
      <c r="AA5699" s="16" t="str">
        <f aca="false">IF(V5699="","SEM OFERTA",IF(OR(Y5699&gt;Premissas!$B$11,Y5699&lt;Premissas!$B$12),"VERIFICAR - UNIDADE/EMBALAGEM",IF(Y5699&gt;Premissas!$B$6,"NÃO COMPRAR - REAJUSTE &gt;5%","COMPRAR")))</f>
        <v>SEM OFERTA</v>
      </c>
      <c r="AB5699" s="18" t="str">
        <f aca="false">IF(W5699="DIMEC",S5699,IF(W5699="MEDCENTRO",U5699,""))</f>
        <v/>
      </c>
      <c r="AC5699" s="18" t="n">
        <f aca="false">IF(AA5699&lt;&gt;"COMPRAR",0,IF(AB5699="",I5699,MIN(I5699,AB5699)))</f>
        <v>0</v>
      </c>
      <c r="AD5699" s="19" t="n">
        <f aca="false">IF(AC5699&gt;0,AC5699*V5699,0)</f>
        <v>0</v>
      </c>
      <c r="AE5699" s="19" t="n">
        <f aca="false">IF(AC5699&gt;0,(M5699-V5699)*AC5699,0)</f>
        <v>0</v>
      </c>
      <c r="AF5699" s="16" t="str">
        <f aca="false">IF(AA5699&lt;&gt;"COMPRAR","",IF(AB5699="",IF(X5699="","",IF(X5699-V5699&lt;0.01,"EMPATE TÉCNICO","")),IF(AB5699&lt;I5699,"ESTOQUE INSUFICIENTE",IF(X5699="","",IF(X5699-V5699&lt;0.01,"EMPATE TÉCNICO","")))))</f>
        <v/>
      </c>
      <c r="AG5699" s="16" t="s">
        <v>5174</v>
      </c>
      <c r="AH5699" s="16" t="s">
        <v>3165</v>
      </c>
    </row>
    <row r="5700" customFormat="false" ht="15" hidden="false" customHeight="false" outlineLevel="0" collapsed="false">
      <c r="A5700" s="16" t="s">
        <v>17595</v>
      </c>
      <c r="B5700" s="17" t="s">
        <v>17596</v>
      </c>
      <c r="C5700" s="16" t="s">
        <v>17597</v>
      </c>
      <c r="D5700" s="16" t="s">
        <v>17598</v>
      </c>
      <c r="E5700" s="18" t="n">
        <v>1</v>
      </c>
      <c r="F5700" s="16" t="s">
        <v>43</v>
      </c>
      <c r="G5700" s="18" t="n">
        <v>0</v>
      </c>
      <c r="H5700" s="16" t="n">
        <v>1</v>
      </c>
      <c r="I5700" s="18" t="n">
        <v>3</v>
      </c>
      <c r="J5700" s="19" t="n">
        <v>0</v>
      </c>
      <c r="K5700" s="19" t="n">
        <v>3.13</v>
      </c>
      <c r="L5700" s="19"/>
      <c r="M5700" s="19" t="n">
        <f aca="false">IF(J5700&gt;0,J5700,K5700)*E5700</f>
        <v>3.13</v>
      </c>
      <c r="N5700" s="20"/>
      <c r="O5700" s="21" t="str">
        <f aca="false">IF(R5700="","",ROUND(R5700*(1-Premissas!$B$4),4))</f>
        <v/>
      </c>
      <c r="P5700" s="22"/>
      <c r="Q5700" s="22"/>
      <c r="R5700" s="23"/>
      <c r="S5700" s="24"/>
      <c r="T5700" s="24"/>
      <c r="U5700" s="25"/>
      <c r="V5700" s="19" t="str">
        <f aca="false">IF(COUNT(N5700:Q5700)=0,"",MIN(N5700:Q5700))</f>
        <v/>
      </c>
      <c r="W5700" s="16" t="str">
        <f aca="false">IF(V5700="","",INDEX($N$4:$Q$4,MATCH(V5700,N5700:Q5700,0)))</f>
        <v/>
      </c>
      <c r="X5700" s="19" t="str">
        <f aca="false">IF(COUNT(N5700:Q5700)&lt;2,"",SMALL(N5700:Q5700,2))</f>
        <v/>
      </c>
      <c r="Y5700" s="26" t="str">
        <f aca="false">IF(OR(V5700="",M5700=0),"",V5700/M5700-1)</f>
        <v/>
      </c>
      <c r="Z5700" s="26" t="str">
        <f aca="false">IF(OR(V5700="",L5700=""),"",V5700/(L5700*E5700)-1)</f>
        <v/>
      </c>
      <c r="AA5700" s="16" t="str">
        <f aca="false">IF(V5700="","SEM OFERTA",IF(OR(Y5700&gt;Premissas!$B$11,Y5700&lt;Premissas!$B$12),"VERIFICAR - UNIDADE/EMBALAGEM",IF(Y5700&gt;Premissas!$B$6,"NÃO COMPRAR - REAJUSTE &gt;5%","COMPRAR")))</f>
        <v>SEM OFERTA</v>
      </c>
      <c r="AB5700" s="18" t="str">
        <f aca="false">IF(W5700="DIMEC",S5700,IF(W5700="MEDCENTRO",U5700,""))</f>
        <v/>
      </c>
      <c r="AC5700" s="18" t="n">
        <f aca="false">IF(AA5700&lt;&gt;"COMPRAR",0,IF(AB5700="",I5700,MIN(I5700,AB5700)))</f>
        <v>0</v>
      </c>
      <c r="AD5700" s="19" t="n">
        <f aca="false">IF(AC5700&gt;0,AC5700*V5700,0)</f>
        <v>0</v>
      </c>
      <c r="AE5700" s="19" t="n">
        <f aca="false">IF(AC5700&gt;0,(M5700-V5700)*AC5700,0)</f>
        <v>0</v>
      </c>
      <c r="AF5700" s="16" t="str">
        <f aca="false">IF(AA5700&lt;&gt;"COMPRAR","",IF(AB5700="",IF(X5700="","",IF(X5700-V5700&lt;0.01,"EMPATE TÉCNICO","")),IF(AB5700&lt;I5700,"ESTOQUE INSUFICIENTE",IF(X5700="","",IF(X5700-V5700&lt;0.01,"EMPATE TÉCNICO","")))))</f>
        <v/>
      </c>
      <c r="AG5700" s="16"/>
      <c r="AH5700" s="16" t="s">
        <v>3165</v>
      </c>
    </row>
    <row r="5701" customFormat="false" ht="15" hidden="false" customHeight="false" outlineLevel="0" collapsed="false">
      <c r="A5701" s="16" t="s">
        <v>17599</v>
      </c>
      <c r="B5701" s="17" t="s">
        <v>17600</v>
      </c>
      <c r="C5701" s="16" t="s">
        <v>17601</v>
      </c>
      <c r="D5701" s="16" t="s">
        <v>17598</v>
      </c>
      <c r="E5701" s="18" t="n">
        <v>1</v>
      </c>
      <c r="F5701" s="16" t="s">
        <v>43</v>
      </c>
      <c r="G5701" s="18" t="n">
        <v>0</v>
      </c>
      <c r="H5701" s="16" t="n">
        <v>3.2</v>
      </c>
      <c r="I5701" s="18" t="n">
        <v>9</v>
      </c>
      <c r="J5701" s="19" t="n">
        <v>0</v>
      </c>
      <c r="K5701" s="19" t="n">
        <v>4.6</v>
      </c>
      <c r="L5701" s="19"/>
      <c r="M5701" s="19" t="n">
        <f aca="false">IF(J5701&gt;0,J5701,K5701)*E5701</f>
        <v>4.6</v>
      </c>
      <c r="N5701" s="20"/>
      <c r="O5701" s="21" t="str">
        <f aca="false">IF(R5701="","",ROUND(R5701*(1-Premissas!$B$4),4))</f>
        <v/>
      </c>
      <c r="P5701" s="22"/>
      <c r="Q5701" s="22"/>
      <c r="R5701" s="23"/>
      <c r="S5701" s="24"/>
      <c r="T5701" s="24"/>
      <c r="U5701" s="25"/>
      <c r="V5701" s="19" t="str">
        <f aca="false">IF(COUNT(N5701:Q5701)=0,"",MIN(N5701:Q5701))</f>
        <v/>
      </c>
      <c r="W5701" s="16" t="str">
        <f aca="false">IF(V5701="","",INDEX($N$4:$Q$4,MATCH(V5701,N5701:Q5701,0)))</f>
        <v/>
      </c>
      <c r="X5701" s="19" t="str">
        <f aca="false">IF(COUNT(N5701:Q5701)&lt;2,"",SMALL(N5701:Q5701,2))</f>
        <v/>
      </c>
      <c r="Y5701" s="26" t="str">
        <f aca="false">IF(OR(V5701="",M5701=0),"",V5701/M5701-1)</f>
        <v/>
      </c>
      <c r="Z5701" s="26" t="str">
        <f aca="false">IF(OR(V5701="",L5701=""),"",V5701/(L5701*E5701)-1)</f>
        <v/>
      </c>
      <c r="AA5701" s="16" t="str">
        <f aca="false">IF(V5701="","SEM OFERTA",IF(OR(Y5701&gt;Premissas!$B$11,Y5701&lt;Premissas!$B$12),"VERIFICAR - UNIDADE/EMBALAGEM",IF(Y5701&gt;Premissas!$B$6,"NÃO COMPRAR - REAJUSTE &gt;5%","COMPRAR")))</f>
        <v>SEM OFERTA</v>
      </c>
      <c r="AB5701" s="18" t="str">
        <f aca="false">IF(W5701="DIMEC",S5701,IF(W5701="MEDCENTRO",U5701,""))</f>
        <v/>
      </c>
      <c r="AC5701" s="18" t="n">
        <f aca="false">IF(AA5701&lt;&gt;"COMPRAR",0,IF(AB5701="",I5701,MIN(I5701,AB5701)))</f>
        <v>0</v>
      </c>
      <c r="AD5701" s="19" t="n">
        <f aca="false">IF(AC5701&gt;0,AC5701*V5701,0)</f>
        <v>0</v>
      </c>
      <c r="AE5701" s="19" t="n">
        <f aca="false">IF(AC5701&gt;0,(M5701-V5701)*AC5701,0)</f>
        <v>0</v>
      </c>
      <c r="AF5701" s="16" t="str">
        <f aca="false">IF(AA5701&lt;&gt;"COMPRAR","",IF(AB5701="",IF(X5701="","",IF(X5701-V5701&lt;0.01,"EMPATE TÉCNICO","")),IF(AB5701&lt;I5701,"ESTOQUE INSUFICIENTE",IF(X5701="","",IF(X5701-V5701&lt;0.01,"EMPATE TÉCNICO","")))))</f>
        <v/>
      </c>
      <c r="AG5701" s="16"/>
      <c r="AH5701" s="16" t="s">
        <v>3165</v>
      </c>
    </row>
    <row r="5702" customFormat="false" ht="15" hidden="false" customHeight="false" outlineLevel="0" collapsed="false">
      <c r="A5702" s="16" t="s">
        <v>17602</v>
      </c>
      <c r="B5702" s="17" t="s">
        <v>17603</v>
      </c>
      <c r="C5702" s="16" t="s">
        <v>17604</v>
      </c>
      <c r="D5702" s="16" t="s">
        <v>17598</v>
      </c>
      <c r="E5702" s="18" t="n">
        <v>1</v>
      </c>
      <c r="F5702" s="16" t="s">
        <v>43</v>
      </c>
      <c r="G5702" s="18" t="n">
        <v>0</v>
      </c>
      <c r="H5702" s="16" t="n">
        <v>0.3</v>
      </c>
      <c r="I5702" s="18" t="n">
        <v>1</v>
      </c>
      <c r="J5702" s="19" t="n">
        <v>0</v>
      </c>
      <c r="K5702" s="19" t="n">
        <v>4.77</v>
      </c>
      <c r="L5702" s="19"/>
      <c r="M5702" s="19" t="n">
        <f aca="false">IF(J5702&gt;0,J5702,K5702)*E5702</f>
        <v>4.77</v>
      </c>
      <c r="N5702" s="20"/>
      <c r="O5702" s="21" t="str">
        <f aca="false">IF(R5702="","",ROUND(R5702*(1-Premissas!$B$4),4))</f>
        <v/>
      </c>
      <c r="P5702" s="22"/>
      <c r="Q5702" s="22"/>
      <c r="R5702" s="23"/>
      <c r="S5702" s="24"/>
      <c r="T5702" s="24"/>
      <c r="U5702" s="25"/>
      <c r="V5702" s="19" t="str">
        <f aca="false">IF(COUNT(N5702:Q5702)=0,"",MIN(N5702:Q5702))</f>
        <v/>
      </c>
      <c r="W5702" s="16" t="str">
        <f aca="false">IF(V5702="","",INDEX($N$4:$Q$4,MATCH(V5702,N5702:Q5702,0)))</f>
        <v/>
      </c>
      <c r="X5702" s="19" t="str">
        <f aca="false">IF(COUNT(N5702:Q5702)&lt;2,"",SMALL(N5702:Q5702,2))</f>
        <v/>
      </c>
      <c r="Y5702" s="26" t="str">
        <f aca="false">IF(OR(V5702="",M5702=0),"",V5702/M5702-1)</f>
        <v/>
      </c>
      <c r="Z5702" s="26" t="str">
        <f aca="false">IF(OR(V5702="",L5702=""),"",V5702/(L5702*E5702)-1)</f>
        <v/>
      </c>
      <c r="AA5702" s="16" t="str">
        <f aca="false">IF(V5702="","SEM OFERTA",IF(OR(Y5702&gt;Premissas!$B$11,Y5702&lt;Premissas!$B$12),"VERIFICAR - UNIDADE/EMBALAGEM",IF(Y5702&gt;Premissas!$B$6,"NÃO COMPRAR - REAJUSTE &gt;5%","COMPRAR")))</f>
        <v>SEM OFERTA</v>
      </c>
      <c r="AB5702" s="18" t="str">
        <f aca="false">IF(W5702="DIMEC",S5702,IF(W5702="MEDCENTRO",U5702,""))</f>
        <v/>
      </c>
      <c r="AC5702" s="18" t="n">
        <f aca="false">IF(AA5702&lt;&gt;"COMPRAR",0,IF(AB5702="",I5702,MIN(I5702,AB5702)))</f>
        <v>0</v>
      </c>
      <c r="AD5702" s="19" t="n">
        <f aca="false">IF(AC5702&gt;0,AC5702*V5702,0)</f>
        <v>0</v>
      </c>
      <c r="AE5702" s="19" t="n">
        <f aca="false">IF(AC5702&gt;0,(M5702-V5702)*AC5702,0)</f>
        <v>0</v>
      </c>
      <c r="AF5702" s="16" t="str">
        <f aca="false">IF(AA5702&lt;&gt;"COMPRAR","",IF(AB5702="",IF(X5702="","",IF(X5702-V5702&lt;0.01,"EMPATE TÉCNICO","")),IF(AB5702&lt;I5702,"ESTOQUE INSUFICIENTE",IF(X5702="","",IF(X5702-V5702&lt;0.01,"EMPATE TÉCNICO","")))))</f>
        <v/>
      </c>
      <c r="AG5702" s="16"/>
      <c r="AH5702" s="16" t="s">
        <v>3165</v>
      </c>
    </row>
    <row r="5703" customFormat="false" ht="15" hidden="false" customHeight="false" outlineLevel="0" collapsed="false">
      <c r="A5703" s="16" t="s">
        <v>17605</v>
      </c>
      <c r="B5703" s="17" t="s">
        <v>17606</v>
      </c>
      <c r="C5703" s="16" t="s">
        <v>17607</v>
      </c>
      <c r="D5703" s="16" t="s">
        <v>17598</v>
      </c>
      <c r="E5703" s="18" t="n">
        <v>1</v>
      </c>
      <c r="F5703" s="16" t="s">
        <v>43</v>
      </c>
      <c r="G5703" s="18" t="n">
        <v>4</v>
      </c>
      <c r="H5703" s="16" t="n">
        <v>2.1</v>
      </c>
      <c r="I5703" s="18" t="n">
        <v>2</v>
      </c>
      <c r="J5703" s="19" t="n">
        <v>0</v>
      </c>
      <c r="K5703" s="19" t="n">
        <v>6.77</v>
      </c>
      <c r="L5703" s="19"/>
      <c r="M5703" s="19" t="n">
        <f aca="false">IF(J5703&gt;0,J5703,K5703)*E5703</f>
        <v>6.77</v>
      </c>
      <c r="N5703" s="20"/>
      <c r="O5703" s="21" t="str">
        <f aca="false">IF(R5703="","",ROUND(R5703*(1-Premissas!$B$4),4))</f>
        <v/>
      </c>
      <c r="P5703" s="22"/>
      <c r="Q5703" s="22"/>
      <c r="R5703" s="23"/>
      <c r="S5703" s="24"/>
      <c r="T5703" s="24"/>
      <c r="U5703" s="25"/>
      <c r="V5703" s="19" t="str">
        <f aca="false">IF(COUNT(N5703:Q5703)=0,"",MIN(N5703:Q5703))</f>
        <v/>
      </c>
      <c r="W5703" s="16" t="str">
        <f aca="false">IF(V5703="","",INDEX($N$4:$Q$4,MATCH(V5703,N5703:Q5703,0)))</f>
        <v/>
      </c>
      <c r="X5703" s="19" t="str">
        <f aca="false">IF(COUNT(N5703:Q5703)&lt;2,"",SMALL(N5703:Q5703,2))</f>
        <v/>
      </c>
      <c r="Y5703" s="26" t="str">
        <f aca="false">IF(OR(V5703="",M5703=0),"",V5703/M5703-1)</f>
        <v/>
      </c>
      <c r="Z5703" s="26" t="str">
        <f aca="false">IF(OR(V5703="",L5703=""),"",V5703/(L5703*E5703)-1)</f>
        <v/>
      </c>
      <c r="AA5703" s="16" t="str">
        <f aca="false">IF(V5703="","SEM OFERTA",IF(OR(Y5703&gt;Premissas!$B$11,Y5703&lt;Premissas!$B$12),"VERIFICAR - UNIDADE/EMBALAGEM",IF(Y5703&gt;Premissas!$B$6,"NÃO COMPRAR - REAJUSTE &gt;5%","COMPRAR")))</f>
        <v>SEM OFERTA</v>
      </c>
      <c r="AB5703" s="18" t="str">
        <f aca="false">IF(W5703="DIMEC",S5703,IF(W5703="MEDCENTRO",U5703,""))</f>
        <v/>
      </c>
      <c r="AC5703" s="18" t="n">
        <f aca="false">IF(AA5703&lt;&gt;"COMPRAR",0,IF(AB5703="",I5703,MIN(I5703,AB5703)))</f>
        <v>0</v>
      </c>
      <c r="AD5703" s="19" t="n">
        <f aca="false">IF(AC5703&gt;0,AC5703*V5703,0)</f>
        <v>0</v>
      </c>
      <c r="AE5703" s="19" t="n">
        <f aca="false">IF(AC5703&gt;0,(M5703-V5703)*AC5703,0)</f>
        <v>0</v>
      </c>
      <c r="AF5703" s="16" t="str">
        <f aca="false">IF(AA5703&lt;&gt;"COMPRAR","",IF(AB5703="",IF(X5703="","",IF(X5703-V5703&lt;0.01,"EMPATE TÉCNICO","")),IF(AB5703&lt;I5703,"ESTOQUE INSUFICIENTE",IF(X5703="","",IF(X5703-V5703&lt;0.01,"EMPATE TÉCNICO","")))))</f>
        <v/>
      </c>
      <c r="AG5703" s="16"/>
      <c r="AH5703" s="16" t="s">
        <v>3165</v>
      </c>
    </row>
    <row r="5704" customFormat="false" ht="15" hidden="false" customHeight="false" outlineLevel="0" collapsed="false">
      <c r="A5704" s="16" t="s">
        <v>17608</v>
      </c>
      <c r="B5704" s="17" t="s">
        <v>17609</v>
      </c>
      <c r="C5704" s="16" t="s">
        <v>17610</v>
      </c>
      <c r="D5704" s="16" t="s">
        <v>17598</v>
      </c>
      <c r="E5704" s="18" t="n">
        <v>1</v>
      </c>
      <c r="F5704" s="16" t="s">
        <v>43</v>
      </c>
      <c r="G5704" s="18" t="n">
        <v>0</v>
      </c>
      <c r="H5704" s="16" t="n">
        <v>0.8</v>
      </c>
      <c r="I5704" s="18" t="n">
        <v>3</v>
      </c>
      <c r="J5704" s="19" t="n">
        <v>0</v>
      </c>
      <c r="K5704" s="19" t="n">
        <v>3.21</v>
      </c>
      <c r="L5704" s="19"/>
      <c r="M5704" s="19" t="n">
        <f aca="false">IF(J5704&gt;0,J5704,K5704)*E5704</f>
        <v>3.21</v>
      </c>
      <c r="N5704" s="20"/>
      <c r="O5704" s="21" t="str">
        <f aca="false">IF(R5704="","",ROUND(R5704*(1-Premissas!$B$4),4))</f>
        <v/>
      </c>
      <c r="P5704" s="22"/>
      <c r="Q5704" s="22"/>
      <c r="R5704" s="23"/>
      <c r="S5704" s="24"/>
      <c r="T5704" s="24"/>
      <c r="U5704" s="25"/>
      <c r="V5704" s="19" t="str">
        <f aca="false">IF(COUNT(N5704:Q5704)=0,"",MIN(N5704:Q5704))</f>
        <v/>
      </c>
      <c r="W5704" s="16" t="str">
        <f aca="false">IF(V5704="","",INDEX($N$4:$Q$4,MATCH(V5704,N5704:Q5704,0)))</f>
        <v/>
      </c>
      <c r="X5704" s="19" t="str">
        <f aca="false">IF(COUNT(N5704:Q5704)&lt;2,"",SMALL(N5704:Q5704,2))</f>
        <v/>
      </c>
      <c r="Y5704" s="26" t="str">
        <f aca="false">IF(OR(V5704="",M5704=0),"",V5704/M5704-1)</f>
        <v/>
      </c>
      <c r="Z5704" s="26" t="str">
        <f aca="false">IF(OR(V5704="",L5704=""),"",V5704/(L5704*E5704)-1)</f>
        <v/>
      </c>
      <c r="AA5704" s="16" t="str">
        <f aca="false">IF(V5704="","SEM OFERTA",IF(OR(Y5704&gt;Premissas!$B$11,Y5704&lt;Premissas!$B$12),"VERIFICAR - UNIDADE/EMBALAGEM",IF(Y5704&gt;Premissas!$B$6,"NÃO COMPRAR - REAJUSTE &gt;5%","COMPRAR")))</f>
        <v>SEM OFERTA</v>
      </c>
      <c r="AB5704" s="18" t="str">
        <f aca="false">IF(W5704="DIMEC",S5704,IF(W5704="MEDCENTRO",U5704,""))</f>
        <v/>
      </c>
      <c r="AC5704" s="18" t="n">
        <f aca="false">IF(AA5704&lt;&gt;"COMPRAR",0,IF(AB5704="",I5704,MIN(I5704,AB5704)))</f>
        <v>0</v>
      </c>
      <c r="AD5704" s="19" t="n">
        <f aca="false">IF(AC5704&gt;0,AC5704*V5704,0)</f>
        <v>0</v>
      </c>
      <c r="AE5704" s="19" t="n">
        <f aca="false">IF(AC5704&gt;0,(M5704-V5704)*AC5704,0)</f>
        <v>0</v>
      </c>
      <c r="AF5704" s="16" t="str">
        <f aca="false">IF(AA5704&lt;&gt;"COMPRAR","",IF(AB5704="",IF(X5704="","",IF(X5704-V5704&lt;0.01,"EMPATE TÉCNICO","")),IF(AB5704&lt;I5704,"ESTOQUE INSUFICIENTE",IF(X5704="","",IF(X5704-V5704&lt;0.01,"EMPATE TÉCNICO","")))))</f>
        <v/>
      </c>
      <c r="AG5704" s="16"/>
      <c r="AH5704" s="16" t="s">
        <v>3165</v>
      </c>
    </row>
    <row r="5705" customFormat="false" ht="15" hidden="false" customHeight="false" outlineLevel="0" collapsed="false">
      <c r="A5705" s="16" t="s">
        <v>17611</v>
      </c>
      <c r="B5705" s="17" t="s">
        <v>17612</v>
      </c>
      <c r="C5705" s="16" t="s">
        <v>17613</v>
      </c>
      <c r="D5705" s="16" t="s">
        <v>17598</v>
      </c>
      <c r="E5705" s="18" t="n">
        <v>1</v>
      </c>
      <c r="F5705" s="16" t="s">
        <v>43</v>
      </c>
      <c r="G5705" s="18" t="n">
        <v>0</v>
      </c>
      <c r="H5705" s="16" t="n">
        <v>0.3</v>
      </c>
      <c r="I5705" s="18" t="n">
        <v>1</v>
      </c>
      <c r="J5705" s="19" t="n">
        <v>0</v>
      </c>
      <c r="K5705" s="19" t="n">
        <v>4.09</v>
      </c>
      <c r="L5705" s="19"/>
      <c r="M5705" s="19" t="n">
        <f aca="false">IF(J5705&gt;0,J5705,K5705)*E5705</f>
        <v>4.09</v>
      </c>
      <c r="N5705" s="20"/>
      <c r="O5705" s="21" t="str">
        <f aca="false">IF(R5705="","",ROUND(R5705*(1-Premissas!$B$4),4))</f>
        <v/>
      </c>
      <c r="P5705" s="22"/>
      <c r="Q5705" s="22"/>
      <c r="R5705" s="23"/>
      <c r="S5705" s="24"/>
      <c r="T5705" s="24"/>
      <c r="U5705" s="25"/>
      <c r="V5705" s="19" t="str">
        <f aca="false">IF(COUNT(N5705:Q5705)=0,"",MIN(N5705:Q5705))</f>
        <v/>
      </c>
      <c r="W5705" s="16" t="str">
        <f aca="false">IF(V5705="","",INDEX($N$4:$Q$4,MATCH(V5705,N5705:Q5705,0)))</f>
        <v/>
      </c>
      <c r="X5705" s="19" t="str">
        <f aca="false">IF(COUNT(N5705:Q5705)&lt;2,"",SMALL(N5705:Q5705,2))</f>
        <v/>
      </c>
      <c r="Y5705" s="26" t="str">
        <f aca="false">IF(OR(V5705="",M5705=0),"",V5705/M5705-1)</f>
        <v/>
      </c>
      <c r="Z5705" s="26" t="str">
        <f aca="false">IF(OR(V5705="",L5705=""),"",V5705/(L5705*E5705)-1)</f>
        <v/>
      </c>
      <c r="AA5705" s="16" t="str">
        <f aca="false">IF(V5705="","SEM OFERTA",IF(OR(Y5705&gt;Premissas!$B$11,Y5705&lt;Premissas!$B$12),"VERIFICAR - UNIDADE/EMBALAGEM",IF(Y5705&gt;Premissas!$B$6,"NÃO COMPRAR - REAJUSTE &gt;5%","COMPRAR")))</f>
        <v>SEM OFERTA</v>
      </c>
      <c r="AB5705" s="18" t="str">
        <f aca="false">IF(W5705="DIMEC",S5705,IF(W5705="MEDCENTRO",U5705,""))</f>
        <v/>
      </c>
      <c r="AC5705" s="18" t="n">
        <f aca="false">IF(AA5705&lt;&gt;"COMPRAR",0,IF(AB5705="",I5705,MIN(I5705,AB5705)))</f>
        <v>0</v>
      </c>
      <c r="AD5705" s="19" t="n">
        <f aca="false">IF(AC5705&gt;0,AC5705*V5705,0)</f>
        <v>0</v>
      </c>
      <c r="AE5705" s="19" t="n">
        <f aca="false">IF(AC5705&gt;0,(M5705-V5705)*AC5705,0)</f>
        <v>0</v>
      </c>
      <c r="AF5705" s="16" t="str">
        <f aca="false">IF(AA5705&lt;&gt;"COMPRAR","",IF(AB5705="",IF(X5705="","",IF(X5705-V5705&lt;0.01,"EMPATE TÉCNICO","")),IF(AB5705&lt;I5705,"ESTOQUE INSUFICIENTE",IF(X5705="","",IF(X5705-V5705&lt;0.01,"EMPATE TÉCNICO","")))))</f>
        <v/>
      </c>
      <c r="AG5705" s="16"/>
      <c r="AH5705" s="16" t="s">
        <v>3165</v>
      </c>
    </row>
    <row r="5706" customFormat="false" ht="15" hidden="false" customHeight="false" outlineLevel="0" collapsed="false">
      <c r="A5706" s="16" t="s">
        <v>17614</v>
      </c>
      <c r="B5706" s="17" t="s">
        <v>17615</v>
      </c>
      <c r="C5706" s="16" t="s">
        <v>17616</v>
      </c>
      <c r="D5706" s="16" t="s">
        <v>17598</v>
      </c>
      <c r="E5706" s="18" t="n">
        <v>1</v>
      </c>
      <c r="F5706" s="16" t="s">
        <v>43</v>
      </c>
      <c r="G5706" s="18" t="n">
        <v>0</v>
      </c>
      <c r="H5706" s="16" t="n">
        <v>1</v>
      </c>
      <c r="I5706" s="18" t="n">
        <v>3</v>
      </c>
      <c r="J5706" s="19" t="n">
        <v>0</v>
      </c>
      <c r="K5706" s="19" t="n">
        <v>3.21</v>
      </c>
      <c r="L5706" s="19"/>
      <c r="M5706" s="19" t="n">
        <f aca="false">IF(J5706&gt;0,J5706,K5706)*E5706</f>
        <v>3.21</v>
      </c>
      <c r="N5706" s="20"/>
      <c r="O5706" s="21" t="str">
        <f aca="false">IF(R5706="","",ROUND(R5706*(1-Premissas!$B$4),4))</f>
        <v/>
      </c>
      <c r="P5706" s="22"/>
      <c r="Q5706" s="22"/>
      <c r="R5706" s="23"/>
      <c r="S5706" s="24"/>
      <c r="T5706" s="24"/>
      <c r="U5706" s="25"/>
      <c r="V5706" s="19" t="str">
        <f aca="false">IF(COUNT(N5706:Q5706)=0,"",MIN(N5706:Q5706))</f>
        <v/>
      </c>
      <c r="W5706" s="16" t="str">
        <f aca="false">IF(V5706="","",INDEX($N$4:$Q$4,MATCH(V5706,N5706:Q5706,0)))</f>
        <v/>
      </c>
      <c r="X5706" s="19" t="str">
        <f aca="false">IF(COUNT(N5706:Q5706)&lt;2,"",SMALL(N5706:Q5706,2))</f>
        <v/>
      </c>
      <c r="Y5706" s="26" t="str">
        <f aca="false">IF(OR(V5706="",M5706=0),"",V5706/M5706-1)</f>
        <v/>
      </c>
      <c r="Z5706" s="26" t="str">
        <f aca="false">IF(OR(V5706="",L5706=""),"",V5706/(L5706*E5706)-1)</f>
        <v/>
      </c>
      <c r="AA5706" s="16" t="str">
        <f aca="false">IF(V5706="","SEM OFERTA",IF(OR(Y5706&gt;Premissas!$B$11,Y5706&lt;Premissas!$B$12),"VERIFICAR - UNIDADE/EMBALAGEM",IF(Y5706&gt;Premissas!$B$6,"NÃO COMPRAR - REAJUSTE &gt;5%","COMPRAR")))</f>
        <v>SEM OFERTA</v>
      </c>
      <c r="AB5706" s="18" t="str">
        <f aca="false">IF(W5706="DIMEC",S5706,IF(W5706="MEDCENTRO",U5706,""))</f>
        <v/>
      </c>
      <c r="AC5706" s="18" t="n">
        <f aca="false">IF(AA5706&lt;&gt;"COMPRAR",0,IF(AB5706="",I5706,MIN(I5706,AB5706)))</f>
        <v>0</v>
      </c>
      <c r="AD5706" s="19" t="n">
        <f aca="false">IF(AC5706&gt;0,AC5706*V5706,0)</f>
        <v>0</v>
      </c>
      <c r="AE5706" s="19" t="n">
        <f aca="false">IF(AC5706&gt;0,(M5706-V5706)*AC5706,0)</f>
        <v>0</v>
      </c>
      <c r="AF5706" s="16" t="str">
        <f aca="false">IF(AA5706&lt;&gt;"COMPRAR","",IF(AB5706="",IF(X5706="","",IF(X5706-V5706&lt;0.01,"EMPATE TÉCNICO","")),IF(AB5706&lt;I5706,"ESTOQUE INSUFICIENTE",IF(X5706="","",IF(X5706-V5706&lt;0.01,"EMPATE TÉCNICO","")))))</f>
        <v/>
      </c>
      <c r="AG5706" s="16"/>
      <c r="AH5706" s="16" t="s">
        <v>3165</v>
      </c>
    </row>
    <row r="5707" customFormat="false" ht="15" hidden="false" customHeight="false" outlineLevel="0" collapsed="false">
      <c r="A5707" s="16" t="s">
        <v>17617</v>
      </c>
      <c r="B5707" s="17" t="s">
        <v>17618</v>
      </c>
      <c r="C5707" s="16" t="s">
        <v>17619</v>
      </c>
      <c r="D5707" s="16" t="s">
        <v>17598</v>
      </c>
      <c r="E5707" s="18" t="n">
        <v>1</v>
      </c>
      <c r="F5707" s="16" t="s">
        <v>43</v>
      </c>
      <c r="G5707" s="18" t="n">
        <v>1</v>
      </c>
      <c r="H5707" s="16" t="n">
        <v>3.2</v>
      </c>
      <c r="I5707" s="18" t="n">
        <v>8</v>
      </c>
      <c r="J5707" s="19" t="n">
        <v>0</v>
      </c>
      <c r="K5707" s="19" t="n">
        <v>4.63</v>
      </c>
      <c r="L5707" s="19"/>
      <c r="M5707" s="19" t="n">
        <f aca="false">IF(J5707&gt;0,J5707,K5707)*E5707</f>
        <v>4.63</v>
      </c>
      <c r="N5707" s="20"/>
      <c r="O5707" s="21" t="str">
        <f aca="false">IF(R5707="","",ROUND(R5707*(1-Premissas!$B$4),4))</f>
        <v/>
      </c>
      <c r="P5707" s="22"/>
      <c r="Q5707" s="22"/>
      <c r="R5707" s="23"/>
      <c r="S5707" s="24"/>
      <c r="T5707" s="24"/>
      <c r="U5707" s="25"/>
      <c r="V5707" s="19" t="str">
        <f aca="false">IF(COUNT(N5707:Q5707)=0,"",MIN(N5707:Q5707))</f>
        <v/>
      </c>
      <c r="W5707" s="16" t="str">
        <f aca="false">IF(V5707="","",INDEX($N$4:$Q$4,MATCH(V5707,N5707:Q5707,0)))</f>
        <v/>
      </c>
      <c r="X5707" s="19" t="str">
        <f aca="false">IF(COUNT(N5707:Q5707)&lt;2,"",SMALL(N5707:Q5707,2))</f>
        <v/>
      </c>
      <c r="Y5707" s="26" t="str">
        <f aca="false">IF(OR(V5707="",M5707=0),"",V5707/M5707-1)</f>
        <v/>
      </c>
      <c r="Z5707" s="26" t="str">
        <f aca="false">IF(OR(V5707="",L5707=""),"",V5707/(L5707*E5707)-1)</f>
        <v/>
      </c>
      <c r="AA5707" s="16" t="str">
        <f aca="false">IF(V5707="","SEM OFERTA",IF(OR(Y5707&gt;Premissas!$B$11,Y5707&lt;Premissas!$B$12),"VERIFICAR - UNIDADE/EMBALAGEM",IF(Y5707&gt;Premissas!$B$6,"NÃO COMPRAR - REAJUSTE &gt;5%","COMPRAR")))</f>
        <v>SEM OFERTA</v>
      </c>
      <c r="AB5707" s="18" t="str">
        <f aca="false">IF(W5707="DIMEC",S5707,IF(W5707="MEDCENTRO",U5707,""))</f>
        <v/>
      </c>
      <c r="AC5707" s="18" t="n">
        <f aca="false">IF(AA5707&lt;&gt;"COMPRAR",0,IF(AB5707="",I5707,MIN(I5707,AB5707)))</f>
        <v>0</v>
      </c>
      <c r="AD5707" s="19" t="n">
        <f aca="false">IF(AC5707&gt;0,AC5707*V5707,0)</f>
        <v>0</v>
      </c>
      <c r="AE5707" s="19" t="n">
        <f aca="false">IF(AC5707&gt;0,(M5707-V5707)*AC5707,0)</f>
        <v>0</v>
      </c>
      <c r="AF5707" s="16" t="str">
        <f aca="false">IF(AA5707&lt;&gt;"COMPRAR","",IF(AB5707="",IF(X5707="","",IF(X5707-V5707&lt;0.01,"EMPATE TÉCNICO","")),IF(AB5707&lt;I5707,"ESTOQUE INSUFICIENTE",IF(X5707="","",IF(X5707-V5707&lt;0.01,"EMPATE TÉCNICO","")))))</f>
        <v/>
      </c>
      <c r="AG5707" s="16"/>
      <c r="AH5707" s="16" t="s">
        <v>3165</v>
      </c>
    </row>
    <row r="5708" customFormat="false" ht="15" hidden="false" customHeight="false" outlineLevel="0" collapsed="false">
      <c r="A5708" s="16" t="s">
        <v>17620</v>
      </c>
      <c r="B5708" s="17" t="s">
        <v>17621</v>
      </c>
      <c r="C5708" s="16" t="s">
        <v>17622</v>
      </c>
      <c r="D5708" s="16" t="s">
        <v>7142</v>
      </c>
      <c r="E5708" s="18" t="n">
        <v>1</v>
      </c>
      <c r="F5708" s="16" t="s">
        <v>43</v>
      </c>
      <c r="G5708" s="18" t="n">
        <v>17</v>
      </c>
      <c r="H5708" s="16" t="n">
        <v>8.6</v>
      </c>
      <c r="I5708" s="18" t="n">
        <v>5</v>
      </c>
      <c r="J5708" s="19" t="n">
        <v>0.9</v>
      </c>
      <c r="K5708" s="19" t="n">
        <v>0.9</v>
      </c>
      <c r="L5708" s="19" t="n">
        <v>0.9</v>
      </c>
      <c r="M5708" s="19" t="n">
        <f aca="false">IF(J5708&gt;0,J5708,K5708)*E5708</f>
        <v>0.9</v>
      </c>
      <c r="N5708" s="20"/>
      <c r="O5708" s="21" t="str">
        <f aca="false">IF(R5708="","",ROUND(R5708*(1-Premissas!$B$4),4))</f>
        <v/>
      </c>
      <c r="P5708" s="22"/>
      <c r="Q5708" s="22"/>
      <c r="R5708" s="23"/>
      <c r="S5708" s="24"/>
      <c r="T5708" s="24"/>
      <c r="U5708" s="25"/>
      <c r="V5708" s="19" t="str">
        <f aca="false">IF(COUNT(N5708:Q5708)=0,"",MIN(N5708:Q5708))</f>
        <v/>
      </c>
      <c r="W5708" s="16" t="str">
        <f aca="false">IF(V5708="","",INDEX($N$4:$Q$4,MATCH(V5708,N5708:Q5708,0)))</f>
        <v/>
      </c>
      <c r="X5708" s="19" t="str">
        <f aca="false">IF(COUNT(N5708:Q5708)&lt;2,"",SMALL(N5708:Q5708,2))</f>
        <v/>
      </c>
      <c r="Y5708" s="26" t="str">
        <f aca="false">IF(OR(V5708="",M5708=0),"",V5708/M5708-1)</f>
        <v/>
      </c>
      <c r="Z5708" s="26" t="str">
        <f aca="false">IF(OR(V5708="",L5708=""),"",V5708/(L5708*E5708)-1)</f>
        <v/>
      </c>
      <c r="AA5708" s="16" t="str">
        <f aca="false">IF(V5708="","SEM OFERTA",IF(OR(Y5708&gt;Premissas!$B$11,Y5708&lt;Premissas!$B$12),"VERIFICAR - UNIDADE/EMBALAGEM",IF(Y5708&gt;Premissas!$B$6,"NÃO COMPRAR - REAJUSTE &gt;5%","COMPRAR")))</f>
        <v>SEM OFERTA</v>
      </c>
      <c r="AB5708" s="18" t="str">
        <f aca="false">IF(W5708="DIMEC",S5708,IF(W5708="MEDCENTRO",U5708,""))</f>
        <v/>
      </c>
      <c r="AC5708" s="18" t="n">
        <f aca="false">IF(AA5708&lt;&gt;"COMPRAR",0,IF(AB5708="",I5708,MIN(I5708,AB5708)))</f>
        <v>0</v>
      </c>
      <c r="AD5708" s="19" t="n">
        <f aca="false">IF(AC5708&gt;0,AC5708*V5708,0)</f>
        <v>0</v>
      </c>
      <c r="AE5708" s="19" t="n">
        <f aca="false">IF(AC5708&gt;0,(M5708-V5708)*AC5708,0)</f>
        <v>0</v>
      </c>
      <c r="AF5708" s="16" t="str">
        <f aca="false">IF(AA5708&lt;&gt;"COMPRAR","",IF(AB5708="",IF(X5708="","",IF(X5708-V5708&lt;0.01,"EMPATE TÉCNICO","")),IF(AB5708&lt;I5708,"ESTOQUE INSUFICIENTE",IF(X5708="","",IF(X5708-V5708&lt;0.01,"EMPATE TÉCNICO","")))))</f>
        <v/>
      </c>
      <c r="AG5708" s="16" t="s">
        <v>304</v>
      </c>
      <c r="AH5708" s="16" t="s">
        <v>3165</v>
      </c>
    </row>
    <row r="5709" customFormat="false" ht="15" hidden="false" customHeight="false" outlineLevel="0" collapsed="false">
      <c r="A5709" s="16" t="s">
        <v>17623</v>
      </c>
      <c r="B5709" s="17" t="s">
        <v>17624</v>
      </c>
      <c r="C5709" s="16" t="s">
        <v>17625</v>
      </c>
      <c r="D5709" s="16" t="s">
        <v>17626</v>
      </c>
      <c r="E5709" s="18" t="n">
        <v>1</v>
      </c>
      <c r="F5709" s="16" t="s">
        <v>42</v>
      </c>
      <c r="G5709" s="18" t="n">
        <v>1</v>
      </c>
      <c r="H5709" s="16" t="n">
        <v>3.2</v>
      </c>
      <c r="I5709" s="18" t="n">
        <v>8</v>
      </c>
      <c r="J5709" s="19" t="n">
        <v>23.46</v>
      </c>
      <c r="K5709" s="19" t="n">
        <v>23.46</v>
      </c>
      <c r="L5709" s="19" t="n">
        <v>23.46</v>
      </c>
      <c r="M5709" s="19" t="n">
        <f aca="false">IF(J5709&gt;0,J5709,K5709)*E5709</f>
        <v>23.46</v>
      </c>
      <c r="N5709" s="20"/>
      <c r="O5709" s="21" t="str">
        <f aca="false">IF(R5709="","",ROUND(R5709*(1-Premissas!$B$4),4))</f>
        <v/>
      </c>
      <c r="P5709" s="22"/>
      <c r="Q5709" s="22"/>
      <c r="R5709" s="23"/>
      <c r="S5709" s="24"/>
      <c r="T5709" s="24"/>
      <c r="U5709" s="25"/>
      <c r="V5709" s="19" t="str">
        <f aca="false">IF(COUNT(N5709:Q5709)=0,"",MIN(N5709:Q5709))</f>
        <v/>
      </c>
      <c r="W5709" s="16" t="str">
        <f aca="false">IF(V5709="","",INDEX($N$4:$Q$4,MATCH(V5709,N5709:Q5709,0)))</f>
        <v/>
      </c>
      <c r="X5709" s="19" t="str">
        <f aca="false">IF(COUNT(N5709:Q5709)&lt;2,"",SMALL(N5709:Q5709,2))</f>
        <v/>
      </c>
      <c r="Y5709" s="26" t="str">
        <f aca="false">IF(OR(V5709="",M5709=0),"",V5709/M5709-1)</f>
        <v/>
      </c>
      <c r="Z5709" s="26" t="str">
        <f aca="false">IF(OR(V5709="",L5709=""),"",V5709/(L5709*E5709)-1)</f>
        <v/>
      </c>
      <c r="AA5709" s="16" t="str">
        <f aca="false">IF(V5709="","SEM OFERTA",IF(OR(Y5709&gt;Premissas!$B$11,Y5709&lt;Premissas!$B$12),"VERIFICAR - UNIDADE/EMBALAGEM",IF(Y5709&gt;Premissas!$B$6,"NÃO COMPRAR - REAJUSTE &gt;5%","COMPRAR")))</f>
        <v>SEM OFERTA</v>
      </c>
      <c r="AB5709" s="18" t="str">
        <f aca="false">IF(W5709="DIMEC",S5709,IF(W5709="MEDCENTRO",U5709,""))</f>
        <v/>
      </c>
      <c r="AC5709" s="18" t="n">
        <f aca="false">IF(AA5709&lt;&gt;"COMPRAR",0,IF(AB5709="",I5709,MIN(I5709,AB5709)))</f>
        <v>0</v>
      </c>
      <c r="AD5709" s="19" t="n">
        <f aca="false">IF(AC5709&gt;0,AC5709*V5709,0)</f>
        <v>0</v>
      </c>
      <c r="AE5709" s="19" t="n">
        <f aca="false">IF(AC5709&gt;0,(M5709-V5709)*AC5709,0)</f>
        <v>0</v>
      </c>
      <c r="AF5709" s="16" t="str">
        <f aca="false">IF(AA5709&lt;&gt;"COMPRAR","",IF(AB5709="",IF(X5709="","",IF(X5709-V5709&lt;0.01,"EMPATE TÉCNICO","")),IF(AB5709&lt;I5709,"ESTOQUE INSUFICIENTE",IF(X5709="","",IF(X5709-V5709&lt;0.01,"EMPATE TÉCNICO","")))))</f>
        <v/>
      </c>
      <c r="AG5709" s="16" t="s">
        <v>298</v>
      </c>
      <c r="AH5709" s="16" t="s">
        <v>3165</v>
      </c>
    </row>
    <row r="5710" customFormat="false" ht="15" hidden="false" customHeight="false" outlineLevel="0" collapsed="false">
      <c r="A5710" s="16" t="s">
        <v>17627</v>
      </c>
      <c r="B5710" s="17" t="s">
        <v>17628</v>
      </c>
      <c r="C5710" s="16" t="s">
        <v>17629</v>
      </c>
      <c r="D5710" s="16" t="s">
        <v>1679</v>
      </c>
      <c r="E5710" s="18" t="n">
        <v>1</v>
      </c>
      <c r="F5710" s="16" t="s">
        <v>43</v>
      </c>
      <c r="G5710" s="18" t="n">
        <v>0</v>
      </c>
      <c r="H5710" s="16" t="n">
        <v>0.1</v>
      </c>
      <c r="I5710" s="18" t="n">
        <v>1</v>
      </c>
      <c r="J5710" s="19" t="n">
        <v>33.415</v>
      </c>
      <c r="K5710" s="19" t="n">
        <v>33.415</v>
      </c>
      <c r="L5710" s="19" t="n">
        <v>33.415</v>
      </c>
      <c r="M5710" s="19" t="n">
        <f aca="false">IF(J5710&gt;0,J5710,K5710)*E5710</f>
        <v>33.415</v>
      </c>
      <c r="N5710" s="20"/>
      <c r="O5710" s="21" t="str">
        <f aca="false">IF(R5710="","",ROUND(R5710*(1-Premissas!$B$4),4))</f>
        <v/>
      </c>
      <c r="P5710" s="22"/>
      <c r="Q5710" s="22"/>
      <c r="R5710" s="23"/>
      <c r="S5710" s="24"/>
      <c r="T5710" s="24"/>
      <c r="U5710" s="25"/>
      <c r="V5710" s="19" t="str">
        <f aca="false">IF(COUNT(N5710:Q5710)=0,"",MIN(N5710:Q5710))</f>
        <v/>
      </c>
      <c r="W5710" s="16" t="str">
        <f aca="false">IF(V5710="","",INDEX($N$4:$Q$4,MATCH(V5710,N5710:Q5710,0)))</f>
        <v/>
      </c>
      <c r="X5710" s="19" t="str">
        <f aca="false">IF(COUNT(N5710:Q5710)&lt;2,"",SMALL(N5710:Q5710,2))</f>
        <v/>
      </c>
      <c r="Y5710" s="26" t="str">
        <f aca="false">IF(OR(V5710="",M5710=0),"",V5710/M5710-1)</f>
        <v/>
      </c>
      <c r="Z5710" s="26" t="str">
        <f aca="false">IF(OR(V5710="",L5710=""),"",V5710/(L5710*E5710)-1)</f>
        <v/>
      </c>
      <c r="AA5710" s="16" t="str">
        <f aca="false">IF(V5710="","SEM OFERTA",IF(OR(Y5710&gt;Premissas!$B$11,Y5710&lt;Premissas!$B$12),"VERIFICAR - UNIDADE/EMBALAGEM",IF(Y5710&gt;Premissas!$B$6,"NÃO COMPRAR - REAJUSTE &gt;5%","COMPRAR")))</f>
        <v>SEM OFERTA</v>
      </c>
      <c r="AB5710" s="18" t="str">
        <f aca="false">IF(W5710="DIMEC",S5710,IF(W5710="MEDCENTRO",U5710,""))</f>
        <v/>
      </c>
      <c r="AC5710" s="18" t="n">
        <f aca="false">IF(AA5710&lt;&gt;"COMPRAR",0,IF(AB5710="",I5710,MIN(I5710,AB5710)))</f>
        <v>0</v>
      </c>
      <c r="AD5710" s="19" t="n">
        <f aca="false">IF(AC5710&gt;0,AC5710*V5710,0)</f>
        <v>0</v>
      </c>
      <c r="AE5710" s="19" t="n">
        <f aca="false">IF(AC5710&gt;0,(M5710-V5710)*AC5710,0)</f>
        <v>0</v>
      </c>
      <c r="AF5710" s="16" t="str">
        <f aca="false">IF(AA5710&lt;&gt;"COMPRAR","",IF(AB5710="",IF(X5710="","",IF(X5710-V5710&lt;0.01,"EMPATE TÉCNICO","")),IF(AB5710&lt;I5710,"ESTOQUE INSUFICIENTE",IF(X5710="","",IF(X5710-V5710&lt;0.01,"EMPATE TÉCNICO","")))))</f>
        <v/>
      </c>
      <c r="AG5710" s="16" t="s">
        <v>482</v>
      </c>
      <c r="AH5710" s="16" t="s">
        <v>3165</v>
      </c>
    </row>
    <row r="5711" customFormat="false" ht="15" hidden="false" customHeight="false" outlineLevel="0" collapsed="false">
      <c r="A5711" s="16" t="s">
        <v>17630</v>
      </c>
      <c r="B5711" s="17" t="s">
        <v>17631</v>
      </c>
      <c r="C5711" s="16" t="s">
        <v>17632</v>
      </c>
      <c r="D5711" s="16" t="s">
        <v>1674</v>
      </c>
      <c r="E5711" s="18" t="n">
        <v>1</v>
      </c>
      <c r="F5711" s="16" t="s">
        <v>43</v>
      </c>
      <c r="G5711" s="18" t="n">
        <v>0</v>
      </c>
      <c r="H5711" s="16" t="n">
        <v>0.1</v>
      </c>
      <c r="I5711" s="18" t="n">
        <v>1</v>
      </c>
      <c r="J5711" s="19" t="n">
        <v>16.89</v>
      </c>
      <c r="K5711" s="19" t="n">
        <v>16.89</v>
      </c>
      <c r="L5711" s="19" t="n">
        <v>16.89</v>
      </c>
      <c r="M5711" s="19" t="n">
        <f aca="false">IF(J5711&gt;0,J5711,K5711)*E5711</f>
        <v>16.89</v>
      </c>
      <c r="N5711" s="20"/>
      <c r="O5711" s="21" t="str">
        <f aca="false">IF(R5711="","",ROUND(R5711*(1-Premissas!$B$4),4))</f>
        <v/>
      </c>
      <c r="P5711" s="22"/>
      <c r="Q5711" s="22"/>
      <c r="R5711" s="23"/>
      <c r="S5711" s="24"/>
      <c r="T5711" s="24"/>
      <c r="U5711" s="25"/>
      <c r="V5711" s="19" t="str">
        <f aca="false">IF(COUNT(N5711:Q5711)=0,"",MIN(N5711:Q5711))</f>
        <v/>
      </c>
      <c r="W5711" s="16" t="str">
        <f aca="false">IF(V5711="","",INDEX($N$4:$Q$4,MATCH(V5711,N5711:Q5711,0)))</f>
        <v/>
      </c>
      <c r="X5711" s="19" t="str">
        <f aca="false">IF(COUNT(N5711:Q5711)&lt;2,"",SMALL(N5711:Q5711,2))</f>
        <v/>
      </c>
      <c r="Y5711" s="26" t="str">
        <f aca="false">IF(OR(V5711="",M5711=0),"",V5711/M5711-1)</f>
        <v/>
      </c>
      <c r="Z5711" s="26" t="str">
        <f aca="false">IF(OR(V5711="",L5711=""),"",V5711/(L5711*E5711)-1)</f>
        <v/>
      </c>
      <c r="AA5711" s="16" t="str">
        <f aca="false">IF(V5711="","SEM OFERTA",IF(OR(Y5711&gt;Premissas!$B$11,Y5711&lt;Premissas!$B$12),"VERIFICAR - UNIDADE/EMBALAGEM",IF(Y5711&gt;Premissas!$B$6,"NÃO COMPRAR - REAJUSTE &gt;5%","COMPRAR")))</f>
        <v>SEM OFERTA</v>
      </c>
      <c r="AB5711" s="18" t="str">
        <f aca="false">IF(W5711="DIMEC",S5711,IF(W5711="MEDCENTRO",U5711,""))</f>
        <v/>
      </c>
      <c r="AC5711" s="18" t="n">
        <f aca="false">IF(AA5711&lt;&gt;"COMPRAR",0,IF(AB5711="",I5711,MIN(I5711,AB5711)))</f>
        <v>0</v>
      </c>
      <c r="AD5711" s="19" t="n">
        <f aca="false">IF(AC5711&gt;0,AC5711*V5711,0)</f>
        <v>0</v>
      </c>
      <c r="AE5711" s="19" t="n">
        <f aca="false">IF(AC5711&gt;0,(M5711-V5711)*AC5711,0)</f>
        <v>0</v>
      </c>
      <c r="AF5711" s="16" t="str">
        <f aca="false">IF(AA5711&lt;&gt;"COMPRAR","",IF(AB5711="",IF(X5711="","",IF(X5711-V5711&lt;0.01,"EMPATE TÉCNICO","")),IF(AB5711&lt;I5711,"ESTOQUE INSUFICIENTE",IF(X5711="","",IF(X5711-V5711&lt;0.01,"EMPATE TÉCNICO","")))))</f>
        <v/>
      </c>
      <c r="AG5711" s="16" t="s">
        <v>298</v>
      </c>
      <c r="AH5711" s="16" t="s">
        <v>3165</v>
      </c>
    </row>
    <row r="5712" customFormat="false" ht="15" hidden="false" customHeight="false" outlineLevel="0" collapsed="false">
      <c r="A5712" s="16" t="s">
        <v>17633</v>
      </c>
      <c r="B5712" s="17" t="s">
        <v>17634</v>
      </c>
      <c r="C5712" s="16" t="s">
        <v>17635</v>
      </c>
      <c r="D5712" s="16" t="s">
        <v>17598</v>
      </c>
      <c r="E5712" s="18" t="n">
        <v>1</v>
      </c>
      <c r="F5712" s="16" t="s">
        <v>43</v>
      </c>
      <c r="G5712" s="18" t="n">
        <v>0</v>
      </c>
      <c r="H5712" s="16" t="n">
        <v>0.5</v>
      </c>
      <c r="I5712" s="18" t="n">
        <v>2</v>
      </c>
      <c r="J5712" s="19" t="n">
        <v>0</v>
      </c>
      <c r="K5712" s="19" t="n">
        <v>5.21</v>
      </c>
      <c r="L5712" s="19"/>
      <c r="M5712" s="19" t="n">
        <f aca="false">IF(J5712&gt;0,J5712,K5712)*E5712</f>
        <v>5.21</v>
      </c>
      <c r="N5712" s="20"/>
      <c r="O5712" s="21" t="str">
        <f aca="false">IF(R5712="","",ROUND(R5712*(1-Premissas!$B$4),4))</f>
        <v/>
      </c>
      <c r="P5712" s="22"/>
      <c r="Q5712" s="22"/>
      <c r="R5712" s="23"/>
      <c r="S5712" s="24"/>
      <c r="T5712" s="24"/>
      <c r="U5712" s="25"/>
      <c r="V5712" s="19" t="str">
        <f aca="false">IF(COUNT(N5712:Q5712)=0,"",MIN(N5712:Q5712))</f>
        <v/>
      </c>
      <c r="W5712" s="16" t="str">
        <f aca="false">IF(V5712="","",INDEX($N$4:$Q$4,MATCH(V5712,N5712:Q5712,0)))</f>
        <v/>
      </c>
      <c r="X5712" s="19" t="str">
        <f aca="false">IF(COUNT(N5712:Q5712)&lt;2,"",SMALL(N5712:Q5712,2))</f>
        <v/>
      </c>
      <c r="Y5712" s="26" t="str">
        <f aca="false">IF(OR(V5712="",M5712=0),"",V5712/M5712-1)</f>
        <v/>
      </c>
      <c r="Z5712" s="26" t="str">
        <f aca="false">IF(OR(V5712="",L5712=""),"",V5712/(L5712*E5712)-1)</f>
        <v/>
      </c>
      <c r="AA5712" s="16" t="str">
        <f aca="false">IF(V5712="","SEM OFERTA",IF(OR(Y5712&gt;Premissas!$B$11,Y5712&lt;Premissas!$B$12),"VERIFICAR - UNIDADE/EMBALAGEM",IF(Y5712&gt;Premissas!$B$6,"NÃO COMPRAR - REAJUSTE &gt;5%","COMPRAR")))</f>
        <v>SEM OFERTA</v>
      </c>
      <c r="AB5712" s="18" t="str">
        <f aca="false">IF(W5712="DIMEC",S5712,IF(W5712="MEDCENTRO",U5712,""))</f>
        <v/>
      </c>
      <c r="AC5712" s="18" t="n">
        <f aca="false">IF(AA5712&lt;&gt;"COMPRAR",0,IF(AB5712="",I5712,MIN(I5712,AB5712)))</f>
        <v>0</v>
      </c>
      <c r="AD5712" s="19" t="n">
        <f aca="false">IF(AC5712&gt;0,AC5712*V5712,0)</f>
        <v>0</v>
      </c>
      <c r="AE5712" s="19" t="n">
        <f aca="false">IF(AC5712&gt;0,(M5712-V5712)*AC5712,0)</f>
        <v>0</v>
      </c>
      <c r="AF5712" s="16" t="str">
        <f aca="false">IF(AA5712&lt;&gt;"COMPRAR","",IF(AB5712="",IF(X5712="","",IF(X5712-V5712&lt;0.01,"EMPATE TÉCNICO","")),IF(AB5712&lt;I5712,"ESTOQUE INSUFICIENTE",IF(X5712="","",IF(X5712-V5712&lt;0.01,"EMPATE TÉCNICO","")))))</f>
        <v/>
      </c>
      <c r="AG5712" s="16"/>
      <c r="AH5712" s="16" t="s">
        <v>3165</v>
      </c>
    </row>
    <row r="5713" customFormat="false" ht="15" hidden="false" customHeight="false" outlineLevel="0" collapsed="false">
      <c r="A5713" s="16" t="s">
        <v>17636</v>
      </c>
      <c r="B5713" s="17" t="s">
        <v>17637</v>
      </c>
      <c r="C5713" s="16" t="s">
        <v>17638</v>
      </c>
      <c r="D5713" s="16" t="s">
        <v>1674</v>
      </c>
      <c r="E5713" s="18" t="n">
        <v>1</v>
      </c>
      <c r="F5713" s="16" t="s">
        <v>43</v>
      </c>
      <c r="G5713" s="18" t="n">
        <v>0</v>
      </c>
      <c r="H5713" s="16" t="n">
        <v>0.2</v>
      </c>
      <c r="I5713" s="18" t="n">
        <v>1</v>
      </c>
      <c r="J5713" s="19" t="n">
        <v>19.44</v>
      </c>
      <c r="K5713" s="19" t="n">
        <v>19.44</v>
      </c>
      <c r="L5713" s="19" t="n">
        <v>19.44</v>
      </c>
      <c r="M5713" s="19" t="n">
        <f aca="false">IF(J5713&gt;0,J5713,K5713)*E5713</f>
        <v>19.44</v>
      </c>
      <c r="N5713" s="20"/>
      <c r="O5713" s="21" t="str">
        <f aca="false">IF(R5713="","",ROUND(R5713*(1-Premissas!$B$4),4))</f>
        <v/>
      </c>
      <c r="P5713" s="22"/>
      <c r="Q5713" s="22"/>
      <c r="R5713" s="23"/>
      <c r="S5713" s="24"/>
      <c r="T5713" s="24"/>
      <c r="U5713" s="25"/>
      <c r="V5713" s="19" t="str">
        <f aca="false">IF(COUNT(N5713:Q5713)=0,"",MIN(N5713:Q5713))</f>
        <v/>
      </c>
      <c r="W5713" s="16" t="str">
        <f aca="false">IF(V5713="","",INDEX($N$4:$Q$4,MATCH(V5713,N5713:Q5713,0)))</f>
        <v/>
      </c>
      <c r="X5713" s="19" t="str">
        <f aca="false">IF(COUNT(N5713:Q5713)&lt;2,"",SMALL(N5713:Q5713,2))</f>
        <v/>
      </c>
      <c r="Y5713" s="26" t="str">
        <f aca="false">IF(OR(V5713="",M5713=0),"",V5713/M5713-1)</f>
        <v/>
      </c>
      <c r="Z5713" s="26" t="str">
        <f aca="false">IF(OR(V5713="",L5713=""),"",V5713/(L5713*E5713)-1)</f>
        <v/>
      </c>
      <c r="AA5713" s="16" t="str">
        <f aca="false">IF(V5713="","SEM OFERTA",IF(OR(Y5713&gt;Premissas!$B$11,Y5713&lt;Premissas!$B$12),"VERIFICAR - UNIDADE/EMBALAGEM",IF(Y5713&gt;Premissas!$B$6,"NÃO COMPRAR - REAJUSTE &gt;5%","COMPRAR")))</f>
        <v>SEM OFERTA</v>
      </c>
      <c r="AB5713" s="18" t="str">
        <f aca="false">IF(W5713="DIMEC",S5713,IF(W5713="MEDCENTRO",U5713,""))</f>
        <v/>
      </c>
      <c r="AC5713" s="18" t="n">
        <f aca="false">IF(AA5713&lt;&gt;"COMPRAR",0,IF(AB5713="",I5713,MIN(I5713,AB5713)))</f>
        <v>0</v>
      </c>
      <c r="AD5713" s="19" t="n">
        <f aca="false">IF(AC5713&gt;0,AC5713*V5713,0)</f>
        <v>0</v>
      </c>
      <c r="AE5713" s="19" t="n">
        <f aca="false">IF(AC5713&gt;0,(M5713-V5713)*AC5713,0)</f>
        <v>0</v>
      </c>
      <c r="AF5713" s="16" t="str">
        <f aca="false">IF(AA5713&lt;&gt;"COMPRAR","",IF(AB5713="",IF(X5713="","",IF(X5713-V5713&lt;0.01,"EMPATE TÉCNICO","")),IF(AB5713&lt;I5713,"ESTOQUE INSUFICIENTE",IF(X5713="","",IF(X5713-V5713&lt;0.01,"EMPATE TÉCNICO","")))))</f>
        <v/>
      </c>
      <c r="AG5713" s="16" t="s">
        <v>304</v>
      </c>
      <c r="AH5713" s="16" t="s">
        <v>3165</v>
      </c>
    </row>
    <row r="5714" customFormat="false" ht="15" hidden="false" customHeight="false" outlineLevel="0" collapsed="false">
      <c r="A5714" s="16" t="s">
        <v>17639</v>
      </c>
      <c r="B5714" s="17"/>
      <c r="C5714" s="16" t="s">
        <v>1673</v>
      </c>
      <c r="D5714" s="16" t="s">
        <v>1674</v>
      </c>
      <c r="E5714" s="18" t="n">
        <v>1</v>
      </c>
      <c r="F5714" s="16" t="s">
        <v>43</v>
      </c>
      <c r="G5714" s="18" t="n">
        <v>0</v>
      </c>
      <c r="H5714" s="16" t="n">
        <v>0.7</v>
      </c>
      <c r="I5714" s="18" t="n">
        <v>2</v>
      </c>
      <c r="J5714" s="19" t="n">
        <v>19.16</v>
      </c>
      <c r="K5714" s="19" t="n">
        <v>19.16</v>
      </c>
      <c r="L5714" s="19" t="n">
        <v>19.16</v>
      </c>
      <c r="M5714" s="19" t="n">
        <f aca="false">IF(J5714&gt;0,J5714,K5714)*E5714</f>
        <v>19.16</v>
      </c>
      <c r="N5714" s="20"/>
      <c r="O5714" s="21" t="str">
        <f aca="false">IF(R5714="","",ROUND(R5714*(1-Premissas!$B$4),4))</f>
        <v/>
      </c>
      <c r="P5714" s="22"/>
      <c r="Q5714" s="22"/>
      <c r="R5714" s="23"/>
      <c r="S5714" s="24"/>
      <c r="T5714" s="24"/>
      <c r="U5714" s="25"/>
      <c r="V5714" s="19" t="str">
        <f aca="false">IF(COUNT(N5714:Q5714)=0,"",MIN(N5714:Q5714))</f>
        <v/>
      </c>
      <c r="W5714" s="16" t="str">
        <f aca="false">IF(V5714="","",INDEX($N$4:$Q$4,MATCH(V5714,N5714:Q5714,0)))</f>
        <v/>
      </c>
      <c r="X5714" s="19" t="str">
        <f aca="false">IF(COUNT(N5714:Q5714)&lt;2,"",SMALL(N5714:Q5714,2))</f>
        <v/>
      </c>
      <c r="Y5714" s="26" t="str">
        <f aca="false">IF(OR(V5714="",M5714=0),"",V5714/M5714-1)</f>
        <v/>
      </c>
      <c r="Z5714" s="26" t="str">
        <f aca="false">IF(OR(V5714="",L5714=""),"",V5714/(L5714*E5714)-1)</f>
        <v/>
      </c>
      <c r="AA5714" s="16" t="str">
        <f aca="false">IF(V5714="","SEM OFERTA",IF(OR(Y5714&gt;Premissas!$B$11,Y5714&lt;Premissas!$B$12),"VERIFICAR - UNIDADE/EMBALAGEM",IF(Y5714&gt;Premissas!$B$6,"NÃO COMPRAR - REAJUSTE &gt;5%","COMPRAR")))</f>
        <v>SEM OFERTA</v>
      </c>
      <c r="AB5714" s="18" t="str">
        <f aca="false">IF(W5714="DIMEC",S5714,IF(W5714="MEDCENTRO",U5714,""))</f>
        <v/>
      </c>
      <c r="AC5714" s="18" t="n">
        <f aca="false">IF(AA5714&lt;&gt;"COMPRAR",0,IF(AB5714="",I5714,MIN(I5714,AB5714)))</f>
        <v>0</v>
      </c>
      <c r="AD5714" s="19" t="n">
        <f aca="false">IF(AC5714&gt;0,AC5714*V5714,0)</f>
        <v>0</v>
      </c>
      <c r="AE5714" s="19" t="n">
        <f aca="false">IF(AC5714&gt;0,(M5714-V5714)*AC5714,0)</f>
        <v>0</v>
      </c>
      <c r="AF5714" s="16" t="str">
        <f aca="false">IF(AA5714&lt;&gt;"COMPRAR","",IF(AB5714="",IF(X5714="","",IF(X5714-V5714&lt;0.01,"EMPATE TÉCNICO","")),IF(AB5714&lt;I5714,"ESTOQUE INSUFICIENTE",IF(X5714="","",IF(X5714-V5714&lt;0.01,"EMPATE TÉCNICO","")))))</f>
        <v/>
      </c>
      <c r="AG5714" s="16" t="s">
        <v>304</v>
      </c>
      <c r="AH5714" s="16" t="s">
        <v>3165</v>
      </c>
    </row>
    <row r="5715" customFormat="false" ht="15" hidden="false" customHeight="false" outlineLevel="0" collapsed="false">
      <c r="A5715" s="16" t="s">
        <v>17640</v>
      </c>
      <c r="B5715" s="17" t="s">
        <v>17641</v>
      </c>
      <c r="C5715" s="16" t="s">
        <v>17642</v>
      </c>
      <c r="D5715" s="16" t="s">
        <v>1674</v>
      </c>
      <c r="E5715" s="18" t="n">
        <v>1</v>
      </c>
      <c r="F5715" s="16" t="s">
        <v>43</v>
      </c>
      <c r="G5715" s="18" t="n">
        <v>0</v>
      </c>
      <c r="H5715" s="16" t="n">
        <v>0.7</v>
      </c>
      <c r="I5715" s="18" t="n">
        <v>2</v>
      </c>
      <c r="J5715" s="19" t="n">
        <v>20.93</v>
      </c>
      <c r="K5715" s="19" t="n">
        <v>20.93</v>
      </c>
      <c r="L5715" s="19" t="n">
        <v>20.93</v>
      </c>
      <c r="M5715" s="19" t="n">
        <f aca="false">IF(J5715&gt;0,J5715,K5715)*E5715</f>
        <v>20.93</v>
      </c>
      <c r="N5715" s="20"/>
      <c r="O5715" s="21" t="str">
        <f aca="false">IF(R5715="","",ROUND(R5715*(1-Premissas!$B$4),4))</f>
        <v/>
      </c>
      <c r="P5715" s="22"/>
      <c r="Q5715" s="22"/>
      <c r="R5715" s="23"/>
      <c r="S5715" s="24"/>
      <c r="T5715" s="24"/>
      <c r="U5715" s="25"/>
      <c r="V5715" s="19" t="str">
        <f aca="false">IF(COUNT(N5715:Q5715)=0,"",MIN(N5715:Q5715))</f>
        <v/>
      </c>
      <c r="W5715" s="16" t="str">
        <f aca="false">IF(V5715="","",INDEX($N$4:$Q$4,MATCH(V5715,N5715:Q5715,0)))</f>
        <v/>
      </c>
      <c r="X5715" s="19" t="str">
        <f aca="false">IF(COUNT(N5715:Q5715)&lt;2,"",SMALL(N5715:Q5715,2))</f>
        <v/>
      </c>
      <c r="Y5715" s="26" t="str">
        <f aca="false">IF(OR(V5715="",M5715=0),"",V5715/M5715-1)</f>
        <v/>
      </c>
      <c r="Z5715" s="26" t="str">
        <f aca="false">IF(OR(V5715="",L5715=""),"",V5715/(L5715*E5715)-1)</f>
        <v/>
      </c>
      <c r="AA5715" s="16" t="str">
        <f aca="false">IF(V5715="","SEM OFERTA",IF(OR(Y5715&gt;Premissas!$B$11,Y5715&lt;Premissas!$B$12),"VERIFICAR - UNIDADE/EMBALAGEM",IF(Y5715&gt;Premissas!$B$6,"NÃO COMPRAR - REAJUSTE &gt;5%","COMPRAR")))</f>
        <v>SEM OFERTA</v>
      </c>
      <c r="AB5715" s="18" t="str">
        <f aca="false">IF(W5715="DIMEC",S5715,IF(W5715="MEDCENTRO",U5715,""))</f>
        <v/>
      </c>
      <c r="AC5715" s="18" t="n">
        <f aca="false">IF(AA5715&lt;&gt;"COMPRAR",0,IF(AB5715="",I5715,MIN(I5715,AB5715)))</f>
        <v>0</v>
      </c>
      <c r="AD5715" s="19" t="n">
        <f aca="false">IF(AC5715&gt;0,AC5715*V5715,0)</f>
        <v>0</v>
      </c>
      <c r="AE5715" s="19" t="n">
        <f aca="false">IF(AC5715&gt;0,(M5715-V5715)*AC5715,0)</f>
        <v>0</v>
      </c>
      <c r="AF5715" s="16" t="str">
        <f aca="false">IF(AA5715&lt;&gt;"COMPRAR","",IF(AB5715="",IF(X5715="","",IF(X5715-V5715&lt;0.01,"EMPATE TÉCNICO","")),IF(AB5715&lt;I5715,"ESTOQUE INSUFICIENTE",IF(X5715="","",IF(X5715-V5715&lt;0.01,"EMPATE TÉCNICO","")))))</f>
        <v/>
      </c>
      <c r="AG5715" s="16" t="s">
        <v>304</v>
      </c>
      <c r="AH5715" s="16" t="s">
        <v>3165</v>
      </c>
    </row>
    <row r="5716" customFormat="false" ht="15" hidden="false" customHeight="false" outlineLevel="0" collapsed="false">
      <c r="A5716" s="16" t="s">
        <v>17643</v>
      </c>
      <c r="B5716" s="17" t="s">
        <v>17644</v>
      </c>
      <c r="C5716" s="16" t="s">
        <v>17645</v>
      </c>
      <c r="D5716" s="16" t="s">
        <v>2239</v>
      </c>
      <c r="E5716" s="18" t="n">
        <v>1</v>
      </c>
      <c r="F5716" s="16" t="s">
        <v>43</v>
      </c>
      <c r="G5716" s="18" t="n">
        <v>0</v>
      </c>
      <c r="H5716" s="16" t="n">
        <v>0.2</v>
      </c>
      <c r="I5716" s="18" t="n">
        <v>1</v>
      </c>
      <c r="J5716" s="19" t="n">
        <v>20.93</v>
      </c>
      <c r="K5716" s="19" t="n">
        <v>20.93</v>
      </c>
      <c r="L5716" s="19" t="n">
        <v>20.93</v>
      </c>
      <c r="M5716" s="19" t="n">
        <f aca="false">IF(J5716&gt;0,J5716,K5716)*E5716</f>
        <v>20.93</v>
      </c>
      <c r="N5716" s="20"/>
      <c r="O5716" s="21" t="str">
        <f aca="false">IF(R5716="","",ROUND(R5716*(1-Premissas!$B$4),4))</f>
        <v/>
      </c>
      <c r="P5716" s="22"/>
      <c r="Q5716" s="22"/>
      <c r="R5716" s="23"/>
      <c r="S5716" s="24"/>
      <c r="T5716" s="24"/>
      <c r="U5716" s="25"/>
      <c r="V5716" s="19" t="str">
        <f aca="false">IF(COUNT(N5716:Q5716)=0,"",MIN(N5716:Q5716))</f>
        <v/>
      </c>
      <c r="W5716" s="16" t="str">
        <f aca="false">IF(V5716="","",INDEX($N$4:$Q$4,MATCH(V5716,N5716:Q5716,0)))</f>
        <v/>
      </c>
      <c r="X5716" s="19" t="str">
        <f aca="false">IF(COUNT(N5716:Q5716)&lt;2,"",SMALL(N5716:Q5716,2))</f>
        <v/>
      </c>
      <c r="Y5716" s="26" t="str">
        <f aca="false">IF(OR(V5716="",M5716=0),"",V5716/M5716-1)</f>
        <v/>
      </c>
      <c r="Z5716" s="26" t="str">
        <f aca="false">IF(OR(V5716="",L5716=""),"",V5716/(L5716*E5716)-1)</f>
        <v/>
      </c>
      <c r="AA5716" s="16" t="str">
        <f aca="false">IF(V5716="","SEM OFERTA",IF(OR(Y5716&gt;Premissas!$B$11,Y5716&lt;Premissas!$B$12),"VERIFICAR - UNIDADE/EMBALAGEM",IF(Y5716&gt;Premissas!$B$6,"NÃO COMPRAR - REAJUSTE &gt;5%","COMPRAR")))</f>
        <v>SEM OFERTA</v>
      </c>
      <c r="AB5716" s="18" t="str">
        <f aca="false">IF(W5716="DIMEC",S5716,IF(W5716="MEDCENTRO",U5716,""))</f>
        <v/>
      </c>
      <c r="AC5716" s="18" t="n">
        <f aca="false">IF(AA5716&lt;&gt;"COMPRAR",0,IF(AB5716="",I5716,MIN(I5716,AB5716)))</f>
        <v>0</v>
      </c>
      <c r="AD5716" s="19" t="n">
        <f aca="false">IF(AC5716&gt;0,AC5716*V5716,0)</f>
        <v>0</v>
      </c>
      <c r="AE5716" s="19" t="n">
        <f aca="false">IF(AC5716&gt;0,(M5716-V5716)*AC5716,0)</f>
        <v>0</v>
      </c>
      <c r="AF5716" s="16" t="str">
        <f aca="false">IF(AA5716&lt;&gt;"COMPRAR","",IF(AB5716="",IF(X5716="","",IF(X5716-V5716&lt;0.01,"EMPATE TÉCNICO","")),IF(AB5716&lt;I5716,"ESTOQUE INSUFICIENTE",IF(X5716="","",IF(X5716-V5716&lt;0.01,"EMPATE TÉCNICO","")))))</f>
        <v/>
      </c>
      <c r="AG5716" s="16" t="s">
        <v>304</v>
      </c>
      <c r="AH5716" s="16" t="s">
        <v>3165</v>
      </c>
    </row>
    <row r="5717" customFormat="false" ht="15" hidden="false" customHeight="false" outlineLevel="0" collapsed="false">
      <c r="A5717" s="16" t="s">
        <v>17646</v>
      </c>
      <c r="B5717" s="17" t="s">
        <v>17647</v>
      </c>
      <c r="C5717" s="16" t="s">
        <v>17648</v>
      </c>
      <c r="D5717" s="16" t="s">
        <v>1674</v>
      </c>
      <c r="E5717" s="18" t="n">
        <v>1</v>
      </c>
      <c r="F5717" s="16" t="s">
        <v>43</v>
      </c>
      <c r="G5717" s="18" t="n">
        <v>0</v>
      </c>
      <c r="H5717" s="16" t="n">
        <v>0.9</v>
      </c>
      <c r="I5717" s="18" t="n">
        <v>3</v>
      </c>
      <c r="J5717" s="19" t="n">
        <v>20.92</v>
      </c>
      <c r="K5717" s="19" t="n">
        <v>20.92</v>
      </c>
      <c r="L5717" s="19" t="n">
        <v>20.92</v>
      </c>
      <c r="M5717" s="19" t="n">
        <f aca="false">IF(J5717&gt;0,J5717,K5717)*E5717</f>
        <v>20.92</v>
      </c>
      <c r="N5717" s="20"/>
      <c r="O5717" s="21" t="str">
        <f aca="false">IF(R5717="","",ROUND(R5717*(1-Premissas!$B$4),4))</f>
        <v/>
      </c>
      <c r="P5717" s="22"/>
      <c r="Q5717" s="22"/>
      <c r="R5717" s="23"/>
      <c r="S5717" s="24"/>
      <c r="T5717" s="24"/>
      <c r="U5717" s="25"/>
      <c r="V5717" s="19" t="str">
        <f aca="false">IF(COUNT(N5717:Q5717)=0,"",MIN(N5717:Q5717))</f>
        <v/>
      </c>
      <c r="W5717" s="16" t="str">
        <f aca="false">IF(V5717="","",INDEX($N$4:$Q$4,MATCH(V5717,N5717:Q5717,0)))</f>
        <v/>
      </c>
      <c r="X5717" s="19" t="str">
        <f aca="false">IF(COUNT(N5717:Q5717)&lt;2,"",SMALL(N5717:Q5717,2))</f>
        <v/>
      </c>
      <c r="Y5717" s="26" t="str">
        <f aca="false">IF(OR(V5717="",M5717=0),"",V5717/M5717-1)</f>
        <v/>
      </c>
      <c r="Z5717" s="26" t="str">
        <f aca="false">IF(OR(V5717="",L5717=""),"",V5717/(L5717*E5717)-1)</f>
        <v/>
      </c>
      <c r="AA5717" s="16" t="str">
        <f aca="false">IF(V5717="","SEM OFERTA",IF(OR(Y5717&gt;Premissas!$B$11,Y5717&lt;Premissas!$B$12),"VERIFICAR - UNIDADE/EMBALAGEM",IF(Y5717&gt;Premissas!$B$6,"NÃO COMPRAR - REAJUSTE &gt;5%","COMPRAR")))</f>
        <v>SEM OFERTA</v>
      </c>
      <c r="AB5717" s="18" t="str">
        <f aca="false">IF(W5717="DIMEC",S5717,IF(W5717="MEDCENTRO",U5717,""))</f>
        <v/>
      </c>
      <c r="AC5717" s="18" t="n">
        <f aca="false">IF(AA5717&lt;&gt;"COMPRAR",0,IF(AB5717="",I5717,MIN(I5717,AB5717)))</f>
        <v>0</v>
      </c>
      <c r="AD5717" s="19" t="n">
        <f aca="false">IF(AC5717&gt;0,AC5717*V5717,0)</f>
        <v>0</v>
      </c>
      <c r="AE5717" s="19" t="n">
        <f aca="false">IF(AC5717&gt;0,(M5717-V5717)*AC5717,0)</f>
        <v>0</v>
      </c>
      <c r="AF5717" s="16" t="str">
        <f aca="false">IF(AA5717&lt;&gt;"COMPRAR","",IF(AB5717="",IF(X5717="","",IF(X5717-V5717&lt;0.01,"EMPATE TÉCNICO","")),IF(AB5717&lt;I5717,"ESTOQUE INSUFICIENTE",IF(X5717="","",IF(X5717-V5717&lt;0.01,"EMPATE TÉCNICO","")))))</f>
        <v/>
      </c>
      <c r="AG5717" s="16" t="s">
        <v>304</v>
      </c>
      <c r="AH5717" s="16" t="s">
        <v>3165</v>
      </c>
    </row>
    <row r="5718" customFormat="false" ht="15" hidden="false" customHeight="false" outlineLevel="0" collapsed="false">
      <c r="A5718" s="16" t="s">
        <v>17649</v>
      </c>
      <c r="B5718" s="17" t="s">
        <v>17650</v>
      </c>
      <c r="C5718" s="16" t="s">
        <v>17651</v>
      </c>
      <c r="D5718" s="16" t="s">
        <v>1886</v>
      </c>
      <c r="E5718" s="18" t="n">
        <v>1</v>
      </c>
      <c r="F5718" s="16" t="s">
        <v>41</v>
      </c>
      <c r="G5718" s="18" t="n">
        <v>16</v>
      </c>
      <c r="H5718" s="16" t="n">
        <v>9.9</v>
      </c>
      <c r="I5718" s="18" t="n">
        <v>10</v>
      </c>
      <c r="J5718" s="19" t="n">
        <v>9.09</v>
      </c>
      <c r="K5718" s="19" t="n">
        <v>9.09</v>
      </c>
      <c r="L5718" s="19" t="n">
        <v>9.09</v>
      </c>
      <c r="M5718" s="19" t="n">
        <f aca="false">IF(J5718&gt;0,J5718,K5718)*E5718</f>
        <v>9.09</v>
      </c>
      <c r="N5718" s="20"/>
      <c r="O5718" s="21" t="str">
        <f aca="false">IF(R5718="","",ROUND(R5718*(1-Premissas!$B$4),4))</f>
        <v/>
      </c>
      <c r="P5718" s="22"/>
      <c r="Q5718" s="22"/>
      <c r="R5718" s="23"/>
      <c r="S5718" s="24"/>
      <c r="T5718" s="24"/>
      <c r="U5718" s="25"/>
      <c r="V5718" s="19" t="str">
        <f aca="false">IF(COUNT(N5718:Q5718)=0,"",MIN(N5718:Q5718))</f>
        <v/>
      </c>
      <c r="W5718" s="16" t="str">
        <f aca="false">IF(V5718="","",INDEX($N$4:$Q$4,MATCH(V5718,N5718:Q5718,0)))</f>
        <v/>
      </c>
      <c r="X5718" s="19" t="str">
        <f aca="false">IF(COUNT(N5718:Q5718)&lt;2,"",SMALL(N5718:Q5718,2))</f>
        <v/>
      </c>
      <c r="Y5718" s="26" t="str">
        <f aca="false">IF(OR(V5718="",M5718=0),"",V5718/M5718-1)</f>
        <v/>
      </c>
      <c r="Z5718" s="26" t="str">
        <f aca="false">IF(OR(V5718="",L5718=""),"",V5718/(L5718*E5718)-1)</f>
        <v/>
      </c>
      <c r="AA5718" s="16" t="str">
        <f aca="false">IF(V5718="","SEM OFERTA",IF(OR(Y5718&gt;Premissas!$B$11,Y5718&lt;Premissas!$B$12),"VERIFICAR - UNIDADE/EMBALAGEM",IF(Y5718&gt;Premissas!$B$6,"NÃO COMPRAR - REAJUSTE &gt;5%","COMPRAR")))</f>
        <v>SEM OFERTA</v>
      </c>
      <c r="AB5718" s="18" t="str">
        <f aca="false">IF(W5718="DIMEC",S5718,IF(W5718="MEDCENTRO",U5718,""))</f>
        <v/>
      </c>
      <c r="AC5718" s="18" t="n">
        <f aca="false">IF(AA5718&lt;&gt;"COMPRAR",0,IF(AB5718="",I5718,MIN(I5718,AB5718)))</f>
        <v>0</v>
      </c>
      <c r="AD5718" s="19" t="n">
        <f aca="false">IF(AC5718&gt;0,AC5718*V5718,0)</f>
        <v>0</v>
      </c>
      <c r="AE5718" s="19" t="n">
        <f aca="false">IF(AC5718&gt;0,(M5718-V5718)*AC5718,0)</f>
        <v>0</v>
      </c>
      <c r="AF5718" s="16" t="str">
        <f aca="false">IF(AA5718&lt;&gt;"COMPRAR","",IF(AB5718="",IF(X5718="","",IF(X5718-V5718&lt;0.01,"EMPATE TÉCNICO","")),IF(AB5718&lt;I5718,"ESTOQUE INSUFICIENTE",IF(X5718="","",IF(X5718-V5718&lt;0.01,"EMPATE TÉCNICO","")))))</f>
        <v/>
      </c>
      <c r="AG5718" s="16" t="s">
        <v>763</v>
      </c>
      <c r="AH5718" s="16" t="s">
        <v>3165</v>
      </c>
    </row>
    <row r="5719" customFormat="false" ht="15" hidden="false" customHeight="false" outlineLevel="0" collapsed="false">
      <c r="A5719" s="16" t="s">
        <v>17652</v>
      </c>
      <c r="B5719" s="17" t="s">
        <v>17653</v>
      </c>
      <c r="C5719" s="16" t="s">
        <v>17654</v>
      </c>
      <c r="D5719" s="16" t="s">
        <v>3677</v>
      </c>
      <c r="E5719" s="18" t="n">
        <v>1</v>
      </c>
      <c r="F5719" s="16" t="s">
        <v>42</v>
      </c>
      <c r="G5719" s="18" t="n">
        <v>3</v>
      </c>
      <c r="H5719" s="16" t="n">
        <v>2.7</v>
      </c>
      <c r="I5719" s="18" t="n">
        <v>5</v>
      </c>
      <c r="J5719" s="19" t="n">
        <v>5.04</v>
      </c>
      <c r="K5719" s="19" t="n">
        <v>5.04</v>
      </c>
      <c r="L5719" s="19" t="n">
        <v>5.04</v>
      </c>
      <c r="M5719" s="19" t="n">
        <f aca="false">IF(J5719&gt;0,J5719,K5719)*E5719</f>
        <v>5.04</v>
      </c>
      <c r="N5719" s="20"/>
      <c r="O5719" s="21" t="str">
        <f aca="false">IF(R5719="","",ROUND(R5719*(1-Premissas!$B$4),4))</f>
        <v/>
      </c>
      <c r="P5719" s="22"/>
      <c r="Q5719" s="22"/>
      <c r="R5719" s="23"/>
      <c r="S5719" s="24"/>
      <c r="T5719" s="24"/>
      <c r="U5719" s="25"/>
      <c r="V5719" s="19" t="str">
        <f aca="false">IF(COUNT(N5719:Q5719)=0,"",MIN(N5719:Q5719))</f>
        <v/>
      </c>
      <c r="W5719" s="16" t="str">
        <f aca="false">IF(V5719="","",INDEX($N$4:$Q$4,MATCH(V5719,N5719:Q5719,0)))</f>
        <v/>
      </c>
      <c r="X5719" s="19" t="str">
        <f aca="false">IF(COUNT(N5719:Q5719)&lt;2,"",SMALL(N5719:Q5719,2))</f>
        <v/>
      </c>
      <c r="Y5719" s="26" t="str">
        <f aca="false">IF(OR(V5719="",M5719=0),"",V5719/M5719-1)</f>
        <v/>
      </c>
      <c r="Z5719" s="26" t="str">
        <f aca="false">IF(OR(V5719="",L5719=""),"",V5719/(L5719*E5719)-1)</f>
        <v/>
      </c>
      <c r="AA5719" s="16" t="str">
        <f aca="false">IF(V5719="","SEM OFERTA",IF(OR(Y5719&gt;Premissas!$B$11,Y5719&lt;Premissas!$B$12),"VERIFICAR - UNIDADE/EMBALAGEM",IF(Y5719&gt;Premissas!$B$6,"NÃO COMPRAR - REAJUSTE &gt;5%","COMPRAR")))</f>
        <v>SEM OFERTA</v>
      </c>
      <c r="AB5719" s="18" t="str">
        <f aca="false">IF(W5719="DIMEC",S5719,IF(W5719="MEDCENTRO",U5719,""))</f>
        <v/>
      </c>
      <c r="AC5719" s="18" t="n">
        <f aca="false">IF(AA5719&lt;&gt;"COMPRAR",0,IF(AB5719="",I5719,MIN(I5719,AB5719)))</f>
        <v>0</v>
      </c>
      <c r="AD5719" s="19" t="n">
        <f aca="false">IF(AC5719&gt;0,AC5719*V5719,0)</f>
        <v>0</v>
      </c>
      <c r="AE5719" s="19" t="n">
        <f aca="false">IF(AC5719&gt;0,(M5719-V5719)*AC5719,0)</f>
        <v>0</v>
      </c>
      <c r="AF5719" s="16" t="str">
        <f aca="false">IF(AA5719&lt;&gt;"COMPRAR","",IF(AB5719="",IF(X5719="","",IF(X5719-V5719&lt;0.01,"EMPATE TÉCNICO","")),IF(AB5719&lt;I5719,"ESTOQUE INSUFICIENTE",IF(X5719="","",IF(X5719-V5719&lt;0.01,"EMPATE TÉCNICO","")))))</f>
        <v/>
      </c>
      <c r="AG5719" s="16" t="s">
        <v>2034</v>
      </c>
      <c r="AH5719" s="16" t="s">
        <v>3165</v>
      </c>
    </row>
    <row r="5720" customFormat="false" ht="15" hidden="false" customHeight="false" outlineLevel="0" collapsed="false">
      <c r="A5720" s="16" t="s">
        <v>17655</v>
      </c>
      <c r="B5720" s="17" t="s">
        <v>17656</v>
      </c>
      <c r="C5720" s="16" t="s">
        <v>17657</v>
      </c>
      <c r="D5720" s="16" t="s">
        <v>3677</v>
      </c>
      <c r="E5720" s="18" t="n">
        <v>1</v>
      </c>
      <c r="F5720" s="16" t="s">
        <v>43</v>
      </c>
      <c r="G5720" s="18" t="n">
        <v>0</v>
      </c>
      <c r="H5720" s="16" t="n">
        <v>6.9</v>
      </c>
      <c r="I5720" s="18" t="n">
        <v>18</v>
      </c>
      <c r="J5720" s="19" t="n">
        <v>1.98</v>
      </c>
      <c r="K5720" s="19" t="n">
        <v>1.98</v>
      </c>
      <c r="L5720" s="19" t="n">
        <v>1.98</v>
      </c>
      <c r="M5720" s="19" t="n">
        <f aca="false">IF(J5720&gt;0,J5720,K5720)*E5720</f>
        <v>1.98</v>
      </c>
      <c r="N5720" s="20"/>
      <c r="O5720" s="21" t="str">
        <f aca="false">IF(R5720="","",ROUND(R5720*(1-Premissas!$B$4),4))</f>
        <v/>
      </c>
      <c r="P5720" s="22"/>
      <c r="Q5720" s="22"/>
      <c r="R5720" s="23"/>
      <c r="S5720" s="24"/>
      <c r="T5720" s="24"/>
      <c r="U5720" s="25"/>
      <c r="V5720" s="19" t="str">
        <f aca="false">IF(COUNT(N5720:Q5720)=0,"",MIN(N5720:Q5720))</f>
        <v/>
      </c>
      <c r="W5720" s="16" t="str">
        <f aca="false">IF(V5720="","",INDEX($N$4:$Q$4,MATCH(V5720,N5720:Q5720,0)))</f>
        <v/>
      </c>
      <c r="X5720" s="19" t="str">
        <f aca="false">IF(COUNT(N5720:Q5720)&lt;2,"",SMALL(N5720:Q5720,2))</f>
        <v/>
      </c>
      <c r="Y5720" s="26" t="str">
        <f aca="false">IF(OR(V5720="",M5720=0),"",V5720/M5720-1)</f>
        <v/>
      </c>
      <c r="Z5720" s="26" t="str">
        <f aca="false">IF(OR(V5720="",L5720=""),"",V5720/(L5720*E5720)-1)</f>
        <v/>
      </c>
      <c r="AA5720" s="16" t="str">
        <f aca="false">IF(V5720="","SEM OFERTA",IF(OR(Y5720&gt;Premissas!$B$11,Y5720&lt;Premissas!$B$12),"VERIFICAR - UNIDADE/EMBALAGEM",IF(Y5720&gt;Premissas!$B$6,"NÃO COMPRAR - REAJUSTE &gt;5%","COMPRAR")))</f>
        <v>SEM OFERTA</v>
      </c>
      <c r="AB5720" s="18" t="str">
        <f aca="false">IF(W5720="DIMEC",S5720,IF(W5720="MEDCENTRO",U5720,""))</f>
        <v/>
      </c>
      <c r="AC5720" s="18" t="n">
        <f aca="false">IF(AA5720&lt;&gt;"COMPRAR",0,IF(AB5720="",I5720,MIN(I5720,AB5720)))</f>
        <v>0</v>
      </c>
      <c r="AD5720" s="19" t="n">
        <f aca="false">IF(AC5720&gt;0,AC5720*V5720,0)</f>
        <v>0</v>
      </c>
      <c r="AE5720" s="19" t="n">
        <f aca="false">IF(AC5720&gt;0,(M5720-V5720)*AC5720,0)</f>
        <v>0</v>
      </c>
      <c r="AF5720" s="16" t="str">
        <f aca="false">IF(AA5720&lt;&gt;"COMPRAR","",IF(AB5720="",IF(X5720="","",IF(X5720-V5720&lt;0.01,"EMPATE TÉCNICO","")),IF(AB5720&lt;I5720,"ESTOQUE INSUFICIENTE",IF(X5720="","",IF(X5720-V5720&lt;0.01,"EMPATE TÉCNICO","")))))</f>
        <v/>
      </c>
      <c r="AG5720" s="16" t="s">
        <v>2034</v>
      </c>
      <c r="AH5720" s="16" t="s">
        <v>3165</v>
      </c>
    </row>
    <row r="5721" customFormat="false" ht="15" hidden="false" customHeight="false" outlineLevel="0" collapsed="false">
      <c r="A5721" s="16" t="s">
        <v>17658</v>
      </c>
      <c r="B5721" s="17" t="s">
        <v>17659</v>
      </c>
      <c r="C5721" s="16" t="s">
        <v>17660</v>
      </c>
      <c r="D5721" s="16" t="s">
        <v>3677</v>
      </c>
      <c r="E5721" s="18" t="n">
        <v>1</v>
      </c>
      <c r="F5721" s="16" t="s">
        <v>43</v>
      </c>
      <c r="G5721" s="18" t="n">
        <v>0</v>
      </c>
      <c r="H5721" s="16" t="n">
        <v>0.1</v>
      </c>
      <c r="I5721" s="18" t="n">
        <v>1</v>
      </c>
      <c r="J5721" s="19" t="n">
        <v>4.1</v>
      </c>
      <c r="K5721" s="19" t="n">
        <v>4.1</v>
      </c>
      <c r="L5721" s="19" t="n">
        <v>4.1</v>
      </c>
      <c r="M5721" s="19" t="n">
        <f aca="false">IF(J5721&gt;0,J5721,K5721)*E5721</f>
        <v>4.1</v>
      </c>
      <c r="N5721" s="20"/>
      <c r="O5721" s="21" t="str">
        <f aca="false">IF(R5721="","",ROUND(R5721*(1-Premissas!$B$4),4))</f>
        <v/>
      </c>
      <c r="P5721" s="22"/>
      <c r="Q5721" s="22"/>
      <c r="R5721" s="23"/>
      <c r="S5721" s="24"/>
      <c r="T5721" s="24"/>
      <c r="U5721" s="25"/>
      <c r="V5721" s="19" t="str">
        <f aca="false">IF(COUNT(N5721:Q5721)=0,"",MIN(N5721:Q5721))</f>
        <v/>
      </c>
      <c r="W5721" s="16" t="str">
        <f aca="false">IF(V5721="","",INDEX($N$4:$Q$4,MATCH(V5721,N5721:Q5721,0)))</f>
        <v/>
      </c>
      <c r="X5721" s="19" t="str">
        <f aca="false">IF(COUNT(N5721:Q5721)&lt;2,"",SMALL(N5721:Q5721,2))</f>
        <v/>
      </c>
      <c r="Y5721" s="26" t="str">
        <f aca="false">IF(OR(V5721="",M5721=0),"",V5721/M5721-1)</f>
        <v/>
      </c>
      <c r="Z5721" s="26" t="str">
        <f aca="false">IF(OR(V5721="",L5721=""),"",V5721/(L5721*E5721)-1)</f>
        <v/>
      </c>
      <c r="AA5721" s="16" t="str">
        <f aca="false">IF(V5721="","SEM OFERTA",IF(OR(Y5721&gt;Premissas!$B$11,Y5721&lt;Premissas!$B$12),"VERIFICAR - UNIDADE/EMBALAGEM",IF(Y5721&gt;Premissas!$B$6,"NÃO COMPRAR - REAJUSTE &gt;5%","COMPRAR")))</f>
        <v>SEM OFERTA</v>
      </c>
      <c r="AB5721" s="18" t="str">
        <f aca="false">IF(W5721="DIMEC",S5721,IF(W5721="MEDCENTRO",U5721,""))</f>
        <v/>
      </c>
      <c r="AC5721" s="18" t="n">
        <f aca="false">IF(AA5721&lt;&gt;"COMPRAR",0,IF(AB5721="",I5721,MIN(I5721,AB5721)))</f>
        <v>0</v>
      </c>
      <c r="AD5721" s="19" t="n">
        <f aca="false">IF(AC5721&gt;0,AC5721*V5721,0)</f>
        <v>0</v>
      </c>
      <c r="AE5721" s="19" t="n">
        <f aca="false">IF(AC5721&gt;0,(M5721-V5721)*AC5721,0)</f>
        <v>0</v>
      </c>
      <c r="AF5721" s="16" t="str">
        <f aca="false">IF(AA5721&lt;&gt;"COMPRAR","",IF(AB5721="",IF(X5721="","",IF(X5721-V5721&lt;0.01,"EMPATE TÉCNICO","")),IF(AB5721&lt;I5721,"ESTOQUE INSUFICIENTE",IF(X5721="","",IF(X5721-V5721&lt;0.01,"EMPATE TÉCNICO","")))))</f>
        <v/>
      </c>
      <c r="AG5721" s="16" t="s">
        <v>2034</v>
      </c>
      <c r="AH5721" s="16" t="s">
        <v>3165</v>
      </c>
    </row>
    <row r="5722" customFormat="false" ht="15" hidden="false" customHeight="false" outlineLevel="0" collapsed="false">
      <c r="A5722" s="16" t="s">
        <v>17661</v>
      </c>
      <c r="B5722" s="17" t="s">
        <v>17662</v>
      </c>
      <c r="C5722" s="16" t="s">
        <v>17663</v>
      </c>
      <c r="D5722" s="16" t="s">
        <v>3677</v>
      </c>
      <c r="E5722" s="18" t="n">
        <v>1</v>
      </c>
      <c r="F5722" s="16" t="s">
        <v>43</v>
      </c>
      <c r="G5722" s="18" t="n">
        <v>2</v>
      </c>
      <c r="H5722" s="16" t="n">
        <v>3.2</v>
      </c>
      <c r="I5722" s="18" t="n">
        <v>7</v>
      </c>
      <c r="J5722" s="19" t="n">
        <v>4.78</v>
      </c>
      <c r="K5722" s="19" t="n">
        <v>4.78</v>
      </c>
      <c r="L5722" s="19" t="n">
        <v>4.78</v>
      </c>
      <c r="M5722" s="19" t="n">
        <f aca="false">IF(J5722&gt;0,J5722,K5722)*E5722</f>
        <v>4.78</v>
      </c>
      <c r="N5722" s="20"/>
      <c r="O5722" s="21" t="str">
        <f aca="false">IF(R5722="","",ROUND(R5722*(1-Premissas!$B$4),4))</f>
        <v/>
      </c>
      <c r="P5722" s="22"/>
      <c r="Q5722" s="22"/>
      <c r="R5722" s="23"/>
      <c r="S5722" s="24"/>
      <c r="T5722" s="24"/>
      <c r="U5722" s="25"/>
      <c r="V5722" s="19" t="str">
        <f aca="false">IF(COUNT(N5722:Q5722)=0,"",MIN(N5722:Q5722))</f>
        <v/>
      </c>
      <c r="W5722" s="16" t="str">
        <f aca="false">IF(V5722="","",INDEX($N$4:$Q$4,MATCH(V5722,N5722:Q5722,0)))</f>
        <v/>
      </c>
      <c r="X5722" s="19" t="str">
        <f aca="false">IF(COUNT(N5722:Q5722)&lt;2,"",SMALL(N5722:Q5722,2))</f>
        <v/>
      </c>
      <c r="Y5722" s="26" t="str">
        <f aca="false">IF(OR(V5722="",M5722=0),"",V5722/M5722-1)</f>
        <v/>
      </c>
      <c r="Z5722" s="26" t="str">
        <f aca="false">IF(OR(V5722="",L5722=""),"",V5722/(L5722*E5722)-1)</f>
        <v/>
      </c>
      <c r="AA5722" s="16" t="str">
        <f aca="false">IF(V5722="","SEM OFERTA",IF(OR(Y5722&gt;Premissas!$B$11,Y5722&lt;Premissas!$B$12),"VERIFICAR - UNIDADE/EMBALAGEM",IF(Y5722&gt;Premissas!$B$6,"NÃO COMPRAR - REAJUSTE &gt;5%","COMPRAR")))</f>
        <v>SEM OFERTA</v>
      </c>
      <c r="AB5722" s="18" t="str">
        <f aca="false">IF(W5722="DIMEC",S5722,IF(W5722="MEDCENTRO",U5722,""))</f>
        <v/>
      </c>
      <c r="AC5722" s="18" t="n">
        <f aca="false">IF(AA5722&lt;&gt;"COMPRAR",0,IF(AB5722="",I5722,MIN(I5722,AB5722)))</f>
        <v>0</v>
      </c>
      <c r="AD5722" s="19" t="n">
        <f aca="false">IF(AC5722&gt;0,AC5722*V5722,0)</f>
        <v>0</v>
      </c>
      <c r="AE5722" s="19" t="n">
        <f aca="false">IF(AC5722&gt;0,(M5722-V5722)*AC5722,0)</f>
        <v>0</v>
      </c>
      <c r="AF5722" s="16" t="str">
        <f aca="false">IF(AA5722&lt;&gt;"COMPRAR","",IF(AB5722="",IF(X5722="","",IF(X5722-V5722&lt;0.01,"EMPATE TÉCNICO","")),IF(AB5722&lt;I5722,"ESTOQUE INSUFICIENTE",IF(X5722="","",IF(X5722-V5722&lt;0.01,"EMPATE TÉCNICO","")))))</f>
        <v/>
      </c>
      <c r="AG5722" s="16" t="s">
        <v>2034</v>
      </c>
      <c r="AH5722" s="16" t="s">
        <v>3165</v>
      </c>
    </row>
    <row r="5723" customFormat="false" ht="15" hidden="false" customHeight="false" outlineLevel="0" collapsed="false">
      <c r="A5723" s="16" t="s">
        <v>17664</v>
      </c>
      <c r="B5723" s="17" t="s">
        <v>17665</v>
      </c>
      <c r="C5723" s="16" t="s">
        <v>17666</v>
      </c>
      <c r="D5723" s="16" t="s">
        <v>3677</v>
      </c>
      <c r="E5723" s="18" t="n">
        <v>1</v>
      </c>
      <c r="F5723" s="16" t="s">
        <v>43</v>
      </c>
      <c r="G5723" s="18" t="n">
        <v>0</v>
      </c>
      <c r="H5723" s="16" t="n">
        <v>0</v>
      </c>
      <c r="I5723" s="18" t="n">
        <v>1</v>
      </c>
      <c r="J5723" s="19" t="n">
        <v>27.49</v>
      </c>
      <c r="K5723" s="19" t="n">
        <v>27.49</v>
      </c>
      <c r="L5723" s="19" t="n">
        <v>27.49</v>
      </c>
      <c r="M5723" s="19" t="n">
        <f aca="false">IF(J5723&gt;0,J5723,K5723)*E5723</f>
        <v>27.49</v>
      </c>
      <c r="N5723" s="20"/>
      <c r="O5723" s="21" t="str">
        <f aca="false">IF(R5723="","",ROUND(R5723*(1-Premissas!$B$4),4))</f>
        <v/>
      </c>
      <c r="P5723" s="22"/>
      <c r="Q5723" s="22"/>
      <c r="R5723" s="23"/>
      <c r="S5723" s="24"/>
      <c r="T5723" s="24"/>
      <c r="U5723" s="25"/>
      <c r="V5723" s="19" t="str">
        <f aca="false">IF(COUNT(N5723:Q5723)=0,"",MIN(N5723:Q5723))</f>
        <v/>
      </c>
      <c r="W5723" s="16" t="str">
        <f aca="false">IF(V5723="","",INDEX($N$4:$Q$4,MATCH(V5723,N5723:Q5723,0)))</f>
        <v/>
      </c>
      <c r="X5723" s="19" t="str">
        <f aca="false">IF(COUNT(N5723:Q5723)&lt;2,"",SMALL(N5723:Q5723,2))</f>
        <v/>
      </c>
      <c r="Y5723" s="26" t="str">
        <f aca="false">IF(OR(V5723="",M5723=0),"",V5723/M5723-1)</f>
        <v/>
      </c>
      <c r="Z5723" s="26" t="str">
        <f aca="false">IF(OR(V5723="",L5723=""),"",V5723/(L5723*E5723)-1)</f>
        <v/>
      </c>
      <c r="AA5723" s="16" t="str">
        <f aca="false">IF(V5723="","SEM OFERTA",IF(OR(Y5723&gt;Premissas!$B$11,Y5723&lt;Premissas!$B$12),"VERIFICAR - UNIDADE/EMBALAGEM",IF(Y5723&gt;Premissas!$B$6,"NÃO COMPRAR - REAJUSTE &gt;5%","COMPRAR")))</f>
        <v>SEM OFERTA</v>
      </c>
      <c r="AB5723" s="18" t="str">
        <f aca="false">IF(W5723="DIMEC",S5723,IF(W5723="MEDCENTRO",U5723,""))</f>
        <v/>
      </c>
      <c r="AC5723" s="18" t="n">
        <f aca="false">IF(AA5723&lt;&gt;"COMPRAR",0,IF(AB5723="",I5723,MIN(I5723,AB5723)))</f>
        <v>0</v>
      </c>
      <c r="AD5723" s="19" t="n">
        <f aca="false">IF(AC5723&gt;0,AC5723*V5723,0)</f>
        <v>0</v>
      </c>
      <c r="AE5723" s="19" t="n">
        <f aca="false">IF(AC5723&gt;0,(M5723-V5723)*AC5723,0)</f>
        <v>0</v>
      </c>
      <c r="AF5723" s="16" t="str">
        <f aca="false">IF(AA5723&lt;&gt;"COMPRAR","",IF(AB5723="",IF(X5723="","",IF(X5723-V5723&lt;0.01,"EMPATE TÉCNICO","")),IF(AB5723&lt;I5723,"ESTOQUE INSUFICIENTE",IF(X5723="","",IF(X5723-V5723&lt;0.01,"EMPATE TÉCNICO","")))))</f>
        <v/>
      </c>
      <c r="AG5723" s="16" t="s">
        <v>2034</v>
      </c>
      <c r="AH5723" s="16" t="s">
        <v>3165</v>
      </c>
    </row>
    <row r="5724" customFormat="false" ht="15" hidden="false" customHeight="false" outlineLevel="0" collapsed="false">
      <c r="A5724" s="16" t="s">
        <v>17667</v>
      </c>
      <c r="B5724" s="17" t="s">
        <v>17668</v>
      </c>
      <c r="C5724" s="16" t="s">
        <v>17669</v>
      </c>
      <c r="D5724" s="16" t="s">
        <v>3677</v>
      </c>
      <c r="E5724" s="18" t="n">
        <v>1</v>
      </c>
      <c r="F5724" s="16" t="s">
        <v>42</v>
      </c>
      <c r="G5724" s="18" t="n">
        <v>0</v>
      </c>
      <c r="H5724" s="16" t="n">
        <v>0.8</v>
      </c>
      <c r="I5724" s="18" t="n">
        <v>3</v>
      </c>
      <c r="J5724" s="19" t="n">
        <v>9.86</v>
      </c>
      <c r="K5724" s="19" t="n">
        <v>9.86</v>
      </c>
      <c r="L5724" s="19" t="n">
        <v>9.86</v>
      </c>
      <c r="M5724" s="19" t="n">
        <f aca="false">IF(J5724&gt;0,J5724,K5724)*E5724</f>
        <v>9.86</v>
      </c>
      <c r="N5724" s="20"/>
      <c r="O5724" s="21" t="str">
        <f aca="false">IF(R5724="","",ROUND(R5724*(1-Premissas!$B$4),4))</f>
        <v/>
      </c>
      <c r="P5724" s="22"/>
      <c r="Q5724" s="22"/>
      <c r="R5724" s="23"/>
      <c r="S5724" s="24"/>
      <c r="T5724" s="24"/>
      <c r="U5724" s="25"/>
      <c r="V5724" s="19" t="str">
        <f aca="false">IF(COUNT(N5724:Q5724)=0,"",MIN(N5724:Q5724))</f>
        <v/>
      </c>
      <c r="W5724" s="16" t="str">
        <f aca="false">IF(V5724="","",INDEX($N$4:$Q$4,MATCH(V5724,N5724:Q5724,0)))</f>
        <v/>
      </c>
      <c r="X5724" s="19" t="str">
        <f aca="false">IF(COUNT(N5724:Q5724)&lt;2,"",SMALL(N5724:Q5724,2))</f>
        <v/>
      </c>
      <c r="Y5724" s="26" t="str">
        <f aca="false">IF(OR(V5724="",M5724=0),"",V5724/M5724-1)</f>
        <v/>
      </c>
      <c r="Z5724" s="26" t="str">
        <f aca="false">IF(OR(V5724="",L5724=""),"",V5724/(L5724*E5724)-1)</f>
        <v/>
      </c>
      <c r="AA5724" s="16" t="str">
        <f aca="false">IF(V5724="","SEM OFERTA",IF(OR(Y5724&gt;Premissas!$B$11,Y5724&lt;Premissas!$B$12),"VERIFICAR - UNIDADE/EMBALAGEM",IF(Y5724&gt;Premissas!$B$6,"NÃO COMPRAR - REAJUSTE &gt;5%","COMPRAR")))</f>
        <v>SEM OFERTA</v>
      </c>
      <c r="AB5724" s="18" t="str">
        <f aca="false">IF(W5724="DIMEC",S5724,IF(W5724="MEDCENTRO",U5724,""))</f>
        <v/>
      </c>
      <c r="AC5724" s="18" t="n">
        <f aca="false">IF(AA5724&lt;&gt;"COMPRAR",0,IF(AB5724="",I5724,MIN(I5724,AB5724)))</f>
        <v>0</v>
      </c>
      <c r="AD5724" s="19" t="n">
        <f aca="false">IF(AC5724&gt;0,AC5724*V5724,0)</f>
        <v>0</v>
      </c>
      <c r="AE5724" s="19" t="n">
        <f aca="false">IF(AC5724&gt;0,(M5724-V5724)*AC5724,0)</f>
        <v>0</v>
      </c>
      <c r="AF5724" s="16" t="str">
        <f aca="false">IF(AA5724&lt;&gt;"COMPRAR","",IF(AB5724="",IF(X5724="","",IF(X5724-V5724&lt;0.01,"EMPATE TÉCNICO","")),IF(AB5724&lt;I5724,"ESTOQUE INSUFICIENTE",IF(X5724="","",IF(X5724-V5724&lt;0.01,"EMPATE TÉCNICO","")))))</f>
        <v/>
      </c>
      <c r="AG5724" s="16" t="s">
        <v>2034</v>
      </c>
      <c r="AH5724" s="16" t="s">
        <v>3165</v>
      </c>
    </row>
    <row r="5725" customFormat="false" ht="15" hidden="false" customHeight="false" outlineLevel="0" collapsed="false">
      <c r="A5725" s="16" t="s">
        <v>17670</v>
      </c>
      <c r="B5725" s="17" t="s">
        <v>17671</v>
      </c>
      <c r="C5725" s="16" t="s">
        <v>17672</v>
      </c>
      <c r="D5725" s="16" t="s">
        <v>3677</v>
      </c>
      <c r="E5725" s="18" t="n">
        <v>1</v>
      </c>
      <c r="F5725" s="16" t="s">
        <v>43</v>
      </c>
      <c r="G5725" s="18" t="n">
        <v>0</v>
      </c>
      <c r="H5725" s="16" t="n">
        <v>0.2</v>
      </c>
      <c r="I5725" s="18" t="n">
        <v>1</v>
      </c>
      <c r="J5725" s="19" t="n">
        <v>9.52</v>
      </c>
      <c r="K5725" s="19" t="n">
        <v>9.52</v>
      </c>
      <c r="L5725" s="19" t="n">
        <v>9.52</v>
      </c>
      <c r="M5725" s="19" t="n">
        <f aca="false">IF(J5725&gt;0,J5725,K5725)*E5725</f>
        <v>9.52</v>
      </c>
      <c r="N5725" s="20"/>
      <c r="O5725" s="21" t="str">
        <f aca="false">IF(R5725="","",ROUND(R5725*(1-Premissas!$B$4),4))</f>
        <v/>
      </c>
      <c r="P5725" s="22"/>
      <c r="Q5725" s="22"/>
      <c r="R5725" s="23"/>
      <c r="S5725" s="24"/>
      <c r="T5725" s="24"/>
      <c r="U5725" s="25"/>
      <c r="V5725" s="19" t="str">
        <f aca="false">IF(COUNT(N5725:Q5725)=0,"",MIN(N5725:Q5725))</f>
        <v/>
      </c>
      <c r="W5725" s="16" t="str">
        <f aca="false">IF(V5725="","",INDEX($N$4:$Q$4,MATCH(V5725,N5725:Q5725,0)))</f>
        <v/>
      </c>
      <c r="X5725" s="19" t="str">
        <f aca="false">IF(COUNT(N5725:Q5725)&lt;2,"",SMALL(N5725:Q5725,2))</f>
        <v/>
      </c>
      <c r="Y5725" s="26" t="str">
        <f aca="false">IF(OR(V5725="",M5725=0),"",V5725/M5725-1)</f>
        <v/>
      </c>
      <c r="Z5725" s="26" t="str">
        <f aca="false">IF(OR(V5725="",L5725=""),"",V5725/(L5725*E5725)-1)</f>
        <v/>
      </c>
      <c r="AA5725" s="16" t="str">
        <f aca="false">IF(V5725="","SEM OFERTA",IF(OR(Y5725&gt;Premissas!$B$11,Y5725&lt;Premissas!$B$12),"VERIFICAR - UNIDADE/EMBALAGEM",IF(Y5725&gt;Premissas!$B$6,"NÃO COMPRAR - REAJUSTE &gt;5%","COMPRAR")))</f>
        <v>SEM OFERTA</v>
      </c>
      <c r="AB5725" s="18" t="str">
        <f aca="false">IF(W5725="DIMEC",S5725,IF(W5725="MEDCENTRO",U5725,""))</f>
        <v/>
      </c>
      <c r="AC5725" s="18" t="n">
        <f aca="false">IF(AA5725&lt;&gt;"COMPRAR",0,IF(AB5725="",I5725,MIN(I5725,AB5725)))</f>
        <v>0</v>
      </c>
      <c r="AD5725" s="19" t="n">
        <f aca="false">IF(AC5725&gt;0,AC5725*V5725,0)</f>
        <v>0</v>
      </c>
      <c r="AE5725" s="19" t="n">
        <f aca="false">IF(AC5725&gt;0,(M5725-V5725)*AC5725,0)</f>
        <v>0</v>
      </c>
      <c r="AF5725" s="16" t="str">
        <f aca="false">IF(AA5725&lt;&gt;"COMPRAR","",IF(AB5725="",IF(X5725="","",IF(X5725-V5725&lt;0.01,"EMPATE TÉCNICO","")),IF(AB5725&lt;I5725,"ESTOQUE INSUFICIENTE",IF(X5725="","",IF(X5725-V5725&lt;0.01,"EMPATE TÉCNICO","")))))</f>
        <v/>
      </c>
      <c r="AG5725" s="16" t="s">
        <v>2034</v>
      </c>
      <c r="AH5725" s="16" t="s">
        <v>3165</v>
      </c>
    </row>
    <row r="5726" customFormat="false" ht="15" hidden="false" customHeight="false" outlineLevel="0" collapsed="false">
      <c r="A5726" s="16" t="s">
        <v>17673</v>
      </c>
      <c r="B5726" s="17" t="s">
        <v>17674</v>
      </c>
      <c r="C5726" s="16" t="s">
        <v>17675</v>
      </c>
      <c r="D5726" s="16" t="s">
        <v>3677</v>
      </c>
      <c r="E5726" s="18" t="n">
        <v>6</v>
      </c>
      <c r="F5726" s="16" t="s">
        <v>43</v>
      </c>
      <c r="G5726" s="18" t="n">
        <v>0</v>
      </c>
      <c r="H5726" s="16" t="n">
        <v>0.3</v>
      </c>
      <c r="I5726" s="18" t="n">
        <v>1</v>
      </c>
      <c r="J5726" s="19" t="n">
        <v>11.9833333333333</v>
      </c>
      <c r="K5726" s="19" t="n">
        <v>11.9833333333333</v>
      </c>
      <c r="L5726" s="19" t="n">
        <v>11.9833</v>
      </c>
      <c r="M5726" s="19" t="n">
        <f aca="false">IF(J5726&gt;0,J5726,K5726)*E5726</f>
        <v>71.8999999999998</v>
      </c>
      <c r="N5726" s="20"/>
      <c r="O5726" s="21" t="str">
        <f aca="false">IF(R5726="","",ROUND(R5726*(1-Premissas!$B$4),4))</f>
        <v/>
      </c>
      <c r="P5726" s="22"/>
      <c r="Q5726" s="22"/>
      <c r="R5726" s="23"/>
      <c r="S5726" s="24"/>
      <c r="T5726" s="24"/>
      <c r="U5726" s="25"/>
      <c r="V5726" s="19" t="str">
        <f aca="false">IF(COUNT(N5726:Q5726)=0,"",MIN(N5726:Q5726))</f>
        <v/>
      </c>
      <c r="W5726" s="16" t="str">
        <f aca="false">IF(V5726="","",INDEX($N$4:$Q$4,MATCH(V5726,N5726:Q5726,0)))</f>
        <v/>
      </c>
      <c r="X5726" s="19" t="str">
        <f aca="false">IF(COUNT(N5726:Q5726)&lt;2,"",SMALL(N5726:Q5726,2))</f>
        <v/>
      </c>
      <c r="Y5726" s="26" t="str">
        <f aca="false">IF(OR(V5726="",M5726=0),"",V5726/M5726-1)</f>
        <v/>
      </c>
      <c r="Z5726" s="26" t="str">
        <f aca="false">IF(OR(V5726="",L5726=""),"",V5726/(L5726*E5726)-1)</f>
        <v/>
      </c>
      <c r="AA5726" s="16" t="str">
        <f aca="false">IF(V5726="","SEM OFERTA",IF(OR(Y5726&gt;Premissas!$B$11,Y5726&lt;Premissas!$B$12),"VERIFICAR - UNIDADE/EMBALAGEM",IF(Y5726&gt;Premissas!$B$6,"NÃO COMPRAR - REAJUSTE &gt;5%","COMPRAR")))</f>
        <v>SEM OFERTA</v>
      </c>
      <c r="AB5726" s="18" t="str">
        <f aca="false">IF(W5726="DIMEC",S5726,IF(W5726="MEDCENTRO",U5726,""))</f>
        <v/>
      </c>
      <c r="AC5726" s="18" t="n">
        <f aca="false">IF(AA5726&lt;&gt;"COMPRAR",0,IF(AB5726="",I5726,MIN(I5726,AB5726)))</f>
        <v>0</v>
      </c>
      <c r="AD5726" s="19" t="n">
        <f aca="false">IF(AC5726&gt;0,AC5726*V5726,0)</f>
        <v>0</v>
      </c>
      <c r="AE5726" s="19" t="n">
        <f aca="false">IF(AC5726&gt;0,(M5726-V5726)*AC5726,0)</f>
        <v>0</v>
      </c>
      <c r="AF5726" s="16" t="str">
        <f aca="false">IF(AA5726&lt;&gt;"COMPRAR","",IF(AB5726="",IF(X5726="","",IF(X5726-V5726&lt;0.01,"EMPATE TÉCNICO","")),IF(AB5726&lt;I5726,"ESTOQUE INSUFICIENTE",IF(X5726="","",IF(X5726-V5726&lt;0.01,"EMPATE TÉCNICO","")))))</f>
        <v/>
      </c>
      <c r="AG5726" s="16" t="s">
        <v>2034</v>
      </c>
      <c r="AH5726" s="16" t="s">
        <v>3165</v>
      </c>
    </row>
    <row r="5727" customFormat="false" ht="15" hidden="false" customHeight="false" outlineLevel="0" collapsed="false">
      <c r="A5727" s="16" t="s">
        <v>17676</v>
      </c>
      <c r="B5727" s="17" t="s">
        <v>17677</v>
      </c>
      <c r="C5727" s="16" t="s">
        <v>17678</v>
      </c>
      <c r="D5727" s="16" t="s">
        <v>3677</v>
      </c>
      <c r="E5727" s="18" t="n">
        <v>1</v>
      </c>
      <c r="F5727" s="16" t="s">
        <v>43</v>
      </c>
      <c r="G5727" s="18" t="n">
        <v>0</v>
      </c>
      <c r="H5727" s="16" t="n">
        <v>0.3</v>
      </c>
      <c r="I5727" s="18" t="n">
        <v>1</v>
      </c>
      <c r="J5727" s="19" t="n">
        <v>9.13</v>
      </c>
      <c r="K5727" s="19" t="n">
        <v>9.13</v>
      </c>
      <c r="L5727" s="19" t="n">
        <v>9.13</v>
      </c>
      <c r="M5727" s="19" t="n">
        <f aca="false">IF(J5727&gt;0,J5727,K5727)*E5727</f>
        <v>9.13</v>
      </c>
      <c r="N5727" s="20"/>
      <c r="O5727" s="21" t="str">
        <f aca="false">IF(R5727="","",ROUND(R5727*(1-Premissas!$B$4),4))</f>
        <v/>
      </c>
      <c r="P5727" s="22"/>
      <c r="Q5727" s="22"/>
      <c r="R5727" s="23"/>
      <c r="S5727" s="24"/>
      <c r="T5727" s="24"/>
      <c r="U5727" s="25"/>
      <c r="V5727" s="19" t="str">
        <f aca="false">IF(COUNT(N5727:Q5727)=0,"",MIN(N5727:Q5727))</f>
        <v/>
      </c>
      <c r="W5727" s="16" t="str">
        <f aca="false">IF(V5727="","",INDEX($N$4:$Q$4,MATCH(V5727,N5727:Q5727,0)))</f>
        <v/>
      </c>
      <c r="X5727" s="19" t="str">
        <f aca="false">IF(COUNT(N5727:Q5727)&lt;2,"",SMALL(N5727:Q5727,2))</f>
        <v/>
      </c>
      <c r="Y5727" s="26" t="str">
        <f aca="false">IF(OR(V5727="",M5727=0),"",V5727/M5727-1)</f>
        <v/>
      </c>
      <c r="Z5727" s="26" t="str">
        <f aca="false">IF(OR(V5727="",L5727=""),"",V5727/(L5727*E5727)-1)</f>
        <v/>
      </c>
      <c r="AA5727" s="16" t="str">
        <f aca="false">IF(V5727="","SEM OFERTA",IF(OR(Y5727&gt;Premissas!$B$11,Y5727&lt;Premissas!$B$12),"VERIFICAR - UNIDADE/EMBALAGEM",IF(Y5727&gt;Premissas!$B$6,"NÃO COMPRAR - REAJUSTE &gt;5%","COMPRAR")))</f>
        <v>SEM OFERTA</v>
      </c>
      <c r="AB5727" s="18" t="str">
        <f aca="false">IF(W5727="DIMEC",S5727,IF(W5727="MEDCENTRO",U5727,""))</f>
        <v/>
      </c>
      <c r="AC5727" s="18" t="n">
        <f aca="false">IF(AA5727&lt;&gt;"COMPRAR",0,IF(AB5727="",I5727,MIN(I5727,AB5727)))</f>
        <v>0</v>
      </c>
      <c r="AD5727" s="19" t="n">
        <f aca="false">IF(AC5727&gt;0,AC5727*V5727,0)</f>
        <v>0</v>
      </c>
      <c r="AE5727" s="19" t="n">
        <f aca="false">IF(AC5727&gt;0,(M5727-V5727)*AC5727,0)</f>
        <v>0</v>
      </c>
      <c r="AF5727" s="16" t="str">
        <f aca="false">IF(AA5727&lt;&gt;"COMPRAR","",IF(AB5727="",IF(X5727="","",IF(X5727-V5727&lt;0.01,"EMPATE TÉCNICO","")),IF(AB5727&lt;I5727,"ESTOQUE INSUFICIENTE",IF(X5727="","",IF(X5727-V5727&lt;0.01,"EMPATE TÉCNICO","")))))</f>
        <v/>
      </c>
      <c r="AG5727" s="16" t="s">
        <v>2034</v>
      </c>
      <c r="AH5727" s="16" t="s">
        <v>3165</v>
      </c>
    </row>
    <row r="5728" customFormat="false" ht="15" hidden="false" customHeight="false" outlineLevel="0" collapsed="false">
      <c r="A5728" s="16" t="s">
        <v>17679</v>
      </c>
      <c r="B5728" s="17" t="s">
        <v>17680</v>
      </c>
      <c r="C5728" s="16" t="s">
        <v>17681</v>
      </c>
      <c r="D5728" s="16" t="s">
        <v>3677</v>
      </c>
      <c r="E5728" s="18" t="n">
        <v>1</v>
      </c>
      <c r="F5728" s="16" t="s">
        <v>43</v>
      </c>
      <c r="G5728" s="18" t="n">
        <v>0</v>
      </c>
      <c r="H5728" s="16" t="n">
        <v>0.2</v>
      </c>
      <c r="I5728" s="18" t="n">
        <v>1</v>
      </c>
      <c r="J5728" s="19" t="n">
        <v>19.04</v>
      </c>
      <c r="K5728" s="19" t="n">
        <v>19.04</v>
      </c>
      <c r="L5728" s="19" t="n">
        <v>19.04</v>
      </c>
      <c r="M5728" s="19" t="n">
        <f aca="false">IF(J5728&gt;0,J5728,K5728)*E5728</f>
        <v>19.04</v>
      </c>
      <c r="N5728" s="20"/>
      <c r="O5728" s="21" t="str">
        <f aca="false">IF(R5728="","",ROUND(R5728*(1-Premissas!$B$4),4))</f>
        <v/>
      </c>
      <c r="P5728" s="22"/>
      <c r="Q5728" s="22"/>
      <c r="R5728" s="23"/>
      <c r="S5728" s="24"/>
      <c r="T5728" s="24"/>
      <c r="U5728" s="25"/>
      <c r="V5728" s="19" t="str">
        <f aca="false">IF(COUNT(N5728:Q5728)=0,"",MIN(N5728:Q5728))</f>
        <v/>
      </c>
      <c r="W5728" s="16" t="str">
        <f aca="false">IF(V5728="","",INDEX($N$4:$Q$4,MATCH(V5728,N5728:Q5728,0)))</f>
        <v/>
      </c>
      <c r="X5728" s="19" t="str">
        <f aca="false">IF(COUNT(N5728:Q5728)&lt;2,"",SMALL(N5728:Q5728,2))</f>
        <v/>
      </c>
      <c r="Y5728" s="26" t="str">
        <f aca="false">IF(OR(V5728="",M5728=0),"",V5728/M5728-1)</f>
        <v/>
      </c>
      <c r="Z5728" s="26" t="str">
        <f aca="false">IF(OR(V5728="",L5728=""),"",V5728/(L5728*E5728)-1)</f>
        <v/>
      </c>
      <c r="AA5728" s="16" t="str">
        <f aca="false">IF(V5728="","SEM OFERTA",IF(OR(Y5728&gt;Premissas!$B$11,Y5728&lt;Premissas!$B$12),"VERIFICAR - UNIDADE/EMBALAGEM",IF(Y5728&gt;Premissas!$B$6,"NÃO COMPRAR - REAJUSTE &gt;5%","COMPRAR")))</f>
        <v>SEM OFERTA</v>
      </c>
      <c r="AB5728" s="18" t="str">
        <f aca="false">IF(W5728="DIMEC",S5728,IF(W5728="MEDCENTRO",U5728,""))</f>
        <v/>
      </c>
      <c r="AC5728" s="18" t="n">
        <f aca="false">IF(AA5728&lt;&gt;"COMPRAR",0,IF(AB5728="",I5728,MIN(I5728,AB5728)))</f>
        <v>0</v>
      </c>
      <c r="AD5728" s="19" t="n">
        <f aca="false">IF(AC5728&gt;0,AC5728*V5728,0)</f>
        <v>0</v>
      </c>
      <c r="AE5728" s="19" t="n">
        <f aca="false">IF(AC5728&gt;0,(M5728-V5728)*AC5728,0)</f>
        <v>0</v>
      </c>
      <c r="AF5728" s="16" t="str">
        <f aca="false">IF(AA5728&lt;&gt;"COMPRAR","",IF(AB5728="",IF(X5728="","",IF(X5728-V5728&lt;0.01,"EMPATE TÉCNICO","")),IF(AB5728&lt;I5728,"ESTOQUE INSUFICIENTE",IF(X5728="","",IF(X5728-V5728&lt;0.01,"EMPATE TÉCNICO","")))))</f>
        <v/>
      </c>
      <c r="AG5728" s="16" t="s">
        <v>2034</v>
      </c>
      <c r="AH5728" s="16" t="s">
        <v>3165</v>
      </c>
    </row>
    <row r="5729" customFormat="false" ht="15" hidden="false" customHeight="false" outlineLevel="0" collapsed="false">
      <c r="A5729" s="16" t="s">
        <v>17682</v>
      </c>
      <c r="B5729" s="17" t="s">
        <v>17683</v>
      </c>
      <c r="C5729" s="16" t="s">
        <v>17684</v>
      </c>
      <c r="D5729" s="16" t="s">
        <v>8415</v>
      </c>
      <c r="E5729" s="18" t="n">
        <v>12</v>
      </c>
      <c r="F5729" s="16" t="s">
        <v>43</v>
      </c>
      <c r="G5729" s="18" t="n">
        <v>0</v>
      </c>
      <c r="H5729" s="16" t="n">
        <v>0.1</v>
      </c>
      <c r="I5729" s="18" t="n">
        <v>1</v>
      </c>
      <c r="J5729" s="19" t="n">
        <v>2.2675</v>
      </c>
      <c r="K5729" s="19" t="n">
        <v>2.2675</v>
      </c>
      <c r="L5729" s="19" t="n">
        <v>2.2675</v>
      </c>
      <c r="M5729" s="19" t="n">
        <f aca="false">IF(J5729&gt;0,J5729,K5729)*E5729</f>
        <v>27.21</v>
      </c>
      <c r="N5729" s="20"/>
      <c r="O5729" s="21" t="str">
        <f aca="false">IF(R5729="","",ROUND(R5729*(1-Premissas!$B$4),4))</f>
        <v/>
      </c>
      <c r="P5729" s="22"/>
      <c r="Q5729" s="22"/>
      <c r="R5729" s="23"/>
      <c r="S5729" s="24"/>
      <c r="T5729" s="24"/>
      <c r="U5729" s="25"/>
      <c r="V5729" s="19" t="str">
        <f aca="false">IF(COUNT(N5729:Q5729)=0,"",MIN(N5729:Q5729))</f>
        <v/>
      </c>
      <c r="W5729" s="16" t="str">
        <f aca="false">IF(V5729="","",INDEX($N$4:$Q$4,MATCH(V5729,N5729:Q5729,0)))</f>
        <v/>
      </c>
      <c r="X5729" s="19" t="str">
        <f aca="false">IF(COUNT(N5729:Q5729)&lt;2,"",SMALL(N5729:Q5729,2))</f>
        <v/>
      </c>
      <c r="Y5729" s="26" t="str">
        <f aca="false">IF(OR(V5729="",M5729=0),"",V5729/M5729-1)</f>
        <v/>
      </c>
      <c r="Z5729" s="26" t="str">
        <f aca="false">IF(OR(V5729="",L5729=""),"",V5729/(L5729*E5729)-1)</f>
        <v/>
      </c>
      <c r="AA5729" s="16" t="str">
        <f aca="false">IF(V5729="","SEM OFERTA",IF(OR(Y5729&gt;Premissas!$B$11,Y5729&lt;Premissas!$B$12),"VERIFICAR - UNIDADE/EMBALAGEM",IF(Y5729&gt;Premissas!$B$6,"NÃO COMPRAR - REAJUSTE &gt;5%","COMPRAR")))</f>
        <v>SEM OFERTA</v>
      </c>
      <c r="AB5729" s="18" t="str">
        <f aca="false">IF(W5729="DIMEC",S5729,IF(W5729="MEDCENTRO",U5729,""))</f>
        <v/>
      </c>
      <c r="AC5729" s="18" t="n">
        <f aca="false">IF(AA5729&lt;&gt;"COMPRAR",0,IF(AB5729="",I5729,MIN(I5729,AB5729)))</f>
        <v>0</v>
      </c>
      <c r="AD5729" s="19" t="n">
        <f aca="false">IF(AC5729&gt;0,AC5729*V5729,0)</f>
        <v>0</v>
      </c>
      <c r="AE5729" s="19" t="n">
        <f aca="false">IF(AC5729&gt;0,(M5729-V5729)*AC5729,0)</f>
        <v>0</v>
      </c>
      <c r="AF5729" s="16" t="str">
        <f aca="false">IF(AA5729&lt;&gt;"COMPRAR","",IF(AB5729="",IF(X5729="","",IF(X5729-V5729&lt;0.01,"EMPATE TÉCNICO","")),IF(AB5729&lt;I5729,"ESTOQUE INSUFICIENTE",IF(X5729="","",IF(X5729-V5729&lt;0.01,"EMPATE TÉCNICO","")))))</f>
        <v/>
      </c>
      <c r="AG5729" s="16" t="s">
        <v>2034</v>
      </c>
      <c r="AH5729" s="16" t="s">
        <v>3165</v>
      </c>
    </row>
    <row r="5730" customFormat="false" ht="15" hidden="false" customHeight="false" outlineLevel="0" collapsed="false">
      <c r="A5730" s="16" t="s">
        <v>17685</v>
      </c>
      <c r="B5730" s="17"/>
      <c r="C5730" s="16" t="s">
        <v>17686</v>
      </c>
      <c r="D5730" s="16" t="s">
        <v>3677</v>
      </c>
      <c r="E5730" s="18" t="n">
        <v>1</v>
      </c>
      <c r="F5730" s="16" t="s">
        <v>43</v>
      </c>
      <c r="G5730" s="18" t="n">
        <v>0</v>
      </c>
      <c r="H5730" s="16" t="n">
        <v>0.2</v>
      </c>
      <c r="I5730" s="18" t="n">
        <v>1</v>
      </c>
      <c r="J5730" s="19" t="n">
        <v>14.57</v>
      </c>
      <c r="K5730" s="19" t="n">
        <v>14.57</v>
      </c>
      <c r="L5730" s="19" t="n">
        <v>14.57</v>
      </c>
      <c r="M5730" s="19" t="n">
        <f aca="false">IF(J5730&gt;0,J5730,K5730)*E5730</f>
        <v>14.57</v>
      </c>
      <c r="N5730" s="20"/>
      <c r="O5730" s="21" t="str">
        <f aca="false">IF(R5730="","",ROUND(R5730*(1-Premissas!$B$4),4))</f>
        <v/>
      </c>
      <c r="P5730" s="22"/>
      <c r="Q5730" s="22"/>
      <c r="R5730" s="23"/>
      <c r="S5730" s="24"/>
      <c r="T5730" s="24"/>
      <c r="U5730" s="25"/>
      <c r="V5730" s="19" t="str">
        <f aca="false">IF(COUNT(N5730:Q5730)=0,"",MIN(N5730:Q5730))</f>
        <v/>
      </c>
      <c r="W5730" s="16" t="str">
        <f aca="false">IF(V5730="","",INDEX($N$4:$Q$4,MATCH(V5730,N5730:Q5730,0)))</f>
        <v/>
      </c>
      <c r="X5730" s="19" t="str">
        <f aca="false">IF(COUNT(N5730:Q5730)&lt;2,"",SMALL(N5730:Q5730,2))</f>
        <v/>
      </c>
      <c r="Y5730" s="26" t="str">
        <f aca="false">IF(OR(V5730="",M5730=0),"",V5730/M5730-1)</f>
        <v/>
      </c>
      <c r="Z5730" s="26" t="str">
        <f aca="false">IF(OR(V5730="",L5730=""),"",V5730/(L5730*E5730)-1)</f>
        <v/>
      </c>
      <c r="AA5730" s="16" t="str">
        <f aca="false">IF(V5730="","SEM OFERTA",IF(OR(Y5730&gt;Premissas!$B$11,Y5730&lt;Premissas!$B$12),"VERIFICAR - UNIDADE/EMBALAGEM",IF(Y5730&gt;Premissas!$B$6,"NÃO COMPRAR - REAJUSTE &gt;5%","COMPRAR")))</f>
        <v>SEM OFERTA</v>
      </c>
      <c r="AB5730" s="18" t="str">
        <f aca="false">IF(W5730="DIMEC",S5730,IF(W5730="MEDCENTRO",U5730,""))</f>
        <v/>
      </c>
      <c r="AC5730" s="18" t="n">
        <f aca="false">IF(AA5730&lt;&gt;"COMPRAR",0,IF(AB5730="",I5730,MIN(I5730,AB5730)))</f>
        <v>0</v>
      </c>
      <c r="AD5730" s="19" t="n">
        <f aca="false">IF(AC5730&gt;0,AC5730*V5730,0)</f>
        <v>0</v>
      </c>
      <c r="AE5730" s="19" t="n">
        <f aca="false">IF(AC5730&gt;0,(M5730-V5730)*AC5730,0)</f>
        <v>0</v>
      </c>
      <c r="AF5730" s="16" t="str">
        <f aca="false">IF(AA5730&lt;&gt;"COMPRAR","",IF(AB5730="",IF(X5730="","",IF(X5730-V5730&lt;0.01,"EMPATE TÉCNICO","")),IF(AB5730&lt;I5730,"ESTOQUE INSUFICIENTE",IF(X5730="","",IF(X5730-V5730&lt;0.01,"EMPATE TÉCNICO","")))))</f>
        <v/>
      </c>
      <c r="AG5730" s="16" t="s">
        <v>2034</v>
      </c>
      <c r="AH5730" s="16" t="s">
        <v>3165</v>
      </c>
    </row>
    <row r="5731" customFormat="false" ht="15" hidden="false" customHeight="false" outlineLevel="0" collapsed="false">
      <c r="A5731" s="16" t="s">
        <v>17687</v>
      </c>
      <c r="B5731" s="17" t="s">
        <v>17688</v>
      </c>
      <c r="C5731" s="16" t="s">
        <v>17689</v>
      </c>
      <c r="D5731" s="16" t="s">
        <v>17598</v>
      </c>
      <c r="E5731" s="18" t="n">
        <v>1</v>
      </c>
      <c r="F5731" s="16" t="s">
        <v>43</v>
      </c>
      <c r="G5731" s="18" t="n">
        <v>1</v>
      </c>
      <c r="H5731" s="16" t="n">
        <v>0.4</v>
      </c>
      <c r="I5731" s="18" t="n">
        <v>1</v>
      </c>
      <c r="J5731" s="19" t="n">
        <v>0</v>
      </c>
      <c r="K5731" s="19" t="n">
        <v>4.25</v>
      </c>
      <c r="L5731" s="19"/>
      <c r="M5731" s="19" t="n">
        <f aca="false">IF(J5731&gt;0,J5731,K5731)*E5731</f>
        <v>4.25</v>
      </c>
      <c r="N5731" s="20"/>
      <c r="O5731" s="21" t="str">
        <f aca="false">IF(R5731="","",ROUND(R5731*(1-Premissas!$B$4),4))</f>
        <v/>
      </c>
      <c r="P5731" s="22"/>
      <c r="Q5731" s="22"/>
      <c r="R5731" s="23"/>
      <c r="S5731" s="24"/>
      <c r="T5731" s="24"/>
      <c r="U5731" s="25"/>
      <c r="V5731" s="19" t="str">
        <f aca="false">IF(COUNT(N5731:Q5731)=0,"",MIN(N5731:Q5731))</f>
        <v/>
      </c>
      <c r="W5731" s="16" t="str">
        <f aca="false">IF(V5731="","",INDEX($N$4:$Q$4,MATCH(V5731,N5731:Q5731,0)))</f>
        <v/>
      </c>
      <c r="X5731" s="19" t="str">
        <f aca="false">IF(COUNT(N5731:Q5731)&lt;2,"",SMALL(N5731:Q5731,2))</f>
        <v/>
      </c>
      <c r="Y5731" s="26" t="str">
        <f aca="false">IF(OR(V5731="",M5731=0),"",V5731/M5731-1)</f>
        <v/>
      </c>
      <c r="Z5731" s="26" t="str">
        <f aca="false">IF(OR(V5731="",L5731=""),"",V5731/(L5731*E5731)-1)</f>
        <v/>
      </c>
      <c r="AA5731" s="16" t="str">
        <f aca="false">IF(V5731="","SEM OFERTA",IF(OR(Y5731&gt;Premissas!$B$11,Y5731&lt;Premissas!$B$12),"VERIFICAR - UNIDADE/EMBALAGEM",IF(Y5731&gt;Premissas!$B$6,"NÃO COMPRAR - REAJUSTE &gt;5%","COMPRAR")))</f>
        <v>SEM OFERTA</v>
      </c>
      <c r="AB5731" s="18" t="str">
        <f aca="false">IF(W5731="DIMEC",S5731,IF(W5731="MEDCENTRO",U5731,""))</f>
        <v/>
      </c>
      <c r="AC5731" s="18" t="n">
        <f aca="false">IF(AA5731&lt;&gt;"COMPRAR",0,IF(AB5731="",I5731,MIN(I5731,AB5731)))</f>
        <v>0</v>
      </c>
      <c r="AD5731" s="19" t="n">
        <f aca="false">IF(AC5731&gt;0,AC5731*V5731,0)</f>
        <v>0</v>
      </c>
      <c r="AE5731" s="19" t="n">
        <f aca="false">IF(AC5731&gt;0,(M5731-V5731)*AC5731,0)</f>
        <v>0</v>
      </c>
      <c r="AF5731" s="16" t="str">
        <f aca="false">IF(AA5731&lt;&gt;"COMPRAR","",IF(AB5731="",IF(X5731="","",IF(X5731-V5731&lt;0.01,"EMPATE TÉCNICO","")),IF(AB5731&lt;I5731,"ESTOQUE INSUFICIENTE",IF(X5731="","",IF(X5731-V5731&lt;0.01,"EMPATE TÉCNICO","")))))</f>
        <v/>
      </c>
      <c r="AG5731" s="16"/>
      <c r="AH5731" s="16" t="s">
        <v>3165</v>
      </c>
    </row>
    <row r="5732" customFormat="false" ht="15" hidden="false" customHeight="false" outlineLevel="0" collapsed="false">
      <c r="A5732" s="16" t="s">
        <v>17690</v>
      </c>
      <c r="B5732" s="17" t="s">
        <v>17691</v>
      </c>
      <c r="C5732" s="16" t="s">
        <v>17692</v>
      </c>
      <c r="D5732" s="16" t="s">
        <v>2063</v>
      </c>
      <c r="E5732" s="18" t="n">
        <v>1</v>
      </c>
      <c r="F5732" s="16" t="s">
        <v>43</v>
      </c>
      <c r="G5732" s="18" t="n">
        <v>0</v>
      </c>
      <c r="H5732" s="16" t="n">
        <v>0</v>
      </c>
      <c r="I5732" s="18" t="n">
        <v>1</v>
      </c>
      <c r="J5732" s="19" t="n">
        <v>14.3925</v>
      </c>
      <c r="K5732" s="19" t="n">
        <v>14.3925</v>
      </c>
      <c r="L5732" s="19" t="n">
        <v>14.3925</v>
      </c>
      <c r="M5732" s="19" t="n">
        <f aca="false">IF(J5732&gt;0,J5732,K5732)*E5732</f>
        <v>14.3925</v>
      </c>
      <c r="N5732" s="20"/>
      <c r="O5732" s="21" t="str">
        <f aca="false">IF(R5732="","",ROUND(R5732*(1-Premissas!$B$4),4))</f>
        <v/>
      </c>
      <c r="P5732" s="22"/>
      <c r="Q5732" s="22"/>
      <c r="R5732" s="23"/>
      <c r="S5732" s="24"/>
      <c r="T5732" s="24"/>
      <c r="U5732" s="25"/>
      <c r="V5732" s="19" t="str">
        <f aca="false">IF(COUNT(N5732:Q5732)=0,"",MIN(N5732:Q5732))</f>
        <v/>
      </c>
      <c r="W5732" s="16" t="str">
        <f aca="false">IF(V5732="","",INDEX($N$4:$Q$4,MATCH(V5732,N5732:Q5732,0)))</f>
        <v/>
      </c>
      <c r="X5732" s="19" t="str">
        <f aca="false">IF(COUNT(N5732:Q5732)&lt;2,"",SMALL(N5732:Q5732,2))</f>
        <v/>
      </c>
      <c r="Y5732" s="26" t="str">
        <f aca="false">IF(OR(V5732="",M5732=0),"",V5732/M5732-1)</f>
        <v/>
      </c>
      <c r="Z5732" s="26" t="str">
        <f aca="false">IF(OR(V5732="",L5732=""),"",V5732/(L5732*E5732)-1)</f>
        <v/>
      </c>
      <c r="AA5732" s="16" t="str">
        <f aca="false">IF(V5732="","SEM OFERTA",IF(OR(Y5732&gt;Premissas!$B$11,Y5732&lt;Premissas!$B$12),"VERIFICAR - UNIDADE/EMBALAGEM",IF(Y5732&gt;Premissas!$B$6,"NÃO COMPRAR - REAJUSTE &gt;5%","COMPRAR")))</f>
        <v>SEM OFERTA</v>
      </c>
      <c r="AB5732" s="18" t="str">
        <f aca="false">IF(W5732="DIMEC",S5732,IF(W5732="MEDCENTRO",U5732,""))</f>
        <v/>
      </c>
      <c r="AC5732" s="18" t="n">
        <f aca="false">IF(AA5732&lt;&gt;"COMPRAR",0,IF(AB5732="",I5732,MIN(I5732,AB5732)))</f>
        <v>0</v>
      </c>
      <c r="AD5732" s="19" t="n">
        <f aca="false">IF(AC5732&gt;0,AC5732*V5732,0)</f>
        <v>0</v>
      </c>
      <c r="AE5732" s="19" t="n">
        <f aca="false">IF(AC5732&gt;0,(M5732-V5732)*AC5732,0)</f>
        <v>0</v>
      </c>
      <c r="AF5732" s="16" t="str">
        <f aca="false">IF(AA5732&lt;&gt;"COMPRAR","",IF(AB5732="",IF(X5732="","",IF(X5732-V5732&lt;0.01,"EMPATE TÉCNICO","")),IF(AB5732&lt;I5732,"ESTOQUE INSUFICIENTE",IF(X5732="","",IF(X5732-V5732&lt;0.01,"EMPATE TÉCNICO","")))))</f>
        <v/>
      </c>
      <c r="AG5732" s="16" t="s">
        <v>482</v>
      </c>
      <c r="AH5732" s="16" t="s">
        <v>3165</v>
      </c>
    </row>
    <row r="5733" customFormat="false" ht="15" hidden="false" customHeight="false" outlineLevel="0" collapsed="false">
      <c r="A5733" s="16" t="s">
        <v>17693</v>
      </c>
      <c r="B5733" s="17" t="s">
        <v>17694</v>
      </c>
      <c r="C5733" s="16" t="s">
        <v>17695</v>
      </c>
      <c r="D5733" s="16" t="s">
        <v>17598</v>
      </c>
      <c r="E5733" s="18" t="n">
        <v>1</v>
      </c>
      <c r="F5733" s="16" t="s">
        <v>43</v>
      </c>
      <c r="G5733" s="18" t="n">
        <v>2</v>
      </c>
      <c r="H5733" s="16" t="n">
        <v>2.1</v>
      </c>
      <c r="I5733" s="18" t="n">
        <v>4</v>
      </c>
      <c r="J5733" s="19" t="n">
        <v>0</v>
      </c>
      <c r="K5733" s="19" t="n">
        <v>4.99</v>
      </c>
      <c r="L5733" s="19"/>
      <c r="M5733" s="19" t="n">
        <f aca="false">IF(J5733&gt;0,J5733,K5733)*E5733</f>
        <v>4.99</v>
      </c>
      <c r="N5733" s="20"/>
      <c r="O5733" s="21" t="str">
        <f aca="false">IF(R5733="","",ROUND(R5733*(1-Premissas!$B$4),4))</f>
        <v/>
      </c>
      <c r="P5733" s="22"/>
      <c r="Q5733" s="22"/>
      <c r="R5733" s="23"/>
      <c r="S5733" s="24"/>
      <c r="T5733" s="24"/>
      <c r="U5733" s="25"/>
      <c r="V5733" s="19" t="str">
        <f aca="false">IF(COUNT(N5733:Q5733)=0,"",MIN(N5733:Q5733))</f>
        <v/>
      </c>
      <c r="W5733" s="16" t="str">
        <f aca="false">IF(V5733="","",INDEX($N$4:$Q$4,MATCH(V5733,N5733:Q5733,0)))</f>
        <v/>
      </c>
      <c r="X5733" s="19" t="str">
        <f aca="false">IF(COUNT(N5733:Q5733)&lt;2,"",SMALL(N5733:Q5733,2))</f>
        <v/>
      </c>
      <c r="Y5733" s="26" t="str">
        <f aca="false">IF(OR(V5733="",M5733=0),"",V5733/M5733-1)</f>
        <v/>
      </c>
      <c r="Z5733" s="26" t="str">
        <f aca="false">IF(OR(V5733="",L5733=""),"",V5733/(L5733*E5733)-1)</f>
        <v/>
      </c>
      <c r="AA5733" s="16" t="str">
        <f aca="false">IF(V5733="","SEM OFERTA",IF(OR(Y5733&gt;Premissas!$B$11,Y5733&lt;Premissas!$B$12),"VERIFICAR - UNIDADE/EMBALAGEM",IF(Y5733&gt;Premissas!$B$6,"NÃO COMPRAR - REAJUSTE &gt;5%","COMPRAR")))</f>
        <v>SEM OFERTA</v>
      </c>
      <c r="AB5733" s="18" t="str">
        <f aca="false">IF(W5733="DIMEC",S5733,IF(W5733="MEDCENTRO",U5733,""))</f>
        <v/>
      </c>
      <c r="AC5733" s="18" t="n">
        <f aca="false">IF(AA5733&lt;&gt;"COMPRAR",0,IF(AB5733="",I5733,MIN(I5733,AB5733)))</f>
        <v>0</v>
      </c>
      <c r="AD5733" s="19" t="n">
        <f aca="false">IF(AC5733&gt;0,AC5733*V5733,0)</f>
        <v>0</v>
      </c>
      <c r="AE5733" s="19" t="n">
        <f aca="false">IF(AC5733&gt;0,(M5733-V5733)*AC5733,0)</f>
        <v>0</v>
      </c>
      <c r="AF5733" s="16" t="str">
        <f aca="false">IF(AA5733&lt;&gt;"COMPRAR","",IF(AB5733="",IF(X5733="","",IF(X5733-V5733&lt;0.01,"EMPATE TÉCNICO","")),IF(AB5733&lt;I5733,"ESTOQUE INSUFICIENTE",IF(X5733="","",IF(X5733-V5733&lt;0.01,"EMPATE TÉCNICO","")))))</f>
        <v/>
      </c>
      <c r="AG5733" s="16"/>
      <c r="AH5733" s="16" t="s">
        <v>3165</v>
      </c>
    </row>
    <row r="5734" customFormat="false" ht="15" hidden="false" customHeight="false" outlineLevel="0" collapsed="false">
      <c r="A5734" s="16" t="s">
        <v>17696</v>
      </c>
      <c r="B5734" s="17" t="s">
        <v>17697</v>
      </c>
      <c r="C5734" s="16" t="s">
        <v>17698</v>
      </c>
      <c r="D5734" s="16" t="s">
        <v>17598</v>
      </c>
      <c r="E5734" s="18" t="n">
        <v>1</v>
      </c>
      <c r="F5734" s="16" t="s">
        <v>43</v>
      </c>
      <c r="G5734" s="18" t="n">
        <v>1</v>
      </c>
      <c r="H5734" s="16" t="n">
        <v>0.9</v>
      </c>
      <c r="I5734" s="18" t="n">
        <v>2</v>
      </c>
      <c r="J5734" s="19" t="n">
        <v>0</v>
      </c>
      <c r="K5734" s="19" t="n">
        <v>4.69</v>
      </c>
      <c r="L5734" s="19"/>
      <c r="M5734" s="19" t="n">
        <f aca="false">IF(J5734&gt;0,J5734,K5734)*E5734</f>
        <v>4.69</v>
      </c>
      <c r="N5734" s="20"/>
      <c r="O5734" s="21" t="str">
        <f aca="false">IF(R5734="","",ROUND(R5734*(1-Premissas!$B$4),4))</f>
        <v/>
      </c>
      <c r="P5734" s="22"/>
      <c r="Q5734" s="22"/>
      <c r="R5734" s="23"/>
      <c r="S5734" s="24"/>
      <c r="T5734" s="24"/>
      <c r="U5734" s="25"/>
      <c r="V5734" s="19" t="str">
        <f aca="false">IF(COUNT(N5734:Q5734)=0,"",MIN(N5734:Q5734))</f>
        <v/>
      </c>
      <c r="W5734" s="16" t="str">
        <f aca="false">IF(V5734="","",INDEX($N$4:$Q$4,MATCH(V5734,N5734:Q5734,0)))</f>
        <v/>
      </c>
      <c r="X5734" s="19" t="str">
        <f aca="false">IF(COUNT(N5734:Q5734)&lt;2,"",SMALL(N5734:Q5734,2))</f>
        <v/>
      </c>
      <c r="Y5734" s="26" t="str">
        <f aca="false">IF(OR(V5734="",M5734=0),"",V5734/M5734-1)</f>
        <v/>
      </c>
      <c r="Z5734" s="26" t="str">
        <f aca="false">IF(OR(V5734="",L5734=""),"",V5734/(L5734*E5734)-1)</f>
        <v/>
      </c>
      <c r="AA5734" s="16" t="str">
        <f aca="false">IF(V5734="","SEM OFERTA",IF(OR(Y5734&gt;Premissas!$B$11,Y5734&lt;Premissas!$B$12),"VERIFICAR - UNIDADE/EMBALAGEM",IF(Y5734&gt;Premissas!$B$6,"NÃO COMPRAR - REAJUSTE &gt;5%","COMPRAR")))</f>
        <v>SEM OFERTA</v>
      </c>
      <c r="AB5734" s="18" t="str">
        <f aca="false">IF(W5734="DIMEC",S5734,IF(W5734="MEDCENTRO",U5734,""))</f>
        <v/>
      </c>
      <c r="AC5734" s="18" t="n">
        <f aca="false">IF(AA5734&lt;&gt;"COMPRAR",0,IF(AB5734="",I5734,MIN(I5734,AB5734)))</f>
        <v>0</v>
      </c>
      <c r="AD5734" s="19" t="n">
        <f aca="false">IF(AC5734&gt;0,AC5734*V5734,0)</f>
        <v>0</v>
      </c>
      <c r="AE5734" s="19" t="n">
        <f aca="false">IF(AC5734&gt;0,(M5734-V5734)*AC5734,0)</f>
        <v>0</v>
      </c>
      <c r="AF5734" s="16" t="str">
        <f aca="false">IF(AA5734&lt;&gt;"COMPRAR","",IF(AB5734="",IF(X5734="","",IF(X5734-V5734&lt;0.01,"EMPATE TÉCNICO","")),IF(AB5734&lt;I5734,"ESTOQUE INSUFICIENTE",IF(X5734="","",IF(X5734-V5734&lt;0.01,"EMPATE TÉCNICO","")))))</f>
        <v/>
      </c>
      <c r="AG5734" s="16"/>
      <c r="AH5734" s="16" t="s">
        <v>3165</v>
      </c>
    </row>
    <row r="5735" customFormat="false" ht="15" hidden="false" customHeight="false" outlineLevel="0" collapsed="false">
      <c r="A5735" s="16" t="s">
        <v>17699</v>
      </c>
      <c r="B5735" s="17" t="s">
        <v>17700</v>
      </c>
      <c r="C5735" s="16" t="s">
        <v>17701</v>
      </c>
      <c r="D5735" s="16"/>
      <c r="E5735" s="18" t="n">
        <v>1</v>
      </c>
      <c r="F5735" s="16" t="s">
        <v>43</v>
      </c>
      <c r="G5735" s="18" t="n">
        <v>0</v>
      </c>
      <c r="H5735" s="16" t="n">
        <v>0.1</v>
      </c>
      <c r="I5735" s="18" t="n">
        <v>1</v>
      </c>
      <c r="J5735" s="19" t="n">
        <v>1.7</v>
      </c>
      <c r="K5735" s="19" t="n">
        <v>1.7</v>
      </c>
      <c r="L5735" s="19" t="n">
        <v>1.7</v>
      </c>
      <c r="M5735" s="19" t="n">
        <f aca="false">IF(J5735&gt;0,J5735,K5735)*E5735</f>
        <v>1.7</v>
      </c>
      <c r="N5735" s="20"/>
      <c r="O5735" s="21" t="str">
        <f aca="false">IF(R5735="","",ROUND(R5735*(1-Premissas!$B$4),4))</f>
        <v/>
      </c>
      <c r="P5735" s="22"/>
      <c r="Q5735" s="22"/>
      <c r="R5735" s="23"/>
      <c r="S5735" s="24"/>
      <c r="T5735" s="24"/>
      <c r="U5735" s="25"/>
      <c r="V5735" s="19" t="str">
        <f aca="false">IF(COUNT(N5735:Q5735)=0,"",MIN(N5735:Q5735))</f>
        <v/>
      </c>
      <c r="W5735" s="16" t="str">
        <f aca="false">IF(V5735="","",INDEX($N$4:$Q$4,MATCH(V5735,N5735:Q5735,0)))</f>
        <v/>
      </c>
      <c r="X5735" s="19" t="str">
        <f aca="false">IF(COUNT(N5735:Q5735)&lt;2,"",SMALL(N5735:Q5735,2))</f>
        <v/>
      </c>
      <c r="Y5735" s="26" t="str">
        <f aca="false">IF(OR(V5735="",M5735=0),"",V5735/M5735-1)</f>
        <v/>
      </c>
      <c r="Z5735" s="26" t="str">
        <f aca="false">IF(OR(V5735="",L5735=""),"",V5735/(L5735*E5735)-1)</f>
        <v/>
      </c>
      <c r="AA5735" s="16" t="str">
        <f aca="false">IF(V5735="","SEM OFERTA",IF(OR(Y5735&gt;Premissas!$B$11,Y5735&lt;Premissas!$B$12),"VERIFICAR - UNIDADE/EMBALAGEM",IF(Y5735&gt;Premissas!$B$6,"NÃO COMPRAR - REAJUSTE &gt;5%","COMPRAR")))</f>
        <v>SEM OFERTA</v>
      </c>
      <c r="AB5735" s="18" t="str">
        <f aca="false">IF(W5735="DIMEC",S5735,IF(W5735="MEDCENTRO",U5735,""))</f>
        <v/>
      </c>
      <c r="AC5735" s="18" t="n">
        <f aca="false">IF(AA5735&lt;&gt;"COMPRAR",0,IF(AB5735="",I5735,MIN(I5735,AB5735)))</f>
        <v>0</v>
      </c>
      <c r="AD5735" s="19" t="n">
        <f aca="false">IF(AC5735&gt;0,AC5735*V5735,0)</f>
        <v>0</v>
      </c>
      <c r="AE5735" s="19" t="n">
        <f aca="false">IF(AC5735&gt;0,(M5735-V5735)*AC5735,0)</f>
        <v>0</v>
      </c>
      <c r="AF5735" s="16" t="str">
        <f aca="false">IF(AA5735&lt;&gt;"COMPRAR","",IF(AB5735="",IF(X5735="","",IF(X5735-V5735&lt;0.01,"EMPATE TÉCNICO","")),IF(AB5735&lt;I5735,"ESTOQUE INSUFICIENTE",IF(X5735="","",IF(X5735-V5735&lt;0.01,"EMPATE TÉCNICO","")))))</f>
        <v/>
      </c>
      <c r="AG5735" s="16" t="s">
        <v>304</v>
      </c>
      <c r="AH5735" s="16" t="s">
        <v>3165</v>
      </c>
    </row>
    <row r="5736" customFormat="false" ht="15" hidden="false" customHeight="false" outlineLevel="0" collapsed="false">
      <c r="A5736" s="16" t="s">
        <v>17702</v>
      </c>
      <c r="B5736" s="17" t="s">
        <v>17703</v>
      </c>
      <c r="C5736" s="16" t="s">
        <v>17704</v>
      </c>
      <c r="D5736" s="16"/>
      <c r="E5736" s="18" t="n">
        <v>1</v>
      </c>
      <c r="F5736" s="16" t="s">
        <v>43</v>
      </c>
      <c r="G5736" s="18" t="n">
        <v>0</v>
      </c>
      <c r="H5736" s="16" t="n">
        <v>1</v>
      </c>
      <c r="I5736" s="18" t="n">
        <v>3</v>
      </c>
      <c r="J5736" s="19" t="n">
        <v>1.7</v>
      </c>
      <c r="K5736" s="19" t="n">
        <v>1.7</v>
      </c>
      <c r="L5736" s="19" t="n">
        <v>1.7</v>
      </c>
      <c r="M5736" s="19" t="n">
        <f aca="false">IF(J5736&gt;0,J5736,K5736)*E5736</f>
        <v>1.7</v>
      </c>
      <c r="N5736" s="20"/>
      <c r="O5736" s="21" t="str">
        <f aca="false">IF(R5736="","",ROUND(R5736*(1-Premissas!$B$4),4))</f>
        <v/>
      </c>
      <c r="P5736" s="22"/>
      <c r="Q5736" s="22"/>
      <c r="R5736" s="23"/>
      <c r="S5736" s="24"/>
      <c r="T5736" s="24"/>
      <c r="U5736" s="25"/>
      <c r="V5736" s="19" t="str">
        <f aca="false">IF(COUNT(N5736:Q5736)=0,"",MIN(N5736:Q5736))</f>
        <v/>
      </c>
      <c r="W5736" s="16" t="str">
        <f aca="false">IF(V5736="","",INDEX($N$4:$Q$4,MATCH(V5736,N5736:Q5736,0)))</f>
        <v/>
      </c>
      <c r="X5736" s="19" t="str">
        <f aca="false">IF(COUNT(N5736:Q5736)&lt;2,"",SMALL(N5736:Q5736,2))</f>
        <v/>
      </c>
      <c r="Y5736" s="26" t="str">
        <f aca="false">IF(OR(V5736="",M5736=0),"",V5736/M5736-1)</f>
        <v/>
      </c>
      <c r="Z5736" s="26" t="str">
        <f aca="false">IF(OR(V5736="",L5736=""),"",V5736/(L5736*E5736)-1)</f>
        <v/>
      </c>
      <c r="AA5736" s="16" t="str">
        <f aca="false">IF(V5736="","SEM OFERTA",IF(OR(Y5736&gt;Premissas!$B$11,Y5736&lt;Premissas!$B$12),"VERIFICAR - UNIDADE/EMBALAGEM",IF(Y5736&gt;Premissas!$B$6,"NÃO COMPRAR - REAJUSTE &gt;5%","COMPRAR")))</f>
        <v>SEM OFERTA</v>
      </c>
      <c r="AB5736" s="18" t="str">
        <f aca="false">IF(W5736="DIMEC",S5736,IF(W5736="MEDCENTRO",U5736,""))</f>
        <v/>
      </c>
      <c r="AC5736" s="18" t="n">
        <f aca="false">IF(AA5736&lt;&gt;"COMPRAR",0,IF(AB5736="",I5736,MIN(I5736,AB5736)))</f>
        <v>0</v>
      </c>
      <c r="AD5736" s="19" t="n">
        <f aca="false">IF(AC5736&gt;0,AC5736*V5736,0)</f>
        <v>0</v>
      </c>
      <c r="AE5736" s="19" t="n">
        <f aca="false">IF(AC5736&gt;0,(M5736-V5736)*AC5736,0)</f>
        <v>0</v>
      </c>
      <c r="AF5736" s="16" t="str">
        <f aca="false">IF(AA5736&lt;&gt;"COMPRAR","",IF(AB5736="",IF(X5736="","",IF(X5736-V5736&lt;0.01,"EMPATE TÉCNICO","")),IF(AB5736&lt;I5736,"ESTOQUE INSUFICIENTE",IF(X5736="","",IF(X5736-V5736&lt;0.01,"EMPATE TÉCNICO","")))))</f>
        <v/>
      </c>
      <c r="AG5736" s="16" t="s">
        <v>304</v>
      </c>
      <c r="AH5736" s="16" t="s">
        <v>3165</v>
      </c>
    </row>
    <row r="5737" customFormat="false" ht="15" hidden="false" customHeight="false" outlineLevel="0" collapsed="false">
      <c r="A5737" s="16" t="s">
        <v>17705</v>
      </c>
      <c r="B5737" s="17" t="s">
        <v>17706</v>
      </c>
      <c r="C5737" s="16" t="s">
        <v>17707</v>
      </c>
      <c r="D5737" s="16"/>
      <c r="E5737" s="18" t="n">
        <v>1</v>
      </c>
      <c r="F5737" s="16" t="s">
        <v>43</v>
      </c>
      <c r="G5737" s="18" t="n">
        <v>0</v>
      </c>
      <c r="H5737" s="16" t="n">
        <v>0</v>
      </c>
      <c r="I5737" s="18" t="n">
        <v>1</v>
      </c>
      <c r="J5737" s="19" t="n">
        <v>1.99</v>
      </c>
      <c r="K5737" s="19" t="n">
        <v>1.99</v>
      </c>
      <c r="L5737" s="19" t="n">
        <v>1.99</v>
      </c>
      <c r="M5737" s="19" t="n">
        <f aca="false">IF(J5737&gt;0,J5737,K5737)*E5737</f>
        <v>1.99</v>
      </c>
      <c r="N5737" s="20"/>
      <c r="O5737" s="21" t="str">
        <f aca="false">IF(R5737="","",ROUND(R5737*(1-Premissas!$B$4),4))</f>
        <v/>
      </c>
      <c r="P5737" s="22"/>
      <c r="Q5737" s="22"/>
      <c r="R5737" s="23"/>
      <c r="S5737" s="24"/>
      <c r="T5737" s="24"/>
      <c r="U5737" s="25"/>
      <c r="V5737" s="19" t="str">
        <f aca="false">IF(COUNT(N5737:Q5737)=0,"",MIN(N5737:Q5737))</f>
        <v/>
      </c>
      <c r="W5737" s="16" t="str">
        <f aca="false">IF(V5737="","",INDEX($N$4:$Q$4,MATCH(V5737,N5737:Q5737,0)))</f>
        <v/>
      </c>
      <c r="X5737" s="19" t="str">
        <f aca="false">IF(COUNT(N5737:Q5737)&lt;2,"",SMALL(N5737:Q5737,2))</f>
        <v/>
      </c>
      <c r="Y5737" s="26" t="str">
        <f aca="false">IF(OR(V5737="",M5737=0),"",V5737/M5737-1)</f>
        <v/>
      </c>
      <c r="Z5737" s="26" t="str">
        <f aca="false">IF(OR(V5737="",L5737=""),"",V5737/(L5737*E5737)-1)</f>
        <v/>
      </c>
      <c r="AA5737" s="16" t="str">
        <f aca="false">IF(V5737="","SEM OFERTA",IF(OR(Y5737&gt;Premissas!$B$11,Y5737&lt;Premissas!$B$12),"VERIFICAR - UNIDADE/EMBALAGEM",IF(Y5737&gt;Premissas!$B$6,"NÃO COMPRAR - REAJUSTE &gt;5%","COMPRAR")))</f>
        <v>SEM OFERTA</v>
      </c>
      <c r="AB5737" s="18" t="str">
        <f aca="false">IF(W5737="DIMEC",S5737,IF(W5737="MEDCENTRO",U5737,""))</f>
        <v/>
      </c>
      <c r="AC5737" s="18" t="n">
        <f aca="false">IF(AA5737&lt;&gt;"COMPRAR",0,IF(AB5737="",I5737,MIN(I5737,AB5737)))</f>
        <v>0</v>
      </c>
      <c r="AD5737" s="19" t="n">
        <f aca="false">IF(AC5737&gt;0,AC5737*V5737,0)</f>
        <v>0</v>
      </c>
      <c r="AE5737" s="19" t="n">
        <f aca="false">IF(AC5737&gt;0,(M5737-V5737)*AC5737,0)</f>
        <v>0</v>
      </c>
      <c r="AF5737" s="16" t="str">
        <f aca="false">IF(AA5737&lt;&gt;"COMPRAR","",IF(AB5737="",IF(X5737="","",IF(X5737-V5737&lt;0.01,"EMPATE TÉCNICO","")),IF(AB5737&lt;I5737,"ESTOQUE INSUFICIENTE",IF(X5737="","",IF(X5737-V5737&lt;0.01,"EMPATE TÉCNICO","")))))</f>
        <v/>
      </c>
      <c r="AG5737" s="16" t="s">
        <v>304</v>
      </c>
      <c r="AH5737" s="16" t="s">
        <v>3165</v>
      </c>
    </row>
    <row r="5738" customFormat="false" ht="15" hidden="false" customHeight="false" outlineLevel="0" collapsed="false">
      <c r="A5738" s="16" t="s">
        <v>17708</v>
      </c>
      <c r="B5738" s="17" t="s">
        <v>17709</v>
      </c>
      <c r="C5738" s="16" t="s">
        <v>17710</v>
      </c>
      <c r="D5738" s="16"/>
      <c r="E5738" s="18" t="n">
        <v>1</v>
      </c>
      <c r="F5738" s="16" t="s">
        <v>43</v>
      </c>
      <c r="G5738" s="18" t="n">
        <v>0</v>
      </c>
      <c r="H5738" s="16" t="n">
        <v>0.2</v>
      </c>
      <c r="I5738" s="18" t="n">
        <v>1</v>
      </c>
      <c r="J5738" s="19" t="n">
        <v>1.71</v>
      </c>
      <c r="K5738" s="19" t="n">
        <v>1.71</v>
      </c>
      <c r="L5738" s="19" t="n">
        <v>1.71</v>
      </c>
      <c r="M5738" s="19" t="n">
        <f aca="false">IF(J5738&gt;0,J5738,K5738)*E5738</f>
        <v>1.71</v>
      </c>
      <c r="N5738" s="20"/>
      <c r="O5738" s="21" t="str">
        <f aca="false">IF(R5738="","",ROUND(R5738*(1-Premissas!$B$4),4))</f>
        <v/>
      </c>
      <c r="P5738" s="22"/>
      <c r="Q5738" s="22"/>
      <c r="R5738" s="23"/>
      <c r="S5738" s="24"/>
      <c r="T5738" s="24"/>
      <c r="U5738" s="25"/>
      <c r="V5738" s="19" t="str">
        <f aca="false">IF(COUNT(N5738:Q5738)=0,"",MIN(N5738:Q5738))</f>
        <v/>
      </c>
      <c r="W5738" s="16" t="str">
        <f aca="false">IF(V5738="","",INDEX($N$4:$Q$4,MATCH(V5738,N5738:Q5738,0)))</f>
        <v/>
      </c>
      <c r="X5738" s="19" t="str">
        <f aca="false">IF(COUNT(N5738:Q5738)&lt;2,"",SMALL(N5738:Q5738,2))</f>
        <v/>
      </c>
      <c r="Y5738" s="26" t="str">
        <f aca="false">IF(OR(V5738="",M5738=0),"",V5738/M5738-1)</f>
        <v/>
      </c>
      <c r="Z5738" s="26" t="str">
        <f aca="false">IF(OR(V5738="",L5738=""),"",V5738/(L5738*E5738)-1)</f>
        <v/>
      </c>
      <c r="AA5738" s="16" t="str">
        <f aca="false">IF(V5738="","SEM OFERTA",IF(OR(Y5738&gt;Premissas!$B$11,Y5738&lt;Premissas!$B$12),"VERIFICAR - UNIDADE/EMBALAGEM",IF(Y5738&gt;Premissas!$B$6,"NÃO COMPRAR - REAJUSTE &gt;5%","COMPRAR")))</f>
        <v>SEM OFERTA</v>
      </c>
      <c r="AB5738" s="18" t="str">
        <f aca="false">IF(W5738="DIMEC",S5738,IF(W5738="MEDCENTRO",U5738,""))</f>
        <v/>
      </c>
      <c r="AC5738" s="18" t="n">
        <f aca="false">IF(AA5738&lt;&gt;"COMPRAR",0,IF(AB5738="",I5738,MIN(I5738,AB5738)))</f>
        <v>0</v>
      </c>
      <c r="AD5738" s="19" t="n">
        <f aca="false">IF(AC5738&gt;0,AC5738*V5738,0)</f>
        <v>0</v>
      </c>
      <c r="AE5738" s="19" t="n">
        <f aca="false">IF(AC5738&gt;0,(M5738-V5738)*AC5738,0)</f>
        <v>0</v>
      </c>
      <c r="AF5738" s="16" t="str">
        <f aca="false">IF(AA5738&lt;&gt;"COMPRAR","",IF(AB5738="",IF(X5738="","",IF(X5738-V5738&lt;0.01,"EMPATE TÉCNICO","")),IF(AB5738&lt;I5738,"ESTOQUE INSUFICIENTE",IF(X5738="","",IF(X5738-V5738&lt;0.01,"EMPATE TÉCNICO","")))))</f>
        <v/>
      </c>
      <c r="AG5738" s="16" t="s">
        <v>2551</v>
      </c>
      <c r="AH5738" s="16" t="s">
        <v>3165</v>
      </c>
    </row>
    <row r="5739" customFormat="false" ht="15" hidden="false" customHeight="false" outlineLevel="0" collapsed="false">
      <c r="A5739" s="16" t="s">
        <v>17711</v>
      </c>
      <c r="B5739" s="17" t="s">
        <v>17712</v>
      </c>
      <c r="C5739" s="16" t="s">
        <v>17713</v>
      </c>
      <c r="D5739" s="16"/>
      <c r="E5739" s="18" t="n">
        <v>1</v>
      </c>
      <c r="F5739" s="16" t="s">
        <v>43</v>
      </c>
      <c r="G5739" s="18" t="n">
        <v>0</v>
      </c>
      <c r="H5739" s="16" t="n">
        <v>0.1</v>
      </c>
      <c r="I5739" s="18" t="n">
        <v>1</v>
      </c>
      <c r="J5739" s="19" t="n">
        <v>1.7</v>
      </c>
      <c r="K5739" s="19" t="n">
        <v>1.7</v>
      </c>
      <c r="L5739" s="19" t="n">
        <v>1.7</v>
      </c>
      <c r="M5739" s="19" t="n">
        <f aca="false">IF(J5739&gt;0,J5739,K5739)*E5739</f>
        <v>1.7</v>
      </c>
      <c r="N5739" s="20"/>
      <c r="O5739" s="21" t="str">
        <f aca="false">IF(R5739="","",ROUND(R5739*(1-Premissas!$B$4),4))</f>
        <v/>
      </c>
      <c r="P5739" s="22"/>
      <c r="Q5739" s="22"/>
      <c r="R5739" s="23"/>
      <c r="S5739" s="24"/>
      <c r="T5739" s="24"/>
      <c r="U5739" s="25"/>
      <c r="V5739" s="19" t="str">
        <f aca="false">IF(COUNT(N5739:Q5739)=0,"",MIN(N5739:Q5739))</f>
        <v/>
      </c>
      <c r="W5739" s="16" t="str">
        <f aca="false">IF(V5739="","",INDEX($N$4:$Q$4,MATCH(V5739,N5739:Q5739,0)))</f>
        <v/>
      </c>
      <c r="X5739" s="19" t="str">
        <f aca="false">IF(COUNT(N5739:Q5739)&lt;2,"",SMALL(N5739:Q5739,2))</f>
        <v/>
      </c>
      <c r="Y5739" s="26" t="str">
        <f aca="false">IF(OR(V5739="",M5739=0),"",V5739/M5739-1)</f>
        <v/>
      </c>
      <c r="Z5739" s="26" t="str">
        <f aca="false">IF(OR(V5739="",L5739=""),"",V5739/(L5739*E5739)-1)</f>
        <v/>
      </c>
      <c r="AA5739" s="16" t="str">
        <f aca="false">IF(V5739="","SEM OFERTA",IF(OR(Y5739&gt;Premissas!$B$11,Y5739&lt;Premissas!$B$12),"VERIFICAR - UNIDADE/EMBALAGEM",IF(Y5739&gt;Premissas!$B$6,"NÃO COMPRAR - REAJUSTE &gt;5%","COMPRAR")))</f>
        <v>SEM OFERTA</v>
      </c>
      <c r="AB5739" s="18" t="str">
        <f aca="false">IF(W5739="DIMEC",S5739,IF(W5739="MEDCENTRO",U5739,""))</f>
        <v/>
      </c>
      <c r="AC5739" s="18" t="n">
        <f aca="false">IF(AA5739&lt;&gt;"COMPRAR",0,IF(AB5739="",I5739,MIN(I5739,AB5739)))</f>
        <v>0</v>
      </c>
      <c r="AD5739" s="19" t="n">
        <f aca="false">IF(AC5739&gt;0,AC5739*V5739,0)</f>
        <v>0</v>
      </c>
      <c r="AE5739" s="19" t="n">
        <f aca="false">IF(AC5739&gt;0,(M5739-V5739)*AC5739,0)</f>
        <v>0</v>
      </c>
      <c r="AF5739" s="16" t="str">
        <f aca="false">IF(AA5739&lt;&gt;"COMPRAR","",IF(AB5739="",IF(X5739="","",IF(X5739-V5739&lt;0.01,"EMPATE TÉCNICO","")),IF(AB5739&lt;I5739,"ESTOQUE INSUFICIENTE",IF(X5739="","",IF(X5739-V5739&lt;0.01,"EMPATE TÉCNICO","")))))</f>
        <v/>
      </c>
      <c r="AG5739" s="16" t="s">
        <v>304</v>
      </c>
      <c r="AH5739" s="16" t="s">
        <v>3165</v>
      </c>
    </row>
    <row r="5740" customFormat="false" ht="15" hidden="false" customHeight="false" outlineLevel="0" collapsed="false">
      <c r="A5740" s="16" t="s">
        <v>17714</v>
      </c>
      <c r="B5740" s="17" t="s">
        <v>17715</v>
      </c>
      <c r="C5740" s="16" t="s">
        <v>17716</v>
      </c>
      <c r="D5740" s="16" t="s">
        <v>17717</v>
      </c>
      <c r="E5740" s="18" t="n">
        <v>1</v>
      </c>
      <c r="F5740" s="16" t="s">
        <v>43</v>
      </c>
      <c r="G5740" s="18" t="n">
        <v>0</v>
      </c>
      <c r="H5740" s="16" t="n">
        <v>0.2</v>
      </c>
      <c r="I5740" s="18" t="n">
        <v>1</v>
      </c>
      <c r="J5740" s="19" t="n">
        <v>19.99</v>
      </c>
      <c r="K5740" s="19" t="n">
        <v>19.99</v>
      </c>
      <c r="L5740" s="19" t="n">
        <v>19.99</v>
      </c>
      <c r="M5740" s="19" t="n">
        <f aca="false">IF(J5740&gt;0,J5740,K5740)*E5740</f>
        <v>19.99</v>
      </c>
      <c r="N5740" s="20"/>
      <c r="O5740" s="21" t="str">
        <f aca="false">IF(R5740="","",ROUND(R5740*(1-Premissas!$B$4),4))</f>
        <v/>
      </c>
      <c r="P5740" s="22"/>
      <c r="Q5740" s="22"/>
      <c r="R5740" s="23"/>
      <c r="S5740" s="24"/>
      <c r="T5740" s="24"/>
      <c r="U5740" s="25"/>
      <c r="V5740" s="19" t="str">
        <f aca="false">IF(COUNT(N5740:Q5740)=0,"",MIN(N5740:Q5740))</f>
        <v/>
      </c>
      <c r="W5740" s="16" t="str">
        <f aca="false">IF(V5740="","",INDEX($N$4:$Q$4,MATCH(V5740,N5740:Q5740,0)))</f>
        <v/>
      </c>
      <c r="X5740" s="19" t="str">
        <f aca="false">IF(COUNT(N5740:Q5740)&lt;2,"",SMALL(N5740:Q5740,2))</f>
        <v/>
      </c>
      <c r="Y5740" s="26" t="str">
        <f aca="false">IF(OR(V5740="",M5740=0),"",V5740/M5740-1)</f>
        <v/>
      </c>
      <c r="Z5740" s="26" t="str">
        <f aca="false">IF(OR(V5740="",L5740=""),"",V5740/(L5740*E5740)-1)</f>
        <v/>
      </c>
      <c r="AA5740" s="16" t="str">
        <f aca="false">IF(V5740="","SEM OFERTA",IF(OR(Y5740&gt;Premissas!$B$11,Y5740&lt;Premissas!$B$12),"VERIFICAR - UNIDADE/EMBALAGEM",IF(Y5740&gt;Premissas!$B$6,"NÃO COMPRAR - REAJUSTE &gt;5%","COMPRAR")))</f>
        <v>SEM OFERTA</v>
      </c>
      <c r="AB5740" s="18" t="str">
        <f aca="false">IF(W5740="DIMEC",S5740,IF(W5740="MEDCENTRO",U5740,""))</f>
        <v/>
      </c>
      <c r="AC5740" s="18" t="n">
        <f aca="false">IF(AA5740&lt;&gt;"COMPRAR",0,IF(AB5740="",I5740,MIN(I5740,AB5740)))</f>
        <v>0</v>
      </c>
      <c r="AD5740" s="19" t="n">
        <f aca="false">IF(AC5740&gt;0,AC5740*V5740,0)</f>
        <v>0</v>
      </c>
      <c r="AE5740" s="19" t="n">
        <f aca="false">IF(AC5740&gt;0,(M5740-V5740)*AC5740,0)</f>
        <v>0</v>
      </c>
      <c r="AF5740" s="16" t="str">
        <f aca="false">IF(AA5740&lt;&gt;"COMPRAR","",IF(AB5740="",IF(X5740="","",IF(X5740-V5740&lt;0.01,"EMPATE TÉCNICO","")),IF(AB5740&lt;I5740,"ESTOQUE INSUFICIENTE",IF(X5740="","",IF(X5740-V5740&lt;0.01,"EMPATE TÉCNICO","")))))</f>
        <v/>
      </c>
      <c r="AG5740" s="16" t="s">
        <v>298</v>
      </c>
      <c r="AH5740" s="16" t="s">
        <v>3165</v>
      </c>
    </row>
    <row r="5741" customFormat="false" ht="15" hidden="false" customHeight="false" outlineLevel="0" collapsed="false">
      <c r="A5741" s="16" t="s">
        <v>17718</v>
      </c>
      <c r="B5741" s="17" t="s">
        <v>17719</v>
      </c>
      <c r="C5741" s="16" t="s">
        <v>17720</v>
      </c>
      <c r="D5741" s="16" t="s">
        <v>17717</v>
      </c>
      <c r="E5741" s="18" t="n">
        <v>1</v>
      </c>
      <c r="F5741" s="16" t="s">
        <v>43</v>
      </c>
      <c r="G5741" s="18" t="n">
        <v>0</v>
      </c>
      <c r="H5741" s="16" t="n">
        <v>0.5</v>
      </c>
      <c r="I5741" s="18" t="n">
        <v>2</v>
      </c>
      <c r="J5741" s="19" t="n">
        <v>19.9</v>
      </c>
      <c r="K5741" s="19" t="n">
        <v>19.9</v>
      </c>
      <c r="L5741" s="19" t="n">
        <v>19.9</v>
      </c>
      <c r="M5741" s="19" t="n">
        <f aca="false">IF(J5741&gt;0,J5741,K5741)*E5741</f>
        <v>19.9</v>
      </c>
      <c r="N5741" s="20"/>
      <c r="O5741" s="21" t="str">
        <f aca="false">IF(R5741="","",ROUND(R5741*(1-Premissas!$B$4),4))</f>
        <v/>
      </c>
      <c r="P5741" s="22"/>
      <c r="Q5741" s="22"/>
      <c r="R5741" s="23"/>
      <c r="S5741" s="24"/>
      <c r="T5741" s="24"/>
      <c r="U5741" s="25"/>
      <c r="V5741" s="19" t="str">
        <f aca="false">IF(COUNT(N5741:Q5741)=0,"",MIN(N5741:Q5741))</f>
        <v/>
      </c>
      <c r="W5741" s="16" t="str">
        <f aca="false">IF(V5741="","",INDEX($N$4:$Q$4,MATCH(V5741,N5741:Q5741,0)))</f>
        <v/>
      </c>
      <c r="X5741" s="19" t="str">
        <f aca="false">IF(COUNT(N5741:Q5741)&lt;2,"",SMALL(N5741:Q5741,2))</f>
        <v/>
      </c>
      <c r="Y5741" s="26" t="str">
        <f aca="false">IF(OR(V5741="",M5741=0),"",V5741/M5741-1)</f>
        <v/>
      </c>
      <c r="Z5741" s="26" t="str">
        <f aca="false">IF(OR(V5741="",L5741=""),"",V5741/(L5741*E5741)-1)</f>
        <v/>
      </c>
      <c r="AA5741" s="16" t="str">
        <f aca="false">IF(V5741="","SEM OFERTA",IF(OR(Y5741&gt;Premissas!$B$11,Y5741&lt;Premissas!$B$12),"VERIFICAR - UNIDADE/EMBALAGEM",IF(Y5741&gt;Premissas!$B$6,"NÃO COMPRAR - REAJUSTE &gt;5%","COMPRAR")))</f>
        <v>SEM OFERTA</v>
      </c>
      <c r="AB5741" s="18" t="str">
        <f aca="false">IF(W5741="DIMEC",S5741,IF(W5741="MEDCENTRO",U5741,""))</f>
        <v/>
      </c>
      <c r="AC5741" s="18" t="n">
        <f aca="false">IF(AA5741&lt;&gt;"COMPRAR",0,IF(AB5741="",I5741,MIN(I5741,AB5741)))</f>
        <v>0</v>
      </c>
      <c r="AD5741" s="19" t="n">
        <f aca="false">IF(AC5741&gt;0,AC5741*V5741,0)</f>
        <v>0</v>
      </c>
      <c r="AE5741" s="19" t="n">
        <f aca="false">IF(AC5741&gt;0,(M5741-V5741)*AC5741,0)</f>
        <v>0</v>
      </c>
      <c r="AF5741" s="16" t="str">
        <f aca="false">IF(AA5741&lt;&gt;"COMPRAR","",IF(AB5741="",IF(X5741="","",IF(X5741-V5741&lt;0.01,"EMPATE TÉCNICO","")),IF(AB5741&lt;I5741,"ESTOQUE INSUFICIENTE",IF(X5741="","",IF(X5741-V5741&lt;0.01,"EMPATE TÉCNICO","")))))</f>
        <v/>
      </c>
      <c r="AG5741" s="16" t="s">
        <v>298</v>
      </c>
      <c r="AH5741" s="16" t="s">
        <v>3165</v>
      </c>
    </row>
    <row r="5742" customFormat="false" ht="15" hidden="false" customHeight="false" outlineLevel="0" collapsed="false">
      <c r="A5742" s="16" t="s">
        <v>17721</v>
      </c>
      <c r="B5742" s="17" t="s">
        <v>17722</v>
      </c>
      <c r="C5742" s="16" t="s">
        <v>17723</v>
      </c>
      <c r="D5742" s="16" t="s">
        <v>17724</v>
      </c>
      <c r="E5742" s="18" t="n">
        <v>1</v>
      </c>
      <c r="F5742" s="16" t="s">
        <v>43</v>
      </c>
      <c r="G5742" s="18" t="n">
        <v>0</v>
      </c>
      <c r="H5742" s="16" t="n">
        <v>0.1</v>
      </c>
      <c r="I5742" s="18" t="n">
        <v>1</v>
      </c>
      <c r="J5742" s="19" t="n">
        <v>5.62</v>
      </c>
      <c r="K5742" s="19" t="n">
        <v>5.62</v>
      </c>
      <c r="L5742" s="19" t="n">
        <v>5.62</v>
      </c>
      <c r="M5742" s="19" t="n">
        <f aca="false">IF(J5742&gt;0,J5742,K5742)*E5742</f>
        <v>5.62</v>
      </c>
      <c r="N5742" s="20"/>
      <c r="O5742" s="21" t="str">
        <f aca="false">IF(R5742="","",ROUND(R5742*(1-Premissas!$B$4),4))</f>
        <v/>
      </c>
      <c r="P5742" s="22"/>
      <c r="Q5742" s="22"/>
      <c r="R5742" s="23"/>
      <c r="S5742" s="24"/>
      <c r="T5742" s="24"/>
      <c r="U5742" s="25"/>
      <c r="V5742" s="19" t="str">
        <f aca="false">IF(COUNT(N5742:Q5742)=0,"",MIN(N5742:Q5742))</f>
        <v/>
      </c>
      <c r="W5742" s="16" t="str">
        <f aca="false">IF(V5742="","",INDEX($N$4:$Q$4,MATCH(V5742,N5742:Q5742,0)))</f>
        <v/>
      </c>
      <c r="X5742" s="19" t="str">
        <f aca="false">IF(COUNT(N5742:Q5742)&lt;2,"",SMALL(N5742:Q5742,2))</f>
        <v/>
      </c>
      <c r="Y5742" s="26" t="str">
        <f aca="false">IF(OR(V5742="",M5742=0),"",V5742/M5742-1)</f>
        <v/>
      </c>
      <c r="Z5742" s="26" t="str">
        <f aca="false">IF(OR(V5742="",L5742=""),"",V5742/(L5742*E5742)-1)</f>
        <v/>
      </c>
      <c r="AA5742" s="16" t="str">
        <f aca="false">IF(V5742="","SEM OFERTA",IF(OR(Y5742&gt;Premissas!$B$11,Y5742&lt;Premissas!$B$12),"VERIFICAR - UNIDADE/EMBALAGEM",IF(Y5742&gt;Premissas!$B$6,"NÃO COMPRAR - REAJUSTE &gt;5%","COMPRAR")))</f>
        <v>SEM OFERTA</v>
      </c>
      <c r="AB5742" s="18" t="str">
        <f aca="false">IF(W5742="DIMEC",S5742,IF(W5742="MEDCENTRO",U5742,""))</f>
        <v/>
      </c>
      <c r="AC5742" s="18" t="n">
        <f aca="false">IF(AA5742&lt;&gt;"COMPRAR",0,IF(AB5742="",I5742,MIN(I5742,AB5742)))</f>
        <v>0</v>
      </c>
      <c r="AD5742" s="19" t="n">
        <f aca="false">IF(AC5742&gt;0,AC5742*V5742,0)</f>
        <v>0</v>
      </c>
      <c r="AE5742" s="19" t="n">
        <f aca="false">IF(AC5742&gt;0,(M5742-V5742)*AC5742,0)</f>
        <v>0</v>
      </c>
      <c r="AF5742" s="16" t="str">
        <f aca="false">IF(AA5742&lt;&gt;"COMPRAR","",IF(AB5742="",IF(X5742="","",IF(X5742-V5742&lt;0.01,"EMPATE TÉCNICO","")),IF(AB5742&lt;I5742,"ESTOQUE INSUFICIENTE",IF(X5742="","",IF(X5742-V5742&lt;0.01,"EMPATE TÉCNICO","")))))</f>
        <v/>
      </c>
      <c r="AG5742" s="16" t="s">
        <v>888</v>
      </c>
      <c r="AH5742" s="16" t="s">
        <v>3165</v>
      </c>
    </row>
    <row r="5743" customFormat="false" ht="15" hidden="false" customHeight="false" outlineLevel="0" collapsed="false">
      <c r="A5743" s="16" t="s">
        <v>17725</v>
      </c>
      <c r="B5743" s="17" t="s">
        <v>17726</v>
      </c>
      <c r="C5743" s="16" t="s">
        <v>17727</v>
      </c>
      <c r="D5743" s="16" t="s">
        <v>17728</v>
      </c>
      <c r="E5743" s="18" t="n">
        <v>1</v>
      </c>
      <c r="F5743" s="16" t="s">
        <v>43</v>
      </c>
      <c r="G5743" s="18" t="n">
        <v>0</v>
      </c>
      <c r="H5743" s="16" t="n">
        <v>0</v>
      </c>
      <c r="I5743" s="18" t="n">
        <v>1</v>
      </c>
      <c r="J5743" s="19" t="n">
        <v>0</v>
      </c>
      <c r="K5743" s="19" t="n">
        <v>8.42</v>
      </c>
      <c r="L5743" s="19"/>
      <c r="M5743" s="19" t="n">
        <f aca="false">IF(J5743&gt;0,J5743,K5743)*E5743</f>
        <v>8.42</v>
      </c>
      <c r="N5743" s="20"/>
      <c r="O5743" s="21" t="str">
        <f aca="false">IF(R5743="","",ROUND(R5743*(1-Premissas!$B$4),4))</f>
        <v/>
      </c>
      <c r="P5743" s="22"/>
      <c r="Q5743" s="22"/>
      <c r="R5743" s="23"/>
      <c r="S5743" s="24"/>
      <c r="T5743" s="24"/>
      <c r="U5743" s="25"/>
      <c r="V5743" s="19" t="str">
        <f aca="false">IF(COUNT(N5743:Q5743)=0,"",MIN(N5743:Q5743))</f>
        <v/>
      </c>
      <c r="W5743" s="16" t="str">
        <f aca="false">IF(V5743="","",INDEX($N$4:$Q$4,MATCH(V5743,N5743:Q5743,0)))</f>
        <v/>
      </c>
      <c r="X5743" s="19" t="str">
        <f aca="false">IF(COUNT(N5743:Q5743)&lt;2,"",SMALL(N5743:Q5743,2))</f>
        <v/>
      </c>
      <c r="Y5743" s="26" t="str">
        <f aca="false">IF(OR(V5743="",M5743=0),"",V5743/M5743-1)</f>
        <v/>
      </c>
      <c r="Z5743" s="26" t="str">
        <f aca="false">IF(OR(V5743="",L5743=""),"",V5743/(L5743*E5743)-1)</f>
        <v/>
      </c>
      <c r="AA5743" s="16" t="str">
        <f aca="false">IF(V5743="","SEM OFERTA",IF(OR(Y5743&gt;Premissas!$B$11,Y5743&lt;Premissas!$B$12),"VERIFICAR - UNIDADE/EMBALAGEM",IF(Y5743&gt;Premissas!$B$6,"NÃO COMPRAR - REAJUSTE &gt;5%","COMPRAR")))</f>
        <v>SEM OFERTA</v>
      </c>
      <c r="AB5743" s="18" t="str">
        <f aca="false">IF(W5743="DIMEC",S5743,IF(W5743="MEDCENTRO",U5743,""))</f>
        <v/>
      </c>
      <c r="AC5743" s="18" t="n">
        <f aca="false">IF(AA5743&lt;&gt;"COMPRAR",0,IF(AB5743="",I5743,MIN(I5743,AB5743)))</f>
        <v>0</v>
      </c>
      <c r="AD5743" s="19" t="n">
        <f aca="false">IF(AC5743&gt;0,AC5743*V5743,0)</f>
        <v>0</v>
      </c>
      <c r="AE5743" s="19" t="n">
        <f aca="false">IF(AC5743&gt;0,(M5743-V5743)*AC5743,0)</f>
        <v>0</v>
      </c>
      <c r="AF5743" s="16" t="str">
        <f aca="false">IF(AA5743&lt;&gt;"COMPRAR","",IF(AB5743="",IF(X5743="","",IF(X5743-V5743&lt;0.01,"EMPATE TÉCNICO","")),IF(AB5743&lt;I5743,"ESTOQUE INSUFICIENTE",IF(X5743="","",IF(X5743-V5743&lt;0.01,"EMPATE TÉCNICO","")))))</f>
        <v/>
      </c>
      <c r="AG5743" s="16"/>
      <c r="AH5743" s="16" t="s">
        <v>3165</v>
      </c>
    </row>
    <row r="5744" customFormat="false" ht="15" hidden="false" customHeight="false" outlineLevel="0" collapsed="false">
      <c r="A5744" s="16" t="s">
        <v>17729</v>
      </c>
      <c r="B5744" s="17" t="s">
        <v>17730</v>
      </c>
      <c r="C5744" s="16" t="s">
        <v>17731</v>
      </c>
      <c r="D5744" s="16" t="s">
        <v>17446</v>
      </c>
      <c r="E5744" s="18" t="n">
        <v>1</v>
      </c>
      <c r="F5744" s="16" t="s">
        <v>42</v>
      </c>
      <c r="G5744" s="18" t="n">
        <v>0</v>
      </c>
      <c r="H5744" s="16" t="n">
        <v>0.1</v>
      </c>
      <c r="I5744" s="18" t="n">
        <v>1</v>
      </c>
      <c r="J5744" s="19" t="n">
        <v>103.55</v>
      </c>
      <c r="K5744" s="19" t="n">
        <v>103.55</v>
      </c>
      <c r="L5744" s="19" t="n">
        <v>103.55</v>
      </c>
      <c r="M5744" s="19" t="n">
        <f aca="false">IF(J5744&gt;0,J5744,K5744)*E5744</f>
        <v>103.55</v>
      </c>
      <c r="N5744" s="20"/>
      <c r="O5744" s="21" t="str">
        <f aca="false">IF(R5744="","",ROUND(R5744*(1-Premissas!$B$4),4))</f>
        <v/>
      </c>
      <c r="P5744" s="22"/>
      <c r="Q5744" s="22"/>
      <c r="R5744" s="23"/>
      <c r="S5744" s="24"/>
      <c r="T5744" s="24"/>
      <c r="U5744" s="25"/>
      <c r="V5744" s="19" t="str">
        <f aca="false">IF(COUNT(N5744:Q5744)=0,"",MIN(N5744:Q5744))</f>
        <v/>
      </c>
      <c r="W5744" s="16" t="str">
        <f aca="false">IF(V5744="","",INDEX($N$4:$Q$4,MATCH(V5744,N5744:Q5744,0)))</f>
        <v/>
      </c>
      <c r="X5744" s="19" t="str">
        <f aca="false">IF(COUNT(N5744:Q5744)&lt;2,"",SMALL(N5744:Q5744,2))</f>
        <v/>
      </c>
      <c r="Y5744" s="26" t="str">
        <f aca="false">IF(OR(V5744="",M5744=0),"",V5744/M5744-1)</f>
        <v/>
      </c>
      <c r="Z5744" s="26" t="str">
        <f aca="false">IF(OR(V5744="",L5744=""),"",V5744/(L5744*E5744)-1)</f>
        <v/>
      </c>
      <c r="AA5744" s="16" t="str">
        <f aca="false">IF(V5744="","SEM OFERTA",IF(OR(Y5744&gt;Premissas!$B$11,Y5744&lt;Premissas!$B$12),"VERIFICAR - UNIDADE/EMBALAGEM",IF(Y5744&gt;Premissas!$B$6,"NÃO COMPRAR - REAJUSTE &gt;5%","COMPRAR")))</f>
        <v>SEM OFERTA</v>
      </c>
      <c r="AB5744" s="18" t="str">
        <f aca="false">IF(W5744="DIMEC",S5744,IF(W5744="MEDCENTRO",U5744,""))</f>
        <v/>
      </c>
      <c r="AC5744" s="18" t="n">
        <f aca="false">IF(AA5744&lt;&gt;"COMPRAR",0,IF(AB5744="",I5744,MIN(I5744,AB5744)))</f>
        <v>0</v>
      </c>
      <c r="AD5744" s="19" t="n">
        <f aca="false">IF(AC5744&gt;0,AC5744*V5744,0)</f>
        <v>0</v>
      </c>
      <c r="AE5744" s="19" t="n">
        <f aca="false">IF(AC5744&gt;0,(M5744-V5744)*AC5744,0)</f>
        <v>0</v>
      </c>
      <c r="AF5744" s="16" t="str">
        <f aca="false">IF(AA5744&lt;&gt;"COMPRAR","",IF(AB5744="",IF(X5744="","",IF(X5744-V5744&lt;0.01,"EMPATE TÉCNICO","")),IF(AB5744&lt;I5744,"ESTOQUE INSUFICIENTE",IF(X5744="","",IF(X5744-V5744&lt;0.01,"EMPATE TÉCNICO","")))))</f>
        <v/>
      </c>
      <c r="AG5744" s="16" t="s">
        <v>328</v>
      </c>
      <c r="AH5744" s="16" t="s">
        <v>3165</v>
      </c>
    </row>
    <row r="5745" customFormat="false" ht="15" hidden="false" customHeight="false" outlineLevel="0" collapsed="false">
      <c r="A5745" s="16" t="s">
        <v>17732</v>
      </c>
      <c r="B5745" s="17" t="s">
        <v>17733</v>
      </c>
      <c r="C5745" s="16" t="s">
        <v>17734</v>
      </c>
      <c r="D5745" s="16" t="s">
        <v>17735</v>
      </c>
      <c r="E5745" s="18" t="n">
        <v>1</v>
      </c>
      <c r="F5745" s="16" t="s">
        <v>43</v>
      </c>
      <c r="G5745" s="18" t="n">
        <v>0</v>
      </c>
      <c r="H5745" s="16" t="n">
        <v>0.4</v>
      </c>
      <c r="I5745" s="18" t="n">
        <v>2</v>
      </c>
      <c r="J5745" s="19" t="n">
        <v>29.9</v>
      </c>
      <c r="K5745" s="19" t="n">
        <v>29.9</v>
      </c>
      <c r="L5745" s="19" t="n">
        <v>29.9</v>
      </c>
      <c r="M5745" s="19" t="n">
        <f aca="false">IF(J5745&gt;0,J5745,K5745)*E5745</f>
        <v>29.9</v>
      </c>
      <c r="N5745" s="20"/>
      <c r="O5745" s="21" t="str">
        <f aca="false">IF(R5745="","",ROUND(R5745*(1-Premissas!$B$4),4))</f>
        <v/>
      </c>
      <c r="P5745" s="22"/>
      <c r="Q5745" s="22"/>
      <c r="R5745" s="23"/>
      <c r="S5745" s="24"/>
      <c r="T5745" s="24"/>
      <c r="U5745" s="25"/>
      <c r="V5745" s="19" t="str">
        <f aca="false">IF(COUNT(N5745:Q5745)=0,"",MIN(N5745:Q5745))</f>
        <v/>
      </c>
      <c r="W5745" s="16" t="str">
        <f aca="false">IF(V5745="","",INDEX($N$4:$Q$4,MATCH(V5745,N5745:Q5745,0)))</f>
        <v/>
      </c>
      <c r="X5745" s="19" t="str">
        <f aca="false">IF(COUNT(N5745:Q5745)&lt;2,"",SMALL(N5745:Q5745,2))</f>
        <v/>
      </c>
      <c r="Y5745" s="26" t="str">
        <f aca="false">IF(OR(V5745="",M5745=0),"",V5745/M5745-1)</f>
        <v/>
      </c>
      <c r="Z5745" s="26" t="str">
        <f aca="false">IF(OR(V5745="",L5745=""),"",V5745/(L5745*E5745)-1)</f>
        <v/>
      </c>
      <c r="AA5745" s="16" t="str">
        <f aca="false">IF(V5745="","SEM OFERTA",IF(OR(Y5745&gt;Premissas!$B$11,Y5745&lt;Premissas!$B$12),"VERIFICAR - UNIDADE/EMBALAGEM",IF(Y5745&gt;Premissas!$B$6,"NÃO COMPRAR - REAJUSTE &gt;5%","COMPRAR")))</f>
        <v>SEM OFERTA</v>
      </c>
      <c r="AB5745" s="18" t="str">
        <f aca="false">IF(W5745="DIMEC",S5745,IF(W5745="MEDCENTRO",U5745,""))</f>
        <v/>
      </c>
      <c r="AC5745" s="18" t="n">
        <f aca="false">IF(AA5745&lt;&gt;"COMPRAR",0,IF(AB5745="",I5745,MIN(I5745,AB5745)))</f>
        <v>0</v>
      </c>
      <c r="AD5745" s="19" t="n">
        <f aca="false">IF(AC5745&gt;0,AC5745*V5745,0)</f>
        <v>0</v>
      </c>
      <c r="AE5745" s="19" t="n">
        <f aca="false">IF(AC5745&gt;0,(M5745-V5745)*AC5745,0)</f>
        <v>0</v>
      </c>
      <c r="AF5745" s="16" t="str">
        <f aca="false">IF(AA5745&lt;&gt;"COMPRAR","",IF(AB5745="",IF(X5745="","",IF(X5745-V5745&lt;0.01,"EMPATE TÉCNICO","")),IF(AB5745&lt;I5745,"ESTOQUE INSUFICIENTE",IF(X5745="","",IF(X5745-V5745&lt;0.01,"EMPATE TÉCNICO","")))))</f>
        <v/>
      </c>
      <c r="AG5745" s="16" t="s">
        <v>7132</v>
      </c>
      <c r="AH5745" s="16" t="s">
        <v>3165</v>
      </c>
    </row>
    <row r="5746" customFormat="false" ht="15" hidden="false" customHeight="false" outlineLevel="0" collapsed="false">
      <c r="A5746" s="16" t="s">
        <v>17736</v>
      </c>
      <c r="B5746" s="17" t="s">
        <v>17737</v>
      </c>
      <c r="C5746" s="16" t="s">
        <v>17738</v>
      </c>
      <c r="D5746" s="16" t="s">
        <v>17598</v>
      </c>
      <c r="E5746" s="18" t="n">
        <v>1</v>
      </c>
      <c r="F5746" s="16" t="s">
        <v>43</v>
      </c>
      <c r="G5746" s="18" t="n">
        <v>2</v>
      </c>
      <c r="H5746" s="16" t="n">
        <v>0.9</v>
      </c>
      <c r="I5746" s="18" t="n">
        <v>1</v>
      </c>
      <c r="J5746" s="19" t="n">
        <v>0</v>
      </c>
      <c r="K5746" s="19" t="n">
        <v>4.63</v>
      </c>
      <c r="L5746" s="19"/>
      <c r="M5746" s="19" t="n">
        <f aca="false">IF(J5746&gt;0,J5746,K5746)*E5746</f>
        <v>4.63</v>
      </c>
      <c r="N5746" s="20"/>
      <c r="O5746" s="21" t="str">
        <f aca="false">IF(R5746="","",ROUND(R5746*(1-Premissas!$B$4),4))</f>
        <v/>
      </c>
      <c r="P5746" s="22"/>
      <c r="Q5746" s="22"/>
      <c r="R5746" s="23"/>
      <c r="S5746" s="24"/>
      <c r="T5746" s="24"/>
      <c r="U5746" s="25"/>
      <c r="V5746" s="19" t="str">
        <f aca="false">IF(COUNT(N5746:Q5746)=0,"",MIN(N5746:Q5746))</f>
        <v/>
      </c>
      <c r="W5746" s="16" t="str">
        <f aca="false">IF(V5746="","",INDEX($N$4:$Q$4,MATCH(V5746,N5746:Q5746,0)))</f>
        <v/>
      </c>
      <c r="X5746" s="19" t="str">
        <f aca="false">IF(COUNT(N5746:Q5746)&lt;2,"",SMALL(N5746:Q5746,2))</f>
        <v/>
      </c>
      <c r="Y5746" s="26" t="str">
        <f aca="false">IF(OR(V5746="",M5746=0),"",V5746/M5746-1)</f>
        <v/>
      </c>
      <c r="Z5746" s="26" t="str">
        <f aca="false">IF(OR(V5746="",L5746=""),"",V5746/(L5746*E5746)-1)</f>
        <v/>
      </c>
      <c r="AA5746" s="16" t="str">
        <f aca="false">IF(V5746="","SEM OFERTA",IF(OR(Y5746&gt;Premissas!$B$11,Y5746&lt;Premissas!$B$12),"VERIFICAR - UNIDADE/EMBALAGEM",IF(Y5746&gt;Premissas!$B$6,"NÃO COMPRAR - REAJUSTE &gt;5%","COMPRAR")))</f>
        <v>SEM OFERTA</v>
      </c>
      <c r="AB5746" s="18" t="str">
        <f aca="false">IF(W5746="DIMEC",S5746,IF(W5746="MEDCENTRO",U5746,""))</f>
        <v/>
      </c>
      <c r="AC5746" s="18" t="n">
        <f aca="false">IF(AA5746&lt;&gt;"COMPRAR",0,IF(AB5746="",I5746,MIN(I5746,AB5746)))</f>
        <v>0</v>
      </c>
      <c r="AD5746" s="19" t="n">
        <f aca="false">IF(AC5746&gt;0,AC5746*V5746,0)</f>
        <v>0</v>
      </c>
      <c r="AE5746" s="19" t="n">
        <f aca="false">IF(AC5746&gt;0,(M5746-V5746)*AC5746,0)</f>
        <v>0</v>
      </c>
      <c r="AF5746" s="16" t="str">
        <f aca="false">IF(AA5746&lt;&gt;"COMPRAR","",IF(AB5746="",IF(X5746="","",IF(X5746-V5746&lt;0.01,"EMPATE TÉCNICO","")),IF(AB5746&lt;I5746,"ESTOQUE INSUFICIENTE",IF(X5746="","",IF(X5746-V5746&lt;0.01,"EMPATE TÉCNICO","")))))</f>
        <v/>
      </c>
      <c r="AG5746" s="16"/>
      <c r="AH5746" s="16" t="s">
        <v>3165</v>
      </c>
    </row>
    <row r="5747" customFormat="false" ht="15" hidden="false" customHeight="false" outlineLevel="0" collapsed="false">
      <c r="A5747" s="16" t="s">
        <v>17739</v>
      </c>
      <c r="B5747" s="17" t="s">
        <v>17740</v>
      </c>
      <c r="C5747" s="16" t="s">
        <v>17741</v>
      </c>
      <c r="D5747" s="16" t="s">
        <v>313</v>
      </c>
      <c r="E5747" s="18" t="n">
        <v>1</v>
      </c>
      <c r="F5747" s="16" t="s">
        <v>43</v>
      </c>
      <c r="G5747" s="18" t="n">
        <v>0</v>
      </c>
      <c r="H5747" s="16" t="n">
        <v>2.1</v>
      </c>
      <c r="I5747" s="18" t="n">
        <v>6</v>
      </c>
      <c r="J5747" s="19" t="n">
        <v>5.32</v>
      </c>
      <c r="K5747" s="19" t="n">
        <v>5.32</v>
      </c>
      <c r="L5747" s="19" t="n">
        <v>5.32</v>
      </c>
      <c r="M5747" s="19" t="n">
        <f aca="false">IF(J5747&gt;0,J5747,K5747)*E5747</f>
        <v>5.32</v>
      </c>
      <c r="N5747" s="20"/>
      <c r="O5747" s="21" t="str">
        <f aca="false">IF(R5747="","",ROUND(R5747*(1-Premissas!$B$4),4))</f>
        <v/>
      </c>
      <c r="P5747" s="22"/>
      <c r="Q5747" s="22"/>
      <c r="R5747" s="23"/>
      <c r="S5747" s="24"/>
      <c r="T5747" s="24"/>
      <c r="U5747" s="25"/>
      <c r="V5747" s="19" t="str">
        <f aca="false">IF(COUNT(N5747:Q5747)=0,"",MIN(N5747:Q5747))</f>
        <v/>
      </c>
      <c r="W5747" s="16" t="str">
        <f aca="false">IF(V5747="","",INDEX($N$4:$Q$4,MATCH(V5747,N5747:Q5747,0)))</f>
        <v/>
      </c>
      <c r="X5747" s="19" t="str">
        <f aca="false">IF(COUNT(N5747:Q5747)&lt;2,"",SMALL(N5747:Q5747,2))</f>
        <v/>
      </c>
      <c r="Y5747" s="26" t="str">
        <f aca="false">IF(OR(V5747="",M5747=0),"",V5747/M5747-1)</f>
        <v/>
      </c>
      <c r="Z5747" s="26" t="str">
        <f aca="false">IF(OR(V5747="",L5747=""),"",V5747/(L5747*E5747)-1)</f>
        <v/>
      </c>
      <c r="AA5747" s="16" t="str">
        <f aca="false">IF(V5747="","SEM OFERTA",IF(OR(Y5747&gt;Premissas!$B$11,Y5747&lt;Premissas!$B$12),"VERIFICAR - UNIDADE/EMBALAGEM",IF(Y5747&gt;Premissas!$B$6,"NÃO COMPRAR - REAJUSTE &gt;5%","COMPRAR")))</f>
        <v>SEM OFERTA</v>
      </c>
      <c r="AB5747" s="18" t="str">
        <f aca="false">IF(W5747="DIMEC",S5747,IF(W5747="MEDCENTRO",U5747,""))</f>
        <v/>
      </c>
      <c r="AC5747" s="18" t="n">
        <f aca="false">IF(AA5747&lt;&gt;"COMPRAR",0,IF(AB5747="",I5747,MIN(I5747,AB5747)))</f>
        <v>0</v>
      </c>
      <c r="AD5747" s="19" t="n">
        <f aca="false">IF(AC5747&gt;0,AC5747*V5747,0)</f>
        <v>0</v>
      </c>
      <c r="AE5747" s="19" t="n">
        <f aca="false">IF(AC5747&gt;0,(M5747-V5747)*AC5747,0)</f>
        <v>0</v>
      </c>
      <c r="AF5747" s="16" t="str">
        <f aca="false">IF(AA5747&lt;&gt;"COMPRAR","",IF(AB5747="",IF(X5747="","",IF(X5747-V5747&lt;0.01,"EMPATE TÉCNICO","")),IF(AB5747&lt;I5747,"ESTOQUE INSUFICIENTE",IF(X5747="","",IF(X5747-V5747&lt;0.01,"EMPATE TÉCNICO","")))))</f>
        <v/>
      </c>
      <c r="AG5747" s="16" t="s">
        <v>1897</v>
      </c>
      <c r="AH5747" s="16" t="s">
        <v>3165</v>
      </c>
    </row>
    <row r="5748" customFormat="false" ht="15" hidden="false" customHeight="false" outlineLevel="0" collapsed="false">
      <c r="A5748" s="16" t="s">
        <v>17742</v>
      </c>
      <c r="B5748" s="17" t="s">
        <v>17743</v>
      </c>
      <c r="C5748" s="16" t="s">
        <v>17744</v>
      </c>
      <c r="D5748" s="16" t="s">
        <v>313</v>
      </c>
      <c r="E5748" s="18" t="n">
        <v>1</v>
      </c>
      <c r="F5748" s="16" t="s">
        <v>42</v>
      </c>
      <c r="G5748" s="18" t="n">
        <v>1</v>
      </c>
      <c r="H5748" s="16" t="n">
        <v>5.5</v>
      </c>
      <c r="I5748" s="18" t="n">
        <v>14</v>
      </c>
      <c r="J5748" s="19" t="n">
        <v>4.05</v>
      </c>
      <c r="K5748" s="19" t="n">
        <v>4.05</v>
      </c>
      <c r="L5748" s="19" t="n">
        <v>4.05</v>
      </c>
      <c r="M5748" s="19" t="n">
        <f aca="false">IF(J5748&gt;0,J5748,K5748)*E5748</f>
        <v>4.05</v>
      </c>
      <c r="N5748" s="20"/>
      <c r="O5748" s="21" t="str">
        <f aca="false">IF(R5748="","",ROUND(R5748*(1-Premissas!$B$4),4))</f>
        <v/>
      </c>
      <c r="P5748" s="22"/>
      <c r="Q5748" s="22"/>
      <c r="R5748" s="23"/>
      <c r="S5748" s="24"/>
      <c r="T5748" s="24"/>
      <c r="U5748" s="25"/>
      <c r="V5748" s="19" t="str">
        <f aca="false">IF(COUNT(N5748:Q5748)=0,"",MIN(N5748:Q5748))</f>
        <v/>
      </c>
      <c r="W5748" s="16" t="str">
        <f aca="false">IF(V5748="","",INDEX($N$4:$Q$4,MATCH(V5748,N5748:Q5748,0)))</f>
        <v/>
      </c>
      <c r="X5748" s="19" t="str">
        <f aca="false">IF(COUNT(N5748:Q5748)&lt;2,"",SMALL(N5748:Q5748,2))</f>
        <v/>
      </c>
      <c r="Y5748" s="26" t="str">
        <f aca="false">IF(OR(V5748="",M5748=0),"",V5748/M5748-1)</f>
        <v/>
      </c>
      <c r="Z5748" s="26" t="str">
        <f aca="false">IF(OR(V5748="",L5748=""),"",V5748/(L5748*E5748)-1)</f>
        <v/>
      </c>
      <c r="AA5748" s="16" t="str">
        <f aca="false">IF(V5748="","SEM OFERTA",IF(OR(Y5748&gt;Premissas!$B$11,Y5748&lt;Premissas!$B$12),"VERIFICAR - UNIDADE/EMBALAGEM",IF(Y5748&gt;Premissas!$B$6,"NÃO COMPRAR - REAJUSTE &gt;5%","COMPRAR")))</f>
        <v>SEM OFERTA</v>
      </c>
      <c r="AB5748" s="18" t="str">
        <f aca="false">IF(W5748="DIMEC",S5748,IF(W5748="MEDCENTRO",U5748,""))</f>
        <v/>
      </c>
      <c r="AC5748" s="18" t="n">
        <f aca="false">IF(AA5748&lt;&gt;"COMPRAR",0,IF(AB5748="",I5748,MIN(I5748,AB5748)))</f>
        <v>0</v>
      </c>
      <c r="AD5748" s="19" t="n">
        <f aca="false">IF(AC5748&gt;0,AC5748*V5748,0)</f>
        <v>0</v>
      </c>
      <c r="AE5748" s="19" t="n">
        <f aca="false">IF(AC5748&gt;0,(M5748-V5748)*AC5748,0)</f>
        <v>0</v>
      </c>
      <c r="AF5748" s="16" t="str">
        <f aca="false">IF(AA5748&lt;&gt;"COMPRAR","",IF(AB5748="",IF(X5748="","",IF(X5748-V5748&lt;0.01,"EMPATE TÉCNICO","")),IF(AB5748&lt;I5748,"ESTOQUE INSUFICIENTE",IF(X5748="","",IF(X5748-V5748&lt;0.01,"EMPATE TÉCNICO","")))))</f>
        <v/>
      </c>
      <c r="AG5748" s="16" t="s">
        <v>1897</v>
      </c>
      <c r="AH5748" s="16" t="s">
        <v>3165</v>
      </c>
    </row>
    <row r="5749" customFormat="false" ht="15" hidden="false" customHeight="false" outlineLevel="0" collapsed="false">
      <c r="A5749" s="16" t="s">
        <v>17745</v>
      </c>
      <c r="B5749" s="17" t="s">
        <v>17746</v>
      </c>
      <c r="C5749" s="16" t="s">
        <v>17747</v>
      </c>
      <c r="D5749" s="16"/>
      <c r="E5749" s="18" t="n">
        <v>1</v>
      </c>
      <c r="F5749" s="16" t="s">
        <v>43</v>
      </c>
      <c r="G5749" s="18" t="n">
        <v>0</v>
      </c>
      <c r="H5749" s="16" t="n">
        <v>1.7</v>
      </c>
      <c r="I5749" s="18" t="n">
        <v>5</v>
      </c>
      <c r="J5749" s="19" t="n">
        <v>0</v>
      </c>
      <c r="K5749" s="19" t="n">
        <v>0.5</v>
      </c>
      <c r="L5749" s="19"/>
      <c r="M5749" s="19" t="n">
        <f aca="false">IF(J5749&gt;0,J5749,K5749)*E5749</f>
        <v>0.5</v>
      </c>
      <c r="N5749" s="20"/>
      <c r="O5749" s="21" t="str">
        <f aca="false">IF(R5749="","",ROUND(R5749*(1-Premissas!$B$4),4))</f>
        <v/>
      </c>
      <c r="P5749" s="22"/>
      <c r="Q5749" s="22"/>
      <c r="R5749" s="23"/>
      <c r="S5749" s="24"/>
      <c r="T5749" s="24"/>
      <c r="U5749" s="25"/>
      <c r="V5749" s="19" t="str">
        <f aca="false">IF(COUNT(N5749:Q5749)=0,"",MIN(N5749:Q5749))</f>
        <v/>
      </c>
      <c r="W5749" s="16" t="str">
        <f aca="false">IF(V5749="","",INDEX($N$4:$Q$4,MATCH(V5749,N5749:Q5749,0)))</f>
        <v/>
      </c>
      <c r="X5749" s="19" t="str">
        <f aca="false">IF(COUNT(N5749:Q5749)&lt;2,"",SMALL(N5749:Q5749,2))</f>
        <v/>
      </c>
      <c r="Y5749" s="26" t="str">
        <f aca="false">IF(OR(V5749="",M5749=0),"",V5749/M5749-1)</f>
        <v/>
      </c>
      <c r="Z5749" s="26" t="str">
        <f aca="false">IF(OR(V5749="",L5749=""),"",V5749/(L5749*E5749)-1)</f>
        <v/>
      </c>
      <c r="AA5749" s="16" t="str">
        <f aca="false">IF(V5749="","SEM OFERTA",IF(OR(Y5749&gt;Premissas!$B$11,Y5749&lt;Premissas!$B$12),"VERIFICAR - UNIDADE/EMBALAGEM",IF(Y5749&gt;Premissas!$B$6,"NÃO COMPRAR - REAJUSTE &gt;5%","COMPRAR")))</f>
        <v>SEM OFERTA</v>
      </c>
      <c r="AB5749" s="18" t="str">
        <f aca="false">IF(W5749="DIMEC",S5749,IF(W5749="MEDCENTRO",U5749,""))</f>
        <v/>
      </c>
      <c r="AC5749" s="18" t="n">
        <f aca="false">IF(AA5749&lt;&gt;"COMPRAR",0,IF(AB5749="",I5749,MIN(I5749,AB5749)))</f>
        <v>0</v>
      </c>
      <c r="AD5749" s="19" t="n">
        <f aca="false">IF(AC5749&gt;0,AC5749*V5749,0)</f>
        <v>0</v>
      </c>
      <c r="AE5749" s="19" t="n">
        <f aca="false">IF(AC5749&gt;0,(M5749-V5749)*AC5749,0)</f>
        <v>0</v>
      </c>
      <c r="AF5749" s="16" t="str">
        <f aca="false">IF(AA5749&lt;&gt;"COMPRAR","",IF(AB5749="",IF(X5749="","",IF(X5749-V5749&lt;0.01,"EMPATE TÉCNICO","")),IF(AB5749&lt;I5749,"ESTOQUE INSUFICIENTE",IF(X5749="","",IF(X5749-V5749&lt;0.01,"EMPATE TÉCNICO","")))))</f>
        <v/>
      </c>
      <c r="AG5749" s="16"/>
      <c r="AH5749" s="16" t="s">
        <v>3165</v>
      </c>
    </row>
    <row r="5750" customFormat="false" ht="15" hidden="false" customHeight="false" outlineLevel="0" collapsed="false">
      <c r="A5750" s="16" t="s">
        <v>17748</v>
      </c>
      <c r="B5750" s="17"/>
      <c r="C5750" s="16" t="s">
        <v>17749</v>
      </c>
      <c r="D5750" s="16" t="s">
        <v>17750</v>
      </c>
      <c r="E5750" s="18" t="n">
        <v>1</v>
      </c>
      <c r="F5750" s="16" t="s">
        <v>43</v>
      </c>
      <c r="G5750" s="18" t="n">
        <v>0</v>
      </c>
      <c r="H5750" s="16" t="n">
        <v>0.1</v>
      </c>
      <c r="I5750" s="18" t="n">
        <v>1</v>
      </c>
      <c r="J5750" s="19" t="n">
        <v>79.99</v>
      </c>
      <c r="K5750" s="19" t="n">
        <v>79.99</v>
      </c>
      <c r="L5750" s="19" t="n">
        <v>79.99</v>
      </c>
      <c r="M5750" s="19" t="n">
        <f aca="false">IF(J5750&gt;0,J5750,K5750)*E5750</f>
        <v>79.99</v>
      </c>
      <c r="N5750" s="20"/>
      <c r="O5750" s="21" t="str">
        <f aca="false">IF(R5750="","",ROUND(R5750*(1-Premissas!$B$4),4))</f>
        <v/>
      </c>
      <c r="P5750" s="22"/>
      <c r="Q5750" s="22"/>
      <c r="R5750" s="23"/>
      <c r="S5750" s="24"/>
      <c r="T5750" s="24"/>
      <c r="U5750" s="25"/>
      <c r="V5750" s="19" t="str">
        <f aca="false">IF(COUNT(N5750:Q5750)=0,"",MIN(N5750:Q5750))</f>
        <v/>
      </c>
      <c r="W5750" s="16" t="str">
        <f aca="false">IF(V5750="","",INDEX($N$4:$Q$4,MATCH(V5750,N5750:Q5750,0)))</f>
        <v/>
      </c>
      <c r="X5750" s="19" t="str">
        <f aca="false">IF(COUNT(N5750:Q5750)&lt;2,"",SMALL(N5750:Q5750,2))</f>
        <v/>
      </c>
      <c r="Y5750" s="26" t="str">
        <f aca="false">IF(OR(V5750="",M5750=0),"",V5750/M5750-1)</f>
        <v/>
      </c>
      <c r="Z5750" s="26" t="str">
        <f aca="false">IF(OR(V5750="",L5750=""),"",V5750/(L5750*E5750)-1)</f>
        <v/>
      </c>
      <c r="AA5750" s="16" t="str">
        <f aca="false">IF(V5750="","SEM OFERTA",IF(OR(Y5750&gt;Premissas!$B$11,Y5750&lt;Premissas!$B$12),"VERIFICAR - UNIDADE/EMBALAGEM",IF(Y5750&gt;Premissas!$B$6,"NÃO COMPRAR - REAJUSTE &gt;5%","COMPRAR")))</f>
        <v>SEM OFERTA</v>
      </c>
      <c r="AB5750" s="18" t="str">
        <f aca="false">IF(W5750="DIMEC",S5750,IF(W5750="MEDCENTRO",U5750,""))</f>
        <v/>
      </c>
      <c r="AC5750" s="18" t="n">
        <f aca="false">IF(AA5750&lt;&gt;"COMPRAR",0,IF(AB5750="",I5750,MIN(I5750,AB5750)))</f>
        <v>0</v>
      </c>
      <c r="AD5750" s="19" t="n">
        <f aca="false">IF(AC5750&gt;0,AC5750*V5750,0)</f>
        <v>0</v>
      </c>
      <c r="AE5750" s="19" t="n">
        <f aca="false">IF(AC5750&gt;0,(M5750-V5750)*AC5750,0)</f>
        <v>0</v>
      </c>
      <c r="AF5750" s="16" t="str">
        <f aca="false">IF(AA5750&lt;&gt;"COMPRAR","",IF(AB5750="",IF(X5750="","",IF(X5750-V5750&lt;0.01,"EMPATE TÉCNICO","")),IF(AB5750&lt;I5750,"ESTOQUE INSUFICIENTE",IF(X5750="","",IF(X5750-V5750&lt;0.01,"EMPATE TÉCNICO","")))))</f>
        <v/>
      </c>
      <c r="AG5750" s="16" t="s">
        <v>298</v>
      </c>
      <c r="AH5750" s="16" t="s">
        <v>3165</v>
      </c>
    </row>
    <row r="5751" customFormat="false" ht="15" hidden="false" customHeight="false" outlineLevel="0" collapsed="false">
      <c r="A5751" s="16" t="s">
        <v>17751</v>
      </c>
      <c r="B5751" s="17" t="s">
        <v>17752</v>
      </c>
      <c r="C5751" s="16" t="s">
        <v>17753</v>
      </c>
      <c r="D5751" s="16" t="s">
        <v>380</v>
      </c>
      <c r="E5751" s="18" t="n">
        <v>1</v>
      </c>
      <c r="F5751" s="16" t="s">
        <v>43</v>
      </c>
      <c r="G5751" s="18" t="n">
        <v>0</v>
      </c>
      <c r="H5751" s="16" t="n">
        <v>0</v>
      </c>
      <c r="I5751" s="18" t="n">
        <v>1</v>
      </c>
      <c r="J5751" s="19" t="n">
        <v>77.62</v>
      </c>
      <c r="K5751" s="19" t="n">
        <v>77.62</v>
      </c>
      <c r="L5751" s="19" t="n">
        <v>77.62</v>
      </c>
      <c r="M5751" s="19" t="n">
        <f aca="false">IF(J5751&gt;0,J5751,K5751)*E5751</f>
        <v>77.62</v>
      </c>
      <c r="N5751" s="20"/>
      <c r="O5751" s="21" t="str">
        <f aca="false">IF(R5751="","",ROUND(R5751*(1-Premissas!$B$4),4))</f>
        <v/>
      </c>
      <c r="P5751" s="22"/>
      <c r="Q5751" s="22"/>
      <c r="R5751" s="23"/>
      <c r="S5751" s="24"/>
      <c r="T5751" s="24"/>
      <c r="U5751" s="25"/>
      <c r="V5751" s="19" t="str">
        <f aca="false">IF(COUNT(N5751:Q5751)=0,"",MIN(N5751:Q5751))</f>
        <v/>
      </c>
      <c r="W5751" s="16" t="str">
        <f aca="false">IF(V5751="","",INDEX($N$4:$Q$4,MATCH(V5751,N5751:Q5751,0)))</f>
        <v/>
      </c>
      <c r="X5751" s="19" t="str">
        <f aca="false">IF(COUNT(N5751:Q5751)&lt;2,"",SMALL(N5751:Q5751,2))</f>
        <v/>
      </c>
      <c r="Y5751" s="26" t="str">
        <f aca="false">IF(OR(V5751="",M5751=0),"",V5751/M5751-1)</f>
        <v/>
      </c>
      <c r="Z5751" s="26" t="str">
        <f aca="false">IF(OR(V5751="",L5751=""),"",V5751/(L5751*E5751)-1)</f>
        <v/>
      </c>
      <c r="AA5751" s="16" t="str">
        <f aca="false">IF(V5751="","SEM OFERTA",IF(OR(Y5751&gt;Premissas!$B$11,Y5751&lt;Premissas!$B$12),"VERIFICAR - UNIDADE/EMBALAGEM",IF(Y5751&gt;Premissas!$B$6,"NÃO COMPRAR - REAJUSTE &gt;5%","COMPRAR")))</f>
        <v>SEM OFERTA</v>
      </c>
      <c r="AB5751" s="18" t="str">
        <f aca="false">IF(W5751="DIMEC",S5751,IF(W5751="MEDCENTRO",U5751,""))</f>
        <v/>
      </c>
      <c r="AC5751" s="18" t="n">
        <f aca="false">IF(AA5751&lt;&gt;"COMPRAR",0,IF(AB5751="",I5751,MIN(I5751,AB5751)))</f>
        <v>0</v>
      </c>
      <c r="AD5751" s="19" t="n">
        <f aca="false">IF(AC5751&gt;0,AC5751*V5751,0)</f>
        <v>0</v>
      </c>
      <c r="AE5751" s="19" t="n">
        <f aca="false">IF(AC5751&gt;0,(M5751-V5751)*AC5751,0)</f>
        <v>0</v>
      </c>
      <c r="AF5751" s="16" t="str">
        <f aca="false">IF(AA5751&lt;&gt;"COMPRAR","",IF(AB5751="",IF(X5751="","",IF(X5751-V5751&lt;0.01,"EMPATE TÉCNICO","")),IF(AB5751&lt;I5751,"ESTOQUE INSUFICIENTE",IF(X5751="","",IF(X5751-V5751&lt;0.01,"EMPATE TÉCNICO","")))))</f>
        <v/>
      </c>
      <c r="AG5751" s="16" t="s">
        <v>304</v>
      </c>
      <c r="AH5751" s="16" t="s">
        <v>3165</v>
      </c>
    </row>
    <row r="5752" customFormat="false" ht="15" hidden="false" customHeight="false" outlineLevel="0" collapsed="false">
      <c r="A5752" s="16" t="s">
        <v>17754</v>
      </c>
      <c r="B5752" s="17" t="s">
        <v>17755</v>
      </c>
      <c r="C5752" s="16" t="s">
        <v>17756</v>
      </c>
      <c r="D5752" s="16" t="s">
        <v>256</v>
      </c>
      <c r="E5752" s="18" t="n">
        <v>1</v>
      </c>
      <c r="F5752" s="16" t="s">
        <v>43</v>
      </c>
      <c r="G5752" s="18" t="n">
        <v>0</v>
      </c>
      <c r="H5752" s="16" t="n">
        <v>0.7</v>
      </c>
      <c r="I5752" s="18" t="n">
        <v>2</v>
      </c>
      <c r="J5752" s="19" t="n">
        <v>6.99</v>
      </c>
      <c r="K5752" s="19" t="n">
        <v>6.99</v>
      </c>
      <c r="L5752" s="19" t="n">
        <v>6.99</v>
      </c>
      <c r="M5752" s="19" t="n">
        <f aca="false">IF(J5752&gt;0,J5752,K5752)*E5752</f>
        <v>6.99</v>
      </c>
      <c r="N5752" s="20"/>
      <c r="O5752" s="21" t="str">
        <f aca="false">IF(R5752="","",ROUND(R5752*(1-Premissas!$B$4),4))</f>
        <v/>
      </c>
      <c r="P5752" s="22"/>
      <c r="Q5752" s="22"/>
      <c r="R5752" s="23"/>
      <c r="S5752" s="24"/>
      <c r="T5752" s="24"/>
      <c r="U5752" s="25"/>
      <c r="V5752" s="19" t="str">
        <f aca="false">IF(COUNT(N5752:Q5752)=0,"",MIN(N5752:Q5752))</f>
        <v/>
      </c>
      <c r="W5752" s="16" t="str">
        <f aca="false">IF(V5752="","",INDEX($N$4:$Q$4,MATCH(V5752,N5752:Q5752,0)))</f>
        <v/>
      </c>
      <c r="X5752" s="19" t="str">
        <f aca="false">IF(COUNT(N5752:Q5752)&lt;2,"",SMALL(N5752:Q5752,2))</f>
        <v/>
      </c>
      <c r="Y5752" s="26" t="str">
        <f aca="false">IF(OR(V5752="",M5752=0),"",V5752/M5752-1)</f>
        <v/>
      </c>
      <c r="Z5752" s="26" t="str">
        <f aca="false">IF(OR(V5752="",L5752=""),"",V5752/(L5752*E5752)-1)</f>
        <v/>
      </c>
      <c r="AA5752" s="16" t="str">
        <f aca="false">IF(V5752="","SEM OFERTA",IF(OR(Y5752&gt;Premissas!$B$11,Y5752&lt;Premissas!$B$12),"VERIFICAR - UNIDADE/EMBALAGEM",IF(Y5752&gt;Premissas!$B$6,"NÃO COMPRAR - REAJUSTE &gt;5%","COMPRAR")))</f>
        <v>SEM OFERTA</v>
      </c>
      <c r="AB5752" s="18" t="str">
        <f aca="false">IF(W5752="DIMEC",S5752,IF(W5752="MEDCENTRO",U5752,""))</f>
        <v/>
      </c>
      <c r="AC5752" s="18" t="n">
        <f aca="false">IF(AA5752&lt;&gt;"COMPRAR",0,IF(AB5752="",I5752,MIN(I5752,AB5752)))</f>
        <v>0</v>
      </c>
      <c r="AD5752" s="19" t="n">
        <f aca="false">IF(AC5752&gt;0,AC5752*V5752,0)</f>
        <v>0</v>
      </c>
      <c r="AE5752" s="19" t="n">
        <f aca="false">IF(AC5752&gt;0,(M5752-V5752)*AC5752,0)</f>
        <v>0</v>
      </c>
      <c r="AF5752" s="16" t="str">
        <f aca="false">IF(AA5752&lt;&gt;"COMPRAR","",IF(AB5752="",IF(X5752="","",IF(X5752-V5752&lt;0.01,"EMPATE TÉCNICO","")),IF(AB5752&lt;I5752,"ESTOQUE INSUFICIENTE",IF(X5752="","",IF(X5752-V5752&lt;0.01,"EMPATE TÉCNICO","")))))</f>
        <v/>
      </c>
      <c r="AG5752" s="16" t="s">
        <v>304</v>
      </c>
      <c r="AH5752" s="16" t="s">
        <v>3165</v>
      </c>
    </row>
    <row r="5753" customFormat="false" ht="15" hidden="false" customHeight="false" outlineLevel="0" collapsed="false">
      <c r="A5753" s="16" t="s">
        <v>17757</v>
      </c>
      <c r="B5753" s="17" t="s">
        <v>17758</v>
      </c>
      <c r="C5753" s="16" t="s">
        <v>17759</v>
      </c>
      <c r="D5753" s="16" t="s">
        <v>17760</v>
      </c>
      <c r="E5753" s="18" t="n">
        <v>1</v>
      </c>
      <c r="F5753" s="16" t="s">
        <v>43</v>
      </c>
      <c r="G5753" s="18" t="n">
        <v>0</v>
      </c>
      <c r="H5753" s="16" t="n">
        <v>0.7</v>
      </c>
      <c r="I5753" s="18" t="n">
        <v>2</v>
      </c>
      <c r="J5753" s="19" t="n">
        <v>15.2</v>
      </c>
      <c r="K5753" s="19" t="n">
        <v>15.2</v>
      </c>
      <c r="L5753" s="19" t="n">
        <v>15.2</v>
      </c>
      <c r="M5753" s="19" t="n">
        <f aca="false">IF(J5753&gt;0,J5753,K5753)*E5753</f>
        <v>15.2</v>
      </c>
      <c r="N5753" s="20"/>
      <c r="O5753" s="21" t="str">
        <f aca="false">IF(R5753="","",ROUND(R5753*(1-Premissas!$B$4),4))</f>
        <v/>
      </c>
      <c r="P5753" s="22"/>
      <c r="Q5753" s="22"/>
      <c r="R5753" s="23"/>
      <c r="S5753" s="24"/>
      <c r="T5753" s="24"/>
      <c r="U5753" s="25"/>
      <c r="V5753" s="19" t="str">
        <f aca="false">IF(COUNT(N5753:Q5753)=0,"",MIN(N5753:Q5753))</f>
        <v/>
      </c>
      <c r="W5753" s="16" t="str">
        <f aca="false">IF(V5753="","",INDEX($N$4:$Q$4,MATCH(V5753,N5753:Q5753,0)))</f>
        <v/>
      </c>
      <c r="X5753" s="19" t="str">
        <f aca="false">IF(COUNT(N5753:Q5753)&lt;2,"",SMALL(N5753:Q5753,2))</f>
        <v/>
      </c>
      <c r="Y5753" s="26" t="str">
        <f aca="false">IF(OR(V5753="",M5753=0),"",V5753/M5753-1)</f>
        <v/>
      </c>
      <c r="Z5753" s="26" t="str">
        <f aca="false">IF(OR(V5753="",L5753=""),"",V5753/(L5753*E5753)-1)</f>
        <v/>
      </c>
      <c r="AA5753" s="16" t="str">
        <f aca="false">IF(V5753="","SEM OFERTA",IF(OR(Y5753&gt;Premissas!$B$11,Y5753&lt;Premissas!$B$12),"VERIFICAR - UNIDADE/EMBALAGEM",IF(Y5753&gt;Premissas!$B$6,"NÃO COMPRAR - REAJUSTE &gt;5%","COMPRAR")))</f>
        <v>SEM OFERTA</v>
      </c>
      <c r="AB5753" s="18" t="str">
        <f aca="false">IF(W5753="DIMEC",S5753,IF(W5753="MEDCENTRO",U5753,""))</f>
        <v/>
      </c>
      <c r="AC5753" s="18" t="n">
        <f aca="false">IF(AA5753&lt;&gt;"COMPRAR",0,IF(AB5753="",I5753,MIN(I5753,AB5753)))</f>
        <v>0</v>
      </c>
      <c r="AD5753" s="19" t="n">
        <f aca="false">IF(AC5753&gt;0,AC5753*V5753,0)</f>
        <v>0</v>
      </c>
      <c r="AE5753" s="19" t="n">
        <f aca="false">IF(AC5753&gt;0,(M5753-V5753)*AC5753,0)</f>
        <v>0</v>
      </c>
      <c r="AF5753" s="16" t="str">
        <f aca="false">IF(AA5753&lt;&gt;"COMPRAR","",IF(AB5753="",IF(X5753="","",IF(X5753-V5753&lt;0.01,"EMPATE TÉCNICO","")),IF(AB5753&lt;I5753,"ESTOQUE INSUFICIENTE",IF(X5753="","",IF(X5753-V5753&lt;0.01,"EMPATE TÉCNICO","")))))</f>
        <v/>
      </c>
      <c r="AG5753" s="16" t="s">
        <v>5196</v>
      </c>
      <c r="AH5753" s="16" t="s">
        <v>3165</v>
      </c>
    </row>
    <row r="5754" customFormat="false" ht="15" hidden="false" customHeight="false" outlineLevel="0" collapsed="false">
      <c r="A5754" s="16" t="s">
        <v>17761</v>
      </c>
      <c r="B5754" s="17" t="s">
        <v>17762</v>
      </c>
      <c r="C5754" s="16" t="s">
        <v>17763</v>
      </c>
      <c r="D5754" s="16" t="s">
        <v>17760</v>
      </c>
      <c r="E5754" s="18" t="n">
        <v>10</v>
      </c>
      <c r="F5754" s="16" t="s">
        <v>43</v>
      </c>
      <c r="G5754" s="18" t="n">
        <v>0</v>
      </c>
      <c r="H5754" s="16" t="n">
        <v>0.3</v>
      </c>
      <c r="I5754" s="18" t="n">
        <v>1</v>
      </c>
      <c r="J5754" s="19" t="n">
        <v>6.185</v>
      </c>
      <c r="K5754" s="19" t="n">
        <v>6.185</v>
      </c>
      <c r="L5754" s="19" t="n">
        <v>6.185</v>
      </c>
      <c r="M5754" s="19" t="n">
        <f aca="false">IF(J5754&gt;0,J5754,K5754)*E5754</f>
        <v>61.85</v>
      </c>
      <c r="N5754" s="20"/>
      <c r="O5754" s="21" t="str">
        <f aca="false">IF(R5754="","",ROUND(R5754*(1-Premissas!$B$4),4))</f>
        <v/>
      </c>
      <c r="P5754" s="22"/>
      <c r="Q5754" s="22"/>
      <c r="R5754" s="23"/>
      <c r="S5754" s="24"/>
      <c r="T5754" s="24"/>
      <c r="U5754" s="25"/>
      <c r="V5754" s="19" t="str">
        <f aca="false">IF(COUNT(N5754:Q5754)=0,"",MIN(N5754:Q5754))</f>
        <v/>
      </c>
      <c r="W5754" s="16" t="str">
        <f aca="false">IF(V5754="","",INDEX($N$4:$Q$4,MATCH(V5754,N5754:Q5754,0)))</f>
        <v/>
      </c>
      <c r="X5754" s="19" t="str">
        <f aca="false">IF(COUNT(N5754:Q5754)&lt;2,"",SMALL(N5754:Q5754,2))</f>
        <v/>
      </c>
      <c r="Y5754" s="26" t="str">
        <f aca="false">IF(OR(V5754="",M5754=0),"",V5754/M5754-1)</f>
        <v/>
      </c>
      <c r="Z5754" s="26" t="str">
        <f aca="false">IF(OR(V5754="",L5754=""),"",V5754/(L5754*E5754)-1)</f>
        <v/>
      </c>
      <c r="AA5754" s="16" t="str">
        <f aca="false">IF(V5754="","SEM OFERTA",IF(OR(Y5754&gt;Premissas!$B$11,Y5754&lt;Premissas!$B$12),"VERIFICAR - UNIDADE/EMBALAGEM",IF(Y5754&gt;Premissas!$B$6,"NÃO COMPRAR - REAJUSTE &gt;5%","COMPRAR")))</f>
        <v>SEM OFERTA</v>
      </c>
      <c r="AB5754" s="18" t="str">
        <f aca="false">IF(W5754="DIMEC",S5754,IF(W5754="MEDCENTRO",U5754,""))</f>
        <v/>
      </c>
      <c r="AC5754" s="18" t="n">
        <f aca="false">IF(AA5754&lt;&gt;"COMPRAR",0,IF(AB5754="",I5754,MIN(I5754,AB5754)))</f>
        <v>0</v>
      </c>
      <c r="AD5754" s="19" t="n">
        <f aca="false">IF(AC5754&gt;0,AC5754*V5754,0)</f>
        <v>0</v>
      </c>
      <c r="AE5754" s="19" t="n">
        <f aca="false">IF(AC5754&gt;0,(M5754-V5754)*AC5754,0)</f>
        <v>0</v>
      </c>
      <c r="AF5754" s="16" t="str">
        <f aca="false">IF(AA5754&lt;&gt;"COMPRAR","",IF(AB5754="",IF(X5754="","",IF(X5754-V5754&lt;0.01,"EMPATE TÉCNICO","")),IF(AB5754&lt;I5754,"ESTOQUE INSUFICIENTE",IF(X5754="","",IF(X5754-V5754&lt;0.01,"EMPATE TÉCNICO","")))))</f>
        <v/>
      </c>
      <c r="AG5754" s="16" t="s">
        <v>5196</v>
      </c>
      <c r="AH5754" s="16" t="s">
        <v>3165</v>
      </c>
    </row>
    <row r="5755" customFormat="false" ht="15" hidden="false" customHeight="false" outlineLevel="0" collapsed="false">
      <c r="A5755" s="16" t="s">
        <v>17764</v>
      </c>
      <c r="B5755" s="17" t="s">
        <v>17765</v>
      </c>
      <c r="C5755" s="16" t="s">
        <v>17766</v>
      </c>
      <c r="D5755" s="16" t="s">
        <v>17760</v>
      </c>
      <c r="E5755" s="18" t="n">
        <v>1</v>
      </c>
      <c r="F5755" s="16" t="s">
        <v>41</v>
      </c>
      <c r="G5755" s="18" t="n">
        <v>7</v>
      </c>
      <c r="H5755" s="16" t="n">
        <v>6.3</v>
      </c>
      <c r="I5755" s="18" t="n">
        <v>10</v>
      </c>
      <c r="J5755" s="19" t="n">
        <v>6.82</v>
      </c>
      <c r="K5755" s="19" t="n">
        <v>6.82</v>
      </c>
      <c r="L5755" s="19" t="n">
        <v>6.71</v>
      </c>
      <c r="M5755" s="19" t="n">
        <f aca="false">IF(J5755&gt;0,J5755,K5755)*E5755</f>
        <v>6.82</v>
      </c>
      <c r="N5755" s="20"/>
      <c r="O5755" s="21" t="str">
        <f aca="false">IF(R5755="","",ROUND(R5755*(1-Premissas!$B$4),4))</f>
        <v/>
      </c>
      <c r="P5755" s="22"/>
      <c r="Q5755" s="22"/>
      <c r="R5755" s="23"/>
      <c r="S5755" s="24"/>
      <c r="T5755" s="24"/>
      <c r="U5755" s="25"/>
      <c r="V5755" s="19" t="str">
        <f aca="false">IF(COUNT(N5755:Q5755)=0,"",MIN(N5755:Q5755))</f>
        <v/>
      </c>
      <c r="W5755" s="16" t="str">
        <f aca="false">IF(V5755="","",INDEX($N$4:$Q$4,MATCH(V5755,N5755:Q5755,0)))</f>
        <v/>
      </c>
      <c r="X5755" s="19" t="str">
        <f aca="false">IF(COUNT(N5755:Q5755)&lt;2,"",SMALL(N5755:Q5755,2))</f>
        <v/>
      </c>
      <c r="Y5755" s="26" t="str">
        <f aca="false">IF(OR(V5755="",M5755=0),"",V5755/M5755-1)</f>
        <v/>
      </c>
      <c r="Z5755" s="26" t="str">
        <f aca="false">IF(OR(V5755="",L5755=""),"",V5755/(L5755*E5755)-1)</f>
        <v/>
      </c>
      <c r="AA5755" s="16" t="str">
        <f aca="false">IF(V5755="","SEM OFERTA",IF(OR(Y5755&gt;Premissas!$B$11,Y5755&lt;Premissas!$B$12),"VERIFICAR - UNIDADE/EMBALAGEM",IF(Y5755&gt;Premissas!$B$6,"NÃO COMPRAR - REAJUSTE &gt;5%","COMPRAR")))</f>
        <v>SEM OFERTA</v>
      </c>
      <c r="AB5755" s="18" t="str">
        <f aca="false">IF(W5755="DIMEC",S5755,IF(W5755="MEDCENTRO",U5755,""))</f>
        <v/>
      </c>
      <c r="AC5755" s="18" t="n">
        <f aca="false">IF(AA5755&lt;&gt;"COMPRAR",0,IF(AB5755="",I5755,MIN(I5755,AB5755)))</f>
        <v>0</v>
      </c>
      <c r="AD5755" s="19" t="n">
        <f aca="false">IF(AC5755&gt;0,AC5755*V5755,0)</f>
        <v>0</v>
      </c>
      <c r="AE5755" s="19" t="n">
        <f aca="false">IF(AC5755&gt;0,(M5755-V5755)*AC5755,0)</f>
        <v>0</v>
      </c>
      <c r="AF5755" s="16" t="str">
        <f aca="false">IF(AA5755&lt;&gt;"COMPRAR","",IF(AB5755="",IF(X5755="","",IF(X5755-V5755&lt;0.01,"EMPATE TÉCNICO","")),IF(AB5755&lt;I5755,"ESTOQUE INSUFICIENTE",IF(X5755="","",IF(X5755-V5755&lt;0.01,"EMPATE TÉCNICO","")))))</f>
        <v/>
      </c>
      <c r="AG5755" s="16" t="s">
        <v>5196</v>
      </c>
      <c r="AH5755" s="16" t="s">
        <v>3165</v>
      </c>
    </row>
    <row r="5756" customFormat="false" ht="15" hidden="false" customHeight="false" outlineLevel="0" collapsed="false">
      <c r="A5756" s="16" t="s">
        <v>17767</v>
      </c>
      <c r="B5756" s="17" t="s">
        <v>17768</v>
      </c>
      <c r="C5756" s="16" t="s">
        <v>17769</v>
      </c>
      <c r="D5756" s="16" t="s">
        <v>17760</v>
      </c>
      <c r="E5756" s="18" t="n">
        <v>1</v>
      </c>
      <c r="F5756" s="16" t="s">
        <v>43</v>
      </c>
      <c r="G5756" s="18" t="n">
        <v>0</v>
      </c>
      <c r="H5756" s="16" t="n">
        <v>3.1</v>
      </c>
      <c r="I5756" s="18" t="n">
        <v>8</v>
      </c>
      <c r="J5756" s="19" t="n">
        <v>8.01</v>
      </c>
      <c r="K5756" s="19" t="n">
        <v>8.01</v>
      </c>
      <c r="L5756" s="19" t="n">
        <v>7.88</v>
      </c>
      <c r="M5756" s="19" t="n">
        <f aca="false">IF(J5756&gt;0,J5756,K5756)*E5756</f>
        <v>8.01</v>
      </c>
      <c r="N5756" s="20"/>
      <c r="O5756" s="21" t="str">
        <f aca="false">IF(R5756="","",ROUND(R5756*(1-Premissas!$B$4),4))</f>
        <v/>
      </c>
      <c r="P5756" s="22"/>
      <c r="Q5756" s="22"/>
      <c r="R5756" s="23"/>
      <c r="S5756" s="24"/>
      <c r="T5756" s="24"/>
      <c r="U5756" s="25"/>
      <c r="V5756" s="19" t="str">
        <f aca="false">IF(COUNT(N5756:Q5756)=0,"",MIN(N5756:Q5756))</f>
        <v/>
      </c>
      <c r="W5756" s="16" t="str">
        <f aca="false">IF(V5756="","",INDEX($N$4:$Q$4,MATCH(V5756,N5756:Q5756,0)))</f>
        <v/>
      </c>
      <c r="X5756" s="19" t="str">
        <f aca="false">IF(COUNT(N5756:Q5756)&lt;2,"",SMALL(N5756:Q5756,2))</f>
        <v/>
      </c>
      <c r="Y5756" s="26" t="str">
        <f aca="false">IF(OR(V5756="",M5756=0),"",V5756/M5756-1)</f>
        <v/>
      </c>
      <c r="Z5756" s="26" t="str">
        <f aca="false">IF(OR(V5756="",L5756=""),"",V5756/(L5756*E5756)-1)</f>
        <v/>
      </c>
      <c r="AA5756" s="16" t="str">
        <f aca="false">IF(V5756="","SEM OFERTA",IF(OR(Y5756&gt;Premissas!$B$11,Y5756&lt;Premissas!$B$12),"VERIFICAR - UNIDADE/EMBALAGEM",IF(Y5756&gt;Premissas!$B$6,"NÃO COMPRAR - REAJUSTE &gt;5%","COMPRAR")))</f>
        <v>SEM OFERTA</v>
      </c>
      <c r="AB5756" s="18" t="str">
        <f aca="false">IF(W5756="DIMEC",S5756,IF(W5756="MEDCENTRO",U5756,""))</f>
        <v/>
      </c>
      <c r="AC5756" s="18" t="n">
        <f aca="false">IF(AA5756&lt;&gt;"COMPRAR",0,IF(AB5756="",I5756,MIN(I5756,AB5756)))</f>
        <v>0</v>
      </c>
      <c r="AD5756" s="19" t="n">
        <f aca="false">IF(AC5756&gt;0,AC5756*V5756,0)</f>
        <v>0</v>
      </c>
      <c r="AE5756" s="19" t="n">
        <f aca="false">IF(AC5756&gt;0,(M5756-V5756)*AC5756,0)</f>
        <v>0</v>
      </c>
      <c r="AF5756" s="16" t="str">
        <f aca="false">IF(AA5756&lt;&gt;"COMPRAR","",IF(AB5756="",IF(X5756="","",IF(X5756-V5756&lt;0.01,"EMPATE TÉCNICO","")),IF(AB5756&lt;I5756,"ESTOQUE INSUFICIENTE",IF(X5756="","",IF(X5756-V5756&lt;0.01,"EMPATE TÉCNICO","")))))</f>
        <v/>
      </c>
      <c r="AG5756" s="16" t="s">
        <v>5196</v>
      </c>
      <c r="AH5756" s="16" t="s">
        <v>3165</v>
      </c>
    </row>
    <row r="5757" customFormat="false" ht="15" hidden="false" customHeight="false" outlineLevel="0" collapsed="false">
      <c r="A5757" s="16" t="s">
        <v>17770</v>
      </c>
      <c r="B5757" s="17" t="s">
        <v>17771</v>
      </c>
      <c r="C5757" s="16" t="s">
        <v>17772</v>
      </c>
      <c r="D5757" s="16" t="s">
        <v>17760</v>
      </c>
      <c r="E5757" s="18" t="n">
        <v>1</v>
      </c>
      <c r="F5757" s="16" t="s">
        <v>43</v>
      </c>
      <c r="G5757" s="18" t="n">
        <v>0</v>
      </c>
      <c r="H5757" s="16" t="n">
        <v>0.8</v>
      </c>
      <c r="I5757" s="18" t="n">
        <v>3</v>
      </c>
      <c r="J5757" s="19" t="n">
        <v>12.33</v>
      </c>
      <c r="K5757" s="19" t="n">
        <v>12.33</v>
      </c>
      <c r="L5757" s="19" t="n">
        <v>12.33</v>
      </c>
      <c r="M5757" s="19" t="n">
        <f aca="false">IF(J5757&gt;0,J5757,K5757)*E5757</f>
        <v>12.33</v>
      </c>
      <c r="N5757" s="20"/>
      <c r="O5757" s="21" t="str">
        <f aca="false">IF(R5757="","",ROUND(R5757*(1-Premissas!$B$4),4))</f>
        <v/>
      </c>
      <c r="P5757" s="22"/>
      <c r="Q5757" s="22"/>
      <c r="R5757" s="23"/>
      <c r="S5757" s="24"/>
      <c r="T5757" s="24"/>
      <c r="U5757" s="25"/>
      <c r="V5757" s="19" t="str">
        <f aca="false">IF(COUNT(N5757:Q5757)=0,"",MIN(N5757:Q5757))</f>
        <v/>
      </c>
      <c r="W5757" s="16" t="str">
        <f aca="false">IF(V5757="","",INDEX($N$4:$Q$4,MATCH(V5757,N5757:Q5757,0)))</f>
        <v/>
      </c>
      <c r="X5757" s="19" t="str">
        <f aca="false">IF(COUNT(N5757:Q5757)&lt;2,"",SMALL(N5757:Q5757,2))</f>
        <v/>
      </c>
      <c r="Y5757" s="26" t="str">
        <f aca="false">IF(OR(V5757="",M5757=0),"",V5757/M5757-1)</f>
        <v/>
      </c>
      <c r="Z5757" s="26" t="str">
        <f aca="false">IF(OR(V5757="",L5757=""),"",V5757/(L5757*E5757)-1)</f>
        <v/>
      </c>
      <c r="AA5757" s="16" t="str">
        <f aca="false">IF(V5757="","SEM OFERTA",IF(OR(Y5757&gt;Premissas!$B$11,Y5757&lt;Premissas!$B$12),"VERIFICAR - UNIDADE/EMBALAGEM",IF(Y5757&gt;Premissas!$B$6,"NÃO COMPRAR - REAJUSTE &gt;5%","COMPRAR")))</f>
        <v>SEM OFERTA</v>
      </c>
      <c r="AB5757" s="18" t="str">
        <f aca="false">IF(W5757="DIMEC",S5757,IF(W5757="MEDCENTRO",U5757,""))</f>
        <v/>
      </c>
      <c r="AC5757" s="18" t="n">
        <f aca="false">IF(AA5757&lt;&gt;"COMPRAR",0,IF(AB5757="",I5757,MIN(I5757,AB5757)))</f>
        <v>0</v>
      </c>
      <c r="AD5757" s="19" t="n">
        <f aca="false">IF(AC5757&gt;0,AC5757*V5757,0)</f>
        <v>0</v>
      </c>
      <c r="AE5757" s="19" t="n">
        <f aca="false">IF(AC5757&gt;0,(M5757-V5757)*AC5757,0)</f>
        <v>0</v>
      </c>
      <c r="AF5757" s="16" t="str">
        <f aca="false">IF(AA5757&lt;&gt;"COMPRAR","",IF(AB5757="",IF(X5757="","",IF(X5757-V5757&lt;0.01,"EMPATE TÉCNICO","")),IF(AB5757&lt;I5757,"ESTOQUE INSUFICIENTE",IF(X5757="","",IF(X5757-V5757&lt;0.01,"EMPATE TÉCNICO","")))))</f>
        <v/>
      </c>
      <c r="AG5757" s="16" t="s">
        <v>5196</v>
      </c>
      <c r="AH5757" s="16" t="s">
        <v>3165</v>
      </c>
    </row>
    <row r="5758" customFormat="false" ht="15" hidden="false" customHeight="false" outlineLevel="0" collapsed="false">
      <c r="A5758" s="16" t="s">
        <v>17773</v>
      </c>
      <c r="B5758" s="17" t="s">
        <v>17774</v>
      </c>
      <c r="C5758" s="16" t="s">
        <v>17775</v>
      </c>
      <c r="D5758" s="16" t="s">
        <v>10187</v>
      </c>
      <c r="E5758" s="18" t="n">
        <v>10</v>
      </c>
      <c r="F5758" s="16" t="s">
        <v>42</v>
      </c>
      <c r="G5758" s="18" t="n">
        <v>0</v>
      </c>
      <c r="H5758" s="16" t="n">
        <v>1.5</v>
      </c>
      <c r="I5758" s="18" t="n">
        <v>1</v>
      </c>
      <c r="J5758" s="19" t="n">
        <v>6.702</v>
      </c>
      <c r="K5758" s="19" t="n">
        <v>6.702</v>
      </c>
      <c r="L5758" s="19" t="n">
        <v>6.702</v>
      </c>
      <c r="M5758" s="19" t="n">
        <f aca="false">IF(J5758&gt;0,J5758,K5758)*E5758</f>
        <v>67.02</v>
      </c>
      <c r="N5758" s="20"/>
      <c r="O5758" s="21" t="str">
        <f aca="false">IF(R5758="","",ROUND(R5758*(1-Premissas!$B$4),4))</f>
        <v/>
      </c>
      <c r="P5758" s="22"/>
      <c r="Q5758" s="22"/>
      <c r="R5758" s="23"/>
      <c r="S5758" s="24"/>
      <c r="T5758" s="24"/>
      <c r="U5758" s="25"/>
      <c r="V5758" s="19" t="str">
        <f aca="false">IF(COUNT(N5758:Q5758)=0,"",MIN(N5758:Q5758))</f>
        <v/>
      </c>
      <c r="W5758" s="16" t="str">
        <f aca="false">IF(V5758="","",INDEX($N$4:$Q$4,MATCH(V5758,N5758:Q5758,0)))</f>
        <v/>
      </c>
      <c r="X5758" s="19" t="str">
        <f aca="false">IF(COUNT(N5758:Q5758)&lt;2,"",SMALL(N5758:Q5758,2))</f>
        <v/>
      </c>
      <c r="Y5758" s="26" t="str">
        <f aca="false">IF(OR(V5758="",M5758=0),"",V5758/M5758-1)</f>
        <v/>
      </c>
      <c r="Z5758" s="26" t="str">
        <f aca="false">IF(OR(V5758="",L5758=""),"",V5758/(L5758*E5758)-1)</f>
        <v/>
      </c>
      <c r="AA5758" s="16" t="str">
        <f aca="false">IF(V5758="","SEM OFERTA",IF(OR(Y5758&gt;Premissas!$B$11,Y5758&lt;Premissas!$B$12),"VERIFICAR - UNIDADE/EMBALAGEM",IF(Y5758&gt;Premissas!$B$6,"NÃO COMPRAR - REAJUSTE &gt;5%","COMPRAR")))</f>
        <v>SEM OFERTA</v>
      </c>
      <c r="AB5758" s="18" t="str">
        <f aca="false">IF(W5758="DIMEC",S5758,IF(W5758="MEDCENTRO",U5758,""))</f>
        <v/>
      </c>
      <c r="AC5758" s="18" t="n">
        <f aca="false">IF(AA5758&lt;&gt;"COMPRAR",0,IF(AB5758="",I5758,MIN(I5758,AB5758)))</f>
        <v>0</v>
      </c>
      <c r="AD5758" s="19" t="n">
        <f aca="false">IF(AC5758&gt;0,AC5758*V5758,0)</f>
        <v>0</v>
      </c>
      <c r="AE5758" s="19" t="n">
        <f aca="false">IF(AC5758&gt;0,(M5758-V5758)*AC5758,0)</f>
        <v>0</v>
      </c>
      <c r="AF5758" s="16" t="str">
        <f aca="false">IF(AA5758&lt;&gt;"COMPRAR","",IF(AB5758="",IF(X5758="","",IF(X5758-V5758&lt;0.01,"EMPATE TÉCNICO","")),IF(AB5758&lt;I5758,"ESTOQUE INSUFICIENTE",IF(X5758="","",IF(X5758-V5758&lt;0.01,"EMPATE TÉCNICO","")))))</f>
        <v/>
      </c>
      <c r="AG5758" s="16" t="s">
        <v>360</v>
      </c>
      <c r="AH5758" s="16" t="s">
        <v>3165</v>
      </c>
    </row>
    <row r="5759" customFormat="false" ht="15" hidden="false" customHeight="false" outlineLevel="0" collapsed="false">
      <c r="A5759" s="16" t="s">
        <v>17776</v>
      </c>
      <c r="B5759" s="17" t="s">
        <v>17777</v>
      </c>
      <c r="C5759" s="16" t="s">
        <v>17778</v>
      </c>
      <c r="D5759" s="16" t="s">
        <v>17760</v>
      </c>
      <c r="E5759" s="18" t="n">
        <v>13</v>
      </c>
      <c r="F5759" s="16" t="s">
        <v>43</v>
      </c>
      <c r="G5759" s="18" t="n">
        <v>0</v>
      </c>
      <c r="H5759" s="16" t="n">
        <v>0.2</v>
      </c>
      <c r="I5759" s="18" t="n">
        <v>1</v>
      </c>
      <c r="J5759" s="19" t="n">
        <v>3.24153846153846</v>
      </c>
      <c r="K5759" s="19" t="n">
        <v>3.24153846153846</v>
      </c>
      <c r="L5759" s="19" t="n">
        <v>3.2415</v>
      </c>
      <c r="M5759" s="19" t="n">
        <f aca="false">IF(J5759&gt;0,J5759,K5759)*E5759</f>
        <v>42.14</v>
      </c>
      <c r="N5759" s="20"/>
      <c r="O5759" s="21" t="str">
        <f aca="false">IF(R5759="","",ROUND(R5759*(1-Premissas!$B$4),4))</f>
        <v/>
      </c>
      <c r="P5759" s="22"/>
      <c r="Q5759" s="22"/>
      <c r="R5759" s="23"/>
      <c r="S5759" s="24"/>
      <c r="T5759" s="24"/>
      <c r="U5759" s="25"/>
      <c r="V5759" s="19" t="str">
        <f aca="false">IF(COUNT(N5759:Q5759)=0,"",MIN(N5759:Q5759))</f>
        <v/>
      </c>
      <c r="W5759" s="16" t="str">
        <f aca="false">IF(V5759="","",INDEX($N$4:$Q$4,MATCH(V5759,N5759:Q5759,0)))</f>
        <v/>
      </c>
      <c r="X5759" s="19" t="str">
        <f aca="false">IF(COUNT(N5759:Q5759)&lt;2,"",SMALL(N5759:Q5759,2))</f>
        <v/>
      </c>
      <c r="Y5759" s="26" t="str">
        <f aca="false">IF(OR(V5759="",M5759=0),"",V5759/M5759-1)</f>
        <v/>
      </c>
      <c r="Z5759" s="26" t="str">
        <f aca="false">IF(OR(V5759="",L5759=""),"",V5759/(L5759*E5759)-1)</f>
        <v/>
      </c>
      <c r="AA5759" s="16" t="str">
        <f aca="false">IF(V5759="","SEM OFERTA",IF(OR(Y5759&gt;Premissas!$B$11,Y5759&lt;Premissas!$B$12),"VERIFICAR - UNIDADE/EMBALAGEM",IF(Y5759&gt;Premissas!$B$6,"NÃO COMPRAR - REAJUSTE &gt;5%","COMPRAR")))</f>
        <v>SEM OFERTA</v>
      </c>
      <c r="AB5759" s="18" t="str">
        <f aca="false">IF(W5759="DIMEC",S5759,IF(W5759="MEDCENTRO",U5759,""))</f>
        <v/>
      </c>
      <c r="AC5759" s="18" t="n">
        <f aca="false">IF(AA5759&lt;&gt;"COMPRAR",0,IF(AB5759="",I5759,MIN(I5759,AB5759)))</f>
        <v>0</v>
      </c>
      <c r="AD5759" s="19" t="n">
        <f aca="false">IF(AC5759&gt;0,AC5759*V5759,0)</f>
        <v>0</v>
      </c>
      <c r="AE5759" s="19" t="n">
        <f aca="false">IF(AC5759&gt;0,(M5759-V5759)*AC5759,0)</f>
        <v>0</v>
      </c>
      <c r="AF5759" s="16" t="str">
        <f aca="false">IF(AA5759&lt;&gt;"COMPRAR","",IF(AB5759="",IF(X5759="","",IF(X5759-V5759&lt;0.01,"EMPATE TÉCNICO","")),IF(AB5759&lt;I5759,"ESTOQUE INSUFICIENTE",IF(X5759="","",IF(X5759-V5759&lt;0.01,"EMPATE TÉCNICO","")))))</f>
        <v/>
      </c>
      <c r="AG5759" s="16" t="s">
        <v>5196</v>
      </c>
      <c r="AH5759" s="16" t="s">
        <v>3165</v>
      </c>
    </row>
    <row r="5760" customFormat="false" ht="15" hidden="false" customHeight="false" outlineLevel="0" collapsed="false">
      <c r="A5760" s="16" t="s">
        <v>17779</v>
      </c>
      <c r="B5760" s="17" t="s">
        <v>17780</v>
      </c>
      <c r="C5760" s="16" t="s">
        <v>17781</v>
      </c>
      <c r="D5760" s="16" t="s">
        <v>17760</v>
      </c>
      <c r="E5760" s="18" t="n">
        <v>10</v>
      </c>
      <c r="F5760" s="16" t="s">
        <v>43</v>
      </c>
      <c r="G5760" s="18" t="n">
        <v>0</v>
      </c>
      <c r="H5760" s="16" t="n">
        <v>0.1</v>
      </c>
      <c r="I5760" s="18" t="n">
        <v>1</v>
      </c>
      <c r="J5760" s="19" t="n">
        <v>3.999</v>
      </c>
      <c r="K5760" s="19" t="n">
        <v>3.999</v>
      </c>
      <c r="L5760" s="19" t="n">
        <v>3.999</v>
      </c>
      <c r="M5760" s="19" t="n">
        <f aca="false">IF(J5760&gt;0,J5760,K5760)*E5760</f>
        <v>39.99</v>
      </c>
      <c r="N5760" s="20"/>
      <c r="O5760" s="21" t="str">
        <f aca="false">IF(R5760="","",ROUND(R5760*(1-Premissas!$B$4),4))</f>
        <v/>
      </c>
      <c r="P5760" s="22"/>
      <c r="Q5760" s="22"/>
      <c r="R5760" s="23"/>
      <c r="S5760" s="24"/>
      <c r="T5760" s="24"/>
      <c r="U5760" s="25"/>
      <c r="V5760" s="19" t="str">
        <f aca="false">IF(COUNT(N5760:Q5760)=0,"",MIN(N5760:Q5760))</f>
        <v/>
      </c>
      <c r="W5760" s="16" t="str">
        <f aca="false">IF(V5760="","",INDEX($N$4:$Q$4,MATCH(V5760,N5760:Q5760,0)))</f>
        <v/>
      </c>
      <c r="X5760" s="19" t="str">
        <f aca="false">IF(COUNT(N5760:Q5760)&lt;2,"",SMALL(N5760:Q5760,2))</f>
        <v/>
      </c>
      <c r="Y5760" s="26" t="str">
        <f aca="false">IF(OR(V5760="",M5760=0),"",V5760/M5760-1)</f>
        <v/>
      </c>
      <c r="Z5760" s="26" t="str">
        <f aca="false">IF(OR(V5760="",L5760=""),"",V5760/(L5760*E5760)-1)</f>
        <v/>
      </c>
      <c r="AA5760" s="16" t="str">
        <f aca="false">IF(V5760="","SEM OFERTA",IF(OR(Y5760&gt;Premissas!$B$11,Y5760&lt;Premissas!$B$12),"VERIFICAR - UNIDADE/EMBALAGEM",IF(Y5760&gt;Premissas!$B$6,"NÃO COMPRAR - REAJUSTE &gt;5%","COMPRAR")))</f>
        <v>SEM OFERTA</v>
      </c>
      <c r="AB5760" s="18" t="str">
        <f aca="false">IF(W5760="DIMEC",S5760,IF(W5760="MEDCENTRO",U5760,""))</f>
        <v/>
      </c>
      <c r="AC5760" s="18" t="n">
        <f aca="false">IF(AA5760&lt;&gt;"COMPRAR",0,IF(AB5760="",I5760,MIN(I5760,AB5760)))</f>
        <v>0</v>
      </c>
      <c r="AD5760" s="19" t="n">
        <f aca="false">IF(AC5760&gt;0,AC5760*V5760,0)</f>
        <v>0</v>
      </c>
      <c r="AE5760" s="19" t="n">
        <f aca="false">IF(AC5760&gt;0,(M5760-V5760)*AC5760,0)</f>
        <v>0</v>
      </c>
      <c r="AF5760" s="16" t="str">
        <f aca="false">IF(AA5760&lt;&gt;"COMPRAR","",IF(AB5760="",IF(X5760="","",IF(X5760-V5760&lt;0.01,"EMPATE TÉCNICO","")),IF(AB5760&lt;I5760,"ESTOQUE INSUFICIENTE",IF(X5760="","",IF(X5760-V5760&lt;0.01,"EMPATE TÉCNICO","")))))</f>
        <v/>
      </c>
      <c r="AG5760" s="16" t="s">
        <v>5196</v>
      </c>
      <c r="AH5760" s="16" t="s">
        <v>3165</v>
      </c>
    </row>
    <row r="5761" customFormat="false" ht="15" hidden="false" customHeight="false" outlineLevel="0" collapsed="false">
      <c r="A5761" s="16" t="s">
        <v>17782</v>
      </c>
      <c r="B5761" s="17" t="s">
        <v>17783</v>
      </c>
      <c r="C5761" s="16" t="s">
        <v>17784</v>
      </c>
      <c r="D5761" s="16" t="s">
        <v>10479</v>
      </c>
      <c r="E5761" s="18" t="n">
        <v>1</v>
      </c>
      <c r="F5761" s="16" t="s">
        <v>43</v>
      </c>
      <c r="G5761" s="18" t="n">
        <v>0</v>
      </c>
      <c r="H5761" s="16" t="n">
        <v>0.1</v>
      </c>
      <c r="I5761" s="18" t="n">
        <v>1</v>
      </c>
      <c r="J5761" s="19" t="n">
        <v>9.99</v>
      </c>
      <c r="K5761" s="19" t="n">
        <v>9.99</v>
      </c>
      <c r="L5761" s="19" t="n">
        <v>9.99</v>
      </c>
      <c r="M5761" s="19" t="n">
        <f aca="false">IF(J5761&gt;0,J5761,K5761)*E5761</f>
        <v>9.99</v>
      </c>
      <c r="N5761" s="20"/>
      <c r="O5761" s="21" t="str">
        <f aca="false">IF(R5761="","",ROUND(R5761*(1-Premissas!$B$4),4))</f>
        <v/>
      </c>
      <c r="P5761" s="22"/>
      <c r="Q5761" s="22"/>
      <c r="R5761" s="23"/>
      <c r="S5761" s="24"/>
      <c r="T5761" s="24"/>
      <c r="U5761" s="25"/>
      <c r="V5761" s="19" t="str">
        <f aca="false">IF(COUNT(N5761:Q5761)=0,"",MIN(N5761:Q5761))</f>
        <v/>
      </c>
      <c r="W5761" s="16" t="str">
        <f aca="false">IF(V5761="","",INDEX($N$4:$Q$4,MATCH(V5761,N5761:Q5761,0)))</f>
        <v/>
      </c>
      <c r="X5761" s="19" t="str">
        <f aca="false">IF(COUNT(N5761:Q5761)&lt;2,"",SMALL(N5761:Q5761,2))</f>
        <v/>
      </c>
      <c r="Y5761" s="26" t="str">
        <f aca="false">IF(OR(V5761="",M5761=0),"",V5761/M5761-1)</f>
        <v/>
      </c>
      <c r="Z5761" s="26" t="str">
        <f aca="false">IF(OR(V5761="",L5761=""),"",V5761/(L5761*E5761)-1)</f>
        <v/>
      </c>
      <c r="AA5761" s="16" t="str">
        <f aca="false">IF(V5761="","SEM OFERTA",IF(OR(Y5761&gt;Premissas!$B$11,Y5761&lt;Premissas!$B$12),"VERIFICAR - UNIDADE/EMBALAGEM",IF(Y5761&gt;Premissas!$B$6,"NÃO COMPRAR - REAJUSTE &gt;5%","COMPRAR")))</f>
        <v>SEM OFERTA</v>
      </c>
      <c r="AB5761" s="18" t="str">
        <f aca="false">IF(W5761="DIMEC",S5761,IF(W5761="MEDCENTRO",U5761,""))</f>
        <v/>
      </c>
      <c r="AC5761" s="18" t="n">
        <f aca="false">IF(AA5761&lt;&gt;"COMPRAR",0,IF(AB5761="",I5761,MIN(I5761,AB5761)))</f>
        <v>0</v>
      </c>
      <c r="AD5761" s="19" t="n">
        <f aca="false">IF(AC5761&gt;0,AC5761*V5761,0)</f>
        <v>0</v>
      </c>
      <c r="AE5761" s="19" t="n">
        <f aca="false">IF(AC5761&gt;0,(M5761-V5761)*AC5761,0)</f>
        <v>0</v>
      </c>
      <c r="AF5761" s="16" t="str">
        <f aca="false">IF(AA5761&lt;&gt;"COMPRAR","",IF(AB5761="",IF(X5761="","",IF(X5761-V5761&lt;0.01,"EMPATE TÉCNICO","")),IF(AB5761&lt;I5761,"ESTOQUE INSUFICIENTE",IF(X5761="","",IF(X5761-V5761&lt;0.01,"EMPATE TÉCNICO","")))))</f>
        <v/>
      </c>
      <c r="AG5761" s="16" t="s">
        <v>1803</v>
      </c>
      <c r="AH5761" s="16" t="s">
        <v>3165</v>
      </c>
    </row>
    <row r="5762" customFormat="false" ht="15" hidden="false" customHeight="false" outlineLevel="0" collapsed="false">
      <c r="A5762" s="16" t="s">
        <v>17785</v>
      </c>
      <c r="B5762" s="17" t="s">
        <v>17786</v>
      </c>
      <c r="C5762" s="16" t="s">
        <v>17787</v>
      </c>
      <c r="D5762" s="16" t="s">
        <v>17598</v>
      </c>
      <c r="E5762" s="18" t="n">
        <v>1</v>
      </c>
      <c r="F5762" s="16" t="s">
        <v>43</v>
      </c>
      <c r="G5762" s="18" t="n">
        <v>0</v>
      </c>
      <c r="H5762" s="16" t="n">
        <v>0.2</v>
      </c>
      <c r="I5762" s="18" t="n">
        <v>1</v>
      </c>
      <c r="J5762" s="19" t="n">
        <v>0</v>
      </c>
      <c r="K5762" s="19" t="n">
        <v>7.99</v>
      </c>
      <c r="L5762" s="19"/>
      <c r="M5762" s="19" t="n">
        <f aca="false">IF(J5762&gt;0,J5762,K5762)*E5762</f>
        <v>7.99</v>
      </c>
      <c r="N5762" s="20"/>
      <c r="O5762" s="21" t="str">
        <f aca="false">IF(R5762="","",ROUND(R5762*(1-Premissas!$B$4),4))</f>
        <v/>
      </c>
      <c r="P5762" s="22"/>
      <c r="Q5762" s="22"/>
      <c r="R5762" s="23"/>
      <c r="S5762" s="24"/>
      <c r="T5762" s="24"/>
      <c r="U5762" s="25"/>
      <c r="V5762" s="19" t="str">
        <f aca="false">IF(COUNT(N5762:Q5762)=0,"",MIN(N5762:Q5762))</f>
        <v/>
      </c>
      <c r="W5762" s="16" t="str">
        <f aca="false">IF(V5762="","",INDEX($N$4:$Q$4,MATCH(V5762,N5762:Q5762,0)))</f>
        <v/>
      </c>
      <c r="X5762" s="19" t="str">
        <f aca="false">IF(COUNT(N5762:Q5762)&lt;2,"",SMALL(N5762:Q5762,2))</f>
        <v/>
      </c>
      <c r="Y5762" s="26" t="str">
        <f aca="false">IF(OR(V5762="",M5762=0),"",V5762/M5762-1)</f>
        <v/>
      </c>
      <c r="Z5762" s="26" t="str">
        <f aca="false">IF(OR(V5762="",L5762=""),"",V5762/(L5762*E5762)-1)</f>
        <v/>
      </c>
      <c r="AA5762" s="16" t="str">
        <f aca="false">IF(V5762="","SEM OFERTA",IF(OR(Y5762&gt;Premissas!$B$11,Y5762&lt;Premissas!$B$12),"VERIFICAR - UNIDADE/EMBALAGEM",IF(Y5762&gt;Premissas!$B$6,"NÃO COMPRAR - REAJUSTE &gt;5%","COMPRAR")))</f>
        <v>SEM OFERTA</v>
      </c>
      <c r="AB5762" s="18" t="str">
        <f aca="false">IF(W5762="DIMEC",S5762,IF(W5762="MEDCENTRO",U5762,""))</f>
        <v/>
      </c>
      <c r="AC5762" s="18" t="n">
        <f aca="false">IF(AA5762&lt;&gt;"COMPRAR",0,IF(AB5762="",I5762,MIN(I5762,AB5762)))</f>
        <v>0</v>
      </c>
      <c r="AD5762" s="19" t="n">
        <f aca="false">IF(AC5762&gt;0,AC5762*V5762,0)</f>
        <v>0</v>
      </c>
      <c r="AE5762" s="19" t="n">
        <f aca="false">IF(AC5762&gt;0,(M5762-V5762)*AC5762,0)</f>
        <v>0</v>
      </c>
      <c r="AF5762" s="16" t="str">
        <f aca="false">IF(AA5762&lt;&gt;"COMPRAR","",IF(AB5762="",IF(X5762="","",IF(X5762-V5762&lt;0.01,"EMPATE TÉCNICO","")),IF(AB5762&lt;I5762,"ESTOQUE INSUFICIENTE",IF(X5762="","",IF(X5762-V5762&lt;0.01,"EMPATE TÉCNICO","")))))</f>
        <v/>
      </c>
      <c r="AG5762" s="16"/>
      <c r="AH5762" s="16" t="s">
        <v>3165</v>
      </c>
    </row>
    <row r="5763" customFormat="false" ht="15" hidden="false" customHeight="false" outlineLevel="0" collapsed="false">
      <c r="A5763" s="16" t="s">
        <v>17788</v>
      </c>
      <c r="B5763" s="17" t="s">
        <v>17789</v>
      </c>
      <c r="C5763" s="16" t="s">
        <v>17790</v>
      </c>
      <c r="D5763" s="16" t="s">
        <v>17598</v>
      </c>
      <c r="E5763" s="18" t="n">
        <v>1</v>
      </c>
      <c r="F5763" s="16" t="s">
        <v>43</v>
      </c>
      <c r="G5763" s="18" t="n">
        <v>1</v>
      </c>
      <c r="H5763" s="16" t="n">
        <v>0.5</v>
      </c>
      <c r="I5763" s="18" t="n">
        <v>1</v>
      </c>
      <c r="J5763" s="19" t="n">
        <v>0</v>
      </c>
      <c r="K5763" s="19" t="n">
        <v>4.09</v>
      </c>
      <c r="L5763" s="19"/>
      <c r="M5763" s="19" t="n">
        <f aca="false">IF(J5763&gt;0,J5763,K5763)*E5763</f>
        <v>4.09</v>
      </c>
      <c r="N5763" s="20"/>
      <c r="O5763" s="21" t="str">
        <f aca="false">IF(R5763="","",ROUND(R5763*(1-Premissas!$B$4),4))</f>
        <v/>
      </c>
      <c r="P5763" s="22"/>
      <c r="Q5763" s="22"/>
      <c r="R5763" s="23"/>
      <c r="S5763" s="24"/>
      <c r="T5763" s="24"/>
      <c r="U5763" s="25"/>
      <c r="V5763" s="19" t="str">
        <f aca="false">IF(COUNT(N5763:Q5763)=0,"",MIN(N5763:Q5763))</f>
        <v/>
      </c>
      <c r="W5763" s="16" t="str">
        <f aca="false">IF(V5763="","",INDEX($N$4:$Q$4,MATCH(V5763,N5763:Q5763,0)))</f>
        <v/>
      </c>
      <c r="X5763" s="19" t="str">
        <f aca="false">IF(COUNT(N5763:Q5763)&lt;2,"",SMALL(N5763:Q5763,2))</f>
        <v/>
      </c>
      <c r="Y5763" s="26" t="str">
        <f aca="false">IF(OR(V5763="",M5763=0),"",V5763/M5763-1)</f>
        <v/>
      </c>
      <c r="Z5763" s="26" t="str">
        <f aca="false">IF(OR(V5763="",L5763=""),"",V5763/(L5763*E5763)-1)</f>
        <v/>
      </c>
      <c r="AA5763" s="16" t="str">
        <f aca="false">IF(V5763="","SEM OFERTA",IF(OR(Y5763&gt;Premissas!$B$11,Y5763&lt;Premissas!$B$12),"VERIFICAR - UNIDADE/EMBALAGEM",IF(Y5763&gt;Premissas!$B$6,"NÃO COMPRAR - REAJUSTE &gt;5%","COMPRAR")))</f>
        <v>SEM OFERTA</v>
      </c>
      <c r="AB5763" s="18" t="str">
        <f aca="false">IF(W5763="DIMEC",S5763,IF(W5763="MEDCENTRO",U5763,""))</f>
        <v/>
      </c>
      <c r="AC5763" s="18" t="n">
        <f aca="false">IF(AA5763&lt;&gt;"COMPRAR",0,IF(AB5763="",I5763,MIN(I5763,AB5763)))</f>
        <v>0</v>
      </c>
      <c r="AD5763" s="19" t="n">
        <f aca="false">IF(AC5763&gt;0,AC5763*V5763,0)</f>
        <v>0</v>
      </c>
      <c r="AE5763" s="19" t="n">
        <f aca="false">IF(AC5763&gt;0,(M5763-V5763)*AC5763,0)</f>
        <v>0</v>
      </c>
      <c r="AF5763" s="16" t="str">
        <f aca="false">IF(AA5763&lt;&gt;"COMPRAR","",IF(AB5763="",IF(X5763="","",IF(X5763-V5763&lt;0.01,"EMPATE TÉCNICO","")),IF(AB5763&lt;I5763,"ESTOQUE INSUFICIENTE",IF(X5763="","",IF(X5763-V5763&lt;0.01,"EMPATE TÉCNICO","")))))</f>
        <v/>
      </c>
      <c r="AG5763" s="16"/>
      <c r="AH5763" s="16" t="s">
        <v>3165</v>
      </c>
    </row>
    <row r="5764" customFormat="false" ht="15" hidden="false" customHeight="false" outlineLevel="0" collapsed="false">
      <c r="A5764" s="16" t="s">
        <v>17791</v>
      </c>
      <c r="B5764" s="17" t="s">
        <v>17792</v>
      </c>
      <c r="C5764" s="16" t="s">
        <v>17793</v>
      </c>
      <c r="D5764" s="16" t="s">
        <v>17598</v>
      </c>
      <c r="E5764" s="18" t="n">
        <v>1</v>
      </c>
      <c r="F5764" s="16" t="s">
        <v>42</v>
      </c>
      <c r="G5764" s="18" t="n">
        <v>0</v>
      </c>
      <c r="H5764" s="16" t="n">
        <v>0.4</v>
      </c>
      <c r="I5764" s="18" t="n">
        <v>1</v>
      </c>
      <c r="J5764" s="19" t="n">
        <v>0</v>
      </c>
      <c r="K5764" s="19" t="n">
        <v>12.59</v>
      </c>
      <c r="L5764" s="19"/>
      <c r="M5764" s="19" t="n">
        <f aca="false">IF(J5764&gt;0,J5764,K5764)*E5764</f>
        <v>12.59</v>
      </c>
      <c r="N5764" s="20"/>
      <c r="O5764" s="21" t="str">
        <f aca="false">IF(R5764="","",ROUND(R5764*(1-Premissas!$B$4),4))</f>
        <v/>
      </c>
      <c r="P5764" s="22"/>
      <c r="Q5764" s="22"/>
      <c r="R5764" s="23"/>
      <c r="S5764" s="24"/>
      <c r="T5764" s="24"/>
      <c r="U5764" s="25"/>
      <c r="V5764" s="19" t="str">
        <f aca="false">IF(COUNT(N5764:Q5764)=0,"",MIN(N5764:Q5764))</f>
        <v/>
      </c>
      <c r="W5764" s="16" t="str">
        <f aca="false">IF(V5764="","",INDEX($N$4:$Q$4,MATCH(V5764,N5764:Q5764,0)))</f>
        <v/>
      </c>
      <c r="X5764" s="19" t="str">
        <f aca="false">IF(COUNT(N5764:Q5764)&lt;2,"",SMALL(N5764:Q5764,2))</f>
        <v/>
      </c>
      <c r="Y5764" s="26" t="str">
        <f aca="false">IF(OR(V5764="",M5764=0),"",V5764/M5764-1)</f>
        <v/>
      </c>
      <c r="Z5764" s="26" t="str">
        <f aca="false">IF(OR(V5764="",L5764=""),"",V5764/(L5764*E5764)-1)</f>
        <v/>
      </c>
      <c r="AA5764" s="16" t="str">
        <f aca="false">IF(V5764="","SEM OFERTA",IF(OR(Y5764&gt;Premissas!$B$11,Y5764&lt;Premissas!$B$12),"VERIFICAR - UNIDADE/EMBALAGEM",IF(Y5764&gt;Premissas!$B$6,"NÃO COMPRAR - REAJUSTE &gt;5%","COMPRAR")))</f>
        <v>SEM OFERTA</v>
      </c>
      <c r="AB5764" s="18" t="str">
        <f aca="false">IF(W5764="DIMEC",S5764,IF(W5764="MEDCENTRO",U5764,""))</f>
        <v/>
      </c>
      <c r="AC5764" s="18" t="n">
        <f aca="false">IF(AA5764&lt;&gt;"COMPRAR",0,IF(AB5764="",I5764,MIN(I5764,AB5764)))</f>
        <v>0</v>
      </c>
      <c r="AD5764" s="19" t="n">
        <f aca="false">IF(AC5764&gt;0,AC5764*V5764,0)</f>
        <v>0</v>
      </c>
      <c r="AE5764" s="19" t="n">
        <f aca="false">IF(AC5764&gt;0,(M5764-V5764)*AC5764,0)</f>
        <v>0</v>
      </c>
      <c r="AF5764" s="16" t="str">
        <f aca="false">IF(AA5764&lt;&gt;"COMPRAR","",IF(AB5764="",IF(X5764="","",IF(X5764-V5764&lt;0.01,"EMPATE TÉCNICO","")),IF(AB5764&lt;I5764,"ESTOQUE INSUFICIENTE",IF(X5764="","",IF(X5764-V5764&lt;0.01,"EMPATE TÉCNICO","")))))</f>
        <v/>
      </c>
      <c r="AG5764" s="16"/>
      <c r="AH5764" s="16" t="s">
        <v>3165</v>
      </c>
    </row>
    <row r="5765" customFormat="false" ht="15" hidden="false" customHeight="false" outlineLevel="0" collapsed="false">
      <c r="A5765" s="16" t="s">
        <v>17794</v>
      </c>
      <c r="B5765" s="17" t="s">
        <v>17795</v>
      </c>
      <c r="C5765" s="16" t="s">
        <v>17796</v>
      </c>
      <c r="D5765" s="16" t="s">
        <v>17598</v>
      </c>
      <c r="E5765" s="18" t="n">
        <v>1</v>
      </c>
      <c r="F5765" s="16" t="s">
        <v>43</v>
      </c>
      <c r="G5765" s="18" t="n">
        <v>0</v>
      </c>
      <c r="H5765" s="16" t="n">
        <v>0.4</v>
      </c>
      <c r="I5765" s="18" t="n">
        <v>1</v>
      </c>
      <c r="J5765" s="19" t="n">
        <v>0</v>
      </c>
      <c r="K5765" s="19" t="n">
        <v>5.13</v>
      </c>
      <c r="L5765" s="19"/>
      <c r="M5765" s="19" t="n">
        <f aca="false">IF(J5765&gt;0,J5765,K5765)*E5765</f>
        <v>5.13</v>
      </c>
      <c r="N5765" s="20"/>
      <c r="O5765" s="21" t="str">
        <f aca="false">IF(R5765="","",ROUND(R5765*(1-Premissas!$B$4),4))</f>
        <v/>
      </c>
      <c r="P5765" s="22"/>
      <c r="Q5765" s="22"/>
      <c r="R5765" s="23"/>
      <c r="S5765" s="24"/>
      <c r="T5765" s="24"/>
      <c r="U5765" s="25"/>
      <c r="V5765" s="19" t="str">
        <f aca="false">IF(COUNT(N5765:Q5765)=0,"",MIN(N5765:Q5765))</f>
        <v/>
      </c>
      <c r="W5765" s="16" t="str">
        <f aca="false">IF(V5765="","",INDEX($N$4:$Q$4,MATCH(V5765,N5765:Q5765,0)))</f>
        <v/>
      </c>
      <c r="X5765" s="19" t="str">
        <f aca="false">IF(COUNT(N5765:Q5765)&lt;2,"",SMALL(N5765:Q5765,2))</f>
        <v/>
      </c>
      <c r="Y5765" s="26" t="str">
        <f aca="false">IF(OR(V5765="",M5765=0),"",V5765/M5765-1)</f>
        <v/>
      </c>
      <c r="Z5765" s="26" t="str">
        <f aca="false">IF(OR(V5765="",L5765=""),"",V5765/(L5765*E5765)-1)</f>
        <v/>
      </c>
      <c r="AA5765" s="16" t="str">
        <f aca="false">IF(V5765="","SEM OFERTA",IF(OR(Y5765&gt;Premissas!$B$11,Y5765&lt;Premissas!$B$12),"VERIFICAR - UNIDADE/EMBALAGEM",IF(Y5765&gt;Premissas!$B$6,"NÃO COMPRAR - REAJUSTE &gt;5%","COMPRAR")))</f>
        <v>SEM OFERTA</v>
      </c>
      <c r="AB5765" s="18" t="str">
        <f aca="false">IF(W5765="DIMEC",S5765,IF(W5765="MEDCENTRO",U5765,""))</f>
        <v/>
      </c>
      <c r="AC5765" s="18" t="n">
        <f aca="false">IF(AA5765&lt;&gt;"COMPRAR",0,IF(AB5765="",I5765,MIN(I5765,AB5765)))</f>
        <v>0</v>
      </c>
      <c r="AD5765" s="19" t="n">
        <f aca="false">IF(AC5765&gt;0,AC5765*V5765,0)</f>
        <v>0</v>
      </c>
      <c r="AE5765" s="19" t="n">
        <f aca="false">IF(AC5765&gt;0,(M5765-V5765)*AC5765,0)</f>
        <v>0</v>
      </c>
      <c r="AF5765" s="16" t="str">
        <f aca="false">IF(AA5765&lt;&gt;"COMPRAR","",IF(AB5765="",IF(X5765="","",IF(X5765-V5765&lt;0.01,"EMPATE TÉCNICO","")),IF(AB5765&lt;I5765,"ESTOQUE INSUFICIENTE",IF(X5765="","",IF(X5765-V5765&lt;0.01,"EMPATE TÉCNICO","")))))</f>
        <v/>
      </c>
      <c r="AG5765" s="16"/>
      <c r="AH5765" s="16" t="s">
        <v>3165</v>
      </c>
    </row>
    <row r="5766" customFormat="false" ht="15" hidden="false" customHeight="false" outlineLevel="0" collapsed="false">
      <c r="A5766" s="16" t="s">
        <v>17797</v>
      </c>
      <c r="B5766" s="17" t="s">
        <v>17798</v>
      </c>
      <c r="C5766" s="16" t="s">
        <v>17799</v>
      </c>
      <c r="D5766" s="16" t="s">
        <v>17598</v>
      </c>
      <c r="E5766" s="18" t="n">
        <v>1</v>
      </c>
      <c r="F5766" s="16" t="s">
        <v>43</v>
      </c>
      <c r="G5766" s="18" t="n">
        <v>0</v>
      </c>
      <c r="H5766" s="16" t="n">
        <v>0.4</v>
      </c>
      <c r="I5766" s="18" t="n">
        <v>2</v>
      </c>
      <c r="J5766" s="19" t="n">
        <v>0</v>
      </c>
      <c r="K5766" s="19" t="n">
        <v>6.59</v>
      </c>
      <c r="L5766" s="19"/>
      <c r="M5766" s="19" t="n">
        <f aca="false">IF(J5766&gt;0,J5766,K5766)*E5766</f>
        <v>6.59</v>
      </c>
      <c r="N5766" s="20"/>
      <c r="O5766" s="21" t="str">
        <f aca="false">IF(R5766="","",ROUND(R5766*(1-Premissas!$B$4),4))</f>
        <v/>
      </c>
      <c r="P5766" s="22"/>
      <c r="Q5766" s="22"/>
      <c r="R5766" s="23"/>
      <c r="S5766" s="24"/>
      <c r="T5766" s="24"/>
      <c r="U5766" s="25"/>
      <c r="V5766" s="19" t="str">
        <f aca="false">IF(COUNT(N5766:Q5766)=0,"",MIN(N5766:Q5766))</f>
        <v/>
      </c>
      <c r="W5766" s="16" t="str">
        <f aca="false">IF(V5766="","",INDEX($N$4:$Q$4,MATCH(V5766,N5766:Q5766,0)))</f>
        <v/>
      </c>
      <c r="X5766" s="19" t="str">
        <f aca="false">IF(COUNT(N5766:Q5766)&lt;2,"",SMALL(N5766:Q5766,2))</f>
        <v/>
      </c>
      <c r="Y5766" s="26" t="str">
        <f aca="false">IF(OR(V5766="",M5766=0),"",V5766/M5766-1)</f>
        <v/>
      </c>
      <c r="Z5766" s="26" t="str">
        <f aca="false">IF(OR(V5766="",L5766=""),"",V5766/(L5766*E5766)-1)</f>
        <v/>
      </c>
      <c r="AA5766" s="16" t="str">
        <f aca="false">IF(V5766="","SEM OFERTA",IF(OR(Y5766&gt;Premissas!$B$11,Y5766&lt;Premissas!$B$12),"VERIFICAR - UNIDADE/EMBALAGEM",IF(Y5766&gt;Premissas!$B$6,"NÃO COMPRAR - REAJUSTE &gt;5%","COMPRAR")))</f>
        <v>SEM OFERTA</v>
      </c>
      <c r="AB5766" s="18" t="str">
        <f aca="false">IF(W5766="DIMEC",S5766,IF(W5766="MEDCENTRO",U5766,""))</f>
        <v/>
      </c>
      <c r="AC5766" s="18" t="n">
        <f aca="false">IF(AA5766&lt;&gt;"COMPRAR",0,IF(AB5766="",I5766,MIN(I5766,AB5766)))</f>
        <v>0</v>
      </c>
      <c r="AD5766" s="19" t="n">
        <f aca="false">IF(AC5766&gt;0,AC5766*V5766,0)</f>
        <v>0</v>
      </c>
      <c r="AE5766" s="19" t="n">
        <f aca="false">IF(AC5766&gt;0,(M5766-V5766)*AC5766,0)</f>
        <v>0</v>
      </c>
      <c r="AF5766" s="16" t="str">
        <f aca="false">IF(AA5766&lt;&gt;"COMPRAR","",IF(AB5766="",IF(X5766="","",IF(X5766-V5766&lt;0.01,"EMPATE TÉCNICO","")),IF(AB5766&lt;I5766,"ESTOQUE INSUFICIENTE",IF(X5766="","",IF(X5766-V5766&lt;0.01,"EMPATE TÉCNICO","")))))</f>
        <v/>
      </c>
      <c r="AG5766" s="16"/>
      <c r="AH5766" s="16" t="s">
        <v>3165</v>
      </c>
    </row>
    <row r="5767" customFormat="false" ht="15" hidden="false" customHeight="false" outlineLevel="0" collapsed="false">
      <c r="A5767" s="16" t="s">
        <v>17800</v>
      </c>
      <c r="B5767" s="17" t="s">
        <v>17801</v>
      </c>
      <c r="C5767" s="16" t="s">
        <v>17802</v>
      </c>
      <c r="D5767" s="16" t="s">
        <v>17598</v>
      </c>
      <c r="E5767" s="18" t="n">
        <v>1</v>
      </c>
      <c r="F5767" s="16" t="s">
        <v>43</v>
      </c>
      <c r="G5767" s="18" t="n">
        <v>1</v>
      </c>
      <c r="H5767" s="16" t="n">
        <v>0.5</v>
      </c>
      <c r="I5767" s="18" t="n">
        <v>1</v>
      </c>
      <c r="J5767" s="19" t="n">
        <v>0</v>
      </c>
      <c r="K5767" s="19" t="n">
        <v>3.73</v>
      </c>
      <c r="L5767" s="19"/>
      <c r="M5767" s="19" t="n">
        <f aca="false">IF(J5767&gt;0,J5767,K5767)*E5767</f>
        <v>3.73</v>
      </c>
      <c r="N5767" s="20"/>
      <c r="O5767" s="21" t="str">
        <f aca="false">IF(R5767="","",ROUND(R5767*(1-Premissas!$B$4),4))</f>
        <v/>
      </c>
      <c r="P5767" s="22"/>
      <c r="Q5767" s="22"/>
      <c r="R5767" s="23"/>
      <c r="S5767" s="24"/>
      <c r="T5767" s="24"/>
      <c r="U5767" s="25"/>
      <c r="V5767" s="19" t="str">
        <f aca="false">IF(COUNT(N5767:Q5767)=0,"",MIN(N5767:Q5767))</f>
        <v/>
      </c>
      <c r="W5767" s="16" t="str">
        <f aca="false">IF(V5767="","",INDEX($N$4:$Q$4,MATCH(V5767,N5767:Q5767,0)))</f>
        <v/>
      </c>
      <c r="X5767" s="19" t="str">
        <f aca="false">IF(COUNT(N5767:Q5767)&lt;2,"",SMALL(N5767:Q5767,2))</f>
        <v/>
      </c>
      <c r="Y5767" s="26" t="str">
        <f aca="false">IF(OR(V5767="",M5767=0),"",V5767/M5767-1)</f>
        <v/>
      </c>
      <c r="Z5767" s="26" t="str">
        <f aca="false">IF(OR(V5767="",L5767=""),"",V5767/(L5767*E5767)-1)</f>
        <v/>
      </c>
      <c r="AA5767" s="16" t="str">
        <f aca="false">IF(V5767="","SEM OFERTA",IF(OR(Y5767&gt;Premissas!$B$11,Y5767&lt;Premissas!$B$12),"VERIFICAR - UNIDADE/EMBALAGEM",IF(Y5767&gt;Premissas!$B$6,"NÃO COMPRAR - REAJUSTE &gt;5%","COMPRAR")))</f>
        <v>SEM OFERTA</v>
      </c>
      <c r="AB5767" s="18" t="str">
        <f aca="false">IF(W5767="DIMEC",S5767,IF(W5767="MEDCENTRO",U5767,""))</f>
        <v/>
      </c>
      <c r="AC5767" s="18" t="n">
        <f aca="false">IF(AA5767&lt;&gt;"COMPRAR",0,IF(AB5767="",I5767,MIN(I5767,AB5767)))</f>
        <v>0</v>
      </c>
      <c r="AD5767" s="19" t="n">
        <f aca="false">IF(AC5767&gt;0,AC5767*V5767,0)</f>
        <v>0</v>
      </c>
      <c r="AE5767" s="19" t="n">
        <f aca="false">IF(AC5767&gt;0,(M5767-V5767)*AC5767,0)</f>
        <v>0</v>
      </c>
      <c r="AF5767" s="16" t="str">
        <f aca="false">IF(AA5767&lt;&gt;"COMPRAR","",IF(AB5767="",IF(X5767="","",IF(X5767-V5767&lt;0.01,"EMPATE TÉCNICO","")),IF(AB5767&lt;I5767,"ESTOQUE INSUFICIENTE",IF(X5767="","",IF(X5767-V5767&lt;0.01,"EMPATE TÉCNICO","")))))</f>
        <v/>
      </c>
      <c r="AG5767" s="16"/>
      <c r="AH5767" s="16" t="s">
        <v>3165</v>
      </c>
    </row>
    <row r="5768" customFormat="false" ht="15" hidden="false" customHeight="false" outlineLevel="0" collapsed="false">
      <c r="A5768" s="16" t="s">
        <v>17803</v>
      </c>
      <c r="B5768" s="17" t="s">
        <v>17804</v>
      </c>
      <c r="C5768" s="16" t="s">
        <v>17805</v>
      </c>
      <c r="D5768" s="16" t="s">
        <v>17598</v>
      </c>
      <c r="E5768" s="18" t="n">
        <v>1</v>
      </c>
      <c r="F5768" s="16" t="s">
        <v>42</v>
      </c>
      <c r="G5768" s="18" t="n">
        <v>1</v>
      </c>
      <c r="H5768" s="16" t="n">
        <v>2.1</v>
      </c>
      <c r="I5768" s="18" t="n">
        <v>5</v>
      </c>
      <c r="J5768" s="19" t="n">
        <v>0</v>
      </c>
      <c r="K5768" s="19" t="n">
        <v>13.87</v>
      </c>
      <c r="L5768" s="19"/>
      <c r="M5768" s="19" t="n">
        <f aca="false">IF(J5768&gt;0,J5768,K5768)*E5768</f>
        <v>13.87</v>
      </c>
      <c r="N5768" s="20"/>
      <c r="O5768" s="21" t="str">
        <f aca="false">IF(R5768="","",ROUND(R5768*(1-Premissas!$B$4),4))</f>
        <v/>
      </c>
      <c r="P5768" s="22"/>
      <c r="Q5768" s="22"/>
      <c r="R5768" s="23"/>
      <c r="S5768" s="24"/>
      <c r="T5768" s="24"/>
      <c r="U5768" s="25"/>
      <c r="V5768" s="19" t="str">
        <f aca="false">IF(COUNT(N5768:Q5768)=0,"",MIN(N5768:Q5768))</f>
        <v/>
      </c>
      <c r="W5768" s="16" t="str">
        <f aca="false">IF(V5768="","",INDEX($N$4:$Q$4,MATCH(V5768,N5768:Q5768,0)))</f>
        <v/>
      </c>
      <c r="X5768" s="19" t="str">
        <f aca="false">IF(COUNT(N5768:Q5768)&lt;2,"",SMALL(N5768:Q5768,2))</f>
        <v/>
      </c>
      <c r="Y5768" s="26" t="str">
        <f aca="false">IF(OR(V5768="",M5768=0),"",V5768/M5768-1)</f>
        <v/>
      </c>
      <c r="Z5768" s="26" t="str">
        <f aca="false">IF(OR(V5768="",L5768=""),"",V5768/(L5768*E5768)-1)</f>
        <v/>
      </c>
      <c r="AA5768" s="16" t="str">
        <f aca="false">IF(V5768="","SEM OFERTA",IF(OR(Y5768&gt;Premissas!$B$11,Y5768&lt;Premissas!$B$12),"VERIFICAR - UNIDADE/EMBALAGEM",IF(Y5768&gt;Premissas!$B$6,"NÃO COMPRAR - REAJUSTE &gt;5%","COMPRAR")))</f>
        <v>SEM OFERTA</v>
      </c>
      <c r="AB5768" s="18" t="str">
        <f aca="false">IF(W5768="DIMEC",S5768,IF(W5768="MEDCENTRO",U5768,""))</f>
        <v/>
      </c>
      <c r="AC5768" s="18" t="n">
        <f aca="false">IF(AA5768&lt;&gt;"COMPRAR",0,IF(AB5768="",I5768,MIN(I5768,AB5768)))</f>
        <v>0</v>
      </c>
      <c r="AD5768" s="19" t="n">
        <f aca="false">IF(AC5768&gt;0,AC5768*V5768,0)</f>
        <v>0</v>
      </c>
      <c r="AE5768" s="19" t="n">
        <f aca="false">IF(AC5768&gt;0,(M5768-V5768)*AC5768,0)</f>
        <v>0</v>
      </c>
      <c r="AF5768" s="16" t="str">
        <f aca="false">IF(AA5768&lt;&gt;"COMPRAR","",IF(AB5768="",IF(X5768="","",IF(X5768-V5768&lt;0.01,"EMPATE TÉCNICO","")),IF(AB5768&lt;I5768,"ESTOQUE INSUFICIENTE",IF(X5768="","",IF(X5768-V5768&lt;0.01,"EMPATE TÉCNICO","")))))</f>
        <v/>
      </c>
      <c r="AG5768" s="16"/>
      <c r="AH5768" s="16" t="s">
        <v>3165</v>
      </c>
    </row>
    <row r="5769" customFormat="false" ht="15" hidden="false" customHeight="false" outlineLevel="0" collapsed="false">
      <c r="A5769" s="16" t="s">
        <v>17806</v>
      </c>
      <c r="B5769" s="17" t="s">
        <v>17807</v>
      </c>
      <c r="C5769" s="16" t="s">
        <v>17808</v>
      </c>
      <c r="D5769" s="16" t="s">
        <v>17598</v>
      </c>
      <c r="E5769" s="18" t="n">
        <v>1</v>
      </c>
      <c r="F5769" s="16" t="s">
        <v>43</v>
      </c>
      <c r="G5769" s="18" t="n">
        <v>0</v>
      </c>
      <c r="H5769" s="16" t="n">
        <v>0.5</v>
      </c>
      <c r="I5769" s="18" t="n">
        <v>2</v>
      </c>
      <c r="J5769" s="19" t="n">
        <v>0</v>
      </c>
      <c r="K5769" s="19" t="n">
        <v>4.25</v>
      </c>
      <c r="L5769" s="19"/>
      <c r="M5769" s="19" t="n">
        <f aca="false">IF(J5769&gt;0,J5769,K5769)*E5769</f>
        <v>4.25</v>
      </c>
      <c r="N5769" s="20"/>
      <c r="O5769" s="21" t="str">
        <f aca="false">IF(R5769="","",ROUND(R5769*(1-Premissas!$B$4),4))</f>
        <v/>
      </c>
      <c r="P5769" s="22"/>
      <c r="Q5769" s="22"/>
      <c r="R5769" s="23"/>
      <c r="S5769" s="24"/>
      <c r="T5769" s="24"/>
      <c r="U5769" s="25"/>
      <c r="V5769" s="19" t="str">
        <f aca="false">IF(COUNT(N5769:Q5769)=0,"",MIN(N5769:Q5769))</f>
        <v/>
      </c>
      <c r="W5769" s="16" t="str">
        <f aca="false">IF(V5769="","",INDEX($N$4:$Q$4,MATCH(V5769,N5769:Q5769,0)))</f>
        <v/>
      </c>
      <c r="X5769" s="19" t="str">
        <f aca="false">IF(COUNT(N5769:Q5769)&lt;2,"",SMALL(N5769:Q5769,2))</f>
        <v/>
      </c>
      <c r="Y5769" s="26" t="str">
        <f aca="false">IF(OR(V5769="",M5769=0),"",V5769/M5769-1)</f>
        <v/>
      </c>
      <c r="Z5769" s="26" t="str">
        <f aca="false">IF(OR(V5769="",L5769=""),"",V5769/(L5769*E5769)-1)</f>
        <v/>
      </c>
      <c r="AA5769" s="16" t="str">
        <f aca="false">IF(V5769="","SEM OFERTA",IF(OR(Y5769&gt;Premissas!$B$11,Y5769&lt;Premissas!$B$12),"VERIFICAR - UNIDADE/EMBALAGEM",IF(Y5769&gt;Premissas!$B$6,"NÃO COMPRAR - REAJUSTE &gt;5%","COMPRAR")))</f>
        <v>SEM OFERTA</v>
      </c>
      <c r="AB5769" s="18" t="str">
        <f aca="false">IF(W5769="DIMEC",S5769,IF(W5769="MEDCENTRO",U5769,""))</f>
        <v/>
      </c>
      <c r="AC5769" s="18" t="n">
        <f aca="false">IF(AA5769&lt;&gt;"COMPRAR",0,IF(AB5769="",I5769,MIN(I5769,AB5769)))</f>
        <v>0</v>
      </c>
      <c r="AD5769" s="19" t="n">
        <f aca="false">IF(AC5769&gt;0,AC5769*V5769,0)</f>
        <v>0</v>
      </c>
      <c r="AE5769" s="19" t="n">
        <f aca="false">IF(AC5769&gt;0,(M5769-V5769)*AC5769,0)</f>
        <v>0</v>
      </c>
      <c r="AF5769" s="16" t="str">
        <f aca="false">IF(AA5769&lt;&gt;"COMPRAR","",IF(AB5769="",IF(X5769="","",IF(X5769-V5769&lt;0.01,"EMPATE TÉCNICO","")),IF(AB5769&lt;I5769,"ESTOQUE INSUFICIENTE",IF(X5769="","",IF(X5769-V5769&lt;0.01,"EMPATE TÉCNICO","")))))</f>
        <v/>
      </c>
      <c r="AG5769" s="16"/>
      <c r="AH5769" s="16" t="s">
        <v>3165</v>
      </c>
    </row>
    <row r="5770" customFormat="false" ht="15" hidden="false" customHeight="false" outlineLevel="0" collapsed="false">
      <c r="A5770" s="16" t="s">
        <v>17809</v>
      </c>
      <c r="B5770" s="17" t="s">
        <v>17810</v>
      </c>
      <c r="C5770" s="16" t="s">
        <v>17811</v>
      </c>
      <c r="D5770" s="16"/>
      <c r="E5770" s="18" t="n">
        <v>1</v>
      </c>
      <c r="F5770" s="16" t="s">
        <v>43</v>
      </c>
      <c r="G5770" s="18" t="n">
        <v>0</v>
      </c>
      <c r="H5770" s="16" t="n">
        <v>0</v>
      </c>
      <c r="I5770" s="18" t="n">
        <v>1</v>
      </c>
      <c r="J5770" s="19" t="n">
        <v>11.1</v>
      </c>
      <c r="K5770" s="19" t="n">
        <v>11.1</v>
      </c>
      <c r="L5770" s="19" t="n">
        <v>11.1</v>
      </c>
      <c r="M5770" s="19" t="n">
        <f aca="false">IF(J5770&gt;0,J5770,K5770)*E5770</f>
        <v>11.1</v>
      </c>
      <c r="N5770" s="20"/>
      <c r="O5770" s="21" t="str">
        <f aca="false">IF(R5770="","",ROUND(R5770*(1-Premissas!$B$4),4))</f>
        <v/>
      </c>
      <c r="P5770" s="22"/>
      <c r="Q5770" s="22"/>
      <c r="R5770" s="23"/>
      <c r="S5770" s="24"/>
      <c r="T5770" s="24"/>
      <c r="U5770" s="25"/>
      <c r="V5770" s="19" t="str">
        <f aca="false">IF(COUNT(N5770:Q5770)=0,"",MIN(N5770:Q5770))</f>
        <v/>
      </c>
      <c r="W5770" s="16" t="str">
        <f aca="false">IF(V5770="","",INDEX($N$4:$Q$4,MATCH(V5770,N5770:Q5770,0)))</f>
        <v/>
      </c>
      <c r="X5770" s="19" t="str">
        <f aca="false">IF(COUNT(N5770:Q5770)&lt;2,"",SMALL(N5770:Q5770,2))</f>
        <v/>
      </c>
      <c r="Y5770" s="26" t="str">
        <f aca="false">IF(OR(V5770="",M5770=0),"",V5770/M5770-1)</f>
        <v/>
      </c>
      <c r="Z5770" s="26" t="str">
        <f aca="false">IF(OR(V5770="",L5770=""),"",V5770/(L5770*E5770)-1)</f>
        <v/>
      </c>
      <c r="AA5770" s="16" t="str">
        <f aca="false">IF(V5770="","SEM OFERTA",IF(OR(Y5770&gt;Premissas!$B$11,Y5770&lt;Premissas!$B$12),"VERIFICAR - UNIDADE/EMBALAGEM",IF(Y5770&gt;Premissas!$B$6,"NÃO COMPRAR - REAJUSTE &gt;5%","COMPRAR")))</f>
        <v>SEM OFERTA</v>
      </c>
      <c r="AB5770" s="18" t="str">
        <f aca="false">IF(W5770="DIMEC",S5770,IF(W5770="MEDCENTRO",U5770,""))</f>
        <v/>
      </c>
      <c r="AC5770" s="18" t="n">
        <f aca="false">IF(AA5770&lt;&gt;"COMPRAR",0,IF(AB5770="",I5770,MIN(I5770,AB5770)))</f>
        <v>0</v>
      </c>
      <c r="AD5770" s="19" t="n">
        <f aca="false">IF(AC5770&gt;0,AC5770*V5770,0)</f>
        <v>0</v>
      </c>
      <c r="AE5770" s="19" t="n">
        <f aca="false">IF(AC5770&gt;0,(M5770-V5770)*AC5770,0)</f>
        <v>0</v>
      </c>
      <c r="AF5770" s="16" t="str">
        <f aca="false">IF(AA5770&lt;&gt;"COMPRAR","",IF(AB5770="",IF(X5770="","",IF(X5770-V5770&lt;0.01,"EMPATE TÉCNICO","")),IF(AB5770&lt;I5770,"ESTOQUE INSUFICIENTE",IF(X5770="","",IF(X5770-V5770&lt;0.01,"EMPATE TÉCNICO","")))))</f>
        <v/>
      </c>
      <c r="AG5770" s="16" t="s">
        <v>547</v>
      </c>
      <c r="AH5770" s="16" t="s">
        <v>3165</v>
      </c>
    </row>
    <row r="5771" customFormat="false" ht="15" hidden="false" customHeight="false" outlineLevel="0" collapsed="false">
      <c r="A5771" s="16" t="s">
        <v>17812</v>
      </c>
      <c r="B5771" s="17" t="s">
        <v>17813</v>
      </c>
      <c r="C5771" s="16" t="s">
        <v>17814</v>
      </c>
      <c r="D5771" s="16" t="s">
        <v>17565</v>
      </c>
      <c r="E5771" s="18" t="n">
        <v>1</v>
      </c>
      <c r="F5771" s="16" t="s">
        <v>43</v>
      </c>
      <c r="G5771" s="18" t="n">
        <v>0</v>
      </c>
      <c r="H5771" s="16" t="n">
        <v>0.1</v>
      </c>
      <c r="I5771" s="18" t="n">
        <v>1</v>
      </c>
      <c r="J5771" s="19" t="n">
        <v>0.7662</v>
      </c>
      <c r="K5771" s="19" t="n">
        <v>0.7662</v>
      </c>
      <c r="L5771" s="19" t="n">
        <v>0.7662</v>
      </c>
      <c r="M5771" s="19" t="n">
        <f aca="false">IF(J5771&gt;0,J5771,K5771)*E5771</f>
        <v>0.7662</v>
      </c>
      <c r="N5771" s="20"/>
      <c r="O5771" s="21" t="str">
        <f aca="false">IF(R5771="","",ROUND(R5771*(1-Premissas!$B$4),4))</f>
        <v/>
      </c>
      <c r="P5771" s="22"/>
      <c r="Q5771" s="22"/>
      <c r="R5771" s="23"/>
      <c r="S5771" s="24"/>
      <c r="T5771" s="24"/>
      <c r="U5771" s="25"/>
      <c r="V5771" s="19" t="str">
        <f aca="false">IF(COUNT(N5771:Q5771)=0,"",MIN(N5771:Q5771))</f>
        <v/>
      </c>
      <c r="W5771" s="16" t="str">
        <f aca="false">IF(V5771="","",INDEX($N$4:$Q$4,MATCH(V5771,N5771:Q5771,0)))</f>
        <v/>
      </c>
      <c r="X5771" s="19" t="str">
        <f aca="false">IF(COUNT(N5771:Q5771)&lt;2,"",SMALL(N5771:Q5771,2))</f>
        <v/>
      </c>
      <c r="Y5771" s="26" t="str">
        <f aca="false">IF(OR(V5771="",M5771=0),"",V5771/M5771-1)</f>
        <v/>
      </c>
      <c r="Z5771" s="26" t="str">
        <f aca="false">IF(OR(V5771="",L5771=""),"",V5771/(L5771*E5771)-1)</f>
        <v/>
      </c>
      <c r="AA5771" s="16" t="str">
        <f aca="false">IF(V5771="","SEM OFERTA",IF(OR(Y5771&gt;Premissas!$B$11,Y5771&lt;Premissas!$B$12),"VERIFICAR - UNIDADE/EMBALAGEM",IF(Y5771&gt;Premissas!$B$6,"NÃO COMPRAR - REAJUSTE &gt;5%","COMPRAR")))</f>
        <v>SEM OFERTA</v>
      </c>
      <c r="AB5771" s="18" t="str">
        <f aca="false">IF(W5771="DIMEC",S5771,IF(W5771="MEDCENTRO",U5771,""))</f>
        <v/>
      </c>
      <c r="AC5771" s="18" t="n">
        <f aca="false">IF(AA5771&lt;&gt;"COMPRAR",0,IF(AB5771="",I5771,MIN(I5771,AB5771)))</f>
        <v>0</v>
      </c>
      <c r="AD5771" s="19" t="n">
        <f aca="false">IF(AC5771&gt;0,AC5771*V5771,0)</f>
        <v>0</v>
      </c>
      <c r="AE5771" s="19" t="n">
        <f aca="false">IF(AC5771&gt;0,(M5771-V5771)*AC5771,0)</f>
        <v>0</v>
      </c>
      <c r="AF5771" s="16" t="str">
        <f aca="false">IF(AA5771&lt;&gt;"COMPRAR","",IF(AB5771="",IF(X5771="","",IF(X5771-V5771&lt;0.01,"EMPATE TÉCNICO","")),IF(AB5771&lt;I5771,"ESTOQUE INSUFICIENTE",IF(X5771="","",IF(X5771-V5771&lt;0.01,"EMPATE TÉCNICO","")))))</f>
        <v/>
      </c>
      <c r="AG5771" s="16" t="s">
        <v>139</v>
      </c>
      <c r="AH5771" s="16" t="s">
        <v>3165</v>
      </c>
    </row>
    <row r="5772" customFormat="false" ht="15" hidden="false" customHeight="false" outlineLevel="0" collapsed="false">
      <c r="A5772" s="16" t="s">
        <v>17815</v>
      </c>
      <c r="B5772" s="17" t="s">
        <v>17816</v>
      </c>
      <c r="C5772" s="16" t="s">
        <v>17817</v>
      </c>
      <c r="D5772" s="16" t="s">
        <v>17598</v>
      </c>
      <c r="E5772" s="18" t="n">
        <v>1</v>
      </c>
      <c r="F5772" s="16" t="s">
        <v>43</v>
      </c>
      <c r="G5772" s="18" t="n">
        <v>0</v>
      </c>
      <c r="H5772" s="16" t="n">
        <v>0.4</v>
      </c>
      <c r="I5772" s="18" t="n">
        <v>1</v>
      </c>
      <c r="J5772" s="19" t="n">
        <v>0</v>
      </c>
      <c r="K5772" s="19" t="n">
        <v>5.13</v>
      </c>
      <c r="L5772" s="19"/>
      <c r="M5772" s="19" t="n">
        <f aca="false">IF(J5772&gt;0,J5772,K5772)*E5772</f>
        <v>5.13</v>
      </c>
      <c r="N5772" s="20"/>
      <c r="O5772" s="21" t="str">
        <f aca="false">IF(R5772="","",ROUND(R5772*(1-Premissas!$B$4),4))</f>
        <v/>
      </c>
      <c r="P5772" s="22"/>
      <c r="Q5772" s="22"/>
      <c r="R5772" s="23"/>
      <c r="S5772" s="24"/>
      <c r="T5772" s="24"/>
      <c r="U5772" s="25"/>
      <c r="V5772" s="19" t="str">
        <f aca="false">IF(COUNT(N5772:Q5772)=0,"",MIN(N5772:Q5772))</f>
        <v/>
      </c>
      <c r="W5772" s="16" t="str">
        <f aca="false">IF(V5772="","",INDEX($N$4:$Q$4,MATCH(V5772,N5772:Q5772,0)))</f>
        <v/>
      </c>
      <c r="X5772" s="19" t="str">
        <f aca="false">IF(COUNT(N5772:Q5772)&lt;2,"",SMALL(N5772:Q5772,2))</f>
        <v/>
      </c>
      <c r="Y5772" s="26" t="str">
        <f aca="false">IF(OR(V5772="",M5772=0),"",V5772/M5772-1)</f>
        <v/>
      </c>
      <c r="Z5772" s="26" t="str">
        <f aca="false">IF(OR(V5772="",L5772=""),"",V5772/(L5772*E5772)-1)</f>
        <v/>
      </c>
      <c r="AA5772" s="16" t="str">
        <f aca="false">IF(V5772="","SEM OFERTA",IF(OR(Y5772&gt;Premissas!$B$11,Y5772&lt;Premissas!$B$12),"VERIFICAR - UNIDADE/EMBALAGEM",IF(Y5772&gt;Premissas!$B$6,"NÃO COMPRAR - REAJUSTE &gt;5%","COMPRAR")))</f>
        <v>SEM OFERTA</v>
      </c>
      <c r="AB5772" s="18" t="str">
        <f aca="false">IF(W5772="DIMEC",S5772,IF(W5772="MEDCENTRO",U5772,""))</f>
        <v/>
      </c>
      <c r="AC5772" s="18" t="n">
        <f aca="false">IF(AA5772&lt;&gt;"COMPRAR",0,IF(AB5772="",I5772,MIN(I5772,AB5772)))</f>
        <v>0</v>
      </c>
      <c r="AD5772" s="19" t="n">
        <f aca="false">IF(AC5772&gt;0,AC5772*V5772,0)</f>
        <v>0</v>
      </c>
      <c r="AE5772" s="19" t="n">
        <f aca="false">IF(AC5772&gt;0,(M5772-V5772)*AC5772,0)</f>
        <v>0</v>
      </c>
      <c r="AF5772" s="16" t="str">
        <f aca="false">IF(AA5772&lt;&gt;"COMPRAR","",IF(AB5772="",IF(X5772="","",IF(X5772-V5772&lt;0.01,"EMPATE TÉCNICO","")),IF(AB5772&lt;I5772,"ESTOQUE INSUFICIENTE",IF(X5772="","",IF(X5772-V5772&lt;0.01,"EMPATE TÉCNICO","")))))</f>
        <v/>
      </c>
      <c r="AG5772" s="16"/>
      <c r="AH5772" s="16" t="s">
        <v>3165</v>
      </c>
    </row>
    <row r="5773" customFormat="false" ht="15" hidden="false" customHeight="false" outlineLevel="0" collapsed="false">
      <c r="A5773" s="16" t="s">
        <v>17818</v>
      </c>
      <c r="B5773" s="17" t="s">
        <v>17819</v>
      </c>
      <c r="C5773" s="16" t="s">
        <v>17820</v>
      </c>
      <c r="D5773" s="16" t="s">
        <v>17821</v>
      </c>
      <c r="E5773" s="18" t="n">
        <v>1</v>
      </c>
      <c r="F5773" s="16" t="s">
        <v>43</v>
      </c>
      <c r="G5773" s="18" t="n">
        <v>0</v>
      </c>
      <c r="H5773" s="16" t="n">
        <v>0.2</v>
      </c>
      <c r="I5773" s="18" t="n">
        <v>1</v>
      </c>
      <c r="J5773" s="19" t="n">
        <v>0</v>
      </c>
      <c r="K5773" s="19" t="n">
        <v>0.47</v>
      </c>
      <c r="L5773" s="19"/>
      <c r="M5773" s="19" t="n">
        <f aca="false">IF(J5773&gt;0,J5773,K5773)*E5773</f>
        <v>0.47</v>
      </c>
      <c r="N5773" s="20"/>
      <c r="O5773" s="21" t="str">
        <f aca="false">IF(R5773="","",ROUND(R5773*(1-Premissas!$B$4),4))</f>
        <v/>
      </c>
      <c r="P5773" s="22"/>
      <c r="Q5773" s="22"/>
      <c r="R5773" s="23"/>
      <c r="S5773" s="24"/>
      <c r="T5773" s="24"/>
      <c r="U5773" s="25"/>
      <c r="V5773" s="19" t="str">
        <f aca="false">IF(COUNT(N5773:Q5773)=0,"",MIN(N5773:Q5773))</f>
        <v/>
      </c>
      <c r="W5773" s="16" t="str">
        <f aca="false">IF(V5773="","",INDEX($N$4:$Q$4,MATCH(V5773,N5773:Q5773,0)))</f>
        <v/>
      </c>
      <c r="X5773" s="19" t="str">
        <f aca="false">IF(COUNT(N5773:Q5773)&lt;2,"",SMALL(N5773:Q5773,2))</f>
        <v/>
      </c>
      <c r="Y5773" s="26" t="str">
        <f aca="false">IF(OR(V5773="",M5773=0),"",V5773/M5773-1)</f>
        <v/>
      </c>
      <c r="Z5773" s="26" t="str">
        <f aca="false">IF(OR(V5773="",L5773=""),"",V5773/(L5773*E5773)-1)</f>
        <v/>
      </c>
      <c r="AA5773" s="16" t="str">
        <f aca="false">IF(V5773="","SEM OFERTA",IF(OR(Y5773&gt;Premissas!$B$11,Y5773&lt;Premissas!$B$12),"VERIFICAR - UNIDADE/EMBALAGEM",IF(Y5773&gt;Premissas!$B$6,"NÃO COMPRAR - REAJUSTE &gt;5%","COMPRAR")))</f>
        <v>SEM OFERTA</v>
      </c>
      <c r="AB5773" s="18" t="str">
        <f aca="false">IF(W5773="DIMEC",S5773,IF(W5773="MEDCENTRO",U5773,""))</f>
        <v/>
      </c>
      <c r="AC5773" s="18" t="n">
        <f aca="false">IF(AA5773&lt;&gt;"COMPRAR",0,IF(AB5773="",I5773,MIN(I5773,AB5773)))</f>
        <v>0</v>
      </c>
      <c r="AD5773" s="19" t="n">
        <f aca="false">IF(AC5773&gt;0,AC5773*V5773,0)</f>
        <v>0</v>
      </c>
      <c r="AE5773" s="19" t="n">
        <f aca="false">IF(AC5773&gt;0,(M5773-V5773)*AC5773,0)</f>
        <v>0</v>
      </c>
      <c r="AF5773" s="16" t="str">
        <f aca="false">IF(AA5773&lt;&gt;"COMPRAR","",IF(AB5773="",IF(X5773="","",IF(X5773-V5773&lt;0.01,"EMPATE TÉCNICO","")),IF(AB5773&lt;I5773,"ESTOQUE INSUFICIENTE",IF(X5773="","",IF(X5773-V5773&lt;0.01,"EMPATE TÉCNICO","")))))</f>
        <v/>
      </c>
      <c r="AG5773" s="16"/>
      <c r="AH5773" s="16" t="s">
        <v>3165</v>
      </c>
    </row>
    <row r="5774" customFormat="false" ht="15" hidden="false" customHeight="false" outlineLevel="0" collapsed="false">
      <c r="A5774" s="16" t="s">
        <v>17822</v>
      </c>
      <c r="B5774" s="17" t="s">
        <v>17823</v>
      </c>
      <c r="C5774" s="16" t="s">
        <v>17824</v>
      </c>
      <c r="D5774" s="16"/>
      <c r="E5774" s="18" t="n">
        <v>1</v>
      </c>
      <c r="F5774" s="16" t="s">
        <v>43</v>
      </c>
      <c r="G5774" s="18" t="n">
        <v>1</v>
      </c>
      <c r="H5774" s="16" t="n">
        <v>4.8</v>
      </c>
      <c r="I5774" s="18" t="n">
        <v>12</v>
      </c>
      <c r="J5774" s="19" t="n">
        <v>0</v>
      </c>
      <c r="K5774" s="19" t="n">
        <v>0.8</v>
      </c>
      <c r="L5774" s="19"/>
      <c r="M5774" s="19" t="n">
        <f aca="false">IF(J5774&gt;0,J5774,K5774)*E5774</f>
        <v>0.8</v>
      </c>
      <c r="N5774" s="20"/>
      <c r="O5774" s="21" t="str">
        <f aca="false">IF(R5774="","",ROUND(R5774*(1-Premissas!$B$4),4))</f>
        <v/>
      </c>
      <c r="P5774" s="22"/>
      <c r="Q5774" s="22"/>
      <c r="R5774" s="23"/>
      <c r="S5774" s="24"/>
      <c r="T5774" s="24"/>
      <c r="U5774" s="25"/>
      <c r="V5774" s="19" t="str">
        <f aca="false">IF(COUNT(N5774:Q5774)=0,"",MIN(N5774:Q5774))</f>
        <v/>
      </c>
      <c r="W5774" s="16" t="str">
        <f aca="false">IF(V5774="","",INDEX($N$4:$Q$4,MATCH(V5774,N5774:Q5774,0)))</f>
        <v/>
      </c>
      <c r="X5774" s="19" t="str">
        <f aca="false">IF(COUNT(N5774:Q5774)&lt;2,"",SMALL(N5774:Q5774,2))</f>
        <v/>
      </c>
      <c r="Y5774" s="26" t="str">
        <f aca="false">IF(OR(V5774="",M5774=0),"",V5774/M5774-1)</f>
        <v/>
      </c>
      <c r="Z5774" s="26" t="str">
        <f aca="false">IF(OR(V5774="",L5774=""),"",V5774/(L5774*E5774)-1)</f>
        <v/>
      </c>
      <c r="AA5774" s="16" t="str">
        <f aca="false">IF(V5774="","SEM OFERTA",IF(OR(Y5774&gt;Premissas!$B$11,Y5774&lt;Premissas!$B$12),"VERIFICAR - UNIDADE/EMBALAGEM",IF(Y5774&gt;Premissas!$B$6,"NÃO COMPRAR - REAJUSTE &gt;5%","COMPRAR")))</f>
        <v>SEM OFERTA</v>
      </c>
      <c r="AB5774" s="18" t="str">
        <f aca="false">IF(W5774="DIMEC",S5774,IF(W5774="MEDCENTRO",U5774,""))</f>
        <v/>
      </c>
      <c r="AC5774" s="18" t="n">
        <f aca="false">IF(AA5774&lt;&gt;"COMPRAR",0,IF(AB5774="",I5774,MIN(I5774,AB5774)))</f>
        <v>0</v>
      </c>
      <c r="AD5774" s="19" t="n">
        <f aca="false">IF(AC5774&gt;0,AC5774*V5774,0)</f>
        <v>0</v>
      </c>
      <c r="AE5774" s="19" t="n">
        <f aca="false">IF(AC5774&gt;0,(M5774-V5774)*AC5774,0)</f>
        <v>0</v>
      </c>
      <c r="AF5774" s="16" t="str">
        <f aca="false">IF(AA5774&lt;&gt;"COMPRAR","",IF(AB5774="",IF(X5774="","",IF(X5774-V5774&lt;0.01,"EMPATE TÉCNICO","")),IF(AB5774&lt;I5774,"ESTOQUE INSUFICIENTE",IF(X5774="","",IF(X5774-V5774&lt;0.01,"EMPATE TÉCNICO","")))))</f>
        <v/>
      </c>
      <c r="AG5774" s="16"/>
      <c r="AH5774" s="16" t="s">
        <v>3165</v>
      </c>
    </row>
    <row r="5775" customFormat="false" ht="15" hidden="false" customHeight="false" outlineLevel="0" collapsed="false">
      <c r="A5775" s="16" t="s">
        <v>17825</v>
      </c>
      <c r="B5775" s="17" t="s">
        <v>17826</v>
      </c>
      <c r="C5775" s="16" t="s">
        <v>17827</v>
      </c>
      <c r="D5775" s="16"/>
      <c r="E5775" s="18" t="n">
        <v>1</v>
      </c>
      <c r="F5775" s="16" t="s">
        <v>43</v>
      </c>
      <c r="G5775" s="18" t="n">
        <v>1</v>
      </c>
      <c r="H5775" s="16" t="n">
        <v>0.9</v>
      </c>
      <c r="I5775" s="18" t="n">
        <v>2</v>
      </c>
      <c r="J5775" s="19" t="n">
        <v>0.27</v>
      </c>
      <c r="K5775" s="19" t="n">
        <v>0.27</v>
      </c>
      <c r="L5775" s="19" t="n">
        <v>0.27</v>
      </c>
      <c r="M5775" s="19" t="n">
        <f aca="false">IF(J5775&gt;0,J5775,K5775)*E5775</f>
        <v>0.27</v>
      </c>
      <c r="N5775" s="20"/>
      <c r="O5775" s="21" t="str">
        <f aca="false">IF(R5775="","",ROUND(R5775*(1-Premissas!$B$4),4))</f>
        <v/>
      </c>
      <c r="P5775" s="22"/>
      <c r="Q5775" s="22"/>
      <c r="R5775" s="23"/>
      <c r="S5775" s="24"/>
      <c r="T5775" s="24"/>
      <c r="U5775" s="25"/>
      <c r="V5775" s="19" t="str">
        <f aca="false">IF(COUNT(N5775:Q5775)=0,"",MIN(N5775:Q5775))</f>
        <v/>
      </c>
      <c r="W5775" s="16" t="str">
        <f aca="false">IF(V5775="","",INDEX($N$4:$Q$4,MATCH(V5775,N5775:Q5775,0)))</f>
        <v/>
      </c>
      <c r="X5775" s="19" t="str">
        <f aca="false">IF(COUNT(N5775:Q5775)&lt;2,"",SMALL(N5775:Q5775,2))</f>
        <v/>
      </c>
      <c r="Y5775" s="26" t="str">
        <f aca="false">IF(OR(V5775="",M5775=0),"",V5775/M5775-1)</f>
        <v/>
      </c>
      <c r="Z5775" s="26" t="str">
        <f aca="false">IF(OR(V5775="",L5775=""),"",V5775/(L5775*E5775)-1)</f>
        <v/>
      </c>
      <c r="AA5775" s="16" t="str">
        <f aca="false">IF(V5775="","SEM OFERTA",IF(OR(Y5775&gt;Premissas!$B$11,Y5775&lt;Premissas!$B$12),"VERIFICAR - UNIDADE/EMBALAGEM",IF(Y5775&gt;Premissas!$B$6,"NÃO COMPRAR - REAJUSTE &gt;5%","COMPRAR")))</f>
        <v>SEM OFERTA</v>
      </c>
      <c r="AB5775" s="18" t="str">
        <f aca="false">IF(W5775="DIMEC",S5775,IF(W5775="MEDCENTRO",U5775,""))</f>
        <v/>
      </c>
      <c r="AC5775" s="18" t="n">
        <f aca="false">IF(AA5775&lt;&gt;"COMPRAR",0,IF(AB5775="",I5775,MIN(I5775,AB5775)))</f>
        <v>0</v>
      </c>
      <c r="AD5775" s="19" t="n">
        <f aca="false">IF(AC5775&gt;0,AC5775*V5775,0)</f>
        <v>0</v>
      </c>
      <c r="AE5775" s="19" t="n">
        <f aca="false">IF(AC5775&gt;0,(M5775-V5775)*AC5775,0)</f>
        <v>0</v>
      </c>
      <c r="AF5775" s="16" t="str">
        <f aca="false">IF(AA5775&lt;&gt;"COMPRAR","",IF(AB5775="",IF(X5775="","",IF(X5775-V5775&lt;0.01,"EMPATE TÉCNICO","")),IF(AB5775&lt;I5775,"ESTOQUE INSUFICIENTE",IF(X5775="","",IF(X5775-V5775&lt;0.01,"EMPATE TÉCNICO","")))))</f>
        <v/>
      </c>
      <c r="AG5775" s="16" t="s">
        <v>12160</v>
      </c>
      <c r="AH5775" s="16" t="s">
        <v>3165</v>
      </c>
    </row>
    <row r="5776" customFormat="false" ht="15" hidden="false" customHeight="false" outlineLevel="0" collapsed="false">
      <c r="A5776" s="16" t="s">
        <v>17828</v>
      </c>
      <c r="B5776" s="17" t="s">
        <v>17829</v>
      </c>
      <c r="C5776" s="16" t="s">
        <v>17830</v>
      </c>
      <c r="D5776" s="16"/>
      <c r="E5776" s="18" t="n">
        <v>1</v>
      </c>
      <c r="F5776" s="16" t="s">
        <v>43</v>
      </c>
      <c r="G5776" s="18" t="n">
        <v>0</v>
      </c>
      <c r="H5776" s="16" t="n">
        <v>247.1</v>
      </c>
      <c r="I5776" s="18" t="n">
        <v>635</v>
      </c>
      <c r="J5776" s="19" t="n">
        <v>0.5</v>
      </c>
      <c r="K5776" s="19" t="n">
        <v>0.5</v>
      </c>
      <c r="L5776" s="19" t="n">
        <v>0.49</v>
      </c>
      <c r="M5776" s="19" t="n">
        <f aca="false">IF(J5776&gt;0,J5776,K5776)*E5776</f>
        <v>0.5</v>
      </c>
      <c r="N5776" s="20"/>
      <c r="O5776" s="21" t="str">
        <f aca="false">IF(R5776="","",ROUND(R5776*(1-Premissas!$B$4),4))</f>
        <v/>
      </c>
      <c r="P5776" s="22"/>
      <c r="Q5776" s="22"/>
      <c r="R5776" s="23"/>
      <c r="S5776" s="24"/>
      <c r="T5776" s="24"/>
      <c r="U5776" s="25"/>
      <c r="V5776" s="19" t="str">
        <f aca="false">IF(COUNT(N5776:Q5776)=0,"",MIN(N5776:Q5776))</f>
        <v/>
      </c>
      <c r="W5776" s="16" t="str">
        <f aca="false">IF(V5776="","",INDEX($N$4:$Q$4,MATCH(V5776,N5776:Q5776,0)))</f>
        <v/>
      </c>
      <c r="X5776" s="19" t="str">
        <f aca="false">IF(COUNT(N5776:Q5776)&lt;2,"",SMALL(N5776:Q5776,2))</f>
        <v/>
      </c>
      <c r="Y5776" s="26" t="str">
        <f aca="false">IF(OR(V5776="",M5776=0),"",V5776/M5776-1)</f>
        <v/>
      </c>
      <c r="Z5776" s="26" t="str">
        <f aca="false">IF(OR(V5776="",L5776=""),"",V5776/(L5776*E5776)-1)</f>
        <v/>
      </c>
      <c r="AA5776" s="16" t="str">
        <f aca="false">IF(V5776="","SEM OFERTA",IF(OR(Y5776&gt;Premissas!$B$11,Y5776&lt;Premissas!$B$12),"VERIFICAR - UNIDADE/EMBALAGEM",IF(Y5776&gt;Premissas!$B$6,"NÃO COMPRAR - REAJUSTE &gt;5%","COMPRAR")))</f>
        <v>SEM OFERTA</v>
      </c>
      <c r="AB5776" s="18" t="str">
        <f aca="false">IF(W5776="DIMEC",S5776,IF(W5776="MEDCENTRO",U5776,""))</f>
        <v/>
      </c>
      <c r="AC5776" s="18" t="n">
        <f aca="false">IF(AA5776&lt;&gt;"COMPRAR",0,IF(AB5776="",I5776,MIN(I5776,AB5776)))</f>
        <v>0</v>
      </c>
      <c r="AD5776" s="19" t="n">
        <f aca="false">IF(AC5776&gt;0,AC5776*V5776,0)</f>
        <v>0</v>
      </c>
      <c r="AE5776" s="19" t="n">
        <f aca="false">IF(AC5776&gt;0,(M5776-V5776)*AC5776,0)</f>
        <v>0</v>
      </c>
      <c r="AF5776" s="16" t="str">
        <f aca="false">IF(AA5776&lt;&gt;"COMPRAR","",IF(AB5776="",IF(X5776="","",IF(X5776-V5776&lt;0.01,"EMPATE TÉCNICO","")),IF(AB5776&lt;I5776,"ESTOQUE INSUFICIENTE",IF(X5776="","",IF(X5776-V5776&lt;0.01,"EMPATE TÉCNICO","")))))</f>
        <v/>
      </c>
      <c r="AG5776" s="16" t="s">
        <v>304</v>
      </c>
      <c r="AH5776" s="16" t="s">
        <v>3165</v>
      </c>
    </row>
    <row r="5777" customFormat="false" ht="15" hidden="false" customHeight="false" outlineLevel="0" collapsed="false">
      <c r="A5777" s="16" t="s">
        <v>17831</v>
      </c>
      <c r="B5777" s="17" t="s">
        <v>17832</v>
      </c>
      <c r="C5777" s="16" t="s">
        <v>17833</v>
      </c>
      <c r="D5777" s="16" t="s">
        <v>3172</v>
      </c>
      <c r="E5777" s="18" t="n">
        <v>1</v>
      </c>
      <c r="F5777" s="16" t="s">
        <v>42</v>
      </c>
      <c r="G5777" s="18" t="n">
        <v>30</v>
      </c>
      <c r="H5777" s="16" t="n">
        <v>36</v>
      </c>
      <c r="I5777" s="18" t="n">
        <v>63</v>
      </c>
      <c r="J5777" s="19" t="n">
        <v>0.57</v>
      </c>
      <c r="K5777" s="19" t="n">
        <v>0.57</v>
      </c>
      <c r="L5777" s="19" t="n">
        <v>0.57</v>
      </c>
      <c r="M5777" s="19" t="n">
        <f aca="false">IF(J5777&gt;0,J5777,K5777)*E5777</f>
        <v>0.57</v>
      </c>
      <c r="N5777" s="20"/>
      <c r="O5777" s="21" t="str">
        <f aca="false">IF(R5777="","",ROUND(R5777*(1-Premissas!$B$4),4))</f>
        <v/>
      </c>
      <c r="P5777" s="22"/>
      <c r="Q5777" s="22"/>
      <c r="R5777" s="23"/>
      <c r="S5777" s="24"/>
      <c r="T5777" s="24"/>
      <c r="U5777" s="25"/>
      <c r="V5777" s="19" t="str">
        <f aca="false">IF(COUNT(N5777:Q5777)=0,"",MIN(N5777:Q5777))</f>
        <v/>
      </c>
      <c r="W5777" s="16" t="str">
        <f aca="false">IF(V5777="","",INDEX($N$4:$Q$4,MATCH(V5777,N5777:Q5777,0)))</f>
        <v/>
      </c>
      <c r="X5777" s="19" t="str">
        <f aca="false">IF(COUNT(N5777:Q5777)&lt;2,"",SMALL(N5777:Q5777,2))</f>
        <v/>
      </c>
      <c r="Y5777" s="26" t="str">
        <f aca="false">IF(OR(V5777="",M5777=0),"",V5777/M5777-1)</f>
        <v/>
      </c>
      <c r="Z5777" s="26" t="str">
        <f aca="false">IF(OR(V5777="",L5777=""),"",V5777/(L5777*E5777)-1)</f>
        <v/>
      </c>
      <c r="AA5777" s="16" t="str">
        <f aca="false">IF(V5777="","SEM OFERTA",IF(OR(Y5777&gt;Premissas!$B$11,Y5777&lt;Premissas!$B$12),"VERIFICAR - UNIDADE/EMBALAGEM",IF(Y5777&gt;Premissas!$B$6,"NÃO COMPRAR - REAJUSTE &gt;5%","COMPRAR")))</f>
        <v>SEM OFERTA</v>
      </c>
      <c r="AB5777" s="18" t="str">
        <f aca="false">IF(W5777="DIMEC",S5777,IF(W5777="MEDCENTRO",U5777,""))</f>
        <v/>
      </c>
      <c r="AC5777" s="18" t="n">
        <f aca="false">IF(AA5777&lt;&gt;"COMPRAR",0,IF(AB5777="",I5777,MIN(I5777,AB5777)))</f>
        <v>0</v>
      </c>
      <c r="AD5777" s="19" t="n">
        <f aca="false">IF(AC5777&gt;0,AC5777*V5777,0)</f>
        <v>0</v>
      </c>
      <c r="AE5777" s="19" t="n">
        <f aca="false">IF(AC5777&gt;0,(M5777-V5777)*AC5777,0)</f>
        <v>0</v>
      </c>
      <c r="AF5777" s="16" t="str">
        <f aca="false">IF(AA5777&lt;&gt;"COMPRAR","",IF(AB5777="",IF(X5777="","",IF(X5777-V5777&lt;0.01,"EMPATE TÉCNICO","")),IF(AB5777&lt;I5777,"ESTOQUE INSUFICIENTE",IF(X5777="","",IF(X5777-V5777&lt;0.01,"EMPATE TÉCNICO","")))))</f>
        <v/>
      </c>
      <c r="AG5777" s="16" t="s">
        <v>304</v>
      </c>
      <c r="AH5777" s="16" t="s">
        <v>3165</v>
      </c>
    </row>
    <row r="5778" customFormat="false" ht="15" hidden="false" customHeight="false" outlineLevel="0" collapsed="false">
      <c r="A5778" s="16" t="s">
        <v>17834</v>
      </c>
      <c r="B5778" s="17" t="s">
        <v>17835</v>
      </c>
      <c r="C5778" s="16" t="s">
        <v>17836</v>
      </c>
      <c r="D5778" s="16" t="s">
        <v>17837</v>
      </c>
      <c r="E5778" s="18" t="n">
        <v>1</v>
      </c>
      <c r="F5778" s="16" t="s">
        <v>43</v>
      </c>
      <c r="G5778" s="18" t="n">
        <v>0</v>
      </c>
      <c r="H5778" s="16" t="n">
        <v>0.1</v>
      </c>
      <c r="I5778" s="18" t="n">
        <v>1</v>
      </c>
      <c r="J5778" s="19" t="n">
        <v>0.45</v>
      </c>
      <c r="K5778" s="19" t="n">
        <v>0.45</v>
      </c>
      <c r="L5778" s="19" t="n">
        <v>0.45</v>
      </c>
      <c r="M5778" s="19" t="n">
        <f aca="false">IF(J5778&gt;0,J5778,K5778)*E5778</f>
        <v>0.45</v>
      </c>
      <c r="N5778" s="20"/>
      <c r="O5778" s="21" t="str">
        <f aca="false">IF(R5778="","",ROUND(R5778*(1-Premissas!$B$4),4))</f>
        <v/>
      </c>
      <c r="P5778" s="22"/>
      <c r="Q5778" s="22"/>
      <c r="R5778" s="23"/>
      <c r="S5778" s="24"/>
      <c r="T5778" s="24"/>
      <c r="U5778" s="25"/>
      <c r="V5778" s="19" t="str">
        <f aca="false">IF(COUNT(N5778:Q5778)=0,"",MIN(N5778:Q5778))</f>
        <v/>
      </c>
      <c r="W5778" s="16" t="str">
        <f aca="false">IF(V5778="","",INDEX($N$4:$Q$4,MATCH(V5778,N5778:Q5778,0)))</f>
        <v/>
      </c>
      <c r="X5778" s="19" t="str">
        <f aca="false">IF(COUNT(N5778:Q5778)&lt;2,"",SMALL(N5778:Q5778,2))</f>
        <v/>
      </c>
      <c r="Y5778" s="26" t="str">
        <f aca="false">IF(OR(V5778="",M5778=0),"",V5778/M5778-1)</f>
        <v/>
      </c>
      <c r="Z5778" s="26" t="str">
        <f aca="false">IF(OR(V5778="",L5778=""),"",V5778/(L5778*E5778)-1)</f>
        <v/>
      </c>
      <c r="AA5778" s="16" t="str">
        <f aca="false">IF(V5778="","SEM OFERTA",IF(OR(Y5778&gt;Premissas!$B$11,Y5778&lt;Premissas!$B$12),"VERIFICAR - UNIDADE/EMBALAGEM",IF(Y5778&gt;Premissas!$B$6,"NÃO COMPRAR - REAJUSTE &gt;5%","COMPRAR")))</f>
        <v>SEM OFERTA</v>
      </c>
      <c r="AB5778" s="18" t="str">
        <f aca="false">IF(W5778="DIMEC",S5778,IF(W5778="MEDCENTRO",U5778,""))</f>
        <v/>
      </c>
      <c r="AC5778" s="18" t="n">
        <f aca="false">IF(AA5778&lt;&gt;"COMPRAR",0,IF(AB5778="",I5778,MIN(I5778,AB5778)))</f>
        <v>0</v>
      </c>
      <c r="AD5778" s="19" t="n">
        <f aca="false">IF(AC5778&gt;0,AC5778*V5778,0)</f>
        <v>0</v>
      </c>
      <c r="AE5778" s="19" t="n">
        <f aca="false">IF(AC5778&gt;0,(M5778-V5778)*AC5778,0)</f>
        <v>0</v>
      </c>
      <c r="AF5778" s="16" t="str">
        <f aca="false">IF(AA5778&lt;&gt;"COMPRAR","",IF(AB5778="",IF(X5778="","",IF(X5778-V5778&lt;0.01,"EMPATE TÉCNICO","")),IF(AB5778&lt;I5778,"ESTOQUE INSUFICIENTE",IF(X5778="","",IF(X5778-V5778&lt;0.01,"EMPATE TÉCNICO","")))))</f>
        <v/>
      </c>
      <c r="AG5778" s="16" t="s">
        <v>7244</v>
      </c>
      <c r="AH5778" s="16" t="s">
        <v>3165</v>
      </c>
    </row>
    <row r="5779" customFormat="false" ht="15" hidden="false" customHeight="false" outlineLevel="0" collapsed="false">
      <c r="A5779" s="16" t="s">
        <v>17838</v>
      </c>
      <c r="B5779" s="17" t="s">
        <v>17839</v>
      </c>
      <c r="C5779" s="16" t="s">
        <v>17840</v>
      </c>
      <c r="D5779" s="16" t="s">
        <v>380</v>
      </c>
      <c r="E5779" s="18" t="n">
        <v>1</v>
      </c>
      <c r="F5779" s="16" t="s">
        <v>43</v>
      </c>
      <c r="G5779" s="18" t="n">
        <v>0</v>
      </c>
      <c r="H5779" s="16" t="n">
        <v>49.5</v>
      </c>
      <c r="I5779" s="18" t="n">
        <v>128</v>
      </c>
      <c r="J5779" s="19" t="n">
        <v>0.24</v>
      </c>
      <c r="K5779" s="19" t="n">
        <v>0.24</v>
      </c>
      <c r="L5779" s="19" t="n">
        <v>0.24</v>
      </c>
      <c r="M5779" s="19" t="n">
        <f aca="false">IF(J5779&gt;0,J5779,K5779)*E5779</f>
        <v>0.24</v>
      </c>
      <c r="N5779" s="20"/>
      <c r="O5779" s="21" t="str">
        <f aca="false">IF(R5779="","",ROUND(R5779*(1-Premissas!$B$4),4))</f>
        <v/>
      </c>
      <c r="P5779" s="22"/>
      <c r="Q5779" s="22"/>
      <c r="R5779" s="23"/>
      <c r="S5779" s="24"/>
      <c r="T5779" s="24"/>
      <c r="U5779" s="25"/>
      <c r="V5779" s="19" t="str">
        <f aca="false">IF(COUNT(N5779:Q5779)=0,"",MIN(N5779:Q5779))</f>
        <v/>
      </c>
      <c r="W5779" s="16" t="str">
        <f aca="false">IF(V5779="","",INDEX($N$4:$Q$4,MATCH(V5779,N5779:Q5779,0)))</f>
        <v/>
      </c>
      <c r="X5779" s="19" t="str">
        <f aca="false">IF(COUNT(N5779:Q5779)&lt;2,"",SMALL(N5779:Q5779,2))</f>
        <v/>
      </c>
      <c r="Y5779" s="26" t="str">
        <f aca="false">IF(OR(V5779="",M5779=0),"",V5779/M5779-1)</f>
        <v/>
      </c>
      <c r="Z5779" s="26" t="str">
        <f aca="false">IF(OR(V5779="",L5779=""),"",V5779/(L5779*E5779)-1)</f>
        <v/>
      </c>
      <c r="AA5779" s="16" t="str">
        <f aca="false">IF(V5779="","SEM OFERTA",IF(OR(Y5779&gt;Premissas!$B$11,Y5779&lt;Premissas!$B$12),"VERIFICAR - UNIDADE/EMBALAGEM",IF(Y5779&gt;Premissas!$B$6,"NÃO COMPRAR - REAJUSTE &gt;5%","COMPRAR")))</f>
        <v>SEM OFERTA</v>
      </c>
      <c r="AB5779" s="18" t="str">
        <f aca="false">IF(W5779="DIMEC",S5779,IF(W5779="MEDCENTRO",U5779,""))</f>
        <v/>
      </c>
      <c r="AC5779" s="18" t="n">
        <f aca="false">IF(AA5779&lt;&gt;"COMPRAR",0,IF(AB5779="",I5779,MIN(I5779,AB5779)))</f>
        <v>0</v>
      </c>
      <c r="AD5779" s="19" t="n">
        <f aca="false">IF(AC5779&gt;0,AC5779*V5779,0)</f>
        <v>0</v>
      </c>
      <c r="AE5779" s="19" t="n">
        <f aca="false">IF(AC5779&gt;0,(M5779-V5779)*AC5779,0)</f>
        <v>0</v>
      </c>
      <c r="AF5779" s="16" t="str">
        <f aca="false">IF(AA5779&lt;&gt;"COMPRAR","",IF(AB5779="",IF(X5779="","",IF(X5779-V5779&lt;0.01,"EMPATE TÉCNICO","")),IF(AB5779&lt;I5779,"ESTOQUE INSUFICIENTE",IF(X5779="","",IF(X5779-V5779&lt;0.01,"EMPATE TÉCNICO","")))))</f>
        <v/>
      </c>
      <c r="AG5779" s="16" t="s">
        <v>919</v>
      </c>
      <c r="AH5779" s="16" t="s">
        <v>3165</v>
      </c>
    </row>
    <row r="5780" customFormat="false" ht="15" hidden="false" customHeight="false" outlineLevel="0" collapsed="false">
      <c r="A5780" s="16" t="s">
        <v>17841</v>
      </c>
      <c r="B5780" s="17" t="s">
        <v>17842</v>
      </c>
      <c r="C5780" s="16" t="s">
        <v>17843</v>
      </c>
      <c r="D5780" s="16" t="s">
        <v>3172</v>
      </c>
      <c r="E5780" s="18" t="n">
        <v>1</v>
      </c>
      <c r="F5780" s="16" t="s">
        <v>43</v>
      </c>
      <c r="G5780" s="18" t="n">
        <v>0</v>
      </c>
      <c r="H5780" s="16" t="n">
        <v>0.5</v>
      </c>
      <c r="I5780" s="18" t="n">
        <v>2</v>
      </c>
      <c r="J5780" s="19" t="n">
        <v>0.3</v>
      </c>
      <c r="K5780" s="19" t="n">
        <v>0.3</v>
      </c>
      <c r="L5780" s="19" t="n">
        <v>0.3</v>
      </c>
      <c r="M5780" s="19" t="n">
        <f aca="false">IF(J5780&gt;0,J5780,K5780)*E5780</f>
        <v>0.3</v>
      </c>
      <c r="N5780" s="20"/>
      <c r="O5780" s="21" t="str">
        <f aca="false">IF(R5780="","",ROUND(R5780*(1-Premissas!$B$4),4))</f>
        <v/>
      </c>
      <c r="P5780" s="22"/>
      <c r="Q5780" s="22"/>
      <c r="R5780" s="23"/>
      <c r="S5780" s="24"/>
      <c r="T5780" s="24"/>
      <c r="U5780" s="25"/>
      <c r="V5780" s="19" t="str">
        <f aca="false">IF(COUNT(N5780:Q5780)=0,"",MIN(N5780:Q5780))</f>
        <v/>
      </c>
      <c r="W5780" s="16" t="str">
        <f aca="false">IF(V5780="","",INDEX($N$4:$Q$4,MATCH(V5780,N5780:Q5780,0)))</f>
        <v/>
      </c>
      <c r="X5780" s="19" t="str">
        <f aca="false">IF(COUNT(N5780:Q5780)&lt;2,"",SMALL(N5780:Q5780,2))</f>
        <v/>
      </c>
      <c r="Y5780" s="26" t="str">
        <f aca="false">IF(OR(V5780="",M5780=0),"",V5780/M5780-1)</f>
        <v/>
      </c>
      <c r="Z5780" s="26" t="str">
        <f aca="false">IF(OR(V5780="",L5780=""),"",V5780/(L5780*E5780)-1)</f>
        <v/>
      </c>
      <c r="AA5780" s="16" t="str">
        <f aca="false">IF(V5780="","SEM OFERTA",IF(OR(Y5780&gt;Premissas!$B$11,Y5780&lt;Premissas!$B$12),"VERIFICAR - UNIDADE/EMBALAGEM",IF(Y5780&gt;Premissas!$B$6,"NÃO COMPRAR - REAJUSTE &gt;5%","COMPRAR")))</f>
        <v>SEM OFERTA</v>
      </c>
      <c r="AB5780" s="18" t="str">
        <f aca="false">IF(W5780="DIMEC",S5780,IF(W5780="MEDCENTRO",U5780,""))</f>
        <v/>
      </c>
      <c r="AC5780" s="18" t="n">
        <f aca="false">IF(AA5780&lt;&gt;"COMPRAR",0,IF(AB5780="",I5780,MIN(I5780,AB5780)))</f>
        <v>0</v>
      </c>
      <c r="AD5780" s="19" t="n">
        <f aca="false">IF(AC5780&gt;0,AC5780*V5780,0)</f>
        <v>0</v>
      </c>
      <c r="AE5780" s="19" t="n">
        <f aca="false">IF(AC5780&gt;0,(M5780-V5780)*AC5780,0)</f>
        <v>0</v>
      </c>
      <c r="AF5780" s="16" t="str">
        <f aca="false">IF(AA5780&lt;&gt;"COMPRAR","",IF(AB5780="",IF(X5780="","",IF(X5780-V5780&lt;0.01,"EMPATE TÉCNICO","")),IF(AB5780&lt;I5780,"ESTOQUE INSUFICIENTE",IF(X5780="","",IF(X5780-V5780&lt;0.01,"EMPATE TÉCNICO","")))))</f>
        <v/>
      </c>
      <c r="AG5780" s="16" t="s">
        <v>304</v>
      </c>
      <c r="AH5780" s="16" t="s">
        <v>3165</v>
      </c>
    </row>
    <row r="5781" customFormat="false" ht="15" hidden="false" customHeight="false" outlineLevel="0" collapsed="false">
      <c r="A5781" s="16" t="s">
        <v>17844</v>
      </c>
      <c r="B5781" s="17" t="s">
        <v>17845</v>
      </c>
      <c r="C5781" s="16" t="s">
        <v>17846</v>
      </c>
      <c r="D5781" s="16"/>
      <c r="E5781" s="18" t="n">
        <v>1</v>
      </c>
      <c r="F5781" s="16" t="s">
        <v>43</v>
      </c>
      <c r="G5781" s="18" t="n">
        <v>0</v>
      </c>
      <c r="H5781" s="16" t="n">
        <v>0.1</v>
      </c>
      <c r="I5781" s="18" t="n">
        <v>1</v>
      </c>
      <c r="J5781" s="19" t="n">
        <v>0.35</v>
      </c>
      <c r="K5781" s="19" t="n">
        <v>0.35</v>
      </c>
      <c r="L5781" s="19" t="n">
        <v>0.35</v>
      </c>
      <c r="M5781" s="19" t="n">
        <f aca="false">IF(J5781&gt;0,J5781,K5781)*E5781</f>
        <v>0.35</v>
      </c>
      <c r="N5781" s="20"/>
      <c r="O5781" s="21" t="str">
        <f aca="false">IF(R5781="","",ROUND(R5781*(1-Premissas!$B$4),4))</f>
        <v/>
      </c>
      <c r="P5781" s="22"/>
      <c r="Q5781" s="22"/>
      <c r="R5781" s="23"/>
      <c r="S5781" s="24"/>
      <c r="T5781" s="24"/>
      <c r="U5781" s="25"/>
      <c r="V5781" s="19" t="str">
        <f aca="false">IF(COUNT(N5781:Q5781)=0,"",MIN(N5781:Q5781))</f>
        <v/>
      </c>
      <c r="W5781" s="16" t="str">
        <f aca="false">IF(V5781="","",INDEX($N$4:$Q$4,MATCH(V5781,N5781:Q5781,0)))</f>
        <v/>
      </c>
      <c r="X5781" s="19" t="str">
        <f aca="false">IF(COUNT(N5781:Q5781)&lt;2,"",SMALL(N5781:Q5781,2))</f>
        <v/>
      </c>
      <c r="Y5781" s="26" t="str">
        <f aca="false">IF(OR(V5781="",M5781=0),"",V5781/M5781-1)</f>
        <v/>
      </c>
      <c r="Z5781" s="26" t="str">
        <f aca="false">IF(OR(V5781="",L5781=""),"",V5781/(L5781*E5781)-1)</f>
        <v/>
      </c>
      <c r="AA5781" s="16" t="str">
        <f aca="false">IF(V5781="","SEM OFERTA",IF(OR(Y5781&gt;Premissas!$B$11,Y5781&lt;Premissas!$B$12),"VERIFICAR - UNIDADE/EMBALAGEM",IF(Y5781&gt;Premissas!$B$6,"NÃO COMPRAR - REAJUSTE &gt;5%","COMPRAR")))</f>
        <v>SEM OFERTA</v>
      </c>
      <c r="AB5781" s="18" t="str">
        <f aca="false">IF(W5781="DIMEC",S5781,IF(W5781="MEDCENTRO",U5781,""))</f>
        <v/>
      </c>
      <c r="AC5781" s="18" t="n">
        <f aca="false">IF(AA5781&lt;&gt;"COMPRAR",0,IF(AB5781="",I5781,MIN(I5781,AB5781)))</f>
        <v>0</v>
      </c>
      <c r="AD5781" s="19" t="n">
        <f aca="false">IF(AC5781&gt;0,AC5781*V5781,0)</f>
        <v>0</v>
      </c>
      <c r="AE5781" s="19" t="n">
        <f aca="false">IF(AC5781&gt;0,(M5781-V5781)*AC5781,0)</f>
        <v>0</v>
      </c>
      <c r="AF5781" s="16" t="str">
        <f aca="false">IF(AA5781&lt;&gt;"COMPRAR","",IF(AB5781="",IF(X5781="","",IF(X5781-V5781&lt;0.01,"EMPATE TÉCNICO","")),IF(AB5781&lt;I5781,"ESTOQUE INSUFICIENTE",IF(X5781="","",IF(X5781-V5781&lt;0.01,"EMPATE TÉCNICO","")))))</f>
        <v/>
      </c>
      <c r="AG5781" s="16" t="s">
        <v>7244</v>
      </c>
      <c r="AH5781" s="16" t="s">
        <v>3165</v>
      </c>
    </row>
    <row r="5782" customFormat="false" ht="15" hidden="false" customHeight="false" outlineLevel="0" collapsed="false">
      <c r="A5782" s="16" t="s">
        <v>17847</v>
      </c>
      <c r="B5782" s="17" t="s">
        <v>17848</v>
      </c>
      <c r="C5782" s="16" t="s">
        <v>17849</v>
      </c>
      <c r="D5782" s="16"/>
      <c r="E5782" s="18" t="n">
        <v>1</v>
      </c>
      <c r="F5782" s="16" t="s">
        <v>43</v>
      </c>
      <c r="G5782" s="18" t="n">
        <v>0</v>
      </c>
      <c r="H5782" s="16" t="n">
        <v>0.5</v>
      </c>
      <c r="I5782" s="18" t="n">
        <v>2</v>
      </c>
      <c r="J5782" s="19" t="n">
        <v>0.35</v>
      </c>
      <c r="K5782" s="19" t="n">
        <v>0.35</v>
      </c>
      <c r="L5782" s="19" t="n">
        <v>0.35</v>
      </c>
      <c r="M5782" s="19" t="n">
        <f aca="false">IF(J5782&gt;0,J5782,K5782)*E5782</f>
        <v>0.35</v>
      </c>
      <c r="N5782" s="20"/>
      <c r="O5782" s="21" t="str">
        <f aca="false">IF(R5782="","",ROUND(R5782*(1-Premissas!$B$4),4))</f>
        <v/>
      </c>
      <c r="P5782" s="22"/>
      <c r="Q5782" s="22"/>
      <c r="R5782" s="23"/>
      <c r="S5782" s="24"/>
      <c r="T5782" s="24"/>
      <c r="U5782" s="25"/>
      <c r="V5782" s="19" t="str">
        <f aca="false">IF(COUNT(N5782:Q5782)=0,"",MIN(N5782:Q5782))</f>
        <v/>
      </c>
      <c r="W5782" s="16" t="str">
        <f aca="false">IF(V5782="","",INDEX($N$4:$Q$4,MATCH(V5782,N5782:Q5782,0)))</f>
        <v/>
      </c>
      <c r="X5782" s="19" t="str">
        <f aca="false">IF(COUNT(N5782:Q5782)&lt;2,"",SMALL(N5782:Q5782,2))</f>
        <v/>
      </c>
      <c r="Y5782" s="26" t="str">
        <f aca="false">IF(OR(V5782="",M5782=0),"",V5782/M5782-1)</f>
        <v/>
      </c>
      <c r="Z5782" s="26" t="str">
        <f aca="false">IF(OR(V5782="",L5782=""),"",V5782/(L5782*E5782)-1)</f>
        <v/>
      </c>
      <c r="AA5782" s="16" t="str">
        <f aca="false">IF(V5782="","SEM OFERTA",IF(OR(Y5782&gt;Premissas!$B$11,Y5782&lt;Premissas!$B$12),"VERIFICAR - UNIDADE/EMBALAGEM",IF(Y5782&gt;Premissas!$B$6,"NÃO COMPRAR - REAJUSTE &gt;5%","COMPRAR")))</f>
        <v>SEM OFERTA</v>
      </c>
      <c r="AB5782" s="18" t="str">
        <f aca="false">IF(W5782="DIMEC",S5782,IF(W5782="MEDCENTRO",U5782,""))</f>
        <v/>
      </c>
      <c r="AC5782" s="18" t="n">
        <f aca="false">IF(AA5782&lt;&gt;"COMPRAR",0,IF(AB5782="",I5782,MIN(I5782,AB5782)))</f>
        <v>0</v>
      </c>
      <c r="AD5782" s="19" t="n">
        <f aca="false">IF(AC5782&gt;0,AC5782*V5782,0)</f>
        <v>0</v>
      </c>
      <c r="AE5782" s="19" t="n">
        <f aca="false">IF(AC5782&gt;0,(M5782-V5782)*AC5782,0)</f>
        <v>0</v>
      </c>
      <c r="AF5782" s="16" t="str">
        <f aca="false">IF(AA5782&lt;&gt;"COMPRAR","",IF(AB5782="",IF(X5782="","",IF(X5782-V5782&lt;0.01,"EMPATE TÉCNICO","")),IF(AB5782&lt;I5782,"ESTOQUE INSUFICIENTE",IF(X5782="","",IF(X5782-V5782&lt;0.01,"EMPATE TÉCNICO","")))))</f>
        <v/>
      </c>
      <c r="AG5782" s="16" t="s">
        <v>2551</v>
      </c>
      <c r="AH5782" s="16" t="s">
        <v>3165</v>
      </c>
    </row>
    <row r="5783" customFormat="false" ht="15" hidden="false" customHeight="false" outlineLevel="0" collapsed="false">
      <c r="A5783" s="16" t="s">
        <v>17850</v>
      </c>
      <c r="B5783" s="17" t="s">
        <v>17851</v>
      </c>
      <c r="C5783" s="16" t="s">
        <v>17852</v>
      </c>
      <c r="D5783" s="16" t="s">
        <v>3172</v>
      </c>
      <c r="E5783" s="18" t="n">
        <v>1</v>
      </c>
      <c r="F5783" s="16" t="s">
        <v>43</v>
      </c>
      <c r="G5783" s="18" t="n">
        <v>0</v>
      </c>
      <c r="H5783" s="16" t="n">
        <v>38.5</v>
      </c>
      <c r="I5783" s="18" t="n">
        <v>99</v>
      </c>
      <c r="J5783" s="19" t="n">
        <v>0.35</v>
      </c>
      <c r="K5783" s="19" t="n">
        <v>0.35</v>
      </c>
      <c r="L5783" s="19" t="n">
        <v>0.35</v>
      </c>
      <c r="M5783" s="19" t="n">
        <f aca="false">IF(J5783&gt;0,J5783,K5783)*E5783</f>
        <v>0.35</v>
      </c>
      <c r="N5783" s="20"/>
      <c r="O5783" s="21" t="str">
        <f aca="false">IF(R5783="","",ROUND(R5783*(1-Premissas!$B$4),4))</f>
        <v/>
      </c>
      <c r="P5783" s="22"/>
      <c r="Q5783" s="22"/>
      <c r="R5783" s="23"/>
      <c r="S5783" s="24"/>
      <c r="T5783" s="24"/>
      <c r="U5783" s="25"/>
      <c r="V5783" s="19" t="str">
        <f aca="false">IF(COUNT(N5783:Q5783)=0,"",MIN(N5783:Q5783))</f>
        <v/>
      </c>
      <c r="W5783" s="16" t="str">
        <f aca="false">IF(V5783="","",INDEX($N$4:$Q$4,MATCH(V5783,N5783:Q5783,0)))</f>
        <v/>
      </c>
      <c r="X5783" s="19" t="str">
        <f aca="false">IF(COUNT(N5783:Q5783)&lt;2,"",SMALL(N5783:Q5783,2))</f>
        <v/>
      </c>
      <c r="Y5783" s="26" t="str">
        <f aca="false">IF(OR(V5783="",M5783=0),"",V5783/M5783-1)</f>
        <v/>
      </c>
      <c r="Z5783" s="26" t="str">
        <f aca="false">IF(OR(V5783="",L5783=""),"",V5783/(L5783*E5783)-1)</f>
        <v/>
      </c>
      <c r="AA5783" s="16" t="str">
        <f aca="false">IF(V5783="","SEM OFERTA",IF(OR(Y5783&gt;Premissas!$B$11,Y5783&lt;Premissas!$B$12),"VERIFICAR - UNIDADE/EMBALAGEM",IF(Y5783&gt;Premissas!$B$6,"NÃO COMPRAR - REAJUSTE &gt;5%","COMPRAR")))</f>
        <v>SEM OFERTA</v>
      </c>
      <c r="AB5783" s="18" t="str">
        <f aca="false">IF(W5783="DIMEC",S5783,IF(W5783="MEDCENTRO",U5783,""))</f>
        <v/>
      </c>
      <c r="AC5783" s="18" t="n">
        <f aca="false">IF(AA5783&lt;&gt;"COMPRAR",0,IF(AB5783="",I5783,MIN(I5783,AB5783)))</f>
        <v>0</v>
      </c>
      <c r="AD5783" s="19" t="n">
        <f aca="false">IF(AC5783&gt;0,AC5783*V5783,0)</f>
        <v>0</v>
      </c>
      <c r="AE5783" s="19" t="n">
        <f aca="false">IF(AC5783&gt;0,(M5783-V5783)*AC5783,0)</f>
        <v>0</v>
      </c>
      <c r="AF5783" s="16" t="str">
        <f aca="false">IF(AA5783&lt;&gt;"COMPRAR","",IF(AB5783="",IF(X5783="","",IF(X5783-V5783&lt;0.01,"EMPATE TÉCNICO","")),IF(AB5783&lt;I5783,"ESTOQUE INSUFICIENTE",IF(X5783="","",IF(X5783-V5783&lt;0.01,"EMPATE TÉCNICO","")))))</f>
        <v/>
      </c>
      <c r="AG5783" s="16" t="s">
        <v>7244</v>
      </c>
      <c r="AH5783" s="16" t="s">
        <v>3165</v>
      </c>
    </row>
    <row r="5784" customFormat="false" ht="15" hidden="false" customHeight="false" outlineLevel="0" collapsed="false">
      <c r="A5784" s="16" t="s">
        <v>17853</v>
      </c>
      <c r="B5784" s="17" t="s">
        <v>17854</v>
      </c>
      <c r="C5784" s="16" t="s">
        <v>17855</v>
      </c>
      <c r="D5784" s="16"/>
      <c r="E5784" s="18" t="n">
        <v>1</v>
      </c>
      <c r="F5784" s="16" t="s">
        <v>43</v>
      </c>
      <c r="G5784" s="18" t="n">
        <v>0</v>
      </c>
      <c r="H5784" s="16" t="n">
        <v>1.2</v>
      </c>
      <c r="I5784" s="18" t="n">
        <v>4</v>
      </c>
      <c r="J5784" s="19" t="n">
        <v>0.35</v>
      </c>
      <c r="K5784" s="19" t="n">
        <v>0.35</v>
      </c>
      <c r="L5784" s="19" t="n">
        <v>0.35</v>
      </c>
      <c r="M5784" s="19" t="n">
        <f aca="false">IF(J5784&gt;0,J5784,K5784)*E5784</f>
        <v>0.35</v>
      </c>
      <c r="N5784" s="20"/>
      <c r="O5784" s="21" t="str">
        <f aca="false">IF(R5784="","",ROUND(R5784*(1-Premissas!$B$4),4))</f>
        <v/>
      </c>
      <c r="P5784" s="22"/>
      <c r="Q5784" s="22"/>
      <c r="R5784" s="23"/>
      <c r="S5784" s="24"/>
      <c r="T5784" s="24"/>
      <c r="U5784" s="25"/>
      <c r="V5784" s="19" t="str">
        <f aca="false">IF(COUNT(N5784:Q5784)=0,"",MIN(N5784:Q5784))</f>
        <v/>
      </c>
      <c r="W5784" s="16" t="str">
        <f aca="false">IF(V5784="","",INDEX($N$4:$Q$4,MATCH(V5784,N5784:Q5784,0)))</f>
        <v/>
      </c>
      <c r="X5784" s="19" t="str">
        <f aca="false">IF(COUNT(N5784:Q5784)&lt;2,"",SMALL(N5784:Q5784,2))</f>
        <v/>
      </c>
      <c r="Y5784" s="26" t="str">
        <f aca="false">IF(OR(V5784="",M5784=0),"",V5784/M5784-1)</f>
        <v/>
      </c>
      <c r="Z5784" s="26" t="str">
        <f aca="false">IF(OR(V5784="",L5784=""),"",V5784/(L5784*E5784)-1)</f>
        <v/>
      </c>
      <c r="AA5784" s="16" t="str">
        <f aca="false">IF(V5784="","SEM OFERTA",IF(OR(Y5784&gt;Premissas!$B$11,Y5784&lt;Premissas!$B$12),"VERIFICAR - UNIDADE/EMBALAGEM",IF(Y5784&gt;Premissas!$B$6,"NÃO COMPRAR - REAJUSTE &gt;5%","COMPRAR")))</f>
        <v>SEM OFERTA</v>
      </c>
      <c r="AB5784" s="18" t="str">
        <f aca="false">IF(W5784="DIMEC",S5784,IF(W5784="MEDCENTRO",U5784,""))</f>
        <v/>
      </c>
      <c r="AC5784" s="18" t="n">
        <f aca="false">IF(AA5784&lt;&gt;"COMPRAR",0,IF(AB5784="",I5784,MIN(I5784,AB5784)))</f>
        <v>0</v>
      </c>
      <c r="AD5784" s="19" t="n">
        <f aca="false">IF(AC5784&gt;0,AC5784*V5784,0)</f>
        <v>0</v>
      </c>
      <c r="AE5784" s="19" t="n">
        <f aca="false">IF(AC5784&gt;0,(M5784-V5784)*AC5784,0)</f>
        <v>0</v>
      </c>
      <c r="AF5784" s="16" t="str">
        <f aca="false">IF(AA5784&lt;&gt;"COMPRAR","",IF(AB5784="",IF(X5784="","",IF(X5784-V5784&lt;0.01,"EMPATE TÉCNICO","")),IF(AB5784&lt;I5784,"ESTOQUE INSUFICIENTE",IF(X5784="","",IF(X5784-V5784&lt;0.01,"EMPATE TÉCNICO","")))))</f>
        <v/>
      </c>
      <c r="AG5784" s="16" t="s">
        <v>7244</v>
      </c>
      <c r="AH5784" s="16" t="s">
        <v>3165</v>
      </c>
    </row>
    <row r="5785" customFormat="false" ht="15" hidden="false" customHeight="false" outlineLevel="0" collapsed="false">
      <c r="A5785" s="16" t="s">
        <v>17856</v>
      </c>
      <c r="B5785" s="17" t="s">
        <v>17857</v>
      </c>
      <c r="C5785" s="16" t="s">
        <v>17858</v>
      </c>
      <c r="D5785" s="16" t="s">
        <v>3172</v>
      </c>
      <c r="E5785" s="18" t="n">
        <v>1</v>
      </c>
      <c r="F5785" s="16" t="s">
        <v>41</v>
      </c>
      <c r="G5785" s="18" t="n">
        <v>106</v>
      </c>
      <c r="H5785" s="16" t="n">
        <v>161.8</v>
      </c>
      <c r="I5785" s="18" t="n">
        <v>310</v>
      </c>
      <c r="J5785" s="19" t="n">
        <v>1.55</v>
      </c>
      <c r="K5785" s="19" t="n">
        <v>1.55</v>
      </c>
      <c r="L5785" s="19" t="n">
        <v>1.55</v>
      </c>
      <c r="M5785" s="19" t="n">
        <f aca="false">IF(J5785&gt;0,J5785,K5785)*E5785</f>
        <v>1.55</v>
      </c>
      <c r="N5785" s="20"/>
      <c r="O5785" s="21" t="str">
        <f aca="false">IF(R5785="","",ROUND(R5785*(1-Premissas!$B$4),4))</f>
        <v/>
      </c>
      <c r="P5785" s="22"/>
      <c r="Q5785" s="22"/>
      <c r="R5785" s="23"/>
      <c r="S5785" s="24"/>
      <c r="T5785" s="24"/>
      <c r="U5785" s="25"/>
      <c r="V5785" s="19" t="str">
        <f aca="false">IF(COUNT(N5785:Q5785)=0,"",MIN(N5785:Q5785))</f>
        <v/>
      </c>
      <c r="W5785" s="16" t="str">
        <f aca="false">IF(V5785="","",INDEX($N$4:$Q$4,MATCH(V5785,N5785:Q5785,0)))</f>
        <v/>
      </c>
      <c r="X5785" s="19" t="str">
        <f aca="false">IF(COUNT(N5785:Q5785)&lt;2,"",SMALL(N5785:Q5785,2))</f>
        <v/>
      </c>
      <c r="Y5785" s="26" t="str">
        <f aca="false">IF(OR(V5785="",M5785=0),"",V5785/M5785-1)</f>
        <v/>
      </c>
      <c r="Z5785" s="26" t="str">
        <f aca="false">IF(OR(V5785="",L5785=""),"",V5785/(L5785*E5785)-1)</f>
        <v/>
      </c>
      <c r="AA5785" s="16" t="str">
        <f aca="false">IF(V5785="","SEM OFERTA",IF(OR(Y5785&gt;Premissas!$B$11,Y5785&lt;Premissas!$B$12),"VERIFICAR - UNIDADE/EMBALAGEM",IF(Y5785&gt;Premissas!$B$6,"NÃO COMPRAR - REAJUSTE &gt;5%","COMPRAR")))</f>
        <v>SEM OFERTA</v>
      </c>
      <c r="AB5785" s="18" t="str">
        <f aca="false">IF(W5785="DIMEC",S5785,IF(W5785="MEDCENTRO",U5785,""))</f>
        <v/>
      </c>
      <c r="AC5785" s="18" t="n">
        <f aca="false">IF(AA5785&lt;&gt;"COMPRAR",0,IF(AB5785="",I5785,MIN(I5785,AB5785)))</f>
        <v>0</v>
      </c>
      <c r="AD5785" s="19" t="n">
        <f aca="false">IF(AC5785&gt;0,AC5785*V5785,0)</f>
        <v>0</v>
      </c>
      <c r="AE5785" s="19" t="n">
        <f aca="false">IF(AC5785&gt;0,(M5785-V5785)*AC5785,0)</f>
        <v>0</v>
      </c>
      <c r="AF5785" s="16" t="str">
        <f aca="false">IF(AA5785&lt;&gt;"COMPRAR","",IF(AB5785="",IF(X5785="","",IF(X5785-V5785&lt;0.01,"EMPATE TÉCNICO","")),IF(AB5785&lt;I5785,"ESTOQUE INSUFICIENTE",IF(X5785="","",IF(X5785-V5785&lt;0.01,"EMPATE TÉCNICO","")))))</f>
        <v/>
      </c>
      <c r="AG5785" s="16" t="s">
        <v>304</v>
      </c>
      <c r="AH5785" s="16" t="s">
        <v>3165</v>
      </c>
    </row>
    <row r="5786" customFormat="false" ht="15" hidden="false" customHeight="false" outlineLevel="0" collapsed="false">
      <c r="A5786" s="16" t="s">
        <v>17859</v>
      </c>
      <c r="B5786" s="17" t="s">
        <v>17860</v>
      </c>
      <c r="C5786" s="16" t="s">
        <v>17861</v>
      </c>
      <c r="D5786" s="16" t="s">
        <v>3172</v>
      </c>
      <c r="E5786" s="18" t="n">
        <v>1</v>
      </c>
      <c r="F5786" s="16" t="s">
        <v>43</v>
      </c>
      <c r="G5786" s="18" t="n">
        <v>0</v>
      </c>
      <c r="H5786" s="16" t="n">
        <v>0</v>
      </c>
      <c r="I5786" s="18" t="n">
        <v>1</v>
      </c>
      <c r="J5786" s="19" t="n">
        <v>0.73</v>
      </c>
      <c r="K5786" s="19" t="n">
        <v>0.73</v>
      </c>
      <c r="L5786" s="19" t="n">
        <v>0.73</v>
      </c>
      <c r="M5786" s="19" t="n">
        <f aca="false">IF(J5786&gt;0,J5786,K5786)*E5786</f>
        <v>0.73</v>
      </c>
      <c r="N5786" s="20"/>
      <c r="O5786" s="21" t="str">
        <f aca="false">IF(R5786="","",ROUND(R5786*(1-Premissas!$B$4),4))</f>
        <v/>
      </c>
      <c r="P5786" s="22"/>
      <c r="Q5786" s="22"/>
      <c r="R5786" s="23"/>
      <c r="S5786" s="24"/>
      <c r="T5786" s="24"/>
      <c r="U5786" s="25"/>
      <c r="V5786" s="19" t="str">
        <f aca="false">IF(COUNT(N5786:Q5786)=0,"",MIN(N5786:Q5786))</f>
        <v/>
      </c>
      <c r="W5786" s="16" t="str">
        <f aca="false">IF(V5786="","",INDEX($N$4:$Q$4,MATCH(V5786,N5786:Q5786,0)))</f>
        <v/>
      </c>
      <c r="X5786" s="19" t="str">
        <f aca="false">IF(COUNT(N5786:Q5786)&lt;2,"",SMALL(N5786:Q5786,2))</f>
        <v/>
      </c>
      <c r="Y5786" s="26" t="str">
        <f aca="false">IF(OR(V5786="",M5786=0),"",V5786/M5786-1)</f>
        <v/>
      </c>
      <c r="Z5786" s="26" t="str">
        <f aca="false">IF(OR(V5786="",L5786=""),"",V5786/(L5786*E5786)-1)</f>
        <v/>
      </c>
      <c r="AA5786" s="16" t="str">
        <f aca="false">IF(V5786="","SEM OFERTA",IF(OR(Y5786&gt;Premissas!$B$11,Y5786&lt;Premissas!$B$12),"VERIFICAR - UNIDADE/EMBALAGEM",IF(Y5786&gt;Premissas!$B$6,"NÃO COMPRAR - REAJUSTE &gt;5%","COMPRAR")))</f>
        <v>SEM OFERTA</v>
      </c>
      <c r="AB5786" s="18" t="str">
        <f aca="false">IF(W5786="DIMEC",S5786,IF(W5786="MEDCENTRO",U5786,""))</f>
        <v/>
      </c>
      <c r="AC5786" s="18" t="n">
        <f aca="false">IF(AA5786&lt;&gt;"COMPRAR",0,IF(AB5786="",I5786,MIN(I5786,AB5786)))</f>
        <v>0</v>
      </c>
      <c r="AD5786" s="19" t="n">
        <f aca="false">IF(AC5786&gt;0,AC5786*V5786,0)</f>
        <v>0</v>
      </c>
      <c r="AE5786" s="19" t="n">
        <f aca="false">IF(AC5786&gt;0,(M5786-V5786)*AC5786,0)</f>
        <v>0</v>
      </c>
      <c r="AF5786" s="16" t="str">
        <f aca="false">IF(AA5786&lt;&gt;"COMPRAR","",IF(AB5786="",IF(X5786="","",IF(X5786-V5786&lt;0.01,"EMPATE TÉCNICO","")),IF(AB5786&lt;I5786,"ESTOQUE INSUFICIENTE",IF(X5786="","",IF(X5786-V5786&lt;0.01,"EMPATE TÉCNICO","")))))</f>
        <v/>
      </c>
      <c r="AG5786" s="16" t="s">
        <v>892</v>
      </c>
      <c r="AH5786" s="16" t="s">
        <v>3165</v>
      </c>
    </row>
    <row r="5787" customFormat="false" ht="15" hidden="false" customHeight="false" outlineLevel="0" collapsed="false">
      <c r="A5787" s="16" t="s">
        <v>17862</v>
      </c>
      <c r="B5787" s="17" t="s">
        <v>17863</v>
      </c>
      <c r="C5787" s="16" t="s">
        <v>17864</v>
      </c>
      <c r="D5787" s="16"/>
      <c r="E5787" s="18" t="n">
        <v>1</v>
      </c>
      <c r="F5787" s="16" t="s">
        <v>41</v>
      </c>
      <c r="G5787" s="18" t="n">
        <v>346</v>
      </c>
      <c r="H5787" s="16" t="n">
        <v>294.4</v>
      </c>
      <c r="I5787" s="18" t="n">
        <v>410</v>
      </c>
      <c r="J5787" s="19" t="n">
        <v>1.58</v>
      </c>
      <c r="K5787" s="19" t="n">
        <v>1.58</v>
      </c>
      <c r="L5787" s="19" t="n">
        <v>1.58</v>
      </c>
      <c r="M5787" s="19" t="n">
        <f aca="false">IF(J5787&gt;0,J5787,K5787)*E5787</f>
        <v>1.58</v>
      </c>
      <c r="N5787" s="20"/>
      <c r="O5787" s="21" t="str">
        <f aca="false">IF(R5787="","",ROUND(R5787*(1-Premissas!$B$4),4))</f>
        <v/>
      </c>
      <c r="P5787" s="22"/>
      <c r="Q5787" s="22"/>
      <c r="R5787" s="23"/>
      <c r="S5787" s="24"/>
      <c r="T5787" s="24"/>
      <c r="U5787" s="25"/>
      <c r="V5787" s="19" t="str">
        <f aca="false">IF(COUNT(N5787:Q5787)=0,"",MIN(N5787:Q5787))</f>
        <v/>
      </c>
      <c r="W5787" s="16" t="str">
        <f aca="false">IF(V5787="","",INDEX($N$4:$Q$4,MATCH(V5787,N5787:Q5787,0)))</f>
        <v/>
      </c>
      <c r="X5787" s="19" t="str">
        <f aca="false">IF(COUNT(N5787:Q5787)&lt;2,"",SMALL(N5787:Q5787,2))</f>
        <v/>
      </c>
      <c r="Y5787" s="26" t="str">
        <f aca="false">IF(OR(V5787="",M5787=0),"",V5787/M5787-1)</f>
        <v/>
      </c>
      <c r="Z5787" s="26" t="str">
        <f aca="false">IF(OR(V5787="",L5787=""),"",V5787/(L5787*E5787)-1)</f>
        <v/>
      </c>
      <c r="AA5787" s="16" t="str">
        <f aca="false">IF(V5787="","SEM OFERTA",IF(OR(Y5787&gt;Premissas!$B$11,Y5787&lt;Premissas!$B$12),"VERIFICAR - UNIDADE/EMBALAGEM",IF(Y5787&gt;Premissas!$B$6,"NÃO COMPRAR - REAJUSTE &gt;5%","COMPRAR")))</f>
        <v>SEM OFERTA</v>
      </c>
      <c r="AB5787" s="18" t="str">
        <f aca="false">IF(W5787="DIMEC",S5787,IF(W5787="MEDCENTRO",U5787,""))</f>
        <v/>
      </c>
      <c r="AC5787" s="18" t="n">
        <f aca="false">IF(AA5787&lt;&gt;"COMPRAR",0,IF(AB5787="",I5787,MIN(I5787,AB5787)))</f>
        <v>0</v>
      </c>
      <c r="AD5787" s="19" t="n">
        <f aca="false">IF(AC5787&gt;0,AC5787*V5787,0)</f>
        <v>0</v>
      </c>
      <c r="AE5787" s="19" t="n">
        <f aca="false">IF(AC5787&gt;0,(M5787-V5787)*AC5787,0)</f>
        <v>0</v>
      </c>
      <c r="AF5787" s="16" t="str">
        <f aca="false">IF(AA5787&lt;&gt;"COMPRAR","",IF(AB5787="",IF(X5787="","",IF(X5787-V5787&lt;0.01,"EMPATE TÉCNICO","")),IF(AB5787&lt;I5787,"ESTOQUE INSUFICIENTE",IF(X5787="","",IF(X5787-V5787&lt;0.01,"EMPATE TÉCNICO","")))))</f>
        <v/>
      </c>
      <c r="AG5787" s="16" t="s">
        <v>7132</v>
      </c>
      <c r="AH5787" s="16" t="s">
        <v>3165</v>
      </c>
    </row>
    <row r="5788" customFormat="false" ht="15" hidden="false" customHeight="false" outlineLevel="0" collapsed="false">
      <c r="A5788" s="16" t="s">
        <v>17865</v>
      </c>
      <c r="B5788" s="17" t="s">
        <v>17866</v>
      </c>
      <c r="C5788" s="16" t="s">
        <v>17867</v>
      </c>
      <c r="D5788" s="16"/>
      <c r="E5788" s="18" t="n">
        <v>1</v>
      </c>
      <c r="F5788" s="16" t="s">
        <v>41</v>
      </c>
      <c r="G5788" s="18" t="n">
        <v>0</v>
      </c>
      <c r="H5788" s="16" t="n">
        <v>14.9</v>
      </c>
      <c r="I5788" s="18" t="n">
        <v>39</v>
      </c>
      <c r="J5788" s="19" t="n">
        <v>1.79</v>
      </c>
      <c r="K5788" s="19" t="n">
        <v>1.79</v>
      </c>
      <c r="L5788" s="19" t="n">
        <v>1.79</v>
      </c>
      <c r="M5788" s="19" t="n">
        <f aca="false">IF(J5788&gt;0,J5788,K5788)*E5788</f>
        <v>1.79</v>
      </c>
      <c r="N5788" s="20"/>
      <c r="O5788" s="21" t="str">
        <f aca="false">IF(R5788="","",ROUND(R5788*(1-Premissas!$B$4),4))</f>
        <v/>
      </c>
      <c r="P5788" s="22"/>
      <c r="Q5788" s="22"/>
      <c r="R5788" s="23"/>
      <c r="S5788" s="24"/>
      <c r="T5788" s="24"/>
      <c r="U5788" s="25"/>
      <c r="V5788" s="19" t="str">
        <f aca="false">IF(COUNT(N5788:Q5788)=0,"",MIN(N5788:Q5788))</f>
        <v/>
      </c>
      <c r="W5788" s="16" t="str">
        <f aca="false">IF(V5788="","",INDEX($N$4:$Q$4,MATCH(V5788,N5788:Q5788,0)))</f>
        <v/>
      </c>
      <c r="X5788" s="19" t="str">
        <f aca="false">IF(COUNT(N5788:Q5788)&lt;2,"",SMALL(N5788:Q5788,2))</f>
        <v/>
      </c>
      <c r="Y5788" s="26" t="str">
        <f aca="false">IF(OR(V5788="",M5788=0),"",V5788/M5788-1)</f>
        <v/>
      </c>
      <c r="Z5788" s="26" t="str">
        <f aca="false">IF(OR(V5788="",L5788=""),"",V5788/(L5788*E5788)-1)</f>
        <v/>
      </c>
      <c r="AA5788" s="16" t="str">
        <f aca="false">IF(V5788="","SEM OFERTA",IF(OR(Y5788&gt;Premissas!$B$11,Y5788&lt;Premissas!$B$12),"VERIFICAR - UNIDADE/EMBALAGEM",IF(Y5788&gt;Premissas!$B$6,"NÃO COMPRAR - REAJUSTE &gt;5%","COMPRAR")))</f>
        <v>SEM OFERTA</v>
      </c>
      <c r="AB5788" s="18" t="str">
        <f aca="false">IF(W5788="DIMEC",S5788,IF(W5788="MEDCENTRO",U5788,""))</f>
        <v/>
      </c>
      <c r="AC5788" s="18" t="n">
        <f aca="false">IF(AA5788&lt;&gt;"COMPRAR",0,IF(AB5788="",I5788,MIN(I5788,AB5788)))</f>
        <v>0</v>
      </c>
      <c r="AD5788" s="19" t="n">
        <f aca="false">IF(AC5788&gt;0,AC5788*V5788,0)</f>
        <v>0</v>
      </c>
      <c r="AE5788" s="19" t="n">
        <f aca="false">IF(AC5788&gt;0,(M5788-V5788)*AC5788,0)</f>
        <v>0</v>
      </c>
      <c r="AF5788" s="16" t="str">
        <f aca="false">IF(AA5788&lt;&gt;"COMPRAR","",IF(AB5788="",IF(X5788="","",IF(X5788-V5788&lt;0.01,"EMPATE TÉCNICO","")),IF(AB5788&lt;I5788,"ESTOQUE INSUFICIENTE",IF(X5788="","",IF(X5788-V5788&lt;0.01,"EMPATE TÉCNICO","")))))</f>
        <v/>
      </c>
      <c r="AG5788" s="16" t="s">
        <v>304</v>
      </c>
      <c r="AH5788" s="16" t="s">
        <v>3165</v>
      </c>
    </row>
    <row r="5789" customFormat="false" ht="15" hidden="false" customHeight="false" outlineLevel="0" collapsed="false">
      <c r="A5789" s="16" t="s">
        <v>17868</v>
      </c>
      <c r="B5789" s="17" t="s">
        <v>17869</v>
      </c>
      <c r="C5789" s="16" t="s">
        <v>17870</v>
      </c>
      <c r="D5789" s="16" t="s">
        <v>380</v>
      </c>
      <c r="E5789" s="18" t="n">
        <v>1</v>
      </c>
      <c r="F5789" s="16" t="s">
        <v>41</v>
      </c>
      <c r="G5789" s="18" t="n">
        <v>0</v>
      </c>
      <c r="H5789" s="16" t="n">
        <v>27.9</v>
      </c>
      <c r="I5789" s="18" t="n">
        <v>72</v>
      </c>
      <c r="J5789" s="19" t="n">
        <v>1.45</v>
      </c>
      <c r="K5789" s="19" t="n">
        <v>1.45</v>
      </c>
      <c r="L5789" s="19" t="n">
        <v>1.45</v>
      </c>
      <c r="M5789" s="19" t="n">
        <f aca="false">IF(J5789&gt;0,J5789,K5789)*E5789</f>
        <v>1.45</v>
      </c>
      <c r="N5789" s="20"/>
      <c r="O5789" s="21" t="str">
        <f aca="false">IF(R5789="","",ROUND(R5789*(1-Premissas!$B$4),4))</f>
        <v/>
      </c>
      <c r="P5789" s="22"/>
      <c r="Q5789" s="22"/>
      <c r="R5789" s="23"/>
      <c r="S5789" s="24"/>
      <c r="T5789" s="24"/>
      <c r="U5789" s="25"/>
      <c r="V5789" s="19" t="str">
        <f aca="false">IF(COUNT(N5789:Q5789)=0,"",MIN(N5789:Q5789))</f>
        <v/>
      </c>
      <c r="W5789" s="16" t="str">
        <f aca="false">IF(V5789="","",INDEX($N$4:$Q$4,MATCH(V5789,N5789:Q5789,0)))</f>
        <v/>
      </c>
      <c r="X5789" s="19" t="str">
        <f aca="false">IF(COUNT(N5789:Q5789)&lt;2,"",SMALL(N5789:Q5789,2))</f>
        <v/>
      </c>
      <c r="Y5789" s="26" t="str">
        <f aca="false">IF(OR(V5789="",M5789=0),"",V5789/M5789-1)</f>
        <v/>
      </c>
      <c r="Z5789" s="26" t="str">
        <f aca="false">IF(OR(V5789="",L5789=""),"",V5789/(L5789*E5789)-1)</f>
        <v/>
      </c>
      <c r="AA5789" s="16" t="str">
        <f aca="false">IF(V5789="","SEM OFERTA",IF(OR(Y5789&gt;Premissas!$B$11,Y5789&lt;Premissas!$B$12),"VERIFICAR - UNIDADE/EMBALAGEM",IF(Y5789&gt;Premissas!$B$6,"NÃO COMPRAR - REAJUSTE &gt;5%","COMPRAR")))</f>
        <v>SEM OFERTA</v>
      </c>
      <c r="AB5789" s="18" t="str">
        <f aca="false">IF(W5789="DIMEC",S5789,IF(W5789="MEDCENTRO",U5789,""))</f>
        <v/>
      </c>
      <c r="AC5789" s="18" t="n">
        <f aca="false">IF(AA5789&lt;&gt;"COMPRAR",0,IF(AB5789="",I5789,MIN(I5789,AB5789)))</f>
        <v>0</v>
      </c>
      <c r="AD5789" s="19" t="n">
        <f aca="false">IF(AC5789&gt;0,AC5789*V5789,0)</f>
        <v>0</v>
      </c>
      <c r="AE5789" s="19" t="n">
        <f aca="false">IF(AC5789&gt;0,(M5789-V5789)*AC5789,0)</f>
        <v>0</v>
      </c>
      <c r="AF5789" s="16" t="str">
        <f aca="false">IF(AA5789&lt;&gt;"COMPRAR","",IF(AB5789="",IF(X5789="","",IF(X5789-V5789&lt;0.01,"EMPATE TÉCNICO","")),IF(AB5789&lt;I5789,"ESTOQUE INSUFICIENTE",IF(X5789="","",IF(X5789-V5789&lt;0.01,"EMPATE TÉCNICO","")))))</f>
        <v/>
      </c>
      <c r="AG5789" s="16" t="s">
        <v>7132</v>
      </c>
      <c r="AH5789" s="16" t="s">
        <v>3165</v>
      </c>
    </row>
    <row r="5790" customFormat="false" ht="15" hidden="false" customHeight="false" outlineLevel="0" collapsed="false">
      <c r="A5790" s="16" t="s">
        <v>17871</v>
      </c>
      <c r="B5790" s="17" t="s">
        <v>17872</v>
      </c>
      <c r="C5790" s="16" t="s">
        <v>17873</v>
      </c>
      <c r="D5790" s="16"/>
      <c r="E5790" s="18" t="n">
        <v>1</v>
      </c>
      <c r="F5790" s="16" t="s">
        <v>41</v>
      </c>
      <c r="G5790" s="18" t="n">
        <v>1</v>
      </c>
      <c r="H5790" s="16" t="n">
        <v>44.3</v>
      </c>
      <c r="I5790" s="18" t="n">
        <v>113</v>
      </c>
      <c r="J5790" s="19" t="n">
        <v>0</v>
      </c>
      <c r="K5790" s="19" t="n">
        <v>0.89</v>
      </c>
      <c r="L5790" s="19"/>
      <c r="M5790" s="19" t="n">
        <f aca="false">IF(J5790&gt;0,J5790,K5790)*E5790</f>
        <v>0.89</v>
      </c>
      <c r="N5790" s="20"/>
      <c r="O5790" s="21" t="str">
        <f aca="false">IF(R5790="","",ROUND(R5790*(1-Premissas!$B$4),4))</f>
        <v/>
      </c>
      <c r="P5790" s="22"/>
      <c r="Q5790" s="22"/>
      <c r="R5790" s="23"/>
      <c r="S5790" s="24"/>
      <c r="T5790" s="24"/>
      <c r="U5790" s="25"/>
      <c r="V5790" s="19" t="str">
        <f aca="false">IF(COUNT(N5790:Q5790)=0,"",MIN(N5790:Q5790))</f>
        <v/>
      </c>
      <c r="W5790" s="16" t="str">
        <f aca="false">IF(V5790="","",INDEX($N$4:$Q$4,MATCH(V5790,N5790:Q5790,0)))</f>
        <v/>
      </c>
      <c r="X5790" s="19" t="str">
        <f aca="false">IF(COUNT(N5790:Q5790)&lt;2,"",SMALL(N5790:Q5790,2))</f>
        <v/>
      </c>
      <c r="Y5790" s="26" t="str">
        <f aca="false">IF(OR(V5790="",M5790=0),"",V5790/M5790-1)</f>
        <v/>
      </c>
      <c r="Z5790" s="26" t="str">
        <f aca="false">IF(OR(V5790="",L5790=""),"",V5790/(L5790*E5790)-1)</f>
        <v/>
      </c>
      <c r="AA5790" s="16" t="str">
        <f aca="false">IF(V5790="","SEM OFERTA",IF(OR(Y5790&gt;Premissas!$B$11,Y5790&lt;Premissas!$B$12),"VERIFICAR - UNIDADE/EMBALAGEM",IF(Y5790&gt;Premissas!$B$6,"NÃO COMPRAR - REAJUSTE &gt;5%","COMPRAR")))</f>
        <v>SEM OFERTA</v>
      </c>
      <c r="AB5790" s="18" t="str">
        <f aca="false">IF(W5790="DIMEC",S5790,IF(W5790="MEDCENTRO",U5790,""))</f>
        <v/>
      </c>
      <c r="AC5790" s="18" t="n">
        <f aca="false">IF(AA5790&lt;&gt;"COMPRAR",0,IF(AB5790="",I5790,MIN(I5790,AB5790)))</f>
        <v>0</v>
      </c>
      <c r="AD5790" s="19" t="n">
        <f aca="false">IF(AC5790&gt;0,AC5790*V5790,0)</f>
        <v>0</v>
      </c>
      <c r="AE5790" s="19" t="n">
        <f aca="false">IF(AC5790&gt;0,(M5790-V5790)*AC5790,0)</f>
        <v>0</v>
      </c>
      <c r="AF5790" s="16" t="str">
        <f aca="false">IF(AA5790&lt;&gt;"COMPRAR","",IF(AB5790="",IF(X5790="","",IF(X5790-V5790&lt;0.01,"EMPATE TÉCNICO","")),IF(AB5790&lt;I5790,"ESTOQUE INSUFICIENTE",IF(X5790="","",IF(X5790-V5790&lt;0.01,"EMPATE TÉCNICO","")))))</f>
        <v/>
      </c>
      <c r="AG5790" s="16"/>
      <c r="AH5790" s="16" t="s">
        <v>3165</v>
      </c>
    </row>
    <row r="5791" customFormat="false" ht="15" hidden="false" customHeight="false" outlineLevel="0" collapsed="false">
      <c r="A5791" s="16" t="s">
        <v>17874</v>
      </c>
      <c r="B5791" s="17" t="s">
        <v>17875</v>
      </c>
      <c r="C5791" s="16" t="s">
        <v>17876</v>
      </c>
      <c r="D5791" s="16"/>
      <c r="E5791" s="18" t="n">
        <v>1</v>
      </c>
      <c r="F5791" s="16" t="s">
        <v>43</v>
      </c>
      <c r="G5791" s="18" t="n">
        <v>0</v>
      </c>
      <c r="H5791" s="16" t="n">
        <v>80.9</v>
      </c>
      <c r="I5791" s="18" t="n">
        <v>208</v>
      </c>
      <c r="J5791" s="19" t="n">
        <v>0.35</v>
      </c>
      <c r="K5791" s="19" t="n">
        <v>0.35</v>
      </c>
      <c r="L5791" s="19" t="n">
        <v>0.35</v>
      </c>
      <c r="M5791" s="19" t="n">
        <f aca="false">IF(J5791&gt;0,J5791,K5791)*E5791</f>
        <v>0.35</v>
      </c>
      <c r="N5791" s="20"/>
      <c r="O5791" s="21" t="str">
        <f aca="false">IF(R5791="","",ROUND(R5791*(1-Premissas!$B$4),4))</f>
        <v/>
      </c>
      <c r="P5791" s="22"/>
      <c r="Q5791" s="22"/>
      <c r="R5791" s="23"/>
      <c r="S5791" s="24"/>
      <c r="T5791" s="24"/>
      <c r="U5791" s="25"/>
      <c r="V5791" s="19" t="str">
        <f aca="false">IF(COUNT(N5791:Q5791)=0,"",MIN(N5791:Q5791))</f>
        <v/>
      </c>
      <c r="W5791" s="16" t="str">
        <f aca="false">IF(V5791="","",INDEX($N$4:$Q$4,MATCH(V5791,N5791:Q5791,0)))</f>
        <v/>
      </c>
      <c r="X5791" s="19" t="str">
        <f aca="false">IF(COUNT(N5791:Q5791)&lt;2,"",SMALL(N5791:Q5791,2))</f>
        <v/>
      </c>
      <c r="Y5791" s="26" t="str">
        <f aca="false">IF(OR(V5791="",M5791=0),"",V5791/M5791-1)</f>
        <v/>
      </c>
      <c r="Z5791" s="26" t="str">
        <f aca="false">IF(OR(V5791="",L5791=""),"",V5791/(L5791*E5791)-1)</f>
        <v/>
      </c>
      <c r="AA5791" s="16" t="str">
        <f aca="false">IF(V5791="","SEM OFERTA",IF(OR(Y5791&gt;Premissas!$B$11,Y5791&lt;Premissas!$B$12),"VERIFICAR - UNIDADE/EMBALAGEM",IF(Y5791&gt;Premissas!$B$6,"NÃO COMPRAR - REAJUSTE &gt;5%","COMPRAR")))</f>
        <v>SEM OFERTA</v>
      </c>
      <c r="AB5791" s="18" t="str">
        <f aca="false">IF(W5791="DIMEC",S5791,IF(W5791="MEDCENTRO",U5791,""))</f>
        <v/>
      </c>
      <c r="AC5791" s="18" t="n">
        <f aca="false">IF(AA5791&lt;&gt;"COMPRAR",0,IF(AB5791="",I5791,MIN(I5791,AB5791)))</f>
        <v>0</v>
      </c>
      <c r="AD5791" s="19" t="n">
        <f aca="false">IF(AC5791&gt;0,AC5791*V5791,0)</f>
        <v>0</v>
      </c>
      <c r="AE5791" s="19" t="n">
        <f aca="false">IF(AC5791&gt;0,(M5791-V5791)*AC5791,0)</f>
        <v>0</v>
      </c>
      <c r="AF5791" s="16" t="str">
        <f aca="false">IF(AA5791&lt;&gt;"COMPRAR","",IF(AB5791="",IF(X5791="","",IF(X5791-V5791&lt;0.01,"EMPATE TÉCNICO","")),IF(AB5791&lt;I5791,"ESTOQUE INSUFICIENTE",IF(X5791="","",IF(X5791-V5791&lt;0.01,"EMPATE TÉCNICO","")))))</f>
        <v/>
      </c>
      <c r="AG5791" s="16" t="s">
        <v>304</v>
      </c>
      <c r="AH5791" s="16" t="s">
        <v>3165</v>
      </c>
    </row>
    <row r="5792" customFormat="false" ht="15" hidden="false" customHeight="false" outlineLevel="0" collapsed="false">
      <c r="A5792" s="16" t="s">
        <v>17877</v>
      </c>
      <c r="B5792" s="17" t="s">
        <v>17878</v>
      </c>
      <c r="C5792" s="16" t="s">
        <v>17879</v>
      </c>
      <c r="D5792" s="16"/>
      <c r="E5792" s="18" t="n">
        <v>1</v>
      </c>
      <c r="F5792" s="16" t="s">
        <v>43</v>
      </c>
      <c r="G5792" s="18" t="n">
        <v>0</v>
      </c>
      <c r="H5792" s="16" t="n">
        <v>3.5</v>
      </c>
      <c r="I5792" s="18" t="n">
        <v>10</v>
      </c>
      <c r="J5792" s="19" t="n">
        <v>0.35</v>
      </c>
      <c r="K5792" s="19" t="n">
        <v>0.35</v>
      </c>
      <c r="L5792" s="19" t="n">
        <v>0.35</v>
      </c>
      <c r="M5792" s="19" t="n">
        <f aca="false">IF(J5792&gt;0,J5792,K5792)*E5792</f>
        <v>0.35</v>
      </c>
      <c r="N5792" s="20"/>
      <c r="O5792" s="21" t="str">
        <f aca="false">IF(R5792="","",ROUND(R5792*(1-Premissas!$B$4),4))</f>
        <v/>
      </c>
      <c r="P5792" s="22"/>
      <c r="Q5792" s="22"/>
      <c r="R5792" s="23"/>
      <c r="S5792" s="24"/>
      <c r="T5792" s="24"/>
      <c r="U5792" s="25"/>
      <c r="V5792" s="19" t="str">
        <f aca="false">IF(COUNT(N5792:Q5792)=0,"",MIN(N5792:Q5792))</f>
        <v/>
      </c>
      <c r="W5792" s="16" t="str">
        <f aca="false">IF(V5792="","",INDEX($N$4:$Q$4,MATCH(V5792,N5792:Q5792,0)))</f>
        <v/>
      </c>
      <c r="X5792" s="19" t="str">
        <f aca="false">IF(COUNT(N5792:Q5792)&lt;2,"",SMALL(N5792:Q5792,2))</f>
        <v/>
      </c>
      <c r="Y5792" s="26" t="str">
        <f aca="false">IF(OR(V5792="",M5792=0),"",V5792/M5792-1)</f>
        <v/>
      </c>
      <c r="Z5792" s="26" t="str">
        <f aca="false">IF(OR(V5792="",L5792=""),"",V5792/(L5792*E5792)-1)</f>
        <v/>
      </c>
      <c r="AA5792" s="16" t="str">
        <f aca="false">IF(V5792="","SEM OFERTA",IF(OR(Y5792&gt;Premissas!$B$11,Y5792&lt;Premissas!$B$12),"VERIFICAR - UNIDADE/EMBALAGEM",IF(Y5792&gt;Premissas!$B$6,"NÃO COMPRAR - REAJUSTE &gt;5%","COMPRAR")))</f>
        <v>SEM OFERTA</v>
      </c>
      <c r="AB5792" s="18" t="str">
        <f aca="false">IF(W5792="DIMEC",S5792,IF(W5792="MEDCENTRO",U5792,""))</f>
        <v/>
      </c>
      <c r="AC5792" s="18" t="n">
        <f aca="false">IF(AA5792&lt;&gt;"COMPRAR",0,IF(AB5792="",I5792,MIN(I5792,AB5792)))</f>
        <v>0</v>
      </c>
      <c r="AD5792" s="19" t="n">
        <f aca="false">IF(AC5792&gt;0,AC5792*V5792,0)</f>
        <v>0</v>
      </c>
      <c r="AE5792" s="19" t="n">
        <f aca="false">IF(AC5792&gt;0,(M5792-V5792)*AC5792,0)</f>
        <v>0</v>
      </c>
      <c r="AF5792" s="16" t="str">
        <f aca="false">IF(AA5792&lt;&gt;"COMPRAR","",IF(AB5792="",IF(X5792="","",IF(X5792-V5792&lt;0.01,"EMPATE TÉCNICO","")),IF(AB5792&lt;I5792,"ESTOQUE INSUFICIENTE",IF(X5792="","",IF(X5792-V5792&lt;0.01,"EMPATE TÉCNICO","")))))</f>
        <v/>
      </c>
      <c r="AG5792" s="16" t="s">
        <v>7244</v>
      </c>
      <c r="AH5792" s="16" t="s">
        <v>3165</v>
      </c>
    </row>
    <row r="5793" customFormat="false" ht="15" hidden="false" customHeight="false" outlineLevel="0" collapsed="false">
      <c r="A5793" s="16" t="s">
        <v>17880</v>
      </c>
      <c r="B5793" s="17" t="s">
        <v>17881</v>
      </c>
      <c r="C5793" s="16" t="s">
        <v>17882</v>
      </c>
      <c r="D5793" s="16" t="s">
        <v>17883</v>
      </c>
      <c r="E5793" s="18" t="n">
        <v>1</v>
      </c>
      <c r="F5793" s="16" t="s">
        <v>43</v>
      </c>
      <c r="G5793" s="18" t="n">
        <v>0</v>
      </c>
      <c r="H5793" s="16" t="n">
        <v>4.7</v>
      </c>
      <c r="I5793" s="18" t="n">
        <v>13</v>
      </c>
      <c r="J5793" s="19" t="n">
        <v>6.49</v>
      </c>
      <c r="K5793" s="19" t="n">
        <v>6.49</v>
      </c>
      <c r="L5793" s="19" t="n">
        <v>6.49</v>
      </c>
      <c r="M5793" s="19" t="n">
        <f aca="false">IF(J5793&gt;0,J5793,K5793)*E5793</f>
        <v>6.49</v>
      </c>
      <c r="N5793" s="20"/>
      <c r="O5793" s="21" t="str">
        <f aca="false">IF(R5793="","",ROUND(R5793*(1-Premissas!$B$4),4))</f>
        <v/>
      </c>
      <c r="P5793" s="22"/>
      <c r="Q5793" s="22"/>
      <c r="R5793" s="23"/>
      <c r="S5793" s="24"/>
      <c r="T5793" s="24"/>
      <c r="U5793" s="25"/>
      <c r="V5793" s="19" t="str">
        <f aca="false">IF(COUNT(N5793:Q5793)=0,"",MIN(N5793:Q5793))</f>
        <v/>
      </c>
      <c r="W5793" s="16" t="str">
        <f aca="false">IF(V5793="","",INDEX($N$4:$Q$4,MATCH(V5793,N5793:Q5793,0)))</f>
        <v/>
      </c>
      <c r="X5793" s="19" t="str">
        <f aca="false">IF(COUNT(N5793:Q5793)&lt;2,"",SMALL(N5793:Q5793,2))</f>
        <v/>
      </c>
      <c r="Y5793" s="26" t="str">
        <f aca="false">IF(OR(V5793="",M5793=0),"",V5793/M5793-1)</f>
        <v/>
      </c>
      <c r="Z5793" s="26" t="str">
        <f aca="false">IF(OR(V5793="",L5793=""),"",V5793/(L5793*E5793)-1)</f>
        <v/>
      </c>
      <c r="AA5793" s="16" t="str">
        <f aca="false">IF(V5793="","SEM OFERTA",IF(OR(Y5793&gt;Premissas!$B$11,Y5793&lt;Premissas!$B$12),"VERIFICAR - UNIDADE/EMBALAGEM",IF(Y5793&gt;Premissas!$B$6,"NÃO COMPRAR - REAJUSTE &gt;5%","COMPRAR")))</f>
        <v>SEM OFERTA</v>
      </c>
      <c r="AB5793" s="18" t="str">
        <f aca="false">IF(W5793="DIMEC",S5793,IF(W5793="MEDCENTRO",U5793,""))</f>
        <v/>
      </c>
      <c r="AC5793" s="18" t="n">
        <f aca="false">IF(AA5793&lt;&gt;"COMPRAR",0,IF(AB5793="",I5793,MIN(I5793,AB5793)))</f>
        <v>0</v>
      </c>
      <c r="AD5793" s="19" t="n">
        <f aca="false">IF(AC5793&gt;0,AC5793*V5793,0)</f>
        <v>0</v>
      </c>
      <c r="AE5793" s="19" t="n">
        <f aca="false">IF(AC5793&gt;0,(M5793-V5793)*AC5793,0)</f>
        <v>0</v>
      </c>
      <c r="AF5793" s="16" t="str">
        <f aca="false">IF(AA5793&lt;&gt;"COMPRAR","",IF(AB5793="",IF(X5793="","",IF(X5793-V5793&lt;0.01,"EMPATE TÉCNICO","")),IF(AB5793&lt;I5793,"ESTOQUE INSUFICIENTE",IF(X5793="","",IF(X5793-V5793&lt;0.01,"EMPATE TÉCNICO","")))))</f>
        <v/>
      </c>
      <c r="AG5793" s="16" t="s">
        <v>298</v>
      </c>
      <c r="AH5793" s="16" t="s">
        <v>3165</v>
      </c>
    </row>
    <row r="5794" customFormat="false" ht="15" hidden="false" customHeight="false" outlineLevel="0" collapsed="false">
      <c r="A5794" s="16" t="s">
        <v>17884</v>
      </c>
      <c r="B5794" s="17" t="s">
        <v>17885</v>
      </c>
      <c r="C5794" s="16" t="s">
        <v>17886</v>
      </c>
      <c r="D5794" s="16" t="s">
        <v>605</v>
      </c>
      <c r="E5794" s="18" t="n">
        <v>1</v>
      </c>
      <c r="F5794" s="16" t="s">
        <v>42</v>
      </c>
      <c r="G5794" s="18" t="n">
        <v>0</v>
      </c>
      <c r="H5794" s="16" t="n">
        <v>82.8</v>
      </c>
      <c r="I5794" s="18" t="n">
        <v>213</v>
      </c>
      <c r="J5794" s="19" t="n">
        <v>3.89</v>
      </c>
      <c r="K5794" s="19" t="n">
        <v>3.89</v>
      </c>
      <c r="L5794" s="19" t="n">
        <v>3.89</v>
      </c>
      <c r="M5794" s="19" t="n">
        <f aca="false">IF(J5794&gt;0,J5794,K5794)*E5794</f>
        <v>3.89</v>
      </c>
      <c r="N5794" s="20"/>
      <c r="O5794" s="21" t="str">
        <f aca="false">IF(R5794="","",ROUND(R5794*(1-Premissas!$B$4),4))</f>
        <v/>
      </c>
      <c r="P5794" s="22"/>
      <c r="Q5794" s="22"/>
      <c r="R5794" s="23"/>
      <c r="S5794" s="24"/>
      <c r="T5794" s="24"/>
      <c r="U5794" s="25"/>
      <c r="V5794" s="19" t="str">
        <f aca="false">IF(COUNT(N5794:Q5794)=0,"",MIN(N5794:Q5794))</f>
        <v/>
      </c>
      <c r="W5794" s="16" t="str">
        <f aca="false">IF(V5794="","",INDEX($N$4:$Q$4,MATCH(V5794,N5794:Q5794,0)))</f>
        <v/>
      </c>
      <c r="X5794" s="19" t="str">
        <f aca="false">IF(COUNT(N5794:Q5794)&lt;2,"",SMALL(N5794:Q5794,2))</f>
        <v/>
      </c>
      <c r="Y5794" s="26" t="str">
        <f aca="false">IF(OR(V5794="",M5794=0),"",V5794/M5794-1)</f>
        <v/>
      </c>
      <c r="Z5794" s="26" t="str">
        <f aca="false">IF(OR(V5794="",L5794=""),"",V5794/(L5794*E5794)-1)</f>
        <v/>
      </c>
      <c r="AA5794" s="16" t="str">
        <f aca="false">IF(V5794="","SEM OFERTA",IF(OR(Y5794&gt;Premissas!$B$11,Y5794&lt;Premissas!$B$12),"VERIFICAR - UNIDADE/EMBALAGEM",IF(Y5794&gt;Premissas!$B$6,"NÃO COMPRAR - REAJUSTE &gt;5%","COMPRAR")))</f>
        <v>SEM OFERTA</v>
      </c>
      <c r="AB5794" s="18" t="str">
        <f aca="false">IF(W5794="DIMEC",S5794,IF(W5794="MEDCENTRO",U5794,""))</f>
        <v/>
      </c>
      <c r="AC5794" s="18" t="n">
        <f aca="false">IF(AA5794&lt;&gt;"COMPRAR",0,IF(AB5794="",I5794,MIN(I5794,AB5794)))</f>
        <v>0</v>
      </c>
      <c r="AD5794" s="19" t="n">
        <f aca="false">IF(AC5794&gt;0,AC5794*V5794,0)</f>
        <v>0</v>
      </c>
      <c r="AE5794" s="19" t="n">
        <f aca="false">IF(AC5794&gt;0,(M5794-V5794)*AC5794,0)</f>
        <v>0</v>
      </c>
      <c r="AF5794" s="16" t="str">
        <f aca="false">IF(AA5794&lt;&gt;"COMPRAR","",IF(AB5794="",IF(X5794="","",IF(X5794-V5794&lt;0.01,"EMPATE TÉCNICO","")),IF(AB5794&lt;I5794,"ESTOQUE INSUFICIENTE",IF(X5794="","",IF(X5794-V5794&lt;0.01,"EMPATE TÉCNICO","")))))</f>
        <v/>
      </c>
      <c r="AG5794" s="16" t="s">
        <v>298</v>
      </c>
      <c r="AH5794" s="16" t="s">
        <v>3165</v>
      </c>
    </row>
    <row r="5795" customFormat="false" ht="15" hidden="false" customHeight="false" outlineLevel="0" collapsed="false">
      <c r="A5795" s="16" t="s">
        <v>17887</v>
      </c>
      <c r="B5795" s="17" t="s">
        <v>17888</v>
      </c>
      <c r="C5795" s="16" t="s">
        <v>17889</v>
      </c>
      <c r="D5795" s="16"/>
      <c r="E5795" s="18" t="n">
        <v>1</v>
      </c>
      <c r="F5795" s="16" t="s">
        <v>41</v>
      </c>
      <c r="G5795" s="18" t="n">
        <v>10</v>
      </c>
      <c r="H5795" s="16" t="n">
        <v>5.3</v>
      </c>
      <c r="I5795" s="18" t="n">
        <v>4</v>
      </c>
      <c r="J5795" s="19" t="n">
        <v>9.9</v>
      </c>
      <c r="K5795" s="19" t="n">
        <v>9.9</v>
      </c>
      <c r="L5795" s="19" t="n">
        <v>9.9</v>
      </c>
      <c r="M5795" s="19" t="n">
        <f aca="false">IF(J5795&gt;0,J5795,K5795)*E5795</f>
        <v>9.9</v>
      </c>
      <c r="N5795" s="20"/>
      <c r="O5795" s="21" t="str">
        <f aca="false">IF(R5795="","",ROUND(R5795*(1-Premissas!$B$4),4))</f>
        <v/>
      </c>
      <c r="P5795" s="22"/>
      <c r="Q5795" s="22"/>
      <c r="R5795" s="23"/>
      <c r="S5795" s="24"/>
      <c r="T5795" s="24"/>
      <c r="U5795" s="25"/>
      <c r="V5795" s="19" t="str">
        <f aca="false">IF(COUNT(N5795:Q5795)=0,"",MIN(N5795:Q5795))</f>
        <v/>
      </c>
      <c r="W5795" s="16" t="str">
        <f aca="false">IF(V5795="","",INDEX($N$4:$Q$4,MATCH(V5795,N5795:Q5795,0)))</f>
        <v/>
      </c>
      <c r="X5795" s="19" t="str">
        <f aca="false">IF(COUNT(N5795:Q5795)&lt;2,"",SMALL(N5795:Q5795,2))</f>
        <v/>
      </c>
      <c r="Y5795" s="26" t="str">
        <f aca="false">IF(OR(V5795="",M5795=0),"",V5795/M5795-1)</f>
        <v/>
      </c>
      <c r="Z5795" s="26" t="str">
        <f aca="false">IF(OR(V5795="",L5795=""),"",V5795/(L5795*E5795)-1)</f>
        <v/>
      </c>
      <c r="AA5795" s="16" t="str">
        <f aca="false">IF(V5795="","SEM OFERTA",IF(OR(Y5795&gt;Premissas!$B$11,Y5795&lt;Premissas!$B$12),"VERIFICAR - UNIDADE/EMBALAGEM",IF(Y5795&gt;Premissas!$B$6,"NÃO COMPRAR - REAJUSTE &gt;5%","COMPRAR")))</f>
        <v>SEM OFERTA</v>
      </c>
      <c r="AB5795" s="18" t="str">
        <f aca="false">IF(W5795="DIMEC",S5795,IF(W5795="MEDCENTRO",U5795,""))</f>
        <v/>
      </c>
      <c r="AC5795" s="18" t="n">
        <f aca="false">IF(AA5795&lt;&gt;"COMPRAR",0,IF(AB5795="",I5795,MIN(I5795,AB5795)))</f>
        <v>0</v>
      </c>
      <c r="AD5795" s="19" t="n">
        <f aca="false">IF(AC5795&gt;0,AC5795*V5795,0)</f>
        <v>0</v>
      </c>
      <c r="AE5795" s="19" t="n">
        <f aca="false">IF(AC5795&gt;0,(M5795-V5795)*AC5795,0)</f>
        <v>0</v>
      </c>
      <c r="AF5795" s="16" t="str">
        <f aca="false">IF(AA5795&lt;&gt;"COMPRAR","",IF(AB5795="",IF(X5795="","",IF(X5795-V5795&lt;0.01,"EMPATE TÉCNICO","")),IF(AB5795&lt;I5795,"ESTOQUE INSUFICIENTE",IF(X5795="","",IF(X5795-V5795&lt;0.01,"EMPATE TÉCNICO","")))))</f>
        <v/>
      </c>
      <c r="AG5795" s="16" t="s">
        <v>7132</v>
      </c>
      <c r="AH5795" s="16" t="s">
        <v>3165</v>
      </c>
    </row>
    <row r="5796" customFormat="false" ht="15" hidden="false" customHeight="false" outlineLevel="0" collapsed="false">
      <c r="A5796" s="16" t="s">
        <v>17890</v>
      </c>
      <c r="B5796" s="17" t="s">
        <v>17891</v>
      </c>
      <c r="C5796" s="16" t="s">
        <v>17892</v>
      </c>
      <c r="D5796" s="16" t="s">
        <v>17446</v>
      </c>
      <c r="E5796" s="18" t="n">
        <v>1</v>
      </c>
      <c r="F5796" s="16" t="s">
        <v>42</v>
      </c>
      <c r="G5796" s="18" t="n">
        <v>0</v>
      </c>
      <c r="H5796" s="16" t="n">
        <v>0.8</v>
      </c>
      <c r="I5796" s="18" t="n">
        <v>2</v>
      </c>
      <c r="J5796" s="19" t="n">
        <v>21.515</v>
      </c>
      <c r="K5796" s="19" t="n">
        <v>21.515</v>
      </c>
      <c r="L5796" s="19" t="n">
        <v>21.515</v>
      </c>
      <c r="M5796" s="19" t="n">
        <f aca="false">IF(J5796&gt;0,J5796,K5796)*E5796</f>
        <v>21.515</v>
      </c>
      <c r="N5796" s="20"/>
      <c r="O5796" s="21" t="str">
        <f aca="false">IF(R5796="","",ROUND(R5796*(1-Premissas!$B$4),4))</f>
        <v/>
      </c>
      <c r="P5796" s="22"/>
      <c r="Q5796" s="22"/>
      <c r="R5796" s="23"/>
      <c r="S5796" s="24"/>
      <c r="T5796" s="24"/>
      <c r="U5796" s="25"/>
      <c r="V5796" s="19" t="str">
        <f aca="false">IF(COUNT(N5796:Q5796)=0,"",MIN(N5796:Q5796))</f>
        <v/>
      </c>
      <c r="W5796" s="16" t="str">
        <f aca="false">IF(V5796="","",INDEX($N$4:$Q$4,MATCH(V5796,N5796:Q5796,0)))</f>
        <v/>
      </c>
      <c r="X5796" s="19" t="str">
        <f aca="false">IF(COUNT(N5796:Q5796)&lt;2,"",SMALL(N5796:Q5796,2))</f>
        <v/>
      </c>
      <c r="Y5796" s="26" t="str">
        <f aca="false">IF(OR(V5796="",M5796=0),"",V5796/M5796-1)</f>
        <v/>
      </c>
      <c r="Z5796" s="26" t="str">
        <f aca="false">IF(OR(V5796="",L5796=""),"",V5796/(L5796*E5796)-1)</f>
        <v/>
      </c>
      <c r="AA5796" s="16" t="str">
        <f aca="false">IF(V5796="","SEM OFERTA",IF(OR(Y5796&gt;Premissas!$B$11,Y5796&lt;Premissas!$B$12),"VERIFICAR - UNIDADE/EMBALAGEM",IF(Y5796&gt;Premissas!$B$6,"NÃO COMPRAR - REAJUSTE &gt;5%","COMPRAR")))</f>
        <v>SEM OFERTA</v>
      </c>
      <c r="AB5796" s="18" t="str">
        <f aca="false">IF(W5796="DIMEC",S5796,IF(W5796="MEDCENTRO",U5796,""))</f>
        <v/>
      </c>
      <c r="AC5796" s="18" t="n">
        <f aca="false">IF(AA5796&lt;&gt;"COMPRAR",0,IF(AB5796="",I5796,MIN(I5796,AB5796)))</f>
        <v>0</v>
      </c>
      <c r="AD5796" s="19" t="n">
        <f aca="false">IF(AC5796&gt;0,AC5796*V5796,0)</f>
        <v>0</v>
      </c>
      <c r="AE5796" s="19" t="n">
        <f aca="false">IF(AC5796&gt;0,(M5796-V5796)*AC5796,0)</f>
        <v>0</v>
      </c>
      <c r="AF5796" s="16" t="str">
        <f aca="false">IF(AA5796&lt;&gt;"COMPRAR","",IF(AB5796="",IF(X5796="","",IF(X5796-V5796&lt;0.01,"EMPATE TÉCNICO","")),IF(AB5796&lt;I5796,"ESTOQUE INSUFICIENTE",IF(X5796="","",IF(X5796-V5796&lt;0.01,"EMPATE TÉCNICO","")))))</f>
        <v/>
      </c>
      <c r="AG5796" s="16" t="s">
        <v>328</v>
      </c>
      <c r="AH5796" s="16" t="s">
        <v>3165</v>
      </c>
    </row>
    <row r="5797" customFormat="false" ht="15" hidden="false" customHeight="false" outlineLevel="0" collapsed="false">
      <c r="A5797" s="16" t="s">
        <v>17893</v>
      </c>
      <c r="B5797" s="17" t="s">
        <v>17894</v>
      </c>
      <c r="C5797" s="16" t="s">
        <v>17895</v>
      </c>
      <c r="D5797" s="16"/>
      <c r="E5797" s="18" t="n">
        <v>1</v>
      </c>
      <c r="F5797" s="16" t="s">
        <v>43</v>
      </c>
      <c r="G5797" s="18" t="n">
        <v>4</v>
      </c>
      <c r="H5797" s="16" t="n">
        <v>2.1</v>
      </c>
      <c r="I5797" s="18" t="n">
        <v>2</v>
      </c>
      <c r="J5797" s="19" t="n">
        <v>13.31</v>
      </c>
      <c r="K5797" s="19" t="n">
        <v>13.31</v>
      </c>
      <c r="L5797" s="19" t="n">
        <v>13.31</v>
      </c>
      <c r="M5797" s="19" t="n">
        <f aca="false">IF(J5797&gt;0,J5797,K5797)*E5797</f>
        <v>13.31</v>
      </c>
      <c r="N5797" s="20"/>
      <c r="O5797" s="21" t="str">
        <f aca="false">IF(R5797="","",ROUND(R5797*(1-Premissas!$B$4),4))</f>
        <v/>
      </c>
      <c r="P5797" s="22"/>
      <c r="Q5797" s="22"/>
      <c r="R5797" s="23"/>
      <c r="S5797" s="24"/>
      <c r="T5797" s="24"/>
      <c r="U5797" s="25"/>
      <c r="V5797" s="19" t="str">
        <f aca="false">IF(COUNT(N5797:Q5797)=0,"",MIN(N5797:Q5797))</f>
        <v/>
      </c>
      <c r="W5797" s="16" t="str">
        <f aca="false">IF(V5797="","",INDEX($N$4:$Q$4,MATCH(V5797,N5797:Q5797,0)))</f>
        <v/>
      </c>
      <c r="X5797" s="19" t="str">
        <f aca="false">IF(COUNT(N5797:Q5797)&lt;2,"",SMALL(N5797:Q5797,2))</f>
        <v/>
      </c>
      <c r="Y5797" s="26" t="str">
        <f aca="false">IF(OR(V5797="",M5797=0),"",V5797/M5797-1)</f>
        <v/>
      </c>
      <c r="Z5797" s="26" t="str">
        <f aca="false">IF(OR(V5797="",L5797=""),"",V5797/(L5797*E5797)-1)</f>
        <v/>
      </c>
      <c r="AA5797" s="16" t="str">
        <f aca="false">IF(V5797="","SEM OFERTA",IF(OR(Y5797&gt;Premissas!$B$11,Y5797&lt;Premissas!$B$12),"VERIFICAR - UNIDADE/EMBALAGEM",IF(Y5797&gt;Premissas!$B$6,"NÃO COMPRAR - REAJUSTE &gt;5%","COMPRAR")))</f>
        <v>SEM OFERTA</v>
      </c>
      <c r="AB5797" s="18" t="str">
        <f aca="false">IF(W5797="DIMEC",S5797,IF(W5797="MEDCENTRO",U5797,""))</f>
        <v/>
      </c>
      <c r="AC5797" s="18" t="n">
        <f aca="false">IF(AA5797&lt;&gt;"COMPRAR",0,IF(AB5797="",I5797,MIN(I5797,AB5797)))</f>
        <v>0</v>
      </c>
      <c r="AD5797" s="19" t="n">
        <f aca="false">IF(AC5797&gt;0,AC5797*V5797,0)</f>
        <v>0</v>
      </c>
      <c r="AE5797" s="19" t="n">
        <f aca="false">IF(AC5797&gt;0,(M5797-V5797)*AC5797,0)</f>
        <v>0</v>
      </c>
      <c r="AF5797" s="16" t="str">
        <f aca="false">IF(AA5797&lt;&gt;"COMPRAR","",IF(AB5797="",IF(X5797="","",IF(X5797-V5797&lt;0.01,"EMPATE TÉCNICO","")),IF(AB5797&lt;I5797,"ESTOQUE INSUFICIENTE",IF(X5797="","",IF(X5797-V5797&lt;0.01,"EMPATE TÉCNICO","")))))</f>
        <v/>
      </c>
      <c r="AG5797" s="16" t="s">
        <v>139</v>
      </c>
      <c r="AH5797" s="16" t="s">
        <v>3165</v>
      </c>
    </row>
    <row r="5798" customFormat="false" ht="15" hidden="false" customHeight="false" outlineLevel="0" collapsed="false">
      <c r="A5798" s="16" t="s">
        <v>17896</v>
      </c>
      <c r="B5798" s="17" t="s">
        <v>17897</v>
      </c>
      <c r="C5798" s="16" t="s">
        <v>17898</v>
      </c>
      <c r="D5798" s="16"/>
      <c r="E5798" s="18" t="n">
        <v>1</v>
      </c>
      <c r="F5798" s="16" t="s">
        <v>42</v>
      </c>
      <c r="G5798" s="18" t="n">
        <v>0</v>
      </c>
      <c r="H5798" s="16" t="n">
        <v>8.9</v>
      </c>
      <c r="I5798" s="18" t="n">
        <v>23</v>
      </c>
      <c r="J5798" s="19" t="n">
        <v>1.15</v>
      </c>
      <c r="K5798" s="19" t="n">
        <v>1.15</v>
      </c>
      <c r="L5798" s="19" t="n">
        <v>1.15</v>
      </c>
      <c r="M5798" s="19" t="n">
        <f aca="false">IF(J5798&gt;0,J5798,K5798)*E5798</f>
        <v>1.15</v>
      </c>
      <c r="N5798" s="20"/>
      <c r="O5798" s="21" t="str">
        <f aca="false">IF(R5798="","",ROUND(R5798*(1-Premissas!$B$4),4))</f>
        <v/>
      </c>
      <c r="P5798" s="22"/>
      <c r="Q5798" s="22"/>
      <c r="R5798" s="23"/>
      <c r="S5798" s="24"/>
      <c r="T5798" s="24"/>
      <c r="U5798" s="25"/>
      <c r="V5798" s="19" t="str">
        <f aca="false">IF(COUNT(N5798:Q5798)=0,"",MIN(N5798:Q5798))</f>
        <v/>
      </c>
      <c r="W5798" s="16" t="str">
        <f aca="false">IF(V5798="","",INDEX($N$4:$Q$4,MATCH(V5798,N5798:Q5798,0)))</f>
        <v/>
      </c>
      <c r="X5798" s="19" t="str">
        <f aca="false">IF(COUNT(N5798:Q5798)&lt;2,"",SMALL(N5798:Q5798,2))</f>
        <v/>
      </c>
      <c r="Y5798" s="26" t="str">
        <f aca="false">IF(OR(V5798="",M5798=0),"",V5798/M5798-1)</f>
        <v/>
      </c>
      <c r="Z5798" s="26" t="str">
        <f aca="false">IF(OR(V5798="",L5798=""),"",V5798/(L5798*E5798)-1)</f>
        <v/>
      </c>
      <c r="AA5798" s="16" t="str">
        <f aca="false">IF(V5798="","SEM OFERTA",IF(OR(Y5798&gt;Premissas!$B$11,Y5798&lt;Premissas!$B$12),"VERIFICAR - UNIDADE/EMBALAGEM",IF(Y5798&gt;Premissas!$B$6,"NÃO COMPRAR - REAJUSTE &gt;5%","COMPRAR")))</f>
        <v>SEM OFERTA</v>
      </c>
      <c r="AB5798" s="18" t="str">
        <f aca="false">IF(W5798="DIMEC",S5798,IF(W5798="MEDCENTRO",U5798,""))</f>
        <v/>
      </c>
      <c r="AC5798" s="18" t="n">
        <f aca="false">IF(AA5798&lt;&gt;"COMPRAR",0,IF(AB5798="",I5798,MIN(I5798,AB5798)))</f>
        <v>0</v>
      </c>
      <c r="AD5798" s="19" t="n">
        <f aca="false">IF(AC5798&gt;0,AC5798*V5798,0)</f>
        <v>0</v>
      </c>
      <c r="AE5798" s="19" t="n">
        <f aca="false">IF(AC5798&gt;0,(M5798-V5798)*AC5798,0)</f>
        <v>0</v>
      </c>
      <c r="AF5798" s="16" t="str">
        <f aca="false">IF(AA5798&lt;&gt;"COMPRAR","",IF(AB5798="",IF(X5798="","",IF(X5798-V5798&lt;0.01,"EMPATE TÉCNICO","")),IF(AB5798&lt;I5798,"ESTOQUE INSUFICIENTE",IF(X5798="","",IF(X5798-V5798&lt;0.01,"EMPATE TÉCNICO","")))))</f>
        <v/>
      </c>
      <c r="AG5798" s="16" t="s">
        <v>7132</v>
      </c>
      <c r="AH5798" s="16" t="s">
        <v>3165</v>
      </c>
    </row>
    <row r="5799" customFormat="false" ht="15" hidden="false" customHeight="false" outlineLevel="0" collapsed="false">
      <c r="A5799" s="16" t="s">
        <v>17899</v>
      </c>
      <c r="B5799" s="17" t="s">
        <v>17900</v>
      </c>
      <c r="C5799" s="16" t="s">
        <v>17901</v>
      </c>
      <c r="D5799" s="16"/>
      <c r="E5799" s="18" t="n">
        <v>1</v>
      </c>
      <c r="F5799" s="16" t="s">
        <v>43</v>
      </c>
      <c r="G5799" s="18" t="n">
        <v>0</v>
      </c>
      <c r="H5799" s="16" t="n">
        <v>0.4</v>
      </c>
      <c r="I5799" s="18" t="n">
        <v>2</v>
      </c>
      <c r="J5799" s="19" t="n">
        <v>10.4</v>
      </c>
      <c r="K5799" s="19" t="n">
        <v>10.4</v>
      </c>
      <c r="L5799" s="19" t="n">
        <v>10.4</v>
      </c>
      <c r="M5799" s="19" t="n">
        <f aca="false">IF(J5799&gt;0,J5799,K5799)*E5799</f>
        <v>10.4</v>
      </c>
      <c r="N5799" s="20"/>
      <c r="O5799" s="21" t="str">
        <f aca="false">IF(R5799="","",ROUND(R5799*(1-Premissas!$B$4),4))</f>
        <v/>
      </c>
      <c r="P5799" s="22"/>
      <c r="Q5799" s="22"/>
      <c r="R5799" s="23"/>
      <c r="S5799" s="24"/>
      <c r="T5799" s="24"/>
      <c r="U5799" s="25"/>
      <c r="V5799" s="19" t="str">
        <f aca="false">IF(COUNT(N5799:Q5799)=0,"",MIN(N5799:Q5799))</f>
        <v/>
      </c>
      <c r="W5799" s="16" t="str">
        <f aca="false">IF(V5799="","",INDEX($N$4:$Q$4,MATCH(V5799,N5799:Q5799,0)))</f>
        <v/>
      </c>
      <c r="X5799" s="19" t="str">
        <f aca="false">IF(COUNT(N5799:Q5799)&lt;2,"",SMALL(N5799:Q5799,2))</f>
        <v/>
      </c>
      <c r="Y5799" s="26" t="str">
        <f aca="false">IF(OR(V5799="",M5799=0),"",V5799/M5799-1)</f>
        <v/>
      </c>
      <c r="Z5799" s="26" t="str">
        <f aca="false">IF(OR(V5799="",L5799=""),"",V5799/(L5799*E5799)-1)</f>
        <v/>
      </c>
      <c r="AA5799" s="16" t="str">
        <f aca="false">IF(V5799="","SEM OFERTA",IF(OR(Y5799&gt;Premissas!$B$11,Y5799&lt;Premissas!$B$12),"VERIFICAR - UNIDADE/EMBALAGEM",IF(Y5799&gt;Premissas!$B$6,"NÃO COMPRAR - REAJUSTE &gt;5%","COMPRAR")))</f>
        <v>SEM OFERTA</v>
      </c>
      <c r="AB5799" s="18" t="str">
        <f aca="false">IF(W5799="DIMEC",S5799,IF(W5799="MEDCENTRO",U5799,""))</f>
        <v/>
      </c>
      <c r="AC5799" s="18" t="n">
        <f aca="false">IF(AA5799&lt;&gt;"COMPRAR",0,IF(AB5799="",I5799,MIN(I5799,AB5799)))</f>
        <v>0</v>
      </c>
      <c r="AD5799" s="19" t="n">
        <f aca="false">IF(AC5799&gt;0,AC5799*V5799,0)</f>
        <v>0</v>
      </c>
      <c r="AE5799" s="19" t="n">
        <f aca="false">IF(AC5799&gt;0,(M5799-V5799)*AC5799,0)</f>
        <v>0</v>
      </c>
      <c r="AF5799" s="16" t="str">
        <f aca="false">IF(AA5799&lt;&gt;"COMPRAR","",IF(AB5799="",IF(X5799="","",IF(X5799-V5799&lt;0.01,"EMPATE TÉCNICO","")),IF(AB5799&lt;I5799,"ESTOQUE INSUFICIENTE",IF(X5799="","",IF(X5799-V5799&lt;0.01,"EMPATE TÉCNICO","")))))</f>
        <v/>
      </c>
      <c r="AG5799" s="16" t="s">
        <v>7132</v>
      </c>
      <c r="AH5799" s="16" t="s">
        <v>3165</v>
      </c>
    </row>
    <row r="5800" customFormat="false" ht="15" hidden="false" customHeight="false" outlineLevel="0" collapsed="false">
      <c r="A5800" s="16" t="s">
        <v>17902</v>
      </c>
      <c r="B5800" s="17" t="s">
        <v>17903</v>
      </c>
      <c r="C5800" s="16" t="s">
        <v>17904</v>
      </c>
      <c r="D5800" s="16" t="s">
        <v>327</v>
      </c>
      <c r="E5800" s="18" t="n">
        <v>1</v>
      </c>
      <c r="F5800" s="16" t="s">
        <v>43</v>
      </c>
      <c r="G5800" s="18" t="n">
        <v>0</v>
      </c>
      <c r="H5800" s="16" t="n">
        <v>0.7</v>
      </c>
      <c r="I5800" s="18" t="n">
        <v>2</v>
      </c>
      <c r="J5800" s="19" t="n">
        <v>7.71</v>
      </c>
      <c r="K5800" s="19" t="n">
        <v>7.71</v>
      </c>
      <c r="L5800" s="19" t="n">
        <v>7.71</v>
      </c>
      <c r="M5800" s="19" t="n">
        <f aca="false">IF(J5800&gt;0,J5800,K5800)*E5800</f>
        <v>7.71</v>
      </c>
      <c r="N5800" s="20"/>
      <c r="O5800" s="21" t="str">
        <f aca="false">IF(R5800="","",ROUND(R5800*(1-Premissas!$B$4),4))</f>
        <v/>
      </c>
      <c r="P5800" s="22"/>
      <c r="Q5800" s="22"/>
      <c r="R5800" s="23"/>
      <c r="S5800" s="24"/>
      <c r="T5800" s="24"/>
      <c r="U5800" s="25"/>
      <c r="V5800" s="19" t="str">
        <f aca="false">IF(COUNT(N5800:Q5800)=0,"",MIN(N5800:Q5800))</f>
        <v/>
      </c>
      <c r="W5800" s="16" t="str">
        <f aca="false">IF(V5800="","",INDEX($N$4:$Q$4,MATCH(V5800,N5800:Q5800,0)))</f>
        <v/>
      </c>
      <c r="X5800" s="19" t="str">
        <f aca="false">IF(COUNT(N5800:Q5800)&lt;2,"",SMALL(N5800:Q5800,2))</f>
        <v/>
      </c>
      <c r="Y5800" s="26" t="str">
        <f aca="false">IF(OR(V5800="",M5800=0),"",V5800/M5800-1)</f>
        <v/>
      </c>
      <c r="Z5800" s="26" t="str">
        <f aca="false">IF(OR(V5800="",L5800=""),"",V5800/(L5800*E5800)-1)</f>
        <v/>
      </c>
      <c r="AA5800" s="16" t="str">
        <f aca="false">IF(V5800="","SEM OFERTA",IF(OR(Y5800&gt;Premissas!$B$11,Y5800&lt;Premissas!$B$12),"VERIFICAR - UNIDADE/EMBALAGEM",IF(Y5800&gt;Premissas!$B$6,"NÃO COMPRAR - REAJUSTE &gt;5%","COMPRAR")))</f>
        <v>SEM OFERTA</v>
      </c>
      <c r="AB5800" s="18" t="str">
        <f aca="false">IF(W5800="DIMEC",S5800,IF(W5800="MEDCENTRO",U5800,""))</f>
        <v/>
      </c>
      <c r="AC5800" s="18" t="n">
        <f aca="false">IF(AA5800&lt;&gt;"COMPRAR",0,IF(AB5800="",I5800,MIN(I5800,AB5800)))</f>
        <v>0</v>
      </c>
      <c r="AD5800" s="19" t="n">
        <f aca="false">IF(AC5800&gt;0,AC5800*V5800,0)</f>
        <v>0</v>
      </c>
      <c r="AE5800" s="19" t="n">
        <f aca="false">IF(AC5800&gt;0,(M5800-V5800)*AC5800,0)</f>
        <v>0</v>
      </c>
      <c r="AF5800" s="16" t="str">
        <f aca="false">IF(AA5800&lt;&gt;"COMPRAR","",IF(AB5800="",IF(X5800="","",IF(X5800-V5800&lt;0.01,"EMPATE TÉCNICO","")),IF(AB5800&lt;I5800,"ESTOQUE INSUFICIENTE",IF(X5800="","",IF(X5800-V5800&lt;0.01,"EMPATE TÉCNICO","")))))</f>
        <v/>
      </c>
      <c r="AG5800" s="16" t="s">
        <v>139</v>
      </c>
      <c r="AH5800" s="16" t="s">
        <v>3165</v>
      </c>
    </row>
    <row r="5801" customFormat="false" ht="15" hidden="false" customHeight="false" outlineLevel="0" collapsed="false">
      <c r="A5801" s="16" t="s">
        <v>17905</v>
      </c>
      <c r="B5801" s="17" t="s">
        <v>17906</v>
      </c>
      <c r="C5801" s="16" t="s">
        <v>17907</v>
      </c>
      <c r="D5801" s="16"/>
      <c r="E5801" s="18" t="n">
        <v>1</v>
      </c>
      <c r="F5801" s="16" t="s">
        <v>43</v>
      </c>
      <c r="G5801" s="18" t="n">
        <v>0</v>
      </c>
      <c r="H5801" s="16" t="n">
        <v>44.5</v>
      </c>
      <c r="I5801" s="18" t="n">
        <v>115</v>
      </c>
      <c r="J5801" s="19" t="n">
        <v>1.06</v>
      </c>
      <c r="K5801" s="19" t="n">
        <v>1.06</v>
      </c>
      <c r="L5801" s="19" t="n">
        <v>1.06</v>
      </c>
      <c r="M5801" s="19" t="n">
        <f aca="false">IF(J5801&gt;0,J5801,K5801)*E5801</f>
        <v>1.06</v>
      </c>
      <c r="N5801" s="20"/>
      <c r="O5801" s="21" t="str">
        <f aca="false">IF(R5801="","",ROUND(R5801*(1-Premissas!$B$4),4))</f>
        <v/>
      </c>
      <c r="P5801" s="22"/>
      <c r="Q5801" s="22"/>
      <c r="R5801" s="23"/>
      <c r="S5801" s="24"/>
      <c r="T5801" s="24"/>
      <c r="U5801" s="25"/>
      <c r="V5801" s="19" t="str">
        <f aca="false">IF(COUNT(N5801:Q5801)=0,"",MIN(N5801:Q5801))</f>
        <v/>
      </c>
      <c r="W5801" s="16" t="str">
        <f aca="false">IF(V5801="","",INDEX($N$4:$Q$4,MATCH(V5801,N5801:Q5801,0)))</f>
        <v/>
      </c>
      <c r="X5801" s="19" t="str">
        <f aca="false">IF(COUNT(N5801:Q5801)&lt;2,"",SMALL(N5801:Q5801,2))</f>
        <v/>
      </c>
      <c r="Y5801" s="26" t="str">
        <f aca="false">IF(OR(V5801="",M5801=0),"",V5801/M5801-1)</f>
        <v/>
      </c>
      <c r="Z5801" s="26" t="str">
        <f aca="false">IF(OR(V5801="",L5801=""),"",V5801/(L5801*E5801)-1)</f>
        <v/>
      </c>
      <c r="AA5801" s="16" t="str">
        <f aca="false">IF(V5801="","SEM OFERTA",IF(OR(Y5801&gt;Premissas!$B$11,Y5801&lt;Premissas!$B$12),"VERIFICAR - UNIDADE/EMBALAGEM",IF(Y5801&gt;Premissas!$B$6,"NÃO COMPRAR - REAJUSTE &gt;5%","COMPRAR")))</f>
        <v>SEM OFERTA</v>
      </c>
      <c r="AB5801" s="18" t="str">
        <f aca="false">IF(W5801="DIMEC",S5801,IF(W5801="MEDCENTRO",U5801,""))</f>
        <v/>
      </c>
      <c r="AC5801" s="18" t="n">
        <f aca="false">IF(AA5801&lt;&gt;"COMPRAR",0,IF(AB5801="",I5801,MIN(I5801,AB5801)))</f>
        <v>0</v>
      </c>
      <c r="AD5801" s="19" t="n">
        <f aca="false">IF(AC5801&gt;0,AC5801*V5801,0)</f>
        <v>0</v>
      </c>
      <c r="AE5801" s="19" t="n">
        <f aca="false">IF(AC5801&gt;0,(M5801-V5801)*AC5801,0)</f>
        <v>0</v>
      </c>
      <c r="AF5801" s="16" t="str">
        <f aca="false">IF(AA5801&lt;&gt;"COMPRAR","",IF(AB5801="",IF(X5801="","",IF(X5801-V5801&lt;0.01,"EMPATE TÉCNICO","")),IF(AB5801&lt;I5801,"ESTOQUE INSUFICIENTE",IF(X5801="","",IF(X5801-V5801&lt;0.01,"EMPATE TÉCNICO","")))))</f>
        <v/>
      </c>
      <c r="AG5801" s="16" t="s">
        <v>4880</v>
      </c>
      <c r="AH5801" s="16" t="s">
        <v>3165</v>
      </c>
    </row>
    <row r="5802" customFormat="false" ht="15" hidden="false" customHeight="false" outlineLevel="0" collapsed="false">
      <c r="A5802" s="16" t="s">
        <v>17908</v>
      </c>
      <c r="B5802" s="17" t="s">
        <v>17909</v>
      </c>
      <c r="C5802" s="16" t="s">
        <v>17910</v>
      </c>
      <c r="D5802" s="16" t="s">
        <v>3639</v>
      </c>
      <c r="E5802" s="18" t="n">
        <v>1</v>
      </c>
      <c r="F5802" s="16" t="s">
        <v>43</v>
      </c>
      <c r="G5802" s="18" t="n">
        <v>0</v>
      </c>
      <c r="H5802" s="16" t="n">
        <v>0.5</v>
      </c>
      <c r="I5802" s="18" t="n">
        <v>2</v>
      </c>
      <c r="J5802" s="19" t="n">
        <v>1.39</v>
      </c>
      <c r="K5802" s="19" t="n">
        <v>1.39</v>
      </c>
      <c r="L5802" s="19" t="n">
        <v>1.39</v>
      </c>
      <c r="M5802" s="19" t="n">
        <f aca="false">IF(J5802&gt;0,J5802,K5802)*E5802</f>
        <v>1.39</v>
      </c>
      <c r="N5802" s="20"/>
      <c r="O5802" s="21" t="str">
        <f aca="false">IF(R5802="","",ROUND(R5802*(1-Premissas!$B$4),4))</f>
        <v/>
      </c>
      <c r="P5802" s="22"/>
      <c r="Q5802" s="22"/>
      <c r="R5802" s="23"/>
      <c r="S5802" s="24"/>
      <c r="T5802" s="24"/>
      <c r="U5802" s="25"/>
      <c r="V5802" s="19" t="str">
        <f aca="false">IF(COUNT(N5802:Q5802)=0,"",MIN(N5802:Q5802))</f>
        <v/>
      </c>
      <c r="W5802" s="16" t="str">
        <f aca="false">IF(V5802="","",INDEX($N$4:$Q$4,MATCH(V5802,N5802:Q5802,0)))</f>
        <v/>
      </c>
      <c r="X5802" s="19" t="str">
        <f aca="false">IF(COUNT(N5802:Q5802)&lt;2,"",SMALL(N5802:Q5802,2))</f>
        <v/>
      </c>
      <c r="Y5802" s="26" t="str">
        <f aca="false">IF(OR(V5802="",M5802=0),"",V5802/M5802-1)</f>
        <v/>
      </c>
      <c r="Z5802" s="26" t="str">
        <f aca="false">IF(OR(V5802="",L5802=""),"",V5802/(L5802*E5802)-1)</f>
        <v/>
      </c>
      <c r="AA5802" s="16" t="str">
        <f aca="false">IF(V5802="","SEM OFERTA",IF(OR(Y5802&gt;Premissas!$B$11,Y5802&lt;Premissas!$B$12),"VERIFICAR - UNIDADE/EMBALAGEM",IF(Y5802&gt;Premissas!$B$6,"NÃO COMPRAR - REAJUSTE &gt;5%","COMPRAR")))</f>
        <v>SEM OFERTA</v>
      </c>
      <c r="AB5802" s="18" t="str">
        <f aca="false">IF(W5802="DIMEC",S5802,IF(W5802="MEDCENTRO",U5802,""))</f>
        <v/>
      </c>
      <c r="AC5802" s="18" t="n">
        <f aca="false">IF(AA5802&lt;&gt;"COMPRAR",0,IF(AB5802="",I5802,MIN(I5802,AB5802)))</f>
        <v>0</v>
      </c>
      <c r="AD5802" s="19" t="n">
        <f aca="false">IF(AC5802&gt;0,AC5802*V5802,0)</f>
        <v>0</v>
      </c>
      <c r="AE5802" s="19" t="n">
        <f aca="false">IF(AC5802&gt;0,(M5802-V5802)*AC5802,0)</f>
        <v>0</v>
      </c>
      <c r="AF5802" s="16" t="str">
        <f aca="false">IF(AA5802&lt;&gt;"COMPRAR","",IF(AB5802="",IF(X5802="","",IF(X5802-V5802&lt;0.01,"EMPATE TÉCNICO","")),IF(AB5802&lt;I5802,"ESTOQUE INSUFICIENTE",IF(X5802="","",IF(X5802-V5802&lt;0.01,"EMPATE TÉCNICO","")))))</f>
        <v/>
      </c>
      <c r="AG5802" s="16" t="s">
        <v>203</v>
      </c>
      <c r="AH5802" s="16" t="s">
        <v>3165</v>
      </c>
    </row>
    <row r="5803" customFormat="false" ht="15" hidden="false" customHeight="false" outlineLevel="0" collapsed="false">
      <c r="A5803" s="16" t="s">
        <v>17911</v>
      </c>
      <c r="B5803" s="17" t="s">
        <v>17912</v>
      </c>
      <c r="C5803" s="16" t="s">
        <v>17913</v>
      </c>
      <c r="D5803" s="16"/>
      <c r="E5803" s="18" t="n">
        <v>1</v>
      </c>
      <c r="F5803" s="16" t="s">
        <v>41</v>
      </c>
      <c r="G5803" s="18" t="n">
        <v>1</v>
      </c>
      <c r="H5803" s="16" t="n">
        <v>2.1</v>
      </c>
      <c r="I5803" s="18" t="n">
        <v>5</v>
      </c>
      <c r="J5803" s="19" t="n">
        <v>39.9</v>
      </c>
      <c r="K5803" s="19" t="n">
        <v>39.9</v>
      </c>
      <c r="L5803" s="19" t="n">
        <v>39.9</v>
      </c>
      <c r="M5803" s="19" t="n">
        <f aca="false">IF(J5803&gt;0,J5803,K5803)*E5803</f>
        <v>39.9</v>
      </c>
      <c r="N5803" s="20"/>
      <c r="O5803" s="21" t="str">
        <f aca="false">IF(R5803="","",ROUND(R5803*(1-Premissas!$B$4),4))</f>
        <v/>
      </c>
      <c r="P5803" s="22"/>
      <c r="Q5803" s="22"/>
      <c r="R5803" s="23"/>
      <c r="S5803" s="24"/>
      <c r="T5803" s="24"/>
      <c r="U5803" s="25"/>
      <c r="V5803" s="19" t="str">
        <f aca="false">IF(COUNT(N5803:Q5803)=0,"",MIN(N5803:Q5803))</f>
        <v/>
      </c>
      <c r="W5803" s="16" t="str">
        <f aca="false">IF(V5803="","",INDEX($N$4:$Q$4,MATCH(V5803,N5803:Q5803,0)))</f>
        <v/>
      </c>
      <c r="X5803" s="19" t="str">
        <f aca="false">IF(COUNT(N5803:Q5803)&lt;2,"",SMALL(N5803:Q5803,2))</f>
        <v/>
      </c>
      <c r="Y5803" s="26" t="str">
        <f aca="false">IF(OR(V5803="",M5803=0),"",V5803/M5803-1)</f>
        <v/>
      </c>
      <c r="Z5803" s="26" t="str">
        <f aca="false">IF(OR(V5803="",L5803=""),"",V5803/(L5803*E5803)-1)</f>
        <v/>
      </c>
      <c r="AA5803" s="16" t="str">
        <f aca="false">IF(V5803="","SEM OFERTA",IF(OR(Y5803&gt;Premissas!$B$11,Y5803&lt;Premissas!$B$12),"VERIFICAR - UNIDADE/EMBALAGEM",IF(Y5803&gt;Premissas!$B$6,"NÃO COMPRAR - REAJUSTE &gt;5%","COMPRAR")))</f>
        <v>SEM OFERTA</v>
      </c>
      <c r="AB5803" s="18" t="str">
        <f aca="false">IF(W5803="DIMEC",S5803,IF(W5803="MEDCENTRO",U5803,""))</f>
        <v/>
      </c>
      <c r="AC5803" s="18" t="n">
        <f aca="false">IF(AA5803&lt;&gt;"COMPRAR",0,IF(AB5803="",I5803,MIN(I5803,AB5803)))</f>
        <v>0</v>
      </c>
      <c r="AD5803" s="19" t="n">
        <f aca="false">IF(AC5803&gt;0,AC5803*V5803,0)</f>
        <v>0</v>
      </c>
      <c r="AE5803" s="19" t="n">
        <f aca="false">IF(AC5803&gt;0,(M5803-V5803)*AC5803,0)</f>
        <v>0</v>
      </c>
      <c r="AF5803" s="16" t="str">
        <f aca="false">IF(AA5803&lt;&gt;"COMPRAR","",IF(AB5803="",IF(X5803="","",IF(X5803-V5803&lt;0.01,"EMPATE TÉCNICO","")),IF(AB5803&lt;I5803,"ESTOQUE INSUFICIENTE",IF(X5803="","",IF(X5803-V5803&lt;0.01,"EMPATE TÉCNICO","")))))</f>
        <v/>
      </c>
      <c r="AG5803" s="16" t="s">
        <v>7132</v>
      </c>
      <c r="AH5803" s="16" t="s">
        <v>3165</v>
      </c>
    </row>
    <row r="5804" customFormat="false" ht="15" hidden="false" customHeight="false" outlineLevel="0" collapsed="false">
      <c r="A5804" s="16" t="s">
        <v>17914</v>
      </c>
      <c r="B5804" s="17" t="s">
        <v>17915</v>
      </c>
      <c r="C5804" s="16" t="s">
        <v>17916</v>
      </c>
      <c r="D5804" s="16" t="s">
        <v>17917</v>
      </c>
      <c r="E5804" s="18" t="n">
        <v>3</v>
      </c>
      <c r="F5804" s="16" t="s">
        <v>43</v>
      </c>
      <c r="G5804" s="18" t="n">
        <v>0</v>
      </c>
      <c r="H5804" s="16" t="n">
        <v>0</v>
      </c>
      <c r="I5804" s="18" t="n">
        <v>1</v>
      </c>
      <c r="J5804" s="19" t="n">
        <v>22.4966666666667</v>
      </c>
      <c r="K5804" s="19" t="n">
        <v>22.4966666666667</v>
      </c>
      <c r="L5804" s="19" t="n">
        <v>22.4967</v>
      </c>
      <c r="M5804" s="19" t="n">
        <f aca="false">IF(J5804&gt;0,J5804,K5804)*E5804</f>
        <v>67.4900000000001</v>
      </c>
      <c r="N5804" s="20"/>
      <c r="O5804" s="21" t="str">
        <f aca="false">IF(R5804="","",ROUND(R5804*(1-Premissas!$B$4),4))</f>
        <v/>
      </c>
      <c r="P5804" s="22"/>
      <c r="Q5804" s="22"/>
      <c r="R5804" s="23"/>
      <c r="S5804" s="24"/>
      <c r="T5804" s="24"/>
      <c r="U5804" s="25"/>
      <c r="V5804" s="19" t="str">
        <f aca="false">IF(COUNT(N5804:Q5804)=0,"",MIN(N5804:Q5804))</f>
        <v/>
      </c>
      <c r="W5804" s="16" t="str">
        <f aca="false">IF(V5804="","",INDEX($N$4:$Q$4,MATCH(V5804,N5804:Q5804,0)))</f>
        <v/>
      </c>
      <c r="X5804" s="19" t="str">
        <f aca="false">IF(COUNT(N5804:Q5804)&lt;2,"",SMALL(N5804:Q5804,2))</f>
        <v/>
      </c>
      <c r="Y5804" s="26" t="str">
        <f aca="false">IF(OR(V5804="",M5804=0),"",V5804/M5804-1)</f>
        <v/>
      </c>
      <c r="Z5804" s="26" t="str">
        <f aca="false">IF(OR(V5804="",L5804=""),"",V5804/(L5804*E5804)-1)</f>
        <v/>
      </c>
      <c r="AA5804" s="16" t="str">
        <f aca="false">IF(V5804="","SEM OFERTA",IF(OR(Y5804&gt;Premissas!$B$11,Y5804&lt;Premissas!$B$12),"VERIFICAR - UNIDADE/EMBALAGEM",IF(Y5804&gt;Premissas!$B$6,"NÃO COMPRAR - REAJUSTE &gt;5%","COMPRAR")))</f>
        <v>SEM OFERTA</v>
      </c>
      <c r="AB5804" s="18" t="str">
        <f aca="false">IF(W5804="DIMEC",S5804,IF(W5804="MEDCENTRO",U5804,""))</f>
        <v/>
      </c>
      <c r="AC5804" s="18" t="n">
        <f aca="false">IF(AA5804&lt;&gt;"COMPRAR",0,IF(AB5804="",I5804,MIN(I5804,AB5804)))</f>
        <v>0</v>
      </c>
      <c r="AD5804" s="19" t="n">
        <f aca="false">IF(AC5804&gt;0,AC5804*V5804,0)</f>
        <v>0</v>
      </c>
      <c r="AE5804" s="19" t="n">
        <f aca="false">IF(AC5804&gt;0,(M5804-V5804)*AC5804,0)</f>
        <v>0</v>
      </c>
      <c r="AF5804" s="16" t="str">
        <f aca="false">IF(AA5804&lt;&gt;"COMPRAR","",IF(AB5804="",IF(X5804="","",IF(X5804-V5804&lt;0.01,"EMPATE TÉCNICO","")),IF(AB5804&lt;I5804,"ESTOQUE INSUFICIENTE",IF(X5804="","",IF(X5804-V5804&lt;0.01,"EMPATE TÉCNICO","")))))</f>
        <v/>
      </c>
      <c r="AG5804" s="16" t="s">
        <v>2034</v>
      </c>
      <c r="AH5804" s="16" t="s">
        <v>3165</v>
      </c>
    </row>
    <row r="5805" customFormat="false" ht="15" hidden="false" customHeight="false" outlineLevel="0" collapsed="false">
      <c r="A5805" s="16" t="s">
        <v>17918</v>
      </c>
      <c r="B5805" s="17" t="s">
        <v>17919</v>
      </c>
      <c r="C5805" s="16" t="s">
        <v>17920</v>
      </c>
      <c r="D5805" s="16" t="s">
        <v>17917</v>
      </c>
      <c r="E5805" s="18" t="n">
        <v>6</v>
      </c>
      <c r="F5805" s="16" t="s">
        <v>43</v>
      </c>
      <c r="G5805" s="18" t="n">
        <v>0</v>
      </c>
      <c r="H5805" s="16" t="n">
        <v>0.1</v>
      </c>
      <c r="I5805" s="18" t="n">
        <v>1</v>
      </c>
      <c r="J5805" s="19" t="n">
        <v>4.43333333333333</v>
      </c>
      <c r="K5805" s="19" t="n">
        <v>4.43333333333333</v>
      </c>
      <c r="L5805" s="19" t="n">
        <v>4.4333</v>
      </c>
      <c r="M5805" s="19" t="n">
        <f aca="false">IF(J5805&gt;0,J5805,K5805)*E5805</f>
        <v>26.6</v>
      </c>
      <c r="N5805" s="20"/>
      <c r="O5805" s="21" t="str">
        <f aca="false">IF(R5805="","",ROUND(R5805*(1-Premissas!$B$4),4))</f>
        <v/>
      </c>
      <c r="P5805" s="22"/>
      <c r="Q5805" s="22"/>
      <c r="R5805" s="23"/>
      <c r="S5805" s="24"/>
      <c r="T5805" s="24"/>
      <c r="U5805" s="25"/>
      <c r="V5805" s="19" t="str">
        <f aca="false">IF(COUNT(N5805:Q5805)=0,"",MIN(N5805:Q5805))</f>
        <v/>
      </c>
      <c r="W5805" s="16" t="str">
        <f aca="false">IF(V5805="","",INDEX($N$4:$Q$4,MATCH(V5805,N5805:Q5805,0)))</f>
        <v/>
      </c>
      <c r="X5805" s="19" t="str">
        <f aca="false">IF(COUNT(N5805:Q5805)&lt;2,"",SMALL(N5805:Q5805,2))</f>
        <v/>
      </c>
      <c r="Y5805" s="26" t="str">
        <f aca="false">IF(OR(V5805="",M5805=0),"",V5805/M5805-1)</f>
        <v/>
      </c>
      <c r="Z5805" s="26" t="str">
        <f aca="false">IF(OR(V5805="",L5805=""),"",V5805/(L5805*E5805)-1)</f>
        <v/>
      </c>
      <c r="AA5805" s="16" t="str">
        <f aca="false">IF(V5805="","SEM OFERTA",IF(OR(Y5805&gt;Premissas!$B$11,Y5805&lt;Premissas!$B$12),"VERIFICAR - UNIDADE/EMBALAGEM",IF(Y5805&gt;Premissas!$B$6,"NÃO COMPRAR - REAJUSTE &gt;5%","COMPRAR")))</f>
        <v>SEM OFERTA</v>
      </c>
      <c r="AB5805" s="18" t="str">
        <f aca="false">IF(W5805="DIMEC",S5805,IF(W5805="MEDCENTRO",U5805,""))</f>
        <v/>
      </c>
      <c r="AC5805" s="18" t="n">
        <f aca="false">IF(AA5805&lt;&gt;"COMPRAR",0,IF(AB5805="",I5805,MIN(I5805,AB5805)))</f>
        <v>0</v>
      </c>
      <c r="AD5805" s="19" t="n">
        <f aca="false">IF(AC5805&gt;0,AC5805*V5805,0)</f>
        <v>0</v>
      </c>
      <c r="AE5805" s="19" t="n">
        <f aca="false">IF(AC5805&gt;0,(M5805-V5805)*AC5805,0)</f>
        <v>0</v>
      </c>
      <c r="AF5805" s="16" t="str">
        <f aca="false">IF(AA5805&lt;&gt;"COMPRAR","",IF(AB5805="",IF(X5805="","",IF(X5805-V5805&lt;0.01,"EMPATE TÉCNICO","")),IF(AB5805&lt;I5805,"ESTOQUE INSUFICIENTE",IF(X5805="","",IF(X5805-V5805&lt;0.01,"EMPATE TÉCNICO","")))))</f>
        <v/>
      </c>
      <c r="AG5805" s="16" t="s">
        <v>2034</v>
      </c>
      <c r="AH5805" s="16" t="s">
        <v>3165</v>
      </c>
    </row>
    <row r="5806" customFormat="false" ht="15" hidden="false" customHeight="false" outlineLevel="0" collapsed="false">
      <c r="A5806" s="16" t="s">
        <v>17921</v>
      </c>
      <c r="B5806" s="17" t="s">
        <v>17922</v>
      </c>
      <c r="C5806" s="16" t="s">
        <v>17923</v>
      </c>
      <c r="D5806" s="16" t="s">
        <v>17917</v>
      </c>
      <c r="E5806" s="18" t="n">
        <v>1</v>
      </c>
      <c r="F5806" s="16" t="s">
        <v>43</v>
      </c>
      <c r="G5806" s="18" t="n">
        <v>0</v>
      </c>
      <c r="H5806" s="16" t="n">
        <v>0.1</v>
      </c>
      <c r="I5806" s="18" t="n">
        <v>1</v>
      </c>
      <c r="J5806" s="19" t="n">
        <v>14.23</v>
      </c>
      <c r="K5806" s="19" t="n">
        <v>14.23</v>
      </c>
      <c r="L5806" s="19" t="n">
        <v>14.23</v>
      </c>
      <c r="M5806" s="19" t="n">
        <f aca="false">IF(J5806&gt;0,J5806,K5806)*E5806</f>
        <v>14.23</v>
      </c>
      <c r="N5806" s="20"/>
      <c r="O5806" s="21" t="str">
        <f aca="false">IF(R5806="","",ROUND(R5806*(1-Premissas!$B$4),4))</f>
        <v/>
      </c>
      <c r="P5806" s="22"/>
      <c r="Q5806" s="22"/>
      <c r="R5806" s="23"/>
      <c r="S5806" s="24"/>
      <c r="T5806" s="24"/>
      <c r="U5806" s="25"/>
      <c r="V5806" s="19" t="str">
        <f aca="false">IF(COUNT(N5806:Q5806)=0,"",MIN(N5806:Q5806))</f>
        <v/>
      </c>
      <c r="W5806" s="16" t="str">
        <f aca="false">IF(V5806="","",INDEX($N$4:$Q$4,MATCH(V5806,N5806:Q5806,0)))</f>
        <v/>
      </c>
      <c r="X5806" s="19" t="str">
        <f aca="false">IF(COUNT(N5806:Q5806)&lt;2,"",SMALL(N5806:Q5806,2))</f>
        <v/>
      </c>
      <c r="Y5806" s="26" t="str">
        <f aca="false">IF(OR(V5806="",M5806=0),"",V5806/M5806-1)</f>
        <v/>
      </c>
      <c r="Z5806" s="26" t="str">
        <f aca="false">IF(OR(V5806="",L5806=""),"",V5806/(L5806*E5806)-1)</f>
        <v/>
      </c>
      <c r="AA5806" s="16" t="str">
        <f aca="false">IF(V5806="","SEM OFERTA",IF(OR(Y5806&gt;Premissas!$B$11,Y5806&lt;Premissas!$B$12),"VERIFICAR - UNIDADE/EMBALAGEM",IF(Y5806&gt;Premissas!$B$6,"NÃO COMPRAR - REAJUSTE &gt;5%","COMPRAR")))</f>
        <v>SEM OFERTA</v>
      </c>
      <c r="AB5806" s="18" t="str">
        <f aca="false">IF(W5806="DIMEC",S5806,IF(W5806="MEDCENTRO",U5806,""))</f>
        <v/>
      </c>
      <c r="AC5806" s="18" t="n">
        <f aca="false">IF(AA5806&lt;&gt;"COMPRAR",0,IF(AB5806="",I5806,MIN(I5806,AB5806)))</f>
        <v>0</v>
      </c>
      <c r="AD5806" s="19" t="n">
        <f aca="false">IF(AC5806&gt;0,AC5806*V5806,0)</f>
        <v>0</v>
      </c>
      <c r="AE5806" s="19" t="n">
        <f aca="false">IF(AC5806&gt;0,(M5806-V5806)*AC5806,0)</f>
        <v>0</v>
      </c>
      <c r="AF5806" s="16" t="str">
        <f aca="false">IF(AA5806&lt;&gt;"COMPRAR","",IF(AB5806="",IF(X5806="","",IF(X5806-V5806&lt;0.01,"EMPATE TÉCNICO","")),IF(AB5806&lt;I5806,"ESTOQUE INSUFICIENTE",IF(X5806="","",IF(X5806-V5806&lt;0.01,"EMPATE TÉCNICO","")))))</f>
        <v/>
      </c>
      <c r="AG5806" s="16" t="s">
        <v>2034</v>
      </c>
      <c r="AH5806" s="16" t="s">
        <v>3165</v>
      </c>
    </row>
    <row r="5807" customFormat="false" ht="15" hidden="false" customHeight="false" outlineLevel="0" collapsed="false">
      <c r="A5807" s="16" t="s">
        <v>17924</v>
      </c>
      <c r="B5807" s="17" t="s">
        <v>17925</v>
      </c>
      <c r="C5807" s="16" t="s">
        <v>17926</v>
      </c>
      <c r="D5807" s="16" t="s">
        <v>17917</v>
      </c>
      <c r="E5807" s="18" t="n">
        <v>1</v>
      </c>
      <c r="F5807" s="16" t="s">
        <v>43</v>
      </c>
      <c r="G5807" s="18" t="n">
        <v>0</v>
      </c>
      <c r="H5807" s="16" t="n">
        <v>0.1</v>
      </c>
      <c r="I5807" s="18" t="n">
        <v>1</v>
      </c>
      <c r="J5807" s="19" t="n">
        <v>13.74</v>
      </c>
      <c r="K5807" s="19" t="n">
        <v>13.74</v>
      </c>
      <c r="L5807" s="19" t="n">
        <v>13.74</v>
      </c>
      <c r="M5807" s="19" t="n">
        <f aca="false">IF(J5807&gt;0,J5807,K5807)*E5807</f>
        <v>13.74</v>
      </c>
      <c r="N5807" s="20"/>
      <c r="O5807" s="21" t="str">
        <f aca="false">IF(R5807="","",ROUND(R5807*(1-Premissas!$B$4),4))</f>
        <v/>
      </c>
      <c r="P5807" s="22"/>
      <c r="Q5807" s="22"/>
      <c r="R5807" s="23"/>
      <c r="S5807" s="24"/>
      <c r="T5807" s="24"/>
      <c r="U5807" s="25"/>
      <c r="V5807" s="19" t="str">
        <f aca="false">IF(COUNT(N5807:Q5807)=0,"",MIN(N5807:Q5807))</f>
        <v/>
      </c>
      <c r="W5807" s="16" t="str">
        <f aca="false">IF(V5807="","",INDEX($N$4:$Q$4,MATCH(V5807,N5807:Q5807,0)))</f>
        <v/>
      </c>
      <c r="X5807" s="19" t="str">
        <f aca="false">IF(COUNT(N5807:Q5807)&lt;2,"",SMALL(N5807:Q5807,2))</f>
        <v/>
      </c>
      <c r="Y5807" s="26" t="str">
        <f aca="false">IF(OR(V5807="",M5807=0),"",V5807/M5807-1)</f>
        <v/>
      </c>
      <c r="Z5807" s="26" t="str">
        <f aca="false">IF(OR(V5807="",L5807=""),"",V5807/(L5807*E5807)-1)</f>
        <v/>
      </c>
      <c r="AA5807" s="16" t="str">
        <f aca="false">IF(V5807="","SEM OFERTA",IF(OR(Y5807&gt;Premissas!$B$11,Y5807&lt;Premissas!$B$12),"VERIFICAR - UNIDADE/EMBALAGEM",IF(Y5807&gt;Premissas!$B$6,"NÃO COMPRAR - REAJUSTE &gt;5%","COMPRAR")))</f>
        <v>SEM OFERTA</v>
      </c>
      <c r="AB5807" s="18" t="str">
        <f aca="false">IF(W5807="DIMEC",S5807,IF(W5807="MEDCENTRO",U5807,""))</f>
        <v/>
      </c>
      <c r="AC5807" s="18" t="n">
        <f aca="false">IF(AA5807&lt;&gt;"COMPRAR",0,IF(AB5807="",I5807,MIN(I5807,AB5807)))</f>
        <v>0</v>
      </c>
      <c r="AD5807" s="19" t="n">
        <f aca="false">IF(AC5807&gt;0,AC5807*V5807,0)</f>
        <v>0</v>
      </c>
      <c r="AE5807" s="19" t="n">
        <f aca="false">IF(AC5807&gt;0,(M5807-V5807)*AC5807,0)</f>
        <v>0</v>
      </c>
      <c r="AF5807" s="16" t="str">
        <f aca="false">IF(AA5807&lt;&gt;"COMPRAR","",IF(AB5807="",IF(X5807="","",IF(X5807-V5807&lt;0.01,"EMPATE TÉCNICO","")),IF(AB5807&lt;I5807,"ESTOQUE INSUFICIENTE",IF(X5807="","",IF(X5807-V5807&lt;0.01,"EMPATE TÉCNICO","")))))</f>
        <v/>
      </c>
      <c r="AG5807" s="16" t="s">
        <v>2034</v>
      </c>
      <c r="AH5807" s="16" t="s">
        <v>3165</v>
      </c>
    </row>
    <row r="5808" customFormat="false" ht="15" hidden="false" customHeight="false" outlineLevel="0" collapsed="false">
      <c r="A5808" s="16" t="s">
        <v>17927</v>
      </c>
      <c r="B5808" s="17" t="s">
        <v>17928</v>
      </c>
      <c r="C5808" s="16" t="s">
        <v>17929</v>
      </c>
      <c r="D5808" s="16" t="s">
        <v>7822</v>
      </c>
      <c r="E5808" s="18" t="n">
        <v>1</v>
      </c>
      <c r="F5808" s="16" t="s">
        <v>43</v>
      </c>
      <c r="G5808" s="18" t="n">
        <v>2</v>
      </c>
      <c r="H5808" s="16" t="n">
        <v>1.3</v>
      </c>
      <c r="I5808" s="18" t="n">
        <v>2</v>
      </c>
      <c r="J5808" s="19" t="n">
        <v>30.05</v>
      </c>
      <c r="K5808" s="19" t="n">
        <v>30.05</v>
      </c>
      <c r="L5808" s="19" t="n">
        <v>30.05</v>
      </c>
      <c r="M5808" s="19" t="n">
        <f aca="false">IF(J5808&gt;0,J5808,K5808)*E5808</f>
        <v>30.05</v>
      </c>
      <c r="N5808" s="20"/>
      <c r="O5808" s="21" t="str">
        <f aca="false">IF(R5808="","",ROUND(R5808*(1-Premissas!$B$4),4))</f>
        <v/>
      </c>
      <c r="P5808" s="22"/>
      <c r="Q5808" s="22"/>
      <c r="R5808" s="23"/>
      <c r="S5808" s="24"/>
      <c r="T5808" s="24"/>
      <c r="U5808" s="25"/>
      <c r="V5808" s="19" t="str">
        <f aca="false">IF(COUNT(N5808:Q5808)=0,"",MIN(N5808:Q5808))</f>
        <v/>
      </c>
      <c r="W5808" s="16" t="str">
        <f aca="false">IF(V5808="","",INDEX($N$4:$Q$4,MATCH(V5808,N5808:Q5808,0)))</f>
        <v/>
      </c>
      <c r="X5808" s="19" t="str">
        <f aca="false">IF(COUNT(N5808:Q5808)&lt;2,"",SMALL(N5808:Q5808,2))</f>
        <v/>
      </c>
      <c r="Y5808" s="26" t="str">
        <f aca="false">IF(OR(V5808="",M5808=0),"",V5808/M5808-1)</f>
        <v/>
      </c>
      <c r="Z5808" s="26" t="str">
        <f aca="false">IF(OR(V5808="",L5808=""),"",V5808/(L5808*E5808)-1)</f>
        <v/>
      </c>
      <c r="AA5808" s="16" t="str">
        <f aca="false">IF(V5808="","SEM OFERTA",IF(OR(Y5808&gt;Premissas!$B$11,Y5808&lt;Premissas!$B$12),"VERIFICAR - UNIDADE/EMBALAGEM",IF(Y5808&gt;Premissas!$B$6,"NÃO COMPRAR - REAJUSTE &gt;5%","COMPRAR")))</f>
        <v>SEM OFERTA</v>
      </c>
      <c r="AB5808" s="18" t="str">
        <f aca="false">IF(W5808="DIMEC",S5808,IF(W5808="MEDCENTRO",U5808,""))</f>
        <v/>
      </c>
      <c r="AC5808" s="18" t="n">
        <f aca="false">IF(AA5808&lt;&gt;"COMPRAR",0,IF(AB5808="",I5808,MIN(I5808,AB5808)))</f>
        <v>0</v>
      </c>
      <c r="AD5808" s="19" t="n">
        <f aca="false">IF(AC5808&gt;0,AC5808*V5808,0)</f>
        <v>0</v>
      </c>
      <c r="AE5808" s="19" t="n">
        <f aca="false">IF(AC5808&gt;0,(M5808-V5808)*AC5808,0)</f>
        <v>0</v>
      </c>
      <c r="AF5808" s="16" t="str">
        <f aca="false">IF(AA5808&lt;&gt;"COMPRAR","",IF(AB5808="",IF(X5808="","",IF(X5808-V5808&lt;0.01,"EMPATE TÉCNICO","")),IF(AB5808&lt;I5808,"ESTOQUE INSUFICIENTE",IF(X5808="","",IF(X5808-V5808&lt;0.01,"EMPATE TÉCNICO","")))))</f>
        <v/>
      </c>
      <c r="AG5808" s="16" t="s">
        <v>93</v>
      </c>
      <c r="AH5808" s="16" t="s">
        <v>3343</v>
      </c>
    </row>
    <row r="5809" customFormat="false" ht="15" hidden="false" customHeight="false" outlineLevel="0" collapsed="false">
      <c r="A5809" s="16" t="s">
        <v>17930</v>
      </c>
      <c r="B5809" s="17" t="s">
        <v>17931</v>
      </c>
      <c r="C5809" s="16" t="s">
        <v>17932</v>
      </c>
      <c r="D5809" s="16" t="s">
        <v>7631</v>
      </c>
      <c r="E5809" s="18" t="n">
        <v>1</v>
      </c>
      <c r="F5809" s="16" t="s">
        <v>43</v>
      </c>
      <c r="G5809" s="18" t="n">
        <v>0</v>
      </c>
      <c r="H5809" s="16" t="n">
        <v>0.2</v>
      </c>
      <c r="I5809" s="18" t="n">
        <v>1</v>
      </c>
      <c r="J5809" s="19" t="n">
        <v>16.61</v>
      </c>
      <c r="K5809" s="19" t="n">
        <v>16.61</v>
      </c>
      <c r="L5809" s="19" t="n">
        <v>16.61</v>
      </c>
      <c r="M5809" s="19" t="n">
        <f aca="false">IF(J5809&gt;0,J5809,K5809)*E5809</f>
        <v>16.61</v>
      </c>
      <c r="N5809" s="20"/>
      <c r="O5809" s="21" t="str">
        <f aca="false">IF(R5809="","",ROUND(R5809*(1-Premissas!$B$4),4))</f>
        <v/>
      </c>
      <c r="P5809" s="22"/>
      <c r="Q5809" s="22"/>
      <c r="R5809" s="23"/>
      <c r="S5809" s="24"/>
      <c r="T5809" s="24"/>
      <c r="U5809" s="25"/>
      <c r="V5809" s="19" t="str">
        <f aca="false">IF(COUNT(N5809:Q5809)=0,"",MIN(N5809:Q5809))</f>
        <v/>
      </c>
      <c r="W5809" s="16" t="str">
        <f aca="false">IF(V5809="","",INDEX($N$4:$Q$4,MATCH(V5809,N5809:Q5809,0)))</f>
        <v/>
      </c>
      <c r="X5809" s="19" t="str">
        <f aca="false">IF(COUNT(N5809:Q5809)&lt;2,"",SMALL(N5809:Q5809,2))</f>
        <v/>
      </c>
      <c r="Y5809" s="26" t="str">
        <f aca="false">IF(OR(V5809="",M5809=0),"",V5809/M5809-1)</f>
        <v/>
      </c>
      <c r="Z5809" s="26" t="str">
        <f aca="false">IF(OR(V5809="",L5809=""),"",V5809/(L5809*E5809)-1)</f>
        <v/>
      </c>
      <c r="AA5809" s="16" t="str">
        <f aca="false">IF(V5809="","SEM OFERTA",IF(OR(Y5809&gt;Premissas!$B$11,Y5809&lt;Premissas!$B$12),"VERIFICAR - UNIDADE/EMBALAGEM",IF(Y5809&gt;Premissas!$B$6,"NÃO COMPRAR - REAJUSTE &gt;5%","COMPRAR")))</f>
        <v>SEM OFERTA</v>
      </c>
      <c r="AB5809" s="18" t="str">
        <f aca="false">IF(W5809="DIMEC",S5809,IF(W5809="MEDCENTRO",U5809,""))</f>
        <v/>
      </c>
      <c r="AC5809" s="18" t="n">
        <f aca="false">IF(AA5809&lt;&gt;"COMPRAR",0,IF(AB5809="",I5809,MIN(I5809,AB5809)))</f>
        <v>0</v>
      </c>
      <c r="AD5809" s="19" t="n">
        <f aca="false">IF(AC5809&gt;0,AC5809*V5809,0)</f>
        <v>0</v>
      </c>
      <c r="AE5809" s="19" t="n">
        <f aca="false">IF(AC5809&gt;0,(M5809-V5809)*AC5809,0)</f>
        <v>0</v>
      </c>
      <c r="AF5809" s="16" t="str">
        <f aca="false">IF(AA5809&lt;&gt;"COMPRAR","",IF(AB5809="",IF(X5809="","",IF(X5809-V5809&lt;0.01,"EMPATE TÉCNICO","")),IF(AB5809&lt;I5809,"ESTOQUE INSUFICIENTE",IF(X5809="","",IF(X5809-V5809&lt;0.01,"EMPATE TÉCNICO","")))))</f>
        <v/>
      </c>
      <c r="AG5809" s="16" t="s">
        <v>7632</v>
      </c>
      <c r="AH5809" s="16" t="s">
        <v>3343</v>
      </c>
    </row>
    <row r="5810" customFormat="false" ht="15" hidden="false" customHeight="false" outlineLevel="0" collapsed="false">
      <c r="A5810" s="16" t="s">
        <v>17933</v>
      </c>
      <c r="B5810" s="17" t="s">
        <v>17934</v>
      </c>
      <c r="C5810" s="16" t="s">
        <v>17935</v>
      </c>
      <c r="D5810" s="16" t="s">
        <v>7631</v>
      </c>
      <c r="E5810" s="18" t="n">
        <v>1</v>
      </c>
      <c r="F5810" s="16" t="s">
        <v>43</v>
      </c>
      <c r="G5810" s="18" t="n">
        <v>0</v>
      </c>
      <c r="H5810" s="16" t="n">
        <v>0.2</v>
      </c>
      <c r="I5810" s="18" t="n">
        <v>1</v>
      </c>
      <c r="J5810" s="19" t="n">
        <v>16.61</v>
      </c>
      <c r="K5810" s="19" t="n">
        <v>16.61</v>
      </c>
      <c r="L5810" s="19" t="n">
        <v>16.61</v>
      </c>
      <c r="M5810" s="19" t="n">
        <f aca="false">IF(J5810&gt;0,J5810,K5810)*E5810</f>
        <v>16.61</v>
      </c>
      <c r="N5810" s="20"/>
      <c r="O5810" s="21" t="str">
        <f aca="false">IF(R5810="","",ROUND(R5810*(1-Premissas!$B$4),4))</f>
        <v/>
      </c>
      <c r="P5810" s="22"/>
      <c r="Q5810" s="22"/>
      <c r="R5810" s="23"/>
      <c r="S5810" s="24"/>
      <c r="T5810" s="24"/>
      <c r="U5810" s="25"/>
      <c r="V5810" s="19" t="str">
        <f aca="false">IF(COUNT(N5810:Q5810)=0,"",MIN(N5810:Q5810))</f>
        <v/>
      </c>
      <c r="W5810" s="16" t="str">
        <f aca="false">IF(V5810="","",INDEX($N$4:$Q$4,MATCH(V5810,N5810:Q5810,0)))</f>
        <v/>
      </c>
      <c r="X5810" s="19" t="str">
        <f aca="false">IF(COUNT(N5810:Q5810)&lt;2,"",SMALL(N5810:Q5810,2))</f>
        <v/>
      </c>
      <c r="Y5810" s="26" t="str">
        <f aca="false">IF(OR(V5810="",M5810=0),"",V5810/M5810-1)</f>
        <v/>
      </c>
      <c r="Z5810" s="26" t="str">
        <f aca="false">IF(OR(V5810="",L5810=""),"",V5810/(L5810*E5810)-1)</f>
        <v/>
      </c>
      <c r="AA5810" s="16" t="str">
        <f aca="false">IF(V5810="","SEM OFERTA",IF(OR(Y5810&gt;Premissas!$B$11,Y5810&lt;Premissas!$B$12),"VERIFICAR - UNIDADE/EMBALAGEM",IF(Y5810&gt;Premissas!$B$6,"NÃO COMPRAR - REAJUSTE &gt;5%","COMPRAR")))</f>
        <v>SEM OFERTA</v>
      </c>
      <c r="AB5810" s="18" t="str">
        <f aca="false">IF(W5810="DIMEC",S5810,IF(W5810="MEDCENTRO",U5810,""))</f>
        <v/>
      </c>
      <c r="AC5810" s="18" t="n">
        <f aca="false">IF(AA5810&lt;&gt;"COMPRAR",0,IF(AB5810="",I5810,MIN(I5810,AB5810)))</f>
        <v>0</v>
      </c>
      <c r="AD5810" s="19" t="n">
        <f aca="false">IF(AC5810&gt;0,AC5810*V5810,0)</f>
        <v>0</v>
      </c>
      <c r="AE5810" s="19" t="n">
        <f aca="false">IF(AC5810&gt;0,(M5810-V5810)*AC5810,0)</f>
        <v>0</v>
      </c>
      <c r="AF5810" s="16" t="str">
        <f aca="false">IF(AA5810&lt;&gt;"COMPRAR","",IF(AB5810="",IF(X5810="","",IF(X5810-V5810&lt;0.01,"EMPATE TÉCNICO","")),IF(AB5810&lt;I5810,"ESTOQUE INSUFICIENTE",IF(X5810="","",IF(X5810-V5810&lt;0.01,"EMPATE TÉCNICO","")))))</f>
        <v/>
      </c>
      <c r="AG5810" s="16" t="s">
        <v>7632</v>
      </c>
      <c r="AH5810" s="16" t="s">
        <v>3343</v>
      </c>
    </row>
    <row r="5811" customFormat="false" ht="15" hidden="false" customHeight="false" outlineLevel="0" collapsed="false">
      <c r="A5811" s="16" t="s">
        <v>17936</v>
      </c>
      <c r="B5811" s="17" t="s">
        <v>17937</v>
      </c>
      <c r="C5811" s="16" t="s">
        <v>17938</v>
      </c>
      <c r="D5811" s="16" t="s">
        <v>17939</v>
      </c>
      <c r="E5811" s="18" t="n">
        <v>1</v>
      </c>
      <c r="F5811" s="16" t="s">
        <v>43</v>
      </c>
      <c r="G5811" s="18" t="n">
        <v>0</v>
      </c>
      <c r="H5811" s="16" t="n">
        <v>0.2</v>
      </c>
      <c r="I5811" s="18" t="n">
        <v>1</v>
      </c>
      <c r="J5811" s="19" t="n">
        <v>32.95</v>
      </c>
      <c r="K5811" s="19" t="n">
        <v>32.95</v>
      </c>
      <c r="L5811" s="19" t="n">
        <v>32.95</v>
      </c>
      <c r="M5811" s="19" t="n">
        <f aca="false">IF(J5811&gt;0,J5811,K5811)*E5811</f>
        <v>32.95</v>
      </c>
      <c r="N5811" s="20"/>
      <c r="O5811" s="21" t="str">
        <f aca="false">IF(R5811="","",ROUND(R5811*(1-Premissas!$B$4),4))</f>
        <v/>
      </c>
      <c r="P5811" s="22"/>
      <c r="Q5811" s="22"/>
      <c r="R5811" s="23"/>
      <c r="S5811" s="24"/>
      <c r="T5811" s="24"/>
      <c r="U5811" s="25"/>
      <c r="V5811" s="19" t="str">
        <f aca="false">IF(COUNT(N5811:Q5811)=0,"",MIN(N5811:Q5811))</f>
        <v/>
      </c>
      <c r="W5811" s="16" t="str">
        <f aca="false">IF(V5811="","",INDEX($N$4:$Q$4,MATCH(V5811,N5811:Q5811,0)))</f>
        <v/>
      </c>
      <c r="X5811" s="19" t="str">
        <f aca="false">IF(COUNT(N5811:Q5811)&lt;2,"",SMALL(N5811:Q5811,2))</f>
        <v/>
      </c>
      <c r="Y5811" s="26" t="str">
        <f aca="false">IF(OR(V5811="",M5811=0),"",V5811/M5811-1)</f>
        <v/>
      </c>
      <c r="Z5811" s="26" t="str">
        <f aca="false">IF(OR(V5811="",L5811=""),"",V5811/(L5811*E5811)-1)</f>
        <v/>
      </c>
      <c r="AA5811" s="16" t="str">
        <f aca="false">IF(V5811="","SEM OFERTA",IF(OR(Y5811&gt;Premissas!$B$11,Y5811&lt;Premissas!$B$12),"VERIFICAR - UNIDADE/EMBALAGEM",IF(Y5811&gt;Premissas!$B$6,"NÃO COMPRAR - REAJUSTE &gt;5%","COMPRAR")))</f>
        <v>SEM OFERTA</v>
      </c>
      <c r="AB5811" s="18" t="str">
        <f aca="false">IF(W5811="DIMEC",S5811,IF(W5811="MEDCENTRO",U5811,""))</f>
        <v/>
      </c>
      <c r="AC5811" s="18" t="n">
        <f aca="false">IF(AA5811&lt;&gt;"COMPRAR",0,IF(AB5811="",I5811,MIN(I5811,AB5811)))</f>
        <v>0</v>
      </c>
      <c r="AD5811" s="19" t="n">
        <f aca="false">IF(AC5811&gt;0,AC5811*V5811,0)</f>
        <v>0</v>
      </c>
      <c r="AE5811" s="19" t="n">
        <f aca="false">IF(AC5811&gt;0,(M5811-V5811)*AC5811,0)</f>
        <v>0</v>
      </c>
      <c r="AF5811" s="16" t="str">
        <f aca="false">IF(AA5811&lt;&gt;"COMPRAR","",IF(AB5811="",IF(X5811="","",IF(X5811-V5811&lt;0.01,"EMPATE TÉCNICO","")),IF(AB5811&lt;I5811,"ESTOQUE INSUFICIENTE",IF(X5811="","",IF(X5811-V5811&lt;0.01,"EMPATE TÉCNICO","")))))</f>
        <v/>
      </c>
      <c r="AG5811" s="16" t="s">
        <v>2551</v>
      </c>
      <c r="AH5811" s="16" t="s">
        <v>3343</v>
      </c>
    </row>
    <row r="5812" customFormat="false" ht="15" hidden="false" customHeight="false" outlineLevel="0" collapsed="false">
      <c r="A5812" s="16" t="s">
        <v>17940</v>
      </c>
      <c r="B5812" s="17" t="s">
        <v>17941</v>
      </c>
      <c r="C5812" s="16" t="s">
        <v>17942</v>
      </c>
      <c r="D5812" s="16" t="s">
        <v>380</v>
      </c>
      <c r="E5812" s="18" t="n">
        <v>1</v>
      </c>
      <c r="F5812" s="16" t="s">
        <v>41</v>
      </c>
      <c r="G5812" s="18" t="n">
        <v>0</v>
      </c>
      <c r="H5812" s="16" t="n">
        <v>3.1</v>
      </c>
      <c r="I5812" s="18" t="n">
        <v>8</v>
      </c>
      <c r="J5812" s="19" t="n">
        <v>66.365</v>
      </c>
      <c r="K5812" s="19" t="n">
        <v>66.365</v>
      </c>
      <c r="L5812" s="19" t="n">
        <v>66.365</v>
      </c>
      <c r="M5812" s="19" t="n">
        <f aca="false">IF(J5812&gt;0,J5812,K5812)*E5812</f>
        <v>66.365</v>
      </c>
      <c r="N5812" s="20"/>
      <c r="O5812" s="21" t="str">
        <f aca="false">IF(R5812="","",ROUND(R5812*(1-Premissas!$B$4),4))</f>
        <v/>
      </c>
      <c r="P5812" s="22"/>
      <c r="Q5812" s="22"/>
      <c r="R5812" s="23"/>
      <c r="S5812" s="24"/>
      <c r="T5812" s="24"/>
      <c r="U5812" s="25"/>
      <c r="V5812" s="19" t="str">
        <f aca="false">IF(COUNT(N5812:Q5812)=0,"",MIN(N5812:Q5812))</f>
        <v/>
      </c>
      <c r="W5812" s="16" t="str">
        <f aca="false">IF(V5812="","",INDEX($N$4:$Q$4,MATCH(V5812,N5812:Q5812,0)))</f>
        <v/>
      </c>
      <c r="X5812" s="19" t="str">
        <f aca="false">IF(COUNT(N5812:Q5812)&lt;2,"",SMALL(N5812:Q5812,2))</f>
        <v/>
      </c>
      <c r="Y5812" s="26" t="str">
        <f aca="false">IF(OR(V5812="",M5812=0),"",V5812/M5812-1)</f>
        <v/>
      </c>
      <c r="Z5812" s="26" t="str">
        <f aca="false">IF(OR(V5812="",L5812=""),"",V5812/(L5812*E5812)-1)</f>
        <v/>
      </c>
      <c r="AA5812" s="16" t="str">
        <f aca="false">IF(V5812="","SEM OFERTA",IF(OR(Y5812&gt;Premissas!$B$11,Y5812&lt;Premissas!$B$12),"VERIFICAR - UNIDADE/EMBALAGEM",IF(Y5812&gt;Premissas!$B$6,"NÃO COMPRAR - REAJUSTE &gt;5%","COMPRAR")))</f>
        <v>SEM OFERTA</v>
      </c>
      <c r="AB5812" s="18" t="str">
        <f aca="false">IF(W5812="DIMEC",S5812,IF(W5812="MEDCENTRO",U5812,""))</f>
        <v/>
      </c>
      <c r="AC5812" s="18" t="n">
        <f aca="false">IF(AA5812&lt;&gt;"COMPRAR",0,IF(AB5812="",I5812,MIN(I5812,AB5812)))</f>
        <v>0</v>
      </c>
      <c r="AD5812" s="19" t="n">
        <f aca="false">IF(AC5812&gt;0,AC5812*V5812,0)</f>
        <v>0</v>
      </c>
      <c r="AE5812" s="19" t="n">
        <f aca="false">IF(AC5812&gt;0,(M5812-V5812)*AC5812,0)</f>
        <v>0</v>
      </c>
      <c r="AF5812" s="16" t="str">
        <f aca="false">IF(AA5812&lt;&gt;"COMPRAR","",IF(AB5812="",IF(X5812="","",IF(X5812-V5812&lt;0.01,"EMPATE TÉCNICO","")),IF(AB5812&lt;I5812,"ESTOQUE INSUFICIENTE",IF(X5812="","",IF(X5812-V5812&lt;0.01,"EMPATE TÉCNICO","")))))</f>
        <v/>
      </c>
      <c r="AG5812" s="16" t="s">
        <v>547</v>
      </c>
      <c r="AH5812" s="16" t="s">
        <v>3343</v>
      </c>
    </row>
    <row r="5813" customFormat="false" ht="15" hidden="false" customHeight="false" outlineLevel="0" collapsed="false">
      <c r="A5813" s="16" t="s">
        <v>17943</v>
      </c>
      <c r="B5813" s="17" t="s">
        <v>17944</v>
      </c>
      <c r="C5813" s="16" t="s">
        <v>17945</v>
      </c>
      <c r="D5813" s="16" t="s">
        <v>3736</v>
      </c>
      <c r="E5813" s="18" t="n">
        <v>1</v>
      </c>
      <c r="F5813" s="16" t="s">
        <v>41</v>
      </c>
      <c r="G5813" s="18" t="n">
        <v>1</v>
      </c>
      <c r="H5813" s="16" t="n">
        <v>1.8</v>
      </c>
      <c r="I5813" s="18" t="n">
        <v>4</v>
      </c>
      <c r="J5813" s="19" t="n">
        <v>67.1266666666667</v>
      </c>
      <c r="K5813" s="19" t="n">
        <v>67.1266666666667</v>
      </c>
      <c r="L5813" s="19" t="n">
        <v>67.1267</v>
      </c>
      <c r="M5813" s="19" t="n">
        <f aca="false">IF(J5813&gt;0,J5813,K5813)*E5813</f>
        <v>67.1266666666667</v>
      </c>
      <c r="N5813" s="20"/>
      <c r="O5813" s="21" t="str">
        <f aca="false">IF(R5813="","",ROUND(R5813*(1-Premissas!$B$4),4))</f>
        <v/>
      </c>
      <c r="P5813" s="22"/>
      <c r="Q5813" s="22"/>
      <c r="R5813" s="23"/>
      <c r="S5813" s="24"/>
      <c r="T5813" s="24"/>
      <c r="U5813" s="25"/>
      <c r="V5813" s="19" t="str">
        <f aca="false">IF(COUNT(N5813:Q5813)=0,"",MIN(N5813:Q5813))</f>
        <v/>
      </c>
      <c r="W5813" s="16" t="str">
        <f aca="false">IF(V5813="","",INDEX($N$4:$Q$4,MATCH(V5813,N5813:Q5813,0)))</f>
        <v/>
      </c>
      <c r="X5813" s="19" t="str">
        <f aca="false">IF(COUNT(N5813:Q5813)&lt;2,"",SMALL(N5813:Q5813,2))</f>
        <v/>
      </c>
      <c r="Y5813" s="26" t="str">
        <f aca="false">IF(OR(V5813="",M5813=0),"",V5813/M5813-1)</f>
        <v/>
      </c>
      <c r="Z5813" s="26" t="str">
        <f aca="false">IF(OR(V5813="",L5813=""),"",V5813/(L5813*E5813)-1)</f>
        <v/>
      </c>
      <c r="AA5813" s="16" t="str">
        <f aca="false">IF(V5813="","SEM OFERTA",IF(OR(Y5813&gt;Premissas!$B$11,Y5813&lt;Premissas!$B$12),"VERIFICAR - UNIDADE/EMBALAGEM",IF(Y5813&gt;Premissas!$B$6,"NÃO COMPRAR - REAJUSTE &gt;5%","COMPRAR")))</f>
        <v>SEM OFERTA</v>
      </c>
      <c r="AB5813" s="18" t="str">
        <f aca="false">IF(W5813="DIMEC",S5813,IF(W5813="MEDCENTRO",U5813,""))</f>
        <v/>
      </c>
      <c r="AC5813" s="18" t="n">
        <f aca="false">IF(AA5813&lt;&gt;"COMPRAR",0,IF(AB5813="",I5813,MIN(I5813,AB5813)))</f>
        <v>0</v>
      </c>
      <c r="AD5813" s="19" t="n">
        <f aca="false">IF(AC5813&gt;0,AC5813*V5813,0)</f>
        <v>0</v>
      </c>
      <c r="AE5813" s="19" t="n">
        <f aca="false">IF(AC5813&gt;0,(M5813-V5813)*AC5813,0)</f>
        <v>0</v>
      </c>
      <c r="AF5813" s="16" t="str">
        <f aca="false">IF(AA5813&lt;&gt;"COMPRAR","",IF(AB5813="",IF(X5813="","",IF(X5813-V5813&lt;0.01,"EMPATE TÉCNICO","")),IF(AB5813&lt;I5813,"ESTOQUE INSUFICIENTE",IF(X5813="","",IF(X5813-V5813&lt;0.01,"EMPATE TÉCNICO","")))))</f>
        <v/>
      </c>
      <c r="AG5813" s="16" t="s">
        <v>547</v>
      </c>
      <c r="AH5813" s="16" t="s">
        <v>3343</v>
      </c>
    </row>
    <row r="5814" customFormat="false" ht="15" hidden="false" customHeight="false" outlineLevel="0" collapsed="false">
      <c r="A5814" s="16" t="s">
        <v>17946</v>
      </c>
      <c r="B5814" s="17" t="s">
        <v>17947</v>
      </c>
      <c r="C5814" s="16" t="s">
        <v>17948</v>
      </c>
      <c r="D5814" s="16" t="s">
        <v>3736</v>
      </c>
      <c r="E5814" s="18" t="n">
        <v>1</v>
      </c>
      <c r="F5814" s="16" t="s">
        <v>43</v>
      </c>
      <c r="G5814" s="18" t="n">
        <v>0</v>
      </c>
      <c r="H5814" s="16" t="n">
        <v>0</v>
      </c>
      <c r="I5814" s="18" t="n">
        <v>1</v>
      </c>
      <c r="J5814" s="19" t="n">
        <v>50.39</v>
      </c>
      <c r="K5814" s="19" t="n">
        <v>50.39</v>
      </c>
      <c r="L5814" s="19" t="n">
        <v>50.39</v>
      </c>
      <c r="M5814" s="19" t="n">
        <f aca="false">IF(J5814&gt;0,J5814,K5814)*E5814</f>
        <v>50.39</v>
      </c>
      <c r="N5814" s="20"/>
      <c r="O5814" s="21" t="str">
        <f aca="false">IF(R5814="","",ROUND(R5814*(1-Premissas!$B$4),4))</f>
        <v/>
      </c>
      <c r="P5814" s="22"/>
      <c r="Q5814" s="22"/>
      <c r="R5814" s="23"/>
      <c r="S5814" s="24"/>
      <c r="T5814" s="24"/>
      <c r="U5814" s="25"/>
      <c r="V5814" s="19" t="str">
        <f aca="false">IF(COUNT(N5814:Q5814)=0,"",MIN(N5814:Q5814))</f>
        <v/>
      </c>
      <c r="W5814" s="16" t="str">
        <f aca="false">IF(V5814="","",INDEX($N$4:$Q$4,MATCH(V5814,N5814:Q5814,0)))</f>
        <v/>
      </c>
      <c r="X5814" s="19" t="str">
        <f aca="false">IF(COUNT(N5814:Q5814)&lt;2,"",SMALL(N5814:Q5814,2))</f>
        <v/>
      </c>
      <c r="Y5814" s="26" t="str">
        <f aca="false">IF(OR(V5814="",M5814=0),"",V5814/M5814-1)</f>
        <v/>
      </c>
      <c r="Z5814" s="26" t="str">
        <f aca="false">IF(OR(V5814="",L5814=""),"",V5814/(L5814*E5814)-1)</f>
        <v/>
      </c>
      <c r="AA5814" s="16" t="str">
        <f aca="false">IF(V5814="","SEM OFERTA",IF(OR(Y5814&gt;Premissas!$B$11,Y5814&lt;Premissas!$B$12),"VERIFICAR - UNIDADE/EMBALAGEM",IF(Y5814&gt;Premissas!$B$6,"NÃO COMPRAR - REAJUSTE &gt;5%","COMPRAR")))</f>
        <v>SEM OFERTA</v>
      </c>
      <c r="AB5814" s="18" t="str">
        <f aca="false">IF(W5814="DIMEC",S5814,IF(W5814="MEDCENTRO",U5814,""))</f>
        <v/>
      </c>
      <c r="AC5814" s="18" t="n">
        <f aca="false">IF(AA5814&lt;&gt;"COMPRAR",0,IF(AB5814="",I5814,MIN(I5814,AB5814)))</f>
        <v>0</v>
      </c>
      <c r="AD5814" s="19" t="n">
        <f aca="false">IF(AC5814&gt;0,AC5814*V5814,0)</f>
        <v>0</v>
      </c>
      <c r="AE5814" s="19" t="n">
        <f aca="false">IF(AC5814&gt;0,(M5814-V5814)*AC5814,0)</f>
        <v>0</v>
      </c>
      <c r="AF5814" s="16" t="str">
        <f aca="false">IF(AA5814&lt;&gt;"COMPRAR","",IF(AB5814="",IF(X5814="","",IF(X5814-V5814&lt;0.01,"EMPATE TÉCNICO","")),IF(AB5814&lt;I5814,"ESTOQUE INSUFICIENTE",IF(X5814="","",IF(X5814-V5814&lt;0.01,"EMPATE TÉCNICO","")))))</f>
        <v/>
      </c>
      <c r="AG5814" s="16" t="s">
        <v>547</v>
      </c>
      <c r="AH5814" s="16" t="s">
        <v>3343</v>
      </c>
    </row>
    <row r="5815" customFormat="false" ht="15" hidden="false" customHeight="false" outlineLevel="0" collapsed="false">
      <c r="A5815" s="16" t="s">
        <v>17949</v>
      </c>
      <c r="B5815" s="17" t="s">
        <v>17950</v>
      </c>
      <c r="C5815" s="16" t="s">
        <v>17951</v>
      </c>
      <c r="D5815" s="16" t="s">
        <v>3374</v>
      </c>
      <c r="E5815" s="18" t="n">
        <v>12</v>
      </c>
      <c r="F5815" s="16" t="s">
        <v>43</v>
      </c>
      <c r="G5815" s="18" t="n">
        <v>0</v>
      </c>
      <c r="H5815" s="16" t="n">
        <v>0.2</v>
      </c>
      <c r="I5815" s="18" t="n">
        <v>1</v>
      </c>
      <c r="J5815" s="19" t="n">
        <v>7.19166666666667</v>
      </c>
      <c r="K5815" s="19" t="n">
        <v>7.19166666666667</v>
      </c>
      <c r="L5815" s="19" t="n">
        <v>7.1917</v>
      </c>
      <c r="M5815" s="19" t="n">
        <f aca="false">IF(J5815&gt;0,J5815,K5815)*E5815</f>
        <v>86.3</v>
      </c>
      <c r="N5815" s="20"/>
      <c r="O5815" s="21" t="str">
        <f aca="false">IF(R5815="","",ROUND(R5815*(1-Premissas!$B$4),4))</f>
        <v/>
      </c>
      <c r="P5815" s="22"/>
      <c r="Q5815" s="22"/>
      <c r="R5815" s="23"/>
      <c r="S5815" s="24"/>
      <c r="T5815" s="24"/>
      <c r="U5815" s="25"/>
      <c r="V5815" s="19" t="str">
        <f aca="false">IF(COUNT(N5815:Q5815)=0,"",MIN(N5815:Q5815))</f>
        <v/>
      </c>
      <c r="W5815" s="16" t="str">
        <f aca="false">IF(V5815="","",INDEX($N$4:$Q$4,MATCH(V5815,N5815:Q5815,0)))</f>
        <v/>
      </c>
      <c r="X5815" s="19" t="str">
        <f aca="false">IF(COUNT(N5815:Q5815)&lt;2,"",SMALL(N5815:Q5815,2))</f>
        <v/>
      </c>
      <c r="Y5815" s="26" t="str">
        <f aca="false">IF(OR(V5815="",M5815=0),"",V5815/M5815-1)</f>
        <v/>
      </c>
      <c r="Z5815" s="26" t="str">
        <f aca="false">IF(OR(V5815="",L5815=""),"",V5815/(L5815*E5815)-1)</f>
        <v/>
      </c>
      <c r="AA5815" s="16" t="str">
        <f aca="false">IF(V5815="","SEM OFERTA",IF(OR(Y5815&gt;Premissas!$B$11,Y5815&lt;Premissas!$B$12),"VERIFICAR - UNIDADE/EMBALAGEM",IF(Y5815&gt;Premissas!$B$6,"NÃO COMPRAR - REAJUSTE &gt;5%","COMPRAR")))</f>
        <v>SEM OFERTA</v>
      </c>
      <c r="AB5815" s="18" t="str">
        <f aca="false">IF(W5815="DIMEC",S5815,IF(W5815="MEDCENTRO",U5815,""))</f>
        <v/>
      </c>
      <c r="AC5815" s="18" t="n">
        <f aca="false">IF(AA5815&lt;&gt;"COMPRAR",0,IF(AB5815="",I5815,MIN(I5815,AB5815)))</f>
        <v>0</v>
      </c>
      <c r="AD5815" s="19" t="n">
        <f aca="false">IF(AC5815&gt;0,AC5815*V5815,0)</f>
        <v>0</v>
      </c>
      <c r="AE5815" s="19" t="n">
        <f aca="false">IF(AC5815&gt;0,(M5815-V5815)*AC5815,0)</f>
        <v>0</v>
      </c>
      <c r="AF5815" s="16" t="str">
        <f aca="false">IF(AA5815&lt;&gt;"COMPRAR","",IF(AB5815="",IF(X5815="","",IF(X5815-V5815&lt;0.01,"EMPATE TÉCNICO","")),IF(AB5815&lt;I5815,"ESTOQUE INSUFICIENTE",IF(X5815="","",IF(X5815-V5815&lt;0.01,"EMPATE TÉCNICO","")))))</f>
        <v/>
      </c>
      <c r="AG5815" s="16" t="s">
        <v>139</v>
      </c>
      <c r="AH5815" s="16" t="s">
        <v>3343</v>
      </c>
    </row>
    <row r="5816" customFormat="false" ht="15" hidden="false" customHeight="false" outlineLevel="0" collapsed="false">
      <c r="A5816" s="16" t="s">
        <v>17952</v>
      </c>
      <c r="B5816" s="17" t="s">
        <v>17953</v>
      </c>
      <c r="C5816" s="16" t="s">
        <v>17954</v>
      </c>
      <c r="D5816" s="16" t="s">
        <v>3374</v>
      </c>
      <c r="E5816" s="18" t="n">
        <v>12</v>
      </c>
      <c r="F5816" s="16" t="s">
        <v>43</v>
      </c>
      <c r="G5816" s="18" t="n">
        <v>0</v>
      </c>
      <c r="H5816" s="16" t="n">
        <v>0.5</v>
      </c>
      <c r="I5816" s="18" t="n">
        <v>1</v>
      </c>
      <c r="J5816" s="19" t="n">
        <v>7.19333333333333</v>
      </c>
      <c r="K5816" s="19" t="n">
        <v>7.19333333333333</v>
      </c>
      <c r="L5816" s="19" t="n">
        <v>7.1933</v>
      </c>
      <c r="M5816" s="19" t="n">
        <f aca="false">IF(J5816&gt;0,J5816,K5816)*E5816</f>
        <v>86.32</v>
      </c>
      <c r="N5816" s="20"/>
      <c r="O5816" s="21" t="str">
        <f aca="false">IF(R5816="","",ROUND(R5816*(1-Premissas!$B$4),4))</f>
        <v/>
      </c>
      <c r="P5816" s="22"/>
      <c r="Q5816" s="22"/>
      <c r="R5816" s="23"/>
      <c r="S5816" s="24"/>
      <c r="T5816" s="24"/>
      <c r="U5816" s="25"/>
      <c r="V5816" s="19" t="str">
        <f aca="false">IF(COUNT(N5816:Q5816)=0,"",MIN(N5816:Q5816))</f>
        <v/>
      </c>
      <c r="W5816" s="16" t="str">
        <f aca="false">IF(V5816="","",INDEX($N$4:$Q$4,MATCH(V5816,N5816:Q5816,0)))</f>
        <v/>
      </c>
      <c r="X5816" s="19" t="str">
        <f aca="false">IF(COUNT(N5816:Q5816)&lt;2,"",SMALL(N5816:Q5816,2))</f>
        <v/>
      </c>
      <c r="Y5816" s="26" t="str">
        <f aca="false">IF(OR(V5816="",M5816=0),"",V5816/M5816-1)</f>
        <v/>
      </c>
      <c r="Z5816" s="26" t="str">
        <f aca="false">IF(OR(V5816="",L5816=""),"",V5816/(L5816*E5816)-1)</f>
        <v/>
      </c>
      <c r="AA5816" s="16" t="str">
        <f aca="false">IF(V5816="","SEM OFERTA",IF(OR(Y5816&gt;Premissas!$B$11,Y5816&lt;Premissas!$B$12),"VERIFICAR - UNIDADE/EMBALAGEM",IF(Y5816&gt;Premissas!$B$6,"NÃO COMPRAR - REAJUSTE &gt;5%","COMPRAR")))</f>
        <v>SEM OFERTA</v>
      </c>
      <c r="AB5816" s="18" t="str">
        <f aca="false">IF(W5816="DIMEC",S5816,IF(W5816="MEDCENTRO",U5816,""))</f>
        <v/>
      </c>
      <c r="AC5816" s="18" t="n">
        <f aca="false">IF(AA5816&lt;&gt;"COMPRAR",0,IF(AB5816="",I5816,MIN(I5816,AB5816)))</f>
        <v>0</v>
      </c>
      <c r="AD5816" s="19" t="n">
        <f aca="false">IF(AC5816&gt;0,AC5816*V5816,0)</f>
        <v>0</v>
      </c>
      <c r="AE5816" s="19" t="n">
        <f aca="false">IF(AC5816&gt;0,(M5816-V5816)*AC5816,0)</f>
        <v>0</v>
      </c>
      <c r="AF5816" s="16" t="str">
        <f aca="false">IF(AA5816&lt;&gt;"COMPRAR","",IF(AB5816="",IF(X5816="","",IF(X5816-V5816&lt;0.01,"EMPATE TÉCNICO","")),IF(AB5816&lt;I5816,"ESTOQUE INSUFICIENTE",IF(X5816="","",IF(X5816-V5816&lt;0.01,"EMPATE TÉCNICO","")))))</f>
        <v/>
      </c>
      <c r="AG5816" s="16" t="s">
        <v>139</v>
      </c>
      <c r="AH5816" s="16" t="s">
        <v>3343</v>
      </c>
    </row>
    <row r="5817" customFormat="false" ht="15" hidden="false" customHeight="false" outlineLevel="0" collapsed="false">
      <c r="A5817" s="16" t="s">
        <v>17955</v>
      </c>
      <c r="B5817" s="17" t="s">
        <v>17956</v>
      </c>
      <c r="C5817" s="16" t="s">
        <v>17957</v>
      </c>
      <c r="D5817" s="16" t="s">
        <v>3374</v>
      </c>
      <c r="E5817" s="18" t="n">
        <v>12</v>
      </c>
      <c r="F5817" s="16" t="s">
        <v>43</v>
      </c>
      <c r="G5817" s="18" t="n">
        <v>0</v>
      </c>
      <c r="H5817" s="16" t="n">
        <v>0.8</v>
      </c>
      <c r="I5817" s="18" t="n">
        <v>1</v>
      </c>
      <c r="J5817" s="19" t="n">
        <v>7.19333333333333</v>
      </c>
      <c r="K5817" s="19" t="n">
        <v>7.19333333333333</v>
      </c>
      <c r="L5817" s="19" t="n">
        <v>7.1933</v>
      </c>
      <c r="M5817" s="19" t="n">
        <f aca="false">IF(J5817&gt;0,J5817,K5817)*E5817</f>
        <v>86.32</v>
      </c>
      <c r="N5817" s="20"/>
      <c r="O5817" s="21" t="str">
        <f aca="false">IF(R5817="","",ROUND(R5817*(1-Premissas!$B$4),4))</f>
        <v/>
      </c>
      <c r="P5817" s="22"/>
      <c r="Q5817" s="22"/>
      <c r="R5817" s="23"/>
      <c r="S5817" s="24"/>
      <c r="T5817" s="24"/>
      <c r="U5817" s="25"/>
      <c r="V5817" s="19" t="str">
        <f aca="false">IF(COUNT(N5817:Q5817)=0,"",MIN(N5817:Q5817))</f>
        <v/>
      </c>
      <c r="W5817" s="16" t="str">
        <f aca="false">IF(V5817="","",INDEX($N$4:$Q$4,MATCH(V5817,N5817:Q5817,0)))</f>
        <v/>
      </c>
      <c r="X5817" s="19" t="str">
        <f aca="false">IF(COUNT(N5817:Q5817)&lt;2,"",SMALL(N5817:Q5817,2))</f>
        <v/>
      </c>
      <c r="Y5817" s="26" t="str">
        <f aca="false">IF(OR(V5817="",M5817=0),"",V5817/M5817-1)</f>
        <v/>
      </c>
      <c r="Z5817" s="26" t="str">
        <f aca="false">IF(OR(V5817="",L5817=""),"",V5817/(L5817*E5817)-1)</f>
        <v/>
      </c>
      <c r="AA5817" s="16" t="str">
        <f aca="false">IF(V5817="","SEM OFERTA",IF(OR(Y5817&gt;Premissas!$B$11,Y5817&lt;Premissas!$B$12),"VERIFICAR - UNIDADE/EMBALAGEM",IF(Y5817&gt;Premissas!$B$6,"NÃO COMPRAR - REAJUSTE &gt;5%","COMPRAR")))</f>
        <v>SEM OFERTA</v>
      </c>
      <c r="AB5817" s="18" t="str">
        <f aca="false">IF(W5817="DIMEC",S5817,IF(W5817="MEDCENTRO",U5817,""))</f>
        <v/>
      </c>
      <c r="AC5817" s="18" t="n">
        <f aca="false">IF(AA5817&lt;&gt;"COMPRAR",0,IF(AB5817="",I5817,MIN(I5817,AB5817)))</f>
        <v>0</v>
      </c>
      <c r="AD5817" s="19" t="n">
        <f aca="false">IF(AC5817&gt;0,AC5817*V5817,0)</f>
        <v>0</v>
      </c>
      <c r="AE5817" s="19" t="n">
        <f aca="false">IF(AC5817&gt;0,(M5817-V5817)*AC5817,0)</f>
        <v>0</v>
      </c>
      <c r="AF5817" s="16" t="str">
        <f aca="false">IF(AA5817&lt;&gt;"COMPRAR","",IF(AB5817="",IF(X5817="","",IF(X5817-V5817&lt;0.01,"EMPATE TÉCNICO","")),IF(AB5817&lt;I5817,"ESTOQUE INSUFICIENTE",IF(X5817="","",IF(X5817-V5817&lt;0.01,"EMPATE TÉCNICO","")))))</f>
        <v/>
      </c>
      <c r="AG5817" s="16" t="s">
        <v>139</v>
      </c>
      <c r="AH5817" s="16" t="s">
        <v>3343</v>
      </c>
    </row>
    <row r="5818" customFormat="false" ht="15" hidden="false" customHeight="false" outlineLevel="0" collapsed="false">
      <c r="A5818" s="16" t="s">
        <v>17958</v>
      </c>
      <c r="B5818" s="17" t="s">
        <v>17959</v>
      </c>
      <c r="C5818" s="16" t="s">
        <v>17960</v>
      </c>
      <c r="D5818" s="16" t="s">
        <v>17961</v>
      </c>
      <c r="E5818" s="18" t="n">
        <v>1</v>
      </c>
      <c r="F5818" s="16" t="s">
        <v>42</v>
      </c>
      <c r="G5818" s="18" t="n">
        <v>1</v>
      </c>
      <c r="H5818" s="16" t="n">
        <v>0.4</v>
      </c>
      <c r="I5818" s="18" t="n">
        <v>1</v>
      </c>
      <c r="J5818" s="19" t="n">
        <v>0</v>
      </c>
      <c r="K5818" s="19" t="n">
        <v>21.99</v>
      </c>
      <c r="L5818" s="19"/>
      <c r="M5818" s="19" t="n">
        <f aca="false">IF(J5818&gt;0,J5818,K5818)*E5818</f>
        <v>21.99</v>
      </c>
      <c r="N5818" s="20"/>
      <c r="O5818" s="21" t="str">
        <f aca="false">IF(R5818="","",ROUND(R5818*(1-Premissas!$B$4),4))</f>
        <v/>
      </c>
      <c r="P5818" s="22"/>
      <c r="Q5818" s="22"/>
      <c r="R5818" s="23"/>
      <c r="S5818" s="24"/>
      <c r="T5818" s="24"/>
      <c r="U5818" s="25"/>
      <c r="V5818" s="19" t="str">
        <f aca="false">IF(COUNT(N5818:Q5818)=0,"",MIN(N5818:Q5818))</f>
        <v/>
      </c>
      <c r="W5818" s="16" t="str">
        <f aca="false">IF(V5818="","",INDEX($N$4:$Q$4,MATCH(V5818,N5818:Q5818,0)))</f>
        <v/>
      </c>
      <c r="X5818" s="19" t="str">
        <f aca="false">IF(COUNT(N5818:Q5818)&lt;2,"",SMALL(N5818:Q5818,2))</f>
        <v/>
      </c>
      <c r="Y5818" s="26" t="str">
        <f aca="false">IF(OR(V5818="",M5818=0),"",V5818/M5818-1)</f>
        <v/>
      </c>
      <c r="Z5818" s="26" t="str">
        <f aca="false">IF(OR(V5818="",L5818=""),"",V5818/(L5818*E5818)-1)</f>
        <v/>
      </c>
      <c r="AA5818" s="16" t="str">
        <f aca="false">IF(V5818="","SEM OFERTA",IF(OR(Y5818&gt;Premissas!$B$11,Y5818&lt;Premissas!$B$12),"VERIFICAR - UNIDADE/EMBALAGEM",IF(Y5818&gt;Premissas!$B$6,"NÃO COMPRAR - REAJUSTE &gt;5%","COMPRAR")))</f>
        <v>SEM OFERTA</v>
      </c>
      <c r="AB5818" s="18" t="str">
        <f aca="false">IF(W5818="DIMEC",S5818,IF(W5818="MEDCENTRO",U5818,""))</f>
        <v/>
      </c>
      <c r="AC5818" s="18" t="n">
        <f aca="false">IF(AA5818&lt;&gt;"COMPRAR",0,IF(AB5818="",I5818,MIN(I5818,AB5818)))</f>
        <v>0</v>
      </c>
      <c r="AD5818" s="19" t="n">
        <f aca="false">IF(AC5818&gt;0,AC5818*V5818,0)</f>
        <v>0</v>
      </c>
      <c r="AE5818" s="19" t="n">
        <f aca="false">IF(AC5818&gt;0,(M5818-V5818)*AC5818,0)</f>
        <v>0</v>
      </c>
      <c r="AF5818" s="16" t="str">
        <f aca="false">IF(AA5818&lt;&gt;"COMPRAR","",IF(AB5818="",IF(X5818="","",IF(X5818-V5818&lt;0.01,"EMPATE TÉCNICO","")),IF(AB5818&lt;I5818,"ESTOQUE INSUFICIENTE",IF(X5818="","",IF(X5818-V5818&lt;0.01,"EMPATE TÉCNICO","")))))</f>
        <v/>
      </c>
      <c r="AG5818" s="16" t="s">
        <v>17962</v>
      </c>
      <c r="AH5818" s="16" t="s">
        <v>3343</v>
      </c>
    </row>
    <row r="5819" customFormat="false" ht="15" hidden="false" customHeight="false" outlineLevel="0" collapsed="false">
      <c r="A5819" s="16" t="s">
        <v>17963</v>
      </c>
      <c r="B5819" s="17" t="s">
        <v>17964</v>
      </c>
      <c r="C5819" s="16" t="s">
        <v>17965</v>
      </c>
      <c r="D5819" s="16" t="s">
        <v>17961</v>
      </c>
      <c r="E5819" s="18" t="n">
        <v>1</v>
      </c>
      <c r="F5819" s="16" t="s">
        <v>42</v>
      </c>
      <c r="G5819" s="18" t="n">
        <v>0</v>
      </c>
      <c r="H5819" s="16" t="n">
        <v>0.4</v>
      </c>
      <c r="I5819" s="18" t="n">
        <v>2</v>
      </c>
      <c r="J5819" s="19" t="n">
        <v>0</v>
      </c>
      <c r="K5819" s="19" t="n">
        <v>21.99</v>
      </c>
      <c r="L5819" s="19"/>
      <c r="M5819" s="19" t="n">
        <f aca="false">IF(J5819&gt;0,J5819,K5819)*E5819</f>
        <v>21.99</v>
      </c>
      <c r="N5819" s="20"/>
      <c r="O5819" s="21" t="str">
        <f aca="false">IF(R5819="","",ROUND(R5819*(1-Premissas!$B$4),4))</f>
        <v/>
      </c>
      <c r="P5819" s="22"/>
      <c r="Q5819" s="22"/>
      <c r="R5819" s="23"/>
      <c r="S5819" s="24"/>
      <c r="T5819" s="24"/>
      <c r="U5819" s="25"/>
      <c r="V5819" s="19" t="str">
        <f aca="false">IF(COUNT(N5819:Q5819)=0,"",MIN(N5819:Q5819))</f>
        <v/>
      </c>
      <c r="W5819" s="16" t="str">
        <f aca="false">IF(V5819="","",INDEX($N$4:$Q$4,MATCH(V5819,N5819:Q5819,0)))</f>
        <v/>
      </c>
      <c r="X5819" s="19" t="str">
        <f aca="false">IF(COUNT(N5819:Q5819)&lt;2,"",SMALL(N5819:Q5819,2))</f>
        <v/>
      </c>
      <c r="Y5819" s="26" t="str">
        <f aca="false">IF(OR(V5819="",M5819=0),"",V5819/M5819-1)</f>
        <v/>
      </c>
      <c r="Z5819" s="26" t="str">
        <f aca="false">IF(OR(V5819="",L5819=""),"",V5819/(L5819*E5819)-1)</f>
        <v/>
      </c>
      <c r="AA5819" s="16" t="str">
        <f aca="false">IF(V5819="","SEM OFERTA",IF(OR(Y5819&gt;Premissas!$B$11,Y5819&lt;Premissas!$B$12),"VERIFICAR - UNIDADE/EMBALAGEM",IF(Y5819&gt;Premissas!$B$6,"NÃO COMPRAR - REAJUSTE &gt;5%","COMPRAR")))</f>
        <v>SEM OFERTA</v>
      </c>
      <c r="AB5819" s="18" t="str">
        <f aca="false">IF(W5819="DIMEC",S5819,IF(W5819="MEDCENTRO",U5819,""))</f>
        <v/>
      </c>
      <c r="AC5819" s="18" t="n">
        <f aca="false">IF(AA5819&lt;&gt;"COMPRAR",0,IF(AB5819="",I5819,MIN(I5819,AB5819)))</f>
        <v>0</v>
      </c>
      <c r="AD5819" s="19" t="n">
        <f aca="false">IF(AC5819&gt;0,AC5819*V5819,0)</f>
        <v>0</v>
      </c>
      <c r="AE5819" s="19" t="n">
        <f aca="false">IF(AC5819&gt;0,(M5819-V5819)*AC5819,0)</f>
        <v>0</v>
      </c>
      <c r="AF5819" s="16" t="str">
        <f aca="false">IF(AA5819&lt;&gt;"COMPRAR","",IF(AB5819="",IF(X5819="","",IF(X5819-V5819&lt;0.01,"EMPATE TÉCNICO","")),IF(AB5819&lt;I5819,"ESTOQUE INSUFICIENTE",IF(X5819="","",IF(X5819-V5819&lt;0.01,"EMPATE TÉCNICO","")))))</f>
        <v/>
      </c>
      <c r="AG5819" s="16" t="s">
        <v>17962</v>
      </c>
      <c r="AH5819" s="16" t="s">
        <v>3343</v>
      </c>
    </row>
    <row r="5820" customFormat="false" ht="15" hidden="false" customHeight="false" outlineLevel="0" collapsed="false">
      <c r="A5820" s="16" t="s">
        <v>17966</v>
      </c>
      <c r="B5820" s="17" t="s">
        <v>17967</v>
      </c>
      <c r="C5820" s="16" t="s">
        <v>17968</v>
      </c>
      <c r="D5820" s="16" t="s">
        <v>17961</v>
      </c>
      <c r="E5820" s="18" t="n">
        <v>60</v>
      </c>
      <c r="F5820" s="16" t="s">
        <v>43</v>
      </c>
      <c r="G5820" s="18" t="n">
        <v>0</v>
      </c>
      <c r="H5820" s="16" t="n">
        <v>5.9</v>
      </c>
      <c r="I5820" s="18" t="n">
        <v>1</v>
      </c>
      <c r="J5820" s="19" t="n">
        <v>0</v>
      </c>
      <c r="K5820" s="19" t="n">
        <v>0.73</v>
      </c>
      <c r="L5820" s="19"/>
      <c r="M5820" s="19" t="n">
        <f aca="false">IF(J5820&gt;0,J5820,K5820)*E5820</f>
        <v>43.8</v>
      </c>
      <c r="N5820" s="20"/>
      <c r="O5820" s="21" t="str">
        <f aca="false">IF(R5820="","",ROUND(R5820*(1-Premissas!$B$4),4))</f>
        <v/>
      </c>
      <c r="P5820" s="22"/>
      <c r="Q5820" s="22"/>
      <c r="R5820" s="23"/>
      <c r="S5820" s="24"/>
      <c r="T5820" s="24"/>
      <c r="U5820" s="25"/>
      <c r="V5820" s="19" t="str">
        <f aca="false">IF(COUNT(N5820:Q5820)=0,"",MIN(N5820:Q5820))</f>
        <v/>
      </c>
      <c r="W5820" s="16" t="str">
        <f aca="false">IF(V5820="","",INDEX($N$4:$Q$4,MATCH(V5820,N5820:Q5820,0)))</f>
        <v/>
      </c>
      <c r="X5820" s="19" t="str">
        <f aca="false">IF(COUNT(N5820:Q5820)&lt;2,"",SMALL(N5820:Q5820,2))</f>
        <v/>
      </c>
      <c r="Y5820" s="26" t="str">
        <f aca="false">IF(OR(V5820="",M5820=0),"",V5820/M5820-1)</f>
        <v/>
      </c>
      <c r="Z5820" s="26" t="str">
        <f aca="false">IF(OR(V5820="",L5820=""),"",V5820/(L5820*E5820)-1)</f>
        <v/>
      </c>
      <c r="AA5820" s="16" t="str">
        <f aca="false">IF(V5820="","SEM OFERTA",IF(OR(Y5820&gt;Premissas!$B$11,Y5820&lt;Premissas!$B$12),"VERIFICAR - UNIDADE/EMBALAGEM",IF(Y5820&gt;Premissas!$B$6,"NÃO COMPRAR - REAJUSTE &gt;5%","COMPRAR")))</f>
        <v>SEM OFERTA</v>
      </c>
      <c r="AB5820" s="18" t="str">
        <f aca="false">IF(W5820="DIMEC",S5820,IF(W5820="MEDCENTRO",U5820,""))</f>
        <v/>
      </c>
      <c r="AC5820" s="18" t="n">
        <f aca="false">IF(AA5820&lt;&gt;"COMPRAR",0,IF(AB5820="",I5820,MIN(I5820,AB5820)))</f>
        <v>0</v>
      </c>
      <c r="AD5820" s="19" t="n">
        <f aca="false">IF(AC5820&gt;0,AC5820*V5820,0)</f>
        <v>0</v>
      </c>
      <c r="AE5820" s="19" t="n">
        <f aca="false">IF(AC5820&gt;0,(M5820-V5820)*AC5820,0)</f>
        <v>0</v>
      </c>
      <c r="AF5820" s="16" t="str">
        <f aca="false">IF(AA5820&lt;&gt;"COMPRAR","",IF(AB5820="",IF(X5820="","",IF(X5820-V5820&lt;0.01,"EMPATE TÉCNICO","")),IF(AB5820&lt;I5820,"ESTOQUE INSUFICIENTE",IF(X5820="","",IF(X5820-V5820&lt;0.01,"EMPATE TÉCNICO","")))))</f>
        <v/>
      </c>
      <c r="AG5820" s="16" t="s">
        <v>17962</v>
      </c>
      <c r="AH5820" s="16" t="s">
        <v>3343</v>
      </c>
    </row>
    <row r="5821" customFormat="false" ht="15" hidden="false" customHeight="false" outlineLevel="0" collapsed="false">
      <c r="A5821" s="16" t="s">
        <v>17969</v>
      </c>
      <c r="B5821" s="17" t="s">
        <v>17970</v>
      </c>
      <c r="C5821" s="16" t="s">
        <v>17971</v>
      </c>
      <c r="D5821" s="16" t="s">
        <v>2105</v>
      </c>
      <c r="E5821" s="18" t="n">
        <v>1</v>
      </c>
      <c r="F5821" s="16" t="s">
        <v>43</v>
      </c>
      <c r="G5821" s="18" t="n">
        <v>0</v>
      </c>
      <c r="H5821" s="16" t="n">
        <v>0.6</v>
      </c>
      <c r="I5821" s="18" t="n">
        <v>2</v>
      </c>
      <c r="J5821" s="19" t="n">
        <v>13.49</v>
      </c>
      <c r="K5821" s="19" t="n">
        <v>13.49</v>
      </c>
      <c r="L5821" s="19" t="n">
        <v>13.49</v>
      </c>
      <c r="M5821" s="19" t="n">
        <f aca="false">IF(J5821&gt;0,J5821,K5821)*E5821</f>
        <v>13.49</v>
      </c>
      <c r="N5821" s="20"/>
      <c r="O5821" s="21" t="str">
        <f aca="false">IF(R5821="","",ROUND(R5821*(1-Premissas!$B$4),4))</f>
        <v/>
      </c>
      <c r="P5821" s="22"/>
      <c r="Q5821" s="22"/>
      <c r="R5821" s="23"/>
      <c r="S5821" s="24"/>
      <c r="T5821" s="24"/>
      <c r="U5821" s="25"/>
      <c r="V5821" s="19" t="str">
        <f aca="false">IF(COUNT(N5821:Q5821)=0,"",MIN(N5821:Q5821))</f>
        <v/>
      </c>
      <c r="W5821" s="16" t="str">
        <f aca="false">IF(V5821="","",INDEX($N$4:$Q$4,MATCH(V5821,N5821:Q5821,0)))</f>
        <v/>
      </c>
      <c r="X5821" s="19" t="str">
        <f aca="false">IF(COUNT(N5821:Q5821)&lt;2,"",SMALL(N5821:Q5821,2))</f>
        <v/>
      </c>
      <c r="Y5821" s="26" t="str">
        <f aca="false">IF(OR(V5821="",M5821=0),"",V5821/M5821-1)</f>
        <v/>
      </c>
      <c r="Z5821" s="26" t="str">
        <f aca="false">IF(OR(V5821="",L5821=""),"",V5821/(L5821*E5821)-1)</f>
        <v/>
      </c>
      <c r="AA5821" s="16" t="str">
        <f aca="false">IF(V5821="","SEM OFERTA",IF(OR(Y5821&gt;Premissas!$B$11,Y5821&lt;Premissas!$B$12),"VERIFICAR - UNIDADE/EMBALAGEM",IF(Y5821&gt;Premissas!$B$6,"NÃO COMPRAR - REAJUSTE &gt;5%","COMPRAR")))</f>
        <v>SEM OFERTA</v>
      </c>
      <c r="AB5821" s="18" t="str">
        <f aca="false">IF(W5821="DIMEC",S5821,IF(W5821="MEDCENTRO",U5821,""))</f>
        <v/>
      </c>
      <c r="AC5821" s="18" t="n">
        <f aca="false">IF(AA5821&lt;&gt;"COMPRAR",0,IF(AB5821="",I5821,MIN(I5821,AB5821)))</f>
        <v>0</v>
      </c>
      <c r="AD5821" s="19" t="n">
        <f aca="false">IF(AC5821&gt;0,AC5821*V5821,0)</f>
        <v>0</v>
      </c>
      <c r="AE5821" s="19" t="n">
        <f aca="false">IF(AC5821&gt;0,(M5821-V5821)*AC5821,0)</f>
        <v>0</v>
      </c>
      <c r="AF5821" s="16" t="str">
        <f aca="false">IF(AA5821&lt;&gt;"COMPRAR","",IF(AB5821="",IF(X5821="","",IF(X5821-V5821&lt;0.01,"EMPATE TÉCNICO","")),IF(AB5821&lt;I5821,"ESTOQUE INSUFICIENTE",IF(X5821="","",IF(X5821-V5821&lt;0.01,"EMPATE TÉCNICO","")))))</f>
        <v/>
      </c>
      <c r="AG5821" s="16" t="s">
        <v>304</v>
      </c>
      <c r="AH5821" s="16" t="s">
        <v>3343</v>
      </c>
    </row>
    <row r="5822" customFormat="false" ht="15" hidden="false" customHeight="false" outlineLevel="0" collapsed="false">
      <c r="A5822" s="16" t="s">
        <v>17972</v>
      </c>
      <c r="B5822" s="17" t="s">
        <v>17973</v>
      </c>
      <c r="C5822" s="16" t="s">
        <v>17974</v>
      </c>
      <c r="D5822" s="16" t="s">
        <v>7800</v>
      </c>
      <c r="E5822" s="18" t="n">
        <v>1</v>
      </c>
      <c r="F5822" s="16" t="s">
        <v>43</v>
      </c>
      <c r="G5822" s="18" t="n">
        <v>0</v>
      </c>
      <c r="H5822" s="16" t="n">
        <v>0.1</v>
      </c>
      <c r="I5822" s="18" t="n">
        <v>1</v>
      </c>
      <c r="J5822" s="19" t="n">
        <v>17.15</v>
      </c>
      <c r="K5822" s="19" t="n">
        <v>17.15</v>
      </c>
      <c r="L5822" s="19" t="n">
        <v>17.15</v>
      </c>
      <c r="M5822" s="19" t="n">
        <f aca="false">IF(J5822&gt;0,J5822,K5822)*E5822</f>
        <v>17.15</v>
      </c>
      <c r="N5822" s="20"/>
      <c r="O5822" s="21" t="str">
        <f aca="false">IF(R5822="","",ROUND(R5822*(1-Premissas!$B$4),4))</f>
        <v/>
      </c>
      <c r="P5822" s="22"/>
      <c r="Q5822" s="22"/>
      <c r="R5822" s="23"/>
      <c r="S5822" s="24"/>
      <c r="T5822" s="24"/>
      <c r="U5822" s="25"/>
      <c r="V5822" s="19" t="str">
        <f aca="false">IF(COUNT(N5822:Q5822)=0,"",MIN(N5822:Q5822))</f>
        <v/>
      </c>
      <c r="W5822" s="16" t="str">
        <f aca="false">IF(V5822="","",INDEX($N$4:$Q$4,MATCH(V5822,N5822:Q5822,0)))</f>
        <v/>
      </c>
      <c r="X5822" s="19" t="str">
        <f aca="false">IF(COUNT(N5822:Q5822)&lt;2,"",SMALL(N5822:Q5822,2))</f>
        <v/>
      </c>
      <c r="Y5822" s="26" t="str">
        <f aca="false">IF(OR(V5822="",M5822=0),"",V5822/M5822-1)</f>
        <v/>
      </c>
      <c r="Z5822" s="26" t="str">
        <f aca="false">IF(OR(V5822="",L5822=""),"",V5822/(L5822*E5822)-1)</f>
        <v/>
      </c>
      <c r="AA5822" s="16" t="str">
        <f aca="false">IF(V5822="","SEM OFERTA",IF(OR(Y5822&gt;Premissas!$B$11,Y5822&lt;Premissas!$B$12),"VERIFICAR - UNIDADE/EMBALAGEM",IF(Y5822&gt;Premissas!$B$6,"NÃO COMPRAR - REAJUSTE &gt;5%","COMPRAR")))</f>
        <v>SEM OFERTA</v>
      </c>
      <c r="AB5822" s="18" t="str">
        <f aca="false">IF(W5822="DIMEC",S5822,IF(W5822="MEDCENTRO",U5822,""))</f>
        <v/>
      </c>
      <c r="AC5822" s="18" t="n">
        <f aca="false">IF(AA5822&lt;&gt;"COMPRAR",0,IF(AB5822="",I5822,MIN(I5822,AB5822)))</f>
        <v>0</v>
      </c>
      <c r="AD5822" s="19" t="n">
        <f aca="false">IF(AC5822&gt;0,AC5822*V5822,0)</f>
        <v>0</v>
      </c>
      <c r="AE5822" s="19" t="n">
        <f aca="false">IF(AC5822&gt;0,(M5822-V5822)*AC5822,0)</f>
        <v>0</v>
      </c>
      <c r="AF5822" s="16" t="str">
        <f aca="false">IF(AA5822&lt;&gt;"COMPRAR","",IF(AB5822="",IF(X5822="","",IF(X5822-V5822&lt;0.01,"EMPATE TÉCNICO","")),IF(AB5822&lt;I5822,"ESTOQUE INSUFICIENTE",IF(X5822="","",IF(X5822-V5822&lt;0.01,"EMPATE TÉCNICO","")))))</f>
        <v/>
      </c>
      <c r="AG5822" s="16" t="s">
        <v>93</v>
      </c>
      <c r="AH5822" s="16" t="s">
        <v>3343</v>
      </c>
    </row>
    <row r="5823" customFormat="false" ht="15" hidden="false" customHeight="false" outlineLevel="0" collapsed="false">
      <c r="A5823" s="16" t="s">
        <v>17975</v>
      </c>
      <c r="B5823" s="17" t="s">
        <v>17976</v>
      </c>
      <c r="C5823" s="16" t="s">
        <v>17977</v>
      </c>
      <c r="D5823" s="16" t="s">
        <v>15054</v>
      </c>
      <c r="E5823" s="18" t="n">
        <v>1</v>
      </c>
      <c r="F5823" s="16" t="s">
        <v>43</v>
      </c>
      <c r="G5823" s="18" t="n">
        <v>0</v>
      </c>
      <c r="H5823" s="16" t="n">
        <v>0.1</v>
      </c>
      <c r="I5823" s="18" t="n">
        <v>1</v>
      </c>
      <c r="J5823" s="19" t="n">
        <v>19.87</v>
      </c>
      <c r="K5823" s="19" t="n">
        <v>19.87</v>
      </c>
      <c r="L5823" s="19" t="n">
        <v>19.87</v>
      </c>
      <c r="M5823" s="19" t="n">
        <f aca="false">IF(J5823&gt;0,J5823,K5823)*E5823</f>
        <v>19.87</v>
      </c>
      <c r="N5823" s="20"/>
      <c r="O5823" s="21" t="str">
        <f aca="false">IF(R5823="","",ROUND(R5823*(1-Premissas!$B$4),4))</f>
        <v/>
      </c>
      <c r="P5823" s="22"/>
      <c r="Q5823" s="22"/>
      <c r="R5823" s="23"/>
      <c r="S5823" s="24"/>
      <c r="T5823" s="24"/>
      <c r="U5823" s="25"/>
      <c r="V5823" s="19" t="str">
        <f aca="false">IF(COUNT(N5823:Q5823)=0,"",MIN(N5823:Q5823))</f>
        <v/>
      </c>
      <c r="W5823" s="16" t="str">
        <f aca="false">IF(V5823="","",INDEX($N$4:$Q$4,MATCH(V5823,N5823:Q5823,0)))</f>
        <v/>
      </c>
      <c r="X5823" s="19" t="str">
        <f aca="false">IF(COUNT(N5823:Q5823)&lt;2,"",SMALL(N5823:Q5823,2))</f>
        <v/>
      </c>
      <c r="Y5823" s="26" t="str">
        <f aca="false">IF(OR(V5823="",M5823=0),"",V5823/M5823-1)</f>
        <v/>
      </c>
      <c r="Z5823" s="26" t="str">
        <f aca="false">IF(OR(V5823="",L5823=""),"",V5823/(L5823*E5823)-1)</f>
        <v/>
      </c>
      <c r="AA5823" s="16" t="str">
        <f aca="false">IF(V5823="","SEM OFERTA",IF(OR(Y5823&gt;Premissas!$B$11,Y5823&lt;Premissas!$B$12),"VERIFICAR - UNIDADE/EMBALAGEM",IF(Y5823&gt;Premissas!$B$6,"NÃO COMPRAR - REAJUSTE &gt;5%","COMPRAR")))</f>
        <v>SEM OFERTA</v>
      </c>
      <c r="AB5823" s="18" t="str">
        <f aca="false">IF(W5823="DIMEC",S5823,IF(W5823="MEDCENTRO",U5823,""))</f>
        <v/>
      </c>
      <c r="AC5823" s="18" t="n">
        <f aca="false">IF(AA5823&lt;&gt;"COMPRAR",0,IF(AB5823="",I5823,MIN(I5823,AB5823)))</f>
        <v>0</v>
      </c>
      <c r="AD5823" s="19" t="n">
        <f aca="false">IF(AC5823&gt;0,AC5823*V5823,0)</f>
        <v>0</v>
      </c>
      <c r="AE5823" s="19" t="n">
        <f aca="false">IF(AC5823&gt;0,(M5823-V5823)*AC5823,0)</f>
        <v>0</v>
      </c>
      <c r="AF5823" s="16" t="str">
        <f aca="false">IF(AA5823&lt;&gt;"COMPRAR","",IF(AB5823="",IF(X5823="","",IF(X5823-V5823&lt;0.01,"EMPATE TÉCNICO","")),IF(AB5823&lt;I5823,"ESTOQUE INSUFICIENTE",IF(X5823="","",IF(X5823-V5823&lt;0.01,"EMPATE TÉCNICO","")))))</f>
        <v/>
      </c>
      <c r="AG5823" s="16" t="s">
        <v>490</v>
      </c>
      <c r="AH5823" s="16" t="s">
        <v>3343</v>
      </c>
    </row>
    <row r="5824" customFormat="false" ht="15" hidden="false" customHeight="false" outlineLevel="0" collapsed="false">
      <c r="A5824" s="16" t="s">
        <v>17978</v>
      </c>
      <c r="B5824" s="17" t="s">
        <v>17979</v>
      </c>
      <c r="C5824" s="16" t="s">
        <v>17980</v>
      </c>
      <c r="D5824" s="16" t="s">
        <v>2129</v>
      </c>
      <c r="E5824" s="18" t="n">
        <v>1</v>
      </c>
      <c r="F5824" s="16" t="s">
        <v>43</v>
      </c>
      <c r="G5824" s="18" t="n">
        <v>0</v>
      </c>
      <c r="H5824" s="16" t="n">
        <v>0.2</v>
      </c>
      <c r="I5824" s="18" t="n">
        <v>1</v>
      </c>
      <c r="J5824" s="19" t="n">
        <v>24.35</v>
      </c>
      <c r="K5824" s="19" t="n">
        <v>24.35</v>
      </c>
      <c r="L5824" s="19" t="n">
        <v>24.35</v>
      </c>
      <c r="M5824" s="19" t="n">
        <f aca="false">IF(J5824&gt;0,J5824,K5824)*E5824</f>
        <v>24.35</v>
      </c>
      <c r="N5824" s="20"/>
      <c r="O5824" s="21" t="str">
        <f aca="false">IF(R5824="","",ROUND(R5824*(1-Premissas!$B$4),4))</f>
        <v/>
      </c>
      <c r="P5824" s="22"/>
      <c r="Q5824" s="22"/>
      <c r="R5824" s="23"/>
      <c r="S5824" s="24"/>
      <c r="T5824" s="24"/>
      <c r="U5824" s="25"/>
      <c r="V5824" s="19" t="str">
        <f aca="false">IF(COUNT(N5824:Q5824)=0,"",MIN(N5824:Q5824))</f>
        <v/>
      </c>
      <c r="W5824" s="16" t="str">
        <f aca="false">IF(V5824="","",INDEX($N$4:$Q$4,MATCH(V5824,N5824:Q5824,0)))</f>
        <v/>
      </c>
      <c r="X5824" s="19" t="str">
        <f aca="false">IF(COUNT(N5824:Q5824)&lt;2,"",SMALL(N5824:Q5824,2))</f>
        <v/>
      </c>
      <c r="Y5824" s="26" t="str">
        <f aca="false">IF(OR(V5824="",M5824=0),"",V5824/M5824-1)</f>
        <v/>
      </c>
      <c r="Z5824" s="26" t="str">
        <f aca="false">IF(OR(V5824="",L5824=""),"",V5824/(L5824*E5824)-1)</f>
        <v/>
      </c>
      <c r="AA5824" s="16" t="str">
        <f aca="false">IF(V5824="","SEM OFERTA",IF(OR(Y5824&gt;Premissas!$B$11,Y5824&lt;Premissas!$B$12),"VERIFICAR - UNIDADE/EMBALAGEM",IF(Y5824&gt;Premissas!$B$6,"NÃO COMPRAR - REAJUSTE &gt;5%","COMPRAR")))</f>
        <v>SEM OFERTA</v>
      </c>
      <c r="AB5824" s="18" t="str">
        <f aca="false">IF(W5824="DIMEC",S5824,IF(W5824="MEDCENTRO",U5824,""))</f>
        <v/>
      </c>
      <c r="AC5824" s="18" t="n">
        <f aca="false">IF(AA5824&lt;&gt;"COMPRAR",0,IF(AB5824="",I5824,MIN(I5824,AB5824)))</f>
        <v>0</v>
      </c>
      <c r="AD5824" s="19" t="n">
        <f aca="false">IF(AC5824&gt;0,AC5824*V5824,0)</f>
        <v>0</v>
      </c>
      <c r="AE5824" s="19" t="n">
        <f aca="false">IF(AC5824&gt;0,(M5824-V5824)*AC5824,0)</f>
        <v>0</v>
      </c>
      <c r="AF5824" s="16" t="str">
        <f aca="false">IF(AA5824&lt;&gt;"COMPRAR","",IF(AB5824="",IF(X5824="","",IF(X5824-V5824&lt;0.01,"EMPATE TÉCNICO","")),IF(AB5824&lt;I5824,"ESTOQUE INSUFICIENTE",IF(X5824="","",IF(X5824-V5824&lt;0.01,"EMPATE TÉCNICO","")))))</f>
        <v/>
      </c>
      <c r="AG5824" s="16" t="s">
        <v>139</v>
      </c>
      <c r="AH5824" s="16" t="s">
        <v>3343</v>
      </c>
    </row>
    <row r="5825" customFormat="false" ht="15" hidden="false" customHeight="false" outlineLevel="0" collapsed="false">
      <c r="A5825" s="16" t="s">
        <v>17981</v>
      </c>
      <c r="B5825" s="17" t="s">
        <v>17982</v>
      </c>
      <c r="C5825" s="16" t="s">
        <v>17983</v>
      </c>
      <c r="D5825" s="16" t="s">
        <v>1886</v>
      </c>
      <c r="E5825" s="18" t="n">
        <v>1</v>
      </c>
      <c r="F5825" s="16" t="s">
        <v>41</v>
      </c>
      <c r="G5825" s="18" t="n">
        <v>46</v>
      </c>
      <c r="H5825" s="16" t="n">
        <v>23.4</v>
      </c>
      <c r="I5825" s="18" t="n">
        <v>15</v>
      </c>
      <c r="J5825" s="19" t="n">
        <v>4.99</v>
      </c>
      <c r="K5825" s="19" t="n">
        <v>4.99</v>
      </c>
      <c r="L5825" s="19" t="n">
        <v>4.99</v>
      </c>
      <c r="M5825" s="19" t="n">
        <f aca="false">IF(J5825&gt;0,J5825,K5825)*E5825</f>
        <v>4.99</v>
      </c>
      <c r="N5825" s="20"/>
      <c r="O5825" s="21" t="str">
        <f aca="false">IF(R5825="","",ROUND(R5825*(1-Premissas!$B$4),4))</f>
        <v/>
      </c>
      <c r="P5825" s="22"/>
      <c r="Q5825" s="22"/>
      <c r="R5825" s="23"/>
      <c r="S5825" s="24"/>
      <c r="T5825" s="24"/>
      <c r="U5825" s="25"/>
      <c r="V5825" s="19" t="str">
        <f aca="false">IF(COUNT(N5825:Q5825)=0,"",MIN(N5825:Q5825))</f>
        <v/>
      </c>
      <c r="W5825" s="16" t="str">
        <f aca="false">IF(V5825="","",INDEX($N$4:$Q$4,MATCH(V5825,N5825:Q5825,0)))</f>
        <v/>
      </c>
      <c r="X5825" s="19" t="str">
        <f aca="false">IF(COUNT(N5825:Q5825)&lt;2,"",SMALL(N5825:Q5825,2))</f>
        <v/>
      </c>
      <c r="Y5825" s="26" t="str">
        <f aca="false">IF(OR(V5825="",M5825=0),"",V5825/M5825-1)</f>
        <v/>
      </c>
      <c r="Z5825" s="26" t="str">
        <f aca="false">IF(OR(V5825="",L5825=""),"",V5825/(L5825*E5825)-1)</f>
        <v/>
      </c>
      <c r="AA5825" s="16" t="str">
        <f aca="false">IF(V5825="","SEM OFERTA",IF(OR(Y5825&gt;Premissas!$B$11,Y5825&lt;Premissas!$B$12),"VERIFICAR - UNIDADE/EMBALAGEM",IF(Y5825&gt;Premissas!$B$6,"NÃO COMPRAR - REAJUSTE &gt;5%","COMPRAR")))</f>
        <v>SEM OFERTA</v>
      </c>
      <c r="AB5825" s="18" t="str">
        <f aca="false">IF(W5825="DIMEC",S5825,IF(W5825="MEDCENTRO",U5825,""))</f>
        <v/>
      </c>
      <c r="AC5825" s="18" t="n">
        <f aca="false">IF(AA5825&lt;&gt;"COMPRAR",0,IF(AB5825="",I5825,MIN(I5825,AB5825)))</f>
        <v>0</v>
      </c>
      <c r="AD5825" s="19" t="n">
        <f aca="false">IF(AC5825&gt;0,AC5825*V5825,0)</f>
        <v>0</v>
      </c>
      <c r="AE5825" s="19" t="n">
        <f aca="false">IF(AC5825&gt;0,(M5825-V5825)*AC5825,0)</f>
        <v>0</v>
      </c>
      <c r="AF5825" s="16" t="str">
        <f aca="false">IF(AA5825&lt;&gt;"COMPRAR","",IF(AB5825="",IF(X5825="","",IF(X5825-V5825&lt;0.01,"EMPATE TÉCNICO","")),IF(AB5825&lt;I5825,"ESTOQUE INSUFICIENTE",IF(X5825="","",IF(X5825-V5825&lt;0.01,"EMPATE TÉCNICO","")))))</f>
        <v/>
      </c>
      <c r="AG5825" s="16" t="s">
        <v>763</v>
      </c>
      <c r="AH5825" s="16" t="s">
        <v>3343</v>
      </c>
    </row>
    <row r="5826" customFormat="false" ht="15" hidden="false" customHeight="false" outlineLevel="0" collapsed="false">
      <c r="A5826" s="16" t="s">
        <v>17984</v>
      </c>
      <c r="B5826" s="17" t="s">
        <v>17985</v>
      </c>
      <c r="C5826" s="16" t="s">
        <v>17986</v>
      </c>
      <c r="D5826" s="16" t="s">
        <v>1886</v>
      </c>
      <c r="E5826" s="18" t="n">
        <v>1</v>
      </c>
      <c r="F5826" s="16" t="s">
        <v>43</v>
      </c>
      <c r="G5826" s="18" t="n">
        <v>0</v>
      </c>
      <c r="H5826" s="16" t="n">
        <v>0.8</v>
      </c>
      <c r="I5826" s="18" t="n">
        <v>2</v>
      </c>
      <c r="J5826" s="19" t="n">
        <v>15.39</v>
      </c>
      <c r="K5826" s="19" t="n">
        <v>15.39</v>
      </c>
      <c r="L5826" s="19" t="n">
        <v>15.39</v>
      </c>
      <c r="M5826" s="19" t="n">
        <f aca="false">IF(J5826&gt;0,J5826,K5826)*E5826</f>
        <v>15.39</v>
      </c>
      <c r="N5826" s="20"/>
      <c r="O5826" s="21" t="str">
        <f aca="false">IF(R5826="","",ROUND(R5826*(1-Premissas!$B$4),4))</f>
        <v/>
      </c>
      <c r="P5826" s="22"/>
      <c r="Q5826" s="22"/>
      <c r="R5826" s="23"/>
      <c r="S5826" s="24"/>
      <c r="T5826" s="24"/>
      <c r="U5826" s="25"/>
      <c r="V5826" s="19" t="str">
        <f aca="false">IF(COUNT(N5826:Q5826)=0,"",MIN(N5826:Q5826))</f>
        <v/>
      </c>
      <c r="W5826" s="16" t="str">
        <f aca="false">IF(V5826="","",INDEX($N$4:$Q$4,MATCH(V5826,N5826:Q5826,0)))</f>
        <v/>
      </c>
      <c r="X5826" s="19" t="str">
        <f aca="false">IF(COUNT(N5826:Q5826)&lt;2,"",SMALL(N5826:Q5826,2))</f>
        <v/>
      </c>
      <c r="Y5826" s="26" t="str">
        <f aca="false">IF(OR(V5826="",M5826=0),"",V5826/M5826-1)</f>
        <v/>
      </c>
      <c r="Z5826" s="26" t="str">
        <f aca="false">IF(OR(V5826="",L5826=""),"",V5826/(L5826*E5826)-1)</f>
        <v/>
      </c>
      <c r="AA5826" s="16" t="str">
        <f aca="false">IF(V5826="","SEM OFERTA",IF(OR(Y5826&gt;Premissas!$B$11,Y5826&lt;Premissas!$B$12),"VERIFICAR - UNIDADE/EMBALAGEM",IF(Y5826&gt;Premissas!$B$6,"NÃO COMPRAR - REAJUSTE &gt;5%","COMPRAR")))</f>
        <v>SEM OFERTA</v>
      </c>
      <c r="AB5826" s="18" t="str">
        <f aca="false">IF(W5826="DIMEC",S5826,IF(W5826="MEDCENTRO",U5826,""))</f>
        <v/>
      </c>
      <c r="AC5826" s="18" t="n">
        <f aca="false">IF(AA5826&lt;&gt;"COMPRAR",0,IF(AB5826="",I5826,MIN(I5826,AB5826)))</f>
        <v>0</v>
      </c>
      <c r="AD5826" s="19" t="n">
        <f aca="false">IF(AC5826&gt;0,AC5826*V5826,0)</f>
        <v>0</v>
      </c>
      <c r="AE5826" s="19" t="n">
        <f aca="false">IF(AC5826&gt;0,(M5826-V5826)*AC5826,0)</f>
        <v>0</v>
      </c>
      <c r="AF5826" s="16" t="str">
        <f aca="false">IF(AA5826&lt;&gt;"COMPRAR","",IF(AB5826="",IF(X5826="","",IF(X5826-V5826&lt;0.01,"EMPATE TÉCNICO","")),IF(AB5826&lt;I5826,"ESTOQUE INSUFICIENTE",IF(X5826="","",IF(X5826-V5826&lt;0.01,"EMPATE TÉCNICO","")))))</f>
        <v/>
      </c>
      <c r="AG5826" s="16" t="s">
        <v>763</v>
      </c>
      <c r="AH5826" s="16" t="s">
        <v>3343</v>
      </c>
    </row>
    <row r="5827" customFormat="false" ht="15" hidden="false" customHeight="false" outlineLevel="0" collapsed="false">
      <c r="A5827" s="16" t="s">
        <v>17987</v>
      </c>
      <c r="B5827" s="17" t="s">
        <v>17988</v>
      </c>
      <c r="C5827" s="16" t="s">
        <v>17989</v>
      </c>
      <c r="D5827" s="16" t="s">
        <v>7800</v>
      </c>
      <c r="E5827" s="18" t="n">
        <v>1</v>
      </c>
      <c r="F5827" s="16" t="s">
        <v>41</v>
      </c>
      <c r="G5827" s="18" t="n">
        <v>2</v>
      </c>
      <c r="H5827" s="16" t="n">
        <v>2.1</v>
      </c>
      <c r="I5827" s="18" t="n">
        <v>4</v>
      </c>
      <c r="J5827" s="19" t="n">
        <v>33.51</v>
      </c>
      <c r="K5827" s="19" t="n">
        <v>33.51</v>
      </c>
      <c r="L5827" s="19" t="n">
        <v>33.51</v>
      </c>
      <c r="M5827" s="19" t="n">
        <f aca="false">IF(J5827&gt;0,J5827,K5827)*E5827</f>
        <v>33.51</v>
      </c>
      <c r="N5827" s="20"/>
      <c r="O5827" s="21" t="str">
        <f aca="false">IF(R5827="","",ROUND(R5827*(1-Premissas!$B$4),4))</f>
        <v/>
      </c>
      <c r="P5827" s="22"/>
      <c r="Q5827" s="22"/>
      <c r="R5827" s="23"/>
      <c r="S5827" s="24"/>
      <c r="T5827" s="24"/>
      <c r="U5827" s="25"/>
      <c r="V5827" s="19" t="str">
        <f aca="false">IF(COUNT(N5827:Q5827)=0,"",MIN(N5827:Q5827))</f>
        <v/>
      </c>
      <c r="W5827" s="16" t="str">
        <f aca="false">IF(V5827="","",INDEX($N$4:$Q$4,MATCH(V5827,N5827:Q5827,0)))</f>
        <v/>
      </c>
      <c r="X5827" s="19" t="str">
        <f aca="false">IF(COUNT(N5827:Q5827)&lt;2,"",SMALL(N5827:Q5827,2))</f>
        <v/>
      </c>
      <c r="Y5827" s="26" t="str">
        <f aca="false">IF(OR(V5827="",M5827=0),"",V5827/M5827-1)</f>
        <v/>
      </c>
      <c r="Z5827" s="26" t="str">
        <f aca="false">IF(OR(V5827="",L5827=""),"",V5827/(L5827*E5827)-1)</f>
        <v/>
      </c>
      <c r="AA5827" s="16" t="str">
        <f aca="false">IF(V5827="","SEM OFERTA",IF(OR(Y5827&gt;Premissas!$B$11,Y5827&lt;Premissas!$B$12),"VERIFICAR - UNIDADE/EMBALAGEM",IF(Y5827&gt;Premissas!$B$6,"NÃO COMPRAR - REAJUSTE &gt;5%","COMPRAR")))</f>
        <v>SEM OFERTA</v>
      </c>
      <c r="AB5827" s="18" t="str">
        <f aca="false">IF(W5827="DIMEC",S5827,IF(W5827="MEDCENTRO",U5827,""))</f>
        <v/>
      </c>
      <c r="AC5827" s="18" t="n">
        <f aca="false">IF(AA5827&lt;&gt;"COMPRAR",0,IF(AB5827="",I5827,MIN(I5827,AB5827)))</f>
        <v>0</v>
      </c>
      <c r="AD5827" s="19" t="n">
        <f aca="false">IF(AC5827&gt;0,AC5827*V5827,0)</f>
        <v>0</v>
      </c>
      <c r="AE5827" s="19" t="n">
        <f aca="false">IF(AC5827&gt;0,(M5827-V5827)*AC5827,0)</f>
        <v>0</v>
      </c>
      <c r="AF5827" s="16" t="str">
        <f aca="false">IF(AA5827&lt;&gt;"COMPRAR","",IF(AB5827="",IF(X5827="","",IF(X5827-V5827&lt;0.01,"EMPATE TÉCNICO","")),IF(AB5827&lt;I5827,"ESTOQUE INSUFICIENTE",IF(X5827="","",IF(X5827-V5827&lt;0.01,"EMPATE TÉCNICO","")))))</f>
        <v/>
      </c>
      <c r="AG5827" s="16" t="s">
        <v>93</v>
      </c>
      <c r="AH5827" s="16" t="s">
        <v>3343</v>
      </c>
    </row>
    <row r="5828" customFormat="false" ht="15" hidden="false" customHeight="false" outlineLevel="0" collapsed="false">
      <c r="A5828" s="16" t="s">
        <v>17990</v>
      </c>
      <c r="B5828" s="17" t="s">
        <v>17991</v>
      </c>
      <c r="C5828" s="16" t="s">
        <v>17992</v>
      </c>
      <c r="D5828" s="16" t="s">
        <v>17993</v>
      </c>
      <c r="E5828" s="18" t="n">
        <v>1</v>
      </c>
      <c r="F5828" s="16" t="s">
        <v>43</v>
      </c>
      <c r="G5828" s="18" t="n">
        <v>0</v>
      </c>
      <c r="H5828" s="16" t="n">
        <v>0.6</v>
      </c>
      <c r="I5828" s="18" t="n">
        <v>2</v>
      </c>
      <c r="J5828" s="19" t="n">
        <v>21.49</v>
      </c>
      <c r="K5828" s="19" t="n">
        <v>21.49</v>
      </c>
      <c r="L5828" s="19" t="n">
        <v>21.49</v>
      </c>
      <c r="M5828" s="19" t="n">
        <f aca="false">IF(J5828&gt;0,J5828,K5828)*E5828</f>
        <v>21.49</v>
      </c>
      <c r="N5828" s="20"/>
      <c r="O5828" s="21" t="str">
        <f aca="false">IF(R5828="","",ROUND(R5828*(1-Premissas!$B$4),4))</f>
        <v/>
      </c>
      <c r="P5828" s="22"/>
      <c r="Q5828" s="22"/>
      <c r="R5828" s="23"/>
      <c r="S5828" s="24"/>
      <c r="T5828" s="24"/>
      <c r="U5828" s="25"/>
      <c r="V5828" s="19" t="str">
        <f aca="false">IF(COUNT(N5828:Q5828)=0,"",MIN(N5828:Q5828))</f>
        <v/>
      </c>
      <c r="W5828" s="16" t="str">
        <f aca="false">IF(V5828="","",INDEX($N$4:$Q$4,MATCH(V5828,N5828:Q5828,0)))</f>
        <v/>
      </c>
      <c r="X5828" s="19" t="str">
        <f aca="false">IF(COUNT(N5828:Q5828)&lt;2,"",SMALL(N5828:Q5828,2))</f>
        <v/>
      </c>
      <c r="Y5828" s="26" t="str">
        <f aca="false">IF(OR(V5828="",M5828=0),"",V5828/M5828-1)</f>
        <v/>
      </c>
      <c r="Z5828" s="26" t="str">
        <f aca="false">IF(OR(V5828="",L5828=""),"",V5828/(L5828*E5828)-1)</f>
        <v/>
      </c>
      <c r="AA5828" s="16" t="str">
        <f aca="false">IF(V5828="","SEM OFERTA",IF(OR(Y5828&gt;Premissas!$B$11,Y5828&lt;Premissas!$B$12),"VERIFICAR - UNIDADE/EMBALAGEM",IF(Y5828&gt;Premissas!$B$6,"NÃO COMPRAR - REAJUSTE &gt;5%","COMPRAR")))</f>
        <v>SEM OFERTA</v>
      </c>
      <c r="AB5828" s="18" t="str">
        <f aca="false">IF(W5828="DIMEC",S5828,IF(W5828="MEDCENTRO",U5828,""))</f>
        <v/>
      </c>
      <c r="AC5828" s="18" t="n">
        <f aca="false">IF(AA5828&lt;&gt;"COMPRAR",0,IF(AB5828="",I5828,MIN(I5828,AB5828)))</f>
        <v>0</v>
      </c>
      <c r="AD5828" s="19" t="n">
        <f aca="false">IF(AC5828&gt;0,AC5828*V5828,0)</f>
        <v>0</v>
      </c>
      <c r="AE5828" s="19" t="n">
        <f aca="false">IF(AC5828&gt;0,(M5828-V5828)*AC5828,0)</f>
        <v>0</v>
      </c>
      <c r="AF5828" s="16" t="str">
        <f aca="false">IF(AA5828&lt;&gt;"COMPRAR","",IF(AB5828="",IF(X5828="","",IF(X5828-V5828&lt;0.01,"EMPATE TÉCNICO","")),IF(AB5828&lt;I5828,"ESTOQUE INSUFICIENTE",IF(X5828="","",IF(X5828-V5828&lt;0.01,"EMPATE TÉCNICO","")))))</f>
        <v/>
      </c>
      <c r="AG5828" s="16" t="s">
        <v>93</v>
      </c>
      <c r="AH5828" s="16" t="s">
        <v>3343</v>
      </c>
    </row>
    <row r="5829" customFormat="false" ht="15" hidden="false" customHeight="false" outlineLevel="0" collapsed="false">
      <c r="A5829" s="16" t="s">
        <v>17994</v>
      </c>
      <c r="B5829" s="17" t="s">
        <v>17995</v>
      </c>
      <c r="C5829" s="16" t="s">
        <v>17996</v>
      </c>
      <c r="D5829" s="16" t="s">
        <v>17997</v>
      </c>
      <c r="E5829" s="18" t="n">
        <v>1</v>
      </c>
      <c r="F5829" s="16" t="s">
        <v>43</v>
      </c>
      <c r="G5829" s="18" t="n">
        <v>0</v>
      </c>
      <c r="H5829" s="16" t="n">
        <v>0.1</v>
      </c>
      <c r="I5829" s="18" t="n">
        <v>1</v>
      </c>
      <c r="J5829" s="19" t="n">
        <v>28.23</v>
      </c>
      <c r="K5829" s="19" t="n">
        <v>28.23</v>
      </c>
      <c r="L5829" s="19" t="n">
        <v>28.23</v>
      </c>
      <c r="M5829" s="19" t="n">
        <f aca="false">IF(J5829&gt;0,J5829,K5829)*E5829</f>
        <v>28.23</v>
      </c>
      <c r="N5829" s="20"/>
      <c r="O5829" s="21" t="str">
        <f aca="false">IF(R5829="","",ROUND(R5829*(1-Premissas!$B$4),4))</f>
        <v/>
      </c>
      <c r="P5829" s="22"/>
      <c r="Q5829" s="22"/>
      <c r="R5829" s="23"/>
      <c r="S5829" s="24"/>
      <c r="T5829" s="24"/>
      <c r="U5829" s="25"/>
      <c r="V5829" s="19" t="str">
        <f aca="false">IF(COUNT(N5829:Q5829)=0,"",MIN(N5829:Q5829))</f>
        <v/>
      </c>
      <c r="W5829" s="16" t="str">
        <f aca="false">IF(V5829="","",INDEX($N$4:$Q$4,MATCH(V5829,N5829:Q5829,0)))</f>
        <v/>
      </c>
      <c r="X5829" s="19" t="str">
        <f aca="false">IF(COUNT(N5829:Q5829)&lt;2,"",SMALL(N5829:Q5829,2))</f>
        <v/>
      </c>
      <c r="Y5829" s="26" t="str">
        <f aca="false">IF(OR(V5829="",M5829=0),"",V5829/M5829-1)</f>
        <v/>
      </c>
      <c r="Z5829" s="26" t="str">
        <f aca="false">IF(OR(V5829="",L5829=""),"",V5829/(L5829*E5829)-1)</f>
        <v/>
      </c>
      <c r="AA5829" s="16" t="str">
        <f aca="false">IF(V5829="","SEM OFERTA",IF(OR(Y5829&gt;Premissas!$B$11,Y5829&lt;Premissas!$B$12),"VERIFICAR - UNIDADE/EMBALAGEM",IF(Y5829&gt;Premissas!$B$6,"NÃO COMPRAR - REAJUSTE &gt;5%","COMPRAR")))</f>
        <v>SEM OFERTA</v>
      </c>
      <c r="AB5829" s="18" t="str">
        <f aca="false">IF(W5829="DIMEC",S5829,IF(W5829="MEDCENTRO",U5829,""))</f>
        <v/>
      </c>
      <c r="AC5829" s="18" t="n">
        <f aca="false">IF(AA5829&lt;&gt;"COMPRAR",0,IF(AB5829="",I5829,MIN(I5829,AB5829)))</f>
        <v>0</v>
      </c>
      <c r="AD5829" s="19" t="n">
        <f aca="false">IF(AC5829&gt;0,AC5829*V5829,0)</f>
        <v>0</v>
      </c>
      <c r="AE5829" s="19" t="n">
        <f aca="false">IF(AC5829&gt;0,(M5829-V5829)*AC5829,0)</f>
        <v>0</v>
      </c>
      <c r="AF5829" s="16" t="str">
        <f aca="false">IF(AA5829&lt;&gt;"COMPRAR","",IF(AB5829="",IF(X5829="","",IF(X5829-V5829&lt;0.01,"EMPATE TÉCNICO","")),IF(AB5829&lt;I5829,"ESTOQUE INSUFICIENTE",IF(X5829="","",IF(X5829-V5829&lt;0.01,"EMPATE TÉCNICO","")))))</f>
        <v/>
      </c>
      <c r="AG5829" s="16" t="s">
        <v>93</v>
      </c>
      <c r="AH5829" s="16" t="s">
        <v>3343</v>
      </c>
    </row>
    <row r="5830" customFormat="false" ht="15" hidden="false" customHeight="false" outlineLevel="0" collapsed="false">
      <c r="A5830" s="16" t="s">
        <v>17998</v>
      </c>
      <c r="B5830" s="17" t="s">
        <v>17999</v>
      </c>
      <c r="C5830" s="16" t="s">
        <v>18000</v>
      </c>
      <c r="D5830" s="16" t="s">
        <v>7631</v>
      </c>
      <c r="E5830" s="18" t="n">
        <v>1</v>
      </c>
      <c r="F5830" s="16" t="s">
        <v>43</v>
      </c>
      <c r="G5830" s="18" t="n">
        <v>0</v>
      </c>
      <c r="H5830" s="16" t="n">
        <v>1</v>
      </c>
      <c r="I5830" s="18" t="n">
        <v>3</v>
      </c>
      <c r="J5830" s="19" t="n">
        <v>24.94</v>
      </c>
      <c r="K5830" s="19" t="n">
        <v>24.94</v>
      </c>
      <c r="L5830" s="19" t="n">
        <v>24.94</v>
      </c>
      <c r="M5830" s="19" t="n">
        <f aca="false">IF(J5830&gt;0,J5830,K5830)*E5830</f>
        <v>24.94</v>
      </c>
      <c r="N5830" s="20"/>
      <c r="O5830" s="21" t="str">
        <f aca="false">IF(R5830="","",ROUND(R5830*(1-Premissas!$B$4),4))</f>
        <v/>
      </c>
      <c r="P5830" s="22"/>
      <c r="Q5830" s="22"/>
      <c r="R5830" s="23"/>
      <c r="S5830" s="24"/>
      <c r="T5830" s="24"/>
      <c r="U5830" s="25"/>
      <c r="V5830" s="19" t="str">
        <f aca="false">IF(COUNT(N5830:Q5830)=0,"",MIN(N5830:Q5830))</f>
        <v/>
      </c>
      <c r="W5830" s="16" t="str">
        <f aca="false">IF(V5830="","",INDEX($N$4:$Q$4,MATCH(V5830,N5830:Q5830,0)))</f>
        <v/>
      </c>
      <c r="X5830" s="19" t="str">
        <f aca="false">IF(COUNT(N5830:Q5830)&lt;2,"",SMALL(N5830:Q5830,2))</f>
        <v/>
      </c>
      <c r="Y5830" s="26" t="str">
        <f aca="false">IF(OR(V5830="",M5830=0),"",V5830/M5830-1)</f>
        <v/>
      </c>
      <c r="Z5830" s="26" t="str">
        <f aca="false">IF(OR(V5830="",L5830=""),"",V5830/(L5830*E5830)-1)</f>
        <v/>
      </c>
      <c r="AA5830" s="16" t="str">
        <f aca="false">IF(V5830="","SEM OFERTA",IF(OR(Y5830&gt;Premissas!$B$11,Y5830&lt;Premissas!$B$12),"VERIFICAR - UNIDADE/EMBALAGEM",IF(Y5830&gt;Premissas!$B$6,"NÃO COMPRAR - REAJUSTE &gt;5%","COMPRAR")))</f>
        <v>SEM OFERTA</v>
      </c>
      <c r="AB5830" s="18" t="str">
        <f aca="false">IF(W5830="DIMEC",S5830,IF(W5830="MEDCENTRO",U5830,""))</f>
        <v/>
      </c>
      <c r="AC5830" s="18" t="n">
        <f aca="false">IF(AA5830&lt;&gt;"COMPRAR",0,IF(AB5830="",I5830,MIN(I5830,AB5830)))</f>
        <v>0</v>
      </c>
      <c r="AD5830" s="19" t="n">
        <f aca="false">IF(AC5830&gt;0,AC5830*V5830,0)</f>
        <v>0</v>
      </c>
      <c r="AE5830" s="19" t="n">
        <f aca="false">IF(AC5830&gt;0,(M5830-V5830)*AC5830,0)</f>
        <v>0</v>
      </c>
      <c r="AF5830" s="16" t="str">
        <f aca="false">IF(AA5830&lt;&gt;"COMPRAR","",IF(AB5830="",IF(X5830="","",IF(X5830-V5830&lt;0.01,"EMPATE TÉCNICO","")),IF(AB5830&lt;I5830,"ESTOQUE INSUFICIENTE",IF(X5830="","",IF(X5830-V5830&lt;0.01,"EMPATE TÉCNICO","")))))</f>
        <v/>
      </c>
      <c r="AG5830" s="16" t="s">
        <v>7632</v>
      </c>
      <c r="AH5830" s="16" t="s">
        <v>3343</v>
      </c>
    </row>
    <row r="5831" customFormat="false" ht="15" hidden="false" customHeight="false" outlineLevel="0" collapsed="false">
      <c r="A5831" s="16" t="s">
        <v>18001</v>
      </c>
      <c r="B5831" s="17" t="s">
        <v>18002</v>
      </c>
      <c r="C5831" s="16" t="s">
        <v>18003</v>
      </c>
      <c r="D5831" s="16" t="s">
        <v>7631</v>
      </c>
      <c r="E5831" s="18" t="n">
        <v>1</v>
      </c>
      <c r="F5831" s="16" t="s">
        <v>43</v>
      </c>
      <c r="G5831" s="18" t="n">
        <v>0</v>
      </c>
      <c r="H5831" s="16" t="n">
        <v>0.7</v>
      </c>
      <c r="I5831" s="18" t="n">
        <v>2</v>
      </c>
      <c r="J5831" s="19" t="n">
        <v>12.72</v>
      </c>
      <c r="K5831" s="19" t="n">
        <v>12.72</v>
      </c>
      <c r="L5831" s="19" t="n">
        <v>12.72</v>
      </c>
      <c r="M5831" s="19" t="n">
        <f aca="false">IF(J5831&gt;0,J5831,K5831)*E5831</f>
        <v>12.72</v>
      </c>
      <c r="N5831" s="20"/>
      <c r="O5831" s="21" t="str">
        <f aca="false">IF(R5831="","",ROUND(R5831*(1-Premissas!$B$4),4))</f>
        <v/>
      </c>
      <c r="P5831" s="22"/>
      <c r="Q5831" s="22"/>
      <c r="R5831" s="23"/>
      <c r="S5831" s="24"/>
      <c r="T5831" s="24"/>
      <c r="U5831" s="25"/>
      <c r="V5831" s="19" t="str">
        <f aca="false">IF(COUNT(N5831:Q5831)=0,"",MIN(N5831:Q5831))</f>
        <v/>
      </c>
      <c r="W5831" s="16" t="str">
        <f aca="false">IF(V5831="","",INDEX($N$4:$Q$4,MATCH(V5831,N5831:Q5831,0)))</f>
        <v/>
      </c>
      <c r="X5831" s="19" t="str">
        <f aca="false">IF(COUNT(N5831:Q5831)&lt;2,"",SMALL(N5831:Q5831,2))</f>
        <v/>
      </c>
      <c r="Y5831" s="26" t="str">
        <f aca="false">IF(OR(V5831="",M5831=0),"",V5831/M5831-1)</f>
        <v/>
      </c>
      <c r="Z5831" s="26" t="str">
        <f aca="false">IF(OR(V5831="",L5831=""),"",V5831/(L5831*E5831)-1)</f>
        <v/>
      </c>
      <c r="AA5831" s="16" t="str">
        <f aca="false">IF(V5831="","SEM OFERTA",IF(OR(Y5831&gt;Premissas!$B$11,Y5831&lt;Premissas!$B$12),"VERIFICAR - UNIDADE/EMBALAGEM",IF(Y5831&gt;Premissas!$B$6,"NÃO COMPRAR - REAJUSTE &gt;5%","COMPRAR")))</f>
        <v>SEM OFERTA</v>
      </c>
      <c r="AB5831" s="18" t="str">
        <f aca="false">IF(W5831="DIMEC",S5831,IF(W5831="MEDCENTRO",U5831,""))</f>
        <v/>
      </c>
      <c r="AC5831" s="18" t="n">
        <f aca="false">IF(AA5831&lt;&gt;"COMPRAR",0,IF(AB5831="",I5831,MIN(I5831,AB5831)))</f>
        <v>0</v>
      </c>
      <c r="AD5831" s="19" t="n">
        <f aca="false">IF(AC5831&gt;0,AC5831*V5831,0)</f>
        <v>0</v>
      </c>
      <c r="AE5831" s="19" t="n">
        <f aca="false">IF(AC5831&gt;0,(M5831-V5831)*AC5831,0)</f>
        <v>0</v>
      </c>
      <c r="AF5831" s="16" t="str">
        <f aca="false">IF(AA5831&lt;&gt;"COMPRAR","",IF(AB5831="",IF(X5831="","",IF(X5831-V5831&lt;0.01,"EMPATE TÉCNICO","")),IF(AB5831&lt;I5831,"ESTOQUE INSUFICIENTE",IF(X5831="","",IF(X5831-V5831&lt;0.01,"EMPATE TÉCNICO","")))))</f>
        <v/>
      </c>
      <c r="AG5831" s="16" t="s">
        <v>7632</v>
      </c>
      <c r="AH5831" s="16" t="s">
        <v>3343</v>
      </c>
    </row>
    <row r="5832" customFormat="false" ht="15" hidden="false" customHeight="false" outlineLevel="0" collapsed="false">
      <c r="A5832" s="16" t="s">
        <v>18004</v>
      </c>
      <c r="B5832" s="17" t="s">
        <v>18005</v>
      </c>
      <c r="C5832" s="16" t="s">
        <v>18006</v>
      </c>
      <c r="D5832" s="16" t="s">
        <v>7800</v>
      </c>
      <c r="E5832" s="18" t="n">
        <v>1</v>
      </c>
      <c r="F5832" s="16" t="s">
        <v>43</v>
      </c>
      <c r="G5832" s="18" t="n">
        <v>0</v>
      </c>
      <c r="H5832" s="16" t="n">
        <v>1.2</v>
      </c>
      <c r="I5832" s="18" t="n">
        <v>4</v>
      </c>
      <c r="J5832" s="19" t="n">
        <v>17.15</v>
      </c>
      <c r="K5832" s="19" t="n">
        <v>17.15</v>
      </c>
      <c r="L5832" s="19" t="n">
        <v>17.15</v>
      </c>
      <c r="M5832" s="19" t="n">
        <f aca="false">IF(J5832&gt;0,J5832,K5832)*E5832</f>
        <v>17.15</v>
      </c>
      <c r="N5832" s="20"/>
      <c r="O5832" s="21" t="str">
        <f aca="false">IF(R5832="","",ROUND(R5832*(1-Premissas!$B$4),4))</f>
        <v/>
      </c>
      <c r="P5832" s="22"/>
      <c r="Q5832" s="22"/>
      <c r="R5832" s="23"/>
      <c r="S5832" s="24"/>
      <c r="T5832" s="24"/>
      <c r="U5832" s="25"/>
      <c r="V5832" s="19" t="str">
        <f aca="false">IF(COUNT(N5832:Q5832)=0,"",MIN(N5832:Q5832))</f>
        <v/>
      </c>
      <c r="W5832" s="16" t="str">
        <f aca="false">IF(V5832="","",INDEX($N$4:$Q$4,MATCH(V5832,N5832:Q5832,0)))</f>
        <v/>
      </c>
      <c r="X5832" s="19" t="str">
        <f aca="false">IF(COUNT(N5832:Q5832)&lt;2,"",SMALL(N5832:Q5832,2))</f>
        <v/>
      </c>
      <c r="Y5832" s="26" t="str">
        <f aca="false">IF(OR(V5832="",M5832=0),"",V5832/M5832-1)</f>
        <v/>
      </c>
      <c r="Z5832" s="26" t="str">
        <f aca="false">IF(OR(V5832="",L5832=""),"",V5832/(L5832*E5832)-1)</f>
        <v/>
      </c>
      <c r="AA5832" s="16" t="str">
        <f aca="false">IF(V5832="","SEM OFERTA",IF(OR(Y5832&gt;Premissas!$B$11,Y5832&lt;Premissas!$B$12),"VERIFICAR - UNIDADE/EMBALAGEM",IF(Y5832&gt;Premissas!$B$6,"NÃO COMPRAR - REAJUSTE &gt;5%","COMPRAR")))</f>
        <v>SEM OFERTA</v>
      </c>
      <c r="AB5832" s="18" t="str">
        <f aca="false">IF(W5832="DIMEC",S5832,IF(W5832="MEDCENTRO",U5832,""))</f>
        <v/>
      </c>
      <c r="AC5832" s="18" t="n">
        <f aca="false">IF(AA5832&lt;&gt;"COMPRAR",0,IF(AB5832="",I5832,MIN(I5832,AB5832)))</f>
        <v>0</v>
      </c>
      <c r="AD5832" s="19" t="n">
        <f aca="false">IF(AC5832&gt;0,AC5832*V5832,0)</f>
        <v>0</v>
      </c>
      <c r="AE5832" s="19" t="n">
        <f aca="false">IF(AC5832&gt;0,(M5832-V5832)*AC5832,0)</f>
        <v>0</v>
      </c>
      <c r="AF5832" s="16" t="str">
        <f aca="false">IF(AA5832&lt;&gt;"COMPRAR","",IF(AB5832="",IF(X5832="","",IF(X5832-V5832&lt;0.01,"EMPATE TÉCNICO","")),IF(AB5832&lt;I5832,"ESTOQUE INSUFICIENTE",IF(X5832="","",IF(X5832-V5832&lt;0.01,"EMPATE TÉCNICO","")))))</f>
        <v/>
      </c>
      <c r="AG5832" s="16" t="s">
        <v>93</v>
      </c>
      <c r="AH5832" s="16" t="s">
        <v>3343</v>
      </c>
    </row>
    <row r="5833" customFormat="false" ht="15" hidden="false" customHeight="false" outlineLevel="0" collapsed="false">
      <c r="A5833" s="16" t="s">
        <v>18007</v>
      </c>
      <c r="B5833" s="17" t="s">
        <v>18008</v>
      </c>
      <c r="C5833" s="16" t="s">
        <v>18009</v>
      </c>
      <c r="D5833" s="16" t="s">
        <v>18010</v>
      </c>
      <c r="E5833" s="18" t="n">
        <v>1</v>
      </c>
      <c r="F5833" s="16" t="s">
        <v>42</v>
      </c>
      <c r="G5833" s="18" t="n">
        <v>0</v>
      </c>
      <c r="H5833" s="16" t="n">
        <v>0.9</v>
      </c>
      <c r="I5833" s="18" t="n">
        <v>3</v>
      </c>
      <c r="J5833" s="19" t="n">
        <v>17.14</v>
      </c>
      <c r="K5833" s="19" t="n">
        <v>17.14</v>
      </c>
      <c r="L5833" s="19" t="n">
        <v>17.14</v>
      </c>
      <c r="M5833" s="19" t="n">
        <f aca="false">IF(J5833&gt;0,J5833,K5833)*E5833</f>
        <v>17.14</v>
      </c>
      <c r="N5833" s="20"/>
      <c r="O5833" s="21" t="str">
        <f aca="false">IF(R5833="","",ROUND(R5833*(1-Premissas!$B$4),4))</f>
        <v/>
      </c>
      <c r="P5833" s="22"/>
      <c r="Q5833" s="22"/>
      <c r="R5833" s="23"/>
      <c r="S5833" s="24"/>
      <c r="T5833" s="24"/>
      <c r="U5833" s="25"/>
      <c r="V5833" s="19" t="str">
        <f aca="false">IF(COUNT(N5833:Q5833)=0,"",MIN(N5833:Q5833))</f>
        <v/>
      </c>
      <c r="W5833" s="16" t="str">
        <f aca="false">IF(V5833="","",INDEX($N$4:$Q$4,MATCH(V5833,N5833:Q5833,0)))</f>
        <v/>
      </c>
      <c r="X5833" s="19" t="str">
        <f aca="false">IF(COUNT(N5833:Q5833)&lt;2,"",SMALL(N5833:Q5833,2))</f>
        <v/>
      </c>
      <c r="Y5833" s="26" t="str">
        <f aca="false">IF(OR(V5833="",M5833=0),"",V5833/M5833-1)</f>
        <v/>
      </c>
      <c r="Z5833" s="26" t="str">
        <f aca="false">IF(OR(V5833="",L5833=""),"",V5833/(L5833*E5833)-1)</f>
        <v/>
      </c>
      <c r="AA5833" s="16" t="str">
        <f aca="false">IF(V5833="","SEM OFERTA",IF(OR(Y5833&gt;Premissas!$B$11,Y5833&lt;Premissas!$B$12),"VERIFICAR - UNIDADE/EMBALAGEM",IF(Y5833&gt;Premissas!$B$6,"NÃO COMPRAR - REAJUSTE &gt;5%","COMPRAR")))</f>
        <v>SEM OFERTA</v>
      </c>
      <c r="AB5833" s="18" t="str">
        <f aca="false">IF(W5833="DIMEC",S5833,IF(W5833="MEDCENTRO",U5833,""))</f>
        <v/>
      </c>
      <c r="AC5833" s="18" t="n">
        <f aca="false">IF(AA5833&lt;&gt;"COMPRAR",0,IF(AB5833="",I5833,MIN(I5833,AB5833)))</f>
        <v>0</v>
      </c>
      <c r="AD5833" s="19" t="n">
        <f aca="false">IF(AC5833&gt;0,AC5833*V5833,0)</f>
        <v>0</v>
      </c>
      <c r="AE5833" s="19" t="n">
        <f aca="false">IF(AC5833&gt;0,(M5833-V5833)*AC5833,0)</f>
        <v>0</v>
      </c>
      <c r="AF5833" s="16" t="str">
        <f aca="false">IF(AA5833&lt;&gt;"COMPRAR","",IF(AB5833="",IF(X5833="","",IF(X5833-V5833&lt;0.01,"EMPATE TÉCNICO","")),IF(AB5833&lt;I5833,"ESTOQUE INSUFICIENTE",IF(X5833="","",IF(X5833-V5833&lt;0.01,"EMPATE TÉCNICO","")))))</f>
        <v/>
      </c>
      <c r="AG5833" s="16" t="s">
        <v>93</v>
      </c>
      <c r="AH5833" s="16" t="s">
        <v>3343</v>
      </c>
    </row>
    <row r="5834" customFormat="false" ht="15" hidden="false" customHeight="false" outlineLevel="0" collapsed="false">
      <c r="A5834" s="16" t="s">
        <v>18011</v>
      </c>
      <c r="B5834" s="17" t="s">
        <v>18012</v>
      </c>
      <c r="C5834" s="16" t="s">
        <v>18013</v>
      </c>
      <c r="D5834" s="16" t="s">
        <v>18014</v>
      </c>
      <c r="E5834" s="18" t="n">
        <v>1</v>
      </c>
      <c r="F5834" s="16" t="s">
        <v>43</v>
      </c>
      <c r="G5834" s="18" t="n">
        <v>0</v>
      </c>
      <c r="H5834" s="16" t="n">
        <v>0.2</v>
      </c>
      <c r="I5834" s="18" t="n">
        <v>1</v>
      </c>
      <c r="J5834" s="19" t="n">
        <v>15.92</v>
      </c>
      <c r="K5834" s="19" t="n">
        <v>15.92</v>
      </c>
      <c r="L5834" s="19" t="n">
        <v>15.92</v>
      </c>
      <c r="M5834" s="19" t="n">
        <f aca="false">IF(J5834&gt;0,J5834,K5834)*E5834</f>
        <v>15.92</v>
      </c>
      <c r="N5834" s="20"/>
      <c r="O5834" s="21" t="str">
        <f aca="false">IF(R5834="","",ROUND(R5834*(1-Premissas!$B$4),4))</f>
        <v/>
      </c>
      <c r="P5834" s="22"/>
      <c r="Q5834" s="22"/>
      <c r="R5834" s="23"/>
      <c r="S5834" s="24"/>
      <c r="T5834" s="24"/>
      <c r="U5834" s="25"/>
      <c r="V5834" s="19" t="str">
        <f aca="false">IF(COUNT(N5834:Q5834)=0,"",MIN(N5834:Q5834))</f>
        <v/>
      </c>
      <c r="W5834" s="16" t="str">
        <f aca="false">IF(V5834="","",INDEX($N$4:$Q$4,MATCH(V5834,N5834:Q5834,0)))</f>
        <v/>
      </c>
      <c r="X5834" s="19" t="str">
        <f aca="false">IF(COUNT(N5834:Q5834)&lt;2,"",SMALL(N5834:Q5834,2))</f>
        <v/>
      </c>
      <c r="Y5834" s="26" t="str">
        <f aca="false">IF(OR(V5834="",M5834=0),"",V5834/M5834-1)</f>
        <v/>
      </c>
      <c r="Z5834" s="26" t="str">
        <f aca="false">IF(OR(V5834="",L5834=""),"",V5834/(L5834*E5834)-1)</f>
        <v/>
      </c>
      <c r="AA5834" s="16" t="str">
        <f aca="false">IF(V5834="","SEM OFERTA",IF(OR(Y5834&gt;Premissas!$B$11,Y5834&lt;Premissas!$B$12),"VERIFICAR - UNIDADE/EMBALAGEM",IF(Y5834&gt;Premissas!$B$6,"NÃO COMPRAR - REAJUSTE &gt;5%","COMPRAR")))</f>
        <v>SEM OFERTA</v>
      </c>
      <c r="AB5834" s="18" t="str">
        <f aca="false">IF(W5834="DIMEC",S5834,IF(W5834="MEDCENTRO",U5834,""))</f>
        <v/>
      </c>
      <c r="AC5834" s="18" t="n">
        <f aca="false">IF(AA5834&lt;&gt;"COMPRAR",0,IF(AB5834="",I5834,MIN(I5834,AB5834)))</f>
        <v>0</v>
      </c>
      <c r="AD5834" s="19" t="n">
        <f aca="false">IF(AC5834&gt;0,AC5834*V5834,0)</f>
        <v>0</v>
      </c>
      <c r="AE5834" s="19" t="n">
        <f aca="false">IF(AC5834&gt;0,(M5834-V5834)*AC5834,0)</f>
        <v>0</v>
      </c>
      <c r="AF5834" s="16" t="str">
        <f aca="false">IF(AA5834&lt;&gt;"COMPRAR","",IF(AB5834="",IF(X5834="","",IF(X5834-V5834&lt;0.01,"EMPATE TÉCNICO","")),IF(AB5834&lt;I5834,"ESTOQUE INSUFICIENTE",IF(X5834="","",IF(X5834-V5834&lt;0.01,"EMPATE TÉCNICO","")))))</f>
        <v/>
      </c>
      <c r="AG5834" s="16" t="s">
        <v>93</v>
      </c>
      <c r="AH5834" s="16" t="s">
        <v>3343</v>
      </c>
    </row>
    <row r="5835" customFormat="false" ht="15" hidden="false" customHeight="false" outlineLevel="0" collapsed="false">
      <c r="A5835" s="16" t="s">
        <v>18015</v>
      </c>
      <c r="B5835" s="17" t="s">
        <v>18016</v>
      </c>
      <c r="C5835" s="16" t="s">
        <v>18017</v>
      </c>
      <c r="D5835" s="16" t="s">
        <v>17993</v>
      </c>
      <c r="E5835" s="18" t="n">
        <v>1</v>
      </c>
      <c r="F5835" s="16" t="s">
        <v>42</v>
      </c>
      <c r="G5835" s="18" t="n">
        <v>0</v>
      </c>
      <c r="H5835" s="16" t="n">
        <v>0.8</v>
      </c>
      <c r="I5835" s="18" t="n">
        <v>3</v>
      </c>
      <c r="J5835" s="19" t="n">
        <v>14.94</v>
      </c>
      <c r="K5835" s="19" t="n">
        <v>14.94</v>
      </c>
      <c r="L5835" s="19" t="n">
        <v>14.94</v>
      </c>
      <c r="M5835" s="19" t="n">
        <f aca="false">IF(J5835&gt;0,J5835,K5835)*E5835</f>
        <v>14.94</v>
      </c>
      <c r="N5835" s="20"/>
      <c r="O5835" s="21" t="str">
        <f aca="false">IF(R5835="","",ROUND(R5835*(1-Premissas!$B$4),4))</f>
        <v/>
      </c>
      <c r="P5835" s="22"/>
      <c r="Q5835" s="22"/>
      <c r="R5835" s="23"/>
      <c r="S5835" s="24"/>
      <c r="T5835" s="24"/>
      <c r="U5835" s="25"/>
      <c r="V5835" s="19" t="str">
        <f aca="false">IF(COUNT(N5835:Q5835)=0,"",MIN(N5835:Q5835))</f>
        <v/>
      </c>
      <c r="W5835" s="16" t="str">
        <f aca="false">IF(V5835="","",INDEX($N$4:$Q$4,MATCH(V5835,N5835:Q5835,0)))</f>
        <v/>
      </c>
      <c r="X5835" s="19" t="str">
        <f aca="false">IF(COUNT(N5835:Q5835)&lt;2,"",SMALL(N5835:Q5835,2))</f>
        <v/>
      </c>
      <c r="Y5835" s="26" t="str">
        <f aca="false">IF(OR(V5835="",M5835=0),"",V5835/M5835-1)</f>
        <v/>
      </c>
      <c r="Z5835" s="26" t="str">
        <f aca="false">IF(OR(V5835="",L5835=""),"",V5835/(L5835*E5835)-1)</f>
        <v/>
      </c>
      <c r="AA5835" s="16" t="str">
        <f aca="false">IF(V5835="","SEM OFERTA",IF(OR(Y5835&gt;Premissas!$B$11,Y5835&lt;Premissas!$B$12),"VERIFICAR - UNIDADE/EMBALAGEM",IF(Y5835&gt;Premissas!$B$6,"NÃO COMPRAR - REAJUSTE &gt;5%","COMPRAR")))</f>
        <v>SEM OFERTA</v>
      </c>
      <c r="AB5835" s="18" t="str">
        <f aca="false">IF(W5835="DIMEC",S5835,IF(W5835="MEDCENTRO",U5835,""))</f>
        <v/>
      </c>
      <c r="AC5835" s="18" t="n">
        <f aca="false">IF(AA5835&lt;&gt;"COMPRAR",0,IF(AB5835="",I5835,MIN(I5835,AB5835)))</f>
        <v>0</v>
      </c>
      <c r="AD5835" s="19" t="n">
        <f aca="false">IF(AC5835&gt;0,AC5835*V5835,0)</f>
        <v>0</v>
      </c>
      <c r="AE5835" s="19" t="n">
        <f aca="false">IF(AC5835&gt;0,(M5835-V5835)*AC5835,0)</f>
        <v>0</v>
      </c>
      <c r="AF5835" s="16" t="str">
        <f aca="false">IF(AA5835&lt;&gt;"COMPRAR","",IF(AB5835="",IF(X5835="","",IF(X5835-V5835&lt;0.01,"EMPATE TÉCNICO","")),IF(AB5835&lt;I5835,"ESTOQUE INSUFICIENTE",IF(X5835="","",IF(X5835-V5835&lt;0.01,"EMPATE TÉCNICO","")))))</f>
        <v/>
      </c>
      <c r="AG5835" s="16" t="s">
        <v>93</v>
      </c>
      <c r="AH5835" s="16" t="s">
        <v>3343</v>
      </c>
    </row>
    <row r="5836" customFormat="false" ht="15" hidden="false" customHeight="false" outlineLevel="0" collapsed="false">
      <c r="A5836" s="16" t="s">
        <v>18018</v>
      </c>
      <c r="B5836" s="17" t="s">
        <v>18019</v>
      </c>
      <c r="C5836" s="16" t="s">
        <v>18020</v>
      </c>
      <c r="D5836" s="16" t="s">
        <v>1714</v>
      </c>
      <c r="E5836" s="18" t="n">
        <v>1</v>
      </c>
      <c r="F5836" s="16" t="s">
        <v>43</v>
      </c>
      <c r="G5836" s="18" t="n">
        <v>0</v>
      </c>
      <c r="H5836" s="16" t="n">
        <v>0.1</v>
      </c>
      <c r="I5836" s="18" t="n">
        <v>1</v>
      </c>
      <c r="J5836" s="19" t="n">
        <v>23.8</v>
      </c>
      <c r="K5836" s="19" t="n">
        <v>23.8</v>
      </c>
      <c r="L5836" s="19" t="n">
        <v>23.8</v>
      </c>
      <c r="M5836" s="19" t="n">
        <f aca="false">IF(J5836&gt;0,J5836,K5836)*E5836</f>
        <v>23.8</v>
      </c>
      <c r="N5836" s="20"/>
      <c r="O5836" s="21" t="str">
        <f aca="false">IF(R5836="","",ROUND(R5836*(1-Premissas!$B$4),4))</f>
        <v/>
      </c>
      <c r="P5836" s="22"/>
      <c r="Q5836" s="22"/>
      <c r="R5836" s="23"/>
      <c r="S5836" s="24"/>
      <c r="T5836" s="24"/>
      <c r="U5836" s="25"/>
      <c r="V5836" s="19" t="str">
        <f aca="false">IF(COUNT(N5836:Q5836)=0,"",MIN(N5836:Q5836))</f>
        <v/>
      </c>
      <c r="W5836" s="16" t="str">
        <f aca="false">IF(V5836="","",INDEX($N$4:$Q$4,MATCH(V5836,N5836:Q5836,0)))</f>
        <v/>
      </c>
      <c r="X5836" s="19" t="str">
        <f aca="false">IF(COUNT(N5836:Q5836)&lt;2,"",SMALL(N5836:Q5836,2))</f>
        <v/>
      </c>
      <c r="Y5836" s="26" t="str">
        <f aca="false">IF(OR(V5836="",M5836=0),"",V5836/M5836-1)</f>
        <v/>
      </c>
      <c r="Z5836" s="26" t="str">
        <f aca="false">IF(OR(V5836="",L5836=""),"",V5836/(L5836*E5836)-1)</f>
        <v/>
      </c>
      <c r="AA5836" s="16" t="str">
        <f aca="false">IF(V5836="","SEM OFERTA",IF(OR(Y5836&gt;Premissas!$B$11,Y5836&lt;Premissas!$B$12),"VERIFICAR - UNIDADE/EMBALAGEM",IF(Y5836&gt;Premissas!$B$6,"NÃO COMPRAR - REAJUSTE &gt;5%","COMPRAR")))</f>
        <v>SEM OFERTA</v>
      </c>
      <c r="AB5836" s="18" t="str">
        <f aca="false">IF(W5836="DIMEC",S5836,IF(W5836="MEDCENTRO",U5836,""))</f>
        <v/>
      </c>
      <c r="AC5836" s="18" t="n">
        <f aca="false">IF(AA5836&lt;&gt;"COMPRAR",0,IF(AB5836="",I5836,MIN(I5836,AB5836)))</f>
        <v>0</v>
      </c>
      <c r="AD5836" s="19" t="n">
        <f aca="false">IF(AC5836&gt;0,AC5836*V5836,0)</f>
        <v>0</v>
      </c>
      <c r="AE5836" s="19" t="n">
        <f aca="false">IF(AC5836&gt;0,(M5836-V5836)*AC5836,0)</f>
        <v>0</v>
      </c>
      <c r="AF5836" s="16" t="str">
        <f aca="false">IF(AA5836&lt;&gt;"COMPRAR","",IF(AB5836="",IF(X5836="","",IF(X5836-V5836&lt;0.01,"EMPATE TÉCNICO","")),IF(AB5836&lt;I5836,"ESTOQUE INSUFICIENTE",IF(X5836="","",IF(X5836-V5836&lt;0.01,"EMPATE TÉCNICO","")))))</f>
        <v/>
      </c>
      <c r="AG5836" s="16" t="s">
        <v>304</v>
      </c>
      <c r="AH5836" s="16" t="s">
        <v>3343</v>
      </c>
    </row>
    <row r="5837" customFormat="false" ht="15" hidden="false" customHeight="false" outlineLevel="0" collapsed="false">
      <c r="A5837" s="16" t="s">
        <v>18021</v>
      </c>
      <c r="B5837" s="17" t="s">
        <v>18022</v>
      </c>
      <c r="C5837" s="16" t="s">
        <v>18023</v>
      </c>
      <c r="D5837" s="16" t="s">
        <v>1736</v>
      </c>
      <c r="E5837" s="18" t="n">
        <v>1</v>
      </c>
      <c r="F5837" s="16" t="s">
        <v>43</v>
      </c>
      <c r="G5837" s="18" t="n">
        <v>1</v>
      </c>
      <c r="H5837" s="16" t="n">
        <v>0.6</v>
      </c>
      <c r="I5837" s="18" t="n">
        <v>1</v>
      </c>
      <c r="J5837" s="19" t="n">
        <v>0</v>
      </c>
      <c r="K5837" s="19" t="n">
        <v>13.39</v>
      </c>
      <c r="L5837" s="19"/>
      <c r="M5837" s="19" t="n">
        <f aca="false">IF(J5837&gt;0,J5837,K5837)*E5837</f>
        <v>13.39</v>
      </c>
      <c r="N5837" s="20"/>
      <c r="O5837" s="21" t="str">
        <f aca="false">IF(R5837="","",ROUND(R5837*(1-Premissas!$B$4),4))</f>
        <v/>
      </c>
      <c r="P5837" s="22"/>
      <c r="Q5837" s="22"/>
      <c r="R5837" s="23"/>
      <c r="S5837" s="24"/>
      <c r="T5837" s="24"/>
      <c r="U5837" s="25"/>
      <c r="V5837" s="19" t="str">
        <f aca="false">IF(COUNT(N5837:Q5837)=0,"",MIN(N5837:Q5837))</f>
        <v/>
      </c>
      <c r="W5837" s="16" t="str">
        <f aca="false">IF(V5837="","",INDEX($N$4:$Q$4,MATCH(V5837,N5837:Q5837,0)))</f>
        <v/>
      </c>
      <c r="X5837" s="19" t="str">
        <f aca="false">IF(COUNT(N5837:Q5837)&lt;2,"",SMALL(N5837:Q5837,2))</f>
        <v/>
      </c>
      <c r="Y5837" s="26" t="str">
        <f aca="false">IF(OR(V5837="",M5837=0),"",V5837/M5837-1)</f>
        <v/>
      </c>
      <c r="Z5837" s="26" t="str">
        <f aca="false">IF(OR(V5837="",L5837=""),"",V5837/(L5837*E5837)-1)</f>
        <v/>
      </c>
      <c r="AA5837" s="16" t="str">
        <f aca="false">IF(V5837="","SEM OFERTA",IF(OR(Y5837&gt;Premissas!$B$11,Y5837&lt;Premissas!$B$12),"VERIFICAR - UNIDADE/EMBALAGEM",IF(Y5837&gt;Premissas!$B$6,"NÃO COMPRAR - REAJUSTE &gt;5%","COMPRAR")))</f>
        <v>SEM OFERTA</v>
      </c>
      <c r="AB5837" s="18" t="str">
        <f aca="false">IF(W5837="DIMEC",S5837,IF(W5837="MEDCENTRO",U5837,""))</f>
        <v/>
      </c>
      <c r="AC5837" s="18" t="n">
        <f aca="false">IF(AA5837&lt;&gt;"COMPRAR",0,IF(AB5837="",I5837,MIN(I5837,AB5837)))</f>
        <v>0</v>
      </c>
      <c r="AD5837" s="19" t="n">
        <f aca="false">IF(AC5837&gt;0,AC5837*V5837,0)</f>
        <v>0</v>
      </c>
      <c r="AE5837" s="19" t="n">
        <f aca="false">IF(AC5837&gt;0,(M5837-V5837)*AC5837,0)</f>
        <v>0</v>
      </c>
      <c r="AF5837" s="16" t="str">
        <f aca="false">IF(AA5837&lt;&gt;"COMPRAR","",IF(AB5837="",IF(X5837="","",IF(X5837-V5837&lt;0.01,"EMPATE TÉCNICO","")),IF(AB5837&lt;I5837,"ESTOQUE INSUFICIENTE",IF(X5837="","",IF(X5837-V5837&lt;0.01,"EMPATE TÉCNICO","")))))</f>
        <v/>
      </c>
      <c r="AG5837" s="16" t="s">
        <v>304</v>
      </c>
      <c r="AH5837" s="16" t="s">
        <v>3343</v>
      </c>
    </row>
    <row r="5838" customFormat="false" ht="15" hidden="false" customHeight="false" outlineLevel="0" collapsed="false">
      <c r="A5838" s="16" t="s">
        <v>18024</v>
      </c>
      <c r="B5838" s="17" t="s">
        <v>18025</v>
      </c>
      <c r="C5838" s="16" t="s">
        <v>18026</v>
      </c>
      <c r="D5838" s="16" t="s">
        <v>982</v>
      </c>
      <c r="E5838" s="18" t="n">
        <v>1</v>
      </c>
      <c r="F5838" s="16" t="s">
        <v>42</v>
      </c>
      <c r="G5838" s="18" t="n">
        <v>1</v>
      </c>
      <c r="H5838" s="16" t="n">
        <v>2.1</v>
      </c>
      <c r="I5838" s="18" t="n">
        <v>5</v>
      </c>
      <c r="J5838" s="19" t="n">
        <v>15.838</v>
      </c>
      <c r="K5838" s="19" t="n">
        <v>15.838</v>
      </c>
      <c r="L5838" s="19" t="n">
        <v>15.838</v>
      </c>
      <c r="M5838" s="19" t="n">
        <f aca="false">IF(J5838&gt;0,J5838,K5838)*E5838</f>
        <v>15.838</v>
      </c>
      <c r="N5838" s="20"/>
      <c r="O5838" s="21" t="str">
        <f aca="false">IF(R5838="","",ROUND(R5838*(1-Premissas!$B$4),4))</f>
        <v/>
      </c>
      <c r="P5838" s="22"/>
      <c r="Q5838" s="22"/>
      <c r="R5838" s="23"/>
      <c r="S5838" s="24"/>
      <c r="T5838" s="24"/>
      <c r="U5838" s="25"/>
      <c r="V5838" s="19" t="str">
        <f aca="false">IF(COUNT(N5838:Q5838)=0,"",MIN(N5838:Q5838))</f>
        <v/>
      </c>
      <c r="W5838" s="16" t="str">
        <f aca="false">IF(V5838="","",INDEX($N$4:$Q$4,MATCH(V5838,N5838:Q5838,0)))</f>
        <v/>
      </c>
      <c r="X5838" s="19" t="str">
        <f aca="false">IF(COUNT(N5838:Q5838)&lt;2,"",SMALL(N5838:Q5838,2))</f>
        <v/>
      </c>
      <c r="Y5838" s="26" t="str">
        <f aca="false">IF(OR(V5838="",M5838=0),"",V5838/M5838-1)</f>
        <v/>
      </c>
      <c r="Z5838" s="26" t="str">
        <f aca="false">IF(OR(V5838="",L5838=""),"",V5838/(L5838*E5838)-1)</f>
        <v/>
      </c>
      <c r="AA5838" s="16" t="str">
        <f aca="false">IF(V5838="","SEM OFERTA",IF(OR(Y5838&gt;Premissas!$B$11,Y5838&lt;Premissas!$B$12),"VERIFICAR - UNIDADE/EMBALAGEM",IF(Y5838&gt;Premissas!$B$6,"NÃO COMPRAR - REAJUSTE &gt;5%","COMPRAR")))</f>
        <v>SEM OFERTA</v>
      </c>
      <c r="AB5838" s="18" t="str">
        <f aca="false">IF(W5838="DIMEC",S5838,IF(W5838="MEDCENTRO",U5838,""))</f>
        <v/>
      </c>
      <c r="AC5838" s="18" t="n">
        <f aca="false">IF(AA5838&lt;&gt;"COMPRAR",0,IF(AB5838="",I5838,MIN(I5838,AB5838)))</f>
        <v>0</v>
      </c>
      <c r="AD5838" s="19" t="n">
        <f aca="false">IF(AC5838&gt;0,AC5838*V5838,0)</f>
        <v>0</v>
      </c>
      <c r="AE5838" s="19" t="n">
        <f aca="false">IF(AC5838&gt;0,(M5838-V5838)*AC5838,0)</f>
        <v>0</v>
      </c>
      <c r="AF5838" s="16" t="str">
        <f aca="false">IF(AA5838&lt;&gt;"COMPRAR","",IF(AB5838="",IF(X5838="","",IF(X5838-V5838&lt;0.01,"EMPATE TÉCNICO","")),IF(AB5838&lt;I5838,"ESTOQUE INSUFICIENTE",IF(X5838="","",IF(X5838-V5838&lt;0.01,"EMPATE TÉCNICO","")))))</f>
        <v/>
      </c>
      <c r="AG5838" s="16" t="s">
        <v>2582</v>
      </c>
      <c r="AH5838" s="16" t="s">
        <v>3343</v>
      </c>
    </row>
    <row r="5839" customFormat="false" ht="15" hidden="false" customHeight="false" outlineLevel="0" collapsed="false">
      <c r="A5839" s="16" t="s">
        <v>18027</v>
      </c>
      <c r="B5839" s="17" t="s">
        <v>18028</v>
      </c>
      <c r="C5839" s="16" t="s">
        <v>18029</v>
      </c>
      <c r="D5839" s="16" t="s">
        <v>18030</v>
      </c>
      <c r="E5839" s="18" t="n">
        <v>1</v>
      </c>
      <c r="F5839" s="16" t="s">
        <v>41</v>
      </c>
      <c r="G5839" s="18" t="n">
        <v>0</v>
      </c>
      <c r="H5839" s="16" t="n">
        <v>0.4</v>
      </c>
      <c r="I5839" s="18" t="n">
        <v>1</v>
      </c>
      <c r="J5839" s="19" t="n">
        <v>47.8733333333333</v>
      </c>
      <c r="K5839" s="19" t="n">
        <v>47.8733333333333</v>
      </c>
      <c r="L5839" s="19" t="n">
        <v>47.8733</v>
      </c>
      <c r="M5839" s="19" t="n">
        <f aca="false">IF(J5839&gt;0,J5839,K5839)*E5839</f>
        <v>47.8733333333333</v>
      </c>
      <c r="N5839" s="20"/>
      <c r="O5839" s="21" t="str">
        <f aca="false">IF(R5839="","",ROUND(R5839*(1-Premissas!$B$4),4))</f>
        <v/>
      </c>
      <c r="P5839" s="22"/>
      <c r="Q5839" s="22"/>
      <c r="R5839" s="23"/>
      <c r="S5839" s="24"/>
      <c r="T5839" s="24"/>
      <c r="U5839" s="25"/>
      <c r="V5839" s="19" t="str">
        <f aca="false">IF(COUNT(N5839:Q5839)=0,"",MIN(N5839:Q5839))</f>
        <v/>
      </c>
      <c r="W5839" s="16" t="str">
        <f aca="false">IF(V5839="","",INDEX($N$4:$Q$4,MATCH(V5839,N5839:Q5839,0)))</f>
        <v/>
      </c>
      <c r="X5839" s="19" t="str">
        <f aca="false">IF(COUNT(N5839:Q5839)&lt;2,"",SMALL(N5839:Q5839,2))</f>
        <v/>
      </c>
      <c r="Y5839" s="26" t="str">
        <f aca="false">IF(OR(V5839="",M5839=0),"",V5839/M5839-1)</f>
        <v/>
      </c>
      <c r="Z5839" s="26" t="str">
        <f aca="false">IF(OR(V5839="",L5839=""),"",V5839/(L5839*E5839)-1)</f>
        <v/>
      </c>
      <c r="AA5839" s="16" t="str">
        <f aca="false">IF(V5839="","SEM OFERTA",IF(OR(Y5839&gt;Premissas!$B$11,Y5839&lt;Premissas!$B$12),"VERIFICAR - UNIDADE/EMBALAGEM",IF(Y5839&gt;Premissas!$B$6,"NÃO COMPRAR - REAJUSTE &gt;5%","COMPRAR")))</f>
        <v>SEM OFERTA</v>
      </c>
      <c r="AB5839" s="18" t="str">
        <f aca="false">IF(W5839="DIMEC",S5839,IF(W5839="MEDCENTRO",U5839,""))</f>
        <v/>
      </c>
      <c r="AC5839" s="18" t="n">
        <f aca="false">IF(AA5839&lt;&gt;"COMPRAR",0,IF(AB5839="",I5839,MIN(I5839,AB5839)))</f>
        <v>0</v>
      </c>
      <c r="AD5839" s="19" t="n">
        <f aca="false">IF(AC5839&gt;0,AC5839*V5839,0)</f>
        <v>0</v>
      </c>
      <c r="AE5839" s="19" t="n">
        <f aca="false">IF(AC5839&gt;0,(M5839-V5839)*AC5839,0)</f>
        <v>0</v>
      </c>
      <c r="AF5839" s="16" t="str">
        <f aca="false">IF(AA5839&lt;&gt;"COMPRAR","",IF(AB5839="",IF(X5839="","",IF(X5839-V5839&lt;0.01,"EMPATE TÉCNICO","")),IF(AB5839&lt;I5839,"ESTOQUE INSUFICIENTE",IF(X5839="","",IF(X5839-V5839&lt;0.01,"EMPATE TÉCNICO","")))))</f>
        <v/>
      </c>
      <c r="AG5839" s="16" t="s">
        <v>2582</v>
      </c>
      <c r="AH5839" s="16" t="s">
        <v>3343</v>
      </c>
    </row>
    <row r="5840" customFormat="false" ht="15" hidden="false" customHeight="false" outlineLevel="0" collapsed="false">
      <c r="A5840" s="16" t="s">
        <v>18031</v>
      </c>
      <c r="B5840" s="17" t="s">
        <v>18032</v>
      </c>
      <c r="C5840" s="16" t="s">
        <v>18033</v>
      </c>
      <c r="D5840" s="16" t="s">
        <v>982</v>
      </c>
      <c r="E5840" s="18" t="n">
        <v>1</v>
      </c>
      <c r="F5840" s="16" t="s">
        <v>42</v>
      </c>
      <c r="G5840" s="18" t="n">
        <v>0</v>
      </c>
      <c r="H5840" s="16" t="n">
        <v>0.8</v>
      </c>
      <c r="I5840" s="18" t="n">
        <v>2</v>
      </c>
      <c r="J5840" s="19" t="n">
        <v>46.12</v>
      </c>
      <c r="K5840" s="19" t="n">
        <v>46.12</v>
      </c>
      <c r="L5840" s="19" t="n">
        <v>46.12</v>
      </c>
      <c r="M5840" s="19" t="n">
        <f aca="false">IF(J5840&gt;0,J5840,K5840)*E5840</f>
        <v>46.12</v>
      </c>
      <c r="N5840" s="20"/>
      <c r="O5840" s="21" t="str">
        <f aca="false">IF(R5840="","",ROUND(R5840*(1-Premissas!$B$4),4))</f>
        <v/>
      </c>
      <c r="P5840" s="22"/>
      <c r="Q5840" s="22"/>
      <c r="R5840" s="23"/>
      <c r="S5840" s="24"/>
      <c r="T5840" s="24"/>
      <c r="U5840" s="25"/>
      <c r="V5840" s="19" t="str">
        <f aca="false">IF(COUNT(N5840:Q5840)=0,"",MIN(N5840:Q5840))</f>
        <v/>
      </c>
      <c r="W5840" s="16" t="str">
        <f aca="false">IF(V5840="","",INDEX($N$4:$Q$4,MATCH(V5840,N5840:Q5840,0)))</f>
        <v/>
      </c>
      <c r="X5840" s="19" t="str">
        <f aca="false">IF(COUNT(N5840:Q5840)&lt;2,"",SMALL(N5840:Q5840,2))</f>
        <v/>
      </c>
      <c r="Y5840" s="26" t="str">
        <f aca="false">IF(OR(V5840="",M5840=0),"",V5840/M5840-1)</f>
        <v/>
      </c>
      <c r="Z5840" s="26" t="str">
        <f aca="false">IF(OR(V5840="",L5840=""),"",V5840/(L5840*E5840)-1)</f>
        <v/>
      </c>
      <c r="AA5840" s="16" t="str">
        <f aca="false">IF(V5840="","SEM OFERTA",IF(OR(Y5840&gt;Premissas!$B$11,Y5840&lt;Premissas!$B$12),"VERIFICAR - UNIDADE/EMBALAGEM",IF(Y5840&gt;Premissas!$B$6,"NÃO COMPRAR - REAJUSTE &gt;5%","COMPRAR")))</f>
        <v>SEM OFERTA</v>
      </c>
      <c r="AB5840" s="18" t="str">
        <f aca="false">IF(W5840="DIMEC",S5840,IF(W5840="MEDCENTRO",U5840,""))</f>
        <v/>
      </c>
      <c r="AC5840" s="18" t="n">
        <f aca="false">IF(AA5840&lt;&gt;"COMPRAR",0,IF(AB5840="",I5840,MIN(I5840,AB5840)))</f>
        <v>0</v>
      </c>
      <c r="AD5840" s="19" t="n">
        <f aca="false">IF(AC5840&gt;0,AC5840*V5840,0)</f>
        <v>0</v>
      </c>
      <c r="AE5840" s="19" t="n">
        <f aca="false">IF(AC5840&gt;0,(M5840-V5840)*AC5840,0)</f>
        <v>0</v>
      </c>
      <c r="AF5840" s="16" t="str">
        <f aca="false">IF(AA5840&lt;&gt;"COMPRAR","",IF(AB5840="",IF(X5840="","",IF(X5840-V5840&lt;0.01,"EMPATE TÉCNICO","")),IF(AB5840&lt;I5840,"ESTOQUE INSUFICIENTE",IF(X5840="","",IF(X5840-V5840&lt;0.01,"EMPATE TÉCNICO","")))))</f>
        <v/>
      </c>
      <c r="AG5840" s="16" t="s">
        <v>2582</v>
      </c>
      <c r="AH5840" s="16" t="s">
        <v>3343</v>
      </c>
    </row>
    <row r="5841" customFormat="false" ht="15" hidden="false" customHeight="false" outlineLevel="0" collapsed="false">
      <c r="A5841" s="16" t="s">
        <v>18034</v>
      </c>
      <c r="B5841" s="17" t="s">
        <v>18035</v>
      </c>
      <c r="C5841" s="16" t="s">
        <v>18036</v>
      </c>
      <c r="D5841" s="16" t="s">
        <v>982</v>
      </c>
      <c r="E5841" s="18" t="n">
        <v>1</v>
      </c>
      <c r="F5841" s="16" t="s">
        <v>42</v>
      </c>
      <c r="G5841" s="18" t="n">
        <v>0</v>
      </c>
      <c r="H5841" s="16" t="n">
        <v>0.1</v>
      </c>
      <c r="I5841" s="18" t="n">
        <v>1</v>
      </c>
      <c r="J5841" s="19" t="n">
        <v>77.16</v>
      </c>
      <c r="K5841" s="19" t="n">
        <v>77.16</v>
      </c>
      <c r="L5841" s="19" t="n">
        <v>77.16</v>
      </c>
      <c r="M5841" s="19" t="n">
        <f aca="false">IF(J5841&gt;0,J5841,K5841)*E5841</f>
        <v>77.16</v>
      </c>
      <c r="N5841" s="20"/>
      <c r="O5841" s="21" t="str">
        <f aca="false">IF(R5841="","",ROUND(R5841*(1-Premissas!$B$4),4))</f>
        <v/>
      </c>
      <c r="P5841" s="22"/>
      <c r="Q5841" s="22"/>
      <c r="R5841" s="23"/>
      <c r="S5841" s="24"/>
      <c r="T5841" s="24"/>
      <c r="U5841" s="25"/>
      <c r="V5841" s="19" t="str">
        <f aca="false">IF(COUNT(N5841:Q5841)=0,"",MIN(N5841:Q5841))</f>
        <v/>
      </c>
      <c r="W5841" s="16" t="str">
        <f aca="false">IF(V5841="","",INDEX($N$4:$Q$4,MATCH(V5841,N5841:Q5841,0)))</f>
        <v/>
      </c>
      <c r="X5841" s="19" t="str">
        <f aca="false">IF(COUNT(N5841:Q5841)&lt;2,"",SMALL(N5841:Q5841,2))</f>
        <v/>
      </c>
      <c r="Y5841" s="26" t="str">
        <f aca="false">IF(OR(V5841="",M5841=0),"",V5841/M5841-1)</f>
        <v/>
      </c>
      <c r="Z5841" s="26" t="str">
        <f aca="false">IF(OR(V5841="",L5841=""),"",V5841/(L5841*E5841)-1)</f>
        <v/>
      </c>
      <c r="AA5841" s="16" t="str">
        <f aca="false">IF(V5841="","SEM OFERTA",IF(OR(Y5841&gt;Premissas!$B$11,Y5841&lt;Premissas!$B$12),"VERIFICAR - UNIDADE/EMBALAGEM",IF(Y5841&gt;Premissas!$B$6,"NÃO COMPRAR - REAJUSTE &gt;5%","COMPRAR")))</f>
        <v>SEM OFERTA</v>
      </c>
      <c r="AB5841" s="18" t="str">
        <f aca="false">IF(W5841="DIMEC",S5841,IF(W5841="MEDCENTRO",U5841,""))</f>
        <v/>
      </c>
      <c r="AC5841" s="18" t="n">
        <f aca="false">IF(AA5841&lt;&gt;"COMPRAR",0,IF(AB5841="",I5841,MIN(I5841,AB5841)))</f>
        <v>0</v>
      </c>
      <c r="AD5841" s="19" t="n">
        <f aca="false">IF(AC5841&gt;0,AC5841*V5841,0)</f>
        <v>0</v>
      </c>
      <c r="AE5841" s="19" t="n">
        <f aca="false">IF(AC5841&gt;0,(M5841-V5841)*AC5841,0)</f>
        <v>0</v>
      </c>
      <c r="AF5841" s="16" t="str">
        <f aca="false">IF(AA5841&lt;&gt;"COMPRAR","",IF(AB5841="",IF(X5841="","",IF(X5841-V5841&lt;0.01,"EMPATE TÉCNICO","")),IF(AB5841&lt;I5841,"ESTOQUE INSUFICIENTE",IF(X5841="","",IF(X5841-V5841&lt;0.01,"EMPATE TÉCNICO","")))))</f>
        <v/>
      </c>
      <c r="AG5841" s="16" t="s">
        <v>2582</v>
      </c>
      <c r="AH5841" s="16" t="s">
        <v>3343</v>
      </c>
    </row>
    <row r="5842" customFormat="false" ht="15" hidden="false" customHeight="false" outlineLevel="0" collapsed="false">
      <c r="A5842" s="16" t="s">
        <v>18037</v>
      </c>
      <c r="B5842" s="17" t="s">
        <v>18038</v>
      </c>
      <c r="C5842" s="16" t="s">
        <v>18039</v>
      </c>
      <c r="D5842" s="16" t="s">
        <v>982</v>
      </c>
      <c r="E5842" s="18" t="n">
        <v>1</v>
      </c>
      <c r="F5842" s="16" t="s">
        <v>43</v>
      </c>
      <c r="G5842" s="18" t="n">
        <v>0</v>
      </c>
      <c r="H5842" s="16" t="n">
        <v>0.3</v>
      </c>
      <c r="I5842" s="18" t="n">
        <v>1</v>
      </c>
      <c r="J5842" s="19" t="n">
        <v>68.1833333333333</v>
      </c>
      <c r="K5842" s="19" t="n">
        <v>68.1833333333333</v>
      </c>
      <c r="L5842" s="19" t="n">
        <v>68.1833</v>
      </c>
      <c r="M5842" s="19" t="n">
        <f aca="false">IF(J5842&gt;0,J5842,K5842)*E5842</f>
        <v>68.1833333333333</v>
      </c>
      <c r="N5842" s="20"/>
      <c r="O5842" s="21" t="str">
        <f aca="false">IF(R5842="","",ROUND(R5842*(1-Premissas!$B$4),4))</f>
        <v/>
      </c>
      <c r="P5842" s="22"/>
      <c r="Q5842" s="22"/>
      <c r="R5842" s="23"/>
      <c r="S5842" s="24"/>
      <c r="T5842" s="24"/>
      <c r="U5842" s="25"/>
      <c r="V5842" s="19" t="str">
        <f aca="false">IF(COUNT(N5842:Q5842)=0,"",MIN(N5842:Q5842))</f>
        <v/>
      </c>
      <c r="W5842" s="16" t="str">
        <f aca="false">IF(V5842="","",INDEX($N$4:$Q$4,MATCH(V5842,N5842:Q5842,0)))</f>
        <v/>
      </c>
      <c r="X5842" s="19" t="str">
        <f aca="false">IF(COUNT(N5842:Q5842)&lt;2,"",SMALL(N5842:Q5842,2))</f>
        <v/>
      </c>
      <c r="Y5842" s="26" t="str">
        <f aca="false">IF(OR(V5842="",M5842=0),"",V5842/M5842-1)</f>
        <v/>
      </c>
      <c r="Z5842" s="26" t="str">
        <f aca="false">IF(OR(V5842="",L5842=""),"",V5842/(L5842*E5842)-1)</f>
        <v/>
      </c>
      <c r="AA5842" s="16" t="str">
        <f aca="false">IF(V5842="","SEM OFERTA",IF(OR(Y5842&gt;Premissas!$B$11,Y5842&lt;Premissas!$B$12),"VERIFICAR - UNIDADE/EMBALAGEM",IF(Y5842&gt;Premissas!$B$6,"NÃO COMPRAR - REAJUSTE &gt;5%","COMPRAR")))</f>
        <v>SEM OFERTA</v>
      </c>
      <c r="AB5842" s="18" t="str">
        <f aca="false">IF(W5842="DIMEC",S5842,IF(W5842="MEDCENTRO",U5842,""))</f>
        <v/>
      </c>
      <c r="AC5842" s="18" t="n">
        <f aca="false">IF(AA5842&lt;&gt;"COMPRAR",0,IF(AB5842="",I5842,MIN(I5842,AB5842)))</f>
        <v>0</v>
      </c>
      <c r="AD5842" s="19" t="n">
        <f aca="false">IF(AC5842&gt;0,AC5842*V5842,0)</f>
        <v>0</v>
      </c>
      <c r="AE5842" s="19" t="n">
        <f aca="false">IF(AC5842&gt;0,(M5842-V5842)*AC5842,0)</f>
        <v>0</v>
      </c>
      <c r="AF5842" s="16" t="str">
        <f aca="false">IF(AA5842&lt;&gt;"COMPRAR","",IF(AB5842="",IF(X5842="","",IF(X5842-V5842&lt;0.01,"EMPATE TÉCNICO","")),IF(AB5842&lt;I5842,"ESTOQUE INSUFICIENTE",IF(X5842="","",IF(X5842-V5842&lt;0.01,"EMPATE TÉCNICO","")))))</f>
        <v/>
      </c>
      <c r="AG5842" s="16" t="s">
        <v>2582</v>
      </c>
      <c r="AH5842" s="16" t="s">
        <v>3343</v>
      </c>
    </row>
    <row r="5843" customFormat="false" ht="15" hidden="false" customHeight="false" outlineLevel="0" collapsed="false">
      <c r="A5843" s="16" t="s">
        <v>18040</v>
      </c>
      <c r="B5843" s="17" t="s">
        <v>18041</v>
      </c>
      <c r="C5843" s="16" t="s">
        <v>18042</v>
      </c>
      <c r="D5843" s="16" t="s">
        <v>2377</v>
      </c>
      <c r="E5843" s="18" t="n">
        <v>1</v>
      </c>
      <c r="F5843" s="16" t="s">
        <v>43</v>
      </c>
      <c r="G5843" s="18" t="n">
        <v>0</v>
      </c>
      <c r="H5843" s="16" t="n">
        <v>0.3</v>
      </c>
      <c r="I5843" s="18" t="n">
        <v>1</v>
      </c>
      <c r="J5843" s="19" t="n">
        <v>42.96</v>
      </c>
      <c r="K5843" s="19" t="n">
        <v>42.96</v>
      </c>
      <c r="L5843" s="19" t="n">
        <v>42.96</v>
      </c>
      <c r="M5843" s="19" t="n">
        <f aca="false">IF(J5843&gt;0,J5843,K5843)*E5843</f>
        <v>42.96</v>
      </c>
      <c r="N5843" s="20"/>
      <c r="O5843" s="21" t="str">
        <f aca="false">IF(R5843="","",ROUND(R5843*(1-Premissas!$B$4),4))</f>
        <v/>
      </c>
      <c r="P5843" s="22"/>
      <c r="Q5843" s="22"/>
      <c r="R5843" s="23"/>
      <c r="S5843" s="24"/>
      <c r="T5843" s="24"/>
      <c r="U5843" s="25"/>
      <c r="V5843" s="19" t="str">
        <f aca="false">IF(COUNT(N5843:Q5843)=0,"",MIN(N5843:Q5843))</f>
        <v/>
      </c>
      <c r="W5843" s="16" t="str">
        <f aca="false">IF(V5843="","",INDEX($N$4:$Q$4,MATCH(V5843,N5843:Q5843,0)))</f>
        <v/>
      </c>
      <c r="X5843" s="19" t="str">
        <f aca="false">IF(COUNT(N5843:Q5843)&lt;2,"",SMALL(N5843:Q5843,2))</f>
        <v/>
      </c>
      <c r="Y5843" s="26" t="str">
        <f aca="false">IF(OR(V5843="",M5843=0),"",V5843/M5843-1)</f>
        <v/>
      </c>
      <c r="Z5843" s="26" t="str">
        <f aca="false">IF(OR(V5843="",L5843=""),"",V5843/(L5843*E5843)-1)</f>
        <v/>
      </c>
      <c r="AA5843" s="16" t="str">
        <f aca="false">IF(V5843="","SEM OFERTA",IF(OR(Y5843&gt;Premissas!$B$11,Y5843&lt;Premissas!$B$12),"VERIFICAR - UNIDADE/EMBALAGEM",IF(Y5843&gt;Premissas!$B$6,"NÃO COMPRAR - REAJUSTE &gt;5%","COMPRAR")))</f>
        <v>SEM OFERTA</v>
      </c>
      <c r="AB5843" s="18" t="str">
        <f aca="false">IF(W5843="DIMEC",S5843,IF(W5843="MEDCENTRO",U5843,""))</f>
        <v/>
      </c>
      <c r="AC5843" s="18" t="n">
        <f aca="false">IF(AA5843&lt;&gt;"COMPRAR",0,IF(AB5843="",I5843,MIN(I5843,AB5843)))</f>
        <v>0</v>
      </c>
      <c r="AD5843" s="19" t="n">
        <f aca="false">IF(AC5843&gt;0,AC5843*V5843,0)</f>
        <v>0</v>
      </c>
      <c r="AE5843" s="19" t="n">
        <f aca="false">IF(AC5843&gt;0,(M5843-V5843)*AC5843,0)</f>
        <v>0</v>
      </c>
      <c r="AF5843" s="16" t="str">
        <f aca="false">IF(AA5843&lt;&gt;"COMPRAR","",IF(AB5843="",IF(X5843="","",IF(X5843-V5843&lt;0.01,"EMPATE TÉCNICO","")),IF(AB5843&lt;I5843,"ESTOQUE INSUFICIENTE",IF(X5843="","",IF(X5843-V5843&lt;0.01,"EMPATE TÉCNICO","")))))</f>
        <v/>
      </c>
      <c r="AG5843" s="16" t="s">
        <v>2582</v>
      </c>
      <c r="AH5843" s="16" t="s">
        <v>3343</v>
      </c>
    </row>
    <row r="5844" customFormat="false" ht="15" hidden="false" customHeight="false" outlineLevel="0" collapsed="false">
      <c r="A5844" s="16" t="s">
        <v>18043</v>
      </c>
      <c r="B5844" s="17" t="s">
        <v>18044</v>
      </c>
      <c r="C5844" s="16" t="s">
        <v>18045</v>
      </c>
      <c r="D5844" s="16" t="s">
        <v>2377</v>
      </c>
      <c r="E5844" s="18" t="n">
        <v>1</v>
      </c>
      <c r="F5844" s="16" t="s">
        <v>42</v>
      </c>
      <c r="G5844" s="18" t="n">
        <v>0</v>
      </c>
      <c r="H5844" s="16" t="n">
        <v>0.4</v>
      </c>
      <c r="I5844" s="18" t="n">
        <v>1</v>
      </c>
      <c r="J5844" s="19" t="n">
        <v>60.83</v>
      </c>
      <c r="K5844" s="19" t="n">
        <v>60.83</v>
      </c>
      <c r="L5844" s="19" t="n">
        <v>60.83</v>
      </c>
      <c r="M5844" s="19" t="n">
        <f aca="false">IF(J5844&gt;0,J5844,K5844)*E5844</f>
        <v>60.83</v>
      </c>
      <c r="N5844" s="20"/>
      <c r="O5844" s="21" t="str">
        <f aca="false">IF(R5844="","",ROUND(R5844*(1-Premissas!$B$4),4))</f>
        <v/>
      </c>
      <c r="P5844" s="22"/>
      <c r="Q5844" s="22"/>
      <c r="R5844" s="23"/>
      <c r="S5844" s="24"/>
      <c r="T5844" s="24"/>
      <c r="U5844" s="25"/>
      <c r="V5844" s="19" t="str">
        <f aca="false">IF(COUNT(N5844:Q5844)=0,"",MIN(N5844:Q5844))</f>
        <v/>
      </c>
      <c r="W5844" s="16" t="str">
        <f aca="false">IF(V5844="","",INDEX($N$4:$Q$4,MATCH(V5844,N5844:Q5844,0)))</f>
        <v/>
      </c>
      <c r="X5844" s="19" t="str">
        <f aca="false">IF(COUNT(N5844:Q5844)&lt;2,"",SMALL(N5844:Q5844,2))</f>
        <v/>
      </c>
      <c r="Y5844" s="26" t="str">
        <f aca="false">IF(OR(V5844="",M5844=0),"",V5844/M5844-1)</f>
        <v/>
      </c>
      <c r="Z5844" s="26" t="str">
        <f aca="false">IF(OR(V5844="",L5844=""),"",V5844/(L5844*E5844)-1)</f>
        <v/>
      </c>
      <c r="AA5844" s="16" t="str">
        <f aca="false">IF(V5844="","SEM OFERTA",IF(OR(Y5844&gt;Premissas!$B$11,Y5844&lt;Premissas!$B$12),"VERIFICAR - UNIDADE/EMBALAGEM",IF(Y5844&gt;Premissas!$B$6,"NÃO COMPRAR - REAJUSTE &gt;5%","COMPRAR")))</f>
        <v>SEM OFERTA</v>
      </c>
      <c r="AB5844" s="18" t="str">
        <f aca="false">IF(W5844="DIMEC",S5844,IF(W5844="MEDCENTRO",U5844,""))</f>
        <v/>
      </c>
      <c r="AC5844" s="18" t="n">
        <f aca="false">IF(AA5844&lt;&gt;"COMPRAR",0,IF(AB5844="",I5844,MIN(I5844,AB5844)))</f>
        <v>0</v>
      </c>
      <c r="AD5844" s="19" t="n">
        <f aca="false">IF(AC5844&gt;0,AC5844*V5844,0)</f>
        <v>0</v>
      </c>
      <c r="AE5844" s="19" t="n">
        <f aca="false">IF(AC5844&gt;0,(M5844-V5844)*AC5844,0)</f>
        <v>0</v>
      </c>
      <c r="AF5844" s="16" t="str">
        <f aca="false">IF(AA5844&lt;&gt;"COMPRAR","",IF(AB5844="",IF(X5844="","",IF(X5844-V5844&lt;0.01,"EMPATE TÉCNICO","")),IF(AB5844&lt;I5844,"ESTOQUE INSUFICIENTE",IF(X5844="","",IF(X5844-V5844&lt;0.01,"EMPATE TÉCNICO","")))))</f>
        <v/>
      </c>
      <c r="AG5844" s="16" t="s">
        <v>2582</v>
      </c>
      <c r="AH5844" s="16" t="s">
        <v>3343</v>
      </c>
    </row>
    <row r="5845" customFormat="false" ht="15" hidden="false" customHeight="false" outlineLevel="0" collapsed="false">
      <c r="A5845" s="16" t="s">
        <v>18046</v>
      </c>
      <c r="B5845" s="17" t="s">
        <v>18047</v>
      </c>
      <c r="C5845" s="16" t="s">
        <v>18048</v>
      </c>
      <c r="D5845" s="16" t="s">
        <v>982</v>
      </c>
      <c r="E5845" s="18" t="n">
        <v>1</v>
      </c>
      <c r="F5845" s="16" t="s">
        <v>43</v>
      </c>
      <c r="G5845" s="18" t="n">
        <v>0</v>
      </c>
      <c r="H5845" s="16" t="n">
        <v>0.3</v>
      </c>
      <c r="I5845" s="18" t="n">
        <v>1</v>
      </c>
      <c r="J5845" s="19" t="n">
        <v>39.82</v>
      </c>
      <c r="K5845" s="19" t="n">
        <v>39.82</v>
      </c>
      <c r="L5845" s="19" t="n">
        <v>39.82</v>
      </c>
      <c r="M5845" s="19" t="n">
        <f aca="false">IF(J5845&gt;0,J5845,K5845)*E5845</f>
        <v>39.82</v>
      </c>
      <c r="N5845" s="20"/>
      <c r="O5845" s="21" t="str">
        <f aca="false">IF(R5845="","",ROUND(R5845*(1-Premissas!$B$4),4))</f>
        <v/>
      </c>
      <c r="P5845" s="22"/>
      <c r="Q5845" s="22"/>
      <c r="R5845" s="23"/>
      <c r="S5845" s="24"/>
      <c r="T5845" s="24"/>
      <c r="U5845" s="25"/>
      <c r="V5845" s="19" t="str">
        <f aca="false">IF(COUNT(N5845:Q5845)=0,"",MIN(N5845:Q5845))</f>
        <v/>
      </c>
      <c r="W5845" s="16" t="str">
        <f aca="false">IF(V5845="","",INDEX($N$4:$Q$4,MATCH(V5845,N5845:Q5845,0)))</f>
        <v/>
      </c>
      <c r="X5845" s="19" t="str">
        <f aca="false">IF(COUNT(N5845:Q5845)&lt;2,"",SMALL(N5845:Q5845,2))</f>
        <v/>
      </c>
      <c r="Y5845" s="26" t="str">
        <f aca="false">IF(OR(V5845="",M5845=0),"",V5845/M5845-1)</f>
        <v/>
      </c>
      <c r="Z5845" s="26" t="str">
        <f aca="false">IF(OR(V5845="",L5845=""),"",V5845/(L5845*E5845)-1)</f>
        <v/>
      </c>
      <c r="AA5845" s="16" t="str">
        <f aca="false">IF(V5845="","SEM OFERTA",IF(OR(Y5845&gt;Premissas!$B$11,Y5845&lt;Premissas!$B$12),"VERIFICAR - UNIDADE/EMBALAGEM",IF(Y5845&gt;Premissas!$B$6,"NÃO COMPRAR - REAJUSTE &gt;5%","COMPRAR")))</f>
        <v>SEM OFERTA</v>
      </c>
      <c r="AB5845" s="18" t="str">
        <f aca="false">IF(W5845="DIMEC",S5845,IF(W5845="MEDCENTRO",U5845,""))</f>
        <v/>
      </c>
      <c r="AC5845" s="18" t="n">
        <f aca="false">IF(AA5845&lt;&gt;"COMPRAR",0,IF(AB5845="",I5845,MIN(I5845,AB5845)))</f>
        <v>0</v>
      </c>
      <c r="AD5845" s="19" t="n">
        <f aca="false">IF(AC5845&gt;0,AC5845*V5845,0)</f>
        <v>0</v>
      </c>
      <c r="AE5845" s="19" t="n">
        <f aca="false">IF(AC5845&gt;0,(M5845-V5845)*AC5845,0)</f>
        <v>0</v>
      </c>
      <c r="AF5845" s="16" t="str">
        <f aca="false">IF(AA5845&lt;&gt;"COMPRAR","",IF(AB5845="",IF(X5845="","",IF(X5845-V5845&lt;0.01,"EMPATE TÉCNICO","")),IF(AB5845&lt;I5845,"ESTOQUE INSUFICIENTE",IF(X5845="","",IF(X5845-V5845&lt;0.01,"EMPATE TÉCNICO","")))))</f>
        <v/>
      </c>
      <c r="AG5845" s="16" t="s">
        <v>2582</v>
      </c>
      <c r="AH5845" s="16" t="s">
        <v>3343</v>
      </c>
    </row>
    <row r="5846" customFormat="false" ht="15" hidden="false" customHeight="false" outlineLevel="0" collapsed="false">
      <c r="A5846" s="16" t="s">
        <v>18049</v>
      </c>
      <c r="B5846" s="17" t="s">
        <v>18050</v>
      </c>
      <c r="C5846" s="16" t="s">
        <v>18051</v>
      </c>
      <c r="D5846" s="16" t="s">
        <v>982</v>
      </c>
      <c r="E5846" s="18" t="n">
        <v>1</v>
      </c>
      <c r="F5846" s="16" t="s">
        <v>43</v>
      </c>
      <c r="G5846" s="18" t="n">
        <v>0</v>
      </c>
      <c r="H5846" s="16" t="n">
        <v>0.1</v>
      </c>
      <c r="I5846" s="18" t="n">
        <v>1</v>
      </c>
      <c r="J5846" s="19" t="n">
        <v>39.82</v>
      </c>
      <c r="K5846" s="19" t="n">
        <v>39.82</v>
      </c>
      <c r="L5846" s="19" t="n">
        <v>39.82</v>
      </c>
      <c r="M5846" s="19" t="n">
        <f aca="false">IF(J5846&gt;0,J5846,K5846)*E5846</f>
        <v>39.82</v>
      </c>
      <c r="N5846" s="20"/>
      <c r="O5846" s="21" t="str">
        <f aca="false">IF(R5846="","",ROUND(R5846*(1-Premissas!$B$4),4))</f>
        <v/>
      </c>
      <c r="P5846" s="22"/>
      <c r="Q5846" s="22"/>
      <c r="R5846" s="23"/>
      <c r="S5846" s="24"/>
      <c r="T5846" s="24"/>
      <c r="U5846" s="25"/>
      <c r="V5846" s="19" t="str">
        <f aca="false">IF(COUNT(N5846:Q5846)=0,"",MIN(N5846:Q5846))</f>
        <v/>
      </c>
      <c r="W5846" s="16" t="str">
        <f aca="false">IF(V5846="","",INDEX($N$4:$Q$4,MATCH(V5846,N5846:Q5846,0)))</f>
        <v/>
      </c>
      <c r="X5846" s="19" t="str">
        <f aca="false">IF(COUNT(N5846:Q5846)&lt;2,"",SMALL(N5846:Q5846,2))</f>
        <v/>
      </c>
      <c r="Y5846" s="26" t="str">
        <f aca="false">IF(OR(V5846="",M5846=0),"",V5846/M5846-1)</f>
        <v/>
      </c>
      <c r="Z5846" s="26" t="str">
        <f aca="false">IF(OR(V5846="",L5846=""),"",V5846/(L5846*E5846)-1)</f>
        <v/>
      </c>
      <c r="AA5846" s="16" t="str">
        <f aca="false">IF(V5846="","SEM OFERTA",IF(OR(Y5846&gt;Premissas!$B$11,Y5846&lt;Premissas!$B$12),"VERIFICAR - UNIDADE/EMBALAGEM",IF(Y5846&gt;Premissas!$B$6,"NÃO COMPRAR - REAJUSTE &gt;5%","COMPRAR")))</f>
        <v>SEM OFERTA</v>
      </c>
      <c r="AB5846" s="18" t="str">
        <f aca="false">IF(W5846="DIMEC",S5846,IF(W5846="MEDCENTRO",U5846,""))</f>
        <v/>
      </c>
      <c r="AC5846" s="18" t="n">
        <f aca="false">IF(AA5846&lt;&gt;"COMPRAR",0,IF(AB5846="",I5846,MIN(I5846,AB5846)))</f>
        <v>0</v>
      </c>
      <c r="AD5846" s="19" t="n">
        <f aca="false">IF(AC5846&gt;0,AC5846*V5846,0)</f>
        <v>0</v>
      </c>
      <c r="AE5846" s="19" t="n">
        <f aca="false">IF(AC5846&gt;0,(M5846-V5846)*AC5846,0)</f>
        <v>0</v>
      </c>
      <c r="AF5846" s="16" t="str">
        <f aca="false">IF(AA5846&lt;&gt;"COMPRAR","",IF(AB5846="",IF(X5846="","",IF(X5846-V5846&lt;0.01,"EMPATE TÉCNICO","")),IF(AB5846&lt;I5846,"ESTOQUE INSUFICIENTE",IF(X5846="","",IF(X5846-V5846&lt;0.01,"EMPATE TÉCNICO","")))))</f>
        <v/>
      </c>
      <c r="AG5846" s="16" t="s">
        <v>2582</v>
      </c>
      <c r="AH5846" s="16" t="s">
        <v>3343</v>
      </c>
    </row>
    <row r="5847" customFormat="false" ht="15" hidden="false" customHeight="false" outlineLevel="0" collapsed="false">
      <c r="A5847" s="16" t="s">
        <v>18052</v>
      </c>
      <c r="B5847" s="17" t="s">
        <v>18053</v>
      </c>
      <c r="C5847" s="16" t="s">
        <v>18054</v>
      </c>
      <c r="D5847" s="16" t="s">
        <v>982</v>
      </c>
      <c r="E5847" s="18" t="n">
        <v>1</v>
      </c>
      <c r="F5847" s="16" t="s">
        <v>43</v>
      </c>
      <c r="G5847" s="18" t="n">
        <v>0</v>
      </c>
      <c r="H5847" s="16" t="n">
        <v>0.1</v>
      </c>
      <c r="I5847" s="18" t="n">
        <v>1</v>
      </c>
      <c r="J5847" s="19" t="n">
        <v>20.9</v>
      </c>
      <c r="K5847" s="19" t="n">
        <v>20.9</v>
      </c>
      <c r="L5847" s="19" t="n">
        <v>20.9</v>
      </c>
      <c r="M5847" s="19" t="n">
        <f aca="false">IF(J5847&gt;0,J5847,K5847)*E5847</f>
        <v>20.9</v>
      </c>
      <c r="N5847" s="20"/>
      <c r="O5847" s="21" t="str">
        <f aca="false">IF(R5847="","",ROUND(R5847*(1-Premissas!$B$4),4))</f>
        <v/>
      </c>
      <c r="P5847" s="22"/>
      <c r="Q5847" s="22"/>
      <c r="R5847" s="23"/>
      <c r="S5847" s="24"/>
      <c r="T5847" s="24"/>
      <c r="U5847" s="25"/>
      <c r="V5847" s="19" t="str">
        <f aca="false">IF(COUNT(N5847:Q5847)=0,"",MIN(N5847:Q5847))</f>
        <v/>
      </c>
      <c r="W5847" s="16" t="str">
        <f aca="false">IF(V5847="","",INDEX($N$4:$Q$4,MATCH(V5847,N5847:Q5847,0)))</f>
        <v/>
      </c>
      <c r="X5847" s="19" t="str">
        <f aca="false">IF(COUNT(N5847:Q5847)&lt;2,"",SMALL(N5847:Q5847,2))</f>
        <v/>
      </c>
      <c r="Y5847" s="26" t="str">
        <f aca="false">IF(OR(V5847="",M5847=0),"",V5847/M5847-1)</f>
        <v/>
      </c>
      <c r="Z5847" s="26" t="str">
        <f aca="false">IF(OR(V5847="",L5847=""),"",V5847/(L5847*E5847)-1)</f>
        <v/>
      </c>
      <c r="AA5847" s="16" t="str">
        <f aca="false">IF(V5847="","SEM OFERTA",IF(OR(Y5847&gt;Premissas!$B$11,Y5847&lt;Premissas!$B$12),"VERIFICAR - UNIDADE/EMBALAGEM",IF(Y5847&gt;Premissas!$B$6,"NÃO COMPRAR - REAJUSTE &gt;5%","COMPRAR")))</f>
        <v>SEM OFERTA</v>
      </c>
      <c r="AB5847" s="18" t="str">
        <f aca="false">IF(W5847="DIMEC",S5847,IF(W5847="MEDCENTRO",U5847,""))</f>
        <v/>
      </c>
      <c r="AC5847" s="18" t="n">
        <f aca="false">IF(AA5847&lt;&gt;"COMPRAR",0,IF(AB5847="",I5847,MIN(I5847,AB5847)))</f>
        <v>0</v>
      </c>
      <c r="AD5847" s="19" t="n">
        <f aca="false">IF(AC5847&gt;0,AC5847*V5847,0)</f>
        <v>0</v>
      </c>
      <c r="AE5847" s="19" t="n">
        <f aca="false">IF(AC5847&gt;0,(M5847-V5847)*AC5847,0)</f>
        <v>0</v>
      </c>
      <c r="AF5847" s="16" t="str">
        <f aca="false">IF(AA5847&lt;&gt;"COMPRAR","",IF(AB5847="",IF(X5847="","",IF(X5847-V5847&lt;0.01,"EMPATE TÉCNICO","")),IF(AB5847&lt;I5847,"ESTOQUE INSUFICIENTE",IF(X5847="","",IF(X5847-V5847&lt;0.01,"EMPATE TÉCNICO","")))))</f>
        <v/>
      </c>
      <c r="AG5847" s="16" t="s">
        <v>2582</v>
      </c>
      <c r="AH5847" s="16" t="s">
        <v>3343</v>
      </c>
    </row>
    <row r="5848" customFormat="false" ht="15" hidden="false" customHeight="false" outlineLevel="0" collapsed="false">
      <c r="A5848" s="16" t="s">
        <v>18055</v>
      </c>
      <c r="B5848" s="17" t="s">
        <v>18056</v>
      </c>
      <c r="C5848" s="16" t="s">
        <v>18057</v>
      </c>
      <c r="D5848" s="16" t="s">
        <v>982</v>
      </c>
      <c r="E5848" s="18" t="n">
        <v>1</v>
      </c>
      <c r="F5848" s="16" t="s">
        <v>43</v>
      </c>
      <c r="G5848" s="18" t="n">
        <v>0</v>
      </c>
      <c r="H5848" s="16" t="n">
        <v>0.3</v>
      </c>
      <c r="I5848" s="18" t="n">
        <v>1</v>
      </c>
      <c r="J5848" s="19" t="n">
        <v>17.455</v>
      </c>
      <c r="K5848" s="19" t="n">
        <v>17.455</v>
      </c>
      <c r="L5848" s="19" t="n">
        <v>17.455</v>
      </c>
      <c r="M5848" s="19" t="n">
        <f aca="false">IF(J5848&gt;0,J5848,K5848)*E5848</f>
        <v>17.455</v>
      </c>
      <c r="N5848" s="20"/>
      <c r="O5848" s="21" t="str">
        <f aca="false">IF(R5848="","",ROUND(R5848*(1-Premissas!$B$4),4))</f>
        <v/>
      </c>
      <c r="P5848" s="22"/>
      <c r="Q5848" s="22"/>
      <c r="R5848" s="23"/>
      <c r="S5848" s="24"/>
      <c r="T5848" s="24"/>
      <c r="U5848" s="25"/>
      <c r="V5848" s="19" t="str">
        <f aca="false">IF(COUNT(N5848:Q5848)=0,"",MIN(N5848:Q5848))</f>
        <v/>
      </c>
      <c r="W5848" s="16" t="str">
        <f aca="false">IF(V5848="","",INDEX($N$4:$Q$4,MATCH(V5848,N5848:Q5848,0)))</f>
        <v/>
      </c>
      <c r="X5848" s="19" t="str">
        <f aca="false">IF(COUNT(N5848:Q5848)&lt;2,"",SMALL(N5848:Q5848,2))</f>
        <v/>
      </c>
      <c r="Y5848" s="26" t="str">
        <f aca="false">IF(OR(V5848="",M5848=0),"",V5848/M5848-1)</f>
        <v/>
      </c>
      <c r="Z5848" s="26" t="str">
        <f aca="false">IF(OR(V5848="",L5848=""),"",V5848/(L5848*E5848)-1)</f>
        <v/>
      </c>
      <c r="AA5848" s="16" t="str">
        <f aca="false">IF(V5848="","SEM OFERTA",IF(OR(Y5848&gt;Premissas!$B$11,Y5848&lt;Premissas!$B$12),"VERIFICAR - UNIDADE/EMBALAGEM",IF(Y5848&gt;Premissas!$B$6,"NÃO COMPRAR - REAJUSTE &gt;5%","COMPRAR")))</f>
        <v>SEM OFERTA</v>
      </c>
      <c r="AB5848" s="18" t="str">
        <f aca="false">IF(W5848="DIMEC",S5848,IF(W5848="MEDCENTRO",U5848,""))</f>
        <v/>
      </c>
      <c r="AC5848" s="18" t="n">
        <f aca="false">IF(AA5848&lt;&gt;"COMPRAR",0,IF(AB5848="",I5848,MIN(I5848,AB5848)))</f>
        <v>0</v>
      </c>
      <c r="AD5848" s="19" t="n">
        <f aca="false">IF(AC5848&gt;0,AC5848*V5848,0)</f>
        <v>0</v>
      </c>
      <c r="AE5848" s="19" t="n">
        <f aca="false">IF(AC5848&gt;0,(M5848-V5848)*AC5848,0)</f>
        <v>0</v>
      </c>
      <c r="AF5848" s="16" t="str">
        <f aca="false">IF(AA5848&lt;&gt;"COMPRAR","",IF(AB5848="",IF(X5848="","",IF(X5848-V5848&lt;0.01,"EMPATE TÉCNICO","")),IF(AB5848&lt;I5848,"ESTOQUE INSUFICIENTE",IF(X5848="","",IF(X5848-V5848&lt;0.01,"EMPATE TÉCNICO","")))))</f>
        <v/>
      </c>
      <c r="AG5848" s="16" t="s">
        <v>2582</v>
      </c>
      <c r="AH5848" s="16" t="s">
        <v>3343</v>
      </c>
    </row>
    <row r="5849" customFormat="false" ht="15" hidden="false" customHeight="false" outlineLevel="0" collapsed="false">
      <c r="A5849" s="16" t="s">
        <v>18058</v>
      </c>
      <c r="B5849" s="17" t="s">
        <v>18059</v>
      </c>
      <c r="C5849" s="16" t="s">
        <v>18060</v>
      </c>
      <c r="D5849" s="16" t="s">
        <v>18010</v>
      </c>
      <c r="E5849" s="18" t="n">
        <v>1</v>
      </c>
      <c r="F5849" s="16" t="s">
        <v>42</v>
      </c>
      <c r="G5849" s="18" t="n">
        <v>1</v>
      </c>
      <c r="H5849" s="16" t="n">
        <v>0.5</v>
      </c>
      <c r="I5849" s="18" t="n">
        <v>1</v>
      </c>
      <c r="J5849" s="19" t="n">
        <v>48.69</v>
      </c>
      <c r="K5849" s="19" t="n">
        <v>48.69</v>
      </c>
      <c r="L5849" s="19" t="n">
        <v>48.69</v>
      </c>
      <c r="M5849" s="19" t="n">
        <f aca="false">IF(J5849&gt;0,J5849,K5849)*E5849</f>
        <v>48.69</v>
      </c>
      <c r="N5849" s="20"/>
      <c r="O5849" s="21" t="str">
        <f aca="false">IF(R5849="","",ROUND(R5849*(1-Premissas!$B$4),4))</f>
        <v/>
      </c>
      <c r="P5849" s="22"/>
      <c r="Q5849" s="22"/>
      <c r="R5849" s="23"/>
      <c r="S5849" s="24"/>
      <c r="T5849" s="24"/>
      <c r="U5849" s="25"/>
      <c r="V5849" s="19" t="str">
        <f aca="false">IF(COUNT(N5849:Q5849)=0,"",MIN(N5849:Q5849))</f>
        <v/>
      </c>
      <c r="W5849" s="16" t="str">
        <f aca="false">IF(V5849="","",INDEX($N$4:$Q$4,MATCH(V5849,N5849:Q5849,0)))</f>
        <v/>
      </c>
      <c r="X5849" s="19" t="str">
        <f aca="false">IF(COUNT(N5849:Q5849)&lt;2,"",SMALL(N5849:Q5849,2))</f>
        <v/>
      </c>
      <c r="Y5849" s="26" t="str">
        <f aca="false">IF(OR(V5849="",M5849=0),"",V5849/M5849-1)</f>
        <v/>
      </c>
      <c r="Z5849" s="26" t="str">
        <f aca="false">IF(OR(V5849="",L5849=""),"",V5849/(L5849*E5849)-1)</f>
        <v/>
      </c>
      <c r="AA5849" s="16" t="str">
        <f aca="false">IF(V5849="","SEM OFERTA",IF(OR(Y5849&gt;Premissas!$B$11,Y5849&lt;Premissas!$B$12),"VERIFICAR - UNIDADE/EMBALAGEM",IF(Y5849&gt;Premissas!$B$6,"NÃO COMPRAR - REAJUSTE &gt;5%","COMPRAR")))</f>
        <v>SEM OFERTA</v>
      </c>
      <c r="AB5849" s="18" t="str">
        <f aca="false">IF(W5849="DIMEC",S5849,IF(W5849="MEDCENTRO",U5849,""))</f>
        <v/>
      </c>
      <c r="AC5849" s="18" t="n">
        <f aca="false">IF(AA5849&lt;&gt;"COMPRAR",0,IF(AB5849="",I5849,MIN(I5849,AB5849)))</f>
        <v>0</v>
      </c>
      <c r="AD5849" s="19" t="n">
        <f aca="false">IF(AC5849&gt;0,AC5849*V5849,0)</f>
        <v>0</v>
      </c>
      <c r="AE5849" s="19" t="n">
        <f aca="false">IF(AC5849&gt;0,(M5849-V5849)*AC5849,0)</f>
        <v>0</v>
      </c>
      <c r="AF5849" s="16" t="str">
        <f aca="false">IF(AA5849&lt;&gt;"COMPRAR","",IF(AB5849="",IF(X5849="","",IF(X5849-V5849&lt;0.01,"EMPATE TÉCNICO","")),IF(AB5849&lt;I5849,"ESTOQUE INSUFICIENTE",IF(X5849="","",IF(X5849-V5849&lt;0.01,"EMPATE TÉCNICO","")))))</f>
        <v/>
      </c>
      <c r="AG5849" s="16" t="s">
        <v>93</v>
      </c>
      <c r="AH5849" s="16" t="s">
        <v>3343</v>
      </c>
    </row>
    <row r="5850" customFormat="false" ht="15" hidden="false" customHeight="false" outlineLevel="0" collapsed="false">
      <c r="A5850" s="16" t="s">
        <v>18061</v>
      </c>
      <c r="B5850" s="17" t="s">
        <v>18062</v>
      </c>
      <c r="C5850" s="16" t="s">
        <v>18063</v>
      </c>
      <c r="D5850" s="16" t="s">
        <v>17961</v>
      </c>
      <c r="E5850" s="18" t="n">
        <v>60</v>
      </c>
      <c r="F5850" s="16" t="s">
        <v>43</v>
      </c>
      <c r="G5850" s="18" t="n">
        <v>0</v>
      </c>
      <c r="H5850" s="16" t="n">
        <v>8.7</v>
      </c>
      <c r="I5850" s="18" t="n">
        <v>1</v>
      </c>
      <c r="J5850" s="19" t="n">
        <v>0</v>
      </c>
      <c r="K5850" s="19" t="n">
        <v>0.6</v>
      </c>
      <c r="L5850" s="19"/>
      <c r="M5850" s="19" t="n">
        <f aca="false">IF(J5850&gt;0,J5850,K5850)*E5850</f>
        <v>36</v>
      </c>
      <c r="N5850" s="20"/>
      <c r="O5850" s="21" t="str">
        <f aca="false">IF(R5850="","",ROUND(R5850*(1-Premissas!$B$4),4))</f>
        <v/>
      </c>
      <c r="P5850" s="22"/>
      <c r="Q5850" s="22"/>
      <c r="R5850" s="23"/>
      <c r="S5850" s="24"/>
      <c r="T5850" s="24"/>
      <c r="U5850" s="25"/>
      <c r="V5850" s="19" t="str">
        <f aca="false">IF(COUNT(N5850:Q5850)=0,"",MIN(N5850:Q5850))</f>
        <v/>
      </c>
      <c r="W5850" s="16" t="str">
        <f aca="false">IF(V5850="","",INDEX($N$4:$Q$4,MATCH(V5850,N5850:Q5850,0)))</f>
        <v/>
      </c>
      <c r="X5850" s="19" t="str">
        <f aca="false">IF(COUNT(N5850:Q5850)&lt;2,"",SMALL(N5850:Q5850,2))</f>
        <v/>
      </c>
      <c r="Y5850" s="26" t="str">
        <f aca="false">IF(OR(V5850="",M5850=0),"",V5850/M5850-1)</f>
        <v/>
      </c>
      <c r="Z5850" s="26" t="str">
        <f aca="false">IF(OR(V5850="",L5850=""),"",V5850/(L5850*E5850)-1)</f>
        <v/>
      </c>
      <c r="AA5850" s="16" t="str">
        <f aca="false">IF(V5850="","SEM OFERTA",IF(OR(Y5850&gt;Premissas!$B$11,Y5850&lt;Premissas!$B$12),"VERIFICAR - UNIDADE/EMBALAGEM",IF(Y5850&gt;Premissas!$B$6,"NÃO COMPRAR - REAJUSTE &gt;5%","COMPRAR")))</f>
        <v>SEM OFERTA</v>
      </c>
      <c r="AB5850" s="18" t="str">
        <f aca="false">IF(W5850="DIMEC",S5850,IF(W5850="MEDCENTRO",U5850,""))</f>
        <v/>
      </c>
      <c r="AC5850" s="18" t="n">
        <f aca="false">IF(AA5850&lt;&gt;"COMPRAR",0,IF(AB5850="",I5850,MIN(I5850,AB5850)))</f>
        <v>0</v>
      </c>
      <c r="AD5850" s="19" t="n">
        <f aca="false">IF(AC5850&gt;0,AC5850*V5850,0)</f>
        <v>0</v>
      </c>
      <c r="AE5850" s="19" t="n">
        <f aca="false">IF(AC5850&gt;0,(M5850-V5850)*AC5850,0)</f>
        <v>0</v>
      </c>
      <c r="AF5850" s="16" t="str">
        <f aca="false">IF(AA5850&lt;&gt;"COMPRAR","",IF(AB5850="",IF(X5850="","",IF(X5850-V5850&lt;0.01,"EMPATE TÉCNICO","")),IF(AB5850&lt;I5850,"ESTOQUE INSUFICIENTE",IF(X5850="","",IF(X5850-V5850&lt;0.01,"EMPATE TÉCNICO","")))))</f>
        <v/>
      </c>
      <c r="AG5850" s="16" t="s">
        <v>17962</v>
      </c>
      <c r="AH5850" s="16" t="s">
        <v>3343</v>
      </c>
    </row>
    <row r="5851" customFormat="false" ht="15" hidden="false" customHeight="false" outlineLevel="0" collapsed="false">
      <c r="A5851" s="16" t="s">
        <v>18064</v>
      </c>
      <c r="B5851" s="17" t="s">
        <v>18065</v>
      </c>
      <c r="C5851" s="16" t="s">
        <v>18066</v>
      </c>
      <c r="D5851" s="16" t="s">
        <v>7631</v>
      </c>
      <c r="E5851" s="18" t="n">
        <v>1</v>
      </c>
      <c r="F5851" s="16" t="s">
        <v>43</v>
      </c>
      <c r="G5851" s="18" t="n">
        <v>0</v>
      </c>
      <c r="H5851" s="16" t="n">
        <v>0.1</v>
      </c>
      <c r="I5851" s="18" t="n">
        <v>1</v>
      </c>
      <c r="J5851" s="19" t="n">
        <v>29.5</v>
      </c>
      <c r="K5851" s="19" t="n">
        <v>29.5</v>
      </c>
      <c r="L5851" s="19" t="n">
        <v>29.5</v>
      </c>
      <c r="M5851" s="19" t="n">
        <f aca="false">IF(J5851&gt;0,J5851,K5851)*E5851</f>
        <v>29.5</v>
      </c>
      <c r="N5851" s="20"/>
      <c r="O5851" s="21" t="str">
        <f aca="false">IF(R5851="","",ROUND(R5851*(1-Premissas!$B$4),4))</f>
        <v/>
      </c>
      <c r="P5851" s="22"/>
      <c r="Q5851" s="22"/>
      <c r="R5851" s="23"/>
      <c r="S5851" s="24"/>
      <c r="T5851" s="24"/>
      <c r="U5851" s="25"/>
      <c r="V5851" s="19" t="str">
        <f aca="false">IF(COUNT(N5851:Q5851)=0,"",MIN(N5851:Q5851))</f>
        <v/>
      </c>
      <c r="W5851" s="16" t="str">
        <f aca="false">IF(V5851="","",INDEX($N$4:$Q$4,MATCH(V5851,N5851:Q5851,0)))</f>
        <v/>
      </c>
      <c r="X5851" s="19" t="str">
        <f aca="false">IF(COUNT(N5851:Q5851)&lt;2,"",SMALL(N5851:Q5851,2))</f>
        <v/>
      </c>
      <c r="Y5851" s="26" t="str">
        <f aca="false">IF(OR(V5851="",M5851=0),"",V5851/M5851-1)</f>
        <v/>
      </c>
      <c r="Z5851" s="26" t="str">
        <f aca="false">IF(OR(V5851="",L5851=""),"",V5851/(L5851*E5851)-1)</f>
        <v/>
      </c>
      <c r="AA5851" s="16" t="str">
        <f aca="false">IF(V5851="","SEM OFERTA",IF(OR(Y5851&gt;Premissas!$B$11,Y5851&lt;Premissas!$B$12),"VERIFICAR - UNIDADE/EMBALAGEM",IF(Y5851&gt;Premissas!$B$6,"NÃO COMPRAR - REAJUSTE &gt;5%","COMPRAR")))</f>
        <v>SEM OFERTA</v>
      </c>
      <c r="AB5851" s="18" t="str">
        <f aca="false">IF(W5851="DIMEC",S5851,IF(W5851="MEDCENTRO",U5851,""))</f>
        <v/>
      </c>
      <c r="AC5851" s="18" t="n">
        <f aca="false">IF(AA5851&lt;&gt;"COMPRAR",0,IF(AB5851="",I5851,MIN(I5851,AB5851)))</f>
        <v>0</v>
      </c>
      <c r="AD5851" s="19" t="n">
        <f aca="false">IF(AC5851&gt;0,AC5851*V5851,0)</f>
        <v>0</v>
      </c>
      <c r="AE5851" s="19" t="n">
        <f aca="false">IF(AC5851&gt;0,(M5851-V5851)*AC5851,0)</f>
        <v>0</v>
      </c>
      <c r="AF5851" s="16" t="str">
        <f aca="false">IF(AA5851&lt;&gt;"COMPRAR","",IF(AB5851="",IF(X5851="","",IF(X5851-V5851&lt;0.01,"EMPATE TÉCNICO","")),IF(AB5851&lt;I5851,"ESTOQUE INSUFICIENTE",IF(X5851="","",IF(X5851-V5851&lt;0.01,"EMPATE TÉCNICO","")))))</f>
        <v/>
      </c>
      <c r="AG5851" s="16" t="s">
        <v>7632</v>
      </c>
      <c r="AH5851" s="16" t="s">
        <v>3343</v>
      </c>
    </row>
    <row r="5852" customFormat="false" ht="15" hidden="false" customHeight="false" outlineLevel="0" collapsed="false">
      <c r="A5852" s="16" t="s">
        <v>18067</v>
      </c>
      <c r="B5852" s="17" t="s">
        <v>18068</v>
      </c>
      <c r="C5852" s="16" t="s">
        <v>18069</v>
      </c>
      <c r="D5852" s="16" t="s">
        <v>8950</v>
      </c>
      <c r="E5852" s="18" t="n">
        <v>1</v>
      </c>
      <c r="F5852" s="16" t="s">
        <v>42</v>
      </c>
      <c r="G5852" s="18" t="n">
        <v>1</v>
      </c>
      <c r="H5852" s="16" t="n">
        <v>1</v>
      </c>
      <c r="I5852" s="18" t="n">
        <v>2</v>
      </c>
      <c r="J5852" s="19" t="n">
        <v>8.49</v>
      </c>
      <c r="K5852" s="19" t="n">
        <v>8.49</v>
      </c>
      <c r="L5852" s="19" t="n">
        <v>8.49</v>
      </c>
      <c r="M5852" s="19" t="n">
        <f aca="false">IF(J5852&gt;0,J5852,K5852)*E5852</f>
        <v>8.49</v>
      </c>
      <c r="N5852" s="20"/>
      <c r="O5852" s="21" t="str">
        <f aca="false">IF(R5852="","",ROUND(R5852*(1-Premissas!$B$4),4))</f>
        <v/>
      </c>
      <c r="P5852" s="22"/>
      <c r="Q5852" s="22"/>
      <c r="R5852" s="23"/>
      <c r="S5852" s="24"/>
      <c r="T5852" s="24"/>
      <c r="U5852" s="25"/>
      <c r="V5852" s="19" t="str">
        <f aca="false">IF(COUNT(N5852:Q5852)=0,"",MIN(N5852:Q5852))</f>
        <v/>
      </c>
      <c r="W5852" s="16" t="str">
        <f aca="false">IF(V5852="","",INDEX($N$4:$Q$4,MATCH(V5852,N5852:Q5852,0)))</f>
        <v/>
      </c>
      <c r="X5852" s="19" t="str">
        <f aca="false">IF(COUNT(N5852:Q5852)&lt;2,"",SMALL(N5852:Q5852,2))</f>
        <v/>
      </c>
      <c r="Y5852" s="26" t="str">
        <f aca="false">IF(OR(V5852="",M5852=0),"",V5852/M5852-1)</f>
        <v/>
      </c>
      <c r="Z5852" s="26" t="str">
        <f aca="false">IF(OR(V5852="",L5852=""),"",V5852/(L5852*E5852)-1)</f>
        <v/>
      </c>
      <c r="AA5852" s="16" t="str">
        <f aca="false">IF(V5852="","SEM OFERTA",IF(OR(Y5852&gt;Premissas!$B$11,Y5852&lt;Premissas!$B$12),"VERIFICAR - UNIDADE/EMBALAGEM",IF(Y5852&gt;Premissas!$B$6,"NÃO COMPRAR - REAJUSTE &gt;5%","COMPRAR")))</f>
        <v>SEM OFERTA</v>
      </c>
      <c r="AB5852" s="18" t="str">
        <f aca="false">IF(W5852="DIMEC",S5852,IF(W5852="MEDCENTRO",U5852,""))</f>
        <v/>
      </c>
      <c r="AC5852" s="18" t="n">
        <f aca="false">IF(AA5852&lt;&gt;"COMPRAR",0,IF(AB5852="",I5852,MIN(I5852,AB5852)))</f>
        <v>0</v>
      </c>
      <c r="AD5852" s="19" t="n">
        <f aca="false">IF(AC5852&gt;0,AC5852*V5852,0)</f>
        <v>0</v>
      </c>
      <c r="AE5852" s="19" t="n">
        <f aca="false">IF(AC5852&gt;0,(M5852-V5852)*AC5852,0)</f>
        <v>0</v>
      </c>
      <c r="AF5852" s="16" t="str">
        <f aca="false">IF(AA5852&lt;&gt;"COMPRAR","",IF(AB5852="",IF(X5852="","",IF(X5852-V5852&lt;0.01,"EMPATE TÉCNICO","")),IF(AB5852&lt;I5852,"ESTOQUE INSUFICIENTE",IF(X5852="","",IF(X5852-V5852&lt;0.01,"EMPATE TÉCNICO","")))))</f>
        <v/>
      </c>
      <c r="AG5852" s="16" t="s">
        <v>4880</v>
      </c>
      <c r="AH5852" s="16" t="s">
        <v>3343</v>
      </c>
    </row>
    <row r="5853" customFormat="false" ht="15" hidden="false" customHeight="false" outlineLevel="0" collapsed="false">
      <c r="A5853" s="16" t="s">
        <v>18070</v>
      </c>
      <c r="B5853" s="17" t="s">
        <v>18071</v>
      </c>
      <c r="C5853" s="16" t="s">
        <v>18072</v>
      </c>
      <c r="D5853" s="16"/>
      <c r="E5853" s="18" t="n">
        <v>1</v>
      </c>
      <c r="F5853" s="16" t="s">
        <v>41</v>
      </c>
      <c r="G5853" s="18" t="n">
        <v>1</v>
      </c>
      <c r="H5853" s="16" t="n">
        <v>3.8</v>
      </c>
      <c r="I5853" s="18" t="n">
        <v>9</v>
      </c>
      <c r="J5853" s="19" t="n">
        <v>33.64</v>
      </c>
      <c r="K5853" s="19" t="n">
        <v>33.64</v>
      </c>
      <c r="L5853" s="19" t="n">
        <v>33.64</v>
      </c>
      <c r="M5853" s="19" t="n">
        <f aca="false">IF(J5853&gt;0,J5853,K5853)*E5853</f>
        <v>33.64</v>
      </c>
      <c r="N5853" s="20"/>
      <c r="O5853" s="21" t="str">
        <f aca="false">IF(R5853="","",ROUND(R5853*(1-Premissas!$B$4),4))</f>
        <v/>
      </c>
      <c r="P5853" s="22"/>
      <c r="Q5853" s="22"/>
      <c r="R5853" s="23"/>
      <c r="S5853" s="24"/>
      <c r="T5853" s="24"/>
      <c r="U5853" s="25"/>
      <c r="V5853" s="19" t="str">
        <f aca="false">IF(COUNT(N5853:Q5853)=0,"",MIN(N5853:Q5853))</f>
        <v/>
      </c>
      <c r="W5853" s="16" t="str">
        <f aca="false">IF(V5853="","",INDEX($N$4:$Q$4,MATCH(V5853,N5853:Q5853,0)))</f>
        <v/>
      </c>
      <c r="X5853" s="19" t="str">
        <f aca="false">IF(COUNT(N5853:Q5853)&lt;2,"",SMALL(N5853:Q5853,2))</f>
        <v/>
      </c>
      <c r="Y5853" s="26" t="str">
        <f aca="false">IF(OR(V5853="",M5853=0),"",V5853/M5853-1)</f>
        <v/>
      </c>
      <c r="Z5853" s="26" t="str">
        <f aca="false">IF(OR(V5853="",L5853=""),"",V5853/(L5853*E5853)-1)</f>
        <v/>
      </c>
      <c r="AA5853" s="16" t="str">
        <f aca="false">IF(V5853="","SEM OFERTA",IF(OR(Y5853&gt;Premissas!$B$11,Y5853&lt;Premissas!$B$12),"VERIFICAR - UNIDADE/EMBALAGEM",IF(Y5853&gt;Premissas!$B$6,"NÃO COMPRAR - REAJUSTE &gt;5%","COMPRAR")))</f>
        <v>SEM OFERTA</v>
      </c>
      <c r="AB5853" s="18" t="str">
        <f aca="false">IF(W5853="DIMEC",S5853,IF(W5853="MEDCENTRO",U5853,""))</f>
        <v/>
      </c>
      <c r="AC5853" s="18" t="n">
        <f aca="false">IF(AA5853&lt;&gt;"COMPRAR",0,IF(AB5853="",I5853,MIN(I5853,AB5853)))</f>
        <v>0</v>
      </c>
      <c r="AD5853" s="19" t="n">
        <f aca="false">IF(AC5853&gt;0,AC5853*V5853,0)</f>
        <v>0</v>
      </c>
      <c r="AE5853" s="19" t="n">
        <f aca="false">IF(AC5853&gt;0,(M5853-V5853)*AC5853,0)</f>
        <v>0</v>
      </c>
      <c r="AF5853" s="16" t="str">
        <f aca="false">IF(AA5853&lt;&gt;"COMPRAR","",IF(AB5853="",IF(X5853="","",IF(X5853-V5853&lt;0.01,"EMPATE TÉCNICO","")),IF(AB5853&lt;I5853,"ESTOQUE INSUFICIENTE",IF(X5853="","",IF(X5853-V5853&lt;0.01,"EMPATE TÉCNICO","")))))</f>
        <v/>
      </c>
      <c r="AG5853" s="16" t="s">
        <v>139</v>
      </c>
      <c r="AH5853" s="16" t="s">
        <v>3343</v>
      </c>
    </row>
    <row r="5854" customFormat="false" ht="15" hidden="false" customHeight="false" outlineLevel="0" collapsed="false">
      <c r="A5854" s="16" t="s">
        <v>18073</v>
      </c>
      <c r="B5854" s="17" t="s">
        <v>18074</v>
      </c>
      <c r="C5854" s="16" t="s">
        <v>18075</v>
      </c>
      <c r="D5854" s="16" t="s">
        <v>7631</v>
      </c>
      <c r="E5854" s="18" t="n">
        <v>1</v>
      </c>
      <c r="F5854" s="16" t="s">
        <v>43</v>
      </c>
      <c r="G5854" s="18" t="n">
        <v>1</v>
      </c>
      <c r="H5854" s="16" t="n">
        <v>0.5</v>
      </c>
      <c r="I5854" s="18" t="n">
        <v>1</v>
      </c>
      <c r="J5854" s="19" t="n">
        <v>33.28</v>
      </c>
      <c r="K5854" s="19" t="n">
        <v>33.28</v>
      </c>
      <c r="L5854" s="19" t="n">
        <v>33.28</v>
      </c>
      <c r="M5854" s="19" t="n">
        <f aca="false">IF(J5854&gt;0,J5854,K5854)*E5854</f>
        <v>33.28</v>
      </c>
      <c r="N5854" s="20"/>
      <c r="O5854" s="21" t="str">
        <f aca="false">IF(R5854="","",ROUND(R5854*(1-Premissas!$B$4),4))</f>
        <v/>
      </c>
      <c r="P5854" s="22"/>
      <c r="Q5854" s="22"/>
      <c r="R5854" s="23"/>
      <c r="S5854" s="24"/>
      <c r="T5854" s="24"/>
      <c r="U5854" s="25"/>
      <c r="V5854" s="19" t="str">
        <f aca="false">IF(COUNT(N5854:Q5854)=0,"",MIN(N5854:Q5854))</f>
        <v/>
      </c>
      <c r="W5854" s="16" t="str">
        <f aca="false">IF(V5854="","",INDEX($N$4:$Q$4,MATCH(V5854,N5854:Q5854,0)))</f>
        <v/>
      </c>
      <c r="X5854" s="19" t="str">
        <f aca="false">IF(COUNT(N5854:Q5854)&lt;2,"",SMALL(N5854:Q5854,2))</f>
        <v/>
      </c>
      <c r="Y5854" s="26" t="str">
        <f aca="false">IF(OR(V5854="",M5854=0),"",V5854/M5854-1)</f>
        <v/>
      </c>
      <c r="Z5854" s="26" t="str">
        <f aca="false">IF(OR(V5854="",L5854=""),"",V5854/(L5854*E5854)-1)</f>
        <v/>
      </c>
      <c r="AA5854" s="16" t="str">
        <f aca="false">IF(V5854="","SEM OFERTA",IF(OR(Y5854&gt;Premissas!$B$11,Y5854&lt;Premissas!$B$12),"VERIFICAR - UNIDADE/EMBALAGEM",IF(Y5854&gt;Premissas!$B$6,"NÃO COMPRAR - REAJUSTE &gt;5%","COMPRAR")))</f>
        <v>SEM OFERTA</v>
      </c>
      <c r="AB5854" s="18" t="str">
        <f aca="false">IF(W5854="DIMEC",S5854,IF(W5854="MEDCENTRO",U5854,""))</f>
        <v/>
      </c>
      <c r="AC5854" s="18" t="n">
        <f aca="false">IF(AA5854&lt;&gt;"COMPRAR",0,IF(AB5854="",I5854,MIN(I5854,AB5854)))</f>
        <v>0</v>
      </c>
      <c r="AD5854" s="19" t="n">
        <f aca="false">IF(AC5854&gt;0,AC5854*V5854,0)</f>
        <v>0</v>
      </c>
      <c r="AE5854" s="19" t="n">
        <f aca="false">IF(AC5854&gt;0,(M5854-V5854)*AC5854,0)</f>
        <v>0</v>
      </c>
      <c r="AF5854" s="16" t="str">
        <f aca="false">IF(AA5854&lt;&gt;"COMPRAR","",IF(AB5854="",IF(X5854="","",IF(X5854-V5854&lt;0.01,"EMPATE TÉCNICO","")),IF(AB5854&lt;I5854,"ESTOQUE INSUFICIENTE",IF(X5854="","",IF(X5854-V5854&lt;0.01,"EMPATE TÉCNICO","")))))</f>
        <v/>
      </c>
      <c r="AG5854" s="16" t="s">
        <v>7632</v>
      </c>
      <c r="AH5854" s="16" t="s">
        <v>3343</v>
      </c>
    </row>
    <row r="5855" customFormat="false" ht="15" hidden="false" customHeight="false" outlineLevel="0" collapsed="false">
      <c r="A5855" s="16" t="s">
        <v>18076</v>
      </c>
      <c r="B5855" s="17" t="s">
        <v>18077</v>
      </c>
      <c r="C5855" s="16" t="s">
        <v>18078</v>
      </c>
      <c r="D5855" s="16" t="s">
        <v>17961</v>
      </c>
      <c r="E5855" s="18" t="n">
        <v>1</v>
      </c>
      <c r="F5855" s="16" t="s">
        <v>43</v>
      </c>
      <c r="G5855" s="18" t="n">
        <v>0</v>
      </c>
      <c r="H5855" s="16" t="n">
        <v>0.1</v>
      </c>
      <c r="I5855" s="18" t="n">
        <v>1</v>
      </c>
      <c r="J5855" s="19" t="n">
        <v>0</v>
      </c>
      <c r="K5855" s="19" t="n">
        <v>14.29</v>
      </c>
      <c r="L5855" s="19"/>
      <c r="M5855" s="19" t="n">
        <f aca="false">IF(J5855&gt;0,J5855,K5855)*E5855</f>
        <v>14.29</v>
      </c>
      <c r="N5855" s="20"/>
      <c r="O5855" s="21" t="str">
        <f aca="false">IF(R5855="","",ROUND(R5855*(1-Premissas!$B$4),4))</f>
        <v/>
      </c>
      <c r="P5855" s="22"/>
      <c r="Q5855" s="22"/>
      <c r="R5855" s="23"/>
      <c r="S5855" s="24"/>
      <c r="T5855" s="24"/>
      <c r="U5855" s="25"/>
      <c r="V5855" s="19" t="str">
        <f aca="false">IF(COUNT(N5855:Q5855)=0,"",MIN(N5855:Q5855))</f>
        <v/>
      </c>
      <c r="W5855" s="16" t="str">
        <f aca="false">IF(V5855="","",INDEX($N$4:$Q$4,MATCH(V5855,N5855:Q5855,0)))</f>
        <v/>
      </c>
      <c r="X5855" s="19" t="str">
        <f aca="false">IF(COUNT(N5855:Q5855)&lt;2,"",SMALL(N5855:Q5855,2))</f>
        <v/>
      </c>
      <c r="Y5855" s="26" t="str">
        <f aca="false">IF(OR(V5855="",M5855=0),"",V5855/M5855-1)</f>
        <v/>
      </c>
      <c r="Z5855" s="26" t="str">
        <f aca="false">IF(OR(V5855="",L5855=""),"",V5855/(L5855*E5855)-1)</f>
        <v/>
      </c>
      <c r="AA5855" s="16" t="str">
        <f aca="false">IF(V5855="","SEM OFERTA",IF(OR(Y5855&gt;Premissas!$B$11,Y5855&lt;Premissas!$B$12),"VERIFICAR - UNIDADE/EMBALAGEM",IF(Y5855&gt;Premissas!$B$6,"NÃO COMPRAR - REAJUSTE &gt;5%","COMPRAR")))</f>
        <v>SEM OFERTA</v>
      </c>
      <c r="AB5855" s="18" t="str">
        <f aca="false">IF(W5855="DIMEC",S5855,IF(W5855="MEDCENTRO",U5855,""))</f>
        <v/>
      </c>
      <c r="AC5855" s="18" t="n">
        <f aca="false">IF(AA5855&lt;&gt;"COMPRAR",0,IF(AB5855="",I5855,MIN(I5855,AB5855)))</f>
        <v>0</v>
      </c>
      <c r="AD5855" s="19" t="n">
        <f aca="false">IF(AC5855&gt;0,AC5855*V5855,0)</f>
        <v>0</v>
      </c>
      <c r="AE5855" s="19" t="n">
        <f aca="false">IF(AC5855&gt;0,(M5855-V5855)*AC5855,0)</f>
        <v>0</v>
      </c>
      <c r="AF5855" s="16" t="str">
        <f aca="false">IF(AA5855&lt;&gt;"COMPRAR","",IF(AB5855="",IF(X5855="","",IF(X5855-V5855&lt;0.01,"EMPATE TÉCNICO","")),IF(AB5855&lt;I5855,"ESTOQUE INSUFICIENTE",IF(X5855="","",IF(X5855-V5855&lt;0.01,"EMPATE TÉCNICO","")))))</f>
        <v/>
      </c>
      <c r="AG5855" s="16" t="s">
        <v>17962</v>
      </c>
      <c r="AH5855" s="16" t="s">
        <v>3343</v>
      </c>
    </row>
    <row r="5856" customFormat="false" ht="15" hidden="false" customHeight="false" outlineLevel="0" collapsed="false">
      <c r="A5856" s="16" t="s">
        <v>18079</v>
      </c>
      <c r="B5856" s="17" t="s">
        <v>18080</v>
      </c>
      <c r="C5856" s="16" t="s">
        <v>18081</v>
      </c>
      <c r="D5856" s="16" t="s">
        <v>17961</v>
      </c>
      <c r="E5856" s="18" t="n">
        <v>1</v>
      </c>
      <c r="F5856" s="16" t="s">
        <v>43</v>
      </c>
      <c r="G5856" s="18" t="n">
        <v>0</v>
      </c>
      <c r="H5856" s="16" t="n">
        <v>0.2</v>
      </c>
      <c r="I5856" s="18" t="n">
        <v>1</v>
      </c>
      <c r="J5856" s="19" t="n">
        <v>0</v>
      </c>
      <c r="K5856" s="19" t="n">
        <v>14.29</v>
      </c>
      <c r="L5856" s="19"/>
      <c r="M5856" s="19" t="n">
        <f aca="false">IF(J5856&gt;0,J5856,K5856)*E5856</f>
        <v>14.29</v>
      </c>
      <c r="N5856" s="20"/>
      <c r="O5856" s="21" t="str">
        <f aca="false">IF(R5856="","",ROUND(R5856*(1-Premissas!$B$4),4))</f>
        <v/>
      </c>
      <c r="P5856" s="22"/>
      <c r="Q5856" s="22"/>
      <c r="R5856" s="23"/>
      <c r="S5856" s="24"/>
      <c r="T5856" s="24"/>
      <c r="U5856" s="25"/>
      <c r="V5856" s="19" t="str">
        <f aca="false">IF(COUNT(N5856:Q5856)=0,"",MIN(N5856:Q5856))</f>
        <v/>
      </c>
      <c r="W5856" s="16" t="str">
        <f aca="false">IF(V5856="","",INDEX($N$4:$Q$4,MATCH(V5856,N5856:Q5856,0)))</f>
        <v/>
      </c>
      <c r="X5856" s="19" t="str">
        <f aca="false">IF(COUNT(N5856:Q5856)&lt;2,"",SMALL(N5856:Q5856,2))</f>
        <v/>
      </c>
      <c r="Y5856" s="26" t="str">
        <f aca="false">IF(OR(V5856="",M5856=0),"",V5856/M5856-1)</f>
        <v/>
      </c>
      <c r="Z5856" s="26" t="str">
        <f aca="false">IF(OR(V5856="",L5856=""),"",V5856/(L5856*E5856)-1)</f>
        <v/>
      </c>
      <c r="AA5856" s="16" t="str">
        <f aca="false">IF(V5856="","SEM OFERTA",IF(OR(Y5856&gt;Premissas!$B$11,Y5856&lt;Premissas!$B$12),"VERIFICAR - UNIDADE/EMBALAGEM",IF(Y5856&gt;Premissas!$B$6,"NÃO COMPRAR - REAJUSTE &gt;5%","COMPRAR")))</f>
        <v>SEM OFERTA</v>
      </c>
      <c r="AB5856" s="18" t="str">
        <f aca="false">IF(W5856="DIMEC",S5856,IF(W5856="MEDCENTRO",U5856,""))</f>
        <v/>
      </c>
      <c r="AC5856" s="18" t="n">
        <f aca="false">IF(AA5856&lt;&gt;"COMPRAR",0,IF(AB5856="",I5856,MIN(I5856,AB5856)))</f>
        <v>0</v>
      </c>
      <c r="AD5856" s="19" t="n">
        <f aca="false">IF(AC5856&gt;0,AC5856*V5856,0)</f>
        <v>0</v>
      </c>
      <c r="AE5856" s="19" t="n">
        <f aca="false">IF(AC5856&gt;0,(M5856-V5856)*AC5856,0)</f>
        <v>0</v>
      </c>
      <c r="AF5856" s="16" t="str">
        <f aca="false">IF(AA5856&lt;&gt;"COMPRAR","",IF(AB5856="",IF(X5856="","",IF(X5856-V5856&lt;0.01,"EMPATE TÉCNICO","")),IF(AB5856&lt;I5856,"ESTOQUE INSUFICIENTE",IF(X5856="","",IF(X5856-V5856&lt;0.01,"EMPATE TÉCNICO","")))))</f>
        <v/>
      </c>
      <c r="AG5856" s="16" t="s">
        <v>17962</v>
      </c>
      <c r="AH5856" s="16" t="s">
        <v>3343</v>
      </c>
    </row>
    <row r="5857" customFormat="false" ht="15" hidden="false" customHeight="false" outlineLevel="0" collapsed="false">
      <c r="A5857" s="16" t="s">
        <v>18082</v>
      </c>
      <c r="B5857" s="17" t="s">
        <v>18083</v>
      </c>
      <c r="C5857" s="16" t="s">
        <v>18084</v>
      </c>
      <c r="D5857" s="16" t="s">
        <v>17961</v>
      </c>
      <c r="E5857" s="18" t="n">
        <v>1</v>
      </c>
      <c r="F5857" s="16" t="s">
        <v>43</v>
      </c>
      <c r="G5857" s="18" t="n">
        <v>0</v>
      </c>
      <c r="H5857" s="16" t="n">
        <v>0.6</v>
      </c>
      <c r="I5857" s="18" t="n">
        <v>2</v>
      </c>
      <c r="J5857" s="19" t="n">
        <v>0</v>
      </c>
      <c r="K5857" s="19" t="n">
        <v>12.09</v>
      </c>
      <c r="L5857" s="19"/>
      <c r="M5857" s="19" t="n">
        <f aca="false">IF(J5857&gt;0,J5857,K5857)*E5857</f>
        <v>12.09</v>
      </c>
      <c r="N5857" s="20"/>
      <c r="O5857" s="21" t="str">
        <f aca="false">IF(R5857="","",ROUND(R5857*(1-Premissas!$B$4),4))</f>
        <v/>
      </c>
      <c r="P5857" s="22"/>
      <c r="Q5857" s="22"/>
      <c r="R5857" s="23"/>
      <c r="S5857" s="24"/>
      <c r="T5857" s="24"/>
      <c r="U5857" s="25"/>
      <c r="V5857" s="19" t="str">
        <f aca="false">IF(COUNT(N5857:Q5857)=0,"",MIN(N5857:Q5857))</f>
        <v/>
      </c>
      <c r="W5857" s="16" t="str">
        <f aca="false">IF(V5857="","",INDEX($N$4:$Q$4,MATCH(V5857,N5857:Q5857,0)))</f>
        <v/>
      </c>
      <c r="X5857" s="19" t="str">
        <f aca="false">IF(COUNT(N5857:Q5857)&lt;2,"",SMALL(N5857:Q5857,2))</f>
        <v/>
      </c>
      <c r="Y5857" s="26" t="str">
        <f aca="false">IF(OR(V5857="",M5857=0),"",V5857/M5857-1)</f>
        <v/>
      </c>
      <c r="Z5857" s="26" t="str">
        <f aca="false">IF(OR(V5857="",L5857=""),"",V5857/(L5857*E5857)-1)</f>
        <v/>
      </c>
      <c r="AA5857" s="16" t="str">
        <f aca="false">IF(V5857="","SEM OFERTA",IF(OR(Y5857&gt;Premissas!$B$11,Y5857&lt;Premissas!$B$12),"VERIFICAR - UNIDADE/EMBALAGEM",IF(Y5857&gt;Premissas!$B$6,"NÃO COMPRAR - REAJUSTE &gt;5%","COMPRAR")))</f>
        <v>SEM OFERTA</v>
      </c>
      <c r="AB5857" s="18" t="str">
        <f aca="false">IF(W5857="DIMEC",S5857,IF(W5857="MEDCENTRO",U5857,""))</f>
        <v/>
      </c>
      <c r="AC5857" s="18" t="n">
        <f aca="false">IF(AA5857&lt;&gt;"COMPRAR",0,IF(AB5857="",I5857,MIN(I5857,AB5857)))</f>
        <v>0</v>
      </c>
      <c r="AD5857" s="19" t="n">
        <f aca="false">IF(AC5857&gt;0,AC5857*V5857,0)</f>
        <v>0</v>
      </c>
      <c r="AE5857" s="19" t="n">
        <f aca="false">IF(AC5857&gt;0,(M5857-V5857)*AC5857,0)</f>
        <v>0</v>
      </c>
      <c r="AF5857" s="16" t="str">
        <f aca="false">IF(AA5857&lt;&gt;"COMPRAR","",IF(AB5857="",IF(X5857="","",IF(X5857-V5857&lt;0.01,"EMPATE TÉCNICO","")),IF(AB5857&lt;I5857,"ESTOQUE INSUFICIENTE",IF(X5857="","",IF(X5857-V5857&lt;0.01,"EMPATE TÉCNICO","")))))</f>
        <v/>
      </c>
      <c r="AG5857" s="16" t="s">
        <v>17962</v>
      </c>
      <c r="AH5857" s="16" t="s">
        <v>3343</v>
      </c>
    </row>
    <row r="5858" customFormat="false" ht="15" hidden="false" customHeight="false" outlineLevel="0" collapsed="false">
      <c r="A5858" s="16" t="s">
        <v>18085</v>
      </c>
      <c r="B5858" s="17" t="s">
        <v>18086</v>
      </c>
      <c r="C5858" s="16" t="s">
        <v>18087</v>
      </c>
      <c r="D5858" s="16" t="s">
        <v>17961</v>
      </c>
      <c r="E5858" s="18" t="n">
        <v>1</v>
      </c>
      <c r="F5858" s="16" t="s">
        <v>43</v>
      </c>
      <c r="G5858" s="18" t="n">
        <v>0</v>
      </c>
      <c r="H5858" s="16" t="n">
        <v>0.2</v>
      </c>
      <c r="I5858" s="18" t="n">
        <v>1</v>
      </c>
      <c r="J5858" s="19" t="n">
        <v>0</v>
      </c>
      <c r="K5858" s="19" t="n">
        <v>14.29</v>
      </c>
      <c r="L5858" s="19"/>
      <c r="M5858" s="19" t="n">
        <f aca="false">IF(J5858&gt;0,J5858,K5858)*E5858</f>
        <v>14.29</v>
      </c>
      <c r="N5858" s="20"/>
      <c r="O5858" s="21" t="str">
        <f aca="false">IF(R5858="","",ROUND(R5858*(1-Premissas!$B$4),4))</f>
        <v/>
      </c>
      <c r="P5858" s="22"/>
      <c r="Q5858" s="22"/>
      <c r="R5858" s="23"/>
      <c r="S5858" s="24"/>
      <c r="T5858" s="24"/>
      <c r="U5858" s="25"/>
      <c r="V5858" s="19" t="str">
        <f aca="false">IF(COUNT(N5858:Q5858)=0,"",MIN(N5858:Q5858))</f>
        <v/>
      </c>
      <c r="W5858" s="16" t="str">
        <f aca="false">IF(V5858="","",INDEX($N$4:$Q$4,MATCH(V5858,N5858:Q5858,0)))</f>
        <v/>
      </c>
      <c r="X5858" s="19" t="str">
        <f aca="false">IF(COUNT(N5858:Q5858)&lt;2,"",SMALL(N5858:Q5858,2))</f>
        <v/>
      </c>
      <c r="Y5858" s="26" t="str">
        <f aca="false">IF(OR(V5858="",M5858=0),"",V5858/M5858-1)</f>
        <v/>
      </c>
      <c r="Z5858" s="26" t="str">
        <f aca="false">IF(OR(V5858="",L5858=""),"",V5858/(L5858*E5858)-1)</f>
        <v/>
      </c>
      <c r="AA5858" s="16" t="str">
        <f aca="false">IF(V5858="","SEM OFERTA",IF(OR(Y5858&gt;Premissas!$B$11,Y5858&lt;Premissas!$B$12),"VERIFICAR - UNIDADE/EMBALAGEM",IF(Y5858&gt;Premissas!$B$6,"NÃO COMPRAR - REAJUSTE &gt;5%","COMPRAR")))</f>
        <v>SEM OFERTA</v>
      </c>
      <c r="AB5858" s="18" t="str">
        <f aca="false">IF(W5858="DIMEC",S5858,IF(W5858="MEDCENTRO",U5858,""))</f>
        <v/>
      </c>
      <c r="AC5858" s="18" t="n">
        <f aca="false">IF(AA5858&lt;&gt;"COMPRAR",0,IF(AB5858="",I5858,MIN(I5858,AB5858)))</f>
        <v>0</v>
      </c>
      <c r="AD5858" s="19" t="n">
        <f aca="false">IF(AC5858&gt;0,AC5858*V5858,0)</f>
        <v>0</v>
      </c>
      <c r="AE5858" s="19" t="n">
        <f aca="false">IF(AC5858&gt;0,(M5858-V5858)*AC5858,0)</f>
        <v>0</v>
      </c>
      <c r="AF5858" s="16" t="str">
        <f aca="false">IF(AA5858&lt;&gt;"COMPRAR","",IF(AB5858="",IF(X5858="","",IF(X5858-V5858&lt;0.01,"EMPATE TÉCNICO","")),IF(AB5858&lt;I5858,"ESTOQUE INSUFICIENTE",IF(X5858="","",IF(X5858-V5858&lt;0.01,"EMPATE TÉCNICO","")))))</f>
        <v/>
      </c>
      <c r="AG5858" s="16" t="s">
        <v>17962</v>
      </c>
      <c r="AH5858" s="16" t="s">
        <v>3343</v>
      </c>
    </row>
    <row r="5859" customFormat="false" ht="15" hidden="false" customHeight="false" outlineLevel="0" collapsed="false">
      <c r="A5859" s="16" t="s">
        <v>18088</v>
      </c>
      <c r="B5859" s="17" t="s">
        <v>18089</v>
      </c>
      <c r="C5859" s="16" t="s">
        <v>18090</v>
      </c>
      <c r="D5859" s="16" t="s">
        <v>17961</v>
      </c>
      <c r="E5859" s="18" t="n">
        <v>1</v>
      </c>
      <c r="F5859" s="16" t="s">
        <v>43</v>
      </c>
      <c r="G5859" s="18" t="n">
        <v>0</v>
      </c>
      <c r="H5859" s="16" t="n">
        <v>0.6</v>
      </c>
      <c r="I5859" s="18" t="n">
        <v>2</v>
      </c>
      <c r="J5859" s="19" t="n">
        <v>0</v>
      </c>
      <c r="K5859" s="19" t="n">
        <v>12.09</v>
      </c>
      <c r="L5859" s="19"/>
      <c r="M5859" s="19" t="n">
        <f aca="false">IF(J5859&gt;0,J5859,K5859)*E5859</f>
        <v>12.09</v>
      </c>
      <c r="N5859" s="20"/>
      <c r="O5859" s="21" t="str">
        <f aca="false">IF(R5859="","",ROUND(R5859*(1-Premissas!$B$4),4))</f>
        <v/>
      </c>
      <c r="P5859" s="22"/>
      <c r="Q5859" s="22"/>
      <c r="R5859" s="23"/>
      <c r="S5859" s="24"/>
      <c r="T5859" s="24"/>
      <c r="U5859" s="25"/>
      <c r="V5859" s="19" t="str">
        <f aca="false">IF(COUNT(N5859:Q5859)=0,"",MIN(N5859:Q5859))</f>
        <v/>
      </c>
      <c r="W5859" s="16" t="str">
        <f aca="false">IF(V5859="","",INDEX($N$4:$Q$4,MATCH(V5859,N5859:Q5859,0)))</f>
        <v/>
      </c>
      <c r="X5859" s="19" t="str">
        <f aca="false">IF(COUNT(N5859:Q5859)&lt;2,"",SMALL(N5859:Q5859,2))</f>
        <v/>
      </c>
      <c r="Y5859" s="26" t="str">
        <f aca="false">IF(OR(V5859="",M5859=0),"",V5859/M5859-1)</f>
        <v/>
      </c>
      <c r="Z5859" s="26" t="str">
        <f aca="false">IF(OR(V5859="",L5859=""),"",V5859/(L5859*E5859)-1)</f>
        <v/>
      </c>
      <c r="AA5859" s="16" t="str">
        <f aca="false">IF(V5859="","SEM OFERTA",IF(OR(Y5859&gt;Premissas!$B$11,Y5859&lt;Premissas!$B$12),"VERIFICAR - UNIDADE/EMBALAGEM",IF(Y5859&gt;Premissas!$B$6,"NÃO COMPRAR - REAJUSTE &gt;5%","COMPRAR")))</f>
        <v>SEM OFERTA</v>
      </c>
      <c r="AB5859" s="18" t="str">
        <f aca="false">IF(W5859="DIMEC",S5859,IF(W5859="MEDCENTRO",U5859,""))</f>
        <v/>
      </c>
      <c r="AC5859" s="18" t="n">
        <f aca="false">IF(AA5859&lt;&gt;"COMPRAR",0,IF(AB5859="",I5859,MIN(I5859,AB5859)))</f>
        <v>0</v>
      </c>
      <c r="AD5859" s="19" t="n">
        <f aca="false">IF(AC5859&gt;0,AC5859*V5859,0)</f>
        <v>0</v>
      </c>
      <c r="AE5859" s="19" t="n">
        <f aca="false">IF(AC5859&gt;0,(M5859-V5859)*AC5859,0)</f>
        <v>0</v>
      </c>
      <c r="AF5859" s="16" t="str">
        <f aca="false">IF(AA5859&lt;&gt;"COMPRAR","",IF(AB5859="",IF(X5859="","",IF(X5859-V5859&lt;0.01,"EMPATE TÉCNICO","")),IF(AB5859&lt;I5859,"ESTOQUE INSUFICIENTE",IF(X5859="","",IF(X5859-V5859&lt;0.01,"EMPATE TÉCNICO","")))))</f>
        <v/>
      </c>
      <c r="AG5859" s="16" t="s">
        <v>17962</v>
      </c>
      <c r="AH5859" s="16" t="s">
        <v>3343</v>
      </c>
    </row>
    <row r="5860" customFormat="false" ht="15" hidden="false" customHeight="false" outlineLevel="0" collapsed="false">
      <c r="A5860" s="16" t="s">
        <v>18091</v>
      </c>
      <c r="B5860" s="17" t="s">
        <v>18092</v>
      </c>
      <c r="C5860" s="16" t="s">
        <v>18093</v>
      </c>
      <c r="D5860" s="16" t="s">
        <v>7631</v>
      </c>
      <c r="E5860" s="18" t="n">
        <v>1</v>
      </c>
      <c r="F5860" s="16" t="s">
        <v>43</v>
      </c>
      <c r="G5860" s="18" t="n">
        <v>0</v>
      </c>
      <c r="H5860" s="16" t="n">
        <v>0.1</v>
      </c>
      <c r="I5860" s="18" t="n">
        <v>1</v>
      </c>
      <c r="J5860" s="19" t="n">
        <v>24.94</v>
      </c>
      <c r="K5860" s="19" t="n">
        <v>24.94</v>
      </c>
      <c r="L5860" s="19" t="n">
        <v>24.94</v>
      </c>
      <c r="M5860" s="19" t="n">
        <f aca="false">IF(J5860&gt;0,J5860,K5860)*E5860</f>
        <v>24.94</v>
      </c>
      <c r="N5860" s="20"/>
      <c r="O5860" s="21" t="str">
        <f aca="false">IF(R5860="","",ROUND(R5860*(1-Premissas!$B$4),4))</f>
        <v/>
      </c>
      <c r="P5860" s="22"/>
      <c r="Q5860" s="22"/>
      <c r="R5860" s="23"/>
      <c r="S5860" s="24"/>
      <c r="T5860" s="24"/>
      <c r="U5860" s="25"/>
      <c r="V5860" s="19" t="str">
        <f aca="false">IF(COUNT(N5860:Q5860)=0,"",MIN(N5860:Q5860))</f>
        <v/>
      </c>
      <c r="W5860" s="16" t="str">
        <f aca="false">IF(V5860="","",INDEX($N$4:$Q$4,MATCH(V5860,N5860:Q5860,0)))</f>
        <v/>
      </c>
      <c r="X5860" s="19" t="str">
        <f aca="false">IF(COUNT(N5860:Q5860)&lt;2,"",SMALL(N5860:Q5860,2))</f>
        <v/>
      </c>
      <c r="Y5860" s="26" t="str">
        <f aca="false">IF(OR(V5860="",M5860=0),"",V5860/M5860-1)</f>
        <v/>
      </c>
      <c r="Z5860" s="26" t="str">
        <f aca="false">IF(OR(V5860="",L5860=""),"",V5860/(L5860*E5860)-1)</f>
        <v/>
      </c>
      <c r="AA5860" s="16" t="str">
        <f aca="false">IF(V5860="","SEM OFERTA",IF(OR(Y5860&gt;Premissas!$B$11,Y5860&lt;Premissas!$B$12),"VERIFICAR - UNIDADE/EMBALAGEM",IF(Y5860&gt;Premissas!$B$6,"NÃO COMPRAR - REAJUSTE &gt;5%","COMPRAR")))</f>
        <v>SEM OFERTA</v>
      </c>
      <c r="AB5860" s="18" t="str">
        <f aca="false">IF(W5860="DIMEC",S5860,IF(W5860="MEDCENTRO",U5860,""))</f>
        <v/>
      </c>
      <c r="AC5860" s="18" t="n">
        <f aca="false">IF(AA5860&lt;&gt;"COMPRAR",0,IF(AB5860="",I5860,MIN(I5860,AB5860)))</f>
        <v>0</v>
      </c>
      <c r="AD5860" s="19" t="n">
        <f aca="false">IF(AC5860&gt;0,AC5860*V5860,0)</f>
        <v>0</v>
      </c>
      <c r="AE5860" s="19" t="n">
        <f aca="false">IF(AC5860&gt;0,(M5860-V5860)*AC5860,0)</f>
        <v>0</v>
      </c>
      <c r="AF5860" s="16" t="str">
        <f aca="false">IF(AA5860&lt;&gt;"COMPRAR","",IF(AB5860="",IF(X5860="","",IF(X5860-V5860&lt;0.01,"EMPATE TÉCNICO","")),IF(AB5860&lt;I5860,"ESTOQUE INSUFICIENTE",IF(X5860="","",IF(X5860-V5860&lt;0.01,"EMPATE TÉCNICO","")))))</f>
        <v/>
      </c>
      <c r="AG5860" s="16" t="s">
        <v>7632</v>
      </c>
      <c r="AH5860" s="16" t="s">
        <v>3343</v>
      </c>
    </row>
    <row r="5861" customFormat="false" ht="15" hidden="false" customHeight="false" outlineLevel="0" collapsed="false">
      <c r="A5861" s="16" t="s">
        <v>18094</v>
      </c>
      <c r="B5861" s="17" t="s">
        <v>18095</v>
      </c>
      <c r="C5861" s="16" t="s">
        <v>18096</v>
      </c>
      <c r="D5861" s="16" t="s">
        <v>1886</v>
      </c>
      <c r="E5861" s="18" t="n">
        <v>1</v>
      </c>
      <c r="F5861" s="16" t="s">
        <v>43</v>
      </c>
      <c r="G5861" s="18" t="n">
        <v>0</v>
      </c>
      <c r="H5861" s="16" t="n">
        <v>0.3</v>
      </c>
      <c r="I5861" s="18" t="n">
        <v>1</v>
      </c>
      <c r="J5861" s="19" t="n">
        <v>52.91</v>
      </c>
      <c r="K5861" s="19" t="n">
        <v>52.91</v>
      </c>
      <c r="L5861" s="19" t="n">
        <v>52.91</v>
      </c>
      <c r="M5861" s="19" t="n">
        <f aca="false">IF(J5861&gt;0,J5861,K5861)*E5861</f>
        <v>52.91</v>
      </c>
      <c r="N5861" s="20"/>
      <c r="O5861" s="21" t="str">
        <f aca="false">IF(R5861="","",ROUND(R5861*(1-Premissas!$B$4),4))</f>
        <v/>
      </c>
      <c r="P5861" s="22"/>
      <c r="Q5861" s="22"/>
      <c r="R5861" s="23"/>
      <c r="S5861" s="24"/>
      <c r="T5861" s="24"/>
      <c r="U5861" s="25"/>
      <c r="V5861" s="19" t="str">
        <f aca="false">IF(COUNT(N5861:Q5861)=0,"",MIN(N5861:Q5861))</f>
        <v/>
      </c>
      <c r="W5861" s="16" t="str">
        <f aca="false">IF(V5861="","",INDEX($N$4:$Q$4,MATCH(V5861,N5861:Q5861,0)))</f>
        <v/>
      </c>
      <c r="X5861" s="19" t="str">
        <f aca="false">IF(COUNT(N5861:Q5861)&lt;2,"",SMALL(N5861:Q5861,2))</f>
        <v/>
      </c>
      <c r="Y5861" s="26" t="str">
        <f aca="false">IF(OR(V5861="",M5861=0),"",V5861/M5861-1)</f>
        <v/>
      </c>
      <c r="Z5861" s="26" t="str">
        <f aca="false">IF(OR(V5861="",L5861=""),"",V5861/(L5861*E5861)-1)</f>
        <v/>
      </c>
      <c r="AA5861" s="16" t="str">
        <f aca="false">IF(V5861="","SEM OFERTA",IF(OR(Y5861&gt;Premissas!$B$11,Y5861&lt;Premissas!$B$12),"VERIFICAR - UNIDADE/EMBALAGEM",IF(Y5861&gt;Premissas!$B$6,"NÃO COMPRAR - REAJUSTE &gt;5%","COMPRAR")))</f>
        <v>SEM OFERTA</v>
      </c>
      <c r="AB5861" s="18" t="str">
        <f aca="false">IF(W5861="DIMEC",S5861,IF(W5861="MEDCENTRO",U5861,""))</f>
        <v/>
      </c>
      <c r="AC5861" s="18" t="n">
        <f aca="false">IF(AA5861&lt;&gt;"COMPRAR",0,IF(AB5861="",I5861,MIN(I5861,AB5861)))</f>
        <v>0</v>
      </c>
      <c r="AD5861" s="19" t="n">
        <f aca="false">IF(AC5861&gt;0,AC5861*V5861,0)</f>
        <v>0</v>
      </c>
      <c r="AE5861" s="19" t="n">
        <f aca="false">IF(AC5861&gt;0,(M5861-V5861)*AC5861,0)</f>
        <v>0</v>
      </c>
      <c r="AF5861" s="16" t="str">
        <f aca="false">IF(AA5861&lt;&gt;"COMPRAR","",IF(AB5861="",IF(X5861="","",IF(X5861-V5861&lt;0.01,"EMPATE TÉCNICO","")),IF(AB5861&lt;I5861,"ESTOQUE INSUFICIENTE",IF(X5861="","",IF(X5861-V5861&lt;0.01,"EMPATE TÉCNICO","")))))</f>
        <v/>
      </c>
      <c r="AG5861" s="16" t="s">
        <v>763</v>
      </c>
      <c r="AH5861" s="16" t="s">
        <v>3343</v>
      </c>
    </row>
    <row r="5862" customFormat="false" ht="15" hidden="false" customHeight="false" outlineLevel="0" collapsed="false">
      <c r="A5862" s="16" t="s">
        <v>18097</v>
      </c>
      <c r="B5862" s="17" t="s">
        <v>18098</v>
      </c>
      <c r="C5862" s="16" t="s">
        <v>18099</v>
      </c>
      <c r="D5862" s="16" t="s">
        <v>7631</v>
      </c>
      <c r="E5862" s="18" t="n">
        <v>1</v>
      </c>
      <c r="F5862" s="16" t="s">
        <v>43</v>
      </c>
      <c r="G5862" s="18" t="n">
        <v>0</v>
      </c>
      <c r="H5862" s="16" t="n">
        <v>0.2</v>
      </c>
      <c r="I5862" s="18" t="n">
        <v>1</v>
      </c>
      <c r="J5862" s="19" t="n">
        <v>24.94</v>
      </c>
      <c r="K5862" s="19" t="n">
        <v>24.94</v>
      </c>
      <c r="L5862" s="19" t="n">
        <v>24.94</v>
      </c>
      <c r="M5862" s="19" t="n">
        <f aca="false">IF(J5862&gt;0,J5862,K5862)*E5862</f>
        <v>24.94</v>
      </c>
      <c r="N5862" s="20"/>
      <c r="O5862" s="21" t="str">
        <f aca="false">IF(R5862="","",ROUND(R5862*(1-Premissas!$B$4),4))</f>
        <v/>
      </c>
      <c r="P5862" s="22"/>
      <c r="Q5862" s="22"/>
      <c r="R5862" s="23"/>
      <c r="S5862" s="24"/>
      <c r="T5862" s="24"/>
      <c r="U5862" s="25"/>
      <c r="V5862" s="19" t="str">
        <f aca="false">IF(COUNT(N5862:Q5862)=0,"",MIN(N5862:Q5862))</f>
        <v/>
      </c>
      <c r="W5862" s="16" t="str">
        <f aca="false">IF(V5862="","",INDEX($N$4:$Q$4,MATCH(V5862,N5862:Q5862,0)))</f>
        <v/>
      </c>
      <c r="X5862" s="19" t="str">
        <f aca="false">IF(COUNT(N5862:Q5862)&lt;2,"",SMALL(N5862:Q5862,2))</f>
        <v/>
      </c>
      <c r="Y5862" s="26" t="str">
        <f aca="false">IF(OR(V5862="",M5862=0),"",V5862/M5862-1)</f>
        <v/>
      </c>
      <c r="Z5862" s="26" t="str">
        <f aca="false">IF(OR(V5862="",L5862=""),"",V5862/(L5862*E5862)-1)</f>
        <v/>
      </c>
      <c r="AA5862" s="16" t="str">
        <f aca="false">IF(V5862="","SEM OFERTA",IF(OR(Y5862&gt;Premissas!$B$11,Y5862&lt;Premissas!$B$12),"VERIFICAR - UNIDADE/EMBALAGEM",IF(Y5862&gt;Premissas!$B$6,"NÃO COMPRAR - REAJUSTE &gt;5%","COMPRAR")))</f>
        <v>SEM OFERTA</v>
      </c>
      <c r="AB5862" s="18" t="str">
        <f aca="false">IF(W5862="DIMEC",S5862,IF(W5862="MEDCENTRO",U5862,""))</f>
        <v/>
      </c>
      <c r="AC5862" s="18" t="n">
        <f aca="false">IF(AA5862&lt;&gt;"COMPRAR",0,IF(AB5862="",I5862,MIN(I5862,AB5862)))</f>
        <v>0</v>
      </c>
      <c r="AD5862" s="19" t="n">
        <f aca="false">IF(AC5862&gt;0,AC5862*V5862,0)</f>
        <v>0</v>
      </c>
      <c r="AE5862" s="19" t="n">
        <f aca="false">IF(AC5862&gt;0,(M5862-V5862)*AC5862,0)</f>
        <v>0</v>
      </c>
      <c r="AF5862" s="16" t="str">
        <f aca="false">IF(AA5862&lt;&gt;"COMPRAR","",IF(AB5862="",IF(X5862="","",IF(X5862-V5862&lt;0.01,"EMPATE TÉCNICO","")),IF(AB5862&lt;I5862,"ESTOQUE INSUFICIENTE",IF(X5862="","",IF(X5862-V5862&lt;0.01,"EMPATE TÉCNICO","")))))</f>
        <v/>
      </c>
      <c r="AG5862" s="16" t="s">
        <v>7632</v>
      </c>
      <c r="AH5862" s="16" t="s">
        <v>3343</v>
      </c>
    </row>
    <row r="5863" customFormat="false" ht="15" hidden="false" customHeight="false" outlineLevel="0" collapsed="false">
      <c r="A5863" s="16" t="s">
        <v>18100</v>
      </c>
      <c r="B5863" s="17" t="s">
        <v>18101</v>
      </c>
      <c r="C5863" s="16" t="s">
        <v>18102</v>
      </c>
      <c r="D5863" s="16" t="s">
        <v>1886</v>
      </c>
      <c r="E5863" s="18" t="n">
        <v>1</v>
      </c>
      <c r="F5863" s="16" t="s">
        <v>41</v>
      </c>
      <c r="G5863" s="18" t="n">
        <v>6</v>
      </c>
      <c r="H5863" s="16" t="n">
        <v>4.2</v>
      </c>
      <c r="I5863" s="18" t="n">
        <v>5</v>
      </c>
      <c r="J5863" s="19" t="n">
        <v>20.71</v>
      </c>
      <c r="K5863" s="19" t="n">
        <v>20.71</v>
      </c>
      <c r="L5863" s="19" t="n">
        <v>20.71</v>
      </c>
      <c r="M5863" s="19" t="n">
        <f aca="false">IF(J5863&gt;0,J5863,K5863)*E5863</f>
        <v>20.71</v>
      </c>
      <c r="N5863" s="20"/>
      <c r="O5863" s="21" t="str">
        <f aca="false">IF(R5863="","",ROUND(R5863*(1-Premissas!$B$4),4))</f>
        <v/>
      </c>
      <c r="P5863" s="22"/>
      <c r="Q5863" s="22"/>
      <c r="R5863" s="23"/>
      <c r="S5863" s="24"/>
      <c r="T5863" s="24"/>
      <c r="U5863" s="25"/>
      <c r="V5863" s="19" t="str">
        <f aca="false">IF(COUNT(N5863:Q5863)=0,"",MIN(N5863:Q5863))</f>
        <v/>
      </c>
      <c r="W5863" s="16" t="str">
        <f aca="false">IF(V5863="","",INDEX($N$4:$Q$4,MATCH(V5863,N5863:Q5863,0)))</f>
        <v/>
      </c>
      <c r="X5863" s="19" t="str">
        <f aca="false">IF(COUNT(N5863:Q5863)&lt;2,"",SMALL(N5863:Q5863,2))</f>
        <v/>
      </c>
      <c r="Y5863" s="26" t="str">
        <f aca="false">IF(OR(V5863="",M5863=0),"",V5863/M5863-1)</f>
        <v/>
      </c>
      <c r="Z5863" s="26" t="str">
        <f aca="false">IF(OR(V5863="",L5863=""),"",V5863/(L5863*E5863)-1)</f>
        <v/>
      </c>
      <c r="AA5863" s="16" t="str">
        <f aca="false">IF(V5863="","SEM OFERTA",IF(OR(Y5863&gt;Premissas!$B$11,Y5863&lt;Premissas!$B$12),"VERIFICAR - UNIDADE/EMBALAGEM",IF(Y5863&gt;Premissas!$B$6,"NÃO COMPRAR - REAJUSTE &gt;5%","COMPRAR")))</f>
        <v>SEM OFERTA</v>
      </c>
      <c r="AB5863" s="18" t="str">
        <f aca="false">IF(W5863="DIMEC",S5863,IF(W5863="MEDCENTRO",U5863,""))</f>
        <v/>
      </c>
      <c r="AC5863" s="18" t="n">
        <f aca="false">IF(AA5863&lt;&gt;"COMPRAR",0,IF(AB5863="",I5863,MIN(I5863,AB5863)))</f>
        <v>0</v>
      </c>
      <c r="AD5863" s="19" t="n">
        <f aca="false">IF(AC5863&gt;0,AC5863*V5863,0)</f>
        <v>0</v>
      </c>
      <c r="AE5863" s="19" t="n">
        <f aca="false">IF(AC5863&gt;0,(M5863-V5863)*AC5863,0)</f>
        <v>0</v>
      </c>
      <c r="AF5863" s="16" t="str">
        <f aca="false">IF(AA5863&lt;&gt;"COMPRAR","",IF(AB5863="",IF(X5863="","",IF(X5863-V5863&lt;0.01,"EMPATE TÉCNICO","")),IF(AB5863&lt;I5863,"ESTOQUE INSUFICIENTE",IF(X5863="","",IF(X5863-V5863&lt;0.01,"EMPATE TÉCNICO","")))))</f>
        <v/>
      </c>
      <c r="AG5863" s="16" t="s">
        <v>763</v>
      </c>
      <c r="AH5863" s="16" t="s">
        <v>3343</v>
      </c>
    </row>
    <row r="5864" customFormat="false" ht="15" hidden="false" customHeight="false" outlineLevel="0" collapsed="false">
      <c r="A5864" s="16" t="s">
        <v>18103</v>
      </c>
      <c r="B5864" s="17" t="s">
        <v>18104</v>
      </c>
      <c r="C5864" s="16" t="s">
        <v>18105</v>
      </c>
      <c r="D5864" s="16" t="s">
        <v>762</v>
      </c>
      <c r="E5864" s="18" t="n">
        <v>1</v>
      </c>
      <c r="F5864" s="16" t="s">
        <v>42</v>
      </c>
      <c r="G5864" s="18" t="n">
        <v>2</v>
      </c>
      <c r="H5864" s="16" t="n">
        <v>1.2</v>
      </c>
      <c r="I5864" s="18" t="n">
        <v>2</v>
      </c>
      <c r="J5864" s="19" t="n">
        <v>31.79</v>
      </c>
      <c r="K5864" s="19" t="n">
        <v>31.79</v>
      </c>
      <c r="L5864" s="19" t="n">
        <v>31.79</v>
      </c>
      <c r="M5864" s="19" t="n">
        <f aca="false">IF(J5864&gt;0,J5864,K5864)*E5864</f>
        <v>31.79</v>
      </c>
      <c r="N5864" s="20"/>
      <c r="O5864" s="21" t="str">
        <f aca="false">IF(R5864="","",ROUND(R5864*(1-Premissas!$B$4),4))</f>
        <v/>
      </c>
      <c r="P5864" s="22"/>
      <c r="Q5864" s="22"/>
      <c r="R5864" s="23"/>
      <c r="S5864" s="24"/>
      <c r="T5864" s="24"/>
      <c r="U5864" s="25"/>
      <c r="V5864" s="19" t="str">
        <f aca="false">IF(COUNT(N5864:Q5864)=0,"",MIN(N5864:Q5864))</f>
        <v/>
      </c>
      <c r="W5864" s="16" t="str">
        <f aca="false">IF(V5864="","",INDEX($N$4:$Q$4,MATCH(V5864,N5864:Q5864,0)))</f>
        <v/>
      </c>
      <c r="X5864" s="19" t="str">
        <f aca="false">IF(COUNT(N5864:Q5864)&lt;2,"",SMALL(N5864:Q5864,2))</f>
        <v/>
      </c>
      <c r="Y5864" s="26" t="str">
        <f aca="false">IF(OR(V5864="",M5864=0),"",V5864/M5864-1)</f>
        <v/>
      </c>
      <c r="Z5864" s="26" t="str">
        <f aca="false">IF(OR(V5864="",L5864=""),"",V5864/(L5864*E5864)-1)</f>
        <v/>
      </c>
      <c r="AA5864" s="16" t="str">
        <f aca="false">IF(V5864="","SEM OFERTA",IF(OR(Y5864&gt;Premissas!$B$11,Y5864&lt;Premissas!$B$12),"VERIFICAR - UNIDADE/EMBALAGEM",IF(Y5864&gt;Premissas!$B$6,"NÃO COMPRAR - REAJUSTE &gt;5%","COMPRAR")))</f>
        <v>SEM OFERTA</v>
      </c>
      <c r="AB5864" s="18" t="str">
        <f aca="false">IF(W5864="DIMEC",S5864,IF(W5864="MEDCENTRO",U5864,""))</f>
        <v/>
      </c>
      <c r="AC5864" s="18" t="n">
        <f aca="false">IF(AA5864&lt;&gt;"COMPRAR",0,IF(AB5864="",I5864,MIN(I5864,AB5864)))</f>
        <v>0</v>
      </c>
      <c r="AD5864" s="19" t="n">
        <f aca="false">IF(AC5864&gt;0,AC5864*V5864,0)</f>
        <v>0</v>
      </c>
      <c r="AE5864" s="19" t="n">
        <f aca="false">IF(AC5864&gt;0,(M5864-V5864)*AC5864,0)</f>
        <v>0</v>
      </c>
      <c r="AF5864" s="16" t="str">
        <f aca="false">IF(AA5864&lt;&gt;"COMPRAR","",IF(AB5864="",IF(X5864="","",IF(X5864-V5864&lt;0.01,"EMPATE TÉCNICO","")),IF(AB5864&lt;I5864,"ESTOQUE INSUFICIENTE",IF(X5864="","",IF(X5864-V5864&lt;0.01,"EMPATE TÉCNICO","")))))</f>
        <v/>
      </c>
      <c r="AG5864" s="16" t="s">
        <v>763</v>
      </c>
      <c r="AH5864" s="16" t="s">
        <v>3343</v>
      </c>
    </row>
    <row r="5865" customFormat="false" ht="15" hidden="false" customHeight="false" outlineLevel="0" collapsed="false">
      <c r="A5865" s="16" t="s">
        <v>18106</v>
      </c>
      <c r="B5865" s="17" t="s">
        <v>18107</v>
      </c>
      <c r="C5865" s="16" t="s">
        <v>18108</v>
      </c>
      <c r="D5865" s="16" t="s">
        <v>762</v>
      </c>
      <c r="E5865" s="18" t="n">
        <v>1</v>
      </c>
      <c r="F5865" s="16" t="s">
        <v>43</v>
      </c>
      <c r="G5865" s="18" t="n">
        <v>0</v>
      </c>
      <c r="H5865" s="16" t="n">
        <v>0.3</v>
      </c>
      <c r="I5865" s="18" t="n">
        <v>1</v>
      </c>
      <c r="J5865" s="19" t="n">
        <v>0</v>
      </c>
      <c r="K5865" s="19" t="n">
        <v>31.02</v>
      </c>
      <c r="L5865" s="19"/>
      <c r="M5865" s="19" t="n">
        <f aca="false">IF(J5865&gt;0,J5865,K5865)*E5865</f>
        <v>31.02</v>
      </c>
      <c r="N5865" s="20"/>
      <c r="O5865" s="21" t="str">
        <f aca="false">IF(R5865="","",ROUND(R5865*(1-Premissas!$B$4),4))</f>
        <v/>
      </c>
      <c r="P5865" s="22"/>
      <c r="Q5865" s="22"/>
      <c r="R5865" s="23"/>
      <c r="S5865" s="24"/>
      <c r="T5865" s="24"/>
      <c r="U5865" s="25"/>
      <c r="V5865" s="19" t="str">
        <f aca="false">IF(COUNT(N5865:Q5865)=0,"",MIN(N5865:Q5865))</f>
        <v/>
      </c>
      <c r="W5865" s="16" t="str">
        <f aca="false">IF(V5865="","",INDEX($N$4:$Q$4,MATCH(V5865,N5865:Q5865,0)))</f>
        <v/>
      </c>
      <c r="X5865" s="19" t="str">
        <f aca="false">IF(COUNT(N5865:Q5865)&lt;2,"",SMALL(N5865:Q5865,2))</f>
        <v/>
      </c>
      <c r="Y5865" s="26" t="str">
        <f aca="false">IF(OR(V5865="",M5865=0),"",V5865/M5865-1)</f>
        <v/>
      </c>
      <c r="Z5865" s="26" t="str">
        <f aca="false">IF(OR(V5865="",L5865=""),"",V5865/(L5865*E5865)-1)</f>
        <v/>
      </c>
      <c r="AA5865" s="16" t="str">
        <f aca="false">IF(V5865="","SEM OFERTA",IF(OR(Y5865&gt;Premissas!$B$11,Y5865&lt;Premissas!$B$12),"VERIFICAR - UNIDADE/EMBALAGEM",IF(Y5865&gt;Premissas!$B$6,"NÃO COMPRAR - REAJUSTE &gt;5%","COMPRAR")))</f>
        <v>SEM OFERTA</v>
      </c>
      <c r="AB5865" s="18" t="str">
        <f aca="false">IF(W5865="DIMEC",S5865,IF(W5865="MEDCENTRO",U5865,""))</f>
        <v/>
      </c>
      <c r="AC5865" s="18" t="n">
        <f aca="false">IF(AA5865&lt;&gt;"COMPRAR",0,IF(AB5865="",I5865,MIN(I5865,AB5865)))</f>
        <v>0</v>
      </c>
      <c r="AD5865" s="19" t="n">
        <f aca="false">IF(AC5865&gt;0,AC5865*V5865,0)</f>
        <v>0</v>
      </c>
      <c r="AE5865" s="19" t="n">
        <f aca="false">IF(AC5865&gt;0,(M5865-V5865)*AC5865,0)</f>
        <v>0</v>
      </c>
      <c r="AF5865" s="16" t="str">
        <f aca="false">IF(AA5865&lt;&gt;"COMPRAR","",IF(AB5865="",IF(X5865="","",IF(X5865-V5865&lt;0.01,"EMPATE TÉCNICO","")),IF(AB5865&lt;I5865,"ESTOQUE INSUFICIENTE",IF(X5865="","",IF(X5865-V5865&lt;0.01,"EMPATE TÉCNICO","")))))</f>
        <v/>
      </c>
      <c r="AG5865" s="16" t="s">
        <v>763</v>
      </c>
      <c r="AH5865" s="16" t="s">
        <v>3343</v>
      </c>
    </row>
    <row r="5866" customFormat="false" ht="15" hidden="false" customHeight="false" outlineLevel="0" collapsed="false">
      <c r="A5866" s="16" t="s">
        <v>18109</v>
      </c>
      <c r="B5866" s="17" t="s">
        <v>18110</v>
      </c>
      <c r="C5866" s="16" t="s">
        <v>18111</v>
      </c>
      <c r="D5866" s="16" t="s">
        <v>1886</v>
      </c>
      <c r="E5866" s="18" t="n">
        <v>1</v>
      </c>
      <c r="F5866" s="16" t="s">
        <v>42</v>
      </c>
      <c r="G5866" s="18" t="n">
        <v>2</v>
      </c>
      <c r="H5866" s="16" t="n">
        <v>0.9</v>
      </c>
      <c r="I5866" s="18" t="n">
        <v>1</v>
      </c>
      <c r="J5866" s="19" t="n">
        <v>45.49</v>
      </c>
      <c r="K5866" s="19" t="n">
        <v>45.49</v>
      </c>
      <c r="L5866" s="19" t="n">
        <v>45.49</v>
      </c>
      <c r="M5866" s="19" t="n">
        <f aca="false">IF(J5866&gt;0,J5866,K5866)*E5866</f>
        <v>45.49</v>
      </c>
      <c r="N5866" s="20"/>
      <c r="O5866" s="21" t="str">
        <f aca="false">IF(R5866="","",ROUND(R5866*(1-Premissas!$B$4),4))</f>
        <v/>
      </c>
      <c r="P5866" s="22"/>
      <c r="Q5866" s="22"/>
      <c r="R5866" s="23"/>
      <c r="S5866" s="24"/>
      <c r="T5866" s="24"/>
      <c r="U5866" s="25"/>
      <c r="V5866" s="19" t="str">
        <f aca="false">IF(COUNT(N5866:Q5866)=0,"",MIN(N5866:Q5866))</f>
        <v/>
      </c>
      <c r="W5866" s="16" t="str">
        <f aca="false">IF(V5866="","",INDEX($N$4:$Q$4,MATCH(V5866,N5866:Q5866,0)))</f>
        <v/>
      </c>
      <c r="X5866" s="19" t="str">
        <f aca="false">IF(COUNT(N5866:Q5866)&lt;2,"",SMALL(N5866:Q5866,2))</f>
        <v/>
      </c>
      <c r="Y5866" s="26" t="str">
        <f aca="false">IF(OR(V5866="",M5866=0),"",V5866/M5866-1)</f>
        <v/>
      </c>
      <c r="Z5866" s="26" t="str">
        <f aca="false">IF(OR(V5866="",L5866=""),"",V5866/(L5866*E5866)-1)</f>
        <v/>
      </c>
      <c r="AA5866" s="16" t="str">
        <f aca="false">IF(V5866="","SEM OFERTA",IF(OR(Y5866&gt;Premissas!$B$11,Y5866&lt;Premissas!$B$12),"VERIFICAR - UNIDADE/EMBALAGEM",IF(Y5866&gt;Premissas!$B$6,"NÃO COMPRAR - REAJUSTE &gt;5%","COMPRAR")))</f>
        <v>SEM OFERTA</v>
      </c>
      <c r="AB5866" s="18" t="str">
        <f aca="false">IF(W5866="DIMEC",S5866,IF(W5866="MEDCENTRO",U5866,""))</f>
        <v/>
      </c>
      <c r="AC5866" s="18" t="n">
        <f aca="false">IF(AA5866&lt;&gt;"COMPRAR",0,IF(AB5866="",I5866,MIN(I5866,AB5866)))</f>
        <v>0</v>
      </c>
      <c r="AD5866" s="19" t="n">
        <f aca="false">IF(AC5866&gt;0,AC5866*V5866,0)</f>
        <v>0</v>
      </c>
      <c r="AE5866" s="19" t="n">
        <f aca="false">IF(AC5866&gt;0,(M5866-V5866)*AC5866,0)</f>
        <v>0</v>
      </c>
      <c r="AF5866" s="16" t="str">
        <f aca="false">IF(AA5866&lt;&gt;"COMPRAR","",IF(AB5866="",IF(X5866="","",IF(X5866-V5866&lt;0.01,"EMPATE TÉCNICO","")),IF(AB5866&lt;I5866,"ESTOQUE INSUFICIENTE",IF(X5866="","",IF(X5866-V5866&lt;0.01,"EMPATE TÉCNICO","")))))</f>
        <v/>
      </c>
      <c r="AG5866" s="16" t="s">
        <v>763</v>
      </c>
      <c r="AH5866" s="16" t="s">
        <v>3343</v>
      </c>
    </row>
    <row r="5867" customFormat="false" ht="15" hidden="false" customHeight="false" outlineLevel="0" collapsed="false">
      <c r="A5867" s="16" t="s">
        <v>18112</v>
      </c>
      <c r="B5867" s="17" t="s">
        <v>18113</v>
      </c>
      <c r="C5867" s="16" t="s">
        <v>18114</v>
      </c>
      <c r="D5867" s="16" t="s">
        <v>762</v>
      </c>
      <c r="E5867" s="18" t="n">
        <v>1</v>
      </c>
      <c r="F5867" s="16" t="s">
        <v>43</v>
      </c>
      <c r="G5867" s="18" t="n">
        <v>0</v>
      </c>
      <c r="H5867" s="16" t="n">
        <v>0.1</v>
      </c>
      <c r="I5867" s="18" t="n">
        <v>1</v>
      </c>
      <c r="J5867" s="19" t="n">
        <v>78.52</v>
      </c>
      <c r="K5867" s="19" t="n">
        <v>78.52</v>
      </c>
      <c r="L5867" s="19" t="n">
        <v>78.52</v>
      </c>
      <c r="M5867" s="19" t="n">
        <f aca="false">IF(J5867&gt;0,J5867,K5867)*E5867</f>
        <v>78.52</v>
      </c>
      <c r="N5867" s="20"/>
      <c r="O5867" s="21" t="str">
        <f aca="false">IF(R5867="","",ROUND(R5867*(1-Premissas!$B$4),4))</f>
        <v/>
      </c>
      <c r="P5867" s="22"/>
      <c r="Q5867" s="22"/>
      <c r="R5867" s="23"/>
      <c r="S5867" s="24"/>
      <c r="T5867" s="24"/>
      <c r="U5867" s="25"/>
      <c r="V5867" s="19" t="str">
        <f aca="false">IF(COUNT(N5867:Q5867)=0,"",MIN(N5867:Q5867))</f>
        <v/>
      </c>
      <c r="W5867" s="16" t="str">
        <f aca="false">IF(V5867="","",INDEX($N$4:$Q$4,MATCH(V5867,N5867:Q5867,0)))</f>
        <v/>
      </c>
      <c r="X5867" s="19" t="str">
        <f aca="false">IF(COUNT(N5867:Q5867)&lt;2,"",SMALL(N5867:Q5867,2))</f>
        <v/>
      </c>
      <c r="Y5867" s="26" t="str">
        <f aca="false">IF(OR(V5867="",M5867=0),"",V5867/M5867-1)</f>
        <v/>
      </c>
      <c r="Z5867" s="26" t="str">
        <f aca="false">IF(OR(V5867="",L5867=""),"",V5867/(L5867*E5867)-1)</f>
        <v/>
      </c>
      <c r="AA5867" s="16" t="str">
        <f aca="false">IF(V5867="","SEM OFERTA",IF(OR(Y5867&gt;Premissas!$B$11,Y5867&lt;Premissas!$B$12),"VERIFICAR - UNIDADE/EMBALAGEM",IF(Y5867&gt;Premissas!$B$6,"NÃO COMPRAR - REAJUSTE &gt;5%","COMPRAR")))</f>
        <v>SEM OFERTA</v>
      </c>
      <c r="AB5867" s="18" t="str">
        <f aca="false">IF(W5867="DIMEC",S5867,IF(W5867="MEDCENTRO",U5867,""))</f>
        <v/>
      </c>
      <c r="AC5867" s="18" t="n">
        <f aca="false">IF(AA5867&lt;&gt;"COMPRAR",0,IF(AB5867="",I5867,MIN(I5867,AB5867)))</f>
        <v>0</v>
      </c>
      <c r="AD5867" s="19" t="n">
        <f aca="false">IF(AC5867&gt;0,AC5867*V5867,0)</f>
        <v>0</v>
      </c>
      <c r="AE5867" s="19" t="n">
        <f aca="false">IF(AC5867&gt;0,(M5867-V5867)*AC5867,0)</f>
        <v>0</v>
      </c>
      <c r="AF5867" s="16" t="str">
        <f aca="false">IF(AA5867&lt;&gt;"COMPRAR","",IF(AB5867="",IF(X5867="","",IF(X5867-V5867&lt;0.01,"EMPATE TÉCNICO","")),IF(AB5867&lt;I5867,"ESTOQUE INSUFICIENTE",IF(X5867="","",IF(X5867-V5867&lt;0.01,"EMPATE TÉCNICO","")))))</f>
        <v/>
      </c>
      <c r="AG5867" s="16" t="s">
        <v>763</v>
      </c>
      <c r="AH5867" s="16" t="s">
        <v>3343</v>
      </c>
    </row>
    <row r="5868" customFormat="false" ht="15" hidden="false" customHeight="false" outlineLevel="0" collapsed="false">
      <c r="A5868" s="16" t="s">
        <v>18115</v>
      </c>
      <c r="B5868" s="17" t="s">
        <v>18116</v>
      </c>
      <c r="C5868" s="16" t="s">
        <v>18117</v>
      </c>
      <c r="D5868" s="16" t="s">
        <v>762</v>
      </c>
      <c r="E5868" s="18" t="n">
        <v>1</v>
      </c>
      <c r="F5868" s="16" t="s">
        <v>42</v>
      </c>
      <c r="G5868" s="18" t="n">
        <v>1</v>
      </c>
      <c r="H5868" s="16" t="n">
        <v>0.8</v>
      </c>
      <c r="I5868" s="18" t="n">
        <v>1</v>
      </c>
      <c r="J5868" s="19" t="n">
        <v>0</v>
      </c>
      <c r="K5868" s="19" t="n">
        <v>25.19</v>
      </c>
      <c r="L5868" s="19"/>
      <c r="M5868" s="19" t="n">
        <f aca="false">IF(J5868&gt;0,J5868,K5868)*E5868</f>
        <v>25.19</v>
      </c>
      <c r="N5868" s="20"/>
      <c r="O5868" s="21" t="str">
        <f aca="false">IF(R5868="","",ROUND(R5868*(1-Premissas!$B$4),4))</f>
        <v/>
      </c>
      <c r="P5868" s="22"/>
      <c r="Q5868" s="22"/>
      <c r="R5868" s="23"/>
      <c r="S5868" s="24"/>
      <c r="T5868" s="24"/>
      <c r="U5868" s="25"/>
      <c r="V5868" s="19" t="str">
        <f aca="false">IF(COUNT(N5868:Q5868)=0,"",MIN(N5868:Q5868))</f>
        <v/>
      </c>
      <c r="W5868" s="16" t="str">
        <f aca="false">IF(V5868="","",INDEX($N$4:$Q$4,MATCH(V5868,N5868:Q5868,0)))</f>
        <v/>
      </c>
      <c r="X5868" s="19" t="str">
        <f aca="false">IF(COUNT(N5868:Q5868)&lt;2,"",SMALL(N5868:Q5868,2))</f>
        <v/>
      </c>
      <c r="Y5868" s="26" t="str">
        <f aca="false">IF(OR(V5868="",M5868=0),"",V5868/M5868-1)</f>
        <v/>
      </c>
      <c r="Z5868" s="26" t="str">
        <f aca="false">IF(OR(V5868="",L5868=""),"",V5868/(L5868*E5868)-1)</f>
        <v/>
      </c>
      <c r="AA5868" s="16" t="str">
        <f aca="false">IF(V5868="","SEM OFERTA",IF(OR(Y5868&gt;Premissas!$B$11,Y5868&lt;Premissas!$B$12),"VERIFICAR - UNIDADE/EMBALAGEM",IF(Y5868&gt;Premissas!$B$6,"NÃO COMPRAR - REAJUSTE &gt;5%","COMPRAR")))</f>
        <v>SEM OFERTA</v>
      </c>
      <c r="AB5868" s="18" t="str">
        <f aca="false">IF(W5868="DIMEC",S5868,IF(W5868="MEDCENTRO",U5868,""))</f>
        <v/>
      </c>
      <c r="AC5868" s="18" t="n">
        <f aca="false">IF(AA5868&lt;&gt;"COMPRAR",0,IF(AB5868="",I5868,MIN(I5868,AB5868)))</f>
        <v>0</v>
      </c>
      <c r="AD5868" s="19" t="n">
        <f aca="false">IF(AC5868&gt;0,AC5868*V5868,0)</f>
        <v>0</v>
      </c>
      <c r="AE5868" s="19" t="n">
        <f aca="false">IF(AC5868&gt;0,(M5868-V5868)*AC5868,0)</f>
        <v>0</v>
      </c>
      <c r="AF5868" s="16" t="str">
        <f aca="false">IF(AA5868&lt;&gt;"COMPRAR","",IF(AB5868="",IF(X5868="","",IF(X5868-V5868&lt;0.01,"EMPATE TÉCNICO","")),IF(AB5868&lt;I5868,"ESTOQUE INSUFICIENTE",IF(X5868="","",IF(X5868-V5868&lt;0.01,"EMPATE TÉCNICO","")))))</f>
        <v/>
      </c>
      <c r="AG5868" s="16" t="s">
        <v>763</v>
      </c>
      <c r="AH5868" s="16" t="s">
        <v>3343</v>
      </c>
    </row>
    <row r="5869" customFormat="false" ht="15" hidden="false" customHeight="false" outlineLevel="0" collapsed="false">
      <c r="A5869" s="16" t="s">
        <v>18118</v>
      </c>
      <c r="B5869" s="17" t="s">
        <v>18119</v>
      </c>
      <c r="C5869" s="16" t="s">
        <v>18120</v>
      </c>
      <c r="D5869" s="16" t="s">
        <v>1886</v>
      </c>
      <c r="E5869" s="18" t="n">
        <v>1</v>
      </c>
      <c r="F5869" s="16" t="s">
        <v>41</v>
      </c>
      <c r="G5869" s="18" t="n">
        <v>4</v>
      </c>
      <c r="H5869" s="16" t="n">
        <v>2.1</v>
      </c>
      <c r="I5869" s="18" t="n">
        <v>2</v>
      </c>
      <c r="J5869" s="19" t="n">
        <v>27.09</v>
      </c>
      <c r="K5869" s="19" t="n">
        <v>27.09</v>
      </c>
      <c r="L5869" s="19" t="n">
        <v>27.09</v>
      </c>
      <c r="M5869" s="19" t="n">
        <f aca="false">IF(J5869&gt;0,J5869,K5869)*E5869</f>
        <v>27.09</v>
      </c>
      <c r="N5869" s="20"/>
      <c r="O5869" s="21" t="str">
        <f aca="false">IF(R5869="","",ROUND(R5869*(1-Premissas!$B$4),4))</f>
        <v/>
      </c>
      <c r="P5869" s="22"/>
      <c r="Q5869" s="22"/>
      <c r="R5869" s="23"/>
      <c r="S5869" s="24"/>
      <c r="T5869" s="24"/>
      <c r="U5869" s="25"/>
      <c r="V5869" s="19" t="str">
        <f aca="false">IF(COUNT(N5869:Q5869)=0,"",MIN(N5869:Q5869))</f>
        <v/>
      </c>
      <c r="W5869" s="16" t="str">
        <f aca="false">IF(V5869="","",INDEX($N$4:$Q$4,MATCH(V5869,N5869:Q5869,0)))</f>
        <v/>
      </c>
      <c r="X5869" s="19" t="str">
        <f aca="false">IF(COUNT(N5869:Q5869)&lt;2,"",SMALL(N5869:Q5869,2))</f>
        <v/>
      </c>
      <c r="Y5869" s="26" t="str">
        <f aca="false">IF(OR(V5869="",M5869=0),"",V5869/M5869-1)</f>
        <v/>
      </c>
      <c r="Z5869" s="26" t="str">
        <f aca="false">IF(OR(V5869="",L5869=""),"",V5869/(L5869*E5869)-1)</f>
        <v/>
      </c>
      <c r="AA5869" s="16" t="str">
        <f aca="false">IF(V5869="","SEM OFERTA",IF(OR(Y5869&gt;Premissas!$B$11,Y5869&lt;Premissas!$B$12),"VERIFICAR - UNIDADE/EMBALAGEM",IF(Y5869&gt;Premissas!$B$6,"NÃO COMPRAR - REAJUSTE &gt;5%","COMPRAR")))</f>
        <v>SEM OFERTA</v>
      </c>
      <c r="AB5869" s="18" t="str">
        <f aca="false">IF(W5869="DIMEC",S5869,IF(W5869="MEDCENTRO",U5869,""))</f>
        <v/>
      </c>
      <c r="AC5869" s="18" t="n">
        <f aca="false">IF(AA5869&lt;&gt;"COMPRAR",0,IF(AB5869="",I5869,MIN(I5869,AB5869)))</f>
        <v>0</v>
      </c>
      <c r="AD5869" s="19" t="n">
        <f aca="false">IF(AC5869&gt;0,AC5869*V5869,0)</f>
        <v>0</v>
      </c>
      <c r="AE5869" s="19" t="n">
        <f aca="false">IF(AC5869&gt;0,(M5869-V5869)*AC5869,0)</f>
        <v>0</v>
      </c>
      <c r="AF5869" s="16" t="str">
        <f aca="false">IF(AA5869&lt;&gt;"COMPRAR","",IF(AB5869="",IF(X5869="","",IF(X5869-V5869&lt;0.01,"EMPATE TÉCNICO","")),IF(AB5869&lt;I5869,"ESTOQUE INSUFICIENTE",IF(X5869="","",IF(X5869-V5869&lt;0.01,"EMPATE TÉCNICO","")))))</f>
        <v/>
      </c>
      <c r="AG5869" s="16" t="s">
        <v>763</v>
      </c>
      <c r="AH5869" s="16" t="s">
        <v>3343</v>
      </c>
    </row>
    <row r="5870" customFormat="false" ht="15" hidden="false" customHeight="false" outlineLevel="0" collapsed="false">
      <c r="A5870" s="16" t="s">
        <v>18121</v>
      </c>
      <c r="B5870" s="17" t="s">
        <v>18122</v>
      </c>
      <c r="C5870" s="16" t="s">
        <v>18123</v>
      </c>
      <c r="D5870" s="16" t="s">
        <v>762</v>
      </c>
      <c r="E5870" s="18" t="n">
        <v>1</v>
      </c>
      <c r="F5870" s="16" t="s">
        <v>43</v>
      </c>
      <c r="G5870" s="18" t="n">
        <v>0</v>
      </c>
      <c r="H5870" s="16" t="n">
        <v>0.1</v>
      </c>
      <c r="I5870" s="18" t="n">
        <v>1</v>
      </c>
      <c r="J5870" s="19" t="n">
        <v>48.19</v>
      </c>
      <c r="K5870" s="19" t="n">
        <v>48.19</v>
      </c>
      <c r="L5870" s="19" t="n">
        <v>48.19</v>
      </c>
      <c r="M5870" s="19" t="n">
        <f aca="false">IF(J5870&gt;0,J5870,K5870)*E5870</f>
        <v>48.19</v>
      </c>
      <c r="N5870" s="20"/>
      <c r="O5870" s="21" t="str">
        <f aca="false">IF(R5870="","",ROUND(R5870*(1-Premissas!$B$4),4))</f>
        <v/>
      </c>
      <c r="P5870" s="22"/>
      <c r="Q5870" s="22"/>
      <c r="R5870" s="23"/>
      <c r="S5870" s="24"/>
      <c r="T5870" s="24"/>
      <c r="U5870" s="25"/>
      <c r="V5870" s="19" t="str">
        <f aca="false">IF(COUNT(N5870:Q5870)=0,"",MIN(N5870:Q5870))</f>
        <v/>
      </c>
      <c r="W5870" s="16" t="str">
        <f aca="false">IF(V5870="","",INDEX($N$4:$Q$4,MATCH(V5870,N5870:Q5870,0)))</f>
        <v/>
      </c>
      <c r="X5870" s="19" t="str">
        <f aca="false">IF(COUNT(N5870:Q5870)&lt;2,"",SMALL(N5870:Q5870,2))</f>
        <v/>
      </c>
      <c r="Y5870" s="26" t="str">
        <f aca="false">IF(OR(V5870="",M5870=0),"",V5870/M5870-1)</f>
        <v/>
      </c>
      <c r="Z5870" s="26" t="str">
        <f aca="false">IF(OR(V5870="",L5870=""),"",V5870/(L5870*E5870)-1)</f>
        <v/>
      </c>
      <c r="AA5870" s="16" t="str">
        <f aca="false">IF(V5870="","SEM OFERTA",IF(OR(Y5870&gt;Premissas!$B$11,Y5870&lt;Premissas!$B$12),"VERIFICAR - UNIDADE/EMBALAGEM",IF(Y5870&gt;Premissas!$B$6,"NÃO COMPRAR - REAJUSTE &gt;5%","COMPRAR")))</f>
        <v>SEM OFERTA</v>
      </c>
      <c r="AB5870" s="18" t="str">
        <f aca="false">IF(W5870="DIMEC",S5870,IF(W5870="MEDCENTRO",U5870,""))</f>
        <v/>
      </c>
      <c r="AC5870" s="18" t="n">
        <f aca="false">IF(AA5870&lt;&gt;"COMPRAR",0,IF(AB5870="",I5870,MIN(I5870,AB5870)))</f>
        <v>0</v>
      </c>
      <c r="AD5870" s="19" t="n">
        <f aca="false">IF(AC5870&gt;0,AC5870*V5870,0)</f>
        <v>0</v>
      </c>
      <c r="AE5870" s="19" t="n">
        <f aca="false">IF(AC5870&gt;0,(M5870-V5870)*AC5870,0)</f>
        <v>0</v>
      </c>
      <c r="AF5870" s="16" t="str">
        <f aca="false">IF(AA5870&lt;&gt;"COMPRAR","",IF(AB5870="",IF(X5870="","",IF(X5870-V5870&lt;0.01,"EMPATE TÉCNICO","")),IF(AB5870&lt;I5870,"ESTOQUE INSUFICIENTE",IF(X5870="","",IF(X5870-V5870&lt;0.01,"EMPATE TÉCNICO","")))))</f>
        <v/>
      </c>
      <c r="AG5870" s="16" t="s">
        <v>763</v>
      </c>
      <c r="AH5870" s="16" t="s">
        <v>3343</v>
      </c>
    </row>
    <row r="5871" customFormat="false" ht="15" hidden="false" customHeight="false" outlineLevel="0" collapsed="false">
      <c r="A5871" s="16" t="s">
        <v>18124</v>
      </c>
      <c r="B5871" s="17" t="s">
        <v>18125</v>
      </c>
      <c r="C5871" s="16" t="s">
        <v>18126</v>
      </c>
      <c r="D5871" s="16" t="s">
        <v>1886</v>
      </c>
      <c r="E5871" s="18" t="n">
        <v>1</v>
      </c>
      <c r="F5871" s="16" t="s">
        <v>43</v>
      </c>
      <c r="G5871" s="18" t="n">
        <v>0</v>
      </c>
      <c r="H5871" s="16" t="n">
        <v>0.2</v>
      </c>
      <c r="I5871" s="18" t="n">
        <v>1</v>
      </c>
      <c r="J5871" s="19" t="n">
        <v>0</v>
      </c>
      <c r="K5871" s="19" t="n">
        <v>40</v>
      </c>
      <c r="L5871" s="19"/>
      <c r="M5871" s="19" t="n">
        <f aca="false">IF(J5871&gt;0,J5871,K5871)*E5871</f>
        <v>40</v>
      </c>
      <c r="N5871" s="20"/>
      <c r="O5871" s="21" t="str">
        <f aca="false">IF(R5871="","",ROUND(R5871*(1-Premissas!$B$4),4))</f>
        <v/>
      </c>
      <c r="P5871" s="22"/>
      <c r="Q5871" s="22"/>
      <c r="R5871" s="23"/>
      <c r="S5871" s="24"/>
      <c r="T5871" s="24"/>
      <c r="U5871" s="25"/>
      <c r="V5871" s="19" t="str">
        <f aca="false">IF(COUNT(N5871:Q5871)=0,"",MIN(N5871:Q5871))</f>
        <v/>
      </c>
      <c r="W5871" s="16" t="str">
        <f aca="false">IF(V5871="","",INDEX($N$4:$Q$4,MATCH(V5871,N5871:Q5871,0)))</f>
        <v/>
      </c>
      <c r="X5871" s="19" t="str">
        <f aca="false">IF(COUNT(N5871:Q5871)&lt;2,"",SMALL(N5871:Q5871,2))</f>
        <v/>
      </c>
      <c r="Y5871" s="26" t="str">
        <f aca="false">IF(OR(V5871="",M5871=0),"",V5871/M5871-1)</f>
        <v/>
      </c>
      <c r="Z5871" s="26" t="str">
        <f aca="false">IF(OR(V5871="",L5871=""),"",V5871/(L5871*E5871)-1)</f>
        <v/>
      </c>
      <c r="AA5871" s="16" t="str">
        <f aca="false">IF(V5871="","SEM OFERTA",IF(OR(Y5871&gt;Premissas!$B$11,Y5871&lt;Premissas!$B$12),"VERIFICAR - UNIDADE/EMBALAGEM",IF(Y5871&gt;Premissas!$B$6,"NÃO COMPRAR - REAJUSTE &gt;5%","COMPRAR")))</f>
        <v>SEM OFERTA</v>
      </c>
      <c r="AB5871" s="18" t="str">
        <f aca="false">IF(W5871="DIMEC",S5871,IF(W5871="MEDCENTRO",U5871,""))</f>
        <v/>
      </c>
      <c r="AC5871" s="18" t="n">
        <f aca="false">IF(AA5871&lt;&gt;"COMPRAR",0,IF(AB5871="",I5871,MIN(I5871,AB5871)))</f>
        <v>0</v>
      </c>
      <c r="AD5871" s="19" t="n">
        <f aca="false">IF(AC5871&gt;0,AC5871*V5871,0)</f>
        <v>0</v>
      </c>
      <c r="AE5871" s="19" t="n">
        <f aca="false">IF(AC5871&gt;0,(M5871-V5871)*AC5871,0)</f>
        <v>0</v>
      </c>
      <c r="AF5871" s="16" t="str">
        <f aca="false">IF(AA5871&lt;&gt;"COMPRAR","",IF(AB5871="",IF(X5871="","",IF(X5871-V5871&lt;0.01,"EMPATE TÉCNICO","")),IF(AB5871&lt;I5871,"ESTOQUE INSUFICIENTE",IF(X5871="","",IF(X5871-V5871&lt;0.01,"EMPATE TÉCNICO","")))))</f>
        <v/>
      </c>
      <c r="AG5871" s="16" t="s">
        <v>763</v>
      </c>
      <c r="AH5871" s="16" t="s">
        <v>3343</v>
      </c>
    </row>
    <row r="5872" customFormat="false" ht="15" hidden="false" customHeight="false" outlineLevel="0" collapsed="false">
      <c r="A5872" s="16" t="s">
        <v>18127</v>
      </c>
      <c r="B5872" s="17" t="s">
        <v>18128</v>
      </c>
      <c r="C5872" s="16" t="s">
        <v>18129</v>
      </c>
      <c r="D5872" s="16" t="s">
        <v>1886</v>
      </c>
      <c r="E5872" s="18" t="n">
        <v>1</v>
      </c>
      <c r="F5872" s="16" t="s">
        <v>41</v>
      </c>
      <c r="G5872" s="18" t="n">
        <v>4</v>
      </c>
      <c r="H5872" s="16" t="n">
        <v>2.6</v>
      </c>
      <c r="I5872" s="18" t="n">
        <v>3</v>
      </c>
      <c r="J5872" s="19" t="n">
        <v>36.5</v>
      </c>
      <c r="K5872" s="19" t="n">
        <v>36.5</v>
      </c>
      <c r="L5872" s="19" t="n">
        <v>36.5</v>
      </c>
      <c r="M5872" s="19" t="n">
        <f aca="false">IF(J5872&gt;0,J5872,K5872)*E5872</f>
        <v>36.5</v>
      </c>
      <c r="N5872" s="20"/>
      <c r="O5872" s="21" t="str">
        <f aca="false">IF(R5872="","",ROUND(R5872*(1-Premissas!$B$4),4))</f>
        <v/>
      </c>
      <c r="P5872" s="22"/>
      <c r="Q5872" s="22"/>
      <c r="R5872" s="23"/>
      <c r="S5872" s="24"/>
      <c r="T5872" s="24"/>
      <c r="U5872" s="25"/>
      <c r="V5872" s="19" t="str">
        <f aca="false">IF(COUNT(N5872:Q5872)=0,"",MIN(N5872:Q5872))</f>
        <v/>
      </c>
      <c r="W5872" s="16" t="str">
        <f aca="false">IF(V5872="","",INDEX($N$4:$Q$4,MATCH(V5872,N5872:Q5872,0)))</f>
        <v/>
      </c>
      <c r="X5872" s="19" t="str">
        <f aca="false">IF(COUNT(N5872:Q5872)&lt;2,"",SMALL(N5872:Q5872,2))</f>
        <v/>
      </c>
      <c r="Y5872" s="26" t="str">
        <f aca="false">IF(OR(V5872="",M5872=0),"",V5872/M5872-1)</f>
        <v/>
      </c>
      <c r="Z5872" s="26" t="str">
        <f aca="false">IF(OR(V5872="",L5872=""),"",V5872/(L5872*E5872)-1)</f>
        <v/>
      </c>
      <c r="AA5872" s="16" t="str">
        <f aca="false">IF(V5872="","SEM OFERTA",IF(OR(Y5872&gt;Premissas!$B$11,Y5872&lt;Premissas!$B$12),"VERIFICAR - UNIDADE/EMBALAGEM",IF(Y5872&gt;Premissas!$B$6,"NÃO COMPRAR - REAJUSTE &gt;5%","COMPRAR")))</f>
        <v>SEM OFERTA</v>
      </c>
      <c r="AB5872" s="18" t="str">
        <f aca="false">IF(W5872="DIMEC",S5872,IF(W5872="MEDCENTRO",U5872,""))</f>
        <v/>
      </c>
      <c r="AC5872" s="18" t="n">
        <f aca="false">IF(AA5872&lt;&gt;"COMPRAR",0,IF(AB5872="",I5872,MIN(I5872,AB5872)))</f>
        <v>0</v>
      </c>
      <c r="AD5872" s="19" t="n">
        <f aca="false">IF(AC5872&gt;0,AC5872*V5872,0)</f>
        <v>0</v>
      </c>
      <c r="AE5872" s="19" t="n">
        <f aca="false">IF(AC5872&gt;0,(M5872-V5872)*AC5872,0)</f>
        <v>0</v>
      </c>
      <c r="AF5872" s="16" t="str">
        <f aca="false">IF(AA5872&lt;&gt;"COMPRAR","",IF(AB5872="",IF(X5872="","",IF(X5872-V5872&lt;0.01,"EMPATE TÉCNICO","")),IF(AB5872&lt;I5872,"ESTOQUE INSUFICIENTE",IF(X5872="","",IF(X5872-V5872&lt;0.01,"EMPATE TÉCNICO","")))))</f>
        <v/>
      </c>
      <c r="AG5872" s="16" t="s">
        <v>763</v>
      </c>
      <c r="AH5872" s="16" t="s">
        <v>3343</v>
      </c>
    </row>
    <row r="5873" customFormat="false" ht="15" hidden="false" customHeight="false" outlineLevel="0" collapsed="false">
      <c r="A5873" s="16" t="s">
        <v>18130</v>
      </c>
      <c r="B5873" s="17" t="s">
        <v>18131</v>
      </c>
      <c r="C5873" s="16" t="s">
        <v>18132</v>
      </c>
      <c r="D5873" s="16" t="s">
        <v>1886</v>
      </c>
      <c r="E5873" s="18" t="n">
        <v>1</v>
      </c>
      <c r="F5873" s="16" t="s">
        <v>42</v>
      </c>
      <c r="G5873" s="18" t="n">
        <v>0</v>
      </c>
      <c r="H5873" s="16" t="n">
        <v>1.6</v>
      </c>
      <c r="I5873" s="18" t="n">
        <v>5</v>
      </c>
      <c r="J5873" s="19" t="n">
        <v>38.33</v>
      </c>
      <c r="K5873" s="19" t="n">
        <v>38.33</v>
      </c>
      <c r="L5873" s="19" t="n">
        <v>38.33</v>
      </c>
      <c r="M5873" s="19" t="n">
        <f aca="false">IF(J5873&gt;0,J5873,K5873)*E5873</f>
        <v>38.33</v>
      </c>
      <c r="N5873" s="20"/>
      <c r="O5873" s="21" t="str">
        <f aca="false">IF(R5873="","",ROUND(R5873*(1-Premissas!$B$4),4))</f>
        <v/>
      </c>
      <c r="P5873" s="22"/>
      <c r="Q5873" s="22"/>
      <c r="R5873" s="23"/>
      <c r="S5873" s="24"/>
      <c r="T5873" s="24"/>
      <c r="U5873" s="25"/>
      <c r="V5873" s="19" t="str">
        <f aca="false">IF(COUNT(N5873:Q5873)=0,"",MIN(N5873:Q5873))</f>
        <v/>
      </c>
      <c r="W5873" s="16" t="str">
        <f aca="false">IF(V5873="","",INDEX($N$4:$Q$4,MATCH(V5873,N5873:Q5873,0)))</f>
        <v/>
      </c>
      <c r="X5873" s="19" t="str">
        <f aca="false">IF(COUNT(N5873:Q5873)&lt;2,"",SMALL(N5873:Q5873,2))</f>
        <v/>
      </c>
      <c r="Y5873" s="26" t="str">
        <f aca="false">IF(OR(V5873="",M5873=0),"",V5873/M5873-1)</f>
        <v/>
      </c>
      <c r="Z5873" s="26" t="str">
        <f aca="false">IF(OR(V5873="",L5873=""),"",V5873/(L5873*E5873)-1)</f>
        <v/>
      </c>
      <c r="AA5873" s="16" t="str">
        <f aca="false">IF(V5873="","SEM OFERTA",IF(OR(Y5873&gt;Premissas!$B$11,Y5873&lt;Premissas!$B$12),"VERIFICAR - UNIDADE/EMBALAGEM",IF(Y5873&gt;Premissas!$B$6,"NÃO COMPRAR - REAJUSTE &gt;5%","COMPRAR")))</f>
        <v>SEM OFERTA</v>
      </c>
      <c r="AB5873" s="18" t="str">
        <f aca="false">IF(W5873="DIMEC",S5873,IF(W5873="MEDCENTRO",U5873,""))</f>
        <v/>
      </c>
      <c r="AC5873" s="18" t="n">
        <f aca="false">IF(AA5873&lt;&gt;"COMPRAR",0,IF(AB5873="",I5873,MIN(I5873,AB5873)))</f>
        <v>0</v>
      </c>
      <c r="AD5873" s="19" t="n">
        <f aca="false">IF(AC5873&gt;0,AC5873*V5873,0)</f>
        <v>0</v>
      </c>
      <c r="AE5873" s="19" t="n">
        <f aca="false">IF(AC5873&gt;0,(M5873-V5873)*AC5873,0)</f>
        <v>0</v>
      </c>
      <c r="AF5873" s="16" t="str">
        <f aca="false">IF(AA5873&lt;&gt;"COMPRAR","",IF(AB5873="",IF(X5873="","",IF(X5873-V5873&lt;0.01,"EMPATE TÉCNICO","")),IF(AB5873&lt;I5873,"ESTOQUE INSUFICIENTE",IF(X5873="","",IF(X5873-V5873&lt;0.01,"EMPATE TÉCNICO","")))))</f>
        <v/>
      </c>
      <c r="AG5873" s="16" t="s">
        <v>763</v>
      </c>
      <c r="AH5873" s="16" t="s">
        <v>3343</v>
      </c>
    </row>
    <row r="5874" customFormat="false" ht="15" hidden="false" customHeight="false" outlineLevel="0" collapsed="false">
      <c r="A5874" s="16" t="s">
        <v>18133</v>
      </c>
      <c r="B5874" s="17" t="s">
        <v>18134</v>
      </c>
      <c r="C5874" s="16" t="s">
        <v>18135</v>
      </c>
      <c r="D5874" s="16" t="s">
        <v>762</v>
      </c>
      <c r="E5874" s="18" t="n">
        <v>1</v>
      </c>
      <c r="F5874" s="16" t="s">
        <v>43</v>
      </c>
      <c r="G5874" s="18" t="n">
        <v>0</v>
      </c>
      <c r="H5874" s="16" t="n">
        <v>0.1</v>
      </c>
      <c r="I5874" s="18" t="n">
        <v>1</v>
      </c>
      <c r="J5874" s="19" t="n">
        <v>0</v>
      </c>
      <c r="K5874" s="19" t="n">
        <v>63.6</v>
      </c>
      <c r="L5874" s="19"/>
      <c r="M5874" s="19" t="n">
        <f aca="false">IF(J5874&gt;0,J5874,K5874)*E5874</f>
        <v>63.6</v>
      </c>
      <c r="N5874" s="20"/>
      <c r="O5874" s="21" t="str">
        <f aca="false">IF(R5874="","",ROUND(R5874*(1-Premissas!$B$4),4))</f>
        <v/>
      </c>
      <c r="P5874" s="22"/>
      <c r="Q5874" s="22"/>
      <c r="R5874" s="23"/>
      <c r="S5874" s="24"/>
      <c r="T5874" s="24"/>
      <c r="U5874" s="25"/>
      <c r="V5874" s="19" t="str">
        <f aca="false">IF(COUNT(N5874:Q5874)=0,"",MIN(N5874:Q5874))</f>
        <v/>
      </c>
      <c r="W5874" s="16" t="str">
        <f aca="false">IF(V5874="","",INDEX($N$4:$Q$4,MATCH(V5874,N5874:Q5874,0)))</f>
        <v/>
      </c>
      <c r="X5874" s="19" t="str">
        <f aca="false">IF(COUNT(N5874:Q5874)&lt;2,"",SMALL(N5874:Q5874,2))</f>
        <v/>
      </c>
      <c r="Y5874" s="26" t="str">
        <f aca="false">IF(OR(V5874="",M5874=0),"",V5874/M5874-1)</f>
        <v/>
      </c>
      <c r="Z5874" s="26" t="str">
        <f aca="false">IF(OR(V5874="",L5874=""),"",V5874/(L5874*E5874)-1)</f>
        <v/>
      </c>
      <c r="AA5874" s="16" t="str">
        <f aca="false">IF(V5874="","SEM OFERTA",IF(OR(Y5874&gt;Premissas!$B$11,Y5874&lt;Premissas!$B$12),"VERIFICAR - UNIDADE/EMBALAGEM",IF(Y5874&gt;Premissas!$B$6,"NÃO COMPRAR - REAJUSTE &gt;5%","COMPRAR")))</f>
        <v>SEM OFERTA</v>
      </c>
      <c r="AB5874" s="18" t="str">
        <f aca="false">IF(W5874="DIMEC",S5874,IF(W5874="MEDCENTRO",U5874,""))</f>
        <v/>
      </c>
      <c r="AC5874" s="18" t="n">
        <f aca="false">IF(AA5874&lt;&gt;"COMPRAR",0,IF(AB5874="",I5874,MIN(I5874,AB5874)))</f>
        <v>0</v>
      </c>
      <c r="AD5874" s="19" t="n">
        <f aca="false">IF(AC5874&gt;0,AC5874*V5874,0)</f>
        <v>0</v>
      </c>
      <c r="AE5874" s="19" t="n">
        <f aca="false">IF(AC5874&gt;0,(M5874-V5874)*AC5874,0)</f>
        <v>0</v>
      </c>
      <c r="AF5874" s="16" t="str">
        <f aca="false">IF(AA5874&lt;&gt;"COMPRAR","",IF(AB5874="",IF(X5874="","",IF(X5874-V5874&lt;0.01,"EMPATE TÉCNICO","")),IF(AB5874&lt;I5874,"ESTOQUE INSUFICIENTE",IF(X5874="","",IF(X5874-V5874&lt;0.01,"EMPATE TÉCNICO","")))))</f>
        <v/>
      </c>
      <c r="AG5874" s="16" t="s">
        <v>763</v>
      </c>
      <c r="AH5874" s="16" t="s">
        <v>3343</v>
      </c>
    </row>
    <row r="5875" customFormat="false" ht="15" hidden="false" customHeight="false" outlineLevel="0" collapsed="false">
      <c r="A5875" s="16" t="s">
        <v>18136</v>
      </c>
      <c r="B5875" s="17" t="s">
        <v>18137</v>
      </c>
      <c r="C5875" s="16" t="s">
        <v>18138</v>
      </c>
      <c r="D5875" s="16" t="s">
        <v>762</v>
      </c>
      <c r="E5875" s="18" t="n">
        <v>1</v>
      </c>
      <c r="F5875" s="16" t="s">
        <v>41</v>
      </c>
      <c r="G5875" s="18" t="n">
        <v>1</v>
      </c>
      <c r="H5875" s="16" t="n">
        <v>0.6</v>
      </c>
      <c r="I5875" s="18" t="n">
        <v>1</v>
      </c>
      <c r="J5875" s="19" t="n">
        <v>61.78</v>
      </c>
      <c r="K5875" s="19" t="n">
        <v>61.78</v>
      </c>
      <c r="L5875" s="19" t="n">
        <v>61.78</v>
      </c>
      <c r="M5875" s="19" t="n">
        <f aca="false">IF(J5875&gt;0,J5875,K5875)*E5875</f>
        <v>61.78</v>
      </c>
      <c r="N5875" s="20"/>
      <c r="O5875" s="21" t="str">
        <f aca="false">IF(R5875="","",ROUND(R5875*(1-Premissas!$B$4),4))</f>
        <v/>
      </c>
      <c r="P5875" s="22"/>
      <c r="Q5875" s="22"/>
      <c r="R5875" s="23"/>
      <c r="S5875" s="24"/>
      <c r="T5875" s="24"/>
      <c r="U5875" s="25"/>
      <c r="V5875" s="19" t="str">
        <f aca="false">IF(COUNT(N5875:Q5875)=0,"",MIN(N5875:Q5875))</f>
        <v/>
      </c>
      <c r="W5875" s="16" t="str">
        <f aca="false">IF(V5875="","",INDEX($N$4:$Q$4,MATCH(V5875,N5875:Q5875,0)))</f>
        <v/>
      </c>
      <c r="X5875" s="19" t="str">
        <f aca="false">IF(COUNT(N5875:Q5875)&lt;2,"",SMALL(N5875:Q5875,2))</f>
        <v/>
      </c>
      <c r="Y5875" s="26" t="str">
        <f aca="false">IF(OR(V5875="",M5875=0),"",V5875/M5875-1)</f>
        <v/>
      </c>
      <c r="Z5875" s="26" t="str">
        <f aca="false">IF(OR(V5875="",L5875=""),"",V5875/(L5875*E5875)-1)</f>
        <v/>
      </c>
      <c r="AA5875" s="16" t="str">
        <f aca="false">IF(V5875="","SEM OFERTA",IF(OR(Y5875&gt;Premissas!$B$11,Y5875&lt;Premissas!$B$12),"VERIFICAR - UNIDADE/EMBALAGEM",IF(Y5875&gt;Premissas!$B$6,"NÃO COMPRAR - REAJUSTE &gt;5%","COMPRAR")))</f>
        <v>SEM OFERTA</v>
      </c>
      <c r="AB5875" s="18" t="str">
        <f aca="false">IF(W5875="DIMEC",S5875,IF(W5875="MEDCENTRO",U5875,""))</f>
        <v/>
      </c>
      <c r="AC5875" s="18" t="n">
        <f aca="false">IF(AA5875&lt;&gt;"COMPRAR",0,IF(AB5875="",I5875,MIN(I5875,AB5875)))</f>
        <v>0</v>
      </c>
      <c r="AD5875" s="19" t="n">
        <f aca="false">IF(AC5875&gt;0,AC5875*V5875,0)</f>
        <v>0</v>
      </c>
      <c r="AE5875" s="19" t="n">
        <f aca="false">IF(AC5875&gt;0,(M5875-V5875)*AC5875,0)</f>
        <v>0</v>
      </c>
      <c r="AF5875" s="16" t="str">
        <f aca="false">IF(AA5875&lt;&gt;"COMPRAR","",IF(AB5875="",IF(X5875="","",IF(X5875-V5875&lt;0.01,"EMPATE TÉCNICO","")),IF(AB5875&lt;I5875,"ESTOQUE INSUFICIENTE",IF(X5875="","",IF(X5875-V5875&lt;0.01,"EMPATE TÉCNICO","")))))</f>
        <v/>
      </c>
      <c r="AG5875" s="16" t="s">
        <v>763</v>
      </c>
      <c r="AH5875" s="16" t="s">
        <v>3343</v>
      </c>
    </row>
    <row r="5876" customFormat="false" ht="15" hidden="false" customHeight="false" outlineLevel="0" collapsed="false">
      <c r="A5876" s="16" t="s">
        <v>18139</v>
      </c>
      <c r="B5876" s="17" t="s">
        <v>18140</v>
      </c>
      <c r="C5876" s="16" t="s">
        <v>18141</v>
      </c>
      <c r="D5876" s="16" t="s">
        <v>1886</v>
      </c>
      <c r="E5876" s="18" t="n">
        <v>1</v>
      </c>
      <c r="F5876" s="16" t="s">
        <v>41</v>
      </c>
      <c r="G5876" s="18" t="n">
        <v>6</v>
      </c>
      <c r="H5876" s="16" t="n">
        <v>2.6</v>
      </c>
      <c r="I5876" s="18" t="n">
        <v>1</v>
      </c>
      <c r="J5876" s="19" t="n">
        <v>24.63</v>
      </c>
      <c r="K5876" s="19" t="n">
        <v>24.63</v>
      </c>
      <c r="L5876" s="19" t="n">
        <v>24.63</v>
      </c>
      <c r="M5876" s="19" t="n">
        <f aca="false">IF(J5876&gt;0,J5876,K5876)*E5876</f>
        <v>24.63</v>
      </c>
      <c r="N5876" s="20"/>
      <c r="O5876" s="21" t="str">
        <f aca="false">IF(R5876="","",ROUND(R5876*(1-Premissas!$B$4),4))</f>
        <v/>
      </c>
      <c r="P5876" s="22"/>
      <c r="Q5876" s="22"/>
      <c r="R5876" s="23"/>
      <c r="S5876" s="24"/>
      <c r="T5876" s="24"/>
      <c r="U5876" s="25"/>
      <c r="V5876" s="19" t="str">
        <f aca="false">IF(COUNT(N5876:Q5876)=0,"",MIN(N5876:Q5876))</f>
        <v/>
      </c>
      <c r="W5876" s="16" t="str">
        <f aca="false">IF(V5876="","",INDEX($N$4:$Q$4,MATCH(V5876,N5876:Q5876,0)))</f>
        <v/>
      </c>
      <c r="X5876" s="19" t="str">
        <f aca="false">IF(COUNT(N5876:Q5876)&lt;2,"",SMALL(N5876:Q5876,2))</f>
        <v/>
      </c>
      <c r="Y5876" s="26" t="str">
        <f aca="false">IF(OR(V5876="",M5876=0),"",V5876/M5876-1)</f>
        <v/>
      </c>
      <c r="Z5876" s="26" t="str">
        <f aca="false">IF(OR(V5876="",L5876=""),"",V5876/(L5876*E5876)-1)</f>
        <v/>
      </c>
      <c r="AA5876" s="16" t="str">
        <f aca="false">IF(V5876="","SEM OFERTA",IF(OR(Y5876&gt;Premissas!$B$11,Y5876&lt;Premissas!$B$12),"VERIFICAR - UNIDADE/EMBALAGEM",IF(Y5876&gt;Premissas!$B$6,"NÃO COMPRAR - REAJUSTE &gt;5%","COMPRAR")))</f>
        <v>SEM OFERTA</v>
      </c>
      <c r="AB5876" s="18" t="str">
        <f aca="false">IF(W5876="DIMEC",S5876,IF(W5876="MEDCENTRO",U5876,""))</f>
        <v/>
      </c>
      <c r="AC5876" s="18" t="n">
        <f aca="false">IF(AA5876&lt;&gt;"COMPRAR",0,IF(AB5876="",I5876,MIN(I5876,AB5876)))</f>
        <v>0</v>
      </c>
      <c r="AD5876" s="19" t="n">
        <f aca="false">IF(AC5876&gt;0,AC5876*V5876,0)</f>
        <v>0</v>
      </c>
      <c r="AE5876" s="19" t="n">
        <f aca="false">IF(AC5876&gt;0,(M5876-V5876)*AC5876,0)</f>
        <v>0</v>
      </c>
      <c r="AF5876" s="16" t="str">
        <f aca="false">IF(AA5876&lt;&gt;"COMPRAR","",IF(AB5876="",IF(X5876="","",IF(X5876-V5876&lt;0.01,"EMPATE TÉCNICO","")),IF(AB5876&lt;I5876,"ESTOQUE INSUFICIENTE",IF(X5876="","",IF(X5876-V5876&lt;0.01,"EMPATE TÉCNICO","")))))</f>
        <v/>
      </c>
      <c r="AG5876" s="16" t="s">
        <v>763</v>
      </c>
      <c r="AH5876" s="16" t="s">
        <v>3343</v>
      </c>
    </row>
    <row r="5877" customFormat="false" ht="15" hidden="false" customHeight="false" outlineLevel="0" collapsed="false">
      <c r="A5877" s="16" t="s">
        <v>18142</v>
      </c>
      <c r="B5877" s="17" t="s">
        <v>18143</v>
      </c>
      <c r="C5877" s="16" t="s">
        <v>18144</v>
      </c>
      <c r="D5877" s="16" t="s">
        <v>1886</v>
      </c>
      <c r="E5877" s="18" t="n">
        <v>1</v>
      </c>
      <c r="F5877" s="16" t="s">
        <v>43</v>
      </c>
      <c r="G5877" s="18" t="n">
        <v>0</v>
      </c>
      <c r="H5877" s="16" t="n">
        <v>1.3</v>
      </c>
      <c r="I5877" s="18" t="n">
        <v>4</v>
      </c>
      <c r="J5877" s="19" t="n">
        <v>28.21</v>
      </c>
      <c r="K5877" s="19" t="n">
        <v>28.21</v>
      </c>
      <c r="L5877" s="19" t="n">
        <v>28.21</v>
      </c>
      <c r="M5877" s="19" t="n">
        <f aca="false">IF(J5877&gt;0,J5877,K5877)*E5877</f>
        <v>28.21</v>
      </c>
      <c r="N5877" s="20"/>
      <c r="O5877" s="21" t="str">
        <f aca="false">IF(R5877="","",ROUND(R5877*(1-Premissas!$B$4),4))</f>
        <v/>
      </c>
      <c r="P5877" s="22"/>
      <c r="Q5877" s="22"/>
      <c r="R5877" s="23"/>
      <c r="S5877" s="24"/>
      <c r="T5877" s="24"/>
      <c r="U5877" s="25"/>
      <c r="V5877" s="19" t="str">
        <f aca="false">IF(COUNT(N5877:Q5877)=0,"",MIN(N5877:Q5877))</f>
        <v/>
      </c>
      <c r="W5877" s="16" t="str">
        <f aca="false">IF(V5877="","",INDEX($N$4:$Q$4,MATCH(V5877,N5877:Q5877,0)))</f>
        <v/>
      </c>
      <c r="X5877" s="19" t="str">
        <f aca="false">IF(COUNT(N5877:Q5877)&lt;2,"",SMALL(N5877:Q5877,2))</f>
        <v/>
      </c>
      <c r="Y5877" s="26" t="str">
        <f aca="false">IF(OR(V5877="",M5877=0),"",V5877/M5877-1)</f>
        <v/>
      </c>
      <c r="Z5877" s="26" t="str">
        <f aca="false">IF(OR(V5877="",L5877=""),"",V5877/(L5877*E5877)-1)</f>
        <v/>
      </c>
      <c r="AA5877" s="16" t="str">
        <f aca="false">IF(V5877="","SEM OFERTA",IF(OR(Y5877&gt;Premissas!$B$11,Y5877&lt;Premissas!$B$12),"VERIFICAR - UNIDADE/EMBALAGEM",IF(Y5877&gt;Premissas!$B$6,"NÃO COMPRAR - REAJUSTE &gt;5%","COMPRAR")))</f>
        <v>SEM OFERTA</v>
      </c>
      <c r="AB5877" s="18" t="str">
        <f aca="false">IF(W5877="DIMEC",S5877,IF(W5877="MEDCENTRO",U5877,""))</f>
        <v/>
      </c>
      <c r="AC5877" s="18" t="n">
        <f aca="false">IF(AA5877&lt;&gt;"COMPRAR",0,IF(AB5877="",I5877,MIN(I5877,AB5877)))</f>
        <v>0</v>
      </c>
      <c r="AD5877" s="19" t="n">
        <f aca="false">IF(AC5877&gt;0,AC5877*V5877,0)</f>
        <v>0</v>
      </c>
      <c r="AE5877" s="19" t="n">
        <f aca="false">IF(AC5877&gt;0,(M5877-V5877)*AC5877,0)</f>
        <v>0</v>
      </c>
      <c r="AF5877" s="16" t="str">
        <f aca="false">IF(AA5877&lt;&gt;"COMPRAR","",IF(AB5877="",IF(X5877="","",IF(X5877-V5877&lt;0.01,"EMPATE TÉCNICO","")),IF(AB5877&lt;I5877,"ESTOQUE INSUFICIENTE",IF(X5877="","",IF(X5877-V5877&lt;0.01,"EMPATE TÉCNICO","")))))</f>
        <v/>
      </c>
      <c r="AG5877" s="16" t="s">
        <v>763</v>
      </c>
      <c r="AH5877" s="16" t="s">
        <v>3343</v>
      </c>
    </row>
    <row r="5878" customFormat="false" ht="15" hidden="false" customHeight="false" outlineLevel="0" collapsed="false">
      <c r="A5878" s="16" t="s">
        <v>18145</v>
      </c>
      <c r="B5878" s="17" t="s">
        <v>18146</v>
      </c>
      <c r="C5878" s="16" t="s">
        <v>18147</v>
      </c>
      <c r="D5878" s="16" t="s">
        <v>762</v>
      </c>
      <c r="E5878" s="18" t="n">
        <v>1</v>
      </c>
      <c r="F5878" s="16" t="s">
        <v>43</v>
      </c>
      <c r="G5878" s="18" t="n">
        <v>0</v>
      </c>
      <c r="H5878" s="16" t="n">
        <v>0.1</v>
      </c>
      <c r="I5878" s="18" t="n">
        <v>1</v>
      </c>
      <c r="J5878" s="19" t="n">
        <v>0</v>
      </c>
      <c r="K5878" s="19" t="n">
        <v>3.89</v>
      </c>
      <c r="L5878" s="19"/>
      <c r="M5878" s="19" t="n">
        <f aca="false">IF(J5878&gt;0,J5878,K5878)*E5878</f>
        <v>3.89</v>
      </c>
      <c r="N5878" s="20"/>
      <c r="O5878" s="21" t="str">
        <f aca="false">IF(R5878="","",ROUND(R5878*(1-Premissas!$B$4),4))</f>
        <v/>
      </c>
      <c r="P5878" s="22"/>
      <c r="Q5878" s="22"/>
      <c r="R5878" s="23"/>
      <c r="S5878" s="24"/>
      <c r="T5878" s="24"/>
      <c r="U5878" s="25"/>
      <c r="V5878" s="19" t="str">
        <f aca="false">IF(COUNT(N5878:Q5878)=0,"",MIN(N5878:Q5878))</f>
        <v/>
      </c>
      <c r="W5878" s="16" t="str">
        <f aca="false">IF(V5878="","",INDEX($N$4:$Q$4,MATCH(V5878,N5878:Q5878,0)))</f>
        <v/>
      </c>
      <c r="X5878" s="19" t="str">
        <f aca="false">IF(COUNT(N5878:Q5878)&lt;2,"",SMALL(N5878:Q5878,2))</f>
        <v/>
      </c>
      <c r="Y5878" s="26" t="str">
        <f aca="false">IF(OR(V5878="",M5878=0),"",V5878/M5878-1)</f>
        <v/>
      </c>
      <c r="Z5878" s="26" t="str">
        <f aca="false">IF(OR(V5878="",L5878=""),"",V5878/(L5878*E5878)-1)</f>
        <v/>
      </c>
      <c r="AA5878" s="16" t="str">
        <f aca="false">IF(V5878="","SEM OFERTA",IF(OR(Y5878&gt;Premissas!$B$11,Y5878&lt;Premissas!$B$12),"VERIFICAR - UNIDADE/EMBALAGEM",IF(Y5878&gt;Premissas!$B$6,"NÃO COMPRAR - REAJUSTE &gt;5%","COMPRAR")))</f>
        <v>SEM OFERTA</v>
      </c>
      <c r="AB5878" s="18" t="str">
        <f aca="false">IF(W5878="DIMEC",S5878,IF(W5878="MEDCENTRO",U5878,""))</f>
        <v/>
      </c>
      <c r="AC5878" s="18" t="n">
        <f aca="false">IF(AA5878&lt;&gt;"COMPRAR",0,IF(AB5878="",I5878,MIN(I5878,AB5878)))</f>
        <v>0</v>
      </c>
      <c r="AD5878" s="19" t="n">
        <f aca="false">IF(AC5878&gt;0,AC5878*V5878,0)</f>
        <v>0</v>
      </c>
      <c r="AE5878" s="19" t="n">
        <f aca="false">IF(AC5878&gt;0,(M5878-V5878)*AC5878,0)</f>
        <v>0</v>
      </c>
      <c r="AF5878" s="16" t="str">
        <f aca="false">IF(AA5878&lt;&gt;"COMPRAR","",IF(AB5878="",IF(X5878="","",IF(X5878-V5878&lt;0.01,"EMPATE TÉCNICO","")),IF(AB5878&lt;I5878,"ESTOQUE INSUFICIENTE",IF(X5878="","",IF(X5878-V5878&lt;0.01,"EMPATE TÉCNICO","")))))</f>
        <v/>
      </c>
      <c r="AG5878" s="16" t="s">
        <v>763</v>
      </c>
      <c r="AH5878" s="16" t="s">
        <v>3343</v>
      </c>
    </row>
    <row r="5879" customFormat="false" ht="15" hidden="false" customHeight="false" outlineLevel="0" collapsed="false">
      <c r="A5879" s="16" t="s">
        <v>18148</v>
      </c>
      <c r="B5879" s="17" t="s">
        <v>18149</v>
      </c>
      <c r="C5879" s="16" t="s">
        <v>18150</v>
      </c>
      <c r="D5879" s="16" t="s">
        <v>762</v>
      </c>
      <c r="E5879" s="18" t="n">
        <v>1</v>
      </c>
      <c r="F5879" s="16" t="s">
        <v>43</v>
      </c>
      <c r="G5879" s="18" t="n">
        <v>0</v>
      </c>
      <c r="H5879" s="16" t="n">
        <v>0.1</v>
      </c>
      <c r="I5879" s="18" t="n">
        <v>1</v>
      </c>
      <c r="J5879" s="19" t="n">
        <v>0</v>
      </c>
      <c r="K5879" s="19" t="n">
        <v>4.1</v>
      </c>
      <c r="L5879" s="19"/>
      <c r="M5879" s="19" t="n">
        <f aca="false">IF(J5879&gt;0,J5879,K5879)*E5879</f>
        <v>4.1</v>
      </c>
      <c r="N5879" s="20"/>
      <c r="O5879" s="21" t="str">
        <f aca="false">IF(R5879="","",ROUND(R5879*(1-Premissas!$B$4),4))</f>
        <v/>
      </c>
      <c r="P5879" s="22"/>
      <c r="Q5879" s="22"/>
      <c r="R5879" s="23"/>
      <c r="S5879" s="24"/>
      <c r="T5879" s="24"/>
      <c r="U5879" s="25"/>
      <c r="V5879" s="19" t="str">
        <f aca="false">IF(COUNT(N5879:Q5879)=0,"",MIN(N5879:Q5879))</f>
        <v/>
      </c>
      <c r="W5879" s="16" t="str">
        <f aca="false">IF(V5879="","",INDEX($N$4:$Q$4,MATCH(V5879,N5879:Q5879,0)))</f>
        <v/>
      </c>
      <c r="X5879" s="19" t="str">
        <f aca="false">IF(COUNT(N5879:Q5879)&lt;2,"",SMALL(N5879:Q5879,2))</f>
        <v/>
      </c>
      <c r="Y5879" s="26" t="str">
        <f aca="false">IF(OR(V5879="",M5879=0),"",V5879/M5879-1)</f>
        <v/>
      </c>
      <c r="Z5879" s="26" t="str">
        <f aca="false">IF(OR(V5879="",L5879=""),"",V5879/(L5879*E5879)-1)</f>
        <v/>
      </c>
      <c r="AA5879" s="16" t="str">
        <f aca="false">IF(V5879="","SEM OFERTA",IF(OR(Y5879&gt;Premissas!$B$11,Y5879&lt;Premissas!$B$12),"VERIFICAR - UNIDADE/EMBALAGEM",IF(Y5879&gt;Premissas!$B$6,"NÃO COMPRAR - REAJUSTE &gt;5%","COMPRAR")))</f>
        <v>SEM OFERTA</v>
      </c>
      <c r="AB5879" s="18" t="str">
        <f aca="false">IF(W5879="DIMEC",S5879,IF(W5879="MEDCENTRO",U5879,""))</f>
        <v/>
      </c>
      <c r="AC5879" s="18" t="n">
        <f aca="false">IF(AA5879&lt;&gt;"COMPRAR",0,IF(AB5879="",I5879,MIN(I5879,AB5879)))</f>
        <v>0</v>
      </c>
      <c r="AD5879" s="19" t="n">
        <f aca="false">IF(AC5879&gt;0,AC5879*V5879,0)</f>
        <v>0</v>
      </c>
      <c r="AE5879" s="19" t="n">
        <f aca="false">IF(AC5879&gt;0,(M5879-V5879)*AC5879,0)</f>
        <v>0</v>
      </c>
      <c r="AF5879" s="16" t="str">
        <f aca="false">IF(AA5879&lt;&gt;"COMPRAR","",IF(AB5879="",IF(X5879="","",IF(X5879-V5879&lt;0.01,"EMPATE TÉCNICO","")),IF(AB5879&lt;I5879,"ESTOQUE INSUFICIENTE",IF(X5879="","",IF(X5879-V5879&lt;0.01,"EMPATE TÉCNICO","")))))</f>
        <v/>
      </c>
      <c r="AG5879" s="16" t="s">
        <v>763</v>
      </c>
      <c r="AH5879" s="16" t="s">
        <v>3343</v>
      </c>
    </row>
    <row r="5880" customFormat="false" ht="15" hidden="false" customHeight="false" outlineLevel="0" collapsed="false">
      <c r="A5880" s="16" t="s">
        <v>18151</v>
      </c>
      <c r="B5880" s="17" t="s">
        <v>18152</v>
      </c>
      <c r="C5880" s="16" t="s">
        <v>18153</v>
      </c>
      <c r="D5880" s="16" t="s">
        <v>762</v>
      </c>
      <c r="E5880" s="18" t="n">
        <v>1</v>
      </c>
      <c r="F5880" s="16" t="s">
        <v>43</v>
      </c>
      <c r="G5880" s="18" t="n">
        <v>0</v>
      </c>
      <c r="H5880" s="16" t="n">
        <v>0.1</v>
      </c>
      <c r="I5880" s="18" t="n">
        <v>1</v>
      </c>
      <c r="J5880" s="19" t="n">
        <v>0</v>
      </c>
      <c r="K5880" s="19" t="n">
        <v>5.95</v>
      </c>
      <c r="L5880" s="19"/>
      <c r="M5880" s="19" t="n">
        <f aca="false">IF(J5880&gt;0,J5880,K5880)*E5880</f>
        <v>5.95</v>
      </c>
      <c r="N5880" s="20"/>
      <c r="O5880" s="21" t="str">
        <f aca="false">IF(R5880="","",ROUND(R5880*(1-Premissas!$B$4),4))</f>
        <v/>
      </c>
      <c r="P5880" s="22"/>
      <c r="Q5880" s="22"/>
      <c r="R5880" s="23"/>
      <c r="S5880" s="24"/>
      <c r="T5880" s="24"/>
      <c r="U5880" s="25"/>
      <c r="V5880" s="19" t="str">
        <f aca="false">IF(COUNT(N5880:Q5880)=0,"",MIN(N5880:Q5880))</f>
        <v/>
      </c>
      <c r="W5880" s="16" t="str">
        <f aca="false">IF(V5880="","",INDEX($N$4:$Q$4,MATCH(V5880,N5880:Q5880,0)))</f>
        <v/>
      </c>
      <c r="X5880" s="19" t="str">
        <f aca="false">IF(COUNT(N5880:Q5880)&lt;2,"",SMALL(N5880:Q5880,2))</f>
        <v/>
      </c>
      <c r="Y5880" s="26" t="str">
        <f aca="false">IF(OR(V5880="",M5880=0),"",V5880/M5880-1)</f>
        <v/>
      </c>
      <c r="Z5880" s="26" t="str">
        <f aca="false">IF(OR(V5880="",L5880=""),"",V5880/(L5880*E5880)-1)</f>
        <v/>
      </c>
      <c r="AA5880" s="16" t="str">
        <f aca="false">IF(V5880="","SEM OFERTA",IF(OR(Y5880&gt;Premissas!$B$11,Y5880&lt;Premissas!$B$12),"VERIFICAR - UNIDADE/EMBALAGEM",IF(Y5880&gt;Premissas!$B$6,"NÃO COMPRAR - REAJUSTE &gt;5%","COMPRAR")))</f>
        <v>SEM OFERTA</v>
      </c>
      <c r="AB5880" s="18" t="str">
        <f aca="false">IF(W5880="DIMEC",S5880,IF(W5880="MEDCENTRO",U5880,""))</f>
        <v/>
      </c>
      <c r="AC5880" s="18" t="n">
        <f aca="false">IF(AA5880&lt;&gt;"COMPRAR",0,IF(AB5880="",I5880,MIN(I5880,AB5880)))</f>
        <v>0</v>
      </c>
      <c r="AD5880" s="19" t="n">
        <f aca="false">IF(AC5880&gt;0,AC5880*V5880,0)</f>
        <v>0</v>
      </c>
      <c r="AE5880" s="19" t="n">
        <f aca="false">IF(AC5880&gt;0,(M5880-V5880)*AC5880,0)</f>
        <v>0</v>
      </c>
      <c r="AF5880" s="16" t="str">
        <f aca="false">IF(AA5880&lt;&gt;"COMPRAR","",IF(AB5880="",IF(X5880="","",IF(X5880-V5880&lt;0.01,"EMPATE TÉCNICO","")),IF(AB5880&lt;I5880,"ESTOQUE INSUFICIENTE",IF(X5880="","",IF(X5880-V5880&lt;0.01,"EMPATE TÉCNICO","")))))</f>
        <v/>
      </c>
      <c r="AG5880" s="16" t="s">
        <v>763</v>
      </c>
      <c r="AH5880" s="16" t="s">
        <v>3343</v>
      </c>
    </row>
    <row r="5881" customFormat="false" ht="15" hidden="false" customHeight="false" outlineLevel="0" collapsed="false">
      <c r="A5881" s="16" t="s">
        <v>18154</v>
      </c>
      <c r="B5881" s="17" t="s">
        <v>18155</v>
      </c>
      <c r="C5881" s="16" t="s">
        <v>18156</v>
      </c>
      <c r="D5881" s="16" t="s">
        <v>1886</v>
      </c>
      <c r="E5881" s="18" t="n">
        <v>1</v>
      </c>
      <c r="F5881" s="16" t="s">
        <v>41</v>
      </c>
      <c r="G5881" s="18" t="n">
        <v>0</v>
      </c>
      <c r="H5881" s="16" t="n">
        <v>3</v>
      </c>
      <c r="I5881" s="18" t="n">
        <v>8</v>
      </c>
      <c r="J5881" s="19" t="n">
        <v>21.39</v>
      </c>
      <c r="K5881" s="19" t="n">
        <v>21.39</v>
      </c>
      <c r="L5881" s="19" t="n">
        <v>21.39</v>
      </c>
      <c r="M5881" s="19" t="n">
        <f aca="false">IF(J5881&gt;0,J5881,K5881)*E5881</f>
        <v>21.39</v>
      </c>
      <c r="N5881" s="20"/>
      <c r="O5881" s="21" t="str">
        <f aca="false">IF(R5881="","",ROUND(R5881*(1-Premissas!$B$4),4))</f>
        <v/>
      </c>
      <c r="P5881" s="22"/>
      <c r="Q5881" s="22"/>
      <c r="R5881" s="23"/>
      <c r="S5881" s="24"/>
      <c r="T5881" s="24"/>
      <c r="U5881" s="25"/>
      <c r="V5881" s="19" t="str">
        <f aca="false">IF(COUNT(N5881:Q5881)=0,"",MIN(N5881:Q5881))</f>
        <v/>
      </c>
      <c r="W5881" s="16" t="str">
        <f aca="false">IF(V5881="","",INDEX($N$4:$Q$4,MATCH(V5881,N5881:Q5881,0)))</f>
        <v/>
      </c>
      <c r="X5881" s="19" t="str">
        <f aca="false">IF(COUNT(N5881:Q5881)&lt;2,"",SMALL(N5881:Q5881,2))</f>
        <v/>
      </c>
      <c r="Y5881" s="26" t="str">
        <f aca="false">IF(OR(V5881="",M5881=0),"",V5881/M5881-1)</f>
        <v/>
      </c>
      <c r="Z5881" s="26" t="str">
        <f aca="false">IF(OR(V5881="",L5881=""),"",V5881/(L5881*E5881)-1)</f>
        <v/>
      </c>
      <c r="AA5881" s="16" t="str">
        <f aca="false">IF(V5881="","SEM OFERTA",IF(OR(Y5881&gt;Premissas!$B$11,Y5881&lt;Premissas!$B$12),"VERIFICAR - UNIDADE/EMBALAGEM",IF(Y5881&gt;Premissas!$B$6,"NÃO COMPRAR - REAJUSTE &gt;5%","COMPRAR")))</f>
        <v>SEM OFERTA</v>
      </c>
      <c r="AB5881" s="18" t="str">
        <f aca="false">IF(W5881="DIMEC",S5881,IF(W5881="MEDCENTRO",U5881,""))</f>
        <v/>
      </c>
      <c r="AC5881" s="18" t="n">
        <f aca="false">IF(AA5881&lt;&gt;"COMPRAR",0,IF(AB5881="",I5881,MIN(I5881,AB5881)))</f>
        <v>0</v>
      </c>
      <c r="AD5881" s="19" t="n">
        <f aca="false">IF(AC5881&gt;0,AC5881*V5881,0)</f>
        <v>0</v>
      </c>
      <c r="AE5881" s="19" t="n">
        <f aca="false">IF(AC5881&gt;0,(M5881-V5881)*AC5881,0)</f>
        <v>0</v>
      </c>
      <c r="AF5881" s="16" t="str">
        <f aca="false">IF(AA5881&lt;&gt;"COMPRAR","",IF(AB5881="",IF(X5881="","",IF(X5881-V5881&lt;0.01,"EMPATE TÉCNICO","")),IF(AB5881&lt;I5881,"ESTOQUE INSUFICIENTE",IF(X5881="","",IF(X5881-V5881&lt;0.01,"EMPATE TÉCNICO","")))))</f>
        <v/>
      </c>
      <c r="AG5881" s="16" t="s">
        <v>763</v>
      </c>
      <c r="AH5881" s="16" t="s">
        <v>3343</v>
      </c>
    </row>
    <row r="5882" customFormat="false" ht="15" hidden="false" customHeight="false" outlineLevel="0" collapsed="false">
      <c r="A5882" s="16" t="s">
        <v>18157</v>
      </c>
      <c r="B5882" s="17" t="s">
        <v>18158</v>
      </c>
      <c r="C5882" s="16" t="s">
        <v>18159</v>
      </c>
      <c r="D5882" s="16" t="s">
        <v>762</v>
      </c>
      <c r="E5882" s="18" t="n">
        <v>1</v>
      </c>
      <c r="F5882" s="16" t="s">
        <v>41</v>
      </c>
      <c r="G5882" s="18" t="n">
        <v>1</v>
      </c>
      <c r="H5882" s="16" t="n">
        <v>1.9</v>
      </c>
      <c r="I5882" s="18" t="n">
        <v>4</v>
      </c>
      <c r="J5882" s="19" t="n">
        <v>23.73</v>
      </c>
      <c r="K5882" s="19" t="n">
        <v>23.73</v>
      </c>
      <c r="L5882" s="19" t="n">
        <v>23.73</v>
      </c>
      <c r="M5882" s="19" t="n">
        <f aca="false">IF(J5882&gt;0,J5882,K5882)*E5882</f>
        <v>23.73</v>
      </c>
      <c r="N5882" s="20"/>
      <c r="O5882" s="21" t="str">
        <f aca="false">IF(R5882="","",ROUND(R5882*(1-Premissas!$B$4),4))</f>
        <v/>
      </c>
      <c r="P5882" s="22"/>
      <c r="Q5882" s="22"/>
      <c r="R5882" s="23"/>
      <c r="S5882" s="24"/>
      <c r="T5882" s="24"/>
      <c r="U5882" s="25"/>
      <c r="V5882" s="19" t="str">
        <f aca="false">IF(COUNT(N5882:Q5882)=0,"",MIN(N5882:Q5882))</f>
        <v/>
      </c>
      <c r="W5882" s="16" t="str">
        <f aca="false">IF(V5882="","",INDEX($N$4:$Q$4,MATCH(V5882,N5882:Q5882,0)))</f>
        <v/>
      </c>
      <c r="X5882" s="19" t="str">
        <f aca="false">IF(COUNT(N5882:Q5882)&lt;2,"",SMALL(N5882:Q5882,2))</f>
        <v/>
      </c>
      <c r="Y5882" s="26" t="str">
        <f aca="false">IF(OR(V5882="",M5882=0),"",V5882/M5882-1)</f>
        <v/>
      </c>
      <c r="Z5882" s="26" t="str">
        <f aca="false">IF(OR(V5882="",L5882=""),"",V5882/(L5882*E5882)-1)</f>
        <v/>
      </c>
      <c r="AA5882" s="16" t="str">
        <f aca="false">IF(V5882="","SEM OFERTA",IF(OR(Y5882&gt;Premissas!$B$11,Y5882&lt;Premissas!$B$12),"VERIFICAR - UNIDADE/EMBALAGEM",IF(Y5882&gt;Premissas!$B$6,"NÃO COMPRAR - REAJUSTE &gt;5%","COMPRAR")))</f>
        <v>SEM OFERTA</v>
      </c>
      <c r="AB5882" s="18" t="str">
        <f aca="false">IF(W5882="DIMEC",S5882,IF(W5882="MEDCENTRO",U5882,""))</f>
        <v/>
      </c>
      <c r="AC5882" s="18" t="n">
        <f aca="false">IF(AA5882&lt;&gt;"COMPRAR",0,IF(AB5882="",I5882,MIN(I5882,AB5882)))</f>
        <v>0</v>
      </c>
      <c r="AD5882" s="19" t="n">
        <f aca="false">IF(AC5882&gt;0,AC5882*V5882,0)</f>
        <v>0</v>
      </c>
      <c r="AE5882" s="19" t="n">
        <f aca="false">IF(AC5882&gt;0,(M5882-V5882)*AC5882,0)</f>
        <v>0</v>
      </c>
      <c r="AF5882" s="16" t="str">
        <f aca="false">IF(AA5882&lt;&gt;"COMPRAR","",IF(AB5882="",IF(X5882="","",IF(X5882-V5882&lt;0.01,"EMPATE TÉCNICO","")),IF(AB5882&lt;I5882,"ESTOQUE INSUFICIENTE",IF(X5882="","",IF(X5882-V5882&lt;0.01,"EMPATE TÉCNICO","")))))</f>
        <v/>
      </c>
      <c r="AG5882" s="16" t="s">
        <v>763</v>
      </c>
      <c r="AH5882" s="16" t="s">
        <v>3343</v>
      </c>
    </row>
    <row r="5883" customFormat="false" ht="15" hidden="false" customHeight="false" outlineLevel="0" collapsed="false">
      <c r="A5883" s="16" t="s">
        <v>18160</v>
      </c>
      <c r="B5883" s="17" t="s">
        <v>18161</v>
      </c>
      <c r="C5883" s="16" t="s">
        <v>18162</v>
      </c>
      <c r="D5883" s="16" t="s">
        <v>762</v>
      </c>
      <c r="E5883" s="18" t="n">
        <v>1</v>
      </c>
      <c r="F5883" s="16" t="s">
        <v>42</v>
      </c>
      <c r="G5883" s="18" t="n">
        <v>2</v>
      </c>
      <c r="H5883" s="16" t="n">
        <v>0.8</v>
      </c>
      <c r="I5883" s="18" t="n">
        <v>1</v>
      </c>
      <c r="J5883" s="19" t="n">
        <v>17.22</v>
      </c>
      <c r="K5883" s="19" t="n">
        <v>17.22</v>
      </c>
      <c r="L5883" s="19" t="n">
        <v>17.22</v>
      </c>
      <c r="M5883" s="19" t="n">
        <f aca="false">IF(J5883&gt;0,J5883,K5883)*E5883</f>
        <v>17.22</v>
      </c>
      <c r="N5883" s="20"/>
      <c r="O5883" s="21" t="str">
        <f aca="false">IF(R5883="","",ROUND(R5883*(1-Premissas!$B$4),4))</f>
        <v/>
      </c>
      <c r="P5883" s="22"/>
      <c r="Q5883" s="22"/>
      <c r="R5883" s="23"/>
      <c r="S5883" s="24"/>
      <c r="T5883" s="24"/>
      <c r="U5883" s="25"/>
      <c r="V5883" s="19" t="str">
        <f aca="false">IF(COUNT(N5883:Q5883)=0,"",MIN(N5883:Q5883))</f>
        <v/>
      </c>
      <c r="W5883" s="16" t="str">
        <f aca="false">IF(V5883="","",INDEX($N$4:$Q$4,MATCH(V5883,N5883:Q5883,0)))</f>
        <v/>
      </c>
      <c r="X5883" s="19" t="str">
        <f aca="false">IF(COUNT(N5883:Q5883)&lt;2,"",SMALL(N5883:Q5883,2))</f>
        <v/>
      </c>
      <c r="Y5883" s="26" t="str">
        <f aca="false">IF(OR(V5883="",M5883=0),"",V5883/M5883-1)</f>
        <v/>
      </c>
      <c r="Z5883" s="26" t="str">
        <f aca="false">IF(OR(V5883="",L5883=""),"",V5883/(L5883*E5883)-1)</f>
        <v/>
      </c>
      <c r="AA5883" s="16" t="str">
        <f aca="false">IF(V5883="","SEM OFERTA",IF(OR(Y5883&gt;Premissas!$B$11,Y5883&lt;Premissas!$B$12),"VERIFICAR - UNIDADE/EMBALAGEM",IF(Y5883&gt;Premissas!$B$6,"NÃO COMPRAR - REAJUSTE &gt;5%","COMPRAR")))</f>
        <v>SEM OFERTA</v>
      </c>
      <c r="AB5883" s="18" t="str">
        <f aca="false">IF(W5883="DIMEC",S5883,IF(W5883="MEDCENTRO",U5883,""))</f>
        <v/>
      </c>
      <c r="AC5883" s="18" t="n">
        <f aca="false">IF(AA5883&lt;&gt;"COMPRAR",0,IF(AB5883="",I5883,MIN(I5883,AB5883)))</f>
        <v>0</v>
      </c>
      <c r="AD5883" s="19" t="n">
        <f aca="false">IF(AC5883&gt;0,AC5883*V5883,0)</f>
        <v>0</v>
      </c>
      <c r="AE5883" s="19" t="n">
        <f aca="false">IF(AC5883&gt;0,(M5883-V5883)*AC5883,0)</f>
        <v>0</v>
      </c>
      <c r="AF5883" s="16" t="str">
        <f aca="false">IF(AA5883&lt;&gt;"COMPRAR","",IF(AB5883="",IF(X5883="","",IF(X5883-V5883&lt;0.01,"EMPATE TÉCNICO","")),IF(AB5883&lt;I5883,"ESTOQUE INSUFICIENTE",IF(X5883="","",IF(X5883-V5883&lt;0.01,"EMPATE TÉCNICO","")))))</f>
        <v/>
      </c>
      <c r="AG5883" s="16" t="s">
        <v>763</v>
      </c>
      <c r="AH5883" s="16" t="s">
        <v>3343</v>
      </c>
    </row>
    <row r="5884" customFormat="false" ht="15" hidden="false" customHeight="false" outlineLevel="0" collapsed="false">
      <c r="A5884" s="16" t="s">
        <v>18163</v>
      </c>
      <c r="B5884" s="17" t="s">
        <v>18164</v>
      </c>
      <c r="C5884" s="16" t="s">
        <v>18165</v>
      </c>
      <c r="D5884" s="16" t="s">
        <v>1886</v>
      </c>
      <c r="E5884" s="18" t="n">
        <v>1</v>
      </c>
      <c r="F5884" s="16" t="s">
        <v>43</v>
      </c>
      <c r="G5884" s="18" t="n">
        <v>0</v>
      </c>
      <c r="H5884" s="16" t="n">
        <v>1.5</v>
      </c>
      <c r="I5884" s="18" t="n">
        <v>4</v>
      </c>
      <c r="J5884" s="19" t="n">
        <v>13.25</v>
      </c>
      <c r="K5884" s="19" t="n">
        <v>13.25</v>
      </c>
      <c r="L5884" s="19" t="n">
        <v>13.25</v>
      </c>
      <c r="M5884" s="19" t="n">
        <f aca="false">IF(J5884&gt;0,J5884,K5884)*E5884</f>
        <v>13.25</v>
      </c>
      <c r="N5884" s="20"/>
      <c r="O5884" s="21" t="str">
        <f aca="false">IF(R5884="","",ROUND(R5884*(1-Premissas!$B$4),4))</f>
        <v/>
      </c>
      <c r="P5884" s="22"/>
      <c r="Q5884" s="22"/>
      <c r="R5884" s="23"/>
      <c r="S5884" s="24"/>
      <c r="T5884" s="24"/>
      <c r="U5884" s="25"/>
      <c r="V5884" s="19" t="str">
        <f aca="false">IF(COUNT(N5884:Q5884)=0,"",MIN(N5884:Q5884))</f>
        <v/>
      </c>
      <c r="W5884" s="16" t="str">
        <f aca="false">IF(V5884="","",INDEX($N$4:$Q$4,MATCH(V5884,N5884:Q5884,0)))</f>
        <v/>
      </c>
      <c r="X5884" s="19" t="str">
        <f aca="false">IF(COUNT(N5884:Q5884)&lt;2,"",SMALL(N5884:Q5884,2))</f>
        <v/>
      </c>
      <c r="Y5884" s="26" t="str">
        <f aca="false">IF(OR(V5884="",M5884=0),"",V5884/M5884-1)</f>
        <v/>
      </c>
      <c r="Z5884" s="26" t="str">
        <f aca="false">IF(OR(V5884="",L5884=""),"",V5884/(L5884*E5884)-1)</f>
        <v/>
      </c>
      <c r="AA5884" s="16" t="str">
        <f aca="false">IF(V5884="","SEM OFERTA",IF(OR(Y5884&gt;Premissas!$B$11,Y5884&lt;Premissas!$B$12),"VERIFICAR - UNIDADE/EMBALAGEM",IF(Y5884&gt;Premissas!$B$6,"NÃO COMPRAR - REAJUSTE &gt;5%","COMPRAR")))</f>
        <v>SEM OFERTA</v>
      </c>
      <c r="AB5884" s="18" t="str">
        <f aca="false">IF(W5884="DIMEC",S5884,IF(W5884="MEDCENTRO",U5884,""))</f>
        <v/>
      </c>
      <c r="AC5884" s="18" t="n">
        <f aca="false">IF(AA5884&lt;&gt;"COMPRAR",0,IF(AB5884="",I5884,MIN(I5884,AB5884)))</f>
        <v>0</v>
      </c>
      <c r="AD5884" s="19" t="n">
        <f aca="false">IF(AC5884&gt;0,AC5884*V5884,0)</f>
        <v>0</v>
      </c>
      <c r="AE5884" s="19" t="n">
        <f aca="false">IF(AC5884&gt;0,(M5884-V5884)*AC5884,0)</f>
        <v>0</v>
      </c>
      <c r="AF5884" s="16" t="str">
        <f aca="false">IF(AA5884&lt;&gt;"COMPRAR","",IF(AB5884="",IF(X5884="","",IF(X5884-V5884&lt;0.01,"EMPATE TÉCNICO","")),IF(AB5884&lt;I5884,"ESTOQUE INSUFICIENTE",IF(X5884="","",IF(X5884-V5884&lt;0.01,"EMPATE TÉCNICO","")))))</f>
        <v/>
      </c>
      <c r="AG5884" s="16" t="s">
        <v>763</v>
      </c>
      <c r="AH5884" s="16" t="s">
        <v>3343</v>
      </c>
    </row>
    <row r="5885" customFormat="false" ht="15" hidden="false" customHeight="false" outlineLevel="0" collapsed="false">
      <c r="A5885" s="16" t="s">
        <v>18166</v>
      </c>
      <c r="B5885" s="17" t="s">
        <v>18167</v>
      </c>
      <c r="C5885" s="16" t="s">
        <v>18168</v>
      </c>
      <c r="D5885" s="16" t="s">
        <v>1886</v>
      </c>
      <c r="E5885" s="18" t="n">
        <v>1</v>
      </c>
      <c r="F5885" s="16" t="s">
        <v>42</v>
      </c>
      <c r="G5885" s="18" t="n">
        <v>2</v>
      </c>
      <c r="H5885" s="16" t="n">
        <v>1.9</v>
      </c>
      <c r="I5885" s="18" t="n">
        <v>3</v>
      </c>
      <c r="J5885" s="19" t="n">
        <v>16.99</v>
      </c>
      <c r="K5885" s="19" t="n">
        <v>16.99</v>
      </c>
      <c r="L5885" s="19" t="n">
        <v>16.99</v>
      </c>
      <c r="M5885" s="19" t="n">
        <f aca="false">IF(J5885&gt;0,J5885,K5885)*E5885</f>
        <v>16.99</v>
      </c>
      <c r="N5885" s="20"/>
      <c r="O5885" s="21" t="str">
        <f aca="false">IF(R5885="","",ROUND(R5885*(1-Premissas!$B$4),4))</f>
        <v/>
      </c>
      <c r="P5885" s="22"/>
      <c r="Q5885" s="22"/>
      <c r="R5885" s="23"/>
      <c r="S5885" s="24"/>
      <c r="T5885" s="24"/>
      <c r="U5885" s="25"/>
      <c r="V5885" s="19" t="str">
        <f aca="false">IF(COUNT(N5885:Q5885)=0,"",MIN(N5885:Q5885))</f>
        <v/>
      </c>
      <c r="W5885" s="16" t="str">
        <f aca="false">IF(V5885="","",INDEX($N$4:$Q$4,MATCH(V5885,N5885:Q5885,0)))</f>
        <v/>
      </c>
      <c r="X5885" s="19" t="str">
        <f aca="false">IF(COUNT(N5885:Q5885)&lt;2,"",SMALL(N5885:Q5885,2))</f>
        <v/>
      </c>
      <c r="Y5885" s="26" t="str">
        <f aca="false">IF(OR(V5885="",M5885=0),"",V5885/M5885-1)</f>
        <v/>
      </c>
      <c r="Z5885" s="26" t="str">
        <f aca="false">IF(OR(V5885="",L5885=""),"",V5885/(L5885*E5885)-1)</f>
        <v/>
      </c>
      <c r="AA5885" s="16" t="str">
        <f aca="false">IF(V5885="","SEM OFERTA",IF(OR(Y5885&gt;Premissas!$B$11,Y5885&lt;Premissas!$B$12),"VERIFICAR - UNIDADE/EMBALAGEM",IF(Y5885&gt;Premissas!$B$6,"NÃO COMPRAR - REAJUSTE &gt;5%","COMPRAR")))</f>
        <v>SEM OFERTA</v>
      </c>
      <c r="AB5885" s="18" t="str">
        <f aca="false">IF(W5885="DIMEC",S5885,IF(W5885="MEDCENTRO",U5885,""))</f>
        <v/>
      </c>
      <c r="AC5885" s="18" t="n">
        <f aca="false">IF(AA5885&lt;&gt;"COMPRAR",0,IF(AB5885="",I5885,MIN(I5885,AB5885)))</f>
        <v>0</v>
      </c>
      <c r="AD5885" s="19" t="n">
        <f aca="false">IF(AC5885&gt;0,AC5885*V5885,0)</f>
        <v>0</v>
      </c>
      <c r="AE5885" s="19" t="n">
        <f aca="false">IF(AC5885&gt;0,(M5885-V5885)*AC5885,0)</f>
        <v>0</v>
      </c>
      <c r="AF5885" s="16" t="str">
        <f aca="false">IF(AA5885&lt;&gt;"COMPRAR","",IF(AB5885="",IF(X5885="","",IF(X5885-V5885&lt;0.01,"EMPATE TÉCNICO","")),IF(AB5885&lt;I5885,"ESTOQUE INSUFICIENTE",IF(X5885="","",IF(X5885-V5885&lt;0.01,"EMPATE TÉCNICO","")))))</f>
        <v/>
      </c>
      <c r="AG5885" s="16" t="s">
        <v>763</v>
      </c>
      <c r="AH5885" s="16" t="s">
        <v>3343</v>
      </c>
    </row>
    <row r="5886" customFormat="false" ht="15" hidden="false" customHeight="false" outlineLevel="0" collapsed="false">
      <c r="A5886" s="16" t="s">
        <v>18169</v>
      </c>
      <c r="B5886" s="17" t="s">
        <v>18170</v>
      </c>
      <c r="C5886" s="16" t="s">
        <v>18171</v>
      </c>
      <c r="D5886" s="16" t="s">
        <v>762</v>
      </c>
      <c r="E5886" s="18" t="n">
        <v>1</v>
      </c>
      <c r="F5886" s="16" t="s">
        <v>43</v>
      </c>
      <c r="G5886" s="18" t="n">
        <v>0</v>
      </c>
      <c r="H5886" s="16" t="n">
        <v>0.6</v>
      </c>
      <c r="I5886" s="18" t="n">
        <v>2</v>
      </c>
      <c r="J5886" s="19" t="n">
        <v>17.94</v>
      </c>
      <c r="K5886" s="19" t="n">
        <v>17.94</v>
      </c>
      <c r="L5886" s="19" t="n">
        <v>17.94</v>
      </c>
      <c r="M5886" s="19" t="n">
        <f aca="false">IF(J5886&gt;0,J5886,K5886)*E5886</f>
        <v>17.94</v>
      </c>
      <c r="N5886" s="20"/>
      <c r="O5886" s="21" t="str">
        <f aca="false">IF(R5886="","",ROUND(R5886*(1-Premissas!$B$4),4))</f>
        <v/>
      </c>
      <c r="P5886" s="22"/>
      <c r="Q5886" s="22"/>
      <c r="R5886" s="23"/>
      <c r="S5886" s="24"/>
      <c r="T5886" s="24"/>
      <c r="U5886" s="25"/>
      <c r="V5886" s="19" t="str">
        <f aca="false">IF(COUNT(N5886:Q5886)=0,"",MIN(N5886:Q5886))</f>
        <v/>
      </c>
      <c r="W5886" s="16" t="str">
        <f aca="false">IF(V5886="","",INDEX($N$4:$Q$4,MATCH(V5886,N5886:Q5886,0)))</f>
        <v/>
      </c>
      <c r="X5886" s="19" t="str">
        <f aca="false">IF(COUNT(N5886:Q5886)&lt;2,"",SMALL(N5886:Q5886,2))</f>
        <v/>
      </c>
      <c r="Y5886" s="26" t="str">
        <f aca="false">IF(OR(V5886="",M5886=0),"",V5886/M5886-1)</f>
        <v/>
      </c>
      <c r="Z5886" s="26" t="str">
        <f aca="false">IF(OR(V5886="",L5886=""),"",V5886/(L5886*E5886)-1)</f>
        <v/>
      </c>
      <c r="AA5886" s="16" t="str">
        <f aca="false">IF(V5886="","SEM OFERTA",IF(OR(Y5886&gt;Premissas!$B$11,Y5886&lt;Premissas!$B$12),"VERIFICAR - UNIDADE/EMBALAGEM",IF(Y5886&gt;Premissas!$B$6,"NÃO COMPRAR - REAJUSTE &gt;5%","COMPRAR")))</f>
        <v>SEM OFERTA</v>
      </c>
      <c r="AB5886" s="18" t="str">
        <f aca="false">IF(W5886="DIMEC",S5886,IF(W5886="MEDCENTRO",U5886,""))</f>
        <v/>
      </c>
      <c r="AC5886" s="18" t="n">
        <f aca="false">IF(AA5886&lt;&gt;"COMPRAR",0,IF(AB5886="",I5886,MIN(I5886,AB5886)))</f>
        <v>0</v>
      </c>
      <c r="AD5886" s="19" t="n">
        <f aca="false">IF(AC5886&gt;0,AC5886*V5886,0)</f>
        <v>0</v>
      </c>
      <c r="AE5886" s="19" t="n">
        <f aca="false">IF(AC5886&gt;0,(M5886-V5886)*AC5886,0)</f>
        <v>0</v>
      </c>
      <c r="AF5886" s="16" t="str">
        <f aca="false">IF(AA5886&lt;&gt;"COMPRAR","",IF(AB5886="",IF(X5886="","",IF(X5886-V5886&lt;0.01,"EMPATE TÉCNICO","")),IF(AB5886&lt;I5886,"ESTOQUE INSUFICIENTE",IF(X5886="","",IF(X5886-V5886&lt;0.01,"EMPATE TÉCNICO","")))))</f>
        <v/>
      </c>
      <c r="AG5886" s="16" t="s">
        <v>763</v>
      </c>
      <c r="AH5886" s="16" t="s">
        <v>3343</v>
      </c>
    </row>
    <row r="5887" customFormat="false" ht="15" hidden="false" customHeight="false" outlineLevel="0" collapsed="false">
      <c r="A5887" s="16" t="s">
        <v>18172</v>
      </c>
      <c r="B5887" s="17" t="s">
        <v>18173</v>
      </c>
      <c r="C5887" s="16" t="s">
        <v>18174</v>
      </c>
      <c r="D5887" s="16" t="s">
        <v>762</v>
      </c>
      <c r="E5887" s="18" t="n">
        <v>1</v>
      </c>
      <c r="F5887" s="16" t="s">
        <v>43</v>
      </c>
      <c r="G5887" s="18" t="n">
        <v>0</v>
      </c>
      <c r="H5887" s="16" t="n">
        <v>0.1</v>
      </c>
      <c r="I5887" s="18" t="n">
        <v>1</v>
      </c>
      <c r="J5887" s="19" t="n">
        <v>0</v>
      </c>
      <c r="K5887" s="19" t="n">
        <v>35.66</v>
      </c>
      <c r="L5887" s="19"/>
      <c r="M5887" s="19" t="n">
        <f aca="false">IF(J5887&gt;0,J5887,K5887)*E5887</f>
        <v>35.66</v>
      </c>
      <c r="N5887" s="20"/>
      <c r="O5887" s="21" t="str">
        <f aca="false">IF(R5887="","",ROUND(R5887*(1-Premissas!$B$4),4))</f>
        <v/>
      </c>
      <c r="P5887" s="22"/>
      <c r="Q5887" s="22"/>
      <c r="R5887" s="23"/>
      <c r="S5887" s="24"/>
      <c r="T5887" s="24"/>
      <c r="U5887" s="25"/>
      <c r="V5887" s="19" t="str">
        <f aca="false">IF(COUNT(N5887:Q5887)=0,"",MIN(N5887:Q5887))</f>
        <v/>
      </c>
      <c r="W5887" s="16" t="str">
        <f aca="false">IF(V5887="","",INDEX($N$4:$Q$4,MATCH(V5887,N5887:Q5887,0)))</f>
        <v/>
      </c>
      <c r="X5887" s="19" t="str">
        <f aca="false">IF(COUNT(N5887:Q5887)&lt;2,"",SMALL(N5887:Q5887,2))</f>
        <v/>
      </c>
      <c r="Y5887" s="26" t="str">
        <f aca="false">IF(OR(V5887="",M5887=0),"",V5887/M5887-1)</f>
        <v/>
      </c>
      <c r="Z5887" s="26" t="str">
        <f aca="false">IF(OR(V5887="",L5887=""),"",V5887/(L5887*E5887)-1)</f>
        <v/>
      </c>
      <c r="AA5887" s="16" t="str">
        <f aca="false">IF(V5887="","SEM OFERTA",IF(OR(Y5887&gt;Premissas!$B$11,Y5887&lt;Premissas!$B$12),"VERIFICAR - UNIDADE/EMBALAGEM",IF(Y5887&gt;Premissas!$B$6,"NÃO COMPRAR - REAJUSTE &gt;5%","COMPRAR")))</f>
        <v>SEM OFERTA</v>
      </c>
      <c r="AB5887" s="18" t="str">
        <f aca="false">IF(W5887="DIMEC",S5887,IF(W5887="MEDCENTRO",U5887,""))</f>
        <v/>
      </c>
      <c r="AC5887" s="18" t="n">
        <f aca="false">IF(AA5887&lt;&gt;"COMPRAR",0,IF(AB5887="",I5887,MIN(I5887,AB5887)))</f>
        <v>0</v>
      </c>
      <c r="AD5887" s="19" t="n">
        <f aca="false">IF(AC5887&gt;0,AC5887*V5887,0)</f>
        <v>0</v>
      </c>
      <c r="AE5887" s="19" t="n">
        <f aca="false">IF(AC5887&gt;0,(M5887-V5887)*AC5887,0)</f>
        <v>0</v>
      </c>
      <c r="AF5887" s="16" t="str">
        <f aca="false">IF(AA5887&lt;&gt;"COMPRAR","",IF(AB5887="",IF(X5887="","",IF(X5887-V5887&lt;0.01,"EMPATE TÉCNICO","")),IF(AB5887&lt;I5887,"ESTOQUE INSUFICIENTE",IF(X5887="","",IF(X5887-V5887&lt;0.01,"EMPATE TÉCNICO","")))))</f>
        <v/>
      </c>
      <c r="AG5887" s="16" t="s">
        <v>763</v>
      </c>
      <c r="AH5887" s="16" t="s">
        <v>3343</v>
      </c>
    </row>
    <row r="5888" customFormat="false" ht="15" hidden="false" customHeight="false" outlineLevel="0" collapsed="false">
      <c r="A5888" s="16" t="s">
        <v>18175</v>
      </c>
      <c r="B5888" s="17" t="s">
        <v>18176</v>
      </c>
      <c r="C5888" s="16" t="s">
        <v>18177</v>
      </c>
      <c r="D5888" s="16" t="s">
        <v>1886</v>
      </c>
      <c r="E5888" s="18" t="n">
        <v>1</v>
      </c>
      <c r="F5888" s="16" t="s">
        <v>43</v>
      </c>
      <c r="G5888" s="18" t="n">
        <v>0</v>
      </c>
      <c r="H5888" s="16" t="n">
        <v>0.5</v>
      </c>
      <c r="I5888" s="18" t="n">
        <v>2</v>
      </c>
      <c r="J5888" s="19" t="n">
        <v>15.04</v>
      </c>
      <c r="K5888" s="19" t="n">
        <v>15.04</v>
      </c>
      <c r="L5888" s="19" t="n">
        <v>15.04</v>
      </c>
      <c r="M5888" s="19" t="n">
        <f aca="false">IF(J5888&gt;0,J5888,K5888)*E5888</f>
        <v>15.04</v>
      </c>
      <c r="N5888" s="20"/>
      <c r="O5888" s="21" t="str">
        <f aca="false">IF(R5888="","",ROUND(R5888*(1-Premissas!$B$4),4))</f>
        <v/>
      </c>
      <c r="P5888" s="22"/>
      <c r="Q5888" s="22"/>
      <c r="R5888" s="23"/>
      <c r="S5888" s="24"/>
      <c r="T5888" s="24"/>
      <c r="U5888" s="25"/>
      <c r="V5888" s="19" t="str">
        <f aca="false">IF(COUNT(N5888:Q5888)=0,"",MIN(N5888:Q5888))</f>
        <v/>
      </c>
      <c r="W5888" s="16" t="str">
        <f aca="false">IF(V5888="","",INDEX($N$4:$Q$4,MATCH(V5888,N5888:Q5888,0)))</f>
        <v/>
      </c>
      <c r="X5888" s="19" t="str">
        <f aca="false">IF(COUNT(N5888:Q5888)&lt;2,"",SMALL(N5888:Q5888,2))</f>
        <v/>
      </c>
      <c r="Y5888" s="26" t="str">
        <f aca="false">IF(OR(V5888="",M5888=0),"",V5888/M5888-1)</f>
        <v/>
      </c>
      <c r="Z5888" s="26" t="str">
        <f aca="false">IF(OR(V5888="",L5888=""),"",V5888/(L5888*E5888)-1)</f>
        <v/>
      </c>
      <c r="AA5888" s="16" t="str">
        <f aca="false">IF(V5888="","SEM OFERTA",IF(OR(Y5888&gt;Premissas!$B$11,Y5888&lt;Premissas!$B$12),"VERIFICAR - UNIDADE/EMBALAGEM",IF(Y5888&gt;Premissas!$B$6,"NÃO COMPRAR - REAJUSTE &gt;5%","COMPRAR")))</f>
        <v>SEM OFERTA</v>
      </c>
      <c r="AB5888" s="18" t="str">
        <f aca="false">IF(W5888="DIMEC",S5888,IF(W5888="MEDCENTRO",U5888,""))</f>
        <v/>
      </c>
      <c r="AC5888" s="18" t="n">
        <f aca="false">IF(AA5888&lt;&gt;"COMPRAR",0,IF(AB5888="",I5888,MIN(I5888,AB5888)))</f>
        <v>0</v>
      </c>
      <c r="AD5888" s="19" t="n">
        <f aca="false">IF(AC5888&gt;0,AC5888*V5888,0)</f>
        <v>0</v>
      </c>
      <c r="AE5888" s="19" t="n">
        <f aca="false">IF(AC5888&gt;0,(M5888-V5888)*AC5888,0)</f>
        <v>0</v>
      </c>
      <c r="AF5888" s="16" t="str">
        <f aca="false">IF(AA5888&lt;&gt;"COMPRAR","",IF(AB5888="",IF(X5888="","",IF(X5888-V5888&lt;0.01,"EMPATE TÉCNICO","")),IF(AB5888&lt;I5888,"ESTOQUE INSUFICIENTE",IF(X5888="","",IF(X5888-V5888&lt;0.01,"EMPATE TÉCNICO","")))))</f>
        <v/>
      </c>
      <c r="AG5888" s="16" t="s">
        <v>763</v>
      </c>
      <c r="AH5888" s="16" t="s">
        <v>3343</v>
      </c>
    </row>
    <row r="5889" customFormat="false" ht="15" hidden="false" customHeight="false" outlineLevel="0" collapsed="false">
      <c r="A5889" s="16" t="s">
        <v>18178</v>
      </c>
      <c r="B5889" s="17" t="s">
        <v>18179</v>
      </c>
      <c r="C5889" s="16" t="s">
        <v>18180</v>
      </c>
      <c r="D5889" s="16" t="s">
        <v>7822</v>
      </c>
      <c r="E5889" s="18" t="n">
        <v>1</v>
      </c>
      <c r="F5889" s="16" t="s">
        <v>41</v>
      </c>
      <c r="G5889" s="18" t="n">
        <v>0</v>
      </c>
      <c r="H5889" s="16" t="n">
        <v>2</v>
      </c>
      <c r="I5889" s="18" t="n">
        <v>6</v>
      </c>
      <c r="J5889" s="19" t="n">
        <v>26.83</v>
      </c>
      <c r="K5889" s="19" t="n">
        <v>26.83</v>
      </c>
      <c r="L5889" s="19" t="n">
        <v>26.83</v>
      </c>
      <c r="M5889" s="19" t="n">
        <f aca="false">IF(J5889&gt;0,J5889,K5889)*E5889</f>
        <v>26.83</v>
      </c>
      <c r="N5889" s="20"/>
      <c r="O5889" s="21" t="str">
        <f aca="false">IF(R5889="","",ROUND(R5889*(1-Premissas!$B$4),4))</f>
        <v/>
      </c>
      <c r="P5889" s="22"/>
      <c r="Q5889" s="22"/>
      <c r="R5889" s="23"/>
      <c r="S5889" s="24"/>
      <c r="T5889" s="24"/>
      <c r="U5889" s="25"/>
      <c r="V5889" s="19" t="str">
        <f aca="false">IF(COUNT(N5889:Q5889)=0,"",MIN(N5889:Q5889))</f>
        <v/>
      </c>
      <c r="W5889" s="16" t="str">
        <f aca="false">IF(V5889="","",INDEX($N$4:$Q$4,MATCH(V5889,N5889:Q5889,0)))</f>
        <v/>
      </c>
      <c r="X5889" s="19" t="str">
        <f aca="false">IF(COUNT(N5889:Q5889)&lt;2,"",SMALL(N5889:Q5889,2))</f>
        <v/>
      </c>
      <c r="Y5889" s="26" t="str">
        <f aca="false">IF(OR(V5889="",M5889=0),"",V5889/M5889-1)</f>
        <v/>
      </c>
      <c r="Z5889" s="26" t="str">
        <f aca="false">IF(OR(V5889="",L5889=""),"",V5889/(L5889*E5889)-1)</f>
        <v/>
      </c>
      <c r="AA5889" s="16" t="str">
        <f aca="false">IF(V5889="","SEM OFERTA",IF(OR(Y5889&gt;Premissas!$B$11,Y5889&lt;Premissas!$B$12),"VERIFICAR - UNIDADE/EMBALAGEM",IF(Y5889&gt;Premissas!$B$6,"NÃO COMPRAR - REAJUSTE &gt;5%","COMPRAR")))</f>
        <v>SEM OFERTA</v>
      </c>
      <c r="AB5889" s="18" t="str">
        <f aca="false">IF(W5889="DIMEC",S5889,IF(W5889="MEDCENTRO",U5889,""))</f>
        <v/>
      </c>
      <c r="AC5889" s="18" t="n">
        <f aca="false">IF(AA5889&lt;&gt;"COMPRAR",0,IF(AB5889="",I5889,MIN(I5889,AB5889)))</f>
        <v>0</v>
      </c>
      <c r="AD5889" s="19" t="n">
        <f aca="false">IF(AC5889&gt;0,AC5889*V5889,0)</f>
        <v>0</v>
      </c>
      <c r="AE5889" s="19" t="n">
        <f aca="false">IF(AC5889&gt;0,(M5889-V5889)*AC5889,0)</f>
        <v>0</v>
      </c>
      <c r="AF5889" s="16" t="str">
        <f aca="false">IF(AA5889&lt;&gt;"COMPRAR","",IF(AB5889="",IF(X5889="","",IF(X5889-V5889&lt;0.01,"EMPATE TÉCNICO","")),IF(AB5889&lt;I5889,"ESTOQUE INSUFICIENTE",IF(X5889="","",IF(X5889-V5889&lt;0.01,"EMPATE TÉCNICO","")))))</f>
        <v/>
      </c>
      <c r="AG5889" s="16" t="s">
        <v>93</v>
      </c>
      <c r="AH5889" s="16" t="s">
        <v>3343</v>
      </c>
    </row>
    <row r="5890" customFormat="false" ht="15" hidden="false" customHeight="false" outlineLevel="0" collapsed="false">
      <c r="A5890" s="16" t="s">
        <v>18181</v>
      </c>
      <c r="B5890" s="17" t="s">
        <v>18182</v>
      </c>
      <c r="C5890" s="16" t="s">
        <v>18183</v>
      </c>
      <c r="D5890" s="16" t="s">
        <v>7822</v>
      </c>
      <c r="E5890" s="18" t="n">
        <v>1</v>
      </c>
      <c r="F5890" s="16" t="s">
        <v>41</v>
      </c>
      <c r="G5890" s="18" t="n">
        <v>1</v>
      </c>
      <c r="H5890" s="16" t="n">
        <v>1.4</v>
      </c>
      <c r="I5890" s="18" t="n">
        <v>3</v>
      </c>
      <c r="J5890" s="19" t="n">
        <v>33.9</v>
      </c>
      <c r="K5890" s="19" t="n">
        <v>33.9</v>
      </c>
      <c r="L5890" s="19" t="n">
        <v>33.9</v>
      </c>
      <c r="M5890" s="19" t="n">
        <f aca="false">IF(J5890&gt;0,J5890,K5890)*E5890</f>
        <v>33.9</v>
      </c>
      <c r="N5890" s="20"/>
      <c r="O5890" s="21" t="str">
        <f aca="false">IF(R5890="","",ROUND(R5890*(1-Premissas!$B$4),4))</f>
        <v/>
      </c>
      <c r="P5890" s="22"/>
      <c r="Q5890" s="22"/>
      <c r="R5890" s="23"/>
      <c r="S5890" s="24"/>
      <c r="T5890" s="24"/>
      <c r="U5890" s="25"/>
      <c r="V5890" s="19" t="str">
        <f aca="false">IF(COUNT(N5890:Q5890)=0,"",MIN(N5890:Q5890))</f>
        <v/>
      </c>
      <c r="W5890" s="16" t="str">
        <f aca="false">IF(V5890="","",INDEX($N$4:$Q$4,MATCH(V5890,N5890:Q5890,0)))</f>
        <v/>
      </c>
      <c r="X5890" s="19" t="str">
        <f aca="false">IF(COUNT(N5890:Q5890)&lt;2,"",SMALL(N5890:Q5890,2))</f>
        <v/>
      </c>
      <c r="Y5890" s="26" t="str">
        <f aca="false">IF(OR(V5890="",M5890=0),"",V5890/M5890-1)</f>
        <v/>
      </c>
      <c r="Z5890" s="26" t="str">
        <f aca="false">IF(OR(V5890="",L5890=""),"",V5890/(L5890*E5890)-1)</f>
        <v/>
      </c>
      <c r="AA5890" s="16" t="str">
        <f aca="false">IF(V5890="","SEM OFERTA",IF(OR(Y5890&gt;Premissas!$B$11,Y5890&lt;Premissas!$B$12),"VERIFICAR - UNIDADE/EMBALAGEM",IF(Y5890&gt;Premissas!$B$6,"NÃO COMPRAR - REAJUSTE &gt;5%","COMPRAR")))</f>
        <v>SEM OFERTA</v>
      </c>
      <c r="AB5890" s="18" t="str">
        <f aca="false">IF(W5890="DIMEC",S5890,IF(W5890="MEDCENTRO",U5890,""))</f>
        <v/>
      </c>
      <c r="AC5890" s="18" t="n">
        <f aca="false">IF(AA5890&lt;&gt;"COMPRAR",0,IF(AB5890="",I5890,MIN(I5890,AB5890)))</f>
        <v>0</v>
      </c>
      <c r="AD5890" s="19" t="n">
        <f aca="false">IF(AC5890&gt;0,AC5890*V5890,0)</f>
        <v>0</v>
      </c>
      <c r="AE5890" s="19" t="n">
        <f aca="false">IF(AC5890&gt;0,(M5890-V5890)*AC5890,0)</f>
        <v>0</v>
      </c>
      <c r="AF5890" s="16" t="str">
        <f aca="false">IF(AA5890&lt;&gt;"COMPRAR","",IF(AB5890="",IF(X5890="","",IF(X5890-V5890&lt;0.01,"EMPATE TÉCNICO","")),IF(AB5890&lt;I5890,"ESTOQUE INSUFICIENTE",IF(X5890="","",IF(X5890-V5890&lt;0.01,"EMPATE TÉCNICO","")))))</f>
        <v/>
      </c>
      <c r="AG5890" s="16" t="s">
        <v>93</v>
      </c>
      <c r="AH5890" s="16" t="s">
        <v>3343</v>
      </c>
    </row>
    <row r="5891" customFormat="false" ht="15" hidden="false" customHeight="false" outlineLevel="0" collapsed="false">
      <c r="A5891" s="16" t="s">
        <v>18184</v>
      </c>
      <c r="B5891" s="17" t="s">
        <v>18185</v>
      </c>
      <c r="C5891" s="16" t="s">
        <v>18186</v>
      </c>
      <c r="D5891" s="16" t="s">
        <v>2105</v>
      </c>
      <c r="E5891" s="18" t="n">
        <v>1</v>
      </c>
      <c r="F5891" s="16" t="s">
        <v>43</v>
      </c>
      <c r="G5891" s="18" t="n">
        <v>0</v>
      </c>
      <c r="H5891" s="16" t="n">
        <v>0.2</v>
      </c>
      <c r="I5891" s="18" t="n">
        <v>1</v>
      </c>
      <c r="J5891" s="19" t="n">
        <v>19.99</v>
      </c>
      <c r="K5891" s="19" t="n">
        <v>19.99</v>
      </c>
      <c r="L5891" s="19" t="n">
        <v>19.99</v>
      </c>
      <c r="M5891" s="19" t="n">
        <f aca="false">IF(J5891&gt;0,J5891,K5891)*E5891</f>
        <v>19.99</v>
      </c>
      <c r="N5891" s="20"/>
      <c r="O5891" s="21" t="str">
        <f aca="false">IF(R5891="","",ROUND(R5891*(1-Premissas!$B$4),4))</f>
        <v/>
      </c>
      <c r="P5891" s="22"/>
      <c r="Q5891" s="22"/>
      <c r="R5891" s="23"/>
      <c r="S5891" s="24"/>
      <c r="T5891" s="24"/>
      <c r="U5891" s="25"/>
      <c r="V5891" s="19" t="str">
        <f aca="false">IF(COUNT(N5891:Q5891)=0,"",MIN(N5891:Q5891))</f>
        <v/>
      </c>
      <c r="W5891" s="16" t="str">
        <f aca="false">IF(V5891="","",INDEX($N$4:$Q$4,MATCH(V5891,N5891:Q5891,0)))</f>
        <v/>
      </c>
      <c r="X5891" s="19" t="str">
        <f aca="false">IF(COUNT(N5891:Q5891)&lt;2,"",SMALL(N5891:Q5891,2))</f>
        <v/>
      </c>
      <c r="Y5891" s="26" t="str">
        <f aca="false">IF(OR(V5891="",M5891=0),"",V5891/M5891-1)</f>
        <v/>
      </c>
      <c r="Z5891" s="26" t="str">
        <f aca="false">IF(OR(V5891="",L5891=""),"",V5891/(L5891*E5891)-1)</f>
        <v/>
      </c>
      <c r="AA5891" s="16" t="str">
        <f aca="false">IF(V5891="","SEM OFERTA",IF(OR(Y5891&gt;Premissas!$B$11,Y5891&lt;Premissas!$B$12),"VERIFICAR - UNIDADE/EMBALAGEM",IF(Y5891&gt;Premissas!$B$6,"NÃO COMPRAR - REAJUSTE &gt;5%","COMPRAR")))</f>
        <v>SEM OFERTA</v>
      </c>
      <c r="AB5891" s="18" t="str">
        <f aca="false">IF(W5891="DIMEC",S5891,IF(W5891="MEDCENTRO",U5891,""))</f>
        <v/>
      </c>
      <c r="AC5891" s="18" t="n">
        <f aca="false">IF(AA5891&lt;&gt;"COMPRAR",0,IF(AB5891="",I5891,MIN(I5891,AB5891)))</f>
        <v>0</v>
      </c>
      <c r="AD5891" s="19" t="n">
        <f aca="false">IF(AC5891&gt;0,AC5891*V5891,0)</f>
        <v>0</v>
      </c>
      <c r="AE5891" s="19" t="n">
        <f aca="false">IF(AC5891&gt;0,(M5891-V5891)*AC5891,0)</f>
        <v>0</v>
      </c>
      <c r="AF5891" s="16" t="str">
        <f aca="false">IF(AA5891&lt;&gt;"COMPRAR","",IF(AB5891="",IF(X5891="","",IF(X5891-V5891&lt;0.01,"EMPATE TÉCNICO","")),IF(AB5891&lt;I5891,"ESTOQUE INSUFICIENTE",IF(X5891="","",IF(X5891-V5891&lt;0.01,"EMPATE TÉCNICO","")))))</f>
        <v/>
      </c>
      <c r="AG5891" s="16" t="s">
        <v>304</v>
      </c>
      <c r="AH5891" s="16" t="s">
        <v>3343</v>
      </c>
    </row>
    <row r="5892" customFormat="false" ht="15" hidden="false" customHeight="false" outlineLevel="0" collapsed="false">
      <c r="A5892" s="16" t="s">
        <v>18187</v>
      </c>
      <c r="B5892" s="17" t="s">
        <v>18188</v>
      </c>
      <c r="C5892" s="16" t="s">
        <v>18189</v>
      </c>
      <c r="D5892" s="16" t="s">
        <v>17939</v>
      </c>
      <c r="E5892" s="18" t="n">
        <v>1</v>
      </c>
      <c r="F5892" s="16" t="s">
        <v>43</v>
      </c>
      <c r="G5892" s="18" t="n">
        <v>0</v>
      </c>
      <c r="H5892" s="16" t="n">
        <v>0.1</v>
      </c>
      <c r="I5892" s="18" t="n">
        <v>1</v>
      </c>
      <c r="J5892" s="19" t="n">
        <v>22.26</v>
      </c>
      <c r="K5892" s="19" t="n">
        <v>22.26</v>
      </c>
      <c r="L5892" s="19" t="n">
        <v>22.26</v>
      </c>
      <c r="M5892" s="19" t="n">
        <f aca="false">IF(J5892&gt;0,J5892,K5892)*E5892</f>
        <v>22.26</v>
      </c>
      <c r="N5892" s="20"/>
      <c r="O5892" s="21" t="str">
        <f aca="false">IF(R5892="","",ROUND(R5892*(1-Premissas!$B$4),4))</f>
        <v/>
      </c>
      <c r="P5892" s="22"/>
      <c r="Q5892" s="22"/>
      <c r="R5892" s="23"/>
      <c r="S5892" s="24"/>
      <c r="T5892" s="24"/>
      <c r="U5892" s="25"/>
      <c r="V5892" s="19" t="str">
        <f aca="false">IF(COUNT(N5892:Q5892)=0,"",MIN(N5892:Q5892))</f>
        <v/>
      </c>
      <c r="W5892" s="16" t="str">
        <f aca="false">IF(V5892="","",INDEX($N$4:$Q$4,MATCH(V5892,N5892:Q5892,0)))</f>
        <v/>
      </c>
      <c r="X5892" s="19" t="str">
        <f aca="false">IF(COUNT(N5892:Q5892)&lt;2,"",SMALL(N5892:Q5892,2))</f>
        <v/>
      </c>
      <c r="Y5892" s="26" t="str">
        <f aca="false">IF(OR(V5892="",M5892=0),"",V5892/M5892-1)</f>
        <v/>
      </c>
      <c r="Z5892" s="26" t="str">
        <f aca="false">IF(OR(V5892="",L5892=""),"",V5892/(L5892*E5892)-1)</f>
        <v/>
      </c>
      <c r="AA5892" s="16" t="str">
        <f aca="false">IF(V5892="","SEM OFERTA",IF(OR(Y5892&gt;Premissas!$B$11,Y5892&lt;Premissas!$B$12),"VERIFICAR - UNIDADE/EMBALAGEM",IF(Y5892&gt;Premissas!$B$6,"NÃO COMPRAR - REAJUSTE &gt;5%","COMPRAR")))</f>
        <v>SEM OFERTA</v>
      </c>
      <c r="AB5892" s="18" t="str">
        <f aca="false">IF(W5892="DIMEC",S5892,IF(W5892="MEDCENTRO",U5892,""))</f>
        <v/>
      </c>
      <c r="AC5892" s="18" t="n">
        <f aca="false">IF(AA5892&lt;&gt;"COMPRAR",0,IF(AB5892="",I5892,MIN(I5892,AB5892)))</f>
        <v>0</v>
      </c>
      <c r="AD5892" s="19" t="n">
        <f aca="false">IF(AC5892&gt;0,AC5892*V5892,0)</f>
        <v>0</v>
      </c>
      <c r="AE5892" s="19" t="n">
        <f aca="false">IF(AC5892&gt;0,(M5892-V5892)*AC5892,0)</f>
        <v>0</v>
      </c>
      <c r="AF5892" s="16" t="str">
        <f aca="false">IF(AA5892&lt;&gt;"COMPRAR","",IF(AB5892="",IF(X5892="","",IF(X5892-V5892&lt;0.01,"EMPATE TÉCNICO","")),IF(AB5892&lt;I5892,"ESTOQUE INSUFICIENTE",IF(X5892="","",IF(X5892-V5892&lt;0.01,"EMPATE TÉCNICO","")))))</f>
        <v/>
      </c>
      <c r="AG5892" s="16" t="s">
        <v>2551</v>
      </c>
      <c r="AH5892" s="16" t="s">
        <v>3343</v>
      </c>
    </row>
    <row r="5893" customFormat="false" ht="15" hidden="false" customHeight="false" outlineLevel="0" collapsed="false">
      <c r="A5893" s="16" t="s">
        <v>18190</v>
      </c>
      <c r="B5893" s="17" t="s">
        <v>18191</v>
      </c>
      <c r="C5893" s="16" t="s">
        <v>18192</v>
      </c>
      <c r="D5893" s="16" t="s">
        <v>380</v>
      </c>
      <c r="E5893" s="18" t="n">
        <v>1</v>
      </c>
      <c r="F5893" s="16" t="s">
        <v>43</v>
      </c>
      <c r="G5893" s="18" t="n">
        <v>0</v>
      </c>
      <c r="H5893" s="16" t="n">
        <v>1.7</v>
      </c>
      <c r="I5893" s="18" t="n">
        <v>5</v>
      </c>
      <c r="J5893" s="19" t="n">
        <v>15.98</v>
      </c>
      <c r="K5893" s="19" t="n">
        <v>15.98</v>
      </c>
      <c r="L5893" s="19" t="n">
        <v>15.98</v>
      </c>
      <c r="M5893" s="19" t="n">
        <f aca="false">IF(J5893&gt;0,J5893,K5893)*E5893</f>
        <v>15.98</v>
      </c>
      <c r="N5893" s="20"/>
      <c r="O5893" s="21" t="str">
        <f aca="false">IF(R5893="","",ROUND(R5893*(1-Premissas!$B$4),4))</f>
        <v/>
      </c>
      <c r="P5893" s="22"/>
      <c r="Q5893" s="22"/>
      <c r="R5893" s="23"/>
      <c r="S5893" s="24"/>
      <c r="T5893" s="24"/>
      <c r="U5893" s="25"/>
      <c r="V5893" s="19" t="str">
        <f aca="false">IF(COUNT(N5893:Q5893)=0,"",MIN(N5893:Q5893))</f>
        <v/>
      </c>
      <c r="W5893" s="16" t="str">
        <f aca="false">IF(V5893="","",INDEX($N$4:$Q$4,MATCH(V5893,N5893:Q5893,0)))</f>
        <v/>
      </c>
      <c r="X5893" s="19" t="str">
        <f aca="false">IF(COUNT(N5893:Q5893)&lt;2,"",SMALL(N5893:Q5893,2))</f>
        <v/>
      </c>
      <c r="Y5893" s="26" t="str">
        <f aca="false">IF(OR(V5893="",M5893=0),"",V5893/M5893-1)</f>
        <v/>
      </c>
      <c r="Z5893" s="26" t="str">
        <f aca="false">IF(OR(V5893="",L5893=""),"",V5893/(L5893*E5893)-1)</f>
        <v/>
      </c>
      <c r="AA5893" s="16" t="str">
        <f aca="false">IF(V5893="","SEM OFERTA",IF(OR(Y5893&gt;Premissas!$B$11,Y5893&lt;Premissas!$B$12),"VERIFICAR - UNIDADE/EMBALAGEM",IF(Y5893&gt;Premissas!$B$6,"NÃO COMPRAR - REAJUSTE &gt;5%","COMPRAR")))</f>
        <v>SEM OFERTA</v>
      </c>
      <c r="AB5893" s="18" t="str">
        <f aca="false">IF(W5893="DIMEC",S5893,IF(W5893="MEDCENTRO",U5893,""))</f>
        <v/>
      </c>
      <c r="AC5893" s="18" t="n">
        <f aca="false">IF(AA5893&lt;&gt;"COMPRAR",0,IF(AB5893="",I5893,MIN(I5893,AB5893)))</f>
        <v>0</v>
      </c>
      <c r="AD5893" s="19" t="n">
        <f aca="false">IF(AC5893&gt;0,AC5893*V5893,0)</f>
        <v>0</v>
      </c>
      <c r="AE5893" s="19" t="n">
        <f aca="false">IF(AC5893&gt;0,(M5893-V5893)*AC5893,0)</f>
        <v>0</v>
      </c>
      <c r="AF5893" s="16" t="str">
        <f aca="false">IF(AA5893&lt;&gt;"COMPRAR","",IF(AB5893="",IF(X5893="","",IF(X5893-V5893&lt;0.01,"EMPATE TÉCNICO","")),IF(AB5893&lt;I5893,"ESTOQUE INSUFICIENTE",IF(X5893="","",IF(X5893-V5893&lt;0.01,"EMPATE TÉCNICO","")))))</f>
        <v/>
      </c>
      <c r="AG5893" s="16" t="s">
        <v>304</v>
      </c>
      <c r="AH5893" s="16" t="s">
        <v>3343</v>
      </c>
    </row>
    <row r="5894" customFormat="false" ht="15" hidden="false" customHeight="false" outlineLevel="0" collapsed="false">
      <c r="A5894" s="16" t="s">
        <v>18193</v>
      </c>
      <c r="B5894" s="17" t="s">
        <v>18191</v>
      </c>
      <c r="C5894" s="16" t="s">
        <v>18192</v>
      </c>
      <c r="D5894" s="16" t="s">
        <v>2105</v>
      </c>
      <c r="E5894" s="18" t="n">
        <v>1</v>
      </c>
      <c r="F5894" s="16" t="s">
        <v>43</v>
      </c>
      <c r="G5894" s="18" t="n">
        <v>0</v>
      </c>
      <c r="H5894" s="16" t="n">
        <v>0.1</v>
      </c>
      <c r="I5894" s="18" t="n">
        <v>1</v>
      </c>
      <c r="J5894" s="19" t="n">
        <v>21.04</v>
      </c>
      <c r="K5894" s="19" t="n">
        <v>21.04</v>
      </c>
      <c r="L5894" s="19" t="n">
        <v>21.04</v>
      </c>
      <c r="M5894" s="19" t="n">
        <f aca="false">IF(J5894&gt;0,J5894,K5894)*E5894</f>
        <v>21.04</v>
      </c>
      <c r="N5894" s="20"/>
      <c r="O5894" s="21" t="str">
        <f aca="false">IF(R5894="","",ROUND(R5894*(1-Premissas!$B$4),4))</f>
        <v/>
      </c>
      <c r="P5894" s="22"/>
      <c r="Q5894" s="22"/>
      <c r="R5894" s="23"/>
      <c r="S5894" s="24"/>
      <c r="T5894" s="24"/>
      <c r="U5894" s="25"/>
      <c r="V5894" s="19" t="str">
        <f aca="false">IF(COUNT(N5894:Q5894)=0,"",MIN(N5894:Q5894))</f>
        <v/>
      </c>
      <c r="W5894" s="16" t="str">
        <f aca="false">IF(V5894="","",INDEX($N$4:$Q$4,MATCH(V5894,N5894:Q5894,0)))</f>
        <v/>
      </c>
      <c r="X5894" s="19" t="str">
        <f aca="false">IF(COUNT(N5894:Q5894)&lt;2,"",SMALL(N5894:Q5894,2))</f>
        <v/>
      </c>
      <c r="Y5894" s="26" t="str">
        <f aca="false">IF(OR(V5894="",M5894=0),"",V5894/M5894-1)</f>
        <v/>
      </c>
      <c r="Z5894" s="26" t="str">
        <f aca="false">IF(OR(V5894="",L5894=""),"",V5894/(L5894*E5894)-1)</f>
        <v/>
      </c>
      <c r="AA5894" s="16" t="str">
        <f aca="false">IF(V5894="","SEM OFERTA",IF(OR(Y5894&gt;Premissas!$B$11,Y5894&lt;Premissas!$B$12),"VERIFICAR - UNIDADE/EMBALAGEM",IF(Y5894&gt;Premissas!$B$6,"NÃO COMPRAR - REAJUSTE &gt;5%","COMPRAR")))</f>
        <v>SEM OFERTA</v>
      </c>
      <c r="AB5894" s="18" t="str">
        <f aca="false">IF(W5894="DIMEC",S5894,IF(W5894="MEDCENTRO",U5894,""))</f>
        <v/>
      </c>
      <c r="AC5894" s="18" t="n">
        <f aca="false">IF(AA5894&lt;&gt;"COMPRAR",0,IF(AB5894="",I5894,MIN(I5894,AB5894)))</f>
        <v>0</v>
      </c>
      <c r="AD5894" s="19" t="n">
        <f aca="false">IF(AC5894&gt;0,AC5894*V5894,0)</f>
        <v>0</v>
      </c>
      <c r="AE5894" s="19" t="n">
        <f aca="false">IF(AC5894&gt;0,(M5894-V5894)*AC5894,0)</f>
        <v>0</v>
      </c>
      <c r="AF5894" s="16" t="str">
        <f aca="false">IF(AA5894&lt;&gt;"COMPRAR","",IF(AB5894="",IF(X5894="","",IF(X5894-V5894&lt;0.01,"EMPATE TÉCNICO","")),IF(AB5894&lt;I5894,"ESTOQUE INSUFICIENTE",IF(X5894="","",IF(X5894-V5894&lt;0.01,"EMPATE TÉCNICO","")))))</f>
        <v/>
      </c>
      <c r="AG5894" s="16" t="s">
        <v>304</v>
      </c>
      <c r="AH5894" s="16" t="s">
        <v>3343</v>
      </c>
    </row>
    <row r="5895" customFormat="false" ht="15" hidden="false" customHeight="false" outlineLevel="0" collapsed="false">
      <c r="A5895" s="16" t="s">
        <v>18194</v>
      </c>
      <c r="B5895" s="17" t="s">
        <v>18195</v>
      </c>
      <c r="C5895" s="16" t="s">
        <v>18196</v>
      </c>
      <c r="D5895" s="16" t="s">
        <v>7800</v>
      </c>
      <c r="E5895" s="18" t="n">
        <v>1</v>
      </c>
      <c r="F5895" s="16" t="s">
        <v>43</v>
      </c>
      <c r="G5895" s="18" t="n">
        <v>0</v>
      </c>
      <c r="H5895" s="16" t="n">
        <v>0.7</v>
      </c>
      <c r="I5895" s="18" t="n">
        <v>2</v>
      </c>
      <c r="J5895" s="19" t="n">
        <v>16.89</v>
      </c>
      <c r="K5895" s="19" t="n">
        <v>16.89</v>
      </c>
      <c r="L5895" s="19" t="n">
        <v>16.89</v>
      </c>
      <c r="M5895" s="19" t="n">
        <f aca="false">IF(J5895&gt;0,J5895,K5895)*E5895</f>
        <v>16.89</v>
      </c>
      <c r="N5895" s="20"/>
      <c r="O5895" s="21" t="str">
        <f aca="false">IF(R5895="","",ROUND(R5895*(1-Premissas!$B$4),4))</f>
        <v/>
      </c>
      <c r="P5895" s="22"/>
      <c r="Q5895" s="22"/>
      <c r="R5895" s="23"/>
      <c r="S5895" s="24"/>
      <c r="T5895" s="24"/>
      <c r="U5895" s="25"/>
      <c r="V5895" s="19" t="str">
        <f aca="false">IF(COUNT(N5895:Q5895)=0,"",MIN(N5895:Q5895))</f>
        <v/>
      </c>
      <c r="W5895" s="16" t="str">
        <f aca="false">IF(V5895="","",INDEX($N$4:$Q$4,MATCH(V5895,N5895:Q5895,0)))</f>
        <v/>
      </c>
      <c r="X5895" s="19" t="str">
        <f aca="false">IF(COUNT(N5895:Q5895)&lt;2,"",SMALL(N5895:Q5895,2))</f>
        <v/>
      </c>
      <c r="Y5895" s="26" t="str">
        <f aca="false">IF(OR(V5895="",M5895=0),"",V5895/M5895-1)</f>
        <v/>
      </c>
      <c r="Z5895" s="26" t="str">
        <f aca="false">IF(OR(V5895="",L5895=""),"",V5895/(L5895*E5895)-1)</f>
        <v/>
      </c>
      <c r="AA5895" s="16" t="str">
        <f aca="false">IF(V5895="","SEM OFERTA",IF(OR(Y5895&gt;Premissas!$B$11,Y5895&lt;Premissas!$B$12),"VERIFICAR - UNIDADE/EMBALAGEM",IF(Y5895&gt;Premissas!$B$6,"NÃO COMPRAR - REAJUSTE &gt;5%","COMPRAR")))</f>
        <v>SEM OFERTA</v>
      </c>
      <c r="AB5895" s="18" t="str">
        <f aca="false">IF(W5895="DIMEC",S5895,IF(W5895="MEDCENTRO",U5895,""))</f>
        <v/>
      </c>
      <c r="AC5895" s="18" t="n">
        <f aca="false">IF(AA5895&lt;&gt;"COMPRAR",0,IF(AB5895="",I5895,MIN(I5895,AB5895)))</f>
        <v>0</v>
      </c>
      <c r="AD5895" s="19" t="n">
        <f aca="false">IF(AC5895&gt;0,AC5895*V5895,0)</f>
        <v>0</v>
      </c>
      <c r="AE5895" s="19" t="n">
        <f aca="false">IF(AC5895&gt;0,(M5895-V5895)*AC5895,0)</f>
        <v>0</v>
      </c>
      <c r="AF5895" s="16" t="str">
        <f aca="false">IF(AA5895&lt;&gt;"COMPRAR","",IF(AB5895="",IF(X5895="","",IF(X5895-V5895&lt;0.01,"EMPATE TÉCNICO","")),IF(AB5895&lt;I5895,"ESTOQUE INSUFICIENTE",IF(X5895="","",IF(X5895-V5895&lt;0.01,"EMPATE TÉCNICO","")))))</f>
        <v/>
      </c>
      <c r="AG5895" s="16" t="s">
        <v>93</v>
      </c>
      <c r="AH5895" s="16" t="s">
        <v>3343</v>
      </c>
    </row>
    <row r="5896" customFormat="false" ht="15" hidden="false" customHeight="false" outlineLevel="0" collapsed="false">
      <c r="A5896" s="16" t="s">
        <v>18197</v>
      </c>
      <c r="B5896" s="17" t="s">
        <v>18198</v>
      </c>
      <c r="C5896" s="16" t="s">
        <v>18199</v>
      </c>
      <c r="D5896" s="16" t="s">
        <v>7631</v>
      </c>
      <c r="E5896" s="18" t="n">
        <v>1</v>
      </c>
      <c r="F5896" s="16" t="s">
        <v>43</v>
      </c>
      <c r="G5896" s="18" t="n">
        <v>0</v>
      </c>
      <c r="H5896" s="16" t="n">
        <v>1.1</v>
      </c>
      <c r="I5896" s="18" t="n">
        <v>3</v>
      </c>
      <c r="J5896" s="19" t="n">
        <v>13.83</v>
      </c>
      <c r="K5896" s="19" t="n">
        <v>13.83</v>
      </c>
      <c r="L5896" s="19" t="n">
        <v>13.83</v>
      </c>
      <c r="M5896" s="19" t="n">
        <f aca="false">IF(J5896&gt;0,J5896,K5896)*E5896</f>
        <v>13.83</v>
      </c>
      <c r="N5896" s="20"/>
      <c r="O5896" s="21" t="str">
        <f aca="false">IF(R5896="","",ROUND(R5896*(1-Premissas!$B$4),4))</f>
        <v/>
      </c>
      <c r="P5896" s="22"/>
      <c r="Q5896" s="22"/>
      <c r="R5896" s="23"/>
      <c r="S5896" s="24"/>
      <c r="T5896" s="24"/>
      <c r="U5896" s="25"/>
      <c r="V5896" s="19" t="str">
        <f aca="false">IF(COUNT(N5896:Q5896)=0,"",MIN(N5896:Q5896))</f>
        <v/>
      </c>
      <c r="W5896" s="16" t="str">
        <f aca="false">IF(V5896="","",INDEX($N$4:$Q$4,MATCH(V5896,N5896:Q5896,0)))</f>
        <v/>
      </c>
      <c r="X5896" s="19" t="str">
        <f aca="false">IF(COUNT(N5896:Q5896)&lt;2,"",SMALL(N5896:Q5896,2))</f>
        <v/>
      </c>
      <c r="Y5896" s="26" t="str">
        <f aca="false">IF(OR(V5896="",M5896=0),"",V5896/M5896-1)</f>
        <v/>
      </c>
      <c r="Z5896" s="26" t="str">
        <f aca="false">IF(OR(V5896="",L5896=""),"",V5896/(L5896*E5896)-1)</f>
        <v/>
      </c>
      <c r="AA5896" s="16" t="str">
        <f aca="false">IF(V5896="","SEM OFERTA",IF(OR(Y5896&gt;Premissas!$B$11,Y5896&lt;Premissas!$B$12),"VERIFICAR - UNIDADE/EMBALAGEM",IF(Y5896&gt;Premissas!$B$6,"NÃO COMPRAR - REAJUSTE &gt;5%","COMPRAR")))</f>
        <v>SEM OFERTA</v>
      </c>
      <c r="AB5896" s="18" t="str">
        <f aca="false">IF(W5896="DIMEC",S5896,IF(W5896="MEDCENTRO",U5896,""))</f>
        <v/>
      </c>
      <c r="AC5896" s="18" t="n">
        <f aca="false">IF(AA5896&lt;&gt;"COMPRAR",0,IF(AB5896="",I5896,MIN(I5896,AB5896)))</f>
        <v>0</v>
      </c>
      <c r="AD5896" s="19" t="n">
        <f aca="false">IF(AC5896&gt;0,AC5896*V5896,0)</f>
        <v>0</v>
      </c>
      <c r="AE5896" s="19" t="n">
        <f aca="false">IF(AC5896&gt;0,(M5896-V5896)*AC5896,0)</f>
        <v>0</v>
      </c>
      <c r="AF5896" s="16" t="str">
        <f aca="false">IF(AA5896&lt;&gt;"COMPRAR","",IF(AB5896="",IF(X5896="","",IF(X5896-V5896&lt;0.01,"EMPATE TÉCNICO","")),IF(AB5896&lt;I5896,"ESTOQUE INSUFICIENTE",IF(X5896="","",IF(X5896-V5896&lt;0.01,"EMPATE TÉCNICO","")))))</f>
        <v/>
      </c>
      <c r="AG5896" s="16" t="s">
        <v>7632</v>
      </c>
      <c r="AH5896" s="16" t="s">
        <v>3343</v>
      </c>
    </row>
    <row r="5897" customFormat="false" ht="15" hidden="false" customHeight="false" outlineLevel="0" collapsed="false">
      <c r="A5897" s="16" t="s">
        <v>18200</v>
      </c>
      <c r="B5897" s="17" t="s">
        <v>18201</v>
      </c>
      <c r="C5897" s="16" t="s">
        <v>18202</v>
      </c>
      <c r="D5897" s="16" t="s">
        <v>7631</v>
      </c>
      <c r="E5897" s="18" t="n">
        <v>1</v>
      </c>
      <c r="F5897" s="16" t="s">
        <v>43</v>
      </c>
      <c r="G5897" s="18" t="n">
        <v>0</v>
      </c>
      <c r="H5897" s="16" t="n">
        <v>0.3</v>
      </c>
      <c r="I5897" s="18" t="n">
        <v>1</v>
      </c>
      <c r="J5897" s="19" t="n">
        <v>31.61</v>
      </c>
      <c r="K5897" s="19" t="n">
        <v>31.61</v>
      </c>
      <c r="L5897" s="19" t="n">
        <v>31.61</v>
      </c>
      <c r="M5897" s="19" t="n">
        <f aca="false">IF(J5897&gt;0,J5897,K5897)*E5897</f>
        <v>31.61</v>
      </c>
      <c r="N5897" s="20"/>
      <c r="O5897" s="21" t="str">
        <f aca="false">IF(R5897="","",ROUND(R5897*(1-Premissas!$B$4),4))</f>
        <v/>
      </c>
      <c r="P5897" s="22"/>
      <c r="Q5897" s="22"/>
      <c r="R5897" s="23"/>
      <c r="S5897" s="24"/>
      <c r="T5897" s="24"/>
      <c r="U5897" s="25"/>
      <c r="V5897" s="19" t="str">
        <f aca="false">IF(COUNT(N5897:Q5897)=0,"",MIN(N5897:Q5897))</f>
        <v/>
      </c>
      <c r="W5897" s="16" t="str">
        <f aca="false">IF(V5897="","",INDEX($N$4:$Q$4,MATCH(V5897,N5897:Q5897,0)))</f>
        <v/>
      </c>
      <c r="X5897" s="19" t="str">
        <f aca="false">IF(COUNT(N5897:Q5897)&lt;2,"",SMALL(N5897:Q5897,2))</f>
        <v/>
      </c>
      <c r="Y5897" s="26" t="str">
        <f aca="false">IF(OR(V5897="",M5897=0),"",V5897/M5897-1)</f>
        <v/>
      </c>
      <c r="Z5897" s="26" t="str">
        <f aca="false">IF(OR(V5897="",L5897=""),"",V5897/(L5897*E5897)-1)</f>
        <v/>
      </c>
      <c r="AA5897" s="16" t="str">
        <f aca="false">IF(V5897="","SEM OFERTA",IF(OR(Y5897&gt;Premissas!$B$11,Y5897&lt;Premissas!$B$12),"VERIFICAR - UNIDADE/EMBALAGEM",IF(Y5897&gt;Premissas!$B$6,"NÃO COMPRAR - REAJUSTE &gt;5%","COMPRAR")))</f>
        <v>SEM OFERTA</v>
      </c>
      <c r="AB5897" s="18" t="str">
        <f aca="false">IF(W5897="DIMEC",S5897,IF(W5897="MEDCENTRO",U5897,""))</f>
        <v/>
      </c>
      <c r="AC5897" s="18" t="n">
        <f aca="false">IF(AA5897&lt;&gt;"COMPRAR",0,IF(AB5897="",I5897,MIN(I5897,AB5897)))</f>
        <v>0</v>
      </c>
      <c r="AD5897" s="19" t="n">
        <f aca="false">IF(AC5897&gt;0,AC5897*V5897,0)</f>
        <v>0</v>
      </c>
      <c r="AE5897" s="19" t="n">
        <f aca="false">IF(AC5897&gt;0,(M5897-V5897)*AC5897,0)</f>
        <v>0</v>
      </c>
      <c r="AF5897" s="16" t="str">
        <f aca="false">IF(AA5897&lt;&gt;"COMPRAR","",IF(AB5897="",IF(X5897="","",IF(X5897-V5897&lt;0.01,"EMPATE TÉCNICO","")),IF(AB5897&lt;I5897,"ESTOQUE INSUFICIENTE",IF(X5897="","",IF(X5897-V5897&lt;0.01,"EMPATE TÉCNICO","")))))</f>
        <v/>
      </c>
      <c r="AG5897" s="16" t="s">
        <v>7632</v>
      </c>
      <c r="AH5897" s="16" t="s">
        <v>3343</v>
      </c>
    </row>
    <row r="5898" customFormat="false" ht="15" hidden="false" customHeight="false" outlineLevel="0" collapsed="false">
      <c r="A5898" s="16" t="s">
        <v>18203</v>
      </c>
      <c r="B5898" s="17" t="s">
        <v>18204</v>
      </c>
      <c r="C5898" s="16" t="s">
        <v>18205</v>
      </c>
      <c r="D5898" s="16" t="s">
        <v>7631</v>
      </c>
      <c r="E5898" s="18" t="n">
        <v>1</v>
      </c>
      <c r="F5898" s="16" t="s">
        <v>43</v>
      </c>
      <c r="G5898" s="18" t="n">
        <v>0</v>
      </c>
      <c r="H5898" s="16" t="n">
        <v>0.4</v>
      </c>
      <c r="I5898" s="18" t="n">
        <v>2</v>
      </c>
      <c r="J5898" s="19" t="n">
        <v>13.83</v>
      </c>
      <c r="K5898" s="19" t="n">
        <v>13.83</v>
      </c>
      <c r="L5898" s="19" t="n">
        <v>13.83</v>
      </c>
      <c r="M5898" s="19" t="n">
        <f aca="false">IF(J5898&gt;0,J5898,K5898)*E5898</f>
        <v>13.83</v>
      </c>
      <c r="N5898" s="20"/>
      <c r="O5898" s="21" t="str">
        <f aca="false">IF(R5898="","",ROUND(R5898*(1-Premissas!$B$4),4))</f>
        <v/>
      </c>
      <c r="P5898" s="22"/>
      <c r="Q5898" s="22"/>
      <c r="R5898" s="23"/>
      <c r="S5898" s="24"/>
      <c r="T5898" s="24"/>
      <c r="U5898" s="25"/>
      <c r="V5898" s="19" t="str">
        <f aca="false">IF(COUNT(N5898:Q5898)=0,"",MIN(N5898:Q5898))</f>
        <v/>
      </c>
      <c r="W5898" s="16" t="str">
        <f aca="false">IF(V5898="","",INDEX($N$4:$Q$4,MATCH(V5898,N5898:Q5898,0)))</f>
        <v/>
      </c>
      <c r="X5898" s="19" t="str">
        <f aca="false">IF(COUNT(N5898:Q5898)&lt;2,"",SMALL(N5898:Q5898,2))</f>
        <v/>
      </c>
      <c r="Y5898" s="26" t="str">
        <f aca="false">IF(OR(V5898="",M5898=0),"",V5898/M5898-1)</f>
        <v/>
      </c>
      <c r="Z5898" s="26" t="str">
        <f aca="false">IF(OR(V5898="",L5898=""),"",V5898/(L5898*E5898)-1)</f>
        <v/>
      </c>
      <c r="AA5898" s="16" t="str">
        <f aca="false">IF(V5898="","SEM OFERTA",IF(OR(Y5898&gt;Premissas!$B$11,Y5898&lt;Premissas!$B$12),"VERIFICAR - UNIDADE/EMBALAGEM",IF(Y5898&gt;Premissas!$B$6,"NÃO COMPRAR - REAJUSTE &gt;5%","COMPRAR")))</f>
        <v>SEM OFERTA</v>
      </c>
      <c r="AB5898" s="18" t="str">
        <f aca="false">IF(W5898="DIMEC",S5898,IF(W5898="MEDCENTRO",U5898,""))</f>
        <v/>
      </c>
      <c r="AC5898" s="18" t="n">
        <f aca="false">IF(AA5898&lt;&gt;"COMPRAR",0,IF(AB5898="",I5898,MIN(I5898,AB5898)))</f>
        <v>0</v>
      </c>
      <c r="AD5898" s="19" t="n">
        <f aca="false">IF(AC5898&gt;0,AC5898*V5898,0)</f>
        <v>0</v>
      </c>
      <c r="AE5898" s="19" t="n">
        <f aca="false">IF(AC5898&gt;0,(M5898-V5898)*AC5898,0)</f>
        <v>0</v>
      </c>
      <c r="AF5898" s="16" t="str">
        <f aca="false">IF(AA5898&lt;&gt;"COMPRAR","",IF(AB5898="",IF(X5898="","",IF(X5898-V5898&lt;0.01,"EMPATE TÉCNICO","")),IF(AB5898&lt;I5898,"ESTOQUE INSUFICIENTE",IF(X5898="","",IF(X5898-V5898&lt;0.01,"EMPATE TÉCNICO","")))))</f>
        <v/>
      </c>
      <c r="AG5898" s="16" t="s">
        <v>7632</v>
      </c>
      <c r="AH5898" s="16" t="s">
        <v>3343</v>
      </c>
    </row>
    <row r="5899" customFormat="false" ht="15" hidden="false" customHeight="false" outlineLevel="0" collapsed="false">
      <c r="A5899" s="16" t="s">
        <v>18206</v>
      </c>
      <c r="B5899" s="17" t="s">
        <v>18207</v>
      </c>
      <c r="C5899" s="16" t="s">
        <v>18208</v>
      </c>
      <c r="D5899" s="16" t="s">
        <v>7800</v>
      </c>
      <c r="E5899" s="18" t="n">
        <v>1</v>
      </c>
      <c r="F5899" s="16" t="s">
        <v>43</v>
      </c>
      <c r="G5899" s="18" t="n">
        <v>0</v>
      </c>
      <c r="H5899" s="16" t="n">
        <v>0.2</v>
      </c>
      <c r="I5899" s="18" t="n">
        <v>1</v>
      </c>
      <c r="J5899" s="19" t="n">
        <v>14.79</v>
      </c>
      <c r="K5899" s="19" t="n">
        <v>14.79</v>
      </c>
      <c r="L5899" s="19" t="n">
        <v>14.79</v>
      </c>
      <c r="M5899" s="19" t="n">
        <f aca="false">IF(J5899&gt;0,J5899,K5899)*E5899</f>
        <v>14.79</v>
      </c>
      <c r="N5899" s="20"/>
      <c r="O5899" s="21" t="str">
        <f aca="false">IF(R5899="","",ROUND(R5899*(1-Premissas!$B$4),4))</f>
        <v/>
      </c>
      <c r="P5899" s="22"/>
      <c r="Q5899" s="22"/>
      <c r="R5899" s="23"/>
      <c r="S5899" s="24"/>
      <c r="T5899" s="24"/>
      <c r="U5899" s="25"/>
      <c r="V5899" s="19" t="str">
        <f aca="false">IF(COUNT(N5899:Q5899)=0,"",MIN(N5899:Q5899))</f>
        <v/>
      </c>
      <c r="W5899" s="16" t="str">
        <f aca="false">IF(V5899="","",INDEX($N$4:$Q$4,MATCH(V5899,N5899:Q5899,0)))</f>
        <v/>
      </c>
      <c r="X5899" s="19" t="str">
        <f aca="false">IF(COUNT(N5899:Q5899)&lt;2,"",SMALL(N5899:Q5899,2))</f>
        <v/>
      </c>
      <c r="Y5899" s="26" t="str">
        <f aca="false">IF(OR(V5899="",M5899=0),"",V5899/M5899-1)</f>
        <v/>
      </c>
      <c r="Z5899" s="26" t="str">
        <f aca="false">IF(OR(V5899="",L5899=""),"",V5899/(L5899*E5899)-1)</f>
        <v/>
      </c>
      <c r="AA5899" s="16" t="str">
        <f aca="false">IF(V5899="","SEM OFERTA",IF(OR(Y5899&gt;Premissas!$B$11,Y5899&lt;Premissas!$B$12),"VERIFICAR - UNIDADE/EMBALAGEM",IF(Y5899&gt;Premissas!$B$6,"NÃO COMPRAR - REAJUSTE &gt;5%","COMPRAR")))</f>
        <v>SEM OFERTA</v>
      </c>
      <c r="AB5899" s="18" t="str">
        <f aca="false">IF(W5899="DIMEC",S5899,IF(W5899="MEDCENTRO",U5899,""))</f>
        <v/>
      </c>
      <c r="AC5899" s="18" t="n">
        <f aca="false">IF(AA5899&lt;&gt;"COMPRAR",0,IF(AB5899="",I5899,MIN(I5899,AB5899)))</f>
        <v>0</v>
      </c>
      <c r="AD5899" s="19" t="n">
        <f aca="false">IF(AC5899&gt;0,AC5899*V5899,0)</f>
        <v>0</v>
      </c>
      <c r="AE5899" s="19" t="n">
        <f aca="false">IF(AC5899&gt;0,(M5899-V5899)*AC5899,0)</f>
        <v>0</v>
      </c>
      <c r="AF5899" s="16" t="str">
        <f aca="false">IF(AA5899&lt;&gt;"COMPRAR","",IF(AB5899="",IF(X5899="","",IF(X5899-V5899&lt;0.01,"EMPATE TÉCNICO","")),IF(AB5899&lt;I5899,"ESTOQUE INSUFICIENTE",IF(X5899="","",IF(X5899-V5899&lt;0.01,"EMPATE TÉCNICO","")))))</f>
        <v/>
      </c>
      <c r="AG5899" s="16" t="s">
        <v>93</v>
      </c>
      <c r="AH5899" s="16" t="s">
        <v>3343</v>
      </c>
    </row>
    <row r="5900" customFormat="false" ht="15" hidden="false" customHeight="false" outlineLevel="0" collapsed="false">
      <c r="A5900" s="16" t="s">
        <v>18209</v>
      </c>
      <c r="B5900" s="17" t="s">
        <v>18210</v>
      </c>
      <c r="C5900" s="16" t="s">
        <v>18211</v>
      </c>
      <c r="D5900" s="16" t="s">
        <v>17961</v>
      </c>
      <c r="E5900" s="18" t="n">
        <v>1</v>
      </c>
      <c r="F5900" s="16" t="s">
        <v>43</v>
      </c>
      <c r="G5900" s="18" t="n">
        <v>0</v>
      </c>
      <c r="H5900" s="16" t="n">
        <v>0.1</v>
      </c>
      <c r="I5900" s="18" t="n">
        <v>1</v>
      </c>
      <c r="J5900" s="19" t="n">
        <v>0</v>
      </c>
      <c r="K5900" s="19" t="n">
        <v>43.99</v>
      </c>
      <c r="L5900" s="19"/>
      <c r="M5900" s="19" t="n">
        <f aca="false">IF(J5900&gt;0,J5900,K5900)*E5900</f>
        <v>43.99</v>
      </c>
      <c r="N5900" s="20"/>
      <c r="O5900" s="21" t="str">
        <f aca="false">IF(R5900="","",ROUND(R5900*(1-Premissas!$B$4),4))</f>
        <v/>
      </c>
      <c r="P5900" s="22"/>
      <c r="Q5900" s="22"/>
      <c r="R5900" s="23"/>
      <c r="S5900" s="24"/>
      <c r="T5900" s="24"/>
      <c r="U5900" s="25"/>
      <c r="V5900" s="19" t="str">
        <f aca="false">IF(COUNT(N5900:Q5900)=0,"",MIN(N5900:Q5900))</f>
        <v/>
      </c>
      <c r="W5900" s="16" t="str">
        <f aca="false">IF(V5900="","",INDEX($N$4:$Q$4,MATCH(V5900,N5900:Q5900,0)))</f>
        <v/>
      </c>
      <c r="X5900" s="19" t="str">
        <f aca="false">IF(COUNT(N5900:Q5900)&lt;2,"",SMALL(N5900:Q5900,2))</f>
        <v/>
      </c>
      <c r="Y5900" s="26" t="str">
        <f aca="false">IF(OR(V5900="",M5900=0),"",V5900/M5900-1)</f>
        <v/>
      </c>
      <c r="Z5900" s="26" t="str">
        <f aca="false">IF(OR(V5900="",L5900=""),"",V5900/(L5900*E5900)-1)</f>
        <v/>
      </c>
      <c r="AA5900" s="16" t="str">
        <f aca="false">IF(V5900="","SEM OFERTA",IF(OR(Y5900&gt;Premissas!$B$11,Y5900&lt;Premissas!$B$12),"VERIFICAR - UNIDADE/EMBALAGEM",IF(Y5900&gt;Premissas!$B$6,"NÃO COMPRAR - REAJUSTE &gt;5%","COMPRAR")))</f>
        <v>SEM OFERTA</v>
      </c>
      <c r="AB5900" s="18" t="str">
        <f aca="false">IF(W5900="DIMEC",S5900,IF(W5900="MEDCENTRO",U5900,""))</f>
        <v/>
      </c>
      <c r="AC5900" s="18" t="n">
        <f aca="false">IF(AA5900&lt;&gt;"COMPRAR",0,IF(AB5900="",I5900,MIN(I5900,AB5900)))</f>
        <v>0</v>
      </c>
      <c r="AD5900" s="19" t="n">
        <f aca="false">IF(AC5900&gt;0,AC5900*V5900,0)</f>
        <v>0</v>
      </c>
      <c r="AE5900" s="19" t="n">
        <f aca="false">IF(AC5900&gt;0,(M5900-V5900)*AC5900,0)</f>
        <v>0</v>
      </c>
      <c r="AF5900" s="16" t="str">
        <f aca="false">IF(AA5900&lt;&gt;"COMPRAR","",IF(AB5900="",IF(X5900="","",IF(X5900-V5900&lt;0.01,"EMPATE TÉCNICO","")),IF(AB5900&lt;I5900,"ESTOQUE INSUFICIENTE",IF(X5900="","",IF(X5900-V5900&lt;0.01,"EMPATE TÉCNICO","")))))</f>
        <v/>
      </c>
      <c r="AG5900" s="16" t="s">
        <v>17962</v>
      </c>
      <c r="AH5900" s="16" t="s">
        <v>3343</v>
      </c>
    </row>
    <row r="5901" customFormat="false" ht="15" hidden="false" customHeight="false" outlineLevel="0" collapsed="false">
      <c r="A5901" s="16" t="s">
        <v>18212</v>
      </c>
      <c r="B5901" s="17" t="s">
        <v>18213</v>
      </c>
      <c r="C5901" s="16" t="s">
        <v>18214</v>
      </c>
      <c r="D5901" s="16" t="s">
        <v>2105</v>
      </c>
      <c r="E5901" s="18" t="n">
        <v>1</v>
      </c>
      <c r="F5901" s="16" t="s">
        <v>42</v>
      </c>
      <c r="G5901" s="18" t="n">
        <v>0</v>
      </c>
      <c r="H5901" s="16" t="n">
        <v>0.3</v>
      </c>
      <c r="I5901" s="18" t="n">
        <v>2</v>
      </c>
      <c r="J5901" s="19" t="n">
        <v>32.3</v>
      </c>
      <c r="K5901" s="19" t="n">
        <v>32.3</v>
      </c>
      <c r="L5901" s="19" t="n">
        <v>32.3</v>
      </c>
      <c r="M5901" s="19" t="n">
        <f aca="false">IF(J5901&gt;0,J5901,K5901)*E5901</f>
        <v>32.3</v>
      </c>
      <c r="N5901" s="20"/>
      <c r="O5901" s="21" t="str">
        <f aca="false">IF(R5901="","",ROUND(R5901*(1-Premissas!$B$4),4))</f>
        <v/>
      </c>
      <c r="P5901" s="22"/>
      <c r="Q5901" s="22"/>
      <c r="R5901" s="23"/>
      <c r="S5901" s="24"/>
      <c r="T5901" s="24"/>
      <c r="U5901" s="25"/>
      <c r="V5901" s="19" t="str">
        <f aca="false">IF(COUNT(N5901:Q5901)=0,"",MIN(N5901:Q5901))</f>
        <v/>
      </c>
      <c r="W5901" s="16" t="str">
        <f aca="false">IF(V5901="","",INDEX($N$4:$Q$4,MATCH(V5901,N5901:Q5901,0)))</f>
        <v/>
      </c>
      <c r="X5901" s="19" t="str">
        <f aca="false">IF(COUNT(N5901:Q5901)&lt;2,"",SMALL(N5901:Q5901,2))</f>
        <v/>
      </c>
      <c r="Y5901" s="26" t="str">
        <f aca="false">IF(OR(V5901="",M5901=0),"",V5901/M5901-1)</f>
        <v/>
      </c>
      <c r="Z5901" s="26" t="str">
        <f aca="false">IF(OR(V5901="",L5901=""),"",V5901/(L5901*E5901)-1)</f>
        <v/>
      </c>
      <c r="AA5901" s="16" t="str">
        <f aca="false">IF(V5901="","SEM OFERTA",IF(OR(Y5901&gt;Premissas!$B$11,Y5901&lt;Premissas!$B$12),"VERIFICAR - UNIDADE/EMBALAGEM",IF(Y5901&gt;Premissas!$B$6,"NÃO COMPRAR - REAJUSTE &gt;5%","COMPRAR")))</f>
        <v>SEM OFERTA</v>
      </c>
      <c r="AB5901" s="18" t="str">
        <f aca="false">IF(W5901="DIMEC",S5901,IF(W5901="MEDCENTRO",U5901,""))</f>
        <v/>
      </c>
      <c r="AC5901" s="18" t="n">
        <f aca="false">IF(AA5901&lt;&gt;"COMPRAR",0,IF(AB5901="",I5901,MIN(I5901,AB5901)))</f>
        <v>0</v>
      </c>
      <c r="AD5901" s="19" t="n">
        <f aca="false">IF(AC5901&gt;0,AC5901*V5901,0)</f>
        <v>0</v>
      </c>
      <c r="AE5901" s="19" t="n">
        <f aca="false">IF(AC5901&gt;0,(M5901-V5901)*AC5901,0)</f>
        <v>0</v>
      </c>
      <c r="AF5901" s="16" t="str">
        <f aca="false">IF(AA5901&lt;&gt;"COMPRAR","",IF(AB5901="",IF(X5901="","",IF(X5901-V5901&lt;0.01,"EMPATE TÉCNICO","")),IF(AB5901&lt;I5901,"ESTOQUE INSUFICIENTE",IF(X5901="","",IF(X5901-V5901&lt;0.01,"EMPATE TÉCNICO","")))))</f>
        <v/>
      </c>
      <c r="AG5901" s="16" t="s">
        <v>304</v>
      </c>
      <c r="AH5901" s="16" t="s">
        <v>3343</v>
      </c>
    </row>
    <row r="5902" customFormat="false" ht="15" hidden="false" customHeight="false" outlineLevel="0" collapsed="false">
      <c r="A5902" s="16" t="s">
        <v>18215</v>
      </c>
      <c r="B5902" s="17" t="s">
        <v>18216</v>
      </c>
      <c r="C5902" s="16" t="s">
        <v>18217</v>
      </c>
      <c r="D5902" s="16" t="s">
        <v>7631</v>
      </c>
      <c r="E5902" s="18" t="n">
        <v>1</v>
      </c>
      <c r="F5902" s="16" t="s">
        <v>43</v>
      </c>
      <c r="G5902" s="18" t="n">
        <v>0</v>
      </c>
      <c r="H5902" s="16" t="n">
        <v>0.3</v>
      </c>
      <c r="I5902" s="18" t="n">
        <v>1</v>
      </c>
      <c r="J5902" s="19" t="n">
        <v>17.72</v>
      </c>
      <c r="K5902" s="19" t="n">
        <v>17.72</v>
      </c>
      <c r="L5902" s="19" t="n">
        <v>17.72</v>
      </c>
      <c r="M5902" s="19" t="n">
        <f aca="false">IF(J5902&gt;0,J5902,K5902)*E5902</f>
        <v>17.72</v>
      </c>
      <c r="N5902" s="20"/>
      <c r="O5902" s="21" t="str">
        <f aca="false">IF(R5902="","",ROUND(R5902*(1-Premissas!$B$4),4))</f>
        <v/>
      </c>
      <c r="P5902" s="22"/>
      <c r="Q5902" s="22"/>
      <c r="R5902" s="23"/>
      <c r="S5902" s="24"/>
      <c r="T5902" s="24"/>
      <c r="U5902" s="25"/>
      <c r="V5902" s="19" t="str">
        <f aca="false">IF(COUNT(N5902:Q5902)=0,"",MIN(N5902:Q5902))</f>
        <v/>
      </c>
      <c r="W5902" s="16" t="str">
        <f aca="false">IF(V5902="","",INDEX($N$4:$Q$4,MATCH(V5902,N5902:Q5902,0)))</f>
        <v/>
      </c>
      <c r="X5902" s="19" t="str">
        <f aca="false">IF(COUNT(N5902:Q5902)&lt;2,"",SMALL(N5902:Q5902,2))</f>
        <v/>
      </c>
      <c r="Y5902" s="26" t="str">
        <f aca="false">IF(OR(V5902="",M5902=0),"",V5902/M5902-1)</f>
        <v/>
      </c>
      <c r="Z5902" s="26" t="str">
        <f aca="false">IF(OR(V5902="",L5902=""),"",V5902/(L5902*E5902)-1)</f>
        <v/>
      </c>
      <c r="AA5902" s="16" t="str">
        <f aca="false">IF(V5902="","SEM OFERTA",IF(OR(Y5902&gt;Premissas!$B$11,Y5902&lt;Premissas!$B$12),"VERIFICAR - UNIDADE/EMBALAGEM",IF(Y5902&gt;Premissas!$B$6,"NÃO COMPRAR - REAJUSTE &gt;5%","COMPRAR")))</f>
        <v>SEM OFERTA</v>
      </c>
      <c r="AB5902" s="18" t="str">
        <f aca="false">IF(W5902="DIMEC",S5902,IF(W5902="MEDCENTRO",U5902,""))</f>
        <v/>
      </c>
      <c r="AC5902" s="18" t="n">
        <f aca="false">IF(AA5902&lt;&gt;"COMPRAR",0,IF(AB5902="",I5902,MIN(I5902,AB5902)))</f>
        <v>0</v>
      </c>
      <c r="AD5902" s="19" t="n">
        <f aca="false">IF(AC5902&gt;0,AC5902*V5902,0)</f>
        <v>0</v>
      </c>
      <c r="AE5902" s="19" t="n">
        <f aca="false">IF(AC5902&gt;0,(M5902-V5902)*AC5902,0)</f>
        <v>0</v>
      </c>
      <c r="AF5902" s="16" t="str">
        <f aca="false">IF(AA5902&lt;&gt;"COMPRAR","",IF(AB5902="",IF(X5902="","",IF(X5902-V5902&lt;0.01,"EMPATE TÉCNICO","")),IF(AB5902&lt;I5902,"ESTOQUE INSUFICIENTE",IF(X5902="","",IF(X5902-V5902&lt;0.01,"EMPATE TÉCNICO","")))))</f>
        <v/>
      </c>
      <c r="AG5902" s="16" t="s">
        <v>7632</v>
      </c>
      <c r="AH5902" s="16" t="s">
        <v>3343</v>
      </c>
    </row>
    <row r="5903" customFormat="false" ht="15" hidden="false" customHeight="false" outlineLevel="0" collapsed="false">
      <c r="A5903" s="16" t="s">
        <v>18218</v>
      </c>
      <c r="B5903" s="17" t="s">
        <v>18219</v>
      </c>
      <c r="C5903" s="16" t="s">
        <v>18220</v>
      </c>
      <c r="D5903" s="16" t="s">
        <v>17997</v>
      </c>
      <c r="E5903" s="18" t="n">
        <v>1</v>
      </c>
      <c r="F5903" s="16" t="s">
        <v>43</v>
      </c>
      <c r="G5903" s="18" t="n">
        <v>0</v>
      </c>
      <c r="H5903" s="16" t="n">
        <v>0.4</v>
      </c>
      <c r="I5903" s="18" t="n">
        <v>1</v>
      </c>
      <c r="J5903" s="19" t="n">
        <v>19.16</v>
      </c>
      <c r="K5903" s="19" t="n">
        <v>19.16</v>
      </c>
      <c r="L5903" s="19" t="n">
        <v>19.16</v>
      </c>
      <c r="M5903" s="19" t="n">
        <f aca="false">IF(J5903&gt;0,J5903,K5903)*E5903</f>
        <v>19.16</v>
      </c>
      <c r="N5903" s="20"/>
      <c r="O5903" s="21" t="str">
        <f aca="false">IF(R5903="","",ROUND(R5903*(1-Premissas!$B$4),4))</f>
        <v/>
      </c>
      <c r="P5903" s="22"/>
      <c r="Q5903" s="22"/>
      <c r="R5903" s="23"/>
      <c r="S5903" s="24"/>
      <c r="T5903" s="24"/>
      <c r="U5903" s="25"/>
      <c r="V5903" s="19" t="str">
        <f aca="false">IF(COUNT(N5903:Q5903)=0,"",MIN(N5903:Q5903))</f>
        <v/>
      </c>
      <c r="W5903" s="16" t="str">
        <f aca="false">IF(V5903="","",INDEX($N$4:$Q$4,MATCH(V5903,N5903:Q5903,0)))</f>
        <v/>
      </c>
      <c r="X5903" s="19" t="str">
        <f aca="false">IF(COUNT(N5903:Q5903)&lt;2,"",SMALL(N5903:Q5903,2))</f>
        <v/>
      </c>
      <c r="Y5903" s="26" t="str">
        <f aca="false">IF(OR(V5903="",M5903=0),"",V5903/M5903-1)</f>
        <v/>
      </c>
      <c r="Z5903" s="26" t="str">
        <f aca="false">IF(OR(V5903="",L5903=""),"",V5903/(L5903*E5903)-1)</f>
        <v/>
      </c>
      <c r="AA5903" s="16" t="str">
        <f aca="false">IF(V5903="","SEM OFERTA",IF(OR(Y5903&gt;Premissas!$B$11,Y5903&lt;Premissas!$B$12),"VERIFICAR - UNIDADE/EMBALAGEM",IF(Y5903&gt;Premissas!$B$6,"NÃO COMPRAR - REAJUSTE &gt;5%","COMPRAR")))</f>
        <v>SEM OFERTA</v>
      </c>
      <c r="AB5903" s="18" t="str">
        <f aca="false">IF(W5903="DIMEC",S5903,IF(W5903="MEDCENTRO",U5903,""))</f>
        <v/>
      </c>
      <c r="AC5903" s="18" t="n">
        <f aca="false">IF(AA5903&lt;&gt;"COMPRAR",0,IF(AB5903="",I5903,MIN(I5903,AB5903)))</f>
        <v>0</v>
      </c>
      <c r="AD5903" s="19" t="n">
        <f aca="false">IF(AC5903&gt;0,AC5903*V5903,0)</f>
        <v>0</v>
      </c>
      <c r="AE5903" s="19" t="n">
        <f aca="false">IF(AC5903&gt;0,(M5903-V5903)*AC5903,0)</f>
        <v>0</v>
      </c>
      <c r="AF5903" s="16" t="str">
        <f aca="false">IF(AA5903&lt;&gt;"COMPRAR","",IF(AB5903="",IF(X5903="","",IF(X5903-V5903&lt;0.01,"EMPATE TÉCNICO","")),IF(AB5903&lt;I5903,"ESTOQUE INSUFICIENTE",IF(X5903="","",IF(X5903-V5903&lt;0.01,"EMPATE TÉCNICO","")))))</f>
        <v/>
      </c>
      <c r="AG5903" s="16" t="s">
        <v>93</v>
      </c>
      <c r="AH5903" s="16" t="s">
        <v>3343</v>
      </c>
    </row>
    <row r="5904" customFormat="false" ht="15" hidden="false" customHeight="false" outlineLevel="0" collapsed="false">
      <c r="A5904" s="16" t="s">
        <v>18221</v>
      </c>
      <c r="B5904" s="17" t="s">
        <v>18222</v>
      </c>
      <c r="C5904" s="16" t="s">
        <v>18223</v>
      </c>
      <c r="D5904" s="16" t="s">
        <v>17997</v>
      </c>
      <c r="E5904" s="18" t="n">
        <v>1</v>
      </c>
      <c r="F5904" s="16" t="s">
        <v>43</v>
      </c>
      <c r="G5904" s="18" t="n">
        <v>1</v>
      </c>
      <c r="H5904" s="16" t="n">
        <v>0.6</v>
      </c>
      <c r="I5904" s="18" t="n">
        <v>1</v>
      </c>
      <c r="J5904" s="19" t="n">
        <v>11.44</v>
      </c>
      <c r="K5904" s="19" t="n">
        <v>11.44</v>
      </c>
      <c r="L5904" s="19" t="n">
        <v>11.44</v>
      </c>
      <c r="M5904" s="19" t="n">
        <f aca="false">IF(J5904&gt;0,J5904,K5904)*E5904</f>
        <v>11.44</v>
      </c>
      <c r="N5904" s="20"/>
      <c r="O5904" s="21" t="str">
        <f aca="false">IF(R5904="","",ROUND(R5904*(1-Premissas!$B$4),4))</f>
        <v/>
      </c>
      <c r="P5904" s="22"/>
      <c r="Q5904" s="22"/>
      <c r="R5904" s="23"/>
      <c r="S5904" s="24"/>
      <c r="T5904" s="24"/>
      <c r="U5904" s="25"/>
      <c r="V5904" s="19" t="str">
        <f aca="false">IF(COUNT(N5904:Q5904)=0,"",MIN(N5904:Q5904))</f>
        <v/>
      </c>
      <c r="W5904" s="16" t="str">
        <f aca="false">IF(V5904="","",INDEX($N$4:$Q$4,MATCH(V5904,N5904:Q5904,0)))</f>
        <v/>
      </c>
      <c r="X5904" s="19" t="str">
        <f aca="false">IF(COUNT(N5904:Q5904)&lt;2,"",SMALL(N5904:Q5904,2))</f>
        <v/>
      </c>
      <c r="Y5904" s="26" t="str">
        <f aca="false">IF(OR(V5904="",M5904=0),"",V5904/M5904-1)</f>
        <v/>
      </c>
      <c r="Z5904" s="26" t="str">
        <f aca="false">IF(OR(V5904="",L5904=""),"",V5904/(L5904*E5904)-1)</f>
        <v/>
      </c>
      <c r="AA5904" s="16" t="str">
        <f aca="false">IF(V5904="","SEM OFERTA",IF(OR(Y5904&gt;Premissas!$B$11,Y5904&lt;Premissas!$B$12),"VERIFICAR - UNIDADE/EMBALAGEM",IF(Y5904&gt;Premissas!$B$6,"NÃO COMPRAR - REAJUSTE &gt;5%","COMPRAR")))</f>
        <v>SEM OFERTA</v>
      </c>
      <c r="AB5904" s="18" t="str">
        <f aca="false">IF(W5904="DIMEC",S5904,IF(W5904="MEDCENTRO",U5904,""))</f>
        <v/>
      </c>
      <c r="AC5904" s="18" t="n">
        <f aca="false">IF(AA5904&lt;&gt;"COMPRAR",0,IF(AB5904="",I5904,MIN(I5904,AB5904)))</f>
        <v>0</v>
      </c>
      <c r="AD5904" s="19" t="n">
        <f aca="false">IF(AC5904&gt;0,AC5904*V5904,0)</f>
        <v>0</v>
      </c>
      <c r="AE5904" s="19" t="n">
        <f aca="false">IF(AC5904&gt;0,(M5904-V5904)*AC5904,0)</f>
        <v>0</v>
      </c>
      <c r="AF5904" s="16" t="str">
        <f aca="false">IF(AA5904&lt;&gt;"COMPRAR","",IF(AB5904="",IF(X5904="","",IF(X5904-V5904&lt;0.01,"EMPATE TÉCNICO","")),IF(AB5904&lt;I5904,"ESTOQUE INSUFICIENTE",IF(X5904="","",IF(X5904-V5904&lt;0.01,"EMPATE TÉCNICO","")))))</f>
        <v/>
      </c>
      <c r="AG5904" s="16" t="s">
        <v>93</v>
      </c>
      <c r="AH5904" s="16" t="s">
        <v>3343</v>
      </c>
    </row>
    <row r="5905" customFormat="false" ht="15" hidden="false" customHeight="false" outlineLevel="0" collapsed="false">
      <c r="A5905" s="16" t="s">
        <v>18224</v>
      </c>
      <c r="B5905" s="17" t="s">
        <v>18225</v>
      </c>
      <c r="C5905" s="16" t="s">
        <v>18226</v>
      </c>
      <c r="D5905" s="16" t="s">
        <v>3451</v>
      </c>
      <c r="E5905" s="18" t="n">
        <v>1</v>
      </c>
      <c r="F5905" s="16" t="s">
        <v>43</v>
      </c>
      <c r="G5905" s="18" t="n">
        <v>0</v>
      </c>
      <c r="H5905" s="16" t="n">
        <v>0.2</v>
      </c>
      <c r="I5905" s="18" t="n">
        <v>1</v>
      </c>
      <c r="J5905" s="19" t="n">
        <v>24.0866666666667</v>
      </c>
      <c r="K5905" s="19" t="n">
        <v>24.0866666666667</v>
      </c>
      <c r="L5905" s="19" t="n">
        <v>24.0867</v>
      </c>
      <c r="M5905" s="19" t="n">
        <f aca="false">IF(J5905&gt;0,J5905,K5905)*E5905</f>
        <v>24.0866666666667</v>
      </c>
      <c r="N5905" s="20"/>
      <c r="O5905" s="21" t="str">
        <f aca="false">IF(R5905="","",ROUND(R5905*(1-Premissas!$B$4),4))</f>
        <v/>
      </c>
      <c r="P5905" s="22"/>
      <c r="Q5905" s="22"/>
      <c r="R5905" s="23"/>
      <c r="S5905" s="24"/>
      <c r="T5905" s="24"/>
      <c r="U5905" s="25"/>
      <c r="V5905" s="19" t="str">
        <f aca="false">IF(COUNT(N5905:Q5905)=0,"",MIN(N5905:Q5905))</f>
        <v/>
      </c>
      <c r="W5905" s="16" t="str">
        <f aca="false">IF(V5905="","",INDEX($N$4:$Q$4,MATCH(V5905,N5905:Q5905,0)))</f>
        <v/>
      </c>
      <c r="X5905" s="19" t="str">
        <f aca="false">IF(COUNT(N5905:Q5905)&lt;2,"",SMALL(N5905:Q5905,2))</f>
        <v/>
      </c>
      <c r="Y5905" s="26" t="str">
        <f aca="false">IF(OR(V5905="",M5905=0),"",V5905/M5905-1)</f>
        <v/>
      </c>
      <c r="Z5905" s="26" t="str">
        <f aca="false">IF(OR(V5905="",L5905=""),"",V5905/(L5905*E5905)-1)</f>
        <v/>
      </c>
      <c r="AA5905" s="16" t="str">
        <f aca="false">IF(V5905="","SEM OFERTA",IF(OR(Y5905&gt;Premissas!$B$11,Y5905&lt;Premissas!$B$12),"VERIFICAR - UNIDADE/EMBALAGEM",IF(Y5905&gt;Premissas!$B$6,"NÃO COMPRAR - REAJUSTE &gt;5%","COMPRAR")))</f>
        <v>SEM OFERTA</v>
      </c>
      <c r="AB5905" s="18" t="str">
        <f aca="false">IF(W5905="DIMEC",S5905,IF(W5905="MEDCENTRO",U5905,""))</f>
        <v/>
      </c>
      <c r="AC5905" s="18" t="n">
        <f aca="false">IF(AA5905&lt;&gt;"COMPRAR",0,IF(AB5905="",I5905,MIN(I5905,AB5905)))</f>
        <v>0</v>
      </c>
      <c r="AD5905" s="19" t="n">
        <f aca="false">IF(AC5905&gt;0,AC5905*V5905,0)</f>
        <v>0</v>
      </c>
      <c r="AE5905" s="19" t="n">
        <f aca="false">IF(AC5905&gt;0,(M5905-V5905)*AC5905,0)</f>
        <v>0</v>
      </c>
      <c r="AF5905" s="16" t="str">
        <f aca="false">IF(AA5905&lt;&gt;"COMPRAR","",IF(AB5905="",IF(X5905="","",IF(X5905-V5905&lt;0.01,"EMPATE TÉCNICO","")),IF(AB5905&lt;I5905,"ESTOQUE INSUFICIENTE",IF(X5905="","",IF(X5905-V5905&lt;0.01,"EMPATE TÉCNICO","")))))</f>
        <v/>
      </c>
      <c r="AG5905" s="16" t="s">
        <v>763</v>
      </c>
      <c r="AH5905" s="16" t="s">
        <v>3343</v>
      </c>
    </row>
    <row r="5906" customFormat="false" ht="15" hidden="false" customHeight="false" outlineLevel="0" collapsed="false">
      <c r="A5906" s="16" t="s">
        <v>18227</v>
      </c>
      <c r="B5906" s="17" t="s">
        <v>18228</v>
      </c>
      <c r="C5906" s="16" t="s">
        <v>18229</v>
      </c>
      <c r="D5906" s="16" t="s">
        <v>2129</v>
      </c>
      <c r="E5906" s="18" t="n">
        <v>1</v>
      </c>
      <c r="F5906" s="16" t="s">
        <v>43</v>
      </c>
      <c r="G5906" s="18" t="n">
        <v>0</v>
      </c>
      <c r="H5906" s="16" t="n">
        <v>0.1</v>
      </c>
      <c r="I5906" s="18" t="n">
        <v>1</v>
      </c>
      <c r="J5906" s="19" t="n">
        <v>32.86</v>
      </c>
      <c r="K5906" s="19" t="n">
        <v>32.86</v>
      </c>
      <c r="L5906" s="19" t="n">
        <v>32.86</v>
      </c>
      <c r="M5906" s="19" t="n">
        <f aca="false">IF(J5906&gt;0,J5906,K5906)*E5906</f>
        <v>32.86</v>
      </c>
      <c r="N5906" s="20"/>
      <c r="O5906" s="21" t="str">
        <f aca="false">IF(R5906="","",ROUND(R5906*(1-Premissas!$B$4),4))</f>
        <v/>
      </c>
      <c r="P5906" s="22"/>
      <c r="Q5906" s="22"/>
      <c r="R5906" s="23"/>
      <c r="S5906" s="24"/>
      <c r="T5906" s="24"/>
      <c r="U5906" s="25"/>
      <c r="V5906" s="19" t="str">
        <f aca="false">IF(COUNT(N5906:Q5906)=0,"",MIN(N5906:Q5906))</f>
        <v/>
      </c>
      <c r="W5906" s="16" t="str">
        <f aca="false">IF(V5906="","",INDEX($N$4:$Q$4,MATCH(V5906,N5906:Q5906,0)))</f>
        <v/>
      </c>
      <c r="X5906" s="19" t="str">
        <f aca="false">IF(COUNT(N5906:Q5906)&lt;2,"",SMALL(N5906:Q5906,2))</f>
        <v/>
      </c>
      <c r="Y5906" s="26" t="str">
        <f aca="false">IF(OR(V5906="",M5906=0),"",V5906/M5906-1)</f>
        <v/>
      </c>
      <c r="Z5906" s="26" t="str">
        <f aca="false">IF(OR(V5906="",L5906=""),"",V5906/(L5906*E5906)-1)</f>
        <v/>
      </c>
      <c r="AA5906" s="16" t="str">
        <f aca="false">IF(V5906="","SEM OFERTA",IF(OR(Y5906&gt;Premissas!$B$11,Y5906&lt;Premissas!$B$12),"VERIFICAR - UNIDADE/EMBALAGEM",IF(Y5906&gt;Premissas!$B$6,"NÃO COMPRAR - REAJUSTE &gt;5%","COMPRAR")))</f>
        <v>SEM OFERTA</v>
      </c>
      <c r="AB5906" s="18" t="str">
        <f aca="false">IF(W5906="DIMEC",S5906,IF(W5906="MEDCENTRO",U5906,""))</f>
        <v/>
      </c>
      <c r="AC5906" s="18" t="n">
        <f aca="false">IF(AA5906&lt;&gt;"COMPRAR",0,IF(AB5906="",I5906,MIN(I5906,AB5906)))</f>
        <v>0</v>
      </c>
      <c r="AD5906" s="19" t="n">
        <f aca="false">IF(AC5906&gt;0,AC5906*V5906,0)</f>
        <v>0</v>
      </c>
      <c r="AE5906" s="19" t="n">
        <f aca="false">IF(AC5906&gt;0,(M5906-V5906)*AC5906,0)</f>
        <v>0</v>
      </c>
      <c r="AF5906" s="16" t="str">
        <f aca="false">IF(AA5906&lt;&gt;"COMPRAR","",IF(AB5906="",IF(X5906="","",IF(X5906-V5906&lt;0.01,"EMPATE TÉCNICO","")),IF(AB5906&lt;I5906,"ESTOQUE INSUFICIENTE",IF(X5906="","",IF(X5906-V5906&lt;0.01,"EMPATE TÉCNICO","")))))</f>
        <v/>
      </c>
      <c r="AG5906" s="16" t="s">
        <v>139</v>
      </c>
      <c r="AH5906" s="16" t="s">
        <v>3343</v>
      </c>
    </row>
    <row r="5907" customFormat="false" ht="15" hidden="false" customHeight="false" outlineLevel="0" collapsed="false">
      <c r="A5907" s="16" t="s">
        <v>18230</v>
      </c>
      <c r="B5907" s="17" t="s">
        <v>18231</v>
      </c>
      <c r="C5907" s="16" t="s">
        <v>18232</v>
      </c>
      <c r="D5907" s="16" t="s">
        <v>17997</v>
      </c>
      <c r="E5907" s="18" t="n">
        <v>1</v>
      </c>
      <c r="F5907" s="16" t="s">
        <v>43</v>
      </c>
      <c r="G5907" s="18" t="n">
        <v>0</v>
      </c>
      <c r="H5907" s="16" t="n">
        <v>0.4</v>
      </c>
      <c r="I5907" s="18" t="n">
        <v>2</v>
      </c>
      <c r="J5907" s="19" t="n">
        <v>16.22</v>
      </c>
      <c r="K5907" s="19" t="n">
        <v>16.22</v>
      </c>
      <c r="L5907" s="19" t="n">
        <v>16.22</v>
      </c>
      <c r="M5907" s="19" t="n">
        <f aca="false">IF(J5907&gt;0,J5907,K5907)*E5907</f>
        <v>16.22</v>
      </c>
      <c r="N5907" s="20"/>
      <c r="O5907" s="21" t="str">
        <f aca="false">IF(R5907="","",ROUND(R5907*(1-Premissas!$B$4),4))</f>
        <v/>
      </c>
      <c r="P5907" s="22"/>
      <c r="Q5907" s="22"/>
      <c r="R5907" s="23"/>
      <c r="S5907" s="24"/>
      <c r="T5907" s="24"/>
      <c r="U5907" s="25"/>
      <c r="V5907" s="19" t="str">
        <f aca="false">IF(COUNT(N5907:Q5907)=0,"",MIN(N5907:Q5907))</f>
        <v/>
      </c>
      <c r="W5907" s="16" t="str">
        <f aca="false">IF(V5907="","",INDEX($N$4:$Q$4,MATCH(V5907,N5907:Q5907,0)))</f>
        <v/>
      </c>
      <c r="X5907" s="19" t="str">
        <f aca="false">IF(COUNT(N5907:Q5907)&lt;2,"",SMALL(N5907:Q5907,2))</f>
        <v/>
      </c>
      <c r="Y5907" s="26" t="str">
        <f aca="false">IF(OR(V5907="",M5907=0),"",V5907/M5907-1)</f>
        <v/>
      </c>
      <c r="Z5907" s="26" t="str">
        <f aca="false">IF(OR(V5907="",L5907=""),"",V5907/(L5907*E5907)-1)</f>
        <v/>
      </c>
      <c r="AA5907" s="16" t="str">
        <f aca="false">IF(V5907="","SEM OFERTA",IF(OR(Y5907&gt;Premissas!$B$11,Y5907&lt;Premissas!$B$12),"VERIFICAR - UNIDADE/EMBALAGEM",IF(Y5907&gt;Premissas!$B$6,"NÃO COMPRAR - REAJUSTE &gt;5%","COMPRAR")))</f>
        <v>SEM OFERTA</v>
      </c>
      <c r="AB5907" s="18" t="str">
        <f aca="false">IF(W5907="DIMEC",S5907,IF(W5907="MEDCENTRO",U5907,""))</f>
        <v/>
      </c>
      <c r="AC5907" s="18" t="n">
        <f aca="false">IF(AA5907&lt;&gt;"COMPRAR",0,IF(AB5907="",I5907,MIN(I5907,AB5907)))</f>
        <v>0</v>
      </c>
      <c r="AD5907" s="19" t="n">
        <f aca="false">IF(AC5907&gt;0,AC5907*V5907,0)</f>
        <v>0</v>
      </c>
      <c r="AE5907" s="19" t="n">
        <f aca="false">IF(AC5907&gt;0,(M5907-V5907)*AC5907,0)</f>
        <v>0</v>
      </c>
      <c r="AF5907" s="16" t="str">
        <f aca="false">IF(AA5907&lt;&gt;"COMPRAR","",IF(AB5907="",IF(X5907="","",IF(X5907-V5907&lt;0.01,"EMPATE TÉCNICO","")),IF(AB5907&lt;I5907,"ESTOQUE INSUFICIENTE",IF(X5907="","",IF(X5907-V5907&lt;0.01,"EMPATE TÉCNICO","")))))</f>
        <v/>
      </c>
      <c r="AG5907" s="16" t="s">
        <v>93</v>
      </c>
      <c r="AH5907" s="16" t="s">
        <v>3343</v>
      </c>
    </row>
    <row r="5908" customFormat="false" ht="15" hidden="false" customHeight="false" outlineLevel="0" collapsed="false">
      <c r="A5908" s="16" t="s">
        <v>18233</v>
      </c>
      <c r="B5908" s="17" t="s">
        <v>18234</v>
      </c>
      <c r="C5908" s="16" t="s">
        <v>18235</v>
      </c>
      <c r="D5908" s="16" t="s">
        <v>989</v>
      </c>
      <c r="E5908" s="18" t="n">
        <v>1</v>
      </c>
      <c r="F5908" s="16" t="s">
        <v>42</v>
      </c>
      <c r="G5908" s="18" t="n">
        <v>8</v>
      </c>
      <c r="H5908" s="16" t="n">
        <v>4.3</v>
      </c>
      <c r="I5908" s="18" t="n">
        <v>4</v>
      </c>
      <c r="J5908" s="19" t="n">
        <v>2.694</v>
      </c>
      <c r="K5908" s="19" t="n">
        <v>2.694</v>
      </c>
      <c r="L5908" s="19" t="n">
        <v>2.694</v>
      </c>
      <c r="M5908" s="19" t="n">
        <f aca="false">IF(J5908&gt;0,J5908,K5908)*E5908</f>
        <v>2.694</v>
      </c>
      <c r="N5908" s="20"/>
      <c r="O5908" s="21" t="str">
        <f aca="false">IF(R5908="","",ROUND(R5908*(1-Premissas!$B$4),4))</f>
        <v/>
      </c>
      <c r="P5908" s="22"/>
      <c r="Q5908" s="22"/>
      <c r="R5908" s="23"/>
      <c r="S5908" s="24"/>
      <c r="T5908" s="24"/>
      <c r="U5908" s="25"/>
      <c r="V5908" s="19" t="str">
        <f aca="false">IF(COUNT(N5908:Q5908)=0,"",MIN(N5908:Q5908))</f>
        <v/>
      </c>
      <c r="W5908" s="16" t="str">
        <f aca="false">IF(V5908="","",INDEX($N$4:$Q$4,MATCH(V5908,N5908:Q5908,0)))</f>
        <v/>
      </c>
      <c r="X5908" s="19" t="str">
        <f aca="false">IF(COUNT(N5908:Q5908)&lt;2,"",SMALL(N5908:Q5908,2))</f>
        <v/>
      </c>
      <c r="Y5908" s="26" t="str">
        <f aca="false">IF(OR(V5908="",M5908=0),"",V5908/M5908-1)</f>
        <v/>
      </c>
      <c r="Z5908" s="26" t="str">
        <f aca="false">IF(OR(V5908="",L5908=""),"",V5908/(L5908*E5908)-1)</f>
        <v/>
      </c>
      <c r="AA5908" s="16" t="str">
        <f aca="false">IF(V5908="","SEM OFERTA",IF(OR(Y5908&gt;Premissas!$B$11,Y5908&lt;Premissas!$B$12),"VERIFICAR - UNIDADE/EMBALAGEM",IF(Y5908&gt;Premissas!$B$6,"NÃO COMPRAR - REAJUSTE &gt;5%","COMPRAR")))</f>
        <v>SEM OFERTA</v>
      </c>
      <c r="AB5908" s="18" t="str">
        <f aca="false">IF(W5908="DIMEC",S5908,IF(W5908="MEDCENTRO",U5908,""))</f>
        <v/>
      </c>
      <c r="AC5908" s="18" t="n">
        <f aca="false">IF(AA5908&lt;&gt;"COMPRAR",0,IF(AB5908="",I5908,MIN(I5908,AB5908)))</f>
        <v>0</v>
      </c>
      <c r="AD5908" s="19" t="n">
        <f aca="false">IF(AC5908&gt;0,AC5908*V5908,0)</f>
        <v>0</v>
      </c>
      <c r="AE5908" s="19" t="n">
        <f aca="false">IF(AC5908&gt;0,(M5908-V5908)*AC5908,0)</f>
        <v>0</v>
      </c>
      <c r="AF5908" s="16" t="str">
        <f aca="false">IF(AA5908&lt;&gt;"COMPRAR","",IF(AB5908="",IF(X5908="","",IF(X5908-V5908&lt;0.01,"EMPATE TÉCNICO","")),IF(AB5908&lt;I5908,"ESTOQUE INSUFICIENTE",IF(X5908="","",IF(X5908-V5908&lt;0.01,"EMPATE TÉCNICO","")))))</f>
        <v/>
      </c>
      <c r="AG5908" s="16" t="s">
        <v>418</v>
      </c>
      <c r="AH5908" s="16" t="s">
        <v>3343</v>
      </c>
    </row>
    <row r="5909" customFormat="false" ht="15" hidden="false" customHeight="false" outlineLevel="0" collapsed="false">
      <c r="A5909" s="16" t="s">
        <v>18236</v>
      </c>
      <c r="B5909" s="17" t="s">
        <v>18237</v>
      </c>
      <c r="C5909" s="16" t="s">
        <v>18238</v>
      </c>
      <c r="D5909" s="16" t="s">
        <v>1886</v>
      </c>
      <c r="E5909" s="18" t="n">
        <v>1</v>
      </c>
      <c r="F5909" s="16" t="s">
        <v>43</v>
      </c>
      <c r="G5909" s="18" t="n">
        <v>0</v>
      </c>
      <c r="H5909" s="16" t="n">
        <v>1.7</v>
      </c>
      <c r="I5909" s="18" t="n">
        <v>5</v>
      </c>
      <c r="J5909" s="19" t="n">
        <v>12.99</v>
      </c>
      <c r="K5909" s="19" t="n">
        <v>12.99</v>
      </c>
      <c r="L5909" s="19" t="n">
        <v>12.99</v>
      </c>
      <c r="M5909" s="19" t="n">
        <f aca="false">IF(J5909&gt;0,J5909,K5909)*E5909</f>
        <v>12.99</v>
      </c>
      <c r="N5909" s="20"/>
      <c r="O5909" s="21" t="str">
        <f aca="false">IF(R5909="","",ROUND(R5909*(1-Premissas!$B$4),4))</f>
        <v/>
      </c>
      <c r="P5909" s="22"/>
      <c r="Q5909" s="22"/>
      <c r="R5909" s="23"/>
      <c r="S5909" s="24"/>
      <c r="T5909" s="24"/>
      <c r="U5909" s="25"/>
      <c r="V5909" s="19" t="str">
        <f aca="false">IF(COUNT(N5909:Q5909)=0,"",MIN(N5909:Q5909))</f>
        <v/>
      </c>
      <c r="W5909" s="16" t="str">
        <f aca="false">IF(V5909="","",INDEX($N$4:$Q$4,MATCH(V5909,N5909:Q5909,0)))</f>
        <v/>
      </c>
      <c r="X5909" s="19" t="str">
        <f aca="false">IF(COUNT(N5909:Q5909)&lt;2,"",SMALL(N5909:Q5909,2))</f>
        <v/>
      </c>
      <c r="Y5909" s="26" t="str">
        <f aca="false">IF(OR(V5909="",M5909=0),"",V5909/M5909-1)</f>
        <v/>
      </c>
      <c r="Z5909" s="26" t="str">
        <f aca="false">IF(OR(V5909="",L5909=""),"",V5909/(L5909*E5909)-1)</f>
        <v/>
      </c>
      <c r="AA5909" s="16" t="str">
        <f aca="false">IF(V5909="","SEM OFERTA",IF(OR(Y5909&gt;Premissas!$B$11,Y5909&lt;Premissas!$B$12),"VERIFICAR - UNIDADE/EMBALAGEM",IF(Y5909&gt;Premissas!$B$6,"NÃO COMPRAR - REAJUSTE &gt;5%","COMPRAR")))</f>
        <v>SEM OFERTA</v>
      </c>
      <c r="AB5909" s="18" t="str">
        <f aca="false">IF(W5909="DIMEC",S5909,IF(W5909="MEDCENTRO",U5909,""))</f>
        <v/>
      </c>
      <c r="AC5909" s="18" t="n">
        <f aca="false">IF(AA5909&lt;&gt;"COMPRAR",0,IF(AB5909="",I5909,MIN(I5909,AB5909)))</f>
        <v>0</v>
      </c>
      <c r="AD5909" s="19" t="n">
        <f aca="false">IF(AC5909&gt;0,AC5909*V5909,0)</f>
        <v>0</v>
      </c>
      <c r="AE5909" s="19" t="n">
        <f aca="false">IF(AC5909&gt;0,(M5909-V5909)*AC5909,0)</f>
        <v>0</v>
      </c>
      <c r="AF5909" s="16" t="str">
        <f aca="false">IF(AA5909&lt;&gt;"COMPRAR","",IF(AB5909="",IF(X5909="","",IF(X5909-V5909&lt;0.01,"EMPATE TÉCNICO","")),IF(AB5909&lt;I5909,"ESTOQUE INSUFICIENTE",IF(X5909="","",IF(X5909-V5909&lt;0.01,"EMPATE TÉCNICO","")))))</f>
        <v/>
      </c>
      <c r="AG5909" s="16" t="s">
        <v>763</v>
      </c>
      <c r="AH5909" s="16" t="s">
        <v>3343</v>
      </c>
    </row>
    <row r="5910" customFormat="false" ht="15" hidden="false" customHeight="false" outlineLevel="0" collapsed="false">
      <c r="A5910" s="16" t="s">
        <v>18239</v>
      </c>
      <c r="B5910" s="17" t="s">
        <v>18240</v>
      </c>
      <c r="C5910" s="16" t="s">
        <v>18241</v>
      </c>
      <c r="D5910" s="16" t="s">
        <v>1886</v>
      </c>
      <c r="E5910" s="18" t="n">
        <v>1</v>
      </c>
      <c r="F5910" s="16" t="s">
        <v>41</v>
      </c>
      <c r="G5910" s="18" t="n">
        <v>1</v>
      </c>
      <c r="H5910" s="16" t="n">
        <v>3.2</v>
      </c>
      <c r="I5910" s="18" t="n">
        <v>8</v>
      </c>
      <c r="J5910" s="19" t="n">
        <v>32.59</v>
      </c>
      <c r="K5910" s="19" t="n">
        <v>32.59</v>
      </c>
      <c r="L5910" s="19" t="n">
        <v>32.59</v>
      </c>
      <c r="M5910" s="19" t="n">
        <f aca="false">IF(J5910&gt;0,J5910,K5910)*E5910</f>
        <v>32.59</v>
      </c>
      <c r="N5910" s="20"/>
      <c r="O5910" s="21" t="str">
        <f aca="false">IF(R5910="","",ROUND(R5910*(1-Premissas!$B$4),4))</f>
        <v/>
      </c>
      <c r="P5910" s="22"/>
      <c r="Q5910" s="22"/>
      <c r="R5910" s="23"/>
      <c r="S5910" s="24"/>
      <c r="T5910" s="24"/>
      <c r="U5910" s="25"/>
      <c r="V5910" s="19" t="str">
        <f aca="false">IF(COUNT(N5910:Q5910)=0,"",MIN(N5910:Q5910))</f>
        <v/>
      </c>
      <c r="W5910" s="16" t="str">
        <f aca="false">IF(V5910="","",INDEX($N$4:$Q$4,MATCH(V5910,N5910:Q5910,0)))</f>
        <v/>
      </c>
      <c r="X5910" s="19" t="str">
        <f aca="false">IF(COUNT(N5910:Q5910)&lt;2,"",SMALL(N5910:Q5910,2))</f>
        <v/>
      </c>
      <c r="Y5910" s="26" t="str">
        <f aca="false">IF(OR(V5910="",M5910=0),"",V5910/M5910-1)</f>
        <v/>
      </c>
      <c r="Z5910" s="26" t="str">
        <f aca="false">IF(OR(V5910="",L5910=""),"",V5910/(L5910*E5910)-1)</f>
        <v/>
      </c>
      <c r="AA5910" s="16" t="str">
        <f aca="false">IF(V5910="","SEM OFERTA",IF(OR(Y5910&gt;Premissas!$B$11,Y5910&lt;Premissas!$B$12),"VERIFICAR - UNIDADE/EMBALAGEM",IF(Y5910&gt;Premissas!$B$6,"NÃO COMPRAR - REAJUSTE &gt;5%","COMPRAR")))</f>
        <v>SEM OFERTA</v>
      </c>
      <c r="AB5910" s="18" t="str">
        <f aca="false">IF(W5910="DIMEC",S5910,IF(W5910="MEDCENTRO",U5910,""))</f>
        <v/>
      </c>
      <c r="AC5910" s="18" t="n">
        <f aca="false">IF(AA5910&lt;&gt;"COMPRAR",0,IF(AB5910="",I5910,MIN(I5910,AB5910)))</f>
        <v>0</v>
      </c>
      <c r="AD5910" s="19" t="n">
        <f aca="false">IF(AC5910&gt;0,AC5910*V5910,0)</f>
        <v>0</v>
      </c>
      <c r="AE5910" s="19" t="n">
        <f aca="false">IF(AC5910&gt;0,(M5910-V5910)*AC5910,0)</f>
        <v>0</v>
      </c>
      <c r="AF5910" s="16" t="str">
        <f aca="false">IF(AA5910&lt;&gt;"COMPRAR","",IF(AB5910="",IF(X5910="","",IF(X5910-V5910&lt;0.01,"EMPATE TÉCNICO","")),IF(AB5910&lt;I5910,"ESTOQUE INSUFICIENTE",IF(X5910="","",IF(X5910-V5910&lt;0.01,"EMPATE TÉCNICO","")))))</f>
        <v/>
      </c>
      <c r="AG5910" s="16" t="s">
        <v>763</v>
      </c>
      <c r="AH5910" s="16" t="s">
        <v>3343</v>
      </c>
    </row>
    <row r="5911" customFormat="false" ht="15" hidden="false" customHeight="false" outlineLevel="0" collapsed="false">
      <c r="A5911" s="16" t="s">
        <v>18242</v>
      </c>
      <c r="B5911" s="17" t="s">
        <v>18243</v>
      </c>
      <c r="C5911" s="16" t="s">
        <v>18244</v>
      </c>
      <c r="D5911" s="16" t="s">
        <v>2323</v>
      </c>
      <c r="E5911" s="18" t="n">
        <v>1</v>
      </c>
      <c r="F5911" s="16" t="s">
        <v>43</v>
      </c>
      <c r="G5911" s="18" t="n">
        <v>1</v>
      </c>
      <c r="H5911" s="16" t="n">
        <v>0.6</v>
      </c>
      <c r="I5911" s="18" t="n">
        <v>1</v>
      </c>
      <c r="J5911" s="19" t="n">
        <v>7.16</v>
      </c>
      <c r="K5911" s="19" t="n">
        <v>7.16</v>
      </c>
      <c r="L5911" s="19" t="n">
        <v>7.16</v>
      </c>
      <c r="M5911" s="19" t="n">
        <f aca="false">IF(J5911&gt;0,J5911,K5911)*E5911</f>
        <v>7.16</v>
      </c>
      <c r="N5911" s="20"/>
      <c r="O5911" s="21" t="str">
        <f aca="false">IF(R5911="","",ROUND(R5911*(1-Premissas!$B$4),4))</f>
        <v/>
      </c>
      <c r="P5911" s="22"/>
      <c r="Q5911" s="22"/>
      <c r="R5911" s="23"/>
      <c r="S5911" s="24"/>
      <c r="T5911" s="24"/>
      <c r="U5911" s="25"/>
      <c r="V5911" s="19" t="str">
        <f aca="false">IF(COUNT(N5911:Q5911)=0,"",MIN(N5911:Q5911))</f>
        <v/>
      </c>
      <c r="W5911" s="16" t="str">
        <f aca="false">IF(V5911="","",INDEX($N$4:$Q$4,MATCH(V5911,N5911:Q5911,0)))</f>
        <v/>
      </c>
      <c r="X5911" s="19" t="str">
        <f aca="false">IF(COUNT(N5911:Q5911)&lt;2,"",SMALL(N5911:Q5911,2))</f>
        <v/>
      </c>
      <c r="Y5911" s="26" t="str">
        <f aca="false">IF(OR(V5911="",M5911=0),"",V5911/M5911-1)</f>
        <v/>
      </c>
      <c r="Z5911" s="26" t="str">
        <f aca="false">IF(OR(V5911="",L5911=""),"",V5911/(L5911*E5911)-1)</f>
        <v/>
      </c>
      <c r="AA5911" s="16" t="str">
        <f aca="false">IF(V5911="","SEM OFERTA",IF(OR(Y5911&gt;Premissas!$B$11,Y5911&lt;Premissas!$B$12),"VERIFICAR - UNIDADE/EMBALAGEM",IF(Y5911&gt;Premissas!$B$6,"NÃO COMPRAR - REAJUSTE &gt;5%","COMPRAR")))</f>
        <v>SEM OFERTA</v>
      </c>
      <c r="AB5911" s="18" t="str">
        <f aca="false">IF(W5911="DIMEC",S5911,IF(W5911="MEDCENTRO",U5911,""))</f>
        <v/>
      </c>
      <c r="AC5911" s="18" t="n">
        <f aca="false">IF(AA5911&lt;&gt;"COMPRAR",0,IF(AB5911="",I5911,MIN(I5911,AB5911)))</f>
        <v>0</v>
      </c>
      <c r="AD5911" s="19" t="n">
        <f aca="false">IF(AC5911&gt;0,AC5911*V5911,0)</f>
        <v>0</v>
      </c>
      <c r="AE5911" s="19" t="n">
        <f aca="false">IF(AC5911&gt;0,(M5911-V5911)*AC5911,0)</f>
        <v>0</v>
      </c>
      <c r="AF5911" s="16" t="str">
        <f aca="false">IF(AA5911&lt;&gt;"COMPRAR","",IF(AB5911="",IF(X5911="","",IF(X5911-V5911&lt;0.01,"EMPATE TÉCNICO","")),IF(AB5911&lt;I5911,"ESTOQUE INSUFICIENTE",IF(X5911="","",IF(X5911-V5911&lt;0.01,"EMPATE TÉCNICO","")))))</f>
        <v/>
      </c>
      <c r="AG5911" s="16" t="s">
        <v>93</v>
      </c>
      <c r="AH5911" s="16" t="s">
        <v>3343</v>
      </c>
    </row>
    <row r="5912" customFormat="false" ht="15" hidden="false" customHeight="false" outlineLevel="0" collapsed="false">
      <c r="A5912" s="16" t="s">
        <v>18245</v>
      </c>
      <c r="B5912" s="17" t="s">
        <v>18246</v>
      </c>
      <c r="C5912" s="16" t="s">
        <v>18247</v>
      </c>
      <c r="D5912" s="16" t="s">
        <v>18010</v>
      </c>
      <c r="E5912" s="18" t="n">
        <v>1</v>
      </c>
      <c r="F5912" s="16" t="s">
        <v>43</v>
      </c>
      <c r="G5912" s="18" t="n">
        <v>0</v>
      </c>
      <c r="H5912" s="16" t="n">
        <v>0.3</v>
      </c>
      <c r="I5912" s="18" t="n">
        <v>1</v>
      </c>
      <c r="J5912" s="19" t="n">
        <v>35.28</v>
      </c>
      <c r="K5912" s="19" t="n">
        <v>35.28</v>
      </c>
      <c r="L5912" s="19" t="n">
        <v>35.28</v>
      </c>
      <c r="M5912" s="19" t="n">
        <f aca="false">IF(J5912&gt;0,J5912,K5912)*E5912</f>
        <v>35.28</v>
      </c>
      <c r="N5912" s="20"/>
      <c r="O5912" s="21" t="str">
        <f aca="false">IF(R5912="","",ROUND(R5912*(1-Premissas!$B$4),4))</f>
        <v/>
      </c>
      <c r="P5912" s="22"/>
      <c r="Q5912" s="22"/>
      <c r="R5912" s="23"/>
      <c r="S5912" s="24"/>
      <c r="T5912" s="24"/>
      <c r="U5912" s="25"/>
      <c r="V5912" s="19" t="str">
        <f aca="false">IF(COUNT(N5912:Q5912)=0,"",MIN(N5912:Q5912))</f>
        <v/>
      </c>
      <c r="W5912" s="16" t="str">
        <f aca="false">IF(V5912="","",INDEX($N$4:$Q$4,MATCH(V5912,N5912:Q5912,0)))</f>
        <v/>
      </c>
      <c r="X5912" s="19" t="str">
        <f aca="false">IF(COUNT(N5912:Q5912)&lt;2,"",SMALL(N5912:Q5912,2))</f>
        <v/>
      </c>
      <c r="Y5912" s="26" t="str">
        <f aca="false">IF(OR(V5912="",M5912=0),"",V5912/M5912-1)</f>
        <v/>
      </c>
      <c r="Z5912" s="26" t="str">
        <f aca="false">IF(OR(V5912="",L5912=""),"",V5912/(L5912*E5912)-1)</f>
        <v/>
      </c>
      <c r="AA5912" s="16" t="str">
        <f aca="false">IF(V5912="","SEM OFERTA",IF(OR(Y5912&gt;Premissas!$B$11,Y5912&lt;Premissas!$B$12),"VERIFICAR - UNIDADE/EMBALAGEM",IF(Y5912&gt;Premissas!$B$6,"NÃO COMPRAR - REAJUSTE &gt;5%","COMPRAR")))</f>
        <v>SEM OFERTA</v>
      </c>
      <c r="AB5912" s="18" t="str">
        <f aca="false">IF(W5912="DIMEC",S5912,IF(W5912="MEDCENTRO",U5912,""))</f>
        <v/>
      </c>
      <c r="AC5912" s="18" t="n">
        <f aca="false">IF(AA5912&lt;&gt;"COMPRAR",0,IF(AB5912="",I5912,MIN(I5912,AB5912)))</f>
        <v>0</v>
      </c>
      <c r="AD5912" s="19" t="n">
        <f aca="false">IF(AC5912&gt;0,AC5912*V5912,0)</f>
        <v>0</v>
      </c>
      <c r="AE5912" s="19" t="n">
        <f aca="false">IF(AC5912&gt;0,(M5912-V5912)*AC5912,0)</f>
        <v>0</v>
      </c>
      <c r="AF5912" s="16" t="str">
        <f aca="false">IF(AA5912&lt;&gt;"COMPRAR","",IF(AB5912="",IF(X5912="","",IF(X5912-V5912&lt;0.01,"EMPATE TÉCNICO","")),IF(AB5912&lt;I5912,"ESTOQUE INSUFICIENTE",IF(X5912="","",IF(X5912-V5912&lt;0.01,"EMPATE TÉCNICO","")))))</f>
        <v/>
      </c>
      <c r="AG5912" s="16" t="s">
        <v>93</v>
      </c>
      <c r="AH5912" s="16" t="s">
        <v>3343</v>
      </c>
    </row>
    <row r="5913" customFormat="false" ht="15" hidden="false" customHeight="false" outlineLevel="0" collapsed="false">
      <c r="A5913" s="16" t="s">
        <v>18248</v>
      </c>
      <c r="B5913" s="17" t="s">
        <v>18249</v>
      </c>
      <c r="C5913" s="16" t="s">
        <v>18250</v>
      </c>
      <c r="D5913" s="16" t="s">
        <v>1886</v>
      </c>
      <c r="E5913" s="18" t="n">
        <v>1</v>
      </c>
      <c r="F5913" s="16" t="s">
        <v>43</v>
      </c>
      <c r="G5913" s="18" t="n">
        <v>0</v>
      </c>
      <c r="H5913" s="16" t="n">
        <v>0.1</v>
      </c>
      <c r="I5913" s="18" t="n">
        <v>1</v>
      </c>
      <c r="J5913" s="19" t="n">
        <v>0</v>
      </c>
      <c r="K5913" s="19" t="n">
        <v>20.99</v>
      </c>
      <c r="L5913" s="19"/>
      <c r="M5913" s="19" t="n">
        <f aca="false">IF(J5913&gt;0,J5913,K5913)*E5913</f>
        <v>20.99</v>
      </c>
      <c r="N5913" s="20"/>
      <c r="O5913" s="21" t="str">
        <f aca="false">IF(R5913="","",ROUND(R5913*(1-Premissas!$B$4),4))</f>
        <v/>
      </c>
      <c r="P5913" s="22"/>
      <c r="Q5913" s="22"/>
      <c r="R5913" s="23"/>
      <c r="S5913" s="24"/>
      <c r="T5913" s="24"/>
      <c r="U5913" s="25"/>
      <c r="V5913" s="19" t="str">
        <f aca="false">IF(COUNT(N5913:Q5913)=0,"",MIN(N5913:Q5913))</f>
        <v/>
      </c>
      <c r="W5913" s="16" t="str">
        <f aca="false">IF(V5913="","",INDEX($N$4:$Q$4,MATCH(V5913,N5913:Q5913,0)))</f>
        <v/>
      </c>
      <c r="X5913" s="19" t="str">
        <f aca="false">IF(COUNT(N5913:Q5913)&lt;2,"",SMALL(N5913:Q5913,2))</f>
        <v/>
      </c>
      <c r="Y5913" s="26" t="str">
        <f aca="false">IF(OR(V5913="",M5913=0),"",V5913/M5913-1)</f>
        <v/>
      </c>
      <c r="Z5913" s="26" t="str">
        <f aca="false">IF(OR(V5913="",L5913=""),"",V5913/(L5913*E5913)-1)</f>
        <v/>
      </c>
      <c r="AA5913" s="16" t="str">
        <f aca="false">IF(V5913="","SEM OFERTA",IF(OR(Y5913&gt;Premissas!$B$11,Y5913&lt;Premissas!$B$12),"VERIFICAR - UNIDADE/EMBALAGEM",IF(Y5913&gt;Premissas!$B$6,"NÃO COMPRAR - REAJUSTE &gt;5%","COMPRAR")))</f>
        <v>SEM OFERTA</v>
      </c>
      <c r="AB5913" s="18" t="str">
        <f aca="false">IF(W5913="DIMEC",S5913,IF(W5913="MEDCENTRO",U5913,""))</f>
        <v/>
      </c>
      <c r="AC5913" s="18" t="n">
        <f aca="false">IF(AA5913&lt;&gt;"COMPRAR",0,IF(AB5913="",I5913,MIN(I5913,AB5913)))</f>
        <v>0</v>
      </c>
      <c r="AD5913" s="19" t="n">
        <f aca="false">IF(AC5913&gt;0,AC5913*V5913,0)</f>
        <v>0</v>
      </c>
      <c r="AE5913" s="19" t="n">
        <f aca="false">IF(AC5913&gt;0,(M5913-V5913)*AC5913,0)</f>
        <v>0</v>
      </c>
      <c r="AF5913" s="16" t="str">
        <f aca="false">IF(AA5913&lt;&gt;"COMPRAR","",IF(AB5913="",IF(X5913="","",IF(X5913-V5913&lt;0.01,"EMPATE TÉCNICO","")),IF(AB5913&lt;I5913,"ESTOQUE INSUFICIENTE",IF(X5913="","",IF(X5913-V5913&lt;0.01,"EMPATE TÉCNICO","")))))</f>
        <v/>
      </c>
      <c r="AG5913" s="16" t="s">
        <v>763</v>
      </c>
      <c r="AH5913" s="16" t="s">
        <v>3343</v>
      </c>
    </row>
    <row r="5914" customFormat="false" ht="15" hidden="false" customHeight="false" outlineLevel="0" collapsed="false">
      <c r="A5914" s="16" t="s">
        <v>18251</v>
      </c>
      <c r="B5914" s="17" t="s">
        <v>18252</v>
      </c>
      <c r="C5914" s="16" t="s">
        <v>18253</v>
      </c>
      <c r="D5914" s="16" t="s">
        <v>7787</v>
      </c>
      <c r="E5914" s="18" t="n">
        <v>1</v>
      </c>
      <c r="F5914" s="16" t="s">
        <v>43</v>
      </c>
      <c r="G5914" s="18" t="n">
        <v>0</v>
      </c>
      <c r="H5914" s="16" t="n">
        <v>1.3</v>
      </c>
      <c r="I5914" s="18" t="n">
        <v>4</v>
      </c>
      <c r="J5914" s="19" t="n">
        <v>5.6</v>
      </c>
      <c r="K5914" s="19" t="n">
        <v>5.6</v>
      </c>
      <c r="L5914" s="19" t="n">
        <v>5.6</v>
      </c>
      <c r="M5914" s="19" t="n">
        <f aca="false">IF(J5914&gt;0,J5914,K5914)*E5914</f>
        <v>5.6</v>
      </c>
      <c r="N5914" s="20"/>
      <c r="O5914" s="21" t="str">
        <f aca="false">IF(R5914="","",ROUND(R5914*(1-Premissas!$B$4),4))</f>
        <v/>
      </c>
      <c r="P5914" s="22"/>
      <c r="Q5914" s="22"/>
      <c r="R5914" s="23"/>
      <c r="S5914" s="24"/>
      <c r="T5914" s="24"/>
      <c r="U5914" s="25"/>
      <c r="V5914" s="19" t="str">
        <f aca="false">IF(COUNT(N5914:Q5914)=0,"",MIN(N5914:Q5914))</f>
        <v/>
      </c>
      <c r="W5914" s="16" t="str">
        <f aca="false">IF(V5914="","",INDEX($N$4:$Q$4,MATCH(V5914,N5914:Q5914,0)))</f>
        <v/>
      </c>
      <c r="X5914" s="19" t="str">
        <f aca="false">IF(COUNT(N5914:Q5914)&lt;2,"",SMALL(N5914:Q5914,2))</f>
        <v/>
      </c>
      <c r="Y5914" s="26" t="str">
        <f aca="false">IF(OR(V5914="",M5914=0),"",V5914/M5914-1)</f>
        <v/>
      </c>
      <c r="Z5914" s="26" t="str">
        <f aca="false">IF(OR(V5914="",L5914=""),"",V5914/(L5914*E5914)-1)</f>
        <v/>
      </c>
      <c r="AA5914" s="16" t="str">
        <f aca="false">IF(V5914="","SEM OFERTA",IF(OR(Y5914&gt;Premissas!$B$11,Y5914&lt;Premissas!$B$12),"VERIFICAR - UNIDADE/EMBALAGEM",IF(Y5914&gt;Premissas!$B$6,"NÃO COMPRAR - REAJUSTE &gt;5%","COMPRAR")))</f>
        <v>SEM OFERTA</v>
      </c>
      <c r="AB5914" s="18" t="str">
        <f aca="false">IF(W5914="DIMEC",S5914,IF(W5914="MEDCENTRO",U5914,""))</f>
        <v/>
      </c>
      <c r="AC5914" s="18" t="n">
        <f aca="false">IF(AA5914&lt;&gt;"COMPRAR",0,IF(AB5914="",I5914,MIN(I5914,AB5914)))</f>
        <v>0</v>
      </c>
      <c r="AD5914" s="19" t="n">
        <f aca="false">IF(AC5914&gt;0,AC5914*V5914,0)</f>
        <v>0</v>
      </c>
      <c r="AE5914" s="19" t="n">
        <f aca="false">IF(AC5914&gt;0,(M5914-V5914)*AC5914,0)</f>
        <v>0</v>
      </c>
      <c r="AF5914" s="16" t="str">
        <f aca="false">IF(AA5914&lt;&gt;"COMPRAR","",IF(AB5914="",IF(X5914="","",IF(X5914-V5914&lt;0.01,"EMPATE TÉCNICO","")),IF(AB5914&lt;I5914,"ESTOQUE INSUFICIENTE",IF(X5914="","",IF(X5914-V5914&lt;0.01,"EMPATE TÉCNICO","")))))</f>
        <v/>
      </c>
      <c r="AG5914" s="16" t="s">
        <v>93</v>
      </c>
      <c r="AH5914" s="16" t="s">
        <v>3343</v>
      </c>
    </row>
    <row r="5915" customFormat="false" ht="15" hidden="false" customHeight="false" outlineLevel="0" collapsed="false">
      <c r="A5915" s="16" t="s">
        <v>18254</v>
      </c>
      <c r="B5915" s="17" t="s">
        <v>18255</v>
      </c>
      <c r="C5915" s="16" t="s">
        <v>18256</v>
      </c>
      <c r="D5915" s="16" t="s">
        <v>7787</v>
      </c>
      <c r="E5915" s="18" t="n">
        <v>1</v>
      </c>
      <c r="F5915" s="16" t="s">
        <v>43</v>
      </c>
      <c r="G5915" s="18" t="n">
        <v>0</v>
      </c>
      <c r="H5915" s="16" t="n">
        <v>0.5</v>
      </c>
      <c r="I5915" s="18" t="n">
        <v>2</v>
      </c>
      <c r="J5915" s="19" t="n">
        <v>5.6</v>
      </c>
      <c r="K5915" s="19" t="n">
        <v>5.6</v>
      </c>
      <c r="L5915" s="19" t="n">
        <v>5.6</v>
      </c>
      <c r="M5915" s="19" t="n">
        <f aca="false">IF(J5915&gt;0,J5915,K5915)*E5915</f>
        <v>5.6</v>
      </c>
      <c r="N5915" s="20"/>
      <c r="O5915" s="21" t="str">
        <f aca="false">IF(R5915="","",ROUND(R5915*(1-Premissas!$B$4),4))</f>
        <v/>
      </c>
      <c r="P5915" s="22"/>
      <c r="Q5915" s="22"/>
      <c r="R5915" s="23"/>
      <c r="S5915" s="24"/>
      <c r="T5915" s="24"/>
      <c r="U5915" s="25"/>
      <c r="V5915" s="19" t="str">
        <f aca="false">IF(COUNT(N5915:Q5915)=0,"",MIN(N5915:Q5915))</f>
        <v/>
      </c>
      <c r="W5915" s="16" t="str">
        <f aca="false">IF(V5915="","",INDEX($N$4:$Q$4,MATCH(V5915,N5915:Q5915,0)))</f>
        <v/>
      </c>
      <c r="X5915" s="19" t="str">
        <f aca="false">IF(COUNT(N5915:Q5915)&lt;2,"",SMALL(N5915:Q5915,2))</f>
        <v/>
      </c>
      <c r="Y5915" s="26" t="str">
        <f aca="false">IF(OR(V5915="",M5915=0),"",V5915/M5915-1)</f>
        <v/>
      </c>
      <c r="Z5915" s="26" t="str">
        <f aca="false">IF(OR(V5915="",L5915=""),"",V5915/(L5915*E5915)-1)</f>
        <v/>
      </c>
      <c r="AA5915" s="16" t="str">
        <f aca="false">IF(V5915="","SEM OFERTA",IF(OR(Y5915&gt;Premissas!$B$11,Y5915&lt;Premissas!$B$12),"VERIFICAR - UNIDADE/EMBALAGEM",IF(Y5915&gt;Premissas!$B$6,"NÃO COMPRAR - REAJUSTE &gt;5%","COMPRAR")))</f>
        <v>SEM OFERTA</v>
      </c>
      <c r="AB5915" s="18" t="str">
        <f aca="false">IF(W5915="DIMEC",S5915,IF(W5915="MEDCENTRO",U5915,""))</f>
        <v/>
      </c>
      <c r="AC5915" s="18" t="n">
        <f aca="false">IF(AA5915&lt;&gt;"COMPRAR",0,IF(AB5915="",I5915,MIN(I5915,AB5915)))</f>
        <v>0</v>
      </c>
      <c r="AD5915" s="19" t="n">
        <f aca="false">IF(AC5915&gt;0,AC5915*V5915,0)</f>
        <v>0</v>
      </c>
      <c r="AE5915" s="19" t="n">
        <f aca="false">IF(AC5915&gt;0,(M5915-V5915)*AC5915,0)</f>
        <v>0</v>
      </c>
      <c r="AF5915" s="16" t="str">
        <f aca="false">IF(AA5915&lt;&gt;"COMPRAR","",IF(AB5915="",IF(X5915="","",IF(X5915-V5915&lt;0.01,"EMPATE TÉCNICO","")),IF(AB5915&lt;I5915,"ESTOQUE INSUFICIENTE",IF(X5915="","",IF(X5915-V5915&lt;0.01,"EMPATE TÉCNICO","")))))</f>
        <v/>
      </c>
      <c r="AG5915" s="16" t="s">
        <v>93</v>
      </c>
      <c r="AH5915" s="16" t="s">
        <v>3343</v>
      </c>
    </row>
    <row r="5916" customFormat="false" ht="15" hidden="false" customHeight="false" outlineLevel="0" collapsed="false">
      <c r="A5916" s="16" t="s">
        <v>18257</v>
      </c>
      <c r="B5916" s="17" t="s">
        <v>18258</v>
      </c>
      <c r="C5916" s="16" t="s">
        <v>18259</v>
      </c>
      <c r="D5916" s="16" t="s">
        <v>18010</v>
      </c>
      <c r="E5916" s="18" t="n">
        <v>1</v>
      </c>
      <c r="F5916" s="16" t="s">
        <v>43</v>
      </c>
      <c r="G5916" s="18" t="n">
        <v>0</v>
      </c>
      <c r="H5916" s="16" t="n">
        <v>0.2</v>
      </c>
      <c r="I5916" s="18" t="n">
        <v>1</v>
      </c>
      <c r="J5916" s="19" t="n">
        <v>31.46</v>
      </c>
      <c r="K5916" s="19" t="n">
        <v>31.46</v>
      </c>
      <c r="L5916" s="19" t="n">
        <v>31.46</v>
      </c>
      <c r="M5916" s="19" t="n">
        <f aca="false">IF(J5916&gt;0,J5916,K5916)*E5916</f>
        <v>31.46</v>
      </c>
      <c r="N5916" s="20"/>
      <c r="O5916" s="21" t="str">
        <f aca="false">IF(R5916="","",ROUND(R5916*(1-Premissas!$B$4),4))</f>
        <v/>
      </c>
      <c r="P5916" s="22"/>
      <c r="Q5916" s="22"/>
      <c r="R5916" s="23"/>
      <c r="S5916" s="24"/>
      <c r="T5916" s="24"/>
      <c r="U5916" s="25"/>
      <c r="V5916" s="19" t="str">
        <f aca="false">IF(COUNT(N5916:Q5916)=0,"",MIN(N5916:Q5916))</f>
        <v/>
      </c>
      <c r="W5916" s="16" t="str">
        <f aca="false">IF(V5916="","",INDEX($N$4:$Q$4,MATCH(V5916,N5916:Q5916,0)))</f>
        <v/>
      </c>
      <c r="X5916" s="19" t="str">
        <f aca="false">IF(COUNT(N5916:Q5916)&lt;2,"",SMALL(N5916:Q5916,2))</f>
        <v/>
      </c>
      <c r="Y5916" s="26" t="str">
        <f aca="false">IF(OR(V5916="",M5916=0),"",V5916/M5916-1)</f>
        <v/>
      </c>
      <c r="Z5916" s="26" t="str">
        <f aca="false">IF(OR(V5916="",L5916=""),"",V5916/(L5916*E5916)-1)</f>
        <v/>
      </c>
      <c r="AA5916" s="16" t="str">
        <f aca="false">IF(V5916="","SEM OFERTA",IF(OR(Y5916&gt;Premissas!$B$11,Y5916&lt;Premissas!$B$12),"VERIFICAR - UNIDADE/EMBALAGEM",IF(Y5916&gt;Premissas!$B$6,"NÃO COMPRAR - REAJUSTE &gt;5%","COMPRAR")))</f>
        <v>SEM OFERTA</v>
      </c>
      <c r="AB5916" s="18" t="str">
        <f aca="false">IF(W5916="DIMEC",S5916,IF(W5916="MEDCENTRO",U5916,""))</f>
        <v/>
      </c>
      <c r="AC5916" s="18" t="n">
        <f aca="false">IF(AA5916&lt;&gt;"COMPRAR",0,IF(AB5916="",I5916,MIN(I5916,AB5916)))</f>
        <v>0</v>
      </c>
      <c r="AD5916" s="19" t="n">
        <f aca="false">IF(AC5916&gt;0,AC5916*V5916,0)</f>
        <v>0</v>
      </c>
      <c r="AE5916" s="19" t="n">
        <f aca="false">IF(AC5916&gt;0,(M5916-V5916)*AC5916,0)</f>
        <v>0</v>
      </c>
      <c r="AF5916" s="16" t="str">
        <f aca="false">IF(AA5916&lt;&gt;"COMPRAR","",IF(AB5916="",IF(X5916="","",IF(X5916-V5916&lt;0.01,"EMPATE TÉCNICO","")),IF(AB5916&lt;I5916,"ESTOQUE INSUFICIENTE",IF(X5916="","",IF(X5916-V5916&lt;0.01,"EMPATE TÉCNICO","")))))</f>
        <v/>
      </c>
      <c r="AG5916" s="16" t="s">
        <v>93</v>
      </c>
      <c r="AH5916" s="16" t="s">
        <v>3343</v>
      </c>
    </row>
    <row r="5917" customFormat="false" ht="15" hidden="false" customHeight="false" outlineLevel="0" collapsed="false">
      <c r="A5917" s="16" t="s">
        <v>18260</v>
      </c>
      <c r="B5917" s="17" t="s">
        <v>18261</v>
      </c>
      <c r="C5917" s="16" t="s">
        <v>18262</v>
      </c>
      <c r="D5917" s="16" t="s">
        <v>9028</v>
      </c>
      <c r="E5917" s="18" t="n">
        <v>1</v>
      </c>
      <c r="F5917" s="16" t="s">
        <v>41</v>
      </c>
      <c r="G5917" s="18" t="n">
        <v>4</v>
      </c>
      <c r="H5917" s="16" t="n">
        <v>3.6</v>
      </c>
      <c r="I5917" s="18" t="n">
        <v>6</v>
      </c>
      <c r="J5917" s="19" t="n">
        <v>19.53</v>
      </c>
      <c r="K5917" s="19" t="n">
        <v>19.53</v>
      </c>
      <c r="L5917" s="19" t="n">
        <v>19.53</v>
      </c>
      <c r="M5917" s="19" t="n">
        <f aca="false">IF(J5917&gt;0,J5917,K5917)*E5917</f>
        <v>19.53</v>
      </c>
      <c r="N5917" s="20"/>
      <c r="O5917" s="21" t="str">
        <f aca="false">IF(R5917="","",ROUND(R5917*(1-Premissas!$B$4),4))</f>
        <v/>
      </c>
      <c r="P5917" s="22"/>
      <c r="Q5917" s="22"/>
      <c r="R5917" s="23"/>
      <c r="S5917" s="24"/>
      <c r="T5917" s="24"/>
      <c r="U5917" s="25"/>
      <c r="V5917" s="19" t="str">
        <f aca="false">IF(COUNT(N5917:Q5917)=0,"",MIN(N5917:Q5917))</f>
        <v/>
      </c>
      <c r="W5917" s="16" t="str">
        <f aca="false">IF(V5917="","",INDEX($N$4:$Q$4,MATCH(V5917,N5917:Q5917,0)))</f>
        <v/>
      </c>
      <c r="X5917" s="19" t="str">
        <f aca="false">IF(COUNT(N5917:Q5917)&lt;2,"",SMALL(N5917:Q5917,2))</f>
        <v/>
      </c>
      <c r="Y5917" s="26" t="str">
        <f aca="false">IF(OR(V5917="",M5917=0),"",V5917/M5917-1)</f>
        <v/>
      </c>
      <c r="Z5917" s="26" t="str">
        <f aca="false">IF(OR(V5917="",L5917=""),"",V5917/(L5917*E5917)-1)</f>
        <v/>
      </c>
      <c r="AA5917" s="16" t="str">
        <f aca="false">IF(V5917="","SEM OFERTA",IF(OR(Y5917&gt;Premissas!$B$11,Y5917&lt;Premissas!$B$12),"VERIFICAR - UNIDADE/EMBALAGEM",IF(Y5917&gt;Premissas!$B$6,"NÃO COMPRAR - REAJUSTE &gt;5%","COMPRAR")))</f>
        <v>SEM OFERTA</v>
      </c>
      <c r="AB5917" s="18" t="str">
        <f aca="false">IF(W5917="DIMEC",S5917,IF(W5917="MEDCENTRO",U5917,""))</f>
        <v/>
      </c>
      <c r="AC5917" s="18" t="n">
        <f aca="false">IF(AA5917&lt;&gt;"COMPRAR",0,IF(AB5917="",I5917,MIN(I5917,AB5917)))</f>
        <v>0</v>
      </c>
      <c r="AD5917" s="19" t="n">
        <f aca="false">IF(AC5917&gt;0,AC5917*V5917,0)</f>
        <v>0</v>
      </c>
      <c r="AE5917" s="19" t="n">
        <f aca="false">IF(AC5917&gt;0,(M5917-V5917)*AC5917,0)</f>
        <v>0</v>
      </c>
      <c r="AF5917" s="16" t="str">
        <f aca="false">IF(AA5917&lt;&gt;"COMPRAR","",IF(AB5917="",IF(X5917="","",IF(X5917-V5917&lt;0.01,"EMPATE TÉCNICO","")),IF(AB5917&lt;I5917,"ESTOQUE INSUFICIENTE",IF(X5917="","",IF(X5917-V5917&lt;0.01,"EMPATE TÉCNICO","")))))</f>
        <v/>
      </c>
      <c r="AG5917" s="16" t="s">
        <v>490</v>
      </c>
      <c r="AH5917" s="16" t="s">
        <v>3343</v>
      </c>
    </row>
    <row r="5918" customFormat="false" ht="15" hidden="false" customHeight="false" outlineLevel="0" collapsed="false">
      <c r="A5918" s="16" t="s">
        <v>18263</v>
      </c>
      <c r="B5918" s="17" t="s">
        <v>18264</v>
      </c>
      <c r="C5918" s="16" t="s">
        <v>18265</v>
      </c>
      <c r="D5918" s="16" t="s">
        <v>2049</v>
      </c>
      <c r="E5918" s="18" t="n">
        <v>1</v>
      </c>
      <c r="F5918" s="16" t="s">
        <v>43</v>
      </c>
      <c r="G5918" s="18" t="n">
        <v>0</v>
      </c>
      <c r="H5918" s="16" t="n">
        <v>0.2</v>
      </c>
      <c r="I5918" s="18" t="n">
        <v>1</v>
      </c>
      <c r="J5918" s="19" t="n">
        <v>33.81</v>
      </c>
      <c r="K5918" s="19" t="n">
        <v>33.81</v>
      </c>
      <c r="L5918" s="19" t="n">
        <v>33.81</v>
      </c>
      <c r="M5918" s="19" t="n">
        <f aca="false">IF(J5918&gt;0,J5918,K5918)*E5918</f>
        <v>33.81</v>
      </c>
      <c r="N5918" s="20"/>
      <c r="O5918" s="21" t="str">
        <f aca="false">IF(R5918="","",ROUND(R5918*(1-Premissas!$B$4),4))</f>
        <v/>
      </c>
      <c r="P5918" s="22"/>
      <c r="Q5918" s="22"/>
      <c r="R5918" s="23"/>
      <c r="S5918" s="24"/>
      <c r="T5918" s="24"/>
      <c r="U5918" s="25"/>
      <c r="V5918" s="19" t="str">
        <f aca="false">IF(COUNT(N5918:Q5918)=0,"",MIN(N5918:Q5918))</f>
        <v/>
      </c>
      <c r="W5918" s="16" t="str">
        <f aca="false">IF(V5918="","",INDEX($N$4:$Q$4,MATCH(V5918,N5918:Q5918,0)))</f>
        <v/>
      </c>
      <c r="X5918" s="19" t="str">
        <f aca="false">IF(COUNT(N5918:Q5918)&lt;2,"",SMALL(N5918:Q5918,2))</f>
        <v/>
      </c>
      <c r="Y5918" s="26" t="str">
        <f aca="false">IF(OR(V5918="",M5918=0),"",V5918/M5918-1)</f>
        <v/>
      </c>
      <c r="Z5918" s="26" t="str">
        <f aca="false">IF(OR(V5918="",L5918=""),"",V5918/(L5918*E5918)-1)</f>
        <v/>
      </c>
      <c r="AA5918" s="16" t="str">
        <f aca="false">IF(V5918="","SEM OFERTA",IF(OR(Y5918&gt;Premissas!$B$11,Y5918&lt;Premissas!$B$12),"VERIFICAR - UNIDADE/EMBALAGEM",IF(Y5918&gt;Premissas!$B$6,"NÃO COMPRAR - REAJUSTE &gt;5%","COMPRAR")))</f>
        <v>SEM OFERTA</v>
      </c>
      <c r="AB5918" s="18" t="str">
        <f aca="false">IF(W5918="DIMEC",S5918,IF(W5918="MEDCENTRO",U5918,""))</f>
        <v/>
      </c>
      <c r="AC5918" s="18" t="n">
        <f aca="false">IF(AA5918&lt;&gt;"COMPRAR",0,IF(AB5918="",I5918,MIN(I5918,AB5918)))</f>
        <v>0</v>
      </c>
      <c r="AD5918" s="19" t="n">
        <f aca="false">IF(AC5918&gt;0,AC5918*V5918,0)</f>
        <v>0</v>
      </c>
      <c r="AE5918" s="19" t="n">
        <f aca="false">IF(AC5918&gt;0,(M5918-V5918)*AC5918,0)</f>
        <v>0</v>
      </c>
      <c r="AF5918" s="16" t="str">
        <f aca="false">IF(AA5918&lt;&gt;"COMPRAR","",IF(AB5918="",IF(X5918="","",IF(X5918-V5918&lt;0.01,"EMPATE TÉCNICO","")),IF(AB5918&lt;I5918,"ESTOQUE INSUFICIENTE",IF(X5918="","",IF(X5918-V5918&lt;0.01,"EMPATE TÉCNICO","")))))</f>
        <v/>
      </c>
      <c r="AG5918" s="16" t="s">
        <v>18266</v>
      </c>
      <c r="AH5918" s="16" t="s">
        <v>3343</v>
      </c>
    </row>
    <row r="5919" customFormat="false" ht="15" hidden="false" customHeight="false" outlineLevel="0" collapsed="false">
      <c r="A5919" s="16" t="s">
        <v>18267</v>
      </c>
      <c r="B5919" s="17" t="s">
        <v>18268</v>
      </c>
      <c r="C5919" s="16" t="s">
        <v>18269</v>
      </c>
      <c r="D5919" s="16" t="s">
        <v>7306</v>
      </c>
      <c r="E5919" s="18" t="n">
        <v>1</v>
      </c>
      <c r="F5919" s="16" t="s">
        <v>43</v>
      </c>
      <c r="G5919" s="18" t="n">
        <v>0</v>
      </c>
      <c r="H5919" s="16" t="n">
        <v>1.3</v>
      </c>
      <c r="I5919" s="18" t="n">
        <v>4</v>
      </c>
      <c r="J5919" s="19" t="n">
        <v>7.31</v>
      </c>
      <c r="K5919" s="19" t="n">
        <v>7.31</v>
      </c>
      <c r="L5919" s="19" t="n">
        <v>6.87</v>
      </c>
      <c r="M5919" s="19" t="n">
        <f aca="false">IF(J5919&gt;0,J5919,K5919)*E5919</f>
        <v>7.31</v>
      </c>
      <c r="N5919" s="20"/>
      <c r="O5919" s="21" t="str">
        <f aca="false">IF(R5919="","",ROUND(R5919*(1-Premissas!$B$4),4))</f>
        <v/>
      </c>
      <c r="P5919" s="22"/>
      <c r="Q5919" s="22"/>
      <c r="R5919" s="23"/>
      <c r="S5919" s="24"/>
      <c r="T5919" s="24"/>
      <c r="U5919" s="25"/>
      <c r="V5919" s="19" t="str">
        <f aca="false">IF(COUNT(N5919:Q5919)=0,"",MIN(N5919:Q5919))</f>
        <v/>
      </c>
      <c r="W5919" s="16" t="str">
        <f aca="false">IF(V5919="","",INDEX($N$4:$Q$4,MATCH(V5919,N5919:Q5919,0)))</f>
        <v/>
      </c>
      <c r="X5919" s="19" t="str">
        <f aca="false">IF(COUNT(N5919:Q5919)&lt;2,"",SMALL(N5919:Q5919,2))</f>
        <v/>
      </c>
      <c r="Y5919" s="26" t="str">
        <f aca="false">IF(OR(V5919="",M5919=0),"",V5919/M5919-1)</f>
        <v/>
      </c>
      <c r="Z5919" s="26" t="str">
        <f aca="false">IF(OR(V5919="",L5919=""),"",V5919/(L5919*E5919)-1)</f>
        <v/>
      </c>
      <c r="AA5919" s="16" t="str">
        <f aca="false">IF(V5919="","SEM OFERTA",IF(OR(Y5919&gt;Premissas!$B$11,Y5919&lt;Premissas!$B$12),"VERIFICAR - UNIDADE/EMBALAGEM",IF(Y5919&gt;Premissas!$B$6,"NÃO COMPRAR - REAJUSTE &gt;5%","COMPRAR")))</f>
        <v>SEM OFERTA</v>
      </c>
      <c r="AB5919" s="18" t="str">
        <f aca="false">IF(W5919="DIMEC",S5919,IF(W5919="MEDCENTRO",U5919,""))</f>
        <v/>
      </c>
      <c r="AC5919" s="18" t="n">
        <f aca="false">IF(AA5919&lt;&gt;"COMPRAR",0,IF(AB5919="",I5919,MIN(I5919,AB5919)))</f>
        <v>0</v>
      </c>
      <c r="AD5919" s="19" t="n">
        <f aca="false">IF(AC5919&gt;0,AC5919*V5919,0)</f>
        <v>0</v>
      </c>
      <c r="AE5919" s="19" t="n">
        <f aca="false">IF(AC5919&gt;0,(M5919-V5919)*AC5919,0)</f>
        <v>0</v>
      </c>
      <c r="AF5919" s="16" t="str">
        <f aca="false">IF(AA5919&lt;&gt;"COMPRAR","",IF(AB5919="",IF(X5919="","",IF(X5919-V5919&lt;0.01,"EMPATE TÉCNICO","")),IF(AB5919&lt;I5919,"ESTOQUE INSUFICIENTE",IF(X5919="","",IF(X5919-V5919&lt;0.01,"EMPATE TÉCNICO","")))))</f>
        <v/>
      </c>
      <c r="AG5919" s="16" t="s">
        <v>490</v>
      </c>
      <c r="AH5919" s="16" t="s">
        <v>3343</v>
      </c>
    </row>
    <row r="5920" customFormat="false" ht="15" hidden="false" customHeight="false" outlineLevel="0" collapsed="false">
      <c r="A5920" s="16" t="s">
        <v>18270</v>
      </c>
      <c r="B5920" s="17" t="s">
        <v>18271</v>
      </c>
      <c r="C5920" s="16" t="s">
        <v>18272</v>
      </c>
      <c r="D5920" s="16" t="s">
        <v>7306</v>
      </c>
      <c r="E5920" s="18" t="n">
        <v>1</v>
      </c>
      <c r="F5920" s="16" t="s">
        <v>43</v>
      </c>
      <c r="G5920" s="18" t="n">
        <v>0</v>
      </c>
      <c r="H5920" s="16" t="n">
        <v>0.3</v>
      </c>
      <c r="I5920" s="18" t="n">
        <v>1</v>
      </c>
      <c r="J5920" s="19" t="n">
        <v>8.18</v>
      </c>
      <c r="K5920" s="19" t="n">
        <v>8.18</v>
      </c>
      <c r="L5920" s="19" t="n">
        <v>8.18</v>
      </c>
      <c r="M5920" s="19" t="n">
        <f aca="false">IF(J5920&gt;0,J5920,K5920)*E5920</f>
        <v>8.18</v>
      </c>
      <c r="N5920" s="20"/>
      <c r="O5920" s="21" t="str">
        <f aca="false">IF(R5920="","",ROUND(R5920*(1-Premissas!$B$4),4))</f>
        <v/>
      </c>
      <c r="P5920" s="22"/>
      <c r="Q5920" s="22"/>
      <c r="R5920" s="23"/>
      <c r="S5920" s="24"/>
      <c r="T5920" s="24"/>
      <c r="U5920" s="25"/>
      <c r="V5920" s="19" t="str">
        <f aca="false">IF(COUNT(N5920:Q5920)=0,"",MIN(N5920:Q5920))</f>
        <v/>
      </c>
      <c r="W5920" s="16" t="str">
        <f aca="false">IF(V5920="","",INDEX($N$4:$Q$4,MATCH(V5920,N5920:Q5920,0)))</f>
        <v/>
      </c>
      <c r="X5920" s="19" t="str">
        <f aca="false">IF(COUNT(N5920:Q5920)&lt;2,"",SMALL(N5920:Q5920,2))</f>
        <v/>
      </c>
      <c r="Y5920" s="26" t="str">
        <f aca="false">IF(OR(V5920="",M5920=0),"",V5920/M5920-1)</f>
        <v/>
      </c>
      <c r="Z5920" s="26" t="str">
        <f aca="false">IF(OR(V5920="",L5920=""),"",V5920/(L5920*E5920)-1)</f>
        <v/>
      </c>
      <c r="AA5920" s="16" t="str">
        <f aca="false">IF(V5920="","SEM OFERTA",IF(OR(Y5920&gt;Premissas!$B$11,Y5920&lt;Premissas!$B$12),"VERIFICAR - UNIDADE/EMBALAGEM",IF(Y5920&gt;Premissas!$B$6,"NÃO COMPRAR - REAJUSTE &gt;5%","COMPRAR")))</f>
        <v>SEM OFERTA</v>
      </c>
      <c r="AB5920" s="18" t="str">
        <f aca="false">IF(W5920="DIMEC",S5920,IF(W5920="MEDCENTRO",U5920,""))</f>
        <v/>
      </c>
      <c r="AC5920" s="18" t="n">
        <f aca="false">IF(AA5920&lt;&gt;"COMPRAR",0,IF(AB5920="",I5920,MIN(I5920,AB5920)))</f>
        <v>0</v>
      </c>
      <c r="AD5920" s="19" t="n">
        <f aca="false">IF(AC5920&gt;0,AC5920*V5920,0)</f>
        <v>0</v>
      </c>
      <c r="AE5920" s="19" t="n">
        <f aca="false">IF(AC5920&gt;0,(M5920-V5920)*AC5920,0)</f>
        <v>0</v>
      </c>
      <c r="AF5920" s="16" t="str">
        <f aca="false">IF(AA5920&lt;&gt;"COMPRAR","",IF(AB5920="",IF(X5920="","",IF(X5920-V5920&lt;0.01,"EMPATE TÉCNICO","")),IF(AB5920&lt;I5920,"ESTOQUE INSUFICIENTE",IF(X5920="","",IF(X5920-V5920&lt;0.01,"EMPATE TÉCNICO","")))))</f>
        <v/>
      </c>
      <c r="AG5920" s="16" t="s">
        <v>490</v>
      </c>
      <c r="AH5920" s="16" t="s">
        <v>3343</v>
      </c>
    </row>
    <row r="5921" customFormat="false" ht="15" hidden="false" customHeight="false" outlineLevel="0" collapsed="false">
      <c r="A5921" s="16" t="s">
        <v>18273</v>
      </c>
      <c r="B5921" s="17" t="s">
        <v>18274</v>
      </c>
      <c r="C5921" s="16" t="s">
        <v>18275</v>
      </c>
      <c r="D5921" s="16" t="s">
        <v>7306</v>
      </c>
      <c r="E5921" s="18" t="n">
        <v>1</v>
      </c>
      <c r="F5921" s="16" t="s">
        <v>43</v>
      </c>
      <c r="G5921" s="18" t="n">
        <v>1</v>
      </c>
      <c r="H5921" s="16" t="n">
        <v>0.6</v>
      </c>
      <c r="I5921" s="18" t="n">
        <v>1</v>
      </c>
      <c r="J5921" s="19" t="n">
        <v>8.18</v>
      </c>
      <c r="K5921" s="19" t="n">
        <v>8.18</v>
      </c>
      <c r="L5921" s="19" t="n">
        <v>8.18</v>
      </c>
      <c r="M5921" s="19" t="n">
        <f aca="false">IF(J5921&gt;0,J5921,K5921)*E5921</f>
        <v>8.18</v>
      </c>
      <c r="N5921" s="20"/>
      <c r="O5921" s="21" t="str">
        <f aca="false">IF(R5921="","",ROUND(R5921*(1-Premissas!$B$4),4))</f>
        <v/>
      </c>
      <c r="P5921" s="22"/>
      <c r="Q5921" s="22"/>
      <c r="R5921" s="23"/>
      <c r="S5921" s="24"/>
      <c r="T5921" s="24"/>
      <c r="U5921" s="25"/>
      <c r="V5921" s="19" t="str">
        <f aca="false">IF(COUNT(N5921:Q5921)=0,"",MIN(N5921:Q5921))</f>
        <v/>
      </c>
      <c r="W5921" s="16" t="str">
        <f aca="false">IF(V5921="","",INDEX($N$4:$Q$4,MATCH(V5921,N5921:Q5921,0)))</f>
        <v/>
      </c>
      <c r="X5921" s="19" t="str">
        <f aca="false">IF(COUNT(N5921:Q5921)&lt;2,"",SMALL(N5921:Q5921,2))</f>
        <v/>
      </c>
      <c r="Y5921" s="26" t="str">
        <f aca="false">IF(OR(V5921="",M5921=0),"",V5921/M5921-1)</f>
        <v/>
      </c>
      <c r="Z5921" s="26" t="str">
        <f aca="false">IF(OR(V5921="",L5921=""),"",V5921/(L5921*E5921)-1)</f>
        <v/>
      </c>
      <c r="AA5921" s="16" t="str">
        <f aca="false">IF(V5921="","SEM OFERTA",IF(OR(Y5921&gt;Premissas!$B$11,Y5921&lt;Premissas!$B$12),"VERIFICAR - UNIDADE/EMBALAGEM",IF(Y5921&gt;Premissas!$B$6,"NÃO COMPRAR - REAJUSTE &gt;5%","COMPRAR")))</f>
        <v>SEM OFERTA</v>
      </c>
      <c r="AB5921" s="18" t="str">
        <f aca="false">IF(W5921="DIMEC",S5921,IF(W5921="MEDCENTRO",U5921,""))</f>
        <v/>
      </c>
      <c r="AC5921" s="18" t="n">
        <f aca="false">IF(AA5921&lt;&gt;"COMPRAR",0,IF(AB5921="",I5921,MIN(I5921,AB5921)))</f>
        <v>0</v>
      </c>
      <c r="AD5921" s="19" t="n">
        <f aca="false">IF(AC5921&gt;0,AC5921*V5921,0)</f>
        <v>0</v>
      </c>
      <c r="AE5921" s="19" t="n">
        <f aca="false">IF(AC5921&gt;0,(M5921-V5921)*AC5921,0)</f>
        <v>0</v>
      </c>
      <c r="AF5921" s="16" t="str">
        <f aca="false">IF(AA5921&lt;&gt;"COMPRAR","",IF(AB5921="",IF(X5921="","",IF(X5921-V5921&lt;0.01,"EMPATE TÉCNICO","")),IF(AB5921&lt;I5921,"ESTOQUE INSUFICIENTE",IF(X5921="","",IF(X5921-V5921&lt;0.01,"EMPATE TÉCNICO","")))))</f>
        <v/>
      </c>
      <c r="AG5921" s="16" t="s">
        <v>490</v>
      </c>
      <c r="AH5921" s="16" t="s">
        <v>3343</v>
      </c>
    </row>
    <row r="5922" customFormat="false" ht="15" hidden="false" customHeight="false" outlineLevel="0" collapsed="false">
      <c r="A5922" s="16" t="s">
        <v>18276</v>
      </c>
      <c r="B5922" s="17" t="s">
        <v>18277</v>
      </c>
      <c r="C5922" s="16" t="s">
        <v>18278</v>
      </c>
      <c r="D5922" s="16" t="s">
        <v>3866</v>
      </c>
      <c r="E5922" s="18" t="n">
        <v>1</v>
      </c>
      <c r="F5922" s="16" t="s">
        <v>43</v>
      </c>
      <c r="G5922" s="18" t="n">
        <v>0</v>
      </c>
      <c r="H5922" s="16" t="n">
        <v>0.2</v>
      </c>
      <c r="I5922" s="18" t="n">
        <v>1</v>
      </c>
      <c r="J5922" s="19" t="n">
        <v>12.6616666666667</v>
      </c>
      <c r="K5922" s="19" t="n">
        <v>12.6616666666667</v>
      </c>
      <c r="L5922" s="19" t="n">
        <v>12.6617</v>
      </c>
      <c r="M5922" s="19" t="n">
        <f aca="false">IF(J5922&gt;0,J5922,K5922)*E5922</f>
        <v>12.6616666666667</v>
      </c>
      <c r="N5922" s="20"/>
      <c r="O5922" s="21" t="str">
        <f aca="false">IF(R5922="","",ROUND(R5922*(1-Premissas!$B$4),4))</f>
        <v/>
      </c>
      <c r="P5922" s="22"/>
      <c r="Q5922" s="22"/>
      <c r="R5922" s="23"/>
      <c r="S5922" s="24"/>
      <c r="T5922" s="24"/>
      <c r="U5922" s="25"/>
      <c r="V5922" s="19" t="str">
        <f aca="false">IF(COUNT(N5922:Q5922)=0,"",MIN(N5922:Q5922))</f>
        <v/>
      </c>
      <c r="W5922" s="16" t="str">
        <f aca="false">IF(V5922="","",INDEX($N$4:$Q$4,MATCH(V5922,N5922:Q5922,0)))</f>
        <v/>
      </c>
      <c r="X5922" s="19" t="str">
        <f aca="false">IF(COUNT(N5922:Q5922)&lt;2,"",SMALL(N5922:Q5922,2))</f>
        <v/>
      </c>
      <c r="Y5922" s="26" t="str">
        <f aca="false">IF(OR(V5922="",M5922=0),"",V5922/M5922-1)</f>
        <v/>
      </c>
      <c r="Z5922" s="26" t="str">
        <f aca="false">IF(OR(V5922="",L5922=""),"",V5922/(L5922*E5922)-1)</f>
        <v/>
      </c>
      <c r="AA5922" s="16" t="str">
        <f aca="false">IF(V5922="","SEM OFERTA",IF(OR(Y5922&gt;Premissas!$B$11,Y5922&lt;Premissas!$B$12),"VERIFICAR - UNIDADE/EMBALAGEM",IF(Y5922&gt;Premissas!$B$6,"NÃO COMPRAR - REAJUSTE &gt;5%","COMPRAR")))</f>
        <v>SEM OFERTA</v>
      </c>
      <c r="AB5922" s="18" t="str">
        <f aca="false">IF(W5922="DIMEC",S5922,IF(W5922="MEDCENTRO",U5922,""))</f>
        <v/>
      </c>
      <c r="AC5922" s="18" t="n">
        <f aca="false">IF(AA5922&lt;&gt;"COMPRAR",0,IF(AB5922="",I5922,MIN(I5922,AB5922)))</f>
        <v>0</v>
      </c>
      <c r="AD5922" s="19" t="n">
        <f aca="false">IF(AC5922&gt;0,AC5922*V5922,0)</f>
        <v>0</v>
      </c>
      <c r="AE5922" s="19" t="n">
        <f aca="false">IF(AC5922&gt;0,(M5922-V5922)*AC5922,0)</f>
        <v>0</v>
      </c>
      <c r="AF5922" s="16" t="str">
        <f aca="false">IF(AA5922&lt;&gt;"COMPRAR","",IF(AB5922="",IF(X5922="","",IF(X5922-V5922&lt;0.01,"EMPATE TÉCNICO","")),IF(AB5922&lt;I5922,"ESTOQUE INSUFICIENTE",IF(X5922="","",IF(X5922-V5922&lt;0.01,"EMPATE TÉCNICO","")))))</f>
        <v/>
      </c>
      <c r="AG5922" s="16" t="s">
        <v>328</v>
      </c>
      <c r="AH5922" s="16" t="s">
        <v>3343</v>
      </c>
    </row>
    <row r="5923" customFormat="false" ht="15" hidden="false" customHeight="false" outlineLevel="0" collapsed="false">
      <c r="A5923" s="16" t="s">
        <v>18279</v>
      </c>
      <c r="B5923" s="17" t="s">
        <v>18280</v>
      </c>
      <c r="C5923" s="16" t="s">
        <v>18281</v>
      </c>
      <c r="D5923" s="16"/>
      <c r="E5923" s="18" t="n">
        <v>1</v>
      </c>
      <c r="F5923" s="16" t="s">
        <v>42</v>
      </c>
      <c r="G5923" s="18" t="n">
        <v>0</v>
      </c>
      <c r="H5923" s="16" t="n">
        <v>2.1</v>
      </c>
      <c r="I5923" s="18" t="n">
        <v>6</v>
      </c>
      <c r="J5923" s="19" t="n">
        <v>22.49</v>
      </c>
      <c r="K5923" s="19" t="n">
        <v>22.49</v>
      </c>
      <c r="L5923" s="19" t="n">
        <v>22.49</v>
      </c>
      <c r="M5923" s="19" t="n">
        <f aca="false">IF(J5923&gt;0,J5923,K5923)*E5923</f>
        <v>22.49</v>
      </c>
      <c r="N5923" s="20"/>
      <c r="O5923" s="21" t="str">
        <f aca="false">IF(R5923="","",ROUND(R5923*(1-Premissas!$B$4),4))</f>
        <v/>
      </c>
      <c r="P5923" s="22"/>
      <c r="Q5923" s="22"/>
      <c r="R5923" s="23"/>
      <c r="S5923" s="24"/>
      <c r="T5923" s="24"/>
      <c r="U5923" s="25"/>
      <c r="V5923" s="19" t="str">
        <f aca="false">IF(COUNT(N5923:Q5923)=0,"",MIN(N5923:Q5923))</f>
        <v/>
      </c>
      <c r="W5923" s="16" t="str">
        <f aca="false">IF(V5923="","",INDEX($N$4:$Q$4,MATCH(V5923,N5923:Q5923,0)))</f>
        <v/>
      </c>
      <c r="X5923" s="19" t="str">
        <f aca="false">IF(COUNT(N5923:Q5923)&lt;2,"",SMALL(N5923:Q5923,2))</f>
        <v/>
      </c>
      <c r="Y5923" s="26" t="str">
        <f aca="false">IF(OR(V5923="",M5923=0),"",V5923/M5923-1)</f>
        <v/>
      </c>
      <c r="Z5923" s="26" t="str">
        <f aca="false">IF(OR(V5923="",L5923=""),"",V5923/(L5923*E5923)-1)</f>
        <v/>
      </c>
      <c r="AA5923" s="16" t="str">
        <f aca="false">IF(V5923="","SEM OFERTA",IF(OR(Y5923&gt;Premissas!$B$11,Y5923&lt;Premissas!$B$12),"VERIFICAR - UNIDADE/EMBALAGEM",IF(Y5923&gt;Premissas!$B$6,"NÃO COMPRAR - REAJUSTE &gt;5%","COMPRAR")))</f>
        <v>SEM OFERTA</v>
      </c>
      <c r="AB5923" s="18" t="str">
        <f aca="false">IF(W5923="DIMEC",S5923,IF(W5923="MEDCENTRO",U5923,""))</f>
        <v/>
      </c>
      <c r="AC5923" s="18" t="n">
        <f aca="false">IF(AA5923&lt;&gt;"COMPRAR",0,IF(AB5923="",I5923,MIN(I5923,AB5923)))</f>
        <v>0</v>
      </c>
      <c r="AD5923" s="19" t="n">
        <f aca="false">IF(AC5923&gt;0,AC5923*V5923,0)</f>
        <v>0</v>
      </c>
      <c r="AE5923" s="19" t="n">
        <f aca="false">IF(AC5923&gt;0,(M5923-V5923)*AC5923,0)</f>
        <v>0</v>
      </c>
      <c r="AF5923" s="16" t="str">
        <f aca="false">IF(AA5923&lt;&gt;"COMPRAR","",IF(AB5923="",IF(X5923="","",IF(X5923-V5923&lt;0.01,"EMPATE TÉCNICO","")),IF(AB5923&lt;I5923,"ESTOQUE INSUFICIENTE",IF(X5923="","",IF(X5923-V5923&lt;0.01,"EMPATE TÉCNICO","")))))</f>
        <v/>
      </c>
      <c r="AG5923" s="16" t="s">
        <v>93</v>
      </c>
      <c r="AH5923" s="16" t="s">
        <v>3343</v>
      </c>
    </row>
    <row r="5924" customFormat="false" ht="15" hidden="false" customHeight="false" outlineLevel="0" collapsed="false">
      <c r="A5924" s="16" t="s">
        <v>18282</v>
      </c>
      <c r="B5924" s="17" t="s">
        <v>18283</v>
      </c>
      <c r="C5924" s="16" t="s">
        <v>18284</v>
      </c>
      <c r="D5924" s="16" t="s">
        <v>7800</v>
      </c>
      <c r="E5924" s="18" t="n">
        <v>1</v>
      </c>
      <c r="F5924" s="16" t="s">
        <v>42</v>
      </c>
      <c r="G5924" s="18" t="n">
        <v>1</v>
      </c>
      <c r="H5924" s="16" t="n">
        <v>1.6</v>
      </c>
      <c r="I5924" s="18" t="n">
        <v>4</v>
      </c>
      <c r="J5924" s="19" t="n">
        <v>26.08</v>
      </c>
      <c r="K5924" s="19" t="n">
        <v>26.08</v>
      </c>
      <c r="L5924" s="19" t="n">
        <v>26.08</v>
      </c>
      <c r="M5924" s="19" t="n">
        <f aca="false">IF(J5924&gt;0,J5924,K5924)*E5924</f>
        <v>26.08</v>
      </c>
      <c r="N5924" s="20"/>
      <c r="O5924" s="21" t="str">
        <f aca="false">IF(R5924="","",ROUND(R5924*(1-Premissas!$B$4),4))</f>
        <v/>
      </c>
      <c r="P5924" s="22"/>
      <c r="Q5924" s="22"/>
      <c r="R5924" s="23"/>
      <c r="S5924" s="24"/>
      <c r="T5924" s="24"/>
      <c r="U5924" s="25"/>
      <c r="V5924" s="19" t="str">
        <f aca="false">IF(COUNT(N5924:Q5924)=0,"",MIN(N5924:Q5924))</f>
        <v/>
      </c>
      <c r="W5924" s="16" t="str">
        <f aca="false">IF(V5924="","",INDEX($N$4:$Q$4,MATCH(V5924,N5924:Q5924,0)))</f>
        <v/>
      </c>
      <c r="X5924" s="19" t="str">
        <f aca="false">IF(COUNT(N5924:Q5924)&lt;2,"",SMALL(N5924:Q5924,2))</f>
        <v/>
      </c>
      <c r="Y5924" s="26" t="str">
        <f aca="false">IF(OR(V5924="",M5924=0),"",V5924/M5924-1)</f>
        <v/>
      </c>
      <c r="Z5924" s="26" t="str">
        <f aca="false">IF(OR(V5924="",L5924=""),"",V5924/(L5924*E5924)-1)</f>
        <v/>
      </c>
      <c r="AA5924" s="16" t="str">
        <f aca="false">IF(V5924="","SEM OFERTA",IF(OR(Y5924&gt;Premissas!$B$11,Y5924&lt;Premissas!$B$12),"VERIFICAR - UNIDADE/EMBALAGEM",IF(Y5924&gt;Premissas!$B$6,"NÃO COMPRAR - REAJUSTE &gt;5%","COMPRAR")))</f>
        <v>SEM OFERTA</v>
      </c>
      <c r="AB5924" s="18" t="str">
        <f aca="false">IF(W5924="DIMEC",S5924,IF(W5924="MEDCENTRO",U5924,""))</f>
        <v/>
      </c>
      <c r="AC5924" s="18" t="n">
        <f aca="false">IF(AA5924&lt;&gt;"COMPRAR",0,IF(AB5924="",I5924,MIN(I5924,AB5924)))</f>
        <v>0</v>
      </c>
      <c r="AD5924" s="19" t="n">
        <f aca="false">IF(AC5924&gt;0,AC5924*V5924,0)</f>
        <v>0</v>
      </c>
      <c r="AE5924" s="19" t="n">
        <f aca="false">IF(AC5924&gt;0,(M5924-V5924)*AC5924,0)</f>
        <v>0</v>
      </c>
      <c r="AF5924" s="16" t="str">
        <f aca="false">IF(AA5924&lt;&gt;"COMPRAR","",IF(AB5924="",IF(X5924="","",IF(X5924-V5924&lt;0.01,"EMPATE TÉCNICO","")),IF(AB5924&lt;I5924,"ESTOQUE INSUFICIENTE",IF(X5924="","",IF(X5924-V5924&lt;0.01,"EMPATE TÉCNICO","")))))</f>
        <v/>
      </c>
      <c r="AG5924" s="16" t="s">
        <v>93</v>
      </c>
      <c r="AH5924" s="16" t="s">
        <v>3343</v>
      </c>
    </row>
    <row r="5925" customFormat="false" ht="15" hidden="false" customHeight="false" outlineLevel="0" collapsed="false">
      <c r="A5925" s="16" t="s">
        <v>18285</v>
      </c>
      <c r="B5925" s="17" t="s">
        <v>18286</v>
      </c>
      <c r="C5925" s="16" t="s">
        <v>18287</v>
      </c>
      <c r="D5925" s="16" t="s">
        <v>3374</v>
      </c>
      <c r="E5925" s="18" t="n">
        <v>12</v>
      </c>
      <c r="F5925" s="16" t="s">
        <v>43</v>
      </c>
      <c r="G5925" s="18" t="n">
        <v>0</v>
      </c>
      <c r="H5925" s="16" t="n">
        <v>0.5</v>
      </c>
      <c r="I5925" s="18" t="n">
        <v>1</v>
      </c>
      <c r="J5925" s="19" t="n">
        <v>7.19166666666667</v>
      </c>
      <c r="K5925" s="19" t="n">
        <v>7.19166666666667</v>
      </c>
      <c r="L5925" s="19" t="n">
        <v>7.1917</v>
      </c>
      <c r="M5925" s="19" t="n">
        <f aca="false">IF(J5925&gt;0,J5925,K5925)*E5925</f>
        <v>86.3</v>
      </c>
      <c r="N5925" s="20"/>
      <c r="O5925" s="21" t="str">
        <f aca="false">IF(R5925="","",ROUND(R5925*(1-Premissas!$B$4),4))</f>
        <v/>
      </c>
      <c r="P5925" s="22"/>
      <c r="Q5925" s="22"/>
      <c r="R5925" s="23"/>
      <c r="S5925" s="24"/>
      <c r="T5925" s="24"/>
      <c r="U5925" s="25"/>
      <c r="V5925" s="19" t="str">
        <f aca="false">IF(COUNT(N5925:Q5925)=0,"",MIN(N5925:Q5925))</f>
        <v/>
      </c>
      <c r="W5925" s="16" t="str">
        <f aca="false">IF(V5925="","",INDEX($N$4:$Q$4,MATCH(V5925,N5925:Q5925,0)))</f>
        <v/>
      </c>
      <c r="X5925" s="19" t="str">
        <f aca="false">IF(COUNT(N5925:Q5925)&lt;2,"",SMALL(N5925:Q5925,2))</f>
        <v/>
      </c>
      <c r="Y5925" s="26" t="str">
        <f aca="false">IF(OR(V5925="",M5925=0),"",V5925/M5925-1)</f>
        <v/>
      </c>
      <c r="Z5925" s="26" t="str">
        <f aca="false">IF(OR(V5925="",L5925=""),"",V5925/(L5925*E5925)-1)</f>
        <v/>
      </c>
      <c r="AA5925" s="16" t="str">
        <f aca="false">IF(V5925="","SEM OFERTA",IF(OR(Y5925&gt;Premissas!$B$11,Y5925&lt;Premissas!$B$12),"VERIFICAR - UNIDADE/EMBALAGEM",IF(Y5925&gt;Premissas!$B$6,"NÃO COMPRAR - REAJUSTE &gt;5%","COMPRAR")))</f>
        <v>SEM OFERTA</v>
      </c>
      <c r="AB5925" s="18" t="str">
        <f aca="false">IF(W5925="DIMEC",S5925,IF(W5925="MEDCENTRO",U5925,""))</f>
        <v/>
      </c>
      <c r="AC5925" s="18" t="n">
        <f aca="false">IF(AA5925&lt;&gt;"COMPRAR",0,IF(AB5925="",I5925,MIN(I5925,AB5925)))</f>
        <v>0</v>
      </c>
      <c r="AD5925" s="19" t="n">
        <f aca="false">IF(AC5925&gt;0,AC5925*V5925,0)</f>
        <v>0</v>
      </c>
      <c r="AE5925" s="19" t="n">
        <f aca="false">IF(AC5925&gt;0,(M5925-V5925)*AC5925,0)</f>
        <v>0</v>
      </c>
      <c r="AF5925" s="16" t="str">
        <f aca="false">IF(AA5925&lt;&gt;"COMPRAR","",IF(AB5925="",IF(X5925="","",IF(X5925-V5925&lt;0.01,"EMPATE TÉCNICO","")),IF(AB5925&lt;I5925,"ESTOQUE INSUFICIENTE",IF(X5925="","",IF(X5925-V5925&lt;0.01,"EMPATE TÉCNICO","")))))</f>
        <v/>
      </c>
      <c r="AG5925" s="16" t="s">
        <v>139</v>
      </c>
      <c r="AH5925" s="16" t="s">
        <v>3343</v>
      </c>
    </row>
    <row r="5926" customFormat="false" ht="15" hidden="false" customHeight="false" outlineLevel="0" collapsed="false">
      <c r="A5926" s="16" t="s">
        <v>18288</v>
      </c>
      <c r="B5926" s="17" t="s">
        <v>18289</v>
      </c>
      <c r="C5926" s="16" t="s">
        <v>18290</v>
      </c>
      <c r="D5926" s="16" t="s">
        <v>1089</v>
      </c>
      <c r="E5926" s="18" t="n">
        <v>1</v>
      </c>
      <c r="F5926" s="16" t="s">
        <v>43</v>
      </c>
      <c r="G5926" s="18" t="n">
        <v>0</v>
      </c>
      <c r="H5926" s="16" t="n">
        <v>0.1</v>
      </c>
      <c r="I5926" s="18" t="n">
        <v>1</v>
      </c>
      <c r="J5926" s="19" t="n">
        <v>14.57</v>
      </c>
      <c r="K5926" s="19" t="n">
        <v>14.57</v>
      </c>
      <c r="L5926" s="19" t="n">
        <v>14.57</v>
      </c>
      <c r="M5926" s="19" t="n">
        <f aca="false">IF(J5926&gt;0,J5926,K5926)*E5926</f>
        <v>14.57</v>
      </c>
      <c r="N5926" s="20"/>
      <c r="O5926" s="21" t="str">
        <f aca="false">IF(R5926="","",ROUND(R5926*(1-Premissas!$B$4),4))</f>
        <v/>
      </c>
      <c r="P5926" s="22"/>
      <c r="Q5926" s="22"/>
      <c r="R5926" s="23"/>
      <c r="S5926" s="24"/>
      <c r="T5926" s="24"/>
      <c r="U5926" s="25"/>
      <c r="V5926" s="19" t="str">
        <f aca="false">IF(COUNT(N5926:Q5926)=0,"",MIN(N5926:Q5926))</f>
        <v/>
      </c>
      <c r="W5926" s="16" t="str">
        <f aca="false">IF(V5926="","",INDEX($N$4:$Q$4,MATCH(V5926,N5926:Q5926,0)))</f>
        <v/>
      </c>
      <c r="X5926" s="19" t="str">
        <f aca="false">IF(COUNT(N5926:Q5926)&lt;2,"",SMALL(N5926:Q5926,2))</f>
        <v/>
      </c>
      <c r="Y5926" s="26" t="str">
        <f aca="false">IF(OR(V5926="",M5926=0),"",V5926/M5926-1)</f>
        <v/>
      </c>
      <c r="Z5926" s="26" t="str">
        <f aca="false">IF(OR(V5926="",L5926=""),"",V5926/(L5926*E5926)-1)</f>
        <v/>
      </c>
      <c r="AA5926" s="16" t="str">
        <f aca="false">IF(V5926="","SEM OFERTA",IF(OR(Y5926&gt;Premissas!$B$11,Y5926&lt;Premissas!$B$12),"VERIFICAR - UNIDADE/EMBALAGEM",IF(Y5926&gt;Premissas!$B$6,"NÃO COMPRAR - REAJUSTE &gt;5%","COMPRAR")))</f>
        <v>SEM OFERTA</v>
      </c>
      <c r="AB5926" s="18" t="str">
        <f aca="false">IF(W5926="DIMEC",S5926,IF(W5926="MEDCENTRO",U5926,""))</f>
        <v/>
      </c>
      <c r="AC5926" s="18" t="n">
        <f aca="false">IF(AA5926&lt;&gt;"COMPRAR",0,IF(AB5926="",I5926,MIN(I5926,AB5926)))</f>
        <v>0</v>
      </c>
      <c r="AD5926" s="19" t="n">
        <f aca="false">IF(AC5926&gt;0,AC5926*V5926,0)</f>
        <v>0</v>
      </c>
      <c r="AE5926" s="19" t="n">
        <f aca="false">IF(AC5926&gt;0,(M5926-V5926)*AC5926,0)</f>
        <v>0</v>
      </c>
      <c r="AF5926" s="16" t="str">
        <f aca="false">IF(AA5926&lt;&gt;"COMPRAR","",IF(AB5926="",IF(X5926="","",IF(X5926-V5926&lt;0.01,"EMPATE TÉCNICO","")),IF(AB5926&lt;I5926,"ESTOQUE INSUFICIENTE",IF(X5926="","",IF(X5926-V5926&lt;0.01,"EMPATE TÉCNICO","")))))</f>
        <v/>
      </c>
      <c r="AG5926" s="16" t="s">
        <v>490</v>
      </c>
      <c r="AH5926" s="16" t="s">
        <v>3343</v>
      </c>
    </row>
    <row r="5927" customFormat="false" ht="15" hidden="false" customHeight="false" outlineLevel="0" collapsed="false">
      <c r="A5927" s="16" t="s">
        <v>18291</v>
      </c>
      <c r="B5927" s="17" t="s">
        <v>18292</v>
      </c>
      <c r="C5927" s="16" t="s">
        <v>18293</v>
      </c>
      <c r="D5927" s="16" t="s">
        <v>1089</v>
      </c>
      <c r="E5927" s="18" t="n">
        <v>1</v>
      </c>
      <c r="F5927" s="16" t="s">
        <v>43</v>
      </c>
      <c r="G5927" s="18" t="n">
        <v>0</v>
      </c>
      <c r="H5927" s="16" t="n">
        <v>0.4</v>
      </c>
      <c r="I5927" s="18" t="n">
        <v>2</v>
      </c>
      <c r="J5927" s="19" t="n">
        <v>5.14</v>
      </c>
      <c r="K5927" s="19" t="n">
        <v>5.14</v>
      </c>
      <c r="L5927" s="19" t="n">
        <v>5.14</v>
      </c>
      <c r="M5927" s="19" t="n">
        <f aca="false">IF(J5927&gt;0,J5927,K5927)*E5927</f>
        <v>5.14</v>
      </c>
      <c r="N5927" s="20"/>
      <c r="O5927" s="21" t="str">
        <f aca="false">IF(R5927="","",ROUND(R5927*(1-Premissas!$B$4),4))</f>
        <v/>
      </c>
      <c r="P5927" s="22"/>
      <c r="Q5927" s="22"/>
      <c r="R5927" s="23"/>
      <c r="S5927" s="24"/>
      <c r="T5927" s="24"/>
      <c r="U5927" s="25"/>
      <c r="V5927" s="19" t="str">
        <f aca="false">IF(COUNT(N5927:Q5927)=0,"",MIN(N5927:Q5927))</f>
        <v/>
      </c>
      <c r="W5927" s="16" t="str">
        <f aca="false">IF(V5927="","",INDEX($N$4:$Q$4,MATCH(V5927,N5927:Q5927,0)))</f>
        <v/>
      </c>
      <c r="X5927" s="19" t="str">
        <f aca="false">IF(COUNT(N5927:Q5927)&lt;2,"",SMALL(N5927:Q5927,2))</f>
        <v/>
      </c>
      <c r="Y5927" s="26" t="str">
        <f aca="false">IF(OR(V5927="",M5927=0),"",V5927/M5927-1)</f>
        <v/>
      </c>
      <c r="Z5927" s="26" t="str">
        <f aca="false">IF(OR(V5927="",L5927=""),"",V5927/(L5927*E5927)-1)</f>
        <v/>
      </c>
      <c r="AA5927" s="16" t="str">
        <f aca="false">IF(V5927="","SEM OFERTA",IF(OR(Y5927&gt;Premissas!$B$11,Y5927&lt;Premissas!$B$12),"VERIFICAR - UNIDADE/EMBALAGEM",IF(Y5927&gt;Premissas!$B$6,"NÃO COMPRAR - REAJUSTE &gt;5%","COMPRAR")))</f>
        <v>SEM OFERTA</v>
      </c>
      <c r="AB5927" s="18" t="str">
        <f aca="false">IF(W5927="DIMEC",S5927,IF(W5927="MEDCENTRO",U5927,""))</f>
        <v/>
      </c>
      <c r="AC5927" s="18" t="n">
        <f aca="false">IF(AA5927&lt;&gt;"COMPRAR",0,IF(AB5927="",I5927,MIN(I5927,AB5927)))</f>
        <v>0</v>
      </c>
      <c r="AD5927" s="19" t="n">
        <f aca="false">IF(AC5927&gt;0,AC5927*V5927,0)</f>
        <v>0</v>
      </c>
      <c r="AE5927" s="19" t="n">
        <f aca="false">IF(AC5927&gt;0,(M5927-V5927)*AC5927,0)</f>
        <v>0</v>
      </c>
      <c r="AF5927" s="16" t="str">
        <f aca="false">IF(AA5927&lt;&gt;"COMPRAR","",IF(AB5927="",IF(X5927="","",IF(X5927-V5927&lt;0.01,"EMPATE TÉCNICO","")),IF(AB5927&lt;I5927,"ESTOQUE INSUFICIENTE",IF(X5927="","",IF(X5927-V5927&lt;0.01,"EMPATE TÉCNICO","")))))</f>
        <v/>
      </c>
      <c r="AG5927" s="16" t="s">
        <v>482</v>
      </c>
      <c r="AH5927" s="16" t="s">
        <v>3343</v>
      </c>
    </row>
    <row r="5928" customFormat="false" ht="15" hidden="false" customHeight="false" outlineLevel="0" collapsed="false">
      <c r="A5928" s="16" t="s">
        <v>18294</v>
      </c>
      <c r="B5928" s="17" t="s">
        <v>18295</v>
      </c>
      <c r="C5928" s="16" t="s">
        <v>18296</v>
      </c>
      <c r="D5928" s="16" t="s">
        <v>1089</v>
      </c>
      <c r="E5928" s="18" t="n">
        <v>1</v>
      </c>
      <c r="F5928" s="16" t="s">
        <v>43</v>
      </c>
      <c r="G5928" s="18" t="n">
        <v>0</v>
      </c>
      <c r="H5928" s="16" t="n">
        <v>1.4</v>
      </c>
      <c r="I5928" s="18" t="n">
        <v>4</v>
      </c>
      <c r="J5928" s="19" t="n">
        <v>7.34</v>
      </c>
      <c r="K5928" s="19" t="n">
        <v>7.34</v>
      </c>
      <c r="L5928" s="19" t="n">
        <v>7.34</v>
      </c>
      <c r="M5928" s="19" t="n">
        <f aca="false">IF(J5928&gt;0,J5928,K5928)*E5928</f>
        <v>7.34</v>
      </c>
      <c r="N5928" s="20"/>
      <c r="O5928" s="21" t="str">
        <f aca="false">IF(R5928="","",ROUND(R5928*(1-Premissas!$B$4),4))</f>
        <v/>
      </c>
      <c r="P5928" s="22"/>
      <c r="Q5928" s="22"/>
      <c r="R5928" s="23"/>
      <c r="S5928" s="24"/>
      <c r="T5928" s="24"/>
      <c r="U5928" s="25"/>
      <c r="V5928" s="19" t="str">
        <f aca="false">IF(COUNT(N5928:Q5928)=0,"",MIN(N5928:Q5928))</f>
        <v/>
      </c>
      <c r="W5928" s="16" t="str">
        <f aca="false">IF(V5928="","",INDEX($N$4:$Q$4,MATCH(V5928,N5928:Q5928,0)))</f>
        <v/>
      </c>
      <c r="X5928" s="19" t="str">
        <f aca="false">IF(COUNT(N5928:Q5928)&lt;2,"",SMALL(N5928:Q5928,2))</f>
        <v/>
      </c>
      <c r="Y5928" s="26" t="str">
        <f aca="false">IF(OR(V5928="",M5928=0),"",V5928/M5928-1)</f>
        <v/>
      </c>
      <c r="Z5928" s="26" t="str">
        <f aca="false">IF(OR(V5928="",L5928=""),"",V5928/(L5928*E5928)-1)</f>
        <v/>
      </c>
      <c r="AA5928" s="16" t="str">
        <f aca="false">IF(V5928="","SEM OFERTA",IF(OR(Y5928&gt;Premissas!$B$11,Y5928&lt;Premissas!$B$12),"VERIFICAR - UNIDADE/EMBALAGEM",IF(Y5928&gt;Premissas!$B$6,"NÃO COMPRAR - REAJUSTE &gt;5%","COMPRAR")))</f>
        <v>SEM OFERTA</v>
      </c>
      <c r="AB5928" s="18" t="str">
        <f aca="false">IF(W5928="DIMEC",S5928,IF(W5928="MEDCENTRO",U5928,""))</f>
        <v/>
      </c>
      <c r="AC5928" s="18" t="n">
        <f aca="false">IF(AA5928&lt;&gt;"COMPRAR",0,IF(AB5928="",I5928,MIN(I5928,AB5928)))</f>
        <v>0</v>
      </c>
      <c r="AD5928" s="19" t="n">
        <f aca="false">IF(AC5928&gt;0,AC5928*V5928,0)</f>
        <v>0</v>
      </c>
      <c r="AE5928" s="19" t="n">
        <f aca="false">IF(AC5928&gt;0,(M5928-V5928)*AC5928,0)</f>
        <v>0</v>
      </c>
      <c r="AF5928" s="16" t="str">
        <f aca="false">IF(AA5928&lt;&gt;"COMPRAR","",IF(AB5928="",IF(X5928="","",IF(X5928-V5928&lt;0.01,"EMPATE TÉCNICO","")),IF(AB5928&lt;I5928,"ESTOQUE INSUFICIENTE",IF(X5928="","",IF(X5928-V5928&lt;0.01,"EMPATE TÉCNICO","")))))</f>
        <v/>
      </c>
      <c r="AG5928" s="16" t="s">
        <v>490</v>
      </c>
      <c r="AH5928" s="16" t="s">
        <v>3343</v>
      </c>
    </row>
    <row r="5929" customFormat="false" ht="15" hidden="false" customHeight="false" outlineLevel="0" collapsed="false">
      <c r="A5929" s="16" t="s">
        <v>18297</v>
      </c>
      <c r="B5929" s="17" t="s">
        <v>18298</v>
      </c>
      <c r="C5929" s="16" t="s">
        <v>18299</v>
      </c>
      <c r="D5929" s="16" t="s">
        <v>417</v>
      </c>
      <c r="E5929" s="18" t="n">
        <v>1</v>
      </c>
      <c r="F5929" s="16" t="s">
        <v>43</v>
      </c>
      <c r="G5929" s="18" t="n">
        <v>0</v>
      </c>
      <c r="H5929" s="16" t="n">
        <v>2.1</v>
      </c>
      <c r="I5929" s="18" t="n">
        <v>6</v>
      </c>
      <c r="J5929" s="19" t="n">
        <v>18.33</v>
      </c>
      <c r="K5929" s="19" t="n">
        <v>18.33</v>
      </c>
      <c r="L5929" s="19" t="n">
        <v>18.33</v>
      </c>
      <c r="M5929" s="19" t="n">
        <f aca="false">IF(J5929&gt;0,J5929,K5929)*E5929</f>
        <v>18.33</v>
      </c>
      <c r="N5929" s="20"/>
      <c r="O5929" s="21" t="str">
        <f aca="false">IF(R5929="","",ROUND(R5929*(1-Premissas!$B$4),4))</f>
        <v/>
      </c>
      <c r="P5929" s="22"/>
      <c r="Q5929" s="22"/>
      <c r="R5929" s="23"/>
      <c r="S5929" s="24"/>
      <c r="T5929" s="24"/>
      <c r="U5929" s="25"/>
      <c r="V5929" s="19" t="str">
        <f aca="false">IF(COUNT(N5929:Q5929)=0,"",MIN(N5929:Q5929))</f>
        <v/>
      </c>
      <c r="W5929" s="16" t="str">
        <f aca="false">IF(V5929="","",INDEX($N$4:$Q$4,MATCH(V5929,N5929:Q5929,0)))</f>
        <v/>
      </c>
      <c r="X5929" s="19" t="str">
        <f aca="false">IF(COUNT(N5929:Q5929)&lt;2,"",SMALL(N5929:Q5929,2))</f>
        <v/>
      </c>
      <c r="Y5929" s="26" t="str">
        <f aca="false">IF(OR(V5929="",M5929=0),"",V5929/M5929-1)</f>
        <v/>
      </c>
      <c r="Z5929" s="26" t="str">
        <f aca="false">IF(OR(V5929="",L5929=""),"",V5929/(L5929*E5929)-1)</f>
        <v/>
      </c>
      <c r="AA5929" s="16" t="str">
        <f aca="false">IF(V5929="","SEM OFERTA",IF(OR(Y5929&gt;Premissas!$B$11,Y5929&lt;Premissas!$B$12),"VERIFICAR - UNIDADE/EMBALAGEM",IF(Y5929&gt;Premissas!$B$6,"NÃO COMPRAR - REAJUSTE &gt;5%","COMPRAR")))</f>
        <v>SEM OFERTA</v>
      </c>
      <c r="AB5929" s="18" t="str">
        <f aca="false">IF(W5929="DIMEC",S5929,IF(W5929="MEDCENTRO",U5929,""))</f>
        <v/>
      </c>
      <c r="AC5929" s="18" t="n">
        <f aca="false">IF(AA5929&lt;&gt;"COMPRAR",0,IF(AB5929="",I5929,MIN(I5929,AB5929)))</f>
        <v>0</v>
      </c>
      <c r="AD5929" s="19" t="n">
        <f aca="false">IF(AC5929&gt;0,AC5929*V5929,0)</f>
        <v>0</v>
      </c>
      <c r="AE5929" s="19" t="n">
        <f aca="false">IF(AC5929&gt;0,(M5929-V5929)*AC5929,0)</f>
        <v>0</v>
      </c>
      <c r="AF5929" s="16" t="str">
        <f aca="false">IF(AA5929&lt;&gt;"COMPRAR","",IF(AB5929="",IF(X5929="","",IF(X5929-V5929&lt;0.01,"EMPATE TÉCNICO","")),IF(AB5929&lt;I5929,"ESTOQUE INSUFICIENTE",IF(X5929="","",IF(X5929-V5929&lt;0.01,"EMPATE TÉCNICO","")))))</f>
        <v/>
      </c>
      <c r="AG5929" s="16" t="s">
        <v>418</v>
      </c>
      <c r="AH5929" s="16" t="s">
        <v>3343</v>
      </c>
    </row>
    <row r="5930" customFormat="false" ht="15" hidden="false" customHeight="false" outlineLevel="0" collapsed="false">
      <c r="A5930" s="16" t="s">
        <v>18300</v>
      </c>
      <c r="B5930" s="17" t="s">
        <v>18301</v>
      </c>
      <c r="C5930" s="16" t="s">
        <v>18302</v>
      </c>
      <c r="D5930" s="16" t="s">
        <v>417</v>
      </c>
      <c r="E5930" s="18" t="n">
        <v>1</v>
      </c>
      <c r="F5930" s="16" t="s">
        <v>41</v>
      </c>
      <c r="G5930" s="18" t="n">
        <v>0</v>
      </c>
      <c r="H5930" s="16" t="n">
        <v>1.9</v>
      </c>
      <c r="I5930" s="18" t="n">
        <v>5</v>
      </c>
      <c r="J5930" s="19" t="n">
        <v>29.9975</v>
      </c>
      <c r="K5930" s="19" t="n">
        <v>29.9975</v>
      </c>
      <c r="L5930" s="19" t="n">
        <v>29.9975</v>
      </c>
      <c r="M5930" s="19" t="n">
        <f aca="false">IF(J5930&gt;0,J5930,K5930)*E5930</f>
        <v>29.9975</v>
      </c>
      <c r="N5930" s="20"/>
      <c r="O5930" s="21" t="str">
        <f aca="false">IF(R5930="","",ROUND(R5930*(1-Premissas!$B$4),4))</f>
        <v/>
      </c>
      <c r="P5930" s="22"/>
      <c r="Q5930" s="22"/>
      <c r="R5930" s="23"/>
      <c r="S5930" s="24"/>
      <c r="T5930" s="24"/>
      <c r="U5930" s="25"/>
      <c r="V5930" s="19" t="str">
        <f aca="false">IF(COUNT(N5930:Q5930)=0,"",MIN(N5930:Q5930))</f>
        <v/>
      </c>
      <c r="W5930" s="16" t="str">
        <f aca="false">IF(V5930="","",INDEX($N$4:$Q$4,MATCH(V5930,N5930:Q5930,0)))</f>
        <v/>
      </c>
      <c r="X5930" s="19" t="str">
        <f aca="false">IF(COUNT(N5930:Q5930)&lt;2,"",SMALL(N5930:Q5930,2))</f>
        <v/>
      </c>
      <c r="Y5930" s="26" t="str">
        <f aca="false">IF(OR(V5930="",M5930=0),"",V5930/M5930-1)</f>
        <v/>
      </c>
      <c r="Z5930" s="26" t="str">
        <f aca="false">IF(OR(V5930="",L5930=""),"",V5930/(L5930*E5930)-1)</f>
        <v/>
      </c>
      <c r="AA5930" s="16" t="str">
        <f aca="false">IF(V5930="","SEM OFERTA",IF(OR(Y5930&gt;Premissas!$B$11,Y5930&lt;Premissas!$B$12),"VERIFICAR - UNIDADE/EMBALAGEM",IF(Y5930&gt;Premissas!$B$6,"NÃO COMPRAR - REAJUSTE &gt;5%","COMPRAR")))</f>
        <v>SEM OFERTA</v>
      </c>
      <c r="AB5930" s="18" t="str">
        <f aca="false">IF(W5930="DIMEC",S5930,IF(W5930="MEDCENTRO",U5930,""))</f>
        <v/>
      </c>
      <c r="AC5930" s="18" t="n">
        <f aca="false">IF(AA5930&lt;&gt;"COMPRAR",0,IF(AB5930="",I5930,MIN(I5930,AB5930)))</f>
        <v>0</v>
      </c>
      <c r="AD5930" s="19" t="n">
        <f aca="false">IF(AC5930&gt;0,AC5930*V5930,0)</f>
        <v>0</v>
      </c>
      <c r="AE5930" s="19" t="n">
        <f aca="false">IF(AC5930&gt;0,(M5930-V5930)*AC5930,0)</f>
        <v>0</v>
      </c>
      <c r="AF5930" s="16" t="str">
        <f aca="false">IF(AA5930&lt;&gt;"COMPRAR","",IF(AB5930="",IF(X5930="","",IF(X5930-V5930&lt;0.01,"EMPATE TÉCNICO","")),IF(AB5930&lt;I5930,"ESTOQUE INSUFICIENTE",IF(X5930="","",IF(X5930-V5930&lt;0.01,"EMPATE TÉCNICO","")))))</f>
        <v/>
      </c>
      <c r="AG5930" s="16" t="s">
        <v>418</v>
      </c>
      <c r="AH5930" s="16" t="s">
        <v>3343</v>
      </c>
    </row>
    <row r="5931" customFormat="false" ht="15" hidden="false" customHeight="false" outlineLevel="0" collapsed="false">
      <c r="A5931" s="16" t="s">
        <v>18303</v>
      </c>
      <c r="B5931" s="17" t="s">
        <v>18304</v>
      </c>
      <c r="C5931" s="16" t="s">
        <v>18305</v>
      </c>
      <c r="D5931" s="16" t="s">
        <v>417</v>
      </c>
      <c r="E5931" s="18" t="n">
        <v>1</v>
      </c>
      <c r="F5931" s="16" t="s">
        <v>41</v>
      </c>
      <c r="G5931" s="18" t="n">
        <v>2</v>
      </c>
      <c r="H5931" s="16" t="n">
        <v>1.8</v>
      </c>
      <c r="I5931" s="18" t="n">
        <v>3</v>
      </c>
      <c r="J5931" s="19" t="n">
        <v>29.995</v>
      </c>
      <c r="K5931" s="19" t="n">
        <v>29.995</v>
      </c>
      <c r="L5931" s="19" t="n">
        <v>29.995</v>
      </c>
      <c r="M5931" s="19" t="n">
        <f aca="false">IF(J5931&gt;0,J5931,K5931)*E5931</f>
        <v>29.995</v>
      </c>
      <c r="N5931" s="20"/>
      <c r="O5931" s="21" t="str">
        <f aca="false">IF(R5931="","",ROUND(R5931*(1-Premissas!$B$4),4))</f>
        <v/>
      </c>
      <c r="P5931" s="22"/>
      <c r="Q5931" s="22"/>
      <c r="R5931" s="23"/>
      <c r="S5931" s="24"/>
      <c r="T5931" s="24"/>
      <c r="U5931" s="25"/>
      <c r="V5931" s="19" t="str">
        <f aca="false">IF(COUNT(N5931:Q5931)=0,"",MIN(N5931:Q5931))</f>
        <v/>
      </c>
      <c r="W5931" s="16" t="str">
        <f aca="false">IF(V5931="","",INDEX($N$4:$Q$4,MATCH(V5931,N5931:Q5931,0)))</f>
        <v/>
      </c>
      <c r="X5931" s="19" t="str">
        <f aca="false">IF(COUNT(N5931:Q5931)&lt;2,"",SMALL(N5931:Q5931,2))</f>
        <v/>
      </c>
      <c r="Y5931" s="26" t="str">
        <f aca="false">IF(OR(V5931="",M5931=0),"",V5931/M5931-1)</f>
        <v/>
      </c>
      <c r="Z5931" s="26" t="str">
        <f aca="false">IF(OR(V5931="",L5931=""),"",V5931/(L5931*E5931)-1)</f>
        <v/>
      </c>
      <c r="AA5931" s="16" t="str">
        <f aca="false">IF(V5931="","SEM OFERTA",IF(OR(Y5931&gt;Premissas!$B$11,Y5931&lt;Premissas!$B$12),"VERIFICAR - UNIDADE/EMBALAGEM",IF(Y5931&gt;Premissas!$B$6,"NÃO COMPRAR - REAJUSTE &gt;5%","COMPRAR")))</f>
        <v>SEM OFERTA</v>
      </c>
      <c r="AB5931" s="18" t="str">
        <f aca="false">IF(W5931="DIMEC",S5931,IF(W5931="MEDCENTRO",U5931,""))</f>
        <v/>
      </c>
      <c r="AC5931" s="18" t="n">
        <f aca="false">IF(AA5931&lt;&gt;"COMPRAR",0,IF(AB5931="",I5931,MIN(I5931,AB5931)))</f>
        <v>0</v>
      </c>
      <c r="AD5931" s="19" t="n">
        <f aca="false">IF(AC5931&gt;0,AC5931*V5931,0)</f>
        <v>0</v>
      </c>
      <c r="AE5931" s="19" t="n">
        <f aca="false">IF(AC5931&gt;0,(M5931-V5931)*AC5931,0)</f>
        <v>0</v>
      </c>
      <c r="AF5931" s="16" t="str">
        <f aca="false">IF(AA5931&lt;&gt;"COMPRAR","",IF(AB5931="",IF(X5931="","",IF(X5931-V5931&lt;0.01,"EMPATE TÉCNICO","")),IF(AB5931&lt;I5931,"ESTOQUE INSUFICIENTE",IF(X5931="","",IF(X5931-V5931&lt;0.01,"EMPATE TÉCNICO","")))))</f>
        <v/>
      </c>
      <c r="AG5931" s="16" t="s">
        <v>418</v>
      </c>
      <c r="AH5931" s="16" t="s">
        <v>3343</v>
      </c>
    </row>
    <row r="5932" customFormat="false" ht="15" hidden="false" customHeight="false" outlineLevel="0" collapsed="false">
      <c r="A5932" s="16" t="s">
        <v>18306</v>
      </c>
      <c r="B5932" s="17" t="s">
        <v>18307</v>
      </c>
      <c r="C5932" s="16" t="s">
        <v>18308</v>
      </c>
      <c r="D5932" s="16" t="s">
        <v>17993</v>
      </c>
      <c r="E5932" s="18" t="n">
        <v>1</v>
      </c>
      <c r="F5932" s="16" t="s">
        <v>42</v>
      </c>
      <c r="G5932" s="18" t="n">
        <v>0</v>
      </c>
      <c r="H5932" s="16" t="n">
        <v>1.5</v>
      </c>
      <c r="I5932" s="18" t="n">
        <v>4</v>
      </c>
      <c r="J5932" s="19" t="n">
        <v>14.88</v>
      </c>
      <c r="K5932" s="19" t="n">
        <v>14.88</v>
      </c>
      <c r="L5932" s="19" t="n">
        <v>14.88</v>
      </c>
      <c r="M5932" s="19" t="n">
        <f aca="false">IF(J5932&gt;0,J5932,K5932)*E5932</f>
        <v>14.88</v>
      </c>
      <c r="N5932" s="20"/>
      <c r="O5932" s="21" t="str">
        <f aca="false">IF(R5932="","",ROUND(R5932*(1-Premissas!$B$4),4))</f>
        <v/>
      </c>
      <c r="P5932" s="22"/>
      <c r="Q5932" s="22"/>
      <c r="R5932" s="23"/>
      <c r="S5932" s="24"/>
      <c r="T5932" s="24"/>
      <c r="U5932" s="25"/>
      <c r="V5932" s="19" t="str">
        <f aca="false">IF(COUNT(N5932:Q5932)=0,"",MIN(N5932:Q5932))</f>
        <v/>
      </c>
      <c r="W5932" s="16" t="str">
        <f aca="false">IF(V5932="","",INDEX($N$4:$Q$4,MATCH(V5932,N5932:Q5932,0)))</f>
        <v/>
      </c>
      <c r="X5932" s="19" t="str">
        <f aca="false">IF(COUNT(N5932:Q5932)&lt;2,"",SMALL(N5932:Q5932,2))</f>
        <v/>
      </c>
      <c r="Y5932" s="26" t="str">
        <f aca="false">IF(OR(V5932="",M5932=0),"",V5932/M5932-1)</f>
        <v/>
      </c>
      <c r="Z5932" s="26" t="str">
        <f aca="false">IF(OR(V5932="",L5932=""),"",V5932/(L5932*E5932)-1)</f>
        <v/>
      </c>
      <c r="AA5932" s="16" t="str">
        <f aca="false">IF(V5932="","SEM OFERTA",IF(OR(Y5932&gt;Premissas!$B$11,Y5932&lt;Premissas!$B$12),"VERIFICAR - UNIDADE/EMBALAGEM",IF(Y5932&gt;Premissas!$B$6,"NÃO COMPRAR - REAJUSTE &gt;5%","COMPRAR")))</f>
        <v>SEM OFERTA</v>
      </c>
      <c r="AB5932" s="18" t="str">
        <f aca="false">IF(W5932="DIMEC",S5932,IF(W5932="MEDCENTRO",U5932,""))</f>
        <v/>
      </c>
      <c r="AC5932" s="18" t="n">
        <f aca="false">IF(AA5932&lt;&gt;"COMPRAR",0,IF(AB5932="",I5932,MIN(I5932,AB5932)))</f>
        <v>0</v>
      </c>
      <c r="AD5932" s="19" t="n">
        <f aca="false">IF(AC5932&gt;0,AC5932*V5932,0)</f>
        <v>0</v>
      </c>
      <c r="AE5932" s="19" t="n">
        <f aca="false">IF(AC5932&gt;0,(M5932-V5932)*AC5932,0)</f>
        <v>0</v>
      </c>
      <c r="AF5932" s="16" t="str">
        <f aca="false">IF(AA5932&lt;&gt;"COMPRAR","",IF(AB5932="",IF(X5932="","",IF(X5932-V5932&lt;0.01,"EMPATE TÉCNICO","")),IF(AB5932&lt;I5932,"ESTOQUE INSUFICIENTE",IF(X5932="","",IF(X5932-V5932&lt;0.01,"EMPATE TÉCNICO","")))))</f>
        <v/>
      </c>
      <c r="AG5932" s="16" t="s">
        <v>93</v>
      </c>
      <c r="AH5932" s="16" t="s">
        <v>3343</v>
      </c>
    </row>
    <row r="5933" customFormat="false" ht="15" hidden="false" customHeight="false" outlineLevel="0" collapsed="false">
      <c r="A5933" s="16" t="s">
        <v>18309</v>
      </c>
      <c r="B5933" s="17" t="s">
        <v>18310</v>
      </c>
      <c r="C5933" s="16" t="s">
        <v>18311</v>
      </c>
      <c r="D5933" s="16" t="s">
        <v>7631</v>
      </c>
      <c r="E5933" s="18" t="n">
        <v>1</v>
      </c>
      <c r="F5933" s="16" t="s">
        <v>43</v>
      </c>
      <c r="G5933" s="18" t="n">
        <v>0</v>
      </c>
      <c r="H5933" s="16" t="n">
        <v>2.1</v>
      </c>
      <c r="I5933" s="18" t="n">
        <v>6</v>
      </c>
      <c r="J5933" s="19" t="n">
        <v>12.72</v>
      </c>
      <c r="K5933" s="19" t="n">
        <v>12.72</v>
      </c>
      <c r="L5933" s="19" t="n">
        <v>12.72</v>
      </c>
      <c r="M5933" s="19" t="n">
        <f aca="false">IF(J5933&gt;0,J5933,K5933)*E5933</f>
        <v>12.72</v>
      </c>
      <c r="N5933" s="20"/>
      <c r="O5933" s="21" t="str">
        <f aca="false">IF(R5933="","",ROUND(R5933*(1-Premissas!$B$4),4))</f>
        <v/>
      </c>
      <c r="P5933" s="22"/>
      <c r="Q5933" s="22"/>
      <c r="R5933" s="23"/>
      <c r="S5933" s="24"/>
      <c r="T5933" s="24"/>
      <c r="U5933" s="25"/>
      <c r="V5933" s="19" t="str">
        <f aca="false">IF(COUNT(N5933:Q5933)=0,"",MIN(N5933:Q5933))</f>
        <v/>
      </c>
      <c r="W5933" s="16" t="str">
        <f aca="false">IF(V5933="","",INDEX($N$4:$Q$4,MATCH(V5933,N5933:Q5933,0)))</f>
        <v/>
      </c>
      <c r="X5933" s="19" t="str">
        <f aca="false">IF(COUNT(N5933:Q5933)&lt;2,"",SMALL(N5933:Q5933,2))</f>
        <v/>
      </c>
      <c r="Y5933" s="26" t="str">
        <f aca="false">IF(OR(V5933="",M5933=0),"",V5933/M5933-1)</f>
        <v/>
      </c>
      <c r="Z5933" s="26" t="str">
        <f aca="false">IF(OR(V5933="",L5933=""),"",V5933/(L5933*E5933)-1)</f>
        <v/>
      </c>
      <c r="AA5933" s="16" t="str">
        <f aca="false">IF(V5933="","SEM OFERTA",IF(OR(Y5933&gt;Premissas!$B$11,Y5933&lt;Premissas!$B$12),"VERIFICAR - UNIDADE/EMBALAGEM",IF(Y5933&gt;Premissas!$B$6,"NÃO COMPRAR - REAJUSTE &gt;5%","COMPRAR")))</f>
        <v>SEM OFERTA</v>
      </c>
      <c r="AB5933" s="18" t="str">
        <f aca="false">IF(W5933="DIMEC",S5933,IF(W5933="MEDCENTRO",U5933,""))</f>
        <v/>
      </c>
      <c r="AC5933" s="18" t="n">
        <f aca="false">IF(AA5933&lt;&gt;"COMPRAR",0,IF(AB5933="",I5933,MIN(I5933,AB5933)))</f>
        <v>0</v>
      </c>
      <c r="AD5933" s="19" t="n">
        <f aca="false">IF(AC5933&gt;0,AC5933*V5933,0)</f>
        <v>0</v>
      </c>
      <c r="AE5933" s="19" t="n">
        <f aca="false">IF(AC5933&gt;0,(M5933-V5933)*AC5933,0)</f>
        <v>0</v>
      </c>
      <c r="AF5933" s="16" t="str">
        <f aca="false">IF(AA5933&lt;&gt;"COMPRAR","",IF(AB5933="",IF(X5933="","",IF(X5933-V5933&lt;0.01,"EMPATE TÉCNICO","")),IF(AB5933&lt;I5933,"ESTOQUE INSUFICIENTE",IF(X5933="","",IF(X5933-V5933&lt;0.01,"EMPATE TÉCNICO","")))))</f>
        <v/>
      </c>
      <c r="AG5933" s="16" t="s">
        <v>7632</v>
      </c>
      <c r="AH5933" s="16" t="s">
        <v>3343</v>
      </c>
    </row>
    <row r="5934" customFormat="false" ht="15" hidden="false" customHeight="false" outlineLevel="0" collapsed="false">
      <c r="A5934" s="16" t="s">
        <v>18312</v>
      </c>
      <c r="B5934" s="17" t="s">
        <v>18313</v>
      </c>
      <c r="C5934" s="16" t="s">
        <v>18314</v>
      </c>
      <c r="D5934" s="16" t="s">
        <v>7800</v>
      </c>
      <c r="E5934" s="18" t="n">
        <v>1</v>
      </c>
      <c r="F5934" s="16" t="s">
        <v>42</v>
      </c>
      <c r="G5934" s="18" t="n">
        <v>1</v>
      </c>
      <c r="H5934" s="16" t="n">
        <v>1.5</v>
      </c>
      <c r="I5934" s="18" t="n">
        <v>3</v>
      </c>
      <c r="J5934" s="19" t="n">
        <v>19.28</v>
      </c>
      <c r="K5934" s="19" t="n">
        <v>19.28</v>
      </c>
      <c r="L5934" s="19" t="n">
        <v>19.28</v>
      </c>
      <c r="M5934" s="19" t="n">
        <f aca="false">IF(J5934&gt;0,J5934,K5934)*E5934</f>
        <v>19.28</v>
      </c>
      <c r="N5934" s="20"/>
      <c r="O5934" s="21" t="str">
        <f aca="false">IF(R5934="","",ROUND(R5934*(1-Premissas!$B$4),4))</f>
        <v/>
      </c>
      <c r="P5934" s="22"/>
      <c r="Q5934" s="22"/>
      <c r="R5934" s="23"/>
      <c r="S5934" s="24"/>
      <c r="T5934" s="24"/>
      <c r="U5934" s="25"/>
      <c r="V5934" s="19" t="str">
        <f aca="false">IF(COUNT(N5934:Q5934)=0,"",MIN(N5934:Q5934))</f>
        <v/>
      </c>
      <c r="W5934" s="16" t="str">
        <f aca="false">IF(V5934="","",INDEX($N$4:$Q$4,MATCH(V5934,N5934:Q5934,0)))</f>
        <v/>
      </c>
      <c r="X5934" s="19" t="str">
        <f aca="false">IF(COUNT(N5934:Q5934)&lt;2,"",SMALL(N5934:Q5934,2))</f>
        <v/>
      </c>
      <c r="Y5934" s="26" t="str">
        <f aca="false">IF(OR(V5934="",M5934=0),"",V5934/M5934-1)</f>
        <v/>
      </c>
      <c r="Z5934" s="26" t="str">
        <f aca="false">IF(OR(V5934="",L5934=""),"",V5934/(L5934*E5934)-1)</f>
        <v/>
      </c>
      <c r="AA5934" s="16" t="str">
        <f aca="false">IF(V5934="","SEM OFERTA",IF(OR(Y5934&gt;Premissas!$B$11,Y5934&lt;Premissas!$B$12),"VERIFICAR - UNIDADE/EMBALAGEM",IF(Y5934&gt;Premissas!$B$6,"NÃO COMPRAR - REAJUSTE &gt;5%","COMPRAR")))</f>
        <v>SEM OFERTA</v>
      </c>
      <c r="AB5934" s="18" t="str">
        <f aca="false">IF(W5934="DIMEC",S5934,IF(W5934="MEDCENTRO",U5934,""))</f>
        <v/>
      </c>
      <c r="AC5934" s="18" t="n">
        <f aca="false">IF(AA5934&lt;&gt;"COMPRAR",0,IF(AB5934="",I5934,MIN(I5934,AB5934)))</f>
        <v>0</v>
      </c>
      <c r="AD5934" s="19" t="n">
        <f aca="false">IF(AC5934&gt;0,AC5934*V5934,0)</f>
        <v>0</v>
      </c>
      <c r="AE5934" s="19" t="n">
        <f aca="false">IF(AC5934&gt;0,(M5934-V5934)*AC5934,0)</f>
        <v>0</v>
      </c>
      <c r="AF5934" s="16" t="str">
        <f aca="false">IF(AA5934&lt;&gt;"COMPRAR","",IF(AB5934="",IF(X5934="","",IF(X5934-V5934&lt;0.01,"EMPATE TÉCNICO","")),IF(AB5934&lt;I5934,"ESTOQUE INSUFICIENTE",IF(X5934="","",IF(X5934-V5934&lt;0.01,"EMPATE TÉCNICO","")))))</f>
        <v/>
      </c>
      <c r="AG5934" s="16" t="s">
        <v>93</v>
      </c>
      <c r="AH5934" s="16" t="s">
        <v>3343</v>
      </c>
    </row>
    <row r="5935" customFormat="false" ht="15" hidden="false" customHeight="false" outlineLevel="0" collapsed="false">
      <c r="A5935" s="16" t="s">
        <v>18315</v>
      </c>
      <c r="B5935" s="17" t="s">
        <v>18316</v>
      </c>
      <c r="C5935" s="16" t="s">
        <v>18317</v>
      </c>
      <c r="D5935" s="16" t="s">
        <v>7631</v>
      </c>
      <c r="E5935" s="18" t="n">
        <v>1</v>
      </c>
      <c r="F5935" s="16" t="s">
        <v>43</v>
      </c>
      <c r="G5935" s="18" t="n">
        <v>0</v>
      </c>
      <c r="H5935" s="16" t="n">
        <v>0.3</v>
      </c>
      <c r="I5935" s="18" t="n">
        <v>1</v>
      </c>
      <c r="J5935" s="19" t="n">
        <v>12.72</v>
      </c>
      <c r="K5935" s="19" t="n">
        <v>12.72</v>
      </c>
      <c r="L5935" s="19" t="n">
        <v>12.72</v>
      </c>
      <c r="M5935" s="19" t="n">
        <f aca="false">IF(J5935&gt;0,J5935,K5935)*E5935</f>
        <v>12.72</v>
      </c>
      <c r="N5935" s="20"/>
      <c r="O5935" s="21" t="str">
        <f aca="false">IF(R5935="","",ROUND(R5935*(1-Premissas!$B$4),4))</f>
        <v/>
      </c>
      <c r="P5935" s="22"/>
      <c r="Q5935" s="22"/>
      <c r="R5935" s="23"/>
      <c r="S5935" s="24"/>
      <c r="T5935" s="24"/>
      <c r="U5935" s="25"/>
      <c r="V5935" s="19" t="str">
        <f aca="false">IF(COUNT(N5935:Q5935)=0,"",MIN(N5935:Q5935))</f>
        <v/>
      </c>
      <c r="W5935" s="16" t="str">
        <f aca="false">IF(V5935="","",INDEX($N$4:$Q$4,MATCH(V5935,N5935:Q5935,0)))</f>
        <v/>
      </c>
      <c r="X5935" s="19" t="str">
        <f aca="false">IF(COUNT(N5935:Q5935)&lt;2,"",SMALL(N5935:Q5935,2))</f>
        <v/>
      </c>
      <c r="Y5935" s="26" t="str">
        <f aca="false">IF(OR(V5935="",M5935=0),"",V5935/M5935-1)</f>
        <v/>
      </c>
      <c r="Z5935" s="26" t="str">
        <f aca="false">IF(OR(V5935="",L5935=""),"",V5935/(L5935*E5935)-1)</f>
        <v/>
      </c>
      <c r="AA5935" s="16" t="str">
        <f aca="false">IF(V5935="","SEM OFERTA",IF(OR(Y5935&gt;Premissas!$B$11,Y5935&lt;Premissas!$B$12),"VERIFICAR - UNIDADE/EMBALAGEM",IF(Y5935&gt;Premissas!$B$6,"NÃO COMPRAR - REAJUSTE &gt;5%","COMPRAR")))</f>
        <v>SEM OFERTA</v>
      </c>
      <c r="AB5935" s="18" t="str">
        <f aca="false">IF(W5935="DIMEC",S5935,IF(W5935="MEDCENTRO",U5935,""))</f>
        <v/>
      </c>
      <c r="AC5935" s="18" t="n">
        <f aca="false">IF(AA5935&lt;&gt;"COMPRAR",0,IF(AB5935="",I5935,MIN(I5935,AB5935)))</f>
        <v>0</v>
      </c>
      <c r="AD5935" s="19" t="n">
        <f aca="false">IF(AC5935&gt;0,AC5935*V5935,0)</f>
        <v>0</v>
      </c>
      <c r="AE5935" s="19" t="n">
        <f aca="false">IF(AC5935&gt;0,(M5935-V5935)*AC5935,0)</f>
        <v>0</v>
      </c>
      <c r="AF5935" s="16" t="str">
        <f aca="false">IF(AA5935&lt;&gt;"COMPRAR","",IF(AB5935="",IF(X5935="","",IF(X5935-V5935&lt;0.01,"EMPATE TÉCNICO","")),IF(AB5935&lt;I5935,"ESTOQUE INSUFICIENTE",IF(X5935="","",IF(X5935-V5935&lt;0.01,"EMPATE TÉCNICO","")))))</f>
        <v/>
      </c>
      <c r="AG5935" s="16" t="s">
        <v>7632</v>
      </c>
      <c r="AH5935" s="16" t="s">
        <v>3343</v>
      </c>
    </row>
    <row r="5936" customFormat="false" ht="15" hidden="false" customHeight="false" outlineLevel="0" collapsed="false">
      <c r="A5936" s="16" t="s">
        <v>18318</v>
      </c>
      <c r="B5936" s="17" t="s">
        <v>18319</v>
      </c>
      <c r="C5936" s="16" t="s">
        <v>18320</v>
      </c>
      <c r="D5936" s="16" t="s">
        <v>7631</v>
      </c>
      <c r="E5936" s="18" t="n">
        <v>1</v>
      </c>
      <c r="F5936" s="16" t="s">
        <v>42</v>
      </c>
      <c r="G5936" s="18" t="n">
        <v>1</v>
      </c>
      <c r="H5936" s="16" t="n">
        <v>1.2</v>
      </c>
      <c r="I5936" s="18" t="n">
        <v>3</v>
      </c>
      <c r="J5936" s="19" t="n">
        <v>16.61</v>
      </c>
      <c r="K5936" s="19" t="n">
        <v>16.61</v>
      </c>
      <c r="L5936" s="19" t="n">
        <v>16.61</v>
      </c>
      <c r="M5936" s="19" t="n">
        <f aca="false">IF(J5936&gt;0,J5936,K5936)*E5936</f>
        <v>16.61</v>
      </c>
      <c r="N5936" s="20"/>
      <c r="O5936" s="21" t="str">
        <f aca="false">IF(R5936="","",ROUND(R5936*(1-Premissas!$B$4),4))</f>
        <v/>
      </c>
      <c r="P5936" s="22"/>
      <c r="Q5936" s="22"/>
      <c r="R5936" s="23"/>
      <c r="S5936" s="24"/>
      <c r="T5936" s="24"/>
      <c r="U5936" s="25"/>
      <c r="V5936" s="19" t="str">
        <f aca="false">IF(COUNT(N5936:Q5936)=0,"",MIN(N5936:Q5936))</f>
        <v/>
      </c>
      <c r="W5936" s="16" t="str">
        <f aca="false">IF(V5936="","",INDEX($N$4:$Q$4,MATCH(V5936,N5936:Q5936,0)))</f>
        <v/>
      </c>
      <c r="X5936" s="19" t="str">
        <f aca="false">IF(COUNT(N5936:Q5936)&lt;2,"",SMALL(N5936:Q5936,2))</f>
        <v/>
      </c>
      <c r="Y5936" s="26" t="str">
        <f aca="false">IF(OR(V5936="",M5936=0),"",V5936/M5936-1)</f>
        <v/>
      </c>
      <c r="Z5936" s="26" t="str">
        <f aca="false">IF(OR(V5936="",L5936=""),"",V5936/(L5936*E5936)-1)</f>
        <v/>
      </c>
      <c r="AA5936" s="16" t="str">
        <f aca="false">IF(V5936="","SEM OFERTA",IF(OR(Y5936&gt;Premissas!$B$11,Y5936&lt;Premissas!$B$12),"VERIFICAR - UNIDADE/EMBALAGEM",IF(Y5936&gt;Premissas!$B$6,"NÃO COMPRAR - REAJUSTE &gt;5%","COMPRAR")))</f>
        <v>SEM OFERTA</v>
      </c>
      <c r="AB5936" s="18" t="str">
        <f aca="false">IF(W5936="DIMEC",S5936,IF(W5936="MEDCENTRO",U5936,""))</f>
        <v/>
      </c>
      <c r="AC5936" s="18" t="n">
        <f aca="false">IF(AA5936&lt;&gt;"COMPRAR",0,IF(AB5936="",I5936,MIN(I5936,AB5936)))</f>
        <v>0</v>
      </c>
      <c r="AD5936" s="19" t="n">
        <f aca="false">IF(AC5936&gt;0,AC5936*V5936,0)</f>
        <v>0</v>
      </c>
      <c r="AE5936" s="19" t="n">
        <f aca="false">IF(AC5936&gt;0,(M5936-V5936)*AC5936,0)</f>
        <v>0</v>
      </c>
      <c r="AF5936" s="16" t="str">
        <f aca="false">IF(AA5936&lt;&gt;"COMPRAR","",IF(AB5936="",IF(X5936="","",IF(X5936-V5936&lt;0.01,"EMPATE TÉCNICO","")),IF(AB5936&lt;I5936,"ESTOQUE INSUFICIENTE",IF(X5936="","",IF(X5936-V5936&lt;0.01,"EMPATE TÉCNICO","")))))</f>
        <v/>
      </c>
      <c r="AG5936" s="16" t="s">
        <v>7632</v>
      </c>
      <c r="AH5936" s="16" t="s">
        <v>3343</v>
      </c>
    </row>
    <row r="5937" customFormat="false" ht="15" hidden="false" customHeight="false" outlineLevel="0" collapsed="false">
      <c r="A5937" s="16" t="s">
        <v>18321</v>
      </c>
      <c r="B5937" s="17" t="s">
        <v>18322</v>
      </c>
      <c r="C5937" s="16" t="s">
        <v>18323</v>
      </c>
      <c r="D5937" s="16" t="s">
        <v>7800</v>
      </c>
      <c r="E5937" s="18" t="n">
        <v>1</v>
      </c>
      <c r="F5937" s="16" t="s">
        <v>43</v>
      </c>
      <c r="G5937" s="18" t="n">
        <v>0</v>
      </c>
      <c r="H5937" s="16" t="n">
        <v>0.6</v>
      </c>
      <c r="I5937" s="18" t="n">
        <v>2</v>
      </c>
      <c r="J5937" s="19" t="n">
        <v>20.48</v>
      </c>
      <c r="K5937" s="19" t="n">
        <v>20.48</v>
      </c>
      <c r="L5937" s="19" t="n">
        <v>20.48</v>
      </c>
      <c r="M5937" s="19" t="n">
        <f aca="false">IF(J5937&gt;0,J5937,K5937)*E5937</f>
        <v>20.48</v>
      </c>
      <c r="N5937" s="20"/>
      <c r="O5937" s="21" t="str">
        <f aca="false">IF(R5937="","",ROUND(R5937*(1-Premissas!$B$4),4))</f>
        <v/>
      </c>
      <c r="P5937" s="22"/>
      <c r="Q5937" s="22"/>
      <c r="R5937" s="23"/>
      <c r="S5937" s="24"/>
      <c r="T5937" s="24"/>
      <c r="U5937" s="25"/>
      <c r="V5937" s="19" t="str">
        <f aca="false">IF(COUNT(N5937:Q5937)=0,"",MIN(N5937:Q5937))</f>
        <v/>
      </c>
      <c r="W5937" s="16" t="str">
        <f aca="false">IF(V5937="","",INDEX($N$4:$Q$4,MATCH(V5937,N5937:Q5937,0)))</f>
        <v/>
      </c>
      <c r="X5937" s="19" t="str">
        <f aca="false">IF(COUNT(N5937:Q5937)&lt;2,"",SMALL(N5937:Q5937,2))</f>
        <v/>
      </c>
      <c r="Y5937" s="26" t="str">
        <f aca="false">IF(OR(V5937="",M5937=0),"",V5937/M5937-1)</f>
        <v/>
      </c>
      <c r="Z5937" s="26" t="str">
        <f aca="false">IF(OR(V5937="",L5937=""),"",V5937/(L5937*E5937)-1)</f>
        <v/>
      </c>
      <c r="AA5937" s="16" t="str">
        <f aca="false">IF(V5937="","SEM OFERTA",IF(OR(Y5937&gt;Premissas!$B$11,Y5937&lt;Premissas!$B$12),"VERIFICAR - UNIDADE/EMBALAGEM",IF(Y5937&gt;Premissas!$B$6,"NÃO COMPRAR - REAJUSTE &gt;5%","COMPRAR")))</f>
        <v>SEM OFERTA</v>
      </c>
      <c r="AB5937" s="18" t="str">
        <f aca="false">IF(W5937="DIMEC",S5937,IF(W5937="MEDCENTRO",U5937,""))</f>
        <v/>
      </c>
      <c r="AC5937" s="18" t="n">
        <f aca="false">IF(AA5937&lt;&gt;"COMPRAR",0,IF(AB5937="",I5937,MIN(I5937,AB5937)))</f>
        <v>0</v>
      </c>
      <c r="AD5937" s="19" t="n">
        <f aca="false">IF(AC5937&gt;0,AC5937*V5937,0)</f>
        <v>0</v>
      </c>
      <c r="AE5937" s="19" t="n">
        <f aca="false">IF(AC5937&gt;0,(M5937-V5937)*AC5937,0)</f>
        <v>0</v>
      </c>
      <c r="AF5937" s="16" t="str">
        <f aca="false">IF(AA5937&lt;&gt;"COMPRAR","",IF(AB5937="",IF(X5937="","",IF(X5937-V5937&lt;0.01,"EMPATE TÉCNICO","")),IF(AB5937&lt;I5937,"ESTOQUE INSUFICIENTE",IF(X5937="","",IF(X5937-V5937&lt;0.01,"EMPATE TÉCNICO","")))))</f>
        <v/>
      </c>
      <c r="AG5937" s="16" t="s">
        <v>93</v>
      </c>
      <c r="AH5937" s="16" t="s">
        <v>3343</v>
      </c>
    </row>
    <row r="5938" customFormat="false" ht="15" hidden="false" customHeight="false" outlineLevel="0" collapsed="false">
      <c r="A5938" s="16" t="s">
        <v>18324</v>
      </c>
      <c r="B5938" s="17" t="s">
        <v>18325</v>
      </c>
      <c r="C5938" s="16" t="s">
        <v>18326</v>
      </c>
      <c r="D5938" s="16" t="s">
        <v>1055</v>
      </c>
      <c r="E5938" s="18" t="n">
        <v>1</v>
      </c>
      <c r="F5938" s="16" t="s">
        <v>43</v>
      </c>
      <c r="G5938" s="18" t="n">
        <v>0</v>
      </c>
      <c r="H5938" s="16" t="n">
        <v>0.1</v>
      </c>
      <c r="I5938" s="18" t="n">
        <v>1</v>
      </c>
      <c r="J5938" s="19" t="n">
        <v>14.99</v>
      </c>
      <c r="K5938" s="19" t="n">
        <v>14.99</v>
      </c>
      <c r="L5938" s="19" t="n">
        <v>14.99</v>
      </c>
      <c r="M5938" s="19" t="n">
        <f aca="false">IF(J5938&gt;0,J5938,K5938)*E5938</f>
        <v>14.99</v>
      </c>
      <c r="N5938" s="20"/>
      <c r="O5938" s="21" t="str">
        <f aca="false">IF(R5938="","",ROUND(R5938*(1-Premissas!$B$4),4))</f>
        <v/>
      </c>
      <c r="P5938" s="22"/>
      <c r="Q5938" s="22"/>
      <c r="R5938" s="23"/>
      <c r="S5938" s="24"/>
      <c r="T5938" s="24"/>
      <c r="U5938" s="25"/>
      <c r="V5938" s="19" t="str">
        <f aca="false">IF(COUNT(N5938:Q5938)=0,"",MIN(N5938:Q5938))</f>
        <v/>
      </c>
      <c r="W5938" s="16" t="str">
        <f aca="false">IF(V5938="","",INDEX($N$4:$Q$4,MATCH(V5938,N5938:Q5938,0)))</f>
        <v/>
      </c>
      <c r="X5938" s="19" t="str">
        <f aca="false">IF(COUNT(N5938:Q5938)&lt;2,"",SMALL(N5938:Q5938,2))</f>
        <v/>
      </c>
      <c r="Y5938" s="26" t="str">
        <f aca="false">IF(OR(V5938="",M5938=0),"",V5938/M5938-1)</f>
        <v/>
      </c>
      <c r="Z5938" s="26" t="str">
        <f aca="false">IF(OR(V5938="",L5938=""),"",V5938/(L5938*E5938)-1)</f>
        <v/>
      </c>
      <c r="AA5938" s="16" t="str">
        <f aca="false">IF(V5938="","SEM OFERTA",IF(OR(Y5938&gt;Premissas!$B$11,Y5938&lt;Premissas!$B$12),"VERIFICAR - UNIDADE/EMBALAGEM",IF(Y5938&gt;Premissas!$B$6,"NÃO COMPRAR - REAJUSTE &gt;5%","COMPRAR")))</f>
        <v>SEM OFERTA</v>
      </c>
      <c r="AB5938" s="18" t="str">
        <f aca="false">IF(W5938="DIMEC",S5938,IF(W5938="MEDCENTRO",U5938,""))</f>
        <v/>
      </c>
      <c r="AC5938" s="18" t="n">
        <f aca="false">IF(AA5938&lt;&gt;"COMPRAR",0,IF(AB5938="",I5938,MIN(I5938,AB5938)))</f>
        <v>0</v>
      </c>
      <c r="AD5938" s="19" t="n">
        <f aca="false">IF(AC5938&gt;0,AC5938*V5938,0)</f>
        <v>0</v>
      </c>
      <c r="AE5938" s="19" t="n">
        <f aca="false">IF(AC5938&gt;0,(M5938-V5938)*AC5938,0)</f>
        <v>0</v>
      </c>
      <c r="AF5938" s="16" t="str">
        <f aca="false">IF(AA5938&lt;&gt;"COMPRAR","",IF(AB5938="",IF(X5938="","",IF(X5938-V5938&lt;0.01,"EMPATE TÉCNICO","")),IF(AB5938&lt;I5938,"ESTOQUE INSUFICIENTE",IF(X5938="","",IF(X5938-V5938&lt;0.01,"EMPATE TÉCNICO","")))))</f>
        <v/>
      </c>
      <c r="AG5938" s="16" t="s">
        <v>304</v>
      </c>
      <c r="AH5938" s="16" t="s">
        <v>3343</v>
      </c>
    </row>
    <row r="5939" customFormat="false" ht="15" hidden="false" customHeight="false" outlineLevel="0" collapsed="false">
      <c r="A5939" s="16" t="s">
        <v>18327</v>
      </c>
      <c r="B5939" s="17" t="s">
        <v>18328</v>
      </c>
      <c r="C5939" s="16" t="s">
        <v>18329</v>
      </c>
      <c r="D5939" s="16" t="s">
        <v>463</v>
      </c>
      <c r="E5939" s="18" t="n">
        <v>1</v>
      </c>
      <c r="F5939" s="16" t="s">
        <v>43</v>
      </c>
      <c r="G5939" s="18" t="n">
        <v>0</v>
      </c>
      <c r="H5939" s="16" t="n">
        <v>1.1</v>
      </c>
      <c r="I5939" s="18" t="n">
        <v>3</v>
      </c>
      <c r="J5939" s="19" t="n">
        <v>7.99</v>
      </c>
      <c r="K5939" s="19" t="n">
        <v>7.99</v>
      </c>
      <c r="L5939" s="19" t="n">
        <v>7.99</v>
      </c>
      <c r="M5939" s="19" t="n">
        <f aca="false">IF(J5939&gt;0,J5939,K5939)*E5939</f>
        <v>7.99</v>
      </c>
      <c r="N5939" s="20"/>
      <c r="O5939" s="21" t="str">
        <f aca="false">IF(R5939="","",ROUND(R5939*(1-Premissas!$B$4),4))</f>
        <v/>
      </c>
      <c r="P5939" s="22"/>
      <c r="Q5939" s="22"/>
      <c r="R5939" s="23"/>
      <c r="S5939" s="24"/>
      <c r="T5939" s="24"/>
      <c r="U5939" s="25"/>
      <c r="V5939" s="19" t="str">
        <f aca="false">IF(COUNT(N5939:Q5939)=0,"",MIN(N5939:Q5939))</f>
        <v/>
      </c>
      <c r="W5939" s="16" t="str">
        <f aca="false">IF(V5939="","",INDEX($N$4:$Q$4,MATCH(V5939,N5939:Q5939,0)))</f>
        <v/>
      </c>
      <c r="X5939" s="19" t="str">
        <f aca="false">IF(COUNT(N5939:Q5939)&lt;2,"",SMALL(N5939:Q5939,2))</f>
        <v/>
      </c>
      <c r="Y5939" s="26" t="str">
        <f aca="false">IF(OR(V5939="",M5939=0),"",V5939/M5939-1)</f>
        <v/>
      </c>
      <c r="Z5939" s="26" t="str">
        <f aca="false">IF(OR(V5939="",L5939=""),"",V5939/(L5939*E5939)-1)</f>
        <v/>
      </c>
      <c r="AA5939" s="16" t="str">
        <f aca="false">IF(V5939="","SEM OFERTA",IF(OR(Y5939&gt;Premissas!$B$11,Y5939&lt;Premissas!$B$12),"VERIFICAR - UNIDADE/EMBALAGEM",IF(Y5939&gt;Premissas!$B$6,"NÃO COMPRAR - REAJUSTE &gt;5%","COMPRAR")))</f>
        <v>SEM OFERTA</v>
      </c>
      <c r="AB5939" s="18" t="str">
        <f aca="false">IF(W5939="DIMEC",S5939,IF(W5939="MEDCENTRO",U5939,""))</f>
        <v/>
      </c>
      <c r="AC5939" s="18" t="n">
        <f aca="false">IF(AA5939&lt;&gt;"COMPRAR",0,IF(AB5939="",I5939,MIN(I5939,AB5939)))</f>
        <v>0</v>
      </c>
      <c r="AD5939" s="19" t="n">
        <f aca="false">IF(AC5939&gt;0,AC5939*V5939,0)</f>
        <v>0</v>
      </c>
      <c r="AE5939" s="19" t="n">
        <f aca="false">IF(AC5939&gt;0,(M5939-V5939)*AC5939,0)</f>
        <v>0</v>
      </c>
      <c r="AF5939" s="16" t="str">
        <f aca="false">IF(AA5939&lt;&gt;"COMPRAR","",IF(AB5939="",IF(X5939="","",IF(X5939-V5939&lt;0.01,"EMPATE TÉCNICO","")),IF(AB5939&lt;I5939,"ESTOQUE INSUFICIENTE",IF(X5939="","",IF(X5939-V5939&lt;0.01,"EMPATE TÉCNICO","")))))</f>
        <v/>
      </c>
      <c r="AG5939" s="16" t="s">
        <v>304</v>
      </c>
      <c r="AH5939" s="16" t="s">
        <v>3343</v>
      </c>
    </row>
    <row r="5940" customFormat="false" ht="15" hidden="false" customHeight="false" outlineLevel="0" collapsed="false">
      <c r="A5940" s="16" t="s">
        <v>18330</v>
      </c>
      <c r="B5940" s="17" t="s">
        <v>18331</v>
      </c>
      <c r="C5940" s="16" t="s">
        <v>18332</v>
      </c>
      <c r="D5940" s="16" t="s">
        <v>463</v>
      </c>
      <c r="E5940" s="18" t="n">
        <v>1</v>
      </c>
      <c r="F5940" s="16" t="s">
        <v>43</v>
      </c>
      <c r="G5940" s="18" t="n">
        <v>0</v>
      </c>
      <c r="H5940" s="16" t="n">
        <v>0.3</v>
      </c>
      <c r="I5940" s="18" t="n">
        <v>1</v>
      </c>
      <c r="J5940" s="19" t="n">
        <v>7.99</v>
      </c>
      <c r="K5940" s="19" t="n">
        <v>7.99</v>
      </c>
      <c r="L5940" s="19" t="n">
        <v>7.99</v>
      </c>
      <c r="M5940" s="19" t="n">
        <f aca="false">IF(J5940&gt;0,J5940,K5940)*E5940</f>
        <v>7.99</v>
      </c>
      <c r="N5940" s="20"/>
      <c r="O5940" s="21" t="str">
        <f aca="false">IF(R5940="","",ROUND(R5940*(1-Premissas!$B$4),4))</f>
        <v/>
      </c>
      <c r="P5940" s="22"/>
      <c r="Q5940" s="22"/>
      <c r="R5940" s="23"/>
      <c r="S5940" s="24"/>
      <c r="T5940" s="24"/>
      <c r="U5940" s="25"/>
      <c r="V5940" s="19" t="str">
        <f aca="false">IF(COUNT(N5940:Q5940)=0,"",MIN(N5940:Q5940))</f>
        <v/>
      </c>
      <c r="W5940" s="16" t="str">
        <f aca="false">IF(V5940="","",INDEX($N$4:$Q$4,MATCH(V5940,N5940:Q5940,0)))</f>
        <v/>
      </c>
      <c r="X5940" s="19" t="str">
        <f aca="false">IF(COUNT(N5940:Q5940)&lt;2,"",SMALL(N5940:Q5940,2))</f>
        <v/>
      </c>
      <c r="Y5940" s="26" t="str">
        <f aca="false">IF(OR(V5940="",M5940=0),"",V5940/M5940-1)</f>
        <v/>
      </c>
      <c r="Z5940" s="26" t="str">
        <f aca="false">IF(OR(V5940="",L5940=""),"",V5940/(L5940*E5940)-1)</f>
        <v/>
      </c>
      <c r="AA5940" s="16" t="str">
        <f aca="false">IF(V5940="","SEM OFERTA",IF(OR(Y5940&gt;Premissas!$B$11,Y5940&lt;Premissas!$B$12),"VERIFICAR - UNIDADE/EMBALAGEM",IF(Y5940&gt;Premissas!$B$6,"NÃO COMPRAR - REAJUSTE &gt;5%","COMPRAR")))</f>
        <v>SEM OFERTA</v>
      </c>
      <c r="AB5940" s="18" t="str">
        <f aca="false">IF(W5940="DIMEC",S5940,IF(W5940="MEDCENTRO",U5940,""))</f>
        <v/>
      </c>
      <c r="AC5940" s="18" t="n">
        <f aca="false">IF(AA5940&lt;&gt;"COMPRAR",0,IF(AB5940="",I5940,MIN(I5940,AB5940)))</f>
        <v>0</v>
      </c>
      <c r="AD5940" s="19" t="n">
        <f aca="false">IF(AC5940&gt;0,AC5940*V5940,0)</f>
        <v>0</v>
      </c>
      <c r="AE5940" s="19" t="n">
        <f aca="false">IF(AC5940&gt;0,(M5940-V5940)*AC5940,0)</f>
        <v>0</v>
      </c>
      <c r="AF5940" s="16" t="str">
        <f aca="false">IF(AA5940&lt;&gt;"COMPRAR","",IF(AB5940="",IF(X5940="","",IF(X5940-V5940&lt;0.01,"EMPATE TÉCNICO","")),IF(AB5940&lt;I5940,"ESTOQUE INSUFICIENTE",IF(X5940="","",IF(X5940-V5940&lt;0.01,"EMPATE TÉCNICO","")))))</f>
        <v/>
      </c>
      <c r="AG5940" s="16" t="s">
        <v>304</v>
      </c>
      <c r="AH5940" s="16" t="s">
        <v>3343</v>
      </c>
    </row>
    <row r="5941" customFormat="false" ht="15" hidden="false" customHeight="false" outlineLevel="0" collapsed="false">
      <c r="A5941" s="16" t="s">
        <v>18333</v>
      </c>
      <c r="B5941" s="17" t="s">
        <v>18334</v>
      </c>
      <c r="C5941" s="16" t="s">
        <v>18335</v>
      </c>
      <c r="D5941" s="16" t="s">
        <v>7631</v>
      </c>
      <c r="E5941" s="18" t="n">
        <v>1</v>
      </c>
      <c r="F5941" s="16" t="s">
        <v>42</v>
      </c>
      <c r="G5941" s="18" t="n">
        <v>0</v>
      </c>
      <c r="H5941" s="16" t="n">
        <v>1.1</v>
      </c>
      <c r="I5941" s="18" t="n">
        <v>3</v>
      </c>
      <c r="J5941" s="19" t="n">
        <v>22.17</v>
      </c>
      <c r="K5941" s="19" t="n">
        <v>22.17</v>
      </c>
      <c r="L5941" s="19" t="n">
        <v>22.17</v>
      </c>
      <c r="M5941" s="19" t="n">
        <f aca="false">IF(J5941&gt;0,J5941,K5941)*E5941</f>
        <v>22.17</v>
      </c>
      <c r="N5941" s="20"/>
      <c r="O5941" s="21" t="str">
        <f aca="false">IF(R5941="","",ROUND(R5941*(1-Premissas!$B$4),4))</f>
        <v/>
      </c>
      <c r="P5941" s="22"/>
      <c r="Q5941" s="22"/>
      <c r="R5941" s="23"/>
      <c r="S5941" s="24"/>
      <c r="T5941" s="24"/>
      <c r="U5941" s="25"/>
      <c r="V5941" s="19" t="str">
        <f aca="false">IF(COUNT(N5941:Q5941)=0,"",MIN(N5941:Q5941))</f>
        <v/>
      </c>
      <c r="W5941" s="16" t="str">
        <f aca="false">IF(V5941="","",INDEX($N$4:$Q$4,MATCH(V5941,N5941:Q5941,0)))</f>
        <v/>
      </c>
      <c r="X5941" s="19" t="str">
        <f aca="false">IF(COUNT(N5941:Q5941)&lt;2,"",SMALL(N5941:Q5941,2))</f>
        <v/>
      </c>
      <c r="Y5941" s="26" t="str">
        <f aca="false">IF(OR(V5941="",M5941=0),"",V5941/M5941-1)</f>
        <v/>
      </c>
      <c r="Z5941" s="26" t="str">
        <f aca="false">IF(OR(V5941="",L5941=""),"",V5941/(L5941*E5941)-1)</f>
        <v/>
      </c>
      <c r="AA5941" s="16" t="str">
        <f aca="false">IF(V5941="","SEM OFERTA",IF(OR(Y5941&gt;Premissas!$B$11,Y5941&lt;Premissas!$B$12),"VERIFICAR - UNIDADE/EMBALAGEM",IF(Y5941&gt;Premissas!$B$6,"NÃO COMPRAR - REAJUSTE &gt;5%","COMPRAR")))</f>
        <v>SEM OFERTA</v>
      </c>
      <c r="AB5941" s="18" t="str">
        <f aca="false">IF(W5941="DIMEC",S5941,IF(W5941="MEDCENTRO",U5941,""))</f>
        <v/>
      </c>
      <c r="AC5941" s="18" t="n">
        <f aca="false">IF(AA5941&lt;&gt;"COMPRAR",0,IF(AB5941="",I5941,MIN(I5941,AB5941)))</f>
        <v>0</v>
      </c>
      <c r="AD5941" s="19" t="n">
        <f aca="false">IF(AC5941&gt;0,AC5941*V5941,0)</f>
        <v>0</v>
      </c>
      <c r="AE5941" s="19" t="n">
        <f aca="false">IF(AC5941&gt;0,(M5941-V5941)*AC5941,0)</f>
        <v>0</v>
      </c>
      <c r="AF5941" s="16" t="str">
        <f aca="false">IF(AA5941&lt;&gt;"COMPRAR","",IF(AB5941="",IF(X5941="","",IF(X5941-V5941&lt;0.01,"EMPATE TÉCNICO","")),IF(AB5941&lt;I5941,"ESTOQUE INSUFICIENTE",IF(X5941="","",IF(X5941-V5941&lt;0.01,"EMPATE TÉCNICO","")))))</f>
        <v/>
      </c>
      <c r="AG5941" s="16" t="s">
        <v>7632</v>
      </c>
      <c r="AH5941" s="16" t="s">
        <v>3343</v>
      </c>
    </row>
  </sheetData>
  <autoFilter ref="A5:AH5941"/>
  <conditionalFormatting sqref="AA6:AA5941">
    <cfRule type="expression" priority="2" aboveAverage="0" equalAverage="0" bottom="0" percent="0" rank="0" text="" dxfId="11">
      <formula>LEFT(AA6,3)="NÃO"</formula>
    </cfRule>
    <cfRule type="expression" priority="3" aboveAverage="0" equalAverage="0" bottom="0" percent="0" rank="0" text="" dxfId="12">
      <formula>AA6="COMPRAR"</formula>
    </cfRule>
    <cfRule type="expression" priority="4" aboveAverage="0" equalAverage="0" bottom="0" percent="0" rank="0" text="" dxfId="13">
      <formula>LEFT(AA6,3)="VER"</formula>
    </cfRule>
  </conditionalFormatting>
  <conditionalFormatting sqref="AF6:AF5941">
    <cfRule type="expression" priority="5" aboveAverage="0" equalAverage="0" bottom="0" percent="0" rank="0" text="" dxfId="13">
      <formula>AF6&lt;&gt;""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5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18336</v>
      </c>
    </row>
    <row r="3" customFormat="false" ht="15" hidden="false" customHeight="false" outlineLevel="0" collapsed="false">
      <c r="A3" s="3" t="s">
        <v>18337</v>
      </c>
      <c r="B3" s="3" t="s">
        <v>3</v>
      </c>
      <c r="C3" s="3" t="s">
        <v>18338</v>
      </c>
    </row>
    <row r="4" customFormat="false" ht="15" hidden="false" customHeight="false" outlineLevel="0" collapsed="false">
      <c r="A4" s="4" t="s">
        <v>18339</v>
      </c>
      <c r="B4" s="27" t="n">
        <v>0.05</v>
      </c>
      <c r="C4" s="4" t="s">
        <v>18340</v>
      </c>
    </row>
    <row r="5" customFormat="false" ht="15" hidden="false" customHeight="false" outlineLevel="0" collapsed="false">
      <c r="A5" s="4" t="s">
        <v>18341</v>
      </c>
      <c r="B5" s="4" t="s">
        <v>18342</v>
      </c>
      <c r="C5" s="4" t="s">
        <v>18343</v>
      </c>
    </row>
    <row r="6" customFormat="false" ht="15" hidden="false" customHeight="false" outlineLevel="0" collapsed="false">
      <c r="A6" s="4" t="s">
        <v>18344</v>
      </c>
      <c r="B6" s="27" t="n">
        <v>0.05</v>
      </c>
      <c r="C6" s="4" t="s">
        <v>18345</v>
      </c>
    </row>
    <row r="7" customFormat="false" ht="15" hidden="false" customHeight="false" outlineLevel="0" collapsed="false">
      <c r="A7" s="4" t="s">
        <v>18346</v>
      </c>
      <c r="B7" s="4" t="s">
        <v>18347</v>
      </c>
      <c r="C7" s="4" t="s">
        <v>18348</v>
      </c>
    </row>
    <row r="8" customFormat="false" ht="15" hidden="false" customHeight="false" outlineLevel="0" collapsed="false">
      <c r="A8" s="4" t="s">
        <v>18349</v>
      </c>
      <c r="B8" s="4" t="s">
        <v>18350</v>
      </c>
      <c r="C8" s="4" t="s">
        <v>18351</v>
      </c>
    </row>
    <row r="9" customFormat="false" ht="15" hidden="false" customHeight="false" outlineLevel="0" collapsed="false">
      <c r="A9" s="4" t="s">
        <v>18352</v>
      </c>
      <c r="B9" s="4" t="s">
        <v>18353</v>
      </c>
      <c r="C9" s="4" t="s">
        <v>18354</v>
      </c>
    </row>
    <row r="10" customFormat="false" ht="15" hidden="false" customHeight="false" outlineLevel="0" collapsed="false">
      <c r="A10" s="4" t="s">
        <v>18355</v>
      </c>
      <c r="B10" s="4" t="s">
        <v>18356</v>
      </c>
      <c r="C10" s="4" t="s">
        <v>18357</v>
      </c>
    </row>
    <row r="11" customFormat="false" ht="15" hidden="false" customHeight="false" outlineLevel="0" collapsed="false">
      <c r="A11" s="4" t="s">
        <v>18358</v>
      </c>
      <c r="B11" s="27" t="n">
        <v>1</v>
      </c>
      <c r="C11" s="4" t="s">
        <v>18359</v>
      </c>
    </row>
    <row r="12" customFormat="false" ht="15" hidden="false" customHeight="false" outlineLevel="0" collapsed="false">
      <c r="A12" s="4" t="s">
        <v>18360</v>
      </c>
      <c r="B12" s="27" t="n">
        <v>-0.5</v>
      </c>
      <c r="C12" s="4" t="s">
        <v>18361</v>
      </c>
    </row>
    <row r="15" customFormat="false" ht="15" hidden="false" customHeight="false" outlineLevel="0" collapsed="false">
      <c r="A15" s="2" t="s">
        <v>18362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5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22"/>
  </cols>
  <sheetData>
    <row r="1" customFormat="false" ht="16.15" hidden="false" customHeight="false" outlineLevel="0" collapsed="false">
      <c r="A1" s="13" t="s">
        <v>18363</v>
      </c>
    </row>
    <row r="3" customFormat="false" ht="31.5" hidden="false" customHeight="true" outlineLevel="0" collapsed="false">
      <c r="A3" s="15" t="s">
        <v>54</v>
      </c>
      <c r="B3" s="15" t="s">
        <v>55</v>
      </c>
      <c r="C3" s="15" t="s">
        <v>56</v>
      </c>
      <c r="D3" s="15" t="s">
        <v>57</v>
      </c>
      <c r="E3" s="15" t="s">
        <v>59</v>
      </c>
      <c r="F3" s="15" t="s">
        <v>18364</v>
      </c>
      <c r="G3" s="15" t="s">
        <v>18365</v>
      </c>
      <c r="H3" s="15" t="s">
        <v>65</v>
      </c>
      <c r="I3" s="15" t="s">
        <v>18366</v>
      </c>
      <c r="J3" s="15" t="s">
        <v>75</v>
      </c>
      <c r="K3" s="15" t="s">
        <v>79</v>
      </c>
      <c r="L3" s="15" t="s">
        <v>22</v>
      </c>
      <c r="M3" s="15" t="s">
        <v>40</v>
      </c>
      <c r="N3" s="15" t="s">
        <v>18367</v>
      </c>
      <c r="O3" s="15" t="s">
        <v>80</v>
      </c>
    </row>
    <row r="4" customFormat="false" ht="15" hidden="false" customHeight="false" outlineLevel="0" collapsed="false">
      <c r="A4" s="28" t="str">
        <f aca="false">Cotação!A647</f>
        <v>634551</v>
      </c>
      <c r="B4" s="29" t="str">
        <f aca="false">Cotação!B647</f>
        <v>7895143226942</v>
      </c>
      <c r="C4" s="28" t="str">
        <f aca="false">Cotação!C647</f>
        <v>5MAG 500MG 60CAPS QUALYNUTRI</v>
      </c>
      <c r="D4" s="28" t="str">
        <f aca="false">Cotação!D647</f>
        <v>QUALYNUTRI</v>
      </c>
      <c r="E4" s="28" t="str">
        <f aca="false">Cotação!F647</f>
        <v>A</v>
      </c>
      <c r="F4" s="28" t="n">
        <f aca="false">Cotação!H647</f>
        <v>3.2</v>
      </c>
      <c r="G4" s="30" t="n">
        <f aca="false">Cotação!M647</f>
        <v>33.53</v>
      </c>
      <c r="H4" s="30" t="n">
        <f aca="false">Cotação!L647</f>
        <v>33.53</v>
      </c>
      <c r="I4" s="30" t="n">
        <f aca="false">Cotação!V647</f>
        <v>33.53</v>
      </c>
      <c r="J4" s="31" t="n">
        <f aca="false">Cotação!Y647</f>
        <v>0</v>
      </c>
      <c r="K4" s="32" t="n">
        <f aca="false">Cotação!AC647</f>
        <v>6</v>
      </c>
      <c r="L4" s="30" t="n">
        <f aca="false">Cotação!AD647</f>
        <v>201.18</v>
      </c>
      <c r="M4" s="30" t="n">
        <f aca="false">Cotação!AE647</f>
        <v>0</v>
      </c>
      <c r="N4" s="32" t="n">
        <f aca="false">Cotação!AB647</f>
        <v>191</v>
      </c>
      <c r="O4" s="28" t="str">
        <f aca="false">Cotação!AF647</f>
        <v/>
      </c>
    </row>
    <row r="5" customFormat="false" ht="15" hidden="false" customHeight="false" outlineLevel="0" collapsed="false">
      <c r="A5" s="28" t="str">
        <f aca="false">Cotação!A136</f>
        <v>2081</v>
      </c>
      <c r="B5" s="29" t="str">
        <f aca="false">Cotação!B136</f>
        <v>7899620912731</v>
      </c>
      <c r="C5" s="28" t="str">
        <f aca="false">Cotação!C136</f>
        <v>ACEBROFILINA 10MG/ML XPE FR 120ML+COP MED</v>
      </c>
      <c r="D5" s="28" t="str">
        <f aca="false">Cotação!D136</f>
        <v>GLOBO</v>
      </c>
      <c r="E5" s="28" t="str">
        <f aca="false">Cotação!F136</f>
        <v>C</v>
      </c>
      <c r="F5" s="28" t="n">
        <f aca="false">Cotação!H136</f>
        <v>1.2</v>
      </c>
      <c r="G5" s="30" t="n">
        <f aca="false">Cotação!M136</f>
        <v>7.01</v>
      </c>
      <c r="H5" s="30" t="n">
        <f aca="false">Cotação!L136</f>
        <v>7.01</v>
      </c>
      <c r="I5" s="30" t="n">
        <f aca="false">Cotação!V136</f>
        <v>7.13</v>
      </c>
      <c r="J5" s="31" t="n">
        <f aca="false">Cotação!Y136</f>
        <v>0.0171184022824538</v>
      </c>
      <c r="K5" s="32" t="n">
        <f aca="false">Cotação!AC136</f>
        <v>2</v>
      </c>
      <c r="L5" s="30" t="n">
        <f aca="false">Cotação!AD136</f>
        <v>14.26</v>
      </c>
      <c r="M5" s="30" t="n">
        <f aca="false">Cotação!AE136</f>
        <v>-0.24</v>
      </c>
      <c r="N5" s="32" t="n">
        <f aca="false">Cotação!AB136</f>
        <v>878</v>
      </c>
      <c r="O5" s="28" t="str">
        <f aca="false">Cotação!AF136</f>
        <v/>
      </c>
    </row>
    <row r="6" customFormat="false" ht="15" hidden="false" customHeight="false" outlineLevel="0" collapsed="false">
      <c r="A6" s="28" t="str">
        <f aca="false">Cotação!A139</f>
        <v>6261</v>
      </c>
      <c r="B6" s="29" t="str">
        <f aca="false">Cotação!B139</f>
        <v>7896006267072</v>
      </c>
      <c r="C6" s="28" t="str">
        <f aca="false">Cotação!C139</f>
        <v>ACETATO DE HIDROCORTISONA 10MG CREME DERM BG 20G</v>
      </c>
      <c r="D6" s="28" t="str">
        <f aca="false">Cotação!D139</f>
        <v>UNIAO QUIMICA</v>
      </c>
      <c r="E6" s="28" t="str">
        <f aca="false">Cotação!F139</f>
        <v>B</v>
      </c>
      <c r="F6" s="28" t="n">
        <f aca="false">Cotação!H139</f>
        <v>2.9</v>
      </c>
      <c r="G6" s="30" t="n">
        <f aca="false">Cotação!M139</f>
        <v>7.473</v>
      </c>
      <c r="H6" s="30" t="n">
        <f aca="false">Cotação!L139</f>
        <v>7.47</v>
      </c>
      <c r="I6" s="30" t="n">
        <f aca="false">Cotação!V139</f>
        <v>7.08</v>
      </c>
      <c r="J6" s="31" t="n">
        <f aca="false">Cotação!Y139</f>
        <v>-0.0525893215576073</v>
      </c>
      <c r="K6" s="32" t="n">
        <f aca="false">Cotação!AC139</f>
        <v>1</v>
      </c>
      <c r="L6" s="30" t="n">
        <f aca="false">Cotação!AD139</f>
        <v>7.08</v>
      </c>
      <c r="M6" s="30" t="n">
        <f aca="false">Cotação!AE139</f>
        <v>0.393</v>
      </c>
      <c r="N6" s="32" t="n">
        <f aca="false">Cotação!AB139</f>
        <v>1183</v>
      </c>
      <c r="O6" s="28" t="str">
        <f aca="false">Cotação!AF139</f>
        <v/>
      </c>
    </row>
    <row r="7" customFormat="false" ht="15" hidden="false" customHeight="false" outlineLevel="0" collapsed="false">
      <c r="A7" s="28" t="str">
        <f aca="false">Cotação!A143</f>
        <v>469021</v>
      </c>
      <c r="B7" s="29" t="str">
        <f aca="false">Cotação!B143</f>
        <v>7896004712031</v>
      </c>
      <c r="C7" s="28" t="str">
        <f aca="false">Cotação!C143</f>
        <v>ACETONIDO TRIANCINOLONA 1MG POM BG 10G</v>
      </c>
      <c r="D7" s="28" t="str">
        <f aca="false">Cotação!D143</f>
        <v>GERMED GENERICOS</v>
      </c>
      <c r="E7" s="28" t="str">
        <f aca="false">Cotação!F143</f>
        <v>B</v>
      </c>
      <c r="F7" s="28" t="n">
        <f aca="false">Cotação!H143</f>
        <v>4.9</v>
      </c>
      <c r="G7" s="30" t="n">
        <f aca="false">Cotação!M143</f>
        <v>4.02</v>
      </c>
      <c r="H7" s="30" t="n">
        <f aca="false">Cotação!L143</f>
        <v>4.02</v>
      </c>
      <c r="I7" s="30" t="n">
        <f aca="false">Cotação!V143</f>
        <v>4.08</v>
      </c>
      <c r="J7" s="31" t="n">
        <f aca="false">Cotação!Y143</f>
        <v>0.0149253731343284</v>
      </c>
      <c r="K7" s="32" t="n">
        <f aca="false">Cotação!AC143</f>
        <v>12</v>
      </c>
      <c r="L7" s="30" t="n">
        <f aca="false">Cotação!AD143</f>
        <v>48.96</v>
      </c>
      <c r="M7" s="30" t="n">
        <f aca="false">Cotação!AE143</f>
        <v>-0.720000000000006</v>
      </c>
      <c r="N7" s="32" t="n">
        <f aca="false">Cotação!AB143</f>
        <v>1178</v>
      </c>
      <c r="O7" s="28" t="str">
        <f aca="false">Cotação!AF143</f>
        <v/>
      </c>
    </row>
    <row r="8" customFormat="false" ht="15" hidden="false" customHeight="false" outlineLevel="0" collapsed="false">
      <c r="A8" s="28" t="str">
        <f aca="false">Cotação!A148</f>
        <v>11821</v>
      </c>
      <c r="B8" s="29" t="str">
        <f aca="false">Cotação!B148</f>
        <v>7896112128847</v>
      </c>
      <c r="C8" s="28" t="str">
        <f aca="false">Cotação!C148</f>
        <v>ACICLOVIR 50MG/G CREME DERM BG 10G</v>
      </c>
      <c r="D8" s="28" t="str">
        <f aca="false">Cotação!D148</f>
        <v>TEUTO</v>
      </c>
      <c r="E8" s="28" t="str">
        <f aca="false">Cotação!F148</f>
        <v>A</v>
      </c>
      <c r="F8" s="28" t="n">
        <f aca="false">Cotação!H148</f>
        <v>20.4</v>
      </c>
      <c r="G8" s="30" t="n">
        <f aca="false">Cotação!M148</f>
        <v>4.9</v>
      </c>
      <c r="H8" s="30" t="n">
        <f aca="false">Cotação!L148</f>
        <v>4.9</v>
      </c>
      <c r="I8" s="30" t="n">
        <f aca="false">Cotação!V148</f>
        <v>5.09</v>
      </c>
      <c r="J8" s="31" t="n">
        <f aca="false">Cotação!Y148</f>
        <v>0.0387755102040814</v>
      </c>
      <c r="K8" s="32" t="n">
        <f aca="false">Cotação!AC148</f>
        <v>19</v>
      </c>
      <c r="L8" s="30" t="n">
        <f aca="false">Cotação!AD148</f>
        <v>96.71</v>
      </c>
      <c r="M8" s="30" t="n">
        <f aca="false">Cotação!AE148</f>
        <v>-3.60999999999999</v>
      </c>
      <c r="N8" s="32" t="n">
        <f aca="false">Cotação!AB148</f>
        <v>9678</v>
      </c>
      <c r="O8" s="28" t="str">
        <f aca="false">Cotação!AF148</f>
        <v/>
      </c>
    </row>
    <row r="9" customFormat="false" ht="15" hidden="false" customHeight="false" outlineLevel="0" collapsed="false">
      <c r="A9" s="28" t="str">
        <f aca="false">Cotação!A1047</f>
        <v>2953</v>
      </c>
      <c r="B9" s="29" t="str">
        <f aca="false">Cotação!B1047</f>
        <v>7898665751411</v>
      </c>
      <c r="C9" s="28" t="str">
        <f aca="false">Cotação!C1047</f>
        <v>ACIDO HIALURONICO+VITAMINAS 75MG C/60 CP</v>
      </c>
      <c r="D9" s="28" t="str">
        <f aca="false">Cotação!D1047</f>
        <v>DUOM</v>
      </c>
      <c r="E9" s="28" t="str">
        <f aca="false">Cotação!F1047</f>
        <v>C</v>
      </c>
      <c r="F9" s="28" t="n">
        <f aca="false">Cotação!H1047</f>
        <v>0.1</v>
      </c>
      <c r="G9" s="30" t="n">
        <f aca="false">Cotação!M1047</f>
        <v>37.67</v>
      </c>
      <c r="H9" s="30" t="n">
        <f aca="false">Cotação!L1047</f>
        <v>37.67</v>
      </c>
      <c r="I9" s="30" t="n">
        <f aca="false">Cotação!V1047</f>
        <v>39.01</v>
      </c>
      <c r="J9" s="31" t="n">
        <f aca="false">Cotação!Y1047</f>
        <v>0.0355720732678524</v>
      </c>
      <c r="K9" s="32" t="n">
        <f aca="false">Cotação!AC1047</f>
        <v>1</v>
      </c>
      <c r="L9" s="30" t="n">
        <f aca="false">Cotação!AD1047</f>
        <v>39.01</v>
      </c>
      <c r="M9" s="30" t="n">
        <f aca="false">Cotação!AE1047</f>
        <v>-1.34</v>
      </c>
      <c r="N9" s="32" t="n">
        <f aca="false">Cotação!AB1047</f>
        <v>13</v>
      </c>
      <c r="O9" s="28" t="str">
        <f aca="false">Cotação!AF1047</f>
        <v/>
      </c>
    </row>
    <row r="10" customFormat="false" ht="15" hidden="false" customHeight="false" outlineLevel="0" collapsed="false">
      <c r="A10" s="28" t="str">
        <f aca="false">Cotação!A657</f>
        <v>541181</v>
      </c>
      <c r="B10" s="29" t="str">
        <f aca="false">Cotação!B657</f>
        <v>7898048691419</v>
      </c>
      <c r="C10" s="28" t="str">
        <f aca="false">Cotação!C657</f>
        <v>AGUA FLOR DE LARANJEIRA 100ML</v>
      </c>
      <c r="D10" s="28" t="str">
        <f aca="false">Cotação!D657</f>
        <v>LAPON</v>
      </c>
      <c r="E10" s="28" t="str">
        <f aca="false">Cotação!F657</f>
        <v>C</v>
      </c>
      <c r="F10" s="28" t="n">
        <f aca="false">Cotação!H657</f>
        <v>0.8</v>
      </c>
      <c r="G10" s="30" t="n">
        <f aca="false">Cotação!M657</f>
        <v>5.06</v>
      </c>
      <c r="H10" s="30" t="n">
        <f aca="false">Cotação!L657</f>
        <v>5.06</v>
      </c>
      <c r="I10" s="30" t="n">
        <f aca="false">Cotação!V657</f>
        <v>5.25</v>
      </c>
      <c r="J10" s="31" t="n">
        <f aca="false">Cotação!Y657</f>
        <v>0.0375494071146245</v>
      </c>
      <c r="K10" s="32" t="n">
        <f aca="false">Cotação!AC657</f>
        <v>2</v>
      </c>
      <c r="L10" s="30" t="n">
        <f aca="false">Cotação!AD657</f>
        <v>10.5</v>
      </c>
      <c r="M10" s="30" t="n">
        <f aca="false">Cotação!AE657</f>
        <v>-0.380000000000001</v>
      </c>
      <c r="N10" s="32" t="n">
        <f aca="false">Cotação!AB657</f>
        <v>2168</v>
      </c>
      <c r="O10" s="28" t="str">
        <f aca="false">Cotação!AF657</f>
        <v/>
      </c>
    </row>
    <row r="11" customFormat="false" ht="15" hidden="false" customHeight="false" outlineLevel="0" collapsed="false">
      <c r="A11" s="28" t="str">
        <f aca="false">Cotação!A993</f>
        <v>631571</v>
      </c>
      <c r="B11" s="29" t="str">
        <f aca="false">Cotação!B993</f>
        <v>7898652371967</v>
      </c>
      <c r="C11" s="28" t="str">
        <f aca="false">Cotação!C993</f>
        <v>AGULHA HIPODERMICA 30X0,70MM</v>
      </c>
      <c r="D11" s="28" t="n">
        <f aca="false">Cotação!D993</f>
        <v>0</v>
      </c>
      <c r="E11" s="28" t="str">
        <f aca="false">Cotação!F993</f>
        <v>C</v>
      </c>
      <c r="F11" s="28" t="n">
        <f aca="false">Cotação!H993</f>
        <v>31.2</v>
      </c>
      <c r="G11" s="30" t="n">
        <f aca="false">Cotação!M993</f>
        <v>14</v>
      </c>
      <c r="H11" s="30" t="n">
        <f aca="false">Cotação!L993</f>
        <v>0.14</v>
      </c>
      <c r="I11" s="30" t="n">
        <f aca="false">Cotação!V993</f>
        <v>12.44</v>
      </c>
      <c r="J11" s="31" t="n">
        <f aca="false">Cotação!Y993</f>
        <v>-0.111428571428572</v>
      </c>
      <c r="K11" s="32" t="n">
        <f aca="false">Cotação!AC993</f>
        <v>1</v>
      </c>
      <c r="L11" s="30" t="n">
        <f aca="false">Cotação!AD993</f>
        <v>12.44</v>
      </c>
      <c r="M11" s="30" t="n">
        <f aca="false">Cotação!AE993</f>
        <v>1.56</v>
      </c>
      <c r="N11" s="32" t="n">
        <f aca="false">Cotação!AB993</f>
        <v>971</v>
      </c>
      <c r="O11" s="28" t="str">
        <f aca="false">Cotação!AF993</f>
        <v/>
      </c>
    </row>
    <row r="12" customFormat="false" ht="15" hidden="false" customHeight="false" outlineLevel="0" collapsed="false">
      <c r="A12" s="28" t="str">
        <f aca="false">Cotação!A69</f>
        <v>3233</v>
      </c>
      <c r="B12" s="29" t="str">
        <f aca="false">Cotação!B69</f>
        <v>7896902210479</v>
      </c>
      <c r="C12" s="28" t="str">
        <f aca="false">Cotação!C69</f>
        <v>ALCOOL 70% 50ML</v>
      </c>
      <c r="D12" s="28" t="str">
        <f aca="false">Cotação!D69</f>
        <v>FARMAX</v>
      </c>
      <c r="E12" s="28" t="str">
        <f aca="false">Cotação!F69</f>
        <v>A</v>
      </c>
      <c r="F12" s="28" t="n">
        <f aca="false">Cotação!H69</f>
        <v>35.9</v>
      </c>
      <c r="G12" s="30" t="n">
        <f aca="false">Cotação!M69</f>
        <v>2.42</v>
      </c>
      <c r="H12" s="30" t="n">
        <f aca="false">Cotação!L69</f>
        <v>2.38</v>
      </c>
      <c r="I12" s="30" t="n">
        <f aca="false">Cotação!V69</f>
        <v>2.37</v>
      </c>
      <c r="J12" s="31" t="n">
        <f aca="false">Cotação!Y69</f>
        <v>-0.0206611570247933</v>
      </c>
      <c r="K12" s="32" t="n">
        <f aca="false">Cotação!AC69</f>
        <v>57</v>
      </c>
      <c r="L12" s="30" t="n">
        <f aca="false">Cotação!AD69</f>
        <v>135.09</v>
      </c>
      <c r="M12" s="30" t="n">
        <f aca="false">Cotação!AE69</f>
        <v>2.84999999999999</v>
      </c>
      <c r="N12" s="32" t="n">
        <f aca="false">Cotação!AB69</f>
        <v>3735</v>
      </c>
      <c r="O12" s="28" t="str">
        <f aca="false">Cotação!AF69</f>
        <v/>
      </c>
    </row>
    <row r="13" customFormat="false" ht="15" hidden="false" customHeight="false" outlineLevel="0" collapsed="false">
      <c r="A13" s="28" t="str">
        <f aca="false">Cotação!A71</f>
        <v>5043</v>
      </c>
      <c r="B13" s="29" t="str">
        <f aca="false">Cotação!B71</f>
        <v>7898031310877</v>
      </c>
      <c r="C13" s="28" t="str">
        <f aca="false">Cotação!C71</f>
        <v>ALCOOL GEL 70% 50G UNISSEPT</v>
      </c>
      <c r="D13" s="28" t="str">
        <f aca="false">Cotação!D71</f>
        <v>UNIPHAR</v>
      </c>
      <c r="E13" s="28" t="str">
        <f aca="false">Cotação!F71</f>
        <v>B</v>
      </c>
      <c r="F13" s="28" t="n">
        <f aca="false">Cotação!H71</f>
        <v>5.4</v>
      </c>
      <c r="G13" s="30" t="n">
        <f aca="false">Cotação!M71</f>
        <v>3.51</v>
      </c>
      <c r="H13" s="30" t="n">
        <f aca="false">Cotação!L71</f>
        <v>3.51</v>
      </c>
      <c r="I13" s="30" t="n">
        <f aca="false">Cotação!V71</f>
        <v>3.51</v>
      </c>
      <c r="J13" s="31" t="n">
        <f aca="false">Cotação!Y71</f>
        <v>0</v>
      </c>
      <c r="K13" s="32" t="n">
        <f aca="false">Cotação!AC71</f>
        <v>8</v>
      </c>
      <c r="L13" s="30" t="n">
        <f aca="false">Cotação!AD71</f>
        <v>28.08</v>
      </c>
      <c r="M13" s="30" t="n">
        <f aca="false">Cotação!AE71</f>
        <v>0</v>
      </c>
      <c r="N13" s="32" t="n">
        <f aca="false">Cotação!AB71</f>
        <v>219</v>
      </c>
      <c r="O13" s="28" t="str">
        <f aca="false">Cotação!AF71</f>
        <v/>
      </c>
    </row>
    <row r="14" customFormat="false" ht="15" hidden="false" customHeight="false" outlineLevel="0" collapsed="false">
      <c r="A14" s="28" t="str">
        <f aca="false">Cotação!A660</f>
        <v>571901</v>
      </c>
      <c r="B14" s="29" t="str">
        <f aca="false">Cotação!B660</f>
        <v>7898582291694</v>
      </c>
      <c r="C14" s="28" t="str">
        <f aca="false">Cotação!C660</f>
        <v>ALCOOL GEL 70% PERFUMAD COM MICROES 60ML</v>
      </c>
      <c r="D14" s="28" t="str">
        <f aca="false">Cotação!D660</f>
        <v>PAIXAO</v>
      </c>
      <c r="E14" s="28" t="str">
        <f aca="false">Cotação!F660</f>
        <v>B</v>
      </c>
      <c r="F14" s="28" t="n">
        <f aca="false">Cotação!H660</f>
        <v>3.2</v>
      </c>
      <c r="G14" s="30" t="n">
        <f aca="false">Cotação!M660</f>
        <v>5.6</v>
      </c>
      <c r="H14" s="30" t="n">
        <f aca="false">Cotação!L660</f>
        <v>5.59</v>
      </c>
      <c r="I14" s="30" t="n">
        <f aca="false">Cotação!V660</f>
        <v>5.6</v>
      </c>
      <c r="J14" s="31" t="n">
        <f aca="false">Cotação!Y660</f>
        <v>0</v>
      </c>
      <c r="K14" s="32" t="n">
        <f aca="false">Cotação!AC660</f>
        <v>8</v>
      </c>
      <c r="L14" s="30" t="n">
        <f aca="false">Cotação!AD660</f>
        <v>44.8</v>
      </c>
      <c r="M14" s="30" t="n">
        <f aca="false">Cotação!AE660</f>
        <v>0</v>
      </c>
      <c r="N14" s="32" t="n">
        <f aca="false">Cotação!AB660</f>
        <v>199</v>
      </c>
      <c r="O14" s="28" t="str">
        <f aca="false">Cotação!AF660</f>
        <v/>
      </c>
    </row>
    <row r="15" customFormat="false" ht="15" hidden="false" customHeight="false" outlineLevel="0" collapsed="false">
      <c r="A15" s="28" t="str">
        <f aca="false">Cotação!A985</f>
        <v>3453</v>
      </c>
      <c r="B15" s="29" t="str">
        <f aca="false">Cotação!B985</f>
        <v>7898206190044</v>
      </c>
      <c r="C15" s="28" t="str">
        <f aca="false">Cotação!C985</f>
        <v>ALCOOL J FERES 70% 1 LITRO</v>
      </c>
      <c r="D15" s="28" t="n">
        <f aca="false">Cotação!D985</f>
        <v>0</v>
      </c>
      <c r="E15" s="28" t="str">
        <f aca="false">Cotação!F985</f>
        <v>C</v>
      </c>
      <c r="F15" s="28" t="n">
        <f aca="false">Cotação!H985</f>
        <v>0.1</v>
      </c>
      <c r="G15" s="30" t="n">
        <f aca="false">Cotação!M985</f>
        <v>9.21</v>
      </c>
      <c r="H15" s="30" t="n">
        <f aca="false">Cotação!L985</f>
        <v>9.21</v>
      </c>
      <c r="I15" s="30" t="n">
        <f aca="false">Cotação!V985</f>
        <v>8.98</v>
      </c>
      <c r="J15" s="31" t="n">
        <f aca="false">Cotação!Y985</f>
        <v>-0.0249728555917481</v>
      </c>
      <c r="K15" s="32" t="n">
        <f aca="false">Cotação!AC985</f>
        <v>1</v>
      </c>
      <c r="L15" s="30" t="n">
        <f aca="false">Cotação!AD985</f>
        <v>8.98</v>
      </c>
      <c r="M15" s="30" t="n">
        <f aca="false">Cotação!AE985</f>
        <v>0.23</v>
      </c>
      <c r="N15" s="32" t="n">
        <f aca="false">Cotação!AB985</f>
        <v>4660</v>
      </c>
      <c r="O15" s="28" t="str">
        <f aca="false">Cotação!AF985</f>
        <v/>
      </c>
    </row>
    <row r="16" customFormat="false" ht="15" hidden="false" customHeight="false" outlineLevel="0" collapsed="false">
      <c r="A16" s="28" t="str">
        <f aca="false">Cotação!A662</f>
        <v>331061</v>
      </c>
      <c r="B16" s="29" t="str">
        <f aca="false">Cotação!B662</f>
        <v>7896523209715</v>
      </c>
      <c r="C16" s="28" t="str">
        <f aca="false">Cotação!C662</f>
        <v>ALERGOMINE 10MG/G CREME BG 30G</v>
      </c>
      <c r="D16" s="28" t="str">
        <f aca="false">Cotação!D662</f>
        <v>CIMED</v>
      </c>
      <c r="E16" s="28" t="str">
        <f aca="false">Cotação!F662</f>
        <v>C</v>
      </c>
      <c r="F16" s="28" t="n">
        <f aca="false">Cotação!H662</f>
        <v>1.5</v>
      </c>
      <c r="G16" s="30" t="n">
        <f aca="false">Cotação!M662</f>
        <v>6.89</v>
      </c>
      <c r="H16" s="30" t="n">
        <f aca="false">Cotação!L662</f>
        <v>6.89</v>
      </c>
      <c r="I16" s="30" t="n">
        <f aca="false">Cotação!V662</f>
        <v>4.99</v>
      </c>
      <c r="J16" s="31" t="n">
        <f aca="false">Cotação!Y662</f>
        <v>-0.275761973875181</v>
      </c>
      <c r="K16" s="32" t="n">
        <f aca="false">Cotação!AC662</f>
        <v>4</v>
      </c>
      <c r="L16" s="30" t="n">
        <f aca="false">Cotação!AD662</f>
        <v>19.96</v>
      </c>
      <c r="M16" s="30" t="n">
        <f aca="false">Cotação!AE662</f>
        <v>7.6</v>
      </c>
      <c r="N16" s="32" t="n">
        <f aca="false">Cotação!AB662</f>
        <v>7</v>
      </c>
      <c r="O16" s="28" t="str">
        <f aca="false">Cotação!AF662</f>
        <v/>
      </c>
    </row>
    <row r="17" customFormat="false" ht="15" hidden="false" customHeight="false" outlineLevel="0" collapsed="false">
      <c r="A17" s="28" t="str">
        <f aca="false">Cotação!A547</f>
        <v>562421</v>
      </c>
      <c r="B17" s="29" t="str">
        <f aca="false">Cotação!B547</f>
        <v>7894488000019</v>
      </c>
      <c r="C17" s="28" t="str">
        <f aca="false">Cotação!C547</f>
        <v>ALGODAO SPARTERX MULTIUSO 25G</v>
      </c>
      <c r="D17" s="28" t="str">
        <f aca="false">Cotação!D547</f>
        <v>COTTONBABY</v>
      </c>
      <c r="E17" s="28" t="str">
        <f aca="false">Cotação!F547</f>
        <v>B</v>
      </c>
      <c r="F17" s="28" t="n">
        <f aca="false">Cotação!H547</f>
        <v>13.9</v>
      </c>
      <c r="G17" s="30" t="n">
        <f aca="false">Cotação!M547</f>
        <v>1.09</v>
      </c>
      <c r="H17" s="30" t="n">
        <f aca="false">Cotação!L547</f>
        <v>1.09</v>
      </c>
      <c r="I17" s="30" t="n">
        <f aca="false">Cotação!V547</f>
        <v>1.12</v>
      </c>
      <c r="J17" s="31" t="n">
        <f aca="false">Cotação!Y547</f>
        <v>0.0275229357798166</v>
      </c>
      <c r="K17" s="32" t="n">
        <f aca="false">Cotação!AC547</f>
        <v>20</v>
      </c>
      <c r="L17" s="30" t="n">
        <f aca="false">Cotação!AD547</f>
        <v>22.4</v>
      </c>
      <c r="M17" s="30" t="n">
        <f aca="false">Cotação!AE547</f>
        <v>-0.600000000000001</v>
      </c>
      <c r="N17" s="32" t="n">
        <f aca="false">Cotação!AB547</f>
        <v>7904</v>
      </c>
      <c r="O17" s="28" t="str">
        <f aca="false">Cotação!AF547</f>
        <v/>
      </c>
    </row>
    <row r="18" customFormat="false" ht="15" hidden="false" customHeight="false" outlineLevel="0" collapsed="false">
      <c r="A18" s="28" t="str">
        <f aca="false">Cotação!A459</f>
        <v>32281</v>
      </c>
      <c r="B18" s="29" t="str">
        <f aca="false">Cotação!B459</f>
        <v>7896004709116</v>
      </c>
      <c r="C18" s="28" t="str">
        <f aca="false">Cotação!C459</f>
        <v>AMOXICILINA 400MG SUS ORAL FR 100ML</v>
      </c>
      <c r="D18" s="28" t="str">
        <f aca="false">Cotação!D459</f>
        <v>GERMED GENERICOS</v>
      </c>
      <c r="E18" s="28" t="str">
        <f aca="false">Cotação!F459</f>
        <v>C</v>
      </c>
      <c r="F18" s="28" t="n">
        <f aca="false">Cotação!H459</f>
        <v>0.1</v>
      </c>
      <c r="G18" s="30" t="n">
        <f aca="false">Cotação!M459</f>
        <v>18.96</v>
      </c>
      <c r="H18" s="30" t="n">
        <f aca="false">Cotação!L459</f>
        <v>18.96</v>
      </c>
      <c r="I18" s="30" t="n">
        <f aca="false">Cotação!V459</f>
        <v>19.87</v>
      </c>
      <c r="J18" s="31" t="n">
        <f aca="false">Cotação!Y459</f>
        <v>0.0479957805907174</v>
      </c>
      <c r="K18" s="32" t="n">
        <f aca="false">Cotação!AC459</f>
        <v>1</v>
      </c>
      <c r="L18" s="30" t="n">
        <f aca="false">Cotação!AD459</f>
        <v>19.87</v>
      </c>
      <c r="M18" s="30" t="n">
        <f aca="false">Cotação!AE459</f>
        <v>-0.91</v>
      </c>
      <c r="N18" s="32" t="n">
        <f aca="false">Cotação!AB459</f>
        <v>138</v>
      </c>
      <c r="O18" s="28" t="str">
        <f aca="false">Cotação!AF459</f>
        <v/>
      </c>
    </row>
    <row r="19" customFormat="false" ht="15" hidden="false" customHeight="false" outlineLevel="0" collapsed="false">
      <c r="A19" s="28" t="str">
        <f aca="false">Cotação!A461</f>
        <v>33681</v>
      </c>
      <c r="B19" s="29" t="str">
        <f aca="false">Cotação!B461</f>
        <v>7896004710501</v>
      </c>
      <c r="C19" s="28" t="str">
        <f aca="false">Cotação!C461</f>
        <v>AMOXICILINA 875MG CX 14 COMP REV</v>
      </c>
      <c r="D19" s="28" t="str">
        <f aca="false">Cotação!D461</f>
        <v>GERMED GENERICOS</v>
      </c>
      <c r="E19" s="28" t="str">
        <f aca="false">Cotação!F461</f>
        <v>C</v>
      </c>
      <c r="F19" s="28" t="n">
        <f aca="false">Cotação!H461</f>
        <v>0.2</v>
      </c>
      <c r="G19" s="30" t="n">
        <f aca="false">Cotação!M461</f>
        <v>24.97</v>
      </c>
      <c r="H19" s="30" t="n">
        <f aca="false">Cotação!L461</f>
        <v>24.97</v>
      </c>
      <c r="I19" s="30" t="n">
        <f aca="false">Cotação!V461</f>
        <v>26.18</v>
      </c>
      <c r="J19" s="31" t="n">
        <f aca="false">Cotação!Y461</f>
        <v>0.0484581497797356</v>
      </c>
      <c r="K19" s="32" t="n">
        <f aca="false">Cotação!AC461</f>
        <v>1</v>
      </c>
      <c r="L19" s="30" t="n">
        <f aca="false">Cotação!AD461</f>
        <v>26.18</v>
      </c>
      <c r="M19" s="30" t="n">
        <f aca="false">Cotação!AE461</f>
        <v>-1.21</v>
      </c>
      <c r="N19" s="32" t="n">
        <f aca="false">Cotação!AB461</f>
        <v>94</v>
      </c>
      <c r="O19" s="28" t="str">
        <f aca="false">Cotação!AF461</f>
        <v/>
      </c>
    </row>
    <row r="20" customFormat="false" ht="15" hidden="false" customHeight="false" outlineLevel="0" collapsed="false">
      <c r="A20" s="28" t="str">
        <f aca="false">Cotação!A1051</f>
        <v>547741</v>
      </c>
      <c r="B20" s="29" t="str">
        <f aca="false">Cotação!B1051</f>
        <v>7899620910584</v>
      </c>
      <c r="C20" s="28" t="str">
        <f aca="false">Cotação!C1051</f>
        <v>APETISINA BC 240ML UVA</v>
      </c>
      <c r="D20" s="28" t="str">
        <f aca="false">Cotação!D1051</f>
        <v>GLOBO</v>
      </c>
      <c r="E20" s="28" t="str">
        <f aca="false">Cotação!F1051</f>
        <v>C</v>
      </c>
      <c r="F20" s="28" t="n">
        <f aca="false">Cotação!H1051</f>
        <v>1.2</v>
      </c>
      <c r="G20" s="30" t="n">
        <f aca="false">Cotação!M1051</f>
        <v>5.29</v>
      </c>
      <c r="H20" s="30" t="n">
        <f aca="false">Cotação!L1051</f>
        <v>5.29</v>
      </c>
      <c r="I20" s="30" t="n">
        <f aca="false">Cotação!V1051</f>
        <v>5.49</v>
      </c>
      <c r="J20" s="31" t="n">
        <f aca="false">Cotação!Y1051</f>
        <v>0.0378071833648395</v>
      </c>
      <c r="K20" s="32" t="n">
        <f aca="false">Cotação!AC1051</f>
        <v>1</v>
      </c>
      <c r="L20" s="30" t="n">
        <f aca="false">Cotação!AD1051</f>
        <v>5.49</v>
      </c>
      <c r="M20" s="30" t="n">
        <f aca="false">Cotação!AE1051</f>
        <v>-0.2</v>
      </c>
      <c r="N20" s="32" t="n">
        <f aca="false">Cotação!AB1051</f>
        <v>130</v>
      </c>
      <c r="O20" s="28" t="str">
        <f aca="false">Cotação!AF1051</f>
        <v/>
      </c>
    </row>
    <row r="21" customFormat="false" ht="15" hidden="false" customHeight="false" outlineLevel="0" collapsed="false">
      <c r="A21" s="28" t="str">
        <f aca="false">Cotação!A126</f>
        <v>274861</v>
      </c>
      <c r="B21" s="29" t="str">
        <f aca="false">Cotação!B126</f>
        <v>7898133136757</v>
      </c>
      <c r="C21" s="28" t="str">
        <f aca="false">Cotação!C126</f>
        <v>ARLIVRY 7 MG/ML XPE CT FR PLAS AMB X 100 ML + CP MED (SABOR MEL)</v>
      </c>
      <c r="D21" s="28" t="str">
        <f aca="false">Cotação!D126</f>
        <v>NATULAB LABORATORIO</v>
      </c>
      <c r="E21" s="28" t="str">
        <f aca="false">Cotação!F126</f>
        <v>C</v>
      </c>
      <c r="F21" s="28" t="n">
        <f aca="false">Cotação!H126</f>
        <v>0.9</v>
      </c>
      <c r="G21" s="30" t="n">
        <f aca="false">Cotação!M126</f>
        <v>8.62</v>
      </c>
      <c r="H21" s="30" t="n">
        <f aca="false">Cotação!L126</f>
        <v>8.62</v>
      </c>
      <c r="I21" s="30" t="n">
        <f aca="false">Cotação!V126</f>
        <v>8.62</v>
      </c>
      <c r="J21" s="31" t="n">
        <f aca="false">Cotação!Y126</f>
        <v>0</v>
      </c>
      <c r="K21" s="32" t="n">
        <f aca="false">Cotação!AC126</f>
        <v>3</v>
      </c>
      <c r="L21" s="30" t="n">
        <f aca="false">Cotação!AD126</f>
        <v>25.86</v>
      </c>
      <c r="M21" s="30" t="n">
        <f aca="false">Cotação!AE126</f>
        <v>0</v>
      </c>
      <c r="N21" s="32" t="n">
        <f aca="false">Cotação!AB126</f>
        <v>1732</v>
      </c>
      <c r="O21" s="28" t="str">
        <f aca="false">Cotação!AF126</f>
        <v/>
      </c>
    </row>
    <row r="22" customFormat="false" ht="15" hidden="false" customHeight="false" outlineLevel="0" collapsed="false">
      <c r="A22" s="28" t="str">
        <f aca="false">Cotação!A73</f>
        <v>597791</v>
      </c>
      <c r="B22" s="29" t="str">
        <f aca="false">Cotação!B73</f>
        <v>7898933598625</v>
      </c>
      <c r="C22" s="28" t="str">
        <f aca="false">Cotação!C73</f>
        <v>ATADURA DE CREPE 06CM UND</v>
      </c>
      <c r="D22" s="28" t="str">
        <f aca="false">Cotação!D73</f>
        <v>TEXPHARMA</v>
      </c>
      <c r="E22" s="28" t="str">
        <f aca="false">Cotação!F73</f>
        <v>A</v>
      </c>
      <c r="F22" s="28" t="n">
        <f aca="false">Cotação!H73</f>
        <v>38.3</v>
      </c>
      <c r="G22" s="30" t="n">
        <f aca="false">Cotação!M73</f>
        <v>5.99</v>
      </c>
      <c r="H22" s="30" t="n">
        <f aca="false">Cotação!L73</f>
        <v>0.4992</v>
      </c>
      <c r="I22" s="30" t="n">
        <f aca="false">Cotação!V73</f>
        <v>5.25</v>
      </c>
      <c r="J22" s="31" t="n">
        <f aca="false">Cotação!Y73</f>
        <v>-0.123539232053423</v>
      </c>
      <c r="K22" s="32" t="n">
        <f aca="false">Cotação!AC73</f>
        <v>9</v>
      </c>
      <c r="L22" s="30" t="n">
        <f aca="false">Cotação!AD73</f>
        <v>47.25</v>
      </c>
      <c r="M22" s="30" t="n">
        <f aca="false">Cotação!AE73</f>
        <v>6.66000000000003</v>
      </c>
      <c r="N22" s="32" t="n">
        <f aca="false">Cotação!AB73</f>
        <v>773</v>
      </c>
      <c r="O22" s="28" t="str">
        <f aca="false">Cotação!AF73</f>
        <v/>
      </c>
    </row>
    <row r="23" customFormat="false" ht="15" hidden="false" customHeight="false" outlineLevel="0" collapsed="false">
      <c r="A23" s="28" t="str">
        <f aca="false">Cotação!A74</f>
        <v>623471</v>
      </c>
      <c r="B23" s="29" t="str">
        <f aca="false">Cotação!B74</f>
        <v>7898933598755</v>
      </c>
      <c r="C23" s="28" t="str">
        <f aca="false">Cotação!C74</f>
        <v>ATADURA DE CREPE 15CM C/12 UND</v>
      </c>
      <c r="D23" s="28" t="str">
        <f aca="false">Cotação!D74</f>
        <v>TEXPHARMA</v>
      </c>
      <c r="E23" s="28" t="str">
        <f aca="false">Cotação!F74</f>
        <v>A</v>
      </c>
      <c r="F23" s="28" t="n">
        <f aca="false">Cotação!H74</f>
        <v>56.9</v>
      </c>
      <c r="G23" s="30" t="n">
        <f aca="false">Cotação!M74</f>
        <v>9.82</v>
      </c>
      <c r="H23" s="30" t="n">
        <f aca="false">Cotação!L74</f>
        <v>0.8183</v>
      </c>
      <c r="I23" s="30" t="n">
        <f aca="false">Cotação!V74</f>
        <v>9.82</v>
      </c>
      <c r="J23" s="31" t="n">
        <f aca="false">Cotação!Y74</f>
        <v>0</v>
      </c>
      <c r="K23" s="32" t="n">
        <f aca="false">Cotação!AC74</f>
        <v>13</v>
      </c>
      <c r="L23" s="30" t="n">
        <f aca="false">Cotação!AD74</f>
        <v>127.66</v>
      </c>
      <c r="M23" s="30" t="n">
        <f aca="false">Cotação!AE74</f>
        <v>0</v>
      </c>
      <c r="N23" s="32" t="n">
        <f aca="false">Cotação!AB74</f>
        <v>509</v>
      </c>
      <c r="O23" s="28" t="str">
        <f aca="false">Cotação!AF74</f>
        <v/>
      </c>
    </row>
    <row r="24" customFormat="false" ht="15" hidden="false" customHeight="false" outlineLevel="0" collapsed="false">
      <c r="A24" s="28" t="str">
        <f aca="false">Cotação!A75</f>
        <v>613211</v>
      </c>
      <c r="B24" s="29" t="str">
        <f aca="false">Cotação!B75</f>
        <v>7898933598786</v>
      </c>
      <c r="C24" s="28" t="str">
        <f aca="false">Cotação!C75</f>
        <v>ATADURA DE CREPE 30CM C/12 UND</v>
      </c>
      <c r="D24" s="28" t="str">
        <f aca="false">Cotação!D75</f>
        <v>TEXPHARMA</v>
      </c>
      <c r="E24" s="28" t="str">
        <f aca="false">Cotação!F75</f>
        <v>A</v>
      </c>
      <c r="F24" s="28" t="n">
        <f aca="false">Cotação!H75</f>
        <v>21.1</v>
      </c>
      <c r="G24" s="30" t="n">
        <f aca="false">Cotação!M75</f>
        <v>19.67</v>
      </c>
      <c r="H24" s="30" t="n">
        <f aca="false">Cotação!L75</f>
        <v>1.6392</v>
      </c>
      <c r="I24" s="30" t="n">
        <f aca="false">Cotação!V75</f>
        <v>19.67</v>
      </c>
      <c r="J24" s="31" t="n">
        <f aca="false">Cotação!Y75</f>
        <v>0</v>
      </c>
      <c r="K24" s="32" t="n">
        <f aca="false">Cotação!AC75</f>
        <v>3</v>
      </c>
      <c r="L24" s="30" t="n">
        <f aca="false">Cotação!AD75</f>
        <v>59.01</v>
      </c>
      <c r="M24" s="30" t="n">
        <f aca="false">Cotação!AE75</f>
        <v>0</v>
      </c>
      <c r="N24" s="32" t="n">
        <f aca="false">Cotação!AB75</f>
        <v>49</v>
      </c>
      <c r="O24" s="28" t="str">
        <f aca="false">Cotação!AF75</f>
        <v/>
      </c>
    </row>
    <row r="25" customFormat="false" ht="15" hidden="false" customHeight="false" outlineLevel="0" collapsed="false">
      <c r="A25" s="28" t="str">
        <f aca="false">Cotação!A160</f>
        <v>25603</v>
      </c>
      <c r="B25" s="29" t="str">
        <f aca="false">Cotação!B160</f>
        <v>7898049799213</v>
      </c>
      <c r="C25" s="28" t="str">
        <f aca="false">Cotação!C160</f>
        <v>ATENOLOL+CLORTALIDONA 50,0+12,5MG CX 30 COMP</v>
      </c>
      <c r="D25" s="28" t="str">
        <f aca="false">Cotação!D160</f>
        <v>VITAMEDIC</v>
      </c>
      <c r="E25" s="28" t="str">
        <f aca="false">Cotação!F160</f>
        <v>C</v>
      </c>
      <c r="F25" s="28" t="n">
        <f aca="false">Cotação!H160</f>
        <v>1.4</v>
      </c>
      <c r="G25" s="30" t="n">
        <f aca="false">Cotação!M160</f>
        <v>7.15</v>
      </c>
      <c r="H25" s="30" t="n">
        <f aca="false">Cotação!L160</f>
        <v>7.15</v>
      </c>
      <c r="I25" s="30" t="n">
        <f aca="false">Cotação!V160</f>
        <v>6.26</v>
      </c>
      <c r="J25" s="31" t="n">
        <f aca="false">Cotação!Y160</f>
        <v>-0.124475524475525</v>
      </c>
      <c r="K25" s="32" t="n">
        <f aca="false">Cotação!AC160</f>
        <v>3</v>
      </c>
      <c r="L25" s="30" t="n">
        <f aca="false">Cotação!AD160</f>
        <v>18.78</v>
      </c>
      <c r="M25" s="30" t="n">
        <f aca="false">Cotação!AE160</f>
        <v>2.67</v>
      </c>
      <c r="N25" s="32" t="n">
        <f aca="false">Cotação!AB160</f>
        <v>125</v>
      </c>
      <c r="O25" s="28" t="str">
        <f aca="false">Cotação!AF160</f>
        <v/>
      </c>
    </row>
    <row r="26" customFormat="false" ht="15" hidden="false" customHeight="false" outlineLevel="0" collapsed="false">
      <c r="A26" s="28" t="str">
        <f aca="false">Cotação!A163</f>
        <v>43721</v>
      </c>
      <c r="B26" s="29" t="str">
        <f aca="false">Cotação!B163</f>
        <v>7895296087131</v>
      </c>
      <c r="C26" s="28" t="str">
        <f aca="false">Cotação!C163</f>
        <v>ATORVASTATINA CALCICA 40MG CX 30 COMP REV</v>
      </c>
      <c r="D26" s="28" t="str">
        <f aca="false">Cotação!D163</f>
        <v>NOVA QUIMICA GENERICOS</v>
      </c>
      <c r="E26" s="28" t="str">
        <f aca="false">Cotação!F163</f>
        <v>C</v>
      </c>
      <c r="F26" s="28" t="n">
        <f aca="false">Cotação!H163</f>
        <v>0.2</v>
      </c>
      <c r="G26" s="30" t="n">
        <f aca="false">Cotação!M163</f>
        <v>25.74</v>
      </c>
      <c r="H26" s="30" t="n">
        <f aca="false">Cotação!L163</f>
        <v>25.74</v>
      </c>
      <c r="I26" s="30" t="n">
        <f aca="false">Cotação!V163</f>
        <v>14.94</v>
      </c>
      <c r="J26" s="31" t="n">
        <f aca="false">Cotação!Y163</f>
        <v>-0.41958041958042</v>
      </c>
      <c r="K26" s="32" t="n">
        <f aca="false">Cotação!AC163</f>
        <v>1</v>
      </c>
      <c r="L26" s="30" t="n">
        <f aca="false">Cotação!AD163</f>
        <v>14.94</v>
      </c>
      <c r="M26" s="30" t="n">
        <f aca="false">Cotação!AE163</f>
        <v>10.8</v>
      </c>
      <c r="N26" s="32" t="n">
        <f aca="false">Cotação!AB163</f>
        <v>2</v>
      </c>
      <c r="O26" s="28" t="str">
        <f aca="false">Cotação!AF163</f>
        <v/>
      </c>
    </row>
    <row r="27" customFormat="false" ht="15" hidden="false" customHeight="false" outlineLevel="0" collapsed="false">
      <c r="A27" s="28" t="str">
        <f aca="false">Cotação!A997</f>
        <v>648171</v>
      </c>
      <c r="B27" s="29" t="str">
        <f aca="false">Cotação!B997</f>
        <v>7908007905478</v>
      </c>
      <c r="C27" s="28" t="str">
        <f aca="false">Cotação!C997</f>
        <v>AUTOTESTE COVID-19 AG (TESTE RAPIDO)</v>
      </c>
      <c r="D27" s="28" t="str">
        <f aca="false">Cotação!D997</f>
        <v>G-TECH</v>
      </c>
      <c r="E27" s="28" t="str">
        <f aca="false">Cotação!F997</f>
        <v>C</v>
      </c>
      <c r="F27" s="28" t="n">
        <f aca="false">Cotação!H997</f>
        <v>0.2</v>
      </c>
      <c r="G27" s="30" t="n">
        <f aca="false">Cotação!M997</f>
        <v>8.29</v>
      </c>
      <c r="H27" s="30" t="n">
        <f aca="false">Cotação!L997</f>
        <v>8.29</v>
      </c>
      <c r="I27" s="30" t="n">
        <f aca="false">Cotação!V997</f>
        <v>8.29</v>
      </c>
      <c r="J27" s="31" t="n">
        <f aca="false">Cotação!Y997</f>
        <v>0</v>
      </c>
      <c r="K27" s="32" t="n">
        <f aca="false">Cotação!AC997</f>
        <v>1</v>
      </c>
      <c r="L27" s="30" t="n">
        <f aca="false">Cotação!AD997</f>
        <v>8.29</v>
      </c>
      <c r="M27" s="30" t="n">
        <f aca="false">Cotação!AE997</f>
        <v>0</v>
      </c>
      <c r="N27" s="32" t="n">
        <f aca="false">Cotação!AB997</f>
        <v>89</v>
      </c>
      <c r="O27" s="28" t="str">
        <f aca="false">Cotação!AF997</f>
        <v/>
      </c>
    </row>
    <row r="28" customFormat="false" ht="15" hidden="false" customHeight="false" outlineLevel="0" collapsed="false">
      <c r="A28" s="28" t="str">
        <f aca="false">Cotação!A670</f>
        <v>547701</v>
      </c>
      <c r="B28" s="29" t="str">
        <f aca="false">Cotação!B670</f>
        <v>7898031310686</v>
      </c>
      <c r="C28" s="28" t="str">
        <f aca="false">Cotação!C670</f>
        <v>AZEITE DOCE (OLEO DOCE) 30ML</v>
      </c>
      <c r="D28" s="28" t="str">
        <f aca="false">Cotação!D670</f>
        <v>UNIPHAR</v>
      </c>
      <c r="E28" s="28" t="str">
        <f aca="false">Cotação!F670</f>
        <v>B</v>
      </c>
      <c r="F28" s="28" t="n">
        <f aca="false">Cotação!H670</f>
        <v>3</v>
      </c>
      <c r="G28" s="30" t="n">
        <f aca="false">Cotação!M670</f>
        <v>3.61</v>
      </c>
      <c r="H28" s="30" t="n">
        <f aca="false">Cotação!L670</f>
        <v>3.61</v>
      </c>
      <c r="I28" s="30" t="n">
        <f aca="false">Cotação!V670</f>
        <v>3.61</v>
      </c>
      <c r="J28" s="31" t="n">
        <f aca="false">Cotação!Y670</f>
        <v>0</v>
      </c>
      <c r="K28" s="32" t="n">
        <f aca="false">Cotação!AC670</f>
        <v>5</v>
      </c>
      <c r="L28" s="30" t="n">
        <f aca="false">Cotação!AD670</f>
        <v>18.05</v>
      </c>
      <c r="M28" s="30" t="n">
        <f aca="false">Cotação!AE670</f>
        <v>0</v>
      </c>
      <c r="N28" s="32" t="n">
        <f aca="false">Cotação!AB670</f>
        <v>1815</v>
      </c>
      <c r="O28" s="28" t="str">
        <f aca="false">Cotação!AF670</f>
        <v/>
      </c>
    </row>
    <row r="29" customFormat="false" ht="15" hidden="false" customHeight="false" outlineLevel="0" collapsed="false">
      <c r="A29" s="28" t="str">
        <f aca="false">Cotação!A672</f>
        <v>532681</v>
      </c>
      <c r="B29" s="29" t="str">
        <f aca="false">Cotação!B672</f>
        <v>7899470805726</v>
      </c>
      <c r="C29" s="28" t="str">
        <f aca="false">Cotação!C672</f>
        <v>BABY D PDA NATULAB 45GRS</v>
      </c>
      <c r="D29" s="28" t="str">
        <f aca="false">Cotação!D672</f>
        <v>NATULAB LABORATORIO</v>
      </c>
      <c r="E29" s="28" t="str">
        <f aca="false">Cotação!F672</f>
        <v>C</v>
      </c>
      <c r="F29" s="28" t="n">
        <f aca="false">Cotação!H672</f>
        <v>0.2</v>
      </c>
      <c r="G29" s="30" t="n">
        <f aca="false">Cotação!M672</f>
        <v>6.59</v>
      </c>
      <c r="H29" s="30" t="n">
        <f aca="false">Cotação!L672</f>
        <v>6.59</v>
      </c>
      <c r="I29" s="30" t="n">
        <f aca="false">Cotação!V672</f>
        <v>4.49</v>
      </c>
      <c r="J29" s="31" t="n">
        <f aca="false">Cotação!Y672</f>
        <v>-0.31866464339909</v>
      </c>
      <c r="K29" s="32" t="n">
        <f aca="false">Cotação!AC672</f>
        <v>1</v>
      </c>
      <c r="L29" s="30" t="n">
        <f aca="false">Cotação!AD672</f>
        <v>4.49</v>
      </c>
      <c r="M29" s="30" t="n">
        <f aca="false">Cotação!AE672</f>
        <v>2.1</v>
      </c>
      <c r="N29" s="32" t="n">
        <f aca="false">Cotação!AB672</f>
        <v>16</v>
      </c>
      <c r="O29" s="28" t="str">
        <f aca="false">Cotação!AF672</f>
        <v/>
      </c>
    </row>
    <row r="30" customFormat="false" ht="15" hidden="false" customHeight="false" outlineLevel="0" collapsed="false">
      <c r="A30" s="28" t="str">
        <f aca="false">Cotação!A998</f>
        <v>674731</v>
      </c>
      <c r="B30" s="29" t="str">
        <f aca="false">Cotação!B998</f>
        <v>7898582292332</v>
      </c>
      <c r="C30" s="28" t="str">
        <f aca="false">Cotação!C998</f>
        <v>BALSAMO CANELA VELHO DOUTOR HOUSE 120ML</v>
      </c>
      <c r="D30" s="28" t="n">
        <f aca="false">Cotação!D998</f>
        <v>0</v>
      </c>
      <c r="E30" s="28" t="str">
        <f aca="false">Cotação!F998</f>
        <v>C</v>
      </c>
      <c r="F30" s="28" t="n">
        <f aca="false">Cotação!H998</f>
        <v>1</v>
      </c>
      <c r="G30" s="30" t="n">
        <f aca="false">Cotação!M998</f>
        <v>10.99</v>
      </c>
      <c r="H30" s="30" t="n">
        <f aca="false">Cotação!L998</f>
        <v>10.99</v>
      </c>
      <c r="I30" s="30" t="n">
        <f aca="false">Cotação!V998</f>
        <v>10.99</v>
      </c>
      <c r="J30" s="31" t="n">
        <f aca="false">Cotação!Y998</f>
        <v>0</v>
      </c>
      <c r="K30" s="32" t="n">
        <f aca="false">Cotação!AC998</f>
        <v>3</v>
      </c>
      <c r="L30" s="30" t="n">
        <f aca="false">Cotação!AD998</f>
        <v>32.97</v>
      </c>
      <c r="M30" s="30" t="n">
        <f aca="false">Cotação!AE998</f>
        <v>0</v>
      </c>
      <c r="N30" s="32" t="n">
        <f aca="false">Cotação!AB998</f>
        <v>79</v>
      </c>
      <c r="O30" s="28" t="str">
        <f aca="false">Cotação!AF998</f>
        <v/>
      </c>
    </row>
    <row r="31" customFormat="false" ht="15" hidden="false" customHeight="false" outlineLevel="0" collapsed="false">
      <c r="A31" s="28" t="str">
        <f aca="false">Cotação!A525</f>
        <v>541321</v>
      </c>
      <c r="B31" s="29" t="str">
        <f aca="false">Cotação!B525</f>
        <v>7898563802468</v>
      </c>
      <c r="C31" s="28" t="str">
        <f aca="false">Cotação!C525</f>
        <v>BATOM DE CACAU UN</v>
      </c>
      <c r="D31" s="28" t="str">
        <f aca="false">Cotação!D525</f>
        <v>TROL</v>
      </c>
      <c r="E31" s="28" t="str">
        <f aca="false">Cotação!F525</f>
        <v>B</v>
      </c>
      <c r="F31" s="28" t="n">
        <f aca="false">Cotação!H525</f>
        <v>13.9</v>
      </c>
      <c r="G31" s="30" t="n">
        <f aca="false">Cotação!M525</f>
        <v>1.61</v>
      </c>
      <c r="H31" s="30" t="n">
        <f aca="false">Cotação!L525</f>
        <v>1.61</v>
      </c>
      <c r="I31" s="30" t="n">
        <f aca="false">Cotação!V525</f>
        <v>1.61</v>
      </c>
      <c r="J31" s="31" t="n">
        <f aca="false">Cotação!Y525</f>
        <v>0</v>
      </c>
      <c r="K31" s="32" t="n">
        <f aca="false">Cotação!AC525</f>
        <v>18</v>
      </c>
      <c r="L31" s="30" t="n">
        <f aca="false">Cotação!AD525</f>
        <v>28.98</v>
      </c>
      <c r="M31" s="30" t="n">
        <f aca="false">Cotação!AE525</f>
        <v>0</v>
      </c>
      <c r="N31" s="32" t="n">
        <f aca="false">Cotação!AB525</f>
        <v>1004</v>
      </c>
      <c r="O31" s="28" t="str">
        <f aca="false">Cotação!AF525</f>
        <v/>
      </c>
    </row>
    <row r="32" customFormat="false" ht="15" hidden="false" customHeight="false" outlineLevel="0" collapsed="false">
      <c r="A32" s="28" t="str">
        <f aca="false">Cotação!A676</f>
        <v>590701</v>
      </c>
      <c r="B32" s="29" t="str">
        <f aca="false">Cotação!B676</f>
        <v>7898031310075</v>
      </c>
      <c r="C32" s="28" t="str">
        <f aca="false">Cotação!C676</f>
        <v>BAZELIN 10G UN</v>
      </c>
      <c r="D32" s="28" t="str">
        <f aca="false">Cotação!D676</f>
        <v>UNIPHAR</v>
      </c>
      <c r="E32" s="28" t="str">
        <f aca="false">Cotação!F676</f>
        <v>B</v>
      </c>
      <c r="F32" s="28" t="n">
        <f aca="false">Cotação!H676</f>
        <v>5.8</v>
      </c>
      <c r="G32" s="30" t="n">
        <f aca="false">Cotação!M676</f>
        <v>3.81</v>
      </c>
      <c r="H32" s="30" t="n">
        <f aca="false">Cotação!L676</f>
        <v>3.79</v>
      </c>
      <c r="I32" s="30" t="n">
        <f aca="false">Cotação!V676</f>
        <v>3.81</v>
      </c>
      <c r="J32" s="31" t="n">
        <f aca="false">Cotação!Y676</f>
        <v>0</v>
      </c>
      <c r="K32" s="32" t="n">
        <f aca="false">Cotação!AC676</f>
        <v>14</v>
      </c>
      <c r="L32" s="30" t="n">
        <f aca="false">Cotação!AD676</f>
        <v>53.34</v>
      </c>
      <c r="M32" s="30" t="n">
        <f aca="false">Cotação!AE676</f>
        <v>0</v>
      </c>
      <c r="N32" s="32" t="n">
        <f aca="false">Cotação!AB676</f>
        <v>1728</v>
      </c>
      <c r="O32" s="28" t="str">
        <f aca="false">Cotação!AF676</f>
        <v/>
      </c>
    </row>
    <row r="33" customFormat="false" ht="15" hidden="false" customHeight="false" outlineLevel="0" collapsed="false">
      <c r="A33" s="28" t="str">
        <f aca="false">Cotação!A681</f>
        <v>49581</v>
      </c>
      <c r="B33" s="29" t="str">
        <f aca="false">Cotação!B681</f>
        <v>7898014560077</v>
      </c>
      <c r="C33" s="28" t="str">
        <f aca="false">Cotação!C681</f>
        <v>BENZODERM 100 MG/G SAB CT FIL PP X 60 G</v>
      </c>
      <c r="D33" s="28" t="str">
        <f aca="false">Cotação!D681</f>
        <v>PHARMASCIENCE INDUSTRIA FARMACEUTICA</v>
      </c>
      <c r="E33" s="28" t="str">
        <f aca="false">Cotação!F681</f>
        <v>C</v>
      </c>
      <c r="F33" s="28" t="n">
        <f aca="false">Cotação!H681</f>
        <v>1</v>
      </c>
      <c r="G33" s="30" t="n">
        <f aca="false">Cotação!M681</f>
        <v>6.59</v>
      </c>
      <c r="H33" s="30" t="n">
        <f aca="false">Cotação!L681</f>
        <v>6.59</v>
      </c>
      <c r="I33" s="30" t="n">
        <f aca="false">Cotação!V681</f>
        <v>6.59</v>
      </c>
      <c r="J33" s="31" t="n">
        <f aca="false">Cotação!Y681</f>
        <v>0</v>
      </c>
      <c r="K33" s="32" t="n">
        <f aca="false">Cotação!AC681</f>
        <v>3</v>
      </c>
      <c r="L33" s="30" t="n">
        <f aca="false">Cotação!AD681</f>
        <v>19.77</v>
      </c>
      <c r="M33" s="30" t="n">
        <f aca="false">Cotação!AE681</f>
        <v>0</v>
      </c>
      <c r="N33" s="32" t="n">
        <f aca="false">Cotação!AB681</f>
        <v>738</v>
      </c>
      <c r="O33" s="28" t="str">
        <f aca="false">Cotação!AF681</f>
        <v/>
      </c>
    </row>
    <row r="34" customFormat="false" ht="15" hidden="false" customHeight="false" outlineLevel="0" collapsed="false">
      <c r="A34" s="28" t="str">
        <f aca="false">Cotação!A165</f>
        <v>50281</v>
      </c>
      <c r="B34" s="29" t="str">
        <f aca="false">Cotação!B165</f>
        <v>7899095238473</v>
      </c>
      <c r="C34" s="28" t="str">
        <f aca="false">Cotação!C165</f>
        <v>BESILATO DE ANLODIPINO 10MG CX 30 COMP</v>
      </c>
      <c r="D34" s="28" t="str">
        <f aca="false">Cotação!D165</f>
        <v>GEOLAB</v>
      </c>
      <c r="E34" s="28" t="str">
        <f aca="false">Cotação!F165</f>
        <v>B</v>
      </c>
      <c r="F34" s="28" t="n">
        <f aca="false">Cotação!H165</f>
        <v>4.7</v>
      </c>
      <c r="G34" s="30" t="n">
        <f aca="false">Cotação!M165</f>
        <v>3.88</v>
      </c>
      <c r="H34" s="30" t="n">
        <f aca="false">Cotação!L165</f>
        <v>3.65</v>
      </c>
      <c r="I34" s="30" t="n">
        <f aca="false">Cotação!V165</f>
        <v>3.89</v>
      </c>
      <c r="J34" s="31" t="n">
        <f aca="false">Cotação!Y165</f>
        <v>0.00257731958762886</v>
      </c>
      <c r="K34" s="32" t="n">
        <f aca="false">Cotação!AC165</f>
        <v>11</v>
      </c>
      <c r="L34" s="30" t="n">
        <f aca="false">Cotação!AD165</f>
        <v>42.79</v>
      </c>
      <c r="M34" s="30" t="n">
        <f aca="false">Cotação!AE165</f>
        <v>-0.110000000000003</v>
      </c>
      <c r="N34" s="32" t="n">
        <f aca="false">Cotação!AB165</f>
        <v>669</v>
      </c>
      <c r="O34" s="28" t="str">
        <f aca="false">Cotação!AF165</f>
        <v/>
      </c>
    </row>
    <row r="35" customFormat="false" ht="15" hidden="false" customHeight="false" outlineLevel="0" collapsed="false">
      <c r="A35" s="28" t="str">
        <f aca="false">Cotação!A472</f>
        <v>611641</v>
      </c>
      <c r="B35" s="29" t="str">
        <f aca="false">Cotação!B472</f>
        <v>7896006201182</v>
      </c>
      <c r="C35" s="28" t="str">
        <f aca="false">Cotação!C472</f>
        <v>BETAMETASONA+CLIOQUINOL+SULFATO DE GENTAMICINA+TOLNAFATO CREM DERM BG 20G</v>
      </c>
      <c r="D35" s="28" t="str">
        <f aca="false">Cotação!D472</f>
        <v>UNIAO QUIMICA</v>
      </c>
      <c r="E35" s="28" t="str">
        <f aca="false">Cotação!F472</f>
        <v>B</v>
      </c>
      <c r="F35" s="28" t="n">
        <f aca="false">Cotação!H472</f>
        <v>2.5</v>
      </c>
      <c r="G35" s="30" t="n">
        <f aca="false">Cotação!M472</f>
        <v>8.865</v>
      </c>
      <c r="H35" s="30" t="n">
        <f aca="false">Cotação!L472</f>
        <v>8.86</v>
      </c>
      <c r="I35" s="30" t="n">
        <f aca="false">Cotação!V472</f>
        <v>9.21</v>
      </c>
      <c r="J35" s="31" t="n">
        <f aca="false">Cotação!Y472</f>
        <v>0.0389170896785112</v>
      </c>
      <c r="K35" s="32" t="n">
        <f aca="false">Cotação!AC472</f>
        <v>3</v>
      </c>
      <c r="L35" s="30" t="n">
        <f aca="false">Cotação!AD472</f>
        <v>27.63</v>
      </c>
      <c r="M35" s="30" t="n">
        <f aca="false">Cotação!AE472</f>
        <v>-1.035</v>
      </c>
      <c r="N35" s="32" t="n">
        <f aca="false">Cotação!AB472</f>
        <v>87</v>
      </c>
      <c r="O35" s="28" t="str">
        <f aca="false">Cotação!AF472</f>
        <v/>
      </c>
    </row>
    <row r="36" customFormat="false" ht="15" hidden="false" customHeight="false" outlineLevel="0" collapsed="false">
      <c r="A36" s="28" t="str">
        <f aca="false">Cotação!A954</f>
        <v>449241</v>
      </c>
      <c r="B36" s="29" t="str">
        <f aca="false">Cotação!B954</f>
        <v>7899095204430</v>
      </c>
      <c r="C36" s="28" t="str">
        <f aca="false">Cotação!C954</f>
        <v>BETOGENTA 0,5+1,0MG POM BG 30G</v>
      </c>
      <c r="D36" s="28" t="str">
        <f aca="false">Cotação!D954</f>
        <v>GEOLAB</v>
      </c>
      <c r="E36" s="28" t="str">
        <f aca="false">Cotação!F954</f>
        <v>A</v>
      </c>
      <c r="F36" s="28" t="n">
        <f aca="false">Cotação!H954</f>
        <v>6.7</v>
      </c>
      <c r="G36" s="30" t="n">
        <f aca="false">Cotação!M954</f>
        <v>7.83</v>
      </c>
      <c r="H36" s="30" t="n">
        <f aca="false">Cotação!L954</f>
        <v>7.83</v>
      </c>
      <c r="I36" s="30" t="n">
        <f aca="false">Cotação!V954</f>
        <v>8.15</v>
      </c>
      <c r="J36" s="31" t="n">
        <f aca="false">Cotação!Y954</f>
        <v>0.0408684546615581</v>
      </c>
      <c r="K36" s="32" t="n">
        <f aca="false">Cotação!AC954</f>
        <v>3</v>
      </c>
      <c r="L36" s="30" t="n">
        <f aca="false">Cotação!AD954</f>
        <v>24.45</v>
      </c>
      <c r="M36" s="30" t="n">
        <f aca="false">Cotação!AE954</f>
        <v>-0.960000000000001</v>
      </c>
      <c r="N36" s="32" t="n">
        <f aca="false">Cotação!AB954</f>
        <v>4161</v>
      </c>
      <c r="O36" s="28" t="str">
        <f aca="false">Cotação!AF954</f>
        <v/>
      </c>
    </row>
    <row r="37" customFormat="false" ht="15" hidden="false" customHeight="false" outlineLevel="0" collapsed="false">
      <c r="A37" s="28" t="str">
        <f aca="false">Cotação!A21</f>
        <v>619101</v>
      </c>
      <c r="B37" s="29" t="str">
        <f aca="false">Cotação!B21</f>
        <v>7898953484243</v>
      </c>
      <c r="C37" s="28" t="str">
        <f aca="false">Cotação!C21</f>
        <v>BICO P/ SERINGA DE LAVAGEN NASAL C/2</v>
      </c>
      <c r="D37" s="28" t="str">
        <f aca="false">Cotação!D21</f>
        <v>3B</v>
      </c>
      <c r="E37" s="28" t="str">
        <f aca="false">Cotação!F21</f>
        <v>B</v>
      </c>
      <c r="F37" s="28" t="n">
        <f aca="false">Cotação!H21</f>
        <v>5</v>
      </c>
      <c r="G37" s="30" t="n">
        <f aca="false">Cotação!M21</f>
        <v>4.3</v>
      </c>
      <c r="H37" s="30" t="n">
        <f aca="false">Cotação!L21</f>
        <v>4.3</v>
      </c>
      <c r="I37" s="30" t="n">
        <f aca="false">Cotação!V21</f>
        <v>4.3</v>
      </c>
      <c r="J37" s="31" t="n">
        <f aca="false">Cotação!Y21</f>
        <v>0</v>
      </c>
      <c r="K37" s="32" t="n">
        <f aca="false">Cotação!AC21</f>
        <v>2</v>
      </c>
      <c r="L37" s="30" t="n">
        <f aca="false">Cotação!AD21</f>
        <v>8.6</v>
      </c>
      <c r="M37" s="30" t="n">
        <f aca="false">Cotação!AE21</f>
        <v>0</v>
      </c>
      <c r="N37" s="32" t="n">
        <f aca="false">Cotação!AB21</f>
        <v>988</v>
      </c>
      <c r="O37" s="28" t="str">
        <f aca="false">Cotação!AF21</f>
        <v/>
      </c>
    </row>
    <row r="38" customFormat="false" ht="15" hidden="false" customHeight="false" outlineLevel="0" collapsed="false">
      <c r="A38" s="28" t="str">
        <f aca="false">Cotação!A686</f>
        <v>611711</v>
      </c>
      <c r="B38" s="29" t="str">
        <f aca="false">Cotação!B686</f>
        <v>7896920303320</v>
      </c>
      <c r="C38" s="28" t="str">
        <f aca="false">Cotação!C686</f>
        <v>BILIPLEX BOLD 10ML</v>
      </c>
      <c r="D38" s="28" t="str">
        <f aca="false">Cotação!D686</f>
        <v>ECOFITUS</v>
      </c>
      <c r="E38" s="28" t="str">
        <f aca="false">Cotação!F686</f>
        <v>A</v>
      </c>
      <c r="F38" s="28" t="n">
        <f aca="false">Cotação!H686</f>
        <v>225</v>
      </c>
      <c r="G38" s="30" t="n">
        <f aca="false">Cotação!M686</f>
        <v>38.13</v>
      </c>
      <c r="H38" s="30" t="n">
        <f aca="false">Cotação!L686</f>
        <v>0.7944</v>
      </c>
      <c r="I38" s="30" t="n">
        <f aca="false">Cotação!V686</f>
        <v>22.384</v>
      </c>
      <c r="J38" s="31" t="n">
        <f aca="false">Cotação!Y686</f>
        <v>-0.412955677943876</v>
      </c>
      <c r="K38" s="32" t="n">
        <f aca="false">Cotação!AC686</f>
        <v>3</v>
      </c>
      <c r="L38" s="30" t="n">
        <f aca="false">Cotação!AD686</f>
        <v>67.152</v>
      </c>
      <c r="M38" s="30" t="n">
        <f aca="false">Cotação!AE686</f>
        <v>47.238</v>
      </c>
      <c r="N38" s="32" t="n">
        <f aca="false">Cotação!AB686</f>
        <v>3687</v>
      </c>
      <c r="O38" s="28" t="str">
        <f aca="false">Cotação!AF686</f>
        <v/>
      </c>
    </row>
    <row r="39" customFormat="false" ht="15" hidden="false" customHeight="false" outlineLevel="0" collapsed="false">
      <c r="A39" s="28" t="str">
        <f aca="false">Cotação!A687</f>
        <v>624041</v>
      </c>
      <c r="B39" s="29" t="str">
        <f aca="false">Cotação!B687</f>
        <v>7898958836818</v>
      </c>
      <c r="C39" s="28" t="str">
        <f aca="false">Cotação!C687</f>
        <v>BIOTINA 450MG C/60 CPS</v>
      </c>
      <c r="D39" s="28" t="str">
        <f aca="false">Cotação!D687</f>
        <v>NATULAB LABORATORIO</v>
      </c>
      <c r="E39" s="28" t="str">
        <f aca="false">Cotação!F687</f>
        <v>B</v>
      </c>
      <c r="F39" s="28" t="n">
        <f aca="false">Cotação!H687</f>
        <v>3.2</v>
      </c>
      <c r="G39" s="30" t="n">
        <f aca="false">Cotação!M687</f>
        <v>14.55</v>
      </c>
      <c r="H39" s="30" t="n">
        <f aca="false">Cotação!L687</f>
        <v>14.55</v>
      </c>
      <c r="I39" s="30" t="n">
        <f aca="false">Cotação!V687</f>
        <v>14.6</v>
      </c>
      <c r="J39" s="31" t="n">
        <f aca="false">Cotação!Y687</f>
        <v>0.00343642611683848</v>
      </c>
      <c r="K39" s="32" t="n">
        <f aca="false">Cotação!AC687</f>
        <v>8</v>
      </c>
      <c r="L39" s="30" t="n">
        <f aca="false">Cotação!AD687</f>
        <v>116.8</v>
      </c>
      <c r="M39" s="30" t="n">
        <f aca="false">Cotação!AE687</f>
        <v>-0.399999999999992</v>
      </c>
      <c r="N39" s="32" t="n">
        <f aca="false">Cotação!AB687</f>
        <v>76</v>
      </c>
      <c r="O39" s="28" t="str">
        <f aca="false">Cotação!AF687</f>
        <v/>
      </c>
    </row>
    <row r="40" customFormat="false" ht="15" hidden="false" customHeight="false" outlineLevel="0" collapsed="false">
      <c r="A40" s="28" t="str">
        <f aca="false">Cotação!A688</f>
        <v>3893</v>
      </c>
      <c r="B40" s="29" t="str">
        <f aca="false">Cotação!B688</f>
        <v>7908414448933</v>
      </c>
      <c r="C40" s="28" t="str">
        <f aca="false">Cotação!C688</f>
        <v>BOLSA TERMICA GEL AZUL HC353</v>
      </c>
      <c r="D40" s="28" t="str">
        <f aca="false">Cotação!D688</f>
        <v>MULTILASER</v>
      </c>
      <c r="E40" s="28" t="str">
        <f aca="false">Cotação!F688</f>
        <v>B</v>
      </c>
      <c r="F40" s="28" t="n">
        <f aca="false">Cotação!H688</f>
        <v>3.2</v>
      </c>
      <c r="G40" s="30" t="n">
        <f aca="false">Cotação!M688</f>
        <v>12.92</v>
      </c>
      <c r="H40" s="30" t="n">
        <f aca="false">Cotação!L688</f>
        <v>12.92</v>
      </c>
      <c r="I40" s="30" t="n">
        <f aca="false">Cotação!V688</f>
        <v>12.06</v>
      </c>
      <c r="J40" s="31" t="n">
        <f aca="false">Cotação!Y688</f>
        <v>-0.0665634674922601</v>
      </c>
      <c r="K40" s="32" t="n">
        <f aca="false">Cotação!AC688</f>
        <v>7</v>
      </c>
      <c r="L40" s="30" t="n">
        <f aca="false">Cotação!AD688</f>
        <v>84.42</v>
      </c>
      <c r="M40" s="30" t="n">
        <f aca="false">Cotação!AE688</f>
        <v>6.02</v>
      </c>
      <c r="N40" s="32" t="n">
        <f aca="false">Cotação!AB688</f>
        <v>146</v>
      </c>
      <c r="O40" s="28" t="str">
        <f aca="false">Cotação!AF688</f>
        <v/>
      </c>
    </row>
    <row r="41" customFormat="false" ht="15" hidden="false" customHeight="false" outlineLevel="0" collapsed="false">
      <c r="A41" s="28" t="str">
        <f aca="false">Cotação!A999</f>
        <v>674321</v>
      </c>
      <c r="B41" s="29" t="str">
        <f aca="false">Cotação!B999</f>
        <v>7898975719040</v>
      </c>
      <c r="C41" s="28" t="str">
        <f aca="false">Cotação!C999</f>
        <v>BOLSA TERMICA GEL QUENTE OU FRIO GRANDE</v>
      </c>
      <c r="D41" s="28" t="n">
        <f aca="false">Cotação!D999</f>
        <v>0</v>
      </c>
      <c r="E41" s="28" t="str">
        <f aca="false">Cotação!F999</f>
        <v>C</v>
      </c>
      <c r="F41" s="28" t="n">
        <f aca="false">Cotação!H999</f>
        <v>1.2</v>
      </c>
      <c r="G41" s="30" t="n">
        <f aca="false">Cotação!M999</f>
        <v>10.63</v>
      </c>
      <c r="H41" s="30" t="n">
        <f aca="false">Cotação!L999</f>
        <v>10.63</v>
      </c>
      <c r="I41" s="30" t="n">
        <f aca="false">Cotação!V999</f>
        <v>10.69</v>
      </c>
      <c r="J41" s="31" t="n">
        <f aca="false">Cotação!Y999</f>
        <v>0.00564440263405452</v>
      </c>
      <c r="K41" s="32" t="n">
        <f aca="false">Cotação!AC999</f>
        <v>2</v>
      </c>
      <c r="L41" s="30" t="n">
        <f aca="false">Cotação!AD999</f>
        <v>21.38</v>
      </c>
      <c r="M41" s="30" t="n">
        <f aca="false">Cotação!AE999</f>
        <v>-0.119999999999997</v>
      </c>
      <c r="N41" s="32" t="n">
        <f aca="false">Cotação!AB999</f>
        <v>305</v>
      </c>
      <c r="O41" s="28" t="str">
        <f aca="false">Cotação!AF999</f>
        <v/>
      </c>
    </row>
    <row r="42" customFormat="false" ht="15" hidden="false" customHeight="false" outlineLevel="0" collapsed="false">
      <c r="A42" s="28" t="str">
        <f aca="false">Cotação!A689</f>
        <v>294981</v>
      </c>
      <c r="B42" s="29" t="str">
        <f aca="false">Cotação!B689</f>
        <v>7896472513284</v>
      </c>
      <c r="C42" s="28" t="str">
        <f aca="false">Cotação!C689</f>
        <v>BUPROVIL 300MG CX 20 COMP</v>
      </c>
      <c r="D42" s="28" t="str">
        <f aca="false">Cotação!D689</f>
        <v>MULTILAB</v>
      </c>
      <c r="E42" s="28" t="str">
        <f aca="false">Cotação!F689</f>
        <v>C</v>
      </c>
      <c r="F42" s="28" t="n">
        <f aca="false">Cotação!H689</f>
        <v>0.5</v>
      </c>
      <c r="G42" s="30" t="n">
        <f aca="false">Cotação!M689</f>
        <v>5.63</v>
      </c>
      <c r="H42" s="30" t="n">
        <f aca="false">Cotação!L689</f>
        <v>5.63</v>
      </c>
      <c r="I42" s="30" t="n">
        <f aca="false">Cotação!V689</f>
        <v>5.63</v>
      </c>
      <c r="J42" s="31" t="n">
        <f aca="false">Cotação!Y689</f>
        <v>0</v>
      </c>
      <c r="K42" s="32" t="n">
        <f aca="false">Cotação!AC689</f>
        <v>1</v>
      </c>
      <c r="L42" s="30" t="n">
        <f aca="false">Cotação!AD689</f>
        <v>5.63</v>
      </c>
      <c r="M42" s="30" t="n">
        <f aca="false">Cotação!AE689</f>
        <v>0</v>
      </c>
      <c r="N42" s="32" t="n">
        <f aca="false">Cotação!AB689</f>
        <v>95</v>
      </c>
      <c r="O42" s="28" t="str">
        <f aca="false">Cotação!AF689</f>
        <v/>
      </c>
    </row>
    <row r="43" customFormat="false" ht="15" hidden="false" customHeight="false" outlineLevel="0" collapsed="false">
      <c r="A43" s="28" t="str">
        <f aca="false">Cotação!A690</f>
        <v>297061</v>
      </c>
      <c r="B43" s="29" t="str">
        <f aca="false">Cotação!B690</f>
        <v>7896472502769</v>
      </c>
      <c r="C43" s="28" t="str">
        <f aca="false">Cotação!C690</f>
        <v>BUPROVIL 300MG CX 30 COMP</v>
      </c>
      <c r="D43" s="28" t="str">
        <f aca="false">Cotação!D690</f>
        <v>MULTILAB</v>
      </c>
      <c r="E43" s="28" t="str">
        <f aca="false">Cotação!F690</f>
        <v>C</v>
      </c>
      <c r="F43" s="28" t="n">
        <f aca="false">Cotação!H690</f>
        <v>0.5</v>
      </c>
      <c r="G43" s="30" t="n">
        <f aca="false">Cotação!M690</f>
        <v>7.08</v>
      </c>
      <c r="H43" s="30" t="n">
        <f aca="false">Cotação!L690</f>
        <v>7.08</v>
      </c>
      <c r="I43" s="30" t="n">
        <f aca="false">Cotação!V690</f>
        <v>7.33</v>
      </c>
      <c r="J43" s="31" t="n">
        <f aca="false">Cotação!Y690</f>
        <v>0.0353107344632768</v>
      </c>
      <c r="K43" s="32" t="n">
        <f aca="false">Cotação!AC690</f>
        <v>3</v>
      </c>
      <c r="L43" s="30" t="n">
        <f aca="false">Cotação!AD690</f>
        <v>21.99</v>
      </c>
      <c r="M43" s="30" t="n">
        <f aca="false">Cotação!AE690</f>
        <v>-0.75</v>
      </c>
      <c r="N43" s="32" t="n">
        <f aca="false">Cotação!AB690</f>
        <v>195</v>
      </c>
      <c r="O43" s="28" t="str">
        <f aca="false">Cotação!AF690</f>
        <v/>
      </c>
    </row>
    <row r="44" customFormat="false" ht="15" hidden="false" customHeight="false" outlineLevel="0" collapsed="false">
      <c r="A44" s="28" t="str">
        <f aca="false">Cotação!A180</f>
        <v>74721</v>
      </c>
      <c r="B44" s="29" t="str">
        <f aca="false">Cotação!B180</f>
        <v>7899620910164</v>
      </c>
      <c r="C44" s="28" t="str">
        <f aca="false">Cotação!C180</f>
        <v>CAPTOPRIL 50MG CX 30 COMP</v>
      </c>
      <c r="D44" s="28" t="str">
        <f aca="false">Cotação!D180</f>
        <v>GLOBO</v>
      </c>
      <c r="E44" s="28" t="str">
        <f aca="false">Cotação!F180</f>
        <v>C</v>
      </c>
      <c r="F44" s="28" t="n">
        <f aca="false">Cotação!H180</f>
        <v>1.9</v>
      </c>
      <c r="G44" s="30" t="n">
        <f aca="false">Cotação!M180</f>
        <v>4.04</v>
      </c>
      <c r="H44" s="30" t="n">
        <f aca="false">Cotação!L180</f>
        <v>4.04</v>
      </c>
      <c r="I44" s="30" t="n">
        <f aca="false">Cotação!V180</f>
        <v>4.04</v>
      </c>
      <c r="J44" s="31" t="n">
        <f aca="false">Cotação!Y180</f>
        <v>0</v>
      </c>
      <c r="K44" s="32" t="n">
        <f aca="false">Cotação!AC180</f>
        <v>4</v>
      </c>
      <c r="L44" s="30" t="n">
        <f aca="false">Cotação!AD180</f>
        <v>16.16</v>
      </c>
      <c r="M44" s="30" t="n">
        <f aca="false">Cotação!AE180</f>
        <v>0</v>
      </c>
      <c r="N44" s="32" t="n">
        <f aca="false">Cotação!AB180</f>
        <v>4095</v>
      </c>
      <c r="O44" s="28" t="str">
        <f aca="false">Cotação!AF180</f>
        <v/>
      </c>
    </row>
    <row r="45" customFormat="false" ht="15" hidden="false" customHeight="false" outlineLevel="0" collapsed="false">
      <c r="A45" s="28" t="str">
        <f aca="false">Cotação!A697</f>
        <v>3913</v>
      </c>
      <c r="B45" s="29" t="str">
        <f aca="false">Cotação!B697</f>
        <v>7897848500921</v>
      </c>
      <c r="C45" s="28" t="str">
        <f aca="false">Cotação!C697</f>
        <v>CARBOTRAT AD 50MG 100ML XPE</v>
      </c>
      <c r="D45" s="28" t="str">
        <f aca="false">Cotação!D697</f>
        <v>NATULAB LABORATORIO</v>
      </c>
      <c r="E45" s="28" t="str">
        <f aca="false">Cotação!F697</f>
        <v>C</v>
      </c>
      <c r="F45" s="28" t="n">
        <f aca="false">Cotação!H697</f>
        <v>0.2</v>
      </c>
      <c r="G45" s="30" t="n">
        <f aca="false">Cotação!M697</f>
        <v>8.09</v>
      </c>
      <c r="H45" s="30" t="n">
        <f aca="false">Cotação!L697</f>
        <v>8.09</v>
      </c>
      <c r="I45" s="30" t="n">
        <f aca="false">Cotação!V697</f>
        <v>8.09</v>
      </c>
      <c r="J45" s="31" t="n">
        <f aca="false">Cotação!Y697</f>
        <v>0</v>
      </c>
      <c r="K45" s="32" t="n">
        <f aca="false">Cotação!AC697</f>
        <v>1</v>
      </c>
      <c r="L45" s="30" t="n">
        <f aca="false">Cotação!AD697</f>
        <v>8.09</v>
      </c>
      <c r="M45" s="30" t="n">
        <f aca="false">Cotação!AE697</f>
        <v>0</v>
      </c>
      <c r="N45" s="32" t="n">
        <f aca="false">Cotação!AB697</f>
        <v>636</v>
      </c>
      <c r="O45" s="28" t="str">
        <f aca="false">Cotação!AF697</f>
        <v/>
      </c>
    </row>
    <row r="46" customFormat="false" ht="15" hidden="false" customHeight="false" outlineLevel="0" collapsed="false">
      <c r="A46" s="28" t="str">
        <f aca="false">Cotação!A702</f>
        <v>56581</v>
      </c>
      <c r="B46" s="29" t="str">
        <f aca="false">Cotação!B702</f>
        <v>7896006241003</v>
      </c>
      <c r="C46" s="28" t="str">
        <f aca="false">Cotação!C702</f>
        <v>CELESTRAT 2+0,25MG CX 20 COMP</v>
      </c>
      <c r="D46" s="28" t="str">
        <f aca="false">Cotação!D702</f>
        <v>UNIAO QUIMICA</v>
      </c>
      <c r="E46" s="28" t="str">
        <f aca="false">Cotação!F702</f>
        <v>A</v>
      </c>
      <c r="F46" s="28" t="n">
        <f aca="false">Cotação!H702</f>
        <v>11.7</v>
      </c>
      <c r="G46" s="30" t="n">
        <f aca="false">Cotação!M702</f>
        <v>4.989</v>
      </c>
      <c r="H46" s="30" t="n">
        <f aca="false">Cotação!L702</f>
        <v>4.989</v>
      </c>
      <c r="I46" s="30" t="n">
        <f aca="false">Cotação!V702</f>
        <v>3.85</v>
      </c>
      <c r="J46" s="31" t="n">
        <f aca="false">Cotação!Y702</f>
        <v>-0.228302264982962</v>
      </c>
      <c r="K46" s="32" t="n">
        <f aca="false">Cotação!AC702</f>
        <v>16</v>
      </c>
      <c r="L46" s="30" t="n">
        <f aca="false">Cotação!AD702</f>
        <v>61.6</v>
      </c>
      <c r="M46" s="30" t="n">
        <f aca="false">Cotação!AE702</f>
        <v>18.224</v>
      </c>
      <c r="N46" s="32" t="n">
        <f aca="false">Cotação!AB702</f>
        <v>1610</v>
      </c>
      <c r="O46" s="28" t="str">
        <f aca="false">Cotação!AF702</f>
        <v/>
      </c>
    </row>
    <row r="47" customFormat="false" ht="15" hidden="false" customHeight="false" outlineLevel="0" collapsed="false">
      <c r="A47" s="28" t="str">
        <f aca="false">Cotação!A1053</f>
        <v>630661</v>
      </c>
      <c r="B47" s="29" t="str">
        <f aca="false">Cotação!B1053</f>
        <v>7896920304556</v>
      </c>
      <c r="C47" s="28" t="str">
        <f aca="false">Cotação!C1053</f>
        <v>CENTROMAX A Z 60 CAPS</v>
      </c>
      <c r="D47" s="28" t="str">
        <f aca="false">Cotação!D1053</f>
        <v>ECOFITUS</v>
      </c>
      <c r="E47" s="28" t="str">
        <f aca="false">Cotação!F1053</f>
        <v>C</v>
      </c>
      <c r="F47" s="28" t="n">
        <f aca="false">Cotação!H1053</f>
        <v>0.1</v>
      </c>
      <c r="G47" s="30" t="n">
        <f aca="false">Cotação!M1053</f>
        <v>26.85</v>
      </c>
      <c r="H47" s="30" t="n">
        <f aca="false">Cotação!L1053</f>
        <v>26.85</v>
      </c>
      <c r="I47" s="30" t="n">
        <f aca="false">Cotação!V1053</f>
        <v>24.590207</v>
      </c>
      <c r="J47" s="31" t="n">
        <f aca="false">Cotação!Y1053</f>
        <v>-0.0841636126629424</v>
      </c>
      <c r="K47" s="32" t="n">
        <f aca="false">Cotação!AC1053</f>
        <v>1</v>
      </c>
      <c r="L47" s="30" t="n">
        <f aca="false">Cotação!AD1053</f>
        <v>24.590207</v>
      </c>
      <c r="M47" s="30" t="n">
        <f aca="false">Cotação!AE1053</f>
        <v>2.259793</v>
      </c>
      <c r="N47" s="32" t="n">
        <f aca="false">Cotação!AB1053</f>
        <v>378</v>
      </c>
      <c r="O47" s="28" t="str">
        <f aca="false">Cotação!AF1053</f>
        <v/>
      </c>
    </row>
    <row r="48" customFormat="false" ht="15" hidden="false" customHeight="false" outlineLevel="0" collapsed="false">
      <c r="A48" s="28" t="str">
        <f aca="false">Cotação!A705</f>
        <v>532281</v>
      </c>
      <c r="B48" s="29" t="str">
        <f aca="false">Cotação!B705</f>
        <v>7898031311782</v>
      </c>
      <c r="C48" s="28" t="str">
        <f aca="false">Cotação!C705</f>
        <v>CETOCASP SHAMPOO 120ML</v>
      </c>
      <c r="D48" s="28" t="str">
        <f aca="false">Cotação!D705</f>
        <v>PADRAO</v>
      </c>
      <c r="E48" s="28" t="str">
        <f aca="false">Cotação!F705</f>
        <v>B</v>
      </c>
      <c r="F48" s="28" t="n">
        <f aca="false">Cotação!H705</f>
        <v>2.5</v>
      </c>
      <c r="G48" s="30" t="n">
        <f aca="false">Cotação!M705</f>
        <v>8.64</v>
      </c>
      <c r="H48" s="30" t="n">
        <f aca="false">Cotação!L705</f>
        <v>8.64</v>
      </c>
      <c r="I48" s="30" t="n">
        <f aca="false">Cotação!V705</f>
        <v>9.02</v>
      </c>
      <c r="J48" s="31" t="n">
        <f aca="false">Cotação!Y705</f>
        <v>0.0439814814814814</v>
      </c>
      <c r="K48" s="32" t="n">
        <f aca="false">Cotação!AC705</f>
        <v>7</v>
      </c>
      <c r="L48" s="30" t="n">
        <f aca="false">Cotação!AD705</f>
        <v>63.14</v>
      </c>
      <c r="M48" s="30" t="n">
        <f aca="false">Cotação!AE705</f>
        <v>-2.65999999999999</v>
      </c>
      <c r="N48" s="32" t="n">
        <f aca="false">Cotação!AB705</f>
        <v>2496</v>
      </c>
      <c r="O48" s="28" t="str">
        <f aca="false">Cotação!AF705</f>
        <v/>
      </c>
    </row>
    <row r="49" customFormat="false" ht="15" hidden="false" customHeight="false" outlineLevel="0" collapsed="false">
      <c r="A49" s="28" t="str">
        <f aca="false">Cotação!A189</f>
        <v>95361</v>
      </c>
      <c r="B49" s="29" t="str">
        <f aca="false">Cotação!B189</f>
        <v>7891317001926</v>
      </c>
      <c r="C49" s="28" t="str">
        <f aca="false">Cotação!C189</f>
        <v>CETOPROFENO 150MG CX 10 COMP LIB PROL</v>
      </c>
      <c r="D49" s="28" t="str">
        <f aca="false">Cotação!D189</f>
        <v>EUROFARMA</v>
      </c>
      <c r="E49" s="28" t="str">
        <f aca="false">Cotação!F189</f>
        <v>A</v>
      </c>
      <c r="F49" s="28" t="n">
        <f aca="false">Cotação!H189</f>
        <v>26.8</v>
      </c>
      <c r="G49" s="30" t="n">
        <f aca="false">Cotação!M189</f>
        <v>7.09</v>
      </c>
      <c r="H49" s="30" t="n">
        <f aca="false">Cotação!L189</f>
        <v>7.0893</v>
      </c>
      <c r="I49" s="30" t="n">
        <f aca="false">Cotação!V189</f>
        <v>6.82</v>
      </c>
      <c r="J49" s="31" t="n">
        <f aca="false">Cotação!Y189</f>
        <v>-0.0380818053596614</v>
      </c>
      <c r="K49" s="32" t="n">
        <f aca="false">Cotação!AC189</f>
        <v>64</v>
      </c>
      <c r="L49" s="30" t="n">
        <f aca="false">Cotação!AD189</f>
        <v>436.48</v>
      </c>
      <c r="M49" s="30" t="n">
        <f aca="false">Cotação!AE189</f>
        <v>17.28</v>
      </c>
      <c r="N49" s="32" t="n">
        <f aca="false">Cotação!AB189</f>
        <v>4235</v>
      </c>
      <c r="O49" s="28" t="str">
        <f aca="false">Cotação!AF189</f>
        <v/>
      </c>
    </row>
    <row r="50" customFormat="false" ht="15" hidden="false" customHeight="false" outlineLevel="0" collapsed="false">
      <c r="A50" s="28" t="str">
        <f aca="false">Cotação!A198</f>
        <v>630181</v>
      </c>
      <c r="B50" s="29" t="str">
        <f aca="false">Cotação!B198</f>
        <v>7896004784335</v>
      </c>
      <c r="C50" s="28" t="str">
        <f aca="false">Cotação!C198</f>
        <v>CLOR.FEXOFENADINA 180MG 1BLX10COM REV-GD</v>
      </c>
      <c r="D50" s="28" t="str">
        <f aca="false">Cotação!D198</f>
        <v>GERMED GENERICOS</v>
      </c>
      <c r="E50" s="28" t="str">
        <f aca="false">Cotação!F198</f>
        <v>B</v>
      </c>
      <c r="F50" s="28" t="n">
        <f aca="false">Cotação!H198</f>
        <v>3.5</v>
      </c>
      <c r="G50" s="30" t="n">
        <f aca="false">Cotação!M198</f>
        <v>11.09</v>
      </c>
      <c r="H50" s="30" t="n">
        <f aca="false">Cotação!L198</f>
        <v>10.75</v>
      </c>
      <c r="I50" s="30" t="n">
        <f aca="false">Cotação!V198</f>
        <v>11.27</v>
      </c>
      <c r="J50" s="31" t="n">
        <f aca="false">Cotação!Y198</f>
        <v>0.0162308385933272</v>
      </c>
      <c r="K50" s="32" t="n">
        <f aca="false">Cotação!AC198</f>
        <v>8</v>
      </c>
      <c r="L50" s="30" t="n">
        <f aca="false">Cotação!AD198</f>
        <v>90.16</v>
      </c>
      <c r="M50" s="30" t="n">
        <f aca="false">Cotação!AE198</f>
        <v>-1.44</v>
      </c>
      <c r="N50" s="32" t="n">
        <f aca="false">Cotação!AB198</f>
        <v>180</v>
      </c>
      <c r="O50" s="28" t="str">
        <f aca="false">Cotação!AF198</f>
        <v/>
      </c>
    </row>
    <row r="51" customFormat="false" ht="15" hidden="false" customHeight="false" outlineLevel="0" collapsed="false">
      <c r="A51" s="28" t="str">
        <f aca="false">Cotação!A526</f>
        <v>644921</v>
      </c>
      <c r="B51" s="29" t="str">
        <f aca="false">Cotação!B526</f>
        <v>7898938440530</v>
      </c>
      <c r="C51" s="28" t="str">
        <f aca="false">Cotação!C526</f>
        <v>CLORETO DE MAGNESIO P.A 580MG C/60 CPS</v>
      </c>
      <c r="D51" s="28" t="str">
        <f aca="false">Cotação!D526</f>
        <v>DUOM</v>
      </c>
      <c r="E51" s="28" t="str">
        <f aca="false">Cotação!F526</f>
        <v>C</v>
      </c>
      <c r="F51" s="28" t="n">
        <f aca="false">Cotação!H526</f>
        <v>0.5</v>
      </c>
      <c r="G51" s="30" t="n">
        <f aca="false">Cotação!M526</f>
        <v>15.26</v>
      </c>
      <c r="H51" s="30" t="n">
        <f aca="false">Cotação!L526</f>
        <v>15.26</v>
      </c>
      <c r="I51" s="30" t="n">
        <f aca="false">Cotação!V526</f>
        <v>15.38</v>
      </c>
      <c r="J51" s="31" t="n">
        <f aca="false">Cotação!Y526</f>
        <v>0.00786369593709058</v>
      </c>
      <c r="K51" s="32" t="n">
        <f aca="false">Cotação!AC526</f>
        <v>1</v>
      </c>
      <c r="L51" s="30" t="n">
        <f aca="false">Cotação!AD526</f>
        <v>15.38</v>
      </c>
      <c r="M51" s="30" t="n">
        <f aca="false">Cotação!AE526</f>
        <v>-0.120000000000001</v>
      </c>
      <c r="N51" s="32" t="n">
        <f aca="false">Cotação!AB526</f>
        <v>31</v>
      </c>
      <c r="O51" s="28" t="str">
        <f aca="false">Cotação!AF526</f>
        <v/>
      </c>
    </row>
    <row r="52" customFormat="false" ht="15" hidden="false" customHeight="false" outlineLevel="0" collapsed="false">
      <c r="A52" s="28" t="str">
        <f aca="false">Cotação!A1054</f>
        <v>646641</v>
      </c>
      <c r="B52" s="29" t="str">
        <f aca="false">Cotação!B1054</f>
        <v>7898048690405</v>
      </c>
      <c r="C52" s="28" t="str">
        <f aca="false">Cotação!C1054</f>
        <v>CLORETO DE MAGNESIO P.A 600MG C/60 CPR</v>
      </c>
      <c r="D52" s="28" t="n">
        <f aca="false">Cotação!D1054</f>
        <v>0</v>
      </c>
      <c r="E52" s="28" t="str">
        <f aca="false">Cotação!F1054</f>
        <v>B</v>
      </c>
      <c r="F52" s="28" t="n">
        <f aca="false">Cotação!H1054</f>
        <v>5.4</v>
      </c>
      <c r="G52" s="30" t="n">
        <f aca="false">Cotação!M1054</f>
        <v>9.18</v>
      </c>
      <c r="H52" s="30" t="n">
        <f aca="false">Cotação!L1054</f>
        <v>9.18</v>
      </c>
      <c r="I52" s="30" t="n">
        <f aca="false">Cotação!V1054</f>
        <v>9.14</v>
      </c>
      <c r="J52" s="31" t="n">
        <f aca="false">Cotação!Y1054</f>
        <v>-0.00435729847494548</v>
      </c>
      <c r="K52" s="32" t="n">
        <f aca="false">Cotação!AC1054</f>
        <v>8</v>
      </c>
      <c r="L52" s="30" t="n">
        <f aca="false">Cotação!AD1054</f>
        <v>73.12</v>
      </c>
      <c r="M52" s="30" t="n">
        <f aca="false">Cotação!AE1054</f>
        <v>0.319999999999993</v>
      </c>
      <c r="N52" s="32" t="n">
        <f aca="false">Cotação!AB1054</f>
        <v>706</v>
      </c>
      <c r="O52" s="28" t="str">
        <f aca="false">Cotação!AF1054</f>
        <v/>
      </c>
    </row>
    <row r="53" customFormat="false" ht="15" hidden="false" customHeight="false" outlineLevel="0" collapsed="false">
      <c r="A53" s="28" t="str">
        <f aca="false">Cotação!A1055</f>
        <v>607241</v>
      </c>
      <c r="B53" s="29" t="str">
        <f aca="false">Cotação!B1055</f>
        <v>7898964832057</v>
      </c>
      <c r="C53" s="28" t="str">
        <f aca="false">Cotação!C1055</f>
        <v>CLORETO DE MAGNESIO P.A C/60 CPR</v>
      </c>
      <c r="D53" s="28" t="str">
        <f aca="false">Cotação!D1055</f>
        <v>NATULAB LABORATORIO</v>
      </c>
      <c r="E53" s="28" t="str">
        <f aca="false">Cotação!F1055</f>
        <v>C</v>
      </c>
      <c r="F53" s="28" t="n">
        <f aca="false">Cotação!H1055</f>
        <v>0.5</v>
      </c>
      <c r="G53" s="30" t="n">
        <f aca="false">Cotação!M1055</f>
        <v>8.82</v>
      </c>
      <c r="H53" s="30" t="n">
        <f aca="false">Cotação!L1055</f>
        <v>8.82</v>
      </c>
      <c r="I53" s="30" t="n">
        <f aca="false">Cotação!V1055</f>
        <v>8.83</v>
      </c>
      <c r="J53" s="31" t="n">
        <f aca="false">Cotação!Y1055</f>
        <v>0.00113378684807253</v>
      </c>
      <c r="K53" s="32" t="n">
        <f aca="false">Cotação!AC1055</f>
        <v>2</v>
      </c>
      <c r="L53" s="30" t="n">
        <f aca="false">Cotação!AD1055</f>
        <v>17.66</v>
      </c>
      <c r="M53" s="30" t="n">
        <f aca="false">Cotação!AE1055</f>
        <v>-0.0199999999999996</v>
      </c>
      <c r="N53" s="32" t="n">
        <f aca="false">Cotação!AB1055</f>
        <v>631</v>
      </c>
      <c r="O53" s="28" t="str">
        <f aca="false">Cotação!AF1055</f>
        <v/>
      </c>
    </row>
    <row r="54" customFormat="false" ht="15" hidden="false" customHeight="false" outlineLevel="0" collapsed="false">
      <c r="A54" s="28" t="str">
        <f aca="false">Cotação!A1003</f>
        <v>119861</v>
      </c>
      <c r="B54" s="29" t="str">
        <f aca="false">Cotação!B1003</f>
        <v>7898166041400</v>
      </c>
      <c r="C54" s="28" t="str">
        <f aca="false">Cotação!C1003</f>
        <v>CLORETO DE SODIO 9 MG/ML SOL INJ IV CX 24 FR PLAS TRANS PE SIST FECH X 500 ML</v>
      </c>
      <c r="D54" s="28" t="str">
        <f aca="false">Cotação!D1003</f>
        <v>FARMACE INDUSTRIA QUIMICO-FARMACEUTICA CEARENSE</v>
      </c>
      <c r="E54" s="28" t="str">
        <f aca="false">Cotação!F1003</f>
        <v>B</v>
      </c>
      <c r="F54" s="28" t="n">
        <f aca="false">Cotação!H1003</f>
        <v>0.5</v>
      </c>
      <c r="G54" s="30" t="n">
        <f aca="false">Cotação!M1003</f>
        <v>8.99</v>
      </c>
      <c r="H54" s="30" t="n">
        <f aca="false">Cotação!L1003</f>
        <v>8.99</v>
      </c>
      <c r="I54" s="30" t="n">
        <f aca="false">Cotação!V1003</f>
        <v>6.66</v>
      </c>
      <c r="J54" s="31" t="n">
        <f aca="false">Cotação!Y1003</f>
        <v>-0.259176863181313</v>
      </c>
      <c r="K54" s="32" t="n">
        <f aca="false">Cotação!AC1003</f>
        <v>2</v>
      </c>
      <c r="L54" s="30" t="n">
        <f aca="false">Cotação!AD1003</f>
        <v>13.32</v>
      </c>
      <c r="M54" s="30" t="n">
        <f aca="false">Cotação!AE1003</f>
        <v>4.66</v>
      </c>
      <c r="N54" s="32" t="n">
        <f aca="false">Cotação!AB1003</f>
        <v>4899</v>
      </c>
      <c r="O54" s="28" t="str">
        <f aca="false">Cotação!AF1003</f>
        <v/>
      </c>
    </row>
    <row r="55" customFormat="false" ht="15" hidden="false" customHeight="false" outlineLevel="0" collapsed="false">
      <c r="A55" s="28" t="str">
        <f aca="false">Cotação!A1004</f>
        <v>119901</v>
      </c>
      <c r="B55" s="29" t="str">
        <f aca="false">Cotação!B1004</f>
        <v>7898166041387</v>
      </c>
      <c r="C55" s="28" t="str">
        <f aca="false">Cotação!C1004</f>
        <v>CLORETO DE SODIO 9 MG/ML SOL INJ IV CX 60 FR PLAS TRANS PE SIST FECH X 100 ML</v>
      </c>
      <c r="D55" s="28" t="str">
        <f aca="false">Cotação!D1004</f>
        <v>FARMACE INDUSTRIA QUIMICO-FARMACEUTICA CEARENSE</v>
      </c>
      <c r="E55" s="28" t="str">
        <f aca="false">Cotação!F1004</f>
        <v>A</v>
      </c>
      <c r="F55" s="28" t="n">
        <f aca="false">Cotação!H1004</f>
        <v>8.6</v>
      </c>
      <c r="G55" s="30" t="n">
        <f aca="false">Cotação!M1004</f>
        <v>4.86</v>
      </c>
      <c r="H55" s="30" t="n">
        <f aca="false">Cotação!L1004</f>
        <v>4.05</v>
      </c>
      <c r="I55" s="30" t="n">
        <f aca="false">Cotação!V1004</f>
        <v>4.05</v>
      </c>
      <c r="J55" s="31" t="n">
        <f aca="false">Cotação!Y1004</f>
        <v>-0.166666666666667</v>
      </c>
      <c r="K55" s="32" t="n">
        <f aca="false">Cotação!AC1004</f>
        <v>19</v>
      </c>
      <c r="L55" s="30" t="n">
        <f aca="false">Cotação!AD1004</f>
        <v>76.95</v>
      </c>
      <c r="M55" s="30" t="n">
        <f aca="false">Cotação!AE1004</f>
        <v>15.39</v>
      </c>
      <c r="N55" s="32" t="n">
        <f aca="false">Cotação!AB1004</f>
        <v>14748</v>
      </c>
      <c r="O55" s="28" t="str">
        <f aca="false">Cotação!AF1004</f>
        <v/>
      </c>
    </row>
    <row r="56" customFormat="false" ht="15" hidden="false" customHeight="false" outlineLevel="0" collapsed="false">
      <c r="A56" s="28" t="str">
        <f aca="false">Cotação!A199</f>
        <v>124821</v>
      </c>
      <c r="B56" s="29" t="str">
        <f aca="false">Cotação!B199</f>
        <v>7899095245631</v>
      </c>
      <c r="C56" s="28" t="str">
        <f aca="false">Cotação!C199</f>
        <v>CLORIDRATO DE AMIODARONA 200MG CX 30 COMP</v>
      </c>
      <c r="D56" s="28" t="str">
        <f aca="false">Cotação!D199</f>
        <v>GEOLAB</v>
      </c>
      <c r="E56" s="28" t="str">
        <f aca="false">Cotação!F199</f>
        <v>A</v>
      </c>
      <c r="F56" s="28" t="n">
        <f aca="false">Cotação!H199</f>
        <v>1.6</v>
      </c>
      <c r="G56" s="30" t="n">
        <f aca="false">Cotação!M199</f>
        <v>21.51</v>
      </c>
      <c r="H56" s="30" t="n">
        <f aca="false">Cotação!L199</f>
        <v>21.51</v>
      </c>
      <c r="I56" s="30" t="n">
        <f aca="false">Cotação!V199</f>
        <v>22.01</v>
      </c>
      <c r="J56" s="31" t="n">
        <f aca="false">Cotação!Y199</f>
        <v>0.0232450023245003</v>
      </c>
      <c r="K56" s="32" t="n">
        <f aca="false">Cotação!AC199</f>
        <v>5</v>
      </c>
      <c r="L56" s="30" t="n">
        <f aca="false">Cotação!AD199</f>
        <v>110.05</v>
      </c>
      <c r="M56" s="30" t="n">
        <f aca="false">Cotação!AE199</f>
        <v>-2.5</v>
      </c>
      <c r="N56" s="32" t="n">
        <f aca="false">Cotação!AB199</f>
        <v>276</v>
      </c>
      <c r="O56" s="28" t="str">
        <f aca="false">Cotação!AF199</f>
        <v/>
      </c>
    </row>
    <row r="57" customFormat="false" ht="15" hidden="false" customHeight="false" outlineLevel="0" collapsed="false">
      <c r="A57" s="28" t="str">
        <f aca="false">Cotação!A202</f>
        <v>129761</v>
      </c>
      <c r="B57" s="29" t="str">
        <f aca="false">Cotação!B202</f>
        <v>7898060131504</v>
      </c>
      <c r="C57" s="28" t="str">
        <f aca="false">Cotação!C202</f>
        <v>CLORIDRATO DE BROMEXINA 1,6MG XPE FR 120ML+CM</v>
      </c>
      <c r="D57" s="28" t="str">
        <f aca="false">Cotação!D202</f>
        <v>GLOBO</v>
      </c>
      <c r="E57" s="28" t="str">
        <f aca="false">Cotação!F202</f>
        <v>B</v>
      </c>
      <c r="F57" s="28" t="n">
        <f aca="false">Cotação!H202</f>
        <v>3.2</v>
      </c>
      <c r="G57" s="30" t="n">
        <f aca="false">Cotação!M202</f>
        <v>6.49</v>
      </c>
      <c r="H57" s="30" t="n">
        <f aca="false">Cotação!L202</f>
        <v>6.49</v>
      </c>
      <c r="I57" s="30" t="n">
        <f aca="false">Cotação!V202</f>
        <v>6.74</v>
      </c>
      <c r="J57" s="31" t="n">
        <f aca="false">Cotação!Y202</f>
        <v>0.0385208012326657</v>
      </c>
      <c r="K57" s="32" t="n">
        <f aca="false">Cotação!AC202</f>
        <v>2</v>
      </c>
      <c r="L57" s="30" t="n">
        <f aca="false">Cotação!AD202</f>
        <v>13.48</v>
      </c>
      <c r="M57" s="30" t="n">
        <f aca="false">Cotação!AE202</f>
        <v>-0.5</v>
      </c>
      <c r="N57" s="32" t="n">
        <f aca="false">Cotação!AB202</f>
        <v>960</v>
      </c>
      <c r="O57" s="28" t="str">
        <f aca="false">Cotação!AF202</f>
        <v/>
      </c>
    </row>
    <row r="58" customFormat="false" ht="15" hidden="false" customHeight="false" outlineLevel="0" collapsed="false">
      <c r="A58" s="28" t="str">
        <f aca="false">Cotação!A204</f>
        <v>134601</v>
      </c>
      <c r="B58" s="29" t="str">
        <f aca="false">Cotação!B204</f>
        <v>7898060139951</v>
      </c>
      <c r="C58" s="28" t="str">
        <f aca="false">Cotação!C204</f>
        <v>CLORIDRATO DE CICLOBENZAPRINA 10MG CX 30 COMP REV</v>
      </c>
      <c r="D58" s="28" t="str">
        <f aca="false">Cotação!D204</f>
        <v>GLOBO</v>
      </c>
      <c r="E58" s="28" t="str">
        <f aca="false">Cotação!F204</f>
        <v>C</v>
      </c>
      <c r="F58" s="28" t="n">
        <f aca="false">Cotação!H204</f>
        <v>2.1</v>
      </c>
      <c r="G58" s="30" t="n">
        <f aca="false">Cotação!M204</f>
        <v>5.48</v>
      </c>
      <c r="H58" s="30" t="n">
        <f aca="false">Cotação!L204</f>
        <v>5.48</v>
      </c>
      <c r="I58" s="30" t="n">
        <f aca="false">Cotação!V204</f>
        <v>5.58</v>
      </c>
      <c r="J58" s="31" t="n">
        <f aca="false">Cotação!Y204</f>
        <v>0.0182481751824817</v>
      </c>
      <c r="K58" s="32" t="n">
        <f aca="false">Cotação!AC204</f>
        <v>2</v>
      </c>
      <c r="L58" s="30" t="n">
        <f aca="false">Cotação!AD204</f>
        <v>11.16</v>
      </c>
      <c r="M58" s="30" t="n">
        <f aca="false">Cotação!AE204</f>
        <v>-0.199999999999999</v>
      </c>
      <c r="N58" s="32" t="n">
        <f aca="false">Cotação!AB204</f>
        <v>3</v>
      </c>
      <c r="O58" s="28" t="str">
        <f aca="false">Cotação!AF204</f>
        <v/>
      </c>
    </row>
    <row r="59" customFormat="false" ht="15" hidden="false" customHeight="false" outlineLevel="0" collapsed="false">
      <c r="A59" s="28" t="str">
        <f aca="false">Cotação!A207</f>
        <v>134661</v>
      </c>
      <c r="B59" s="29" t="str">
        <f aca="false">Cotação!B207</f>
        <v>7898060139913</v>
      </c>
      <c r="C59" s="28" t="str">
        <f aca="false">Cotação!C207</f>
        <v>CLORIDRATO DE CICLOBENZAPRINA 5MG CX 15 COMP REV</v>
      </c>
      <c r="D59" s="28" t="str">
        <f aca="false">Cotação!D207</f>
        <v>GLOBO</v>
      </c>
      <c r="E59" s="28" t="str">
        <f aca="false">Cotação!F207</f>
        <v>C</v>
      </c>
      <c r="F59" s="28" t="n">
        <f aca="false">Cotação!H207</f>
        <v>1.4</v>
      </c>
      <c r="G59" s="30" t="n">
        <f aca="false">Cotação!M207</f>
        <v>2.53</v>
      </c>
      <c r="H59" s="30" t="n">
        <f aca="false">Cotação!L207</f>
        <v>2.53</v>
      </c>
      <c r="I59" s="30" t="n">
        <f aca="false">Cotação!V207</f>
        <v>2.55</v>
      </c>
      <c r="J59" s="31" t="n">
        <f aca="false">Cotação!Y207</f>
        <v>0.0079051383399209</v>
      </c>
      <c r="K59" s="32" t="n">
        <f aca="false">Cotação!AC207</f>
        <v>1</v>
      </c>
      <c r="L59" s="30" t="n">
        <f aca="false">Cotação!AD207</f>
        <v>2.55</v>
      </c>
      <c r="M59" s="30" t="n">
        <f aca="false">Cotação!AE207</f>
        <v>-0.02</v>
      </c>
      <c r="N59" s="32" t="n">
        <f aca="false">Cotação!AB207</f>
        <v>1</v>
      </c>
      <c r="O59" s="28" t="str">
        <f aca="false">Cotação!AF207</f>
        <v/>
      </c>
    </row>
    <row r="60" customFormat="false" ht="15" hidden="false" customHeight="false" outlineLevel="0" collapsed="false">
      <c r="A60" s="28" t="str">
        <f aca="false">Cotação!A208</f>
        <v>132761</v>
      </c>
      <c r="B60" s="29" t="str">
        <f aca="false">Cotação!B208</f>
        <v>7896523214627</v>
      </c>
      <c r="C60" s="28" t="str">
        <f aca="false">Cotação!C208</f>
        <v>CLORIDRATO DE CICLOBENZAPRINA 5MG CX 30 COMP REV</v>
      </c>
      <c r="D60" s="28" t="str">
        <f aca="false">Cotação!D208</f>
        <v>CIMED</v>
      </c>
      <c r="E60" s="28" t="str">
        <f aca="false">Cotação!F208</f>
        <v>B</v>
      </c>
      <c r="F60" s="28" t="n">
        <f aca="false">Cotação!H208</f>
        <v>4.7</v>
      </c>
      <c r="G60" s="30" t="n">
        <f aca="false">Cotação!M208</f>
        <v>3.15</v>
      </c>
      <c r="H60" s="30" t="n">
        <f aca="false">Cotação!L208</f>
        <v>3.15</v>
      </c>
      <c r="I60" s="30" t="n">
        <f aca="false">Cotação!V208</f>
        <v>3.23</v>
      </c>
      <c r="J60" s="31" t="n">
        <f aca="false">Cotação!Y208</f>
        <v>0.0253968253968255</v>
      </c>
      <c r="K60" s="32" t="n">
        <f aca="false">Cotação!AC208</f>
        <v>1</v>
      </c>
      <c r="L60" s="30" t="n">
        <f aca="false">Cotação!AD208</f>
        <v>3.23</v>
      </c>
      <c r="M60" s="30" t="n">
        <f aca="false">Cotação!AE208</f>
        <v>-0.0800000000000001</v>
      </c>
      <c r="N60" s="32" t="n">
        <f aca="false">Cotação!AB208</f>
        <v>279</v>
      </c>
      <c r="O60" s="28" t="str">
        <f aca="false">Cotação!AF208</f>
        <v/>
      </c>
    </row>
    <row r="61" customFormat="false" ht="15" hidden="false" customHeight="false" outlineLevel="0" collapsed="false">
      <c r="A61" s="28" t="str">
        <f aca="false">Cotação!A480</f>
        <v>137941</v>
      </c>
      <c r="B61" s="29" t="str">
        <f aca="false">Cotação!B480</f>
        <v>7896006225744</v>
      </c>
      <c r="C61" s="28" t="str">
        <f aca="false">Cotação!C480</f>
        <v>CLORIDRATO DE CLINDAMICINA 300MG CX 16 CAP</v>
      </c>
      <c r="D61" s="28" t="str">
        <f aca="false">Cotação!D480</f>
        <v>UNIAO QUIMICA</v>
      </c>
      <c r="E61" s="28" t="str">
        <f aca="false">Cotação!F480</f>
        <v>B</v>
      </c>
      <c r="F61" s="28" t="n">
        <f aca="false">Cotação!H480</f>
        <v>1</v>
      </c>
      <c r="G61" s="30" t="n">
        <f aca="false">Cotação!M480</f>
        <v>17.99</v>
      </c>
      <c r="H61" s="30" t="n">
        <f aca="false">Cotação!L480</f>
        <v>17.99</v>
      </c>
      <c r="I61" s="30" t="n">
        <f aca="false">Cotação!V480</f>
        <v>14.92</v>
      </c>
      <c r="J61" s="31" t="n">
        <f aca="false">Cotação!Y480</f>
        <v>-0.17065036131184</v>
      </c>
      <c r="K61" s="32" t="n">
        <f aca="false">Cotação!AC480</f>
        <v>3</v>
      </c>
      <c r="L61" s="30" t="n">
        <f aca="false">Cotação!AD480</f>
        <v>44.76</v>
      </c>
      <c r="M61" s="30" t="n">
        <f aca="false">Cotação!AE480</f>
        <v>9.21</v>
      </c>
      <c r="N61" s="32" t="n">
        <f aca="false">Cotação!AB480</f>
        <v>158</v>
      </c>
      <c r="O61" s="28" t="str">
        <f aca="false">Cotação!AF480</f>
        <v/>
      </c>
    </row>
    <row r="62" customFormat="false" ht="15" hidden="false" customHeight="false" outlineLevel="0" collapsed="false">
      <c r="A62" s="28" t="str">
        <f aca="false">Cotação!A498</f>
        <v>162481</v>
      </c>
      <c r="B62" s="29" t="str">
        <f aca="false">Cotação!B498</f>
        <v>7896112103028</v>
      </c>
      <c r="C62" s="28" t="str">
        <f aca="false">Cotação!C498</f>
        <v>CLORIDRATO DE NEBIVOLOL 5MG CX 30 COMP</v>
      </c>
      <c r="D62" s="28" t="str">
        <f aca="false">Cotação!D498</f>
        <v>TEUTO</v>
      </c>
      <c r="E62" s="28" t="str">
        <f aca="false">Cotação!F498</f>
        <v>A</v>
      </c>
      <c r="F62" s="28" t="n">
        <f aca="false">Cotação!H498</f>
        <v>7.5</v>
      </c>
      <c r="G62" s="30" t="n">
        <f aca="false">Cotação!M498</f>
        <v>16.76</v>
      </c>
      <c r="H62" s="30" t="n">
        <f aca="false">Cotação!L498</f>
        <v>16.76</v>
      </c>
      <c r="I62" s="30" t="n">
        <f aca="false">Cotação!V498</f>
        <v>17.09</v>
      </c>
      <c r="J62" s="31" t="n">
        <f aca="false">Cotação!Y498</f>
        <v>0.019689737470167</v>
      </c>
      <c r="K62" s="32" t="n">
        <f aca="false">Cotação!AC498</f>
        <v>6</v>
      </c>
      <c r="L62" s="30" t="n">
        <f aca="false">Cotação!AD498</f>
        <v>102.54</v>
      </c>
      <c r="M62" s="30" t="n">
        <f aca="false">Cotação!AE498</f>
        <v>-1.97999999999999</v>
      </c>
      <c r="N62" s="32" t="n">
        <f aca="false">Cotação!AB498</f>
        <v>994</v>
      </c>
      <c r="O62" s="28" t="str">
        <f aca="false">Cotação!AF498</f>
        <v/>
      </c>
    </row>
    <row r="63" customFormat="false" ht="15" hidden="false" customHeight="false" outlineLevel="0" collapsed="false">
      <c r="A63" s="28" t="str">
        <f aca="false">Cotação!A225</f>
        <v>163981</v>
      </c>
      <c r="B63" s="29" t="str">
        <f aca="false">Cotação!B225</f>
        <v>7896112400387</v>
      </c>
      <c r="C63" s="28" t="str">
        <f aca="false">Cotação!C225</f>
        <v>CLORIDRATO DE ONDANSETRONA 4MG CX 10 COMP</v>
      </c>
      <c r="D63" s="28" t="str">
        <f aca="false">Cotação!D225</f>
        <v>BIOLAB GENERICOS</v>
      </c>
      <c r="E63" s="28" t="str">
        <f aca="false">Cotação!F225</f>
        <v>C</v>
      </c>
      <c r="F63" s="28" t="n">
        <f aca="false">Cotação!H225</f>
        <v>1.8</v>
      </c>
      <c r="G63" s="30" t="n">
        <f aca="false">Cotação!M225</f>
        <v>3.12</v>
      </c>
      <c r="H63" s="30" t="n">
        <f aca="false">Cotação!L225</f>
        <v>3.36</v>
      </c>
      <c r="I63" s="30" t="n">
        <f aca="false">Cotação!V225</f>
        <v>3.24</v>
      </c>
      <c r="J63" s="31" t="n">
        <f aca="false">Cotação!Y225</f>
        <v>0.0384615384615386</v>
      </c>
      <c r="K63" s="32" t="n">
        <f aca="false">Cotação!AC225</f>
        <v>1</v>
      </c>
      <c r="L63" s="30" t="n">
        <f aca="false">Cotação!AD225</f>
        <v>3.24</v>
      </c>
      <c r="M63" s="30" t="n">
        <f aca="false">Cotação!AE225</f>
        <v>-0.12</v>
      </c>
      <c r="N63" s="32" t="n">
        <f aca="false">Cotação!AB225</f>
        <v>88</v>
      </c>
      <c r="O63" s="28" t="str">
        <f aca="false">Cotação!AF225</f>
        <v/>
      </c>
    </row>
    <row r="64" customFormat="false" ht="15" hidden="false" customHeight="false" outlineLevel="0" collapsed="false">
      <c r="A64" s="28" t="str">
        <f aca="false">Cotação!A501</f>
        <v>183041</v>
      </c>
      <c r="B64" s="29" t="str">
        <f aca="false">Cotação!B501</f>
        <v>7896004708607</v>
      </c>
      <c r="C64" s="28" t="str">
        <f aca="false">Cotação!C501</f>
        <v>CLORIDRATO DE TRAMADOL 100MG SOL ORAL FR 15ML</v>
      </c>
      <c r="D64" s="28" t="str">
        <f aca="false">Cotação!D501</f>
        <v>GERMED GENERICOS</v>
      </c>
      <c r="E64" s="28" t="str">
        <f aca="false">Cotação!F501</f>
        <v>B</v>
      </c>
      <c r="F64" s="28" t="n">
        <f aca="false">Cotação!H501</f>
        <v>0.4</v>
      </c>
      <c r="G64" s="30" t="n">
        <f aca="false">Cotação!M501</f>
        <v>16.61</v>
      </c>
      <c r="H64" s="30" t="n">
        <f aca="false">Cotação!L501</f>
        <v>16.61</v>
      </c>
      <c r="I64" s="30" t="n">
        <f aca="false">Cotação!V501</f>
        <v>16.61</v>
      </c>
      <c r="J64" s="31" t="n">
        <f aca="false">Cotação!Y501</f>
        <v>0</v>
      </c>
      <c r="K64" s="32" t="n">
        <f aca="false">Cotação!AC501</f>
        <v>1</v>
      </c>
      <c r="L64" s="30" t="n">
        <f aca="false">Cotação!AD501</f>
        <v>16.61</v>
      </c>
      <c r="M64" s="30" t="n">
        <f aca="false">Cotação!AE501</f>
        <v>0</v>
      </c>
      <c r="N64" s="32" t="n">
        <f aca="false">Cotação!AB501</f>
        <v>132</v>
      </c>
      <c r="O64" s="28" t="str">
        <f aca="false">Cotação!AF501</f>
        <v/>
      </c>
    </row>
    <row r="65" customFormat="false" ht="15" hidden="false" customHeight="false" outlineLevel="0" collapsed="false">
      <c r="A65" s="28" t="str">
        <f aca="false">Cotação!A232</f>
        <v>651131</v>
      </c>
      <c r="B65" s="29" t="str">
        <f aca="false">Cotação!B232</f>
        <v>7899620916616</v>
      </c>
      <c r="C65" s="28" t="str">
        <f aca="false">Cotação!C232</f>
        <v>CLORIDRATO DE TRAZODONA 100MG CX 30 COMP</v>
      </c>
      <c r="D65" s="28" t="str">
        <f aca="false">Cotação!D232</f>
        <v>GLOBO</v>
      </c>
      <c r="E65" s="28" t="str">
        <f aca="false">Cotação!F232</f>
        <v>C</v>
      </c>
      <c r="F65" s="28" t="n">
        <f aca="false">Cotação!H232</f>
        <v>0.1</v>
      </c>
      <c r="G65" s="30" t="n">
        <f aca="false">Cotação!M232</f>
        <v>22</v>
      </c>
      <c r="H65" s="30" t="n">
        <f aca="false">Cotação!L232</f>
        <v>22</v>
      </c>
      <c r="I65" s="30" t="n">
        <f aca="false">Cotação!V232</f>
        <v>22.26</v>
      </c>
      <c r="J65" s="31" t="n">
        <f aca="false">Cotação!Y232</f>
        <v>0.011818181818182</v>
      </c>
      <c r="K65" s="32" t="n">
        <f aca="false">Cotação!AC232</f>
        <v>1</v>
      </c>
      <c r="L65" s="30" t="n">
        <f aca="false">Cotação!AD232</f>
        <v>22.26</v>
      </c>
      <c r="M65" s="30" t="n">
        <f aca="false">Cotação!AE232</f>
        <v>-0.260000000000002</v>
      </c>
      <c r="N65" s="32" t="n">
        <f aca="false">Cotação!AB232</f>
        <v>136</v>
      </c>
      <c r="O65" s="28" t="str">
        <f aca="false">Cotação!AF232</f>
        <v/>
      </c>
    </row>
    <row r="66" customFormat="false" ht="15" hidden="false" customHeight="false" outlineLevel="0" collapsed="false">
      <c r="A66" s="28" t="str">
        <f aca="false">Cotação!A234</f>
        <v>189301</v>
      </c>
      <c r="B66" s="29" t="str">
        <f aca="false">Cotação!B234</f>
        <v>7896004721231</v>
      </c>
      <c r="C66" s="28" t="str">
        <f aca="false">Cotação!C234</f>
        <v>CLOTRIMAZOL 10MG CREM BG 20G</v>
      </c>
      <c r="D66" s="28" t="str">
        <f aca="false">Cotação!D234</f>
        <v>GERMED GENERICOS</v>
      </c>
      <c r="E66" s="28" t="str">
        <f aca="false">Cotação!F234</f>
        <v>A</v>
      </c>
      <c r="F66" s="28" t="n">
        <f aca="false">Cotação!H234</f>
        <v>4.4</v>
      </c>
      <c r="G66" s="30" t="n">
        <f aca="false">Cotação!M234</f>
        <v>6.18166666666667</v>
      </c>
      <c r="H66" s="30" t="n">
        <f aca="false">Cotação!L234</f>
        <v>6.1817</v>
      </c>
      <c r="I66" s="30" t="n">
        <f aca="false">Cotação!V234</f>
        <v>6.38</v>
      </c>
      <c r="J66" s="31" t="n">
        <f aca="false">Cotação!Y234</f>
        <v>0.0320841197088158</v>
      </c>
      <c r="K66" s="32" t="n">
        <f aca="false">Cotação!AC234</f>
        <v>12</v>
      </c>
      <c r="L66" s="30" t="n">
        <f aca="false">Cotação!AD234</f>
        <v>76.56</v>
      </c>
      <c r="M66" s="30" t="n">
        <f aca="false">Cotação!AE234</f>
        <v>-2.37999999999996</v>
      </c>
      <c r="N66" s="32" t="n">
        <f aca="false">Cotação!AB234</f>
        <v>457</v>
      </c>
      <c r="O66" s="28" t="str">
        <f aca="false">Cotação!AF234</f>
        <v/>
      </c>
    </row>
    <row r="67" customFormat="false" ht="15" hidden="false" customHeight="false" outlineLevel="0" collapsed="false">
      <c r="A67" s="28" t="str">
        <f aca="false">Cotação!A1056</f>
        <v>657411</v>
      </c>
      <c r="B67" s="29" t="str">
        <f aca="false">Cotação!B1056</f>
        <v>7898593053465</v>
      </c>
      <c r="C67" s="28" t="str">
        <f aca="false">Cotação!C1056</f>
        <v>COENZIMA Q-10 50MG CX C/60 CAPS</v>
      </c>
      <c r="D67" s="28" t="str">
        <f aca="false">Cotação!D1056</f>
        <v>MIX NUTRI</v>
      </c>
      <c r="E67" s="28" t="str">
        <f aca="false">Cotação!F1056</f>
        <v>A</v>
      </c>
      <c r="F67" s="28" t="n">
        <f aca="false">Cotação!H1056</f>
        <v>0.8</v>
      </c>
      <c r="G67" s="30" t="n">
        <f aca="false">Cotação!M1056</f>
        <v>35.51</v>
      </c>
      <c r="H67" s="30" t="n">
        <f aca="false">Cotação!L1056</f>
        <v>35.51</v>
      </c>
      <c r="I67" s="30" t="n">
        <f aca="false">Cotação!V1056</f>
        <v>36.86</v>
      </c>
      <c r="J67" s="31" t="n">
        <f aca="false">Cotação!Y1056</f>
        <v>0.038017459870459</v>
      </c>
      <c r="K67" s="32" t="n">
        <f aca="false">Cotação!AC1056</f>
        <v>2</v>
      </c>
      <c r="L67" s="30" t="n">
        <f aca="false">Cotação!AD1056</f>
        <v>73.72</v>
      </c>
      <c r="M67" s="30" t="n">
        <f aca="false">Cotação!AE1056</f>
        <v>-2.7</v>
      </c>
      <c r="N67" s="32" t="n">
        <f aca="false">Cotação!AB1056</f>
        <v>63</v>
      </c>
      <c r="O67" s="28" t="str">
        <f aca="false">Cotação!AF1056</f>
        <v/>
      </c>
    </row>
    <row r="68" customFormat="false" ht="15" hidden="false" customHeight="false" outlineLevel="0" collapsed="false">
      <c r="A68" s="28" t="str">
        <f aca="false">Cotação!A712</f>
        <v>2943</v>
      </c>
      <c r="B68" s="29" t="str">
        <f aca="false">Cotação!B712</f>
        <v>7898938440912</v>
      </c>
      <c r="C68" s="28" t="str">
        <f aca="false">Cotação!C712</f>
        <v>COLAGENO + VITAMINA C 1000MG C/60 CPR</v>
      </c>
      <c r="D68" s="28" t="str">
        <f aca="false">Cotação!D712</f>
        <v>DUOM</v>
      </c>
      <c r="E68" s="28" t="str">
        <f aca="false">Cotação!F712</f>
        <v>A</v>
      </c>
      <c r="F68" s="28" t="n">
        <f aca="false">Cotação!H712</f>
        <v>0.5</v>
      </c>
      <c r="G68" s="30" t="n">
        <f aca="false">Cotação!M712</f>
        <v>39.02</v>
      </c>
      <c r="H68" s="30" t="n">
        <f aca="false">Cotação!L712</f>
        <v>39.02</v>
      </c>
      <c r="I68" s="30" t="n">
        <f aca="false">Cotação!V712</f>
        <v>40.66</v>
      </c>
      <c r="J68" s="31" t="n">
        <f aca="false">Cotação!Y712</f>
        <v>0.0420297283444386</v>
      </c>
      <c r="K68" s="32" t="n">
        <f aca="false">Cotação!AC712</f>
        <v>1</v>
      </c>
      <c r="L68" s="30" t="n">
        <f aca="false">Cotação!AD712</f>
        <v>40.66</v>
      </c>
      <c r="M68" s="30" t="n">
        <f aca="false">Cotação!AE712</f>
        <v>-1.63999999999999</v>
      </c>
      <c r="N68" s="32" t="n">
        <f aca="false">Cotação!AB712</f>
        <v>44</v>
      </c>
      <c r="O68" s="28" t="str">
        <f aca="false">Cotação!AF712</f>
        <v/>
      </c>
    </row>
    <row r="69" customFormat="false" ht="15" hidden="false" customHeight="false" outlineLevel="0" collapsed="false">
      <c r="A69" s="28" t="str">
        <f aca="false">Cotação!A714</f>
        <v>3323</v>
      </c>
      <c r="B69" s="29" t="str">
        <f aca="false">Cotação!B714</f>
        <v>7898277713272</v>
      </c>
      <c r="C69" s="28" t="str">
        <f aca="false">Cotação!C714</f>
        <v>COMPLEXO B 30ML GTS</v>
      </c>
      <c r="D69" s="28" t="str">
        <f aca="false">Cotação!D714</f>
        <v>NATIVITA IND</v>
      </c>
      <c r="E69" s="28" t="str">
        <f aca="false">Cotação!F714</f>
        <v>C</v>
      </c>
      <c r="F69" s="28" t="n">
        <f aca="false">Cotação!H714</f>
        <v>0.7</v>
      </c>
      <c r="G69" s="30" t="n">
        <f aca="false">Cotação!M714</f>
        <v>4.99</v>
      </c>
      <c r="H69" s="30" t="n">
        <f aca="false">Cotação!L714</f>
        <v>4.99</v>
      </c>
      <c r="I69" s="30" t="n">
        <f aca="false">Cotação!V714</f>
        <v>2.89</v>
      </c>
      <c r="J69" s="31" t="n">
        <f aca="false">Cotação!Y714</f>
        <v>-0.420841683366733</v>
      </c>
      <c r="K69" s="32" t="n">
        <f aca="false">Cotação!AC714</f>
        <v>2</v>
      </c>
      <c r="L69" s="30" t="n">
        <f aca="false">Cotação!AD714</f>
        <v>5.78</v>
      </c>
      <c r="M69" s="30" t="n">
        <f aca="false">Cotação!AE714</f>
        <v>4.2</v>
      </c>
      <c r="N69" s="32" t="n">
        <f aca="false">Cotação!AB714</f>
        <v>1136</v>
      </c>
      <c r="O69" s="28" t="str">
        <f aca="false">Cotação!AF714</f>
        <v/>
      </c>
    </row>
    <row r="70" customFormat="false" ht="15" hidden="false" customHeight="false" outlineLevel="0" collapsed="false">
      <c r="A70" s="28" t="str">
        <f aca="false">Cotação!A1057</f>
        <v>644931</v>
      </c>
      <c r="B70" s="29" t="str">
        <f aca="false">Cotação!B1057</f>
        <v>7898958836986</v>
      </c>
      <c r="C70" s="28" t="str">
        <f aca="false">Cotação!C1057</f>
        <v>COMPLEXO B 400MG C/60 CPS.</v>
      </c>
      <c r="D70" s="28" t="str">
        <f aca="false">Cotação!D1057</f>
        <v>DUOM</v>
      </c>
      <c r="E70" s="28" t="str">
        <f aca="false">Cotação!F1057</f>
        <v>B</v>
      </c>
      <c r="F70" s="28" t="n">
        <f aca="false">Cotação!H1057</f>
        <v>0.8</v>
      </c>
      <c r="G70" s="30" t="n">
        <f aca="false">Cotação!M1057</f>
        <v>15.32</v>
      </c>
      <c r="H70" s="30" t="n">
        <f aca="false">Cotação!L1057</f>
        <v>15.32</v>
      </c>
      <c r="I70" s="30" t="n">
        <f aca="false">Cotação!V1057</f>
        <v>14.64</v>
      </c>
      <c r="J70" s="31" t="n">
        <f aca="false">Cotação!Y1057</f>
        <v>-0.0443864229765013</v>
      </c>
      <c r="K70" s="32" t="n">
        <f aca="false">Cotação!AC1057</f>
        <v>2</v>
      </c>
      <c r="L70" s="30" t="n">
        <f aca="false">Cotação!AD1057</f>
        <v>29.28</v>
      </c>
      <c r="M70" s="30" t="n">
        <f aca="false">Cotação!AE1057</f>
        <v>1.36</v>
      </c>
      <c r="N70" s="32" t="n">
        <f aca="false">Cotação!AB1057</f>
        <v>41</v>
      </c>
      <c r="O70" s="28" t="str">
        <f aca="false">Cotação!AF1057</f>
        <v/>
      </c>
    </row>
    <row r="71" customFormat="false" ht="15" hidden="false" customHeight="false" outlineLevel="0" collapsed="false">
      <c r="A71" s="28" t="str">
        <f aca="false">Cotação!A1058</f>
        <v>661121</v>
      </c>
      <c r="B71" s="29" t="str">
        <f aca="false">Cotação!B1058</f>
        <v>7897146650021</v>
      </c>
      <c r="C71" s="28" t="str">
        <f aca="false">Cotação!C1058</f>
        <v>COMPLEXO B C/100 CPR.</v>
      </c>
      <c r="D71" s="28" t="n">
        <f aca="false">Cotação!D1058</f>
        <v>0</v>
      </c>
      <c r="E71" s="28" t="str">
        <f aca="false">Cotação!F1058</f>
        <v>C</v>
      </c>
      <c r="F71" s="28" t="n">
        <f aca="false">Cotação!H1058</f>
        <v>2.1</v>
      </c>
      <c r="G71" s="30" t="n">
        <f aca="false">Cotação!M1058</f>
        <v>7.97</v>
      </c>
      <c r="H71" s="30" t="n">
        <f aca="false">Cotação!L1058</f>
        <v>7.97</v>
      </c>
      <c r="I71" s="30" t="n">
        <f aca="false">Cotação!V1058</f>
        <v>7.97</v>
      </c>
      <c r="J71" s="31" t="n">
        <f aca="false">Cotação!Y1058</f>
        <v>0</v>
      </c>
      <c r="K71" s="32" t="n">
        <f aca="false">Cotação!AC1058</f>
        <v>6</v>
      </c>
      <c r="L71" s="30" t="n">
        <f aca="false">Cotação!AD1058</f>
        <v>47.82</v>
      </c>
      <c r="M71" s="30" t="n">
        <f aca="false">Cotação!AE1058</f>
        <v>0</v>
      </c>
      <c r="N71" s="32" t="n">
        <f aca="false">Cotação!AB1058</f>
        <v>214</v>
      </c>
      <c r="O71" s="28" t="str">
        <f aca="false">Cotação!AF1058</f>
        <v/>
      </c>
    </row>
    <row r="72" customFormat="false" ht="15" hidden="false" customHeight="false" outlineLevel="0" collapsed="false">
      <c r="A72" s="28" t="str">
        <f aca="false">Cotação!A715</f>
        <v>3343</v>
      </c>
      <c r="B72" s="29" t="str">
        <f aca="false">Cotação!B715</f>
        <v>7898277714880</v>
      </c>
      <c r="C72" s="28" t="str">
        <f aca="false">Cotação!C715</f>
        <v>COMPLEXO B C/20 CPR CONCENTRADO</v>
      </c>
      <c r="D72" s="28" t="n">
        <f aca="false">Cotação!D715</f>
        <v>0</v>
      </c>
      <c r="E72" s="28" t="str">
        <f aca="false">Cotação!F715</f>
        <v>C</v>
      </c>
      <c r="F72" s="28" t="n">
        <f aca="false">Cotação!H715</f>
        <v>0.4</v>
      </c>
      <c r="G72" s="30" t="n">
        <f aca="false">Cotação!M715</f>
        <v>6.37</v>
      </c>
      <c r="H72" s="30" t="n">
        <f aca="false">Cotação!L715</f>
        <v>6.37</v>
      </c>
      <c r="I72" s="30" t="n">
        <f aca="false">Cotação!V715</f>
        <v>6.37</v>
      </c>
      <c r="J72" s="31" t="n">
        <f aca="false">Cotação!Y715</f>
        <v>0</v>
      </c>
      <c r="K72" s="32" t="n">
        <f aca="false">Cotação!AC715</f>
        <v>1</v>
      </c>
      <c r="L72" s="30" t="n">
        <f aca="false">Cotação!AD715</f>
        <v>6.37</v>
      </c>
      <c r="M72" s="30" t="n">
        <f aca="false">Cotação!AE715</f>
        <v>0</v>
      </c>
      <c r="N72" s="32" t="n">
        <f aca="false">Cotação!AB715</f>
        <v>214</v>
      </c>
      <c r="O72" s="28" t="str">
        <f aca="false">Cotação!AF715</f>
        <v/>
      </c>
    </row>
    <row r="73" customFormat="false" ht="15" hidden="false" customHeight="false" outlineLevel="0" collapsed="false">
      <c r="A73" s="28" t="str">
        <f aca="false">Cotação!A716</f>
        <v>608751</v>
      </c>
      <c r="B73" s="29" t="str">
        <f aca="false">Cotação!B716</f>
        <v>7897146600200</v>
      </c>
      <c r="C73" s="28" t="str">
        <f aca="false">Cotação!C716</f>
        <v>COMPLEXO B C/30 CPR</v>
      </c>
      <c r="D73" s="28" t="str">
        <f aca="false">Cotação!D716</f>
        <v>HENFER</v>
      </c>
      <c r="E73" s="28" t="str">
        <f aca="false">Cotação!F716</f>
        <v>C</v>
      </c>
      <c r="F73" s="28" t="n">
        <f aca="false">Cotação!H716</f>
        <v>1.3</v>
      </c>
      <c r="G73" s="30" t="n">
        <f aca="false">Cotação!M716</f>
        <v>3.38</v>
      </c>
      <c r="H73" s="30" t="n">
        <f aca="false">Cotação!L716</f>
        <v>3.38</v>
      </c>
      <c r="I73" s="30" t="n">
        <f aca="false">Cotação!V716</f>
        <v>3.38</v>
      </c>
      <c r="J73" s="31" t="n">
        <f aca="false">Cotação!Y716</f>
        <v>0</v>
      </c>
      <c r="K73" s="32" t="n">
        <f aca="false">Cotação!AC716</f>
        <v>4</v>
      </c>
      <c r="L73" s="30" t="n">
        <f aca="false">Cotação!AD716</f>
        <v>13.52</v>
      </c>
      <c r="M73" s="30" t="n">
        <f aca="false">Cotação!AE716</f>
        <v>0</v>
      </c>
      <c r="N73" s="32" t="n">
        <f aca="false">Cotação!AB716</f>
        <v>2207</v>
      </c>
      <c r="O73" s="28" t="str">
        <f aca="false">Cotação!AF716</f>
        <v/>
      </c>
    </row>
    <row r="74" customFormat="false" ht="15" hidden="false" customHeight="false" outlineLevel="0" collapsed="false">
      <c r="A74" s="28" t="str">
        <f aca="false">Cotação!A718</f>
        <v>592581</v>
      </c>
      <c r="B74" s="29" t="str">
        <f aca="false">Cotação!B718</f>
        <v>7897146600064</v>
      </c>
      <c r="C74" s="28" t="str">
        <f aca="false">Cotação!C718</f>
        <v>COMPLEXO B C/50 CPR</v>
      </c>
      <c r="D74" s="28" t="str">
        <f aca="false">Cotação!D718</f>
        <v>ARTE NATIVA</v>
      </c>
      <c r="E74" s="28" t="str">
        <f aca="false">Cotação!F718</f>
        <v>A</v>
      </c>
      <c r="F74" s="28" t="n">
        <f aca="false">Cotação!H718</f>
        <v>7.5</v>
      </c>
      <c r="G74" s="30" t="n">
        <f aca="false">Cotação!M718</f>
        <v>5</v>
      </c>
      <c r="H74" s="30" t="n">
        <f aca="false">Cotação!L718</f>
        <v>5</v>
      </c>
      <c r="I74" s="30" t="n">
        <f aca="false">Cotação!V718</f>
        <v>5</v>
      </c>
      <c r="J74" s="31" t="n">
        <f aca="false">Cotação!Y718</f>
        <v>0</v>
      </c>
      <c r="K74" s="32" t="n">
        <f aca="false">Cotação!AC718</f>
        <v>17</v>
      </c>
      <c r="L74" s="30" t="n">
        <f aca="false">Cotação!AD718</f>
        <v>85</v>
      </c>
      <c r="M74" s="30" t="n">
        <f aca="false">Cotação!AE718</f>
        <v>0</v>
      </c>
      <c r="N74" s="32" t="n">
        <f aca="false">Cotação!AB718</f>
        <v>1484</v>
      </c>
      <c r="O74" s="28" t="str">
        <f aca="false">Cotação!AF718</f>
        <v/>
      </c>
    </row>
    <row r="75" customFormat="false" ht="15" hidden="false" customHeight="false" outlineLevel="0" collapsed="false">
      <c r="A75" s="28" t="str">
        <f aca="false">Cotação!A719</f>
        <v>541341</v>
      </c>
      <c r="B75" s="29" t="str">
        <f aca="false">Cotação!B719</f>
        <v>7898964832156</v>
      </c>
      <c r="C75" s="28" t="str">
        <f aca="false">Cotação!C719</f>
        <v>COMPLEXO B C/60COMP.</v>
      </c>
      <c r="D75" s="28" t="str">
        <f aca="false">Cotação!D719</f>
        <v>NUTRITIVE</v>
      </c>
      <c r="E75" s="28" t="str">
        <f aca="false">Cotação!F719</f>
        <v>B</v>
      </c>
      <c r="F75" s="28" t="n">
        <f aca="false">Cotação!H719</f>
        <v>4.3</v>
      </c>
      <c r="G75" s="30" t="n">
        <f aca="false">Cotação!M719</f>
        <v>5.24</v>
      </c>
      <c r="H75" s="30" t="n">
        <f aca="false">Cotação!L719</f>
        <v>5.24</v>
      </c>
      <c r="I75" s="30" t="n">
        <f aca="false">Cotação!V719</f>
        <v>5.24</v>
      </c>
      <c r="J75" s="31" t="n">
        <f aca="false">Cotação!Y719</f>
        <v>0</v>
      </c>
      <c r="K75" s="32" t="n">
        <f aca="false">Cotação!AC719</f>
        <v>9</v>
      </c>
      <c r="L75" s="30" t="n">
        <f aca="false">Cotação!AD719</f>
        <v>47.16</v>
      </c>
      <c r="M75" s="30" t="n">
        <f aca="false">Cotação!AE719</f>
        <v>0</v>
      </c>
      <c r="N75" s="32" t="n">
        <f aca="false">Cotação!AB719</f>
        <v>1248</v>
      </c>
      <c r="O75" s="28" t="str">
        <f aca="false">Cotação!AF719</f>
        <v/>
      </c>
    </row>
    <row r="76" customFormat="false" ht="15" hidden="false" customHeight="false" outlineLevel="0" collapsed="false">
      <c r="A76" s="28" t="str">
        <f aca="false">Cotação!A720</f>
        <v>581021</v>
      </c>
      <c r="B76" s="29" t="str">
        <f aca="false">Cotação!B720</f>
        <v>7898277713333</v>
      </c>
      <c r="C76" s="28" t="str">
        <f aca="false">Cotação!C720</f>
        <v>COMPLEXO B SOL ORAL 100ML (POLIVITAMINAS</v>
      </c>
      <c r="D76" s="28" t="str">
        <f aca="false">Cotação!D720</f>
        <v>ARTE NATIVA</v>
      </c>
      <c r="E76" s="28" t="str">
        <f aca="false">Cotação!F720</f>
        <v>C</v>
      </c>
      <c r="F76" s="28" t="n">
        <f aca="false">Cotação!H720</f>
        <v>1.5</v>
      </c>
      <c r="G76" s="30" t="n">
        <f aca="false">Cotação!M720</f>
        <v>3.9</v>
      </c>
      <c r="H76" s="30" t="n">
        <f aca="false">Cotação!L720</f>
        <v>3.9</v>
      </c>
      <c r="I76" s="30" t="n">
        <f aca="false">Cotação!V720</f>
        <v>3.9</v>
      </c>
      <c r="J76" s="31" t="n">
        <f aca="false">Cotação!Y720</f>
        <v>0</v>
      </c>
      <c r="K76" s="32" t="n">
        <f aca="false">Cotação!AC720</f>
        <v>2</v>
      </c>
      <c r="L76" s="30" t="n">
        <f aca="false">Cotação!AD720</f>
        <v>7.8</v>
      </c>
      <c r="M76" s="30" t="n">
        <f aca="false">Cotação!AE720</f>
        <v>0</v>
      </c>
      <c r="N76" s="32" t="n">
        <f aca="false">Cotação!AB720</f>
        <v>63</v>
      </c>
      <c r="O76" s="28" t="str">
        <f aca="false">Cotação!AF720</f>
        <v/>
      </c>
    </row>
    <row r="77" customFormat="false" ht="15" hidden="false" customHeight="false" outlineLevel="0" collapsed="false">
      <c r="A77" s="28" t="str">
        <f aca="false">Cotação!A84</f>
        <v>596581</v>
      </c>
      <c r="B77" s="29" t="str">
        <f aca="false">Cotação!B84</f>
        <v>7898933598151</v>
      </c>
      <c r="C77" s="28" t="str">
        <f aca="false">Cotação!C84</f>
        <v>COMPRESSA GAZE 11 FIOS C/10 UN TEXPHARMA</v>
      </c>
      <c r="D77" s="28" t="str">
        <f aca="false">Cotação!D84</f>
        <v>TEXPHARMA</v>
      </c>
      <c r="E77" s="28" t="str">
        <f aca="false">Cotação!F84</f>
        <v>C</v>
      </c>
      <c r="F77" s="28" t="n">
        <f aca="false">Cotação!H84</f>
        <v>0.1</v>
      </c>
      <c r="G77" s="30" t="n">
        <f aca="false">Cotação!M84</f>
        <v>0.56</v>
      </c>
      <c r="H77" s="30" t="n">
        <f aca="false">Cotação!L84</f>
        <v>0.56</v>
      </c>
      <c r="I77" s="30" t="n">
        <f aca="false">Cotação!V84</f>
        <v>0.56</v>
      </c>
      <c r="J77" s="31" t="n">
        <f aca="false">Cotação!Y84</f>
        <v>0</v>
      </c>
      <c r="K77" s="32" t="n">
        <f aca="false">Cotação!AC84</f>
        <v>1</v>
      </c>
      <c r="L77" s="30" t="n">
        <f aca="false">Cotação!AD84</f>
        <v>0.56</v>
      </c>
      <c r="M77" s="30" t="n">
        <f aca="false">Cotação!AE84</f>
        <v>0</v>
      </c>
      <c r="N77" s="32" t="n">
        <f aca="false">Cotação!AB84</f>
        <v>21392</v>
      </c>
      <c r="O77" s="28" t="str">
        <f aca="false">Cotação!AF84</f>
        <v/>
      </c>
    </row>
    <row r="78" customFormat="false" ht="15" hidden="false" customHeight="false" outlineLevel="0" collapsed="false">
      <c r="A78" s="28" t="str">
        <f aca="false">Cotação!A1007</f>
        <v>538361</v>
      </c>
      <c r="B78" s="29" t="str">
        <f aca="false">Cotação!B1007</f>
        <v>7898668060190</v>
      </c>
      <c r="C78" s="28" t="str">
        <f aca="false">Cotação!C1007</f>
        <v>COMPRESSA GAZE 13 FIOS C/10 UND LIVIA</v>
      </c>
      <c r="D78" s="28" t="str">
        <f aca="false">Cotação!D1007</f>
        <v>PADRAO</v>
      </c>
      <c r="E78" s="28" t="str">
        <f aca="false">Cotação!F1007</f>
        <v>A</v>
      </c>
      <c r="F78" s="28" t="n">
        <f aca="false">Cotação!H1007</f>
        <v>346.2</v>
      </c>
      <c r="G78" s="30" t="n">
        <f aca="false">Cotação!M1007</f>
        <v>0.58</v>
      </c>
      <c r="H78" s="30" t="n">
        <f aca="false">Cotação!L1007</f>
        <v>0.58</v>
      </c>
      <c r="I78" s="30" t="n">
        <f aca="false">Cotação!V1007</f>
        <v>0.58</v>
      </c>
      <c r="J78" s="31" t="n">
        <f aca="false">Cotação!Y1007</f>
        <v>0</v>
      </c>
      <c r="K78" s="32" t="n">
        <f aca="false">Cotação!AC1007</f>
        <v>844</v>
      </c>
      <c r="L78" s="30" t="n">
        <f aca="false">Cotação!AD1007</f>
        <v>489.52</v>
      </c>
      <c r="M78" s="30" t="n">
        <f aca="false">Cotação!AE1007</f>
        <v>0</v>
      </c>
      <c r="N78" s="32" t="n">
        <f aca="false">Cotação!AB1007</f>
        <v>156885</v>
      </c>
      <c r="O78" s="28" t="str">
        <f aca="false">Cotação!AF1007</f>
        <v/>
      </c>
    </row>
    <row r="79" customFormat="false" ht="15" hidden="false" customHeight="false" outlineLevel="0" collapsed="false">
      <c r="A79" s="28" t="str">
        <f aca="false">Cotação!A968</f>
        <v>643291</v>
      </c>
      <c r="B79" s="29" t="str">
        <f aca="false">Cotação!B968</f>
        <v>7898669306716</v>
      </c>
      <c r="C79" s="28" t="str">
        <f aca="false">Cotação!C968</f>
        <v>CREATINA 100% PURE ABSOLUT 150G</v>
      </c>
      <c r="D79" s="28" t="str">
        <f aca="false">Cotação!D968</f>
        <v>ABSOLUTY</v>
      </c>
      <c r="E79" s="28" t="str">
        <f aca="false">Cotação!F968</f>
        <v>C</v>
      </c>
      <c r="F79" s="28" t="n">
        <f aca="false">Cotação!H968</f>
        <v>1</v>
      </c>
      <c r="G79" s="30" t="n">
        <f aca="false">Cotação!M968</f>
        <v>37.6</v>
      </c>
      <c r="H79" s="30" t="n">
        <f aca="false">Cotação!L968</f>
        <v>37.6</v>
      </c>
      <c r="I79" s="30" t="n">
        <f aca="false">Cotação!V968</f>
        <v>24.08</v>
      </c>
      <c r="J79" s="31" t="n">
        <f aca="false">Cotação!Y968</f>
        <v>-0.359574468085106</v>
      </c>
      <c r="K79" s="32" t="n">
        <f aca="false">Cotação!AC968</f>
        <v>3</v>
      </c>
      <c r="L79" s="30" t="n">
        <f aca="false">Cotação!AD968</f>
        <v>72.24</v>
      </c>
      <c r="M79" s="30" t="n">
        <f aca="false">Cotação!AE968</f>
        <v>40.56</v>
      </c>
      <c r="N79" s="32" t="n">
        <f aca="false">Cotação!AB968</f>
        <v>25</v>
      </c>
      <c r="O79" s="28" t="str">
        <f aca="false">Cotação!AF968</f>
        <v/>
      </c>
    </row>
    <row r="80" customFormat="false" ht="15" hidden="false" customHeight="false" outlineLevel="0" collapsed="false">
      <c r="A80" s="28" t="str">
        <f aca="false">Cotação!A723</f>
        <v>3923</v>
      </c>
      <c r="B80" s="29" t="str">
        <f aca="false">Cotação!B723</f>
        <v>7898665752388</v>
      </c>
      <c r="C80" s="28" t="str">
        <f aca="false">Cotação!C723</f>
        <v>CREATINA 3000MG 150G PO</v>
      </c>
      <c r="D80" s="28" t="str">
        <f aca="false">Cotação!D723</f>
        <v>NATULAB LABORATORIO</v>
      </c>
      <c r="E80" s="28" t="str">
        <f aca="false">Cotação!F723</f>
        <v>C</v>
      </c>
      <c r="F80" s="28" t="n">
        <f aca="false">Cotação!H723</f>
        <v>0.1</v>
      </c>
      <c r="G80" s="30" t="n">
        <f aca="false">Cotação!M723</f>
        <v>34.97</v>
      </c>
      <c r="H80" s="30" t="n">
        <f aca="false">Cotação!L723</f>
        <v>34.97</v>
      </c>
      <c r="I80" s="30" t="n">
        <f aca="false">Cotação!V723</f>
        <v>27.44</v>
      </c>
      <c r="J80" s="31" t="n">
        <f aca="false">Cotação!Y723</f>
        <v>-0.215327423505862</v>
      </c>
      <c r="K80" s="32" t="n">
        <f aca="false">Cotação!AC723</f>
        <v>1</v>
      </c>
      <c r="L80" s="30" t="n">
        <f aca="false">Cotação!AD723</f>
        <v>27.44</v>
      </c>
      <c r="M80" s="30" t="n">
        <f aca="false">Cotação!AE723</f>
        <v>7.53</v>
      </c>
      <c r="N80" s="32" t="n">
        <f aca="false">Cotação!AB723</f>
        <v>31</v>
      </c>
      <c r="O80" s="28" t="str">
        <f aca="false">Cotação!AF723</f>
        <v/>
      </c>
    </row>
    <row r="81" customFormat="false" ht="15" hidden="false" customHeight="false" outlineLevel="0" collapsed="false">
      <c r="A81" s="28" t="str">
        <f aca="false">Cotação!A1059</f>
        <v>651441</v>
      </c>
      <c r="B81" s="29" t="str">
        <f aca="false">Cotação!B1059</f>
        <v>7898665752500</v>
      </c>
      <c r="C81" s="28" t="str">
        <f aca="false">Cotação!C1059</f>
        <v>CREATINA 3000MG C/120 CPS</v>
      </c>
      <c r="D81" s="28" t="str">
        <f aca="false">Cotação!D1059</f>
        <v>NATULAB LABORATORIO</v>
      </c>
      <c r="E81" s="28" t="str">
        <f aca="false">Cotação!F1059</f>
        <v>B</v>
      </c>
      <c r="F81" s="28" t="n">
        <f aca="false">Cotação!H1059</f>
        <v>0.6</v>
      </c>
      <c r="G81" s="30" t="n">
        <f aca="false">Cotação!M1059</f>
        <v>32.84</v>
      </c>
      <c r="H81" s="30" t="n">
        <f aca="false">Cotação!L1059</f>
        <v>32.84</v>
      </c>
      <c r="I81" s="30" t="n">
        <f aca="false">Cotação!V1059</f>
        <v>31.71</v>
      </c>
      <c r="J81" s="31" t="n">
        <f aca="false">Cotação!Y1059</f>
        <v>-0.0344092570036542</v>
      </c>
      <c r="K81" s="32" t="n">
        <f aca="false">Cotação!AC1059</f>
        <v>1</v>
      </c>
      <c r="L81" s="30" t="n">
        <f aca="false">Cotação!AD1059</f>
        <v>31.71</v>
      </c>
      <c r="M81" s="30" t="n">
        <f aca="false">Cotação!AE1059</f>
        <v>1.13</v>
      </c>
      <c r="N81" s="32" t="n">
        <f aca="false">Cotação!AB1059</f>
        <v>7</v>
      </c>
      <c r="O81" s="28" t="str">
        <f aca="false">Cotação!AF1059</f>
        <v/>
      </c>
    </row>
    <row r="82" customFormat="false" ht="15" hidden="false" customHeight="false" outlineLevel="0" collapsed="false">
      <c r="A82" s="28" t="str">
        <f aca="false">Cotação!A724</f>
        <v>673701</v>
      </c>
      <c r="B82" s="29" t="str">
        <f aca="false">Cotação!B724</f>
        <v>7898277712695</v>
      </c>
      <c r="C82" s="28" t="str">
        <f aca="false">Cotação!C724</f>
        <v>CREME DE ARNICA MONTANA 60G</v>
      </c>
      <c r="D82" s="28" t="str">
        <f aca="false">Cotação!D724</f>
        <v>ARTE NATIVA</v>
      </c>
      <c r="E82" s="28" t="str">
        <f aca="false">Cotação!F724</f>
        <v>C</v>
      </c>
      <c r="F82" s="28" t="n">
        <f aca="false">Cotação!H724</f>
        <v>0.4</v>
      </c>
      <c r="G82" s="30" t="n">
        <f aca="false">Cotação!M724</f>
        <v>9.09</v>
      </c>
      <c r="H82" s="30" t="n">
        <f aca="false">Cotação!L724</f>
        <v>9.09</v>
      </c>
      <c r="I82" s="30" t="n">
        <f aca="false">Cotação!V724</f>
        <v>9.09</v>
      </c>
      <c r="J82" s="31" t="n">
        <f aca="false">Cotação!Y724</f>
        <v>0</v>
      </c>
      <c r="K82" s="32" t="n">
        <f aca="false">Cotação!AC724</f>
        <v>2</v>
      </c>
      <c r="L82" s="30" t="n">
        <f aca="false">Cotação!AD724</f>
        <v>18.18</v>
      </c>
      <c r="M82" s="30" t="n">
        <f aca="false">Cotação!AE724</f>
        <v>0</v>
      </c>
      <c r="N82" s="32" t="n">
        <f aca="false">Cotação!AB724</f>
        <v>362</v>
      </c>
      <c r="O82" s="28" t="str">
        <f aca="false">Cotação!AF724</f>
        <v/>
      </c>
    </row>
    <row r="83" customFormat="false" ht="15" hidden="false" customHeight="false" outlineLevel="0" collapsed="false">
      <c r="A83" s="28" t="str">
        <f aca="false">Cotação!A549</f>
        <v>620031</v>
      </c>
      <c r="B83" s="29" t="str">
        <f aca="false">Cotação!B549</f>
        <v>7898136150613</v>
      </c>
      <c r="C83" s="28" t="str">
        <f aca="false">Cotação!C549</f>
        <v>CURATIVO ADESIVO NATHY BEGE 10UND</v>
      </c>
      <c r="D83" s="28" t="str">
        <f aca="false">Cotação!D549</f>
        <v>NATHY</v>
      </c>
      <c r="E83" s="28" t="str">
        <f aca="false">Cotação!F549</f>
        <v>B</v>
      </c>
      <c r="F83" s="28" t="n">
        <f aca="false">Cotação!H549</f>
        <v>27.9</v>
      </c>
      <c r="G83" s="30" t="n">
        <f aca="false">Cotação!M549</f>
        <v>2.61</v>
      </c>
      <c r="H83" s="30" t="n">
        <f aca="false">Cotação!L549</f>
        <v>2.61</v>
      </c>
      <c r="I83" s="30" t="n">
        <f aca="false">Cotação!V549</f>
        <v>1.42</v>
      </c>
      <c r="J83" s="31" t="n">
        <f aca="false">Cotação!Y549</f>
        <v>-0.455938697318008</v>
      </c>
      <c r="K83" s="32" t="n">
        <f aca="false">Cotação!AC549</f>
        <v>19</v>
      </c>
      <c r="L83" s="30" t="n">
        <f aca="false">Cotação!AD549</f>
        <v>26.98</v>
      </c>
      <c r="M83" s="30" t="n">
        <f aca="false">Cotação!AE549</f>
        <v>22.61</v>
      </c>
      <c r="N83" s="32" t="n">
        <f aca="false">Cotação!AB549</f>
        <v>19</v>
      </c>
      <c r="O83" s="28" t="str">
        <f aca="false">Cotação!AF549</f>
        <v>ESTOQUE INSUFICIENTE</v>
      </c>
    </row>
    <row r="84" customFormat="false" ht="15" hidden="false" customHeight="false" outlineLevel="0" collapsed="false">
      <c r="A84" s="28" t="str">
        <f aca="false">Cotação!A86</f>
        <v>647131</v>
      </c>
      <c r="B84" s="29" t="str">
        <f aca="false">Cotação!B86</f>
        <v>7898136150583</v>
      </c>
      <c r="C84" s="28" t="str">
        <f aca="false">Cotação!C86</f>
        <v>CURATIVO ADESIVO NATHY BEGE 16UND</v>
      </c>
      <c r="D84" s="28" t="str">
        <f aca="false">Cotação!D86</f>
        <v>NATHY</v>
      </c>
      <c r="E84" s="28" t="str">
        <f aca="false">Cotação!F86</f>
        <v>C</v>
      </c>
      <c r="F84" s="28" t="n">
        <f aca="false">Cotação!H86</f>
        <v>1.1</v>
      </c>
      <c r="G84" s="30" t="n">
        <f aca="false">Cotação!M86</f>
        <v>2</v>
      </c>
      <c r="H84" s="30" t="n">
        <f aca="false">Cotação!L86</f>
        <v>2</v>
      </c>
      <c r="I84" s="30" t="n">
        <f aca="false">Cotação!V86</f>
        <v>1.49</v>
      </c>
      <c r="J84" s="31" t="n">
        <f aca="false">Cotação!Y86</f>
        <v>-0.255</v>
      </c>
      <c r="K84" s="32" t="n">
        <f aca="false">Cotação!AC86</f>
        <v>3</v>
      </c>
      <c r="L84" s="30" t="n">
        <f aca="false">Cotação!AD86</f>
        <v>4.47</v>
      </c>
      <c r="M84" s="30" t="n">
        <f aca="false">Cotação!AE86</f>
        <v>1.53</v>
      </c>
      <c r="N84" s="32" t="n">
        <f aca="false">Cotação!AB86</f>
        <v>17</v>
      </c>
      <c r="O84" s="28" t="str">
        <f aca="false">Cotação!AF86</f>
        <v/>
      </c>
    </row>
    <row r="85" customFormat="false" ht="15" hidden="false" customHeight="false" outlineLevel="0" collapsed="false">
      <c r="A85" s="28" t="str">
        <f aca="false">Cotação!A550</f>
        <v>620061</v>
      </c>
      <c r="B85" s="29" t="str">
        <f aca="false">Cotação!B550</f>
        <v>7898136150446</v>
      </c>
      <c r="C85" s="28" t="str">
        <f aca="false">Cotação!C550</f>
        <v>CURATIVO ADESIVO NATHY TRANSPARENTE 10UN</v>
      </c>
      <c r="D85" s="28" t="str">
        <f aca="false">Cotação!D550</f>
        <v>NATHY</v>
      </c>
      <c r="E85" s="28" t="str">
        <f aca="false">Cotação!F550</f>
        <v>C</v>
      </c>
      <c r="F85" s="28" t="n">
        <f aca="false">Cotação!H550</f>
        <v>10.7</v>
      </c>
      <c r="G85" s="30" t="n">
        <f aca="false">Cotação!M550</f>
        <v>2.41</v>
      </c>
      <c r="H85" s="30" t="n">
        <f aca="false">Cotação!L550</f>
        <v>2.41</v>
      </c>
      <c r="I85" s="30" t="n">
        <f aca="false">Cotação!V550</f>
        <v>1.42</v>
      </c>
      <c r="J85" s="31" t="n">
        <f aca="false">Cotação!Y550</f>
        <v>-0.410788381742739</v>
      </c>
      <c r="K85" s="32" t="n">
        <f aca="false">Cotação!AC550</f>
        <v>15</v>
      </c>
      <c r="L85" s="30" t="n">
        <f aca="false">Cotação!AD550</f>
        <v>21.3</v>
      </c>
      <c r="M85" s="30" t="n">
        <f aca="false">Cotação!AE550</f>
        <v>14.85</v>
      </c>
      <c r="N85" s="32" t="n">
        <f aca="false">Cotação!AB550</f>
        <v>23</v>
      </c>
      <c r="O85" s="28" t="str">
        <f aca="false">Cotação!AF550</f>
        <v/>
      </c>
    </row>
    <row r="86" customFormat="false" ht="15" hidden="false" customHeight="false" outlineLevel="0" collapsed="false">
      <c r="A86" s="28" t="str">
        <f aca="false">Cotação!A87</f>
        <v>647121</v>
      </c>
      <c r="B86" s="29" t="str">
        <f aca="false">Cotação!B87</f>
        <v>7898136150576</v>
      </c>
      <c r="C86" s="28" t="str">
        <f aca="false">Cotação!C87</f>
        <v>CURATIVO ADESIVO NATHY TRANSPARENTE 16UN</v>
      </c>
      <c r="D86" s="28" t="str">
        <f aca="false">Cotação!D87</f>
        <v>NATHY</v>
      </c>
      <c r="E86" s="28" t="str">
        <f aca="false">Cotação!F87</f>
        <v>C</v>
      </c>
      <c r="F86" s="28" t="n">
        <f aca="false">Cotação!H87</f>
        <v>0.4</v>
      </c>
      <c r="G86" s="30" t="n">
        <f aca="false">Cotação!M87</f>
        <v>2</v>
      </c>
      <c r="H86" s="30" t="n">
        <f aca="false">Cotação!L87</f>
        <v>2</v>
      </c>
      <c r="I86" s="30" t="n">
        <f aca="false">Cotação!V87</f>
        <v>1.49</v>
      </c>
      <c r="J86" s="31" t="n">
        <f aca="false">Cotação!Y87</f>
        <v>-0.255</v>
      </c>
      <c r="K86" s="32" t="n">
        <f aca="false">Cotação!AC87</f>
        <v>2</v>
      </c>
      <c r="L86" s="30" t="n">
        <f aca="false">Cotação!AD87</f>
        <v>2.98</v>
      </c>
      <c r="M86" s="30" t="n">
        <f aca="false">Cotação!AE87</f>
        <v>1.02</v>
      </c>
      <c r="N86" s="32" t="n">
        <f aca="false">Cotação!AB87</f>
        <v>3</v>
      </c>
      <c r="O86" s="28" t="str">
        <f aca="false">Cotação!AF87</f>
        <v/>
      </c>
    </row>
    <row r="87" customFormat="false" ht="15" hidden="false" customHeight="false" outlineLevel="0" collapsed="false">
      <c r="A87" s="28" t="str">
        <f aca="false">Cotação!A90</f>
        <v>4103</v>
      </c>
      <c r="B87" s="29" t="str">
        <f aca="false">Cotação!B90</f>
        <v>7896544927230</v>
      </c>
      <c r="C87" s="28" t="str">
        <f aca="false">Cotação!C90</f>
        <v>CURATIVO HIDROCOLOIDE BOLHAS CALOS C/08</v>
      </c>
      <c r="D87" s="28" t="n">
        <f aca="false">Cotação!D90</f>
        <v>0</v>
      </c>
      <c r="E87" s="28" t="str">
        <f aca="false">Cotação!F90</f>
        <v>C</v>
      </c>
      <c r="F87" s="28" t="n">
        <f aca="false">Cotação!H90</f>
        <v>0.5</v>
      </c>
      <c r="G87" s="30" t="n">
        <f aca="false">Cotação!M90</f>
        <v>10.96</v>
      </c>
      <c r="H87" s="30" t="n">
        <f aca="false">Cotação!L90</f>
        <v>10.96</v>
      </c>
      <c r="I87" s="30" t="n">
        <f aca="false">Cotação!V90</f>
        <v>10.96</v>
      </c>
      <c r="J87" s="31" t="n">
        <f aca="false">Cotação!Y90</f>
        <v>0</v>
      </c>
      <c r="K87" s="32" t="n">
        <f aca="false">Cotação!AC90</f>
        <v>2</v>
      </c>
      <c r="L87" s="30" t="n">
        <f aca="false">Cotação!AD90</f>
        <v>21.92</v>
      </c>
      <c r="M87" s="30" t="n">
        <f aca="false">Cotação!AE90</f>
        <v>0</v>
      </c>
      <c r="N87" s="32" t="n">
        <f aca="false">Cotação!AB90</f>
        <v>23</v>
      </c>
      <c r="O87" s="28" t="str">
        <f aca="false">Cotação!AF90</f>
        <v/>
      </c>
    </row>
    <row r="88" customFormat="false" ht="15" hidden="false" customHeight="false" outlineLevel="0" collapsed="false">
      <c r="A88" s="28" t="str">
        <f aca="false">Cotação!A91</f>
        <v>4033</v>
      </c>
      <c r="B88" s="29" t="str">
        <f aca="false">Cotação!B91</f>
        <v>7896544901346</v>
      </c>
      <c r="C88" s="28" t="str">
        <f aca="false">Cotação!C91</f>
        <v>CURATIVO HIDROCOLOIDE P/ ACNES C/24 UND</v>
      </c>
      <c r="D88" s="28" t="n">
        <f aca="false">Cotação!D91</f>
        <v>0</v>
      </c>
      <c r="E88" s="28" t="str">
        <f aca="false">Cotação!F91</f>
        <v>A</v>
      </c>
      <c r="F88" s="28" t="n">
        <f aca="false">Cotação!H91</f>
        <v>3.7</v>
      </c>
      <c r="G88" s="30" t="n">
        <f aca="false">Cotação!M91</f>
        <v>8.32</v>
      </c>
      <c r="H88" s="30" t="n">
        <f aca="false">Cotação!L91</f>
        <v>8.32</v>
      </c>
      <c r="I88" s="30" t="n">
        <f aca="false">Cotação!V91</f>
        <v>8.32</v>
      </c>
      <c r="J88" s="31" t="n">
        <f aca="false">Cotação!Y91</f>
        <v>0</v>
      </c>
      <c r="K88" s="32" t="n">
        <f aca="false">Cotação!AC91</f>
        <v>9</v>
      </c>
      <c r="L88" s="30" t="n">
        <f aca="false">Cotação!AD91</f>
        <v>74.88</v>
      </c>
      <c r="M88" s="30" t="n">
        <f aca="false">Cotação!AE91</f>
        <v>0</v>
      </c>
      <c r="N88" s="32" t="n">
        <f aca="false">Cotação!AB91</f>
        <v>77</v>
      </c>
      <c r="O88" s="28" t="str">
        <f aca="false">Cotação!AF91</f>
        <v/>
      </c>
    </row>
    <row r="89" customFormat="false" ht="15" hidden="false" customHeight="false" outlineLevel="0" collapsed="false">
      <c r="A89" s="28" t="str">
        <f aca="false">Cotação!A95</f>
        <v>656461</v>
      </c>
      <c r="B89" s="29" t="str">
        <f aca="false">Cotação!B95</f>
        <v>7898136150620</v>
      </c>
      <c r="C89" s="28" t="str">
        <f aca="false">Cotação!C95</f>
        <v>CURATIVO NATHY C/35UN BEGE</v>
      </c>
      <c r="D89" s="28" t="str">
        <f aca="false">Cotação!D95</f>
        <v>NATHY</v>
      </c>
      <c r="E89" s="28" t="str">
        <f aca="false">Cotação!F95</f>
        <v>A</v>
      </c>
      <c r="F89" s="28" t="n">
        <f aca="false">Cotação!H95</f>
        <v>10.4</v>
      </c>
      <c r="G89" s="30" t="n">
        <f aca="false">Cotação!M95</f>
        <v>3.25</v>
      </c>
      <c r="H89" s="30" t="n">
        <f aca="false">Cotação!L95</f>
        <v>3.25</v>
      </c>
      <c r="I89" s="30" t="n">
        <f aca="false">Cotação!V95</f>
        <v>3.25</v>
      </c>
      <c r="J89" s="31" t="n">
        <f aca="false">Cotação!Y95</f>
        <v>0</v>
      </c>
      <c r="K89" s="32" t="n">
        <f aca="false">Cotação!AC95</f>
        <v>23</v>
      </c>
      <c r="L89" s="30" t="n">
        <f aca="false">Cotação!AD95</f>
        <v>74.75</v>
      </c>
      <c r="M89" s="30" t="n">
        <f aca="false">Cotação!AE95</f>
        <v>0</v>
      </c>
      <c r="N89" s="32" t="n">
        <f aca="false">Cotação!AB95</f>
        <v>23</v>
      </c>
      <c r="O89" s="28" t="str">
        <f aca="false">Cotação!AF95</f>
        <v>ESTOQUE INSUFICIENTE</v>
      </c>
    </row>
    <row r="90" customFormat="false" ht="15" hidden="false" customHeight="false" outlineLevel="0" collapsed="false">
      <c r="A90" s="28" t="str">
        <f aca="false">Cotação!A96</f>
        <v>3433</v>
      </c>
      <c r="B90" s="29" t="str">
        <f aca="false">Cotação!B96</f>
        <v>7898108640692</v>
      </c>
      <c r="C90" s="28" t="str">
        <f aca="false">Cotação!C96</f>
        <v>CURATIVO REDONDO CICATRISAN C/20 UND</v>
      </c>
      <c r="D90" s="28" t="n">
        <f aca="false">Cotação!D96</f>
        <v>0</v>
      </c>
      <c r="E90" s="28" t="str">
        <f aca="false">Cotação!F96</f>
        <v>C</v>
      </c>
      <c r="F90" s="28" t="n">
        <f aca="false">Cotação!H96</f>
        <v>0.9</v>
      </c>
      <c r="G90" s="30" t="n">
        <f aca="false">Cotação!M96</f>
        <v>5.94</v>
      </c>
      <c r="H90" s="30" t="n">
        <f aca="false">Cotação!L96</f>
        <v>5.94</v>
      </c>
      <c r="I90" s="30" t="n">
        <f aca="false">Cotação!V96</f>
        <v>5.42</v>
      </c>
      <c r="J90" s="31" t="n">
        <f aca="false">Cotação!Y96</f>
        <v>-0.0875420875420876</v>
      </c>
      <c r="K90" s="32" t="n">
        <f aca="false">Cotação!AC96</f>
        <v>2</v>
      </c>
      <c r="L90" s="30" t="n">
        <f aca="false">Cotação!AD96</f>
        <v>10.84</v>
      </c>
      <c r="M90" s="30" t="n">
        <f aca="false">Cotação!AE96</f>
        <v>1.04</v>
      </c>
      <c r="N90" s="32" t="n">
        <f aca="false">Cotação!AB96</f>
        <v>212</v>
      </c>
      <c r="O90" s="28" t="str">
        <f aca="false">Cotação!AF96</f>
        <v/>
      </c>
    </row>
    <row r="91" customFormat="false" ht="15" hidden="false" customHeight="false" outlineLevel="0" collapsed="false">
      <c r="A91" s="28" t="str">
        <f aca="false">Cotação!A240</f>
        <v>39203</v>
      </c>
      <c r="B91" s="29" t="str">
        <f aca="false">Cotação!B240</f>
        <v>7896004821948</v>
      </c>
      <c r="C91" s="28" t="str">
        <f aca="false">Cotação!C240</f>
        <v>DAPAGLIFLOZINA 10MG C/30 CPR GMD-GENERICO</v>
      </c>
      <c r="D91" s="28" t="str">
        <f aca="false">Cotação!D240</f>
        <v>GERMED</v>
      </c>
      <c r="E91" s="28" t="str">
        <f aca="false">Cotação!F240</f>
        <v>C</v>
      </c>
      <c r="F91" s="28" t="n">
        <f aca="false">Cotação!H240</f>
        <v>0.2</v>
      </c>
      <c r="G91" s="30" t="n">
        <f aca="false">Cotação!M240</f>
        <v>39.71</v>
      </c>
      <c r="H91" s="30" t="n">
        <f aca="false">Cotação!L240</f>
        <v>39.71</v>
      </c>
      <c r="I91" s="30" t="n">
        <f aca="false">Cotação!V240</f>
        <v>29.99</v>
      </c>
      <c r="J91" s="31" t="n">
        <f aca="false">Cotação!Y240</f>
        <v>-0.244774615965752</v>
      </c>
      <c r="K91" s="32" t="n">
        <f aca="false">Cotação!AC240</f>
        <v>1</v>
      </c>
      <c r="L91" s="30" t="n">
        <f aca="false">Cotação!AD240</f>
        <v>29.99</v>
      </c>
      <c r="M91" s="30" t="n">
        <f aca="false">Cotação!AE240</f>
        <v>9.72</v>
      </c>
      <c r="N91" s="32" t="n">
        <f aca="false">Cotação!AB240</f>
        <v>238</v>
      </c>
      <c r="O91" s="28" t="str">
        <f aca="false">Cotação!AF240</f>
        <v/>
      </c>
    </row>
    <row r="92" customFormat="false" ht="15" hidden="false" customHeight="false" outlineLevel="0" collapsed="false">
      <c r="A92" s="28" t="str">
        <f aca="false">Cotação!A1061</f>
        <v>691501</v>
      </c>
      <c r="B92" s="29" t="str">
        <f aca="false">Cotação!B1061</f>
        <v>7898593050716</v>
      </c>
      <c r="C92" s="28" t="str">
        <f aca="false">Cotação!C1061</f>
        <v>DERMUP COLAGENO VERISOL C/90 CPS</v>
      </c>
      <c r="D92" s="28" t="str">
        <f aca="false">Cotação!D1061</f>
        <v>MAXINUTRI</v>
      </c>
      <c r="E92" s="28" t="str">
        <f aca="false">Cotação!F1061</f>
        <v>B</v>
      </c>
      <c r="F92" s="28" t="n">
        <f aca="false">Cotação!H1061</f>
        <v>0.5</v>
      </c>
      <c r="G92" s="30" t="n">
        <f aca="false">Cotação!M1061</f>
        <v>42.53</v>
      </c>
      <c r="H92" s="30" t="n">
        <f aca="false">Cotação!L1061</f>
        <v>42.53</v>
      </c>
      <c r="I92" s="30" t="n">
        <f aca="false">Cotação!V1061</f>
        <v>42.53</v>
      </c>
      <c r="J92" s="31" t="n">
        <f aca="false">Cotação!Y1061</f>
        <v>0</v>
      </c>
      <c r="K92" s="32" t="n">
        <f aca="false">Cotação!AC1061</f>
        <v>2</v>
      </c>
      <c r="L92" s="30" t="n">
        <f aca="false">Cotação!AD1061</f>
        <v>85.06</v>
      </c>
      <c r="M92" s="30" t="n">
        <f aca="false">Cotação!AE1061</f>
        <v>0</v>
      </c>
      <c r="N92" s="32" t="n">
        <f aca="false">Cotação!AB1061</f>
        <v>15</v>
      </c>
      <c r="O92" s="28" t="str">
        <f aca="false">Cotação!AF1061</f>
        <v/>
      </c>
    </row>
    <row r="93" customFormat="false" ht="15" hidden="false" customHeight="false" outlineLevel="0" collapsed="false">
      <c r="A93" s="28" t="str">
        <f aca="false">Cotação!A244</f>
        <v>648181</v>
      </c>
      <c r="B93" s="29" t="str">
        <f aca="false">Cotação!B244</f>
        <v>7896004820798</v>
      </c>
      <c r="C93" s="28" t="str">
        <f aca="false">Cotação!C244</f>
        <v>DESLORATADINA 5MG CX 10 COMP REV</v>
      </c>
      <c r="D93" s="28" t="str">
        <f aca="false">Cotação!D244</f>
        <v>GERMED GENERICOS</v>
      </c>
      <c r="E93" s="28" t="str">
        <f aca="false">Cotação!F244</f>
        <v>C</v>
      </c>
      <c r="F93" s="28" t="n">
        <f aca="false">Cotação!H244</f>
        <v>0.6</v>
      </c>
      <c r="G93" s="30" t="n">
        <f aca="false">Cotação!M244</f>
        <v>6.18428571428571</v>
      </c>
      <c r="H93" s="30" t="n">
        <f aca="false">Cotação!L244</f>
        <v>6.1843</v>
      </c>
      <c r="I93" s="30" t="n">
        <f aca="false">Cotação!V244</f>
        <v>4.99</v>
      </c>
      <c r="J93" s="31" t="n">
        <f aca="false">Cotação!Y244</f>
        <v>-0.193116193116192</v>
      </c>
      <c r="K93" s="32" t="n">
        <f aca="false">Cotação!AC244</f>
        <v>2</v>
      </c>
      <c r="L93" s="30" t="n">
        <f aca="false">Cotação!AD244</f>
        <v>9.98</v>
      </c>
      <c r="M93" s="30" t="n">
        <f aca="false">Cotação!AE244</f>
        <v>2.38857142857142</v>
      </c>
      <c r="N93" s="32" t="n">
        <f aca="false">Cotação!AB244</f>
        <v>449</v>
      </c>
      <c r="O93" s="28" t="str">
        <f aca="false">Cotação!AF244</f>
        <v/>
      </c>
    </row>
    <row r="94" customFormat="false" ht="15" hidden="false" customHeight="false" outlineLevel="0" collapsed="false">
      <c r="A94" s="28" t="str">
        <f aca="false">Cotação!A248</f>
        <v>206161</v>
      </c>
      <c r="B94" s="29" t="str">
        <f aca="false">Cotação!B248</f>
        <v>7896004711362</v>
      </c>
      <c r="C94" s="28" t="str">
        <f aca="false">Cotação!C248</f>
        <v>DESONIDA 0,5MG POM BG 30G</v>
      </c>
      <c r="D94" s="28" t="str">
        <f aca="false">Cotação!D248</f>
        <v>GERMED GENERICOS</v>
      </c>
      <c r="E94" s="28" t="str">
        <f aca="false">Cotação!F248</f>
        <v>C</v>
      </c>
      <c r="F94" s="28" t="n">
        <f aca="false">Cotação!H248</f>
        <v>0.3</v>
      </c>
      <c r="G94" s="30" t="n">
        <f aca="false">Cotação!M248</f>
        <v>12.41</v>
      </c>
      <c r="H94" s="30" t="n">
        <f aca="false">Cotação!L248</f>
        <v>12.41</v>
      </c>
      <c r="I94" s="30" t="n">
        <f aca="false">Cotação!V248</f>
        <v>12.77</v>
      </c>
      <c r="J94" s="31" t="n">
        <f aca="false">Cotação!Y248</f>
        <v>0.0290088638195003</v>
      </c>
      <c r="K94" s="32" t="n">
        <f aca="false">Cotação!AC248</f>
        <v>2</v>
      </c>
      <c r="L94" s="30" t="n">
        <f aca="false">Cotação!AD248</f>
        <v>25.54</v>
      </c>
      <c r="M94" s="30" t="n">
        <f aca="false">Cotação!AE248</f>
        <v>-0.719999999999999</v>
      </c>
      <c r="N94" s="32" t="n">
        <f aca="false">Cotação!AB248</f>
        <v>1129</v>
      </c>
      <c r="O94" s="28" t="str">
        <f aca="false">Cotação!AF248</f>
        <v/>
      </c>
    </row>
    <row r="95" customFormat="false" ht="15" hidden="false" customHeight="false" outlineLevel="0" collapsed="false">
      <c r="A95" s="28" t="str">
        <f aca="false">Cotação!A733</f>
        <v>590711</v>
      </c>
      <c r="B95" s="29" t="str">
        <f aca="false">Cotação!B733</f>
        <v>7898277713067</v>
      </c>
      <c r="C95" s="28" t="str">
        <f aca="false">Cotação!C733</f>
        <v>DESUPRE GTS VITAMINA D 200UI 20ML LIMAO</v>
      </c>
      <c r="D95" s="28" t="str">
        <f aca="false">Cotação!D733</f>
        <v>ALTHAIA S.A INDUSTRIA FARMACEUTICA</v>
      </c>
      <c r="E95" s="28" t="str">
        <f aca="false">Cotação!F733</f>
        <v>B</v>
      </c>
      <c r="F95" s="28" t="n">
        <f aca="false">Cotação!H733</f>
        <v>3.2</v>
      </c>
      <c r="G95" s="30" t="n">
        <f aca="false">Cotação!M733</f>
        <v>4.31</v>
      </c>
      <c r="H95" s="30" t="n">
        <f aca="false">Cotação!L733</f>
        <v>4.31</v>
      </c>
      <c r="I95" s="30" t="n">
        <f aca="false">Cotação!V733</f>
        <v>4.31</v>
      </c>
      <c r="J95" s="31" t="n">
        <f aca="false">Cotação!Y733</f>
        <v>0</v>
      </c>
      <c r="K95" s="32" t="n">
        <f aca="false">Cotação!AC733</f>
        <v>6</v>
      </c>
      <c r="L95" s="30" t="n">
        <f aca="false">Cotação!AD733</f>
        <v>25.86</v>
      </c>
      <c r="M95" s="30" t="n">
        <f aca="false">Cotação!AE733</f>
        <v>0</v>
      </c>
      <c r="N95" s="32" t="n">
        <f aca="false">Cotação!AB733</f>
        <v>313</v>
      </c>
      <c r="O95" s="28" t="str">
        <f aca="false">Cotação!AF733</f>
        <v/>
      </c>
    </row>
    <row r="96" customFormat="false" ht="15" hidden="false" customHeight="false" outlineLevel="0" collapsed="false">
      <c r="A96" s="28" t="str">
        <f aca="false">Cotação!A734</f>
        <v>3783</v>
      </c>
      <c r="B96" s="29" t="str">
        <f aca="false">Cotação!B734</f>
        <v>7898719041673</v>
      </c>
      <c r="C96" s="28" t="str">
        <f aca="false">Cotação!C734</f>
        <v>DIABETYLL 300G CREME.</v>
      </c>
      <c r="D96" s="28" t="n">
        <f aca="false">Cotação!D734</f>
        <v>0</v>
      </c>
      <c r="E96" s="28" t="str">
        <f aca="false">Cotação!F734</f>
        <v>C</v>
      </c>
      <c r="F96" s="28" t="n">
        <f aca="false">Cotação!H734</f>
        <v>0.1</v>
      </c>
      <c r="G96" s="30" t="n">
        <f aca="false">Cotação!M734</f>
        <v>29.33</v>
      </c>
      <c r="H96" s="30" t="n">
        <f aca="false">Cotação!L734</f>
        <v>29.33</v>
      </c>
      <c r="I96" s="30" t="n">
        <f aca="false">Cotação!V734</f>
        <v>29.33</v>
      </c>
      <c r="J96" s="31" t="n">
        <f aca="false">Cotação!Y734</f>
        <v>0</v>
      </c>
      <c r="K96" s="32" t="n">
        <f aca="false">Cotação!AC734</f>
        <v>1</v>
      </c>
      <c r="L96" s="30" t="n">
        <f aca="false">Cotação!AD734</f>
        <v>29.33</v>
      </c>
      <c r="M96" s="30" t="n">
        <f aca="false">Cotação!AE734</f>
        <v>0</v>
      </c>
      <c r="N96" s="32" t="n">
        <f aca="false">Cotação!AB734</f>
        <v>1</v>
      </c>
      <c r="O96" s="28" t="str">
        <f aca="false">Cotação!AF734</f>
        <v/>
      </c>
    </row>
    <row r="97" customFormat="false" ht="15" hidden="false" customHeight="false" outlineLevel="0" collapsed="false">
      <c r="A97" s="28" t="str">
        <f aca="false">Cotação!A252</f>
        <v>490121</v>
      </c>
      <c r="B97" s="29" t="str">
        <f aca="false">Cotação!B252</f>
        <v>7897917004008</v>
      </c>
      <c r="C97" s="28" t="str">
        <f aca="false">Cotação!C252</f>
        <v>DICLOFENACO SODICO 50MG CX 20 COMP REV</v>
      </c>
      <c r="D97" s="28" t="str">
        <f aca="false">Cotação!D252</f>
        <v>BELFAR</v>
      </c>
      <c r="E97" s="28" t="str">
        <f aca="false">Cotação!F252</f>
        <v>C</v>
      </c>
      <c r="F97" s="28" t="n">
        <f aca="false">Cotação!H252</f>
        <v>0.8</v>
      </c>
      <c r="G97" s="30" t="n">
        <f aca="false">Cotação!M252</f>
        <v>1.65</v>
      </c>
      <c r="H97" s="30" t="n">
        <f aca="false">Cotação!L252</f>
        <v>1.65</v>
      </c>
      <c r="I97" s="30" t="n">
        <f aca="false">Cotação!V252</f>
        <v>1.65</v>
      </c>
      <c r="J97" s="31" t="n">
        <f aca="false">Cotação!Y252</f>
        <v>0</v>
      </c>
      <c r="K97" s="32" t="n">
        <f aca="false">Cotação!AC252</f>
        <v>1</v>
      </c>
      <c r="L97" s="30" t="n">
        <f aca="false">Cotação!AD252</f>
        <v>1.65</v>
      </c>
      <c r="M97" s="30" t="n">
        <f aca="false">Cotação!AE252</f>
        <v>0</v>
      </c>
      <c r="N97" s="32" t="n">
        <f aca="false">Cotação!AB252</f>
        <v>6</v>
      </c>
      <c r="O97" s="28" t="str">
        <f aca="false">Cotação!AF252</f>
        <v/>
      </c>
    </row>
    <row r="98" customFormat="false" ht="15" hidden="false" customHeight="false" outlineLevel="0" collapsed="false">
      <c r="A98" s="28" t="str">
        <f aca="false">Cotação!A257</f>
        <v>214001</v>
      </c>
      <c r="B98" s="29" t="str">
        <f aca="false">Cotação!B257</f>
        <v>7897076921499</v>
      </c>
      <c r="C98" s="28" t="str">
        <f aca="false">Cotação!C257</f>
        <v>DICLORIDRATO DE LEVOCETIRIZINA 5MG CX 10 COMP REV</v>
      </c>
      <c r="D98" s="28" t="str">
        <f aca="false">Cotação!D257</f>
        <v>RANBAXY</v>
      </c>
      <c r="E98" s="28" t="str">
        <f aca="false">Cotação!F257</f>
        <v>A</v>
      </c>
      <c r="F98" s="28" t="n">
        <f aca="false">Cotação!H257</f>
        <v>3.2</v>
      </c>
      <c r="G98" s="30" t="n">
        <f aca="false">Cotação!M257</f>
        <v>9.29</v>
      </c>
      <c r="H98" s="30" t="n">
        <f aca="false">Cotação!L257</f>
        <v>8.5444</v>
      </c>
      <c r="I98" s="30" t="n">
        <f aca="false">Cotação!V257</f>
        <v>9.73</v>
      </c>
      <c r="J98" s="31" t="n">
        <f aca="false">Cotação!Y257</f>
        <v>0.0473627556512379</v>
      </c>
      <c r="K98" s="32" t="n">
        <f aca="false">Cotação!AC257</f>
        <v>2</v>
      </c>
      <c r="L98" s="30" t="n">
        <f aca="false">Cotação!AD257</f>
        <v>19.46</v>
      </c>
      <c r="M98" s="30" t="n">
        <f aca="false">Cotação!AE257</f>
        <v>-0.880000000000003</v>
      </c>
      <c r="N98" s="32" t="n">
        <f aca="false">Cotação!AB257</f>
        <v>89</v>
      </c>
      <c r="O98" s="28" t="str">
        <f aca="false">Cotação!AF257</f>
        <v/>
      </c>
    </row>
    <row r="99" customFormat="false" ht="15" hidden="false" customHeight="false" outlineLevel="0" collapsed="false">
      <c r="A99" s="28" t="str">
        <f aca="false">Cotação!A481</f>
        <v>449201</v>
      </c>
      <c r="B99" s="29" t="str">
        <f aca="false">Cotação!B481</f>
        <v>7899095233522</v>
      </c>
      <c r="C99" s="28" t="str">
        <f aca="false">Cotação!C481</f>
        <v>DIP BETAMETASONA+SULF GENTAMICINA 0,5+1,0MG/G POM BG 30G</v>
      </c>
      <c r="D99" s="28" t="str">
        <f aca="false">Cotação!D481</f>
        <v>GEOLAB</v>
      </c>
      <c r="E99" s="28" t="str">
        <f aca="false">Cotação!F481</f>
        <v>C</v>
      </c>
      <c r="F99" s="28" t="n">
        <f aca="false">Cotação!H481</f>
        <v>0.7</v>
      </c>
      <c r="G99" s="30" t="n">
        <f aca="false">Cotação!M481</f>
        <v>8.55</v>
      </c>
      <c r="H99" s="30" t="n">
        <f aca="false">Cotação!L481</f>
        <v>8.55</v>
      </c>
      <c r="I99" s="30" t="n">
        <f aca="false">Cotação!V481</f>
        <v>8.36</v>
      </c>
      <c r="J99" s="31" t="n">
        <f aca="false">Cotação!Y481</f>
        <v>-0.0222222222222224</v>
      </c>
      <c r="K99" s="32" t="n">
        <f aca="false">Cotação!AC481</f>
        <v>1</v>
      </c>
      <c r="L99" s="30" t="n">
        <f aca="false">Cotação!AD481</f>
        <v>8.36</v>
      </c>
      <c r="M99" s="30" t="n">
        <f aca="false">Cotação!AE481</f>
        <v>0.190000000000001</v>
      </c>
      <c r="N99" s="32" t="n">
        <f aca="false">Cotação!AB481</f>
        <v>137</v>
      </c>
      <c r="O99" s="28" t="str">
        <f aca="false">Cotação!AF481</f>
        <v/>
      </c>
    </row>
    <row r="100" customFormat="false" ht="15" hidden="false" customHeight="false" outlineLevel="0" collapsed="false">
      <c r="A100" s="28" t="str">
        <f aca="false">Cotação!A737</f>
        <v>222061</v>
      </c>
      <c r="B100" s="29" t="str">
        <f aca="false">Cotação!B737</f>
        <v>7896862940027</v>
      </c>
      <c r="C100" s="28" t="str">
        <f aca="false">Cotação!C737</f>
        <v>DIPIMED 500MG/ML SOL OR FR 10ML</v>
      </c>
      <c r="D100" s="28" t="str">
        <f aca="false">Cotação!D737</f>
        <v>MEDQUIMICA</v>
      </c>
      <c r="E100" s="28" t="str">
        <f aca="false">Cotação!F737</f>
        <v>C</v>
      </c>
      <c r="F100" s="28" t="n">
        <f aca="false">Cotação!H737</f>
        <v>2.1</v>
      </c>
      <c r="G100" s="30" t="n">
        <f aca="false">Cotação!M737</f>
        <v>1.88</v>
      </c>
      <c r="H100" s="30" t="n">
        <f aca="false">Cotação!L737</f>
        <v>1.88</v>
      </c>
      <c r="I100" s="30" t="n">
        <f aca="false">Cotação!V737</f>
        <v>1.88</v>
      </c>
      <c r="J100" s="31" t="n">
        <f aca="false">Cotação!Y737</f>
        <v>0</v>
      </c>
      <c r="K100" s="32" t="n">
        <f aca="false">Cotação!AC737</f>
        <v>6</v>
      </c>
      <c r="L100" s="30" t="n">
        <f aca="false">Cotação!AD737</f>
        <v>11.28</v>
      </c>
      <c r="M100" s="30" t="n">
        <f aca="false">Cotação!AE737</f>
        <v>0</v>
      </c>
      <c r="N100" s="32" t="n">
        <f aca="false">Cotação!AB737</f>
        <v>3302</v>
      </c>
      <c r="O100" s="28" t="str">
        <f aca="false">Cotação!AF737</f>
        <v/>
      </c>
    </row>
    <row r="101" customFormat="false" ht="15" hidden="false" customHeight="false" outlineLevel="0" collapsed="false">
      <c r="A101" s="28" t="str">
        <f aca="false">Cotação!A260</f>
        <v>627881</v>
      </c>
      <c r="B101" s="29" t="str">
        <f aca="false">Cotação!B260</f>
        <v>7896004715650</v>
      </c>
      <c r="C101" s="28" t="str">
        <f aca="false">Cotação!C260</f>
        <v>DIPIRONA SODICA 50MG SOL ORAL FR 100ML</v>
      </c>
      <c r="D101" s="28" t="str">
        <f aca="false">Cotação!D260</f>
        <v>GERMED GENERICOS</v>
      </c>
      <c r="E101" s="28" t="str">
        <f aca="false">Cotação!F260</f>
        <v>B</v>
      </c>
      <c r="F101" s="28" t="n">
        <f aca="false">Cotação!H260</f>
        <v>6</v>
      </c>
      <c r="G101" s="30" t="n">
        <f aca="false">Cotação!M260</f>
        <v>7.02</v>
      </c>
      <c r="H101" s="30" t="n">
        <f aca="false">Cotação!L260</f>
        <v>7.02</v>
      </c>
      <c r="I101" s="30" t="n">
        <f aca="false">Cotação!V260</f>
        <v>7.36</v>
      </c>
      <c r="J101" s="31" t="n">
        <f aca="false">Cotação!Y260</f>
        <v>0.0484330484330486</v>
      </c>
      <c r="K101" s="32" t="n">
        <f aca="false">Cotação!AC260</f>
        <v>14</v>
      </c>
      <c r="L101" s="30" t="n">
        <f aca="false">Cotação!AD260</f>
        <v>103.04</v>
      </c>
      <c r="M101" s="30" t="n">
        <f aca="false">Cotação!AE260</f>
        <v>-4.76000000000001</v>
      </c>
      <c r="N101" s="32" t="n">
        <f aca="false">Cotação!AB260</f>
        <v>389</v>
      </c>
      <c r="O101" s="28" t="str">
        <f aca="false">Cotação!AF260</f>
        <v/>
      </c>
    </row>
    <row r="102" customFormat="false" ht="15" hidden="false" customHeight="false" outlineLevel="0" collapsed="false">
      <c r="A102" s="28" t="str">
        <f aca="false">Cotação!A263</f>
        <v>221921</v>
      </c>
      <c r="B102" s="29" t="str">
        <f aca="false">Cotação!B263</f>
        <v>7896004719115</v>
      </c>
      <c r="C102" s="28" t="str">
        <f aca="false">Cotação!C263</f>
        <v>DIPIRONA SODICA FR GTS 10ML</v>
      </c>
      <c r="D102" s="28" t="str">
        <f aca="false">Cotação!D263</f>
        <v>GERMED GENERICOS</v>
      </c>
      <c r="E102" s="28" t="str">
        <f aca="false">Cotação!F263</f>
        <v>B</v>
      </c>
      <c r="F102" s="28" t="n">
        <f aca="false">Cotação!H263</f>
        <v>12.9</v>
      </c>
      <c r="G102" s="30" t="n">
        <f aca="false">Cotação!M263</f>
        <v>2.41</v>
      </c>
      <c r="H102" s="30" t="n">
        <f aca="false">Cotação!L263</f>
        <v>2.32</v>
      </c>
      <c r="I102" s="30" t="n">
        <f aca="false">Cotação!V263</f>
        <v>2.43</v>
      </c>
      <c r="J102" s="31" t="n">
        <f aca="false">Cotação!Y263</f>
        <v>0.00829875518672196</v>
      </c>
      <c r="K102" s="32" t="n">
        <f aca="false">Cotação!AC263</f>
        <v>33</v>
      </c>
      <c r="L102" s="30" t="n">
        <f aca="false">Cotação!AD263</f>
        <v>80.19</v>
      </c>
      <c r="M102" s="30" t="n">
        <f aca="false">Cotação!AE263</f>
        <v>-0.660000000000001</v>
      </c>
      <c r="N102" s="32" t="n">
        <f aca="false">Cotação!AB263</f>
        <v>695</v>
      </c>
      <c r="O102" s="28" t="str">
        <f aca="false">Cotação!AF263</f>
        <v/>
      </c>
    </row>
    <row r="103" customFormat="false" ht="15" hidden="false" customHeight="false" outlineLevel="0" collapsed="false">
      <c r="A103" s="28" t="str">
        <f aca="false">Cotação!A738</f>
        <v>637501</v>
      </c>
      <c r="B103" s="29" t="str">
        <f aca="false">Cotação!B738</f>
        <v>7898700410068</v>
      </c>
      <c r="C103" s="28" t="str">
        <f aca="false">Cotação!C738</f>
        <v>DORALEX 1G CX 10 COMP</v>
      </c>
      <c r="D103" s="28" t="str">
        <f aca="false">Cotação!D738</f>
        <v>VITAMEDIC</v>
      </c>
      <c r="E103" s="28" t="str">
        <f aca="false">Cotação!F738</f>
        <v>A</v>
      </c>
      <c r="F103" s="28" t="n">
        <f aca="false">Cotação!H738</f>
        <v>9.3</v>
      </c>
      <c r="G103" s="30" t="n">
        <f aca="false">Cotação!M738</f>
        <v>4.41</v>
      </c>
      <c r="H103" s="30" t="n">
        <f aca="false">Cotação!L738</f>
        <v>4.41</v>
      </c>
      <c r="I103" s="30" t="n">
        <f aca="false">Cotação!V738</f>
        <v>4.63</v>
      </c>
      <c r="J103" s="31" t="n">
        <f aca="false">Cotação!Y738</f>
        <v>0.0498866213151927</v>
      </c>
      <c r="K103" s="32" t="n">
        <f aca="false">Cotação!AC738</f>
        <v>3</v>
      </c>
      <c r="L103" s="30" t="n">
        <f aca="false">Cotação!AD738</f>
        <v>13.89</v>
      </c>
      <c r="M103" s="30" t="n">
        <f aca="false">Cotação!AE738</f>
        <v>-0.659999999999999</v>
      </c>
      <c r="N103" s="32" t="n">
        <f aca="false">Cotação!AB738</f>
        <v>3309</v>
      </c>
      <c r="O103" s="28" t="str">
        <f aca="false">Cotação!AF738</f>
        <v/>
      </c>
    </row>
    <row r="104" customFormat="false" ht="15" hidden="false" customHeight="false" outlineLevel="0" collapsed="false">
      <c r="A104" s="28" t="str">
        <f aca="false">Cotação!A274</f>
        <v>238761</v>
      </c>
      <c r="B104" s="29" t="str">
        <f aca="false">Cotação!B274</f>
        <v>7895296100038</v>
      </c>
      <c r="C104" s="28" t="str">
        <f aca="false">Cotação!C274</f>
        <v>DROSPIRENONA+ETINILESTRADIOL 3+0,03MG CX 21 COMP REV</v>
      </c>
      <c r="D104" s="28" t="str">
        <f aca="false">Cotação!D274</f>
        <v>NOVA QUIMICA GENERICOS</v>
      </c>
      <c r="E104" s="28" t="str">
        <f aca="false">Cotação!F274</f>
        <v>A</v>
      </c>
      <c r="F104" s="28" t="n">
        <f aca="false">Cotação!H274</f>
        <v>8.6</v>
      </c>
      <c r="G104" s="30" t="n">
        <f aca="false">Cotação!M274</f>
        <v>10.3916666666667</v>
      </c>
      <c r="H104" s="30" t="n">
        <f aca="false">Cotação!L274</f>
        <v>9.148</v>
      </c>
      <c r="I104" s="30" t="n">
        <f aca="false">Cotação!V274</f>
        <v>10.49</v>
      </c>
      <c r="J104" s="31" t="n">
        <f aca="false">Cotação!Y274</f>
        <v>0.00946271050520942</v>
      </c>
      <c r="K104" s="32" t="n">
        <f aca="false">Cotação!AC274</f>
        <v>15</v>
      </c>
      <c r="L104" s="30" t="n">
        <f aca="false">Cotação!AD274</f>
        <v>157.35</v>
      </c>
      <c r="M104" s="30" t="n">
        <f aca="false">Cotação!AE274</f>
        <v>-1.47499999999951</v>
      </c>
      <c r="N104" s="32" t="n">
        <f aca="false">Cotação!AB274</f>
        <v>593</v>
      </c>
      <c r="O104" s="28" t="str">
        <f aca="false">Cotação!AF274</f>
        <v/>
      </c>
    </row>
    <row r="105" customFormat="false" ht="15" hidden="false" customHeight="false" outlineLevel="0" collapsed="false">
      <c r="A105" s="28" t="str">
        <f aca="false">Cotação!A741</f>
        <v>609411</v>
      </c>
      <c r="B105" s="29" t="str">
        <f aca="false">Cotação!B741</f>
        <v>7898665752128</v>
      </c>
      <c r="C105" s="28" t="str">
        <f aca="false">Cotação!C741</f>
        <v>DUOM 5 MAGNESIOS C/60 CPS</v>
      </c>
      <c r="D105" s="28" t="str">
        <f aca="false">Cotação!D741</f>
        <v>NATULAB LABORATORIO</v>
      </c>
      <c r="E105" s="28" t="str">
        <f aca="false">Cotação!F741</f>
        <v>B</v>
      </c>
      <c r="F105" s="28" t="n">
        <f aca="false">Cotação!H741</f>
        <v>1.1</v>
      </c>
      <c r="G105" s="30" t="n">
        <f aca="false">Cotação!M741</f>
        <v>23.44</v>
      </c>
      <c r="H105" s="30" t="n">
        <f aca="false">Cotação!L741</f>
        <v>23.44</v>
      </c>
      <c r="I105" s="30" t="n">
        <f aca="false">Cotação!V741</f>
        <v>23.1</v>
      </c>
      <c r="J105" s="31" t="n">
        <f aca="false">Cotação!Y741</f>
        <v>-0.0145051194539249</v>
      </c>
      <c r="K105" s="32" t="n">
        <f aca="false">Cotação!AC741</f>
        <v>3</v>
      </c>
      <c r="L105" s="30" t="n">
        <f aca="false">Cotação!AD741</f>
        <v>69.3</v>
      </c>
      <c r="M105" s="30" t="n">
        <f aca="false">Cotação!AE741</f>
        <v>1.02</v>
      </c>
      <c r="N105" s="32" t="n">
        <f aca="false">Cotação!AB741</f>
        <v>464</v>
      </c>
      <c r="O105" s="28" t="str">
        <f aca="false">Cotação!AF741</f>
        <v/>
      </c>
    </row>
    <row r="106" customFormat="false" ht="15" hidden="false" customHeight="false" outlineLevel="0" collapsed="false">
      <c r="A106" s="28" t="str">
        <f aca="false">Cotação!A742</f>
        <v>3533</v>
      </c>
      <c r="B106" s="29" t="str">
        <f aca="false">Cotação!B742</f>
        <v>7898048690863</v>
      </c>
      <c r="C106" s="28" t="str">
        <f aca="false">Cotação!C742</f>
        <v>ELIXIR COLEGORICO 30ML GTS</v>
      </c>
      <c r="D106" s="28" t="str">
        <f aca="false">Cotação!D742</f>
        <v>LAPON</v>
      </c>
      <c r="E106" s="28" t="str">
        <f aca="false">Cotação!F742</f>
        <v>B</v>
      </c>
      <c r="F106" s="28" t="n">
        <f aca="false">Cotação!H742</f>
        <v>2.6</v>
      </c>
      <c r="G106" s="30" t="n">
        <f aca="false">Cotação!M742</f>
        <v>5.05</v>
      </c>
      <c r="H106" s="30" t="n">
        <f aca="false">Cotação!L742</f>
        <v>5.05</v>
      </c>
      <c r="I106" s="30" t="n">
        <f aca="false">Cotação!V742</f>
        <v>5.11</v>
      </c>
      <c r="J106" s="31" t="n">
        <f aca="false">Cotação!Y742</f>
        <v>0.0118811881188119</v>
      </c>
      <c r="K106" s="32" t="n">
        <f aca="false">Cotação!AC742</f>
        <v>7</v>
      </c>
      <c r="L106" s="30" t="n">
        <f aca="false">Cotação!AD742</f>
        <v>35.77</v>
      </c>
      <c r="M106" s="30" t="n">
        <f aca="false">Cotação!AE742</f>
        <v>-0.420000000000004</v>
      </c>
      <c r="N106" s="32" t="n">
        <f aca="false">Cotação!AB742</f>
        <v>4130</v>
      </c>
      <c r="O106" s="28" t="str">
        <f aca="false">Cotação!AF742</f>
        <v/>
      </c>
    </row>
    <row r="107" customFormat="false" ht="15" hidden="false" customHeight="false" outlineLevel="0" collapsed="false">
      <c r="A107" s="28" t="str">
        <f aca="false">Cotação!A627</f>
        <v>393461</v>
      </c>
      <c r="B107" s="29" t="str">
        <f aca="false">Cotação!B627</f>
        <v>7896023701436</v>
      </c>
      <c r="C107" s="28" t="str">
        <f aca="false">Cotação!C627</f>
        <v>ELIXIR PAREGORICO 0,05ML/ML SOL OR FR GOT 30ML</v>
      </c>
      <c r="D107" s="28" t="str">
        <f aca="false">Cotação!D627</f>
        <v>CATARINENSE PHARMA</v>
      </c>
      <c r="E107" s="28" t="str">
        <f aca="false">Cotação!F627</f>
        <v>A</v>
      </c>
      <c r="F107" s="28" t="n">
        <f aca="false">Cotação!H627</f>
        <v>13.7</v>
      </c>
      <c r="G107" s="30" t="n">
        <f aca="false">Cotação!M627</f>
        <v>10.65</v>
      </c>
      <c r="H107" s="30" t="n">
        <f aca="false">Cotação!L627</f>
        <v>10.65</v>
      </c>
      <c r="I107" s="30" t="n">
        <f aca="false">Cotação!V627</f>
        <v>10.66</v>
      </c>
      <c r="J107" s="31" t="n">
        <f aca="false">Cotação!Y627</f>
        <v>0.00093896713615016</v>
      </c>
      <c r="K107" s="32" t="n">
        <f aca="false">Cotação!AC627</f>
        <v>21</v>
      </c>
      <c r="L107" s="30" t="n">
        <f aca="false">Cotação!AD627</f>
        <v>223.86</v>
      </c>
      <c r="M107" s="30" t="n">
        <f aca="false">Cotação!AE627</f>
        <v>-0.209999999999996</v>
      </c>
      <c r="N107" s="32" t="n">
        <f aca="false">Cotação!AB627</f>
        <v>2057</v>
      </c>
      <c r="O107" s="28" t="str">
        <f aca="false">Cotação!AF627</f>
        <v/>
      </c>
    </row>
    <row r="108" customFormat="false" ht="15" hidden="false" customHeight="false" outlineLevel="0" collapsed="false">
      <c r="A108" s="28" t="str">
        <f aca="false">Cotação!A1062</f>
        <v>642641</v>
      </c>
      <c r="B108" s="29" t="str">
        <f aca="false">Cotação!B1062</f>
        <v>7898700411706</v>
      </c>
      <c r="C108" s="28" t="str">
        <f aca="false">Cotação!C1062</f>
        <v>ENERGRIP C 1G 10 CPR EFERV</v>
      </c>
      <c r="D108" s="28" t="str">
        <f aca="false">Cotação!D1062</f>
        <v>VITAMEDIC</v>
      </c>
      <c r="E108" s="28" t="str">
        <f aca="false">Cotação!F1062</f>
        <v>A</v>
      </c>
      <c r="F108" s="28" t="n">
        <f aca="false">Cotação!H1062</f>
        <v>26.9</v>
      </c>
      <c r="G108" s="30" t="n">
        <f aca="false">Cotação!M1062</f>
        <v>4.76</v>
      </c>
      <c r="H108" s="30" t="n">
        <f aca="false">Cotação!L1062</f>
        <v>4.76</v>
      </c>
      <c r="I108" s="30" t="n">
        <f aca="false">Cotação!V1062</f>
        <v>3.84</v>
      </c>
      <c r="J108" s="31" t="n">
        <f aca="false">Cotação!Y1062</f>
        <v>-0.19327731092437</v>
      </c>
      <c r="K108" s="32" t="n">
        <f aca="false">Cotação!AC1062</f>
        <v>42</v>
      </c>
      <c r="L108" s="30" t="n">
        <f aca="false">Cotação!AD1062</f>
        <v>161.28</v>
      </c>
      <c r="M108" s="30" t="n">
        <f aca="false">Cotação!AE1062</f>
        <v>38.64</v>
      </c>
      <c r="N108" s="32" t="n">
        <f aca="false">Cotação!AB1062</f>
        <v>35520</v>
      </c>
      <c r="O108" s="28" t="str">
        <f aca="false">Cotação!AF1062</f>
        <v/>
      </c>
    </row>
    <row r="109" customFormat="false" ht="15" hidden="false" customHeight="false" outlineLevel="0" collapsed="false">
      <c r="A109" s="28" t="str">
        <f aca="false">Cotação!A1011</f>
        <v>661131</v>
      </c>
      <c r="B109" s="29" t="str">
        <f aca="false">Cotação!B1011</f>
        <v>7898975719071</v>
      </c>
      <c r="C109" s="28" t="str">
        <f aca="false">Cotação!C1011</f>
        <v>ESPACADOR INFANTIL</v>
      </c>
      <c r="D109" s="28" t="n">
        <f aca="false">Cotação!D1011</f>
        <v>0</v>
      </c>
      <c r="E109" s="28" t="str">
        <f aca="false">Cotação!F1011</f>
        <v>C</v>
      </c>
      <c r="F109" s="28" t="n">
        <f aca="false">Cotação!H1011</f>
        <v>0.5</v>
      </c>
      <c r="G109" s="30" t="n">
        <f aca="false">Cotação!M1011</f>
        <v>16.4</v>
      </c>
      <c r="H109" s="30" t="n">
        <f aca="false">Cotação!L1011</f>
        <v>16.4</v>
      </c>
      <c r="I109" s="30" t="n">
        <f aca="false">Cotação!V1011</f>
        <v>16.4</v>
      </c>
      <c r="J109" s="31" t="n">
        <f aca="false">Cotação!Y1011</f>
        <v>0</v>
      </c>
      <c r="K109" s="32" t="n">
        <f aca="false">Cotação!AC1011</f>
        <v>1</v>
      </c>
      <c r="L109" s="30" t="n">
        <f aca="false">Cotação!AD1011</f>
        <v>16.4</v>
      </c>
      <c r="M109" s="30" t="n">
        <f aca="false">Cotação!AE1011</f>
        <v>0</v>
      </c>
      <c r="N109" s="32" t="n">
        <f aca="false">Cotação!AB1011</f>
        <v>144</v>
      </c>
      <c r="O109" s="28" t="str">
        <f aca="false">Cotação!AF1011</f>
        <v/>
      </c>
    </row>
    <row r="110" customFormat="false" ht="15" hidden="false" customHeight="false" outlineLevel="0" collapsed="false">
      <c r="A110" s="28" t="str">
        <f aca="false">Cotação!A97</f>
        <v>613791</v>
      </c>
      <c r="B110" s="29" t="str">
        <f aca="false">Cotação!B97</f>
        <v>7896544900073</v>
      </c>
      <c r="C110" s="28" t="str">
        <f aca="false">Cotação!C97</f>
        <v>ESPARAD IMP MISSNER 1,2CMX4,5M</v>
      </c>
      <c r="D110" s="28" t="str">
        <f aca="false">Cotação!D97</f>
        <v>MISSNER</v>
      </c>
      <c r="E110" s="28" t="str">
        <f aca="false">Cotação!F97</f>
        <v>A</v>
      </c>
      <c r="F110" s="28" t="n">
        <f aca="false">Cotação!H97</f>
        <v>14.4</v>
      </c>
      <c r="G110" s="30" t="n">
        <f aca="false">Cotação!M97</f>
        <v>2.83</v>
      </c>
      <c r="H110" s="30" t="n">
        <f aca="false">Cotação!L97</f>
        <v>2.83</v>
      </c>
      <c r="I110" s="30" t="n">
        <f aca="false">Cotação!V97</f>
        <v>2.83</v>
      </c>
      <c r="J110" s="31" t="n">
        <f aca="false">Cotação!Y97</f>
        <v>0</v>
      </c>
      <c r="K110" s="32" t="n">
        <f aca="false">Cotação!AC97</f>
        <v>36</v>
      </c>
      <c r="L110" s="30" t="n">
        <f aca="false">Cotação!AD97</f>
        <v>101.88</v>
      </c>
      <c r="M110" s="30" t="n">
        <f aca="false">Cotação!AE97</f>
        <v>0</v>
      </c>
      <c r="N110" s="32" t="n">
        <f aca="false">Cotação!AB97</f>
        <v>9853</v>
      </c>
      <c r="O110" s="28" t="str">
        <f aca="false">Cotação!AF97</f>
        <v/>
      </c>
    </row>
    <row r="111" customFormat="false" ht="15" hidden="false" customHeight="false" outlineLevel="0" collapsed="false">
      <c r="A111" s="28" t="str">
        <f aca="false">Cotação!A98</f>
        <v>540961</v>
      </c>
      <c r="B111" s="29" t="str">
        <f aca="false">Cotação!B98</f>
        <v>7896544910102</v>
      </c>
      <c r="C111" s="28" t="str">
        <f aca="false">Cotação!C98</f>
        <v>ESPARADRAPO BRANCO 10 X 4,5</v>
      </c>
      <c r="D111" s="28" t="str">
        <f aca="false">Cotação!D98</f>
        <v>PADRAO</v>
      </c>
      <c r="E111" s="28" t="str">
        <f aca="false">Cotação!F98</f>
        <v>A</v>
      </c>
      <c r="F111" s="28" t="n">
        <f aca="false">Cotação!H98</f>
        <v>4.8</v>
      </c>
      <c r="G111" s="30" t="n">
        <f aca="false">Cotação!M98</f>
        <v>12.33</v>
      </c>
      <c r="H111" s="30" t="n">
        <f aca="false">Cotação!L98</f>
        <v>12.32</v>
      </c>
      <c r="I111" s="30" t="n">
        <f aca="false">Cotação!V98</f>
        <v>12.33</v>
      </c>
      <c r="J111" s="31" t="n">
        <f aca="false">Cotação!Y98</f>
        <v>0</v>
      </c>
      <c r="K111" s="32" t="n">
        <f aca="false">Cotação!AC98</f>
        <v>11</v>
      </c>
      <c r="L111" s="30" t="n">
        <f aca="false">Cotação!AD98</f>
        <v>135.63</v>
      </c>
      <c r="M111" s="30" t="n">
        <f aca="false">Cotação!AE98</f>
        <v>0</v>
      </c>
      <c r="N111" s="32" t="n">
        <f aca="false">Cotação!AB98</f>
        <v>4232</v>
      </c>
      <c r="O111" s="28" t="str">
        <f aca="false">Cotação!AF98</f>
        <v/>
      </c>
    </row>
    <row r="112" customFormat="false" ht="15" hidden="false" customHeight="false" outlineLevel="0" collapsed="false">
      <c r="A112" s="28" t="str">
        <f aca="false">Cotação!A99</f>
        <v>541301</v>
      </c>
      <c r="B112" s="29" t="str">
        <f aca="false">Cotação!B99</f>
        <v>7896544925014</v>
      </c>
      <c r="C112" s="28" t="str">
        <f aca="false">Cotação!C99</f>
        <v>ESPARADRAPO IMP BRANCO 2,5CM X 0,90MTS UND QTD. 14.00 UN</v>
      </c>
      <c r="D112" s="28" t="str">
        <f aca="false">Cotação!D99</f>
        <v>PADRAO</v>
      </c>
      <c r="E112" s="28" t="str">
        <f aca="false">Cotação!F99</f>
        <v>A</v>
      </c>
      <c r="F112" s="28" t="n">
        <f aca="false">Cotação!H99</f>
        <v>22.8</v>
      </c>
      <c r="G112" s="30" t="n">
        <f aca="false">Cotação!M99</f>
        <v>2.15</v>
      </c>
      <c r="H112" s="30" t="n">
        <f aca="false">Cotação!L99</f>
        <v>2.15</v>
      </c>
      <c r="I112" s="30" t="n">
        <f aca="false">Cotação!V99</f>
        <v>2.15</v>
      </c>
      <c r="J112" s="31" t="n">
        <f aca="false">Cotação!Y99</f>
        <v>0</v>
      </c>
      <c r="K112" s="32" t="n">
        <f aca="false">Cotação!AC99</f>
        <v>48</v>
      </c>
      <c r="L112" s="30" t="n">
        <f aca="false">Cotação!AD99</f>
        <v>103.2</v>
      </c>
      <c r="M112" s="30" t="n">
        <f aca="false">Cotação!AE99</f>
        <v>0</v>
      </c>
      <c r="N112" s="32" t="n">
        <f aca="false">Cotação!AB99</f>
        <v>14483</v>
      </c>
      <c r="O112" s="28" t="str">
        <f aca="false">Cotação!AF99</f>
        <v/>
      </c>
    </row>
    <row r="113" customFormat="false" ht="15" hidden="false" customHeight="false" outlineLevel="0" collapsed="false">
      <c r="A113" s="28" t="str">
        <f aca="false">Cotação!A100</f>
        <v>541421</v>
      </c>
      <c r="B113" s="29" t="str">
        <f aca="false">Cotação!B100</f>
        <v>7896544925458</v>
      </c>
      <c r="C113" s="28" t="str">
        <f aca="false">Cotação!C100</f>
        <v>ESPARADRAPO IMP BRANCO 2,5CM X 4,5MTS UND QTD. 10.00 UN</v>
      </c>
      <c r="D113" s="28" t="str">
        <f aca="false">Cotação!D100</f>
        <v>PADRAO</v>
      </c>
      <c r="E113" s="28" t="str">
        <f aca="false">Cotação!F100</f>
        <v>A</v>
      </c>
      <c r="F113" s="28" t="n">
        <f aca="false">Cotação!H100</f>
        <v>40.6</v>
      </c>
      <c r="G113" s="30" t="n">
        <f aca="false">Cotação!M100</f>
        <v>3.71</v>
      </c>
      <c r="H113" s="30" t="n">
        <f aca="false">Cotação!L100</f>
        <v>3.71</v>
      </c>
      <c r="I113" s="30" t="n">
        <f aca="false">Cotação!V100</f>
        <v>3.71</v>
      </c>
      <c r="J113" s="31" t="n">
        <f aca="false">Cotação!Y100</f>
        <v>0</v>
      </c>
      <c r="K113" s="32" t="n">
        <f aca="false">Cotação!AC100</f>
        <v>94</v>
      </c>
      <c r="L113" s="30" t="n">
        <f aca="false">Cotação!AD100</f>
        <v>348.74</v>
      </c>
      <c r="M113" s="30" t="n">
        <f aca="false">Cotação!AE100</f>
        <v>0</v>
      </c>
      <c r="N113" s="32" t="n">
        <f aca="false">Cotação!AB100</f>
        <v>17444</v>
      </c>
      <c r="O113" s="28" t="str">
        <f aca="false">Cotação!AF100</f>
        <v/>
      </c>
    </row>
    <row r="114" customFormat="false" ht="15" hidden="false" customHeight="false" outlineLevel="0" collapsed="false">
      <c r="A114" s="28" t="str">
        <f aca="false">Cotação!A101</f>
        <v>567761</v>
      </c>
      <c r="B114" s="29" t="str">
        <f aca="false">Cotação!B101</f>
        <v>7896544900332</v>
      </c>
      <c r="C114" s="28" t="str">
        <f aca="false">Cotação!C101</f>
        <v>ESPARADRAPO IMPERM BEGE. 2,5CM X 4,5M</v>
      </c>
      <c r="D114" s="28" t="str">
        <f aca="false">Cotação!D101</f>
        <v>MISSNER</v>
      </c>
      <c r="E114" s="28" t="str">
        <f aca="false">Cotação!F101</f>
        <v>B</v>
      </c>
      <c r="F114" s="28" t="n">
        <f aca="false">Cotação!H101</f>
        <v>1.8</v>
      </c>
      <c r="G114" s="30" t="n">
        <f aca="false">Cotação!M101</f>
        <v>3.7</v>
      </c>
      <c r="H114" s="30" t="n">
        <f aca="false">Cotação!L101</f>
        <v>3.7</v>
      </c>
      <c r="I114" s="30" t="n">
        <f aca="false">Cotação!V101</f>
        <v>3.7</v>
      </c>
      <c r="J114" s="31" t="n">
        <f aca="false">Cotação!Y101</f>
        <v>0</v>
      </c>
      <c r="K114" s="32" t="n">
        <f aca="false">Cotação!AC101</f>
        <v>5</v>
      </c>
      <c r="L114" s="30" t="n">
        <f aca="false">Cotação!AD101</f>
        <v>18.5</v>
      </c>
      <c r="M114" s="30" t="n">
        <f aca="false">Cotação!AE101</f>
        <v>0</v>
      </c>
      <c r="N114" s="32" t="n">
        <f aca="false">Cotação!AB101</f>
        <v>1179</v>
      </c>
      <c r="O114" s="28" t="str">
        <f aca="false">Cotação!AF101</f>
        <v/>
      </c>
    </row>
    <row r="115" customFormat="false" ht="15" hidden="false" customHeight="false" outlineLevel="0" collapsed="false">
      <c r="A115" s="28" t="str">
        <f aca="false">Cotação!A102</f>
        <v>552501</v>
      </c>
      <c r="B115" s="29" t="str">
        <f aca="false">Cotação!B102</f>
        <v>7896544910058</v>
      </c>
      <c r="C115" s="28" t="str">
        <f aca="false">Cotação!C102</f>
        <v>ESPARADRAPO IMPERM. BRANCO 5CMX4,5M</v>
      </c>
      <c r="D115" s="28" t="str">
        <f aca="false">Cotação!D102</f>
        <v>PADRAO</v>
      </c>
      <c r="E115" s="28" t="str">
        <f aca="false">Cotação!F102</f>
        <v>A</v>
      </c>
      <c r="F115" s="28" t="n">
        <f aca="false">Cotação!H102</f>
        <v>25.1</v>
      </c>
      <c r="G115" s="30" t="n">
        <f aca="false">Cotação!M102</f>
        <v>5.98</v>
      </c>
      <c r="H115" s="30" t="n">
        <f aca="false">Cotação!L102</f>
        <v>5.98</v>
      </c>
      <c r="I115" s="30" t="n">
        <f aca="false">Cotação!V102</f>
        <v>5.98</v>
      </c>
      <c r="J115" s="31" t="n">
        <f aca="false">Cotação!Y102</f>
        <v>0</v>
      </c>
      <c r="K115" s="32" t="n">
        <f aca="false">Cotação!AC102</f>
        <v>50</v>
      </c>
      <c r="L115" s="30" t="n">
        <f aca="false">Cotação!AD102</f>
        <v>299</v>
      </c>
      <c r="M115" s="30" t="n">
        <f aca="false">Cotação!AE102</f>
        <v>0</v>
      </c>
      <c r="N115" s="32" t="n">
        <f aca="false">Cotação!AB102</f>
        <v>8969</v>
      </c>
      <c r="O115" s="28" t="str">
        <f aca="false">Cotação!AF102</f>
        <v/>
      </c>
    </row>
    <row r="116" customFormat="false" ht="15" hidden="false" customHeight="false" outlineLevel="0" collapsed="false">
      <c r="A116" s="28" t="str">
        <f aca="false">Cotação!A282</f>
        <v>240321</v>
      </c>
      <c r="B116" s="29" t="str">
        <f aca="false">Cotação!B282</f>
        <v>7896004761633</v>
      </c>
      <c r="C116" s="28" t="str">
        <f aca="false">Cotação!C282</f>
        <v>ETODOLACO 400MG BL 10 COMP REV</v>
      </c>
      <c r="D116" s="28" t="str">
        <f aca="false">Cotação!D282</f>
        <v>GERMED GENERICOS</v>
      </c>
      <c r="E116" s="28" t="str">
        <f aca="false">Cotação!F282</f>
        <v>B</v>
      </c>
      <c r="F116" s="28" t="n">
        <f aca="false">Cotação!H282</f>
        <v>2.1</v>
      </c>
      <c r="G116" s="30" t="n">
        <f aca="false">Cotação!M282</f>
        <v>13.12</v>
      </c>
      <c r="H116" s="30" t="n">
        <f aca="false">Cotação!L282</f>
        <v>12.43</v>
      </c>
      <c r="I116" s="30" t="n">
        <f aca="false">Cotação!V282</f>
        <v>13.04</v>
      </c>
      <c r="J116" s="31" t="n">
        <f aca="false">Cotação!Y282</f>
        <v>-0.00609756097560976</v>
      </c>
      <c r="K116" s="32" t="n">
        <f aca="false">Cotação!AC282</f>
        <v>6</v>
      </c>
      <c r="L116" s="30" t="n">
        <f aca="false">Cotação!AD282</f>
        <v>78.24</v>
      </c>
      <c r="M116" s="30" t="n">
        <f aca="false">Cotação!AE282</f>
        <v>0.48</v>
      </c>
      <c r="N116" s="32" t="n">
        <f aca="false">Cotação!AB282</f>
        <v>300</v>
      </c>
      <c r="O116" s="28" t="str">
        <f aca="false">Cotação!AF282</f>
        <v/>
      </c>
    </row>
    <row r="117" customFormat="false" ht="15" hidden="false" customHeight="false" outlineLevel="0" collapsed="false">
      <c r="A117" s="28" t="str">
        <f aca="false">Cotação!A105</f>
        <v>532361</v>
      </c>
      <c r="B117" s="29" t="str">
        <f aca="false">Cotação!B105</f>
        <v>7896544900011</v>
      </c>
      <c r="C117" s="28" t="str">
        <f aca="false">Cotação!C105</f>
        <v>FITA CIRUGICA MICRO 1,2X4,5 MISSNER</v>
      </c>
      <c r="D117" s="28" t="str">
        <f aca="false">Cotação!D105</f>
        <v>MISSNER</v>
      </c>
      <c r="E117" s="28" t="str">
        <f aca="false">Cotação!F105</f>
        <v>A</v>
      </c>
      <c r="F117" s="28" t="n">
        <f aca="false">Cotação!H105</f>
        <v>27.9</v>
      </c>
      <c r="G117" s="30" t="n">
        <f aca="false">Cotação!M105</f>
        <v>2.23</v>
      </c>
      <c r="H117" s="30" t="n">
        <f aca="false">Cotação!L105</f>
        <v>2.23</v>
      </c>
      <c r="I117" s="30" t="n">
        <f aca="false">Cotação!V105</f>
        <v>2.23</v>
      </c>
      <c r="J117" s="31" t="n">
        <f aca="false">Cotação!Y105</f>
        <v>0</v>
      </c>
      <c r="K117" s="32" t="n">
        <f aca="false">Cotação!AC105</f>
        <v>54</v>
      </c>
      <c r="L117" s="30" t="n">
        <f aca="false">Cotação!AD105</f>
        <v>120.42</v>
      </c>
      <c r="M117" s="30" t="n">
        <f aca="false">Cotação!AE105</f>
        <v>0</v>
      </c>
      <c r="N117" s="32" t="n">
        <f aca="false">Cotação!AB105</f>
        <v>5363</v>
      </c>
      <c r="O117" s="28" t="str">
        <f aca="false">Cotação!AF105</f>
        <v/>
      </c>
    </row>
    <row r="118" customFormat="false" ht="15" hidden="false" customHeight="false" outlineLevel="0" collapsed="false">
      <c r="A118" s="28" t="str">
        <f aca="false">Cotação!A106</f>
        <v>532401</v>
      </c>
      <c r="B118" s="29" t="str">
        <f aca="false">Cotação!B106</f>
        <v>7896544900097</v>
      </c>
      <c r="C118" s="28" t="str">
        <f aca="false">Cotação!C106</f>
        <v>FITA CIRURGICA MICROPOROSA MISSNER 2,5CM X 4,5M</v>
      </c>
      <c r="D118" s="28" t="str">
        <f aca="false">Cotação!D106</f>
        <v>MISSNER</v>
      </c>
      <c r="E118" s="28" t="str">
        <f aca="false">Cotação!F106</f>
        <v>A</v>
      </c>
      <c r="F118" s="28" t="n">
        <f aca="false">Cotação!H106</f>
        <v>53.5</v>
      </c>
      <c r="G118" s="30" t="n">
        <f aca="false">Cotação!M106</f>
        <v>3.14</v>
      </c>
      <c r="H118" s="30" t="n">
        <f aca="false">Cotação!L106</f>
        <v>3.14</v>
      </c>
      <c r="I118" s="30" t="n">
        <f aca="false">Cotação!V106</f>
        <v>3.17</v>
      </c>
      <c r="J118" s="31" t="n">
        <f aca="false">Cotação!Y106</f>
        <v>0.00955414012738842</v>
      </c>
      <c r="K118" s="32" t="n">
        <f aca="false">Cotação!AC106</f>
        <v>129</v>
      </c>
      <c r="L118" s="30" t="n">
        <f aca="false">Cotação!AD106</f>
        <v>408.93</v>
      </c>
      <c r="M118" s="30" t="n">
        <f aca="false">Cotação!AE106</f>
        <v>-3.86999999999998</v>
      </c>
      <c r="N118" s="32" t="n">
        <f aca="false">Cotação!AB106</f>
        <v>14946</v>
      </c>
      <c r="O118" s="28" t="str">
        <f aca="false">Cotação!AF106</f>
        <v/>
      </c>
    </row>
    <row r="119" customFormat="false" ht="15" hidden="false" customHeight="false" outlineLevel="0" collapsed="false">
      <c r="A119" s="28" t="str">
        <f aca="false">Cotação!A515</f>
        <v>606871</v>
      </c>
      <c r="B119" s="29" t="str">
        <f aca="false">Cotação!B515</f>
        <v>7899838831992</v>
      </c>
      <c r="C119" s="28" t="str">
        <f aca="false">Cotação!C515</f>
        <v>FITA DE KINESIO 5CM X 5M BEGE</v>
      </c>
      <c r="D119" s="28" t="str">
        <f aca="false">Cotação!D515</f>
        <v>MULTILASER</v>
      </c>
      <c r="E119" s="28" t="str">
        <f aca="false">Cotação!F515</f>
        <v>A</v>
      </c>
      <c r="F119" s="28" t="n">
        <f aca="false">Cotação!H515</f>
        <v>4.3</v>
      </c>
      <c r="G119" s="30" t="n">
        <f aca="false">Cotação!M515</f>
        <v>20.48</v>
      </c>
      <c r="H119" s="30" t="n">
        <f aca="false">Cotação!L515</f>
        <v>20.48</v>
      </c>
      <c r="I119" s="30" t="n">
        <f aca="false">Cotação!V515</f>
        <v>19.34</v>
      </c>
      <c r="J119" s="31" t="n">
        <f aca="false">Cotação!Y515</f>
        <v>-0.0556640625</v>
      </c>
      <c r="K119" s="32" t="n">
        <f aca="false">Cotação!AC515</f>
        <v>2</v>
      </c>
      <c r="L119" s="30" t="n">
        <f aca="false">Cotação!AD515</f>
        <v>38.68</v>
      </c>
      <c r="M119" s="30" t="n">
        <f aca="false">Cotação!AE515</f>
        <v>2.28</v>
      </c>
      <c r="N119" s="32" t="n">
        <f aca="false">Cotação!AB515</f>
        <v>1389</v>
      </c>
      <c r="O119" s="28" t="str">
        <f aca="false">Cotação!AF515</f>
        <v/>
      </c>
    </row>
    <row r="120" customFormat="false" ht="15" hidden="false" customHeight="false" outlineLevel="0" collapsed="false">
      <c r="A120" s="28" t="str">
        <f aca="false">Cotação!A1013</f>
        <v>11803</v>
      </c>
      <c r="B120" s="29" t="str">
        <f aca="false">Cotação!B1013</f>
        <v>7896544927360</v>
      </c>
      <c r="C120" s="28" t="str">
        <f aca="false">Cotação!C1013</f>
        <v>FITA DE KINESIO 5CMX5M AZUL</v>
      </c>
      <c r="D120" s="28" t="str">
        <f aca="false">Cotação!D1013</f>
        <v>MULTILASER</v>
      </c>
      <c r="E120" s="28" t="str">
        <f aca="false">Cotação!F1013</f>
        <v>B</v>
      </c>
      <c r="F120" s="28" t="n">
        <f aca="false">Cotação!H1013</f>
        <v>0.8</v>
      </c>
      <c r="G120" s="30" t="n">
        <f aca="false">Cotação!M1013</f>
        <v>19.79</v>
      </c>
      <c r="H120" s="30" t="n">
        <f aca="false">Cotação!L1013</f>
        <v>19.79</v>
      </c>
      <c r="I120" s="30" t="n">
        <f aca="false">Cotação!V1013</f>
        <v>19.79</v>
      </c>
      <c r="J120" s="31" t="n">
        <f aca="false">Cotação!Y1013</f>
        <v>0</v>
      </c>
      <c r="K120" s="32" t="n">
        <f aca="false">Cotação!AC1013</f>
        <v>3</v>
      </c>
      <c r="L120" s="30" t="n">
        <f aca="false">Cotação!AD1013</f>
        <v>59.37</v>
      </c>
      <c r="M120" s="30" t="n">
        <f aca="false">Cotação!AE1013</f>
        <v>0</v>
      </c>
      <c r="N120" s="32" t="n">
        <f aca="false">Cotação!AB1013</f>
        <v>335</v>
      </c>
      <c r="O120" s="28" t="str">
        <f aca="false">Cotação!AF1013</f>
        <v/>
      </c>
    </row>
    <row r="121" customFormat="false" ht="15" hidden="false" customHeight="false" outlineLevel="0" collapsed="false">
      <c r="A121" s="28" t="str">
        <f aca="false">Cotação!A1014</f>
        <v>11903</v>
      </c>
      <c r="B121" s="29" t="str">
        <f aca="false">Cotação!B1014</f>
        <v>7896544927315</v>
      </c>
      <c r="C121" s="28" t="str">
        <f aca="false">Cotação!C1014</f>
        <v>FITA DE KINESIO 5CMX5M BEGE</v>
      </c>
      <c r="D121" s="28" t="str">
        <f aca="false">Cotação!D1014</f>
        <v>MULTILASER</v>
      </c>
      <c r="E121" s="28" t="str">
        <f aca="false">Cotação!F1014</f>
        <v>A</v>
      </c>
      <c r="F121" s="28" t="n">
        <f aca="false">Cotação!H1014</f>
        <v>2.6</v>
      </c>
      <c r="G121" s="30" t="n">
        <f aca="false">Cotação!M1014</f>
        <v>19.79</v>
      </c>
      <c r="H121" s="30" t="n">
        <f aca="false">Cotação!L1014</f>
        <v>19.79</v>
      </c>
      <c r="I121" s="30" t="n">
        <f aca="false">Cotação!V1014</f>
        <v>19.79</v>
      </c>
      <c r="J121" s="31" t="n">
        <f aca="false">Cotação!Y1014</f>
        <v>0</v>
      </c>
      <c r="K121" s="32" t="n">
        <f aca="false">Cotação!AC1014</f>
        <v>7</v>
      </c>
      <c r="L121" s="30" t="n">
        <f aca="false">Cotação!AD1014</f>
        <v>138.53</v>
      </c>
      <c r="M121" s="30" t="n">
        <f aca="false">Cotação!AE1014</f>
        <v>0</v>
      </c>
      <c r="N121" s="32" t="n">
        <f aca="false">Cotação!AB1014</f>
        <v>320</v>
      </c>
      <c r="O121" s="28" t="str">
        <f aca="false">Cotação!AF1014</f>
        <v/>
      </c>
    </row>
    <row r="122" customFormat="false" ht="15" hidden="false" customHeight="false" outlineLevel="0" collapsed="false">
      <c r="A122" s="28" t="str">
        <f aca="false">Cotação!A517</f>
        <v>594901</v>
      </c>
      <c r="B122" s="29" t="str">
        <f aca="false">Cotação!B517</f>
        <v>7899838831985</v>
      </c>
      <c r="C122" s="28" t="str">
        <f aca="false">Cotação!C517</f>
        <v>FITA KINESIO ROLO 5CMX5M PRETA HC040</v>
      </c>
      <c r="D122" s="28" t="str">
        <f aca="false">Cotação!D517</f>
        <v>GTECH</v>
      </c>
      <c r="E122" s="28" t="str">
        <f aca="false">Cotação!F517</f>
        <v>A</v>
      </c>
      <c r="F122" s="28" t="n">
        <f aca="false">Cotação!H517</f>
        <v>6.4</v>
      </c>
      <c r="G122" s="30" t="n">
        <f aca="false">Cotação!M517</f>
        <v>20.48</v>
      </c>
      <c r="H122" s="30" t="n">
        <f aca="false">Cotação!L517</f>
        <v>20.48</v>
      </c>
      <c r="I122" s="30" t="n">
        <f aca="false">Cotação!V517</f>
        <v>19.6</v>
      </c>
      <c r="J122" s="31" t="n">
        <f aca="false">Cotação!Y517</f>
        <v>-0.04296875</v>
      </c>
      <c r="K122" s="32" t="n">
        <f aca="false">Cotação!AC517</f>
        <v>4</v>
      </c>
      <c r="L122" s="30" t="n">
        <f aca="false">Cotação!AD517</f>
        <v>78.4</v>
      </c>
      <c r="M122" s="30" t="n">
        <f aca="false">Cotação!AE517</f>
        <v>3.52</v>
      </c>
      <c r="N122" s="32" t="n">
        <f aca="false">Cotação!AB517</f>
        <v>1263</v>
      </c>
      <c r="O122" s="28" t="str">
        <f aca="false">Cotação!AF517</f>
        <v/>
      </c>
    </row>
    <row r="123" customFormat="false" ht="15" hidden="false" customHeight="false" outlineLevel="0" collapsed="false">
      <c r="A123" s="28" t="str">
        <f aca="false">Cotação!A107</f>
        <v>547461</v>
      </c>
      <c r="B123" s="29" t="str">
        <f aca="false">Cotação!B107</f>
        <v>7896544900103</v>
      </c>
      <c r="C123" s="28" t="str">
        <f aca="false">Cotação!C107</f>
        <v>FITA MICROPORO BRANCO 2,5CM X 0,90MTS</v>
      </c>
      <c r="D123" s="28" t="str">
        <f aca="false">Cotação!D107</f>
        <v>MISSNER</v>
      </c>
      <c r="E123" s="28" t="str">
        <f aca="false">Cotação!F107</f>
        <v>A</v>
      </c>
      <c r="F123" s="28" t="n">
        <f aca="false">Cotação!H107</f>
        <v>35.6</v>
      </c>
      <c r="G123" s="30" t="n">
        <f aca="false">Cotação!M107</f>
        <v>1.86</v>
      </c>
      <c r="H123" s="30" t="n">
        <f aca="false">Cotação!L107</f>
        <v>1.86</v>
      </c>
      <c r="I123" s="30" t="n">
        <f aca="false">Cotação!V107</f>
        <v>1.86</v>
      </c>
      <c r="J123" s="31" t="n">
        <f aca="false">Cotação!Y107</f>
        <v>0</v>
      </c>
      <c r="K123" s="32" t="n">
        <f aca="false">Cotação!AC107</f>
        <v>65</v>
      </c>
      <c r="L123" s="30" t="n">
        <f aca="false">Cotação!AD107</f>
        <v>120.9</v>
      </c>
      <c r="M123" s="30" t="n">
        <f aca="false">Cotação!AE107</f>
        <v>0</v>
      </c>
      <c r="N123" s="32" t="n">
        <f aca="false">Cotação!AB107</f>
        <v>8647</v>
      </c>
      <c r="O123" s="28" t="str">
        <f aca="false">Cotação!AF107</f>
        <v/>
      </c>
    </row>
    <row r="124" customFormat="false" ht="15" hidden="false" customHeight="false" outlineLevel="0" collapsed="false">
      <c r="A124" s="28" t="str">
        <f aca="false">Cotação!A108</f>
        <v>5013</v>
      </c>
      <c r="B124" s="29" t="str">
        <f aca="false">Cotação!B108</f>
        <v>7896544900288</v>
      </c>
      <c r="C124" s="28" t="str">
        <f aca="false">Cotação!C108</f>
        <v>FITA MICROPOROSA BEGE 1,2 X 4,5</v>
      </c>
      <c r="D124" s="28" t="str">
        <f aca="false">Cotação!D108</f>
        <v>MISSNER</v>
      </c>
      <c r="E124" s="28" t="str">
        <f aca="false">Cotação!F108</f>
        <v>B</v>
      </c>
      <c r="F124" s="28" t="n">
        <f aca="false">Cotação!H108</f>
        <v>4.3</v>
      </c>
      <c r="G124" s="30" t="n">
        <f aca="false">Cotação!M108</f>
        <v>2.55</v>
      </c>
      <c r="H124" s="30" t="n">
        <f aca="false">Cotação!L108</f>
        <v>2.55</v>
      </c>
      <c r="I124" s="30" t="n">
        <f aca="false">Cotação!V108</f>
        <v>2.55</v>
      </c>
      <c r="J124" s="31" t="n">
        <f aca="false">Cotação!Y108</f>
        <v>0</v>
      </c>
      <c r="K124" s="32" t="n">
        <f aca="false">Cotação!AC108</f>
        <v>9</v>
      </c>
      <c r="L124" s="30" t="n">
        <f aca="false">Cotação!AD108</f>
        <v>22.95</v>
      </c>
      <c r="M124" s="30" t="n">
        <f aca="false">Cotação!AE108</f>
        <v>0</v>
      </c>
      <c r="N124" s="32" t="n">
        <f aca="false">Cotação!AB108</f>
        <v>1478</v>
      </c>
      <c r="O124" s="28" t="str">
        <f aca="false">Cotação!AF108</f>
        <v/>
      </c>
    </row>
    <row r="125" customFormat="false" ht="15" hidden="false" customHeight="false" outlineLevel="0" collapsed="false">
      <c r="A125" s="28" t="str">
        <f aca="false">Cotação!A109</f>
        <v>541021</v>
      </c>
      <c r="B125" s="29" t="str">
        <f aca="false">Cotação!B109</f>
        <v>7896544900158</v>
      </c>
      <c r="C125" s="28" t="str">
        <f aca="false">Cotação!C109</f>
        <v>FITA MICROPOROSA BRANCO 10 X 4,5</v>
      </c>
      <c r="D125" s="28" t="str">
        <f aca="false">Cotação!D109</f>
        <v>MISSNER</v>
      </c>
      <c r="E125" s="28" t="str">
        <f aca="false">Cotação!F109</f>
        <v>A</v>
      </c>
      <c r="F125" s="28" t="n">
        <f aca="false">Cotação!H109</f>
        <v>9.3</v>
      </c>
      <c r="G125" s="30" t="n">
        <f aca="false">Cotação!M109</f>
        <v>8.1</v>
      </c>
      <c r="H125" s="30" t="n">
        <f aca="false">Cotação!L109</f>
        <v>8.1</v>
      </c>
      <c r="I125" s="30" t="n">
        <f aca="false">Cotação!V109</f>
        <v>8.1</v>
      </c>
      <c r="J125" s="31" t="n">
        <f aca="false">Cotação!Y109</f>
        <v>0</v>
      </c>
      <c r="K125" s="32" t="n">
        <f aca="false">Cotação!AC109</f>
        <v>21</v>
      </c>
      <c r="L125" s="30" t="n">
        <f aca="false">Cotação!AD109</f>
        <v>170.1</v>
      </c>
      <c r="M125" s="30" t="n">
        <f aca="false">Cotação!AE109</f>
        <v>0</v>
      </c>
      <c r="N125" s="32" t="n">
        <f aca="false">Cotação!AB109</f>
        <v>3890</v>
      </c>
      <c r="O125" s="28" t="str">
        <f aca="false">Cotação!AF109</f>
        <v/>
      </c>
    </row>
    <row r="126" customFormat="false" ht="15" hidden="false" customHeight="false" outlineLevel="0" collapsed="false">
      <c r="A126" s="28" t="str">
        <f aca="false">Cotação!A110</f>
        <v>541381</v>
      </c>
      <c r="B126" s="29" t="str">
        <f aca="false">Cotação!B110</f>
        <v>7896544900165</v>
      </c>
      <c r="C126" s="28" t="str">
        <f aca="false">Cotação!C110</f>
        <v>FITA MICROPOROSA BRANCO 5,0CM X 4,5MTS UND QTD. 4.00 UN</v>
      </c>
      <c r="D126" s="28" t="str">
        <f aca="false">Cotação!D110</f>
        <v>MISSNER</v>
      </c>
      <c r="E126" s="28" t="str">
        <f aca="false">Cotação!F110</f>
        <v>A</v>
      </c>
      <c r="F126" s="28" t="n">
        <f aca="false">Cotação!H110</f>
        <v>31.6</v>
      </c>
      <c r="G126" s="30" t="n">
        <f aca="false">Cotação!M110</f>
        <v>5.02</v>
      </c>
      <c r="H126" s="30" t="n">
        <f aca="false">Cotação!L110</f>
        <v>5.02</v>
      </c>
      <c r="I126" s="30" t="n">
        <f aca="false">Cotação!V110</f>
        <v>5.02</v>
      </c>
      <c r="J126" s="31" t="n">
        <f aca="false">Cotação!Y110</f>
        <v>0</v>
      </c>
      <c r="K126" s="32" t="n">
        <f aca="false">Cotação!AC110</f>
        <v>77</v>
      </c>
      <c r="L126" s="30" t="n">
        <f aca="false">Cotação!AD110</f>
        <v>386.54</v>
      </c>
      <c r="M126" s="30" t="n">
        <f aca="false">Cotação!AE110</f>
        <v>0</v>
      </c>
      <c r="N126" s="32" t="n">
        <f aca="false">Cotação!AB110</f>
        <v>8166</v>
      </c>
      <c r="O126" s="28" t="str">
        <f aca="false">Cotação!AF110</f>
        <v/>
      </c>
    </row>
    <row r="127" customFormat="false" ht="15" hidden="false" customHeight="false" outlineLevel="0" collapsed="false">
      <c r="A127" s="28" t="str">
        <f aca="false">Cotação!A6</f>
        <v>550941</v>
      </c>
      <c r="B127" s="29" t="str">
        <f aca="false">Cotação!B6</f>
        <v>7894488000101</v>
      </c>
      <c r="C127" s="28" t="str">
        <f aca="false">Cotação!C6</f>
        <v>FLOCONETES SEGUROS E ABSORVENTES 75UN</v>
      </c>
      <c r="D127" s="28" t="str">
        <f aca="false">Cotação!D6</f>
        <v>SPARTEX IND.</v>
      </c>
      <c r="E127" s="28" t="str">
        <f aca="false">Cotação!F6</f>
        <v>C</v>
      </c>
      <c r="F127" s="28" t="n">
        <f aca="false">Cotação!H6</f>
        <v>0.6</v>
      </c>
      <c r="G127" s="30" t="n">
        <f aca="false">Cotação!M6</f>
        <v>1.35</v>
      </c>
      <c r="H127" s="30" t="n">
        <f aca="false">Cotação!L6</f>
        <v>1.35</v>
      </c>
      <c r="I127" s="30" t="n">
        <f aca="false">Cotação!V6</f>
        <v>1.35</v>
      </c>
      <c r="J127" s="31" t="n">
        <f aca="false">Cotação!Y6</f>
        <v>0</v>
      </c>
      <c r="K127" s="32" t="n">
        <f aca="false">Cotação!AC6</f>
        <v>1</v>
      </c>
      <c r="L127" s="30" t="n">
        <f aca="false">Cotação!AD6</f>
        <v>1.35</v>
      </c>
      <c r="M127" s="30" t="n">
        <f aca="false">Cotação!AE6</f>
        <v>0</v>
      </c>
      <c r="N127" s="32" t="n">
        <f aca="false">Cotação!AB6</f>
        <v>1677</v>
      </c>
      <c r="O127" s="28" t="str">
        <f aca="false">Cotação!AF6</f>
        <v/>
      </c>
    </row>
    <row r="128" customFormat="false" ht="15" hidden="false" customHeight="false" outlineLevel="0" collapsed="false">
      <c r="A128" s="28" t="str">
        <f aca="false">Cotação!A1065</f>
        <v>616081</v>
      </c>
      <c r="B128" s="29" t="str">
        <f aca="false">Cotação!B1065</f>
        <v>7896006202035</v>
      </c>
      <c r="C128" s="28" t="str">
        <f aca="false">Cotação!C1065</f>
        <v>FONT D 2.000UI CX 30 COMP REV</v>
      </c>
      <c r="D128" s="28" t="str">
        <f aca="false">Cotação!D1065</f>
        <v>UNIAO QUIMICA</v>
      </c>
      <c r="E128" s="28" t="str">
        <f aca="false">Cotação!F1065</f>
        <v>A</v>
      </c>
      <c r="F128" s="28" t="n">
        <f aca="false">Cotação!H1065</f>
        <v>4.3</v>
      </c>
      <c r="G128" s="30" t="n">
        <f aca="false">Cotação!M1065</f>
        <v>5.93</v>
      </c>
      <c r="H128" s="30" t="n">
        <f aca="false">Cotação!L1065</f>
        <v>5.93</v>
      </c>
      <c r="I128" s="30" t="n">
        <f aca="false">Cotação!V1065</f>
        <v>5.52</v>
      </c>
      <c r="J128" s="31" t="n">
        <f aca="false">Cotação!Y1065</f>
        <v>-0.0691399662731872</v>
      </c>
      <c r="K128" s="32" t="n">
        <f aca="false">Cotação!AC1065</f>
        <v>3</v>
      </c>
      <c r="L128" s="30" t="n">
        <f aca="false">Cotação!AD1065</f>
        <v>16.56</v>
      </c>
      <c r="M128" s="30" t="n">
        <f aca="false">Cotação!AE1065</f>
        <v>1.23</v>
      </c>
      <c r="N128" s="32" t="n">
        <f aca="false">Cotação!AB1065</f>
        <v>110</v>
      </c>
      <c r="O128" s="28" t="str">
        <f aca="false">Cotação!AF1065</f>
        <v/>
      </c>
    </row>
    <row r="129" customFormat="false" ht="15" hidden="false" customHeight="false" outlineLevel="0" collapsed="false">
      <c r="A129" s="28" t="str">
        <f aca="false">Cotação!A293</f>
        <v>259101</v>
      </c>
      <c r="B129" s="29" t="str">
        <f aca="false">Cotação!B293</f>
        <v>7899095250949</v>
      </c>
      <c r="C129" s="28" t="str">
        <f aca="false">Cotação!C293</f>
        <v>FUROSEMIDA 40MG CX 20 COMP</v>
      </c>
      <c r="D129" s="28" t="str">
        <f aca="false">Cotação!D293</f>
        <v>GEOLAB</v>
      </c>
      <c r="E129" s="28" t="str">
        <f aca="false">Cotação!F293</f>
        <v>B</v>
      </c>
      <c r="F129" s="28" t="n">
        <f aca="false">Cotação!H293</f>
        <v>6.4</v>
      </c>
      <c r="G129" s="30" t="n">
        <f aca="false">Cotação!M293</f>
        <v>2.77</v>
      </c>
      <c r="H129" s="30" t="n">
        <f aca="false">Cotação!L293</f>
        <v>2.77</v>
      </c>
      <c r="I129" s="30" t="n">
        <f aca="false">Cotação!V293</f>
        <v>2.87</v>
      </c>
      <c r="J129" s="31" t="n">
        <f aca="false">Cotação!Y293</f>
        <v>0.036101083032491</v>
      </c>
      <c r="K129" s="32" t="n">
        <f aca="false">Cotação!AC293</f>
        <v>7</v>
      </c>
      <c r="L129" s="30" t="n">
        <f aca="false">Cotação!AD293</f>
        <v>20.09</v>
      </c>
      <c r="M129" s="30" t="n">
        <f aca="false">Cotação!AE293</f>
        <v>-0.700000000000001</v>
      </c>
      <c r="N129" s="32" t="n">
        <f aca="false">Cotação!AB293</f>
        <v>173</v>
      </c>
      <c r="O129" s="28" t="str">
        <f aca="false">Cotação!AF293</f>
        <v>EMPATE TÉCNICO</v>
      </c>
    </row>
    <row r="130" customFormat="false" ht="15" hidden="false" customHeight="false" outlineLevel="0" collapsed="false">
      <c r="A130" s="28" t="str">
        <f aca="false">Cotação!A294</f>
        <v>741</v>
      </c>
      <c r="B130" s="29" t="str">
        <f aca="false">Cotação!B294</f>
        <v>7896112170310</v>
      </c>
      <c r="C130" s="28" t="str">
        <f aca="false">Cotação!C294</f>
        <v>FUROSEMIDA 40MG CX 20 COMP BRANCO</v>
      </c>
      <c r="D130" s="28" t="str">
        <f aca="false">Cotação!D294</f>
        <v>TEUTO</v>
      </c>
      <c r="E130" s="28" t="str">
        <f aca="false">Cotação!F294</f>
        <v>A</v>
      </c>
      <c r="F130" s="28" t="n">
        <f aca="false">Cotação!H294</f>
        <v>15</v>
      </c>
      <c r="G130" s="30" t="n">
        <f aca="false">Cotação!M294</f>
        <v>2.38</v>
      </c>
      <c r="H130" s="30" t="n">
        <f aca="false">Cotação!L294</f>
        <v>2.34</v>
      </c>
      <c r="I130" s="30" t="n">
        <f aca="false">Cotação!V294</f>
        <v>2.49</v>
      </c>
      <c r="J130" s="31" t="n">
        <f aca="false">Cotação!Y294</f>
        <v>0.046218487394958</v>
      </c>
      <c r="K130" s="32" t="n">
        <f aca="false">Cotação!AC294</f>
        <v>13</v>
      </c>
      <c r="L130" s="30" t="n">
        <f aca="false">Cotação!AD294</f>
        <v>32.37</v>
      </c>
      <c r="M130" s="30" t="n">
        <f aca="false">Cotação!AE294</f>
        <v>-1.43</v>
      </c>
      <c r="N130" s="32" t="n">
        <f aca="false">Cotação!AB294</f>
        <v>8687</v>
      </c>
      <c r="O130" s="28" t="str">
        <f aca="false">Cotação!AF294</f>
        <v/>
      </c>
    </row>
    <row r="131" customFormat="false" ht="15" hidden="false" customHeight="false" outlineLevel="0" collapsed="false">
      <c r="A131" s="28" t="str">
        <f aca="false">Cotação!A756</f>
        <v>531361</v>
      </c>
      <c r="B131" s="29" t="str">
        <f aca="false">Cotação!B756</f>
        <v>7896862960254</v>
      </c>
      <c r="C131" s="28" t="str">
        <f aca="false">Cotação!C756</f>
        <v>GASTROGEL FRESH FRESH SUSP ORAL FR 150ML</v>
      </c>
      <c r="D131" s="28" t="str">
        <f aca="false">Cotação!D756</f>
        <v>MEDQUIMICA</v>
      </c>
      <c r="E131" s="28" t="str">
        <f aca="false">Cotação!F756</f>
        <v>A</v>
      </c>
      <c r="F131" s="28" t="n">
        <f aca="false">Cotação!H756</f>
        <v>25</v>
      </c>
      <c r="G131" s="30" t="n">
        <f aca="false">Cotação!M756</f>
        <v>10.99</v>
      </c>
      <c r="H131" s="30" t="n">
        <f aca="false">Cotação!L756</f>
        <v>10.99</v>
      </c>
      <c r="I131" s="30" t="n">
        <f aca="false">Cotação!V756</f>
        <v>10.84</v>
      </c>
      <c r="J131" s="31" t="n">
        <f aca="false">Cotação!Y756</f>
        <v>-0.0136487716105551</v>
      </c>
      <c r="K131" s="32" t="n">
        <f aca="false">Cotação!AC756</f>
        <v>24</v>
      </c>
      <c r="L131" s="30" t="n">
        <f aca="false">Cotação!AD756</f>
        <v>260.16</v>
      </c>
      <c r="M131" s="30" t="n">
        <f aca="false">Cotação!AE756</f>
        <v>3.60000000000001</v>
      </c>
      <c r="N131" s="32" t="n">
        <f aca="false">Cotação!AB756</f>
        <v>12445</v>
      </c>
      <c r="O131" s="28" t="str">
        <f aca="false">Cotação!AF756</f>
        <v/>
      </c>
    </row>
    <row r="132" customFormat="false" ht="15" hidden="false" customHeight="false" outlineLevel="0" collapsed="false">
      <c r="A132" s="28" t="str">
        <f aca="false">Cotação!A757</f>
        <v>660241</v>
      </c>
      <c r="B132" s="29" t="str">
        <f aca="false">Cotação!B757</f>
        <v>7896862993665</v>
      </c>
      <c r="C132" s="28" t="str">
        <f aca="false">Cotação!C757</f>
        <v>GASTROGEL TABS MENTA (CARTELA)</v>
      </c>
      <c r="D132" s="28" t="str">
        <f aca="false">Cotação!D757</f>
        <v>MEDQUIMICA</v>
      </c>
      <c r="E132" s="28" t="str">
        <f aca="false">Cotação!F757</f>
        <v>C</v>
      </c>
      <c r="F132" s="28" t="n">
        <f aca="false">Cotação!H757</f>
        <v>3.2</v>
      </c>
      <c r="G132" s="30" t="n">
        <f aca="false">Cotação!M757</f>
        <v>8.46</v>
      </c>
      <c r="H132" s="30" t="n">
        <f aca="false">Cotação!L757</f>
        <v>8.46</v>
      </c>
      <c r="I132" s="30" t="n">
        <f aca="false">Cotação!V757</f>
        <v>8.53</v>
      </c>
      <c r="J132" s="31" t="n">
        <f aca="false">Cotação!Y757</f>
        <v>0.00827423167848673</v>
      </c>
      <c r="K132" s="32" t="n">
        <f aca="false">Cotação!AC757</f>
        <v>3</v>
      </c>
      <c r="L132" s="30" t="n">
        <f aca="false">Cotação!AD757</f>
        <v>25.59</v>
      </c>
      <c r="M132" s="30" t="n">
        <f aca="false">Cotação!AE757</f>
        <v>-0.209999999999996</v>
      </c>
      <c r="N132" s="32" t="n">
        <f aca="false">Cotação!AB757</f>
        <v>266</v>
      </c>
      <c r="O132" s="28" t="str">
        <f aca="false">Cotação!AF757</f>
        <v/>
      </c>
    </row>
    <row r="133" customFormat="false" ht="15" hidden="false" customHeight="false" outlineLevel="0" collapsed="false">
      <c r="A133" s="28" t="str">
        <f aca="false">Cotação!A570</f>
        <v>630461</v>
      </c>
      <c r="B133" s="29" t="str">
        <f aca="false">Cotação!B570</f>
        <v>7898556851107</v>
      </c>
      <c r="C133" s="28" t="str">
        <f aca="false">Cotação!C570</f>
        <v>GEL INTIMO LUBRIF MENTA 200G RILEX</v>
      </c>
      <c r="D133" s="28" t="str">
        <f aca="false">Cotação!D570</f>
        <v>RILEX</v>
      </c>
      <c r="E133" s="28" t="str">
        <f aca="false">Cotação!F570</f>
        <v>C</v>
      </c>
      <c r="F133" s="28" t="n">
        <f aca="false">Cotação!H570</f>
        <v>0.5</v>
      </c>
      <c r="G133" s="30" t="n">
        <f aca="false">Cotação!M570</f>
        <v>23.18</v>
      </c>
      <c r="H133" s="30" t="n">
        <f aca="false">Cotação!L570</f>
        <v>23.18</v>
      </c>
      <c r="I133" s="30" t="n">
        <f aca="false">Cotação!V570</f>
        <v>23.43</v>
      </c>
      <c r="J133" s="31" t="n">
        <f aca="false">Cotação!Y570</f>
        <v>0.0107851596203623</v>
      </c>
      <c r="K133" s="32" t="n">
        <f aca="false">Cotação!AC570</f>
        <v>1</v>
      </c>
      <c r="L133" s="30" t="n">
        <f aca="false">Cotação!AD570</f>
        <v>23.43</v>
      </c>
      <c r="M133" s="30" t="n">
        <f aca="false">Cotação!AE570</f>
        <v>-0.25</v>
      </c>
      <c r="N133" s="32" t="n">
        <f aca="false">Cotação!AB570</f>
        <v>79</v>
      </c>
      <c r="O133" s="28" t="str">
        <f aca="false">Cotação!AF570</f>
        <v/>
      </c>
    </row>
    <row r="134" customFormat="false" ht="15" hidden="false" customHeight="false" outlineLevel="0" collapsed="false">
      <c r="A134" s="28" t="str">
        <f aca="false">Cotação!A572</f>
        <v>630491</v>
      </c>
      <c r="B134" s="29" t="str">
        <f aca="false">Cotação!B572</f>
        <v>7898903991920</v>
      </c>
      <c r="C134" s="28" t="str">
        <f aca="false">Cotação!C572</f>
        <v>GEL INTIMO LUBRIF MENTA 5G RILEX</v>
      </c>
      <c r="D134" s="28" t="str">
        <f aca="false">Cotação!D572</f>
        <v>RILEX</v>
      </c>
      <c r="E134" s="28" t="str">
        <f aca="false">Cotação!F572</f>
        <v>C</v>
      </c>
      <c r="F134" s="28" t="n">
        <f aca="false">Cotação!H572</f>
        <v>0.5</v>
      </c>
      <c r="G134" s="30" t="n">
        <f aca="false">Cotação!M572</f>
        <v>3.38</v>
      </c>
      <c r="H134" s="30" t="n">
        <f aca="false">Cotação!L572</f>
        <v>3.38</v>
      </c>
      <c r="I134" s="30" t="n">
        <f aca="false">Cotação!V572</f>
        <v>3.38</v>
      </c>
      <c r="J134" s="31" t="n">
        <f aca="false">Cotação!Y572</f>
        <v>0</v>
      </c>
      <c r="K134" s="32" t="n">
        <f aca="false">Cotação!AC572</f>
        <v>2</v>
      </c>
      <c r="L134" s="30" t="n">
        <f aca="false">Cotação!AD572</f>
        <v>6.76</v>
      </c>
      <c r="M134" s="30" t="n">
        <f aca="false">Cotação!AE572</f>
        <v>0</v>
      </c>
      <c r="N134" s="32" t="n">
        <f aca="false">Cotação!AB572</f>
        <v>148</v>
      </c>
      <c r="O134" s="28" t="str">
        <f aca="false">Cotação!AF572</f>
        <v/>
      </c>
    </row>
    <row r="135" customFormat="false" ht="15" hidden="false" customHeight="false" outlineLevel="0" collapsed="false">
      <c r="A135" s="28" t="str">
        <f aca="false">Cotação!A573</f>
        <v>630471</v>
      </c>
      <c r="B135" s="29" t="str">
        <f aca="false">Cotação!B573</f>
        <v>7898556851091</v>
      </c>
      <c r="C135" s="28" t="str">
        <f aca="false">Cotação!C573</f>
        <v>GEL INTIMO LUBRIF MORANGO 200G RILEX</v>
      </c>
      <c r="D135" s="28" t="str">
        <f aca="false">Cotação!D573</f>
        <v>RILEX</v>
      </c>
      <c r="E135" s="28" t="str">
        <f aca="false">Cotação!F573</f>
        <v>B</v>
      </c>
      <c r="F135" s="28" t="n">
        <f aca="false">Cotação!H573</f>
        <v>1</v>
      </c>
      <c r="G135" s="30" t="n">
        <f aca="false">Cotação!M573</f>
        <v>23.44</v>
      </c>
      <c r="H135" s="30" t="n">
        <f aca="false">Cotação!L573</f>
        <v>23.44</v>
      </c>
      <c r="I135" s="30" t="n">
        <f aca="false">Cotação!V573</f>
        <v>23.44</v>
      </c>
      <c r="J135" s="31" t="n">
        <f aca="false">Cotação!Y573</f>
        <v>0</v>
      </c>
      <c r="K135" s="32" t="n">
        <f aca="false">Cotação!AC573</f>
        <v>2</v>
      </c>
      <c r="L135" s="30" t="n">
        <f aca="false">Cotação!AD573</f>
        <v>46.88</v>
      </c>
      <c r="M135" s="30" t="n">
        <f aca="false">Cotação!AE573</f>
        <v>0</v>
      </c>
      <c r="N135" s="32" t="n">
        <f aca="false">Cotação!AB573</f>
        <v>119</v>
      </c>
      <c r="O135" s="28" t="str">
        <f aca="false">Cotação!AF573</f>
        <v/>
      </c>
    </row>
    <row r="136" customFormat="false" ht="15" hidden="false" customHeight="false" outlineLevel="0" collapsed="false">
      <c r="A136" s="28" t="str">
        <f aca="false">Cotação!A574</f>
        <v>630481</v>
      </c>
      <c r="B136" s="29" t="str">
        <f aca="false">Cotação!B574</f>
        <v>7898556851084</v>
      </c>
      <c r="C136" s="28" t="str">
        <f aca="false">Cotação!C574</f>
        <v>GEL INTIMO LUBRIF.TRADICIONAL 200G RILEX</v>
      </c>
      <c r="D136" s="28" t="str">
        <f aca="false">Cotação!D574</f>
        <v>RILEX</v>
      </c>
      <c r="E136" s="28" t="str">
        <f aca="false">Cotação!F574</f>
        <v>B</v>
      </c>
      <c r="F136" s="28" t="n">
        <f aca="false">Cotação!H574</f>
        <v>0.2</v>
      </c>
      <c r="G136" s="30" t="n">
        <f aca="false">Cotação!M574</f>
        <v>23.26</v>
      </c>
      <c r="H136" s="30" t="n">
        <f aca="false">Cotação!L574</f>
        <v>23.26</v>
      </c>
      <c r="I136" s="30" t="n">
        <f aca="false">Cotação!V574</f>
        <v>23.31</v>
      </c>
      <c r="J136" s="31" t="n">
        <f aca="false">Cotação!Y574</f>
        <v>0.00214961306964745</v>
      </c>
      <c r="K136" s="32" t="n">
        <f aca="false">Cotação!AC574</f>
        <v>1</v>
      </c>
      <c r="L136" s="30" t="n">
        <f aca="false">Cotação!AD574</f>
        <v>23.31</v>
      </c>
      <c r="M136" s="30" t="n">
        <f aca="false">Cotação!AE574</f>
        <v>-0.0499999999999972</v>
      </c>
      <c r="N136" s="32" t="n">
        <f aca="false">Cotação!AB574</f>
        <v>86</v>
      </c>
      <c r="O136" s="28" t="str">
        <f aca="false">Cotação!AF574</f>
        <v/>
      </c>
    </row>
    <row r="137" customFormat="false" ht="15" hidden="false" customHeight="false" outlineLevel="0" collapsed="false">
      <c r="A137" s="28" t="str">
        <f aca="false">Cotação!A575</f>
        <v>584701</v>
      </c>
      <c r="B137" s="29" t="str">
        <f aca="false">Cotação!B575</f>
        <v>7898903991913</v>
      </c>
      <c r="C137" s="28" t="str">
        <f aca="false">Cotação!C575</f>
        <v>GEL LUBRIFICANTE RILEX MORANGO 3UN</v>
      </c>
      <c r="D137" s="28" t="str">
        <f aca="false">Cotação!D575</f>
        <v>RILEX</v>
      </c>
      <c r="E137" s="28" t="str">
        <f aca="false">Cotação!F575</f>
        <v>C</v>
      </c>
      <c r="F137" s="28" t="n">
        <f aca="false">Cotação!H575</f>
        <v>1.2</v>
      </c>
      <c r="G137" s="30" t="n">
        <f aca="false">Cotação!M575</f>
        <v>3.38</v>
      </c>
      <c r="H137" s="30" t="n">
        <f aca="false">Cotação!L575</f>
        <v>3.38</v>
      </c>
      <c r="I137" s="30" t="n">
        <f aca="false">Cotação!V575</f>
        <v>3.38</v>
      </c>
      <c r="J137" s="31" t="n">
        <f aca="false">Cotação!Y575</f>
        <v>0</v>
      </c>
      <c r="K137" s="32" t="n">
        <f aca="false">Cotação!AC575</f>
        <v>3</v>
      </c>
      <c r="L137" s="30" t="n">
        <f aca="false">Cotação!AD575</f>
        <v>10.14</v>
      </c>
      <c r="M137" s="30" t="n">
        <f aca="false">Cotação!AE575</f>
        <v>0</v>
      </c>
      <c r="N137" s="32" t="n">
        <f aca="false">Cotação!AB575</f>
        <v>188</v>
      </c>
      <c r="O137" s="28" t="str">
        <f aca="false">Cotação!AF575</f>
        <v/>
      </c>
    </row>
    <row r="138" customFormat="false" ht="15" hidden="false" customHeight="false" outlineLevel="0" collapsed="false">
      <c r="A138" s="28" t="str">
        <f aca="false">Cotação!A577</f>
        <v>584661</v>
      </c>
      <c r="B138" s="29" t="str">
        <f aca="false">Cotação!B577</f>
        <v>7898903991951</v>
      </c>
      <c r="C138" s="28" t="str">
        <f aca="false">Cotação!C577</f>
        <v>GEL LUBRIFICANTE RILEX TRADIOCIONAL 50G</v>
      </c>
      <c r="D138" s="28" t="str">
        <f aca="false">Cotação!D577</f>
        <v>RILEX</v>
      </c>
      <c r="E138" s="28" t="str">
        <f aca="false">Cotação!F577</f>
        <v>B</v>
      </c>
      <c r="F138" s="28" t="n">
        <f aca="false">Cotação!H577</f>
        <v>1.1</v>
      </c>
      <c r="G138" s="30" t="n">
        <f aca="false">Cotação!M577</f>
        <v>6.64</v>
      </c>
      <c r="H138" s="30" t="n">
        <f aca="false">Cotação!L577</f>
        <v>6.57</v>
      </c>
      <c r="I138" s="30" t="n">
        <f aca="false">Cotação!V577</f>
        <v>6.66</v>
      </c>
      <c r="J138" s="31" t="n">
        <f aca="false">Cotação!Y577</f>
        <v>0.00301204819277112</v>
      </c>
      <c r="K138" s="32" t="n">
        <f aca="false">Cotação!AC577</f>
        <v>3</v>
      </c>
      <c r="L138" s="30" t="n">
        <f aca="false">Cotação!AD577</f>
        <v>19.98</v>
      </c>
      <c r="M138" s="30" t="n">
        <f aca="false">Cotação!AE577</f>
        <v>-0.0600000000000014</v>
      </c>
      <c r="N138" s="32" t="n">
        <f aca="false">Cotação!AB577</f>
        <v>1000</v>
      </c>
      <c r="O138" s="28" t="str">
        <f aca="false">Cotação!AF577</f>
        <v/>
      </c>
    </row>
    <row r="139" customFormat="false" ht="15" hidden="false" customHeight="false" outlineLevel="0" collapsed="false">
      <c r="A139" s="28" t="str">
        <f aca="false">Cotação!A578</f>
        <v>584641</v>
      </c>
      <c r="B139" s="29" t="str">
        <f aca="false">Cotação!B578</f>
        <v>7898556850582</v>
      </c>
      <c r="C139" s="28" t="str">
        <f aca="false">Cotação!C578</f>
        <v>GEL LUBRIFICANTE TOY LEITE CONDENSADO 100G</v>
      </c>
      <c r="D139" s="28" t="str">
        <f aca="false">Cotação!D578</f>
        <v>RILEX</v>
      </c>
      <c r="E139" s="28" t="str">
        <f aca="false">Cotação!F578</f>
        <v>C</v>
      </c>
      <c r="F139" s="28" t="n">
        <f aca="false">Cotação!H578</f>
        <v>0.3</v>
      </c>
      <c r="G139" s="30" t="n">
        <f aca="false">Cotação!M578</f>
        <v>16.46</v>
      </c>
      <c r="H139" s="30" t="n">
        <f aca="false">Cotação!L578</f>
        <v>16.46</v>
      </c>
      <c r="I139" s="30" t="n">
        <f aca="false">Cotação!V578</f>
        <v>16.94</v>
      </c>
      <c r="J139" s="31" t="n">
        <f aca="false">Cotação!Y578</f>
        <v>0.0291616038882139</v>
      </c>
      <c r="K139" s="32" t="n">
        <f aca="false">Cotação!AC578</f>
        <v>1</v>
      </c>
      <c r="L139" s="30" t="n">
        <f aca="false">Cotação!AD578</f>
        <v>16.94</v>
      </c>
      <c r="M139" s="30" t="n">
        <f aca="false">Cotação!AE578</f>
        <v>-0.48</v>
      </c>
      <c r="N139" s="32" t="n">
        <f aca="false">Cotação!AB578</f>
        <v>101</v>
      </c>
      <c r="O139" s="28" t="str">
        <f aca="false">Cotação!AF578</f>
        <v/>
      </c>
    </row>
    <row r="140" customFormat="false" ht="15" hidden="false" customHeight="false" outlineLevel="0" collapsed="false">
      <c r="A140" s="28" t="str">
        <f aca="false">Cotação!A128</f>
        <v>691301</v>
      </c>
      <c r="B140" s="29" t="str">
        <f aca="false">Cotação!B128</f>
        <v>7898741951353</v>
      </c>
      <c r="C140" s="28" t="str">
        <f aca="false">Cotação!C128</f>
        <v>GEL MASSAGEADOR BLUE ICE 240G</v>
      </c>
      <c r="D140" s="28" t="n">
        <f aca="false">Cotação!D128</f>
        <v>0</v>
      </c>
      <c r="E140" s="28" t="str">
        <f aca="false">Cotação!F128</f>
        <v>B</v>
      </c>
      <c r="F140" s="28" t="n">
        <f aca="false">Cotação!H128</f>
        <v>3</v>
      </c>
      <c r="G140" s="30" t="n">
        <f aca="false">Cotação!M128</f>
        <v>6.15</v>
      </c>
      <c r="H140" s="30" t="n">
        <f aca="false">Cotação!L128</f>
        <v>6.15</v>
      </c>
      <c r="I140" s="30" t="n">
        <f aca="false">Cotação!V128</f>
        <v>6.25</v>
      </c>
      <c r="J140" s="31" t="n">
        <f aca="false">Cotação!Y128</f>
        <v>0.0162601626016259</v>
      </c>
      <c r="K140" s="32" t="n">
        <f aca="false">Cotação!AC128</f>
        <v>4</v>
      </c>
      <c r="L140" s="30" t="n">
        <f aca="false">Cotação!AD128</f>
        <v>25</v>
      </c>
      <c r="M140" s="30" t="n">
        <f aca="false">Cotação!AE128</f>
        <v>-0.399999999999999</v>
      </c>
      <c r="N140" s="32" t="n">
        <f aca="false">Cotação!AB128</f>
        <v>146</v>
      </c>
      <c r="O140" s="28" t="str">
        <f aca="false">Cotação!AF128</f>
        <v/>
      </c>
    </row>
    <row r="141" customFormat="false" ht="15" hidden="false" customHeight="false" outlineLevel="0" collapsed="false">
      <c r="A141" s="28" t="str">
        <f aca="false">Cotação!A759</f>
        <v>627891</v>
      </c>
      <c r="B141" s="29" t="str">
        <f aca="false">Cotação!B759</f>
        <v>7898936049605</v>
      </c>
      <c r="C141" s="28" t="str">
        <f aca="false">Cotação!C759</f>
        <v>GEL MASSAGEM 17 ERVAS 190G</v>
      </c>
      <c r="D141" s="28" t="str">
        <f aca="false">Cotação!D759</f>
        <v>APINIL</v>
      </c>
      <c r="E141" s="28" t="str">
        <f aca="false">Cotação!F759</f>
        <v>B</v>
      </c>
      <c r="F141" s="28" t="n">
        <f aca="false">Cotação!H759</f>
        <v>3.6</v>
      </c>
      <c r="G141" s="30" t="n">
        <f aca="false">Cotação!M759</f>
        <v>4.96</v>
      </c>
      <c r="H141" s="30" t="n">
        <f aca="false">Cotação!L759</f>
        <v>4.46</v>
      </c>
      <c r="I141" s="30" t="n">
        <f aca="false">Cotação!V759</f>
        <v>4.46</v>
      </c>
      <c r="J141" s="31" t="n">
        <f aca="false">Cotação!Y759</f>
        <v>-0.100806451612903</v>
      </c>
      <c r="K141" s="32" t="n">
        <f aca="false">Cotação!AC759</f>
        <v>7</v>
      </c>
      <c r="L141" s="30" t="n">
        <f aca="false">Cotação!AD759</f>
        <v>31.22</v>
      </c>
      <c r="M141" s="30" t="n">
        <f aca="false">Cotação!AE759</f>
        <v>3.5</v>
      </c>
      <c r="N141" s="32" t="n">
        <f aca="false">Cotação!AB759</f>
        <v>464</v>
      </c>
      <c r="O141" s="28" t="str">
        <f aca="false">Cotação!AF759</f>
        <v/>
      </c>
    </row>
    <row r="142" customFormat="false" ht="15" hidden="false" customHeight="false" outlineLevel="0" collapsed="false">
      <c r="A142" s="28" t="str">
        <f aca="false">Cotação!A129</f>
        <v>691801</v>
      </c>
      <c r="B142" s="29" t="str">
        <f aca="false">Cotação!B129</f>
        <v>7898936049612</v>
      </c>
      <c r="C142" s="28" t="str">
        <f aca="false">Cotação!C129</f>
        <v>GEL MASSAGEM 17 ERVAS 250G POTE</v>
      </c>
      <c r="D142" s="28" t="str">
        <f aca="false">Cotação!D129</f>
        <v>APINIL</v>
      </c>
      <c r="E142" s="28" t="str">
        <f aca="false">Cotação!F129</f>
        <v>B</v>
      </c>
      <c r="F142" s="28" t="n">
        <f aca="false">Cotação!H129</f>
        <v>3.1</v>
      </c>
      <c r="G142" s="30" t="n">
        <f aca="false">Cotação!M129</f>
        <v>4.19</v>
      </c>
      <c r="H142" s="30" t="n">
        <f aca="false">Cotação!L129</f>
        <v>4.19</v>
      </c>
      <c r="I142" s="30" t="n">
        <f aca="false">Cotação!V129</f>
        <v>3.95</v>
      </c>
      <c r="J142" s="31" t="n">
        <f aca="false">Cotação!Y129</f>
        <v>-0.0572792362768497</v>
      </c>
      <c r="K142" s="32" t="n">
        <f aca="false">Cotação!AC129</f>
        <v>7</v>
      </c>
      <c r="L142" s="30" t="n">
        <f aca="false">Cotação!AD129</f>
        <v>27.65</v>
      </c>
      <c r="M142" s="30" t="n">
        <f aca="false">Cotação!AE129</f>
        <v>1.68</v>
      </c>
      <c r="N142" s="32" t="n">
        <f aca="false">Cotação!AB129</f>
        <v>1184</v>
      </c>
      <c r="O142" s="28" t="str">
        <f aca="false">Cotação!AF129</f>
        <v/>
      </c>
    </row>
    <row r="143" customFormat="false" ht="15" hidden="false" customHeight="false" outlineLevel="0" collapsed="false">
      <c r="A143" s="28" t="str">
        <f aca="false">Cotação!A760</f>
        <v>627911</v>
      </c>
      <c r="B143" s="29" t="str">
        <f aca="false">Cotação!B760</f>
        <v>7898936049247</v>
      </c>
      <c r="C143" s="28" t="str">
        <f aca="false">Cotação!C760</f>
        <v>GEL MASSAGEM ARNICA AZUL 200G FRASCO</v>
      </c>
      <c r="D143" s="28" t="str">
        <f aca="false">Cotação!D760</f>
        <v>APINIL</v>
      </c>
      <c r="E143" s="28" t="str">
        <f aca="false">Cotação!F760</f>
        <v>B</v>
      </c>
      <c r="F143" s="28" t="n">
        <f aca="false">Cotação!H760</f>
        <v>3.3</v>
      </c>
      <c r="G143" s="30" t="n">
        <f aca="false">Cotação!M760</f>
        <v>4.38</v>
      </c>
      <c r="H143" s="30" t="n">
        <f aca="false">Cotação!L760</f>
        <v>4.38</v>
      </c>
      <c r="I143" s="30" t="n">
        <f aca="false">Cotação!V760</f>
        <v>4.38</v>
      </c>
      <c r="J143" s="31" t="n">
        <f aca="false">Cotação!Y760</f>
        <v>0</v>
      </c>
      <c r="K143" s="32" t="n">
        <f aca="false">Cotação!AC760</f>
        <v>8</v>
      </c>
      <c r="L143" s="30" t="n">
        <f aca="false">Cotação!AD760</f>
        <v>35.04</v>
      </c>
      <c r="M143" s="30" t="n">
        <f aca="false">Cotação!AE760</f>
        <v>0</v>
      </c>
      <c r="N143" s="32" t="n">
        <f aca="false">Cotação!AB760</f>
        <v>205</v>
      </c>
      <c r="O143" s="28" t="str">
        <f aca="false">Cotação!AF760</f>
        <v/>
      </c>
    </row>
    <row r="144" customFormat="false" ht="15" hidden="false" customHeight="false" outlineLevel="0" collapsed="false">
      <c r="A144" s="28" t="str">
        <f aca="false">Cotação!A130</f>
        <v>691601</v>
      </c>
      <c r="B144" s="29" t="str">
        <f aca="false">Cotação!B130</f>
        <v>7898936049704</v>
      </c>
      <c r="C144" s="28" t="str">
        <f aca="false">Cotação!C130</f>
        <v>GEL MASSAGEM ARNICA E COPAIBA 250G POTE</v>
      </c>
      <c r="D144" s="28" t="str">
        <f aca="false">Cotação!D130</f>
        <v>APINIL</v>
      </c>
      <c r="E144" s="28" t="str">
        <f aca="false">Cotação!F130</f>
        <v>A</v>
      </c>
      <c r="F144" s="28" t="n">
        <f aca="false">Cotação!H130</f>
        <v>5.9</v>
      </c>
      <c r="G144" s="30" t="n">
        <f aca="false">Cotação!M130</f>
        <v>3.67</v>
      </c>
      <c r="H144" s="30" t="n">
        <f aca="false">Cotação!L130</f>
        <v>3.67</v>
      </c>
      <c r="I144" s="30" t="n">
        <f aca="false">Cotação!V130</f>
        <v>3.7</v>
      </c>
      <c r="J144" s="31" t="n">
        <f aca="false">Cotação!Y130</f>
        <v>0.00817438692098094</v>
      </c>
      <c r="K144" s="32" t="n">
        <f aca="false">Cotação!AC130</f>
        <v>16</v>
      </c>
      <c r="L144" s="30" t="n">
        <f aca="false">Cotação!AD130</f>
        <v>59.2</v>
      </c>
      <c r="M144" s="30" t="n">
        <f aca="false">Cotação!AE130</f>
        <v>-0.480000000000004</v>
      </c>
      <c r="N144" s="32" t="n">
        <f aca="false">Cotação!AB130</f>
        <v>458</v>
      </c>
      <c r="O144" s="28" t="str">
        <f aca="false">Cotação!AF130</f>
        <v/>
      </c>
    </row>
    <row r="145" customFormat="false" ht="15" hidden="false" customHeight="false" outlineLevel="0" collapsed="false">
      <c r="A145" s="28" t="str">
        <f aca="false">Cotação!A528</f>
        <v>608841</v>
      </c>
      <c r="B145" s="29" t="str">
        <f aca="false">Cotação!B528</f>
        <v>7898936049889</v>
      </c>
      <c r="C145" s="28" t="str">
        <f aca="false">Cotação!C528</f>
        <v>GEL MASSAGEM CANELA DE VEIO 150G POMADA</v>
      </c>
      <c r="D145" s="28" t="str">
        <f aca="false">Cotação!D528</f>
        <v>APINIL</v>
      </c>
      <c r="E145" s="28" t="str">
        <f aca="false">Cotação!F528</f>
        <v>C</v>
      </c>
      <c r="F145" s="28" t="n">
        <f aca="false">Cotação!H528</f>
        <v>2.3</v>
      </c>
      <c r="G145" s="30" t="n">
        <f aca="false">Cotação!M528</f>
        <v>4.05</v>
      </c>
      <c r="H145" s="30" t="n">
        <f aca="false">Cotação!L528</f>
        <v>4.05</v>
      </c>
      <c r="I145" s="30" t="n">
        <f aca="false">Cotação!V528</f>
        <v>4.04</v>
      </c>
      <c r="J145" s="31" t="n">
        <f aca="false">Cotação!Y528</f>
        <v>-0.0024691358024691</v>
      </c>
      <c r="K145" s="32" t="n">
        <f aca="false">Cotação!AC528</f>
        <v>2</v>
      </c>
      <c r="L145" s="30" t="n">
        <f aca="false">Cotação!AD528</f>
        <v>8.08</v>
      </c>
      <c r="M145" s="30" t="n">
        <f aca="false">Cotação!AE528</f>
        <v>0.0199999999999996</v>
      </c>
      <c r="N145" s="32" t="n">
        <f aca="false">Cotação!AB528</f>
        <v>715</v>
      </c>
      <c r="O145" s="28" t="str">
        <f aca="false">Cotação!AF528</f>
        <v/>
      </c>
    </row>
    <row r="146" customFormat="false" ht="15" hidden="false" customHeight="false" outlineLevel="0" collapsed="false">
      <c r="A146" s="28" t="str">
        <f aca="false">Cotação!A529</f>
        <v>608851</v>
      </c>
      <c r="B146" s="29" t="str">
        <f aca="false">Cotação!B529</f>
        <v>7898936049148</v>
      </c>
      <c r="C146" s="28" t="str">
        <f aca="false">Cotação!C529</f>
        <v>GEL MASSAGEM CANELA DE VEIO 240G POTE</v>
      </c>
      <c r="D146" s="28" t="str">
        <f aca="false">Cotação!D529</f>
        <v>APINIL</v>
      </c>
      <c r="E146" s="28" t="str">
        <f aca="false">Cotação!F529</f>
        <v>B</v>
      </c>
      <c r="F146" s="28" t="n">
        <f aca="false">Cotação!H529</f>
        <v>1.1</v>
      </c>
      <c r="G146" s="30" t="n">
        <f aca="false">Cotação!M529</f>
        <v>4.5</v>
      </c>
      <c r="H146" s="30" t="n">
        <f aca="false">Cotação!L529</f>
        <v>4.5</v>
      </c>
      <c r="I146" s="30" t="n">
        <f aca="false">Cotação!V529</f>
        <v>4.45</v>
      </c>
      <c r="J146" s="31" t="n">
        <f aca="false">Cotação!Y529</f>
        <v>-0.0111111111111111</v>
      </c>
      <c r="K146" s="32" t="n">
        <f aca="false">Cotação!AC529</f>
        <v>2</v>
      </c>
      <c r="L146" s="30" t="n">
        <f aca="false">Cotação!AD529</f>
        <v>8.9</v>
      </c>
      <c r="M146" s="30" t="n">
        <f aca="false">Cotação!AE529</f>
        <v>0.0999999999999996</v>
      </c>
      <c r="N146" s="32" t="n">
        <f aca="false">Cotação!AB529</f>
        <v>825</v>
      </c>
      <c r="O146" s="28" t="str">
        <f aca="false">Cotação!AF529</f>
        <v/>
      </c>
    </row>
    <row r="147" customFormat="false" ht="15" hidden="false" customHeight="false" outlineLevel="0" collapsed="false">
      <c r="A147" s="28" t="str">
        <f aca="false">Cotação!A761</f>
        <v>627931</v>
      </c>
      <c r="B147" s="29" t="str">
        <f aca="false">Cotação!B761</f>
        <v>7898741950288</v>
      </c>
      <c r="C147" s="28" t="str">
        <f aca="false">Cotação!C761</f>
        <v>GEL MASSAGEM COPAIBA 190G FRASCO</v>
      </c>
      <c r="D147" s="28" t="str">
        <f aca="false">Cotação!D761</f>
        <v>APINIL</v>
      </c>
      <c r="E147" s="28" t="str">
        <f aca="false">Cotação!F761</f>
        <v>B</v>
      </c>
      <c r="F147" s="28" t="n">
        <f aca="false">Cotação!H761</f>
        <v>5.4</v>
      </c>
      <c r="G147" s="30" t="n">
        <f aca="false">Cotação!M761</f>
        <v>4.36</v>
      </c>
      <c r="H147" s="30" t="n">
        <f aca="false">Cotação!L761</f>
        <v>4.36</v>
      </c>
      <c r="I147" s="30" t="n">
        <f aca="false">Cotação!V761</f>
        <v>4.36</v>
      </c>
      <c r="J147" s="31" t="n">
        <f aca="false">Cotação!Y761</f>
        <v>0</v>
      </c>
      <c r="K147" s="32" t="n">
        <f aca="false">Cotação!AC761</f>
        <v>13</v>
      </c>
      <c r="L147" s="30" t="n">
        <f aca="false">Cotação!AD761</f>
        <v>56.68</v>
      </c>
      <c r="M147" s="30" t="n">
        <f aca="false">Cotação!AE761</f>
        <v>0</v>
      </c>
      <c r="N147" s="32" t="n">
        <f aca="false">Cotação!AB761</f>
        <v>163</v>
      </c>
      <c r="O147" s="28" t="str">
        <f aca="false">Cotação!AF761</f>
        <v/>
      </c>
    </row>
    <row r="148" customFormat="false" ht="15" hidden="false" customHeight="false" outlineLevel="0" collapsed="false">
      <c r="A148" s="28" t="str">
        <f aca="false">Cotação!A131</f>
        <v>691701</v>
      </c>
      <c r="B148" s="29" t="str">
        <f aca="false">Cotação!B131</f>
        <v>7898936049902</v>
      </c>
      <c r="C148" s="28" t="str">
        <f aca="false">Cotação!C131</f>
        <v>GEL MASSAGEM COPAIBA 250G POTE</v>
      </c>
      <c r="D148" s="28" t="str">
        <f aca="false">Cotação!D131</f>
        <v>APINIL</v>
      </c>
      <c r="E148" s="28" t="str">
        <f aca="false">Cotação!F131</f>
        <v>B</v>
      </c>
      <c r="F148" s="28" t="n">
        <f aca="false">Cotação!H131</f>
        <v>2.2</v>
      </c>
      <c r="G148" s="30" t="n">
        <f aca="false">Cotação!M131</f>
        <v>4.49</v>
      </c>
      <c r="H148" s="30" t="n">
        <f aca="false">Cotação!L131</f>
        <v>4.49</v>
      </c>
      <c r="I148" s="30" t="n">
        <f aca="false">Cotação!V131</f>
        <v>3.72</v>
      </c>
      <c r="J148" s="31" t="n">
        <f aca="false">Cotação!Y131</f>
        <v>-0.171492204899777</v>
      </c>
      <c r="K148" s="32" t="n">
        <f aca="false">Cotação!AC131</f>
        <v>4</v>
      </c>
      <c r="L148" s="30" t="n">
        <f aca="false">Cotação!AD131</f>
        <v>14.88</v>
      </c>
      <c r="M148" s="30" t="n">
        <f aca="false">Cotação!AE131</f>
        <v>3.08</v>
      </c>
      <c r="N148" s="32" t="n">
        <f aca="false">Cotação!AB131</f>
        <v>438</v>
      </c>
      <c r="O148" s="28" t="str">
        <f aca="false">Cotação!AF131</f>
        <v/>
      </c>
    </row>
    <row r="149" customFormat="false" ht="15" hidden="false" customHeight="false" outlineLevel="0" collapsed="false">
      <c r="A149" s="28" t="str">
        <f aca="false">Cotação!A762</f>
        <v>627901</v>
      </c>
      <c r="B149" s="29" t="str">
        <f aca="false">Cotação!B762</f>
        <v>7898936049506</v>
      </c>
      <c r="C149" s="28" t="str">
        <f aca="false">Cotação!C762</f>
        <v>GEL MASSAGEM EXTRA FORTE ANDIROBA 200G</v>
      </c>
      <c r="D149" s="28" t="str">
        <f aca="false">Cotação!D762</f>
        <v>APINIL</v>
      </c>
      <c r="E149" s="28" t="str">
        <f aca="false">Cotação!F762</f>
        <v>B</v>
      </c>
      <c r="F149" s="28" t="n">
        <f aca="false">Cotação!H762</f>
        <v>3.6</v>
      </c>
      <c r="G149" s="30" t="n">
        <f aca="false">Cotação!M762</f>
        <v>4.39</v>
      </c>
      <c r="H149" s="30" t="n">
        <f aca="false">Cotação!L762</f>
        <v>4.39</v>
      </c>
      <c r="I149" s="30" t="n">
        <f aca="false">Cotação!V762</f>
        <v>4.39</v>
      </c>
      <c r="J149" s="31" t="n">
        <f aca="false">Cotação!Y762</f>
        <v>0</v>
      </c>
      <c r="K149" s="32" t="n">
        <f aca="false">Cotação!AC762</f>
        <v>5</v>
      </c>
      <c r="L149" s="30" t="n">
        <f aca="false">Cotação!AD762</f>
        <v>21.95</v>
      </c>
      <c r="M149" s="30" t="n">
        <f aca="false">Cotação!AE762</f>
        <v>0</v>
      </c>
      <c r="N149" s="32" t="n">
        <f aca="false">Cotação!AB762</f>
        <v>203</v>
      </c>
      <c r="O149" s="28" t="str">
        <f aca="false">Cotação!AF762</f>
        <v/>
      </c>
    </row>
    <row r="150" customFormat="false" ht="15" hidden="false" customHeight="false" outlineLevel="0" collapsed="false">
      <c r="A150" s="28" t="str">
        <f aca="false">Cotação!A530</f>
        <v>608791</v>
      </c>
      <c r="B150" s="29" t="str">
        <f aca="false">Cotação!B530</f>
        <v>7898936049261</v>
      </c>
      <c r="C150" s="28" t="str">
        <f aca="false">Cotação!C530</f>
        <v>GEL MASSAGEM PTD SEBO DE CARNEIRO 250G</v>
      </c>
      <c r="D150" s="28" t="str">
        <f aca="false">Cotação!D530</f>
        <v>APINIL</v>
      </c>
      <c r="E150" s="28" t="str">
        <f aca="false">Cotação!F530</f>
        <v>C</v>
      </c>
      <c r="F150" s="28" t="n">
        <f aca="false">Cotação!H530</f>
        <v>0.4</v>
      </c>
      <c r="G150" s="30" t="n">
        <f aca="false">Cotação!M530</f>
        <v>3.79</v>
      </c>
      <c r="H150" s="30" t="n">
        <f aca="false">Cotação!L530</f>
        <v>0</v>
      </c>
      <c r="I150" s="30" t="n">
        <f aca="false">Cotação!V530</f>
        <v>3.68</v>
      </c>
      <c r="J150" s="31" t="n">
        <f aca="false">Cotação!Y530</f>
        <v>-0.0290237467018469</v>
      </c>
      <c r="K150" s="32" t="n">
        <f aca="false">Cotação!AC530</f>
        <v>1</v>
      </c>
      <c r="L150" s="30" t="n">
        <f aca="false">Cotação!AD530</f>
        <v>3.68</v>
      </c>
      <c r="M150" s="30" t="n">
        <f aca="false">Cotação!AE530</f>
        <v>0.11</v>
      </c>
      <c r="N150" s="32" t="n">
        <f aca="false">Cotação!AB530</f>
        <v>270</v>
      </c>
      <c r="O150" s="28" t="str">
        <f aca="false">Cotação!AF530</f>
        <v/>
      </c>
    </row>
    <row r="151" customFormat="false" ht="15" hidden="false" customHeight="false" outlineLevel="0" collapsed="false">
      <c r="A151" s="28" t="str">
        <f aca="false">Cotação!A531</f>
        <v>4953</v>
      </c>
      <c r="B151" s="29" t="str">
        <f aca="false">Cotação!B531</f>
        <v>7898936049919</v>
      </c>
      <c r="C151" s="28" t="str">
        <f aca="false">Cotação!C531</f>
        <v>GEL MASSAGEM SPORTGEL 150G BISNAGA</v>
      </c>
      <c r="D151" s="28" t="n">
        <f aca="false">Cotação!D531</f>
        <v>0</v>
      </c>
      <c r="E151" s="28" t="str">
        <f aca="false">Cotação!F531</f>
        <v>C</v>
      </c>
      <c r="F151" s="28" t="n">
        <f aca="false">Cotação!H531</f>
        <v>0.6</v>
      </c>
      <c r="G151" s="30" t="n">
        <f aca="false">Cotação!M531</f>
        <v>3.96</v>
      </c>
      <c r="H151" s="30" t="n">
        <f aca="false">Cotação!L531</f>
        <v>3.96</v>
      </c>
      <c r="I151" s="30" t="n">
        <f aca="false">Cotação!V531</f>
        <v>3.96</v>
      </c>
      <c r="J151" s="31" t="n">
        <f aca="false">Cotação!Y531</f>
        <v>0</v>
      </c>
      <c r="K151" s="32" t="n">
        <f aca="false">Cotação!AC531</f>
        <v>1</v>
      </c>
      <c r="L151" s="30" t="n">
        <f aca="false">Cotação!AD531</f>
        <v>3.96</v>
      </c>
      <c r="M151" s="30" t="n">
        <f aca="false">Cotação!AE531</f>
        <v>0</v>
      </c>
      <c r="N151" s="32" t="n">
        <f aca="false">Cotação!AB531</f>
        <v>337</v>
      </c>
      <c r="O151" s="28" t="str">
        <f aca="false">Cotação!AF531</f>
        <v/>
      </c>
    </row>
    <row r="152" customFormat="false" ht="15" hidden="false" customHeight="false" outlineLevel="0" collapsed="false">
      <c r="A152" s="28" t="str">
        <f aca="false">Cotação!A763</f>
        <v>627921</v>
      </c>
      <c r="B152" s="29" t="str">
        <f aca="false">Cotação!B763</f>
        <v>7898936049278</v>
      </c>
      <c r="C152" s="28" t="str">
        <f aca="false">Cotação!C763</f>
        <v>GEL MASSAGEM TUBARAO BRANCO 250G POTE</v>
      </c>
      <c r="D152" s="28" t="str">
        <f aca="false">Cotação!D763</f>
        <v>APINIL</v>
      </c>
      <c r="E152" s="28" t="str">
        <f aca="false">Cotação!F763</f>
        <v>B</v>
      </c>
      <c r="F152" s="28" t="n">
        <f aca="false">Cotação!H763</f>
        <v>4.3</v>
      </c>
      <c r="G152" s="30" t="n">
        <f aca="false">Cotação!M763</f>
        <v>3.7</v>
      </c>
      <c r="H152" s="30" t="n">
        <f aca="false">Cotação!L763</f>
        <v>3.7</v>
      </c>
      <c r="I152" s="30" t="n">
        <f aca="false">Cotação!V763</f>
        <v>3.72</v>
      </c>
      <c r="J152" s="31" t="n">
        <f aca="false">Cotação!Y763</f>
        <v>0.00540540540540535</v>
      </c>
      <c r="K152" s="32" t="n">
        <f aca="false">Cotação!AC763</f>
        <v>7</v>
      </c>
      <c r="L152" s="30" t="n">
        <f aca="false">Cotação!AD763</f>
        <v>26.04</v>
      </c>
      <c r="M152" s="30" t="n">
        <f aca="false">Cotação!AE763</f>
        <v>-0.14</v>
      </c>
      <c r="N152" s="32" t="n">
        <f aca="false">Cotação!AB763</f>
        <v>1193</v>
      </c>
      <c r="O152" s="28" t="str">
        <f aca="false">Cotação!AF763</f>
        <v/>
      </c>
    </row>
    <row r="153" customFormat="false" ht="15" hidden="false" customHeight="false" outlineLevel="0" collapsed="false">
      <c r="A153" s="28" t="str">
        <f aca="false">Cotação!A765</f>
        <v>431221</v>
      </c>
      <c r="B153" s="29" t="str">
        <f aca="false">Cotação!B765</f>
        <v>7896006291770</v>
      </c>
      <c r="C153" s="28" t="str">
        <f aca="false">Cotação!C765</f>
        <v>GELO-BIO SOL PROP TB X 60ML</v>
      </c>
      <c r="D153" s="28" t="str">
        <f aca="false">Cotação!D765</f>
        <v>UNIAO QUIMICA</v>
      </c>
      <c r="E153" s="28" t="str">
        <f aca="false">Cotação!F765</f>
        <v>A</v>
      </c>
      <c r="F153" s="28" t="n">
        <f aca="false">Cotação!H765</f>
        <v>4.9</v>
      </c>
      <c r="G153" s="30" t="n">
        <f aca="false">Cotação!M765</f>
        <v>9.812</v>
      </c>
      <c r="H153" s="30" t="n">
        <f aca="false">Cotação!L765</f>
        <v>9.812</v>
      </c>
      <c r="I153" s="30" t="n">
        <f aca="false">Cotação!V765</f>
        <v>10.19</v>
      </c>
      <c r="J153" s="31" t="n">
        <f aca="false">Cotação!Y765</f>
        <v>0.0385242560130452</v>
      </c>
      <c r="K153" s="32" t="n">
        <f aca="false">Cotação!AC765</f>
        <v>9</v>
      </c>
      <c r="L153" s="30" t="n">
        <f aca="false">Cotação!AD765</f>
        <v>91.71</v>
      </c>
      <c r="M153" s="30" t="n">
        <f aca="false">Cotação!AE765</f>
        <v>-3.402</v>
      </c>
      <c r="N153" s="32" t="n">
        <f aca="false">Cotação!AB765</f>
        <v>396</v>
      </c>
      <c r="O153" s="28" t="str">
        <f aca="false">Cotação!AF765</f>
        <v/>
      </c>
    </row>
    <row r="154" customFormat="false" ht="15" hidden="false" customHeight="false" outlineLevel="0" collapsed="false">
      <c r="A154" s="28" t="str">
        <f aca="false">Cotação!A111</f>
        <v>648351</v>
      </c>
      <c r="B154" s="29" t="str">
        <f aca="false">Cotação!B111</f>
        <v>7898108640623</v>
      </c>
      <c r="C154" s="28" t="str">
        <f aca="false">Cotação!C111</f>
        <v>HASTES FLEX SANCARE 75UN</v>
      </c>
      <c r="D154" s="28" t="str">
        <f aca="false">Cotação!D111</f>
        <v>SANFARMA</v>
      </c>
      <c r="E154" s="28" t="str">
        <f aca="false">Cotação!F111</f>
        <v>C</v>
      </c>
      <c r="F154" s="28" t="n">
        <f aca="false">Cotação!H111</f>
        <v>0.3</v>
      </c>
      <c r="G154" s="30" t="n">
        <f aca="false">Cotação!M111</f>
        <v>1.75</v>
      </c>
      <c r="H154" s="30" t="n">
        <f aca="false">Cotação!L111</f>
        <v>1.75</v>
      </c>
      <c r="I154" s="30" t="n">
        <f aca="false">Cotação!V111</f>
        <v>1.78</v>
      </c>
      <c r="J154" s="31" t="n">
        <f aca="false">Cotação!Y111</f>
        <v>0.0171428571428571</v>
      </c>
      <c r="K154" s="32" t="n">
        <f aca="false">Cotação!AC111</f>
        <v>1</v>
      </c>
      <c r="L154" s="30" t="n">
        <f aca="false">Cotação!AD111</f>
        <v>1.78</v>
      </c>
      <c r="M154" s="30" t="n">
        <f aca="false">Cotação!AE111</f>
        <v>-0.03</v>
      </c>
      <c r="N154" s="32" t="n">
        <f aca="false">Cotação!AB111</f>
        <v>105</v>
      </c>
      <c r="O154" s="28" t="str">
        <f aca="false">Cotação!AF111</f>
        <v/>
      </c>
    </row>
    <row r="155" customFormat="false" ht="15" hidden="false" customHeight="false" outlineLevel="0" collapsed="false">
      <c r="A155" s="28" t="str">
        <f aca="false">Cotação!A300</f>
        <v>630211</v>
      </c>
      <c r="B155" s="29" t="str">
        <f aca="false">Cotação!B300</f>
        <v>7896004820521</v>
      </c>
      <c r="C155" s="28" t="str">
        <f aca="false">Cotação!C300</f>
        <v>HEMIFUMARATO DE BISOPROLOL 5MG CX 30 COMP REV</v>
      </c>
      <c r="D155" s="28" t="str">
        <f aca="false">Cotação!D300</f>
        <v>GERMED GENERICOS</v>
      </c>
      <c r="E155" s="28" t="str">
        <f aca="false">Cotação!F300</f>
        <v>A</v>
      </c>
      <c r="F155" s="28" t="n">
        <f aca="false">Cotação!H300</f>
        <v>7.5</v>
      </c>
      <c r="G155" s="30" t="n">
        <f aca="false">Cotação!M300</f>
        <v>13.5988888888889</v>
      </c>
      <c r="H155" s="30" t="n">
        <f aca="false">Cotação!L300</f>
        <v>10.872</v>
      </c>
      <c r="I155" s="30" t="n">
        <f aca="false">Cotação!V300</f>
        <v>13.36</v>
      </c>
      <c r="J155" s="31" t="n">
        <f aca="false">Cotação!Y300</f>
        <v>-0.0175667946727683</v>
      </c>
      <c r="K155" s="32" t="n">
        <f aca="false">Cotação!AC300</f>
        <v>10</v>
      </c>
      <c r="L155" s="30" t="n">
        <f aca="false">Cotação!AD300</f>
        <v>133.6</v>
      </c>
      <c r="M155" s="30" t="n">
        <f aca="false">Cotação!AE300</f>
        <v>2.38888888888901</v>
      </c>
      <c r="N155" s="32" t="n">
        <f aca="false">Cotação!AB300</f>
        <v>82</v>
      </c>
      <c r="O155" s="28" t="str">
        <f aca="false">Cotação!AF300</f>
        <v/>
      </c>
    </row>
    <row r="156" customFormat="false" ht="15" hidden="false" customHeight="false" outlineLevel="0" collapsed="false">
      <c r="A156" s="28" t="str">
        <f aca="false">Cotação!A775</f>
        <v>1633</v>
      </c>
      <c r="B156" s="29" t="str">
        <f aca="false">Cotação!B775</f>
        <v>7894164009480</v>
      </c>
      <c r="C156" s="28" t="str">
        <f aca="false">Cotação!C775</f>
        <v>HIDRALI 45 PO ENVELOPE CX C/ 4</v>
      </c>
      <c r="D156" s="28" t="str">
        <f aca="false">Cotação!D775</f>
        <v>AIRELA</v>
      </c>
      <c r="E156" s="28" t="str">
        <f aca="false">Cotação!F775</f>
        <v>C</v>
      </c>
      <c r="F156" s="28" t="n">
        <f aca="false">Cotação!H775</f>
        <v>0.6</v>
      </c>
      <c r="G156" s="30" t="n">
        <f aca="false">Cotação!M775</f>
        <v>8.61</v>
      </c>
      <c r="H156" s="30" t="n">
        <f aca="false">Cotação!L775</f>
        <v>8.61</v>
      </c>
      <c r="I156" s="30" t="n">
        <f aca="false">Cotação!V775</f>
        <v>8.94</v>
      </c>
      <c r="J156" s="31" t="n">
        <f aca="false">Cotação!Y775</f>
        <v>0.0383275261324041</v>
      </c>
      <c r="K156" s="32" t="n">
        <f aca="false">Cotação!AC775</f>
        <v>2</v>
      </c>
      <c r="L156" s="30" t="n">
        <f aca="false">Cotação!AD775</f>
        <v>17.88</v>
      </c>
      <c r="M156" s="30" t="n">
        <f aca="false">Cotação!AE775</f>
        <v>-0.66</v>
      </c>
      <c r="N156" s="32" t="n">
        <f aca="false">Cotação!AB775</f>
        <v>194</v>
      </c>
      <c r="O156" s="28" t="str">
        <f aca="false">Cotação!AF775</f>
        <v/>
      </c>
    </row>
    <row r="157" customFormat="false" ht="15" hidden="false" customHeight="false" outlineLevel="0" collapsed="false">
      <c r="A157" s="28" t="str">
        <f aca="false">Cotação!A776</f>
        <v>547981</v>
      </c>
      <c r="B157" s="29" t="str">
        <f aca="false">Cotação!B776</f>
        <v>7894164005390</v>
      </c>
      <c r="C157" s="28" t="str">
        <f aca="false">Cotação!C776</f>
        <v>HIDRALI AGUA COCO 500ML</v>
      </c>
      <c r="D157" s="28" t="str">
        <f aca="false">Cotação!D776</f>
        <v>AIRELA</v>
      </c>
      <c r="E157" s="28" t="str">
        <f aca="false">Cotação!F776</f>
        <v>A</v>
      </c>
      <c r="F157" s="28" t="n">
        <f aca="false">Cotação!H776</f>
        <v>2.3</v>
      </c>
      <c r="G157" s="30" t="n">
        <f aca="false">Cotação!M776</f>
        <v>8.3</v>
      </c>
      <c r="H157" s="30" t="n">
        <f aca="false">Cotação!L776</f>
        <v>8.3</v>
      </c>
      <c r="I157" s="30" t="n">
        <f aca="false">Cotação!V776</f>
        <v>8.36</v>
      </c>
      <c r="J157" s="31" t="n">
        <f aca="false">Cotação!Y776</f>
        <v>0.00722891566265038</v>
      </c>
      <c r="K157" s="32" t="n">
        <f aca="false">Cotação!AC776</f>
        <v>5</v>
      </c>
      <c r="L157" s="30" t="n">
        <f aca="false">Cotação!AD776</f>
        <v>41.8</v>
      </c>
      <c r="M157" s="30" t="n">
        <f aca="false">Cotação!AE776</f>
        <v>-0.299999999999994</v>
      </c>
      <c r="N157" s="32" t="n">
        <f aca="false">Cotação!AB776</f>
        <v>114</v>
      </c>
      <c r="O157" s="28" t="str">
        <f aca="false">Cotação!AF776</f>
        <v/>
      </c>
    </row>
    <row r="158" customFormat="false" ht="15" hidden="false" customHeight="false" outlineLevel="0" collapsed="false">
      <c r="A158" s="28" t="str">
        <f aca="false">Cotação!A780</f>
        <v>634181</v>
      </c>
      <c r="B158" s="29" t="str">
        <f aca="false">Cotação!B780</f>
        <v>7894164005413</v>
      </c>
      <c r="C158" s="28" t="str">
        <f aca="false">Cotação!C780</f>
        <v>HIDRALI SABOR GUARANA 500MLFR</v>
      </c>
      <c r="D158" s="28" t="str">
        <f aca="false">Cotação!D780</f>
        <v>AIRELA</v>
      </c>
      <c r="E158" s="28" t="str">
        <f aca="false">Cotação!F780</f>
        <v>B</v>
      </c>
      <c r="F158" s="28" t="n">
        <f aca="false">Cotação!H780</f>
        <v>2.1</v>
      </c>
      <c r="G158" s="30" t="n">
        <f aca="false">Cotação!M780</f>
        <v>8.36</v>
      </c>
      <c r="H158" s="30" t="n">
        <f aca="false">Cotação!L780</f>
        <v>8.36</v>
      </c>
      <c r="I158" s="30" t="n">
        <f aca="false">Cotação!V780</f>
        <v>8.36</v>
      </c>
      <c r="J158" s="31" t="n">
        <f aca="false">Cotação!Y780</f>
        <v>0</v>
      </c>
      <c r="K158" s="32" t="n">
        <f aca="false">Cotação!AC780</f>
        <v>4</v>
      </c>
      <c r="L158" s="30" t="n">
        <f aca="false">Cotação!AD780</f>
        <v>33.44</v>
      </c>
      <c r="M158" s="30" t="n">
        <f aca="false">Cotação!AE780</f>
        <v>0</v>
      </c>
      <c r="N158" s="32" t="n">
        <f aca="false">Cotação!AB780</f>
        <v>197</v>
      </c>
      <c r="O158" s="28" t="str">
        <f aca="false">Cotação!AF780</f>
        <v/>
      </c>
    </row>
    <row r="159" customFormat="false" ht="15" hidden="false" customHeight="false" outlineLevel="0" collapsed="false">
      <c r="A159" s="28" t="str">
        <f aca="false">Cotação!A783</f>
        <v>558901</v>
      </c>
      <c r="B159" s="29" t="str">
        <f aca="false">Cotação!B783</f>
        <v>7898133137297</v>
      </c>
      <c r="C159" s="28" t="str">
        <f aca="false">Cotação!C783</f>
        <v>HIDRAPLEX PO 27,9G ENVELOPE  FRACIONADO  AGUA DE COCO UNID.</v>
      </c>
      <c r="D159" s="28" t="str">
        <f aca="false">Cotação!D783</f>
        <v>NATULAB LABORATORIO</v>
      </c>
      <c r="E159" s="28" t="str">
        <f aca="false">Cotação!F783</f>
        <v>B</v>
      </c>
      <c r="F159" s="28" t="n">
        <f aca="false">Cotação!H783</f>
        <v>5.9</v>
      </c>
      <c r="G159" s="30" t="n">
        <f aca="false">Cotação!M783</f>
        <v>11.38</v>
      </c>
      <c r="H159" s="30" t="n">
        <f aca="false">Cotação!L783</f>
        <v>11.38</v>
      </c>
      <c r="I159" s="30" t="n">
        <f aca="false">Cotação!V783</f>
        <v>11.45</v>
      </c>
      <c r="J159" s="31" t="n">
        <f aca="false">Cotação!Y783</f>
        <v>0.00615114235500869</v>
      </c>
      <c r="K159" s="32" t="n">
        <f aca="false">Cotação!AC783</f>
        <v>16</v>
      </c>
      <c r="L159" s="30" t="n">
        <f aca="false">Cotação!AD783</f>
        <v>183.2</v>
      </c>
      <c r="M159" s="30" t="n">
        <f aca="false">Cotação!AE783</f>
        <v>-1.11999999999998</v>
      </c>
      <c r="N159" s="32" t="n">
        <f aca="false">Cotação!AB783</f>
        <v>1071</v>
      </c>
      <c r="O159" s="28" t="str">
        <f aca="false">Cotação!AF783</f>
        <v/>
      </c>
    </row>
    <row r="160" customFormat="false" ht="15" hidden="false" customHeight="false" outlineLevel="0" collapsed="false">
      <c r="A160" s="28" t="str">
        <f aca="false">Cotação!A786</f>
        <v>558861</v>
      </c>
      <c r="B160" s="29" t="str">
        <f aca="false">Cotação!B786</f>
        <v>7898133137310</v>
      </c>
      <c r="C160" s="28" t="str">
        <f aca="false">Cotação!C786</f>
        <v>HIDRAPLEX PO 27,9G ENVELOPE  FRACIONADO NATURAL UNID.</v>
      </c>
      <c r="D160" s="28" t="str">
        <f aca="false">Cotação!D786</f>
        <v>NATULAB LABORATORIO</v>
      </c>
      <c r="E160" s="28" t="str">
        <f aca="false">Cotação!F786</f>
        <v>B</v>
      </c>
      <c r="F160" s="28" t="n">
        <f aca="false">Cotação!H786</f>
        <v>2.2</v>
      </c>
      <c r="G160" s="30" t="n">
        <f aca="false">Cotação!M786</f>
        <v>11.62</v>
      </c>
      <c r="H160" s="30" t="n">
        <f aca="false">Cotação!L786</f>
        <v>10.91</v>
      </c>
      <c r="I160" s="30" t="n">
        <f aca="false">Cotação!V786</f>
        <v>11.71</v>
      </c>
      <c r="J160" s="31" t="n">
        <f aca="false">Cotação!Y786</f>
        <v>0.00774526678141152</v>
      </c>
      <c r="K160" s="32" t="n">
        <f aca="false">Cotação!AC786</f>
        <v>6</v>
      </c>
      <c r="L160" s="30" t="n">
        <f aca="false">Cotação!AD786</f>
        <v>70.26</v>
      </c>
      <c r="M160" s="30" t="n">
        <f aca="false">Cotação!AE786</f>
        <v>-0.54000000000001</v>
      </c>
      <c r="N160" s="32" t="n">
        <f aca="false">Cotação!AB786</f>
        <v>643</v>
      </c>
      <c r="O160" s="28" t="str">
        <f aca="false">Cotação!AF786</f>
        <v/>
      </c>
    </row>
    <row r="161" customFormat="false" ht="15" hidden="false" customHeight="false" outlineLevel="0" collapsed="false">
      <c r="A161" s="28" t="str">
        <f aca="false">Cotação!A787</f>
        <v>565921</v>
      </c>
      <c r="B161" s="29" t="str">
        <f aca="false">Cotação!B787</f>
        <v>7898133137372</v>
      </c>
      <c r="C161" s="28" t="str">
        <f aca="false">Cotação!C787</f>
        <v>HIDRAPLEX PO 27,9G ENVELOPE  FRACIONADO SABOR LARANJA</v>
      </c>
      <c r="D161" s="28" t="str">
        <f aca="false">Cotação!D787</f>
        <v>NATULAB LABORATORIO</v>
      </c>
      <c r="E161" s="28" t="str">
        <f aca="false">Cotação!F787</f>
        <v>B</v>
      </c>
      <c r="F161" s="28" t="n">
        <f aca="false">Cotação!H787</f>
        <v>2</v>
      </c>
      <c r="G161" s="30" t="n">
        <f aca="false">Cotação!M787</f>
        <v>11.85</v>
      </c>
      <c r="H161" s="30" t="n">
        <f aca="false">Cotação!L787</f>
        <v>10.91</v>
      </c>
      <c r="I161" s="30" t="n">
        <f aca="false">Cotação!V787</f>
        <v>11.97</v>
      </c>
      <c r="J161" s="31" t="n">
        <f aca="false">Cotação!Y787</f>
        <v>0.0101265822784811</v>
      </c>
      <c r="K161" s="32" t="n">
        <f aca="false">Cotação!AC787</f>
        <v>6</v>
      </c>
      <c r="L161" s="30" t="n">
        <f aca="false">Cotação!AD787</f>
        <v>71.82</v>
      </c>
      <c r="M161" s="30" t="n">
        <f aca="false">Cotação!AE787</f>
        <v>-0.720000000000006</v>
      </c>
      <c r="N161" s="32" t="n">
        <f aca="false">Cotação!AB787</f>
        <v>691</v>
      </c>
      <c r="O161" s="28" t="str">
        <f aca="false">Cotação!AF787</f>
        <v/>
      </c>
    </row>
    <row r="162" customFormat="false" ht="15" hidden="false" customHeight="false" outlineLevel="0" collapsed="false">
      <c r="A162" s="28" t="str">
        <f aca="false">Cotação!A788</f>
        <v>588891</v>
      </c>
      <c r="B162" s="29" t="str">
        <f aca="false">Cotação!B788</f>
        <v>7898133137396</v>
      </c>
      <c r="C162" s="28" t="str">
        <f aca="false">Cotação!C788</f>
        <v>HIDRAPLEX PO ENVELOPE  FRACIONADO TUTTI FRUTTI</v>
      </c>
      <c r="D162" s="28" t="str">
        <f aca="false">Cotação!D788</f>
        <v>NATULAB LABORATORIO</v>
      </c>
      <c r="E162" s="28" t="str">
        <f aca="false">Cotação!F788</f>
        <v>A</v>
      </c>
      <c r="F162" s="28" t="n">
        <f aca="false">Cotação!H788</f>
        <v>4.3</v>
      </c>
      <c r="G162" s="30" t="n">
        <f aca="false">Cotação!M788</f>
        <v>11.87</v>
      </c>
      <c r="H162" s="30" t="n">
        <f aca="false">Cotação!L788</f>
        <v>11.15</v>
      </c>
      <c r="I162" s="30" t="n">
        <f aca="false">Cotação!V788</f>
        <v>11.87</v>
      </c>
      <c r="J162" s="31" t="n">
        <f aca="false">Cotação!Y788</f>
        <v>0</v>
      </c>
      <c r="K162" s="32" t="n">
        <f aca="false">Cotação!AC788</f>
        <v>10</v>
      </c>
      <c r="L162" s="30" t="n">
        <f aca="false">Cotação!AD788</f>
        <v>118.7</v>
      </c>
      <c r="M162" s="30" t="n">
        <f aca="false">Cotação!AE788</f>
        <v>0</v>
      </c>
      <c r="N162" s="32" t="n">
        <f aca="false">Cotação!AB788</f>
        <v>134</v>
      </c>
      <c r="O162" s="28" t="str">
        <f aca="false">Cotação!AF788</f>
        <v/>
      </c>
    </row>
    <row r="163" customFormat="false" ht="15" hidden="false" customHeight="false" outlineLevel="0" collapsed="false">
      <c r="A163" s="28" t="str">
        <f aca="false">Cotação!A306</f>
        <v>292841</v>
      </c>
      <c r="B163" s="29" t="str">
        <f aca="false">Cotação!B306</f>
        <v>7896004726236</v>
      </c>
      <c r="C163" s="28" t="str">
        <f aca="false">Cotação!C306</f>
        <v>HIDROQUINONA 40MG CREME BG 30G</v>
      </c>
      <c r="D163" s="28" t="str">
        <f aca="false">Cotação!D306</f>
        <v>GERMED GENERICOS</v>
      </c>
      <c r="E163" s="28" t="str">
        <f aca="false">Cotação!F306</f>
        <v>B</v>
      </c>
      <c r="F163" s="28" t="n">
        <f aca="false">Cotação!H306</f>
        <v>2.1</v>
      </c>
      <c r="G163" s="30" t="n">
        <f aca="false">Cotação!M306</f>
        <v>39.87</v>
      </c>
      <c r="H163" s="30" t="n">
        <f aca="false">Cotação!L306</f>
        <v>39.87</v>
      </c>
      <c r="I163" s="30" t="n">
        <f aca="false">Cotação!V306</f>
        <v>40.86</v>
      </c>
      <c r="J163" s="31" t="n">
        <f aca="false">Cotação!Y306</f>
        <v>0.0248306997742664</v>
      </c>
      <c r="K163" s="32" t="n">
        <f aca="false">Cotação!AC306</f>
        <v>4</v>
      </c>
      <c r="L163" s="30" t="n">
        <f aca="false">Cotação!AD306</f>
        <v>163.44</v>
      </c>
      <c r="M163" s="30" t="n">
        <f aca="false">Cotação!AE306</f>
        <v>-3.96000000000001</v>
      </c>
      <c r="N163" s="32" t="n">
        <f aca="false">Cotação!AB306</f>
        <v>80</v>
      </c>
      <c r="O163" s="28" t="str">
        <f aca="false">Cotação!AF306</f>
        <v/>
      </c>
    </row>
    <row r="164" customFormat="false" ht="15" hidden="false" customHeight="false" outlineLevel="0" collapsed="false">
      <c r="A164" s="28" t="str">
        <f aca="false">Cotação!A532</f>
        <v>608771</v>
      </c>
      <c r="B164" s="29" t="str">
        <f aca="false">Cotação!B532</f>
        <v>7897344301510</v>
      </c>
      <c r="C164" s="28" t="str">
        <f aca="false">Cotação!C532</f>
        <v>ICE GEL 180G POTE</v>
      </c>
      <c r="D164" s="28" t="n">
        <f aca="false">Cotação!D532</f>
        <v>0</v>
      </c>
      <c r="E164" s="28" t="str">
        <f aca="false">Cotação!F532</f>
        <v>C</v>
      </c>
      <c r="F164" s="28" t="n">
        <f aca="false">Cotação!H532</f>
        <v>0.9</v>
      </c>
      <c r="G164" s="30" t="n">
        <f aca="false">Cotação!M532</f>
        <v>6.79</v>
      </c>
      <c r="H164" s="30" t="n">
        <f aca="false">Cotação!L532</f>
        <v>6.79</v>
      </c>
      <c r="I164" s="30" t="n">
        <f aca="false">Cotação!V532</f>
        <v>6.79</v>
      </c>
      <c r="J164" s="31" t="n">
        <f aca="false">Cotação!Y532</f>
        <v>0</v>
      </c>
      <c r="K164" s="32" t="n">
        <f aca="false">Cotação!AC532</f>
        <v>3</v>
      </c>
      <c r="L164" s="30" t="n">
        <f aca="false">Cotação!AD532</f>
        <v>20.37</v>
      </c>
      <c r="M164" s="30" t="n">
        <f aca="false">Cotação!AE532</f>
        <v>0</v>
      </c>
      <c r="N164" s="32" t="n">
        <f aca="false">Cotação!AB532</f>
        <v>98</v>
      </c>
      <c r="O164" s="28" t="str">
        <f aca="false">Cotação!AF532</f>
        <v/>
      </c>
    </row>
    <row r="165" customFormat="false" ht="15" hidden="false" customHeight="false" outlineLevel="0" collapsed="false">
      <c r="A165" s="28" t="str">
        <f aca="false">Cotação!A792</f>
        <v>627841</v>
      </c>
      <c r="B165" s="29" t="str">
        <f aca="false">Cotação!B792</f>
        <v>7897344301527</v>
      </c>
      <c r="C165" s="28" t="str">
        <f aca="false">Cotação!C792</f>
        <v>ICE GEL 250G POTE</v>
      </c>
      <c r="D165" s="28" t="str">
        <f aca="false">Cotação!D792</f>
        <v>FITOBEL</v>
      </c>
      <c r="E165" s="28" t="str">
        <f aca="false">Cotação!F792</f>
        <v>B</v>
      </c>
      <c r="F165" s="28" t="n">
        <f aca="false">Cotação!H792</f>
        <v>4.3</v>
      </c>
      <c r="G165" s="30" t="n">
        <f aca="false">Cotação!M792</f>
        <v>8.1</v>
      </c>
      <c r="H165" s="30" t="n">
        <f aca="false">Cotação!L792</f>
        <v>8.1</v>
      </c>
      <c r="I165" s="30" t="n">
        <f aca="false">Cotação!V792</f>
        <v>8.1</v>
      </c>
      <c r="J165" s="31" t="n">
        <f aca="false">Cotação!Y792</f>
        <v>0</v>
      </c>
      <c r="K165" s="32" t="n">
        <f aca="false">Cotação!AC792</f>
        <v>12</v>
      </c>
      <c r="L165" s="30" t="n">
        <f aca="false">Cotação!AD792</f>
        <v>97.2</v>
      </c>
      <c r="M165" s="30" t="n">
        <f aca="false">Cotação!AE792</f>
        <v>0</v>
      </c>
      <c r="N165" s="32" t="n">
        <f aca="false">Cotação!AB792</f>
        <v>256</v>
      </c>
      <c r="O165" s="28" t="str">
        <f aca="false">Cotação!AF792</f>
        <v/>
      </c>
    </row>
    <row r="166" customFormat="false" ht="15" hidden="false" customHeight="false" outlineLevel="0" collapsed="false">
      <c r="A166" s="28" t="str">
        <f aca="false">Cotação!A793</f>
        <v>3943</v>
      </c>
      <c r="B166" s="29" t="str">
        <f aca="false">Cotação!B793</f>
        <v>7898964832101</v>
      </c>
      <c r="C166" s="28" t="str">
        <f aca="false">Cotação!C793</f>
        <v>IMECALCIO 500MG (1250MG) C/60 CPR</v>
      </c>
      <c r="D166" s="28" t="str">
        <f aca="false">Cotação!D793</f>
        <v>NATULAB LABORATORIO</v>
      </c>
      <c r="E166" s="28" t="str">
        <f aca="false">Cotação!F793</f>
        <v>A</v>
      </c>
      <c r="F166" s="28" t="n">
        <f aca="false">Cotação!H793</f>
        <v>7.1</v>
      </c>
      <c r="G166" s="30" t="n">
        <f aca="false">Cotação!M793</f>
        <v>13.76</v>
      </c>
      <c r="H166" s="30" t="n">
        <f aca="false">Cotação!L793</f>
        <v>13.76</v>
      </c>
      <c r="I166" s="30" t="n">
        <f aca="false">Cotação!V793</f>
        <v>13.76</v>
      </c>
      <c r="J166" s="31" t="n">
        <f aca="false">Cotação!Y793</f>
        <v>0</v>
      </c>
      <c r="K166" s="32" t="n">
        <f aca="false">Cotação!AC793</f>
        <v>18</v>
      </c>
      <c r="L166" s="30" t="n">
        <f aca="false">Cotação!AD793</f>
        <v>247.68</v>
      </c>
      <c r="M166" s="30" t="n">
        <f aca="false">Cotação!AE793</f>
        <v>0</v>
      </c>
      <c r="N166" s="32" t="n">
        <f aca="false">Cotação!AB793</f>
        <v>2458</v>
      </c>
      <c r="O166" s="28" t="str">
        <f aca="false">Cotação!AF793</f>
        <v/>
      </c>
    </row>
    <row r="167" customFormat="false" ht="15" hidden="false" customHeight="false" outlineLevel="0" collapsed="false">
      <c r="A167" s="28" t="str">
        <f aca="false">Cotação!A794</f>
        <v>624031</v>
      </c>
      <c r="B167" s="29" t="str">
        <f aca="false">Cotação!B794</f>
        <v>7898964832118</v>
      </c>
      <c r="C167" s="28" t="str">
        <f aca="false">Cotação!C794</f>
        <v>IMECALCIO D3 500MG C/60 CPR</v>
      </c>
      <c r="D167" s="28" t="str">
        <f aca="false">Cotação!D794</f>
        <v>NATULAB LABORATORIO</v>
      </c>
      <c r="E167" s="28" t="str">
        <f aca="false">Cotação!F794</f>
        <v>C</v>
      </c>
      <c r="F167" s="28" t="n">
        <f aca="false">Cotação!H794</f>
        <v>0.2</v>
      </c>
      <c r="G167" s="30" t="n">
        <f aca="false">Cotação!M794</f>
        <v>13.34</v>
      </c>
      <c r="H167" s="30" t="n">
        <f aca="false">Cotação!L794</f>
        <v>13.34</v>
      </c>
      <c r="I167" s="30" t="n">
        <f aca="false">Cotação!V794</f>
        <v>13.75</v>
      </c>
      <c r="J167" s="31" t="n">
        <f aca="false">Cotação!Y794</f>
        <v>0.0307346326836582</v>
      </c>
      <c r="K167" s="32" t="n">
        <f aca="false">Cotação!AC794</f>
        <v>1</v>
      </c>
      <c r="L167" s="30" t="n">
        <f aca="false">Cotação!AD794</f>
        <v>13.75</v>
      </c>
      <c r="M167" s="30" t="n">
        <f aca="false">Cotação!AE794</f>
        <v>-0.41</v>
      </c>
      <c r="N167" s="32" t="n">
        <f aca="false">Cotação!AB794</f>
        <v>79</v>
      </c>
      <c r="O167" s="28" t="str">
        <f aca="false">Cotação!AF794</f>
        <v/>
      </c>
    </row>
    <row r="168" customFormat="false" ht="15" hidden="false" customHeight="false" outlineLevel="0" collapsed="false">
      <c r="A168" s="28" t="str">
        <f aca="false">Cotação!A38</f>
        <v>671181</v>
      </c>
      <c r="B168" s="29" t="str">
        <f aca="false">Cotação!B38</f>
        <v>7898639692856</v>
      </c>
      <c r="C168" s="28" t="str">
        <f aca="false">Cotação!C38</f>
        <v>INALADOR /NEB PORTATIL RED VIBR NEBMESH2</v>
      </c>
      <c r="D168" s="28" t="str">
        <f aca="false">Cotação!D38</f>
        <v>GTECH</v>
      </c>
      <c r="E168" s="28" t="str">
        <f aca="false">Cotação!F38</f>
        <v>A</v>
      </c>
      <c r="F168" s="28" t="n">
        <f aca="false">Cotação!H38</f>
        <v>0.1</v>
      </c>
      <c r="G168" s="30" t="n">
        <f aca="false">Cotação!M38</f>
        <v>162.8</v>
      </c>
      <c r="H168" s="30" t="n">
        <f aca="false">Cotação!L38</f>
        <v>162.8</v>
      </c>
      <c r="I168" s="30" t="n">
        <f aca="false">Cotação!V38</f>
        <v>135.39</v>
      </c>
      <c r="J168" s="31" t="n">
        <f aca="false">Cotação!Y38</f>
        <v>-0.168366093366094</v>
      </c>
      <c r="K168" s="32" t="n">
        <f aca="false">Cotação!AC38</f>
        <v>1</v>
      </c>
      <c r="L168" s="30" t="n">
        <f aca="false">Cotação!AD38</f>
        <v>135.39</v>
      </c>
      <c r="M168" s="30" t="n">
        <f aca="false">Cotação!AE38</f>
        <v>27.41</v>
      </c>
      <c r="N168" s="32" t="n">
        <f aca="false">Cotação!AB38</f>
        <v>24</v>
      </c>
      <c r="O168" s="28" t="str">
        <f aca="false">Cotação!AF38</f>
        <v/>
      </c>
    </row>
    <row r="169" customFormat="false" ht="15" hidden="false" customHeight="false" outlineLevel="0" collapsed="false">
      <c r="A169" s="28" t="str">
        <f aca="false">Cotação!A798</f>
        <v>153041</v>
      </c>
      <c r="B169" s="29" t="str">
        <f aca="false">Cotação!B798</f>
        <v>7898060132297</v>
      </c>
      <c r="C169" s="28" t="str">
        <f aca="false">Cotação!C798</f>
        <v>INTESTIN 2MG CX 12 COMP</v>
      </c>
      <c r="D169" s="28" t="str">
        <f aca="false">Cotação!D798</f>
        <v>GLOBO</v>
      </c>
      <c r="E169" s="28" t="str">
        <f aca="false">Cotação!F798</f>
        <v>C</v>
      </c>
      <c r="F169" s="28" t="n">
        <f aca="false">Cotação!H798</f>
        <v>3.2</v>
      </c>
      <c r="G169" s="30" t="n">
        <f aca="false">Cotação!M798</f>
        <v>2.08</v>
      </c>
      <c r="H169" s="30" t="n">
        <f aca="false">Cotação!L798</f>
        <v>2.02</v>
      </c>
      <c r="I169" s="30" t="n">
        <f aca="false">Cotação!V798</f>
        <v>2.11</v>
      </c>
      <c r="J169" s="31" t="n">
        <f aca="false">Cotação!Y798</f>
        <v>0.0144230769230769</v>
      </c>
      <c r="K169" s="32" t="n">
        <f aca="false">Cotação!AC798</f>
        <v>8</v>
      </c>
      <c r="L169" s="30" t="n">
        <f aca="false">Cotação!AD798</f>
        <v>16.88</v>
      </c>
      <c r="M169" s="30" t="n">
        <f aca="false">Cotação!AE798</f>
        <v>-0.239999999999998</v>
      </c>
      <c r="N169" s="32" t="n">
        <f aca="false">Cotação!AB798</f>
        <v>3012</v>
      </c>
      <c r="O169" s="28" t="str">
        <f aca="false">Cotação!AF798</f>
        <v/>
      </c>
    </row>
    <row r="170" customFormat="false" ht="15" hidden="false" customHeight="false" outlineLevel="0" collapsed="false">
      <c r="A170" s="28" t="str">
        <f aca="false">Cotação!A320</f>
        <v>307421</v>
      </c>
      <c r="B170" s="29" t="str">
        <f aca="false">Cotação!B320</f>
        <v>7898049793310</v>
      </c>
      <c r="C170" s="28" t="str">
        <f aca="false">Cotação!C320</f>
        <v>IVERMECTINA 6MG CX 4 COMP</v>
      </c>
      <c r="D170" s="28" t="str">
        <f aca="false">Cotação!D320</f>
        <v>VITAMEDIC</v>
      </c>
      <c r="E170" s="28" t="str">
        <f aca="false">Cotação!F320</f>
        <v>A</v>
      </c>
      <c r="F170" s="28" t="n">
        <f aca="false">Cotação!H320</f>
        <v>38</v>
      </c>
      <c r="G170" s="30" t="n">
        <f aca="false">Cotação!M320</f>
        <v>2.66</v>
      </c>
      <c r="H170" s="30" t="n">
        <f aca="false">Cotação!L320</f>
        <v>0.01</v>
      </c>
      <c r="I170" s="30" t="n">
        <f aca="false">Cotação!V320</f>
        <v>2.3</v>
      </c>
      <c r="J170" s="31" t="n">
        <f aca="false">Cotação!Y320</f>
        <v>-0.135338345864662</v>
      </c>
      <c r="K170" s="32" t="n">
        <f aca="false">Cotação!AC320</f>
        <v>30</v>
      </c>
      <c r="L170" s="30" t="n">
        <f aca="false">Cotação!AD320</f>
        <v>69</v>
      </c>
      <c r="M170" s="30" t="n">
        <f aca="false">Cotação!AE320</f>
        <v>10.8</v>
      </c>
      <c r="N170" s="32" t="n">
        <f aca="false">Cotação!AB320</f>
        <v>88453</v>
      </c>
      <c r="O170" s="28" t="str">
        <f aca="false">Cotação!AF320</f>
        <v/>
      </c>
    </row>
    <row r="171" customFormat="false" ht="15" hidden="false" customHeight="false" outlineLevel="0" collapsed="false">
      <c r="A171" s="28" t="str">
        <f aca="false">Cotação!A580</f>
        <v>546721</v>
      </c>
      <c r="B171" s="29" t="str">
        <f aca="false">Cotação!B580</f>
        <v>7896523214306</v>
      </c>
      <c r="C171" s="28" t="str">
        <f aca="false">Cotação!C580</f>
        <v>K-MED HOT FR 200 G</v>
      </c>
      <c r="D171" s="28" t="str">
        <f aca="false">Cotação!D580</f>
        <v>CIMED INDUSTRIA DE MEDICAMENTOS</v>
      </c>
      <c r="E171" s="28" t="str">
        <f aca="false">Cotação!F580</f>
        <v>A</v>
      </c>
      <c r="F171" s="28" t="n">
        <f aca="false">Cotação!H580</f>
        <v>2.4</v>
      </c>
      <c r="G171" s="30" t="n">
        <f aca="false">Cotação!M580</f>
        <v>21.12</v>
      </c>
      <c r="H171" s="30" t="n">
        <f aca="false">Cotação!L580</f>
        <v>21.12</v>
      </c>
      <c r="I171" s="30" t="n">
        <f aca="false">Cotação!V580</f>
        <v>21.59</v>
      </c>
      <c r="J171" s="31" t="n">
        <f aca="false">Cotação!Y580</f>
        <v>0.0222537878787878</v>
      </c>
      <c r="K171" s="32" t="n">
        <f aca="false">Cotação!AC580</f>
        <v>4</v>
      </c>
      <c r="L171" s="30" t="n">
        <f aca="false">Cotação!AD580</f>
        <v>86.36</v>
      </c>
      <c r="M171" s="30" t="n">
        <f aca="false">Cotação!AE580</f>
        <v>-1.88</v>
      </c>
      <c r="N171" s="32" t="n">
        <f aca="false">Cotação!AB580</f>
        <v>112</v>
      </c>
      <c r="O171" s="28" t="str">
        <f aca="false">Cotação!AF580</f>
        <v/>
      </c>
    </row>
    <row r="172" customFormat="false" ht="15" hidden="false" customHeight="false" outlineLevel="0" collapsed="false">
      <c r="A172" s="28" t="str">
        <f aca="false">Cotação!A804</f>
        <v>153161</v>
      </c>
      <c r="B172" s="29" t="str">
        <f aca="false">Cotação!B804</f>
        <v>7898014560817</v>
      </c>
      <c r="C172" s="28" t="str">
        <f aca="false">Cotação!C804</f>
        <v>KAOSEC 2,0 MG (CARTELA) COM 4CP</v>
      </c>
      <c r="D172" s="28" t="str">
        <f aca="false">Cotação!D804</f>
        <v>PHARMASCIENCE INDUSTRIA FARMACEUTICA</v>
      </c>
      <c r="E172" s="28" t="str">
        <f aca="false">Cotação!F804</f>
        <v>A</v>
      </c>
      <c r="F172" s="28" t="n">
        <f aca="false">Cotação!H804</f>
        <v>255.7</v>
      </c>
      <c r="G172" s="30" t="n">
        <f aca="false">Cotação!M804</f>
        <v>22.93</v>
      </c>
      <c r="H172" s="30" t="n">
        <f aca="false">Cotação!L804</f>
        <v>0.4586</v>
      </c>
      <c r="I172" s="30" t="n">
        <f aca="false">Cotação!V804</f>
        <v>20.64</v>
      </c>
      <c r="J172" s="31" t="n">
        <f aca="false">Cotação!Y804</f>
        <v>-0.0998691670300915</v>
      </c>
      <c r="K172" s="32" t="n">
        <f aca="false">Cotação!AC804</f>
        <v>4</v>
      </c>
      <c r="L172" s="30" t="n">
        <f aca="false">Cotação!AD804</f>
        <v>82.56</v>
      </c>
      <c r="M172" s="30" t="n">
        <f aca="false">Cotação!AE804</f>
        <v>9.16</v>
      </c>
      <c r="N172" s="32" t="n">
        <f aca="false">Cotação!AB804</f>
        <v>361</v>
      </c>
      <c r="O172" s="28" t="str">
        <f aca="false">Cotação!AF804</f>
        <v/>
      </c>
    </row>
    <row r="173" customFormat="false" ht="15" hidden="false" customHeight="false" outlineLevel="0" collapsed="false">
      <c r="A173" s="28" t="str">
        <f aca="false">Cotação!A810</f>
        <v>3073</v>
      </c>
      <c r="B173" s="29" t="str">
        <f aca="false">Cotação!B810</f>
        <v>7897848502444</v>
      </c>
      <c r="C173" s="28" t="str">
        <f aca="false">Cotação!C810</f>
        <v>LACTULOSE 120ML SUS AMEIXA</v>
      </c>
      <c r="D173" s="28" t="str">
        <f aca="false">Cotação!D810</f>
        <v>NATIVITA IND</v>
      </c>
      <c r="E173" s="28" t="str">
        <f aca="false">Cotação!F810</f>
        <v>C</v>
      </c>
      <c r="F173" s="28" t="n">
        <f aca="false">Cotação!H810</f>
        <v>0.9</v>
      </c>
      <c r="G173" s="30" t="n">
        <f aca="false">Cotação!M810</f>
        <v>9.57</v>
      </c>
      <c r="H173" s="30" t="n">
        <f aca="false">Cotação!L810</f>
        <v>9.57</v>
      </c>
      <c r="I173" s="30" t="n">
        <f aca="false">Cotação!V810</f>
        <v>9.43</v>
      </c>
      <c r="J173" s="31" t="n">
        <f aca="false">Cotação!Y810</f>
        <v>-0.0146290491118078</v>
      </c>
      <c r="K173" s="32" t="n">
        <f aca="false">Cotação!AC810</f>
        <v>3</v>
      </c>
      <c r="L173" s="30" t="n">
        <f aca="false">Cotação!AD810</f>
        <v>28.29</v>
      </c>
      <c r="M173" s="30" t="n">
        <f aca="false">Cotação!AE810</f>
        <v>0.420000000000002</v>
      </c>
      <c r="N173" s="32" t="n">
        <f aca="false">Cotação!AB810</f>
        <v>2122</v>
      </c>
      <c r="O173" s="28" t="str">
        <f aca="false">Cotação!AF810</f>
        <v/>
      </c>
    </row>
    <row r="174" customFormat="false" ht="15" hidden="false" customHeight="false" outlineLevel="0" collapsed="false">
      <c r="A174" s="28" t="str">
        <f aca="false">Cotação!A1068</f>
        <v>546201</v>
      </c>
      <c r="B174" s="29" t="str">
        <f aca="false">Cotação!B1068</f>
        <v>7897947616172</v>
      </c>
      <c r="C174" s="28" t="str">
        <f aca="false">Cotação!C1068</f>
        <v>LAVITAN CALCIO MDK 30CP</v>
      </c>
      <c r="D174" s="28" t="str">
        <f aca="false">Cotação!D1068</f>
        <v>CIMED INDUSTRIA DE MEDICAMENTOS</v>
      </c>
      <c r="E174" s="28" t="str">
        <f aca="false">Cotação!F1068</f>
        <v>A</v>
      </c>
      <c r="F174" s="28" t="n">
        <f aca="false">Cotação!H1068</f>
        <v>3.2</v>
      </c>
      <c r="G174" s="30" t="n">
        <f aca="false">Cotação!M1068</f>
        <v>28.19</v>
      </c>
      <c r="H174" s="30" t="n">
        <f aca="false">Cotação!L1068</f>
        <v>28.19</v>
      </c>
      <c r="I174" s="30" t="n">
        <f aca="false">Cotação!V1068</f>
        <v>25.31</v>
      </c>
      <c r="J174" s="31" t="n">
        <f aca="false">Cotação!Y1068</f>
        <v>-0.102163887903512</v>
      </c>
      <c r="K174" s="32" t="n">
        <f aca="false">Cotação!AC1068</f>
        <v>5</v>
      </c>
      <c r="L174" s="30" t="n">
        <f aca="false">Cotação!AD1068</f>
        <v>126.55</v>
      </c>
      <c r="M174" s="30" t="n">
        <f aca="false">Cotação!AE1068</f>
        <v>14.4</v>
      </c>
      <c r="N174" s="32" t="n">
        <f aca="false">Cotação!AB1068</f>
        <v>149</v>
      </c>
      <c r="O174" s="28" t="str">
        <f aca="false">Cotação!AF1068</f>
        <v/>
      </c>
    </row>
    <row r="175" customFormat="false" ht="15" hidden="false" customHeight="false" outlineLevel="0" collapsed="false">
      <c r="A175" s="28" t="str">
        <f aca="false">Cotação!A812</f>
        <v>4083</v>
      </c>
      <c r="B175" s="29" t="str">
        <f aca="false">Cotação!B812</f>
        <v>7898575780754</v>
      </c>
      <c r="C175" s="28" t="str">
        <f aca="false">Cotação!C812</f>
        <v>LEITE DE MAGNESIA 100ML HORTELA</v>
      </c>
      <c r="D175" s="28" t="n">
        <f aca="false">Cotação!D812</f>
        <v>0</v>
      </c>
      <c r="E175" s="28" t="str">
        <f aca="false">Cotação!F812</f>
        <v>C</v>
      </c>
      <c r="F175" s="28" t="n">
        <f aca="false">Cotação!H812</f>
        <v>2.3</v>
      </c>
      <c r="G175" s="30" t="n">
        <f aca="false">Cotação!M812</f>
        <v>3.54</v>
      </c>
      <c r="H175" s="30" t="n">
        <f aca="false">Cotação!L812</f>
        <v>3.54</v>
      </c>
      <c r="I175" s="30" t="n">
        <f aca="false">Cotação!V812</f>
        <v>1.79</v>
      </c>
      <c r="J175" s="31" t="n">
        <f aca="false">Cotação!Y812</f>
        <v>-0.494350282485876</v>
      </c>
      <c r="K175" s="32" t="n">
        <f aca="false">Cotação!AC812</f>
        <v>5</v>
      </c>
      <c r="L175" s="30" t="n">
        <f aca="false">Cotação!AD812</f>
        <v>8.95</v>
      </c>
      <c r="M175" s="30" t="n">
        <f aca="false">Cotação!AE812</f>
        <v>8.75</v>
      </c>
      <c r="N175" s="32" t="n">
        <f aca="false">Cotação!AB812</f>
        <v>5</v>
      </c>
      <c r="O175" s="28" t="str">
        <f aca="false">Cotação!AF812</f>
        <v/>
      </c>
    </row>
    <row r="176" customFormat="false" ht="15" hidden="false" customHeight="false" outlineLevel="0" collapsed="false">
      <c r="A176" s="28" t="str">
        <f aca="false">Cotação!A40</f>
        <v>552061</v>
      </c>
      <c r="B176" s="29" t="str">
        <f aca="false">Cotação!B40</f>
        <v>7898633380575</v>
      </c>
      <c r="C176" s="28" t="str">
        <f aca="false">Cotação!C40</f>
        <v>LENÇO UMEDECIDO SUAVE MEU BEBÊ MINHA VIDA PACOTE 40 UNIDADES</v>
      </c>
      <c r="D176" s="28" t="str">
        <f aca="false">Cotação!D40</f>
        <v>NUTRIEX</v>
      </c>
      <c r="E176" s="28" t="str">
        <f aca="false">Cotação!F40</f>
        <v>C</v>
      </c>
      <c r="F176" s="28" t="n">
        <f aca="false">Cotação!H40</f>
        <v>6.4</v>
      </c>
      <c r="G176" s="30" t="n">
        <f aca="false">Cotação!M40</f>
        <v>3.38</v>
      </c>
      <c r="H176" s="30" t="n">
        <f aca="false">Cotação!L40</f>
        <v>2.96</v>
      </c>
      <c r="I176" s="30" t="n">
        <f aca="false">Cotação!V40</f>
        <v>2.98</v>
      </c>
      <c r="J176" s="31" t="n">
        <f aca="false">Cotação!Y40</f>
        <v>-0.118343195266272</v>
      </c>
      <c r="K176" s="32" t="n">
        <f aca="false">Cotação!AC40</f>
        <v>17</v>
      </c>
      <c r="L176" s="30" t="n">
        <f aca="false">Cotação!AD40</f>
        <v>50.66</v>
      </c>
      <c r="M176" s="30" t="n">
        <f aca="false">Cotação!AE40</f>
        <v>6.8</v>
      </c>
      <c r="N176" s="32" t="n">
        <f aca="false">Cotação!AB40</f>
        <v>392</v>
      </c>
      <c r="O176" s="28" t="str">
        <f aca="false">Cotação!AF40</f>
        <v/>
      </c>
    </row>
    <row r="177" customFormat="false" ht="15" hidden="false" customHeight="false" outlineLevel="0" collapsed="false">
      <c r="A177" s="28" t="str">
        <f aca="false">Cotação!A323</f>
        <v>669361</v>
      </c>
      <c r="B177" s="29" t="str">
        <f aca="false">Cotação!B323</f>
        <v>7899620918023</v>
      </c>
      <c r="C177" s="28" t="str">
        <f aca="false">Cotação!C323</f>
        <v>LEVOCETIRIZINA 5MG C/10 CPR</v>
      </c>
      <c r="D177" s="28" t="str">
        <f aca="false">Cotação!D323</f>
        <v>GLOBO</v>
      </c>
      <c r="E177" s="28" t="str">
        <f aca="false">Cotação!F323</f>
        <v>C</v>
      </c>
      <c r="F177" s="28" t="n">
        <f aca="false">Cotação!H323</f>
        <v>0.5</v>
      </c>
      <c r="G177" s="30" t="n">
        <f aca="false">Cotação!M323</f>
        <v>10.79</v>
      </c>
      <c r="H177" s="30" t="n">
        <f aca="false">Cotação!L323</f>
        <v>10.79</v>
      </c>
      <c r="I177" s="30" t="n">
        <f aca="false">Cotação!V323</f>
        <v>10.79</v>
      </c>
      <c r="J177" s="31" t="n">
        <f aca="false">Cotação!Y323</f>
        <v>0</v>
      </c>
      <c r="K177" s="32" t="n">
        <f aca="false">Cotação!AC323</f>
        <v>1</v>
      </c>
      <c r="L177" s="30" t="n">
        <f aca="false">Cotação!AD323</f>
        <v>10.79</v>
      </c>
      <c r="M177" s="30" t="n">
        <f aca="false">Cotação!AE323</f>
        <v>0</v>
      </c>
      <c r="N177" s="32" t="n">
        <f aca="false">Cotação!AB323</f>
        <v>557</v>
      </c>
      <c r="O177" s="28" t="str">
        <f aca="false">Cotação!AF323</f>
        <v/>
      </c>
    </row>
    <row r="178" customFormat="false" ht="15" hidden="false" customHeight="false" outlineLevel="0" collapsed="false">
      <c r="A178" s="28" t="str">
        <f aca="false">Cotação!A483</f>
        <v>316501</v>
      </c>
      <c r="B178" s="29" t="str">
        <f aca="false">Cotação!B483</f>
        <v>7896658036347</v>
      </c>
      <c r="C178" s="28" t="str">
        <f aca="false">Cotação!C483</f>
        <v>LEVOFLOXACINO 750MG CX 5 COMP REV</v>
      </c>
      <c r="D178" s="28" t="str">
        <f aca="false">Cotação!D483</f>
        <v>ACHE</v>
      </c>
      <c r="E178" s="28" t="str">
        <f aca="false">Cotação!F483</f>
        <v>A</v>
      </c>
      <c r="F178" s="28" t="n">
        <f aca="false">Cotação!H483</f>
        <v>3.5</v>
      </c>
      <c r="G178" s="30" t="n">
        <f aca="false">Cotação!M483</f>
        <v>19.59</v>
      </c>
      <c r="H178" s="30" t="n">
        <f aca="false">Cotação!L483</f>
        <v>18.06</v>
      </c>
      <c r="I178" s="30" t="n">
        <f aca="false">Cotação!V483</f>
        <v>13.49</v>
      </c>
      <c r="J178" s="31" t="n">
        <f aca="false">Cotação!Y483</f>
        <v>-0.311383358856559</v>
      </c>
      <c r="K178" s="32" t="n">
        <f aca="false">Cotação!AC483</f>
        <v>1</v>
      </c>
      <c r="L178" s="30" t="n">
        <f aca="false">Cotação!AD483</f>
        <v>13.49</v>
      </c>
      <c r="M178" s="30" t="n">
        <f aca="false">Cotação!AE483</f>
        <v>6.1</v>
      </c>
      <c r="N178" s="32" t="n">
        <f aca="false">Cotação!AB483</f>
        <v>139</v>
      </c>
      <c r="O178" s="28" t="str">
        <f aca="false">Cotação!AF483</f>
        <v/>
      </c>
    </row>
    <row r="179" customFormat="false" ht="15" hidden="false" customHeight="false" outlineLevel="0" collapsed="false">
      <c r="A179" s="28" t="str">
        <f aca="false">Cotação!A1017</f>
        <v>637511</v>
      </c>
      <c r="B179" s="29" t="str">
        <f aca="false">Cotação!B1017</f>
        <v>7898049795017</v>
      </c>
      <c r="C179" s="28" t="str">
        <f aca="false">Cotação!C1017</f>
        <v>LIMP LENT KIT SOL LENTE CONTATO 470ML</v>
      </c>
      <c r="D179" s="28" t="str">
        <f aca="false">Cotação!D1017</f>
        <v>VITAMEDIC</v>
      </c>
      <c r="E179" s="28" t="str">
        <f aca="false">Cotação!F1017</f>
        <v>B</v>
      </c>
      <c r="F179" s="28" t="n">
        <f aca="false">Cotação!H1017</f>
        <v>0.4</v>
      </c>
      <c r="G179" s="30" t="n">
        <f aca="false">Cotação!M1017</f>
        <v>38.21</v>
      </c>
      <c r="H179" s="30" t="n">
        <f aca="false">Cotação!L1017</f>
        <v>38.21</v>
      </c>
      <c r="I179" s="30" t="n">
        <f aca="false">Cotação!V1017</f>
        <v>38.21</v>
      </c>
      <c r="J179" s="31" t="n">
        <f aca="false">Cotação!Y1017</f>
        <v>0</v>
      </c>
      <c r="K179" s="32" t="n">
        <f aca="false">Cotação!AC1017</f>
        <v>2</v>
      </c>
      <c r="L179" s="30" t="n">
        <f aca="false">Cotação!AD1017</f>
        <v>76.42</v>
      </c>
      <c r="M179" s="30" t="n">
        <f aca="false">Cotação!AE1017</f>
        <v>0</v>
      </c>
      <c r="N179" s="32" t="n">
        <f aca="false">Cotação!AB1017</f>
        <v>395</v>
      </c>
      <c r="O179" s="28" t="str">
        <f aca="false">Cotação!AF1017</f>
        <v/>
      </c>
    </row>
    <row r="180" customFormat="false" ht="15" hidden="false" customHeight="false" outlineLevel="0" collapsed="false">
      <c r="A180" s="28" t="str">
        <f aca="false">Cotação!A820</f>
        <v>324761</v>
      </c>
      <c r="B180" s="29" t="str">
        <f aca="false">Cotação!B820</f>
        <v>7896523202822</v>
      </c>
      <c r="C180" s="28" t="str">
        <f aca="false">Cotação!C820</f>
        <v>LORATAMED 10MG CX 12 COMP</v>
      </c>
      <c r="D180" s="28" t="str">
        <f aca="false">Cotação!D820</f>
        <v>CIMED</v>
      </c>
      <c r="E180" s="28" t="str">
        <f aca="false">Cotação!F820</f>
        <v>A</v>
      </c>
      <c r="F180" s="28" t="n">
        <f aca="false">Cotação!H820</f>
        <v>35.4</v>
      </c>
      <c r="G180" s="30" t="n">
        <f aca="false">Cotação!M820</f>
        <v>1.69</v>
      </c>
      <c r="H180" s="30" t="n">
        <f aca="false">Cotação!L820</f>
        <v>1.69</v>
      </c>
      <c r="I180" s="30" t="n">
        <f aca="false">Cotação!V820</f>
        <v>1.76</v>
      </c>
      <c r="J180" s="31" t="n">
        <f aca="false">Cotação!Y820</f>
        <v>0.0414201183431953</v>
      </c>
      <c r="K180" s="32" t="n">
        <f aca="false">Cotação!AC820</f>
        <v>59</v>
      </c>
      <c r="L180" s="30" t="n">
        <f aca="false">Cotação!AD820</f>
        <v>103.84</v>
      </c>
      <c r="M180" s="30" t="n">
        <f aca="false">Cotação!AE820</f>
        <v>-4.13</v>
      </c>
      <c r="N180" s="32" t="n">
        <f aca="false">Cotação!AB820</f>
        <v>3609</v>
      </c>
      <c r="O180" s="28" t="str">
        <f aca="false">Cotação!AF820</f>
        <v/>
      </c>
    </row>
    <row r="181" customFormat="false" ht="15" hidden="false" customHeight="false" outlineLevel="0" collapsed="false">
      <c r="A181" s="28" t="str">
        <f aca="false">Cotação!A331</f>
        <v>287561</v>
      </c>
      <c r="B181" s="29" t="str">
        <f aca="false">Cotação!B331</f>
        <v>7899095253896</v>
      </c>
      <c r="C181" s="28" t="str">
        <f aca="false">Cotação!C331</f>
        <v>LOSARTANA+HIDROCLOROTIAZIDA 100+25MG CX 30 COMP REV</v>
      </c>
      <c r="D181" s="28" t="str">
        <f aca="false">Cotação!D331</f>
        <v>GEOLAB</v>
      </c>
      <c r="E181" s="28" t="str">
        <f aca="false">Cotação!F331</f>
        <v>B</v>
      </c>
      <c r="F181" s="28" t="n">
        <f aca="false">Cotação!H331</f>
        <v>3.2</v>
      </c>
      <c r="G181" s="30" t="n">
        <f aca="false">Cotação!M331</f>
        <v>11.79</v>
      </c>
      <c r="H181" s="30" t="n">
        <f aca="false">Cotação!L331</f>
        <v>11.79</v>
      </c>
      <c r="I181" s="30" t="n">
        <f aca="false">Cotação!V331</f>
        <v>12.14</v>
      </c>
      <c r="J181" s="31" t="n">
        <f aca="false">Cotação!Y331</f>
        <v>0.0296861747243429</v>
      </c>
      <c r="K181" s="32" t="n">
        <f aca="false">Cotação!AC331</f>
        <v>8</v>
      </c>
      <c r="L181" s="30" t="n">
        <f aca="false">Cotação!AD331</f>
        <v>97.12</v>
      </c>
      <c r="M181" s="30" t="n">
        <f aca="false">Cotação!AE331</f>
        <v>-2.80000000000001</v>
      </c>
      <c r="N181" s="32" t="n">
        <f aca="false">Cotação!AB331</f>
        <v>2918</v>
      </c>
      <c r="O181" s="28" t="str">
        <f aca="false">Cotação!AF331</f>
        <v/>
      </c>
    </row>
    <row r="182" customFormat="false" ht="15" hidden="false" customHeight="false" outlineLevel="0" collapsed="false">
      <c r="A182" s="28" t="str">
        <f aca="false">Cotação!A1018</f>
        <v>639901</v>
      </c>
      <c r="B182" s="29" t="str">
        <f aca="false">Cotação!B1018</f>
        <v>7898947170640</v>
      </c>
      <c r="C182" s="28" t="str">
        <f aca="false">Cotação!C1018</f>
        <v>LUVA DE PROCEDIMENTO G C/100 UND COM PO</v>
      </c>
      <c r="D182" s="28" t="str">
        <f aca="false">Cotação!D1018</f>
        <v>MEDIX</v>
      </c>
      <c r="E182" s="28" t="str">
        <f aca="false">Cotação!F1018</f>
        <v>A</v>
      </c>
      <c r="F182" s="28" t="n">
        <f aca="false">Cotação!H1018</f>
        <v>5.4</v>
      </c>
      <c r="G182" s="30" t="n">
        <f aca="false">Cotação!M1018</f>
        <v>26.33</v>
      </c>
      <c r="H182" s="30" t="n">
        <f aca="false">Cotação!L1018</f>
        <v>26.33</v>
      </c>
      <c r="I182" s="30" t="n">
        <f aca="false">Cotação!V1018</f>
        <v>26.33</v>
      </c>
      <c r="J182" s="31" t="n">
        <f aca="false">Cotação!Y1018</f>
        <v>0</v>
      </c>
      <c r="K182" s="32" t="n">
        <f aca="false">Cotação!AC1018</f>
        <v>8</v>
      </c>
      <c r="L182" s="30" t="n">
        <f aca="false">Cotação!AD1018</f>
        <v>210.64</v>
      </c>
      <c r="M182" s="30" t="n">
        <f aca="false">Cotação!AE1018</f>
        <v>0</v>
      </c>
      <c r="N182" s="32" t="n">
        <f aca="false">Cotação!AB1018</f>
        <v>870</v>
      </c>
      <c r="O182" s="28" t="str">
        <f aca="false">Cotação!AF1018</f>
        <v/>
      </c>
    </row>
    <row r="183" customFormat="false" ht="15" hidden="false" customHeight="false" outlineLevel="0" collapsed="false">
      <c r="A183" s="28" t="str">
        <f aca="false">Cotação!A1019</f>
        <v>651181</v>
      </c>
      <c r="B183" s="29" t="str">
        <f aca="false">Cotação!B1019</f>
        <v>7898947170633</v>
      </c>
      <c r="C183" s="28" t="str">
        <f aca="false">Cotação!C1019</f>
        <v>LUVA DE PROCEDIMENTO M C/100 UND COM PO</v>
      </c>
      <c r="D183" s="28" t="n">
        <f aca="false">Cotação!D1019</f>
        <v>0</v>
      </c>
      <c r="E183" s="28" t="str">
        <f aca="false">Cotação!F1019</f>
        <v>A</v>
      </c>
      <c r="F183" s="28" t="n">
        <f aca="false">Cotação!H1019</f>
        <v>5.4</v>
      </c>
      <c r="G183" s="30" t="n">
        <f aca="false">Cotação!M1019</f>
        <v>26.33</v>
      </c>
      <c r="H183" s="30" t="n">
        <f aca="false">Cotação!L1019</f>
        <v>26.33</v>
      </c>
      <c r="I183" s="30" t="n">
        <f aca="false">Cotação!V1019</f>
        <v>26.33</v>
      </c>
      <c r="J183" s="31" t="n">
        <f aca="false">Cotação!Y1019</f>
        <v>0</v>
      </c>
      <c r="K183" s="32" t="n">
        <f aca="false">Cotação!AC1019</f>
        <v>8</v>
      </c>
      <c r="L183" s="30" t="n">
        <f aca="false">Cotação!AD1019</f>
        <v>210.64</v>
      </c>
      <c r="M183" s="30" t="n">
        <f aca="false">Cotação!AE1019</f>
        <v>0</v>
      </c>
      <c r="N183" s="32" t="n">
        <f aca="false">Cotação!AB1019</f>
        <v>2423</v>
      </c>
      <c r="O183" s="28" t="str">
        <f aca="false">Cotação!AF1019</f>
        <v/>
      </c>
    </row>
    <row r="184" customFormat="false" ht="15" hidden="false" customHeight="false" outlineLevel="0" collapsed="false">
      <c r="A184" s="28" t="str">
        <f aca="false">Cotação!A1020</f>
        <v>651191</v>
      </c>
      <c r="B184" s="29" t="str">
        <f aca="false">Cotação!B1020</f>
        <v>7898947170626</v>
      </c>
      <c r="C184" s="28" t="str">
        <f aca="false">Cotação!C1020</f>
        <v>LUVA DE PROCEDIMENTO P C/100 UND COM PO</v>
      </c>
      <c r="D184" s="28" t="n">
        <f aca="false">Cotação!D1020</f>
        <v>0</v>
      </c>
      <c r="E184" s="28" t="str">
        <f aca="false">Cotação!F1020</f>
        <v>B</v>
      </c>
      <c r="F184" s="28" t="n">
        <f aca="false">Cotação!H1020</f>
        <v>2.1</v>
      </c>
      <c r="G184" s="30" t="n">
        <f aca="false">Cotação!M1020</f>
        <v>26.11</v>
      </c>
      <c r="H184" s="30" t="n">
        <f aca="false">Cotação!L1020</f>
        <v>26.11</v>
      </c>
      <c r="I184" s="30" t="n">
        <f aca="false">Cotação!V1020</f>
        <v>26.17</v>
      </c>
      <c r="J184" s="31" t="n">
        <f aca="false">Cotação!Y1020</f>
        <v>0.00229797012638855</v>
      </c>
      <c r="K184" s="32" t="n">
        <f aca="false">Cotação!AC1020</f>
        <v>5</v>
      </c>
      <c r="L184" s="30" t="n">
        <f aca="false">Cotação!AD1020</f>
        <v>130.85</v>
      </c>
      <c r="M184" s="30" t="n">
        <f aca="false">Cotação!AE1020</f>
        <v>-0.300000000000011</v>
      </c>
      <c r="N184" s="32" t="n">
        <f aca="false">Cotação!AB1020</f>
        <v>746</v>
      </c>
      <c r="O184" s="28" t="str">
        <f aca="false">Cotação!AF1020</f>
        <v/>
      </c>
    </row>
    <row r="185" customFormat="false" ht="15" hidden="false" customHeight="false" outlineLevel="0" collapsed="false">
      <c r="A185" s="28" t="str">
        <f aca="false">Cotação!A824</f>
        <v>591291</v>
      </c>
      <c r="B185" s="29" t="str">
        <f aca="false">Cotação!B824</f>
        <v>7898048699651</v>
      </c>
      <c r="C185" s="28" t="str">
        <f aca="false">Cotação!C824</f>
        <v>MAGNESIO DIMALATO 60CP</v>
      </c>
      <c r="D185" s="28" t="str">
        <f aca="false">Cotação!D824</f>
        <v>UNIPHAR</v>
      </c>
      <c r="E185" s="28" t="str">
        <f aca="false">Cotação!F824</f>
        <v>A</v>
      </c>
      <c r="F185" s="28" t="n">
        <f aca="false">Cotação!H824</f>
        <v>5.4</v>
      </c>
      <c r="G185" s="30" t="n">
        <f aca="false">Cotação!M824</f>
        <v>15.98</v>
      </c>
      <c r="H185" s="30" t="n">
        <f aca="false">Cotação!L824</f>
        <v>15.93</v>
      </c>
      <c r="I185" s="30" t="n">
        <f aca="false">Cotação!V824</f>
        <v>16.03</v>
      </c>
      <c r="J185" s="31" t="n">
        <f aca="false">Cotação!Y824</f>
        <v>0.00312891113892366</v>
      </c>
      <c r="K185" s="32" t="n">
        <f aca="false">Cotação!AC824</f>
        <v>14</v>
      </c>
      <c r="L185" s="30" t="n">
        <f aca="false">Cotação!AD824</f>
        <v>224.42</v>
      </c>
      <c r="M185" s="30" t="n">
        <f aca="false">Cotação!AE824</f>
        <v>-0.70000000000001</v>
      </c>
      <c r="N185" s="32" t="n">
        <f aca="false">Cotação!AB824</f>
        <v>1243</v>
      </c>
      <c r="O185" s="28" t="str">
        <f aca="false">Cotação!AF824</f>
        <v/>
      </c>
    </row>
    <row r="186" customFormat="false" ht="15" hidden="false" customHeight="false" outlineLevel="0" collapsed="false">
      <c r="A186" s="28" t="str">
        <f aca="false">Cotação!A825</f>
        <v>630381</v>
      </c>
      <c r="B186" s="29" t="str">
        <f aca="false">Cotação!B825</f>
        <v>7898665750193</v>
      </c>
      <c r="C186" s="28" t="str">
        <f aca="false">Cotação!C825</f>
        <v>MAGNESIO QUELATO POTE 550MG 60 CPS</v>
      </c>
      <c r="D186" s="28" t="str">
        <f aca="false">Cotação!D825</f>
        <v>DUOM</v>
      </c>
      <c r="E186" s="28" t="str">
        <f aca="false">Cotação!F825</f>
        <v>A</v>
      </c>
      <c r="F186" s="28" t="n">
        <f aca="false">Cotação!H825</f>
        <v>1.1</v>
      </c>
      <c r="G186" s="30" t="n">
        <f aca="false">Cotação!M825</f>
        <v>20.36</v>
      </c>
      <c r="H186" s="30" t="n">
        <f aca="false">Cotação!L825</f>
        <v>20.36</v>
      </c>
      <c r="I186" s="30" t="n">
        <f aca="false">Cotação!V825</f>
        <v>19.64</v>
      </c>
      <c r="J186" s="31" t="n">
        <f aca="false">Cotação!Y825</f>
        <v>-0.0353634577603142</v>
      </c>
      <c r="K186" s="32" t="n">
        <f aca="false">Cotação!AC825</f>
        <v>3</v>
      </c>
      <c r="L186" s="30" t="n">
        <f aca="false">Cotação!AD825</f>
        <v>58.92</v>
      </c>
      <c r="M186" s="30" t="n">
        <f aca="false">Cotação!AE825</f>
        <v>2.16</v>
      </c>
      <c r="N186" s="32" t="n">
        <f aca="false">Cotação!AB825</f>
        <v>116</v>
      </c>
      <c r="O186" s="28" t="str">
        <f aca="false">Cotação!AF825</f>
        <v/>
      </c>
    </row>
    <row r="187" customFormat="false" ht="15" hidden="false" customHeight="false" outlineLevel="0" collapsed="false">
      <c r="A187" s="28" t="str">
        <f aca="false">Cotação!A333</f>
        <v>56761</v>
      </c>
      <c r="B187" s="29" t="str">
        <f aca="false">Cotação!B333</f>
        <v>7898060132075</v>
      </c>
      <c r="C187" s="28" t="str">
        <f aca="false">Cotação!C333</f>
        <v>MAL DEXCLORFENIRAMINA+BETAMETASONA 0,4+0,05MG XPE FR 120ML+CM</v>
      </c>
      <c r="D187" s="28" t="str">
        <f aca="false">Cotação!D333</f>
        <v>GLOBO</v>
      </c>
      <c r="E187" s="28" t="str">
        <f aca="false">Cotação!F333</f>
        <v>A</v>
      </c>
      <c r="F187" s="28" t="n">
        <f aca="false">Cotação!H333</f>
        <v>18.4</v>
      </c>
      <c r="G187" s="30" t="n">
        <f aca="false">Cotação!M333</f>
        <v>4.59</v>
      </c>
      <c r="H187" s="30" t="n">
        <f aca="false">Cotação!L333</f>
        <v>4.59</v>
      </c>
      <c r="I187" s="30" t="n">
        <f aca="false">Cotação!V333</f>
        <v>4.68</v>
      </c>
      <c r="J187" s="31" t="n">
        <f aca="false">Cotação!Y333</f>
        <v>0.0196078431372548</v>
      </c>
      <c r="K187" s="32" t="n">
        <f aca="false">Cotação!AC333</f>
        <v>6</v>
      </c>
      <c r="L187" s="30" t="n">
        <f aca="false">Cotação!AD333</f>
        <v>28.08</v>
      </c>
      <c r="M187" s="30" t="n">
        <f aca="false">Cotação!AE333</f>
        <v>-0.539999999999999</v>
      </c>
      <c r="N187" s="32" t="n">
        <f aca="false">Cotação!AB333</f>
        <v>1684</v>
      </c>
      <c r="O187" s="28" t="str">
        <f aca="false">Cotação!AF333</f>
        <v/>
      </c>
    </row>
    <row r="188" customFormat="false" ht="15" hidden="false" customHeight="false" outlineLevel="0" collapsed="false">
      <c r="A188" s="28" t="str">
        <f aca="false">Cotação!A338</f>
        <v>334081</v>
      </c>
      <c r="B188" s="29" t="str">
        <f aca="false">Cotação!B338</f>
        <v>7896112126270</v>
      </c>
      <c r="C188" s="28" t="str">
        <f aca="false">Cotação!C338</f>
        <v>MALEATO DE ENALAPRIL 20MG CX 30 COMP</v>
      </c>
      <c r="D188" s="28" t="str">
        <f aca="false">Cotação!D338</f>
        <v>TEUTO</v>
      </c>
      <c r="E188" s="28" t="str">
        <f aca="false">Cotação!F338</f>
        <v>B</v>
      </c>
      <c r="F188" s="28" t="n">
        <f aca="false">Cotação!H338</f>
        <v>7.5</v>
      </c>
      <c r="G188" s="30" t="n">
        <f aca="false">Cotação!M338</f>
        <v>4.31</v>
      </c>
      <c r="H188" s="30" t="n">
        <f aca="false">Cotação!L338</f>
        <v>4.28</v>
      </c>
      <c r="I188" s="30" t="n">
        <f aca="false">Cotação!V338</f>
        <v>4.5</v>
      </c>
      <c r="J188" s="31" t="n">
        <f aca="false">Cotação!Y338</f>
        <v>0.0440835266821347</v>
      </c>
      <c r="K188" s="32" t="n">
        <f aca="false">Cotação!AC338</f>
        <v>15</v>
      </c>
      <c r="L188" s="30" t="n">
        <f aca="false">Cotação!AD338</f>
        <v>67.5</v>
      </c>
      <c r="M188" s="30" t="n">
        <f aca="false">Cotação!AE338</f>
        <v>-2.85000000000001</v>
      </c>
      <c r="N188" s="32" t="n">
        <f aca="false">Cotação!AB338</f>
        <v>1983</v>
      </c>
      <c r="O188" s="28" t="str">
        <f aca="false">Cotação!AF338</f>
        <v/>
      </c>
    </row>
    <row r="189" customFormat="false" ht="15" hidden="false" customHeight="false" outlineLevel="0" collapsed="false">
      <c r="A189" s="28" t="str">
        <f aca="false">Cotação!A533</f>
        <v>17203</v>
      </c>
      <c r="B189" s="29" t="str">
        <f aca="false">Cotação!B533</f>
        <v>7896920306390</v>
      </c>
      <c r="C189" s="28" t="str">
        <f aca="false">Cotação!C533</f>
        <v>MATERDAY DERMA LANOLINA 50G CREME</v>
      </c>
      <c r="D189" s="28" t="str">
        <f aca="false">Cotação!D533</f>
        <v>ECOFITUS</v>
      </c>
      <c r="E189" s="28" t="str">
        <f aca="false">Cotação!F533</f>
        <v>B</v>
      </c>
      <c r="F189" s="28" t="n">
        <f aca="false">Cotação!H533</f>
        <v>0.9</v>
      </c>
      <c r="G189" s="30" t="n">
        <f aca="false">Cotação!M533</f>
        <v>25.54</v>
      </c>
      <c r="H189" s="30" t="n">
        <f aca="false">Cotação!L533</f>
        <v>0</v>
      </c>
      <c r="I189" s="30" t="n">
        <f aca="false">Cotação!V533</f>
        <v>23.773537</v>
      </c>
      <c r="J189" s="31" t="n">
        <f aca="false">Cotação!Y533</f>
        <v>-0.0691645653876272</v>
      </c>
      <c r="K189" s="32" t="n">
        <f aca="false">Cotação!AC533</f>
        <v>2</v>
      </c>
      <c r="L189" s="30" t="n">
        <f aca="false">Cotação!AD533</f>
        <v>47.547074</v>
      </c>
      <c r="M189" s="30" t="n">
        <f aca="false">Cotação!AE533</f>
        <v>3.532926</v>
      </c>
      <c r="N189" s="32" t="n">
        <f aca="false">Cotação!AB533</f>
        <v>287</v>
      </c>
      <c r="O189" s="28" t="str">
        <f aca="false">Cotação!AF533</f>
        <v/>
      </c>
    </row>
    <row r="190" customFormat="false" ht="15" hidden="false" customHeight="false" outlineLevel="0" collapsed="false">
      <c r="A190" s="28" t="str">
        <f aca="false">Cotação!A1072</f>
        <v>605771</v>
      </c>
      <c r="B190" s="29" t="str">
        <f aca="false">Cotação!B1072</f>
        <v>7898557147650</v>
      </c>
      <c r="C190" s="28" t="str">
        <f aca="false">Cotação!C1072</f>
        <v>MATHERLLY LACT CX C/30 (NATULAB)</v>
      </c>
      <c r="D190" s="28" t="str">
        <f aca="false">Cotação!D1072</f>
        <v>NATULAB LABORATORIO</v>
      </c>
      <c r="E190" s="28" t="str">
        <f aca="false">Cotação!F1072</f>
        <v>B</v>
      </c>
      <c r="F190" s="28" t="n">
        <f aca="false">Cotação!H1072</f>
        <v>1</v>
      </c>
      <c r="G190" s="30" t="n">
        <f aca="false">Cotação!M1072</f>
        <v>25.93</v>
      </c>
      <c r="H190" s="30" t="n">
        <f aca="false">Cotação!L1072</f>
        <v>25.93</v>
      </c>
      <c r="I190" s="30" t="n">
        <f aca="false">Cotação!V1072</f>
        <v>27.17</v>
      </c>
      <c r="J190" s="31" t="n">
        <f aca="false">Cotação!Y1072</f>
        <v>0.0478210566910915</v>
      </c>
      <c r="K190" s="32" t="n">
        <f aca="false">Cotação!AC1072</f>
        <v>1</v>
      </c>
      <c r="L190" s="30" t="n">
        <f aca="false">Cotação!AD1072</f>
        <v>27.17</v>
      </c>
      <c r="M190" s="30" t="n">
        <f aca="false">Cotação!AE1072</f>
        <v>-1.24</v>
      </c>
      <c r="N190" s="32" t="n">
        <f aca="false">Cotação!AB1072</f>
        <v>435</v>
      </c>
      <c r="O190" s="28" t="str">
        <f aca="false">Cotação!AF1072</f>
        <v/>
      </c>
    </row>
    <row r="191" customFormat="false" ht="15" hidden="false" customHeight="false" outlineLevel="0" collapsed="false">
      <c r="A191" s="28" t="str">
        <f aca="false">Cotação!A829</f>
        <v>222421</v>
      </c>
      <c r="B191" s="29" t="str">
        <f aca="false">Cotação!B829</f>
        <v>7898133130403</v>
      </c>
      <c r="C191" s="28" t="str">
        <f aca="false">Cotação!C829</f>
        <v>MAXALGINA 500 MG/ML SOL OR CT FR GOT PLAS OPC X 10 ML</v>
      </c>
      <c r="D191" s="28" t="str">
        <f aca="false">Cotação!D829</f>
        <v>NATULAB LABORATORIO</v>
      </c>
      <c r="E191" s="28" t="str">
        <f aca="false">Cotação!F829</f>
        <v>A</v>
      </c>
      <c r="F191" s="28" t="n">
        <f aca="false">Cotação!H829</f>
        <v>15.5</v>
      </c>
      <c r="G191" s="30" t="n">
        <f aca="false">Cotação!M829</f>
        <v>2.22</v>
      </c>
      <c r="H191" s="30" t="n">
        <f aca="false">Cotação!L829</f>
        <v>2.22</v>
      </c>
      <c r="I191" s="30" t="n">
        <f aca="false">Cotação!V829</f>
        <v>2.22</v>
      </c>
      <c r="J191" s="31" t="n">
        <f aca="false">Cotação!Y829</f>
        <v>0</v>
      </c>
      <c r="K191" s="32" t="n">
        <f aca="false">Cotação!AC829</f>
        <v>40</v>
      </c>
      <c r="L191" s="30" t="n">
        <f aca="false">Cotação!AD829</f>
        <v>88.8</v>
      </c>
      <c r="M191" s="30" t="n">
        <f aca="false">Cotação!AE829</f>
        <v>0</v>
      </c>
      <c r="N191" s="32" t="n">
        <f aca="false">Cotação!AB829</f>
        <v>2204</v>
      </c>
      <c r="O191" s="28" t="str">
        <f aca="false">Cotação!AF829</f>
        <v/>
      </c>
    </row>
    <row r="192" customFormat="false" ht="15" hidden="false" customHeight="false" outlineLevel="0" collapsed="false">
      <c r="A192" s="28" t="str">
        <f aca="false">Cotação!A830</f>
        <v>43203</v>
      </c>
      <c r="B192" s="29" t="str">
        <f aca="false">Cotação!B830</f>
        <v>7898687739916</v>
      </c>
      <c r="C192" s="28" t="str">
        <f aca="false">Cotação!C830</f>
        <v>MECOBALAMINA 1000MCG C/30 CPR SUBLINGUAL</v>
      </c>
      <c r="D192" s="28" t="n">
        <f aca="false">Cotação!D830</f>
        <v>0</v>
      </c>
      <c r="E192" s="28" t="str">
        <f aca="false">Cotação!F830</f>
        <v>B</v>
      </c>
      <c r="F192" s="28" t="n">
        <f aca="false">Cotação!H830</f>
        <v>1.2</v>
      </c>
      <c r="G192" s="30" t="n">
        <f aca="false">Cotação!M830</f>
        <v>19.7</v>
      </c>
      <c r="H192" s="30" t="n">
        <f aca="false">Cotação!L830</f>
        <v>19.7</v>
      </c>
      <c r="I192" s="30" t="n">
        <f aca="false">Cotação!V830</f>
        <v>17.73</v>
      </c>
      <c r="J192" s="31" t="n">
        <f aca="false">Cotação!Y830</f>
        <v>-0.1</v>
      </c>
      <c r="K192" s="32" t="n">
        <f aca="false">Cotação!AC830</f>
        <v>2</v>
      </c>
      <c r="L192" s="30" t="n">
        <f aca="false">Cotação!AD830</f>
        <v>35.46</v>
      </c>
      <c r="M192" s="30" t="n">
        <f aca="false">Cotação!AE830</f>
        <v>3.94</v>
      </c>
      <c r="N192" s="32" t="n">
        <f aca="false">Cotação!AB830</f>
        <v>458</v>
      </c>
      <c r="O192" s="28" t="str">
        <f aca="false">Cotação!AF830</f>
        <v/>
      </c>
    </row>
    <row r="193" customFormat="false" ht="15" hidden="false" customHeight="false" outlineLevel="0" collapsed="false">
      <c r="A193" s="28" t="str">
        <f aca="false">Cotação!A975</f>
        <v>602111</v>
      </c>
      <c r="B193" s="29" t="str">
        <f aca="false">Cotação!B975</f>
        <v>7899732114856</v>
      </c>
      <c r="C193" s="28" t="str">
        <f aca="false">Cotação!C975</f>
        <v>MEGA WHEY PROTEIN IRIDIUM CHOCOLATE 900G</v>
      </c>
      <c r="D193" s="28" t="str">
        <f aca="false">Cotação!D975</f>
        <v>IRIDIUM LABS</v>
      </c>
      <c r="E193" s="28" t="str">
        <f aca="false">Cotação!F975</f>
        <v>B</v>
      </c>
      <c r="F193" s="28" t="n">
        <f aca="false">Cotação!H975</f>
        <v>0.2</v>
      </c>
      <c r="G193" s="30" t="n">
        <f aca="false">Cotação!M975</f>
        <v>59.56</v>
      </c>
      <c r="H193" s="30" t="n">
        <f aca="false">Cotação!L975</f>
        <v>59.56</v>
      </c>
      <c r="I193" s="30" t="n">
        <f aca="false">Cotação!V975</f>
        <v>58.32</v>
      </c>
      <c r="J193" s="31" t="n">
        <f aca="false">Cotação!Y975</f>
        <v>-0.0208193418401612</v>
      </c>
      <c r="K193" s="32" t="n">
        <f aca="false">Cotação!AC975</f>
        <v>1</v>
      </c>
      <c r="L193" s="30" t="n">
        <f aca="false">Cotação!AD975</f>
        <v>58.32</v>
      </c>
      <c r="M193" s="30" t="n">
        <f aca="false">Cotação!AE975</f>
        <v>1.24</v>
      </c>
      <c r="N193" s="32" t="n">
        <f aca="false">Cotação!AB975</f>
        <v>5</v>
      </c>
      <c r="O193" s="28" t="str">
        <f aca="false">Cotação!AF975</f>
        <v/>
      </c>
    </row>
    <row r="194" customFormat="false" ht="15" hidden="false" customHeight="false" outlineLevel="0" collapsed="false">
      <c r="A194" s="28" t="str">
        <f aca="false">Cotação!A976</f>
        <v>605991</v>
      </c>
      <c r="B194" s="29" t="str">
        <f aca="false">Cotação!B976</f>
        <v>7899732114863</v>
      </c>
      <c r="C194" s="28" t="str">
        <f aca="false">Cotação!C976</f>
        <v>MEGA WHEY PROTEIN IRIDIUM MORANGO 900G</v>
      </c>
      <c r="D194" s="28" t="str">
        <f aca="false">Cotação!D976</f>
        <v>IRIDIUM LABS</v>
      </c>
      <c r="E194" s="28" t="str">
        <f aca="false">Cotação!F976</f>
        <v>B</v>
      </c>
      <c r="F194" s="28" t="n">
        <f aca="false">Cotação!H976</f>
        <v>0.3</v>
      </c>
      <c r="G194" s="30" t="n">
        <f aca="false">Cotação!M976</f>
        <v>59.56</v>
      </c>
      <c r="H194" s="30" t="n">
        <f aca="false">Cotação!L976</f>
        <v>59.56</v>
      </c>
      <c r="I194" s="30" t="n">
        <f aca="false">Cotação!V976</f>
        <v>58.32</v>
      </c>
      <c r="J194" s="31" t="n">
        <f aca="false">Cotação!Y976</f>
        <v>-0.0208193418401612</v>
      </c>
      <c r="K194" s="32" t="n">
        <f aca="false">Cotação!AC976</f>
        <v>2</v>
      </c>
      <c r="L194" s="30" t="n">
        <f aca="false">Cotação!AD976</f>
        <v>116.64</v>
      </c>
      <c r="M194" s="30" t="n">
        <f aca="false">Cotação!AE976</f>
        <v>2.48</v>
      </c>
      <c r="N194" s="32" t="n">
        <f aca="false">Cotação!AB976</f>
        <v>6</v>
      </c>
      <c r="O194" s="28" t="str">
        <f aca="false">Cotação!AF976</f>
        <v/>
      </c>
    </row>
    <row r="195" customFormat="false" ht="15" hidden="false" customHeight="false" outlineLevel="0" collapsed="false">
      <c r="A195" s="28" t="str">
        <f aca="false">Cotação!A832</f>
        <v>665751</v>
      </c>
      <c r="B195" s="29" t="str">
        <f aca="false">Cotação!B832</f>
        <v>7896148500600</v>
      </c>
      <c r="C195" s="28" t="str">
        <f aca="false">Cotação!C832</f>
        <v>MEL DE ABELHA 200G BISNAGA FITOBEL</v>
      </c>
      <c r="D195" s="28" t="str">
        <f aca="false">Cotação!D832</f>
        <v>FITOBEL</v>
      </c>
      <c r="E195" s="28" t="str">
        <f aca="false">Cotação!F832</f>
        <v>B</v>
      </c>
      <c r="F195" s="28" t="n">
        <f aca="false">Cotação!H832</f>
        <v>1.4</v>
      </c>
      <c r="G195" s="30" t="n">
        <f aca="false">Cotação!M832</f>
        <v>10.54</v>
      </c>
      <c r="H195" s="30" t="n">
        <f aca="false">Cotação!L832</f>
        <v>10.54</v>
      </c>
      <c r="I195" s="30" t="n">
        <f aca="false">Cotação!V832</f>
        <v>10.61</v>
      </c>
      <c r="J195" s="31" t="n">
        <f aca="false">Cotação!Y832</f>
        <v>0.00664136622390887</v>
      </c>
      <c r="K195" s="32" t="n">
        <f aca="false">Cotação!AC832</f>
        <v>3</v>
      </c>
      <c r="L195" s="30" t="n">
        <f aca="false">Cotação!AD832</f>
        <v>31.83</v>
      </c>
      <c r="M195" s="30" t="n">
        <f aca="false">Cotação!AE832</f>
        <v>-0.210000000000001</v>
      </c>
      <c r="N195" s="32" t="n">
        <f aca="false">Cotação!AB832</f>
        <v>215</v>
      </c>
      <c r="O195" s="28" t="str">
        <f aca="false">Cotação!AF832</f>
        <v/>
      </c>
    </row>
    <row r="196" customFormat="false" ht="15" hidden="false" customHeight="false" outlineLevel="0" collapsed="false">
      <c r="A196" s="28" t="str">
        <f aca="false">Cotação!A639</f>
        <v>3223</v>
      </c>
      <c r="B196" s="29" t="str">
        <f aca="false">Cotação!B639</f>
        <v>7896023708626</v>
      </c>
      <c r="C196" s="28" t="str">
        <f aca="false">Cotação!C639</f>
        <v>MELAGRIAO SPRAY 30ML EXTRA FORTE</v>
      </c>
      <c r="D196" s="28" t="n">
        <f aca="false">Cotação!D639</f>
        <v>0</v>
      </c>
      <c r="E196" s="28" t="str">
        <f aca="false">Cotação!F639</f>
        <v>B</v>
      </c>
      <c r="F196" s="28" t="n">
        <f aca="false">Cotação!H639</f>
        <v>1.1</v>
      </c>
      <c r="G196" s="30" t="n">
        <f aca="false">Cotação!M639</f>
        <v>13.22</v>
      </c>
      <c r="H196" s="30" t="n">
        <f aca="false">Cotação!L639</f>
        <v>13.22</v>
      </c>
      <c r="I196" s="30" t="n">
        <f aca="false">Cotação!V639</f>
        <v>13.22</v>
      </c>
      <c r="J196" s="31" t="n">
        <f aca="false">Cotação!Y639</f>
        <v>0</v>
      </c>
      <c r="K196" s="32" t="n">
        <f aca="false">Cotação!AC639</f>
        <v>2</v>
      </c>
      <c r="L196" s="30" t="n">
        <f aca="false">Cotação!AD639</f>
        <v>26.44</v>
      </c>
      <c r="M196" s="30" t="n">
        <f aca="false">Cotação!AE639</f>
        <v>0</v>
      </c>
      <c r="N196" s="32" t="n">
        <f aca="false">Cotação!AB639</f>
        <v>92</v>
      </c>
      <c r="O196" s="28" t="str">
        <f aca="false">Cotação!AF639</f>
        <v/>
      </c>
    </row>
    <row r="197" customFormat="false" ht="15" hidden="false" customHeight="false" outlineLevel="0" collapsed="false">
      <c r="A197" s="28" t="str">
        <f aca="false">Cotação!A641</f>
        <v>548221</v>
      </c>
      <c r="B197" s="29" t="str">
        <f aca="false">Cotação!B641</f>
        <v>7896023719899</v>
      </c>
      <c r="C197" s="28" t="str">
        <f aca="false">Cotação!C641</f>
        <v>MELAGRIÃO EXPECTORANTE CATARINENSE 150ML</v>
      </c>
      <c r="D197" s="28" t="str">
        <f aca="false">Cotação!D641</f>
        <v>CATARINENSE PHARMA</v>
      </c>
      <c r="E197" s="28" t="str">
        <f aca="false">Cotação!F641</f>
        <v>A</v>
      </c>
      <c r="F197" s="28" t="n">
        <f aca="false">Cotação!H641</f>
        <v>3.4</v>
      </c>
      <c r="G197" s="30" t="n">
        <f aca="false">Cotação!M641</f>
        <v>15.82</v>
      </c>
      <c r="H197" s="30" t="n">
        <f aca="false">Cotação!L641</f>
        <v>15.7</v>
      </c>
      <c r="I197" s="30" t="n">
        <f aca="false">Cotação!V641</f>
        <v>15.82</v>
      </c>
      <c r="J197" s="31" t="n">
        <f aca="false">Cotação!Y641</f>
        <v>0</v>
      </c>
      <c r="K197" s="32" t="n">
        <f aca="false">Cotação!AC641</f>
        <v>6</v>
      </c>
      <c r="L197" s="30" t="n">
        <f aca="false">Cotação!AD641</f>
        <v>94.92</v>
      </c>
      <c r="M197" s="30" t="n">
        <f aca="false">Cotação!AE641</f>
        <v>0</v>
      </c>
      <c r="N197" s="32" t="n">
        <f aca="false">Cotação!AB641</f>
        <v>722</v>
      </c>
      <c r="O197" s="28" t="str">
        <f aca="false">Cotação!AF641</f>
        <v/>
      </c>
    </row>
    <row r="198" customFormat="false" ht="15" hidden="false" customHeight="false" outlineLevel="0" collapsed="false">
      <c r="A198" s="28" t="str">
        <f aca="false">Cotação!A836</f>
        <v>3573</v>
      </c>
      <c r="B198" s="29" t="str">
        <f aca="false">Cotação!B836</f>
        <v>7894164008551</v>
      </c>
      <c r="C198" s="28" t="str">
        <f aca="false">Cotação!C836</f>
        <v>MELATONINA 210MCG 20ML GTS</v>
      </c>
      <c r="D198" s="28" t="str">
        <f aca="false">Cotação!D836</f>
        <v>AIRELA</v>
      </c>
      <c r="E198" s="28" t="str">
        <f aca="false">Cotação!F836</f>
        <v>A</v>
      </c>
      <c r="F198" s="28" t="n">
        <f aca="false">Cotação!H836</f>
        <v>6.4</v>
      </c>
      <c r="G198" s="30" t="n">
        <f aca="false">Cotação!M836</f>
        <v>10.26</v>
      </c>
      <c r="H198" s="30" t="n">
        <f aca="false">Cotação!L836</f>
        <v>10.26</v>
      </c>
      <c r="I198" s="30" t="n">
        <f aca="false">Cotação!V836</f>
        <v>10.65</v>
      </c>
      <c r="J198" s="31" t="n">
        <f aca="false">Cotação!Y836</f>
        <v>0.0380116959064327</v>
      </c>
      <c r="K198" s="32" t="n">
        <f aca="false">Cotação!AC836</f>
        <v>5</v>
      </c>
      <c r="L198" s="30" t="n">
        <f aca="false">Cotação!AD836</f>
        <v>53.25</v>
      </c>
      <c r="M198" s="30" t="n">
        <f aca="false">Cotação!AE836</f>
        <v>-1.95</v>
      </c>
      <c r="N198" s="32" t="n">
        <f aca="false">Cotação!AB836</f>
        <v>201</v>
      </c>
      <c r="O198" s="28" t="str">
        <f aca="false">Cotação!AF836</f>
        <v/>
      </c>
    </row>
    <row r="199" customFormat="false" ht="15" hidden="false" customHeight="false" outlineLevel="0" collapsed="false">
      <c r="A199" s="28" t="str">
        <f aca="false">Cotação!A837</f>
        <v>639011</v>
      </c>
      <c r="B199" s="29" t="str">
        <f aca="false">Cotação!B837</f>
        <v>7894164011483</v>
      </c>
      <c r="C199" s="28" t="str">
        <f aca="false">Cotação!C837</f>
        <v>METIOCURE 10MG 45ML SPRAY</v>
      </c>
      <c r="D199" s="28" t="str">
        <f aca="false">Cotação!D837</f>
        <v>AIRELA</v>
      </c>
      <c r="E199" s="28" t="str">
        <f aca="false">Cotação!F837</f>
        <v>C</v>
      </c>
      <c r="F199" s="28" t="n">
        <f aca="false">Cotação!H837</f>
        <v>0.9</v>
      </c>
      <c r="G199" s="30" t="n">
        <f aca="false">Cotação!M837</f>
        <v>8.26</v>
      </c>
      <c r="H199" s="30" t="n">
        <f aca="false">Cotação!L837</f>
        <v>7.91</v>
      </c>
      <c r="I199" s="30" t="n">
        <f aca="false">Cotação!V837</f>
        <v>8.26</v>
      </c>
      <c r="J199" s="31" t="n">
        <f aca="false">Cotação!Y837</f>
        <v>0</v>
      </c>
      <c r="K199" s="32" t="n">
        <f aca="false">Cotação!AC837</f>
        <v>1</v>
      </c>
      <c r="L199" s="30" t="n">
        <f aca="false">Cotação!AD837</f>
        <v>8.26</v>
      </c>
      <c r="M199" s="30" t="n">
        <f aca="false">Cotação!AE837</f>
        <v>0</v>
      </c>
      <c r="N199" s="32" t="n">
        <f aca="false">Cotação!AB837</f>
        <v>199</v>
      </c>
      <c r="O199" s="28" t="str">
        <f aca="false">Cotação!AF837</f>
        <v/>
      </c>
    </row>
    <row r="200" customFormat="false" ht="15" hidden="false" customHeight="false" outlineLevel="0" collapsed="false">
      <c r="A200" s="28" t="str">
        <f aca="false">Cotação!A484</f>
        <v>347021</v>
      </c>
      <c r="B200" s="29" t="str">
        <f aca="false">Cotação!B484</f>
        <v>7899095202306</v>
      </c>
      <c r="C200" s="28" t="str">
        <f aca="false">Cotação!C484</f>
        <v>METRONIDAZOL 100MG GEL BG 50G+10APLIC</v>
      </c>
      <c r="D200" s="28" t="str">
        <f aca="false">Cotação!D484</f>
        <v>GEOLAB</v>
      </c>
      <c r="E200" s="28" t="str">
        <f aca="false">Cotação!F484</f>
        <v>B</v>
      </c>
      <c r="F200" s="28" t="n">
        <f aca="false">Cotação!H484</f>
        <v>4.3</v>
      </c>
      <c r="G200" s="30" t="n">
        <f aca="false">Cotação!M484</f>
        <v>10.25</v>
      </c>
      <c r="H200" s="30" t="n">
        <f aca="false">Cotação!L484</f>
        <v>10.25</v>
      </c>
      <c r="I200" s="30" t="n">
        <f aca="false">Cotação!V484</f>
        <v>10.6</v>
      </c>
      <c r="J200" s="31" t="n">
        <f aca="false">Cotação!Y484</f>
        <v>0.0341463414634147</v>
      </c>
      <c r="K200" s="32" t="n">
        <f aca="false">Cotação!AC484</f>
        <v>7</v>
      </c>
      <c r="L200" s="30" t="n">
        <f aca="false">Cotação!AD484</f>
        <v>74.2</v>
      </c>
      <c r="M200" s="30" t="n">
        <f aca="false">Cotação!AE484</f>
        <v>-2.45</v>
      </c>
      <c r="N200" s="32" t="n">
        <f aca="false">Cotação!AB484</f>
        <v>864</v>
      </c>
      <c r="O200" s="28" t="str">
        <f aca="false">Cotação!AF484</f>
        <v/>
      </c>
    </row>
    <row r="201" customFormat="false" ht="15" hidden="false" customHeight="false" outlineLevel="0" collapsed="false">
      <c r="A201" s="28" t="str">
        <f aca="false">Cotação!A838</f>
        <v>605891</v>
      </c>
      <c r="B201" s="29" t="str">
        <f aca="false">Cotação!B838</f>
        <v>7897917004589</v>
      </c>
      <c r="C201" s="28" t="str">
        <f aca="false">Cotação!C838</f>
        <v>MICOSBEL 50MG 30G POMADA</v>
      </c>
      <c r="D201" s="28" t="str">
        <f aca="false">Cotação!D838</f>
        <v>ARTEFAR</v>
      </c>
      <c r="E201" s="28" t="str">
        <f aca="false">Cotação!F838</f>
        <v>C</v>
      </c>
      <c r="F201" s="28" t="n">
        <f aca="false">Cotação!H838</f>
        <v>1.1</v>
      </c>
      <c r="G201" s="30" t="n">
        <f aca="false">Cotação!M838</f>
        <v>10.3</v>
      </c>
      <c r="H201" s="30" t="n">
        <f aca="false">Cotação!L838</f>
        <v>10.3</v>
      </c>
      <c r="I201" s="30" t="n">
        <f aca="false">Cotação!V838</f>
        <v>10.3</v>
      </c>
      <c r="J201" s="31" t="n">
        <f aca="false">Cotação!Y838</f>
        <v>0</v>
      </c>
      <c r="K201" s="32" t="n">
        <f aca="false">Cotação!AC838</f>
        <v>1</v>
      </c>
      <c r="L201" s="30" t="n">
        <f aca="false">Cotação!AD838</f>
        <v>10.3</v>
      </c>
      <c r="M201" s="30" t="n">
        <f aca="false">Cotação!AE838</f>
        <v>0</v>
      </c>
      <c r="N201" s="32" t="n">
        <f aca="false">Cotação!AB838</f>
        <v>464</v>
      </c>
      <c r="O201" s="28" t="str">
        <f aca="false">Cotação!AF838</f>
        <v/>
      </c>
    </row>
    <row r="202" customFormat="false" ht="15" hidden="false" customHeight="false" outlineLevel="0" collapsed="false">
      <c r="A202" s="28" t="str">
        <f aca="false">Cotação!A629</f>
        <v>557961</v>
      </c>
      <c r="B202" s="29" t="str">
        <f aca="false">Cotação!B629</f>
        <v>7896920304037</v>
      </c>
      <c r="C202" s="28" t="str">
        <f aca="false">Cotação!C629</f>
        <v>MILMUNE CONCENTRADO 30CP</v>
      </c>
      <c r="D202" s="28" t="str">
        <f aca="false">Cotação!D629</f>
        <v>ECOFITUS</v>
      </c>
      <c r="E202" s="28" t="str">
        <f aca="false">Cotação!F629</f>
        <v>A</v>
      </c>
      <c r="F202" s="28" t="n">
        <f aca="false">Cotação!H629</f>
        <v>2.7</v>
      </c>
      <c r="G202" s="30" t="n">
        <f aca="false">Cotação!M629</f>
        <v>37.65</v>
      </c>
      <c r="H202" s="30" t="n">
        <f aca="false">Cotação!L629</f>
        <v>37.65</v>
      </c>
      <c r="I202" s="30" t="n">
        <f aca="false">Cotação!V629</f>
        <v>37.8859</v>
      </c>
      <c r="J202" s="31" t="n">
        <f aca="false">Cotação!Y629</f>
        <v>0.00626560424966804</v>
      </c>
      <c r="K202" s="32" t="n">
        <f aca="false">Cotação!AC629</f>
        <v>8</v>
      </c>
      <c r="L202" s="30" t="n">
        <f aca="false">Cotação!AD629</f>
        <v>303.0872</v>
      </c>
      <c r="M202" s="30" t="n">
        <f aca="false">Cotação!AE629</f>
        <v>-1.88720000000001</v>
      </c>
      <c r="N202" s="32" t="n">
        <f aca="false">Cotação!AB629</f>
        <v>8698</v>
      </c>
      <c r="O202" s="28" t="str">
        <f aca="false">Cotação!AF629</f>
        <v/>
      </c>
    </row>
    <row r="203" customFormat="false" ht="15" hidden="false" customHeight="false" outlineLevel="0" collapsed="false">
      <c r="A203" s="28" t="str">
        <f aca="false">Cotação!A839</f>
        <v>583901</v>
      </c>
      <c r="B203" s="29" t="str">
        <f aca="false">Cotação!B839</f>
        <v>7896920305126</v>
      </c>
      <c r="C203" s="28" t="str">
        <f aca="false">Cotação!C839</f>
        <v>MILMUNE KIDS 30UN LARANJA</v>
      </c>
      <c r="D203" s="28" t="str">
        <f aca="false">Cotação!D839</f>
        <v>ECOFITUS</v>
      </c>
      <c r="E203" s="28" t="str">
        <f aca="false">Cotação!F839</f>
        <v>A</v>
      </c>
      <c r="F203" s="28" t="n">
        <f aca="false">Cotação!H839</f>
        <v>5.4</v>
      </c>
      <c r="G203" s="30" t="n">
        <f aca="false">Cotação!M839</f>
        <v>11.99</v>
      </c>
      <c r="H203" s="30" t="n">
        <f aca="false">Cotação!L839</f>
        <v>0</v>
      </c>
      <c r="I203" s="30" t="n">
        <f aca="false">Cotação!V839</f>
        <v>11.4769</v>
      </c>
      <c r="J203" s="31" t="n">
        <f aca="false">Cotação!Y839</f>
        <v>-0.0427939949958298</v>
      </c>
      <c r="K203" s="32" t="n">
        <f aca="false">Cotação!AC839</f>
        <v>9</v>
      </c>
      <c r="L203" s="30" t="n">
        <f aca="false">Cotação!AD839</f>
        <v>103.2921</v>
      </c>
      <c r="M203" s="30" t="n">
        <f aca="false">Cotação!AE839</f>
        <v>4.6179</v>
      </c>
      <c r="N203" s="32" t="n">
        <f aca="false">Cotação!AB839</f>
        <v>318</v>
      </c>
      <c r="O203" s="28" t="str">
        <f aca="false">Cotação!AF839</f>
        <v/>
      </c>
    </row>
    <row r="204" customFormat="false" ht="15" hidden="false" customHeight="false" outlineLevel="0" collapsed="false">
      <c r="A204" s="28" t="str">
        <f aca="false">Cotação!A113</f>
        <v>651901</v>
      </c>
      <c r="B204" s="29" t="str">
        <f aca="false">Cotação!B113</f>
        <v>7898108640050</v>
      </c>
      <c r="C204" s="28" t="str">
        <f aca="false">Cotação!C113</f>
        <v>N COMPRESSA GAZES 11FIOS ESTER 5UND   SANF %DN:0.00</v>
      </c>
      <c r="D204" s="28" t="str">
        <f aca="false">Cotação!D113</f>
        <v>SANFARMA</v>
      </c>
      <c r="E204" s="28" t="str">
        <f aca="false">Cotação!F113</f>
        <v>C</v>
      </c>
      <c r="F204" s="28" t="n">
        <f aca="false">Cotação!H113</f>
        <v>0.9</v>
      </c>
      <c r="G204" s="30" t="n">
        <f aca="false">Cotação!M113</f>
        <v>0.91</v>
      </c>
      <c r="H204" s="30" t="n">
        <f aca="false">Cotação!L113</f>
        <v>0.91</v>
      </c>
      <c r="I204" s="30" t="n">
        <f aca="false">Cotação!V113</f>
        <v>0.79</v>
      </c>
      <c r="J204" s="31" t="n">
        <f aca="false">Cotação!Y113</f>
        <v>-0.131868131868132</v>
      </c>
      <c r="K204" s="32" t="n">
        <f aca="false">Cotação!AC113</f>
        <v>2</v>
      </c>
      <c r="L204" s="30" t="n">
        <f aca="false">Cotação!AD113</f>
        <v>1.58</v>
      </c>
      <c r="M204" s="30" t="n">
        <f aca="false">Cotação!AE113</f>
        <v>0.24</v>
      </c>
      <c r="N204" s="32" t="n">
        <f aca="false">Cotação!AB113</f>
        <v>9880</v>
      </c>
      <c r="O204" s="28" t="str">
        <f aca="false">Cotação!AF113</f>
        <v/>
      </c>
    </row>
    <row r="205" customFormat="false" ht="15" hidden="false" customHeight="false" outlineLevel="0" collapsed="false">
      <c r="A205" s="28" t="str">
        <f aca="false">Cotação!A844</f>
        <v>562861</v>
      </c>
      <c r="B205" s="29" t="str">
        <f aca="false">Cotação!B844</f>
        <v>7898133135248</v>
      </c>
      <c r="C205" s="28" t="str">
        <f aca="false">Cotação!C844</f>
        <v>NASOJET SPRAY 0,9MG</v>
      </c>
      <c r="D205" s="28" t="str">
        <f aca="false">Cotação!D844</f>
        <v>NATULAB LABORATORIO</v>
      </c>
      <c r="E205" s="28" t="str">
        <f aca="false">Cotação!F844</f>
        <v>B</v>
      </c>
      <c r="F205" s="28" t="n">
        <f aca="false">Cotação!H844</f>
        <v>2.4</v>
      </c>
      <c r="G205" s="30" t="n">
        <f aca="false">Cotação!M844</f>
        <v>9.12</v>
      </c>
      <c r="H205" s="30" t="n">
        <f aca="false">Cotação!L844</f>
        <v>9.12</v>
      </c>
      <c r="I205" s="30" t="n">
        <f aca="false">Cotação!V844</f>
        <v>9.12</v>
      </c>
      <c r="J205" s="31" t="n">
        <f aca="false">Cotação!Y844</f>
        <v>0</v>
      </c>
      <c r="K205" s="32" t="n">
        <f aca="false">Cotação!AC844</f>
        <v>7</v>
      </c>
      <c r="L205" s="30" t="n">
        <f aca="false">Cotação!AD844</f>
        <v>63.84</v>
      </c>
      <c r="M205" s="30" t="n">
        <f aca="false">Cotação!AE844</f>
        <v>0</v>
      </c>
      <c r="N205" s="32" t="n">
        <f aca="false">Cotação!AB844</f>
        <v>2634</v>
      </c>
      <c r="O205" s="28" t="str">
        <f aca="false">Cotação!AF844</f>
        <v/>
      </c>
    </row>
    <row r="206" customFormat="false" ht="15" hidden="false" customHeight="false" outlineLevel="0" collapsed="false">
      <c r="A206" s="28" t="str">
        <f aca="false">Cotação!A846</f>
        <v>5023</v>
      </c>
      <c r="B206" s="29" t="str">
        <f aca="false">Cotação!B846</f>
        <v>7897848500419</v>
      </c>
      <c r="C206" s="28" t="str">
        <f aca="false">Cotação!C846</f>
        <v>NATIGLOS 5000 45G POMADA</v>
      </c>
      <c r="D206" s="28" t="str">
        <f aca="false">Cotação!D846</f>
        <v>NATULAB LABORATORIO</v>
      </c>
      <c r="E206" s="28" t="str">
        <f aca="false">Cotação!F846</f>
        <v>C</v>
      </c>
      <c r="F206" s="28" t="n">
        <f aca="false">Cotação!H846</f>
        <v>0.6</v>
      </c>
      <c r="G206" s="30" t="n">
        <f aca="false">Cotação!M846</f>
        <v>6.74</v>
      </c>
      <c r="H206" s="30" t="n">
        <f aca="false">Cotação!L846</f>
        <v>6.74</v>
      </c>
      <c r="I206" s="30" t="n">
        <f aca="false">Cotação!V846</f>
        <v>6.4</v>
      </c>
      <c r="J206" s="31" t="n">
        <f aca="false">Cotação!Y846</f>
        <v>-0.0504451038575667</v>
      </c>
      <c r="K206" s="32" t="n">
        <f aca="false">Cotação!AC846</f>
        <v>1</v>
      </c>
      <c r="L206" s="30" t="n">
        <f aca="false">Cotação!AD846</f>
        <v>6.4</v>
      </c>
      <c r="M206" s="30" t="n">
        <f aca="false">Cotação!AE846</f>
        <v>0.34</v>
      </c>
      <c r="N206" s="32" t="n">
        <f aca="false">Cotação!AB846</f>
        <v>110</v>
      </c>
      <c r="O206" s="28" t="str">
        <f aca="false">Cotação!AF846</f>
        <v/>
      </c>
    </row>
    <row r="207" customFormat="false" ht="15" hidden="false" customHeight="false" outlineLevel="0" collapsed="false">
      <c r="A207" s="28" t="str">
        <f aca="false">Cotação!A847</f>
        <v>42303</v>
      </c>
      <c r="B207" s="29" t="str">
        <f aca="false">Cotação!B847</f>
        <v>7897848502321</v>
      </c>
      <c r="C207" s="28" t="str">
        <f aca="false">Cotação!C847</f>
        <v>NATIGLOS AMENDOAS 45G POMADA</v>
      </c>
      <c r="D207" s="28" t="str">
        <f aca="false">Cotação!D847</f>
        <v>NATULAB LABORATORIO</v>
      </c>
      <c r="E207" s="28" t="str">
        <f aca="false">Cotação!F847</f>
        <v>C</v>
      </c>
      <c r="F207" s="28" t="n">
        <f aca="false">Cotação!H847</f>
        <v>0.5</v>
      </c>
      <c r="G207" s="30" t="n">
        <f aca="false">Cotação!M847</f>
        <v>4.98</v>
      </c>
      <c r="H207" s="30" t="n">
        <f aca="false">Cotação!L847</f>
        <v>4.98</v>
      </c>
      <c r="I207" s="30" t="n">
        <f aca="false">Cotação!V847</f>
        <v>4.98</v>
      </c>
      <c r="J207" s="31" t="n">
        <f aca="false">Cotação!Y847</f>
        <v>0</v>
      </c>
      <c r="K207" s="32" t="n">
        <f aca="false">Cotação!AC847</f>
        <v>1</v>
      </c>
      <c r="L207" s="30" t="n">
        <f aca="false">Cotação!AD847</f>
        <v>4.98</v>
      </c>
      <c r="M207" s="30" t="n">
        <f aca="false">Cotação!AE847</f>
        <v>0</v>
      </c>
      <c r="N207" s="32" t="n">
        <f aca="false">Cotação!AB847</f>
        <v>102</v>
      </c>
      <c r="O207" s="28" t="str">
        <f aca="false">Cotação!AF847</f>
        <v/>
      </c>
    </row>
    <row r="208" customFormat="false" ht="15" hidden="false" customHeight="false" outlineLevel="0" collapsed="false">
      <c r="A208" s="28" t="str">
        <f aca="false">Cotação!A848</f>
        <v>579221</v>
      </c>
      <c r="B208" s="29" t="str">
        <f aca="false">Cotação!B848</f>
        <v>7899898601269</v>
      </c>
      <c r="C208" s="28" t="str">
        <f aca="false">Cotação!C848</f>
        <v>NATUCLER ABACAXI 10ML</v>
      </c>
      <c r="D208" s="28" t="str">
        <f aca="false">Cotação!D848</f>
        <v>NATULAB LABORATORIO</v>
      </c>
      <c r="E208" s="28" t="str">
        <f aca="false">Cotação!F848</f>
        <v>B</v>
      </c>
      <c r="F208" s="28" t="n">
        <f aca="false">Cotação!H848</f>
        <v>59.2</v>
      </c>
      <c r="G208" s="30" t="n">
        <f aca="false">Cotação!M848</f>
        <v>26.51</v>
      </c>
      <c r="H208" s="30" t="n">
        <f aca="false">Cotação!L848</f>
        <v>0.4418</v>
      </c>
      <c r="I208" s="30" t="n">
        <f aca="false">Cotação!V848</f>
        <v>26.74</v>
      </c>
      <c r="J208" s="31" t="n">
        <f aca="false">Cotação!Y848</f>
        <v>0.00867597133157361</v>
      </c>
      <c r="K208" s="32" t="n">
        <f aca="false">Cotação!AC848</f>
        <v>3</v>
      </c>
      <c r="L208" s="30" t="n">
        <f aca="false">Cotação!AD848</f>
        <v>80.22</v>
      </c>
      <c r="M208" s="30" t="n">
        <f aca="false">Cotação!AE848</f>
        <v>-0.690000000000055</v>
      </c>
      <c r="N208" s="32" t="n">
        <f aca="false">Cotação!AB848</f>
        <v>455</v>
      </c>
      <c r="O208" s="28" t="str">
        <f aca="false">Cotação!AF848</f>
        <v/>
      </c>
    </row>
    <row r="209" customFormat="false" ht="15" hidden="false" customHeight="false" outlineLevel="0" collapsed="false">
      <c r="A209" s="28" t="str">
        <f aca="false">Cotação!A850</f>
        <v>1101</v>
      </c>
      <c r="B209" s="29" t="str">
        <f aca="false">Cotação!B850</f>
        <v>7896714200064</v>
      </c>
      <c r="C209" s="28" t="str">
        <f aca="false">Cotação!C850</f>
        <v>NEO FEDIPINA 10MG CX 30 COMP</v>
      </c>
      <c r="D209" s="28" t="str">
        <f aca="false">Cotação!D850</f>
        <v>NEO QUIMICA</v>
      </c>
      <c r="E209" s="28" t="str">
        <f aca="false">Cotação!F850</f>
        <v>A</v>
      </c>
      <c r="F209" s="28" t="n">
        <f aca="false">Cotação!H850</f>
        <v>4.6</v>
      </c>
      <c r="G209" s="30" t="n">
        <f aca="false">Cotação!M850</f>
        <v>17.73</v>
      </c>
      <c r="H209" s="30" t="n">
        <f aca="false">Cotação!L850</f>
        <v>17.73</v>
      </c>
      <c r="I209" s="30" t="n">
        <f aca="false">Cotação!V850</f>
        <v>10.78</v>
      </c>
      <c r="J209" s="31" t="n">
        <f aca="false">Cotação!Y850</f>
        <v>-0.391990975747321</v>
      </c>
      <c r="K209" s="32" t="n">
        <f aca="false">Cotação!AC850</f>
        <v>12</v>
      </c>
      <c r="L209" s="30" t="n">
        <f aca="false">Cotação!AD850</f>
        <v>129.36</v>
      </c>
      <c r="M209" s="30" t="n">
        <f aca="false">Cotação!AE850</f>
        <v>83.4</v>
      </c>
      <c r="N209" s="32" t="n">
        <f aca="false">Cotação!AB850</f>
        <v>600</v>
      </c>
      <c r="O209" s="28" t="str">
        <f aca="false">Cotação!AF850</f>
        <v/>
      </c>
    </row>
    <row r="210" customFormat="false" ht="15" hidden="false" customHeight="false" outlineLevel="0" collapsed="false">
      <c r="A210" s="28" t="str">
        <f aca="false">Cotação!A486</f>
        <v>451361</v>
      </c>
      <c r="B210" s="29" t="str">
        <f aca="false">Cotação!B486</f>
        <v>7896523209142</v>
      </c>
      <c r="C210" s="28" t="str">
        <f aca="false">Cotação!C486</f>
        <v>NEOMICINA+BACITRACINA 5MG+250UI/G POM DERM BG 15G</v>
      </c>
      <c r="D210" s="28" t="str">
        <f aca="false">Cotação!D486</f>
        <v>CIMED</v>
      </c>
      <c r="E210" s="28" t="str">
        <f aca="false">Cotação!F486</f>
        <v>A</v>
      </c>
      <c r="F210" s="28" t="n">
        <f aca="false">Cotação!H486</f>
        <v>13.3</v>
      </c>
      <c r="G210" s="30" t="n">
        <f aca="false">Cotação!M486</f>
        <v>3.85</v>
      </c>
      <c r="H210" s="30" t="n">
        <f aca="false">Cotação!L486</f>
        <v>3.85</v>
      </c>
      <c r="I210" s="30" t="n">
        <f aca="false">Cotação!V486</f>
        <v>4.04</v>
      </c>
      <c r="J210" s="31" t="n">
        <f aca="false">Cotação!Y486</f>
        <v>0.0493506493506493</v>
      </c>
      <c r="K210" s="32" t="n">
        <f aca="false">Cotação!AC486</f>
        <v>5</v>
      </c>
      <c r="L210" s="30" t="n">
        <f aca="false">Cotação!AD486</f>
        <v>20.2</v>
      </c>
      <c r="M210" s="30" t="n">
        <f aca="false">Cotação!AE486</f>
        <v>-0.95</v>
      </c>
      <c r="N210" s="32" t="n">
        <f aca="false">Cotação!AB486</f>
        <v>60</v>
      </c>
      <c r="O210" s="28" t="str">
        <f aca="false">Cotação!AF486</f>
        <v/>
      </c>
    </row>
    <row r="211" customFormat="false" ht="15" hidden="false" customHeight="false" outlineLevel="0" collapsed="false">
      <c r="A211" s="28" t="str">
        <f aca="false">Cotação!A853</f>
        <v>361061</v>
      </c>
      <c r="B211" s="29" t="str">
        <f aca="false">Cotação!B853</f>
        <v>7898049797301</v>
      </c>
      <c r="C211" s="28" t="str">
        <f aca="false">Cotação!C853</f>
        <v>NIMELIT 100MG CX 12 COMP</v>
      </c>
      <c r="D211" s="28" t="str">
        <f aca="false">Cotação!D853</f>
        <v>VITAMEDIC</v>
      </c>
      <c r="E211" s="28" t="str">
        <f aca="false">Cotação!F853</f>
        <v>C</v>
      </c>
      <c r="F211" s="28" t="n">
        <f aca="false">Cotação!H853</f>
        <v>0.2</v>
      </c>
      <c r="G211" s="30" t="n">
        <f aca="false">Cotação!M853</f>
        <v>1.42</v>
      </c>
      <c r="H211" s="30" t="n">
        <f aca="false">Cotação!L853</f>
        <v>1.42</v>
      </c>
      <c r="I211" s="30" t="n">
        <f aca="false">Cotação!V853</f>
        <v>1.42</v>
      </c>
      <c r="J211" s="31" t="n">
        <f aca="false">Cotação!Y853</f>
        <v>0</v>
      </c>
      <c r="K211" s="32" t="n">
        <f aca="false">Cotação!AC853</f>
        <v>1</v>
      </c>
      <c r="L211" s="30" t="n">
        <f aca="false">Cotação!AD853</f>
        <v>1.42</v>
      </c>
      <c r="M211" s="30" t="n">
        <f aca="false">Cotação!AE853</f>
        <v>0</v>
      </c>
      <c r="N211" s="32" t="n">
        <f aca="false">Cotação!AB853</f>
        <v>14408</v>
      </c>
      <c r="O211" s="28" t="str">
        <f aca="false">Cotação!AF853</f>
        <v/>
      </c>
    </row>
    <row r="212" customFormat="false" ht="15" hidden="false" customHeight="false" outlineLevel="0" collapsed="false">
      <c r="A212" s="28" t="str">
        <f aca="false">Cotação!A357</f>
        <v>364781</v>
      </c>
      <c r="B212" s="29" t="str">
        <f aca="false">Cotação!B357</f>
        <v>7896004774466</v>
      </c>
      <c r="C212" s="28" t="str">
        <f aca="false">Cotação!C357</f>
        <v>NITAZOXANIDA 500MG CX 6 COMP REV</v>
      </c>
      <c r="D212" s="28" t="str">
        <f aca="false">Cotação!D357</f>
        <v>GERMED GENERICOS</v>
      </c>
      <c r="E212" s="28" t="str">
        <f aca="false">Cotação!F357</f>
        <v>A</v>
      </c>
      <c r="F212" s="28" t="n">
        <f aca="false">Cotação!H357</f>
        <v>39.5</v>
      </c>
      <c r="G212" s="30" t="n">
        <f aca="false">Cotação!M357</f>
        <v>12.81</v>
      </c>
      <c r="H212" s="30" t="n">
        <f aca="false">Cotação!L357</f>
        <v>12.81</v>
      </c>
      <c r="I212" s="30" t="n">
        <f aca="false">Cotação!V357</f>
        <v>9.99</v>
      </c>
      <c r="J212" s="31" t="n">
        <f aca="false">Cotação!Y357</f>
        <v>-0.220140515222482</v>
      </c>
      <c r="K212" s="32" t="n">
        <f aca="false">Cotação!AC357</f>
        <v>3</v>
      </c>
      <c r="L212" s="30" t="n">
        <f aca="false">Cotação!AD357</f>
        <v>29.97</v>
      </c>
      <c r="M212" s="30" t="n">
        <f aca="false">Cotação!AE357</f>
        <v>8.46</v>
      </c>
      <c r="N212" s="32" t="n">
        <f aca="false">Cotação!AB357</f>
        <v>3</v>
      </c>
      <c r="O212" s="28" t="str">
        <f aca="false">Cotação!AF357</f>
        <v>ESTOQUE INSUFICIENTE</v>
      </c>
    </row>
    <row r="213" customFormat="false" ht="15" hidden="false" customHeight="false" outlineLevel="0" collapsed="false">
      <c r="A213" s="28" t="str">
        <f aca="false">Cotação!A361</f>
        <v>367721</v>
      </c>
      <c r="B213" s="29" t="str">
        <f aca="false">Cotação!B361</f>
        <v>7896112166221</v>
      </c>
      <c r="C213" s="28" t="str">
        <f aca="false">Cotação!C361</f>
        <v>NITROFURANTOINA 100MG CX 28 CAP</v>
      </c>
      <c r="D213" s="28" t="str">
        <f aca="false">Cotação!D361</f>
        <v>TEUTO</v>
      </c>
      <c r="E213" s="28" t="str">
        <f aca="false">Cotação!F361</f>
        <v>B</v>
      </c>
      <c r="F213" s="28" t="n">
        <f aca="false">Cotação!H361</f>
        <v>5.4</v>
      </c>
      <c r="G213" s="30" t="n">
        <f aca="false">Cotação!M361</f>
        <v>8.42</v>
      </c>
      <c r="H213" s="30" t="n">
        <f aca="false">Cotação!L361</f>
        <v>8.42</v>
      </c>
      <c r="I213" s="30" t="n">
        <f aca="false">Cotação!V361</f>
        <v>8.53</v>
      </c>
      <c r="J213" s="31" t="n">
        <f aca="false">Cotação!Y361</f>
        <v>0.013064133016627</v>
      </c>
      <c r="K213" s="32" t="n">
        <f aca="false">Cotação!AC361</f>
        <v>10</v>
      </c>
      <c r="L213" s="30" t="n">
        <f aca="false">Cotação!AD361</f>
        <v>85.3</v>
      </c>
      <c r="M213" s="30" t="n">
        <f aca="false">Cotação!AE361</f>
        <v>-1.09999999999999</v>
      </c>
      <c r="N213" s="32" t="n">
        <f aca="false">Cotação!AB361</f>
        <v>12166</v>
      </c>
      <c r="O213" s="28" t="str">
        <f aca="false">Cotação!AF361</f>
        <v/>
      </c>
    </row>
    <row r="214" customFormat="false" ht="15" hidden="false" customHeight="false" outlineLevel="0" collapsed="false">
      <c r="A214" s="28" t="str">
        <f aca="false">Cotação!A958</f>
        <v>368481</v>
      </c>
      <c r="B214" s="29" t="str">
        <f aca="false">Cotação!B958</f>
        <v>7898060131535</v>
      </c>
      <c r="C214" s="28" t="str">
        <f aca="false">Cotação!C958</f>
        <v>NORXACIN 400MG CX 14 COMP REV</v>
      </c>
      <c r="D214" s="28" t="str">
        <f aca="false">Cotação!D958</f>
        <v>GLOBO</v>
      </c>
      <c r="E214" s="28" t="str">
        <f aca="false">Cotação!F958</f>
        <v>C</v>
      </c>
      <c r="F214" s="28" t="n">
        <f aca="false">Cotação!H958</f>
        <v>0.1</v>
      </c>
      <c r="G214" s="30" t="n">
        <f aca="false">Cotação!M958</f>
        <v>7.82</v>
      </c>
      <c r="H214" s="30" t="n">
        <f aca="false">Cotação!L958</f>
        <v>7.82</v>
      </c>
      <c r="I214" s="30" t="n">
        <f aca="false">Cotação!V958</f>
        <v>8.15</v>
      </c>
      <c r="J214" s="31" t="n">
        <f aca="false">Cotação!Y958</f>
        <v>0.0421994884910486</v>
      </c>
      <c r="K214" s="32" t="n">
        <f aca="false">Cotação!AC958</f>
        <v>1</v>
      </c>
      <c r="L214" s="30" t="n">
        <f aca="false">Cotação!AD958</f>
        <v>8.15</v>
      </c>
      <c r="M214" s="30" t="n">
        <f aca="false">Cotação!AE958</f>
        <v>-0.33</v>
      </c>
      <c r="N214" s="32" t="n">
        <f aca="false">Cotação!AB958</f>
        <v>1676</v>
      </c>
      <c r="O214" s="28" t="str">
        <f aca="false">Cotação!AF958</f>
        <v/>
      </c>
    </row>
    <row r="215" customFormat="false" ht="15" hidden="false" customHeight="false" outlineLevel="0" collapsed="false">
      <c r="A215" s="28" t="str">
        <f aca="false">Cotação!A855</f>
        <v>3503</v>
      </c>
      <c r="B215" s="29" t="str">
        <f aca="false">Cotação!B855</f>
        <v>7897344300933</v>
      </c>
      <c r="C215" s="28" t="str">
        <f aca="false">Cotação!C855</f>
        <v>OLEO DE ANDIROBA 30ML</v>
      </c>
      <c r="D215" s="28" t="n">
        <f aca="false">Cotação!D855</f>
        <v>0</v>
      </c>
      <c r="E215" s="28" t="str">
        <f aca="false">Cotação!F855</f>
        <v>C</v>
      </c>
      <c r="F215" s="28" t="n">
        <f aca="false">Cotação!H855</f>
        <v>0.7</v>
      </c>
      <c r="G215" s="30" t="n">
        <f aca="false">Cotação!M855</f>
        <v>7.59</v>
      </c>
      <c r="H215" s="30" t="n">
        <f aca="false">Cotação!L855</f>
        <v>7.59</v>
      </c>
      <c r="I215" s="30" t="n">
        <f aca="false">Cotação!V855</f>
        <v>7.59</v>
      </c>
      <c r="J215" s="31" t="n">
        <f aca="false">Cotação!Y855</f>
        <v>0</v>
      </c>
      <c r="K215" s="32" t="n">
        <f aca="false">Cotação!AC855</f>
        <v>2</v>
      </c>
      <c r="L215" s="30" t="n">
        <f aca="false">Cotação!AD855</f>
        <v>15.18</v>
      </c>
      <c r="M215" s="30" t="n">
        <f aca="false">Cotação!AE855</f>
        <v>0</v>
      </c>
      <c r="N215" s="32" t="n">
        <f aca="false">Cotação!AB855</f>
        <v>323</v>
      </c>
      <c r="O215" s="28" t="str">
        <f aca="false">Cotação!AF855</f>
        <v/>
      </c>
    </row>
    <row r="216" customFormat="false" ht="15" hidden="false" customHeight="false" outlineLevel="0" collapsed="false">
      <c r="A216" s="28" t="str">
        <f aca="false">Cotação!A856</f>
        <v>571881</v>
      </c>
      <c r="B216" s="29" t="str">
        <f aca="false">Cotação!B856</f>
        <v>7898582290994</v>
      </c>
      <c r="C216" s="28" t="str">
        <f aca="false">Cotação!C856</f>
        <v>OLEO DE COPAIBA 30ML</v>
      </c>
      <c r="D216" s="28" t="str">
        <f aca="false">Cotação!D856</f>
        <v>BELLAPHYTUS</v>
      </c>
      <c r="E216" s="28" t="str">
        <f aca="false">Cotação!F856</f>
        <v>B</v>
      </c>
      <c r="F216" s="28" t="n">
        <f aca="false">Cotação!H856</f>
        <v>3.2</v>
      </c>
      <c r="G216" s="30" t="n">
        <f aca="false">Cotação!M856</f>
        <v>12.03</v>
      </c>
      <c r="H216" s="30" t="n">
        <f aca="false">Cotação!L856</f>
        <v>12.03</v>
      </c>
      <c r="I216" s="30" t="n">
        <f aca="false">Cotação!V856</f>
        <v>11.21</v>
      </c>
      <c r="J216" s="31" t="n">
        <f aca="false">Cotação!Y856</f>
        <v>-0.0681629260182874</v>
      </c>
      <c r="K216" s="32" t="n">
        <f aca="false">Cotação!AC856</f>
        <v>8</v>
      </c>
      <c r="L216" s="30" t="n">
        <f aca="false">Cotação!AD856</f>
        <v>89.68</v>
      </c>
      <c r="M216" s="30" t="n">
        <f aca="false">Cotação!AE856</f>
        <v>6.55999999999999</v>
      </c>
      <c r="N216" s="32" t="n">
        <f aca="false">Cotação!AB856</f>
        <v>185</v>
      </c>
      <c r="O216" s="28" t="str">
        <f aca="false">Cotação!AF856</f>
        <v/>
      </c>
    </row>
    <row r="217" customFormat="false" ht="15" hidden="false" customHeight="false" outlineLevel="0" collapsed="false">
      <c r="A217" s="28" t="str">
        <f aca="false">Cotação!A116</f>
        <v>4983</v>
      </c>
      <c r="B217" s="29" t="str">
        <f aca="false">Cotação!B116</f>
        <v>7896544927704</v>
      </c>
      <c r="C217" s="28" t="str">
        <f aca="false">Cotação!C116</f>
        <v>OLEO DE GIRASSOL DERMA PROTECT 100ML</v>
      </c>
      <c r="D217" s="28" t="str">
        <f aca="false">Cotação!D116</f>
        <v>DERMATTIVE</v>
      </c>
      <c r="E217" s="28" t="str">
        <f aca="false">Cotação!F116</f>
        <v>A</v>
      </c>
      <c r="F217" s="28" t="n">
        <f aca="false">Cotação!H116</f>
        <v>12.9</v>
      </c>
      <c r="G217" s="30" t="n">
        <f aca="false">Cotação!M116</f>
        <v>3.6</v>
      </c>
      <c r="H217" s="30" t="n">
        <f aca="false">Cotação!L116</f>
        <v>3.6</v>
      </c>
      <c r="I217" s="30" t="n">
        <f aca="false">Cotação!V116</f>
        <v>3.6</v>
      </c>
      <c r="J217" s="31" t="n">
        <f aca="false">Cotação!Y116</f>
        <v>0</v>
      </c>
      <c r="K217" s="32" t="n">
        <f aca="false">Cotação!AC116</f>
        <v>30</v>
      </c>
      <c r="L217" s="30" t="n">
        <f aca="false">Cotação!AD116</f>
        <v>108</v>
      </c>
      <c r="M217" s="30" t="n">
        <f aca="false">Cotação!AE116</f>
        <v>0</v>
      </c>
      <c r="N217" s="32" t="n">
        <f aca="false">Cotação!AB116</f>
        <v>1760</v>
      </c>
      <c r="O217" s="28" t="str">
        <f aca="false">Cotação!AF116</f>
        <v/>
      </c>
    </row>
    <row r="218" customFormat="false" ht="15" hidden="false" customHeight="false" outlineLevel="0" collapsed="false">
      <c r="A218" s="28" t="str">
        <f aca="false">Cotação!A117</f>
        <v>5053</v>
      </c>
      <c r="B218" s="29" t="str">
        <f aca="false">Cotação!B117</f>
        <v>7896544927698</v>
      </c>
      <c r="C218" s="28" t="str">
        <f aca="false">Cotação!C117</f>
        <v>OLEO DE GIRASSOL DERMA PROTECT 200ML</v>
      </c>
      <c r="D218" s="28" t="str">
        <f aca="false">Cotação!D117</f>
        <v>DERMATTIVE</v>
      </c>
      <c r="E218" s="28" t="str">
        <f aca="false">Cotação!F117</f>
        <v>B</v>
      </c>
      <c r="F218" s="28" t="n">
        <f aca="false">Cotação!H117</f>
        <v>1.6</v>
      </c>
      <c r="G218" s="30" t="n">
        <f aca="false">Cotação!M117</f>
        <v>5.45</v>
      </c>
      <c r="H218" s="30" t="n">
        <f aca="false">Cotação!L117</f>
        <v>5.45</v>
      </c>
      <c r="I218" s="30" t="n">
        <f aca="false">Cotação!V117</f>
        <v>5.58</v>
      </c>
      <c r="J218" s="31" t="n">
        <f aca="false">Cotação!Y117</f>
        <v>0.0238532110091743</v>
      </c>
      <c r="K218" s="32" t="n">
        <f aca="false">Cotação!AC117</f>
        <v>5</v>
      </c>
      <c r="L218" s="30" t="n">
        <f aca="false">Cotação!AD117</f>
        <v>27.9</v>
      </c>
      <c r="M218" s="30" t="n">
        <f aca="false">Cotação!AE117</f>
        <v>-0.65</v>
      </c>
      <c r="N218" s="32" t="n">
        <f aca="false">Cotação!AB117</f>
        <v>456</v>
      </c>
      <c r="O218" s="28" t="str">
        <f aca="false">Cotação!AF117</f>
        <v/>
      </c>
    </row>
    <row r="219" customFormat="false" ht="15" hidden="false" customHeight="false" outlineLevel="0" collapsed="false">
      <c r="A219" s="28" t="str">
        <f aca="false">Cotação!A857</f>
        <v>613861</v>
      </c>
      <c r="B219" s="29" t="str">
        <f aca="false">Cotação!B857</f>
        <v>7898719040164</v>
      </c>
      <c r="C219" s="28" t="str">
        <f aca="false">Cotação!C857</f>
        <v>OLEO DE GIRASSOL DERSIN 200ML</v>
      </c>
      <c r="D219" s="28" t="str">
        <f aca="false">Cotação!D857</f>
        <v>AVVIO</v>
      </c>
      <c r="E219" s="28" t="str">
        <f aca="false">Cotação!F857</f>
        <v>B</v>
      </c>
      <c r="F219" s="28" t="n">
        <f aca="false">Cotação!H857</f>
        <v>3.2</v>
      </c>
      <c r="G219" s="30" t="n">
        <f aca="false">Cotação!M857</f>
        <v>8.67</v>
      </c>
      <c r="H219" s="30" t="n">
        <f aca="false">Cotação!L857</f>
        <v>8.67</v>
      </c>
      <c r="I219" s="30" t="n">
        <f aca="false">Cotação!V857</f>
        <v>8.67</v>
      </c>
      <c r="J219" s="31" t="n">
        <f aca="false">Cotação!Y857</f>
        <v>0</v>
      </c>
      <c r="K219" s="32" t="n">
        <f aca="false">Cotação!AC857</f>
        <v>9</v>
      </c>
      <c r="L219" s="30" t="n">
        <f aca="false">Cotação!AD857</f>
        <v>78.03</v>
      </c>
      <c r="M219" s="30" t="n">
        <f aca="false">Cotação!AE857</f>
        <v>0</v>
      </c>
      <c r="N219" s="32" t="n">
        <f aca="false">Cotação!AB857</f>
        <v>186</v>
      </c>
      <c r="O219" s="28" t="str">
        <f aca="false">Cotação!AF857</f>
        <v/>
      </c>
    </row>
    <row r="220" customFormat="false" ht="15" hidden="false" customHeight="false" outlineLevel="0" collapsed="false">
      <c r="A220" s="28" t="str">
        <f aca="false">Cotação!A534</f>
        <v>8103</v>
      </c>
      <c r="B220" s="29" t="str">
        <f aca="false">Cotação!B534</f>
        <v>7896112182993</v>
      </c>
      <c r="C220" s="28" t="str">
        <f aca="false">Cotação!C534</f>
        <v>OLEO MINERAL 100% (N.S.) 100% FR 100ML</v>
      </c>
      <c r="D220" s="28" t="str">
        <f aca="false">Cotação!D534</f>
        <v>TEUTO</v>
      </c>
      <c r="E220" s="28" t="str">
        <f aca="false">Cotação!F534</f>
        <v>B</v>
      </c>
      <c r="F220" s="28" t="n">
        <f aca="false">Cotação!H534</f>
        <v>4.3</v>
      </c>
      <c r="G220" s="30" t="n">
        <f aca="false">Cotação!M534</f>
        <v>7.06</v>
      </c>
      <c r="H220" s="30" t="n">
        <f aca="false">Cotação!L534</f>
        <v>7.06</v>
      </c>
      <c r="I220" s="30" t="n">
        <f aca="false">Cotação!V534</f>
        <v>7.35</v>
      </c>
      <c r="J220" s="31" t="n">
        <f aca="false">Cotação!Y534</f>
        <v>0.0410764872521248</v>
      </c>
      <c r="K220" s="32" t="n">
        <f aca="false">Cotação!AC534</f>
        <v>8</v>
      </c>
      <c r="L220" s="30" t="n">
        <f aca="false">Cotação!AD534</f>
        <v>58.8</v>
      </c>
      <c r="M220" s="30" t="n">
        <f aca="false">Cotação!AE534</f>
        <v>-2.32</v>
      </c>
      <c r="N220" s="32" t="n">
        <f aca="false">Cotação!AB534</f>
        <v>1719</v>
      </c>
      <c r="O220" s="28" t="str">
        <f aca="false">Cotação!AF534</f>
        <v/>
      </c>
    </row>
    <row r="221" customFormat="false" ht="15" hidden="false" customHeight="false" outlineLevel="0" collapsed="false">
      <c r="A221" s="28" t="str">
        <f aca="false">Cotação!A363</f>
        <v>608741</v>
      </c>
      <c r="B221" s="29" t="str">
        <f aca="false">Cotação!B363</f>
        <v>7898031312697</v>
      </c>
      <c r="C221" s="28" t="str">
        <f aca="false">Cotação!C363</f>
        <v>OLEO MINERAL 100% 100ML SUS</v>
      </c>
      <c r="D221" s="28" t="str">
        <f aca="false">Cotação!D363</f>
        <v>UNIPHAR</v>
      </c>
      <c r="E221" s="28" t="str">
        <f aca="false">Cotação!F363</f>
        <v>A</v>
      </c>
      <c r="F221" s="28" t="n">
        <f aca="false">Cotação!H363</f>
        <v>5.4</v>
      </c>
      <c r="G221" s="30" t="n">
        <f aca="false">Cotação!M363</f>
        <v>5.05</v>
      </c>
      <c r="H221" s="30" t="n">
        <f aca="false">Cotação!L363</f>
        <v>5.05</v>
      </c>
      <c r="I221" s="30" t="n">
        <f aca="false">Cotação!V363</f>
        <v>5.05</v>
      </c>
      <c r="J221" s="31" t="n">
        <f aca="false">Cotação!Y363</f>
        <v>0</v>
      </c>
      <c r="K221" s="32" t="n">
        <f aca="false">Cotação!AC363</f>
        <v>13</v>
      </c>
      <c r="L221" s="30" t="n">
        <f aca="false">Cotação!AD363</f>
        <v>65.65</v>
      </c>
      <c r="M221" s="30" t="n">
        <f aca="false">Cotação!AE363</f>
        <v>0</v>
      </c>
      <c r="N221" s="32" t="n">
        <f aca="false">Cotação!AB363</f>
        <v>688</v>
      </c>
      <c r="O221" s="28" t="str">
        <f aca="false">Cotação!AF363</f>
        <v/>
      </c>
    </row>
    <row r="222" customFormat="false" ht="15" hidden="false" customHeight="false" outlineLevel="0" collapsed="false">
      <c r="A222" s="28" t="str">
        <f aca="false">Cotação!A858</f>
        <v>559881</v>
      </c>
      <c r="B222" s="29" t="str">
        <f aca="false">Cotação!B858</f>
        <v>7898179711093</v>
      </c>
      <c r="C222" s="28" t="str">
        <f aca="false">Cotação!C858</f>
        <v>OLEO MINERAL 100ML</v>
      </c>
      <c r="D222" s="28" t="str">
        <f aca="false">Cotação!D858</f>
        <v>IMEC</v>
      </c>
      <c r="E222" s="28" t="str">
        <f aca="false">Cotação!F858</f>
        <v>C</v>
      </c>
      <c r="F222" s="28" t="n">
        <f aca="false">Cotação!H858</f>
        <v>2.2</v>
      </c>
      <c r="G222" s="30" t="n">
        <f aca="false">Cotação!M858</f>
        <v>5.88</v>
      </c>
      <c r="H222" s="30" t="n">
        <f aca="false">Cotação!L858</f>
        <v>5.88</v>
      </c>
      <c r="I222" s="30" t="n">
        <f aca="false">Cotação!V858</f>
        <v>6.07</v>
      </c>
      <c r="J222" s="31" t="n">
        <f aca="false">Cotação!Y858</f>
        <v>0.032312925170068</v>
      </c>
      <c r="K222" s="32" t="n">
        <f aca="false">Cotação!AC858</f>
        <v>4</v>
      </c>
      <c r="L222" s="30" t="n">
        <f aca="false">Cotação!AD858</f>
        <v>24.28</v>
      </c>
      <c r="M222" s="30" t="n">
        <f aca="false">Cotação!AE858</f>
        <v>-0.760000000000002</v>
      </c>
      <c r="N222" s="32" t="n">
        <f aca="false">Cotação!AB858</f>
        <v>1233</v>
      </c>
      <c r="O222" s="28" t="str">
        <f aca="false">Cotação!AF858</f>
        <v/>
      </c>
    </row>
    <row r="223" customFormat="false" ht="15" hidden="false" customHeight="false" outlineLevel="0" collapsed="false">
      <c r="A223" s="28" t="str">
        <f aca="false">Cotação!A369</f>
        <v>592561</v>
      </c>
      <c r="B223" s="29" t="str">
        <f aca="false">Cotação!B369</f>
        <v>7896004750293</v>
      </c>
      <c r="C223" s="28" t="str">
        <f aca="false">Cotação!C369</f>
        <v>OLMESARTANA MEDOXOMILA 20MG CX 30 COMP REV</v>
      </c>
      <c r="D223" s="28" t="str">
        <f aca="false">Cotação!D369</f>
        <v>GERMED GENERICOS</v>
      </c>
      <c r="E223" s="28" t="str">
        <f aca="false">Cotação!F369</f>
        <v>A</v>
      </c>
      <c r="F223" s="28" t="n">
        <f aca="false">Cotação!H369</f>
        <v>6.9</v>
      </c>
      <c r="G223" s="30" t="n">
        <f aca="false">Cotação!M369</f>
        <v>14.25</v>
      </c>
      <c r="H223" s="30" t="n">
        <f aca="false">Cotação!L369</f>
        <v>13.86</v>
      </c>
      <c r="I223" s="30" t="n">
        <f aca="false">Cotação!V369</f>
        <v>14.52</v>
      </c>
      <c r="J223" s="31" t="n">
        <f aca="false">Cotação!Y369</f>
        <v>0.0189473684210526</v>
      </c>
      <c r="K223" s="32" t="n">
        <f aca="false">Cotação!AC369</f>
        <v>18</v>
      </c>
      <c r="L223" s="30" t="n">
        <f aca="false">Cotação!AD369</f>
        <v>261.36</v>
      </c>
      <c r="M223" s="30" t="n">
        <f aca="false">Cotação!AE369</f>
        <v>-4.85999999999999</v>
      </c>
      <c r="N223" s="32" t="n">
        <f aca="false">Cotação!AB369</f>
        <v>123</v>
      </c>
      <c r="O223" s="28" t="str">
        <f aca="false">Cotação!AF369</f>
        <v/>
      </c>
    </row>
    <row r="224" customFormat="false" ht="15" hidden="false" customHeight="false" outlineLevel="0" collapsed="false">
      <c r="A224" s="28" t="str">
        <f aca="false">Cotação!A379</f>
        <v>388861</v>
      </c>
      <c r="B224" s="29" t="str">
        <f aca="false">Cotação!B379</f>
        <v>7895296199025</v>
      </c>
      <c r="C224" s="28" t="str">
        <f aca="false">Cotação!C379</f>
        <v>PANTOPRAZOL 20MG CX 4BL X 7 COMP REV</v>
      </c>
      <c r="D224" s="28" t="str">
        <f aca="false">Cotação!D379</f>
        <v>NOVA QUIMICA GENERICOS</v>
      </c>
      <c r="E224" s="28" t="str">
        <f aca="false">Cotação!F379</f>
        <v>C</v>
      </c>
      <c r="F224" s="28" t="n">
        <f aca="false">Cotação!H379</f>
        <v>0.2</v>
      </c>
      <c r="G224" s="30" t="n">
        <f aca="false">Cotação!M379</f>
        <v>6.5</v>
      </c>
      <c r="H224" s="30" t="n">
        <f aca="false">Cotação!L379</f>
        <v>6.5</v>
      </c>
      <c r="I224" s="30" t="n">
        <f aca="false">Cotação!V379</f>
        <v>4.74</v>
      </c>
      <c r="J224" s="31" t="n">
        <f aca="false">Cotação!Y379</f>
        <v>-0.270769230769231</v>
      </c>
      <c r="K224" s="32" t="n">
        <f aca="false">Cotação!AC379</f>
        <v>1</v>
      </c>
      <c r="L224" s="30" t="n">
        <f aca="false">Cotação!AD379</f>
        <v>4.74</v>
      </c>
      <c r="M224" s="30" t="n">
        <f aca="false">Cotação!AE379</f>
        <v>1.76</v>
      </c>
      <c r="N224" s="32" t="n">
        <f aca="false">Cotação!AB379</f>
        <v>1757</v>
      </c>
      <c r="O224" s="28" t="str">
        <f aca="false">Cotação!AF379</f>
        <v/>
      </c>
    </row>
    <row r="225" customFormat="false" ht="15" hidden="false" customHeight="false" outlineLevel="0" collapsed="false">
      <c r="A225" s="28" t="str">
        <f aca="false">Cotação!A863</f>
        <v>531661</v>
      </c>
      <c r="B225" s="29" t="str">
        <f aca="false">Cotação!B863</f>
        <v>7898031310709</v>
      </c>
      <c r="C225" s="28" t="str">
        <f aca="false">Cotação!C863</f>
        <v>PASTA D AGUA 100G</v>
      </c>
      <c r="D225" s="28" t="str">
        <f aca="false">Cotação!D863</f>
        <v>UNIPHAR</v>
      </c>
      <c r="E225" s="28" t="str">
        <f aca="false">Cotação!F863</f>
        <v>A</v>
      </c>
      <c r="F225" s="28" t="n">
        <f aca="false">Cotação!H863</f>
        <v>13.9</v>
      </c>
      <c r="G225" s="30" t="n">
        <f aca="false">Cotação!M863</f>
        <v>6.3</v>
      </c>
      <c r="H225" s="30" t="n">
        <f aca="false">Cotação!L863</f>
        <v>6.28</v>
      </c>
      <c r="I225" s="30" t="n">
        <f aca="false">Cotação!V863</f>
        <v>6.34</v>
      </c>
      <c r="J225" s="31" t="n">
        <f aca="false">Cotação!Y863</f>
        <v>0.00634920634920633</v>
      </c>
      <c r="K225" s="32" t="n">
        <f aca="false">Cotação!AC863</f>
        <v>33</v>
      </c>
      <c r="L225" s="30" t="n">
        <f aca="false">Cotação!AD863</f>
        <v>209.22</v>
      </c>
      <c r="M225" s="30" t="n">
        <f aca="false">Cotação!AE863</f>
        <v>-1.32</v>
      </c>
      <c r="N225" s="32" t="n">
        <f aca="false">Cotação!AB863</f>
        <v>4383</v>
      </c>
      <c r="O225" s="28" t="str">
        <f aca="false">Cotação!AF863</f>
        <v/>
      </c>
    </row>
    <row r="226" customFormat="false" ht="15" hidden="false" customHeight="false" outlineLevel="0" collapsed="false">
      <c r="A226" s="28" t="str">
        <f aca="false">Cotação!A864</f>
        <v>573721</v>
      </c>
      <c r="B226" s="29" t="str">
        <f aca="false">Cotação!B864</f>
        <v>7898582291168</v>
      </c>
      <c r="C226" s="28" t="str">
        <f aca="false">Cotação!C864</f>
        <v>PASTA D AGUA MENTOLADA 120G</v>
      </c>
      <c r="D226" s="28" t="str">
        <f aca="false">Cotação!D864</f>
        <v>BELLAPHYTUS</v>
      </c>
      <c r="E226" s="28" t="str">
        <f aca="false">Cotação!F864</f>
        <v>B</v>
      </c>
      <c r="F226" s="28" t="n">
        <f aca="false">Cotação!H864</f>
        <v>0.3</v>
      </c>
      <c r="G226" s="30" t="n">
        <f aca="false">Cotação!M864</f>
        <v>10.1</v>
      </c>
      <c r="H226" s="30" t="n">
        <f aca="false">Cotação!L864</f>
        <v>10.1</v>
      </c>
      <c r="I226" s="30" t="n">
        <f aca="false">Cotação!V864</f>
        <v>10.1</v>
      </c>
      <c r="J226" s="31" t="n">
        <f aca="false">Cotação!Y864</f>
        <v>0</v>
      </c>
      <c r="K226" s="32" t="n">
        <f aca="false">Cotação!AC864</f>
        <v>3</v>
      </c>
      <c r="L226" s="30" t="n">
        <f aca="false">Cotação!AD864</f>
        <v>30.3</v>
      </c>
      <c r="M226" s="30" t="n">
        <f aca="false">Cotação!AE864</f>
        <v>0</v>
      </c>
      <c r="N226" s="32" t="n">
        <f aca="false">Cotação!AB864</f>
        <v>72</v>
      </c>
      <c r="O226" s="28" t="str">
        <f aca="false">Cotação!AF864</f>
        <v/>
      </c>
    </row>
    <row r="227" customFormat="false" ht="15" hidden="false" customHeight="false" outlineLevel="0" collapsed="false">
      <c r="A227" s="28" t="str">
        <f aca="false">Cotação!A118</f>
        <v>612121</v>
      </c>
      <c r="B227" s="29" t="str">
        <f aca="false">Cotação!B118</f>
        <v>7899470805917</v>
      </c>
      <c r="C227" s="28" t="str">
        <f aca="false">Cotação!C118</f>
        <v>PASTA DAGUA COM ENXOFRE 80G</v>
      </c>
      <c r="D227" s="28" t="str">
        <f aca="false">Cotação!D118</f>
        <v>NATULAB LABORATORIO</v>
      </c>
      <c r="E227" s="28" t="str">
        <f aca="false">Cotação!F118</f>
        <v>B</v>
      </c>
      <c r="F227" s="28" t="n">
        <f aca="false">Cotação!H118</f>
        <v>2.1</v>
      </c>
      <c r="G227" s="30" t="n">
        <f aca="false">Cotação!M118</f>
        <v>9</v>
      </c>
      <c r="H227" s="30" t="n">
        <f aca="false">Cotação!L118</f>
        <v>9</v>
      </c>
      <c r="I227" s="30" t="n">
        <f aca="false">Cotação!V118</f>
        <v>9</v>
      </c>
      <c r="J227" s="31" t="n">
        <f aca="false">Cotação!Y118</f>
        <v>0</v>
      </c>
      <c r="K227" s="32" t="n">
        <f aca="false">Cotação!AC118</f>
        <v>6</v>
      </c>
      <c r="L227" s="30" t="n">
        <f aca="false">Cotação!AD118</f>
        <v>54</v>
      </c>
      <c r="M227" s="30" t="n">
        <f aca="false">Cotação!AE118</f>
        <v>0</v>
      </c>
      <c r="N227" s="32" t="n">
        <f aca="false">Cotação!AB118</f>
        <v>79</v>
      </c>
      <c r="O227" s="28" t="str">
        <f aca="false">Cotação!AF118</f>
        <v/>
      </c>
    </row>
    <row r="228" customFormat="false" ht="15" hidden="false" customHeight="false" outlineLevel="0" collapsed="false">
      <c r="A228" s="28" t="str">
        <f aca="false">Cotação!A867</f>
        <v>4063</v>
      </c>
      <c r="B228" s="29" t="str">
        <f aca="false">Cotação!B867</f>
        <v>7898031311102</v>
      </c>
      <c r="C228" s="28" t="str">
        <f aca="false">Cotação!C867</f>
        <v>PASTA DAGUA SIMPLES 90G BISNAGA</v>
      </c>
      <c r="D228" s="28" t="n">
        <f aca="false">Cotação!D867</f>
        <v>0</v>
      </c>
      <c r="E228" s="28" t="str">
        <f aca="false">Cotação!F867</f>
        <v>C</v>
      </c>
      <c r="F228" s="28" t="n">
        <f aca="false">Cotação!H867</f>
        <v>1.8</v>
      </c>
      <c r="G228" s="30" t="n">
        <f aca="false">Cotação!M867</f>
        <v>7.74</v>
      </c>
      <c r="H228" s="30" t="n">
        <f aca="false">Cotação!L867</f>
        <v>7.74</v>
      </c>
      <c r="I228" s="30" t="n">
        <f aca="false">Cotação!V867</f>
        <v>7.74</v>
      </c>
      <c r="J228" s="31" t="n">
        <f aca="false">Cotação!Y867</f>
        <v>0</v>
      </c>
      <c r="K228" s="32" t="n">
        <f aca="false">Cotação!AC867</f>
        <v>3</v>
      </c>
      <c r="L228" s="30" t="n">
        <f aca="false">Cotação!AD867</f>
        <v>23.22</v>
      </c>
      <c r="M228" s="30" t="n">
        <f aca="false">Cotação!AE867</f>
        <v>0</v>
      </c>
      <c r="N228" s="32" t="n">
        <f aca="false">Cotação!AB867</f>
        <v>176</v>
      </c>
      <c r="O228" s="28" t="str">
        <f aca="false">Cotação!AF867</f>
        <v/>
      </c>
    </row>
    <row r="229" customFormat="false" ht="15" hidden="false" customHeight="false" outlineLevel="0" collapsed="false">
      <c r="A229" s="28" t="str">
        <f aca="false">Cotação!A382</f>
        <v>531681</v>
      </c>
      <c r="B229" s="29" t="str">
        <f aca="false">Cotação!B382</f>
        <v>7898031310730</v>
      </c>
      <c r="C229" s="28" t="str">
        <f aca="false">Cotação!C382</f>
        <v>PEDRA HUME 30G</v>
      </c>
      <c r="D229" s="28" t="str">
        <f aca="false">Cotação!D382</f>
        <v>UNIPHAR</v>
      </c>
      <c r="E229" s="28" t="str">
        <f aca="false">Cotação!F382</f>
        <v>B</v>
      </c>
      <c r="F229" s="28" t="n">
        <f aca="false">Cotação!H382</f>
        <v>5.4</v>
      </c>
      <c r="G229" s="30" t="n">
        <f aca="false">Cotação!M382</f>
        <v>3.15</v>
      </c>
      <c r="H229" s="30" t="n">
        <f aca="false">Cotação!L382</f>
        <v>3.15</v>
      </c>
      <c r="I229" s="30" t="n">
        <f aca="false">Cotação!V382</f>
        <v>2.96</v>
      </c>
      <c r="J229" s="31" t="n">
        <f aca="false">Cotação!Y382</f>
        <v>-0.0603174603174603</v>
      </c>
      <c r="K229" s="32" t="n">
        <f aca="false">Cotação!AC382</f>
        <v>7</v>
      </c>
      <c r="L229" s="30" t="n">
        <f aca="false">Cotação!AD382</f>
        <v>20.72</v>
      </c>
      <c r="M229" s="30" t="n">
        <f aca="false">Cotação!AE382</f>
        <v>1.33</v>
      </c>
      <c r="N229" s="32" t="n">
        <f aca="false">Cotação!AB382</f>
        <v>2042</v>
      </c>
      <c r="O229" s="28" t="str">
        <f aca="false">Cotação!AF382</f>
        <v>EMPATE TÉCNICO</v>
      </c>
    </row>
    <row r="230" customFormat="false" ht="15" hidden="false" customHeight="false" outlineLevel="0" collapsed="false">
      <c r="A230" s="28" t="str">
        <f aca="false">Cotação!A1024</f>
        <v>662241</v>
      </c>
      <c r="B230" s="29" t="str">
        <f aca="false">Cotação!B1024</f>
        <v>7898719041048</v>
      </c>
      <c r="C230" s="28" t="str">
        <f aca="false">Cotação!C1024</f>
        <v>PEDRA HUME 35ML SPRAY</v>
      </c>
      <c r="D230" s="28" t="n">
        <f aca="false">Cotação!D1024</f>
        <v>0</v>
      </c>
      <c r="E230" s="28" t="str">
        <f aca="false">Cotação!F1024</f>
        <v>C</v>
      </c>
      <c r="F230" s="28" t="n">
        <f aca="false">Cotação!H1024</f>
        <v>0.9</v>
      </c>
      <c r="G230" s="30" t="n">
        <f aca="false">Cotação!M1024</f>
        <v>6.59</v>
      </c>
      <c r="H230" s="30" t="n">
        <f aca="false">Cotação!L1024</f>
        <v>6.59</v>
      </c>
      <c r="I230" s="30" t="n">
        <f aca="false">Cotação!V1024</f>
        <v>6.59</v>
      </c>
      <c r="J230" s="31" t="n">
        <f aca="false">Cotação!Y1024</f>
        <v>0</v>
      </c>
      <c r="K230" s="32" t="n">
        <f aca="false">Cotação!AC1024</f>
        <v>3</v>
      </c>
      <c r="L230" s="30" t="n">
        <f aca="false">Cotação!AD1024</f>
        <v>19.77</v>
      </c>
      <c r="M230" s="30" t="n">
        <f aca="false">Cotação!AE1024</f>
        <v>0</v>
      </c>
      <c r="N230" s="32" t="n">
        <f aca="false">Cotação!AB1024</f>
        <v>61</v>
      </c>
      <c r="O230" s="28" t="str">
        <f aca="false">Cotação!AF1024</f>
        <v/>
      </c>
    </row>
    <row r="231" customFormat="false" ht="15" hidden="false" customHeight="false" outlineLevel="0" collapsed="false">
      <c r="A231" s="28" t="str">
        <f aca="false">Cotação!A868</f>
        <v>571861</v>
      </c>
      <c r="B231" s="29" t="str">
        <f aca="false">Cotação!B868</f>
        <v>7898582290468</v>
      </c>
      <c r="C231" s="28" t="str">
        <f aca="false">Cotação!C868</f>
        <v>PEDRA HUME SPRAY 30ML BELLAPHYTUS</v>
      </c>
      <c r="D231" s="28" t="str">
        <f aca="false">Cotação!D868</f>
        <v>BELLAPHYTUS</v>
      </c>
      <c r="E231" s="28" t="str">
        <f aca="false">Cotação!F868</f>
        <v>B</v>
      </c>
      <c r="F231" s="28" t="n">
        <f aca="false">Cotação!H868</f>
        <v>3.8</v>
      </c>
      <c r="G231" s="30" t="n">
        <f aca="false">Cotação!M868</f>
        <v>5.96</v>
      </c>
      <c r="H231" s="30" t="n">
        <f aca="false">Cotação!L868</f>
        <v>5.95</v>
      </c>
      <c r="I231" s="30" t="n">
        <f aca="false">Cotação!V868</f>
        <v>6.02</v>
      </c>
      <c r="J231" s="31" t="n">
        <f aca="false">Cotação!Y868</f>
        <v>0.0100671140939597</v>
      </c>
      <c r="K231" s="32" t="n">
        <f aca="false">Cotação!AC868</f>
        <v>9</v>
      </c>
      <c r="L231" s="30" t="n">
        <f aca="false">Cotação!AD868</f>
        <v>54.18</v>
      </c>
      <c r="M231" s="30" t="n">
        <f aca="false">Cotação!AE868</f>
        <v>-0.539999999999997</v>
      </c>
      <c r="N231" s="32" t="n">
        <f aca="false">Cotação!AB868</f>
        <v>1122</v>
      </c>
      <c r="O231" s="28" t="str">
        <f aca="false">Cotação!AF868</f>
        <v>EMPATE TÉCNICO</v>
      </c>
    </row>
    <row r="232" customFormat="false" ht="15" hidden="false" customHeight="false" outlineLevel="0" collapsed="false">
      <c r="A232" s="28" t="str">
        <f aca="false">Cotação!A1025</f>
        <v>639911</v>
      </c>
      <c r="B232" s="29" t="str">
        <f aca="false">Cotação!B1025</f>
        <v>7898953484410</v>
      </c>
      <c r="C232" s="28" t="str">
        <f aca="false">Cotação!C1025</f>
        <v>PENTE FINO TIRA PIOLHO 1 UN ROSA</v>
      </c>
      <c r="D232" s="28" t="n">
        <f aca="false">Cotação!D1025</f>
        <v>0</v>
      </c>
      <c r="E232" s="28" t="str">
        <f aca="false">Cotação!F1025</f>
        <v>B</v>
      </c>
      <c r="F232" s="28" t="n">
        <f aca="false">Cotação!H1025</f>
        <v>2.1</v>
      </c>
      <c r="G232" s="30" t="n">
        <f aca="false">Cotação!M1025</f>
        <v>11.84</v>
      </c>
      <c r="H232" s="30" t="n">
        <f aca="false">Cotação!L1025</f>
        <v>11.84</v>
      </c>
      <c r="I232" s="30" t="n">
        <f aca="false">Cotação!V1025</f>
        <v>11.84</v>
      </c>
      <c r="J232" s="31" t="n">
        <f aca="false">Cotação!Y1025</f>
        <v>0</v>
      </c>
      <c r="K232" s="32" t="n">
        <f aca="false">Cotação!AC1025</f>
        <v>3</v>
      </c>
      <c r="L232" s="30" t="n">
        <f aca="false">Cotação!AD1025</f>
        <v>35.52</v>
      </c>
      <c r="M232" s="30" t="n">
        <f aca="false">Cotação!AE1025</f>
        <v>0</v>
      </c>
      <c r="N232" s="32" t="n">
        <f aca="false">Cotação!AB1025</f>
        <v>163</v>
      </c>
      <c r="O232" s="28" t="str">
        <f aca="false">Cotação!AF1025</f>
        <v/>
      </c>
    </row>
    <row r="233" customFormat="false" ht="15" hidden="false" customHeight="false" outlineLevel="0" collapsed="false">
      <c r="A233" s="28" t="str">
        <f aca="false">Cotação!A1026</f>
        <v>639921</v>
      </c>
      <c r="B233" s="29" t="str">
        <f aca="false">Cotação!B1026</f>
        <v>7898953484427</v>
      </c>
      <c r="C233" s="28" t="str">
        <f aca="false">Cotação!C1026</f>
        <v>PENTE FINO TIRA PIOLHO 1 UN VERDE</v>
      </c>
      <c r="D233" s="28" t="n">
        <f aca="false">Cotação!D1026</f>
        <v>0</v>
      </c>
      <c r="E233" s="28" t="str">
        <f aca="false">Cotação!F1026</f>
        <v>C</v>
      </c>
      <c r="F233" s="28" t="n">
        <f aca="false">Cotação!H1026</f>
        <v>0.5</v>
      </c>
      <c r="G233" s="30" t="n">
        <f aca="false">Cotação!M1026</f>
        <v>11.84</v>
      </c>
      <c r="H233" s="30" t="n">
        <f aca="false">Cotação!L1026</f>
        <v>11.84</v>
      </c>
      <c r="I233" s="30" t="n">
        <f aca="false">Cotação!V1026</f>
        <v>11.84</v>
      </c>
      <c r="J233" s="31" t="n">
        <f aca="false">Cotação!Y1026</f>
        <v>0</v>
      </c>
      <c r="K233" s="32" t="n">
        <f aca="false">Cotação!AC1026</f>
        <v>1</v>
      </c>
      <c r="L233" s="30" t="n">
        <f aca="false">Cotação!AD1026</f>
        <v>11.84</v>
      </c>
      <c r="M233" s="30" t="n">
        <f aca="false">Cotação!AE1026</f>
        <v>0</v>
      </c>
      <c r="N233" s="32" t="n">
        <f aca="false">Cotação!AB1026</f>
        <v>200</v>
      </c>
      <c r="O233" s="28" t="str">
        <f aca="false">Cotação!AF1026</f>
        <v/>
      </c>
    </row>
    <row r="234" customFormat="false" ht="15" hidden="false" customHeight="false" outlineLevel="0" collapsed="false">
      <c r="A234" s="28" t="str">
        <f aca="false">Cotação!A869</f>
        <v>547801</v>
      </c>
      <c r="B234" s="29" t="str">
        <f aca="false">Cotação!B869</f>
        <v>7899620913059</v>
      </c>
      <c r="C234" s="28" t="str">
        <f aca="false">Cotação!C869</f>
        <v>PERIODENT SOLUCAO BUCAL 250 ML</v>
      </c>
      <c r="D234" s="28" t="str">
        <f aca="false">Cotação!D869</f>
        <v>GLOBO</v>
      </c>
      <c r="E234" s="28" t="str">
        <f aca="false">Cotação!F869</f>
        <v>B</v>
      </c>
      <c r="F234" s="28" t="n">
        <f aca="false">Cotação!H869</f>
        <v>2</v>
      </c>
      <c r="G234" s="30" t="n">
        <f aca="false">Cotação!M869</f>
        <v>10.39</v>
      </c>
      <c r="H234" s="30" t="n">
        <f aca="false">Cotação!L869</f>
        <v>10.39</v>
      </c>
      <c r="I234" s="30" t="n">
        <f aca="false">Cotação!V869</f>
        <v>10.79</v>
      </c>
      <c r="J234" s="31" t="n">
        <f aca="false">Cotação!Y869</f>
        <v>0.0384985563041385</v>
      </c>
      <c r="K234" s="32" t="n">
        <f aca="false">Cotação!AC869</f>
        <v>1</v>
      </c>
      <c r="L234" s="30" t="n">
        <f aca="false">Cotação!AD869</f>
        <v>10.79</v>
      </c>
      <c r="M234" s="30" t="n">
        <f aca="false">Cotação!AE869</f>
        <v>-0.399999999999999</v>
      </c>
      <c r="N234" s="32" t="n">
        <f aca="false">Cotação!AB869</f>
        <v>464</v>
      </c>
      <c r="O234" s="28" t="str">
        <f aca="false">Cotação!AF869</f>
        <v/>
      </c>
    </row>
    <row r="235" customFormat="false" ht="15" hidden="false" customHeight="false" outlineLevel="0" collapsed="false">
      <c r="A235" s="28" t="str">
        <f aca="false">Cotação!A987</f>
        <v>573461</v>
      </c>
      <c r="B235" s="29" t="str">
        <f aca="false">Cotação!B987</f>
        <v>7898031310396</v>
      </c>
      <c r="C235" s="28" t="str">
        <f aca="false">Cotação!C987</f>
        <v>PHARMOLATE SPRAY 30ML</v>
      </c>
      <c r="D235" s="28" t="str">
        <f aca="false">Cotação!D987</f>
        <v>PADRAO</v>
      </c>
      <c r="E235" s="28" t="str">
        <f aca="false">Cotação!F987</f>
        <v>B</v>
      </c>
      <c r="F235" s="28" t="n">
        <f aca="false">Cotação!H987</f>
        <v>3.3</v>
      </c>
      <c r="G235" s="30" t="n">
        <f aca="false">Cotação!M987</f>
        <v>4.68</v>
      </c>
      <c r="H235" s="30" t="n">
        <f aca="false">Cotação!L987</f>
        <v>4.68</v>
      </c>
      <c r="I235" s="30" t="n">
        <f aca="false">Cotação!V987</f>
        <v>4.71</v>
      </c>
      <c r="J235" s="31" t="n">
        <f aca="false">Cotação!Y987</f>
        <v>0.00641025641025639</v>
      </c>
      <c r="K235" s="32" t="n">
        <f aca="false">Cotação!AC987</f>
        <v>6</v>
      </c>
      <c r="L235" s="30" t="n">
        <f aca="false">Cotação!AD987</f>
        <v>28.26</v>
      </c>
      <c r="M235" s="30" t="n">
        <f aca="false">Cotação!AE987</f>
        <v>-0.180000000000002</v>
      </c>
      <c r="N235" s="32" t="n">
        <f aca="false">Cotação!AB987</f>
        <v>275</v>
      </c>
      <c r="O235" s="28" t="str">
        <f aca="false">Cotação!AF987</f>
        <v/>
      </c>
    </row>
    <row r="236" customFormat="false" ht="15" hidden="false" customHeight="false" outlineLevel="0" collapsed="false">
      <c r="A236" s="28" t="str">
        <f aca="false">Cotação!A1078</f>
        <v>636771</v>
      </c>
      <c r="B236" s="29" t="str">
        <f aca="false">Cotação!B1078</f>
        <v>7898665752173</v>
      </c>
      <c r="C236" s="28" t="str">
        <f aca="false">Cotação!C1078</f>
        <v>PICOLINATO DE CROMO C/60 CPS</v>
      </c>
      <c r="D236" s="28" t="str">
        <f aca="false">Cotação!D1078</f>
        <v>DUOM</v>
      </c>
      <c r="E236" s="28" t="str">
        <f aca="false">Cotação!F1078</f>
        <v>C</v>
      </c>
      <c r="F236" s="28" t="n">
        <f aca="false">Cotação!H1078</f>
        <v>0.2</v>
      </c>
      <c r="G236" s="30" t="n">
        <f aca="false">Cotação!M1078</f>
        <v>13.25</v>
      </c>
      <c r="H236" s="30" t="n">
        <f aca="false">Cotação!L1078</f>
        <v>13.25</v>
      </c>
      <c r="I236" s="30" t="n">
        <f aca="false">Cotação!V1078</f>
        <v>13.29</v>
      </c>
      <c r="J236" s="31" t="n">
        <f aca="false">Cotação!Y1078</f>
        <v>0.00301886792452821</v>
      </c>
      <c r="K236" s="32" t="n">
        <f aca="false">Cotação!AC1078</f>
        <v>1</v>
      </c>
      <c r="L236" s="30" t="n">
        <f aca="false">Cotação!AD1078</f>
        <v>13.29</v>
      </c>
      <c r="M236" s="30" t="n">
        <f aca="false">Cotação!AE1078</f>
        <v>-0.0399999999999992</v>
      </c>
      <c r="N236" s="32" t="n">
        <f aca="false">Cotação!AB1078</f>
        <v>41</v>
      </c>
      <c r="O236" s="28" t="str">
        <f aca="false">Cotação!AF1078</f>
        <v/>
      </c>
    </row>
    <row r="237" customFormat="false" ht="15" hidden="false" customHeight="false" outlineLevel="0" collapsed="false">
      <c r="A237" s="28" t="str">
        <f aca="false">Cotação!A877</f>
        <v>588931</v>
      </c>
      <c r="B237" s="29" t="str">
        <f aca="false">Cotação!B877</f>
        <v>7897146600583</v>
      </c>
      <c r="C237" s="28" t="str">
        <f aca="false">Cotação!C877</f>
        <v>PRANFIGALDO 10ML ABACAXI UN (FLACONETE)</v>
      </c>
      <c r="D237" s="28" t="n">
        <f aca="false">Cotação!D877</f>
        <v>0</v>
      </c>
      <c r="E237" s="28" t="str">
        <f aca="false">Cotação!F877</f>
        <v>A</v>
      </c>
      <c r="F237" s="28" t="n">
        <f aca="false">Cotação!H877</f>
        <v>66.1</v>
      </c>
      <c r="G237" s="30" t="n">
        <f aca="false">Cotação!M877</f>
        <v>24.29</v>
      </c>
      <c r="H237" s="30" t="n">
        <f aca="false">Cotação!L877</f>
        <v>0.4048</v>
      </c>
      <c r="I237" s="30" t="n">
        <f aca="false">Cotação!V877</f>
        <v>24.29</v>
      </c>
      <c r="J237" s="31" t="n">
        <f aca="false">Cotação!Y877</f>
        <v>0</v>
      </c>
      <c r="K237" s="32" t="n">
        <f aca="false">Cotação!AC877</f>
        <v>3</v>
      </c>
      <c r="L237" s="30" t="n">
        <f aca="false">Cotação!AD877</f>
        <v>72.87</v>
      </c>
      <c r="M237" s="30" t="n">
        <f aca="false">Cotação!AE877</f>
        <v>0</v>
      </c>
      <c r="N237" s="32" t="n">
        <f aca="false">Cotação!AB877</f>
        <v>2249</v>
      </c>
      <c r="O237" s="28" t="str">
        <f aca="false">Cotação!AF877</f>
        <v/>
      </c>
    </row>
    <row r="238" customFormat="false" ht="15" hidden="false" customHeight="false" outlineLevel="0" collapsed="false">
      <c r="A238" s="28" t="str">
        <f aca="false">Cotação!A878</f>
        <v>543501</v>
      </c>
      <c r="B238" s="29" t="str">
        <f aca="false">Cotação!B878</f>
        <v>7897146600040</v>
      </c>
      <c r="C238" s="28" t="str">
        <f aca="false">Cotação!C878</f>
        <v>PRANFIGALDO BOLDO 10ML(FLACONETES)</v>
      </c>
      <c r="D238" s="28" t="str">
        <f aca="false">Cotação!D878</f>
        <v>PADRAO</v>
      </c>
      <c r="E238" s="28" t="str">
        <f aca="false">Cotação!F878</f>
        <v>A</v>
      </c>
      <c r="F238" s="28" t="n">
        <f aca="false">Cotação!H878</f>
        <v>134.2</v>
      </c>
      <c r="G238" s="30" t="n">
        <f aca="false">Cotação!M878</f>
        <v>33.75</v>
      </c>
      <c r="H238" s="30" t="n">
        <f aca="false">Cotação!L878</f>
        <v>0.5625</v>
      </c>
      <c r="I238" s="30" t="n">
        <f aca="false">Cotação!V878</f>
        <v>33.75</v>
      </c>
      <c r="J238" s="31" t="n">
        <f aca="false">Cotação!Y878</f>
        <v>0</v>
      </c>
      <c r="K238" s="32" t="n">
        <f aca="false">Cotação!AC878</f>
        <v>6</v>
      </c>
      <c r="L238" s="30" t="n">
        <f aca="false">Cotação!AD878</f>
        <v>202.5</v>
      </c>
      <c r="M238" s="30" t="n">
        <f aca="false">Cotação!AE878</f>
        <v>0</v>
      </c>
      <c r="N238" s="32" t="n">
        <f aca="false">Cotação!AB878</f>
        <v>2484</v>
      </c>
      <c r="O238" s="28" t="str">
        <f aca="false">Cotação!AF878</f>
        <v/>
      </c>
    </row>
    <row r="239" customFormat="false" ht="15" hidden="false" customHeight="false" outlineLevel="0" collapsed="false">
      <c r="A239" s="28" t="str">
        <f aca="false">Cotação!A390</f>
        <v>407821</v>
      </c>
      <c r="B239" s="29" t="str">
        <f aca="false">Cotação!B390</f>
        <v>7898569765347</v>
      </c>
      <c r="C239" s="28" t="str">
        <f aca="false">Cotação!C390</f>
        <v>PREDNISOLONA 5MG CX 10 COMP</v>
      </c>
      <c r="D239" s="28" t="str">
        <f aca="false">Cotação!D390</f>
        <v>ALTHAIA</v>
      </c>
      <c r="E239" s="28" t="str">
        <f aca="false">Cotação!F390</f>
        <v>B</v>
      </c>
      <c r="F239" s="28" t="n">
        <f aca="false">Cotação!H390</f>
        <v>3.2</v>
      </c>
      <c r="G239" s="30" t="n">
        <f aca="false">Cotação!M390</f>
        <v>4.22333333333333</v>
      </c>
      <c r="H239" s="30" t="n">
        <f aca="false">Cotação!L390</f>
        <v>4.2233</v>
      </c>
      <c r="I239" s="30" t="n">
        <f aca="false">Cotação!V390</f>
        <v>4.32</v>
      </c>
      <c r="J239" s="31" t="n">
        <f aca="false">Cotação!Y390</f>
        <v>0.0228887134964493</v>
      </c>
      <c r="K239" s="32" t="n">
        <f aca="false">Cotação!AC390</f>
        <v>7</v>
      </c>
      <c r="L239" s="30" t="n">
        <f aca="false">Cotação!AD390</f>
        <v>30.24</v>
      </c>
      <c r="M239" s="30" t="n">
        <f aca="false">Cotação!AE390</f>
        <v>-0.676666666666692</v>
      </c>
      <c r="N239" s="32" t="n">
        <f aca="false">Cotação!AB390</f>
        <v>551</v>
      </c>
      <c r="O239" s="28" t="str">
        <f aca="false">Cotação!AF390</f>
        <v/>
      </c>
    </row>
    <row r="240" customFormat="false" ht="15" hidden="false" customHeight="false" outlineLevel="0" collapsed="false">
      <c r="A240" s="28" t="str">
        <f aca="false">Cotação!A585</f>
        <v>563801</v>
      </c>
      <c r="B240" s="29" t="str">
        <f aca="false">Cotação!B585</f>
        <v>7898556850551</v>
      </c>
      <c r="C240" s="28" t="str">
        <f aca="false">Cotação!C585</f>
        <v>PRES RILEX MIX DE FRUTAS 1X6UN</v>
      </c>
      <c r="D240" s="28" t="str">
        <f aca="false">Cotação!D585</f>
        <v>RILEX</v>
      </c>
      <c r="E240" s="28" t="str">
        <f aca="false">Cotação!F585</f>
        <v>C</v>
      </c>
      <c r="F240" s="28" t="n">
        <f aca="false">Cotação!H585</f>
        <v>1.1</v>
      </c>
      <c r="G240" s="30" t="n">
        <f aca="false">Cotação!M585</f>
        <v>4.29</v>
      </c>
      <c r="H240" s="30" t="n">
        <f aca="false">Cotação!L585</f>
        <v>4.29</v>
      </c>
      <c r="I240" s="30" t="n">
        <f aca="false">Cotação!V585</f>
        <v>4.47</v>
      </c>
      <c r="J240" s="31" t="n">
        <f aca="false">Cotação!Y585</f>
        <v>0.0419580419580419</v>
      </c>
      <c r="K240" s="32" t="n">
        <f aca="false">Cotação!AC585</f>
        <v>3</v>
      </c>
      <c r="L240" s="30" t="n">
        <f aca="false">Cotação!AD585</f>
        <v>13.41</v>
      </c>
      <c r="M240" s="30" t="n">
        <f aca="false">Cotação!AE585</f>
        <v>-0.539999999999999</v>
      </c>
      <c r="N240" s="32" t="n">
        <f aca="false">Cotação!AB585</f>
        <v>678</v>
      </c>
      <c r="O240" s="28" t="str">
        <f aca="false">Cotação!AF585</f>
        <v/>
      </c>
    </row>
    <row r="241" customFormat="false" ht="15" hidden="false" customHeight="false" outlineLevel="0" collapsed="false">
      <c r="A241" s="28" t="str">
        <f aca="false">Cotação!A399</f>
        <v>414621</v>
      </c>
      <c r="B241" s="29" t="str">
        <f aca="false">Cotação!B399</f>
        <v>7895296210324</v>
      </c>
      <c r="C241" s="28" t="str">
        <f aca="false">Cotação!C399</f>
        <v>PROPIONATO DE CLOBETASOL 0,5MG/G CREME DERM BG 30G</v>
      </c>
      <c r="D241" s="28" t="str">
        <f aca="false">Cotação!D399</f>
        <v>NOVA QUIMICA GENERICOS</v>
      </c>
      <c r="E241" s="28" t="str">
        <f aca="false">Cotação!F399</f>
        <v>B</v>
      </c>
      <c r="F241" s="28" t="n">
        <f aca="false">Cotação!H399</f>
        <v>6.4</v>
      </c>
      <c r="G241" s="30" t="n">
        <f aca="false">Cotação!M399</f>
        <v>6.85</v>
      </c>
      <c r="H241" s="30" t="n">
        <f aca="false">Cotação!L399</f>
        <v>6.19</v>
      </c>
      <c r="I241" s="30" t="n">
        <f aca="false">Cotação!V399</f>
        <v>6.92</v>
      </c>
      <c r="J241" s="31" t="n">
        <f aca="false">Cotação!Y399</f>
        <v>0.0102189781021897</v>
      </c>
      <c r="K241" s="32" t="n">
        <f aca="false">Cotação!AC399</f>
        <v>12</v>
      </c>
      <c r="L241" s="30" t="n">
        <f aca="false">Cotação!AD399</f>
        <v>83.04</v>
      </c>
      <c r="M241" s="30" t="n">
        <f aca="false">Cotação!AE399</f>
        <v>-0.840000000000003</v>
      </c>
      <c r="N241" s="32" t="n">
        <f aca="false">Cotação!AB399</f>
        <v>778</v>
      </c>
      <c r="O241" s="28" t="str">
        <f aca="false">Cotação!AF399</f>
        <v/>
      </c>
    </row>
    <row r="242" customFormat="false" ht="15" hidden="false" customHeight="false" outlineLevel="0" collapsed="false">
      <c r="A242" s="28" t="str">
        <f aca="false">Cotação!A977</f>
        <v>609331</v>
      </c>
      <c r="B242" s="29" t="str">
        <f aca="false">Cotação!B977</f>
        <v>7899732100323</v>
      </c>
      <c r="C242" s="28" t="str">
        <f aca="false">Cotação!C977</f>
        <v>PV - KIMERA THERMO IRIDIUM LABS FRASCO 60 CAPS</v>
      </c>
      <c r="D242" s="28" t="str">
        <f aca="false">Cotação!D977</f>
        <v>IRIDIUM LABS</v>
      </c>
      <c r="E242" s="28" t="str">
        <f aca="false">Cotação!F977</f>
        <v>C</v>
      </c>
      <c r="F242" s="28" t="n">
        <f aca="false">Cotação!H977</f>
        <v>0.2</v>
      </c>
      <c r="G242" s="30" t="n">
        <f aca="false">Cotação!M977</f>
        <v>50.43</v>
      </c>
      <c r="H242" s="30" t="n">
        <f aca="false">Cotação!L977</f>
        <v>50.43</v>
      </c>
      <c r="I242" s="30" t="n">
        <f aca="false">Cotação!V977</f>
        <v>41.31</v>
      </c>
      <c r="J242" s="31" t="n">
        <f aca="false">Cotação!Y977</f>
        <v>-0.180844735276621</v>
      </c>
      <c r="K242" s="32" t="n">
        <f aca="false">Cotação!AC977</f>
        <v>1</v>
      </c>
      <c r="L242" s="30" t="n">
        <f aca="false">Cotação!AD977</f>
        <v>41.31</v>
      </c>
      <c r="M242" s="30" t="n">
        <f aca="false">Cotação!AE977</f>
        <v>9.12</v>
      </c>
      <c r="N242" s="32" t="n">
        <f aca="false">Cotação!AB977</f>
        <v>118</v>
      </c>
      <c r="O242" s="28" t="str">
        <f aca="false">Cotação!AF977</f>
        <v/>
      </c>
    </row>
    <row r="243" customFormat="false" ht="15" hidden="false" customHeight="false" outlineLevel="0" collapsed="false">
      <c r="A243" s="28" t="str">
        <f aca="false">Cotação!A882</f>
        <v>573341</v>
      </c>
      <c r="B243" s="29" t="str">
        <f aca="false">Cotação!B882</f>
        <v>7899095201491</v>
      </c>
      <c r="C243" s="28" t="str">
        <f aca="false">Cotação!C882</f>
        <v>PV - VITACIN KIDS 30MG GOMA 25UN MORANGO</v>
      </c>
      <c r="D243" s="28" t="str">
        <f aca="false">Cotação!D882</f>
        <v>GEOLAB</v>
      </c>
      <c r="E243" s="28" t="str">
        <f aca="false">Cotação!F882</f>
        <v>B</v>
      </c>
      <c r="F243" s="28" t="n">
        <f aca="false">Cotação!H882</f>
        <v>6.4</v>
      </c>
      <c r="G243" s="30" t="n">
        <f aca="false">Cotação!M882</f>
        <v>5.64</v>
      </c>
      <c r="H243" s="30" t="n">
        <f aca="false">Cotação!L882</f>
        <v>5.64</v>
      </c>
      <c r="I243" s="30" t="n">
        <f aca="false">Cotação!V882</f>
        <v>5.25</v>
      </c>
      <c r="J243" s="31" t="n">
        <f aca="false">Cotação!Y882</f>
        <v>-0.0691489361702127</v>
      </c>
      <c r="K243" s="32" t="n">
        <f aca="false">Cotação!AC882</f>
        <v>8</v>
      </c>
      <c r="L243" s="30" t="n">
        <f aca="false">Cotação!AD882</f>
        <v>42</v>
      </c>
      <c r="M243" s="30" t="n">
        <f aca="false">Cotação!AE882</f>
        <v>3.12</v>
      </c>
      <c r="N243" s="32" t="n">
        <f aca="false">Cotação!AB882</f>
        <v>264</v>
      </c>
      <c r="O243" s="28" t="str">
        <f aca="false">Cotação!AF882</f>
        <v/>
      </c>
    </row>
    <row r="244" customFormat="false" ht="15" hidden="false" customHeight="false" outlineLevel="0" collapsed="false">
      <c r="A244" s="28" t="str">
        <f aca="false">Cotação!A407</f>
        <v>509101</v>
      </c>
      <c r="B244" s="29" t="str">
        <f aca="false">Cotação!B407</f>
        <v>7896658038501</v>
      </c>
      <c r="C244" s="28" t="str">
        <f aca="false">Cotação!C407</f>
        <v>PV ETINILESTRADIOL+GESTODENO 30/75MCG CX 21 COMP</v>
      </c>
      <c r="D244" s="28" t="str">
        <f aca="false">Cotação!D407</f>
        <v>ACHE</v>
      </c>
      <c r="E244" s="28" t="str">
        <f aca="false">Cotação!F407</f>
        <v>A</v>
      </c>
      <c r="F244" s="28" t="n">
        <f aca="false">Cotação!H407</f>
        <v>3.2</v>
      </c>
      <c r="G244" s="30" t="n">
        <f aca="false">Cotação!M407</f>
        <v>11.96</v>
      </c>
      <c r="H244" s="30" t="n">
        <f aca="false">Cotação!L407</f>
        <v>11.68</v>
      </c>
      <c r="I244" s="30" t="n">
        <f aca="false">Cotação!V407</f>
        <v>11.99</v>
      </c>
      <c r="J244" s="31" t="n">
        <f aca="false">Cotação!Y407</f>
        <v>0.00250836120401332</v>
      </c>
      <c r="K244" s="32" t="n">
        <f aca="false">Cotação!AC407</f>
        <v>5</v>
      </c>
      <c r="L244" s="30" t="n">
        <f aca="false">Cotação!AD407</f>
        <v>59.95</v>
      </c>
      <c r="M244" s="30" t="n">
        <f aca="false">Cotação!AE407</f>
        <v>-0.149999999999997</v>
      </c>
      <c r="N244" s="32" t="n">
        <f aca="false">Cotação!AB407</f>
        <v>31</v>
      </c>
      <c r="O244" s="28" t="str">
        <f aca="false">Cotação!AF407</f>
        <v/>
      </c>
    </row>
    <row r="245" customFormat="false" ht="15" hidden="false" customHeight="false" outlineLevel="0" collapsed="false">
      <c r="A245" s="28" t="str">
        <f aca="false">Cotação!A408</f>
        <v>630191</v>
      </c>
      <c r="B245" s="29" t="str">
        <f aca="false">Cotação!B408</f>
        <v>7896004820507</v>
      </c>
      <c r="C245" s="28" t="str">
        <f aca="false">Cotação!C408</f>
        <v>PV HEMIFUMARATO DE BISOPROLOL 1,25MG CX 30 COMP REV</v>
      </c>
      <c r="D245" s="28" t="str">
        <f aca="false">Cotação!D408</f>
        <v>GERMED GENERICOS</v>
      </c>
      <c r="E245" s="28" t="str">
        <f aca="false">Cotação!F408</f>
        <v>B</v>
      </c>
      <c r="F245" s="28" t="n">
        <f aca="false">Cotação!H408</f>
        <v>0.4</v>
      </c>
      <c r="G245" s="30" t="n">
        <f aca="false">Cotação!M408</f>
        <v>18.98</v>
      </c>
      <c r="H245" s="30" t="n">
        <f aca="false">Cotação!L408</f>
        <v>18.98</v>
      </c>
      <c r="I245" s="30" t="n">
        <f aca="false">Cotação!V408</f>
        <v>12.04</v>
      </c>
      <c r="J245" s="31" t="n">
        <f aca="false">Cotação!Y408</f>
        <v>-0.365648050579558</v>
      </c>
      <c r="K245" s="32" t="n">
        <f aca="false">Cotação!AC408</f>
        <v>2</v>
      </c>
      <c r="L245" s="30" t="n">
        <f aca="false">Cotação!AD408</f>
        <v>24.08</v>
      </c>
      <c r="M245" s="30" t="n">
        <f aca="false">Cotação!AE408</f>
        <v>13.88</v>
      </c>
      <c r="N245" s="32" t="n">
        <f aca="false">Cotação!AB408</f>
        <v>33</v>
      </c>
      <c r="O245" s="28" t="str">
        <f aca="false">Cotação!AF408</f>
        <v/>
      </c>
    </row>
    <row r="246" customFormat="false" ht="15" hidden="false" customHeight="false" outlineLevel="0" collapsed="false">
      <c r="A246" s="28" t="str">
        <f aca="false">Cotação!A1081</f>
        <v>1353</v>
      </c>
      <c r="B246" s="29" t="str">
        <f aca="false">Cotação!B1081</f>
        <v>7898714761477</v>
      </c>
      <c r="C246" s="28" t="str">
        <f aca="false">Cotação!C1081</f>
        <v>PV K2+D3 CAPS REV X 30</v>
      </c>
      <c r="D246" s="28" t="str">
        <f aca="false">Cotação!D1081</f>
        <v>KATIGUA</v>
      </c>
      <c r="E246" s="28" t="str">
        <f aca="false">Cotação!F1081</f>
        <v>C</v>
      </c>
      <c r="F246" s="28" t="n">
        <f aca="false">Cotação!H1081</f>
        <v>0.2</v>
      </c>
      <c r="G246" s="30" t="n">
        <f aca="false">Cotação!M1081</f>
        <v>20.61</v>
      </c>
      <c r="H246" s="30" t="n">
        <f aca="false">Cotação!L1081</f>
        <v>20.61</v>
      </c>
      <c r="I246" s="30" t="n">
        <f aca="false">Cotação!V1081</f>
        <v>20.61</v>
      </c>
      <c r="J246" s="31" t="n">
        <f aca="false">Cotação!Y1081</f>
        <v>0</v>
      </c>
      <c r="K246" s="32" t="n">
        <f aca="false">Cotação!AC1081</f>
        <v>1</v>
      </c>
      <c r="L246" s="30" t="n">
        <f aca="false">Cotação!AD1081</f>
        <v>20.61</v>
      </c>
      <c r="M246" s="30" t="n">
        <f aca="false">Cotação!AE1081</f>
        <v>0</v>
      </c>
      <c r="N246" s="32" t="n">
        <f aca="false">Cotação!AB1081</f>
        <v>30</v>
      </c>
      <c r="O246" s="28" t="str">
        <f aca="false">Cotação!AF1081</f>
        <v/>
      </c>
    </row>
    <row r="247" customFormat="false" ht="15" hidden="false" customHeight="false" outlineLevel="0" collapsed="false">
      <c r="A247" s="28" t="str">
        <f aca="false">Cotação!A409</f>
        <v>633871</v>
      </c>
      <c r="B247" s="29" t="str">
        <f aca="false">Cotação!B409</f>
        <v>7896004786988</v>
      </c>
      <c r="C247" s="28" t="str">
        <f aca="false">Cotação!C409</f>
        <v>PV OLM.MED+BES.ANLOD 40+5MG CX 30 COMP REV</v>
      </c>
      <c r="D247" s="28" t="str">
        <f aca="false">Cotação!D409</f>
        <v>GERMED GENERICOS</v>
      </c>
      <c r="E247" s="28" t="str">
        <f aca="false">Cotação!F409</f>
        <v>C</v>
      </c>
      <c r="F247" s="28" t="n">
        <f aca="false">Cotação!H409</f>
        <v>0.9</v>
      </c>
      <c r="G247" s="30" t="n">
        <f aca="false">Cotação!M409</f>
        <v>36.42</v>
      </c>
      <c r="H247" s="30" t="n">
        <f aca="false">Cotação!L409</f>
        <v>36.42</v>
      </c>
      <c r="I247" s="30" t="n">
        <f aca="false">Cotação!V409</f>
        <v>31.94</v>
      </c>
      <c r="J247" s="31" t="n">
        <f aca="false">Cotação!Y409</f>
        <v>-0.123009335529929</v>
      </c>
      <c r="K247" s="32" t="n">
        <f aca="false">Cotação!AC409</f>
        <v>2</v>
      </c>
      <c r="L247" s="30" t="n">
        <f aca="false">Cotação!AD409</f>
        <v>63.88</v>
      </c>
      <c r="M247" s="30" t="n">
        <f aca="false">Cotação!AE409</f>
        <v>8.96</v>
      </c>
      <c r="N247" s="32" t="n">
        <f aca="false">Cotação!AB409</f>
        <v>37</v>
      </c>
      <c r="O247" s="28" t="str">
        <f aca="false">Cotação!AF409</f>
        <v/>
      </c>
    </row>
    <row r="248" customFormat="false" ht="15" hidden="false" customHeight="false" outlineLevel="0" collapsed="false">
      <c r="A248" s="28" t="str">
        <f aca="false">Cotação!A410</f>
        <v>478581</v>
      </c>
      <c r="B248" s="29" t="str">
        <f aca="false">Cotação!B410</f>
        <v>7896112124900</v>
      </c>
      <c r="C248" s="28" t="str">
        <f aca="false">Cotação!C410</f>
        <v>PV VARFARINA SODICA 5MG CX 30 COMP</v>
      </c>
      <c r="D248" s="28" t="str">
        <f aca="false">Cotação!D410</f>
        <v>TEUTO</v>
      </c>
      <c r="E248" s="28" t="str">
        <f aca="false">Cotação!F410</f>
        <v>C</v>
      </c>
      <c r="F248" s="28" t="n">
        <f aca="false">Cotação!H410</f>
        <v>0.4</v>
      </c>
      <c r="G248" s="30" t="n">
        <f aca="false">Cotação!M410</f>
        <v>5.07</v>
      </c>
      <c r="H248" s="30" t="n">
        <f aca="false">Cotação!L410</f>
        <v>5.07</v>
      </c>
      <c r="I248" s="30" t="n">
        <f aca="false">Cotação!V410</f>
        <v>5.29</v>
      </c>
      <c r="J248" s="31" t="n">
        <f aca="false">Cotação!Y410</f>
        <v>0.0433925049309665</v>
      </c>
      <c r="K248" s="32" t="n">
        <f aca="false">Cotação!AC410</f>
        <v>1</v>
      </c>
      <c r="L248" s="30" t="n">
        <f aca="false">Cotação!AD410</f>
        <v>5.29</v>
      </c>
      <c r="M248" s="30" t="n">
        <f aca="false">Cotação!AE410</f>
        <v>-0.22</v>
      </c>
      <c r="N248" s="32" t="n">
        <f aca="false">Cotação!AB410</f>
        <v>987</v>
      </c>
      <c r="O248" s="28" t="str">
        <f aca="false">Cotação!AF410</f>
        <v/>
      </c>
    </row>
    <row r="249" customFormat="false" ht="15" hidden="false" customHeight="false" outlineLevel="0" collapsed="false">
      <c r="A249" s="28" t="str">
        <f aca="false">Cotação!A411</f>
        <v>645411</v>
      </c>
      <c r="B249" s="29" t="str">
        <f aca="false">Cotação!B411</f>
        <v>7896112181699</v>
      </c>
      <c r="C249" s="28" t="str">
        <f aca="false">Cotação!C411</f>
        <v>PV- CLORIDRATO DE PIOGLITAZONA 15MG CX 30 COMP</v>
      </c>
      <c r="D249" s="28" t="str">
        <f aca="false">Cotação!D411</f>
        <v>TEUTO</v>
      </c>
      <c r="E249" s="28" t="str">
        <f aca="false">Cotação!F411</f>
        <v>B</v>
      </c>
      <c r="F249" s="28" t="n">
        <f aca="false">Cotação!H411</f>
        <v>3.2</v>
      </c>
      <c r="G249" s="30" t="n">
        <f aca="false">Cotação!M411</f>
        <v>24.59</v>
      </c>
      <c r="H249" s="30" t="n">
        <f aca="false">Cotação!L411</f>
        <v>24.59</v>
      </c>
      <c r="I249" s="30" t="n">
        <f aca="false">Cotação!V411</f>
        <v>25.35</v>
      </c>
      <c r="J249" s="31" t="n">
        <f aca="false">Cotação!Y411</f>
        <v>0.0309068727124848</v>
      </c>
      <c r="K249" s="32" t="n">
        <f aca="false">Cotação!AC411</f>
        <v>2</v>
      </c>
      <c r="L249" s="30" t="n">
        <f aca="false">Cotação!AD411</f>
        <v>50.7</v>
      </c>
      <c r="M249" s="30" t="n">
        <f aca="false">Cotação!AE411</f>
        <v>-1.52</v>
      </c>
      <c r="N249" s="32" t="n">
        <f aca="false">Cotação!AB411</f>
        <v>1086</v>
      </c>
      <c r="O249" s="28" t="str">
        <f aca="false">Cotação!AF411</f>
        <v/>
      </c>
    </row>
    <row r="250" customFormat="false" ht="15" hidden="false" customHeight="false" outlineLevel="0" collapsed="false">
      <c r="A250" s="28" t="str">
        <f aca="false">Cotação!A1082</f>
        <v>644981</v>
      </c>
      <c r="B250" s="29" t="str">
        <f aca="false">Cotação!B1082</f>
        <v>7898938440363</v>
      </c>
      <c r="C250" s="28" t="str">
        <f aca="false">Cotação!C1082</f>
        <v>PVV - OLEO DE CARTAMO 1000MG C/60 CPS</v>
      </c>
      <c r="D250" s="28" t="str">
        <f aca="false">Cotação!D1082</f>
        <v>DUOM</v>
      </c>
      <c r="E250" s="28" t="str">
        <f aca="false">Cotação!F1082</f>
        <v>C</v>
      </c>
      <c r="F250" s="28" t="n">
        <f aca="false">Cotação!H1082</f>
        <v>0.2</v>
      </c>
      <c r="G250" s="30" t="n">
        <f aca="false">Cotação!M1082</f>
        <v>26.53</v>
      </c>
      <c r="H250" s="30" t="n">
        <f aca="false">Cotação!L1082</f>
        <v>26.53</v>
      </c>
      <c r="I250" s="30" t="n">
        <f aca="false">Cotação!V1082</f>
        <v>26.53</v>
      </c>
      <c r="J250" s="31" t="n">
        <f aca="false">Cotação!Y1082</f>
        <v>0</v>
      </c>
      <c r="K250" s="32" t="n">
        <f aca="false">Cotação!AC1082</f>
        <v>1</v>
      </c>
      <c r="L250" s="30" t="n">
        <f aca="false">Cotação!AD1082</f>
        <v>26.53</v>
      </c>
      <c r="M250" s="30" t="n">
        <f aca="false">Cotação!AE1082</f>
        <v>0</v>
      </c>
      <c r="N250" s="32" t="n">
        <f aca="false">Cotação!AB1082</f>
        <v>18</v>
      </c>
      <c r="O250" s="28" t="str">
        <f aca="false">Cotação!AF1082</f>
        <v/>
      </c>
    </row>
    <row r="251" customFormat="false" ht="15" hidden="false" customHeight="false" outlineLevel="0" collapsed="false">
      <c r="A251" s="28" t="str">
        <f aca="false">Cotação!A413</f>
        <v>418121</v>
      </c>
      <c r="B251" s="29" t="str">
        <f aca="false">Cotação!B413</f>
        <v>7896004710433</v>
      </c>
      <c r="C251" s="28" t="str">
        <f aca="false">Cotação!C413</f>
        <v>RIFAMICINA 10MG SPRAY FR 20ML</v>
      </c>
      <c r="D251" s="28" t="str">
        <f aca="false">Cotação!D413</f>
        <v>GERMED GENERICOS</v>
      </c>
      <c r="E251" s="28" t="str">
        <f aca="false">Cotação!F413</f>
        <v>C</v>
      </c>
      <c r="F251" s="28" t="n">
        <f aca="false">Cotação!H413</f>
        <v>0.1</v>
      </c>
      <c r="G251" s="30" t="n">
        <f aca="false">Cotação!M413</f>
        <v>17.76</v>
      </c>
      <c r="H251" s="30" t="n">
        <f aca="false">Cotação!L413</f>
        <v>17.76</v>
      </c>
      <c r="I251" s="30" t="n">
        <f aca="false">Cotação!V413</f>
        <v>18.29</v>
      </c>
      <c r="J251" s="31" t="n">
        <f aca="false">Cotação!Y413</f>
        <v>0.0298423423423422</v>
      </c>
      <c r="K251" s="32" t="n">
        <f aca="false">Cotação!AC413</f>
        <v>1</v>
      </c>
      <c r="L251" s="30" t="n">
        <f aca="false">Cotação!AD413</f>
        <v>18.29</v>
      </c>
      <c r="M251" s="30" t="n">
        <f aca="false">Cotação!AE413</f>
        <v>-0.529999999999998</v>
      </c>
      <c r="N251" s="32" t="n">
        <f aca="false">Cotação!AB413</f>
        <v>100</v>
      </c>
      <c r="O251" s="28" t="str">
        <f aca="false">Cotação!AF413</f>
        <v/>
      </c>
    </row>
    <row r="252" customFormat="false" ht="15" hidden="false" customHeight="false" outlineLevel="0" collapsed="false">
      <c r="A252" s="28" t="str">
        <f aca="false">Cotação!A509</f>
        <v>519601</v>
      </c>
      <c r="B252" s="29" t="str">
        <f aca="false">Cotação!B509</f>
        <v>7899095262782</v>
      </c>
      <c r="C252" s="28" t="str">
        <f aca="false">Cotação!C509</f>
        <v>RISPERIDONA 1MG CX 30 COMP REV</v>
      </c>
      <c r="D252" s="28" t="str">
        <f aca="false">Cotação!D509</f>
        <v>GEOLAB</v>
      </c>
      <c r="E252" s="28" t="str">
        <f aca="false">Cotação!F509</f>
        <v>C</v>
      </c>
      <c r="F252" s="28" t="n">
        <f aca="false">Cotação!H509</f>
        <v>0.2</v>
      </c>
      <c r="G252" s="30" t="n">
        <f aca="false">Cotação!M509</f>
        <v>4.54</v>
      </c>
      <c r="H252" s="30" t="n">
        <f aca="false">Cotação!L509</f>
        <v>4.54</v>
      </c>
      <c r="I252" s="30" t="n">
        <f aca="false">Cotação!V509</f>
        <v>4.74</v>
      </c>
      <c r="J252" s="31" t="n">
        <f aca="false">Cotação!Y509</f>
        <v>0.0440528634361235</v>
      </c>
      <c r="K252" s="32" t="n">
        <f aca="false">Cotação!AC509</f>
        <v>1</v>
      </c>
      <c r="L252" s="30" t="n">
        <f aca="false">Cotação!AD509</f>
        <v>4.74</v>
      </c>
      <c r="M252" s="30" t="n">
        <f aca="false">Cotação!AE509</f>
        <v>-0.2</v>
      </c>
      <c r="N252" s="32" t="n">
        <f aca="false">Cotação!AB509</f>
        <v>976</v>
      </c>
      <c r="O252" s="28" t="str">
        <f aca="false">Cotação!AF509</f>
        <v/>
      </c>
    </row>
    <row r="253" customFormat="false" ht="15" hidden="false" customHeight="false" outlineLevel="0" collapsed="false">
      <c r="A253" s="28" t="str">
        <f aca="false">Cotação!A510</f>
        <v>516201</v>
      </c>
      <c r="B253" s="29" t="str">
        <f aca="false">Cotação!B510</f>
        <v>7898049797745</v>
      </c>
      <c r="C253" s="28" t="str">
        <f aca="false">Cotação!C510</f>
        <v>RISPERIDONA 2MG CX 30 COMP REV</v>
      </c>
      <c r="D253" s="28" t="str">
        <f aca="false">Cotação!D510</f>
        <v>VITAMEDIC</v>
      </c>
      <c r="E253" s="28" t="str">
        <f aca="false">Cotação!F510</f>
        <v>C</v>
      </c>
      <c r="F253" s="28" t="n">
        <f aca="false">Cotação!H510</f>
        <v>0.4</v>
      </c>
      <c r="G253" s="30" t="n">
        <f aca="false">Cotação!M510</f>
        <v>8.37</v>
      </c>
      <c r="H253" s="30" t="n">
        <f aca="false">Cotação!L510</f>
        <v>8.37</v>
      </c>
      <c r="I253" s="30" t="n">
        <f aca="false">Cotação!V510</f>
        <v>5.99</v>
      </c>
      <c r="J253" s="31" t="n">
        <f aca="false">Cotação!Y510</f>
        <v>-0.284348864994026</v>
      </c>
      <c r="K253" s="32" t="n">
        <f aca="false">Cotação!AC510</f>
        <v>1</v>
      </c>
      <c r="L253" s="30" t="n">
        <f aca="false">Cotação!AD510</f>
        <v>5.99</v>
      </c>
      <c r="M253" s="30" t="n">
        <f aca="false">Cotação!AE510</f>
        <v>2.38</v>
      </c>
      <c r="N253" s="32" t="n">
        <f aca="false">Cotação!AB510</f>
        <v>26</v>
      </c>
      <c r="O253" s="28" t="str">
        <f aca="false">Cotação!AF510</f>
        <v/>
      </c>
    </row>
    <row r="254" customFormat="false" ht="15" hidden="false" customHeight="false" outlineLevel="0" collapsed="false">
      <c r="A254" s="28" t="str">
        <f aca="false">Cotação!A124</f>
        <v>673</v>
      </c>
      <c r="B254" s="29" t="str">
        <f aca="false">Cotação!B124</f>
        <v>7898936049698</v>
      </c>
      <c r="C254" s="28" t="str">
        <f aca="false">Cotação!C124</f>
        <v>ROSA MOSQUETA 30ML</v>
      </c>
      <c r="D254" s="28" t="n">
        <f aca="false">Cotação!D124</f>
        <v>0</v>
      </c>
      <c r="E254" s="28" t="str">
        <f aca="false">Cotação!F124</f>
        <v>B</v>
      </c>
      <c r="F254" s="28" t="n">
        <f aca="false">Cotação!H124</f>
        <v>4</v>
      </c>
      <c r="G254" s="30" t="n">
        <f aca="false">Cotação!M124</f>
        <v>4.1</v>
      </c>
      <c r="H254" s="30" t="n">
        <f aca="false">Cotação!L124</f>
        <v>4.1</v>
      </c>
      <c r="I254" s="30" t="n">
        <f aca="false">Cotação!V124</f>
        <v>4.09</v>
      </c>
      <c r="J254" s="31" t="n">
        <f aca="false">Cotação!Y124</f>
        <v>-0.0024390243902439</v>
      </c>
      <c r="K254" s="32" t="n">
        <f aca="false">Cotação!AC124</f>
        <v>6</v>
      </c>
      <c r="L254" s="30" t="n">
        <f aca="false">Cotação!AD124</f>
        <v>24.54</v>
      </c>
      <c r="M254" s="30" t="n">
        <f aca="false">Cotação!AE124</f>
        <v>0.0599999999999987</v>
      </c>
      <c r="N254" s="32" t="n">
        <f aca="false">Cotação!AB124</f>
        <v>394</v>
      </c>
      <c r="O254" s="28" t="str">
        <f aca="false">Cotação!AF124</f>
        <v/>
      </c>
    </row>
    <row r="255" customFormat="false" ht="15" hidden="false" customHeight="false" outlineLevel="0" collapsed="false">
      <c r="A255" s="28" t="str">
        <f aca="false">Cotação!A565</f>
        <v>674361</v>
      </c>
      <c r="B255" s="29" t="str">
        <f aca="false">Cotação!B565</f>
        <v>7898936049049</v>
      </c>
      <c r="C255" s="28" t="str">
        <f aca="false">Cotação!C565</f>
        <v>SABONETE INTIMO 17 ERVAS 210ML</v>
      </c>
      <c r="D255" s="28" t="n">
        <f aca="false">Cotação!D565</f>
        <v>0</v>
      </c>
      <c r="E255" s="28" t="str">
        <f aca="false">Cotação!F565</f>
        <v>C</v>
      </c>
      <c r="F255" s="28" t="n">
        <f aca="false">Cotação!H565</f>
        <v>1.6</v>
      </c>
      <c r="G255" s="30" t="n">
        <f aca="false">Cotação!M565</f>
        <v>3.33</v>
      </c>
      <c r="H255" s="30" t="n">
        <f aca="false">Cotação!L565</f>
        <v>3.33</v>
      </c>
      <c r="I255" s="30" t="n">
        <f aca="false">Cotação!V565</f>
        <v>3.34</v>
      </c>
      <c r="J255" s="31" t="n">
        <f aca="false">Cotação!Y565</f>
        <v>0.00300300300300305</v>
      </c>
      <c r="K255" s="32" t="n">
        <f aca="false">Cotação!AC565</f>
        <v>2</v>
      </c>
      <c r="L255" s="30" t="n">
        <f aca="false">Cotação!AD565</f>
        <v>6.68</v>
      </c>
      <c r="M255" s="30" t="n">
        <f aca="false">Cotação!AE565</f>
        <v>-0.0199999999999996</v>
      </c>
      <c r="N255" s="32" t="n">
        <f aca="false">Cotação!AB565</f>
        <v>471</v>
      </c>
      <c r="O255" s="28" t="str">
        <f aca="false">Cotação!AF565</f>
        <v/>
      </c>
    </row>
    <row r="256" customFormat="false" ht="15" hidden="false" customHeight="false" outlineLevel="0" collapsed="false">
      <c r="A256" s="28" t="str">
        <f aca="false">Cotação!A566</f>
        <v>674371</v>
      </c>
      <c r="B256" s="29" t="str">
        <f aca="false">Cotação!B566</f>
        <v>7898936049131</v>
      </c>
      <c r="C256" s="28" t="str">
        <f aca="false">Cotação!C566</f>
        <v>SABONETE INTIMO AROEIRA 210ML</v>
      </c>
      <c r="D256" s="28" t="n">
        <f aca="false">Cotação!D566</f>
        <v>0</v>
      </c>
      <c r="E256" s="28" t="str">
        <f aca="false">Cotação!F566</f>
        <v>C</v>
      </c>
      <c r="F256" s="28" t="n">
        <f aca="false">Cotação!H566</f>
        <v>1.2</v>
      </c>
      <c r="G256" s="30" t="n">
        <f aca="false">Cotação!M566</f>
        <v>3.38</v>
      </c>
      <c r="H256" s="30" t="n">
        <f aca="false">Cotação!L566</f>
        <v>3.38</v>
      </c>
      <c r="I256" s="30" t="n">
        <f aca="false">Cotação!V566</f>
        <v>3.36</v>
      </c>
      <c r="J256" s="31" t="n">
        <f aca="false">Cotação!Y566</f>
        <v>-0.00591715976331364</v>
      </c>
      <c r="K256" s="32" t="n">
        <f aca="false">Cotação!AC566</f>
        <v>1</v>
      </c>
      <c r="L256" s="30" t="n">
        <f aca="false">Cotação!AD566</f>
        <v>3.36</v>
      </c>
      <c r="M256" s="30" t="n">
        <f aca="false">Cotação!AE566</f>
        <v>0.02</v>
      </c>
      <c r="N256" s="32" t="n">
        <f aca="false">Cotação!AB566</f>
        <v>488</v>
      </c>
      <c r="O256" s="28" t="str">
        <f aca="false">Cotação!AF566</f>
        <v/>
      </c>
    </row>
    <row r="257" customFormat="false" ht="15" hidden="false" customHeight="false" outlineLevel="0" collapsed="false">
      <c r="A257" s="28" t="str">
        <f aca="false">Cotação!A567</f>
        <v>1503</v>
      </c>
      <c r="B257" s="29" t="str">
        <f aca="false">Cotação!B567</f>
        <v>7898936049735</v>
      </c>
      <c r="C257" s="28" t="str">
        <f aca="false">Cotação!C567</f>
        <v>SABONETE INTIMO BARBATIMAO AROEIRA 210ML</v>
      </c>
      <c r="D257" s="28" t="n">
        <f aca="false">Cotação!D567</f>
        <v>0</v>
      </c>
      <c r="E257" s="28" t="str">
        <f aca="false">Cotação!F567</f>
        <v>C</v>
      </c>
      <c r="F257" s="28" t="n">
        <f aca="false">Cotação!H567</f>
        <v>1.2</v>
      </c>
      <c r="G257" s="30" t="n">
        <f aca="false">Cotação!M567</f>
        <v>3.36</v>
      </c>
      <c r="H257" s="30" t="n">
        <f aca="false">Cotação!L567</f>
        <v>3.36</v>
      </c>
      <c r="I257" s="30" t="n">
        <f aca="false">Cotação!V567</f>
        <v>3.36</v>
      </c>
      <c r="J257" s="31" t="n">
        <f aca="false">Cotação!Y567</f>
        <v>0</v>
      </c>
      <c r="K257" s="32" t="n">
        <f aca="false">Cotação!AC567</f>
        <v>3</v>
      </c>
      <c r="L257" s="30" t="n">
        <f aca="false">Cotação!AD567</f>
        <v>10.08</v>
      </c>
      <c r="M257" s="30" t="n">
        <f aca="false">Cotação!AE567</f>
        <v>0</v>
      </c>
      <c r="N257" s="32" t="n">
        <f aca="false">Cotação!AB567</f>
        <v>316</v>
      </c>
      <c r="O257" s="28" t="str">
        <f aca="false">Cotação!AF567</f>
        <v/>
      </c>
    </row>
    <row r="258" customFormat="false" ht="15" hidden="false" customHeight="false" outlineLevel="0" collapsed="false">
      <c r="A258" s="28" t="str">
        <f aca="false">Cotação!A568</f>
        <v>3173</v>
      </c>
      <c r="B258" s="29" t="str">
        <f aca="false">Cotação!B568</f>
        <v>7898936049933</v>
      </c>
      <c r="C258" s="28" t="str">
        <f aca="false">Cotação!C568</f>
        <v>SABONETE INTIMO ROSA MOSQUETA 200ML</v>
      </c>
      <c r="D258" s="28" t="n">
        <f aca="false">Cotação!D568</f>
        <v>0</v>
      </c>
      <c r="E258" s="28" t="str">
        <f aca="false">Cotação!F568</f>
        <v>C</v>
      </c>
      <c r="F258" s="28" t="n">
        <f aca="false">Cotação!H568</f>
        <v>0.4</v>
      </c>
      <c r="G258" s="30" t="n">
        <f aca="false">Cotação!M568</f>
        <v>3.4</v>
      </c>
      <c r="H258" s="30" t="n">
        <f aca="false">Cotação!L568</f>
        <v>3.4</v>
      </c>
      <c r="I258" s="30" t="n">
        <f aca="false">Cotação!V568</f>
        <v>3.35</v>
      </c>
      <c r="J258" s="31" t="n">
        <f aca="false">Cotação!Y568</f>
        <v>-0.0147058823529411</v>
      </c>
      <c r="K258" s="32" t="n">
        <f aca="false">Cotação!AC568</f>
        <v>1</v>
      </c>
      <c r="L258" s="30" t="n">
        <f aca="false">Cotação!AD568</f>
        <v>3.35</v>
      </c>
      <c r="M258" s="30" t="n">
        <f aca="false">Cotação!AE568</f>
        <v>0.0499999999999998</v>
      </c>
      <c r="N258" s="32" t="n">
        <f aca="false">Cotação!AB568</f>
        <v>262</v>
      </c>
      <c r="O258" s="28" t="str">
        <f aca="false">Cotação!AF568</f>
        <v/>
      </c>
    </row>
    <row r="259" customFormat="false" ht="15" hidden="false" customHeight="false" outlineLevel="0" collapsed="false">
      <c r="A259" s="28" t="str">
        <f aca="false">Cotação!A1027</f>
        <v>557721</v>
      </c>
      <c r="B259" s="29" t="str">
        <f aca="false">Cotação!B1027</f>
        <v>17898157723384</v>
      </c>
      <c r="C259" s="28" t="str">
        <f aca="false">Cotação!C1027</f>
        <v>SCALP 23G - SAFER</v>
      </c>
      <c r="D259" s="28" t="str">
        <f aca="false">Cotação!D1027</f>
        <v>LABOR IMPORT</v>
      </c>
      <c r="E259" s="28" t="str">
        <f aca="false">Cotação!F1027</f>
        <v>B</v>
      </c>
      <c r="F259" s="28" t="n">
        <f aca="false">Cotação!H1027</f>
        <v>34.9</v>
      </c>
      <c r="G259" s="30" t="n">
        <f aca="false">Cotação!M1027</f>
        <v>0.37</v>
      </c>
      <c r="H259" s="30" t="n">
        <f aca="false">Cotação!L1027</f>
        <v>0.37</v>
      </c>
      <c r="I259" s="30" t="n">
        <f aca="false">Cotação!V1027</f>
        <v>0.3</v>
      </c>
      <c r="J259" s="31" t="n">
        <f aca="false">Cotação!Y1027</f>
        <v>-0.189189189189189</v>
      </c>
      <c r="K259" s="32" t="n">
        <f aca="false">Cotação!AC1027</f>
        <v>4</v>
      </c>
      <c r="L259" s="30" t="n">
        <f aca="false">Cotação!AD1027</f>
        <v>1.2</v>
      </c>
      <c r="M259" s="30" t="n">
        <f aca="false">Cotação!AE1027</f>
        <v>0.28</v>
      </c>
      <c r="N259" s="32" t="n">
        <f aca="false">Cotação!AB1027</f>
        <v>17382</v>
      </c>
      <c r="O259" s="28" t="str">
        <f aca="false">Cotação!AF1027</f>
        <v/>
      </c>
    </row>
    <row r="260" customFormat="false" ht="15" hidden="false" customHeight="false" outlineLevel="0" collapsed="false">
      <c r="A260" s="28" t="str">
        <f aca="false">Cotação!A898</f>
        <v>431521</v>
      </c>
      <c r="B260" s="29" t="str">
        <f aca="false">Cotação!B898</f>
        <v>7897595621030</v>
      </c>
      <c r="C260" s="28" t="str">
        <f aca="false">Cotação!C898</f>
        <v>SECNIHEXAL 1000MG CX 2 COMP</v>
      </c>
      <c r="D260" s="28" t="str">
        <f aca="false">Cotação!D898</f>
        <v>SANDOZ</v>
      </c>
      <c r="E260" s="28" t="str">
        <f aca="false">Cotação!F898</f>
        <v>A</v>
      </c>
      <c r="F260" s="28" t="n">
        <f aca="false">Cotação!H898</f>
        <v>30</v>
      </c>
      <c r="G260" s="30" t="n">
        <f aca="false">Cotação!M898</f>
        <v>2.79</v>
      </c>
      <c r="H260" s="30" t="n">
        <f aca="false">Cotação!L898</f>
        <v>2.79</v>
      </c>
      <c r="I260" s="30" t="n">
        <f aca="false">Cotação!V898</f>
        <v>2.86</v>
      </c>
      <c r="J260" s="31" t="n">
        <f aca="false">Cotação!Y898</f>
        <v>0.0250896057347669</v>
      </c>
      <c r="K260" s="32" t="n">
        <f aca="false">Cotação!AC898</f>
        <v>53</v>
      </c>
      <c r="L260" s="30" t="n">
        <f aca="false">Cotação!AD898</f>
        <v>151.58</v>
      </c>
      <c r="M260" s="30" t="n">
        <f aca="false">Cotação!AE898</f>
        <v>-3.70999999999999</v>
      </c>
      <c r="N260" s="32" t="n">
        <f aca="false">Cotação!AB898</f>
        <v>4220</v>
      </c>
      <c r="O260" s="28" t="str">
        <f aca="false">Cotação!AF898</f>
        <v/>
      </c>
    </row>
    <row r="261" customFormat="false" ht="15" hidden="false" customHeight="false" outlineLevel="0" collapsed="false">
      <c r="A261" s="28" t="str">
        <f aca="false">Cotação!A1033</f>
        <v>634151</v>
      </c>
      <c r="B261" s="29" t="str">
        <f aca="false">Cotação!B1033</f>
        <v>7898259495523</v>
      </c>
      <c r="C261" s="28" t="str">
        <f aca="false">Cotação!C1033</f>
        <v>SERINGA SR   5ML LUER LOCK AG 0,7X25</v>
      </c>
      <c r="D261" s="28" t="str">
        <f aca="false">Cotação!D1033</f>
        <v>SR</v>
      </c>
      <c r="E261" s="28" t="str">
        <f aca="false">Cotação!F1033</f>
        <v>C</v>
      </c>
      <c r="F261" s="28" t="n">
        <f aca="false">Cotação!H1033</f>
        <v>59.1</v>
      </c>
      <c r="G261" s="30" t="n">
        <f aca="false">Cotação!M1033</f>
        <v>0.38</v>
      </c>
      <c r="H261" s="30" t="n">
        <f aca="false">Cotação!L1033</f>
        <v>0.38</v>
      </c>
      <c r="I261" s="30" t="n">
        <f aca="false">Cotação!V1033</f>
        <v>0.33</v>
      </c>
      <c r="J261" s="31" t="n">
        <f aca="false">Cotação!Y1033</f>
        <v>-0.131578947368421</v>
      </c>
      <c r="K261" s="32" t="n">
        <f aca="false">Cotação!AC1033</f>
        <v>94</v>
      </c>
      <c r="L261" s="30" t="n">
        <f aca="false">Cotação!AD1033</f>
        <v>31.02</v>
      </c>
      <c r="M261" s="30" t="n">
        <f aca="false">Cotação!AE1033</f>
        <v>4.7</v>
      </c>
      <c r="N261" s="32" t="n">
        <f aca="false">Cotação!AB1033</f>
        <v>94</v>
      </c>
      <c r="O261" s="28" t="str">
        <f aca="false">Cotação!AF1033</f>
        <v>ESTOQUE INSUFICIENTE</v>
      </c>
    </row>
    <row r="262" customFormat="false" ht="15" hidden="false" customHeight="false" outlineLevel="0" collapsed="false">
      <c r="A262" s="28" t="str">
        <f aca="false">Cotação!A902</f>
        <v>619851</v>
      </c>
      <c r="B262" s="29" t="str">
        <f aca="false">Cotação!B902</f>
        <v>7899620912441</v>
      </c>
      <c r="C262" s="28" t="str">
        <f aca="false">Cotação!C902</f>
        <v>SIMETICONA (N.S.) 40MG CX 20 COMP</v>
      </c>
      <c r="D262" s="28" t="str">
        <f aca="false">Cotação!D902</f>
        <v>GLOBO</v>
      </c>
      <c r="E262" s="28" t="str">
        <f aca="false">Cotação!F902</f>
        <v>A</v>
      </c>
      <c r="F262" s="28" t="n">
        <f aca="false">Cotação!H902</f>
        <v>7.6</v>
      </c>
      <c r="G262" s="30" t="n">
        <f aca="false">Cotação!M902</f>
        <v>2.97</v>
      </c>
      <c r="H262" s="30" t="n">
        <f aca="false">Cotação!L902</f>
        <v>2.97</v>
      </c>
      <c r="I262" s="30" t="n">
        <f aca="false">Cotação!V902</f>
        <v>2.97</v>
      </c>
      <c r="J262" s="31" t="n">
        <f aca="false">Cotação!Y902</f>
        <v>0</v>
      </c>
      <c r="K262" s="32" t="n">
        <f aca="false">Cotação!AC902</f>
        <v>20</v>
      </c>
      <c r="L262" s="30" t="n">
        <f aca="false">Cotação!AD902</f>
        <v>59.4</v>
      </c>
      <c r="M262" s="30" t="n">
        <f aca="false">Cotação!AE902</f>
        <v>0</v>
      </c>
      <c r="N262" s="32" t="n">
        <f aca="false">Cotação!AB902</f>
        <v>2549</v>
      </c>
      <c r="O262" s="28" t="str">
        <f aca="false">Cotação!AF902</f>
        <v/>
      </c>
    </row>
    <row r="263" customFormat="false" ht="15" hidden="false" customHeight="false" outlineLevel="0" collapsed="false">
      <c r="A263" s="28" t="str">
        <f aca="false">Cotação!A904</f>
        <v>219981</v>
      </c>
      <c r="B263" s="29" t="str">
        <f aca="false">Cotação!B904</f>
        <v>7898060132730</v>
      </c>
      <c r="C263" s="28" t="str">
        <f aca="false">Cotação!C904</f>
        <v>SINTAFLAT (N.S.) 40MG CX 20 COMP</v>
      </c>
      <c r="D263" s="28" t="str">
        <f aca="false">Cotação!D904</f>
        <v>GLOBO</v>
      </c>
      <c r="E263" s="28" t="str">
        <f aca="false">Cotação!F904</f>
        <v>C</v>
      </c>
      <c r="F263" s="28" t="n">
        <f aca="false">Cotação!H904</f>
        <v>2.7</v>
      </c>
      <c r="G263" s="30" t="n">
        <f aca="false">Cotação!M904</f>
        <v>2.97</v>
      </c>
      <c r="H263" s="30" t="n">
        <f aca="false">Cotação!L904</f>
        <v>2.97</v>
      </c>
      <c r="I263" s="30" t="n">
        <f aca="false">Cotação!V904</f>
        <v>3.1</v>
      </c>
      <c r="J263" s="31" t="n">
        <f aca="false">Cotação!Y904</f>
        <v>0.0437710437710437</v>
      </c>
      <c r="K263" s="32" t="n">
        <f aca="false">Cotação!AC904</f>
        <v>7</v>
      </c>
      <c r="L263" s="30" t="n">
        <f aca="false">Cotação!AD904</f>
        <v>21.7</v>
      </c>
      <c r="M263" s="30" t="n">
        <f aca="false">Cotação!AE904</f>
        <v>-0.909999999999999</v>
      </c>
      <c r="N263" s="32" t="n">
        <f aca="false">Cotação!AB904</f>
        <v>951</v>
      </c>
      <c r="O263" s="28" t="str">
        <f aca="false">Cotação!AF904</f>
        <v/>
      </c>
    </row>
    <row r="264" customFormat="false" ht="15" hidden="false" customHeight="false" outlineLevel="0" collapsed="false">
      <c r="A264" s="28" t="str">
        <f aca="false">Cotação!A906</f>
        <v>212421</v>
      </c>
      <c r="B264" s="29" t="str">
        <f aca="false">Cotação!B906</f>
        <v>7899095201187</v>
      </c>
      <c r="C264" s="28" t="str">
        <f aca="false">Cotação!C906</f>
        <v>SODIX 50MG CX 20 COMP REV</v>
      </c>
      <c r="D264" s="28" t="str">
        <f aca="false">Cotação!D906</f>
        <v>GEOLAB</v>
      </c>
      <c r="E264" s="28" t="str">
        <f aca="false">Cotação!F906</f>
        <v>C</v>
      </c>
      <c r="F264" s="28" t="n">
        <f aca="false">Cotação!H906</f>
        <v>1.7</v>
      </c>
      <c r="G264" s="30" t="n">
        <f aca="false">Cotação!M906</f>
        <v>2.64</v>
      </c>
      <c r="H264" s="30" t="n">
        <f aca="false">Cotação!L906</f>
        <v>2.64</v>
      </c>
      <c r="I264" s="30" t="n">
        <f aca="false">Cotação!V906</f>
        <v>2.69</v>
      </c>
      <c r="J264" s="31" t="n">
        <f aca="false">Cotação!Y906</f>
        <v>0.0189393939393938</v>
      </c>
      <c r="K264" s="32" t="n">
        <f aca="false">Cotação!AC906</f>
        <v>2</v>
      </c>
      <c r="L264" s="30" t="n">
        <f aca="false">Cotação!AD906</f>
        <v>5.38</v>
      </c>
      <c r="M264" s="30" t="n">
        <f aca="false">Cotação!AE906</f>
        <v>-0.0999999999999996</v>
      </c>
      <c r="N264" s="32" t="n">
        <f aca="false">Cotação!AB906</f>
        <v>683</v>
      </c>
      <c r="O264" s="28" t="str">
        <f aca="false">Cotação!AF906</f>
        <v/>
      </c>
    </row>
    <row r="265" customFormat="false" ht="15" hidden="false" customHeight="false" outlineLevel="0" collapsed="false">
      <c r="A265" s="28" t="str">
        <f aca="false">Cotação!A907</f>
        <v>578061</v>
      </c>
      <c r="B265" s="29" t="str">
        <f aca="false">Cotação!B907</f>
        <v>7896902212176</v>
      </c>
      <c r="C265" s="28" t="str">
        <f aca="false">Cotação!C907</f>
        <v>SOLUCAO FISIOLOGICA 0,9% 250ML SORIMAX</v>
      </c>
      <c r="D265" s="28" t="str">
        <f aca="false">Cotação!D907</f>
        <v>FARMAX</v>
      </c>
      <c r="E265" s="28" t="str">
        <f aca="false">Cotação!F907</f>
        <v>A</v>
      </c>
      <c r="F265" s="28" t="n">
        <f aca="false">Cotação!H907</f>
        <v>76.1</v>
      </c>
      <c r="G265" s="30" t="n">
        <f aca="false">Cotação!M907</f>
        <v>3.83</v>
      </c>
      <c r="H265" s="30" t="n">
        <f aca="false">Cotação!L907</f>
        <v>2.84</v>
      </c>
      <c r="I265" s="30" t="n">
        <f aca="false">Cotação!V907</f>
        <v>3.07</v>
      </c>
      <c r="J265" s="31" t="n">
        <f aca="false">Cotação!Y907</f>
        <v>-0.198433420365535</v>
      </c>
      <c r="K265" s="32" t="n">
        <f aca="false">Cotação!AC907</f>
        <v>4</v>
      </c>
      <c r="L265" s="30" t="n">
        <f aca="false">Cotação!AD907</f>
        <v>12.28</v>
      </c>
      <c r="M265" s="30" t="n">
        <f aca="false">Cotação!AE907</f>
        <v>3.04</v>
      </c>
      <c r="N265" s="32" t="n">
        <f aca="false">Cotação!AB907</f>
        <v>41530</v>
      </c>
      <c r="O265" s="28" t="str">
        <f aca="false">Cotação!AF907</f>
        <v/>
      </c>
    </row>
    <row r="266" customFormat="false" ht="15" hidden="false" customHeight="false" outlineLevel="0" collapsed="false">
      <c r="A266" s="28" t="str">
        <f aca="false">Cotação!A537</f>
        <v>588661</v>
      </c>
      <c r="B266" s="29" t="str">
        <f aca="false">Cotação!B537</f>
        <v>7898031310594</v>
      </c>
      <c r="C266" s="28" t="str">
        <f aca="false">Cotação!C537</f>
        <v>SOLUCAO FISIOLOGICA 0,9% 250ML UN</v>
      </c>
      <c r="D266" s="28" t="n">
        <f aca="false">Cotação!D537</f>
        <v>0</v>
      </c>
      <c r="E266" s="28" t="str">
        <f aca="false">Cotação!F537</f>
        <v>C</v>
      </c>
      <c r="F266" s="28" t="n">
        <f aca="false">Cotação!H537</f>
        <v>1.7</v>
      </c>
      <c r="G266" s="30" t="n">
        <f aca="false">Cotação!M537</f>
        <v>3.09</v>
      </c>
      <c r="H266" s="30" t="n">
        <f aca="false">Cotação!L537</f>
        <v>3.09</v>
      </c>
      <c r="I266" s="30" t="n">
        <f aca="false">Cotação!V537</f>
        <v>3.23</v>
      </c>
      <c r="J266" s="31" t="n">
        <f aca="false">Cotação!Y537</f>
        <v>0.0453074433656959</v>
      </c>
      <c r="K266" s="32" t="n">
        <f aca="false">Cotação!AC537</f>
        <v>5</v>
      </c>
      <c r="L266" s="30" t="n">
        <f aca="false">Cotação!AD537</f>
        <v>16.15</v>
      </c>
      <c r="M266" s="30" t="n">
        <f aca="false">Cotação!AE537</f>
        <v>-0.700000000000001</v>
      </c>
      <c r="N266" s="32" t="n">
        <f aca="false">Cotação!AB537</f>
        <v>21058</v>
      </c>
      <c r="O266" s="28" t="str">
        <f aca="false">Cotação!AF537</f>
        <v/>
      </c>
    </row>
    <row r="267" customFormat="false" ht="15" hidden="false" customHeight="false" outlineLevel="0" collapsed="false">
      <c r="A267" s="28" t="str">
        <f aca="false">Cotação!A120</f>
        <v>558381</v>
      </c>
      <c r="B267" s="29" t="str">
        <f aca="false">Cotação!B120</f>
        <v>7896902212152</v>
      </c>
      <c r="C267" s="28" t="str">
        <f aca="false">Cotação!C120</f>
        <v>SOLUCAO SORIMAX 100 ML</v>
      </c>
      <c r="D267" s="28" t="str">
        <f aca="false">Cotação!D120</f>
        <v>PADRAO</v>
      </c>
      <c r="E267" s="28" t="str">
        <f aca="false">Cotação!F120</f>
        <v>A</v>
      </c>
      <c r="F267" s="28" t="n">
        <f aca="false">Cotação!H120</f>
        <v>39.6</v>
      </c>
      <c r="G267" s="30" t="n">
        <f aca="false">Cotação!M120</f>
        <v>2.4836</v>
      </c>
      <c r="H267" s="30" t="n">
        <f aca="false">Cotação!L120</f>
        <v>2.4836</v>
      </c>
      <c r="I267" s="30" t="n">
        <f aca="false">Cotação!V120</f>
        <v>2.39</v>
      </c>
      <c r="J267" s="31" t="n">
        <f aca="false">Cotação!Y120</f>
        <v>-0.0376872282171041</v>
      </c>
      <c r="K267" s="32" t="n">
        <f aca="false">Cotação!AC120</f>
        <v>71</v>
      </c>
      <c r="L267" s="30" t="n">
        <f aca="false">Cotação!AD120</f>
        <v>169.69</v>
      </c>
      <c r="M267" s="30" t="n">
        <f aca="false">Cotação!AE120</f>
        <v>6.64559999999999</v>
      </c>
      <c r="N267" s="32" t="n">
        <f aca="false">Cotação!AB120</f>
        <v>44521</v>
      </c>
      <c r="O267" s="28" t="str">
        <f aca="false">Cotação!AF120</f>
        <v/>
      </c>
    </row>
    <row r="268" customFormat="false" ht="15" hidden="false" customHeight="false" outlineLevel="0" collapsed="false">
      <c r="A268" s="28" t="str">
        <f aca="false">Cotação!A908</f>
        <v>531861</v>
      </c>
      <c r="B268" s="29" t="str">
        <f aca="false">Cotação!B908</f>
        <v>7898031310389</v>
      </c>
      <c r="C268" s="28" t="str">
        <f aca="false">Cotação!C908</f>
        <v>SORO FISIOLOGICO 9% 100ML</v>
      </c>
      <c r="D268" s="28" t="str">
        <f aca="false">Cotação!D908</f>
        <v>UNIPHAR</v>
      </c>
      <c r="E268" s="28" t="str">
        <f aca="false">Cotação!F908</f>
        <v>A</v>
      </c>
      <c r="F268" s="28" t="n">
        <f aca="false">Cotação!H908</f>
        <v>39.8</v>
      </c>
      <c r="G268" s="30" t="n">
        <f aca="false">Cotação!M908</f>
        <v>2.28</v>
      </c>
      <c r="H268" s="30" t="n">
        <f aca="false">Cotação!L908</f>
        <v>2.28</v>
      </c>
      <c r="I268" s="30" t="n">
        <f aca="false">Cotação!V908</f>
        <v>2.28</v>
      </c>
      <c r="J268" s="31" t="n">
        <f aca="false">Cotação!Y908</f>
        <v>0</v>
      </c>
      <c r="K268" s="32" t="n">
        <f aca="false">Cotação!AC908</f>
        <v>60</v>
      </c>
      <c r="L268" s="30" t="n">
        <f aca="false">Cotação!AD908</f>
        <v>136.8</v>
      </c>
      <c r="M268" s="30" t="n">
        <f aca="false">Cotação!AE908</f>
        <v>0</v>
      </c>
      <c r="N268" s="32" t="n">
        <f aca="false">Cotação!AB908</f>
        <v>44713</v>
      </c>
      <c r="O268" s="28" t="str">
        <f aca="false">Cotação!AF908</f>
        <v/>
      </c>
    </row>
    <row r="269" customFormat="false" ht="15" hidden="false" customHeight="false" outlineLevel="0" collapsed="false">
      <c r="A269" s="28" t="str">
        <f aca="false">Cotação!A1090</f>
        <v>612151</v>
      </c>
      <c r="B269" s="29" t="str">
        <f aca="false">Cotação!B1090</f>
        <v>7898958836108</v>
      </c>
      <c r="C269" s="28" t="str">
        <f aca="false">Cotação!C1090</f>
        <v>SPIRULINA 500MG C/60 CPS</v>
      </c>
      <c r="D269" s="28" t="str">
        <f aca="false">Cotação!D1090</f>
        <v>DUOM</v>
      </c>
      <c r="E269" s="28" t="str">
        <f aca="false">Cotação!F1090</f>
        <v>C</v>
      </c>
      <c r="F269" s="28" t="n">
        <f aca="false">Cotação!H1090</f>
        <v>0.2</v>
      </c>
      <c r="G269" s="30" t="n">
        <f aca="false">Cotação!M1090</f>
        <v>21.47</v>
      </c>
      <c r="H269" s="30" t="n">
        <f aca="false">Cotação!L1090</f>
        <v>21.47</v>
      </c>
      <c r="I269" s="30" t="n">
        <f aca="false">Cotação!V1090</f>
        <v>21.47</v>
      </c>
      <c r="J269" s="31" t="n">
        <f aca="false">Cotação!Y1090</f>
        <v>0</v>
      </c>
      <c r="K269" s="32" t="n">
        <f aca="false">Cotação!AC1090</f>
        <v>1</v>
      </c>
      <c r="L269" s="30" t="n">
        <f aca="false">Cotação!AD1090</f>
        <v>21.47</v>
      </c>
      <c r="M269" s="30" t="n">
        <f aca="false">Cotação!AE1090</f>
        <v>0</v>
      </c>
      <c r="N269" s="32" t="n">
        <f aca="false">Cotação!AB1090</f>
        <v>9</v>
      </c>
      <c r="O269" s="28" t="str">
        <f aca="false">Cotação!AF1090</f>
        <v/>
      </c>
    </row>
    <row r="270" customFormat="false" ht="15" hidden="false" customHeight="false" outlineLevel="0" collapsed="false">
      <c r="A270" s="28" t="str">
        <f aca="false">Cotação!A487</f>
        <v>446801</v>
      </c>
      <c r="B270" s="29" t="str">
        <f aca="false">Cotação!B487</f>
        <v>7896006261308</v>
      </c>
      <c r="C270" s="28" t="str">
        <f aca="false">Cotação!C487</f>
        <v>SULFADIAZINA DE PRATA 10MG CREME DERM BG 30G</v>
      </c>
      <c r="D270" s="28" t="str">
        <f aca="false">Cotação!D487</f>
        <v>UNIAO QUIMICA</v>
      </c>
      <c r="E270" s="28" t="str">
        <f aca="false">Cotação!F487</f>
        <v>A</v>
      </c>
      <c r="F270" s="28" t="n">
        <f aca="false">Cotação!H487</f>
        <v>5.4</v>
      </c>
      <c r="G270" s="30" t="n">
        <f aca="false">Cotação!M487</f>
        <v>9.44833333333333</v>
      </c>
      <c r="H270" s="30" t="n">
        <f aca="false">Cotação!L487</f>
        <v>9.4483</v>
      </c>
      <c r="I270" s="30" t="n">
        <f aca="false">Cotação!V487</f>
        <v>7.9</v>
      </c>
      <c r="J270" s="31" t="n">
        <f aca="false">Cotação!Y487</f>
        <v>-0.163873699065091</v>
      </c>
      <c r="K270" s="32" t="n">
        <f aca="false">Cotação!AC487</f>
        <v>6</v>
      </c>
      <c r="L270" s="30" t="n">
        <f aca="false">Cotação!AD487</f>
        <v>47.4</v>
      </c>
      <c r="M270" s="30" t="n">
        <f aca="false">Cotação!AE487</f>
        <v>9.28999999999998</v>
      </c>
      <c r="N270" s="32" t="n">
        <f aca="false">Cotação!AB487</f>
        <v>1171</v>
      </c>
      <c r="O270" s="28" t="str">
        <f aca="false">Cotação!AF487</f>
        <v/>
      </c>
    </row>
    <row r="271" customFormat="false" ht="15" hidden="false" customHeight="false" outlineLevel="0" collapsed="false">
      <c r="A271" s="28" t="str">
        <f aca="false">Cotação!A488</f>
        <v>470321</v>
      </c>
      <c r="B271" s="29" t="str">
        <f aca="false">Cotação!B488</f>
        <v>7896112127512</v>
      </c>
      <c r="C271" s="28" t="str">
        <f aca="false">Cotação!C488</f>
        <v>SULFAMETOXAZOL+TRIMETOPRIMA 40+8MG/ML SUS OR FR 100ML+CM</v>
      </c>
      <c r="D271" s="28" t="str">
        <f aca="false">Cotação!D488</f>
        <v>TEUTO</v>
      </c>
      <c r="E271" s="28" t="str">
        <f aca="false">Cotação!F488</f>
        <v>B</v>
      </c>
      <c r="F271" s="28" t="n">
        <f aca="false">Cotação!H488</f>
        <v>4.1</v>
      </c>
      <c r="G271" s="30" t="n">
        <f aca="false">Cotação!M488</f>
        <v>5.08</v>
      </c>
      <c r="H271" s="30" t="n">
        <f aca="false">Cotação!L488</f>
        <v>5.08</v>
      </c>
      <c r="I271" s="30" t="n">
        <f aca="false">Cotação!V488</f>
        <v>5.2</v>
      </c>
      <c r="J271" s="31" t="n">
        <f aca="false">Cotação!Y488</f>
        <v>0.0236220472440944</v>
      </c>
      <c r="K271" s="32" t="n">
        <f aca="false">Cotação!AC488</f>
        <v>4</v>
      </c>
      <c r="L271" s="30" t="n">
        <f aca="false">Cotação!AD488</f>
        <v>20.8</v>
      </c>
      <c r="M271" s="30" t="n">
        <f aca="false">Cotação!AE488</f>
        <v>-0.48</v>
      </c>
      <c r="N271" s="32" t="n">
        <f aca="false">Cotação!AB488</f>
        <v>37118</v>
      </c>
      <c r="O271" s="28" t="str">
        <f aca="false">Cotação!AF488</f>
        <v/>
      </c>
    </row>
    <row r="272" customFormat="false" ht="15" hidden="false" customHeight="false" outlineLevel="0" collapsed="false">
      <c r="A272" s="28" t="str">
        <f aca="false">Cotação!A489</f>
        <v>470361</v>
      </c>
      <c r="B272" s="29" t="str">
        <f aca="false">Cotação!B489</f>
        <v>7896112145776</v>
      </c>
      <c r="C272" s="28" t="str">
        <f aca="false">Cotação!C489</f>
        <v>SULFAMETOXAZOL+TRIMETOPRIMA 400+80MG CX 20 COMP</v>
      </c>
      <c r="D272" s="28" t="str">
        <f aca="false">Cotação!D489</f>
        <v>TEUTO</v>
      </c>
      <c r="E272" s="28" t="str">
        <f aca="false">Cotação!F489</f>
        <v>A</v>
      </c>
      <c r="F272" s="28" t="n">
        <f aca="false">Cotação!H489</f>
        <v>17.6</v>
      </c>
      <c r="G272" s="30" t="n">
        <f aca="false">Cotação!M489</f>
        <v>5.8</v>
      </c>
      <c r="H272" s="30" t="n">
        <f aca="false">Cotação!L489</f>
        <v>5.42</v>
      </c>
      <c r="I272" s="30" t="n">
        <f aca="false">Cotação!V489</f>
        <v>5.93</v>
      </c>
      <c r="J272" s="31" t="n">
        <f aca="false">Cotação!Y489</f>
        <v>0.0224137931034483</v>
      </c>
      <c r="K272" s="32" t="n">
        <f aca="false">Cotação!AC489</f>
        <v>12</v>
      </c>
      <c r="L272" s="30" t="n">
        <f aca="false">Cotação!AD489</f>
        <v>71.16</v>
      </c>
      <c r="M272" s="30" t="n">
        <f aca="false">Cotação!AE489</f>
        <v>-1.56</v>
      </c>
      <c r="N272" s="32" t="n">
        <f aca="false">Cotação!AB489</f>
        <v>4422</v>
      </c>
      <c r="O272" s="28" t="str">
        <f aca="false">Cotação!AF489</f>
        <v/>
      </c>
    </row>
    <row r="273" customFormat="false" ht="15" hidden="false" customHeight="false" outlineLevel="0" collapsed="false">
      <c r="A273" s="28" t="str">
        <f aca="false">Cotação!A911</f>
        <v>548381</v>
      </c>
      <c r="B273" s="29" t="str">
        <f aca="false">Cotação!B911</f>
        <v>7897146600255</v>
      </c>
      <c r="C273" s="28" t="str">
        <f aca="false">Cotação!C911</f>
        <v>SULFATO FERROSO 200MG C/50 CPR</v>
      </c>
      <c r="D273" s="28" t="str">
        <f aca="false">Cotação!D911</f>
        <v>HENFER</v>
      </c>
      <c r="E273" s="28" t="str">
        <f aca="false">Cotação!F911</f>
        <v>B</v>
      </c>
      <c r="F273" s="28" t="n">
        <f aca="false">Cotação!H911</f>
        <v>8.6</v>
      </c>
      <c r="G273" s="30" t="n">
        <f aca="false">Cotação!M911</f>
        <v>4.37</v>
      </c>
      <c r="H273" s="30" t="n">
        <f aca="false">Cotação!L911</f>
        <v>4.37</v>
      </c>
      <c r="I273" s="30" t="n">
        <f aca="false">Cotação!V911</f>
        <v>4.37</v>
      </c>
      <c r="J273" s="31" t="n">
        <f aca="false">Cotação!Y911</f>
        <v>0</v>
      </c>
      <c r="K273" s="32" t="n">
        <f aca="false">Cotação!AC911</f>
        <v>17</v>
      </c>
      <c r="L273" s="30" t="n">
        <f aca="false">Cotação!AD911</f>
        <v>74.29</v>
      </c>
      <c r="M273" s="30" t="n">
        <f aca="false">Cotação!AE911</f>
        <v>0</v>
      </c>
      <c r="N273" s="32" t="n">
        <f aca="false">Cotação!AB911</f>
        <v>1617</v>
      </c>
      <c r="O273" s="28" t="str">
        <f aca="false">Cotação!AF911</f>
        <v/>
      </c>
    </row>
    <row r="274" customFormat="false" ht="15" hidden="false" customHeight="false" outlineLevel="0" collapsed="false">
      <c r="A274" s="28" t="str">
        <f aca="false">Cotação!A988</f>
        <v>543361</v>
      </c>
      <c r="B274" s="29" t="str">
        <f aca="false">Cotação!B988</f>
        <v>7898301056962</v>
      </c>
      <c r="C274" s="28" t="str">
        <f aca="false">Cotação!C988</f>
        <v>TERMÔMETRO DIGITAL G-TECH COM PONTA RIGIDA THGTH150V - VERDE</v>
      </c>
      <c r="D274" s="28" t="str">
        <f aca="false">Cotação!D988</f>
        <v>PADRAO</v>
      </c>
      <c r="E274" s="28" t="str">
        <f aca="false">Cotação!F988</f>
        <v>C</v>
      </c>
      <c r="F274" s="28" t="n">
        <f aca="false">Cotação!H988</f>
        <v>0.1</v>
      </c>
      <c r="G274" s="30" t="n">
        <f aca="false">Cotação!M988</f>
        <v>13.33</v>
      </c>
      <c r="H274" s="30" t="n">
        <f aca="false">Cotação!L988</f>
        <v>13.33</v>
      </c>
      <c r="I274" s="30" t="n">
        <f aca="false">Cotação!V988</f>
        <v>13.33</v>
      </c>
      <c r="J274" s="31" t="n">
        <f aca="false">Cotação!Y988</f>
        <v>0</v>
      </c>
      <c r="K274" s="32" t="n">
        <f aca="false">Cotação!AC988</f>
        <v>1</v>
      </c>
      <c r="L274" s="30" t="n">
        <f aca="false">Cotação!AD988</f>
        <v>13.33</v>
      </c>
      <c r="M274" s="30" t="n">
        <f aca="false">Cotação!AE988</f>
        <v>0</v>
      </c>
      <c r="N274" s="32" t="n">
        <f aca="false">Cotação!AB988</f>
        <v>200</v>
      </c>
      <c r="O274" s="28" t="str">
        <f aca="false">Cotação!AF988</f>
        <v/>
      </c>
    </row>
    <row r="275" customFormat="false" ht="15" hidden="false" customHeight="false" outlineLevel="0" collapsed="false">
      <c r="A275" s="28" t="str">
        <f aca="false">Cotação!A1040</f>
        <v>532641</v>
      </c>
      <c r="B275" s="29" t="str">
        <f aca="false">Cotação!B1040</f>
        <v>7898126050022</v>
      </c>
      <c r="C275" s="28" t="str">
        <f aca="false">Cotação!C1040</f>
        <v>TESTE CONFIRME C/01 UND</v>
      </c>
      <c r="D275" s="28" t="str">
        <f aca="false">Cotação!D1040</f>
        <v>PADRAO</v>
      </c>
      <c r="E275" s="28" t="str">
        <f aca="false">Cotação!F1040</f>
        <v>C</v>
      </c>
      <c r="F275" s="28" t="n">
        <f aca="false">Cotação!H1040</f>
        <v>1.4</v>
      </c>
      <c r="G275" s="30" t="n">
        <f aca="false">Cotação!M1040</f>
        <v>1.69</v>
      </c>
      <c r="H275" s="30" t="n">
        <f aca="false">Cotação!L1040</f>
        <v>1.69</v>
      </c>
      <c r="I275" s="30" t="n">
        <f aca="false">Cotação!V1040</f>
        <v>1.69</v>
      </c>
      <c r="J275" s="31" t="n">
        <f aca="false">Cotação!Y1040</f>
        <v>0</v>
      </c>
      <c r="K275" s="32" t="n">
        <f aca="false">Cotação!AC1040</f>
        <v>4</v>
      </c>
      <c r="L275" s="30" t="n">
        <f aca="false">Cotação!AD1040</f>
        <v>6.76</v>
      </c>
      <c r="M275" s="30" t="n">
        <f aca="false">Cotação!AE1040</f>
        <v>0</v>
      </c>
      <c r="N275" s="32" t="n">
        <f aca="false">Cotação!AB1040</f>
        <v>2632</v>
      </c>
      <c r="O275" s="28" t="str">
        <f aca="false">Cotação!AF1040</f>
        <v/>
      </c>
    </row>
    <row r="276" customFormat="false" ht="15" hidden="false" customHeight="false" outlineLevel="0" collapsed="false">
      <c r="A276" s="28" t="str">
        <f aca="false">Cotação!A916</f>
        <v>1663</v>
      </c>
      <c r="B276" s="29" t="str">
        <f aca="false">Cotação!B916</f>
        <v>7897848500761</v>
      </c>
      <c r="C276" s="28" t="str">
        <f aca="false">Cotação!C916</f>
        <v>TIABENDAZOL 50MG 30G POMADA</v>
      </c>
      <c r="D276" s="28" t="str">
        <f aca="false">Cotação!D916</f>
        <v>NATULAB LABORATORIO</v>
      </c>
      <c r="E276" s="28" t="str">
        <f aca="false">Cotação!F916</f>
        <v>B</v>
      </c>
      <c r="F276" s="28" t="n">
        <f aca="false">Cotação!H916</f>
        <v>3.3</v>
      </c>
      <c r="G276" s="30" t="n">
        <f aca="false">Cotação!M916</f>
        <v>8.09</v>
      </c>
      <c r="H276" s="30" t="n">
        <f aca="false">Cotação!L916</f>
        <v>8.09</v>
      </c>
      <c r="I276" s="30" t="n">
        <f aca="false">Cotação!V916</f>
        <v>8.09</v>
      </c>
      <c r="J276" s="31" t="n">
        <f aca="false">Cotação!Y916</f>
        <v>0</v>
      </c>
      <c r="K276" s="32" t="n">
        <f aca="false">Cotação!AC916</f>
        <v>6</v>
      </c>
      <c r="L276" s="30" t="n">
        <f aca="false">Cotação!AD916</f>
        <v>48.54</v>
      </c>
      <c r="M276" s="30" t="n">
        <f aca="false">Cotação!AE916</f>
        <v>0</v>
      </c>
      <c r="N276" s="32" t="n">
        <f aca="false">Cotação!AB916</f>
        <v>1401</v>
      </c>
      <c r="O276" s="28" t="str">
        <f aca="false">Cotação!AF916</f>
        <v/>
      </c>
    </row>
    <row r="277" customFormat="false" ht="15" hidden="false" customHeight="false" outlineLevel="0" collapsed="false">
      <c r="A277" s="28" t="str">
        <f aca="false">Cotação!A440</f>
        <v>462441</v>
      </c>
      <c r="B277" s="29" t="str">
        <f aca="false">Cotação!B440</f>
        <v>7895296132039</v>
      </c>
      <c r="C277" s="28" t="str">
        <f aca="false">Cotação!C440</f>
        <v>TIBOLONA 2,5MG  CX 30 COMP</v>
      </c>
      <c r="D277" s="28" t="str">
        <f aca="false">Cotação!D440</f>
        <v>NOVA QUIMICA GENERICOS</v>
      </c>
      <c r="E277" s="28" t="str">
        <f aca="false">Cotação!F440</f>
        <v>A</v>
      </c>
      <c r="F277" s="28" t="n">
        <f aca="false">Cotação!H440</f>
        <v>2.1</v>
      </c>
      <c r="G277" s="30" t="n">
        <f aca="false">Cotação!M440</f>
        <v>24.852</v>
      </c>
      <c r="H277" s="30" t="n">
        <f aca="false">Cotação!L440</f>
        <v>24.852</v>
      </c>
      <c r="I277" s="30" t="n">
        <f aca="false">Cotação!V440</f>
        <v>25.17</v>
      </c>
      <c r="J277" s="31" t="n">
        <f aca="false">Cotação!Y440</f>
        <v>0.0127957508450025</v>
      </c>
      <c r="K277" s="32" t="n">
        <f aca="false">Cotação!AC440</f>
        <v>5</v>
      </c>
      <c r="L277" s="30" t="n">
        <f aca="false">Cotação!AD440</f>
        <v>125.85</v>
      </c>
      <c r="M277" s="30" t="n">
        <f aca="false">Cotação!AE440</f>
        <v>-1.59000000000001</v>
      </c>
      <c r="N277" s="32" t="n">
        <f aca="false">Cotação!AB440</f>
        <v>605</v>
      </c>
      <c r="O277" s="28" t="str">
        <f aca="false">Cotação!AF440</f>
        <v/>
      </c>
    </row>
    <row r="278" customFormat="false" ht="15" hidden="false" customHeight="false" outlineLevel="0" collapsed="false">
      <c r="A278" s="28" t="str">
        <f aca="false">Cotação!A919</f>
        <v>659691</v>
      </c>
      <c r="B278" s="29" t="str">
        <f aca="false">Cotação!B919</f>
        <v>7899470808321</v>
      </c>
      <c r="C278" s="28" t="str">
        <f aca="false">Cotação!C919</f>
        <v>TILEMAXY CRIANCA 32MG 60ML SUS</v>
      </c>
      <c r="D278" s="28" t="str">
        <f aca="false">Cotação!D919</f>
        <v>NATULAB LABORATORIO</v>
      </c>
      <c r="E278" s="28" t="str">
        <f aca="false">Cotação!F919</f>
        <v>B</v>
      </c>
      <c r="F278" s="28" t="n">
        <f aca="false">Cotação!H919</f>
        <v>2</v>
      </c>
      <c r="G278" s="30" t="n">
        <f aca="false">Cotação!M919</f>
        <v>6.14</v>
      </c>
      <c r="H278" s="30" t="n">
        <f aca="false">Cotação!L919</f>
        <v>6.14</v>
      </c>
      <c r="I278" s="30" t="n">
        <f aca="false">Cotação!V919</f>
        <v>6.37</v>
      </c>
      <c r="J278" s="31" t="n">
        <f aca="false">Cotação!Y919</f>
        <v>0.0374592833876222</v>
      </c>
      <c r="K278" s="32" t="n">
        <f aca="false">Cotação!AC919</f>
        <v>3</v>
      </c>
      <c r="L278" s="30" t="n">
        <f aca="false">Cotação!AD919</f>
        <v>19.11</v>
      </c>
      <c r="M278" s="30" t="n">
        <f aca="false">Cotação!AE919</f>
        <v>-0.690000000000001</v>
      </c>
      <c r="N278" s="32" t="n">
        <f aca="false">Cotação!AB919</f>
        <v>2135</v>
      </c>
      <c r="O278" s="28" t="str">
        <f aca="false">Cotação!AF919</f>
        <v/>
      </c>
    </row>
    <row r="279" customFormat="false" ht="15" hidden="false" customHeight="false" outlineLevel="0" collapsed="false">
      <c r="A279" s="28" t="str">
        <f aca="false">Cotação!A920</f>
        <v>540941</v>
      </c>
      <c r="B279" s="29" t="str">
        <f aca="false">Cotação!B920</f>
        <v>7898031310952</v>
      </c>
      <c r="C279" s="28" t="str">
        <f aca="false">Cotação!C920</f>
        <v>TINTURA DE ARNICA 30ML</v>
      </c>
      <c r="D279" s="28" t="str">
        <f aca="false">Cotação!D920</f>
        <v>UNIPHAR</v>
      </c>
      <c r="E279" s="28" t="str">
        <f aca="false">Cotação!F920</f>
        <v>A</v>
      </c>
      <c r="F279" s="28" t="n">
        <f aca="false">Cotação!H920</f>
        <v>7.3</v>
      </c>
      <c r="G279" s="30" t="n">
        <f aca="false">Cotação!M920</f>
        <v>4.31</v>
      </c>
      <c r="H279" s="30" t="n">
        <f aca="false">Cotação!L920</f>
        <v>4.31</v>
      </c>
      <c r="I279" s="30" t="n">
        <f aca="false">Cotação!V920</f>
        <v>4.31</v>
      </c>
      <c r="J279" s="31" t="n">
        <f aca="false">Cotação!Y920</f>
        <v>0</v>
      </c>
      <c r="K279" s="32" t="n">
        <f aca="false">Cotação!AC920</f>
        <v>8</v>
      </c>
      <c r="L279" s="30" t="n">
        <f aca="false">Cotação!AD920</f>
        <v>34.48</v>
      </c>
      <c r="M279" s="30" t="n">
        <f aca="false">Cotação!AE920</f>
        <v>0</v>
      </c>
      <c r="N279" s="32" t="n">
        <f aca="false">Cotação!AB920</f>
        <v>1995</v>
      </c>
      <c r="O279" s="28" t="str">
        <f aca="false">Cotação!AF920</f>
        <v/>
      </c>
    </row>
    <row r="280" customFormat="false" ht="15" hidden="false" customHeight="false" outlineLevel="0" collapsed="false">
      <c r="A280" s="28" t="str">
        <f aca="false">Cotação!A493</f>
        <v>464661</v>
      </c>
      <c r="B280" s="29" t="str">
        <f aca="false">Cotação!B493</f>
        <v>7896004726151</v>
      </c>
      <c r="C280" s="28" t="str">
        <f aca="false">Cotação!C493</f>
        <v>TOBRAMICINA 3MG SOL OFT FR 5ML</v>
      </c>
      <c r="D280" s="28" t="str">
        <f aca="false">Cotação!D493</f>
        <v>GERMED GENERICOS</v>
      </c>
      <c r="E280" s="28" t="str">
        <f aca="false">Cotação!F493</f>
        <v>C</v>
      </c>
      <c r="F280" s="28" t="n">
        <f aca="false">Cotação!H493</f>
        <v>0.1</v>
      </c>
      <c r="G280" s="30" t="n">
        <f aca="false">Cotação!M493</f>
        <v>7.09</v>
      </c>
      <c r="H280" s="30" t="n">
        <f aca="false">Cotação!L493</f>
        <v>7.09</v>
      </c>
      <c r="I280" s="30" t="n">
        <f aca="false">Cotação!V493</f>
        <v>7.3</v>
      </c>
      <c r="J280" s="31" t="n">
        <f aca="false">Cotação!Y493</f>
        <v>0.0296191819464033</v>
      </c>
      <c r="K280" s="32" t="n">
        <f aca="false">Cotação!AC493</f>
        <v>1</v>
      </c>
      <c r="L280" s="30" t="n">
        <f aca="false">Cotação!AD493</f>
        <v>7.3</v>
      </c>
      <c r="M280" s="30" t="n">
        <f aca="false">Cotação!AE493</f>
        <v>-0.21</v>
      </c>
      <c r="N280" s="32" t="n">
        <f aca="false">Cotação!AB493</f>
        <v>138</v>
      </c>
      <c r="O280" s="28" t="str">
        <f aca="false">Cotação!AF493</f>
        <v/>
      </c>
    </row>
    <row r="281" customFormat="false" ht="15" hidden="false" customHeight="false" outlineLevel="0" collapsed="false">
      <c r="A281" s="28" t="str">
        <f aca="false">Cotação!A1045</f>
        <v>565801</v>
      </c>
      <c r="B281" s="29" t="str">
        <f aca="false">Cotação!B1045</f>
        <v>7898031310600</v>
      </c>
      <c r="C281" s="28" t="str">
        <f aca="false">Cotação!C1045</f>
        <v>UNISSEPT ALCOOL GEL ANTISSEPTICO 450G</v>
      </c>
      <c r="D281" s="28" t="str">
        <f aca="false">Cotação!D1045</f>
        <v>UNIPHAR</v>
      </c>
      <c r="E281" s="28" t="str">
        <f aca="false">Cotação!F1045</f>
        <v>A</v>
      </c>
      <c r="F281" s="28" t="n">
        <f aca="false">Cotação!H1045</f>
        <v>8.6</v>
      </c>
      <c r="G281" s="30" t="n">
        <f aca="false">Cotação!M1045</f>
        <v>13.08</v>
      </c>
      <c r="H281" s="30" t="n">
        <f aca="false">Cotação!L1045</f>
        <v>13.08</v>
      </c>
      <c r="I281" s="30" t="n">
        <f aca="false">Cotação!V1045</f>
        <v>13.08</v>
      </c>
      <c r="J281" s="31" t="n">
        <f aca="false">Cotação!Y1045</f>
        <v>0</v>
      </c>
      <c r="K281" s="32" t="n">
        <f aca="false">Cotação!AC1045</f>
        <v>20</v>
      </c>
      <c r="L281" s="30" t="n">
        <f aca="false">Cotação!AD1045</f>
        <v>261.6</v>
      </c>
      <c r="M281" s="30" t="n">
        <f aca="false">Cotação!AE1045</f>
        <v>0</v>
      </c>
      <c r="N281" s="32" t="n">
        <f aca="false">Cotação!AB1045</f>
        <v>24</v>
      </c>
      <c r="O281" s="28" t="str">
        <f aca="false">Cotação!AF1045</f>
        <v/>
      </c>
    </row>
    <row r="282" customFormat="false" ht="15" hidden="false" customHeight="false" outlineLevel="0" collapsed="false">
      <c r="A282" s="28" t="str">
        <f aca="false">Cotação!A450</f>
        <v>662781</v>
      </c>
      <c r="B282" s="29" t="str">
        <f aca="false">Cotação!B450</f>
        <v>7896472521784</v>
      </c>
      <c r="C282" s="28" t="str">
        <f aca="false">Cotação!C450</f>
        <v>VALSARTANA 320MG 30 COM-NQ</v>
      </c>
      <c r="D282" s="28" t="str">
        <f aca="false">Cotação!D450</f>
        <v>NOVA QUIMICA GENERICOS</v>
      </c>
      <c r="E282" s="28" t="str">
        <f aca="false">Cotação!F450</f>
        <v>A</v>
      </c>
      <c r="F282" s="28" t="n">
        <f aca="false">Cotação!H450</f>
        <v>2.1</v>
      </c>
      <c r="G282" s="30" t="n">
        <f aca="false">Cotação!M450</f>
        <v>25.052</v>
      </c>
      <c r="H282" s="30" t="n">
        <f aca="false">Cotação!L450</f>
        <v>25.052</v>
      </c>
      <c r="I282" s="30" t="n">
        <f aca="false">Cotação!V450</f>
        <v>25.39</v>
      </c>
      <c r="J282" s="31" t="n">
        <f aca="false">Cotação!Y450</f>
        <v>0.0134919367715154</v>
      </c>
      <c r="K282" s="32" t="n">
        <f aca="false">Cotação!AC450</f>
        <v>3</v>
      </c>
      <c r="L282" s="30" t="n">
        <f aca="false">Cotação!AD450</f>
        <v>76.17</v>
      </c>
      <c r="M282" s="30" t="n">
        <f aca="false">Cotação!AE450</f>
        <v>-1.014</v>
      </c>
      <c r="N282" s="32" t="n">
        <f aca="false">Cotação!AB450</f>
        <v>844</v>
      </c>
      <c r="O282" s="28" t="str">
        <f aca="false">Cotação!AF450</f>
        <v/>
      </c>
    </row>
    <row r="283" customFormat="false" ht="15" hidden="false" customHeight="false" outlineLevel="0" collapsed="false">
      <c r="A283" s="28" t="str">
        <f aca="false">Cotação!A134</f>
        <v>20961</v>
      </c>
      <c r="B283" s="29" t="str">
        <f aca="false">Cotação!B134</f>
        <v>7899470803975</v>
      </c>
      <c r="C283" s="28" t="str">
        <f aca="false">Cotação!C134</f>
        <v>VARIVAX 300 MG COM REV CX BL AL PLAS INC X 30</v>
      </c>
      <c r="D283" s="28" t="str">
        <f aca="false">Cotação!D134</f>
        <v>NATULAB LABORATORIO</v>
      </c>
      <c r="E283" s="28" t="str">
        <f aca="false">Cotação!F134</f>
        <v>B</v>
      </c>
      <c r="F283" s="28" t="n">
        <f aca="false">Cotação!H134</f>
        <v>0.7</v>
      </c>
      <c r="G283" s="30" t="n">
        <f aca="false">Cotação!M134</f>
        <v>31.72</v>
      </c>
      <c r="H283" s="30" t="n">
        <f aca="false">Cotação!L134</f>
        <v>31.72</v>
      </c>
      <c r="I283" s="30" t="n">
        <f aca="false">Cotação!V134</f>
        <v>31.63</v>
      </c>
      <c r="J283" s="31" t="n">
        <f aca="false">Cotação!Y134</f>
        <v>-0.00283732660781844</v>
      </c>
      <c r="K283" s="32" t="n">
        <f aca="false">Cotação!AC134</f>
        <v>2</v>
      </c>
      <c r="L283" s="30" t="n">
        <f aca="false">Cotação!AD134</f>
        <v>63.26</v>
      </c>
      <c r="M283" s="30" t="n">
        <f aca="false">Cotação!AE134</f>
        <v>0.18</v>
      </c>
      <c r="N283" s="32" t="n">
        <f aca="false">Cotação!AB134</f>
        <v>1264</v>
      </c>
      <c r="O283" s="28" t="str">
        <f aca="false">Cotação!AF134</f>
        <v/>
      </c>
    </row>
    <row r="284" customFormat="false" ht="15" hidden="false" customHeight="false" outlineLevel="0" collapsed="false">
      <c r="A284" s="28" t="str">
        <f aca="false">Cotação!A927</f>
        <v>2973</v>
      </c>
      <c r="B284" s="29" t="str">
        <f aca="false">Cotação!B927</f>
        <v>7898031313533</v>
      </c>
      <c r="C284" s="28" t="str">
        <f aca="false">Cotação!C927</f>
        <v>VASELINA SOLIDA 20G BISNAGA</v>
      </c>
      <c r="D284" s="28" t="str">
        <f aca="false">Cotação!D927</f>
        <v>UNIPHAR</v>
      </c>
      <c r="E284" s="28" t="str">
        <f aca="false">Cotação!F927</f>
        <v>A</v>
      </c>
      <c r="F284" s="28" t="n">
        <f aca="false">Cotação!H927</f>
        <v>6.4</v>
      </c>
      <c r="G284" s="30" t="n">
        <f aca="false">Cotação!M927</f>
        <v>5.26</v>
      </c>
      <c r="H284" s="30" t="n">
        <f aca="false">Cotação!L927</f>
        <v>5.26</v>
      </c>
      <c r="I284" s="30" t="n">
        <f aca="false">Cotação!V927</f>
        <v>5.26</v>
      </c>
      <c r="J284" s="31" t="n">
        <f aca="false">Cotação!Y927</f>
        <v>0</v>
      </c>
      <c r="K284" s="32" t="n">
        <f aca="false">Cotação!AC927</f>
        <v>10</v>
      </c>
      <c r="L284" s="30" t="n">
        <f aca="false">Cotação!AD927</f>
        <v>52.6</v>
      </c>
      <c r="M284" s="30" t="n">
        <f aca="false">Cotação!AE927</f>
        <v>0</v>
      </c>
      <c r="N284" s="32" t="n">
        <f aca="false">Cotação!AB927</f>
        <v>404</v>
      </c>
      <c r="O284" s="28" t="str">
        <f aca="false">Cotação!AF927</f>
        <v/>
      </c>
    </row>
    <row r="285" customFormat="false" ht="15" hidden="false" customHeight="false" outlineLevel="0" collapsed="false">
      <c r="A285" s="28" t="str">
        <f aca="false">Cotação!A540</f>
        <v>604001</v>
      </c>
      <c r="B285" s="29" t="str">
        <f aca="false">Cotação!B540</f>
        <v>7898031310495</v>
      </c>
      <c r="C285" s="28" t="str">
        <f aca="false">Cotação!C540</f>
        <v>VASELINA SOLIDA 25G POTE (UNIPHAR)</v>
      </c>
      <c r="D285" s="28" t="str">
        <f aca="false">Cotação!D540</f>
        <v>UNIPHAR</v>
      </c>
      <c r="E285" s="28" t="str">
        <f aca="false">Cotação!F540</f>
        <v>A</v>
      </c>
      <c r="F285" s="28" t="n">
        <f aca="false">Cotação!H540</f>
        <v>5.4</v>
      </c>
      <c r="G285" s="30" t="n">
        <f aca="false">Cotação!M540</f>
        <v>4.78</v>
      </c>
      <c r="H285" s="30" t="n">
        <f aca="false">Cotação!L540</f>
        <v>4.48</v>
      </c>
      <c r="I285" s="30" t="n">
        <f aca="false">Cotação!V540</f>
        <v>4.79</v>
      </c>
      <c r="J285" s="31" t="n">
        <f aca="false">Cotação!Y540</f>
        <v>0.002092050209205</v>
      </c>
      <c r="K285" s="32" t="n">
        <f aca="false">Cotação!AC540</f>
        <v>14</v>
      </c>
      <c r="L285" s="30" t="n">
        <f aca="false">Cotação!AD540</f>
        <v>67.06</v>
      </c>
      <c r="M285" s="30" t="n">
        <f aca="false">Cotação!AE540</f>
        <v>-0.139999999999997</v>
      </c>
      <c r="N285" s="32" t="n">
        <f aca="false">Cotação!AB540</f>
        <v>1032</v>
      </c>
      <c r="O285" s="28" t="str">
        <f aca="false">Cotação!AF540</f>
        <v/>
      </c>
    </row>
    <row r="286" customFormat="false" ht="15" hidden="false" customHeight="false" outlineLevel="0" collapsed="false">
      <c r="A286" s="28" t="str">
        <f aca="false">Cotação!A928</f>
        <v>623671</v>
      </c>
      <c r="B286" s="29" t="str">
        <f aca="false">Cotação!B928</f>
        <v>7896006200918</v>
      </c>
      <c r="C286" s="28" t="str">
        <f aca="false">Cotação!C928</f>
        <v>VENCIDO - VITAMINA D3 7.000UI CX 12 COMP REV</v>
      </c>
      <c r="D286" s="28" t="str">
        <f aca="false">Cotação!D928</f>
        <v>UNIAO QUIMICA</v>
      </c>
      <c r="E286" s="28" t="str">
        <f aca="false">Cotação!F928</f>
        <v>C</v>
      </c>
      <c r="F286" s="28" t="n">
        <f aca="false">Cotação!H928</f>
        <v>1.5</v>
      </c>
      <c r="G286" s="30" t="n">
        <f aca="false">Cotação!M928</f>
        <v>5</v>
      </c>
      <c r="H286" s="30" t="n">
        <f aca="false">Cotação!L928</f>
        <v>5</v>
      </c>
      <c r="I286" s="30" t="n">
        <f aca="false">Cotação!V928</f>
        <v>3.69</v>
      </c>
      <c r="J286" s="31" t="n">
        <f aca="false">Cotação!Y928</f>
        <v>-0.262</v>
      </c>
      <c r="K286" s="32" t="n">
        <f aca="false">Cotação!AC928</f>
        <v>4</v>
      </c>
      <c r="L286" s="30" t="n">
        <f aca="false">Cotação!AD928</f>
        <v>14.76</v>
      </c>
      <c r="M286" s="30" t="n">
        <f aca="false">Cotação!AE928</f>
        <v>5.24</v>
      </c>
      <c r="N286" s="32" t="n">
        <f aca="false">Cotação!AB928</f>
        <v>16</v>
      </c>
      <c r="O286" s="28" t="str">
        <f aca="false">Cotação!AF928</f>
        <v/>
      </c>
    </row>
    <row r="287" customFormat="false" ht="15" hidden="false" customHeight="false" outlineLevel="0" collapsed="false">
      <c r="A287" s="28" t="str">
        <f aca="false">Cotação!A1091</f>
        <v>562761</v>
      </c>
      <c r="B287" s="29" t="str">
        <f aca="false">Cotação!B1091</f>
        <v>7898593050488</v>
      </c>
      <c r="C287" s="28" t="str">
        <f aca="false">Cotação!C1091</f>
        <v>VITAMINA B-12 100% IDR C/60 CAFR</v>
      </c>
      <c r="D287" s="28" t="str">
        <f aca="false">Cotação!D1091</f>
        <v>PADRAO</v>
      </c>
      <c r="E287" s="28" t="str">
        <f aca="false">Cotação!F1091</f>
        <v>A</v>
      </c>
      <c r="F287" s="28" t="n">
        <f aca="false">Cotação!H1091</f>
        <v>5.4</v>
      </c>
      <c r="G287" s="30" t="n">
        <f aca="false">Cotação!M1091</f>
        <v>22.27</v>
      </c>
      <c r="H287" s="30" t="n">
        <f aca="false">Cotação!L1091</f>
        <v>22.27</v>
      </c>
      <c r="I287" s="30" t="n">
        <f aca="false">Cotação!V1091</f>
        <v>18.58</v>
      </c>
      <c r="J287" s="31" t="n">
        <f aca="false">Cotação!Y1091</f>
        <v>-0.165693758419398</v>
      </c>
      <c r="K287" s="32" t="n">
        <f aca="false">Cotação!AC1091</f>
        <v>4</v>
      </c>
      <c r="L287" s="30" t="n">
        <f aca="false">Cotação!AD1091</f>
        <v>74.32</v>
      </c>
      <c r="M287" s="30" t="n">
        <f aca="false">Cotação!AE1091</f>
        <v>14.76</v>
      </c>
      <c r="N287" s="32" t="n">
        <f aca="false">Cotação!AB1091</f>
        <v>4</v>
      </c>
      <c r="O287" s="28" t="str">
        <f aca="false">Cotação!AF1091</f>
        <v>ESTOQUE INSUFICIENTE</v>
      </c>
    </row>
    <row r="288" customFormat="false" ht="15" hidden="false" customHeight="false" outlineLevel="0" collapsed="false">
      <c r="A288" s="28" t="str">
        <f aca="false">Cotação!A1092</f>
        <v>645011</v>
      </c>
      <c r="B288" s="29" t="str">
        <f aca="false">Cotação!B1092</f>
        <v>7898665752623</v>
      </c>
      <c r="C288" s="28" t="str">
        <f aca="false">Cotação!C1092</f>
        <v>VITAMINA B12 30ML GTS FRUTAS VERMELHAS</v>
      </c>
      <c r="D288" s="28" t="str">
        <f aca="false">Cotação!D1092</f>
        <v>NATULAB LABORATORIO</v>
      </c>
      <c r="E288" s="28" t="str">
        <f aca="false">Cotação!F1092</f>
        <v>B</v>
      </c>
      <c r="F288" s="28" t="n">
        <f aca="false">Cotação!H1092</f>
        <v>1</v>
      </c>
      <c r="G288" s="30" t="n">
        <f aca="false">Cotação!M1092</f>
        <v>18.19</v>
      </c>
      <c r="H288" s="30" t="n">
        <f aca="false">Cotação!L1092</f>
        <v>18.19</v>
      </c>
      <c r="I288" s="30" t="n">
        <f aca="false">Cotação!V1092</f>
        <v>18.2</v>
      </c>
      <c r="J288" s="31" t="n">
        <f aca="false">Cotação!Y1092</f>
        <v>0.000549752611324728</v>
      </c>
      <c r="K288" s="32" t="n">
        <f aca="false">Cotação!AC1092</f>
        <v>2</v>
      </c>
      <c r="L288" s="30" t="n">
        <f aca="false">Cotação!AD1092</f>
        <v>36.4</v>
      </c>
      <c r="M288" s="30" t="n">
        <f aca="false">Cotação!AE1092</f>
        <v>-0.019999999999996</v>
      </c>
      <c r="N288" s="32" t="n">
        <f aca="false">Cotação!AB1092</f>
        <v>88</v>
      </c>
      <c r="O288" s="28" t="str">
        <f aca="false">Cotação!AF1092</f>
        <v/>
      </c>
    </row>
    <row r="289" customFormat="false" ht="15" hidden="false" customHeight="false" outlineLevel="0" collapsed="false">
      <c r="A289" s="28" t="str">
        <f aca="false">Cotação!A1093</f>
        <v>611421</v>
      </c>
      <c r="B289" s="29" t="str">
        <f aca="false">Cotação!B1093</f>
        <v>7898958836887</v>
      </c>
      <c r="C289" s="28" t="str">
        <f aca="false">Cotação!C1093</f>
        <v>VITAMINA B12 450MG C/60 CPS</v>
      </c>
      <c r="D289" s="28" t="n">
        <f aca="false">Cotação!D1093</f>
        <v>0</v>
      </c>
      <c r="E289" s="28" t="str">
        <f aca="false">Cotação!F1093</f>
        <v>A</v>
      </c>
      <c r="F289" s="28" t="n">
        <f aca="false">Cotação!H1093</f>
        <v>1</v>
      </c>
      <c r="G289" s="30" t="n">
        <f aca="false">Cotação!M1093</f>
        <v>15.36</v>
      </c>
      <c r="H289" s="30" t="n">
        <f aca="false">Cotação!L1093</f>
        <v>15.36</v>
      </c>
      <c r="I289" s="30" t="n">
        <f aca="false">Cotação!V1093</f>
        <v>15.36</v>
      </c>
      <c r="J289" s="31" t="n">
        <f aca="false">Cotação!Y1093</f>
        <v>0</v>
      </c>
      <c r="K289" s="32" t="n">
        <f aca="false">Cotação!AC1093</f>
        <v>1</v>
      </c>
      <c r="L289" s="30" t="n">
        <f aca="false">Cotação!AD1093</f>
        <v>15.36</v>
      </c>
      <c r="M289" s="30" t="n">
        <f aca="false">Cotação!AE1093</f>
        <v>0</v>
      </c>
      <c r="N289" s="32" t="n">
        <f aca="false">Cotação!AB1093</f>
        <v>241</v>
      </c>
      <c r="O289" s="28" t="str">
        <f aca="false">Cotação!AF1093</f>
        <v/>
      </c>
    </row>
    <row r="290" customFormat="false" ht="15" hidden="false" customHeight="false" outlineLevel="0" collapsed="false">
      <c r="A290" s="28" t="str">
        <f aca="false">Cotação!A1094</f>
        <v>636801</v>
      </c>
      <c r="B290" s="29" t="str">
        <f aca="false">Cotação!B1094</f>
        <v>7898665751671</v>
      </c>
      <c r="C290" s="28" t="str">
        <f aca="false">Cotação!C1094</f>
        <v>VITAMINA B12 C/60 CPS METILCOBALAMINA</v>
      </c>
      <c r="D290" s="28" t="str">
        <f aca="false">Cotação!D1094</f>
        <v>NATULAB LABORATORIO</v>
      </c>
      <c r="E290" s="28" t="str">
        <f aca="false">Cotação!F1094</f>
        <v>B</v>
      </c>
      <c r="F290" s="28" t="n">
        <f aca="false">Cotação!H1094</f>
        <v>1.6</v>
      </c>
      <c r="G290" s="30" t="n">
        <f aca="false">Cotação!M1094</f>
        <v>16.41</v>
      </c>
      <c r="H290" s="30" t="n">
        <f aca="false">Cotação!L1094</f>
        <v>16.41</v>
      </c>
      <c r="I290" s="30" t="n">
        <f aca="false">Cotação!V1094</f>
        <v>15.82</v>
      </c>
      <c r="J290" s="31" t="n">
        <f aca="false">Cotação!Y1094</f>
        <v>-0.0359536867763559</v>
      </c>
      <c r="K290" s="32" t="n">
        <f aca="false">Cotação!AC1094</f>
        <v>5</v>
      </c>
      <c r="L290" s="30" t="n">
        <f aca="false">Cotação!AD1094</f>
        <v>79.1</v>
      </c>
      <c r="M290" s="30" t="n">
        <f aca="false">Cotação!AE1094</f>
        <v>2.95</v>
      </c>
      <c r="N290" s="32" t="n">
        <f aca="false">Cotação!AB1094</f>
        <v>546</v>
      </c>
      <c r="O290" s="28" t="str">
        <f aca="false">Cotação!AF1094</f>
        <v/>
      </c>
    </row>
    <row r="291" customFormat="false" ht="15" hidden="false" customHeight="false" outlineLevel="0" collapsed="false">
      <c r="A291" s="28" t="str">
        <f aca="false">Cotação!A936</f>
        <v>623651</v>
      </c>
      <c r="B291" s="29" t="str">
        <f aca="false">Cotação!B936</f>
        <v>7896006201076</v>
      </c>
      <c r="C291" s="28" t="str">
        <f aca="false">Cotação!C936</f>
        <v>VITAMINA D3 50.000UI CX 4 COMP REV</v>
      </c>
      <c r="D291" s="28" t="str">
        <f aca="false">Cotação!D936</f>
        <v>UNIAO QUIMICA</v>
      </c>
      <c r="E291" s="28" t="str">
        <f aca="false">Cotação!F936</f>
        <v>B</v>
      </c>
      <c r="F291" s="28" t="n">
        <f aca="false">Cotação!H936</f>
        <v>3</v>
      </c>
      <c r="G291" s="30" t="n">
        <f aca="false">Cotação!M936</f>
        <v>7.9675</v>
      </c>
      <c r="H291" s="30" t="n">
        <f aca="false">Cotação!L936</f>
        <v>7.9675</v>
      </c>
      <c r="I291" s="30" t="n">
        <f aca="false">Cotação!V936</f>
        <v>7.99</v>
      </c>
      <c r="J291" s="31" t="n">
        <f aca="false">Cotação!Y936</f>
        <v>0.00282397238782561</v>
      </c>
      <c r="K291" s="32" t="n">
        <f aca="false">Cotação!AC936</f>
        <v>3</v>
      </c>
      <c r="L291" s="30" t="n">
        <f aca="false">Cotação!AD936</f>
        <v>23.97</v>
      </c>
      <c r="M291" s="30" t="n">
        <f aca="false">Cotação!AE936</f>
        <v>-0.0674999999999999</v>
      </c>
      <c r="N291" s="32" t="n">
        <f aca="false">Cotação!AB936</f>
        <v>6</v>
      </c>
      <c r="O291" s="28" t="str">
        <f aca="false">Cotação!AF936</f>
        <v/>
      </c>
    </row>
    <row r="292" customFormat="false" ht="15" hidden="false" customHeight="false" outlineLevel="0" collapsed="false">
      <c r="A292" s="28" t="str">
        <f aca="false">Cotação!A940</f>
        <v>193041</v>
      </c>
      <c r="B292" s="29" t="str">
        <f aca="false">Cotação!B940</f>
        <v>7898569766603</v>
      </c>
      <c r="C292" s="28" t="str">
        <f aca="false">Cotação!C940</f>
        <v>VITAMINA D3 7000UI CX 4 CAP</v>
      </c>
      <c r="D292" s="28" t="str">
        <f aca="false">Cotação!D940</f>
        <v>ALTHAIA</v>
      </c>
      <c r="E292" s="28" t="str">
        <f aca="false">Cotação!F940</f>
        <v>C</v>
      </c>
      <c r="F292" s="28" t="n">
        <f aca="false">Cotação!H940</f>
        <v>0.8</v>
      </c>
      <c r="G292" s="30" t="n">
        <f aca="false">Cotação!M940</f>
        <v>4.75</v>
      </c>
      <c r="H292" s="30" t="n">
        <f aca="false">Cotação!L940</f>
        <v>4.75</v>
      </c>
      <c r="I292" s="30" t="n">
        <f aca="false">Cotação!V940</f>
        <v>4.56</v>
      </c>
      <c r="J292" s="31" t="n">
        <f aca="false">Cotação!Y940</f>
        <v>-0.04</v>
      </c>
      <c r="K292" s="32" t="n">
        <f aca="false">Cotação!AC940</f>
        <v>1</v>
      </c>
      <c r="L292" s="30" t="n">
        <f aca="false">Cotação!AD940</f>
        <v>4.56</v>
      </c>
      <c r="M292" s="30" t="n">
        <f aca="false">Cotação!AE940</f>
        <v>0.19</v>
      </c>
      <c r="N292" s="32" t="n">
        <f aca="false">Cotação!AB940</f>
        <v>185</v>
      </c>
      <c r="O292" s="28" t="str">
        <f aca="false">Cotação!AF940</f>
        <v/>
      </c>
    </row>
    <row r="293" customFormat="false" ht="15" hidden="false" customHeight="false" outlineLevel="0" collapsed="false">
      <c r="A293" s="28" t="str">
        <f aca="false">Cotação!A1096</f>
        <v>2963</v>
      </c>
      <c r="B293" s="29" t="str">
        <f aca="false">Cotação!B1096</f>
        <v>7898665750285</v>
      </c>
      <c r="C293" s="28" t="str">
        <f aca="false">Cotação!C1096</f>
        <v>VITAMINA K2 450MG C/60 CPS</v>
      </c>
      <c r="D293" s="28" t="str">
        <f aca="false">Cotação!D1096</f>
        <v>DUOM</v>
      </c>
      <c r="E293" s="28" t="str">
        <f aca="false">Cotação!F1096</f>
        <v>B</v>
      </c>
      <c r="F293" s="28" t="n">
        <f aca="false">Cotação!H1096</f>
        <v>0.3</v>
      </c>
      <c r="G293" s="30" t="n">
        <f aca="false">Cotação!M1096</f>
        <v>26.49</v>
      </c>
      <c r="H293" s="30" t="n">
        <f aca="false">Cotação!L1096</f>
        <v>26.49</v>
      </c>
      <c r="I293" s="30" t="n">
        <f aca="false">Cotação!V1096</f>
        <v>26.69</v>
      </c>
      <c r="J293" s="31" t="n">
        <f aca="false">Cotação!Y1096</f>
        <v>0.00755001887504725</v>
      </c>
      <c r="K293" s="32" t="n">
        <f aca="false">Cotação!AC1096</f>
        <v>1</v>
      </c>
      <c r="L293" s="30" t="n">
        <f aca="false">Cotação!AD1096</f>
        <v>26.69</v>
      </c>
      <c r="M293" s="30" t="n">
        <f aca="false">Cotação!AE1096</f>
        <v>-0.200000000000003</v>
      </c>
      <c r="N293" s="32" t="n">
        <f aca="false">Cotação!AB1096</f>
        <v>63</v>
      </c>
      <c r="O293" s="28" t="str">
        <f aca="false">Cotação!AF1096</f>
        <v/>
      </c>
    </row>
    <row r="294" customFormat="false" ht="15" hidden="false" customHeight="false" outlineLevel="0" collapsed="false">
      <c r="A294" s="28" t="str">
        <f aca="false">Cotação!A942</f>
        <v>4053</v>
      </c>
      <c r="B294" s="29" t="str">
        <f aca="false">Cotação!B942</f>
        <v>7894164007127</v>
      </c>
      <c r="C294" s="28" t="str">
        <f aca="false">Cotação!C942</f>
        <v>VITAXON C TRIPLA ACAO IMUNO C/30 CPR.</v>
      </c>
      <c r="D294" s="28" t="str">
        <f aca="false">Cotação!D942</f>
        <v>AIRELA</v>
      </c>
      <c r="E294" s="28" t="str">
        <f aca="false">Cotação!F942</f>
        <v>B</v>
      </c>
      <c r="F294" s="28" t="n">
        <f aca="false">Cotação!H942</f>
        <v>2.1</v>
      </c>
      <c r="G294" s="30" t="n">
        <f aca="false">Cotação!M942</f>
        <v>14.84</v>
      </c>
      <c r="H294" s="30" t="n">
        <f aca="false">Cotação!L942</f>
        <v>14.84</v>
      </c>
      <c r="I294" s="30" t="n">
        <f aca="false">Cotação!V942</f>
        <v>15.57</v>
      </c>
      <c r="J294" s="31" t="n">
        <f aca="false">Cotação!Y942</f>
        <v>0.0491913746630728</v>
      </c>
      <c r="K294" s="32" t="n">
        <f aca="false">Cotação!AC942</f>
        <v>5</v>
      </c>
      <c r="L294" s="30" t="n">
        <f aca="false">Cotação!AD942</f>
        <v>77.85</v>
      </c>
      <c r="M294" s="30" t="n">
        <f aca="false">Cotação!AE942</f>
        <v>-3.65</v>
      </c>
      <c r="N294" s="32" t="n">
        <f aca="false">Cotação!AB942</f>
        <v>56</v>
      </c>
      <c r="O294" s="28" t="str">
        <f aca="false">Cotação!AF942</f>
        <v/>
      </c>
    </row>
    <row r="295" customFormat="false" ht="15" hidden="false" customHeight="false" outlineLevel="0" collapsed="false">
      <c r="A295" s="28" t="str">
        <f aca="false">Cotação!A1101</f>
        <v>609401</v>
      </c>
      <c r="B295" s="29" t="str">
        <f aca="false">Cotação!B1101</f>
        <v>7899898601559</v>
      </c>
      <c r="C295" s="28" t="str">
        <f aca="false">Cotação!C1101</f>
        <v>VITER C ZINCO 1G C/10 CPR EFERV</v>
      </c>
      <c r="D295" s="28" t="str">
        <f aca="false">Cotação!D1101</f>
        <v>NATULAB LABORATORIO</v>
      </c>
      <c r="E295" s="28" t="str">
        <f aca="false">Cotação!F1101</f>
        <v>C</v>
      </c>
      <c r="F295" s="28" t="n">
        <f aca="false">Cotação!H1101</f>
        <v>1.3</v>
      </c>
      <c r="G295" s="30" t="n">
        <f aca="false">Cotação!M1101</f>
        <v>6.04</v>
      </c>
      <c r="H295" s="30" t="n">
        <f aca="false">Cotação!L1101</f>
        <v>6.04</v>
      </c>
      <c r="I295" s="30" t="n">
        <f aca="false">Cotação!V1101</f>
        <v>6.04</v>
      </c>
      <c r="J295" s="31" t="n">
        <f aca="false">Cotação!Y1101</f>
        <v>0</v>
      </c>
      <c r="K295" s="32" t="n">
        <f aca="false">Cotação!AC1101</f>
        <v>4</v>
      </c>
      <c r="L295" s="30" t="n">
        <f aca="false">Cotação!AD1101</f>
        <v>24.16</v>
      </c>
      <c r="M295" s="30" t="n">
        <f aca="false">Cotação!AE1101</f>
        <v>0</v>
      </c>
      <c r="N295" s="32" t="n">
        <f aca="false">Cotação!AB1101</f>
        <v>2297</v>
      </c>
      <c r="O295" s="28" t="str">
        <f aca="false">Cotação!AF1101</f>
        <v/>
      </c>
    </row>
    <row r="296" customFormat="false" ht="15" hidden="false" customHeight="false" outlineLevel="0" collapsed="false">
      <c r="A296" s="33" t="s">
        <v>18368</v>
      </c>
      <c r="C296" s="33" t="s">
        <v>30</v>
      </c>
      <c r="K296" s="10" t="n">
        <f aca="false">SUM(K4:K295)</f>
        <v>3492</v>
      </c>
      <c r="L296" s="11" t="n">
        <f aca="false">SUM(L4:L295)</f>
        <v>17429.268581</v>
      </c>
      <c r="M296" s="11" t="n">
        <f aca="false">SUM(M4:M295)</f>
        <v>500.751312650794</v>
      </c>
    </row>
  </sheetData>
  <autoFilter ref="A3:O2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O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5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22"/>
  </cols>
  <sheetData>
    <row r="1" customFormat="false" ht="16.15" hidden="false" customHeight="false" outlineLevel="0" collapsed="false">
      <c r="A1" s="13" t="s">
        <v>18369</v>
      </c>
    </row>
    <row r="3" customFormat="false" ht="31.5" hidden="false" customHeight="true" outlineLevel="0" collapsed="false">
      <c r="A3" s="15" t="s">
        <v>54</v>
      </c>
      <c r="B3" s="15" t="s">
        <v>55</v>
      </c>
      <c r="C3" s="15" t="s">
        <v>56</v>
      </c>
      <c r="D3" s="15" t="s">
        <v>57</v>
      </c>
      <c r="E3" s="15" t="s">
        <v>59</v>
      </c>
      <c r="F3" s="15" t="s">
        <v>18364</v>
      </c>
      <c r="G3" s="15" t="s">
        <v>18365</v>
      </c>
      <c r="H3" s="15" t="s">
        <v>65</v>
      </c>
      <c r="I3" s="15" t="s">
        <v>18366</v>
      </c>
      <c r="J3" s="15" t="s">
        <v>75</v>
      </c>
      <c r="K3" s="15" t="s">
        <v>79</v>
      </c>
      <c r="L3" s="15" t="s">
        <v>22</v>
      </c>
      <c r="M3" s="15" t="s">
        <v>40</v>
      </c>
      <c r="N3" s="15" t="s">
        <v>18367</v>
      </c>
      <c r="O3" s="15" t="s">
        <v>80</v>
      </c>
    </row>
    <row r="4" customFormat="false" ht="15" hidden="false" customHeight="false" outlineLevel="0" collapsed="false">
      <c r="A4" s="28" t="str">
        <f aca="false">Cotação!A7</f>
        <v>643491</v>
      </c>
      <c r="B4" s="29" t="str">
        <f aca="false">Cotação!B7</f>
        <v>7896699032520</v>
      </c>
      <c r="C4" s="28" t="str">
        <f aca="false">Cotação!C7</f>
        <v>1560-01-F MAM TIP 80ML SIL R F CX C/6 - LOLLY</v>
      </c>
      <c r="D4" s="28" t="str">
        <f aca="false">Cotação!D7</f>
        <v>LOLLY</v>
      </c>
      <c r="E4" s="28" t="str">
        <f aca="false">Cotação!F7</f>
        <v>B</v>
      </c>
      <c r="F4" s="28" t="n">
        <f aca="false">Cotação!H7</f>
        <v>0.5</v>
      </c>
      <c r="G4" s="30" t="n">
        <f aca="false">Cotação!M7</f>
        <v>12.8</v>
      </c>
      <c r="H4" s="30" t="n">
        <f aca="false">Cotação!L7</f>
        <v>12.8</v>
      </c>
      <c r="I4" s="30" t="n">
        <f aca="false">Cotação!V7</f>
        <v>12.3215</v>
      </c>
      <c r="J4" s="31" t="n">
        <f aca="false">Cotação!Y7</f>
        <v>-0.0373828125</v>
      </c>
      <c r="K4" s="32" t="n">
        <f aca="false">Cotação!AC7</f>
        <v>1</v>
      </c>
      <c r="L4" s="30" t="n">
        <f aca="false">Cotação!AD7</f>
        <v>12.3215</v>
      </c>
      <c r="M4" s="30" t="n">
        <f aca="false">Cotação!AE7</f>
        <v>0.4785</v>
      </c>
      <c r="N4" s="32" t="n">
        <f aca="false">Cotação!AB7</f>
        <v>78</v>
      </c>
      <c r="O4" s="28" t="str">
        <f aca="false">Cotação!AF7</f>
        <v/>
      </c>
    </row>
    <row r="5" customFormat="false" ht="15" hidden="false" customHeight="false" outlineLevel="0" collapsed="false">
      <c r="A5" s="28" t="str">
        <f aca="false">Cotação!A8</f>
        <v>643501</v>
      </c>
      <c r="B5" s="29" t="str">
        <f aca="false">Cotação!B8</f>
        <v>7896699032537</v>
      </c>
      <c r="C5" s="28" t="str">
        <f aca="false">Cotação!C8</f>
        <v>1560-01-M MAM TIP 80ML SIL R M LOLLY</v>
      </c>
      <c r="D5" s="28" t="str">
        <f aca="false">Cotação!D8</f>
        <v>LOLLY</v>
      </c>
      <c r="E5" s="28" t="str">
        <f aca="false">Cotação!F8</f>
        <v>C</v>
      </c>
      <c r="F5" s="28" t="n">
        <f aca="false">Cotação!H8</f>
        <v>0.8</v>
      </c>
      <c r="G5" s="30" t="n">
        <f aca="false">Cotação!M8</f>
        <v>12.8</v>
      </c>
      <c r="H5" s="30" t="n">
        <f aca="false">Cotação!L8</f>
        <v>12.26</v>
      </c>
      <c r="I5" s="30" t="n">
        <f aca="false">Cotação!V8</f>
        <v>12.3215</v>
      </c>
      <c r="J5" s="31" t="n">
        <f aca="false">Cotação!Y8</f>
        <v>-0.0373828125</v>
      </c>
      <c r="K5" s="32" t="n">
        <f aca="false">Cotação!AC8</f>
        <v>1</v>
      </c>
      <c r="L5" s="30" t="n">
        <f aca="false">Cotação!AD8</f>
        <v>12.3215</v>
      </c>
      <c r="M5" s="30" t="n">
        <f aca="false">Cotação!AE8</f>
        <v>0.4785</v>
      </c>
      <c r="N5" s="32" t="n">
        <f aca="false">Cotação!AB8</f>
        <v>29</v>
      </c>
      <c r="O5" s="28" t="str">
        <f aca="false">Cotação!AF8</f>
        <v/>
      </c>
    </row>
    <row r="6" customFormat="false" ht="15" hidden="false" customHeight="false" outlineLevel="0" collapsed="false">
      <c r="A6" s="28" t="str">
        <f aca="false">Cotação!A9</f>
        <v>643511</v>
      </c>
      <c r="B6" s="29" t="str">
        <f aca="false">Cotação!B9</f>
        <v>7896699015479</v>
      </c>
      <c r="C6" s="28" t="str">
        <f aca="false">Cotação!C9</f>
        <v>1970-01-F MINI MAM CLEAN 50ML F - LOLLY</v>
      </c>
      <c r="D6" s="28" t="str">
        <f aca="false">Cotação!D9</f>
        <v>LOLLY</v>
      </c>
      <c r="E6" s="28" t="str">
        <f aca="false">Cotação!F9</f>
        <v>B</v>
      </c>
      <c r="F6" s="28" t="n">
        <f aca="false">Cotação!H9</f>
        <v>4.3</v>
      </c>
      <c r="G6" s="30" t="n">
        <f aca="false">Cotação!M9</f>
        <v>9.07</v>
      </c>
      <c r="H6" s="30" t="n">
        <f aca="false">Cotação!L9</f>
        <v>9.07</v>
      </c>
      <c r="I6" s="30" t="n">
        <f aca="false">Cotação!V9</f>
        <v>9.12</v>
      </c>
      <c r="J6" s="31" t="n">
        <f aca="false">Cotação!Y9</f>
        <v>0.00551267916207254</v>
      </c>
      <c r="K6" s="32" t="n">
        <f aca="false">Cotação!AC9</f>
        <v>11</v>
      </c>
      <c r="L6" s="30" t="n">
        <f aca="false">Cotação!AD9</f>
        <v>100.32</v>
      </c>
      <c r="M6" s="30" t="n">
        <f aca="false">Cotação!AE9</f>
        <v>-0.549999999999988</v>
      </c>
      <c r="N6" s="32" t="n">
        <f aca="false">Cotação!AB9</f>
        <v>333</v>
      </c>
      <c r="O6" s="28" t="str">
        <f aca="false">Cotação!AF9</f>
        <v/>
      </c>
    </row>
    <row r="7" customFormat="false" ht="15" hidden="false" customHeight="false" outlineLevel="0" collapsed="false">
      <c r="A7" s="28" t="str">
        <f aca="false">Cotação!A10</f>
        <v>643521</v>
      </c>
      <c r="B7" s="29" t="str">
        <f aca="false">Cotação!B10</f>
        <v>7896699015455</v>
      </c>
      <c r="C7" s="28" t="str">
        <f aca="false">Cotação!C10</f>
        <v>1970-01-M MINI MAM CLEAN 50ML M CX C/6 - LOLLY</v>
      </c>
      <c r="D7" s="28" t="str">
        <f aca="false">Cotação!D10</f>
        <v>LOLLY</v>
      </c>
      <c r="E7" s="28" t="str">
        <f aca="false">Cotação!F10</f>
        <v>B</v>
      </c>
      <c r="F7" s="28" t="n">
        <f aca="false">Cotação!H10</f>
        <v>2.1</v>
      </c>
      <c r="G7" s="30" t="n">
        <f aca="false">Cotação!M10</f>
        <v>9.07</v>
      </c>
      <c r="H7" s="30" t="n">
        <f aca="false">Cotação!L10</f>
        <v>9.07</v>
      </c>
      <c r="I7" s="30" t="n">
        <f aca="false">Cotação!V10</f>
        <v>9.12</v>
      </c>
      <c r="J7" s="31" t="n">
        <f aca="false">Cotação!Y10</f>
        <v>0.00551267916207254</v>
      </c>
      <c r="K7" s="32" t="n">
        <f aca="false">Cotação!AC10</f>
        <v>6</v>
      </c>
      <c r="L7" s="30" t="n">
        <f aca="false">Cotação!AD10</f>
        <v>54.72</v>
      </c>
      <c r="M7" s="30" t="n">
        <f aca="false">Cotação!AE10</f>
        <v>-0.299999999999994</v>
      </c>
      <c r="N7" s="32" t="n">
        <f aca="false">Cotação!AB10</f>
        <v>250</v>
      </c>
      <c r="O7" s="28" t="str">
        <f aca="false">Cotação!AF10</f>
        <v/>
      </c>
    </row>
    <row r="8" customFormat="false" ht="15" hidden="false" customHeight="false" outlineLevel="0" collapsed="false">
      <c r="A8" s="28" t="str">
        <f aca="false">Cotação!A15</f>
        <v>653461</v>
      </c>
      <c r="B8" s="29" t="str">
        <f aca="false">Cotação!B15</f>
        <v>7896699033244</v>
      </c>
      <c r="C8" s="28" t="str">
        <f aca="false">Cotação!C15</f>
        <v>4915-01-F CH VIVA SIL O T2 F LOLLY</v>
      </c>
      <c r="D8" s="28" t="str">
        <f aca="false">Cotação!D15</f>
        <v>LOLLY</v>
      </c>
      <c r="E8" s="28" t="str">
        <f aca="false">Cotação!F15</f>
        <v>C</v>
      </c>
      <c r="F8" s="28" t="n">
        <f aca="false">Cotação!H15</f>
        <v>0.1</v>
      </c>
      <c r="G8" s="30" t="n">
        <f aca="false">Cotação!M15</f>
        <v>8.76</v>
      </c>
      <c r="H8" s="30" t="n">
        <f aca="false">Cotação!L15</f>
        <v>8.76</v>
      </c>
      <c r="I8" s="30" t="n">
        <f aca="false">Cotação!V15</f>
        <v>8.8065</v>
      </c>
      <c r="J8" s="31" t="n">
        <f aca="false">Cotação!Y15</f>
        <v>0.00530821917808222</v>
      </c>
      <c r="K8" s="32" t="n">
        <f aca="false">Cotação!AC15</f>
        <v>1</v>
      </c>
      <c r="L8" s="30" t="n">
        <f aca="false">Cotação!AD15</f>
        <v>8.8065</v>
      </c>
      <c r="M8" s="30" t="n">
        <f aca="false">Cotação!AE15</f>
        <v>-0.0465</v>
      </c>
      <c r="N8" s="32" t="n">
        <f aca="false">Cotação!AB15</f>
        <v>36</v>
      </c>
      <c r="O8" s="28" t="str">
        <f aca="false">Cotação!AF15</f>
        <v/>
      </c>
    </row>
    <row r="9" customFormat="false" ht="15" hidden="false" customHeight="false" outlineLevel="0" collapsed="false">
      <c r="A9" s="28" t="str">
        <f aca="false">Cotação!A17</f>
        <v>643591</v>
      </c>
      <c r="B9" s="29" t="str">
        <f aca="false">Cotação!B17</f>
        <v>7896699032230</v>
      </c>
      <c r="C9" s="28" t="str">
        <f aca="false">Cotação!C17</f>
        <v>6014-01-F CH 100% SILICONE OT1 F LOLLY</v>
      </c>
      <c r="D9" s="28" t="str">
        <f aca="false">Cotação!D17</f>
        <v>LOLLY</v>
      </c>
      <c r="E9" s="28" t="str">
        <f aca="false">Cotação!F17</f>
        <v>B</v>
      </c>
      <c r="F9" s="28" t="n">
        <f aca="false">Cotação!H17</f>
        <v>0.7</v>
      </c>
      <c r="G9" s="30" t="n">
        <f aca="false">Cotação!M17</f>
        <v>15.13</v>
      </c>
      <c r="H9" s="30" t="n">
        <f aca="false">Cotação!L17</f>
        <v>15.13</v>
      </c>
      <c r="I9" s="30" t="n">
        <f aca="false">Cotação!V17</f>
        <v>15.2095</v>
      </c>
      <c r="J9" s="31" t="n">
        <f aca="false">Cotação!Y17</f>
        <v>0.00525446133509577</v>
      </c>
      <c r="K9" s="32" t="n">
        <f aca="false">Cotação!AC17</f>
        <v>2</v>
      </c>
      <c r="L9" s="30" t="n">
        <f aca="false">Cotação!AD17</f>
        <v>30.419</v>
      </c>
      <c r="M9" s="30" t="n">
        <f aca="false">Cotação!AE17</f>
        <v>-0.158999999999999</v>
      </c>
      <c r="N9" s="32" t="n">
        <f aca="false">Cotação!AB17</f>
        <v>472</v>
      </c>
      <c r="O9" s="28" t="str">
        <f aca="false">Cotação!AF17</f>
        <v/>
      </c>
    </row>
    <row r="10" customFormat="false" ht="15" hidden="false" customHeight="false" outlineLevel="0" collapsed="false">
      <c r="A10" s="28" t="str">
        <f aca="false">Cotação!A541</f>
        <v>659151</v>
      </c>
      <c r="B10" s="29" t="str">
        <f aca="false">Cotação!B541</f>
        <v>7896699034456</v>
      </c>
      <c r="C10" s="28" t="str">
        <f aca="false">Cotação!C541</f>
        <v>7197-00-F COPO STAR BICO SIL 250ML F CX/6 - LOLLY</v>
      </c>
      <c r="D10" s="28" t="str">
        <f aca="false">Cotação!D541</f>
        <v>LOLLY</v>
      </c>
      <c r="E10" s="28" t="str">
        <f aca="false">Cotação!F541</f>
        <v>B</v>
      </c>
      <c r="F10" s="28" t="n">
        <f aca="false">Cotação!H541</f>
        <v>0.4</v>
      </c>
      <c r="G10" s="30" t="n">
        <f aca="false">Cotação!M541</f>
        <v>45.59</v>
      </c>
      <c r="H10" s="30" t="n">
        <f aca="false">Cotação!L541</f>
        <v>45.59</v>
      </c>
      <c r="I10" s="30" t="n">
        <f aca="false">Cotação!V541</f>
        <v>41.7905</v>
      </c>
      <c r="J10" s="31" t="n">
        <f aca="false">Cotação!Y541</f>
        <v>-0.0833406448782628</v>
      </c>
      <c r="K10" s="32" t="n">
        <f aca="false">Cotação!AC541</f>
        <v>1</v>
      </c>
      <c r="L10" s="30" t="n">
        <f aca="false">Cotação!AD541</f>
        <v>41.7905</v>
      </c>
      <c r="M10" s="30" t="n">
        <f aca="false">Cotação!AE541</f>
        <v>3.7995</v>
      </c>
      <c r="N10" s="32" t="n">
        <f aca="false">Cotação!AB541</f>
        <v>1</v>
      </c>
      <c r="O10" s="28" t="str">
        <f aca="false">Cotação!AF541</f>
        <v/>
      </c>
    </row>
    <row r="11" customFormat="false" ht="15" hidden="false" customHeight="false" outlineLevel="0" collapsed="false">
      <c r="A11" s="28" t="str">
        <f aca="false">Cotação!A140</f>
        <v>10241</v>
      </c>
      <c r="B11" s="29" t="str">
        <f aca="false">Cotação!B140</f>
        <v>7896004713366</v>
      </c>
      <c r="C11" s="28" t="str">
        <f aca="false">Cotação!C140</f>
        <v>ACETILCISTEINA 40MG XPE FR 120ML ADU</v>
      </c>
      <c r="D11" s="28" t="str">
        <f aca="false">Cotação!D140</f>
        <v>EMS GENERICO</v>
      </c>
      <c r="E11" s="28" t="str">
        <f aca="false">Cotação!F140</f>
        <v>A</v>
      </c>
      <c r="F11" s="28" t="n">
        <f aca="false">Cotação!H140</f>
        <v>1.3</v>
      </c>
      <c r="G11" s="30" t="n">
        <f aca="false">Cotação!M140</f>
        <v>11.22</v>
      </c>
      <c r="H11" s="30" t="n">
        <f aca="false">Cotação!L140</f>
        <v>11.22</v>
      </c>
      <c r="I11" s="30" t="n">
        <f aca="false">Cotação!V140</f>
        <v>11.286</v>
      </c>
      <c r="J11" s="31" t="n">
        <f aca="false">Cotação!Y140</f>
        <v>0.00588235294117645</v>
      </c>
      <c r="K11" s="32" t="n">
        <f aca="false">Cotação!AC140</f>
        <v>4</v>
      </c>
      <c r="L11" s="30" t="n">
        <f aca="false">Cotação!AD140</f>
        <v>45.144</v>
      </c>
      <c r="M11" s="30" t="n">
        <f aca="false">Cotação!AE140</f>
        <v>-0.263999999999996</v>
      </c>
      <c r="N11" s="32" t="n">
        <f aca="false">Cotação!AB140</f>
        <v>63</v>
      </c>
      <c r="O11" s="28" t="str">
        <f aca="false">Cotação!AF140</f>
        <v/>
      </c>
    </row>
    <row r="12" customFormat="false" ht="15" hidden="false" customHeight="false" outlineLevel="0" collapsed="false">
      <c r="A12" s="28" t="str">
        <f aca="false">Cotação!A142</f>
        <v>231861</v>
      </c>
      <c r="B12" s="29" t="str">
        <f aca="false">Cotação!B142</f>
        <v>7896004713625</v>
      </c>
      <c r="C12" s="28" t="str">
        <f aca="false">Cotação!C142</f>
        <v>ACETONIDO DE ALGESTONA+ENANTATO DE ESTRADIOL 150+10MG INJ AMP X 1ML</v>
      </c>
      <c r="D12" s="28" t="str">
        <f aca="false">Cotação!D142</f>
        <v>GERMED GENERICOS</v>
      </c>
      <c r="E12" s="28" t="str">
        <f aca="false">Cotação!F142</f>
        <v>C</v>
      </c>
      <c r="F12" s="28" t="n">
        <f aca="false">Cotação!H142</f>
        <v>82.3</v>
      </c>
      <c r="G12" s="30" t="n">
        <f aca="false">Cotação!M142</f>
        <v>9.66</v>
      </c>
      <c r="H12" s="30" t="n">
        <f aca="false">Cotação!L142</f>
        <v>9.66</v>
      </c>
      <c r="I12" s="30" t="n">
        <f aca="false">Cotação!V142</f>
        <v>9.6615</v>
      </c>
      <c r="J12" s="31" t="n">
        <f aca="false">Cotação!Y142</f>
        <v>0.000155279503105676</v>
      </c>
      <c r="K12" s="32" t="n">
        <f aca="false">Cotação!AC142</f>
        <v>28</v>
      </c>
      <c r="L12" s="30" t="n">
        <f aca="false">Cotação!AD142</f>
        <v>270.522</v>
      </c>
      <c r="M12" s="30" t="n">
        <f aca="false">Cotação!AE142</f>
        <v>-0.0420000000000016</v>
      </c>
      <c r="N12" s="32" t="n">
        <f aca="false">Cotação!AB142</f>
        <v>28</v>
      </c>
      <c r="O12" s="28" t="str">
        <f aca="false">Cotação!AF142</f>
        <v>ESTOQUE INSUFICIENTE</v>
      </c>
    </row>
    <row r="13" customFormat="false" ht="15" hidden="false" customHeight="false" outlineLevel="0" collapsed="false">
      <c r="A13" s="28" t="str">
        <f aca="false">Cotação!A654</f>
        <v>630541</v>
      </c>
      <c r="B13" s="29" t="str">
        <f aca="false">Cotação!B654</f>
        <v>7894913002137</v>
      </c>
      <c r="C13" s="28" t="str">
        <f aca="false">Cotação!C654</f>
        <v>AFTIKE MEL ROSADO SPRAY 30ML</v>
      </c>
      <c r="D13" s="28" t="str">
        <f aca="false">Cotação!D654</f>
        <v>KRESS</v>
      </c>
      <c r="E13" s="28" t="str">
        <f aca="false">Cotação!F654</f>
        <v>C</v>
      </c>
      <c r="F13" s="28" t="n">
        <f aca="false">Cotação!H654</f>
        <v>0.7</v>
      </c>
      <c r="G13" s="30" t="n">
        <f aca="false">Cotação!M654</f>
        <v>15.6</v>
      </c>
      <c r="H13" s="30" t="n">
        <f aca="false">Cotação!L654</f>
        <v>15.6</v>
      </c>
      <c r="I13" s="30" t="n">
        <f aca="false">Cotação!V654</f>
        <v>15.7225</v>
      </c>
      <c r="J13" s="31" t="n">
        <f aca="false">Cotação!Y654</f>
        <v>0.00785256410256419</v>
      </c>
      <c r="K13" s="32" t="n">
        <f aca="false">Cotação!AC654</f>
        <v>1</v>
      </c>
      <c r="L13" s="30" t="n">
        <f aca="false">Cotação!AD654</f>
        <v>15.7225</v>
      </c>
      <c r="M13" s="30" t="n">
        <f aca="false">Cotação!AE654</f>
        <v>-0.122500000000001</v>
      </c>
      <c r="N13" s="32" t="n">
        <f aca="false">Cotação!AB654</f>
        <v>475</v>
      </c>
      <c r="O13" s="28" t="str">
        <f aca="false">Cotação!AF654</f>
        <v/>
      </c>
    </row>
    <row r="14" customFormat="false" ht="15" hidden="false" customHeight="false" outlineLevel="0" collapsed="false">
      <c r="A14" s="28" t="str">
        <f aca="false">Cotação!A543</f>
        <v>657951</v>
      </c>
      <c r="B14" s="29" t="str">
        <f aca="false">Cotação!B543</f>
        <v>7896902210561</v>
      </c>
      <c r="C14" s="28" t="str">
        <f aca="false">Cotação!C543</f>
        <v>AGUA OXIG FARMAX 90ML 20V</v>
      </c>
      <c r="D14" s="28" t="str">
        <f aca="false">Cotação!D543</f>
        <v>FARMAX</v>
      </c>
      <c r="E14" s="28" t="str">
        <f aca="false">Cotação!F543</f>
        <v>C</v>
      </c>
      <c r="F14" s="28" t="n">
        <f aca="false">Cotação!H543</f>
        <v>0</v>
      </c>
      <c r="G14" s="30" t="n">
        <f aca="false">Cotação!M543</f>
        <v>2.22</v>
      </c>
      <c r="H14" s="30" t="n">
        <f aca="false">Cotação!L543</f>
        <v>2.22</v>
      </c>
      <c r="I14" s="30" t="n">
        <f aca="false">Cotação!V543</f>
        <v>1.995</v>
      </c>
      <c r="J14" s="31" t="n">
        <f aca="false">Cotação!Y543</f>
        <v>-0.101351351351351</v>
      </c>
      <c r="K14" s="32" t="n">
        <f aca="false">Cotação!AC543</f>
        <v>1</v>
      </c>
      <c r="L14" s="30" t="n">
        <f aca="false">Cotação!AD543</f>
        <v>1.995</v>
      </c>
      <c r="M14" s="30" t="n">
        <f aca="false">Cotação!AE543</f>
        <v>0.225</v>
      </c>
      <c r="N14" s="32" t="n">
        <f aca="false">Cotação!AB543</f>
        <v>183</v>
      </c>
      <c r="O14" s="28" t="str">
        <f aca="false">Cotação!AF543</f>
        <v/>
      </c>
    </row>
    <row r="15" customFormat="false" ht="15" hidden="false" customHeight="false" outlineLevel="0" collapsed="false">
      <c r="A15" s="28" t="str">
        <f aca="false">Cotação!A990</f>
        <v>674721</v>
      </c>
      <c r="B15" s="29" t="str">
        <f aca="false">Cotação!B990</f>
        <v>7896902210530</v>
      </c>
      <c r="C15" s="28" t="str">
        <f aca="false">Cotação!C990</f>
        <v>AGUA OXIGENADA CR 10VOL DESCOLOR 90ML</v>
      </c>
      <c r="D15" s="28" t="n">
        <f aca="false">Cotação!D990</f>
        <v>0</v>
      </c>
      <c r="E15" s="28" t="str">
        <f aca="false">Cotação!F990</f>
        <v>B</v>
      </c>
      <c r="F15" s="28" t="n">
        <f aca="false">Cotação!H990</f>
        <v>9.6</v>
      </c>
      <c r="G15" s="30" t="n">
        <f aca="false">Cotação!M990</f>
        <v>2</v>
      </c>
      <c r="H15" s="30" t="n">
        <f aca="false">Cotação!L990</f>
        <v>2</v>
      </c>
      <c r="I15" s="30" t="n">
        <f aca="false">Cotação!V990</f>
        <v>2.014</v>
      </c>
      <c r="J15" s="31" t="n">
        <f aca="false">Cotação!Y990</f>
        <v>0.0069999999999999</v>
      </c>
      <c r="K15" s="32" t="n">
        <f aca="false">Cotação!AC990</f>
        <v>20</v>
      </c>
      <c r="L15" s="30" t="n">
        <f aca="false">Cotação!AD990</f>
        <v>40.28</v>
      </c>
      <c r="M15" s="30" t="n">
        <f aca="false">Cotação!AE990</f>
        <v>-0.279999999999996</v>
      </c>
      <c r="N15" s="32" t="n">
        <f aca="false">Cotação!AB990</f>
        <v>122</v>
      </c>
      <c r="O15" s="28" t="str">
        <f aca="false">Cotação!AF990</f>
        <v/>
      </c>
    </row>
    <row r="16" customFormat="false" ht="15" hidden="false" customHeight="false" outlineLevel="0" collapsed="false">
      <c r="A16" s="28" t="str">
        <f aca="false">Cotação!A545</f>
        <v>534761</v>
      </c>
      <c r="B16" s="29" t="str">
        <f aca="false">Cotação!B545</f>
        <v>7896902210905</v>
      </c>
      <c r="C16" s="28" t="str">
        <f aca="false">Cotação!C545</f>
        <v>AGUA OXIGENADA CREMOSA - AMONIA 100ML</v>
      </c>
      <c r="D16" s="28" t="str">
        <f aca="false">Cotação!D545</f>
        <v>FARMAX</v>
      </c>
      <c r="E16" s="28" t="str">
        <f aca="false">Cotação!F545</f>
        <v>C</v>
      </c>
      <c r="F16" s="28" t="n">
        <f aca="false">Cotação!H545</f>
        <v>1.9</v>
      </c>
      <c r="G16" s="30" t="n">
        <f aca="false">Cotação!M545</f>
        <v>2.02</v>
      </c>
      <c r="H16" s="30" t="n">
        <f aca="false">Cotação!L545</f>
        <v>2.02</v>
      </c>
      <c r="I16" s="30" t="n">
        <f aca="false">Cotação!V545</f>
        <v>2.109</v>
      </c>
      <c r="J16" s="31" t="n">
        <f aca="false">Cotação!Y545</f>
        <v>0.0440594059405941</v>
      </c>
      <c r="K16" s="32" t="n">
        <f aca="false">Cotação!AC545</f>
        <v>1</v>
      </c>
      <c r="L16" s="30" t="n">
        <f aca="false">Cotação!AD545</f>
        <v>2.109</v>
      </c>
      <c r="M16" s="30" t="n">
        <f aca="false">Cotação!AE545</f>
        <v>-0.089</v>
      </c>
      <c r="N16" s="32" t="n">
        <f aca="false">Cotação!AB545</f>
        <v>1</v>
      </c>
      <c r="O16" s="28" t="str">
        <f aca="false">Cotação!AF545</f>
        <v/>
      </c>
    </row>
    <row r="17" customFormat="false" ht="15" hidden="false" customHeight="false" outlineLevel="0" collapsed="false">
      <c r="A17" s="28" t="str">
        <f aca="false">Cotação!A521</f>
        <v>3273</v>
      </c>
      <c r="B17" s="29" t="str">
        <f aca="false">Cotação!B521</f>
        <v>7897732609259</v>
      </c>
      <c r="C17" s="28" t="str">
        <f aca="false">Cotação!C521</f>
        <v>AGUALEMA JALAPA 200ML</v>
      </c>
      <c r="D17" s="28" t="str">
        <f aca="false">Cotação!D521</f>
        <v>SOBRAL</v>
      </c>
      <c r="E17" s="28" t="str">
        <f aca="false">Cotação!F521</f>
        <v>B</v>
      </c>
      <c r="F17" s="28" t="n">
        <f aca="false">Cotação!H521</f>
        <v>2.1</v>
      </c>
      <c r="G17" s="30" t="n">
        <f aca="false">Cotação!M521</f>
        <v>15.82</v>
      </c>
      <c r="H17" s="30" t="n">
        <f aca="false">Cotação!L521</f>
        <v>13.39</v>
      </c>
      <c r="I17" s="30" t="n">
        <f aca="false">Cotação!V521</f>
        <v>15.9315</v>
      </c>
      <c r="J17" s="31" t="n">
        <f aca="false">Cotação!Y521</f>
        <v>0.00704804045512009</v>
      </c>
      <c r="K17" s="32" t="n">
        <f aca="false">Cotação!AC521</f>
        <v>1</v>
      </c>
      <c r="L17" s="30" t="n">
        <f aca="false">Cotação!AD521</f>
        <v>15.9315</v>
      </c>
      <c r="M17" s="30" t="n">
        <f aca="false">Cotação!AE521</f>
        <v>-0.111499999999999</v>
      </c>
      <c r="N17" s="32" t="n">
        <f aca="false">Cotação!AB521</f>
        <v>2297</v>
      </c>
      <c r="O17" s="28" t="str">
        <f aca="false">Cotação!AF521</f>
        <v>EMPATE TÉCNICO</v>
      </c>
    </row>
    <row r="18" customFormat="false" ht="15" hidden="false" customHeight="false" outlineLevel="0" collapsed="false">
      <c r="A18" s="28" t="str">
        <f aca="false">Cotação!A522</f>
        <v>651171</v>
      </c>
      <c r="B18" s="29" t="str">
        <f aca="false">Cotação!B522</f>
        <v>7898048690900</v>
      </c>
      <c r="C18" s="28" t="str">
        <f aca="false">Cotação!C522</f>
        <v>AGUARDENTE ALEMA JALAPA 200ML</v>
      </c>
      <c r="D18" s="28" t="str">
        <f aca="false">Cotação!D522</f>
        <v>SOBRAL</v>
      </c>
      <c r="E18" s="28" t="str">
        <f aca="false">Cotação!F522</f>
        <v>C</v>
      </c>
      <c r="F18" s="28" t="n">
        <f aca="false">Cotação!H522</f>
        <v>0.1</v>
      </c>
      <c r="G18" s="30" t="n">
        <f aca="false">Cotação!M522</f>
        <v>8.09</v>
      </c>
      <c r="H18" s="30" t="n">
        <f aca="false">Cotação!L522</f>
        <v>8.09</v>
      </c>
      <c r="I18" s="30" t="n">
        <f aca="false">Cotação!V522</f>
        <v>7.7615</v>
      </c>
      <c r="J18" s="31" t="n">
        <f aca="false">Cotação!Y522</f>
        <v>-0.0406056860321384</v>
      </c>
      <c r="K18" s="32" t="n">
        <f aca="false">Cotação!AC522</f>
        <v>1</v>
      </c>
      <c r="L18" s="30" t="n">
        <f aca="false">Cotação!AD522</f>
        <v>7.7615</v>
      </c>
      <c r="M18" s="30" t="n">
        <f aca="false">Cotação!AE522</f>
        <v>0.3285</v>
      </c>
      <c r="N18" s="32" t="n">
        <f aca="false">Cotação!AB522</f>
        <v>1</v>
      </c>
      <c r="O18" s="28" t="str">
        <f aca="false">Cotação!AF522</f>
        <v/>
      </c>
    </row>
    <row r="19" customFormat="false" ht="15" hidden="false" customHeight="false" outlineLevel="0" collapsed="false">
      <c r="A19" s="28" t="str">
        <f aca="false">Cotação!A659</f>
        <v>573221</v>
      </c>
      <c r="B19" s="29" t="str">
        <f aca="false">Cotação!B659</f>
        <v>7899095201354</v>
      </c>
      <c r="C19" s="28" t="str">
        <f aca="false">Cotação!C659</f>
        <v>ALBEL 400MG CX 03 COMP.</v>
      </c>
      <c r="D19" s="28" t="str">
        <f aca="false">Cotação!D659</f>
        <v>GEOLAB</v>
      </c>
      <c r="E19" s="28" t="str">
        <f aca="false">Cotação!F659</f>
        <v>C</v>
      </c>
      <c r="F19" s="28" t="n">
        <f aca="false">Cotação!H659</f>
        <v>3.5</v>
      </c>
      <c r="G19" s="30" t="n">
        <f aca="false">Cotação!M659</f>
        <v>4.06</v>
      </c>
      <c r="H19" s="30" t="n">
        <f aca="false">Cotação!L659</f>
        <v>4.06</v>
      </c>
      <c r="I19" s="30" t="n">
        <f aca="false">Cotação!V659</f>
        <v>3.9615</v>
      </c>
      <c r="J19" s="31" t="n">
        <f aca="false">Cotação!Y659</f>
        <v>-0.0242610837438423</v>
      </c>
      <c r="K19" s="32" t="n">
        <f aca="false">Cotação!AC659</f>
        <v>1</v>
      </c>
      <c r="L19" s="30" t="n">
        <f aca="false">Cotação!AD659</f>
        <v>3.9615</v>
      </c>
      <c r="M19" s="30" t="n">
        <f aca="false">Cotação!AE659</f>
        <v>0.0984999999999996</v>
      </c>
      <c r="N19" s="32" t="n">
        <f aca="false">Cotação!AB659</f>
        <v>2015</v>
      </c>
      <c r="O19" s="28" t="str">
        <f aca="false">Cotação!AF659</f>
        <v/>
      </c>
    </row>
    <row r="20" customFormat="false" ht="15" hidden="false" customHeight="false" outlineLevel="0" collapsed="false">
      <c r="A20" s="28" t="str">
        <f aca="false">Cotação!A152</f>
        <v>657521</v>
      </c>
      <c r="B20" s="29" t="str">
        <f aca="false">Cotação!B152</f>
        <v>7899095202436</v>
      </c>
      <c r="C20" s="28" t="str">
        <f aca="false">Cotação!C152</f>
        <v>ALBENDAZOL 400MG CX 05 COMP</v>
      </c>
      <c r="D20" s="28" t="str">
        <f aca="false">Cotação!D152</f>
        <v>GEOLAB</v>
      </c>
      <c r="E20" s="28" t="str">
        <f aca="false">Cotação!F152</f>
        <v>A</v>
      </c>
      <c r="F20" s="28" t="n">
        <f aca="false">Cotação!H152</f>
        <v>6.4</v>
      </c>
      <c r="G20" s="30" t="n">
        <f aca="false">Cotação!M152</f>
        <v>6.11</v>
      </c>
      <c r="H20" s="30" t="n">
        <f aca="false">Cotação!L152</f>
        <v>6.11</v>
      </c>
      <c r="I20" s="30" t="n">
        <f aca="false">Cotação!V152</f>
        <v>6.251</v>
      </c>
      <c r="J20" s="31" t="n">
        <f aca="false">Cotação!Y152</f>
        <v>0.023076923076923</v>
      </c>
      <c r="K20" s="32" t="n">
        <f aca="false">Cotação!AC152</f>
        <v>3</v>
      </c>
      <c r="L20" s="30" t="n">
        <f aca="false">Cotação!AD152</f>
        <v>18.753</v>
      </c>
      <c r="M20" s="30" t="n">
        <f aca="false">Cotação!AE152</f>
        <v>-0.423</v>
      </c>
      <c r="N20" s="32" t="n">
        <f aca="false">Cotação!AB152</f>
        <v>41</v>
      </c>
      <c r="O20" s="28" t="str">
        <f aca="false">Cotação!AF152</f>
        <v/>
      </c>
    </row>
    <row r="21" customFormat="false" ht="15" hidden="false" customHeight="false" outlineLevel="0" collapsed="false">
      <c r="A21" s="28" t="str">
        <f aca="false">Cotação!A70</f>
        <v>542161</v>
      </c>
      <c r="B21" s="29" t="str">
        <f aca="false">Cotação!B70</f>
        <v>7898031313465</v>
      </c>
      <c r="C21" s="28" t="str">
        <f aca="false">Cotação!C70</f>
        <v>ALCOOL 70% 50ML</v>
      </c>
      <c r="D21" s="28" t="str">
        <f aca="false">Cotação!D70</f>
        <v>UNIPHAR</v>
      </c>
      <c r="E21" s="28" t="str">
        <f aca="false">Cotação!F70</f>
        <v>A</v>
      </c>
      <c r="F21" s="28" t="n">
        <f aca="false">Cotação!H70</f>
        <v>30</v>
      </c>
      <c r="G21" s="30" t="n">
        <f aca="false">Cotação!M70</f>
        <v>2.54</v>
      </c>
      <c r="H21" s="30" t="n">
        <f aca="false">Cotação!L70</f>
        <v>2.54</v>
      </c>
      <c r="I21" s="30" t="n">
        <f aca="false">Cotação!V70</f>
        <v>2.584</v>
      </c>
      <c r="J21" s="31" t="n">
        <f aca="false">Cotação!Y70</f>
        <v>0.0173228346456693</v>
      </c>
      <c r="K21" s="32" t="n">
        <f aca="false">Cotação!AC70</f>
        <v>36</v>
      </c>
      <c r="L21" s="30" t="n">
        <f aca="false">Cotação!AD70</f>
        <v>93.024</v>
      </c>
      <c r="M21" s="30" t="n">
        <f aca="false">Cotação!AE70</f>
        <v>-1.584</v>
      </c>
      <c r="N21" s="32" t="n">
        <f aca="false">Cotação!AB70</f>
        <v>1525</v>
      </c>
      <c r="O21" s="28" t="str">
        <f aca="false">Cotação!AF70</f>
        <v/>
      </c>
    </row>
    <row r="22" customFormat="false" ht="15" hidden="false" customHeight="false" outlineLevel="0" collapsed="false">
      <c r="A22" s="28" t="str">
        <f aca="false">Cotação!A661</f>
        <v>203301</v>
      </c>
      <c r="B22" s="29" t="str">
        <f aca="false">Cotação!B661</f>
        <v>7896004820811</v>
      </c>
      <c r="C22" s="28" t="str">
        <f aca="false">Cotação!C661</f>
        <v>ALERADINA 5MG CX 10 COMP REV</v>
      </c>
      <c r="D22" s="28" t="str">
        <f aca="false">Cotação!D661</f>
        <v>NOVA QUIMICA</v>
      </c>
      <c r="E22" s="28" t="str">
        <f aca="false">Cotação!F661</f>
        <v>A</v>
      </c>
      <c r="F22" s="28" t="n">
        <f aca="false">Cotação!H661</f>
        <v>7.8</v>
      </c>
      <c r="G22" s="30" t="n">
        <f aca="false">Cotação!M661</f>
        <v>4.96</v>
      </c>
      <c r="H22" s="30" t="n">
        <f aca="false">Cotação!L661</f>
        <v>4.96</v>
      </c>
      <c r="I22" s="30" t="n">
        <f aca="false">Cotação!V661</f>
        <v>4.9875</v>
      </c>
      <c r="J22" s="31" t="n">
        <f aca="false">Cotação!Y661</f>
        <v>0.00554435483870974</v>
      </c>
      <c r="K22" s="32" t="n">
        <f aca="false">Cotação!AC661</f>
        <v>2</v>
      </c>
      <c r="L22" s="30" t="n">
        <f aca="false">Cotação!AD661</f>
        <v>9.975</v>
      </c>
      <c r="M22" s="30" t="n">
        <f aca="false">Cotação!AE661</f>
        <v>-0.0549999999999997</v>
      </c>
      <c r="N22" s="32" t="n">
        <f aca="false">Cotação!AB661</f>
        <v>881</v>
      </c>
      <c r="O22" s="28" t="str">
        <f aca="false">Cotação!AF661</f>
        <v/>
      </c>
    </row>
    <row r="23" customFormat="false" ht="15" hidden="false" customHeight="false" outlineLevel="0" collapsed="false">
      <c r="A23" s="28" t="str">
        <f aca="false">Cotação!A996</f>
        <v>667631</v>
      </c>
      <c r="B23" s="29" t="str">
        <f aca="false">Cotação!B996</f>
        <v>7896075707158</v>
      </c>
      <c r="C23" s="28" t="str">
        <f aca="false">Cotação!C996</f>
        <v>ALICATE MERH.CUT.C/ESP.LILAS</v>
      </c>
      <c r="D23" s="28" t="str">
        <f aca="false">Cotação!D996</f>
        <v>MERHEJE</v>
      </c>
      <c r="E23" s="28" t="str">
        <f aca="false">Cotação!F996</f>
        <v>C</v>
      </c>
      <c r="F23" s="28" t="n">
        <f aca="false">Cotação!H996</f>
        <v>1.4</v>
      </c>
      <c r="G23" s="30" t="n">
        <f aca="false">Cotação!M996</f>
        <v>6.89</v>
      </c>
      <c r="H23" s="30" t="n">
        <f aca="false">Cotação!L996</f>
        <v>6.89</v>
      </c>
      <c r="I23" s="30" t="n">
        <f aca="false">Cotação!V996</f>
        <v>6.3745</v>
      </c>
      <c r="J23" s="31" t="n">
        <f aca="false">Cotação!Y996</f>
        <v>-0.0748185776487662</v>
      </c>
      <c r="K23" s="32" t="n">
        <f aca="false">Cotação!AC996</f>
        <v>4</v>
      </c>
      <c r="L23" s="30" t="n">
        <f aca="false">Cotação!AD996</f>
        <v>25.498</v>
      </c>
      <c r="M23" s="30" t="n">
        <f aca="false">Cotação!AE996</f>
        <v>2.062</v>
      </c>
      <c r="N23" s="32" t="n">
        <f aca="false">Cotação!AB996</f>
        <v>7</v>
      </c>
      <c r="O23" s="28" t="str">
        <f aca="false">Cotação!AF996</f>
        <v/>
      </c>
    </row>
    <row r="24" customFormat="false" ht="15" hidden="false" customHeight="false" outlineLevel="0" collapsed="false">
      <c r="A24" s="28" t="str">
        <f aca="false">Cotação!A666</f>
        <v>559861</v>
      </c>
      <c r="B24" s="29" t="str">
        <f aca="false">Cotação!B666</f>
        <v>7898179711048</v>
      </c>
      <c r="C24" s="28" t="str">
        <f aca="false">Cotação!C666</f>
        <v>ALUMINEC 60MG/ML</v>
      </c>
      <c r="D24" s="28" t="str">
        <f aca="false">Cotação!D666</f>
        <v>IMEC</v>
      </c>
      <c r="E24" s="28" t="str">
        <f aca="false">Cotação!F666</f>
        <v>A</v>
      </c>
      <c r="F24" s="28" t="n">
        <f aca="false">Cotação!H666</f>
        <v>11.8</v>
      </c>
      <c r="G24" s="30" t="n">
        <f aca="false">Cotação!M666</f>
        <v>4.93</v>
      </c>
      <c r="H24" s="30" t="n">
        <f aca="false">Cotação!L666</f>
        <v>4.93</v>
      </c>
      <c r="I24" s="30" t="n">
        <f aca="false">Cotação!V666</f>
        <v>4.959</v>
      </c>
      <c r="J24" s="31" t="n">
        <f aca="false">Cotação!Y666</f>
        <v>0.00588235294117645</v>
      </c>
      <c r="K24" s="32" t="n">
        <f aca="false">Cotação!AC666</f>
        <v>1</v>
      </c>
      <c r="L24" s="30" t="n">
        <f aca="false">Cotação!AD666</f>
        <v>4.959</v>
      </c>
      <c r="M24" s="30" t="n">
        <f aca="false">Cotação!AE666</f>
        <v>-0.0289999999999999</v>
      </c>
      <c r="N24" s="32" t="n">
        <f aca="false">Cotação!AB666</f>
        <v>1</v>
      </c>
      <c r="O24" s="28" t="str">
        <f aca="false">Cotação!AF666</f>
        <v>ESTOQUE INSUFICIENTE</v>
      </c>
    </row>
    <row r="25" customFormat="false" ht="15" hidden="false" customHeight="false" outlineLevel="0" collapsed="false">
      <c r="A25" s="28" t="str">
        <f aca="false">Cotação!A669</f>
        <v>125181</v>
      </c>
      <c r="B25" s="29" t="str">
        <f aca="false">Cotação!B669</f>
        <v>7899095200456</v>
      </c>
      <c r="C25" s="28" t="str">
        <f aca="false">Cotação!C669</f>
        <v>AMIORON 200MG CX 20 COMP</v>
      </c>
      <c r="D25" s="28" t="str">
        <f aca="false">Cotação!D669</f>
        <v>GEOLAB</v>
      </c>
      <c r="E25" s="28" t="str">
        <f aca="false">Cotação!F669</f>
        <v>B</v>
      </c>
      <c r="F25" s="28" t="n">
        <f aca="false">Cotação!H669</f>
        <v>3.2</v>
      </c>
      <c r="G25" s="30" t="n">
        <f aca="false">Cotação!M669</f>
        <v>13.72</v>
      </c>
      <c r="H25" s="30" t="n">
        <f aca="false">Cotação!L669</f>
        <v>13.72</v>
      </c>
      <c r="I25" s="30" t="n">
        <f aca="false">Cotação!V669</f>
        <v>13.68</v>
      </c>
      <c r="J25" s="31" t="n">
        <f aca="false">Cotação!Y669</f>
        <v>-0.00291545189504383</v>
      </c>
      <c r="K25" s="32" t="n">
        <f aca="false">Cotação!AC669</f>
        <v>7</v>
      </c>
      <c r="L25" s="30" t="n">
        <f aca="false">Cotação!AD669</f>
        <v>95.76</v>
      </c>
      <c r="M25" s="30" t="n">
        <f aca="false">Cotação!AE669</f>
        <v>0.280000000000006</v>
      </c>
      <c r="N25" s="32" t="n">
        <f aca="false">Cotação!AB669</f>
        <v>258</v>
      </c>
      <c r="O25" s="28" t="str">
        <f aca="false">Cotação!AF669</f>
        <v/>
      </c>
    </row>
    <row r="26" customFormat="false" ht="15" hidden="false" customHeight="false" outlineLevel="0" collapsed="false">
      <c r="A26" s="28" t="str">
        <f aca="false">Cotação!A458</f>
        <v>32821</v>
      </c>
      <c r="B26" s="29" t="str">
        <f aca="false">Cotação!B458</f>
        <v>7896004700458</v>
      </c>
      <c r="C26" s="28" t="str">
        <f aca="false">Cotação!C458</f>
        <v>AMOXICILINA 250MG SUS FR 150ML</v>
      </c>
      <c r="D26" s="28" t="str">
        <f aca="false">Cotação!D458</f>
        <v>EMS GENERICO</v>
      </c>
      <c r="E26" s="28" t="str">
        <f aca="false">Cotação!F458</f>
        <v>B</v>
      </c>
      <c r="F26" s="28" t="n">
        <f aca="false">Cotação!H458</f>
        <v>0.5</v>
      </c>
      <c r="G26" s="30" t="n">
        <f aca="false">Cotação!M458</f>
        <v>11.5</v>
      </c>
      <c r="H26" s="30" t="n">
        <f aca="false">Cotação!L458</f>
        <v>11.5</v>
      </c>
      <c r="I26" s="30" t="n">
        <f aca="false">Cotação!V458</f>
        <v>11.5615</v>
      </c>
      <c r="J26" s="31" t="n">
        <f aca="false">Cotação!Y458</f>
        <v>0.00534782608695661</v>
      </c>
      <c r="K26" s="32" t="n">
        <f aca="false">Cotação!AC458</f>
        <v>2</v>
      </c>
      <c r="L26" s="30" t="n">
        <f aca="false">Cotação!AD458</f>
        <v>23.123</v>
      </c>
      <c r="M26" s="30" t="n">
        <f aca="false">Cotação!AE458</f>
        <v>-0.123000000000001</v>
      </c>
      <c r="N26" s="32" t="n">
        <f aca="false">Cotação!AB458</f>
        <v>173</v>
      </c>
      <c r="O26" s="28" t="str">
        <f aca="false">Cotação!AF458</f>
        <v/>
      </c>
    </row>
    <row r="27" customFormat="false" ht="15" hidden="false" customHeight="false" outlineLevel="0" collapsed="false">
      <c r="A27" s="28" t="str">
        <f aca="false">Cotação!A462</f>
        <v>109161</v>
      </c>
      <c r="B27" s="29" t="str">
        <f aca="false">Cotação!B462</f>
        <v>7896181900498</v>
      </c>
      <c r="C27" s="28" t="str">
        <f aca="false">Cotação!C462</f>
        <v>AMOXICILINA TRIIDRATADA+CLAVULANATO DE POTASSIO 400+57MG/5ML FR 70ML</v>
      </c>
      <c r="D27" s="28" t="str">
        <f aca="false">Cotação!D462</f>
        <v>ACHE</v>
      </c>
      <c r="E27" s="28" t="str">
        <f aca="false">Cotação!F462</f>
        <v>A</v>
      </c>
      <c r="F27" s="28" t="n">
        <f aca="false">Cotação!H462</f>
        <v>4.5</v>
      </c>
      <c r="G27" s="30" t="n">
        <f aca="false">Cotação!M462</f>
        <v>16.58</v>
      </c>
      <c r="H27" s="30" t="n">
        <f aca="false">Cotação!L462</f>
        <v>16.05</v>
      </c>
      <c r="I27" s="30" t="n">
        <f aca="false">Cotação!V462</f>
        <v>17.195</v>
      </c>
      <c r="J27" s="31" t="n">
        <f aca="false">Cotação!Y462</f>
        <v>0.0370928829915562</v>
      </c>
      <c r="K27" s="32" t="n">
        <f aca="false">Cotação!AC462</f>
        <v>5</v>
      </c>
      <c r="L27" s="30" t="n">
        <f aca="false">Cotação!AD462</f>
        <v>85.975</v>
      </c>
      <c r="M27" s="30" t="n">
        <f aca="false">Cotação!AE462</f>
        <v>-3.07500000000001</v>
      </c>
      <c r="N27" s="32" t="n">
        <f aca="false">Cotação!AB462</f>
        <v>423</v>
      </c>
      <c r="O27" s="28" t="str">
        <f aca="false">Cotação!AF462</f>
        <v/>
      </c>
    </row>
    <row r="28" customFormat="false" ht="15" hidden="false" customHeight="false" outlineLevel="0" collapsed="false">
      <c r="A28" s="28" t="str">
        <f aca="false">Cotação!A463</f>
        <v>33861</v>
      </c>
      <c r="B28" s="29" t="str">
        <f aca="false">Cotação!B463</f>
        <v>7896181919452</v>
      </c>
      <c r="C28" s="28" t="str">
        <f aca="false">Cotação!C463</f>
        <v>AMOXICILINA TRIIDRATADA+CLAVULANATO DE POTASSIO 875/125MG FR 14 COMP</v>
      </c>
      <c r="D28" s="28" t="str">
        <f aca="false">Cotação!D463</f>
        <v>ACHE</v>
      </c>
      <c r="E28" s="28" t="str">
        <f aca="false">Cotação!F463</f>
        <v>A</v>
      </c>
      <c r="F28" s="28" t="n">
        <f aca="false">Cotação!H463</f>
        <v>2.1</v>
      </c>
      <c r="G28" s="30" t="n">
        <f aca="false">Cotação!M463</f>
        <v>39.86</v>
      </c>
      <c r="H28" s="30" t="n">
        <f aca="false">Cotação!L463</f>
        <v>35.53</v>
      </c>
      <c r="I28" s="30" t="n">
        <f aca="false">Cotação!V463</f>
        <v>39.786</v>
      </c>
      <c r="J28" s="31" t="n">
        <f aca="false">Cotação!Y463</f>
        <v>-0.00185649774209729</v>
      </c>
      <c r="K28" s="32" t="n">
        <f aca="false">Cotação!AC463</f>
        <v>5</v>
      </c>
      <c r="L28" s="30" t="n">
        <f aca="false">Cotação!AD463</f>
        <v>198.93</v>
      </c>
      <c r="M28" s="30" t="n">
        <f aca="false">Cotação!AE463</f>
        <v>0.36999999999999</v>
      </c>
      <c r="N28" s="32" t="n">
        <f aca="false">Cotação!AB463</f>
        <v>640</v>
      </c>
      <c r="O28" s="28" t="str">
        <f aca="false">Cotação!AF463</f>
        <v/>
      </c>
    </row>
    <row r="29" customFormat="false" ht="15" hidden="false" customHeight="false" outlineLevel="0" collapsed="false">
      <c r="A29" s="28" t="str">
        <f aca="false">Cotação!A1048</f>
        <v>664111</v>
      </c>
      <c r="B29" s="29" t="str">
        <f aca="false">Cotação!B1048</f>
        <v>7894913000805</v>
      </c>
      <c r="C29" s="28" t="str">
        <f aca="false">Cotação!C1048</f>
        <v>ANTIAZIL MENTA 150ML</v>
      </c>
      <c r="D29" s="28" t="str">
        <f aca="false">Cotação!D1048</f>
        <v>KRESS</v>
      </c>
      <c r="E29" s="28" t="str">
        <f aca="false">Cotação!F1048</f>
        <v>C</v>
      </c>
      <c r="F29" s="28" t="n">
        <f aca="false">Cotação!H1048</f>
        <v>0.4</v>
      </c>
      <c r="G29" s="30" t="n">
        <f aca="false">Cotação!M1048</f>
        <v>13.13</v>
      </c>
      <c r="H29" s="30" t="n">
        <f aca="false">Cotação!L1048</f>
        <v>13.13</v>
      </c>
      <c r="I29" s="30" t="n">
        <f aca="false">Cotação!V1048</f>
        <v>13.1955</v>
      </c>
      <c r="J29" s="31" t="n">
        <f aca="false">Cotação!Y1048</f>
        <v>0.00498857578065493</v>
      </c>
      <c r="K29" s="32" t="n">
        <f aca="false">Cotação!AC1048</f>
        <v>1</v>
      </c>
      <c r="L29" s="30" t="n">
        <f aca="false">Cotação!AD1048</f>
        <v>13.1955</v>
      </c>
      <c r="M29" s="30" t="n">
        <f aca="false">Cotação!AE1048</f>
        <v>-0.0654999999999983</v>
      </c>
      <c r="N29" s="32" t="n">
        <f aca="false">Cotação!AB1048</f>
        <v>539</v>
      </c>
      <c r="O29" s="28" t="str">
        <f aca="false">Cotação!AF1048</f>
        <v/>
      </c>
    </row>
    <row r="30" customFormat="false" ht="15" hidden="false" customHeight="false" outlineLevel="0" collapsed="false">
      <c r="A30" s="28" t="str">
        <f aca="false">Cotação!A1049</f>
        <v>642871</v>
      </c>
      <c r="B30" s="29" t="str">
        <f aca="false">Cotação!B1049</f>
        <v>7894913003516</v>
      </c>
      <c r="C30" s="28" t="str">
        <f aca="false">Cotação!C1049</f>
        <v>APETIKIDS BC XPE FRUTAS VERMELHAS 240ML</v>
      </c>
      <c r="D30" s="28" t="str">
        <f aca="false">Cotação!D1049</f>
        <v>KRESS</v>
      </c>
      <c r="E30" s="28" t="str">
        <f aca="false">Cotação!F1049</f>
        <v>C</v>
      </c>
      <c r="F30" s="28" t="n">
        <f aca="false">Cotação!H1049</f>
        <v>0.5</v>
      </c>
      <c r="G30" s="30" t="n">
        <f aca="false">Cotação!M1049</f>
        <v>13.45</v>
      </c>
      <c r="H30" s="30" t="n">
        <f aca="false">Cotação!L1049</f>
        <v>13.45</v>
      </c>
      <c r="I30" s="30" t="n">
        <f aca="false">Cotação!V1049</f>
        <v>13.5185</v>
      </c>
      <c r="J30" s="31" t="n">
        <f aca="false">Cotação!Y1049</f>
        <v>0.00509293680297396</v>
      </c>
      <c r="K30" s="32" t="n">
        <f aca="false">Cotação!AC1049</f>
        <v>1</v>
      </c>
      <c r="L30" s="30" t="n">
        <f aca="false">Cotação!AD1049</f>
        <v>13.5185</v>
      </c>
      <c r="M30" s="30" t="n">
        <f aca="false">Cotação!AE1049</f>
        <v>-0.0685000000000002</v>
      </c>
      <c r="N30" s="32" t="n">
        <f aca="false">Cotação!AB1049</f>
        <v>554</v>
      </c>
      <c r="O30" s="28" t="str">
        <f aca="false">Cotação!AF1049</f>
        <v/>
      </c>
    </row>
    <row r="31" customFormat="false" ht="15" hidden="false" customHeight="false" outlineLevel="0" collapsed="false">
      <c r="A31" s="28" t="str">
        <f aca="false">Cotação!A158</f>
        <v>33203</v>
      </c>
      <c r="B31" s="29" t="str">
        <f aca="false">Cotação!B158</f>
        <v>7897595634771</v>
      </c>
      <c r="C31" s="28" t="str">
        <f aca="false">Cotação!C158</f>
        <v>APIXABANA 2,5MG CX 60 COMP REV</v>
      </c>
      <c r="D31" s="28" t="str">
        <f aca="false">Cotação!D158</f>
        <v>SANDOZ</v>
      </c>
      <c r="E31" s="28" t="str">
        <f aca="false">Cotação!F158</f>
        <v>A</v>
      </c>
      <c r="F31" s="28" t="n">
        <f aca="false">Cotação!H158</f>
        <v>0.9</v>
      </c>
      <c r="G31" s="30" t="n">
        <f aca="false">Cotação!M158</f>
        <v>35.32</v>
      </c>
      <c r="H31" s="30" t="n">
        <f aca="false">Cotação!L158</f>
        <v>35.32</v>
      </c>
      <c r="I31" s="30" t="n">
        <f aca="false">Cotação!V158</f>
        <v>35.53</v>
      </c>
      <c r="J31" s="31" t="n">
        <f aca="false">Cotação!Y158</f>
        <v>0.00594563986409979</v>
      </c>
      <c r="K31" s="32" t="n">
        <f aca="false">Cotação!AC158</f>
        <v>3</v>
      </c>
      <c r="L31" s="30" t="n">
        <f aca="false">Cotação!AD158</f>
        <v>106.59</v>
      </c>
      <c r="M31" s="30" t="n">
        <f aca="false">Cotação!AE158</f>
        <v>-0.630000000000003</v>
      </c>
      <c r="N31" s="32" t="n">
        <f aca="false">Cotação!AB158</f>
        <v>399</v>
      </c>
      <c r="O31" s="28" t="str">
        <f aca="false">Cotação!AF158</f>
        <v/>
      </c>
    </row>
    <row r="32" customFormat="false" ht="15" hidden="false" customHeight="false" outlineLevel="0" collapsed="false">
      <c r="A32" s="28" t="str">
        <f aca="false">Cotação!A77</f>
        <v>661591</v>
      </c>
      <c r="B32" s="29" t="str">
        <f aca="false">Cotação!B77</f>
        <v>7898108642085</v>
      </c>
      <c r="C32" s="28" t="str">
        <f aca="false">Cotação!C77</f>
        <v>ATADURA DE CREPE MICKEY 08CM</v>
      </c>
      <c r="D32" s="28" t="str">
        <f aca="false">Cotação!D77</f>
        <v>SANFARMA</v>
      </c>
      <c r="E32" s="28" t="str">
        <f aca="false">Cotação!F77</f>
        <v>C</v>
      </c>
      <c r="F32" s="28" t="n">
        <f aca="false">Cotação!H77</f>
        <v>1</v>
      </c>
      <c r="G32" s="30" t="n">
        <f aca="false">Cotação!M77</f>
        <v>1.935</v>
      </c>
      <c r="H32" s="30" t="n">
        <f aca="false">Cotação!L77</f>
        <v>1.935</v>
      </c>
      <c r="I32" s="30" t="n">
        <f aca="false">Cotação!V77</f>
        <v>1.5865</v>
      </c>
      <c r="J32" s="31" t="n">
        <f aca="false">Cotação!Y77</f>
        <v>-0.180103359173127</v>
      </c>
      <c r="K32" s="32" t="n">
        <f aca="false">Cotação!AC77</f>
        <v>1</v>
      </c>
      <c r="L32" s="30" t="n">
        <f aca="false">Cotação!AD77</f>
        <v>1.5865</v>
      </c>
      <c r="M32" s="30" t="n">
        <f aca="false">Cotação!AE77</f>
        <v>0.3485</v>
      </c>
      <c r="N32" s="32" t="n">
        <f aca="false">Cotação!AB77</f>
        <v>1</v>
      </c>
      <c r="O32" s="28" t="str">
        <f aca="false">Cotação!AF77</f>
        <v>ESTOQUE INSUFICIENTE</v>
      </c>
    </row>
    <row r="33" customFormat="false" ht="15" hidden="false" customHeight="false" outlineLevel="0" collapsed="false">
      <c r="A33" s="28" t="str">
        <f aca="false">Cotação!A470</f>
        <v>46141</v>
      </c>
      <c r="B33" s="29" t="str">
        <f aca="false">Cotação!B470</f>
        <v>7898060132518</v>
      </c>
      <c r="C33" s="28" t="str">
        <f aca="false">Cotação!C470</f>
        <v>AZITROMICINA 500MG CX 5 COMP</v>
      </c>
      <c r="D33" s="28" t="str">
        <f aca="false">Cotação!D470</f>
        <v>GLOBO</v>
      </c>
      <c r="E33" s="28" t="str">
        <f aca="false">Cotação!F470</f>
        <v>B</v>
      </c>
      <c r="F33" s="28" t="n">
        <f aca="false">Cotação!H470</f>
        <v>1.3</v>
      </c>
      <c r="G33" s="30" t="n">
        <f aca="false">Cotação!M470</f>
        <v>5.99</v>
      </c>
      <c r="H33" s="30" t="n">
        <f aca="false">Cotação!L470</f>
        <v>5.86</v>
      </c>
      <c r="I33" s="30" t="n">
        <f aca="false">Cotação!V470</f>
        <v>5.89</v>
      </c>
      <c r="J33" s="31" t="n">
        <f aca="false">Cotação!Y470</f>
        <v>-0.0166944908180301</v>
      </c>
      <c r="K33" s="32" t="n">
        <f aca="false">Cotação!AC470</f>
        <v>2</v>
      </c>
      <c r="L33" s="30" t="n">
        <f aca="false">Cotação!AD470</f>
        <v>11.78</v>
      </c>
      <c r="M33" s="30" t="n">
        <f aca="false">Cotação!AE470</f>
        <v>0.200000000000001</v>
      </c>
      <c r="N33" s="32" t="n">
        <f aca="false">Cotação!AB470</f>
        <v>2</v>
      </c>
      <c r="O33" s="28" t="str">
        <f aca="false">Cotação!AF470</f>
        <v>ESTOQUE INSUFICIENTE</v>
      </c>
    </row>
    <row r="34" customFormat="false" ht="15" hidden="false" customHeight="false" outlineLevel="0" collapsed="false">
      <c r="A34" s="28" t="str">
        <f aca="false">Cotação!A471</f>
        <v>47221</v>
      </c>
      <c r="B34" s="29" t="str">
        <f aca="false">Cotação!B471</f>
        <v>7898216365708</v>
      </c>
      <c r="C34" s="28" t="str">
        <f aca="false">Cotação!C471</f>
        <v>AZITROMICINA DI-HIDRATADA 500MG CX 5 COMP REV</v>
      </c>
      <c r="D34" s="28" t="str">
        <f aca="false">Cotação!D471</f>
        <v>PHARLAB</v>
      </c>
      <c r="E34" s="28" t="str">
        <f aca="false">Cotação!F471</f>
        <v>A</v>
      </c>
      <c r="F34" s="28" t="n">
        <f aca="false">Cotação!H471</f>
        <v>17.5</v>
      </c>
      <c r="G34" s="30" t="n">
        <f aca="false">Cotação!M471</f>
        <v>5.65</v>
      </c>
      <c r="H34" s="30" t="n">
        <f aca="false">Cotação!L471</f>
        <v>5.65</v>
      </c>
      <c r="I34" s="30" t="n">
        <f aca="false">Cotação!V471</f>
        <v>5.814</v>
      </c>
      <c r="J34" s="31" t="n">
        <f aca="false">Cotação!Y471</f>
        <v>0.0290265486725663</v>
      </c>
      <c r="K34" s="32" t="n">
        <f aca="false">Cotação!AC471</f>
        <v>15</v>
      </c>
      <c r="L34" s="30" t="n">
        <f aca="false">Cotação!AD471</f>
        <v>87.21</v>
      </c>
      <c r="M34" s="30" t="n">
        <f aca="false">Cotação!AE471</f>
        <v>-2.46</v>
      </c>
      <c r="N34" s="32" t="n">
        <f aca="false">Cotação!AB471</f>
        <v>1733</v>
      </c>
      <c r="O34" s="28" t="str">
        <f aca="false">Cotação!AF471</f>
        <v/>
      </c>
    </row>
    <row r="35" customFormat="false" ht="15" hidden="false" customHeight="false" outlineLevel="0" collapsed="false">
      <c r="A35" s="28" t="str">
        <f aca="false">Cotação!A950</f>
        <v>48221</v>
      </c>
      <c r="B35" s="29" t="str">
        <f aca="false">Cotação!B950</f>
        <v>7898216360123</v>
      </c>
      <c r="C35" s="28" t="str">
        <f aca="false">Cotação!C950</f>
        <v>AZITROPHAR 500MG CX 3 COM REV</v>
      </c>
      <c r="D35" s="28" t="str">
        <f aca="false">Cotação!D950</f>
        <v>PHARLAB</v>
      </c>
      <c r="E35" s="28" t="str">
        <f aca="false">Cotação!F950</f>
        <v>A</v>
      </c>
      <c r="F35" s="28" t="n">
        <f aca="false">Cotação!H950</f>
        <v>7.5</v>
      </c>
      <c r="G35" s="30" t="n">
        <f aca="false">Cotação!M950</f>
        <v>3.63</v>
      </c>
      <c r="H35" s="30" t="n">
        <f aca="false">Cotação!L950</f>
        <v>3.63</v>
      </c>
      <c r="I35" s="30" t="n">
        <f aca="false">Cotação!V950</f>
        <v>3.7715</v>
      </c>
      <c r="J35" s="31" t="n">
        <f aca="false">Cotação!Y950</f>
        <v>0.0389807162534437</v>
      </c>
      <c r="K35" s="32" t="n">
        <f aca="false">Cotação!AC950</f>
        <v>11</v>
      </c>
      <c r="L35" s="30" t="n">
        <f aca="false">Cotação!AD950</f>
        <v>41.4865</v>
      </c>
      <c r="M35" s="30" t="n">
        <f aca="false">Cotação!AE950</f>
        <v>-1.5565</v>
      </c>
      <c r="N35" s="32" t="n">
        <f aca="false">Cotação!AB950</f>
        <v>446</v>
      </c>
      <c r="O35" s="28" t="str">
        <f aca="false">Cotação!AF950</f>
        <v/>
      </c>
    </row>
    <row r="36" customFormat="false" ht="15" hidden="false" customHeight="false" outlineLevel="0" collapsed="false">
      <c r="A36" s="28" t="str">
        <f aca="false">Cotação!A164</f>
        <v>47701</v>
      </c>
      <c r="B36" s="29" t="str">
        <f aca="false">Cotação!B164</f>
        <v>7898216364510</v>
      </c>
      <c r="C36" s="28" t="str">
        <f aca="false">Cotação!C164</f>
        <v>AZITROPHAR 600MG PO SUS OR FR 15ML + SER DOS 5ML</v>
      </c>
      <c r="D36" s="28" t="str">
        <f aca="false">Cotação!D164</f>
        <v>PHARLAB</v>
      </c>
      <c r="E36" s="28" t="str">
        <f aca="false">Cotação!F164</f>
        <v>A</v>
      </c>
      <c r="F36" s="28" t="n">
        <f aca="false">Cotação!H164</f>
        <v>2.5</v>
      </c>
      <c r="G36" s="30" t="n">
        <f aca="false">Cotação!M164</f>
        <v>13.6</v>
      </c>
      <c r="H36" s="30" t="n">
        <f aca="false">Cotação!L164</f>
        <v>13.6</v>
      </c>
      <c r="I36" s="30" t="n">
        <f aca="false">Cotação!V164</f>
        <v>14.0315</v>
      </c>
      <c r="J36" s="31" t="n">
        <f aca="false">Cotação!Y164</f>
        <v>0.0317279411764706</v>
      </c>
      <c r="K36" s="32" t="n">
        <f aca="false">Cotação!AC164</f>
        <v>3</v>
      </c>
      <c r="L36" s="30" t="n">
        <f aca="false">Cotação!AD164</f>
        <v>42.0945</v>
      </c>
      <c r="M36" s="30" t="n">
        <f aca="false">Cotação!AE164</f>
        <v>-1.2945</v>
      </c>
      <c r="N36" s="32" t="n">
        <f aca="false">Cotação!AB164</f>
        <v>155</v>
      </c>
      <c r="O36" s="28" t="str">
        <f aca="false">Cotação!AF164</f>
        <v/>
      </c>
    </row>
    <row r="37" customFormat="false" ht="15" hidden="false" customHeight="false" outlineLevel="0" collapsed="false">
      <c r="A37" s="28" t="str">
        <f aca="false">Cotação!A675</f>
        <v>655521</v>
      </c>
      <c r="B37" s="29" t="str">
        <f aca="false">Cotação!B675</f>
        <v>7899811100596</v>
      </c>
      <c r="C37" s="28" t="str">
        <f aca="false">Cotação!C675</f>
        <v>BASILICAO POMADA BISNAGA 27G BASILIFLAM</v>
      </c>
      <c r="D37" s="28" t="n">
        <f aca="false">Cotação!D675</f>
        <v>0</v>
      </c>
      <c r="E37" s="28" t="str">
        <f aca="false">Cotação!F675</f>
        <v>C</v>
      </c>
      <c r="F37" s="28" t="n">
        <f aca="false">Cotação!H675</f>
        <v>0.3</v>
      </c>
      <c r="G37" s="30" t="n">
        <f aca="false">Cotação!M675</f>
        <v>14.62</v>
      </c>
      <c r="H37" s="30" t="n">
        <f aca="false">Cotação!L675</f>
        <v>14.62</v>
      </c>
      <c r="I37" s="30" t="n">
        <f aca="false">Cotação!V675</f>
        <v>14.934</v>
      </c>
      <c r="J37" s="31" t="n">
        <f aca="false">Cotação!Y675</f>
        <v>0.0214774281805745</v>
      </c>
      <c r="K37" s="32" t="n">
        <f aca="false">Cotação!AC675</f>
        <v>1</v>
      </c>
      <c r="L37" s="30" t="n">
        <f aca="false">Cotação!AD675</f>
        <v>14.934</v>
      </c>
      <c r="M37" s="30" t="n">
        <f aca="false">Cotação!AE675</f>
        <v>-0.314</v>
      </c>
      <c r="N37" s="32" t="n">
        <f aca="false">Cotação!AB675</f>
        <v>4</v>
      </c>
      <c r="O37" s="28" t="str">
        <f aca="false">Cotação!AF675</f>
        <v/>
      </c>
    </row>
    <row r="38" customFormat="false" ht="15" hidden="false" customHeight="false" outlineLevel="0" collapsed="false">
      <c r="A38" s="28" t="str">
        <f aca="false">Cotação!A677</f>
        <v>388501</v>
      </c>
      <c r="B38" s="29" t="str">
        <f aca="false">Cotação!B677</f>
        <v>7899095220492</v>
      </c>
      <c r="C38" s="28" t="str">
        <f aca="false">Cotação!C677</f>
        <v>BEBEX ADE POM BG 45G</v>
      </c>
      <c r="D38" s="28" t="str">
        <f aca="false">Cotação!D677</f>
        <v>GEOLAB</v>
      </c>
      <c r="E38" s="28" t="str">
        <f aca="false">Cotação!F677</f>
        <v>C</v>
      </c>
      <c r="F38" s="28" t="n">
        <f aca="false">Cotação!H677</f>
        <v>0.4</v>
      </c>
      <c r="G38" s="30" t="n">
        <f aca="false">Cotação!M677</f>
        <v>8.95</v>
      </c>
      <c r="H38" s="30" t="n">
        <f aca="false">Cotação!L677</f>
        <v>8.95</v>
      </c>
      <c r="I38" s="30" t="n">
        <f aca="false">Cotação!V677</f>
        <v>9.044</v>
      </c>
      <c r="J38" s="31" t="n">
        <f aca="false">Cotação!Y677</f>
        <v>0.0105027932960895</v>
      </c>
      <c r="K38" s="32" t="n">
        <f aca="false">Cotação!AC677</f>
        <v>1</v>
      </c>
      <c r="L38" s="30" t="n">
        <f aca="false">Cotação!AD677</f>
        <v>9.044</v>
      </c>
      <c r="M38" s="30" t="n">
        <f aca="false">Cotação!AE677</f>
        <v>-0.0940000000000012</v>
      </c>
      <c r="N38" s="32" t="n">
        <f aca="false">Cotação!AB677</f>
        <v>8</v>
      </c>
      <c r="O38" s="28" t="str">
        <f aca="false">Cotação!AF677</f>
        <v/>
      </c>
    </row>
    <row r="39" customFormat="false" ht="15" hidden="false" customHeight="false" outlineLevel="0" collapsed="false">
      <c r="A39" s="28" t="str">
        <f aca="false">Cotação!A952</f>
        <v>470461</v>
      </c>
      <c r="B39" s="29" t="str">
        <f aca="false">Cotação!B952</f>
        <v>7897917001694</v>
      </c>
      <c r="C39" s="28" t="str">
        <f aca="false">Cotação!C952</f>
        <v>BELFACTRIM 800+160MG CX 10 COMP</v>
      </c>
      <c r="D39" s="28" t="str">
        <f aca="false">Cotação!D952</f>
        <v>BELFAR</v>
      </c>
      <c r="E39" s="28" t="str">
        <f aca="false">Cotação!F952</f>
        <v>A</v>
      </c>
      <c r="F39" s="28" t="n">
        <f aca="false">Cotação!H952</f>
        <v>2.7</v>
      </c>
      <c r="G39" s="30" t="n">
        <f aca="false">Cotação!M952</f>
        <v>5.7</v>
      </c>
      <c r="H39" s="30" t="n">
        <f aca="false">Cotação!L952</f>
        <v>5.7</v>
      </c>
      <c r="I39" s="30" t="n">
        <f aca="false">Cotação!V952</f>
        <v>5.206</v>
      </c>
      <c r="J39" s="31" t="n">
        <f aca="false">Cotação!Y952</f>
        <v>-0.0866666666666667</v>
      </c>
      <c r="K39" s="32" t="n">
        <f aca="false">Cotação!AC952</f>
        <v>7</v>
      </c>
      <c r="L39" s="30" t="n">
        <f aca="false">Cotação!AD952</f>
        <v>36.442</v>
      </c>
      <c r="M39" s="30" t="n">
        <f aca="false">Cotação!AE952</f>
        <v>3.458</v>
      </c>
      <c r="N39" s="32" t="n">
        <f aca="false">Cotação!AB952</f>
        <v>1212</v>
      </c>
      <c r="O39" s="28" t="str">
        <f aca="false">Cotação!AF952</f>
        <v/>
      </c>
    </row>
    <row r="40" customFormat="false" ht="15" hidden="false" customHeight="false" outlineLevel="0" collapsed="false">
      <c r="A40" s="28" t="str">
        <f aca="false">Cotação!A678</f>
        <v>212581</v>
      </c>
      <c r="B40" s="29" t="str">
        <f aca="false">Cotação!B678</f>
        <v>7897917001762</v>
      </c>
      <c r="C40" s="28" t="str">
        <f aca="false">Cotação!C678</f>
        <v>BELFAREN 10MG GEL BG 60G</v>
      </c>
      <c r="D40" s="28" t="str">
        <f aca="false">Cotação!D678</f>
        <v>BELFAR</v>
      </c>
      <c r="E40" s="28" t="str">
        <f aca="false">Cotação!F678</f>
        <v>C</v>
      </c>
      <c r="F40" s="28" t="n">
        <f aca="false">Cotação!H678</f>
        <v>0.6</v>
      </c>
      <c r="G40" s="30" t="n">
        <f aca="false">Cotação!M678</f>
        <v>5.53</v>
      </c>
      <c r="H40" s="30" t="n">
        <f aca="false">Cotação!L678</f>
        <v>5.53</v>
      </c>
      <c r="I40" s="30" t="n">
        <f aca="false">Cotação!V678</f>
        <v>5.2155</v>
      </c>
      <c r="J40" s="31" t="n">
        <f aca="false">Cotação!Y678</f>
        <v>-0.0568716094032551</v>
      </c>
      <c r="K40" s="32" t="n">
        <f aca="false">Cotação!AC678</f>
        <v>2</v>
      </c>
      <c r="L40" s="30" t="n">
        <f aca="false">Cotação!AD678</f>
        <v>10.431</v>
      </c>
      <c r="M40" s="30" t="n">
        <f aca="false">Cotação!AE678</f>
        <v>0.629000000000001</v>
      </c>
      <c r="N40" s="32" t="n">
        <f aca="false">Cotação!AB678</f>
        <v>103</v>
      </c>
      <c r="O40" s="28" t="str">
        <f aca="false">Cotação!AF678</f>
        <v/>
      </c>
    </row>
    <row r="41" customFormat="false" ht="15" hidden="false" customHeight="false" outlineLevel="0" collapsed="false">
      <c r="A41" s="28" t="str">
        <f aca="false">Cotação!A953</f>
        <v>470701</v>
      </c>
      <c r="B41" s="29" t="str">
        <f aca="false">Cotação!B953</f>
        <v>7896004810065</v>
      </c>
      <c r="C41" s="28" t="str">
        <f aca="false">Cotação!C953</f>
        <v>BENECTRIN F CX 10 COMP</v>
      </c>
      <c r="D41" s="28" t="str">
        <f aca="false">Cotação!D953</f>
        <v>LEGRAND PHARMA</v>
      </c>
      <c r="E41" s="28" t="str">
        <f aca="false">Cotação!F953</f>
        <v>B</v>
      </c>
      <c r="F41" s="28" t="n">
        <f aca="false">Cotação!H953</f>
        <v>3.3</v>
      </c>
      <c r="G41" s="30" t="n">
        <f aca="false">Cotação!M953</f>
        <v>5.23</v>
      </c>
      <c r="H41" s="30" t="n">
        <f aca="false">Cotação!L953</f>
        <v>5.23</v>
      </c>
      <c r="I41" s="30" t="n">
        <f aca="false">Cotação!V953</f>
        <v>5.263</v>
      </c>
      <c r="J41" s="31" t="n">
        <f aca="false">Cotação!Y953</f>
        <v>0.00630975143403423</v>
      </c>
      <c r="K41" s="32" t="n">
        <f aca="false">Cotação!AC953</f>
        <v>1</v>
      </c>
      <c r="L41" s="30" t="n">
        <f aca="false">Cotação!AD953</f>
        <v>5.263</v>
      </c>
      <c r="M41" s="30" t="n">
        <f aca="false">Cotação!AE953</f>
        <v>-0.0329999999999995</v>
      </c>
      <c r="N41" s="32" t="n">
        <f aca="false">Cotação!AB953</f>
        <v>416</v>
      </c>
      <c r="O41" s="28" t="str">
        <f aca="false">Cotação!AF953</f>
        <v/>
      </c>
    </row>
    <row r="42" customFormat="false" ht="15" hidden="false" customHeight="false" outlineLevel="0" collapsed="false">
      <c r="A42" s="28" t="str">
        <f aca="false">Cotação!A123</f>
        <v>50201</v>
      </c>
      <c r="B42" s="29" t="str">
        <f aca="false">Cotação!B123</f>
        <v>7899095258051</v>
      </c>
      <c r="C42" s="28" t="str">
        <f aca="false">Cotação!C123</f>
        <v>BESILAPIN 10MG CX 30 COMP</v>
      </c>
      <c r="D42" s="28" t="str">
        <f aca="false">Cotação!D123</f>
        <v>GEOLAB</v>
      </c>
      <c r="E42" s="28" t="str">
        <f aca="false">Cotação!F123</f>
        <v>C</v>
      </c>
      <c r="F42" s="28" t="n">
        <f aca="false">Cotação!H123</f>
        <v>0.2</v>
      </c>
      <c r="G42" s="30" t="n">
        <f aca="false">Cotação!M123</f>
        <v>3.96</v>
      </c>
      <c r="H42" s="30" t="n">
        <f aca="false">Cotação!L123</f>
        <v>3.96</v>
      </c>
      <c r="I42" s="30" t="n">
        <f aca="false">Cotação!V123</f>
        <v>4.085</v>
      </c>
      <c r="J42" s="31" t="n">
        <f aca="false">Cotação!Y123</f>
        <v>0.0315656565656566</v>
      </c>
      <c r="K42" s="32" t="n">
        <f aca="false">Cotação!AC123</f>
        <v>2</v>
      </c>
      <c r="L42" s="30" t="n">
        <f aca="false">Cotação!AD123</f>
        <v>8.17</v>
      </c>
      <c r="M42" s="30" t="n">
        <f aca="false">Cotação!AE123</f>
        <v>-0.25</v>
      </c>
      <c r="N42" s="32" t="n">
        <f aca="false">Cotação!AB123</f>
        <v>221</v>
      </c>
      <c r="O42" s="28" t="str">
        <f aca="false">Cotação!AF123</f>
        <v/>
      </c>
    </row>
    <row r="43" customFormat="false" ht="15" hidden="false" customHeight="false" outlineLevel="0" collapsed="false">
      <c r="A43" s="28" t="str">
        <f aca="false">Cotação!A684</f>
        <v>538061</v>
      </c>
      <c r="B43" s="29" t="str">
        <f aca="false">Cotação!B684</f>
        <v>7898031310303</v>
      </c>
      <c r="C43" s="28" t="str">
        <f aca="false">Cotação!C684</f>
        <v>BICARBONATO DE SODIO 100G</v>
      </c>
      <c r="D43" s="28" t="str">
        <f aca="false">Cotação!D684</f>
        <v>UNIPHAR</v>
      </c>
      <c r="E43" s="28" t="str">
        <f aca="false">Cotação!F684</f>
        <v>B</v>
      </c>
      <c r="F43" s="28" t="n">
        <f aca="false">Cotação!H684</f>
        <v>10.3</v>
      </c>
      <c r="G43" s="30" t="n">
        <f aca="false">Cotação!M684</f>
        <v>3.23</v>
      </c>
      <c r="H43" s="30" t="n">
        <f aca="false">Cotação!L684</f>
        <v>3.23</v>
      </c>
      <c r="I43" s="30" t="n">
        <f aca="false">Cotação!V684</f>
        <v>3.1255</v>
      </c>
      <c r="J43" s="31" t="n">
        <f aca="false">Cotação!Y684</f>
        <v>-0.0323529411764706</v>
      </c>
      <c r="K43" s="32" t="n">
        <f aca="false">Cotação!AC684</f>
        <v>20</v>
      </c>
      <c r="L43" s="30" t="n">
        <f aca="false">Cotação!AD684</f>
        <v>62.51</v>
      </c>
      <c r="M43" s="30" t="n">
        <f aca="false">Cotação!AE684</f>
        <v>2.09</v>
      </c>
      <c r="N43" s="32" t="n">
        <f aca="false">Cotação!AB684</f>
        <v>137</v>
      </c>
      <c r="O43" s="28" t="str">
        <f aca="false">Cotação!AF684</f>
        <v/>
      </c>
    </row>
    <row r="44" customFormat="false" ht="15" hidden="false" customHeight="false" outlineLevel="0" collapsed="false">
      <c r="A44" s="28" t="str">
        <f aca="false">Cotação!A20</f>
        <v>610631</v>
      </c>
      <c r="B44" s="29" t="str">
        <f aca="false">Cotação!B20</f>
        <v>7896699011617</v>
      </c>
      <c r="C44" s="28" t="str">
        <f aca="false">Cotação!C20</f>
        <v>BICO MAMAD SIL BIG REDONDO</v>
      </c>
      <c r="D44" s="28" t="str">
        <f aca="false">Cotação!D20</f>
        <v>LOLLY</v>
      </c>
      <c r="E44" s="28" t="str">
        <f aca="false">Cotação!F20</f>
        <v>C</v>
      </c>
      <c r="F44" s="28" t="n">
        <f aca="false">Cotação!H20</f>
        <v>0.9</v>
      </c>
      <c r="G44" s="30" t="n">
        <f aca="false">Cotação!M20</f>
        <v>7.51</v>
      </c>
      <c r="H44" s="30" t="n">
        <f aca="false">Cotação!L20</f>
        <v>7.51</v>
      </c>
      <c r="I44" s="30" t="n">
        <f aca="false">Cotação!V20</f>
        <v>7.828</v>
      </c>
      <c r="J44" s="31" t="n">
        <f aca="false">Cotação!Y20</f>
        <v>0.0423435419440745</v>
      </c>
      <c r="K44" s="32" t="n">
        <f aca="false">Cotação!AC20</f>
        <v>1</v>
      </c>
      <c r="L44" s="30" t="n">
        <f aca="false">Cotação!AD20</f>
        <v>7.828</v>
      </c>
      <c r="M44" s="30" t="n">
        <f aca="false">Cotação!AE20</f>
        <v>-0.318000000000001</v>
      </c>
      <c r="N44" s="32" t="n">
        <f aca="false">Cotação!AB20</f>
        <v>391</v>
      </c>
      <c r="O44" s="28" t="str">
        <f aca="false">Cotação!AF20</f>
        <v/>
      </c>
    </row>
    <row r="45" customFormat="false" ht="15" hidden="false" customHeight="false" outlineLevel="0" collapsed="false">
      <c r="A45" s="28" t="str">
        <f aca="false">Cotação!A172</f>
        <v>58381</v>
      </c>
      <c r="B45" s="29" t="str">
        <f aca="false">Cotação!B172</f>
        <v>7899095249639</v>
      </c>
      <c r="C45" s="28" t="str">
        <f aca="false">Cotação!C172</f>
        <v>BIMATOPROSTA 0,3MG/ML FR 3ML</v>
      </c>
      <c r="D45" s="28" t="str">
        <f aca="false">Cotação!D172</f>
        <v>GEOLAB</v>
      </c>
      <c r="E45" s="28" t="str">
        <f aca="false">Cotação!F172</f>
        <v>B</v>
      </c>
      <c r="F45" s="28" t="n">
        <f aca="false">Cotação!H172</f>
        <v>0.6</v>
      </c>
      <c r="G45" s="30" t="n">
        <f aca="false">Cotação!M172</f>
        <v>24.99</v>
      </c>
      <c r="H45" s="30" t="n">
        <f aca="false">Cotação!L172</f>
        <v>24.99</v>
      </c>
      <c r="I45" s="30" t="n">
        <f aca="false">Cotação!V172</f>
        <v>24.871</v>
      </c>
      <c r="J45" s="31" t="n">
        <f aca="false">Cotação!Y172</f>
        <v>-0.00476190476190475</v>
      </c>
      <c r="K45" s="32" t="n">
        <f aca="false">Cotação!AC172</f>
        <v>1</v>
      </c>
      <c r="L45" s="30" t="n">
        <f aca="false">Cotação!AD172</f>
        <v>24.871</v>
      </c>
      <c r="M45" s="30" t="n">
        <f aca="false">Cotação!AE172</f>
        <v>0.119</v>
      </c>
      <c r="N45" s="32" t="n">
        <f aca="false">Cotação!AB172</f>
        <v>149</v>
      </c>
      <c r="O45" s="28" t="str">
        <f aca="false">Cotação!AF172</f>
        <v/>
      </c>
    </row>
    <row r="46" customFormat="false" ht="15" hidden="false" customHeight="false" outlineLevel="0" collapsed="false">
      <c r="A46" s="28" t="str">
        <f aca="false">Cotação!A1000</f>
        <v>670271</v>
      </c>
      <c r="B46" s="29" t="str">
        <f aca="false">Cotação!B1000</f>
        <v>7896033295192</v>
      </c>
      <c r="C46" s="28" t="str">
        <f aca="false">Cotação!C1000</f>
        <v>BOMBA MANUAL P/TIRAR LEITE MAMY 629501</v>
      </c>
      <c r="D46" s="28" t="str">
        <f aca="false">Cotação!D1000</f>
        <v>LILLO</v>
      </c>
      <c r="E46" s="28" t="str">
        <f aca="false">Cotação!F1000</f>
        <v>A</v>
      </c>
      <c r="F46" s="28" t="n">
        <f aca="false">Cotação!H1000</f>
        <v>0.6</v>
      </c>
      <c r="G46" s="30" t="n">
        <f aca="false">Cotação!M1000</f>
        <v>49.25</v>
      </c>
      <c r="H46" s="30" t="n">
        <f aca="false">Cotação!L1000</f>
        <v>49.25</v>
      </c>
      <c r="I46" s="30" t="n">
        <f aca="false">Cotação!V1000</f>
        <v>48.3455</v>
      </c>
      <c r="J46" s="31" t="n">
        <f aca="false">Cotação!Y1000</f>
        <v>-0.0183654822335025</v>
      </c>
      <c r="K46" s="32" t="n">
        <f aca="false">Cotação!AC1000</f>
        <v>1</v>
      </c>
      <c r="L46" s="30" t="n">
        <f aca="false">Cotação!AD1000</f>
        <v>48.3455</v>
      </c>
      <c r="M46" s="30" t="n">
        <f aca="false">Cotação!AE1000</f>
        <v>0.904499999999999</v>
      </c>
      <c r="N46" s="32" t="n">
        <f aca="false">Cotação!AB1000</f>
        <v>122</v>
      </c>
      <c r="O46" s="28" t="str">
        <f aca="false">Cotação!AF1000</f>
        <v/>
      </c>
    </row>
    <row r="47" customFormat="false" ht="15" hidden="false" customHeight="false" outlineLevel="0" collapsed="false">
      <c r="A47" s="28" t="str">
        <f aca="false">Cotação!A173</f>
        <v>62441</v>
      </c>
      <c r="B47" s="29" t="str">
        <f aca="false">Cotação!B173</f>
        <v>7896004725420</v>
      </c>
      <c r="C47" s="28" t="str">
        <f aca="false">Cotação!C173</f>
        <v>BROMETO DE IPRATROPIO SOL INAL FR 20ML</v>
      </c>
      <c r="D47" s="28" t="str">
        <f aca="false">Cotação!D173</f>
        <v>EMS GENERICO</v>
      </c>
      <c r="E47" s="28" t="str">
        <f aca="false">Cotação!F173</f>
        <v>C</v>
      </c>
      <c r="F47" s="28" t="n">
        <f aca="false">Cotação!H173</f>
        <v>3.2</v>
      </c>
      <c r="G47" s="30" t="n">
        <f aca="false">Cotação!M173</f>
        <v>5.25333333333333</v>
      </c>
      <c r="H47" s="30" t="n">
        <f aca="false">Cotação!L173</f>
        <v>3.72</v>
      </c>
      <c r="I47" s="30" t="n">
        <f aca="false">Cotação!V173</f>
        <v>3.781</v>
      </c>
      <c r="J47" s="31" t="n">
        <f aca="false">Cotação!Y173</f>
        <v>-0.280266497461928</v>
      </c>
      <c r="K47" s="32" t="n">
        <f aca="false">Cotação!AC173</f>
        <v>7</v>
      </c>
      <c r="L47" s="30" t="n">
        <f aca="false">Cotação!AD173</f>
        <v>26.467</v>
      </c>
      <c r="M47" s="30" t="n">
        <f aca="false">Cotação!AE173</f>
        <v>10.3063333333333</v>
      </c>
      <c r="N47" s="32" t="n">
        <f aca="false">Cotação!AB173</f>
        <v>348</v>
      </c>
      <c r="O47" s="28" t="str">
        <f aca="false">Cotação!AF173</f>
        <v/>
      </c>
    </row>
    <row r="48" customFormat="false" ht="15" hidden="false" customHeight="false" outlineLevel="0" collapsed="false">
      <c r="A48" s="28" t="str">
        <f aca="false">Cotação!A176</f>
        <v>68701</v>
      </c>
      <c r="B48" s="29" t="str">
        <f aca="false">Cotação!B176</f>
        <v>7896004758268</v>
      </c>
      <c r="C48" s="28" t="str">
        <f aca="false">Cotação!C176</f>
        <v>BUDESONIDA 32MCG FR X 120ML</v>
      </c>
      <c r="D48" s="28" t="str">
        <f aca="false">Cotação!D176</f>
        <v>EMS GENERICO</v>
      </c>
      <c r="E48" s="28" t="str">
        <f aca="false">Cotação!F176</f>
        <v>B</v>
      </c>
      <c r="F48" s="28" t="n">
        <f aca="false">Cotação!H176</f>
        <v>1.4</v>
      </c>
      <c r="G48" s="30" t="n">
        <f aca="false">Cotação!M176</f>
        <v>15.49</v>
      </c>
      <c r="H48" s="30" t="n">
        <f aca="false">Cotação!L176</f>
        <v>15.36</v>
      </c>
      <c r="I48" s="30" t="n">
        <f aca="false">Cotação!V176</f>
        <v>15.5895</v>
      </c>
      <c r="J48" s="31" t="n">
        <f aca="false">Cotação!Y176</f>
        <v>0.0064234990316332</v>
      </c>
      <c r="K48" s="32" t="n">
        <f aca="false">Cotação!AC176</f>
        <v>4</v>
      </c>
      <c r="L48" s="30" t="n">
        <f aca="false">Cotação!AD176</f>
        <v>62.358</v>
      </c>
      <c r="M48" s="30" t="n">
        <f aca="false">Cotação!AE176</f>
        <v>-0.397999999999996</v>
      </c>
      <c r="N48" s="32" t="n">
        <f aca="false">Cotação!AB176</f>
        <v>276</v>
      </c>
      <c r="O48" s="28" t="str">
        <f aca="false">Cotação!AF176</f>
        <v/>
      </c>
    </row>
    <row r="49" customFormat="false" ht="15" hidden="false" customHeight="false" outlineLevel="0" collapsed="false">
      <c r="A49" s="28" t="str">
        <f aca="false">Cotação!A177</f>
        <v>68721</v>
      </c>
      <c r="B49" s="29" t="str">
        <f aca="false">Cotação!B177</f>
        <v>7896004758275</v>
      </c>
      <c r="C49" s="28" t="str">
        <f aca="false">Cotação!C177</f>
        <v>BUDESONIDA 64MCG FR X 120ML</v>
      </c>
      <c r="D49" s="28" t="str">
        <f aca="false">Cotação!D177</f>
        <v>EMS GENERICO</v>
      </c>
      <c r="E49" s="28" t="str">
        <f aca="false">Cotação!F177</f>
        <v>A</v>
      </c>
      <c r="F49" s="28" t="n">
        <f aca="false">Cotação!H177</f>
        <v>1.7</v>
      </c>
      <c r="G49" s="30" t="n">
        <f aca="false">Cotação!M177</f>
        <v>22.79</v>
      </c>
      <c r="H49" s="30" t="n">
        <f aca="false">Cotação!L177</f>
        <v>21.3</v>
      </c>
      <c r="I49" s="30" t="n">
        <f aca="false">Cotação!V177</f>
        <v>21.6125</v>
      </c>
      <c r="J49" s="31" t="n">
        <f aca="false">Cotação!Y177</f>
        <v>-0.0516673979815708</v>
      </c>
      <c r="K49" s="32" t="n">
        <f aca="false">Cotação!AC177</f>
        <v>3</v>
      </c>
      <c r="L49" s="30" t="n">
        <f aca="false">Cotação!AD177</f>
        <v>64.8375</v>
      </c>
      <c r="M49" s="30" t="n">
        <f aca="false">Cotação!AE177</f>
        <v>3.5325</v>
      </c>
      <c r="N49" s="32" t="n">
        <f aca="false">Cotação!AB177</f>
        <v>37</v>
      </c>
      <c r="O49" s="28" t="str">
        <f aca="false">Cotação!AF177</f>
        <v/>
      </c>
    </row>
    <row r="50" customFormat="false" ht="15" hidden="false" customHeight="false" outlineLevel="0" collapsed="false">
      <c r="A50" s="28" t="str">
        <f aca="false">Cotação!A696</f>
        <v>596481</v>
      </c>
      <c r="B50" s="29" t="str">
        <f aca="false">Cotação!B696</f>
        <v>7894164005260</v>
      </c>
      <c r="C50" s="28" t="str">
        <f aca="false">Cotação!C696</f>
        <v>CALOFIM 5ML SOL (AIRELA)</v>
      </c>
      <c r="D50" s="28" t="str">
        <f aca="false">Cotação!D696</f>
        <v>AIRELA</v>
      </c>
      <c r="E50" s="28" t="str">
        <f aca="false">Cotação!F696</f>
        <v>B</v>
      </c>
      <c r="F50" s="28" t="n">
        <f aca="false">Cotação!H696</f>
        <v>3.2</v>
      </c>
      <c r="G50" s="30" t="n">
        <f aca="false">Cotação!M696</f>
        <v>8.53</v>
      </c>
      <c r="H50" s="30" t="n">
        <f aca="false">Cotação!L696</f>
        <v>8.53</v>
      </c>
      <c r="I50" s="30" t="n">
        <f aca="false">Cotação!V696</f>
        <v>8.6165</v>
      </c>
      <c r="J50" s="31" t="n">
        <f aca="false">Cotação!Y696</f>
        <v>0.0101406799531067</v>
      </c>
      <c r="K50" s="32" t="n">
        <f aca="false">Cotação!AC696</f>
        <v>5</v>
      </c>
      <c r="L50" s="30" t="n">
        <f aca="false">Cotação!AD696</f>
        <v>43.0825</v>
      </c>
      <c r="M50" s="30" t="n">
        <f aca="false">Cotação!AE696</f>
        <v>-0.432500000000005</v>
      </c>
      <c r="N50" s="32" t="n">
        <f aca="false">Cotação!AB696</f>
        <v>112</v>
      </c>
      <c r="O50" s="28" t="str">
        <f aca="false">Cotação!AF696</f>
        <v/>
      </c>
    </row>
    <row r="51" customFormat="false" ht="15" hidden="false" customHeight="false" outlineLevel="0" collapsed="false">
      <c r="A51" s="28" t="str">
        <f aca="false">Cotação!A22</f>
        <v>603521</v>
      </c>
      <c r="B51" s="29" t="str">
        <f aca="false">Cotação!B22</f>
        <v>7896033233736</v>
      </c>
      <c r="C51" s="28" t="str">
        <f aca="false">Cotação!C22</f>
        <v>CANECA LILLO AP S 150ML MENINA</v>
      </c>
      <c r="D51" s="28" t="str">
        <f aca="false">Cotação!D22</f>
        <v>LILLO</v>
      </c>
      <c r="E51" s="28" t="str">
        <f aca="false">Cotação!F22</f>
        <v>C</v>
      </c>
      <c r="F51" s="28" t="n">
        <f aca="false">Cotação!H22</f>
        <v>0.1</v>
      </c>
      <c r="G51" s="30" t="n">
        <f aca="false">Cotação!M22</f>
        <v>25.77</v>
      </c>
      <c r="H51" s="30" t="n">
        <f aca="false">Cotação!L22</f>
        <v>25.77</v>
      </c>
      <c r="I51" s="30" t="n">
        <f aca="false">Cotação!V22</f>
        <v>25.346</v>
      </c>
      <c r="J51" s="31" t="n">
        <f aca="false">Cotação!Y22</f>
        <v>-0.016453240201785</v>
      </c>
      <c r="K51" s="32" t="n">
        <f aca="false">Cotação!AC22</f>
        <v>1</v>
      </c>
      <c r="L51" s="30" t="n">
        <f aca="false">Cotação!AD22</f>
        <v>25.346</v>
      </c>
      <c r="M51" s="30" t="n">
        <f aca="false">Cotação!AE22</f>
        <v>0.424</v>
      </c>
      <c r="N51" s="32" t="n">
        <f aca="false">Cotação!AB22</f>
        <v>18</v>
      </c>
      <c r="O51" s="28" t="str">
        <f aca="false">Cotação!AF22</f>
        <v/>
      </c>
    </row>
    <row r="52" customFormat="false" ht="15" hidden="false" customHeight="false" outlineLevel="0" collapsed="false">
      <c r="A52" s="28" t="str">
        <f aca="false">Cotação!A23</f>
        <v>603531</v>
      </c>
      <c r="B52" s="29" t="str">
        <f aca="false">Cotação!B23</f>
        <v>7896033233729</v>
      </c>
      <c r="C52" s="28" t="str">
        <f aca="false">Cotação!C23</f>
        <v>CANECA LILLO AP S 150ML MENINO</v>
      </c>
      <c r="D52" s="28" t="str">
        <f aca="false">Cotação!D23</f>
        <v>LILLO</v>
      </c>
      <c r="E52" s="28" t="str">
        <f aca="false">Cotação!F23</f>
        <v>C</v>
      </c>
      <c r="F52" s="28" t="n">
        <f aca="false">Cotação!H23</f>
        <v>0.2</v>
      </c>
      <c r="G52" s="30" t="n">
        <f aca="false">Cotação!M23</f>
        <v>25.77</v>
      </c>
      <c r="H52" s="30" t="n">
        <f aca="false">Cotação!L23</f>
        <v>25.77</v>
      </c>
      <c r="I52" s="30" t="n">
        <f aca="false">Cotação!V23</f>
        <v>24.035</v>
      </c>
      <c r="J52" s="31" t="n">
        <f aca="false">Cotação!Y23</f>
        <v>-0.0673263484672099</v>
      </c>
      <c r="K52" s="32" t="n">
        <f aca="false">Cotação!AC23</f>
        <v>1</v>
      </c>
      <c r="L52" s="30" t="n">
        <f aca="false">Cotação!AD23</f>
        <v>24.035</v>
      </c>
      <c r="M52" s="30" t="n">
        <f aca="false">Cotação!AE23</f>
        <v>1.735</v>
      </c>
      <c r="N52" s="32" t="n">
        <f aca="false">Cotação!AB23</f>
        <v>3</v>
      </c>
      <c r="O52" s="28" t="str">
        <f aca="false">Cotação!AF23</f>
        <v/>
      </c>
    </row>
    <row r="53" customFormat="false" ht="15" hidden="false" customHeight="false" outlineLevel="0" collapsed="false">
      <c r="A53" s="28" t="str">
        <f aca="false">Cotação!A181</f>
        <v>78101</v>
      </c>
      <c r="B53" s="29" t="str">
        <f aca="false">Cotação!B181</f>
        <v>7897848500907</v>
      </c>
      <c r="C53" s="28" t="str">
        <f aca="false">Cotação!C181</f>
        <v>CARBOCISTEINA 20 MG/ML XPE INF 100 ML</v>
      </c>
      <c r="D53" s="28" t="str">
        <f aca="false">Cotação!D181</f>
        <v>NATIVITA IND</v>
      </c>
      <c r="E53" s="28" t="str">
        <f aca="false">Cotação!F181</f>
        <v>C</v>
      </c>
      <c r="F53" s="28" t="n">
        <f aca="false">Cotação!H181</f>
        <v>0.4</v>
      </c>
      <c r="G53" s="30" t="n">
        <f aca="false">Cotação!M181</f>
        <v>8</v>
      </c>
      <c r="H53" s="30" t="n">
        <f aca="false">Cotação!L181</f>
        <v>0</v>
      </c>
      <c r="I53" s="30" t="n">
        <f aca="false">Cotação!V181</f>
        <v>6.517</v>
      </c>
      <c r="J53" s="31" t="n">
        <f aca="false">Cotação!Y181</f>
        <v>-0.185375</v>
      </c>
      <c r="K53" s="32" t="n">
        <f aca="false">Cotação!AC181</f>
        <v>2</v>
      </c>
      <c r="L53" s="30" t="n">
        <f aca="false">Cotação!AD181</f>
        <v>13.034</v>
      </c>
      <c r="M53" s="30" t="n">
        <f aca="false">Cotação!AE181</f>
        <v>2.966</v>
      </c>
      <c r="N53" s="32" t="n">
        <f aca="false">Cotação!AB181</f>
        <v>135</v>
      </c>
      <c r="O53" s="28" t="str">
        <f aca="false">Cotação!AF181</f>
        <v/>
      </c>
    </row>
    <row r="54" customFormat="false" ht="15" hidden="false" customHeight="false" outlineLevel="0" collapsed="false">
      <c r="A54" s="28" t="str">
        <f aca="false">Cotação!A182</f>
        <v>84621</v>
      </c>
      <c r="B54" s="29" t="str">
        <f aca="false">Cotação!B182</f>
        <v>7896181915041</v>
      </c>
      <c r="C54" s="28" t="str">
        <f aca="false">Cotação!C182</f>
        <v>CARVEDILOL 12,5MG COM BLX30</v>
      </c>
      <c r="D54" s="28" t="str">
        <f aca="false">Cotação!D182</f>
        <v>ACHE</v>
      </c>
      <c r="E54" s="28" t="str">
        <f aca="false">Cotação!F182</f>
        <v>A</v>
      </c>
      <c r="F54" s="28" t="n">
        <f aca="false">Cotação!H182</f>
        <v>8.7</v>
      </c>
      <c r="G54" s="30" t="n">
        <f aca="false">Cotação!M182</f>
        <v>3.4</v>
      </c>
      <c r="H54" s="30" t="n">
        <f aca="false">Cotação!L182</f>
        <v>3.4</v>
      </c>
      <c r="I54" s="30" t="n">
        <f aca="false">Cotação!V182</f>
        <v>3.5245</v>
      </c>
      <c r="J54" s="31" t="n">
        <f aca="false">Cotação!Y182</f>
        <v>0.0366176470588235</v>
      </c>
      <c r="K54" s="32" t="n">
        <f aca="false">Cotação!AC182</f>
        <v>16</v>
      </c>
      <c r="L54" s="30" t="n">
        <f aca="false">Cotação!AD182</f>
        <v>56.392</v>
      </c>
      <c r="M54" s="30" t="n">
        <f aca="false">Cotação!AE182</f>
        <v>-1.992</v>
      </c>
      <c r="N54" s="32" t="n">
        <f aca="false">Cotação!AB182</f>
        <v>1267</v>
      </c>
      <c r="O54" s="28" t="str">
        <f aca="false">Cotação!AF182</f>
        <v/>
      </c>
    </row>
    <row r="55" customFormat="false" ht="15" hidden="false" customHeight="false" outlineLevel="0" collapsed="false">
      <c r="A55" s="28" t="str">
        <f aca="false">Cotação!A184</f>
        <v>84581</v>
      </c>
      <c r="B55" s="29" t="str">
        <f aca="false">Cotação!B184</f>
        <v>7896181915027</v>
      </c>
      <c r="C55" s="28" t="str">
        <f aca="false">Cotação!C184</f>
        <v>CARVEDILOL 3,125MG COM BLX30</v>
      </c>
      <c r="D55" s="28" t="str">
        <f aca="false">Cotação!D184</f>
        <v>ACHE</v>
      </c>
      <c r="E55" s="28" t="str">
        <f aca="false">Cotação!F184</f>
        <v>B</v>
      </c>
      <c r="F55" s="28" t="n">
        <f aca="false">Cotação!H184</f>
        <v>12</v>
      </c>
      <c r="G55" s="30" t="n">
        <f aca="false">Cotação!M184</f>
        <v>2.17</v>
      </c>
      <c r="H55" s="30" t="n">
        <f aca="false">Cotação!L184</f>
        <v>2.15</v>
      </c>
      <c r="I55" s="30" t="n">
        <f aca="false">Cotação!V184</f>
        <v>2.242</v>
      </c>
      <c r="J55" s="31" t="n">
        <f aca="false">Cotação!Y184</f>
        <v>0.0331797235023041</v>
      </c>
      <c r="K55" s="32" t="n">
        <f aca="false">Cotação!AC184</f>
        <v>16</v>
      </c>
      <c r="L55" s="30" t="n">
        <f aca="false">Cotação!AD184</f>
        <v>35.872</v>
      </c>
      <c r="M55" s="30" t="n">
        <f aca="false">Cotação!AE184</f>
        <v>-1.152</v>
      </c>
      <c r="N55" s="32" t="n">
        <f aca="false">Cotação!AB184</f>
        <v>8916</v>
      </c>
      <c r="O55" s="28" t="str">
        <f aca="false">Cotação!AF184</f>
        <v/>
      </c>
    </row>
    <row r="56" customFormat="false" ht="15" hidden="false" customHeight="false" outlineLevel="0" collapsed="false">
      <c r="A56" s="28" t="str">
        <f aca="false">Cotação!A703</f>
        <v>565021</v>
      </c>
      <c r="B56" s="29" t="str">
        <f aca="false">Cotação!B703</f>
        <v>7896004774220</v>
      </c>
      <c r="C56" s="28" t="str">
        <f aca="false">Cotação!C703</f>
        <v>CENEVIT 1G 10CP EFERV LARANJA ZERO AC.</v>
      </c>
      <c r="D56" s="28" t="str">
        <f aca="false">Cotação!D703</f>
        <v>LEGRAND</v>
      </c>
      <c r="E56" s="28" t="str">
        <f aca="false">Cotação!F703</f>
        <v>B</v>
      </c>
      <c r="F56" s="28" t="n">
        <f aca="false">Cotação!H703</f>
        <v>5.8</v>
      </c>
      <c r="G56" s="30" t="n">
        <f aca="false">Cotação!M703</f>
        <v>4.48</v>
      </c>
      <c r="H56" s="30" t="n">
        <f aca="false">Cotação!L703</f>
        <v>4.48</v>
      </c>
      <c r="I56" s="30" t="n">
        <f aca="false">Cotação!V703</f>
        <v>4.7025</v>
      </c>
      <c r="J56" s="31" t="n">
        <f aca="false">Cotação!Y703</f>
        <v>0.0496651785714284</v>
      </c>
      <c r="K56" s="32" t="n">
        <f aca="false">Cotação!AC703</f>
        <v>5</v>
      </c>
      <c r="L56" s="30" t="n">
        <f aca="false">Cotação!AD703</f>
        <v>23.5125</v>
      </c>
      <c r="M56" s="30" t="n">
        <f aca="false">Cotação!AE703</f>
        <v>-1.1125</v>
      </c>
      <c r="N56" s="32" t="n">
        <f aca="false">Cotação!AB703</f>
        <v>240</v>
      </c>
      <c r="O56" s="28" t="str">
        <f aca="false">Cotação!AF703</f>
        <v/>
      </c>
    </row>
    <row r="57" customFormat="false" ht="15" hidden="false" customHeight="false" outlineLevel="0" collapsed="false">
      <c r="A57" s="28" t="str">
        <f aca="false">Cotação!A706</f>
        <v>651451</v>
      </c>
      <c r="B57" s="29" t="str">
        <f aca="false">Cotação!B706</f>
        <v>7897848500969</v>
      </c>
      <c r="C57" s="28" t="str">
        <f aca="false">Cotação!C706</f>
        <v>CETOCONAZOL 20MG 100ML SHAMPOO</v>
      </c>
      <c r="D57" s="28" t="str">
        <f aca="false">Cotação!D706</f>
        <v>NATULAB LABORATORIO</v>
      </c>
      <c r="E57" s="28" t="str">
        <f aca="false">Cotação!F706</f>
        <v>C</v>
      </c>
      <c r="F57" s="28" t="n">
        <f aca="false">Cotação!H706</f>
        <v>0.8</v>
      </c>
      <c r="G57" s="30" t="n">
        <f aca="false">Cotação!M706</f>
        <v>7.68</v>
      </c>
      <c r="H57" s="30" t="n">
        <f aca="false">Cotação!L706</f>
        <v>7.68</v>
      </c>
      <c r="I57" s="30" t="n">
        <f aca="false">Cotação!V706</f>
        <v>7.828</v>
      </c>
      <c r="J57" s="31" t="n">
        <f aca="false">Cotação!Y706</f>
        <v>0.0192708333333333</v>
      </c>
      <c r="K57" s="32" t="n">
        <f aca="false">Cotação!AC706</f>
        <v>3</v>
      </c>
      <c r="L57" s="30" t="n">
        <f aca="false">Cotação!AD706</f>
        <v>23.484</v>
      </c>
      <c r="M57" s="30" t="n">
        <f aca="false">Cotação!AE706</f>
        <v>-0.444000000000002</v>
      </c>
      <c r="N57" s="32" t="n">
        <f aca="false">Cotação!AB706</f>
        <v>32</v>
      </c>
      <c r="O57" s="28" t="str">
        <f aca="false">Cotação!AF706</f>
        <v/>
      </c>
    </row>
    <row r="58" customFormat="false" ht="15" hidden="false" customHeight="false" outlineLevel="0" collapsed="false">
      <c r="A58" s="28" t="str">
        <f aca="false">Cotação!A188</f>
        <v>95441</v>
      </c>
      <c r="B58" s="29" t="str">
        <f aca="false">Cotação!B188</f>
        <v>7896004752525</v>
      </c>
      <c r="C58" s="28" t="str">
        <f aca="false">Cotação!C188</f>
        <v>CETOPROFENO 150MG CX 10 COMP LIB PROL</v>
      </c>
      <c r="D58" s="28" t="str">
        <f aca="false">Cotação!D188</f>
        <v>EMS GENERICO</v>
      </c>
      <c r="E58" s="28" t="str">
        <f aca="false">Cotação!F188</f>
        <v>A</v>
      </c>
      <c r="F58" s="28" t="n">
        <f aca="false">Cotação!H188</f>
        <v>21.9</v>
      </c>
      <c r="G58" s="30" t="n">
        <f aca="false">Cotação!M188</f>
        <v>7.18</v>
      </c>
      <c r="H58" s="30" t="n">
        <f aca="false">Cotação!L188</f>
        <v>7.11</v>
      </c>
      <c r="I58" s="30" t="n">
        <f aca="false">Cotação!V188</f>
        <v>7.2295</v>
      </c>
      <c r="J58" s="31" t="n">
        <f aca="false">Cotação!Y188</f>
        <v>0.00689415041782726</v>
      </c>
      <c r="K58" s="32" t="n">
        <f aca="false">Cotação!AC188</f>
        <v>11</v>
      </c>
      <c r="L58" s="30" t="n">
        <f aca="false">Cotação!AD188</f>
        <v>79.5245</v>
      </c>
      <c r="M58" s="30" t="n">
        <f aca="false">Cotação!AE188</f>
        <v>-0.544500000000001</v>
      </c>
      <c r="N58" s="32" t="n">
        <f aca="false">Cotação!AB188</f>
        <v>11</v>
      </c>
      <c r="O58" s="28" t="str">
        <f aca="false">Cotação!AF188</f>
        <v>ESTOQUE INSUFICIENTE</v>
      </c>
    </row>
    <row r="59" customFormat="false" ht="15" hidden="false" customHeight="false" outlineLevel="0" collapsed="false">
      <c r="A59" s="28" t="str">
        <f aca="false">Cotação!A25</f>
        <v>629761</v>
      </c>
      <c r="B59" s="29" t="str">
        <f aca="false">Cotação!B25</f>
        <v>7896699015936</v>
      </c>
      <c r="C59" s="28" t="str">
        <f aca="false">Cotação!C25</f>
        <v>CHOCALHO LOLLY AZUL</v>
      </c>
      <c r="D59" s="28" t="str">
        <f aca="false">Cotação!D25</f>
        <v>LOLLY</v>
      </c>
      <c r="E59" s="28" t="str">
        <f aca="false">Cotação!F25</f>
        <v>C</v>
      </c>
      <c r="F59" s="28" t="n">
        <f aca="false">Cotação!H25</f>
        <v>0.1</v>
      </c>
      <c r="G59" s="30" t="n">
        <f aca="false">Cotação!M25</f>
        <v>14.97</v>
      </c>
      <c r="H59" s="30" t="n">
        <f aca="false">Cotação!L25</f>
        <v>14.97</v>
      </c>
      <c r="I59" s="30" t="n">
        <f aca="false">Cotação!V25</f>
        <v>15.048</v>
      </c>
      <c r="J59" s="31" t="n">
        <f aca="false">Cotação!Y25</f>
        <v>0.00521042084168322</v>
      </c>
      <c r="K59" s="32" t="n">
        <f aca="false">Cotação!AC25</f>
        <v>1</v>
      </c>
      <c r="L59" s="30" t="n">
        <f aca="false">Cotação!AD25</f>
        <v>15.048</v>
      </c>
      <c r="M59" s="30" t="n">
        <f aca="false">Cotação!AE25</f>
        <v>-0.0779999999999994</v>
      </c>
      <c r="N59" s="32" t="n">
        <f aca="false">Cotação!AB25</f>
        <v>340</v>
      </c>
      <c r="O59" s="28" t="str">
        <f aca="false">Cotação!AF25</f>
        <v/>
      </c>
    </row>
    <row r="60" customFormat="false" ht="15" hidden="false" customHeight="false" outlineLevel="0" collapsed="false">
      <c r="A60" s="28" t="str">
        <f aca="false">Cotação!A26</f>
        <v>629771</v>
      </c>
      <c r="B60" s="29" t="str">
        <f aca="false">Cotação!B26</f>
        <v>7896699015950</v>
      </c>
      <c r="C60" s="28" t="str">
        <f aca="false">Cotação!C26</f>
        <v>CHOCALHO LOLLY ROSA</v>
      </c>
      <c r="D60" s="28" t="str">
        <f aca="false">Cotação!D26</f>
        <v>LOLLY</v>
      </c>
      <c r="E60" s="28" t="str">
        <f aca="false">Cotação!F26</f>
        <v>C</v>
      </c>
      <c r="F60" s="28" t="n">
        <f aca="false">Cotação!H26</f>
        <v>0</v>
      </c>
      <c r="G60" s="30" t="n">
        <f aca="false">Cotação!M26</f>
        <v>14.49</v>
      </c>
      <c r="H60" s="30" t="n">
        <f aca="false">Cotação!L26</f>
        <v>14.49</v>
      </c>
      <c r="I60" s="30" t="n">
        <f aca="false">Cotação!V26</f>
        <v>15.048</v>
      </c>
      <c r="J60" s="31" t="n">
        <f aca="false">Cotação!Y26</f>
        <v>0.0385093167701864</v>
      </c>
      <c r="K60" s="32" t="n">
        <f aca="false">Cotação!AC26</f>
        <v>1</v>
      </c>
      <c r="L60" s="30" t="n">
        <f aca="false">Cotação!AD26</f>
        <v>15.048</v>
      </c>
      <c r="M60" s="30" t="n">
        <f aca="false">Cotação!AE26</f>
        <v>-0.558</v>
      </c>
      <c r="N60" s="32" t="n">
        <f aca="false">Cotação!AB26</f>
        <v>258</v>
      </c>
      <c r="O60" s="28" t="str">
        <f aca="false">Cotação!AF26</f>
        <v/>
      </c>
    </row>
    <row r="61" customFormat="false" ht="15" hidden="false" customHeight="false" outlineLevel="0" collapsed="false">
      <c r="A61" s="28" t="str">
        <f aca="false">Cotação!A28</f>
        <v>663421</v>
      </c>
      <c r="B61" s="29" t="str">
        <f aca="false">Cotação!B28</f>
        <v>7896699025829</v>
      </c>
      <c r="C61" s="28" t="str">
        <f aca="false">Cotação!C28</f>
        <v>CHUPETA DREAMS CAP SIL O T1 M LOLLY</v>
      </c>
      <c r="D61" s="28" t="str">
        <f aca="false">Cotação!D28</f>
        <v>LOLLY</v>
      </c>
      <c r="E61" s="28" t="str">
        <f aca="false">Cotação!F28</f>
        <v>C</v>
      </c>
      <c r="F61" s="28" t="n">
        <f aca="false">Cotação!H28</f>
        <v>0.5</v>
      </c>
      <c r="G61" s="30" t="n">
        <f aca="false">Cotação!M28</f>
        <v>10.8</v>
      </c>
      <c r="H61" s="30" t="n">
        <f aca="false">Cotação!L28</f>
        <v>10.8</v>
      </c>
      <c r="I61" s="30" t="n">
        <f aca="false">Cotação!V28</f>
        <v>11.096</v>
      </c>
      <c r="J61" s="31" t="n">
        <f aca="false">Cotação!Y28</f>
        <v>0.0274074074074073</v>
      </c>
      <c r="K61" s="32" t="n">
        <f aca="false">Cotação!AC28</f>
        <v>1</v>
      </c>
      <c r="L61" s="30" t="n">
        <f aca="false">Cotação!AD28</f>
        <v>11.096</v>
      </c>
      <c r="M61" s="30" t="n">
        <f aca="false">Cotação!AE28</f>
        <v>-0.295999999999999</v>
      </c>
      <c r="N61" s="32" t="n">
        <f aca="false">Cotação!AB28</f>
        <v>77</v>
      </c>
      <c r="O61" s="28" t="str">
        <f aca="false">Cotação!AF28</f>
        <v/>
      </c>
    </row>
    <row r="62" customFormat="false" ht="15" hidden="false" customHeight="false" outlineLevel="0" collapsed="false">
      <c r="A62" s="28" t="str">
        <f aca="false">Cotação!A31</f>
        <v>539381</v>
      </c>
      <c r="B62" s="29" t="str">
        <f aca="false">Cotação!B31</f>
        <v>7896699017718</v>
      </c>
      <c r="C62" s="28" t="str">
        <f aca="false">Cotação!C31</f>
        <v>CHUQUINHA LOLLY COM DESENHO SIL AZ</v>
      </c>
      <c r="D62" s="28" t="str">
        <f aca="false">Cotação!D31</f>
        <v>LOLLY</v>
      </c>
      <c r="E62" s="28" t="str">
        <f aca="false">Cotação!F31</f>
        <v>B</v>
      </c>
      <c r="F62" s="28" t="n">
        <f aca="false">Cotação!H31</f>
        <v>3.2</v>
      </c>
      <c r="G62" s="30" t="n">
        <f aca="false">Cotação!M31</f>
        <v>12.47</v>
      </c>
      <c r="H62" s="30" t="n">
        <f aca="false">Cotação!L31</f>
        <v>12.47</v>
      </c>
      <c r="I62" s="30" t="n">
        <f aca="false">Cotação!V31</f>
        <v>10.7825</v>
      </c>
      <c r="J62" s="31" t="n">
        <f aca="false">Cotação!Y31</f>
        <v>-0.13532477947073</v>
      </c>
      <c r="K62" s="32" t="n">
        <f aca="false">Cotação!AC31</f>
        <v>8</v>
      </c>
      <c r="L62" s="30" t="n">
        <f aca="false">Cotação!AD31</f>
        <v>86.26</v>
      </c>
      <c r="M62" s="30" t="n">
        <f aca="false">Cotação!AE31</f>
        <v>13.5</v>
      </c>
      <c r="N62" s="32" t="n">
        <f aca="false">Cotação!AB31</f>
        <v>258</v>
      </c>
      <c r="O62" s="28" t="str">
        <f aca="false">Cotação!AF31</f>
        <v/>
      </c>
    </row>
    <row r="63" customFormat="false" ht="15" hidden="false" customHeight="false" outlineLevel="0" collapsed="false">
      <c r="A63" s="28" t="str">
        <f aca="false">Cotação!A191</f>
        <v>99121</v>
      </c>
      <c r="B63" s="29" t="str">
        <f aca="false">Cotação!B191</f>
        <v>7896181925859</v>
      </c>
      <c r="C63" s="28" t="str">
        <f aca="false">Cotação!C191</f>
        <v>CILOSTAZOL 100MG CX 30 COMP</v>
      </c>
      <c r="D63" s="28" t="str">
        <f aca="false">Cotação!D191</f>
        <v>ACHE</v>
      </c>
      <c r="E63" s="28" t="str">
        <f aca="false">Cotação!F191</f>
        <v>B</v>
      </c>
      <c r="F63" s="28" t="n">
        <f aca="false">Cotação!H191</f>
        <v>1.1</v>
      </c>
      <c r="G63" s="30" t="n">
        <f aca="false">Cotação!M191</f>
        <v>15.15</v>
      </c>
      <c r="H63" s="30" t="n">
        <f aca="false">Cotação!L191</f>
        <v>15.15</v>
      </c>
      <c r="I63" s="30" t="n">
        <f aca="false">Cotação!V191</f>
        <v>14.0885</v>
      </c>
      <c r="J63" s="31" t="n">
        <f aca="false">Cotação!Y191</f>
        <v>-0.0700660066006601</v>
      </c>
      <c r="K63" s="32" t="n">
        <f aca="false">Cotação!AC191</f>
        <v>3</v>
      </c>
      <c r="L63" s="30" t="n">
        <f aca="false">Cotação!AD191</f>
        <v>42.2655</v>
      </c>
      <c r="M63" s="30" t="n">
        <f aca="false">Cotação!AE191</f>
        <v>3.1845</v>
      </c>
      <c r="N63" s="32" t="n">
        <f aca="false">Cotação!AB191</f>
        <v>1033</v>
      </c>
      <c r="O63" s="28" t="str">
        <f aca="false">Cotação!AF191</f>
        <v/>
      </c>
    </row>
    <row r="64" customFormat="false" ht="15" hidden="false" customHeight="false" outlineLevel="0" collapsed="false">
      <c r="A64" s="28" t="str">
        <f aca="false">Cotação!A193</f>
        <v>572681</v>
      </c>
      <c r="B64" s="29" t="str">
        <f aca="false">Cotação!B193</f>
        <v>7899620915312</v>
      </c>
      <c r="C64" s="28" t="str">
        <f aca="false">Cotação!C193</f>
        <v>CIPROFIBRATO 100MG CX 30 COMP</v>
      </c>
      <c r="D64" s="28" t="str">
        <f aca="false">Cotação!D193</f>
        <v>GLOBO</v>
      </c>
      <c r="E64" s="28" t="str">
        <f aca="false">Cotação!F193</f>
        <v>B</v>
      </c>
      <c r="F64" s="28" t="n">
        <f aca="false">Cotação!H193</f>
        <v>2.1</v>
      </c>
      <c r="G64" s="30" t="n">
        <f aca="false">Cotação!M193</f>
        <v>10.95</v>
      </c>
      <c r="H64" s="30" t="n">
        <f aca="false">Cotação!L193</f>
        <v>10.72</v>
      </c>
      <c r="I64" s="30" t="n">
        <f aca="false">Cotação!V193</f>
        <v>11.02</v>
      </c>
      <c r="J64" s="31" t="n">
        <f aca="false">Cotação!Y193</f>
        <v>0.00639269406392695</v>
      </c>
      <c r="K64" s="32" t="n">
        <f aca="false">Cotação!AC193</f>
        <v>6</v>
      </c>
      <c r="L64" s="30" t="n">
        <f aca="false">Cotação!AD193</f>
        <v>66.12</v>
      </c>
      <c r="M64" s="30" t="n">
        <f aca="false">Cotação!AE193</f>
        <v>-0.420000000000002</v>
      </c>
      <c r="N64" s="32" t="n">
        <f aca="false">Cotação!AB193</f>
        <v>166</v>
      </c>
      <c r="O64" s="28" t="str">
        <f aca="false">Cotação!AF193</f>
        <v/>
      </c>
    </row>
    <row r="65" customFormat="false" ht="15" hidden="false" customHeight="false" outlineLevel="0" collapsed="false">
      <c r="A65" s="28" t="str">
        <f aca="false">Cotação!A194</f>
        <v>4301</v>
      </c>
      <c r="B65" s="29" t="str">
        <f aca="false">Cotação!B194</f>
        <v>7898907313858</v>
      </c>
      <c r="C65" s="28" t="str">
        <f aca="false">Cotação!C194</f>
        <v>CIPROTERONA+ETINILESTRADIOL 0,035MG CX 21 COMP</v>
      </c>
      <c r="D65" s="28" t="str">
        <f aca="false">Cotação!D194</f>
        <v>ACHE</v>
      </c>
      <c r="E65" s="28" t="str">
        <f aca="false">Cotação!F194</f>
        <v>C</v>
      </c>
      <c r="F65" s="28" t="n">
        <f aca="false">Cotação!H194</f>
        <v>3.3</v>
      </c>
      <c r="G65" s="30" t="n">
        <f aca="false">Cotação!M194</f>
        <v>6.49</v>
      </c>
      <c r="H65" s="30" t="n">
        <f aca="false">Cotação!L194</f>
        <v>6.28</v>
      </c>
      <c r="I65" s="30" t="n">
        <f aca="false">Cotação!V194</f>
        <v>6.5265</v>
      </c>
      <c r="J65" s="31" t="n">
        <f aca="false">Cotação!Y194</f>
        <v>0.00562403697996916</v>
      </c>
      <c r="K65" s="32" t="n">
        <f aca="false">Cotação!AC194</f>
        <v>4</v>
      </c>
      <c r="L65" s="30" t="n">
        <f aca="false">Cotação!AD194</f>
        <v>26.106</v>
      </c>
      <c r="M65" s="30" t="n">
        <f aca="false">Cotação!AE194</f>
        <v>-0.146000000000001</v>
      </c>
      <c r="N65" s="32" t="n">
        <f aca="false">Cotação!AB194</f>
        <v>306</v>
      </c>
      <c r="O65" s="28" t="str">
        <f aca="false">Cotação!AF194</f>
        <v/>
      </c>
    </row>
    <row r="66" customFormat="false" ht="15" hidden="false" customHeight="false" outlineLevel="0" collapsed="false">
      <c r="A66" s="28" t="str">
        <f aca="false">Cotação!A710</f>
        <v>8341</v>
      </c>
      <c r="B66" s="29" t="str">
        <f aca="false">Cotação!B710</f>
        <v>7899095239340</v>
      </c>
      <c r="C66" s="28" t="str">
        <f aca="false">Cotação!C710</f>
        <v>CISTEIL 200MG CX 16 ENV X 5G</v>
      </c>
      <c r="D66" s="28" t="str">
        <f aca="false">Cotação!D710</f>
        <v>GEOLAB</v>
      </c>
      <c r="E66" s="28" t="str">
        <f aca="false">Cotação!F710</f>
        <v>A</v>
      </c>
      <c r="F66" s="28" t="n">
        <f aca="false">Cotação!H710</f>
        <v>7.5</v>
      </c>
      <c r="G66" s="30" t="n">
        <f aca="false">Cotação!M710</f>
        <v>14.04</v>
      </c>
      <c r="H66" s="30" t="n">
        <f aca="false">Cotação!L710</f>
        <v>14.04</v>
      </c>
      <c r="I66" s="30" t="n">
        <f aca="false">Cotação!V710</f>
        <v>14.1645</v>
      </c>
      <c r="J66" s="31" t="n">
        <f aca="false">Cotação!Y710</f>
        <v>0.00886752136752156</v>
      </c>
      <c r="K66" s="32" t="n">
        <f aca="false">Cotação!AC710</f>
        <v>2</v>
      </c>
      <c r="L66" s="30" t="n">
        <f aca="false">Cotação!AD710</f>
        <v>28.329</v>
      </c>
      <c r="M66" s="30" t="n">
        <f aca="false">Cotação!AE710</f>
        <v>-0.249000000000002</v>
      </c>
      <c r="N66" s="32" t="n">
        <f aca="false">Cotação!AB710</f>
        <v>287</v>
      </c>
      <c r="O66" s="28" t="str">
        <f aca="false">Cotação!AF710</f>
        <v/>
      </c>
    </row>
    <row r="67" customFormat="false" ht="15" hidden="false" customHeight="false" outlineLevel="0" collapsed="false">
      <c r="A67" s="28" t="str">
        <f aca="false">Cotação!A476</f>
        <v>108921</v>
      </c>
      <c r="B67" s="29" t="str">
        <f aca="false">Cotação!B476</f>
        <v>7898216360437</v>
      </c>
      <c r="C67" s="28" t="str">
        <f aca="false">Cotação!C476</f>
        <v>CLARITROMICINA 500MG CX 10 COMP REV</v>
      </c>
      <c r="D67" s="28" t="str">
        <f aca="false">Cotação!D476</f>
        <v>PHARLAB</v>
      </c>
      <c r="E67" s="28" t="str">
        <f aca="false">Cotação!F476</f>
        <v>B</v>
      </c>
      <c r="F67" s="28" t="n">
        <f aca="false">Cotação!H476</f>
        <v>0.8</v>
      </c>
      <c r="G67" s="30" t="n">
        <f aca="false">Cotação!M476</f>
        <v>30.89</v>
      </c>
      <c r="H67" s="30" t="n">
        <f aca="false">Cotação!L476</f>
        <v>30.89</v>
      </c>
      <c r="I67" s="30" t="n">
        <f aca="false">Cotação!V476</f>
        <v>31.046</v>
      </c>
      <c r="J67" s="31" t="n">
        <f aca="false">Cotação!Y476</f>
        <v>0.00505017805114916</v>
      </c>
      <c r="K67" s="32" t="n">
        <f aca="false">Cotação!AC476</f>
        <v>2</v>
      </c>
      <c r="L67" s="30" t="n">
        <f aca="false">Cotação!AD476</f>
        <v>62.092</v>
      </c>
      <c r="M67" s="30" t="n">
        <f aca="false">Cotação!AE476</f>
        <v>-0.311999999999998</v>
      </c>
      <c r="N67" s="32" t="n">
        <f aca="false">Cotação!AB476</f>
        <v>211</v>
      </c>
      <c r="O67" s="28" t="str">
        <f aca="false">Cotação!AF476</f>
        <v/>
      </c>
    </row>
    <row r="68" customFormat="false" ht="15" hidden="false" customHeight="false" outlineLevel="0" collapsed="false">
      <c r="A68" s="28" t="str">
        <f aca="false">Cotação!A495</f>
        <v>112501</v>
      </c>
      <c r="B68" s="29" t="str">
        <f aca="false">Cotação!B495</f>
        <v>7899095202412</v>
      </c>
      <c r="C68" s="28" t="str">
        <f aca="false">Cotação!C495</f>
        <v>CLONAZEPAM 2,5M/ML SOL OR FR GOT 20ML</v>
      </c>
      <c r="D68" s="28" t="str">
        <f aca="false">Cotação!D495</f>
        <v>GEOLAB</v>
      </c>
      <c r="E68" s="28" t="str">
        <f aca="false">Cotação!F495</f>
        <v>C</v>
      </c>
      <c r="F68" s="28" t="n">
        <f aca="false">Cotação!H495</f>
        <v>0.6</v>
      </c>
      <c r="G68" s="30" t="n">
        <f aca="false">Cotação!M495</f>
        <v>4.74</v>
      </c>
      <c r="H68" s="30" t="n">
        <f aca="false">Cotação!L495</f>
        <v>4.66</v>
      </c>
      <c r="I68" s="30" t="n">
        <f aca="false">Cotação!V495</f>
        <v>4.8925</v>
      </c>
      <c r="J68" s="31" t="n">
        <f aca="false">Cotação!Y495</f>
        <v>0.0321729957805907</v>
      </c>
      <c r="K68" s="32" t="n">
        <f aca="false">Cotação!AC495</f>
        <v>2</v>
      </c>
      <c r="L68" s="30" t="n">
        <f aca="false">Cotação!AD495</f>
        <v>9.785</v>
      </c>
      <c r="M68" s="30" t="n">
        <f aca="false">Cotação!AE495</f>
        <v>-0.305</v>
      </c>
      <c r="N68" s="32" t="n">
        <f aca="false">Cotação!AB495</f>
        <v>114</v>
      </c>
      <c r="O68" s="28" t="str">
        <f aca="false">Cotação!AF495</f>
        <v/>
      </c>
    </row>
    <row r="69" customFormat="false" ht="15" hidden="false" customHeight="false" outlineLevel="0" collapsed="false">
      <c r="A69" s="28" t="str">
        <f aca="false">Cotação!A201</f>
        <v>129741</v>
      </c>
      <c r="B69" s="29" t="str">
        <f aca="false">Cotação!B201</f>
        <v>7898060131146</v>
      </c>
      <c r="C69" s="28" t="str">
        <f aca="false">Cotação!C201</f>
        <v>CLORIDRATO DE BROMEXINA 0,8MG XPE FR 120ML+CM</v>
      </c>
      <c r="D69" s="28" t="str">
        <f aca="false">Cotação!D201</f>
        <v>GLOBO</v>
      </c>
      <c r="E69" s="28" t="str">
        <f aca="false">Cotação!F201</f>
        <v>C</v>
      </c>
      <c r="F69" s="28" t="n">
        <f aca="false">Cotação!H201</f>
        <v>0.5</v>
      </c>
      <c r="G69" s="30" t="n">
        <f aca="false">Cotação!M201</f>
        <v>6.48</v>
      </c>
      <c r="H69" s="30" t="n">
        <f aca="false">Cotação!L201</f>
        <v>6.48</v>
      </c>
      <c r="I69" s="30" t="n">
        <f aca="false">Cotação!V201</f>
        <v>6.517</v>
      </c>
      <c r="J69" s="31" t="n">
        <f aca="false">Cotação!Y201</f>
        <v>0.00570987654320976</v>
      </c>
      <c r="K69" s="32" t="n">
        <f aca="false">Cotação!AC201</f>
        <v>1</v>
      </c>
      <c r="L69" s="30" t="n">
        <f aca="false">Cotação!AD201</f>
        <v>6.517</v>
      </c>
      <c r="M69" s="30" t="n">
        <f aca="false">Cotação!AE201</f>
        <v>-0.0369999999999999</v>
      </c>
      <c r="N69" s="32" t="n">
        <f aca="false">Cotação!AB201</f>
        <v>144</v>
      </c>
      <c r="O69" s="28" t="str">
        <f aca="false">Cotação!AF201</f>
        <v/>
      </c>
    </row>
    <row r="70" customFormat="false" ht="15" hidden="false" customHeight="false" outlineLevel="0" collapsed="false">
      <c r="A70" s="28" t="str">
        <f aca="false">Cotação!A203</f>
        <v>133221</v>
      </c>
      <c r="B70" s="29" t="str">
        <f aca="false">Cotação!B203</f>
        <v>7896181901327</v>
      </c>
      <c r="C70" s="28" t="str">
        <f aca="false">Cotação!C203</f>
        <v>CLORIDRATO DE CICLOBENZAPRINA 10MG CX 15 COMP</v>
      </c>
      <c r="D70" s="28" t="str">
        <f aca="false">Cotação!D203</f>
        <v>ACHE</v>
      </c>
      <c r="E70" s="28" t="str">
        <f aca="false">Cotação!F203</f>
        <v>A</v>
      </c>
      <c r="F70" s="28" t="n">
        <f aca="false">Cotação!H203</f>
        <v>6.9</v>
      </c>
      <c r="G70" s="30" t="n">
        <f aca="false">Cotação!M203</f>
        <v>3.4</v>
      </c>
      <c r="H70" s="30" t="n">
        <f aca="false">Cotação!L203</f>
        <v>3.4</v>
      </c>
      <c r="I70" s="30" t="n">
        <f aca="false">Cotação!V203</f>
        <v>3.5435</v>
      </c>
      <c r="J70" s="31" t="n">
        <f aca="false">Cotação!Y203</f>
        <v>0.0422058823529412</v>
      </c>
      <c r="K70" s="32" t="n">
        <f aca="false">Cotação!AC203</f>
        <v>1</v>
      </c>
      <c r="L70" s="30" t="n">
        <f aca="false">Cotação!AD203</f>
        <v>3.5435</v>
      </c>
      <c r="M70" s="30" t="n">
        <f aca="false">Cotação!AE203</f>
        <v>-0.1435</v>
      </c>
      <c r="N70" s="32" t="n">
        <f aca="false">Cotação!AB203</f>
        <v>443</v>
      </c>
      <c r="O70" s="28" t="str">
        <f aca="false">Cotação!AF203</f>
        <v/>
      </c>
    </row>
    <row r="71" customFormat="false" ht="15" hidden="false" customHeight="false" outlineLevel="0" collapsed="false">
      <c r="A71" s="28" t="str">
        <f aca="false">Cotação!A206</f>
        <v>133181</v>
      </c>
      <c r="B71" s="29" t="str">
        <f aca="false">Cotação!B206</f>
        <v>7896181901150</v>
      </c>
      <c r="C71" s="28" t="str">
        <f aca="false">Cotação!C206</f>
        <v>CLORIDRATO DE CICLOBENZAPRINA 5MG CX 15 COMP</v>
      </c>
      <c r="D71" s="28" t="str">
        <f aca="false">Cotação!D206</f>
        <v>ACHE</v>
      </c>
      <c r="E71" s="28" t="str">
        <f aca="false">Cotação!F206</f>
        <v>B</v>
      </c>
      <c r="F71" s="28" t="n">
        <f aca="false">Cotação!H206</f>
        <v>5.4</v>
      </c>
      <c r="G71" s="30" t="n">
        <f aca="false">Cotação!M206</f>
        <v>3.3</v>
      </c>
      <c r="H71" s="30" t="n">
        <f aca="false">Cotação!L206</f>
        <v>3.3</v>
      </c>
      <c r="I71" s="30" t="n">
        <f aca="false">Cotação!V206</f>
        <v>3.401</v>
      </c>
      <c r="J71" s="31" t="n">
        <f aca="false">Cotação!Y206</f>
        <v>0.0306060606060605</v>
      </c>
      <c r="K71" s="32" t="n">
        <f aca="false">Cotação!AC206</f>
        <v>5</v>
      </c>
      <c r="L71" s="30" t="n">
        <f aca="false">Cotação!AD206</f>
        <v>17.005</v>
      </c>
      <c r="M71" s="30" t="n">
        <f aca="false">Cotação!AE206</f>
        <v>-0.505</v>
      </c>
      <c r="N71" s="32" t="n">
        <f aca="false">Cotação!AB206</f>
        <v>1132</v>
      </c>
      <c r="O71" s="28" t="str">
        <f aca="false">Cotação!AF206</f>
        <v/>
      </c>
    </row>
    <row r="72" customFormat="false" ht="15" hidden="false" customHeight="false" outlineLevel="0" collapsed="false">
      <c r="A72" s="28" t="str">
        <f aca="false">Cotação!A477</f>
        <v>136261</v>
      </c>
      <c r="B72" s="29" t="str">
        <f aca="false">Cotação!B477</f>
        <v>7898060131399</v>
      </c>
      <c r="C72" s="28" t="str">
        <f aca="false">Cotação!C477</f>
        <v>CLORIDRATO DE CIPROFLOXACINO 500MG CX 14 COMP REV</v>
      </c>
      <c r="D72" s="28" t="str">
        <f aca="false">Cotação!D477</f>
        <v>GLOBO</v>
      </c>
      <c r="E72" s="28" t="str">
        <f aca="false">Cotação!F477</f>
        <v>C</v>
      </c>
      <c r="F72" s="28" t="n">
        <f aca="false">Cotação!H477</f>
        <v>0.5</v>
      </c>
      <c r="G72" s="30" t="n">
        <f aca="false">Cotação!M477</f>
        <v>5.99</v>
      </c>
      <c r="H72" s="30" t="n">
        <f aca="false">Cotação!L477</f>
        <v>5.99</v>
      </c>
      <c r="I72" s="30" t="n">
        <f aca="false">Cotação!V477</f>
        <v>6.023</v>
      </c>
      <c r="J72" s="31" t="n">
        <f aca="false">Cotação!Y477</f>
        <v>0.00550918196994976</v>
      </c>
      <c r="K72" s="32" t="n">
        <f aca="false">Cotação!AC477</f>
        <v>2</v>
      </c>
      <c r="L72" s="30" t="n">
        <f aca="false">Cotação!AD477</f>
        <v>12.046</v>
      </c>
      <c r="M72" s="30" t="n">
        <f aca="false">Cotação!AE477</f>
        <v>-0.065999999999999</v>
      </c>
      <c r="N72" s="32" t="n">
        <f aca="false">Cotação!AB477</f>
        <v>2</v>
      </c>
      <c r="O72" s="28" t="str">
        <f aca="false">Cotação!AF477</f>
        <v/>
      </c>
    </row>
    <row r="73" customFormat="false" ht="15" hidden="false" customHeight="false" outlineLevel="0" collapsed="false">
      <c r="A73" s="28" t="str">
        <f aca="false">Cotação!A210</f>
        <v>135981</v>
      </c>
      <c r="B73" s="29" t="str">
        <f aca="false">Cotação!B210</f>
        <v>7898216360185</v>
      </c>
      <c r="C73" s="28" t="str">
        <f aca="false">Cotação!C210</f>
        <v>CLORIDRATO DE CIPROFLOXACINO 500MG CX 14 COMP REV</v>
      </c>
      <c r="D73" s="28" t="str">
        <f aca="false">Cotação!D210</f>
        <v>PHARLAB</v>
      </c>
      <c r="E73" s="28" t="str">
        <f aca="false">Cotação!F210</f>
        <v>A</v>
      </c>
      <c r="F73" s="28" t="n">
        <f aca="false">Cotação!H210</f>
        <v>5.8</v>
      </c>
      <c r="G73" s="30" t="n">
        <f aca="false">Cotação!M210</f>
        <v>6.12</v>
      </c>
      <c r="H73" s="30" t="n">
        <f aca="false">Cotação!L210</f>
        <v>6.12</v>
      </c>
      <c r="I73" s="30" t="n">
        <f aca="false">Cotação!V210</f>
        <v>6.346</v>
      </c>
      <c r="J73" s="31" t="n">
        <f aca="false">Cotação!Y210</f>
        <v>0.0369281045751635</v>
      </c>
      <c r="K73" s="32" t="n">
        <f aca="false">Cotação!AC210</f>
        <v>4</v>
      </c>
      <c r="L73" s="30" t="n">
        <f aca="false">Cotação!AD210</f>
        <v>25.384</v>
      </c>
      <c r="M73" s="30" t="n">
        <f aca="false">Cotação!AE210</f>
        <v>-0.904</v>
      </c>
      <c r="N73" s="32" t="n">
        <f aca="false">Cotação!AB210</f>
        <v>4</v>
      </c>
      <c r="O73" s="28" t="str">
        <f aca="false">Cotação!AF210</f>
        <v/>
      </c>
    </row>
    <row r="74" customFormat="false" ht="15" hidden="false" customHeight="false" outlineLevel="0" collapsed="false">
      <c r="A74" s="28" t="str">
        <f aca="false">Cotação!A479</f>
        <v>137521</v>
      </c>
      <c r="B74" s="29" t="str">
        <f aca="false">Cotação!B479</f>
        <v>7899095230309</v>
      </c>
      <c r="C74" s="28" t="str">
        <f aca="false">Cotação!C479</f>
        <v>CLORIDRATO DE CIPROFOXACINO+DEXAMETASONA 0,35+0,1% SOL OFT FR 5ML</v>
      </c>
      <c r="D74" s="28" t="str">
        <f aca="false">Cotação!D479</f>
        <v>GEOLAB</v>
      </c>
      <c r="E74" s="28" t="str">
        <f aca="false">Cotação!F479</f>
        <v>A</v>
      </c>
      <c r="F74" s="28" t="n">
        <f aca="false">Cotação!H479</f>
        <v>3.2</v>
      </c>
      <c r="G74" s="30" t="n">
        <f aca="false">Cotação!M479</f>
        <v>11.14</v>
      </c>
      <c r="H74" s="30" t="n">
        <f aca="false">Cotação!L479</f>
        <v>11.13</v>
      </c>
      <c r="I74" s="30" t="n">
        <f aca="false">Cotação!V479</f>
        <v>11.115</v>
      </c>
      <c r="J74" s="31" t="n">
        <f aca="false">Cotação!Y479</f>
        <v>-0.00224416517055659</v>
      </c>
      <c r="K74" s="32" t="n">
        <f aca="false">Cotação!AC479</f>
        <v>5</v>
      </c>
      <c r="L74" s="30" t="n">
        <f aca="false">Cotação!AD479</f>
        <v>55.575</v>
      </c>
      <c r="M74" s="30" t="n">
        <f aca="false">Cotação!AE479</f>
        <v>0.125000000000002</v>
      </c>
      <c r="N74" s="32" t="n">
        <f aca="false">Cotação!AB479</f>
        <v>335</v>
      </c>
      <c r="O74" s="28" t="str">
        <f aca="false">Cotação!AF479</f>
        <v/>
      </c>
    </row>
    <row r="75" customFormat="false" ht="15" hidden="false" customHeight="false" outlineLevel="0" collapsed="false">
      <c r="A75" s="28" t="str">
        <f aca="false">Cotação!A497</f>
        <v>144421</v>
      </c>
      <c r="B75" s="29" t="str">
        <f aca="false">Cotação!B497</f>
        <v>7896181925224</v>
      </c>
      <c r="C75" s="28" t="str">
        <f aca="false">Cotação!C497</f>
        <v>CLORIDRATO DE DULOXETINA 30MG CX 30 CAP LIB RET</v>
      </c>
      <c r="D75" s="28" t="str">
        <f aca="false">Cotação!D497</f>
        <v>ACHE</v>
      </c>
      <c r="E75" s="28" t="str">
        <f aca="false">Cotação!F497</f>
        <v>A</v>
      </c>
      <c r="F75" s="28" t="n">
        <f aca="false">Cotação!H497</f>
        <v>2.1</v>
      </c>
      <c r="G75" s="30" t="n">
        <f aca="false">Cotação!M497</f>
        <v>27.5</v>
      </c>
      <c r="H75" s="30" t="n">
        <f aca="false">Cotação!L497</f>
        <v>27.5</v>
      </c>
      <c r="I75" s="30" t="n">
        <f aca="false">Cotação!V497</f>
        <v>28.5285</v>
      </c>
      <c r="J75" s="31" t="n">
        <f aca="false">Cotação!Y497</f>
        <v>0.0374000000000001</v>
      </c>
      <c r="K75" s="32" t="n">
        <f aca="false">Cotação!AC497</f>
        <v>2</v>
      </c>
      <c r="L75" s="30" t="n">
        <f aca="false">Cotação!AD497</f>
        <v>57.057</v>
      </c>
      <c r="M75" s="30" t="n">
        <f aca="false">Cotação!AE497</f>
        <v>-2.057</v>
      </c>
      <c r="N75" s="32" t="n">
        <f aca="false">Cotação!AB497</f>
        <v>659</v>
      </c>
      <c r="O75" s="28" t="str">
        <f aca="false">Cotação!AF497</f>
        <v/>
      </c>
    </row>
    <row r="76" customFormat="false" ht="15" hidden="false" customHeight="false" outlineLevel="0" collapsed="false">
      <c r="A76" s="28" t="str">
        <f aca="false">Cotação!A217</f>
        <v>213401</v>
      </c>
      <c r="B76" s="29" t="str">
        <f aca="false">Cotação!B217</f>
        <v>7897848501195</v>
      </c>
      <c r="C76" s="28" t="str">
        <f aca="false">Cotação!C217</f>
        <v>CLORIDRATO DE HIDROXIZINA 2 MG / ML SOL OR CT FR PLAS AMB X 100 ML + SER DOSAD</v>
      </c>
      <c r="D76" s="28" t="str">
        <f aca="false">Cotação!D217</f>
        <v>NATIVITA IND</v>
      </c>
      <c r="E76" s="28" t="str">
        <f aca="false">Cotação!F217</f>
        <v>A</v>
      </c>
      <c r="F76" s="28" t="n">
        <f aca="false">Cotação!H217</f>
        <v>6.4</v>
      </c>
      <c r="G76" s="30" t="n">
        <f aca="false">Cotação!M217</f>
        <v>5.19</v>
      </c>
      <c r="H76" s="30" t="n">
        <f aca="false">Cotação!L217</f>
        <v>5.19</v>
      </c>
      <c r="I76" s="30" t="n">
        <f aca="false">Cotação!V217</f>
        <v>5.2155</v>
      </c>
      <c r="J76" s="31" t="n">
        <f aca="false">Cotação!Y217</f>
        <v>0.00491329479768776</v>
      </c>
      <c r="K76" s="32" t="n">
        <f aca="false">Cotação!AC217</f>
        <v>9</v>
      </c>
      <c r="L76" s="30" t="n">
        <f aca="false">Cotação!AD217</f>
        <v>46.9395</v>
      </c>
      <c r="M76" s="30" t="n">
        <f aca="false">Cotação!AE217</f>
        <v>-0.229499999999993</v>
      </c>
      <c r="N76" s="32" t="n">
        <f aca="false">Cotação!AB217</f>
        <v>241</v>
      </c>
      <c r="O76" s="28" t="str">
        <f aca="false">Cotação!AF217</f>
        <v/>
      </c>
    </row>
    <row r="77" customFormat="false" ht="15" hidden="false" customHeight="false" outlineLevel="0" collapsed="false">
      <c r="A77" s="28" t="str">
        <f aca="false">Cotação!A219</f>
        <v>323981</v>
      </c>
      <c r="B77" s="29" t="str">
        <f aca="false">Cotação!B219</f>
        <v>7898060132600</v>
      </c>
      <c r="C77" s="28" t="str">
        <f aca="false">Cotação!C219</f>
        <v>CLORIDRATO DE LOPERAMIDA 2MG CX 12 COMP</v>
      </c>
      <c r="D77" s="28" t="str">
        <f aca="false">Cotação!D219</f>
        <v>GLOBO</v>
      </c>
      <c r="E77" s="28" t="str">
        <f aca="false">Cotação!F219</f>
        <v>A</v>
      </c>
      <c r="F77" s="28" t="n">
        <f aca="false">Cotação!H219</f>
        <v>22.5</v>
      </c>
      <c r="G77" s="30" t="n">
        <f aca="false">Cotação!M219</f>
        <v>2.08</v>
      </c>
      <c r="H77" s="30" t="n">
        <f aca="false">Cotação!L219</f>
        <v>2.02</v>
      </c>
      <c r="I77" s="30" t="n">
        <f aca="false">Cotação!V219</f>
        <v>2.0425</v>
      </c>
      <c r="J77" s="31" t="n">
        <f aca="false">Cotação!Y219</f>
        <v>-0.0180288461538461</v>
      </c>
      <c r="K77" s="32" t="n">
        <f aca="false">Cotação!AC219</f>
        <v>56</v>
      </c>
      <c r="L77" s="30" t="n">
        <f aca="false">Cotação!AD219</f>
        <v>114.38</v>
      </c>
      <c r="M77" s="30" t="n">
        <f aca="false">Cotação!AE219</f>
        <v>2.10000000000001</v>
      </c>
      <c r="N77" s="32" t="n">
        <f aca="false">Cotação!AB219</f>
        <v>429</v>
      </c>
      <c r="O77" s="28" t="str">
        <f aca="false">Cotação!AF219</f>
        <v/>
      </c>
    </row>
    <row r="78" customFormat="false" ht="15" hidden="false" customHeight="false" outlineLevel="0" collapsed="false">
      <c r="A78" s="28" t="str">
        <f aca="false">Cotação!A220</f>
        <v>152881</v>
      </c>
      <c r="B78" s="29" t="str">
        <f aca="false">Cotação!B220</f>
        <v>7897595620279</v>
      </c>
      <c r="C78" s="28" t="str">
        <f aca="false">Cotação!C220</f>
        <v>CLORIDRATO DE LOPERAMIDA 2MG CX 12 COMP</v>
      </c>
      <c r="D78" s="28" t="str">
        <f aca="false">Cotação!D220</f>
        <v>SANDOZ</v>
      </c>
      <c r="E78" s="28" t="str">
        <f aca="false">Cotação!F220</f>
        <v>B</v>
      </c>
      <c r="F78" s="28" t="n">
        <f aca="false">Cotação!H220</f>
        <v>4.3</v>
      </c>
      <c r="G78" s="30" t="n">
        <f aca="false">Cotação!M220</f>
        <v>2.64</v>
      </c>
      <c r="H78" s="30" t="n">
        <f aca="false">Cotação!L220</f>
        <v>2.64</v>
      </c>
      <c r="I78" s="30" t="n">
        <f aca="false">Cotação!V220</f>
        <v>2.736</v>
      </c>
      <c r="J78" s="31" t="n">
        <f aca="false">Cotação!Y220</f>
        <v>0.0363636363636364</v>
      </c>
      <c r="K78" s="32" t="n">
        <f aca="false">Cotação!AC220</f>
        <v>9</v>
      </c>
      <c r="L78" s="30" t="n">
        <f aca="false">Cotação!AD220</f>
        <v>24.624</v>
      </c>
      <c r="M78" s="30" t="n">
        <f aca="false">Cotação!AE220</f>
        <v>-0.864000000000001</v>
      </c>
      <c r="N78" s="32" t="n">
        <f aca="false">Cotação!AB220</f>
        <v>2326</v>
      </c>
      <c r="O78" s="28" t="str">
        <f aca="false">Cotação!AF220</f>
        <v/>
      </c>
    </row>
    <row r="79" customFormat="false" ht="15" hidden="false" customHeight="false" outlineLevel="0" collapsed="false">
      <c r="A79" s="28" t="str">
        <f aca="false">Cotação!A222</f>
        <v>162601</v>
      </c>
      <c r="B79" s="29" t="str">
        <f aca="false">Cotação!B222</f>
        <v>7899551303868</v>
      </c>
      <c r="C79" s="28" t="str">
        <f aca="false">Cotação!C222</f>
        <v>CLORIDRATO DE NEBIVOLOL 5MG CX 30 COMP</v>
      </c>
      <c r="D79" s="28" t="str">
        <f aca="false">Cotação!D222</f>
        <v>BIOLAB GENERICOS</v>
      </c>
      <c r="E79" s="28" t="str">
        <f aca="false">Cotação!F222</f>
        <v>A</v>
      </c>
      <c r="F79" s="28" t="n">
        <f aca="false">Cotação!H222</f>
        <v>4.3</v>
      </c>
      <c r="G79" s="30" t="n">
        <f aca="false">Cotação!M222</f>
        <v>14.76</v>
      </c>
      <c r="H79" s="30" t="n">
        <f aca="false">Cotação!L222</f>
        <v>13.69</v>
      </c>
      <c r="I79" s="30" t="n">
        <f aca="false">Cotação!V222</f>
        <v>14.0885</v>
      </c>
      <c r="J79" s="31" t="n">
        <f aca="false">Cotação!Y222</f>
        <v>-0.0454945799457994</v>
      </c>
      <c r="K79" s="32" t="n">
        <f aca="false">Cotação!AC222</f>
        <v>4</v>
      </c>
      <c r="L79" s="30" t="n">
        <f aca="false">Cotação!AD222</f>
        <v>56.354</v>
      </c>
      <c r="M79" s="30" t="n">
        <f aca="false">Cotação!AE222</f>
        <v>2.686</v>
      </c>
      <c r="N79" s="32" t="n">
        <f aca="false">Cotação!AB222</f>
        <v>231</v>
      </c>
      <c r="O79" s="28" t="str">
        <f aca="false">Cotação!AF222</f>
        <v/>
      </c>
    </row>
    <row r="80" customFormat="false" ht="15" hidden="false" customHeight="false" outlineLevel="0" collapsed="false">
      <c r="A80" s="28" t="str">
        <f aca="false">Cotação!A228</f>
        <v>171281</v>
      </c>
      <c r="B80" s="29" t="str">
        <f aca="false">Cotação!B228</f>
        <v>7898216362431</v>
      </c>
      <c r="C80" s="28" t="str">
        <f aca="false">Cotação!C228</f>
        <v>CLORIDRATO DE PROPANOLOL 40MG CX 30 COMP</v>
      </c>
      <c r="D80" s="28" t="str">
        <f aca="false">Cotação!D228</f>
        <v>PHARLAB</v>
      </c>
      <c r="E80" s="28" t="str">
        <f aca="false">Cotação!F228</f>
        <v>C</v>
      </c>
      <c r="F80" s="28" t="n">
        <f aca="false">Cotação!H228</f>
        <v>2.5</v>
      </c>
      <c r="G80" s="30" t="n">
        <f aca="false">Cotação!M228</f>
        <v>2.12</v>
      </c>
      <c r="H80" s="30" t="n">
        <f aca="false">Cotação!L228</f>
        <v>2.12</v>
      </c>
      <c r="I80" s="30" t="n">
        <f aca="false">Cotação!V228</f>
        <v>2.147</v>
      </c>
      <c r="J80" s="31" t="n">
        <f aca="false">Cotação!Y228</f>
        <v>0.0127358490566036</v>
      </c>
      <c r="K80" s="32" t="n">
        <f aca="false">Cotação!AC228</f>
        <v>5</v>
      </c>
      <c r="L80" s="30" t="n">
        <f aca="false">Cotação!AD228</f>
        <v>10.735</v>
      </c>
      <c r="M80" s="30" t="n">
        <f aca="false">Cotação!AE228</f>
        <v>-0.134999999999998</v>
      </c>
      <c r="N80" s="32" t="n">
        <f aca="false">Cotação!AB228</f>
        <v>816</v>
      </c>
      <c r="O80" s="28" t="str">
        <f aca="false">Cotação!AF228</f>
        <v/>
      </c>
    </row>
    <row r="81" customFormat="false" ht="15" hidden="false" customHeight="false" outlineLevel="0" collapsed="false">
      <c r="A81" s="28" t="str">
        <f aca="false">Cotação!A233</f>
        <v>361</v>
      </c>
      <c r="B81" s="29" t="str">
        <f aca="false">Cotação!B233</f>
        <v>7896004718453</v>
      </c>
      <c r="C81" s="28" t="str">
        <f aca="false">Cotação!C233</f>
        <v>CLOTRIMAZOL 10MG CREM BG 20G</v>
      </c>
      <c r="D81" s="28" t="str">
        <f aca="false">Cotação!D233</f>
        <v>EMS GENERICO</v>
      </c>
      <c r="E81" s="28" t="str">
        <f aca="false">Cotação!F233</f>
        <v>A</v>
      </c>
      <c r="F81" s="28" t="n">
        <f aca="false">Cotação!H233</f>
        <v>5.3</v>
      </c>
      <c r="G81" s="30" t="n">
        <f aca="false">Cotação!M233</f>
        <v>7.59</v>
      </c>
      <c r="H81" s="30" t="n">
        <f aca="false">Cotação!L233</f>
        <v>5.74</v>
      </c>
      <c r="I81" s="30" t="n">
        <f aca="false">Cotação!V233</f>
        <v>7.657</v>
      </c>
      <c r="J81" s="31" t="n">
        <f aca="false">Cotação!Y233</f>
        <v>0.00882740447957842</v>
      </c>
      <c r="K81" s="32" t="n">
        <f aca="false">Cotação!AC233</f>
        <v>3</v>
      </c>
      <c r="L81" s="30" t="n">
        <f aca="false">Cotação!AD233</f>
        <v>22.971</v>
      </c>
      <c r="M81" s="30" t="n">
        <f aca="false">Cotação!AE233</f>
        <v>-0.201000000000001</v>
      </c>
      <c r="N81" s="32" t="n">
        <f aca="false">Cotação!AB233</f>
        <v>29</v>
      </c>
      <c r="O81" s="28" t="str">
        <f aca="false">Cotação!AF233</f>
        <v/>
      </c>
    </row>
    <row r="82" customFormat="false" ht="15" hidden="false" customHeight="false" outlineLevel="0" collapsed="false">
      <c r="A82" s="28" t="str">
        <f aca="false">Cotação!A717</f>
        <v>602191</v>
      </c>
      <c r="B82" s="29" t="str">
        <f aca="false">Cotação!B717</f>
        <v>7898277713258</v>
      </c>
      <c r="C82" s="28" t="str">
        <f aca="false">Cotação!C717</f>
        <v>COMPLEXO B C/50 COMP REV (ARTE NATIVA)</v>
      </c>
      <c r="D82" s="28" t="str">
        <f aca="false">Cotação!D717</f>
        <v>ARTE NATIVA</v>
      </c>
      <c r="E82" s="28" t="str">
        <f aca="false">Cotação!F717</f>
        <v>C</v>
      </c>
      <c r="F82" s="28" t="n">
        <f aca="false">Cotação!H717</f>
        <v>2.1</v>
      </c>
      <c r="G82" s="30" t="n">
        <f aca="false">Cotação!M717</f>
        <v>5.42</v>
      </c>
      <c r="H82" s="30" t="n">
        <f aca="false">Cotação!L717</f>
        <v>5.42</v>
      </c>
      <c r="I82" s="30" t="n">
        <f aca="false">Cotação!V717</f>
        <v>5.4435</v>
      </c>
      <c r="J82" s="31" t="n">
        <f aca="false">Cotação!Y717</f>
        <v>0.00433579335793355</v>
      </c>
      <c r="K82" s="32" t="n">
        <f aca="false">Cotação!AC717</f>
        <v>4</v>
      </c>
      <c r="L82" s="30" t="n">
        <f aca="false">Cotação!AD717</f>
        <v>21.774</v>
      </c>
      <c r="M82" s="30" t="n">
        <f aca="false">Cotação!AE717</f>
        <v>-0.0940000000000012</v>
      </c>
      <c r="N82" s="32" t="n">
        <f aca="false">Cotação!AB717</f>
        <v>785</v>
      </c>
      <c r="O82" s="28" t="str">
        <f aca="false">Cotação!AF717</f>
        <v/>
      </c>
    </row>
    <row r="83" customFormat="false" ht="15" hidden="false" customHeight="false" outlineLevel="0" collapsed="false">
      <c r="A83" s="28" t="str">
        <f aca="false">Cotação!A721</f>
        <v>94901</v>
      </c>
      <c r="B83" s="29" t="str">
        <f aca="false">Cotação!B721</f>
        <v>7899095202733</v>
      </c>
      <c r="C83" s="28" t="str">
        <f aca="false">Cotação!C721</f>
        <v>CONACORT 20MG CREME BG 30G</v>
      </c>
      <c r="D83" s="28" t="str">
        <f aca="false">Cotação!D721</f>
        <v>GEOLAB</v>
      </c>
      <c r="E83" s="28" t="str">
        <f aca="false">Cotação!F721</f>
        <v>B</v>
      </c>
      <c r="F83" s="28" t="n">
        <f aca="false">Cotação!H721</f>
        <v>4.3</v>
      </c>
      <c r="G83" s="30" t="n">
        <f aca="false">Cotação!M721</f>
        <v>7.87</v>
      </c>
      <c r="H83" s="30" t="n">
        <f aca="false">Cotação!L721</f>
        <v>7.87</v>
      </c>
      <c r="I83" s="30" t="n">
        <f aca="false">Cotação!V721</f>
        <v>7.7995</v>
      </c>
      <c r="J83" s="31" t="n">
        <f aca="false">Cotação!Y721</f>
        <v>-0.0089580686149936</v>
      </c>
      <c r="K83" s="32" t="n">
        <f aca="false">Cotação!AC721</f>
        <v>4</v>
      </c>
      <c r="L83" s="30" t="n">
        <f aca="false">Cotação!AD721</f>
        <v>31.198</v>
      </c>
      <c r="M83" s="30" t="n">
        <f aca="false">Cotação!AE721</f>
        <v>0.282</v>
      </c>
      <c r="N83" s="32" t="n">
        <f aca="false">Cotação!AB721</f>
        <v>112</v>
      </c>
      <c r="O83" s="28" t="str">
        <f aca="false">Cotação!AF721</f>
        <v/>
      </c>
    </row>
    <row r="84" customFormat="false" ht="15" hidden="false" customHeight="false" outlineLevel="0" collapsed="false">
      <c r="A84" s="28" t="str">
        <f aca="false">Cotação!A548</f>
        <v>619171</v>
      </c>
      <c r="B84" s="29" t="str">
        <f aca="false">Cotação!B548</f>
        <v>7896444211293</v>
      </c>
      <c r="C84" s="28" t="str">
        <f aca="false">Cotação!C548</f>
        <v>CONDUTOR DENTAL C/25UND (PASSA FIO) 10</v>
      </c>
      <c r="D84" s="28" t="str">
        <f aca="false">Cotação!D548</f>
        <v>HILLO</v>
      </c>
      <c r="E84" s="28" t="str">
        <f aca="false">Cotação!F548</f>
        <v>B</v>
      </c>
      <c r="F84" s="28" t="n">
        <f aca="false">Cotação!H548</f>
        <v>5.4</v>
      </c>
      <c r="G84" s="30" t="n">
        <f aca="false">Cotação!M548</f>
        <v>4.25</v>
      </c>
      <c r="H84" s="30" t="n">
        <f aca="false">Cotação!L548</f>
        <v>4.25</v>
      </c>
      <c r="I84" s="30" t="n">
        <f aca="false">Cotação!V548</f>
        <v>4.2845</v>
      </c>
      <c r="J84" s="31" t="n">
        <f aca="false">Cotação!Y548</f>
        <v>0.00811764705882356</v>
      </c>
      <c r="K84" s="32" t="n">
        <f aca="false">Cotação!AC548</f>
        <v>6</v>
      </c>
      <c r="L84" s="30" t="n">
        <f aca="false">Cotação!AD548</f>
        <v>25.707</v>
      </c>
      <c r="M84" s="30" t="n">
        <f aca="false">Cotação!AE548</f>
        <v>-0.207000000000003</v>
      </c>
      <c r="N84" s="32" t="n">
        <f aca="false">Cotação!AB548</f>
        <v>2109</v>
      </c>
      <c r="O84" s="28" t="str">
        <f aca="false">Cotação!AF548</f>
        <v/>
      </c>
    </row>
    <row r="85" customFormat="false" ht="15" hidden="false" customHeight="false" outlineLevel="0" collapsed="false">
      <c r="A85" s="28" t="str">
        <f aca="false">Cotação!A969</f>
        <v>597721</v>
      </c>
      <c r="B85" s="29" t="str">
        <f aca="false">Cotação!B969</f>
        <v>7898920041455</v>
      </c>
      <c r="C85" s="28" t="str">
        <f aca="false">Cotação!C969</f>
        <v>CREATINE MAX TITANIUM 150G</v>
      </c>
      <c r="D85" s="28" t="str">
        <f aca="false">Cotação!D969</f>
        <v>MAX TITANIUM</v>
      </c>
      <c r="E85" s="28" t="str">
        <f aca="false">Cotação!F969</f>
        <v>A</v>
      </c>
      <c r="F85" s="28" t="n">
        <f aca="false">Cotação!H969</f>
        <v>13.2</v>
      </c>
      <c r="G85" s="30" t="n">
        <f aca="false">Cotação!M969</f>
        <v>27.49</v>
      </c>
      <c r="H85" s="30" t="n">
        <f aca="false">Cotação!L969</f>
        <v>27.35</v>
      </c>
      <c r="I85" s="30" t="n">
        <f aca="false">Cotação!V969</f>
        <v>27.493</v>
      </c>
      <c r="J85" s="31" t="n">
        <f aca="false">Cotação!Y969</f>
        <v>0.000109130592942819</v>
      </c>
      <c r="K85" s="32" t="n">
        <f aca="false">Cotação!AC969</f>
        <v>8</v>
      </c>
      <c r="L85" s="30" t="n">
        <f aca="false">Cotação!AD969</f>
        <v>219.944</v>
      </c>
      <c r="M85" s="30" t="n">
        <f aca="false">Cotação!AE969</f>
        <v>-0.0240000000000009</v>
      </c>
      <c r="N85" s="32" t="n">
        <f aca="false">Cotação!AB969</f>
        <v>426</v>
      </c>
      <c r="O85" s="28" t="str">
        <f aca="false">Cotação!AF969</f>
        <v/>
      </c>
    </row>
    <row r="86" customFormat="false" ht="15" hidden="false" customHeight="false" outlineLevel="0" collapsed="false">
      <c r="A86" s="28" t="str">
        <f aca="false">Cotação!A970</f>
        <v>618871</v>
      </c>
      <c r="B86" s="29" t="str">
        <f aca="false">Cotação!B970</f>
        <v>7898920041448</v>
      </c>
      <c r="C86" s="28" t="str">
        <f aca="false">Cotação!C970</f>
        <v>CREATINE MAX TITANIUM 300G</v>
      </c>
      <c r="D86" s="28" t="str">
        <f aca="false">Cotação!D970</f>
        <v>MAX TITANIUM</v>
      </c>
      <c r="E86" s="28" t="str">
        <f aca="false">Cotação!F970</f>
        <v>A</v>
      </c>
      <c r="F86" s="28" t="n">
        <f aca="false">Cotação!H970</f>
        <v>9.6</v>
      </c>
      <c r="G86" s="30" t="n">
        <f aca="false">Cotação!M970</f>
        <v>42.07</v>
      </c>
      <c r="H86" s="30" t="n">
        <f aca="false">Cotação!L970</f>
        <v>42</v>
      </c>
      <c r="I86" s="30" t="n">
        <f aca="false">Cotação!V970</f>
        <v>43.3105</v>
      </c>
      <c r="J86" s="31" t="n">
        <f aca="false">Cotação!Y970</f>
        <v>0.029486570002377</v>
      </c>
      <c r="K86" s="32" t="n">
        <f aca="false">Cotação!AC970</f>
        <v>21</v>
      </c>
      <c r="L86" s="30" t="n">
        <f aca="false">Cotação!AD970</f>
        <v>909.5205</v>
      </c>
      <c r="M86" s="30" t="n">
        <f aca="false">Cotação!AE970</f>
        <v>-26.0504999999999</v>
      </c>
      <c r="N86" s="32" t="n">
        <f aca="false">Cotação!AB970</f>
        <v>496</v>
      </c>
      <c r="O86" s="28" t="str">
        <f aca="false">Cotação!AF970</f>
        <v/>
      </c>
    </row>
    <row r="87" customFormat="false" ht="15" hidden="false" customHeight="false" outlineLevel="0" collapsed="false">
      <c r="A87" s="28" t="str">
        <f aca="false">Cotação!A89</f>
        <v>631611</v>
      </c>
      <c r="B87" s="29" t="str">
        <f aca="false">Cotação!B89</f>
        <v>7896544925496</v>
      </c>
      <c r="C87" s="28" t="str">
        <f aca="false">Cotação!C89</f>
        <v>CURATIVO FLEXIVEL SHOW DA LUNA  C/10UN.</v>
      </c>
      <c r="D87" s="28" t="str">
        <f aca="false">Cotação!D89</f>
        <v>MISSNER</v>
      </c>
      <c r="E87" s="28" t="str">
        <f aca="false">Cotação!F89</f>
        <v>C</v>
      </c>
      <c r="F87" s="28" t="n">
        <f aca="false">Cotação!H89</f>
        <v>2.7</v>
      </c>
      <c r="G87" s="30" t="n">
        <f aca="false">Cotação!M89</f>
        <v>3.06</v>
      </c>
      <c r="H87" s="30" t="n">
        <f aca="false">Cotação!L89</f>
        <v>3.06</v>
      </c>
      <c r="I87" s="30" t="n">
        <f aca="false">Cotação!V89</f>
        <v>2.6695</v>
      </c>
      <c r="J87" s="31" t="n">
        <f aca="false">Cotação!Y89</f>
        <v>-0.127614379084967</v>
      </c>
      <c r="K87" s="32" t="n">
        <f aca="false">Cotação!AC89</f>
        <v>7</v>
      </c>
      <c r="L87" s="30" t="n">
        <f aca="false">Cotação!AD89</f>
        <v>18.6865</v>
      </c>
      <c r="M87" s="30" t="n">
        <f aca="false">Cotação!AE89</f>
        <v>2.7335</v>
      </c>
      <c r="N87" s="32" t="n">
        <f aca="false">Cotação!AB89</f>
        <v>77</v>
      </c>
      <c r="O87" s="28" t="str">
        <f aca="false">Cotação!AF89</f>
        <v/>
      </c>
    </row>
    <row r="88" customFormat="false" ht="15" hidden="false" customHeight="false" outlineLevel="0" collapsed="false">
      <c r="A88" s="28" t="str">
        <f aca="false">Cotação!A1060</f>
        <v>642931</v>
      </c>
      <c r="B88" s="29" t="str">
        <f aca="false">Cotação!B1060</f>
        <v>7894913003547</v>
      </c>
      <c r="C88" s="28" t="str">
        <f aca="false">Cotação!C1060</f>
        <v>DEFIXA GTS 20ML 1.000 UI MACA VITAMINA D</v>
      </c>
      <c r="D88" s="28" t="str">
        <f aca="false">Cotação!D1060</f>
        <v>KRESS</v>
      </c>
      <c r="E88" s="28" t="str">
        <f aca="false">Cotação!F1060</f>
        <v>C</v>
      </c>
      <c r="F88" s="28" t="n">
        <f aca="false">Cotação!H1060</f>
        <v>0.4</v>
      </c>
      <c r="G88" s="30" t="n">
        <f aca="false">Cotação!M1060</f>
        <v>11.8</v>
      </c>
      <c r="H88" s="30" t="n">
        <f aca="false">Cotação!L1060</f>
        <v>11.21</v>
      </c>
      <c r="I88" s="30" t="n">
        <f aca="false">Cotação!V1060</f>
        <v>11.267</v>
      </c>
      <c r="J88" s="31" t="n">
        <f aca="false">Cotação!Y1060</f>
        <v>-0.0451694915254238</v>
      </c>
      <c r="K88" s="32" t="n">
        <f aca="false">Cotação!AC1060</f>
        <v>2</v>
      </c>
      <c r="L88" s="30" t="n">
        <f aca="false">Cotação!AD1060</f>
        <v>22.534</v>
      </c>
      <c r="M88" s="30" t="n">
        <f aca="false">Cotação!AE1060</f>
        <v>1.066</v>
      </c>
      <c r="N88" s="32" t="n">
        <f aca="false">Cotação!AB1060</f>
        <v>199</v>
      </c>
      <c r="O88" s="28" t="str">
        <f aca="false">Cotação!AF1060</f>
        <v/>
      </c>
    </row>
    <row r="89" customFormat="false" ht="15" hidden="false" customHeight="false" outlineLevel="0" collapsed="false">
      <c r="A89" s="28" t="str">
        <f aca="false">Cotação!A727</f>
        <v>201981</v>
      </c>
      <c r="B89" s="29" t="str">
        <f aca="false">Cotação!B727</f>
        <v>7897917000161</v>
      </c>
      <c r="C89" s="28" t="str">
        <f aca="false">Cotação!C727</f>
        <v>DELTAPIL 0,20MG LOCAO FR 100ML</v>
      </c>
      <c r="D89" s="28" t="str">
        <f aca="false">Cotação!D727</f>
        <v>BELFAR</v>
      </c>
      <c r="E89" s="28" t="str">
        <f aca="false">Cotação!F727</f>
        <v>C</v>
      </c>
      <c r="F89" s="28" t="n">
        <f aca="false">Cotação!H727</f>
        <v>0.9</v>
      </c>
      <c r="G89" s="30" t="n">
        <f aca="false">Cotação!M727</f>
        <v>8.22</v>
      </c>
      <c r="H89" s="30" t="n">
        <f aca="false">Cotação!L727</f>
        <v>8.22</v>
      </c>
      <c r="I89" s="30" t="n">
        <f aca="false">Cotação!V727</f>
        <v>7.7615</v>
      </c>
      <c r="J89" s="31" t="n">
        <f aca="false">Cotação!Y727</f>
        <v>-0.055778588807786</v>
      </c>
      <c r="K89" s="32" t="n">
        <f aca="false">Cotação!AC727</f>
        <v>1</v>
      </c>
      <c r="L89" s="30" t="n">
        <f aca="false">Cotação!AD727</f>
        <v>7.7615</v>
      </c>
      <c r="M89" s="30" t="n">
        <f aca="false">Cotação!AE727</f>
        <v>0.458500000000001</v>
      </c>
      <c r="N89" s="32" t="n">
        <f aca="false">Cotação!AB727</f>
        <v>1</v>
      </c>
      <c r="O89" s="28" t="str">
        <f aca="false">Cotação!AF727</f>
        <v>ESTOQUE INSUFICIENTE</v>
      </c>
    </row>
    <row r="90" customFormat="false" ht="15" hidden="false" customHeight="false" outlineLevel="0" collapsed="false">
      <c r="A90" s="28" t="str">
        <f aca="false">Cotação!A728</f>
        <v>201961</v>
      </c>
      <c r="B90" s="29" t="str">
        <f aca="false">Cotação!B728</f>
        <v>7897917000178</v>
      </c>
      <c r="C90" s="28" t="str">
        <f aca="false">Cotação!C728</f>
        <v>DELTAPIL 0,20MG SHAMPOO FR 100ML</v>
      </c>
      <c r="D90" s="28" t="str">
        <f aca="false">Cotação!D728</f>
        <v>BELFAR</v>
      </c>
      <c r="E90" s="28" t="str">
        <f aca="false">Cotação!F728</f>
        <v>B</v>
      </c>
      <c r="F90" s="28" t="n">
        <f aca="false">Cotação!H728</f>
        <v>1.6</v>
      </c>
      <c r="G90" s="30" t="n">
        <f aca="false">Cotação!M728</f>
        <v>8.16</v>
      </c>
      <c r="H90" s="30" t="n">
        <f aca="false">Cotação!L728</f>
        <v>8.16</v>
      </c>
      <c r="I90" s="30" t="n">
        <f aca="false">Cotação!V728</f>
        <v>7.999</v>
      </c>
      <c r="J90" s="31" t="n">
        <f aca="false">Cotação!Y728</f>
        <v>-0.0197303921568628</v>
      </c>
      <c r="K90" s="32" t="n">
        <f aca="false">Cotação!AC728</f>
        <v>1</v>
      </c>
      <c r="L90" s="30" t="n">
        <f aca="false">Cotação!AD728</f>
        <v>7.999</v>
      </c>
      <c r="M90" s="30" t="n">
        <f aca="false">Cotação!AE728</f>
        <v>0.161</v>
      </c>
      <c r="N90" s="32" t="n">
        <f aca="false">Cotação!AB728</f>
        <v>1</v>
      </c>
      <c r="O90" s="28" t="str">
        <f aca="false">Cotação!AF728</f>
        <v>ESTOQUE INSUFICIENTE</v>
      </c>
    </row>
    <row r="91" customFormat="false" ht="15" hidden="false" customHeight="false" outlineLevel="0" collapsed="false">
      <c r="A91" s="28" t="str">
        <f aca="false">Cotação!A729</f>
        <v>189561</v>
      </c>
      <c r="B91" s="29" t="str">
        <f aca="false">Cotação!B729</f>
        <v>7896004810225</v>
      </c>
      <c r="C91" s="28" t="str">
        <f aca="false">Cotação!C729</f>
        <v>DERMOBENE CREME BG 20G</v>
      </c>
      <c r="D91" s="28" t="str">
        <f aca="false">Cotação!D729</f>
        <v>LEGRAND OTC</v>
      </c>
      <c r="E91" s="28" t="str">
        <f aca="false">Cotação!F729</f>
        <v>C</v>
      </c>
      <c r="F91" s="28" t="n">
        <f aca="false">Cotação!H729</f>
        <v>2.1</v>
      </c>
      <c r="G91" s="30" t="n">
        <f aca="false">Cotação!M729</f>
        <v>6.73</v>
      </c>
      <c r="H91" s="30" t="n">
        <f aca="false">Cotação!L729</f>
        <v>6.4</v>
      </c>
      <c r="I91" s="30" t="n">
        <f aca="false">Cotação!V729</f>
        <v>6.5075</v>
      </c>
      <c r="J91" s="31" t="n">
        <f aca="false">Cotação!Y729</f>
        <v>-0.0330609212481426</v>
      </c>
      <c r="K91" s="32" t="n">
        <f aca="false">Cotação!AC729</f>
        <v>3</v>
      </c>
      <c r="L91" s="30" t="n">
        <f aca="false">Cotação!AD729</f>
        <v>19.5225</v>
      </c>
      <c r="M91" s="30" t="n">
        <f aca="false">Cotação!AE729</f>
        <v>0.6675</v>
      </c>
      <c r="N91" s="32" t="n">
        <f aca="false">Cotação!AB729</f>
        <v>218</v>
      </c>
      <c r="O91" s="28" t="str">
        <f aca="false">Cotação!AF729</f>
        <v/>
      </c>
    </row>
    <row r="92" customFormat="false" ht="15" hidden="false" customHeight="false" outlineLevel="0" collapsed="false">
      <c r="A92" s="28" t="str">
        <f aca="false">Cotação!A730</f>
        <v>821</v>
      </c>
      <c r="B92" s="29" t="str">
        <f aca="false">Cotação!B730</f>
        <v>7893454100661</v>
      </c>
      <c r="C92" s="28" t="str">
        <f aca="false">Cotação!C730</f>
        <v>DERMOSALIC 30G POM BG</v>
      </c>
      <c r="D92" s="28" t="str">
        <f aca="false">Cotação!D730</f>
        <v>CELLERA FARMA</v>
      </c>
      <c r="E92" s="28" t="str">
        <f aca="false">Cotação!F730</f>
        <v>A</v>
      </c>
      <c r="F92" s="28" t="n">
        <f aca="false">Cotação!H730</f>
        <v>12.9</v>
      </c>
      <c r="G92" s="30" t="n">
        <f aca="false">Cotação!M730</f>
        <v>10.37</v>
      </c>
      <c r="H92" s="30" t="n">
        <f aca="false">Cotação!L730</f>
        <v>10.36</v>
      </c>
      <c r="I92" s="30" t="n">
        <f aca="false">Cotação!V730</f>
        <v>10.4215</v>
      </c>
      <c r="J92" s="31" t="n">
        <f aca="false">Cotação!Y730</f>
        <v>0.00496624879459984</v>
      </c>
      <c r="K92" s="32" t="n">
        <f aca="false">Cotação!AC730</f>
        <v>28</v>
      </c>
      <c r="L92" s="30" t="n">
        <f aca="false">Cotação!AD730</f>
        <v>291.802</v>
      </c>
      <c r="M92" s="30" t="n">
        <f aca="false">Cotação!AE730</f>
        <v>-1.44200000000002</v>
      </c>
      <c r="N92" s="32" t="n">
        <f aca="false">Cotação!AB730</f>
        <v>633</v>
      </c>
      <c r="O92" s="28" t="str">
        <f aca="false">Cotação!AF730</f>
        <v/>
      </c>
    </row>
    <row r="93" customFormat="false" ht="15" hidden="false" customHeight="false" outlineLevel="0" collapsed="false">
      <c r="A93" s="28" t="str">
        <f aca="false">Cotação!A731</f>
        <v>17621</v>
      </c>
      <c r="B93" s="29" t="str">
        <f aca="false">Cotação!B731</f>
        <v>7893454100654</v>
      </c>
      <c r="C93" s="28" t="str">
        <f aca="false">Cotação!C731</f>
        <v>DERMOSALIC SOL TOP FR 30ML</v>
      </c>
      <c r="D93" s="28" t="str">
        <f aca="false">Cotação!D731</f>
        <v>CELLERA FARMA</v>
      </c>
      <c r="E93" s="28" t="str">
        <f aca="false">Cotação!F731</f>
        <v>A</v>
      </c>
      <c r="F93" s="28" t="n">
        <f aca="false">Cotação!H731</f>
        <v>4.4</v>
      </c>
      <c r="G93" s="30" t="n">
        <f aca="false">Cotação!M731</f>
        <v>12.11</v>
      </c>
      <c r="H93" s="30" t="n">
        <f aca="false">Cotação!L731</f>
        <v>12.1</v>
      </c>
      <c r="I93" s="30" t="n">
        <f aca="false">Cotação!V731</f>
        <v>12.179</v>
      </c>
      <c r="J93" s="31" t="n">
        <f aca="false">Cotação!Y731</f>
        <v>0.00569777043765485</v>
      </c>
      <c r="K93" s="32" t="n">
        <f aca="false">Cotação!AC731</f>
        <v>12</v>
      </c>
      <c r="L93" s="30" t="n">
        <f aca="false">Cotação!AD731</f>
        <v>146.148</v>
      </c>
      <c r="M93" s="30" t="n">
        <f aca="false">Cotação!AE731</f>
        <v>-0.82800000000001</v>
      </c>
      <c r="N93" s="32" t="n">
        <f aca="false">Cotação!AB731</f>
        <v>565</v>
      </c>
      <c r="O93" s="28" t="str">
        <f aca="false">Cotação!AF731</f>
        <v/>
      </c>
    </row>
    <row r="94" customFormat="false" ht="15" hidden="false" customHeight="false" outlineLevel="0" collapsed="false">
      <c r="A94" s="28" t="str">
        <f aca="false">Cotação!A732</f>
        <v>573701</v>
      </c>
      <c r="B94" s="29" t="str">
        <f aca="false">Cotação!B732</f>
        <v>7898582290178</v>
      </c>
      <c r="C94" s="28" t="str">
        <f aca="false">Cotação!C732</f>
        <v>DERSOL LOCAO OLEOSA 200ML</v>
      </c>
      <c r="D94" s="28" t="str">
        <f aca="false">Cotação!D732</f>
        <v>BELLAPHYTUS</v>
      </c>
      <c r="E94" s="28" t="str">
        <f aca="false">Cotação!F732</f>
        <v>B</v>
      </c>
      <c r="F94" s="28" t="n">
        <f aca="false">Cotação!H732</f>
        <v>3.2</v>
      </c>
      <c r="G94" s="30" t="n">
        <f aca="false">Cotação!M732</f>
        <v>11.2</v>
      </c>
      <c r="H94" s="30" t="n">
        <f aca="false">Cotação!L732</f>
        <v>11.2</v>
      </c>
      <c r="I94" s="30" t="n">
        <f aca="false">Cotação!V732</f>
        <v>11.267</v>
      </c>
      <c r="J94" s="31" t="n">
        <f aca="false">Cotação!Y732</f>
        <v>0.00598214285714294</v>
      </c>
      <c r="K94" s="32" t="n">
        <f aca="false">Cotação!AC732</f>
        <v>8</v>
      </c>
      <c r="L94" s="30" t="n">
        <f aca="false">Cotação!AD732</f>
        <v>90.136</v>
      </c>
      <c r="M94" s="30" t="n">
        <f aca="false">Cotação!AE732</f>
        <v>-0.536000000000001</v>
      </c>
      <c r="N94" s="32" t="n">
        <f aca="false">Cotação!AB732</f>
        <v>2085</v>
      </c>
      <c r="O94" s="28" t="str">
        <f aca="false">Cotação!AF732</f>
        <v/>
      </c>
    </row>
    <row r="95" customFormat="false" ht="15" hidden="false" customHeight="false" outlineLevel="0" collapsed="false">
      <c r="A95" s="28" t="str">
        <f aca="false">Cotação!A552</f>
        <v>649021</v>
      </c>
      <c r="B95" s="29" t="str">
        <f aca="false">Cotação!B552</f>
        <v>7896902208278</v>
      </c>
      <c r="C95" s="28" t="str">
        <f aca="false">Cotação!C552</f>
        <v>DESCOL FARMAX 20G CAMOMILA P/CABELOS</v>
      </c>
      <c r="D95" s="28" t="str">
        <f aca="false">Cotação!D552</f>
        <v>FARMAX</v>
      </c>
      <c r="E95" s="28" t="str">
        <f aca="false">Cotação!F552</f>
        <v>A</v>
      </c>
      <c r="F95" s="28" t="n">
        <f aca="false">Cotação!H552</f>
        <v>12.9</v>
      </c>
      <c r="G95" s="30" t="n">
        <f aca="false">Cotação!M552</f>
        <v>3.81</v>
      </c>
      <c r="H95" s="30" t="n">
        <f aca="false">Cotação!L552</f>
        <v>3.81</v>
      </c>
      <c r="I95" s="30" t="n">
        <f aca="false">Cotação!V552</f>
        <v>3.762</v>
      </c>
      <c r="J95" s="31" t="n">
        <f aca="false">Cotação!Y552</f>
        <v>-0.0125984251968504</v>
      </c>
      <c r="K95" s="32" t="n">
        <f aca="false">Cotação!AC552</f>
        <v>17</v>
      </c>
      <c r="L95" s="30" t="n">
        <f aca="false">Cotação!AD552</f>
        <v>63.954</v>
      </c>
      <c r="M95" s="30" t="n">
        <f aca="false">Cotação!AE552</f>
        <v>0.816000000000001</v>
      </c>
      <c r="N95" s="32" t="n">
        <f aca="false">Cotação!AB552</f>
        <v>655</v>
      </c>
      <c r="O95" s="28" t="str">
        <f aca="false">Cotação!AF552</f>
        <v/>
      </c>
    </row>
    <row r="96" customFormat="false" ht="15" hidden="false" customHeight="false" outlineLevel="0" collapsed="false">
      <c r="A96" s="28" t="str">
        <f aca="false">Cotação!A241</f>
        <v>202921</v>
      </c>
      <c r="B96" s="29" t="str">
        <f aca="false">Cotação!B241</f>
        <v>7896658018954</v>
      </c>
      <c r="C96" s="28" t="str">
        <f aca="false">Cotação!C241</f>
        <v>DESLORATADINA 0,5MG XPE FR 60ML+SER DOS</v>
      </c>
      <c r="D96" s="28" t="str">
        <f aca="false">Cotação!D241</f>
        <v>ACHE</v>
      </c>
      <c r="E96" s="28" t="str">
        <f aca="false">Cotação!F241</f>
        <v>A</v>
      </c>
      <c r="F96" s="28" t="n">
        <f aca="false">Cotação!H241</f>
        <v>15.2</v>
      </c>
      <c r="G96" s="30" t="n">
        <f aca="false">Cotação!M241</f>
        <v>5.94</v>
      </c>
      <c r="H96" s="30" t="n">
        <f aca="false">Cotação!L241</f>
        <v>5.76</v>
      </c>
      <c r="I96" s="30" t="n">
        <f aca="false">Cotação!V241</f>
        <v>6.1655</v>
      </c>
      <c r="J96" s="31" t="n">
        <f aca="false">Cotação!Y241</f>
        <v>0.0379629629629628</v>
      </c>
      <c r="K96" s="32" t="n">
        <f aca="false">Cotação!AC241</f>
        <v>17</v>
      </c>
      <c r="L96" s="30" t="n">
        <f aca="false">Cotação!AD241</f>
        <v>104.8135</v>
      </c>
      <c r="M96" s="30" t="n">
        <f aca="false">Cotação!AE241</f>
        <v>-3.83349999999999</v>
      </c>
      <c r="N96" s="32" t="n">
        <f aca="false">Cotação!AB241</f>
        <v>1550</v>
      </c>
      <c r="O96" s="28" t="str">
        <f aca="false">Cotação!AF241</f>
        <v/>
      </c>
    </row>
    <row r="97" customFormat="false" ht="15" hidden="false" customHeight="false" outlineLevel="0" collapsed="false">
      <c r="A97" s="28" t="str">
        <f aca="false">Cotação!A242</f>
        <v>572461</v>
      </c>
      <c r="B97" s="29" t="str">
        <f aca="false">Cotação!B242</f>
        <v>7899095201620</v>
      </c>
      <c r="C97" s="28" t="str">
        <f aca="false">Cotação!C242</f>
        <v>DESLORATADINA 0,5MG/ML FR 60ML</v>
      </c>
      <c r="D97" s="28" t="str">
        <f aca="false">Cotação!D242</f>
        <v>GEOLAB</v>
      </c>
      <c r="E97" s="28" t="str">
        <f aca="false">Cotação!F242</f>
        <v>A</v>
      </c>
      <c r="F97" s="28" t="n">
        <f aca="false">Cotação!H242</f>
        <v>5.4</v>
      </c>
      <c r="G97" s="30" t="n">
        <f aca="false">Cotação!M242</f>
        <v>8.73</v>
      </c>
      <c r="H97" s="30" t="n">
        <f aca="false">Cotação!L242</f>
        <v>8.73</v>
      </c>
      <c r="I97" s="30" t="n">
        <f aca="false">Cotação!V242</f>
        <v>8.968</v>
      </c>
      <c r="J97" s="31" t="n">
        <f aca="false">Cotação!Y242</f>
        <v>0.0272623138602519</v>
      </c>
      <c r="K97" s="32" t="n">
        <f aca="false">Cotação!AC242</f>
        <v>9</v>
      </c>
      <c r="L97" s="30" t="n">
        <f aca="false">Cotação!AD242</f>
        <v>80.712</v>
      </c>
      <c r="M97" s="30" t="n">
        <f aca="false">Cotação!AE242</f>
        <v>-2.142</v>
      </c>
      <c r="N97" s="32" t="n">
        <f aca="false">Cotação!AB242</f>
        <v>15</v>
      </c>
      <c r="O97" s="28" t="str">
        <f aca="false">Cotação!AF242</f>
        <v/>
      </c>
    </row>
    <row r="98" customFormat="false" ht="15" hidden="false" customHeight="false" outlineLevel="0" collapsed="false">
      <c r="A98" s="28" t="str">
        <f aca="false">Cotação!A243</f>
        <v>202961</v>
      </c>
      <c r="B98" s="29" t="str">
        <f aca="false">Cotação!B243</f>
        <v>7896181922711</v>
      </c>
      <c r="C98" s="28" t="str">
        <f aca="false">Cotação!C243</f>
        <v>DESLORATADINA 5MG CX 10 COMP</v>
      </c>
      <c r="D98" s="28" t="str">
        <f aca="false">Cotação!D243</f>
        <v>ACHE</v>
      </c>
      <c r="E98" s="28" t="str">
        <f aca="false">Cotação!F243</f>
        <v>A</v>
      </c>
      <c r="F98" s="28" t="n">
        <f aca="false">Cotação!H243</f>
        <v>8.6</v>
      </c>
      <c r="G98" s="30" t="n">
        <f aca="false">Cotação!M243</f>
        <v>10.23</v>
      </c>
      <c r="H98" s="30" t="n">
        <f aca="false">Cotação!L243</f>
        <v>9.85</v>
      </c>
      <c r="I98" s="30" t="n">
        <f aca="false">Cotação!V243</f>
        <v>10.6115</v>
      </c>
      <c r="J98" s="31" t="n">
        <f aca="false">Cotação!Y243</f>
        <v>0.0372922776148581</v>
      </c>
      <c r="K98" s="32" t="n">
        <f aca="false">Cotação!AC243</f>
        <v>18</v>
      </c>
      <c r="L98" s="30" t="n">
        <f aca="false">Cotação!AD243</f>
        <v>191.007</v>
      </c>
      <c r="M98" s="30" t="n">
        <f aca="false">Cotação!AE243</f>
        <v>-6.86699999999998</v>
      </c>
      <c r="N98" s="32" t="n">
        <f aca="false">Cotação!AB243</f>
        <v>180</v>
      </c>
      <c r="O98" s="28" t="str">
        <f aca="false">Cotação!AF243</f>
        <v/>
      </c>
    </row>
    <row r="99" customFormat="false" ht="15" hidden="false" customHeight="false" outlineLevel="0" collapsed="false">
      <c r="A99" s="28" t="str">
        <f aca="false">Cotação!A246</f>
        <v>204681</v>
      </c>
      <c r="B99" s="29" t="str">
        <f aca="false">Cotação!B246</f>
        <v>7896658035487</v>
      </c>
      <c r="C99" s="28" t="str">
        <f aca="false">Cotação!C246</f>
        <v>DESOGESTREL 75MCG CX 28 COMP</v>
      </c>
      <c r="D99" s="28" t="str">
        <f aca="false">Cotação!D246</f>
        <v>ACHE</v>
      </c>
      <c r="E99" s="28" t="str">
        <f aca="false">Cotação!F246</f>
        <v>A</v>
      </c>
      <c r="F99" s="28" t="n">
        <f aca="false">Cotação!H246</f>
        <v>10.4</v>
      </c>
      <c r="G99" s="30" t="n">
        <f aca="false">Cotação!M246</f>
        <v>5.69</v>
      </c>
      <c r="H99" s="30" t="n">
        <f aca="false">Cotação!L246</f>
        <v>5.67</v>
      </c>
      <c r="I99" s="30" t="n">
        <f aca="false">Cotação!V246</f>
        <v>5.909</v>
      </c>
      <c r="J99" s="31" t="n">
        <f aca="false">Cotação!Y246</f>
        <v>0.0384885764499121</v>
      </c>
      <c r="K99" s="32" t="n">
        <f aca="false">Cotação!AC246</f>
        <v>15</v>
      </c>
      <c r="L99" s="30" t="n">
        <f aca="false">Cotação!AD246</f>
        <v>88.635</v>
      </c>
      <c r="M99" s="30" t="n">
        <f aca="false">Cotação!AE246</f>
        <v>-3.28499999999999</v>
      </c>
      <c r="N99" s="32" t="n">
        <f aca="false">Cotação!AB246</f>
        <v>1772</v>
      </c>
      <c r="O99" s="28" t="str">
        <f aca="false">Cotação!AF246</f>
        <v/>
      </c>
    </row>
    <row r="100" customFormat="false" ht="15" hidden="false" customHeight="false" outlineLevel="0" collapsed="false">
      <c r="A100" s="28" t="str">
        <f aca="false">Cotação!A249</f>
        <v>206621</v>
      </c>
      <c r="B100" s="29" t="str">
        <f aca="false">Cotação!B249</f>
        <v>7896004703565</v>
      </c>
      <c r="C100" s="28" t="str">
        <f aca="false">Cotação!C249</f>
        <v>DEXAMETASONA ELIXIR FR 120ML</v>
      </c>
      <c r="D100" s="28" t="str">
        <f aca="false">Cotação!D249</f>
        <v>EMS GENERICO</v>
      </c>
      <c r="E100" s="28" t="str">
        <f aca="false">Cotação!F249</f>
        <v>B</v>
      </c>
      <c r="F100" s="28" t="n">
        <f aca="false">Cotação!H249</f>
        <v>2.1</v>
      </c>
      <c r="G100" s="30" t="n">
        <f aca="false">Cotação!M249</f>
        <v>5.69</v>
      </c>
      <c r="H100" s="30" t="n">
        <f aca="false">Cotação!L249</f>
        <v>5.69</v>
      </c>
      <c r="I100" s="30" t="n">
        <f aca="false">Cotação!V249</f>
        <v>5.7475</v>
      </c>
      <c r="J100" s="31" t="n">
        <f aca="false">Cotação!Y249</f>
        <v>0.0101054481546572</v>
      </c>
      <c r="K100" s="32" t="n">
        <f aca="false">Cotação!AC249</f>
        <v>4</v>
      </c>
      <c r="L100" s="30" t="n">
        <f aca="false">Cotação!AD249</f>
        <v>22.99</v>
      </c>
      <c r="M100" s="30" t="n">
        <f aca="false">Cotação!AE249</f>
        <v>-0.229999999999997</v>
      </c>
      <c r="N100" s="32" t="n">
        <f aca="false">Cotação!AB249</f>
        <v>177</v>
      </c>
      <c r="O100" s="28" t="str">
        <f aca="false">Cotação!AF249</f>
        <v/>
      </c>
    </row>
    <row r="101" customFormat="false" ht="15" hidden="false" customHeight="false" outlineLevel="0" collapsed="false">
      <c r="A101" s="28" t="str">
        <f aca="false">Cotação!A735</f>
        <v>153021</v>
      </c>
      <c r="B101" s="29" t="str">
        <f aca="false">Cotação!B735</f>
        <v>7897595600851</v>
      </c>
      <c r="C101" s="28" t="str">
        <f aca="false">Cotação!C735</f>
        <v>DIASEC 2MG CX 12 COMP</v>
      </c>
      <c r="D101" s="28" t="str">
        <f aca="false">Cotação!D735</f>
        <v>SANDOZ</v>
      </c>
      <c r="E101" s="28" t="str">
        <f aca="false">Cotação!F735</f>
        <v>A</v>
      </c>
      <c r="F101" s="28" t="n">
        <f aca="false">Cotação!H735</f>
        <v>9.6</v>
      </c>
      <c r="G101" s="30" t="n">
        <f aca="false">Cotação!M735</f>
        <v>2.67</v>
      </c>
      <c r="H101" s="30" t="n">
        <f aca="false">Cotação!L735</f>
        <v>2.67</v>
      </c>
      <c r="I101" s="30" t="n">
        <f aca="false">Cotação!V735</f>
        <v>2.7075</v>
      </c>
      <c r="J101" s="31" t="n">
        <f aca="false">Cotação!Y735</f>
        <v>0.0140449438202248</v>
      </c>
      <c r="K101" s="32" t="n">
        <f aca="false">Cotação!AC735</f>
        <v>19</v>
      </c>
      <c r="L101" s="30" t="n">
        <f aca="false">Cotação!AD735</f>
        <v>51.4425</v>
      </c>
      <c r="M101" s="30" t="n">
        <f aca="false">Cotação!AE735</f>
        <v>-0.712500000000002</v>
      </c>
      <c r="N101" s="32" t="n">
        <f aca="false">Cotação!AB735</f>
        <v>6770</v>
      </c>
      <c r="O101" s="28" t="str">
        <f aca="false">Cotação!AF735</f>
        <v/>
      </c>
    </row>
    <row r="102" customFormat="false" ht="15" hidden="false" customHeight="false" outlineLevel="0" collapsed="false">
      <c r="A102" s="28" t="str">
        <f aca="false">Cotação!A736</f>
        <v>211341</v>
      </c>
      <c r="B102" s="29" t="str">
        <f aca="false">Cotação!B736</f>
        <v>7896004726014</v>
      </c>
      <c r="C102" s="28" t="str">
        <f aca="false">Cotação!C736</f>
        <v>DICLOAIR 11,6 FR 60G</v>
      </c>
      <c r="D102" s="28" t="str">
        <f aca="false">Cotação!D736</f>
        <v>LEGRAND OTC</v>
      </c>
      <c r="E102" s="28" t="str">
        <f aca="false">Cotação!F736</f>
        <v>B</v>
      </c>
      <c r="F102" s="28" t="n">
        <f aca="false">Cotação!H736</f>
        <v>3.2</v>
      </c>
      <c r="G102" s="30" t="n">
        <f aca="false">Cotação!M736</f>
        <v>16.43</v>
      </c>
      <c r="H102" s="30" t="n">
        <f aca="false">Cotação!L736</f>
        <v>16.43</v>
      </c>
      <c r="I102" s="30" t="n">
        <f aca="false">Cotação!V736</f>
        <v>16.53</v>
      </c>
      <c r="J102" s="31" t="n">
        <f aca="false">Cotação!Y736</f>
        <v>0.00608642726719433</v>
      </c>
      <c r="K102" s="32" t="n">
        <f aca="false">Cotação!AC736</f>
        <v>7</v>
      </c>
      <c r="L102" s="30" t="n">
        <f aca="false">Cotação!AD736</f>
        <v>115.71</v>
      </c>
      <c r="M102" s="30" t="n">
        <f aca="false">Cotação!AE736</f>
        <v>-0.70000000000001</v>
      </c>
      <c r="N102" s="32" t="n">
        <f aca="false">Cotação!AB736</f>
        <v>104</v>
      </c>
      <c r="O102" s="28" t="str">
        <f aca="false">Cotação!AF736</f>
        <v/>
      </c>
    </row>
    <row r="103" customFormat="false" ht="15" hidden="false" customHeight="false" outlineLevel="0" collapsed="false">
      <c r="A103" s="28" t="str">
        <f aca="false">Cotação!A251</f>
        <v>211501</v>
      </c>
      <c r="B103" s="29" t="str">
        <f aca="false">Cotação!B251</f>
        <v>7899095239630</v>
      </c>
      <c r="C103" s="28" t="str">
        <f aca="false">Cotação!C251</f>
        <v>DICLOFENACO POTASSICO 50MG CX 20 COMP REV</v>
      </c>
      <c r="D103" s="28" t="str">
        <f aca="false">Cotação!D251</f>
        <v>GEOLAB</v>
      </c>
      <c r="E103" s="28" t="str">
        <f aca="false">Cotação!F251</f>
        <v>A</v>
      </c>
      <c r="F103" s="28" t="n">
        <f aca="false">Cotação!H251</f>
        <v>17.3</v>
      </c>
      <c r="G103" s="30" t="n">
        <f aca="false">Cotação!M251</f>
        <v>3.21</v>
      </c>
      <c r="H103" s="30" t="n">
        <f aca="false">Cotação!L251</f>
        <v>3.21</v>
      </c>
      <c r="I103" s="30" t="n">
        <f aca="false">Cotação!V251</f>
        <v>2.2515</v>
      </c>
      <c r="J103" s="31" t="n">
        <f aca="false">Cotação!Y251</f>
        <v>-0.298598130841122</v>
      </c>
      <c r="K103" s="32" t="n">
        <f aca="false">Cotação!AC251</f>
        <v>1</v>
      </c>
      <c r="L103" s="30" t="n">
        <f aca="false">Cotação!AD251</f>
        <v>2.2515</v>
      </c>
      <c r="M103" s="30" t="n">
        <f aca="false">Cotação!AE251</f>
        <v>0.9585</v>
      </c>
      <c r="N103" s="32" t="n">
        <f aca="false">Cotação!AB251</f>
        <v>1</v>
      </c>
      <c r="O103" s="28" t="str">
        <f aca="false">Cotação!AF251</f>
        <v>ESTOQUE INSUFICIENTE</v>
      </c>
    </row>
    <row r="104" customFormat="false" ht="15" hidden="false" customHeight="false" outlineLevel="0" collapsed="false">
      <c r="A104" s="28" t="str">
        <f aca="false">Cotação!A253</f>
        <v>609121</v>
      </c>
      <c r="B104" s="29" t="str">
        <f aca="false">Cotação!B253</f>
        <v>7896004757353</v>
      </c>
      <c r="C104" s="28" t="str">
        <f aca="false">Cotação!C253</f>
        <v>DICLOR.LEVOCETIRIZINA 5MG CX 10 COMP REV</v>
      </c>
      <c r="D104" s="28" t="str">
        <f aca="false">Cotação!D253</f>
        <v>EMS GENERICO</v>
      </c>
      <c r="E104" s="28" t="str">
        <f aca="false">Cotação!F253</f>
        <v>B</v>
      </c>
      <c r="F104" s="28" t="n">
        <f aca="false">Cotação!H253</f>
        <v>0.6</v>
      </c>
      <c r="G104" s="30" t="n">
        <f aca="false">Cotação!M253</f>
        <v>16.37</v>
      </c>
      <c r="H104" s="30" t="n">
        <f aca="false">Cotação!L253</f>
        <v>16.37</v>
      </c>
      <c r="I104" s="30" t="n">
        <f aca="false">Cotação!V253</f>
        <v>16.4635</v>
      </c>
      <c r="J104" s="31" t="n">
        <f aca="false">Cotação!Y253</f>
        <v>0.00571166768478926</v>
      </c>
      <c r="K104" s="32" t="n">
        <f aca="false">Cotação!AC253</f>
        <v>1</v>
      </c>
      <c r="L104" s="30" t="n">
        <f aca="false">Cotação!AD253</f>
        <v>16.4635</v>
      </c>
      <c r="M104" s="30" t="n">
        <f aca="false">Cotação!AE253</f>
        <v>-0.0934999999999988</v>
      </c>
      <c r="N104" s="32" t="n">
        <f aca="false">Cotação!AB253</f>
        <v>34</v>
      </c>
      <c r="O104" s="28" t="str">
        <f aca="false">Cotação!AF253</f>
        <v/>
      </c>
    </row>
    <row r="105" customFormat="false" ht="15" hidden="false" customHeight="false" outlineLevel="0" collapsed="false">
      <c r="A105" s="28" t="str">
        <f aca="false">Cotação!A256</f>
        <v>214</v>
      </c>
      <c r="B105" s="29" t="str">
        <f aca="false">Cotação!B256</f>
        <v>7898216367016</v>
      </c>
      <c r="C105" s="28" t="str">
        <f aca="false">Cotação!C256</f>
        <v>DICLORIDRATO DE LEVOCETIRIZINA</v>
      </c>
      <c r="D105" s="28" t="str">
        <f aca="false">Cotação!D256</f>
        <v>PHARLAB</v>
      </c>
      <c r="E105" s="28" t="str">
        <f aca="false">Cotação!F256</f>
        <v>A</v>
      </c>
      <c r="F105" s="28" t="n">
        <f aca="false">Cotação!H256</f>
        <v>3.2</v>
      </c>
      <c r="G105" s="30" t="n">
        <f aca="false">Cotação!M256</f>
        <v>8.48</v>
      </c>
      <c r="H105" s="30" t="n">
        <f aca="false">Cotação!L256</f>
        <v>8.48</v>
      </c>
      <c r="I105" s="30" t="n">
        <f aca="false">Cotação!V256</f>
        <v>7.828</v>
      </c>
      <c r="J105" s="31" t="n">
        <f aca="false">Cotação!Y256</f>
        <v>-0.0768867924528303</v>
      </c>
      <c r="K105" s="32" t="n">
        <f aca="false">Cotação!AC256</f>
        <v>6</v>
      </c>
      <c r="L105" s="30" t="n">
        <f aca="false">Cotação!AD256</f>
        <v>46.968</v>
      </c>
      <c r="M105" s="30" t="n">
        <f aca="false">Cotação!AE256</f>
        <v>3.912</v>
      </c>
      <c r="N105" s="32" t="n">
        <f aca="false">Cotação!AB256</f>
        <v>272</v>
      </c>
      <c r="O105" s="28" t="str">
        <f aca="false">Cotação!AF256</f>
        <v/>
      </c>
    </row>
    <row r="106" customFormat="false" ht="15" hidden="false" customHeight="false" outlineLevel="0" collapsed="false">
      <c r="A106" s="28" t="str">
        <f aca="false">Cotação!A261</f>
        <v>222541</v>
      </c>
      <c r="B106" s="29" t="str">
        <f aca="false">Cotação!B261</f>
        <v>7899095230224</v>
      </c>
      <c r="C106" s="28" t="str">
        <f aca="false">Cotação!C261</f>
        <v>DIPIRONA SODICA 50MG/ML SOL ORAL FR 100ML</v>
      </c>
      <c r="D106" s="28" t="str">
        <f aca="false">Cotação!D261</f>
        <v>GEOLAB</v>
      </c>
      <c r="E106" s="28" t="str">
        <f aca="false">Cotação!F261</f>
        <v>A</v>
      </c>
      <c r="F106" s="28" t="n">
        <f aca="false">Cotação!H261</f>
        <v>3.4</v>
      </c>
      <c r="G106" s="30" t="n">
        <f aca="false">Cotação!M261</f>
        <v>7.18</v>
      </c>
      <c r="H106" s="30" t="n">
        <f aca="false">Cotação!L261</f>
        <v>7.18</v>
      </c>
      <c r="I106" s="30" t="n">
        <f aca="false">Cotação!V261</f>
        <v>7.125</v>
      </c>
      <c r="J106" s="31" t="n">
        <f aca="false">Cotação!Y261</f>
        <v>-0.00766016713091922</v>
      </c>
      <c r="K106" s="32" t="n">
        <f aca="false">Cotação!AC261</f>
        <v>3</v>
      </c>
      <c r="L106" s="30" t="n">
        <f aca="false">Cotação!AD261</f>
        <v>21.375</v>
      </c>
      <c r="M106" s="30" t="n">
        <f aca="false">Cotação!AE261</f>
        <v>0.164999999999999</v>
      </c>
      <c r="N106" s="32" t="n">
        <f aca="false">Cotação!AB261</f>
        <v>242</v>
      </c>
      <c r="O106" s="28" t="str">
        <f aca="false">Cotação!AF261</f>
        <v/>
      </c>
    </row>
    <row r="107" customFormat="false" ht="15" hidden="false" customHeight="false" outlineLevel="0" collapsed="false">
      <c r="A107" s="28" t="str">
        <f aca="false">Cotação!A262</f>
        <v>223601</v>
      </c>
      <c r="B107" s="29" t="str">
        <f aca="false">Cotação!B262</f>
        <v>7896181911036</v>
      </c>
      <c r="C107" s="28" t="str">
        <f aca="false">Cotação!C262</f>
        <v>DIPIRONA SODICA 50MG/ML SOLOR FR 100ML</v>
      </c>
      <c r="D107" s="28" t="str">
        <f aca="false">Cotação!D262</f>
        <v>ACHE</v>
      </c>
      <c r="E107" s="28" t="str">
        <f aca="false">Cotação!F262</f>
        <v>A</v>
      </c>
      <c r="F107" s="28" t="n">
        <f aca="false">Cotação!H262</f>
        <v>27.9</v>
      </c>
      <c r="G107" s="30" t="n">
        <f aca="false">Cotação!M262</f>
        <v>6.73</v>
      </c>
      <c r="H107" s="30" t="n">
        <f aca="false">Cotação!L262</f>
        <v>6.66</v>
      </c>
      <c r="I107" s="30" t="n">
        <f aca="false">Cotação!V262</f>
        <v>6.9635</v>
      </c>
      <c r="J107" s="31" t="n">
        <f aca="false">Cotação!Y262</f>
        <v>0.0346953937592867</v>
      </c>
      <c r="K107" s="32" t="n">
        <f aca="false">Cotação!AC262</f>
        <v>49</v>
      </c>
      <c r="L107" s="30" t="n">
        <f aca="false">Cotação!AD262</f>
        <v>341.2115</v>
      </c>
      <c r="M107" s="30" t="n">
        <f aca="false">Cotação!AE262</f>
        <v>-11.4415</v>
      </c>
      <c r="N107" s="32" t="n">
        <f aca="false">Cotação!AB262</f>
        <v>1289</v>
      </c>
      <c r="O107" s="28" t="str">
        <f aca="false">Cotação!AF262</f>
        <v/>
      </c>
    </row>
    <row r="108" customFormat="false" ht="15" hidden="false" customHeight="false" outlineLevel="0" collapsed="false">
      <c r="A108" s="28" t="str">
        <f aca="false">Cotação!A264</f>
        <v>16003</v>
      </c>
      <c r="B108" s="29" t="str">
        <f aca="false">Cotação!B264</f>
        <v>7896658052910</v>
      </c>
      <c r="C108" s="28" t="str">
        <f aca="false">Cotação!C264</f>
        <v>DISP H 900+100MG 30CPR DIOS+HESP</v>
      </c>
      <c r="D108" s="28" t="str">
        <f aca="false">Cotação!D264</f>
        <v>ACHE</v>
      </c>
      <c r="E108" s="28" t="str">
        <f aca="false">Cotação!F264</f>
        <v>C</v>
      </c>
      <c r="F108" s="28" t="n">
        <f aca="false">Cotação!H264</f>
        <v>0</v>
      </c>
      <c r="G108" s="30" t="n">
        <f aca="false">Cotação!M264</f>
        <v>32.82</v>
      </c>
      <c r="H108" s="30" t="n">
        <f aca="false">Cotação!L264</f>
        <v>32.82</v>
      </c>
      <c r="I108" s="30" t="n">
        <f aca="false">Cotação!V264</f>
        <v>34.048</v>
      </c>
      <c r="J108" s="31" t="n">
        <f aca="false">Cotação!Y264</f>
        <v>0.0374162096282755</v>
      </c>
      <c r="K108" s="32" t="n">
        <f aca="false">Cotação!AC264</f>
        <v>1</v>
      </c>
      <c r="L108" s="30" t="n">
        <f aca="false">Cotação!AD264</f>
        <v>34.048</v>
      </c>
      <c r="M108" s="30" t="n">
        <f aca="false">Cotação!AE264</f>
        <v>-1.228</v>
      </c>
      <c r="N108" s="32" t="n">
        <f aca="false">Cotação!AB264</f>
        <v>106</v>
      </c>
      <c r="O108" s="28" t="str">
        <f aca="false">Cotação!AF264</f>
        <v/>
      </c>
    </row>
    <row r="109" customFormat="false" ht="15" hidden="false" customHeight="false" outlineLevel="0" collapsed="false">
      <c r="A109" s="28" t="str">
        <f aca="false">Cotação!A270</f>
        <v>630571</v>
      </c>
      <c r="B109" s="29" t="str">
        <f aca="false">Cotação!B270</f>
        <v>7896658048371</v>
      </c>
      <c r="C109" s="28" t="str">
        <f aca="false">Cotação!C270</f>
        <v>DROPROPIZINA 1,5MG/ML XPE FR 120ML+SER DOS</v>
      </c>
      <c r="D109" s="28" t="str">
        <f aca="false">Cotação!D270</f>
        <v>ACHE</v>
      </c>
      <c r="E109" s="28" t="str">
        <f aca="false">Cotação!F270</f>
        <v>A</v>
      </c>
      <c r="F109" s="28" t="n">
        <f aca="false">Cotação!H270</f>
        <v>13.8</v>
      </c>
      <c r="G109" s="30" t="n">
        <f aca="false">Cotação!M270</f>
        <v>8.05</v>
      </c>
      <c r="H109" s="30" t="n">
        <f aca="false">Cotação!L270</f>
        <v>8.05</v>
      </c>
      <c r="I109" s="30" t="n">
        <f aca="false">Cotação!V270</f>
        <v>8.3505</v>
      </c>
      <c r="J109" s="31" t="n">
        <f aca="false">Cotação!Y270</f>
        <v>0.0373291925465837</v>
      </c>
      <c r="K109" s="32" t="n">
        <f aca="false">Cotação!AC270</f>
        <v>34</v>
      </c>
      <c r="L109" s="30" t="n">
        <f aca="false">Cotação!AD270</f>
        <v>283.917</v>
      </c>
      <c r="M109" s="30" t="n">
        <f aca="false">Cotação!AE270</f>
        <v>-10.217</v>
      </c>
      <c r="N109" s="32" t="n">
        <f aca="false">Cotação!AB270</f>
        <v>4212</v>
      </c>
      <c r="O109" s="28" t="str">
        <f aca="false">Cotação!AF270</f>
        <v/>
      </c>
    </row>
    <row r="110" customFormat="false" ht="15" hidden="false" customHeight="false" outlineLevel="0" collapsed="false">
      <c r="A110" s="28" t="str">
        <f aca="false">Cotação!A271</f>
        <v>229821</v>
      </c>
      <c r="B110" s="29" t="str">
        <f aca="false">Cotação!B271</f>
        <v>7896181922377</v>
      </c>
      <c r="C110" s="28" t="str">
        <f aca="false">Cotação!C271</f>
        <v>DROPROPIZINA 3MG XPE ADU FR 120ML</v>
      </c>
      <c r="D110" s="28" t="str">
        <f aca="false">Cotação!D271</f>
        <v>ACHE</v>
      </c>
      <c r="E110" s="28" t="str">
        <f aca="false">Cotação!F271</f>
        <v>A</v>
      </c>
      <c r="F110" s="28" t="n">
        <f aca="false">Cotação!H271</f>
        <v>33.4</v>
      </c>
      <c r="G110" s="30" t="n">
        <f aca="false">Cotação!M271</f>
        <v>5.87</v>
      </c>
      <c r="H110" s="30" t="n">
        <f aca="false">Cotação!L271</f>
        <v>5.83</v>
      </c>
      <c r="I110" s="30" t="n">
        <f aca="false">Cotação!V271</f>
        <v>6.08</v>
      </c>
      <c r="J110" s="31" t="n">
        <f aca="false">Cotação!Y271</f>
        <v>0.0357751277683134</v>
      </c>
      <c r="K110" s="32" t="n">
        <f aca="false">Cotação!AC271</f>
        <v>19</v>
      </c>
      <c r="L110" s="30" t="n">
        <f aca="false">Cotação!AD271</f>
        <v>115.52</v>
      </c>
      <c r="M110" s="30" t="n">
        <f aca="false">Cotação!AE271</f>
        <v>-3.99</v>
      </c>
      <c r="N110" s="32" t="n">
        <f aca="false">Cotação!AB271</f>
        <v>2655</v>
      </c>
      <c r="O110" s="28" t="str">
        <f aca="false">Cotação!AF271</f>
        <v/>
      </c>
    </row>
    <row r="111" customFormat="false" ht="15" hidden="false" customHeight="false" outlineLevel="0" collapsed="false">
      <c r="A111" s="28" t="str">
        <f aca="false">Cotação!A273</f>
        <v>240121</v>
      </c>
      <c r="B111" s="29" t="str">
        <f aca="false">Cotação!B273</f>
        <v>7896004734392</v>
      </c>
      <c r="C111" s="28" t="str">
        <f aca="false">Cotação!C273</f>
        <v>DROSPIRENONA+ETINILESTRADIOL 3+0,03MG CX 21 COMP REV</v>
      </c>
      <c r="D111" s="28" t="str">
        <f aca="false">Cotação!D273</f>
        <v>EMS GENERICO</v>
      </c>
      <c r="E111" s="28" t="str">
        <f aca="false">Cotação!F273</f>
        <v>A</v>
      </c>
      <c r="F111" s="28" t="n">
        <f aca="false">Cotação!H273</f>
        <v>3.4</v>
      </c>
      <c r="G111" s="30" t="n">
        <f aca="false">Cotação!M273</f>
        <v>15.892</v>
      </c>
      <c r="H111" s="30" t="n">
        <f aca="false">Cotação!L273</f>
        <v>11.45</v>
      </c>
      <c r="I111" s="30" t="n">
        <f aca="false">Cotação!V273</f>
        <v>10.7065</v>
      </c>
      <c r="J111" s="31" t="n">
        <f aca="false">Cotação!Y273</f>
        <v>-0.326296249685376</v>
      </c>
      <c r="K111" s="32" t="n">
        <f aca="false">Cotação!AC273</f>
        <v>1</v>
      </c>
      <c r="L111" s="30" t="n">
        <f aca="false">Cotação!AD273</f>
        <v>10.7065</v>
      </c>
      <c r="M111" s="30" t="n">
        <f aca="false">Cotação!AE273</f>
        <v>5.1855</v>
      </c>
      <c r="N111" s="32" t="n">
        <f aca="false">Cotação!AB273</f>
        <v>1</v>
      </c>
      <c r="O111" s="28" t="str">
        <f aca="false">Cotação!AF273</f>
        <v>ESTOQUE INSUFICIENTE</v>
      </c>
    </row>
    <row r="112" customFormat="false" ht="15" hidden="false" customHeight="false" outlineLevel="0" collapsed="false">
      <c r="A112" s="28" t="str">
        <f aca="false">Cotação!A553</f>
        <v>620981</v>
      </c>
      <c r="B112" s="29" t="str">
        <f aca="false">Cotação!B553</f>
        <v>7897517920876</v>
      </c>
      <c r="C112" s="28" t="str">
        <f aca="false">Cotação!C553</f>
        <v>ESCOVA DENT KESS PRO MACIA (2087) 12X01UN</v>
      </c>
      <c r="D112" s="28" t="str">
        <f aca="false">Cotação!D553</f>
        <v>KESS</v>
      </c>
      <c r="E112" s="28" t="str">
        <f aca="false">Cotação!F553</f>
        <v>B</v>
      </c>
      <c r="F112" s="28" t="n">
        <f aca="false">Cotação!H553</f>
        <v>5.4</v>
      </c>
      <c r="G112" s="30" t="n">
        <f aca="false">Cotação!M553</f>
        <v>9.28</v>
      </c>
      <c r="H112" s="30" t="n">
        <f aca="false">Cotação!L553</f>
        <v>9.28</v>
      </c>
      <c r="I112" s="30" t="n">
        <f aca="false">Cotação!V553</f>
        <v>9.3385</v>
      </c>
      <c r="J112" s="31" t="n">
        <f aca="false">Cotação!Y553</f>
        <v>0.00630387931034493</v>
      </c>
      <c r="K112" s="32" t="n">
        <f aca="false">Cotação!AC553</f>
        <v>6</v>
      </c>
      <c r="L112" s="30" t="n">
        <f aca="false">Cotação!AD553</f>
        <v>56.031</v>
      </c>
      <c r="M112" s="30" t="n">
        <f aca="false">Cotação!AE553</f>
        <v>-0.351000000000003</v>
      </c>
      <c r="N112" s="32" t="n">
        <f aca="false">Cotação!AB553</f>
        <v>270</v>
      </c>
      <c r="O112" s="28" t="str">
        <f aca="false">Cotação!AF553</f>
        <v/>
      </c>
    </row>
    <row r="113" customFormat="false" ht="15" hidden="false" customHeight="false" outlineLevel="0" collapsed="false">
      <c r="A113" s="28" t="str">
        <f aca="false">Cotação!A527</f>
        <v>644971</v>
      </c>
      <c r="B113" s="29" t="str">
        <f aca="false">Cotação!B527</f>
        <v>7897848502291</v>
      </c>
      <c r="C113" s="28" t="str">
        <f aca="false">Cotação!C527</f>
        <v>ESPINAZE 50MG 20G GEL</v>
      </c>
      <c r="D113" s="28" t="str">
        <f aca="false">Cotação!D527</f>
        <v>NATIVITA IND</v>
      </c>
      <c r="E113" s="28" t="str">
        <f aca="false">Cotação!F527</f>
        <v>C</v>
      </c>
      <c r="F113" s="28" t="n">
        <f aca="false">Cotação!H527</f>
        <v>2.1</v>
      </c>
      <c r="G113" s="30" t="n">
        <f aca="false">Cotação!M527</f>
        <v>5.19</v>
      </c>
      <c r="H113" s="30" t="n">
        <f aca="false">Cotação!L527</f>
        <v>5.19</v>
      </c>
      <c r="I113" s="30" t="n">
        <f aca="false">Cotação!V527</f>
        <v>5.2155</v>
      </c>
      <c r="J113" s="31" t="n">
        <f aca="false">Cotação!Y527</f>
        <v>0.00491329479768776</v>
      </c>
      <c r="K113" s="32" t="n">
        <f aca="false">Cotação!AC527</f>
        <v>6</v>
      </c>
      <c r="L113" s="30" t="n">
        <f aca="false">Cotação!AD527</f>
        <v>31.293</v>
      </c>
      <c r="M113" s="30" t="n">
        <f aca="false">Cotação!AE527</f>
        <v>-0.152999999999995</v>
      </c>
      <c r="N113" s="32" t="n">
        <f aca="false">Cotação!AB527</f>
        <v>154</v>
      </c>
      <c r="O113" s="28" t="str">
        <f aca="false">Cotação!AF527</f>
        <v/>
      </c>
    </row>
    <row r="114" customFormat="false" ht="15" hidden="false" customHeight="false" outlineLevel="0" collapsed="false">
      <c r="A114" s="28" t="str">
        <f aca="false">Cotação!A278</f>
        <v>236961</v>
      </c>
      <c r="B114" s="29" t="str">
        <f aca="false">Cotação!B278</f>
        <v>7896004708942</v>
      </c>
      <c r="C114" s="28" t="str">
        <f aca="false">Cotação!C278</f>
        <v>ESPIRONOLACTONA 25MG CX 30 COMP</v>
      </c>
      <c r="D114" s="28" t="str">
        <f aca="false">Cotação!D278</f>
        <v>EMS GENERICO</v>
      </c>
      <c r="E114" s="28" t="str">
        <f aca="false">Cotação!F278</f>
        <v>C</v>
      </c>
      <c r="F114" s="28" t="n">
        <f aca="false">Cotação!H278</f>
        <v>0.5</v>
      </c>
      <c r="G114" s="30" t="n">
        <f aca="false">Cotação!M278</f>
        <v>7.57</v>
      </c>
      <c r="H114" s="30" t="n">
        <f aca="false">Cotação!L278</f>
        <v>7.01</v>
      </c>
      <c r="I114" s="30" t="n">
        <f aca="false">Cotação!V278</f>
        <v>7.6855</v>
      </c>
      <c r="J114" s="31" t="n">
        <f aca="false">Cotação!Y278</f>
        <v>0.0152575957727874</v>
      </c>
      <c r="K114" s="32" t="n">
        <f aca="false">Cotação!AC278</f>
        <v>1</v>
      </c>
      <c r="L114" s="30" t="n">
        <f aca="false">Cotação!AD278</f>
        <v>7.6855</v>
      </c>
      <c r="M114" s="30" t="n">
        <f aca="false">Cotação!AE278</f>
        <v>-0.1155</v>
      </c>
      <c r="N114" s="32" t="n">
        <f aca="false">Cotação!AB278</f>
        <v>1</v>
      </c>
      <c r="O114" s="28" t="str">
        <f aca="false">Cotação!AF278</f>
        <v>ESTOQUE INSUFICIENTE</v>
      </c>
    </row>
    <row r="115" customFormat="false" ht="15" hidden="false" customHeight="false" outlineLevel="0" collapsed="false">
      <c r="A115" s="28" t="str">
        <f aca="false">Cotação!A280</f>
        <v>236041</v>
      </c>
      <c r="B115" s="29" t="str">
        <f aca="false">Cotação!B280</f>
        <v>7899095256538</v>
      </c>
      <c r="C115" s="28" t="str">
        <f aca="false">Cotação!C280</f>
        <v>ESPIRONOLACTONA 50MG CX 30 COMP</v>
      </c>
      <c r="D115" s="28" t="str">
        <f aca="false">Cotação!D280</f>
        <v>GEOLAB</v>
      </c>
      <c r="E115" s="28" t="str">
        <f aca="false">Cotação!F280</f>
        <v>A</v>
      </c>
      <c r="F115" s="28" t="n">
        <f aca="false">Cotação!H280</f>
        <v>1.5</v>
      </c>
      <c r="G115" s="30" t="n">
        <f aca="false">Cotação!M280</f>
        <v>18.1</v>
      </c>
      <c r="H115" s="30" t="n">
        <f aca="false">Cotação!L280</f>
        <v>18.01</v>
      </c>
      <c r="I115" s="30" t="n">
        <f aca="false">Cotação!V280</f>
        <v>18.392</v>
      </c>
      <c r="J115" s="31" t="n">
        <f aca="false">Cotação!Y280</f>
        <v>0.0161325966850827</v>
      </c>
      <c r="K115" s="32" t="n">
        <f aca="false">Cotação!AC280</f>
        <v>1</v>
      </c>
      <c r="L115" s="30" t="n">
        <f aca="false">Cotação!AD280</f>
        <v>18.392</v>
      </c>
      <c r="M115" s="30" t="n">
        <f aca="false">Cotação!AE280</f>
        <v>-0.291999999999998</v>
      </c>
      <c r="N115" s="32" t="n">
        <f aca="false">Cotação!AB280</f>
        <v>1</v>
      </c>
      <c r="O115" s="28" t="str">
        <f aca="false">Cotação!AF280</f>
        <v>ESTOQUE INSUFICIENTE</v>
      </c>
    </row>
    <row r="116" customFormat="false" ht="15" hidden="false" customHeight="false" outlineLevel="0" collapsed="false">
      <c r="A116" s="28" t="str">
        <f aca="false">Cotação!A746</f>
        <v>645001</v>
      </c>
      <c r="B116" s="29" t="str">
        <f aca="false">Cotação!B746</f>
        <v>7899470801384</v>
      </c>
      <c r="C116" s="28" t="str">
        <f aca="false">Cotação!C746</f>
        <v>EXPECTOFLUI 13,33MG 120ML XPE CEREJA</v>
      </c>
      <c r="D116" s="28" t="str">
        <f aca="false">Cotação!D746</f>
        <v>NATULAB LABORATORIO</v>
      </c>
      <c r="E116" s="28" t="str">
        <f aca="false">Cotação!F746</f>
        <v>C</v>
      </c>
      <c r="F116" s="28" t="n">
        <f aca="false">Cotação!H746</f>
        <v>0.9</v>
      </c>
      <c r="G116" s="30" t="n">
        <f aca="false">Cotação!M746</f>
        <v>7.39</v>
      </c>
      <c r="H116" s="30" t="n">
        <f aca="false">Cotação!L746</f>
        <v>7.39</v>
      </c>
      <c r="I116" s="30" t="n">
        <f aca="false">Cotação!V746</f>
        <v>7.733</v>
      </c>
      <c r="J116" s="31" t="n">
        <f aca="false">Cotação!Y746</f>
        <v>0.0464140730717186</v>
      </c>
      <c r="K116" s="32" t="n">
        <f aca="false">Cotação!AC746</f>
        <v>1</v>
      </c>
      <c r="L116" s="30" t="n">
        <f aca="false">Cotação!AD746</f>
        <v>7.733</v>
      </c>
      <c r="M116" s="30" t="n">
        <f aca="false">Cotação!AE746</f>
        <v>-0.343</v>
      </c>
      <c r="N116" s="32" t="n">
        <f aca="false">Cotação!AB746</f>
        <v>27</v>
      </c>
      <c r="O116" s="28" t="str">
        <f aca="false">Cotação!AF746</f>
        <v/>
      </c>
    </row>
    <row r="117" customFormat="false" ht="15" hidden="false" customHeight="false" outlineLevel="0" collapsed="false">
      <c r="A117" s="28" t="str">
        <f aca="false">Cotação!A556</f>
        <v>619201</v>
      </c>
      <c r="B117" s="29" t="str">
        <f aca="false">Cotação!B556</f>
        <v>7896444211118</v>
      </c>
      <c r="C117" s="28" t="str">
        <f aca="false">Cotação!C556</f>
        <v>FIO DENTAL 100M 01</v>
      </c>
      <c r="D117" s="28" t="str">
        <f aca="false">Cotação!D556</f>
        <v>HILLO</v>
      </c>
      <c r="E117" s="28" t="str">
        <f aca="false">Cotação!F556</f>
        <v>B</v>
      </c>
      <c r="F117" s="28" t="n">
        <f aca="false">Cotação!H556</f>
        <v>8.6</v>
      </c>
      <c r="G117" s="30" t="n">
        <f aca="false">Cotação!M556</f>
        <v>4.34</v>
      </c>
      <c r="H117" s="30" t="n">
        <f aca="false">Cotação!L556</f>
        <v>4.34</v>
      </c>
      <c r="I117" s="30" t="n">
        <f aca="false">Cotação!V556</f>
        <v>3.876</v>
      </c>
      <c r="J117" s="31" t="n">
        <f aca="false">Cotação!Y556</f>
        <v>-0.106912442396313</v>
      </c>
      <c r="K117" s="32" t="n">
        <f aca="false">Cotação!AC556</f>
        <v>10</v>
      </c>
      <c r="L117" s="30" t="n">
        <f aca="false">Cotação!AD556</f>
        <v>38.76</v>
      </c>
      <c r="M117" s="30" t="n">
        <f aca="false">Cotação!AE556</f>
        <v>4.64</v>
      </c>
      <c r="N117" s="32" t="n">
        <f aca="false">Cotação!AB556</f>
        <v>1570</v>
      </c>
      <c r="O117" s="28" t="str">
        <f aca="false">Cotação!AF556</f>
        <v/>
      </c>
    </row>
    <row r="118" customFormat="false" ht="15" hidden="false" customHeight="false" outlineLevel="0" collapsed="false">
      <c r="A118" s="28" t="str">
        <f aca="false">Cotação!A513</f>
        <v>672381</v>
      </c>
      <c r="B118" s="29" t="str">
        <f aca="false">Cotação!B513</f>
        <v>7896444212702</v>
      </c>
      <c r="C118" s="28" t="str">
        <f aca="false">Cotação!C513</f>
        <v>FIO DENTAL HILLO VEGANO HORTELA 50M 828</v>
      </c>
      <c r="D118" s="28" t="str">
        <f aca="false">Cotação!D513</f>
        <v>HILLO</v>
      </c>
      <c r="E118" s="28" t="str">
        <f aca="false">Cotação!F513</f>
        <v>C</v>
      </c>
      <c r="F118" s="28" t="n">
        <f aca="false">Cotação!H513</f>
        <v>2.1</v>
      </c>
      <c r="G118" s="30" t="n">
        <f aca="false">Cotação!M513</f>
        <v>3.86</v>
      </c>
      <c r="H118" s="30" t="n">
        <f aca="false">Cotação!L513</f>
        <v>3.86</v>
      </c>
      <c r="I118" s="30" t="n">
        <f aca="false">Cotação!V513</f>
        <v>3.857</v>
      </c>
      <c r="J118" s="31" t="n">
        <f aca="false">Cotação!Y513</f>
        <v>-0.00077720207253873</v>
      </c>
      <c r="K118" s="32" t="n">
        <f aca="false">Cotação!AC513</f>
        <v>4</v>
      </c>
      <c r="L118" s="30" t="n">
        <f aca="false">Cotação!AD513</f>
        <v>15.428</v>
      </c>
      <c r="M118" s="30" t="n">
        <f aca="false">Cotação!AE513</f>
        <v>0.0119999999999987</v>
      </c>
      <c r="N118" s="32" t="n">
        <f aca="false">Cotação!AB513</f>
        <v>3248</v>
      </c>
      <c r="O118" s="28" t="str">
        <f aca="false">Cotação!AF513</f>
        <v/>
      </c>
    </row>
    <row r="119" customFormat="false" ht="15" hidden="false" customHeight="false" outlineLevel="0" collapsed="false">
      <c r="A119" s="28" t="str">
        <f aca="false">Cotação!A514</f>
        <v>672371</v>
      </c>
      <c r="B119" s="29" t="str">
        <f aca="false">Cotação!B514</f>
        <v>7896444212771</v>
      </c>
      <c r="C119" s="28" t="str">
        <f aca="false">Cotação!C514</f>
        <v>FIO DENTAL HILLO VEGANO MENTHA 50M</v>
      </c>
      <c r="D119" s="28" t="str">
        <f aca="false">Cotação!D514</f>
        <v>HILLO</v>
      </c>
      <c r="E119" s="28" t="str">
        <f aca="false">Cotação!F514</f>
        <v>B</v>
      </c>
      <c r="F119" s="28" t="n">
        <f aca="false">Cotação!H514</f>
        <v>6.4</v>
      </c>
      <c r="G119" s="30" t="n">
        <f aca="false">Cotação!M514</f>
        <v>4.25</v>
      </c>
      <c r="H119" s="30" t="n">
        <f aca="false">Cotação!L514</f>
        <v>4.25</v>
      </c>
      <c r="I119" s="30" t="n">
        <f aca="false">Cotação!V514</f>
        <v>3.8855</v>
      </c>
      <c r="J119" s="31" t="n">
        <f aca="false">Cotação!Y514</f>
        <v>-0.085764705882353</v>
      </c>
      <c r="K119" s="32" t="n">
        <f aca="false">Cotação!AC514</f>
        <v>5</v>
      </c>
      <c r="L119" s="30" t="n">
        <f aca="false">Cotação!AD514</f>
        <v>19.4275</v>
      </c>
      <c r="M119" s="30" t="n">
        <f aca="false">Cotação!AE514</f>
        <v>1.8225</v>
      </c>
      <c r="N119" s="32" t="n">
        <f aca="false">Cotação!AB514</f>
        <v>1579</v>
      </c>
      <c r="O119" s="28" t="str">
        <f aca="false">Cotação!AF514</f>
        <v/>
      </c>
    </row>
    <row r="120" customFormat="false" ht="15" hidden="false" customHeight="false" outlineLevel="0" collapsed="false">
      <c r="A120" s="28" t="str">
        <f aca="false">Cotação!A752</f>
        <v>250721</v>
      </c>
      <c r="B120" s="29" t="str">
        <f aca="false">Cotação!B752</f>
        <v>7899095200531</v>
      </c>
      <c r="C120" s="28" t="str">
        <f aca="false">Cotação!C752</f>
        <v>FLUCANIL 150MG CX 2 CAP</v>
      </c>
      <c r="D120" s="28" t="str">
        <f aca="false">Cotação!D752</f>
        <v>GEOLAB</v>
      </c>
      <c r="E120" s="28" t="str">
        <f aca="false">Cotação!F752</f>
        <v>C</v>
      </c>
      <c r="F120" s="28" t="n">
        <f aca="false">Cotação!H752</f>
        <v>5.4</v>
      </c>
      <c r="G120" s="30" t="n">
        <f aca="false">Cotação!M752</f>
        <v>2.18</v>
      </c>
      <c r="H120" s="30" t="n">
        <f aca="false">Cotação!L752</f>
        <v>2.14</v>
      </c>
      <c r="I120" s="30" t="n">
        <f aca="false">Cotação!V752</f>
        <v>2.1565</v>
      </c>
      <c r="J120" s="31" t="n">
        <f aca="false">Cotação!Y752</f>
        <v>-0.0107798165137616</v>
      </c>
      <c r="K120" s="32" t="n">
        <f aca="false">Cotação!AC752</f>
        <v>11</v>
      </c>
      <c r="L120" s="30" t="n">
        <f aca="false">Cotação!AD752</f>
        <v>23.7215</v>
      </c>
      <c r="M120" s="30" t="n">
        <f aca="false">Cotação!AE752</f>
        <v>0.258500000000003</v>
      </c>
      <c r="N120" s="32" t="n">
        <f aca="false">Cotação!AB752</f>
        <v>2390</v>
      </c>
      <c r="O120" s="28" t="str">
        <f aca="false">Cotação!AF752</f>
        <v/>
      </c>
    </row>
    <row r="121" customFormat="false" ht="15" hidden="false" customHeight="false" outlineLevel="0" collapsed="false">
      <c r="A121" s="28" t="str">
        <f aca="false">Cotação!A754</f>
        <v>16501</v>
      </c>
      <c r="B121" s="29" t="str">
        <f aca="false">Cotação!B754</f>
        <v>7899095202962</v>
      </c>
      <c r="C121" s="28" t="str">
        <f aca="false">Cotação!C754</f>
        <v>FOLONIN 5MG CX 20 COMP REV</v>
      </c>
      <c r="D121" s="28" t="str">
        <f aca="false">Cotação!D754</f>
        <v>GEOLAB</v>
      </c>
      <c r="E121" s="28" t="str">
        <f aca="false">Cotação!F754</f>
        <v>A</v>
      </c>
      <c r="F121" s="28" t="n">
        <f aca="false">Cotação!H754</f>
        <v>8.4</v>
      </c>
      <c r="G121" s="30" t="n">
        <f aca="false">Cotação!M754</f>
        <v>3.1</v>
      </c>
      <c r="H121" s="30" t="n">
        <f aca="false">Cotação!L754</f>
        <v>2.99</v>
      </c>
      <c r="I121" s="30" t="n">
        <f aca="false">Cotação!V754</f>
        <v>2.9735</v>
      </c>
      <c r="J121" s="31" t="n">
        <f aca="false">Cotação!Y754</f>
        <v>-0.0408064516129032</v>
      </c>
      <c r="K121" s="32" t="n">
        <f aca="false">Cotação!AC754</f>
        <v>17</v>
      </c>
      <c r="L121" s="30" t="n">
        <f aca="false">Cotação!AD754</f>
        <v>50.5495</v>
      </c>
      <c r="M121" s="30" t="n">
        <f aca="false">Cotação!AE754</f>
        <v>2.1505</v>
      </c>
      <c r="N121" s="32" t="n">
        <f aca="false">Cotação!AB754</f>
        <v>1002</v>
      </c>
      <c r="O121" s="28" t="str">
        <f aca="false">Cotação!AF754</f>
        <v/>
      </c>
    </row>
    <row r="122" customFormat="false" ht="15" hidden="false" customHeight="false" outlineLevel="0" collapsed="false">
      <c r="A122" s="28" t="str">
        <f aca="false">Cotação!A289</f>
        <v>256101</v>
      </c>
      <c r="B122" s="29" t="str">
        <f aca="false">Cotação!B289</f>
        <v>7896181914303</v>
      </c>
      <c r="C122" s="28" t="str">
        <f aca="false">Cotação!C289</f>
        <v>FOSFATO SODICO DE PREDNISOLONA 3MG/ML SOL OR FR 120ML</v>
      </c>
      <c r="D122" s="28" t="str">
        <f aca="false">Cotação!D289</f>
        <v>ACHE</v>
      </c>
      <c r="E122" s="28" t="str">
        <f aca="false">Cotação!F289</f>
        <v>C</v>
      </c>
      <c r="F122" s="28" t="n">
        <f aca="false">Cotação!H289</f>
        <v>2.1</v>
      </c>
      <c r="G122" s="30" t="n">
        <f aca="false">Cotação!M289</f>
        <v>11.46</v>
      </c>
      <c r="H122" s="30" t="n">
        <f aca="false">Cotação!L289</f>
        <v>11.03</v>
      </c>
      <c r="I122" s="30" t="n">
        <f aca="false">Cotação!V289</f>
        <v>11.514</v>
      </c>
      <c r="J122" s="31" t="n">
        <f aca="false">Cotação!Y289</f>
        <v>0.00471204188481655</v>
      </c>
      <c r="K122" s="32" t="n">
        <f aca="false">Cotação!AC289</f>
        <v>5</v>
      </c>
      <c r="L122" s="30" t="n">
        <f aca="false">Cotação!AD289</f>
        <v>57.57</v>
      </c>
      <c r="M122" s="30" t="n">
        <f aca="false">Cotação!AE289</f>
        <v>-0.269999999999992</v>
      </c>
      <c r="N122" s="32" t="n">
        <f aca="false">Cotação!AB289</f>
        <v>677</v>
      </c>
      <c r="O122" s="28" t="str">
        <f aca="false">Cotação!AF289</f>
        <v/>
      </c>
    </row>
    <row r="123" customFormat="false" ht="15" hidden="false" customHeight="false" outlineLevel="0" collapsed="false">
      <c r="A123" s="28" t="str">
        <f aca="false">Cotação!A482</f>
        <v>525381</v>
      </c>
      <c r="B123" s="29" t="str">
        <f aca="false">Cotação!B482</f>
        <v>7898014566932</v>
      </c>
      <c r="C123" s="28" t="str">
        <f aca="false">Cotação!C482</f>
        <v>FOSFOMICINA TROMETAMOL 5,631 G GRAN SOL OR CT ENV AL/PLAS PES/PE OPC</v>
      </c>
      <c r="D123" s="28" t="str">
        <f aca="false">Cotação!D482</f>
        <v>PHARMASCIENCE INDUSTRIA FARMACEUTICA</v>
      </c>
      <c r="E123" s="28" t="str">
        <f aca="false">Cotação!F482</f>
        <v>C</v>
      </c>
      <c r="F123" s="28" t="n">
        <f aca="false">Cotação!H482</f>
        <v>1.3</v>
      </c>
      <c r="G123" s="30" t="n">
        <f aca="false">Cotação!M482</f>
        <v>28.99</v>
      </c>
      <c r="H123" s="30" t="n">
        <f aca="false">Cotação!L482</f>
        <v>28.99</v>
      </c>
      <c r="I123" s="30" t="n">
        <f aca="false">Cotação!V482</f>
        <v>26.562</v>
      </c>
      <c r="J123" s="31" t="n">
        <f aca="false">Cotação!Y482</f>
        <v>-0.0837530182821662</v>
      </c>
      <c r="K123" s="32" t="n">
        <f aca="false">Cotação!AC482</f>
        <v>4</v>
      </c>
      <c r="L123" s="30" t="n">
        <f aca="false">Cotação!AD482</f>
        <v>106.248</v>
      </c>
      <c r="M123" s="30" t="n">
        <f aca="false">Cotação!AE482</f>
        <v>9.71199999999999</v>
      </c>
      <c r="N123" s="32" t="n">
        <f aca="false">Cotação!AB482</f>
        <v>4</v>
      </c>
      <c r="O123" s="28" t="str">
        <f aca="false">Cotação!AF482</f>
        <v/>
      </c>
    </row>
    <row r="124" customFormat="false" ht="15" hidden="false" customHeight="false" outlineLevel="0" collapsed="false">
      <c r="A124" s="28" t="str">
        <f aca="false">Cotação!A755</f>
        <v>239441</v>
      </c>
      <c r="B124" s="29" t="str">
        <f aca="false">Cotação!B755</f>
        <v>7895296353014</v>
      </c>
      <c r="C124" s="28" t="str">
        <f aca="false">Cotação!C755</f>
        <v>FUCSIA FEM 3+0,03MG 1BL X 21 COMP REV</v>
      </c>
      <c r="D124" s="28" t="str">
        <f aca="false">Cotação!D755</f>
        <v>NOVA QUIMICA</v>
      </c>
      <c r="E124" s="28" t="str">
        <f aca="false">Cotação!F755</f>
        <v>C</v>
      </c>
      <c r="F124" s="28" t="n">
        <f aca="false">Cotação!H755</f>
        <v>0.4</v>
      </c>
      <c r="G124" s="30" t="n">
        <f aca="false">Cotação!M755</f>
        <v>9.69</v>
      </c>
      <c r="H124" s="30" t="n">
        <f aca="false">Cotação!L755</f>
        <v>9.69</v>
      </c>
      <c r="I124" s="30" t="n">
        <f aca="false">Cotação!V755</f>
        <v>9.8325</v>
      </c>
      <c r="J124" s="31" t="n">
        <f aca="false">Cotação!Y755</f>
        <v>0.0147058823529411</v>
      </c>
      <c r="K124" s="32" t="n">
        <f aca="false">Cotação!AC755</f>
        <v>1</v>
      </c>
      <c r="L124" s="30" t="n">
        <f aca="false">Cotação!AD755</f>
        <v>9.8325</v>
      </c>
      <c r="M124" s="30" t="n">
        <f aca="false">Cotação!AE755</f>
        <v>-0.1425</v>
      </c>
      <c r="N124" s="32" t="n">
        <f aca="false">Cotação!AB755</f>
        <v>128</v>
      </c>
      <c r="O124" s="28" t="str">
        <f aca="false">Cotação!AF755</f>
        <v/>
      </c>
    </row>
    <row r="125" customFormat="false" ht="15" hidden="false" customHeight="false" outlineLevel="0" collapsed="false">
      <c r="A125" s="28" t="str">
        <f aca="false">Cotação!A638</f>
        <v>578561</v>
      </c>
      <c r="B125" s="29" t="str">
        <f aca="false">Cotação!B638</f>
        <v>7896862960261</v>
      </c>
      <c r="C125" s="28" t="str">
        <f aca="false">Cotação!C638</f>
        <v>GASTROGEL FRESH FRESH SUSP ORAL FR 240ML</v>
      </c>
      <c r="D125" s="28" t="str">
        <f aca="false">Cotação!D638</f>
        <v>MEDQUIMICA</v>
      </c>
      <c r="E125" s="28" t="str">
        <f aca="false">Cotação!F638</f>
        <v>B</v>
      </c>
      <c r="F125" s="28" t="n">
        <f aca="false">Cotação!H638</f>
        <v>0.6</v>
      </c>
      <c r="G125" s="30" t="n">
        <f aca="false">Cotação!M638</f>
        <v>21.58</v>
      </c>
      <c r="H125" s="30" t="n">
        <f aca="false">Cotação!L638</f>
        <v>21.58</v>
      </c>
      <c r="I125" s="30" t="n">
        <f aca="false">Cotação!V638</f>
        <v>21.964</v>
      </c>
      <c r="J125" s="31" t="n">
        <f aca="false">Cotação!Y638</f>
        <v>0.0177942539388323</v>
      </c>
      <c r="K125" s="32" t="n">
        <f aca="false">Cotação!AC638</f>
        <v>1</v>
      </c>
      <c r="L125" s="30" t="n">
        <f aca="false">Cotação!AD638</f>
        <v>21.964</v>
      </c>
      <c r="M125" s="30" t="n">
        <f aca="false">Cotação!AE638</f>
        <v>-0.384</v>
      </c>
      <c r="N125" s="32" t="n">
        <f aca="false">Cotação!AB638</f>
        <v>1235</v>
      </c>
      <c r="O125" s="28" t="str">
        <f aca="false">Cotação!AF638</f>
        <v/>
      </c>
    </row>
    <row r="126" customFormat="false" ht="15" hidden="false" customHeight="false" outlineLevel="0" collapsed="false">
      <c r="A126" s="28" t="str">
        <f aca="false">Cotação!A766</f>
        <v>601641</v>
      </c>
      <c r="B126" s="29" t="str">
        <f aca="false">Cotação!B766</f>
        <v>7899620911826</v>
      </c>
      <c r="C126" s="28" t="str">
        <f aca="false">Cotação!C766</f>
        <v>GLICENIX (N.S.) 2,275G CX 6 GLICEROL ADU</v>
      </c>
      <c r="D126" s="28" t="str">
        <f aca="false">Cotação!D766</f>
        <v>GLOBO</v>
      </c>
      <c r="E126" s="28" t="str">
        <f aca="false">Cotação!F766</f>
        <v>C</v>
      </c>
      <c r="F126" s="28" t="n">
        <f aca="false">Cotação!H766</f>
        <v>1.4</v>
      </c>
      <c r="G126" s="30" t="n">
        <f aca="false">Cotação!M766</f>
        <v>5.79</v>
      </c>
      <c r="H126" s="30" t="n">
        <f aca="false">Cotação!L766</f>
        <v>5.79</v>
      </c>
      <c r="I126" s="30" t="n">
        <f aca="false">Cotação!V766</f>
        <v>5.7475</v>
      </c>
      <c r="J126" s="31" t="n">
        <f aca="false">Cotação!Y766</f>
        <v>-0.00734024179620041</v>
      </c>
      <c r="K126" s="32" t="n">
        <f aca="false">Cotação!AC766</f>
        <v>4</v>
      </c>
      <c r="L126" s="30" t="n">
        <f aca="false">Cotação!AD766</f>
        <v>22.99</v>
      </c>
      <c r="M126" s="30" t="n">
        <f aca="false">Cotação!AE766</f>
        <v>0.170000000000002</v>
      </c>
      <c r="N126" s="32" t="n">
        <f aca="false">Cotação!AB766</f>
        <v>27</v>
      </c>
      <c r="O126" s="28" t="str">
        <f aca="false">Cotação!AF766</f>
        <v/>
      </c>
    </row>
    <row r="127" customFormat="false" ht="15" hidden="false" customHeight="false" outlineLevel="0" collapsed="false">
      <c r="A127" s="28" t="str">
        <f aca="false">Cotação!A297</f>
        <v>265001</v>
      </c>
      <c r="B127" s="29" t="str">
        <f aca="false">Cotação!B297</f>
        <v>8902220119574</v>
      </c>
      <c r="C127" s="28" t="str">
        <f aca="false">Cotação!C297</f>
        <v>GLICLAZIDA 30MG CX 30 COMP LIB PROL</v>
      </c>
      <c r="D127" s="28" t="str">
        <f aca="false">Cotação!D297</f>
        <v>TORRENT DO BRASIL</v>
      </c>
      <c r="E127" s="28" t="str">
        <f aca="false">Cotação!F297</f>
        <v>A</v>
      </c>
      <c r="F127" s="28" t="n">
        <f aca="false">Cotação!H297</f>
        <v>20.3</v>
      </c>
      <c r="G127" s="30" t="n">
        <f aca="false">Cotação!M297</f>
        <v>4.96</v>
      </c>
      <c r="H127" s="30" t="n">
        <f aca="false">Cotação!L297</f>
        <v>4.96</v>
      </c>
      <c r="I127" s="30" t="n">
        <f aca="false">Cotação!V297</f>
        <v>4.9875</v>
      </c>
      <c r="J127" s="31" t="n">
        <f aca="false">Cotação!Y297</f>
        <v>0.00554435483870974</v>
      </c>
      <c r="K127" s="32" t="n">
        <f aca="false">Cotação!AC297</f>
        <v>1</v>
      </c>
      <c r="L127" s="30" t="n">
        <f aca="false">Cotação!AD297</f>
        <v>4.9875</v>
      </c>
      <c r="M127" s="30" t="n">
        <f aca="false">Cotação!AE297</f>
        <v>-0.0274999999999999</v>
      </c>
      <c r="N127" s="32" t="n">
        <f aca="false">Cotação!AB297</f>
        <v>1</v>
      </c>
      <c r="O127" s="28" t="str">
        <f aca="false">Cotação!AF297</f>
        <v>ESTOQUE INSUFICIENTE</v>
      </c>
    </row>
    <row r="128" customFormat="false" ht="15" hidden="false" customHeight="false" outlineLevel="0" collapsed="false">
      <c r="A128" s="28" t="str">
        <f aca="false">Cotação!A298</f>
        <v>265081</v>
      </c>
      <c r="B128" s="29" t="str">
        <f aca="false">Cotação!B298</f>
        <v>7896004752730</v>
      </c>
      <c r="C128" s="28" t="str">
        <f aca="false">Cotação!C298</f>
        <v>GLICLAZIDA 60MG 2BL X 15 COMP LIB PROL</v>
      </c>
      <c r="D128" s="28" t="str">
        <f aca="false">Cotação!D298</f>
        <v>EMS GENERICO</v>
      </c>
      <c r="E128" s="28" t="str">
        <f aca="false">Cotação!F298</f>
        <v>A</v>
      </c>
      <c r="F128" s="28" t="n">
        <f aca="false">Cotação!H298</f>
        <v>1.3</v>
      </c>
      <c r="G128" s="30" t="n">
        <f aca="false">Cotação!M298</f>
        <v>26.23</v>
      </c>
      <c r="H128" s="30" t="n">
        <f aca="false">Cotação!L298</f>
        <v>26</v>
      </c>
      <c r="I128" s="30" t="n">
        <f aca="false">Cotação!V298</f>
        <v>26.391</v>
      </c>
      <c r="J128" s="31" t="n">
        <f aca="false">Cotação!Y298</f>
        <v>0.00613800991231406</v>
      </c>
      <c r="K128" s="32" t="n">
        <f aca="false">Cotação!AC298</f>
        <v>3</v>
      </c>
      <c r="L128" s="30" t="n">
        <f aca="false">Cotação!AD298</f>
        <v>79.173</v>
      </c>
      <c r="M128" s="30" t="n">
        <f aca="false">Cotação!AE298</f>
        <v>-0.482999999999993</v>
      </c>
      <c r="N128" s="32" t="n">
        <f aca="false">Cotação!AB298</f>
        <v>46</v>
      </c>
      <c r="O128" s="28" t="str">
        <f aca="false">Cotação!AF298</f>
        <v/>
      </c>
    </row>
    <row r="129" customFormat="false" ht="15" hidden="false" customHeight="false" outlineLevel="0" collapsed="false">
      <c r="A129" s="28" t="str">
        <f aca="false">Cotação!A769</f>
        <v>570021</v>
      </c>
      <c r="B129" s="29" t="str">
        <f aca="false">Cotação!B769</f>
        <v>7894164007219</v>
      </c>
      <c r="C129" s="28" t="str">
        <f aca="false">Cotação!C769</f>
        <v>GUACOFLUS XAROPE 100ML</v>
      </c>
      <c r="D129" s="28" t="str">
        <f aca="false">Cotação!D769</f>
        <v>AIRELA INDUSTRIA FARMACEUTICA</v>
      </c>
      <c r="E129" s="28" t="str">
        <f aca="false">Cotação!F769</f>
        <v>B</v>
      </c>
      <c r="F129" s="28" t="n">
        <f aca="false">Cotação!H769</f>
        <v>4.1</v>
      </c>
      <c r="G129" s="30" t="n">
        <f aca="false">Cotação!M769</f>
        <v>5.66</v>
      </c>
      <c r="H129" s="30" t="n">
        <f aca="false">Cotação!L769</f>
        <v>5.66</v>
      </c>
      <c r="I129" s="30" t="n">
        <f aca="false">Cotação!V769</f>
        <v>5.928</v>
      </c>
      <c r="J129" s="31" t="n">
        <f aca="false">Cotação!Y769</f>
        <v>0.0473498233215548</v>
      </c>
      <c r="K129" s="32" t="n">
        <f aca="false">Cotação!AC769</f>
        <v>7</v>
      </c>
      <c r="L129" s="30" t="n">
        <f aca="false">Cotação!AD769</f>
        <v>41.496</v>
      </c>
      <c r="M129" s="30" t="n">
        <f aca="false">Cotação!AE769</f>
        <v>-1.876</v>
      </c>
      <c r="N129" s="32" t="n">
        <f aca="false">Cotação!AB769</f>
        <v>74</v>
      </c>
      <c r="O129" s="28" t="str">
        <f aca="false">Cotação!AF769</f>
        <v/>
      </c>
    </row>
    <row r="130" customFormat="false" ht="15" hidden="false" customHeight="false" outlineLevel="0" collapsed="false">
      <c r="A130" s="28" t="str">
        <f aca="false">Cotação!A504</f>
        <v>278781</v>
      </c>
      <c r="B130" s="29" t="str">
        <f aca="false">Cotação!B504</f>
        <v>7896004748214</v>
      </c>
      <c r="C130" s="28" t="str">
        <f aca="false">Cotação!C504</f>
        <v>HEMIFUMARATO DE QUETIAPINA 25MG CX 30 COMP REV</v>
      </c>
      <c r="D130" s="28" t="str">
        <f aca="false">Cotação!D504</f>
        <v>EMS GENERICO</v>
      </c>
      <c r="E130" s="28" t="str">
        <f aca="false">Cotação!F504</f>
        <v>B</v>
      </c>
      <c r="F130" s="28" t="n">
        <f aca="false">Cotação!H504</f>
        <v>0.9</v>
      </c>
      <c r="G130" s="30" t="n">
        <f aca="false">Cotação!M504</f>
        <v>7.6575</v>
      </c>
      <c r="H130" s="30" t="n">
        <f aca="false">Cotação!L504</f>
        <v>4.7375</v>
      </c>
      <c r="I130" s="30" t="n">
        <f aca="false">Cotação!V504</f>
        <v>7.866</v>
      </c>
      <c r="J130" s="31" t="n">
        <f aca="false">Cotação!Y504</f>
        <v>0.0272282076395691</v>
      </c>
      <c r="K130" s="32" t="n">
        <f aca="false">Cotação!AC504</f>
        <v>2</v>
      </c>
      <c r="L130" s="30" t="n">
        <f aca="false">Cotação!AD504</f>
        <v>15.732</v>
      </c>
      <c r="M130" s="30" t="n">
        <f aca="false">Cotação!AE504</f>
        <v>-0.417</v>
      </c>
      <c r="N130" s="32" t="n">
        <f aca="false">Cotação!AB504</f>
        <v>105</v>
      </c>
      <c r="O130" s="28" t="str">
        <f aca="false">Cotação!AF504</f>
        <v/>
      </c>
    </row>
    <row r="131" customFormat="false" ht="15" hidden="false" customHeight="false" outlineLevel="0" collapsed="false">
      <c r="A131" s="28" t="str">
        <f aca="false">Cotação!A777</f>
        <v>604151</v>
      </c>
      <c r="B131" s="29" t="str">
        <f aca="false">Cotação!B777</f>
        <v>7894164009473</v>
      </c>
      <c r="C131" s="28" t="str">
        <f aca="false">Cotação!C777</f>
        <v>HIDRALI PO 28,29G  ENVELOPE CX COM 4 (GUARANÁ)</v>
      </c>
      <c r="D131" s="28" t="str">
        <f aca="false">Cotação!D777</f>
        <v>AIRELA</v>
      </c>
      <c r="E131" s="28" t="str">
        <f aca="false">Cotação!F777</f>
        <v>A</v>
      </c>
      <c r="F131" s="28" t="n">
        <f aca="false">Cotação!H777</f>
        <v>8.6</v>
      </c>
      <c r="G131" s="30" t="n">
        <f aca="false">Cotação!M777</f>
        <v>8.6</v>
      </c>
      <c r="H131" s="30" t="n">
        <f aca="false">Cotação!L777</f>
        <v>8.6</v>
      </c>
      <c r="I131" s="30" t="n">
        <f aca="false">Cotação!V777</f>
        <v>8.6545</v>
      </c>
      <c r="J131" s="31" t="n">
        <f aca="false">Cotação!Y777</f>
        <v>0.00633720930232573</v>
      </c>
      <c r="K131" s="32" t="n">
        <f aca="false">Cotação!AC777</f>
        <v>12</v>
      </c>
      <c r="L131" s="30" t="n">
        <f aca="false">Cotação!AD777</f>
        <v>103.854</v>
      </c>
      <c r="M131" s="30" t="n">
        <f aca="false">Cotação!AE777</f>
        <v>-0.654000000000011</v>
      </c>
      <c r="N131" s="32" t="n">
        <f aca="false">Cotação!AB777</f>
        <v>45</v>
      </c>
      <c r="O131" s="28" t="str">
        <f aca="false">Cotação!AF777</f>
        <v/>
      </c>
    </row>
    <row r="132" customFormat="false" ht="15" hidden="false" customHeight="false" outlineLevel="0" collapsed="false">
      <c r="A132" s="28" t="str">
        <f aca="false">Cotação!A778</f>
        <v>602561</v>
      </c>
      <c r="B132" s="29" t="str">
        <f aca="false">Cotação!B778</f>
        <v>7894164009466</v>
      </c>
      <c r="C132" s="28" t="str">
        <f aca="false">Cotação!C778</f>
        <v>HIDRALI PO 28,29G 4ENV LARANJA SOL</v>
      </c>
      <c r="D132" s="28" t="str">
        <f aca="false">Cotação!D778</f>
        <v>AIRELA</v>
      </c>
      <c r="E132" s="28" t="str">
        <f aca="false">Cotação!F778</f>
        <v>B</v>
      </c>
      <c r="F132" s="28" t="n">
        <f aca="false">Cotação!H778</f>
        <v>2.6</v>
      </c>
      <c r="G132" s="30" t="n">
        <f aca="false">Cotação!M778</f>
        <v>8.6</v>
      </c>
      <c r="H132" s="30" t="n">
        <f aca="false">Cotação!L778</f>
        <v>8.6</v>
      </c>
      <c r="I132" s="30" t="n">
        <f aca="false">Cotação!V778</f>
        <v>8.6545</v>
      </c>
      <c r="J132" s="31" t="n">
        <f aca="false">Cotação!Y778</f>
        <v>0.00633720930232573</v>
      </c>
      <c r="K132" s="32" t="n">
        <f aca="false">Cotação!AC778</f>
        <v>7</v>
      </c>
      <c r="L132" s="30" t="n">
        <f aca="false">Cotação!AD778</f>
        <v>60.5815</v>
      </c>
      <c r="M132" s="30" t="n">
        <f aca="false">Cotação!AE778</f>
        <v>-0.381500000000006</v>
      </c>
      <c r="N132" s="32" t="n">
        <f aca="false">Cotação!AB778</f>
        <v>41</v>
      </c>
      <c r="O132" s="28" t="str">
        <f aca="false">Cotação!AF778</f>
        <v/>
      </c>
    </row>
    <row r="133" customFormat="false" ht="15" hidden="false" customHeight="false" outlineLevel="0" collapsed="false">
      <c r="A133" s="28" t="str">
        <f aca="false">Cotação!A779</f>
        <v>602571</v>
      </c>
      <c r="B133" s="29" t="str">
        <f aca="false">Cotação!B779</f>
        <v>7894164009503</v>
      </c>
      <c r="C133" s="28" t="str">
        <f aca="false">Cotação!C779</f>
        <v>HIDRALI PO 28,97G 4ENV COCO SOL</v>
      </c>
      <c r="D133" s="28" t="str">
        <f aca="false">Cotação!D779</f>
        <v>AIRELA</v>
      </c>
      <c r="E133" s="28" t="str">
        <f aca="false">Cotação!F779</f>
        <v>B</v>
      </c>
      <c r="F133" s="28" t="n">
        <f aca="false">Cotação!H779</f>
        <v>2.5</v>
      </c>
      <c r="G133" s="30" t="n">
        <f aca="false">Cotação!M779</f>
        <v>9.39</v>
      </c>
      <c r="H133" s="30" t="n">
        <f aca="false">Cotação!L779</f>
        <v>9.39</v>
      </c>
      <c r="I133" s="30" t="n">
        <f aca="false">Cotação!V779</f>
        <v>8.6545</v>
      </c>
      <c r="J133" s="31" t="n">
        <f aca="false">Cotação!Y779</f>
        <v>-0.0783280085197018</v>
      </c>
      <c r="K133" s="32" t="n">
        <f aca="false">Cotação!AC779</f>
        <v>7</v>
      </c>
      <c r="L133" s="30" t="n">
        <f aca="false">Cotação!AD779</f>
        <v>60.5815</v>
      </c>
      <c r="M133" s="30" t="n">
        <f aca="false">Cotação!AE779</f>
        <v>5.1485</v>
      </c>
      <c r="N133" s="32" t="n">
        <f aca="false">Cotação!AB779</f>
        <v>114</v>
      </c>
      <c r="O133" s="28" t="str">
        <f aca="false">Cotação!AF779</f>
        <v/>
      </c>
    </row>
    <row r="134" customFormat="false" ht="15" hidden="false" customHeight="false" outlineLevel="0" collapsed="false">
      <c r="A134" s="28" t="str">
        <f aca="false">Cotação!A781</f>
        <v>103401</v>
      </c>
      <c r="B134" s="29" t="str">
        <f aca="false">Cotação!B781</f>
        <v>7898133139239</v>
      </c>
      <c r="C134" s="28" t="str">
        <f aca="false">Cotação!C781</f>
        <v>HIDRALYTE (2,05 + 0,98 + 22,75 + 2,16) MG/ML SOL OR FR PLAS X 500 ML (SABOR UVA)</v>
      </c>
      <c r="D134" s="28" t="str">
        <f aca="false">Cotação!D781</f>
        <v>NATULAB LABORATORIO</v>
      </c>
      <c r="E134" s="28" t="str">
        <f aca="false">Cotação!F781</f>
        <v>C</v>
      </c>
      <c r="F134" s="28" t="n">
        <f aca="false">Cotação!H781</f>
        <v>0.9</v>
      </c>
      <c r="G134" s="30" t="n">
        <f aca="false">Cotação!M781</f>
        <v>7.86</v>
      </c>
      <c r="H134" s="30" t="n">
        <f aca="false">Cotação!L781</f>
        <v>7.86</v>
      </c>
      <c r="I134" s="30" t="n">
        <f aca="false">Cotação!V781</f>
        <v>7.6095</v>
      </c>
      <c r="J134" s="31" t="n">
        <f aca="false">Cotação!Y781</f>
        <v>-0.0318702290076337</v>
      </c>
      <c r="K134" s="32" t="n">
        <f aca="false">Cotação!AC781</f>
        <v>2</v>
      </c>
      <c r="L134" s="30" t="n">
        <f aca="false">Cotação!AD781</f>
        <v>15.219</v>
      </c>
      <c r="M134" s="30" t="n">
        <f aca="false">Cotação!AE781</f>
        <v>0.501000000000001</v>
      </c>
      <c r="N134" s="32" t="n">
        <f aca="false">Cotação!AB781</f>
        <v>192</v>
      </c>
      <c r="O134" s="28" t="str">
        <f aca="false">Cotação!AF781</f>
        <v/>
      </c>
    </row>
    <row r="135" customFormat="false" ht="15" hidden="false" customHeight="false" outlineLevel="0" collapsed="false">
      <c r="A135" s="28" t="str">
        <f aca="false">Cotação!A782</f>
        <v>103441</v>
      </c>
      <c r="B135" s="29" t="str">
        <f aca="false">Cotação!B782</f>
        <v>7898133139246</v>
      </c>
      <c r="C135" s="28" t="str">
        <f aca="false">Cotação!C782</f>
        <v>HIDRALYTE SABOR GUARANA</v>
      </c>
      <c r="D135" s="28" t="str">
        <f aca="false">Cotação!D782</f>
        <v>NATULAB LABORATORIO</v>
      </c>
      <c r="E135" s="28" t="str">
        <f aca="false">Cotação!F782</f>
        <v>B</v>
      </c>
      <c r="F135" s="28" t="n">
        <f aca="false">Cotação!H782</f>
        <v>1.4</v>
      </c>
      <c r="G135" s="30" t="n">
        <f aca="false">Cotação!M782</f>
        <v>7.79</v>
      </c>
      <c r="H135" s="30" t="n">
        <f aca="false">Cotação!L782</f>
        <v>7.56</v>
      </c>
      <c r="I135" s="30" t="n">
        <f aca="false">Cotação!V782</f>
        <v>7.6095</v>
      </c>
      <c r="J135" s="31" t="n">
        <f aca="false">Cotação!Y782</f>
        <v>-0.0231707317073171</v>
      </c>
      <c r="K135" s="32" t="n">
        <f aca="false">Cotação!AC782</f>
        <v>1</v>
      </c>
      <c r="L135" s="30" t="n">
        <f aca="false">Cotação!AD782</f>
        <v>7.6095</v>
      </c>
      <c r="M135" s="30" t="n">
        <f aca="false">Cotação!AE782</f>
        <v>0.1805</v>
      </c>
      <c r="N135" s="32" t="n">
        <f aca="false">Cotação!AB782</f>
        <v>289</v>
      </c>
      <c r="O135" s="28" t="str">
        <f aca="false">Cotação!AF782</f>
        <v/>
      </c>
    </row>
    <row r="136" customFormat="false" ht="15" hidden="false" customHeight="false" outlineLevel="0" collapsed="false">
      <c r="A136" s="28" t="str">
        <f aca="false">Cotação!A305</f>
        <v>291461</v>
      </c>
      <c r="B136" s="29" t="str">
        <f aca="false">Cotação!B305</f>
        <v>7896004719283</v>
      </c>
      <c r="C136" s="28" t="str">
        <f aca="false">Cotação!C305</f>
        <v>HIDROCORTISONA 10MG POM BG 30G</v>
      </c>
      <c r="D136" s="28" t="str">
        <f aca="false">Cotação!D305</f>
        <v>EMS GENERICO</v>
      </c>
      <c r="E136" s="28" t="str">
        <f aca="false">Cotação!F305</f>
        <v>B</v>
      </c>
      <c r="F136" s="28" t="n">
        <f aca="false">Cotação!H305</f>
        <v>1</v>
      </c>
      <c r="G136" s="30" t="n">
        <f aca="false">Cotação!M305</f>
        <v>21.22</v>
      </c>
      <c r="H136" s="30" t="n">
        <f aca="false">Cotação!L305</f>
        <v>20.57</v>
      </c>
      <c r="I136" s="30" t="n">
        <f aca="false">Cotação!V305</f>
        <v>20.8715</v>
      </c>
      <c r="J136" s="31" t="n">
        <f aca="false">Cotação!Y305</f>
        <v>-0.0164231856738925</v>
      </c>
      <c r="K136" s="32" t="n">
        <f aca="false">Cotação!AC305</f>
        <v>1</v>
      </c>
      <c r="L136" s="30" t="n">
        <f aca="false">Cotação!AD305</f>
        <v>20.8715</v>
      </c>
      <c r="M136" s="30" t="n">
        <f aca="false">Cotação!AE305</f>
        <v>0.348499999999998</v>
      </c>
      <c r="N136" s="32" t="n">
        <f aca="false">Cotação!AB305</f>
        <v>80</v>
      </c>
      <c r="O136" s="28" t="str">
        <f aca="false">Cotação!AF305</f>
        <v/>
      </c>
    </row>
    <row r="137" customFormat="false" ht="15" hidden="false" customHeight="false" outlineLevel="0" collapsed="false">
      <c r="A137" s="28" t="str">
        <f aca="false">Cotação!A971</f>
        <v>597591</v>
      </c>
      <c r="B137" s="29" t="str">
        <f aca="false">Cotação!B971</f>
        <v>7899941202849</v>
      </c>
      <c r="C137" s="28" t="str">
        <f aca="false">Cotação!C971</f>
        <v>HORUS MAX TITANIUM CITRUS POTE 150G</v>
      </c>
      <c r="D137" s="28" t="str">
        <f aca="false">Cotação!D971</f>
        <v>MAX TITANIUM</v>
      </c>
      <c r="E137" s="28" t="str">
        <f aca="false">Cotação!F971</f>
        <v>C</v>
      </c>
      <c r="F137" s="28" t="n">
        <f aca="false">Cotação!H971</f>
        <v>0.3</v>
      </c>
      <c r="G137" s="30" t="n">
        <f aca="false">Cotação!M971</f>
        <v>41.64</v>
      </c>
      <c r="H137" s="30" t="n">
        <f aca="false">Cotação!L971</f>
        <v>41.64</v>
      </c>
      <c r="I137" s="30" t="n">
        <f aca="false">Cotação!V971</f>
        <v>39.7765</v>
      </c>
      <c r="J137" s="31" t="n">
        <f aca="false">Cotação!Y971</f>
        <v>-0.0447526416906821</v>
      </c>
      <c r="K137" s="32" t="n">
        <f aca="false">Cotação!AC971</f>
        <v>1</v>
      </c>
      <c r="L137" s="30" t="n">
        <f aca="false">Cotação!AD971</f>
        <v>39.7765</v>
      </c>
      <c r="M137" s="30" t="n">
        <f aca="false">Cotação!AE971</f>
        <v>1.8635</v>
      </c>
      <c r="N137" s="32" t="n">
        <f aca="false">Cotação!AB971</f>
        <v>6</v>
      </c>
      <c r="O137" s="28" t="str">
        <f aca="false">Cotação!AF971</f>
        <v/>
      </c>
    </row>
    <row r="138" customFormat="false" ht="15" hidden="false" customHeight="false" outlineLevel="0" collapsed="false">
      <c r="A138" s="28" t="str">
        <f aca="false">Cotação!A972</f>
        <v>646171</v>
      </c>
      <c r="B138" s="29" t="str">
        <f aca="false">Cotação!B972</f>
        <v>7899941202269</v>
      </c>
      <c r="C138" s="28" t="str">
        <f aca="false">Cotação!C972</f>
        <v>HORUS MAX TITANIUM FRUTAS VERMELHAS POTE 150G</v>
      </c>
      <c r="D138" s="28" t="str">
        <f aca="false">Cotação!D972</f>
        <v>MAX TITANIUM</v>
      </c>
      <c r="E138" s="28" t="str">
        <f aca="false">Cotação!F972</f>
        <v>A</v>
      </c>
      <c r="F138" s="28" t="n">
        <f aca="false">Cotação!H972</f>
        <v>4.3</v>
      </c>
      <c r="G138" s="30" t="n">
        <f aca="false">Cotação!M972</f>
        <v>59.9</v>
      </c>
      <c r="H138" s="30" t="n">
        <f aca="false">Cotação!L972</f>
        <v>38.09</v>
      </c>
      <c r="I138" s="30" t="n">
        <f aca="false">Cotação!V972</f>
        <v>39.7765</v>
      </c>
      <c r="J138" s="31" t="n">
        <f aca="false">Cotação!Y972</f>
        <v>-0.335951585976628</v>
      </c>
      <c r="K138" s="32" t="n">
        <f aca="false">Cotação!AC972</f>
        <v>12</v>
      </c>
      <c r="L138" s="30" t="n">
        <f aca="false">Cotação!AD972</f>
        <v>477.318</v>
      </c>
      <c r="M138" s="30" t="n">
        <f aca="false">Cotação!AE972</f>
        <v>241.482</v>
      </c>
      <c r="N138" s="32" t="n">
        <f aca="false">Cotação!AB972</f>
        <v>57</v>
      </c>
      <c r="O138" s="28" t="str">
        <f aca="false">Cotação!AF972</f>
        <v/>
      </c>
    </row>
    <row r="139" customFormat="false" ht="15" hidden="false" customHeight="false" outlineLevel="0" collapsed="false">
      <c r="A139" s="28" t="str">
        <f aca="false">Cotação!A309</f>
        <v>294641</v>
      </c>
      <c r="B139" s="29" t="str">
        <f aca="false">Cotação!B309</f>
        <v>7896004752488</v>
      </c>
      <c r="C139" s="28" t="str">
        <f aca="false">Cotação!C309</f>
        <v>IBANDRONATO SODIO MONO 150MG CX 1 COMP</v>
      </c>
      <c r="D139" s="28" t="str">
        <f aca="false">Cotação!D309</f>
        <v>GERMED GENERICOS</v>
      </c>
      <c r="E139" s="28" t="str">
        <f aca="false">Cotação!F309</f>
        <v>C</v>
      </c>
      <c r="F139" s="28" t="n">
        <f aca="false">Cotação!H309</f>
        <v>0.4</v>
      </c>
      <c r="G139" s="30" t="n">
        <f aca="false">Cotação!M309</f>
        <v>14.07</v>
      </c>
      <c r="H139" s="30" t="n">
        <f aca="false">Cotação!L309</f>
        <v>14.07</v>
      </c>
      <c r="I139" s="30" t="n">
        <f aca="false">Cotação!V309</f>
        <v>13.4045</v>
      </c>
      <c r="J139" s="31" t="n">
        <f aca="false">Cotação!Y309</f>
        <v>-0.0472992181947406</v>
      </c>
      <c r="K139" s="32" t="n">
        <f aca="false">Cotação!AC309</f>
        <v>1</v>
      </c>
      <c r="L139" s="30" t="n">
        <f aca="false">Cotação!AD309</f>
        <v>13.4045</v>
      </c>
      <c r="M139" s="30" t="n">
        <f aca="false">Cotação!AE309</f>
        <v>0.6655</v>
      </c>
      <c r="N139" s="32" t="n">
        <f aca="false">Cotação!AB309</f>
        <v>1</v>
      </c>
      <c r="O139" s="28" t="str">
        <f aca="false">Cotação!AF309</f>
        <v/>
      </c>
    </row>
    <row r="140" customFormat="false" ht="15" hidden="false" customHeight="false" outlineLevel="0" collapsed="false">
      <c r="A140" s="28" t="str">
        <f aca="false">Cotação!A795</f>
        <v>68741</v>
      </c>
      <c r="B140" s="29" t="str">
        <f aca="false">Cotação!B795</f>
        <v>7896004756721</v>
      </c>
      <c r="C140" s="28" t="str">
        <f aca="false">Cotação!C795</f>
        <v>INALAJET 32MCG SUS SPR NAS</v>
      </c>
      <c r="D140" s="28" t="str">
        <f aca="false">Cotação!D795</f>
        <v>LEGRAND PHARMA</v>
      </c>
      <c r="E140" s="28" t="str">
        <f aca="false">Cotação!F795</f>
        <v>A</v>
      </c>
      <c r="F140" s="28" t="n">
        <f aca="false">Cotação!H795</f>
        <v>3.2</v>
      </c>
      <c r="G140" s="30" t="n">
        <f aca="false">Cotação!M795</f>
        <v>18.23</v>
      </c>
      <c r="H140" s="30" t="n">
        <f aca="false">Cotação!L795</f>
        <v>18.23</v>
      </c>
      <c r="I140" s="30" t="n">
        <f aca="false">Cotação!V795</f>
        <v>18.7245</v>
      </c>
      <c r="J140" s="31" t="n">
        <f aca="false">Cotação!Y795</f>
        <v>0.0271256171146461</v>
      </c>
      <c r="K140" s="32" t="n">
        <f aca="false">Cotação!AC795</f>
        <v>6</v>
      </c>
      <c r="L140" s="30" t="n">
        <f aca="false">Cotação!AD795</f>
        <v>112.347</v>
      </c>
      <c r="M140" s="30" t="n">
        <f aca="false">Cotação!AE795</f>
        <v>-2.96699999999999</v>
      </c>
      <c r="N140" s="32" t="n">
        <f aca="false">Cotação!AB795</f>
        <v>14</v>
      </c>
      <c r="O140" s="28" t="str">
        <f aca="false">Cotação!AF795</f>
        <v/>
      </c>
    </row>
    <row r="141" customFormat="false" ht="15" hidden="false" customHeight="false" outlineLevel="0" collapsed="false">
      <c r="A141" s="28" t="str">
        <f aca="false">Cotação!A112</f>
        <v>533241</v>
      </c>
      <c r="B141" s="29" t="str">
        <f aca="false">Cotação!B112</f>
        <v>7898031314257</v>
      </c>
      <c r="C141" s="28" t="str">
        <f aca="false">Cotação!C112</f>
        <v>IODOPOLIVIDONA PVPI 10% 100ML</v>
      </c>
      <c r="D141" s="28" t="str">
        <f aca="false">Cotação!D112</f>
        <v>UNIPHAR</v>
      </c>
      <c r="E141" s="28" t="str">
        <f aca="false">Cotação!F112</f>
        <v>A</v>
      </c>
      <c r="F141" s="28" t="n">
        <f aca="false">Cotação!H112</f>
        <v>4.2</v>
      </c>
      <c r="G141" s="30" t="n">
        <f aca="false">Cotação!M112</f>
        <v>7.54</v>
      </c>
      <c r="H141" s="30" t="n">
        <f aca="false">Cotação!L112</f>
        <v>7.54</v>
      </c>
      <c r="I141" s="30" t="n">
        <f aca="false">Cotação!V112</f>
        <v>7.3435</v>
      </c>
      <c r="J141" s="31" t="n">
        <f aca="false">Cotação!Y112</f>
        <v>-0.0260610079575597</v>
      </c>
      <c r="K141" s="32" t="n">
        <f aca="false">Cotação!AC112</f>
        <v>9</v>
      </c>
      <c r="L141" s="30" t="n">
        <f aca="false">Cotação!AD112</f>
        <v>66.0915</v>
      </c>
      <c r="M141" s="30" t="n">
        <f aca="false">Cotação!AE112</f>
        <v>1.7685</v>
      </c>
      <c r="N141" s="32" t="n">
        <f aca="false">Cotação!AB112</f>
        <v>240</v>
      </c>
      <c r="O141" s="28" t="str">
        <f aca="false">Cotação!AF112</f>
        <v/>
      </c>
    </row>
    <row r="142" customFormat="false" ht="15" hidden="false" customHeight="false" outlineLevel="0" collapsed="false">
      <c r="A142" s="28" t="str">
        <f aca="false">Cotação!A799</f>
        <v>630321</v>
      </c>
      <c r="B142" s="29" t="str">
        <f aca="false">Cotação!B799</f>
        <v>7898687735918</v>
      </c>
      <c r="C142" s="28" t="str">
        <f aca="false">Cotação!C799</f>
        <v>IROSE  NITAZOXANIDA 20MG/ML PO SUS OR FR 100ML+SER DOS</v>
      </c>
      <c r="D142" s="28" t="str">
        <f aca="false">Cotação!D799</f>
        <v>ALTHAIA</v>
      </c>
      <c r="E142" s="28" t="str">
        <f aca="false">Cotação!F799</f>
        <v>A</v>
      </c>
      <c r="F142" s="28" t="n">
        <f aca="false">Cotação!H799</f>
        <v>5.4</v>
      </c>
      <c r="G142" s="30" t="n">
        <f aca="false">Cotação!M799</f>
        <v>15.1136363636364</v>
      </c>
      <c r="H142" s="30" t="n">
        <f aca="false">Cotação!L799</f>
        <v>14.56</v>
      </c>
      <c r="I142" s="30" t="n">
        <f aca="false">Cotação!V799</f>
        <v>14.9625</v>
      </c>
      <c r="J142" s="31" t="n">
        <f aca="false">Cotação!Y799</f>
        <v>-0.0100000000000025</v>
      </c>
      <c r="K142" s="32" t="n">
        <f aca="false">Cotação!AC799</f>
        <v>7</v>
      </c>
      <c r="L142" s="30" t="n">
        <f aca="false">Cotação!AD799</f>
        <v>104.7375</v>
      </c>
      <c r="M142" s="30" t="n">
        <f aca="false">Cotação!AE799</f>
        <v>1.0579545454548</v>
      </c>
      <c r="N142" s="32" t="n">
        <f aca="false">Cotação!AB799</f>
        <v>729</v>
      </c>
      <c r="O142" s="28" t="str">
        <f aca="false">Cotação!AF799</f>
        <v/>
      </c>
    </row>
    <row r="143" customFormat="false" ht="15" hidden="false" customHeight="false" outlineLevel="0" collapsed="false">
      <c r="A143" s="28" t="str">
        <f aca="false">Cotação!A800</f>
        <v>630311</v>
      </c>
      <c r="B143" s="29" t="str">
        <f aca="false">Cotação!B800</f>
        <v>7898687735901</v>
      </c>
      <c r="C143" s="28" t="str">
        <f aca="false">Cotação!C800</f>
        <v>IROSE  NITAZOXANIDA 20MG/ML PO SUS OR FR 45ML+SER DOS</v>
      </c>
      <c r="D143" s="28" t="str">
        <f aca="false">Cotação!D800</f>
        <v>ALTHAIA</v>
      </c>
      <c r="E143" s="28" t="str">
        <f aca="false">Cotação!F800</f>
        <v>C</v>
      </c>
      <c r="F143" s="28" t="n">
        <f aca="false">Cotação!H800</f>
        <v>2.6</v>
      </c>
      <c r="G143" s="30" t="n">
        <f aca="false">Cotação!M800</f>
        <v>7.32</v>
      </c>
      <c r="H143" s="30" t="n">
        <f aca="false">Cotação!L800</f>
        <v>7.32</v>
      </c>
      <c r="I143" s="30" t="n">
        <f aca="false">Cotação!V800</f>
        <v>7.619</v>
      </c>
      <c r="J143" s="31" t="n">
        <f aca="false">Cotação!Y800</f>
        <v>0.040846994535519</v>
      </c>
      <c r="K143" s="32" t="n">
        <f aca="false">Cotação!AC800</f>
        <v>6</v>
      </c>
      <c r="L143" s="30" t="n">
        <f aca="false">Cotação!AD800</f>
        <v>45.714</v>
      </c>
      <c r="M143" s="30" t="n">
        <f aca="false">Cotação!AE800</f>
        <v>-1.794</v>
      </c>
      <c r="N143" s="32" t="n">
        <f aca="false">Cotação!AB800</f>
        <v>1130</v>
      </c>
      <c r="O143" s="28" t="str">
        <f aca="false">Cotação!AF800</f>
        <v/>
      </c>
    </row>
    <row r="144" customFormat="false" ht="15" hidden="false" customHeight="false" outlineLevel="0" collapsed="false">
      <c r="A144" s="28" t="str">
        <f aca="false">Cotação!A803</f>
        <v>14103</v>
      </c>
      <c r="B144" s="29" t="str">
        <f aca="false">Cotação!B803</f>
        <v>7899620913202</v>
      </c>
      <c r="C144" s="28" t="str">
        <f aca="false">Cotação!C803</f>
        <v>KALOSTOP (N.S.) 0,20+0,15ML/ML SOL FR 10ML</v>
      </c>
      <c r="D144" s="28" t="str">
        <f aca="false">Cotação!D803</f>
        <v>GLOBO</v>
      </c>
      <c r="E144" s="28" t="str">
        <f aca="false">Cotação!F803</f>
        <v>B</v>
      </c>
      <c r="F144" s="28" t="n">
        <f aca="false">Cotação!H803</f>
        <v>1.2</v>
      </c>
      <c r="G144" s="30" t="n">
        <f aca="false">Cotação!M803</f>
        <v>8.59</v>
      </c>
      <c r="H144" s="30" t="n">
        <f aca="false">Cotação!L803</f>
        <v>8.41</v>
      </c>
      <c r="I144" s="30" t="n">
        <f aca="false">Cotação!V803</f>
        <v>8.455</v>
      </c>
      <c r="J144" s="31" t="n">
        <f aca="false">Cotação!Y803</f>
        <v>-0.0157159487776484</v>
      </c>
      <c r="K144" s="32" t="n">
        <f aca="false">Cotação!AC803</f>
        <v>3</v>
      </c>
      <c r="L144" s="30" t="n">
        <f aca="false">Cotação!AD803</f>
        <v>25.365</v>
      </c>
      <c r="M144" s="30" t="n">
        <f aca="false">Cotação!AE803</f>
        <v>0.404999999999999</v>
      </c>
      <c r="N144" s="32" t="n">
        <f aca="false">Cotação!AB803</f>
        <v>133</v>
      </c>
      <c r="O144" s="28" t="str">
        <f aca="false">Cotação!AF803</f>
        <v/>
      </c>
    </row>
    <row r="145" customFormat="false" ht="15" hidden="false" customHeight="false" outlineLevel="0" collapsed="false">
      <c r="A145" s="28" t="str">
        <f aca="false">Cotação!A815</f>
        <v>651461</v>
      </c>
      <c r="B145" s="29" t="str">
        <f aca="false">Cotação!B815</f>
        <v>7898179711314</v>
      </c>
      <c r="C145" s="28" t="str">
        <f aca="false">Cotação!C815</f>
        <v>LEITE DE MAGNESIA GASTRIMEC 100ML TRADIC</v>
      </c>
      <c r="D145" s="28" t="str">
        <f aca="false">Cotação!D815</f>
        <v>IMEC</v>
      </c>
      <c r="E145" s="28" t="str">
        <f aca="false">Cotação!F815</f>
        <v>B</v>
      </c>
      <c r="F145" s="28" t="n">
        <f aca="false">Cotação!H815</f>
        <v>6</v>
      </c>
      <c r="G145" s="30" t="n">
        <f aca="false">Cotação!M815</f>
        <v>4.5</v>
      </c>
      <c r="H145" s="30" t="n">
        <f aca="false">Cotação!L815</f>
        <v>4.5</v>
      </c>
      <c r="I145" s="30" t="n">
        <f aca="false">Cotação!V815</f>
        <v>4.503</v>
      </c>
      <c r="J145" s="31" t="n">
        <f aca="false">Cotação!Y815</f>
        <v>0.000666666666666593</v>
      </c>
      <c r="K145" s="32" t="n">
        <f aca="false">Cotação!AC815</f>
        <v>4</v>
      </c>
      <c r="L145" s="30" t="n">
        <f aca="false">Cotação!AD815</f>
        <v>18.012</v>
      </c>
      <c r="M145" s="30" t="n">
        <f aca="false">Cotação!AE815</f>
        <v>-0.0120000000000005</v>
      </c>
      <c r="N145" s="32" t="n">
        <f aca="false">Cotação!AB815</f>
        <v>394</v>
      </c>
      <c r="O145" s="28" t="str">
        <f aca="false">Cotação!AF815</f>
        <v/>
      </c>
    </row>
    <row r="146" customFormat="false" ht="15" hidden="false" customHeight="false" outlineLevel="0" collapsed="false">
      <c r="A146" s="28" t="str">
        <f aca="false">Cotação!A321</f>
        <v>673711</v>
      </c>
      <c r="B146" s="29" t="str">
        <f aca="false">Cotação!B321</f>
        <v>7896112408642</v>
      </c>
      <c r="C146" s="28" t="str">
        <f aca="false">Cotação!C321</f>
        <v>LEVANLODIPINO 2,5MG CX 30 COMP</v>
      </c>
      <c r="D146" s="28" t="str">
        <f aca="false">Cotação!D321</f>
        <v>BIOLAB GENERICOS</v>
      </c>
      <c r="E146" s="28" t="str">
        <f aca="false">Cotação!F321</f>
        <v>C</v>
      </c>
      <c r="F146" s="28" t="n">
        <f aca="false">Cotação!H321</f>
        <v>0.3</v>
      </c>
      <c r="G146" s="30" t="n">
        <f aca="false">Cotação!M321</f>
        <v>19.27</v>
      </c>
      <c r="H146" s="30" t="n">
        <f aca="false">Cotação!L321</f>
        <v>19.27</v>
      </c>
      <c r="I146" s="30" t="n">
        <f aca="false">Cotação!V321</f>
        <v>19.38</v>
      </c>
      <c r="J146" s="31" t="n">
        <f aca="false">Cotação!Y321</f>
        <v>0.00570835495589006</v>
      </c>
      <c r="K146" s="32" t="n">
        <f aca="false">Cotação!AC321</f>
        <v>1</v>
      </c>
      <c r="L146" s="30" t="n">
        <f aca="false">Cotação!AD321</f>
        <v>19.38</v>
      </c>
      <c r="M146" s="30" t="n">
        <f aca="false">Cotação!AE321</f>
        <v>-0.109999999999999</v>
      </c>
      <c r="N146" s="32" t="n">
        <f aca="false">Cotação!AB321</f>
        <v>584</v>
      </c>
      <c r="O146" s="28" t="str">
        <f aca="false">Cotação!AF321</f>
        <v/>
      </c>
    </row>
    <row r="147" customFormat="false" ht="15" hidden="false" customHeight="false" outlineLevel="0" collapsed="false">
      <c r="A147" s="28" t="str">
        <f aca="false">Cotação!A817</f>
        <v>151761</v>
      </c>
      <c r="B147" s="29" t="str">
        <f aca="false">Cotação!B817</f>
        <v>7893454100555</v>
      </c>
      <c r="C147" s="28" t="str">
        <f aca="false">Cotação!C817</f>
        <v>LIDIAL 50MG/G POM BG 25G</v>
      </c>
      <c r="D147" s="28" t="str">
        <f aca="false">Cotação!D817</f>
        <v>CELLERA FARMA</v>
      </c>
      <c r="E147" s="28" t="str">
        <f aca="false">Cotação!F817</f>
        <v>B</v>
      </c>
      <c r="F147" s="28" t="n">
        <f aca="false">Cotação!H817</f>
        <v>1.8</v>
      </c>
      <c r="G147" s="30" t="n">
        <f aca="false">Cotação!M817</f>
        <v>6.73</v>
      </c>
      <c r="H147" s="30" t="n">
        <f aca="false">Cotação!L817</f>
        <v>6.73</v>
      </c>
      <c r="I147" s="30" t="n">
        <f aca="false">Cotação!V817</f>
        <v>6.764</v>
      </c>
      <c r="J147" s="31" t="n">
        <f aca="false">Cotação!Y817</f>
        <v>0.00505200594353639</v>
      </c>
      <c r="K147" s="32" t="n">
        <f aca="false">Cotação!AC817</f>
        <v>1</v>
      </c>
      <c r="L147" s="30" t="n">
        <f aca="false">Cotação!AD817</f>
        <v>6.764</v>
      </c>
      <c r="M147" s="30" t="n">
        <f aca="false">Cotação!AE817</f>
        <v>-0.0339999999999998</v>
      </c>
      <c r="N147" s="32" t="n">
        <f aca="false">Cotação!AB817</f>
        <v>6</v>
      </c>
      <c r="O147" s="28" t="str">
        <f aca="false">Cotação!AF817</f>
        <v/>
      </c>
    </row>
    <row r="148" customFormat="false" ht="15" hidden="false" customHeight="false" outlineLevel="0" collapsed="false">
      <c r="A148" s="28" t="str">
        <f aca="false">Cotação!A324</f>
        <v>321381</v>
      </c>
      <c r="B148" s="29" t="str">
        <f aca="false">Cotação!B324</f>
        <v>7896004722467</v>
      </c>
      <c r="C148" s="28" t="str">
        <f aca="false">Cotação!C324</f>
        <v>LIDOCAINA 50MG POM DERM BG 25G</v>
      </c>
      <c r="D148" s="28" t="str">
        <f aca="false">Cotação!D324</f>
        <v>EMS GENERICO</v>
      </c>
      <c r="E148" s="28" t="str">
        <f aca="false">Cotação!F324</f>
        <v>C</v>
      </c>
      <c r="F148" s="28" t="n">
        <f aca="false">Cotação!H324</f>
        <v>0.1</v>
      </c>
      <c r="G148" s="30" t="n">
        <f aca="false">Cotação!M324</f>
        <v>9.17</v>
      </c>
      <c r="H148" s="30" t="n">
        <f aca="false">Cotação!L324</f>
        <v>9.17</v>
      </c>
      <c r="I148" s="30" t="n">
        <f aca="false">Cotação!V324</f>
        <v>9.5</v>
      </c>
      <c r="J148" s="31" t="n">
        <f aca="false">Cotação!Y324</f>
        <v>0.0359869138495093</v>
      </c>
      <c r="K148" s="32" t="n">
        <f aca="false">Cotação!AC324</f>
        <v>1</v>
      </c>
      <c r="L148" s="30" t="n">
        <f aca="false">Cotação!AD324</f>
        <v>9.5</v>
      </c>
      <c r="M148" s="30" t="n">
        <f aca="false">Cotação!AE324</f>
        <v>-0.33</v>
      </c>
      <c r="N148" s="32" t="n">
        <f aca="false">Cotação!AB324</f>
        <v>78</v>
      </c>
      <c r="O148" s="28" t="str">
        <f aca="false">Cotação!AF324</f>
        <v/>
      </c>
    </row>
    <row r="149" customFormat="false" ht="15" hidden="false" customHeight="false" outlineLevel="0" collapsed="false">
      <c r="A149" s="28" t="str">
        <f aca="false">Cotação!A819</f>
        <v>584741</v>
      </c>
      <c r="B149" s="29" t="str">
        <f aca="false">Cotação!B819</f>
        <v>7894164005543</v>
      </c>
      <c r="C149" s="28" t="str">
        <f aca="false">Cotação!C819</f>
        <v>LIMONADA PURGATIVA 175MG 200ML SUS</v>
      </c>
      <c r="D149" s="28" t="str">
        <f aca="false">Cotação!D819</f>
        <v>AIRELA</v>
      </c>
      <c r="E149" s="28" t="str">
        <f aca="false">Cotação!F819</f>
        <v>C</v>
      </c>
      <c r="F149" s="28" t="n">
        <f aca="false">Cotação!H819</f>
        <v>1.2</v>
      </c>
      <c r="G149" s="30" t="n">
        <f aca="false">Cotação!M819</f>
        <v>8.53</v>
      </c>
      <c r="H149" s="30" t="n">
        <f aca="false">Cotação!L819</f>
        <v>8.53</v>
      </c>
      <c r="I149" s="30" t="n">
        <f aca="false">Cotação!V819</f>
        <v>8.607</v>
      </c>
      <c r="J149" s="31" t="n">
        <f aca="false">Cotação!Y819</f>
        <v>0.00902696365767874</v>
      </c>
      <c r="K149" s="32" t="n">
        <f aca="false">Cotação!AC819</f>
        <v>3</v>
      </c>
      <c r="L149" s="30" t="n">
        <f aca="false">Cotação!AD819</f>
        <v>25.821</v>
      </c>
      <c r="M149" s="30" t="n">
        <f aca="false">Cotação!AE819</f>
        <v>-0.231</v>
      </c>
      <c r="N149" s="32" t="n">
        <f aca="false">Cotação!AB819</f>
        <v>83</v>
      </c>
      <c r="O149" s="28" t="str">
        <f aca="false">Cotação!AF819</f>
        <v/>
      </c>
    </row>
    <row r="150" customFormat="false" ht="15" hidden="false" customHeight="false" outlineLevel="0" collapsed="false">
      <c r="A150" s="28" t="str">
        <f aca="false">Cotação!A42</f>
        <v>630951</v>
      </c>
      <c r="B150" s="29" t="str">
        <f aca="false">Cotação!B42</f>
        <v>896699031547</v>
      </c>
      <c r="C150" s="28" t="str">
        <f aca="false">Cotação!C42</f>
        <v>LOLLY CHUP 100% SIL RT 1 F 6111-01-F</v>
      </c>
      <c r="D150" s="28" t="str">
        <f aca="false">Cotação!D42</f>
        <v>LOLLY</v>
      </c>
      <c r="E150" s="28" t="str">
        <f aca="false">Cotação!F42</f>
        <v>B</v>
      </c>
      <c r="F150" s="28" t="n">
        <f aca="false">Cotação!H42</f>
        <v>3.2</v>
      </c>
      <c r="G150" s="30" t="n">
        <f aca="false">Cotação!M42</f>
        <v>15.29</v>
      </c>
      <c r="H150" s="30" t="n">
        <f aca="false">Cotação!L42</f>
        <v>15.29</v>
      </c>
      <c r="I150" s="30" t="n">
        <f aca="false">Cotação!V42</f>
        <v>14.2785</v>
      </c>
      <c r="J150" s="31" t="n">
        <f aca="false">Cotação!Y42</f>
        <v>-0.0661543492478744</v>
      </c>
      <c r="K150" s="32" t="n">
        <f aca="false">Cotação!AC42</f>
        <v>5</v>
      </c>
      <c r="L150" s="30" t="n">
        <f aca="false">Cotação!AD42</f>
        <v>71.3925</v>
      </c>
      <c r="M150" s="30" t="n">
        <f aca="false">Cotação!AE42</f>
        <v>5.0575</v>
      </c>
      <c r="N150" s="32" t="n">
        <f aca="false">Cotação!AB42</f>
        <v>422</v>
      </c>
      <c r="O150" s="28" t="str">
        <f aca="false">Cotação!AF42</f>
        <v/>
      </c>
    </row>
    <row r="151" customFormat="false" ht="15" hidden="false" customHeight="false" outlineLevel="0" collapsed="false">
      <c r="A151" s="28" t="str">
        <f aca="false">Cotação!A43</f>
        <v>629951</v>
      </c>
      <c r="B151" s="29" t="str">
        <f aca="false">Cotação!B43</f>
        <v>7896699029575</v>
      </c>
      <c r="C151" s="28" t="str">
        <f aca="false">Cotação!C43</f>
        <v>LOLLY CHUP CL SIL O T2 BL 5115-01-ROSA</v>
      </c>
      <c r="D151" s="28" t="str">
        <f aca="false">Cotação!D43</f>
        <v>LOLLY</v>
      </c>
      <c r="E151" s="28" t="str">
        <f aca="false">Cotação!F43</f>
        <v>B</v>
      </c>
      <c r="F151" s="28" t="n">
        <f aca="false">Cotação!H43</f>
        <v>0.6</v>
      </c>
      <c r="G151" s="30" t="n">
        <f aca="false">Cotação!M43</f>
        <v>6.95</v>
      </c>
      <c r="H151" s="30" t="n">
        <f aca="false">Cotação!L43</f>
        <v>6.95</v>
      </c>
      <c r="I151" s="30" t="n">
        <f aca="false">Cotação!V43</f>
        <v>6.992</v>
      </c>
      <c r="J151" s="31" t="n">
        <f aca="false">Cotação!Y43</f>
        <v>0.00604316546762584</v>
      </c>
      <c r="K151" s="32" t="n">
        <f aca="false">Cotação!AC43</f>
        <v>2</v>
      </c>
      <c r="L151" s="30" t="n">
        <f aca="false">Cotação!AD43</f>
        <v>13.984</v>
      </c>
      <c r="M151" s="30" t="n">
        <f aca="false">Cotação!AE43</f>
        <v>-0.0839999999999996</v>
      </c>
      <c r="N151" s="32" t="n">
        <f aca="false">Cotação!AB43</f>
        <v>189</v>
      </c>
      <c r="O151" s="28" t="str">
        <f aca="false">Cotação!AF43</f>
        <v/>
      </c>
    </row>
    <row r="152" customFormat="false" ht="15" hidden="false" customHeight="false" outlineLevel="0" collapsed="false">
      <c r="A152" s="28" t="str">
        <f aca="false">Cotação!A45</f>
        <v>629811</v>
      </c>
      <c r="B152" s="29" t="str">
        <f aca="false">Cotação!B45</f>
        <v>7896699025423</v>
      </c>
      <c r="C152" s="28" t="str">
        <f aca="false">Cotação!C45</f>
        <v>LOLLY MAM CLEAN 250ML R 2660-01-AZUL</v>
      </c>
      <c r="D152" s="28" t="str">
        <f aca="false">Cotação!D45</f>
        <v>LOLLY</v>
      </c>
      <c r="E152" s="28" t="str">
        <f aca="false">Cotação!F45</f>
        <v>C</v>
      </c>
      <c r="F152" s="28" t="n">
        <f aca="false">Cotação!H45</f>
        <v>1.1</v>
      </c>
      <c r="G152" s="30" t="n">
        <f aca="false">Cotação!M45</f>
        <v>9.83</v>
      </c>
      <c r="H152" s="30" t="n">
        <f aca="false">Cotação!L45</f>
        <v>9.83</v>
      </c>
      <c r="I152" s="30" t="n">
        <f aca="false">Cotação!V45</f>
        <v>9.88</v>
      </c>
      <c r="J152" s="31" t="n">
        <f aca="false">Cotação!Y45</f>
        <v>0.0050864699898272</v>
      </c>
      <c r="K152" s="32" t="n">
        <f aca="false">Cotação!AC45</f>
        <v>3</v>
      </c>
      <c r="L152" s="30" t="n">
        <f aca="false">Cotação!AD45</f>
        <v>29.64</v>
      </c>
      <c r="M152" s="30" t="n">
        <f aca="false">Cotação!AE45</f>
        <v>-0.150000000000002</v>
      </c>
      <c r="N152" s="32" t="n">
        <f aca="false">Cotação!AB45</f>
        <v>169</v>
      </c>
      <c r="O152" s="28" t="str">
        <f aca="false">Cotação!AF45</f>
        <v/>
      </c>
    </row>
    <row r="153" customFormat="false" ht="15" hidden="false" customHeight="false" outlineLevel="0" collapsed="false">
      <c r="A153" s="28" t="str">
        <f aca="false">Cotação!A46</f>
        <v>629821</v>
      </c>
      <c r="B153" s="29" t="str">
        <f aca="false">Cotação!B46</f>
        <v>7896699025447</v>
      </c>
      <c r="C153" s="28" t="str">
        <f aca="false">Cotação!C46</f>
        <v>LOLLY MAM CLEAN 250ML SIL R 2660-01ROSA</v>
      </c>
      <c r="D153" s="28" t="str">
        <f aca="false">Cotação!D46</f>
        <v>LOLLY</v>
      </c>
      <c r="E153" s="28" t="str">
        <f aca="false">Cotação!F46</f>
        <v>B</v>
      </c>
      <c r="F153" s="28" t="n">
        <f aca="false">Cotação!H46</f>
        <v>2.1</v>
      </c>
      <c r="G153" s="30" t="n">
        <f aca="false">Cotação!M46</f>
        <v>9.83</v>
      </c>
      <c r="H153" s="30" t="n">
        <f aca="false">Cotação!L46</f>
        <v>9.83</v>
      </c>
      <c r="I153" s="30" t="n">
        <f aca="false">Cotação!V46</f>
        <v>9.88</v>
      </c>
      <c r="J153" s="31" t="n">
        <f aca="false">Cotação!Y46</f>
        <v>0.0050864699898272</v>
      </c>
      <c r="K153" s="32" t="n">
        <f aca="false">Cotação!AC46</f>
        <v>5</v>
      </c>
      <c r="L153" s="30" t="n">
        <f aca="false">Cotação!AD46</f>
        <v>49.4</v>
      </c>
      <c r="M153" s="30" t="n">
        <f aca="false">Cotação!AE46</f>
        <v>-0.250000000000004</v>
      </c>
      <c r="N153" s="32" t="n">
        <f aca="false">Cotação!AB46</f>
        <v>214</v>
      </c>
      <c r="O153" s="28" t="str">
        <f aca="false">Cotação!AF46</f>
        <v/>
      </c>
    </row>
    <row r="154" customFormat="false" ht="15" hidden="false" customHeight="false" outlineLevel="0" collapsed="false">
      <c r="A154" s="28" t="str">
        <f aca="false">Cotação!A326</f>
        <v>605741</v>
      </c>
      <c r="B154" s="29" t="str">
        <f aca="false">Cotação!B326</f>
        <v>7899095202917</v>
      </c>
      <c r="C154" s="28" t="str">
        <f aca="false">Cotação!C326</f>
        <v>LORATADINA 10MG CX 12 COMP</v>
      </c>
      <c r="D154" s="28" t="str">
        <f aca="false">Cotação!D326</f>
        <v>GEOLAB</v>
      </c>
      <c r="E154" s="28" t="str">
        <f aca="false">Cotação!F326</f>
        <v>B</v>
      </c>
      <c r="F154" s="28" t="n">
        <f aca="false">Cotação!H326</f>
        <v>10.7</v>
      </c>
      <c r="G154" s="30" t="n">
        <f aca="false">Cotação!M326</f>
        <v>2.15</v>
      </c>
      <c r="H154" s="30" t="n">
        <f aca="false">Cotação!L326</f>
        <v>2.06</v>
      </c>
      <c r="I154" s="30" t="n">
        <f aca="false">Cotação!V326</f>
        <v>2.223</v>
      </c>
      <c r="J154" s="31" t="n">
        <f aca="false">Cotação!Y326</f>
        <v>0.0339534883720931</v>
      </c>
      <c r="K154" s="32" t="n">
        <f aca="false">Cotação!AC326</f>
        <v>25</v>
      </c>
      <c r="L154" s="30" t="n">
        <f aca="false">Cotação!AD326</f>
        <v>55.575</v>
      </c>
      <c r="M154" s="30" t="n">
        <f aca="false">Cotação!AE326</f>
        <v>-1.825</v>
      </c>
      <c r="N154" s="32" t="n">
        <f aca="false">Cotação!AB326</f>
        <v>57</v>
      </c>
      <c r="O154" s="28" t="str">
        <f aca="false">Cotação!AF326</f>
        <v/>
      </c>
    </row>
    <row r="155" customFormat="false" ht="15" hidden="false" customHeight="false" outlineLevel="0" collapsed="false">
      <c r="A155" s="28" t="str">
        <f aca="false">Cotação!A327</f>
        <v>616271</v>
      </c>
      <c r="B155" s="29" t="str">
        <f aca="false">Cotação!B327</f>
        <v>7894164010301</v>
      </c>
      <c r="C155" s="28" t="str">
        <f aca="false">Cotação!C327</f>
        <v>LORATADINA 1MG/ML 100ML XPE UN</v>
      </c>
      <c r="D155" s="28" t="str">
        <f aca="false">Cotação!D327</f>
        <v>AIRELA</v>
      </c>
      <c r="E155" s="28" t="str">
        <f aca="false">Cotação!F327</f>
        <v>C</v>
      </c>
      <c r="F155" s="28" t="n">
        <f aca="false">Cotação!H327</f>
        <v>1.7</v>
      </c>
      <c r="G155" s="30" t="n">
        <f aca="false">Cotação!M327</f>
        <v>5.65</v>
      </c>
      <c r="H155" s="30" t="n">
        <f aca="false">Cotação!L327</f>
        <v>5.65</v>
      </c>
      <c r="I155" s="30" t="n">
        <f aca="false">Cotação!V327</f>
        <v>5.738</v>
      </c>
      <c r="J155" s="31" t="n">
        <f aca="false">Cotação!Y327</f>
        <v>0.0155752212389382</v>
      </c>
      <c r="K155" s="32" t="n">
        <f aca="false">Cotação!AC327</f>
        <v>2</v>
      </c>
      <c r="L155" s="30" t="n">
        <f aca="false">Cotação!AD327</f>
        <v>11.476</v>
      </c>
      <c r="M155" s="30" t="n">
        <f aca="false">Cotação!AE327</f>
        <v>-0.176</v>
      </c>
      <c r="N155" s="32" t="n">
        <f aca="false">Cotação!AB327</f>
        <v>266</v>
      </c>
      <c r="O155" s="28" t="str">
        <f aca="false">Cotação!AF327</f>
        <v/>
      </c>
    </row>
    <row r="156" customFormat="false" ht="15" hidden="false" customHeight="false" outlineLevel="0" collapsed="false">
      <c r="A156" s="28" t="str">
        <f aca="false">Cotação!A328</f>
        <v>325701</v>
      </c>
      <c r="B156" s="29" t="str">
        <f aca="false">Cotação!B328</f>
        <v>7899095236639</v>
      </c>
      <c r="C156" s="28" t="str">
        <f aca="false">Cotação!C328</f>
        <v>LOSARTANA POTASSICA 50MG CX 30 COMP REV</v>
      </c>
      <c r="D156" s="28" t="str">
        <f aca="false">Cotação!D328</f>
        <v>GEOLAB</v>
      </c>
      <c r="E156" s="28" t="str">
        <f aca="false">Cotação!F328</f>
        <v>B</v>
      </c>
      <c r="F156" s="28" t="n">
        <f aca="false">Cotação!H328</f>
        <v>6.4</v>
      </c>
      <c r="G156" s="30" t="n">
        <f aca="false">Cotação!M328</f>
        <v>2.59</v>
      </c>
      <c r="H156" s="30" t="n">
        <f aca="false">Cotação!L328</f>
        <v>2.58</v>
      </c>
      <c r="I156" s="30" t="n">
        <f aca="false">Cotação!V328</f>
        <v>2.6695</v>
      </c>
      <c r="J156" s="31" t="n">
        <f aca="false">Cotação!Y328</f>
        <v>0.0306949806949808</v>
      </c>
      <c r="K156" s="32" t="n">
        <f aca="false">Cotação!AC328</f>
        <v>10</v>
      </c>
      <c r="L156" s="30" t="n">
        <f aca="false">Cotação!AD328</f>
        <v>26.695</v>
      </c>
      <c r="M156" s="30" t="n">
        <f aca="false">Cotação!AE328</f>
        <v>-0.795000000000004</v>
      </c>
      <c r="N156" s="32" t="n">
        <f aca="false">Cotação!AB328</f>
        <v>181</v>
      </c>
      <c r="O156" s="28" t="str">
        <f aca="false">Cotação!AF328</f>
        <v/>
      </c>
    </row>
    <row r="157" customFormat="false" ht="15" hidden="false" customHeight="false" outlineLevel="0" collapsed="false">
      <c r="A157" s="28" t="str">
        <f aca="false">Cotação!A330</f>
        <v>286741</v>
      </c>
      <c r="B157" s="29" t="str">
        <f aca="false">Cotação!B330</f>
        <v>7897595625106</v>
      </c>
      <c r="C157" s="28" t="str">
        <f aca="false">Cotação!C330</f>
        <v>LOSARTANA POTASSICA+HIDROCLOROTIAZIDA 50+12,5MG CX 30 COMP REV</v>
      </c>
      <c r="D157" s="28" t="str">
        <f aca="false">Cotação!D330</f>
        <v>SANDOZ</v>
      </c>
      <c r="E157" s="28" t="str">
        <f aca="false">Cotação!F330</f>
        <v>B</v>
      </c>
      <c r="F157" s="28" t="n">
        <f aca="false">Cotação!H330</f>
        <v>1.6</v>
      </c>
      <c r="G157" s="30" t="n">
        <f aca="false">Cotação!M330</f>
        <v>6.25</v>
      </c>
      <c r="H157" s="30" t="n">
        <f aca="false">Cotação!L330</f>
        <v>6.25</v>
      </c>
      <c r="I157" s="30" t="n">
        <f aca="false">Cotação!V330</f>
        <v>6.384</v>
      </c>
      <c r="J157" s="31" t="n">
        <f aca="false">Cotação!Y330</f>
        <v>0.0214400000000001</v>
      </c>
      <c r="K157" s="32" t="n">
        <f aca="false">Cotação!AC330</f>
        <v>2</v>
      </c>
      <c r="L157" s="30" t="n">
        <f aca="false">Cotação!AD330</f>
        <v>12.768</v>
      </c>
      <c r="M157" s="30" t="n">
        <f aca="false">Cotação!AE330</f>
        <v>-0.268000000000001</v>
      </c>
      <c r="N157" s="32" t="n">
        <f aca="false">Cotação!AB330</f>
        <v>5862</v>
      </c>
      <c r="O157" s="28" t="str">
        <f aca="false">Cotação!AF330</f>
        <v/>
      </c>
    </row>
    <row r="158" customFormat="false" ht="15" hidden="false" customHeight="false" outlineLevel="0" collapsed="false">
      <c r="A158" s="28" t="str">
        <f aca="false">Cotação!A823</f>
        <v>542681</v>
      </c>
      <c r="B158" s="29" t="str">
        <f aca="false">Cotação!B823</f>
        <v>7894164005727</v>
      </c>
      <c r="C158" s="28" t="str">
        <f aca="false">Cotação!C823</f>
        <v>MAGMILK TRADICIONAL 80MG/ML 100ML(ARL)</v>
      </c>
      <c r="D158" s="28" t="str">
        <f aca="false">Cotação!D823</f>
        <v>AIRELA</v>
      </c>
      <c r="E158" s="28" t="str">
        <f aca="false">Cotação!F823</f>
        <v>A</v>
      </c>
      <c r="F158" s="28" t="n">
        <f aca="false">Cotação!H823</f>
        <v>11.8</v>
      </c>
      <c r="G158" s="30" t="n">
        <f aca="false">Cotação!M823</f>
        <v>4.54</v>
      </c>
      <c r="H158" s="30" t="n">
        <f aca="false">Cotação!L823</f>
        <v>4.54</v>
      </c>
      <c r="I158" s="30" t="n">
        <f aca="false">Cotação!V823</f>
        <v>4.56</v>
      </c>
      <c r="J158" s="31" t="n">
        <f aca="false">Cotação!Y823</f>
        <v>0.00440528634361215</v>
      </c>
      <c r="K158" s="32" t="n">
        <f aca="false">Cotação!AC823</f>
        <v>29</v>
      </c>
      <c r="L158" s="30" t="n">
        <f aca="false">Cotação!AD823</f>
        <v>132.24</v>
      </c>
      <c r="M158" s="30" t="n">
        <f aca="false">Cotação!AE823</f>
        <v>-0.579999999999988</v>
      </c>
      <c r="N158" s="32" t="n">
        <f aca="false">Cotação!AB823</f>
        <v>56</v>
      </c>
      <c r="O158" s="28" t="str">
        <f aca="false">Cotação!AF823</f>
        <v/>
      </c>
    </row>
    <row r="159" customFormat="false" ht="15" hidden="false" customHeight="false" outlineLevel="0" collapsed="false">
      <c r="A159" s="28" t="str">
        <f aca="false">Cotação!A337</f>
        <v>334021</v>
      </c>
      <c r="B159" s="29" t="str">
        <f aca="false">Cotação!B337</f>
        <v>7896004700540</v>
      </c>
      <c r="C159" s="28" t="str">
        <f aca="false">Cotação!C337</f>
        <v>MALEATO DE ENALAPRIL 20MG CX 30 COMP</v>
      </c>
      <c r="D159" s="28" t="str">
        <f aca="false">Cotação!D337</f>
        <v>EMS GENERICO</v>
      </c>
      <c r="E159" s="28" t="str">
        <f aca="false">Cotação!F337</f>
        <v>C</v>
      </c>
      <c r="F159" s="28" t="n">
        <f aca="false">Cotação!H337</f>
        <v>1.2</v>
      </c>
      <c r="G159" s="30" t="n">
        <f aca="false">Cotação!M337</f>
        <v>4.24</v>
      </c>
      <c r="H159" s="30" t="n">
        <f aca="false">Cotação!L337</f>
        <v>4.24</v>
      </c>
      <c r="I159" s="30" t="n">
        <f aca="false">Cotação!V337</f>
        <v>4.3035</v>
      </c>
      <c r="J159" s="31" t="n">
        <f aca="false">Cotação!Y337</f>
        <v>0.0149764150943394</v>
      </c>
      <c r="K159" s="32" t="n">
        <f aca="false">Cotação!AC337</f>
        <v>2</v>
      </c>
      <c r="L159" s="30" t="n">
        <f aca="false">Cotação!AD337</f>
        <v>8.607</v>
      </c>
      <c r="M159" s="30" t="n">
        <f aca="false">Cotação!AE337</f>
        <v>-0.126999999999999</v>
      </c>
      <c r="N159" s="32" t="n">
        <f aca="false">Cotação!AB337</f>
        <v>247</v>
      </c>
      <c r="O159" s="28" t="str">
        <f aca="false">Cotação!AF337</f>
        <v/>
      </c>
    </row>
    <row r="160" customFormat="false" ht="15" hidden="false" customHeight="false" outlineLevel="0" collapsed="false">
      <c r="A160" s="28" t="str">
        <f aca="false">Cotação!A339</f>
        <v>334801</v>
      </c>
      <c r="B160" s="29" t="str">
        <f aca="false">Cotação!B339</f>
        <v>7897917005180</v>
      </c>
      <c r="C160" s="28" t="str">
        <f aca="false">Cotação!C339</f>
        <v>MALEATO DE ENALAPRIL 5MG CX 30 COMP</v>
      </c>
      <c r="D160" s="28" t="str">
        <f aca="false">Cotação!D339</f>
        <v>BELFAR</v>
      </c>
      <c r="E160" s="28" t="str">
        <f aca="false">Cotação!F339</f>
        <v>C</v>
      </c>
      <c r="F160" s="28" t="n">
        <f aca="false">Cotação!H339</f>
        <v>0.7</v>
      </c>
      <c r="G160" s="30" t="n">
        <f aca="false">Cotação!M339</f>
        <v>2.18</v>
      </c>
      <c r="H160" s="30" t="n">
        <f aca="false">Cotação!L339</f>
        <v>2.18</v>
      </c>
      <c r="I160" s="30" t="n">
        <f aca="false">Cotação!V339</f>
        <v>1.9095</v>
      </c>
      <c r="J160" s="31" t="n">
        <f aca="false">Cotação!Y339</f>
        <v>-0.124082568807339</v>
      </c>
      <c r="K160" s="32" t="n">
        <f aca="false">Cotação!AC339</f>
        <v>1</v>
      </c>
      <c r="L160" s="30" t="n">
        <f aca="false">Cotação!AD339</f>
        <v>1.9095</v>
      </c>
      <c r="M160" s="30" t="n">
        <f aca="false">Cotação!AE339</f>
        <v>0.2705</v>
      </c>
      <c r="N160" s="32" t="n">
        <f aca="false">Cotação!AB339</f>
        <v>1</v>
      </c>
      <c r="O160" s="28" t="str">
        <f aca="false">Cotação!AF339</f>
        <v>ESTOQUE INSUFICIENTE</v>
      </c>
    </row>
    <row r="161" customFormat="false" ht="15" hidden="false" customHeight="false" outlineLevel="0" collapsed="false">
      <c r="A161" s="28" t="str">
        <f aca="false">Cotação!A53</f>
        <v>38003</v>
      </c>
      <c r="B161" s="29" t="str">
        <f aca="false">Cotação!B53</f>
        <v>7896033221030</v>
      </c>
      <c r="C161" s="28" t="str">
        <f aca="false">Cotação!C53</f>
        <v>MAMAD FIONA MINI SIL 50ML AZUL 641820</v>
      </c>
      <c r="D161" s="28" t="str">
        <f aca="false">Cotação!D53</f>
        <v>FIONA</v>
      </c>
      <c r="E161" s="28" t="str">
        <f aca="false">Cotação!F53</f>
        <v>B</v>
      </c>
      <c r="F161" s="28" t="n">
        <f aca="false">Cotação!H53</f>
        <v>0.9</v>
      </c>
      <c r="G161" s="30" t="n">
        <f aca="false">Cotação!M53</f>
        <v>7.69</v>
      </c>
      <c r="H161" s="30" t="n">
        <f aca="false">Cotação!L53</f>
        <v>7.69</v>
      </c>
      <c r="I161" s="30" t="n">
        <f aca="false">Cotação!V53</f>
        <v>8.0085</v>
      </c>
      <c r="J161" s="31" t="n">
        <f aca="false">Cotação!Y53</f>
        <v>0.0414174252275681</v>
      </c>
      <c r="K161" s="32" t="n">
        <f aca="false">Cotação!AC53</f>
        <v>3</v>
      </c>
      <c r="L161" s="30" t="n">
        <f aca="false">Cotação!AD53</f>
        <v>24.0255</v>
      </c>
      <c r="M161" s="30" t="n">
        <f aca="false">Cotação!AE53</f>
        <v>-0.955499999999998</v>
      </c>
      <c r="N161" s="32" t="n">
        <f aca="false">Cotação!AB53</f>
        <v>804</v>
      </c>
      <c r="O161" s="28" t="str">
        <f aca="false">Cotação!AF53</f>
        <v/>
      </c>
    </row>
    <row r="162" customFormat="false" ht="15" hidden="false" customHeight="false" outlineLevel="0" collapsed="false">
      <c r="A162" s="28" t="str">
        <f aca="false">Cotação!A54</f>
        <v>37903</v>
      </c>
      <c r="B162" s="29" t="str">
        <f aca="false">Cotação!B54</f>
        <v>7896033221047</v>
      </c>
      <c r="C162" s="28" t="str">
        <f aca="false">Cotação!C54</f>
        <v>MAMAD MINI SIL 50ML ROSA 821630/641830</v>
      </c>
      <c r="D162" s="28" t="str">
        <f aca="false">Cotação!D54</f>
        <v>FIONA</v>
      </c>
      <c r="E162" s="28" t="str">
        <f aca="false">Cotação!F54</f>
        <v>C</v>
      </c>
      <c r="F162" s="28" t="n">
        <f aca="false">Cotação!H54</f>
        <v>1</v>
      </c>
      <c r="G162" s="30" t="n">
        <f aca="false">Cotação!M54</f>
        <v>7.69</v>
      </c>
      <c r="H162" s="30" t="n">
        <f aca="false">Cotação!L54</f>
        <v>7.69</v>
      </c>
      <c r="I162" s="30" t="n">
        <f aca="false">Cotação!V54</f>
        <v>8.0275</v>
      </c>
      <c r="J162" s="31" t="n">
        <f aca="false">Cotação!Y54</f>
        <v>0.0438881664499349</v>
      </c>
      <c r="K162" s="32" t="n">
        <f aca="false">Cotação!AC54</f>
        <v>1</v>
      </c>
      <c r="L162" s="30" t="n">
        <f aca="false">Cotação!AD54</f>
        <v>8.0275</v>
      </c>
      <c r="M162" s="30" t="n">
        <f aca="false">Cotação!AE54</f>
        <v>-0.337499999999999</v>
      </c>
      <c r="N162" s="32" t="n">
        <f aca="false">Cotação!AB54</f>
        <v>644</v>
      </c>
      <c r="O162" s="28" t="str">
        <f aca="false">Cotação!AF54</f>
        <v/>
      </c>
    </row>
    <row r="163" customFormat="false" ht="15" hidden="false" customHeight="false" outlineLevel="0" collapsed="false">
      <c r="A163" s="28" t="str">
        <f aca="false">Cotação!A986</f>
        <v>555821</v>
      </c>
      <c r="B163" s="29" t="str">
        <f aca="false">Cotação!B986</f>
        <v>7898283815182</v>
      </c>
      <c r="C163" s="28" t="str">
        <f aca="false">Cotação!C986</f>
        <v>MASCARA TRIPLA C/ELASTI BRANCA 50UN CART</v>
      </c>
      <c r="D163" s="28" t="str">
        <f aca="false">Cotação!D986</f>
        <v>PADRAO</v>
      </c>
      <c r="E163" s="28" t="str">
        <f aca="false">Cotação!F986</f>
        <v>C</v>
      </c>
      <c r="F163" s="28" t="n">
        <f aca="false">Cotação!H986</f>
        <v>0.3</v>
      </c>
      <c r="G163" s="30" t="n">
        <f aca="false">Cotação!M986</f>
        <v>7.7</v>
      </c>
      <c r="H163" s="30" t="n">
        <f aca="false">Cotação!L986</f>
        <v>7.7</v>
      </c>
      <c r="I163" s="30" t="n">
        <f aca="false">Cotação!V986</f>
        <v>7.752</v>
      </c>
      <c r="J163" s="31" t="n">
        <f aca="false">Cotação!Y986</f>
        <v>0.00675324675324673</v>
      </c>
      <c r="K163" s="32" t="n">
        <f aca="false">Cotação!AC986</f>
        <v>2</v>
      </c>
      <c r="L163" s="30" t="n">
        <f aca="false">Cotação!AD986</f>
        <v>15.504</v>
      </c>
      <c r="M163" s="30" t="n">
        <f aca="false">Cotação!AE986</f>
        <v>-0.103999999999999</v>
      </c>
      <c r="N163" s="32" t="n">
        <f aca="false">Cotação!AB986</f>
        <v>141</v>
      </c>
      <c r="O163" s="28" t="str">
        <f aca="false">Cotação!AF986</f>
        <v/>
      </c>
    </row>
    <row r="164" customFormat="false" ht="15" hidden="false" customHeight="false" outlineLevel="0" collapsed="false">
      <c r="A164" s="28" t="str">
        <f aca="false">Cotação!A973</f>
        <v>673371</v>
      </c>
      <c r="B164" s="29" t="str">
        <f aca="false">Cotação!B973</f>
        <v>7898920041318</v>
      </c>
      <c r="C164" s="28" t="str">
        <f aca="false">Cotação!C973</f>
        <v>MASS TITANIUM 17500 BAUNILHA 3KG</v>
      </c>
      <c r="D164" s="28" t="str">
        <f aca="false">Cotação!D973</f>
        <v>MAX TITANIUM</v>
      </c>
      <c r="E164" s="28" t="str">
        <f aca="false">Cotação!F973</f>
        <v>A</v>
      </c>
      <c r="F164" s="28" t="n">
        <f aca="false">Cotação!H973</f>
        <v>0.4</v>
      </c>
      <c r="G164" s="30" t="n">
        <f aca="false">Cotação!M973</f>
        <v>93.21</v>
      </c>
      <c r="H164" s="30" t="n">
        <f aca="false">Cotação!L973</f>
        <v>93.21</v>
      </c>
      <c r="I164" s="30" t="n">
        <f aca="false">Cotação!V973</f>
        <v>94.0405</v>
      </c>
      <c r="J164" s="31" t="n">
        <f aca="false">Cotação!Y973</f>
        <v>0.00890998819869115</v>
      </c>
      <c r="K164" s="32" t="n">
        <f aca="false">Cotação!AC973</f>
        <v>2</v>
      </c>
      <c r="L164" s="30" t="n">
        <f aca="false">Cotação!AD973</f>
        <v>188.081</v>
      </c>
      <c r="M164" s="30" t="n">
        <f aca="false">Cotação!AE973</f>
        <v>-1.661</v>
      </c>
      <c r="N164" s="32" t="n">
        <f aca="false">Cotação!AB973</f>
        <v>2</v>
      </c>
      <c r="O164" s="28" t="str">
        <f aca="false">Cotação!AF973</f>
        <v/>
      </c>
    </row>
    <row r="165" customFormat="false" ht="15" hidden="false" customHeight="false" outlineLevel="0" collapsed="false">
      <c r="A165" s="28" t="str">
        <f aca="false">Cotação!A485</f>
        <v>363141</v>
      </c>
      <c r="B165" s="29" t="str">
        <f aca="false">Cotação!B485</f>
        <v>7899095232532</v>
      </c>
      <c r="C165" s="28" t="str">
        <f aca="false">Cotação!C485</f>
        <v>METRONIDAZOL+NISTATINA 100MG+20MUI CREME VAG BG 50G+10 APLIC</v>
      </c>
      <c r="D165" s="28" t="str">
        <f aca="false">Cotação!D485</f>
        <v>GEOLAB</v>
      </c>
      <c r="E165" s="28" t="str">
        <f aca="false">Cotação!F485</f>
        <v>B</v>
      </c>
      <c r="F165" s="28" t="n">
        <f aca="false">Cotação!H485</f>
        <v>2.1</v>
      </c>
      <c r="G165" s="30" t="n">
        <f aca="false">Cotação!M485</f>
        <v>14.25</v>
      </c>
      <c r="H165" s="30" t="n">
        <f aca="false">Cotação!L485</f>
        <v>14.15</v>
      </c>
      <c r="I165" s="30" t="n">
        <f aca="false">Cotação!V485</f>
        <v>14.2215</v>
      </c>
      <c r="J165" s="31" t="n">
        <f aca="false">Cotação!Y485</f>
        <v>-0.002</v>
      </c>
      <c r="K165" s="32" t="n">
        <f aca="false">Cotação!AC485</f>
        <v>4</v>
      </c>
      <c r="L165" s="30" t="n">
        <f aca="false">Cotação!AD485</f>
        <v>56.886</v>
      </c>
      <c r="M165" s="30" t="n">
        <f aca="false">Cotação!AE485</f>
        <v>0.113999999999997</v>
      </c>
      <c r="N165" s="32" t="n">
        <f aca="false">Cotação!AB485</f>
        <v>4</v>
      </c>
      <c r="O165" s="28" t="str">
        <f aca="false">Cotação!AF485</f>
        <v>ESTOQUE INSUFICIENTE</v>
      </c>
    </row>
    <row r="166" customFormat="false" ht="15" hidden="false" customHeight="false" outlineLevel="0" collapsed="false">
      <c r="A166" s="28" t="str">
        <f aca="false">Cotação!A345</f>
        <v>351181</v>
      </c>
      <c r="B166" s="29" t="str">
        <f aca="false">Cotação!B345</f>
        <v>7896112401315</v>
      </c>
      <c r="C166" s="28" t="str">
        <f aca="false">Cotação!C345</f>
        <v>MONONITRATO DE ISOSSORBIDA 20MG CX 30 COMP</v>
      </c>
      <c r="D166" s="28" t="str">
        <f aca="false">Cotação!D345</f>
        <v>BIOLAB GENERICOS</v>
      </c>
      <c r="E166" s="28" t="str">
        <f aca="false">Cotação!F345</f>
        <v>C</v>
      </c>
      <c r="F166" s="28" t="n">
        <f aca="false">Cotação!H345</f>
        <v>2.1</v>
      </c>
      <c r="G166" s="30" t="n">
        <f aca="false">Cotação!M345</f>
        <v>6.92</v>
      </c>
      <c r="H166" s="30" t="n">
        <f aca="false">Cotação!L345</f>
        <v>6.58</v>
      </c>
      <c r="I166" s="30" t="n">
        <f aca="false">Cotação!V345</f>
        <v>7.258</v>
      </c>
      <c r="J166" s="31" t="n">
        <f aca="false">Cotação!Y345</f>
        <v>0.0488439306358381</v>
      </c>
      <c r="K166" s="32" t="n">
        <f aca="false">Cotação!AC345</f>
        <v>5</v>
      </c>
      <c r="L166" s="30" t="n">
        <f aca="false">Cotação!AD345</f>
        <v>36.29</v>
      </c>
      <c r="M166" s="30" t="n">
        <f aca="false">Cotação!AE345</f>
        <v>-1.69</v>
      </c>
      <c r="N166" s="32" t="n">
        <f aca="false">Cotação!AB345</f>
        <v>56</v>
      </c>
      <c r="O166" s="28" t="str">
        <f aca="false">Cotação!AF345</f>
        <v/>
      </c>
    </row>
    <row r="167" customFormat="false" ht="15" hidden="false" customHeight="false" outlineLevel="0" collapsed="false">
      <c r="A167" s="28" t="str">
        <f aca="false">Cotação!A1022</f>
        <v>674671</v>
      </c>
      <c r="B167" s="29" t="str">
        <f aca="false">Cotação!B1022</f>
        <v>7896699036405</v>
      </c>
      <c r="C167" s="28" t="str">
        <f aca="false">Cotação!C1022</f>
        <v>MORDEDOR CHAVE SOFT ROSA 7039-01</v>
      </c>
      <c r="D167" s="28" t="n">
        <f aca="false">Cotação!D1022</f>
        <v>0</v>
      </c>
      <c r="E167" s="28" t="str">
        <f aca="false">Cotação!F1022</f>
        <v>C</v>
      </c>
      <c r="F167" s="28" t="n">
        <f aca="false">Cotação!H1022</f>
        <v>0.4</v>
      </c>
      <c r="G167" s="30" t="n">
        <f aca="false">Cotação!M1022</f>
        <v>6.71</v>
      </c>
      <c r="H167" s="30" t="n">
        <f aca="false">Cotação!L1022</f>
        <v>6.71</v>
      </c>
      <c r="I167" s="30" t="n">
        <f aca="false">Cotação!V1022</f>
        <v>6.8495</v>
      </c>
      <c r="J167" s="31" t="n">
        <f aca="false">Cotação!Y1022</f>
        <v>0.0207898658718331</v>
      </c>
      <c r="K167" s="32" t="n">
        <f aca="false">Cotação!AC1022</f>
        <v>1</v>
      </c>
      <c r="L167" s="30" t="n">
        <f aca="false">Cotação!AD1022</f>
        <v>6.8495</v>
      </c>
      <c r="M167" s="30" t="n">
        <f aca="false">Cotação!AE1022</f>
        <v>-0.1395</v>
      </c>
      <c r="N167" s="32" t="n">
        <f aca="false">Cotação!AB1022</f>
        <v>42</v>
      </c>
      <c r="O167" s="28" t="str">
        <f aca="false">Cotação!AF1022</f>
        <v/>
      </c>
    </row>
    <row r="168" customFormat="false" ht="15" hidden="false" customHeight="false" outlineLevel="0" collapsed="false">
      <c r="A168" s="28" t="str">
        <f aca="false">Cotação!A56</f>
        <v>659981</v>
      </c>
      <c r="B168" s="29" t="str">
        <f aca="false">Cotação!B56</f>
        <v>7896699025263</v>
      </c>
      <c r="C168" s="28" t="str">
        <f aca="false">Cotação!C56</f>
        <v>MORDEDOR PEIXE M - LOLLY</v>
      </c>
      <c r="D168" s="28" t="str">
        <f aca="false">Cotação!D56</f>
        <v>LOLLY</v>
      </c>
      <c r="E168" s="28" t="str">
        <f aca="false">Cotação!F56</f>
        <v>C</v>
      </c>
      <c r="F168" s="28" t="n">
        <f aca="false">Cotação!H56</f>
        <v>0.9</v>
      </c>
      <c r="G168" s="30" t="n">
        <f aca="false">Cotação!M56</f>
        <v>6.49</v>
      </c>
      <c r="H168" s="30" t="n">
        <f aca="false">Cotação!L56</f>
        <v>6.49</v>
      </c>
      <c r="I168" s="30" t="n">
        <f aca="false">Cotação!V56</f>
        <v>6.517</v>
      </c>
      <c r="J168" s="31" t="n">
        <f aca="false">Cotação!Y56</f>
        <v>0.00416024653312785</v>
      </c>
      <c r="K168" s="32" t="n">
        <f aca="false">Cotação!AC56</f>
        <v>1</v>
      </c>
      <c r="L168" s="30" t="n">
        <f aca="false">Cotação!AD56</f>
        <v>6.517</v>
      </c>
      <c r="M168" s="30" t="n">
        <f aca="false">Cotação!AE56</f>
        <v>-0.0270000000000001</v>
      </c>
      <c r="N168" s="32" t="n">
        <f aca="false">Cotação!AB56</f>
        <v>78</v>
      </c>
      <c r="O168" s="28" t="str">
        <f aca="false">Cotação!AF56</f>
        <v/>
      </c>
    </row>
    <row r="169" customFormat="false" ht="15" hidden="false" customHeight="false" outlineLevel="0" collapsed="false">
      <c r="A169" s="28" t="str">
        <f aca="false">Cotação!A520</f>
        <v>583041</v>
      </c>
      <c r="B169" s="29" t="str">
        <f aca="false">Cotação!B520</f>
        <v>7898601060393</v>
      </c>
      <c r="C169" s="28" t="str">
        <f aca="false">Cotação!C520</f>
        <v>MUNHEQUEIRA AJUSTAVEL PRETO REF. KSN010</v>
      </c>
      <c r="D169" s="28" t="str">
        <f aca="false">Cotação!D520</f>
        <v>KESTAL</v>
      </c>
      <c r="E169" s="28" t="str">
        <f aca="false">Cotação!F520</f>
        <v>B</v>
      </c>
      <c r="F169" s="28" t="n">
        <f aca="false">Cotação!H520</f>
        <v>2.1</v>
      </c>
      <c r="G169" s="30" t="n">
        <f aca="false">Cotação!M520</f>
        <v>25.43</v>
      </c>
      <c r="H169" s="30" t="n">
        <f aca="false">Cotação!L520</f>
        <v>25.43</v>
      </c>
      <c r="I169" s="30" t="n">
        <f aca="false">Cotação!V520</f>
        <v>25.6595</v>
      </c>
      <c r="J169" s="31" t="n">
        <f aca="false">Cotação!Y520</f>
        <v>0.00902477388910739</v>
      </c>
      <c r="K169" s="32" t="n">
        <f aca="false">Cotação!AC520</f>
        <v>5</v>
      </c>
      <c r="L169" s="30" t="n">
        <f aca="false">Cotação!AD520</f>
        <v>128.2975</v>
      </c>
      <c r="M169" s="30" t="n">
        <f aca="false">Cotação!AE520</f>
        <v>-1.14750000000001</v>
      </c>
      <c r="N169" s="32" t="n">
        <f aca="false">Cotação!AB520</f>
        <v>87</v>
      </c>
      <c r="O169" s="28" t="str">
        <f aca="false">Cotação!AF520</f>
        <v/>
      </c>
    </row>
    <row r="170" customFormat="false" ht="15" hidden="false" customHeight="false" outlineLevel="0" collapsed="false">
      <c r="A170" s="28" t="str">
        <f aca="false">Cotação!A845</f>
        <v>558341</v>
      </c>
      <c r="B170" s="29" t="str">
        <f aca="false">Cotação!B845</f>
        <v>7894164005215</v>
      </c>
      <c r="C170" s="28" t="str">
        <f aca="false">Cotação!C845</f>
        <v>NASONEW VALVULA SPRAY 50ML SOL</v>
      </c>
      <c r="D170" s="28" t="str">
        <f aca="false">Cotação!D845</f>
        <v>AIRELA</v>
      </c>
      <c r="E170" s="28" t="str">
        <f aca="false">Cotação!F845</f>
        <v>B</v>
      </c>
      <c r="F170" s="28" t="n">
        <f aca="false">Cotação!H845</f>
        <v>3.4</v>
      </c>
      <c r="G170" s="30" t="n">
        <f aca="false">Cotação!M845</f>
        <v>6.82</v>
      </c>
      <c r="H170" s="30" t="n">
        <f aca="false">Cotação!L845</f>
        <v>6.82</v>
      </c>
      <c r="I170" s="30" t="n">
        <f aca="false">Cotação!V845</f>
        <v>6.859</v>
      </c>
      <c r="J170" s="31" t="n">
        <f aca="false">Cotação!Y845</f>
        <v>0.00571847507331369</v>
      </c>
      <c r="K170" s="32" t="n">
        <f aca="false">Cotação!AC845</f>
        <v>2</v>
      </c>
      <c r="L170" s="30" t="n">
        <f aca="false">Cotação!AD845</f>
        <v>13.718</v>
      </c>
      <c r="M170" s="30" t="n">
        <f aca="false">Cotação!AE845</f>
        <v>-0.0779999999999994</v>
      </c>
      <c r="N170" s="32" t="n">
        <f aca="false">Cotação!AB845</f>
        <v>105</v>
      </c>
      <c r="O170" s="28" t="str">
        <f aca="false">Cotação!AF845</f>
        <v/>
      </c>
    </row>
    <row r="171" customFormat="false" ht="15" hidden="false" customHeight="false" outlineLevel="0" collapsed="false">
      <c r="A171" s="28" t="str">
        <f aca="false">Cotação!A849</f>
        <v>359461</v>
      </c>
      <c r="B171" s="29" t="str">
        <f aca="false">Cotação!B849</f>
        <v>7896004815077</v>
      </c>
      <c r="C171" s="28" t="str">
        <f aca="false">Cotação!C849</f>
        <v>NATUS GERIN CAP GEL MOLE CT BL AL PLAS TRANS X 50</v>
      </c>
      <c r="D171" s="28" t="str">
        <f aca="false">Cotação!D849</f>
        <v>LEGRAND</v>
      </c>
      <c r="E171" s="28" t="str">
        <f aca="false">Cotação!F849</f>
        <v>A</v>
      </c>
      <c r="F171" s="28" t="n">
        <f aca="false">Cotação!H849</f>
        <v>1.5</v>
      </c>
      <c r="G171" s="30" t="n">
        <f aca="false">Cotação!M849</f>
        <v>42.51</v>
      </c>
      <c r="H171" s="30" t="n">
        <f aca="false">Cotação!L849</f>
        <v>42.51</v>
      </c>
      <c r="I171" s="30" t="n">
        <f aca="false">Cotação!V849</f>
        <v>43.149</v>
      </c>
      <c r="J171" s="31" t="n">
        <f aca="false">Cotação!Y849</f>
        <v>0.0150317572335921</v>
      </c>
      <c r="K171" s="32" t="n">
        <f aca="false">Cotação!AC849</f>
        <v>3</v>
      </c>
      <c r="L171" s="30" t="n">
        <f aca="false">Cotação!AD849</f>
        <v>129.447</v>
      </c>
      <c r="M171" s="30" t="n">
        <f aca="false">Cotação!AE849</f>
        <v>-1.91700000000001</v>
      </c>
      <c r="N171" s="32" t="n">
        <f aca="false">Cotação!AB849</f>
        <v>158</v>
      </c>
      <c r="O171" s="28" t="str">
        <f aca="false">Cotação!AF849</f>
        <v/>
      </c>
    </row>
    <row r="172" customFormat="false" ht="15" hidden="false" customHeight="false" outlineLevel="0" collapsed="false">
      <c r="A172" s="28" t="str">
        <f aca="false">Cotação!A1023</f>
        <v>627171</v>
      </c>
      <c r="B172" s="29" t="str">
        <f aca="false">Cotação!B1023</f>
        <v>7898639690982</v>
      </c>
      <c r="C172" s="28" t="str">
        <f aca="false">Cotação!C1023</f>
        <v>NEBULIZADOR MODELO COMPACT DC2 G-TECH</v>
      </c>
      <c r="D172" s="28" t="str">
        <f aca="false">Cotação!D1023</f>
        <v>G-TECH</v>
      </c>
      <c r="E172" s="28" t="str">
        <f aca="false">Cotação!F1023</f>
        <v>B</v>
      </c>
      <c r="F172" s="28" t="n">
        <f aca="false">Cotação!H1023</f>
        <v>0.2</v>
      </c>
      <c r="G172" s="30" t="n">
        <f aca="false">Cotação!M1023</f>
        <v>100.81</v>
      </c>
      <c r="H172" s="30" t="n">
        <f aca="false">Cotação!L1023</f>
        <v>100.81</v>
      </c>
      <c r="I172" s="30" t="n">
        <f aca="false">Cotação!V1023</f>
        <v>101.384</v>
      </c>
      <c r="J172" s="31" t="n">
        <f aca="false">Cotação!Y1023</f>
        <v>0.00569387957543888</v>
      </c>
      <c r="K172" s="32" t="n">
        <f aca="false">Cotação!AC1023</f>
        <v>1</v>
      </c>
      <c r="L172" s="30" t="n">
        <f aca="false">Cotação!AD1023</f>
        <v>101.384</v>
      </c>
      <c r="M172" s="30" t="n">
        <f aca="false">Cotação!AE1023</f>
        <v>-0.573999999999998</v>
      </c>
      <c r="N172" s="32" t="n">
        <f aca="false">Cotação!AB1023</f>
        <v>672</v>
      </c>
      <c r="O172" s="28" t="str">
        <f aca="false">Cotação!AF1023</f>
        <v/>
      </c>
    </row>
    <row r="173" customFormat="false" ht="15" hidden="false" customHeight="false" outlineLevel="0" collapsed="false">
      <c r="A173" s="28" t="str">
        <f aca="false">Cotação!A852</f>
        <v>360361</v>
      </c>
      <c r="B173" s="29" t="str">
        <f aca="false">Cotação!B852</f>
        <v>7896862910747</v>
      </c>
      <c r="C173" s="28" t="str">
        <f aca="false">Cotação!C852</f>
        <v>NIFEDIPRESS 20MG CX 30 COMP RETARD</v>
      </c>
      <c r="D173" s="28" t="str">
        <f aca="false">Cotação!D852</f>
        <v>MEDQUIMICA</v>
      </c>
      <c r="E173" s="28" t="str">
        <f aca="false">Cotação!F852</f>
        <v>A</v>
      </c>
      <c r="F173" s="28" t="n">
        <f aca="false">Cotação!H852</f>
        <v>5.7</v>
      </c>
      <c r="G173" s="30" t="n">
        <f aca="false">Cotação!M852</f>
        <v>6.22</v>
      </c>
      <c r="H173" s="30" t="n">
        <f aca="false">Cotação!L852</f>
        <v>6.22</v>
      </c>
      <c r="I173" s="30" t="n">
        <f aca="false">Cotação!V852</f>
        <v>6.2605</v>
      </c>
      <c r="J173" s="31" t="n">
        <f aca="false">Cotação!Y852</f>
        <v>0.00651125401929265</v>
      </c>
      <c r="K173" s="32" t="n">
        <f aca="false">Cotação!AC852</f>
        <v>4</v>
      </c>
      <c r="L173" s="30" t="n">
        <f aca="false">Cotação!AD852</f>
        <v>25.042</v>
      </c>
      <c r="M173" s="30" t="n">
        <f aca="false">Cotação!AE852</f>
        <v>-0.162000000000003</v>
      </c>
      <c r="N173" s="32" t="n">
        <f aca="false">Cotação!AB852</f>
        <v>4</v>
      </c>
      <c r="O173" s="28" t="str">
        <f aca="false">Cotação!AF852</f>
        <v>ESTOQUE INSUFICIENTE</v>
      </c>
    </row>
    <row r="174" customFormat="false" ht="15" hidden="false" customHeight="false" outlineLevel="0" collapsed="false">
      <c r="A174" s="28" t="str">
        <f aca="false">Cotação!A1073</f>
        <v>643061</v>
      </c>
      <c r="B174" s="29" t="str">
        <f aca="false">Cotação!B1073</f>
        <v>7894913003691</v>
      </c>
      <c r="C174" s="28" t="str">
        <f aca="false">Cotação!C1073</f>
        <v>NINNAR MELATONINA 120CPR MARACUJA</v>
      </c>
      <c r="D174" s="28" t="str">
        <f aca="false">Cotação!D1073</f>
        <v>KRESS</v>
      </c>
      <c r="E174" s="28" t="str">
        <f aca="false">Cotação!F1073</f>
        <v>B</v>
      </c>
      <c r="F174" s="28" t="n">
        <f aca="false">Cotação!H1073</f>
        <v>1.6</v>
      </c>
      <c r="G174" s="30" t="n">
        <f aca="false">Cotação!M1073</f>
        <v>17.78</v>
      </c>
      <c r="H174" s="30" t="n">
        <f aca="false">Cotação!L1073</f>
        <v>16.84</v>
      </c>
      <c r="I174" s="30" t="n">
        <f aca="false">Cotação!V1073</f>
        <v>17.0335</v>
      </c>
      <c r="J174" s="31" t="n">
        <f aca="false">Cotação!Y1073</f>
        <v>-0.0419853768278966</v>
      </c>
      <c r="K174" s="32" t="n">
        <f aca="false">Cotação!AC1073</f>
        <v>1</v>
      </c>
      <c r="L174" s="30" t="n">
        <f aca="false">Cotação!AD1073</f>
        <v>17.0335</v>
      </c>
      <c r="M174" s="30" t="n">
        <f aca="false">Cotação!AE1073</f>
        <v>0.746500000000001</v>
      </c>
      <c r="N174" s="32" t="n">
        <f aca="false">Cotação!AB1073</f>
        <v>627</v>
      </c>
      <c r="O174" s="28" t="str">
        <f aca="false">Cotação!AF1073</f>
        <v/>
      </c>
    </row>
    <row r="175" customFormat="false" ht="15" hidden="false" customHeight="false" outlineLevel="0" collapsed="false">
      <c r="A175" s="28" t="str">
        <f aca="false">Cotação!A1074</f>
        <v>643071</v>
      </c>
      <c r="B175" s="29" t="str">
        <f aca="false">Cotação!B1074</f>
        <v>7894913003189</v>
      </c>
      <c r="C175" s="28" t="str">
        <f aca="false">Cotação!C1074</f>
        <v>NINNAR MELATONINA MARACUJA 30ML</v>
      </c>
      <c r="D175" s="28" t="str">
        <f aca="false">Cotação!D1074</f>
        <v>KRESS</v>
      </c>
      <c r="E175" s="28" t="str">
        <f aca="false">Cotação!F1074</f>
        <v>C</v>
      </c>
      <c r="F175" s="28" t="n">
        <f aca="false">Cotação!H1074</f>
        <v>2.1</v>
      </c>
      <c r="G175" s="30" t="n">
        <f aca="false">Cotação!M1074</f>
        <v>13.1</v>
      </c>
      <c r="H175" s="30" t="n">
        <f aca="false">Cotação!L1074</f>
        <v>13.1</v>
      </c>
      <c r="I175" s="30" t="n">
        <f aca="false">Cotação!V1074</f>
        <v>13.167</v>
      </c>
      <c r="J175" s="31" t="n">
        <f aca="false">Cotação!Y1074</f>
        <v>0.0051145038167939</v>
      </c>
      <c r="K175" s="32" t="n">
        <f aca="false">Cotação!AC1074</f>
        <v>4</v>
      </c>
      <c r="L175" s="30" t="n">
        <f aca="false">Cotação!AD1074</f>
        <v>52.668</v>
      </c>
      <c r="M175" s="30" t="n">
        <f aca="false">Cotação!AE1074</f>
        <v>-0.268000000000001</v>
      </c>
      <c r="N175" s="32" t="n">
        <f aca="false">Cotação!AB1074</f>
        <v>1158</v>
      </c>
      <c r="O175" s="28" t="str">
        <f aca="false">Cotação!AF1074</f>
        <v/>
      </c>
    </row>
    <row r="176" customFormat="false" ht="15" hidden="false" customHeight="false" outlineLevel="0" collapsed="false">
      <c r="A176" s="28" t="str">
        <f aca="false">Cotação!A351</f>
        <v>363041</v>
      </c>
      <c r="B176" s="29" t="str">
        <f aca="false">Cotação!B351</f>
        <v>7899095202146</v>
      </c>
      <c r="C176" s="28" t="str">
        <f aca="false">Cotação!C351</f>
        <v>NISTATINA 25MUI CREME VAG BG 60G+14APLIC</v>
      </c>
      <c r="D176" s="28" t="str">
        <f aca="false">Cotação!D351</f>
        <v>GEOLAB</v>
      </c>
      <c r="E176" s="28" t="str">
        <f aca="false">Cotação!F351</f>
        <v>A</v>
      </c>
      <c r="F176" s="28" t="n">
        <f aca="false">Cotação!H351</f>
        <v>4.3</v>
      </c>
      <c r="G176" s="30" t="n">
        <f aca="false">Cotação!M351</f>
        <v>12.02</v>
      </c>
      <c r="H176" s="30" t="n">
        <f aca="false">Cotação!L351</f>
        <v>12.02</v>
      </c>
      <c r="I176" s="30" t="n">
        <f aca="false">Cotação!V351</f>
        <v>12.16</v>
      </c>
      <c r="J176" s="31" t="n">
        <f aca="false">Cotação!Y351</f>
        <v>0.0116472545757071</v>
      </c>
      <c r="K176" s="32" t="n">
        <f aca="false">Cotação!AC351</f>
        <v>4</v>
      </c>
      <c r="L176" s="30" t="n">
        <f aca="false">Cotação!AD351</f>
        <v>48.64</v>
      </c>
      <c r="M176" s="30" t="n">
        <f aca="false">Cotação!AE351</f>
        <v>-0.560000000000002</v>
      </c>
      <c r="N176" s="32" t="n">
        <f aca="false">Cotação!AB351</f>
        <v>162</v>
      </c>
      <c r="O176" s="28" t="str">
        <f aca="false">Cotação!AF351</f>
        <v/>
      </c>
    </row>
    <row r="177" customFormat="false" ht="15" hidden="false" customHeight="false" outlineLevel="0" collapsed="false">
      <c r="A177" s="28" t="str">
        <f aca="false">Cotação!A352</f>
        <v>363641</v>
      </c>
      <c r="B177" s="29" t="str">
        <f aca="false">Cotação!B352</f>
        <v>7896004711195</v>
      </c>
      <c r="C177" s="28" t="str">
        <f aca="false">Cotação!C352</f>
        <v>NISTATINA+OXIDO DE ZINCO 100MUI+200MG POM BG 60G</v>
      </c>
      <c r="D177" s="28" t="str">
        <f aca="false">Cotação!D352</f>
        <v>EMS GENERICO</v>
      </c>
      <c r="E177" s="28" t="str">
        <f aca="false">Cotação!F352</f>
        <v>A</v>
      </c>
      <c r="F177" s="28" t="n">
        <f aca="false">Cotação!H352</f>
        <v>15</v>
      </c>
      <c r="G177" s="30" t="n">
        <f aca="false">Cotação!M352</f>
        <v>12.194375</v>
      </c>
      <c r="H177" s="30" t="n">
        <f aca="false">Cotação!L352</f>
        <v>12.1944</v>
      </c>
      <c r="I177" s="30" t="n">
        <f aca="false">Cotação!V352</f>
        <v>12.255</v>
      </c>
      <c r="J177" s="31" t="n">
        <f aca="false">Cotação!Y352</f>
        <v>0.00497155450771358</v>
      </c>
      <c r="K177" s="32" t="n">
        <f aca="false">Cotação!AC352</f>
        <v>37</v>
      </c>
      <c r="L177" s="30" t="n">
        <f aca="false">Cotação!AD352</f>
        <v>453.435</v>
      </c>
      <c r="M177" s="30" t="n">
        <f aca="false">Cotação!AE352</f>
        <v>-2.243125</v>
      </c>
      <c r="N177" s="32" t="n">
        <f aca="false">Cotação!AB352</f>
        <v>41</v>
      </c>
      <c r="O177" s="28" t="str">
        <f aca="false">Cotação!AF352</f>
        <v/>
      </c>
    </row>
    <row r="178" customFormat="false" ht="15" hidden="false" customHeight="false" outlineLevel="0" collapsed="false">
      <c r="A178" s="28" t="str">
        <f aca="false">Cotação!A854</f>
        <v>235821</v>
      </c>
      <c r="B178" s="29" t="str">
        <f aca="false">Cotação!B854</f>
        <v>7899620910485</v>
      </c>
      <c r="C178" s="28" t="str">
        <f aca="false">Cotação!C854</f>
        <v>NOVOPRAZOL 20MG FR 56 CAP GEL DURA</v>
      </c>
      <c r="D178" s="28" t="str">
        <f aca="false">Cotação!D854</f>
        <v>GLOBO</v>
      </c>
      <c r="E178" s="28" t="str">
        <f aca="false">Cotação!F854</f>
        <v>C</v>
      </c>
      <c r="F178" s="28" t="n">
        <f aca="false">Cotação!H854</f>
        <v>2.1</v>
      </c>
      <c r="G178" s="30" t="n">
        <f aca="false">Cotação!M854</f>
        <v>5.1</v>
      </c>
      <c r="H178" s="30" t="n">
        <f aca="false">Cotação!L854</f>
        <v>5.1</v>
      </c>
      <c r="I178" s="30" t="n">
        <f aca="false">Cotação!V854</f>
        <v>4.5695</v>
      </c>
      <c r="J178" s="31" t="n">
        <f aca="false">Cotação!Y854</f>
        <v>-0.104019607843137</v>
      </c>
      <c r="K178" s="32" t="n">
        <f aca="false">Cotação!AC854</f>
        <v>3</v>
      </c>
      <c r="L178" s="30" t="n">
        <f aca="false">Cotação!AD854</f>
        <v>13.7085</v>
      </c>
      <c r="M178" s="30" t="n">
        <f aca="false">Cotação!AE854</f>
        <v>1.5915</v>
      </c>
      <c r="N178" s="32" t="n">
        <f aca="false">Cotação!AB854</f>
        <v>705</v>
      </c>
      <c r="O178" s="28" t="str">
        <f aca="false">Cotação!AF854</f>
        <v/>
      </c>
    </row>
    <row r="179" customFormat="false" ht="15" hidden="false" customHeight="false" outlineLevel="0" collapsed="false">
      <c r="A179" s="28" t="str">
        <f aca="false">Cotação!A558</f>
        <v>598331</v>
      </c>
      <c r="B179" s="29" t="str">
        <f aca="false">Cotação!B558</f>
        <v>7896902211254</v>
      </c>
      <c r="C179" s="28" t="str">
        <f aca="false">Cotação!C558</f>
        <v>OLEO CAP/CORP FARMAX 100ML UVA</v>
      </c>
      <c r="D179" s="28" t="str">
        <f aca="false">Cotação!D558</f>
        <v>FARMAX</v>
      </c>
      <c r="E179" s="28" t="str">
        <f aca="false">Cotação!F558</f>
        <v>A</v>
      </c>
      <c r="F179" s="28" t="n">
        <f aca="false">Cotação!H558</f>
        <v>6.4</v>
      </c>
      <c r="G179" s="30" t="n">
        <f aca="false">Cotação!M558</f>
        <v>6.51</v>
      </c>
      <c r="H179" s="30" t="n">
        <f aca="false">Cotação!L558</f>
        <v>6.51</v>
      </c>
      <c r="I179" s="30" t="n">
        <f aca="false">Cotação!V558</f>
        <v>6.3935</v>
      </c>
      <c r="J179" s="31" t="n">
        <f aca="false">Cotação!Y558</f>
        <v>-0.0178955453149</v>
      </c>
      <c r="K179" s="32" t="n">
        <f aca="false">Cotação!AC558</f>
        <v>9</v>
      </c>
      <c r="L179" s="30" t="n">
        <f aca="false">Cotação!AD558</f>
        <v>57.5415</v>
      </c>
      <c r="M179" s="30" t="n">
        <f aca="false">Cotação!AE558</f>
        <v>1.04849999999999</v>
      </c>
      <c r="N179" s="32" t="n">
        <f aca="false">Cotação!AB558</f>
        <v>32</v>
      </c>
      <c r="O179" s="28" t="str">
        <f aca="false">Cotação!AF558</f>
        <v/>
      </c>
    </row>
    <row r="180" customFormat="false" ht="15" hidden="false" customHeight="false" outlineLevel="0" collapsed="false">
      <c r="A180" s="28" t="str">
        <f aca="false">Cotação!A114</f>
        <v>5063</v>
      </c>
      <c r="B180" s="29" t="str">
        <f aca="false">Cotação!B114</f>
        <v>7897732609907</v>
      </c>
      <c r="C180" s="28" t="str">
        <f aca="false">Cotação!C114</f>
        <v>OLEO DE GIRASSOL 100ML</v>
      </c>
      <c r="D180" s="28" t="n">
        <f aca="false">Cotação!D114</f>
        <v>0</v>
      </c>
      <c r="E180" s="28" t="str">
        <f aca="false">Cotação!F114</f>
        <v>A</v>
      </c>
      <c r="F180" s="28" t="n">
        <f aca="false">Cotação!H114</f>
        <v>5.4</v>
      </c>
      <c r="G180" s="30" t="n">
        <f aca="false">Cotação!M114</f>
        <v>4.2</v>
      </c>
      <c r="H180" s="30" t="n">
        <f aca="false">Cotação!L114</f>
        <v>3.99</v>
      </c>
      <c r="I180" s="30" t="n">
        <f aca="false">Cotação!V114</f>
        <v>4.37</v>
      </c>
      <c r="J180" s="31" t="n">
        <f aca="false">Cotação!Y114</f>
        <v>0.0404761904761906</v>
      </c>
      <c r="K180" s="32" t="n">
        <f aca="false">Cotação!AC114</f>
        <v>12</v>
      </c>
      <c r="L180" s="30" t="n">
        <f aca="false">Cotação!AD114</f>
        <v>52.44</v>
      </c>
      <c r="M180" s="30" t="n">
        <f aca="false">Cotação!AE114</f>
        <v>-2.04</v>
      </c>
      <c r="N180" s="32" t="n">
        <f aca="false">Cotação!AB114</f>
        <v>2013</v>
      </c>
      <c r="O180" s="28" t="str">
        <f aca="false">Cotação!AF114</f>
        <v/>
      </c>
    </row>
    <row r="181" customFormat="false" ht="15" hidden="false" customHeight="false" outlineLevel="0" collapsed="false">
      <c r="A181" s="28" t="str">
        <f aca="false">Cotação!A115</f>
        <v>661631</v>
      </c>
      <c r="B181" s="29" t="str">
        <f aca="false">Cotação!B115</f>
        <v>7897732609914</v>
      </c>
      <c r="C181" s="28" t="str">
        <f aca="false">Cotação!C115</f>
        <v>OLEO DE GIRASSOL AGE 200ML   THEO %DN:0.00</v>
      </c>
      <c r="D181" s="28" t="str">
        <f aca="false">Cotação!D115</f>
        <v>THEODORO F SOBRAL   CIA</v>
      </c>
      <c r="E181" s="28" t="str">
        <f aca="false">Cotação!F115</f>
        <v>A</v>
      </c>
      <c r="F181" s="28" t="n">
        <f aca="false">Cotação!H115</f>
        <v>9.6</v>
      </c>
      <c r="G181" s="30" t="n">
        <f aca="false">Cotação!M115</f>
        <v>8.23</v>
      </c>
      <c r="H181" s="30" t="n">
        <f aca="false">Cotação!L115</f>
        <v>8.23</v>
      </c>
      <c r="I181" s="30" t="n">
        <f aca="false">Cotação!V115</f>
        <v>7.3055</v>
      </c>
      <c r="J181" s="31" t="n">
        <f aca="false">Cotação!Y115</f>
        <v>-0.112332928311057</v>
      </c>
      <c r="K181" s="32" t="n">
        <f aca="false">Cotação!AC115</f>
        <v>12</v>
      </c>
      <c r="L181" s="30" t="n">
        <f aca="false">Cotação!AD115</f>
        <v>87.666</v>
      </c>
      <c r="M181" s="30" t="n">
        <f aca="false">Cotação!AE115</f>
        <v>11.094</v>
      </c>
      <c r="N181" s="32" t="n">
        <f aca="false">Cotação!AB115</f>
        <v>354</v>
      </c>
      <c r="O181" s="28" t="str">
        <f aca="false">Cotação!AF115</f>
        <v/>
      </c>
    </row>
    <row r="182" customFormat="false" ht="15" hidden="false" customHeight="false" outlineLevel="0" collapsed="false">
      <c r="A182" s="28" t="str">
        <f aca="false">Cotação!A365</f>
        <v>491681</v>
      </c>
      <c r="B182" s="29" t="str">
        <f aca="false">Cotação!B365</f>
        <v>7896004750354</v>
      </c>
      <c r="C182" s="28" t="str">
        <f aca="false">Cotação!C365</f>
        <v>OLMESART.+HCTZ 40+25MG CX 3BL X 10 COMP REV</v>
      </c>
      <c r="D182" s="28" t="str">
        <f aca="false">Cotação!D365</f>
        <v>EMS GENERICO</v>
      </c>
      <c r="E182" s="28" t="str">
        <f aca="false">Cotação!F365</f>
        <v>A</v>
      </c>
      <c r="F182" s="28" t="n">
        <f aca="false">Cotação!H365</f>
        <v>2</v>
      </c>
      <c r="G182" s="30" t="n">
        <f aca="false">Cotação!M365</f>
        <v>26.15</v>
      </c>
      <c r="H182" s="30" t="n">
        <f aca="false">Cotação!L365</f>
        <v>23.58</v>
      </c>
      <c r="I182" s="30" t="n">
        <f aca="false">Cotação!V365</f>
        <v>25.8685</v>
      </c>
      <c r="J182" s="31" t="n">
        <f aca="false">Cotação!Y365</f>
        <v>-0.0107648183556405</v>
      </c>
      <c r="K182" s="32" t="n">
        <f aca="false">Cotação!AC365</f>
        <v>2</v>
      </c>
      <c r="L182" s="30" t="n">
        <f aca="false">Cotação!AD365</f>
        <v>51.737</v>
      </c>
      <c r="M182" s="30" t="n">
        <f aca="false">Cotação!AE365</f>
        <v>0.562999999999995</v>
      </c>
      <c r="N182" s="32" t="n">
        <f aca="false">Cotação!AB365</f>
        <v>472</v>
      </c>
      <c r="O182" s="28" t="str">
        <f aca="false">Cotação!AF365</f>
        <v/>
      </c>
    </row>
    <row r="183" customFormat="false" ht="15" hidden="false" customHeight="false" outlineLevel="0" collapsed="false">
      <c r="A183" s="28" t="str">
        <f aca="false">Cotação!A366</f>
        <v>661101</v>
      </c>
      <c r="B183" s="29" t="str">
        <f aca="false">Cotação!B366</f>
        <v>7899095202832</v>
      </c>
      <c r="C183" s="28" t="str">
        <f aca="false">Cotação!C366</f>
        <v>OLMESARTANA 20MG CX 30 COMP REV</v>
      </c>
      <c r="D183" s="28" t="str">
        <f aca="false">Cotação!D366</f>
        <v>GEOLAB</v>
      </c>
      <c r="E183" s="28" t="str">
        <f aca="false">Cotação!F366</f>
        <v>A</v>
      </c>
      <c r="F183" s="28" t="n">
        <f aca="false">Cotação!H366</f>
        <v>8.6</v>
      </c>
      <c r="G183" s="30" t="n">
        <f aca="false">Cotação!M366</f>
        <v>14.59</v>
      </c>
      <c r="H183" s="30" t="n">
        <f aca="false">Cotação!L366</f>
        <v>14.39</v>
      </c>
      <c r="I183" s="30" t="n">
        <f aca="false">Cotação!V366</f>
        <v>15.0195</v>
      </c>
      <c r="J183" s="31" t="n">
        <f aca="false">Cotação!Y366</f>
        <v>0.0294379712131598</v>
      </c>
      <c r="K183" s="32" t="n">
        <f aca="false">Cotação!AC366</f>
        <v>13</v>
      </c>
      <c r="L183" s="30" t="n">
        <f aca="false">Cotação!AD366</f>
        <v>195.2535</v>
      </c>
      <c r="M183" s="30" t="n">
        <f aca="false">Cotação!AE366</f>
        <v>-5.58350000000001</v>
      </c>
      <c r="N183" s="32" t="n">
        <f aca="false">Cotação!AB366</f>
        <v>109</v>
      </c>
      <c r="O183" s="28" t="str">
        <f aca="false">Cotação!AF366</f>
        <v/>
      </c>
    </row>
    <row r="184" customFormat="false" ht="15" hidden="false" customHeight="false" outlineLevel="0" collapsed="false">
      <c r="A184" s="28" t="str">
        <f aca="false">Cotação!A367</f>
        <v>661111</v>
      </c>
      <c r="B184" s="29" t="str">
        <f aca="false">Cotação!B367</f>
        <v>7899095202818</v>
      </c>
      <c r="C184" s="28" t="str">
        <f aca="false">Cotação!C367</f>
        <v>OLMESARTANA 40MG CX 30 COMP REV</v>
      </c>
      <c r="D184" s="28" t="str">
        <f aca="false">Cotação!D367</f>
        <v>GEOLAB</v>
      </c>
      <c r="E184" s="28" t="str">
        <f aca="false">Cotação!F367</f>
        <v>A</v>
      </c>
      <c r="F184" s="28" t="n">
        <f aca="false">Cotação!H367</f>
        <v>9.6</v>
      </c>
      <c r="G184" s="30" t="n">
        <f aca="false">Cotação!M367</f>
        <v>18.58</v>
      </c>
      <c r="H184" s="30" t="n">
        <f aca="false">Cotação!L367</f>
        <v>18.58</v>
      </c>
      <c r="I184" s="30" t="n">
        <f aca="false">Cotação!V367</f>
        <v>18.9335</v>
      </c>
      <c r="J184" s="31" t="n">
        <f aca="false">Cotação!Y367</f>
        <v>0.0190258342303553</v>
      </c>
      <c r="K184" s="32" t="n">
        <f aca="false">Cotação!AC367</f>
        <v>15</v>
      </c>
      <c r="L184" s="30" t="n">
        <f aca="false">Cotação!AD367</f>
        <v>284.0025</v>
      </c>
      <c r="M184" s="30" t="n">
        <f aca="false">Cotação!AE367</f>
        <v>-5.30250000000001</v>
      </c>
      <c r="N184" s="32" t="n">
        <f aca="false">Cotação!AB367</f>
        <v>242</v>
      </c>
      <c r="O184" s="28" t="str">
        <f aca="false">Cotação!AF367</f>
        <v/>
      </c>
    </row>
    <row r="185" customFormat="false" ht="15" hidden="false" customHeight="false" outlineLevel="0" collapsed="false">
      <c r="A185" s="28" t="str">
        <f aca="false">Cotação!A370</f>
        <v>4933</v>
      </c>
      <c r="B185" s="29" t="str">
        <f aca="false">Cotação!B370</f>
        <v>7896004791111</v>
      </c>
      <c r="C185" s="28" t="str">
        <f aca="false">Cotação!C370</f>
        <v>OLMESARTANA MEDOXOMILA 40MG 30 CP</v>
      </c>
      <c r="D185" s="28" t="str">
        <f aca="false">Cotação!D370</f>
        <v>EMS GENERICO</v>
      </c>
      <c r="E185" s="28" t="str">
        <f aca="false">Cotação!F370</f>
        <v>A</v>
      </c>
      <c r="F185" s="28" t="n">
        <f aca="false">Cotação!H370</f>
        <v>12.6</v>
      </c>
      <c r="G185" s="30" t="n">
        <f aca="false">Cotação!M370</f>
        <v>18.59</v>
      </c>
      <c r="H185" s="30" t="n">
        <f aca="false">Cotação!L370</f>
        <v>18.59</v>
      </c>
      <c r="I185" s="30" t="n">
        <f aca="false">Cotação!V370</f>
        <v>18.696</v>
      </c>
      <c r="J185" s="31" t="n">
        <f aca="false">Cotação!Y370</f>
        <v>0.00570199031737495</v>
      </c>
      <c r="K185" s="32" t="n">
        <f aca="false">Cotação!AC370</f>
        <v>12</v>
      </c>
      <c r="L185" s="30" t="n">
        <f aca="false">Cotação!AD370</f>
        <v>224.352</v>
      </c>
      <c r="M185" s="30" t="n">
        <f aca="false">Cotação!AE370</f>
        <v>-1.27200000000002</v>
      </c>
      <c r="N185" s="32" t="n">
        <f aca="false">Cotação!AB370</f>
        <v>137</v>
      </c>
      <c r="O185" s="28" t="str">
        <f aca="false">Cotação!AF370</f>
        <v/>
      </c>
    </row>
    <row r="186" customFormat="false" ht="15" hidden="false" customHeight="false" outlineLevel="0" collapsed="false">
      <c r="A186" s="28" t="str">
        <f aca="false">Cotação!A1076</f>
        <v>643031</v>
      </c>
      <c r="B186" s="29" t="str">
        <f aca="false">Cotação!B1076</f>
        <v>7894913001611</v>
      </c>
      <c r="C186" s="28" t="str">
        <f aca="false">Cotação!C1076</f>
        <v>OMEGATIV 1000MG 3 6 9 C/60 CAPS GEL</v>
      </c>
      <c r="D186" s="28" t="str">
        <f aca="false">Cotação!D1076</f>
        <v>KRESS</v>
      </c>
      <c r="E186" s="28" t="str">
        <f aca="false">Cotação!F1076</f>
        <v>B</v>
      </c>
      <c r="F186" s="28" t="n">
        <f aca="false">Cotação!H1076</f>
        <v>0.4</v>
      </c>
      <c r="G186" s="30" t="n">
        <f aca="false">Cotação!M1076</f>
        <v>60.52</v>
      </c>
      <c r="H186" s="30" t="n">
        <f aca="false">Cotação!L1076</f>
        <v>60.52</v>
      </c>
      <c r="I186" s="30" t="n">
        <f aca="false">Cotação!V1076</f>
        <v>62.1585</v>
      </c>
      <c r="J186" s="31" t="n">
        <f aca="false">Cotação!Y1076</f>
        <v>0.0270736946463979</v>
      </c>
      <c r="K186" s="32" t="n">
        <f aca="false">Cotação!AC1076</f>
        <v>1</v>
      </c>
      <c r="L186" s="30" t="n">
        <f aca="false">Cotação!AD1076</f>
        <v>62.1585</v>
      </c>
      <c r="M186" s="30" t="n">
        <f aca="false">Cotação!AE1076</f>
        <v>-1.63849999999999</v>
      </c>
      <c r="N186" s="32" t="n">
        <f aca="false">Cotação!AB1076</f>
        <v>209</v>
      </c>
      <c r="O186" s="28" t="str">
        <f aca="false">Cotação!AF1076</f>
        <v/>
      </c>
    </row>
    <row r="187" customFormat="false" ht="15" hidden="false" customHeight="false" outlineLevel="0" collapsed="false">
      <c r="A187" s="28" t="str">
        <f aca="false">Cotação!A1077</f>
        <v>643041</v>
      </c>
      <c r="B187" s="29" t="str">
        <f aca="false">Cotação!B1077</f>
        <v>7894913004049</v>
      </c>
      <c r="C187" s="28" t="str">
        <f aca="false">Cotação!C1077</f>
        <v>OMEGATIV A-Z 1000MG C/30 CAPS GEL</v>
      </c>
      <c r="D187" s="28" t="str">
        <f aca="false">Cotação!D1077</f>
        <v>KRESS</v>
      </c>
      <c r="E187" s="28" t="str">
        <f aca="false">Cotação!F1077</f>
        <v>C</v>
      </c>
      <c r="F187" s="28" t="n">
        <f aca="false">Cotação!H1077</f>
        <v>0.6</v>
      </c>
      <c r="G187" s="30" t="n">
        <f aca="false">Cotação!M1077</f>
        <v>23.94</v>
      </c>
      <c r="H187" s="30" t="n">
        <f aca="false">Cotação!L1077</f>
        <v>23.94</v>
      </c>
      <c r="I187" s="30" t="n">
        <f aca="false">Cotação!V1077</f>
        <v>24.1015</v>
      </c>
      <c r="J187" s="31" t="n">
        <f aca="false">Cotação!Y1077</f>
        <v>0.00674603174603172</v>
      </c>
      <c r="K187" s="32" t="n">
        <f aca="false">Cotação!AC1077</f>
        <v>1</v>
      </c>
      <c r="L187" s="30" t="n">
        <f aca="false">Cotação!AD1077</f>
        <v>24.1015</v>
      </c>
      <c r="M187" s="30" t="n">
        <f aca="false">Cotação!AE1077</f>
        <v>-0.1615</v>
      </c>
      <c r="N187" s="32" t="n">
        <f aca="false">Cotação!AB1077</f>
        <v>3741</v>
      </c>
      <c r="O187" s="28" t="str">
        <f aca="false">Cotação!AF1077</f>
        <v/>
      </c>
    </row>
    <row r="188" customFormat="false" ht="15" hidden="false" customHeight="false" outlineLevel="0" collapsed="false">
      <c r="A188" s="28" t="str">
        <f aca="false">Cotação!A959</f>
        <v>469461</v>
      </c>
      <c r="B188" s="29" t="str">
        <f aca="false">Cotação!B959</f>
        <v>7896004709178</v>
      </c>
      <c r="C188" s="28" t="str">
        <f aca="false">Cotação!C959</f>
        <v>ONCILEG 1/2,5/0,25MG+100MUI CREME BG 30G</v>
      </c>
      <c r="D188" s="28" t="str">
        <f aca="false">Cotação!D959</f>
        <v>LEGRAND PHARMA</v>
      </c>
      <c r="E188" s="28" t="str">
        <f aca="false">Cotação!F959</f>
        <v>A</v>
      </c>
      <c r="F188" s="28" t="n">
        <f aca="false">Cotação!H959</f>
        <v>4.3</v>
      </c>
      <c r="G188" s="30" t="n">
        <f aca="false">Cotação!M959</f>
        <v>12.65</v>
      </c>
      <c r="H188" s="30" t="n">
        <f aca="false">Cotação!L959</f>
        <v>12.65</v>
      </c>
      <c r="I188" s="30" t="n">
        <f aca="false">Cotação!V959</f>
        <v>12.8155</v>
      </c>
      <c r="J188" s="31" t="n">
        <f aca="false">Cotação!Y959</f>
        <v>0.0130830039525691</v>
      </c>
      <c r="K188" s="32" t="n">
        <f aca="false">Cotação!AC959</f>
        <v>8</v>
      </c>
      <c r="L188" s="30" t="n">
        <f aca="false">Cotação!AD959</f>
        <v>102.524</v>
      </c>
      <c r="M188" s="30" t="n">
        <f aca="false">Cotação!AE959</f>
        <v>-1.324</v>
      </c>
      <c r="N188" s="32" t="n">
        <f aca="false">Cotação!AB959</f>
        <v>431</v>
      </c>
      <c r="O188" s="28" t="str">
        <f aca="false">Cotação!AF959</f>
        <v/>
      </c>
    </row>
    <row r="189" customFormat="false" ht="15" hidden="false" customHeight="false" outlineLevel="0" collapsed="false">
      <c r="A189" s="28" t="str">
        <f aca="false">Cotação!A505</f>
        <v>383621</v>
      </c>
      <c r="B189" s="29" t="str">
        <f aca="false">Cotação!B505</f>
        <v>7896181900351</v>
      </c>
      <c r="C189" s="28" t="str">
        <f aca="false">Cotação!C505</f>
        <v>OXALATO DE ESCITALOPRAM 10MG CX 30 COMP</v>
      </c>
      <c r="D189" s="28" t="str">
        <f aca="false">Cotação!D505</f>
        <v>ACHE</v>
      </c>
      <c r="E189" s="28" t="str">
        <f aca="false">Cotação!F505</f>
        <v>C</v>
      </c>
      <c r="F189" s="28" t="n">
        <f aca="false">Cotação!H505</f>
        <v>0.3</v>
      </c>
      <c r="G189" s="30" t="n">
        <f aca="false">Cotação!M505</f>
        <v>4.8</v>
      </c>
      <c r="H189" s="30" t="n">
        <f aca="false">Cotação!L505</f>
        <v>4.8</v>
      </c>
      <c r="I189" s="30" t="n">
        <f aca="false">Cotação!V505</f>
        <v>5.016</v>
      </c>
      <c r="J189" s="31" t="n">
        <f aca="false">Cotação!Y505</f>
        <v>0.0450000000000002</v>
      </c>
      <c r="K189" s="32" t="n">
        <f aca="false">Cotação!AC505</f>
        <v>2</v>
      </c>
      <c r="L189" s="30" t="n">
        <f aca="false">Cotação!AD505</f>
        <v>10.032</v>
      </c>
      <c r="M189" s="30" t="n">
        <f aca="false">Cotação!AE505</f>
        <v>-0.432</v>
      </c>
      <c r="N189" s="32" t="n">
        <f aca="false">Cotação!AB505</f>
        <v>1272</v>
      </c>
      <c r="O189" s="28" t="str">
        <f aca="false">Cotação!AF505</f>
        <v/>
      </c>
    </row>
    <row r="190" customFormat="false" ht="15" hidden="false" customHeight="false" outlineLevel="0" collapsed="false">
      <c r="A190" s="28" t="str">
        <f aca="false">Cotação!A506</f>
        <v>381701</v>
      </c>
      <c r="B190" s="29" t="str">
        <f aca="false">Cotação!B506</f>
        <v>7896181927297</v>
      </c>
      <c r="C190" s="28" t="str">
        <f aca="false">Cotação!C506</f>
        <v>OXALATO DE ESCITALOPRAM 10MG CX 60 COMP</v>
      </c>
      <c r="D190" s="28" t="str">
        <f aca="false">Cotação!D506</f>
        <v>ACHE</v>
      </c>
      <c r="E190" s="28" t="str">
        <f aca="false">Cotação!F506</f>
        <v>C</v>
      </c>
      <c r="F190" s="28" t="n">
        <f aca="false">Cotação!H506</f>
        <v>0.3</v>
      </c>
      <c r="G190" s="30" t="n">
        <f aca="false">Cotação!M506</f>
        <v>8.59</v>
      </c>
      <c r="H190" s="30" t="n">
        <f aca="false">Cotação!L506</f>
        <v>8.59</v>
      </c>
      <c r="I190" s="30" t="n">
        <f aca="false">Cotação!V506</f>
        <v>8.9015</v>
      </c>
      <c r="J190" s="31" t="n">
        <f aca="false">Cotação!Y506</f>
        <v>0.0362630966239814</v>
      </c>
      <c r="K190" s="32" t="n">
        <f aca="false">Cotação!AC506</f>
        <v>1</v>
      </c>
      <c r="L190" s="30" t="n">
        <f aca="false">Cotação!AD506</f>
        <v>8.9015</v>
      </c>
      <c r="M190" s="30" t="n">
        <f aca="false">Cotação!AE506</f>
        <v>-0.311500000000001</v>
      </c>
      <c r="N190" s="32" t="n">
        <f aca="false">Cotação!AB506</f>
        <v>24</v>
      </c>
      <c r="O190" s="28" t="str">
        <f aca="false">Cotação!AF506</f>
        <v/>
      </c>
    </row>
    <row r="191" customFormat="false" ht="15" hidden="false" customHeight="false" outlineLevel="0" collapsed="false">
      <c r="A191" s="28" t="str">
        <f aca="false">Cotação!A643</f>
        <v>653701</v>
      </c>
      <c r="B191" s="29" t="str">
        <f aca="false">Cotação!B643</f>
        <v>7898639690999</v>
      </c>
      <c r="C191" s="28" t="str">
        <f aca="false">Cotação!C643</f>
        <v>OXIMETRO DE DEDO LED OXILED1</v>
      </c>
      <c r="D191" s="28" t="str">
        <f aca="false">Cotação!D643</f>
        <v>G-TECH</v>
      </c>
      <c r="E191" s="28" t="str">
        <f aca="false">Cotação!F643</f>
        <v>A</v>
      </c>
      <c r="F191" s="28" t="n">
        <f aca="false">Cotação!H643</f>
        <v>1.1</v>
      </c>
      <c r="G191" s="30" t="n">
        <f aca="false">Cotação!M643</f>
        <v>72.55</v>
      </c>
      <c r="H191" s="30" t="n">
        <f aca="false">Cotação!L643</f>
        <v>72.55</v>
      </c>
      <c r="I191" s="30" t="n">
        <f aca="false">Cotação!V643</f>
        <v>75.2875</v>
      </c>
      <c r="J191" s="31" t="n">
        <f aca="false">Cotação!Y643</f>
        <v>0.0377325982081322</v>
      </c>
      <c r="K191" s="32" t="n">
        <f aca="false">Cotação!AC643</f>
        <v>2</v>
      </c>
      <c r="L191" s="30" t="n">
        <f aca="false">Cotação!AD643</f>
        <v>150.575</v>
      </c>
      <c r="M191" s="30" t="n">
        <f aca="false">Cotação!AE643</f>
        <v>-5.47499999999999</v>
      </c>
      <c r="N191" s="32" t="n">
        <f aca="false">Cotação!AB643</f>
        <v>82</v>
      </c>
      <c r="O191" s="28" t="str">
        <f aca="false">Cotação!AF643</f>
        <v/>
      </c>
    </row>
    <row r="192" customFormat="false" ht="15" hidden="false" customHeight="false" outlineLevel="0" collapsed="false">
      <c r="A192" s="28" t="str">
        <f aca="false">Cotação!A380</f>
        <v>390421</v>
      </c>
      <c r="B192" s="29" t="str">
        <f aca="false">Cotação!B380</f>
        <v>7896181918691</v>
      </c>
      <c r="C192" s="28" t="str">
        <f aca="false">Cotação!C380</f>
        <v>PANTOPRAZOL 40MG CX 28 COMP</v>
      </c>
      <c r="D192" s="28" t="str">
        <f aca="false">Cotação!D380</f>
        <v>ACHE</v>
      </c>
      <c r="E192" s="28" t="str">
        <f aca="false">Cotação!F380</f>
        <v>A</v>
      </c>
      <c r="F192" s="28" t="n">
        <f aca="false">Cotação!H380</f>
        <v>55.2</v>
      </c>
      <c r="G192" s="30" t="n">
        <f aca="false">Cotação!M380</f>
        <v>5.9</v>
      </c>
      <c r="H192" s="30" t="n">
        <f aca="false">Cotação!L380</f>
        <v>5.9</v>
      </c>
      <c r="I192" s="30" t="n">
        <f aca="false">Cotação!V380</f>
        <v>6.175</v>
      </c>
      <c r="J192" s="31" t="n">
        <f aca="false">Cotação!Y380</f>
        <v>0.0466101694915253</v>
      </c>
      <c r="K192" s="32" t="n">
        <f aca="false">Cotação!AC380</f>
        <v>5</v>
      </c>
      <c r="L192" s="30" t="n">
        <f aca="false">Cotação!AD380</f>
        <v>30.875</v>
      </c>
      <c r="M192" s="30" t="n">
        <f aca="false">Cotação!AE380</f>
        <v>-1.375</v>
      </c>
      <c r="N192" s="32" t="n">
        <f aca="false">Cotação!AB380</f>
        <v>5</v>
      </c>
      <c r="O192" s="28" t="str">
        <f aca="false">Cotação!AF380</f>
        <v>ESTOQUE INSUFICIENTE</v>
      </c>
    </row>
    <row r="193" customFormat="false" ht="15" hidden="false" customHeight="false" outlineLevel="0" collapsed="false">
      <c r="A193" s="28" t="str">
        <f aca="false">Cotação!A865</f>
        <v>591051</v>
      </c>
      <c r="B193" s="29" t="str">
        <f aca="false">Cotação!B865</f>
        <v>7899470805740</v>
      </c>
      <c r="C193" s="28" t="str">
        <f aca="false">Cotação!C865</f>
        <v>PASTA DAGUA NATULAB 80G</v>
      </c>
      <c r="D193" s="28" t="str">
        <f aca="false">Cotação!D865</f>
        <v>NATULAB LABORATORIO</v>
      </c>
      <c r="E193" s="28" t="str">
        <f aca="false">Cotação!F865</f>
        <v>A</v>
      </c>
      <c r="F193" s="28" t="n">
        <f aca="false">Cotação!H865</f>
        <v>3.5</v>
      </c>
      <c r="G193" s="30" t="n">
        <f aca="false">Cotação!M865</f>
        <v>10.19</v>
      </c>
      <c r="H193" s="30" t="n">
        <f aca="false">Cotação!L865</f>
        <v>10.19</v>
      </c>
      <c r="I193" s="30" t="n">
        <f aca="false">Cotação!V865</f>
        <v>10.5545</v>
      </c>
      <c r="J193" s="31" t="n">
        <f aca="false">Cotação!Y865</f>
        <v>0.0357703631010797</v>
      </c>
      <c r="K193" s="32" t="n">
        <f aca="false">Cotação!AC865</f>
        <v>10</v>
      </c>
      <c r="L193" s="30" t="n">
        <f aca="false">Cotação!AD865</f>
        <v>105.545</v>
      </c>
      <c r="M193" s="30" t="n">
        <f aca="false">Cotação!AE865</f>
        <v>-3.64500000000001</v>
      </c>
      <c r="N193" s="32" t="n">
        <f aca="false">Cotação!AB865</f>
        <v>57</v>
      </c>
      <c r="O193" s="28" t="str">
        <f aca="false">Cotação!AF865</f>
        <v/>
      </c>
    </row>
    <row r="194" customFormat="false" ht="15" hidden="false" customHeight="false" outlineLevel="0" collapsed="false">
      <c r="A194" s="28" t="str">
        <f aca="false">Cotação!A57</f>
        <v>602671</v>
      </c>
      <c r="B194" s="29" t="str">
        <f aca="false">Cotação!B57</f>
        <v>7898936661012</v>
      </c>
      <c r="C194" s="28" t="str">
        <f aca="false">Cotação!C57</f>
        <v>PENTE DE ACO - DR PENTINHO</v>
      </c>
      <c r="D194" s="28" t="str">
        <f aca="false">Cotação!D57</f>
        <v>DR PENTINHO</v>
      </c>
      <c r="E194" s="28" t="str">
        <f aca="false">Cotação!F57</f>
        <v>A</v>
      </c>
      <c r="F194" s="28" t="n">
        <f aca="false">Cotação!H57</f>
        <v>3.2</v>
      </c>
      <c r="G194" s="30" t="n">
        <f aca="false">Cotação!M57</f>
        <v>11.46</v>
      </c>
      <c r="H194" s="30" t="n">
        <f aca="false">Cotação!L57</f>
        <v>11.46</v>
      </c>
      <c r="I194" s="30" t="n">
        <f aca="false">Cotação!V57</f>
        <v>11.172</v>
      </c>
      <c r="J194" s="31" t="n">
        <f aca="false">Cotação!Y57</f>
        <v>-0.025130890052356</v>
      </c>
      <c r="K194" s="32" t="n">
        <f aca="false">Cotação!AC57</f>
        <v>6</v>
      </c>
      <c r="L194" s="30" t="n">
        <f aca="false">Cotação!AD57</f>
        <v>67.032</v>
      </c>
      <c r="M194" s="30" t="n">
        <f aca="false">Cotação!AE57</f>
        <v>1.728</v>
      </c>
      <c r="N194" s="32" t="n">
        <f aca="false">Cotação!AB57</f>
        <v>964</v>
      </c>
      <c r="O194" s="28" t="str">
        <f aca="false">Cotação!AF57</f>
        <v/>
      </c>
    </row>
    <row r="195" customFormat="false" ht="15" hidden="false" customHeight="false" outlineLevel="0" collapsed="false">
      <c r="A195" s="28" t="str">
        <f aca="false">Cotação!A383</f>
        <v>274781</v>
      </c>
      <c r="B195" s="29" t="str">
        <f aca="false">Cotação!B383</f>
        <v>7898100243112</v>
      </c>
      <c r="C195" s="28" t="str">
        <f aca="false">Cotação!C383</f>
        <v>PHITOSS 7MG/ML XPE FR 100ML PET</v>
      </c>
      <c r="D195" s="28" t="str">
        <f aca="false">Cotação!D383</f>
        <v>BRASTERAPICA</v>
      </c>
      <c r="E195" s="28" t="str">
        <f aca="false">Cotação!F383</f>
        <v>A</v>
      </c>
      <c r="F195" s="28" t="n">
        <f aca="false">Cotação!H383</f>
        <v>21.1</v>
      </c>
      <c r="G195" s="30" t="n">
        <f aca="false">Cotação!M383</f>
        <v>5.39</v>
      </c>
      <c r="H195" s="30" t="n">
        <f aca="false">Cotação!L383</f>
        <v>5.39</v>
      </c>
      <c r="I195" s="30" t="n">
        <f aca="false">Cotação!V383</f>
        <v>5.415</v>
      </c>
      <c r="J195" s="31" t="n">
        <f aca="false">Cotação!Y383</f>
        <v>0.00463821892393335</v>
      </c>
      <c r="K195" s="32" t="n">
        <f aca="false">Cotação!AC383</f>
        <v>21</v>
      </c>
      <c r="L195" s="30" t="n">
        <f aca="false">Cotação!AD383</f>
        <v>113.715</v>
      </c>
      <c r="M195" s="30" t="n">
        <f aca="false">Cotação!AE383</f>
        <v>-0.525000000000008</v>
      </c>
      <c r="N195" s="32" t="n">
        <f aca="false">Cotação!AB383</f>
        <v>1748</v>
      </c>
      <c r="O195" s="28" t="str">
        <f aca="false">Cotação!AF383</f>
        <v/>
      </c>
    </row>
    <row r="196" customFormat="false" ht="15" hidden="false" customHeight="false" outlineLevel="0" collapsed="false">
      <c r="A196" s="28" t="str">
        <f aca="false">Cotação!A560</f>
        <v>630021</v>
      </c>
      <c r="B196" s="29" t="str">
        <f aca="false">Cotação!B560</f>
        <v>7896075709053</v>
      </c>
      <c r="C196" s="28" t="str">
        <f aca="false">Cotação!C560</f>
        <v>PINCA MERHEJE BASIC INOX RETA</v>
      </c>
      <c r="D196" s="28" t="str">
        <f aca="false">Cotação!D560</f>
        <v>MERHEJE</v>
      </c>
      <c r="E196" s="28" t="str">
        <f aca="false">Cotação!F560</f>
        <v>C</v>
      </c>
      <c r="F196" s="28" t="n">
        <f aca="false">Cotação!H560</f>
        <v>2.1</v>
      </c>
      <c r="G196" s="30" t="n">
        <f aca="false">Cotação!M560</f>
        <v>2.51833333333333</v>
      </c>
      <c r="H196" s="30" t="n">
        <f aca="false">Cotação!L560</f>
        <v>2.5183</v>
      </c>
      <c r="I196" s="30" t="n">
        <f aca="false">Cotação!V560</f>
        <v>2.4985</v>
      </c>
      <c r="J196" s="31" t="n">
        <f aca="false">Cotação!Y560</f>
        <v>-0.00787557908669623</v>
      </c>
      <c r="K196" s="32" t="n">
        <f aca="false">Cotação!AC560</f>
        <v>1</v>
      </c>
      <c r="L196" s="30" t="n">
        <f aca="false">Cotação!AD560</f>
        <v>2.4985</v>
      </c>
      <c r="M196" s="30" t="n">
        <f aca="false">Cotação!AE560</f>
        <v>0.01983333333333</v>
      </c>
      <c r="N196" s="32" t="n">
        <f aca="false">Cotação!AB560</f>
        <v>1</v>
      </c>
      <c r="O196" s="28" t="str">
        <f aca="false">Cotação!AF560</f>
        <v>ESTOQUE INSUFICIENTE</v>
      </c>
    </row>
    <row r="197" customFormat="false" ht="15" hidden="false" customHeight="false" outlineLevel="0" collapsed="false">
      <c r="A197" s="28" t="str">
        <f aca="false">Cotação!A385</f>
        <v>404881</v>
      </c>
      <c r="B197" s="29" t="str">
        <f aca="false">Cotação!B385</f>
        <v>7898216362189</v>
      </c>
      <c r="C197" s="28" t="str">
        <f aca="false">Cotação!C385</f>
        <v>PIROXICAM 20MG CX 10 CAP</v>
      </c>
      <c r="D197" s="28" t="str">
        <f aca="false">Cotação!D385</f>
        <v>PHARLAB</v>
      </c>
      <c r="E197" s="28" t="str">
        <f aca="false">Cotação!F385</f>
        <v>A</v>
      </c>
      <c r="F197" s="28" t="n">
        <f aca="false">Cotação!H385</f>
        <v>8</v>
      </c>
      <c r="G197" s="30" t="n">
        <f aca="false">Cotação!M385</f>
        <v>4.15</v>
      </c>
      <c r="H197" s="30" t="n">
        <f aca="false">Cotação!L385</f>
        <v>4.15</v>
      </c>
      <c r="I197" s="30" t="n">
        <f aca="false">Cotação!V385</f>
        <v>4.275</v>
      </c>
      <c r="J197" s="31" t="n">
        <f aca="false">Cotação!Y385</f>
        <v>0.0301204819277108</v>
      </c>
      <c r="K197" s="32" t="n">
        <f aca="false">Cotação!AC385</f>
        <v>14</v>
      </c>
      <c r="L197" s="30" t="n">
        <f aca="false">Cotação!AD385</f>
        <v>59.85</v>
      </c>
      <c r="M197" s="30" t="n">
        <f aca="false">Cotação!AE385</f>
        <v>-1.75</v>
      </c>
      <c r="N197" s="32" t="n">
        <f aca="false">Cotação!AB385</f>
        <v>320</v>
      </c>
      <c r="O197" s="28" t="str">
        <f aca="false">Cotação!AF385</f>
        <v/>
      </c>
    </row>
    <row r="198" customFormat="false" ht="15" hidden="false" customHeight="false" outlineLevel="0" collapsed="false">
      <c r="A198" s="28" t="str">
        <f aca="false">Cotação!A984</f>
        <v>672411</v>
      </c>
      <c r="B198" s="29" t="str">
        <f aca="false">Cotação!B984</f>
        <v>7896902206540</v>
      </c>
      <c r="C198" s="28" t="str">
        <f aca="false">Cotação!C984</f>
        <v>PO DESCOL DOURA PELOS SUNLESS SACHE 20G</v>
      </c>
      <c r="D198" s="28" t="str">
        <f aca="false">Cotação!D984</f>
        <v>FARMAX</v>
      </c>
      <c r="E198" s="28" t="str">
        <f aca="false">Cotação!F984</f>
        <v>B</v>
      </c>
      <c r="F198" s="28" t="n">
        <f aca="false">Cotação!H984</f>
        <v>9.6</v>
      </c>
      <c r="G198" s="30" t="n">
        <f aca="false">Cotação!M984</f>
        <v>4.55</v>
      </c>
      <c r="H198" s="30" t="n">
        <f aca="false">Cotação!L984</f>
        <v>4.55</v>
      </c>
      <c r="I198" s="30" t="n">
        <f aca="false">Cotação!V984</f>
        <v>4.199</v>
      </c>
      <c r="J198" s="31" t="n">
        <f aca="false">Cotação!Y984</f>
        <v>-0.0771428571428572</v>
      </c>
      <c r="K198" s="32" t="n">
        <f aca="false">Cotação!AC984</f>
        <v>1</v>
      </c>
      <c r="L198" s="30" t="n">
        <f aca="false">Cotação!AD984</f>
        <v>4.199</v>
      </c>
      <c r="M198" s="30" t="n">
        <f aca="false">Cotação!AE984</f>
        <v>0.351</v>
      </c>
      <c r="N198" s="32" t="n">
        <f aca="false">Cotação!AB984</f>
        <v>1</v>
      </c>
      <c r="O198" s="28" t="str">
        <f aca="false">Cotação!AF984</f>
        <v>ESTOQUE INSUFICIENTE</v>
      </c>
    </row>
    <row r="199" customFormat="false" ht="15" hidden="false" customHeight="false" outlineLevel="0" collapsed="false">
      <c r="A199" s="28" t="str">
        <f aca="false">Cotação!A874</f>
        <v>331681</v>
      </c>
      <c r="B199" s="29" t="str">
        <f aca="false">Cotação!B874</f>
        <v>7898133131066</v>
      </c>
      <c r="C199" s="28" t="str">
        <f aca="false">Cotação!C874</f>
        <v>POLARADEX 0,4 MG/ML SOL OR CT FR PLAS AMB X 100 ML + COP MED</v>
      </c>
      <c r="D199" s="28" t="str">
        <f aca="false">Cotação!D874</f>
        <v>NATULAB LABORATORIO</v>
      </c>
      <c r="E199" s="28" t="str">
        <f aca="false">Cotação!F874</f>
        <v>C</v>
      </c>
      <c r="F199" s="28" t="n">
        <f aca="false">Cotação!H874</f>
        <v>0.4</v>
      </c>
      <c r="G199" s="30" t="n">
        <f aca="false">Cotação!M874</f>
        <v>5.64</v>
      </c>
      <c r="H199" s="30" t="n">
        <f aca="false">Cotação!L874</f>
        <v>5.64</v>
      </c>
      <c r="I199" s="30" t="n">
        <f aca="false">Cotação!V874</f>
        <v>5.8805</v>
      </c>
      <c r="J199" s="31" t="n">
        <f aca="false">Cotação!Y874</f>
        <v>0.0426418439716312</v>
      </c>
      <c r="K199" s="32" t="n">
        <f aca="false">Cotação!AC874</f>
        <v>2</v>
      </c>
      <c r="L199" s="30" t="n">
        <f aca="false">Cotação!AD874</f>
        <v>11.761</v>
      </c>
      <c r="M199" s="30" t="n">
        <f aca="false">Cotação!AE874</f>
        <v>-0.481</v>
      </c>
      <c r="N199" s="32" t="n">
        <f aca="false">Cotação!AB874</f>
        <v>764</v>
      </c>
      <c r="O199" s="28" t="str">
        <f aca="false">Cotação!AF874</f>
        <v/>
      </c>
    </row>
    <row r="200" customFormat="false" ht="15" hidden="false" customHeight="false" outlineLevel="0" collapsed="false">
      <c r="A200" s="28" t="str">
        <f aca="false">Cotação!A389</f>
        <v>408041</v>
      </c>
      <c r="B200" s="29" t="str">
        <f aca="false">Cotação!B389</f>
        <v>7898569765514</v>
      </c>
      <c r="C200" s="28" t="str">
        <f aca="false">Cotação!C389</f>
        <v>PREDNISOLONA 40MG CX 7 COMP</v>
      </c>
      <c r="D200" s="28" t="str">
        <f aca="false">Cotação!D389</f>
        <v>ALTHAIA</v>
      </c>
      <c r="E200" s="28" t="str">
        <f aca="false">Cotação!F389</f>
        <v>C</v>
      </c>
      <c r="F200" s="28" t="n">
        <f aca="false">Cotação!H389</f>
        <v>1.7</v>
      </c>
      <c r="G200" s="30" t="n">
        <f aca="false">Cotação!M389</f>
        <v>9.75</v>
      </c>
      <c r="H200" s="30" t="n">
        <f aca="false">Cotação!L389</f>
        <v>9.75</v>
      </c>
      <c r="I200" s="30" t="n">
        <f aca="false">Cotação!V389</f>
        <v>9.937</v>
      </c>
      <c r="J200" s="31" t="n">
        <f aca="false">Cotação!Y389</f>
        <v>0.019179487179487</v>
      </c>
      <c r="K200" s="32" t="n">
        <f aca="false">Cotação!AC389</f>
        <v>5</v>
      </c>
      <c r="L200" s="30" t="n">
        <f aca="false">Cotação!AD389</f>
        <v>49.685</v>
      </c>
      <c r="M200" s="30" t="n">
        <f aca="false">Cotação!AE389</f>
        <v>-0.934999999999997</v>
      </c>
      <c r="N200" s="32" t="n">
        <f aca="false">Cotação!AB389</f>
        <v>23</v>
      </c>
      <c r="O200" s="28" t="str">
        <f aca="false">Cotação!AF389</f>
        <v/>
      </c>
    </row>
    <row r="201" customFormat="false" ht="15" hidden="false" customHeight="false" outlineLevel="0" collapsed="false">
      <c r="A201" s="28" t="str">
        <f aca="false">Cotação!A391</f>
        <v>408881</v>
      </c>
      <c r="B201" s="29" t="str">
        <f aca="false">Cotação!B391</f>
        <v>7896181924173</v>
      </c>
      <c r="C201" s="28" t="str">
        <f aca="false">Cotação!C391</f>
        <v>PREDNISONA 20MG CX 10 COMP</v>
      </c>
      <c r="D201" s="28" t="str">
        <f aca="false">Cotação!D391</f>
        <v>ACHE</v>
      </c>
      <c r="E201" s="28" t="str">
        <f aca="false">Cotação!F391</f>
        <v>B</v>
      </c>
      <c r="F201" s="28" t="n">
        <f aca="false">Cotação!H391</f>
        <v>6.2</v>
      </c>
      <c r="G201" s="30" t="n">
        <f aca="false">Cotação!M391</f>
        <v>4.22</v>
      </c>
      <c r="H201" s="30" t="n">
        <f aca="false">Cotação!L391</f>
        <v>4.22</v>
      </c>
      <c r="I201" s="30" t="n">
        <f aca="false">Cotação!V391</f>
        <v>3.9805</v>
      </c>
      <c r="J201" s="31" t="n">
        <f aca="false">Cotação!Y391</f>
        <v>-0.0567535545023696</v>
      </c>
      <c r="K201" s="32" t="n">
        <f aca="false">Cotação!AC391</f>
        <v>11</v>
      </c>
      <c r="L201" s="30" t="n">
        <f aca="false">Cotação!AD391</f>
        <v>43.7855</v>
      </c>
      <c r="M201" s="30" t="n">
        <f aca="false">Cotação!AE391</f>
        <v>2.6345</v>
      </c>
      <c r="N201" s="32" t="n">
        <f aca="false">Cotação!AB391</f>
        <v>107</v>
      </c>
      <c r="O201" s="28" t="str">
        <f aca="false">Cotação!AF391</f>
        <v/>
      </c>
    </row>
    <row r="202" customFormat="false" ht="15" hidden="false" customHeight="false" outlineLevel="0" collapsed="false">
      <c r="A202" s="28" t="str">
        <f aca="false">Cotação!A393</f>
        <v>480781</v>
      </c>
      <c r="B202" s="29" t="str">
        <f aca="false">Cotação!B393</f>
        <v>7899620912151</v>
      </c>
      <c r="C202" s="28" t="str">
        <f aca="false">Cotação!C393</f>
        <v>PREDNISONA 20MG CX 10 COMP</v>
      </c>
      <c r="D202" s="28" t="str">
        <f aca="false">Cotação!D393</f>
        <v>GLOBO</v>
      </c>
      <c r="E202" s="28" t="str">
        <f aca="false">Cotação!F393</f>
        <v>A</v>
      </c>
      <c r="F202" s="28" t="n">
        <f aca="false">Cotação!H393</f>
        <v>10.7</v>
      </c>
      <c r="G202" s="30" t="n">
        <f aca="false">Cotação!M393</f>
        <v>3.97</v>
      </c>
      <c r="H202" s="30" t="n">
        <f aca="false">Cotação!L393</f>
        <v>3.97</v>
      </c>
      <c r="I202" s="30" t="n">
        <f aca="false">Cotação!V393</f>
        <v>4.066</v>
      </c>
      <c r="J202" s="31" t="n">
        <f aca="false">Cotação!Y393</f>
        <v>0.0241813602015113</v>
      </c>
      <c r="K202" s="32" t="n">
        <f aca="false">Cotação!AC393</f>
        <v>20</v>
      </c>
      <c r="L202" s="30" t="n">
        <f aca="false">Cotação!AD393</f>
        <v>81.32</v>
      </c>
      <c r="M202" s="30" t="n">
        <f aca="false">Cotação!AE393</f>
        <v>-1.91999999999999</v>
      </c>
      <c r="N202" s="32" t="n">
        <f aca="false">Cotação!AB393</f>
        <v>175</v>
      </c>
      <c r="O202" s="28" t="str">
        <f aca="false">Cotação!AF393</f>
        <v/>
      </c>
    </row>
    <row r="203" customFormat="false" ht="15" hidden="false" customHeight="false" outlineLevel="0" collapsed="false">
      <c r="A203" s="28" t="str">
        <f aca="false">Cotação!A58</f>
        <v>629791</v>
      </c>
      <c r="B203" s="29" t="str">
        <f aca="false">Cotação!B58</f>
        <v>7896699030670</v>
      </c>
      <c r="C203" s="28" t="str">
        <f aca="false">Cotação!C58</f>
        <v>PREND CHUPETA LOLLY ROSA</v>
      </c>
      <c r="D203" s="28" t="str">
        <f aca="false">Cotação!D58</f>
        <v>LOLLY</v>
      </c>
      <c r="E203" s="28" t="str">
        <f aca="false">Cotação!F58</f>
        <v>C</v>
      </c>
      <c r="F203" s="28" t="n">
        <f aca="false">Cotação!H58</f>
        <v>0</v>
      </c>
      <c r="G203" s="30" t="n">
        <f aca="false">Cotação!M58</f>
        <v>11.04</v>
      </c>
      <c r="H203" s="30" t="n">
        <f aca="false">Cotação!L58</f>
        <v>11.04</v>
      </c>
      <c r="I203" s="30" t="n">
        <f aca="false">Cotação!V58</f>
        <v>11.096</v>
      </c>
      <c r="J203" s="31" t="n">
        <f aca="false">Cotação!Y58</f>
        <v>0.0050724637681161</v>
      </c>
      <c r="K203" s="32" t="n">
        <f aca="false">Cotação!AC58</f>
        <v>1</v>
      </c>
      <c r="L203" s="30" t="n">
        <f aca="false">Cotação!AD58</f>
        <v>11.096</v>
      </c>
      <c r="M203" s="30" t="n">
        <f aca="false">Cotação!AE58</f>
        <v>-0.0560000000000009</v>
      </c>
      <c r="N203" s="32" t="n">
        <f aca="false">Cotação!AB58</f>
        <v>23</v>
      </c>
      <c r="O203" s="28" t="str">
        <f aca="false">Cotação!AF58</f>
        <v/>
      </c>
    </row>
    <row r="204" customFormat="false" ht="15" hidden="false" customHeight="false" outlineLevel="0" collapsed="false">
      <c r="A204" s="28" t="str">
        <f aca="false">Cotação!A582</f>
        <v>657311</v>
      </c>
      <c r="B204" s="29" t="str">
        <f aca="false">Cotação!B582</f>
        <v>7898079005261</v>
      </c>
      <c r="C204" s="28" t="str">
        <f aca="false">Cotação!C582</f>
        <v>PRES PRUDENCE SUTRA AROMA HORTELA C/03</v>
      </c>
      <c r="D204" s="28" t="str">
        <f aca="false">Cotação!D582</f>
        <v>PRUDENCE</v>
      </c>
      <c r="E204" s="28" t="str">
        <f aca="false">Cotação!F582</f>
        <v>C</v>
      </c>
      <c r="F204" s="28" t="n">
        <f aca="false">Cotação!H582</f>
        <v>3.6</v>
      </c>
      <c r="G204" s="30" t="n">
        <f aca="false">Cotação!M582</f>
        <v>1.24</v>
      </c>
      <c r="H204" s="30" t="n">
        <f aca="false">Cotação!L582</f>
        <v>1.24</v>
      </c>
      <c r="I204" s="30" t="n">
        <f aca="false">Cotação!V582</f>
        <v>1.2445</v>
      </c>
      <c r="J204" s="31" t="n">
        <f aca="false">Cotação!Y582</f>
        <v>0.00362903225806455</v>
      </c>
      <c r="K204" s="32" t="n">
        <f aca="false">Cotação!AC582</f>
        <v>3</v>
      </c>
      <c r="L204" s="30" t="n">
        <f aca="false">Cotação!AD582</f>
        <v>3.7335</v>
      </c>
      <c r="M204" s="30" t="n">
        <f aca="false">Cotação!AE582</f>
        <v>-0.0134999999999998</v>
      </c>
      <c r="N204" s="32" t="n">
        <f aca="false">Cotação!AB582</f>
        <v>1416</v>
      </c>
      <c r="O204" s="28" t="str">
        <f aca="false">Cotação!AF582</f>
        <v/>
      </c>
    </row>
    <row r="205" customFormat="false" ht="15" hidden="false" customHeight="false" outlineLevel="0" collapsed="false">
      <c r="A205" s="28" t="str">
        <f aca="false">Cotação!A584</f>
        <v>550201</v>
      </c>
      <c r="B205" s="29" t="str">
        <f aca="false">Cotação!B584</f>
        <v>7898556850254</v>
      </c>
      <c r="C205" s="28" t="str">
        <f aca="false">Cotação!C584</f>
        <v>PRES RILEX HOT 3UN</v>
      </c>
      <c r="D205" s="28" t="str">
        <f aca="false">Cotação!D584</f>
        <v>RILEX</v>
      </c>
      <c r="E205" s="28" t="str">
        <f aca="false">Cotação!F584</f>
        <v>C</v>
      </c>
      <c r="F205" s="28" t="n">
        <f aca="false">Cotação!H584</f>
        <v>1.2</v>
      </c>
      <c r="G205" s="30" t="n">
        <f aca="false">Cotação!M584</f>
        <v>5.07</v>
      </c>
      <c r="H205" s="30" t="n">
        <f aca="false">Cotação!L584</f>
        <v>5.07</v>
      </c>
      <c r="I205" s="30" t="n">
        <f aca="false">Cotação!V584</f>
        <v>5.111</v>
      </c>
      <c r="J205" s="31" t="n">
        <f aca="false">Cotação!Y584</f>
        <v>0.00808678500986182</v>
      </c>
      <c r="K205" s="32" t="n">
        <f aca="false">Cotação!AC584</f>
        <v>2</v>
      </c>
      <c r="L205" s="30" t="n">
        <f aca="false">Cotação!AD584</f>
        <v>10.222</v>
      </c>
      <c r="M205" s="30" t="n">
        <f aca="false">Cotação!AE584</f>
        <v>-0.081999999999999</v>
      </c>
      <c r="N205" s="32" t="n">
        <f aca="false">Cotação!AB584</f>
        <v>132</v>
      </c>
      <c r="O205" s="28" t="str">
        <f aca="false">Cotação!AF584</f>
        <v/>
      </c>
    </row>
    <row r="206" customFormat="false" ht="15" hidden="false" customHeight="false" outlineLevel="0" collapsed="false">
      <c r="A206" s="28" t="str">
        <f aca="false">Cotação!A591</f>
        <v>569121</v>
      </c>
      <c r="B206" s="29" t="str">
        <f aca="false">Cotação!B591</f>
        <v>7896007200504</v>
      </c>
      <c r="C206" s="28" t="str">
        <f aca="false">Cotação!C591</f>
        <v>PRESERV BLOWTEX ELITE C/3UN (BLO)</v>
      </c>
      <c r="D206" s="28" t="str">
        <f aca="false">Cotação!D591</f>
        <v>BLOWTEX</v>
      </c>
      <c r="E206" s="28" t="str">
        <f aca="false">Cotação!F591</f>
        <v>B</v>
      </c>
      <c r="F206" s="28" t="n">
        <f aca="false">Cotação!H591</f>
        <v>19.3</v>
      </c>
      <c r="G206" s="30" t="n">
        <f aca="false">Cotação!M591</f>
        <v>1.3</v>
      </c>
      <c r="H206" s="30" t="n">
        <f aca="false">Cotação!L591</f>
        <v>1.29</v>
      </c>
      <c r="I206" s="30" t="n">
        <f aca="false">Cotação!V591</f>
        <v>1.311</v>
      </c>
      <c r="J206" s="31" t="n">
        <f aca="false">Cotação!Y591</f>
        <v>0.0084615384615383</v>
      </c>
      <c r="K206" s="32" t="n">
        <f aca="false">Cotação!AC591</f>
        <v>44</v>
      </c>
      <c r="L206" s="30" t="n">
        <f aca="false">Cotação!AD591</f>
        <v>57.684</v>
      </c>
      <c r="M206" s="30" t="n">
        <f aca="false">Cotação!AE591</f>
        <v>-0.483999999999996</v>
      </c>
      <c r="N206" s="32" t="n">
        <f aca="false">Cotação!AB591</f>
        <v>3073</v>
      </c>
      <c r="O206" s="28" t="str">
        <f aca="false">Cotação!AF591</f>
        <v/>
      </c>
    </row>
    <row r="207" customFormat="false" ht="15" hidden="false" customHeight="false" outlineLevel="0" collapsed="false">
      <c r="A207" s="28" t="str">
        <f aca="false">Cotação!A592</f>
        <v>641761</v>
      </c>
      <c r="B207" s="29" t="str">
        <f aca="false">Cotação!B592</f>
        <v>7896007202003</v>
      </c>
      <c r="C207" s="28" t="str">
        <f aca="false">Cotação!C592</f>
        <v>PRESERV BLOWTEX LUBRIFICADO L9P6</v>
      </c>
      <c r="D207" s="28" t="str">
        <f aca="false">Cotação!D592</f>
        <v>BLOWTEX</v>
      </c>
      <c r="E207" s="28" t="str">
        <f aca="false">Cotação!F592</f>
        <v>B</v>
      </c>
      <c r="F207" s="28" t="n">
        <f aca="false">Cotação!H592</f>
        <v>1.9</v>
      </c>
      <c r="G207" s="30" t="n">
        <f aca="false">Cotação!M592</f>
        <v>8.26</v>
      </c>
      <c r="H207" s="30" t="n">
        <f aca="false">Cotação!L592</f>
        <v>8.26</v>
      </c>
      <c r="I207" s="30" t="n">
        <f aca="false">Cotação!V592</f>
        <v>8.493</v>
      </c>
      <c r="J207" s="31" t="n">
        <f aca="false">Cotação!Y592</f>
        <v>0.0282082324455206</v>
      </c>
      <c r="K207" s="32" t="n">
        <f aca="false">Cotação!AC592</f>
        <v>1</v>
      </c>
      <c r="L207" s="30" t="n">
        <f aca="false">Cotação!AD592</f>
        <v>8.493</v>
      </c>
      <c r="M207" s="30" t="n">
        <f aca="false">Cotação!AE592</f>
        <v>-0.233000000000001</v>
      </c>
      <c r="N207" s="32" t="n">
        <f aca="false">Cotação!AB592</f>
        <v>1</v>
      </c>
      <c r="O207" s="28" t="str">
        <f aca="false">Cotação!AF592</f>
        <v>ESTOQUE INSUFICIENTE</v>
      </c>
    </row>
    <row r="208" customFormat="false" ht="15" hidden="false" customHeight="false" outlineLevel="0" collapsed="false">
      <c r="A208" s="28" t="str">
        <f aca="false">Cotação!A593</f>
        <v>579341</v>
      </c>
      <c r="B208" s="29" t="str">
        <f aca="false">Cotação!B593</f>
        <v>7896007200344</v>
      </c>
      <c r="C208" s="28" t="str">
        <f aca="false">Cotação!C593</f>
        <v>PRESERV BLOWTEX MENTA C/3UN (BLO)</v>
      </c>
      <c r="D208" s="28" t="str">
        <f aca="false">Cotação!D593</f>
        <v>BLONDOR</v>
      </c>
      <c r="E208" s="28" t="str">
        <f aca="false">Cotação!F593</f>
        <v>B</v>
      </c>
      <c r="F208" s="28" t="n">
        <f aca="false">Cotação!H593</f>
        <v>1.8</v>
      </c>
      <c r="G208" s="30" t="n">
        <f aca="false">Cotação!M593</f>
        <v>4.33</v>
      </c>
      <c r="H208" s="30" t="n">
        <f aca="false">Cotação!L593</f>
        <v>4.33</v>
      </c>
      <c r="I208" s="30" t="n">
        <f aca="false">Cotação!V593</f>
        <v>4.5315</v>
      </c>
      <c r="J208" s="31" t="n">
        <f aca="false">Cotação!Y593</f>
        <v>0.0465357967667437</v>
      </c>
      <c r="K208" s="32" t="n">
        <f aca="false">Cotação!AC593</f>
        <v>1</v>
      </c>
      <c r="L208" s="30" t="n">
        <f aca="false">Cotação!AD593</f>
        <v>4.5315</v>
      </c>
      <c r="M208" s="30" t="n">
        <f aca="false">Cotação!AE593</f>
        <v>-0.2015</v>
      </c>
      <c r="N208" s="32" t="n">
        <f aca="false">Cotação!AB593</f>
        <v>1608</v>
      </c>
      <c r="O208" s="28" t="str">
        <f aca="false">Cotação!AF593</f>
        <v/>
      </c>
    </row>
    <row r="209" customFormat="false" ht="15" hidden="false" customHeight="false" outlineLevel="0" collapsed="false">
      <c r="A209" s="28" t="str">
        <f aca="false">Cotação!A596</f>
        <v>579301</v>
      </c>
      <c r="B209" s="29" t="str">
        <f aca="false">Cotação!B596</f>
        <v>7896007200306</v>
      </c>
      <c r="C209" s="28" t="str">
        <f aca="false">Cotação!C596</f>
        <v>PRESERV BLOWTEX MORANGO C/3UN (BLO)</v>
      </c>
      <c r="D209" s="28" t="str">
        <f aca="false">Cotação!D596</f>
        <v>BLOWTEX</v>
      </c>
      <c r="E209" s="28" t="str">
        <f aca="false">Cotação!F596</f>
        <v>B</v>
      </c>
      <c r="F209" s="28" t="n">
        <f aca="false">Cotação!H596</f>
        <v>5.1</v>
      </c>
      <c r="G209" s="30" t="n">
        <f aca="false">Cotação!M596</f>
        <v>4.39</v>
      </c>
      <c r="H209" s="30" t="n">
        <f aca="false">Cotação!L596</f>
        <v>4.39</v>
      </c>
      <c r="I209" s="30" t="n">
        <f aca="false">Cotação!V596</f>
        <v>4.4745</v>
      </c>
      <c r="J209" s="31" t="n">
        <f aca="false">Cotação!Y596</f>
        <v>0.019248291571754</v>
      </c>
      <c r="K209" s="32" t="n">
        <f aca="false">Cotação!AC596</f>
        <v>13</v>
      </c>
      <c r="L209" s="30" t="n">
        <f aca="false">Cotação!AD596</f>
        <v>58.1685</v>
      </c>
      <c r="M209" s="30" t="n">
        <f aca="false">Cotação!AE596</f>
        <v>-1.0985</v>
      </c>
      <c r="N209" s="32" t="n">
        <f aca="false">Cotação!AB596</f>
        <v>1960</v>
      </c>
      <c r="O209" s="28" t="str">
        <f aca="false">Cotação!AF596</f>
        <v/>
      </c>
    </row>
    <row r="210" customFormat="false" ht="15" hidden="false" customHeight="false" outlineLevel="0" collapsed="false">
      <c r="A210" s="28" t="str">
        <f aca="false">Cotação!A597</f>
        <v>641771</v>
      </c>
      <c r="B210" s="29" t="str">
        <f aca="false">Cotação!B597</f>
        <v>7896007201129</v>
      </c>
      <c r="C210" s="28" t="str">
        <f aca="false">Cotação!C597</f>
        <v>PRESERV BLOWTEX ORGAZMAX RETARD 3UN</v>
      </c>
      <c r="D210" s="28" t="str">
        <f aca="false">Cotação!D597</f>
        <v>BLOWTEX</v>
      </c>
      <c r="E210" s="28" t="str">
        <f aca="false">Cotação!F597</f>
        <v>C</v>
      </c>
      <c r="F210" s="28" t="n">
        <f aca="false">Cotação!H597</f>
        <v>1.7</v>
      </c>
      <c r="G210" s="30" t="n">
        <f aca="false">Cotação!M597</f>
        <v>7.59</v>
      </c>
      <c r="H210" s="30" t="n">
        <f aca="false">Cotação!L597</f>
        <v>7.59</v>
      </c>
      <c r="I210" s="30" t="n">
        <f aca="false">Cotação!V597</f>
        <v>7.657</v>
      </c>
      <c r="J210" s="31" t="n">
        <f aca="false">Cotação!Y597</f>
        <v>0.00882740447957842</v>
      </c>
      <c r="K210" s="32" t="n">
        <f aca="false">Cotação!AC597</f>
        <v>5</v>
      </c>
      <c r="L210" s="30" t="n">
        <f aca="false">Cotação!AD597</f>
        <v>38.285</v>
      </c>
      <c r="M210" s="30" t="n">
        <f aca="false">Cotação!AE597</f>
        <v>-0.335000000000001</v>
      </c>
      <c r="N210" s="32" t="n">
        <f aca="false">Cotação!AB597</f>
        <v>516</v>
      </c>
      <c r="O210" s="28" t="str">
        <f aca="false">Cotação!AF597</f>
        <v/>
      </c>
    </row>
    <row r="211" customFormat="false" ht="15" hidden="false" customHeight="false" outlineLevel="0" collapsed="false">
      <c r="A211" s="28" t="str">
        <f aca="false">Cotação!A599</f>
        <v>632781</v>
      </c>
      <c r="B211" s="29" t="str">
        <f aca="false">Cotação!B599</f>
        <v>7896007202720</v>
      </c>
      <c r="C211" s="28" t="str">
        <f aca="false">Cotação!C599</f>
        <v>PRESERV BLOWTEX SENS EXTRA FINO 3UN</v>
      </c>
      <c r="D211" s="28" t="str">
        <f aca="false">Cotação!D599</f>
        <v>BLOWTEX</v>
      </c>
      <c r="E211" s="28" t="str">
        <f aca="false">Cotação!F599</f>
        <v>A</v>
      </c>
      <c r="F211" s="28" t="n">
        <f aca="false">Cotação!H599</f>
        <v>5.4</v>
      </c>
      <c r="G211" s="30" t="n">
        <f aca="false">Cotação!M599</f>
        <v>7.73</v>
      </c>
      <c r="H211" s="30" t="n">
        <f aca="false">Cotação!L599</f>
        <v>7.73</v>
      </c>
      <c r="I211" s="30" t="n">
        <f aca="false">Cotação!V599</f>
        <v>7.79</v>
      </c>
      <c r="J211" s="31" t="n">
        <f aca="false">Cotação!Y599</f>
        <v>0.0077619663648123</v>
      </c>
      <c r="K211" s="32" t="n">
        <f aca="false">Cotação!AC599</f>
        <v>1</v>
      </c>
      <c r="L211" s="30" t="n">
        <f aca="false">Cotação!AD599</f>
        <v>7.79</v>
      </c>
      <c r="M211" s="30" t="n">
        <f aca="false">Cotação!AE599</f>
        <v>-0.0599999999999996</v>
      </c>
      <c r="N211" s="32" t="n">
        <f aca="false">Cotação!AB599</f>
        <v>1029</v>
      </c>
      <c r="O211" s="28" t="str">
        <f aca="false">Cotação!AF599</f>
        <v/>
      </c>
    </row>
    <row r="212" customFormat="false" ht="15" hidden="false" customHeight="false" outlineLevel="0" collapsed="false">
      <c r="A212" s="28" t="str">
        <f aca="false">Cotação!A601</f>
        <v>579441</v>
      </c>
      <c r="B212" s="29" t="str">
        <f aca="false">Cotação!B601</f>
        <v>7896007201662</v>
      </c>
      <c r="C212" s="28" t="str">
        <f aca="false">Cotação!C601</f>
        <v>PRESERV BLOWTEX SKYN SEXY CHERY 3UN</v>
      </c>
      <c r="D212" s="28" t="str">
        <f aca="false">Cotação!D601</f>
        <v>BLOWTEX</v>
      </c>
      <c r="E212" s="28" t="str">
        <f aca="false">Cotação!F601</f>
        <v>B</v>
      </c>
      <c r="F212" s="28" t="n">
        <f aca="false">Cotação!H601</f>
        <v>1.5</v>
      </c>
      <c r="G212" s="30" t="n">
        <f aca="false">Cotação!M601</f>
        <v>11.39</v>
      </c>
      <c r="H212" s="30" t="n">
        <f aca="false">Cotação!L601</f>
        <v>11.39</v>
      </c>
      <c r="I212" s="30" t="n">
        <f aca="false">Cotação!V601</f>
        <v>11.457</v>
      </c>
      <c r="J212" s="31" t="n">
        <f aca="false">Cotação!Y601</f>
        <v>0.00588235294117645</v>
      </c>
      <c r="K212" s="32" t="n">
        <f aca="false">Cotação!AC601</f>
        <v>1</v>
      </c>
      <c r="L212" s="30" t="n">
        <f aca="false">Cotação!AD601</f>
        <v>11.457</v>
      </c>
      <c r="M212" s="30" t="n">
        <f aca="false">Cotação!AE601</f>
        <v>-0.0670000000000002</v>
      </c>
      <c r="N212" s="32" t="n">
        <f aca="false">Cotação!AB601</f>
        <v>330</v>
      </c>
      <c r="O212" s="28" t="str">
        <f aca="false">Cotação!AF601</f>
        <v/>
      </c>
    </row>
    <row r="213" customFormat="false" ht="15" hidden="false" customHeight="false" outlineLevel="0" collapsed="false">
      <c r="A213" s="28" t="str">
        <f aca="false">Cotação!A602</f>
        <v>641781</v>
      </c>
      <c r="B213" s="29" t="str">
        <f aca="false">Cotação!B602</f>
        <v>7896007201297</v>
      </c>
      <c r="C213" s="28" t="str">
        <f aca="false">Cotação!C602</f>
        <v>PRESERV BLOWTEX SKYN TEXTURIZADO 3UN</v>
      </c>
      <c r="D213" s="28" t="str">
        <f aca="false">Cotação!D602</f>
        <v>BLOWTEX</v>
      </c>
      <c r="E213" s="28" t="str">
        <f aca="false">Cotação!F602</f>
        <v>B</v>
      </c>
      <c r="F213" s="28" t="n">
        <f aca="false">Cotação!H602</f>
        <v>4.3</v>
      </c>
      <c r="G213" s="30" t="n">
        <f aca="false">Cotação!M602</f>
        <v>11.37</v>
      </c>
      <c r="H213" s="30" t="n">
        <f aca="false">Cotação!L602</f>
        <v>11.37</v>
      </c>
      <c r="I213" s="30" t="n">
        <f aca="false">Cotação!V602</f>
        <v>11.457</v>
      </c>
      <c r="J213" s="31" t="n">
        <f aca="false">Cotação!Y602</f>
        <v>0.00765171503957807</v>
      </c>
      <c r="K213" s="32" t="n">
        <f aca="false">Cotação!AC602</f>
        <v>10</v>
      </c>
      <c r="L213" s="30" t="n">
        <f aca="false">Cotação!AD602</f>
        <v>114.57</v>
      </c>
      <c r="M213" s="30" t="n">
        <f aca="false">Cotação!AE602</f>
        <v>-0.870000000000015</v>
      </c>
      <c r="N213" s="32" t="n">
        <f aca="false">Cotação!AB602</f>
        <v>528</v>
      </c>
      <c r="O213" s="28" t="str">
        <f aca="false">Cotação!AF602</f>
        <v/>
      </c>
    </row>
    <row r="214" customFormat="false" ht="15" hidden="false" customHeight="false" outlineLevel="0" collapsed="false">
      <c r="A214" s="28" t="str">
        <f aca="false">Cotação!A612</f>
        <v>585221</v>
      </c>
      <c r="B214" s="29" t="str">
        <f aca="false">Cotação!B612</f>
        <v>7896007200313</v>
      </c>
      <c r="C214" s="28" t="str">
        <f aca="false">Cotação!C612</f>
        <v>PRESERV. BLOWTEX LUB.12X3</v>
      </c>
      <c r="D214" s="28" t="str">
        <f aca="false">Cotação!D612</f>
        <v>BLOWTEX</v>
      </c>
      <c r="E214" s="28" t="str">
        <f aca="false">Cotação!F612</f>
        <v>B</v>
      </c>
      <c r="F214" s="28" t="n">
        <f aca="false">Cotação!H612</f>
        <v>1.6</v>
      </c>
      <c r="G214" s="30" t="n">
        <f aca="false">Cotação!M612</f>
        <v>4.02</v>
      </c>
      <c r="H214" s="30" t="n">
        <f aca="false">Cotação!L612</f>
        <v>4.02</v>
      </c>
      <c r="I214" s="30" t="n">
        <f aca="false">Cotação!V612</f>
        <v>4.0565</v>
      </c>
      <c r="J214" s="31" t="n">
        <f aca="false">Cotação!Y612</f>
        <v>0.00907960199004987</v>
      </c>
      <c r="K214" s="32" t="n">
        <f aca="false">Cotação!AC612</f>
        <v>5</v>
      </c>
      <c r="L214" s="30" t="n">
        <f aca="false">Cotação!AD612</f>
        <v>20.2825</v>
      </c>
      <c r="M214" s="30" t="n">
        <f aca="false">Cotação!AE612</f>
        <v>-0.182500000000001</v>
      </c>
      <c r="N214" s="32" t="n">
        <f aca="false">Cotação!AB612</f>
        <v>780</v>
      </c>
      <c r="O214" s="28" t="str">
        <f aca="false">Cotação!AF612</f>
        <v/>
      </c>
    </row>
    <row r="215" customFormat="false" ht="15" hidden="false" customHeight="false" outlineLevel="0" collapsed="false">
      <c r="A215" s="28" t="str">
        <f aca="false">Cotação!A615</f>
        <v>585301</v>
      </c>
      <c r="B215" s="29" t="str">
        <f aca="false">Cotação!B615</f>
        <v>7898079000310</v>
      </c>
      <c r="C215" s="28" t="str">
        <f aca="false">Cotação!C615</f>
        <v>PRESERV. PRUDENCE HORTELA 12X3</v>
      </c>
      <c r="D215" s="28" t="str">
        <f aca="false">Cotação!D615</f>
        <v>PRUDENCE</v>
      </c>
      <c r="E215" s="28" t="str">
        <f aca="false">Cotação!F615</f>
        <v>C</v>
      </c>
      <c r="F215" s="28" t="n">
        <f aca="false">Cotação!H615</f>
        <v>4.3</v>
      </c>
      <c r="G215" s="30" t="n">
        <f aca="false">Cotação!M615</f>
        <v>5.29</v>
      </c>
      <c r="H215" s="30" t="n">
        <f aca="false">Cotação!L615</f>
        <v>5</v>
      </c>
      <c r="I215" s="30" t="n">
        <f aca="false">Cotação!V615</f>
        <v>4.2465</v>
      </c>
      <c r="J215" s="31" t="n">
        <f aca="false">Cotação!Y615</f>
        <v>-0.197258979206049</v>
      </c>
      <c r="K215" s="32" t="n">
        <f aca="false">Cotação!AC615</f>
        <v>4</v>
      </c>
      <c r="L215" s="30" t="n">
        <f aca="false">Cotação!AD615</f>
        <v>16.986</v>
      </c>
      <c r="M215" s="30" t="n">
        <f aca="false">Cotação!AE615</f>
        <v>4.174</v>
      </c>
      <c r="N215" s="32" t="n">
        <f aca="false">Cotação!AB615</f>
        <v>1068</v>
      </c>
      <c r="O215" s="28" t="str">
        <f aca="false">Cotação!AF615</f>
        <v/>
      </c>
    </row>
    <row r="216" customFormat="false" ht="15" hidden="false" customHeight="false" outlineLevel="0" collapsed="false">
      <c r="A216" s="28" t="str">
        <f aca="false">Cotação!A617</f>
        <v>585341</v>
      </c>
      <c r="B216" s="29" t="str">
        <f aca="false">Cotação!B617</f>
        <v>7898079000495</v>
      </c>
      <c r="C216" s="28" t="str">
        <f aca="false">Cotação!C617</f>
        <v>PRESERV. PRUDENCE MELANCIA 12X3</v>
      </c>
      <c r="D216" s="28" t="str">
        <f aca="false">Cotação!D617</f>
        <v>PRUDENCE</v>
      </c>
      <c r="E216" s="28" t="str">
        <f aca="false">Cotação!F617</f>
        <v>A</v>
      </c>
      <c r="F216" s="28" t="n">
        <f aca="false">Cotação!H617</f>
        <v>9.6</v>
      </c>
      <c r="G216" s="30" t="n">
        <f aca="false">Cotação!M617</f>
        <v>4.52</v>
      </c>
      <c r="H216" s="30" t="n">
        <f aca="false">Cotação!L617</f>
        <v>4.52</v>
      </c>
      <c r="I216" s="30" t="n">
        <f aca="false">Cotação!V617</f>
        <v>4.5505</v>
      </c>
      <c r="J216" s="31" t="n">
        <f aca="false">Cotação!Y617</f>
        <v>0.00674778761061967</v>
      </c>
      <c r="K216" s="32" t="n">
        <f aca="false">Cotação!AC617</f>
        <v>15</v>
      </c>
      <c r="L216" s="30" t="n">
        <f aca="false">Cotação!AD617</f>
        <v>68.2575</v>
      </c>
      <c r="M216" s="30" t="n">
        <f aca="false">Cotação!AE617</f>
        <v>-0.457500000000013</v>
      </c>
      <c r="N216" s="32" t="n">
        <f aca="false">Cotação!AB617</f>
        <v>1257</v>
      </c>
      <c r="O216" s="28" t="str">
        <f aca="false">Cotação!AF617</f>
        <v/>
      </c>
    </row>
    <row r="217" customFormat="false" ht="15" hidden="false" customHeight="false" outlineLevel="0" collapsed="false">
      <c r="A217" s="28" t="str">
        <f aca="false">Cotação!A621</f>
        <v>584461</v>
      </c>
      <c r="B217" s="29" t="str">
        <f aca="false">Cotação!B621</f>
        <v>7898556850452</v>
      </c>
      <c r="C217" s="28" t="str">
        <f aca="false">Cotação!C621</f>
        <v>PRESERVATIVO RILEX LEITE CONDENSADO 3UN</v>
      </c>
      <c r="D217" s="28" t="str">
        <f aca="false">Cotação!D621</f>
        <v>RILEX</v>
      </c>
      <c r="E217" s="28" t="str">
        <f aca="false">Cotação!F621</f>
        <v>C</v>
      </c>
      <c r="F217" s="28" t="n">
        <f aca="false">Cotação!H621</f>
        <v>3.2</v>
      </c>
      <c r="G217" s="30" t="n">
        <f aca="false">Cotação!M621</f>
        <v>2.24</v>
      </c>
      <c r="H217" s="30" t="n">
        <f aca="false">Cotação!L621</f>
        <v>2.22</v>
      </c>
      <c r="I217" s="30" t="n">
        <f aca="false">Cotação!V621</f>
        <v>2.261</v>
      </c>
      <c r="J217" s="31" t="n">
        <f aca="false">Cotação!Y621</f>
        <v>0.00937499999999991</v>
      </c>
      <c r="K217" s="32" t="n">
        <f aca="false">Cotação!AC621</f>
        <v>1</v>
      </c>
      <c r="L217" s="30" t="n">
        <f aca="false">Cotação!AD621</f>
        <v>2.261</v>
      </c>
      <c r="M217" s="30" t="n">
        <f aca="false">Cotação!AE621</f>
        <v>-0.0209999999999999</v>
      </c>
      <c r="N217" s="32" t="n">
        <f aca="false">Cotação!AB621</f>
        <v>299</v>
      </c>
      <c r="O217" s="28" t="str">
        <f aca="false">Cotação!AF621</f>
        <v/>
      </c>
    </row>
    <row r="218" customFormat="false" ht="15" hidden="false" customHeight="false" outlineLevel="0" collapsed="false">
      <c r="A218" s="28" t="str">
        <f aca="false">Cotação!A622</f>
        <v>532801</v>
      </c>
      <c r="B218" s="29" t="str">
        <f aca="false">Cotação!B622</f>
        <v>7898903991487</v>
      </c>
      <c r="C218" s="28" t="str">
        <f aca="false">Cotação!C622</f>
        <v>PRESERVATIVO RILEX LUBRIFICADO C/3</v>
      </c>
      <c r="D218" s="28" t="str">
        <f aca="false">Cotação!D622</f>
        <v>RILEX</v>
      </c>
      <c r="E218" s="28" t="str">
        <f aca="false">Cotação!F622</f>
        <v>C</v>
      </c>
      <c r="F218" s="28" t="n">
        <f aca="false">Cotação!H622</f>
        <v>6.4</v>
      </c>
      <c r="G218" s="30" t="n">
        <f aca="false">Cotação!M622</f>
        <v>2.19</v>
      </c>
      <c r="H218" s="30" t="n">
        <f aca="false">Cotação!L622</f>
        <v>2.11</v>
      </c>
      <c r="I218" s="30" t="n">
        <f aca="false">Cotação!V622</f>
        <v>2.1185</v>
      </c>
      <c r="J218" s="31" t="n">
        <f aca="false">Cotação!Y622</f>
        <v>-0.032648401826484</v>
      </c>
      <c r="K218" s="32" t="n">
        <f aca="false">Cotação!AC622</f>
        <v>10</v>
      </c>
      <c r="L218" s="30" t="n">
        <f aca="false">Cotação!AD622</f>
        <v>21.185</v>
      </c>
      <c r="M218" s="30" t="n">
        <f aca="false">Cotação!AE622</f>
        <v>0.714999999999999</v>
      </c>
      <c r="N218" s="32" t="n">
        <f aca="false">Cotação!AB622</f>
        <v>198</v>
      </c>
      <c r="O218" s="28" t="str">
        <f aca="false">Cotação!AF622</f>
        <v/>
      </c>
    </row>
    <row r="219" customFormat="false" ht="15" hidden="false" customHeight="false" outlineLevel="0" collapsed="false">
      <c r="A219" s="28" t="str">
        <f aca="false">Cotação!A623</f>
        <v>532901</v>
      </c>
      <c r="B219" s="29" t="str">
        <f aca="false">Cotação!B623</f>
        <v>7898903991579</v>
      </c>
      <c r="C219" s="28" t="str">
        <f aca="false">Cotação!C623</f>
        <v>PRESERVATIVO RILEX MELANCIA C/3</v>
      </c>
      <c r="D219" s="28" t="str">
        <f aca="false">Cotação!D623</f>
        <v>RILEX</v>
      </c>
      <c r="E219" s="28" t="str">
        <f aca="false">Cotação!F623</f>
        <v>C</v>
      </c>
      <c r="F219" s="28" t="n">
        <f aca="false">Cotação!H623</f>
        <v>3.3</v>
      </c>
      <c r="G219" s="30" t="n">
        <f aca="false">Cotação!M623</f>
        <v>2.19</v>
      </c>
      <c r="H219" s="30" t="n">
        <f aca="false">Cotação!L623</f>
        <v>2.09</v>
      </c>
      <c r="I219" s="30" t="n">
        <f aca="false">Cotação!V623</f>
        <v>2.1185</v>
      </c>
      <c r="J219" s="31" t="n">
        <f aca="false">Cotação!Y623</f>
        <v>-0.032648401826484</v>
      </c>
      <c r="K219" s="32" t="n">
        <f aca="false">Cotação!AC623</f>
        <v>2</v>
      </c>
      <c r="L219" s="30" t="n">
        <f aca="false">Cotação!AD623</f>
        <v>4.237</v>
      </c>
      <c r="M219" s="30" t="n">
        <f aca="false">Cotação!AE623</f>
        <v>0.143</v>
      </c>
      <c r="N219" s="32" t="n">
        <f aca="false">Cotação!AB623</f>
        <v>381</v>
      </c>
      <c r="O219" s="28" t="str">
        <f aca="false">Cotação!AF623</f>
        <v/>
      </c>
    </row>
    <row r="220" customFormat="false" ht="15" hidden="false" customHeight="false" outlineLevel="0" collapsed="false">
      <c r="A220" s="28" t="str">
        <f aca="false">Cotação!A624</f>
        <v>533021</v>
      </c>
      <c r="B220" s="29" t="str">
        <f aca="false">Cotação!B624</f>
        <v>7898556850179</v>
      </c>
      <c r="C220" s="28" t="str">
        <f aca="false">Cotação!C624</f>
        <v>PRESERVATIVO RILEX RETARDANTE C/3</v>
      </c>
      <c r="D220" s="28" t="str">
        <f aca="false">Cotação!D624</f>
        <v>RILEX</v>
      </c>
      <c r="E220" s="28" t="str">
        <f aca="false">Cotação!F624</f>
        <v>B</v>
      </c>
      <c r="F220" s="28" t="n">
        <f aca="false">Cotação!H624</f>
        <v>3.6</v>
      </c>
      <c r="G220" s="30" t="n">
        <f aca="false">Cotação!M624</f>
        <v>5.37</v>
      </c>
      <c r="H220" s="30" t="n">
        <f aca="false">Cotação!L624</f>
        <v>5.36</v>
      </c>
      <c r="I220" s="30" t="n">
        <f aca="false">Cotação!V624</f>
        <v>5.4435</v>
      </c>
      <c r="J220" s="31" t="n">
        <f aca="false">Cotação!Y624</f>
        <v>0.0136871508379888</v>
      </c>
      <c r="K220" s="32" t="n">
        <f aca="false">Cotação!AC624</f>
        <v>8</v>
      </c>
      <c r="L220" s="30" t="n">
        <f aca="false">Cotação!AD624</f>
        <v>43.548</v>
      </c>
      <c r="M220" s="30" t="n">
        <f aca="false">Cotação!AE624</f>
        <v>-0.588000000000001</v>
      </c>
      <c r="N220" s="32" t="n">
        <f aca="false">Cotação!AB624</f>
        <v>1035</v>
      </c>
      <c r="O220" s="28" t="str">
        <f aca="false">Cotação!AF624</f>
        <v/>
      </c>
    </row>
    <row r="221" customFormat="false" ht="15" hidden="false" customHeight="false" outlineLevel="0" collapsed="false">
      <c r="A221" s="28" t="str">
        <f aca="false">Cotação!A625</f>
        <v>532781</v>
      </c>
      <c r="B221" s="29" t="str">
        <f aca="false">Cotação!B625</f>
        <v>7898556850193</v>
      </c>
      <c r="C221" s="28" t="str">
        <f aca="false">Cotação!C625</f>
        <v>PRESERVATIVO RILEX SENSITIVE C/3</v>
      </c>
      <c r="D221" s="28" t="str">
        <f aca="false">Cotação!D625</f>
        <v>RILEX</v>
      </c>
      <c r="E221" s="28" t="str">
        <f aca="false">Cotação!F625</f>
        <v>B</v>
      </c>
      <c r="F221" s="28" t="n">
        <f aca="false">Cotação!H625</f>
        <v>4.3</v>
      </c>
      <c r="G221" s="30" t="n">
        <f aca="false">Cotação!M625</f>
        <v>4.39</v>
      </c>
      <c r="H221" s="30" t="n">
        <f aca="false">Cotação!L625</f>
        <v>4.38</v>
      </c>
      <c r="I221" s="30" t="n">
        <f aca="false">Cotação!V625</f>
        <v>4.4175</v>
      </c>
      <c r="J221" s="31" t="n">
        <f aca="false">Cotação!Y625</f>
        <v>0.00626423690205025</v>
      </c>
      <c r="K221" s="32" t="n">
        <f aca="false">Cotação!AC625</f>
        <v>7</v>
      </c>
      <c r="L221" s="30" t="n">
        <f aca="false">Cotação!AD625</f>
        <v>30.9225</v>
      </c>
      <c r="M221" s="30" t="n">
        <f aca="false">Cotação!AE625</f>
        <v>-0.192500000000005</v>
      </c>
      <c r="N221" s="32" t="n">
        <f aca="false">Cotação!AB625</f>
        <v>143</v>
      </c>
      <c r="O221" s="28" t="str">
        <f aca="false">Cotação!AF625</f>
        <v/>
      </c>
    </row>
    <row r="222" customFormat="false" ht="15" hidden="false" customHeight="false" outlineLevel="0" collapsed="false">
      <c r="A222" s="28" t="str">
        <f aca="false">Cotação!A626</f>
        <v>668141</v>
      </c>
      <c r="B222" s="29" t="str">
        <f aca="false">Cotação!B626</f>
        <v>7898079005292</v>
      </c>
      <c r="C222" s="28" t="str">
        <f aca="false">Cotação!C626</f>
        <v>PRESERVATIVO SUTRA SENSITIVE 3</v>
      </c>
      <c r="D222" s="28" t="str">
        <f aca="false">Cotação!D626</f>
        <v>SUTRA</v>
      </c>
      <c r="E222" s="28" t="str">
        <f aca="false">Cotação!F626</f>
        <v>B</v>
      </c>
      <c r="F222" s="28" t="n">
        <f aca="false">Cotação!H626</f>
        <v>3.3</v>
      </c>
      <c r="G222" s="30" t="n">
        <f aca="false">Cotação!M626</f>
        <v>1.22</v>
      </c>
      <c r="H222" s="30" t="n">
        <f aca="false">Cotação!L626</f>
        <v>1.22</v>
      </c>
      <c r="I222" s="30" t="n">
        <f aca="false">Cotação!V626</f>
        <v>1.235</v>
      </c>
      <c r="J222" s="31" t="n">
        <f aca="false">Cotação!Y626</f>
        <v>0.0122950819672132</v>
      </c>
      <c r="K222" s="32" t="n">
        <f aca="false">Cotação!AC626</f>
        <v>1</v>
      </c>
      <c r="L222" s="30" t="n">
        <f aca="false">Cotação!AD626</f>
        <v>1.235</v>
      </c>
      <c r="M222" s="30" t="n">
        <f aca="false">Cotação!AE626</f>
        <v>-0.0150000000000001</v>
      </c>
      <c r="N222" s="32" t="n">
        <f aca="false">Cotação!AB626</f>
        <v>1208</v>
      </c>
      <c r="O222" s="28" t="str">
        <f aca="false">Cotação!AF626</f>
        <v/>
      </c>
    </row>
    <row r="223" customFormat="false" ht="15" hidden="false" customHeight="false" outlineLevel="0" collapsed="false">
      <c r="A223" s="28" t="str">
        <f aca="false">Cotação!A398</f>
        <v>414441</v>
      </c>
      <c r="B223" s="29" t="str">
        <f aca="false">Cotação!B398</f>
        <v>7896004712413</v>
      </c>
      <c r="C223" s="28" t="str">
        <f aca="false">Cotação!C398</f>
        <v>PROPIONATO DE CLOBETASOL 0,5MG CREME BG 30G</v>
      </c>
      <c r="D223" s="28" t="str">
        <f aca="false">Cotação!D398</f>
        <v>EMS GENERICO</v>
      </c>
      <c r="E223" s="28" t="str">
        <f aca="false">Cotação!F398</f>
        <v>B</v>
      </c>
      <c r="F223" s="28" t="n">
        <f aca="false">Cotação!H398</f>
        <v>2.6</v>
      </c>
      <c r="G223" s="30" t="n">
        <f aca="false">Cotação!M398</f>
        <v>7.57</v>
      </c>
      <c r="H223" s="30" t="n">
        <f aca="false">Cotação!L398</f>
        <v>7.57</v>
      </c>
      <c r="I223" s="30" t="n">
        <f aca="false">Cotação!V398</f>
        <v>7.6285</v>
      </c>
      <c r="J223" s="31" t="n">
        <f aca="false">Cotação!Y398</f>
        <v>0.00772787318361945</v>
      </c>
      <c r="K223" s="32" t="n">
        <f aca="false">Cotação!AC398</f>
        <v>3</v>
      </c>
      <c r="L223" s="30" t="n">
        <f aca="false">Cotação!AD398</f>
        <v>22.8855</v>
      </c>
      <c r="M223" s="30" t="n">
        <f aca="false">Cotação!AE398</f>
        <v>-0.175499999999999</v>
      </c>
      <c r="N223" s="32" t="n">
        <f aca="false">Cotação!AB398</f>
        <v>43</v>
      </c>
      <c r="O223" s="28" t="str">
        <f aca="false">Cotação!AF398</f>
        <v/>
      </c>
    </row>
    <row r="224" customFormat="false" ht="15" hidden="false" customHeight="false" outlineLevel="0" collapsed="false">
      <c r="A224" s="28" t="str">
        <f aca="false">Cotação!A1080</f>
        <v>643131</v>
      </c>
      <c r="B224" s="29" t="str">
        <f aca="false">Cotação!B1080</f>
        <v>7894913004230</v>
      </c>
      <c r="C224" s="28" t="str">
        <f aca="false">Cotação!C1080</f>
        <v>PV - FLEXIUM C/30 STICKS 10G OPTIMSM LARANJA</v>
      </c>
      <c r="D224" s="28" t="str">
        <f aca="false">Cotação!D1080</f>
        <v>KRESS</v>
      </c>
      <c r="E224" s="28" t="str">
        <f aca="false">Cotação!F1080</f>
        <v>A</v>
      </c>
      <c r="F224" s="28" t="n">
        <f aca="false">Cotação!H1080</f>
        <v>0.2</v>
      </c>
      <c r="G224" s="30" t="n">
        <f aca="false">Cotação!M1080</f>
        <v>106.29</v>
      </c>
      <c r="H224" s="30" t="n">
        <f aca="false">Cotação!L1080</f>
        <v>106.29</v>
      </c>
      <c r="I224" s="30" t="n">
        <f aca="false">Cotação!V1080</f>
        <v>106.8275</v>
      </c>
      <c r="J224" s="31" t="n">
        <f aca="false">Cotação!Y1080</f>
        <v>0.0050569197478596</v>
      </c>
      <c r="K224" s="32" t="n">
        <f aca="false">Cotação!AC1080</f>
        <v>1</v>
      </c>
      <c r="L224" s="30" t="n">
        <f aca="false">Cotação!AD1080</f>
        <v>106.8275</v>
      </c>
      <c r="M224" s="30" t="n">
        <f aca="false">Cotação!AE1080</f>
        <v>-0.537499999999994</v>
      </c>
      <c r="N224" s="32" t="n">
        <f aca="false">Cotação!AB1080</f>
        <v>56</v>
      </c>
      <c r="O224" s="28" t="str">
        <f aca="false">Cotação!AF1080</f>
        <v/>
      </c>
    </row>
    <row r="225" customFormat="false" ht="15" hidden="false" customHeight="false" outlineLevel="0" collapsed="false">
      <c r="A225" s="28" t="str">
        <f aca="false">Cotação!A883</f>
        <v>403321</v>
      </c>
      <c r="B225" s="29" t="str">
        <f aca="false">Cotação!B883</f>
        <v>7893454300115</v>
      </c>
      <c r="C225" s="28" t="str">
        <f aca="false">Cotação!C883</f>
        <v>PV ACERATUM SOL FR 10ML</v>
      </c>
      <c r="D225" s="28" t="str">
        <f aca="false">Cotação!D883</f>
        <v>CELLERA FARMA</v>
      </c>
      <c r="E225" s="28" t="str">
        <f aca="false">Cotação!F883</f>
        <v>B</v>
      </c>
      <c r="F225" s="28" t="n">
        <f aca="false">Cotação!H883</f>
        <v>3.2</v>
      </c>
      <c r="G225" s="30" t="n">
        <f aca="false">Cotação!M883</f>
        <v>10.97</v>
      </c>
      <c r="H225" s="30" t="n">
        <f aca="false">Cotação!L883</f>
        <v>10.97</v>
      </c>
      <c r="I225" s="30" t="n">
        <f aca="false">Cotação!V883</f>
        <v>11.0295</v>
      </c>
      <c r="J225" s="31" t="n">
        <f aca="false">Cotação!Y883</f>
        <v>0.00542388331814037</v>
      </c>
      <c r="K225" s="32" t="n">
        <f aca="false">Cotação!AC883</f>
        <v>6</v>
      </c>
      <c r="L225" s="30" t="n">
        <f aca="false">Cotação!AD883</f>
        <v>66.177</v>
      </c>
      <c r="M225" s="30" t="n">
        <f aca="false">Cotação!AE883</f>
        <v>-0.356999999999999</v>
      </c>
      <c r="N225" s="32" t="n">
        <f aca="false">Cotação!AB883</f>
        <v>59</v>
      </c>
      <c r="O225" s="28" t="str">
        <f aca="false">Cotação!AF883</f>
        <v/>
      </c>
    </row>
    <row r="226" customFormat="false" ht="15" hidden="false" customHeight="false" outlineLevel="0" collapsed="false">
      <c r="A226" s="28" t="str">
        <f aca="false">Cotação!A885</f>
        <v>5841</v>
      </c>
      <c r="B226" s="29" t="str">
        <f aca="false">Cotação!B885</f>
        <v>7899095203204</v>
      </c>
      <c r="C226" s="28" t="str">
        <f aca="false">Cotação!C885</f>
        <v>PV CETADEX 1MG CREME DERM BG 10G</v>
      </c>
      <c r="D226" s="28" t="str">
        <f aca="false">Cotação!D885</f>
        <v>GEOLAB</v>
      </c>
      <c r="E226" s="28" t="str">
        <f aca="false">Cotação!F885</f>
        <v>C</v>
      </c>
      <c r="F226" s="28" t="n">
        <f aca="false">Cotação!H885</f>
        <v>1.4</v>
      </c>
      <c r="G226" s="30" t="n">
        <f aca="false">Cotação!M885</f>
        <v>3.16</v>
      </c>
      <c r="H226" s="30" t="n">
        <f aca="false">Cotação!L885</f>
        <v>3.02</v>
      </c>
      <c r="I226" s="30" t="n">
        <f aca="false">Cotação!V885</f>
        <v>3.2585</v>
      </c>
      <c r="J226" s="31" t="n">
        <f aca="false">Cotação!Y885</f>
        <v>0.0311708860759494</v>
      </c>
      <c r="K226" s="32" t="n">
        <f aca="false">Cotação!AC885</f>
        <v>1</v>
      </c>
      <c r="L226" s="30" t="n">
        <f aca="false">Cotação!AD885</f>
        <v>3.2585</v>
      </c>
      <c r="M226" s="30" t="n">
        <f aca="false">Cotação!AE885</f>
        <v>-0.0985</v>
      </c>
      <c r="N226" s="32" t="n">
        <f aca="false">Cotação!AB885</f>
        <v>56</v>
      </c>
      <c r="O226" s="28" t="str">
        <f aca="false">Cotação!AF885</f>
        <v/>
      </c>
    </row>
    <row r="227" customFormat="false" ht="15" hidden="false" customHeight="false" outlineLevel="0" collapsed="false">
      <c r="A227" s="28" t="str">
        <f aca="false">Cotação!A412</f>
        <v>259181</v>
      </c>
      <c r="B227" s="29" t="str">
        <f aca="false">Cotação!B412</f>
        <v>7896181906582</v>
      </c>
      <c r="C227" s="28" t="str">
        <f aca="false">Cotação!C412</f>
        <v>PVV - FUROSEMIDA 40MG CX 30 COMP</v>
      </c>
      <c r="D227" s="28" t="str">
        <f aca="false">Cotação!D412</f>
        <v>ACHE</v>
      </c>
      <c r="E227" s="28" t="str">
        <f aca="false">Cotação!F412</f>
        <v>B</v>
      </c>
      <c r="F227" s="28" t="n">
        <f aca="false">Cotação!H412</f>
        <v>6.6</v>
      </c>
      <c r="G227" s="30" t="n">
        <f aca="false">Cotação!M412</f>
        <v>3.86</v>
      </c>
      <c r="H227" s="30" t="n">
        <f aca="false">Cotação!L412</f>
        <v>3.86</v>
      </c>
      <c r="I227" s="30" t="n">
        <f aca="false">Cotação!V412</f>
        <v>4.009</v>
      </c>
      <c r="J227" s="31" t="n">
        <f aca="false">Cotação!Y412</f>
        <v>0.0386010362694302</v>
      </c>
      <c r="K227" s="32" t="n">
        <f aca="false">Cotação!AC412</f>
        <v>5</v>
      </c>
      <c r="L227" s="30" t="n">
        <f aca="false">Cotação!AD412</f>
        <v>20.045</v>
      </c>
      <c r="M227" s="30" t="n">
        <f aca="false">Cotação!AE412</f>
        <v>-0.745000000000002</v>
      </c>
      <c r="N227" s="32" t="n">
        <f aca="false">Cotação!AB412</f>
        <v>613</v>
      </c>
      <c r="O227" s="28" t="str">
        <f aca="false">Cotação!AF412</f>
        <v/>
      </c>
    </row>
    <row r="228" customFormat="false" ht="15" hidden="false" customHeight="false" outlineLevel="0" collapsed="false">
      <c r="A228" s="28" t="str">
        <f aca="false">Cotação!A982</f>
        <v>597511</v>
      </c>
      <c r="B228" s="29" t="str">
        <f aca="false">Cotação!B982</f>
        <v>7898944774803</v>
      </c>
      <c r="C228" s="28" t="str">
        <f aca="false">Cotação!C982</f>
        <v>REFIL SUPER WHEY MAX TITANIUM BAUNILHA 900G</v>
      </c>
      <c r="D228" s="28" t="str">
        <f aca="false">Cotação!D982</f>
        <v>MAX TITANIUM</v>
      </c>
      <c r="E228" s="28" t="str">
        <f aca="false">Cotação!F982</f>
        <v>A</v>
      </c>
      <c r="F228" s="28" t="n">
        <f aca="false">Cotação!H982</f>
        <v>0.6</v>
      </c>
      <c r="G228" s="30" t="n">
        <f aca="false">Cotação!M982</f>
        <v>80.59</v>
      </c>
      <c r="H228" s="30" t="n">
        <f aca="false">Cotação!L982</f>
        <v>80.59</v>
      </c>
      <c r="I228" s="30" t="n">
        <f aca="false">Cotação!V982</f>
        <v>84.607</v>
      </c>
      <c r="J228" s="31" t="n">
        <f aca="false">Cotação!Y982</f>
        <v>0.0498448939074327</v>
      </c>
      <c r="K228" s="32" t="n">
        <f aca="false">Cotação!AC982</f>
        <v>2</v>
      </c>
      <c r="L228" s="30" t="n">
        <f aca="false">Cotação!AD982</f>
        <v>169.214</v>
      </c>
      <c r="M228" s="30" t="n">
        <f aca="false">Cotação!AE982</f>
        <v>-8.03399999999999</v>
      </c>
      <c r="N228" s="32" t="n">
        <f aca="false">Cotação!AB982</f>
        <v>23</v>
      </c>
      <c r="O228" s="28" t="str">
        <f aca="false">Cotação!AF982</f>
        <v/>
      </c>
    </row>
    <row r="229" customFormat="false" ht="15" hidden="false" customHeight="false" outlineLevel="0" collapsed="false">
      <c r="A229" s="28" t="str">
        <f aca="false">Cotação!A888</f>
        <v>609461</v>
      </c>
      <c r="B229" s="29" t="str">
        <f aca="false">Cotação!B888</f>
        <v>7894913001789</v>
      </c>
      <c r="C229" s="28" t="str">
        <f aca="false">Cotação!C888</f>
        <v>REFLORINTE UNITARIO</v>
      </c>
      <c r="D229" s="28" t="str">
        <f aca="false">Cotação!D888</f>
        <v>KRESS</v>
      </c>
      <c r="E229" s="28" t="str">
        <f aca="false">Cotação!F888</f>
        <v>A</v>
      </c>
      <c r="F229" s="28" t="n">
        <f aca="false">Cotação!H888</f>
        <v>25.7</v>
      </c>
      <c r="G229" s="30" t="n">
        <f aca="false">Cotação!M888</f>
        <v>65.13</v>
      </c>
      <c r="H229" s="30" t="n">
        <f aca="false">Cotação!L888</f>
        <v>2.171</v>
      </c>
      <c r="I229" s="30" t="n">
        <f aca="false">Cotação!V888</f>
        <v>58.862</v>
      </c>
      <c r="J229" s="31" t="n">
        <f aca="false">Cotação!Y888</f>
        <v>-0.0962382926454782</v>
      </c>
      <c r="K229" s="32" t="n">
        <f aca="false">Cotação!AC888</f>
        <v>2</v>
      </c>
      <c r="L229" s="30" t="n">
        <f aca="false">Cotação!AD888</f>
        <v>117.724</v>
      </c>
      <c r="M229" s="30" t="n">
        <f aca="false">Cotação!AE888</f>
        <v>12.536</v>
      </c>
      <c r="N229" s="32" t="n">
        <f aca="false">Cotação!AB888</f>
        <v>250</v>
      </c>
      <c r="O229" s="28" t="str">
        <f aca="false">Cotação!AF888</f>
        <v/>
      </c>
    </row>
    <row r="230" customFormat="false" ht="15" hidden="false" customHeight="false" outlineLevel="0" collapsed="false">
      <c r="A230" s="28" t="str">
        <f aca="false">Cotação!A561</f>
        <v>598301</v>
      </c>
      <c r="B230" s="29" t="str">
        <f aca="false">Cotação!B561</f>
        <v>7896902208469</v>
      </c>
      <c r="C230" s="28" t="str">
        <f aca="false">Cotação!C561</f>
        <v>REMOV ESM FARMAX 100ML S/ACET UVA</v>
      </c>
      <c r="D230" s="28" t="str">
        <f aca="false">Cotação!D561</f>
        <v>FARMAX</v>
      </c>
      <c r="E230" s="28" t="str">
        <f aca="false">Cotação!F561</f>
        <v>A</v>
      </c>
      <c r="F230" s="28" t="n">
        <f aca="false">Cotação!H561</f>
        <v>10.7</v>
      </c>
      <c r="G230" s="30" t="n">
        <f aca="false">Cotação!M561</f>
        <v>3.66</v>
      </c>
      <c r="H230" s="30" t="n">
        <f aca="false">Cotação!L561</f>
        <v>3.66</v>
      </c>
      <c r="I230" s="30" t="n">
        <f aca="false">Cotação!V561</f>
        <v>3.6765</v>
      </c>
      <c r="J230" s="31" t="n">
        <f aca="false">Cotação!Y561</f>
        <v>0.00450819672131142</v>
      </c>
      <c r="K230" s="32" t="n">
        <f aca="false">Cotação!AC561</f>
        <v>26</v>
      </c>
      <c r="L230" s="30" t="n">
        <f aca="false">Cotação!AD561</f>
        <v>95.589</v>
      </c>
      <c r="M230" s="30" t="n">
        <f aca="false">Cotação!AE561</f>
        <v>-0.428999999999993</v>
      </c>
      <c r="N230" s="32" t="n">
        <f aca="false">Cotação!AB561</f>
        <v>792</v>
      </c>
      <c r="O230" s="28" t="str">
        <f aca="false">Cotação!AF561</f>
        <v/>
      </c>
    </row>
    <row r="231" customFormat="false" ht="15" hidden="false" customHeight="false" outlineLevel="0" collapsed="false">
      <c r="A231" s="28" t="str">
        <f aca="false">Cotação!A563</f>
        <v>2183</v>
      </c>
      <c r="B231" s="29" t="str">
        <f aca="false">Cotação!B563</f>
        <v>7896902207127</v>
      </c>
      <c r="C231" s="28" t="str">
        <f aca="false">Cotação!C563</f>
        <v>REPELENTE FARMAX MOSKITOFF 100ML - SPRAY</v>
      </c>
      <c r="D231" s="28" t="n">
        <f aca="false">Cotação!D563</f>
        <v>0</v>
      </c>
      <c r="E231" s="28" t="str">
        <f aca="false">Cotação!F563</f>
        <v>B</v>
      </c>
      <c r="F231" s="28" t="n">
        <f aca="false">Cotação!H563</f>
        <v>1.3</v>
      </c>
      <c r="G231" s="30" t="n">
        <f aca="false">Cotação!M563</f>
        <v>9.68</v>
      </c>
      <c r="H231" s="30" t="n">
        <f aca="false">Cotação!L563</f>
        <v>9.68</v>
      </c>
      <c r="I231" s="30" t="n">
        <f aca="false">Cotação!V563</f>
        <v>9.766</v>
      </c>
      <c r="J231" s="31" t="n">
        <f aca="false">Cotação!Y563</f>
        <v>0.00888429752066111</v>
      </c>
      <c r="K231" s="32" t="n">
        <f aca="false">Cotação!AC563</f>
        <v>2</v>
      </c>
      <c r="L231" s="30" t="n">
        <f aca="false">Cotação!AD563</f>
        <v>19.532</v>
      </c>
      <c r="M231" s="30" t="n">
        <f aca="false">Cotação!AE563</f>
        <v>-0.172000000000001</v>
      </c>
      <c r="N231" s="32" t="n">
        <f aca="false">Cotação!AB563</f>
        <v>95</v>
      </c>
      <c r="O231" s="28" t="str">
        <f aca="false">Cotação!AF563</f>
        <v/>
      </c>
    </row>
    <row r="232" customFormat="false" ht="15" hidden="false" customHeight="false" outlineLevel="0" collapsed="false">
      <c r="A232" s="28" t="str">
        <f aca="false">Cotação!A564</f>
        <v>679801</v>
      </c>
      <c r="B232" s="29" t="str">
        <f aca="false">Cotação!B564</f>
        <v>7896902211896</v>
      </c>
      <c r="C232" s="28" t="str">
        <f aca="false">Cotação!C564</f>
        <v>REPELENTE LOCAO MOSKITOFF 100ML</v>
      </c>
      <c r="D232" s="28" t="str">
        <f aca="false">Cotação!D564</f>
        <v>FARMAX</v>
      </c>
      <c r="E232" s="28" t="str">
        <f aca="false">Cotação!F564</f>
        <v>A</v>
      </c>
      <c r="F232" s="28" t="n">
        <f aca="false">Cotação!H564</f>
        <v>2.9</v>
      </c>
      <c r="G232" s="30" t="n">
        <f aca="false">Cotação!M564</f>
        <v>11.48</v>
      </c>
      <c r="H232" s="30" t="n">
        <f aca="false">Cotação!L564</f>
        <v>11.48</v>
      </c>
      <c r="I232" s="30" t="n">
        <f aca="false">Cotação!V564</f>
        <v>11.552</v>
      </c>
      <c r="J232" s="31" t="n">
        <f aca="false">Cotação!Y564</f>
        <v>0.00627177700348436</v>
      </c>
      <c r="K232" s="32" t="n">
        <f aca="false">Cotação!AC564</f>
        <v>4</v>
      </c>
      <c r="L232" s="30" t="n">
        <f aca="false">Cotação!AD564</f>
        <v>46.208</v>
      </c>
      <c r="M232" s="30" t="n">
        <f aca="false">Cotação!AE564</f>
        <v>-0.287999999999997</v>
      </c>
      <c r="N232" s="32" t="n">
        <f aca="false">Cotação!AB564</f>
        <v>4</v>
      </c>
      <c r="O232" s="28" t="str">
        <f aca="false">Cotação!AF564</f>
        <v/>
      </c>
    </row>
    <row r="233" customFormat="false" ht="15" hidden="false" customHeight="false" outlineLevel="0" collapsed="false">
      <c r="A233" s="28" t="str">
        <f aca="false">Cotação!A891</f>
        <v>4701</v>
      </c>
      <c r="B233" s="29" t="str">
        <f aca="false">Cotação!B891</f>
        <v>7896004703954</v>
      </c>
      <c r="C233" s="28" t="str">
        <f aca="false">Cotação!C891</f>
        <v>REPOPIL 35 2+0,035MG CX 21 COMP REV</v>
      </c>
      <c r="D233" s="28" t="str">
        <f aca="false">Cotação!D891</f>
        <v>LEGRAND PHARMA</v>
      </c>
      <c r="E233" s="28" t="str">
        <f aca="false">Cotação!F891</f>
        <v>A</v>
      </c>
      <c r="F233" s="28" t="n">
        <f aca="false">Cotação!H891</f>
        <v>2</v>
      </c>
      <c r="G233" s="30" t="n">
        <f aca="false">Cotação!M891</f>
        <v>8.87</v>
      </c>
      <c r="H233" s="30" t="n">
        <f aca="false">Cotação!L891</f>
        <v>8.87</v>
      </c>
      <c r="I233" s="30" t="n">
        <f aca="false">Cotação!V891</f>
        <v>9.12</v>
      </c>
      <c r="J233" s="31" t="n">
        <f aca="false">Cotação!Y891</f>
        <v>0.0281848928974069</v>
      </c>
      <c r="K233" s="32" t="n">
        <f aca="false">Cotação!AC891</f>
        <v>2</v>
      </c>
      <c r="L233" s="30" t="n">
        <f aca="false">Cotação!AD891</f>
        <v>18.24</v>
      </c>
      <c r="M233" s="30" t="n">
        <f aca="false">Cotação!AE891</f>
        <v>-0.5</v>
      </c>
      <c r="N233" s="32" t="n">
        <f aca="false">Cotação!AB891</f>
        <v>41</v>
      </c>
      <c r="O233" s="28" t="str">
        <f aca="false">Cotação!AF891</f>
        <v/>
      </c>
    </row>
    <row r="234" customFormat="false" ht="15" hidden="false" customHeight="false" outlineLevel="0" collapsed="false">
      <c r="A234" s="28" t="str">
        <f aca="false">Cotação!A892</f>
        <v>146101</v>
      </c>
      <c r="B234" s="29" t="str">
        <f aca="false">Cotação!B892</f>
        <v>7899095264267</v>
      </c>
      <c r="C234" s="28" t="str">
        <f aca="false">Cotação!C892</f>
        <v>RESFRILIV 400+4+4MG CX 50 ENV SB HORTELA/GENGIBRE</v>
      </c>
      <c r="D234" s="28" t="str">
        <f aca="false">Cotação!D892</f>
        <v>GEOLAB</v>
      </c>
      <c r="E234" s="28" t="str">
        <f aca="false">Cotação!F892</f>
        <v>B</v>
      </c>
      <c r="F234" s="28" t="n">
        <f aca="false">Cotação!H892</f>
        <v>43.9</v>
      </c>
      <c r="G234" s="30" t="n">
        <f aca="false">Cotação!M892</f>
        <v>45.27</v>
      </c>
      <c r="H234" s="30" t="n">
        <f aca="false">Cotação!L892</f>
        <v>0.9054</v>
      </c>
      <c r="I234" s="30" t="n">
        <f aca="false">Cotação!V892</f>
        <v>47.0345</v>
      </c>
      <c r="J234" s="31" t="n">
        <f aca="false">Cotação!Y892</f>
        <v>0.0389772476253591</v>
      </c>
      <c r="K234" s="32" t="n">
        <f aca="false">Cotação!AC892</f>
        <v>1</v>
      </c>
      <c r="L234" s="30" t="n">
        <f aca="false">Cotação!AD892</f>
        <v>47.0345</v>
      </c>
      <c r="M234" s="30" t="n">
        <f aca="false">Cotação!AE892</f>
        <v>-1.76450000000001</v>
      </c>
      <c r="N234" s="32" t="n">
        <f aca="false">Cotação!AB892</f>
        <v>184</v>
      </c>
      <c r="O234" s="28" t="str">
        <f aca="false">Cotação!AF892</f>
        <v/>
      </c>
    </row>
    <row r="235" customFormat="false" ht="15" hidden="false" customHeight="false" outlineLevel="0" collapsed="false">
      <c r="A235" s="28" t="str">
        <f aca="false">Cotação!A122</f>
        <v>644131</v>
      </c>
      <c r="B235" s="29" t="str">
        <f aca="false">Cotação!B122</f>
        <v>618341054462</v>
      </c>
      <c r="C235" s="28" t="str">
        <f aca="false">Cotação!C122</f>
        <v>ROSA SELVAGEM DESODORANTE ANTIT. 85ML</v>
      </c>
      <c r="D235" s="28" t="str">
        <f aca="false">Cotação!D122</f>
        <v>ROSA SELVAGEM</v>
      </c>
      <c r="E235" s="28" t="str">
        <f aca="false">Cotação!F122</f>
        <v>A</v>
      </c>
      <c r="F235" s="28" t="n">
        <f aca="false">Cotação!H122</f>
        <v>7.4</v>
      </c>
      <c r="G235" s="30" t="n">
        <f aca="false">Cotação!M122</f>
        <v>15.35</v>
      </c>
      <c r="H235" s="30" t="n">
        <f aca="false">Cotação!L122</f>
        <v>15.35</v>
      </c>
      <c r="I235" s="30" t="n">
        <f aca="false">Cotação!V122</f>
        <v>15.447</v>
      </c>
      <c r="J235" s="31" t="n">
        <f aca="false">Cotação!Y122</f>
        <v>0.00631921824104231</v>
      </c>
      <c r="K235" s="32" t="n">
        <f aca="false">Cotação!AC122</f>
        <v>10</v>
      </c>
      <c r="L235" s="30" t="n">
        <f aca="false">Cotação!AD122</f>
        <v>154.47</v>
      </c>
      <c r="M235" s="30" t="n">
        <f aca="false">Cotação!AE122</f>
        <v>-0.969999999999995</v>
      </c>
      <c r="N235" s="32" t="n">
        <f aca="false">Cotação!AB122</f>
        <v>1787</v>
      </c>
      <c r="O235" s="28" t="str">
        <f aca="false">Cotação!AF122</f>
        <v/>
      </c>
    </row>
    <row r="236" customFormat="false" ht="15" hidden="false" customHeight="false" outlineLevel="0" collapsed="false">
      <c r="A236" s="28" t="str">
        <f aca="false">Cotação!A417</f>
        <v>666531</v>
      </c>
      <c r="B236" s="29" t="str">
        <f aca="false">Cotação!B417</f>
        <v>7896658051616</v>
      </c>
      <c r="C236" s="28" t="str">
        <f aca="false">Cotação!C417</f>
        <v>ROSUVASTATINA 40MG C/30 CPR (GEN)</v>
      </c>
      <c r="D236" s="28" t="str">
        <f aca="false">Cotação!D417</f>
        <v>ACHE</v>
      </c>
      <c r="E236" s="28" t="str">
        <f aca="false">Cotação!F417</f>
        <v>A</v>
      </c>
      <c r="F236" s="28" t="n">
        <f aca="false">Cotação!H417</f>
        <v>4.3</v>
      </c>
      <c r="G236" s="30" t="n">
        <f aca="false">Cotação!M417</f>
        <v>48.116</v>
      </c>
      <c r="H236" s="30" t="n">
        <f aca="false">Cotação!L417</f>
        <v>45.59</v>
      </c>
      <c r="I236" s="30" t="n">
        <f aca="false">Cotação!V417</f>
        <v>47.3005</v>
      </c>
      <c r="J236" s="31" t="n">
        <f aca="false">Cotação!Y417</f>
        <v>-0.0169486241582841</v>
      </c>
      <c r="K236" s="32" t="n">
        <f aca="false">Cotação!AC417</f>
        <v>6</v>
      </c>
      <c r="L236" s="30" t="n">
        <f aca="false">Cotação!AD417</f>
        <v>283.803</v>
      </c>
      <c r="M236" s="30" t="n">
        <f aca="false">Cotação!AE417</f>
        <v>4.893</v>
      </c>
      <c r="N236" s="32" t="n">
        <f aca="false">Cotação!AB417</f>
        <v>953</v>
      </c>
      <c r="O236" s="28" t="str">
        <f aca="false">Cotação!AF417</f>
        <v/>
      </c>
    </row>
    <row r="237" customFormat="false" ht="15" hidden="false" customHeight="false" outlineLevel="0" collapsed="false">
      <c r="A237" s="28" t="str">
        <f aca="false">Cotação!A418</f>
        <v>425681</v>
      </c>
      <c r="B237" s="29" t="str">
        <f aca="false">Cotação!B418</f>
        <v>7896181920502</v>
      </c>
      <c r="C237" s="28" t="str">
        <f aca="false">Cotação!C418</f>
        <v>ROSUVASTATINA CALCICA 10MG CX 30 COMP</v>
      </c>
      <c r="D237" s="28" t="str">
        <f aca="false">Cotação!D418</f>
        <v>ACHE</v>
      </c>
      <c r="E237" s="28" t="str">
        <f aca="false">Cotação!F418</f>
        <v>B</v>
      </c>
      <c r="F237" s="28" t="n">
        <f aca="false">Cotação!H418</f>
        <v>5.4</v>
      </c>
      <c r="G237" s="30" t="n">
        <f aca="false">Cotação!M418</f>
        <v>6.35</v>
      </c>
      <c r="H237" s="30" t="n">
        <f aca="false">Cotação!L418</f>
        <v>6.35</v>
      </c>
      <c r="I237" s="30" t="n">
        <f aca="false">Cotação!V418</f>
        <v>6.5835</v>
      </c>
      <c r="J237" s="31" t="n">
        <f aca="false">Cotação!Y418</f>
        <v>0.0367716535433071</v>
      </c>
      <c r="K237" s="32" t="n">
        <f aca="false">Cotação!AC418</f>
        <v>8</v>
      </c>
      <c r="L237" s="30" t="n">
        <f aca="false">Cotação!AD418</f>
        <v>52.668</v>
      </c>
      <c r="M237" s="30" t="n">
        <f aca="false">Cotação!AE418</f>
        <v>-1.868</v>
      </c>
      <c r="N237" s="32" t="n">
        <f aca="false">Cotação!AB418</f>
        <v>155</v>
      </c>
      <c r="O237" s="28" t="str">
        <f aca="false">Cotação!AF418</f>
        <v/>
      </c>
    </row>
    <row r="238" customFormat="false" ht="15" hidden="false" customHeight="false" outlineLevel="0" collapsed="false">
      <c r="A238" s="28" t="str">
        <f aca="false">Cotação!A420</f>
        <v>425701</v>
      </c>
      <c r="B238" s="29" t="str">
        <f aca="false">Cotação!B420</f>
        <v>7896181920540</v>
      </c>
      <c r="C238" s="28" t="str">
        <f aca="false">Cotação!C420</f>
        <v>ROSUVASTATINA CALCICA 20MG CX 30 COMP</v>
      </c>
      <c r="D238" s="28" t="str">
        <f aca="false">Cotação!D420</f>
        <v>ACHE</v>
      </c>
      <c r="E238" s="28" t="str">
        <f aca="false">Cotação!F420</f>
        <v>A</v>
      </c>
      <c r="F238" s="28" t="n">
        <f aca="false">Cotação!H420</f>
        <v>17.7</v>
      </c>
      <c r="G238" s="30" t="n">
        <f aca="false">Cotação!M420</f>
        <v>10.27</v>
      </c>
      <c r="H238" s="30" t="n">
        <f aca="false">Cotação!L420</f>
        <v>10.27</v>
      </c>
      <c r="I238" s="30" t="n">
        <f aca="false">Cotação!V420</f>
        <v>10.5925</v>
      </c>
      <c r="J238" s="31" t="n">
        <f aca="false">Cotação!Y420</f>
        <v>0.0314021421616357</v>
      </c>
      <c r="K238" s="32" t="n">
        <f aca="false">Cotação!AC420</f>
        <v>8</v>
      </c>
      <c r="L238" s="30" t="n">
        <f aca="false">Cotação!AD420</f>
        <v>84.74</v>
      </c>
      <c r="M238" s="30" t="n">
        <f aca="false">Cotação!AE420</f>
        <v>-2.58</v>
      </c>
      <c r="N238" s="32" t="n">
        <f aca="false">Cotação!AB420</f>
        <v>947</v>
      </c>
      <c r="O238" s="28" t="str">
        <f aca="false">Cotação!AF420</f>
        <v/>
      </c>
    </row>
    <row r="239" customFormat="false" ht="15" hidden="false" customHeight="false" outlineLevel="0" collapsed="false">
      <c r="A239" s="28" t="str">
        <f aca="false">Cotação!A422</f>
        <v>425941</v>
      </c>
      <c r="B239" s="29" t="str">
        <f aca="false">Cotação!B422</f>
        <v>8902220109551</v>
      </c>
      <c r="C239" s="28" t="str">
        <f aca="false">Cotação!C422</f>
        <v>ROSUVASTATINA CALCICA 20MG CX 30 COMP REV</v>
      </c>
      <c r="D239" s="28" t="str">
        <f aca="false">Cotação!D422</f>
        <v>TORRENT DO BRASIL</v>
      </c>
      <c r="E239" s="28" t="str">
        <f aca="false">Cotação!F422</f>
        <v>B</v>
      </c>
      <c r="F239" s="28" t="n">
        <f aca="false">Cotação!H422</f>
        <v>4.5</v>
      </c>
      <c r="G239" s="30" t="n">
        <f aca="false">Cotação!M422</f>
        <v>10.04</v>
      </c>
      <c r="H239" s="30" t="n">
        <f aca="false">Cotação!L422</f>
        <v>10.04</v>
      </c>
      <c r="I239" s="30" t="n">
        <f aca="false">Cotação!V422</f>
        <v>10.0985</v>
      </c>
      <c r="J239" s="31" t="n">
        <f aca="false">Cotação!Y422</f>
        <v>0.00582669322709162</v>
      </c>
      <c r="K239" s="32" t="n">
        <f aca="false">Cotação!AC422</f>
        <v>1</v>
      </c>
      <c r="L239" s="30" t="n">
        <f aca="false">Cotação!AD422</f>
        <v>10.0985</v>
      </c>
      <c r="M239" s="30" t="n">
        <f aca="false">Cotação!AE422</f>
        <v>-0.0585000000000004</v>
      </c>
      <c r="N239" s="32" t="n">
        <f aca="false">Cotação!AB422</f>
        <v>1</v>
      </c>
      <c r="O239" s="28" t="str">
        <f aca="false">Cotação!AF422</f>
        <v>ESTOQUE INSUFICIENTE</v>
      </c>
    </row>
    <row r="240" customFormat="false" ht="15" hidden="false" customHeight="false" outlineLevel="0" collapsed="false">
      <c r="A240" s="28" t="str">
        <f aca="false">Cotação!A424</f>
        <v>667251</v>
      </c>
      <c r="B240" s="29" t="str">
        <f aca="false">Cotação!B424</f>
        <v>7898216366088</v>
      </c>
      <c r="C240" s="28" t="str">
        <f aca="false">Cotação!C424</f>
        <v>ROSUVASTATINA CALCICA 5MG CX 30 COMP REV</v>
      </c>
      <c r="D240" s="28" t="str">
        <f aca="false">Cotação!D424</f>
        <v>PHARLAB</v>
      </c>
      <c r="E240" s="28" t="str">
        <f aca="false">Cotação!F424</f>
        <v>C</v>
      </c>
      <c r="F240" s="28" t="n">
        <f aca="false">Cotação!H424</f>
        <v>2.1</v>
      </c>
      <c r="G240" s="30" t="n">
        <f aca="false">Cotação!M424</f>
        <v>5.765</v>
      </c>
      <c r="H240" s="30" t="n">
        <f aca="false">Cotação!L424</f>
        <v>5.765</v>
      </c>
      <c r="I240" s="30" t="n">
        <f aca="false">Cotação!V424</f>
        <v>5.9375</v>
      </c>
      <c r="J240" s="31" t="n">
        <f aca="false">Cotação!Y424</f>
        <v>0.0299219427580226</v>
      </c>
      <c r="K240" s="32" t="n">
        <f aca="false">Cotação!AC424</f>
        <v>3</v>
      </c>
      <c r="L240" s="30" t="n">
        <f aca="false">Cotação!AD424</f>
        <v>17.8125</v>
      </c>
      <c r="M240" s="30" t="n">
        <f aca="false">Cotação!AE424</f>
        <v>-0.517500000000001</v>
      </c>
      <c r="N240" s="32" t="n">
        <f aca="false">Cotação!AB424</f>
        <v>145</v>
      </c>
      <c r="O240" s="28" t="str">
        <f aca="false">Cotação!AF424</f>
        <v/>
      </c>
    </row>
    <row r="241" customFormat="false" ht="15" hidden="false" customHeight="false" outlineLevel="0" collapsed="false">
      <c r="A241" s="28" t="str">
        <f aca="false">Cotação!A894</f>
        <v>531721</v>
      </c>
      <c r="B241" s="29" t="str">
        <f aca="false">Cotação!B894</f>
        <v>7898031311324</v>
      </c>
      <c r="C241" s="28" t="str">
        <f aca="false">Cotação!C894</f>
        <v>SAL AMARGO 30G</v>
      </c>
      <c r="D241" s="28" t="str">
        <f aca="false">Cotação!D894</f>
        <v>UNIPHAR</v>
      </c>
      <c r="E241" s="28" t="str">
        <f aca="false">Cotação!F894</f>
        <v>B</v>
      </c>
      <c r="F241" s="28" t="n">
        <f aca="false">Cotação!H894</f>
        <v>4.3</v>
      </c>
      <c r="G241" s="30" t="n">
        <f aca="false">Cotação!M894</f>
        <v>2.36</v>
      </c>
      <c r="H241" s="30" t="n">
        <f aca="false">Cotação!L894</f>
        <v>2.36</v>
      </c>
      <c r="I241" s="30" t="n">
        <f aca="false">Cotação!V894</f>
        <v>2.2895</v>
      </c>
      <c r="J241" s="31" t="n">
        <f aca="false">Cotação!Y894</f>
        <v>-0.0298728813559322</v>
      </c>
      <c r="K241" s="32" t="n">
        <f aca="false">Cotação!AC894</f>
        <v>9</v>
      </c>
      <c r="L241" s="30" t="n">
        <f aca="false">Cotação!AD894</f>
        <v>20.6055</v>
      </c>
      <c r="M241" s="30" t="n">
        <f aca="false">Cotação!AE894</f>
        <v>0.6345</v>
      </c>
      <c r="N241" s="32" t="n">
        <f aca="false">Cotação!AB894</f>
        <v>54</v>
      </c>
      <c r="O241" s="28" t="str">
        <f aca="false">Cotação!AF894</f>
        <v/>
      </c>
    </row>
    <row r="242" customFormat="false" ht="15" hidden="false" customHeight="false" outlineLevel="0" collapsed="false">
      <c r="A242" s="28" t="str">
        <f aca="false">Cotação!A895</f>
        <v>542121</v>
      </c>
      <c r="B242" s="29" t="str">
        <f aca="false">Cotação!B895</f>
        <v>7898133136047</v>
      </c>
      <c r="C242" s="28" t="str">
        <f aca="false">Cotação!C895</f>
        <v>SEAKALM 260MG MARACUJA NATULAB CAIXA 20 COMPRIMIDOS REVESTIDOS</v>
      </c>
      <c r="D242" s="28" t="str">
        <f aca="false">Cotação!D895</f>
        <v>NATULAB LABORATORIO</v>
      </c>
      <c r="E242" s="28" t="str">
        <f aca="false">Cotação!F895</f>
        <v>A</v>
      </c>
      <c r="F242" s="28" t="n">
        <f aca="false">Cotação!H895</f>
        <v>4.1</v>
      </c>
      <c r="G242" s="30" t="n">
        <f aca="false">Cotação!M895</f>
        <v>15.83</v>
      </c>
      <c r="H242" s="30" t="n">
        <f aca="false">Cotação!L895</f>
        <v>15.62</v>
      </c>
      <c r="I242" s="30" t="n">
        <f aca="false">Cotação!V895</f>
        <v>15.504</v>
      </c>
      <c r="J242" s="31" t="n">
        <f aca="false">Cotação!Y895</f>
        <v>-0.0205938092229944</v>
      </c>
      <c r="K242" s="32" t="n">
        <f aca="false">Cotação!AC895</f>
        <v>11</v>
      </c>
      <c r="L242" s="30" t="n">
        <f aca="false">Cotação!AD895</f>
        <v>170.544</v>
      </c>
      <c r="M242" s="30" t="n">
        <f aca="false">Cotação!AE895</f>
        <v>3.58600000000001</v>
      </c>
      <c r="N242" s="32" t="n">
        <f aca="false">Cotação!AB895</f>
        <v>2268</v>
      </c>
      <c r="O242" s="28" t="str">
        <f aca="false">Cotação!AF895</f>
        <v/>
      </c>
    </row>
    <row r="243" customFormat="false" ht="15" hidden="false" customHeight="false" outlineLevel="0" collapsed="false">
      <c r="A243" s="28" t="str">
        <f aca="false">Cotação!A896</f>
        <v>578701</v>
      </c>
      <c r="B243" s="29" t="str">
        <f aca="false">Cotação!B896</f>
        <v>7899470807652</v>
      </c>
      <c r="C243" s="28" t="str">
        <f aca="false">Cotação!C896</f>
        <v>SEAKALM 600MG 20CP REV</v>
      </c>
      <c r="D243" s="28" t="str">
        <f aca="false">Cotação!D896</f>
        <v>NATULAB LABORATORIO</v>
      </c>
      <c r="E243" s="28" t="str">
        <f aca="false">Cotação!F896</f>
        <v>A</v>
      </c>
      <c r="F243" s="28" t="n">
        <f aca="false">Cotação!H896</f>
        <v>3.3</v>
      </c>
      <c r="G243" s="30" t="n">
        <f aca="false">Cotação!M896</f>
        <v>27.46</v>
      </c>
      <c r="H243" s="30" t="n">
        <f aca="false">Cotação!L896</f>
        <v>27.46</v>
      </c>
      <c r="I243" s="30" t="n">
        <f aca="false">Cotação!V896</f>
        <v>27.6165</v>
      </c>
      <c r="J243" s="31" t="n">
        <f aca="false">Cotação!Y896</f>
        <v>0.00569919883466863</v>
      </c>
      <c r="K243" s="32" t="n">
        <f aca="false">Cotação!AC896</f>
        <v>3</v>
      </c>
      <c r="L243" s="30" t="n">
        <f aca="false">Cotação!AD896</f>
        <v>82.8495</v>
      </c>
      <c r="M243" s="30" t="n">
        <f aca="false">Cotação!AE896</f>
        <v>-0.469499999999993</v>
      </c>
      <c r="N243" s="32" t="n">
        <f aca="false">Cotação!AB896</f>
        <v>1566</v>
      </c>
      <c r="O243" s="28" t="str">
        <f aca="false">Cotação!AF896</f>
        <v/>
      </c>
    </row>
    <row r="244" customFormat="false" ht="15" hidden="false" customHeight="false" outlineLevel="0" collapsed="false">
      <c r="A244" s="28" t="str">
        <f aca="false">Cotação!A425</f>
        <v>431481</v>
      </c>
      <c r="B244" s="29" t="str">
        <f aca="false">Cotação!B425</f>
        <v>7899620911857</v>
      </c>
      <c r="C244" s="28" t="str">
        <f aca="false">Cotação!C425</f>
        <v>SECNIDAZOL 1000MG CX 2 COMP</v>
      </c>
      <c r="D244" s="28" t="str">
        <f aca="false">Cotação!D425</f>
        <v>GLOBO</v>
      </c>
      <c r="E244" s="28" t="str">
        <f aca="false">Cotação!F425</f>
        <v>A</v>
      </c>
      <c r="F244" s="28" t="n">
        <f aca="false">Cotação!H425</f>
        <v>34.3</v>
      </c>
      <c r="G244" s="30" t="n">
        <f aca="false">Cotação!M425</f>
        <v>2.47</v>
      </c>
      <c r="H244" s="30" t="n">
        <f aca="false">Cotação!L425</f>
        <v>2.47</v>
      </c>
      <c r="I244" s="30" t="n">
        <f aca="false">Cotação!V425</f>
        <v>2.584</v>
      </c>
      <c r="J244" s="31" t="n">
        <f aca="false">Cotação!Y425</f>
        <v>0.0461538461538462</v>
      </c>
      <c r="K244" s="32" t="n">
        <f aca="false">Cotação!AC425</f>
        <v>43</v>
      </c>
      <c r="L244" s="30" t="n">
        <f aca="false">Cotação!AD425</f>
        <v>111.112</v>
      </c>
      <c r="M244" s="30" t="n">
        <f aca="false">Cotação!AE425</f>
        <v>-4.902</v>
      </c>
      <c r="N244" s="32" t="n">
        <f aca="false">Cotação!AB425</f>
        <v>43</v>
      </c>
      <c r="O244" s="28" t="str">
        <f aca="false">Cotação!AF425</f>
        <v>ESTOQUE INSUFICIENTE</v>
      </c>
    </row>
    <row r="245" customFormat="false" ht="15" hidden="false" customHeight="false" outlineLevel="0" collapsed="false">
      <c r="A245" s="28" t="str">
        <f aca="false">Cotação!A899</f>
        <v>432121</v>
      </c>
      <c r="B245" s="29" t="str">
        <f aca="false">Cotação!B899</f>
        <v>7898060138220</v>
      </c>
      <c r="C245" s="28" t="str">
        <f aca="false">Cotação!C899</f>
        <v>SECNIMAX 1000MG CX 2 COMP</v>
      </c>
      <c r="D245" s="28" t="str">
        <f aca="false">Cotação!D899</f>
        <v>GLOBO</v>
      </c>
      <c r="E245" s="28" t="str">
        <f aca="false">Cotação!F899</f>
        <v>A</v>
      </c>
      <c r="F245" s="28" t="n">
        <f aca="false">Cotação!H899</f>
        <v>69.3</v>
      </c>
      <c r="G245" s="30" t="n">
        <f aca="false">Cotação!M899</f>
        <v>2.49</v>
      </c>
      <c r="H245" s="30" t="n">
        <f aca="false">Cotação!L899</f>
        <v>2.49</v>
      </c>
      <c r="I245" s="30" t="n">
        <f aca="false">Cotação!V899</f>
        <v>2.5365</v>
      </c>
      <c r="J245" s="31" t="n">
        <f aca="false">Cotação!Y899</f>
        <v>0.0186746987951807</v>
      </c>
      <c r="K245" s="32" t="n">
        <f aca="false">Cotação!AC899</f>
        <v>116</v>
      </c>
      <c r="L245" s="30" t="n">
        <f aca="false">Cotação!AD899</f>
        <v>294.234</v>
      </c>
      <c r="M245" s="30" t="n">
        <f aca="false">Cotação!AE899</f>
        <v>-5.394</v>
      </c>
      <c r="N245" s="32" t="n">
        <f aca="false">Cotação!AB899</f>
        <v>116</v>
      </c>
      <c r="O245" s="28" t="str">
        <f aca="false">Cotação!AF899</f>
        <v>ESTOQUE INSUFICIENTE</v>
      </c>
    </row>
    <row r="246" customFormat="false" ht="15" hidden="false" customHeight="false" outlineLevel="0" collapsed="false">
      <c r="A246" s="28" t="str">
        <f aca="false">Cotação!A1029</f>
        <v>44303</v>
      </c>
      <c r="B246" s="29" t="str">
        <f aca="false">Cotação!B1029</f>
        <v>7896033234214</v>
      </c>
      <c r="C246" s="28" t="str">
        <f aca="false">Cotação!C1029</f>
        <v>SERINGA DE LIMPEZA NASAL C/2 UND COLORID</v>
      </c>
      <c r="D246" s="28" t="n">
        <f aca="false">Cotação!D1029</f>
        <v>0</v>
      </c>
      <c r="E246" s="28" t="str">
        <f aca="false">Cotação!F1029</f>
        <v>A</v>
      </c>
      <c r="F246" s="28" t="n">
        <f aca="false">Cotação!H1029</f>
        <v>4.3</v>
      </c>
      <c r="G246" s="30" t="n">
        <f aca="false">Cotação!M1029</f>
        <v>15.91</v>
      </c>
      <c r="H246" s="30" t="n">
        <f aca="false">Cotação!L1029</f>
        <v>15.91</v>
      </c>
      <c r="I246" s="30" t="n">
        <f aca="false">Cotação!V1029</f>
        <v>15.257</v>
      </c>
      <c r="J246" s="31" t="n">
        <f aca="false">Cotação!Y1029</f>
        <v>-0.0410433689503458</v>
      </c>
      <c r="K246" s="32" t="n">
        <f aca="false">Cotação!AC1029</f>
        <v>5</v>
      </c>
      <c r="L246" s="30" t="n">
        <f aca="false">Cotação!AD1029</f>
        <v>76.285</v>
      </c>
      <c r="M246" s="30" t="n">
        <f aca="false">Cotação!AE1029</f>
        <v>3.265</v>
      </c>
      <c r="N246" s="32" t="n">
        <f aca="false">Cotação!AB1029</f>
        <v>21</v>
      </c>
      <c r="O246" s="28" t="str">
        <f aca="false">Cotação!AF1029</f>
        <v/>
      </c>
    </row>
    <row r="247" customFormat="false" ht="15" hidden="false" customHeight="false" outlineLevel="0" collapsed="false">
      <c r="A247" s="28" t="str">
        <f aca="false">Cotação!A1030</f>
        <v>671051</v>
      </c>
      <c r="B247" s="29" t="str">
        <f aca="false">Cotação!B1030</f>
        <v>7896699036382</v>
      </c>
      <c r="C247" s="28" t="str">
        <f aca="false">Cotação!C1030</f>
        <v>SERINGA LAVAGEM NASAL ROSA 7176-01-F</v>
      </c>
      <c r="D247" s="28" t="str">
        <f aca="false">Cotação!D1030</f>
        <v>LOLLY</v>
      </c>
      <c r="E247" s="28" t="str">
        <f aca="false">Cotação!F1030</f>
        <v>B</v>
      </c>
      <c r="F247" s="28" t="n">
        <f aca="false">Cotação!H1030</f>
        <v>1.2</v>
      </c>
      <c r="G247" s="30" t="n">
        <f aca="false">Cotação!M1030</f>
        <v>17.5833333333333</v>
      </c>
      <c r="H247" s="30" t="n">
        <f aca="false">Cotação!L1030</f>
        <v>17.5833</v>
      </c>
      <c r="I247" s="30" t="n">
        <f aca="false">Cotação!V1030</f>
        <v>18.2305</v>
      </c>
      <c r="J247" s="31" t="n">
        <f aca="false">Cotação!Y1030</f>
        <v>0.0368056872037934</v>
      </c>
      <c r="K247" s="32" t="n">
        <f aca="false">Cotação!AC1030</f>
        <v>2</v>
      </c>
      <c r="L247" s="30" t="n">
        <f aca="false">Cotação!AD1030</f>
        <v>36.461</v>
      </c>
      <c r="M247" s="30" t="n">
        <f aca="false">Cotação!AE1030</f>
        <v>-1.2943333333334</v>
      </c>
      <c r="N247" s="32" t="n">
        <f aca="false">Cotação!AB1030</f>
        <v>450</v>
      </c>
      <c r="O247" s="28" t="str">
        <f aca="false">Cotação!AF1030</f>
        <v/>
      </c>
    </row>
    <row r="248" customFormat="false" ht="15" hidden="false" customHeight="false" outlineLevel="0" collapsed="false">
      <c r="A248" s="28" t="str">
        <f aca="false">Cotação!A60</f>
        <v>671151</v>
      </c>
      <c r="B248" s="29" t="str">
        <f aca="false">Cotação!B60</f>
        <v>7898706400148</v>
      </c>
      <c r="C248" s="28" t="str">
        <f aca="false">Cotação!C60</f>
        <v>SERINGA P/ LAVAGEM NASAL 10ML HELO KITTY</v>
      </c>
      <c r="D248" s="28" t="str">
        <f aca="false">Cotação!D60</f>
        <v>MUNILA</v>
      </c>
      <c r="E248" s="28" t="str">
        <f aca="false">Cotação!F60</f>
        <v>B</v>
      </c>
      <c r="F248" s="28" t="n">
        <f aca="false">Cotação!H60</f>
        <v>1.6</v>
      </c>
      <c r="G248" s="30" t="n">
        <f aca="false">Cotação!M60</f>
        <v>14.82</v>
      </c>
      <c r="H248" s="30" t="n">
        <f aca="false">Cotação!L60</f>
        <v>14.82</v>
      </c>
      <c r="I248" s="30" t="n">
        <f aca="false">Cotação!V60</f>
        <v>14.9055</v>
      </c>
      <c r="J248" s="31" t="n">
        <f aca="false">Cotação!Y60</f>
        <v>0.00576923076923075</v>
      </c>
      <c r="K248" s="32" t="n">
        <f aca="false">Cotação!AC60</f>
        <v>4</v>
      </c>
      <c r="L248" s="30" t="n">
        <f aca="false">Cotação!AD60</f>
        <v>59.622</v>
      </c>
      <c r="M248" s="30" t="n">
        <f aca="false">Cotação!AE60</f>
        <v>-0.341999999999999</v>
      </c>
      <c r="N248" s="32" t="n">
        <f aca="false">Cotação!AB60</f>
        <v>370</v>
      </c>
      <c r="O248" s="28" t="str">
        <f aca="false">Cotação!AF60</f>
        <v/>
      </c>
    </row>
    <row r="249" customFormat="false" ht="15" hidden="false" customHeight="false" outlineLevel="0" collapsed="false">
      <c r="A249" s="28" t="str">
        <f aca="false">Cotação!A61</f>
        <v>671161</v>
      </c>
      <c r="B249" s="29" t="str">
        <f aca="false">Cotação!B61</f>
        <v>7898706400155</v>
      </c>
      <c r="C249" s="28" t="str">
        <f aca="false">Cotação!C61</f>
        <v>SERINGA P/ LAVAGEM NASAL 10ML PATATI PAT</v>
      </c>
      <c r="D249" s="28" t="str">
        <f aca="false">Cotação!D61</f>
        <v>MUNILA</v>
      </c>
      <c r="E249" s="28" t="str">
        <f aca="false">Cotação!F61</f>
        <v>B</v>
      </c>
      <c r="F249" s="28" t="n">
        <f aca="false">Cotação!H61</f>
        <v>2.1</v>
      </c>
      <c r="G249" s="30" t="n">
        <f aca="false">Cotação!M61</f>
        <v>14.82</v>
      </c>
      <c r="H249" s="30" t="n">
        <f aca="false">Cotação!L61</f>
        <v>14.82</v>
      </c>
      <c r="I249" s="30" t="n">
        <f aca="false">Cotação!V61</f>
        <v>14.9055</v>
      </c>
      <c r="J249" s="31" t="n">
        <f aca="false">Cotação!Y61</f>
        <v>0.00576923076923075</v>
      </c>
      <c r="K249" s="32" t="n">
        <f aca="false">Cotação!AC61</f>
        <v>4</v>
      </c>
      <c r="L249" s="30" t="n">
        <f aca="false">Cotação!AD61</f>
        <v>59.622</v>
      </c>
      <c r="M249" s="30" t="n">
        <f aca="false">Cotação!AE61</f>
        <v>-0.341999999999999</v>
      </c>
      <c r="N249" s="32" t="n">
        <f aca="false">Cotação!AB61</f>
        <v>58</v>
      </c>
      <c r="O249" s="28" t="str">
        <f aca="false">Cotação!AF61</f>
        <v/>
      </c>
    </row>
    <row r="250" customFormat="false" ht="15" hidden="false" customHeight="false" outlineLevel="0" collapsed="false">
      <c r="A250" s="28" t="str">
        <f aca="false">Cotação!A1031</f>
        <v>21603</v>
      </c>
      <c r="B250" s="29" t="str">
        <f aca="false">Cotação!B1031</f>
        <v>7898706400643</v>
      </c>
      <c r="C250" s="28" t="str">
        <f aca="false">Cotação!C1031</f>
        <v>SERINGA P/ LAVAGEM NASAL 20 ML</v>
      </c>
      <c r="D250" s="28" t="str">
        <f aca="false">Cotação!D1031</f>
        <v>VISION</v>
      </c>
      <c r="E250" s="28" t="str">
        <f aca="false">Cotação!F1031</f>
        <v>A</v>
      </c>
      <c r="F250" s="28" t="n">
        <f aca="false">Cotação!H1031</f>
        <v>2.6</v>
      </c>
      <c r="G250" s="30" t="n">
        <f aca="false">Cotação!M1031</f>
        <v>14.86</v>
      </c>
      <c r="H250" s="30" t="n">
        <f aca="false">Cotação!L1031</f>
        <v>14.86</v>
      </c>
      <c r="I250" s="30" t="n">
        <f aca="false">Cotação!V1031</f>
        <v>14.9435</v>
      </c>
      <c r="J250" s="31" t="n">
        <f aca="false">Cotação!Y1031</f>
        <v>0.00561911170928675</v>
      </c>
      <c r="K250" s="32" t="n">
        <f aca="false">Cotação!AC1031</f>
        <v>3</v>
      </c>
      <c r="L250" s="30" t="n">
        <f aca="false">Cotação!AD1031</f>
        <v>44.8305</v>
      </c>
      <c r="M250" s="30" t="n">
        <f aca="false">Cotação!AE1031</f>
        <v>-0.250500000000002</v>
      </c>
      <c r="N250" s="32" t="n">
        <f aca="false">Cotação!AB1031</f>
        <v>205</v>
      </c>
      <c r="O250" s="28" t="str">
        <f aca="false">Cotação!AF1031</f>
        <v/>
      </c>
    </row>
    <row r="251" customFormat="false" ht="15" hidden="false" customHeight="false" outlineLevel="0" collapsed="false">
      <c r="A251" s="28" t="str">
        <f aca="false">Cotação!A1032</f>
        <v>44203</v>
      </c>
      <c r="B251" s="29" t="str">
        <f aca="false">Cotação!B1032</f>
        <v>7896033234108</v>
      </c>
      <c r="C251" s="28" t="str">
        <f aca="false">Cotação!C1032</f>
        <v>SERINGA P/ LAVAGEM NASAL C/2 637801</v>
      </c>
      <c r="D251" s="28" t="n">
        <f aca="false">Cotação!D1032</f>
        <v>0</v>
      </c>
      <c r="E251" s="28" t="str">
        <f aca="false">Cotação!F1032</f>
        <v>B</v>
      </c>
      <c r="F251" s="28" t="n">
        <f aca="false">Cotação!H1032</f>
        <v>3.7</v>
      </c>
      <c r="G251" s="30" t="n">
        <f aca="false">Cotação!M1032</f>
        <v>15.91</v>
      </c>
      <c r="H251" s="30" t="n">
        <f aca="false">Cotação!L1032</f>
        <v>15.91</v>
      </c>
      <c r="I251" s="30" t="n">
        <f aca="false">Cotação!V1032</f>
        <v>15.5135</v>
      </c>
      <c r="J251" s="31" t="n">
        <f aca="false">Cotação!Y1032</f>
        <v>-0.0249214330609679</v>
      </c>
      <c r="K251" s="32" t="n">
        <f aca="false">Cotação!AC1032</f>
        <v>1</v>
      </c>
      <c r="L251" s="30" t="n">
        <f aca="false">Cotação!AD1032</f>
        <v>15.5135</v>
      </c>
      <c r="M251" s="30" t="n">
        <f aca="false">Cotação!AE1032</f>
        <v>0.3965</v>
      </c>
      <c r="N251" s="32" t="n">
        <f aca="false">Cotação!AB1032</f>
        <v>624</v>
      </c>
      <c r="O251" s="28" t="str">
        <f aca="false">Cotação!AF1032</f>
        <v/>
      </c>
    </row>
    <row r="252" customFormat="false" ht="15" hidden="false" customHeight="false" outlineLevel="0" collapsed="false">
      <c r="A252" s="28" t="str">
        <f aca="false">Cotação!A63</f>
        <v>685901</v>
      </c>
      <c r="B252" s="29" t="str">
        <f aca="false">Cotação!B63</f>
        <v>7898706401930</v>
      </c>
      <c r="C252" s="28" t="str">
        <f aca="false">Cotação!C63</f>
        <v>SERINGA P/LAVAGEM NASAL LALA JACARE 10ML</v>
      </c>
      <c r="D252" s="28" t="str">
        <f aca="false">Cotação!D63</f>
        <v>MUNILA</v>
      </c>
      <c r="E252" s="28" t="str">
        <f aca="false">Cotação!F63</f>
        <v>A</v>
      </c>
      <c r="F252" s="28" t="n">
        <f aca="false">Cotação!H63</f>
        <v>4.8</v>
      </c>
      <c r="G252" s="30" t="n">
        <f aca="false">Cotação!M63</f>
        <v>13.46</v>
      </c>
      <c r="H252" s="30" t="n">
        <f aca="false">Cotação!L63</f>
        <v>13.46</v>
      </c>
      <c r="I252" s="30" t="n">
        <f aca="false">Cotação!V63</f>
        <v>13.5375</v>
      </c>
      <c r="J252" s="31" t="n">
        <f aca="false">Cotação!Y63</f>
        <v>0.00575780089153044</v>
      </c>
      <c r="K252" s="32" t="n">
        <f aca="false">Cotação!AC63</f>
        <v>3</v>
      </c>
      <c r="L252" s="30" t="n">
        <f aca="false">Cotação!AD63</f>
        <v>40.6125</v>
      </c>
      <c r="M252" s="30" t="n">
        <f aca="false">Cotação!AE63</f>
        <v>-0.232499999999996</v>
      </c>
      <c r="N252" s="32" t="n">
        <f aca="false">Cotação!AB63</f>
        <v>468</v>
      </c>
      <c r="O252" s="28" t="str">
        <f aca="false">Cotação!AF63</f>
        <v/>
      </c>
    </row>
    <row r="253" customFormat="false" ht="15" hidden="false" customHeight="false" outlineLevel="0" collapsed="false">
      <c r="A253" s="28" t="str">
        <f aca="false">Cotação!A900</f>
        <v>538261</v>
      </c>
      <c r="B253" s="29" t="str">
        <f aca="false">Cotação!B900</f>
        <v>7894164005611</v>
      </c>
      <c r="C253" s="28" t="str">
        <f aca="false">Cotação!C900</f>
        <v>SILUSGEL SUS 100ML</v>
      </c>
      <c r="D253" s="28" t="str">
        <f aca="false">Cotação!D900</f>
        <v>AIRELA</v>
      </c>
      <c r="E253" s="28" t="str">
        <f aca="false">Cotação!F900</f>
        <v>B</v>
      </c>
      <c r="F253" s="28" t="n">
        <f aca="false">Cotação!H900</f>
        <v>2.2</v>
      </c>
      <c r="G253" s="30" t="n">
        <f aca="false">Cotação!M900</f>
        <v>7.66</v>
      </c>
      <c r="H253" s="30" t="n">
        <f aca="false">Cotação!L900</f>
        <v>7.66</v>
      </c>
      <c r="I253" s="30" t="n">
        <f aca="false">Cotação!V900</f>
        <v>7.7235</v>
      </c>
      <c r="J253" s="31" t="n">
        <f aca="false">Cotação!Y900</f>
        <v>0.00828981723237598</v>
      </c>
      <c r="K253" s="32" t="n">
        <f aca="false">Cotação!AC900</f>
        <v>1</v>
      </c>
      <c r="L253" s="30" t="n">
        <f aca="false">Cotação!AD900</f>
        <v>7.7235</v>
      </c>
      <c r="M253" s="30" t="n">
        <f aca="false">Cotação!AE900</f>
        <v>-0.0634999999999995</v>
      </c>
      <c r="N253" s="32" t="n">
        <f aca="false">Cotação!AB900</f>
        <v>76</v>
      </c>
      <c r="O253" s="28" t="str">
        <f aca="false">Cotação!AF900</f>
        <v/>
      </c>
    </row>
    <row r="254" customFormat="false" ht="15" hidden="false" customHeight="false" outlineLevel="0" collapsed="false">
      <c r="A254" s="28" t="str">
        <f aca="false">Cotação!A901</f>
        <v>657211</v>
      </c>
      <c r="B254" s="29" t="str">
        <f aca="false">Cotação!B901</f>
        <v>7896181928676</v>
      </c>
      <c r="C254" s="28" t="str">
        <f aca="false">Cotação!C901</f>
        <v>SIMETICONA (N.S.) 125MG CX 10 CAP</v>
      </c>
      <c r="D254" s="28" t="str">
        <f aca="false">Cotação!D901</f>
        <v>ACHE</v>
      </c>
      <c r="E254" s="28" t="str">
        <f aca="false">Cotação!F901</f>
        <v>A</v>
      </c>
      <c r="F254" s="28" t="n">
        <f aca="false">Cotação!H901</f>
        <v>35.4</v>
      </c>
      <c r="G254" s="30" t="n">
        <f aca="false">Cotação!M901</f>
        <v>3.12</v>
      </c>
      <c r="H254" s="30" t="n">
        <f aca="false">Cotação!L901</f>
        <v>2.92</v>
      </c>
      <c r="I254" s="30" t="n">
        <f aca="false">Cotação!V901</f>
        <v>3.2585</v>
      </c>
      <c r="J254" s="31" t="n">
        <f aca="false">Cotação!Y901</f>
        <v>0.0443910256410256</v>
      </c>
      <c r="K254" s="32" t="n">
        <f aca="false">Cotação!AC901</f>
        <v>57</v>
      </c>
      <c r="L254" s="30" t="n">
        <f aca="false">Cotação!AD901</f>
        <v>185.7345</v>
      </c>
      <c r="M254" s="30" t="n">
        <f aca="false">Cotação!AE901</f>
        <v>-7.8945</v>
      </c>
      <c r="N254" s="32" t="n">
        <f aca="false">Cotação!AB901</f>
        <v>2763</v>
      </c>
      <c r="O254" s="28" t="str">
        <f aca="false">Cotação!AF901</f>
        <v/>
      </c>
    </row>
    <row r="255" customFormat="false" ht="15" hidden="false" customHeight="false" outlineLevel="0" collapsed="false">
      <c r="A255" s="28" t="str">
        <f aca="false">Cotação!A903</f>
        <v>640431</v>
      </c>
      <c r="B255" s="29" t="str">
        <f aca="false">Cotação!B903</f>
        <v>7896181918851</v>
      </c>
      <c r="C255" s="28" t="str">
        <f aca="false">Cotação!C903</f>
        <v>SIMETICONA (N.S.) 75MG/ML FR 15ML</v>
      </c>
      <c r="D255" s="28" t="str">
        <f aca="false">Cotação!D903</f>
        <v>ACHE</v>
      </c>
      <c r="E255" s="28" t="str">
        <f aca="false">Cotação!F903</f>
        <v>A</v>
      </c>
      <c r="F255" s="28" t="n">
        <f aca="false">Cotação!H903</f>
        <v>20.8</v>
      </c>
      <c r="G255" s="30" t="n">
        <f aca="false">Cotação!M903</f>
        <v>2.54</v>
      </c>
      <c r="H255" s="30" t="n">
        <f aca="false">Cotação!L903</f>
        <v>2.54</v>
      </c>
      <c r="I255" s="30" t="n">
        <f aca="false">Cotação!V903</f>
        <v>2.6315</v>
      </c>
      <c r="J255" s="31" t="n">
        <f aca="false">Cotação!Y903</f>
        <v>0.0360236220472441</v>
      </c>
      <c r="K255" s="32" t="n">
        <f aca="false">Cotação!AC903</f>
        <v>51</v>
      </c>
      <c r="L255" s="30" t="n">
        <f aca="false">Cotação!AD903</f>
        <v>134.2065</v>
      </c>
      <c r="M255" s="30" t="n">
        <f aca="false">Cotação!AE903</f>
        <v>-4.6665</v>
      </c>
      <c r="N255" s="32" t="n">
        <f aca="false">Cotação!AB903</f>
        <v>993</v>
      </c>
      <c r="O255" s="28" t="str">
        <f aca="false">Cotação!AF903</f>
        <v/>
      </c>
    </row>
    <row r="256" customFormat="false" ht="15" hidden="false" customHeight="false" outlineLevel="0" collapsed="false">
      <c r="A256" s="28" t="str">
        <f aca="false">Cotação!A905</f>
        <v>438221</v>
      </c>
      <c r="B256" s="29" t="str">
        <f aca="false">Cotação!B905</f>
        <v>7898060138091</v>
      </c>
      <c r="C256" s="28" t="str">
        <f aca="false">Cotação!C905</f>
        <v>SINVASMAX 40MG CX 30 COMP REV</v>
      </c>
      <c r="D256" s="28" t="str">
        <f aca="false">Cotação!D905</f>
        <v>GLOBO</v>
      </c>
      <c r="E256" s="28" t="str">
        <f aca="false">Cotação!F905</f>
        <v>C</v>
      </c>
      <c r="F256" s="28" t="n">
        <f aca="false">Cotação!H905</f>
        <v>0.8</v>
      </c>
      <c r="G256" s="30" t="n">
        <f aca="false">Cotação!M905</f>
        <v>5.09</v>
      </c>
      <c r="H256" s="30" t="n">
        <f aca="false">Cotação!L905</f>
        <v>5.09</v>
      </c>
      <c r="I256" s="30" t="n">
        <f aca="false">Cotação!V905</f>
        <v>5.2155</v>
      </c>
      <c r="J256" s="31" t="n">
        <f aca="false">Cotação!Y905</f>
        <v>0.024656188605108</v>
      </c>
      <c r="K256" s="32" t="n">
        <f aca="false">Cotação!AC905</f>
        <v>1</v>
      </c>
      <c r="L256" s="30" t="n">
        <f aca="false">Cotação!AD905</f>
        <v>5.2155</v>
      </c>
      <c r="M256" s="30" t="n">
        <f aca="false">Cotação!AE905</f>
        <v>-0.1255</v>
      </c>
      <c r="N256" s="32" t="n">
        <f aca="false">Cotação!AB905</f>
        <v>1</v>
      </c>
      <c r="O256" s="28" t="str">
        <f aca="false">Cotação!AF905</f>
        <v>ESTOQUE INSUFICIENTE</v>
      </c>
    </row>
    <row r="257" customFormat="false" ht="15" hidden="false" customHeight="false" outlineLevel="0" collapsed="false">
      <c r="A257" s="28" t="str">
        <f aca="false">Cotação!A427</f>
        <v>436201</v>
      </c>
      <c r="B257" s="29" t="str">
        <f aca="false">Cotação!B427</f>
        <v>7899620911079</v>
      </c>
      <c r="C257" s="28" t="str">
        <f aca="false">Cotação!C427</f>
        <v>SINVASTATINA 40MG CX 30 COMP REV</v>
      </c>
      <c r="D257" s="28" t="str">
        <f aca="false">Cotação!D427</f>
        <v>GLOBO</v>
      </c>
      <c r="E257" s="28" t="str">
        <f aca="false">Cotação!F427</f>
        <v>C</v>
      </c>
      <c r="F257" s="28" t="n">
        <f aca="false">Cotação!H427</f>
        <v>2.1</v>
      </c>
      <c r="G257" s="30" t="n">
        <f aca="false">Cotação!M427</f>
        <v>5.79</v>
      </c>
      <c r="H257" s="30" t="n">
        <f aca="false">Cotação!L427</f>
        <v>5.79</v>
      </c>
      <c r="I257" s="30" t="n">
        <f aca="false">Cotação!V427</f>
        <v>5.8995</v>
      </c>
      <c r="J257" s="31" t="n">
        <f aca="false">Cotação!Y427</f>
        <v>0.0189119170984455</v>
      </c>
      <c r="K257" s="32" t="n">
        <f aca="false">Cotação!AC427</f>
        <v>2</v>
      </c>
      <c r="L257" s="30" t="n">
        <f aca="false">Cotação!AD427</f>
        <v>11.799</v>
      </c>
      <c r="M257" s="30" t="n">
        <f aca="false">Cotação!AE427</f>
        <v>-0.218999999999999</v>
      </c>
      <c r="N257" s="32" t="n">
        <f aca="false">Cotação!AB427</f>
        <v>309</v>
      </c>
      <c r="O257" s="28" t="str">
        <f aca="false">Cotação!AF427</f>
        <v/>
      </c>
    </row>
    <row r="258" customFormat="false" ht="15" hidden="false" customHeight="false" outlineLevel="0" collapsed="false">
      <c r="A258" s="28" t="str">
        <f aca="false">Cotação!A429</f>
        <v>667241</v>
      </c>
      <c r="B258" s="29" t="str">
        <f aca="false">Cotação!B429</f>
        <v>7896112406693</v>
      </c>
      <c r="C258" s="28" t="str">
        <f aca="false">Cotação!C429</f>
        <v>SUCCINATO DE METOPROLOL 50MG CX 30 COMP</v>
      </c>
      <c r="D258" s="28" t="str">
        <f aca="false">Cotação!D429</f>
        <v>BIOLAB GENERICOS</v>
      </c>
      <c r="E258" s="28" t="str">
        <f aca="false">Cotação!F429</f>
        <v>A</v>
      </c>
      <c r="F258" s="28" t="n">
        <f aca="false">Cotação!H429</f>
        <v>4.3</v>
      </c>
      <c r="G258" s="30" t="n">
        <f aca="false">Cotação!M429</f>
        <v>18.28</v>
      </c>
      <c r="H258" s="30" t="n">
        <f aca="false">Cotação!L429</f>
        <v>17.71</v>
      </c>
      <c r="I258" s="30" t="n">
        <f aca="false">Cotação!V429</f>
        <v>17.8125</v>
      </c>
      <c r="J258" s="31" t="n">
        <f aca="false">Cotação!Y429</f>
        <v>-0.0255743982494531</v>
      </c>
      <c r="K258" s="32" t="n">
        <f aca="false">Cotação!AC429</f>
        <v>1</v>
      </c>
      <c r="L258" s="30" t="n">
        <f aca="false">Cotação!AD429</f>
        <v>17.8125</v>
      </c>
      <c r="M258" s="30" t="n">
        <f aca="false">Cotação!AE429</f>
        <v>0.467500000000001</v>
      </c>
      <c r="N258" s="32" t="n">
        <f aca="false">Cotação!AB429</f>
        <v>219</v>
      </c>
      <c r="O258" s="28" t="str">
        <f aca="false">Cotação!AF429</f>
        <v/>
      </c>
    </row>
    <row r="259" customFormat="false" ht="15" hidden="false" customHeight="false" outlineLevel="0" collapsed="false">
      <c r="A259" s="28" t="str">
        <f aca="false">Cotação!A431</f>
        <v>16703</v>
      </c>
      <c r="B259" s="29" t="str">
        <f aca="false">Cotação!B431</f>
        <v>7896658053504</v>
      </c>
      <c r="C259" s="28" t="str">
        <f aca="false">Cotação!C431</f>
        <v>SUCCINATO METOPROLOL 50MG C/30 CPR GEN</v>
      </c>
      <c r="D259" s="28" t="str">
        <f aca="false">Cotação!D431</f>
        <v>BIOSINTETICA</v>
      </c>
      <c r="E259" s="28" t="str">
        <f aca="false">Cotação!F431</f>
        <v>A</v>
      </c>
      <c r="F259" s="28" t="n">
        <f aca="false">Cotação!H431</f>
        <v>1.6</v>
      </c>
      <c r="G259" s="30" t="n">
        <f aca="false">Cotação!M431</f>
        <v>24.93</v>
      </c>
      <c r="H259" s="30" t="n">
        <f aca="false">Cotação!L431</f>
        <v>20.24</v>
      </c>
      <c r="I259" s="30" t="n">
        <f aca="false">Cotação!V431</f>
        <v>24.3485</v>
      </c>
      <c r="J259" s="31" t="n">
        <f aca="false">Cotação!Y431</f>
        <v>-0.0233253108704372</v>
      </c>
      <c r="K259" s="32" t="n">
        <f aca="false">Cotação!AC431</f>
        <v>1</v>
      </c>
      <c r="L259" s="30" t="n">
        <f aca="false">Cotação!AD431</f>
        <v>24.3485</v>
      </c>
      <c r="M259" s="30" t="n">
        <f aca="false">Cotação!AE431</f>
        <v>0.581499999999998</v>
      </c>
      <c r="N259" s="32" t="n">
        <f aca="false">Cotação!AB431</f>
        <v>94</v>
      </c>
      <c r="O259" s="28" t="str">
        <f aca="false">Cotação!AF431</f>
        <v/>
      </c>
    </row>
    <row r="260" customFormat="false" ht="15" hidden="false" customHeight="false" outlineLevel="0" collapsed="false">
      <c r="A260" s="28" t="str">
        <f aca="false">Cotação!A490</f>
        <v>470061</v>
      </c>
      <c r="B260" s="29" t="str">
        <f aca="false">Cotação!B490</f>
        <v>7896004703732</v>
      </c>
      <c r="C260" s="28" t="str">
        <f aca="false">Cotação!C490</f>
        <v>SULFAMETOXAZOL+TRIMETOPRIMA SUS FR 100ML</v>
      </c>
      <c r="D260" s="28" t="str">
        <f aca="false">Cotação!D490</f>
        <v>EMS GENERICO</v>
      </c>
      <c r="E260" s="28" t="str">
        <f aca="false">Cotação!F490</f>
        <v>B</v>
      </c>
      <c r="F260" s="28" t="n">
        <f aca="false">Cotação!H490</f>
        <v>3.2</v>
      </c>
      <c r="G260" s="30" t="n">
        <f aca="false">Cotação!M490</f>
        <v>6</v>
      </c>
      <c r="H260" s="30" t="n">
        <f aca="false">Cotação!L490</f>
        <v>5.84</v>
      </c>
      <c r="I260" s="30" t="n">
        <f aca="false">Cotação!V490</f>
        <v>6.0325</v>
      </c>
      <c r="J260" s="31" t="n">
        <f aca="false">Cotação!Y490</f>
        <v>0.00541666666666663</v>
      </c>
      <c r="K260" s="32" t="n">
        <f aca="false">Cotação!AC490</f>
        <v>6</v>
      </c>
      <c r="L260" s="30" t="n">
        <f aca="false">Cotação!AD490</f>
        <v>36.195</v>
      </c>
      <c r="M260" s="30" t="n">
        <f aca="false">Cotação!AE490</f>
        <v>-0.194999999999999</v>
      </c>
      <c r="N260" s="32" t="n">
        <f aca="false">Cotação!AB490</f>
        <v>1420</v>
      </c>
      <c r="O260" s="28" t="str">
        <f aca="false">Cotação!AF490</f>
        <v/>
      </c>
    </row>
    <row r="261" customFormat="false" ht="15" hidden="false" customHeight="false" outlineLevel="0" collapsed="false">
      <c r="A261" s="28" t="str">
        <f aca="false">Cotação!A912</f>
        <v>639001</v>
      </c>
      <c r="B261" s="29" t="str">
        <f aca="false">Cotação!B912</f>
        <v>7894164005741</v>
      </c>
      <c r="C261" s="28" t="str">
        <f aca="false">Cotação!C912</f>
        <v>SULFERMAX 40MG C/40 CPR</v>
      </c>
      <c r="D261" s="28" t="str">
        <f aca="false">Cotação!D912</f>
        <v>AIRELA</v>
      </c>
      <c r="E261" s="28" t="str">
        <f aca="false">Cotação!F912</f>
        <v>C</v>
      </c>
      <c r="F261" s="28" t="n">
        <f aca="false">Cotação!H912</f>
        <v>1.3</v>
      </c>
      <c r="G261" s="30" t="n">
        <f aca="false">Cotação!M912</f>
        <v>6.3</v>
      </c>
      <c r="H261" s="30" t="n">
        <f aca="false">Cotação!L912</f>
        <v>6.3</v>
      </c>
      <c r="I261" s="30" t="n">
        <f aca="false">Cotação!V912</f>
        <v>5.7855</v>
      </c>
      <c r="J261" s="31" t="n">
        <f aca="false">Cotação!Y912</f>
        <v>-0.0816666666666667</v>
      </c>
      <c r="K261" s="32" t="n">
        <f aca="false">Cotação!AC912</f>
        <v>2</v>
      </c>
      <c r="L261" s="30" t="n">
        <f aca="false">Cotação!AD912</f>
        <v>11.571</v>
      </c>
      <c r="M261" s="30" t="n">
        <f aca="false">Cotação!AE912</f>
        <v>1.029</v>
      </c>
      <c r="N261" s="32" t="n">
        <f aca="false">Cotação!AB912</f>
        <v>322</v>
      </c>
      <c r="O261" s="28" t="str">
        <f aca="false">Cotação!AF912</f>
        <v/>
      </c>
    </row>
    <row r="262" customFormat="false" ht="15" hidden="false" customHeight="false" outlineLevel="0" collapsed="false">
      <c r="A262" s="28" t="str">
        <f aca="false">Cotação!A913</f>
        <v>612291</v>
      </c>
      <c r="B262" s="29" t="str">
        <f aca="false">Cotação!B913</f>
        <v>7894164005802</v>
      </c>
      <c r="C262" s="28" t="str">
        <f aca="false">Cotação!C913</f>
        <v>SULFERMAX GTS 30ML (SULFATO FERROSO)</v>
      </c>
      <c r="D262" s="28" t="str">
        <f aca="false">Cotação!D913</f>
        <v>AIRELA INDUSTRIA FARMACEUTICA</v>
      </c>
      <c r="E262" s="28" t="str">
        <f aca="false">Cotação!F913</f>
        <v>B</v>
      </c>
      <c r="F262" s="28" t="n">
        <f aca="false">Cotação!H913</f>
        <v>6.4</v>
      </c>
      <c r="G262" s="30" t="n">
        <f aca="false">Cotação!M913</f>
        <v>3.17</v>
      </c>
      <c r="H262" s="30" t="n">
        <f aca="false">Cotação!L913</f>
        <v>3.17</v>
      </c>
      <c r="I262" s="30" t="n">
        <f aca="false">Cotação!V913</f>
        <v>3.192</v>
      </c>
      <c r="J262" s="31" t="n">
        <f aca="false">Cotação!Y913</f>
        <v>0.00694006309148265</v>
      </c>
      <c r="K262" s="32" t="n">
        <f aca="false">Cotação!AC913</f>
        <v>14</v>
      </c>
      <c r="L262" s="30" t="n">
        <f aca="false">Cotação!AD913</f>
        <v>44.688</v>
      </c>
      <c r="M262" s="30" t="n">
        <f aca="false">Cotação!AE913</f>
        <v>-0.308000000000003</v>
      </c>
      <c r="N262" s="32" t="n">
        <f aca="false">Cotação!AB913</f>
        <v>123</v>
      </c>
      <c r="O262" s="28" t="str">
        <f aca="false">Cotação!AF913</f>
        <v/>
      </c>
    </row>
    <row r="263" customFormat="false" ht="15" hidden="false" customHeight="false" outlineLevel="0" collapsed="false">
      <c r="A263" s="28" t="str">
        <f aca="false">Cotação!A64</f>
        <v>585961</v>
      </c>
      <c r="B263" s="29" t="str">
        <f aca="false">Cotação!B64</f>
        <v>7908371200155</v>
      </c>
      <c r="C263" s="28" t="str">
        <f aca="false">Cotação!C64</f>
        <v>T. MONICA AGUINHA CL 100ML BONS TEMP LAVA</v>
      </c>
      <c r="D263" s="28" t="str">
        <f aca="false">Cotação!D64</f>
        <v>PAIXAO</v>
      </c>
      <c r="E263" s="28" t="str">
        <f aca="false">Cotação!F64</f>
        <v>C</v>
      </c>
      <c r="F263" s="28" t="n">
        <f aca="false">Cotação!H64</f>
        <v>0.1</v>
      </c>
      <c r="G263" s="30" t="n">
        <f aca="false">Cotação!M64</f>
        <v>7.83</v>
      </c>
      <c r="H263" s="30" t="n">
        <f aca="false">Cotação!L64</f>
        <v>7.83</v>
      </c>
      <c r="I263" s="30" t="n">
        <f aca="false">Cotação!V64</f>
        <v>7.885</v>
      </c>
      <c r="J263" s="31" t="n">
        <f aca="false">Cotação!Y64</f>
        <v>0.00702426564495529</v>
      </c>
      <c r="K263" s="32" t="n">
        <f aca="false">Cotação!AC64</f>
        <v>1</v>
      </c>
      <c r="L263" s="30" t="n">
        <f aca="false">Cotação!AD64</f>
        <v>7.885</v>
      </c>
      <c r="M263" s="30" t="n">
        <f aca="false">Cotação!AE64</f>
        <v>-0.0549999999999997</v>
      </c>
      <c r="N263" s="32" t="n">
        <f aca="false">Cotação!AB64</f>
        <v>1</v>
      </c>
      <c r="O263" s="28" t="str">
        <f aca="false">Cotação!AF64</f>
        <v/>
      </c>
    </row>
    <row r="264" customFormat="false" ht="15" hidden="false" customHeight="false" outlineLevel="0" collapsed="false">
      <c r="A264" s="28" t="str">
        <f aca="false">Cotação!A65</f>
        <v>586061</v>
      </c>
      <c r="B264" s="29" t="str">
        <f aca="false">Cotação!B65</f>
        <v>7908371200223</v>
      </c>
      <c r="C264" s="28" t="str">
        <f aca="false">Cotação!C65</f>
        <v>T. MONICA TALCO VEGE 200G CHEIR MEU BEBE</v>
      </c>
      <c r="D264" s="28" t="str">
        <f aca="false">Cotação!D65</f>
        <v>LANGE COSMETICOS</v>
      </c>
      <c r="E264" s="28" t="str">
        <f aca="false">Cotação!F65</f>
        <v>C</v>
      </c>
      <c r="F264" s="28" t="n">
        <f aca="false">Cotação!H65</f>
        <v>0.1</v>
      </c>
      <c r="G264" s="30" t="n">
        <f aca="false">Cotação!M65</f>
        <v>16.84</v>
      </c>
      <c r="H264" s="30" t="n">
        <f aca="false">Cotação!L65</f>
        <v>16.84</v>
      </c>
      <c r="I264" s="30" t="n">
        <f aca="false">Cotação!V65</f>
        <v>15.6655</v>
      </c>
      <c r="J264" s="31" t="n">
        <f aca="false">Cotação!Y65</f>
        <v>-0.0697446555819478</v>
      </c>
      <c r="K264" s="32" t="n">
        <f aca="false">Cotação!AC65</f>
        <v>1</v>
      </c>
      <c r="L264" s="30" t="n">
        <f aca="false">Cotação!AD65</f>
        <v>15.6655</v>
      </c>
      <c r="M264" s="30" t="n">
        <f aca="false">Cotação!AE65</f>
        <v>1.1745</v>
      </c>
      <c r="N264" s="32" t="n">
        <f aca="false">Cotação!AB65</f>
        <v>1</v>
      </c>
      <c r="O264" s="28" t="str">
        <f aca="false">Cotação!AF65</f>
        <v/>
      </c>
    </row>
    <row r="265" customFormat="false" ht="15" hidden="false" customHeight="false" outlineLevel="0" collapsed="false">
      <c r="A265" s="28" t="str">
        <f aca="false">Cotação!A434</f>
        <v>457101</v>
      </c>
      <c r="B265" s="29" t="str">
        <f aca="false">Cotação!B434</f>
        <v>7899095257825</v>
      </c>
      <c r="C265" s="28" t="str">
        <f aca="false">Cotação!C434</f>
        <v>TADALAFILA 20MG CX 2 COMP REV</v>
      </c>
      <c r="D265" s="28" t="str">
        <f aca="false">Cotação!D434</f>
        <v>GEOLAB</v>
      </c>
      <c r="E265" s="28" t="str">
        <f aca="false">Cotação!F434</f>
        <v>C</v>
      </c>
      <c r="F265" s="28" t="n">
        <f aca="false">Cotação!H434</f>
        <v>2.2</v>
      </c>
      <c r="G265" s="30" t="n">
        <f aca="false">Cotação!M434</f>
        <v>2.06</v>
      </c>
      <c r="H265" s="30" t="n">
        <f aca="false">Cotação!L434</f>
        <v>2.04</v>
      </c>
      <c r="I265" s="30" t="n">
        <f aca="false">Cotação!V434</f>
        <v>2.0805</v>
      </c>
      <c r="J265" s="31" t="n">
        <f aca="false">Cotação!Y434</f>
        <v>0.00995145631067951</v>
      </c>
      <c r="K265" s="32" t="n">
        <f aca="false">Cotação!AC434</f>
        <v>5</v>
      </c>
      <c r="L265" s="30" t="n">
        <f aca="false">Cotação!AD434</f>
        <v>10.4025</v>
      </c>
      <c r="M265" s="30" t="n">
        <f aca="false">Cotação!AE434</f>
        <v>-0.102499999999999</v>
      </c>
      <c r="N265" s="32" t="n">
        <f aca="false">Cotação!AB434</f>
        <v>51</v>
      </c>
      <c r="O265" s="28" t="str">
        <f aca="false">Cotação!AF434</f>
        <v/>
      </c>
    </row>
    <row r="266" customFormat="false" ht="15" hidden="false" customHeight="false" outlineLevel="0" collapsed="false">
      <c r="A266" s="28" t="str">
        <f aca="false">Cotação!A437</f>
        <v>456901</v>
      </c>
      <c r="B266" s="29" t="str">
        <f aca="false">Cotação!B437</f>
        <v>7896004749648</v>
      </c>
      <c r="C266" s="28" t="str">
        <f aca="false">Cotação!C437</f>
        <v>TADALAFILA C/4 COMP REV.</v>
      </c>
      <c r="D266" s="28" t="str">
        <f aca="false">Cotação!D437</f>
        <v>EMS GENERICO</v>
      </c>
      <c r="E266" s="28" t="str">
        <f aca="false">Cotação!F437</f>
        <v>B</v>
      </c>
      <c r="F266" s="28" t="n">
        <f aca="false">Cotação!H437</f>
        <v>4.3</v>
      </c>
      <c r="G266" s="30" t="n">
        <f aca="false">Cotação!M437</f>
        <v>3.29</v>
      </c>
      <c r="H266" s="30" t="n">
        <f aca="false">Cotação!L437</f>
        <v>2.69</v>
      </c>
      <c r="I266" s="30" t="n">
        <f aca="false">Cotação!V437</f>
        <v>3.0685</v>
      </c>
      <c r="J266" s="31" t="n">
        <f aca="false">Cotação!Y437</f>
        <v>-0.0673252279635259</v>
      </c>
      <c r="K266" s="32" t="n">
        <f aca="false">Cotação!AC437</f>
        <v>5</v>
      </c>
      <c r="L266" s="30" t="n">
        <f aca="false">Cotação!AD437</f>
        <v>15.3425</v>
      </c>
      <c r="M266" s="30" t="n">
        <f aca="false">Cotação!AE437</f>
        <v>1.1075</v>
      </c>
      <c r="N266" s="32" t="n">
        <f aca="false">Cotação!AB437</f>
        <v>5</v>
      </c>
      <c r="O266" s="28" t="str">
        <f aca="false">Cotação!AF437</f>
        <v>ESTOQUE INSUFICIENTE</v>
      </c>
    </row>
    <row r="267" customFormat="false" ht="15" hidden="false" customHeight="false" outlineLevel="0" collapsed="false">
      <c r="A267" s="28" t="str">
        <f aca="false">Cotação!A438</f>
        <v>458361</v>
      </c>
      <c r="B267" s="29" t="str">
        <f aca="false">Cotação!B438</f>
        <v>7899095230255</v>
      </c>
      <c r="C267" s="28" t="str">
        <f aca="false">Cotação!C438</f>
        <v>TARTARATO DE BRIMONIDINA 2MG/ML SOL OFT FR 5ML</v>
      </c>
      <c r="D267" s="28" t="str">
        <f aca="false">Cotação!D438</f>
        <v>GEOLAB</v>
      </c>
      <c r="E267" s="28" t="str">
        <f aca="false">Cotação!F438</f>
        <v>A</v>
      </c>
      <c r="F267" s="28" t="n">
        <f aca="false">Cotação!H438</f>
        <v>4.3</v>
      </c>
      <c r="G267" s="30" t="n">
        <f aca="false">Cotação!M438</f>
        <v>11.04</v>
      </c>
      <c r="H267" s="30" t="n">
        <f aca="false">Cotação!L438</f>
        <v>11.04</v>
      </c>
      <c r="I267" s="30" t="n">
        <f aca="false">Cotação!V438</f>
        <v>10.678</v>
      </c>
      <c r="J267" s="31" t="n">
        <f aca="false">Cotação!Y438</f>
        <v>-0.0327898550724636</v>
      </c>
      <c r="K267" s="32" t="n">
        <f aca="false">Cotação!AC438</f>
        <v>1</v>
      </c>
      <c r="L267" s="30" t="n">
        <f aca="false">Cotação!AD438</f>
        <v>10.678</v>
      </c>
      <c r="M267" s="30" t="n">
        <f aca="false">Cotação!AE438</f>
        <v>0.361999999999998</v>
      </c>
      <c r="N267" s="32" t="n">
        <f aca="false">Cotação!AB438</f>
        <v>79</v>
      </c>
      <c r="O267" s="28" t="str">
        <f aca="false">Cotação!AF438</f>
        <v/>
      </c>
    </row>
    <row r="268" customFormat="false" ht="15" hidden="false" customHeight="false" outlineLevel="0" collapsed="false">
      <c r="A268" s="28" t="str">
        <f aca="false">Cotação!A439</f>
        <v>458701</v>
      </c>
      <c r="B268" s="29" t="str">
        <f aca="false">Cotação!B439</f>
        <v>7896181906612</v>
      </c>
      <c r="C268" s="28" t="str">
        <f aca="false">Cotação!C439</f>
        <v>TARTARATO DE METOPROLOL 100MG CX 30 COMP</v>
      </c>
      <c r="D268" s="28" t="str">
        <f aca="false">Cotação!D439</f>
        <v>ACHE</v>
      </c>
      <c r="E268" s="28" t="str">
        <f aca="false">Cotação!F439</f>
        <v>C</v>
      </c>
      <c r="F268" s="28" t="n">
        <f aca="false">Cotação!H439</f>
        <v>0.3</v>
      </c>
      <c r="G268" s="30" t="n">
        <f aca="false">Cotação!M439</f>
        <v>8.67</v>
      </c>
      <c r="H268" s="30" t="n">
        <f aca="false">Cotação!L439</f>
        <v>8.67</v>
      </c>
      <c r="I268" s="30" t="n">
        <f aca="false">Cotação!V439</f>
        <v>8.9395</v>
      </c>
      <c r="J268" s="31" t="n">
        <f aca="false">Cotação!Y439</f>
        <v>0.0310841983852366</v>
      </c>
      <c r="K268" s="32" t="n">
        <f aca="false">Cotação!AC439</f>
        <v>1</v>
      </c>
      <c r="L268" s="30" t="n">
        <f aca="false">Cotação!AD439</f>
        <v>8.9395</v>
      </c>
      <c r="M268" s="30" t="n">
        <f aca="false">Cotação!AE439</f>
        <v>-0.269500000000001</v>
      </c>
      <c r="N268" s="32" t="n">
        <f aca="false">Cotação!AB439</f>
        <v>105</v>
      </c>
      <c r="O268" s="28" t="str">
        <f aca="false">Cotação!AF439</f>
        <v/>
      </c>
    </row>
    <row r="269" customFormat="false" ht="15" hidden="false" customHeight="false" outlineLevel="0" collapsed="false">
      <c r="A269" s="28" t="str">
        <f aca="false">Cotação!A1034</f>
        <v>601291</v>
      </c>
      <c r="B269" s="29" t="str">
        <f aca="false">Cotação!B1034</f>
        <v>7898301056955</v>
      </c>
      <c r="C269" s="28" t="str">
        <f aca="false">Cotação!C1034</f>
        <v>TERMOMETRO CLIN. DIG. AZUL G-TECH</v>
      </c>
      <c r="D269" s="28" t="str">
        <f aca="false">Cotação!D1034</f>
        <v>GTECH</v>
      </c>
      <c r="E269" s="28" t="str">
        <f aca="false">Cotação!F1034</f>
        <v>C</v>
      </c>
      <c r="F269" s="28" t="n">
        <f aca="false">Cotação!H1034</f>
        <v>0</v>
      </c>
      <c r="G269" s="30" t="n">
        <f aca="false">Cotação!M1034</f>
        <v>12.56</v>
      </c>
      <c r="H269" s="30" t="n">
        <f aca="false">Cotação!L1034</f>
        <v>12.56</v>
      </c>
      <c r="I269" s="30" t="n">
        <f aca="false">Cotação!V1034</f>
        <v>12.521</v>
      </c>
      <c r="J269" s="31" t="n">
        <f aca="false">Cotação!Y1034</f>
        <v>-0.00310509554140126</v>
      </c>
      <c r="K269" s="32" t="n">
        <f aca="false">Cotação!AC1034</f>
        <v>1</v>
      </c>
      <c r="L269" s="30" t="n">
        <f aca="false">Cotação!AD1034</f>
        <v>12.521</v>
      </c>
      <c r="M269" s="30" t="n">
        <f aca="false">Cotação!AE1034</f>
        <v>0.0389999999999997</v>
      </c>
      <c r="N269" s="32" t="n">
        <f aca="false">Cotação!AB1034</f>
        <v>102</v>
      </c>
      <c r="O269" s="28" t="str">
        <f aca="false">Cotação!AF1034</f>
        <v/>
      </c>
    </row>
    <row r="270" customFormat="false" ht="15" hidden="false" customHeight="false" outlineLevel="0" collapsed="false">
      <c r="A270" s="28" t="str">
        <f aca="false">Cotação!A1035</f>
        <v>670111</v>
      </c>
      <c r="B270" s="29" t="str">
        <f aca="false">Cotação!B1035</f>
        <v>7898506470761</v>
      </c>
      <c r="C270" s="28" t="str">
        <f aca="false">Cotação!C1035</f>
        <v>TERMOMETRO CLIN. DIG. BRANCO MULTILASER</v>
      </c>
      <c r="D270" s="28" t="str">
        <f aca="false">Cotação!D1035</f>
        <v>MULTILASER</v>
      </c>
      <c r="E270" s="28" t="str">
        <f aca="false">Cotação!F1035</f>
        <v>C</v>
      </c>
      <c r="F270" s="28" t="n">
        <f aca="false">Cotação!H1035</f>
        <v>3.3</v>
      </c>
      <c r="G270" s="30" t="n">
        <f aca="false">Cotação!M1035</f>
        <v>9.69</v>
      </c>
      <c r="H270" s="30" t="n">
        <f aca="false">Cotação!L1035</f>
        <v>9.69</v>
      </c>
      <c r="I270" s="30" t="n">
        <f aca="false">Cotação!V1035</f>
        <v>9.557</v>
      </c>
      <c r="J270" s="31" t="n">
        <f aca="false">Cotação!Y1035</f>
        <v>-0.0137254901960784</v>
      </c>
      <c r="K270" s="32" t="n">
        <f aca="false">Cotação!AC1035</f>
        <v>5</v>
      </c>
      <c r="L270" s="30" t="n">
        <f aca="false">Cotação!AD1035</f>
        <v>47.785</v>
      </c>
      <c r="M270" s="30" t="n">
        <f aca="false">Cotação!AE1035</f>
        <v>0.664999999999996</v>
      </c>
      <c r="N270" s="32" t="n">
        <f aca="false">Cotação!AB1035</f>
        <v>5</v>
      </c>
      <c r="O270" s="28" t="str">
        <f aca="false">Cotação!AF1035</f>
        <v>ESTOQUE INSUFICIENTE</v>
      </c>
    </row>
    <row r="271" customFormat="false" ht="15" hidden="false" customHeight="false" outlineLevel="0" collapsed="false">
      <c r="A271" s="28" t="str">
        <f aca="false">Cotação!A1038</f>
        <v>651041</v>
      </c>
      <c r="B271" s="29" t="str">
        <f aca="false">Cotação!B1038</f>
        <v>7898639694324</v>
      </c>
      <c r="C271" s="28" t="str">
        <f aca="false">Cotação!C1038</f>
        <v>TERMOMETRO DIGITAL CORES SORTIDAS M24</v>
      </c>
      <c r="D271" s="28" t="str">
        <f aca="false">Cotação!D1038</f>
        <v>G-TECH</v>
      </c>
      <c r="E271" s="28" t="str">
        <f aca="false">Cotação!F1038</f>
        <v>A</v>
      </c>
      <c r="F271" s="28" t="n">
        <f aca="false">Cotação!H1038</f>
        <v>12.8</v>
      </c>
      <c r="G271" s="30" t="n">
        <f aca="false">Cotação!M1038</f>
        <v>10.32</v>
      </c>
      <c r="H271" s="30" t="n">
        <f aca="false">Cotação!L1038</f>
        <v>10.32</v>
      </c>
      <c r="I271" s="30" t="n">
        <f aca="false">Cotação!V1038</f>
        <v>10.3835</v>
      </c>
      <c r="J271" s="31" t="n">
        <f aca="false">Cotação!Y1038</f>
        <v>0.00615310077519382</v>
      </c>
      <c r="K271" s="32" t="n">
        <f aca="false">Cotação!AC1038</f>
        <v>17</v>
      </c>
      <c r="L271" s="30" t="n">
        <f aca="false">Cotação!AD1038</f>
        <v>176.5195</v>
      </c>
      <c r="M271" s="30" t="n">
        <f aca="false">Cotação!AE1038</f>
        <v>-1.07949999999999</v>
      </c>
      <c r="N271" s="32" t="n">
        <f aca="false">Cotação!AB1038</f>
        <v>4020</v>
      </c>
      <c r="O271" s="28" t="str">
        <f aca="false">Cotação!AF1038</f>
        <v/>
      </c>
    </row>
    <row r="272" customFormat="false" ht="15" hidden="false" customHeight="false" outlineLevel="0" collapsed="false">
      <c r="A272" s="28" t="str">
        <f aca="false">Cotação!A917</f>
        <v>461941</v>
      </c>
      <c r="B272" s="29" t="str">
        <f aca="false">Cotação!B917</f>
        <v>7893454100715</v>
      </c>
      <c r="C272" s="28" t="str">
        <f aca="false">Cotação!C917</f>
        <v>TIADOL 50MG/G POM DERM BG 20G</v>
      </c>
      <c r="D272" s="28" t="str">
        <f aca="false">Cotação!D917</f>
        <v>CELLERA FARMA</v>
      </c>
      <c r="E272" s="28" t="str">
        <f aca="false">Cotação!F917</f>
        <v>B</v>
      </c>
      <c r="F272" s="28" t="n">
        <f aca="false">Cotação!H917</f>
        <v>2.5</v>
      </c>
      <c r="G272" s="30" t="n">
        <f aca="false">Cotação!M917</f>
        <v>13.37</v>
      </c>
      <c r="H272" s="30" t="n">
        <f aca="false">Cotação!L917</f>
        <v>13.36</v>
      </c>
      <c r="I272" s="30" t="n">
        <f aca="false">Cotação!V917</f>
        <v>13.4425</v>
      </c>
      <c r="J272" s="31" t="n">
        <f aca="false">Cotação!Y917</f>
        <v>0.00542258788332095</v>
      </c>
      <c r="K272" s="32" t="n">
        <f aca="false">Cotação!AC917</f>
        <v>1</v>
      </c>
      <c r="L272" s="30" t="n">
        <f aca="false">Cotação!AD917</f>
        <v>13.4425</v>
      </c>
      <c r="M272" s="30" t="n">
        <f aca="false">Cotação!AE917</f>
        <v>-0.0725000000000016</v>
      </c>
      <c r="N272" s="32" t="n">
        <f aca="false">Cotação!AB917</f>
        <v>1512</v>
      </c>
      <c r="O272" s="28" t="str">
        <f aca="false">Cotação!AF917</f>
        <v/>
      </c>
    </row>
    <row r="273" customFormat="false" ht="15" hidden="false" customHeight="false" outlineLevel="0" collapsed="false">
      <c r="A273" s="28" t="str">
        <f aca="false">Cotação!A918</f>
        <v>1963</v>
      </c>
      <c r="B273" s="29" t="str">
        <f aca="false">Cotação!B918</f>
        <v>7899470808338</v>
      </c>
      <c r="C273" s="28" t="str">
        <f aca="false">Cotação!C918</f>
        <v>TILEMAXY 200MG 15ML GTS</v>
      </c>
      <c r="D273" s="28" t="str">
        <f aca="false">Cotação!D918</f>
        <v>NATULAB LABORATORIO</v>
      </c>
      <c r="E273" s="28" t="str">
        <f aca="false">Cotação!F918</f>
        <v>A</v>
      </c>
      <c r="F273" s="28" t="n">
        <f aca="false">Cotação!H918</f>
        <v>34</v>
      </c>
      <c r="G273" s="30" t="n">
        <f aca="false">Cotação!M918</f>
        <v>2.79</v>
      </c>
      <c r="H273" s="30" t="n">
        <f aca="false">Cotação!L918</f>
        <v>2.79</v>
      </c>
      <c r="I273" s="30" t="n">
        <f aca="false">Cotação!V918</f>
        <v>2.774</v>
      </c>
      <c r="J273" s="31" t="n">
        <f aca="false">Cotação!Y918</f>
        <v>-0.00573476702508957</v>
      </c>
      <c r="K273" s="32" t="n">
        <f aca="false">Cotação!AC918</f>
        <v>31</v>
      </c>
      <c r="L273" s="30" t="n">
        <f aca="false">Cotação!AD918</f>
        <v>85.994</v>
      </c>
      <c r="M273" s="30" t="n">
        <f aca="false">Cotação!AE918</f>
        <v>0.496</v>
      </c>
      <c r="N273" s="32" t="n">
        <f aca="false">Cotação!AB918</f>
        <v>8525</v>
      </c>
      <c r="O273" s="28" t="str">
        <f aca="false">Cotação!AF918</f>
        <v/>
      </c>
    </row>
    <row r="274" customFormat="false" ht="15" hidden="false" customHeight="false" outlineLevel="0" collapsed="false">
      <c r="A274" s="28" t="str">
        <f aca="false">Cotação!A441</f>
        <v>367061</v>
      </c>
      <c r="B274" s="29" t="str">
        <f aca="false">Cotação!B441</f>
        <v>7899095230095</v>
      </c>
      <c r="C274" s="28" t="str">
        <f aca="false">Cotação!C441</f>
        <v>TINIDAZOL+NITRATO DE MICONAZOL 30+20MG CREME VAG BG 45G+7APLIC</v>
      </c>
      <c r="D274" s="28" t="str">
        <f aca="false">Cotação!D441</f>
        <v>GEOLAB</v>
      </c>
      <c r="E274" s="28" t="str">
        <f aca="false">Cotação!F441</f>
        <v>A</v>
      </c>
      <c r="F274" s="28" t="n">
        <f aca="false">Cotação!H441</f>
        <v>8.6</v>
      </c>
      <c r="G274" s="30" t="n">
        <f aca="false">Cotação!M441</f>
        <v>12.84</v>
      </c>
      <c r="H274" s="30" t="n">
        <f aca="false">Cotação!L441</f>
        <v>12.84</v>
      </c>
      <c r="I274" s="30" t="n">
        <f aca="false">Cotação!V441</f>
        <v>13.0055</v>
      </c>
      <c r="J274" s="31" t="n">
        <f aca="false">Cotação!Y441</f>
        <v>0.0128894080996884</v>
      </c>
      <c r="K274" s="32" t="n">
        <f aca="false">Cotação!AC441</f>
        <v>9</v>
      </c>
      <c r="L274" s="30" t="n">
        <f aca="false">Cotação!AD441</f>
        <v>117.0495</v>
      </c>
      <c r="M274" s="30" t="n">
        <f aca="false">Cotação!AE441</f>
        <v>-1.4895</v>
      </c>
      <c r="N274" s="32" t="n">
        <f aca="false">Cotação!AB441</f>
        <v>380</v>
      </c>
      <c r="O274" s="28" t="str">
        <f aca="false">Cotação!AF441</f>
        <v/>
      </c>
    </row>
    <row r="275" customFormat="false" ht="15" hidden="false" customHeight="false" outlineLevel="0" collapsed="false">
      <c r="A275" s="28" t="str">
        <f aca="false">Cotação!A491</f>
        <v>463701</v>
      </c>
      <c r="B275" s="29" t="str">
        <f aca="false">Cotação!B491</f>
        <v>7899095232655</v>
      </c>
      <c r="C275" s="28" t="str">
        <f aca="false">Cotação!C491</f>
        <v>TIOCONAZOL+TINIDAZOL 20+30MG CREME VAG 35G+7APLIC</v>
      </c>
      <c r="D275" s="28" t="str">
        <f aca="false">Cotação!D491</f>
        <v>GEOLAB</v>
      </c>
      <c r="E275" s="28" t="str">
        <f aca="false">Cotação!F491</f>
        <v>B</v>
      </c>
      <c r="F275" s="28" t="n">
        <f aca="false">Cotação!H491</f>
        <v>1.3</v>
      </c>
      <c r="G275" s="30" t="n">
        <f aca="false">Cotação!M491</f>
        <v>18.71</v>
      </c>
      <c r="H275" s="30" t="n">
        <f aca="false">Cotação!L491</f>
        <v>18.71</v>
      </c>
      <c r="I275" s="30" t="n">
        <f aca="false">Cotação!V491</f>
        <v>19.1615</v>
      </c>
      <c r="J275" s="31" t="n">
        <f aca="false">Cotação!Y491</f>
        <v>0.0241314804917157</v>
      </c>
      <c r="K275" s="32" t="n">
        <f aca="false">Cotação!AC491</f>
        <v>1</v>
      </c>
      <c r="L275" s="30" t="n">
        <f aca="false">Cotação!AD491</f>
        <v>19.1615</v>
      </c>
      <c r="M275" s="30" t="n">
        <f aca="false">Cotação!AE491</f>
        <v>-0.451499999999999</v>
      </c>
      <c r="N275" s="32" t="n">
        <f aca="false">Cotação!AB491</f>
        <v>159</v>
      </c>
      <c r="O275" s="28" t="str">
        <f aca="false">Cotação!AF491</f>
        <v/>
      </c>
    </row>
    <row r="276" customFormat="false" ht="15" hidden="false" customHeight="false" outlineLevel="0" collapsed="false">
      <c r="A276" s="28" t="str">
        <f aca="false">Cotação!A923</f>
        <v>306961</v>
      </c>
      <c r="B276" s="29" t="str">
        <f aca="false">Cotação!B923</f>
        <v>7899095201378</v>
      </c>
      <c r="C276" s="28" t="str">
        <f aca="false">Cotação!C923</f>
        <v>TRAXONOL 100MG CX 15 CAP</v>
      </c>
      <c r="D276" s="28" t="str">
        <f aca="false">Cotação!D923</f>
        <v>GEOLAB</v>
      </c>
      <c r="E276" s="28" t="str">
        <f aca="false">Cotação!F923</f>
        <v>A</v>
      </c>
      <c r="F276" s="28" t="n">
        <f aca="false">Cotação!H923</f>
        <v>22.5</v>
      </c>
      <c r="G276" s="30" t="n">
        <f aca="false">Cotação!M923</f>
        <v>14.1</v>
      </c>
      <c r="H276" s="30" t="n">
        <f aca="false">Cotação!L923</f>
        <v>14.1</v>
      </c>
      <c r="I276" s="30" t="n">
        <f aca="false">Cotação!V923</f>
        <v>14.782</v>
      </c>
      <c r="J276" s="31" t="n">
        <f aca="false">Cotação!Y923</f>
        <v>0.0483687943262412</v>
      </c>
      <c r="K276" s="32" t="n">
        <f aca="false">Cotação!AC923</f>
        <v>40</v>
      </c>
      <c r="L276" s="30" t="n">
        <f aca="false">Cotação!AD923</f>
        <v>591.28</v>
      </c>
      <c r="M276" s="30" t="n">
        <f aca="false">Cotação!AE923</f>
        <v>-27.28</v>
      </c>
      <c r="N276" s="32" t="n">
        <f aca="false">Cotação!AB923</f>
        <v>980</v>
      </c>
      <c r="O276" s="28" t="str">
        <f aca="false">Cotação!AF923</f>
        <v/>
      </c>
    </row>
    <row r="277" customFormat="false" ht="15" hidden="false" customHeight="false" outlineLevel="0" collapsed="false">
      <c r="A277" s="28" t="str">
        <f aca="false">Cotação!A924</f>
        <v>306941</v>
      </c>
      <c r="B277" s="29" t="str">
        <f aca="false">Cotação!B924</f>
        <v>7899095200296</v>
      </c>
      <c r="C277" s="28" t="str">
        <f aca="false">Cotação!C924</f>
        <v>TRAXONOL 100MG CX 4 CAP</v>
      </c>
      <c r="D277" s="28" t="str">
        <f aca="false">Cotação!D924</f>
        <v>GEOLAB</v>
      </c>
      <c r="E277" s="28" t="str">
        <f aca="false">Cotação!F924</f>
        <v>B</v>
      </c>
      <c r="F277" s="28" t="n">
        <f aca="false">Cotação!H924</f>
        <v>4.3</v>
      </c>
      <c r="G277" s="30" t="n">
        <f aca="false">Cotação!M924</f>
        <v>6.27</v>
      </c>
      <c r="H277" s="30" t="n">
        <f aca="false">Cotação!L924</f>
        <v>6.27</v>
      </c>
      <c r="I277" s="30" t="n">
        <f aca="false">Cotação!V924</f>
        <v>6.517</v>
      </c>
      <c r="J277" s="31" t="n">
        <f aca="false">Cotação!Y924</f>
        <v>0.0393939393939395</v>
      </c>
      <c r="K277" s="32" t="n">
        <f aca="false">Cotação!AC924</f>
        <v>4</v>
      </c>
      <c r="L277" s="30" t="n">
        <f aca="false">Cotação!AD924</f>
        <v>26.068</v>
      </c>
      <c r="M277" s="30" t="n">
        <f aca="false">Cotação!AE924</f>
        <v>-0.988000000000003</v>
      </c>
      <c r="N277" s="32" t="n">
        <f aca="false">Cotação!AB924</f>
        <v>518</v>
      </c>
      <c r="O277" s="28" t="str">
        <f aca="false">Cotação!AF924</f>
        <v/>
      </c>
    </row>
    <row r="278" customFormat="false" ht="15" hidden="false" customHeight="false" outlineLevel="0" collapsed="false">
      <c r="A278" s="28" t="str">
        <f aca="false">Cotação!A447</f>
        <v>475141</v>
      </c>
      <c r="B278" s="29" t="str">
        <f aca="false">Cotação!B447</f>
        <v>7896181927587</v>
      </c>
      <c r="C278" s="28" t="str">
        <f aca="false">Cotação!C447</f>
        <v>VALSARTANA 160MG CX 30 COMP</v>
      </c>
      <c r="D278" s="28" t="str">
        <f aca="false">Cotação!D447</f>
        <v>ACHE</v>
      </c>
      <c r="E278" s="28" t="str">
        <f aca="false">Cotação!F447</f>
        <v>B</v>
      </c>
      <c r="F278" s="28" t="n">
        <f aca="false">Cotação!H447</f>
        <v>1.2</v>
      </c>
      <c r="G278" s="30" t="n">
        <f aca="false">Cotação!M447</f>
        <v>18.3</v>
      </c>
      <c r="H278" s="30" t="n">
        <f aca="false">Cotação!L447</f>
        <v>18.3</v>
      </c>
      <c r="I278" s="30" t="n">
        <f aca="false">Cotação!V447</f>
        <v>16.7485</v>
      </c>
      <c r="J278" s="31" t="n">
        <f aca="false">Cotação!Y447</f>
        <v>-0.0847814207650274</v>
      </c>
      <c r="K278" s="32" t="n">
        <f aca="false">Cotação!AC447</f>
        <v>2</v>
      </c>
      <c r="L278" s="30" t="n">
        <f aca="false">Cotação!AD447</f>
        <v>33.497</v>
      </c>
      <c r="M278" s="30" t="n">
        <f aca="false">Cotação!AE447</f>
        <v>3.103</v>
      </c>
      <c r="N278" s="32" t="n">
        <f aca="false">Cotação!AB447</f>
        <v>457</v>
      </c>
      <c r="O278" s="28" t="str">
        <f aca="false">Cotação!AF447</f>
        <v/>
      </c>
    </row>
    <row r="279" customFormat="false" ht="15" hidden="false" customHeight="false" outlineLevel="0" collapsed="false">
      <c r="A279" s="28" t="str">
        <f aca="false">Cotação!A453</f>
        <v>477781</v>
      </c>
      <c r="B279" s="29" t="str">
        <f aca="false">Cotação!B453</f>
        <v>7896181922834</v>
      </c>
      <c r="C279" s="28" t="str">
        <f aca="false">Cotação!C453</f>
        <v>VALSARTANA+HIDROCLOROTIAZIDA 160 MG + 12,5 MG COM REV CT BL AL/AL X 30</v>
      </c>
      <c r="D279" s="28" t="str">
        <f aca="false">Cotação!D453</f>
        <v>ACHE LABORATORIOS FARMACEUTICOS</v>
      </c>
      <c r="E279" s="28" t="str">
        <f aca="false">Cotação!F453</f>
        <v>A</v>
      </c>
      <c r="F279" s="28" t="n">
        <f aca="false">Cotação!H453</f>
        <v>7.3</v>
      </c>
      <c r="G279" s="30" t="n">
        <f aca="false">Cotação!M453</f>
        <v>30.375</v>
      </c>
      <c r="H279" s="30" t="n">
        <f aca="false">Cotação!L453</f>
        <v>28.39</v>
      </c>
      <c r="I279" s="30" t="n">
        <f aca="false">Cotação!V453</f>
        <v>30.3145</v>
      </c>
      <c r="J279" s="31" t="n">
        <f aca="false">Cotação!Y453</f>
        <v>-0.00199176954732516</v>
      </c>
      <c r="K279" s="32" t="n">
        <f aca="false">Cotação!AC453</f>
        <v>12</v>
      </c>
      <c r="L279" s="30" t="n">
        <f aca="false">Cotação!AD453</f>
        <v>363.774</v>
      </c>
      <c r="M279" s="30" t="n">
        <f aca="false">Cotação!AE453</f>
        <v>0.726000000000013</v>
      </c>
      <c r="N279" s="32" t="n">
        <f aca="false">Cotação!AB453</f>
        <v>947</v>
      </c>
      <c r="O279" s="28" t="str">
        <f aca="false">Cotação!AF453</f>
        <v/>
      </c>
    </row>
    <row r="280" customFormat="false" ht="15" hidden="false" customHeight="false" outlineLevel="0" collapsed="false">
      <c r="A280" s="28" t="str">
        <f aca="false">Cotação!A454</f>
        <v>477801</v>
      </c>
      <c r="B280" s="29" t="str">
        <f aca="false">Cotação!B454</f>
        <v>7896181922872</v>
      </c>
      <c r="C280" s="28" t="str">
        <f aca="false">Cotação!C454</f>
        <v>VALSARTANA+HIDROCLOROTIAZIDA 160 MG + 25 MG COM REV CT BL AL/AL X 30</v>
      </c>
      <c r="D280" s="28" t="str">
        <f aca="false">Cotação!D454</f>
        <v>ACHE LABORATORIOS FARMACEUTICOS</v>
      </c>
      <c r="E280" s="28" t="str">
        <f aca="false">Cotação!F454</f>
        <v>A</v>
      </c>
      <c r="F280" s="28" t="n">
        <f aca="false">Cotação!H454</f>
        <v>2.2</v>
      </c>
      <c r="G280" s="30" t="n">
        <f aca="false">Cotação!M454</f>
        <v>30.03</v>
      </c>
      <c r="H280" s="30" t="n">
        <f aca="false">Cotação!L454</f>
        <v>30.03</v>
      </c>
      <c r="I280" s="30" t="n">
        <f aca="false">Cotação!V454</f>
        <v>31.179</v>
      </c>
      <c r="J280" s="31" t="n">
        <f aca="false">Cotação!Y454</f>
        <v>0.0382617382617381</v>
      </c>
      <c r="K280" s="32" t="n">
        <f aca="false">Cotação!AC454</f>
        <v>5</v>
      </c>
      <c r="L280" s="30" t="n">
        <f aca="false">Cotação!AD454</f>
        <v>155.895</v>
      </c>
      <c r="M280" s="30" t="n">
        <f aca="false">Cotação!AE454</f>
        <v>-5.74499999999999</v>
      </c>
      <c r="N280" s="32" t="n">
        <f aca="false">Cotação!AB454</f>
        <v>458</v>
      </c>
      <c r="O280" s="28" t="str">
        <f aca="false">Cotação!AF454</f>
        <v/>
      </c>
    </row>
    <row r="281" customFormat="false" ht="15" hidden="false" customHeight="false" outlineLevel="0" collapsed="false">
      <c r="A281" s="28" t="str">
        <f aca="false">Cotação!A455</f>
        <v>477761</v>
      </c>
      <c r="B281" s="29" t="str">
        <f aca="false">Cotação!B455</f>
        <v>7896181922797</v>
      </c>
      <c r="C281" s="28" t="str">
        <f aca="false">Cotação!C455</f>
        <v>VALSARTANA+HIDROCLOROTIAZIDA 80 MG + 12,5 MG COM REV CT BL AL/AL X 30</v>
      </c>
      <c r="D281" s="28" t="str">
        <f aca="false">Cotação!D455</f>
        <v>ACHE LABORATORIOS FARMACEUTICOS</v>
      </c>
      <c r="E281" s="28" t="str">
        <f aca="false">Cotação!F455</f>
        <v>A</v>
      </c>
      <c r="F281" s="28" t="n">
        <f aca="false">Cotação!H455</f>
        <v>4.3</v>
      </c>
      <c r="G281" s="30" t="n">
        <f aca="false">Cotação!M455</f>
        <v>29.92</v>
      </c>
      <c r="H281" s="30" t="n">
        <f aca="false">Cotação!L455</f>
        <v>28.98</v>
      </c>
      <c r="I281" s="30" t="n">
        <f aca="false">Cotação!V455</f>
        <v>31.0365</v>
      </c>
      <c r="J281" s="31" t="n">
        <f aca="false">Cotação!Y455</f>
        <v>0.0373161764705883</v>
      </c>
      <c r="K281" s="32" t="n">
        <f aca="false">Cotação!AC455</f>
        <v>9</v>
      </c>
      <c r="L281" s="30" t="n">
        <f aca="false">Cotação!AD455</f>
        <v>279.3285</v>
      </c>
      <c r="M281" s="30" t="n">
        <f aca="false">Cotação!AE455</f>
        <v>-10.0485</v>
      </c>
      <c r="N281" s="32" t="n">
        <f aca="false">Cotação!AB455</f>
        <v>36</v>
      </c>
      <c r="O281" s="28" t="str">
        <f aca="false">Cotação!AF455</f>
        <v/>
      </c>
    </row>
    <row r="282" customFormat="false" ht="15" hidden="false" customHeight="false" outlineLevel="0" collapsed="false">
      <c r="A282" s="28" t="str">
        <f aca="false">Cotação!A930</f>
        <v>531981</v>
      </c>
      <c r="B282" s="29" t="str">
        <f aca="false">Cotação!B930</f>
        <v>7898031311034</v>
      </c>
      <c r="C282" s="28" t="str">
        <f aca="false">Cotação!C930</f>
        <v>VIOLETA GENCIANA 30ML UNIPHAR</v>
      </c>
      <c r="D282" s="28" t="str">
        <f aca="false">Cotação!D930</f>
        <v>UNIPHAR</v>
      </c>
      <c r="E282" s="28" t="str">
        <f aca="false">Cotação!F930</f>
        <v>A</v>
      </c>
      <c r="F282" s="28" t="n">
        <f aca="false">Cotação!H930</f>
        <v>19.8</v>
      </c>
      <c r="G282" s="30" t="n">
        <f aca="false">Cotação!M930</f>
        <v>2.76</v>
      </c>
      <c r="H282" s="30" t="n">
        <f aca="false">Cotação!L930</f>
        <v>2.76</v>
      </c>
      <c r="I282" s="30" t="n">
        <f aca="false">Cotação!V930</f>
        <v>2.793</v>
      </c>
      <c r="J282" s="31" t="n">
        <f aca="false">Cotação!Y930</f>
        <v>0.0119565217391306</v>
      </c>
      <c r="K282" s="32" t="n">
        <f aca="false">Cotação!AC930</f>
        <v>50</v>
      </c>
      <c r="L282" s="30" t="n">
        <f aca="false">Cotação!AD930</f>
        <v>139.65</v>
      </c>
      <c r="M282" s="30" t="n">
        <f aca="false">Cotação!AE930</f>
        <v>-1.65000000000002</v>
      </c>
      <c r="N282" s="32" t="n">
        <f aca="false">Cotação!AB930</f>
        <v>2293</v>
      </c>
      <c r="O282" s="28" t="str">
        <f aca="false">Cotação!AF930</f>
        <v/>
      </c>
    </row>
    <row r="283" customFormat="false" ht="15" hidden="false" customHeight="false" outlineLevel="0" collapsed="false">
      <c r="A283" s="28" t="str">
        <f aca="false">Cotação!A937</f>
        <v>193261</v>
      </c>
      <c r="B283" s="29" t="str">
        <f aca="false">Cotação!B937</f>
        <v>7898569765194</v>
      </c>
      <c r="C283" s="28" t="str">
        <f aca="false">Cotação!C937</f>
        <v>VITAMINA D3 50000UI BL 8 CAP</v>
      </c>
      <c r="D283" s="28" t="str">
        <f aca="false">Cotação!D937</f>
        <v>ALTHAIA</v>
      </c>
      <c r="E283" s="28" t="str">
        <f aca="false">Cotação!F937</f>
        <v>C</v>
      </c>
      <c r="F283" s="28" t="n">
        <f aca="false">Cotação!H937</f>
        <v>0.5</v>
      </c>
      <c r="G283" s="30" t="n">
        <f aca="false">Cotação!M937</f>
        <v>25.02</v>
      </c>
      <c r="H283" s="30" t="n">
        <f aca="false">Cotação!L937</f>
        <v>23.77</v>
      </c>
      <c r="I283" s="30" t="n">
        <f aca="false">Cotação!V937</f>
        <v>23.9115</v>
      </c>
      <c r="J283" s="31" t="n">
        <f aca="false">Cotação!Y937</f>
        <v>-0.044304556354916</v>
      </c>
      <c r="K283" s="32" t="n">
        <f aca="false">Cotação!AC937</f>
        <v>1</v>
      </c>
      <c r="L283" s="30" t="n">
        <f aca="false">Cotação!AD937</f>
        <v>23.9115</v>
      </c>
      <c r="M283" s="30" t="n">
        <f aca="false">Cotação!AE937</f>
        <v>1.1085</v>
      </c>
      <c r="N283" s="32" t="n">
        <f aca="false">Cotação!AB937</f>
        <v>65</v>
      </c>
      <c r="O283" s="28" t="str">
        <f aca="false">Cotação!AF937</f>
        <v/>
      </c>
    </row>
    <row r="284" customFormat="false" ht="15" hidden="false" customHeight="false" outlineLevel="0" collapsed="false">
      <c r="A284" s="28" t="str">
        <f aca="false">Cotação!A945</f>
        <v>15561</v>
      </c>
      <c r="B284" s="29" t="str">
        <f aca="false">Cotação!B945</f>
        <v>7898133136481</v>
      </c>
      <c r="C284" s="28" t="str">
        <f aca="false">Cotação!C945</f>
        <v>VITER C 500 MG COM CT ENV AL/AL X 20</v>
      </c>
      <c r="D284" s="28" t="str">
        <f aca="false">Cotação!D945</f>
        <v>NATULAB LABORATORIO</v>
      </c>
      <c r="E284" s="28" t="str">
        <f aca="false">Cotação!F945</f>
        <v>B</v>
      </c>
      <c r="F284" s="28" t="n">
        <f aca="false">Cotação!H945</f>
        <v>2.1</v>
      </c>
      <c r="G284" s="30" t="n">
        <f aca="false">Cotação!M945</f>
        <v>6.99</v>
      </c>
      <c r="H284" s="30" t="n">
        <f aca="false">Cotação!L945</f>
        <v>6.99</v>
      </c>
      <c r="I284" s="30" t="n">
        <f aca="false">Cotação!V945</f>
        <v>6.764</v>
      </c>
      <c r="J284" s="31" t="n">
        <f aca="false">Cotação!Y945</f>
        <v>-0.0323319027181688</v>
      </c>
      <c r="K284" s="32" t="n">
        <f aca="false">Cotação!AC945</f>
        <v>4</v>
      </c>
      <c r="L284" s="30" t="n">
        <f aca="false">Cotação!AD945</f>
        <v>27.056</v>
      </c>
      <c r="M284" s="30" t="n">
        <f aca="false">Cotação!AE945</f>
        <v>0.904</v>
      </c>
      <c r="N284" s="32" t="n">
        <f aca="false">Cotação!AB945</f>
        <v>103</v>
      </c>
      <c r="O284" s="28" t="str">
        <f aca="false">Cotação!AF945</f>
        <v/>
      </c>
    </row>
    <row r="285" customFormat="false" ht="15" hidden="false" customHeight="false" outlineLevel="0" collapsed="false">
      <c r="A285" s="28" t="str">
        <f aca="false">Cotação!A946</f>
        <v>568901</v>
      </c>
      <c r="B285" s="29" t="str">
        <f aca="false">Cotação!B946</f>
        <v>7899898601597</v>
      </c>
      <c r="C285" s="28" t="str">
        <f aca="false">Cotação!C946</f>
        <v>VITER C TRIPLA ACAO 10CP EFERV LARANJA</v>
      </c>
      <c r="D285" s="28" t="str">
        <f aca="false">Cotação!D946</f>
        <v>NATULAB LABORATORIO</v>
      </c>
      <c r="E285" s="28" t="str">
        <f aca="false">Cotação!F946</f>
        <v>B</v>
      </c>
      <c r="F285" s="28" t="n">
        <f aca="false">Cotação!H946</f>
        <v>0.8</v>
      </c>
      <c r="G285" s="30" t="n">
        <f aca="false">Cotação!M946</f>
        <v>6.03</v>
      </c>
      <c r="H285" s="30" t="n">
        <f aca="false">Cotação!L946</f>
        <v>6.03</v>
      </c>
      <c r="I285" s="30" t="n">
        <f aca="false">Cotação!V946</f>
        <v>6.27</v>
      </c>
      <c r="J285" s="31" t="n">
        <f aca="false">Cotação!Y946</f>
        <v>0.0398009950248754</v>
      </c>
      <c r="K285" s="32" t="n">
        <f aca="false">Cotação!AC946</f>
        <v>3</v>
      </c>
      <c r="L285" s="30" t="n">
        <f aca="false">Cotação!AD946</f>
        <v>18.81</v>
      </c>
      <c r="M285" s="30" t="n">
        <f aca="false">Cotação!AE946</f>
        <v>-0.719999999999998</v>
      </c>
      <c r="N285" s="32" t="n">
        <f aca="false">Cotação!AB946</f>
        <v>1090</v>
      </c>
      <c r="O285" s="28" t="str">
        <f aca="false">Cotação!AF946</f>
        <v/>
      </c>
    </row>
    <row r="286" customFormat="false" ht="15" hidden="false" customHeight="false" outlineLevel="0" collapsed="false">
      <c r="A286" s="28" t="str">
        <f aca="false">Cotação!A948</f>
        <v>555181</v>
      </c>
      <c r="B286" s="29" t="str">
        <f aca="false">Cotação!B948</f>
        <v>7899470802961</v>
      </c>
      <c r="C286" s="28" t="str">
        <f aca="false">Cotação!C948</f>
        <v>XAROPE DE GUACO 120ML</v>
      </c>
      <c r="D286" s="28" t="str">
        <f aca="false">Cotação!D948</f>
        <v>NATULAB LABORATORIO</v>
      </c>
      <c r="E286" s="28" t="str">
        <f aca="false">Cotação!F948</f>
        <v>B</v>
      </c>
      <c r="F286" s="28" t="n">
        <f aca="false">Cotação!H948</f>
        <v>4.2</v>
      </c>
      <c r="G286" s="30" t="n">
        <f aca="false">Cotação!M948</f>
        <v>5.99</v>
      </c>
      <c r="H286" s="30" t="n">
        <f aca="false">Cotação!L948</f>
        <v>5.99</v>
      </c>
      <c r="I286" s="30" t="n">
        <f aca="false">Cotação!V948</f>
        <v>6.1465</v>
      </c>
      <c r="J286" s="31" t="n">
        <f aca="false">Cotação!Y948</f>
        <v>0.0261268781302169</v>
      </c>
      <c r="K286" s="32" t="n">
        <f aca="false">Cotação!AC948</f>
        <v>5</v>
      </c>
      <c r="L286" s="30" t="n">
        <f aca="false">Cotação!AD948</f>
        <v>30.7325</v>
      </c>
      <c r="M286" s="30" t="n">
        <f aca="false">Cotação!AE948</f>
        <v>-0.782499999999997</v>
      </c>
      <c r="N286" s="32" t="n">
        <f aca="false">Cotação!AB948</f>
        <v>788</v>
      </c>
      <c r="O286" s="28" t="str">
        <f aca="false">Cotação!AF948</f>
        <v/>
      </c>
    </row>
    <row r="287" customFormat="false" ht="15" hidden="false" customHeight="false" outlineLevel="0" collapsed="false">
      <c r="A287" s="28" t="str">
        <f aca="false">Cotação!A121</f>
        <v>547321</v>
      </c>
      <c r="B287" s="29" t="str">
        <f aca="false">Cotação!B121</f>
        <v>7896902231313</v>
      </c>
      <c r="C287" s="28" t="str">
        <f aca="false">Cotação!C121</f>
        <v>ÁGUA BORICADA 30MG/ML</v>
      </c>
      <c r="D287" s="28" t="str">
        <f aca="false">Cotação!D121</f>
        <v>FARMAX</v>
      </c>
      <c r="E287" s="28" t="str">
        <f aca="false">Cotação!F121</f>
        <v>B</v>
      </c>
      <c r="F287" s="28" t="n">
        <f aca="false">Cotação!H121</f>
        <v>11.4</v>
      </c>
      <c r="G287" s="30" t="n">
        <f aca="false">Cotação!M121</f>
        <v>2.18</v>
      </c>
      <c r="H287" s="30" t="n">
        <f aca="false">Cotação!L121</f>
        <v>2.18</v>
      </c>
      <c r="I287" s="30" t="n">
        <f aca="false">Cotação!V121</f>
        <v>2.2325</v>
      </c>
      <c r="J287" s="31" t="n">
        <f aca="false">Cotação!Y121</f>
        <v>0.0240825688073394</v>
      </c>
      <c r="K287" s="32" t="n">
        <f aca="false">Cotação!AC121</f>
        <v>22</v>
      </c>
      <c r="L287" s="30" t="n">
        <f aca="false">Cotação!AD121</f>
        <v>49.115</v>
      </c>
      <c r="M287" s="30" t="n">
        <f aca="false">Cotação!AE121</f>
        <v>-1.155</v>
      </c>
      <c r="N287" s="32" t="n">
        <f aca="false">Cotação!AB121</f>
        <v>145</v>
      </c>
      <c r="O287" s="28" t="str">
        <f aca="false">Cotação!AF121</f>
        <v/>
      </c>
    </row>
    <row r="288" customFormat="false" ht="15" hidden="false" customHeight="false" outlineLevel="0" collapsed="false">
      <c r="A288" s="33" t="s">
        <v>18370</v>
      </c>
      <c r="C288" s="33" t="s">
        <v>30</v>
      </c>
      <c r="K288" s="10" t="n">
        <f aca="false">SUM(K4:K287)</f>
        <v>2088</v>
      </c>
      <c r="L288" s="11" t="n">
        <f aca="false">SUM(L4:L287)</f>
        <v>17589.2215</v>
      </c>
      <c r="M288" s="11" t="n">
        <f aca="false">SUM(M4:M287)</f>
        <v>146.207162878788</v>
      </c>
    </row>
  </sheetData>
  <autoFilter ref="A3:O2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O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5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30"/>
  </cols>
  <sheetData>
    <row r="1" customFormat="false" ht="16.15" hidden="false" customHeight="false" outlineLevel="0" collapsed="false">
      <c r="A1" s="13" t="s">
        <v>18371</v>
      </c>
    </row>
    <row r="3" customFormat="false" ht="31.5" hidden="false" customHeight="true" outlineLevel="0" collapsed="false">
      <c r="A3" s="15" t="s">
        <v>54</v>
      </c>
      <c r="B3" s="15" t="s">
        <v>55</v>
      </c>
      <c r="C3" s="15" t="s">
        <v>56</v>
      </c>
      <c r="D3" s="15" t="s">
        <v>57</v>
      </c>
      <c r="E3" s="15" t="s">
        <v>59</v>
      </c>
      <c r="F3" s="15" t="s">
        <v>18364</v>
      </c>
      <c r="G3" s="15" t="s">
        <v>18372</v>
      </c>
      <c r="H3" s="15" t="s">
        <v>62</v>
      </c>
      <c r="I3" s="15" t="s">
        <v>18365</v>
      </c>
      <c r="J3" s="15" t="s">
        <v>65</v>
      </c>
      <c r="K3" s="15" t="s">
        <v>18373</v>
      </c>
      <c r="L3" s="15" t="s">
        <v>73</v>
      </c>
      <c r="M3" s="15" t="s">
        <v>18374</v>
      </c>
      <c r="N3" s="15" t="s">
        <v>18375</v>
      </c>
      <c r="O3" s="15" t="s">
        <v>81</v>
      </c>
    </row>
    <row r="4" customFormat="false" ht="15" hidden="false" customHeight="false" outlineLevel="0" collapsed="false">
      <c r="A4" s="28" t="str">
        <f aca="false">Cotação!A135</f>
        <v>441</v>
      </c>
      <c r="B4" s="29" t="str">
        <f aca="false">Cotação!B135</f>
        <v>7896422513173</v>
      </c>
      <c r="C4" s="28" t="str">
        <f aca="false">Cotação!C135</f>
        <v>- DOMPERIDONA 1MG/ML SUS OR FR 100ML+PIPET DOS</v>
      </c>
      <c r="D4" s="28" t="str">
        <f aca="false">Cotação!D135</f>
        <v>SANOFI/MEDLEY</v>
      </c>
      <c r="E4" s="28" t="str">
        <f aca="false">Cotação!F135</f>
        <v>C</v>
      </c>
      <c r="F4" s="28" t="n">
        <f aca="false">Cotação!H135</f>
        <v>0.9</v>
      </c>
      <c r="G4" s="32" t="n">
        <f aca="false">Cotação!G135</f>
        <v>0</v>
      </c>
      <c r="H4" s="32" t="n">
        <f aca="false">Cotação!I135</f>
        <v>3</v>
      </c>
      <c r="I4" s="30" t="n">
        <f aca="false">Cotação!M135</f>
        <v>9.36714285714286</v>
      </c>
      <c r="J4" s="30" t="n">
        <f aca="false">Cotação!L135</f>
        <v>9.3671</v>
      </c>
      <c r="K4" s="30" t="n">
        <f aca="false">Cotação!V135</f>
        <v>12.2</v>
      </c>
      <c r="L4" s="28" t="str">
        <f aca="false">Cotação!W135</f>
        <v>DIMEC</v>
      </c>
      <c r="M4" s="31" t="n">
        <f aca="false">Cotação!Y135</f>
        <v>0.302424889431142</v>
      </c>
      <c r="N4" s="30" t="n">
        <f aca="false">(K4-I4)*H4</f>
        <v>8.49857142857142</v>
      </c>
      <c r="O4" s="28" t="str">
        <f aca="false">Cotação!AG135</f>
        <v>NAZARIA DISTRIBUIDORA DE PRODUTOS FARMACEUTICOS LTDA</v>
      </c>
    </row>
    <row r="5" customFormat="false" ht="15" hidden="false" customHeight="false" outlineLevel="0" collapsed="false">
      <c r="A5" s="28" t="str">
        <f aca="false">Cotação!A962</f>
        <v>673351</v>
      </c>
      <c r="B5" s="29" t="str">
        <f aca="false">Cotação!B962</f>
        <v>7899941207714</v>
      </c>
      <c r="C5" s="28" t="str">
        <f aca="false">Cotação!C962</f>
        <v>100% WHEY DOUBLE TASTY MAXTITANIUM BAUNI</v>
      </c>
      <c r="D5" s="28" t="str">
        <f aca="false">Cotação!D962</f>
        <v>MAX TITANIUM</v>
      </c>
      <c r="E5" s="28" t="str">
        <f aca="false">Cotação!F962</f>
        <v>B</v>
      </c>
      <c r="F5" s="28" t="n">
        <f aca="false">Cotação!H962</f>
        <v>0.2</v>
      </c>
      <c r="G5" s="32" t="n">
        <f aca="false">Cotação!G962</f>
        <v>0</v>
      </c>
      <c r="H5" s="32" t="n">
        <f aca="false">Cotação!I962</f>
        <v>1</v>
      </c>
      <c r="I5" s="30" t="n">
        <f aca="false">Cotação!M962</f>
        <v>119.98</v>
      </c>
      <c r="J5" s="30" t="n">
        <f aca="false">Cotação!L962</f>
        <v>119.98</v>
      </c>
      <c r="K5" s="30" t="n">
        <f aca="false">Cotação!V962</f>
        <v>153.539</v>
      </c>
      <c r="L5" s="28" t="str">
        <f aca="false">Cotação!W962</f>
        <v>MEDCENTRO</v>
      </c>
      <c r="M5" s="31" t="n">
        <f aca="false">Cotação!Y962</f>
        <v>0.279704950825137</v>
      </c>
      <c r="N5" s="30" t="n">
        <f aca="false">(K5-I5)*H5</f>
        <v>33.559</v>
      </c>
      <c r="O5" s="28" t="str">
        <f aca="false">Cotação!AG962</f>
        <v>AT SUPLEMENTOS LTDA</v>
      </c>
    </row>
    <row r="6" customFormat="false" ht="15" hidden="false" customHeight="false" outlineLevel="0" collapsed="false">
      <c r="A6" s="28" t="str">
        <f aca="false">Cotação!A963</f>
        <v>673401</v>
      </c>
      <c r="B6" s="29" t="str">
        <f aca="false">Cotação!B963</f>
        <v>7899941207721</v>
      </c>
      <c r="C6" s="28" t="str">
        <f aca="false">Cotação!C963</f>
        <v>100% WHEY DOUBLE TASTY MAXTITANIUM CHOCO</v>
      </c>
      <c r="D6" s="28" t="str">
        <f aca="false">Cotação!D963</f>
        <v>MAX TITANIUM</v>
      </c>
      <c r="E6" s="28" t="str">
        <f aca="false">Cotação!F963</f>
        <v>C</v>
      </c>
      <c r="F6" s="28" t="n">
        <f aca="false">Cotação!H963</f>
        <v>0.1</v>
      </c>
      <c r="G6" s="32" t="n">
        <f aca="false">Cotação!G963</f>
        <v>0</v>
      </c>
      <c r="H6" s="32" t="n">
        <f aca="false">Cotação!I963</f>
        <v>1</v>
      </c>
      <c r="I6" s="30" t="n">
        <f aca="false">Cotação!M963</f>
        <v>106.99</v>
      </c>
      <c r="J6" s="30" t="n">
        <f aca="false">Cotação!L963</f>
        <v>106.99</v>
      </c>
      <c r="K6" s="30" t="n">
        <f aca="false">Cotação!V963</f>
        <v>153.007</v>
      </c>
      <c r="L6" s="28" t="str">
        <f aca="false">Cotação!W963</f>
        <v>MEDCENTRO</v>
      </c>
      <c r="M6" s="31" t="n">
        <f aca="false">Cotação!Y963</f>
        <v>0.430105617347416</v>
      </c>
      <c r="N6" s="30" t="n">
        <f aca="false">(K6-I6)*H6</f>
        <v>46.017</v>
      </c>
      <c r="O6" s="28" t="str">
        <f aca="false">Cotação!AG963</f>
        <v>AT SUPLEMENTOS LTDA</v>
      </c>
    </row>
    <row r="7" customFormat="false" ht="15" hidden="false" customHeight="false" outlineLevel="0" collapsed="false">
      <c r="A7" s="28" t="str">
        <f aca="false">Cotação!A964</f>
        <v>597611</v>
      </c>
      <c r="B7" s="29" t="str">
        <f aca="false">Cotação!B964</f>
        <v>7899941201781</v>
      </c>
      <c r="C7" s="28" t="str">
        <f aca="false">Cotação!C964</f>
        <v>100% WHEY MAX TITANIUM BAUNILHA PT 900G</v>
      </c>
      <c r="D7" s="28" t="str">
        <f aca="false">Cotação!D964</f>
        <v>MAX TITANIUM</v>
      </c>
      <c r="E7" s="28" t="str">
        <f aca="false">Cotação!F964</f>
        <v>C</v>
      </c>
      <c r="F7" s="28" t="n">
        <f aca="false">Cotação!H964</f>
        <v>0.1</v>
      </c>
      <c r="G7" s="32" t="n">
        <f aca="false">Cotação!G964</f>
        <v>0</v>
      </c>
      <c r="H7" s="32" t="n">
        <f aca="false">Cotação!I964</f>
        <v>1</v>
      </c>
      <c r="I7" s="30" t="n">
        <f aca="false">Cotação!M964</f>
        <v>120.19</v>
      </c>
      <c r="J7" s="30" t="n">
        <f aca="false">Cotação!L964</f>
        <v>120.19</v>
      </c>
      <c r="K7" s="30" t="n">
        <f aca="false">Cotação!V964</f>
        <v>180.4145</v>
      </c>
      <c r="L7" s="28" t="str">
        <f aca="false">Cotação!W964</f>
        <v>MEDCENTRO</v>
      </c>
      <c r="M7" s="31" t="n">
        <f aca="false">Cotação!Y964</f>
        <v>0.501077460687245</v>
      </c>
      <c r="N7" s="30" t="n">
        <f aca="false">(K7-I7)*H7</f>
        <v>60.2245</v>
      </c>
      <c r="O7" s="28" t="str">
        <f aca="false">Cotação!AG964</f>
        <v>AT SUPLEMENTOS LTDA</v>
      </c>
    </row>
    <row r="8" customFormat="false" ht="15" hidden="false" customHeight="false" outlineLevel="0" collapsed="false">
      <c r="A8" s="28" t="str">
        <f aca="false">Cotação!A965</f>
        <v>597621</v>
      </c>
      <c r="B8" s="29" t="str">
        <f aca="false">Cotação!B965</f>
        <v>7899941201804</v>
      </c>
      <c r="C8" s="28" t="str">
        <f aca="false">Cotação!C965</f>
        <v>100% WHEY MAX TITANIUM COOKIES CREAM PT 900G</v>
      </c>
      <c r="D8" s="28" t="str">
        <f aca="false">Cotação!D965</f>
        <v>MAX TITANIUM</v>
      </c>
      <c r="E8" s="28" t="str">
        <f aca="false">Cotação!F965</f>
        <v>C</v>
      </c>
      <c r="F8" s="28" t="n">
        <f aca="false">Cotação!H965</f>
        <v>0.2</v>
      </c>
      <c r="G8" s="32" t="n">
        <f aca="false">Cotação!G965</f>
        <v>0</v>
      </c>
      <c r="H8" s="32" t="n">
        <f aca="false">Cotação!I965</f>
        <v>1</v>
      </c>
      <c r="I8" s="30" t="n">
        <f aca="false">Cotação!M965</f>
        <v>119.61</v>
      </c>
      <c r="J8" s="30" t="n">
        <f aca="false">Cotação!L965</f>
        <v>119.61</v>
      </c>
      <c r="K8" s="30" t="n">
        <f aca="false">Cotação!V965</f>
        <v>187.5395</v>
      </c>
      <c r="L8" s="28" t="str">
        <f aca="false">Cotação!W965</f>
        <v>MEDCENTRO</v>
      </c>
      <c r="M8" s="31" t="n">
        <f aca="false">Cotação!Y965</f>
        <v>0.567924922665329</v>
      </c>
      <c r="N8" s="30" t="n">
        <f aca="false">(K8-I8)*H8</f>
        <v>67.9295</v>
      </c>
      <c r="O8" s="28" t="str">
        <f aca="false">Cotação!AG965</f>
        <v>AT SUPLEMENTOS LTDA</v>
      </c>
    </row>
    <row r="9" customFormat="false" ht="15" hidden="false" customHeight="false" outlineLevel="0" collapsed="false">
      <c r="A9" s="28" t="str">
        <f aca="false">Cotação!A966</f>
        <v>605941</v>
      </c>
      <c r="B9" s="29" t="str">
        <f aca="false">Cotação!B966</f>
        <v>7899941201811</v>
      </c>
      <c r="C9" s="28" t="str">
        <f aca="false">Cotação!C966</f>
        <v>100% WHEY MAX TITANIUM MORANGO PT 900G</v>
      </c>
      <c r="D9" s="28" t="str">
        <f aca="false">Cotação!D966</f>
        <v>MAX TITANIUM</v>
      </c>
      <c r="E9" s="28" t="str">
        <f aca="false">Cotação!F966</f>
        <v>A</v>
      </c>
      <c r="F9" s="28" t="n">
        <f aca="false">Cotação!H966</f>
        <v>0.2</v>
      </c>
      <c r="G9" s="32" t="n">
        <f aca="false">Cotação!G966</f>
        <v>0</v>
      </c>
      <c r="H9" s="32" t="n">
        <f aca="false">Cotação!I966</f>
        <v>1</v>
      </c>
      <c r="I9" s="30" t="n">
        <f aca="false">Cotação!M966</f>
        <v>136.65</v>
      </c>
      <c r="J9" s="30" t="n">
        <f aca="false">Cotação!L966</f>
        <v>136.65</v>
      </c>
      <c r="K9" s="30" t="n">
        <f aca="false">Cotação!V966</f>
        <v>175.826</v>
      </c>
      <c r="L9" s="28" t="str">
        <f aca="false">Cotação!W966</f>
        <v>MEDCENTRO</v>
      </c>
      <c r="M9" s="31" t="n">
        <f aca="false">Cotação!Y966</f>
        <v>0.286688620563483</v>
      </c>
      <c r="N9" s="30" t="n">
        <f aca="false">(K9-I9)*H9</f>
        <v>39.176</v>
      </c>
      <c r="O9" s="28" t="str">
        <f aca="false">Cotação!AG966</f>
        <v>AT SUPLEMENTOS LTDA</v>
      </c>
    </row>
    <row r="10" customFormat="false" ht="15" hidden="false" customHeight="false" outlineLevel="0" collapsed="false">
      <c r="A10" s="28" t="str">
        <f aca="false">Cotação!A11</f>
        <v>643541</v>
      </c>
      <c r="B10" s="29" t="str">
        <f aca="false">Cotação!B11</f>
        <v>7896699019217</v>
      </c>
      <c r="C10" s="28" t="str">
        <f aca="false">Cotação!C11</f>
        <v>3262-01-F MAM TRICOLOR 250ML SIL O F CX/6 - LOLLY</v>
      </c>
      <c r="D10" s="28" t="str">
        <f aca="false">Cotação!D11</f>
        <v>LOLLY</v>
      </c>
      <c r="E10" s="28" t="str">
        <f aca="false">Cotação!F11</f>
        <v>B</v>
      </c>
      <c r="F10" s="28" t="n">
        <f aca="false">Cotação!H11</f>
        <v>0.5</v>
      </c>
      <c r="G10" s="32" t="n">
        <f aca="false">Cotação!G11</f>
        <v>1</v>
      </c>
      <c r="H10" s="32" t="n">
        <f aca="false">Cotação!I11</f>
        <v>1</v>
      </c>
      <c r="I10" s="30" t="n">
        <f aca="false">Cotação!M11</f>
        <v>13.71</v>
      </c>
      <c r="J10" s="30" t="n">
        <f aca="false">Cotação!L11</f>
        <v>13.71</v>
      </c>
      <c r="K10" s="30" t="n">
        <f aca="false">Cotação!V11</f>
        <v>19.7695</v>
      </c>
      <c r="L10" s="28" t="str">
        <f aca="false">Cotação!W11</f>
        <v>MEDCENTRO</v>
      </c>
      <c r="M10" s="31" t="n">
        <f aca="false">Cotação!Y11</f>
        <v>0.441976659372721</v>
      </c>
      <c r="N10" s="30" t="n">
        <f aca="false">(K10-I10)*H10</f>
        <v>6.0595</v>
      </c>
      <c r="O10" s="28" t="str">
        <f aca="false">Cotação!AG11</f>
        <v>BATEL COMERCIO DE ALIMENTOS LTDA</v>
      </c>
    </row>
    <row r="11" customFormat="false" ht="15" hidden="false" customHeight="false" outlineLevel="0" collapsed="false">
      <c r="A11" s="28" t="str">
        <f aca="false">Cotação!A12</f>
        <v>643571</v>
      </c>
      <c r="B11" s="29" t="str">
        <f aca="false">Cotação!B12</f>
        <v>7896699022330</v>
      </c>
      <c r="C11" s="28" t="str">
        <f aca="false">Cotação!C12</f>
        <v>4512-01-N CH BORBOLETA SIL R T2 N - LOLLY</v>
      </c>
      <c r="D11" s="28" t="str">
        <f aca="false">Cotação!D12</f>
        <v>LOLLY</v>
      </c>
      <c r="E11" s="28" t="str">
        <f aca="false">Cotação!F12</f>
        <v>C</v>
      </c>
      <c r="F11" s="28" t="n">
        <f aca="false">Cotação!H12</f>
        <v>1.2</v>
      </c>
      <c r="G11" s="32" t="n">
        <f aca="false">Cotação!G12</f>
        <v>1</v>
      </c>
      <c r="H11" s="32" t="n">
        <f aca="false">Cotação!I12</f>
        <v>2</v>
      </c>
      <c r="I11" s="30" t="n">
        <f aca="false">Cotação!M12</f>
        <v>6.8</v>
      </c>
      <c r="J11" s="30" t="n">
        <f aca="false">Cotação!L12</f>
        <v>6.8</v>
      </c>
      <c r="K11" s="30" t="n">
        <f aca="false">Cotação!V12</f>
        <v>8.056</v>
      </c>
      <c r="L11" s="28" t="str">
        <f aca="false">Cotação!W12</f>
        <v>MEDCENTRO</v>
      </c>
      <c r="M11" s="31" t="n">
        <f aca="false">Cotação!Y12</f>
        <v>0.184705882352941</v>
      </c>
      <c r="N11" s="30" t="n">
        <f aca="false">(K11-I11)*H11</f>
        <v>2.512</v>
      </c>
      <c r="O11" s="28" t="str">
        <f aca="false">Cotação!AG12</f>
        <v>BATEL COMERCIO DE ALIMENTOS LTDA</v>
      </c>
    </row>
    <row r="12" customFormat="false" ht="15" hidden="false" customHeight="false" outlineLevel="0" collapsed="false">
      <c r="A12" s="28" t="str">
        <f aca="false">Cotação!A13</f>
        <v>643581</v>
      </c>
      <c r="B12" s="29" t="str">
        <f aca="false">Cotação!B13</f>
        <v>7896699022484</v>
      </c>
      <c r="C12" s="28" t="str">
        <f aca="false">Cotação!C13</f>
        <v>4515-01-F CH TIP BORBOLETA SIL O T2 F CX/6 - LOLLY</v>
      </c>
      <c r="D12" s="28" t="str">
        <f aca="false">Cotação!D13</f>
        <v>LOLLY</v>
      </c>
      <c r="E12" s="28" t="str">
        <f aca="false">Cotação!F13</f>
        <v>C</v>
      </c>
      <c r="F12" s="28" t="n">
        <f aca="false">Cotação!H13</f>
        <v>1.4</v>
      </c>
      <c r="G12" s="32" t="n">
        <f aca="false">Cotação!G13</f>
        <v>1</v>
      </c>
      <c r="H12" s="32" t="n">
        <f aca="false">Cotação!I13</f>
        <v>3</v>
      </c>
      <c r="I12" s="30" t="n">
        <f aca="false">Cotação!M13</f>
        <v>7.25</v>
      </c>
      <c r="J12" s="30" t="n">
        <f aca="false">Cotação!L13</f>
        <v>7.25</v>
      </c>
      <c r="K12" s="30" t="n">
        <f aca="false">Cotação!V13</f>
        <v>8.056</v>
      </c>
      <c r="L12" s="28" t="str">
        <f aca="false">Cotação!W13</f>
        <v>MEDCENTRO</v>
      </c>
      <c r="M12" s="31" t="n">
        <f aca="false">Cotação!Y13</f>
        <v>0.111172413793103</v>
      </c>
      <c r="N12" s="30" t="n">
        <f aca="false">(K12-I12)*H12</f>
        <v>2.418</v>
      </c>
      <c r="O12" s="28" t="str">
        <f aca="false">Cotação!AG13</f>
        <v>BATEL COMERCIO DE ALIMENTOS LTDA</v>
      </c>
    </row>
    <row r="13" customFormat="false" ht="15" hidden="false" customHeight="false" outlineLevel="0" collapsed="false">
      <c r="A13" s="28" t="str">
        <f aca="false">Cotação!A14</f>
        <v>657171</v>
      </c>
      <c r="B13" s="29" t="str">
        <f aca="false">Cotação!B14</f>
        <v>7896699021982</v>
      </c>
      <c r="C13" s="28" t="str">
        <f aca="false">Cotação!C14</f>
        <v>4814-01-AZ CH ZOO BONA SIL O T1 AZUL CX/6 - LOLLY</v>
      </c>
      <c r="D13" s="28" t="str">
        <f aca="false">Cotação!D14</f>
        <v>LOLLY</v>
      </c>
      <c r="E13" s="28" t="str">
        <f aca="false">Cotação!F14</f>
        <v>C</v>
      </c>
      <c r="F13" s="28" t="n">
        <f aca="false">Cotação!H14</f>
        <v>2.1</v>
      </c>
      <c r="G13" s="32" t="n">
        <f aca="false">Cotação!G14</f>
        <v>3</v>
      </c>
      <c r="H13" s="32" t="n">
        <f aca="false">Cotação!I14</f>
        <v>3</v>
      </c>
      <c r="I13" s="30" t="n">
        <f aca="false">Cotação!M14</f>
        <v>6.35</v>
      </c>
      <c r="J13" s="30" t="n">
        <f aca="false">Cotação!L14</f>
        <v>6.35</v>
      </c>
      <c r="K13" s="30" t="n">
        <f aca="false">Cotação!V14</f>
        <v>7.6</v>
      </c>
      <c r="L13" s="28" t="str">
        <f aca="false">Cotação!W14</f>
        <v>MEDCENTRO</v>
      </c>
      <c r="M13" s="31" t="n">
        <f aca="false">Cotação!Y14</f>
        <v>0.196850393700788</v>
      </c>
      <c r="N13" s="30" t="n">
        <f aca="false">(K13-I13)*H13</f>
        <v>3.75</v>
      </c>
      <c r="O13" s="28" t="str">
        <f aca="false">Cotação!AG14</f>
        <v>BATEL COMERCIO DE ALIMENTOS LTDA</v>
      </c>
    </row>
    <row r="14" customFormat="false" ht="15" hidden="false" customHeight="false" outlineLevel="0" collapsed="false">
      <c r="A14" s="28" t="str">
        <f aca="false">Cotação!A16</f>
        <v>653581</v>
      </c>
      <c r="B14" s="29" t="str">
        <f aca="false">Cotação!B16</f>
        <v>7896699025195</v>
      </c>
      <c r="C14" s="28" t="str">
        <f aca="false">Cotação!C16</f>
        <v>5214-01-F CH OCEANO SIL O T1 ROSA CX/6 - LOLLY</v>
      </c>
      <c r="D14" s="28" t="str">
        <f aca="false">Cotação!D16</f>
        <v>LOLLY</v>
      </c>
      <c r="E14" s="28" t="str">
        <f aca="false">Cotação!F16</f>
        <v>B</v>
      </c>
      <c r="F14" s="28" t="n">
        <f aca="false">Cotação!H16</f>
        <v>1.6</v>
      </c>
      <c r="G14" s="32" t="n">
        <f aca="false">Cotação!G16</f>
        <v>1</v>
      </c>
      <c r="H14" s="32" t="n">
        <f aca="false">Cotação!I16</f>
        <v>4</v>
      </c>
      <c r="I14" s="30" t="n">
        <f aca="false">Cotação!M16</f>
        <v>8.46</v>
      </c>
      <c r="J14" s="30" t="n">
        <f aca="false">Cotação!L16</f>
        <v>8.46</v>
      </c>
      <c r="K14" s="30" t="n">
        <f aca="false">Cotação!V16</f>
        <v>10.051</v>
      </c>
      <c r="L14" s="28" t="str">
        <f aca="false">Cotação!W16</f>
        <v>MEDCENTRO</v>
      </c>
      <c r="M14" s="31" t="n">
        <f aca="false">Cotação!Y16</f>
        <v>0.18806146572104</v>
      </c>
      <c r="N14" s="30" t="n">
        <f aca="false">(K14-I14)*H14</f>
        <v>6.364</v>
      </c>
      <c r="O14" s="28" t="str">
        <f aca="false">Cotação!AG16</f>
        <v>BATEL COMERCIO DE ALIMENTOS LTDA</v>
      </c>
    </row>
    <row r="15" customFormat="false" ht="15" hidden="false" customHeight="false" outlineLevel="0" collapsed="false">
      <c r="A15" s="28" t="str">
        <f aca="false">Cotação!A18</f>
        <v>643631</v>
      </c>
      <c r="B15" s="29" t="str">
        <f aca="false">Cotação!B18</f>
        <v>7896699019989</v>
      </c>
      <c r="C15" s="28" t="str">
        <f aca="false">Cotação!C18</f>
        <v>7225-01 TIRA LEITE LOLLY</v>
      </c>
      <c r="D15" s="28" t="str">
        <f aca="false">Cotação!D18</f>
        <v>LOLLY</v>
      </c>
      <c r="E15" s="28" t="str">
        <f aca="false">Cotação!F18</f>
        <v>C</v>
      </c>
      <c r="F15" s="28" t="n">
        <f aca="false">Cotação!H18</f>
        <v>0.9</v>
      </c>
      <c r="G15" s="32" t="n">
        <f aca="false">Cotação!G18</f>
        <v>2</v>
      </c>
      <c r="H15" s="32" t="n">
        <f aca="false">Cotação!I18</f>
        <v>1</v>
      </c>
      <c r="I15" s="30" t="n">
        <f aca="false">Cotação!M18</f>
        <v>26.35</v>
      </c>
      <c r="J15" s="30" t="n">
        <f aca="false">Cotação!L18</f>
        <v>26.35</v>
      </c>
      <c r="K15" s="30" t="n">
        <f aca="false">Cotação!V18</f>
        <v>32.1195</v>
      </c>
      <c r="L15" s="28" t="str">
        <f aca="false">Cotação!W18</f>
        <v>MEDCENTRO</v>
      </c>
      <c r="M15" s="31" t="n">
        <f aca="false">Cotação!Y18</f>
        <v>0.218956356736243</v>
      </c>
      <c r="N15" s="30" t="n">
        <f aca="false">(K15-I15)*H15</f>
        <v>5.7695</v>
      </c>
      <c r="O15" s="28" t="str">
        <f aca="false">Cotação!AG18</f>
        <v>BATEL COMERCIO DE ALIMENTOS LTDA</v>
      </c>
    </row>
    <row r="16" customFormat="false" ht="15" hidden="false" customHeight="false" outlineLevel="0" collapsed="false">
      <c r="A16" s="28" t="str">
        <f aca="false">Cotação!A648</f>
        <v>638981</v>
      </c>
      <c r="B16" s="29" t="str">
        <f aca="false">Cotação!B648</f>
        <v>7894164009008</v>
      </c>
      <c r="C16" s="28" t="str">
        <f aca="false">Cotação!C648</f>
        <v>ABIDOR CRIANCA 32G 60ML SUS.</v>
      </c>
      <c r="D16" s="28" t="str">
        <f aca="false">Cotação!D648</f>
        <v>AIRELA</v>
      </c>
      <c r="E16" s="28" t="str">
        <f aca="false">Cotação!F648</f>
        <v>B</v>
      </c>
      <c r="F16" s="28" t="n">
        <f aca="false">Cotação!H648</f>
        <v>1.9</v>
      </c>
      <c r="G16" s="32" t="n">
        <f aca="false">Cotação!G648</f>
        <v>0</v>
      </c>
      <c r="H16" s="32" t="n">
        <f aca="false">Cotação!I648</f>
        <v>5</v>
      </c>
      <c r="I16" s="30" t="n">
        <f aca="false">Cotação!M648</f>
        <v>5.65</v>
      </c>
      <c r="J16" s="30" t="n">
        <f aca="false">Cotação!L648</f>
        <v>5.65</v>
      </c>
      <c r="K16" s="30" t="n">
        <f aca="false">Cotação!V648</f>
        <v>6.194</v>
      </c>
      <c r="L16" s="28" t="str">
        <f aca="false">Cotação!W648</f>
        <v>MEDCENTRO</v>
      </c>
      <c r="M16" s="31" t="n">
        <f aca="false">Cotação!Y648</f>
        <v>0.0962831858407078</v>
      </c>
      <c r="N16" s="30" t="n">
        <f aca="false">(K16-I16)*H16</f>
        <v>2.72</v>
      </c>
      <c r="O16" s="28" t="str">
        <f aca="false">Cotação!AG648</f>
        <v>DSC DISTRIBUIDORA DE MEDICAMENTOS LTDA</v>
      </c>
    </row>
    <row r="17" customFormat="false" ht="15" hidden="false" customHeight="false" outlineLevel="0" collapsed="false">
      <c r="A17" s="28" t="str">
        <f aca="false">Cotação!A649</f>
        <v>563221</v>
      </c>
      <c r="B17" s="29" t="str">
        <f aca="false">Cotação!B649</f>
        <v>7894164008735</v>
      </c>
      <c r="C17" s="28" t="str">
        <f aca="false">Cotação!C649</f>
        <v>ABIDOR GTS 200MG/ML 15ML TUTTI-FRUTTI</v>
      </c>
      <c r="D17" s="28" t="str">
        <f aca="false">Cotação!D649</f>
        <v>AIRELA</v>
      </c>
      <c r="E17" s="28" t="str">
        <f aca="false">Cotação!F649</f>
        <v>B</v>
      </c>
      <c r="F17" s="28" t="n">
        <f aca="false">Cotação!H649</f>
        <v>15.2</v>
      </c>
      <c r="G17" s="32" t="n">
        <f aca="false">Cotação!G649</f>
        <v>25</v>
      </c>
      <c r="H17" s="32" t="n">
        <f aca="false">Cotação!I649</f>
        <v>14</v>
      </c>
      <c r="I17" s="30" t="n">
        <f aca="false">Cotação!M649</f>
        <v>2.33</v>
      </c>
      <c r="J17" s="30" t="n">
        <f aca="false">Cotação!L649</f>
        <v>2.33</v>
      </c>
      <c r="K17" s="30" t="n">
        <f aca="false">Cotação!V649</f>
        <v>2.4605</v>
      </c>
      <c r="L17" s="28" t="str">
        <f aca="false">Cotação!W649</f>
        <v>MEDCENTRO</v>
      </c>
      <c r="M17" s="31" t="n">
        <f aca="false">Cotação!Y649</f>
        <v>0.0560085836909872</v>
      </c>
      <c r="N17" s="30" t="n">
        <f aca="false">(K17-I17)*H17</f>
        <v>1.827</v>
      </c>
      <c r="O17" s="28" t="str">
        <f aca="false">Cotação!AG649</f>
        <v>DSC DISTRIBUIDORA DE MEDICAMENTOS LTDA</v>
      </c>
    </row>
    <row r="18" customFormat="false" ht="15" hidden="false" customHeight="false" outlineLevel="0" collapsed="false">
      <c r="A18" s="28" t="str">
        <f aca="false">Cotação!A137</f>
        <v>485841</v>
      </c>
      <c r="B18" s="29" t="str">
        <f aca="false">Cotação!B137</f>
        <v>7908020500797</v>
      </c>
      <c r="C18" s="28" t="str">
        <f aca="false">Cotação!C137</f>
        <v>ACETATO DE CIPROTERONA+ETINILESTRADIOL 2+0,035MG CX 21 COMP REV</v>
      </c>
      <c r="D18" s="28" t="str">
        <f aca="false">Cotação!D137</f>
        <v>CIFARMA</v>
      </c>
      <c r="E18" s="28" t="str">
        <f aca="false">Cotação!F137</f>
        <v>C</v>
      </c>
      <c r="F18" s="28" t="n">
        <f aca="false">Cotação!H137</f>
        <v>3.6</v>
      </c>
      <c r="G18" s="32" t="n">
        <f aca="false">Cotação!G137</f>
        <v>5</v>
      </c>
      <c r="H18" s="32" t="n">
        <f aca="false">Cotação!I137</f>
        <v>5</v>
      </c>
      <c r="I18" s="30" t="n">
        <f aca="false">Cotação!M137</f>
        <v>2.96</v>
      </c>
      <c r="J18" s="30" t="n">
        <f aca="false">Cotação!L137</f>
        <v>2.96</v>
      </c>
      <c r="K18" s="30" t="n">
        <f aca="false">Cotação!V137</f>
        <v>3.5245</v>
      </c>
      <c r="L18" s="28" t="str">
        <f aca="false">Cotação!W137</f>
        <v>MEDCENTRO</v>
      </c>
      <c r="M18" s="31" t="n">
        <f aca="false">Cotação!Y137</f>
        <v>0.19070945945946</v>
      </c>
      <c r="N18" s="30" t="n">
        <f aca="false">(K18-I18)*H18</f>
        <v>2.8225</v>
      </c>
      <c r="O18" s="28" t="str">
        <f aca="false">Cotação!AG137</f>
        <v>CENTROFARMA DISTRIBUIDORA FARMACEUTICA LTDA</v>
      </c>
    </row>
    <row r="19" customFormat="false" ht="15" hidden="false" customHeight="false" outlineLevel="0" collapsed="false">
      <c r="A19" s="28" t="str">
        <f aca="false">Cotação!A138</f>
        <v>1024</v>
      </c>
      <c r="B19" s="29" t="str">
        <f aca="false">Cotação!B138</f>
        <v>7896006263753</v>
      </c>
      <c r="C19" s="28" t="str">
        <f aca="false">Cotação!C138</f>
        <v>ACETATO DE CIPROTERONA+ETINILESTRADIOL 2+0,035MG CX 63 COMP REV</v>
      </c>
      <c r="D19" s="28" t="str">
        <f aca="false">Cotação!D138</f>
        <v>UNIAO QUIMICA</v>
      </c>
      <c r="E19" s="28" t="str">
        <f aca="false">Cotação!F138</f>
        <v>A</v>
      </c>
      <c r="F19" s="28" t="n">
        <f aca="false">Cotação!H138</f>
        <v>3.7</v>
      </c>
      <c r="G19" s="32" t="n">
        <f aca="false">Cotação!G138</f>
        <v>8</v>
      </c>
      <c r="H19" s="32" t="n">
        <f aca="false">Cotação!I138</f>
        <v>2</v>
      </c>
      <c r="I19" s="30" t="n">
        <f aca="false">Cotação!M138</f>
        <v>9.96666666666667</v>
      </c>
      <c r="J19" s="30" t="n">
        <f aca="false">Cotação!L138</f>
        <v>9.9667</v>
      </c>
      <c r="K19" s="30" t="n">
        <f aca="false">Cotação!V138</f>
        <v>11.14</v>
      </c>
      <c r="L19" s="28" t="str">
        <f aca="false">Cotação!W138</f>
        <v>DIMEC</v>
      </c>
      <c r="M19" s="31" t="n">
        <f aca="false">Cotação!Y138</f>
        <v>0.117725752508361</v>
      </c>
      <c r="N19" s="30" t="n">
        <f aca="false">(K19-I19)*H19</f>
        <v>2.34666666666666</v>
      </c>
      <c r="O19" s="28" t="str">
        <f aca="false">Cotação!AG138</f>
        <v>F&amp;F DISTR DE PRODUTOS FARMACÊUTICOS</v>
      </c>
    </row>
    <row r="20" customFormat="false" ht="15" hidden="false" customHeight="false" outlineLevel="0" collapsed="false">
      <c r="A20" s="28" t="str">
        <f aca="false">Cotação!A141</f>
        <v>9841</v>
      </c>
      <c r="B20" s="29" t="str">
        <f aca="false">Cotação!B141</f>
        <v>7899095233799</v>
      </c>
      <c r="C20" s="28" t="str">
        <f aca="false">Cotação!C141</f>
        <v>ACETILCISTEINA 40MG XPE FR 120ML ADU</v>
      </c>
      <c r="D20" s="28" t="str">
        <f aca="false">Cotação!D141</f>
        <v>GEOLAB</v>
      </c>
      <c r="E20" s="28" t="str">
        <f aca="false">Cotação!F141</f>
        <v>A</v>
      </c>
      <c r="F20" s="28" t="n">
        <f aca="false">Cotação!H141</f>
        <v>15</v>
      </c>
      <c r="G20" s="32" t="n">
        <f aca="false">Cotação!G141</f>
        <v>22</v>
      </c>
      <c r="H20" s="32" t="n">
        <f aca="false">Cotação!I141</f>
        <v>11</v>
      </c>
      <c r="I20" s="30" t="n">
        <f aca="false">Cotação!M141</f>
        <v>10.9733333333333</v>
      </c>
      <c r="J20" s="30" t="n">
        <f aca="false">Cotação!L141</f>
        <v>10.47</v>
      </c>
      <c r="K20" s="30" t="n">
        <f aca="false">Cotação!V141</f>
        <v>11.73</v>
      </c>
      <c r="L20" s="28" t="str">
        <f aca="false">Cotação!W141</f>
        <v>DIMEC</v>
      </c>
      <c r="M20" s="31" t="n">
        <f aca="false">Cotação!Y141</f>
        <v>0.0689550425273422</v>
      </c>
      <c r="N20" s="30" t="n">
        <f aca="false">(K20-I20)*H20</f>
        <v>8.3233333333337</v>
      </c>
      <c r="O20" s="28" t="str">
        <f aca="false">Cotação!AG141</f>
        <v>MEDCENTRO TO DISTRIBUIDORA DE PRODUTOS FARMACEUTICOS LTDA PA</v>
      </c>
    </row>
    <row r="21" customFormat="false" ht="15" hidden="false" customHeight="false" outlineLevel="0" collapsed="false">
      <c r="A21" s="28" t="str">
        <f aca="false">Cotação!A542</f>
        <v>568061</v>
      </c>
      <c r="B21" s="29" t="str">
        <f aca="false">Cotação!B542</f>
        <v>7896902209114</v>
      </c>
      <c r="C21" s="28" t="str">
        <f aca="false">Cotação!C542</f>
        <v>ACETONA FARMAX 100ML</v>
      </c>
      <c r="D21" s="28" t="str">
        <f aca="false">Cotação!D542</f>
        <v>FARMAX</v>
      </c>
      <c r="E21" s="28" t="str">
        <f aca="false">Cotação!F542</f>
        <v>B</v>
      </c>
      <c r="F21" s="28" t="n">
        <f aca="false">Cotação!H542</f>
        <v>8.8</v>
      </c>
      <c r="G21" s="32" t="n">
        <f aca="false">Cotação!G542</f>
        <v>1</v>
      </c>
      <c r="H21" s="32" t="n">
        <f aca="false">Cotação!I542</f>
        <v>22</v>
      </c>
      <c r="I21" s="30" t="n">
        <f aca="false">Cotação!M542</f>
        <v>2.75</v>
      </c>
      <c r="J21" s="30" t="n">
        <f aca="false">Cotação!L542</f>
        <v>2.4775</v>
      </c>
      <c r="K21" s="30" t="n">
        <f aca="false">Cotação!V542</f>
        <v>2.983</v>
      </c>
      <c r="L21" s="28" t="str">
        <f aca="false">Cotação!W542</f>
        <v>MEDCENTRO</v>
      </c>
      <c r="M21" s="31" t="n">
        <f aca="false">Cotação!Y542</f>
        <v>0.0847272727272728</v>
      </c>
      <c r="N21" s="30" t="n">
        <f aca="false">(K21-I21)*H21</f>
        <v>5.126</v>
      </c>
      <c r="O21" s="28" t="str">
        <f aca="false">Cotação!AG542</f>
        <v>JLCS COMERCIO E DISTRIBUICAO DE ALIMENTO LTDA</v>
      </c>
    </row>
    <row r="22" customFormat="false" ht="15" hidden="false" customHeight="false" outlineLevel="0" collapsed="false">
      <c r="A22" s="28" t="str">
        <f aca="false">Cotação!A144</f>
        <v>10621</v>
      </c>
      <c r="B22" s="29" t="str">
        <f aca="false">Cotação!B144</f>
        <v>7896112128762</v>
      </c>
      <c r="C22" s="28" t="str">
        <f aca="false">Cotação!C144</f>
        <v>ACICLOVIR 200MG CX 25 COMP</v>
      </c>
      <c r="D22" s="28" t="str">
        <f aca="false">Cotação!D144</f>
        <v>TEUTO</v>
      </c>
      <c r="E22" s="28" t="str">
        <f aca="false">Cotação!F144</f>
        <v>A</v>
      </c>
      <c r="F22" s="28" t="n">
        <f aca="false">Cotação!H144</f>
        <v>16.1</v>
      </c>
      <c r="G22" s="32" t="n">
        <f aca="false">Cotação!G144</f>
        <v>2</v>
      </c>
      <c r="H22" s="32" t="n">
        <f aca="false">Cotação!I144</f>
        <v>40</v>
      </c>
      <c r="I22" s="30" t="n">
        <f aca="false">Cotação!M144</f>
        <v>7.76</v>
      </c>
      <c r="J22" s="30" t="n">
        <f aca="false">Cotação!L144</f>
        <v>7.76</v>
      </c>
      <c r="K22" s="30" t="n">
        <f aca="false">Cotação!V144</f>
        <v>8.94</v>
      </c>
      <c r="L22" s="28" t="str">
        <f aca="false">Cotação!W144</f>
        <v>DIMEC</v>
      </c>
      <c r="M22" s="31" t="n">
        <f aca="false">Cotação!Y144</f>
        <v>0.152061855670103</v>
      </c>
      <c r="N22" s="30" t="n">
        <f aca="false">(K22-I22)*H22</f>
        <v>47.2</v>
      </c>
      <c r="O22" s="28" t="str">
        <f aca="false">Cotação!AG144</f>
        <v>DSC DISTRIBUIDORA DE MEDICAMENTOS LTDA</v>
      </c>
    </row>
    <row r="23" customFormat="false" ht="15" hidden="false" customHeight="false" outlineLevel="0" collapsed="false">
      <c r="A23" s="28" t="str">
        <f aca="false">Cotação!A145</f>
        <v>11421</v>
      </c>
      <c r="B23" s="29" t="str">
        <f aca="false">Cotação!B145</f>
        <v>7899547511338</v>
      </c>
      <c r="C23" s="28" t="str">
        <f aca="false">Cotação!C145</f>
        <v>ACICLOVIR 400MG 30 CPS</v>
      </c>
      <c r="D23" s="28" t="str">
        <f aca="false">Cotação!D145</f>
        <v>PRATI DONADUZZI</v>
      </c>
      <c r="E23" s="28" t="str">
        <f aca="false">Cotação!F145</f>
        <v>A</v>
      </c>
      <c r="F23" s="28" t="n">
        <f aca="false">Cotação!H145</f>
        <v>5.4</v>
      </c>
      <c r="G23" s="32" t="n">
        <f aca="false">Cotação!G145</f>
        <v>7</v>
      </c>
      <c r="H23" s="32" t="n">
        <f aca="false">Cotação!I145</f>
        <v>7</v>
      </c>
      <c r="I23" s="30" t="n">
        <f aca="false">Cotação!M145</f>
        <v>36.29</v>
      </c>
      <c r="J23" s="30" t="n">
        <f aca="false">Cotação!L145</f>
        <v>36.29</v>
      </c>
      <c r="K23" s="30" t="n">
        <f aca="false">Cotação!V145</f>
        <v>39.15</v>
      </c>
      <c r="L23" s="28" t="str">
        <f aca="false">Cotação!W145</f>
        <v>DIMEC</v>
      </c>
      <c r="M23" s="31" t="n">
        <f aca="false">Cotação!Y145</f>
        <v>0.0788095894185725</v>
      </c>
      <c r="N23" s="30" t="n">
        <f aca="false">(K23-I23)*H23</f>
        <v>20.02</v>
      </c>
      <c r="O23" s="28" t="str">
        <f aca="false">Cotação!AG145</f>
        <v>NDS DISTRIBUIDORA DE MEDICAMENTOS LTDA</v>
      </c>
    </row>
    <row r="24" customFormat="false" ht="15" hidden="false" customHeight="false" outlineLevel="0" collapsed="false">
      <c r="A24" s="28" t="str">
        <f aca="false">Cotação!A146</f>
        <v>12441</v>
      </c>
      <c r="B24" s="29" t="str">
        <f aca="false">Cotação!B146</f>
        <v>7896004771045</v>
      </c>
      <c r="C24" s="28" t="str">
        <f aca="false">Cotação!C146</f>
        <v>ACICLOVIR 50MG/G CREM BG 10G</v>
      </c>
      <c r="D24" s="28" t="str">
        <f aca="false">Cotação!D146</f>
        <v>GERMED GENERICOS</v>
      </c>
      <c r="E24" s="28" t="str">
        <f aca="false">Cotação!F146</f>
        <v>C</v>
      </c>
      <c r="F24" s="28" t="n">
        <f aca="false">Cotação!H146</f>
        <v>1.9</v>
      </c>
      <c r="G24" s="32" t="n">
        <f aca="false">Cotação!G146</f>
        <v>1</v>
      </c>
      <c r="H24" s="32" t="n">
        <f aca="false">Cotação!I146</f>
        <v>4</v>
      </c>
      <c r="I24" s="30" t="n">
        <f aca="false">Cotação!M146</f>
        <v>5.695</v>
      </c>
      <c r="J24" s="30" t="n">
        <f aca="false">Cotação!L146</f>
        <v>5.695</v>
      </c>
      <c r="K24" s="30" t="n">
        <f aca="false">Cotação!V146</f>
        <v>7.448</v>
      </c>
      <c r="L24" s="28" t="str">
        <f aca="false">Cotação!W146</f>
        <v>MEDCENTRO</v>
      </c>
      <c r="M24" s="31" t="n">
        <f aca="false">Cotação!Y146</f>
        <v>0.307813871817384</v>
      </c>
      <c r="N24" s="30" t="n">
        <f aca="false">(K24-I24)*H24</f>
        <v>7.012</v>
      </c>
      <c r="O24" s="28" t="str">
        <f aca="false">Cotação!AG146</f>
        <v>SC DISTRIBUICAO LTDA</v>
      </c>
    </row>
    <row r="25" customFormat="false" ht="15" hidden="false" customHeight="false" outlineLevel="0" collapsed="false">
      <c r="A25" s="28" t="str">
        <f aca="false">Cotação!A147</f>
        <v>645691</v>
      </c>
      <c r="B25" s="29" t="str">
        <f aca="false">Cotação!B147</f>
        <v>7898700410242</v>
      </c>
      <c r="C25" s="28" t="str">
        <f aca="false">Cotação!C147</f>
        <v>ACICLOVIR 50MG/G CREME BG 10G</v>
      </c>
      <c r="D25" s="28" t="str">
        <f aca="false">Cotação!D147</f>
        <v>VITAMEDIC</v>
      </c>
      <c r="E25" s="28" t="str">
        <f aca="false">Cotação!F147</f>
        <v>C</v>
      </c>
      <c r="F25" s="28" t="n">
        <f aca="false">Cotação!H147</f>
        <v>0.7</v>
      </c>
      <c r="G25" s="32" t="n">
        <f aca="false">Cotação!G147</f>
        <v>0</v>
      </c>
      <c r="H25" s="32" t="n">
        <f aca="false">Cotação!I147</f>
        <v>2</v>
      </c>
      <c r="I25" s="30" t="n">
        <f aca="false">Cotação!M147</f>
        <v>4.55</v>
      </c>
      <c r="J25" s="30" t="n">
        <f aca="false">Cotação!L147</f>
        <v>4.55</v>
      </c>
      <c r="K25" s="30" t="n">
        <f aca="false">Cotação!V147</f>
        <v>4.98</v>
      </c>
      <c r="L25" s="28" t="str">
        <f aca="false">Cotação!W147</f>
        <v>DIMEC</v>
      </c>
      <c r="M25" s="31" t="n">
        <f aca="false">Cotação!Y147</f>
        <v>0.0945054945054946</v>
      </c>
      <c r="N25" s="30" t="n">
        <f aca="false">(K25-I25)*H25</f>
        <v>0.860000000000001</v>
      </c>
      <c r="O25" s="28" t="str">
        <f aca="false">Cotação!AG147</f>
        <v>MEDCENTRO TO DISTRIBUIDORA DE PRODUTOS FARMACEUTICOS LTDA PA</v>
      </c>
    </row>
    <row r="26" customFormat="false" ht="15" hidden="false" customHeight="false" outlineLevel="0" collapsed="false">
      <c r="A26" s="28" t="str">
        <f aca="false">Cotação!A149</f>
        <v>13641</v>
      </c>
      <c r="B26" s="29" t="str">
        <f aca="false">Cotação!B149</f>
        <v>7896004710891</v>
      </c>
      <c r="C26" s="28" t="str">
        <f aca="false">Cotação!C149</f>
        <v>ACIDO ACETILSALICILICO 100MG CX 30 COMP</v>
      </c>
      <c r="D26" s="28" t="str">
        <f aca="false">Cotação!D149</f>
        <v>EMS GENERICO</v>
      </c>
      <c r="E26" s="28" t="str">
        <f aca="false">Cotação!F149</f>
        <v>B</v>
      </c>
      <c r="F26" s="28" t="n">
        <f aca="false">Cotação!H149</f>
        <v>5.9</v>
      </c>
      <c r="G26" s="32" t="n">
        <f aca="false">Cotação!G149</f>
        <v>3</v>
      </c>
      <c r="H26" s="32" t="n">
        <f aca="false">Cotação!I149</f>
        <v>13</v>
      </c>
      <c r="I26" s="30" t="n">
        <f aca="false">Cotação!M149</f>
        <v>6.27</v>
      </c>
      <c r="J26" s="30" t="n">
        <f aca="false">Cotação!L149</f>
        <v>5.4873</v>
      </c>
      <c r="K26" s="30" t="n">
        <f aca="false">Cotação!V149</f>
        <v>9.2435</v>
      </c>
      <c r="L26" s="28" t="str">
        <f aca="false">Cotação!W149</f>
        <v>MEDCENTRO</v>
      </c>
      <c r="M26" s="31" t="n">
        <f aca="false">Cotação!Y149</f>
        <v>0.474242424242424</v>
      </c>
      <c r="N26" s="30" t="n">
        <f aca="false">(K26-I26)*H26</f>
        <v>38.6555</v>
      </c>
      <c r="O26" s="28" t="str">
        <f aca="false">Cotação!AG149</f>
        <v>SC DISTRIBUICAO LTDA</v>
      </c>
    </row>
    <row r="27" customFormat="false" ht="15" hidden="false" customHeight="false" outlineLevel="0" collapsed="false">
      <c r="A27" s="28" t="str">
        <f aca="false">Cotação!A457</f>
        <v>16801</v>
      </c>
      <c r="B27" s="29" t="str">
        <f aca="false">Cotação!B457</f>
        <v>7895296034029</v>
      </c>
      <c r="C27" s="28" t="str">
        <f aca="false">Cotação!C457</f>
        <v>ACIDO FUSIDICO+VAL DE BETAMETASONA 20+1MG/G CREME DERM BG 15G</v>
      </c>
      <c r="D27" s="28" t="str">
        <f aca="false">Cotação!D457</f>
        <v>NOVA QUIMICA GENERICOS</v>
      </c>
      <c r="E27" s="28" t="str">
        <f aca="false">Cotação!F457</f>
        <v>A</v>
      </c>
      <c r="F27" s="28" t="n">
        <f aca="false">Cotação!H457</f>
        <v>0.6</v>
      </c>
      <c r="G27" s="32" t="n">
        <f aca="false">Cotação!G457</f>
        <v>1</v>
      </c>
      <c r="H27" s="32" t="n">
        <f aca="false">Cotação!I457</f>
        <v>1</v>
      </c>
      <c r="I27" s="30" t="n">
        <f aca="false">Cotação!M457</f>
        <v>39.58</v>
      </c>
      <c r="J27" s="30" t="n">
        <f aca="false">Cotação!L457</f>
        <v>39.58</v>
      </c>
      <c r="K27" s="30" t="n">
        <f aca="false">Cotação!V457</f>
        <v>44.45</v>
      </c>
      <c r="L27" s="28" t="str">
        <f aca="false">Cotação!W457</f>
        <v>DIMEC</v>
      </c>
      <c r="M27" s="31" t="n">
        <f aca="false">Cotação!Y457</f>
        <v>0.123041940373926</v>
      </c>
      <c r="N27" s="30" t="n">
        <f aca="false">(K27-I27)*H27</f>
        <v>4.87</v>
      </c>
      <c r="O27" s="28" t="str">
        <f aca="false">Cotação!AG457</f>
        <v>PLUSFARMA COMERCIAL DO PARA LTDA</v>
      </c>
    </row>
    <row r="28" customFormat="false" ht="15" hidden="false" customHeight="false" outlineLevel="0" collapsed="false">
      <c r="A28" s="28" t="str">
        <f aca="false">Cotação!A1046</f>
        <v>647211</v>
      </c>
      <c r="B28" s="29" t="str">
        <f aca="false">Cotação!B1046</f>
        <v>7896023718533</v>
      </c>
      <c r="C28" s="28" t="str">
        <f aca="false">Cotação!C1046</f>
        <v>ACIDO HIALURONICO 150MG C/30 CAPS.</v>
      </c>
      <c r="D28" s="28" t="str">
        <f aca="false">Cotação!D1046</f>
        <v>CATARINENSE PHARMA</v>
      </c>
      <c r="E28" s="28" t="str">
        <f aca="false">Cotação!F1046</f>
        <v>C</v>
      </c>
      <c r="F28" s="28" t="n">
        <f aca="false">Cotação!H1046</f>
        <v>0.2</v>
      </c>
      <c r="G28" s="32" t="n">
        <f aca="false">Cotação!G1046</f>
        <v>0</v>
      </c>
      <c r="H28" s="32" t="n">
        <f aca="false">Cotação!I1046</f>
        <v>1</v>
      </c>
      <c r="I28" s="30" t="n">
        <f aca="false">Cotação!M1046</f>
        <v>56.75</v>
      </c>
      <c r="J28" s="30" t="n">
        <f aca="false">Cotação!L1046</f>
        <v>56.75</v>
      </c>
      <c r="K28" s="30" t="n">
        <f aca="false">Cotação!V1046</f>
        <v>70.794</v>
      </c>
      <c r="L28" s="28" t="str">
        <f aca="false">Cotação!W1046</f>
        <v>MEDCENTRO</v>
      </c>
      <c r="M28" s="31" t="n">
        <f aca="false">Cotação!Y1046</f>
        <v>0.247471365638766</v>
      </c>
      <c r="N28" s="30" t="n">
        <f aca="false">(K28-I28)*H28</f>
        <v>14.044</v>
      </c>
      <c r="O28" s="28" t="str">
        <f aca="false">Cotação!AG1046</f>
        <v>CENTROFARMA DISTRIBUIDORA FARMACEUTICA LTDA</v>
      </c>
    </row>
    <row r="29" customFormat="false" ht="15" hidden="false" customHeight="false" outlineLevel="0" collapsed="false">
      <c r="A29" s="28" t="str">
        <f aca="false">Cotação!A150</f>
        <v>17241</v>
      </c>
      <c r="B29" s="29" t="str">
        <f aca="false">Cotação!B150</f>
        <v>7896004720876</v>
      </c>
      <c r="C29" s="28" t="str">
        <f aca="false">Cotação!C150</f>
        <v>ACIDO MEFENAMICO 500MG CX 24 COMP</v>
      </c>
      <c r="D29" s="28" t="str">
        <f aca="false">Cotação!D150</f>
        <v>GERMED GENERICOS</v>
      </c>
      <c r="E29" s="28" t="str">
        <f aca="false">Cotação!F150</f>
        <v>C</v>
      </c>
      <c r="F29" s="28" t="n">
        <f aca="false">Cotação!H150</f>
        <v>0.5</v>
      </c>
      <c r="G29" s="32" t="n">
        <f aca="false">Cotação!G150</f>
        <v>0</v>
      </c>
      <c r="H29" s="32" t="n">
        <f aca="false">Cotação!I150</f>
        <v>2</v>
      </c>
      <c r="I29" s="30" t="n">
        <f aca="false">Cotação!M150</f>
        <v>12.75</v>
      </c>
      <c r="J29" s="30" t="n">
        <f aca="false">Cotação!L150</f>
        <v>12.75</v>
      </c>
      <c r="K29" s="30" t="n">
        <f aca="false">Cotação!V150</f>
        <v>13.7</v>
      </c>
      <c r="L29" s="28" t="str">
        <f aca="false">Cotação!W150</f>
        <v>DIMEC</v>
      </c>
      <c r="M29" s="31" t="n">
        <f aca="false">Cotação!Y150</f>
        <v>0.0745098039215686</v>
      </c>
      <c r="N29" s="30" t="n">
        <f aca="false">(K29-I29)*H29</f>
        <v>1.9</v>
      </c>
      <c r="O29" s="28" t="str">
        <f aca="false">Cotação!AG150</f>
        <v>CENTROFARMA DISTRIBUIDORA FARMACEUTICA LTDA</v>
      </c>
    </row>
    <row r="30" customFormat="false" ht="15" hidden="false" customHeight="false" outlineLevel="0" collapsed="false">
      <c r="A30" s="28" t="str">
        <f aca="false">Cotação!A650</f>
        <v>82941</v>
      </c>
      <c r="B30" s="29" t="str">
        <f aca="false">Cotação!B650</f>
        <v>7899095244771</v>
      </c>
      <c r="C30" s="28" t="str">
        <f aca="false">Cotação!C650</f>
        <v>ACU FRESH 5MG/ML SOL OFT FR 10ML</v>
      </c>
      <c r="D30" s="28" t="str">
        <f aca="false">Cotação!D650</f>
        <v>GEOLAB</v>
      </c>
      <c r="E30" s="28" t="str">
        <f aca="false">Cotação!F650</f>
        <v>A</v>
      </c>
      <c r="F30" s="28" t="n">
        <f aca="false">Cotação!H650</f>
        <v>24.6</v>
      </c>
      <c r="G30" s="32" t="n">
        <f aca="false">Cotação!G650</f>
        <v>27</v>
      </c>
      <c r="H30" s="32" t="n">
        <f aca="false">Cotação!I650</f>
        <v>37</v>
      </c>
      <c r="I30" s="30" t="n">
        <f aca="false">Cotação!M650</f>
        <v>9.45</v>
      </c>
      <c r="J30" s="30" t="n">
        <f aca="false">Cotação!L650</f>
        <v>9.45</v>
      </c>
      <c r="K30" s="30" t="n">
        <f aca="false">Cotação!V650</f>
        <v>10.336</v>
      </c>
      <c r="L30" s="28" t="str">
        <f aca="false">Cotação!W650</f>
        <v>MEDCENTRO</v>
      </c>
      <c r="M30" s="31" t="n">
        <f aca="false">Cotação!Y650</f>
        <v>0.0937566137566139</v>
      </c>
      <c r="N30" s="30" t="n">
        <f aca="false">(K30-I30)*H30</f>
        <v>32.782</v>
      </c>
      <c r="O30" s="28" t="str">
        <f aca="false">Cotação!AG650</f>
        <v>MEDCENTRO TO DISTRIBUIDORA DE PRODUTOS FARMACEUTICOS LTDA PA</v>
      </c>
    </row>
    <row r="31" customFormat="false" ht="15" hidden="false" customHeight="false" outlineLevel="0" collapsed="false">
      <c r="A31" s="28" t="str">
        <f aca="false">Cotação!A989</f>
        <v>662271</v>
      </c>
      <c r="B31" s="29" t="str">
        <f aca="false">Cotação!B989</f>
        <v>7898108642184</v>
      </c>
      <c r="C31" s="28" t="str">
        <f aca="false">Cotação!C989</f>
        <v>ADESIVO PARA FEBRE P C/02 UND</v>
      </c>
      <c r="D31" s="28" t="n">
        <f aca="false">Cotação!D989</f>
        <v>0</v>
      </c>
      <c r="E31" s="28" t="str">
        <f aca="false">Cotação!F989</f>
        <v>C</v>
      </c>
      <c r="F31" s="28" t="n">
        <f aca="false">Cotação!H989</f>
        <v>0.4</v>
      </c>
      <c r="G31" s="32" t="n">
        <f aca="false">Cotação!G989</f>
        <v>1</v>
      </c>
      <c r="H31" s="32" t="n">
        <f aca="false">Cotação!I989</f>
        <v>1</v>
      </c>
      <c r="I31" s="30" t="n">
        <f aca="false">Cotação!M989</f>
        <v>6.41</v>
      </c>
      <c r="J31" s="30" t="n">
        <f aca="false">Cotação!L989</f>
        <v>6.41</v>
      </c>
      <c r="K31" s="30" t="n">
        <f aca="false">Cotação!V989</f>
        <v>7.68</v>
      </c>
      <c r="L31" s="28" t="str">
        <f aca="false">Cotação!W989</f>
        <v>DIMEC</v>
      </c>
      <c r="M31" s="31" t="n">
        <f aca="false">Cotação!Y989</f>
        <v>0.198127925117005</v>
      </c>
      <c r="N31" s="30" t="n">
        <f aca="false">(K31-I31)*H31</f>
        <v>1.27</v>
      </c>
      <c r="O31" s="28" t="str">
        <f aca="false">Cotação!AG989</f>
        <v>DSC DISTRIBUIDORA DE MEDICAMENTOS LTDA</v>
      </c>
    </row>
    <row r="32" customFormat="false" ht="15" hidden="false" customHeight="false" outlineLevel="0" collapsed="false">
      <c r="A32" s="28" t="str">
        <f aca="false">Cotação!A651</f>
        <v>577801</v>
      </c>
      <c r="B32" s="29" t="str">
        <f aca="false">Cotação!B651</f>
        <v>7894164006786</v>
      </c>
      <c r="C32" s="28" t="str">
        <f aca="false">Cotação!C651</f>
        <v>ADTON GOTAS SOL ORAL 20 ML</v>
      </c>
      <c r="D32" s="28" t="str">
        <f aca="false">Cotação!D651</f>
        <v>AIRELA</v>
      </c>
      <c r="E32" s="28" t="str">
        <f aca="false">Cotação!F651</f>
        <v>B</v>
      </c>
      <c r="F32" s="28" t="n">
        <f aca="false">Cotação!H651</f>
        <v>3.2</v>
      </c>
      <c r="G32" s="32" t="n">
        <f aca="false">Cotação!G651</f>
        <v>3</v>
      </c>
      <c r="H32" s="32" t="n">
        <f aca="false">Cotação!I651</f>
        <v>6</v>
      </c>
      <c r="I32" s="30" t="n">
        <f aca="false">Cotação!M651</f>
        <v>8.83</v>
      </c>
      <c r="J32" s="30" t="n">
        <f aca="false">Cotação!L651</f>
        <v>8.83</v>
      </c>
      <c r="K32" s="30" t="n">
        <f aca="false">Cotação!V651</f>
        <v>9.37</v>
      </c>
      <c r="L32" s="28" t="str">
        <f aca="false">Cotação!W651</f>
        <v>DIMEC</v>
      </c>
      <c r="M32" s="31" t="n">
        <f aca="false">Cotação!Y651</f>
        <v>0.0611551528878822</v>
      </c>
      <c r="N32" s="30" t="n">
        <f aca="false">(K32-I32)*H32</f>
        <v>3.24</v>
      </c>
      <c r="O32" s="28" t="str">
        <f aca="false">Cotação!AG651</f>
        <v>DSC DISTRIBUIDORA DE MEDICAMENTOS LTDA</v>
      </c>
    </row>
    <row r="33" customFormat="false" ht="15" hidden="false" customHeight="false" outlineLevel="0" collapsed="false">
      <c r="A33" s="28" t="str">
        <f aca="false">Cotação!A652</f>
        <v>4913</v>
      </c>
      <c r="B33" s="29" t="str">
        <f aca="false">Cotação!B652</f>
        <v>7898049798988</v>
      </c>
      <c r="C33" s="28" t="str">
        <f aca="false">Cotação!C652</f>
        <v>AFECSO 6MG/ML SUSP ORAL FR 60ML</v>
      </c>
      <c r="D33" s="28" t="str">
        <f aca="false">Cotação!D652</f>
        <v>VITAMEDIC</v>
      </c>
      <c r="E33" s="28" t="str">
        <f aca="false">Cotação!F652</f>
        <v>B</v>
      </c>
      <c r="F33" s="28" t="n">
        <f aca="false">Cotação!H652</f>
        <v>2.2</v>
      </c>
      <c r="G33" s="32" t="n">
        <f aca="false">Cotação!G652</f>
        <v>4</v>
      </c>
      <c r="H33" s="32" t="n">
        <f aca="false">Cotação!I652</f>
        <v>2</v>
      </c>
      <c r="I33" s="30" t="n">
        <f aca="false">Cotação!M652</f>
        <v>14.03</v>
      </c>
      <c r="J33" s="30" t="n">
        <f aca="false">Cotação!L652</f>
        <v>14.03</v>
      </c>
      <c r="K33" s="30" t="n">
        <f aca="false">Cotação!V652</f>
        <v>14.85</v>
      </c>
      <c r="L33" s="28" t="str">
        <f aca="false">Cotação!W652</f>
        <v>DIMEC</v>
      </c>
      <c r="M33" s="31" t="n">
        <f aca="false">Cotação!Y652</f>
        <v>0.0584461867426942</v>
      </c>
      <c r="N33" s="30" t="n">
        <f aca="false">(K33-I33)*H33</f>
        <v>1.64</v>
      </c>
      <c r="O33" s="28" t="str">
        <f aca="false">Cotação!AG652</f>
        <v>TOUREIROFARMA ATACADISTA LTDA</v>
      </c>
    </row>
    <row r="34" customFormat="false" ht="15" hidden="false" customHeight="false" outlineLevel="0" collapsed="false">
      <c r="A34" s="28" t="str">
        <f aca="false">Cotação!A653</f>
        <v>15941</v>
      </c>
      <c r="B34" s="29" t="str">
        <f aca="false">Cotação!B653</f>
        <v>7898133136535</v>
      </c>
      <c r="C34" s="28" t="str">
        <f aca="false">Cotação!C653</f>
        <v>AFOLIC 5 MG COM REV CT BL AL PLAS TRANS X 20</v>
      </c>
      <c r="D34" s="28" t="str">
        <f aca="false">Cotação!D653</f>
        <v>NATULAB LABORATORIO</v>
      </c>
      <c r="E34" s="28" t="str">
        <f aca="false">Cotação!F653</f>
        <v>A</v>
      </c>
      <c r="F34" s="28" t="n">
        <f aca="false">Cotação!H653</f>
        <v>15</v>
      </c>
      <c r="G34" s="32" t="n">
        <f aca="false">Cotação!G653</f>
        <v>5</v>
      </c>
      <c r="H34" s="32" t="n">
        <f aca="false">Cotação!I653</f>
        <v>12</v>
      </c>
      <c r="I34" s="30" t="n">
        <f aca="false">Cotação!M653</f>
        <v>3.19</v>
      </c>
      <c r="J34" s="30" t="n">
        <f aca="false">Cotação!L653</f>
        <v>3.19</v>
      </c>
      <c r="K34" s="30" t="n">
        <f aca="false">Cotação!V653</f>
        <v>3.65</v>
      </c>
      <c r="L34" s="28" t="str">
        <f aca="false">Cotação!W653</f>
        <v>DIMEC</v>
      </c>
      <c r="M34" s="31" t="n">
        <f aca="false">Cotação!Y653</f>
        <v>0.144200626959248</v>
      </c>
      <c r="N34" s="30" t="n">
        <f aca="false">(K34-I34)*H34</f>
        <v>5.52</v>
      </c>
      <c r="O34" s="28" t="str">
        <f aca="false">Cotação!AG653</f>
        <v>DSC DISTRIBUIDORA DE MEDICAMENTOS LTDA</v>
      </c>
    </row>
    <row r="35" customFormat="false" ht="15" hidden="false" customHeight="false" outlineLevel="0" collapsed="false">
      <c r="A35" s="28" t="str">
        <f aca="false">Cotação!A655</f>
        <v>1453</v>
      </c>
      <c r="B35" s="29" t="str">
        <f aca="false">Cotação!B655</f>
        <v>7898133139741</v>
      </c>
      <c r="C35" s="28" t="str">
        <f aca="false">Cotação!C655</f>
        <v>AFTLIV 25ML SPRAY BUCAL</v>
      </c>
      <c r="D35" s="28" t="str">
        <f aca="false">Cotação!D655</f>
        <v>NATULAB LABORATORIO</v>
      </c>
      <c r="E35" s="28" t="str">
        <f aca="false">Cotação!F655</f>
        <v>B</v>
      </c>
      <c r="F35" s="28" t="n">
        <f aca="false">Cotação!H655</f>
        <v>1.2</v>
      </c>
      <c r="G35" s="32" t="n">
        <f aca="false">Cotação!G655</f>
        <v>1</v>
      </c>
      <c r="H35" s="32" t="n">
        <f aca="false">Cotação!I655</f>
        <v>2</v>
      </c>
      <c r="I35" s="30" t="n">
        <f aca="false">Cotação!M655</f>
        <v>14.97</v>
      </c>
      <c r="J35" s="30" t="n">
        <f aca="false">Cotação!L655</f>
        <v>14.97</v>
      </c>
      <c r="K35" s="30" t="n">
        <f aca="false">Cotação!V655</f>
        <v>16.7295</v>
      </c>
      <c r="L35" s="28" t="str">
        <f aca="false">Cotação!W655</f>
        <v>MEDCENTRO</v>
      </c>
      <c r="M35" s="31" t="n">
        <f aca="false">Cotação!Y655</f>
        <v>0.117535070140281</v>
      </c>
      <c r="N35" s="30" t="n">
        <f aca="false">(K35-I35)*H35</f>
        <v>3.519</v>
      </c>
      <c r="O35" s="28" t="str">
        <f aca="false">Cotação!AG655</f>
        <v>DSC DISTRIBUIDORA DE MEDICAMENTOS LTDA</v>
      </c>
    </row>
    <row r="36" customFormat="false" ht="15" hidden="false" customHeight="false" outlineLevel="0" collapsed="false">
      <c r="A36" s="28" t="str">
        <f aca="false">Cotação!A656</f>
        <v>532121</v>
      </c>
      <c r="B36" s="29" t="str">
        <f aca="false">Cotação!B656</f>
        <v>7898031310082</v>
      </c>
      <c r="C36" s="28" t="str">
        <f aca="false">Cotação!C656</f>
        <v>AGUA BORICADA 3% 100ML</v>
      </c>
      <c r="D36" s="28" t="str">
        <f aca="false">Cotação!D656</f>
        <v>UNIPHAR</v>
      </c>
      <c r="E36" s="28" t="str">
        <f aca="false">Cotação!F656</f>
        <v>C</v>
      </c>
      <c r="F36" s="28" t="n">
        <f aca="false">Cotação!H656</f>
        <v>3.1</v>
      </c>
      <c r="G36" s="32" t="n">
        <f aca="false">Cotação!G656</f>
        <v>2</v>
      </c>
      <c r="H36" s="32" t="n">
        <f aca="false">Cotação!I656</f>
        <v>7</v>
      </c>
      <c r="I36" s="30" t="n">
        <f aca="false">Cotação!M656</f>
        <v>2.49</v>
      </c>
      <c r="J36" s="30" t="n">
        <f aca="false">Cotação!L656</f>
        <v>2.49</v>
      </c>
      <c r="K36" s="30" t="n">
        <f aca="false">Cotação!V656</f>
        <v>2.69</v>
      </c>
      <c r="L36" s="28" t="str">
        <f aca="false">Cotação!W656</f>
        <v>DIMEC</v>
      </c>
      <c r="M36" s="31" t="n">
        <f aca="false">Cotação!Y656</f>
        <v>0.0803212851405621</v>
      </c>
      <c r="N36" s="30" t="n">
        <f aca="false">(K36-I36)*H36</f>
        <v>1.4</v>
      </c>
      <c r="O36" s="28" t="str">
        <f aca="false">Cotação!AG656</f>
        <v>CASTANHAL PARAENSE D. DE MEDICAMENTOS LTDA</v>
      </c>
    </row>
    <row r="37" customFormat="false" ht="15" hidden="false" customHeight="false" outlineLevel="0" collapsed="false">
      <c r="A37" s="28" t="str">
        <f aca="false">Cotação!A68</f>
        <v>532161</v>
      </c>
      <c r="B37" s="29" t="str">
        <f aca="false">Cotação!B68</f>
        <v>7898031310587</v>
      </c>
      <c r="C37" s="28" t="str">
        <f aca="false">Cotação!C68</f>
        <v>AGUA OXIGENADA ALMOT. 10 VOL. 100ML</v>
      </c>
      <c r="D37" s="28" t="str">
        <f aca="false">Cotação!D68</f>
        <v>UNIPHAR</v>
      </c>
      <c r="E37" s="28" t="str">
        <f aca="false">Cotação!F68</f>
        <v>A</v>
      </c>
      <c r="F37" s="28" t="n">
        <f aca="false">Cotação!H68</f>
        <v>21.3</v>
      </c>
      <c r="G37" s="32" t="n">
        <f aca="false">Cotação!G68</f>
        <v>0</v>
      </c>
      <c r="H37" s="32" t="n">
        <f aca="false">Cotação!I68</f>
        <v>55</v>
      </c>
      <c r="I37" s="30" t="n">
        <f aca="false">Cotação!M68</f>
        <v>2.35</v>
      </c>
      <c r="J37" s="30" t="n">
        <f aca="false">Cotação!L68</f>
        <v>2.35</v>
      </c>
      <c r="K37" s="30" t="n">
        <f aca="false">Cotação!V68</f>
        <v>2.603</v>
      </c>
      <c r="L37" s="28" t="str">
        <f aca="false">Cotação!W68</f>
        <v>MEDCENTRO</v>
      </c>
      <c r="M37" s="31" t="n">
        <f aca="false">Cotação!Y68</f>
        <v>0.107659574468085</v>
      </c>
      <c r="N37" s="30" t="n">
        <f aca="false">(K37-I37)*H37</f>
        <v>13.915</v>
      </c>
      <c r="O37" s="28" t="str">
        <f aca="false">Cotação!AG68</f>
        <v>C &amp; B LTDA</v>
      </c>
    </row>
    <row r="38" customFormat="false" ht="15" hidden="false" customHeight="false" outlineLevel="0" collapsed="false">
      <c r="A38" s="28" t="str">
        <f aca="false">Cotação!A544</f>
        <v>534741</v>
      </c>
      <c r="B38" s="29" t="str">
        <f aca="false">Cotação!B544</f>
        <v>7896902210608</v>
      </c>
      <c r="C38" s="28" t="str">
        <f aca="false">Cotação!C544</f>
        <v>AGUA OXIGENADA CREMOSA - 30 VOL 90ML</v>
      </c>
      <c r="D38" s="28" t="str">
        <f aca="false">Cotação!D544</f>
        <v>FARMAX</v>
      </c>
      <c r="E38" s="28" t="str">
        <f aca="false">Cotação!F544</f>
        <v>A</v>
      </c>
      <c r="F38" s="28" t="n">
        <f aca="false">Cotação!H544</f>
        <v>24.1</v>
      </c>
      <c r="G38" s="32" t="n">
        <f aca="false">Cotação!G544</f>
        <v>19</v>
      </c>
      <c r="H38" s="32" t="n">
        <f aca="false">Cotação!I544</f>
        <v>43</v>
      </c>
      <c r="I38" s="30" t="n">
        <f aca="false">Cotação!M544</f>
        <v>1.84</v>
      </c>
      <c r="J38" s="30" t="n">
        <f aca="false">Cotação!L544</f>
        <v>1.84</v>
      </c>
      <c r="K38" s="30" t="n">
        <f aca="false">Cotação!V544</f>
        <v>2.3085</v>
      </c>
      <c r="L38" s="28" t="str">
        <f aca="false">Cotação!W544</f>
        <v>MEDCENTRO</v>
      </c>
      <c r="M38" s="31" t="n">
        <f aca="false">Cotação!Y544</f>
        <v>0.254619565217391</v>
      </c>
      <c r="N38" s="30" t="n">
        <f aca="false">(K38-I38)*H38</f>
        <v>20.1455</v>
      </c>
      <c r="O38" s="28" t="str">
        <f aca="false">Cotação!AG544</f>
        <v>ARMAZEM MATEUS S A - CD SANTA ISABEL</v>
      </c>
    </row>
    <row r="39" customFormat="false" ht="15" hidden="false" customHeight="false" outlineLevel="0" collapsed="false">
      <c r="A39" s="28" t="str">
        <f aca="false">Cotação!A658</f>
        <v>547721</v>
      </c>
      <c r="B39" s="29" t="str">
        <f aca="false">Cotação!B658</f>
        <v>7896902211544</v>
      </c>
      <c r="C39" s="28" t="str">
        <f aca="false">Cotação!C658</f>
        <v>AGUA OXIGENADA VOL10</v>
      </c>
      <c r="D39" s="28" t="str">
        <f aca="false">Cotação!D658</f>
        <v>UNIPHAR</v>
      </c>
      <c r="E39" s="28" t="str">
        <f aca="false">Cotação!F658</f>
        <v>A</v>
      </c>
      <c r="F39" s="28" t="n">
        <f aca="false">Cotação!H658</f>
        <v>21.4</v>
      </c>
      <c r="G39" s="32" t="n">
        <f aca="false">Cotação!G658</f>
        <v>9</v>
      </c>
      <c r="H39" s="32" t="n">
        <f aca="false">Cotação!I658</f>
        <v>47</v>
      </c>
      <c r="I39" s="30" t="n">
        <f aca="false">Cotação!M658</f>
        <v>2.20307692307692</v>
      </c>
      <c r="J39" s="30" t="n">
        <f aca="false">Cotação!L658</f>
        <v>2.2031</v>
      </c>
      <c r="K39" s="30" t="n">
        <f aca="false">Cotação!V658</f>
        <v>2.4</v>
      </c>
      <c r="L39" s="28" t="str">
        <f aca="false">Cotação!W658</f>
        <v>DIMEC</v>
      </c>
      <c r="M39" s="31" t="n">
        <f aca="false">Cotação!Y658</f>
        <v>0.0893854748603367</v>
      </c>
      <c r="N39" s="30" t="n">
        <f aca="false">(K39-I39)*H39</f>
        <v>9.25538461538475</v>
      </c>
      <c r="O39" s="28" t="str">
        <f aca="false">Cotação!AG658</f>
        <v>DSC DISTRIBUIDORA DE MEDICAMENTOS LTDA</v>
      </c>
    </row>
    <row r="40" customFormat="false" ht="15" hidden="false" customHeight="false" outlineLevel="0" collapsed="false">
      <c r="A40" s="28" t="str">
        <f aca="false">Cotação!A992</f>
        <v>670881</v>
      </c>
      <c r="B40" s="29" t="str">
        <f aca="false">Cotação!B992</f>
        <v>7898639694010</v>
      </c>
      <c r="C40" s="28" t="str">
        <f aca="false">Cotação!C992</f>
        <v>AGULHA DE INSULINA 4MM-DEMAIS PROD</v>
      </c>
      <c r="D40" s="28" t="str">
        <f aca="false">Cotação!D992</f>
        <v>G-TECH</v>
      </c>
      <c r="E40" s="28" t="str">
        <f aca="false">Cotação!F992</f>
        <v>C</v>
      </c>
      <c r="F40" s="28" t="n">
        <f aca="false">Cotação!H992</f>
        <v>0.4</v>
      </c>
      <c r="G40" s="32" t="n">
        <f aca="false">Cotação!G992</f>
        <v>1</v>
      </c>
      <c r="H40" s="32" t="n">
        <f aca="false">Cotação!I992</f>
        <v>1</v>
      </c>
      <c r="I40" s="30" t="n">
        <f aca="false">Cotação!M992</f>
        <v>21.355</v>
      </c>
      <c r="J40" s="30" t="n">
        <f aca="false">Cotação!L992</f>
        <v>21.355</v>
      </c>
      <c r="K40" s="30" t="n">
        <f aca="false">Cotação!V992</f>
        <v>26.99</v>
      </c>
      <c r="L40" s="28" t="str">
        <f aca="false">Cotação!W992</f>
        <v>DIMEC</v>
      </c>
      <c r="M40" s="31" t="n">
        <f aca="false">Cotação!Y992</f>
        <v>0.263872629360805</v>
      </c>
      <c r="N40" s="30" t="n">
        <f aca="false">(K40-I40)*H40</f>
        <v>5.635</v>
      </c>
      <c r="O40" s="28" t="str">
        <f aca="false">Cotação!AG992</f>
        <v>SC DISTRIBUICAO LTDA</v>
      </c>
    </row>
    <row r="41" customFormat="false" ht="15" hidden="false" customHeight="false" outlineLevel="0" collapsed="false">
      <c r="A41" s="28" t="str">
        <f aca="false">Cotação!A151</f>
        <v>23181</v>
      </c>
      <c r="B41" s="29" t="str">
        <f aca="false">Cotação!B151</f>
        <v>7899095261754</v>
      </c>
      <c r="C41" s="28" t="str">
        <f aca="false">Cotação!C151</f>
        <v>ALBENDAZOL 400MG CX 01 COMP</v>
      </c>
      <c r="D41" s="28" t="str">
        <f aca="false">Cotação!D151</f>
        <v>GEOLAB</v>
      </c>
      <c r="E41" s="28" t="str">
        <f aca="false">Cotação!F151</f>
        <v>A</v>
      </c>
      <c r="F41" s="28" t="n">
        <f aca="false">Cotação!H151</f>
        <v>28.5</v>
      </c>
      <c r="G41" s="32" t="n">
        <f aca="false">Cotação!G151</f>
        <v>68</v>
      </c>
      <c r="H41" s="32" t="n">
        <f aca="false">Cotação!I151</f>
        <v>6</v>
      </c>
      <c r="I41" s="30" t="n">
        <f aca="false">Cotação!M151</f>
        <v>1.19</v>
      </c>
      <c r="J41" s="30" t="n">
        <f aca="false">Cotação!L151</f>
        <v>1.19</v>
      </c>
      <c r="K41" s="30" t="n">
        <f aca="false">Cotação!V151</f>
        <v>1.596</v>
      </c>
      <c r="L41" s="28" t="str">
        <f aca="false">Cotação!W151</f>
        <v>MEDCENTRO</v>
      </c>
      <c r="M41" s="31" t="n">
        <f aca="false">Cotação!Y151</f>
        <v>0.341176470588235</v>
      </c>
      <c r="N41" s="30" t="n">
        <f aca="false">(K41-I41)*H41</f>
        <v>2.436</v>
      </c>
      <c r="O41" s="28" t="str">
        <f aca="false">Cotação!AG151</f>
        <v>MEDCENTRO TO DISTRIBUIDORA DE PRODUTOS FARMACEUTICOS LTDA PA</v>
      </c>
    </row>
    <row r="42" customFormat="false" ht="15" hidden="false" customHeight="false" outlineLevel="0" collapsed="false">
      <c r="A42" s="28" t="str">
        <f aca="false">Cotação!A546</f>
        <v>559941</v>
      </c>
      <c r="B42" s="29" t="str">
        <f aca="false">Cotação!B546</f>
        <v>7898179710775</v>
      </c>
      <c r="C42" s="28" t="str">
        <f aca="false">Cotação!C546</f>
        <v>ALCOOL ETILICO 50ML</v>
      </c>
      <c r="D42" s="28" t="str">
        <f aca="false">Cotação!D546</f>
        <v>PADRAO</v>
      </c>
      <c r="E42" s="28" t="str">
        <f aca="false">Cotação!F546</f>
        <v>C</v>
      </c>
      <c r="F42" s="28" t="n">
        <f aca="false">Cotação!H546</f>
        <v>2.1</v>
      </c>
      <c r="G42" s="32" t="n">
        <f aca="false">Cotação!G546</f>
        <v>0</v>
      </c>
      <c r="H42" s="32" t="n">
        <f aca="false">Cotação!I546</f>
        <v>6</v>
      </c>
      <c r="I42" s="30" t="n">
        <f aca="false">Cotação!M546</f>
        <v>2.11</v>
      </c>
      <c r="J42" s="30" t="n">
        <f aca="false">Cotação!L546</f>
        <v>2.11</v>
      </c>
      <c r="K42" s="30" t="n">
        <f aca="false">Cotação!V546</f>
        <v>2.43</v>
      </c>
      <c r="L42" s="28" t="str">
        <f aca="false">Cotação!W546</f>
        <v>DIMEC</v>
      </c>
      <c r="M42" s="31" t="n">
        <f aca="false">Cotação!Y546</f>
        <v>0.151658767772512</v>
      </c>
      <c r="N42" s="30" t="n">
        <f aca="false">(K42-I42)*H42</f>
        <v>1.92</v>
      </c>
      <c r="O42" s="28" t="str">
        <f aca="false">Cotação!AG546</f>
        <v>DSC DISTRIBUIDORA DE MEDICAMENTOS LTDA</v>
      </c>
    </row>
    <row r="43" customFormat="false" ht="15" hidden="false" customHeight="false" outlineLevel="0" collapsed="false">
      <c r="A43" s="28" t="str">
        <f aca="false">Cotação!A994</f>
        <v>4353</v>
      </c>
      <c r="B43" s="29" t="str">
        <f aca="false">Cotação!B994</f>
        <v>7898582292257</v>
      </c>
      <c r="C43" s="28" t="str">
        <f aca="false">Cotação!C994</f>
        <v>ALCOOL GEL 60ML UNIPROTEGE</v>
      </c>
      <c r="D43" s="28" t="str">
        <f aca="false">Cotação!D994</f>
        <v>UNIPHAR</v>
      </c>
      <c r="E43" s="28" t="str">
        <f aca="false">Cotação!F994</f>
        <v>C</v>
      </c>
      <c r="F43" s="28" t="n">
        <f aca="false">Cotação!H994</f>
        <v>2.5</v>
      </c>
      <c r="G43" s="32" t="n">
        <f aca="false">Cotação!G994</f>
        <v>0</v>
      </c>
      <c r="H43" s="32" t="n">
        <f aca="false">Cotação!I994</f>
        <v>7</v>
      </c>
      <c r="I43" s="30" t="n">
        <f aca="false">Cotação!M994</f>
        <v>4.51</v>
      </c>
      <c r="J43" s="30" t="n">
        <f aca="false">Cotação!L994</f>
        <v>4.51</v>
      </c>
      <c r="K43" s="30" t="n">
        <f aca="false">Cotação!V994</f>
        <v>5.18</v>
      </c>
      <c r="L43" s="28" t="str">
        <f aca="false">Cotação!W994</f>
        <v>DIMEC</v>
      </c>
      <c r="M43" s="31" t="n">
        <f aca="false">Cotação!Y994</f>
        <v>0.148558758314856</v>
      </c>
      <c r="N43" s="30" t="n">
        <f aca="false">(K43-I43)*H43</f>
        <v>4.69</v>
      </c>
      <c r="O43" s="28" t="str">
        <f aca="false">Cotação!AG994</f>
        <v>DSC DISTRIBUIDORA DE MEDICAMENTOS LTDA</v>
      </c>
    </row>
    <row r="44" customFormat="false" ht="15" hidden="false" customHeight="false" outlineLevel="0" collapsed="false">
      <c r="A44" s="28" t="str">
        <f aca="false">Cotação!A154</f>
        <v>24961</v>
      </c>
      <c r="B44" s="29" t="str">
        <f aca="false">Cotação!B154</f>
        <v>7896004715353</v>
      </c>
      <c r="C44" s="28" t="str">
        <f aca="false">Cotação!C154</f>
        <v>ALENDRONATO DE SODIO 70MG CX 4 COMP</v>
      </c>
      <c r="D44" s="28" t="str">
        <f aca="false">Cotação!D154</f>
        <v>GERMED GENERICOS</v>
      </c>
      <c r="E44" s="28" t="str">
        <f aca="false">Cotação!F154</f>
        <v>B</v>
      </c>
      <c r="F44" s="28" t="n">
        <f aca="false">Cotação!H154</f>
        <v>6.6</v>
      </c>
      <c r="G44" s="32" t="n">
        <f aca="false">Cotação!G154</f>
        <v>15</v>
      </c>
      <c r="H44" s="32" t="n">
        <f aca="false">Cotação!I154</f>
        <v>2</v>
      </c>
      <c r="I44" s="30" t="n">
        <f aca="false">Cotação!M154</f>
        <v>2.48863636363636</v>
      </c>
      <c r="J44" s="30" t="n">
        <f aca="false">Cotação!L154</f>
        <v>1.57</v>
      </c>
      <c r="K44" s="30" t="n">
        <f aca="false">Cotação!V154</f>
        <v>3.268</v>
      </c>
      <c r="L44" s="28" t="str">
        <f aca="false">Cotação!W154</f>
        <v>MEDCENTRO</v>
      </c>
      <c r="M44" s="31" t="n">
        <f aca="false">Cotação!Y154</f>
        <v>0.313168949771691</v>
      </c>
      <c r="N44" s="30" t="n">
        <f aca="false">(K44-I44)*H44</f>
        <v>1.55872727272728</v>
      </c>
      <c r="O44" s="28" t="str">
        <f aca="false">Cotação!AG154</f>
        <v>MEDCENTRO TO DISTRIBUIDORA DE PRODUTOS FARMACEUTICOS LTDA PA</v>
      </c>
    </row>
    <row r="45" customFormat="false" ht="15" hidden="false" customHeight="false" outlineLevel="0" collapsed="false">
      <c r="A45" s="28" t="str">
        <f aca="false">Cotação!A153</f>
        <v>24281</v>
      </c>
      <c r="B45" s="29" t="str">
        <f aca="false">Cotação!B153</f>
        <v>7893454101644</v>
      </c>
      <c r="C45" s="28" t="str">
        <f aca="false">Cotação!C153</f>
        <v>ALENDRONATO DE SODIO 70MG CX 4 COMP</v>
      </c>
      <c r="D45" s="28" t="str">
        <f aca="false">Cotação!D153</f>
        <v>CELLERA FARMA</v>
      </c>
      <c r="E45" s="28" t="str">
        <f aca="false">Cotação!F153</f>
        <v>C</v>
      </c>
      <c r="F45" s="28" t="n">
        <f aca="false">Cotação!H153</f>
        <v>5.4</v>
      </c>
      <c r="G45" s="32" t="n">
        <f aca="false">Cotação!G153</f>
        <v>2</v>
      </c>
      <c r="H45" s="32" t="n">
        <f aca="false">Cotação!I153</f>
        <v>12</v>
      </c>
      <c r="I45" s="30" t="n">
        <f aca="false">Cotação!M153</f>
        <v>1.58</v>
      </c>
      <c r="J45" s="30" t="n">
        <f aca="false">Cotação!L153</f>
        <v>1.58</v>
      </c>
      <c r="K45" s="30" t="n">
        <f aca="false">Cotação!V153</f>
        <v>1.7765</v>
      </c>
      <c r="L45" s="28" t="str">
        <f aca="false">Cotação!W153</f>
        <v>MEDCENTRO</v>
      </c>
      <c r="M45" s="31" t="n">
        <f aca="false">Cotação!Y153</f>
        <v>0.124367088607595</v>
      </c>
      <c r="N45" s="30" t="n">
        <f aca="false">(K45-I45)*H45</f>
        <v>2.358</v>
      </c>
      <c r="O45" s="28" t="str">
        <f aca="false">Cotação!AG153</f>
        <v>CENTROFARMA DISTRIBUIDORA FARMACEUTICA LTDA</v>
      </c>
    </row>
    <row r="46" customFormat="false" ht="15" hidden="false" customHeight="false" outlineLevel="0" collapsed="false">
      <c r="A46" s="28" t="str">
        <f aca="false">Cotação!A155</f>
        <v>24521</v>
      </c>
      <c r="B46" s="29" t="str">
        <f aca="false">Cotação!B155</f>
        <v>7896112162322</v>
      </c>
      <c r="C46" s="28" t="str">
        <f aca="false">Cotação!C155</f>
        <v>ALENDRONATO DE SODIO TRI-HIDRATADO 70MG CX 4 COMP</v>
      </c>
      <c r="D46" s="28" t="str">
        <f aca="false">Cotação!D155</f>
        <v>TEUTO</v>
      </c>
      <c r="E46" s="28" t="str">
        <f aca="false">Cotação!F155</f>
        <v>C</v>
      </c>
      <c r="F46" s="28" t="n">
        <f aca="false">Cotação!H155</f>
        <v>3.2</v>
      </c>
      <c r="G46" s="32" t="n">
        <f aca="false">Cotação!G155</f>
        <v>1</v>
      </c>
      <c r="H46" s="32" t="n">
        <f aca="false">Cotação!I155</f>
        <v>8</v>
      </c>
      <c r="I46" s="30" t="n">
        <f aca="false">Cotação!M155</f>
        <v>2.49</v>
      </c>
      <c r="J46" s="30" t="n">
        <f aca="false">Cotação!L155</f>
        <v>2.49</v>
      </c>
      <c r="K46" s="30" t="n">
        <f aca="false">Cotação!V155</f>
        <v>3.15</v>
      </c>
      <c r="L46" s="28" t="str">
        <f aca="false">Cotação!W155</f>
        <v>DIMEC</v>
      </c>
      <c r="M46" s="31" t="n">
        <f aca="false">Cotação!Y155</f>
        <v>0.265060240963855</v>
      </c>
      <c r="N46" s="30" t="n">
        <f aca="false">(K46-I46)*H46</f>
        <v>5.28</v>
      </c>
      <c r="O46" s="28" t="str">
        <f aca="false">Cotação!AG155</f>
        <v>DSC DISTRIBUIDORA DE MEDICAMENTOS LTDA</v>
      </c>
    </row>
    <row r="47" customFormat="false" ht="15" hidden="false" customHeight="false" outlineLevel="0" collapsed="false">
      <c r="A47" s="28" t="str">
        <f aca="false">Cotação!A995</f>
        <v>643181</v>
      </c>
      <c r="B47" s="29" t="str">
        <f aca="false">Cotação!B995</f>
        <v>7898108640593</v>
      </c>
      <c r="C47" s="28" t="str">
        <f aca="false">Cotação!C995</f>
        <v>ALGODAO BOLA SANCARE 40G</v>
      </c>
      <c r="D47" s="28" t="str">
        <f aca="false">Cotação!D995</f>
        <v>SANFARMA</v>
      </c>
      <c r="E47" s="28" t="str">
        <f aca="false">Cotação!F995</f>
        <v>C</v>
      </c>
      <c r="F47" s="28" t="n">
        <f aca="false">Cotação!H995</f>
        <v>0.4</v>
      </c>
      <c r="G47" s="32" t="n">
        <f aca="false">Cotação!G995</f>
        <v>0</v>
      </c>
      <c r="H47" s="32" t="n">
        <f aca="false">Cotação!I995</f>
        <v>2</v>
      </c>
      <c r="I47" s="30" t="n">
        <f aca="false">Cotação!M995</f>
        <v>3.01</v>
      </c>
      <c r="J47" s="30" t="n">
        <f aca="false">Cotação!L995</f>
        <v>3.01</v>
      </c>
      <c r="K47" s="30" t="n">
        <f aca="false">Cotação!V995</f>
        <v>3.2205</v>
      </c>
      <c r="L47" s="28" t="str">
        <f aca="false">Cotação!W995</f>
        <v>MEDCENTRO</v>
      </c>
      <c r="M47" s="31" t="n">
        <f aca="false">Cotação!Y995</f>
        <v>0.0699335548172757</v>
      </c>
      <c r="N47" s="30" t="n">
        <f aca="false">(K47-I47)*H47</f>
        <v>0.421</v>
      </c>
      <c r="O47" s="28" t="str">
        <f aca="false">Cotação!AG995</f>
        <v>NAZARIA DISTRIBUIDORA DE PRODUTOS FARMACEUTICOS LTDA</v>
      </c>
    </row>
    <row r="48" customFormat="false" ht="15" hidden="false" customHeight="false" outlineLevel="0" collapsed="false">
      <c r="A48" s="28" t="str">
        <f aca="false">Cotação!A663</f>
        <v>296641</v>
      </c>
      <c r="B48" s="29" t="str">
        <f aca="false">Cotação!B663</f>
        <v>7898049796502</v>
      </c>
      <c r="C48" s="28" t="str">
        <f aca="false">Cotação!C663</f>
        <v>ALGY-FLANDERIL 300MG CX 20 COMP</v>
      </c>
      <c r="D48" s="28" t="str">
        <f aca="false">Cotação!D663</f>
        <v>VITAMEDIC</v>
      </c>
      <c r="E48" s="28" t="str">
        <f aca="false">Cotação!F663</f>
        <v>B</v>
      </c>
      <c r="F48" s="28" t="n">
        <f aca="false">Cotação!H663</f>
        <v>2.8</v>
      </c>
      <c r="G48" s="32" t="n">
        <f aca="false">Cotação!G663</f>
        <v>6</v>
      </c>
      <c r="H48" s="32" t="n">
        <f aca="false">Cotação!I663</f>
        <v>2</v>
      </c>
      <c r="I48" s="30" t="n">
        <f aca="false">Cotação!M663</f>
        <v>3.88</v>
      </c>
      <c r="J48" s="30" t="n">
        <f aca="false">Cotação!L663</f>
        <v>3.88</v>
      </c>
      <c r="K48" s="30" t="n">
        <f aca="false">Cotação!V663</f>
        <v>4.09</v>
      </c>
      <c r="L48" s="28" t="str">
        <f aca="false">Cotação!W663</f>
        <v>DIMEC</v>
      </c>
      <c r="M48" s="31" t="n">
        <f aca="false">Cotação!Y663</f>
        <v>0.0541237113402062</v>
      </c>
      <c r="N48" s="30" t="n">
        <f aca="false">(K48-I48)*H48</f>
        <v>0.42</v>
      </c>
      <c r="O48" s="28" t="str">
        <f aca="false">Cotação!AG663</f>
        <v>MEDCENTRO TO DISTRIBUIDORA DE PRODUTOS FARMACEUTICOS LTDA PA</v>
      </c>
    </row>
    <row r="49" customFormat="false" ht="15" hidden="false" customHeight="false" outlineLevel="0" collapsed="false">
      <c r="A49" s="28" t="str">
        <f aca="false">Cotação!A19</f>
        <v>667321</v>
      </c>
      <c r="B49" s="29" t="str">
        <f aca="false">Cotação!B19</f>
        <v>7896699036092</v>
      </c>
      <c r="C49" s="28" t="str">
        <f aca="false">Cotação!C19</f>
        <v>ALIMENTADOR FREEZYNG POUCH F - LOLLY</v>
      </c>
      <c r="D49" s="28" t="str">
        <f aca="false">Cotação!D19</f>
        <v>LOLLY</v>
      </c>
      <c r="E49" s="28" t="str">
        <f aca="false">Cotação!F19</f>
        <v>C</v>
      </c>
      <c r="F49" s="28" t="n">
        <f aca="false">Cotação!H19</f>
        <v>0.2</v>
      </c>
      <c r="G49" s="32" t="n">
        <f aca="false">Cotação!G19</f>
        <v>0</v>
      </c>
      <c r="H49" s="32" t="n">
        <f aca="false">Cotação!I19</f>
        <v>1</v>
      </c>
      <c r="I49" s="30" t="n">
        <f aca="false">Cotação!M19</f>
        <v>21.86</v>
      </c>
      <c r="J49" s="30" t="n">
        <f aca="false">Cotação!L19</f>
        <v>21.86</v>
      </c>
      <c r="K49" s="30" t="n">
        <f aca="false">Cotação!V19</f>
        <v>25.2225</v>
      </c>
      <c r="L49" s="28" t="str">
        <f aca="false">Cotação!W19</f>
        <v>MEDCENTRO</v>
      </c>
      <c r="M49" s="31" t="n">
        <f aca="false">Cotação!Y19</f>
        <v>0.153819762122598</v>
      </c>
      <c r="N49" s="30" t="n">
        <f aca="false">(K49-I49)*H49</f>
        <v>3.3625</v>
      </c>
      <c r="O49" s="28" t="str">
        <f aca="false">Cotação!AG19</f>
        <v>BATEL COMERCIO DE ALIMENTOS LTDA</v>
      </c>
    </row>
    <row r="50" customFormat="false" ht="15" hidden="false" customHeight="false" outlineLevel="0" collapsed="false">
      <c r="A50" s="28" t="str">
        <f aca="false">Cotação!A664</f>
        <v>4373</v>
      </c>
      <c r="B50" s="29" t="str">
        <f aca="false">Cotação!B664</f>
        <v>7896186003316</v>
      </c>
      <c r="C50" s="28" t="str">
        <f aca="false">Cotação!C664</f>
        <v>ALIVIK 40G POTE</v>
      </c>
      <c r="D50" s="28" t="str">
        <f aca="false">Cotação!D664</f>
        <v>SOBRAL</v>
      </c>
      <c r="E50" s="28" t="str">
        <f aca="false">Cotação!F664</f>
        <v>C</v>
      </c>
      <c r="F50" s="28" t="n">
        <f aca="false">Cotação!H664</f>
        <v>1.4</v>
      </c>
      <c r="G50" s="32" t="n">
        <f aca="false">Cotação!G664</f>
        <v>0</v>
      </c>
      <c r="H50" s="32" t="n">
        <f aca="false">Cotação!I664</f>
        <v>4</v>
      </c>
      <c r="I50" s="30" t="n">
        <f aca="false">Cotação!M664</f>
        <v>6.52</v>
      </c>
      <c r="J50" s="30" t="n">
        <f aca="false">Cotação!L664</f>
        <v>6.52</v>
      </c>
      <c r="K50" s="30" t="n">
        <f aca="false">Cotação!V664</f>
        <v>8.02</v>
      </c>
      <c r="L50" s="28" t="str">
        <f aca="false">Cotação!W664</f>
        <v>DIMEC</v>
      </c>
      <c r="M50" s="31" t="n">
        <f aca="false">Cotação!Y664</f>
        <v>0.230061349693252</v>
      </c>
      <c r="N50" s="30" t="n">
        <f aca="false">(K50-I50)*H50</f>
        <v>6</v>
      </c>
      <c r="O50" s="28" t="str">
        <f aca="false">Cotação!AG664</f>
        <v>DSC DISTRIBUIDORA DE MEDICAMENTOS LTDA</v>
      </c>
    </row>
    <row r="51" customFormat="false" ht="15" hidden="false" customHeight="false" outlineLevel="0" collapsed="false">
      <c r="A51" s="28" t="str">
        <f aca="false">Cotação!A665</f>
        <v>643861</v>
      </c>
      <c r="B51" s="29" t="str">
        <f aca="false">Cotação!B665</f>
        <v>7894916325769</v>
      </c>
      <c r="C51" s="28" t="str">
        <f aca="false">Cotação!C665</f>
        <v>ALLOVITA 50MG/ML SOL CAPILAR FR 50ML</v>
      </c>
      <c r="D51" s="28" t="str">
        <f aca="false">Cotação!D665</f>
        <v>LEGRAND OTC</v>
      </c>
      <c r="E51" s="28" t="str">
        <f aca="false">Cotação!F665</f>
        <v>A</v>
      </c>
      <c r="F51" s="28" t="n">
        <f aca="false">Cotação!H665</f>
        <v>4.3</v>
      </c>
      <c r="G51" s="32" t="n">
        <f aca="false">Cotação!G665</f>
        <v>5</v>
      </c>
      <c r="H51" s="32" t="n">
        <f aca="false">Cotação!I665</f>
        <v>7</v>
      </c>
      <c r="I51" s="30" t="n">
        <f aca="false">Cotação!M665</f>
        <v>19.22</v>
      </c>
      <c r="J51" s="30" t="n">
        <f aca="false">Cotação!L665</f>
        <v>19.22</v>
      </c>
      <c r="K51" s="30" t="n">
        <f aca="false">Cotação!V665</f>
        <v>37.506</v>
      </c>
      <c r="L51" s="28" t="str">
        <f aca="false">Cotação!W665</f>
        <v>MEDCENTRO</v>
      </c>
      <c r="M51" s="31" t="n">
        <f aca="false">Cotação!Y665</f>
        <v>0.951404786680541</v>
      </c>
      <c r="N51" s="30" t="n">
        <f aca="false">(K51-I51)*H51</f>
        <v>128.002</v>
      </c>
      <c r="O51" s="28" t="str">
        <f aca="false">Cotação!AG665</f>
        <v>MEDCENTRO TO DISTRIBUIDORA DE PRODUTOS FARMACEUTICOS LTDA PA</v>
      </c>
    </row>
    <row r="52" customFormat="false" ht="15" hidden="false" customHeight="false" outlineLevel="0" collapsed="false">
      <c r="A52" s="28" t="str">
        <f aca="false">Cotação!A156</f>
        <v>29321</v>
      </c>
      <c r="B52" s="29" t="str">
        <f aca="false">Cotação!B156</f>
        <v>7896422516921</v>
      </c>
      <c r="C52" s="28" t="str">
        <f aca="false">Cotação!C156</f>
        <v>ALOPURINOL 100MG CX 30 COMP</v>
      </c>
      <c r="D52" s="28" t="str">
        <f aca="false">Cotação!D156</f>
        <v>SANOFI/MEDLEY</v>
      </c>
      <c r="E52" s="28" t="str">
        <f aca="false">Cotação!F156</f>
        <v>C</v>
      </c>
      <c r="F52" s="28" t="n">
        <f aca="false">Cotação!H156</f>
        <v>0.8</v>
      </c>
      <c r="G52" s="32" t="n">
        <f aca="false">Cotação!G156</f>
        <v>1</v>
      </c>
      <c r="H52" s="32" t="n">
        <f aca="false">Cotação!I156</f>
        <v>1</v>
      </c>
      <c r="I52" s="30" t="n">
        <f aca="false">Cotação!M156</f>
        <v>4.0675</v>
      </c>
      <c r="J52" s="30" t="n">
        <f aca="false">Cotação!L156</f>
        <v>4.0675</v>
      </c>
      <c r="K52" s="30" t="n">
        <f aca="false">Cotação!V156</f>
        <v>4.85</v>
      </c>
      <c r="L52" s="28" t="str">
        <f aca="false">Cotação!W156</f>
        <v>DIMEC</v>
      </c>
      <c r="M52" s="31" t="n">
        <f aca="false">Cotação!Y156</f>
        <v>0.192378610940381</v>
      </c>
      <c r="N52" s="30" t="n">
        <f aca="false">(K52-I52)*H52</f>
        <v>0.7825</v>
      </c>
      <c r="O52" s="28" t="str">
        <f aca="false">Cotação!AG156</f>
        <v>NAZARIA DISTRIBUIDORA DE PRODUTOS FARMACEUTICOS LTDA</v>
      </c>
    </row>
    <row r="53" customFormat="false" ht="15" hidden="false" customHeight="false" outlineLevel="0" collapsed="false">
      <c r="A53" s="28" t="str">
        <f aca="false">Cotação!A667</f>
        <v>122441</v>
      </c>
      <c r="B53" s="29" t="str">
        <f aca="false">Cotação!B667</f>
        <v>7898100243143</v>
      </c>
      <c r="C53" s="28" t="str">
        <f aca="false">Cotação!C667</f>
        <v>AMBROL 15MG/5ML XPE FR 100ML PED</v>
      </c>
      <c r="D53" s="28" t="str">
        <f aca="false">Cotação!D667</f>
        <v>BRASTERAPICA</v>
      </c>
      <c r="E53" s="28" t="str">
        <f aca="false">Cotação!F667</f>
        <v>A</v>
      </c>
      <c r="F53" s="28" t="n">
        <f aca="false">Cotação!H667</f>
        <v>25.8</v>
      </c>
      <c r="G53" s="32" t="n">
        <f aca="false">Cotação!G667</f>
        <v>28</v>
      </c>
      <c r="H53" s="32" t="n">
        <f aca="false">Cotação!I667</f>
        <v>39</v>
      </c>
      <c r="I53" s="30" t="n">
        <f aca="false">Cotação!M667</f>
        <v>3.69</v>
      </c>
      <c r="J53" s="30" t="n">
        <f aca="false">Cotação!L667</f>
        <v>3.69</v>
      </c>
      <c r="K53" s="30" t="n">
        <f aca="false">Cotação!V667</f>
        <v>4.79</v>
      </c>
      <c r="L53" s="28" t="str">
        <f aca="false">Cotação!W667</f>
        <v>DIMEC</v>
      </c>
      <c r="M53" s="31" t="n">
        <f aca="false">Cotação!Y667</f>
        <v>0.29810298102981</v>
      </c>
      <c r="N53" s="30" t="n">
        <f aca="false">(K53-I53)*H53</f>
        <v>42.9</v>
      </c>
      <c r="O53" s="28" t="str">
        <f aca="false">Cotação!AG667</f>
        <v>DSC DISTRIBUIDORA DE MEDICAMENTOS LTDA</v>
      </c>
    </row>
    <row r="54" customFormat="false" ht="15" hidden="false" customHeight="false" outlineLevel="0" collapsed="false">
      <c r="A54" s="28" t="str">
        <f aca="false">Cotação!A668</f>
        <v>122461</v>
      </c>
      <c r="B54" s="29" t="str">
        <f aca="false">Cotação!B668</f>
        <v>7898100243150</v>
      </c>
      <c r="C54" s="28" t="str">
        <f aca="false">Cotação!C668</f>
        <v>AMBROL 30MG/5ML XPE FR 100ML ADU</v>
      </c>
      <c r="D54" s="28" t="str">
        <f aca="false">Cotação!D668</f>
        <v>BRASTERAPICA</v>
      </c>
      <c r="E54" s="28" t="str">
        <f aca="false">Cotação!F668</f>
        <v>A</v>
      </c>
      <c r="F54" s="28" t="n">
        <f aca="false">Cotação!H668</f>
        <v>41.3</v>
      </c>
      <c r="G54" s="32" t="n">
        <f aca="false">Cotação!G668</f>
        <v>78</v>
      </c>
      <c r="H54" s="32" t="n">
        <f aca="false">Cotação!I668</f>
        <v>28</v>
      </c>
      <c r="I54" s="30" t="n">
        <f aca="false">Cotação!M668</f>
        <v>4.02</v>
      </c>
      <c r="J54" s="30" t="n">
        <f aca="false">Cotação!L668</f>
        <v>4.02</v>
      </c>
      <c r="K54" s="30" t="n">
        <f aca="false">Cotação!V668</f>
        <v>4.71</v>
      </c>
      <c r="L54" s="28" t="str">
        <f aca="false">Cotação!W668</f>
        <v>DIMEC</v>
      </c>
      <c r="M54" s="31" t="n">
        <f aca="false">Cotação!Y668</f>
        <v>0.171641791044776</v>
      </c>
      <c r="N54" s="30" t="n">
        <f aca="false">(K54-I54)*H54</f>
        <v>19.32</v>
      </c>
      <c r="O54" s="28" t="str">
        <f aca="false">Cotação!AG668</f>
        <v>DSC DISTRIBUIDORA DE MEDICAMENTOS LTDA</v>
      </c>
    </row>
    <row r="55" customFormat="false" ht="15" hidden="false" customHeight="false" outlineLevel="0" collapsed="false">
      <c r="A55" s="28" t="str">
        <f aca="false">Cotação!A157</f>
        <v>31421</v>
      </c>
      <c r="B55" s="29" t="str">
        <f aca="false">Cotação!B157</f>
        <v>7896004702216</v>
      </c>
      <c r="C55" s="28" t="str">
        <f aca="false">Cotação!C157</f>
        <v>AMOXICILINA 250MG SUS ORAL FR 150ML</v>
      </c>
      <c r="D55" s="28" t="str">
        <f aca="false">Cotação!D157</f>
        <v>GERMED GENERICOS</v>
      </c>
      <c r="E55" s="28" t="str">
        <f aca="false">Cotação!F157</f>
        <v>C</v>
      </c>
      <c r="F55" s="28" t="n">
        <f aca="false">Cotação!H157</f>
        <v>0.9</v>
      </c>
      <c r="G55" s="32" t="n">
        <f aca="false">Cotação!G157</f>
        <v>0</v>
      </c>
      <c r="H55" s="32" t="n">
        <f aca="false">Cotação!I157</f>
        <v>3</v>
      </c>
      <c r="I55" s="30" t="n">
        <f aca="false">Cotação!M157</f>
        <v>10.795</v>
      </c>
      <c r="J55" s="30" t="n">
        <f aca="false">Cotação!L157</f>
        <v>10.795</v>
      </c>
      <c r="K55" s="30" t="n">
        <f aca="false">Cotação!V157</f>
        <v>11.41</v>
      </c>
      <c r="L55" s="28" t="str">
        <f aca="false">Cotação!W157</f>
        <v>DIMEC</v>
      </c>
      <c r="M55" s="31" t="n">
        <f aca="false">Cotação!Y157</f>
        <v>0.0569708198239927</v>
      </c>
      <c r="N55" s="30" t="n">
        <f aca="false">(K55-I55)*H55</f>
        <v>1.845</v>
      </c>
      <c r="O55" s="28" t="str">
        <f aca="false">Cotação!AG157</f>
        <v>SC DISTRIBUICAO LTDA</v>
      </c>
    </row>
    <row r="56" customFormat="false" ht="15" hidden="false" customHeight="false" outlineLevel="0" collapsed="false">
      <c r="A56" s="28" t="str">
        <f aca="false">Cotação!A460</f>
        <v>31741</v>
      </c>
      <c r="B56" s="29" t="str">
        <f aca="false">Cotação!B460</f>
        <v>7898148298877</v>
      </c>
      <c r="C56" s="28" t="str">
        <f aca="false">Cotação!C460</f>
        <v>AMOXICILINA 50MG/ML PO SUS OR FR 150ML+CM</v>
      </c>
      <c r="D56" s="28" t="str">
        <f aca="false">Cotação!D460</f>
        <v>PRATI DONADUZZI</v>
      </c>
      <c r="E56" s="28" t="str">
        <f aca="false">Cotação!F460</f>
        <v>A</v>
      </c>
      <c r="F56" s="28" t="n">
        <f aca="false">Cotação!H460</f>
        <v>22.9</v>
      </c>
      <c r="G56" s="32" t="n">
        <f aca="false">Cotação!G460</f>
        <v>48</v>
      </c>
      <c r="H56" s="32" t="n">
        <f aca="false">Cotação!I460</f>
        <v>11</v>
      </c>
      <c r="I56" s="30" t="n">
        <f aca="false">Cotação!M460</f>
        <v>7.34</v>
      </c>
      <c r="J56" s="30" t="n">
        <f aca="false">Cotação!L460</f>
        <v>7.34</v>
      </c>
      <c r="K56" s="30" t="n">
        <f aca="false">Cotação!V460</f>
        <v>9.44</v>
      </c>
      <c r="L56" s="28" t="str">
        <f aca="false">Cotação!W460</f>
        <v>DIMEC</v>
      </c>
      <c r="M56" s="31" t="n">
        <f aca="false">Cotação!Y460</f>
        <v>0.286103542234332</v>
      </c>
      <c r="N56" s="30" t="n">
        <f aca="false">(K56-I56)*H56</f>
        <v>23.1</v>
      </c>
      <c r="O56" s="28" t="str">
        <f aca="false">Cotação!AG460</f>
        <v>NDS DISTRIBUIDORA DE MEDICAMENTOS LTDA</v>
      </c>
    </row>
    <row r="57" customFormat="false" ht="15" hidden="false" customHeight="false" outlineLevel="0" collapsed="false">
      <c r="A57" s="28" t="str">
        <f aca="false">Cotação!A464</f>
        <v>663631</v>
      </c>
      <c r="B57" s="29" t="str">
        <f aca="false">Cotação!B464</f>
        <v>7897076923745</v>
      </c>
      <c r="C57" s="28" t="str">
        <f aca="false">Cotação!C464</f>
        <v>AMOXICILINA+CLAV POT-GEN 500+125 12CPR REV(AC</v>
      </c>
      <c r="D57" s="28" t="str">
        <f aca="false">Cotação!D464</f>
        <v>RANBAXY</v>
      </c>
      <c r="E57" s="28" t="str">
        <f aca="false">Cotação!F464</f>
        <v>A</v>
      </c>
      <c r="F57" s="28" t="n">
        <f aca="false">Cotação!H464</f>
        <v>3.2</v>
      </c>
      <c r="G57" s="32" t="n">
        <f aca="false">Cotação!G464</f>
        <v>2</v>
      </c>
      <c r="H57" s="32" t="n">
        <f aca="false">Cotação!I464</f>
        <v>7</v>
      </c>
      <c r="I57" s="30" t="n">
        <f aca="false">Cotação!M464</f>
        <v>27.9716666666667</v>
      </c>
      <c r="J57" s="30" t="n">
        <f aca="false">Cotação!L464</f>
        <v>27.97</v>
      </c>
      <c r="K57" s="30" t="n">
        <f aca="false">Cotação!V464</f>
        <v>33.54</v>
      </c>
      <c r="L57" s="28" t="str">
        <f aca="false">Cotação!W464</f>
        <v>DIMEC</v>
      </c>
      <c r="M57" s="31" t="n">
        <f aca="false">Cotação!Y464</f>
        <v>0.199070487993802</v>
      </c>
      <c r="N57" s="30" t="n">
        <f aca="false">(K57-I57)*H57</f>
        <v>38.9783333333331</v>
      </c>
      <c r="O57" s="28" t="str">
        <f aca="false">Cotação!AG464</f>
        <v>SB COMERCIO LTDA 0179-15</v>
      </c>
    </row>
    <row r="58" customFormat="false" ht="15" hidden="false" customHeight="false" outlineLevel="0" collapsed="false">
      <c r="A58" s="28" t="str">
        <f aca="false">Cotação!A465</f>
        <v>110881</v>
      </c>
      <c r="B58" s="29" t="str">
        <f aca="false">Cotação!B465</f>
        <v>7896004719610</v>
      </c>
      <c r="C58" s="28" t="str">
        <f aca="false">Cotação!C465</f>
        <v>AMOXICILINA+CLAVULANATO DE POTASSIO 875+125MG CX 14 COMP REV</v>
      </c>
      <c r="D58" s="28" t="str">
        <f aca="false">Cotação!D465</f>
        <v>GERMED GENERICOS</v>
      </c>
      <c r="E58" s="28" t="str">
        <f aca="false">Cotação!F465</f>
        <v>A</v>
      </c>
      <c r="F58" s="28" t="n">
        <f aca="false">Cotação!H465</f>
        <v>4.3</v>
      </c>
      <c r="G58" s="32" t="n">
        <f aca="false">Cotação!G465</f>
        <v>0</v>
      </c>
      <c r="H58" s="32" t="n">
        <f aca="false">Cotação!I465</f>
        <v>12</v>
      </c>
      <c r="I58" s="30" t="n">
        <f aca="false">Cotação!M465</f>
        <v>28.664375</v>
      </c>
      <c r="J58" s="30" t="n">
        <f aca="false">Cotação!L465</f>
        <v>28.6644</v>
      </c>
      <c r="K58" s="30" t="n">
        <f aca="false">Cotação!V465</f>
        <v>40.83</v>
      </c>
      <c r="L58" s="28" t="str">
        <f aca="false">Cotação!W465</f>
        <v>DIMEC</v>
      </c>
      <c r="M58" s="31" t="n">
        <f aca="false">Cotação!Y465</f>
        <v>0.424416196062185</v>
      </c>
      <c r="N58" s="30" t="n">
        <f aca="false">(K58-I58)*H58</f>
        <v>145.9875</v>
      </c>
      <c r="O58" s="28" t="str">
        <f aca="false">Cotação!AG465</f>
        <v>MEDCENTRO TO DISTRIBUIDORA DE PRODUTOS FARMACEUTICOS LTDA PA</v>
      </c>
    </row>
    <row r="59" customFormat="false" ht="15" hidden="false" customHeight="false" outlineLevel="0" collapsed="false">
      <c r="A59" s="28" t="str">
        <f aca="false">Cotação!A466</f>
        <v>33981</v>
      </c>
      <c r="B59" s="29" t="str">
        <f aca="false">Cotação!B466</f>
        <v>7897076922540</v>
      </c>
      <c r="C59" s="28" t="str">
        <f aca="false">Cotação!C466</f>
        <v>AMOXICILINA+CLAVULANATO DE POTASSIO 875,0+125,0MG CX 14 COMP REV</v>
      </c>
      <c r="D59" s="28" t="str">
        <f aca="false">Cotação!D466</f>
        <v>RANBAXY</v>
      </c>
      <c r="E59" s="28" t="str">
        <f aca="false">Cotação!F466</f>
        <v>A</v>
      </c>
      <c r="F59" s="28" t="n">
        <f aca="false">Cotação!H466</f>
        <v>21.6</v>
      </c>
      <c r="G59" s="32" t="n">
        <f aca="false">Cotação!G466</f>
        <v>55</v>
      </c>
      <c r="H59" s="32" t="n">
        <f aca="false">Cotação!I466</f>
        <v>1</v>
      </c>
      <c r="I59" s="30" t="n">
        <f aca="false">Cotação!M466</f>
        <v>26.0866666666667</v>
      </c>
      <c r="J59" s="30" t="n">
        <f aca="false">Cotação!L466</f>
        <v>27.6676</v>
      </c>
      <c r="K59" s="30" t="n">
        <f aca="false">Cotação!V466</f>
        <v>31.52</v>
      </c>
      <c r="L59" s="28" t="str">
        <f aca="false">Cotação!W466</f>
        <v>DIMEC</v>
      </c>
      <c r="M59" s="31" t="n">
        <f aca="false">Cotação!Y466</f>
        <v>0.208280092001021</v>
      </c>
      <c r="N59" s="30" t="n">
        <f aca="false">(K59-I59)*H59</f>
        <v>5.4333333333333</v>
      </c>
      <c r="O59" s="28" t="str">
        <f aca="false">Cotação!AG466</f>
        <v>SC DISTRIBUICAO LTDA</v>
      </c>
    </row>
    <row r="60" customFormat="false" ht="15" hidden="false" customHeight="false" outlineLevel="0" collapsed="false">
      <c r="A60" s="28" t="str">
        <f aca="false">Cotação!A1050</f>
        <v>533061</v>
      </c>
      <c r="B60" s="29" t="str">
        <f aca="false">Cotação!B1050</f>
        <v>7899620915091</v>
      </c>
      <c r="C60" s="28" t="str">
        <f aca="false">Cotação!C1050</f>
        <v>APETISINA BC 240ML MORANGO</v>
      </c>
      <c r="D60" s="28" t="str">
        <f aca="false">Cotação!D1050</f>
        <v>GLOBO</v>
      </c>
      <c r="E60" s="28" t="str">
        <f aca="false">Cotação!F1050</f>
        <v>C</v>
      </c>
      <c r="F60" s="28" t="n">
        <f aca="false">Cotação!H1050</f>
        <v>1.6</v>
      </c>
      <c r="G60" s="32" t="n">
        <f aca="false">Cotação!G1050</f>
        <v>0</v>
      </c>
      <c r="H60" s="32" t="n">
        <f aca="false">Cotação!I1050</f>
        <v>5</v>
      </c>
      <c r="I60" s="30" t="n">
        <f aca="false">Cotação!M1050</f>
        <v>4.35</v>
      </c>
      <c r="J60" s="30" t="n">
        <f aca="false">Cotação!L1050</f>
        <v>4.35</v>
      </c>
      <c r="K60" s="30" t="n">
        <f aca="false">Cotação!V1050</f>
        <v>5.49</v>
      </c>
      <c r="L60" s="28" t="str">
        <f aca="false">Cotação!W1050</f>
        <v>DIMEC</v>
      </c>
      <c r="M60" s="31" t="n">
        <f aca="false">Cotação!Y1050</f>
        <v>0.262068965517241</v>
      </c>
      <c r="N60" s="30" t="n">
        <f aca="false">(K60-I60)*H60</f>
        <v>5.7</v>
      </c>
      <c r="O60" s="28" t="str">
        <f aca="false">Cotação!AG1050</f>
        <v>DSC DISTRIBUIDORA DE MEDICAMENTOS LTDA</v>
      </c>
    </row>
    <row r="61" customFormat="false" ht="15" hidden="false" customHeight="false" outlineLevel="0" collapsed="false">
      <c r="A61" s="28" t="str">
        <f aca="false">Cotação!A1052</f>
        <v>5503</v>
      </c>
      <c r="B61" s="29" t="str">
        <f aca="false">Cotação!B1052</f>
        <v>7898767760922</v>
      </c>
      <c r="C61" s="28" t="str">
        <f aca="false">Cotação!C1052</f>
        <v>ARTRIFLEX 40MG C/60 CPS</v>
      </c>
      <c r="D61" s="28" t="str">
        <f aca="false">Cotação!D1052</f>
        <v>QUALYNUTRI</v>
      </c>
      <c r="E61" s="28" t="str">
        <f aca="false">Cotação!F1052</f>
        <v>C</v>
      </c>
      <c r="F61" s="28" t="n">
        <f aca="false">Cotação!H1052</f>
        <v>0.2</v>
      </c>
      <c r="G61" s="32" t="n">
        <f aca="false">Cotação!G1052</f>
        <v>0</v>
      </c>
      <c r="H61" s="32" t="n">
        <f aca="false">Cotação!I1052</f>
        <v>1</v>
      </c>
      <c r="I61" s="30" t="n">
        <f aca="false">Cotação!M1052</f>
        <v>26.99</v>
      </c>
      <c r="J61" s="30" t="n">
        <f aca="false">Cotação!L1052</f>
        <v>26.99</v>
      </c>
      <c r="K61" s="30" t="n">
        <f aca="false">Cotação!V1052</f>
        <v>42.39</v>
      </c>
      <c r="L61" s="28" t="str">
        <f aca="false">Cotação!W1052</f>
        <v>DIMEC</v>
      </c>
      <c r="M61" s="31" t="n">
        <f aca="false">Cotação!Y1052</f>
        <v>0.570581696924787</v>
      </c>
      <c r="N61" s="30" t="n">
        <f aca="false">(K61-I61)*H61</f>
        <v>15.4</v>
      </c>
      <c r="O61" s="28" t="str">
        <f aca="false">Cotação!AG1052</f>
        <v>DSC DISTRIBUIDORA DE MEDICAMENTOS LTDA</v>
      </c>
    </row>
    <row r="62" customFormat="false" ht="15" hidden="false" customHeight="false" outlineLevel="0" collapsed="false">
      <c r="A62" s="28" t="str">
        <f aca="false">Cotação!A72</f>
        <v>3443</v>
      </c>
      <c r="B62" s="29" t="str">
        <f aca="false">Cotação!B72</f>
        <v>7898108641323</v>
      </c>
      <c r="C62" s="28" t="str">
        <f aca="false">Cotação!C72</f>
        <v>ATADURA DE CREPE 06CM C/12 UND</v>
      </c>
      <c r="D62" s="28" t="str">
        <f aca="false">Cotação!D72</f>
        <v>CREMER</v>
      </c>
      <c r="E62" s="28" t="str">
        <f aca="false">Cotação!F72</f>
        <v>C</v>
      </c>
      <c r="F62" s="28" t="n">
        <f aca="false">Cotação!H72</f>
        <v>1.3</v>
      </c>
      <c r="G62" s="32" t="n">
        <f aca="false">Cotação!G72</f>
        <v>1</v>
      </c>
      <c r="H62" s="32" t="n">
        <f aca="false">Cotação!I72</f>
        <v>3</v>
      </c>
      <c r="I62" s="30" t="n">
        <f aca="false">Cotação!M72</f>
        <v>1.13</v>
      </c>
      <c r="J62" s="30" t="n">
        <f aca="false">Cotação!L72</f>
        <v>1.13</v>
      </c>
      <c r="K62" s="30" t="n">
        <f aca="false">Cotação!V72</f>
        <v>1.25</v>
      </c>
      <c r="L62" s="28" t="str">
        <f aca="false">Cotação!W72</f>
        <v>DIMEC</v>
      </c>
      <c r="M62" s="31" t="n">
        <f aca="false">Cotação!Y72</f>
        <v>0.106194690265487</v>
      </c>
      <c r="N62" s="30" t="n">
        <f aca="false">(K62-I62)*H62</f>
        <v>0.36</v>
      </c>
      <c r="O62" s="28" t="str">
        <f aca="false">Cotação!AG72</f>
        <v>DSC DISTRIBUIDORA DE MEDICAMENTOS LTDA</v>
      </c>
    </row>
    <row r="63" customFormat="false" ht="15" hidden="false" customHeight="false" outlineLevel="0" collapsed="false">
      <c r="A63" s="28" t="str">
        <f aca="false">Cotação!A76</f>
        <v>653611</v>
      </c>
      <c r="B63" s="29" t="str">
        <f aca="false">Cotação!B76</f>
        <v>7898108642078</v>
      </c>
      <c r="C63" s="28" t="str">
        <f aca="false">Cotação!C76</f>
        <v>ATADURA DE CREPE MICKEY 06CM</v>
      </c>
      <c r="D63" s="28" t="str">
        <f aca="false">Cotação!D76</f>
        <v>SANFARMA</v>
      </c>
      <c r="E63" s="28" t="str">
        <f aca="false">Cotação!F76</f>
        <v>C</v>
      </c>
      <c r="F63" s="28" t="n">
        <f aca="false">Cotação!H76</f>
        <v>1.6</v>
      </c>
      <c r="G63" s="32" t="n">
        <f aca="false">Cotação!G76</f>
        <v>0</v>
      </c>
      <c r="H63" s="32" t="n">
        <f aca="false">Cotação!I76</f>
        <v>4</v>
      </c>
      <c r="I63" s="30" t="n">
        <f aca="false">Cotação!M76</f>
        <v>1.25</v>
      </c>
      <c r="J63" s="30" t="n">
        <f aca="false">Cotação!L76</f>
        <v>1.25</v>
      </c>
      <c r="K63" s="30" t="n">
        <f aca="false">Cotação!V76</f>
        <v>1.43</v>
      </c>
      <c r="L63" s="28" t="str">
        <f aca="false">Cotação!W76</f>
        <v>DIMEC</v>
      </c>
      <c r="M63" s="31" t="n">
        <f aca="false">Cotação!Y76</f>
        <v>0.144</v>
      </c>
      <c r="N63" s="30" t="n">
        <f aca="false">(K63-I63)*H63</f>
        <v>0.72</v>
      </c>
      <c r="O63" s="28" t="str">
        <f aca="false">Cotação!AG76</f>
        <v>NAZARIA DISTRIBUIDORA DE PRODUTOS FARMACEUTICOS LTDA</v>
      </c>
    </row>
    <row r="64" customFormat="false" ht="15" hidden="false" customHeight="false" outlineLevel="0" collapsed="false">
      <c r="A64" s="28" t="str">
        <f aca="false">Cotação!A78</f>
        <v>653621</v>
      </c>
      <c r="B64" s="29" t="str">
        <f aca="false">Cotação!B78</f>
        <v>7898108642108</v>
      </c>
      <c r="C64" s="28" t="str">
        <f aca="false">Cotação!C78</f>
        <v>ATADURA DE CREPE MICKEY 12CM</v>
      </c>
      <c r="D64" s="28" t="str">
        <f aca="false">Cotação!D78</f>
        <v>SANFARMA</v>
      </c>
      <c r="E64" s="28" t="str">
        <f aca="false">Cotação!F78</f>
        <v>C</v>
      </c>
      <c r="F64" s="28" t="n">
        <f aca="false">Cotação!H78</f>
        <v>0.6</v>
      </c>
      <c r="G64" s="32" t="n">
        <f aca="false">Cotação!G78</f>
        <v>2</v>
      </c>
      <c r="H64" s="32" t="n">
        <f aca="false">Cotação!I78</f>
        <v>1</v>
      </c>
      <c r="I64" s="30" t="n">
        <f aca="false">Cotação!M78</f>
        <v>2.51</v>
      </c>
      <c r="J64" s="30" t="n">
        <f aca="false">Cotação!L78</f>
        <v>2.23</v>
      </c>
      <c r="K64" s="30" t="n">
        <f aca="false">Cotação!V78</f>
        <v>2.66</v>
      </c>
      <c r="L64" s="28" t="str">
        <f aca="false">Cotação!W78</f>
        <v>DIMEC</v>
      </c>
      <c r="M64" s="31" t="n">
        <f aca="false">Cotação!Y78</f>
        <v>0.059760956175299</v>
      </c>
      <c r="N64" s="30" t="n">
        <f aca="false">(K64-I64)*H64</f>
        <v>0.15</v>
      </c>
      <c r="O64" s="28" t="str">
        <f aca="false">Cotação!AG78</f>
        <v>NAZARIA DISTRIBUIDORA DE PRODUTOS FARMACEUTICOS LTDA</v>
      </c>
    </row>
    <row r="65" customFormat="false" ht="15" hidden="false" customHeight="false" outlineLevel="0" collapsed="false">
      <c r="A65" s="28" t="str">
        <f aca="false">Cotação!A79</f>
        <v>661601</v>
      </c>
      <c r="B65" s="29" t="str">
        <f aca="false">Cotação!B79</f>
        <v>7898108641347</v>
      </c>
      <c r="C65" s="28" t="str">
        <f aca="false">Cotação!C79</f>
        <v>ATADURA DE CREPE SANF 12CMX1,80M</v>
      </c>
      <c r="D65" s="28" t="str">
        <f aca="false">Cotação!D79</f>
        <v>SANFARMA</v>
      </c>
      <c r="E65" s="28" t="str">
        <f aca="false">Cotação!F79</f>
        <v>C</v>
      </c>
      <c r="F65" s="28" t="n">
        <f aca="false">Cotação!H79</f>
        <v>0.6</v>
      </c>
      <c r="G65" s="32" t="n">
        <f aca="false">Cotação!G79</f>
        <v>0</v>
      </c>
      <c r="H65" s="32" t="n">
        <f aca="false">Cotação!I79</f>
        <v>2</v>
      </c>
      <c r="I65" s="30" t="n">
        <f aca="false">Cotação!M79</f>
        <v>2.23</v>
      </c>
      <c r="J65" s="30" t="n">
        <f aca="false">Cotação!L79</f>
        <v>2.23</v>
      </c>
      <c r="K65" s="30" t="n">
        <f aca="false">Cotação!V79</f>
        <v>2.356</v>
      </c>
      <c r="L65" s="28" t="str">
        <f aca="false">Cotação!W79</f>
        <v>MEDCENTRO</v>
      </c>
      <c r="M65" s="31" t="n">
        <f aca="false">Cotação!Y79</f>
        <v>0.0565022421524664</v>
      </c>
      <c r="N65" s="30" t="n">
        <f aca="false">(K65-I65)*H65</f>
        <v>0.252</v>
      </c>
      <c r="O65" s="28" t="str">
        <f aca="false">Cotação!AG79</f>
        <v>NAZARIA DISTRIBUIDORA DE PRODUTOS FARMACEUTICOS LTDA</v>
      </c>
    </row>
    <row r="66" customFormat="false" ht="15" hidden="false" customHeight="false" outlineLevel="0" collapsed="false">
      <c r="A66" s="28" t="str">
        <f aca="false">Cotação!A159</f>
        <v>658361</v>
      </c>
      <c r="B66" s="29" t="str">
        <f aca="false">Cotação!B159</f>
        <v>7898700412253</v>
      </c>
      <c r="C66" s="28" t="str">
        <f aca="false">Cotação!C159</f>
        <v>ATENOLOL 25MG</v>
      </c>
      <c r="D66" s="28" t="str">
        <f aca="false">Cotação!D159</f>
        <v>VITAMEDIC</v>
      </c>
      <c r="E66" s="28" t="str">
        <f aca="false">Cotação!F159</f>
        <v>C</v>
      </c>
      <c r="F66" s="28" t="n">
        <f aca="false">Cotação!H159</f>
        <v>2.9</v>
      </c>
      <c r="G66" s="32" t="n">
        <f aca="false">Cotação!G159</f>
        <v>3</v>
      </c>
      <c r="H66" s="32" t="n">
        <f aca="false">Cotação!I159</f>
        <v>5</v>
      </c>
      <c r="I66" s="30" t="n">
        <f aca="false">Cotação!M159</f>
        <v>1.59</v>
      </c>
      <c r="J66" s="30" t="n">
        <f aca="false">Cotação!L159</f>
        <v>1.59</v>
      </c>
      <c r="K66" s="30" t="n">
        <f aca="false">Cotação!V159</f>
        <v>1.68</v>
      </c>
      <c r="L66" s="28" t="str">
        <f aca="false">Cotação!W159</f>
        <v>DIMEC</v>
      </c>
      <c r="M66" s="31" t="n">
        <f aca="false">Cotação!Y159</f>
        <v>0.0566037735849057</v>
      </c>
      <c r="N66" s="30" t="n">
        <f aca="false">(K66-I66)*H66</f>
        <v>0.449999999999999</v>
      </c>
      <c r="O66" s="28" t="str">
        <f aca="false">Cotação!AG159</f>
        <v>MEDCENTRO TO DISTRIBUIDORA DE PRODUTOS FARMACEUTICOS LTDA PA</v>
      </c>
    </row>
    <row r="67" customFormat="false" ht="15" hidden="false" customHeight="false" outlineLevel="0" collapsed="false">
      <c r="A67" s="28" t="str">
        <f aca="false">Cotação!A161</f>
        <v>43841</v>
      </c>
      <c r="B67" s="29" t="str">
        <f aca="false">Cotação!B161</f>
        <v>7896004729466</v>
      </c>
      <c r="C67" s="28" t="str">
        <f aca="false">Cotação!C161</f>
        <v>ATORVASTATINA 10MG CX 3BL X 10 COMP REV</v>
      </c>
      <c r="D67" s="28" t="str">
        <f aca="false">Cotação!D161</f>
        <v>GERMED GENERICOS</v>
      </c>
      <c r="E67" s="28" t="str">
        <f aca="false">Cotação!F161</f>
        <v>C</v>
      </c>
      <c r="F67" s="28" t="n">
        <f aca="false">Cotação!H161</f>
        <v>0.4</v>
      </c>
      <c r="G67" s="32" t="n">
        <f aca="false">Cotação!G161</f>
        <v>1</v>
      </c>
      <c r="H67" s="32" t="n">
        <f aca="false">Cotação!I161</f>
        <v>1</v>
      </c>
      <c r="I67" s="30" t="n">
        <f aca="false">Cotação!M161</f>
        <v>9.85</v>
      </c>
      <c r="J67" s="30" t="n">
        <f aca="false">Cotação!L161</f>
        <v>9.85</v>
      </c>
      <c r="K67" s="30" t="n">
        <f aca="false">Cotação!V161</f>
        <v>11.4285</v>
      </c>
      <c r="L67" s="28" t="str">
        <f aca="false">Cotação!W161</f>
        <v>MEDCENTRO</v>
      </c>
      <c r="M67" s="31" t="n">
        <f aca="false">Cotação!Y161</f>
        <v>0.160253807106599</v>
      </c>
      <c r="N67" s="30" t="n">
        <f aca="false">(K67-I67)*H67</f>
        <v>1.5785</v>
      </c>
      <c r="O67" s="28" t="str">
        <f aca="false">Cotação!AG161</f>
        <v>CENTROFARMA DISTRIBUIDORA FARMACEUTICA LTDA</v>
      </c>
    </row>
    <row r="68" customFormat="false" ht="15" hidden="false" customHeight="false" outlineLevel="0" collapsed="false">
      <c r="A68" s="28" t="str">
        <f aca="false">Cotação!A162</f>
        <v>43881</v>
      </c>
      <c r="B68" s="29" t="str">
        <f aca="false">Cotação!B162</f>
        <v>7896004729480</v>
      </c>
      <c r="C68" s="28" t="str">
        <f aca="false">Cotação!C162</f>
        <v>ATORVASTATINA 40MG CX 3BL X 10 COMP REV</v>
      </c>
      <c r="D68" s="28" t="str">
        <f aca="false">Cotação!D162</f>
        <v>GERMED GENERICOS</v>
      </c>
      <c r="E68" s="28" t="str">
        <f aca="false">Cotação!F162</f>
        <v>C</v>
      </c>
      <c r="F68" s="28" t="n">
        <f aca="false">Cotação!H162</f>
        <v>0.9</v>
      </c>
      <c r="G68" s="32" t="n">
        <f aca="false">Cotação!G162</f>
        <v>0</v>
      </c>
      <c r="H68" s="32" t="n">
        <f aca="false">Cotação!I162</f>
        <v>3</v>
      </c>
      <c r="I68" s="30" t="n">
        <f aca="false">Cotação!M162</f>
        <v>14.215</v>
      </c>
      <c r="J68" s="30" t="n">
        <f aca="false">Cotação!L162</f>
        <v>14.215</v>
      </c>
      <c r="K68" s="30" t="n">
        <f aca="false">Cotação!V162</f>
        <v>16.14</v>
      </c>
      <c r="L68" s="28" t="str">
        <f aca="false">Cotação!W162</f>
        <v>DIMEC</v>
      </c>
      <c r="M68" s="31" t="n">
        <f aca="false">Cotação!Y162</f>
        <v>0.135420330636652</v>
      </c>
      <c r="N68" s="30" t="n">
        <f aca="false">(K68-I68)*H68</f>
        <v>5.775</v>
      </c>
      <c r="O68" s="28" t="str">
        <f aca="false">Cotação!AG162</f>
        <v>SC DISTRIBUICAO LTDA</v>
      </c>
    </row>
    <row r="69" customFormat="false" ht="15" hidden="false" customHeight="false" outlineLevel="0" collapsed="false">
      <c r="A69" s="28" t="str">
        <f aca="false">Cotação!A637</f>
        <v>609501</v>
      </c>
      <c r="B69" s="29" t="str">
        <f aca="false">Cotação!B637</f>
        <v>7898639693853</v>
      </c>
      <c r="C69" s="28" t="str">
        <f aca="false">Cotação!C637</f>
        <v>AUTO LANCETA MINI G-TECH 28G CX 100 UNID</v>
      </c>
      <c r="D69" s="28" t="str">
        <f aca="false">Cotação!D637</f>
        <v>G-TECH</v>
      </c>
      <c r="E69" s="28" t="str">
        <f aca="false">Cotação!F637</f>
        <v>A</v>
      </c>
      <c r="F69" s="28" t="n">
        <f aca="false">Cotação!H637</f>
        <v>4.3</v>
      </c>
      <c r="G69" s="32" t="n">
        <f aca="false">Cotação!G637</f>
        <v>11</v>
      </c>
      <c r="H69" s="32" t="n">
        <f aca="false">Cotação!I637</f>
        <v>1</v>
      </c>
      <c r="I69" s="30" t="n">
        <f aca="false">Cotação!M637</f>
        <v>15.17</v>
      </c>
      <c r="J69" s="30" t="n">
        <f aca="false">Cotação!L637</f>
        <v>15.17</v>
      </c>
      <c r="K69" s="30" t="n">
        <f aca="false">Cotação!V637</f>
        <v>17</v>
      </c>
      <c r="L69" s="28" t="str">
        <f aca="false">Cotação!W637</f>
        <v>DIMEC</v>
      </c>
      <c r="M69" s="31" t="n">
        <f aca="false">Cotação!Y637</f>
        <v>0.120632827949901</v>
      </c>
      <c r="N69" s="30" t="n">
        <f aca="false">(K69-I69)*H69</f>
        <v>1.83</v>
      </c>
      <c r="O69" s="28" t="str">
        <f aca="false">Cotação!AG637</f>
        <v>SC DISTRIBUICAO LTDA</v>
      </c>
    </row>
    <row r="70" customFormat="false" ht="15" hidden="false" customHeight="false" outlineLevel="0" collapsed="false">
      <c r="A70" s="28" t="str">
        <f aca="false">Cotação!A467</f>
        <v>637191</v>
      </c>
      <c r="B70" s="29" t="str">
        <f aca="false">Cotação!B467</f>
        <v>7896112107453</v>
      </c>
      <c r="C70" s="28" t="str">
        <f aca="false">Cotação!C467</f>
        <v>AXETILCEFUROXIMA 500MG CX 10 COMP</v>
      </c>
      <c r="D70" s="28" t="str">
        <f aca="false">Cotação!D467</f>
        <v>TEUTO</v>
      </c>
      <c r="E70" s="28" t="str">
        <f aca="false">Cotação!F467</f>
        <v>C</v>
      </c>
      <c r="F70" s="28" t="n">
        <f aca="false">Cotação!H467</f>
        <v>0.2</v>
      </c>
      <c r="G70" s="32" t="n">
        <f aca="false">Cotação!G467</f>
        <v>0</v>
      </c>
      <c r="H70" s="32" t="n">
        <f aca="false">Cotação!I467</f>
        <v>1</v>
      </c>
      <c r="I70" s="30" t="n">
        <f aca="false">Cotação!M467</f>
        <v>29.41</v>
      </c>
      <c r="J70" s="30" t="n">
        <f aca="false">Cotação!L467</f>
        <v>29.41</v>
      </c>
      <c r="K70" s="30" t="n">
        <f aca="false">Cotação!V467</f>
        <v>30.93</v>
      </c>
      <c r="L70" s="28" t="str">
        <f aca="false">Cotação!W467</f>
        <v>DIMEC</v>
      </c>
      <c r="M70" s="31" t="n">
        <f aca="false">Cotação!Y467</f>
        <v>0.0516831009860592</v>
      </c>
      <c r="N70" s="30" t="n">
        <f aca="false">(K70-I70)*H70</f>
        <v>1.52</v>
      </c>
      <c r="O70" s="28" t="str">
        <f aca="false">Cotação!AG467</f>
        <v>DSC DISTRIBUIDORA DE MEDICAMENTOS LTDA</v>
      </c>
    </row>
    <row r="71" customFormat="false" ht="15" hidden="false" customHeight="false" outlineLevel="0" collapsed="false">
      <c r="A71" s="28" t="str">
        <f aca="false">Cotação!A671</f>
        <v>3143</v>
      </c>
      <c r="B71" s="29" t="str">
        <f aca="false">Cotação!B671</f>
        <v>7898031310259</v>
      </c>
      <c r="C71" s="28" t="str">
        <f aca="false">Cotação!C671</f>
        <v>AZEITE DOCE 30ML</v>
      </c>
      <c r="D71" s="28" t="str">
        <f aca="false">Cotação!D671</f>
        <v>UNIPHAR</v>
      </c>
      <c r="E71" s="28" t="str">
        <f aca="false">Cotação!F671</f>
        <v>C</v>
      </c>
      <c r="F71" s="28" t="n">
        <f aca="false">Cotação!H671</f>
        <v>1.7</v>
      </c>
      <c r="G71" s="32" t="n">
        <f aca="false">Cotação!G671</f>
        <v>3</v>
      </c>
      <c r="H71" s="32" t="n">
        <f aca="false">Cotação!I671</f>
        <v>2</v>
      </c>
      <c r="I71" s="30" t="n">
        <f aca="false">Cotação!M671</f>
        <v>3.25</v>
      </c>
      <c r="J71" s="30" t="n">
        <f aca="false">Cotação!L671</f>
        <v>3.25</v>
      </c>
      <c r="K71" s="30" t="n">
        <f aca="false">Cotação!V671</f>
        <v>3.6</v>
      </c>
      <c r="L71" s="28" t="str">
        <f aca="false">Cotação!W671</f>
        <v>DIMEC</v>
      </c>
      <c r="M71" s="31" t="n">
        <f aca="false">Cotação!Y671</f>
        <v>0.107692307692308</v>
      </c>
      <c r="N71" s="30" t="n">
        <f aca="false">(K71-I71)*H71</f>
        <v>0.7</v>
      </c>
      <c r="O71" s="28" t="str">
        <f aca="false">Cotação!AG671</f>
        <v>C &amp; B LTDA</v>
      </c>
    </row>
    <row r="72" customFormat="false" ht="15" hidden="false" customHeight="false" outlineLevel="0" collapsed="false">
      <c r="A72" s="28" t="str">
        <f aca="false">Cotação!A468</f>
        <v>47661</v>
      </c>
      <c r="B72" s="29" t="str">
        <f aca="false">Cotação!B468</f>
        <v>7899547502039</v>
      </c>
      <c r="C72" s="28" t="str">
        <f aca="false">Cotação!C468</f>
        <v>AZITROMICINA 1G CX 1 COMP REV</v>
      </c>
      <c r="D72" s="28" t="str">
        <f aca="false">Cotação!D468</f>
        <v>PRATI DONADUZZI</v>
      </c>
      <c r="E72" s="28" t="str">
        <f aca="false">Cotação!F468</f>
        <v>B</v>
      </c>
      <c r="F72" s="28" t="n">
        <f aca="false">Cotação!H468</f>
        <v>2.1</v>
      </c>
      <c r="G72" s="32" t="n">
        <f aca="false">Cotação!G468</f>
        <v>1</v>
      </c>
      <c r="H72" s="32" t="n">
        <f aca="false">Cotação!I468</f>
        <v>5</v>
      </c>
      <c r="I72" s="30" t="n">
        <f aca="false">Cotação!M468</f>
        <v>9.84</v>
      </c>
      <c r="J72" s="30" t="n">
        <f aca="false">Cotação!L468</f>
        <v>9.84</v>
      </c>
      <c r="K72" s="30" t="n">
        <f aca="false">Cotação!V468</f>
        <v>13.34</v>
      </c>
      <c r="L72" s="28" t="str">
        <f aca="false">Cotação!W468</f>
        <v>DIMEC</v>
      </c>
      <c r="M72" s="31" t="n">
        <f aca="false">Cotação!Y468</f>
        <v>0.355691056910569</v>
      </c>
      <c r="N72" s="30" t="n">
        <f aca="false">(K72-I72)*H72</f>
        <v>17.5</v>
      </c>
      <c r="O72" s="28" t="str">
        <f aca="false">Cotação!AG468</f>
        <v>NDS DISTRIBUIDORA DE MEDICAMENTOS LTDA</v>
      </c>
    </row>
    <row r="73" customFormat="false" ht="15" hidden="false" customHeight="false" outlineLevel="0" collapsed="false">
      <c r="A73" s="28" t="str">
        <f aca="false">Cotação!A469</f>
        <v>604121</v>
      </c>
      <c r="B73" s="29" t="str">
        <f aca="false">Cotação!B469</f>
        <v>7899095202467</v>
      </c>
      <c r="C73" s="28" t="str">
        <f aca="false">Cotação!C469</f>
        <v>AZITROMICINA 500MG CX 05 COMP REV</v>
      </c>
      <c r="D73" s="28" t="str">
        <f aca="false">Cotação!D469</f>
        <v>GEOLAB</v>
      </c>
      <c r="E73" s="28" t="str">
        <f aca="false">Cotação!F469</f>
        <v>C</v>
      </c>
      <c r="F73" s="28" t="n">
        <f aca="false">Cotação!H469</f>
        <v>0.2</v>
      </c>
      <c r="G73" s="32" t="n">
        <f aca="false">Cotação!G469</f>
        <v>0</v>
      </c>
      <c r="H73" s="32" t="n">
        <f aca="false">Cotação!I469</f>
        <v>1</v>
      </c>
      <c r="I73" s="30" t="n">
        <f aca="false">Cotação!M469</f>
        <v>6.76</v>
      </c>
      <c r="J73" s="30" t="n">
        <f aca="false">Cotação!L469</f>
        <v>6.76</v>
      </c>
      <c r="K73" s="30" t="n">
        <f aca="false">Cotação!V469</f>
        <v>7.53</v>
      </c>
      <c r="L73" s="28" t="str">
        <f aca="false">Cotação!W469</f>
        <v>DIMEC</v>
      </c>
      <c r="M73" s="31" t="n">
        <f aca="false">Cotação!Y469</f>
        <v>0.113905325443787</v>
      </c>
      <c r="N73" s="30" t="n">
        <f aca="false">(K73-I73)*H73</f>
        <v>0.770000000000001</v>
      </c>
      <c r="O73" s="28" t="str">
        <f aca="false">Cotação!AG469</f>
        <v>CASTANHAL PARAENSE D. DE MEDICAMENTOS LTDA</v>
      </c>
    </row>
    <row r="74" customFormat="false" ht="15" hidden="false" customHeight="false" outlineLevel="0" collapsed="false">
      <c r="A74" s="28" t="str">
        <f aca="false">Cotação!A673</f>
        <v>533001</v>
      </c>
      <c r="B74" s="29" t="str">
        <f aca="false">Cotação!B673</f>
        <v>7896523223223</v>
      </c>
      <c r="C74" s="28" t="str">
        <f aca="false">Cotação!C673</f>
        <v>BABYMED MENINO 45G POMADA</v>
      </c>
      <c r="D74" s="28" t="str">
        <f aca="false">Cotação!D673</f>
        <v>CIMED INDUSTRIA DE MEDICAMENTOS</v>
      </c>
      <c r="E74" s="28" t="str">
        <f aca="false">Cotação!F673</f>
        <v>A</v>
      </c>
      <c r="F74" s="28" t="n">
        <f aca="false">Cotação!H673</f>
        <v>9.9</v>
      </c>
      <c r="G74" s="32" t="n">
        <f aca="false">Cotação!G673</f>
        <v>1</v>
      </c>
      <c r="H74" s="32" t="n">
        <f aca="false">Cotação!I673</f>
        <v>25</v>
      </c>
      <c r="I74" s="30" t="n">
        <f aca="false">Cotação!M673</f>
        <v>4.99</v>
      </c>
      <c r="J74" s="30" t="n">
        <f aca="false">Cotação!L673</f>
        <v>4.99</v>
      </c>
      <c r="K74" s="30" t="n">
        <f aca="false">Cotação!V673</f>
        <v>6.74</v>
      </c>
      <c r="L74" s="28" t="str">
        <f aca="false">Cotação!W673</f>
        <v>DIMEC</v>
      </c>
      <c r="M74" s="31" t="n">
        <f aca="false">Cotação!Y673</f>
        <v>0.350701402805611</v>
      </c>
      <c r="N74" s="30" t="n">
        <f aca="false">(K74-I74)*H74</f>
        <v>43.75</v>
      </c>
      <c r="O74" s="28" t="str">
        <f aca="false">Cotação!AG673</f>
        <v>CIMED &amp; CO. S.A.</v>
      </c>
    </row>
    <row r="75" customFormat="false" ht="15" hidden="false" customHeight="false" outlineLevel="0" collapsed="false">
      <c r="A75" s="28" t="str">
        <f aca="false">Cotação!A674</f>
        <v>606841</v>
      </c>
      <c r="B75" s="29" t="str">
        <f aca="false">Cotação!B674</f>
        <v>7896148500259</v>
      </c>
      <c r="C75" s="28" t="str">
        <f aca="false">Cotação!C674</f>
        <v>BALAS DE FITOMELITO 37G (FIT)</v>
      </c>
      <c r="D75" s="28" t="str">
        <f aca="false">Cotação!D674</f>
        <v>FITOBEL</v>
      </c>
      <c r="E75" s="28" t="str">
        <f aca="false">Cotação!F674</f>
        <v>A</v>
      </c>
      <c r="F75" s="28" t="n">
        <f aca="false">Cotação!H674</f>
        <v>10.4</v>
      </c>
      <c r="G75" s="32" t="n">
        <f aca="false">Cotação!G674</f>
        <v>7</v>
      </c>
      <c r="H75" s="32" t="n">
        <f aca="false">Cotação!I674</f>
        <v>20</v>
      </c>
      <c r="I75" s="30" t="n">
        <f aca="false">Cotação!M674</f>
        <v>3.68</v>
      </c>
      <c r="J75" s="30" t="n">
        <f aca="false">Cotação!L674</f>
        <v>3.68</v>
      </c>
      <c r="K75" s="30" t="n">
        <f aca="false">Cotação!V674</f>
        <v>4.47</v>
      </c>
      <c r="L75" s="28" t="str">
        <f aca="false">Cotação!W674</f>
        <v>DIMEC</v>
      </c>
      <c r="M75" s="31" t="n">
        <f aca="false">Cotação!Y674</f>
        <v>0.214673913043478</v>
      </c>
      <c r="N75" s="30" t="n">
        <f aca="false">(K75-I75)*H75</f>
        <v>15.8</v>
      </c>
      <c r="O75" s="28" t="str">
        <f aca="false">Cotação!AG674</f>
        <v>TAPAJOS COMERCIO DE MEDICAMENTOS LTDA</v>
      </c>
    </row>
    <row r="76" customFormat="false" ht="15" hidden="false" customHeight="false" outlineLevel="0" collapsed="false">
      <c r="A76" s="28" t="str">
        <f aca="false">Cotação!A523</f>
        <v>632861</v>
      </c>
      <c r="B76" s="29" t="str">
        <f aca="false">Cotação!B523</f>
        <v>7899828214026</v>
      </c>
      <c r="C76" s="28" t="str">
        <f aca="false">Cotação!C523</f>
        <v>BANDAGEM ELAST FITA KINES 5MX5CM PRETO</v>
      </c>
      <c r="D76" s="28" t="str">
        <f aca="false">Cotação!D523</f>
        <v>MULTILASER</v>
      </c>
      <c r="E76" s="28" t="str">
        <f aca="false">Cotação!F523</f>
        <v>C</v>
      </c>
      <c r="F76" s="28" t="n">
        <f aca="false">Cotação!H523</f>
        <v>0.5</v>
      </c>
      <c r="G76" s="32" t="n">
        <f aca="false">Cotação!G523</f>
        <v>0</v>
      </c>
      <c r="H76" s="32" t="n">
        <f aca="false">Cotação!I523</f>
        <v>2</v>
      </c>
      <c r="I76" s="30" t="n">
        <f aca="false">Cotação!M523</f>
        <v>23.99</v>
      </c>
      <c r="J76" s="30" t="n">
        <f aca="false">Cotação!L523</f>
        <v>23.99</v>
      </c>
      <c r="K76" s="30" t="n">
        <f aca="false">Cotação!V523</f>
        <v>26.144</v>
      </c>
      <c r="L76" s="28" t="str">
        <f aca="false">Cotação!W523</f>
        <v>MEDCENTRO</v>
      </c>
      <c r="M76" s="31" t="n">
        <f aca="false">Cotação!Y523</f>
        <v>0.0897874114214257</v>
      </c>
      <c r="N76" s="30" t="n">
        <f aca="false">(K76-I76)*H76</f>
        <v>4.308</v>
      </c>
      <c r="O76" s="28" t="str">
        <f aca="false">Cotação!AG523</f>
        <v>CENTROFARMA DISTRIBUIDORA FARMACEUTICA LTDA</v>
      </c>
    </row>
    <row r="77" customFormat="false" ht="15" hidden="false" customHeight="false" outlineLevel="0" collapsed="false">
      <c r="A77" s="28" t="str">
        <f aca="false">Cotação!A524</f>
        <v>632871</v>
      </c>
      <c r="B77" s="29" t="str">
        <f aca="false">Cotação!B524</f>
        <v>7899828214033</v>
      </c>
      <c r="C77" s="28" t="str">
        <f aca="false">Cotação!C524</f>
        <v>BANDAGEM ELAST FITA KINES 5MX5CM ROSA</v>
      </c>
      <c r="D77" s="28" t="str">
        <f aca="false">Cotação!D524</f>
        <v>MULTILASER</v>
      </c>
      <c r="E77" s="28" t="str">
        <f aca="false">Cotação!F524</f>
        <v>C</v>
      </c>
      <c r="F77" s="28" t="n">
        <f aca="false">Cotação!H524</f>
        <v>0.3</v>
      </c>
      <c r="G77" s="32" t="n">
        <f aca="false">Cotação!G524</f>
        <v>0</v>
      </c>
      <c r="H77" s="32" t="n">
        <f aca="false">Cotação!I524</f>
        <v>1</v>
      </c>
      <c r="I77" s="30" t="n">
        <f aca="false">Cotação!M524</f>
        <v>21.99</v>
      </c>
      <c r="J77" s="30" t="n">
        <f aca="false">Cotação!L524</f>
        <v>21.99</v>
      </c>
      <c r="K77" s="30" t="n">
        <f aca="false">Cotação!V524</f>
        <v>26.182</v>
      </c>
      <c r="L77" s="28" t="str">
        <f aca="false">Cotação!W524</f>
        <v>MEDCENTRO</v>
      </c>
      <c r="M77" s="31" t="n">
        <f aca="false">Cotação!Y524</f>
        <v>0.190632105502501</v>
      </c>
      <c r="N77" s="30" t="n">
        <f aca="false">(K77-I77)*H77</f>
        <v>4.192</v>
      </c>
      <c r="O77" s="28" t="str">
        <f aca="false">Cotação!AG524</f>
        <v>CENTROFARMA DISTRIBUIDORA FARMACEUTICA LTDA</v>
      </c>
    </row>
    <row r="78" customFormat="false" ht="15" hidden="false" customHeight="false" outlineLevel="0" collapsed="false">
      <c r="A78" s="28" t="str">
        <f aca="false">Cotação!A967</f>
        <v>597661</v>
      </c>
      <c r="B78" s="29" t="str">
        <f aca="false">Cotação!B967</f>
        <v>7898944775053</v>
      </c>
      <c r="C78" s="28" t="str">
        <f aca="false">Cotação!C967</f>
        <v>BCAA 2400 MAX TITANIUM 60 CAPS</v>
      </c>
      <c r="D78" s="28" t="str">
        <f aca="false">Cotação!D967</f>
        <v>MAX TITANIUM</v>
      </c>
      <c r="E78" s="28" t="str">
        <f aca="false">Cotação!F967</f>
        <v>C</v>
      </c>
      <c r="F78" s="28" t="n">
        <f aca="false">Cotação!H967</f>
        <v>0.3</v>
      </c>
      <c r="G78" s="32" t="n">
        <f aca="false">Cotação!G967</f>
        <v>0</v>
      </c>
      <c r="H78" s="32" t="n">
        <f aca="false">Cotação!I967</f>
        <v>1</v>
      </c>
      <c r="I78" s="30" t="n">
        <f aca="false">Cotação!M967</f>
        <v>26.95</v>
      </c>
      <c r="J78" s="30" t="n">
        <f aca="false">Cotação!L967</f>
        <v>26.95</v>
      </c>
      <c r="K78" s="30" t="n">
        <f aca="false">Cotação!V967</f>
        <v>36.0715</v>
      </c>
      <c r="L78" s="28" t="str">
        <f aca="false">Cotação!W967</f>
        <v>MEDCENTRO</v>
      </c>
      <c r="M78" s="31" t="n">
        <f aca="false">Cotação!Y967</f>
        <v>0.338460111317254</v>
      </c>
      <c r="N78" s="30" t="n">
        <f aca="false">(K78-I78)*H78</f>
        <v>9.1215</v>
      </c>
      <c r="O78" s="28" t="str">
        <f aca="false">Cotação!AG967</f>
        <v>AT SUPLEMENTOS LTDA</v>
      </c>
    </row>
    <row r="79" customFormat="false" ht="15" hidden="false" customHeight="false" outlineLevel="0" collapsed="false">
      <c r="A79" s="28" t="str">
        <f aca="false">Cotação!A951</f>
        <v>446981</v>
      </c>
      <c r="B79" s="29" t="str">
        <f aca="false">Cotação!B951</f>
        <v>7897917000260</v>
      </c>
      <c r="C79" s="28" t="str">
        <f aca="false">Cotação!C951</f>
        <v>BELFACTRIM 400+80MG CX 20 COMP</v>
      </c>
      <c r="D79" s="28" t="str">
        <f aca="false">Cotação!D951</f>
        <v>BELFAR</v>
      </c>
      <c r="E79" s="28" t="str">
        <f aca="false">Cotação!F951</f>
        <v>B</v>
      </c>
      <c r="F79" s="28" t="n">
        <f aca="false">Cotação!H951</f>
        <v>1.7</v>
      </c>
      <c r="G79" s="32" t="n">
        <f aca="false">Cotação!G951</f>
        <v>1</v>
      </c>
      <c r="H79" s="32" t="n">
        <f aca="false">Cotação!I951</f>
        <v>4</v>
      </c>
      <c r="I79" s="30" t="n">
        <f aca="false">Cotação!M951</f>
        <v>4.85</v>
      </c>
      <c r="J79" s="30" t="n">
        <f aca="false">Cotação!L951</f>
        <v>4.85</v>
      </c>
      <c r="K79" s="30" t="n">
        <f aca="false">Cotação!V951</f>
        <v>5.206</v>
      </c>
      <c r="L79" s="28" t="str">
        <f aca="false">Cotação!W951</f>
        <v>MEDCENTRO</v>
      </c>
      <c r="M79" s="31" t="n">
        <f aca="false">Cotação!Y951</f>
        <v>0.0734020618556703</v>
      </c>
      <c r="N79" s="30" t="n">
        <f aca="false">(K79-I79)*H79</f>
        <v>1.424</v>
      </c>
      <c r="O79" s="28" t="str">
        <f aca="false">Cotação!AG951</f>
        <v>CENTROFARMA DISTRIBUIDORA FARMACEUTICA LTDA</v>
      </c>
    </row>
    <row r="80" customFormat="false" ht="15" hidden="false" customHeight="false" outlineLevel="0" collapsed="false">
      <c r="A80" s="28" t="str">
        <f aca="false">Cotação!A679</f>
        <v>212561</v>
      </c>
      <c r="B80" s="29" t="str">
        <f aca="false">Cotação!B679</f>
        <v>7897917001465</v>
      </c>
      <c r="C80" s="28" t="str">
        <f aca="false">Cotação!C679</f>
        <v>BELFAREN 50MG CX 20 COMP</v>
      </c>
      <c r="D80" s="28" t="str">
        <f aca="false">Cotação!D679</f>
        <v>BELFAR</v>
      </c>
      <c r="E80" s="28" t="str">
        <f aca="false">Cotação!F679</f>
        <v>B</v>
      </c>
      <c r="F80" s="28" t="n">
        <f aca="false">Cotação!H679</f>
        <v>11</v>
      </c>
      <c r="G80" s="32" t="n">
        <f aca="false">Cotação!G679</f>
        <v>13</v>
      </c>
      <c r="H80" s="32" t="n">
        <f aca="false">Cotação!I679</f>
        <v>16</v>
      </c>
      <c r="I80" s="30" t="n">
        <f aca="false">Cotação!M679</f>
        <v>1.62</v>
      </c>
      <c r="J80" s="30" t="n">
        <f aca="false">Cotação!L679</f>
        <v>1.62</v>
      </c>
      <c r="K80" s="30" t="n">
        <f aca="false">Cotação!V679</f>
        <v>1.9855</v>
      </c>
      <c r="L80" s="28" t="str">
        <f aca="false">Cotação!W679</f>
        <v>MEDCENTRO</v>
      </c>
      <c r="M80" s="31" t="n">
        <f aca="false">Cotação!Y679</f>
        <v>0.225617283950617</v>
      </c>
      <c r="N80" s="30" t="n">
        <f aca="false">(K80-I80)*H80</f>
        <v>5.848</v>
      </c>
      <c r="O80" s="28" t="str">
        <f aca="false">Cotação!AG679</f>
        <v>CENTROFARMA DISTRIBUIDORA FARMACEUTICA LTDA</v>
      </c>
    </row>
    <row r="81" customFormat="false" ht="15" hidden="false" customHeight="false" outlineLevel="0" collapsed="false">
      <c r="A81" s="28" t="str">
        <f aca="false">Cotação!A680</f>
        <v>49701</v>
      </c>
      <c r="B81" s="29" t="str">
        <f aca="false">Cotação!B680</f>
        <v>7898060131184</v>
      </c>
      <c r="C81" s="28" t="str">
        <f aca="false">Cotação!C680</f>
        <v>BENZIN 0,1G/G SAB 60G</v>
      </c>
      <c r="D81" s="28" t="str">
        <f aca="false">Cotação!D680</f>
        <v>GLOBO</v>
      </c>
      <c r="E81" s="28" t="str">
        <f aca="false">Cotação!F680</f>
        <v>B</v>
      </c>
      <c r="F81" s="28" t="n">
        <f aca="false">Cotação!H680</f>
        <v>3.2</v>
      </c>
      <c r="G81" s="32" t="n">
        <f aca="false">Cotação!G680</f>
        <v>5</v>
      </c>
      <c r="H81" s="32" t="n">
        <f aca="false">Cotação!I680</f>
        <v>4</v>
      </c>
      <c r="I81" s="30" t="n">
        <f aca="false">Cotação!M680</f>
        <v>5.33</v>
      </c>
      <c r="J81" s="30" t="n">
        <f aca="false">Cotação!L680</f>
        <v>5.33</v>
      </c>
      <c r="K81" s="30" t="n">
        <f aca="false">Cotação!V680</f>
        <v>6.09</v>
      </c>
      <c r="L81" s="28" t="str">
        <f aca="false">Cotação!W680</f>
        <v>DIMEC</v>
      </c>
      <c r="M81" s="31" t="n">
        <f aca="false">Cotação!Y680</f>
        <v>0.142589118198874</v>
      </c>
      <c r="N81" s="30" t="n">
        <f aca="false">(K81-I81)*H81</f>
        <v>3.04</v>
      </c>
      <c r="O81" s="28" t="str">
        <f aca="false">Cotação!AG680</f>
        <v>DSC DISTRIBUIDORA DE MEDICAMENTOS LTDA</v>
      </c>
    </row>
    <row r="82" customFormat="false" ht="15" hidden="false" customHeight="false" outlineLevel="0" collapsed="false">
      <c r="A82" s="28" t="str">
        <f aca="false">Cotação!A166</f>
        <v>51321</v>
      </c>
      <c r="B82" s="29" t="str">
        <f aca="false">Cotação!B166</f>
        <v>7898049796281</v>
      </c>
      <c r="C82" s="28" t="str">
        <f aca="false">Cotação!C166</f>
        <v>BESILATO DE ANLODIPINO 10MG CX 30 COMP</v>
      </c>
      <c r="D82" s="28" t="str">
        <f aca="false">Cotação!D166</f>
        <v>VITAMEDIC</v>
      </c>
      <c r="E82" s="28" t="str">
        <f aca="false">Cotação!F166</f>
        <v>B</v>
      </c>
      <c r="F82" s="28" t="n">
        <f aca="false">Cotação!H166</f>
        <v>6.1</v>
      </c>
      <c r="G82" s="32" t="n">
        <f aca="false">Cotação!G166</f>
        <v>7</v>
      </c>
      <c r="H82" s="32" t="n">
        <f aca="false">Cotação!I166</f>
        <v>9</v>
      </c>
      <c r="I82" s="30" t="n">
        <f aca="false">Cotação!M166</f>
        <v>2.66</v>
      </c>
      <c r="J82" s="30" t="n">
        <f aca="false">Cotação!L166</f>
        <v>2.66</v>
      </c>
      <c r="K82" s="30" t="n">
        <f aca="false">Cotação!V166</f>
        <v>2.9</v>
      </c>
      <c r="L82" s="28" t="str">
        <f aca="false">Cotação!W166</f>
        <v>DIMEC</v>
      </c>
      <c r="M82" s="31" t="n">
        <f aca="false">Cotação!Y166</f>
        <v>0.0902255639097744</v>
      </c>
      <c r="N82" s="30" t="n">
        <f aca="false">(K82-I82)*H82</f>
        <v>2.16</v>
      </c>
      <c r="O82" s="28" t="str">
        <f aca="false">Cotação!AG166</f>
        <v>MEDCENTRO TO DISTRIBUIDORA DE PRODUTOS FARMACEUTICOS LTDA PA</v>
      </c>
    </row>
    <row r="83" customFormat="false" ht="15" hidden="false" customHeight="false" outlineLevel="0" collapsed="false">
      <c r="A83" s="28" t="str">
        <f aca="false">Cotação!A167</f>
        <v>51281</v>
      </c>
      <c r="B83" s="29" t="str">
        <f aca="false">Cotação!B167</f>
        <v>7898049796267</v>
      </c>
      <c r="C83" s="28" t="str">
        <f aca="false">Cotação!C167</f>
        <v>BESILATO DE ANLODIPINO 5MG CX 30 COMP</v>
      </c>
      <c r="D83" s="28" t="str">
        <f aca="false">Cotação!D167</f>
        <v>VITAMEDIC</v>
      </c>
      <c r="E83" s="28" t="str">
        <f aca="false">Cotação!F167</f>
        <v>B</v>
      </c>
      <c r="F83" s="28" t="n">
        <f aca="false">Cotação!H167</f>
        <v>9.6</v>
      </c>
      <c r="G83" s="32" t="n">
        <f aca="false">Cotação!G167</f>
        <v>17</v>
      </c>
      <c r="H83" s="32" t="n">
        <f aca="false">Cotação!I167</f>
        <v>8</v>
      </c>
      <c r="I83" s="30" t="n">
        <f aca="false">Cotação!M167</f>
        <v>1.63</v>
      </c>
      <c r="J83" s="30" t="n">
        <f aca="false">Cotação!L167</f>
        <v>1.63</v>
      </c>
      <c r="K83" s="30" t="n">
        <f aca="false">Cotação!V167</f>
        <v>1.75</v>
      </c>
      <c r="L83" s="28" t="str">
        <f aca="false">Cotação!W167</f>
        <v>DIMEC</v>
      </c>
      <c r="M83" s="31" t="n">
        <f aca="false">Cotação!Y167</f>
        <v>0.0736196319018405</v>
      </c>
      <c r="N83" s="30" t="n">
        <f aca="false">(K83-I83)*H83</f>
        <v>0.960000000000001</v>
      </c>
      <c r="O83" s="28" t="str">
        <f aca="false">Cotação!AG167</f>
        <v>DSC DISTRIBUIDORA DE MEDICAMENTOS LTDA</v>
      </c>
    </row>
    <row r="84" customFormat="false" ht="15" hidden="false" customHeight="false" outlineLevel="0" collapsed="false">
      <c r="A84" s="28" t="str">
        <f aca="false">Cotação!A682</f>
        <v>583821</v>
      </c>
      <c r="B84" s="29" t="str">
        <f aca="false">Cotação!B682</f>
        <v>7897917004688</v>
      </c>
      <c r="C84" s="28" t="str">
        <f aca="false">Cotação!C682</f>
        <v>BETACORTAZOL 20+0,64+2,5 MG/G CREM DERM BG 30G</v>
      </c>
      <c r="D84" s="28" t="str">
        <f aca="false">Cotação!D682</f>
        <v>BELFAR</v>
      </c>
      <c r="E84" s="28" t="str">
        <f aca="false">Cotação!F682</f>
        <v>A</v>
      </c>
      <c r="F84" s="28" t="n">
        <f aca="false">Cotação!H682</f>
        <v>34.1</v>
      </c>
      <c r="G84" s="32" t="n">
        <f aca="false">Cotação!G682</f>
        <v>0</v>
      </c>
      <c r="H84" s="32" t="n">
        <f aca="false">Cotação!I682</f>
        <v>88</v>
      </c>
      <c r="I84" s="30" t="n">
        <f aca="false">Cotação!M682</f>
        <v>6.04</v>
      </c>
      <c r="J84" s="30" t="n">
        <f aca="false">Cotação!L682</f>
        <v>6.04</v>
      </c>
      <c r="K84" s="30" t="n">
        <f aca="false">Cotação!V682</f>
        <v>6.72</v>
      </c>
      <c r="L84" s="28" t="str">
        <f aca="false">Cotação!W682</f>
        <v>DIMEC</v>
      </c>
      <c r="M84" s="31" t="n">
        <f aca="false">Cotação!Y682</f>
        <v>0.112582781456954</v>
      </c>
      <c r="N84" s="30" t="n">
        <f aca="false">(K84-I84)*H84</f>
        <v>59.84</v>
      </c>
      <c r="O84" s="28" t="str">
        <f aca="false">Cotação!AG682</f>
        <v>MM LOBATO COM. E REP. LTDA</v>
      </c>
    </row>
    <row r="85" customFormat="false" ht="15" hidden="false" customHeight="false" outlineLevel="0" collapsed="false">
      <c r="A85" s="28" t="str">
        <f aca="false">Cotação!A683</f>
        <v>452141</v>
      </c>
      <c r="B85" s="29" t="str">
        <f aca="false">Cotação!B683</f>
        <v>7899095203273</v>
      </c>
      <c r="C85" s="28" t="str">
        <f aca="false">Cotação!C683</f>
        <v>BETRICORT POM BG 30G</v>
      </c>
      <c r="D85" s="28" t="str">
        <f aca="false">Cotação!D683</f>
        <v>GEOLAB</v>
      </c>
      <c r="E85" s="28" t="str">
        <f aca="false">Cotação!F683</f>
        <v>A</v>
      </c>
      <c r="F85" s="28" t="n">
        <f aca="false">Cotação!H683</f>
        <v>5.9</v>
      </c>
      <c r="G85" s="32" t="n">
        <f aca="false">Cotação!G683</f>
        <v>14</v>
      </c>
      <c r="H85" s="32" t="n">
        <f aca="false">Cotação!I683</f>
        <v>2</v>
      </c>
      <c r="I85" s="30" t="n">
        <f aca="false">Cotação!M683</f>
        <v>6.55</v>
      </c>
      <c r="J85" s="30" t="n">
        <f aca="false">Cotação!L683</f>
        <v>6.55</v>
      </c>
      <c r="K85" s="30" t="n">
        <f aca="false">Cotação!V683</f>
        <v>7.6095</v>
      </c>
      <c r="L85" s="28" t="str">
        <f aca="false">Cotação!W683</f>
        <v>MEDCENTRO</v>
      </c>
      <c r="M85" s="31" t="n">
        <f aca="false">Cotação!Y683</f>
        <v>0.16175572519084</v>
      </c>
      <c r="N85" s="30" t="n">
        <f aca="false">(K85-I85)*H85</f>
        <v>2.119</v>
      </c>
      <c r="O85" s="28" t="str">
        <f aca="false">Cotação!AG683</f>
        <v>MEDCENTRO TO DISTRIBUIDORA DE PRODUTOS FARMACEUTICOS LTDA PA</v>
      </c>
    </row>
    <row r="86" customFormat="false" ht="15" hidden="false" customHeight="false" outlineLevel="0" collapsed="false">
      <c r="A86" s="28" t="str">
        <f aca="false">Cotação!A685</f>
        <v>538081</v>
      </c>
      <c r="B86" s="29" t="str">
        <f aca="false">Cotação!B685</f>
        <v>7898031311232</v>
      </c>
      <c r="C86" s="28" t="str">
        <f aca="false">Cotação!C685</f>
        <v>BICARBONATO DE SODIO 50G</v>
      </c>
      <c r="D86" s="28" t="str">
        <f aca="false">Cotação!D685</f>
        <v>UNIPHAR</v>
      </c>
      <c r="E86" s="28" t="str">
        <f aca="false">Cotação!F685</f>
        <v>B</v>
      </c>
      <c r="F86" s="28" t="n">
        <f aca="false">Cotação!H685</f>
        <v>10.3</v>
      </c>
      <c r="G86" s="32" t="n">
        <f aca="false">Cotação!G685</f>
        <v>5</v>
      </c>
      <c r="H86" s="32" t="n">
        <f aca="false">Cotação!I685</f>
        <v>22</v>
      </c>
      <c r="I86" s="30" t="n">
        <f aca="false">Cotação!M685</f>
        <v>2.29</v>
      </c>
      <c r="J86" s="30" t="n">
        <f aca="false">Cotação!L685</f>
        <v>2.29</v>
      </c>
      <c r="K86" s="30" t="n">
        <f aca="false">Cotação!V685</f>
        <v>2.42</v>
      </c>
      <c r="L86" s="28" t="str">
        <f aca="false">Cotação!W685</f>
        <v>DIMEC</v>
      </c>
      <c r="M86" s="31" t="n">
        <f aca="false">Cotação!Y685</f>
        <v>0.0567685589519651</v>
      </c>
      <c r="N86" s="30" t="n">
        <f aca="false">(K86-I86)*H86</f>
        <v>2.86</v>
      </c>
      <c r="O86" s="28" t="str">
        <f aca="false">Cotação!AG685</f>
        <v>C &amp; B LTDA</v>
      </c>
    </row>
    <row r="87" customFormat="false" ht="15" hidden="false" customHeight="false" outlineLevel="0" collapsed="false">
      <c r="A87" s="28" t="str">
        <f aca="false">Cotação!A168</f>
        <v>666551</v>
      </c>
      <c r="B87" s="29" t="str">
        <f aca="false">Cotação!B168</f>
        <v>7896658050145</v>
      </c>
      <c r="C87" s="28" t="str">
        <f aca="false">Cotação!C168</f>
        <v>BILASTINA 20MG COM BLX15 (GEN)</v>
      </c>
      <c r="D87" s="28" t="str">
        <f aca="false">Cotação!D168</f>
        <v>ACHE</v>
      </c>
      <c r="E87" s="28" t="str">
        <f aca="false">Cotação!F168</f>
        <v>A</v>
      </c>
      <c r="F87" s="28" t="n">
        <f aca="false">Cotação!H168</f>
        <v>9.6</v>
      </c>
      <c r="G87" s="32" t="n">
        <f aca="false">Cotação!G168</f>
        <v>19</v>
      </c>
      <c r="H87" s="32" t="n">
        <f aca="false">Cotação!I168</f>
        <v>6</v>
      </c>
      <c r="I87" s="30" t="n">
        <f aca="false">Cotação!M168</f>
        <v>14.47</v>
      </c>
      <c r="J87" s="30" t="n">
        <f aca="false">Cotação!L168</f>
        <v>14.47</v>
      </c>
      <c r="K87" s="30" t="n">
        <f aca="false">Cotação!V168</f>
        <v>20.026</v>
      </c>
      <c r="L87" s="28" t="str">
        <f aca="false">Cotação!W168</f>
        <v>MEDCENTRO</v>
      </c>
      <c r="M87" s="31" t="n">
        <f aca="false">Cotação!Y168</f>
        <v>0.383966827919834</v>
      </c>
      <c r="N87" s="30" t="n">
        <f aca="false">(K87-I87)*H87</f>
        <v>33.336</v>
      </c>
      <c r="O87" s="28" t="str">
        <f aca="false">Cotação!AG168</f>
        <v>NAZARIA DISTRIBUIDORA DE PRODUTOS FARMACEUTICOS LTDA</v>
      </c>
    </row>
    <row r="88" customFormat="false" ht="15" hidden="false" customHeight="false" outlineLevel="0" collapsed="false">
      <c r="A88" s="28" t="str">
        <f aca="false">Cotação!A169</f>
        <v>609131</v>
      </c>
      <c r="B88" s="29" t="str">
        <f aca="false">Cotação!B169</f>
        <v>7891317016326</v>
      </c>
      <c r="C88" s="28" t="str">
        <f aca="false">Cotação!C169</f>
        <v>BILASTINA 20MG CX 15 COMP</v>
      </c>
      <c r="D88" s="28" t="str">
        <f aca="false">Cotação!D169</f>
        <v>EUROFARMA</v>
      </c>
      <c r="E88" s="28" t="str">
        <f aca="false">Cotação!F169</f>
        <v>B</v>
      </c>
      <c r="F88" s="28" t="n">
        <f aca="false">Cotação!H169</f>
        <v>4.3</v>
      </c>
      <c r="G88" s="32" t="n">
        <f aca="false">Cotação!G169</f>
        <v>3</v>
      </c>
      <c r="H88" s="32" t="n">
        <f aca="false">Cotação!I169</f>
        <v>9</v>
      </c>
      <c r="I88" s="30" t="n">
        <f aca="false">Cotação!M169</f>
        <v>19.195</v>
      </c>
      <c r="J88" s="30" t="n">
        <f aca="false">Cotação!L169</f>
        <v>19.195</v>
      </c>
      <c r="K88" s="30" t="n">
        <f aca="false">Cotação!V169</f>
        <v>28.17</v>
      </c>
      <c r="L88" s="28" t="str">
        <f aca="false">Cotação!W169</f>
        <v>DIMEC</v>
      </c>
      <c r="M88" s="31" t="n">
        <f aca="false">Cotação!Y169</f>
        <v>0.467569679604064</v>
      </c>
      <c r="N88" s="30" t="n">
        <f aca="false">(K88-I88)*H88</f>
        <v>80.775</v>
      </c>
      <c r="O88" s="28" t="str">
        <f aca="false">Cotação!AG169</f>
        <v>SC DISTRIBUICAO LTDA</v>
      </c>
    </row>
    <row r="89" customFormat="false" ht="15" hidden="false" customHeight="false" outlineLevel="0" collapsed="false">
      <c r="A89" s="28" t="str">
        <f aca="false">Cotação!A170</f>
        <v>658801</v>
      </c>
      <c r="B89" s="29" t="str">
        <f aca="false">Cotação!B170</f>
        <v>7896004821696</v>
      </c>
      <c r="C89" s="28" t="str">
        <f aca="false">Cotação!C170</f>
        <v>BILASTINA 20MG CX 20 COMP</v>
      </c>
      <c r="D89" s="28" t="str">
        <f aca="false">Cotação!D170</f>
        <v>GERMED GENERICOS</v>
      </c>
      <c r="E89" s="28" t="str">
        <f aca="false">Cotação!F170</f>
        <v>B</v>
      </c>
      <c r="F89" s="28" t="n">
        <f aca="false">Cotação!H170</f>
        <v>2.1</v>
      </c>
      <c r="G89" s="32" t="n">
        <f aca="false">Cotação!G170</f>
        <v>4</v>
      </c>
      <c r="H89" s="32" t="n">
        <f aca="false">Cotação!I170</f>
        <v>2</v>
      </c>
      <c r="I89" s="30" t="n">
        <f aca="false">Cotação!M170</f>
        <v>23.74</v>
      </c>
      <c r="J89" s="30" t="n">
        <f aca="false">Cotação!L170</f>
        <v>23.74</v>
      </c>
      <c r="K89" s="30" t="n">
        <f aca="false">Cotação!V170</f>
        <v>25.33</v>
      </c>
      <c r="L89" s="28" t="str">
        <f aca="false">Cotação!W170</f>
        <v>DIMEC</v>
      </c>
      <c r="M89" s="31" t="n">
        <f aca="false">Cotação!Y170</f>
        <v>0.0669755686604887</v>
      </c>
      <c r="N89" s="30" t="n">
        <f aca="false">(K89-I89)*H89</f>
        <v>3.18</v>
      </c>
      <c r="O89" s="28" t="str">
        <f aca="false">Cotação!AG170</f>
        <v>CENTROFARMA DISTRIBUIDORA FARMACEUTICA LTDA</v>
      </c>
    </row>
    <row r="90" customFormat="false" ht="15" hidden="false" customHeight="false" outlineLevel="0" collapsed="false">
      <c r="A90" s="28" t="str">
        <f aca="false">Cotação!A171</f>
        <v>636531</v>
      </c>
      <c r="B90" s="29" t="str">
        <f aca="false">Cotação!B171</f>
        <v>7896004784076</v>
      </c>
      <c r="C90" s="28" t="str">
        <f aca="false">Cotação!C171</f>
        <v>BILASTINA 20MG X 15</v>
      </c>
      <c r="D90" s="28" t="str">
        <f aca="false">Cotação!D171</f>
        <v>EMS GENERICO</v>
      </c>
      <c r="E90" s="28" t="str">
        <f aca="false">Cotação!F171</f>
        <v>B</v>
      </c>
      <c r="F90" s="28" t="n">
        <f aca="false">Cotação!H171</f>
        <v>2.2</v>
      </c>
      <c r="G90" s="32" t="n">
        <f aca="false">Cotação!G171</f>
        <v>3</v>
      </c>
      <c r="H90" s="32" t="n">
        <f aca="false">Cotação!I171</f>
        <v>3</v>
      </c>
      <c r="I90" s="30" t="n">
        <f aca="false">Cotação!M171</f>
        <v>22.47</v>
      </c>
      <c r="J90" s="30" t="n">
        <f aca="false">Cotação!L171</f>
        <v>22.47</v>
      </c>
      <c r="K90" s="30" t="n">
        <f aca="false">Cotação!V171</f>
        <v>23.8925</v>
      </c>
      <c r="L90" s="28" t="str">
        <f aca="false">Cotação!W171</f>
        <v>MEDCENTRO</v>
      </c>
      <c r="M90" s="31" t="n">
        <f aca="false">Cotação!Y171</f>
        <v>0.0633066310636403</v>
      </c>
      <c r="N90" s="30" t="n">
        <f aca="false">(K90-I90)*H90</f>
        <v>4.2675</v>
      </c>
      <c r="O90" s="28" t="str">
        <f aca="false">Cotação!AG171</f>
        <v>SC DISTRIBUICAO LTDA</v>
      </c>
    </row>
    <row r="91" customFormat="false" ht="15" hidden="false" customHeight="false" outlineLevel="0" collapsed="false">
      <c r="A91" s="28" t="str">
        <f aca="false">Cotação!A1001</f>
        <v>611401</v>
      </c>
      <c r="B91" s="29" t="str">
        <f aca="false">Cotação!B1001</f>
        <v>7898301055835</v>
      </c>
      <c r="C91" s="28" t="str">
        <f aca="false">Cotação!C1001</f>
        <v>BOMBA TIRA LEITE ELETRICA COMPACT</v>
      </c>
      <c r="D91" s="28" t="str">
        <f aca="false">Cotação!D1001</f>
        <v>G-TECH</v>
      </c>
      <c r="E91" s="28" t="str">
        <f aca="false">Cotação!F1001</f>
        <v>A</v>
      </c>
      <c r="F91" s="28" t="n">
        <f aca="false">Cotação!H1001</f>
        <v>0.3</v>
      </c>
      <c r="G91" s="32" t="n">
        <f aca="false">Cotação!G1001</f>
        <v>0</v>
      </c>
      <c r="H91" s="32" t="n">
        <f aca="false">Cotação!I1001</f>
        <v>1</v>
      </c>
      <c r="I91" s="30" t="n">
        <f aca="false">Cotação!M1001</f>
        <v>113.3</v>
      </c>
      <c r="J91" s="30" t="n">
        <f aca="false">Cotação!L1001</f>
        <v>113.3</v>
      </c>
      <c r="K91" s="30" t="n">
        <f aca="false">Cotação!V1001</f>
        <v>128.858</v>
      </c>
      <c r="L91" s="28" t="str">
        <f aca="false">Cotação!W1001</f>
        <v>MEDCENTRO</v>
      </c>
      <c r="M91" s="31" t="n">
        <f aca="false">Cotação!Y1001</f>
        <v>0.137316857899382</v>
      </c>
      <c r="N91" s="30" t="n">
        <f aca="false">(K91-I91)*H91</f>
        <v>15.558</v>
      </c>
      <c r="O91" s="28" t="str">
        <f aca="false">Cotação!AG1001</f>
        <v>DSC DISTRIBUIDORA DE MEDICAMENTOS LTDA</v>
      </c>
    </row>
    <row r="92" customFormat="false" ht="15" hidden="false" customHeight="false" outlineLevel="0" collapsed="false">
      <c r="A92" s="28" t="str">
        <f aca="false">Cotação!A174</f>
        <v>16203</v>
      </c>
      <c r="B92" s="29" t="str">
        <f aca="false">Cotação!B174</f>
        <v>7896658051647</v>
      </c>
      <c r="C92" s="28" t="str">
        <f aca="false">Cotação!C174</f>
        <v>BRONFENI+FENILE 12+15MG C/12 CPR GEN</v>
      </c>
      <c r="D92" s="28" t="str">
        <f aca="false">Cotação!D174</f>
        <v>ACHE</v>
      </c>
      <c r="E92" s="28" t="str">
        <f aca="false">Cotação!F174</f>
        <v>C</v>
      </c>
      <c r="F92" s="28" t="n">
        <f aca="false">Cotação!H174</f>
        <v>0.6</v>
      </c>
      <c r="G92" s="32" t="n">
        <f aca="false">Cotação!G174</f>
        <v>1</v>
      </c>
      <c r="H92" s="32" t="n">
        <f aca="false">Cotação!I174</f>
        <v>1</v>
      </c>
      <c r="I92" s="30" t="n">
        <f aca="false">Cotação!M174</f>
        <v>10.67</v>
      </c>
      <c r="J92" s="30" t="n">
        <f aca="false">Cotação!L174</f>
        <v>10.67</v>
      </c>
      <c r="K92" s="30" t="n">
        <f aca="false">Cotação!V174</f>
        <v>11.989</v>
      </c>
      <c r="L92" s="28" t="str">
        <f aca="false">Cotação!W174</f>
        <v>MEDCENTRO</v>
      </c>
      <c r="M92" s="31" t="n">
        <f aca="false">Cotação!Y174</f>
        <v>0.123617619493908</v>
      </c>
      <c r="N92" s="30" t="n">
        <f aca="false">(K92-I92)*H92</f>
        <v>1.319</v>
      </c>
      <c r="O92" s="28" t="str">
        <f aca="false">Cotação!AG174</f>
        <v>CENTROFARMA DISTRIBUIDORA FARMACEUTICA LTDA</v>
      </c>
    </row>
    <row r="93" customFormat="false" ht="15" hidden="false" customHeight="false" outlineLevel="0" collapsed="false">
      <c r="A93" s="28" t="str">
        <f aca="false">Cotação!A175</f>
        <v>16103</v>
      </c>
      <c r="B93" s="29" t="str">
        <f aca="false">Cotação!B175</f>
        <v>7896658051661</v>
      </c>
      <c r="C93" s="28" t="str">
        <f aca="false">Cotação!C175</f>
        <v>BRONFENI+FENILE 2+2,5MG/ML GTS 20ML GEN</v>
      </c>
      <c r="D93" s="28" t="str">
        <f aca="false">Cotação!D175</f>
        <v>ACHE</v>
      </c>
      <c r="E93" s="28" t="str">
        <f aca="false">Cotação!F175</f>
        <v>C</v>
      </c>
      <c r="F93" s="28" t="n">
        <f aca="false">Cotação!H175</f>
        <v>1.7</v>
      </c>
      <c r="G93" s="32" t="n">
        <f aca="false">Cotação!G175</f>
        <v>3</v>
      </c>
      <c r="H93" s="32" t="n">
        <f aca="false">Cotação!I175</f>
        <v>2</v>
      </c>
      <c r="I93" s="30" t="n">
        <f aca="false">Cotação!M175</f>
        <v>4.84</v>
      </c>
      <c r="J93" s="30" t="n">
        <f aca="false">Cotação!L175</f>
        <v>4.84</v>
      </c>
      <c r="K93" s="30" t="n">
        <f aca="false">Cotação!V175</f>
        <v>5.358</v>
      </c>
      <c r="L93" s="28" t="str">
        <f aca="false">Cotação!W175</f>
        <v>MEDCENTRO</v>
      </c>
      <c r="M93" s="31" t="n">
        <f aca="false">Cotação!Y175</f>
        <v>0.10702479338843</v>
      </c>
      <c r="N93" s="30" t="n">
        <f aca="false">(K93-I93)*H93</f>
        <v>1.036</v>
      </c>
      <c r="O93" s="28" t="str">
        <f aca="false">Cotação!AG175</f>
        <v>CENTROFARMA DISTRIBUIDORA FARMACEUTICA LTDA</v>
      </c>
    </row>
    <row r="94" customFormat="false" ht="15" hidden="false" customHeight="false" outlineLevel="0" collapsed="false">
      <c r="A94" s="28" t="str">
        <f aca="false">Cotação!A691</f>
        <v>30803</v>
      </c>
      <c r="B94" s="29" t="str">
        <f aca="false">Cotação!B691</f>
        <v>7896006226802</v>
      </c>
      <c r="C94" s="28" t="str">
        <f aca="false">Cotação!C691</f>
        <v>BUSCOVERAN COMPOST 10MG+250MG COM REVX20</v>
      </c>
      <c r="D94" s="28" t="str">
        <f aca="false">Cotação!D691</f>
        <v>UNIAO QUIMICA</v>
      </c>
      <c r="E94" s="28" t="str">
        <f aca="false">Cotação!F691</f>
        <v>C</v>
      </c>
      <c r="F94" s="28" t="n">
        <f aca="false">Cotação!H691</f>
        <v>2</v>
      </c>
      <c r="G94" s="32" t="n">
        <f aca="false">Cotação!G691</f>
        <v>5</v>
      </c>
      <c r="H94" s="32" t="n">
        <f aca="false">Cotação!I691</f>
        <v>1</v>
      </c>
      <c r="I94" s="30" t="n">
        <f aca="false">Cotação!M691</f>
        <v>6.826</v>
      </c>
      <c r="J94" s="30" t="n">
        <f aca="false">Cotação!L691</f>
        <v>6.826</v>
      </c>
      <c r="K94" s="30" t="n">
        <f aca="false">Cotação!V691</f>
        <v>8.23</v>
      </c>
      <c r="L94" s="28" t="str">
        <f aca="false">Cotação!W691</f>
        <v>DIMEC</v>
      </c>
      <c r="M94" s="31" t="n">
        <f aca="false">Cotação!Y691</f>
        <v>0.205684148842661</v>
      </c>
      <c r="N94" s="30" t="n">
        <f aca="false">(K94-I94)*H94</f>
        <v>1.404</v>
      </c>
      <c r="O94" s="28" t="str">
        <f aca="false">Cotação!AG691</f>
        <v>F&amp;F DISTR DE PRODUTOS FARMACÊUTICOS</v>
      </c>
    </row>
    <row r="95" customFormat="false" ht="15" hidden="false" customHeight="false" outlineLevel="0" collapsed="false">
      <c r="A95" s="28" t="str">
        <f aca="false">Cotação!A692</f>
        <v>245601</v>
      </c>
      <c r="B95" s="29" t="str">
        <f aca="false">Cotação!B692</f>
        <v>7898049794683</v>
      </c>
      <c r="C95" s="28" t="str">
        <f aca="false">Cotação!C692</f>
        <v>BUTACID 200MG CX 20 COMP REV</v>
      </c>
      <c r="D95" s="28" t="str">
        <f aca="false">Cotação!D692</f>
        <v>VITAMEDIC</v>
      </c>
      <c r="E95" s="28" t="str">
        <f aca="false">Cotação!F692</f>
        <v>C</v>
      </c>
      <c r="F95" s="28" t="n">
        <f aca="false">Cotação!H692</f>
        <v>1.3</v>
      </c>
      <c r="G95" s="32" t="n">
        <f aca="false">Cotação!G692</f>
        <v>0</v>
      </c>
      <c r="H95" s="32" t="n">
        <f aca="false">Cotação!I692</f>
        <v>4</v>
      </c>
      <c r="I95" s="30" t="n">
        <f aca="false">Cotação!M692</f>
        <v>10.99</v>
      </c>
      <c r="J95" s="30" t="n">
        <f aca="false">Cotação!L692</f>
        <v>10.99</v>
      </c>
      <c r="K95" s="30" t="n">
        <f aca="false">Cotação!V692</f>
        <v>11.9035</v>
      </c>
      <c r="L95" s="28" t="str">
        <f aca="false">Cotação!W692</f>
        <v>MEDCENTRO</v>
      </c>
      <c r="M95" s="31" t="n">
        <f aca="false">Cotação!Y692</f>
        <v>0.0831210191082801</v>
      </c>
      <c r="N95" s="30" t="n">
        <f aca="false">(K95-I95)*H95</f>
        <v>3.654</v>
      </c>
      <c r="O95" s="28" t="str">
        <f aca="false">Cotação!AG692</f>
        <v>MM LOBATO COM. E REP. LTDA</v>
      </c>
    </row>
    <row r="96" customFormat="false" ht="15" hidden="false" customHeight="false" outlineLevel="0" collapsed="false">
      <c r="A96" s="28" t="str">
        <f aca="false">Cotação!A693</f>
        <v>245581</v>
      </c>
      <c r="B96" s="29" t="str">
        <f aca="false">Cotação!B693</f>
        <v>7898049794690</v>
      </c>
      <c r="C96" s="28" t="str">
        <f aca="false">Cotação!C693</f>
        <v>BUTACID 200MG CX 200 COMP REV</v>
      </c>
      <c r="D96" s="28" t="str">
        <f aca="false">Cotação!D693</f>
        <v>VITAMEDIC</v>
      </c>
      <c r="E96" s="28" t="str">
        <f aca="false">Cotação!F693</f>
        <v>A</v>
      </c>
      <c r="F96" s="28" t="n">
        <f aca="false">Cotação!H693</f>
        <v>13</v>
      </c>
      <c r="G96" s="32" t="n">
        <f aca="false">Cotação!G693</f>
        <v>12</v>
      </c>
      <c r="H96" s="32" t="n">
        <f aca="false">Cotação!I693</f>
        <v>2</v>
      </c>
      <c r="I96" s="30" t="n">
        <f aca="false">Cotação!M693</f>
        <v>96.39</v>
      </c>
      <c r="J96" s="30" t="n">
        <f aca="false">Cotação!L693</f>
        <v>4.8195</v>
      </c>
      <c r="K96" s="30" t="n">
        <f aca="false">Cotação!V693</f>
        <v>101.46</v>
      </c>
      <c r="L96" s="28" t="str">
        <f aca="false">Cotação!W693</f>
        <v>DIMEC</v>
      </c>
      <c r="M96" s="31" t="n">
        <f aca="false">Cotação!Y693</f>
        <v>0.0525988173046998</v>
      </c>
      <c r="N96" s="30" t="n">
        <f aca="false">(K96-I96)*H96</f>
        <v>10.14</v>
      </c>
      <c r="O96" s="28" t="str">
        <f aca="false">Cotação!AG693</f>
        <v>TAPAJOS COMERCIO DE MEDICAMENTOS LTDA</v>
      </c>
    </row>
    <row r="97" customFormat="false" ht="15" hidden="false" customHeight="false" outlineLevel="0" collapsed="false">
      <c r="A97" s="28" t="str">
        <f aca="false">Cotação!A178</f>
        <v>71481</v>
      </c>
      <c r="B97" s="29" t="str">
        <f aca="false">Cotação!B178</f>
        <v>7895296211024</v>
      </c>
      <c r="C97" s="28" t="str">
        <f aca="false">Cotação!C178</f>
        <v>CABERGOLINA 0,5 MG CX 8 COMP</v>
      </c>
      <c r="D97" s="28" t="str">
        <f aca="false">Cotação!D178</f>
        <v>NOVA QUIMICA GENERICOS</v>
      </c>
      <c r="E97" s="28" t="str">
        <f aca="false">Cotação!F178</f>
        <v>C</v>
      </c>
      <c r="F97" s="28" t="n">
        <f aca="false">Cotação!H178</f>
        <v>0.2</v>
      </c>
      <c r="G97" s="32" t="n">
        <f aca="false">Cotação!G178</f>
        <v>0</v>
      </c>
      <c r="H97" s="32" t="n">
        <f aca="false">Cotação!I178</f>
        <v>1</v>
      </c>
      <c r="I97" s="30" t="n">
        <f aca="false">Cotação!M178</f>
        <v>50.565</v>
      </c>
      <c r="J97" s="30" t="n">
        <f aca="false">Cotação!L178</f>
        <v>50.565</v>
      </c>
      <c r="K97" s="30" t="n">
        <f aca="false">Cotação!V178</f>
        <v>62.18</v>
      </c>
      <c r="L97" s="28" t="str">
        <f aca="false">Cotação!W178</f>
        <v>DIMEC</v>
      </c>
      <c r="M97" s="31" t="n">
        <f aca="false">Cotação!Y178</f>
        <v>0.229704340947296</v>
      </c>
      <c r="N97" s="30" t="n">
        <f aca="false">(K97-I97)*H97</f>
        <v>11.615</v>
      </c>
      <c r="O97" s="28" t="str">
        <f aca="false">Cotação!AG178</f>
        <v>SC DISTRIBUICAO LTDA</v>
      </c>
    </row>
    <row r="98" customFormat="false" ht="15" hidden="false" customHeight="false" outlineLevel="0" collapsed="false">
      <c r="A98" s="28" t="str">
        <f aca="false">Cotação!A179</f>
        <v>636351</v>
      </c>
      <c r="B98" s="29" t="str">
        <f aca="false">Cotação!B179</f>
        <v>7896004747453</v>
      </c>
      <c r="C98" s="28" t="str">
        <f aca="false">Cotação!C179</f>
        <v>CABERGOLINA 0,50MG CX 2 COMP</v>
      </c>
      <c r="D98" s="28" t="str">
        <f aca="false">Cotação!D179</f>
        <v>GERMED GENERICOS</v>
      </c>
      <c r="E98" s="28" t="str">
        <f aca="false">Cotação!F179</f>
        <v>C</v>
      </c>
      <c r="F98" s="28" t="n">
        <f aca="false">Cotação!H179</f>
        <v>0.7</v>
      </c>
      <c r="G98" s="32" t="n">
        <f aca="false">Cotação!G179</f>
        <v>1</v>
      </c>
      <c r="H98" s="32" t="n">
        <f aca="false">Cotação!I179</f>
        <v>1</v>
      </c>
      <c r="I98" s="30" t="n">
        <f aca="false">Cotação!M179</f>
        <v>13.9366666666667</v>
      </c>
      <c r="J98" s="30" t="n">
        <f aca="false">Cotação!L179</f>
        <v>13.9367</v>
      </c>
      <c r="K98" s="30" t="n">
        <f aca="false">Cotação!V179</f>
        <v>16.15</v>
      </c>
      <c r="L98" s="28" t="str">
        <f aca="false">Cotação!W179</f>
        <v>DIMEC</v>
      </c>
      <c r="M98" s="31" t="n">
        <f aca="false">Cotação!Y179</f>
        <v>0.158813680937572</v>
      </c>
      <c r="N98" s="30" t="n">
        <f aca="false">(K98-I98)*H98</f>
        <v>2.2133333333333</v>
      </c>
      <c r="O98" s="28" t="str">
        <f aca="false">Cotação!AG179</f>
        <v>SC DISTRIBUICAO LTDA</v>
      </c>
    </row>
    <row r="99" customFormat="false" ht="15" hidden="false" customHeight="false" outlineLevel="0" collapsed="false">
      <c r="A99" s="28" t="str">
        <f aca="false">Cotação!A80</f>
        <v>648301</v>
      </c>
      <c r="B99" s="29" t="str">
        <f aca="false">Cotação!B80</f>
        <v>7898108640906</v>
      </c>
      <c r="C99" s="28" t="str">
        <f aca="false">Cotação!C80</f>
        <v>CAIXA DE ALGODAO SANCARE 25G</v>
      </c>
      <c r="D99" s="28" t="str">
        <f aca="false">Cotação!D80</f>
        <v>SANFARMA</v>
      </c>
      <c r="E99" s="28" t="str">
        <f aca="false">Cotação!F80</f>
        <v>C</v>
      </c>
      <c r="F99" s="28" t="n">
        <f aca="false">Cotação!H80</f>
        <v>0.5</v>
      </c>
      <c r="G99" s="32" t="n">
        <f aca="false">Cotação!G80</f>
        <v>0</v>
      </c>
      <c r="H99" s="32" t="n">
        <f aca="false">Cotação!I80</f>
        <v>2</v>
      </c>
      <c r="I99" s="30" t="n">
        <f aca="false">Cotação!M80</f>
        <v>1.97</v>
      </c>
      <c r="J99" s="30" t="n">
        <f aca="false">Cotação!L80</f>
        <v>1.97</v>
      </c>
      <c r="K99" s="30" t="n">
        <f aca="false">Cotação!V80</f>
        <v>2.2135</v>
      </c>
      <c r="L99" s="28" t="str">
        <f aca="false">Cotação!W80</f>
        <v>MEDCENTRO</v>
      </c>
      <c r="M99" s="31" t="n">
        <f aca="false">Cotação!Y80</f>
        <v>0.123604060913705</v>
      </c>
      <c r="N99" s="30" t="n">
        <f aca="false">(K99-I99)*H99</f>
        <v>0.487</v>
      </c>
      <c r="O99" s="28" t="str">
        <f aca="false">Cotação!AG80</f>
        <v>NAZARIA DISTRIBUIDORA DE PRODUTOS FARMACEUTICOS LTDA</v>
      </c>
    </row>
    <row r="100" customFormat="false" ht="15" hidden="false" customHeight="false" outlineLevel="0" collapsed="false">
      <c r="A100" s="28" t="str">
        <f aca="false">Cotação!A695</f>
        <v>583841</v>
      </c>
      <c r="B100" s="29" t="str">
        <f aca="false">Cotação!B695</f>
        <v>7898557141337</v>
      </c>
      <c r="C100" s="28" t="str">
        <f aca="false">Cotação!C695</f>
        <v>CALCIOVITAL KIDS 250ML</v>
      </c>
      <c r="D100" s="28" t="str">
        <f aca="false">Cotação!D695</f>
        <v>NATULAB LABORATORIO</v>
      </c>
      <c r="E100" s="28" t="str">
        <f aca="false">Cotação!F695</f>
        <v>B</v>
      </c>
      <c r="F100" s="28" t="n">
        <f aca="false">Cotação!H695</f>
        <v>1.8</v>
      </c>
      <c r="G100" s="32" t="n">
        <f aca="false">Cotação!G695</f>
        <v>4</v>
      </c>
      <c r="H100" s="32" t="n">
        <f aca="false">Cotação!I695</f>
        <v>1</v>
      </c>
      <c r="I100" s="30" t="n">
        <f aca="false">Cotação!M695</f>
        <v>12.16</v>
      </c>
      <c r="J100" s="30" t="n">
        <f aca="false">Cotação!L695</f>
        <v>12.16</v>
      </c>
      <c r="K100" s="30" t="n">
        <f aca="false">Cotação!V695</f>
        <v>13.89</v>
      </c>
      <c r="L100" s="28" t="str">
        <f aca="false">Cotação!W695</f>
        <v>DIMEC</v>
      </c>
      <c r="M100" s="31" t="n">
        <f aca="false">Cotação!Y695</f>
        <v>0.142269736842105</v>
      </c>
      <c r="N100" s="30" t="n">
        <f aca="false">(K100-I100)*H100</f>
        <v>1.73</v>
      </c>
      <c r="O100" s="28" t="str">
        <f aca="false">Cotação!AG695</f>
        <v>DSC DISTRIBUIDORA DE MEDICAMENTOS LTDA</v>
      </c>
    </row>
    <row r="101" customFormat="false" ht="15" hidden="false" customHeight="false" outlineLevel="0" collapsed="false">
      <c r="A101" s="28" t="str">
        <f aca="false">Cotação!A698</f>
        <v>84261</v>
      </c>
      <c r="B101" s="29" t="str">
        <f aca="false">Cotação!B698</f>
        <v>7895296261012</v>
      </c>
      <c r="C101" s="28" t="str">
        <f aca="false">Cotação!C698</f>
        <v>CARDBET 12,5MG CX 30 COMP</v>
      </c>
      <c r="D101" s="28" t="str">
        <f aca="false">Cotação!D698</f>
        <v>NOVA QUIMICA</v>
      </c>
      <c r="E101" s="28" t="str">
        <f aca="false">Cotação!F698</f>
        <v>C</v>
      </c>
      <c r="F101" s="28" t="n">
        <f aca="false">Cotação!H698</f>
        <v>0.4</v>
      </c>
      <c r="G101" s="32" t="n">
        <f aca="false">Cotação!G698</f>
        <v>0</v>
      </c>
      <c r="H101" s="32" t="n">
        <f aca="false">Cotação!I698</f>
        <v>1</v>
      </c>
      <c r="I101" s="30" t="n">
        <f aca="false">Cotação!M698</f>
        <v>4.6</v>
      </c>
      <c r="J101" s="30" t="n">
        <f aca="false">Cotação!L698</f>
        <v>4.6</v>
      </c>
      <c r="K101" s="30" t="n">
        <f aca="false">Cotação!V698</f>
        <v>5.358</v>
      </c>
      <c r="L101" s="28" t="str">
        <f aca="false">Cotação!W698</f>
        <v>MEDCENTRO</v>
      </c>
      <c r="M101" s="31" t="n">
        <f aca="false">Cotação!Y698</f>
        <v>0.164782608695652</v>
      </c>
      <c r="N101" s="30" t="n">
        <f aca="false">(K101-I101)*H101</f>
        <v>0.758</v>
      </c>
      <c r="O101" s="28" t="str">
        <f aca="false">Cotação!AG698</f>
        <v>CENTROFARMA DISTRIBUIDORA FARMACEUTICA LTDA</v>
      </c>
    </row>
    <row r="102" customFormat="false" ht="15" hidden="false" customHeight="false" outlineLevel="0" collapsed="false">
      <c r="A102" s="28" t="str">
        <f aca="false">Cotação!A699</f>
        <v>541061</v>
      </c>
      <c r="B102" s="29" t="str">
        <f aca="false">Cotação!B699</f>
        <v>7899470804200</v>
      </c>
      <c r="C102" s="28" t="str">
        <f aca="false">Cotação!C699</f>
        <v>CARDOMARIN 127MG C/20 CPR</v>
      </c>
      <c r="D102" s="28" t="str">
        <f aca="false">Cotação!D699</f>
        <v>NATULAB LABORATORIO</v>
      </c>
      <c r="E102" s="28" t="str">
        <f aca="false">Cotação!F699</f>
        <v>C</v>
      </c>
      <c r="F102" s="28" t="n">
        <f aca="false">Cotação!H699</f>
        <v>0.5</v>
      </c>
      <c r="G102" s="32" t="n">
        <f aca="false">Cotação!G699</f>
        <v>1</v>
      </c>
      <c r="H102" s="32" t="n">
        <f aca="false">Cotação!I699</f>
        <v>1</v>
      </c>
      <c r="I102" s="30" t="n">
        <f aca="false">Cotação!M699</f>
        <v>23.63</v>
      </c>
      <c r="J102" s="30" t="n">
        <f aca="false">Cotação!L699</f>
        <v>23.63</v>
      </c>
      <c r="K102" s="30" t="n">
        <f aca="false">Cotação!V699</f>
        <v>28.21</v>
      </c>
      <c r="L102" s="28" t="str">
        <f aca="false">Cotação!W699</f>
        <v>DIMEC</v>
      </c>
      <c r="M102" s="31" t="n">
        <f aca="false">Cotação!Y699</f>
        <v>0.193821413457469</v>
      </c>
      <c r="N102" s="30" t="n">
        <f aca="false">(K102-I102)*H102</f>
        <v>4.58</v>
      </c>
      <c r="O102" s="28" t="str">
        <f aca="false">Cotação!AG699</f>
        <v>DSC DISTRIBUIDORA DE MEDICAMENTOS LTDA</v>
      </c>
    </row>
    <row r="103" customFormat="false" ht="15" hidden="false" customHeight="false" outlineLevel="0" collapsed="false">
      <c r="A103" s="28" t="str">
        <f aca="false">Cotação!A700</f>
        <v>541041</v>
      </c>
      <c r="B103" s="29" t="str">
        <f aca="false">Cotação!B700</f>
        <v>7899470804149</v>
      </c>
      <c r="C103" s="28" t="str">
        <f aca="false">Cotação!C700</f>
        <v>CARDOMARIN 254MG C/20 CAPS</v>
      </c>
      <c r="D103" s="28" t="str">
        <f aca="false">Cotação!D700</f>
        <v>NATULAB LABORATORIO</v>
      </c>
      <c r="E103" s="28" t="str">
        <f aca="false">Cotação!F700</f>
        <v>C</v>
      </c>
      <c r="F103" s="28" t="n">
        <f aca="false">Cotação!H700</f>
        <v>0.5</v>
      </c>
      <c r="G103" s="32" t="n">
        <f aca="false">Cotação!G700</f>
        <v>1</v>
      </c>
      <c r="H103" s="32" t="n">
        <f aca="false">Cotação!I700</f>
        <v>1</v>
      </c>
      <c r="I103" s="30" t="n">
        <f aca="false">Cotação!M700</f>
        <v>29.5</v>
      </c>
      <c r="J103" s="30" t="n">
        <f aca="false">Cotação!L700</f>
        <v>29.5</v>
      </c>
      <c r="K103" s="30" t="n">
        <f aca="false">Cotação!V700</f>
        <v>41.0875</v>
      </c>
      <c r="L103" s="28" t="str">
        <f aca="false">Cotação!W700</f>
        <v>MEDCENTRO</v>
      </c>
      <c r="M103" s="31" t="n">
        <f aca="false">Cotação!Y700</f>
        <v>0.392796610169492</v>
      </c>
      <c r="N103" s="30" t="n">
        <f aca="false">(K103-I103)*H103</f>
        <v>11.5875</v>
      </c>
      <c r="O103" s="28" t="str">
        <f aca="false">Cotação!AG700</f>
        <v>DSC DISTRIBUIDORA DE MEDICAMENTOS LTDA</v>
      </c>
    </row>
    <row r="104" customFormat="false" ht="15" hidden="false" customHeight="false" outlineLevel="0" collapsed="false">
      <c r="A104" s="28" t="str">
        <f aca="false">Cotação!A183</f>
        <v>85101</v>
      </c>
      <c r="B104" s="29" t="str">
        <f aca="false">Cotação!B183</f>
        <v>7898146822418</v>
      </c>
      <c r="C104" s="28" t="str">
        <f aca="false">Cotação!C183</f>
        <v>CARVEDILOL 25MG CX 30 COMP</v>
      </c>
      <c r="D104" s="28" t="str">
        <f aca="false">Cotação!D183</f>
        <v>BIOLAB GENERICOS</v>
      </c>
      <c r="E104" s="28" t="str">
        <f aca="false">Cotação!F183</f>
        <v>B</v>
      </c>
      <c r="F104" s="28" t="n">
        <f aca="false">Cotação!H183</f>
        <v>7.5</v>
      </c>
      <c r="G104" s="32" t="n">
        <f aca="false">Cotação!G183</f>
        <v>14</v>
      </c>
      <c r="H104" s="32" t="n">
        <f aca="false">Cotação!I183</f>
        <v>6</v>
      </c>
      <c r="I104" s="30" t="n">
        <f aca="false">Cotação!M183</f>
        <v>6.27</v>
      </c>
      <c r="J104" s="30" t="n">
        <f aca="false">Cotação!L183</f>
        <v>6.27</v>
      </c>
      <c r="K104" s="30" t="n">
        <f aca="false">Cotação!V183</f>
        <v>7.1345</v>
      </c>
      <c r="L104" s="28" t="str">
        <f aca="false">Cotação!W183</f>
        <v>MEDCENTRO</v>
      </c>
      <c r="M104" s="31" t="n">
        <f aca="false">Cotação!Y183</f>
        <v>0.137878787878788</v>
      </c>
      <c r="N104" s="30" t="n">
        <f aca="false">(K104-I104)*H104</f>
        <v>5.187</v>
      </c>
      <c r="O104" s="28" t="str">
        <f aca="false">Cotação!AG183</f>
        <v>SC DISTRIBUICAO LTDA</v>
      </c>
    </row>
    <row r="105" customFormat="false" ht="15" hidden="false" customHeight="false" outlineLevel="0" collapsed="false">
      <c r="A105" s="28" t="str">
        <f aca="false">Cotação!A127</f>
        <v>20981</v>
      </c>
      <c r="B105" s="29" t="str">
        <f aca="false">Cotação!B127</f>
        <v>7897917002295</v>
      </c>
      <c r="C105" s="28" t="str">
        <f aca="false">Cotação!C127</f>
        <v>CASTANHA DA INDIA 100MG CX 30 COMP REV</v>
      </c>
      <c r="D105" s="28" t="str">
        <f aca="false">Cotação!D127</f>
        <v>BELFAR</v>
      </c>
      <c r="E105" s="28" t="str">
        <f aca="false">Cotação!F127</f>
        <v>C</v>
      </c>
      <c r="F105" s="28" t="n">
        <f aca="false">Cotação!H127</f>
        <v>1.2</v>
      </c>
      <c r="G105" s="32" t="n">
        <f aca="false">Cotação!G127</f>
        <v>0</v>
      </c>
      <c r="H105" s="32" t="n">
        <f aca="false">Cotação!I127</f>
        <v>4</v>
      </c>
      <c r="I105" s="30" t="n">
        <f aca="false">Cotação!M127</f>
        <v>8.72</v>
      </c>
      <c r="J105" s="30" t="n">
        <f aca="false">Cotação!L127</f>
        <v>8.72</v>
      </c>
      <c r="K105" s="30" t="n">
        <f aca="false">Cotação!V127</f>
        <v>12.99</v>
      </c>
      <c r="L105" s="28" t="str">
        <f aca="false">Cotação!W127</f>
        <v>DIMEC</v>
      </c>
      <c r="M105" s="31" t="n">
        <f aca="false">Cotação!Y127</f>
        <v>0.489678899082569</v>
      </c>
      <c r="N105" s="30" t="n">
        <f aca="false">(K105-I105)*H105</f>
        <v>17.08</v>
      </c>
      <c r="O105" s="28" t="str">
        <f aca="false">Cotação!AG127</f>
        <v>DSC DISTRIBUIDORA DE MEDICAMENTOS LTDA</v>
      </c>
    </row>
    <row r="106" customFormat="false" ht="15" hidden="false" customHeight="false" outlineLevel="0" collapsed="false">
      <c r="A106" s="28" t="str">
        <f aca="false">Cotação!A473</f>
        <v>86601</v>
      </c>
      <c r="B106" s="29" t="str">
        <f aca="false">Cotação!B473</f>
        <v>7896112128861</v>
      </c>
      <c r="C106" s="28" t="str">
        <f aca="false">Cotação!C473</f>
        <v>CEFALEXINA 250MG/5ML PO SUS FR 100ML</v>
      </c>
      <c r="D106" s="28" t="str">
        <f aca="false">Cotação!D473</f>
        <v>TEUTO</v>
      </c>
      <c r="E106" s="28" t="str">
        <f aca="false">Cotação!F473</f>
        <v>A</v>
      </c>
      <c r="F106" s="28" t="n">
        <f aca="false">Cotação!H473</f>
        <v>10.2</v>
      </c>
      <c r="G106" s="32" t="n">
        <f aca="false">Cotação!G473</f>
        <v>20</v>
      </c>
      <c r="H106" s="32" t="n">
        <f aca="false">Cotação!I473</f>
        <v>7</v>
      </c>
      <c r="I106" s="30" t="n">
        <f aca="false">Cotação!M473</f>
        <v>9.67</v>
      </c>
      <c r="J106" s="30" t="n">
        <f aca="false">Cotação!L473</f>
        <v>9.67</v>
      </c>
      <c r="K106" s="30" t="n">
        <f aca="false">Cotação!V473</f>
        <v>12.74</v>
      </c>
      <c r="L106" s="28" t="str">
        <f aca="false">Cotação!W473</f>
        <v>DIMEC</v>
      </c>
      <c r="M106" s="31" t="n">
        <f aca="false">Cotação!Y473</f>
        <v>0.317476732161324</v>
      </c>
      <c r="N106" s="30" t="n">
        <f aca="false">(K106-I106)*H106</f>
        <v>21.49</v>
      </c>
      <c r="O106" s="28" t="str">
        <f aca="false">Cotação!AG473</f>
        <v>DSC DISTRIBUIDORA DE MEDICAMENTOS LTDA</v>
      </c>
    </row>
    <row r="107" customFormat="false" ht="15" hidden="false" customHeight="false" outlineLevel="0" collapsed="false">
      <c r="A107" s="28" t="str">
        <f aca="false">Cotação!A474</f>
        <v>86941</v>
      </c>
      <c r="B107" s="29" t="str">
        <f aca="false">Cotação!B474</f>
        <v>7896004755496</v>
      </c>
      <c r="C107" s="28" t="str">
        <f aca="false">Cotação!C474</f>
        <v>CEFALEXINA 500MG CX 1 BL X 10 COMP</v>
      </c>
      <c r="D107" s="28" t="str">
        <f aca="false">Cotação!D474</f>
        <v>GERMED GENERICOS</v>
      </c>
      <c r="E107" s="28" t="str">
        <f aca="false">Cotação!F474</f>
        <v>B</v>
      </c>
      <c r="F107" s="28" t="n">
        <f aca="false">Cotação!H474</f>
        <v>2.5</v>
      </c>
      <c r="G107" s="32" t="n">
        <f aca="false">Cotação!G474</f>
        <v>0</v>
      </c>
      <c r="H107" s="32" t="n">
        <f aca="false">Cotação!I474</f>
        <v>7</v>
      </c>
      <c r="I107" s="30" t="n">
        <f aca="false">Cotação!M474</f>
        <v>7.16333333333333</v>
      </c>
      <c r="J107" s="30" t="n">
        <f aca="false">Cotação!L474</f>
        <v>7.1633</v>
      </c>
      <c r="K107" s="30" t="n">
        <f aca="false">Cotação!V474</f>
        <v>9.2815</v>
      </c>
      <c r="L107" s="28" t="str">
        <f aca="false">Cotação!W474</f>
        <v>MEDCENTRO</v>
      </c>
      <c r="M107" s="31" t="n">
        <f aca="false">Cotação!Y474</f>
        <v>0.295695672405771</v>
      </c>
      <c r="N107" s="30" t="n">
        <f aca="false">(K107-I107)*H107</f>
        <v>14.8271666666667</v>
      </c>
      <c r="O107" s="28" t="str">
        <f aca="false">Cotação!AG474</f>
        <v>CENTROFARMA DISTRIBUIDORA FARMACEUTICA LTDA</v>
      </c>
    </row>
    <row r="108" customFormat="false" ht="15" hidden="false" customHeight="false" outlineLevel="0" collapsed="false">
      <c r="A108" s="28" t="str">
        <f aca="false">Cotação!A475</f>
        <v>86701</v>
      </c>
      <c r="B108" s="29" t="str">
        <f aca="false">Cotação!B475</f>
        <v>7896112134213</v>
      </c>
      <c r="C108" s="28" t="str">
        <f aca="false">Cotação!C475</f>
        <v>CEFALEXINA 500MG CX 10 COMP</v>
      </c>
      <c r="D108" s="28" t="str">
        <f aca="false">Cotação!D475</f>
        <v>TEUTO</v>
      </c>
      <c r="E108" s="28" t="str">
        <f aca="false">Cotação!F475</f>
        <v>A</v>
      </c>
      <c r="F108" s="28" t="n">
        <f aca="false">Cotação!H475</f>
        <v>35.9</v>
      </c>
      <c r="G108" s="32" t="n">
        <f aca="false">Cotação!G475</f>
        <v>44</v>
      </c>
      <c r="H108" s="32" t="n">
        <f aca="false">Cotação!I475</f>
        <v>44</v>
      </c>
      <c r="I108" s="30" t="n">
        <f aca="false">Cotação!M475</f>
        <v>6.04</v>
      </c>
      <c r="J108" s="30" t="n">
        <f aca="false">Cotação!L475</f>
        <v>5.29</v>
      </c>
      <c r="K108" s="30" t="n">
        <f aca="false">Cotação!V475</f>
        <v>7.52</v>
      </c>
      <c r="L108" s="28" t="str">
        <f aca="false">Cotação!W475</f>
        <v>DIMEC</v>
      </c>
      <c r="M108" s="31" t="n">
        <f aca="false">Cotação!Y475</f>
        <v>0.245033112582781</v>
      </c>
      <c r="N108" s="30" t="n">
        <f aca="false">(K108-I108)*H108</f>
        <v>65.12</v>
      </c>
      <c r="O108" s="28" t="str">
        <f aca="false">Cotação!AG475</f>
        <v>DSC DISTRIBUIDORA DE MEDICAMENTOS LTDA</v>
      </c>
    </row>
    <row r="109" customFormat="false" ht="15" hidden="false" customHeight="false" outlineLevel="0" collapsed="false">
      <c r="A109" s="28" t="str">
        <f aca="false">Cotação!A701</f>
        <v>56501</v>
      </c>
      <c r="B109" s="29" t="str">
        <f aca="false">Cotação!B701</f>
        <v>7896004706528</v>
      </c>
      <c r="C109" s="28" t="str">
        <f aca="false">Cotação!C701</f>
        <v>CELERG 0,25+2MG CX 20 COMP</v>
      </c>
      <c r="D109" s="28" t="str">
        <f aca="false">Cotação!D701</f>
        <v>LEGRAND PHARMA</v>
      </c>
      <c r="E109" s="28" t="str">
        <f aca="false">Cotação!F701</f>
        <v>A</v>
      </c>
      <c r="F109" s="28" t="n">
        <f aca="false">Cotação!H701</f>
        <v>9.6</v>
      </c>
      <c r="G109" s="32" t="n">
        <f aca="false">Cotação!G701</f>
        <v>20</v>
      </c>
      <c r="H109" s="32" t="n">
        <f aca="false">Cotação!I701</f>
        <v>5</v>
      </c>
      <c r="I109" s="30" t="n">
        <f aca="false">Cotação!M701</f>
        <v>8.99</v>
      </c>
      <c r="J109" s="30" t="n">
        <f aca="false">Cotação!L701</f>
        <v>8.99</v>
      </c>
      <c r="K109" s="30" t="n">
        <f aca="false">Cotação!V701</f>
        <v>9.8895</v>
      </c>
      <c r="L109" s="28" t="str">
        <f aca="false">Cotação!W701</f>
        <v>MEDCENTRO</v>
      </c>
      <c r="M109" s="31" t="n">
        <f aca="false">Cotação!Y701</f>
        <v>0.100055617352614</v>
      </c>
      <c r="N109" s="30" t="n">
        <f aca="false">(K109-I109)*H109</f>
        <v>4.4975</v>
      </c>
      <c r="O109" s="28" t="str">
        <f aca="false">Cotação!AG701</f>
        <v>NAZARIA DISTRIBUIDORA DE PRODUTOS FARMACEUTICOS LTDA</v>
      </c>
    </row>
    <row r="110" customFormat="false" ht="15" hidden="false" customHeight="false" outlineLevel="0" collapsed="false">
      <c r="A110" s="28" t="str">
        <f aca="false">Cotação!A704</f>
        <v>1301</v>
      </c>
      <c r="B110" s="29" t="str">
        <f aca="false">Cotação!B704</f>
        <v>7893454100647</v>
      </c>
      <c r="C110" s="28" t="str">
        <f aca="false">Cotação!C704</f>
        <v>CETOBETA 20+0,64+2,5MG/G POM BG 30G</v>
      </c>
      <c r="D110" s="28" t="str">
        <f aca="false">Cotação!D704</f>
        <v>CELLERA FARMA</v>
      </c>
      <c r="E110" s="28" t="str">
        <f aca="false">Cotação!F704</f>
        <v>A</v>
      </c>
      <c r="F110" s="28" t="n">
        <f aca="false">Cotação!H704</f>
        <v>20</v>
      </c>
      <c r="G110" s="32" t="n">
        <f aca="false">Cotação!G704</f>
        <v>40</v>
      </c>
      <c r="H110" s="32" t="n">
        <f aca="false">Cotação!I704</f>
        <v>12</v>
      </c>
      <c r="I110" s="30" t="n">
        <f aca="false">Cotação!M704</f>
        <v>7.89</v>
      </c>
      <c r="J110" s="30" t="n">
        <f aca="false">Cotação!L704</f>
        <v>7.89</v>
      </c>
      <c r="K110" s="30" t="n">
        <f aca="false">Cotação!V704</f>
        <v>8.493</v>
      </c>
      <c r="L110" s="28" t="str">
        <f aca="false">Cotação!W704</f>
        <v>MEDCENTRO</v>
      </c>
      <c r="M110" s="31" t="n">
        <f aca="false">Cotação!Y704</f>
        <v>0.0764258555133082</v>
      </c>
      <c r="N110" s="30" t="n">
        <f aca="false">(K110-I110)*H110</f>
        <v>7.23600000000001</v>
      </c>
      <c r="O110" s="28" t="str">
        <f aca="false">Cotação!AG704</f>
        <v>CENTROFARMA DISTRIBUIDORA FARMACEUTICA LTDA</v>
      </c>
    </row>
    <row r="111" customFormat="false" ht="15" hidden="false" customHeight="false" outlineLevel="0" collapsed="false">
      <c r="A111" s="28" t="str">
        <f aca="false">Cotação!A185</f>
        <v>92021</v>
      </c>
      <c r="B111" s="29" t="str">
        <f aca="false">Cotação!B185</f>
        <v>7898216367535</v>
      </c>
      <c r="C111" s="28" t="str">
        <f aca="false">Cotação!C185</f>
        <v>CETOCONAZOL 200MG CX 10 COMP</v>
      </c>
      <c r="D111" s="28" t="str">
        <f aca="false">Cotação!D185</f>
        <v>PHARLAB</v>
      </c>
      <c r="E111" s="28" t="str">
        <f aca="false">Cotação!F185</f>
        <v>B</v>
      </c>
      <c r="F111" s="28" t="n">
        <f aca="false">Cotação!H185</f>
        <v>1</v>
      </c>
      <c r="G111" s="32" t="n">
        <f aca="false">Cotação!G185</f>
        <v>1</v>
      </c>
      <c r="H111" s="32" t="n">
        <f aca="false">Cotação!I185</f>
        <v>2</v>
      </c>
      <c r="I111" s="30" t="n">
        <f aca="false">Cotação!M185</f>
        <v>4.81</v>
      </c>
      <c r="J111" s="30" t="n">
        <f aca="false">Cotação!L185</f>
        <v>4.81</v>
      </c>
      <c r="K111" s="30" t="n">
        <f aca="false">Cotação!V185</f>
        <v>5.9565</v>
      </c>
      <c r="L111" s="28" t="str">
        <f aca="false">Cotação!W185</f>
        <v>MEDCENTRO</v>
      </c>
      <c r="M111" s="31" t="n">
        <f aca="false">Cotação!Y185</f>
        <v>0.238357588357589</v>
      </c>
      <c r="N111" s="30" t="n">
        <f aca="false">(K111-I111)*H111</f>
        <v>2.293</v>
      </c>
      <c r="O111" s="28" t="str">
        <f aca="false">Cotação!AG185</f>
        <v>CASTANHAL PARAENSE D. DE MEDICAMENTOS LTDA</v>
      </c>
    </row>
    <row r="112" customFormat="false" ht="15" hidden="false" customHeight="false" outlineLevel="0" collapsed="false">
      <c r="A112" s="28" t="str">
        <f aca="false">Cotação!A66</f>
        <v>452041</v>
      </c>
      <c r="B112" s="29" t="str">
        <f aca="false">Cotação!B66</f>
        <v>7896004709413</v>
      </c>
      <c r="C112" s="28" t="str">
        <f aca="false">Cotação!C66</f>
        <v>CETOCONAZOL+DIP BETAMETASONA+SULF NEOMICINA 20+0,5+2,5MG CREME BG 30G</v>
      </c>
      <c r="D112" s="28" t="str">
        <f aca="false">Cotação!D66</f>
        <v>GERMED GENERICOS</v>
      </c>
      <c r="E112" s="28" t="str">
        <f aca="false">Cotação!F66</f>
        <v>B</v>
      </c>
      <c r="F112" s="28" t="n">
        <f aca="false">Cotação!H66</f>
        <v>1.4</v>
      </c>
      <c r="G112" s="32" t="n">
        <f aca="false">Cotação!G66</f>
        <v>3</v>
      </c>
      <c r="H112" s="32" t="n">
        <f aca="false">Cotação!I66</f>
        <v>1</v>
      </c>
      <c r="I112" s="30" t="n">
        <f aca="false">Cotação!M66</f>
        <v>8.68875</v>
      </c>
      <c r="J112" s="30" t="n">
        <f aca="false">Cotação!L66</f>
        <v>8.6888</v>
      </c>
      <c r="K112" s="30" t="n">
        <f aca="false">Cotação!V66</f>
        <v>9.614</v>
      </c>
      <c r="L112" s="28" t="str">
        <f aca="false">Cotação!W66</f>
        <v>MEDCENTRO</v>
      </c>
      <c r="M112" s="31" t="n">
        <f aca="false">Cotação!Y66</f>
        <v>0.106488275068336</v>
      </c>
      <c r="N112" s="30" t="n">
        <f aca="false">(K112-I112)*H112</f>
        <v>0.92525</v>
      </c>
      <c r="O112" s="28" t="n">
        <f aca="false">Cotação!AG66</f>
        <v>0</v>
      </c>
    </row>
    <row r="113" customFormat="false" ht="15" hidden="false" customHeight="false" outlineLevel="0" collapsed="false">
      <c r="A113" s="28" t="str">
        <f aca="false">Cotação!A186</f>
        <v>96181</v>
      </c>
      <c r="B113" s="29" t="str">
        <f aca="false">Cotação!B186</f>
        <v>7896422507295</v>
      </c>
      <c r="C113" s="28" t="str">
        <f aca="false">Cotação!C186</f>
        <v>CETOPROFENO 100MG CX 20 COMP</v>
      </c>
      <c r="D113" s="28" t="str">
        <f aca="false">Cotação!D186</f>
        <v>SANOFI/MEDLEY</v>
      </c>
      <c r="E113" s="28" t="str">
        <f aca="false">Cotação!F186</f>
        <v>A</v>
      </c>
      <c r="F113" s="28" t="n">
        <f aca="false">Cotação!H186</f>
        <v>18</v>
      </c>
      <c r="G113" s="32" t="n">
        <f aca="false">Cotação!G186</f>
        <v>0</v>
      </c>
      <c r="H113" s="32" t="n">
        <f aca="false">Cotação!I186</f>
        <v>47</v>
      </c>
      <c r="I113" s="30" t="n">
        <f aca="false">Cotação!M186</f>
        <v>20.1266666666667</v>
      </c>
      <c r="J113" s="30" t="n">
        <f aca="false">Cotação!L186</f>
        <v>20.1247</v>
      </c>
      <c r="K113" s="30" t="n">
        <f aca="false">Cotação!V186</f>
        <v>22.49</v>
      </c>
      <c r="L113" s="28" t="str">
        <f aca="false">Cotação!W186</f>
        <v>DIMEC</v>
      </c>
      <c r="M113" s="31" t="n">
        <f aca="false">Cotação!Y186</f>
        <v>0.117422987744284</v>
      </c>
      <c r="N113" s="30" t="n">
        <f aca="false">(K113-I113)*H113</f>
        <v>111.076666666665</v>
      </c>
      <c r="O113" s="28" t="str">
        <f aca="false">Cotação!AG186</f>
        <v>SC DISTRIBUICAO LTDA</v>
      </c>
    </row>
    <row r="114" customFormat="false" ht="15" hidden="false" customHeight="false" outlineLevel="0" collapsed="false">
      <c r="A114" s="28" t="str">
        <f aca="false">Cotação!A187</f>
        <v>95041</v>
      </c>
      <c r="B114" s="29" t="str">
        <f aca="false">Cotação!B187</f>
        <v>7896004752594</v>
      </c>
      <c r="C114" s="28" t="str">
        <f aca="false">Cotação!C187</f>
        <v>CETOPROFENO 150MG C/10 COM.LIB.PROL</v>
      </c>
      <c r="D114" s="28" t="str">
        <f aca="false">Cotação!D187</f>
        <v>GERMED GENERICOS</v>
      </c>
      <c r="E114" s="28" t="str">
        <f aca="false">Cotação!F187</f>
        <v>A</v>
      </c>
      <c r="F114" s="28" t="n">
        <f aca="false">Cotação!H187</f>
        <v>94.3</v>
      </c>
      <c r="G114" s="32" t="n">
        <f aca="false">Cotação!G187</f>
        <v>101</v>
      </c>
      <c r="H114" s="32" t="n">
        <f aca="false">Cotação!I187</f>
        <v>141</v>
      </c>
      <c r="I114" s="30" t="n">
        <f aca="false">Cotação!M187</f>
        <v>4.24</v>
      </c>
      <c r="J114" s="30" t="n">
        <f aca="false">Cotação!L187</f>
        <v>4.24</v>
      </c>
      <c r="K114" s="30" t="n">
        <f aca="false">Cotação!V187</f>
        <v>7.98</v>
      </c>
      <c r="L114" s="28" t="str">
        <f aca="false">Cotação!W187</f>
        <v>MEDCENTRO</v>
      </c>
      <c r="M114" s="31" t="n">
        <f aca="false">Cotação!Y187</f>
        <v>0.882075471698113</v>
      </c>
      <c r="N114" s="30" t="n">
        <f aca="false">(K114-I114)*H114</f>
        <v>527.34</v>
      </c>
      <c r="O114" s="28" t="str">
        <f aca="false">Cotação!AG187</f>
        <v>SC DISTRIBUICAO LTDA</v>
      </c>
    </row>
    <row r="115" customFormat="false" ht="15" hidden="false" customHeight="false" outlineLevel="0" collapsed="false">
      <c r="A115" s="28" t="str">
        <f aca="false">Cotação!A24</f>
        <v>660051</v>
      </c>
      <c r="B115" s="29" t="str">
        <f aca="false">Cotação!B24</f>
        <v>7896699011983</v>
      </c>
      <c r="C115" s="28" t="str">
        <f aca="false">Cotação!C24</f>
        <v>CHOCALHO INFANTIL N - LOLLY</v>
      </c>
      <c r="D115" s="28" t="str">
        <f aca="false">Cotação!D24</f>
        <v>LOLLY</v>
      </c>
      <c r="E115" s="28" t="str">
        <f aca="false">Cotação!F24</f>
        <v>C</v>
      </c>
      <c r="F115" s="28" t="n">
        <f aca="false">Cotação!H24</f>
        <v>0.7</v>
      </c>
      <c r="G115" s="32" t="n">
        <f aca="false">Cotação!G24</f>
        <v>1</v>
      </c>
      <c r="H115" s="32" t="n">
        <f aca="false">Cotação!I24</f>
        <v>1</v>
      </c>
      <c r="I115" s="30" t="n">
        <f aca="false">Cotação!M24</f>
        <v>13.79</v>
      </c>
      <c r="J115" s="30" t="n">
        <f aca="false">Cotação!L24</f>
        <v>13.79</v>
      </c>
      <c r="K115" s="30" t="n">
        <f aca="false">Cotação!V24</f>
        <v>15.048</v>
      </c>
      <c r="L115" s="28" t="str">
        <f aca="false">Cotação!W24</f>
        <v>MEDCENTRO</v>
      </c>
      <c r="M115" s="31" t="n">
        <f aca="false">Cotação!Y24</f>
        <v>0.0912255257432924</v>
      </c>
      <c r="N115" s="30" t="n">
        <f aca="false">(K115-I115)*H115</f>
        <v>1.258</v>
      </c>
      <c r="O115" s="28" t="str">
        <f aca="false">Cotação!AG24</f>
        <v>BATEL COMERCIO DE ALIMENTOS LTDA</v>
      </c>
    </row>
    <row r="116" customFormat="false" ht="15" hidden="false" customHeight="false" outlineLevel="0" collapsed="false">
      <c r="A116" s="28" t="str">
        <f aca="false">Cotação!A27</f>
        <v>663371</v>
      </c>
      <c r="B116" s="29" t="str">
        <f aca="false">Cotação!B27</f>
        <v>7896699021746</v>
      </c>
      <c r="C116" s="28" t="str">
        <f aca="false">Cotação!C27</f>
        <v>CHUPETA BONA SIL R T1 M - LOLLY</v>
      </c>
      <c r="D116" s="28" t="str">
        <f aca="false">Cotação!D27</f>
        <v>LOLLY</v>
      </c>
      <c r="E116" s="28" t="str">
        <f aca="false">Cotação!F27</f>
        <v>C</v>
      </c>
      <c r="F116" s="28" t="n">
        <f aca="false">Cotação!H27</f>
        <v>1.1</v>
      </c>
      <c r="G116" s="32" t="n">
        <f aca="false">Cotação!G27</f>
        <v>2</v>
      </c>
      <c r="H116" s="32" t="n">
        <f aca="false">Cotação!I27</f>
        <v>1</v>
      </c>
      <c r="I116" s="30" t="n">
        <f aca="false">Cotação!M27</f>
        <v>6.1</v>
      </c>
      <c r="J116" s="30" t="n">
        <f aca="false">Cotação!L27</f>
        <v>6.1</v>
      </c>
      <c r="K116" s="30" t="n">
        <f aca="false">Cotação!V27</f>
        <v>7.6</v>
      </c>
      <c r="L116" s="28" t="str">
        <f aca="false">Cotação!W27</f>
        <v>MEDCENTRO</v>
      </c>
      <c r="M116" s="31" t="n">
        <f aca="false">Cotação!Y27</f>
        <v>0.245901639344262</v>
      </c>
      <c r="N116" s="30" t="n">
        <f aca="false">(K116-I116)*H116</f>
        <v>1.5</v>
      </c>
      <c r="O116" s="28" t="str">
        <f aca="false">Cotação!AG27</f>
        <v>BATEL COMERCIO DE ALIMENTOS LTDA</v>
      </c>
    </row>
    <row r="117" customFormat="false" ht="15" hidden="false" customHeight="false" outlineLevel="0" collapsed="false">
      <c r="A117" s="28" t="str">
        <f aca="false">Cotação!A29</f>
        <v>660011</v>
      </c>
      <c r="B117" s="29" t="str">
        <f aca="false">Cotação!B29</f>
        <v>7896699019538</v>
      </c>
      <c r="C117" s="28" t="str">
        <f aca="false">Cotação!C29</f>
        <v>CHUPETA DREAMS SIL O T1 LOLLY</v>
      </c>
      <c r="D117" s="28" t="str">
        <f aca="false">Cotação!D29</f>
        <v>LOLLY</v>
      </c>
      <c r="E117" s="28" t="str">
        <f aca="false">Cotação!F29</f>
        <v>C</v>
      </c>
      <c r="F117" s="28" t="n">
        <f aca="false">Cotação!H29</f>
        <v>0.9</v>
      </c>
      <c r="G117" s="32" t="n">
        <f aca="false">Cotação!G29</f>
        <v>1</v>
      </c>
      <c r="H117" s="32" t="n">
        <f aca="false">Cotação!I29</f>
        <v>2</v>
      </c>
      <c r="I117" s="30" t="n">
        <f aca="false">Cotação!M29</f>
        <v>9.46</v>
      </c>
      <c r="J117" s="30" t="n">
        <f aca="false">Cotação!L29</f>
        <v>9.46</v>
      </c>
      <c r="K117" s="30" t="n">
        <f aca="false">Cotação!V29</f>
        <v>10.051</v>
      </c>
      <c r="L117" s="28" t="str">
        <f aca="false">Cotação!W29</f>
        <v>MEDCENTRO</v>
      </c>
      <c r="M117" s="31" t="n">
        <f aca="false">Cotação!Y29</f>
        <v>0.0624735729386892</v>
      </c>
      <c r="N117" s="30" t="n">
        <f aca="false">(K117-I117)*H117</f>
        <v>1.182</v>
      </c>
      <c r="O117" s="28" t="str">
        <f aca="false">Cotação!AG29</f>
        <v>BATEL COMERCIO DE ALIMENTOS LTDA</v>
      </c>
    </row>
    <row r="118" customFormat="false" ht="15" hidden="false" customHeight="false" outlineLevel="0" collapsed="false">
      <c r="A118" s="28" t="str">
        <f aca="false">Cotação!A1002</f>
        <v>654431</v>
      </c>
      <c r="B118" s="29" t="str">
        <f aca="false">Cotação!B1002</f>
        <v>7896699016674</v>
      </c>
      <c r="C118" s="28" t="str">
        <f aca="false">Cotação!C1002</f>
        <v>CHUPETA LOLLY BABY TIP TAMANHO 1</v>
      </c>
      <c r="D118" s="28" t="str">
        <f aca="false">Cotação!D1002</f>
        <v>LOLLY</v>
      </c>
      <c r="E118" s="28" t="str">
        <f aca="false">Cotação!F1002</f>
        <v>B</v>
      </c>
      <c r="F118" s="28" t="n">
        <f aca="false">Cotação!H1002</f>
        <v>2.1</v>
      </c>
      <c r="G118" s="32" t="n">
        <f aca="false">Cotação!G1002</f>
        <v>0</v>
      </c>
      <c r="H118" s="32" t="n">
        <f aca="false">Cotação!I1002</f>
        <v>6</v>
      </c>
      <c r="I118" s="30" t="n">
        <f aca="false">Cotação!M1002</f>
        <v>6.76</v>
      </c>
      <c r="J118" s="30" t="n">
        <f aca="false">Cotação!L1002</f>
        <v>6.76</v>
      </c>
      <c r="K118" s="30" t="n">
        <f aca="false">Cotação!V1002</f>
        <v>7.2865</v>
      </c>
      <c r="L118" s="28" t="str">
        <f aca="false">Cotação!W1002</f>
        <v>MEDCENTRO</v>
      </c>
      <c r="M118" s="31" t="n">
        <f aca="false">Cotação!Y1002</f>
        <v>0.0778846153846156</v>
      </c>
      <c r="N118" s="30" t="n">
        <f aca="false">(K118-I118)*H118</f>
        <v>3.159</v>
      </c>
      <c r="O118" s="28" t="str">
        <f aca="false">Cotação!AG1002</f>
        <v>BATEL COMERCIO DE ALIMENTOS LTDA</v>
      </c>
    </row>
    <row r="119" customFormat="false" ht="15" hidden="false" customHeight="false" outlineLevel="0" collapsed="false">
      <c r="A119" s="28" t="str">
        <f aca="false">Cotação!A30</f>
        <v>663381</v>
      </c>
      <c r="B119" s="29" t="str">
        <f aca="false">Cotação!B30</f>
        <v>7896699022002</v>
      </c>
      <c r="C119" s="28" t="str">
        <f aca="false">Cotação!C30</f>
        <v>CHUPETA ZOO BONA SIL O T1 ROSA CX/6 - LOLLY</v>
      </c>
      <c r="D119" s="28" t="str">
        <f aca="false">Cotação!D30</f>
        <v>LOLLY</v>
      </c>
      <c r="E119" s="28" t="str">
        <f aca="false">Cotação!F30</f>
        <v>C</v>
      </c>
      <c r="F119" s="28" t="n">
        <f aca="false">Cotação!H30</f>
        <v>0.8</v>
      </c>
      <c r="G119" s="32" t="n">
        <f aca="false">Cotação!G30</f>
        <v>0</v>
      </c>
      <c r="H119" s="32" t="n">
        <f aca="false">Cotação!I30</f>
        <v>3</v>
      </c>
      <c r="I119" s="30" t="n">
        <f aca="false">Cotação!M30</f>
        <v>6.35</v>
      </c>
      <c r="J119" s="30" t="n">
        <f aca="false">Cotação!L30</f>
        <v>6.35</v>
      </c>
      <c r="K119" s="30" t="n">
        <f aca="false">Cotação!V30</f>
        <v>7.6</v>
      </c>
      <c r="L119" s="28" t="str">
        <f aca="false">Cotação!W30</f>
        <v>MEDCENTRO</v>
      </c>
      <c r="M119" s="31" t="n">
        <f aca="false">Cotação!Y30</f>
        <v>0.196850393700788</v>
      </c>
      <c r="N119" s="30" t="n">
        <f aca="false">(K119-I119)*H119</f>
        <v>3.75</v>
      </c>
      <c r="O119" s="28" t="str">
        <f aca="false">Cotação!AG30</f>
        <v>BATEL COMERCIO DE ALIMENTOS LTDA</v>
      </c>
    </row>
    <row r="120" customFormat="false" ht="15" hidden="false" customHeight="false" outlineLevel="0" collapsed="false">
      <c r="A120" s="28" t="str">
        <f aca="false">Cotação!A81</f>
        <v>608901</v>
      </c>
      <c r="B120" s="29" t="str">
        <f aca="false">Cotação!B81</f>
        <v>7898108640661</v>
      </c>
      <c r="C120" s="28" t="str">
        <f aca="false">Cotação!C81</f>
        <v>CICATRISAN CURATIVO 10UN</v>
      </c>
      <c r="D120" s="28" t="str">
        <f aca="false">Cotação!D81</f>
        <v>SANFARMA</v>
      </c>
      <c r="E120" s="28" t="str">
        <f aca="false">Cotação!F81</f>
        <v>B</v>
      </c>
      <c r="F120" s="28" t="n">
        <f aca="false">Cotação!H81</f>
        <v>10.7</v>
      </c>
      <c r="G120" s="32" t="n">
        <f aca="false">Cotação!G81</f>
        <v>0</v>
      </c>
      <c r="H120" s="32" t="n">
        <f aca="false">Cotação!I81</f>
        <v>28</v>
      </c>
      <c r="I120" s="30" t="n">
        <f aca="false">Cotação!M81</f>
        <v>1.75</v>
      </c>
      <c r="J120" s="30" t="n">
        <f aca="false">Cotação!L81</f>
        <v>1.75</v>
      </c>
      <c r="K120" s="30" t="n">
        <f aca="false">Cotação!V81</f>
        <v>2.05</v>
      </c>
      <c r="L120" s="28" t="str">
        <f aca="false">Cotação!W81</f>
        <v>DIMEC</v>
      </c>
      <c r="M120" s="31" t="n">
        <f aca="false">Cotação!Y81</f>
        <v>0.171428571428571</v>
      </c>
      <c r="N120" s="30" t="n">
        <f aca="false">(K120-I120)*H120</f>
        <v>8.4</v>
      </c>
      <c r="O120" s="28" t="str">
        <f aca="false">Cotação!AG81</f>
        <v>NAZARIA DISTRIBUIDORA DE PRODUTOS FARMACEUTICOS LTDA</v>
      </c>
    </row>
    <row r="121" customFormat="false" ht="15" hidden="false" customHeight="false" outlineLevel="0" collapsed="false">
      <c r="A121" s="28" t="str">
        <f aca="false">Cotação!A82</f>
        <v>608881</v>
      </c>
      <c r="B121" s="29" t="str">
        <f aca="false">Cotação!B82</f>
        <v>7898108640678</v>
      </c>
      <c r="C121" s="28" t="str">
        <f aca="false">Cotação!C82</f>
        <v>CICATRISAN CURATIVO 10UN MICROPOROSO</v>
      </c>
      <c r="D121" s="28" t="str">
        <f aca="false">Cotação!D82</f>
        <v>SANFARMA</v>
      </c>
      <c r="E121" s="28" t="str">
        <f aca="false">Cotação!F82</f>
        <v>B</v>
      </c>
      <c r="F121" s="28" t="n">
        <f aca="false">Cotação!H82</f>
        <v>12.9</v>
      </c>
      <c r="G121" s="32" t="n">
        <f aca="false">Cotação!G82</f>
        <v>1</v>
      </c>
      <c r="H121" s="32" t="n">
        <f aca="false">Cotação!I82</f>
        <v>33</v>
      </c>
      <c r="I121" s="30" t="n">
        <f aca="false">Cotação!M82</f>
        <v>1.77</v>
      </c>
      <c r="J121" s="30" t="n">
        <f aca="false">Cotação!L82</f>
        <v>1.77</v>
      </c>
      <c r="K121" s="30" t="n">
        <f aca="false">Cotação!V82</f>
        <v>2.11</v>
      </c>
      <c r="L121" s="28" t="str">
        <f aca="false">Cotação!W82</f>
        <v>DIMEC</v>
      </c>
      <c r="M121" s="31" t="n">
        <f aca="false">Cotação!Y82</f>
        <v>0.192090395480226</v>
      </c>
      <c r="N121" s="30" t="n">
        <f aca="false">(K121-I121)*H121</f>
        <v>11.22</v>
      </c>
      <c r="O121" s="28" t="str">
        <f aca="false">Cotação!AG82</f>
        <v>DSC DISTRIBUIDORA DE MEDICAMENTOS LTDA</v>
      </c>
    </row>
    <row r="122" customFormat="false" ht="15" hidden="false" customHeight="false" outlineLevel="0" collapsed="false">
      <c r="A122" s="28" t="str">
        <f aca="false">Cotação!A83</f>
        <v>594911</v>
      </c>
      <c r="B122" s="29" t="str">
        <f aca="false">Cotação!B83</f>
        <v>7898108640739</v>
      </c>
      <c r="C122" s="28" t="str">
        <f aca="false">Cotação!C83</f>
        <v>CICATRISAN CURATIVO UNIDADE</v>
      </c>
      <c r="D122" s="28" t="n">
        <f aca="false">Cotação!D83</f>
        <v>0</v>
      </c>
      <c r="E122" s="28" t="str">
        <f aca="false">Cotação!F83</f>
        <v>C</v>
      </c>
      <c r="F122" s="28" t="n">
        <f aca="false">Cotação!H83</f>
        <v>0.2</v>
      </c>
      <c r="G122" s="32" t="n">
        <f aca="false">Cotação!G83</f>
        <v>0</v>
      </c>
      <c r="H122" s="32" t="n">
        <f aca="false">Cotação!I83</f>
        <v>1</v>
      </c>
      <c r="I122" s="30" t="n">
        <f aca="false">Cotação!M83</f>
        <v>4.45</v>
      </c>
      <c r="J122" s="30" t="n">
        <f aca="false">Cotação!L83</f>
        <v>4.45</v>
      </c>
      <c r="K122" s="30" t="n">
        <f aca="false">Cotação!V83</f>
        <v>5.22</v>
      </c>
      <c r="L122" s="28" t="str">
        <f aca="false">Cotação!W83</f>
        <v>DIMEC</v>
      </c>
      <c r="M122" s="31" t="n">
        <f aca="false">Cotação!Y83</f>
        <v>0.173033707865168</v>
      </c>
      <c r="N122" s="30" t="n">
        <f aca="false">(K122-I122)*H122</f>
        <v>0.77</v>
      </c>
      <c r="O122" s="28" t="str">
        <f aca="false">Cotação!AG83</f>
        <v>NAZARIA DISTRIBUIDORA DE PRODUTOS FARMACEUTICOS LTDA</v>
      </c>
    </row>
    <row r="123" customFormat="false" ht="15" hidden="false" customHeight="false" outlineLevel="0" collapsed="false">
      <c r="A123" s="28" t="str">
        <f aca="false">Cotação!A707</f>
        <v>319221</v>
      </c>
      <c r="B123" s="29" t="str">
        <f aca="false">Cotação!B707</f>
        <v>7896006234067</v>
      </c>
      <c r="C123" s="28" t="str">
        <f aca="false">Cotação!C707</f>
        <v>CICLO 21 0,15+0,03MG CX 21 COMP</v>
      </c>
      <c r="D123" s="28" t="str">
        <f aca="false">Cotação!D707</f>
        <v>UNIAO QUIMICA</v>
      </c>
      <c r="E123" s="28" t="str">
        <f aca="false">Cotação!F707</f>
        <v>A</v>
      </c>
      <c r="F123" s="28" t="n">
        <f aca="false">Cotação!H707</f>
        <v>33.3</v>
      </c>
      <c r="G123" s="32" t="n">
        <f aca="false">Cotação!G707</f>
        <v>48</v>
      </c>
      <c r="H123" s="32" t="n">
        <f aca="false">Cotação!I707</f>
        <v>38</v>
      </c>
      <c r="I123" s="30" t="n">
        <f aca="false">Cotação!M707</f>
        <v>6.95541176470588</v>
      </c>
      <c r="J123" s="30" t="n">
        <f aca="false">Cotação!L707</f>
        <v>6.9554</v>
      </c>
      <c r="K123" s="30" t="n">
        <f aca="false">Cotação!V707</f>
        <v>8.98</v>
      </c>
      <c r="L123" s="28" t="str">
        <f aca="false">Cotação!W707</f>
        <v>DIMEC</v>
      </c>
      <c r="M123" s="31" t="n">
        <f aca="false">Cotação!Y707</f>
        <v>0.291081003365979</v>
      </c>
      <c r="N123" s="30" t="n">
        <f aca="false">(K123-I123)*H123</f>
        <v>76.9343529411766</v>
      </c>
      <c r="O123" s="28" t="str">
        <f aca="false">Cotação!AG707</f>
        <v>F&amp;F DISTR DE PRODUTOS FARMACÊUTICOS</v>
      </c>
    </row>
    <row r="124" customFormat="false" ht="15" hidden="false" customHeight="false" outlineLevel="0" collapsed="false">
      <c r="A124" s="28" t="str">
        <f aca="false">Cotação!A190</f>
        <v>98201</v>
      </c>
      <c r="B124" s="29" t="str">
        <f aca="false">Cotação!B190</f>
        <v>7896422512169</v>
      </c>
      <c r="C124" s="28" t="str">
        <f aca="false">Cotação!C190</f>
        <v>CICLOPIROX OLAMINA 10MG CREME DERM BG 20G</v>
      </c>
      <c r="D124" s="28" t="str">
        <f aca="false">Cotação!D190</f>
        <v>SANOFI/MEDLEY</v>
      </c>
      <c r="E124" s="28" t="str">
        <f aca="false">Cotação!F190</f>
        <v>C</v>
      </c>
      <c r="F124" s="28" t="n">
        <f aca="false">Cotação!H190</f>
        <v>0.2</v>
      </c>
      <c r="G124" s="32" t="n">
        <f aca="false">Cotação!G190</f>
        <v>0</v>
      </c>
      <c r="H124" s="32" t="n">
        <f aca="false">Cotação!I190</f>
        <v>1</v>
      </c>
      <c r="I124" s="30" t="n">
        <f aca="false">Cotação!M190</f>
        <v>9.56</v>
      </c>
      <c r="J124" s="30" t="n">
        <f aca="false">Cotação!L190</f>
        <v>9.56</v>
      </c>
      <c r="K124" s="30" t="n">
        <f aca="false">Cotação!V190</f>
        <v>12.91</v>
      </c>
      <c r="L124" s="28" t="str">
        <f aca="false">Cotação!W190</f>
        <v>DIMEC</v>
      </c>
      <c r="M124" s="31" t="n">
        <f aca="false">Cotação!Y190</f>
        <v>0.350418410041841</v>
      </c>
      <c r="N124" s="30" t="n">
        <f aca="false">(K124-I124)*H124</f>
        <v>3.35</v>
      </c>
      <c r="O124" s="28" t="str">
        <f aca="false">Cotação!AG190</f>
        <v>SC DISTRIBUICAO LTDA</v>
      </c>
    </row>
    <row r="125" customFormat="false" ht="15" hidden="false" customHeight="false" outlineLevel="0" collapsed="false">
      <c r="A125" s="28" t="str">
        <f aca="false">Cotação!A708</f>
        <v>127341</v>
      </c>
      <c r="B125" s="29" t="str">
        <f aca="false">Cotação!B708</f>
        <v>7896523206288</v>
      </c>
      <c r="C125" s="28" t="str">
        <f aca="false">Cotação!C708</f>
        <v>CIFLOGEX 1,5MG/ML COLUT FR SPRAY 30ML SB MENTA</v>
      </c>
      <c r="D125" s="28" t="str">
        <f aca="false">Cotação!D708</f>
        <v>CIMED</v>
      </c>
      <c r="E125" s="28" t="str">
        <f aca="false">Cotação!F708</f>
        <v>A</v>
      </c>
      <c r="F125" s="28" t="n">
        <f aca="false">Cotação!H708</f>
        <v>7.7</v>
      </c>
      <c r="G125" s="32" t="n">
        <f aca="false">Cotação!G708</f>
        <v>12</v>
      </c>
      <c r="H125" s="32" t="n">
        <f aca="false">Cotação!I708</f>
        <v>8</v>
      </c>
      <c r="I125" s="30" t="n">
        <f aca="false">Cotação!M708</f>
        <v>7.49</v>
      </c>
      <c r="J125" s="30" t="n">
        <f aca="false">Cotação!L708</f>
        <v>7.49</v>
      </c>
      <c r="K125" s="30" t="n">
        <f aca="false">Cotação!V708</f>
        <v>9.19</v>
      </c>
      <c r="L125" s="28" t="str">
        <f aca="false">Cotação!W708</f>
        <v>DIMEC</v>
      </c>
      <c r="M125" s="31" t="n">
        <f aca="false">Cotação!Y708</f>
        <v>0.226969292389853</v>
      </c>
      <c r="N125" s="30" t="n">
        <f aca="false">(K125-I125)*H125</f>
        <v>13.6</v>
      </c>
      <c r="O125" s="28" t="str">
        <f aca="false">Cotação!AG708</f>
        <v>CIMED &amp; CO. S.A.</v>
      </c>
    </row>
    <row r="126" customFormat="false" ht="15" hidden="false" customHeight="false" outlineLevel="0" collapsed="false">
      <c r="A126" s="28" t="str">
        <f aca="false">Cotação!A709</f>
        <v>127321</v>
      </c>
      <c r="B126" s="29" t="str">
        <f aca="false">Cotação!B709</f>
        <v>7896523216454</v>
      </c>
      <c r="C126" s="28" t="str">
        <f aca="false">Cotação!C709</f>
        <v>CIFLOGEX 3,0MG CX 12 PAST SB LARANJA</v>
      </c>
      <c r="D126" s="28" t="str">
        <f aca="false">Cotação!D709</f>
        <v>CIMED</v>
      </c>
      <c r="E126" s="28" t="str">
        <f aca="false">Cotação!F709</f>
        <v>A</v>
      </c>
      <c r="F126" s="28" t="n">
        <f aca="false">Cotação!H709</f>
        <v>5.7</v>
      </c>
      <c r="G126" s="32" t="n">
        <f aca="false">Cotação!G709</f>
        <v>10</v>
      </c>
      <c r="H126" s="32" t="n">
        <f aca="false">Cotação!I709</f>
        <v>5</v>
      </c>
      <c r="I126" s="30" t="n">
        <f aca="false">Cotação!M709</f>
        <v>7.49</v>
      </c>
      <c r="J126" s="30" t="n">
        <f aca="false">Cotação!L709</f>
        <v>7.49</v>
      </c>
      <c r="K126" s="30" t="n">
        <f aca="false">Cotação!V709</f>
        <v>9.44</v>
      </c>
      <c r="L126" s="28" t="str">
        <f aca="false">Cotação!W709</f>
        <v>DIMEC</v>
      </c>
      <c r="M126" s="31" t="n">
        <f aca="false">Cotação!Y709</f>
        <v>0.260347129506008</v>
      </c>
      <c r="N126" s="30" t="n">
        <f aca="false">(K126-I126)*H126</f>
        <v>9.75</v>
      </c>
      <c r="O126" s="28" t="str">
        <f aca="false">Cotação!AG709</f>
        <v>CIMED &amp; CO. S.A.</v>
      </c>
    </row>
    <row r="127" customFormat="false" ht="15" hidden="false" customHeight="false" outlineLevel="0" collapsed="false">
      <c r="A127" s="28" t="str">
        <f aca="false">Cotação!A192</f>
        <v>99701</v>
      </c>
      <c r="B127" s="29" t="str">
        <f aca="false">Cotação!B192</f>
        <v>7897076910905</v>
      </c>
      <c r="C127" s="28" t="str">
        <f aca="false">Cotação!C192</f>
        <v>CINARIZINA 25MG CX 30 COMP</v>
      </c>
      <c r="D127" s="28" t="str">
        <f aca="false">Cotação!D192</f>
        <v>RANBAXY</v>
      </c>
      <c r="E127" s="28" t="str">
        <f aca="false">Cotação!F192</f>
        <v>C</v>
      </c>
      <c r="F127" s="28" t="n">
        <f aca="false">Cotação!H192</f>
        <v>1.6</v>
      </c>
      <c r="G127" s="32" t="n">
        <f aca="false">Cotação!G192</f>
        <v>1</v>
      </c>
      <c r="H127" s="32" t="n">
        <f aca="false">Cotação!I192</f>
        <v>4</v>
      </c>
      <c r="I127" s="30" t="n">
        <f aca="false">Cotação!M192</f>
        <v>8.82</v>
      </c>
      <c r="J127" s="30" t="n">
        <f aca="false">Cotação!L192</f>
        <v>8.82</v>
      </c>
      <c r="K127" s="30" t="n">
        <f aca="false">Cotação!V192</f>
        <v>10.66</v>
      </c>
      <c r="L127" s="28" t="str">
        <f aca="false">Cotação!W192</f>
        <v>DIMEC</v>
      </c>
      <c r="M127" s="31" t="n">
        <f aca="false">Cotação!Y192</f>
        <v>0.208616780045352</v>
      </c>
      <c r="N127" s="30" t="n">
        <f aca="false">(K127-I127)*H127</f>
        <v>7.36</v>
      </c>
      <c r="O127" s="28" t="str">
        <f aca="false">Cotação!AG192</f>
        <v>SB COMERCIO LTDA 0179-15</v>
      </c>
    </row>
    <row r="128" customFormat="false" ht="15" hidden="false" customHeight="false" outlineLevel="0" collapsed="false">
      <c r="A128" s="28" t="str">
        <f aca="false">Cotação!A195</f>
        <v>633791</v>
      </c>
      <c r="B128" s="29" t="str">
        <f aca="false">Cotação!B195</f>
        <v>7896112406105</v>
      </c>
      <c r="C128" s="28" t="str">
        <f aca="false">Cotação!C195</f>
        <v>CLOR TANSULOSINA 0,4MG CX 30 CAP</v>
      </c>
      <c r="D128" s="28" t="str">
        <f aca="false">Cotação!D195</f>
        <v>BIOLAB GENERICOS</v>
      </c>
      <c r="E128" s="28" t="str">
        <f aca="false">Cotação!F195</f>
        <v>A</v>
      </c>
      <c r="F128" s="28" t="n">
        <f aca="false">Cotação!H195</f>
        <v>8.6</v>
      </c>
      <c r="G128" s="32" t="n">
        <f aca="false">Cotação!G195</f>
        <v>19</v>
      </c>
      <c r="H128" s="32" t="n">
        <f aca="false">Cotação!I195</f>
        <v>3</v>
      </c>
      <c r="I128" s="30" t="n">
        <f aca="false">Cotação!M195</f>
        <v>27.111</v>
      </c>
      <c r="J128" s="30" t="n">
        <f aca="false">Cotação!L195</f>
        <v>26.26</v>
      </c>
      <c r="K128" s="30" t="n">
        <f aca="false">Cotação!V195</f>
        <v>30.476</v>
      </c>
      <c r="L128" s="28" t="str">
        <f aca="false">Cotação!W195</f>
        <v>MEDCENTRO</v>
      </c>
      <c r="M128" s="31" t="n">
        <f aca="false">Cotação!Y195</f>
        <v>0.124119361144923</v>
      </c>
      <c r="N128" s="30" t="n">
        <f aca="false">(K128-I128)*H128</f>
        <v>10.095</v>
      </c>
      <c r="O128" s="28" t="str">
        <f aca="false">Cotação!AG195</f>
        <v>SC DISTRIBUICAO LTDA</v>
      </c>
    </row>
    <row r="129" customFormat="false" ht="15" hidden="false" customHeight="false" outlineLevel="0" collapsed="false">
      <c r="A129" s="28" t="str">
        <f aca="false">Cotação!A196</f>
        <v>633731</v>
      </c>
      <c r="B129" s="29" t="str">
        <f aca="false">Cotação!B196</f>
        <v>7896004821146</v>
      </c>
      <c r="C129" s="28" t="str">
        <f aca="false">Cotação!C196</f>
        <v>CLOR. PIOGLITAZONA 30MG CX 30 COMP</v>
      </c>
      <c r="D129" s="28" t="str">
        <f aca="false">Cotação!D196</f>
        <v>GERMED GENERICOS</v>
      </c>
      <c r="E129" s="28" t="str">
        <f aca="false">Cotação!F196</f>
        <v>B</v>
      </c>
      <c r="F129" s="28" t="n">
        <f aca="false">Cotação!H196</f>
        <v>1.8</v>
      </c>
      <c r="G129" s="32" t="n">
        <f aca="false">Cotação!G196</f>
        <v>2</v>
      </c>
      <c r="H129" s="32" t="n">
        <f aca="false">Cotação!I196</f>
        <v>3</v>
      </c>
      <c r="I129" s="30" t="n">
        <f aca="false">Cotação!M196</f>
        <v>26.56</v>
      </c>
      <c r="J129" s="30" t="n">
        <f aca="false">Cotação!L196</f>
        <v>26.56</v>
      </c>
      <c r="K129" s="30" t="n">
        <f aca="false">Cotação!V196</f>
        <v>42.5315</v>
      </c>
      <c r="L129" s="28" t="str">
        <f aca="false">Cotação!W196</f>
        <v>MEDCENTRO</v>
      </c>
      <c r="M129" s="31" t="n">
        <f aca="false">Cotação!Y196</f>
        <v>0.601336596385542</v>
      </c>
      <c r="N129" s="30" t="n">
        <f aca="false">(K129-I129)*H129</f>
        <v>47.9145</v>
      </c>
      <c r="O129" s="28" t="str">
        <f aca="false">Cotação!AG196</f>
        <v>MEDCENTRO TO DISTRIBUIDORA DE PRODUTOS FARMACEUTICOS LTDA PA</v>
      </c>
    </row>
    <row r="130" customFormat="false" ht="15" hidden="false" customHeight="false" outlineLevel="0" collapsed="false">
      <c r="A130" s="28" t="str">
        <f aca="false">Cotação!A197</f>
        <v>146381</v>
      </c>
      <c r="B130" s="29" t="str">
        <f aca="false">Cotação!B197</f>
        <v>7895296447317</v>
      </c>
      <c r="C130" s="28" t="str">
        <f aca="false">Cotação!C197</f>
        <v>CLOR.FEXOFENADINA 120MG 1BLX10COM REV-NQ</v>
      </c>
      <c r="D130" s="28" t="str">
        <f aca="false">Cotação!D197</f>
        <v>NOVA QUIMICA GENERICOS</v>
      </c>
      <c r="E130" s="28" t="str">
        <f aca="false">Cotação!F197</f>
        <v>C</v>
      </c>
      <c r="F130" s="28" t="n">
        <f aca="false">Cotação!H197</f>
        <v>0.1</v>
      </c>
      <c r="G130" s="32" t="n">
        <f aca="false">Cotação!G197</f>
        <v>0</v>
      </c>
      <c r="H130" s="32" t="n">
        <f aca="false">Cotação!I197</f>
        <v>1</v>
      </c>
      <c r="I130" s="30" t="n">
        <f aca="false">Cotação!M197</f>
        <v>5.6</v>
      </c>
      <c r="J130" s="30" t="n">
        <f aca="false">Cotação!L197</f>
        <v>5.6</v>
      </c>
      <c r="K130" s="30" t="n">
        <f aca="false">Cotação!V197</f>
        <v>7.45</v>
      </c>
      <c r="L130" s="28" t="str">
        <f aca="false">Cotação!W197</f>
        <v>DIMEC</v>
      </c>
      <c r="M130" s="31" t="n">
        <f aca="false">Cotação!Y197</f>
        <v>0.330357142857143</v>
      </c>
      <c r="N130" s="30" t="n">
        <f aca="false">(K130-I130)*H130</f>
        <v>1.85</v>
      </c>
      <c r="O130" s="28" t="str">
        <f aca="false">Cotação!AG197</f>
        <v>MEDCENTRO TO DISTRIBUIDORA DE PRODUTOS FARMACEUTICOS LTDA PA</v>
      </c>
    </row>
    <row r="131" customFormat="false" ht="15" hidden="false" customHeight="false" outlineLevel="0" collapsed="false">
      <c r="A131" s="28" t="str">
        <f aca="false">Cotação!A711</f>
        <v>560161</v>
      </c>
      <c r="B131" s="29" t="str">
        <f aca="false">Cotação!B711</f>
        <v>7898031310365</v>
      </c>
      <c r="C131" s="28" t="str">
        <f aca="false">Cotação!C711</f>
        <v>CLORETO DE MAGNESIO PA 33G</v>
      </c>
      <c r="D131" s="28" t="str">
        <f aca="false">Cotação!D711</f>
        <v>UNIPHAR</v>
      </c>
      <c r="E131" s="28" t="str">
        <f aca="false">Cotação!F711</f>
        <v>C</v>
      </c>
      <c r="F131" s="28" t="n">
        <f aca="false">Cotação!H711</f>
        <v>1.2</v>
      </c>
      <c r="G131" s="32" t="n">
        <f aca="false">Cotação!G711</f>
        <v>2</v>
      </c>
      <c r="H131" s="32" t="n">
        <f aca="false">Cotação!I711</f>
        <v>2</v>
      </c>
      <c r="I131" s="30" t="n">
        <f aca="false">Cotação!M711</f>
        <v>4.93</v>
      </c>
      <c r="J131" s="30" t="n">
        <f aca="false">Cotação!L711</f>
        <v>4.93</v>
      </c>
      <c r="K131" s="30" t="n">
        <f aca="false">Cotação!V711</f>
        <v>5.39</v>
      </c>
      <c r="L131" s="28" t="str">
        <f aca="false">Cotação!W711</f>
        <v>DIMEC</v>
      </c>
      <c r="M131" s="31" t="n">
        <f aca="false">Cotação!Y711</f>
        <v>0.0933062880324544</v>
      </c>
      <c r="N131" s="30" t="n">
        <f aca="false">(K131-I131)*H131</f>
        <v>0.92</v>
      </c>
      <c r="O131" s="28" t="str">
        <f aca="false">Cotação!AG711</f>
        <v>DSC DISTRIBUIDORA DE MEDICAMENTOS LTDA</v>
      </c>
    </row>
    <row r="132" customFormat="false" ht="15" hidden="false" customHeight="false" outlineLevel="0" collapsed="false">
      <c r="A132" s="28" t="str">
        <f aca="false">Cotação!A200</f>
        <v>124681</v>
      </c>
      <c r="B132" s="29" t="str">
        <f aca="false">Cotação!B200</f>
        <v>7891058001681</v>
      </c>
      <c r="C132" s="28" t="str">
        <f aca="false">Cotação!C200</f>
        <v>CLORIDRATO DE AMIODARONA 200MG CX 30 COMP</v>
      </c>
      <c r="D132" s="28" t="str">
        <f aca="false">Cotação!D200</f>
        <v>SANOFI/MEDLEY</v>
      </c>
      <c r="E132" s="28" t="str">
        <f aca="false">Cotação!F200</f>
        <v>B</v>
      </c>
      <c r="F132" s="28" t="n">
        <f aca="false">Cotação!H200</f>
        <v>0.5</v>
      </c>
      <c r="G132" s="32" t="n">
        <f aca="false">Cotação!G200</f>
        <v>1</v>
      </c>
      <c r="H132" s="32" t="n">
        <f aca="false">Cotação!I200</f>
        <v>1</v>
      </c>
      <c r="I132" s="30" t="n">
        <f aca="false">Cotação!M200</f>
        <v>16.4233333333333</v>
      </c>
      <c r="J132" s="30" t="n">
        <f aca="false">Cotação!L200</f>
        <v>16.4233</v>
      </c>
      <c r="K132" s="30" t="n">
        <f aca="false">Cotação!V200</f>
        <v>20.44</v>
      </c>
      <c r="L132" s="28" t="str">
        <f aca="false">Cotação!W200</f>
        <v>DIMEC</v>
      </c>
      <c r="M132" s="31" t="n">
        <f aca="false">Cotação!Y200</f>
        <v>0.244570732697384</v>
      </c>
      <c r="N132" s="30" t="n">
        <f aca="false">(K132-I132)*H132</f>
        <v>4.0166666666667</v>
      </c>
      <c r="O132" s="28" t="str">
        <f aca="false">Cotação!AG200</f>
        <v>SC DISTRIBUICAO LTDA</v>
      </c>
    </row>
    <row r="133" customFormat="false" ht="15" hidden="false" customHeight="false" outlineLevel="0" collapsed="false">
      <c r="A133" s="28" t="str">
        <f aca="false">Cotação!A496</f>
        <v>125921</v>
      </c>
      <c r="B133" s="29" t="str">
        <f aca="false">Cotação!B496</f>
        <v>7896004727493</v>
      </c>
      <c r="C133" s="28" t="str">
        <f aca="false">Cotação!C496</f>
        <v>CLORIDRATO DE AMITRIPTILINA 25MG CX 30 COMP</v>
      </c>
      <c r="D133" s="28" t="str">
        <f aca="false">Cotação!D496</f>
        <v>GERMED GENERICOS</v>
      </c>
      <c r="E133" s="28" t="str">
        <f aca="false">Cotação!F496</f>
        <v>A</v>
      </c>
      <c r="F133" s="28" t="n">
        <f aca="false">Cotação!H496</f>
        <v>5.1</v>
      </c>
      <c r="G133" s="32" t="n">
        <f aca="false">Cotação!G496</f>
        <v>4</v>
      </c>
      <c r="H133" s="32" t="n">
        <f aca="false">Cotação!I496</f>
        <v>9</v>
      </c>
      <c r="I133" s="30" t="n">
        <f aca="false">Cotação!M496</f>
        <v>4.905</v>
      </c>
      <c r="J133" s="30" t="n">
        <f aca="false">Cotação!L496</f>
        <v>4.905</v>
      </c>
      <c r="K133" s="30" t="n">
        <f aca="false">Cotação!V496</f>
        <v>5.78</v>
      </c>
      <c r="L133" s="28" t="str">
        <f aca="false">Cotação!W496</f>
        <v>DIMEC</v>
      </c>
      <c r="M133" s="31" t="n">
        <f aca="false">Cotação!Y496</f>
        <v>0.178389398572885</v>
      </c>
      <c r="N133" s="30" t="n">
        <f aca="false">(K133-I133)*H133</f>
        <v>7.875</v>
      </c>
      <c r="O133" s="28" t="str">
        <f aca="false">Cotação!AG496</f>
        <v>MEDCENTRO TO DISTRIBUIDORA DE PRODUTOS FARMACEUTICOS LTDA PA</v>
      </c>
    </row>
    <row r="134" customFormat="false" ht="15" hidden="false" customHeight="false" outlineLevel="0" collapsed="false">
      <c r="A134" s="28" t="str">
        <f aca="false">Cotação!A205</f>
        <v>4093</v>
      </c>
      <c r="B134" s="29" t="str">
        <f aca="false">Cotação!B205</f>
        <v>7899095204188</v>
      </c>
      <c r="C134" s="28" t="str">
        <f aca="false">Cotação!C205</f>
        <v>CLORIDRATO DE CICLOBENZAPRINA 5MG C/15 CPR</v>
      </c>
      <c r="D134" s="28" t="n">
        <f aca="false">Cotação!D205</f>
        <v>0</v>
      </c>
      <c r="E134" s="28" t="str">
        <f aca="false">Cotação!F205</f>
        <v>C</v>
      </c>
      <c r="F134" s="28" t="n">
        <f aca="false">Cotação!H205</f>
        <v>0.4</v>
      </c>
      <c r="G134" s="32" t="n">
        <f aca="false">Cotação!G205</f>
        <v>0</v>
      </c>
      <c r="H134" s="32" t="n">
        <f aca="false">Cotação!I205</f>
        <v>2</v>
      </c>
      <c r="I134" s="30" t="n">
        <f aca="false">Cotação!M205</f>
        <v>3.36</v>
      </c>
      <c r="J134" s="30" t="n">
        <f aca="false">Cotação!L205</f>
        <v>3.36</v>
      </c>
      <c r="K134" s="30" t="n">
        <f aca="false">Cotação!V205</f>
        <v>3.9615</v>
      </c>
      <c r="L134" s="28" t="str">
        <f aca="false">Cotação!W205</f>
        <v>MEDCENTRO</v>
      </c>
      <c r="M134" s="31" t="n">
        <f aca="false">Cotação!Y205</f>
        <v>0.179017857142857</v>
      </c>
      <c r="N134" s="30" t="n">
        <f aca="false">(K134-I134)*H134</f>
        <v>1.203</v>
      </c>
      <c r="O134" s="28" t="str">
        <f aca="false">Cotação!AG205</f>
        <v>DSC DISTRIBUIDORA DE MEDICAMENTOS LTDA</v>
      </c>
    </row>
    <row r="135" customFormat="false" ht="15" hidden="false" customHeight="false" outlineLevel="0" collapsed="false">
      <c r="A135" s="28" t="str">
        <f aca="false">Cotação!A209</f>
        <v>134621</v>
      </c>
      <c r="B135" s="29" t="str">
        <f aca="false">Cotação!B209</f>
        <v>7898060139920</v>
      </c>
      <c r="C135" s="28" t="str">
        <f aca="false">Cotação!C209</f>
        <v>CLORIDRATO DE CICLOBENZAPRINA 5MG CX 30 COMP REV</v>
      </c>
      <c r="D135" s="28" t="str">
        <f aca="false">Cotação!D209</f>
        <v>GLOBO</v>
      </c>
      <c r="E135" s="28" t="str">
        <f aca="false">Cotação!F209</f>
        <v>C</v>
      </c>
      <c r="F135" s="28" t="n">
        <f aca="false">Cotação!H209</f>
        <v>1.2</v>
      </c>
      <c r="G135" s="32" t="n">
        <f aca="false">Cotação!G209</f>
        <v>2</v>
      </c>
      <c r="H135" s="32" t="n">
        <f aca="false">Cotação!I209</f>
        <v>1</v>
      </c>
      <c r="I135" s="30" t="n">
        <f aca="false">Cotação!M209</f>
        <v>2.89</v>
      </c>
      <c r="J135" s="30" t="n">
        <f aca="false">Cotação!L209</f>
        <v>2.89</v>
      </c>
      <c r="K135" s="30" t="n">
        <f aca="false">Cotação!V209</f>
        <v>3.69</v>
      </c>
      <c r="L135" s="28" t="str">
        <f aca="false">Cotação!W209</f>
        <v>DIMEC</v>
      </c>
      <c r="M135" s="31" t="n">
        <f aca="false">Cotação!Y209</f>
        <v>0.27681660899654</v>
      </c>
      <c r="N135" s="30" t="n">
        <f aca="false">(K135-I135)*H135</f>
        <v>0.8</v>
      </c>
      <c r="O135" s="28" t="str">
        <f aca="false">Cotação!AG209</f>
        <v>DSC DISTRIBUIDORA DE MEDICAMENTOS LTDA</v>
      </c>
    </row>
    <row r="136" customFormat="false" ht="15" hidden="false" customHeight="false" outlineLevel="0" collapsed="false">
      <c r="A136" s="28" t="str">
        <f aca="false">Cotação!A478</f>
        <v>136141</v>
      </c>
      <c r="B136" s="29" t="str">
        <f aca="false">Cotação!B478</f>
        <v>7897595602404</v>
      </c>
      <c r="C136" s="28" t="str">
        <f aca="false">Cotação!C478</f>
        <v>CLORIDRATO DE CIPROFLOXACINO 500MG CX 14 COMP REV</v>
      </c>
      <c r="D136" s="28" t="str">
        <f aca="false">Cotação!D478</f>
        <v>SANDOZ</v>
      </c>
      <c r="E136" s="28" t="str">
        <f aca="false">Cotação!F478</f>
        <v>C</v>
      </c>
      <c r="F136" s="28" t="n">
        <f aca="false">Cotação!H478</f>
        <v>0.4</v>
      </c>
      <c r="G136" s="32" t="n">
        <f aca="false">Cotação!G478</f>
        <v>0</v>
      </c>
      <c r="H136" s="32" t="n">
        <f aca="false">Cotação!I478</f>
        <v>1</v>
      </c>
      <c r="I136" s="30" t="n">
        <f aca="false">Cotação!M478</f>
        <v>6.16</v>
      </c>
      <c r="J136" s="30" t="n">
        <f aca="false">Cotação!L478</f>
        <v>6.16</v>
      </c>
      <c r="K136" s="30" t="n">
        <f aca="false">Cotação!V478</f>
        <v>8.5215</v>
      </c>
      <c r="L136" s="28" t="str">
        <f aca="false">Cotação!W478</f>
        <v>MEDCENTRO</v>
      </c>
      <c r="M136" s="31" t="n">
        <f aca="false">Cotação!Y478</f>
        <v>0.383360389610389</v>
      </c>
      <c r="N136" s="30" t="n">
        <f aca="false">(K136-I136)*H136</f>
        <v>2.3615</v>
      </c>
      <c r="O136" s="28" t="str">
        <f aca="false">Cotação!AG478</f>
        <v>TAPAJOS COMERCIO DE MEDICAMENTOS LTDA</v>
      </c>
    </row>
    <row r="137" customFormat="false" ht="15" hidden="false" customHeight="false" outlineLevel="0" collapsed="false">
      <c r="A137" s="28" t="str">
        <f aca="false">Cotação!A211</f>
        <v>142821</v>
      </c>
      <c r="B137" s="29" t="str">
        <f aca="false">Cotação!B211</f>
        <v>7895296186018</v>
      </c>
      <c r="C137" s="28" t="str">
        <f aca="false">Cotação!C211</f>
        <v>CLORIDRATO DE DORZOLAMIDA 20MG/ML FR X 5ML</v>
      </c>
      <c r="D137" s="28" t="str">
        <f aca="false">Cotação!D211</f>
        <v>NOVA QUIMICA GENERICOS</v>
      </c>
      <c r="E137" s="28" t="str">
        <f aca="false">Cotação!F211</f>
        <v>B</v>
      </c>
      <c r="F137" s="28" t="n">
        <f aca="false">Cotação!H211</f>
        <v>0.6</v>
      </c>
      <c r="G137" s="32" t="n">
        <f aca="false">Cotação!G211</f>
        <v>0</v>
      </c>
      <c r="H137" s="32" t="n">
        <f aca="false">Cotação!I211</f>
        <v>2</v>
      </c>
      <c r="I137" s="30" t="n">
        <f aca="false">Cotação!M211</f>
        <v>29.87</v>
      </c>
      <c r="J137" s="30" t="n">
        <f aca="false">Cotação!L211</f>
        <v>29.87</v>
      </c>
      <c r="K137" s="30" t="n">
        <f aca="false">Cotação!V211</f>
        <v>46.94</v>
      </c>
      <c r="L137" s="28" t="str">
        <f aca="false">Cotação!W211</f>
        <v>DIMEC</v>
      </c>
      <c r="M137" s="31" t="n">
        <f aca="false">Cotação!Y211</f>
        <v>0.571476397723468</v>
      </c>
      <c r="N137" s="30" t="n">
        <f aca="false">(K137-I137)*H137</f>
        <v>34.14</v>
      </c>
      <c r="O137" s="28" t="str">
        <f aca="false">Cotação!AG211</f>
        <v>DSC DISTRIBUIDORA DE MEDICAMENTOS LTDA</v>
      </c>
    </row>
    <row r="138" customFormat="false" ht="15" hidden="false" customHeight="false" outlineLevel="0" collapsed="false">
      <c r="A138" s="28" t="str">
        <f aca="false">Cotação!A212</f>
        <v>146961</v>
      </c>
      <c r="B138" s="29" t="str">
        <f aca="false">Cotação!B212</f>
        <v>7897076910950</v>
      </c>
      <c r="C138" s="28" t="str">
        <f aca="false">Cotação!C212</f>
        <v>CLORIDRATO DE FEXOFENADINA 120MG CX 10 COMP</v>
      </c>
      <c r="D138" s="28" t="str">
        <f aca="false">Cotação!D212</f>
        <v>RANBAXY</v>
      </c>
      <c r="E138" s="28" t="str">
        <f aca="false">Cotação!F212</f>
        <v>B</v>
      </c>
      <c r="F138" s="28" t="n">
        <f aca="false">Cotação!H212</f>
        <v>3.5</v>
      </c>
      <c r="G138" s="32" t="n">
        <f aca="false">Cotação!G212</f>
        <v>9</v>
      </c>
      <c r="H138" s="32" t="n">
        <f aca="false">Cotação!I212</f>
        <v>1</v>
      </c>
      <c r="I138" s="30" t="n">
        <f aca="false">Cotação!M212</f>
        <v>6.86</v>
      </c>
      <c r="J138" s="30" t="n">
        <f aca="false">Cotação!L212</f>
        <v>6.86</v>
      </c>
      <c r="K138" s="30" t="n">
        <f aca="false">Cotação!V212</f>
        <v>8.64</v>
      </c>
      <c r="L138" s="28" t="str">
        <f aca="false">Cotação!W212</f>
        <v>DIMEC</v>
      </c>
      <c r="M138" s="31" t="n">
        <f aca="false">Cotação!Y212</f>
        <v>0.259475218658892</v>
      </c>
      <c r="N138" s="30" t="n">
        <f aca="false">(K138-I138)*H138</f>
        <v>1.78</v>
      </c>
      <c r="O138" s="28" t="str">
        <f aca="false">Cotação!AG212</f>
        <v>SB COMERCIO LTDA 0179-15</v>
      </c>
    </row>
    <row r="139" customFormat="false" ht="15" hidden="false" customHeight="false" outlineLevel="0" collapsed="false">
      <c r="A139" s="28" t="str">
        <f aca="false">Cotação!A213</f>
        <v>146981</v>
      </c>
      <c r="B139" s="29" t="str">
        <f aca="false">Cotação!B213</f>
        <v>7897076910974</v>
      </c>
      <c r="C139" s="28" t="str">
        <f aca="false">Cotação!C213</f>
        <v>CLORIDRATO DE FEXOFENADINA 180MG CX 10 COMP</v>
      </c>
      <c r="D139" s="28" t="str">
        <f aca="false">Cotação!D213</f>
        <v>RANBAXY</v>
      </c>
      <c r="E139" s="28" t="str">
        <f aca="false">Cotação!F213</f>
        <v>A</v>
      </c>
      <c r="F139" s="28" t="n">
        <f aca="false">Cotação!H213</f>
        <v>13.9</v>
      </c>
      <c r="G139" s="32" t="n">
        <f aca="false">Cotação!G213</f>
        <v>34</v>
      </c>
      <c r="H139" s="32" t="n">
        <f aca="false">Cotação!I213</f>
        <v>2</v>
      </c>
      <c r="I139" s="30" t="n">
        <f aca="false">Cotação!M213</f>
        <v>11.1776666666667</v>
      </c>
      <c r="J139" s="30" t="n">
        <f aca="false">Cotação!L213</f>
        <v>10.476</v>
      </c>
      <c r="K139" s="30" t="n">
        <f aca="false">Cotação!V213</f>
        <v>15.11</v>
      </c>
      <c r="L139" s="28" t="str">
        <f aca="false">Cotação!W213</f>
        <v>DIMEC</v>
      </c>
      <c r="M139" s="31" t="n">
        <f aca="false">Cotação!Y213</f>
        <v>0.351802701816117</v>
      </c>
      <c r="N139" s="30" t="n">
        <f aca="false">(K139-I139)*H139</f>
        <v>7.8646666666666</v>
      </c>
      <c r="O139" s="28" t="str">
        <f aca="false">Cotação!AG213</f>
        <v>SB COMERCIO LTDA 0179-15</v>
      </c>
    </row>
    <row r="140" customFormat="false" ht="15" hidden="false" customHeight="false" outlineLevel="0" collapsed="false">
      <c r="A140" s="28" t="str">
        <f aca="false">Cotação!A214</f>
        <v>637491</v>
      </c>
      <c r="B140" s="29" t="str">
        <f aca="false">Cotação!B214</f>
        <v>7898700410471</v>
      </c>
      <c r="C140" s="28" t="str">
        <f aca="false">Cotação!C214</f>
        <v>CLORIDRATO DE FEXOFENADINA 6MG/ML SUS ORAL FR 150ML</v>
      </c>
      <c r="D140" s="28" t="str">
        <f aca="false">Cotação!D214</f>
        <v>VITAMEDIC</v>
      </c>
      <c r="E140" s="28" t="str">
        <f aca="false">Cotação!F214</f>
        <v>B</v>
      </c>
      <c r="F140" s="28" t="n">
        <f aca="false">Cotação!H214</f>
        <v>0.6</v>
      </c>
      <c r="G140" s="32" t="n">
        <f aca="false">Cotação!G214</f>
        <v>1</v>
      </c>
      <c r="H140" s="32" t="n">
        <f aca="false">Cotação!I214</f>
        <v>1</v>
      </c>
      <c r="I140" s="30" t="n">
        <f aca="false">Cotação!M214</f>
        <v>29.26</v>
      </c>
      <c r="J140" s="30" t="n">
        <f aca="false">Cotação!L214</f>
        <v>29.26</v>
      </c>
      <c r="K140" s="30" t="n">
        <f aca="false">Cotação!V214</f>
        <v>30.8</v>
      </c>
      <c r="L140" s="28" t="str">
        <f aca="false">Cotação!W214</f>
        <v>DIMEC</v>
      </c>
      <c r="M140" s="31" t="n">
        <f aca="false">Cotação!Y214</f>
        <v>0.0526315789473684</v>
      </c>
      <c r="N140" s="30" t="n">
        <f aca="false">(K140-I140)*H140</f>
        <v>1.54</v>
      </c>
      <c r="O140" s="28" t="str">
        <f aca="false">Cotação!AG214</f>
        <v>MEDCENTRO TO DISTRIBUIDORA DE PRODUTOS FARMACEUTICOS LTDA PA</v>
      </c>
    </row>
    <row r="141" customFormat="false" ht="15" hidden="false" customHeight="false" outlineLevel="0" collapsed="false">
      <c r="A141" s="28" t="str">
        <f aca="false">Cotação!A215</f>
        <v>637481</v>
      </c>
      <c r="B141" s="29" t="str">
        <f aca="false">Cotação!B215</f>
        <v>7898700410488</v>
      </c>
      <c r="C141" s="28" t="str">
        <f aca="false">Cotação!C215</f>
        <v>CLORIDRATO DE FEXOFENADINA 6MG/ML SUS ORAL FR 60ML</v>
      </c>
      <c r="D141" s="28" t="str">
        <f aca="false">Cotação!D215</f>
        <v>VITAMEDIC</v>
      </c>
      <c r="E141" s="28" t="str">
        <f aca="false">Cotação!F215</f>
        <v>A</v>
      </c>
      <c r="F141" s="28" t="n">
        <f aca="false">Cotação!H215</f>
        <v>9.2</v>
      </c>
      <c r="G141" s="32" t="n">
        <f aca="false">Cotação!G215</f>
        <v>19</v>
      </c>
      <c r="H141" s="32" t="n">
        <f aca="false">Cotação!I215</f>
        <v>5</v>
      </c>
      <c r="I141" s="30" t="n">
        <f aca="false">Cotação!M215</f>
        <v>13.08</v>
      </c>
      <c r="J141" s="30" t="n">
        <f aca="false">Cotação!L215</f>
        <v>13.08</v>
      </c>
      <c r="K141" s="30" t="n">
        <f aca="false">Cotação!V215</f>
        <v>13.77</v>
      </c>
      <c r="L141" s="28" t="str">
        <f aca="false">Cotação!W215</f>
        <v>DIMEC</v>
      </c>
      <c r="M141" s="31" t="n">
        <f aca="false">Cotação!Y215</f>
        <v>0.0527522935779816</v>
      </c>
      <c r="N141" s="30" t="n">
        <f aca="false">(K141-I141)*H141</f>
        <v>3.45</v>
      </c>
      <c r="O141" s="28" t="str">
        <f aca="false">Cotação!AG215</f>
        <v>MEDCENTRO TO DISTRIBUIDORA DE PRODUTOS FARMACEUTICOS LTDA PA</v>
      </c>
    </row>
    <row r="142" customFormat="false" ht="15" hidden="false" customHeight="false" outlineLevel="0" collapsed="false">
      <c r="A142" s="28" t="str">
        <f aca="false">Cotação!A216</f>
        <v>148181</v>
      </c>
      <c r="B142" s="29" t="str">
        <f aca="false">Cotação!B216</f>
        <v>7896004711799</v>
      </c>
      <c r="C142" s="28" t="str">
        <f aca="false">Cotação!C216</f>
        <v>CLORIDRATO DE FLUOXETINA 20MG CX 30 COMP REV</v>
      </c>
      <c r="D142" s="28" t="str">
        <f aca="false">Cotação!D216</f>
        <v>GERMED GENERICOS</v>
      </c>
      <c r="E142" s="28" t="str">
        <f aca="false">Cotação!F216</f>
        <v>C</v>
      </c>
      <c r="F142" s="28" t="n">
        <f aca="false">Cotação!H216</f>
        <v>1.9</v>
      </c>
      <c r="G142" s="32" t="n">
        <f aca="false">Cotação!G216</f>
        <v>0</v>
      </c>
      <c r="H142" s="32" t="n">
        <f aca="false">Cotação!I216</f>
        <v>5</v>
      </c>
      <c r="I142" s="30" t="n">
        <f aca="false">Cotação!M216</f>
        <v>5.345</v>
      </c>
      <c r="J142" s="30" t="n">
        <f aca="false">Cotação!L216</f>
        <v>5.345</v>
      </c>
      <c r="K142" s="30" t="n">
        <f aca="false">Cotação!V216</f>
        <v>5.8</v>
      </c>
      <c r="L142" s="28" t="str">
        <f aca="false">Cotação!W216</f>
        <v>DIMEC</v>
      </c>
      <c r="M142" s="31" t="n">
        <f aca="false">Cotação!Y216</f>
        <v>0.0851262862488307</v>
      </c>
      <c r="N142" s="30" t="n">
        <f aca="false">(K142-I142)*H142</f>
        <v>2.275</v>
      </c>
      <c r="O142" s="28" t="str">
        <f aca="false">Cotação!AG216</f>
        <v>SC DISTRIBUICAO LTDA</v>
      </c>
    </row>
    <row r="143" customFormat="false" ht="15" hidden="false" customHeight="false" outlineLevel="0" collapsed="false">
      <c r="A143" s="28" t="str">
        <f aca="false">Cotação!A218</f>
        <v>213581</v>
      </c>
      <c r="B143" s="29" t="str">
        <f aca="false">Cotação!B218</f>
        <v>7896004729695</v>
      </c>
      <c r="C143" s="28" t="str">
        <f aca="false">Cotação!C218</f>
        <v>CLORIDRATO DE HIDROXIZINA 25MG CX 30 COMP</v>
      </c>
      <c r="D143" s="28" t="str">
        <f aca="false">Cotação!D218</f>
        <v>GERMED GENERICOS</v>
      </c>
      <c r="E143" s="28" t="str">
        <f aca="false">Cotação!F218</f>
        <v>C</v>
      </c>
      <c r="F143" s="28" t="n">
        <f aca="false">Cotação!H218</f>
        <v>0.1</v>
      </c>
      <c r="G143" s="32" t="n">
        <f aca="false">Cotação!G218</f>
        <v>0</v>
      </c>
      <c r="H143" s="32" t="n">
        <f aca="false">Cotação!I218</f>
        <v>1</v>
      </c>
      <c r="I143" s="30" t="n">
        <f aca="false">Cotação!M218</f>
        <v>29.94</v>
      </c>
      <c r="J143" s="30" t="n">
        <f aca="false">Cotação!L218</f>
        <v>29.94</v>
      </c>
      <c r="K143" s="30" t="n">
        <f aca="false">Cotação!V218</f>
        <v>33.478</v>
      </c>
      <c r="L143" s="28" t="str">
        <f aca="false">Cotação!W218</f>
        <v>MEDCENTRO</v>
      </c>
      <c r="M143" s="31" t="n">
        <f aca="false">Cotação!Y218</f>
        <v>0.118169672678691</v>
      </c>
      <c r="N143" s="30" t="n">
        <f aca="false">(K143-I143)*H143</f>
        <v>3.538</v>
      </c>
      <c r="O143" s="28" t="str">
        <f aca="false">Cotação!AG218</f>
        <v>CENTROFARMA DISTRIBUIDORA FARMACEUTICA LTDA</v>
      </c>
    </row>
    <row r="144" customFormat="false" ht="15" hidden="false" customHeight="false" outlineLevel="0" collapsed="false">
      <c r="A144" s="28" t="str">
        <f aca="false">Cotação!A221</f>
        <v>157881</v>
      </c>
      <c r="B144" s="29" t="str">
        <f aca="false">Cotação!B221</f>
        <v>7898148291267</v>
      </c>
      <c r="C144" s="28" t="str">
        <f aca="false">Cotação!C221</f>
        <v>CLORIDRATO DE METFORMINA 500MG CX 30 COMP</v>
      </c>
      <c r="D144" s="28" t="str">
        <f aca="false">Cotação!D221</f>
        <v>PRATI DONADUZZI</v>
      </c>
      <c r="E144" s="28" t="str">
        <f aca="false">Cotação!F221</f>
        <v>A</v>
      </c>
      <c r="F144" s="28" t="n">
        <f aca="false">Cotação!H221</f>
        <v>22.9</v>
      </c>
      <c r="G144" s="32" t="n">
        <f aca="false">Cotação!G221</f>
        <v>41</v>
      </c>
      <c r="H144" s="32" t="n">
        <f aca="false">Cotação!I221</f>
        <v>18</v>
      </c>
      <c r="I144" s="30" t="n">
        <f aca="false">Cotação!M221</f>
        <v>3.14</v>
      </c>
      <c r="J144" s="30" t="n">
        <f aca="false">Cotação!L221</f>
        <v>3.14</v>
      </c>
      <c r="K144" s="30" t="n">
        <f aca="false">Cotação!V221</f>
        <v>4.36</v>
      </c>
      <c r="L144" s="28" t="str">
        <f aca="false">Cotação!W221</f>
        <v>DIMEC</v>
      </c>
      <c r="M144" s="31" t="n">
        <f aca="false">Cotação!Y221</f>
        <v>0.388535031847134</v>
      </c>
      <c r="N144" s="30" t="n">
        <f aca="false">(K144-I144)*H144</f>
        <v>21.96</v>
      </c>
      <c r="O144" s="28" t="str">
        <f aca="false">Cotação!AG221</f>
        <v>NDS DISTRIBUIDORA DE MEDICAMENTOS LTDA</v>
      </c>
    </row>
    <row r="145" customFormat="false" ht="15" hidden="false" customHeight="false" outlineLevel="0" collapsed="false">
      <c r="A145" s="28" t="str">
        <f aca="false">Cotação!A223</f>
        <v>651031</v>
      </c>
      <c r="B145" s="29" t="str">
        <f aca="false">Cotação!B223</f>
        <v>7896004821122</v>
      </c>
      <c r="C145" s="28" t="str">
        <f aca="false">Cotação!C223</f>
        <v>CLORIDRATO DE NEBIVOLOL 5MG CX 30 COMP</v>
      </c>
      <c r="D145" s="28" t="str">
        <f aca="false">Cotação!D223</f>
        <v>GERMED GENERICOS</v>
      </c>
      <c r="E145" s="28" t="str">
        <f aca="false">Cotação!F223</f>
        <v>C</v>
      </c>
      <c r="F145" s="28" t="n">
        <f aca="false">Cotação!H223</f>
        <v>1.2</v>
      </c>
      <c r="G145" s="32" t="n">
        <f aca="false">Cotação!G223</f>
        <v>1</v>
      </c>
      <c r="H145" s="32" t="n">
        <f aca="false">Cotação!I223</f>
        <v>3</v>
      </c>
      <c r="I145" s="30" t="n">
        <f aca="false">Cotação!M223</f>
        <v>13.2266666666667</v>
      </c>
      <c r="J145" s="30" t="n">
        <f aca="false">Cotação!L223</f>
        <v>13.2267</v>
      </c>
      <c r="K145" s="30" t="n">
        <f aca="false">Cotação!V223</f>
        <v>17.7</v>
      </c>
      <c r="L145" s="28" t="str">
        <f aca="false">Cotação!W223</f>
        <v>DIMEC</v>
      </c>
      <c r="M145" s="31" t="n">
        <f aca="false">Cotação!Y223</f>
        <v>0.338205645161287</v>
      </c>
      <c r="N145" s="30" t="n">
        <f aca="false">(K145-I145)*H145</f>
        <v>13.4199999999999</v>
      </c>
      <c r="O145" s="28" t="str">
        <f aca="false">Cotação!AG223</f>
        <v>SC DISTRIBUICAO LTDA</v>
      </c>
    </row>
    <row r="146" customFormat="false" ht="15" hidden="false" customHeight="false" outlineLevel="0" collapsed="false">
      <c r="A146" s="28" t="str">
        <f aca="false">Cotação!A224</f>
        <v>6703</v>
      </c>
      <c r="B146" s="29" t="str">
        <f aca="false">Cotação!B224</f>
        <v>7899095204126</v>
      </c>
      <c r="C146" s="28" t="str">
        <f aca="false">Cotação!C224</f>
        <v>CLORIDRATO DE ONDANSETRONA 4MG 10 CPR ORODISP</v>
      </c>
      <c r="D146" s="28" t="str">
        <f aca="false">Cotação!D224</f>
        <v>GEOLAB</v>
      </c>
      <c r="E146" s="28" t="str">
        <f aca="false">Cotação!F224</f>
        <v>B</v>
      </c>
      <c r="F146" s="28" t="n">
        <f aca="false">Cotação!H224</f>
        <v>6.4</v>
      </c>
      <c r="G146" s="32" t="n">
        <f aca="false">Cotação!G224</f>
        <v>1</v>
      </c>
      <c r="H146" s="32" t="n">
        <f aca="false">Cotação!I224</f>
        <v>16</v>
      </c>
      <c r="I146" s="30" t="n">
        <f aca="false">Cotação!M224</f>
        <v>4.01</v>
      </c>
      <c r="J146" s="30" t="n">
        <f aca="false">Cotação!L224</f>
        <v>3.92</v>
      </c>
      <c r="K146" s="30" t="n">
        <f aca="false">Cotação!V224</f>
        <v>4.7</v>
      </c>
      <c r="L146" s="28" t="str">
        <f aca="false">Cotação!W224</f>
        <v>DIMEC</v>
      </c>
      <c r="M146" s="31" t="n">
        <f aca="false">Cotação!Y224</f>
        <v>0.172069825436409</v>
      </c>
      <c r="N146" s="30" t="n">
        <f aca="false">(K146-I146)*H146</f>
        <v>11.04</v>
      </c>
      <c r="O146" s="28" t="str">
        <f aca="false">Cotação!AG224</f>
        <v>MEDCENTRO TO DISTRIBUIDORA DE PRODUTOS FARMACEUTICOS LTDA PA</v>
      </c>
    </row>
    <row r="147" customFormat="false" ht="15" hidden="false" customHeight="false" outlineLevel="0" collapsed="false">
      <c r="A147" s="28" t="str">
        <f aca="false">Cotação!A226</f>
        <v>6803</v>
      </c>
      <c r="B147" s="29" t="str">
        <f aca="false">Cotação!B226</f>
        <v>7899095204133</v>
      </c>
      <c r="C147" s="28" t="str">
        <f aca="false">Cotação!C226</f>
        <v>CLORIDRATO DE ONDANSETRONA 8MG 10 CPR ORODISP</v>
      </c>
      <c r="D147" s="28" t="str">
        <f aca="false">Cotação!D226</f>
        <v>GEOLAB</v>
      </c>
      <c r="E147" s="28" t="str">
        <f aca="false">Cotação!F226</f>
        <v>A</v>
      </c>
      <c r="F147" s="28" t="n">
        <f aca="false">Cotação!H226</f>
        <v>10.7</v>
      </c>
      <c r="G147" s="32" t="n">
        <f aca="false">Cotação!G226</f>
        <v>11</v>
      </c>
      <c r="H147" s="32" t="n">
        <f aca="false">Cotação!I226</f>
        <v>17</v>
      </c>
      <c r="I147" s="30" t="n">
        <f aca="false">Cotação!M226</f>
        <v>6.71</v>
      </c>
      <c r="J147" s="30" t="n">
        <f aca="false">Cotação!L226</f>
        <v>6.54</v>
      </c>
      <c r="K147" s="30" t="n">
        <f aca="false">Cotação!V226</f>
        <v>7.315</v>
      </c>
      <c r="L147" s="28" t="str">
        <f aca="false">Cotação!W226</f>
        <v>MEDCENTRO</v>
      </c>
      <c r="M147" s="31" t="n">
        <f aca="false">Cotação!Y226</f>
        <v>0.0901639344262295</v>
      </c>
      <c r="N147" s="30" t="n">
        <f aca="false">(K147-I147)*H147</f>
        <v>10.285</v>
      </c>
      <c r="O147" s="28" t="str">
        <f aca="false">Cotação!AG226</f>
        <v>MEDCENTRO TO DISTRIBUIDORA DE PRODUTOS FARMACEUTICOS LTDA PA</v>
      </c>
    </row>
    <row r="148" customFormat="false" ht="15" hidden="false" customHeight="false" outlineLevel="0" collapsed="false">
      <c r="A148" s="28" t="str">
        <f aca="false">Cotação!A227</f>
        <v>164001</v>
      </c>
      <c r="B148" s="29" t="str">
        <f aca="false">Cotação!B227</f>
        <v>7896112400394</v>
      </c>
      <c r="C148" s="28" t="str">
        <f aca="false">Cotação!C227</f>
        <v>CLORIDRATO DE ONDANSETRONA 8MG CX 10 COMP</v>
      </c>
      <c r="D148" s="28" t="str">
        <f aca="false">Cotação!D227</f>
        <v>BIOLAB GENERICOS</v>
      </c>
      <c r="E148" s="28" t="str">
        <f aca="false">Cotação!F227</f>
        <v>B</v>
      </c>
      <c r="F148" s="28" t="n">
        <f aca="false">Cotação!H227</f>
        <v>5.4</v>
      </c>
      <c r="G148" s="32" t="n">
        <f aca="false">Cotação!G227</f>
        <v>5</v>
      </c>
      <c r="H148" s="32" t="n">
        <f aca="false">Cotação!I227</f>
        <v>9</v>
      </c>
      <c r="I148" s="30" t="n">
        <f aca="false">Cotação!M227</f>
        <v>4.72</v>
      </c>
      <c r="J148" s="30" t="n">
        <f aca="false">Cotação!L227</f>
        <v>4.72</v>
      </c>
      <c r="K148" s="30" t="n">
        <f aca="false">Cotação!V227</f>
        <v>6.37</v>
      </c>
      <c r="L148" s="28" t="str">
        <f aca="false">Cotação!W227</f>
        <v>DIMEC</v>
      </c>
      <c r="M148" s="31" t="n">
        <f aca="false">Cotação!Y227</f>
        <v>0.349576271186441</v>
      </c>
      <c r="N148" s="30" t="n">
        <f aca="false">(K148-I148)*H148</f>
        <v>14.85</v>
      </c>
      <c r="O148" s="28" t="str">
        <f aca="false">Cotação!AG227</f>
        <v>SC DISTRIBUICAO LTDA</v>
      </c>
    </row>
    <row r="149" customFormat="false" ht="15" hidden="false" customHeight="false" outlineLevel="0" collapsed="false">
      <c r="A149" s="28" t="str">
        <f aca="false">Cotação!A229</f>
        <v>174801</v>
      </c>
      <c r="B149" s="29" t="str">
        <f aca="false">Cotação!B229</f>
        <v>7896004756677</v>
      </c>
      <c r="C149" s="28" t="str">
        <f aca="false">Cotação!C229</f>
        <v>CLORIDRATO DE SERTRALINA 100MG 2 BL X 15 COMP REV</v>
      </c>
      <c r="D149" s="28" t="str">
        <f aca="false">Cotação!D229</f>
        <v>GERMED GENERICOS</v>
      </c>
      <c r="E149" s="28" t="str">
        <f aca="false">Cotação!F229</f>
        <v>B</v>
      </c>
      <c r="F149" s="28" t="n">
        <f aca="false">Cotação!H229</f>
        <v>0.6</v>
      </c>
      <c r="G149" s="32" t="n">
        <f aca="false">Cotação!G229</f>
        <v>0</v>
      </c>
      <c r="H149" s="32" t="n">
        <f aca="false">Cotação!I229</f>
        <v>2</v>
      </c>
      <c r="I149" s="30" t="n">
        <f aca="false">Cotação!M229</f>
        <v>12.52</v>
      </c>
      <c r="J149" s="30" t="n">
        <f aca="false">Cotação!L229</f>
        <v>12.52</v>
      </c>
      <c r="K149" s="30" t="n">
        <f aca="false">Cotação!V229</f>
        <v>17.99</v>
      </c>
      <c r="L149" s="28" t="str">
        <f aca="false">Cotação!W229</f>
        <v>DIMEC</v>
      </c>
      <c r="M149" s="31" t="n">
        <f aca="false">Cotação!Y229</f>
        <v>0.436900958466454</v>
      </c>
      <c r="N149" s="30" t="n">
        <f aca="false">(K149-I149)*H149</f>
        <v>10.94</v>
      </c>
      <c r="O149" s="28" t="str">
        <f aca="false">Cotação!AG229</f>
        <v>NAZARIA DISTRIBUIDORA DE PRODUTOS FARMACEUTICOS LTDA</v>
      </c>
    </row>
    <row r="150" customFormat="false" ht="15" hidden="false" customHeight="false" outlineLevel="0" collapsed="false">
      <c r="A150" s="28" t="str">
        <f aca="false">Cotação!A499</f>
        <v>672921</v>
      </c>
      <c r="B150" s="29" t="str">
        <f aca="false">Cotação!B499</f>
        <v>7896658049460</v>
      </c>
      <c r="C150" s="28" t="str">
        <f aca="false">Cotação!C499</f>
        <v>CLORIDRATO DE SERTRALINA 25MG BL X 30 COMP</v>
      </c>
      <c r="D150" s="28" t="str">
        <f aca="false">Cotação!D499</f>
        <v>ACHE</v>
      </c>
      <c r="E150" s="28" t="str">
        <f aca="false">Cotação!F499</f>
        <v>B</v>
      </c>
      <c r="F150" s="28" t="n">
        <f aca="false">Cotação!H499</f>
        <v>0.4</v>
      </c>
      <c r="G150" s="32" t="n">
        <f aca="false">Cotação!G499</f>
        <v>1</v>
      </c>
      <c r="H150" s="32" t="n">
        <f aca="false">Cotação!I499</f>
        <v>1</v>
      </c>
      <c r="I150" s="30" t="n">
        <f aca="false">Cotação!M499</f>
        <v>24.07</v>
      </c>
      <c r="J150" s="30" t="n">
        <f aca="false">Cotação!L499</f>
        <v>24.07</v>
      </c>
      <c r="K150" s="30" t="n">
        <f aca="false">Cotação!V499</f>
        <v>26.2295</v>
      </c>
      <c r="L150" s="28" t="str">
        <f aca="false">Cotação!W499</f>
        <v>MEDCENTRO</v>
      </c>
      <c r="M150" s="31" t="n">
        <f aca="false">Cotação!Y499</f>
        <v>0.0897174906522642</v>
      </c>
      <c r="N150" s="30" t="n">
        <f aca="false">(K150-I150)*H150</f>
        <v>2.1595</v>
      </c>
      <c r="O150" s="28" t="str">
        <f aca="false">Cotação!AG499</f>
        <v>CENTROFARMA DISTRIBUIDORA FARMACEUTICA LTDA</v>
      </c>
    </row>
    <row r="151" customFormat="false" ht="15" hidden="false" customHeight="false" outlineLevel="0" collapsed="false">
      <c r="A151" s="28" t="str">
        <f aca="false">Cotação!A230</f>
        <v>178181</v>
      </c>
      <c r="B151" s="29" t="str">
        <f aca="false">Cotação!B230</f>
        <v>7896004752129</v>
      </c>
      <c r="C151" s="28" t="str">
        <f aca="false">Cotação!C230</f>
        <v>CLORIDRATO DE TANSULOSINA 4MG CX 30 COMP</v>
      </c>
      <c r="D151" s="28" t="str">
        <f aca="false">Cotação!D230</f>
        <v>GERMED GENERICOS</v>
      </c>
      <c r="E151" s="28" t="str">
        <f aca="false">Cotação!F230</f>
        <v>B</v>
      </c>
      <c r="F151" s="28" t="n">
        <f aca="false">Cotação!H230</f>
        <v>0.7</v>
      </c>
      <c r="G151" s="32" t="n">
        <f aca="false">Cotação!G230</f>
        <v>1</v>
      </c>
      <c r="H151" s="32" t="n">
        <f aca="false">Cotação!I230</f>
        <v>1</v>
      </c>
      <c r="I151" s="30" t="n">
        <f aca="false">Cotação!M230</f>
        <v>33.16</v>
      </c>
      <c r="J151" s="30" t="n">
        <f aca="false">Cotação!L230</f>
        <v>33.16</v>
      </c>
      <c r="K151" s="30" t="n">
        <f aca="false">Cotação!V230</f>
        <v>35.86</v>
      </c>
      <c r="L151" s="28" t="str">
        <f aca="false">Cotação!W230</f>
        <v>DIMEC</v>
      </c>
      <c r="M151" s="31" t="n">
        <f aca="false">Cotação!Y230</f>
        <v>0.0814234016887818</v>
      </c>
      <c r="N151" s="30" t="n">
        <f aca="false">(K151-I151)*H151</f>
        <v>2.7</v>
      </c>
      <c r="O151" s="28" t="str">
        <f aca="false">Cotação!AG230</f>
        <v>CENTROFARMA DISTRIBUIDORA FARMACEUTICA LTDA</v>
      </c>
    </row>
    <row r="152" customFormat="false" ht="15" hidden="false" customHeight="false" outlineLevel="0" collapsed="false">
      <c r="A152" s="28" t="str">
        <f aca="false">Cotação!A231</f>
        <v>179861</v>
      </c>
      <c r="B152" s="29" t="str">
        <f aca="false">Cotação!B231</f>
        <v>7896004716671</v>
      </c>
      <c r="C152" s="28" t="str">
        <f aca="false">Cotação!C231</f>
        <v>CLORIDRATO DE TERBINAFINA CREME BG 20G</v>
      </c>
      <c r="D152" s="28" t="str">
        <f aca="false">Cotação!D231</f>
        <v>GERMED GENERICOS</v>
      </c>
      <c r="E152" s="28" t="str">
        <f aca="false">Cotação!F231</f>
        <v>A</v>
      </c>
      <c r="F152" s="28" t="n">
        <f aca="false">Cotação!H231</f>
        <v>5.7</v>
      </c>
      <c r="G152" s="32" t="n">
        <f aca="false">Cotação!G231</f>
        <v>11</v>
      </c>
      <c r="H152" s="32" t="n">
        <f aca="false">Cotação!I231</f>
        <v>4</v>
      </c>
      <c r="I152" s="30" t="n">
        <f aca="false">Cotação!M231</f>
        <v>16</v>
      </c>
      <c r="J152" s="30" t="n">
        <f aca="false">Cotação!L231</f>
        <v>16</v>
      </c>
      <c r="K152" s="30" t="n">
        <f aca="false">Cotação!V231</f>
        <v>19</v>
      </c>
      <c r="L152" s="28" t="str">
        <f aca="false">Cotação!W231</f>
        <v>DIMEC</v>
      </c>
      <c r="M152" s="31" t="n">
        <f aca="false">Cotação!Y231</f>
        <v>0.1875</v>
      </c>
      <c r="N152" s="30" t="n">
        <f aca="false">(K152-I152)*H152</f>
        <v>12</v>
      </c>
      <c r="O152" s="28" t="str">
        <f aca="false">Cotação!AG231</f>
        <v>MEDCENTRO TO DISTRIBUIDORA DE PRODUTOS FARMACEUTICOS LTDA PA</v>
      </c>
    </row>
    <row r="153" customFormat="false" ht="15" hidden="false" customHeight="false" outlineLevel="0" collapsed="false">
      <c r="A153" s="28" t="str">
        <f aca="false">Cotação!A500</f>
        <v>651111</v>
      </c>
      <c r="B153" s="29" t="str">
        <f aca="false">Cotação!B500</f>
        <v>7891317009052</v>
      </c>
      <c r="C153" s="28" t="str">
        <f aca="false">Cotação!C500</f>
        <v>CLORIDRATO DE TRAMADOL 100MG 10ML GTS</v>
      </c>
      <c r="D153" s="28" t="n">
        <f aca="false">Cotação!D500</f>
        <v>0</v>
      </c>
      <c r="E153" s="28" t="str">
        <f aca="false">Cotação!F500</f>
        <v>C</v>
      </c>
      <c r="F153" s="28" t="n">
        <f aca="false">Cotação!H500</f>
        <v>0.3</v>
      </c>
      <c r="G153" s="32" t="n">
        <f aca="false">Cotação!G500</f>
        <v>0</v>
      </c>
      <c r="H153" s="32" t="n">
        <f aca="false">Cotação!I500</f>
        <v>1</v>
      </c>
      <c r="I153" s="30" t="n">
        <f aca="false">Cotação!M500</f>
        <v>14.0725</v>
      </c>
      <c r="J153" s="30" t="n">
        <f aca="false">Cotação!L500</f>
        <v>14.0725</v>
      </c>
      <c r="K153" s="30" t="n">
        <f aca="false">Cotação!V500</f>
        <v>17.29</v>
      </c>
      <c r="L153" s="28" t="str">
        <f aca="false">Cotação!W500</f>
        <v>DIMEC</v>
      </c>
      <c r="M153" s="31" t="n">
        <f aca="false">Cotação!Y500</f>
        <v>0.228637413394919</v>
      </c>
      <c r="N153" s="30" t="n">
        <f aca="false">(K153-I153)*H153</f>
        <v>3.2175</v>
      </c>
      <c r="O153" s="28" t="str">
        <f aca="false">Cotação!AG500</f>
        <v>SC DISTRIBUICAO LTDA</v>
      </c>
    </row>
    <row r="154" customFormat="false" ht="15" hidden="false" customHeight="false" outlineLevel="0" collapsed="false">
      <c r="A154" s="28" t="str">
        <f aca="false">Cotação!A502</f>
        <v>824</v>
      </c>
      <c r="B154" s="29" t="str">
        <f aca="false">Cotação!B502</f>
        <v>7891317009083</v>
      </c>
      <c r="C154" s="28" t="str">
        <f aca="false">Cotação!C502</f>
        <v>CLORIDRATO DE TRAMADOL 50MG CX 10 CAP</v>
      </c>
      <c r="D154" s="28" t="str">
        <f aca="false">Cotação!D502</f>
        <v>EUROFARMA</v>
      </c>
      <c r="E154" s="28" t="str">
        <f aca="false">Cotação!F502</f>
        <v>C</v>
      </c>
      <c r="F154" s="28" t="n">
        <f aca="false">Cotação!H502</f>
        <v>1.1</v>
      </c>
      <c r="G154" s="32" t="n">
        <f aca="false">Cotação!G502</f>
        <v>0</v>
      </c>
      <c r="H154" s="32" t="n">
        <f aca="false">Cotação!I502</f>
        <v>3</v>
      </c>
      <c r="I154" s="30" t="n">
        <f aca="false">Cotação!M502</f>
        <v>3.99</v>
      </c>
      <c r="J154" s="30" t="n">
        <f aca="false">Cotação!L502</f>
        <v>3.99</v>
      </c>
      <c r="K154" s="30" t="n">
        <f aca="false">Cotação!V502</f>
        <v>5.37</v>
      </c>
      <c r="L154" s="28" t="str">
        <f aca="false">Cotação!W502</f>
        <v>DIMEC</v>
      </c>
      <c r="M154" s="31" t="n">
        <f aca="false">Cotação!Y502</f>
        <v>0.345864661654135</v>
      </c>
      <c r="N154" s="30" t="n">
        <f aca="false">(K154-I154)*H154</f>
        <v>4.14</v>
      </c>
      <c r="O154" s="28" t="str">
        <f aca="false">Cotação!AG502</f>
        <v>SC DISTRIBUICAO LTDA</v>
      </c>
    </row>
    <row r="155" customFormat="false" ht="15" hidden="false" customHeight="false" outlineLevel="0" collapsed="false">
      <c r="A155" s="28" t="str">
        <f aca="false">Cotação!A236</f>
        <v>189601</v>
      </c>
      <c r="B155" s="29" t="str">
        <f aca="false">Cotação!B236</f>
        <v>7896422506427</v>
      </c>
      <c r="C155" s="28" t="str">
        <f aca="false">Cotação!C236</f>
        <v>CLOTRIMAZOL 10MG CREM VAG BG 35G+6APLIC</v>
      </c>
      <c r="D155" s="28" t="str">
        <f aca="false">Cotação!D236</f>
        <v>SANOFI/MEDLEY</v>
      </c>
      <c r="E155" s="28" t="str">
        <f aca="false">Cotação!F236</f>
        <v>A</v>
      </c>
      <c r="F155" s="28" t="n">
        <f aca="false">Cotação!H236</f>
        <v>4.8</v>
      </c>
      <c r="G155" s="32" t="n">
        <f aca="false">Cotação!G236</f>
        <v>2</v>
      </c>
      <c r="H155" s="32" t="n">
        <f aca="false">Cotação!I236</f>
        <v>11</v>
      </c>
      <c r="I155" s="30" t="n">
        <f aca="false">Cotação!M236</f>
        <v>15.376</v>
      </c>
      <c r="J155" s="30" t="n">
        <f aca="false">Cotação!L236</f>
        <v>15.376</v>
      </c>
      <c r="K155" s="30" t="n">
        <f aca="false">Cotação!V236</f>
        <v>17.18</v>
      </c>
      <c r="L155" s="28" t="str">
        <f aca="false">Cotação!W236</f>
        <v>DIMEC</v>
      </c>
      <c r="M155" s="31" t="n">
        <f aca="false">Cotação!Y236</f>
        <v>0.11732570239334</v>
      </c>
      <c r="N155" s="30" t="n">
        <f aca="false">(K155-I155)*H155</f>
        <v>19.844</v>
      </c>
      <c r="O155" s="28" t="str">
        <f aca="false">Cotação!AG236</f>
        <v>SC DISTRIBUICAO LTDA</v>
      </c>
    </row>
    <row r="156" customFormat="false" ht="15" hidden="false" customHeight="false" outlineLevel="0" collapsed="false">
      <c r="A156" s="28" t="str">
        <f aca="false">Cotação!A235</f>
        <v>189321</v>
      </c>
      <c r="B156" s="29" t="str">
        <f aca="false">Cotação!B235</f>
        <v>7896004711416</v>
      </c>
      <c r="C156" s="28" t="str">
        <f aca="false">Cotação!C235</f>
        <v>CLOTRIMAZOL 10MG CREM VAG BG 35G+6APLIC</v>
      </c>
      <c r="D156" s="28" t="str">
        <f aca="false">Cotação!D235</f>
        <v>GERMED GENERICOS</v>
      </c>
      <c r="E156" s="28" t="str">
        <f aca="false">Cotação!F235</f>
        <v>A</v>
      </c>
      <c r="F156" s="28" t="n">
        <f aca="false">Cotação!H235</f>
        <v>12.3</v>
      </c>
      <c r="G156" s="32" t="n">
        <f aca="false">Cotação!G235</f>
        <v>16</v>
      </c>
      <c r="H156" s="32" t="n">
        <f aca="false">Cotação!I235</f>
        <v>16</v>
      </c>
      <c r="I156" s="30" t="n">
        <f aca="false">Cotação!M235</f>
        <v>13.2091666666667</v>
      </c>
      <c r="J156" s="30" t="n">
        <f aca="false">Cotação!L235</f>
        <v>13.2088</v>
      </c>
      <c r="K156" s="30" t="n">
        <f aca="false">Cotação!V235</f>
        <v>19.39</v>
      </c>
      <c r="L156" s="28" t="str">
        <f aca="false">Cotação!W235</f>
        <v>DIMEC</v>
      </c>
      <c r="M156" s="31" t="n">
        <f aca="false">Cotação!Y235</f>
        <v>0.467920005046997</v>
      </c>
      <c r="N156" s="30" t="n">
        <f aca="false">(K156-I156)*H156</f>
        <v>98.8933333333328</v>
      </c>
      <c r="O156" s="28" t="str">
        <f aca="false">Cotação!AG235</f>
        <v>SC DISTRIBUICAO LTDA</v>
      </c>
    </row>
    <row r="157" customFormat="false" ht="15" hidden="false" customHeight="false" outlineLevel="0" collapsed="false">
      <c r="A157" s="28" t="str">
        <f aca="false">Cotação!A237</f>
        <v>189341</v>
      </c>
      <c r="B157" s="29" t="str">
        <f aca="false">Cotação!B237</f>
        <v>7896004711409</v>
      </c>
      <c r="C157" s="28" t="str">
        <f aca="false">Cotação!C237</f>
        <v>CLOTRIMAZOL 20MG CREM VAG BG 20G+3APLIC</v>
      </c>
      <c r="D157" s="28" t="str">
        <f aca="false">Cotação!D237</f>
        <v>GERMED GENERICOS</v>
      </c>
      <c r="E157" s="28" t="str">
        <f aca="false">Cotação!F237</f>
        <v>A</v>
      </c>
      <c r="F157" s="28" t="n">
        <f aca="false">Cotação!H237</f>
        <v>12.1</v>
      </c>
      <c r="G157" s="32" t="n">
        <f aca="false">Cotação!G237</f>
        <v>5</v>
      </c>
      <c r="H157" s="32" t="n">
        <f aca="false">Cotação!I237</f>
        <v>27</v>
      </c>
      <c r="I157" s="30" t="n">
        <f aca="false">Cotação!M237</f>
        <v>14.14</v>
      </c>
      <c r="J157" s="30" t="n">
        <f aca="false">Cotação!L237</f>
        <v>14.14</v>
      </c>
      <c r="K157" s="30" t="n">
        <f aca="false">Cotação!V237</f>
        <v>18.66</v>
      </c>
      <c r="L157" s="28" t="str">
        <f aca="false">Cotação!W237</f>
        <v>DIMEC</v>
      </c>
      <c r="M157" s="31" t="n">
        <f aca="false">Cotação!Y237</f>
        <v>0.31966053748232</v>
      </c>
      <c r="N157" s="30" t="n">
        <f aca="false">(K157-I157)*H157</f>
        <v>122.04</v>
      </c>
      <c r="O157" s="28" t="str">
        <f aca="false">Cotação!AG237</f>
        <v>SC DISTRIBUICAO LTDA</v>
      </c>
    </row>
    <row r="158" customFormat="false" ht="15" hidden="false" customHeight="false" outlineLevel="0" collapsed="false">
      <c r="A158" s="28" t="str">
        <f aca="false">Cotação!A238</f>
        <v>189641</v>
      </c>
      <c r="B158" s="29" t="str">
        <f aca="false">Cotação!B238</f>
        <v>7896422506434</v>
      </c>
      <c r="C158" s="28" t="str">
        <f aca="false">Cotação!C238</f>
        <v>CLOTRIMAZOL 20MG CREM VAG BG 20G+3APLIC</v>
      </c>
      <c r="D158" s="28" t="str">
        <f aca="false">Cotação!D238</f>
        <v>SANOFI/MEDLEY</v>
      </c>
      <c r="E158" s="28" t="str">
        <f aca="false">Cotação!F238</f>
        <v>C</v>
      </c>
      <c r="F158" s="28" t="n">
        <f aca="false">Cotação!H238</f>
        <v>2.1</v>
      </c>
      <c r="G158" s="32" t="n">
        <f aca="false">Cotação!G238</f>
        <v>0</v>
      </c>
      <c r="H158" s="32" t="n">
        <f aca="false">Cotação!I238</f>
        <v>6</v>
      </c>
      <c r="I158" s="30" t="n">
        <f aca="false">Cotação!M238</f>
        <v>13.045</v>
      </c>
      <c r="J158" s="30" t="n">
        <f aca="false">Cotação!L238</f>
        <v>13.045</v>
      </c>
      <c r="K158" s="30" t="n">
        <f aca="false">Cotação!V238</f>
        <v>17</v>
      </c>
      <c r="L158" s="28" t="str">
        <f aca="false">Cotação!W238</f>
        <v>DIMEC</v>
      </c>
      <c r="M158" s="31" t="n">
        <f aca="false">Cotação!Y238</f>
        <v>0.303181295515523</v>
      </c>
      <c r="N158" s="30" t="n">
        <f aca="false">(K158-I158)*H158</f>
        <v>23.73</v>
      </c>
      <c r="O158" s="28" t="str">
        <f aca="false">Cotação!AG238</f>
        <v>SC DISTRIBUICAO LTDA</v>
      </c>
    </row>
    <row r="159" customFormat="false" ht="15" hidden="false" customHeight="false" outlineLevel="0" collapsed="false">
      <c r="A159" s="28" t="str">
        <f aca="false">Cotação!A239</f>
        <v>189681</v>
      </c>
      <c r="B159" s="29" t="str">
        <f aca="false">Cotação!B239</f>
        <v>7896422504812</v>
      </c>
      <c r="C159" s="28" t="str">
        <f aca="false">Cotação!C239</f>
        <v>CLOTRIMAZOL CREM DERM BG 20G</v>
      </c>
      <c r="D159" s="28" t="str">
        <f aca="false">Cotação!D239</f>
        <v>SANOFI/MEDLEY</v>
      </c>
      <c r="E159" s="28" t="str">
        <f aca="false">Cotação!F239</f>
        <v>C</v>
      </c>
      <c r="F159" s="28" t="n">
        <f aca="false">Cotação!H239</f>
        <v>1.6</v>
      </c>
      <c r="G159" s="32" t="n">
        <f aca="false">Cotação!G239</f>
        <v>0</v>
      </c>
      <c r="H159" s="32" t="n">
        <f aca="false">Cotação!I239</f>
        <v>5</v>
      </c>
      <c r="I159" s="30" t="n">
        <f aca="false">Cotação!M239</f>
        <v>4.15666666666667</v>
      </c>
      <c r="J159" s="30" t="n">
        <f aca="false">Cotação!L239</f>
        <v>4.1567</v>
      </c>
      <c r="K159" s="30" t="n">
        <f aca="false">Cotação!V239</f>
        <v>5.44</v>
      </c>
      <c r="L159" s="28" t="str">
        <f aca="false">Cotação!W239</f>
        <v>DIMEC</v>
      </c>
      <c r="M159" s="31" t="n">
        <f aca="false">Cotação!Y239</f>
        <v>0.308740978348034</v>
      </c>
      <c r="N159" s="30" t="n">
        <f aca="false">(K159-I159)*H159</f>
        <v>6.41666666666665</v>
      </c>
      <c r="O159" s="28" t="str">
        <f aca="false">Cotação!AG239</f>
        <v>SC DISTRIBUICAO LTDA</v>
      </c>
    </row>
    <row r="160" customFormat="false" ht="15" hidden="false" customHeight="false" outlineLevel="0" collapsed="false">
      <c r="A160" s="28" t="str">
        <f aca="false">Cotação!A32</f>
        <v>663521</v>
      </c>
      <c r="B160" s="29" t="str">
        <f aca="false">Cotação!B32</f>
        <v>7896699033619</v>
      </c>
      <c r="C160" s="28" t="str">
        <f aca="false">Cotação!C32</f>
        <v>COLETOR LEITE MATERNO SILICONE CX/6 - LOLLY</v>
      </c>
      <c r="D160" s="28" t="str">
        <f aca="false">Cotação!D32</f>
        <v>LOLLY</v>
      </c>
      <c r="E160" s="28" t="str">
        <f aca="false">Cotação!F32</f>
        <v>B</v>
      </c>
      <c r="F160" s="28" t="n">
        <f aca="false">Cotação!H32</f>
        <v>0.5</v>
      </c>
      <c r="G160" s="32" t="n">
        <f aca="false">Cotação!G32</f>
        <v>1</v>
      </c>
      <c r="H160" s="32" t="n">
        <f aca="false">Cotação!I32</f>
        <v>1</v>
      </c>
      <c r="I160" s="30" t="n">
        <f aca="false">Cotação!M32</f>
        <v>46.11</v>
      </c>
      <c r="J160" s="30" t="n">
        <f aca="false">Cotação!L32</f>
        <v>46.11</v>
      </c>
      <c r="K160" s="30" t="n">
        <f aca="false">Cotação!V32</f>
        <v>54.511</v>
      </c>
      <c r="L160" s="28" t="str">
        <f aca="false">Cotação!W32</f>
        <v>MEDCENTRO</v>
      </c>
      <c r="M160" s="31" t="n">
        <f aca="false">Cotação!Y32</f>
        <v>0.182194751680763</v>
      </c>
      <c r="N160" s="30" t="n">
        <f aca="false">(K160-I160)*H160</f>
        <v>8.401</v>
      </c>
      <c r="O160" s="28" t="str">
        <f aca="false">Cotação!AG32</f>
        <v>BATEL COMERCIO DE ALIMENTOS LTDA</v>
      </c>
    </row>
    <row r="161" customFormat="false" ht="15" hidden="false" customHeight="false" outlineLevel="0" collapsed="false">
      <c r="A161" s="28" t="str">
        <f aca="false">Cotação!A1005</f>
        <v>570701</v>
      </c>
      <c r="B161" s="29" t="str">
        <f aca="false">Cotação!B1005</f>
        <v>7898953484014</v>
      </c>
      <c r="C161" s="28" t="str">
        <f aca="false">Cotação!C1005</f>
        <v>COLETOR UNIV.BRANCO 80ML TAMPA VERDE</v>
      </c>
      <c r="D161" s="28" t="str">
        <f aca="false">Cotação!D1005</f>
        <v>PADRAO</v>
      </c>
      <c r="E161" s="28" t="str">
        <f aca="false">Cotação!F1005</f>
        <v>C</v>
      </c>
      <c r="F161" s="28" t="n">
        <f aca="false">Cotação!H1005</f>
        <v>45</v>
      </c>
      <c r="G161" s="32" t="n">
        <f aca="false">Cotação!G1005</f>
        <v>0</v>
      </c>
      <c r="H161" s="32" t="n">
        <f aca="false">Cotação!I1005</f>
        <v>116</v>
      </c>
      <c r="I161" s="30" t="n">
        <f aca="false">Cotação!M1005</f>
        <v>0.54</v>
      </c>
      <c r="J161" s="30" t="n">
        <f aca="false">Cotação!L1005</f>
        <v>0.54</v>
      </c>
      <c r="K161" s="30" t="n">
        <f aca="false">Cotação!V1005</f>
        <v>0.5985</v>
      </c>
      <c r="L161" s="28" t="str">
        <f aca="false">Cotação!W1005</f>
        <v>MEDCENTRO</v>
      </c>
      <c r="M161" s="31" t="n">
        <f aca="false">Cotação!Y1005</f>
        <v>0.108333333333333</v>
      </c>
      <c r="N161" s="30" t="n">
        <f aca="false">(K161-I161)*H161</f>
        <v>6.786</v>
      </c>
      <c r="O161" s="28" t="str">
        <f aca="false">Cotação!AG1005</f>
        <v>C &amp; B LTDA</v>
      </c>
    </row>
    <row r="162" customFormat="false" ht="15" hidden="false" customHeight="false" outlineLevel="0" collapsed="false">
      <c r="A162" s="28" t="str">
        <f aca="false">Cotação!A1006</f>
        <v>552821</v>
      </c>
      <c r="B162" s="29" t="str">
        <f aca="false">Cotação!B1006</f>
        <v>7898953484717</v>
      </c>
      <c r="C162" s="28" t="str">
        <f aca="false">Cotação!C1006</f>
        <v>COLETOR UNIVERSAL 50ML BRANCO</v>
      </c>
      <c r="D162" s="28" t="str">
        <f aca="false">Cotação!D1006</f>
        <v>PADRAO</v>
      </c>
      <c r="E162" s="28" t="str">
        <f aca="false">Cotação!F1006</f>
        <v>A</v>
      </c>
      <c r="F162" s="28" t="n">
        <f aca="false">Cotação!H1006</f>
        <v>218.7</v>
      </c>
      <c r="G162" s="32" t="n">
        <f aca="false">Cotação!G1006</f>
        <v>277</v>
      </c>
      <c r="H162" s="32" t="n">
        <f aca="false">Cotação!I1006</f>
        <v>285</v>
      </c>
      <c r="I162" s="30" t="n">
        <f aca="false">Cotação!M1006</f>
        <v>0.47</v>
      </c>
      <c r="J162" s="30" t="n">
        <f aca="false">Cotação!L1006</f>
        <v>0.47</v>
      </c>
      <c r="K162" s="30" t="n">
        <f aca="false">Cotação!V1006</f>
        <v>0.5</v>
      </c>
      <c r="L162" s="28" t="str">
        <f aca="false">Cotação!W1006</f>
        <v>DIMEC</v>
      </c>
      <c r="M162" s="31" t="n">
        <f aca="false">Cotação!Y1006</f>
        <v>0.0638297872340425</v>
      </c>
      <c r="N162" s="30" t="n">
        <f aca="false">(K162-I162)*H162</f>
        <v>8.55000000000001</v>
      </c>
      <c r="O162" s="28" t="str">
        <f aca="false">Cotação!AG1006</f>
        <v>DSC DISTRIBUIDORA DE MEDICAMENTOS LTDA</v>
      </c>
    </row>
    <row r="163" customFormat="false" ht="15" hidden="false" customHeight="false" outlineLevel="0" collapsed="false">
      <c r="A163" s="28" t="str">
        <f aca="false">Cotação!A713</f>
        <v>454461</v>
      </c>
      <c r="B163" s="29" t="str">
        <f aca="false">Cotação!B713</f>
        <v>7899095220928</v>
      </c>
      <c r="C163" s="28" t="str">
        <f aca="false">Cotação!C713</f>
        <v>COLIRIO GEOLAB 0,15+0,3MG/ML SOL OFT FR 20ML</v>
      </c>
      <c r="D163" s="28" t="str">
        <f aca="false">Cotação!D713</f>
        <v>GEOLAB</v>
      </c>
      <c r="E163" s="28" t="str">
        <f aca="false">Cotação!F713</f>
        <v>A</v>
      </c>
      <c r="F163" s="28" t="n">
        <f aca="false">Cotação!H713</f>
        <v>68.3</v>
      </c>
      <c r="G163" s="32" t="n">
        <f aca="false">Cotação!G713</f>
        <v>163</v>
      </c>
      <c r="H163" s="32" t="n">
        <f aca="false">Cotação!I713</f>
        <v>9</v>
      </c>
      <c r="I163" s="30" t="n">
        <f aca="false">Cotação!M713</f>
        <v>3.3</v>
      </c>
      <c r="J163" s="30" t="n">
        <f aca="false">Cotação!L713</f>
        <v>3.3</v>
      </c>
      <c r="K163" s="30" t="n">
        <f aca="false">Cotação!V713</f>
        <v>3.8855</v>
      </c>
      <c r="L163" s="28" t="str">
        <f aca="false">Cotação!W713</f>
        <v>MEDCENTRO</v>
      </c>
      <c r="M163" s="31" t="n">
        <f aca="false">Cotação!Y713</f>
        <v>0.177424242424242</v>
      </c>
      <c r="N163" s="30" t="n">
        <f aca="false">(K163-I163)*H163</f>
        <v>5.2695</v>
      </c>
      <c r="O163" s="28" t="str">
        <f aca="false">Cotação!AG713</f>
        <v>MEDCENTRO TO DISTRIBUIDORA DE PRODUTOS FARMACEUTICOS LTDA PA</v>
      </c>
    </row>
    <row r="164" customFormat="false" ht="15" hidden="false" customHeight="false" outlineLevel="0" collapsed="false">
      <c r="A164" s="28" t="str">
        <f aca="false">Cotação!A85</f>
        <v>648311</v>
      </c>
      <c r="B164" s="29" t="str">
        <f aca="false">Cotação!B85</f>
        <v>7898108640104</v>
      </c>
      <c r="C164" s="28" t="str">
        <f aca="false">Cotação!C85</f>
        <v>COMPRESSA GAZES 11FIOS ESTER 10UN</v>
      </c>
      <c r="D164" s="28" t="str">
        <f aca="false">Cotação!D85</f>
        <v>SANFARMA</v>
      </c>
      <c r="E164" s="28" t="str">
        <f aca="false">Cotação!F85</f>
        <v>C</v>
      </c>
      <c r="F164" s="28" t="n">
        <f aca="false">Cotação!H85</f>
        <v>6.4</v>
      </c>
      <c r="G164" s="32" t="n">
        <f aca="false">Cotação!G85</f>
        <v>0</v>
      </c>
      <c r="H164" s="32" t="n">
        <f aca="false">Cotação!I85</f>
        <v>17</v>
      </c>
      <c r="I164" s="30" t="n">
        <f aca="false">Cotação!M85</f>
        <v>1.16166666666667</v>
      </c>
      <c r="J164" s="30" t="n">
        <f aca="false">Cotação!L85</f>
        <v>1.1617</v>
      </c>
      <c r="K164" s="30" t="n">
        <f aca="false">Cotação!V85</f>
        <v>1.254</v>
      </c>
      <c r="L164" s="28" t="str">
        <f aca="false">Cotação!W85</f>
        <v>MEDCENTRO</v>
      </c>
      <c r="M164" s="31" t="n">
        <f aca="false">Cotação!Y85</f>
        <v>0.0794835007173571</v>
      </c>
      <c r="N164" s="30" t="n">
        <f aca="false">(K164-I164)*H164</f>
        <v>1.56966666666661</v>
      </c>
      <c r="O164" s="28" t="str">
        <f aca="false">Cotação!AG85</f>
        <v>NAZARIA DISTRIBUIDORA DE PRODUTOS FARMACEUTICOS LTDA</v>
      </c>
    </row>
    <row r="165" customFormat="false" ht="15" hidden="false" customHeight="false" outlineLevel="0" collapsed="false">
      <c r="A165" s="28" t="str">
        <f aca="false">Cotação!A722</f>
        <v>92041</v>
      </c>
      <c r="B165" s="29" t="str">
        <f aca="false">Cotação!B722</f>
        <v>7898100241279</v>
      </c>
      <c r="C165" s="28" t="str">
        <f aca="false">Cotação!C722</f>
        <v>CONAZOL 20MG/G CREME BG 20G</v>
      </c>
      <c r="D165" s="28" t="str">
        <f aca="false">Cotação!D722</f>
        <v>BRASTERAPICA</v>
      </c>
      <c r="E165" s="28" t="str">
        <f aca="false">Cotação!F722</f>
        <v>C</v>
      </c>
      <c r="F165" s="28" t="n">
        <f aca="false">Cotação!H722</f>
        <v>2.6</v>
      </c>
      <c r="G165" s="32" t="n">
        <f aca="false">Cotação!G722</f>
        <v>6</v>
      </c>
      <c r="H165" s="32" t="n">
        <f aca="false">Cotação!I722</f>
        <v>1</v>
      </c>
      <c r="I165" s="30" t="n">
        <f aca="false">Cotação!M722</f>
        <v>3.69</v>
      </c>
      <c r="J165" s="30" t="n">
        <f aca="false">Cotação!L722</f>
        <v>3.69</v>
      </c>
      <c r="K165" s="30" t="n">
        <f aca="false">Cotação!V722</f>
        <v>4.3</v>
      </c>
      <c r="L165" s="28" t="str">
        <f aca="false">Cotação!W722</f>
        <v>DIMEC</v>
      </c>
      <c r="M165" s="31" t="n">
        <f aca="false">Cotação!Y722</f>
        <v>0.165311653116531</v>
      </c>
      <c r="N165" s="30" t="n">
        <f aca="false">(K165-I165)*H165</f>
        <v>0.61</v>
      </c>
      <c r="O165" s="28" t="str">
        <f aca="false">Cotação!AG722</f>
        <v>MM LOBATO COM. E REP. LTDA</v>
      </c>
    </row>
    <row r="166" customFormat="false" ht="15" hidden="false" customHeight="false" outlineLevel="0" collapsed="false">
      <c r="A166" s="28" t="str">
        <f aca="false">Cotação!A33</f>
        <v>619181</v>
      </c>
      <c r="B166" s="29" t="str">
        <f aca="false">Cotação!B33</f>
        <v>7896699020169</v>
      </c>
      <c r="C166" s="28" t="str">
        <f aca="false">Cotação!C33</f>
        <v>COPO EDUCATIVO TIP 150ML AZUL 7100-00-M</v>
      </c>
      <c r="D166" s="28" t="str">
        <f aca="false">Cotação!D33</f>
        <v>LOLLY</v>
      </c>
      <c r="E166" s="28" t="str">
        <f aca="false">Cotação!F33</f>
        <v>C</v>
      </c>
      <c r="F166" s="28" t="n">
        <f aca="false">Cotação!H33</f>
        <v>0.9</v>
      </c>
      <c r="G166" s="32" t="n">
        <f aca="false">Cotação!G33</f>
        <v>1</v>
      </c>
      <c r="H166" s="32" t="n">
        <f aca="false">Cotação!I33</f>
        <v>2</v>
      </c>
      <c r="I166" s="30" t="n">
        <f aca="false">Cotação!M33</f>
        <v>10.6</v>
      </c>
      <c r="J166" s="30" t="n">
        <f aca="false">Cotação!L33</f>
        <v>10.6</v>
      </c>
      <c r="K166" s="30" t="n">
        <f aca="false">Cotação!V33</f>
        <v>12.1505</v>
      </c>
      <c r="L166" s="28" t="str">
        <f aca="false">Cotação!W33</f>
        <v>MEDCENTRO</v>
      </c>
      <c r="M166" s="31" t="n">
        <f aca="false">Cotação!Y33</f>
        <v>0.14627358490566</v>
      </c>
      <c r="N166" s="30" t="n">
        <f aca="false">(K166-I166)*H166</f>
        <v>3.101</v>
      </c>
      <c r="O166" s="28" t="str">
        <f aca="false">Cotação!AG33</f>
        <v>BATEL COMERCIO DE ALIMENTOS LTDA</v>
      </c>
    </row>
    <row r="167" customFormat="false" ht="15" hidden="false" customHeight="false" outlineLevel="0" collapsed="false">
      <c r="A167" s="28" t="str">
        <f aca="false">Cotação!A34</f>
        <v>619191</v>
      </c>
      <c r="B167" s="29" t="str">
        <f aca="false">Cotação!B34</f>
        <v>7896699020183</v>
      </c>
      <c r="C167" s="28" t="str">
        <f aca="false">Cotação!C34</f>
        <v>COPO EDUCATIVO TIP 150ML ROSA 7100-00-F</v>
      </c>
      <c r="D167" s="28" t="str">
        <f aca="false">Cotação!D34</f>
        <v>LOLLY</v>
      </c>
      <c r="E167" s="28" t="str">
        <f aca="false">Cotação!F34</f>
        <v>B</v>
      </c>
      <c r="F167" s="28" t="n">
        <f aca="false">Cotação!H34</f>
        <v>2.1</v>
      </c>
      <c r="G167" s="32" t="n">
        <f aca="false">Cotação!G34</f>
        <v>2</v>
      </c>
      <c r="H167" s="32" t="n">
        <f aca="false">Cotação!I34</f>
        <v>4</v>
      </c>
      <c r="I167" s="30" t="n">
        <f aca="false">Cotação!M34</f>
        <v>10.6</v>
      </c>
      <c r="J167" s="30" t="n">
        <f aca="false">Cotação!L34</f>
        <v>10.6</v>
      </c>
      <c r="K167" s="30" t="n">
        <f aca="false">Cotação!V34</f>
        <v>12.1505</v>
      </c>
      <c r="L167" s="28" t="str">
        <f aca="false">Cotação!W34</f>
        <v>MEDCENTRO</v>
      </c>
      <c r="M167" s="31" t="n">
        <f aca="false">Cotação!Y34</f>
        <v>0.14627358490566</v>
      </c>
      <c r="N167" s="30" t="n">
        <f aca="false">(K167-I167)*H167</f>
        <v>6.202</v>
      </c>
      <c r="O167" s="28" t="str">
        <f aca="false">Cotação!AG34</f>
        <v>BATEL COMERCIO DE ALIMENTOS LTDA</v>
      </c>
    </row>
    <row r="168" customFormat="false" ht="15" hidden="false" customHeight="false" outlineLevel="0" collapsed="false">
      <c r="A168" s="28" t="str">
        <f aca="false">Cotação!A35</f>
        <v>632461</v>
      </c>
      <c r="B168" s="29" t="str">
        <f aca="false">Cotação!B35</f>
        <v>7896647078457</v>
      </c>
      <c r="C168" s="28" t="str">
        <f aca="false">Cotação!C35</f>
        <v>CORTADOR DE UNHAS METAL - AZUL/ 7845</v>
      </c>
      <c r="D168" s="28" t="str">
        <f aca="false">Cotação!D35</f>
        <v>EMDISA</v>
      </c>
      <c r="E168" s="28" t="str">
        <f aca="false">Cotação!F35</f>
        <v>C</v>
      </c>
      <c r="F168" s="28" t="n">
        <f aca="false">Cotação!H35</f>
        <v>0</v>
      </c>
      <c r="G168" s="32" t="n">
        <f aca="false">Cotação!G35</f>
        <v>0</v>
      </c>
      <c r="H168" s="32" t="n">
        <f aca="false">Cotação!I35</f>
        <v>1</v>
      </c>
      <c r="I168" s="30" t="n">
        <f aca="false">Cotação!M35</f>
        <v>4.32</v>
      </c>
      <c r="J168" s="30" t="n">
        <f aca="false">Cotação!L35</f>
        <v>4.32</v>
      </c>
      <c r="K168" s="30" t="n">
        <f aca="false">Cotação!V35</f>
        <v>5.5765</v>
      </c>
      <c r="L168" s="28" t="str">
        <f aca="false">Cotação!W35</f>
        <v>MEDCENTRO</v>
      </c>
      <c r="M168" s="31" t="n">
        <f aca="false">Cotação!Y35</f>
        <v>0.290856481481481</v>
      </c>
      <c r="N168" s="30" t="n">
        <f aca="false">(K168-I168)*H168</f>
        <v>1.2565</v>
      </c>
      <c r="O168" s="28" t="str">
        <f aca="false">Cotação!AG35</f>
        <v>EMDISA DISTRIBUIDORA LTDA</v>
      </c>
    </row>
    <row r="169" customFormat="false" ht="15" hidden="false" customHeight="false" outlineLevel="0" collapsed="false">
      <c r="A169" s="28" t="str">
        <f aca="false">Cotação!A36</f>
        <v>632451</v>
      </c>
      <c r="B169" s="29" t="str">
        <f aca="false">Cotação!B36</f>
        <v>7896647078440</v>
      </c>
      <c r="C169" s="28" t="str">
        <f aca="false">Cotação!C36</f>
        <v>CORTADOR DE UNHAS METAL - ROSA/ 7844</v>
      </c>
      <c r="D169" s="28" t="str">
        <f aca="false">Cotação!D36</f>
        <v>EMDISA</v>
      </c>
      <c r="E169" s="28" t="str">
        <f aca="false">Cotação!F36</f>
        <v>C</v>
      </c>
      <c r="F169" s="28" t="n">
        <f aca="false">Cotação!H36</f>
        <v>0</v>
      </c>
      <c r="G169" s="32" t="n">
        <f aca="false">Cotação!G36</f>
        <v>0</v>
      </c>
      <c r="H169" s="32" t="n">
        <f aca="false">Cotação!I36</f>
        <v>1</v>
      </c>
      <c r="I169" s="30" t="n">
        <f aca="false">Cotação!M36</f>
        <v>4.32</v>
      </c>
      <c r="J169" s="30" t="n">
        <f aca="false">Cotação!L36</f>
        <v>4.32</v>
      </c>
      <c r="K169" s="30" t="n">
        <f aca="false">Cotação!V36</f>
        <v>5.548</v>
      </c>
      <c r="L169" s="28" t="str">
        <f aca="false">Cotação!W36</f>
        <v>MEDCENTRO</v>
      </c>
      <c r="M169" s="31" t="n">
        <f aca="false">Cotação!Y36</f>
        <v>0.284259259259259</v>
      </c>
      <c r="N169" s="30" t="n">
        <f aca="false">(K169-I169)*H169</f>
        <v>1.228</v>
      </c>
      <c r="O169" s="28" t="str">
        <f aca="false">Cotação!AG36</f>
        <v>EMDISA DISTRIBUIDORA LTDA</v>
      </c>
    </row>
    <row r="170" customFormat="false" ht="15" hidden="false" customHeight="false" outlineLevel="0" collapsed="false">
      <c r="A170" s="28" t="str">
        <f aca="false">Cotação!A725</f>
        <v>611601</v>
      </c>
      <c r="B170" s="29" t="str">
        <f aca="false">Cotação!B725</f>
        <v>7896006216711</v>
      </c>
      <c r="C170" s="28" t="str">
        <f aca="false">Cotação!C725</f>
        <v>CRONOPLEX 7,5MG/ML SOL OR FR GT 20ML</v>
      </c>
      <c r="D170" s="28" t="str">
        <f aca="false">Cotação!D725</f>
        <v>UNIAO QUIMICA</v>
      </c>
      <c r="E170" s="28" t="str">
        <f aca="false">Cotação!F725</f>
        <v>C</v>
      </c>
      <c r="F170" s="28" t="n">
        <f aca="false">Cotação!H725</f>
        <v>2</v>
      </c>
      <c r="G170" s="32" t="n">
        <f aca="false">Cotação!G725</f>
        <v>0</v>
      </c>
      <c r="H170" s="32" t="n">
        <f aca="false">Cotação!I725</f>
        <v>6</v>
      </c>
      <c r="I170" s="30" t="n">
        <f aca="false">Cotação!M725</f>
        <v>9.255</v>
      </c>
      <c r="J170" s="30" t="n">
        <f aca="false">Cotação!L725</f>
        <v>9.255</v>
      </c>
      <c r="K170" s="30" t="n">
        <f aca="false">Cotação!V725</f>
        <v>10.91</v>
      </c>
      <c r="L170" s="28" t="str">
        <f aca="false">Cotação!W725</f>
        <v>DIMEC</v>
      </c>
      <c r="M170" s="31" t="n">
        <f aca="false">Cotação!Y725</f>
        <v>0.17882225823879</v>
      </c>
      <c r="N170" s="30" t="n">
        <f aca="false">(K170-I170)*H170</f>
        <v>9.93</v>
      </c>
      <c r="O170" s="28" t="str">
        <f aca="false">Cotação!AG725</f>
        <v>F&amp;F DISTR DE PRODUTOS FARMACÊUTICOS</v>
      </c>
    </row>
    <row r="171" customFormat="false" ht="15" hidden="false" customHeight="false" outlineLevel="0" collapsed="false">
      <c r="A171" s="28" t="str">
        <f aca="false">Cotação!A88</f>
        <v>598531</v>
      </c>
      <c r="B171" s="29" t="str">
        <f aca="false">Cotação!B88</f>
        <v>7898108640685</v>
      </c>
      <c r="C171" s="28" t="str">
        <f aca="false">Cotação!C88</f>
        <v>CURATIVO CICATRISAN COR DE PELE CX 10 UND</v>
      </c>
      <c r="D171" s="28" t="n">
        <f aca="false">Cotação!D88</f>
        <v>0</v>
      </c>
      <c r="E171" s="28" t="str">
        <f aca="false">Cotação!F88</f>
        <v>A</v>
      </c>
      <c r="F171" s="28" t="n">
        <f aca="false">Cotação!H88</f>
        <v>18.6</v>
      </c>
      <c r="G171" s="32" t="n">
        <f aca="false">Cotação!G88</f>
        <v>3</v>
      </c>
      <c r="H171" s="32" t="n">
        <f aca="false">Cotação!I88</f>
        <v>45</v>
      </c>
      <c r="I171" s="30" t="n">
        <f aca="false">Cotação!M88</f>
        <v>1.79</v>
      </c>
      <c r="J171" s="30" t="n">
        <f aca="false">Cotação!L88</f>
        <v>1.79</v>
      </c>
      <c r="K171" s="30" t="n">
        <f aca="false">Cotação!V88</f>
        <v>2.01</v>
      </c>
      <c r="L171" s="28" t="str">
        <f aca="false">Cotação!W88</f>
        <v>DIMEC</v>
      </c>
      <c r="M171" s="31" t="n">
        <f aca="false">Cotação!Y88</f>
        <v>0.122905027932961</v>
      </c>
      <c r="N171" s="30" t="n">
        <f aca="false">(K171-I171)*H171</f>
        <v>9.89999999999999</v>
      </c>
      <c r="O171" s="28" t="str">
        <f aca="false">Cotação!AG88</f>
        <v>DSC DISTRIBUIDORA DE MEDICAMENTOS LTDA</v>
      </c>
    </row>
    <row r="172" customFormat="false" ht="15" hidden="false" customHeight="false" outlineLevel="0" collapsed="false">
      <c r="A172" s="28" t="str">
        <f aca="false">Cotação!A551</f>
        <v>630671</v>
      </c>
      <c r="B172" s="29" t="str">
        <f aca="false">Cotação!B551</f>
        <v>7898108640746</v>
      </c>
      <c r="C172" s="28" t="str">
        <f aca="false">Cotação!C551</f>
        <v>CURATIVO CICATRISAN KURA DODOI CX 20 UND</v>
      </c>
      <c r="D172" s="28" t="str">
        <f aca="false">Cotação!D551</f>
        <v>CICATRISAN</v>
      </c>
      <c r="E172" s="28" t="str">
        <f aca="false">Cotação!F551</f>
        <v>B</v>
      </c>
      <c r="F172" s="28" t="n">
        <f aca="false">Cotação!H551</f>
        <v>2.1</v>
      </c>
      <c r="G172" s="32" t="n">
        <f aca="false">Cotação!G551</f>
        <v>1</v>
      </c>
      <c r="H172" s="32" t="n">
        <f aca="false">Cotação!I551</f>
        <v>5</v>
      </c>
      <c r="I172" s="30" t="n">
        <f aca="false">Cotação!M551</f>
        <v>5.1575</v>
      </c>
      <c r="J172" s="30" t="n">
        <f aca="false">Cotação!L551</f>
        <v>5.1575</v>
      </c>
      <c r="K172" s="30" t="n">
        <f aca="false">Cotação!V551</f>
        <v>5.43</v>
      </c>
      <c r="L172" s="28" t="str">
        <f aca="false">Cotação!W551</f>
        <v>DIMEC</v>
      </c>
      <c r="M172" s="31" t="n">
        <f aca="false">Cotação!Y551</f>
        <v>0.0528356761997091</v>
      </c>
      <c r="N172" s="30" t="n">
        <f aca="false">(K172-I172)*H172</f>
        <v>1.3625</v>
      </c>
      <c r="O172" s="28" t="str">
        <f aca="false">Cotação!AG551</f>
        <v>NAZARIA DISTRIBUIDORA DE PRODUTOS FARMACEUTICOS LTDA</v>
      </c>
    </row>
    <row r="173" customFormat="false" ht="15" hidden="false" customHeight="false" outlineLevel="0" collapsed="false">
      <c r="A173" s="28" t="str">
        <f aca="false">Cotação!A92</f>
        <v>3243</v>
      </c>
      <c r="B173" s="29" t="str">
        <f aca="false">Cotação!B92</f>
        <v>7898108640791</v>
      </c>
      <c r="C173" s="28" t="str">
        <f aca="false">Cotação!C92</f>
        <v>CURATIVO HIDROCOLOIDE SANCARE C/24 UND</v>
      </c>
      <c r="D173" s="28" t="str">
        <f aca="false">Cotação!D92</f>
        <v>PADRAO</v>
      </c>
      <c r="E173" s="28" t="str">
        <f aca="false">Cotação!F92</f>
        <v>B</v>
      </c>
      <c r="F173" s="28" t="n">
        <f aca="false">Cotação!H92</f>
        <v>2.6</v>
      </c>
      <c r="G173" s="32" t="n">
        <f aca="false">Cotação!G92</f>
        <v>0</v>
      </c>
      <c r="H173" s="32" t="n">
        <f aca="false">Cotação!I92</f>
        <v>7</v>
      </c>
      <c r="I173" s="30" t="n">
        <f aca="false">Cotação!M92</f>
        <v>14.93</v>
      </c>
      <c r="J173" s="30" t="n">
        <f aca="false">Cotação!L92</f>
        <v>14.93</v>
      </c>
      <c r="K173" s="30" t="n">
        <f aca="false">Cotação!V92</f>
        <v>17.17</v>
      </c>
      <c r="L173" s="28" t="str">
        <f aca="false">Cotação!W92</f>
        <v>DIMEC</v>
      </c>
      <c r="M173" s="31" t="n">
        <f aca="false">Cotação!Y92</f>
        <v>0.150033489618219</v>
      </c>
      <c r="N173" s="30" t="n">
        <f aca="false">(K173-I173)*H173</f>
        <v>15.68</v>
      </c>
      <c r="O173" s="28" t="str">
        <f aca="false">Cotação!AG92</f>
        <v>DSC DISTRIBUIDORA DE MEDICAMENTOS LTDA</v>
      </c>
    </row>
    <row r="174" customFormat="false" ht="15" hidden="false" customHeight="false" outlineLevel="0" collapsed="false">
      <c r="A174" s="28" t="str">
        <f aca="false">Cotação!A93</f>
        <v>661581</v>
      </c>
      <c r="B174" s="29" t="str">
        <f aca="false">Cotação!B93</f>
        <v>7898108642009</v>
      </c>
      <c r="C174" s="28" t="str">
        <f aca="false">Cotação!C93</f>
        <v>CURATIVO MICKEY E AMIGOS 20UN   SANF %DN:2.00</v>
      </c>
      <c r="D174" s="28" t="str">
        <f aca="false">Cotação!D93</f>
        <v>SANFARMA</v>
      </c>
      <c r="E174" s="28" t="str">
        <f aca="false">Cotação!F93</f>
        <v>C</v>
      </c>
      <c r="F174" s="28" t="n">
        <f aca="false">Cotação!H93</f>
        <v>0.4</v>
      </c>
      <c r="G174" s="32" t="n">
        <f aca="false">Cotação!G93</f>
        <v>0</v>
      </c>
      <c r="H174" s="32" t="n">
        <f aca="false">Cotação!I93</f>
        <v>1</v>
      </c>
      <c r="I174" s="30" t="n">
        <f aca="false">Cotação!M93</f>
        <v>5.88</v>
      </c>
      <c r="J174" s="30" t="n">
        <f aca="false">Cotação!L93</f>
        <v>5.88</v>
      </c>
      <c r="K174" s="30" t="n">
        <f aca="false">Cotação!V93</f>
        <v>6.403</v>
      </c>
      <c r="L174" s="28" t="str">
        <f aca="false">Cotação!W93</f>
        <v>MEDCENTRO</v>
      </c>
      <c r="M174" s="31" t="n">
        <f aca="false">Cotação!Y93</f>
        <v>0.0889455782312925</v>
      </c>
      <c r="N174" s="30" t="n">
        <f aca="false">(K174-I174)*H174</f>
        <v>0.523</v>
      </c>
      <c r="O174" s="28" t="str">
        <f aca="false">Cotação!AG93</f>
        <v>NAZARIA DISTRIBUIDORA DE PRODUTOS FARMACEUTICOS LTDA</v>
      </c>
    </row>
    <row r="175" customFormat="false" ht="15" hidden="false" customHeight="false" outlineLevel="0" collapsed="false">
      <c r="A175" s="28" t="str">
        <f aca="false">Cotação!A94</f>
        <v>5003</v>
      </c>
      <c r="B175" s="29" t="str">
        <f aca="false">Cotação!B94</f>
        <v>7898108641989</v>
      </c>
      <c r="C175" s="28" t="str">
        <f aca="false">Cotação!C94</f>
        <v>CURATIVO MICKEY E MINNIE C/10 UND</v>
      </c>
      <c r="D175" s="28" t="str">
        <f aca="false">Cotação!D94</f>
        <v>SANFARMA</v>
      </c>
      <c r="E175" s="28" t="str">
        <f aca="false">Cotação!F94</f>
        <v>B</v>
      </c>
      <c r="F175" s="28" t="n">
        <f aca="false">Cotação!H94</f>
        <v>4.6</v>
      </c>
      <c r="G175" s="32" t="n">
        <f aca="false">Cotação!G94</f>
        <v>0</v>
      </c>
      <c r="H175" s="32" t="n">
        <f aca="false">Cotação!I94</f>
        <v>12</v>
      </c>
      <c r="I175" s="30" t="n">
        <f aca="false">Cotação!M94</f>
        <v>2.94</v>
      </c>
      <c r="J175" s="30" t="n">
        <f aca="false">Cotação!L94</f>
        <v>2.94</v>
      </c>
      <c r="K175" s="30" t="n">
        <f aca="false">Cotação!V94</f>
        <v>3.23</v>
      </c>
      <c r="L175" s="28" t="str">
        <f aca="false">Cotação!W94</f>
        <v>DIMEC</v>
      </c>
      <c r="M175" s="31" t="n">
        <f aca="false">Cotação!Y94</f>
        <v>0.0986394557823129</v>
      </c>
      <c r="N175" s="30" t="n">
        <f aca="false">(K175-I175)*H175</f>
        <v>3.48</v>
      </c>
      <c r="O175" s="28" t="str">
        <f aca="false">Cotação!AG94</f>
        <v>DSC DISTRIBUIDORA DE MEDICAMENTOS LTDA</v>
      </c>
    </row>
    <row r="176" customFormat="false" ht="15" hidden="false" customHeight="false" outlineLevel="0" collapsed="false">
      <c r="A176" s="28" t="str">
        <f aca="false">Cotação!A726</f>
        <v>344781</v>
      </c>
      <c r="B176" s="29" t="str">
        <f aca="false">Cotação!B726</f>
        <v>7896004801216</v>
      </c>
      <c r="C176" s="28" t="str">
        <f aca="false">Cotação!C726</f>
        <v>CYSTEX FR 24 DRG</v>
      </c>
      <c r="D176" s="28" t="str">
        <f aca="false">Cotação!D726</f>
        <v>EMS MARCAS</v>
      </c>
      <c r="E176" s="28" t="str">
        <f aca="false">Cotação!F726</f>
        <v>A</v>
      </c>
      <c r="F176" s="28" t="n">
        <f aca="false">Cotação!H726</f>
        <v>5.4</v>
      </c>
      <c r="G176" s="32" t="n">
        <f aca="false">Cotação!G726</f>
        <v>0</v>
      </c>
      <c r="H176" s="32" t="n">
        <f aca="false">Cotação!I726</f>
        <v>14</v>
      </c>
      <c r="I176" s="30" t="n">
        <f aca="false">Cotação!M726</f>
        <v>24.97</v>
      </c>
      <c r="J176" s="30" t="n">
        <f aca="false">Cotação!L726</f>
        <v>24.97</v>
      </c>
      <c r="K176" s="30" t="n">
        <f aca="false">Cotação!V726</f>
        <v>28.09</v>
      </c>
      <c r="L176" s="28" t="str">
        <f aca="false">Cotação!W726</f>
        <v>DIMEC</v>
      </c>
      <c r="M176" s="31" t="n">
        <f aca="false">Cotação!Y726</f>
        <v>0.124949939927913</v>
      </c>
      <c r="N176" s="30" t="n">
        <f aca="false">(K176-I176)*H176</f>
        <v>43.68</v>
      </c>
      <c r="O176" s="28" t="str">
        <f aca="false">Cotação!AG726</f>
        <v>MEDCENTRO TO DISTRIBUIDORA DE PRODUTOS FARMACEUTICOS LTDA PA</v>
      </c>
    </row>
    <row r="177" customFormat="false" ht="15" hidden="false" customHeight="false" outlineLevel="0" collapsed="false">
      <c r="A177" s="28" t="str">
        <f aca="false">Cotação!A245</f>
        <v>205421</v>
      </c>
      <c r="B177" s="29" t="str">
        <f aca="false">Cotação!B245</f>
        <v>7891317180539</v>
      </c>
      <c r="C177" s="28" t="str">
        <f aca="false">Cotação!C245</f>
        <v>DESOGESTREL 0,075MG CX 28 COMP REV</v>
      </c>
      <c r="D177" s="28" t="str">
        <f aca="false">Cotação!D245</f>
        <v>EUROFARMA</v>
      </c>
      <c r="E177" s="28" t="str">
        <f aca="false">Cotação!F245</f>
        <v>B</v>
      </c>
      <c r="F177" s="28" t="n">
        <f aca="false">Cotação!H245</f>
        <v>4.3</v>
      </c>
      <c r="G177" s="32" t="n">
        <f aca="false">Cotação!G245</f>
        <v>3</v>
      </c>
      <c r="H177" s="32" t="n">
        <f aca="false">Cotação!I245</f>
        <v>9</v>
      </c>
      <c r="I177" s="30" t="n">
        <f aca="false">Cotação!M245</f>
        <v>5.76529411764706</v>
      </c>
      <c r="J177" s="30" t="n">
        <f aca="false">Cotação!L245</f>
        <v>5.7653</v>
      </c>
      <c r="K177" s="30" t="n">
        <f aca="false">Cotação!V245</f>
        <v>7.63</v>
      </c>
      <c r="L177" s="28" t="str">
        <f aca="false">Cotação!W245</f>
        <v>DIMEC</v>
      </c>
      <c r="M177" s="31" t="n">
        <f aca="false">Cotação!Y245</f>
        <v>0.323436384042444</v>
      </c>
      <c r="N177" s="30" t="n">
        <f aca="false">(K177-I177)*H177</f>
        <v>16.7823529411765</v>
      </c>
      <c r="O177" s="28" t="str">
        <f aca="false">Cotação!AG245</f>
        <v>SB COMERCIO LTDA 0179-15</v>
      </c>
    </row>
    <row r="178" customFormat="false" ht="15" hidden="false" customHeight="false" outlineLevel="0" collapsed="false">
      <c r="A178" s="28" t="str">
        <f aca="false">Cotação!A247</f>
        <v>206181</v>
      </c>
      <c r="B178" s="29" t="str">
        <f aca="false">Cotação!B247</f>
        <v>7896004711874</v>
      </c>
      <c r="C178" s="28" t="str">
        <f aca="false">Cotação!C247</f>
        <v>DESONIDA 0,5MG CREME BG 30G</v>
      </c>
      <c r="D178" s="28" t="str">
        <f aca="false">Cotação!D247</f>
        <v>GERMED GENERICOS</v>
      </c>
      <c r="E178" s="28" t="str">
        <f aca="false">Cotação!F247</f>
        <v>B</v>
      </c>
      <c r="F178" s="28" t="n">
        <f aca="false">Cotação!H247</f>
        <v>2.4</v>
      </c>
      <c r="G178" s="32" t="n">
        <f aca="false">Cotação!G247</f>
        <v>0</v>
      </c>
      <c r="H178" s="32" t="n">
        <f aca="false">Cotação!I247</f>
        <v>7</v>
      </c>
      <c r="I178" s="30" t="n">
        <f aca="false">Cotação!M247</f>
        <v>11.25</v>
      </c>
      <c r="J178" s="30" t="n">
        <f aca="false">Cotação!L247</f>
        <v>11.25</v>
      </c>
      <c r="K178" s="30" t="n">
        <f aca="false">Cotação!V247</f>
        <v>12.77</v>
      </c>
      <c r="L178" s="28" t="str">
        <f aca="false">Cotação!W247</f>
        <v>DIMEC</v>
      </c>
      <c r="M178" s="31" t="n">
        <f aca="false">Cotação!Y247</f>
        <v>0.135111111111111</v>
      </c>
      <c r="N178" s="30" t="n">
        <f aca="false">(K178-I178)*H178</f>
        <v>10.64</v>
      </c>
      <c r="O178" s="28" t="str">
        <f aca="false">Cotação!AG247</f>
        <v>SC DISTRIBUICAO LTDA</v>
      </c>
    </row>
    <row r="179" customFormat="false" ht="15" hidden="false" customHeight="false" outlineLevel="0" collapsed="false">
      <c r="A179" s="28" t="str">
        <f aca="false">Cotação!A250</f>
        <v>209481</v>
      </c>
      <c r="B179" s="29" t="str">
        <f aca="false">Cotação!B250</f>
        <v>7896006249474</v>
      </c>
      <c r="C179" s="28" t="str">
        <f aca="false">Cotação!C250</f>
        <v>DICLOFENACO DE SODIO 25MG/ML SOL INJ CX 5AMP X 3ML</v>
      </c>
      <c r="D179" s="28" t="str">
        <f aca="false">Cotação!D250</f>
        <v>UNIAO QUIMICA</v>
      </c>
      <c r="E179" s="28" t="str">
        <f aca="false">Cotação!F250</f>
        <v>C</v>
      </c>
      <c r="F179" s="28" t="n">
        <f aca="false">Cotação!H250</f>
        <v>1.8</v>
      </c>
      <c r="G179" s="32" t="n">
        <f aca="false">Cotação!G250</f>
        <v>4</v>
      </c>
      <c r="H179" s="32" t="n">
        <f aca="false">Cotação!I250</f>
        <v>1</v>
      </c>
      <c r="I179" s="30" t="n">
        <f aca="false">Cotação!M250</f>
        <v>8.29</v>
      </c>
      <c r="J179" s="30" t="n">
        <f aca="false">Cotação!L250</f>
        <v>1.658</v>
      </c>
      <c r="K179" s="30" t="n">
        <f aca="false">Cotação!V250</f>
        <v>12.4</v>
      </c>
      <c r="L179" s="28" t="str">
        <f aca="false">Cotação!W250</f>
        <v>DIMEC</v>
      </c>
      <c r="M179" s="31" t="n">
        <f aca="false">Cotação!Y250</f>
        <v>0.49577804583836</v>
      </c>
      <c r="N179" s="30" t="n">
        <f aca="false">(K179-I179)*H179</f>
        <v>4.11</v>
      </c>
      <c r="O179" s="28" t="str">
        <f aca="false">Cotação!AG250</f>
        <v>F&amp;F DISTR DE PRODUTOS FARMACÊUTICOS</v>
      </c>
    </row>
    <row r="180" customFormat="false" ht="15" hidden="false" customHeight="false" outlineLevel="0" collapsed="false">
      <c r="A180" s="28" t="str">
        <f aca="false">Cotação!A254</f>
        <v>584781</v>
      </c>
      <c r="B180" s="29" t="str">
        <f aca="false">Cotação!B254</f>
        <v>7896004785134</v>
      </c>
      <c r="C180" s="28" t="str">
        <f aca="false">Cotação!C254</f>
        <v>DICLOR.LEVOCETIRIZINA 5MG CX 10 COMP REV</v>
      </c>
      <c r="D180" s="28" t="str">
        <f aca="false">Cotação!D254</f>
        <v>GERMED GENERICOS</v>
      </c>
      <c r="E180" s="28" t="str">
        <f aca="false">Cotação!F254</f>
        <v>C</v>
      </c>
      <c r="F180" s="28" t="n">
        <f aca="false">Cotação!H254</f>
        <v>0.5</v>
      </c>
      <c r="G180" s="32" t="n">
        <f aca="false">Cotação!G254</f>
        <v>1</v>
      </c>
      <c r="H180" s="32" t="n">
        <f aca="false">Cotação!I254</f>
        <v>1</v>
      </c>
      <c r="I180" s="30" t="n">
        <f aca="false">Cotação!M254</f>
        <v>15.63</v>
      </c>
      <c r="J180" s="30" t="n">
        <f aca="false">Cotação!L254</f>
        <v>15.63</v>
      </c>
      <c r="K180" s="30" t="n">
        <f aca="false">Cotação!V254</f>
        <v>17.803</v>
      </c>
      <c r="L180" s="28" t="str">
        <f aca="false">Cotação!W254</f>
        <v>MEDCENTRO</v>
      </c>
      <c r="M180" s="31" t="n">
        <f aca="false">Cotação!Y254</f>
        <v>0.139027511196417</v>
      </c>
      <c r="N180" s="30" t="n">
        <f aca="false">(K180-I180)*H180</f>
        <v>2.173</v>
      </c>
      <c r="O180" s="28" t="str">
        <f aca="false">Cotação!AG254</f>
        <v>CENTROFARMA DISTRIBUIDORA FARMACEUTICA LTDA</v>
      </c>
    </row>
    <row r="181" customFormat="false" ht="15" hidden="false" customHeight="false" outlineLevel="0" collapsed="false">
      <c r="A181" s="28" t="str">
        <f aca="false">Cotação!A255</f>
        <v>213241</v>
      </c>
      <c r="B181" s="29" t="str">
        <f aca="false">Cotação!B255</f>
        <v>7898049790944</v>
      </c>
      <c r="C181" s="28" t="str">
        <f aca="false">Cotação!C255</f>
        <v>DICLORIDRATO DE FLUNARIZINA 10MG CX 50 COMP</v>
      </c>
      <c r="D181" s="28" t="str">
        <f aca="false">Cotação!D255</f>
        <v>VITAMEDIC</v>
      </c>
      <c r="E181" s="28" t="str">
        <f aca="false">Cotação!F255</f>
        <v>B</v>
      </c>
      <c r="F181" s="28" t="n">
        <f aca="false">Cotação!H255</f>
        <v>2.7</v>
      </c>
      <c r="G181" s="32" t="n">
        <f aca="false">Cotação!G255</f>
        <v>2</v>
      </c>
      <c r="H181" s="32" t="n">
        <f aca="false">Cotação!I255</f>
        <v>5</v>
      </c>
      <c r="I181" s="30" t="n">
        <f aca="false">Cotação!M255</f>
        <v>6.99</v>
      </c>
      <c r="J181" s="30" t="n">
        <f aca="false">Cotação!L255</f>
        <v>6.99</v>
      </c>
      <c r="K181" s="30" t="n">
        <f aca="false">Cotação!V255</f>
        <v>8.79</v>
      </c>
      <c r="L181" s="28" t="str">
        <f aca="false">Cotação!W255</f>
        <v>DIMEC</v>
      </c>
      <c r="M181" s="31" t="n">
        <f aca="false">Cotação!Y255</f>
        <v>0.257510729613734</v>
      </c>
      <c r="N181" s="30" t="n">
        <f aca="false">(K181-I181)*H181</f>
        <v>9</v>
      </c>
      <c r="O181" s="28" t="str">
        <f aca="false">Cotação!AG255</f>
        <v>MEDCENTRO TO DISTRIBUIDORA DE PRODUTOS FARMACEUTICOS LTDA PA</v>
      </c>
    </row>
    <row r="182" customFormat="false" ht="15" hidden="false" customHeight="false" outlineLevel="0" collapsed="false">
      <c r="A182" s="28" t="str">
        <f aca="false">Cotação!A258</f>
        <v>217901</v>
      </c>
      <c r="B182" s="29" t="str">
        <f aca="false">Cotação!B258</f>
        <v>7891317140458</v>
      </c>
      <c r="C182" s="28" t="str">
        <f aca="false">Cotação!C258</f>
        <v>DIENOGESTE 2MG CX 30 COMP REV</v>
      </c>
      <c r="D182" s="28" t="str">
        <f aca="false">Cotação!D258</f>
        <v>EUROFARMA</v>
      </c>
      <c r="E182" s="28" t="str">
        <f aca="false">Cotação!F258</f>
        <v>A</v>
      </c>
      <c r="F182" s="28" t="n">
        <f aca="false">Cotação!H258</f>
        <v>3.2</v>
      </c>
      <c r="G182" s="32" t="n">
        <f aca="false">Cotação!G258</f>
        <v>3</v>
      </c>
      <c r="H182" s="32" t="n">
        <f aca="false">Cotação!I258</f>
        <v>6</v>
      </c>
      <c r="I182" s="30" t="n">
        <f aca="false">Cotação!M258</f>
        <v>14.55</v>
      </c>
      <c r="J182" s="30" t="n">
        <f aca="false">Cotação!L258</f>
        <v>14.55</v>
      </c>
      <c r="K182" s="30" t="n">
        <f aca="false">Cotação!V258</f>
        <v>18.3</v>
      </c>
      <c r="L182" s="28" t="str">
        <f aca="false">Cotação!W258</f>
        <v>DIMEC</v>
      </c>
      <c r="M182" s="31" t="n">
        <f aca="false">Cotação!Y258</f>
        <v>0.257731958762887</v>
      </c>
      <c r="N182" s="30" t="n">
        <f aca="false">(K182-I182)*H182</f>
        <v>22.5</v>
      </c>
      <c r="O182" s="28" t="str">
        <f aca="false">Cotação!AG258</f>
        <v>SC DISTRIBUICAO LTDA</v>
      </c>
    </row>
    <row r="183" customFormat="false" ht="15" hidden="false" customHeight="false" outlineLevel="0" collapsed="false">
      <c r="A183" s="28" t="str">
        <f aca="false">Cotação!A1008</f>
        <v>1483</v>
      </c>
      <c r="B183" s="29" t="str">
        <f aca="false">Cotação!B1008</f>
        <v>7898108640579</v>
      </c>
      <c r="C183" s="28" t="str">
        <f aca="false">Cotação!C1008</f>
        <v>DILATADOR NASAL DOUTORSAN G C/10 UND</v>
      </c>
      <c r="D183" s="28" t="n">
        <f aca="false">Cotação!D1008</f>
        <v>0</v>
      </c>
      <c r="E183" s="28" t="str">
        <f aca="false">Cotação!F1008</f>
        <v>B</v>
      </c>
      <c r="F183" s="28" t="n">
        <f aca="false">Cotação!H1008</f>
        <v>0.5</v>
      </c>
      <c r="G183" s="32" t="n">
        <f aca="false">Cotação!G1008</f>
        <v>1</v>
      </c>
      <c r="H183" s="32" t="n">
        <f aca="false">Cotação!I1008</f>
        <v>1</v>
      </c>
      <c r="I183" s="30" t="n">
        <f aca="false">Cotação!M1008</f>
        <v>17.91</v>
      </c>
      <c r="J183" s="30" t="n">
        <f aca="false">Cotação!L1008</f>
        <v>17.91</v>
      </c>
      <c r="K183" s="30" t="n">
        <f aca="false">Cotação!V1008</f>
        <v>20.0355</v>
      </c>
      <c r="L183" s="28" t="str">
        <f aca="false">Cotação!W1008</f>
        <v>MEDCENTRO</v>
      </c>
      <c r="M183" s="31" t="n">
        <f aca="false">Cotação!Y1008</f>
        <v>0.118676716917923</v>
      </c>
      <c r="N183" s="30" t="n">
        <f aca="false">(K183-I183)*H183</f>
        <v>2.1255</v>
      </c>
      <c r="O183" s="28" t="str">
        <f aca="false">Cotação!AG1008</f>
        <v>NAZARIA DISTRIBUIDORA DE PRODUTOS FARMACEUTICOS LTDA</v>
      </c>
    </row>
    <row r="184" customFormat="false" ht="15" hidden="false" customHeight="false" outlineLevel="0" collapsed="false">
      <c r="A184" s="28" t="str">
        <f aca="false">Cotação!A1009</f>
        <v>1473</v>
      </c>
      <c r="B184" s="29" t="str">
        <f aca="false">Cotação!B1009</f>
        <v>7898108640586</v>
      </c>
      <c r="C184" s="28" t="str">
        <f aca="false">Cotação!C1009</f>
        <v>DILATADOR NASAL DOUTORSAN M C/10 UND</v>
      </c>
      <c r="D184" s="28" t="n">
        <f aca="false">Cotação!D1009</f>
        <v>0</v>
      </c>
      <c r="E184" s="28" t="str">
        <f aca="false">Cotação!F1009</f>
        <v>C</v>
      </c>
      <c r="F184" s="28" t="n">
        <f aca="false">Cotação!H1009</f>
        <v>0.2</v>
      </c>
      <c r="G184" s="32" t="n">
        <f aca="false">Cotação!G1009</f>
        <v>0</v>
      </c>
      <c r="H184" s="32" t="n">
        <f aca="false">Cotação!I1009</f>
        <v>1</v>
      </c>
      <c r="I184" s="30" t="n">
        <f aca="false">Cotação!M1009</f>
        <v>16.51</v>
      </c>
      <c r="J184" s="30" t="n">
        <f aca="false">Cotação!L1009</f>
        <v>16.51</v>
      </c>
      <c r="K184" s="30" t="n">
        <f aca="false">Cotação!V1009</f>
        <v>18.18</v>
      </c>
      <c r="L184" s="28" t="str">
        <f aca="false">Cotação!W1009</f>
        <v>DIMEC</v>
      </c>
      <c r="M184" s="31" t="n">
        <f aca="false">Cotação!Y1009</f>
        <v>0.101150817686251</v>
      </c>
      <c r="N184" s="30" t="n">
        <f aca="false">(K184-I184)*H184</f>
        <v>1.67</v>
      </c>
      <c r="O184" s="28" t="str">
        <f aca="false">Cotação!AG1009</f>
        <v>DSC DISTRIBUIDORA DE MEDICAMENTOS LTDA</v>
      </c>
    </row>
    <row r="185" customFormat="false" ht="15" hidden="false" customHeight="false" outlineLevel="0" collapsed="false">
      <c r="A185" s="28" t="str">
        <f aca="false">Cotação!A259</f>
        <v>254121</v>
      </c>
      <c r="B185" s="29" t="str">
        <f aca="false">Cotação!B259</f>
        <v>7891317141967</v>
      </c>
      <c r="C185" s="28" t="str">
        <f aca="false">Cotação!C259</f>
        <v>DIP BETAMETASONA+FOSF DISSODICO DE BETAMETASONA 5+2MG SUS INJ AMP X 1ML</v>
      </c>
      <c r="D185" s="28" t="str">
        <f aca="false">Cotação!D259</f>
        <v>EUROFARMA</v>
      </c>
      <c r="E185" s="28" t="str">
        <f aca="false">Cotação!F259</f>
        <v>A</v>
      </c>
      <c r="F185" s="28" t="n">
        <f aca="false">Cotação!H259</f>
        <v>11.2</v>
      </c>
      <c r="G185" s="32" t="n">
        <f aca="false">Cotação!G259</f>
        <v>13</v>
      </c>
      <c r="H185" s="32" t="n">
        <f aca="false">Cotação!I259</f>
        <v>16</v>
      </c>
      <c r="I185" s="30" t="n">
        <f aca="false">Cotação!M259</f>
        <v>5.059</v>
      </c>
      <c r="J185" s="30" t="n">
        <f aca="false">Cotação!L259</f>
        <v>5.059</v>
      </c>
      <c r="K185" s="30" t="n">
        <f aca="false">Cotação!V259</f>
        <v>6.16</v>
      </c>
      <c r="L185" s="28" t="str">
        <f aca="false">Cotação!W259</f>
        <v>DIMEC</v>
      </c>
      <c r="M185" s="31" t="n">
        <f aca="false">Cotação!Y259</f>
        <v>0.217631943071753</v>
      </c>
      <c r="N185" s="30" t="n">
        <f aca="false">(K185-I185)*H185</f>
        <v>17.616</v>
      </c>
      <c r="O185" s="28" t="str">
        <f aca="false">Cotação!AG259</f>
        <v>SB COMERCIO LTDA 0179-15</v>
      </c>
    </row>
    <row r="186" customFormat="false" ht="15" hidden="false" customHeight="false" outlineLevel="0" collapsed="false">
      <c r="A186" s="28" t="str">
        <f aca="false">Cotação!A1010</f>
        <v>627241</v>
      </c>
      <c r="B186" s="29" t="str">
        <f aca="false">Cotação!B1010</f>
        <v>7898932370871</v>
      </c>
      <c r="C186" s="28" t="str">
        <f aca="false">Cotação!C1010</f>
        <v>DISPOSITIVO LAVAGEM NASAL 240ML UNICORNI</v>
      </c>
      <c r="D186" s="28" t="n">
        <f aca="false">Cotação!D1010</f>
        <v>0</v>
      </c>
      <c r="E186" s="28" t="str">
        <f aca="false">Cotação!F1010</f>
        <v>C</v>
      </c>
      <c r="F186" s="28" t="n">
        <f aca="false">Cotação!H1010</f>
        <v>0</v>
      </c>
      <c r="G186" s="32" t="n">
        <f aca="false">Cotação!G1010</f>
        <v>0</v>
      </c>
      <c r="H186" s="32" t="n">
        <f aca="false">Cotação!I1010</f>
        <v>1</v>
      </c>
      <c r="I186" s="30" t="n">
        <f aca="false">Cotação!M1010</f>
        <v>19.95</v>
      </c>
      <c r="J186" s="30" t="n">
        <f aca="false">Cotação!L1010</f>
        <v>19.95</v>
      </c>
      <c r="K186" s="30" t="n">
        <f aca="false">Cotação!V1010</f>
        <v>21.5175</v>
      </c>
      <c r="L186" s="28" t="str">
        <f aca="false">Cotação!W1010</f>
        <v>MEDCENTRO</v>
      </c>
      <c r="M186" s="31" t="n">
        <f aca="false">Cotação!Y1010</f>
        <v>0.0785714285714285</v>
      </c>
      <c r="N186" s="30" t="n">
        <f aca="false">(K186-I186)*H186</f>
        <v>1.5675</v>
      </c>
      <c r="O186" s="28" t="str">
        <f aca="false">Cotação!AG1010</f>
        <v>GRANDE RIO DISTRIBUIDORA DE PRODUTOS FARMACEUTICOS EIRELI</v>
      </c>
    </row>
    <row r="187" customFormat="false" ht="15" hidden="false" customHeight="false" outlineLevel="0" collapsed="false">
      <c r="A187" s="28" t="str">
        <f aca="false">Cotação!A265</f>
        <v>229181</v>
      </c>
      <c r="B187" s="29" t="str">
        <f aca="false">Cotação!B265</f>
        <v>7896004723587</v>
      </c>
      <c r="C187" s="28" t="str">
        <f aca="false">Cotação!C265</f>
        <v>DOMPERIDONA 10MG CX 2BL X 15 COMP</v>
      </c>
      <c r="D187" s="28" t="str">
        <f aca="false">Cotação!D265</f>
        <v>GERMED GENERICOS</v>
      </c>
      <c r="E187" s="28" t="str">
        <f aca="false">Cotação!F265</f>
        <v>C</v>
      </c>
      <c r="F187" s="28" t="n">
        <f aca="false">Cotação!H265</f>
        <v>2.1</v>
      </c>
      <c r="G187" s="32" t="n">
        <f aca="false">Cotação!G265</f>
        <v>0</v>
      </c>
      <c r="H187" s="32" t="n">
        <f aca="false">Cotação!I265</f>
        <v>6</v>
      </c>
      <c r="I187" s="30" t="n">
        <f aca="false">Cotação!M265</f>
        <v>4.1675</v>
      </c>
      <c r="J187" s="30" t="n">
        <f aca="false">Cotação!L265</f>
        <v>4.1675</v>
      </c>
      <c r="K187" s="30" t="n">
        <f aca="false">Cotação!V265</f>
        <v>4.921</v>
      </c>
      <c r="L187" s="28" t="str">
        <f aca="false">Cotação!W265</f>
        <v>MEDCENTRO</v>
      </c>
      <c r="M187" s="31" t="n">
        <f aca="false">Cotação!Y265</f>
        <v>0.180803839232154</v>
      </c>
      <c r="N187" s="30" t="n">
        <f aca="false">(K187-I187)*H187</f>
        <v>4.521</v>
      </c>
      <c r="O187" s="28" t="str">
        <f aca="false">Cotação!AG265</f>
        <v>SC DISTRIBUICAO LTDA</v>
      </c>
    </row>
    <row r="188" customFormat="false" ht="15" hidden="false" customHeight="false" outlineLevel="0" collapsed="false">
      <c r="A188" s="28" t="str">
        <f aca="false">Cotação!A266</f>
        <v>526021</v>
      </c>
      <c r="B188" s="29" t="str">
        <f aca="false">Cotação!B266</f>
        <v>7896523201054</v>
      </c>
      <c r="C188" s="28" t="str">
        <f aca="false">Cotação!C266</f>
        <v>DOMPERIDONA 10MG CX 30 COMP</v>
      </c>
      <c r="D188" s="28" t="str">
        <f aca="false">Cotação!D266</f>
        <v>CIMED</v>
      </c>
      <c r="E188" s="28" t="str">
        <f aca="false">Cotação!F266</f>
        <v>A</v>
      </c>
      <c r="F188" s="28" t="n">
        <f aca="false">Cotação!H266</f>
        <v>62.1</v>
      </c>
      <c r="G188" s="32" t="n">
        <f aca="false">Cotação!G266</f>
        <v>79</v>
      </c>
      <c r="H188" s="32" t="n">
        <f aca="false">Cotação!I266</f>
        <v>81</v>
      </c>
      <c r="I188" s="30" t="n">
        <f aca="false">Cotação!M266</f>
        <v>2.28</v>
      </c>
      <c r="J188" s="30" t="n">
        <f aca="false">Cotação!L266</f>
        <v>2.28</v>
      </c>
      <c r="K188" s="30" t="n">
        <f aca="false">Cotação!V266</f>
        <v>3.23</v>
      </c>
      <c r="L188" s="28" t="str">
        <f aca="false">Cotação!W266</f>
        <v>DIMEC</v>
      </c>
      <c r="M188" s="31" t="n">
        <f aca="false">Cotação!Y266</f>
        <v>0.416666666666667</v>
      </c>
      <c r="N188" s="30" t="n">
        <f aca="false">(K188-I188)*H188</f>
        <v>76.95</v>
      </c>
      <c r="O188" s="28" t="str">
        <f aca="false">Cotação!AG266</f>
        <v>CIMED &amp; CO. S.A.</v>
      </c>
    </row>
    <row r="189" customFormat="false" ht="15" hidden="false" customHeight="false" outlineLevel="0" collapsed="false">
      <c r="A189" s="28" t="str">
        <f aca="false">Cotação!A267</f>
        <v>229061</v>
      </c>
      <c r="B189" s="29" t="str">
        <f aca="false">Cotação!B267</f>
        <v>7897076912183</v>
      </c>
      <c r="C189" s="28" t="str">
        <f aca="false">Cotação!C267</f>
        <v>DOMPERIDONA 10MG CX 30 COMP</v>
      </c>
      <c r="D189" s="28" t="str">
        <f aca="false">Cotação!D267</f>
        <v>RANBAXY</v>
      </c>
      <c r="E189" s="28" t="str">
        <f aca="false">Cotação!F267</f>
        <v>B</v>
      </c>
      <c r="F189" s="28" t="n">
        <f aca="false">Cotação!H267</f>
        <v>6.6</v>
      </c>
      <c r="G189" s="32" t="n">
        <f aca="false">Cotação!G267</f>
        <v>16</v>
      </c>
      <c r="H189" s="32" t="n">
        <f aca="false">Cotação!I267</f>
        <v>2</v>
      </c>
      <c r="I189" s="30" t="n">
        <f aca="false">Cotação!M267</f>
        <v>3.19</v>
      </c>
      <c r="J189" s="30" t="n">
        <f aca="false">Cotação!L267</f>
        <v>3.1867</v>
      </c>
      <c r="K189" s="30" t="n">
        <f aca="false">Cotação!V267</f>
        <v>3.44</v>
      </c>
      <c r="L189" s="28" t="str">
        <f aca="false">Cotação!W267</f>
        <v>DIMEC</v>
      </c>
      <c r="M189" s="31" t="n">
        <f aca="false">Cotação!Y267</f>
        <v>0.0783699059561129</v>
      </c>
      <c r="N189" s="30" t="n">
        <f aca="false">(K189-I189)*H189</f>
        <v>0.5</v>
      </c>
      <c r="O189" s="28" t="str">
        <f aca="false">Cotação!AG267</f>
        <v>SC DISTRIBUICAO LTDA</v>
      </c>
    </row>
    <row r="190" customFormat="false" ht="15" hidden="false" customHeight="false" outlineLevel="0" collapsed="false">
      <c r="A190" s="28" t="str">
        <f aca="false">Cotação!A268</f>
        <v>229201</v>
      </c>
      <c r="B190" s="29" t="str">
        <f aca="false">Cotação!B268</f>
        <v>7896004723594</v>
      </c>
      <c r="C190" s="28" t="str">
        <f aca="false">Cotação!C268</f>
        <v>DOMPERIDONA 10MG CX 4BL X 15 COMP</v>
      </c>
      <c r="D190" s="28" t="str">
        <f aca="false">Cotação!D268</f>
        <v>GERMED GENERICOS</v>
      </c>
      <c r="E190" s="28" t="str">
        <f aca="false">Cotação!F268</f>
        <v>C</v>
      </c>
      <c r="F190" s="28" t="n">
        <f aca="false">Cotação!H268</f>
        <v>0.6</v>
      </c>
      <c r="G190" s="32" t="n">
        <f aca="false">Cotação!G268</f>
        <v>0</v>
      </c>
      <c r="H190" s="32" t="n">
        <f aca="false">Cotação!I268</f>
        <v>2</v>
      </c>
      <c r="I190" s="30" t="n">
        <f aca="false">Cotação!M268</f>
        <v>5.17</v>
      </c>
      <c r="J190" s="30" t="n">
        <f aca="false">Cotação!L268</f>
        <v>5.17</v>
      </c>
      <c r="K190" s="30" t="n">
        <f aca="false">Cotação!V268</f>
        <v>8.55</v>
      </c>
      <c r="L190" s="28" t="str">
        <f aca="false">Cotação!W268</f>
        <v>DIMEC</v>
      </c>
      <c r="M190" s="31" t="n">
        <f aca="false">Cotação!Y268</f>
        <v>0.653771760154739</v>
      </c>
      <c r="N190" s="30" t="n">
        <f aca="false">(K190-I190)*H190</f>
        <v>6.76</v>
      </c>
      <c r="O190" s="28" t="str">
        <f aca="false">Cotação!AG268</f>
        <v>MEDCENTRO TO DISTRIBUIDORA DE PRODUTOS FARMACEUTICOS LTDA PA</v>
      </c>
    </row>
    <row r="191" customFormat="false" ht="15" hidden="false" customHeight="false" outlineLevel="0" collapsed="false">
      <c r="A191" s="28" t="str">
        <f aca="false">Cotação!A269</f>
        <v>421</v>
      </c>
      <c r="B191" s="29" t="str">
        <f aca="false">Cotação!B269</f>
        <v>7891317452971</v>
      </c>
      <c r="C191" s="28" t="str">
        <f aca="false">Cotação!C269</f>
        <v>DOMPERIDONA 1MG/ML SUS OR FR 100ML+1 SER DOS</v>
      </c>
      <c r="D191" s="28" t="str">
        <f aca="false">Cotação!D269</f>
        <v>EUROFARMA</v>
      </c>
      <c r="E191" s="28" t="str">
        <f aca="false">Cotação!F269</f>
        <v>C</v>
      </c>
      <c r="F191" s="28" t="n">
        <f aca="false">Cotação!H269</f>
        <v>0.6</v>
      </c>
      <c r="G191" s="32" t="n">
        <f aca="false">Cotação!G269</f>
        <v>1</v>
      </c>
      <c r="H191" s="32" t="n">
        <f aca="false">Cotação!I269</f>
        <v>1</v>
      </c>
      <c r="I191" s="30" t="n">
        <f aca="false">Cotação!M269</f>
        <v>11.76</v>
      </c>
      <c r="J191" s="30" t="n">
        <f aca="false">Cotação!L269</f>
        <v>11.76</v>
      </c>
      <c r="K191" s="30" t="n">
        <f aca="false">Cotação!V269</f>
        <v>14.38</v>
      </c>
      <c r="L191" s="28" t="str">
        <f aca="false">Cotação!W269</f>
        <v>DIMEC</v>
      </c>
      <c r="M191" s="31" t="n">
        <f aca="false">Cotação!Y269</f>
        <v>0.222789115646259</v>
      </c>
      <c r="N191" s="30" t="n">
        <f aca="false">(K191-I191)*H191</f>
        <v>2.62</v>
      </c>
      <c r="O191" s="28" t="str">
        <f aca="false">Cotação!AG269</f>
        <v>SC DISTRIBUICAO LTDA</v>
      </c>
    </row>
    <row r="192" customFormat="false" ht="15" hidden="false" customHeight="false" outlineLevel="0" collapsed="false">
      <c r="A192" s="28" t="str">
        <f aca="false">Cotação!A739</f>
        <v>223241</v>
      </c>
      <c r="B192" s="29" t="str">
        <f aca="false">Cotação!B739</f>
        <v>7898049793471</v>
      </c>
      <c r="C192" s="28" t="str">
        <f aca="false">Cotação!C739</f>
        <v>DORALEX 500MG CX BL 200 COMP</v>
      </c>
      <c r="D192" s="28" t="str">
        <f aca="false">Cotação!D739</f>
        <v>VITAMEDIC</v>
      </c>
      <c r="E192" s="28" t="str">
        <f aca="false">Cotação!F739</f>
        <v>C</v>
      </c>
      <c r="F192" s="28" t="n">
        <f aca="false">Cotação!H739</f>
        <v>4.2</v>
      </c>
      <c r="G192" s="32" t="n">
        <f aca="false">Cotação!G739</f>
        <v>10</v>
      </c>
      <c r="H192" s="32" t="n">
        <f aca="false">Cotação!I739</f>
        <v>1</v>
      </c>
      <c r="I192" s="30" t="n">
        <f aca="false">Cotação!M739</f>
        <v>45.28</v>
      </c>
      <c r="J192" s="30" t="n">
        <f aca="false">Cotação!L739</f>
        <v>2.264</v>
      </c>
      <c r="K192" s="30" t="n">
        <f aca="false">Cotação!V739</f>
        <v>47.74</v>
      </c>
      <c r="L192" s="28" t="str">
        <f aca="false">Cotação!W739</f>
        <v>DIMEC</v>
      </c>
      <c r="M192" s="31" t="n">
        <f aca="false">Cotação!Y739</f>
        <v>0.0543286219081274</v>
      </c>
      <c r="N192" s="30" t="n">
        <f aca="false">(K192-I192)*H192</f>
        <v>2.46000000000001</v>
      </c>
      <c r="O192" s="28" t="str">
        <f aca="false">Cotação!AG739</f>
        <v>MEDCENTRO TO DISTRIBUIDORA DE PRODUTOS FARMACEUTICOS LTDA PA</v>
      </c>
    </row>
    <row r="193" customFormat="false" ht="15" hidden="false" customHeight="false" outlineLevel="0" collapsed="false">
      <c r="A193" s="28" t="str">
        <f aca="false">Cotação!A740</f>
        <v>329901</v>
      </c>
      <c r="B193" s="29" t="str">
        <f aca="false">Cotação!B740</f>
        <v>7897917002677</v>
      </c>
      <c r="C193" s="28" t="str">
        <f aca="false">Cotação!C740</f>
        <v>DRENOGRIP 500+30+2MG CX 120 COMP</v>
      </c>
      <c r="D193" s="28" t="str">
        <f aca="false">Cotação!D740</f>
        <v>BELFAR</v>
      </c>
      <c r="E193" s="28" t="str">
        <f aca="false">Cotação!F740</f>
        <v>A</v>
      </c>
      <c r="F193" s="28" t="n">
        <f aca="false">Cotação!H740</f>
        <v>57</v>
      </c>
      <c r="G193" s="32" t="n">
        <f aca="false">Cotação!G740</f>
        <v>10</v>
      </c>
      <c r="H193" s="32" t="n">
        <f aca="false">Cotação!I740</f>
        <v>7</v>
      </c>
      <c r="I193" s="30" t="n">
        <f aca="false">Cotação!M740</f>
        <v>17.48</v>
      </c>
      <c r="J193" s="30" t="n">
        <f aca="false">Cotação!L740</f>
        <v>0.874</v>
      </c>
      <c r="K193" s="30" t="n">
        <f aca="false">Cotação!V740</f>
        <v>19.589</v>
      </c>
      <c r="L193" s="28" t="str">
        <f aca="false">Cotação!W740</f>
        <v>MEDCENTRO</v>
      </c>
      <c r="M193" s="31" t="n">
        <f aca="false">Cotação!Y740</f>
        <v>0.120652173913043</v>
      </c>
      <c r="N193" s="30" t="n">
        <f aca="false">(K193-I193)*H193</f>
        <v>14.763</v>
      </c>
      <c r="O193" s="28" t="str">
        <f aca="false">Cotação!AG740</f>
        <v>CENTROFARMA DISTRIBUIDORA FARMACEUTICA LTDA</v>
      </c>
    </row>
    <row r="194" customFormat="false" ht="15" hidden="false" customHeight="false" outlineLevel="0" collapsed="false">
      <c r="A194" s="28" t="str">
        <f aca="false">Cotação!A272</f>
        <v>238701</v>
      </c>
      <c r="B194" s="29" t="str">
        <f aca="false">Cotação!B272</f>
        <v>7896004734408</v>
      </c>
      <c r="C194" s="28" t="str">
        <f aca="false">Cotação!C272</f>
        <v>DROSPERINONA+ETINILESTRADIOL 3+0,03MG CX 21 COMP REV</v>
      </c>
      <c r="D194" s="28" t="str">
        <f aca="false">Cotação!D272</f>
        <v>GERMED GENERICOS</v>
      </c>
      <c r="E194" s="28" t="str">
        <f aca="false">Cotação!F272</f>
        <v>A</v>
      </c>
      <c r="F194" s="28" t="n">
        <f aca="false">Cotação!H272</f>
        <v>4.4</v>
      </c>
      <c r="G194" s="32" t="n">
        <f aca="false">Cotação!G272</f>
        <v>2</v>
      </c>
      <c r="H194" s="32" t="n">
        <f aca="false">Cotação!I272</f>
        <v>10</v>
      </c>
      <c r="I194" s="30" t="n">
        <f aca="false">Cotação!M272</f>
        <v>9.655</v>
      </c>
      <c r="J194" s="30" t="n">
        <f aca="false">Cotação!L272</f>
        <v>9.655</v>
      </c>
      <c r="K194" s="30" t="n">
        <f aca="false">Cotação!V272</f>
        <v>11.4</v>
      </c>
      <c r="L194" s="28" t="str">
        <f aca="false">Cotação!W272</f>
        <v>DIMEC</v>
      </c>
      <c r="M194" s="31" t="n">
        <f aca="false">Cotação!Y272</f>
        <v>0.180735370274469</v>
      </c>
      <c r="N194" s="30" t="n">
        <f aca="false">(K194-I194)*H194</f>
        <v>17.45</v>
      </c>
      <c r="O194" s="28" t="str">
        <f aca="false">Cotação!AG272</f>
        <v>SC DISTRIBUICAO LTDA</v>
      </c>
    </row>
    <row r="195" customFormat="false" ht="15" hidden="false" customHeight="false" outlineLevel="0" collapsed="false">
      <c r="A195" s="28" t="str">
        <f aca="false">Cotação!A275</f>
        <v>623571</v>
      </c>
      <c r="B195" s="29" t="str">
        <f aca="false">Cotação!B275</f>
        <v>7896006297406</v>
      </c>
      <c r="C195" s="28" t="str">
        <f aca="false">Cotação!C275</f>
        <v>DULOXETINA 30MG CX 30 CAP</v>
      </c>
      <c r="D195" s="28" t="str">
        <f aca="false">Cotação!D275</f>
        <v>UNIAO QUIMICA</v>
      </c>
      <c r="E195" s="28" t="str">
        <f aca="false">Cotação!F275</f>
        <v>C</v>
      </c>
      <c r="F195" s="28" t="n">
        <f aca="false">Cotação!H275</f>
        <v>0.3</v>
      </c>
      <c r="G195" s="32" t="n">
        <f aca="false">Cotação!G275</f>
        <v>0</v>
      </c>
      <c r="H195" s="32" t="n">
        <f aca="false">Cotação!I275</f>
        <v>1</v>
      </c>
      <c r="I195" s="30" t="n">
        <f aca="false">Cotação!M275</f>
        <v>29.28</v>
      </c>
      <c r="J195" s="30" t="n">
        <f aca="false">Cotação!L275</f>
        <v>29.28</v>
      </c>
      <c r="K195" s="30" t="n">
        <f aca="false">Cotação!V275</f>
        <v>32.18</v>
      </c>
      <c r="L195" s="28" t="str">
        <f aca="false">Cotação!W275</f>
        <v>DIMEC</v>
      </c>
      <c r="M195" s="31" t="n">
        <f aca="false">Cotação!Y275</f>
        <v>0.0990437158469946</v>
      </c>
      <c r="N195" s="30" t="n">
        <f aca="false">(K195-I195)*H195</f>
        <v>2.9</v>
      </c>
      <c r="O195" s="28" t="str">
        <f aca="false">Cotação!AG275</f>
        <v>F&amp;F DISTR DE PRODUTOS FARMACÊUTICOS</v>
      </c>
    </row>
    <row r="196" customFormat="false" ht="15" hidden="false" customHeight="false" outlineLevel="0" collapsed="false">
      <c r="A196" s="28" t="str">
        <f aca="false">Cotação!A276</f>
        <v>613951</v>
      </c>
      <c r="B196" s="29" t="str">
        <f aca="false">Cotação!B276</f>
        <v>7891317016920</v>
      </c>
      <c r="C196" s="28" t="str">
        <f aca="false">Cotação!C276</f>
        <v>ENANTATO DE NORETISTERONA+VALERATO DE ESTRADIOL 50+5MG/ML SOL INJ AMP 1ML</v>
      </c>
      <c r="D196" s="28" t="str">
        <f aca="false">Cotação!D276</f>
        <v>EUROFARMA</v>
      </c>
      <c r="E196" s="28" t="str">
        <f aca="false">Cotação!F276</f>
        <v>A</v>
      </c>
      <c r="F196" s="28" t="n">
        <f aca="false">Cotação!H276</f>
        <v>79.3</v>
      </c>
      <c r="G196" s="32" t="n">
        <f aca="false">Cotação!G276</f>
        <v>199</v>
      </c>
      <c r="H196" s="32" t="n">
        <f aca="false">Cotação!I276</f>
        <v>5</v>
      </c>
      <c r="I196" s="30" t="n">
        <f aca="false">Cotação!M276</f>
        <v>15.44</v>
      </c>
      <c r="J196" s="30" t="n">
        <f aca="false">Cotação!L276</f>
        <v>14.5142</v>
      </c>
      <c r="K196" s="30" t="n">
        <f aca="false">Cotação!V276</f>
        <v>18.69</v>
      </c>
      <c r="L196" s="28" t="str">
        <f aca="false">Cotação!W276</f>
        <v>DIMEC</v>
      </c>
      <c r="M196" s="31" t="n">
        <f aca="false">Cotação!Y276</f>
        <v>0.210492227979275</v>
      </c>
      <c r="N196" s="30" t="n">
        <f aca="false">(K196-I196)*H196</f>
        <v>16.25</v>
      </c>
      <c r="O196" s="28" t="str">
        <f aca="false">Cotação!AG276</f>
        <v>SB COMERCIO LTDA 0179-15</v>
      </c>
    </row>
    <row r="197" customFormat="false" ht="15" hidden="false" customHeight="false" outlineLevel="0" collapsed="false">
      <c r="A197" s="28" t="str">
        <f aca="false">Cotação!A743</f>
        <v>341181</v>
      </c>
      <c r="B197" s="29" t="str">
        <f aca="false">Cotação!B743</f>
        <v>7893736010053</v>
      </c>
      <c r="C197" s="28" t="str">
        <f aca="false">Cotação!C743</f>
        <v>ENXAK 1+350+100MG CX 12 COMP</v>
      </c>
      <c r="D197" s="28" t="str">
        <f aca="false">Cotação!D743</f>
        <v>CAZI</v>
      </c>
      <c r="E197" s="28" t="str">
        <f aca="false">Cotação!F743</f>
        <v>A</v>
      </c>
      <c r="F197" s="28" t="n">
        <f aca="false">Cotação!H743</f>
        <v>3</v>
      </c>
      <c r="G197" s="32" t="n">
        <f aca="false">Cotação!G743</f>
        <v>7</v>
      </c>
      <c r="H197" s="32" t="n">
        <f aca="false">Cotação!I743</f>
        <v>1</v>
      </c>
      <c r="I197" s="30" t="n">
        <f aca="false">Cotação!M743</f>
        <v>8.87</v>
      </c>
      <c r="J197" s="30" t="n">
        <f aca="false">Cotação!L743</f>
        <v>8.87</v>
      </c>
      <c r="K197" s="30" t="n">
        <f aca="false">Cotação!V743</f>
        <v>9.937</v>
      </c>
      <c r="L197" s="28" t="str">
        <f aca="false">Cotação!W743</f>
        <v>MEDCENTRO</v>
      </c>
      <c r="M197" s="31" t="n">
        <f aca="false">Cotação!Y743</f>
        <v>0.120293122886133</v>
      </c>
      <c r="N197" s="30" t="n">
        <f aca="false">(K197-I197)*H197</f>
        <v>1.067</v>
      </c>
      <c r="O197" s="28" t="str">
        <f aca="false">Cotação!AG743</f>
        <v>DSC DISTRIBUIDORA DE MEDICAMENTOS LTDA</v>
      </c>
    </row>
    <row r="198" customFormat="false" ht="15" hidden="false" customHeight="false" outlineLevel="0" collapsed="false">
      <c r="A198" s="28" t="str">
        <f aca="false">Cotação!A1063</f>
        <v>604991</v>
      </c>
      <c r="B198" s="29" t="str">
        <f aca="false">Cotação!B1063</f>
        <v>7898946435528</v>
      </c>
      <c r="C198" s="28" t="str">
        <f aca="false">Cotação!C1063</f>
        <v>EQUALIV CARTLIV X30 CAP</v>
      </c>
      <c r="D198" s="28" t="str">
        <f aca="false">Cotação!D1063</f>
        <v>ALTHAIA</v>
      </c>
      <c r="E198" s="28" t="str">
        <f aca="false">Cotação!F1063</f>
        <v>C</v>
      </c>
      <c r="F198" s="28" t="n">
        <f aca="false">Cotação!H1063</f>
        <v>0.5</v>
      </c>
      <c r="G198" s="32" t="n">
        <f aca="false">Cotação!G1063</f>
        <v>0</v>
      </c>
      <c r="H198" s="32" t="n">
        <f aca="false">Cotação!I1063</f>
        <v>2</v>
      </c>
      <c r="I198" s="30" t="n">
        <f aca="false">Cotação!M1063</f>
        <v>32.45625</v>
      </c>
      <c r="J198" s="30" t="n">
        <f aca="false">Cotação!L1063</f>
        <v>32.4562</v>
      </c>
      <c r="K198" s="30" t="n">
        <f aca="false">Cotação!V1063</f>
        <v>45.15</v>
      </c>
      <c r="L198" s="28" t="str">
        <f aca="false">Cotação!W1063</f>
        <v>DIMEC</v>
      </c>
      <c r="M198" s="31" t="n">
        <f aca="false">Cotação!Y1063</f>
        <v>0.391103408434431</v>
      </c>
      <c r="N198" s="30" t="n">
        <f aca="false">(K198-I198)*H198</f>
        <v>25.3875</v>
      </c>
      <c r="O198" s="28" t="str">
        <f aca="false">Cotação!AG1063</f>
        <v>ALTHAIA S/A IND FARMACEUTICA</v>
      </c>
    </row>
    <row r="199" customFormat="false" ht="15" hidden="false" customHeight="false" outlineLevel="0" collapsed="false">
      <c r="A199" s="28" t="str">
        <f aca="false">Cotação!A1064</f>
        <v>604941</v>
      </c>
      <c r="B199" s="29" t="str">
        <f aca="false">Cotação!B1064</f>
        <v>7898687731996</v>
      </c>
      <c r="C199" s="28" t="str">
        <f aca="false">Cotação!C1064</f>
        <v>EQUALIV MELATONINA 0,21MG X120</v>
      </c>
      <c r="D199" s="28" t="str">
        <f aca="false">Cotação!D1064</f>
        <v>ALTHAIA</v>
      </c>
      <c r="E199" s="28" t="str">
        <f aca="false">Cotação!F1064</f>
        <v>B</v>
      </c>
      <c r="F199" s="28" t="n">
        <f aca="false">Cotação!H1064</f>
        <v>0.5</v>
      </c>
      <c r="G199" s="32" t="n">
        <f aca="false">Cotação!G1064</f>
        <v>1</v>
      </c>
      <c r="H199" s="32" t="n">
        <f aca="false">Cotação!I1064</f>
        <v>1</v>
      </c>
      <c r="I199" s="30" t="n">
        <f aca="false">Cotação!M1064</f>
        <v>18.9925</v>
      </c>
      <c r="J199" s="30" t="n">
        <f aca="false">Cotação!L1064</f>
        <v>18.9925</v>
      </c>
      <c r="K199" s="30" t="n">
        <f aca="false">Cotação!V1064</f>
        <v>23.73</v>
      </c>
      <c r="L199" s="28" t="str">
        <f aca="false">Cotação!W1064</f>
        <v>DIMEC</v>
      </c>
      <c r="M199" s="31" t="n">
        <f aca="false">Cotação!Y1064</f>
        <v>0.249440568645518</v>
      </c>
      <c r="N199" s="30" t="n">
        <f aca="false">(K199-I199)*H199</f>
        <v>4.7375</v>
      </c>
      <c r="O199" s="28" t="str">
        <f aca="false">Cotação!AG1064</f>
        <v>ALTHAIA S/A IND FARMACEUTICA</v>
      </c>
    </row>
    <row r="200" customFormat="false" ht="15" hidden="false" customHeight="false" outlineLevel="0" collapsed="false">
      <c r="A200" s="28" t="str">
        <f aca="false">Cotação!A37</f>
        <v>610711</v>
      </c>
      <c r="B200" s="29" t="str">
        <f aca="false">Cotação!B37</f>
        <v>7896699024112</v>
      </c>
      <c r="C200" s="28" t="str">
        <f aca="false">Cotação!C37</f>
        <v>ESCOVA MASSAGEADORA NEUTRA</v>
      </c>
      <c r="D200" s="28" t="str">
        <f aca="false">Cotação!D37</f>
        <v>LOLLY</v>
      </c>
      <c r="E200" s="28" t="str">
        <f aca="false">Cotação!F37</f>
        <v>B</v>
      </c>
      <c r="F200" s="28" t="n">
        <f aca="false">Cotação!H37</f>
        <v>1.1</v>
      </c>
      <c r="G200" s="32" t="n">
        <f aca="false">Cotação!G37</f>
        <v>2</v>
      </c>
      <c r="H200" s="32" t="n">
        <f aca="false">Cotação!I37</f>
        <v>1</v>
      </c>
      <c r="I200" s="30" t="n">
        <f aca="false">Cotação!M37</f>
        <v>8.74</v>
      </c>
      <c r="J200" s="30" t="n">
        <f aca="false">Cotação!L37</f>
        <v>8.74</v>
      </c>
      <c r="K200" s="30" t="n">
        <f aca="false">Cotação!V37</f>
        <v>9.2815</v>
      </c>
      <c r="L200" s="28" t="str">
        <f aca="false">Cotação!W37</f>
        <v>MEDCENTRO</v>
      </c>
      <c r="M200" s="31" t="n">
        <f aca="false">Cotação!Y37</f>
        <v>0.0619565217391302</v>
      </c>
      <c r="N200" s="30" t="n">
        <f aca="false">(K200-I200)*H200</f>
        <v>0.541499999999999</v>
      </c>
      <c r="O200" s="28" t="str">
        <f aca="false">Cotação!AG37</f>
        <v>BATEL COMERCIO DE ALIMENTOS LTDA</v>
      </c>
    </row>
    <row r="201" customFormat="false" ht="15" hidden="false" customHeight="false" outlineLevel="0" collapsed="false">
      <c r="A201" s="28" t="str">
        <f aca="false">Cotação!A277</f>
        <v>234501</v>
      </c>
      <c r="B201" s="29" t="str">
        <f aca="false">Cotação!B277</f>
        <v>7897076914088</v>
      </c>
      <c r="C201" s="28" t="str">
        <f aca="false">Cotação!C277</f>
        <v>ESOMEPRAZOL MAGNESIO 40MG CX 28 COMP</v>
      </c>
      <c r="D201" s="28" t="str">
        <f aca="false">Cotação!D277</f>
        <v>RANBAXY</v>
      </c>
      <c r="E201" s="28" t="str">
        <f aca="false">Cotação!F277</f>
        <v>A</v>
      </c>
      <c r="F201" s="28" t="n">
        <f aca="false">Cotação!H277</f>
        <v>5.9</v>
      </c>
      <c r="G201" s="32" t="n">
        <f aca="false">Cotação!G277</f>
        <v>15</v>
      </c>
      <c r="H201" s="32" t="n">
        <f aca="false">Cotação!I277</f>
        <v>1</v>
      </c>
      <c r="I201" s="30" t="n">
        <f aca="false">Cotação!M277</f>
        <v>42.3333333333333</v>
      </c>
      <c r="J201" s="30" t="n">
        <f aca="false">Cotação!L277</f>
        <v>42.3333</v>
      </c>
      <c r="K201" s="30" t="n">
        <f aca="false">Cotação!V277</f>
        <v>45.52</v>
      </c>
      <c r="L201" s="28" t="str">
        <f aca="false">Cotação!W277</f>
        <v>DIMEC</v>
      </c>
      <c r="M201" s="31" t="n">
        <f aca="false">Cotação!Y277</f>
        <v>0.0752755905511819</v>
      </c>
      <c r="N201" s="30" t="n">
        <f aca="false">(K201-I201)*H201</f>
        <v>3.1866666666667</v>
      </c>
      <c r="O201" s="28" t="str">
        <f aca="false">Cotação!AG277</f>
        <v>SB COMERCIO LTDA 0179-15</v>
      </c>
    </row>
    <row r="202" customFormat="false" ht="15" hidden="false" customHeight="false" outlineLevel="0" collapsed="false">
      <c r="A202" s="28" t="str">
        <f aca="false">Cotação!A744</f>
        <v>234861</v>
      </c>
      <c r="B202" s="29" t="str">
        <f aca="false">Cotação!B744</f>
        <v>7895296128124</v>
      </c>
      <c r="C202" s="28" t="str">
        <f aca="false">Cotação!C744</f>
        <v>ESOP 20MG CX 28 COMP REV</v>
      </c>
      <c r="D202" s="28" t="str">
        <f aca="false">Cotação!D744</f>
        <v>NOVA QUIMICA</v>
      </c>
      <c r="E202" s="28" t="str">
        <f aca="false">Cotação!F744</f>
        <v>C</v>
      </c>
      <c r="F202" s="28" t="n">
        <f aca="false">Cotação!H744</f>
        <v>0.3</v>
      </c>
      <c r="G202" s="32" t="n">
        <f aca="false">Cotação!G744</f>
        <v>0</v>
      </c>
      <c r="H202" s="32" t="n">
        <f aca="false">Cotação!I744</f>
        <v>1</v>
      </c>
      <c r="I202" s="30" t="n">
        <f aca="false">Cotação!M744</f>
        <v>21.71</v>
      </c>
      <c r="J202" s="30" t="n">
        <f aca="false">Cotação!L744</f>
        <v>21.71</v>
      </c>
      <c r="K202" s="30" t="n">
        <f aca="false">Cotação!V744</f>
        <v>24.96</v>
      </c>
      <c r="L202" s="28" t="str">
        <f aca="false">Cotação!W744</f>
        <v>DIMEC</v>
      </c>
      <c r="M202" s="31" t="n">
        <f aca="false">Cotação!Y744</f>
        <v>0.149700598802395</v>
      </c>
      <c r="N202" s="30" t="n">
        <f aca="false">(K202-I202)*H202</f>
        <v>3.25</v>
      </c>
      <c r="O202" s="28" t="str">
        <f aca="false">Cotação!AG744</f>
        <v>DSC DISTRIBUIDORA DE MEDICAMENTOS LTDA</v>
      </c>
    </row>
    <row r="203" customFormat="false" ht="15" hidden="false" customHeight="false" outlineLevel="0" collapsed="false">
      <c r="A203" s="28" t="str">
        <f aca="false">Cotação!A1012</f>
        <v>570961</v>
      </c>
      <c r="B203" s="29" t="str">
        <f aca="false">Cotação!B1012</f>
        <v>7898639693334</v>
      </c>
      <c r="C203" s="28" t="str">
        <f aca="false">Cotação!C1012</f>
        <v>ESPACADOR P/MEDICAMENTO EM AROSOL ADULTO E INFANTIL</v>
      </c>
      <c r="D203" s="28" t="str">
        <f aca="false">Cotação!D1012</f>
        <v>GE HEALTHCARE DO BRASIL</v>
      </c>
      <c r="E203" s="28" t="str">
        <f aca="false">Cotação!F1012</f>
        <v>B</v>
      </c>
      <c r="F203" s="28" t="n">
        <f aca="false">Cotação!H1012</f>
        <v>1.9</v>
      </c>
      <c r="G203" s="32" t="n">
        <f aca="false">Cotação!G1012</f>
        <v>2</v>
      </c>
      <c r="H203" s="32" t="n">
        <f aca="false">Cotação!I1012</f>
        <v>3</v>
      </c>
      <c r="I203" s="30" t="n">
        <f aca="false">Cotação!M1012</f>
        <v>23.24</v>
      </c>
      <c r="J203" s="30" t="n">
        <f aca="false">Cotação!L1012</f>
        <v>23.24</v>
      </c>
      <c r="K203" s="30" t="n">
        <f aca="false">Cotação!V1012</f>
        <v>24.76</v>
      </c>
      <c r="L203" s="28" t="str">
        <f aca="false">Cotação!W1012</f>
        <v>DIMEC</v>
      </c>
      <c r="M203" s="31" t="n">
        <f aca="false">Cotação!Y1012</f>
        <v>0.0654044750430294</v>
      </c>
      <c r="N203" s="30" t="n">
        <f aca="false">(K203-I203)*H203</f>
        <v>4.56000000000001</v>
      </c>
      <c r="O203" s="28" t="str">
        <f aca="false">Cotação!AG1012</f>
        <v>CENTROFARMA DISTRIBUIDORA FARMACEUTICA LTDA</v>
      </c>
    </row>
    <row r="204" customFormat="false" ht="15" hidden="false" customHeight="false" outlineLevel="0" collapsed="false">
      <c r="A204" s="28" t="str">
        <f aca="false">Cotação!A279</f>
        <v>801</v>
      </c>
      <c r="B204" s="29" t="str">
        <f aca="false">Cotação!B279</f>
        <v>7891317431358</v>
      </c>
      <c r="C204" s="28" t="str">
        <f aca="false">Cotação!C279</f>
        <v>ESPIRONOLACTONA 25MG CX 30 COMP</v>
      </c>
      <c r="D204" s="28" t="str">
        <f aca="false">Cotação!D279</f>
        <v>EUROFARMA</v>
      </c>
      <c r="E204" s="28" t="str">
        <f aca="false">Cotação!F279</f>
        <v>A</v>
      </c>
      <c r="F204" s="28" t="n">
        <f aca="false">Cotação!H279</f>
        <v>10.7</v>
      </c>
      <c r="G204" s="32" t="n">
        <f aca="false">Cotação!G279</f>
        <v>5</v>
      </c>
      <c r="H204" s="32" t="n">
        <f aca="false">Cotação!I279</f>
        <v>23</v>
      </c>
      <c r="I204" s="30" t="n">
        <f aca="false">Cotação!M279</f>
        <v>6.925</v>
      </c>
      <c r="J204" s="30" t="n">
        <f aca="false">Cotação!L279</f>
        <v>6.925</v>
      </c>
      <c r="K204" s="30" t="n">
        <f aca="false">Cotação!V279</f>
        <v>8.95</v>
      </c>
      <c r="L204" s="28" t="str">
        <f aca="false">Cotação!W279</f>
        <v>DIMEC</v>
      </c>
      <c r="M204" s="31" t="n">
        <f aca="false">Cotação!Y279</f>
        <v>0.292418772563177</v>
      </c>
      <c r="N204" s="30" t="n">
        <f aca="false">(K204-I204)*H204</f>
        <v>46.575</v>
      </c>
      <c r="O204" s="28" t="str">
        <f aca="false">Cotação!AG279</f>
        <v>SC DISTRIBUICAO LTDA</v>
      </c>
    </row>
    <row r="205" customFormat="false" ht="15" hidden="false" customHeight="false" outlineLevel="0" collapsed="false">
      <c r="A205" s="28" t="str">
        <f aca="false">Cotação!A281</f>
        <v>237101</v>
      </c>
      <c r="B205" s="29" t="str">
        <f aca="false">Cotação!B281</f>
        <v>7896004711041</v>
      </c>
      <c r="C205" s="28" t="str">
        <f aca="false">Cotação!C281</f>
        <v>ESPIRONOLACTONA 50MG CX 30 COMP</v>
      </c>
      <c r="D205" s="28" t="str">
        <f aca="false">Cotação!D281</f>
        <v>GERMED GENERICOS</v>
      </c>
      <c r="E205" s="28" t="str">
        <f aca="false">Cotação!F281</f>
        <v>C</v>
      </c>
      <c r="F205" s="28" t="n">
        <f aca="false">Cotação!H281</f>
        <v>1.1</v>
      </c>
      <c r="G205" s="32" t="n">
        <f aca="false">Cotação!G281</f>
        <v>0</v>
      </c>
      <c r="H205" s="32" t="n">
        <f aca="false">Cotação!I281</f>
        <v>3</v>
      </c>
      <c r="I205" s="30" t="n">
        <f aca="false">Cotação!M281</f>
        <v>14.33</v>
      </c>
      <c r="J205" s="30" t="n">
        <f aca="false">Cotação!L281</f>
        <v>14.33</v>
      </c>
      <c r="K205" s="30" t="n">
        <f aca="false">Cotação!V281</f>
        <v>15.314</v>
      </c>
      <c r="L205" s="28" t="str">
        <f aca="false">Cotação!W281</f>
        <v>MEDCENTRO</v>
      </c>
      <c r="M205" s="31" t="n">
        <f aca="false">Cotação!Y281</f>
        <v>0.0686671318911374</v>
      </c>
      <c r="N205" s="30" t="n">
        <f aca="false">(K205-I205)*H205</f>
        <v>2.952</v>
      </c>
      <c r="O205" s="28" t="str">
        <f aca="false">Cotação!AG281</f>
        <v>SC DISTRIBUICAO LTDA</v>
      </c>
    </row>
    <row r="206" customFormat="false" ht="15" hidden="false" customHeight="false" outlineLevel="0" collapsed="false">
      <c r="A206" s="28" t="str">
        <f aca="false">Cotação!A283</f>
        <v>631171</v>
      </c>
      <c r="B206" s="29" t="str">
        <f aca="false">Cotação!B283</f>
        <v>7898687733990</v>
      </c>
      <c r="C206" s="28" t="str">
        <f aca="false">Cotação!C283</f>
        <v>ETODOLACO 500MG CX 14 COMP REV</v>
      </c>
      <c r="D206" s="28" t="str">
        <f aca="false">Cotação!D283</f>
        <v>ALTHAIA</v>
      </c>
      <c r="E206" s="28" t="str">
        <f aca="false">Cotação!F283</f>
        <v>C</v>
      </c>
      <c r="F206" s="28" t="n">
        <f aca="false">Cotação!H283</f>
        <v>4.1</v>
      </c>
      <c r="G206" s="32" t="n">
        <f aca="false">Cotação!G283</f>
        <v>0</v>
      </c>
      <c r="H206" s="32" t="n">
        <f aca="false">Cotação!I283</f>
        <v>11</v>
      </c>
      <c r="I206" s="30" t="n">
        <f aca="false">Cotação!M283</f>
        <v>16.3491666666667</v>
      </c>
      <c r="J206" s="30" t="n">
        <f aca="false">Cotação!L283</f>
        <v>16.3492</v>
      </c>
      <c r="K206" s="30" t="n">
        <f aca="false">Cotação!V283</f>
        <v>19.19</v>
      </c>
      <c r="L206" s="28" t="str">
        <f aca="false">Cotação!W283</f>
        <v>MEDCENTRO</v>
      </c>
      <c r="M206" s="31" t="n">
        <f aca="false">Cotação!Y283</f>
        <v>0.173760130485751</v>
      </c>
      <c r="N206" s="30" t="n">
        <f aca="false">(K206-I206)*H206</f>
        <v>31.2491666666663</v>
      </c>
      <c r="O206" s="28" t="str">
        <f aca="false">Cotação!AG283</f>
        <v>SC DISTRIBUICAO LTDA</v>
      </c>
    </row>
    <row r="207" customFormat="false" ht="15" hidden="false" customHeight="false" outlineLevel="0" collapsed="false">
      <c r="A207" s="28" t="str">
        <f aca="false">Cotação!A745</f>
        <v>303461</v>
      </c>
      <c r="B207" s="29" t="str">
        <f aca="false">Cotação!B745</f>
        <v>7896004812168</v>
      </c>
      <c r="C207" s="28" t="str">
        <f aca="false">Cotação!C745</f>
        <v>EXPEC XPE FR 120ML</v>
      </c>
      <c r="D207" s="28" t="str">
        <f aca="false">Cotação!D745</f>
        <v>LEGRAND OTC</v>
      </c>
      <c r="E207" s="28" t="str">
        <f aca="false">Cotação!F745</f>
        <v>A</v>
      </c>
      <c r="F207" s="28" t="n">
        <f aca="false">Cotação!H745</f>
        <v>43.2</v>
      </c>
      <c r="G207" s="32" t="n">
        <f aca="false">Cotação!G745</f>
        <v>87</v>
      </c>
      <c r="H207" s="32" t="n">
        <f aca="false">Cotação!I745</f>
        <v>24</v>
      </c>
      <c r="I207" s="30" t="n">
        <f aca="false">Cotação!M745</f>
        <v>20.99</v>
      </c>
      <c r="J207" s="30" t="n">
        <f aca="false">Cotação!L745</f>
        <v>20.9892</v>
      </c>
      <c r="K207" s="30" t="n">
        <f aca="false">Cotação!V745</f>
        <v>23.7215</v>
      </c>
      <c r="L207" s="28" t="str">
        <f aca="false">Cotação!W745</f>
        <v>MEDCENTRO</v>
      </c>
      <c r="M207" s="31" t="n">
        <f aca="false">Cotação!Y745</f>
        <v>0.130133396855646</v>
      </c>
      <c r="N207" s="30" t="n">
        <f aca="false">(K207-I207)*H207</f>
        <v>65.556</v>
      </c>
      <c r="O207" s="28" t="str">
        <f aca="false">Cotação!AG745</f>
        <v>PARAENSE DISTRIBUIDORA DE MED. LTDA</v>
      </c>
    </row>
    <row r="208" customFormat="false" ht="15" hidden="false" customHeight="false" outlineLevel="0" collapsed="false">
      <c r="A208" s="28" t="str">
        <f aca="false">Cotação!A284</f>
        <v>243061</v>
      </c>
      <c r="B208" s="29" t="str">
        <f aca="false">Cotação!B284</f>
        <v>7898569762674</v>
      </c>
      <c r="C208" s="28" t="str">
        <f aca="false">Cotação!C284</f>
        <v>EZETIMIBA 10MG CX 30 COMP REV</v>
      </c>
      <c r="D208" s="28" t="str">
        <f aca="false">Cotação!D284</f>
        <v>ALTHAIA</v>
      </c>
      <c r="E208" s="28" t="str">
        <f aca="false">Cotação!F284</f>
        <v>A</v>
      </c>
      <c r="F208" s="28" t="n">
        <f aca="false">Cotação!H284</f>
        <v>3</v>
      </c>
      <c r="G208" s="32" t="n">
        <f aca="false">Cotação!G284</f>
        <v>7</v>
      </c>
      <c r="H208" s="32" t="n">
        <f aca="false">Cotação!I284</f>
        <v>1</v>
      </c>
      <c r="I208" s="30" t="n">
        <f aca="false">Cotação!M284</f>
        <v>15.55</v>
      </c>
      <c r="J208" s="30" t="n">
        <f aca="false">Cotação!L284</f>
        <v>15.55</v>
      </c>
      <c r="K208" s="30" t="n">
        <f aca="false">Cotação!V284</f>
        <v>16.37</v>
      </c>
      <c r="L208" s="28" t="str">
        <f aca="false">Cotação!W284</f>
        <v>DIMEC</v>
      </c>
      <c r="M208" s="31" t="n">
        <f aca="false">Cotação!Y284</f>
        <v>0.0527331189710611</v>
      </c>
      <c r="N208" s="30" t="n">
        <f aca="false">(K208-I208)*H208</f>
        <v>0.82</v>
      </c>
      <c r="O208" s="28" t="str">
        <f aca="false">Cotação!AG284</f>
        <v>DSC DISTRIBUIDORA DE MEDICAMENTOS LTDA</v>
      </c>
    </row>
    <row r="209" customFormat="false" ht="15" hidden="false" customHeight="false" outlineLevel="0" collapsed="false">
      <c r="A209" s="28" t="str">
        <f aca="false">Cotação!A103</f>
        <v>613831</v>
      </c>
      <c r="B209" s="29" t="str">
        <f aca="false">Cotação!B103</f>
        <v>7896902234093</v>
      </c>
      <c r="C209" s="28" t="str">
        <f aca="false">Cotação!C103</f>
        <v>FARMAIODINE PVPI 10% 100ML</v>
      </c>
      <c r="D209" s="28" t="str">
        <f aca="false">Cotação!D103</f>
        <v>UNIPHAR</v>
      </c>
      <c r="E209" s="28" t="str">
        <f aca="false">Cotação!F103</f>
        <v>C</v>
      </c>
      <c r="F209" s="28" t="n">
        <f aca="false">Cotação!H103</f>
        <v>0.6</v>
      </c>
      <c r="G209" s="32" t="n">
        <f aca="false">Cotação!G103</f>
        <v>1</v>
      </c>
      <c r="H209" s="32" t="n">
        <f aca="false">Cotação!I103</f>
        <v>1</v>
      </c>
      <c r="I209" s="30" t="n">
        <f aca="false">Cotação!M103</f>
        <v>6.515</v>
      </c>
      <c r="J209" s="30" t="n">
        <f aca="false">Cotação!L103</f>
        <v>6.515</v>
      </c>
      <c r="K209" s="30" t="n">
        <f aca="false">Cotação!V103</f>
        <v>7.087</v>
      </c>
      <c r="L209" s="28" t="str">
        <f aca="false">Cotação!W103</f>
        <v>MEDCENTRO</v>
      </c>
      <c r="M209" s="31" t="n">
        <f aca="false">Cotação!Y103</f>
        <v>0.0877973906369916</v>
      </c>
      <c r="N209" s="30" t="n">
        <f aca="false">(K209-I209)*H209</f>
        <v>0.572</v>
      </c>
      <c r="O209" s="28" t="str">
        <f aca="false">Cotação!AG103</f>
        <v>CENTROFARMA DISTRIBUIDORA FARMACEUTICA LTDA</v>
      </c>
    </row>
    <row r="210" customFormat="false" ht="15" hidden="false" customHeight="false" outlineLevel="0" collapsed="false">
      <c r="A210" s="28" t="str">
        <f aca="false">Cotação!A554</f>
        <v>565341</v>
      </c>
      <c r="B210" s="29" t="str">
        <f aca="false">Cotação!B554</f>
        <v>7896902213463</v>
      </c>
      <c r="C210" s="28" t="str">
        <f aca="false">Cotação!C554</f>
        <v>FARMAX AGUA OXIGENADA 70ML V30</v>
      </c>
      <c r="D210" s="28" t="str">
        <f aca="false">Cotação!D554</f>
        <v>FARMAX</v>
      </c>
      <c r="E210" s="28" t="str">
        <f aca="false">Cotação!F554</f>
        <v>C</v>
      </c>
      <c r="F210" s="28" t="n">
        <f aca="false">Cotação!H554</f>
        <v>2.5</v>
      </c>
      <c r="G210" s="32" t="n">
        <f aca="false">Cotação!G554</f>
        <v>1</v>
      </c>
      <c r="H210" s="32" t="n">
        <f aca="false">Cotação!I554</f>
        <v>6</v>
      </c>
      <c r="I210" s="30" t="n">
        <f aca="false">Cotação!M554</f>
        <v>1.84</v>
      </c>
      <c r="J210" s="30" t="n">
        <f aca="false">Cotação!L554</f>
        <v>1.84</v>
      </c>
      <c r="K210" s="30" t="n">
        <f aca="false">Cotação!V554</f>
        <v>2.0995</v>
      </c>
      <c r="L210" s="28" t="str">
        <f aca="false">Cotação!W554</f>
        <v>MEDCENTRO</v>
      </c>
      <c r="M210" s="31" t="n">
        <f aca="false">Cotação!Y554</f>
        <v>0.141032608695652</v>
      </c>
      <c r="N210" s="30" t="n">
        <f aca="false">(K210-I210)*H210</f>
        <v>1.557</v>
      </c>
      <c r="O210" s="28" t="str">
        <f aca="false">Cotação!AG554</f>
        <v>OKAJIMA DISTRIBUICAO E COMERCIO LTDA</v>
      </c>
    </row>
    <row r="211" customFormat="false" ht="15" hidden="false" customHeight="false" outlineLevel="0" collapsed="false">
      <c r="A211" s="28" t="str">
        <f aca="false">Cotação!A555</f>
        <v>543981</v>
      </c>
      <c r="B211" s="29" t="str">
        <f aca="false">Cotação!B555</f>
        <v>7896902213487</v>
      </c>
      <c r="C211" s="28" t="str">
        <f aca="false">Cotação!C555</f>
        <v>FARMAX AGUA OXIGENADA 70ML V40</v>
      </c>
      <c r="D211" s="28" t="str">
        <f aca="false">Cotação!D555</f>
        <v>FARMAX</v>
      </c>
      <c r="E211" s="28" t="str">
        <f aca="false">Cotação!F555</f>
        <v>C</v>
      </c>
      <c r="F211" s="28" t="n">
        <f aca="false">Cotação!H555</f>
        <v>2.2</v>
      </c>
      <c r="G211" s="32" t="n">
        <f aca="false">Cotação!G555</f>
        <v>1</v>
      </c>
      <c r="H211" s="32" t="n">
        <f aca="false">Cotação!I555</f>
        <v>5</v>
      </c>
      <c r="I211" s="30" t="n">
        <f aca="false">Cotação!M555</f>
        <v>1.79</v>
      </c>
      <c r="J211" s="30" t="n">
        <f aca="false">Cotação!L555</f>
        <v>1.79</v>
      </c>
      <c r="K211" s="30" t="n">
        <f aca="false">Cotação!V555</f>
        <v>2.0615</v>
      </c>
      <c r="L211" s="28" t="str">
        <f aca="false">Cotação!W555</f>
        <v>MEDCENTRO</v>
      </c>
      <c r="M211" s="31" t="n">
        <f aca="false">Cotação!Y555</f>
        <v>0.151675977653631</v>
      </c>
      <c r="N211" s="30" t="n">
        <f aca="false">(K211-I211)*H211</f>
        <v>1.3575</v>
      </c>
      <c r="O211" s="28" t="str">
        <f aca="false">Cotação!AG555</f>
        <v>OKAJIMA DISTRIBUICAO E COMERCIO LTDA</v>
      </c>
    </row>
    <row r="212" customFormat="false" ht="15" hidden="false" customHeight="false" outlineLevel="0" collapsed="false">
      <c r="A212" s="28" t="str">
        <f aca="false">Cotação!A747</f>
        <v>591221</v>
      </c>
      <c r="B212" s="29" t="str">
        <f aca="false">Cotação!B747</f>
        <v>7898216362172</v>
      </c>
      <c r="C212" s="28" t="str">
        <f aca="false">Cotação!C747</f>
        <v>FARMOXICAM 20MG CX 10 CAP</v>
      </c>
      <c r="D212" s="28" t="str">
        <f aca="false">Cotação!D747</f>
        <v>PHARLAB</v>
      </c>
      <c r="E212" s="28" t="str">
        <f aca="false">Cotação!F747</f>
        <v>C</v>
      </c>
      <c r="F212" s="28" t="n">
        <f aca="false">Cotação!H747</f>
        <v>1.2</v>
      </c>
      <c r="G212" s="32" t="n">
        <f aca="false">Cotação!G747</f>
        <v>0</v>
      </c>
      <c r="H212" s="32" t="n">
        <f aca="false">Cotação!I747</f>
        <v>4</v>
      </c>
      <c r="I212" s="30" t="n">
        <f aca="false">Cotação!M747</f>
        <v>3.52</v>
      </c>
      <c r="J212" s="30" t="n">
        <f aca="false">Cotação!L747</f>
        <v>3.52</v>
      </c>
      <c r="K212" s="30" t="n">
        <f aca="false">Cotação!V747</f>
        <v>4.294</v>
      </c>
      <c r="L212" s="28" t="str">
        <f aca="false">Cotação!W747</f>
        <v>MEDCENTRO</v>
      </c>
      <c r="M212" s="31" t="n">
        <f aca="false">Cotação!Y747</f>
        <v>0.219886363636364</v>
      </c>
      <c r="N212" s="30" t="n">
        <f aca="false">(K212-I212)*H212</f>
        <v>3.096</v>
      </c>
      <c r="O212" s="28" t="str">
        <f aca="false">Cotação!AG747</f>
        <v>DSC DISTRIBUIDORA DE MEDICAMENTOS LTDA</v>
      </c>
    </row>
    <row r="213" customFormat="false" ht="15" hidden="false" customHeight="false" outlineLevel="0" collapsed="false">
      <c r="A213" s="28" t="str">
        <f aca="false">Cotação!A748</f>
        <v>581121</v>
      </c>
      <c r="B213" s="29" t="str">
        <f aca="false">Cotação!B748</f>
        <v>7896112102441</v>
      </c>
      <c r="C213" s="28" t="str">
        <f aca="false">Cotação!C748</f>
        <v>FENAFLAN ICE MASSAGEADOR AEROSSOL 150ML (120G)</v>
      </c>
      <c r="D213" s="28" t="str">
        <f aca="false">Cotação!D748</f>
        <v>TEUTO</v>
      </c>
      <c r="E213" s="28" t="str">
        <f aca="false">Cotação!F748</f>
        <v>A</v>
      </c>
      <c r="F213" s="28" t="n">
        <f aca="false">Cotação!H748</f>
        <v>19.3</v>
      </c>
      <c r="G213" s="32" t="n">
        <f aca="false">Cotação!G748</f>
        <v>9</v>
      </c>
      <c r="H213" s="32" t="n">
        <f aca="false">Cotação!I748</f>
        <v>41</v>
      </c>
      <c r="I213" s="30" t="n">
        <f aca="false">Cotação!M748</f>
        <v>9.07</v>
      </c>
      <c r="J213" s="30" t="n">
        <f aca="false">Cotação!L748</f>
        <v>9.07</v>
      </c>
      <c r="K213" s="30" t="n">
        <f aca="false">Cotação!V748</f>
        <v>13.39</v>
      </c>
      <c r="L213" s="28" t="str">
        <f aca="false">Cotação!W748</f>
        <v>DIMEC</v>
      </c>
      <c r="M213" s="31" t="n">
        <f aca="false">Cotação!Y748</f>
        <v>0.476295479603087</v>
      </c>
      <c r="N213" s="30" t="n">
        <f aca="false">(K213-I213)*H213</f>
        <v>177.12</v>
      </c>
      <c r="O213" s="28" t="str">
        <f aca="false">Cotação!AG748</f>
        <v>DSC DISTRIBUIDORA DE MEDICAMENTOS LTDA</v>
      </c>
    </row>
    <row r="214" customFormat="false" ht="15" hidden="false" customHeight="false" outlineLevel="0" collapsed="false">
      <c r="A214" s="28" t="str">
        <f aca="false">Cotação!A104</f>
        <v>613621</v>
      </c>
      <c r="B214" s="29" t="str">
        <f aca="false">Cotação!B104</f>
        <v>7896006209898</v>
      </c>
      <c r="C214" s="28" t="str">
        <f aca="false">Cotação!C104</f>
        <v>FERISEPT (N.S.) 10MG/ML SPRAY FR 45ML</v>
      </c>
      <c r="D214" s="28" t="str">
        <f aca="false">Cotação!D104</f>
        <v>UNIAO QUIMICA</v>
      </c>
      <c r="E214" s="28" t="str">
        <f aca="false">Cotação!F104</f>
        <v>A</v>
      </c>
      <c r="F214" s="28" t="n">
        <f aca="false">Cotação!H104</f>
        <v>5.3</v>
      </c>
      <c r="G214" s="32" t="n">
        <f aca="false">Cotação!G104</f>
        <v>1</v>
      </c>
      <c r="H214" s="32" t="n">
        <f aca="false">Cotação!I104</f>
        <v>13</v>
      </c>
      <c r="I214" s="30" t="n">
        <f aca="false">Cotação!M104</f>
        <v>6.44333333333333</v>
      </c>
      <c r="J214" s="30" t="n">
        <f aca="false">Cotação!L104</f>
        <v>6.4429</v>
      </c>
      <c r="K214" s="30" t="n">
        <f aca="false">Cotação!V104</f>
        <v>7.77</v>
      </c>
      <c r="L214" s="28" t="str">
        <f aca="false">Cotação!W104</f>
        <v>DIMEC</v>
      </c>
      <c r="M214" s="31" t="n">
        <f aca="false">Cotação!Y104</f>
        <v>0.205897568546302</v>
      </c>
      <c r="N214" s="30" t="n">
        <f aca="false">(K214-I214)*H214</f>
        <v>17.2466666666667</v>
      </c>
      <c r="O214" s="28" t="str">
        <f aca="false">Cotação!AG104</f>
        <v>F&amp;F DISTR DE PRODUTOS FARMACÊUTICOS</v>
      </c>
    </row>
    <row r="215" customFormat="false" ht="15" hidden="false" customHeight="false" outlineLevel="0" collapsed="false">
      <c r="A215" s="28" t="str">
        <f aca="false">Cotação!A749</f>
        <v>146841</v>
      </c>
      <c r="B215" s="29" t="str">
        <f aca="false">Cotação!B749</f>
        <v>7898075317955</v>
      </c>
      <c r="C215" s="28" t="str">
        <f aca="false">Cotação!C749</f>
        <v>FEXX 180MG CX 10 COMP REV</v>
      </c>
      <c r="D215" s="28" t="str">
        <f aca="false">Cotação!D749</f>
        <v>1FARMA</v>
      </c>
      <c r="E215" s="28" t="str">
        <f aca="false">Cotação!F749</f>
        <v>A</v>
      </c>
      <c r="F215" s="28" t="n">
        <f aca="false">Cotação!H749</f>
        <v>11.3</v>
      </c>
      <c r="G215" s="32" t="n">
        <f aca="false">Cotação!G749</f>
        <v>6</v>
      </c>
      <c r="H215" s="32" t="n">
        <f aca="false">Cotação!I749</f>
        <v>24</v>
      </c>
      <c r="I215" s="30" t="n">
        <f aca="false">Cotação!M749</f>
        <v>5.16</v>
      </c>
      <c r="J215" s="30" t="n">
        <f aca="false">Cotação!L749</f>
        <v>5.16</v>
      </c>
      <c r="K215" s="30" t="n">
        <f aca="false">Cotação!V749</f>
        <v>9.3</v>
      </c>
      <c r="L215" s="28" t="str">
        <f aca="false">Cotação!W749</f>
        <v>DIMEC</v>
      </c>
      <c r="M215" s="31" t="n">
        <f aca="false">Cotação!Y749</f>
        <v>0.802325581395349</v>
      </c>
      <c r="N215" s="30" t="n">
        <f aca="false">(K215-I215)*H215</f>
        <v>99.36</v>
      </c>
      <c r="O215" s="28" t="str">
        <f aca="false">Cotação!AG749</f>
        <v>CIMED &amp; CO. S.A.</v>
      </c>
    </row>
    <row r="216" customFormat="false" ht="15" hidden="false" customHeight="false" outlineLevel="0" collapsed="false">
      <c r="A216" s="28" t="str">
        <f aca="false">Cotação!A285</f>
        <v>248301</v>
      </c>
      <c r="B216" s="29" t="str">
        <f aca="false">Cotação!B285</f>
        <v>7896006299769</v>
      </c>
      <c r="C216" s="28" t="str">
        <f aca="false">Cotação!C285</f>
        <v>FINASTERIDA 1MG CX 30 COMP REV</v>
      </c>
      <c r="D216" s="28" t="str">
        <f aca="false">Cotação!D285</f>
        <v>UNIAO QUIMICA FARMACEUTICA</v>
      </c>
      <c r="E216" s="28" t="str">
        <f aca="false">Cotação!F285</f>
        <v>B</v>
      </c>
      <c r="F216" s="28" t="n">
        <f aca="false">Cotação!H285</f>
        <v>2.9</v>
      </c>
      <c r="G216" s="32" t="n">
        <f aca="false">Cotação!G285</f>
        <v>2</v>
      </c>
      <c r="H216" s="32" t="n">
        <f aca="false">Cotação!I285</f>
        <v>6</v>
      </c>
      <c r="I216" s="30" t="n">
        <f aca="false">Cotação!M285</f>
        <v>6.64</v>
      </c>
      <c r="J216" s="30" t="n">
        <f aca="false">Cotação!L285</f>
        <v>6.64</v>
      </c>
      <c r="K216" s="30" t="n">
        <f aca="false">Cotação!V285</f>
        <v>7.83</v>
      </c>
      <c r="L216" s="28" t="str">
        <f aca="false">Cotação!W285</f>
        <v>DIMEC</v>
      </c>
      <c r="M216" s="31" t="n">
        <f aca="false">Cotação!Y285</f>
        <v>0.17921686746988</v>
      </c>
      <c r="N216" s="30" t="n">
        <f aca="false">(K216-I216)*H216</f>
        <v>7.14</v>
      </c>
      <c r="O216" s="28" t="str">
        <f aca="false">Cotação!AG285</f>
        <v>F&amp;F DISTR DE PRODUTOS FARMACÊUTICOS</v>
      </c>
    </row>
    <row r="217" customFormat="false" ht="15" hidden="false" customHeight="false" outlineLevel="0" collapsed="false">
      <c r="A217" s="28" t="str">
        <f aca="false">Cotação!A516</f>
        <v>671121</v>
      </c>
      <c r="B217" s="29" t="str">
        <f aca="false">Cotação!B516</f>
        <v>7899828214019</v>
      </c>
      <c r="C217" s="28" t="str">
        <f aca="false">Cotação!C516</f>
        <v>FITA KINES 5MX5CM BEGE</v>
      </c>
      <c r="D217" s="28" t="str">
        <f aca="false">Cotação!D516</f>
        <v>INCOTERM</v>
      </c>
      <c r="E217" s="28" t="str">
        <f aca="false">Cotação!F516</f>
        <v>C</v>
      </c>
      <c r="F217" s="28" t="n">
        <f aca="false">Cotação!H516</f>
        <v>0.6</v>
      </c>
      <c r="G217" s="32" t="n">
        <f aca="false">Cotação!G516</f>
        <v>0</v>
      </c>
      <c r="H217" s="32" t="n">
        <f aca="false">Cotação!I516</f>
        <v>2</v>
      </c>
      <c r="I217" s="30" t="n">
        <f aca="false">Cotação!M516</f>
        <v>21.99</v>
      </c>
      <c r="J217" s="30" t="n">
        <f aca="false">Cotação!L516</f>
        <v>21.99</v>
      </c>
      <c r="K217" s="30" t="n">
        <f aca="false">Cotação!V516</f>
        <v>26.1345</v>
      </c>
      <c r="L217" s="28" t="str">
        <f aca="false">Cotação!W516</f>
        <v>MEDCENTRO</v>
      </c>
      <c r="M217" s="31" t="n">
        <f aca="false">Cotação!Y516</f>
        <v>0.188472032742156</v>
      </c>
      <c r="N217" s="30" t="n">
        <f aca="false">(K217-I217)*H217</f>
        <v>8.289</v>
      </c>
      <c r="O217" s="28" t="str">
        <f aca="false">Cotação!AG516</f>
        <v>CENTROFARMA DISTRIBUIDORA FARMACEUTICA LTDA</v>
      </c>
    </row>
    <row r="218" customFormat="false" ht="15" hidden="false" customHeight="false" outlineLevel="0" collapsed="false">
      <c r="A218" s="28" t="str">
        <f aca="false">Cotação!A750</f>
        <v>569941</v>
      </c>
      <c r="B218" s="29" t="str">
        <f aca="false">Cotação!B750</f>
        <v>7896148500013</v>
      </c>
      <c r="C218" s="28" t="str">
        <f aca="false">Cotação!C750</f>
        <v>FITOMELITO 150G XPE</v>
      </c>
      <c r="D218" s="28" t="str">
        <f aca="false">Cotação!D750</f>
        <v>FITOBEL</v>
      </c>
      <c r="E218" s="28" t="str">
        <f aca="false">Cotação!F750</f>
        <v>A</v>
      </c>
      <c r="F218" s="28" t="n">
        <f aca="false">Cotação!H750</f>
        <v>7.3</v>
      </c>
      <c r="G218" s="32" t="n">
        <f aca="false">Cotação!G750</f>
        <v>3</v>
      </c>
      <c r="H218" s="32" t="n">
        <f aca="false">Cotação!I750</f>
        <v>16</v>
      </c>
      <c r="I218" s="30" t="n">
        <f aca="false">Cotação!M750</f>
        <v>13.36</v>
      </c>
      <c r="J218" s="30" t="n">
        <f aca="false">Cotação!L750</f>
        <v>13.36</v>
      </c>
      <c r="K218" s="30" t="n">
        <f aca="false">Cotação!V750</f>
        <v>15.44</v>
      </c>
      <c r="L218" s="28" t="str">
        <f aca="false">Cotação!W750</f>
        <v>DIMEC</v>
      </c>
      <c r="M218" s="31" t="n">
        <f aca="false">Cotação!Y750</f>
        <v>0.155688622754491</v>
      </c>
      <c r="N218" s="30" t="n">
        <f aca="false">(K218-I218)*H218</f>
        <v>33.28</v>
      </c>
      <c r="O218" s="28" t="str">
        <f aca="false">Cotação!AG750</f>
        <v>TAPAJOS COMERCIO DE MEDICAMENTOS LTDA</v>
      </c>
    </row>
    <row r="219" customFormat="false" ht="15" hidden="false" customHeight="false" outlineLevel="0" collapsed="false">
      <c r="A219" s="28" t="str">
        <f aca="false">Cotação!A751</f>
        <v>627461</v>
      </c>
      <c r="B219" s="29" t="str">
        <f aca="false">Cotação!B751</f>
        <v>7896006222668</v>
      </c>
      <c r="C219" s="28" t="str">
        <f aca="false">Cotação!C751</f>
        <v>FLORASTOR 1 BI PO CX 6 SACHES</v>
      </c>
      <c r="D219" s="28" t="str">
        <f aca="false">Cotação!D751</f>
        <v>UNIAO QUIMICA</v>
      </c>
      <c r="E219" s="28" t="str">
        <f aca="false">Cotação!F751</f>
        <v>A</v>
      </c>
      <c r="F219" s="28" t="n">
        <f aca="false">Cotação!H751</f>
        <v>13.8</v>
      </c>
      <c r="G219" s="32" t="n">
        <f aca="false">Cotação!G751</f>
        <v>30</v>
      </c>
      <c r="H219" s="32" t="n">
        <f aca="false">Cotação!I751</f>
        <v>6</v>
      </c>
      <c r="I219" s="30" t="n">
        <f aca="false">Cotação!M751</f>
        <v>8.5892</v>
      </c>
      <c r="J219" s="30" t="n">
        <f aca="false">Cotação!L751</f>
        <v>8.5892</v>
      </c>
      <c r="K219" s="30" t="n">
        <f aca="false">Cotação!V751</f>
        <v>10.29</v>
      </c>
      <c r="L219" s="28" t="str">
        <f aca="false">Cotação!W751</f>
        <v>DIMEC</v>
      </c>
      <c r="M219" s="31" t="n">
        <f aca="false">Cotação!Y751</f>
        <v>0.198016113258511</v>
      </c>
      <c r="N219" s="30" t="n">
        <f aca="false">(K219-I219)*H219</f>
        <v>10.2048</v>
      </c>
      <c r="O219" s="28" t="str">
        <f aca="false">Cotação!AG751</f>
        <v>F&amp;F DISTR DE PRODUTOS FARMACÊUTICOS</v>
      </c>
    </row>
    <row r="220" customFormat="false" ht="15" hidden="false" customHeight="false" outlineLevel="0" collapsed="false">
      <c r="A220" s="28" t="str">
        <f aca="false">Cotação!A286</f>
        <v>668961</v>
      </c>
      <c r="B220" s="29" t="str">
        <f aca="false">Cotação!B286</f>
        <v>7891317034047</v>
      </c>
      <c r="C220" s="28" t="str">
        <f aca="false">Cotação!C286</f>
        <v>FOSFATO SODICO DE PREDNISOLONA 11MG/ML 20ML EUR-GENERICO</v>
      </c>
      <c r="D220" s="28" t="str">
        <f aca="false">Cotação!D286</f>
        <v>EUROFA-GEN</v>
      </c>
      <c r="E220" s="28" t="str">
        <f aca="false">Cotação!F286</f>
        <v>C</v>
      </c>
      <c r="F220" s="28" t="n">
        <f aca="false">Cotação!H286</f>
        <v>0.2</v>
      </c>
      <c r="G220" s="32" t="n">
        <f aca="false">Cotação!G286</f>
        <v>0</v>
      </c>
      <c r="H220" s="32" t="n">
        <f aca="false">Cotação!I286</f>
        <v>1</v>
      </c>
      <c r="I220" s="30" t="n">
        <f aca="false">Cotação!M286</f>
        <v>14.31</v>
      </c>
      <c r="J220" s="30" t="n">
        <f aca="false">Cotação!L286</f>
        <v>14.31</v>
      </c>
      <c r="K220" s="30" t="n">
        <f aca="false">Cotação!V286</f>
        <v>18.99</v>
      </c>
      <c r="L220" s="28" t="str">
        <f aca="false">Cotação!W286</f>
        <v>DIMEC</v>
      </c>
      <c r="M220" s="31" t="n">
        <f aca="false">Cotação!Y286</f>
        <v>0.327044025157233</v>
      </c>
      <c r="N220" s="30" t="n">
        <f aca="false">(K220-I220)*H220</f>
        <v>4.68</v>
      </c>
      <c r="O220" s="28" t="str">
        <f aca="false">Cotação!AG286</f>
        <v>SC DISTRIBUICAO LTDA</v>
      </c>
    </row>
    <row r="221" customFormat="false" ht="15" hidden="false" customHeight="false" outlineLevel="0" collapsed="false">
      <c r="A221" s="28" t="str">
        <f aca="false">Cotação!A287</f>
        <v>255061</v>
      </c>
      <c r="B221" s="29" t="str">
        <f aca="false">Cotação!B287</f>
        <v>7898049796861</v>
      </c>
      <c r="C221" s="28" t="str">
        <f aca="false">Cotação!C287</f>
        <v>FOSFATO SODICO DE PREDNISOLONA 3,0MG/ML SOL OR FR 120ML+CP MED</v>
      </c>
      <c r="D221" s="28" t="str">
        <f aca="false">Cotação!D287</f>
        <v>VITAMEDIC</v>
      </c>
      <c r="E221" s="28" t="str">
        <f aca="false">Cotação!F287</f>
        <v>C</v>
      </c>
      <c r="F221" s="28" t="n">
        <f aca="false">Cotação!H287</f>
        <v>0.9</v>
      </c>
      <c r="G221" s="32" t="n">
        <f aca="false">Cotação!G287</f>
        <v>1</v>
      </c>
      <c r="H221" s="32" t="n">
        <f aca="false">Cotação!I287</f>
        <v>2</v>
      </c>
      <c r="I221" s="30" t="n">
        <f aca="false">Cotação!M287</f>
        <v>13.84</v>
      </c>
      <c r="J221" s="30" t="n">
        <f aca="false">Cotação!L287</f>
        <v>13.84</v>
      </c>
      <c r="K221" s="30" t="n">
        <f aca="false">Cotação!V287</f>
        <v>14.78</v>
      </c>
      <c r="L221" s="28" t="str">
        <f aca="false">Cotação!W287</f>
        <v>DIMEC</v>
      </c>
      <c r="M221" s="31" t="n">
        <f aca="false">Cotação!Y287</f>
        <v>0.0679190751445087</v>
      </c>
      <c r="N221" s="30" t="n">
        <f aca="false">(K221-I221)*H221</f>
        <v>1.88</v>
      </c>
      <c r="O221" s="28" t="str">
        <f aca="false">Cotação!AG287</f>
        <v>DSC DISTRIBUIDORA DE MEDICAMENTOS LTDA</v>
      </c>
    </row>
    <row r="222" customFormat="false" ht="15" hidden="false" customHeight="false" outlineLevel="0" collapsed="false">
      <c r="A222" s="28" t="str">
        <f aca="false">Cotação!A288</f>
        <v>255081</v>
      </c>
      <c r="B222" s="29" t="str">
        <f aca="false">Cotação!B288</f>
        <v>7898049796830</v>
      </c>
      <c r="C222" s="28" t="str">
        <f aca="false">Cotação!C288</f>
        <v>FOSFATO SODICO DE PREDNISOLONA 3,0MG/ML SOL OR FR 60ML+CP MED</v>
      </c>
      <c r="D222" s="28" t="str">
        <f aca="false">Cotação!D288</f>
        <v>VITAMEDIC</v>
      </c>
      <c r="E222" s="28" t="str">
        <f aca="false">Cotação!F288</f>
        <v>C</v>
      </c>
      <c r="F222" s="28" t="n">
        <f aca="false">Cotação!H288</f>
        <v>1.8</v>
      </c>
      <c r="G222" s="32" t="n">
        <f aca="false">Cotação!G288</f>
        <v>3</v>
      </c>
      <c r="H222" s="32" t="n">
        <f aca="false">Cotação!I288</f>
        <v>2</v>
      </c>
      <c r="I222" s="30" t="n">
        <f aca="false">Cotação!M288</f>
        <v>7.39</v>
      </c>
      <c r="J222" s="30" t="n">
        <f aca="false">Cotação!L288</f>
        <v>7.39</v>
      </c>
      <c r="K222" s="30" t="n">
        <f aca="false">Cotação!V288</f>
        <v>7.78</v>
      </c>
      <c r="L222" s="28" t="str">
        <f aca="false">Cotação!W288</f>
        <v>DIMEC</v>
      </c>
      <c r="M222" s="31" t="n">
        <f aca="false">Cotação!Y288</f>
        <v>0.0527740189445196</v>
      </c>
      <c r="N222" s="30" t="n">
        <f aca="false">(K222-I222)*H222</f>
        <v>0.780000000000001</v>
      </c>
      <c r="O222" s="28" t="str">
        <f aca="false">Cotação!AG288</f>
        <v>DSC DISTRIBUIDORA DE MEDICAMENTOS LTDA</v>
      </c>
    </row>
    <row r="223" customFormat="false" ht="15" hidden="false" customHeight="false" outlineLevel="0" collapsed="false">
      <c r="A223" s="28" t="str">
        <f aca="false">Cotação!A503</f>
        <v>279641</v>
      </c>
      <c r="B223" s="29" t="str">
        <f aca="false">Cotação!B503</f>
        <v>7896004738949</v>
      </c>
      <c r="C223" s="28" t="str">
        <f aca="false">Cotação!C503</f>
        <v>FUMARATO DE QUETIAPINA 25MG CX 30 COMP REV</v>
      </c>
      <c r="D223" s="28" t="str">
        <f aca="false">Cotação!D503</f>
        <v>GERMED GENERICOS</v>
      </c>
      <c r="E223" s="28" t="str">
        <f aca="false">Cotação!F503</f>
        <v>C</v>
      </c>
      <c r="F223" s="28" t="n">
        <f aca="false">Cotação!H503</f>
        <v>0.1</v>
      </c>
      <c r="G223" s="32" t="n">
        <f aca="false">Cotação!G503</f>
        <v>0</v>
      </c>
      <c r="H223" s="32" t="n">
        <f aca="false">Cotação!I503</f>
        <v>1</v>
      </c>
      <c r="I223" s="30" t="n">
        <f aca="false">Cotação!M503</f>
        <v>5.09</v>
      </c>
      <c r="J223" s="30" t="n">
        <f aca="false">Cotação!L503</f>
        <v>5.09</v>
      </c>
      <c r="K223" s="30" t="n">
        <f aca="false">Cotação!V503</f>
        <v>7.66</v>
      </c>
      <c r="L223" s="28" t="str">
        <f aca="false">Cotação!W503</f>
        <v>DIMEC</v>
      </c>
      <c r="M223" s="31" t="n">
        <f aca="false">Cotação!Y503</f>
        <v>0.504911591355599</v>
      </c>
      <c r="N223" s="30" t="n">
        <f aca="false">(K223-I223)*H223</f>
        <v>2.57</v>
      </c>
      <c r="O223" s="28" t="str">
        <f aca="false">Cotação!AG503</f>
        <v>CENTROFARMA DISTRIBUIDORA FARMACEUTICA LTDA</v>
      </c>
    </row>
    <row r="224" customFormat="false" ht="15" hidden="false" customHeight="false" outlineLevel="0" collapsed="false">
      <c r="A224" s="28" t="str">
        <f aca="false">Cotação!A290</f>
        <v>258661</v>
      </c>
      <c r="B224" s="29" t="str">
        <f aca="false">Cotação!B290</f>
        <v>7896004715520</v>
      </c>
      <c r="C224" s="28" t="str">
        <f aca="false">Cotação!C290</f>
        <v>FUROATO DE MOMETASONA 1MG CREME BG 20G</v>
      </c>
      <c r="D224" s="28" t="str">
        <f aca="false">Cotação!D290</f>
        <v>GERMED GENERICOS</v>
      </c>
      <c r="E224" s="28" t="str">
        <f aca="false">Cotação!F290</f>
        <v>A</v>
      </c>
      <c r="F224" s="28" t="n">
        <f aca="false">Cotação!H290</f>
        <v>3.2</v>
      </c>
      <c r="G224" s="32" t="n">
        <f aca="false">Cotação!G290</f>
        <v>8</v>
      </c>
      <c r="H224" s="32" t="n">
        <f aca="false">Cotação!I290</f>
        <v>1</v>
      </c>
      <c r="I224" s="30" t="n">
        <f aca="false">Cotação!M290</f>
        <v>10.98</v>
      </c>
      <c r="J224" s="30" t="n">
        <f aca="false">Cotação!L290</f>
        <v>10.98</v>
      </c>
      <c r="K224" s="30" t="n">
        <f aca="false">Cotação!V290</f>
        <v>14.98</v>
      </c>
      <c r="L224" s="28" t="str">
        <f aca="false">Cotação!W290</f>
        <v>DIMEC</v>
      </c>
      <c r="M224" s="31" t="n">
        <f aca="false">Cotação!Y290</f>
        <v>0.364298724954463</v>
      </c>
      <c r="N224" s="30" t="n">
        <f aca="false">(K224-I224)*H224</f>
        <v>4</v>
      </c>
      <c r="O224" s="28" t="str">
        <f aca="false">Cotação!AG290</f>
        <v>MEDCENTRO TO DISTRIBUIDORA DE PRODUTOS FARMACEUTICOS LTDA PA</v>
      </c>
    </row>
    <row r="225" customFormat="false" ht="15" hidden="false" customHeight="false" outlineLevel="0" collapsed="false">
      <c r="A225" s="28" t="str">
        <f aca="false">Cotação!A291</f>
        <v>258681</v>
      </c>
      <c r="B225" s="29" t="str">
        <f aca="false">Cotação!B291</f>
        <v>7896004715568</v>
      </c>
      <c r="C225" s="28" t="str">
        <f aca="false">Cotação!C291</f>
        <v>FUROATO DE MOMETASONA 1MG POM BG 20G</v>
      </c>
      <c r="D225" s="28" t="str">
        <f aca="false">Cotação!D291</f>
        <v>GERMED GENERICOS</v>
      </c>
      <c r="E225" s="28" t="str">
        <f aca="false">Cotação!F291</f>
        <v>A</v>
      </c>
      <c r="F225" s="28" t="n">
        <f aca="false">Cotação!H291</f>
        <v>6.4</v>
      </c>
      <c r="G225" s="32" t="n">
        <f aca="false">Cotação!G291</f>
        <v>12</v>
      </c>
      <c r="H225" s="32" t="n">
        <f aca="false">Cotação!I291</f>
        <v>5</v>
      </c>
      <c r="I225" s="30" t="n">
        <f aca="false">Cotação!M291</f>
        <v>12.9942857142857</v>
      </c>
      <c r="J225" s="30" t="n">
        <f aca="false">Cotação!L291</f>
        <v>12.9943</v>
      </c>
      <c r="K225" s="30" t="n">
        <f aca="false">Cotação!V291</f>
        <v>15.63</v>
      </c>
      <c r="L225" s="28" t="str">
        <f aca="false">Cotação!W291</f>
        <v>DIMEC</v>
      </c>
      <c r="M225" s="31" t="n">
        <f aca="false">Cotação!Y291</f>
        <v>0.2028364116095</v>
      </c>
      <c r="N225" s="30" t="n">
        <f aca="false">(K225-I225)*H225</f>
        <v>13.1785714285715</v>
      </c>
      <c r="O225" s="28" t="str">
        <f aca="false">Cotação!AG291</f>
        <v>MEDCENTRO TO DISTRIBUIDORA DE PRODUTOS FARMACEUTICOS LTDA PA</v>
      </c>
    </row>
    <row r="226" customFormat="false" ht="15" hidden="false" customHeight="false" outlineLevel="0" collapsed="false">
      <c r="A226" s="28" t="str">
        <f aca="false">Cotação!A292</f>
        <v>630281</v>
      </c>
      <c r="B226" s="29" t="str">
        <f aca="false">Cotação!B292</f>
        <v>7891317010362</v>
      </c>
      <c r="C226" s="28" t="str">
        <f aca="false">Cotação!C292</f>
        <v>FUROATO DE MOMETASONA 50MCG SUS SPR NAS FR 120 ACION</v>
      </c>
      <c r="D226" s="28" t="str">
        <f aca="false">Cotação!D292</f>
        <v>EUROFARMA</v>
      </c>
      <c r="E226" s="28" t="str">
        <f aca="false">Cotação!F292</f>
        <v>A</v>
      </c>
      <c r="F226" s="28" t="n">
        <f aca="false">Cotação!H292</f>
        <v>1.2</v>
      </c>
      <c r="G226" s="32" t="n">
        <f aca="false">Cotação!G292</f>
        <v>0</v>
      </c>
      <c r="H226" s="32" t="n">
        <f aca="false">Cotação!I292</f>
        <v>4</v>
      </c>
      <c r="I226" s="30" t="n">
        <f aca="false">Cotação!M292</f>
        <v>26.1875</v>
      </c>
      <c r="J226" s="30" t="n">
        <f aca="false">Cotação!L292</f>
        <v>26.1875</v>
      </c>
      <c r="K226" s="30" t="n">
        <f aca="false">Cotação!V292</f>
        <v>34.88</v>
      </c>
      <c r="L226" s="28" t="str">
        <f aca="false">Cotação!W292</f>
        <v>DIMEC</v>
      </c>
      <c r="M226" s="31" t="n">
        <f aca="false">Cotação!Y292</f>
        <v>0.331933174224344</v>
      </c>
      <c r="N226" s="30" t="n">
        <f aca="false">(K226-I226)*H226</f>
        <v>34.77</v>
      </c>
      <c r="O226" s="28" t="str">
        <f aca="false">Cotação!AG292</f>
        <v>SC DISTRIBUICAO LTDA</v>
      </c>
    </row>
    <row r="227" customFormat="false" ht="15" hidden="false" customHeight="false" outlineLevel="0" collapsed="false">
      <c r="A227" s="28" t="str">
        <f aca="false">Cotação!A571</f>
        <v>592591</v>
      </c>
      <c r="B227" s="29" t="str">
        <f aca="false">Cotação!B571</f>
        <v>7898556850049</v>
      </c>
      <c r="C227" s="28" t="str">
        <f aca="false">Cotação!C571</f>
        <v>GEL INTIMO LUBRIF MENTA 50G RILEX</v>
      </c>
      <c r="D227" s="28" t="str">
        <f aca="false">Cotação!D571</f>
        <v>RILEX</v>
      </c>
      <c r="E227" s="28" t="str">
        <f aca="false">Cotação!F571</f>
        <v>C</v>
      </c>
      <c r="F227" s="28" t="n">
        <f aca="false">Cotação!H571</f>
        <v>1.2</v>
      </c>
      <c r="G227" s="32" t="n">
        <f aca="false">Cotação!G571</f>
        <v>1</v>
      </c>
      <c r="H227" s="32" t="n">
        <f aca="false">Cotação!I571</f>
        <v>3</v>
      </c>
      <c r="I227" s="30" t="n">
        <f aca="false">Cotação!M571</f>
        <v>6.25</v>
      </c>
      <c r="J227" s="30" t="n">
        <f aca="false">Cotação!L571</f>
        <v>6.25</v>
      </c>
      <c r="K227" s="30" t="n">
        <f aca="false">Cotação!V571</f>
        <v>7.08</v>
      </c>
      <c r="L227" s="28" t="str">
        <f aca="false">Cotação!W571</f>
        <v>DIMEC</v>
      </c>
      <c r="M227" s="31" t="n">
        <f aca="false">Cotação!Y571</f>
        <v>0.1328</v>
      </c>
      <c r="N227" s="30" t="n">
        <f aca="false">(K227-I227)*H227</f>
        <v>2.49</v>
      </c>
      <c r="O227" s="28" t="str">
        <f aca="false">Cotação!AG571</f>
        <v>CENTROFARMA DISTRIBUIDORA FARMACEUTICA LTDA</v>
      </c>
    </row>
    <row r="228" customFormat="false" ht="15" hidden="false" customHeight="false" outlineLevel="0" collapsed="false">
      <c r="A228" s="28" t="str">
        <f aca="false">Cotação!A758</f>
        <v>557181</v>
      </c>
      <c r="B228" s="29" t="str">
        <f aca="false">Cotação!B758</f>
        <v>7898556850506</v>
      </c>
      <c r="C228" s="28" t="str">
        <f aca="false">Cotação!C758</f>
        <v>GEL INTIMO LUBRIF. MORANGO 100G TOY RILE</v>
      </c>
      <c r="D228" s="28" t="str">
        <f aca="false">Cotação!D758</f>
        <v>RILEX</v>
      </c>
      <c r="E228" s="28" t="str">
        <f aca="false">Cotação!F758</f>
        <v>C</v>
      </c>
      <c r="F228" s="28" t="n">
        <f aca="false">Cotação!H758</f>
        <v>0.8</v>
      </c>
      <c r="G228" s="32" t="n">
        <f aca="false">Cotação!G758</f>
        <v>0</v>
      </c>
      <c r="H228" s="32" t="n">
        <f aca="false">Cotação!I758</f>
        <v>3</v>
      </c>
      <c r="I228" s="30" t="n">
        <f aca="false">Cotação!M758</f>
        <v>13.54</v>
      </c>
      <c r="J228" s="30" t="n">
        <f aca="false">Cotação!L758</f>
        <v>13.54</v>
      </c>
      <c r="K228" s="30" t="n">
        <f aca="false">Cotação!V758</f>
        <v>15.38</v>
      </c>
      <c r="L228" s="28" t="str">
        <f aca="false">Cotação!W758</f>
        <v>DIMEC</v>
      </c>
      <c r="M228" s="31" t="n">
        <f aca="false">Cotação!Y758</f>
        <v>0.13589364844904</v>
      </c>
      <c r="N228" s="30" t="n">
        <f aca="false">(K228-I228)*H228</f>
        <v>5.52000000000001</v>
      </c>
      <c r="O228" s="28" t="str">
        <f aca="false">Cotação!AG758</f>
        <v>CENTROFARMA DISTRIBUIDORA FARMACEUTICA LTDA</v>
      </c>
    </row>
    <row r="229" customFormat="false" ht="15" hidden="false" customHeight="false" outlineLevel="0" collapsed="false">
      <c r="A229" s="28" t="str">
        <f aca="false">Cotação!A576</f>
        <v>584681</v>
      </c>
      <c r="B229" s="29" t="str">
        <f aca="false">Cotação!B576</f>
        <v>7898556850025</v>
      </c>
      <c r="C229" s="28" t="str">
        <f aca="false">Cotação!C576</f>
        <v>GEL LUBRIFICANTE RILEX MORANGO 50G</v>
      </c>
      <c r="D229" s="28" t="str">
        <f aca="false">Cotação!D576</f>
        <v>RILEX</v>
      </c>
      <c r="E229" s="28" t="str">
        <f aca="false">Cotação!F576</f>
        <v>C</v>
      </c>
      <c r="F229" s="28" t="n">
        <f aca="false">Cotação!H576</f>
        <v>1.3</v>
      </c>
      <c r="G229" s="32" t="n">
        <f aca="false">Cotação!G576</f>
        <v>1</v>
      </c>
      <c r="H229" s="32" t="n">
        <f aca="false">Cotação!I576</f>
        <v>3</v>
      </c>
      <c r="I229" s="30" t="n">
        <f aca="false">Cotação!M576</f>
        <v>6.25</v>
      </c>
      <c r="J229" s="30" t="n">
        <f aca="false">Cotação!L576</f>
        <v>6.25</v>
      </c>
      <c r="K229" s="30" t="n">
        <f aca="false">Cotação!V576</f>
        <v>7.08</v>
      </c>
      <c r="L229" s="28" t="str">
        <f aca="false">Cotação!W576</f>
        <v>DIMEC</v>
      </c>
      <c r="M229" s="31" t="n">
        <f aca="false">Cotação!Y576</f>
        <v>0.1328</v>
      </c>
      <c r="N229" s="30" t="n">
        <f aca="false">(K229-I229)*H229</f>
        <v>2.49</v>
      </c>
      <c r="O229" s="28" t="str">
        <f aca="false">Cotação!AG576</f>
        <v>CENTROFARMA DISTRIBUIDORA FARMACEUTICA LTDA</v>
      </c>
    </row>
    <row r="230" customFormat="false" ht="15" hidden="false" customHeight="false" outlineLevel="0" collapsed="false">
      <c r="A230" s="28" t="str">
        <f aca="false">Cotação!A764</f>
        <v>431261</v>
      </c>
      <c r="B230" s="29" t="str">
        <f aca="false">Cotação!B764</f>
        <v>7896006291732</v>
      </c>
      <c r="C230" s="28" t="str">
        <f aca="false">Cotação!C764</f>
        <v>GELO-BIO 0,044ML/G POM DERM BG X 20G</v>
      </c>
      <c r="D230" s="28" t="str">
        <f aca="false">Cotação!D764</f>
        <v>UNIAO QUIMICA</v>
      </c>
      <c r="E230" s="28" t="str">
        <f aca="false">Cotação!F764</f>
        <v>B</v>
      </c>
      <c r="F230" s="28" t="n">
        <f aca="false">Cotação!H764</f>
        <v>3.1</v>
      </c>
      <c r="G230" s="32" t="n">
        <f aca="false">Cotação!G764</f>
        <v>5</v>
      </c>
      <c r="H230" s="32" t="n">
        <f aca="false">Cotação!I764</f>
        <v>4</v>
      </c>
      <c r="I230" s="30" t="n">
        <f aca="false">Cotação!M764</f>
        <v>5.99</v>
      </c>
      <c r="J230" s="30" t="n">
        <f aca="false">Cotação!L764</f>
        <v>5.99</v>
      </c>
      <c r="K230" s="30" t="n">
        <f aca="false">Cotação!V764</f>
        <v>7.56</v>
      </c>
      <c r="L230" s="28" t="str">
        <f aca="false">Cotação!W764</f>
        <v>DIMEC</v>
      </c>
      <c r="M230" s="31" t="n">
        <f aca="false">Cotação!Y764</f>
        <v>0.262103505843072</v>
      </c>
      <c r="N230" s="30" t="n">
        <f aca="false">(K230-I230)*H230</f>
        <v>6.28</v>
      </c>
      <c r="O230" s="28" t="str">
        <f aca="false">Cotação!AG764</f>
        <v>F&amp;F DISTR DE PRODUTOS FARMACÊUTICOS</v>
      </c>
    </row>
    <row r="231" customFormat="false" ht="15" hidden="false" customHeight="false" outlineLevel="0" collapsed="false">
      <c r="A231" s="28" t="str">
        <f aca="false">Cotação!A767</f>
        <v>584761</v>
      </c>
      <c r="B231" s="29" t="str">
        <f aca="false">Cotação!B767</f>
        <v>7896902217614</v>
      </c>
      <c r="C231" s="28" t="str">
        <f aca="false">Cotação!C767</f>
        <v>GLICERINA PURA 100ML</v>
      </c>
      <c r="D231" s="28" t="str">
        <f aca="false">Cotação!D767</f>
        <v>FARMAX</v>
      </c>
      <c r="E231" s="28" t="str">
        <f aca="false">Cotação!F767</f>
        <v>A</v>
      </c>
      <c r="F231" s="28" t="n">
        <f aca="false">Cotação!H767</f>
        <v>5.2</v>
      </c>
      <c r="G231" s="32" t="n">
        <f aca="false">Cotação!G767</f>
        <v>1</v>
      </c>
      <c r="H231" s="32" t="n">
        <f aca="false">Cotação!I767</f>
        <v>13</v>
      </c>
      <c r="I231" s="30" t="n">
        <f aca="false">Cotação!M767</f>
        <v>6.04</v>
      </c>
      <c r="J231" s="30" t="n">
        <f aca="false">Cotação!L767</f>
        <v>6.04</v>
      </c>
      <c r="K231" s="30" t="n">
        <f aca="false">Cotação!V767</f>
        <v>6.517</v>
      </c>
      <c r="L231" s="28" t="str">
        <f aca="false">Cotação!W767</f>
        <v>MEDCENTRO</v>
      </c>
      <c r="M231" s="31" t="n">
        <f aca="false">Cotação!Y767</f>
        <v>0.0789735099337749</v>
      </c>
      <c r="N231" s="30" t="n">
        <f aca="false">(K231-I231)*H231</f>
        <v>6.201</v>
      </c>
      <c r="O231" s="28" t="str">
        <f aca="false">Cotação!AG767</f>
        <v>CENTROFARMA DISTRIBUIDORA FARMACEUTICA LTDA</v>
      </c>
    </row>
    <row r="232" customFormat="false" ht="15" hidden="false" customHeight="false" outlineLevel="0" collapsed="false">
      <c r="A232" s="28" t="str">
        <f aca="false">Cotação!A295</f>
        <v>531401</v>
      </c>
      <c r="B232" s="29" t="str">
        <f aca="false">Cotação!B295</f>
        <v>7898216360604</v>
      </c>
      <c r="C232" s="28" t="str">
        <f aca="false">Cotação!C295</f>
        <v>GLICLAZIDA 30MG CX 30 COMP LIB PROL</v>
      </c>
      <c r="D232" s="28" t="str">
        <f aca="false">Cotação!D295</f>
        <v>PHARLAB</v>
      </c>
      <c r="E232" s="28" t="str">
        <f aca="false">Cotação!F295</f>
        <v>C</v>
      </c>
      <c r="F232" s="28" t="n">
        <f aca="false">Cotação!H295</f>
        <v>1.9</v>
      </c>
      <c r="G232" s="32" t="n">
        <f aca="false">Cotação!G295</f>
        <v>0</v>
      </c>
      <c r="H232" s="32" t="n">
        <f aca="false">Cotação!I295</f>
        <v>5</v>
      </c>
      <c r="I232" s="30" t="n">
        <f aca="false">Cotação!M295</f>
        <v>8.3</v>
      </c>
      <c r="J232" s="30" t="n">
        <f aca="false">Cotação!L295</f>
        <v>8.3</v>
      </c>
      <c r="K232" s="30" t="n">
        <f aca="false">Cotação!V295</f>
        <v>9.3575</v>
      </c>
      <c r="L232" s="28" t="str">
        <f aca="false">Cotação!W295</f>
        <v>MEDCENTRO</v>
      </c>
      <c r="M232" s="31" t="n">
        <f aca="false">Cotação!Y295</f>
        <v>0.127409638554217</v>
      </c>
      <c r="N232" s="30" t="n">
        <f aca="false">(K232-I232)*H232</f>
        <v>5.2875</v>
      </c>
      <c r="O232" s="28" t="str">
        <f aca="false">Cotação!AG295</f>
        <v>CENTROFARMA DISTRIBUIDORA FARMACEUTICA LTDA</v>
      </c>
    </row>
    <row r="233" customFormat="false" ht="15" hidden="false" customHeight="false" outlineLevel="0" collapsed="false">
      <c r="A233" s="28" t="str">
        <f aca="false">Cotação!A296</f>
        <v>265821</v>
      </c>
      <c r="B233" s="29" t="str">
        <f aca="false">Cotação!B296</f>
        <v>7897076922380</v>
      </c>
      <c r="C233" s="28" t="str">
        <f aca="false">Cotação!C296</f>
        <v>GLICLAZIDA 30MG CX 30 COMP LIB PROL</v>
      </c>
      <c r="D233" s="28" t="str">
        <f aca="false">Cotação!D296</f>
        <v>RANBAXY</v>
      </c>
      <c r="E233" s="28" t="str">
        <f aca="false">Cotação!F296</f>
        <v>B</v>
      </c>
      <c r="F233" s="28" t="n">
        <f aca="false">Cotação!H296</f>
        <v>7.5</v>
      </c>
      <c r="G233" s="32" t="n">
        <f aca="false">Cotação!G296</f>
        <v>1</v>
      </c>
      <c r="H233" s="32" t="n">
        <f aca="false">Cotação!I296</f>
        <v>19</v>
      </c>
      <c r="I233" s="30" t="n">
        <f aca="false">Cotação!M296</f>
        <v>5.1475</v>
      </c>
      <c r="J233" s="30" t="n">
        <f aca="false">Cotação!L296</f>
        <v>5.1475</v>
      </c>
      <c r="K233" s="30" t="n">
        <f aca="false">Cotação!V296</f>
        <v>5.86</v>
      </c>
      <c r="L233" s="28" t="str">
        <f aca="false">Cotação!W296</f>
        <v>DIMEC</v>
      </c>
      <c r="M233" s="31" t="n">
        <f aca="false">Cotação!Y296</f>
        <v>0.138416707139388</v>
      </c>
      <c r="N233" s="30" t="n">
        <f aca="false">(K233-I233)*H233</f>
        <v>13.5375</v>
      </c>
      <c r="O233" s="28" t="str">
        <f aca="false">Cotação!AG296</f>
        <v>SB COMERCIO LTDA 0179-15</v>
      </c>
    </row>
    <row r="234" customFormat="false" ht="15" hidden="false" customHeight="false" outlineLevel="0" collapsed="false">
      <c r="A234" s="28" t="str">
        <f aca="false">Cotação!A299</f>
        <v>264821</v>
      </c>
      <c r="B234" s="29" t="str">
        <f aca="false">Cotação!B299</f>
        <v>7897076922403</v>
      </c>
      <c r="C234" s="28" t="str">
        <f aca="false">Cotação!C299</f>
        <v>GLICLAZIDA 60MG ESTOJO 30 COMP</v>
      </c>
      <c r="D234" s="28" t="str">
        <f aca="false">Cotação!D299</f>
        <v>RANBAXY</v>
      </c>
      <c r="E234" s="28" t="str">
        <f aca="false">Cotação!F299</f>
        <v>A</v>
      </c>
      <c r="F234" s="28" t="n">
        <f aca="false">Cotação!H299</f>
        <v>17.2</v>
      </c>
      <c r="G234" s="32" t="n">
        <f aca="false">Cotação!G299</f>
        <v>14</v>
      </c>
      <c r="H234" s="32" t="n">
        <f aca="false">Cotação!I299</f>
        <v>25</v>
      </c>
      <c r="I234" s="30" t="n">
        <f aca="false">Cotação!M299</f>
        <v>16.8202702702703</v>
      </c>
      <c r="J234" s="30" t="n">
        <f aca="false">Cotação!L299</f>
        <v>16.82</v>
      </c>
      <c r="K234" s="30" t="n">
        <f aca="false">Cotação!V299</f>
        <v>22.11</v>
      </c>
      <c r="L234" s="28" t="str">
        <f aca="false">Cotação!W299</f>
        <v>DIMEC</v>
      </c>
      <c r="M234" s="31" t="n">
        <f aca="false">Cotação!Y299</f>
        <v>0.314485418173051</v>
      </c>
      <c r="N234" s="30" t="n">
        <f aca="false">(K234-I234)*H234</f>
        <v>132.243243243243</v>
      </c>
      <c r="O234" s="28" t="str">
        <f aca="false">Cotação!AG299</f>
        <v>SB COMERCIO LTDA 0179-15</v>
      </c>
    </row>
    <row r="235" customFormat="false" ht="15" hidden="false" customHeight="false" outlineLevel="0" collapsed="false">
      <c r="A235" s="28" t="str">
        <f aca="false">Cotação!A768</f>
        <v>532961</v>
      </c>
      <c r="B235" s="29" t="str">
        <f aca="false">Cotação!B768</f>
        <v>7898100243587</v>
      </c>
      <c r="C235" s="28" t="str">
        <f aca="false">Cotação!C768</f>
        <v>GRIPALCE 400MG+4MG+4MG CARTELA C/10 CP</v>
      </c>
      <c r="D235" s="28" t="str">
        <f aca="false">Cotação!D768</f>
        <v>BRASTERAPICA</v>
      </c>
      <c r="E235" s="28" t="str">
        <f aca="false">Cotação!F768</f>
        <v>A</v>
      </c>
      <c r="F235" s="28" t="n">
        <f aca="false">Cotação!H768</f>
        <v>181</v>
      </c>
      <c r="G235" s="32" t="n">
        <f aca="false">Cotação!G768</f>
        <v>48</v>
      </c>
      <c r="H235" s="32" t="n">
        <f aca="false">Cotação!I768</f>
        <v>21</v>
      </c>
      <c r="I235" s="30" t="n">
        <f aca="false">Cotação!M768</f>
        <v>39.69</v>
      </c>
      <c r="J235" s="30" t="n">
        <f aca="false">Cotação!L768</f>
        <v>1.9845</v>
      </c>
      <c r="K235" s="30" t="n">
        <f aca="false">Cotação!V768</f>
        <v>41.686</v>
      </c>
      <c r="L235" s="28" t="str">
        <f aca="false">Cotação!W768</f>
        <v>MEDCENTRO</v>
      </c>
      <c r="M235" s="31" t="n">
        <f aca="false">Cotação!Y768</f>
        <v>0.0502897455278408</v>
      </c>
      <c r="N235" s="30" t="n">
        <f aca="false">(K235-I235)*H235</f>
        <v>41.9160000000001</v>
      </c>
      <c r="O235" s="28" t="str">
        <f aca="false">Cotação!AG768</f>
        <v>MM LOBATO COM. E REP. LTDA</v>
      </c>
    </row>
    <row r="236" customFormat="false" ht="15" hidden="false" customHeight="false" outlineLevel="0" collapsed="false">
      <c r="A236" s="28" t="str">
        <f aca="false">Cotação!A1066</f>
        <v>622361</v>
      </c>
      <c r="B236" s="29" t="str">
        <f aca="false">Cotação!B1066</f>
        <v>7896321026637</v>
      </c>
      <c r="C236" s="28" t="str">
        <f aca="false">Cotação!C1066</f>
        <v>GUMMY HAIR VITAMIN MORANGO 60CPR</v>
      </c>
      <c r="D236" s="28" t="n">
        <f aca="false">Cotação!D1066</f>
        <v>0</v>
      </c>
      <c r="E236" s="28" t="str">
        <f aca="false">Cotação!F1066</f>
        <v>A</v>
      </c>
      <c r="F236" s="28" t="n">
        <f aca="false">Cotação!H1066</f>
        <v>0.8</v>
      </c>
      <c r="G236" s="32" t="n">
        <f aca="false">Cotação!G1066</f>
        <v>2</v>
      </c>
      <c r="H236" s="32" t="n">
        <f aca="false">Cotação!I1066</f>
        <v>1</v>
      </c>
      <c r="I236" s="30" t="n">
        <f aca="false">Cotação!M1066</f>
        <v>51.71</v>
      </c>
      <c r="J236" s="30" t="n">
        <f aca="false">Cotação!L1066</f>
        <v>51.71</v>
      </c>
      <c r="K236" s="30" t="n">
        <f aca="false">Cotação!V1066</f>
        <v>68.9985</v>
      </c>
      <c r="L236" s="28" t="str">
        <f aca="false">Cotação!W1066</f>
        <v>MEDCENTRO</v>
      </c>
      <c r="M236" s="31" t="n">
        <f aca="false">Cotação!Y1066</f>
        <v>0.334335718429704</v>
      </c>
      <c r="N236" s="30" t="n">
        <f aca="false">(K236-I236)*H236</f>
        <v>17.2885</v>
      </c>
      <c r="O236" s="28" t="str">
        <f aca="false">Cotação!AG1066</f>
        <v>CENTROFARMA DISTRIBUIDORA FARMACEUTICA LTDA</v>
      </c>
    </row>
    <row r="237" customFormat="false" ht="15" hidden="false" customHeight="false" outlineLevel="0" collapsed="false">
      <c r="A237" s="28" t="str">
        <f aca="false">Cotação!A1067</f>
        <v>670281</v>
      </c>
      <c r="B237" s="29" t="str">
        <f aca="false">Cotação!B1067</f>
        <v>7896321032386</v>
      </c>
      <c r="C237" s="28" t="str">
        <f aca="false">Cotação!C1067</f>
        <v>GUMMY VINAGRE DE MACA BIOTINA 60 GOMAS</v>
      </c>
      <c r="D237" s="28" t="n">
        <f aca="false">Cotação!D1067</f>
        <v>0</v>
      </c>
      <c r="E237" s="28" t="str">
        <f aca="false">Cotação!F1067</f>
        <v>A</v>
      </c>
      <c r="F237" s="28" t="n">
        <f aca="false">Cotação!H1067</f>
        <v>2.1</v>
      </c>
      <c r="G237" s="32" t="n">
        <f aca="false">Cotação!G1067</f>
        <v>2</v>
      </c>
      <c r="H237" s="32" t="n">
        <f aca="false">Cotação!I1067</f>
        <v>4</v>
      </c>
      <c r="I237" s="30" t="n">
        <f aca="false">Cotação!M1067</f>
        <v>44.48</v>
      </c>
      <c r="J237" s="30" t="n">
        <f aca="false">Cotação!L1067</f>
        <v>44.48</v>
      </c>
      <c r="K237" s="30" t="n">
        <f aca="false">Cotação!V1067</f>
        <v>63.118</v>
      </c>
      <c r="L237" s="28" t="str">
        <f aca="false">Cotação!W1067</f>
        <v>MEDCENTRO</v>
      </c>
      <c r="M237" s="31" t="n">
        <f aca="false">Cotação!Y1067</f>
        <v>0.419019784172662</v>
      </c>
      <c r="N237" s="30" t="n">
        <f aca="false">(K237-I237)*H237</f>
        <v>74.552</v>
      </c>
      <c r="O237" s="28" t="str">
        <f aca="false">Cotação!AG1067</f>
        <v>CENTROFARMA DISTRIBUIDORA FARMACEUTICA LTDA</v>
      </c>
    </row>
    <row r="238" customFormat="false" ht="15" hidden="false" customHeight="false" outlineLevel="0" collapsed="false">
      <c r="A238" s="28" t="str">
        <f aca="false">Cotação!A955</f>
        <v>347101</v>
      </c>
      <c r="B238" s="29" t="str">
        <f aca="false">Cotação!B955</f>
        <v>7896112128915</v>
      </c>
      <c r="C238" s="28" t="str">
        <f aca="false">Cotação!C955</f>
        <v>HELMIZOL 400MG CX 24 COMP</v>
      </c>
      <c r="D238" s="28" t="str">
        <f aca="false">Cotação!D955</f>
        <v>TEUTO</v>
      </c>
      <c r="E238" s="28" t="str">
        <f aca="false">Cotação!F955</f>
        <v>A</v>
      </c>
      <c r="F238" s="28" t="n">
        <f aca="false">Cotação!H955</f>
        <v>9.6</v>
      </c>
      <c r="G238" s="32" t="n">
        <f aca="false">Cotação!G955</f>
        <v>11</v>
      </c>
      <c r="H238" s="32" t="n">
        <f aca="false">Cotação!I955</f>
        <v>11</v>
      </c>
      <c r="I238" s="30" t="n">
        <f aca="false">Cotação!M955</f>
        <v>6.38</v>
      </c>
      <c r="J238" s="30" t="n">
        <f aca="false">Cotação!L955</f>
        <v>6.38</v>
      </c>
      <c r="K238" s="30" t="n">
        <f aca="false">Cotação!V955</f>
        <v>8.89</v>
      </c>
      <c r="L238" s="28" t="str">
        <f aca="false">Cotação!W955</f>
        <v>DIMEC</v>
      </c>
      <c r="M238" s="31" t="n">
        <f aca="false">Cotação!Y955</f>
        <v>0.393416927899687</v>
      </c>
      <c r="N238" s="30" t="n">
        <f aca="false">(K238-I238)*H238</f>
        <v>27.61</v>
      </c>
      <c r="O238" s="28" t="str">
        <f aca="false">Cotação!AG955</f>
        <v>DSC DISTRIBUIDORA DE MEDICAMENTOS LTDA</v>
      </c>
    </row>
    <row r="239" customFormat="false" ht="15" hidden="false" customHeight="false" outlineLevel="0" collapsed="false">
      <c r="A239" s="28" t="str">
        <f aca="false">Cotação!A770</f>
        <v>541161</v>
      </c>
      <c r="B239" s="29" t="str">
        <f aca="false">Cotação!B770</f>
        <v>7898049790395</v>
      </c>
      <c r="C239" s="28" t="str">
        <f aca="false">Cotação!C770</f>
        <v>HEMODASE POM 25G + 10 APLICADORES CX QTD. 3.00 UN</v>
      </c>
      <c r="D239" s="28" t="str">
        <f aca="false">Cotação!D770</f>
        <v>VITAMEDIC</v>
      </c>
      <c r="E239" s="28" t="str">
        <f aca="false">Cotação!F770</f>
        <v>C</v>
      </c>
      <c r="F239" s="28" t="n">
        <f aca="false">Cotação!H770</f>
        <v>0.5</v>
      </c>
      <c r="G239" s="32" t="n">
        <f aca="false">Cotação!G770</f>
        <v>1</v>
      </c>
      <c r="H239" s="32" t="n">
        <f aca="false">Cotação!I770</f>
        <v>1</v>
      </c>
      <c r="I239" s="30" t="n">
        <f aca="false">Cotação!M770</f>
        <v>17.88</v>
      </c>
      <c r="J239" s="30" t="n">
        <f aca="false">Cotação!L770</f>
        <v>17.88</v>
      </c>
      <c r="K239" s="30" t="n">
        <f aca="false">Cotação!V770</f>
        <v>20.08</v>
      </c>
      <c r="L239" s="28" t="str">
        <f aca="false">Cotação!W770</f>
        <v>DIMEC</v>
      </c>
      <c r="M239" s="31" t="n">
        <f aca="false">Cotação!Y770</f>
        <v>0.123042505592841</v>
      </c>
      <c r="N239" s="30" t="n">
        <f aca="false">(K239-I239)*H239</f>
        <v>2.2</v>
      </c>
      <c r="O239" s="28" t="str">
        <f aca="false">Cotação!AG770</f>
        <v>DSC DISTRIBUIDORA DE MEDICAMENTOS LTDA</v>
      </c>
    </row>
    <row r="240" customFormat="false" ht="15" hidden="false" customHeight="false" outlineLevel="0" collapsed="false">
      <c r="A240" s="28" t="str">
        <f aca="false">Cotação!A771</f>
        <v>645681</v>
      </c>
      <c r="B240" s="29" t="str">
        <f aca="false">Cotação!B771</f>
        <v>7898700412246</v>
      </c>
      <c r="C240" s="28" t="str">
        <f aca="false">Cotação!C771</f>
        <v>HEMODASE POM 25G 1APL</v>
      </c>
      <c r="D240" s="28" t="str">
        <f aca="false">Cotação!D771</f>
        <v>VITAMEDIC</v>
      </c>
      <c r="E240" s="28" t="str">
        <f aca="false">Cotação!F771</f>
        <v>B</v>
      </c>
      <c r="F240" s="28" t="n">
        <f aca="false">Cotação!H771</f>
        <v>2.1</v>
      </c>
      <c r="G240" s="32" t="n">
        <f aca="false">Cotação!G771</f>
        <v>2</v>
      </c>
      <c r="H240" s="32" t="n">
        <f aca="false">Cotação!I771</f>
        <v>4</v>
      </c>
      <c r="I240" s="30" t="n">
        <f aca="false">Cotação!M771</f>
        <v>11.14</v>
      </c>
      <c r="J240" s="30" t="n">
        <f aca="false">Cotação!L771</f>
        <v>11.14</v>
      </c>
      <c r="K240" s="30" t="n">
        <f aca="false">Cotação!V771</f>
        <v>11.79</v>
      </c>
      <c r="L240" s="28" t="str">
        <f aca="false">Cotação!W771</f>
        <v>DIMEC</v>
      </c>
      <c r="M240" s="31" t="n">
        <f aca="false">Cotação!Y771</f>
        <v>0.0583482944344702</v>
      </c>
      <c r="N240" s="30" t="n">
        <f aca="false">(K240-I240)*H240</f>
        <v>2.59999999999999</v>
      </c>
      <c r="O240" s="28" t="str">
        <f aca="false">Cotação!AG771</f>
        <v>MEDCENTRO TO DISTRIBUIDORA DE PRODUTOS FARMACEUTICOS LTDA PA</v>
      </c>
    </row>
    <row r="241" customFormat="false" ht="15" hidden="false" customHeight="false" outlineLevel="0" collapsed="false">
      <c r="A241" s="28" t="str">
        <f aca="false">Cotação!A772</f>
        <v>607831</v>
      </c>
      <c r="B241" s="29" t="str">
        <f aca="false">Cotação!B772</f>
        <v>7898049796434</v>
      </c>
      <c r="C241" s="28" t="str">
        <f aca="false">Cotação!C772</f>
        <v>HEMODASE POM C/6APLIC 25G (VTD)</v>
      </c>
      <c r="D241" s="28" t="str">
        <f aca="false">Cotação!D772</f>
        <v>VITAMEDIC</v>
      </c>
      <c r="E241" s="28" t="str">
        <f aca="false">Cotação!F772</f>
        <v>C</v>
      </c>
      <c r="F241" s="28" t="n">
        <f aca="false">Cotação!H772</f>
        <v>0.7</v>
      </c>
      <c r="G241" s="32" t="n">
        <f aca="false">Cotação!G772</f>
        <v>0</v>
      </c>
      <c r="H241" s="32" t="n">
        <f aca="false">Cotação!I772</f>
        <v>2</v>
      </c>
      <c r="I241" s="30" t="n">
        <f aca="false">Cotação!M772</f>
        <v>15.06</v>
      </c>
      <c r="J241" s="30" t="n">
        <f aca="false">Cotação!L772</f>
        <v>15.06</v>
      </c>
      <c r="K241" s="30" t="n">
        <f aca="false">Cotação!V772</f>
        <v>15.84</v>
      </c>
      <c r="L241" s="28" t="str">
        <f aca="false">Cotação!W772</f>
        <v>DIMEC</v>
      </c>
      <c r="M241" s="31" t="n">
        <f aca="false">Cotação!Y772</f>
        <v>0.0517928286852589</v>
      </c>
      <c r="N241" s="30" t="n">
        <f aca="false">(K241-I241)*H241</f>
        <v>1.56</v>
      </c>
      <c r="O241" s="28" t="str">
        <f aca="false">Cotação!AG772</f>
        <v>MM LOBATO COM. E REP. LTDA</v>
      </c>
    </row>
    <row r="242" customFormat="false" ht="15" hidden="false" customHeight="false" outlineLevel="0" collapsed="false">
      <c r="A242" s="28" t="str">
        <f aca="false">Cotação!A773</f>
        <v>639051</v>
      </c>
      <c r="B242" s="29" t="str">
        <f aca="false">Cotação!B773</f>
        <v>7898049799558</v>
      </c>
      <c r="C242" s="28" t="str">
        <f aca="false">Cotação!C773</f>
        <v>HEPATOVIT ABACAXI 10ML</v>
      </c>
      <c r="D242" s="28" t="str">
        <f aca="false">Cotação!D773</f>
        <v>VITAMEDIC</v>
      </c>
      <c r="E242" s="28" t="str">
        <f aca="false">Cotação!F773</f>
        <v>B</v>
      </c>
      <c r="F242" s="28" t="n">
        <f aca="false">Cotação!H773</f>
        <v>41.6</v>
      </c>
      <c r="G242" s="32" t="n">
        <f aca="false">Cotação!G773</f>
        <v>61</v>
      </c>
      <c r="H242" s="32" t="n">
        <f aca="false">Cotação!I773</f>
        <v>1</v>
      </c>
      <c r="I242" s="30" t="n">
        <f aca="false">Cotação!M773</f>
        <v>43.69</v>
      </c>
      <c r="J242" s="30" t="n">
        <f aca="false">Cotação!L773</f>
        <v>0.7282</v>
      </c>
      <c r="K242" s="30" t="n">
        <f aca="false">Cotação!V773</f>
        <v>46.86</v>
      </c>
      <c r="L242" s="28" t="str">
        <f aca="false">Cotação!W773</f>
        <v>DIMEC</v>
      </c>
      <c r="M242" s="31" t="n">
        <f aca="false">Cotação!Y773</f>
        <v>0.072556649118791</v>
      </c>
      <c r="N242" s="30" t="n">
        <f aca="false">(K242-I242)*H242</f>
        <v>3.16999999999998</v>
      </c>
      <c r="O242" s="28" t="str">
        <f aca="false">Cotação!AG773</f>
        <v>DSC DISTRIBUIDORA DE MEDICAMENTOS LTDA</v>
      </c>
    </row>
    <row r="243" customFormat="false" ht="15" hidden="false" customHeight="false" outlineLevel="0" collapsed="false">
      <c r="A243" s="28" t="str">
        <f aca="false">Cotação!A774</f>
        <v>531461</v>
      </c>
      <c r="B243" s="29" t="str">
        <f aca="false">Cotação!B774</f>
        <v>7898049799794</v>
      </c>
      <c r="C243" s="28" t="str">
        <f aca="false">Cotação!C774</f>
        <v>HEPATOVIT SABOR BOLDO(FLACONETES)</v>
      </c>
      <c r="D243" s="28" t="str">
        <f aca="false">Cotação!D774</f>
        <v>PADRAO</v>
      </c>
      <c r="E243" s="28" t="str">
        <f aca="false">Cotação!F774</f>
        <v>A</v>
      </c>
      <c r="F243" s="28" t="n">
        <f aca="false">Cotação!H774</f>
        <v>46.1</v>
      </c>
      <c r="G243" s="32" t="n">
        <f aca="false">Cotação!G774</f>
        <v>50</v>
      </c>
      <c r="H243" s="32" t="n">
        <f aca="false">Cotação!I774</f>
        <v>2</v>
      </c>
      <c r="I243" s="30" t="n">
        <f aca="false">Cotação!M774</f>
        <v>43.69</v>
      </c>
      <c r="J243" s="30" t="n">
        <f aca="false">Cotação!L774</f>
        <v>0.7282</v>
      </c>
      <c r="K243" s="30" t="n">
        <f aca="false">Cotação!V774</f>
        <v>49.7325</v>
      </c>
      <c r="L243" s="28" t="str">
        <f aca="false">Cotação!W774</f>
        <v>MEDCENTRO</v>
      </c>
      <c r="M243" s="31" t="n">
        <f aca="false">Cotação!Y774</f>
        <v>0.138303959716182</v>
      </c>
      <c r="N243" s="30" t="n">
        <f aca="false">(K243-I243)*H243</f>
        <v>12.085</v>
      </c>
      <c r="O243" s="28" t="str">
        <f aca="false">Cotação!AG774</f>
        <v>DSC DISTRIBUIDORA DE MEDICAMENTOS LTDA</v>
      </c>
    </row>
    <row r="244" customFormat="false" ht="15" hidden="false" customHeight="false" outlineLevel="0" collapsed="false">
      <c r="A244" s="28" t="str">
        <f aca="false">Cotação!A784</f>
        <v>558881</v>
      </c>
      <c r="B244" s="29" t="str">
        <f aca="false">Cotação!B784</f>
        <v>7898133137358</v>
      </c>
      <c r="C244" s="28" t="str">
        <f aca="false">Cotação!C784</f>
        <v>HIDRAPLEX PO 27,9G ENVELOPE  FRACIONADO  UVA EN</v>
      </c>
      <c r="D244" s="28" t="str">
        <f aca="false">Cotação!D784</f>
        <v>PADRAO</v>
      </c>
      <c r="E244" s="28" t="str">
        <f aca="false">Cotação!F784</f>
        <v>C</v>
      </c>
      <c r="F244" s="28" t="n">
        <f aca="false">Cotação!H784</f>
        <v>1.2</v>
      </c>
      <c r="G244" s="32" t="n">
        <f aca="false">Cotação!G784</f>
        <v>0</v>
      </c>
      <c r="H244" s="32" t="n">
        <f aca="false">Cotação!I784</f>
        <v>1</v>
      </c>
      <c r="I244" s="30" t="n">
        <f aca="false">Cotação!M784</f>
        <v>9.9</v>
      </c>
      <c r="J244" s="30" t="n">
        <f aca="false">Cotação!L784</f>
        <v>2.475</v>
      </c>
      <c r="K244" s="30" t="n">
        <f aca="false">Cotação!V784</f>
        <v>11.71</v>
      </c>
      <c r="L244" s="28" t="str">
        <f aca="false">Cotação!W784</f>
        <v>DIMEC</v>
      </c>
      <c r="M244" s="31" t="n">
        <f aca="false">Cotação!Y784</f>
        <v>0.182828282828283</v>
      </c>
      <c r="N244" s="30" t="n">
        <f aca="false">(K244-I244)*H244</f>
        <v>1.81</v>
      </c>
      <c r="O244" s="28" t="str">
        <f aca="false">Cotação!AG784</f>
        <v>DSC DISTRIBUIDORA DE MEDICAMENTOS LTDA</v>
      </c>
    </row>
    <row r="245" customFormat="false" ht="15" hidden="false" customHeight="false" outlineLevel="0" collapsed="false">
      <c r="A245" s="28" t="str">
        <f aca="false">Cotação!A785</f>
        <v>565901</v>
      </c>
      <c r="B245" s="29" t="str">
        <f aca="false">Cotação!B785</f>
        <v>7898133137334</v>
      </c>
      <c r="C245" s="28" t="str">
        <f aca="false">Cotação!C785</f>
        <v>HIDRAPLEX PO 27,9G ENVELOPE  FRACIONADO GUARANA UNID.</v>
      </c>
      <c r="D245" s="28" t="str">
        <f aca="false">Cotação!D785</f>
        <v>NATULAB LABORATORIO</v>
      </c>
      <c r="E245" s="28" t="str">
        <f aca="false">Cotação!F785</f>
        <v>C</v>
      </c>
      <c r="F245" s="28" t="n">
        <f aca="false">Cotação!H785</f>
        <v>0.6</v>
      </c>
      <c r="G245" s="32" t="n">
        <f aca="false">Cotação!G785</f>
        <v>0</v>
      </c>
      <c r="H245" s="32" t="n">
        <f aca="false">Cotação!I785</f>
        <v>1</v>
      </c>
      <c r="I245" s="30" t="n">
        <f aca="false">Cotação!M785</f>
        <v>7.75</v>
      </c>
      <c r="J245" s="30" t="n">
        <f aca="false">Cotação!L785</f>
        <v>1.9375</v>
      </c>
      <c r="K245" s="30" t="n">
        <f aca="false">Cotação!V785</f>
        <v>11.76</v>
      </c>
      <c r="L245" s="28" t="str">
        <f aca="false">Cotação!W785</f>
        <v>DIMEC</v>
      </c>
      <c r="M245" s="31" t="n">
        <f aca="false">Cotação!Y785</f>
        <v>0.51741935483871</v>
      </c>
      <c r="N245" s="30" t="n">
        <f aca="false">(K245-I245)*H245</f>
        <v>4.01</v>
      </c>
      <c r="O245" s="28" t="str">
        <f aca="false">Cotação!AG785</f>
        <v>DSC DISTRIBUIDORA DE MEDICAMENTOS LTDA</v>
      </c>
    </row>
    <row r="246" customFormat="false" ht="15" hidden="false" customHeight="false" outlineLevel="0" collapsed="false">
      <c r="A246" s="28" t="str">
        <f aca="false">Cotação!A302</f>
        <v>284441</v>
      </c>
      <c r="B246" s="29" t="str">
        <f aca="false">Cotação!B302</f>
        <v>7896112165651</v>
      </c>
      <c r="C246" s="28" t="str">
        <f aca="false">Cotação!C302</f>
        <v>HIDROCLOROTIAZIDA 25MG CX 30 COMP</v>
      </c>
      <c r="D246" s="28" t="str">
        <f aca="false">Cotação!D302</f>
        <v>TEUTO</v>
      </c>
      <c r="E246" s="28" t="str">
        <f aca="false">Cotação!F302</f>
        <v>B</v>
      </c>
      <c r="F246" s="28" t="n">
        <f aca="false">Cotação!H302</f>
        <v>8.6</v>
      </c>
      <c r="G246" s="32" t="n">
        <f aca="false">Cotação!G302</f>
        <v>12</v>
      </c>
      <c r="H246" s="32" t="n">
        <f aca="false">Cotação!I302</f>
        <v>10</v>
      </c>
      <c r="I246" s="30" t="n">
        <f aca="false">Cotação!M302</f>
        <v>1.09</v>
      </c>
      <c r="J246" s="30" t="n">
        <f aca="false">Cotação!L302</f>
        <v>1.06</v>
      </c>
      <c r="K246" s="30" t="n">
        <f aca="false">Cotação!V302</f>
        <v>1.34</v>
      </c>
      <c r="L246" s="28" t="str">
        <f aca="false">Cotação!W302</f>
        <v>DIMEC</v>
      </c>
      <c r="M246" s="31" t="n">
        <f aca="false">Cotação!Y302</f>
        <v>0.229357798165138</v>
      </c>
      <c r="N246" s="30" t="n">
        <f aca="false">(K246-I246)*H246</f>
        <v>2.5</v>
      </c>
      <c r="O246" s="28" t="str">
        <f aca="false">Cotação!AG302</f>
        <v>DSC DISTRIBUIDORA DE MEDICAMENTOS LTDA</v>
      </c>
    </row>
    <row r="247" customFormat="false" ht="15" hidden="false" customHeight="false" outlineLevel="0" collapsed="false">
      <c r="A247" s="28" t="str">
        <f aca="false">Cotação!A301</f>
        <v>285261</v>
      </c>
      <c r="B247" s="29" t="str">
        <f aca="false">Cotação!B301</f>
        <v>7896004716190</v>
      </c>
      <c r="C247" s="28" t="str">
        <f aca="false">Cotação!C301</f>
        <v>HIDROCLOROTIAZIDA 25MG CX 30 COMP</v>
      </c>
      <c r="D247" s="28" t="str">
        <f aca="false">Cotação!D301</f>
        <v>GERMED GENERICOS</v>
      </c>
      <c r="E247" s="28" t="str">
        <f aca="false">Cotação!F301</f>
        <v>C</v>
      </c>
      <c r="F247" s="28" t="n">
        <f aca="false">Cotação!H301</f>
        <v>0.3</v>
      </c>
      <c r="G247" s="32" t="n">
        <f aca="false">Cotação!G301</f>
        <v>0</v>
      </c>
      <c r="H247" s="32" t="n">
        <f aca="false">Cotação!I301</f>
        <v>1</v>
      </c>
      <c r="I247" s="30" t="n">
        <f aca="false">Cotação!M301</f>
        <v>1.86</v>
      </c>
      <c r="J247" s="30" t="n">
        <f aca="false">Cotação!L301</f>
        <v>1.86</v>
      </c>
      <c r="K247" s="30" t="n">
        <f aca="false">Cotação!V301</f>
        <v>2.1755</v>
      </c>
      <c r="L247" s="28" t="str">
        <f aca="false">Cotação!W301</f>
        <v>MEDCENTRO</v>
      </c>
      <c r="M247" s="31" t="n">
        <f aca="false">Cotação!Y301</f>
        <v>0.169623655913978</v>
      </c>
      <c r="N247" s="30" t="n">
        <f aca="false">(K247-I247)*H247</f>
        <v>0.3155</v>
      </c>
      <c r="O247" s="28" t="str">
        <f aca="false">Cotação!AG301</f>
        <v>SC DISTRIBUICAO LTDA</v>
      </c>
    </row>
    <row r="248" customFormat="false" ht="15" hidden="false" customHeight="false" outlineLevel="0" collapsed="false">
      <c r="A248" s="28" t="str">
        <f aca="false">Cotação!A303</f>
        <v>288681</v>
      </c>
      <c r="B248" s="29" t="str">
        <f aca="false">Cotação!B303</f>
        <v>7896004750507</v>
      </c>
      <c r="C248" s="28" t="str">
        <f aca="false">Cotação!C303</f>
        <v>HIDROCLOROTIAZIDA+OLMESARTANA MEDOXOMILA 20+12,5MG CX 30 COMP</v>
      </c>
      <c r="D248" s="28" t="str">
        <f aca="false">Cotação!D303</f>
        <v>GERMED GENERICOS</v>
      </c>
      <c r="E248" s="28" t="str">
        <f aca="false">Cotação!F303</f>
        <v>A</v>
      </c>
      <c r="F248" s="28" t="n">
        <f aca="false">Cotação!H303</f>
        <v>2.6</v>
      </c>
      <c r="G248" s="32" t="n">
        <f aca="false">Cotação!G303</f>
        <v>0</v>
      </c>
      <c r="H248" s="32" t="n">
        <f aca="false">Cotação!I303</f>
        <v>7</v>
      </c>
      <c r="I248" s="30" t="n">
        <f aca="false">Cotação!M303</f>
        <v>13.478</v>
      </c>
      <c r="J248" s="30" t="n">
        <f aca="false">Cotação!L303</f>
        <v>13.478</v>
      </c>
      <c r="K248" s="30" t="n">
        <f aca="false">Cotação!V303</f>
        <v>19.33</v>
      </c>
      <c r="L248" s="28" t="str">
        <f aca="false">Cotação!W303</f>
        <v>DIMEC</v>
      </c>
      <c r="M248" s="31" t="n">
        <f aca="false">Cotação!Y303</f>
        <v>0.4341890488203</v>
      </c>
      <c r="N248" s="30" t="n">
        <f aca="false">(K248-I248)*H248</f>
        <v>40.964</v>
      </c>
      <c r="O248" s="28" t="str">
        <f aca="false">Cotação!AG303</f>
        <v>MEDCENTRO TO DISTRIBUIDORA DE PRODUTOS FARMACEUTICOS LTDA PA</v>
      </c>
    </row>
    <row r="249" customFormat="false" ht="15" hidden="false" customHeight="false" outlineLevel="0" collapsed="false">
      <c r="A249" s="28" t="str">
        <f aca="false">Cotação!A304</f>
        <v>288841</v>
      </c>
      <c r="B249" s="29" t="str">
        <f aca="false">Cotação!B304</f>
        <v>7896004750521</v>
      </c>
      <c r="C249" s="28" t="str">
        <f aca="false">Cotação!C304</f>
        <v>HIDROCLOROTIAZIDA+OLMESARTANA MEDOXOMILA 40+25MG CX 30 COMP</v>
      </c>
      <c r="D249" s="28" t="str">
        <f aca="false">Cotação!D304</f>
        <v>GERMED GENERICOS</v>
      </c>
      <c r="E249" s="28" t="str">
        <f aca="false">Cotação!F304</f>
        <v>A</v>
      </c>
      <c r="F249" s="28" t="n">
        <f aca="false">Cotação!H304</f>
        <v>3.7</v>
      </c>
      <c r="G249" s="32" t="n">
        <f aca="false">Cotação!G304</f>
        <v>0</v>
      </c>
      <c r="H249" s="32" t="n">
        <f aca="false">Cotação!I304</f>
        <v>10</v>
      </c>
      <c r="I249" s="30" t="n">
        <f aca="false">Cotação!M304</f>
        <v>16.2771428571429</v>
      </c>
      <c r="J249" s="30" t="n">
        <f aca="false">Cotação!L304</f>
        <v>16.2771</v>
      </c>
      <c r="K249" s="30" t="n">
        <f aca="false">Cotação!V304</f>
        <v>25.13</v>
      </c>
      <c r="L249" s="28" t="str">
        <f aca="false">Cotação!W304</f>
        <v>DIMEC</v>
      </c>
      <c r="M249" s="31" t="n">
        <f aca="false">Cotação!Y304</f>
        <v>0.543882745304542</v>
      </c>
      <c r="N249" s="30" t="n">
        <f aca="false">(K249-I249)*H249</f>
        <v>88.528571428571</v>
      </c>
      <c r="O249" s="28" t="str">
        <f aca="false">Cotação!AG304</f>
        <v>SC DISTRIBUICAO LTDA</v>
      </c>
    </row>
    <row r="250" customFormat="false" ht="15" hidden="false" customHeight="false" outlineLevel="0" collapsed="false">
      <c r="A250" s="28" t="str">
        <f aca="false">Cotação!A307</f>
        <v>531541</v>
      </c>
      <c r="B250" s="29" t="str">
        <f aca="false">Cotação!B307</f>
        <v>7894164006755</v>
      </c>
      <c r="C250" s="28" t="str">
        <f aca="false">Cotação!C307</f>
        <v>HIDROXIDO ALUMINIO SAB HORTELA 100ML</v>
      </c>
      <c r="D250" s="28" t="str">
        <f aca="false">Cotação!D307</f>
        <v>AIRELA</v>
      </c>
      <c r="E250" s="28" t="str">
        <f aca="false">Cotação!F307</f>
        <v>A</v>
      </c>
      <c r="F250" s="28" t="n">
        <f aca="false">Cotação!H307</f>
        <v>17.6</v>
      </c>
      <c r="G250" s="32" t="n">
        <f aca="false">Cotação!G307</f>
        <v>3</v>
      </c>
      <c r="H250" s="32" t="n">
        <f aca="false">Cotação!I307</f>
        <v>43</v>
      </c>
      <c r="I250" s="30" t="n">
        <f aca="false">Cotação!M307</f>
        <v>5.28</v>
      </c>
      <c r="J250" s="30" t="n">
        <f aca="false">Cotação!L307</f>
        <v>5.28</v>
      </c>
      <c r="K250" s="30" t="n">
        <f aca="false">Cotação!V307</f>
        <v>5.8995</v>
      </c>
      <c r="L250" s="28" t="str">
        <f aca="false">Cotação!W307</f>
        <v>MEDCENTRO</v>
      </c>
      <c r="M250" s="31" t="n">
        <f aca="false">Cotação!Y307</f>
        <v>0.117329545454545</v>
      </c>
      <c r="N250" s="30" t="n">
        <f aca="false">(K250-I250)*H250</f>
        <v>26.6385</v>
      </c>
      <c r="O250" s="28" t="str">
        <f aca="false">Cotação!AG307</f>
        <v>DSC DISTRIBUIDORA DE MEDICAMENTOS LTDA</v>
      </c>
    </row>
    <row r="251" customFormat="false" ht="15" hidden="false" customHeight="false" outlineLevel="0" collapsed="false">
      <c r="A251" s="28" t="str">
        <f aca="false">Cotação!A790</f>
        <v>331721</v>
      </c>
      <c r="B251" s="29" t="str">
        <f aca="false">Cotação!B790</f>
        <v>7899095201415</v>
      </c>
      <c r="C251" s="28" t="str">
        <f aca="false">Cotação!C790</f>
        <v>HYSTIN 2,0MG+5ML SOL ORAL FR 120ML</v>
      </c>
      <c r="D251" s="28" t="str">
        <f aca="false">Cotação!D790</f>
        <v>GEOLAB</v>
      </c>
      <c r="E251" s="28" t="str">
        <f aca="false">Cotação!F790</f>
        <v>B</v>
      </c>
      <c r="F251" s="28" t="n">
        <f aca="false">Cotação!H790</f>
        <v>6.4</v>
      </c>
      <c r="G251" s="32" t="n">
        <f aca="false">Cotação!G790</f>
        <v>3</v>
      </c>
      <c r="H251" s="32" t="n">
        <f aca="false">Cotação!I790</f>
        <v>14</v>
      </c>
      <c r="I251" s="30" t="n">
        <f aca="false">Cotação!M790</f>
        <v>4.96</v>
      </c>
      <c r="J251" s="30" t="n">
        <f aca="false">Cotação!L790</f>
        <v>4.96</v>
      </c>
      <c r="K251" s="30" t="n">
        <f aca="false">Cotação!V790</f>
        <v>5.377</v>
      </c>
      <c r="L251" s="28" t="str">
        <f aca="false">Cotação!W790</f>
        <v>MEDCENTRO</v>
      </c>
      <c r="M251" s="31" t="n">
        <f aca="false">Cotação!Y790</f>
        <v>0.0840725806451612</v>
      </c>
      <c r="N251" s="30" t="n">
        <f aca="false">(K251-I251)*H251</f>
        <v>5.838</v>
      </c>
      <c r="O251" s="28" t="str">
        <f aca="false">Cotação!AG790</f>
        <v>ANDRADE COMERCIO E DISTRIBUICAO LTDA</v>
      </c>
    </row>
    <row r="252" customFormat="false" ht="15" hidden="false" customHeight="false" outlineLevel="0" collapsed="false">
      <c r="A252" s="28" t="str">
        <f aca="false">Cotação!A308</f>
        <v>294541</v>
      </c>
      <c r="B252" s="29" t="str">
        <f aca="false">Cotação!B308</f>
        <v>7891317007607</v>
      </c>
      <c r="C252" s="28" t="str">
        <f aca="false">Cotação!C308</f>
        <v>IBANDRONATO DE SODIO 150MG CX 1 COMP REV</v>
      </c>
      <c r="D252" s="28" t="str">
        <f aca="false">Cotação!D308</f>
        <v>EUROFARMA</v>
      </c>
      <c r="E252" s="28" t="str">
        <f aca="false">Cotação!F308</f>
        <v>B</v>
      </c>
      <c r="F252" s="28" t="n">
        <f aca="false">Cotação!H308</f>
        <v>0.8</v>
      </c>
      <c r="G252" s="32" t="n">
        <f aca="false">Cotação!G308</f>
        <v>0</v>
      </c>
      <c r="H252" s="32" t="n">
        <f aca="false">Cotação!I308</f>
        <v>3</v>
      </c>
      <c r="I252" s="30" t="n">
        <f aca="false">Cotação!M308</f>
        <v>13.81</v>
      </c>
      <c r="J252" s="30" t="n">
        <f aca="false">Cotação!L308</f>
        <v>13.81</v>
      </c>
      <c r="K252" s="30" t="n">
        <f aca="false">Cotação!V308</f>
        <v>18.21</v>
      </c>
      <c r="L252" s="28" t="str">
        <f aca="false">Cotação!W308</f>
        <v>DIMEC</v>
      </c>
      <c r="M252" s="31" t="n">
        <f aca="false">Cotação!Y308</f>
        <v>0.318609703113686</v>
      </c>
      <c r="N252" s="30" t="n">
        <f aca="false">(K252-I252)*H252</f>
        <v>13.2</v>
      </c>
      <c r="O252" s="28" t="str">
        <f aca="false">Cotação!AG308</f>
        <v>SB COMERCIO LTDA 0179-15</v>
      </c>
    </row>
    <row r="253" customFormat="false" ht="15" hidden="false" customHeight="false" outlineLevel="0" collapsed="false">
      <c r="A253" s="28" t="str">
        <f aca="false">Cotação!A310</f>
        <v>297621</v>
      </c>
      <c r="B253" s="29" t="str">
        <f aca="false">Cotação!B310</f>
        <v>7896862960087</v>
      </c>
      <c r="C253" s="28" t="str">
        <f aca="false">Cotação!C310</f>
        <v>IBUPROFENO 100MG/ML SUS OR FR GTS 20ML</v>
      </c>
      <c r="D253" s="28" t="str">
        <f aca="false">Cotação!D310</f>
        <v>MEDQUIMICA</v>
      </c>
      <c r="E253" s="28" t="str">
        <f aca="false">Cotação!F310</f>
        <v>B</v>
      </c>
      <c r="F253" s="28" t="n">
        <f aca="false">Cotação!H310</f>
        <v>4.1</v>
      </c>
      <c r="G253" s="32" t="n">
        <f aca="false">Cotação!G310</f>
        <v>1</v>
      </c>
      <c r="H253" s="32" t="n">
        <f aca="false">Cotação!I310</f>
        <v>10</v>
      </c>
      <c r="I253" s="30" t="n">
        <f aca="false">Cotação!M310</f>
        <v>2.64</v>
      </c>
      <c r="J253" s="30" t="n">
        <f aca="false">Cotação!L310</f>
        <v>2.64</v>
      </c>
      <c r="K253" s="30" t="n">
        <f aca="false">Cotação!V310</f>
        <v>3.021</v>
      </c>
      <c r="L253" s="28" t="str">
        <f aca="false">Cotação!W310</f>
        <v>MEDCENTRO</v>
      </c>
      <c r="M253" s="31" t="n">
        <f aca="false">Cotação!Y310</f>
        <v>0.144318181818182</v>
      </c>
      <c r="N253" s="30" t="n">
        <f aca="false">(K253-I253)*H253</f>
        <v>3.81</v>
      </c>
      <c r="O253" s="28" t="str">
        <f aca="false">Cotação!AG310</f>
        <v>C &amp; B LTDA</v>
      </c>
    </row>
    <row r="254" customFormat="false" ht="15" hidden="false" customHeight="false" outlineLevel="0" collapsed="false">
      <c r="A254" s="28" t="str">
        <f aca="false">Cotação!A311</f>
        <v>661211</v>
      </c>
      <c r="B254" s="29" t="str">
        <f aca="false">Cotação!B311</f>
        <v>7898049796540</v>
      </c>
      <c r="C254" s="28" t="str">
        <f aca="false">Cotação!C311</f>
        <v>IBUPROFENO 600MG</v>
      </c>
      <c r="D254" s="28" t="str">
        <f aca="false">Cotação!D311</f>
        <v>VITAMEDIC</v>
      </c>
      <c r="E254" s="28" t="str">
        <f aca="false">Cotação!F311</f>
        <v>A</v>
      </c>
      <c r="F254" s="28" t="n">
        <f aca="false">Cotação!H311</f>
        <v>57.1</v>
      </c>
      <c r="G254" s="32" t="n">
        <f aca="false">Cotação!G311</f>
        <v>88</v>
      </c>
      <c r="H254" s="32" t="n">
        <f aca="false">Cotação!I311</f>
        <v>59</v>
      </c>
      <c r="I254" s="30" t="n">
        <f aca="false">Cotação!M311</f>
        <v>3.89</v>
      </c>
      <c r="J254" s="30" t="n">
        <f aca="false">Cotação!L311</f>
        <v>3.89</v>
      </c>
      <c r="K254" s="30" t="n">
        <f aca="false">Cotação!V311</f>
        <v>4.5</v>
      </c>
      <c r="L254" s="28" t="str">
        <f aca="false">Cotação!W311</f>
        <v>DIMEC</v>
      </c>
      <c r="M254" s="31" t="n">
        <f aca="false">Cotação!Y311</f>
        <v>0.156812339331619</v>
      </c>
      <c r="N254" s="30" t="n">
        <f aca="false">(K254-I254)*H254</f>
        <v>35.99</v>
      </c>
      <c r="O254" s="28" t="str">
        <f aca="false">Cotação!AG311</f>
        <v>MEDCENTRO TO DISTRIBUIDORA DE PRODUTOS FARMACEUTICOS LTDA PA</v>
      </c>
    </row>
    <row r="255" customFormat="false" ht="15" hidden="false" customHeight="false" outlineLevel="0" collapsed="false">
      <c r="A255" s="28" t="str">
        <f aca="false">Cotação!A312</f>
        <v>642621</v>
      </c>
      <c r="B255" s="29" t="str">
        <f aca="false">Cotação!B312</f>
        <v>7898700412376</v>
      </c>
      <c r="C255" s="28" t="str">
        <f aca="false">Cotação!C312</f>
        <v>IBUPROFENO 600MG CX 10 CAP</v>
      </c>
      <c r="D255" s="28" t="str">
        <f aca="false">Cotação!D312</f>
        <v>VITAMEDIC</v>
      </c>
      <c r="E255" s="28" t="str">
        <f aca="false">Cotação!F312</f>
        <v>B</v>
      </c>
      <c r="F255" s="28" t="n">
        <f aca="false">Cotação!H312</f>
        <v>0.9</v>
      </c>
      <c r="G255" s="32" t="n">
        <f aca="false">Cotação!G312</f>
        <v>2</v>
      </c>
      <c r="H255" s="32" t="n">
        <f aca="false">Cotação!I312</f>
        <v>1</v>
      </c>
      <c r="I255" s="30" t="n">
        <f aca="false">Cotação!M312</f>
        <v>9.56</v>
      </c>
      <c r="J255" s="30" t="n">
        <f aca="false">Cotação!L312</f>
        <v>9.56</v>
      </c>
      <c r="K255" s="30" t="n">
        <f aca="false">Cotação!V312</f>
        <v>11.2</v>
      </c>
      <c r="L255" s="28" t="str">
        <f aca="false">Cotação!W312</f>
        <v>DIMEC</v>
      </c>
      <c r="M255" s="31" t="n">
        <f aca="false">Cotação!Y312</f>
        <v>0.171548117154812</v>
      </c>
      <c r="N255" s="30" t="n">
        <f aca="false">(K255-I255)*H255</f>
        <v>1.64</v>
      </c>
      <c r="O255" s="28" t="str">
        <f aca="false">Cotação!AG312</f>
        <v>MEDCENTRO TO DISTRIBUIDORA DE PRODUTOS FARMACEUTICOS LTDA PA</v>
      </c>
    </row>
    <row r="256" customFormat="false" ht="15" hidden="false" customHeight="false" outlineLevel="0" collapsed="false">
      <c r="A256" s="28" t="str">
        <f aca="false">Cotação!A313</f>
        <v>518921</v>
      </c>
      <c r="B256" s="29" t="str">
        <f aca="false">Cotação!B313</f>
        <v>7898687730500</v>
      </c>
      <c r="C256" s="28" t="str">
        <f aca="false">Cotação!C313</f>
        <v>IBUPROFENO 600MG CX 10 CAP GEL</v>
      </c>
      <c r="D256" s="28" t="str">
        <f aca="false">Cotação!D313</f>
        <v>ALTHAIA</v>
      </c>
      <c r="E256" s="28" t="str">
        <f aca="false">Cotação!F313</f>
        <v>C</v>
      </c>
      <c r="F256" s="28" t="n">
        <f aca="false">Cotação!H313</f>
        <v>0.1</v>
      </c>
      <c r="G256" s="32" t="n">
        <f aca="false">Cotação!G313</f>
        <v>0</v>
      </c>
      <c r="H256" s="32" t="n">
        <f aca="false">Cotação!I313</f>
        <v>1</v>
      </c>
      <c r="I256" s="30" t="n">
        <f aca="false">Cotação!M313</f>
        <v>13.06</v>
      </c>
      <c r="J256" s="30" t="n">
        <f aca="false">Cotação!L313</f>
        <v>12.73</v>
      </c>
      <c r="K256" s="30" t="n">
        <f aca="false">Cotação!V313</f>
        <v>14.3735</v>
      </c>
      <c r="L256" s="28" t="str">
        <f aca="false">Cotação!W313</f>
        <v>MEDCENTRO</v>
      </c>
      <c r="M256" s="31" t="n">
        <f aca="false">Cotação!Y313</f>
        <v>0.100574272588055</v>
      </c>
      <c r="N256" s="30" t="n">
        <f aca="false">(K256-I256)*H256</f>
        <v>1.3135</v>
      </c>
      <c r="O256" s="28" t="str">
        <f aca="false">Cotação!AG313</f>
        <v>SC DISTRIBUICAO LTDA</v>
      </c>
    </row>
    <row r="257" customFormat="false" ht="15" hidden="false" customHeight="false" outlineLevel="0" collapsed="false">
      <c r="A257" s="28" t="str">
        <f aca="false">Cotação!A791</f>
        <v>297281</v>
      </c>
      <c r="B257" s="29" t="str">
        <f aca="false">Cotação!B791</f>
        <v>7898133134760</v>
      </c>
      <c r="C257" s="28" t="str">
        <f aca="false">Cotação!C791</f>
        <v>IBUPROTRAT 20 MG/ML SUS OR CT FR PLAS AMB X 100 ML + SER DOS</v>
      </c>
      <c r="D257" s="28" t="str">
        <f aca="false">Cotação!D791</f>
        <v>NATULAB LABORATORIO</v>
      </c>
      <c r="E257" s="28" t="str">
        <f aca="false">Cotação!F791</f>
        <v>C</v>
      </c>
      <c r="F257" s="28" t="n">
        <f aca="false">Cotação!H791</f>
        <v>1</v>
      </c>
      <c r="G257" s="32" t="n">
        <f aca="false">Cotação!G791</f>
        <v>1</v>
      </c>
      <c r="H257" s="32" t="n">
        <f aca="false">Cotação!I791</f>
        <v>2</v>
      </c>
      <c r="I257" s="30" t="n">
        <f aca="false">Cotação!M791</f>
        <v>9.1</v>
      </c>
      <c r="J257" s="30" t="n">
        <f aca="false">Cotação!L791</f>
        <v>9.1</v>
      </c>
      <c r="K257" s="30" t="n">
        <f aca="false">Cotação!V791</f>
        <v>10.279</v>
      </c>
      <c r="L257" s="28" t="str">
        <f aca="false">Cotação!W791</f>
        <v>MEDCENTRO</v>
      </c>
      <c r="M257" s="31" t="n">
        <f aca="false">Cotação!Y791</f>
        <v>0.12956043956044</v>
      </c>
      <c r="N257" s="30" t="n">
        <f aca="false">(K257-I257)*H257</f>
        <v>2.358</v>
      </c>
      <c r="O257" s="28" t="str">
        <f aca="false">Cotação!AG791</f>
        <v>DSC DISTRIBUIDORA DE MEDICAMENTOS LTDA</v>
      </c>
    </row>
    <row r="258" customFormat="false" ht="15" hidden="false" customHeight="false" outlineLevel="0" collapsed="false">
      <c r="A258" s="28" t="str">
        <f aca="false">Cotação!A1015</f>
        <v>594891</v>
      </c>
      <c r="B258" s="29" t="str">
        <f aca="false">Cotação!B1015</f>
        <v>7898639690708</v>
      </c>
      <c r="C258" s="28" t="str">
        <f aca="false">Cotação!C1015</f>
        <v>INALADOR NEBULIZADOR ULTRANEB DESK2</v>
      </c>
      <c r="D258" s="28" t="str">
        <f aca="false">Cotação!D1015</f>
        <v>GTECH</v>
      </c>
      <c r="E258" s="28" t="str">
        <f aca="false">Cotação!F1015</f>
        <v>A</v>
      </c>
      <c r="F258" s="28" t="n">
        <f aca="false">Cotação!H1015</f>
        <v>1.2</v>
      </c>
      <c r="G258" s="32" t="n">
        <f aca="false">Cotação!G1015</f>
        <v>0</v>
      </c>
      <c r="H258" s="32" t="n">
        <f aca="false">Cotação!I1015</f>
        <v>4</v>
      </c>
      <c r="I258" s="30" t="n">
        <f aca="false">Cotação!M1015</f>
        <v>143.523333333333</v>
      </c>
      <c r="J258" s="30" t="n">
        <f aca="false">Cotação!L1015</f>
        <v>130.26</v>
      </c>
      <c r="K258" s="30" t="n">
        <f aca="false">Cotação!V1015</f>
        <v>153.3205</v>
      </c>
      <c r="L258" s="28" t="str">
        <f aca="false">Cotação!W1015</f>
        <v>MEDCENTRO</v>
      </c>
      <c r="M258" s="31" t="n">
        <f aca="false">Cotação!Y1015</f>
        <v>0.0682618389576633</v>
      </c>
      <c r="N258" s="30" t="n">
        <f aca="false">(K258-I258)*H258</f>
        <v>39.188666666668</v>
      </c>
      <c r="O258" s="28" t="str">
        <f aca="false">Cotação!AG1015</f>
        <v>SC DISTRIBUICAO LTDA</v>
      </c>
    </row>
    <row r="259" customFormat="false" ht="15" hidden="false" customHeight="false" outlineLevel="0" collapsed="false">
      <c r="A259" s="28" t="str">
        <f aca="false">Cotação!A796</f>
        <v>68761</v>
      </c>
      <c r="B259" s="29" t="str">
        <f aca="false">Cotação!B796</f>
        <v>7896004756738</v>
      </c>
      <c r="C259" s="28" t="str">
        <f aca="false">Cotação!C796</f>
        <v>INALAJET 64MCG SUS SPR NAS</v>
      </c>
      <c r="D259" s="28" t="str">
        <f aca="false">Cotação!D796</f>
        <v>LEGRAND PHARMA</v>
      </c>
      <c r="E259" s="28" t="str">
        <f aca="false">Cotação!F796</f>
        <v>C</v>
      </c>
      <c r="F259" s="28" t="n">
        <f aca="false">Cotação!H796</f>
        <v>0.1</v>
      </c>
      <c r="G259" s="32" t="n">
        <f aca="false">Cotação!G796</f>
        <v>0</v>
      </c>
      <c r="H259" s="32" t="n">
        <f aca="false">Cotação!I796</f>
        <v>1</v>
      </c>
      <c r="I259" s="30" t="n">
        <f aca="false">Cotação!M796</f>
        <v>34.21</v>
      </c>
      <c r="J259" s="30" t="n">
        <f aca="false">Cotação!L796</f>
        <v>34.21</v>
      </c>
      <c r="K259" s="30" t="n">
        <f aca="false">Cotação!V796</f>
        <v>36.1665</v>
      </c>
      <c r="L259" s="28" t="str">
        <f aca="false">Cotação!W796</f>
        <v>MEDCENTRO</v>
      </c>
      <c r="M259" s="31" t="n">
        <f aca="false">Cotação!Y796</f>
        <v>0.0571908798596901</v>
      </c>
      <c r="N259" s="30" t="n">
        <f aca="false">(K259-I259)*H259</f>
        <v>1.9565</v>
      </c>
      <c r="O259" s="28" t="str">
        <f aca="false">Cotação!AG796</f>
        <v>MEDCENTRO TO DISTRIBUIDORA DE PRODUTOS FARMACEUTICOS LTDA PA</v>
      </c>
    </row>
    <row r="260" customFormat="false" ht="15" hidden="false" customHeight="false" outlineLevel="0" collapsed="false">
      <c r="A260" s="28" t="str">
        <f aca="false">Cotação!A314</f>
        <v>300441</v>
      </c>
      <c r="B260" s="29" t="str">
        <f aca="false">Cotação!B314</f>
        <v>7896004728834</v>
      </c>
      <c r="C260" s="28" t="str">
        <f aca="false">Cotação!C314</f>
        <v>INDAPAMIDA 1,5 MG CX 30 COMP REV</v>
      </c>
      <c r="D260" s="28" t="str">
        <f aca="false">Cotação!D314</f>
        <v>GERMED GENERICOS</v>
      </c>
      <c r="E260" s="28" t="str">
        <f aca="false">Cotação!F314</f>
        <v>C</v>
      </c>
      <c r="F260" s="28" t="n">
        <f aca="false">Cotação!H314</f>
        <v>0.7</v>
      </c>
      <c r="G260" s="32" t="n">
        <f aca="false">Cotação!G314</f>
        <v>1</v>
      </c>
      <c r="H260" s="32" t="n">
        <f aca="false">Cotação!I314</f>
        <v>1</v>
      </c>
      <c r="I260" s="30" t="n">
        <f aca="false">Cotação!M314</f>
        <v>8.11666666666667</v>
      </c>
      <c r="J260" s="30" t="n">
        <f aca="false">Cotação!L314</f>
        <v>8.1167</v>
      </c>
      <c r="K260" s="30" t="n">
        <f aca="false">Cotação!V314</f>
        <v>8.5405</v>
      </c>
      <c r="L260" s="28" t="str">
        <f aca="false">Cotação!W314</f>
        <v>MEDCENTRO</v>
      </c>
      <c r="M260" s="31" t="n">
        <f aca="false">Cotação!Y314</f>
        <v>0.0522176591375765</v>
      </c>
      <c r="N260" s="30" t="n">
        <f aca="false">(K260-I260)*H260</f>
        <v>0.423833333333329</v>
      </c>
      <c r="O260" s="28" t="str">
        <f aca="false">Cotação!AG314</f>
        <v>CENTROFARMA DISTRIBUIDORA FARMACEUTICA LTDA</v>
      </c>
    </row>
    <row r="261" customFormat="false" ht="15" hidden="false" customHeight="false" outlineLevel="0" collapsed="false">
      <c r="A261" s="28" t="str">
        <f aca="false">Cotação!A315</f>
        <v>300481</v>
      </c>
      <c r="B261" s="29" t="str">
        <f aca="false">Cotação!B315</f>
        <v>7891317127404</v>
      </c>
      <c r="C261" s="28" t="str">
        <f aca="false">Cotação!C315</f>
        <v>INDAPAMIDA 1,5MG CX 30 COMP REV LIB PROL</v>
      </c>
      <c r="D261" s="28" t="str">
        <f aca="false">Cotação!D315</f>
        <v>EUROFARMA</v>
      </c>
      <c r="E261" s="28" t="str">
        <f aca="false">Cotação!F315</f>
        <v>B</v>
      </c>
      <c r="F261" s="28" t="n">
        <f aca="false">Cotação!H315</f>
        <v>1.5</v>
      </c>
      <c r="G261" s="32" t="n">
        <f aca="false">Cotação!G315</f>
        <v>2</v>
      </c>
      <c r="H261" s="32" t="n">
        <f aca="false">Cotação!I315</f>
        <v>2</v>
      </c>
      <c r="I261" s="30" t="n">
        <f aca="false">Cotação!M315</f>
        <v>6.62</v>
      </c>
      <c r="J261" s="30" t="n">
        <f aca="false">Cotação!L315</f>
        <v>6.615</v>
      </c>
      <c r="K261" s="30" t="n">
        <f aca="false">Cotação!V315</f>
        <v>8.52</v>
      </c>
      <c r="L261" s="28" t="str">
        <f aca="false">Cotação!W315</f>
        <v>DIMEC</v>
      </c>
      <c r="M261" s="31" t="n">
        <f aca="false">Cotação!Y315</f>
        <v>0.287009063444109</v>
      </c>
      <c r="N261" s="30" t="n">
        <f aca="false">(K261-I261)*H261</f>
        <v>3.8</v>
      </c>
      <c r="O261" s="28" t="str">
        <f aca="false">Cotação!AG315</f>
        <v>SC DISTRIBUICAO LTDA</v>
      </c>
    </row>
    <row r="262" customFormat="false" ht="15" hidden="false" customHeight="false" outlineLevel="0" collapsed="false">
      <c r="A262" s="28" t="str">
        <f aca="false">Cotação!A797</f>
        <v>181</v>
      </c>
      <c r="B262" s="29" t="str">
        <f aca="false">Cotação!B797</f>
        <v>7896004727158</v>
      </c>
      <c r="C262" s="28" t="str">
        <f aca="false">Cotação!C797</f>
        <v>INFRALAX CX 15 COMP</v>
      </c>
      <c r="D262" s="28" t="str">
        <f aca="false">Cotação!D797</f>
        <v>EMS MARCAS</v>
      </c>
      <c r="E262" s="28" t="str">
        <f aca="false">Cotação!F797</f>
        <v>A</v>
      </c>
      <c r="F262" s="28" t="n">
        <f aca="false">Cotação!H797</f>
        <v>28.6</v>
      </c>
      <c r="G262" s="32" t="n">
        <f aca="false">Cotação!G797</f>
        <v>35</v>
      </c>
      <c r="H262" s="32" t="n">
        <f aca="false">Cotação!I797</f>
        <v>39</v>
      </c>
      <c r="I262" s="30" t="n">
        <f aca="false">Cotação!M797</f>
        <v>3.66</v>
      </c>
      <c r="J262" s="30" t="n">
        <f aca="false">Cotação!L797</f>
        <v>3.66</v>
      </c>
      <c r="K262" s="30" t="n">
        <f aca="false">Cotação!V797</f>
        <v>4.12</v>
      </c>
      <c r="L262" s="28" t="str">
        <f aca="false">Cotação!W797</f>
        <v>DIMEC</v>
      </c>
      <c r="M262" s="31" t="n">
        <f aca="false">Cotação!Y797</f>
        <v>0.12568306010929</v>
      </c>
      <c r="N262" s="30" t="n">
        <f aca="false">(K262-I262)*H262</f>
        <v>17.94</v>
      </c>
      <c r="O262" s="28" t="str">
        <f aca="false">Cotação!AG797</f>
        <v>MEDCENTRO TO DISTRIBUIDORA DE PRODUTOS FARMACEUTICOS LTDA PA</v>
      </c>
    </row>
    <row r="263" customFormat="false" ht="15" hidden="false" customHeight="false" outlineLevel="0" collapsed="false">
      <c r="A263" s="28" t="str">
        <f aca="false">Cotação!A801</f>
        <v>364281</v>
      </c>
      <c r="B263" s="29" t="str">
        <f aca="false">Cotação!B801</f>
        <v>7898569765262</v>
      </c>
      <c r="C263" s="28" t="str">
        <f aca="false">Cotação!C801</f>
        <v>IROSE 500MG CX 6 COMP</v>
      </c>
      <c r="D263" s="28" t="str">
        <f aca="false">Cotação!D801</f>
        <v>ALTHAIA</v>
      </c>
      <c r="E263" s="28" t="str">
        <f aca="false">Cotação!F801</f>
        <v>A</v>
      </c>
      <c r="F263" s="28" t="n">
        <f aca="false">Cotação!H801</f>
        <v>7</v>
      </c>
      <c r="G263" s="32" t="n">
        <f aca="false">Cotação!G801</f>
        <v>0</v>
      </c>
      <c r="H263" s="32" t="n">
        <f aca="false">Cotação!I801</f>
        <v>18</v>
      </c>
      <c r="I263" s="30" t="n">
        <f aca="false">Cotação!M801</f>
        <v>12.02</v>
      </c>
      <c r="J263" s="30" t="n">
        <f aca="false">Cotação!L801</f>
        <v>12.02</v>
      </c>
      <c r="K263" s="30" t="n">
        <f aca="false">Cotação!V801</f>
        <v>12.901</v>
      </c>
      <c r="L263" s="28" t="str">
        <f aca="false">Cotação!W801</f>
        <v>MEDCENTRO</v>
      </c>
      <c r="M263" s="31" t="n">
        <f aca="false">Cotação!Y801</f>
        <v>0.0732945091514143</v>
      </c>
      <c r="N263" s="30" t="n">
        <f aca="false">(K263-I263)*H263</f>
        <v>15.858</v>
      </c>
      <c r="O263" s="28" t="str">
        <f aca="false">Cotação!AG801</f>
        <v>MEDCENTRO TO DISTRIBUIDORA DE PRODUTOS FARMACEUTICOS LTDA PA</v>
      </c>
    </row>
    <row r="264" customFormat="false" ht="15" hidden="false" customHeight="false" outlineLevel="0" collapsed="false">
      <c r="A264" s="28" t="str">
        <f aca="false">Cotação!A316</f>
        <v>306461</v>
      </c>
      <c r="B264" s="29" t="str">
        <f aca="false">Cotação!B316</f>
        <v>7899095250901</v>
      </c>
      <c r="C264" s="28" t="str">
        <f aca="false">Cotação!C316</f>
        <v>ITRACONAZOL 100MG CX 15 CAP</v>
      </c>
      <c r="D264" s="28" t="str">
        <f aca="false">Cotação!D316</f>
        <v>GEOLAB</v>
      </c>
      <c r="E264" s="28" t="str">
        <f aca="false">Cotação!F316</f>
        <v>A</v>
      </c>
      <c r="F264" s="28" t="n">
        <f aca="false">Cotação!H316</f>
        <v>22.5</v>
      </c>
      <c r="G264" s="32" t="n">
        <f aca="false">Cotação!G316</f>
        <v>11</v>
      </c>
      <c r="H264" s="32" t="n">
        <f aca="false">Cotação!I316</f>
        <v>46</v>
      </c>
      <c r="I264" s="30" t="n">
        <f aca="false">Cotação!M316</f>
        <v>13.85</v>
      </c>
      <c r="J264" s="30" t="n">
        <f aca="false">Cotação!L316</f>
        <v>13.85</v>
      </c>
      <c r="K264" s="30" t="n">
        <f aca="false">Cotação!V316</f>
        <v>15.0575</v>
      </c>
      <c r="L264" s="28" t="str">
        <f aca="false">Cotação!W316</f>
        <v>MEDCENTRO</v>
      </c>
      <c r="M264" s="31" t="n">
        <f aca="false">Cotação!Y316</f>
        <v>0.0871841155234656</v>
      </c>
      <c r="N264" s="30" t="n">
        <f aca="false">(K264-I264)*H264</f>
        <v>55.545</v>
      </c>
      <c r="O264" s="28" t="str">
        <f aca="false">Cotação!AG316</f>
        <v>MEDCENTRO TO DISTRIBUIDORA DE PRODUTOS FARMACEUTICOS LTDA PA</v>
      </c>
    </row>
    <row r="265" customFormat="false" ht="15" hidden="false" customHeight="false" outlineLevel="0" collapsed="false">
      <c r="A265" s="28" t="str">
        <f aca="false">Cotação!A317</f>
        <v>306541</v>
      </c>
      <c r="B265" s="29" t="str">
        <f aca="false">Cotação!B317</f>
        <v>7896004708140</v>
      </c>
      <c r="C265" s="28" t="str">
        <f aca="false">Cotação!C317</f>
        <v>ITRACONAZOL 100MG CX 15 CAP</v>
      </c>
      <c r="D265" s="28" t="str">
        <f aca="false">Cotação!D317</f>
        <v>GERMED GENERICOS</v>
      </c>
      <c r="E265" s="28" t="str">
        <f aca="false">Cotação!F317</f>
        <v>B</v>
      </c>
      <c r="F265" s="28" t="n">
        <f aca="false">Cotação!H317</f>
        <v>0.9</v>
      </c>
      <c r="G265" s="32" t="n">
        <f aca="false">Cotação!G317</f>
        <v>1</v>
      </c>
      <c r="H265" s="32" t="n">
        <f aca="false">Cotação!I317</f>
        <v>2</v>
      </c>
      <c r="I265" s="30" t="n">
        <f aca="false">Cotação!M317</f>
        <v>19.5933333333333</v>
      </c>
      <c r="J265" s="30" t="n">
        <f aca="false">Cotação!L317</f>
        <v>19.5933</v>
      </c>
      <c r="K265" s="30" t="n">
        <f aca="false">Cotação!V317</f>
        <v>21.0995</v>
      </c>
      <c r="L265" s="28" t="str">
        <f aca="false">Cotação!W317</f>
        <v>MEDCENTRO</v>
      </c>
      <c r="M265" s="31" t="n">
        <f aca="false">Cotação!Y317</f>
        <v>0.076871384824772</v>
      </c>
      <c r="N265" s="30" t="n">
        <f aca="false">(K265-I265)*H265</f>
        <v>3.01233333333339</v>
      </c>
      <c r="O265" s="28" t="str">
        <f aca="false">Cotação!AG317</f>
        <v>SC DISTRIBUICAO LTDA</v>
      </c>
    </row>
    <row r="266" customFormat="false" ht="15" hidden="false" customHeight="false" outlineLevel="0" collapsed="false">
      <c r="A266" s="28" t="str">
        <f aca="false">Cotação!A319</f>
        <v>492001</v>
      </c>
      <c r="B266" s="29" t="str">
        <f aca="false">Cotação!B319</f>
        <v>7896004777801</v>
      </c>
      <c r="C266" s="28" t="str">
        <f aca="false">Cotação!C319</f>
        <v>IVERMECTINA 6MG CX 4 COMP</v>
      </c>
      <c r="D266" s="28" t="str">
        <f aca="false">Cotação!D319</f>
        <v>GERMED GENERICOS</v>
      </c>
      <c r="E266" s="28" t="str">
        <f aca="false">Cotação!F319</f>
        <v>A</v>
      </c>
      <c r="F266" s="28" t="n">
        <f aca="false">Cotação!H319</f>
        <v>43.7</v>
      </c>
      <c r="G266" s="32" t="n">
        <f aca="false">Cotação!G319</f>
        <v>28</v>
      </c>
      <c r="H266" s="32" t="n">
        <f aca="false">Cotação!I319</f>
        <v>85</v>
      </c>
      <c r="I266" s="30" t="n">
        <f aca="false">Cotação!M319</f>
        <v>2.17233766233766</v>
      </c>
      <c r="J266" s="30" t="n">
        <f aca="false">Cotação!L319</f>
        <v>2.1723</v>
      </c>
      <c r="K266" s="30" t="n">
        <f aca="false">Cotação!V319</f>
        <v>3.14</v>
      </c>
      <c r="L266" s="28" t="str">
        <f aca="false">Cotação!W319</f>
        <v>DIMEC</v>
      </c>
      <c r="M266" s="31" t="n">
        <f aca="false">Cotação!Y319</f>
        <v>0.44544748012196</v>
      </c>
      <c r="N266" s="30" t="n">
        <f aca="false">(K266-I266)*H266</f>
        <v>82.2512987012989</v>
      </c>
      <c r="O266" s="28" t="str">
        <f aca="false">Cotação!AG319</f>
        <v>MEDCENTRO TO DISTRIBUIDORA DE PRODUTOS FARMACEUTICOS LTDA PA</v>
      </c>
    </row>
    <row r="267" customFormat="false" ht="15" hidden="false" customHeight="false" outlineLevel="0" collapsed="false">
      <c r="A267" s="28" t="str">
        <f aca="false">Cotação!A518</f>
        <v>37403</v>
      </c>
      <c r="B267" s="29" t="str">
        <f aca="false">Cotação!B518</f>
        <v>7898601061048</v>
      </c>
      <c r="C267" s="28" t="str">
        <f aca="false">Cotação!C518</f>
        <v>JOELHEIRA LISA CURTA - PRETO G KSN034</v>
      </c>
      <c r="D267" s="28" t="str">
        <f aca="false">Cotação!D518</f>
        <v>KESTAL</v>
      </c>
      <c r="E267" s="28" t="str">
        <f aca="false">Cotação!F518</f>
        <v>C</v>
      </c>
      <c r="F267" s="28" t="n">
        <f aca="false">Cotação!H518</f>
        <v>0.7</v>
      </c>
      <c r="G267" s="32" t="n">
        <f aca="false">Cotação!G518</f>
        <v>1</v>
      </c>
      <c r="H267" s="32" t="n">
        <f aca="false">Cotação!I518</f>
        <v>1</v>
      </c>
      <c r="I267" s="30" t="n">
        <f aca="false">Cotação!M518</f>
        <v>28.59</v>
      </c>
      <c r="J267" s="30" t="n">
        <f aca="false">Cotação!L518</f>
        <v>28.59</v>
      </c>
      <c r="K267" s="30" t="n">
        <f aca="false">Cotação!V518</f>
        <v>31.236</v>
      </c>
      <c r="L267" s="28" t="str">
        <f aca="false">Cotação!W518</f>
        <v>MEDCENTRO</v>
      </c>
      <c r="M267" s="31" t="n">
        <f aca="false">Cotação!Y518</f>
        <v>0.0925498426023086</v>
      </c>
      <c r="N267" s="30" t="n">
        <f aca="false">(K267-I267)*H267</f>
        <v>2.646</v>
      </c>
      <c r="O267" s="28" t="str">
        <f aca="false">Cotação!AG518</f>
        <v>CENTROFARMA DISTRIBUIDORA FARMACEUTICA LTDA</v>
      </c>
    </row>
    <row r="268" customFormat="false" ht="15" hidden="false" customHeight="false" outlineLevel="0" collapsed="false">
      <c r="A268" s="28" t="str">
        <f aca="false">Cotação!A519</f>
        <v>37803</v>
      </c>
      <c r="B268" s="29" t="str">
        <f aca="false">Cotação!B519</f>
        <v>7898601061031</v>
      </c>
      <c r="C268" s="28" t="str">
        <f aca="false">Cotação!C519</f>
        <v>JOELHEIRA LISA CURTA - PRETO M KSN034</v>
      </c>
      <c r="D268" s="28" t="str">
        <f aca="false">Cotação!D519</f>
        <v>KESTAL</v>
      </c>
      <c r="E268" s="28" t="str">
        <f aca="false">Cotação!F519</f>
        <v>B</v>
      </c>
      <c r="F268" s="28" t="n">
        <f aca="false">Cotação!H519</f>
        <v>1.7</v>
      </c>
      <c r="G268" s="32" t="n">
        <f aca="false">Cotação!G519</f>
        <v>0</v>
      </c>
      <c r="H268" s="32" t="n">
        <f aca="false">Cotação!I519</f>
        <v>5</v>
      </c>
      <c r="I268" s="30" t="n">
        <f aca="false">Cotação!M519</f>
        <v>28.59</v>
      </c>
      <c r="J268" s="30" t="n">
        <f aca="false">Cotação!L519</f>
        <v>28.59</v>
      </c>
      <c r="K268" s="30" t="n">
        <f aca="false">Cotação!V519</f>
        <v>31.7965</v>
      </c>
      <c r="L268" s="28" t="str">
        <f aca="false">Cotação!W519</f>
        <v>MEDCENTRO</v>
      </c>
      <c r="M268" s="31" t="n">
        <f aca="false">Cotação!Y519</f>
        <v>0.112154599510318</v>
      </c>
      <c r="N268" s="30" t="n">
        <f aca="false">(K268-I268)*H268</f>
        <v>16.0325</v>
      </c>
      <c r="O268" s="28" t="str">
        <f aca="false">Cotação!AG519</f>
        <v>CENTROFARMA DISTRIBUIDORA FARMACEUTICA LTDA</v>
      </c>
    </row>
    <row r="269" customFormat="false" ht="15" hidden="false" customHeight="false" outlineLevel="0" collapsed="false">
      <c r="A269" s="28" t="str">
        <f aca="false">Cotação!A579</f>
        <v>546841</v>
      </c>
      <c r="B269" s="29" t="str">
        <f aca="false">Cotação!B579</f>
        <v>7896523221724</v>
      </c>
      <c r="C269" s="28" t="str">
        <f aca="false">Cotação!C579</f>
        <v>K-MED GEL BG 100 G</v>
      </c>
      <c r="D269" s="28" t="str">
        <f aca="false">Cotação!D579</f>
        <v>CIMED INDUSTRIA DE MEDICAMENTOS</v>
      </c>
      <c r="E269" s="28" t="str">
        <f aca="false">Cotação!F579</f>
        <v>A</v>
      </c>
      <c r="F269" s="28" t="n">
        <f aca="false">Cotação!H579</f>
        <v>10.1</v>
      </c>
      <c r="G269" s="32" t="n">
        <f aca="false">Cotação!G579</f>
        <v>13</v>
      </c>
      <c r="H269" s="32" t="n">
        <f aca="false">Cotação!I579</f>
        <v>14</v>
      </c>
      <c r="I269" s="30" t="n">
        <f aca="false">Cotação!M579</f>
        <v>6.99</v>
      </c>
      <c r="J269" s="30" t="n">
        <f aca="false">Cotação!L579</f>
        <v>6.99</v>
      </c>
      <c r="K269" s="30" t="n">
        <f aca="false">Cotação!V579</f>
        <v>9.99</v>
      </c>
      <c r="L269" s="28" t="str">
        <f aca="false">Cotação!W579</f>
        <v>DIMEC</v>
      </c>
      <c r="M269" s="31" t="n">
        <f aca="false">Cotação!Y579</f>
        <v>0.429184549356223</v>
      </c>
      <c r="N269" s="30" t="n">
        <f aca="false">(K269-I269)*H269</f>
        <v>42</v>
      </c>
      <c r="O269" s="28" t="str">
        <f aca="false">Cotação!AG579</f>
        <v>CIMED &amp; CO. S.A.</v>
      </c>
    </row>
    <row r="270" customFormat="false" ht="15" hidden="false" customHeight="false" outlineLevel="0" collapsed="false">
      <c r="A270" s="28" t="str">
        <f aca="false">Cotação!A581</f>
        <v>579281</v>
      </c>
      <c r="B270" s="29" t="str">
        <f aca="false">Cotação!B581</f>
        <v>7896523201498</v>
      </c>
      <c r="C270" s="28" t="str">
        <f aca="false">Cotação!C581</f>
        <v>K-MED ICE FR 200 G</v>
      </c>
      <c r="D270" s="28" t="str">
        <f aca="false">Cotação!D581</f>
        <v>CIMED INDUSTRIA DE MEDICAMENTOS</v>
      </c>
      <c r="E270" s="28" t="str">
        <f aca="false">Cotação!F581</f>
        <v>A</v>
      </c>
      <c r="F270" s="28" t="n">
        <f aca="false">Cotação!H581</f>
        <v>1.9</v>
      </c>
      <c r="G270" s="32" t="n">
        <f aca="false">Cotação!G581</f>
        <v>1</v>
      </c>
      <c r="H270" s="32" t="n">
        <f aca="false">Cotação!I581</f>
        <v>4</v>
      </c>
      <c r="I270" s="30" t="n">
        <f aca="false">Cotação!M581</f>
        <v>18.07</v>
      </c>
      <c r="J270" s="30" t="n">
        <f aca="false">Cotação!L581</f>
        <v>18.07</v>
      </c>
      <c r="K270" s="30" t="n">
        <f aca="false">Cotação!V581</f>
        <v>20.6</v>
      </c>
      <c r="L270" s="28" t="str">
        <f aca="false">Cotação!W581</f>
        <v>DIMEC</v>
      </c>
      <c r="M270" s="31" t="n">
        <f aca="false">Cotação!Y581</f>
        <v>0.140011068068622</v>
      </c>
      <c r="N270" s="30" t="n">
        <f aca="false">(K270-I270)*H270</f>
        <v>10.12</v>
      </c>
      <c r="O270" s="28" t="str">
        <f aca="false">Cotação!AG581</f>
        <v>CIMED &amp; CO. S.A.</v>
      </c>
    </row>
    <row r="271" customFormat="false" ht="15" hidden="false" customHeight="false" outlineLevel="0" collapsed="false">
      <c r="A271" s="28" t="str">
        <f aca="false">Cotação!A802</f>
        <v>561501</v>
      </c>
      <c r="B271" s="29" t="str">
        <f aca="false">Cotação!B802</f>
        <v>7899470807997</v>
      </c>
      <c r="C271" s="28" t="str">
        <f aca="false">Cotação!C802</f>
        <v>KALONAT 10ML</v>
      </c>
      <c r="D271" s="28" t="str">
        <f aca="false">Cotação!D802</f>
        <v>NATULAB LABORATORIO</v>
      </c>
      <c r="E271" s="28" t="str">
        <f aca="false">Cotação!F802</f>
        <v>A</v>
      </c>
      <c r="F271" s="28" t="n">
        <f aca="false">Cotação!H802</f>
        <v>4.7</v>
      </c>
      <c r="G271" s="32" t="n">
        <f aca="false">Cotação!G802</f>
        <v>0</v>
      </c>
      <c r="H271" s="32" t="n">
        <f aca="false">Cotação!I802</f>
        <v>13</v>
      </c>
      <c r="I271" s="30" t="n">
        <f aca="false">Cotação!M802</f>
        <v>10.06</v>
      </c>
      <c r="J271" s="30" t="n">
        <f aca="false">Cotação!L802</f>
        <v>10.06</v>
      </c>
      <c r="K271" s="30" t="n">
        <f aca="false">Cotação!V802</f>
        <v>11.6565</v>
      </c>
      <c r="L271" s="28" t="str">
        <f aca="false">Cotação!W802</f>
        <v>MEDCENTRO</v>
      </c>
      <c r="M271" s="31" t="n">
        <f aca="false">Cotação!Y802</f>
        <v>0.158697813121272</v>
      </c>
      <c r="N271" s="30" t="n">
        <f aca="false">(K271-I271)*H271</f>
        <v>20.7545</v>
      </c>
      <c r="O271" s="28" t="str">
        <f aca="false">Cotação!AG802</f>
        <v>DSC DISTRIBUIDORA DE MEDICAMENTOS LTDA</v>
      </c>
    </row>
    <row r="272" customFormat="false" ht="15" hidden="false" customHeight="false" outlineLevel="0" collapsed="false">
      <c r="A272" s="28" t="str">
        <f aca="false">Cotação!A805</f>
        <v>403121</v>
      </c>
      <c r="B272" s="29" t="str">
        <f aca="false">Cotação!B805</f>
        <v>7896472502745</v>
      </c>
      <c r="C272" s="28" t="str">
        <f aca="false">Cotação!C805</f>
        <v>KELTRINA PLUS 5% LOCAO 60ML</v>
      </c>
      <c r="D272" s="28" t="str">
        <f aca="false">Cotação!D805</f>
        <v>MULTILAB</v>
      </c>
      <c r="E272" s="28" t="str">
        <f aca="false">Cotação!F805</f>
        <v>A</v>
      </c>
      <c r="F272" s="28" t="n">
        <f aca="false">Cotação!H805</f>
        <v>10.8</v>
      </c>
      <c r="G272" s="32" t="n">
        <f aca="false">Cotação!G805</f>
        <v>0</v>
      </c>
      <c r="H272" s="32" t="n">
        <f aca="false">Cotação!I805</f>
        <v>28</v>
      </c>
      <c r="I272" s="30" t="n">
        <f aca="false">Cotação!M805</f>
        <v>9.68</v>
      </c>
      <c r="J272" s="30" t="n">
        <f aca="false">Cotação!L805</f>
        <v>9.68</v>
      </c>
      <c r="K272" s="30" t="n">
        <f aca="false">Cotação!V805</f>
        <v>10.45</v>
      </c>
      <c r="L272" s="28" t="str">
        <f aca="false">Cotação!W805</f>
        <v>MEDCENTRO</v>
      </c>
      <c r="M272" s="31" t="n">
        <f aca="false">Cotação!Y805</f>
        <v>0.0795454545454546</v>
      </c>
      <c r="N272" s="30" t="n">
        <f aca="false">(K272-I272)*H272</f>
        <v>21.56</v>
      </c>
      <c r="O272" s="28" t="str">
        <f aca="false">Cotação!AG805</f>
        <v>DSC DISTRIBUIDORA DE MEDICAMENTOS LTDA</v>
      </c>
    </row>
    <row r="273" customFormat="false" ht="15" hidden="false" customHeight="false" outlineLevel="0" collapsed="false">
      <c r="A273" s="28" t="str">
        <f aca="false">Cotação!A39</f>
        <v>610691</v>
      </c>
      <c r="B273" s="29" t="str">
        <f aca="false">Cotação!B39</f>
        <v>7896699022804</v>
      </c>
      <c r="C273" s="28" t="str">
        <f aca="false">Cotação!C39</f>
        <v>KIT ALIMENTACAO TIP 4PCS ROSA 7131-01</v>
      </c>
      <c r="D273" s="28" t="str">
        <f aca="false">Cotação!D39</f>
        <v>BUBA</v>
      </c>
      <c r="E273" s="28" t="str">
        <f aca="false">Cotação!F39</f>
        <v>C</v>
      </c>
      <c r="F273" s="28" t="n">
        <f aca="false">Cotação!H39</f>
        <v>0</v>
      </c>
      <c r="G273" s="32" t="n">
        <f aca="false">Cotação!G39</f>
        <v>0</v>
      </c>
      <c r="H273" s="32" t="n">
        <f aca="false">Cotação!I39</f>
        <v>1</v>
      </c>
      <c r="I273" s="30" t="n">
        <f aca="false">Cotação!M39</f>
        <v>28.2</v>
      </c>
      <c r="J273" s="30" t="n">
        <f aca="false">Cotação!L39</f>
        <v>28.2</v>
      </c>
      <c r="K273" s="30" t="n">
        <f aca="false">Cotação!V39</f>
        <v>34.96</v>
      </c>
      <c r="L273" s="28" t="str">
        <f aca="false">Cotação!W39</f>
        <v>MEDCENTRO</v>
      </c>
      <c r="M273" s="31" t="n">
        <f aca="false">Cotação!Y39</f>
        <v>0.239716312056738</v>
      </c>
      <c r="N273" s="30" t="n">
        <f aca="false">(K273-I273)*H273</f>
        <v>6.76</v>
      </c>
      <c r="O273" s="28" t="str">
        <f aca="false">Cotação!AG39</f>
        <v>CENTROFARMA DISTRIBUIDORA FARMACEUTICA LTDA</v>
      </c>
    </row>
    <row r="274" customFormat="false" ht="15" hidden="false" customHeight="false" outlineLevel="0" collapsed="false">
      <c r="A274" s="28" t="str">
        <f aca="false">Cotação!A806</f>
        <v>581041</v>
      </c>
      <c r="B274" s="29" t="str">
        <f aca="false">Cotação!B806</f>
        <v>7896112165538</v>
      </c>
      <c r="C274" s="28" t="str">
        <f aca="false">Cotação!C806</f>
        <v>KIT BIO SOAK SOL LENTE CONTATO LENTE CONTATO</v>
      </c>
      <c r="D274" s="28" t="str">
        <f aca="false">Cotação!D806</f>
        <v>TEUTO</v>
      </c>
      <c r="E274" s="28" t="str">
        <f aca="false">Cotação!F806</f>
        <v>A</v>
      </c>
      <c r="F274" s="28" t="n">
        <f aca="false">Cotação!H806</f>
        <v>2.1</v>
      </c>
      <c r="G274" s="32" t="n">
        <f aca="false">Cotação!G806</f>
        <v>4</v>
      </c>
      <c r="H274" s="32" t="n">
        <f aca="false">Cotação!I806</f>
        <v>2</v>
      </c>
      <c r="I274" s="30" t="n">
        <f aca="false">Cotação!M806</f>
        <v>29.99</v>
      </c>
      <c r="J274" s="30" t="n">
        <f aca="false">Cotação!L806</f>
        <v>29.99</v>
      </c>
      <c r="K274" s="30" t="n">
        <f aca="false">Cotação!V806</f>
        <v>39.93</v>
      </c>
      <c r="L274" s="28" t="str">
        <f aca="false">Cotação!W806</f>
        <v>DIMEC</v>
      </c>
      <c r="M274" s="31" t="n">
        <f aca="false">Cotação!Y806</f>
        <v>0.331443814604868</v>
      </c>
      <c r="N274" s="30" t="n">
        <f aca="false">(K274-I274)*H274</f>
        <v>19.88</v>
      </c>
      <c r="O274" s="28" t="str">
        <f aca="false">Cotação!AG806</f>
        <v>DSC DISTRIBUIDORA DE MEDICAMENTOS LTDA</v>
      </c>
    </row>
    <row r="275" customFormat="false" ht="15" hidden="false" customHeight="false" outlineLevel="0" collapsed="false">
      <c r="A275" s="28" t="str">
        <f aca="false">Cotação!A634</f>
        <v>646621</v>
      </c>
      <c r="B275" s="29" t="str">
        <f aca="false">Cotação!B634</f>
        <v>7898301056726</v>
      </c>
      <c r="C275" s="28" t="str">
        <f aca="false">Cotação!C634</f>
        <v>KIT MEDIDOR DE GLICOSE G-TECH FREE 1</v>
      </c>
      <c r="D275" s="28" t="str">
        <f aca="false">Cotação!D634</f>
        <v>G-TECH</v>
      </c>
      <c r="E275" s="28" t="str">
        <f aca="false">Cotação!F634</f>
        <v>A</v>
      </c>
      <c r="F275" s="28" t="n">
        <f aca="false">Cotação!H634</f>
        <v>5.4</v>
      </c>
      <c r="G275" s="32" t="n">
        <f aca="false">Cotação!G634</f>
        <v>1</v>
      </c>
      <c r="H275" s="32" t="n">
        <f aca="false">Cotação!I634</f>
        <v>13</v>
      </c>
      <c r="I275" s="30" t="n">
        <f aca="false">Cotação!M634</f>
        <v>37.929</v>
      </c>
      <c r="J275" s="30" t="n">
        <f aca="false">Cotação!L634</f>
        <v>37.9289</v>
      </c>
      <c r="K275" s="30" t="n">
        <f aca="false">Cotação!V634</f>
        <v>47.52</v>
      </c>
      <c r="L275" s="28" t="str">
        <f aca="false">Cotação!W634</f>
        <v>DIMEC</v>
      </c>
      <c r="M275" s="31" t="n">
        <f aca="false">Cotação!Y634</f>
        <v>0.252867199240687</v>
      </c>
      <c r="N275" s="30" t="n">
        <f aca="false">(K275-I275)*H275</f>
        <v>124.683</v>
      </c>
      <c r="O275" s="28" t="str">
        <f aca="false">Cotação!AG634</f>
        <v>SC DISTRIBUICAO LTDA</v>
      </c>
    </row>
    <row r="276" customFormat="false" ht="15" hidden="false" customHeight="false" outlineLevel="0" collapsed="false">
      <c r="A276" s="28" t="str">
        <f aca="false">Cotação!A635</f>
        <v>619221</v>
      </c>
      <c r="B276" s="29" t="str">
        <f aca="false">Cotação!B635</f>
        <v>7898301059666</v>
      </c>
      <c r="C276" s="28" t="str">
        <f aca="false">Cotação!C635</f>
        <v>KIT MEDIDOR DE GLICOSE LITE - COMPLETO</v>
      </c>
      <c r="D276" s="28" t="str">
        <f aca="false">Cotação!D635</f>
        <v>G-TECH</v>
      </c>
      <c r="E276" s="28" t="str">
        <f aca="false">Cotação!F635</f>
        <v>A</v>
      </c>
      <c r="F276" s="28" t="n">
        <f aca="false">Cotação!H635</f>
        <v>2.9</v>
      </c>
      <c r="G276" s="32" t="n">
        <f aca="false">Cotação!G635</f>
        <v>7</v>
      </c>
      <c r="H276" s="32" t="n">
        <f aca="false">Cotação!I635</f>
        <v>1</v>
      </c>
      <c r="I276" s="30" t="n">
        <f aca="false">Cotação!M635</f>
        <v>52.375</v>
      </c>
      <c r="J276" s="30" t="n">
        <f aca="false">Cotação!L635</f>
        <v>43.56</v>
      </c>
      <c r="K276" s="30" t="n">
        <f aca="false">Cotação!V635</f>
        <v>56.16</v>
      </c>
      <c r="L276" s="28" t="str">
        <f aca="false">Cotação!W635</f>
        <v>DIMEC</v>
      </c>
      <c r="M276" s="31" t="n">
        <f aca="false">Cotação!Y635</f>
        <v>0.0722673031026253</v>
      </c>
      <c r="N276" s="30" t="n">
        <f aca="false">(K276-I276)*H276</f>
        <v>3.785</v>
      </c>
      <c r="O276" s="28" t="str">
        <f aca="false">Cotação!AG635</f>
        <v>SC DISTRIBUICAO LTDA</v>
      </c>
    </row>
    <row r="277" customFormat="false" ht="15" hidden="false" customHeight="false" outlineLevel="0" collapsed="false">
      <c r="A277" s="28" t="str">
        <f aca="false">Cotação!A1016</f>
        <v>3583</v>
      </c>
      <c r="B277" s="29" t="str">
        <f aca="false">Cotação!B1016</f>
        <v>7898953484311</v>
      </c>
      <c r="C277" s="28" t="str">
        <f aca="false">Cotação!C1016</f>
        <v>KIT PARA COLETA DE URINA C/1 TUBO</v>
      </c>
      <c r="D277" s="28" t="n">
        <f aca="false">Cotação!D1016</f>
        <v>0</v>
      </c>
      <c r="E277" s="28" t="str">
        <f aca="false">Cotação!F1016</f>
        <v>C</v>
      </c>
      <c r="F277" s="28" t="n">
        <f aca="false">Cotação!H1016</f>
        <v>3</v>
      </c>
      <c r="G277" s="32" t="n">
        <f aca="false">Cotação!G1016</f>
        <v>0</v>
      </c>
      <c r="H277" s="32" t="n">
        <f aca="false">Cotação!I1016</f>
        <v>8</v>
      </c>
      <c r="I277" s="30" t="n">
        <f aca="false">Cotação!M1016</f>
        <v>0.89</v>
      </c>
      <c r="J277" s="30" t="n">
        <f aca="false">Cotação!L1016</f>
        <v>0.89</v>
      </c>
      <c r="K277" s="30" t="n">
        <f aca="false">Cotação!V1016</f>
        <v>1.03</v>
      </c>
      <c r="L277" s="28" t="str">
        <f aca="false">Cotação!W1016</f>
        <v>DIMEC</v>
      </c>
      <c r="M277" s="31" t="n">
        <f aca="false">Cotação!Y1016</f>
        <v>0.157303370786517</v>
      </c>
      <c r="N277" s="30" t="n">
        <f aca="false">(K277-I277)*H277</f>
        <v>1.12</v>
      </c>
      <c r="O277" s="28" t="str">
        <f aca="false">Cotação!AG1016</f>
        <v>C &amp; B LTDA</v>
      </c>
    </row>
    <row r="278" customFormat="false" ht="15" hidden="false" customHeight="false" outlineLevel="0" collapsed="false">
      <c r="A278" s="28" t="str">
        <f aca="false">Cotação!A807</f>
        <v>152141</v>
      </c>
      <c r="B278" s="29" t="str">
        <f aca="false">Cotação!B807</f>
        <v>7898216361403</v>
      </c>
      <c r="C278" s="28" t="str">
        <f aca="false">Cotação!C807</f>
        <v>LABCAINA 50MG POM DERM BG 25G</v>
      </c>
      <c r="D278" s="28" t="str">
        <f aca="false">Cotação!D807</f>
        <v>PHARLAB</v>
      </c>
      <c r="E278" s="28" t="str">
        <f aca="false">Cotação!F807</f>
        <v>C</v>
      </c>
      <c r="F278" s="28" t="n">
        <f aca="false">Cotação!H807</f>
        <v>0.5</v>
      </c>
      <c r="G278" s="32" t="n">
        <f aca="false">Cotação!G807</f>
        <v>0</v>
      </c>
      <c r="H278" s="32" t="n">
        <f aca="false">Cotação!I807</f>
        <v>2</v>
      </c>
      <c r="I278" s="30" t="n">
        <f aca="false">Cotação!M807</f>
        <v>7.21</v>
      </c>
      <c r="J278" s="30" t="n">
        <f aca="false">Cotação!L807</f>
        <v>7.21</v>
      </c>
      <c r="K278" s="30" t="n">
        <f aca="false">Cotação!V807</f>
        <v>8.82</v>
      </c>
      <c r="L278" s="28" t="str">
        <f aca="false">Cotação!W807</f>
        <v>DIMEC</v>
      </c>
      <c r="M278" s="31" t="n">
        <f aca="false">Cotação!Y807</f>
        <v>0.223300970873787</v>
      </c>
      <c r="N278" s="30" t="n">
        <f aca="false">(K278-I278)*H278</f>
        <v>3.22</v>
      </c>
      <c r="O278" s="28" t="str">
        <f aca="false">Cotação!AG807</f>
        <v>CASTANHAL PARAENSE D. DE MEDICAMENTOS LTDA</v>
      </c>
    </row>
    <row r="279" customFormat="false" ht="15" hidden="false" customHeight="false" outlineLevel="0" collapsed="false">
      <c r="A279" s="28" t="str">
        <f aca="false">Cotação!A808</f>
        <v>561361</v>
      </c>
      <c r="B279" s="29" t="str">
        <f aca="false">Cotação!B808</f>
        <v>7896004779089</v>
      </c>
      <c r="C279" s="28" t="str">
        <f aca="false">Cotação!C808</f>
        <v>LACTULIV 667MG S/ SABOR 120ML</v>
      </c>
      <c r="D279" s="28" t="str">
        <f aca="false">Cotação!D808</f>
        <v>MULTILAB</v>
      </c>
      <c r="E279" s="28" t="str">
        <f aca="false">Cotação!F808</f>
        <v>B</v>
      </c>
      <c r="F279" s="28" t="n">
        <f aca="false">Cotação!H808</f>
        <v>0.7</v>
      </c>
      <c r="G279" s="32" t="n">
        <f aca="false">Cotação!G808</f>
        <v>1</v>
      </c>
      <c r="H279" s="32" t="n">
        <f aca="false">Cotação!I808</f>
        <v>1</v>
      </c>
      <c r="I279" s="30" t="n">
        <f aca="false">Cotação!M808</f>
        <v>10.62</v>
      </c>
      <c r="J279" s="30" t="n">
        <f aca="false">Cotação!L808</f>
        <v>10.62</v>
      </c>
      <c r="K279" s="30" t="n">
        <f aca="false">Cotação!V808</f>
        <v>12.8155</v>
      </c>
      <c r="L279" s="28" t="str">
        <f aca="false">Cotação!W808</f>
        <v>MEDCENTRO</v>
      </c>
      <c r="M279" s="31" t="n">
        <f aca="false">Cotação!Y808</f>
        <v>0.206732580037665</v>
      </c>
      <c r="N279" s="30" t="n">
        <f aca="false">(K279-I279)*H279</f>
        <v>2.1955</v>
      </c>
      <c r="O279" s="28" t="str">
        <f aca="false">Cotação!AG808</f>
        <v>MEDCENTRO TO DISTRIBUIDORA DE PRODUTOS FARMACEUTICOS LTDA PA</v>
      </c>
    </row>
    <row r="280" customFormat="false" ht="15" hidden="false" customHeight="false" outlineLevel="0" collapsed="false">
      <c r="A280" s="28" t="str">
        <f aca="false">Cotação!A809</f>
        <v>549281</v>
      </c>
      <c r="B280" s="29" t="str">
        <f aca="false">Cotação!B809</f>
        <v>7896004768465</v>
      </c>
      <c r="C280" s="28" t="str">
        <f aca="false">Cotação!C809</f>
        <v>LACTULIV 667MG/ML 120ML AMEIXA (LACTULOS</v>
      </c>
      <c r="D280" s="28" t="str">
        <f aca="false">Cotação!D809</f>
        <v>MULTILAB</v>
      </c>
      <c r="E280" s="28" t="str">
        <f aca="false">Cotação!F809</f>
        <v>A</v>
      </c>
      <c r="F280" s="28" t="n">
        <f aca="false">Cotação!H809</f>
        <v>9.6</v>
      </c>
      <c r="G280" s="32" t="n">
        <f aca="false">Cotação!G809</f>
        <v>13</v>
      </c>
      <c r="H280" s="32" t="n">
        <f aca="false">Cotação!I809</f>
        <v>12</v>
      </c>
      <c r="I280" s="30" t="n">
        <f aca="false">Cotação!M809</f>
        <v>12.85</v>
      </c>
      <c r="J280" s="30" t="n">
        <f aca="false">Cotação!L809</f>
        <v>11.33</v>
      </c>
      <c r="K280" s="30" t="n">
        <f aca="false">Cotação!V809</f>
        <v>13.5185</v>
      </c>
      <c r="L280" s="28" t="str">
        <f aca="false">Cotação!W809</f>
        <v>MEDCENTRO</v>
      </c>
      <c r="M280" s="31" t="n">
        <f aca="false">Cotação!Y809</f>
        <v>0.052023346303502</v>
      </c>
      <c r="N280" s="30" t="n">
        <f aca="false">(K280-I280)*H280</f>
        <v>8.022</v>
      </c>
      <c r="O280" s="28" t="str">
        <f aca="false">Cotação!AG809</f>
        <v>MEDCENTRO TO DISTRIBUIDORA DE PRODUTOS FARMACEUTICOS LTDA PA</v>
      </c>
    </row>
    <row r="281" customFormat="false" ht="15" hidden="false" customHeight="false" outlineLevel="0" collapsed="false">
      <c r="A281" s="28" t="str">
        <f aca="false">Cotação!A1069</f>
        <v>546061</v>
      </c>
      <c r="B281" s="29" t="str">
        <f aca="false">Cotação!B1069</f>
        <v>7897947611764</v>
      </c>
      <c r="C281" s="28" t="str">
        <f aca="false">Cotação!C1069</f>
        <v>LAVITAN INFANTIL SBR LARANJA 240ML</v>
      </c>
      <c r="D281" s="28" t="str">
        <f aca="false">Cotação!D1069</f>
        <v>CIMED INDUSTRIA DE MEDICAMENTOS</v>
      </c>
      <c r="E281" s="28" t="str">
        <f aca="false">Cotação!F1069</f>
        <v>A</v>
      </c>
      <c r="F281" s="28" t="n">
        <f aca="false">Cotação!H1069</f>
        <v>5.4</v>
      </c>
      <c r="G281" s="32" t="n">
        <f aca="false">Cotação!G1069</f>
        <v>12</v>
      </c>
      <c r="H281" s="32" t="n">
        <f aca="false">Cotação!I1069</f>
        <v>2</v>
      </c>
      <c r="I281" s="30" t="n">
        <f aca="false">Cotação!M1069</f>
        <v>10.99</v>
      </c>
      <c r="J281" s="30" t="n">
        <f aca="false">Cotação!L1069</f>
        <v>10.99</v>
      </c>
      <c r="K281" s="30" t="n">
        <f aca="false">Cotação!V1069</f>
        <v>13.84</v>
      </c>
      <c r="L281" s="28" t="str">
        <f aca="false">Cotação!W1069</f>
        <v>DIMEC</v>
      </c>
      <c r="M281" s="31" t="n">
        <f aca="false">Cotação!Y1069</f>
        <v>0.259326660600546</v>
      </c>
      <c r="N281" s="30" t="n">
        <f aca="false">(K281-I281)*H281</f>
        <v>5.7</v>
      </c>
      <c r="O281" s="28" t="str">
        <f aca="false">Cotação!AG1069</f>
        <v>CIMED &amp; CO. S.A.</v>
      </c>
    </row>
    <row r="282" customFormat="false" ht="15" hidden="false" customHeight="false" outlineLevel="0" collapsed="false">
      <c r="A282" s="28" t="str">
        <f aca="false">Cotação!A1070</f>
        <v>550921</v>
      </c>
      <c r="B282" s="29" t="str">
        <f aca="false">Cotação!B1070</f>
        <v>7897947606500</v>
      </c>
      <c r="C282" s="28" t="str">
        <f aca="false">Cotação!C1070</f>
        <v>LAVITAN VIT AZ MULHER COMP REV FR C/ 60</v>
      </c>
      <c r="D282" s="28" t="str">
        <f aca="false">Cotação!D1070</f>
        <v>CIMED INDUSTRIA DE MEDICAMENTOS</v>
      </c>
      <c r="E282" s="28" t="str">
        <f aca="false">Cotação!F1070</f>
        <v>A</v>
      </c>
      <c r="F282" s="28" t="n">
        <f aca="false">Cotação!H1070</f>
        <v>18.1</v>
      </c>
      <c r="G282" s="32" t="n">
        <f aca="false">Cotação!G1070</f>
        <v>45</v>
      </c>
      <c r="H282" s="32" t="n">
        <f aca="false">Cotação!I1070</f>
        <v>2</v>
      </c>
      <c r="I282" s="30" t="n">
        <f aca="false">Cotação!M1070</f>
        <v>9.99</v>
      </c>
      <c r="J282" s="30" t="n">
        <f aca="false">Cotação!L1070</f>
        <v>9.99</v>
      </c>
      <c r="K282" s="30" t="n">
        <f aca="false">Cotação!V1070</f>
        <v>14.85</v>
      </c>
      <c r="L282" s="28" t="str">
        <f aca="false">Cotação!W1070</f>
        <v>DIMEC</v>
      </c>
      <c r="M282" s="31" t="n">
        <f aca="false">Cotação!Y1070</f>
        <v>0.486486486486486</v>
      </c>
      <c r="N282" s="30" t="n">
        <f aca="false">(K282-I282)*H282</f>
        <v>9.72</v>
      </c>
      <c r="O282" s="28" t="str">
        <f aca="false">Cotação!AG1070</f>
        <v>CIMED &amp; CO. S.A.</v>
      </c>
    </row>
    <row r="283" customFormat="false" ht="15" hidden="false" customHeight="false" outlineLevel="0" collapsed="false">
      <c r="A283" s="28" t="str">
        <f aca="false">Cotação!A1071</f>
        <v>553661</v>
      </c>
      <c r="B283" s="29" t="str">
        <f aca="false">Cotação!B1071</f>
        <v>7897947614673</v>
      </c>
      <c r="C283" s="28" t="str">
        <f aca="false">Cotação!C1071</f>
        <v>LAVITAN VIT INF SOL OR FR 240ML TUT FRUT</v>
      </c>
      <c r="D283" s="28" t="str">
        <f aca="false">Cotação!D1071</f>
        <v>CIMED INDUSTRIA DE MEDICAMENTOS</v>
      </c>
      <c r="E283" s="28" t="str">
        <f aca="false">Cotação!F1071</f>
        <v>A</v>
      </c>
      <c r="F283" s="28" t="n">
        <f aca="false">Cotação!H1071</f>
        <v>6.4</v>
      </c>
      <c r="G283" s="32" t="n">
        <f aca="false">Cotação!G1071</f>
        <v>11</v>
      </c>
      <c r="H283" s="32" t="n">
        <f aca="false">Cotação!I1071</f>
        <v>6</v>
      </c>
      <c r="I283" s="30" t="n">
        <f aca="false">Cotação!M1071</f>
        <v>10.99</v>
      </c>
      <c r="J283" s="30" t="n">
        <f aca="false">Cotação!L1071</f>
        <v>10.99</v>
      </c>
      <c r="K283" s="30" t="n">
        <f aca="false">Cotação!V1071</f>
        <v>14.03</v>
      </c>
      <c r="L283" s="28" t="str">
        <f aca="false">Cotação!W1071</f>
        <v>DIMEC</v>
      </c>
      <c r="M283" s="31" t="n">
        <f aca="false">Cotação!Y1071</f>
        <v>0.276615104640582</v>
      </c>
      <c r="N283" s="30" t="n">
        <f aca="false">(K283-I283)*H283</f>
        <v>18.24</v>
      </c>
      <c r="O283" s="28" t="str">
        <f aca="false">Cotação!AG1071</f>
        <v>CIMED &amp; CO. S.A.</v>
      </c>
    </row>
    <row r="284" customFormat="false" ht="15" hidden="false" customHeight="false" outlineLevel="0" collapsed="false">
      <c r="A284" s="28" t="str">
        <f aca="false">Cotação!A811</f>
        <v>560241</v>
      </c>
      <c r="B284" s="29" t="str">
        <f aca="false">Cotação!B811</f>
        <v>7894164008209</v>
      </c>
      <c r="C284" s="28" t="str">
        <f aca="false">Cotação!C811</f>
        <v>LEFLORA 6 CAP</v>
      </c>
      <c r="D284" s="28" t="str">
        <f aca="false">Cotação!D811</f>
        <v>AIRELA</v>
      </c>
      <c r="E284" s="28" t="str">
        <f aca="false">Cotação!F811</f>
        <v>C</v>
      </c>
      <c r="F284" s="28" t="n">
        <f aca="false">Cotação!H811</f>
        <v>0.9</v>
      </c>
      <c r="G284" s="32" t="n">
        <f aca="false">Cotação!G811</f>
        <v>2</v>
      </c>
      <c r="H284" s="32" t="n">
        <f aca="false">Cotação!I811</f>
        <v>1</v>
      </c>
      <c r="I284" s="30" t="n">
        <f aca="false">Cotação!M811</f>
        <v>8.94</v>
      </c>
      <c r="J284" s="30" t="n">
        <f aca="false">Cotação!L811</f>
        <v>8.94</v>
      </c>
      <c r="K284" s="30" t="n">
        <f aca="false">Cotação!V811</f>
        <v>10.52</v>
      </c>
      <c r="L284" s="28" t="str">
        <f aca="false">Cotação!W811</f>
        <v>DIMEC</v>
      </c>
      <c r="M284" s="31" t="n">
        <f aca="false">Cotação!Y811</f>
        <v>0.176733780760626</v>
      </c>
      <c r="N284" s="30" t="n">
        <f aca="false">(K284-I284)*H284</f>
        <v>1.58</v>
      </c>
      <c r="O284" s="28" t="str">
        <f aca="false">Cotação!AG811</f>
        <v>DSC DISTRIBUIDORA DE MEDICAMENTOS LTDA</v>
      </c>
    </row>
    <row r="285" customFormat="false" ht="15" hidden="false" customHeight="false" outlineLevel="0" collapsed="false">
      <c r="A285" s="28" t="str">
        <f aca="false">Cotação!A813</f>
        <v>588861</v>
      </c>
      <c r="B285" s="29" t="str">
        <f aca="false">Cotação!B813</f>
        <v>7897732607347</v>
      </c>
      <c r="C285" s="28" t="str">
        <f aca="false">Cotação!C813</f>
        <v>LEITE DE MAGNESIA 100ML HORTELA</v>
      </c>
      <c r="D285" s="28" t="str">
        <f aca="false">Cotação!D813</f>
        <v>SOBRAL</v>
      </c>
      <c r="E285" s="28" t="str">
        <f aca="false">Cotação!F813</f>
        <v>B</v>
      </c>
      <c r="F285" s="28" t="n">
        <f aca="false">Cotação!H813</f>
        <v>4.3</v>
      </c>
      <c r="G285" s="32" t="n">
        <f aca="false">Cotação!G813</f>
        <v>3</v>
      </c>
      <c r="H285" s="32" t="n">
        <f aca="false">Cotação!I813</f>
        <v>9</v>
      </c>
      <c r="I285" s="30" t="n">
        <f aca="false">Cotação!M813</f>
        <v>4.08</v>
      </c>
      <c r="J285" s="30" t="n">
        <f aca="false">Cotação!L813</f>
        <v>4.08</v>
      </c>
      <c r="K285" s="30" t="n">
        <f aca="false">Cotação!V813</f>
        <v>4.44</v>
      </c>
      <c r="L285" s="28" t="str">
        <f aca="false">Cotação!W813</f>
        <v>DIMEC</v>
      </c>
      <c r="M285" s="31" t="n">
        <f aca="false">Cotação!Y813</f>
        <v>0.0882352941176472</v>
      </c>
      <c r="N285" s="30" t="n">
        <f aca="false">(K285-I285)*H285</f>
        <v>3.24</v>
      </c>
      <c r="O285" s="28" t="str">
        <f aca="false">Cotação!AG813</f>
        <v>DSC DISTRIBUIDORA DE MEDICAMENTOS LTDA</v>
      </c>
    </row>
    <row r="286" customFormat="false" ht="15" hidden="false" customHeight="false" outlineLevel="0" collapsed="false">
      <c r="A286" s="28" t="str">
        <f aca="false">Cotação!A814</f>
        <v>556441</v>
      </c>
      <c r="B286" s="29" t="str">
        <f aca="false">Cotação!B814</f>
        <v>7897732607323</v>
      </c>
      <c r="C286" s="28" t="str">
        <f aca="false">Cotação!C814</f>
        <v>LEITE DE MAGNESIA 100ML TRADICIONAL</v>
      </c>
      <c r="D286" s="28" t="str">
        <f aca="false">Cotação!D814</f>
        <v>BEAUFOUR IPSEN FARMACEUTICA</v>
      </c>
      <c r="E286" s="28" t="str">
        <f aca="false">Cotação!F814</f>
        <v>B</v>
      </c>
      <c r="F286" s="28" t="n">
        <f aca="false">Cotação!H814</f>
        <v>4.3</v>
      </c>
      <c r="G286" s="32" t="n">
        <f aca="false">Cotação!G814</f>
        <v>0</v>
      </c>
      <c r="H286" s="32" t="n">
        <f aca="false">Cotação!I814</f>
        <v>12</v>
      </c>
      <c r="I286" s="30" t="n">
        <f aca="false">Cotação!M814</f>
        <v>4.34</v>
      </c>
      <c r="J286" s="30" t="n">
        <f aca="false">Cotação!L814</f>
        <v>4.12</v>
      </c>
      <c r="K286" s="30" t="n">
        <f aca="false">Cotação!V814</f>
        <v>4.65</v>
      </c>
      <c r="L286" s="28" t="str">
        <f aca="false">Cotação!W814</f>
        <v>DIMEC</v>
      </c>
      <c r="M286" s="31" t="n">
        <f aca="false">Cotação!Y814</f>
        <v>0.0714285714285716</v>
      </c>
      <c r="N286" s="30" t="n">
        <f aca="false">(K286-I286)*H286</f>
        <v>3.72000000000001</v>
      </c>
      <c r="O286" s="28" t="str">
        <f aca="false">Cotação!AG814</f>
        <v>NAZARIA DISTRIBUIDORA DE PRODUTOS FARMACEUTICOS LTDA</v>
      </c>
    </row>
    <row r="287" customFormat="false" ht="15" hidden="false" customHeight="false" outlineLevel="0" collapsed="false">
      <c r="A287" s="28" t="str">
        <f aca="false">Cotação!A816</f>
        <v>56141</v>
      </c>
      <c r="B287" s="29" t="str">
        <f aca="false">Cotação!B816</f>
        <v>7896112122289</v>
      </c>
      <c r="C287" s="28" t="str">
        <f aca="false">Cotação!C816</f>
        <v>LESTALGYN 0,4+0,05MG/ML XPE FR 120ML+CM</v>
      </c>
      <c r="D287" s="28" t="str">
        <f aca="false">Cotação!D816</f>
        <v>TEUTO</v>
      </c>
      <c r="E287" s="28" t="str">
        <f aca="false">Cotação!F816</f>
        <v>C</v>
      </c>
      <c r="F287" s="28" t="n">
        <f aca="false">Cotação!H816</f>
        <v>4.3</v>
      </c>
      <c r="G287" s="32" t="n">
        <f aca="false">Cotação!G816</f>
        <v>4</v>
      </c>
      <c r="H287" s="32" t="n">
        <f aca="false">Cotação!I816</f>
        <v>8</v>
      </c>
      <c r="I287" s="30" t="n">
        <f aca="false">Cotação!M816</f>
        <v>4.45</v>
      </c>
      <c r="J287" s="30" t="n">
        <f aca="false">Cotação!L816</f>
        <v>4.45</v>
      </c>
      <c r="K287" s="30" t="n">
        <f aca="false">Cotação!V816</f>
        <v>4.75</v>
      </c>
      <c r="L287" s="28" t="str">
        <f aca="false">Cotação!W816</f>
        <v>DIMEC</v>
      </c>
      <c r="M287" s="31" t="n">
        <f aca="false">Cotação!Y816</f>
        <v>0.0674157303370786</v>
      </c>
      <c r="N287" s="30" t="n">
        <f aca="false">(K287-I287)*H287</f>
        <v>2.4</v>
      </c>
      <c r="O287" s="28" t="str">
        <f aca="false">Cotação!AG816</f>
        <v>DSC DISTRIBUIDORA DE MEDICAMENTOS LTDA</v>
      </c>
    </row>
    <row r="288" customFormat="false" ht="15" hidden="false" customHeight="false" outlineLevel="0" collapsed="false">
      <c r="A288" s="28" t="str">
        <f aca="false">Cotação!A322</f>
        <v>661221</v>
      </c>
      <c r="B288" s="29" t="str">
        <f aca="false">Cotação!B322</f>
        <v>7896112408659</v>
      </c>
      <c r="C288" s="28" t="str">
        <f aca="false">Cotação!C322</f>
        <v>LEVANLODIPINO 5MG CX 30 COMP</v>
      </c>
      <c r="D288" s="28" t="str">
        <f aca="false">Cotação!D322</f>
        <v>BIOLAB GENERICOS</v>
      </c>
      <c r="E288" s="28" t="str">
        <f aca="false">Cotação!F322</f>
        <v>B</v>
      </c>
      <c r="F288" s="28" t="n">
        <f aca="false">Cotação!H322</f>
        <v>0.4</v>
      </c>
      <c r="G288" s="32" t="n">
        <f aca="false">Cotação!G322</f>
        <v>1</v>
      </c>
      <c r="H288" s="32" t="n">
        <f aca="false">Cotação!I322</f>
        <v>1</v>
      </c>
      <c r="I288" s="30" t="n">
        <f aca="false">Cotação!M322</f>
        <v>34.62</v>
      </c>
      <c r="J288" s="30" t="n">
        <f aca="false">Cotação!L322</f>
        <v>34.62</v>
      </c>
      <c r="K288" s="30" t="n">
        <f aca="false">Cotação!V322</f>
        <v>37.658</v>
      </c>
      <c r="L288" s="28" t="str">
        <f aca="false">Cotação!W322</f>
        <v>MEDCENTRO</v>
      </c>
      <c r="M288" s="31" t="n">
        <f aca="false">Cotação!Y322</f>
        <v>0.0877527440785675</v>
      </c>
      <c r="N288" s="30" t="n">
        <f aca="false">(K288-I288)*H288</f>
        <v>3.038</v>
      </c>
      <c r="O288" s="28" t="str">
        <f aca="false">Cotação!AG322</f>
        <v>SC DISTRIBUICAO LTDA</v>
      </c>
    </row>
    <row r="289" customFormat="false" ht="15" hidden="false" customHeight="false" outlineLevel="0" collapsed="false">
      <c r="A289" s="28" t="str">
        <f aca="false">Cotação!A956</f>
        <v>607251</v>
      </c>
      <c r="B289" s="29" t="str">
        <f aca="false">Cotação!B956</f>
        <v>7896112107064</v>
      </c>
      <c r="C289" s="28" t="str">
        <f aca="false">Cotação!C956</f>
        <v>LEXIN 500MG CX 10 COMP</v>
      </c>
      <c r="D289" s="28" t="str">
        <f aca="false">Cotação!D956</f>
        <v>TEUTO</v>
      </c>
      <c r="E289" s="28" t="str">
        <f aca="false">Cotação!F956</f>
        <v>A</v>
      </c>
      <c r="F289" s="28" t="n">
        <f aca="false">Cotação!H956</f>
        <v>18.2</v>
      </c>
      <c r="G289" s="32" t="n">
        <f aca="false">Cotação!G956</f>
        <v>0</v>
      </c>
      <c r="H289" s="32" t="n">
        <f aca="false">Cotação!I956</f>
        <v>47</v>
      </c>
      <c r="I289" s="30" t="n">
        <f aca="false">Cotação!M956</f>
        <v>6.84</v>
      </c>
      <c r="J289" s="30" t="n">
        <f aca="false">Cotação!L956</f>
        <v>5.41</v>
      </c>
      <c r="K289" s="30" t="n">
        <f aca="false">Cotação!V956</f>
        <v>7.5</v>
      </c>
      <c r="L289" s="28" t="str">
        <f aca="false">Cotação!W956</f>
        <v>DIMEC</v>
      </c>
      <c r="M289" s="31" t="n">
        <f aca="false">Cotação!Y956</f>
        <v>0.0964912280701755</v>
      </c>
      <c r="N289" s="30" t="n">
        <f aca="false">(K289-I289)*H289</f>
        <v>31.02</v>
      </c>
      <c r="O289" s="28" t="str">
        <f aca="false">Cotação!AG956</f>
        <v>PARAENSE DISTRIBUIDORA DE MED. LTDA</v>
      </c>
    </row>
    <row r="290" customFormat="false" ht="15" hidden="false" customHeight="false" outlineLevel="0" collapsed="false">
      <c r="A290" s="28" t="str">
        <f aca="false">Cotação!A818</f>
        <v>554481</v>
      </c>
      <c r="B290" s="29" t="str">
        <f aca="false">Cotação!B818</f>
        <v>7898133134715</v>
      </c>
      <c r="C290" s="28" t="str">
        <f aca="false">Cotação!C818</f>
        <v>LIMONADA PURGATIVA 100ML</v>
      </c>
      <c r="D290" s="28" t="str">
        <f aca="false">Cotação!D818</f>
        <v>NATULAB LABORATORIO</v>
      </c>
      <c r="E290" s="28" t="str">
        <f aca="false">Cotação!F818</f>
        <v>C</v>
      </c>
      <c r="F290" s="28" t="n">
        <f aca="false">Cotação!H818</f>
        <v>0.3</v>
      </c>
      <c r="G290" s="32" t="n">
        <f aca="false">Cotação!G818</f>
        <v>0</v>
      </c>
      <c r="H290" s="32" t="n">
        <f aca="false">Cotação!I818</f>
        <v>1</v>
      </c>
      <c r="I290" s="30" t="n">
        <f aca="false">Cotação!M818</f>
        <v>8.79</v>
      </c>
      <c r="J290" s="30" t="n">
        <f aca="false">Cotação!L818</f>
        <v>8.79</v>
      </c>
      <c r="K290" s="30" t="n">
        <f aca="false">Cotação!V818</f>
        <v>9.9</v>
      </c>
      <c r="L290" s="28" t="str">
        <f aca="false">Cotação!W818</f>
        <v>DIMEC</v>
      </c>
      <c r="M290" s="31" t="n">
        <f aca="false">Cotação!Y818</f>
        <v>0.126279863481229</v>
      </c>
      <c r="N290" s="30" t="n">
        <f aca="false">(K290-I290)*H290</f>
        <v>1.11</v>
      </c>
      <c r="O290" s="28" t="str">
        <f aca="false">Cotação!AG818</f>
        <v>DSC DISTRIBUIDORA DE MEDICAMENTOS LTDA</v>
      </c>
    </row>
    <row r="291" customFormat="false" ht="15" hidden="false" customHeight="false" outlineLevel="0" collapsed="false">
      <c r="A291" s="28" t="str">
        <f aca="false">Cotação!A41</f>
        <v>629751</v>
      </c>
      <c r="B291" s="29" t="str">
        <f aca="false">Cotação!B41</f>
        <v>7896699029179</v>
      </c>
      <c r="C291" s="28" t="str">
        <f aca="false">Cotação!C41</f>
        <v>LOLLY BIC MAM SIL B 0 T2 FL M BL 0068-01</v>
      </c>
      <c r="D291" s="28" t="str">
        <f aca="false">Cotação!D41</f>
        <v>LOLLY</v>
      </c>
      <c r="E291" s="28" t="str">
        <f aca="false">Cotação!F41</f>
        <v>C</v>
      </c>
      <c r="F291" s="28" t="n">
        <f aca="false">Cotação!H41</f>
        <v>0.5</v>
      </c>
      <c r="G291" s="32" t="n">
        <f aca="false">Cotação!G41</f>
        <v>0</v>
      </c>
      <c r="H291" s="32" t="n">
        <f aca="false">Cotação!I41</f>
        <v>2</v>
      </c>
      <c r="I291" s="30" t="n">
        <f aca="false">Cotação!M41</f>
        <v>6.21</v>
      </c>
      <c r="J291" s="30" t="n">
        <f aca="false">Cotação!L41</f>
        <v>6.21</v>
      </c>
      <c r="K291" s="30" t="n">
        <f aca="false">Cotação!V41</f>
        <v>10.051</v>
      </c>
      <c r="L291" s="28" t="str">
        <f aca="false">Cotação!W41</f>
        <v>MEDCENTRO</v>
      </c>
      <c r="M291" s="31" t="n">
        <f aca="false">Cotação!Y41</f>
        <v>0.618518518518519</v>
      </c>
      <c r="N291" s="30" t="n">
        <f aca="false">(K291-I291)*H291</f>
        <v>7.682</v>
      </c>
      <c r="O291" s="28" t="str">
        <f aca="false">Cotação!AG41</f>
        <v>BATEL COMERCIO DE ALIMENTOS LTDA</v>
      </c>
    </row>
    <row r="292" customFormat="false" ht="15" hidden="false" customHeight="false" outlineLevel="0" collapsed="false">
      <c r="A292" s="28" t="str">
        <f aca="false">Cotação!A44</f>
        <v>629851</v>
      </c>
      <c r="B292" s="29" t="str">
        <f aca="false">Cotação!B44</f>
        <v>7896699015691</v>
      </c>
      <c r="C292" s="28" t="str">
        <f aca="false">Cotação!C44</f>
        <v>LOLLY KIT CAB TIP C/2UN BL 7050-01-AZUL</v>
      </c>
      <c r="D292" s="28" t="str">
        <f aca="false">Cotação!D44</f>
        <v>LOLLY</v>
      </c>
      <c r="E292" s="28" t="str">
        <f aca="false">Cotação!F44</f>
        <v>B</v>
      </c>
      <c r="F292" s="28" t="n">
        <f aca="false">Cotação!H44</f>
        <v>3.2</v>
      </c>
      <c r="G292" s="32" t="n">
        <f aca="false">Cotação!G44</f>
        <v>3</v>
      </c>
      <c r="H292" s="32" t="n">
        <f aca="false">Cotação!I44</f>
        <v>6</v>
      </c>
      <c r="I292" s="30" t="n">
        <f aca="false">Cotação!M44</f>
        <v>13.6</v>
      </c>
      <c r="J292" s="30" t="n">
        <f aca="false">Cotação!L44</f>
        <v>13.6</v>
      </c>
      <c r="K292" s="30" t="n">
        <f aca="false">Cotação!V44</f>
        <v>14.554</v>
      </c>
      <c r="L292" s="28" t="str">
        <f aca="false">Cotação!W44</f>
        <v>MEDCENTRO</v>
      </c>
      <c r="M292" s="31" t="n">
        <f aca="false">Cotação!Y44</f>
        <v>0.0701470588235296</v>
      </c>
      <c r="N292" s="30" t="n">
        <f aca="false">(K292-I292)*H292</f>
        <v>5.724</v>
      </c>
      <c r="O292" s="28" t="str">
        <f aca="false">Cotação!AG44</f>
        <v>BATEL COMERCIO DE ALIMENTOS LTDA</v>
      </c>
    </row>
    <row r="293" customFormat="false" ht="15" hidden="false" customHeight="false" outlineLevel="0" collapsed="false">
      <c r="A293" s="28" t="str">
        <f aca="false">Cotação!A47</f>
        <v>629841</v>
      </c>
      <c r="B293" s="29" t="str">
        <f aca="false">Cotação!B47</f>
        <v>7896699023047</v>
      </c>
      <c r="C293" s="28" t="str">
        <f aca="false">Cotação!C47</f>
        <v>LOLLY MAM Z C/AL 250ML S R 2560-01-AZUL</v>
      </c>
      <c r="D293" s="28" t="str">
        <f aca="false">Cotação!D47</f>
        <v>LOLLY</v>
      </c>
      <c r="E293" s="28" t="str">
        <f aca="false">Cotação!F47</f>
        <v>C</v>
      </c>
      <c r="F293" s="28" t="n">
        <f aca="false">Cotação!H47</f>
        <v>0.5</v>
      </c>
      <c r="G293" s="32" t="n">
        <f aca="false">Cotação!G47</f>
        <v>1</v>
      </c>
      <c r="H293" s="32" t="n">
        <f aca="false">Cotação!I47</f>
        <v>1</v>
      </c>
      <c r="I293" s="30" t="n">
        <f aca="false">Cotação!M47</f>
        <v>19.21</v>
      </c>
      <c r="J293" s="30" t="n">
        <f aca="false">Cotação!L47</f>
        <v>19.21</v>
      </c>
      <c r="K293" s="30" t="n">
        <f aca="false">Cotação!V47</f>
        <v>22.04</v>
      </c>
      <c r="L293" s="28" t="str">
        <f aca="false">Cotação!W47</f>
        <v>MEDCENTRO</v>
      </c>
      <c r="M293" s="31" t="n">
        <f aca="false">Cotação!Y47</f>
        <v>0.147319104633004</v>
      </c>
      <c r="N293" s="30" t="n">
        <f aca="false">(K293-I293)*H293</f>
        <v>2.83</v>
      </c>
      <c r="O293" s="28" t="str">
        <f aca="false">Cotação!AG47</f>
        <v>M C F RODRIGUES DE ANDRADE DIST IMPORT EXP ALIMENTO EIRELI</v>
      </c>
    </row>
    <row r="294" customFormat="false" ht="15" hidden="false" customHeight="false" outlineLevel="0" collapsed="false">
      <c r="A294" s="28" t="str">
        <f aca="false">Cotação!A48</f>
        <v>629831</v>
      </c>
      <c r="B294" s="29" t="str">
        <f aca="false">Cotação!B48</f>
        <v>7896699023061</v>
      </c>
      <c r="C294" s="28" t="str">
        <f aca="false">Cotação!C48</f>
        <v>LOLLY MAM Z C/AL 250ML S R 2560-01-ROSA</v>
      </c>
      <c r="D294" s="28" t="str">
        <f aca="false">Cotação!D48</f>
        <v>LOLLY</v>
      </c>
      <c r="E294" s="28" t="str">
        <f aca="false">Cotação!F48</f>
        <v>B</v>
      </c>
      <c r="F294" s="28" t="n">
        <f aca="false">Cotação!H48</f>
        <v>2.1</v>
      </c>
      <c r="G294" s="32" t="n">
        <f aca="false">Cotação!G48</f>
        <v>4</v>
      </c>
      <c r="H294" s="32" t="n">
        <f aca="false">Cotação!I48</f>
        <v>2</v>
      </c>
      <c r="I294" s="30" t="n">
        <f aca="false">Cotação!M48</f>
        <v>19.21</v>
      </c>
      <c r="J294" s="30" t="n">
        <f aca="false">Cotação!L48</f>
        <v>19.21</v>
      </c>
      <c r="K294" s="30" t="n">
        <f aca="false">Cotação!V48</f>
        <v>22.04</v>
      </c>
      <c r="L294" s="28" t="str">
        <f aca="false">Cotação!W48</f>
        <v>MEDCENTRO</v>
      </c>
      <c r="M294" s="31" t="n">
        <f aca="false">Cotação!Y48</f>
        <v>0.147319104633004</v>
      </c>
      <c r="N294" s="30" t="n">
        <f aca="false">(K294-I294)*H294</f>
        <v>5.66</v>
      </c>
      <c r="O294" s="28" t="str">
        <f aca="false">Cotação!AG48</f>
        <v>BATEL COMERCIO DE ALIMENTOS LTDA</v>
      </c>
    </row>
    <row r="295" customFormat="false" ht="15" hidden="false" customHeight="false" outlineLevel="0" collapsed="false">
      <c r="A295" s="28" t="str">
        <f aca="false">Cotação!A49</f>
        <v>554</v>
      </c>
      <c r="B295" s="29" t="str">
        <f aca="false">Cotação!B49</f>
        <v>7896699013147</v>
      </c>
      <c r="C295" s="28" t="str">
        <f aca="false">Cotação!C49</f>
        <v>LOLLY NENNY 3+ AZUL</v>
      </c>
      <c r="D295" s="28" t="str">
        <f aca="false">Cotação!D49</f>
        <v>LOLLY</v>
      </c>
      <c r="E295" s="28" t="str">
        <f aca="false">Cotação!F49</f>
        <v>C</v>
      </c>
      <c r="F295" s="28" t="n">
        <f aca="false">Cotação!H49</f>
        <v>0</v>
      </c>
      <c r="G295" s="32" t="n">
        <f aca="false">Cotação!G49</f>
        <v>0</v>
      </c>
      <c r="H295" s="32" t="n">
        <f aca="false">Cotação!I49</f>
        <v>1</v>
      </c>
      <c r="I295" s="30" t="n">
        <f aca="false">Cotação!M49</f>
        <v>15</v>
      </c>
      <c r="J295" s="30" t="n">
        <f aca="false">Cotação!L49</f>
        <v>0</v>
      </c>
      <c r="K295" s="30" t="n">
        <f aca="false">Cotação!V49</f>
        <v>19.456</v>
      </c>
      <c r="L295" s="28" t="str">
        <f aca="false">Cotação!W49</f>
        <v>MEDCENTRO</v>
      </c>
      <c r="M295" s="31" t="n">
        <f aca="false">Cotação!Y49</f>
        <v>0.297066666666667</v>
      </c>
      <c r="N295" s="30" t="n">
        <f aca="false">(K295-I295)*H295</f>
        <v>4.456</v>
      </c>
      <c r="O295" s="28" t="n">
        <f aca="false">Cotação!AG49</f>
        <v>0</v>
      </c>
    </row>
    <row r="296" customFormat="false" ht="15" hidden="false" customHeight="false" outlineLevel="0" collapsed="false">
      <c r="A296" s="28" t="str">
        <f aca="false">Cotação!A329</f>
        <v>327521</v>
      </c>
      <c r="B296" s="29" t="str">
        <f aca="false">Cotação!B329</f>
        <v>7896004708539</v>
      </c>
      <c r="C296" s="28" t="str">
        <f aca="false">Cotação!C329</f>
        <v>LOSARTANA POTASSICA 50MG CX 3BL X 10 COMP REV</v>
      </c>
      <c r="D296" s="28" t="str">
        <f aca="false">Cotação!D329</f>
        <v>GERMED GENERICOS</v>
      </c>
      <c r="E296" s="28" t="str">
        <f aca="false">Cotação!F329</f>
        <v>A</v>
      </c>
      <c r="F296" s="28" t="n">
        <f aca="false">Cotação!H329</f>
        <v>328.6</v>
      </c>
      <c r="G296" s="32" t="n">
        <f aca="false">Cotação!G329</f>
        <v>0</v>
      </c>
      <c r="H296" s="32" t="n">
        <f aca="false">Cotação!I329</f>
        <v>844</v>
      </c>
      <c r="I296" s="30" t="n">
        <f aca="false">Cotação!M329</f>
        <v>1.735</v>
      </c>
      <c r="J296" s="30" t="n">
        <f aca="false">Cotação!L329</f>
        <v>1.735</v>
      </c>
      <c r="K296" s="30" t="n">
        <f aca="false">Cotação!V329</f>
        <v>1.89</v>
      </c>
      <c r="L296" s="28" t="str">
        <f aca="false">Cotação!W329</f>
        <v>DIMEC</v>
      </c>
      <c r="M296" s="31" t="n">
        <f aca="false">Cotação!Y329</f>
        <v>0.089337175792507</v>
      </c>
      <c r="N296" s="30" t="n">
        <f aca="false">(K296-I296)*H296</f>
        <v>130.82</v>
      </c>
      <c r="O296" s="28" t="str">
        <f aca="false">Cotação!AG329</f>
        <v>SC DISTRIBUICAO LTDA</v>
      </c>
    </row>
    <row r="297" customFormat="false" ht="15" hidden="false" customHeight="false" outlineLevel="0" collapsed="false">
      <c r="A297" s="28" t="str">
        <f aca="false">Cotação!A332</f>
        <v>287101</v>
      </c>
      <c r="B297" s="29" t="str">
        <f aca="false">Cotação!B332</f>
        <v>7891317445287</v>
      </c>
      <c r="C297" s="28" t="str">
        <f aca="false">Cotação!C332</f>
        <v>LOSARTANA+HIDROCLOROTIAZIDA 50+12,50MG CX 30 COMP</v>
      </c>
      <c r="D297" s="28" t="str">
        <f aca="false">Cotação!D332</f>
        <v>EUROFARMA</v>
      </c>
      <c r="E297" s="28" t="str">
        <f aca="false">Cotação!F332</f>
        <v>C</v>
      </c>
      <c r="F297" s="28" t="n">
        <f aca="false">Cotação!H332</f>
        <v>0.5</v>
      </c>
      <c r="G297" s="32" t="n">
        <f aca="false">Cotação!G332</f>
        <v>1</v>
      </c>
      <c r="H297" s="32" t="n">
        <f aca="false">Cotação!I332</f>
        <v>1</v>
      </c>
      <c r="I297" s="30" t="n">
        <f aca="false">Cotação!M332</f>
        <v>6.67</v>
      </c>
      <c r="J297" s="30" t="n">
        <f aca="false">Cotação!L332</f>
        <v>6.67</v>
      </c>
      <c r="K297" s="30" t="n">
        <f aca="false">Cotação!V332</f>
        <v>9</v>
      </c>
      <c r="L297" s="28" t="str">
        <f aca="false">Cotação!W332</f>
        <v>DIMEC</v>
      </c>
      <c r="M297" s="31" t="n">
        <f aca="false">Cotação!Y332</f>
        <v>0.349325337331334</v>
      </c>
      <c r="N297" s="30" t="n">
        <f aca="false">(K297-I297)*H297</f>
        <v>2.33</v>
      </c>
      <c r="O297" s="28" t="str">
        <f aca="false">Cotação!AG332</f>
        <v>SC DISTRIBUICAO LTDA</v>
      </c>
    </row>
    <row r="298" customFormat="false" ht="15" hidden="false" customHeight="false" outlineLevel="0" collapsed="false">
      <c r="A298" s="28" t="str">
        <f aca="false">Cotação!A821</f>
        <v>93021</v>
      </c>
      <c r="B298" s="29" t="str">
        <f aca="false">Cotação!B821</f>
        <v>7896112140863</v>
      </c>
      <c r="C298" s="28" t="str">
        <f aca="false">Cotação!C821</f>
        <v>LOZAN (N.S.) 20MG/G CREME DERM BG 30G</v>
      </c>
      <c r="D298" s="28" t="str">
        <f aca="false">Cotação!D821</f>
        <v>TEUTO</v>
      </c>
      <c r="E298" s="28" t="str">
        <f aca="false">Cotação!F821</f>
        <v>C</v>
      </c>
      <c r="F298" s="28" t="n">
        <f aca="false">Cotação!H821</f>
        <v>1.6</v>
      </c>
      <c r="G298" s="32" t="n">
        <f aca="false">Cotação!G821</f>
        <v>0</v>
      </c>
      <c r="H298" s="32" t="n">
        <f aca="false">Cotação!I821</f>
        <v>5</v>
      </c>
      <c r="I298" s="30" t="n">
        <f aca="false">Cotação!M821</f>
        <v>4.66</v>
      </c>
      <c r="J298" s="30" t="n">
        <f aca="false">Cotação!L821</f>
        <v>4.66</v>
      </c>
      <c r="K298" s="30" t="n">
        <f aca="false">Cotação!V821</f>
        <v>5.12</v>
      </c>
      <c r="L298" s="28" t="str">
        <f aca="false">Cotação!W821</f>
        <v>DIMEC</v>
      </c>
      <c r="M298" s="31" t="n">
        <f aca="false">Cotação!Y821</f>
        <v>0.0987124463519313</v>
      </c>
      <c r="N298" s="30" t="n">
        <f aca="false">(K298-I298)*H298</f>
        <v>2.3</v>
      </c>
      <c r="O298" s="28" t="str">
        <f aca="false">Cotação!AG821</f>
        <v>DSC DISTRIBUIDORA DE MEDICAMENTOS LTDA</v>
      </c>
    </row>
    <row r="299" customFormat="false" ht="15" hidden="false" customHeight="false" outlineLevel="0" collapsed="false">
      <c r="A299" s="28" t="str">
        <f aca="false">Cotação!A1021</f>
        <v>675981</v>
      </c>
      <c r="B299" s="29" t="str">
        <f aca="false">Cotação!B1021</f>
        <v>7898947170619</v>
      </c>
      <c r="C299" s="28" t="str">
        <f aca="false">Cotação!C1021</f>
        <v>LUVA LATEX MEDIX PROFI C/PO TAM PP C/100 UN</v>
      </c>
      <c r="D299" s="28" t="str">
        <f aca="false">Cotação!D1021</f>
        <v>MEDIX</v>
      </c>
      <c r="E299" s="28" t="str">
        <f aca="false">Cotação!F1021</f>
        <v>C</v>
      </c>
      <c r="F299" s="28" t="n">
        <f aca="false">Cotação!H1021</f>
        <v>0.6</v>
      </c>
      <c r="G299" s="32" t="n">
        <f aca="false">Cotação!G1021</f>
        <v>0</v>
      </c>
      <c r="H299" s="32" t="n">
        <f aca="false">Cotação!I1021</f>
        <v>2</v>
      </c>
      <c r="I299" s="30" t="n">
        <f aca="false">Cotação!M1021</f>
        <v>19.9</v>
      </c>
      <c r="J299" s="30" t="n">
        <f aca="false">Cotação!L1021</f>
        <v>19.9</v>
      </c>
      <c r="K299" s="30" t="n">
        <f aca="false">Cotação!V1021</f>
        <v>26.33</v>
      </c>
      <c r="L299" s="28" t="str">
        <f aca="false">Cotação!W1021</f>
        <v>DIMEC</v>
      </c>
      <c r="M299" s="31" t="n">
        <f aca="false">Cotação!Y1021</f>
        <v>0.323115577889447</v>
      </c>
      <c r="N299" s="30" t="n">
        <f aca="false">(K299-I299)*H299</f>
        <v>12.86</v>
      </c>
      <c r="O299" s="28" t="str">
        <f aca="false">Cotação!AG1021</f>
        <v>C &amp; B LTDA</v>
      </c>
    </row>
    <row r="300" customFormat="false" ht="15" hidden="false" customHeight="false" outlineLevel="0" collapsed="false">
      <c r="A300" s="28" t="str">
        <f aca="false">Cotação!A50</f>
        <v>647581</v>
      </c>
      <c r="B300" s="29" t="str">
        <f aca="false">Cotação!B50</f>
        <v>7896699022460</v>
      </c>
      <c r="C300" s="28" t="str">
        <f aca="false">Cotação!C50</f>
        <v>M CH TIP BORBOLETA SIL O T2</v>
      </c>
      <c r="D300" s="28" t="str">
        <f aca="false">Cotação!D50</f>
        <v>LOLLY</v>
      </c>
      <c r="E300" s="28" t="str">
        <f aca="false">Cotação!F50</f>
        <v>B</v>
      </c>
      <c r="F300" s="28" t="n">
        <f aca="false">Cotação!H50</f>
        <v>1.8</v>
      </c>
      <c r="G300" s="32" t="n">
        <f aca="false">Cotação!G50</f>
        <v>0</v>
      </c>
      <c r="H300" s="32" t="n">
        <f aca="false">Cotação!I50</f>
        <v>5</v>
      </c>
      <c r="I300" s="30" t="n">
        <f aca="false">Cotação!M50</f>
        <v>7.25</v>
      </c>
      <c r="J300" s="30" t="n">
        <f aca="false">Cotação!L50</f>
        <v>7.25</v>
      </c>
      <c r="K300" s="30" t="n">
        <f aca="false">Cotação!V50</f>
        <v>8.056</v>
      </c>
      <c r="L300" s="28" t="str">
        <f aca="false">Cotação!W50</f>
        <v>MEDCENTRO</v>
      </c>
      <c r="M300" s="31" t="n">
        <f aca="false">Cotação!Y50</f>
        <v>0.111172413793103</v>
      </c>
      <c r="N300" s="30" t="n">
        <f aca="false">(K300-I300)*H300</f>
        <v>4.03</v>
      </c>
      <c r="O300" s="28" t="str">
        <f aca="false">Cotação!AG50</f>
        <v>BATEL COMERCIO DE ALIMENTOS LTDA</v>
      </c>
    </row>
    <row r="301" customFormat="false" ht="15" hidden="false" customHeight="false" outlineLevel="0" collapsed="false">
      <c r="A301" s="28" t="str">
        <f aca="false">Cotação!A822</f>
        <v>612321</v>
      </c>
      <c r="B301" s="29" t="str">
        <f aca="false">Cotação!B822</f>
        <v>7894164005734</v>
      </c>
      <c r="C301" s="28" t="str">
        <f aca="false">Cotação!C822</f>
        <v>MAGMILK HORTELA 80MG/ML 100ML (HIDROXIDO</v>
      </c>
      <c r="D301" s="28" t="str">
        <f aca="false">Cotação!D822</f>
        <v>AIRELA INDUSTRIA FARMACEUTICA</v>
      </c>
      <c r="E301" s="28" t="str">
        <f aca="false">Cotação!F822</f>
        <v>C</v>
      </c>
      <c r="F301" s="28" t="n">
        <f aca="false">Cotação!H822</f>
        <v>3.2</v>
      </c>
      <c r="G301" s="32" t="n">
        <f aca="false">Cotação!G822</f>
        <v>1</v>
      </c>
      <c r="H301" s="32" t="n">
        <f aca="false">Cotação!I822</f>
        <v>8</v>
      </c>
      <c r="I301" s="30" t="n">
        <f aca="false">Cotação!M822</f>
        <v>4.14</v>
      </c>
      <c r="J301" s="30" t="n">
        <f aca="false">Cotação!L822</f>
        <v>4.14</v>
      </c>
      <c r="K301" s="30" t="n">
        <f aca="false">Cotação!V822</f>
        <v>4.7025</v>
      </c>
      <c r="L301" s="28" t="str">
        <f aca="false">Cotação!W822</f>
        <v>MEDCENTRO</v>
      </c>
      <c r="M301" s="31" t="n">
        <f aca="false">Cotação!Y822</f>
        <v>0.135869565217391</v>
      </c>
      <c r="N301" s="30" t="n">
        <f aca="false">(K301-I301)*H301</f>
        <v>4.5</v>
      </c>
      <c r="O301" s="28" t="str">
        <f aca="false">Cotação!AG822</f>
        <v>DSC DISTRIBUIDORA DE MEDICAMENTOS LTDA</v>
      </c>
    </row>
    <row r="302" customFormat="false" ht="15" hidden="false" customHeight="false" outlineLevel="0" collapsed="false">
      <c r="A302" s="28" t="str">
        <f aca="false">Cotação!A826</f>
        <v>334821</v>
      </c>
      <c r="B302" s="29" t="str">
        <f aca="false">Cotação!B826</f>
        <v>7897917005203</v>
      </c>
      <c r="C302" s="28" t="str">
        <f aca="false">Cotação!C826</f>
        <v>MALEATO DE ENALAPRIL 10MG CX 30 COMP</v>
      </c>
      <c r="D302" s="28" t="str">
        <f aca="false">Cotação!D826</f>
        <v>BELFAR</v>
      </c>
      <c r="E302" s="28" t="str">
        <f aca="false">Cotação!F826</f>
        <v>C</v>
      </c>
      <c r="F302" s="28" t="n">
        <f aca="false">Cotação!H826</f>
        <v>1.7</v>
      </c>
      <c r="G302" s="32" t="n">
        <f aca="false">Cotação!G826</f>
        <v>0</v>
      </c>
      <c r="H302" s="32" t="n">
        <f aca="false">Cotação!I826</f>
        <v>5</v>
      </c>
      <c r="I302" s="30" t="n">
        <f aca="false">Cotação!M826</f>
        <v>2.39</v>
      </c>
      <c r="J302" s="30" t="n">
        <f aca="false">Cotação!L826</f>
        <v>2.39</v>
      </c>
      <c r="K302" s="30" t="n">
        <f aca="false">Cotação!V826</f>
        <v>2.6865</v>
      </c>
      <c r="L302" s="28" t="str">
        <f aca="false">Cotação!W826</f>
        <v>DIMEC</v>
      </c>
      <c r="M302" s="31" t="n">
        <f aca="false">Cotação!Y826</f>
        <v>0.124058577405858</v>
      </c>
      <c r="N302" s="30" t="n">
        <f aca="false">(K302-I302)*H302</f>
        <v>1.4825</v>
      </c>
      <c r="O302" s="28" t="str">
        <f aca="false">Cotação!AG826</f>
        <v>DSC DISTRIBUIDORA DE MEDICAMENTOS LTDA</v>
      </c>
    </row>
    <row r="303" customFormat="false" ht="15" hidden="false" customHeight="false" outlineLevel="0" collapsed="false">
      <c r="A303" s="28" t="str">
        <f aca="false">Cotação!A335</f>
        <v>332581</v>
      </c>
      <c r="B303" s="29" t="str">
        <f aca="false">Cotação!B335</f>
        <v>7898049796564</v>
      </c>
      <c r="C303" s="28" t="str">
        <f aca="false">Cotação!C335</f>
        <v>MALEATO DE ENALAPRIL 10MG CX ENV 30 COMP</v>
      </c>
      <c r="D303" s="28" t="str">
        <f aca="false">Cotação!D335</f>
        <v>VITAMEDIC</v>
      </c>
      <c r="E303" s="28" t="str">
        <f aca="false">Cotação!F335</f>
        <v>C</v>
      </c>
      <c r="F303" s="28" t="n">
        <f aca="false">Cotação!H335</f>
        <v>1.2</v>
      </c>
      <c r="G303" s="32" t="n">
        <f aca="false">Cotação!G335</f>
        <v>1</v>
      </c>
      <c r="H303" s="32" t="n">
        <f aca="false">Cotação!I335</f>
        <v>2</v>
      </c>
      <c r="I303" s="30" t="n">
        <f aca="false">Cotação!M335</f>
        <v>3.22</v>
      </c>
      <c r="J303" s="30" t="n">
        <f aca="false">Cotação!L335</f>
        <v>3.22</v>
      </c>
      <c r="K303" s="30" t="n">
        <f aca="false">Cotação!V335</f>
        <v>3.43</v>
      </c>
      <c r="L303" s="28" t="str">
        <f aca="false">Cotação!W335</f>
        <v>DIMEC</v>
      </c>
      <c r="M303" s="31" t="n">
        <f aca="false">Cotação!Y335</f>
        <v>0.0652173913043479</v>
      </c>
      <c r="N303" s="30" t="n">
        <f aca="false">(K303-I303)*H303</f>
        <v>0.42</v>
      </c>
      <c r="O303" s="28" t="str">
        <f aca="false">Cotação!AG335</f>
        <v>MEDCENTRO TO DISTRIBUIDORA DE PRODUTOS FARMACEUTICOS LTDA PA</v>
      </c>
    </row>
    <row r="304" customFormat="false" ht="15" hidden="false" customHeight="false" outlineLevel="0" collapsed="false">
      <c r="A304" s="28" t="str">
        <f aca="false">Cotação!A336</f>
        <v>512501</v>
      </c>
      <c r="B304" s="29" t="str">
        <f aca="false">Cotação!B336</f>
        <v>7896523210773</v>
      </c>
      <c r="C304" s="28" t="str">
        <f aca="false">Cotação!C336</f>
        <v>MALEATO DE ENALAPRIL 20MG CX 30 COMP</v>
      </c>
      <c r="D304" s="28" t="str">
        <f aca="false">Cotação!D336</f>
        <v>CIMED</v>
      </c>
      <c r="E304" s="28" t="str">
        <f aca="false">Cotação!F336</f>
        <v>A</v>
      </c>
      <c r="F304" s="28" t="n">
        <f aca="false">Cotação!H336</f>
        <v>14.1</v>
      </c>
      <c r="G304" s="32" t="n">
        <f aca="false">Cotação!G336</f>
        <v>35</v>
      </c>
      <c r="H304" s="32" t="n">
        <f aca="false">Cotação!I336</f>
        <v>2</v>
      </c>
      <c r="I304" s="30" t="n">
        <f aca="false">Cotação!M336</f>
        <v>2.35</v>
      </c>
      <c r="J304" s="30" t="n">
        <f aca="false">Cotação!L336</f>
        <v>2.35</v>
      </c>
      <c r="K304" s="30" t="n">
        <f aca="false">Cotação!V336</f>
        <v>2.86</v>
      </c>
      <c r="L304" s="28" t="str">
        <f aca="false">Cotação!W336</f>
        <v>DIMEC</v>
      </c>
      <c r="M304" s="31" t="n">
        <f aca="false">Cotação!Y336</f>
        <v>0.217021276595745</v>
      </c>
      <c r="N304" s="30" t="n">
        <f aca="false">(K304-I304)*H304</f>
        <v>1.02</v>
      </c>
      <c r="O304" s="28" t="str">
        <f aca="false">Cotação!AG336</f>
        <v>CIMED &amp; CO. S.A.</v>
      </c>
    </row>
    <row r="305" customFormat="false" ht="15" hidden="false" customHeight="false" outlineLevel="0" collapsed="false">
      <c r="A305" s="28" t="str">
        <f aca="false">Cotação!A340</f>
        <v>599571</v>
      </c>
      <c r="B305" s="29" t="str">
        <f aca="false">Cotação!B340</f>
        <v>7891317009915</v>
      </c>
      <c r="C305" s="28" t="str">
        <f aca="false">Cotação!C340</f>
        <v>MALEATO DE TRIMEBUTINA 200MG CX 30 CAP</v>
      </c>
      <c r="D305" s="28" t="str">
        <f aca="false">Cotação!D340</f>
        <v>EUROFARMA</v>
      </c>
      <c r="E305" s="28" t="str">
        <f aca="false">Cotação!F340</f>
        <v>B</v>
      </c>
      <c r="F305" s="28" t="n">
        <f aca="false">Cotação!H340</f>
        <v>0.8</v>
      </c>
      <c r="G305" s="32" t="n">
        <f aca="false">Cotação!G340</f>
        <v>0</v>
      </c>
      <c r="H305" s="32" t="n">
        <f aca="false">Cotação!I340</f>
        <v>2</v>
      </c>
      <c r="I305" s="30" t="n">
        <f aca="false">Cotação!M340</f>
        <v>34.66</v>
      </c>
      <c r="J305" s="30" t="n">
        <f aca="false">Cotação!L340</f>
        <v>29.87</v>
      </c>
      <c r="K305" s="30" t="n">
        <f aca="false">Cotação!V340</f>
        <v>39.76</v>
      </c>
      <c r="L305" s="28" t="str">
        <f aca="false">Cotação!W340</f>
        <v>DIMEC</v>
      </c>
      <c r="M305" s="31" t="n">
        <f aca="false">Cotação!Y340</f>
        <v>0.147143681477207</v>
      </c>
      <c r="N305" s="30" t="n">
        <f aca="false">(K305-I305)*H305</f>
        <v>10.2</v>
      </c>
      <c r="O305" s="28" t="str">
        <f aca="false">Cotação!AG340</f>
        <v>SC DISTRIBUICAO LTDA</v>
      </c>
    </row>
    <row r="306" customFormat="false" ht="15" hidden="false" customHeight="false" outlineLevel="0" collapsed="false">
      <c r="A306" s="28" t="str">
        <f aca="false">Cotação!A51</f>
        <v>653561</v>
      </c>
      <c r="B306" s="29" t="str">
        <f aca="false">Cotação!B51</f>
        <v>7896699026574</v>
      </c>
      <c r="C306" s="28" t="str">
        <f aca="false">Cotação!C51</f>
        <v>MAM BIG TIPCOLOR 300ML R M - LOLLY</v>
      </c>
      <c r="D306" s="28" t="str">
        <f aca="false">Cotação!D51</f>
        <v>LOLLY</v>
      </c>
      <c r="E306" s="28" t="str">
        <f aca="false">Cotação!F51</f>
        <v>C</v>
      </c>
      <c r="F306" s="28" t="n">
        <f aca="false">Cotação!H51</f>
        <v>1.3</v>
      </c>
      <c r="G306" s="32" t="n">
        <f aca="false">Cotação!G51</f>
        <v>2</v>
      </c>
      <c r="H306" s="32" t="n">
        <f aca="false">Cotação!I51</f>
        <v>2</v>
      </c>
      <c r="I306" s="30" t="n">
        <f aca="false">Cotação!M51</f>
        <v>17.17</v>
      </c>
      <c r="J306" s="30" t="n">
        <f aca="false">Cotação!L51</f>
        <v>17.17</v>
      </c>
      <c r="K306" s="30" t="n">
        <f aca="false">Cotação!V51</f>
        <v>23.104</v>
      </c>
      <c r="L306" s="28" t="str">
        <f aca="false">Cotação!W51</f>
        <v>MEDCENTRO</v>
      </c>
      <c r="M306" s="31" t="n">
        <f aca="false">Cotação!Y51</f>
        <v>0.345602795573675</v>
      </c>
      <c r="N306" s="30" t="n">
        <f aca="false">(K306-I306)*H306</f>
        <v>11.868</v>
      </c>
      <c r="O306" s="28" t="str">
        <f aca="false">Cotação!AG51</f>
        <v>BATEL COMERCIO DE ALIMENTOS LTDA</v>
      </c>
    </row>
    <row r="307" customFormat="false" ht="15" hidden="false" customHeight="false" outlineLevel="0" collapsed="false">
      <c r="A307" s="28" t="str">
        <f aca="false">Cotação!A52</f>
        <v>653541</v>
      </c>
      <c r="B307" s="29" t="str">
        <f aca="false">Cotação!B52</f>
        <v>7896699032445</v>
      </c>
      <c r="C307" s="28" t="str">
        <f aca="false">Cotação!C52</f>
        <v>MAM TIP 240ML SIL R F - LOLLY</v>
      </c>
      <c r="D307" s="28" t="str">
        <f aca="false">Cotação!D52</f>
        <v>LOLLY</v>
      </c>
      <c r="E307" s="28" t="str">
        <f aca="false">Cotação!F52</f>
        <v>C</v>
      </c>
      <c r="F307" s="28" t="n">
        <f aca="false">Cotação!H52</f>
        <v>0.7</v>
      </c>
      <c r="G307" s="32" t="n">
        <f aca="false">Cotação!G52</f>
        <v>0</v>
      </c>
      <c r="H307" s="32" t="n">
        <f aca="false">Cotação!I52</f>
        <v>2</v>
      </c>
      <c r="I307" s="30" t="n">
        <f aca="false">Cotação!M52</f>
        <v>12.71</v>
      </c>
      <c r="J307" s="30" t="n">
        <f aca="false">Cotação!L52</f>
        <v>12.71</v>
      </c>
      <c r="K307" s="30" t="n">
        <f aca="false">Cotação!V52</f>
        <v>16.4065</v>
      </c>
      <c r="L307" s="28" t="str">
        <f aca="false">Cotação!W52</f>
        <v>MEDCENTRO</v>
      </c>
      <c r="M307" s="31" t="n">
        <f aca="false">Cotação!Y52</f>
        <v>0.290833988985051</v>
      </c>
      <c r="N307" s="30" t="n">
        <f aca="false">(K307-I307)*H307</f>
        <v>7.393</v>
      </c>
      <c r="O307" s="28" t="str">
        <f aca="false">Cotação!AG52</f>
        <v>BATEL COMERCIO DE ALIMENTOS LTDA</v>
      </c>
    </row>
    <row r="308" customFormat="false" ht="15" hidden="false" customHeight="false" outlineLevel="0" collapsed="false">
      <c r="A308" s="28" t="str">
        <f aca="false">Cotação!A55</f>
        <v>660001</v>
      </c>
      <c r="B308" s="29" t="str">
        <f aca="false">Cotação!B55</f>
        <v>7896699025508</v>
      </c>
      <c r="C308" s="28" t="str">
        <f aca="false">Cotação!C55</f>
        <v>MAMADEIRA CLEAN 120 ML SIL R M - LOLLY</v>
      </c>
      <c r="D308" s="28" t="str">
        <f aca="false">Cotação!D55</f>
        <v>LOLLY</v>
      </c>
      <c r="E308" s="28" t="str">
        <f aca="false">Cotação!F55</f>
        <v>C</v>
      </c>
      <c r="F308" s="28" t="n">
        <f aca="false">Cotação!H55</f>
        <v>0.5</v>
      </c>
      <c r="G308" s="32" t="n">
        <f aca="false">Cotação!G55</f>
        <v>0</v>
      </c>
      <c r="H308" s="32" t="n">
        <f aca="false">Cotação!I55</f>
        <v>2</v>
      </c>
      <c r="I308" s="30" t="n">
        <f aca="false">Cotação!M55</f>
        <v>8.61</v>
      </c>
      <c r="J308" s="30" t="n">
        <f aca="false">Cotação!L55</f>
        <v>8.61</v>
      </c>
      <c r="K308" s="30" t="n">
        <f aca="false">Cotação!V55</f>
        <v>11.096</v>
      </c>
      <c r="L308" s="28" t="str">
        <f aca="false">Cotação!W55</f>
        <v>MEDCENTRO</v>
      </c>
      <c r="M308" s="31" t="n">
        <f aca="false">Cotação!Y55</f>
        <v>0.288734030197445</v>
      </c>
      <c r="N308" s="30" t="n">
        <f aca="false">(K308-I308)*H308</f>
        <v>4.972</v>
      </c>
      <c r="O308" s="28" t="str">
        <f aca="false">Cotação!AG55</f>
        <v>BATEL COMERCIO DE ALIMENTOS LTDA</v>
      </c>
    </row>
    <row r="309" customFormat="false" ht="15" hidden="false" customHeight="false" outlineLevel="0" collapsed="false">
      <c r="A309" s="28" t="str">
        <f aca="false">Cotação!A827</f>
        <v>591021</v>
      </c>
      <c r="B309" s="29" t="str">
        <f aca="false">Cotação!B827</f>
        <v>7898557147643</v>
      </c>
      <c r="C309" s="28" t="str">
        <f aca="false">Cotação!C827</f>
        <v>MATHERLLY GEST 1000MG 30CPR</v>
      </c>
      <c r="D309" s="28" t="str">
        <f aca="false">Cotação!D827</f>
        <v>NATULAB LABORATORIO</v>
      </c>
      <c r="E309" s="28" t="str">
        <f aca="false">Cotação!F827</f>
        <v>A</v>
      </c>
      <c r="F309" s="28" t="n">
        <f aca="false">Cotação!H827</f>
        <v>2</v>
      </c>
      <c r="G309" s="32" t="n">
        <f aca="false">Cotação!G827</f>
        <v>1</v>
      </c>
      <c r="H309" s="32" t="n">
        <f aca="false">Cotação!I827</f>
        <v>5</v>
      </c>
      <c r="I309" s="30" t="n">
        <f aca="false">Cotação!M827</f>
        <v>25.43</v>
      </c>
      <c r="J309" s="30" t="n">
        <f aca="false">Cotação!L827</f>
        <v>25.43</v>
      </c>
      <c r="K309" s="30" t="n">
        <f aca="false">Cotação!V827</f>
        <v>27.54</v>
      </c>
      <c r="L309" s="28" t="str">
        <f aca="false">Cotação!W827</f>
        <v>DIMEC</v>
      </c>
      <c r="M309" s="31" t="n">
        <f aca="false">Cotação!Y827</f>
        <v>0.0829728666928824</v>
      </c>
      <c r="N309" s="30" t="n">
        <f aca="false">(K309-I309)*H309</f>
        <v>10.55</v>
      </c>
      <c r="O309" s="28" t="str">
        <f aca="false">Cotação!AG827</f>
        <v>DSC DISTRIBUIDORA DE MEDICAMENTOS LTDA</v>
      </c>
    </row>
    <row r="310" customFormat="false" ht="15" hidden="false" customHeight="false" outlineLevel="0" collapsed="false">
      <c r="A310" s="28" t="str">
        <f aca="false">Cotação!A828</f>
        <v>519081</v>
      </c>
      <c r="B310" s="29" t="str">
        <f aca="false">Cotação!B828</f>
        <v>7899470807362</v>
      </c>
      <c r="C310" s="28" t="str">
        <f aca="false">Cotação!C828</f>
        <v>MAXALGINA 1 G COM CT BL AL PLAS PVC/PVDC TRANS X 10</v>
      </c>
      <c r="D310" s="28" t="str">
        <f aca="false">Cotação!D828</f>
        <v>NATULAB LABORATORIO</v>
      </c>
      <c r="E310" s="28" t="str">
        <f aca="false">Cotação!F828</f>
        <v>B</v>
      </c>
      <c r="F310" s="28" t="n">
        <f aca="false">Cotação!H828</f>
        <v>4.5</v>
      </c>
      <c r="G310" s="32" t="n">
        <f aca="false">Cotação!G828</f>
        <v>9</v>
      </c>
      <c r="H310" s="32" t="n">
        <f aca="false">Cotação!I828</f>
        <v>3</v>
      </c>
      <c r="I310" s="30" t="n">
        <f aca="false">Cotação!M828</f>
        <v>4.29</v>
      </c>
      <c r="J310" s="30" t="n">
        <f aca="false">Cotação!L828</f>
        <v>4.29</v>
      </c>
      <c r="K310" s="30" t="n">
        <f aca="false">Cotação!V828</f>
        <v>4.8925</v>
      </c>
      <c r="L310" s="28" t="str">
        <f aca="false">Cotação!W828</f>
        <v>MEDCENTRO</v>
      </c>
      <c r="M310" s="31" t="n">
        <f aca="false">Cotação!Y828</f>
        <v>0.140442890442891</v>
      </c>
      <c r="N310" s="30" t="n">
        <f aca="false">(K310-I310)*H310</f>
        <v>1.8075</v>
      </c>
      <c r="O310" s="28" t="str">
        <f aca="false">Cotação!AG828</f>
        <v>DSC DISTRIBUIDORA DE MEDICAMENTOS LTDA</v>
      </c>
    </row>
    <row r="311" customFormat="false" ht="15" hidden="false" customHeight="false" outlineLevel="0" collapsed="false">
      <c r="A311" s="28" t="str">
        <f aca="false">Cotação!A974</f>
        <v>602121</v>
      </c>
      <c r="B311" s="29" t="str">
        <f aca="false">Cotação!B974</f>
        <v>7899732114849</v>
      </c>
      <c r="C311" s="28" t="str">
        <f aca="false">Cotação!C974</f>
        <v>MEGA WHEY PROTEIN IRIDIUM BAUNILHA 900G</v>
      </c>
      <c r="D311" s="28" t="str">
        <f aca="false">Cotação!D974</f>
        <v>IRIDIUM LABS</v>
      </c>
      <c r="E311" s="28" t="str">
        <f aca="false">Cotação!F974</f>
        <v>B</v>
      </c>
      <c r="F311" s="28" t="n">
        <f aca="false">Cotação!H974</f>
        <v>0.2</v>
      </c>
      <c r="G311" s="32" t="n">
        <f aca="false">Cotação!G974</f>
        <v>0</v>
      </c>
      <c r="H311" s="32" t="n">
        <f aca="false">Cotação!I974</f>
        <v>1</v>
      </c>
      <c r="I311" s="30" t="n">
        <f aca="false">Cotação!M974</f>
        <v>53.97</v>
      </c>
      <c r="J311" s="30" t="n">
        <f aca="false">Cotação!L974</f>
        <v>53.97</v>
      </c>
      <c r="K311" s="30" t="n">
        <f aca="false">Cotação!V974</f>
        <v>58.32</v>
      </c>
      <c r="L311" s="28" t="str">
        <f aca="false">Cotação!W974</f>
        <v>DIMEC</v>
      </c>
      <c r="M311" s="31" t="n">
        <f aca="false">Cotação!Y974</f>
        <v>0.0806003335186214</v>
      </c>
      <c r="N311" s="30" t="n">
        <f aca="false">(K311-I311)*H311</f>
        <v>4.35</v>
      </c>
      <c r="O311" s="28" t="str">
        <f aca="false">Cotação!AG974</f>
        <v>AT SUPLEMENTOS LTDA</v>
      </c>
    </row>
    <row r="312" customFormat="false" ht="15" hidden="false" customHeight="false" outlineLevel="0" collapsed="false">
      <c r="A312" s="28" t="str">
        <f aca="false">Cotação!A831</f>
        <v>553941</v>
      </c>
      <c r="B312" s="29" t="str">
        <f aca="false">Cotação!B831</f>
        <v>7896148500280</v>
      </c>
      <c r="C312" s="28" t="str">
        <f aca="false">Cotação!C831</f>
        <v>MEL DE ABELHA 150G FITOBEL</v>
      </c>
      <c r="D312" s="28" t="str">
        <f aca="false">Cotação!D831</f>
        <v>FITOBEL</v>
      </c>
      <c r="E312" s="28" t="str">
        <f aca="false">Cotação!F831</f>
        <v>C</v>
      </c>
      <c r="F312" s="28" t="n">
        <f aca="false">Cotação!H831</f>
        <v>0.8</v>
      </c>
      <c r="G312" s="32" t="n">
        <f aca="false">Cotação!G831</f>
        <v>2</v>
      </c>
      <c r="H312" s="32" t="n">
        <f aca="false">Cotação!I831</f>
        <v>1</v>
      </c>
      <c r="I312" s="30" t="n">
        <f aca="false">Cotação!M831</f>
        <v>11.47</v>
      </c>
      <c r="J312" s="30" t="n">
        <f aca="false">Cotação!L831</f>
        <v>11.47</v>
      </c>
      <c r="K312" s="30" t="n">
        <f aca="false">Cotação!V831</f>
        <v>13.14</v>
      </c>
      <c r="L312" s="28" t="str">
        <f aca="false">Cotação!W831</f>
        <v>DIMEC</v>
      </c>
      <c r="M312" s="31" t="n">
        <f aca="false">Cotação!Y831</f>
        <v>0.145597210113339</v>
      </c>
      <c r="N312" s="30" t="n">
        <f aca="false">(K312-I312)*H312</f>
        <v>1.67</v>
      </c>
      <c r="O312" s="28" t="str">
        <f aca="false">Cotação!AG831</f>
        <v>TAPAJOS COMERCIO DE MEDICAMENTOS LTDA</v>
      </c>
    </row>
    <row r="313" customFormat="false" ht="15" hidden="false" customHeight="false" outlineLevel="0" collapsed="false">
      <c r="A313" s="28" t="str">
        <f aca="false">Cotação!A833</f>
        <v>578841</v>
      </c>
      <c r="B313" s="29" t="str">
        <f aca="false">Cotação!B833</f>
        <v>7896148500617</v>
      </c>
      <c r="C313" s="28" t="str">
        <f aca="false">Cotação!C833</f>
        <v>MEL DE ABELHA 270G BISNAGA</v>
      </c>
      <c r="D313" s="28" t="str">
        <f aca="false">Cotação!D833</f>
        <v>FITOBEL</v>
      </c>
      <c r="E313" s="28" t="str">
        <f aca="false">Cotação!F833</f>
        <v>B</v>
      </c>
      <c r="F313" s="28" t="n">
        <f aca="false">Cotação!H833</f>
        <v>1</v>
      </c>
      <c r="G313" s="32" t="n">
        <f aca="false">Cotação!G833</f>
        <v>0</v>
      </c>
      <c r="H313" s="32" t="n">
        <f aca="false">Cotação!I833</f>
        <v>3</v>
      </c>
      <c r="I313" s="30" t="n">
        <f aca="false">Cotação!M833</f>
        <v>15.42</v>
      </c>
      <c r="J313" s="30" t="n">
        <f aca="false">Cotação!L833</f>
        <v>15.42</v>
      </c>
      <c r="K313" s="30" t="n">
        <f aca="false">Cotação!V833</f>
        <v>17.16</v>
      </c>
      <c r="L313" s="28" t="str">
        <f aca="false">Cotação!W833</f>
        <v>DIMEC</v>
      </c>
      <c r="M313" s="31" t="n">
        <f aca="false">Cotação!Y833</f>
        <v>0.11284046692607</v>
      </c>
      <c r="N313" s="30" t="n">
        <f aca="false">(K313-I313)*H313</f>
        <v>5.22</v>
      </c>
      <c r="O313" s="28" t="str">
        <f aca="false">Cotação!AG833</f>
        <v>TAPAJOS COMERCIO DE MEDICAMENTOS LTDA</v>
      </c>
    </row>
    <row r="314" customFormat="false" ht="15" hidden="false" customHeight="false" outlineLevel="0" collapsed="false">
      <c r="A314" s="28" t="str">
        <f aca="false">Cotação!A834</f>
        <v>569961</v>
      </c>
      <c r="B314" s="29" t="str">
        <f aca="false">Cotação!B834</f>
        <v>7896148500709</v>
      </c>
      <c r="C314" s="28" t="str">
        <f aca="false">Cotação!C834</f>
        <v>MEL DE ABELHA 70G</v>
      </c>
      <c r="D314" s="28" t="str">
        <f aca="false">Cotação!D834</f>
        <v>FITOBEL</v>
      </c>
      <c r="E314" s="28" t="str">
        <f aca="false">Cotação!F834</f>
        <v>C</v>
      </c>
      <c r="F314" s="28" t="n">
        <f aca="false">Cotação!H834</f>
        <v>0.5</v>
      </c>
      <c r="G314" s="32" t="n">
        <f aca="false">Cotação!G834</f>
        <v>0</v>
      </c>
      <c r="H314" s="32" t="n">
        <f aca="false">Cotação!I834</f>
        <v>2</v>
      </c>
      <c r="I314" s="30" t="n">
        <f aca="false">Cotação!M834</f>
        <v>6.75</v>
      </c>
      <c r="J314" s="30" t="n">
        <f aca="false">Cotação!L834</f>
        <v>6.75</v>
      </c>
      <c r="K314" s="30" t="n">
        <f aca="false">Cotação!V834</f>
        <v>7.52</v>
      </c>
      <c r="L314" s="28" t="str">
        <f aca="false">Cotação!W834</f>
        <v>DIMEC</v>
      </c>
      <c r="M314" s="31" t="n">
        <f aca="false">Cotação!Y834</f>
        <v>0.114074074074074</v>
      </c>
      <c r="N314" s="30" t="n">
        <f aca="false">(K314-I314)*H314</f>
        <v>1.54</v>
      </c>
      <c r="O314" s="28" t="str">
        <f aca="false">Cotação!AG834</f>
        <v>TAPAJOS COMERCIO DE MEDICAMENTOS LTDA</v>
      </c>
    </row>
    <row r="315" customFormat="false" ht="15" hidden="false" customHeight="false" outlineLevel="0" collapsed="false">
      <c r="A315" s="28" t="str">
        <f aca="false">Cotação!A835</f>
        <v>540981</v>
      </c>
      <c r="B315" s="29" t="str">
        <f aca="false">Cotação!B835</f>
        <v>7896902210813</v>
      </c>
      <c r="C315" s="28" t="str">
        <f aca="false">Cotação!C835</f>
        <v>MEL ROSADO 30ML</v>
      </c>
      <c r="D315" s="28" t="str">
        <f aca="false">Cotação!D835</f>
        <v>FARMAX</v>
      </c>
      <c r="E315" s="28" t="str">
        <f aca="false">Cotação!F835</f>
        <v>C</v>
      </c>
      <c r="F315" s="28" t="n">
        <f aca="false">Cotação!H835</f>
        <v>1.9</v>
      </c>
      <c r="G315" s="32" t="n">
        <f aca="false">Cotação!G835</f>
        <v>1</v>
      </c>
      <c r="H315" s="32" t="n">
        <f aca="false">Cotação!I835</f>
        <v>4</v>
      </c>
      <c r="I315" s="30" t="n">
        <f aca="false">Cotação!M835</f>
        <v>4.98</v>
      </c>
      <c r="J315" s="30" t="n">
        <f aca="false">Cotação!L835</f>
        <v>4.98</v>
      </c>
      <c r="K315" s="30" t="n">
        <f aca="false">Cotação!V835</f>
        <v>5.49</v>
      </c>
      <c r="L315" s="28" t="str">
        <f aca="false">Cotação!W835</f>
        <v>DIMEC</v>
      </c>
      <c r="M315" s="31" t="n">
        <f aca="false">Cotação!Y835</f>
        <v>0.102409638554217</v>
      </c>
      <c r="N315" s="30" t="n">
        <f aca="false">(K315-I315)*H315</f>
        <v>2.04</v>
      </c>
      <c r="O315" s="28" t="str">
        <f aca="false">Cotação!AG835</f>
        <v>DSC DISTRIBUIDORA DE MEDICAMENTOS LTDA</v>
      </c>
    </row>
    <row r="316" customFormat="false" ht="15" hidden="false" customHeight="false" outlineLevel="0" collapsed="false">
      <c r="A316" s="28" t="str">
        <f aca="false">Cotação!A628</f>
        <v>673191</v>
      </c>
      <c r="B316" s="29" t="str">
        <f aca="false">Cotação!B628</f>
        <v>7896023752513</v>
      </c>
      <c r="C316" s="28" t="str">
        <f aca="false">Cotação!C628</f>
        <v>MELAGRIAO SPRAY - MENTA - 30ML-DEMAIS PROD</v>
      </c>
      <c r="D316" s="28" t="str">
        <f aca="false">Cotação!D628</f>
        <v>CATARINENSE PHARMA</v>
      </c>
      <c r="E316" s="28" t="str">
        <f aca="false">Cotação!F628</f>
        <v>A</v>
      </c>
      <c r="F316" s="28" t="n">
        <f aca="false">Cotação!H628</f>
        <v>1.6</v>
      </c>
      <c r="G316" s="32" t="n">
        <f aca="false">Cotação!G628</f>
        <v>4</v>
      </c>
      <c r="H316" s="32" t="n">
        <f aca="false">Cotação!I628</f>
        <v>1</v>
      </c>
      <c r="I316" s="30" t="n">
        <f aca="false">Cotação!M628</f>
        <v>12.6066666666667</v>
      </c>
      <c r="J316" s="30" t="n">
        <f aca="false">Cotação!L628</f>
        <v>12.6067</v>
      </c>
      <c r="K316" s="30" t="n">
        <f aca="false">Cotação!V628</f>
        <v>14.78</v>
      </c>
      <c r="L316" s="28" t="str">
        <f aca="false">Cotação!W628</f>
        <v>DIMEC</v>
      </c>
      <c r="M316" s="31" t="n">
        <f aca="false">Cotação!Y628</f>
        <v>0.172395557905867</v>
      </c>
      <c r="N316" s="30" t="n">
        <f aca="false">(K316-I316)*H316</f>
        <v>2.1733333333333</v>
      </c>
      <c r="O316" s="28" t="str">
        <f aca="false">Cotação!AG628</f>
        <v>SC DISTRIBUICAO LTDA</v>
      </c>
    </row>
    <row r="317" customFormat="false" ht="15" hidden="false" customHeight="false" outlineLevel="0" collapsed="false">
      <c r="A317" s="28" t="str">
        <f aca="false">Cotação!A640</f>
        <v>627701</v>
      </c>
      <c r="B317" s="29" t="str">
        <f aca="false">Cotação!B640</f>
        <v>7896023793332</v>
      </c>
      <c r="C317" s="28" t="str">
        <f aca="false">Cotação!C640</f>
        <v>MELAGRIAO SPRAY LIMÃO 30ML</v>
      </c>
      <c r="D317" s="28" t="str">
        <f aca="false">Cotação!D640</f>
        <v>CATARINENSE PHARMA</v>
      </c>
      <c r="E317" s="28" t="str">
        <f aca="false">Cotação!F640</f>
        <v>A</v>
      </c>
      <c r="F317" s="28" t="n">
        <f aca="false">Cotação!H640</f>
        <v>6.4</v>
      </c>
      <c r="G317" s="32" t="n">
        <f aca="false">Cotação!G640</f>
        <v>4</v>
      </c>
      <c r="H317" s="32" t="n">
        <f aca="false">Cotação!I640</f>
        <v>13</v>
      </c>
      <c r="I317" s="30" t="n">
        <f aca="false">Cotação!M640</f>
        <v>12.61</v>
      </c>
      <c r="J317" s="30" t="n">
        <f aca="false">Cotação!L640</f>
        <v>12.61</v>
      </c>
      <c r="K317" s="30" t="n">
        <f aca="false">Cotação!V640</f>
        <v>14.81</v>
      </c>
      <c r="L317" s="28" t="str">
        <f aca="false">Cotação!W640</f>
        <v>DIMEC</v>
      </c>
      <c r="M317" s="31" t="n">
        <f aca="false">Cotação!Y640</f>
        <v>0.174464710547185</v>
      </c>
      <c r="N317" s="30" t="n">
        <f aca="false">(K317-I317)*H317</f>
        <v>28.6</v>
      </c>
      <c r="O317" s="28" t="str">
        <f aca="false">Cotação!AG640</f>
        <v>SC DISTRIBUICAO LTDA</v>
      </c>
    </row>
    <row r="318" customFormat="false" ht="15" hidden="false" customHeight="false" outlineLevel="0" collapsed="false">
      <c r="A318" s="28" t="str">
        <f aca="false">Cotação!A341</f>
        <v>339301</v>
      </c>
      <c r="B318" s="29" t="str">
        <f aca="false">Cotação!B341</f>
        <v>7898216366583</v>
      </c>
      <c r="C318" s="28" t="str">
        <f aca="false">Cotação!C341</f>
        <v>MELOXICAM 15MG CX 10 COMP</v>
      </c>
      <c r="D318" s="28" t="str">
        <f aca="false">Cotação!D341</f>
        <v>PHARLAB</v>
      </c>
      <c r="E318" s="28" t="str">
        <f aca="false">Cotação!F341</f>
        <v>B</v>
      </c>
      <c r="F318" s="28" t="n">
        <f aca="false">Cotação!H341</f>
        <v>7.6</v>
      </c>
      <c r="G318" s="32" t="n">
        <f aca="false">Cotação!G341</f>
        <v>11</v>
      </c>
      <c r="H318" s="32" t="n">
        <f aca="false">Cotação!I341</f>
        <v>9</v>
      </c>
      <c r="I318" s="30" t="n">
        <f aca="false">Cotação!M341</f>
        <v>2.02</v>
      </c>
      <c r="J318" s="30" t="n">
        <f aca="false">Cotação!L341</f>
        <v>2.02</v>
      </c>
      <c r="K318" s="30" t="n">
        <f aca="false">Cotação!V341</f>
        <v>2.14</v>
      </c>
      <c r="L318" s="28" t="str">
        <f aca="false">Cotação!W341</f>
        <v>DIMEC</v>
      </c>
      <c r="M318" s="31" t="n">
        <f aca="false">Cotação!Y341</f>
        <v>0.0594059405940595</v>
      </c>
      <c r="N318" s="30" t="n">
        <f aca="false">(K318-I318)*H318</f>
        <v>1.08</v>
      </c>
      <c r="O318" s="28" t="str">
        <f aca="false">Cotação!AG341</f>
        <v>CENTROFARMA DISTRIBUIDORA FARMACEUTICA LTDA</v>
      </c>
    </row>
    <row r="319" customFormat="false" ht="15" hidden="false" customHeight="false" outlineLevel="0" collapsed="false">
      <c r="A319" s="28" t="str">
        <f aca="false">Cotação!A342</f>
        <v>344441</v>
      </c>
      <c r="B319" s="29" t="str">
        <f aca="false">Cotação!B342</f>
        <v>7896004712970</v>
      </c>
      <c r="C319" s="28" t="str">
        <f aca="false">Cotação!C342</f>
        <v>MESALAZINA 800MG CX 30 COMP REV</v>
      </c>
      <c r="D319" s="28" t="str">
        <f aca="false">Cotação!D342</f>
        <v>GERMED GENERICOS</v>
      </c>
      <c r="E319" s="28" t="str">
        <f aca="false">Cotação!F342</f>
        <v>B</v>
      </c>
      <c r="F319" s="28" t="n">
        <f aca="false">Cotação!H342</f>
        <v>0.4</v>
      </c>
      <c r="G319" s="32" t="n">
        <f aca="false">Cotação!G342</f>
        <v>0</v>
      </c>
      <c r="H319" s="32" t="n">
        <f aca="false">Cotação!I342</f>
        <v>2</v>
      </c>
      <c r="I319" s="30" t="n">
        <f aca="false">Cotação!M342</f>
        <v>52.92</v>
      </c>
      <c r="J319" s="30" t="n">
        <f aca="false">Cotação!L342</f>
        <v>52.92</v>
      </c>
      <c r="K319" s="30" t="n">
        <f aca="false">Cotação!V342</f>
        <v>78.56</v>
      </c>
      <c r="L319" s="28" t="str">
        <f aca="false">Cotação!W342</f>
        <v>DIMEC</v>
      </c>
      <c r="M319" s="31" t="n">
        <f aca="false">Cotação!Y342</f>
        <v>0.484504913076342</v>
      </c>
      <c r="N319" s="30" t="n">
        <f aca="false">(K319-I319)*H319</f>
        <v>51.28</v>
      </c>
      <c r="O319" s="28" t="str">
        <f aca="false">Cotação!AG342</f>
        <v>CENTROFARMA DISTRIBUIDORA FARMACEUTICA LTDA</v>
      </c>
    </row>
    <row r="320" customFormat="false" ht="15" hidden="false" customHeight="false" outlineLevel="0" collapsed="false">
      <c r="A320" s="28" t="str">
        <f aca="false">Cotação!A343</f>
        <v>701</v>
      </c>
      <c r="B320" s="29" t="str">
        <f aca="false">Cotação!B343</f>
        <v>7896004703480</v>
      </c>
      <c r="C320" s="28" t="str">
        <f aca="false">Cotação!C343</f>
        <v>METILDOPA 250MG CX 30 COMP REV</v>
      </c>
      <c r="D320" s="28" t="str">
        <f aca="false">Cotação!D343</f>
        <v>EMS GENERICO</v>
      </c>
      <c r="E320" s="28" t="str">
        <f aca="false">Cotação!F343</f>
        <v>B</v>
      </c>
      <c r="F320" s="28" t="n">
        <f aca="false">Cotação!H343</f>
        <v>1.7</v>
      </c>
      <c r="G320" s="32" t="n">
        <f aca="false">Cotação!G343</f>
        <v>0</v>
      </c>
      <c r="H320" s="32" t="n">
        <f aca="false">Cotação!I343</f>
        <v>5</v>
      </c>
      <c r="I320" s="30" t="n">
        <f aca="false">Cotação!M343</f>
        <v>22.23</v>
      </c>
      <c r="J320" s="30" t="n">
        <f aca="false">Cotação!L343</f>
        <v>22.23</v>
      </c>
      <c r="K320" s="30" t="n">
        <f aca="false">Cotação!V343</f>
        <v>29.69</v>
      </c>
      <c r="L320" s="28" t="str">
        <f aca="false">Cotação!W343</f>
        <v>DIMEC</v>
      </c>
      <c r="M320" s="31" t="n">
        <f aca="false">Cotação!Y343</f>
        <v>0.335582546108862</v>
      </c>
      <c r="N320" s="30" t="n">
        <f aca="false">(K320-I320)*H320</f>
        <v>37.3</v>
      </c>
      <c r="O320" s="28" t="str">
        <f aca="false">Cotação!AG343</f>
        <v>TAPAJOS COMERCIO DE MEDICAMENTOS LTDA</v>
      </c>
    </row>
    <row r="321" customFormat="false" ht="15" hidden="false" customHeight="false" outlineLevel="0" collapsed="false">
      <c r="A321" s="28" t="str">
        <f aca="false">Cotação!A642</f>
        <v>621241</v>
      </c>
      <c r="B321" s="29" t="str">
        <f aca="false">Cotação!B642</f>
        <v>7896920304334</v>
      </c>
      <c r="C321" s="28" t="str">
        <f aca="false">Cotação!C642</f>
        <v>MILMUNE CONCENTRADO 120ML</v>
      </c>
      <c r="D321" s="28" t="str">
        <f aca="false">Cotação!D642</f>
        <v>ECOFITUS</v>
      </c>
      <c r="E321" s="28" t="str">
        <f aca="false">Cotação!F642</f>
        <v>A</v>
      </c>
      <c r="F321" s="28" t="n">
        <f aca="false">Cotação!H642</f>
        <v>2.7</v>
      </c>
      <c r="G321" s="32" t="n">
        <f aca="false">Cotação!G642</f>
        <v>0</v>
      </c>
      <c r="H321" s="32" t="n">
        <f aca="false">Cotação!I642</f>
        <v>7</v>
      </c>
      <c r="I321" s="30" t="n">
        <f aca="false">Cotação!M642</f>
        <v>21.33</v>
      </c>
      <c r="J321" s="30" t="n">
        <f aca="false">Cotação!L642</f>
        <v>21.33</v>
      </c>
      <c r="K321" s="30" t="n">
        <f aca="false">Cotação!V642</f>
        <v>23.240485</v>
      </c>
      <c r="L321" s="28" t="str">
        <f aca="false">Cotação!W642</f>
        <v>DIMEC</v>
      </c>
      <c r="M321" s="31" t="n">
        <f aca="false">Cotação!Y642</f>
        <v>0.089567979371777</v>
      </c>
      <c r="N321" s="30" t="n">
        <f aca="false">(K321-I321)*H321</f>
        <v>13.373395</v>
      </c>
      <c r="O321" s="28" t="str">
        <f aca="false">Cotação!AG642</f>
        <v>AMERICAN FARMA LTDA (MATRIZ)</v>
      </c>
    </row>
    <row r="322" customFormat="false" ht="15" hidden="false" customHeight="false" outlineLevel="0" collapsed="false">
      <c r="A322" s="28" t="str">
        <f aca="false">Cotação!A344</f>
        <v>4893</v>
      </c>
      <c r="B322" s="29" t="str">
        <f aca="false">Cotação!B344</f>
        <v>7896004821986</v>
      </c>
      <c r="C322" s="28" t="str">
        <f aca="false">Cotação!C344</f>
        <v>MINOXIDIL 5% 50MG 50ML SPRAY</v>
      </c>
      <c r="D322" s="28" t="str">
        <f aca="false">Cotação!D344</f>
        <v>GERMED</v>
      </c>
      <c r="E322" s="28" t="str">
        <f aca="false">Cotação!F344</f>
        <v>B</v>
      </c>
      <c r="F322" s="28" t="n">
        <f aca="false">Cotação!H344</f>
        <v>0.2</v>
      </c>
      <c r="G322" s="32" t="n">
        <f aca="false">Cotação!G344</f>
        <v>0</v>
      </c>
      <c r="H322" s="32" t="n">
        <f aca="false">Cotação!I344</f>
        <v>2</v>
      </c>
      <c r="I322" s="30" t="n">
        <f aca="false">Cotação!M344</f>
        <v>21.17</v>
      </c>
      <c r="J322" s="30" t="n">
        <f aca="false">Cotação!L344</f>
        <v>21.17</v>
      </c>
      <c r="K322" s="30" t="n">
        <f aca="false">Cotação!V344</f>
        <v>27</v>
      </c>
      <c r="L322" s="28" t="str">
        <f aca="false">Cotação!W344</f>
        <v>DIMEC</v>
      </c>
      <c r="M322" s="31" t="n">
        <f aca="false">Cotação!Y344</f>
        <v>0.275389702409069</v>
      </c>
      <c r="N322" s="30" t="n">
        <f aca="false">(K322-I322)*H322</f>
        <v>11.66</v>
      </c>
      <c r="O322" s="28" t="str">
        <f aca="false">Cotação!AG344</f>
        <v>DSC DISTRIBUIDORA DE MEDICAMENTOS LTDA</v>
      </c>
    </row>
    <row r="323" customFormat="false" ht="15" hidden="false" customHeight="false" outlineLevel="0" collapsed="false">
      <c r="A323" s="28" t="str">
        <f aca="false">Cotação!A840</f>
        <v>531621</v>
      </c>
      <c r="B323" s="29" t="str">
        <f aca="false">Cotação!B840</f>
        <v>7896472501694</v>
      </c>
      <c r="C323" s="28" t="str">
        <f aca="false">Cotação!C840</f>
        <v>MULTISORO INFANTIL 30ML</v>
      </c>
      <c r="D323" s="28" t="str">
        <f aca="false">Cotação!D840</f>
        <v>MULTILAB</v>
      </c>
      <c r="E323" s="28" t="str">
        <f aca="false">Cotação!F840</f>
        <v>C</v>
      </c>
      <c r="F323" s="28" t="n">
        <f aca="false">Cotação!H840</f>
        <v>0.9</v>
      </c>
      <c r="G323" s="32" t="n">
        <f aca="false">Cotação!G840</f>
        <v>0</v>
      </c>
      <c r="H323" s="32" t="n">
        <f aca="false">Cotação!I840</f>
        <v>3</v>
      </c>
      <c r="I323" s="30" t="n">
        <f aca="false">Cotação!M840</f>
        <v>2.53</v>
      </c>
      <c r="J323" s="30" t="n">
        <f aca="false">Cotação!L840</f>
        <v>2.53</v>
      </c>
      <c r="K323" s="30" t="n">
        <f aca="false">Cotação!V840</f>
        <v>2.9</v>
      </c>
      <c r="L323" s="28" t="str">
        <f aca="false">Cotação!W840</f>
        <v>DIMEC</v>
      </c>
      <c r="M323" s="31" t="n">
        <f aca="false">Cotação!Y840</f>
        <v>0.146245059288538</v>
      </c>
      <c r="N323" s="30" t="n">
        <f aca="false">(K323-I323)*H323</f>
        <v>1.11</v>
      </c>
      <c r="O323" s="28" t="str">
        <f aca="false">Cotação!AG840</f>
        <v>DSC DISTRIBUIDORA DE MEDICAMENTOS LTDA</v>
      </c>
    </row>
    <row r="324" customFormat="false" ht="15" hidden="false" customHeight="false" outlineLevel="0" collapsed="false">
      <c r="A324" s="28" t="str">
        <f aca="false">Cotação!A346</f>
        <v>1081</v>
      </c>
      <c r="B324" s="29" t="str">
        <f aca="false">Cotação!B346</f>
        <v>7896112121831</v>
      </c>
      <c r="C324" s="28" t="str">
        <f aca="false">Cotação!C346</f>
        <v>NAPROXENO 500MG CX 10 COMP</v>
      </c>
      <c r="D324" s="28" t="str">
        <f aca="false">Cotação!D346</f>
        <v>TEUTO</v>
      </c>
      <c r="E324" s="28" t="str">
        <f aca="false">Cotação!F346</f>
        <v>A</v>
      </c>
      <c r="F324" s="28" t="n">
        <f aca="false">Cotação!H346</f>
        <v>9.4</v>
      </c>
      <c r="G324" s="32" t="n">
        <f aca="false">Cotação!G346</f>
        <v>11</v>
      </c>
      <c r="H324" s="32" t="n">
        <f aca="false">Cotação!I346</f>
        <v>14</v>
      </c>
      <c r="I324" s="30" t="n">
        <f aca="false">Cotação!M346</f>
        <v>3.63</v>
      </c>
      <c r="J324" s="30" t="n">
        <f aca="false">Cotação!L346</f>
        <v>3.63</v>
      </c>
      <c r="K324" s="30" t="n">
        <f aca="false">Cotação!V346</f>
        <v>5.14</v>
      </c>
      <c r="L324" s="28" t="str">
        <f aca="false">Cotação!W346</f>
        <v>DIMEC</v>
      </c>
      <c r="M324" s="31" t="n">
        <f aca="false">Cotação!Y346</f>
        <v>0.415977961432507</v>
      </c>
      <c r="N324" s="30" t="n">
        <f aca="false">(K324-I324)*H324</f>
        <v>21.14</v>
      </c>
      <c r="O324" s="28" t="str">
        <f aca="false">Cotação!AG346</f>
        <v>DSC DISTRIBUIDORA DE MEDICAMENTOS LTDA</v>
      </c>
    </row>
    <row r="325" customFormat="false" ht="15" hidden="false" customHeight="false" outlineLevel="0" collapsed="false">
      <c r="A325" s="28" t="str">
        <f aca="false">Cotação!A347</f>
        <v>354841</v>
      </c>
      <c r="B325" s="29" t="str">
        <f aca="false">Cotação!B347</f>
        <v>7896112115175</v>
      </c>
      <c r="C325" s="28" t="str">
        <f aca="false">Cotação!C347</f>
        <v>NAPROXENO 500MG CX 20 COMP</v>
      </c>
      <c r="D325" s="28" t="str">
        <f aca="false">Cotação!D347</f>
        <v>TEUTO</v>
      </c>
      <c r="E325" s="28" t="str">
        <f aca="false">Cotação!F347</f>
        <v>A</v>
      </c>
      <c r="F325" s="28" t="n">
        <f aca="false">Cotação!H347</f>
        <v>5.4</v>
      </c>
      <c r="G325" s="32" t="n">
        <f aca="false">Cotação!G347</f>
        <v>5</v>
      </c>
      <c r="H325" s="32" t="n">
        <f aca="false">Cotação!I347</f>
        <v>9</v>
      </c>
      <c r="I325" s="30" t="n">
        <f aca="false">Cotação!M347</f>
        <v>6.75</v>
      </c>
      <c r="J325" s="30" t="n">
        <f aca="false">Cotação!L347</f>
        <v>6.75</v>
      </c>
      <c r="K325" s="30" t="n">
        <f aca="false">Cotação!V347</f>
        <v>9.78</v>
      </c>
      <c r="L325" s="28" t="str">
        <f aca="false">Cotação!W347</f>
        <v>DIMEC</v>
      </c>
      <c r="M325" s="31" t="n">
        <f aca="false">Cotação!Y347</f>
        <v>0.448888888888889</v>
      </c>
      <c r="N325" s="30" t="n">
        <f aca="false">(K325-I325)*H325</f>
        <v>27.27</v>
      </c>
      <c r="O325" s="28" t="str">
        <f aca="false">Cotação!AG347</f>
        <v>DSC DISTRIBUIDORA DE MEDICAMENTOS LTDA</v>
      </c>
    </row>
    <row r="326" customFormat="false" ht="15" hidden="false" customHeight="false" outlineLevel="0" collapsed="false">
      <c r="A326" s="28" t="str">
        <f aca="false">Cotação!A841</f>
        <v>161381</v>
      </c>
      <c r="B326" s="29" t="str">
        <f aca="false">Cotação!B841</f>
        <v>7896004714578</v>
      </c>
      <c r="C326" s="28" t="str">
        <f aca="false">Cotação!C841</f>
        <v>NARIDRIN 12HS FR 30ML</v>
      </c>
      <c r="D326" s="28" t="str">
        <f aca="false">Cotação!D841</f>
        <v>EMS MARCAS</v>
      </c>
      <c r="E326" s="28" t="str">
        <f aca="false">Cotação!F841</f>
        <v>A</v>
      </c>
      <c r="F326" s="28" t="n">
        <f aca="false">Cotação!H841</f>
        <v>11.8</v>
      </c>
      <c r="G326" s="32" t="n">
        <f aca="false">Cotação!G841</f>
        <v>19</v>
      </c>
      <c r="H326" s="32" t="n">
        <f aca="false">Cotação!I841</f>
        <v>12</v>
      </c>
      <c r="I326" s="30" t="n">
        <f aca="false">Cotação!M841</f>
        <v>8.89</v>
      </c>
      <c r="J326" s="30" t="n">
        <f aca="false">Cotação!L841</f>
        <v>8.89</v>
      </c>
      <c r="K326" s="30" t="n">
        <f aca="false">Cotação!V841</f>
        <v>11.75</v>
      </c>
      <c r="L326" s="28" t="str">
        <f aca="false">Cotação!W841</f>
        <v>DIMEC</v>
      </c>
      <c r="M326" s="31" t="n">
        <f aca="false">Cotação!Y841</f>
        <v>0.321709786276715</v>
      </c>
      <c r="N326" s="30" t="n">
        <f aca="false">(K326-I326)*H326</f>
        <v>34.32</v>
      </c>
      <c r="O326" s="28" t="str">
        <f aca="false">Cotação!AG841</f>
        <v>MEDCENTRO TO DISTRIBUIDORA DE PRODUTOS FARMACEUTICOS LTDA PA</v>
      </c>
    </row>
    <row r="327" customFormat="false" ht="15" hidden="false" customHeight="false" outlineLevel="0" collapsed="false">
      <c r="A327" s="28" t="str">
        <f aca="false">Cotação!A630</f>
        <v>161341</v>
      </c>
      <c r="B327" s="29" t="str">
        <f aca="false">Cotação!B630</f>
        <v>7896004803456</v>
      </c>
      <c r="C327" s="28" t="str">
        <f aca="false">Cotação!C630</f>
        <v>NARIDRIN SOL FR 15ML ADU</v>
      </c>
      <c r="D327" s="28" t="str">
        <f aca="false">Cotação!D630</f>
        <v>EMS MARCAS</v>
      </c>
      <c r="E327" s="28" t="str">
        <f aca="false">Cotação!F630</f>
        <v>C</v>
      </c>
      <c r="F327" s="28" t="n">
        <f aca="false">Cotação!H630</f>
        <v>2.1</v>
      </c>
      <c r="G327" s="32" t="n">
        <f aca="false">Cotação!G630</f>
        <v>1</v>
      </c>
      <c r="H327" s="32" t="n">
        <f aca="false">Cotação!I630</f>
        <v>5</v>
      </c>
      <c r="I327" s="30" t="n">
        <f aca="false">Cotação!M630</f>
        <v>5.39</v>
      </c>
      <c r="J327" s="30" t="n">
        <f aca="false">Cotação!L630</f>
        <v>5.39</v>
      </c>
      <c r="K327" s="30" t="n">
        <f aca="false">Cotação!V630</f>
        <v>7.66</v>
      </c>
      <c r="L327" s="28" t="str">
        <f aca="false">Cotação!W630</f>
        <v>DIMEC</v>
      </c>
      <c r="M327" s="31" t="n">
        <f aca="false">Cotação!Y630</f>
        <v>0.421150278293136</v>
      </c>
      <c r="N327" s="30" t="n">
        <f aca="false">(K327-I327)*H327</f>
        <v>11.35</v>
      </c>
      <c r="O327" s="28" t="str">
        <f aca="false">Cotação!AG630</f>
        <v>MEDCENTRO TO DISTRIBUIDORA DE PRODUTOS FARMACEUTICOS LTDA PA</v>
      </c>
    </row>
    <row r="328" customFormat="false" ht="15" hidden="false" customHeight="false" outlineLevel="0" collapsed="false">
      <c r="A328" s="28" t="str">
        <f aca="false">Cotação!A842</f>
        <v>161061</v>
      </c>
      <c r="B328" s="29" t="str">
        <f aca="false">Cotação!B842</f>
        <v>7896523202600</v>
      </c>
      <c r="C328" s="28" t="str">
        <f aca="false">Cotação!C842</f>
        <v>NARIX 0,5MG/ML SOL NAS FR GTS 30ML ADU</v>
      </c>
      <c r="D328" s="28" t="str">
        <f aca="false">Cotação!D842</f>
        <v>CIMED</v>
      </c>
      <c r="E328" s="28" t="str">
        <f aca="false">Cotação!F842</f>
        <v>A</v>
      </c>
      <c r="F328" s="28" t="n">
        <f aca="false">Cotação!H842</f>
        <v>55.5</v>
      </c>
      <c r="G328" s="32" t="n">
        <f aca="false">Cotação!G842</f>
        <v>69</v>
      </c>
      <c r="H328" s="32" t="n">
        <f aca="false">Cotação!I842</f>
        <v>74</v>
      </c>
      <c r="I328" s="30" t="n">
        <f aca="false">Cotação!M842</f>
        <v>2.09</v>
      </c>
      <c r="J328" s="30" t="n">
        <f aca="false">Cotação!L842</f>
        <v>2.09</v>
      </c>
      <c r="K328" s="30" t="n">
        <f aca="false">Cotação!V842</f>
        <v>2.69</v>
      </c>
      <c r="L328" s="28" t="str">
        <f aca="false">Cotação!W842</f>
        <v>DIMEC</v>
      </c>
      <c r="M328" s="31" t="n">
        <f aca="false">Cotação!Y842</f>
        <v>0.287081339712919</v>
      </c>
      <c r="N328" s="30" t="n">
        <f aca="false">(K328-I328)*H328</f>
        <v>44.4</v>
      </c>
      <c r="O328" s="28" t="str">
        <f aca="false">Cotação!AG842</f>
        <v>CIMED &amp; CO. S.A.</v>
      </c>
    </row>
    <row r="329" customFormat="false" ht="15" hidden="false" customHeight="false" outlineLevel="0" collapsed="false">
      <c r="A329" s="28" t="str">
        <f aca="false">Cotação!A843</f>
        <v>399821</v>
      </c>
      <c r="B329" s="29" t="str">
        <f aca="false">Cotação!B843</f>
        <v>7896006272724</v>
      </c>
      <c r="C329" s="28" t="str">
        <f aca="false">Cotação!C843</f>
        <v>NASALIV 40+1+0,4MG/ML SOL ORAL FR 60ML+CM</v>
      </c>
      <c r="D329" s="28" t="str">
        <f aca="false">Cotação!D843</f>
        <v>UNIAO QUIMICA</v>
      </c>
      <c r="E329" s="28" t="str">
        <f aca="false">Cotação!F843</f>
        <v>A</v>
      </c>
      <c r="F329" s="28" t="n">
        <f aca="false">Cotação!H843</f>
        <v>4.6</v>
      </c>
      <c r="G329" s="32" t="n">
        <f aca="false">Cotação!G843</f>
        <v>6</v>
      </c>
      <c r="H329" s="32" t="n">
        <f aca="false">Cotação!I843</f>
        <v>6</v>
      </c>
      <c r="I329" s="30" t="n">
        <f aca="false">Cotação!M843</f>
        <v>6.314</v>
      </c>
      <c r="J329" s="30" t="n">
        <f aca="false">Cotação!L843</f>
        <v>6.314</v>
      </c>
      <c r="K329" s="30" t="n">
        <f aca="false">Cotação!V843</f>
        <v>7.37</v>
      </c>
      <c r="L329" s="28" t="str">
        <f aca="false">Cotação!W843</f>
        <v>DIMEC</v>
      </c>
      <c r="M329" s="31" t="n">
        <f aca="false">Cotação!Y843</f>
        <v>0.167247386759582</v>
      </c>
      <c r="N329" s="30" t="n">
        <f aca="false">(K329-I329)*H329</f>
        <v>6.336</v>
      </c>
      <c r="O329" s="28" t="str">
        <f aca="false">Cotação!AG843</f>
        <v>F&amp;F DISTR DE PRODUTOS FARMACÊUTICOS</v>
      </c>
    </row>
    <row r="330" customFormat="false" ht="15" hidden="false" customHeight="false" outlineLevel="0" collapsed="false">
      <c r="A330" s="28" t="str">
        <f aca="false">Cotação!A851</f>
        <v>71861</v>
      </c>
      <c r="B330" s="29" t="str">
        <f aca="false">Cotação!B851</f>
        <v>7896523224459</v>
      </c>
      <c r="C330" s="28" t="str">
        <f aca="false">Cotação!C851</f>
        <v>NEVRALGEX 300+50+35MG CARTELA 10 COMP</v>
      </c>
      <c r="D330" s="28" t="str">
        <f aca="false">Cotação!D851</f>
        <v>CIMED</v>
      </c>
      <c r="E330" s="28" t="str">
        <f aca="false">Cotação!F851</f>
        <v>B</v>
      </c>
      <c r="F330" s="28" t="n">
        <f aca="false">Cotação!H851</f>
        <v>15</v>
      </c>
      <c r="G330" s="32" t="n">
        <f aca="false">Cotação!G851</f>
        <v>21</v>
      </c>
      <c r="H330" s="32" t="n">
        <f aca="false">Cotação!I851</f>
        <v>2</v>
      </c>
      <c r="I330" s="30" t="n">
        <f aca="false">Cotação!M851</f>
        <v>17.79</v>
      </c>
      <c r="J330" s="30" t="n">
        <f aca="false">Cotação!L851</f>
        <v>1.779</v>
      </c>
      <c r="K330" s="30" t="n">
        <f aca="false">Cotação!V851</f>
        <v>19.98</v>
      </c>
      <c r="L330" s="28" t="str">
        <f aca="false">Cotação!W851</f>
        <v>DIMEC</v>
      </c>
      <c r="M330" s="31" t="n">
        <f aca="false">Cotação!Y851</f>
        <v>0.123102866779089</v>
      </c>
      <c r="N330" s="30" t="n">
        <f aca="false">(K330-I330)*H330</f>
        <v>4.38</v>
      </c>
      <c r="O330" s="28" t="str">
        <f aca="false">Cotação!AG851</f>
        <v>CIMED &amp; CO. S.A.</v>
      </c>
    </row>
    <row r="331" customFormat="false" ht="15" hidden="false" customHeight="false" outlineLevel="0" collapsed="false">
      <c r="A331" s="28" t="str">
        <f aca="false">Cotação!A349</f>
        <v>523781</v>
      </c>
      <c r="B331" s="29" t="str">
        <f aca="false">Cotação!B349</f>
        <v>7896112105619</v>
      </c>
      <c r="C331" s="28" t="str">
        <f aca="false">Cotação!C349</f>
        <v>NISTATINA 100000UI/ML 50ML SUS OR FR+CP MED</v>
      </c>
      <c r="D331" s="28" t="str">
        <f aca="false">Cotação!D349</f>
        <v>TEUTO</v>
      </c>
      <c r="E331" s="28" t="str">
        <f aca="false">Cotação!F349</f>
        <v>B</v>
      </c>
      <c r="F331" s="28" t="n">
        <f aca="false">Cotação!H349</f>
        <v>3.2</v>
      </c>
      <c r="G331" s="32" t="n">
        <f aca="false">Cotação!G349</f>
        <v>6</v>
      </c>
      <c r="H331" s="32" t="n">
        <f aca="false">Cotação!I349</f>
        <v>3</v>
      </c>
      <c r="I331" s="30" t="n">
        <f aca="false">Cotação!M349</f>
        <v>5.7</v>
      </c>
      <c r="J331" s="30" t="n">
        <f aca="false">Cotação!L349</f>
        <v>5.7</v>
      </c>
      <c r="K331" s="30" t="n">
        <f aca="false">Cotação!V349</f>
        <v>6.18</v>
      </c>
      <c r="L331" s="28" t="str">
        <f aca="false">Cotação!W349</f>
        <v>DIMEC</v>
      </c>
      <c r="M331" s="31" t="n">
        <f aca="false">Cotação!Y349</f>
        <v>0.0842105263157893</v>
      </c>
      <c r="N331" s="30" t="n">
        <f aca="false">(K331-I331)*H331</f>
        <v>1.44</v>
      </c>
      <c r="O331" s="28" t="str">
        <f aca="false">Cotação!AG349</f>
        <v>DSC DISTRIBUIDORA DE MEDICAMENTOS LTDA</v>
      </c>
    </row>
    <row r="332" customFormat="false" ht="15" hidden="false" customHeight="false" outlineLevel="0" collapsed="false">
      <c r="A332" s="28" t="str">
        <f aca="false">Cotação!A350</f>
        <v>362241</v>
      </c>
      <c r="B332" s="29" t="str">
        <f aca="false">Cotação!B350</f>
        <v>7896112189107</v>
      </c>
      <c r="C332" s="28" t="str">
        <f aca="false">Cotação!C350</f>
        <v>NISTATINA 25000UI/G CREM VAG BG 60G+14 APLIC</v>
      </c>
      <c r="D332" s="28" t="str">
        <f aca="false">Cotação!D350</f>
        <v>TEUTO</v>
      </c>
      <c r="E332" s="28" t="str">
        <f aca="false">Cotação!F350</f>
        <v>A</v>
      </c>
      <c r="F332" s="28" t="n">
        <f aca="false">Cotação!H350</f>
        <v>10.7</v>
      </c>
      <c r="G332" s="32" t="n">
        <f aca="false">Cotação!G350</f>
        <v>17</v>
      </c>
      <c r="H332" s="32" t="n">
        <f aca="false">Cotação!I350</f>
        <v>11</v>
      </c>
      <c r="I332" s="30" t="n">
        <f aca="false">Cotação!M350</f>
        <v>8.47</v>
      </c>
      <c r="J332" s="30" t="n">
        <f aca="false">Cotação!L350</f>
        <v>8.47</v>
      </c>
      <c r="K332" s="30" t="n">
        <f aca="false">Cotação!V350</f>
        <v>12.11</v>
      </c>
      <c r="L332" s="28" t="str">
        <f aca="false">Cotação!W350</f>
        <v>DIMEC</v>
      </c>
      <c r="M332" s="31" t="n">
        <f aca="false">Cotação!Y350</f>
        <v>0.429752066115702</v>
      </c>
      <c r="N332" s="30" t="n">
        <f aca="false">(K332-I332)*H332</f>
        <v>40.04</v>
      </c>
      <c r="O332" s="28" t="str">
        <f aca="false">Cotação!AG350</f>
        <v>DSC DISTRIBUIDORA DE MEDICAMENTOS LTDA</v>
      </c>
    </row>
    <row r="333" customFormat="false" ht="15" hidden="false" customHeight="false" outlineLevel="0" collapsed="false">
      <c r="A333" s="28" t="str">
        <f aca="false">Cotação!A353</f>
        <v>363621</v>
      </c>
      <c r="B333" s="29" t="str">
        <f aca="false">Cotação!B353</f>
        <v>7896004711355</v>
      </c>
      <c r="C333" s="28" t="str">
        <f aca="false">Cotação!C353</f>
        <v>NISTATINA+OXIDO DE ZINCO 100MUI+200MG POM BG 60G</v>
      </c>
      <c r="D333" s="28" t="str">
        <f aca="false">Cotação!D353</f>
        <v>GERMED GENERICOS</v>
      </c>
      <c r="E333" s="28" t="str">
        <f aca="false">Cotação!F353</f>
        <v>A</v>
      </c>
      <c r="F333" s="28" t="n">
        <f aca="false">Cotação!H353</f>
        <v>17.1</v>
      </c>
      <c r="G333" s="32" t="n">
        <f aca="false">Cotação!G353</f>
        <v>0</v>
      </c>
      <c r="H333" s="32" t="n">
        <f aca="false">Cotação!I353</f>
        <v>44</v>
      </c>
      <c r="I333" s="30" t="n">
        <f aca="false">Cotação!M353</f>
        <v>9.44655172413793</v>
      </c>
      <c r="J333" s="30" t="n">
        <f aca="false">Cotação!L353</f>
        <v>9.4466</v>
      </c>
      <c r="K333" s="30" t="n">
        <f aca="false">Cotação!V353</f>
        <v>12.03</v>
      </c>
      <c r="L333" s="28" t="str">
        <f aca="false">Cotação!W353</f>
        <v>DIMEC</v>
      </c>
      <c r="M333" s="31" t="n">
        <f aca="false">Cotação!Y353</f>
        <v>0.273480562146377</v>
      </c>
      <c r="N333" s="30" t="n">
        <f aca="false">(K333-I333)*H333</f>
        <v>113.671724137931</v>
      </c>
      <c r="O333" s="28" t="str">
        <f aca="false">Cotação!AG353</f>
        <v>SC DISTRIBUICAO LTDA</v>
      </c>
    </row>
    <row r="334" customFormat="false" ht="15" hidden="false" customHeight="false" outlineLevel="0" collapsed="false">
      <c r="A334" s="28" t="str">
        <f aca="false">Cotação!A354</f>
        <v>613381</v>
      </c>
      <c r="B334" s="29" t="str">
        <f aca="false">Cotação!B354</f>
        <v>7898687730487</v>
      </c>
      <c r="C334" s="28" t="str">
        <f aca="false">Cotação!C354</f>
        <v>NITAZOXANIDA 20MG/ML PO SUS OR FR 100ML+SER DOS</v>
      </c>
      <c r="D334" s="28" t="str">
        <f aca="false">Cotação!D354</f>
        <v>ALTHAIA</v>
      </c>
      <c r="E334" s="28" t="str">
        <f aca="false">Cotação!F354</f>
        <v>C</v>
      </c>
      <c r="F334" s="28" t="n">
        <f aca="false">Cotação!H354</f>
        <v>1.9</v>
      </c>
      <c r="G334" s="32" t="n">
        <f aca="false">Cotação!G354</f>
        <v>0</v>
      </c>
      <c r="H334" s="32" t="n">
        <f aca="false">Cotação!I354</f>
        <v>5</v>
      </c>
      <c r="I334" s="30" t="n">
        <f aca="false">Cotação!M354</f>
        <v>12.23</v>
      </c>
      <c r="J334" s="30" t="n">
        <f aca="false">Cotação!L354</f>
        <v>12.23</v>
      </c>
      <c r="K334" s="30" t="n">
        <f aca="false">Cotação!V354</f>
        <v>14.9245</v>
      </c>
      <c r="L334" s="28" t="str">
        <f aca="false">Cotação!W354</f>
        <v>MEDCENTRO</v>
      </c>
      <c r="M334" s="31" t="n">
        <f aca="false">Cotação!Y354</f>
        <v>0.220318887980376</v>
      </c>
      <c r="N334" s="30" t="n">
        <f aca="false">(K334-I334)*H334</f>
        <v>13.4725</v>
      </c>
      <c r="O334" s="28" t="str">
        <f aca="false">Cotação!AG354</f>
        <v>MEDCENTRO TO DISTRIBUIDORA DE PRODUTOS FARMACEUTICOS LTDA PA</v>
      </c>
    </row>
    <row r="335" customFormat="false" ht="15" hidden="false" customHeight="false" outlineLevel="0" collapsed="false">
      <c r="A335" s="28" t="str">
        <f aca="false">Cotação!A355</f>
        <v>610201</v>
      </c>
      <c r="B335" s="29" t="str">
        <f aca="false">Cotação!B355</f>
        <v>7898687730470</v>
      </c>
      <c r="C335" s="28" t="str">
        <f aca="false">Cotação!C355</f>
        <v>NITAZOXANIDA 20MG/ML PO SUS OR FR 45ML+SER DOS</v>
      </c>
      <c r="D335" s="28" t="str">
        <f aca="false">Cotação!D355</f>
        <v>ALTHAIA</v>
      </c>
      <c r="E335" s="28" t="str">
        <f aca="false">Cotação!F355</f>
        <v>C</v>
      </c>
      <c r="F335" s="28" t="n">
        <f aca="false">Cotação!H355</f>
        <v>3.3</v>
      </c>
      <c r="G335" s="32" t="n">
        <f aca="false">Cotação!G355</f>
        <v>0</v>
      </c>
      <c r="H335" s="32" t="n">
        <f aca="false">Cotação!I355</f>
        <v>9</v>
      </c>
      <c r="I335" s="30" t="n">
        <f aca="false">Cotação!M355</f>
        <v>6.62</v>
      </c>
      <c r="J335" s="30" t="n">
        <f aca="false">Cotação!L355</f>
        <v>6.62</v>
      </c>
      <c r="K335" s="30" t="n">
        <f aca="false">Cotação!V355</f>
        <v>7.581</v>
      </c>
      <c r="L335" s="28" t="str">
        <f aca="false">Cotação!W355</f>
        <v>MEDCENTRO</v>
      </c>
      <c r="M335" s="31" t="n">
        <f aca="false">Cotação!Y355</f>
        <v>0.145166163141994</v>
      </c>
      <c r="N335" s="30" t="n">
        <f aca="false">(K335-I335)*H335</f>
        <v>8.649</v>
      </c>
      <c r="O335" s="28" t="str">
        <f aca="false">Cotação!AG355</f>
        <v>MEDCENTRO TO DISTRIBUIDORA DE PRODUTOS FARMACEUTICOS LTDA PA</v>
      </c>
    </row>
    <row r="336" customFormat="false" ht="15" hidden="false" customHeight="false" outlineLevel="0" collapsed="false">
      <c r="A336" s="28" t="str">
        <f aca="false">Cotação!A356</f>
        <v>363861</v>
      </c>
      <c r="B336" s="29" t="str">
        <f aca="false">Cotação!B356</f>
        <v>7898569764517</v>
      </c>
      <c r="C336" s="28" t="str">
        <f aca="false">Cotação!C356</f>
        <v>NITAZOXANIDA 500MG CX 6 COMP REV</v>
      </c>
      <c r="D336" s="28" t="str">
        <f aca="false">Cotação!D356</f>
        <v>ALTHAIA</v>
      </c>
      <c r="E336" s="28" t="str">
        <f aca="false">Cotação!F356</f>
        <v>B</v>
      </c>
      <c r="F336" s="28" t="n">
        <f aca="false">Cotação!H356</f>
        <v>4.3</v>
      </c>
      <c r="G336" s="32" t="n">
        <f aca="false">Cotação!G356</f>
        <v>1</v>
      </c>
      <c r="H336" s="32" t="n">
        <f aca="false">Cotação!I356</f>
        <v>11</v>
      </c>
      <c r="I336" s="30" t="n">
        <f aca="false">Cotação!M356</f>
        <v>12.16</v>
      </c>
      <c r="J336" s="30" t="n">
        <f aca="false">Cotação!L356</f>
        <v>12.16</v>
      </c>
      <c r="K336" s="30" t="n">
        <f aca="false">Cotação!V356</f>
        <v>13.1765</v>
      </c>
      <c r="L336" s="28" t="str">
        <f aca="false">Cotação!W356</f>
        <v>MEDCENTRO</v>
      </c>
      <c r="M336" s="31" t="n">
        <f aca="false">Cotação!Y356</f>
        <v>0.0835937500000001</v>
      </c>
      <c r="N336" s="30" t="n">
        <f aca="false">(K336-I336)*H336</f>
        <v>11.1815</v>
      </c>
      <c r="O336" s="28" t="str">
        <f aca="false">Cotação!AG356</f>
        <v>MEDCENTRO TO DISTRIBUIDORA DE PRODUTOS FARMACEUTICOS LTDA PA</v>
      </c>
    </row>
    <row r="337" customFormat="false" ht="15" hidden="false" customHeight="false" outlineLevel="0" collapsed="false">
      <c r="A337" s="28" t="str">
        <f aca="false">Cotação!A358</f>
        <v>365441</v>
      </c>
      <c r="B337" s="29" t="str">
        <f aca="false">Cotação!B358</f>
        <v>7891317488833</v>
      </c>
      <c r="C337" s="28" t="str">
        <f aca="false">Cotação!C358</f>
        <v>NITRATO DE FENTICONAZOL 0,02G CREM VAG BG 40G+7APLIC</v>
      </c>
      <c r="D337" s="28" t="str">
        <f aca="false">Cotação!D358</f>
        <v>EUROFARMA</v>
      </c>
      <c r="E337" s="28" t="str">
        <f aca="false">Cotação!F358</f>
        <v>A</v>
      </c>
      <c r="F337" s="28" t="n">
        <f aca="false">Cotação!H358</f>
        <v>1</v>
      </c>
      <c r="G337" s="32" t="n">
        <f aca="false">Cotação!G358</f>
        <v>2</v>
      </c>
      <c r="H337" s="32" t="n">
        <f aca="false">Cotação!I358</f>
        <v>1</v>
      </c>
      <c r="I337" s="30" t="n">
        <f aca="false">Cotação!M358</f>
        <v>16.87</v>
      </c>
      <c r="J337" s="30" t="n">
        <f aca="false">Cotação!L358</f>
        <v>16.87</v>
      </c>
      <c r="K337" s="30" t="n">
        <f aca="false">Cotação!V358</f>
        <v>22.24</v>
      </c>
      <c r="L337" s="28" t="str">
        <f aca="false">Cotação!W358</f>
        <v>DIMEC</v>
      </c>
      <c r="M337" s="31" t="n">
        <f aca="false">Cotação!Y358</f>
        <v>0.31831653823355</v>
      </c>
      <c r="N337" s="30" t="n">
        <f aca="false">(K337-I337)*H337</f>
        <v>5.37</v>
      </c>
      <c r="O337" s="28" t="str">
        <f aca="false">Cotação!AG358</f>
        <v>SC DISTRIBUICAO LTDA</v>
      </c>
    </row>
    <row r="338" customFormat="false" ht="15" hidden="false" customHeight="false" outlineLevel="0" collapsed="false">
      <c r="A338" s="28" t="str">
        <f aca="false">Cotação!A359</f>
        <v>641681</v>
      </c>
      <c r="B338" s="29" t="str">
        <f aca="false">Cotação!B359</f>
        <v>7896523201399</v>
      </c>
      <c r="C338" s="28" t="str">
        <f aca="false">Cotação!C359</f>
        <v>NITRATO DE MICONAZOL 20MG/G CREME BG 28G</v>
      </c>
      <c r="D338" s="28" t="str">
        <f aca="false">Cotação!D359</f>
        <v>CIMED</v>
      </c>
      <c r="E338" s="28" t="str">
        <f aca="false">Cotação!F359</f>
        <v>A</v>
      </c>
      <c r="F338" s="28" t="n">
        <f aca="false">Cotação!H359</f>
        <v>10.3</v>
      </c>
      <c r="G338" s="32" t="n">
        <f aca="false">Cotação!G359</f>
        <v>25</v>
      </c>
      <c r="H338" s="32" t="n">
        <f aca="false">Cotação!I359</f>
        <v>2</v>
      </c>
      <c r="I338" s="30" t="n">
        <f aca="false">Cotação!M359</f>
        <v>4.25</v>
      </c>
      <c r="J338" s="30" t="n">
        <f aca="false">Cotação!L359</f>
        <v>4.25</v>
      </c>
      <c r="K338" s="30" t="n">
        <f aca="false">Cotação!V359</f>
        <v>4.66</v>
      </c>
      <c r="L338" s="28" t="str">
        <f aca="false">Cotação!W359</f>
        <v>DIMEC</v>
      </c>
      <c r="M338" s="31" t="n">
        <f aca="false">Cotação!Y359</f>
        <v>0.0964705882352941</v>
      </c>
      <c r="N338" s="30" t="n">
        <f aca="false">(K338-I338)*H338</f>
        <v>0.82</v>
      </c>
      <c r="O338" s="28" t="str">
        <f aca="false">Cotação!AG359</f>
        <v>CIMED &amp; CO. S.A.</v>
      </c>
    </row>
    <row r="339" customFormat="false" ht="15" hidden="false" customHeight="false" outlineLevel="0" collapsed="false">
      <c r="A339" s="28" t="str">
        <f aca="false">Cotação!A360</f>
        <v>619451</v>
      </c>
      <c r="B339" s="29" t="str">
        <f aca="false">Cotação!B360</f>
        <v>7896523227627</v>
      </c>
      <c r="C339" s="28" t="str">
        <f aca="false">Cotação!C360</f>
        <v>NITRATO DE MICONAZOL EMU FR 30ML</v>
      </c>
      <c r="D339" s="28" t="str">
        <f aca="false">Cotação!D360</f>
        <v>CIMED</v>
      </c>
      <c r="E339" s="28" t="str">
        <f aca="false">Cotação!F360</f>
        <v>B</v>
      </c>
      <c r="F339" s="28" t="n">
        <f aca="false">Cotação!H360</f>
        <v>3.7</v>
      </c>
      <c r="G339" s="32" t="n">
        <f aca="false">Cotação!G360</f>
        <v>0</v>
      </c>
      <c r="H339" s="32" t="n">
        <f aca="false">Cotação!I360</f>
        <v>10</v>
      </c>
      <c r="I339" s="30" t="n">
        <f aca="false">Cotação!M360</f>
        <v>4.69</v>
      </c>
      <c r="J339" s="30" t="n">
        <f aca="false">Cotação!L360</f>
        <v>4.15</v>
      </c>
      <c r="K339" s="30" t="n">
        <f aca="false">Cotação!V360</f>
        <v>5.27</v>
      </c>
      <c r="L339" s="28" t="str">
        <f aca="false">Cotação!W360</f>
        <v>DIMEC</v>
      </c>
      <c r="M339" s="31" t="n">
        <f aca="false">Cotação!Y360</f>
        <v>0.12366737739872</v>
      </c>
      <c r="N339" s="30" t="n">
        <f aca="false">(K339-I339)*H339</f>
        <v>5.79999999999999</v>
      </c>
      <c r="O339" s="28" t="str">
        <f aca="false">Cotação!AG360</f>
        <v>CIMED &amp; CO. S.A.</v>
      </c>
    </row>
    <row r="340" customFormat="false" ht="15" hidden="false" customHeight="false" outlineLevel="0" collapsed="false">
      <c r="A340" s="28" t="str">
        <f aca="false">Cotação!A957</f>
        <v>367801</v>
      </c>
      <c r="B340" s="29" t="str">
        <f aca="false">Cotação!B957</f>
        <v>7896112161158</v>
      </c>
      <c r="C340" s="28" t="str">
        <f aca="false">Cotação!C957</f>
        <v>NITROFEN 100MG CX 28 CAP</v>
      </c>
      <c r="D340" s="28" t="str">
        <f aca="false">Cotação!D957</f>
        <v>TEUTO</v>
      </c>
      <c r="E340" s="28" t="str">
        <f aca="false">Cotação!F957</f>
        <v>A</v>
      </c>
      <c r="F340" s="28" t="n">
        <f aca="false">Cotação!H957</f>
        <v>5.4</v>
      </c>
      <c r="G340" s="32" t="n">
        <f aca="false">Cotação!G957</f>
        <v>7</v>
      </c>
      <c r="H340" s="32" t="n">
        <f aca="false">Cotação!I957</f>
        <v>4</v>
      </c>
      <c r="I340" s="30" t="n">
        <f aca="false">Cotação!M957</f>
        <v>7.41</v>
      </c>
      <c r="J340" s="30" t="n">
        <f aca="false">Cotação!L957</f>
        <v>7.41</v>
      </c>
      <c r="K340" s="30" t="n">
        <f aca="false">Cotação!V957</f>
        <v>8.67</v>
      </c>
      <c r="L340" s="28" t="str">
        <f aca="false">Cotação!W957</f>
        <v>DIMEC</v>
      </c>
      <c r="M340" s="31" t="n">
        <f aca="false">Cotação!Y957</f>
        <v>0.17004048582996</v>
      </c>
      <c r="N340" s="30" t="n">
        <f aca="false">(K340-I340)*H340</f>
        <v>5.04</v>
      </c>
      <c r="O340" s="28" t="str">
        <f aca="false">Cotação!AG957</f>
        <v>CASTANHAL PARAENSE D. DE MEDICAMENTOS LTDA</v>
      </c>
    </row>
    <row r="341" customFormat="false" ht="15" hidden="false" customHeight="false" outlineLevel="0" collapsed="false">
      <c r="A341" s="28" t="str">
        <f aca="false">Cotação!A557</f>
        <v>607491</v>
      </c>
      <c r="B341" s="29" t="str">
        <f aca="false">Cotação!B557</f>
        <v>7896902211025</v>
      </c>
      <c r="C341" s="28" t="str">
        <f aca="false">Cotação!C557</f>
        <v>OLEO CAP/CORP FARMAX 100ML ARGAN</v>
      </c>
      <c r="D341" s="28" t="str">
        <f aca="false">Cotação!D557</f>
        <v>FARMAX</v>
      </c>
      <c r="E341" s="28" t="str">
        <f aca="false">Cotação!F557</f>
        <v>B</v>
      </c>
      <c r="F341" s="28" t="n">
        <f aca="false">Cotação!H557</f>
        <v>3.5</v>
      </c>
      <c r="G341" s="32" t="n">
        <f aca="false">Cotação!G557</f>
        <v>1</v>
      </c>
      <c r="H341" s="32" t="n">
        <f aca="false">Cotação!I557</f>
        <v>8</v>
      </c>
      <c r="I341" s="30" t="n">
        <f aca="false">Cotação!M557</f>
        <v>6.51</v>
      </c>
      <c r="J341" s="30" t="n">
        <f aca="false">Cotação!L557</f>
        <v>6.51</v>
      </c>
      <c r="K341" s="30" t="n">
        <f aca="false">Cotação!V557</f>
        <v>7.4005</v>
      </c>
      <c r="L341" s="28" t="str">
        <f aca="false">Cotação!W557</f>
        <v>MEDCENTRO</v>
      </c>
      <c r="M341" s="31" t="n">
        <f aca="false">Cotação!Y557</f>
        <v>0.13678955453149</v>
      </c>
      <c r="N341" s="30" t="n">
        <f aca="false">(K341-I341)*H341</f>
        <v>7.124</v>
      </c>
      <c r="O341" s="28" t="str">
        <f aca="false">Cotação!AG557</f>
        <v>JLCS COMERCIO E DISTRIBUICAO DE ALIMENTO LTDA</v>
      </c>
    </row>
    <row r="342" customFormat="false" ht="15" hidden="false" customHeight="false" outlineLevel="0" collapsed="false">
      <c r="A342" s="28" t="str">
        <f aca="false">Cotação!A559</f>
        <v>598371</v>
      </c>
      <c r="B342" s="29" t="str">
        <f aca="false">Cotação!B559</f>
        <v>7896902285422</v>
      </c>
      <c r="C342" s="28" t="str">
        <f aca="false">Cotação!C559</f>
        <v>OLEO CAP/CORP FARMAX 30ML PURO RICINO</v>
      </c>
      <c r="D342" s="28" t="str">
        <f aca="false">Cotação!D559</f>
        <v>FARMAX</v>
      </c>
      <c r="E342" s="28" t="str">
        <f aca="false">Cotação!F559</f>
        <v>C</v>
      </c>
      <c r="F342" s="28" t="n">
        <f aca="false">Cotação!H559</f>
        <v>1.3</v>
      </c>
      <c r="G342" s="32" t="n">
        <f aca="false">Cotação!G559</f>
        <v>3</v>
      </c>
      <c r="H342" s="32" t="n">
        <f aca="false">Cotação!I559</f>
        <v>1</v>
      </c>
      <c r="I342" s="30" t="n">
        <f aca="false">Cotação!M559</f>
        <v>4.38</v>
      </c>
      <c r="J342" s="30" t="n">
        <f aca="false">Cotação!L559</f>
        <v>4.38</v>
      </c>
      <c r="K342" s="30" t="n">
        <f aca="false">Cotação!V559</f>
        <v>4.693</v>
      </c>
      <c r="L342" s="28" t="str">
        <f aca="false">Cotação!W559</f>
        <v>MEDCENTRO</v>
      </c>
      <c r="M342" s="31" t="n">
        <f aca="false">Cotação!Y559</f>
        <v>0.0714611872146118</v>
      </c>
      <c r="N342" s="30" t="n">
        <f aca="false">(K342-I342)*H342</f>
        <v>0.313</v>
      </c>
      <c r="O342" s="28" t="str">
        <f aca="false">Cotação!AG559</f>
        <v>OKAJIMA DISTRIBUICAO E COMERCIO LTDA</v>
      </c>
    </row>
    <row r="343" customFormat="false" ht="15" hidden="false" customHeight="false" outlineLevel="0" collapsed="false">
      <c r="A343" s="28" t="str">
        <f aca="false">Cotação!A362</f>
        <v>613871</v>
      </c>
      <c r="B343" s="29" t="str">
        <f aca="false">Cotação!B362</f>
        <v>7898031310631</v>
      </c>
      <c r="C343" s="28" t="str">
        <f aca="false">Cotação!C362</f>
        <v>OLEO DE AMENDOAS DOCE 30ML</v>
      </c>
      <c r="D343" s="28" t="str">
        <f aca="false">Cotação!D362</f>
        <v>AVVIO</v>
      </c>
      <c r="E343" s="28" t="str">
        <f aca="false">Cotação!F362</f>
        <v>C</v>
      </c>
      <c r="F343" s="28" t="n">
        <f aca="false">Cotação!H362</f>
        <v>0.7</v>
      </c>
      <c r="G343" s="32" t="n">
        <f aca="false">Cotação!G362</f>
        <v>1</v>
      </c>
      <c r="H343" s="32" t="n">
        <f aca="false">Cotação!I362</f>
        <v>1</v>
      </c>
      <c r="I343" s="30" t="n">
        <f aca="false">Cotação!M362</f>
        <v>3.06</v>
      </c>
      <c r="J343" s="30" t="n">
        <f aca="false">Cotação!L362</f>
        <v>3.06</v>
      </c>
      <c r="K343" s="30" t="n">
        <f aca="false">Cotação!V362</f>
        <v>3.22</v>
      </c>
      <c r="L343" s="28" t="str">
        <f aca="false">Cotação!W362</f>
        <v>DIMEC</v>
      </c>
      <c r="M343" s="31" t="n">
        <f aca="false">Cotação!Y362</f>
        <v>0.0522875816993464</v>
      </c>
      <c r="N343" s="30" t="n">
        <f aca="false">(K343-I343)*H343</f>
        <v>0.16</v>
      </c>
      <c r="O343" s="28" t="str">
        <f aca="false">Cotação!AG362</f>
        <v>DSC DISTRIBUIDORA DE MEDICAMENTOS LTDA</v>
      </c>
    </row>
    <row r="344" customFormat="false" ht="15" hidden="false" customHeight="false" outlineLevel="0" collapsed="false">
      <c r="A344" s="28" t="str">
        <f aca="false">Cotação!A132</f>
        <v>37703</v>
      </c>
      <c r="B344" s="29" t="str">
        <f aca="false">Cotação!B132</f>
        <v>7898582292639</v>
      </c>
      <c r="C344" s="28" t="str">
        <f aca="false">Cotação!C132</f>
        <v>OLEO DE GIRASSOL DERSOL 100ML</v>
      </c>
      <c r="D344" s="28" t="str">
        <f aca="false">Cotação!D132</f>
        <v>BELLAPHYTUS</v>
      </c>
      <c r="E344" s="28" t="str">
        <f aca="false">Cotação!F132</f>
        <v>B</v>
      </c>
      <c r="F344" s="28" t="n">
        <f aca="false">Cotação!H132</f>
        <v>1.6</v>
      </c>
      <c r="G344" s="32" t="n">
        <f aca="false">Cotação!G132</f>
        <v>0</v>
      </c>
      <c r="H344" s="32" t="n">
        <f aca="false">Cotação!I132</f>
        <v>4</v>
      </c>
      <c r="I344" s="30" t="n">
        <f aca="false">Cotação!M132</f>
        <v>5.66</v>
      </c>
      <c r="J344" s="30" t="n">
        <f aca="false">Cotação!L132</f>
        <v>5.66</v>
      </c>
      <c r="K344" s="30" t="n">
        <f aca="false">Cotação!V132</f>
        <v>6.7735</v>
      </c>
      <c r="L344" s="28" t="str">
        <f aca="false">Cotação!W132</f>
        <v>MEDCENTRO</v>
      </c>
      <c r="M344" s="31" t="n">
        <f aca="false">Cotação!Y132</f>
        <v>0.196731448763251</v>
      </c>
      <c r="N344" s="30" t="n">
        <f aca="false">(K344-I344)*H344</f>
        <v>4.454</v>
      </c>
      <c r="O344" s="28" t="str">
        <f aca="false">Cotação!AG132</f>
        <v>CENTROFARMA DISTRIBUIDORA FARMACEUTICA LTDA</v>
      </c>
    </row>
    <row r="345" customFormat="false" ht="15" hidden="false" customHeight="false" outlineLevel="0" collapsed="false">
      <c r="A345" s="28" t="str">
        <f aca="false">Cotação!A368</f>
        <v>375941</v>
      </c>
      <c r="B345" s="29" t="str">
        <f aca="false">Cotação!B368</f>
        <v>7898569763015</v>
      </c>
      <c r="C345" s="28" t="str">
        <f aca="false">Cotação!C368</f>
        <v>OLMESARTANA MEDOXOMILA 20MG CX 30 COMP REV</v>
      </c>
      <c r="D345" s="28" t="str">
        <f aca="false">Cotação!D368</f>
        <v>ALTHAIA</v>
      </c>
      <c r="E345" s="28" t="str">
        <f aca="false">Cotação!F368</f>
        <v>C</v>
      </c>
      <c r="F345" s="28" t="n">
        <f aca="false">Cotação!H368</f>
        <v>0.8</v>
      </c>
      <c r="G345" s="32" t="n">
        <f aca="false">Cotação!G368</f>
        <v>0</v>
      </c>
      <c r="H345" s="32" t="n">
        <f aca="false">Cotação!I368</f>
        <v>3</v>
      </c>
      <c r="I345" s="30" t="n">
        <f aca="false">Cotação!M368</f>
        <v>11.77</v>
      </c>
      <c r="J345" s="30" t="n">
        <f aca="false">Cotação!L368</f>
        <v>9.99</v>
      </c>
      <c r="K345" s="30" t="n">
        <f aca="false">Cotação!V368</f>
        <v>14.45</v>
      </c>
      <c r="L345" s="28" t="str">
        <f aca="false">Cotação!W368</f>
        <v>DIMEC</v>
      </c>
      <c r="M345" s="31" t="n">
        <f aca="false">Cotação!Y368</f>
        <v>0.227697536108751</v>
      </c>
      <c r="N345" s="30" t="n">
        <f aca="false">(K345-I345)*H345</f>
        <v>8.04</v>
      </c>
      <c r="O345" s="28" t="str">
        <f aca="false">Cotação!AG368</f>
        <v>MEDCENTRO TO DISTRIBUIDORA DE PRODUTOS FARMACEUTICOS LTDA PA</v>
      </c>
    </row>
    <row r="346" customFormat="false" ht="15" hidden="false" customHeight="false" outlineLevel="0" collapsed="false">
      <c r="A346" s="28" t="str">
        <f aca="false">Cotação!A371</f>
        <v>376061</v>
      </c>
      <c r="B346" s="29" t="str">
        <f aca="false">Cotação!B371</f>
        <v>7898569763077</v>
      </c>
      <c r="C346" s="28" t="str">
        <f aca="false">Cotação!C371</f>
        <v>OLMESARTANA MEDOXOMILA 40MG CX 30 COMP REV</v>
      </c>
      <c r="D346" s="28" t="str">
        <f aca="false">Cotação!D371</f>
        <v>ALTHAIA</v>
      </c>
      <c r="E346" s="28" t="str">
        <f aca="false">Cotação!F371</f>
        <v>C</v>
      </c>
      <c r="F346" s="28" t="n">
        <f aca="false">Cotação!H371</f>
        <v>4</v>
      </c>
      <c r="G346" s="32" t="n">
        <f aca="false">Cotação!G371</f>
        <v>0</v>
      </c>
      <c r="H346" s="32" t="n">
        <f aca="false">Cotação!I371</f>
        <v>11</v>
      </c>
      <c r="I346" s="30" t="n">
        <f aca="false">Cotação!M371</f>
        <v>17.13</v>
      </c>
      <c r="J346" s="30" t="n">
        <f aca="false">Cotação!L371</f>
        <v>14.57</v>
      </c>
      <c r="K346" s="30" t="n">
        <f aca="false">Cotação!V371</f>
        <v>20.235</v>
      </c>
      <c r="L346" s="28" t="str">
        <f aca="false">Cotação!W371</f>
        <v>MEDCENTRO</v>
      </c>
      <c r="M346" s="31" t="n">
        <f aca="false">Cotação!Y371</f>
        <v>0.181260945709282</v>
      </c>
      <c r="N346" s="30" t="n">
        <f aca="false">(K346-I346)*H346</f>
        <v>34.155</v>
      </c>
      <c r="O346" s="28" t="str">
        <f aca="false">Cotação!AG371</f>
        <v>MEDCENTRO TO DISTRIBUIDORA DE PRODUTOS FARMACEUTICOS LTDA PA</v>
      </c>
    </row>
    <row r="347" customFormat="false" ht="15" hidden="false" customHeight="false" outlineLevel="0" collapsed="false">
      <c r="A347" s="28" t="str">
        <f aca="false">Cotação!A372</f>
        <v>630241</v>
      </c>
      <c r="B347" s="29" t="str">
        <f aca="false">Cotação!B372</f>
        <v>7896004750309</v>
      </c>
      <c r="C347" s="28" t="str">
        <f aca="false">Cotação!C372</f>
        <v>OLMESARTANA MEDOXOMILA 40MG CX 30 COMP REV</v>
      </c>
      <c r="D347" s="28" t="str">
        <f aca="false">Cotação!D372</f>
        <v>GERMED GENERICOS</v>
      </c>
      <c r="E347" s="28" t="str">
        <f aca="false">Cotação!F372</f>
        <v>A</v>
      </c>
      <c r="F347" s="28" t="n">
        <f aca="false">Cotação!H372</f>
        <v>2.2</v>
      </c>
      <c r="G347" s="32" t="n">
        <f aca="false">Cotação!G372</f>
        <v>1</v>
      </c>
      <c r="H347" s="32" t="n">
        <f aca="false">Cotação!I372</f>
        <v>5</v>
      </c>
      <c r="I347" s="30" t="n">
        <f aca="false">Cotação!M372</f>
        <v>14.5477777777778</v>
      </c>
      <c r="J347" s="30" t="n">
        <f aca="false">Cotação!L372</f>
        <v>14.5478</v>
      </c>
      <c r="K347" s="30" t="n">
        <f aca="false">Cotação!V372</f>
        <v>19.9025</v>
      </c>
      <c r="L347" s="28" t="str">
        <f aca="false">Cotação!W372</f>
        <v>MEDCENTRO</v>
      </c>
      <c r="M347" s="31" t="n">
        <f aca="false">Cotação!Y372</f>
        <v>0.368078362483768</v>
      </c>
      <c r="N347" s="30" t="n">
        <f aca="false">(K347-I347)*H347</f>
        <v>26.773611111111</v>
      </c>
      <c r="O347" s="28" t="str">
        <f aca="false">Cotação!AG372</f>
        <v>SC DISTRIBUICAO LTDA</v>
      </c>
    </row>
    <row r="348" customFormat="false" ht="15" hidden="false" customHeight="false" outlineLevel="0" collapsed="false">
      <c r="A348" s="28" t="str">
        <f aca="false">Cotação!A373</f>
        <v>289381</v>
      </c>
      <c r="B348" s="29" t="str">
        <f aca="false">Cotação!B373</f>
        <v>7891317123994</v>
      </c>
      <c r="C348" s="28" t="str">
        <f aca="false">Cotação!C373</f>
        <v>OLMESARTANA MIDOXOMILA+HIDROCLOROTIAZIDA 40MG+12,5MG CX 30 COMP REV</v>
      </c>
      <c r="D348" s="28" t="str">
        <f aca="false">Cotação!D373</f>
        <v>EUROFARMA</v>
      </c>
      <c r="E348" s="28" t="str">
        <f aca="false">Cotação!F373</f>
        <v>B</v>
      </c>
      <c r="F348" s="28" t="n">
        <f aca="false">Cotação!H373</f>
        <v>1</v>
      </c>
      <c r="G348" s="32" t="n">
        <f aca="false">Cotação!G373</f>
        <v>1</v>
      </c>
      <c r="H348" s="32" t="n">
        <f aca="false">Cotação!I373</f>
        <v>2</v>
      </c>
      <c r="I348" s="30" t="n">
        <f aca="false">Cotação!M373</f>
        <v>22.82</v>
      </c>
      <c r="J348" s="30" t="n">
        <f aca="false">Cotação!L373</f>
        <v>22.82</v>
      </c>
      <c r="K348" s="30" t="n">
        <f aca="false">Cotação!V373</f>
        <v>30.57</v>
      </c>
      <c r="L348" s="28" t="str">
        <f aca="false">Cotação!W373</f>
        <v>DIMEC</v>
      </c>
      <c r="M348" s="31" t="n">
        <f aca="false">Cotação!Y373</f>
        <v>0.339614373356705</v>
      </c>
      <c r="N348" s="30" t="n">
        <f aca="false">(K348-I348)*H348</f>
        <v>15.5</v>
      </c>
      <c r="O348" s="28" t="str">
        <f aca="false">Cotação!AG373</f>
        <v>SC DISTRIBUICAO LTDA</v>
      </c>
    </row>
    <row r="349" customFormat="false" ht="15" hidden="false" customHeight="false" outlineLevel="0" collapsed="false">
      <c r="A349" s="28" t="str">
        <f aca="false">Cotação!A374</f>
        <v>521</v>
      </c>
      <c r="B349" s="29" t="str">
        <f aca="false">Cotação!B374</f>
        <v>7891317124038</v>
      </c>
      <c r="C349" s="28" t="str">
        <f aca="false">Cotação!C374</f>
        <v>OLMESARTANA MIDOXOMILA+HIDROCLOROTIAZIDA 40MG+25MG CX 30 COMP REV</v>
      </c>
      <c r="D349" s="28" t="str">
        <f aca="false">Cotação!D374</f>
        <v>EUROFARMA</v>
      </c>
      <c r="E349" s="28" t="str">
        <f aca="false">Cotação!F374</f>
        <v>A</v>
      </c>
      <c r="F349" s="28" t="n">
        <f aca="false">Cotação!H374</f>
        <v>4.3</v>
      </c>
      <c r="G349" s="32" t="n">
        <f aca="false">Cotação!G374</f>
        <v>0</v>
      </c>
      <c r="H349" s="32" t="n">
        <f aca="false">Cotação!I374</f>
        <v>12</v>
      </c>
      <c r="I349" s="30" t="n">
        <f aca="false">Cotação!M374</f>
        <v>22.81875</v>
      </c>
      <c r="J349" s="30" t="n">
        <f aca="false">Cotação!L374</f>
        <v>22.8175</v>
      </c>
      <c r="K349" s="30" t="n">
        <f aca="false">Cotação!V374</f>
        <v>30.47</v>
      </c>
      <c r="L349" s="28" t="str">
        <f aca="false">Cotação!W374</f>
        <v>DIMEC</v>
      </c>
      <c r="M349" s="31" t="n">
        <f aca="false">Cotação!Y374</f>
        <v>0.335305395781977</v>
      </c>
      <c r="N349" s="30" t="n">
        <f aca="false">(K349-I349)*H349</f>
        <v>91.815</v>
      </c>
      <c r="O349" s="28" t="str">
        <f aca="false">Cotação!AG374</f>
        <v>SC DISTRIBUICAO LTDA</v>
      </c>
    </row>
    <row r="350" customFormat="false" ht="15" hidden="false" customHeight="false" outlineLevel="0" collapsed="false">
      <c r="A350" s="28" t="str">
        <f aca="false">Cotação!A1075</f>
        <v>653711</v>
      </c>
      <c r="B350" s="29" t="str">
        <f aca="false">Cotação!B1075</f>
        <v>7898675805227</v>
      </c>
      <c r="C350" s="28" t="str">
        <f aca="false">Cotação!C1075</f>
        <v>OMEGA 3 60CAPS EPA+DHA NUTRACEUTICAL</v>
      </c>
      <c r="D350" s="28" t="str">
        <f aca="false">Cotação!D1075</f>
        <v>KRESS</v>
      </c>
      <c r="E350" s="28" t="str">
        <f aca="false">Cotação!F1075</f>
        <v>C</v>
      </c>
      <c r="F350" s="28" t="n">
        <f aca="false">Cotação!H1075</f>
        <v>0.8</v>
      </c>
      <c r="G350" s="32" t="n">
        <f aca="false">Cotação!G1075</f>
        <v>0</v>
      </c>
      <c r="H350" s="32" t="n">
        <f aca="false">Cotação!I1075</f>
        <v>3</v>
      </c>
      <c r="I350" s="30" t="n">
        <f aca="false">Cotação!M1075</f>
        <v>20.09</v>
      </c>
      <c r="J350" s="30" t="n">
        <f aca="false">Cotação!L1075</f>
        <v>20.09</v>
      </c>
      <c r="K350" s="30" t="n">
        <f aca="false">Cotação!V1075</f>
        <v>28.785</v>
      </c>
      <c r="L350" s="28" t="str">
        <f aca="false">Cotação!W1075</f>
        <v>MEDCENTRO</v>
      </c>
      <c r="M350" s="31" t="n">
        <f aca="false">Cotação!Y1075</f>
        <v>0.432802389248382</v>
      </c>
      <c r="N350" s="30" t="n">
        <f aca="false">(K350-I350)*H350</f>
        <v>26.085</v>
      </c>
      <c r="O350" s="28" t="str">
        <f aca="false">Cotação!AG1075</f>
        <v>CENTROFARMA DISTRIBUIDORA FARMACEUTICA LTDA</v>
      </c>
    </row>
    <row r="351" customFormat="false" ht="15" hidden="false" customHeight="false" outlineLevel="0" collapsed="false">
      <c r="A351" s="28" t="str">
        <f aca="false">Cotação!A859</f>
        <v>378161</v>
      </c>
      <c r="B351" s="29" t="str">
        <f aca="false">Cotação!B859</f>
        <v>7897917003261</v>
      </c>
      <c r="C351" s="28" t="str">
        <f aca="false">Cotação!C859</f>
        <v>OMOPREL 20MG CX 56 CAP</v>
      </c>
      <c r="D351" s="28" t="str">
        <f aca="false">Cotação!D859</f>
        <v>BELFAR</v>
      </c>
      <c r="E351" s="28" t="str">
        <f aca="false">Cotação!F859</f>
        <v>C</v>
      </c>
      <c r="F351" s="28" t="n">
        <f aca="false">Cotação!H859</f>
        <v>0.7</v>
      </c>
      <c r="G351" s="32" t="n">
        <f aca="false">Cotação!G859</f>
        <v>1</v>
      </c>
      <c r="H351" s="32" t="n">
        <f aca="false">Cotação!I859</f>
        <v>1</v>
      </c>
      <c r="I351" s="30" t="n">
        <f aca="false">Cotação!M859</f>
        <v>4.71</v>
      </c>
      <c r="J351" s="30" t="n">
        <f aca="false">Cotação!L859</f>
        <v>4.71</v>
      </c>
      <c r="K351" s="30" t="n">
        <f aca="false">Cotação!V859</f>
        <v>5.2155</v>
      </c>
      <c r="L351" s="28" t="str">
        <f aca="false">Cotação!W859</f>
        <v>MEDCENTRO</v>
      </c>
      <c r="M351" s="31" t="n">
        <f aca="false">Cotação!Y859</f>
        <v>0.107324840764331</v>
      </c>
      <c r="N351" s="30" t="n">
        <f aca="false">(K351-I351)*H351</f>
        <v>0.5055</v>
      </c>
      <c r="O351" s="28" t="str">
        <f aca="false">Cotação!AG859</f>
        <v>CASTANHAL PARAENSE D. DE MEDICAMENTOS LTDA</v>
      </c>
    </row>
    <row r="352" customFormat="false" ht="15" hidden="false" customHeight="false" outlineLevel="0" collapsed="false">
      <c r="A352" s="28" t="str">
        <f aca="false">Cotação!A860</f>
        <v>564781</v>
      </c>
      <c r="B352" s="29" t="str">
        <f aca="false">Cotação!B860</f>
        <v>7897917003278</v>
      </c>
      <c r="C352" s="28" t="str">
        <f aca="false">Cotação!C860</f>
        <v>OMOPREL 40MG C/28 COMP</v>
      </c>
      <c r="D352" s="28" t="str">
        <f aca="false">Cotação!D860</f>
        <v>BELFAR</v>
      </c>
      <c r="E352" s="28" t="str">
        <f aca="false">Cotação!F860</f>
        <v>A</v>
      </c>
      <c r="F352" s="28" t="n">
        <f aca="false">Cotação!H860</f>
        <v>19.7</v>
      </c>
      <c r="G352" s="32" t="n">
        <f aca="false">Cotação!G860</f>
        <v>1</v>
      </c>
      <c r="H352" s="32" t="n">
        <f aca="false">Cotação!I860</f>
        <v>50</v>
      </c>
      <c r="I352" s="30" t="n">
        <f aca="false">Cotação!M860</f>
        <v>9.62</v>
      </c>
      <c r="J352" s="30" t="n">
        <f aca="false">Cotação!L860</f>
        <v>9.62</v>
      </c>
      <c r="K352" s="30" t="n">
        <f aca="false">Cotação!V860</f>
        <v>10.7065</v>
      </c>
      <c r="L352" s="28" t="str">
        <f aca="false">Cotação!W860</f>
        <v>MEDCENTRO</v>
      </c>
      <c r="M352" s="31" t="n">
        <f aca="false">Cotação!Y860</f>
        <v>0.112941787941788</v>
      </c>
      <c r="N352" s="30" t="n">
        <f aca="false">(K352-I352)*H352</f>
        <v>54.325</v>
      </c>
      <c r="O352" s="28" t="n">
        <f aca="false">Cotação!AG860</f>
        <v>0</v>
      </c>
    </row>
    <row r="353" customFormat="false" ht="15" hidden="false" customHeight="false" outlineLevel="0" collapsed="false">
      <c r="A353" s="28" t="str">
        <f aca="false">Cotação!A861</f>
        <v>378201</v>
      </c>
      <c r="B353" s="29" t="str">
        <f aca="false">Cotação!B861</f>
        <v>7897917003285</v>
      </c>
      <c r="C353" s="28" t="str">
        <f aca="false">Cotação!C861</f>
        <v>OMOPREL 40MG CX 56 CAP</v>
      </c>
      <c r="D353" s="28" t="str">
        <f aca="false">Cotação!D861</f>
        <v>BELFAR</v>
      </c>
      <c r="E353" s="28" t="str">
        <f aca="false">Cotação!F861</f>
        <v>B</v>
      </c>
      <c r="F353" s="28" t="n">
        <f aca="false">Cotação!H861</f>
        <v>3.1</v>
      </c>
      <c r="G353" s="32" t="n">
        <f aca="false">Cotação!G861</f>
        <v>0</v>
      </c>
      <c r="H353" s="32" t="n">
        <f aca="false">Cotação!I861</f>
        <v>8</v>
      </c>
      <c r="I353" s="30" t="n">
        <f aca="false">Cotação!M861</f>
        <v>9.09</v>
      </c>
      <c r="J353" s="30" t="n">
        <f aca="false">Cotação!L861</f>
        <v>9.09</v>
      </c>
      <c r="K353" s="30" t="n">
        <f aca="false">Cotação!V861</f>
        <v>14.345</v>
      </c>
      <c r="L353" s="28" t="str">
        <f aca="false">Cotação!W861</f>
        <v>MEDCENTRO</v>
      </c>
      <c r="M353" s="31" t="n">
        <f aca="false">Cotação!Y861</f>
        <v>0.578107810781078</v>
      </c>
      <c r="N353" s="30" t="n">
        <f aca="false">(K353-I353)*H353</f>
        <v>42.04</v>
      </c>
      <c r="O353" s="28" t="str">
        <f aca="false">Cotação!AG861</f>
        <v>C &amp; B LTDA</v>
      </c>
    </row>
    <row r="354" customFormat="false" ht="15" hidden="false" customHeight="false" outlineLevel="0" collapsed="false">
      <c r="A354" s="28" t="str">
        <f aca="false">Cotação!A375</f>
        <v>380041</v>
      </c>
      <c r="B354" s="29" t="str">
        <f aca="false">Cotação!B375</f>
        <v>7899547500219</v>
      </c>
      <c r="C354" s="28" t="str">
        <f aca="false">Cotação!C375</f>
        <v>ORLISTATE 120MG CX 21 CAP</v>
      </c>
      <c r="D354" s="28" t="str">
        <f aca="false">Cotação!D375</f>
        <v>PRATI DONADUZZI</v>
      </c>
      <c r="E354" s="28" t="str">
        <f aca="false">Cotação!F375</f>
        <v>A</v>
      </c>
      <c r="F354" s="28" t="n">
        <f aca="false">Cotação!H375</f>
        <v>2.2</v>
      </c>
      <c r="G354" s="32" t="n">
        <f aca="false">Cotação!G375</f>
        <v>4</v>
      </c>
      <c r="H354" s="32" t="n">
        <f aca="false">Cotação!I375</f>
        <v>2</v>
      </c>
      <c r="I354" s="30" t="n">
        <f aca="false">Cotação!M375</f>
        <v>33.53</v>
      </c>
      <c r="J354" s="30" t="n">
        <f aca="false">Cotação!L375</f>
        <v>33.53</v>
      </c>
      <c r="K354" s="30" t="n">
        <f aca="false">Cotação!V375</f>
        <v>38.54</v>
      </c>
      <c r="L354" s="28" t="str">
        <f aca="false">Cotação!W375</f>
        <v>DIMEC</v>
      </c>
      <c r="M354" s="31" t="n">
        <f aca="false">Cotação!Y375</f>
        <v>0.149418431255592</v>
      </c>
      <c r="N354" s="30" t="n">
        <f aca="false">(K354-I354)*H354</f>
        <v>10.02</v>
      </c>
      <c r="O354" s="28" t="str">
        <f aca="false">Cotação!AG375</f>
        <v>NDS DISTRIBUIDORA DE MEDICAMENTOS LTDA</v>
      </c>
    </row>
    <row r="355" customFormat="false" ht="15" hidden="false" customHeight="false" outlineLevel="0" collapsed="false">
      <c r="A355" s="28" t="str">
        <f aca="false">Cotação!A376</f>
        <v>380821</v>
      </c>
      <c r="B355" s="29" t="str">
        <f aca="false">Cotação!B376</f>
        <v>7896004731605</v>
      </c>
      <c r="C355" s="28" t="str">
        <f aca="false">Cotação!C376</f>
        <v>OXALATO DE ESCITALOPRAM 10MG 2BL X 15 COMP REV</v>
      </c>
      <c r="D355" s="28" t="str">
        <f aca="false">Cotação!D376</f>
        <v>GERMED GENERICOS</v>
      </c>
      <c r="E355" s="28" t="str">
        <f aca="false">Cotação!F376</f>
        <v>C</v>
      </c>
      <c r="F355" s="28" t="n">
        <f aca="false">Cotação!H376</f>
        <v>1.1</v>
      </c>
      <c r="G355" s="32" t="n">
        <f aca="false">Cotação!G376</f>
        <v>2</v>
      </c>
      <c r="H355" s="32" t="n">
        <f aca="false">Cotação!I376</f>
        <v>1</v>
      </c>
      <c r="I355" s="30" t="n">
        <f aca="false">Cotação!M376</f>
        <v>4.46</v>
      </c>
      <c r="J355" s="30" t="n">
        <f aca="false">Cotação!L376</f>
        <v>4.46</v>
      </c>
      <c r="K355" s="30" t="n">
        <f aca="false">Cotação!V376</f>
        <v>7.27</v>
      </c>
      <c r="L355" s="28" t="str">
        <f aca="false">Cotação!W376</f>
        <v>DIMEC</v>
      </c>
      <c r="M355" s="31" t="n">
        <f aca="false">Cotação!Y376</f>
        <v>0.630044843049327</v>
      </c>
      <c r="N355" s="30" t="n">
        <f aca="false">(K355-I355)*H355</f>
        <v>2.81</v>
      </c>
      <c r="O355" s="28" t="str">
        <f aca="false">Cotação!AG376</f>
        <v>SC DISTRIBUICAO LTDA</v>
      </c>
    </row>
    <row r="356" customFormat="false" ht="15" hidden="false" customHeight="false" outlineLevel="0" collapsed="false">
      <c r="A356" s="28" t="str">
        <f aca="false">Cotação!A377</f>
        <v>381401</v>
      </c>
      <c r="B356" s="29" t="str">
        <f aca="false">Cotação!B377</f>
        <v>7896004747576</v>
      </c>
      <c r="C356" s="28" t="str">
        <f aca="false">Cotação!C377</f>
        <v>OXALATO DE ESCITALOPRAM 15MG 2BL X 15 COMP REV</v>
      </c>
      <c r="D356" s="28" t="str">
        <f aca="false">Cotação!D377</f>
        <v>GERMED GENERICOS</v>
      </c>
      <c r="E356" s="28" t="str">
        <f aca="false">Cotação!F377</f>
        <v>C</v>
      </c>
      <c r="F356" s="28" t="n">
        <f aca="false">Cotação!H377</f>
        <v>0.4</v>
      </c>
      <c r="G356" s="32" t="n">
        <f aca="false">Cotação!G377</f>
        <v>0</v>
      </c>
      <c r="H356" s="32" t="n">
        <f aca="false">Cotação!I377</f>
        <v>2</v>
      </c>
      <c r="I356" s="30" t="n">
        <f aca="false">Cotação!M377</f>
        <v>10.85</v>
      </c>
      <c r="J356" s="30" t="n">
        <f aca="false">Cotação!L377</f>
        <v>10.85</v>
      </c>
      <c r="K356" s="30" t="n">
        <f aca="false">Cotação!V377</f>
        <v>15.49</v>
      </c>
      <c r="L356" s="28" t="str">
        <f aca="false">Cotação!W377</f>
        <v>DIMEC</v>
      </c>
      <c r="M356" s="31" t="n">
        <f aca="false">Cotação!Y377</f>
        <v>0.427649769585253</v>
      </c>
      <c r="N356" s="30" t="n">
        <f aca="false">(K356-I356)*H356</f>
        <v>9.28</v>
      </c>
      <c r="O356" s="28" t="str">
        <f aca="false">Cotação!AG377</f>
        <v>NAZARIA DISTRIBUIDORA DE PRODUTOS FARMACEUTICOS LTDA</v>
      </c>
    </row>
    <row r="357" customFormat="false" ht="15" hidden="false" customHeight="false" outlineLevel="0" collapsed="false">
      <c r="A357" s="28" t="str">
        <f aca="false">Cotação!A378</f>
        <v>390361</v>
      </c>
      <c r="B357" s="29" t="str">
        <f aca="false">Cotação!B378</f>
        <v>7896181918424</v>
      </c>
      <c r="C357" s="28" t="str">
        <f aca="false">Cotação!C378</f>
        <v>PANTOPRAZOL 20MG CX 28 COMP</v>
      </c>
      <c r="D357" s="28" t="str">
        <f aca="false">Cotação!D378</f>
        <v>ACHE</v>
      </c>
      <c r="E357" s="28" t="str">
        <f aca="false">Cotação!F378</f>
        <v>C</v>
      </c>
      <c r="F357" s="28" t="n">
        <f aca="false">Cotação!H378</f>
        <v>7</v>
      </c>
      <c r="G357" s="32" t="n">
        <f aca="false">Cotação!G378</f>
        <v>0</v>
      </c>
      <c r="H357" s="32" t="n">
        <f aca="false">Cotação!I378</f>
        <v>19</v>
      </c>
      <c r="I357" s="30" t="n">
        <f aca="false">Cotação!M378</f>
        <v>2.776</v>
      </c>
      <c r="J357" s="30" t="n">
        <f aca="false">Cotação!L378</f>
        <v>2.776</v>
      </c>
      <c r="K357" s="30" t="n">
        <f aca="false">Cotação!V378</f>
        <v>4.0755</v>
      </c>
      <c r="L357" s="28" t="str">
        <f aca="false">Cotação!W378</f>
        <v>MEDCENTRO</v>
      </c>
      <c r="M357" s="31" t="n">
        <f aca="false">Cotação!Y378</f>
        <v>0.468119596541787</v>
      </c>
      <c r="N357" s="30" t="n">
        <f aca="false">(K357-I357)*H357</f>
        <v>24.6905</v>
      </c>
      <c r="O357" s="28" t="str">
        <f aca="false">Cotação!AG378</f>
        <v>NAZARIA DISTRIBUIDORA DE PRODUTOS FARMACEUTICOS LTDA</v>
      </c>
    </row>
    <row r="358" customFormat="false" ht="15" hidden="false" customHeight="false" outlineLevel="0" collapsed="false">
      <c r="A358" s="28" t="str">
        <f aca="false">Cotação!A862</f>
        <v>642211</v>
      </c>
      <c r="B358" s="29" t="str">
        <f aca="false">Cotação!B862</f>
        <v>7899547543766</v>
      </c>
      <c r="C358" s="28" t="str">
        <f aca="false">Cotação!C862</f>
        <v>PARACETAMOL 750MG 20 CPS REV</v>
      </c>
      <c r="D358" s="28" t="str">
        <f aca="false">Cotação!D862</f>
        <v>PRATI DONADUZZI</v>
      </c>
      <c r="E358" s="28" t="str">
        <f aca="false">Cotação!F862</f>
        <v>A</v>
      </c>
      <c r="F358" s="28" t="n">
        <f aca="false">Cotação!H862</f>
        <v>29</v>
      </c>
      <c r="G358" s="32" t="n">
        <f aca="false">Cotação!G862</f>
        <v>70</v>
      </c>
      <c r="H358" s="32" t="n">
        <f aca="false">Cotação!I862</f>
        <v>5</v>
      </c>
      <c r="I358" s="30" t="n">
        <f aca="false">Cotação!M862</f>
        <v>2.45</v>
      </c>
      <c r="J358" s="30" t="n">
        <f aca="false">Cotação!L862</f>
        <v>2.45</v>
      </c>
      <c r="K358" s="30" t="n">
        <f aca="false">Cotação!V862</f>
        <v>2.72</v>
      </c>
      <c r="L358" s="28" t="str">
        <f aca="false">Cotação!W862</f>
        <v>DIMEC</v>
      </c>
      <c r="M358" s="31" t="n">
        <f aca="false">Cotação!Y862</f>
        <v>0.110204081632653</v>
      </c>
      <c r="N358" s="30" t="n">
        <f aca="false">(K358-I358)*H358</f>
        <v>1.35</v>
      </c>
      <c r="O358" s="28" t="str">
        <f aca="false">Cotação!AG862</f>
        <v>NDS DISTRIBUIDORA DE MEDICAMENTOS LTDA</v>
      </c>
    </row>
    <row r="359" customFormat="false" ht="15" hidden="false" customHeight="false" outlineLevel="0" collapsed="false">
      <c r="A359" s="28" t="str">
        <f aca="false">Cotação!A866</f>
        <v>591061</v>
      </c>
      <c r="B359" s="29" t="str">
        <f aca="false">Cotação!B866</f>
        <v>7899470805900</v>
      </c>
      <c r="C359" s="28" t="str">
        <f aca="false">Cotação!C866</f>
        <v>PASTA DAGUA NATULAB 80G MENTOL</v>
      </c>
      <c r="D359" s="28" t="str">
        <f aca="false">Cotação!D866</f>
        <v>NATULAB LABORATORIO</v>
      </c>
      <c r="E359" s="28" t="str">
        <f aca="false">Cotação!F866</f>
        <v>B</v>
      </c>
      <c r="F359" s="28" t="n">
        <f aca="false">Cotação!H866</f>
        <v>1.5</v>
      </c>
      <c r="G359" s="32" t="n">
        <f aca="false">Cotação!G866</f>
        <v>0</v>
      </c>
      <c r="H359" s="32" t="n">
        <f aca="false">Cotação!I866</f>
        <v>4</v>
      </c>
      <c r="I359" s="30" t="n">
        <f aca="false">Cotação!M866</f>
        <v>9.49</v>
      </c>
      <c r="J359" s="30" t="n">
        <f aca="false">Cotação!L866</f>
        <v>9.49</v>
      </c>
      <c r="K359" s="30" t="n">
        <f aca="false">Cotação!V866</f>
        <v>10.64</v>
      </c>
      <c r="L359" s="28" t="str">
        <f aca="false">Cotação!W866</f>
        <v>MEDCENTRO</v>
      </c>
      <c r="M359" s="31" t="n">
        <f aca="false">Cotação!Y866</f>
        <v>0.12118018967334</v>
      </c>
      <c r="N359" s="30" t="n">
        <f aca="false">(K359-I359)*H359</f>
        <v>4.6</v>
      </c>
      <c r="O359" s="28" t="str">
        <f aca="false">Cotação!AG866</f>
        <v>DSC DISTRIBUIDORA DE MEDICAMENTOS LTDA</v>
      </c>
    </row>
    <row r="360" customFormat="false" ht="15" hidden="false" customHeight="false" outlineLevel="0" collapsed="false">
      <c r="A360" s="28" t="str">
        <f aca="false">Cotação!A381</f>
        <v>691101</v>
      </c>
      <c r="B360" s="29" t="str">
        <f aca="false">Cotação!B381</f>
        <v>7896186000056</v>
      </c>
      <c r="C360" s="28" t="str">
        <f aca="false">Cotação!C381</f>
        <v>PASTA DAGUA SIMPLES 80G BISNAGA</v>
      </c>
      <c r="D360" s="28" t="str">
        <f aca="false">Cotação!D381</f>
        <v>BRAVIR</v>
      </c>
      <c r="E360" s="28" t="str">
        <f aca="false">Cotação!F381</f>
        <v>B</v>
      </c>
      <c r="F360" s="28" t="n">
        <f aca="false">Cotação!H381</f>
        <v>2.2</v>
      </c>
      <c r="G360" s="32" t="n">
        <f aca="false">Cotação!G381</f>
        <v>0</v>
      </c>
      <c r="H360" s="32" t="n">
        <f aca="false">Cotação!I381</f>
        <v>6</v>
      </c>
      <c r="I360" s="30" t="n">
        <f aca="false">Cotação!M381</f>
        <v>5.65</v>
      </c>
      <c r="J360" s="30" t="n">
        <f aca="false">Cotação!L381</f>
        <v>5.65</v>
      </c>
      <c r="K360" s="30" t="n">
        <f aca="false">Cotação!V381</f>
        <v>6.99</v>
      </c>
      <c r="L360" s="28" t="str">
        <f aca="false">Cotação!W381</f>
        <v>DIMEC</v>
      </c>
      <c r="M360" s="31" t="n">
        <f aca="false">Cotação!Y381</f>
        <v>0.23716814159292</v>
      </c>
      <c r="N360" s="30" t="n">
        <f aca="false">(K360-I360)*H360</f>
        <v>8.04</v>
      </c>
      <c r="O360" s="28" t="str">
        <f aca="false">Cotação!AG381</f>
        <v>DSC DISTRIBUIDORA DE MEDICAMENTOS LTDA</v>
      </c>
    </row>
    <row r="361" customFormat="false" ht="15" hidden="false" customHeight="false" outlineLevel="0" collapsed="false">
      <c r="A361" s="28" t="str">
        <f aca="false">Cotação!A535</f>
        <v>650601</v>
      </c>
      <c r="B361" s="29" t="str">
        <f aca="false">Cotação!B535</f>
        <v>7898719040775</v>
      </c>
      <c r="C361" s="28" t="str">
        <f aca="false">Cotação!C535</f>
        <v>PEDRA HUME PO 30G SACHE</v>
      </c>
      <c r="D361" s="28" t="n">
        <f aca="false">Cotação!D535</f>
        <v>0</v>
      </c>
      <c r="E361" s="28" t="str">
        <f aca="false">Cotação!F535</f>
        <v>C</v>
      </c>
      <c r="F361" s="28" t="n">
        <f aca="false">Cotação!H535</f>
        <v>1</v>
      </c>
      <c r="G361" s="32" t="n">
        <f aca="false">Cotação!G535</f>
        <v>0</v>
      </c>
      <c r="H361" s="32" t="n">
        <f aca="false">Cotação!I535</f>
        <v>3</v>
      </c>
      <c r="I361" s="30" t="n">
        <f aca="false">Cotação!M535</f>
        <v>2.96</v>
      </c>
      <c r="J361" s="30" t="n">
        <f aca="false">Cotação!L535</f>
        <v>2.96</v>
      </c>
      <c r="K361" s="30" t="n">
        <f aca="false">Cotação!V535</f>
        <v>3.87</v>
      </c>
      <c r="L361" s="28" t="str">
        <f aca="false">Cotação!W535</f>
        <v>DIMEC</v>
      </c>
      <c r="M361" s="31" t="n">
        <f aca="false">Cotação!Y535</f>
        <v>0.307432432432432</v>
      </c>
      <c r="N361" s="30" t="n">
        <f aca="false">(K361-I361)*H361</f>
        <v>2.73</v>
      </c>
      <c r="O361" s="28" t="str">
        <f aca="false">Cotação!AG535</f>
        <v>DSC DISTRIBUIDORA DE MEDICAMENTOS LTDA</v>
      </c>
    </row>
    <row r="362" customFormat="false" ht="15" hidden="false" customHeight="false" outlineLevel="0" collapsed="false">
      <c r="A362" s="28" t="str">
        <f aca="false">Cotação!A536</f>
        <v>644681</v>
      </c>
      <c r="B362" s="29" t="str">
        <f aca="false">Cotação!B536</f>
        <v>7898031310891</v>
      </c>
      <c r="C362" s="28" t="str">
        <f aca="false">Cotação!C536</f>
        <v>PEDRA HUME SOLUCAO SPRAY 30ML</v>
      </c>
      <c r="D362" s="28" t="str">
        <f aca="false">Cotação!D536</f>
        <v>UNIPHAR</v>
      </c>
      <c r="E362" s="28" t="str">
        <f aca="false">Cotação!F536</f>
        <v>B</v>
      </c>
      <c r="F362" s="28" t="n">
        <f aca="false">Cotação!H536</f>
        <v>4.1</v>
      </c>
      <c r="G362" s="32" t="n">
        <f aca="false">Cotação!G536</f>
        <v>0</v>
      </c>
      <c r="H362" s="32" t="n">
        <f aca="false">Cotação!I536</f>
        <v>11</v>
      </c>
      <c r="I362" s="30" t="n">
        <f aca="false">Cotação!M536</f>
        <v>4.89</v>
      </c>
      <c r="J362" s="30" t="n">
        <f aca="false">Cotação!L536</f>
        <v>4.89</v>
      </c>
      <c r="K362" s="30" t="n">
        <f aca="false">Cotação!V536</f>
        <v>5.45</v>
      </c>
      <c r="L362" s="28" t="str">
        <f aca="false">Cotação!W536</f>
        <v>DIMEC</v>
      </c>
      <c r="M362" s="31" t="n">
        <f aca="false">Cotação!Y536</f>
        <v>0.114519427402863</v>
      </c>
      <c r="N362" s="30" t="n">
        <f aca="false">(K362-I362)*H362</f>
        <v>6.16000000000001</v>
      </c>
      <c r="O362" s="28" t="str">
        <f aca="false">Cotação!AG536</f>
        <v>DSC DISTRIBUIDORA DE MEDICAMENTOS LTDA</v>
      </c>
    </row>
    <row r="363" customFormat="false" ht="15" hidden="false" customHeight="false" outlineLevel="0" collapsed="false">
      <c r="A363" s="28" t="str">
        <f aca="false">Cotação!A870</f>
        <v>549241</v>
      </c>
      <c r="B363" s="29" t="str">
        <f aca="false">Cotação!B870</f>
        <v>7898031312352</v>
      </c>
      <c r="C363" s="28" t="str">
        <f aca="false">Cotação!C870</f>
        <v>PERMANGANATO DE POTASSIO 10ENV 100MG (PG)</v>
      </c>
      <c r="D363" s="28" t="str">
        <f aca="false">Cotação!D870</f>
        <v>UNIPHAR</v>
      </c>
      <c r="E363" s="28" t="str">
        <f aca="false">Cotação!F870</f>
        <v>B</v>
      </c>
      <c r="F363" s="28" t="n">
        <f aca="false">Cotação!H870</f>
        <v>6.9</v>
      </c>
      <c r="G363" s="32" t="n">
        <f aca="false">Cotação!G870</f>
        <v>0</v>
      </c>
      <c r="H363" s="32" t="n">
        <f aca="false">Cotação!I870</f>
        <v>18</v>
      </c>
      <c r="I363" s="30" t="n">
        <f aca="false">Cotação!M870</f>
        <v>2.43</v>
      </c>
      <c r="J363" s="30" t="n">
        <f aca="false">Cotação!L870</f>
        <v>2.43</v>
      </c>
      <c r="K363" s="30" t="n">
        <f aca="false">Cotação!V870</f>
        <v>2.8595</v>
      </c>
      <c r="L363" s="28" t="str">
        <f aca="false">Cotação!W870</f>
        <v>MEDCENTRO</v>
      </c>
      <c r="M363" s="31" t="n">
        <f aca="false">Cotação!Y870</f>
        <v>0.176748971193416</v>
      </c>
      <c r="N363" s="30" t="n">
        <f aca="false">(K363-I363)*H363</f>
        <v>7.731</v>
      </c>
      <c r="O363" s="28" t="str">
        <f aca="false">Cotação!AG870</f>
        <v>DSC DISTRIBUIDORA DE MEDICAMENTOS LTDA</v>
      </c>
    </row>
    <row r="364" customFormat="false" ht="15" hidden="false" customHeight="false" outlineLevel="0" collapsed="false">
      <c r="A364" s="28" t="str">
        <f aca="false">Cotação!A871</f>
        <v>402741</v>
      </c>
      <c r="B364" s="29" t="str">
        <f aca="false">Cotação!B871</f>
        <v>7897848500303</v>
      </c>
      <c r="C364" s="28" t="str">
        <f aca="false">Cotação!C871</f>
        <v>PERMENATI 10 MG/ML LOC CT FR PLAS OPC X 60 ML</v>
      </c>
      <c r="D364" s="28" t="str">
        <f aca="false">Cotação!D871</f>
        <v>NATIVITA IND</v>
      </c>
      <c r="E364" s="28" t="str">
        <f aca="false">Cotação!F871</f>
        <v>C</v>
      </c>
      <c r="F364" s="28" t="n">
        <f aca="false">Cotação!H871</f>
        <v>0.3</v>
      </c>
      <c r="G364" s="32" t="n">
        <f aca="false">Cotação!G871</f>
        <v>0</v>
      </c>
      <c r="H364" s="32" t="n">
        <f aca="false">Cotação!I871</f>
        <v>1</v>
      </c>
      <c r="I364" s="30" t="n">
        <f aca="false">Cotação!M871</f>
        <v>5.19</v>
      </c>
      <c r="J364" s="30" t="n">
        <f aca="false">Cotação!L871</f>
        <v>5.19</v>
      </c>
      <c r="K364" s="30" t="n">
        <f aca="false">Cotação!V871</f>
        <v>6.517</v>
      </c>
      <c r="L364" s="28" t="str">
        <f aca="false">Cotação!W871</f>
        <v>MEDCENTRO</v>
      </c>
      <c r="M364" s="31" t="n">
        <f aca="false">Cotação!Y871</f>
        <v>0.255684007707129</v>
      </c>
      <c r="N364" s="30" t="n">
        <f aca="false">(K364-I364)*H364</f>
        <v>1.327</v>
      </c>
      <c r="O364" s="28" t="str">
        <f aca="false">Cotação!AG871</f>
        <v>DSC DISTRIBUIDORA DE MEDICAMENTOS LTDA</v>
      </c>
    </row>
    <row r="365" customFormat="false" ht="15" hidden="false" customHeight="false" outlineLevel="0" collapsed="false">
      <c r="A365" s="28" t="str">
        <f aca="false">Cotação!A872</f>
        <v>487921</v>
      </c>
      <c r="B365" s="29" t="str">
        <f aca="false">Cotação!B872</f>
        <v>7898100244485</v>
      </c>
      <c r="C365" s="28" t="str">
        <f aca="false">Cotação!C872</f>
        <v>PETIVIT BC XPE FR 240ML</v>
      </c>
      <c r="D365" s="28" t="str">
        <f aca="false">Cotação!D872</f>
        <v>BRASTERAPICA</v>
      </c>
      <c r="E365" s="28" t="str">
        <f aca="false">Cotação!F872</f>
        <v>A</v>
      </c>
      <c r="F365" s="28" t="n">
        <f aca="false">Cotação!H872</f>
        <v>12.6</v>
      </c>
      <c r="G365" s="32" t="n">
        <f aca="false">Cotação!G872</f>
        <v>1</v>
      </c>
      <c r="H365" s="32" t="n">
        <f aca="false">Cotação!I872</f>
        <v>32</v>
      </c>
      <c r="I365" s="30" t="n">
        <f aca="false">Cotação!M872</f>
        <v>6.99</v>
      </c>
      <c r="J365" s="30" t="n">
        <f aca="false">Cotação!L872</f>
        <v>6.99</v>
      </c>
      <c r="K365" s="30" t="n">
        <f aca="false">Cotação!V872</f>
        <v>7.8375</v>
      </c>
      <c r="L365" s="28" t="str">
        <f aca="false">Cotação!W872</f>
        <v>MEDCENTRO</v>
      </c>
      <c r="M365" s="31" t="n">
        <f aca="false">Cotação!Y872</f>
        <v>0.121244635193133</v>
      </c>
      <c r="N365" s="30" t="n">
        <f aca="false">(K365-I365)*H365</f>
        <v>27.12</v>
      </c>
      <c r="O365" s="28" t="str">
        <f aca="false">Cotação!AG872</f>
        <v>C &amp; B LTDA</v>
      </c>
    </row>
    <row r="366" customFormat="false" ht="15" hidden="false" customHeight="false" outlineLevel="0" collapsed="false">
      <c r="A366" s="28" t="str">
        <f aca="false">Cotação!A133</f>
        <v>565861</v>
      </c>
      <c r="B366" s="29" t="str">
        <f aca="false">Cotação!B133</f>
        <v>7898100244669</v>
      </c>
      <c r="C366" s="28" t="str">
        <f aca="false">Cotação!C133</f>
        <v>PHITOSS KIDS 7MG/ML XPE 100ML</v>
      </c>
      <c r="D366" s="28" t="str">
        <f aca="false">Cotação!D133</f>
        <v>BRASTERAPICA</v>
      </c>
      <c r="E366" s="28" t="str">
        <f aca="false">Cotação!F133</f>
        <v>C</v>
      </c>
      <c r="F366" s="28" t="n">
        <f aca="false">Cotação!H133</f>
        <v>0</v>
      </c>
      <c r="G366" s="32" t="n">
        <f aca="false">Cotação!G133</f>
        <v>0</v>
      </c>
      <c r="H366" s="32" t="n">
        <f aca="false">Cotação!I133</f>
        <v>1</v>
      </c>
      <c r="I366" s="30" t="n">
        <f aca="false">Cotação!M133</f>
        <v>5.66</v>
      </c>
      <c r="J366" s="30" t="n">
        <f aca="false">Cotação!L133</f>
        <v>5.66</v>
      </c>
      <c r="K366" s="30" t="n">
        <f aca="false">Cotação!V133</f>
        <v>6.764</v>
      </c>
      <c r="L366" s="28" t="str">
        <f aca="false">Cotação!W133</f>
        <v>MEDCENTRO</v>
      </c>
      <c r="M366" s="31" t="n">
        <f aca="false">Cotação!Y133</f>
        <v>0.195053003533569</v>
      </c>
      <c r="N366" s="30" t="n">
        <f aca="false">(K366-I366)*H366</f>
        <v>1.104</v>
      </c>
      <c r="O366" s="28" t="str">
        <f aca="false">Cotação!AG133</f>
        <v>TAPAJOS COMERCIO DE MEDICAMENTOS LTDA</v>
      </c>
    </row>
    <row r="367" customFormat="false" ht="15" hidden="false" customHeight="false" outlineLevel="0" collapsed="false">
      <c r="A367" s="28" t="str">
        <f aca="false">Cotação!A384</f>
        <v>404841</v>
      </c>
      <c r="B367" s="29" t="str">
        <f aca="false">Cotação!B384</f>
        <v>7896004708454</v>
      </c>
      <c r="C367" s="28" t="str">
        <f aca="false">Cotação!C384</f>
        <v>PIROXICAM 20MG CX 10 CAP</v>
      </c>
      <c r="D367" s="28" t="str">
        <f aca="false">Cotação!D384</f>
        <v>GERMED GENERICOS</v>
      </c>
      <c r="E367" s="28" t="str">
        <f aca="false">Cotação!F384</f>
        <v>A</v>
      </c>
      <c r="F367" s="28" t="n">
        <f aca="false">Cotação!H384</f>
        <v>13.5</v>
      </c>
      <c r="G367" s="32" t="n">
        <f aca="false">Cotação!G384</f>
        <v>5</v>
      </c>
      <c r="H367" s="32" t="n">
        <f aca="false">Cotação!I384</f>
        <v>30</v>
      </c>
      <c r="I367" s="30" t="n">
        <f aca="false">Cotação!M384</f>
        <v>4.94148148148148</v>
      </c>
      <c r="J367" s="30" t="n">
        <f aca="false">Cotação!L384</f>
        <v>4.9415</v>
      </c>
      <c r="K367" s="30" t="n">
        <f aca="false">Cotação!V384</f>
        <v>5.33</v>
      </c>
      <c r="L367" s="28" t="str">
        <f aca="false">Cotação!W384</f>
        <v>DIMEC</v>
      </c>
      <c r="M367" s="31" t="n">
        <f aca="false">Cotação!Y384</f>
        <v>0.0786238944685958</v>
      </c>
      <c r="N367" s="30" t="n">
        <f aca="false">(K367-I367)*H367</f>
        <v>11.6555555555556</v>
      </c>
      <c r="O367" s="28" t="str">
        <f aca="false">Cotação!AG384</f>
        <v>SC DISTRIBUICAO LTDA</v>
      </c>
    </row>
    <row r="368" customFormat="false" ht="15" hidden="false" customHeight="false" outlineLevel="0" collapsed="false">
      <c r="A368" s="28" t="str">
        <f aca="false">Cotação!A386</f>
        <v>404861</v>
      </c>
      <c r="B368" s="29" t="str">
        <f aca="false">Cotação!B386</f>
        <v>7896004708461</v>
      </c>
      <c r="C368" s="28" t="str">
        <f aca="false">Cotação!C386</f>
        <v>PIROXICAM 20MG CX 15 CAP</v>
      </c>
      <c r="D368" s="28" t="str">
        <f aca="false">Cotação!D386</f>
        <v>GERMED GENERICOS</v>
      </c>
      <c r="E368" s="28" t="str">
        <f aca="false">Cotação!F386</f>
        <v>C</v>
      </c>
      <c r="F368" s="28" t="n">
        <f aca="false">Cotação!H386</f>
        <v>0.4</v>
      </c>
      <c r="G368" s="32" t="n">
        <f aca="false">Cotação!G386</f>
        <v>1</v>
      </c>
      <c r="H368" s="32" t="n">
        <f aca="false">Cotação!I386</f>
        <v>1</v>
      </c>
      <c r="I368" s="30" t="n">
        <f aca="false">Cotação!M386</f>
        <v>7.01</v>
      </c>
      <c r="J368" s="30" t="n">
        <f aca="false">Cotação!L386</f>
        <v>7.01</v>
      </c>
      <c r="K368" s="30" t="n">
        <f aca="false">Cotação!V386</f>
        <v>7.72</v>
      </c>
      <c r="L368" s="28" t="str">
        <f aca="false">Cotação!W386</f>
        <v>DIMEC</v>
      </c>
      <c r="M368" s="31" t="n">
        <f aca="false">Cotação!Y386</f>
        <v>0.101283880171184</v>
      </c>
      <c r="N368" s="30" t="n">
        <f aca="false">(K368-I368)*H368</f>
        <v>0.71</v>
      </c>
      <c r="O368" s="28" t="str">
        <f aca="false">Cotação!AG386</f>
        <v>CENTROFARMA DISTRIBUIDORA FARMACEUTICA LTDA</v>
      </c>
    </row>
    <row r="369" customFormat="false" ht="15" hidden="false" customHeight="false" outlineLevel="0" collapsed="false">
      <c r="A369" s="28" t="str">
        <f aca="false">Cotação!A387</f>
        <v>39703</v>
      </c>
      <c r="B369" s="29" t="str">
        <f aca="false">Cotação!B387</f>
        <v>7896004821269</v>
      </c>
      <c r="C369" s="28" t="str">
        <f aca="false">Cotação!C387</f>
        <v>PITAVASTATINA 2MG C/30 CP GER-GENERICO</v>
      </c>
      <c r="D369" s="28" t="str">
        <f aca="false">Cotação!D387</f>
        <v>GERMED</v>
      </c>
      <c r="E369" s="28" t="str">
        <f aca="false">Cotação!F387</f>
        <v>C</v>
      </c>
      <c r="F369" s="28" t="n">
        <f aca="false">Cotação!H387</f>
        <v>4.3</v>
      </c>
      <c r="G369" s="32" t="n">
        <f aca="false">Cotação!G387</f>
        <v>0</v>
      </c>
      <c r="H369" s="32" t="n">
        <f aca="false">Cotação!I387</f>
        <v>9</v>
      </c>
      <c r="I369" s="30" t="n">
        <f aca="false">Cotação!M387</f>
        <v>41.35</v>
      </c>
      <c r="J369" s="30" t="n">
        <f aca="false">Cotação!L387</f>
        <v>41.35</v>
      </c>
      <c r="K369" s="30" t="n">
        <f aca="false">Cotação!V387</f>
        <v>44.17</v>
      </c>
      <c r="L369" s="28" t="str">
        <f aca="false">Cotação!W387</f>
        <v>DIMEC</v>
      </c>
      <c r="M369" s="31" t="n">
        <f aca="false">Cotação!Y387</f>
        <v>0.06819830713422</v>
      </c>
      <c r="N369" s="30" t="n">
        <f aca="false">(K369-I369)*H369</f>
        <v>25.38</v>
      </c>
      <c r="O369" s="28" t="str">
        <f aca="false">Cotação!AG387</f>
        <v>SC DISTRIBUICAO LTDA</v>
      </c>
    </row>
    <row r="370" customFormat="false" ht="15" hidden="false" customHeight="false" outlineLevel="0" collapsed="false">
      <c r="A370" s="28" t="str">
        <f aca="false">Cotação!A873</f>
        <v>159701</v>
      </c>
      <c r="B370" s="29" t="str">
        <f aca="false">Cotação!B873</f>
        <v>7897917000963</v>
      </c>
      <c r="C370" s="28" t="str">
        <f aca="false">Cotação!C873</f>
        <v>PLABEL 10MG CX 20 COMP</v>
      </c>
      <c r="D370" s="28" t="str">
        <f aca="false">Cotação!D873</f>
        <v>BELFAR</v>
      </c>
      <c r="E370" s="28" t="str">
        <f aca="false">Cotação!F873</f>
        <v>B</v>
      </c>
      <c r="F370" s="28" t="n">
        <f aca="false">Cotação!H873</f>
        <v>4.7</v>
      </c>
      <c r="G370" s="32" t="n">
        <f aca="false">Cotação!G873</f>
        <v>2</v>
      </c>
      <c r="H370" s="32" t="n">
        <f aca="false">Cotação!I873</f>
        <v>11</v>
      </c>
      <c r="I370" s="30" t="n">
        <f aca="false">Cotação!M873</f>
        <v>2.86</v>
      </c>
      <c r="J370" s="30" t="n">
        <f aca="false">Cotação!L873</f>
        <v>2.86</v>
      </c>
      <c r="K370" s="30" t="n">
        <f aca="false">Cotação!V873</f>
        <v>3.648</v>
      </c>
      <c r="L370" s="28" t="str">
        <f aca="false">Cotação!W873</f>
        <v>MEDCENTRO</v>
      </c>
      <c r="M370" s="31" t="n">
        <f aca="false">Cotação!Y873</f>
        <v>0.275524475524476</v>
      </c>
      <c r="N370" s="30" t="n">
        <f aca="false">(K370-I370)*H370</f>
        <v>8.668</v>
      </c>
      <c r="O370" s="28" t="str">
        <f aca="false">Cotação!AG873</f>
        <v>BRASFARMA COMERCIO DE MEDICAMENTOS LTDA</v>
      </c>
    </row>
    <row r="371" customFormat="false" ht="15" hidden="false" customHeight="false" outlineLevel="0" collapsed="false">
      <c r="A371" s="28" t="str">
        <f aca="false">Cotação!A1079</f>
        <v>5703</v>
      </c>
      <c r="B371" s="29" t="str">
        <f aca="false">Cotação!B1079</f>
        <v>609963917563</v>
      </c>
      <c r="C371" s="28" t="str">
        <f aca="false">Cotação!C1079</f>
        <v>POLIVITAMINICO AZ C/60 CPS</v>
      </c>
      <c r="D371" s="28" t="str">
        <f aca="false">Cotação!D1079</f>
        <v>QUALYNUTRI</v>
      </c>
      <c r="E371" s="28" t="str">
        <f aca="false">Cotação!F1079</f>
        <v>C</v>
      </c>
      <c r="F371" s="28" t="n">
        <f aca="false">Cotação!H1079</f>
        <v>0.2</v>
      </c>
      <c r="G371" s="32" t="n">
        <f aca="false">Cotação!G1079</f>
        <v>0</v>
      </c>
      <c r="H371" s="32" t="n">
        <f aca="false">Cotação!I1079</f>
        <v>1</v>
      </c>
      <c r="I371" s="30" t="n">
        <f aca="false">Cotação!M1079</f>
        <v>8.99</v>
      </c>
      <c r="J371" s="30" t="n">
        <f aca="false">Cotação!L1079</f>
        <v>0</v>
      </c>
      <c r="K371" s="30" t="n">
        <f aca="false">Cotação!V1079</f>
        <v>12.62</v>
      </c>
      <c r="L371" s="28" t="str">
        <f aca="false">Cotação!W1079</f>
        <v>DIMEC</v>
      </c>
      <c r="M371" s="31" t="n">
        <f aca="false">Cotação!Y1079</f>
        <v>0.403781979977753</v>
      </c>
      <c r="N371" s="30" t="n">
        <f aca="false">(K371-I371)*H371</f>
        <v>3.63</v>
      </c>
      <c r="O371" s="28" t="str">
        <f aca="false">Cotação!AG1079</f>
        <v>DSC DISTRIBUIDORA DE MEDICAMENTOS LTDA</v>
      </c>
    </row>
    <row r="372" customFormat="false" ht="15" hidden="false" customHeight="false" outlineLevel="0" collapsed="false">
      <c r="A372" s="28" t="str">
        <f aca="false">Cotação!A875</f>
        <v>210381</v>
      </c>
      <c r="B372" s="29" t="str">
        <f aca="false">Cotação!B875</f>
        <v>7899095205772</v>
      </c>
      <c r="C372" s="28" t="str">
        <f aca="false">Cotação!C875</f>
        <v>POLTAX 50MG CX 20 COMP REV</v>
      </c>
      <c r="D372" s="28" t="str">
        <f aca="false">Cotação!D875</f>
        <v>GEOLAB</v>
      </c>
      <c r="E372" s="28" t="str">
        <f aca="false">Cotação!F875</f>
        <v>A</v>
      </c>
      <c r="F372" s="28" t="n">
        <f aca="false">Cotação!H875</f>
        <v>49.3</v>
      </c>
      <c r="G372" s="32" t="n">
        <f aca="false">Cotação!G875</f>
        <v>80</v>
      </c>
      <c r="H372" s="32" t="n">
        <f aca="false">Cotação!I875</f>
        <v>47</v>
      </c>
      <c r="I372" s="30" t="n">
        <f aca="false">Cotação!M875</f>
        <v>2.62</v>
      </c>
      <c r="J372" s="30" t="n">
        <f aca="false">Cotação!L875</f>
        <v>2.62</v>
      </c>
      <c r="K372" s="30" t="n">
        <f aca="false">Cotação!V875</f>
        <v>2.81</v>
      </c>
      <c r="L372" s="28" t="str">
        <f aca="false">Cotação!W875</f>
        <v>DIMEC</v>
      </c>
      <c r="M372" s="31" t="n">
        <f aca="false">Cotação!Y875</f>
        <v>0.0725190839694656</v>
      </c>
      <c r="N372" s="30" t="n">
        <f aca="false">(K372-I372)*H372</f>
        <v>8.93</v>
      </c>
      <c r="O372" s="28" t="str">
        <f aca="false">Cotação!AG875</f>
        <v>ANDRADE COMERCIO E DISTRIBUICAO LTDA</v>
      </c>
    </row>
    <row r="373" customFormat="false" ht="15" hidden="false" customHeight="false" outlineLevel="0" collapsed="false">
      <c r="A373" s="28" t="str">
        <f aca="false">Cotação!A876</f>
        <v>655851</v>
      </c>
      <c r="B373" s="29" t="str">
        <f aca="false">Cotação!B876</f>
        <v>7898014563078</v>
      </c>
      <c r="C373" s="28" t="str">
        <f aca="false">Cotação!C876</f>
        <v>POLYDRAT PO UVA</v>
      </c>
      <c r="D373" s="28" t="n">
        <f aca="false">Cotação!D876</f>
        <v>0</v>
      </c>
      <c r="E373" s="28" t="str">
        <f aca="false">Cotação!F876</f>
        <v>C</v>
      </c>
      <c r="F373" s="28" t="n">
        <f aca="false">Cotação!H876</f>
        <v>1</v>
      </c>
      <c r="G373" s="32" t="n">
        <f aca="false">Cotação!G876</f>
        <v>0</v>
      </c>
      <c r="H373" s="32" t="n">
        <f aca="false">Cotação!I876</f>
        <v>3</v>
      </c>
      <c r="I373" s="30" t="n">
        <f aca="false">Cotação!M876</f>
        <v>5.32</v>
      </c>
      <c r="J373" s="30" t="n">
        <f aca="false">Cotação!L876</f>
        <v>5.32</v>
      </c>
      <c r="K373" s="30" t="n">
        <f aca="false">Cotação!V876</f>
        <v>7.201</v>
      </c>
      <c r="L373" s="28" t="str">
        <f aca="false">Cotação!W876</f>
        <v>MEDCENTRO</v>
      </c>
      <c r="M373" s="31" t="n">
        <f aca="false">Cotação!Y876</f>
        <v>0.353571428571428</v>
      </c>
      <c r="N373" s="30" t="n">
        <f aca="false">(K373-I373)*H373</f>
        <v>5.643</v>
      </c>
      <c r="O373" s="28" t="str">
        <f aca="false">Cotação!AG876</f>
        <v>MM LOBATO COM. E REP. LTDA</v>
      </c>
    </row>
    <row r="374" customFormat="false" ht="15" hidden="false" customHeight="false" outlineLevel="0" collapsed="false">
      <c r="A374" s="28" t="str">
        <f aca="false">Cotação!A388</f>
        <v>407941</v>
      </c>
      <c r="B374" s="29" t="str">
        <f aca="false">Cotação!B388</f>
        <v>7898569765439</v>
      </c>
      <c r="C374" s="28" t="str">
        <f aca="false">Cotação!C388</f>
        <v>PREDNISOLONA 20MG CX 10 COMP</v>
      </c>
      <c r="D374" s="28" t="str">
        <f aca="false">Cotação!D388</f>
        <v>ALTHAIA</v>
      </c>
      <c r="E374" s="28" t="str">
        <f aca="false">Cotação!F388</f>
        <v>C</v>
      </c>
      <c r="F374" s="28" t="n">
        <f aca="false">Cotação!H388</f>
        <v>0.2</v>
      </c>
      <c r="G374" s="32" t="n">
        <f aca="false">Cotação!G388</f>
        <v>0</v>
      </c>
      <c r="H374" s="32" t="n">
        <f aca="false">Cotação!I388</f>
        <v>1</v>
      </c>
      <c r="I374" s="30" t="n">
        <f aca="false">Cotação!M388</f>
        <v>6.82</v>
      </c>
      <c r="J374" s="30" t="n">
        <f aca="false">Cotação!L388</f>
        <v>6.82</v>
      </c>
      <c r="K374" s="30" t="n">
        <f aca="false">Cotação!V388</f>
        <v>8.93</v>
      </c>
      <c r="L374" s="28" t="str">
        <f aca="false">Cotação!W388</f>
        <v>DIMEC</v>
      </c>
      <c r="M374" s="31" t="n">
        <f aca="false">Cotação!Y388</f>
        <v>0.309384164222874</v>
      </c>
      <c r="N374" s="30" t="n">
        <f aca="false">(K374-I374)*H374</f>
        <v>2.11</v>
      </c>
      <c r="O374" s="28" t="str">
        <f aca="false">Cotação!AG388</f>
        <v>SC DISTRIBUICAO LTDA</v>
      </c>
    </row>
    <row r="375" customFormat="false" ht="15" hidden="false" customHeight="false" outlineLevel="0" collapsed="false">
      <c r="A375" s="28" t="str">
        <f aca="false">Cotação!A392</f>
        <v>409281</v>
      </c>
      <c r="B375" s="29" t="str">
        <f aca="false">Cotação!B392</f>
        <v>7896004707990</v>
      </c>
      <c r="C375" s="28" t="str">
        <f aca="false">Cotação!C392</f>
        <v>PREDNISONA 20MG CX 10 COMP</v>
      </c>
      <c r="D375" s="28" t="str">
        <f aca="false">Cotação!D392</f>
        <v>GERMED GENERICOS</v>
      </c>
      <c r="E375" s="28" t="str">
        <f aca="false">Cotação!F392</f>
        <v>C</v>
      </c>
      <c r="F375" s="28" t="n">
        <f aca="false">Cotação!H392</f>
        <v>4.2</v>
      </c>
      <c r="G375" s="32" t="n">
        <f aca="false">Cotação!G392</f>
        <v>3</v>
      </c>
      <c r="H375" s="32" t="n">
        <f aca="false">Cotação!I392</f>
        <v>8</v>
      </c>
      <c r="I375" s="30" t="n">
        <f aca="false">Cotação!M392</f>
        <v>4.304</v>
      </c>
      <c r="J375" s="30" t="n">
        <f aca="false">Cotação!L392</f>
        <v>4.304</v>
      </c>
      <c r="K375" s="30" t="n">
        <f aca="false">Cotação!V392</f>
        <v>4.84</v>
      </c>
      <c r="L375" s="28" t="str">
        <f aca="false">Cotação!W392</f>
        <v>DIMEC</v>
      </c>
      <c r="M375" s="31" t="n">
        <f aca="false">Cotação!Y392</f>
        <v>0.12453531598513</v>
      </c>
      <c r="N375" s="30" t="n">
        <f aca="false">(K375-I375)*H375</f>
        <v>4.288</v>
      </c>
      <c r="O375" s="28" t="str">
        <f aca="false">Cotação!AG392</f>
        <v>MEDCENTRO TO DISTRIBUIDORA DE PRODUTOS FARMACEUTICOS LTDA PA</v>
      </c>
    </row>
    <row r="376" customFormat="false" ht="15" hidden="false" customHeight="false" outlineLevel="0" collapsed="false">
      <c r="A376" s="28" t="str">
        <f aca="false">Cotação!A394</f>
        <v>483381</v>
      </c>
      <c r="B376" s="29" t="str">
        <f aca="false">Cotação!B394</f>
        <v>7899620912144</v>
      </c>
      <c r="C376" s="28" t="str">
        <f aca="false">Cotação!C394</f>
        <v>PREDNISONA 20MG CX 20 COMP</v>
      </c>
      <c r="D376" s="28" t="str">
        <f aca="false">Cotação!D394</f>
        <v>GLOBO</v>
      </c>
      <c r="E376" s="28" t="str">
        <f aca="false">Cotação!F394</f>
        <v>B</v>
      </c>
      <c r="F376" s="28" t="n">
        <f aca="false">Cotação!H394</f>
        <v>2.1</v>
      </c>
      <c r="G376" s="32" t="n">
        <f aca="false">Cotação!G394</f>
        <v>4</v>
      </c>
      <c r="H376" s="32" t="n">
        <f aca="false">Cotação!I394</f>
        <v>2</v>
      </c>
      <c r="I376" s="30" t="n">
        <f aca="false">Cotação!M394</f>
        <v>6.49</v>
      </c>
      <c r="J376" s="30" t="n">
        <f aca="false">Cotação!L394</f>
        <v>6.49</v>
      </c>
      <c r="K376" s="30" t="n">
        <f aca="false">Cotação!V394</f>
        <v>7.02</v>
      </c>
      <c r="L376" s="28" t="str">
        <f aca="false">Cotação!W394</f>
        <v>DIMEC</v>
      </c>
      <c r="M376" s="31" t="n">
        <f aca="false">Cotação!Y394</f>
        <v>0.0816640986132511</v>
      </c>
      <c r="N376" s="30" t="n">
        <f aca="false">(K376-I376)*H376</f>
        <v>1.06</v>
      </c>
      <c r="O376" s="28" t="str">
        <f aca="false">Cotação!AG394</f>
        <v>DSC DISTRIBUIDORA DE MEDICAMENTOS LTDA</v>
      </c>
    </row>
    <row r="377" customFormat="false" ht="15" hidden="false" customHeight="false" outlineLevel="0" collapsed="false">
      <c r="A377" s="28" t="str">
        <f aca="false">Cotação!A396</f>
        <v>409221</v>
      </c>
      <c r="B377" s="29" t="str">
        <f aca="false">Cotação!B396</f>
        <v>7895296286022</v>
      </c>
      <c r="C377" s="28" t="str">
        <f aca="false">Cotação!C396</f>
        <v>PREDNISONA 5MG CX 20 COMP</v>
      </c>
      <c r="D377" s="28" t="str">
        <f aca="false">Cotação!D396</f>
        <v>NOVA QUIMICA GENERICOS</v>
      </c>
      <c r="E377" s="28" t="str">
        <f aca="false">Cotação!F396</f>
        <v>C</v>
      </c>
      <c r="F377" s="28" t="n">
        <f aca="false">Cotação!H396</f>
        <v>0.3</v>
      </c>
      <c r="G377" s="32" t="n">
        <f aca="false">Cotação!G396</f>
        <v>0</v>
      </c>
      <c r="H377" s="32" t="n">
        <f aca="false">Cotação!I396</f>
        <v>1</v>
      </c>
      <c r="I377" s="30" t="n">
        <f aca="false">Cotação!M396</f>
        <v>4.28</v>
      </c>
      <c r="J377" s="30" t="n">
        <f aca="false">Cotação!L396</f>
        <v>4.28</v>
      </c>
      <c r="K377" s="30" t="n">
        <f aca="false">Cotação!V396</f>
        <v>4.52</v>
      </c>
      <c r="L377" s="28" t="str">
        <f aca="false">Cotação!W396</f>
        <v>DIMEC</v>
      </c>
      <c r="M377" s="31" t="n">
        <f aca="false">Cotação!Y396</f>
        <v>0.05607476635514</v>
      </c>
      <c r="N377" s="30" t="n">
        <f aca="false">(K377-I377)*H377</f>
        <v>0.239999999999999</v>
      </c>
      <c r="O377" s="28" t="str">
        <f aca="false">Cotação!AG396</f>
        <v>CASTANHAL PARAENSE D. DE MEDICAMENTOS LTDA</v>
      </c>
    </row>
    <row r="378" customFormat="false" ht="15" hidden="false" customHeight="false" outlineLevel="0" collapsed="false">
      <c r="A378" s="28" t="str">
        <f aca="false">Cotação!A395</f>
        <v>409261</v>
      </c>
      <c r="B378" s="29" t="str">
        <f aca="false">Cotação!B395</f>
        <v>7896004708003</v>
      </c>
      <c r="C378" s="28" t="str">
        <f aca="false">Cotação!C395</f>
        <v>PREDNISONA 5MG CX 20 COMP</v>
      </c>
      <c r="D378" s="28" t="str">
        <f aca="false">Cotação!D395</f>
        <v>GERMED GENERICOS</v>
      </c>
      <c r="E378" s="28" t="str">
        <f aca="false">Cotação!F395</f>
        <v>B</v>
      </c>
      <c r="F378" s="28" t="n">
        <f aca="false">Cotação!H395</f>
        <v>2.7</v>
      </c>
      <c r="G378" s="32" t="n">
        <f aca="false">Cotação!G395</f>
        <v>0</v>
      </c>
      <c r="H378" s="32" t="n">
        <f aca="false">Cotação!I395</f>
        <v>7</v>
      </c>
      <c r="I378" s="30" t="n">
        <f aca="false">Cotação!M395</f>
        <v>4.50857142857143</v>
      </c>
      <c r="J378" s="30" t="n">
        <f aca="false">Cotação!L395</f>
        <v>4.5086</v>
      </c>
      <c r="K378" s="30" t="n">
        <f aca="false">Cotação!V395</f>
        <v>4.91</v>
      </c>
      <c r="L378" s="28" t="str">
        <f aca="false">Cotação!W395</f>
        <v>DIMEC</v>
      </c>
      <c r="M378" s="31" t="n">
        <f aca="false">Cotação!Y395</f>
        <v>0.089036755386565</v>
      </c>
      <c r="N378" s="30" t="n">
        <f aca="false">(K378-I378)*H378</f>
        <v>2.80999999999999</v>
      </c>
      <c r="O378" s="28" t="str">
        <f aca="false">Cotação!AG395</f>
        <v>MEDCENTRO TO DISTRIBUIDORA DE PRODUTOS FARMACEUTICOS LTDA PA</v>
      </c>
    </row>
    <row r="379" customFormat="false" ht="15" hidden="false" customHeight="false" outlineLevel="0" collapsed="false">
      <c r="A379" s="28" t="str">
        <f aca="false">Cotação!A507</f>
        <v>510541</v>
      </c>
      <c r="B379" s="29" t="str">
        <f aca="false">Cotação!B507</f>
        <v>7896004773339</v>
      </c>
      <c r="C379" s="28" t="str">
        <f aca="false">Cotação!C507</f>
        <v>PREGABALINA 75MG CX 30 CAP</v>
      </c>
      <c r="D379" s="28" t="str">
        <f aca="false">Cotação!D507</f>
        <v>EMS GENERICO</v>
      </c>
      <c r="E379" s="28" t="str">
        <f aca="false">Cotação!F507</f>
        <v>C</v>
      </c>
      <c r="F379" s="28" t="n">
        <f aca="false">Cotação!H507</f>
        <v>1.8</v>
      </c>
      <c r="G379" s="32" t="n">
        <f aca="false">Cotação!G507</f>
        <v>4</v>
      </c>
      <c r="H379" s="32" t="n">
        <f aca="false">Cotação!I507</f>
        <v>1</v>
      </c>
      <c r="I379" s="30" t="n">
        <f aca="false">Cotação!M507</f>
        <v>8.79</v>
      </c>
      <c r="J379" s="30" t="n">
        <f aca="false">Cotação!L507</f>
        <v>8.79</v>
      </c>
      <c r="K379" s="30" t="n">
        <f aca="false">Cotação!V507</f>
        <v>9.6805</v>
      </c>
      <c r="L379" s="28" t="str">
        <f aca="false">Cotação!W507</f>
        <v>MEDCENTRO</v>
      </c>
      <c r="M379" s="31" t="n">
        <f aca="false">Cotação!Y507</f>
        <v>0.101308304891923</v>
      </c>
      <c r="N379" s="30" t="n">
        <f aca="false">(K379-I379)*H379</f>
        <v>0.890500000000001</v>
      </c>
      <c r="O379" s="28" t="str">
        <f aca="false">Cotação!AG507</f>
        <v>SC DISTRIBUICAO LTDA</v>
      </c>
    </row>
    <row r="380" customFormat="false" ht="15" hidden="false" customHeight="false" outlineLevel="0" collapsed="false">
      <c r="A380" s="28" t="str">
        <f aca="false">Cotação!A586</f>
        <v>657401</v>
      </c>
      <c r="B380" s="29" t="str">
        <f aca="false">Cotação!B586</f>
        <v>7898079002864</v>
      </c>
      <c r="C380" s="28" t="str">
        <f aca="false">Cotação!C586</f>
        <v>PRES. PRUDENCE AROM MORANGAO C/03</v>
      </c>
      <c r="D380" s="28" t="str">
        <f aca="false">Cotação!D586</f>
        <v>PRUDENCE</v>
      </c>
      <c r="E380" s="28" t="str">
        <f aca="false">Cotação!F586</f>
        <v>C</v>
      </c>
      <c r="F380" s="28" t="n">
        <f aca="false">Cotação!H586</f>
        <v>1.2</v>
      </c>
      <c r="G380" s="32" t="n">
        <f aca="false">Cotação!G586</f>
        <v>3</v>
      </c>
      <c r="H380" s="32" t="n">
        <f aca="false">Cotação!I586</f>
        <v>1</v>
      </c>
      <c r="I380" s="30" t="n">
        <f aca="false">Cotação!M586</f>
        <v>6.64</v>
      </c>
      <c r="J380" s="30" t="n">
        <f aca="false">Cotação!L586</f>
        <v>6.64</v>
      </c>
      <c r="K380" s="30" t="n">
        <f aca="false">Cotação!V586</f>
        <v>7.3435</v>
      </c>
      <c r="L380" s="28" t="str">
        <f aca="false">Cotação!W586</f>
        <v>MEDCENTRO</v>
      </c>
      <c r="M380" s="31" t="n">
        <f aca="false">Cotação!Y586</f>
        <v>0.105948795180723</v>
      </c>
      <c r="N380" s="30" t="n">
        <f aca="false">(K380-I380)*H380</f>
        <v>0.7035</v>
      </c>
      <c r="O380" s="28" t="str">
        <f aca="false">Cotação!AG586</f>
        <v>CENTROFARMA DISTRIBUIDORA FARMACEUTICA LTDA</v>
      </c>
    </row>
    <row r="381" customFormat="false" ht="15" hidden="false" customHeight="false" outlineLevel="0" collapsed="false">
      <c r="A381" s="28" t="str">
        <f aca="false">Cotação!A587</f>
        <v>657391</v>
      </c>
      <c r="B381" s="29" t="str">
        <f aca="false">Cotação!B587</f>
        <v>7898079001300</v>
      </c>
      <c r="C381" s="28" t="str">
        <f aca="false">Cotação!C587</f>
        <v>PRES. PRUDENCE AROM MORANGO C/06</v>
      </c>
      <c r="D381" s="28" t="str">
        <f aca="false">Cotação!D587</f>
        <v>PRUDENCE</v>
      </c>
      <c r="E381" s="28" t="str">
        <f aca="false">Cotação!F587</f>
        <v>B</v>
      </c>
      <c r="F381" s="28" t="n">
        <f aca="false">Cotação!H587</f>
        <v>1.6</v>
      </c>
      <c r="G381" s="32" t="n">
        <f aca="false">Cotação!G587</f>
        <v>0</v>
      </c>
      <c r="H381" s="32" t="n">
        <f aca="false">Cotação!I587</f>
        <v>5</v>
      </c>
      <c r="I381" s="30" t="n">
        <f aca="false">Cotação!M587</f>
        <v>8.39</v>
      </c>
      <c r="J381" s="30" t="n">
        <f aca="false">Cotação!L587</f>
        <v>8.39</v>
      </c>
      <c r="K381" s="30" t="n">
        <f aca="false">Cotação!V587</f>
        <v>9.424</v>
      </c>
      <c r="L381" s="28" t="str">
        <f aca="false">Cotação!W587</f>
        <v>MEDCENTRO</v>
      </c>
      <c r="M381" s="31" t="n">
        <f aca="false">Cotação!Y587</f>
        <v>0.123241954707985</v>
      </c>
      <c r="N381" s="30" t="n">
        <f aca="false">(K381-I381)*H381</f>
        <v>5.17</v>
      </c>
      <c r="O381" s="28" t="str">
        <f aca="false">Cotação!AG587</f>
        <v>CENTROFARMA DISTRIBUIDORA FARMACEUTICA LTDA</v>
      </c>
    </row>
    <row r="382" customFormat="false" ht="15" hidden="false" customHeight="false" outlineLevel="0" collapsed="false">
      <c r="A382" s="28" t="str">
        <f aca="false">Cotação!A588</f>
        <v>657381</v>
      </c>
      <c r="B382" s="29" t="str">
        <f aca="false">Cotação!B588</f>
        <v>7898079000259</v>
      </c>
      <c r="C382" s="28" t="str">
        <f aca="false">Cotação!C588</f>
        <v>PRES. PRUDENCE EXT GRANDE ULTR SENS C/03</v>
      </c>
      <c r="D382" s="28" t="str">
        <f aca="false">Cotação!D588</f>
        <v>PRUDENCE</v>
      </c>
      <c r="E382" s="28" t="str">
        <f aca="false">Cotação!F588</f>
        <v>C</v>
      </c>
      <c r="F382" s="28" t="n">
        <f aca="false">Cotação!H588</f>
        <v>3</v>
      </c>
      <c r="G382" s="32" t="n">
        <f aca="false">Cotação!G588</f>
        <v>0</v>
      </c>
      <c r="H382" s="32" t="n">
        <f aca="false">Cotação!I588</f>
        <v>8</v>
      </c>
      <c r="I382" s="30" t="n">
        <f aca="false">Cotação!M588</f>
        <v>6.94</v>
      </c>
      <c r="J382" s="30" t="n">
        <f aca="false">Cotação!L588</f>
        <v>6.94</v>
      </c>
      <c r="K382" s="30" t="n">
        <f aca="false">Cotação!V588</f>
        <v>7.714</v>
      </c>
      <c r="L382" s="28" t="str">
        <f aca="false">Cotação!W588</f>
        <v>MEDCENTRO</v>
      </c>
      <c r="M382" s="31" t="n">
        <f aca="false">Cotação!Y588</f>
        <v>0.111527377521614</v>
      </c>
      <c r="N382" s="30" t="n">
        <f aca="false">(K382-I382)*H382</f>
        <v>6.192</v>
      </c>
      <c r="O382" s="28" t="str">
        <f aca="false">Cotação!AG588</f>
        <v>PRIME DISTRIBUIDORA PRODUTOS DE HIG LTDA</v>
      </c>
    </row>
    <row r="383" customFormat="false" ht="15" hidden="false" customHeight="false" outlineLevel="0" collapsed="false">
      <c r="A383" s="28" t="str">
        <f aca="false">Cotação!A589</f>
        <v>657361</v>
      </c>
      <c r="B383" s="29" t="str">
        <f aca="false">Cotação!B589</f>
        <v>7898079003168</v>
      </c>
      <c r="C383" s="28" t="str">
        <f aca="false">Cotação!C589</f>
        <v>PRES. PRUDENCE LUBRIFICADOS LEVE8 PAGUE6</v>
      </c>
      <c r="D383" s="28" t="str">
        <f aca="false">Cotação!D589</f>
        <v>PRUDENCE</v>
      </c>
      <c r="E383" s="28" t="str">
        <f aca="false">Cotação!F589</f>
        <v>C</v>
      </c>
      <c r="F383" s="28" t="n">
        <f aca="false">Cotação!H589</f>
        <v>1.8</v>
      </c>
      <c r="G383" s="32" t="n">
        <f aca="false">Cotação!G589</f>
        <v>0</v>
      </c>
      <c r="H383" s="32" t="n">
        <f aca="false">Cotação!I589</f>
        <v>5</v>
      </c>
      <c r="I383" s="30" t="n">
        <f aca="false">Cotação!M589</f>
        <v>6.88</v>
      </c>
      <c r="J383" s="30" t="n">
        <f aca="false">Cotação!L589</f>
        <v>6.67</v>
      </c>
      <c r="K383" s="30" t="n">
        <f aca="false">Cotação!V589</f>
        <v>7.372</v>
      </c>
      <c r="L383" s="28" t="str">
        <f aca="false">Cotação!W589</f>
        <v>MEDCENTRO</v>
      </c>
      <c r="M383" s="31" t="n">
        <f aca="false">Cotação!Y589</f>
        <v>0.0715116279069767</v>
      </c>
      <c r="N383" s="30" t="n">
        <f aca="false">(K383-I383)*H383</f>
        <v>2.46</v>
      </c>
      <c r="O383" s="28" t="str">
        <f aca="false">Cotação!AG589</f>
        <v>CENTROFARMA DISTRIBUIDORA FARMACEUTICA LTDA</v>
      </c>
    </row>
    <row r="384" customFormat="false" ht="15" hidden="false" customHeight="false" outlineLevel="0" collapsed="false">
      <c r="A384" s="28" t="str">
        <f aca="false">Cotação!A590</f>
        <v>657341</v>
      </c>
      <c r="B384" s="29" t="str">
        <f aca="false">Cotação!B590</f>
        <v>7898079000549</v>
      </c>
      <c r="C384" s="28" t="str">
        <f aca="false">Cotação!C590</f>
        <v>PRES. PRUDENCE SENSACOES SENS RETAR C/03</v>
      </c>
      <c r="D384" s="28" t="str">
        <f aca="false">Cotação!D590</f>
        <v>PRUDENCE</v>
      </c>
      <c r="E384" s="28" t="str">
        <f aca="false">Cotação!F590</f>
        <v>C</v>
      </c>
      <c r="F384" s="28" t="n">
        <f aca="false">Cotação!H590</f>
        <v>1.5</v>
      </c>
      <c r="G384" s="32" t="n">
        <f aca="false">Cotação!G590</f>
        <v>1</v>
      </c>
      <c r="H384" s="32" t="n">
        <f aca="false">Cotação!I590</f>
        <v>3</v>
      </c>
      <c r="I384" s="30" t="n">
        <f aca="false">Cotação!M590</f>
        <v>7.89</v>
      </c>
      <c r="J384" s="30" t="n">
        <f aca="false">Cotação!L590</f>
        <v>7.89</v>
      </c>
      <c r="K384" s="30" t="n">
        <f aca="false">Cotação!V590</f>
        <v>8.7305</v>
      </c>
      <c r="L384" s="28" t="str">
        <f aca="false">Cotação!W590</f>
        <v>MEDCENTRO</v>
      </c>
      <c r="M384" s="31" t="n">
        <f aca="false">Cotação!Y590</f>
        <v>0.106527249683143</v>
      </c>
      <c r="N384" s="30" t="n">
        <f aca="false">(K384-I384)*H384</f>
        <v>2.5215</v>
      </c>
      <c r="O384" s="28" t="str">
        <f aca="false">Cotação!AG590</f>
        <v>CENTROFARMA DISTRIBUIDORA FARMACEUTICA LTDA</v>
      </c>
    </row>
    <row r="385" customFormat="false" ht="15" hidden="false" customHeight="false" outlineLevel="0" collapsed="false">
      <c r="A385" s="28" t="str">
        <f aca="false">Cotação!A594</f>
        <v>643211</v>
      </c>
      <c r="B385" s="29" t="str">
        <f aca="false">Cotação!B594</f>
        <v>7896007202348</v>
      </c>
      <c r="C385" s="28" t="str">
        <f aca="false">Cotação!C594</f>
        <v>PRESERV BLOWTEX MENTA L9P6</v>
      </c>
      <c r="D385" s="28" t="str">
        <f aca="false">Cotação!D594</f>
        <v>BLOWTEX</v>
      </c>
      <c r="E385" s="28" t="str">
        <f aca="false">Cotação!F594</f>
        <v>C</v>
      </c>
      <c r="F385" s="28" t="n">
        <f aca="false">Cotação!H594</f>
        <v>0.7</v>
      </c>
      <c r="G385" s="32" t="n">
        <f aca="false">Cotação!G594</f>
        <v>0</v>
      </c>
      <c r="H385" s="32" t="n">
        <f aca="false">Cotação!I594</f>
        <v>2</v>
      </c>
      <c r="I385" s="30" t="n">
        <f aca="false">Cotação!M594</f>
        <v>7.72</v>
      </c>
      <c r="J385" s="30" t="n">
        <f aca="false">Cotação!L594</f>
        <v>7.72</v>
      </c>
      <c r="K385" s="30" t="n">
        <f aca="false">Cotação!V594</f>
        <v>9.3575</v>
      </c>
      <c r="L385" s="28" t="str">
        <f aca="false">Cotação!W594</f>
        <v>MEDCENTRO</v>
      </c>
      <c r="M385" s="31" t="n">
        <f aca="false">Cotação!Y594</f>
        <v>0.212111398963731</v>
      </c>
      <c r="N385" s="30" t="n">
        <f aca="false">(K385-I385)*H385</f>
        <v>3.275</v>
      </c>
      <c r="O385" s="28" t="str">
        <f aca="false">Cotação!AG594</f>
        <v>CENTROFARMA DISTRIBUIDORA FARMACEUTICA LTDA</v>
      </c>
    </row>
    <row r="386" customFormat="false" ht="15" hidden="false" customHeight="false" outlineLevel="0" collapsed="false">
      <c r="A386" s="28" t="str">
        <f aca="false">Cotação!A595</f>
        <v>579421</v>
      </c>
      <c r="B386" s="29" t="str">
        <f aca="false">Cotação!B595</f>
        <v>7896007201709</v>
      </c>
      <c r="C386" s="28" t="str">
        <f aca="false">Cotação!C595</f>
        <v>PRESERV BLOWTEX MOR C/CHOC C/3UN (BLO)</v>
      </c>
      <c r="D386" s="28" t="str">
        <f aca="false">Cotação!D595</f>
        <v>BLONDOR</v>
      </c>
      <c r="E386" s="28" t="str">
        <f aca="false">Cotação!F595</f>
        <v>C</v>
      </c>
      <c r="F386" s="28" t="n">
        <f aca="false">Cotação!H595</f>
        <v>1.1</v>
      </c>
      <c r="G386" s="32" t="n">
        <f aca="false">Cotação!G595</f>
        <v>0</v>
      </c>
      <c r="H386" s="32" t="n">
        <f aca="false">Cotação!I595</f>
        <v>3</v>
      </c>
      <c r="I386" s="30" t="n">
        <f aca="false">Cotação!M595</f>
        <v>4.06791666666667</v>
      </c>
      <c r="J386" s="30" t="n">
        <f aca="false">Cotação!L595</f>
        <v>4.0679</v>
      </c>
      <c r="K386" s="30" t="n">
        <f aca="false">Cotação!V595</f>
        <v>4.864</v>
      </c>
      <c r="L386" s="28" t="str">
        <f aca="false">Cotação!W595</f>
        <v>MEDCENTRO</v>
      </c>
      <c r="M386" s="31" t="n">
        <f aca="false">Cotação!Y595</f>
        <v>0.195698043634128</v>
      </c>
      <c r="N386" s="30" t="n">
        <f aca="false">(K386-I386)*H386</f>
        <v>2.38824999999999</v>
      </c>
      <c r="O386" s="28" t="str">
        <f aca="false">Cotação!AG595</f>
        <v>NAZARIA DISTRIBUIDORA DE PRODUTOS FARMACEUTICOS LTDA</v>
      </c>
    </row>
    <row r="387" customFormat="false" ht="15" hidden="false" customHeight="false" outlineLevel="0" collapsed="false">
      <c r="A387" s="28" t="str">
        <f aca="false">Cotação!A598</f>
        <v>579361</v>
      </c>
      <c r="B387" s="29" t="str">
        <f aca="false">Cotação!B598</f>
        <v>7896007200375</v>
      </c>
      <c r="C387" s="28" t="str">
        <f aca="false">Cotação!C598</f>
        <v>PRESERV BLOWTEX RETARDANTE C/3UN (BLO)</v>
      </c>
      <c r="D387" s="28" t="str">
        <f aca="false">Cotação!D598</f>
        <v>BLOWTEX</v>
      </c>
      <c r="E387" s="28" t="str">
        <f aca="false">Cotação!F598</f>
        <v>A</v>
      </c>
      <c r="F387" s="28" t="n">
        <f aca="false">Cotação!H598</f>
        <v>2.8</v>
      </c>
      <c r="G387" s="32" t="n">
        <f aca="false">Cotação!G598</f>
        <v>0</v>
      </c>
      <c r="H387" s="32" t="n">
        <f aca="false">Cotação!I598</f>
        <v>8</v>
      </c>
      <c r="I387" s="30" t="n">
        <f aca="false">Cotação!M598</f>
        <v>6.57</v>
      </c>
      <c r="J387" s="30" t="n">
        <f aca="false">Cotação!L598</f>
        <v>6.57</v>
      </c>
      <c r="K387" s="30" t="n">
        <f aca="false">Cotação!V598</f>
        <v>7.5525</v>
      </c>
      <c r="L387" s="28" t="str">
        <f aca="false">Cotação!W598</f>
        <v>MEDCENTRO</v>
      </c>
      <c r="M387" s="31" t="n">
        <f aca="false">Cotação!Y598</f>
        <v>0.149543378995434</v>
      </c>
      <c r="N387" s="30" t="n">
        <f aca="false">(K387-I387)*H387</f>
        <v>7.86</v>
      </c>
      <c r="O387" s="28" t="str">
        <f aca="false">Cotação!AG598</f>
        <v>CENTROFARMA DISTRIBUIDORA FARMACEUTICA LTDA</v>
      </c>
    </row>
    <row r="388" customFormat="false" ht="15" hidden="false" customHeight="false" outlineLevel="0" collapsed="false">
      <c r="A388" s="28" t="str">
        <f aca="false">Cotação!A600</f>
        <v>579381</v>
      </c>
      <c r="B388" s="29" t="str">
        <f aca="false">Cotação!B600</f>
        <v>7896007201358</v>
      </c>
      <c r="C388" s="28" t="str">
        <f aca="false">Cotação!C600</f>
        <v>PRESERV BLOWTEX SKYN ELITE C/3UN</v>
      </c>
      <c r="D388" s="28" t="str">
        <f aca="false">Cotação!D600</f>
        <v>BLOWTEX</v>
      </c>
      <c r="E388" s="28" t="str">
        <f aca="false">Cotação!F600</f>
        <v>C</v>
      </c>
      <c r="F388" s="28" t="n">
        <f aca="false">Cotação!H600</f>
        <v>0.7</v>
      </c>
      <c r="G388" s="32" t="n">
        <f aca="false">Cotação!G600</f>
        <v>0</v>
      </c>
      <c r="H388" s="32" t="n">
        <f aca="false">Cotação!I600</f>
        <v>2</v>
      </c>
      <c r="I388" s="30" t="n">
        <f aca="false">Cotação!M600</f>
        <v>8.91</v>
      </c>
      <c r="J388" s="30" t="n">
        <f aca="false">Cotação!L600</f>
        <v>8.91</v>
      </c>
      <c r="K388" s="30" t="n">
        <f aca="false">Cotação!V600</f>
        <v>11.457</v>
      </c>
      <c r="L388" s="28" t="str">
        <f aca="false">Cotação!W600</f>
        <v>MEDCENTRO</v>
      </c>
      <c r="M388" s="31" t="n">
        <f aca="false">Cotação!Y600</f>
        <v>0.285858585858586</v>
      </c>
      <c r="N388" s="30" t="n">
        <f aca="false">(K388-I388)*H388</f>
        <v>5.094</v>
      </c>
      <c r="O388" s="28" t="str">
        <f aca="false">Cotação!AG600</f>
        <v>CENTROFARMA DISTRIBUIDORA FARMACEUTICA LTDA</v>
      </c>
    </row>
    <row r="389" customFormat="false" ht="15" hidden="false" customHeight="false" outlineLevel="0" collapsed="false">
      <c r="A389" s="28" t="str">
        <f aca="false">Cotação!A603</f>
        <v>579321</v>
      </c>
      <c r="B389" s="29" t="str">
        <f aca="false">Cotação!B603</f>
        <v>7896007200368</v>
      </c>
      <c r="C389" s="28" t="str">
        <f aca="false">Cotação!C603</f>
        <v>PRESERV BLOWTEX TUTTI-FRUTTI C/3UN (BLO)</v>
      </c>
      <c r="D389" s="28" t="str">
        <f aca="false">Cotação!D603</f>
        <v>BL INDUSTRIA OTICA</v>
      </c>
      <c r="E389" s="28" t="str">
        <f aca="false">Cotação!F603</f>
        <v>C</v>
      </c>
      <c r="F389" s="28" t="n">
        <f aca="false">Cotação!H603</f>
        <v>1.4</v>
      </c>
      <c r="G389" s="32" t="n">
        <f aca="false">Cotação!G603</f>
        <v>0</v>
      </c>
      <c r="H389" s="32" t="n">
        <f aca="false">Cotação!I603</f>
        <v>4</v>
      </c>
      <c r="I389" s="30" t="n">
        <f aca="false">Cotação!M603</f>
        <v>4.288</v>
      </c>
      <c r="J389" s="30" t="n">
        <f aca="false">Cotação!L603</f>
        <v>4.288</v>
      </c>
      <c r="K389" s="30" t="n">
        <f aca="false">Cotação!V603</f>
        <v>4.8165</v>
      </c>
      <c r="L389" s="28" t="str">
        <f aca="false">Cotação!W603</f>
        <v>MEDCENTRO</v>
      </c>
      <c r="M389" s="31" t="n">
        <f aca="false">Cotação!Y603</f>
        <v>0.123250932835821</v>
      </c>
      <c r="N389" s="30" t="n">
        <f aca="false">(K389-I389)*H389</f>
        <v>2.114</v>
      </c>
      <c r="O389" s="28" t="str">
        <f aca="false">Cotação!AG603</f>
        <v>NAZARIA DISTRIBUIDORA DE PRODUTOS FARMACEUTICOS LTDA</v>
      </c>
    </row>
    <row r="390" customFormat="false" ht="15" hidden="false" customHeight="false" outlineLevel="0" collapsed="false">
      <c r="A390" s="28" t="str">
        <f aca="false">Cotação!A604</f>
        <v>632791</v>
      </c>
      <c r="B390" s="29" t="str">
        <f aca="false">Cotação!B604</f>
        <v>7896007202515</v>
      </c>
      <c r="C390" s="28" t="str">
        <f aca="false">Cotação!C604</f>
        <v>PRESERV BLOWTEX UVA VERDE 3UN</v>
      </c>
      <c r="D390" s="28" t="str">
        <f aca="false">Cotação!D604</f>
        <v>BLOWTEX</v>
      </c>
      <c r="E390" s="28" t="str">
        <f aca="false">Cotação!F604</f>
        <v>B</v>
      </c>
      <c r="F390" s="28" t="n">
        <f aca="false">Cotação!H604</f>
        <v>3.6</v>
      </c>
      <c r="G390" s="32" t="n">
        <f aca="false">Cotação!G604</f>
        <v>8</v>
      </c>
      <c r="H390" s="32" t="n">
        <f aca="false">Cotação!I604</f>
        <v>2</v>
      </c>
      <c r="I390" s="30" t="n">
        <f aca="false">Cotação!M604</f>
        <v>4.63</v>
      </c>
      <c r="J390" s="30" t="n">
        <f aca="false">Cotação!L604</f>
        <v>4.63</v>
      </c>
      <c r="K390" s="30" t="n">
        <f aca="false">Cotação!V604</f>
        <v>4.9305</v>
      </c>
      <c r="L390" s="28" t="str">
        <f aca="false">Cotação!W604</f>
        <v>MEDCENTRO</v>
      </c>
      <c r="M390" s="31" t="n">
        <f aca="false">Cotação!Y604</f>
        <v>0.0649028077753782</v>
      </c>
      <c r="N390" s="30" t="n">
        <f aca="false">(K390-I390)*H390</f>
        <v>0.601000000000001</v>
      </c>
      <c r="O390" s="28" t="str">
        <f aca="false">Cotação!AG604</f>
        <v>CENTROFARMA DISTRIBUIDORA FARMACEUTICA LTDA</v>
      </c>
    </row>
    <row r="391" customFormat="false" ht="15" hidden="false" customHeight="false" outlineLevel="0" collapsed="false">
      <c r="A391" s="28" t="str">
        <f aca="false">Cotação!A605</f>
        <v>595671</v>
      </c>
      <c r="B391" s="29" t="str">
        <f aca="false">Cotação!B605</f>
        <v>7898079006404</v>
      </c>
      <c r="C391" s="28" t="str">
        <f aca="false">Cotação!C605</f>
        <v>PRESERV PRUDENCE EF RET 8 OF</v>
      </c>
      <c r="D391" s="28" t="str">
        <f aca="false">Cotação!D605</f>
        <v>PRUDENCE</v>
      </c>
      <c r="E391" s="28" t="str">
        <f aca="false">Cotação!F605</f>
        <v>B</v>
      </c>
      <c r="F391" s="28" t="n">
        <f aca="false">Cotação!H605</f>
        <v>2.2</v>
      </c>
      <c r="G391" s="32" t="n">
        <f aca="false">Cotação!G605</f>
        <v>0</v>
      </c>
      <c r="H391" s="32" t="n">
        <f aca="false">Cotação!I605</f>
        <v>6</v>
      </c>
      <c r="I391" s="30" t="n">
        <f aca="false">Cotação!M605</f>
        <v>12.99</v>
      </c>
      <c r="J391" s="30" t="n">
        <f aca="false">Cotação!L605</f>
        <v>12.99</v>
      </c>
      <c r="K391" s="30" t="n">
        <f aca="false">Cotação!V605</f>
        <v>14.307</v>
      </c>
      <c r="L391" s="28" t="str">
        <f aca="false">Cotação!W605</f>
        <v>MEDCENTRO</v>
      </c>
      <c r="M391" s="31" t="n">
        <f aca="false">Cotação!Y605</f>
        <v>0.101385681293303</v>
      </c>
      <c r="N391" s="30" t="n">
        <f aca="false">(K391-I391)*H391</f>
        <v>7.902</v>
      </c>
      <c r="O391" s="28" t="str">
        <f aca="false">Cotação!AG605</f>
        <v>PRIME DISTRIBUIDORA PRODUTOS DE HIG LTDA</v>
      </c>
    </row>
    <row r="392" customFormat="false" ht="15" hidden="false" customHeight="false" outlineLevel="0" collapsed="false">
      <c r="A392" s="28" t="str">
        <f aca="false">Cotação!A606</f>
        <v>595661</v>
      </c>
      <c r="B392" s="29" t="str">
        <f aca="false">Cotação!B606</f>
        <v>7898079000433</v>
      </c>
      <c r="C392" s="28" t="str">
        <f aca="false">Cotação!C606</f>
        <v>PRESERV PRUDENCE EG US 8 OF</v>
      </c>
      <c r="D392" s="28" t="str">
        <f aca="false">Cotação!D606</f>
        <v>PRUDENCE</v>
      </c>
      <c r="E392" s="28" t="str">
        <f aca="false">Cotação!F606</f>
        <v>C</v>
      </c>
      <c r="F392" s="28" t="n">
        <f aca="false">Cotação!H606</f>
        <v>1.7</v>
      </c>
      <c r="G392" s="32" t="n">
        <f aca="false">Cotação!G606</f>
        <v>0</v>
      </c>
      <c r="H392" s="32" t="n">
        <f aca="false">Cotação!I606</f>
        <v>5</v>
      </c>
      <c r="I392" s="30" t="n">
        <f aca="false">Cotação!M606</f>
        <v>11.88</v>
      </c>
      <c r="J392" s="30" t="n">
        <f aca="false">Cotação!L606</f>
        <v>11.88</v>
      </c>
      <c r="K392" s="30" t="n">
        <f aca="false">Cotação!V606</f>
        <v>13.034</v>
      </c>
      <c r="L392" s="28" t="str">
        <f aca="false">Cotação!W606</f>
        <v>MEDCENTRO</v>
      </c>
      <c r="M392" s="31" t="n">
        <f aca="false">Cotação!Y606</f>
        <v>0.0971380471380472</v>
      </c>
      <c r="N392" s="30" t="n">
        <f aca="false">(K392-I392)*H392</f>
        <v>5.77</v>
      </c>
      <c r="O392" s="28" t="str">
        <f aca="false">Cotação!AG606</f>
        <v>PRIME DISTRIBUIDORA PRODUTOS DE HIG LTDA</v>
      </c>
    </row>
    <row r="393" customFormat="false" ht="15" hidden="false" customHeight="false" outlineLevel="0" collapsed="false">
      <c r="A393" s="28" t="str">
        <f aca="false">Cotação!A607</f>
        <v>595641</v>
      </c>
      <c r="B393" s="29" t="str">
        <f aca="false">Cotação!B607</f>
        <v>7898079006770</v>
      </c>
      <c r="C393" s="28" t="str">
        <f aca="false">Cotação!C607</f>
        <v>PRESERV PRUDENCE MIX 6X8 OF</v>
      </c>
      <c r="D393" s="28" t="str">
        <f aca="false">Cotação!D607</f>
        <v>PRUDENCE</v>
      </c>
      <c r="E393" s="28" t="str">
        <f aca="false">Cotação!F607</f>
        <v>C</v>
      </c>
      <c r="F393" s="28" t="n">
        <f aca="false">Cotação!H607</f>
        <v>0.5</v>
      </c>
      <c r="G393" s="32" t="n">
        <f aca="false">Cotação!G607</f>
        <v>0</v>
      </c>
      <c r="H393" s="32" t="n">
        <f aca="false">Cotação!I607</f>
        <v>2</v>
      </c>
      <c r="I393" s="30" t="n">
        <f aca="false">Cotação!M607</f>
        <v>8.54</v>
      </c>
      <c r="J393" s="30" t="n">
        <f aca="false">Cotação!L607</f>
        <v>8.54</v>
      </c>
      <c r="K393" s="30" t="n">
        <f aca="false">Cotação!V607</f>
        <v>9.4335</v>
      </c>
      <c r="L393" s="28" t="str">
        <f aca="false">Cotação!W607</f>
        <v>MEDCENTRO</v>
      </c>
      <c r="M393" s="31" t="n">
        <f aca="false">Cotação!Y607</f>
        <v>0.104625292740047</v>
      </c>
      <c r="N393" s="30" t="n">
        <f aca="false">(K393-I393)*H393</f>
        <v>1.787</v>
      </c>
      <c r="O393" s="28" t="str">
        <f aca="false">Cotação!AG607</f>
        <v>CENTROFARMA DISTRIBUIDORA FARMACEUTICA LTDA</v>
      </c>
    </row>
    <row r="394" customFormat="false" ht="15" hidden="false" customHeight="false" outlineLevel="0" collapsed="false">
      <c r="A394" s="28" t="str">
        <f aca="false">Cotação!A608</f>
        <v>595621</v>
      </c>
      <c r="B394" s="29" t="str">
        <f aca="false">Cotação!B608</f>
        <v>7898079000358</v>
      </c>
      <c r="C394" s="28" t="str">
        <f aca="false">Cotação!C608</f>
        <v>PRESERV PRUDENCE T FRUTTI 12UN</v>
      </c>
      <c r="D394" s="28" t="str">
        <f aca="false">Cotação!D608</f>
        <v>PRUDENCE</v>
      </c>
      <c r="E394" s="28" t="str">
        <f aca="false">Cotação!F608</f>
        <v>B</v>
      </c>
      <c r="F394" s="28" t="n">
        <f aca="false">Cotação!H608</f>
        <v>4.3</v>
      </c>
      <c r="G394" s="32" t="n">
        <f aca="false">Cotação!G608</f>
        <v>3</v>
      </c>
      <c r="H394" s="32" t="n">
        <f aca="false">Cotação!I608</f>
        <v>9</v>
      </c>
      <c r="I394" s="30" t="n">
        <f aca="false">Cotação!M608</f>
        <v>4.18</v>
      </c>
      <c r="J394" s="30" t="n">
        <f aca="false">Cotação!L608</f>
        <v>4.18</v>
      </c>
      <c r="K394" s="30" t="n">
        <f aca="false">Cotação!V608</f>
        <v>4.6075</v>
      </c>
      <c r="L394" s="28" t="str">
        <f aca="false">Cotação!W608</f>
        <v>MEDCENTRO</v>
      </c>
      <c r="M394" s="31" t="n">
        <f aca="false">Cotação!Y608</f>
        <v>0.102272727272727</v>
      </c>
      <c r="N394" s="30" t="n">
        <f aca="false">(K394-I394)*H394</f>
        <v>3.8475</v>
      </c>
      <c r="O394" s="28" t="str">
        <f aca="false">Cotação!AG608</f>
        <v>CENTROFARMA DISTRIBUIDORA FARMACEUTICA LTDA</v>
      </c>
    </row>
    <row r="395" customFormat="false" ht="15" hidden="false" customHeight="false" outlineLevel="0" collapsed="false">
      <c r="A395" s="28" t="str">
        <f aca="false">Cotação!A609</f>
        <v>595611</v>
      </c>
      <c r="B395" s="29" t="str">
        <f aca="false">Cotação!B609</f>
        <v>7898079002963</v>
      </c>
      <c r="C395" s="28" t="str">
        <f aca="false">Cotação!C609</f>
        <v>PRESERV PRUDENCE ULT S 6X8 OF</v>
      </c>
      <c r="D395" s="28" t="str">
        <f aca="false">Cotação!D609</f>
        <v>PRUDENCE</v>
      </c>
      <c r="E395" s="28" t="str">
        <f aca="false">Cotação!F609</f>
        <v>A</v>
      </c>
      <c r="F395" s="28" t="n">
        <f aca="false">Cotação!H609</f>
        <v>2.1</v>
      </c>
      <c r="G395" s="32" t="n">
        <f aca="false">Cotação!G609</f>
        <v>0</v>
      </c>
      <c r="H395" s="32" t="n">
        <f aca="false">Cotação!I609</f>
        <v>6</v>
      </c>
      <c r="I395" s="30" t="n">
        <f aca="false">Cotação!M609</f>
        <v>9.99</v>
      </c>
      <c r="J395" s="30" t="n">
        <f aca="false">Cotação!L609</f>
        <v>9.99</v>
      </c>
      <c r="K395" s="30" t="n">
        <f aca="false">Cotação!V609</f>
        <v>11.0295</v>
      </c>
      <c r="L395" s="28" t="str">
        <f aca="false">Cotação!W609</f>
        <v>MEDCENTRO</v>
      </c>
      <c r="M395" s="31" t="n">
        <f aca="false">Cotação!Y609</f>
        <v>0.104054054054054</v>
      </c>
      <c r="N395" s="30" t="n">
        <f aca="false">(K395-I395)*H395</f>
        <v>6.237</v>
      </c>
      <c r="O395" s="28" t="str">
        <f aca="false">Cotação!AG609</f>
        <v>CENTROFARMA DISTRIBUIDORA FARMACEUTICA LTDA</v>
      </c>
    </row>
    <row r="396" customFormat="false" ht="15" hidden="false" customHeight="false" outlineLevel="0" collapsed="false">
      <c r="A396" s="28" t="str">
        <f aca="false">Cotação!A610</f>
        <v>595601</v>
      </c>
      <c r="B396" s="29" t="str">
        <f aca="false">Cotação!B610</f>
        <v>7898079000136</v>
      </c>
      <c r="C396" s="28" t="str">
        <f aca="false">Cotação!C610</f>
        <v>PRESERV PRUDENCE ULTRA S 3UN</v>
      </c>
      <c r="D396" s="28" t="str">
        <f aca="false">Cotação!D610</f>
        <v>PRUDENCE</v>
      </c>
      <c r="E396" s="28" t="str">
        <f aca="false">Cotação!F610</f>
        <v>C</v>
      </c>
      <c r="F396" s="28" t="n">
        <f aca="false">Cotação!H610</f>
        <v>0.6</v>
      </c>
      <c r="G396" s="32" t="n">
        <f aca="false">Cotação!G610</f>
        <v>0</v>
      </c>
      <c r="H396" s="32" t="n">
        <f aca="false">Cotação!I610</f>
        <v>2</v>
      </c>
      <c r="I396" s="30" t="n">
        <f aca="false">Cotação!M610</f>
        <v>5.89</v>
      </c>
      <c r="J396" s="30" t="n">
        <f aca="false">Cotação!L610</f>
        <v>5.89</v>
      </c>
      <c r="K396" s="30" t="n">
        <f aca="false">Cotação!V610</f>
        <v>6.479</v>
      </c>
      <c r="L396" s="28" t="str">
        <f aca="false">Cotação!W610</f>
        <v>MEDCENTRO</v>
      </c>
      <c r="M396" s="31" t="n">
        <f aca="false">Cotação!Y610</f>
        <v>0.1</v>
      </c>
      <c r="N396" s="30" t="n">
        <f aca="false">(K396-I396)*H396</f>
        <v>1.178</v>
      </c>
      <c r="O396" s="28" t="str">
        <f aca="false">Cotação!AG610</f>
        <v>CENTROFARMA DISTRIBUIDORA FARMACEUTICA LTDA</v>
      </c>
    </row>
    <row r="397" customFormat="false" ht="15" hidden="false" customHeight="false" outlineLevel="0" collapsed="false">
      <c r="A397" s="28" t="str">
        <f aca="false">Cotação!A611</f>
        <v>585201</v>
      </c>
      <c r="B397" s="29" t="str">
        <f aca="false">Cotação!B611</f>
        <v>7896007200351</v>
      </c>
      <c r="C397" s="28" t="str">
        <f aca="false">Cotação!C611</f>
        <v>PRESERV. BLOWTEX ACTION 12X3</v>
      </c>
      <c r="D397" s="28" t="str">
        <f aca="false">Cotação!D611</f>
        <v>BLOWTEX</v>
      </c>
      <c r="E397" s="28" t="str">
        <f aca="false">Cotação!F611</f>
        <v>A</v>
      </c>
      <c r="F397" s="28" t="n">
        <f aca="false">Cotação!H611</f>
        <v>3.2</v>
      </c>
      <c r="G397" s="32" t="n">
        <f aca="false">Cotação!G611</f>
        <v>7</v>
      </c>
      <c r="H397" s="32" t="n">
        <f aca="false">Cotação!I611</f>
        <v>2</v>
      </c>
      <c r="I397" s="30" t="n">
        <f aca="false">Cotação!M611</f>
        <v>6.25</v>
      </c>
      <c r="J397" s="30" t="n">
        <f aca="false">Cotação!L611</f>
        <v>6.25</v>
      </c>
      <c r="K397" s="30" t="n">
        <f aca="false">Cotação!V611</f>
        <v>6.7545</v>
      </c>
      <c r="L397" s="28" t="str">
        <f aca="false">Cotação!W611</f>
        <v>MEDCENTRO</v>
      </c>
      <c r="M397" s="31" t="n">
        <f aca="false">Cotação!Y611</f>
        <v>0.0807200000000001</v>
      </c>
      <c r="N397" s="30" t="n">
        <f aca="false">(K397-I397)*H397</f>
        <v>1.009</v>
      </c>
      <c r="O397" s="28" t="str">
        <f aca="false">Cotação!AG611</f>
        <v>CENTROFARMA DISTRIBUIDORA FARMACEUTICA LTDA</v>
      </c>
    </row>
    <row r="398" customFormat="false" ht="15" hidden="false" customHeight="false" outlineLevel="0" collapsed="false">
      <c r="A398" s="28" t="str">
        <f aca="false">Cotação!A613</f>
        <v>585241</v>
      </c>
      <c r="B398" s="29" t="str">
        <f aca="false">Cotação!B613</f>
        <v>7896007200863</v>
      </c>
      <c r="C398" s="28" t="str">
        <f aca="false">Cotação!C613</f>
        <v>PRESERV. BLOWTEX SKYN</v>
      </c>
      <c r="D398" s="28" t="str">
        <f aca="false">Cotação!D613</f>
        <v>BLOWTEX</v>
      </c>
      <c r="E398" s="28" t="str">
        <f aca="false">Cotação!F613</f>
        <v>A</v>
      </c>
      <c r="F398" s="28" t="n">
        <f aca="false">Cotação!H613</f>
        <v>2.7</v>
      </c>
      <c r="G398" s="32" t="n">
        <f aca="false">Cotação!G613</f>
        <v>1</v>
      </c>
      <c r="H398" s="32" t="n">
        <f aca="false">Cotação!I613</f>
        <v>6</v>
      </c>
      <c r="I398" s="30" t="n">
        <f aca="false">Cotação!M613</f>
        <v>9.55</v>
      </c>
      <c r="J398" s="30" t="n">
        <f aca="false">Cotação!L613</f>
        <v>9.55</v>
      </c>
      <c r="K398" s="30" t="n">
        <f aca="false">Cotação!V613</f>
        <v>10.1935</v>
      </c>
      <c r="L398" s="28" t="str">
        <f aca="false">Cotação!W613</f>
        <v>MEDCENTRO</v>
      </c>
      <c r="M398" s="31" t="n">
        <f aca="false">Cotação!Y613</f>
        <v>0.0673821989528796</v>
      </c>
      <c r="N398" s="30" t="n">
        <f aca="false">(K398-I398)*H398</f>
        <v>3.861</v>
      </c>
      <c r="O398" s="28" t="str">
        <f aca="false">Cotação!AG613</f>
        <v>CENTROFARMA DISTRIBUIDORA FARMACEUTICA LTDA</v>
      </c>
    </row>
    <row r="399" customFormat="false" ht="15" hidden="false" customHeight="false" outlineLevel="0" collapsed="false">
      <c r="A399" s="28" t="str">
        <f aca="false">Cotação!A614</f>
        <v>585281</v>
      </c>
      <c r="B399" s="29" t="str">
        <f aca="false">Cotação!B614</f>
        <v>7898079000129</v>
      </c>
      <c r="C399" s="28" t="str">
        <f aca="false">Cotação!C614</f>
        <v>PRESERV. PRUDENCE EF. RETA.12X3</v>
      </c>
      <c r="D399" s="28" t="str">
        <f aca="false">Cotação!D614</f>
        <v>PRUDENCE</v>
      </c>
      <c r="E399" s="28" t="str">
        <f aca="false">Cotação!F614</f>
        <v>C</v>
      </c>
      <c r="F399" s="28" t="n">
        <f aca="false">Cotação!H614</f>
        <v>0.5</v>
      </c>
      <c r="G399" s="32" t="n">
        <f aca="false">Cotação!G614</f>
        <v>0</v>
      </c>
      <c r="H399" s="32" t="n">
        <f aca="false">Cotação!I614</f>
        <v>2</v>
      </c>
      <c r="I399" s="30" t="n">
        <f aca="false">Cotação!M614</f>
        <v>7.57</v>
      </c>
      <c r="J399" s="30" t="n">
        <f aca="false">Cotação!L614</f>
        <v>7.57</v>
      </c>
      <c r="K399" s="30" t="n">
        <f aca="false">Cotação!V614</f>
        <v>8.3505</v>
      </c>
      <c r="L399" s="28" t="str">
        <f aca="false">Cotação!W614</f>
        <v>MEDCENTRO</v>
      </c>
      <c r="M399" s="31" t="n">
        <f aca="false">Cotação!Y614</f>
        <v>0.103104359313078</v>
      </c>
      <c r="N399" s="30" t="n">
        <f aca="false">(K399-I399)*H399</f>
        <v>1.561</v>
      </c>
      <c r="O399" s="28" t="str">
        <f aca="false">Cotação!AG614</f>
        <v>CENTROFARMA DISTRIBUIDORA FARMACEUTICA LTDA</v>
      </c>
    </row>
    <row r="400" customFormat="false" ht="15" hidden="false" customHeight="false" outlineLevel="0" collapsed="false">
      <c r="A400" s="28" t="str">
        <f aca="false">Cotação!A616</f>
        <v>585321</v>
      </c>
      <c r="B400" s="29" t="str">
        <f aca="false">Cotação!B616</f>
        <v>7898079003021</v>
      </c>
      <c r="C400" s="28" t="str">
        <f aca="false">Cotação!C616</f>
        <v>PRESERV. PRUDENCE LUB.12X3</v>
      </c>
      <c r="D400" s="28" t="str">
        <f aca="false">Cotação!D616</f>
        <v>PADRAO</v>
      </c>
      <c r="E400" s="28" t="str">
        <f aca="false">Cotação!F616</f>
        <v>B</v>
      </c>
      <c r="F400" s="28" t="n">
        <f aca="false">Cotação!H616</f>
        <v>2.3</v>
      </c>
      <c r="G400" s="32" t="n">
        <f aca="false">Cotação!G616</f>
        <v>5</v>
      </c>
      <c r="H400" s="32" t="n">
        <f aca="false">Cotação!I616</f>
        <v>1</v>
      </c>
      <c r="I400" s="30" t="n">
        <f aca="false">Cotação!M616</f>
        <v>3.73</v>
      </c>
      <c r="J400" s="30" t="n">
        <f aca="false">Cotação!L616</f>
        <v>3.73</v>
      </c>
      <c r="K400" s="30" t="n">
        <f aca="false">Cotação!V616</f>
        <v>4.066</v>
      </c>
      <c r="L400" s="28" t="str">
        <f aca="false">Cotação!W616</f>
        <v>MEDCENTRO</v>
      </c>
      <c r="M400" s="31" t="n">
        <f aca="false">Cotação!Y616</f>
        <v>0.0900804289544235</v>
      </c>
      <c r="N400" s="30" t="n">
        <f aca="false">(K400-I400)*H400</f>
        <v>0.336</v>
      </c>
      <c r="O400" s="28" t="n">
        <f aca="false">Cotação!AG616</f>
        <v>0</v>
      </c>
    </row>
    <row r="401" customFormat="false" ht="15" hidden="false" customHeight="false" outlineLevel="0" collapsed="false">
      <c r="A401" s="28" t="str">
        <f aca="false">Cotação!A618</f>
        <v>585381</v>
      </c>
      <c r="B401" s="29" t="str">
        <f aca="false">Cotação!B618</f>
        <v>7898079000327</v>
      </c>
      <c r="C401" s="28" t="str">
        <f aca="false">Cotação!C618</f>
        <v>PRESERV. PRUDENCE UVA 12X3</v>
      </c>
      <c r="D401" s="28" t="str">
        <f aca="false">Cotação!D618</f>
        <v>PRUDENCE</v>
      </c>
      <c r="E401" s="28" t="str">
        <f aca="false">Cotação!F618</f>
        <v>B</v>
      </c>
      <c r="F401" s="28" t="n">
        <f aca="false">Cotação!H618</f>
        <v>4.3</v>
      </c>
      <c r="G401" s="32" t="n">
        <f aca="false">Cotação!G618</f>
        <v>9</v>
      </c>
      <c r="H401" s="32" t="n">
        <f aca="false">Cotação!I618</f>
        <v>3</v>
      </c>
      <c r="I401" s="30" t="n">
        <f aca="false">Cotação!M618</f>
        <v>3.79</v>
      </c>
      <c r="J401" s="30" t="n">
        <f aca="false">Cotação!L618</f>
        <v>3.79</v>
      </c>
      <c r="K401" s="30" t="n">
        <f aca="false">Cotação!V618</f>
        <v>5.149</v>
      </c>
      <c r="L401" s="28" t="str">
        <f aca="false">Cotação!W618</f>
        <v>MEDCENTRO</v>
      </c>
      <c r="M401" s="31" t="n">
        <f aca="false">Cotação!Y618</f>
        <v>0.358575197889182</v>
      </c>
      <c r="N401" s="30" t="n">
        <f aca="false">(K401-I401)*H401</f>
        <v>4.077</v>
      </c>
      <c r="O401" s="28" t="str">
        <f aca="false">Cotação!AG618</f>
        <v>MARTINS COM SERV DISTR SA</v>
      </c>
    </row>
    <row r="402" customFormat="false" ht="15" hidden="false" customHeight="false" outlineLevel="0" collapsed="false">
      <c r="A402" s="28" t="str">
        <f aca="false">Cotação!A619</f>
        <v>595631</v>
      </c>
      <c r="B402" s="29" t="str">
        <f aca="false">Cotação!B619</f>
        <v>7898079002499</v>
      </c>
      <c r="C402" s="28" t="str">
        <f aca="false">Cotação!C619</f>
        <v>PRESERV.PRUDENCE SUPER 03UN</v>
      </c>
      <c r="D402" s="28" t="str">
        <f aca="false">Cotação!D619</f>
        <v>PRUDENCE</v>
      </c>
      <c r="E402" s="28" t="str">
        <f aca="false">Cotação!F619</f>
        <v>C</v>
      </c>
      <c r="F402" s="28" t="n">
        <f aca="false">Cotação!H619</f>
        <v>3</v>
      </c>
      <c r="G402" s="32" t="n">
        <f aca="false">Cotação!G619</f>
        <v>2</v>
      </c>
      <c r="H402" s="32" t="n">
        <f aca="false">Cotação!I619</f>
        <v>6</v>
      </c>
      <c r="I402" s="30" t="n">
        <f aca="false">Cotação!M619</f>
        <v>7.63</v>
      </c>
      <c r="J402" s="30" t="n">
        <f aca="false">Cotação!L619</f>
        <v>7.63</v>
      </c>
      <c r="K402" s="30" t="n">
        <f aca="false">Cotação!V619</f>
        <v>8.3885</v>
      </c>
      <c r="L402" s="28" t="str">
        <f aca="false">Cotação!W619</f>
        <v>MEDCENTRO</v>
      </c>
      <c r="M402" s="31" t="n">
        <f aca="false">Cotação!Y619</f>
        <v>0.0994102228047182</v>
      </c>
      <c r="N402" s="30" t="n">
        <f aca="false">(K402-I402)*H402</f>
        <v>4.551</v>
      </c>
      <c r="O402" s="28" t="str">
        <f aca="false">Cotação!AG619</f>
        <v>PRIME DISTRIBUIDORA PRODUTOS DE HIG LTDA</v>
      </c>
    </row>
    <row r="403" customFormat="false" ht="15" hidden="false" customHeight="false" outlineLevel="0" collapsed="false">
      <c r="A403" s="28" t="str">
        <f aca="false">Cotação!A620</f>
        <v>662501</v>
      </c>
      <c r="B403" s="29" t="str">
        <f aca="false">Cotação!B620</f>
        <v>7898079000938</v>
      </c>
      <c r="C403" s="28" t="str">
        <f aca="false">Cotação!C620</f>
        <v>PRESERVATIVO PRUDENCE C S MIX TROPICAL LV8 PG6</v>
      </c>
      <c r="D403" s="28" t="str">
        <f aca="false">Cotação!D620</f>
        <v>PRUDENCE</v>
      </c>
      <c r="E403" s="28" t="str">
        <f aca="false">Cotação!F620</f>
        <v>C</v>
      </c>
      <c r="F403" s="28" t="n">
        <f aca="false">Cotação!H620</f>
        <v>0.7</v>
      </c>
      <c r="G403" s="32" t="n">
        <f aca="false">Cotação!G620</f>
        <v>0</v>
      </c>
      <c r="H403" s="32" t="n">
        <f aca="false">Cotação!I620</f>
        <v>2</v>
      </c>
      <c r="I403" s="30" t="n">
        <f aca="false">Cotação!M620</f>
        <v>8.54</v>
      </c>
      <c r="J403" s="30" t="n">
        <f aca="false">Cotação!L620</f>
        <v>8.54</v>
      </c>
      <c r="K403" s="30" t="n">
        <f aca="false">Cotação!V620</f>
        <v>9.4335</v>
      </c>
      <c r="L403" s="28" t="str">
        <f aca="false">Cotação!W620</f>
        <v>MEDCENTRO</v>
      </c>
      <c r="M403" s="31" t="n">
        <f aca="false">Cotação!Y620</f>
        <v>0.104625292740047</v>
      </c>
      <c r="N403" s="30" t="n">
        <f aca="false">(K403-I403)*H403</f>
        <v>1.787</v>
      </c>
      <c r="O403" s="28" t="str">
        <f aca="false">Cotação!AG620</f>
        <v>CENTROFARMA DISTRIBUIDORA FARMACEUTICA LTDA</v>
      </c>
    </row>
    <row r="404" customFormat="false" ht="15" hidden="false" customHeight="false" outlineLevel="0" collapsed="false">
      <c r="A404" s="28" t="str">
        <f aca="false">Cotação!A397</f>
        <v>413741</v>
      </c>
      <c r="B404" s="29" t="str">
        <f aca="false">Cotação!B397</f>
        <v>7891317490003</v>
      </c>
      <c r="C404" s="28" t="str">
        <f aca="false">Cotação!C397</f>
        <v>PROMESTRIENO 10MG/G CREME VAG BG 30G+20 APLIC</v>
      </c>
      <c r="D404" s="28" t="str">
        <f aca="false">Cotação!D397</f>
        <v>EUROFARMA</v>
      </c>
      <c r="E404" s="28" t="str">
        <f aca="false">Cotação!F397</f>
        <v>A</v>
      </c>
      <c r="F404" s="28" t="n">
        <f aca="false">Cotação!H397</f>
        <v>2.4</v>
      </c>
      <c r="G404" s="32" t="n">
        <f aca="false">Cotação!G397</f>
        <v>0</v>
      </c>
      <c r="H404" s="32" t="n">
        <f aca="false">Cotação!I397</f>
        <v>7</v>
      </c>
      <c r="I404" s="30" t="n">
        <f aca="false">Cotação!M397</f>
        <v>50.1066666666667</v>
      </c>
      <c r="J404" s="30" t="n">
        <f aca="false">Cotação!L397</f>
        <v>50.105</v>
      </c>
      <c r="K404" s="30" t="n">
        <f aca="false">Cotação!V397</f>
        <v>65.73</v>
      </c>
      <c r="L404" s="28" t="str">
        <f aca="false">Cotação!W397</f>
        <v>DIMEC</v>
      </c>
      <c r="M404" s="31" t="n">
        <f aca="false">Cotação!Y397</f>
        <v>0.311801490154337</v>
      </c>
      <c r="N404" s="30" t="n">
        <f aca="false">(K404-I404)*H404</f>
        <v>109.363333333333</v>
      </c>
      <c r="O404" s="28" t="str">
        <f aca="false">Cotação!AG397</f>
        <v>SC DISTRIBUICAO LTDA</v>
      </c>
    </row>
    <row r="405" customFormat="false" ht="15" hidden="false" customHeight="false" outlineLevel="0" collapsed="false">
      <c r="A405" s="28" t="str">
        <f aca="false">Cotação!A400</f>
        <v>414501</v>
      </c>
      <c r="B405" s="29" t="str">
        <f aca="false">Cotação!B400</f>
        <v>7896112114062</v>
      </c>
      <c r="C405" s="28" t="str">
        <f aca="false">Cotação!C400</f>
        <v>PROPIONATO DE CLOBETASOL 0,5MG/G POM BG 30G</v>
      </c>
      <c r="D405" s="28" t="str">
        <f aca="false">Cotação!D400</f>
        <v>TEUTO</v>
      </c>
      <c r="E405" s="28" t="str">
        <f aca="false">Cotação!F400</f>
        <v>C</v>
      </c>
      <c r="F405" s="28" t="n">
        <f aca="false">Cotação!H400</f>
        <v>0.2</v>
      </c>
      <c r="G405" s="32" t="n">
        <f aca="false">Cotação!G400</f>
        <v>0</v>
      </c>
      <c r="H405" s="32" t="n">
        <f aca="false">Cotação!I400</f>
        <v>1</v>
      </c>
      <c r="I405" s="30" t="n">
        <f aca="false">Cotação!M400</f>
        <v>10.76</v>
      </c>
      <c r="J405" s="30" t="n">
        <f aca="false">Cotação!L400</f>
        <v>10.76</v>
      </c>
      <c r="K405" s="30" t="n">
        <f aca="false">Cotação!V400</f>
        <v>12.91</v>
      </c>
      <c r="L405" s="28" t="str">
        <f aca="false">Cotação!W400</f>
        <v>DIMEC</v>
      </c>
      <c r="M405" s="31" t="n">
        <f aca="false">Cotação!Y400</f>
        <v>0.199814126394052</v>
      </c>
      <c r="N405" s="30" t="n">
        <f aca="false">(K405-I405)*H405</f>
        <v>2.15</v>
      </c>
      <c r="O405" s="28" t="str">
        <f aca="false">Cotação!AG400</f>
        <v>DSC DISTRIBUIDORA DE MEDICAMENTOS LTDA</v>
      </c>
    </row>
    <row r="406" customFormat="false" ht="15" hidden="false" customHeight="false" outlineLevel="0" collapsed="false">
      <c r="A406" s="28" t="str">
        <f aca="false">Cotação!A401</f>
        <v>414141</v>
      </c>
      <c r="B406" s="29" t="str">
        <f aca="false">Cotação!B401</f>
        <v>7899547520408</v>
      </c>
      <c r="C406" s="28" t="str">
        <f aca="false">Cotação!C401</f>
        <v>PROPIONATO DE CLOBETASOL 0,5MG/G SOL CAP FR GTS X 50G</v>
      </c>
      <c r="D406" s="28" t="str">
        <f aca="false">Cotação!D401</f>
        <v>PRATI DONADUZZI</v>
      </c>
      <c r="E406" s="28" t="str">
        <f aca="false">Cotação!F401</f>
        <v>A</v>
      </c>
      <c r="F406" s="28" t="n">
        <f aca="false">Cotação!H401</f>
        <v>5.5</v>
      </c>
      <c r="G406" s="32" t="n">
        <f aca="false">Cotação!G401</f>
        <v>11</v>
      </c>
      <c r="H406" s="32" t="n">
        <f aca="false">Cotação!I401</f>
        <v>4</v>
      </c>
      <c r="I406" s="30" t="n">
        <f aca="false">Cotação!M401</f>
        <v>16.97</v>
      </c>
      <c r="J406" s="30" t="n">
        <f aca="false">Cotação!L401</f>
        <v>16.97</v>
      </c>
      <c r="K406" s="30" t="n">
        <f aca="false">Cotação!V401</f>
        <v>22.96</v>
      </c>
      <c r="L406" s="28" t="str">
        <f aca="false">Cotação!W401</f>
        <v>DIMEC</v>
      </c>
      <c r="M406" s="31" t="n">
        <f aca="false">Cotação!Y401</f>
        <v>0.352975839717148</v>
      </c>
      <c r="N406" s="30" t="n">
        <f aca="false">(K406-I406)*H406</f>
        <v>23.96</v>
      </c>
      <c r="O406" s="28" t="str">
        <f aca="false">Cotação!AG401</f>
        <v>NDS DISTRIBUIDORA DE MEDICAMENTOS LTDA</v>
      </c>
    </row>
    <row r="407" customFormat="false" ht="15" hidden="false" customHeight="false" outlineLevel="0" collapsed="false">
      <c r="A407" s="28" t="str">
        <f aca="false">Cotação!A119</f>
        <v>609771</v>
      </c>
      <c r="B407" s="29" t="str">
        <f aca="false">Cotação!B119</f>
        <v>7898108640555</v>
      </c>
      <c r="C407" s="28" t="str">
        <f aca="false">Cotação!C119</f>
        <v>PROTETOR OCULAR SANCARE C/10 UN TAM M</v>
      </c>
      <c r="D407" s="28" t="str">
        <f aca="false">Cotação!D119</f>
        <v>SANFARMA</v>
      </c>
      <c r="E407" s="28" t="str">
        <f aca="false">Cotação!F119</f>
        <v>C</v>
      </c>
      <c r="F407" s="28" t="n">
        <f aca="false">Cotação!H119</f>
        <v>0.5</v>
      </c>
      <c r="G407" s="32" t="n">
        <f aca="false">Cotação!G119</f>
        <v>0</v>
      </c>
      <c r="H407" s="32" t="n">
        <f aca="false">Cotação!I119</f>
        <v>2</v>
      </c>
      <c r="I407" s="30" t="n">
        <f aca="false">Cotação!M119</f>
        <v>13.9775</v>
      </c>
      <c r="J407" s="30" t="n">
        <f aca="false">Cotação!L119</f>
        <v>13.9775</v>
      </c>
      <c r="K407" s="30" t="n">
        <f aca="false">Cotação!V119</f>
        <v>17.22</v>
      </c>
      <c r="L407" s="28" t="str">
        <f aca="false">Cotação!W119</f>
        <v>DIMEC</v>
      </c>
      <c r="M407" s="31" t="n">
        <f aca="false">Cotação!Y119</f>
        <v>0.231979967805402</v>
      </c>
      <c r="N407" s="30" t="n">
        <f aca="false">(K407-I407)*H407</f>
        <v>6.485</v>
      </c>
      <c r="O407" s="28" t="str">
        <f aca="false">Cotação!AG119</f>
        <v>NAZARIA DISTRIBUIDORA DE PRODUTOS FARMACEUTICOS LTDA</v>
      </c>
    </row>
    <row r="408" customFormat="false" ht="15" hidden="false" customHeight="false" outlineLevel="0" collapsed="false">
      <c r="A408" s="28" t="str">
        <f aca="false">Cotação!A402</f>
        <v>99021</v>
      </c>
      <c r="B408" s="29" t="str">
        <f aca="false">Cotação!B402</f>
        <v>7891317435943</v>
      </c>
      <c r="C408" s="28" t="str">
        <f aca="false">Cotação!C402</f>
        <v>PV - CILOSTAZOL 100MG CX 30 COMP</v>
      </c>
      <c r="D408" s="28" t="str">
        <f aca="false">Cotação!D402</f>
        <v>EUROFARMA</v>
      </c>
      <c r="E408" s="28" t="str">
        <f aca="false">Cotação!F402</f>
        <v>B</v>
      </c>
      <c r="F408" s="28" t="n">
        <f aca="false">Cotação!H402</f>
        <v>1.2</v>
      </c>
      <c r="G408" s="32" t="n">
        <f aca="false">Cotação!G402</f>
        <v>2</v>
      </c>
      <c r="H408" s="32" t="n">
        <f aca="false">Cotação!I402</f>
        <v>2</v>
      </c>
      <c r="I408" s="30" t="n">
        <f aca="false">Cotação!M402</f>
        <v>18.4</v>
      </c>
      <c r="J408" s="30" t="n">
        <f aca="false">Cotação!L402</f>
        <v>18.4</v>
      </c>
      <c r="K408" s="30" t="n">
        <f aca="false">Cotação!V402</f>
        <v>23.84</v>
      </c>
      <c r="L408" s="28" t="str">
        <f aca="false">Cotação!W402</f>
        <v>DIMEC</v>
      </c>
      <c r="M408" s="31" t="n">
        <f aca="false">Cotação!Y402</f>
        <v>0.295652173913044</v>
      </c>
      <c r="N408" s="30" t="n">
        <f aca="false">(K408-I408)*H408</f>
        <v>10.88</v>
      </c>
      <c r="O408" s="28" t="str">
        <f aca="false">Cotação!AG402</f>
        <v>SC DISTRIBUICAO LTDA</v>
      </c>
    </row>
    <row r="409" customFormat="false" ht="15" hidden="false" customHeight="false" outlineLevel="0" collapsed="false">
      <c r="A409" s="28" t="str">
        <f aca="false">Cotação!A880</f>
        <v>201921</v>
      </c>
      <c r="B409" s="29" t="str">
        <f aca="false">Cotação!B880</f>
        <v>7896472500253</v>
      </c>
      <c r="C409" s="28" t="str">
        <f aca="false">Cotação!C880</f>
        <v>PV - DELTALAB 0,2MG LOCAO FR 100ML</v>
      </c>
      <c r="D409" s="28" t="str">
        <f aca="false">Cotação!D880</f>
        <v>MULTILAB</v>
      </c>
      <c r="E409" s="28" t="str">
        <f aca="false">Cotação!F880</f>
        <v>C</v>
      </c>
      <c r="F409" s="28" t="n">
        <f aca="false">Cotação!H880</f>
        <v>0.5</v>
      </c>
      <c r="G409" s="32" t="n">
        <f aca="false">Cotação!G880</f>
        <v>0</v>
      </c>
      <c r="H409" s="32" t="n">
        <f aca="false">Cotação!I880</f>
        <v>2</v>
      </c>
      <c r="I409" s="30" t="n">
        <f aca="false">Cotação!M880</f>
        <v>5.6</v>
      </c>
      <c r="J409" s="30" t="n">
        <f aca="false">Cotação!L880</f>
        <v>5.6</v>
      </c>
      <c r="K409" s="30" t="n">
        <f aca="false">Cotação!V880</f>
        <v>6.669</v>
      </c>
      <c r="L409" s="28" t="str">
        <f aca="false">Cotação!W880</f>
        <v>MEDCENTRO</v>
      </c>
      <c r="M409" s="31" t="n">
        <f aca="false">Cotação!Y880</f>
        <v>0.190892857142857</v>
      </c>
      <c r="N409" s="30" t="n">
        <f aca="false">(K409-I409)*H409</f>
        <v>2.138</v>
      </c>
      <c r="O409" s="28" t="n">
        <f aca="false">Cotação!AG880</f>
        <v>0</v>
      </c>
    </row>
    <row r="410" customFormat="false" ht="15" hidden="false" customHeight="false" outlineLevel="0" collapsed="false">
      <c r="A410" s="28" t="str">
        <f aca="false">Cotação!A881</f>
        <v>67701</v>
      </c>
      <c r="B410" s="29" t="str">
        <f aca="false">Cotação!B881</f>
        <v>7897848500389</v>
      </c>
      <c r="C410" s="28" t="str">
        <f aca="false">Cotação!C881</f>
        <v>PV - DIGEVITA 4 MG/ML SOL OR CT FR PLAS OPC GOT X 20 ML</v>
      </c>
      <c r="D410" s="28" t="str">
        <f aca="false">Cotação!D881</f>
        <v>NATIVITA IND</v>
      </c>
      <c r="E410" s="28" t="str">
        <f aca="false">Cotação!F881</f>
        <v>C</v>
      </c>
      <c r="F410" s="28" t="n">
        <f aca="false">Cotação!H881</f>
        <v>0.5</v>
      </c>
      <c r="G410" s="32" t="n">
        <f aca="false">Cotação!G881</f>
        <v>0</v>
      </c>
      <c r="H410" s="32" t="n">
        <f aca="false">Cotação!I881</f>
        <v>2</v>
      </c>
      <c r="I410" s="30" t="n">
        <f aca="false">Cotação!M881</f>
        <v>2.99</v>
      </c>
      <c r="J410" s="30" t="n">
        <f aca="false">Cotação!L881</f>
        <v>2.99</v>
      </c>
      <c r="K410" s="30" t="n">
        <f aca="false">Cotação!V881</f>
        <v>3.23</v>
      </c>
      <c r="L410" s="28" t="str">
        <f aca="false">Cotação!W881</f>
        <v>DIMEC</v>
      </c>
      <c r="M410" s="31" t="n">
        <f aca="false">Cotação!Y881</f>
        <v>0.080267558528428</v>
      </c>
      <c r="N410" s="30" t="n">
        <f aca="false">(K410-I410)*H410</f>
        <v>0.48</v>
      </c>
      <c r="O410" s="28" t="str">
        <f aca="false">Cotação!AG881</f>
        <v>DSC DISTRIBUIDORA DE MEDICAMENTOS LTDA</v>
      </c>
    </row>
    <row r="411" customFormat="false" ht="15" hidden="false" customHeight="false" outlineLevel="0" collapsed="false">
      <c r="A411" s="28" t="str">
        <f aca="false">Cotação!A403</f>
        <v>236941</v>
      </c>
      <c r="B411" s="29" t="str">
        <f aca="false">Cotação!B403</f>
        <v>7891317431334</v>
      </c>
      <c r="C411" s="28" t="str">
        <f aca="false">Cotação!C403</f>
        <v>PV - ESPIRONOLACTONA 50MG CX 30 COMP</v>
      </c>
      <c r="D411" s="28" t="str">
        <f aca="false">Cotação!D403</f>
        <v>EUROFARMA</v>
      </c>
      <c r="E411" s="28" t="str">
        <f aca="false">Cotação!F403</f>
        <v>C</v>
      </c>
      <c r="F411" s="28" t="n">
        <f aca="false">Cotação!H403</f>
        <v>0.3</v>
      </c>
      <c r="G411" s="32" t="n">
        <f aca="false">Cotação!G403</f>
        <v>0</v>
      </c>
      <c r="H411" s="32" t="n">
        <f aca="false">Cotação!I403</f>
        <v>1</v>
      </c>
      <c r="I411" s="30" t="n">
        <f aca="false">Cotação!M403</f>
        <v>14.12</v>
      </c>
      <c r="J411" s="30" t="n">
        <f aca="false">Cotação!L403</f>
        <v>14.12</v>
      </c>
      <c r="K411" s="30" t="n">
        <f aca="false">Cotação!V403</f>
        <v>20.34</v>
      </c>
      <c r="L411" s="28" t="str">
        <f aca="false">Cotação!W403</f>
        <v>DIMEC</v>
      </c>
      <c r="M411" s="31" t="n">
        <f aca="false">Cotação!Y403</f>
        <v>0.440509915014165</v>
      </c>
      <c r="N411" s="30" t="n">
        <f aca="false">(K411-I411)*H411</f>
        <v>6.22</v>
      </c>
      <c r="O411" s="28" t="str">
        <f aca="false">Cotação!AG403</f>
        <v>SC DISTRIBUICAO LTDA</v>
      </c>
    </row>
    <row r="412" customFormat="false" ht="15" hidden="false" customHeight="false" outlineLevel="0" collapsed="false">
      <c r="A412" s="28" t="str">
        <f aca="false">Cotação!A404</f>
        <v>326441</v>
      </c>
      <c r="B412" s="29" t="str">
        <f aca="false">Cotação!B404</f>
        <v>7896181915638</v>
      </c>
      <c r="C412" s="28" t="str">
        <f aca="false">Cotação!C404</f>
        <v>PV - LOSARTANA POTASSICA 50MG COMR BLX30</v>
      </c>
      <c r="D412" s="28" t="str">
        <f aca="false">Cotação!D404</f>
        <v>ACHE</v>
      </c>
      <c r="E412" s="28" t="str">
        <f aca="false">Cotação!F404</f>
        <v>C</v>
      </c>
      <c r="F412" s="28" t="n">
        <f aca="false">Cotação!H404</f>
        <v>1.2</v>
      </c>
      <c r="G412" s="32" t="n">
        <f aca="false">Cotação!G404</f>
        <v>3</v>
      </c>
      <c r="H412" s="32" t="n">
        <f aca="false">Cotação!I404</f>
        <v>1</v>
      </c>
      <c r="I412" s="30" t="n">
        <f aca="false">Cotação!M404</f>
        <v>1.69</v>
      </c>
      <c r="J412" s="30" t="n">
        <f aca="false">Cotação!L404</f>
        <v>1.69</v>
      </c>
      <c r="K412" s="30" t="n">
        <f aca="false">Cotação!V404</f>
        <v>1.8335</v>
      </c>
      <c r="L412" s="28" t="str">
        <f aca="false">Cotação!W404</f>
        <v>MEDCENTRO</v>
      </c>
      <c r="M412" s="31" t="n">
        <f aca="false">Cotação!Y404</f>
        <v>0.0849112426035503</v>
      </c>
      <c r="N412" s="30" t="n">
        <f aca="false">(K412-I412)*H412</f>
        <v>0.1435</v>
      </c>
      <c r="O412" s="28" t="str">
        <f aca="false">Cotação!AG404</f>
        <v>CENTROFARMA DISTRIBUIDORA FARMACEUTICA LTDA</v>
      </c>
    </row>
    <row r="413" customFormat="false" ht="15" hidden="false" customHeight="false" outlineLevel="0" collapsed="false">
      <c r="A413" s="28" t="str">
        <f aca="false">Cotação!A405</f>
        <v>660341</v>
      </c>
      <c r="B413" s="29" t="str">
        <f aca="false">Cotação!B405</f>
        <v>7891058005658</v>
      </c>
      <c r="C413" s="28" t="str">
        <f aca="false">Cotação!C405</f>
        <v>PV - PREDNISONA 5MG CX 20 COMP</v>
      </c>
      <c r="D413" s="28" t="str">
        <f aca="false">Cotação!D405</f>
        <v>SANOFI/MEDLEY</v>
      </c>
      <c r="E413" s="28" t="str">
        <f aca="false">Cotação!F405</f>
        <v>B</v>
      </c>
      <c r="F413" s="28" t="n">
        <f aca="false">Cotação!H405</f>
        <v>6.7</v>
      </c>
      <c r="G413" s="32" t="n">
        <f aca="false">Cotação!G405</f>
        <v>1</v>
      </c>
      <c r="H413" s="32" t="n">
        <f aca="false">Cotação!I405</f>
        <v>17</v>
      </c>
      <c r="I413" s="30" t="n">
        <f aca="false">Cotação!M405</f>
        <v>3.468</v>
      </c>
      <c r="J413" s="30" t="n">
        <f aca="false">Cotação!L405</f>
        <v>3.468</v>
      </c>
      <c r="K413" s="30" t="n">
        <f aca="false">Cotação!V405</f>
        <v>4.14</v>
      </c>
      <c r="L413" s="28" t="str">
        <f aca="false">Cotação!W405</f>
        <v>DIMEC</v>
      </c>
      <c r="M413" s="31" t="n">
        <f aca="false">Cotação!Y405</f>
        <v>0.193771626297578</v>
      </c>
      <c r="N413" s="30" t="n">
        <f aca="false">(K413-I413)*H413</f>
        <v>11.424</v>
      </c>
      <c r="O413" s="28" t="str">
        <f aca="false">Cotação!AG405</f>
        <v>SC DISTRIBUICAO LTDA</v>
      </c>
    </row>
    <row r="414" customFormat="false" ht="15" hidden="false" customHeight="false" outlineLevel="0" collapsed="false">
      <c r="A414" s="28" t="str">
        <f aca="false">Cotação!A884</f>
        <v>256821</v>
      </c>
      <c r="B414" s="29" t="str">
        <f aca="false">Cotação!B884</f>
        <v>7896112154624</v>
      </c>
      <c r="C414" s="28" t="str">
        <f aca="false">Cotação!C884</f>
        <v>PV ASMOFEN 0,2MG/ML XPE FR 120ML+CM</v>
      </c>
      <c r="D414" s="28" t="str">
        <f aca="false">Cotação!D884</f>
        <v>TEUTO</v>
      </c>
      <c r="E414" s="28" t="str">
        <f aca="false">Cotação!F884</f>
        <v>C</v>
      </c>
      <c r="F414" s="28" t="n">
        <f aca="false">Cotação!H884</f>
        <v>0.4</v>
      </c>
      <c r="G414" s="32" t="n">
        <f aca="false">Cotação!G884</f>
        <v>1</v>
      </c>
      <c r="H414" s="32" t="n">
        <f aca="false">Cotação!I884</f>
        <v>1</v>
      </c>
      <c r="I414" s="30" t="n">
        <f aca="false">Cotação!M884</f>
        <v>6.27</v>
      </c>
      <c r="J414" s="30" t="n">
        <f aca="false">Cotação!L884</f>
        <v>5.41</v>
      </c>
      <c r="K414" s="30" t="n">
        <f aca="false">Cotação!V884</f>
        <v>7.02</v>
      </c>
      <c r="L414" s="28" t="str">
        <f aca="false">Cotação!W884</f>
        <v>DIMEC</v>
      </c>
      <c r="M414" s="31" t="n">
        <f aca="false">Cotação!Y884</f>
        <v>0.119617224880383</v>
      </c>
      <c r="N414" s="30" t="n">
        <f aca="false">(K414-I414)*H414</f>
        <v>0.75</v>
      </c>
      <c r="O414" s="28" t="str">
        <f aca="false">Cotação!AG884</f>
        <v>DSC DISTRIBUIDORA DE MEDICAMENTOS LTDA</v>
      </c>
    </row>
    <row r="415" customFormat="false" ht="15" hidden="false" customHeight="false" outlineLevel="0" collapsed="false">
      <c r="A415" s="28" t="str">
        <f aca="false">Cotação!A406</f>
        <v>521741</v>
      </c>
      <c r="B415" s="29" t="str">
        <f aca="false">Cotação!B406</f>
        <v>7896006214991</v>
      </c>
      <c r="C415" s="28" t="str">
        <f aca="false">Cotação!C406</f>
        <v>PV CETOPROFENO 50MG CAP</v>
      </c>
      <c r="D415" s="28" t="str">
        <f aca="false">Cotação!D406</f>
        <v>UNIAO QUIMICA</v>
      </c>
      <c r="E415" s="28" t="str">
        <f aca="false">Cotação!F406</f>
        <v>B</v>
      </c>
      <c r="F415" s="28" t="n">
        <f aca="false">Cotação!H406</f>
        <v>3.2</v>
      </c>
      <c r="G415" s="32" t="n">
        <f aca="false">Cotação!G406</f>
        <v>1</v>
      </c>
      <c r="H415" s="32" t="n">
        <f aca="false">Cotação!I406</f>
        <v>8</v>
      </c>
      <c r="I415" s="30" t="n">
        <f aca="false">Cotação!M406</f>
        <v>7.85</v>
      </c>
      <c r="J415" s="30" t="n">
        <f aca="false">Cotação!L406</f>
        <v>7.85</v>
      </c>
      <c r="K415" s="30" t="n">
        <f aca="false">Cotação!V406</f>
        <v>10.6</v>
      </c>
      <c r="L415" s="28" t="str">
        <f aca="false">Cotação!W406</f>
        <v>DIMEC</v>
      </c>
      <c r="M415" s="31" t="n">
        <f aca="false">Cotação!Y406</f>
        <v>0.35031847133758</v>
      </c>
      <c r="N415" s="30" t="n">
        <f aca="false">(K415-I415)*H415</f>
        <v>22</v>
      </c>
      <c r="O415" s="28" t="str">
        <f aca="false">Cotação!AG406</f>
        <v>F&amp;F DISTR DE PRODUTOS FARMACÊUTICOS</v>
      </c>
    </row>
    <row r="416" customFormat="false" ht="15" hidden="false" customHeight="false" outlineLevel="0" collapsed="false">
      <c r="A416" s="28" t="str">
        <f aca="false">Cotação!A886</f>
        <v>70701</v>
      </c>
      <c r="B416" s="29" t="str">
        <f aca="false">Cotação!B886</f>
        <v>7897917001380</v>
      </c>
      <c r="C416" s="28" t="str">
        <f aca="false">Cotação!C886</f>
        <v>PVV - BELSPAN 333,4+6,67MG SOL OR FR GTS 20ML</v>
      </c>
      <c r="D416" s="28" t="str">
        <f aca="false">Cotação!D886</f>
        <v>BELFAR</v>
      </c>
      <c r="E416" s="28" t="str">
        <f aca="false">Cotação!F886</f>
        <v>C</v>
      </c>
      <c r="F416" s="28" t="n">
        <f aca="false">Cotação!H886</f>
        <v>0.5</v>
      </c>
      <c r="G416" s="32" t="n">
        <f aca="false">Cotação!G886</f>
        <v>0</v>
      </c>
      <c r="H416" s="32" t="n">
        <f aca="false">Cotação!I886</f>
        <v>2</v>
      </c>
      <c r="I416" s="30" t="n">
        <f aca="false">Cotação!M886</f>
        <v>6.15</v>
      </c>
      <c r="J416" s="30" t="n">
        <f aca="false">Cotação!L886</f>
        <v>6.15</v>
      </c>
      <c r="K416" s="30" t="n">
        <f aca="false">Cotação!V886</f>
        <v>8.075</v>
      </c>
      <c r="L416" s="28" t="str">
        <f aca="false">Cotação!W886</f>
        <v>MEDCENTRO</v>
      </c>
      <c r="M416" s="31" t="n">
        <f aca="false">Cotação!Y886</f>
        <v>0.313008130081301</v>
      </c>
      <c r="N416" s="30" t="n">
        <f aca="false">(K416-I416)*H416</f>
        <v>3.85</v>
      </c>
      <c r="O416" s="28" t="str">
        <f aca="false">Cotação!AG886</f>
        <v>MM LOBATO COM. E REP. LTDA</v>
      </c>
    </row>
    <row r="417" customFormat="false" ht="15" hidden="false" customHeight="false" outlineLevel="0" collapsed="false">
      <c r="A417" s="28" t="str">
        <f aca="false">Cotação!A644</f>
        <v>578761</v>
      </c>
      <c r="B417" s="29" t="str">
        <f aca="false">Cotação!B644</f>
        <v>7898639690418</v>
      </c>
      <c r="C417" s="28" t="str">
        <f aca="false">Cotação!C644</f>
        <v>PVV - TERMOMETRO DIGITAL CLINICO TH1027</v>
      </c>
      <c r="D417" s="28" t="str">
        <f aca="false">Cotação!D644</f>
        <v>G-TECH</v>
      </c>
      <c r="E417" s="28" t="str">
        <f aca="false">Cotação!F644</f>
        <v>A</v>
      </c>
      <c r="F417" s="28" t="n">
        <f aca="false">Cotação!H644</f>
        <v>20.4</v>
      </c>
      <c r="G417" s="32" t="n">
        <f aca="false">Cotação!G644</f>
        <v>2</v>
      </c>
      <c r="H417" s="32" t="n">
        <f aca="false">Cotação!I644</f>
        <v>51</v>
      </c>
      <c r="I417" s="30" t="n">
        <f aca="false">Cotação!M644</f>
        <v>8.082</v>
      </c>
      <c r="J417" s="30" t="n">
        <f aca="false">Cotação!L644</f>
        <v>8.08</v>
      </c>
      <c r="K417" s="30" t="n">
        <f aca="false">Cotação!V644</f>
        <v>11.2955</v>
      </c>
      <c r="L417" s="28" t="str">
        <f aca="false">Cotação!W644</f>
        <v>MEDCENTRO</v>
      </c>
      <c r="M417" s="31" t="n">
        <f aca="false">Cotação!Y644</f>
        <v>0.397611977233358</v>
      </c>
      <c r="N417" s="30" t="n">
        <f aca="false">(K417-I417)*H417</f>
        <v>163.8885</v>
      </c>
      <c r="O417" s="28" t="str">
        <f aca="false">Cotação!AG644</f>
        <v>SC DISTRIBUICAO LTDA</v>
      </c>
    </row>
    <row r="418" customFormat="false" ht="15" hidden="false" customHeight="false" outlineLevel="0" collapsed="false">
      <c r="A418" s="28" t="str">
        <f aca="false">Cotação!A1083</f>
        <v>647251</v>
      </c>
      <c r="B418" s="29" t="str">
        <f aca="false">Cotação!B1083</f>
        <v>7896023716430</v>
      </c>
      <c r="C418" s="28" t="str">
        <f aca="false">Cotação!C1083</f>
        <v>PVV - VITAMINA C 1G C/30 CPR</v>
      </c>
      <c r="D418" s="28" t="str">
        <f aca="false">Cotação!D1083</f>
        <v>CATARINENSE PHARMA</v>
      </c>
      <c r="E418" s="28" t="str">
        <f aca="false">Cotação!F1083</f>
        <v>C</v>
      </c>
      <c r="F418" s="28" t="n">
        <f aca="false">Cotação!H1083</f>
        <v>0.1</v>
      </c>
      <c r="G418" s="32" t="n">
        <f aca="false">Cotação!G1083</f>
        <v>0</v>
      </c>
      <c r="H418" s="32" t="n">
        <f aca="false">Cotação!I1083</f>
        <v>1</v>
      </c>
      <c r="I418" s="30" t="n">
        <f aca="false">Cotação!M1083</f>
        <v>24.6</v>
      </c>
      <c r="J418" s="30" t="n">
        <f aca="false">Cotação!L1083</f>
        <v>24.6</v>
      </c>
      <c r="K418" s="30" t="n">
        <f aca="false">Cotação!V1083</f>
        <v>31.0175</v>
      </c>
      <c r="L418" s="28" t="str">
        <f aca="false">Cotação!W1083</f>
        <v>MEDCENTRO</v>
      </c>
      <c r="M418" s="31" t="n">
        <f aca="false">Cotação!Y1083</f>
        <v>0.260873983739837</v>
      </c>
      <c r="N418" s="30" t="n">
        <f aca="false">(K418-I418)*H418</f>
        <v>6.4175</v>
      </c>
      <c r="O418" s="28" t="str">
        <f aca="false">Cotação!AG1083</f>
        <v>CENTROFARMA DISTRIBUIDORA FARMACEUTICA LTDA</v>
      </c>
    </row>
    <row r="419" customFormat="false" ht="15" hidden="false" customHeight="false" outlineLevel="0" collapsed="false">
      <c r="A419" s="28" t="str">
        <f aca="false">Cotação!A887</f>
        <v>622411</v>
      </c>
      <c r="B419" s="29" t="str">
        <f aca="false">Cotação!B887</f>
        <v>7898582291854</v>
      </c>
      <c r="C419" s="28" t="str">
        <f aca="false">Cotação!C887</f>
        <v>QUEIMADOL POMADA 30G</v>
      </c>
      <c r="D419" s="28" t="str">
        <f aca="false">Cotação!D887</f>
        <v>CIFARMA CIENTIFICA FARMACEUTICA</v>
      </c>
      <c r="E419" s="28" t="str">
        <f aca="false">Cotação!F887</f>
        <v>C</v>
      </c>
      <c r="F419" s="28" t="n">
        <f aca="false">Cotação!H887</f>
        <v>0.7</v>
      </c>
      <c r="G419" s="32" t="n">
        <f aca="false">Cotação!G887</f>
        <v>0</v>
      </c>
      <c r="H419" s="32" t="n">
        <f aca="false">Cotação!I887</f>
        <v>2</v>
      </c>
      <c r="I419" s="30" t="n">
        <f aca="false">Cotação!M887</f>
        <v>11.52</v>
      </c>
      <c r="J419" s="30" t="n">
        <f aca="false">Cotação!L887</f>
        <v>11.52</v>
      </c>
      <c r="K419" s="30" t="n">
        <f aca="false">Cotação!V887</f>
        <v>12.34</v>
      </c>
      <c r="L419" s="28" t="str">
        <f aca="false">Cotação!W887</f>
        <v>DIMEC</v>
      </c>
      <c r="M419" s="31" t="n">
        <f aca="false">Cotação!Y887</f>
        <v>0.0711805555555556</v>
      </c>
      <c r="N419" s="30" t="n">
        <f aca="false">(K419-I419)*H419</f>
        <v>1.64</v>
      </c>
      <c r="O419" s="28" t="str">
        <f aca="false">Cotação!AG887</f>
        <v>CENTROFARMA DISTRIBUIDORA FARMACEUTICA LTDA</v>
      </c>
    </row>
    <row r="420" customFormat="false" ht="15" hidden="false" customHeight="false" outlineLevel="0" collapsed="false">
      <c r="A420" s="28" t="str">
        <f aca="false">Cotação!A978</f>
        <v>643331</v>
      </c>
      <c r="B420" s="29" t="str">
        <f aca="false">Cotação!B978</f>
        <v>7899941202016</v>
      </c>
      <c r="C420" s="28" t="str">
        <f aca="false">Cotação!C978</f>
        <v>REFIL 100% WHEY MAX TITANIUM BAUNILHA 900G</v>
      </c>
      <c r="D420" s="28" t="str">
        <f aca="false">Cotação!D978</f>
        <v>MAX TITANIUM</v>
      </c>
      <c r="E420" s="28" t="str">
        <f aca="false">Cotação!F978</f>
        <v>C</v>
      </c>
      <c r="F420" s="28" t="n">
        <f aca="false">Cotação!H978</f>
        <v>0.3</v>
      </c>
      <c r="G420" s="32" t="n">
        <f aca="false">Cotação!G978</f>
        <v>0</v>
      </c>
      <c r="H420" s="32" t="n">
        <f aca="false">Cotação!I978</f>
        <v>1</v>
      </c>
      <c r="I420" s="30" t="n">
        <f aca="false">Cotação!M978</f>
        <v>117.03</v>
      </c>
      <c r="J420" s="30" t="n">
        <f aca="false">Cotação!L978</f>
        <v>115.14</v>
      </c>
      <c r="K420" s="30" t="n">
        <f aca="false">Cotação!V978</f>
        <v>139.2225</v>
      </c>
      <c r="L420" s="28" t="str">
        <f aca="false">Cotação!W978</f>
        <v>MEDCENTRO</v>
      </c>
      <c r="M420" s="31" t="n">
        <f aca="false">Cotação!Y978</f>
        <v>0.189630863881056</v>
      </c>
      <c r="N420" s="30" t="n">
        <f aca="false">(K420-I420)*H420</f>
        <v>22.1925</v>
      </c>
      <c r="O420" s="28" t="str">
        <f aca="false">Cotação!AG978</f>
        <v>AT SUPLEMENTOS LTDA</v>
      </c>
    </row>
    <row r="421" customFormat="false" ht="15" hidden="false" customHeight="false" outlineLevel="0" collapsed="false">
      <c r="A421" s="28" t="str">
        <f aca="false">Cotação!A979</f>
        <v>609371</v>
      </c>
      <c r="B421" s="29" t="str">
        <f aca="false">Cotação!B979</f>
        <v>7899941201729</v>
      </c>
      <c r="C421" s="28" t="str">
        <f aca="false">Cotação!C979</f>
        <v>REFIL 100% WHEY MAX TITANIUM CHOCOLATE 900G</v>
      </c>
      <c r="D421" s="28" t="str">
        <f aca="false">Cotação!D979</f>
        <v>MAX TITANIUM</v>
      </c>
      <c r="E421" s="28" t="str">
        <f aca="false">Cotação!F979</f>
        <v>A</v>
      </c>
      <c r="F421" s="28" t="n">
        <f aca="false">Cotação!H979</f>
        <v>0.2</v>
      </c>
      <c r="G421" s="32" t="n">
        <f aca="false">Cotação!G979</f>
        <v>0</v>
      </c>
      <c r="H421" s="32" t="n">
        <f aca="false">Cotação!I979</f>
        <v>1</v>
      </c>
      <c r="I421" s="30" t="n">
        <f aca="false">Cotação!M979</f>
        <v>125.03</v>
      </c>
      <c r="J421" s="30" t="n">
        <f aca="false">Cotação!L979</f>
        <v>125.03</v>
      </c>
      <c r="K421" s="30" t="n">
        <f aca="false">Cotação!V979</f>
        <v>170.5915</v>
      </c>
      <c r="L421" s="28" t="str">
        <f aca="false">Cotação!W979</f>
        <v>MEDCENTRO</v>
      </c>
      <c r="M421" s="31" t="n">
        <f aca="false">Cotação!Y979</f>
        <v>0.364404542909702</v>
      </c>
      <c r="N421" s="30" t="n">
        <f aca="false">(K421-I421)*H421</f>
        <v>45.5615</v>
      </c>
      <c r="O421" s="28" t="str">
        <f aca="false">Cotação!AG979</f>
        <v>AT SUPLEMENTOS LTDA</v>
      </c>
    </row>
    <row r="422" customFormat="false" ht="15" hidden="false" customHeight="false" outlineLevel="0" collapsed="false">
      <c r="A422" s="28" t="str">
        <f aca="false">Cotação!A980</f>
        <v>618891</v>
      </c>
      <c r="B422" s="29" t="str">
        <f aca="false">Cotação!B980</f>
        <v>7899941202023</v>
      </c>
      <c r="C422" s="28" t="str">
        <f aca="false">Cotação!C980</f>
        <v>REFIL 100% WHEY MAX TITANIUM COOKIES E CREAM 900G</v>
      </c>
      <c r="D422" s="28" t="str">
        <f aca="false">Cotação!D980</f>
        <v>MAX TITANIUM</v>
      </c>
      <c r="E422" s="28" t="str">
        <f aca="false">Cotação!F980</f>
        <v>B</v>
      </c>
      <c r="F422" s="28" t="n">
        <f aca="false">Cotação!H980</f>
        <v>0.4</v>
      </c>
      <c r="G422" s="32" t="n">
        <f aca="false">Cotação!G980</f>
        <v>0</v>
      </c>
      <c r="H422" s="32" t="n">
        <f aca="false">Cotação!I980</f>
        <v>2</v>
      </c>
      <c r="I422" s="30" t="n">
        <f aca="false">Cotação!M980</f>
        <v>127.93</v>
      </c>
      <c r="J422" s="30" t="n">
        <f aca="false">Cotação!L980</f>
        <v>127.93</v>
      </c>
      <c r="K422" s="30" t="n">
        <f aca="false">Cotação!V980</f>
        <v>162.222</v>
      </c>
      <c r="L422" s="28" t="str">
        <f aca="false">Cotação!W980</f>
        <v>MEDCENTRO</v>
      </c>
      <c r="M422" s="31" t="n">
        <f aca="false">Cotação!Y980</f>
        <v>0.268052841397639</v>
      </c>
      <c r="N422" s="30" t="n">
        <f aca="false">(K422-I422)*H422</f>
        <v>68.584</v>
      </c>
      <c r="O422" s="28" t="str">
        <f aca="false">Cotação!AG980</f>
        <v>AT SUPLEMENTOS LTDA</v>
      </c>
    </row>
    <row r="423" customFormat="false" ht="15" hidden="false" customHeight="false" outlineLevel="0" collapsed="false">
      <c r="A423" s="28" t="str">
        <f aca="false">Cotação!A981</f>
        <v>643321</v>
      </c>
      <c r="B423" s="29" t="str">
        <f aca="false">Cotação!B981</f>
        <v>7899941201712</v>
      </c>
      <c r="C423" s="28" t="str">
        <f aca="false">Cotação!C981</f>
        <v>REFIL 100% WHEY MAX TITANIUM MORANGO  900G</v>
      </c>
      <c r="D423" s="28" t="str">
        <f aca="false">Cotação!D981</f>
        <v>MAX TITANIUM</v>
      </c>
      <c r="E423" s="28" t="str">
        <f aca="false">Cotação!F981</f>
        <v>A</v>
      </c>
      <c r="F423" s="28" t="n">
        <f aca="false">Cotação!H981</f>
        <v>0.8</v>
      </c>
      <c r="G423" s="32" t="n">
        <f aca="false">Cotação!G981</f>
        <v>0</v>
      </c>
      <c r="H423" s="32" t="n">
        <f aca="false">Cotação!I981</f>
        <v>3</v>
      </c>
      <c r="I423" s="30" t="n">
        <f aca="false">Cotação!M981</f>
        <v>127.93</v>
      </c>
      <c r="J423" s="30" t="n">
        <f aca="false">Cotação!L981</f>
        <v>127.93</v>
      </c>
      <c r="K423" s="30" t="n">
        <f aca="false">Cotação!V981</f>
        <v>169.309</v>
      </c>
      <c r="L423" s="28" t="str">
        <f aca="false">Cotação!W981</f>
        <v>MEDCENTRO</v>
      </c>
      <c r="M423" s="31" t="n">
        <f aca="false">Cotação!Y981</f>
        <v>0.323450324396154</v>
      </c>
      <c r="N423" s="30" t="n">
        <f aca="false">(K423-I423)*H423</f>
        <v>124.137</v>
      </c>
      <c r="O423" s="28" t="str">
        <f aca="false">Cotação!AG981</f>
        <v>AT SUPLEMENTOS LTDA</v>
      </c>
    </row>
    <row r="424" customFormat="false" ht="15" hidden="false" customHeight="false" outlineLevel="0" collapsed="false">
      <c r="A424" s="28" t="str">
        <f aca="false">Cotação!A983</f>
        <v>601981</v>
      </c>
      <c r="B424" s="29" t="str">
        <f aca="false">Cotação!B983</f>
        <v>7898944774810</v>
      </c>
      <c r="C424" s="28" t="str">
        <f aca="false">Cotação!C983</f>
        <v>REFIL SUPER WHEY MAX TITANIUM MORANGO 900G</v>
      </c>
      <c r="D424" s="28" t="str">
        <f aca="false">Cotação!D983</f>
        <v>MAX TITANIUM</v>
      </c>
      <c r="E424" s="28" t="str">
        <f aca="false">Cotação!F983</f>
        <v>B</v>
      </c>
      <c r="F424" s="28" t="n">
        <f aca="false">Cotação!H983</f>
        <v>0.4</v>
      </c>
      <c r="G424" s="32" t="n">
        <f aca="false">Cotação!G983</f>
        <v>0</v>
      </c>
      <c r="H424" s="32" t="n">
        <f aca="false">Cotação!I983</f>
        <v>1</v>
      </c>
      <c r="I424" s="30" t="n">
        <f aca="false">Cotação!M983</f>
        <v>67.4</v>
      </c>
      <c r="J424" s="30" t="n">
        <f aca="false">Cotação!L983</f>
        <v>67.4</v>
      </c>
      <c r="K424" s="30" t="n">
        <f aca="false">Cotação!V983</f>
        <v>83.391</v>
      </c>
      <c r="L424" s="28" t="str">
        <f aca="false">Cotação!W983</f>
        <v>MEDCENTRO</v>
      </c>
      <c r="M424" s="31" t="n">
        <f aca="false">Cotação!Y983</f>
        <v>0.237255192878338</v>
      </c>
      <c r="N424" s="30" t="n">
        <f aca="false">(K424-I424)*H424</f>
        <v>15.991</v>
      </c>
      <c r="O424" s="28" t="str">
        <f aca="false">Cotação!AG983</f>
        <v>AT SUPLEMENTOS LTDA</v>
      </c>
    </row>
    <row r="425" customFormat="false" ht="15" hidden="false" customHeight="false" outlineLevel="0" collapsed="false">
      <c r="A425" s="28" t="str">
        <f aca="false">Cotação!A1084</f>
        <v>5603</v>
      </c>
      <c r="B425" s="29" t="str">
        <f aca="false">Cotação!B1084</f>
        <v>7898767761684</v>
      </c>
      <c r="C425" s="28" t="str">
        <f aca="false">Cotação!C1084</f>
        <v>REHIDRAX PO C/04 ENVE AGUA DE COCO</v>
      </c>
      <c r="D425" s="28" t="str">
        <f aca="false">Cotação!D1084</f>
        <v>QUALYNUTRI</v>
      </c>
      <c r="E425" s="28" t="str">
        <f aca="false">Cotação!F1084</f>
        <v>C</v>
      </c>
      <c r="F425" s="28" t="n">
        <f aca="false">Cotação!H1084</f>
        <v>0.2</v>
      </c>
      <c r="G425" s="32" t="n">
        <f aca="false">Cotação!G1084</f>
        <v>0</v>
      </c>
      <c r="H425" s="32" t="n">
        <f aca="false">Cotação!I1084</f>
        <v>1</v>
      </c>
      <c r="I425" s="30" t="n">
        <f aca="false">Cotação!M1084</f>
        <v>8.07</v>
      </c>
      <c r="J425" s="30" t="n">
        <f aca="false">Cotação!L1084</f>
        <v>8.07</v>
      </c>
      <c r="K425" s="30" t="n">
        <f aca="false">Cotação!V1084</f>
        <v>8.76</v>
      </c>
      <c r="L425" s="28" t="str">
        <f aca="false">Cotação!W1084</f>
        <v>DIMEC</v>
      </c>
      <c r="M425" s="31" t="n">
        <f aca="false">Cotação!Y1084</f>
        <v>0.0855018587360594</v>
      </c>
      <c r="N425" s="30" t="n">
        <f aca="false">(K425-I425)*H425</f>
        <v>0.69</v>
      </c>
      <c r="O425" s="28" t="str">
        <f aca="false">Cotação!AG1084</f>
        <v>DSC DISTRIBUIDORA DE MEDICAMENTOS LTDA</v>
      </c>
    </row>
    <row r="426" customFormat="false" ht="15" hidden="false" customHeight="false" outlineLevel="0" collapsed="false">
      <c r="A426" s="28" t="str">
        <f aca="false">Cotação!A1085</f>
        <v>5903</v>
      </c>
      <c r="B426" s="29" t="str">
        <f aca="false">Cotação!B1085</f>
        <v>7898767761707</v>
      </c>
      <c r="C426" s="28" t="str">
        <f aca="false">Cotação!C1085</f>
        <v>REHIDRAX PO C/04 ENVE LARANJA</v>
      </c>
      <c r="D426" s="28" t="str">
        <f aca="false">Cotação!D1085</f>
        <v>QUALYNUTRI</v>
      </c>
      <c r="E426" s="28" t="str">
        <f aca="false">Cotação!F1085</f>
        <v>C</v>
      </c>
      <c r="F426" s="28" t="n">
        <f aca="false">Cotação!H1085</f>
        <v>0.2</v>
      </c>
      <c r="G426" s="32" t="n">
        <f aca="false">Cotação!G1085</f>
        <v>0</v>
      </c>
      <c r="H426" s="32" t="n">
        <f aca="false">Cotação!I1085</f>
        <v>1</v>
      </c>
      <c r="I426" s="30" t="n">
        <f aca="false">Cotação!M1085</f>
        <v>8.07</v>
      </c>
      <c r="J426" s="30" t="n">
        <f aca="false">Cotação!L1085</f>
        <v>8.07</v>
      </c>
      <c r="K426" s="30" t="n">
        <f aca="false">Cotação!V1085</f>
        <v>8.76</v>
      </c>
      <c r="L426" s="28" t="str">
        <f aca="false">Cotação!W1085</f>
        <v>DIMEC</v>
      </c>
      <c r="M426" s="31" t="n">
        <f aca="false">Cotação!Y1085</f>
        <v>0.0855018587360594</v>
      </c>
      <c r="N426" s="30" t="n">
        <f aca="false">(K426-I426)*H426</f>
        <v>0.69</v>
      </c>
      <c r="O426" s="28" t="str">
        <f aca="false">Cotação!AG1085</f>
        <v>DSC DISTRIBUIDORA DE MEDICAMENTOS LTDA</v>
      </c>
    </row>
    <row r="427" customFormat="false" ht="15" hidden="false" customHeight="false" outlineLevel="0" collapsed="false">
      <c r="A427" s="28" t="str">
        <f aca="false">Cotação!A1086</f>
        <v>6203</v>
      </c>
      <c r="B427" s="29" t="str">
        <f aca="false">Cotação!B1086</f>
        <v>7898767761691</v>
      </c>
      <c r="C427" s="28" t="str">
        <f aca="false">Cotação!C1086</f>
        <v>REHIDRAX PO C/04 ENVE NATURAL</v>
      </c>
      <c r="D427" s="28" t="str">
        <f aca="false">Cotação!D1086</f>
        <v>QUALYNUTRI</v>
      </c>
      <c r="E427" s="28" t="str">
        <f aca="false">Cotação!F1086</f>
        <v>C</v>
      </c>
      <c r="F427" s="28" t="n">
        <f aca="false">Cotação!H1086</f>
        <v>0.3</v>
      </c>
      <c r="G427" s="32" t="n">
        <f aca="false">Cotação!G1086</f>
        <v>0</v>
      </c>
      <c r="H427" s="32" t="n">
        <f aca="false">Cotação!I1086</f>
        <v>1</v>
      </c>
      <c r="I427" s="30" t="n">
        <f aca="false">Cotação!M1086</f>
        <v>8.07</v>
      </c>
      <c r="J427" s="30" t="n">
        <f aca="false">Cotação!L1086</f>
        <v>8.07</v>
      </c>
      <c r="K427" s="30" t="n">
        <f aca="false">Cotação!V1086</f>
        <v>8.76</v>
      </c>
      <c r="L427" s="28" t="str">
        <f aca="false">Cotação!W1086</f>
        <v>DIMEC</v>
      </c>
      <c r="M427" s="31" t="n">
        <f aca="false">Cotação!Y1086</f>
        <v>0.0855018587360594</v>
      </c>
      <c r="N427" s="30" t="n">
        <f aca="false">(K427-I427)*H427</f>
        <v>0.69</v>
      </c>
      <c r="O427" s="28" t="str">
        <f aca="false">Cotação!AG1086</f>
        <v>DSC DISTRIBUIDORA DE MEDICAMENTOS LTDA</v>
      </c>
    </row>
    <row r="428" customFormat="false" ht="15" hidden="false" customHeight="false" outlineLevel="0" collapsed="false">
      <c r="A428" s="28" t="str">
        <f aca="false">Cotação!A1087</f>
        <v>5803</v>
      </c>
      <c r="B428" s="29" t="str">
        <f aca="false">Cotação!B1087</f>
        <v>7898767761714</v>
      </c>
      <c r="C428" s="28" t="str">
        <f aca="false">Cotação!C1087</f>
        <v>REHIDRAX PO C/04 ENVE UVA</v>
      </c>
      <c r="D428" s="28" t="str">
        <f aca="false">Cotação!D1087</f>
        <v>QUALYNUTRI</v>
      </c>
      <c r="E428" s="28" t="str">
        <f aca="false">Cotação!F1087</f>
        <v>C</v>
      </c>
      <c r="F428" s="28" t="n">
        <f aca="false">Cotação!H1087</f>
        <v>0.1</v>
      </c>
      <c r="G428" s="32" t="n">
        <f aca="false">Cotação!G1087</f>
        <v>0</v>
      </c>
      <c r="H428" s="32" t="n">
        <f aca="false">Cotação!I1087</f>
        <v>1</v>
      </c>
      <c r="I428" s="30" t="n">
        <f aca="false">Cotação!M1087</f>
        <v>8.04</v>
      </c>
      <c r="J428" s="30" t="n">
        <f aca="false">Cotação!L1087</f>
        <v>8.04</v>
      </c>
      <c r="K428" s="30" t="n">
        <f aca="false">Cotação!V1087</f>
        <v>8.76</v>
      </c>
      <c r="L428" s="28" t="str">
        <f aca="false">Cotação!W1087</f>
        <v>DIMEC</v>
      </c>
      <c r="M428" s="31" t="n">
        <f aca="false">Cotação!Y1087</f>
        <v>0.0895522388059702</v>
      </c>
      <c r="N428" s="30" t="n">
        <f aca="false">(K428-I428)*H428</f>
        <v>0.720000000000001</v>
      </c>
      <c r="O428" s="28" t="str">
        <f aca="false">Cotação!AG1087</f>
        <v>DSC DISTRIBUIDORA DE MEDICAMENTOS LTDA</v>
      </c>
    </row>
    <row r="429" customFormat="false" ht="15" hidden="false" customHeight="false" outlineLevel="0" collapsed="false">
      <c r="A429" s="28" t="str">
        <f aca="false">Cotação!A562</f>
        <v>534641</v>
      </c>
      <c r="B429" s="29" t="str">
        <f aca="false">Cotação!B562</f>
        <v>7896902200494</v>
      </c>
      <c r="C429" s="28" t="str">
        <f aca="false">Cotação!C562</f>
        <v>REMOVEDOR DE ESMALTE A BASE DE ACETONA FARMAX</v>
      </c>
      <c r="D429" s="28" t="str">
        <f aca="false">Cotação!D562</f>
        <v>FARMAX</v>
      </c>
      <c r="E429" s="28" t="str">
        <f aca="false">Cotação!F562</f>
        <v>C</v>
      </c>
      <c r="F429" s="28" t="n">
        <f aca="false">Cotação!H562</f>
        <v>3.2</v>
      </c>
      <c r="G429" s="32" t="n">
        <f aca="false">Cotação!G562</f>
        <v>8</v>
      </c>
      <c r="H429" s="32" t="n">
        <f aca="false">Cotação!I562</f>
        <v>1</v>
      </c>
      <c r="I429" s="30" t="n">
        <f aca="false">Cotação!M562</f>
        <v>2.49</v>
      </c>
      <c r="J429" s="30" t="n">
        <f aca="false">Cotação!L562</f>
        <v>2.49</v>
      </c>
      <c r="K429" s="30" t="n">
        <f aca="false">Cotação!V562</f>
        <v>2.6695</v>
      </c>
      <c r="L429" s="28" t="str">
        <f aca="false">Cotação!W562</f>
        <v>MEDCENTRO</v>
      </c>
      <c r="M429" s="31" t="n">
        <f aca="false">Cotação!Y562</f>
        <v>0.0720883534136547</v>
      </c>
      <c r="N429" s="30" t="n">
        <f aca="false">(K429-I429)*H429</f>
        <v>0.1795</v>
      </c>
      <c r="O429" s="28" t="str">
        <f aca="false">Cotação!AG562</f>
        <v>OKAJIMA DISTRIBUICAO E COMERCIO LTDA</v>
      </c>
    </row>
    <row r="430" customFormat="false" ht="15" hidden="false" customHeight="false" outlineLevel="0" collapsed="false">
      <c r="A430" s="28" t="str">
        <f aca="false">Cotação!A889</f>
        <v>315381</v>
      </c>
      <c r="B430" s="29" t="str">
        <f aca="false">Cotação!B889</f>
        <v>7896004715247</v>
      </c>
      <c r="C430" s="28" t="str">
        <f aca="false">Cotação!C889</f>
        <v>REPOFLOR 100MG FR 12 CAP</v>
      </c>
      <c r="D430" s="28" t="str">
        <f aca="false">Cotação!D889</f>
        <v>LEGRAND OTC</v>
      </c>
      <c r="E430" s="28" t="str">
        <f aca="false">Cotação!F889</f>
        <v>A</v>
      </c>
      <c r="F430" s="28" t="n">
        <f aca="false">Cotação!H889</f>
        <v>2.7</v>
      </c>
      <c r="G430" s="32" t="n">
        <f aca="false">Cotação!G889</f>
        <v>6</v>
      </c>
      <c r="H430" s="32" t="n">
        <f aca="false">Cotação!I889</f>
        <v>1</v>
      </c>
      <c r="I430" s="30" t="n">
        <f aca="false">Cotação!M889</f>
        <v>21.33</v>
      </c>
      <c r="J430" s="30" t="n">
        <f aca="false">Cotação!L889</f>
        <v>21.33</v>
      </c>
      <c r="K430" s="30" t="n">
        <f aca="false">Cotação!V889</f>
        <v>23.5885</v>
      </c>
      <c r="L430" s="28" t="str">
        <f aca="false">Cotação!W889</f>
        <v>MEDCENTRO</v>
      </c>
      <c r="M430" s="31" t="n">
        <f aca="false">Cotação!Y889</f>
        <v>0.105883731833099</v>
      </c>
      <c r="N430" s="30" t="n">
        <f aca="false">(K430-I430)*H430</f>
        <v>2.2585</v>
      </c>
      <c r="O430" s="28" t="str">
        <f aca="false">Cotação!AG889</f>
        <v>MEDCENTRO TO DISTRIBUIDORA DE PRODUTOS FARMACEUTICOS LTDA PA</v>
      </c>
    </row>
    <row r="431" customFormat="false" ht="15" hidden="false" customHeight="false" outlineLevel="0" collapsed="false">
      <c r="A431" s="28" t="str">
        <f aca="false">Cotação!A890</f>
        <v>315361</v>
      </c>
      <c r="B431" s="29" t="str">
        <f aca="false">Cotação!B890</f>
        <v>7896004720838</v>
      </c>
      <c r="C431" s="28" t="str">
        <f aca="false">Cotação!C890</f>
        <v>REPOFLOR 200MG FR 6 CAP</v>
      </c>
      <c r="D431" s="28" t="str">
        <f aca="false">Cotação!D890</f>
        <v>LEGRAND OTC</v>
      </c>
      <c r="E431" s="28" t="str">
        <f aca="false">Cotação!F890</f>
        <v>A</v>
      </c>
      <c r="F431" s="28" t="n">
        <f aca="false">Cotação!H890</f>
        <v>6.4</v>
      </c>
      <c r="G431" s="32" t="n">
        <f aca="false">Cotação!G890</f>
        <v>4</v>
      </c>
      <c r="H431" s="32" t="n">
        <f aca="false">Cotação!I890</f>
        <v>13</v>
      </c>
      <c r="I431" s="30" t="n">
        <f aca="false">Cotação!M890</f>
        <v>16.95</v>
      </c>
      <c r="J431" s="30" t="n">
        <f aca="false">Cotação!L890</f>
        <v>16.95</v>
      </c>
      <c r="K431" s="30" t="n">
        <f aca="false">Cotação!V890</f>
        <v>23.8165</v>
      </c>
      <c r="L431" s="28" t="str">
        <f aca="false">Cotação!W890</f>
        <v>MEDCENTRO</v>
      </c>
      <c r="M431" s="31" t="n">
        <f aca="false">Cotação!Y890</f>
        <v>0.405103244837758</v>
      </c>
      <c r="N431" s="30" t="n">
        <f aca="false">(K431-I431)*H431</f>
        <v>89.2645</v>
      </c>
      <c r="O431" s="28" t="str">
        <f aca="false">Cotação!AG890</f>
        <v>MEDCENTRO TO DISTRIBUIDORA DE PRODUTOS FARMACEUTICOS LTDA PA</v>
      </c>
    </row>
    <row r="432" customFormat="false" ht="15" hidden="false" customHeight="false" outlineLevel="0" collapsed="false">
      <c r="A432" s="28" t="str">
        <f aca="false">Cotação!A631</f>
        <v>624511</v>
      </c>
      <c r="B432" s="29" t="str">
        <f aca="false">Cotação!B631</f>
        <v>7896004769943</v>
      </c>
      <c r="C432" s="28" t="str">
        <f aca="false">Cotação!C631</f>
        <v>REPOFLOR 250MG CX 10 SACHES</v>
      </c>
      <c r="D432" s="28" t="str">
        <f aca="false">Cotação!D631</f>
        <v>LEGRAND OTC</v>
      </c>
      <c r="E432" s="28" t="str">
        <f aca="false">Cotação!F631</f>
        <v>B</v>
      </c>
      <c r="F432" s="28" t="n">
        <f aca="false">Cotação!H631</f>
        <v>0.5</v>
      </c>
      <c r="G432" s="32" t="n">
        <f aca="false">Cotação!G631</f>
        <v>0</v>
      </c>
      <c r="H432" s="32" t="n">
        <f aca="false">Cotação!I631</f>
        <v>2</v>
      </c>
      <c r="I432" s="30" t="n">
        <f aca="false">Cotação!M631</f>
        <v>26.83</v>
      </c>
      <c r="J432" s="30" t="n">
        <f aca="false">Cotação!L631</f>
        <v>26.83</v>
      </c>
      <c r="K432" s="30" t="n">
        <f aca="false">Cotação!V631</f>
        <v>33.4305</v>
      </c>
      <c r="L432" s="28" t="str">
        <f aca="false">Cotação!W631</f>
        <v>MEDCENTRO</v>
      </c>
      <c r="M432" s="31" t="n">
        <f aca="false">Cotação!Y631</f>
        <v>0.246011926947447</v>
      </c>
      <c r="N432" s="30" t="n">
        <f aca="false">(K432-I432)*H432</f>
        <v>13.201</v>
      </c>
      <c r="O432" s="28" t="str">
        <f aca="false">Cotação!AG631</f>
        <v>CASTANHAL PARAENSE D. DE MEDICAMENTOS LTDA</v>
      </c>
    </row>
    <row r="433" customFormat="false" ht="15" hidden="false" customHeight="false" outlineLevel="0" collapsed="false">
      <c r="A433" s="28" t="str">
        <f aca="false">Cotação!A960</f>
        <v>418201</v>
      </c>
      <c r="B433" s="29" t="str">
        <f aca="false">Cotação!B960</f>
        <v>7898133134784</v>
      </c>
      <c r="C433" s="28" t="str">
        <f aca="false">Cotação!C960</f>
        <v>RIFOTRAT 10 MG/ML SOL TOP SPRAY CT FR PLAS AMB X 20 ML</v>
      </c>
      <c r="D433" s="28" t="str">
        <f aca="false">Cotação!D960</f>
        <v>NATULAB LABORATORIO</v>
      </c>
      <c r="E433" s="28" t="str">
        <f aca="false">Cotação!F960</f>
        <v>A</v>
      </c>
      <c r="F433" s="28" t="n">
        <f aca="false">Cotação!H960</f>
        <v>67.5</v>
      </c>
      <c r="G433" s="32" t="n">
        <f aca="false">Cotação!G960</f>
        <v>31</v>
      </c>
      <c r="H433" s="32" t="n">
        <f aca="false">Cotação!I960</f>
        <v>143</v>
      </c>
      <c r="I433" s="30" t="n">
        <f aca="false">Cotação!M960</f>
        <v>6.99</v>
      </c>
      <c r="J433" s="30" t="n">
        <f aca="false">Cotação!L960</f>
        <v>6.99</v>
      </c>
      <c r="K433" s="30" t="n">
        <f aca="false">Cotação!V960</f>
        <v>7.448</v>
      </c>
      <c r="L433" s="28" t="str">
        <f aca="false">Cotação!W960</f>
        <v>MEDCENTRO</v>
      </c>
      <c r="M433" s="31" t="n">
        <f aca="false">Cotação!Y960</f>
        <v>0.0655221745350501</v>
      </c>
      <c r="N433" s="30" t="n">
        <f aca="false">(K433-I433)*H433</f>
        <v>65.494</v>
      </c>
      <c r="O433" s="28" t="str">
        <f aca="false">Cotação!AG960</f>
        <v>DSC DISTRIBUIDORA DE MEDICAMENTOS LTDA</v>
      </c>
    </row>
    <row r="434" customFormat="false" ht="15" hidden="false" customHeight="false" outlineLevel="0" collapsed="false">
      <c r="A434" s="28" t="str">
        <f aca="false">Cotação!A415</f>
        <v>633701</v>
      </c>
      <c r="B434" s="29" t="str">
        <f aca="false">Cotação!B415</f>
        <v>7896004752808</v>
      </c>
      <c r="C434" s="28" t="str">
        <f aca="false">Cotação!C415</f>
        <v>RISEDRONATO SODICO 150MG CX 1 COMP REV</v>
      </c>
      <c r="D434" s="28" t="str">
        <f aca="false">Cotação!D415</f>
        <v>GERMED GENERICOS</v>
      </c>
      <c r="E434" s="28" t="str">
        <f aca="false">Cotação!F415</f>
        <v>A</v>
      </c>
      <c r="F434" s="28" t="n">
        <f aca="false">Cotação!H415</f>
        <v>5.4</v>
      </c>
      <c r="G434" s="32" t="n">
        <f aca="false">Cotação!G415</f>
        <v>7</v>
      </c>
      <c r="H434" s="32" t="n">
        <f aca="false">Cotação!I415</f>
        <v>7</v>
      </c>
      <c r="I434" s="30" t="n">
        <f aca="false">Cotação!M415</f>
        <v>12.73</v>
      </c>
      <c r="J434" s="30" t="n">
        <f aca="false">Cotação!L415</f>
        <v>10.72</v>
      </c>
      <c r="K434" s="30" t="n">
        <f aca="false">Cotação!V415</f>
        <v>17.48</v>
      </c>
      <c r="L434" s="28" t="str">
        <f aca="false">Cotação!W415</f>
        <v>DIMEC</v>
      </c>
      <c r="M434" s="31" t="n">
        <f aca="false">Cotação!Y415</f>
        <v>0.373134328358209</v>
      </c>
      <c r="N434" s="30" t="n">
        <f aca="false">(K434-I434)*H434</f>
        <v>33.25</v>
      </c>
      <c r="O434" s="28" t="str">
        <f aca="false">Cotação!AG415</f>
        <v>CENTROFARMA DISTRIBUIDORA FARMACEUTICA LTDA</v>
      </c>
    </row>
    <row r="435" customFormat="false" ht="15" hidden="false" customHeight="false" outlineLevel="0" collapsed="false">
      <c r="A435" s="28" t="str">
        <f aca="false">Cotação!A414</f>
        <v>419001</v>
      </c>
      <c r="B435" s="29" t="str">
        <f aca="false">Cotação!B414</f>
        <v>7898569763916</v>
      </c>
      <c r="C435" s="28" t="str">
        <f aca="false">Cotação!C414</f>
        <v>RISEDRONATO SODICO 150MG CX 1 COMP REV</v>
      </c>
      <c r="D435" s="28" t="str">
        <f aca="false">Cotação!D414</f>
        <v>ALTHAIA</v>
      </c>
      <c r="E435" s="28" t="str">
        <f aca="false">Cotação!F414</f>
        <v>C</v>
      </c>
      <c r="F435" s="28" t="n">
        <f aca="false">Cotação!H414</f>
        <v>0.1</v>
      </c>
      <c r="G435" s="32" t="n">
        <f aca="false">Cotação!G414</f>
        <v>0</v>
      </c>
      <c r="H435" s="32" t="n">
        <f aca="false">Cotação!I414</f>
        <v>1</v>
      </c>
      <c r="I435" s="30" t="n">
        <f aca="false">Cotação!M414</f>
        <v>18.43</v>
      </c>
      <c r="J435" s="30" t="n">
        <f aca="false">Cotação!L414</f>
        <v>13.5</v>
      </c>
      <c r="K435" s="30" t="n">
        <f aca="false">Cotação!V414</f>
        <v>22.78</v>
      </c>
      <c r="L435" s="28" t="str">
        <f aca="false">Cotação!W414</f>
        <v>DIMEC</v>
      </c>
      <c r="M435" s="31" t="n">
        <f aca="false">Cotação!Y414</f>
        <v>0.236028214867065</v>
      </c>
      <c r="N435" s="30" t="n">
        <f aca="false">(K435-I435)*H435</f>
        <v>4.35</v>
      </c>
      <c r="O435" s="28" t="str">
        <f aca="false">Cotação!AG414</f>
        <v>SC DISTRIBUICAO LTDA</v>
      </c>
    </row>
    <row r="436" customFormat="false" ht="15" hidden="false" customHeight="false" outlineLevel="0" collapsed="false">
      <c r="A436" s="28" t="str">
        <f aca="false">Cotação!A508</f>
        <v>874</v>
      </c>
      <c r="B436" s="29" t="str">
        <f aca="false">Cotação!B508</f>
        <v>7899095202399</v>
      </c>
      <c r="C436" s="28" t="str">
        <f aca="false">Cotação!C508</f>
        <v>RISPERIDONA (C1) 2MG C/30 CPR (C1)</v>
      </c>
      <c r="D436" s="28" t="str">
        <f aca="false">Cotação!D508</f>
        <v>GEOLAB INDUSTRIA FARMACEUTICA</v>
      </c>
      <c r="E436" s="28" t="str">
        <f aca="false">Cotação!F508</f>
        <v>C</v>
      </c>
      <c r="F436" s="28" t="n">
        <f aca="false">Cotação!H508</f>
        <v>0.4</v>
      </c>
      <c r="G436" s="32" t="n">
        <f aca="false">Cotação!G508</f>
        <v>0</v>
      </c>
      <c r="H436" s="32" t="n">
        <f aca="false">Cotação!I508</f>
        <v>2</v>
      </c>
      <c r="I436" s="30" t="n">
        <f aca="false">Cotação!M508</f>
        <v>5.71</v>
      </c>
      <c r="J436" s="30" t="n">
        <f aca="false">Cotação!L508</f>
        <v>5.71</v>
      </c>
      <c r="K436" s="30" t="n">
        <f aca="false">Cotação!V508</f>
        <v>6.03</v>
      </c>
      <c r="L436" s="28" t="str">
        <f aca="false">Cotação!W508</f>
        <v>DIMEC</v>
      </c>
      <c r="M436" s="31" t="n">
        <f aca="false">Cotação!Y508</f>
        <v>0.0560420315236427</v>
      </c>
      <c r="N436" s="30" t="n">
        <f aca="false">(K436-I436)*H436</f>
        <v>0.640000000000001</v>
      </c>
      <c r="O436" s="28" t="str">
        <f aca="false">Cotação!AG508</f>
        <v>MEDCENTRO TO DISTRIBUIDORA DE PRODUTOS FARMACEUTICOS LTDA PA</v>
      </c>
    </row>
    <row r="437" customFormat="false" ht="15" hidden="false" customHeight="false" outlineLevel="0" collapsed="false">
      <c r="A437" s="28" t="str">
        <f aca="false">Cotação!A416</f>
        <v>578881</v>
      </c>
      <c r="B437" s="29" t="str">
        <f aca="false">Cotação!B416</f>
        <v>7891317017675</v>
      </c>
      <c r="C437" s="28" t="str">
        <f aca="false">Cotação!C416</f>
        <v>RIVAROXABANA 20MG CX 30 COMP REV</v>
      </c>
      <c r="D437" s="28" t="str">
        <f aca="false">Cotação!D416</f>
        <v>EUROFARMA</v>
      </c>
      <c r="E437" s="28" t="str">
        <f aca="false">Cotação!F416</f>
        <v>B</v>
      </c>
      <c r="F437" s="28" t="n">
        <f aca="false">Cotação!H416</f>
        <v>2.1</v>
      </c>
      <c r="G437" s="32" t="n">
        <f aca="false">Cotação!G416</f>
        <v>2</v>
      </c>
      <c r="H437" s="32" t="n">
        <f aca="false">Cotação!I416</f>
        <v>4</v>
      </c>
      <c r="I437" s="30" t="n">
        <f aca="false">Cotação!M416</f>
        <v>10.14</v>
      </c>
      <c r="J437" s="30" t="n">
        <f aca="false">Cotação!L416</f>
        <v>9.28</v>
      </c>
      <c r="K437" s="30" t="n">
        <f aca="false">Cotação!V416</f>
        <v>13.1</v>
      </c>
      <c r="L437" s="28" t="str">
        <f aca="false">Cotação!W416</f>
        <v>DIMEC</v>
      </c>
      <c r="M437" s="31" t="n">
        <f aca="false">Cotação!Y416</f>
        <v>0.291913214990138</v>
      </c>
      <c r="N437" s="30" t="n">
        <f aca="false">(K437-I437)*H437</f>
        <v>11.84</v>
      </c>
      <c r="O437" s="28" t="str">
        <f aca="false">Cotação!AG416</f>
        <v>SC DISTRIBUICAO LTDA</v>
      </c>
    </row>
    <row r="438" customFormat="false" ht="15" hidden="false" customHeight="false" outlineLevel="0" collapsed="false">
      <c r="A438" s="28" t="str">
        <f aca="false">Cotação!A893</f>
        <v>556081</v>
      </c>
      <c r="B438" s="29" t="str">
        <f aca="false">Cotação!B893</f>
        <v>7898582290543</v>
      </c>
      <c r="C438" s="28" t="str">
        <f aca="false">Cotação!C893</f>
        <v>ROSA MOSQUETA 30ML GOTAS</v>
      </c>
      <c r="D438" s="28" t="str">
        <f aca="false">Cotação!D893</f>
        <v>BELLAPHYTUS</v>
      </c>
      <c r="E438" s="28" t="str">
        <f aca="false">Cotação!F893</f>
        <v>A</v>
      </c>
      <c r="F438" s="28" t="n">
        <f aca="false">Cotação!H893</f>
        <v>3.1</v>
      </c>
      <c r="G438" s="32" t="n">
        <f aca="false">Cotação!G893</f>
        <v>6</v>
      </c>
      <c r="H438" s="32" t="n">
        <f aca="false">Cotação!I893</f>
        <v>2</v>
      </c>
      <c r="I438" s="30" t="n">
        <f aca="false">Cotação!M893</f>
        <v>15.52</v>
      </c>
      <c r="J438" s="30" t="n">
        <f aca="false">Cotação!L893</f>
        <v>15.52</v>
      </c>
      <c r="K438" s="30" t="n">
        <f aca="false">Cotação!V893</f>
        <v>17.66</v>
      </c>
      <c r="L438" s="28" t="str">
        <f aca="false">Cotação!W893</f>
        <v>DIMEC</v>
      </c>
      <c r="M438" s="31" t="n">
        <f aca="false">Cotação!Y893</f>
        <v>0.137886597938144</v>
      </c>
      <c r="N438" s="30" t="n">
        <f aca="false">(K438-I438)*H438</f>
        <v>4.28</v>
      </c>
      <c r="O438" s="28" t="str">
        <f aca="false">Cotação!AG893</f>
        <v>DSC DISTRIBUIDORA DE MEDICAMENTOS LTDA</v>
      </c>
    </row>
    <row r="439" customFormat="false" ht="15" hidden="false" customHeight="false" outlineLevel="0" collapsed="false">
      <c r="A439" s="28" t="str">
        <f aca="false">Cotação!A419</f>
        <v>428101</v>
      </c>
      <c r="B439" s="29" t="str">
        <f aca="false">Cotação!B419</f>
        <v>7898569760458</v>
      </c>
      <c r="C439" s="28" t="str">
        <f aca="false">Cotação!C419</f>
        <v>ROSUVASTATINA CALCICA 10MG CX 30 COMP REV</v>
      </c>
      <c r="D439" s="28" t="str">
        <f aca="false">Cotação!D419</f>
        <v>ALTHAIA</v>
      </c>
      <c r="E439" s="28" t="str">
        <f aca="false">Cotação!F419</f>
        <v>C</v>
      </c>
      <c r="F439" s="28" t="n">
        <f aca="false">Cotação!H419</f>
        <v>1</v>
      </c>
      <c r="G439" s="32" t="n">
        <f aca="false">Cotação!G419</f>
        <v>0</v>
      </c>
      <c r="H439" s="32" t="n">
        <f aca="false">Cotação!I419</f>
        <v>3</v>
      </c>
      <c r="I439" s="30" t="n">
        <f aca="false">Cotação!M419</f>
        <v>3.89</v>
      </c>
      <c r="J439" s="30" t="n">
        <f aca="false">Cotação!L419</f>
        <v>3.89</v>
      </c>
      <c r="K439" s="30" t="n">
        <f aca="false">Cotação!V419</f>
        <v>7.3</v>
      </c>
      <c r="L439" s="28" t="str">
        <f aca="false">Cotação!W419</f>
        <v>DIMEC</v>
      </c>
      <c r="M439" s="31" t="n">
        <f aca="false">Cotação!Y419</f>
        <v>0.876606683804627</v>
      </c>
      <c r="N439" s="30" t="n">
        <f aca="false">(K439-I439)*H439</f>
        <v>10.23</v>
      </c>
      <c r="O439" s="28" t="str">
        <f aca="false">Cotação!AG419</f>
        <v>MEDCENTRO TO DISTRIBUIDORA DE PRODUTOS FARMACEUTICOS LTDA PA</v>
      </c>
    </row>
    <row r="440" customFormat="false" ht="15" hidden="false" customHeight="false" outlineLevel="0" collapsed="false">
      <c r="A440" s="28" t="str">
        <f aca="false">Cotação!A423</f>
        <v>428261</v>
      </c>
      <c r="B440" s="29" t="str">
        <f aca="false">Cotação!B423</f>
        <v>7898569760533</v>
      </c>
      <c r="C440" s="28" t="str">
        <f aca="false">Cotação!C423</f>
        <v>ROSUVASTATINA CALCICA 40MG CX 30 COMP REV</v>
      </c>
      <c r="D440" s="28" t="str">
        <f aca="false">Cotação!D423</f>
        <v>ALTHAIA</v>
      </c>
      <c r="E440" s="28" t="str">
        <f aca="false">Cotação!F423</f>
        <v>B</v>
      </c>
      <c r="F440" s="28" t="n">
        <f aca="false">Cotação!H423</f>
        <v>1.5</v>
      </c>
      <c r="G440" s="32" t="n">
        <f aca="false">Cotação!G423</f>
        <v>2</v>
      </c>
      <c r="H440" s="32" t="n">
        <f aca="false">Cotação!I423</f>
        <v>2</v>
      </c>
      <c r="I440" s="30" t="n">
        <f aca="false">Cotação!M423</f>
        <v>42.6</v>
      </c>
      <c r="J440" s="30" t="n">
        <f aca="false">Cotação!L423</f>
        <v>42.6</v>
      </c>
      <c r="K440" s="30" t="n">
        <f aca="false">Cotação!V423</f>
        <v>50.16</v>
      </c>
      <c r="L440" s="28" t="str">
        <f aca="false">Cotação!W423</f>
        <v>MEDCENTRO</v>
      </c>
      <c r="M440" s="31" t="n">
        <f aca="false">Cotação!Y423</f>
        <v>0.177464788732394</v>
      </c>
      <c r="N440" s="30" t="n">
        <f aca="false">(K440-I440)*H440</f>
        <v>15.12</v>
      </c>
      <c r="O440" s="28" t="str">
        <f aca="false">Cotação!AG423</f>
        <v>MEDCENTRO TO DISTRIBUIDORA DE PRODUTOS FARMACEUTICOS LTDA PA</v>
      </c>
    </row>
    <row r="441" customFormat="false" ht="15" hidden="false" customHeight="false" outlineLevel="0" collapsed="false">
      <c r="A441" s="28" t="str">
        <f aca="false">Cotação!A569</f>
        <v>544</v>
      </c>
      <c r="B441" s="29" t="str">
        <f aca="false">Cotação!B569</f>
        <v>7896699023443</v>
      </c>
      <c r="C441" s="28" t="str">
        <f aca="false">Cotação!C569</f>
        <v>SABONETEIRA LOLLY AZUL</v>
      </c>
      <c r="D441" s="28" t="str">
        <f aca="false">Cotação!D569</f>
        <v>LOLLY</v>
      </c>
      <c r="E441" s="28" t="str">
        <f aca="false">Cotação!F569</f>
        <v>C</v>
      </c>
      <c r="F441" s="28" t="n">
        <f aca="false">Cotação!H569</f>
        <v>0</v>
      </c>
      <c r="G441" s="32" t="n">
        <f aca="false">Cotação!G569</f>
        <v>0</v>
      </c>
      <c r="H441" s="32" t="n">
        <f aca="false">Cotação!I569</f>
        <v>1</v>
      </c>
      <c r="I441" s="30" t="n">
        <f aca="false">Cotação!M569</f>
        <v>5</v>
      </c>
      <c r="J441" s="30" t="n">
        <f aca="false">Cotação!L569</f>
        <v>0</v>
      </c>
      <c r="K441" s="30" t="n">
        <f aca="false">Cotação!V569</f>
        <v>8.056</v>
      </c>
      <c r="L441" s="28" t="str">
        <f aca="false">Cotação!W569</f>
        <v>MEDCENTRO</v>
      </c>
      <c r="M441" s="31" t="n">
        <f aca="false">Cotação!Y569</f>
        <v>0.6112</v>
      </c>
      <c r="N441" s="30" t="n">
        <f aca="false">(K441-I441)*H441</f>
        <v>3.056</v>
      </c>
      <c r="O441" s="28" t="n">
        <f aca="false">Cotação!AG569</f>
        <v>0</v>
      </c>
    </row>
    <row r="442" customFormat="false" ht="15" hidden="false" customHeight="false" outlineLevel="0" collapsed="false">
      <c r="A442" s="28" t="str">
        <f aca="false">Cotação!A897</f>
        <v>636781</v>
      </c>
      <c r="B442" s="29" t="str">
        <f aca="false">Cotação!B897</f>
        <v>7899898601788</v>
      </c>
      <c r="C442" s="28" t="str">
        <f aca="false">Cotação!C897</f>
        <v>SEAKALM MELATONINA 0,21MG 15ML GTS</v>
      </c>
      <c r="D442" s="28" t="str">
        <f aca="false">Cotação!D897</f>
        <v>NATULAB LABORATORIO</v>
      </c>
      <c r="E442" s="28" t="str">
        <f aca="false">Cotação!F897</f>
        <v>B</v>
      </c>
      <c r="F442" s="28" t="n">
        <f aca="false">Cotação!H897</f>
        <v>3.2</v>
      </c>
      <c r="G442" s="32" t="n">
        <f aca="false">Cotação!G897</f>
        <v>3</v>
      </c>
      <c r="H442" s="32" t="n">
        <f aca="false">Cotação!I897</f>
        <v>6</v>
      </c>
      <c r="I442" s="30" t="n">
        <f aca="false">Cotação!M897</f>
        <v>7.89</v>
      </c>
      <c r="J442" s="30" t="n">
        <f aca="false">Cotação!L897</f>
        <v>7.89</v>
      </c>
      <c r="K442" s="30" t="n">
        <f aca="false">Cotação!V897</f>
        <v>8.55</v>
      </c>
      <c r="L442" s="28" t="str">
        <f aca="false">Cotação!W897</f>
        <v>DIMEC</v>
      </c>
      <c r="M442" s="31" t="n">
        <f aca="false">Cotação!Y897</f>
        <v>0.0836501901140685</v>
      </c>
      <c r="N442" s="30" t="n">
        <f aca="false">(K442-I442)*H442</f>
        <v>3.96000000000001</v>
      </c>
      <c r="O442" s="28" t="str">
        <f aca="false">Cotação!AG897</f>
        <v>DSC DISTRIBUIDORA DE MEDICAMENTOS LTDA</v>
      </c>
    </row>
    <row r="443" customFormat="false" ht="15" hidden="false" customHeight="false" outlineLevel="0" collapsed="false">
      <c r="A443" s="28" t="str">
        <f aca="false">Cotação!A1088</f>
        <v>607221</v>
      </c>
      <c r="B443" s="29" t="str">
        <f aca="false">Cotação!B1088</f>
        <v>7899898601726</v>
      </c>
      <c r="C443" s="28" t="str">
        <f aca="false">Cotação!C1088</f>
        <v>SEAKALM MELATONINA 0,21MG C/150 CPR MAST</v>
      </c>
      <c r="D443" s="28" t="str">
        <f aca="false">Cotação!D1088</f>
        <v>NATULAB LABORATORIO</v>
      </c>
      <c r="E443" s="28" t="str">
        <f aca="false">Cotação!F1088</f>
        <v>B</v>
      </c>
      <c r="F443" s="28" t="n">
        <f aca="false">Cotação!H1088</f>
        <v>0.7</v>
      </c>
      <c r="G443" s="32" t="n">
        <f aca="false">Cotação!G1088</f>
        <v>1</v>
      </c>
      <c r="H443" s="32" t="n">
        <f aca="false">Cotação!I1088</f>
        <v>1</v>
      </c>
      <c r="I443" s="30" t="n">
        <f aca="false">Cotação!M1088</f>
        <v>17.91</v>
      </c>
      <c r="J443" s="30" t="n">
        <f aca="false">Cotação!L1088</f>
        <v>17.91</v>
      </c>
      <c r="K443" s="30" t="n">
        <f aca="false">Cotação!V1088</f>
        <v>18.81</v>
      </c>
      <c r="L443" s="28" t="str">
        <f aca="false">Cotação!W1088</f>
        <v>MEDCENTRO</v>
      </c>
      <c r="M443" s="31" t="n">
        <f aca="false">Cotação!Y1088</f>
        <v>0.050251256281407</v>
      </c>
      <c r="N443" s="30" t="n">
        <f aca="false">(K443-I443)*H443</f>
        <v>0.899999999999999</v>
      </c>
      <c r="O443" s="28" t="str">
        <f aca="false">Cotação!AG1088</f>
        <v>DSC DISTRIBUIDORA DE MEDICAMENTOS LTDA</v>
      </c>
    </row>
    <row r="444" customFormat="false" ht="15" hidden="false" customHeight="false" outlineLevel="0" collapsed="false">
      <c r="A444" s="28" t="str">
        <f aca="false">Cotação!A1089</f>
        <v>607231</v>
      </c>
      <c r="B444" s="29" t="str">
        <f aca="false">Cotação!B1089</f>
        <v>7899898601719</v>
      </c>
      <c r="C444" s="28" t="str">
        <f aca="false">Cotação!C1089</f>
        <v>SEAKALM MELATONINA 0,21MG C/90 CPR MASTI</v>
      </c>
      <c r="D444" s="28" t="str">
        <f aca="false">Cotação!D1089</f>
        <v>NATULAB LABORATORIO</v>
      </c>
      <c r="E444" s="28" t="str">
        <f aca="false">Cotação!F1089</f>
        <v>B</v>
      </c>
      <c r="F444" s="28" t="n">
        <f aca="false">Cotação!H1089</f>
        <v>1.4</v>
      </c>
      <c r="G444" s="32" t="n">
        <f aca="false">Cotação!G1089</f>
        <v>1</v>
      </c>
      <c r="H444" s="32" t="n">
        <f aca="false">Cotação!I1089</f>
        <v>3</v>
      </c>
      <c r="I444" s="30" t="n">
        <f aca="false">Cotação!M1089</f>
        <v>13.23</v>
      </c>
      <c r="J444" s="30" t="n">
        <f aca="false">Cotação!L1089</f>
        <v>13.23</v>
      </c>
      <c r="K444" s="30" t="n">
        <f aca="false">Cotação!V1089</f>
        <v>14.1645</v>
      </c>
      <c r="L444" s="28" t="str">
        <f aca="false">Cotação!W1089</f>
        <v>MEDCENTRO</v>
      </c>
      <c r="M444" s="31" t="n">
        <f aca="false">Cotação!Y1089</f>
        <v>0.0706349206349206</v>
      </c>
      <c r="N444" s="30" t="n">
        <f aca="false">(K444-I444)*H444</f>
        <v>2.8035</v>
      </c>
      <c r="O444" s="28" t="str">
        <f aca="false">Cotação!AG1089</f>
        <v>DSC DISTRIBUIDORA DE MEDICAMENTOS LTDA</v>
      </c>
    </row>
    <row r="445" customFormat="false" ht="15" hidden="false" customHeight="false" outlineLevel="0" collapsed="false">
      <c r="A445" s="28" t="str">
        <f aca="false">Cotação!A1028</f>
        <v>662811</v>
      </c>
      <c r="B445" s="29" t="str">
        <f aca="false">Cotação!B1028</f>
        <v>7897889102641</v>
      </c>
      <c r="C445" s="28" t="str">
        <f aca="false">Cotação!C1028</f>
        <v>SERINGA 10 ML S/AGULHA 25 X 7 INJEX LUER SLIP</v>
      </c>
      <c r="D445" s="28" t="n">
        <f aca="false">Cotação!D1028</f>
        <v>0</v>
      </c>
      <c r="E445" s="28" t="str">
        <f aca="false">Cotação!F1028</f>
        <v>C</v>
      </c>
      <c r="F445" s="28" t="n">
        <f aca="false">Cotação!H1028</f>
        <v>6.8</v>
      </c>
      <c r="G445" s="32" t="n">
        <f aca="false">Cotação!G1028</f>
        <v>2</v>
      </c>
      <c r="H445" s="32" t="n">
        <f aca="false">Cotação!I1028</f>
        <v>16</v>
      </c>
      <c r="I445" s="30" t="n">
        <f aca="false">Cotação!M1028</f>
        <v>0.85</v>
      </c>
      <c r="J445" s="30" t="n">
        <f aca="false">Cotação!L1028</f>
        <v>0.85</v>
      </c>
      <c r="K445" s="30" t="n">
        <f aca="false">Cotação!V1028</f>
        <v>0.99</v>
      </c>
      <c r="L445" s="28" t="str">
        <f aca="false">Cotação!W1028</f>
        <v>DIMEC</v>
      </c>
      <c r="M445" s="31" t="n">
        <f aca="false">Cotação!Y1028</f>
        <v>0.164705882352941</v>
      </c>
      <c r="N445" s="30" t="n">
        <f aca="false">(K445-I445)*H445</f>
        <v>2.24</v>
      </c>
      <c r="O445" s="28" t="str">
        <f aca="false">Cotação!AG1028</f>
        <v>C &amp; B LTDA</v>
      </c>
    </row>
    <row r="446" customFormat="false" ht="15" hidden="false" customHeight="false" outlineLevel="0" collapsed="false">
      <c r="A446" s="28" t="str">
        <f aca="false">Cotação!A59</f>
        <v>671101</v>
      </c>
      <c r="B446" s="29" t="str">
        <f aca="false">Cotação!B59</f>
        <v>7896699036399</v>
      </c>
      <c r="C446" s="28" t="str">
        <f aca="false">Cotação!C59</f>
        <v>SERINGA LAVAGEM NASAL AZUL 7176-01-M</v>
      </c>
      <c r="D446" s="28" t="str">
        <f aca="false">Cotação!D59</f>
        <v>LOLLY</v>
      </c>
      <c r="E446" s="28" t="str">
        <f aca="false">Cotação!F59</f>
        <v>C</v>
      </c>
      <c r="F446" s="28" t="n">
        <f aca="false">Cotação!H59</f>
        <v>0.8</v>
      </c>
      <c r="G446" s="32" t="n">
        <f aca="false">Cotação!G59</f>
        <v>1</v>
      </c>
      <c r="H446" s="32" t="n">
        <f aca="false">Cotação!I59</f>
        <v>2</v>
      </c>
      <c r="I446" s="30" t="n">
        <f aca="false">Cotação!M59</f>
        <v>15.69</v>
      </c>
      <c r="J446" s="30" t="n">
        <f aca="false">Cotação!L59</f>
        <v>15.69</v>
      </c>
      <c r="K446" s="30" t="n">
        <f aca="false">Cotação!V59</f>
        <v>18.2305</v>
      </c>
      <c r="L446" s="28" t="str">
        <f aca="false">Cotação!W59</f>
        <v>MEDCENTRO</v>
      </c>
      <c r="M446" s="31" t="n">
        <f aca="false">Cotação!Y59</f>
        <v>0.161918419375398</v>
      </c>
      <c r="N446" s="30" t="n">
        <f aca="false">(K446-I446)*H446</f>
        <v>5.081</v>
      </c>
      <c r="O446" s="28" t="str">
        <f aca="false">Cotação!AG59</f>
        <v>CENTROFARMA DISTRIBUIDORA FARMACEUTICA LTDA</v>
      </c>
    </row>
    <row r="447" customFormat="false" ht="15" hidden="false" customHeight="false" outlineLevel="0" collapsed="false">
      <c r="A447" s="28" t="str">
        <f aca="false">Cotação!A62</f>
        <v>671141</v>
      </c>
      <c r="B447" s="29" t="str">
        <f aca="false">Cotação!B62</f>
        <v>7898706401138</v>
      </c>
      <c r="C447" s="28" t="str">
        <f aca="false">Cotação!C62</f>
        <v>SERINGA P/ LAVAGEM NASAL BABY 5 ML</v>
      </c>
      <c r="D447" s="28" t="str">
        <f aca="false">Cotação!D62</f>
        <v>MUNILA</v>
      </c>
      <c r="E447" s="28" t="str">
        <f aca="false">Cotação!F62</f>
        <v>C</v>
      </c>
      <c r="F447" s="28" t="n">
        <f aca="false">Cotação!H62</f>
        <v>0.3</v>
      </c>
      <c r="G447" s="32" t="n">
        <f aca="false">Cotação!G62</f>
        <v>0</v>
      </c>
      <c r="H447" s="32" t="n">
        <f aca="false">Cotação!I62</f>
        <v>1</v>
      </c>
      <c r="I447" s="30" t="n">
        <f aca="false">Cotação!M62</f>
        <v>15.84</v>
      </c>
      <c r="J447" s="30" t="n">
        <f aca="false">Cotação!L62</f>
        <v>15.84</v>
      </c>
      <c r="K447" s="30" t="n">
        <f aca="false">Cotação!V62</f>
        <v>17.556</v>
      </c>
      <c r="L447" s="28" t="str">
        <f aca="false">Cotação!W62</f>
        <v>MEDCENTRO</v>
      </c>
      <c r="M447" s="31" t="n">
        <f aca="false">Cotação!Y62</f>
        <v>0.108333333333333</v>
      </c>
      <c r="N447" s="30" t="n">
        <f aca="false">(K447-I447)*H447</f>
        <v>1.716</v>
      </c>
      <c r="O447" s="28" t="str">
        <f aca="false">Cotação!AG62</f>
        <v>CENTROFARMA DISTRIBUIDORA FARMACEUTICA LTDA</v>
      </c>
    </row>
    <row r="448" customFormat="false" ht="15" hidden="false" customHeight="false" outlineLevel="0" collapsed="false">
      <c r="A448" s="28" t="str">
        <f aca="false">Cotação!A426</f>
        <v>438261</v>
      </c>
      <c r="B448" s="29" t="str">
        <f aca="false">Cotação!B426</f>
        <v>7896004711126</v>
      </c>
      <c r="C448" s="28" t="str">
        <f aca="false">Cotação!C426</f>
        <v>SINVASTATINA 40MG CX 2BL X 15 COMP REV</v>
      </c>
      <c r="D448" s="28" t="str">
        <f aca="false">Cotação!D426</f>
        <v>GERMED GENERICOS</v>
      </c>
      <c r="E448" s="28" t="str">
        <f aca="false">Cotação!F426</f>
        <v>C</v>
      </c>
      <c r="F448" s="28" t="n">
        <f aca="false">Cotação!H426</f>
        <v>2.6</v>
      </c>
      <c r="G448" s="32" t="n">
        <f aca="false">Cotação!G426</f>
        <v>4</v>
      </c>
      <c r="H448" s="32" t="n">
        <f aca="false">Cotação!I426</f>
        <v>3</v>
      </c>
      <c r="I448" s="30" t="n">
        <f aca="false">Cotação!M426</f>
        <v>6.31</v>
      </c>
      <c r="J448" s="30" t="n">
        <f aca="false">Cotação!L426</f>
        <v>6.31</v>
      </c>
      <c r="K448" s="30" t="n">
        <f aca="false">Cotação!V426</f>
        <v>6.8115</v>
      </c>
      <c r="L448" s="28" t="str">
        <f aca="false">Cotação!W426</f>
        <v>MEDCENTRO</v>
      </c>
      <c r="M448" s="31" t="n">
        <f aca="false">Cotação!Y426</f>
        <v>0.0794770206022186</v>
      </c>
      <c r="N448" s="30" t="n">
        <f aca="false">(K448-I448)*H448</f>
        <v>1.5045</v>
      </c>
      <c r="O448" s="28" t="str">
        <f aca="false">Cotação!AG426</f>
        <v>SC DISTRIBUICAO LTDA</v>
      </c>
    </row>
    <row r="449" customFormat="false" ht="15" hidden="false" customHeight="false" outlineLevel="0" collapsed="false">
      <c r="A449" s="28" t="str">
        <f aca="false">Cotação!A538</f>
        <v>612641</v>
      </c>
      <c r="B449" s="29" t="str">
        <f aca="false">Cotação!B538</f>
        <v>7898031310228</v>
      </c>
      <c r="C449" s="28" t="str">
        <f aca="false">Cotação!C538</f>
        <v>SORO FISIOLOGICO 0,9% 500ML UNIPHAR</v>
      </c>
      <c r="D449" s="28" t="n">
        <f aca="false">Cotação!D538</f>
        <v>0</v>
      </c>
      <c r="E449" s="28" t="str">
        <f aca="false">Cotação!F538</f>
        <v>A</v>
      </c>
      <c r="F449" s="28" t="n">
        <f aca="false">Cotação!H538</f>
        <v>90.9</v>
      </c>
      <c r="G449" s="32" t="n">
        <f aca="false">Cotação!G538</f>
        <v>231</v>
      </c>
      <c r="H449" s="32" t="n">
        <f aca="false">Cotação!I538</f>
        <v>3</v>
      </c>
      <c r="I449" s="30" t="n">
        <f aca="false">Cotação!M538</f>
        <v>4.59</v>
      </c>
      <c r="J449" s="30" t="n">
        <f aca="false">Cotação!L538</f>
        <v>4.59</v>
      </c>
      <c r="K449" s="30" t="n">
        <f aca="false">Cotação!V538</f>
        <v>5.09</v>
      </c>
      <c r="L449" s="28" t="str">
        <f aca="false">Cotação!W538</f>
        <v>DIMEC</v>
      </c>
      <c r="M449" s="31" t="n">
        <f aca="false">Cotação!Y538</f>
        <v>0.108932461873638</v>
      </c>
      <c r="N449" s="30" t="n">
        <f aca="false">(K449-I449)*H449</f>
        <v>1.5</v>
      </c>
      <c r="O449" s="28" t="str">
        <f aca="false">Cotação!AG538</f>
        <v>MM LOBATO COM. E REP. LTDA</v>
      </c>
    </row>
    <row r="450" customFormat="false" ht="15" hidden="false" customHeight="false" outlineLevel="0" collapsed="false">
      <c r="A450" s="28" t="str">
        <f aca="false">Cotação!A125</f>
        <v>304601</v>
      </c>
      <c r="B450" s="29" t="str">
        <f aca="false">Cotação!B125</f>
        <v>7899095263147</v>
      </c>
      <c r="C450" s="28" t="str">
        <f aca="false">Cotação!C125</f>
        <v>STOMALIV 5G CX 50 ENV SEM SABOR</v>
      </c>
      <c r="D450" s="28" t="str">
        <f aca="false">Cotação!D125</f>
        <v>GEOLAB</v>
      </c>
      <c r="E450" s="28" t="str">
        <f aca="false">Cotação!F125</f>
        <v>C</v>
      </c>
      <c r="F450" s="28" t="n">
        <f aca="false">Cotação!H125</f>
        <v>6</v>
      </c>
      <c r="G450" s="32" t="n">
        <f aca="false">Cotação!G125</f>
        <v>0</v>
      </c>
      <c r="H450" s="32" t="n">
        <f aca="false">Cotação!I125</f>
        <v>1</v>
      </c>
      <c r="I450" s="30" t="n">
        <f aca="false">Cotação!M125</f>
        <v>29.01</v>
      </c>
      <c r="J450" s="30" t="n">
        <f aca="false">Cotação!L125</f>
        <v>0.5802</v>
      </c>
      <c r="K450" s="30" t="n">
        <f aca="false">Cotação!V125</f>
        <v>33.478</v>
      </c>
      <c r="L450" s="28" t="str">
        <f aca="false">Cotação!W125</f>
        <v>MEDCENTRO</v>
      </c>
      <c r="M450" s="31" t="n">
        <f aca="false">Cotação!Y125</f>
        <v>0.154015856601172</v>
      </c>
      <c r="N450" s="30" t="n">
        <f aca="false">(K450-I450)*H450</f>
        <v>4.468</v>
      </c>
      <c r="O450" s="28" t="str">
        <f aca="false">Cotação!AG125</f>
        <v>MEDCENTRO TO DISTRIBUIDORA DE PRODUTOS FARMACEUTICOS LTDA PA</v>
      </c>
    </row>
    <row r="451" customFormat="false" ht="15" hidden="false" customHeight="false" outlineLevel="0" collapsed="false">
      <c r="A451" s="28" t="str">
        <f aca="false">Cotação!A909</f>
        <v>624521</v>
      </c>
      <c r="B451" s="29" t="str">
        <f aca="false">Cotação!B909</f>
        <v>7894916325677</v>
      </c>
      <c r="C451" s="28" t="str">
        <f aca="false">Cotação!C909</f>
        <v>SUAVICID CREME 10G</v>
      </c>
      <c r="D451" s="28" t="str">
        <f aca="false">Cotação!D909</f>
        <v>LEGRAND PHARMA</v>
      </c>
      <c r="E451" s="28" t="str">
        <f aca="false">Cotação!F909</f>
        <v>A</v>
      </c>
      <c r="F451" s="28" t="n">
        <f aca="false">Cotação!H909</f>
        <v>6.2</v>
      </c>
      <c r="G451" s="32" t="n">
        <f aca="false">Cotação!G909</f>
        <v>12</v>
      </c>
      <c r="H451" s="32" t="n">
        <f aca="false">Cotação!I909</f>
        <v>4</v>
      </c>
      <c r="I451" s="30" t="n">
        <f aca="false">Cotação!M909</f>
        <v>45.87</v>
      </c>
      <c r="J451" s="30" t="n">
        <f aca="false">Cotação!L909</f>
        <v>45.87</v>
      </c>
      <c r="K451" s="30" t="n">
        <f aca="false">Cotação!V909</f>
        <v>50.5875</v>
      </c>
      <c r="L451" s="28" t="str">
        <f aca="false">Cotação!W909</f>
        <v>MEDCENTRO</v>
      </c>
      <c r="M451" s="31" t="n">
        <f aca="false">Cotação!Y909</f>
        <v>0.102844996729889</v>
      </c>
      <c r="N451" s="30" t="n">
        <f aca="false">(K451-I451)*H451</f>
        <v>18.87</v>
      </c>
      <c r="O451" s="28" t="str">
        <f aca="false">Cotação!AG909</f>
        <v>MEDCENTRO TO DISTRIBUIDORA DE PRODUTOS FARMACEUTICOS LTDA PA</v>
      </c>
    </row>
    <row r="452" customFormat="false" ht="15" hidden="false" customHeight="false" outlineLevel="0" collapsed="false">
      <c r="A452" s="28" t="str">
        <f aca="false">Cotação!A910</f>
        <v>468821</v>
      </c>
      <c r="B452" s="29" t="str">
        <f aca="false">Cotação!B910</f>
        <v>7896004726694</v>
      </c>
      <c r="C452" s="28" t="str">
        <f aca="false">Cotação!C910</f>
        <v>SUAVICID CREME BG 15G</v>
      </c>
      <c r="D452" s="28" t="str">
        <f aca="false">Cotação!D910</f>
        <v>LEGRAND PHARMA</v>
      </c>
      <c r="E452" s="28" t="str">
        <f aca="false">Cotação!F910</f>
        <v>B</v>
      </c>
      <c r="F452" s="28" t="n">
        <f aca="false">Cotação!H910</f>
        <v>0.5</v>
      </c>
      <c r="G452" s="32" t="n">
        <f aca="false">Cotação!G910</f>
        <v>1</v>
      </c>
      <c r="H452" s="32" t="n">
        <f aca="false">Cotação!I910</f>
        <v>1</v>
      </c>
      <c r="I452" s="30" t="n">
        <f aca="false">Cotação!M910</f>
        <v>58.07</v>
      </c>
      <c r="J452" s="30" t="n">
        <f aca="false">Cotação!L910</f>
        <v>58.07</v>
      </c>
      <c r="K452" s="30" t="n">
        <f aca="false">Cotação!V910</f>
        <v>63.422</v>
      </c>
      <c r="L452" s="28" t="str">
        <f aca="false">Cotação!W910</f>
        <v>MEDCENTRO</v>
      </c>
      <c r="M452" s="31" t="n">
        <f aca="false">Cotação!Y910</f>
        <v>0.0921646288961597</v>
      </c>
      <c r="N452" s="30" t="n">
        <f aca="false">(K452-I452)*H452</f>
        <v>5.352</v>
      </c>
      <c r="O452" s="28" t="str">
        <f aca="false">Cotação!AG910</f>
        <v>MEDCENTRO TO DISTRIBUIDORA DE PRODUTOS FARMACEUTICOS LTDA PA</v>
      </c>
    </row>
    <row r="453" customFormat="false" ht="15" hidden="false" customHeight="false" outlineLevel="0" collapsed="false">
      <c r="A453" s="28" t="str">
        <f aca="false">Cotação!A511</f>
        <v>441141</v>
      </c>
      <c r="B453" s="29" t="str">
        <f aca="false">Cotação!B511</f>
        <v>7896181927730</v>
      </c>
      <c r="C453" s="28" t="str">
        <f aca="false">Cotação!C511</f>
        <v>SUCCINATO DE DESVENLAFAXINA MONOIDRATADO 100MG CX 30 COMP</v>
      </c>
      <c r="D453" s="28" t="str">
        <f aca="false">Cotação!D511</f>
        <v>ACHE</v>
      </c>
      <c r="E453" s="28" t="str">
        <f aca="false">Cotação!F511</f>
        <v>C</v>
      </c>
      <c r="F453" s="28" t="n">
        <f aca="false">Cotação!H511</f>
        <v>0.2</v>
      </c>
      <c r="G453" s="32" t="n">
        <f aca="false">Cotação!G511</f>
        <v>0</v>
      </c>
      <c r="H453" s="32" t="n">
        <f aca="false">Cotação!I511</f>
        <v>1</v>
      </c>
      <c r="I453" s="30" t="n">
        <f aca="false">Cotação!M511</f>
        <v>27.97</v>
      </c>
      <c r="J453" s="30" t="n">
        <f aca="false">Cotação!L511</f>
        <v>27.97</v>
      </c>
      <c r="K453" s="30" t="n">
        <f aca="false">Cotação!V511</f>
        <v>29.4975</v>
      </c>
      <c r="L453" s="28" t="str">
        <f aca="false">Cotação!W511</f>
        <v>MEDCENTRO</v>
      </c>
      <c r="M453" s="31" t="n">
        <f aca="false">Cotação!Y511</f>
        <v>0.0546120843761173</v>
      </c>
      <c r="N453" s="30" t="n">
        <f aca="false">(K453-I453)*H453</f>
        <v>1.5275</v>
      </c>
      <c r="O453" s="28" t="str">
        <f aca="false">Cotação!AG511</f>
        <v>CENTROFARMA DISTRIBUIDORA FARMACEUTICA LTDA</v>
      </c>
    </row>
    <row r="454" customFormat="false" ht="15" hidden="false" customHeight="false" outlineLevel="0" collapsed="false">
      <c r="A454" s="28" t="str">
        <f aca="false">Cotação!A428</f>
        <v>505741</v>
      </c>
      <c r="B454" s="29" t="str">
        <f aca="false">Cotação!B428</f>
        <v>7891058000936</v>
      </c>
      <c r="C454" s="28" t="str">
        <f aca="false">Cotação!C428</f>
        <v>SUCCINATO DE METOPROLOL 100MG CX 30 COMP REV LIB PROL</v>
      </c>
      <c r="D454" s="28" t="str">
        <f aca="false">Cotação!D428</f>
        <v>SANOFI/MEDLEY</v>
      </c>
      <c r="E454" s="28" t="str">
        <f aca="false">Cotação!F428</f>
        <v>C</v>
      </c>
      <c r="F454" s="28" t="n">
        <f aca="false">Cotação!H428</f>
        <v>0.3</v>
      </c>
      <c r="G454" s="32" t="n">
        <f aca="false">Cotação!G428</f>
        <v>0</v>
      </c>
      <c r="H454" s="32" t="n">
        <f aca="false">Cotação!I428</f>
        <v>1</v>
      </c>
      <c r="I454" s="30" t="n">
        <f aca="false">Cotação!M428</f>
        <v>32.0833333333333</v>
      </c>
      <c r="J454" s="30" t="n">
        <f aca="false">Cotação!L428</f>
        <v>32.0833</v>
      </c>
      <c r="K454" s="30" t="n">
        <f aca="false">Cotação!V428</f>
        <v>36.91</v>
      </c>
      <c r="L454" s="28" t="str">
        <f aca="false">Cotação!W428</f>
        <v>DIMEC</v>
      </c>
      <c r="M454" s="31" t="n">
        <f aca="false">Cotação!Y428</f>
        <v>0.15044155844156</v>
      </c>
      <c r="N454" s="30" t="n">
        <f aca="false">(K454-I454)*H454</f>
        <v>4.8266666666667</v>
      </c>
      <c r="O454" s="28" t="str">
        <f aca="false">Cotação!AG428</f>
        <v>SC DISTRIBUICAO LTDA</v>
      </c>
    </row>
    <row r="455" customFormat="false" ht="15" hidden="false" customHeight="false" outlineLevel="0" collapsed="false">
      <c r="A455" s="28" t="str">
        <f aca="false">Cotação!A430</f>
        <v>616441</v>
      </c>
      <c r="B455" s="29" t="str">
        <f aca="false">Cotação!B430</f>
        <v>7896523201542</v>
      </c>
      <c r="C455" s="28" t="str">
        <f aca="false">Cotação!C430</f>
        <v>SUCCINATO METOPROLOL 100MG CX 30 COMP REV</v>
      </c>
      <c r="D455" s="28" t="str">
        <f aca="false">Cotação!D430</f>
        <v>CIMED</v>
      </c>
      <c r="E455" s="28" t="str">
        <f aca="false">Cotação!F430</f>
        <v>B</v>
      </c>
      <c r="F455" s="28" t="n">
        <f aca="false">Cotação!H430</f>
        <v>0.8</v>
      </c>
      <c r="G455" s="32" t="n">
        <f aca="false">Cotação!G430</f>
        <v>2</v>
      </c>
      <c r="H455" s="32" t="n">
        <f aca="false">Cotação!I430</f>
        <v>1</v>
      </c>
      <c r="I455" s="30" t="n">
        <f aca="false">Cotação!M430</f>
        <v>18.99</v>
      </c>
      <c r="J455" s="30" t="n">
        <f aca="false">Cotação!L430</f>
        <v>18.99</v>
      </c>
      <c r="K455" s="30" t="n">
        <f aca="false">Cotação!V430</f>
        <v>22.99</v>
      </c>
      <c r="L455" s="28" t="str">
        <f aca="false">Cotação!W430</f>
        <v>DIMEC</v>
      </c>
      <c r="M455" s="31" t="n">
        <f aca="false">Cotação!Y430</f>
        <v>0.210637177461822</v>
      </c>
      <c r="N455" s="30" t="n">
        <f aca="false">(K455-I455)*H455</f>
        <v>4</v>
      </c>
      <c r="O455" s="28" t="str">
        <f aca="false">Cotação!AG430</f>
        <v>CIMED &amp; CO. S.A.</v>
      </c>
    </row>
    <row r="456" customFormat="false" ht="15" hidden="false" customHeight="false" outlineLevel="0" collapsed="false">
      <c r="A456" s="28" t="str">
        <f aca="false">Cotação!A432</f>
        <v>616451</v>
      </c>
      <c r="B456" s="29" t="str">
        <f aca="false">Cotação!B432</f>
        <v>7896523201535</v>
      </c>
      <c r="C456" s="28" t="str">
        <f aca="false">Cotação!C432</f>
        <v>SUCCINATO METOPROLOL 50MG CX 30 COMP REV</v>
      </c>
      <c r="D456" s="28" t="str">
        <f aca="false">Cotação!D432</f>
        <v>CIMED</v>
      </c>
      <c r="E456" s="28" t="str">
        <f aca="false">Cotação!F432</f>
        <v>A</v>
      </c>
      <c r="F456" s="28" t="n">
        <f aca="false">Cotação!H432</f>
        <v>3.8</v>
      </c>
      <c r="G456" s="32" t="n">
        <f aca="false">Cotação!G432</f>
        <v>3</v>
      </c>
      <c r="H456" s="32" t="n">
        <f aca="false">Cotação!I432</f>
        <v>7</v>
      </c>
      <c r="I456" s="30" t="n">
        <f aca="false">Cotação!M432</f>
        <v>17.99</v>
      </c>
      <c r="J456" s="30" t="n">
        <f aca="false">Cotação!L432</f>
        <v>15.1</v>
      </c>
      <c r="K456" s="30" t="n">
        <f aca="false">Cotação!V432</f>
        <v>21.87</v>
      </c>
      <c r="L456" s="28" t="str">
        <f aca="false">Cotação!W432</f>
        <v>DIMEC</v>
      </c>
      <c r="M456" s="31" t="n">
        <f aca="false">Cotação!Y432</f>
        <v>0.215675375208449</v>
      </c>
      <c r="N456" s="30" t="n">
        <f aca="false">(K456-I456)*H456</f>
        <v>27.16</v>
      </c>
      <c r="O456" s="28" t="str">
        <f aca="false">Cotação!AG432</f>
        <v>CIMED &amp; CO. S.A.</v>
      </c>
    </row>
    <row r="457" customFormat="false" ht="15" hidden="false" customHeight="false" outlineLevel="0" collapsed="false">
      <c r="A457" s="28" t="str">
        <f aca="false">Cotação!A433</f>
        <v>453541</v>
      </c>
      <c r="B457" s="29" t="str">
        <f aca="false">Cotação!B433</f>
        <v>7899547502565</v>
      </c>
      <c r="C457" s="28" t="str">
        <f aca="false">Cotação!C433</f>
        <v>SULFATO DE SALBUTAMOL 0,48MG/ML XPE FR X 120ML+CM</v>
      </c>
      <c r="D457" s="28" t="str">
        <f aca="false">Cotação!D433</f>
        <v>PRATI DONADUZZI</v>
      </c>
      <c r="E457" s="28" t="str">
        <f aca="false">Cotação!F433</f>
        <v>A</v>
      </c>
      <c r="F457" s="28" t="n">
        <f aca="false">Cotação!H433</f>
        <v>8</v>
      </c>
      <c r="G457" s="32" t="n">
        <f aca="false">Cotação!G433</f>
        <v>16</v>
      </c>
      <c r="H457" s="32" t="n">
        <f aca="false">Cotação!I433</f>
        <v>5</v>
      </c>
      <c r="I457" s="30" t="n">
        <f aca="false">Cotação!M433</f>
        <v>4</v>
      </c>
      <c r="J457" s="30" t="n">
        <f aca="false">Cotação!L433</f>
        <v>4</v>
      </c>
      <c r="K457" s="30" t="n">
        <f aca="false">Cotação!V433</f>
        <v>5.94</v>
      </c>
      <c r="L457" s="28" t="str">
        <f aca="false">Cotação!W433</f>
        <v>DIMEC</v>
      </c>
      <c r="M457" s="31" t="n">
        <f aca="false">Cotação!Y433</f>
        <v>0.485</v>
      </c>
      <c r="N457" s="30" t="n">
        <f aca="false">(K457-I457)*H457</f>
        <v>9.7</v>
      </c>
      <c r="O457" s="28" t="str">
        <f aca="false">Cotação!AG433</f>
        <v>NDS DISTRIBUIDORA DE MEDICAMENTOS LTDA</v>
      </c>
    </row>
    <row r="458" customFormat="false" ht="15" hidden="false" customHeight="false" outlineLevel="0" collapsed="false">
      <c r="A458" s="28" t="str">
        <f aca="false">Cotação!A436</f>
        <v>457541</v>
      </c>
      <c r="B458" s="29" t="str">
        <f aca="false">Cotação!B436</f>
        <v>7896181929161</v>
      </c>
      <c r="C458" s="28" t="str">
        <f aca="false">Cotação!C436</f>
        <v>TADALAFILA 5MG CX 30 COMP</v>
      </c>
      <c r="D458" s="28" t="str">
        <f aca="false">Cotação!D436</f>
        <v>ACHE</v>
      </c>
      <c r="E458" s="28" t="str">
        <f aca="false">Cotação!F436</f>
        <v>A</v>
      </c>
      <c r="F458" s="28" t="n">
        <f aca="false">Cotação!H436</f>
        <v>29.3</v>
      </c>
      <c r="G458" s="32" t="n">
        <f aca="false">Cotação!G436</f>
        <v>1</v>
      </c>
      <c r="H458" s="32" t="n">
        <f aca="false">Cotação!I436</f>
        <v>75</v>
      </c>
      <c r="I458" s="30" t="n">
        <f aca="false">Cotação!M436</f>
        <v>5.13</v>
      </c>
      <c r="J458" s="30" t="n">
        <f aca="false">Cotação!L436</f>
        <v>5.13</v>
      </c>
      <c r="K458" s="30" t="n">
        <f aca="false">Cotação!V436</f>
        <v>5.5955</v>
      </c>
      <c r="L458" s="28" t="str">
        <f aca="false">Cotação!W436</f>
        <v>MEDCENTRO</v>
      </c>
      <c r="M458" s="31" t="n">
        <f aca="false">Cotação!Y436</f>
        <v>0.0907407407407408</v>
      </c>
      <c r="N458" s="30" t="n">
        <f aca="false">(K458-I458)*H458</f>
        <v>34.9125</v>
      </c>
      <c r="O458" s="28" t="str">
        <f aca="false">Cotação!AG436</f>
        <v>CENTROFARMA DISTRIBUIDORA FARMACEUTICA LTDA</v>
      </c>
    </row>
    <row r="459" customFormat="false" ht="15" hidden="false" customHeight="false" outlineLevel="0" collapsed="false">
      <c r="A459" s="28" t="str">
        <f aca="false">Cotação!A914</f>
        <v>201</v>
      </c>
      <c r="B459" s="29" t="str">
        <f aca="false">Cotação!B914</f>
        <v>7893454100678</v>
      </c>
      <c r="C459" s="28" t="str">
        <f aca="false">Cotação!C914</f>
        <v>TANDENE 125+50+300+30MG CX 15 COMP</v>
      </c>
      <c r="D459" s="28" t="str">
        <f aca="false">Cotação!D914</f>
        <v>CELLERA FARMA</v>
      </c>
      <c r="E459" s="28" t="str">
        <f aca="false">Cotação!F914</f>
        <v>A</v>
      </c>
      <c r="F459" s="28" t="n">
        <f aca="false">Cotação!H914</f>
        <v>10.7</v>
      </c>
      <c r="G459" s="32" t="n">
        <f aca="false">Cotação!G914</f>
        <v>22</v>
      </c>
      <c r="H459" s="32" t="n">
        <f aca="false">Cotação!I914</f>
        <v>6</v>
      </c>
      <c r="I459" s="30" t="n">
        <f aca="false">Cotação!M914</f>
        <v>3.89</v>
      </c>
      <c r="J459" s="30" t="n">
        <f aca="false">Cotação!L914</f>
        <v>3.89</v>
      </c>
      <c r="K459" s="30" t="n">
        <f aca="false">Cotação!V914</f>
        <v>4.1515</v>
      </c>
      <c r="L459" s="28" t="str">
        <f aca="false">Cotação!W914</f>
        <v>MEDCENTRO</v>
      </c>
      <c r="M459" s="31" t="n">
        <f aca="false">Cotação!Y914</f>
        <v>0.0672236503856043</v>
      </c>
      <c r="N459" s="30" t="n">
        <f aca="false">(K459-I459)*H459</f>
        <v>1.569</v>
      </c>
      <c r="O459" s="28" t="str">
        <f aca="false">Cotação!AG914</f>
        <v>DSC DISTRIBUIDORA DE MEDICAMENTOS LTDA</v>
      </c>
    </row>
    <row r="460" customFormat="false" ht="15" hidden="false" customHeight="false" outlineLevel="0" collapsed="false">
      <c r="A460" s="28" t="str">
        <f aca="false">Cotação!A1036</f>
        <v>670901</v>
      </c>
      <c r="B460" s="29" t="str">
        <f aca="false">Cotação!B1036</f>
        <v>7898639694171</v>
      </c>
      <c r="C460" s="28" t="str">
        <f aca="false">Cotação!C1036</f>
        <v>TERMOMETRO DIG INFRAVERM G-TECH-DEMAIS PROD</v>
      </c>
      <c r="D460" s="28" t="str">
        <f aca="false">Cotação!D1036</f>
        <v>G-TECH</v>
      </c>
      <c r="E460" s="28" t="str">
        <f aca="false">Cotação!F1036</f>
        <v>A</v>
      </c>
      <c r="F460" s="28" t="n">
        <f aca="false">Cotação!H1036</f>
        <v>0.4</v>
      </c>
      <c r="G460" s="32" t="n">
        <f aca="false">Cotação!G1036</f>
        <v>0</v>
      </c>
      <c r="H460" s="32" t="n">
        <f aca="false">Cotação!I1036</f>
        <v>3</v>
      </c>
      <c r="I460" s="30" t="n">
        <f aca="false">Cotação!M1036</f>
        <v>65.33</v>
      </c>
      <c r="J460" s="30" t="n">
        <f aca="false">Cotação!L1036</f>
        <v>65.33</v>
      </c>
      <c r="K460" s="30" t="n">
        <f aca="false">Cotação!V1036</f>
        <v>89.64</v>
      </c>
      <c r="L460" s="28" t="str">
        <f aca="false">Cotação!W1036</f>
        <v>DIMEC</v>
      </c>
      <c r="M460" s="31" t="n">
        <f aca="false">Cotação!Y1036</f>
        <v>0.372110821980713</v>
      </c>
      <c r="N460" s="30" t="n">
        <f aca="false">(K460-I460)*H460</f>
        <v>72.93</v>
      </c>
      <c r="O460" s="28" t="str">
        <f aca="false">Cotação!AG1036</f>
        <v>SC DISTRIBUICAO LTDA</v>
      </c>
    </row>
    <row r="461" customFormat="false" ht="15" hidden="false" customHeight="false" outlineLevel="0" collapsed="false">
      <c r="A461" s="28" t="str">
        <f aca="false">Cotação!A1037</f>
        <v>578801</v>
      </c>
      <c r="B461" s="29" t="str">
        <f aca="false">Cotação!B1037</f>
        <v>7898301056986</v>
      </c>
      <c r="C461" s="28" t="str">
        <f aca="false">Cotação!C1037</f>
        <v>TERMOMETRO DIGITAL CLINICO TH150 LARANJA</v>
      </c>
      <c r="D461" s="28" t="str">
        <f aca="false">Cotação!D1037</f>
        <v>G-TECH</v>
      </c>
      <c r="E461" s="28" t="str">
        <f aca="false">Cotação!F1037</f>
        <v>C</v>
      </c>
      <c r="F461" s="28" t="n">
        <f aca="false">Cotação!H1037</f>
        <v>0.3</v>
      </c>
      <c r="G461" s="32" t="n">
        <f aca="false">Cotação!G1037</f>
        <v>0</v>
      </c>
      <c r="H461" s="32" t="n">
        <f aca="false">Cotação!I1037</f>
        <v>1</v>
      </c>
      <c r="I461" s="30" t="n">
        <f aca="false">Cotação!M1037</f>
        <v>11.88</v>
      </c>
      <c r="J461" s="30" t="n">
        <f aca="false">Cotação!L1037</f>
        <v>11.88</v>
      </c>
      <c r="K461" s="30" t="n">
        <f aca="false">Cotação!V1037</f>
        <v>13.68</v>
      </c>
      <c r="L461" s="28" t="str">
        <f aca="false">Cotação!W1037</f>
        <v>MEDCENTRO</v>
      </c>
      <c r="M461" s="31" t="n">
        <f aca="false">Cotação!Y1037</f>
        <v>0.151515151515151</v>
      </c>
      <c r="N461" s="30" t="n">
        <f aca="false">(K461-I461)*H461</f>
        <v>1.8</v>
      </c>
      <c r="O461" s="28" t="n">
        <f aca="false">Cotação!AG1037</f>
        <v>0</v>
      </c>
    </row>
    <row r="462" customFormat="false" ht="15" hidden="false" customHeight="false" outlineLevel="0" collapsed="false">
      <c r="A462" s="28" t="str">
        <f aca="false">Cotação!A1039</f>
        <v>675891</v>
      </c>
      <c r="B462" s="29" t="str">
        <f aca="false">Cotação!B1039</f>
        <v>7898108641712</v>
      </c>
      <c r="C462" s="28" t="str">
        <f aca="false">Cotação!C1039</f>
        <v>TESTE CONFIRA DE FERTILIDADE C/05 UND</v>
      </c>
      <c r="D462" s="28" t="str">
        <f aca="false">Cotação!D1039</f>
        <v>CIFARMA</v>
      </c>
      <c r="E462" s="28" t="str">
        <f aca="false">Cotação!F1039</f>
        <v>B</v>
      </c>
      <c r="F462" s="28" t="n">
        <f aca="false">Cotação!H1039</f>
        <v>0.8</v>
      </c>
      <c r="G462" s="32" t="n">
        <f aca="false">Cotação!G1039</f>
        <v>1</v>
      </c>
      <c r="H462" s="32" t="n">
        <f aca="false">Cotação!I1039</f>
        <v>2</v>
      </c>
      <c r="I462" s="30" t="n">
        <f aca="false">Cotação!M1039</f>
        <v>16.07</v>
      </c>
      <c r="J462" s="30" t="n">
        <f aca="false">Cotação!L1039</f>
        <v>16.07</v>
      </c>
      <c r="K462" s="30" t="n">
        <f aca="false">Cotação!V1039</f>
        <v>17.51</v>
      </c>
      <c r="L462" s="28" t="str">
        <f aca="false">Cotação!W1039</f>
        <v>DIMEC</v>
      </c>
      <c r="M462" s="31" t="n">
        <f aca="false">Cotação!Y1039</f>
        <v>0.0896079651524582</v>
      </c>
      <c r="N462" s="30" t="n">
        <f aca="false">(K462-I462)*H462</f>
        <v>2.88</v>
      </c>
      <c r="O462" s="28" t="str">
        <f aca="false">Cotação!AG1039</f>
        <v>DSC DISTRIBUIDORA DE MEDICAMENTOS LTDA</v>
      </c>
    </row>
    <row r="463" customFormat="false" ht="15" hidden="false" customHeight="false" outlineLevel="0" collapsed="false">
      <c r="A463" s="28" t="str">
        <f aca="false">Cotação!A1041</f>
        <v>588841</v>
      </c>
      <c r="B463" s="29" t="str">
        <f aca="false">Cotação!B1041</f>
        <v>7898108640258</v>
      </c>
      <c r="C463" s="28" t="str">
        <f aca="false">Cotação!C1041</f>
        <v>TESTE DE GRAVICEZ CONFIRA SEMANAS CANETA</v>
      </c>
      <c r="D463" s="28" t="str">
        <f aca="false">Cotação!D1041</f>
        <v>MULTILAB</v>
      </c>
      <c r="E463" s="28" t="str">
        <f aca="false">Cotação!F1041</f>
        <v>B</v>
      </c>
      <c r="F463" s="28" t="n">
        <f aca="false">Cotação!H1041</f>
        <v>2.1</v>
      </c>
      <c r="G463" s="32" t="n">
        <f aca="false">Cotação!G1041</f>
        <v>4</v>
      </c>
      <c r="H463" s="32" t="n">
        <f aca="false">Cotação!I1041</f>
        <v>2</v>
      </c>
      <c r="I463" s="30" t="n">
        <f aca="false">Cotação!M1041</f>
        <v>13.43</v>
      </c>
      <c r="J463" s="30" t="n">
        <f aca="false">Cotação!L1041</f>
        <v>13.43</v>
      </c>
      <c r="K463" s="30" t="n">
        <f aca="false">Cotação!V1041</f>
        <v>15.34</v>
      </c>
      <c r="L463" s="28" t="str">
        <f aca="false">Cotação!W1041</f>
        <v>DIMEC</v>
      </c>
      <c r="M463" s="31" t="n">
        <f aca="false">Cotação!Y1041</f>
        <v>0.142218912881608</v>
      </c>
      <c r="N463" s="30" t="n">
        <f aca="false">(K463-I463)*H463</f>
        <v>3.82</v>
      </c>
      <c r="O463" s="28" t="str">
        <f aca="false">Cotação!AG1041</f>
        <v>DSC DISTRIBUIDORA DE MEDICAMENTOS LTDA</v>
      </c>
    </row>
    <row r="464" customFormat="false" ht="15" hidden="false" customHeight="false" outlineLevel="0" collapsed="false">
      <c r="A464" s="28" t="str">
        <f aca="false">Cotação!A1042</f>
        <v>591661</v>
      </c>
      <c r="B464" s="29" t="str">
        <f aca="false">Cotação!B1042</f>
        <v>7898108640609</v>
      </c>
      <c r="C464" s="28" t="str">
        <f aca="false">Cotação!C1042</f>
        <v>TESTE DE GRAVIDEZ CONFIRA</v>
      </c>
      <c r="D464" s="28" t="str">
        <f aca="false">Cotação!D1042</f>
        <v>SANFARMA</v>
      </c>
      <c r="E464" s="28" t="str">
        <f aca="false">Cotação!F1042</f>
        <v>A</v>
      </c>
      <c r="F464" s="28" t="n">
        <f aca="false">Cotação!H1042</f>
        <v>60</v>
      </c>
      <c r="G464" s="32" t="n">
        <f aca="false">Cotação!G1042</f>
        <v>132</v>
      </c>
      <c r="H464" s="32" t="n">
        <f aca="false">Cotação!I1042</f>
        <v>22</v>
      </c>
      <c r="I464" s="30" t="n">
        <f aca="false">Cotação!M1042</f>
        <v>1.15</v>
      </c>
      <c r="J464" s="30" t="n">
        <f aca="false">Cotação!L1042</f>
        <v>1.15</v>
      </c>
      <c r="K464" s="30" t="n">
        <f aca="false">Cotação!V1042</f>
        <v>1.29</v>
      </c>
      <c r="L464" s="28" t="str">
        <f aca="false">Cotação!W1042</f>
        <v>DIMEC</v>
      </c>
      <c r="M464" s="31" t="n">
        <f aca="false">Cotação!Y1042</f>
        <v>0.121739130434783</v>
      </c>
      <c r="N464" s="30" t="n">
        <f aca="false">(K464-I464)*H464</f>
        <v>3.08</v>
      </c>
      <c r="O464" s="28" t="str">
        <f aca="false">Cotação!AG1042</f>
        <v>DSC DISTRIBUIDORA DE MEDICAMENTOS LTDA</v>
      </c>
    </row>
    <row r="465" customFormat="false" ht="15" hidden="false" customHeight="false" outlineLevel="0" collapsed="false">
      <c r="A465" s="28" t="str">
        <f aca="false">Cotação!A1043</f>
        <v>588881</v>
      </c>
      <c r="B465" s="29" t="str">
        <f aca="false">Cotação!B1043</f>
        <v>7898108611968</v>
      </c>
      <c r="C465" s="28" t="str">
        <f aca="false">Cotação!C1043</f>
        <v>TESTE DE GRAVIDEZ CONFIRA PRATIC CANETA</v>
      </c>
      <c r="D465" s="28" t="str">
        <f aca="false">Cotação!D1043</f>
        <v>SANFARMA</v>
      </c>
      <c r="E465" s="28" t="str">
        <f aca="false">Cotação!F1043</f>
        <v>C</v>
      </c>
      <c r="F465" s="28" t="n">
        <f aca="false">Cotação!H1043</f>
        <v>2.7</v>
      </c>
      <c r="G465" s="32" t="n">
        <f aca="false">Cotação!G1043</f>
        <v>0</v>
      </c>
      <c r="H465" s="32" t="n">
        <f aca="false">Cotação!I1043</f>
        <v>7</v>
      </c>
      <c r="I465" s="30" t="n">
        <f aca="false">Cotação!M1043</f>
        <v>4.91</v>
      </c>
      <c r="J465" s="30" t="n">
        <f aca="false">Cotação!L1043</f>
        <v>4.91</v>
      </c>
      <c r="K465" s="30" t="n">
        <f aca="false">Cotação!V1043</f>
        <v>5.86</v>
      </c>
      <c r="L465" s="28" t="str">
        <f aca="false">Cotação!W1043</f>
        <v>DIMEC</v>
      </c>
      <c r="M465" s="31" t="n">
        <f aca="false">Cotação!Y1043</f>
        <v>0.193482688391039</v>
      </c>
      <c r="N465" s="30" t="n">
        <f aca="false">(K465-I465)*H465</f>
        <v>6.65</v>
      </c>
      <c r="O465" s="28" t="str">
        <f aca="false">Cotação!AG1043</f>
        <v>NAZARIA DISTRIBUIDORA DE PRODUTOS FARMACEUTICOS LTDA</v>
      </c>
    </row>
    <row r="466" customFormat="false" ht="15" hidden="false" customHeight="false" outlineLevel="0" collapsed="false">
      <c r="A466" s="28" t="str">
        <f aca="false">Cotação!A1044</f>
        <v>532741</v>
      </c>
      <c r="B466" s="29" t="str">
        <f aca="false">Cotação!B1044</f>
        <v>7898126050091</v>
      </c>
      <c r="C466" s="28" t="str">
        <f aca="false">Cotação!C1044</f>
        <v>TESTE DE GRAVIDEZ VERIFIK C/01 UND</v>
      </c>
      <c r="D466" s="28" t="str">
        <f aca="false">Cotação!D1044</f>
        <v>PADRAO</v>
      </c>
      <c r="E466" s="28" t="str">
        <f aca="false">Cotação!F1044</f>
        <v>A</v>
      </c>
      <c r="F466" s="28" t="n">
        <f aca="false">Cotação!H1044</f>
        <v>54.6</v>
      </c>
      <c r="G466" s="32" t="n">
        <f aca="false">Cotação!G1044</f>
        <v>127</v>
      </c>
      <c r="H466" s="32" t="n">
        <f aca="false">Cotação!I1044</f>
        <v>14</v>
      </c>
      <c r="I466" s="30" t="n">
        <f aca="false">Cotação!M1044</f>
        <v>1.18</v>
      </c>
      <c r="J466" s="30" t="n">
        <f aca="false">Cotação!L1044</f>
        <v>1.17</v>
      </c>
      <c r="K466" s="30" t="n">
        <f aca="false">Cotação!V1044</f>
        <v>1.35</v>
      </c>
      <c r="L466" s="28" t="str">
        <f aca="false">Cotação!W1044</f>
        <v>DIMEC</v>
      </c>
      <c r="M466" s="31" t="n">
        <f aca="false">Cotação!Y1044</f>
        <v>0.14406779661017</v>
      </c>
      <c r="N466" s="30" t="n">
        <f aca="false">(K466-I466)*H466</f>
        <v>2.38</v>
      </c>
      <c r="O466" s="28" t="str">
        <f aca="false">Cotação!AG1044</f>
        <v>C &amp; B LTDA</v>
      </c>
    </row>
    <row r="467" customFormat="false" ht="15" hidden="false" customHeight="false" outlineLevel="0" collapsed="false">
      <c r="A467" s="28" t="str">
        <f aca="false">Cotação!A961</f>
        <v>180141</v>
      </c>
      <c r="B467" s="29" t="str">
        <f aca="false">Cotação!B961</f>
        <v>7896862970031</v>
      </c>
      <c r="C467" s="28" t="str">
        <f aca="false">Cotação!C961</f>
        <v>TETRAMED 500MG CART C/ 4CP</v>
      </c>
      <c r="D467" s="28" t="str">
        <f aca="false">Cotação!D961</f>
        <v>MEDQUIMICA</v>
      </c>
      <c r="E467" s="28" t="str">
        <f aca="false">Cotação!F961</f>
        <v>C</v>
      </c>
      <c r="F467" s="28" t="n">
        <f aca="false">Cotação!H961</f>
        <v>6.6</v>
      </c>
      <c r="G467" s="32" t="n">
        <f aca="false">Cotação!G961</f>
        <v>5</v>
      </c>
      <c r="H467" s="32" t="n">
        <f aca="false">Cotação!I961</f>
        <v>1</v>
      </c>
      <c r="I467" s="30" t="n">
        <f aca="false">Cotação!M961</f>
        <v>36.99</v>
      </c>
      <c r="J467" s="30" t="n">
        <f aca="false">Cotação!L961</f>
        <v>1.4796</v>
      </c>
      <c r="K467" s="30" t="n">
        <f aca="false">Cotação!V961</f>
        <v>41.62</v>
      </c>
      <c r="L467" s="28" t="str">
        <f aca="false">Cotação!W961</f>
        <v>DIMEC</v>
      </c>
      <c r="M467" s="31" t="n">
        <f aca="false">Cotação!Y961</f>
        <v>0.125168964585023</v>
      </c>
      <c r="N467" s="30" t="n">
        <f aca="false">(K467-I467)*H467</f>
        <v>4.63</v>
      </c>
      <c r="O467" s="28" t="str">
        <f aca="false">Cotação!AG961</f>
        <v>C &amp; B LTDA</v>
      </c>
    </row>
    <row r="468" customFormat="false" ht="15" hidden="false" customHeight="false" outlineLevel="0" collapsed="false">
      <c r="A468" s="28" t="str">
        <f aca="false">Cotação!A915</f>
        <v>568541</v>
      </c>
      <c r="B468" s="29" t="str">
        <f aca="false">Cotação!B915</f>
        <v>7896862970208</v>
      </c>
      <c r="C468" s="28" t="str">
        <f aca="false">Cotação!C915</f>
        <v>TETRAMED 500MG CX100 CAP (10X10)</v>
      </c>
      <c r="D468" s="28" t="str">
        <f aca="false">Cotação!D915</f>
        <v>MEDQUIMICA</v>
      </c>
      <c r="E468" s="28" t="str">
        <f aca="false">Cotação!F915</f>
        <v>C</v>
      </c>
      <c r="F468" s="28" t="n">
        <f aca="false">Cotação!H915</f>
        <v>2</v>
      </c>
      <c r="G468" s="32" t="n">
        <f aca="false">Cotação!G915</f>
        <v>0</v>
      </c>
      <c r="H468" s="32" t="n">
        <f aca="false">Cotação!I915</f>
        <v>1</v>
      </c>
      <c r="I468" s="30" t="n">
        <f aca="false">Cotação!M915</f>
        <v>36.9</v>
      </c>
      <c r="J468" s="30" t="n">
        <f aca="false">Cotação!L915</f>
        <v>3.69</v>
      </c>
      <c r="K468" s="30" t="n">
        <f aca="false">Cotação!V915</f>
        <v>42.6265</v>
      </c>
      <c r="L468" s="28" t="str">
        <f aca="false">Cotação!W915</f>
        <v>MEDCENTRO</v>
      </c>
      <c r="M468" s="31" t="n">
        <f aca="false">Cotação!Y915</f>
        <v>0.155189701897019</v>
      </c>
      <c r="N468" s="30" t="n">
        <f aca="false">(K468-I468)*H468</f>
        <v>5.7265</v>
      </c>
      <c r="O468" s="28" t="str">
        <f aca="false">Cotação!AG915</f>
        <v>PLUSFARMA COMERCIAL DO PARA LTDA</v>
      </c>
    </row>
    <row r="469" customFormat="false" ht="15" hidden="false" customHeight="false" outlineLevel="0" collapsed="false">
      <c r="A469" s="28" t="str">
        <f aca="false">Cotação!A921</f>
        <v>565761</v>
      </c>
      <c r="B469" s="29" t="str">
        <f aca="false">Cotação!B921</f>
        <v>7898031310969</v>
      </c>
      <c r="C469" s="28" t="str">
        <f aca="false">Cotação!C921</f>
        <v>TINTURA DE IODO 2% 30ML</v>
      </c>
      <c r="D469" s="28" t="str">
        <f aca="false">Cotação!D921</f>
        <v>UNIPHAR</v>
      </c>
      <c r="E469" s="28" t="str">
        <f aca="false">Cotação!F921</f>
        <v>B</v>
      </c>
      <c r="F469" s="28" t="n">
        <f aca="false">Cotação!H921</f>
        <v>4.3</v>
      </c>
      <c r="G469" s="32" t="n">
        <f aca="false">Cotação!G921</f>
        <v>7</v>
      </c>
      <c r="H469" s="32" t="n">
        <f aca="false">Cotação!I921</f>
        <v>5</v>
      </c>
      <c r="I469" s="30" t="n">
        <f aca="false">Cotação!M921</f>
        <v>3.99</v>
      </c>
      <c r="J469" s="30" t="n">
        <f aca="false">Cotação!L921</f>
        <v>3.99</v>
      </c>
      <c r="K469" s="30" t="n">
        <f aca="false">Cotação!V921</f>
        <v>4.693</v>
      </c>
      <c r="L469" s="28" t="str">
        <f aca="false">Cotação!W921</f>
        <v>MEDCENTRO</v>
      </c>
      <c r="M469" s="31" t="n">
        <f aca="false">Cotação!Y921</f>
        <v>0.176190476190476</v>
      </c>
      <c r="N469" s="30" t="n">
        <f aca="false">(K469-I469)*H469</f>
        <v>3.515</v>
      </c>
      <c r="O469" s="28" t="str">
        <f aca="false">Cotação!AG921</f>
        <v>DSC DISTRIBUIDORA DE MEDICAMENTOS LTDA</v>
      </c>
    </row>
    <row r="470" customFormat="false" ht="15" hidden="false" customHeight="false" outlineLevel="0" collapsed="false">
      <c r="A470" s="28" t="str">
        <f aca="false">Cotação!A492</f>
        <v>463621</v>
      </c>
      <c r="B470" s="29" t="str">
        <f aca="false">Cotação!B492</f>
        <v>7896004709444</v>
      </c>
      <c r="C470" s="28" t="str">
        <f aca="false">Cotação!C492</f>
        <v>TIOCONAZOL+TINIDAZOL CREME VAG BG 35G+7APLIC</v>
      </c>
      <c r="D470" s="28" t="str">
        <f aca="false">Cotação!D492</f>
        <v>GERMED GENERICOS</v>
      </c>
      <c r="E470" s="28" t="str">
        <f aca="false">Cotação!F492</f>
        <v>B</v>
      </c>
      <c r="F470" s="28" t="n">
        <f aca="false">Cotação!H492</f>
        <v>2.1</v>
      </c>
      <c r="G470" s="32" t="n">
        <f aca="false">Cotação!G492</f>
        <v>0</v>
      </c>
      <c r="H470" s="32" t="n">
        <f aca="false">Cotação!I492</f>
        <v>6</v>
      </c>
      <c r="I470" s="30" t="n">
        <f aca="false">Cotação!M492</f>
        <v>19.3833333333333</v>
      </c>
      <c r="J470" s="30" t="n">
        <f aca="false">Cotação!L492</f>
        <v>19.3833</v>
      </c>
      <c r="K470" s="30" t="n">
        <f aca="false">Cotação!V492</f>
        <v>21.1185</v>
      </c>
      <c r="L470" s="28" t="str">
        <f aca="false">Cotação!W492</f>
        <v>MEDCENTRO</v>
      </c>
      <c r="M470" s="31" t="n">
        <f aca="false">Cotação!Y492</f>
        <v>0.0895184866724008</v>
      </c>
      <c r="N470" s="30" t="n">
        <f aca="false">(K470-I470)*H470</f>
        <v>10.4110000000002</v>
      </c>
      <c r="O470" s="28" t="str">
        <f aca="false">Cotação!AG492</f>
        <v>MEDCENTRO TO DISTRIBUIDORA DE PRODUTOS FARMACEUTICOS LTDA PA</v>
      </c>
    </row>
    <row r="471" customFormat="false" ht="15" hidden="false" customHeight="false" outlineLevel="0" collapsed="false">
      <c r="A471" s="28" t="str">
        <f aca="false">Cotação!A636</f>
        <v>3163</v>
      </c>
      <c r="B471" s="29" t="str">
        <f aca="false">Cotação!B636</f>
        <v>7898301056740</v>
      </c>
      <c r="C471" s="28" t="str">
        <f aca="false">Cotação!C636</f>
        <v>TIRA DE TESTE DE GLICOSE C/50 UND FREE 1</v>
      </c>
      <c r="D471" s="28" t="str">
        <f aca="false">Cotação!D636</f>
        <v>G-TECH</v>
      </c>
      <c r="E471" s="28" t="str">
        <f aca="false">Cotação!F636</f>
        <v>A</v>
      </c>
      <c r="F471" s="28" t="n">
        <f aca="false">Cotação!H636</f>
        <v>8.3</v>
      </c>
      <c r="G471" s="32" t="n">
        <f aca="false">Cotação!G636</f>
        <v>0</v>
      </c>
      <c r="H471" s="32" t="n">
        <f aca="false">Cotação!I636</f>
        <v>22</v>
      </c>
      <c r="I471" s="30" t="n">
        <f aca="false">Cotação!M636</f>
        <v>51.625</v>
      </c>
      <c r="J471" s="30" t="n">
        <f aca="false">Cotação!L636</f>
        <v>51.6233</v>
      </c>
      <c r="K471" s="30" t="n">
        <f aca="false">Cotação!V636</f>
        <v>65.8255</v>
      </c>
      <c r="L471" s="28" t="str">
        <f aca="false">Cotação!W636</f>
        <v>MEDCENTRO</v>
      </c>
      <c r="M471" s="31" t="n">
        <f aca="false">Cotação!Y636</f>
        <v>0.275070217917676</v>
      </c>
      <c r="N471" s="30" t="n">
        <f aca="false">(K471-I471)*H471</f>
        <v>312.411</v>
      </c>
      <c r="O471" s="28" t="str">
        <f aca="false">Cotação!AG636</f>
        <v>SC DISTRIBUICAO LTDA</v>
      </c>
    </row>
    <row r="472" customFormat="false" ht="15" hidden="false" customHeight="false" outlineLevel="0" collapsed="false">
      <c r="A472" s="28" t="str">
        <f aca="false">Cotação!A645</f>
        <v>619341</v>
      </c>
      <c r="B472" s="29" t="str">
        <f aca="false">Cotação!B645</f>
        <v>7898301059642</v>
      </c>
      <c r="C472" s="28" t="str">
        <f aca="false">Cotação!C645</f>
        <v>TIRAS P/ MEDIR GLICOSE C/25 LITE</v>
      </c>
      <c r="D472" s="28" t="str">
        <f aca="false">Cotação!D645</f>
        <v>G-TECH</v>
      </c>
      <c r="E472" s="28" t="str">
        <f aca="false">Cotação!F645</f>
        <v>A</v>
      </c>
      <c r="F472" s="28" t="n">
        <f aca="false">Cotação!H645</f>
        <v>3</v>
      </c>
      <c r="G472" s="32" t="n">
        <f aca="false">Cotação!G645</f>
        <v>2</v>
      </c>
      <c r="H472" s="32" t="n">
        <f aca="false">Cotação!I645</f>
        <v>6</v>
      </c>
      <c r="I472" s="30" t="n">
        <f aca="false">Cotação!M645</f>
        <v>32.13</v>
      </c>
      <c r="J472" s="30" t="n">
        <f aca="false">Cotação!L645</f>
        <v>32.13</v>
      </c>
      <c r="K472" s="30" t="n">
        <f aca="false">Cotação!V645</f>
        <v>41.72</v>
      </c>
      <c r="L472" s="28" t="str">
        <f aca="false">Cotação!W645</f>
        <v>DIMEC</v>
      </c>
      <c r="M472" s="31" t="n">
        <f aca="false">Cotação!Y645</f>
        <v>0.298474945533769</v>
      </c>
      <c r="N472" s="30" t="n">
        <f aca="false">(K472-I472)*H472</f>
        <v>57.54</v>
      </c>
      <c r="O472" s="28" t="str">
        <f aca="false">Cotação!AG645</f>
        <v>SC DISTRIBUICAO LTDA</v>
      </c>
    </row>
    <row r="473" customFormat="false" ht="15" hidden="false" customHeight="false" outlineLevel="0" collapsed="false">
      <c r="A473" s="28" t="str">
        <f aca="false">Cotação!A512</f>
        <v>466581</v>
      </c>
      <c r="B473" s="29" t="str">
        <f aca="false">Cotação!B512</f>
        <v>7896004713052</v>
      </c>
      <c r="C473" s="28" t="str">
        <f aca="false">Cotação!C512</f>
        <v>TOPIRAMATO 50MG CX 60 COMP REV</v>
      </c>
      <c r="D473" s="28" t="str">
        <f aca="false">Cotação!D512</f>
        <v>GERMED GENERICOS</v>
      </c>
      <c r="E473" s="28" t="str">
        <f aca="false">Cotação!F512</f>
        <v>C</v>
      </c>
      <c r="F473" s="28" t="n">
        <f aca="false">Cotação!H512</f>
        <v>0.2</v>
      </c>
      <c r="G473" s="32" t="n">
        <f aca="false">Cotação!G512</f>
        <v>0</v>
      </c>
      <c r="H473" s="32" t="n">
        <f aca="false">Cotação!I512</f>
        <v>1</v>
      </c>
      <c r="I473" s="30" t="n">
        <f aca="false">Cotação!M512</f>
        <v>18.88</v>
      </c>
      <c r="J473" s="30" t="n">
        <f aca="false">Cotação!L512</f>
        <v>18.88</v>
      </c>
      <c r="K473" s="30" t="n">
        <f aca="false">Cotação!V512</f>
        <v>22.25</v>
      </c>
      <c r="L473" s="28" t="str">
        <f aca="false">Cotação!W512</f>
        <v>DIMEC</v>
      </c>
      <c r="M473" s="31" t="n">
        <f aca="false">Cotação!Y512</f>
        <v>0.178495762711864</v>
      </c>
      <c r="N473" s="30" t="n">
        <f aca="false">(K473-I473)*H473</f>
        <v>3.37</v>
      </c>
      <c r="O473" s="28" t="str">
        <f aca="false">Cotação!AG512</f>
        <v>NAZARIA DISTRIBUIDORA DE PRODUTOS FARMACEUTICOS LTDA</v>
      </c>
    </row>
    <row r="474" customFormat="false" ht="15" hidden="false" customHeight="false" outlineLevel="0" collapsed="false">
      <c r="A474" s="28" t="str">
        <f aca="false">Cotação!A922</f>
        <v>19603</v>
      </c>
      <c r="B474" s="29" t="str">
        <f aca="false">Cotação!B922</f>
        <v>7896094931534</v>
      </c>
      <c r="C474" s="28" t="str">
        <f aca="false">Cotação!C922</f>
        <v>TOSSEXPEC XPE 120ML (OXOMEMAZINA+IODETO POTA+BENZO SODIO+GUAIFENE)</v>
      </c>
      <c r="D474" s="28" t="str">
        <f aca="false">Cotação!D922</f>
        <v>NEO QUIMICA</v>
      </c>
      <c r="E474" s="28" t="str">
        <f aca="false">Cotação!F922</f>
        <v>A</v>
      </c>
      <c r="F474" s="28" t="n">
        <f aca="false">Cotação!H922</f>
        <v>9.8</v>
      </c>
      <c r="G474" s="32" t="n">
        <f aca="false">Cotação!G922</f>
        <v>14</v>
      </c>
      <c r="H474" s="32" t="n">
        <f aca="false">Cotação!I922</f>
        <v>12</v>
      </c>
      <c r="I474" s="30" t="n">
        <f aca="false">Cotação!M922</f>
        <v>14.98</v>
      </c>
      <c r="J474" s="30" t="n">
        <f aca="false">Cotação!L922</f>
        <v>14.98</v>
      </c>
      <c r="K474" s="30" t="n">
        <f aca="false">Cotação!V922</f>
        <v>17.98</v>
      </c>
      <c r="L474" s="28" t="str">
        <f aca="false">Cotação!W922</f>
        <v>DIMEC</v>
      </c>
      <c r="M474" s="31" t="n">
        <f aca="false">Cotação!Y922</f>
        <v>0.200267022696929</v>
      </c>
      <c r="N474" s="30" t="n">
        <f aca="false">(K474-I474)*H474</f>
        <v>36</v>
      </c>
      <c r="O474" s="28" t="str">
        <f aca="false">Cotação!AG922</f>
        <v>MEDCENTRO TO DISTRIBUIDORA DE PRODUTOS FARMACEUTICOS LTDA PA</v>
      </c>
    </row>
    <row r="475" customFormat="false" ht="15" hidden="false" customHeight="false" outlineLevel="0" collapsed="false">
      <c r="A475" s="28" t="str">
        <f aca="false">Cotação!A442</f>
        <v>39303</v>
      </c>
      <c r="B475" s="29" t="str">
        <f aca="false">Cotação!B442</f>
        <v>7896004821993</v>
      </c>
      <c r="C475" s="28" t="str">
        <f aca="false">Cotação!C442</f>
        <v>TRIMETAZIDINA 35MG 30CPR</v>
      </c>
      <c r="D475" s="28" t="str">
        <f aca="false">Cotação!D442</f>
        <v>GERMED</v>
      </c>
      <c r="E475" s="28" t="str">
        <f aca="false">Cotação!F442</f>
        <v>C</v>
      </c>
      <c r="F475" s="28" t="n">
        <f aca="false">Cotação!H442</f>
        <v>0.3</v>
      </c>
      <c r="G475" s="32" t="n">
        <f aca="false">Cotação!G442</f>
        <v>0</v>
      </c>
      <c r="H475" s="32" t="n">
        <f aca="false">Cotação!I442</f>
        <v>2</v>
      </c>
      <c r="I475" s="30" t="n">
        <f aca="false">Cotação!M442</f>
        <v>16.385</v>
      </c>
      <c r="J475" s="30" t="n">
        <f aca="false">Cotação!L442</f>
        <v>16.385</v>
      </c>
      <c r="K475" s="30" t="n">
        <f aca="false">Cotação!V442</f>
        <v>22.59</v>
      </c>
      <c r="L475" s="28" t="str">
        <f aca="false">Cotação!W442</f>
        <v>DIMEC</v>
      </c>
      <c r="M475" s="31" t="n">
        <f aca="false">Cotação!Y442</f>
        <v>0.378700030515716</v>
      </c>
      <c r="N475" s="30" t="n">
        <f aca="false">(K475-I475)*H475</f>
        <v>12.41</v>
      </c>
      <c r="O475" s="28" t="str">
        <f aca="false">Cotação!AG442</f>
        <v>SC DISTRIBUICAO LTDA</v>
      </c>
    </row>
    <row r="476" customFormat="false" ht="15" hidden="false" customHeight="false" outlineLevel="0" collapsed="false">
      <c r="A476" s="28" t="str">
        <f aca="false">Cotação!A444</f>
        <v>613691</v>
      </c>
      <c r="B476" s="29" t="str">
        <f aca="false">Cotação!B444</f>
        <v>7896006299820</v>
      </c>
      <c r="C476" s="28" t="str">
        <f aca="false">Cotação!C444</f>
        <v>TROMETAMOL CETOROLACO 10MG CX 10 COMP</v>
      </c>
      <c r="D476" s="28" t="str">
        <f aca="false">Cotação!D444</f>
        <v>UNIAO QUIMICA</v>
      </c>
      <c r="E476" s="28" t="str">
        <f aca="false">Cotação!F444</f>
        <v>A</v>
      </c>
      <c r="F476" s="28" t="n">
        <f aca="false">Cotação!H444</f>
        <v>24.1</v>
      </c>
      <c r="G476" s="32" t="n">
        <f aca="false">Cotação!G444</f>
        <v>43</v>
      </c>
      <c r="H476" s="32" t="n">
        <f aca="false">Cotação!I444</f>
        <v>19</v>
      </c>
      <c r="I476" s="30" t="n">
        <f aca="false">Cotação!M444</f>
        <v>3.7968</v>
      </c>
      <c r="J476" s="30" t="n">
        <f aca="false">Cotação!L444</f>
        <v>3.7968</v>
      </c>
      <c r="K476" s="30" t="n">
        <f aca="false">Cotação!V444</f>
        <v>5.86</v>
      </c>
      <c r="L476" s="28" t="str">
        <f aca="false">Cotação!W444</f>
        <v>DIMEC</v>
      </c>
      <c r="M476" s="31" t="n">
        <f aca="false">Cotação!Y444</f>
        <v>0.543404972608512</v>
      </c>
      <c r="N476" s="30" t="n">
        <f aca="false">(K476-I476)*H476</f>
        <v>39.2008</v>
      </c>
      <c r="O476" s="28" t="str">
        <f aca="false">Cotação!AG444</f>
        <v>F&amp;F DISTR DE PRODUTOS FARMACÊUTICOS</v>
      </c>
    </row>
    <row r="477" customFormat="false" ht="15" hidden="false" customHeight="false" outlineLevel="0" collapsed="false">
      <c r="A477" s="28" t="str">
        <f aca="false">Cotação!A443</f>
        <v>645231</v>
      </c>
      <c r="B477" s="29" t="str">
        <f aca="false">Cotação!B443</f>
        <v>7896004821276</v>
      </c>
      <c r="C477" s="28" t="str">
        <f aca="false">Cotação!C443</f>
        <v>TROMETAMOL CETOROLACO 10MG CX 10 COMP</v>
      </c>
      <c r="D477" s="28" t="str">
        <f aca="false">Cotação!D443</f>
        <v>GERMED GENERICOS</v>
      </c>
      <c r="E477" s="28" t="str">
        <f aca="false">Cotação!F443</f>
        <v>A</v>
      </c>
      <c r="F477" s="28" t="n">
        <f aca="false">Cotação!H443</f>
        <v>10.5</v>
      </c>
      <c r="G477" s="32" t="n">
        <f aca="false">Cotação!G443</f>
        <v>6</v>
      </c>
      <c r="H477" s="32" t="n">
        <f aca="false">Cotação!I443</f>
        <v>21</v>
      </c>
      <c r="I477" s="30" t="n">
        <f aca="false">Cotação!M443</f>
        <v>4.59333333333333</v>
      </c>
      <c r="J477" s="30" t="n">
        <f aca="false">Cotação!L443</f>
        <v>4.5933</v>
      </c>
      <c r="K477" s="30" t="n">
        <f aca="false">Cotação!V443</f>
        <v>7.52</v>
      </c>
      <c r="L477" s="28" t="str">
        <f aca="false">Cotação!W443</f>
        <v>DIMEC</v>
      </c>
      <c r="M477" s="31" t="n">
        <f aca="false">Cotação!Y443</f>
        <v>0.637155297532657</v>
      </c>
      <c r="N477" s="30" t="n">
        <f aca="false">(K477-I477)*H477</f>
        <v>61.4600000000001</v>
      </c>
      <c r="O477" s="28" t="str">
        <f aca="false">Cotação!AG443</f>
        <v>MEDCENTRO TO DISTRIBUIDORA DE PRODUTOS FARMACEUTICOS LTDA PA</v>
      </c>
    </row>
    <row r="478" customFormat="false" ht="15" hidden="false" customHeight="false" outlineLevel="0" collapsed="false">
      <c r="A478" s="28" t="str">
        <f aca="false">Cotação!A445</f>
        <v>660251</v>
      </c>
      <c r="B478" s="29" t="str">
        <f aca="false">Cotação!B445</f>
        <v>7896004821283</v>
      </c>
      <c r="C478" s="28" t="str">
        <f aca="false">Cotação!C445</f>
        <v>TROMETAMOL CETOROLACO 10MG CX 20 COMP</v>
      </c>
      <c r="D478" s="28" t="str">
        <f aca="false">Cotação!D445</f>
        <v>GERMED GENERICOS</v>
      </c>
      <c r="E478" s="28" t="str">
        <f aca="false">Cotação!F445</f>
        <v>C</v>
      </c>
      <c r="F478" s="28" t="n">
        <f aca="false">Cotação!H445</f>
        <v>0.2</v>
      </c>
      <c r="G478" s="32" t="n">
        <f aca="false">Cotação!G445</f>
        <v>0</v>
      </c>
      <c r="H478" s="32" t="n">
        <f aca="false">Cotação!I445</f>
        <v>1</v>
      </c>
      <c r="I478" s="30" t="n">
        <f aca="false">Cotação!M445</f>
        <v>13.1</v>
      </c>
      <c r="J478" s="30" t="n">
        <f aca="false">Cotação!L445</f>
        <v>13.1</v>
      </c>
      <c r="K478" s="30" t="n">
        <f aca="false">Cotação!V445</f>
        <v>16.302</v>
      </c>
      <c r="L478" s="28" t="str">
        <f aca="false">Cotação!W445</f>
        <v>MEDCENTRO</v>
      </c>
      <c r="M478" s="31" t="n">
        <f aca="false">Cotação!Y445</f>
        <v>0.244427480916031</v>
      </c>
      <c r="N478" s="30" t="n">
        <f aca="false">(K478-I478)*H478</f>
        <v>3.202</v>
      </c>
      <c r="O478" s="28" t="str">
        <f aca="false">Cotação!AG445</f>
        <v>CENTROFARMA DISTRIBUIDORA FARMACEUTICA LTDA</v>
      </c>
    </row>
    <row r="479" customFormat="false" ht="15" hidden="false" customHeight="false" outlineLevel="0" collapsed="false">
      <c r="A479" s="28" t="str">
        <f aca="false">Cotação!A925</f>
        <v>563961</v>
      </c>
      <c r="B479" s="29" t="str">
        <f aca="false">Cotação!B925</f>
        <v>7898100243945</v>
      </c>
      <c r="C479" s="28" t="str">
        <f aca="false">Cotação!C925</f>
        <v>TYFLEN 500MG CARTELA COM 10CP</v>
      </c>
      <c r="D479" s="28" t="str">
        <f aca="false">Cotação!D925</f>
        <v>BRASTERAPICA</v>
      </c>
      <c r="E479" s="28" t="str">
        <f aca="false">Cotação!F925</f>
        <v>B</v>
      </c>
      <c r="F479" s="28" t="n">
        <f aca="false">Cotação!H925</f>
        <v>23.6</v>
      </c>
      <c r="G479" s="32" t="n">
        <f aca="false">Cotação!G925</f>
        <v>9</v>
      </c>
      <c r="H479" s="32" t="n">
        <f aca="false">Cotação!I925</f>
        <v>6</v>
      </c>
      <c r="I479" s="30" t="n">
        <f aca="false">Cotação!M925</f>
        <v>14.775</v>
      </c>
      <c r="J479" s="30" t="n">
        <f aca="false">Cotação!L925</f>
        <v>1.4775</v>
      </c>
      <c r="K479" s="30" t="n">
        <f aca="false">Cotação!V925</f>
        <v>25.859</v>
      </c>
      <c r="L479" s="28" t="str">
        <f aca="false">Cotação!W925</f>
        <v>MEDCENTRO</v>
      </c>
      <c r="M479" s="31" t="n">
        <f aca="false">Cotação!Y925</f>
        <v>0.750186125211506</v>
      </c>
      <c r="N479" s="30" t="n">
        <f aca="false">(K479-I479)*H479</f>
        <v>66.504</v>
      </c>
      <c r="O479" s="28" t="str">
        <f aca="false">Cotação!AG925</f>
        <v>MM LOBATO COM. E REP. LTDA</v>
      </c>
    </row>
    <row r="480" customFormat="false" ht="15" hidden="false" customHeight="false" outlineLevel="0" collapsed="false">
      <c r="A480" s="28" t="str">
        <f aca="false">Cotação!A446</f>
        <v>472881</v>
      </c>
      <c r="B480" s="29" t="str">
        <f aca="false">Cotação!B446</f>
        <v>7896004708881</v>
      </c>
      <c r="C480" s="28" t="str">
        <f aca="false">Cotação!C446</f>
        <v>VAL BETAMETASONA CREME BG 30G</v>
      </c>
      <c r="D480" s="28" t="str">
        <f aca="false">Cotação!D446</f>
        <v>GERMED GENERICOS</v>
      </c>
      <c r="E480" s="28" t="str">
        <f aca="false">Cotação!F446</f>
        <v>B</v>
      </c>
      <c r="F480" s="28" t="n">
        <f aca="false">Cotação!H446</f>
        <v>4.9</v>
      </c>
      <c r="G480" s="32" t="n">
        <f aca="false">Cotação!G446</f>
        <v>2</v>
      </c>
      <c r="H480" s="32" t="n">
        <f aca="false">Cotação!I446</f>
        <v>11</v>
      </c>
      <c r="I480" s="30" t="n">
        <f aca="false">Cotação!M446</f>
        <v>7.88888888888889</v>
      </c>
      <c r="J480" s="30" t="n">
        <f aca="false">Cotação!L446</f>
        <v>7.8889</v>
      </c>
      <c r="K480" s="30" t="n">
        <f aca="false">Cotação!V446</f>
        <v>8.53</v>
      </c>
      <c r="L480" s="28" t="str">
        <f aca="false">Cotação!W446</f>
        <v>DIMEC</v>
      </c>
      <c r="M480" s="31" t="n">
        <f aca="false">Cotação!Y446</f>
        <v>0.0812676056338026</v>
      </c>
      <c r="N480" s="30" t="n">
        <f aca="false">(K480-I480)*H480</f>
        <v>7.0522222222222</v>
      </c>
      <c r="O480" s="28" t="str">
        <f aca="false">Cotação!AG446</f>
        <v>SC DISTRIBUICAO LTDA</v>
      </c>
    </row>
    <row r="481" customFormat="false" ht="15" hidden="false" customHeight="false" outlineLevel="0" collapsed="false">
      <c r="A481" s="28" t="str">
        <f aca="false">Cotação!A494</f>
        <v>111621</v>
      </c>
      <c r="B481" s="29" t="str">
        <f aca="false">Cotação!B494</f>
        <v>7896004714004</v>
      </c>
      <c r="C481" s="28" t="str">
        <f aca="false">Cotação!C494</f>
        <v>VAL BETAMETASONA+GENTAMICINA+TOLNAFTATO+CLIOQUINOL CREME BG 20G</v>
      </c>
      <c r="D481" s="28" t="str">
        <f aca="false">Cotação!D494</f>
        <v>GERMED GENERICOS</v>
      </c>
      <c r="E481" s="28" t="str">
        <f aca="false">Cotação!F494</f>
        <v>A</v>
      </c>
      <c r="F481" s="28" t="n">
        <f aca="false">Cotação!H494</f>
        <v>8.6</v>
      </c>
      <c r="G481" s="32" t="n">
        <f aca="false">Cotação!G494</f>
        <v>7</v>
      </c>
      <c r="H481" s="32" t="n">
        <f aca="false">Cotação!I494</f>
        <v>15</v>
      </c>
      <c r="I481" s="30" t="n">
        <f aca="false">Cotação!M494</f>
        <v>8.06666666666667</v>
      </c>
      <c r="J481" s="30" t="n">
        <f aca="false">Cotação!L494</f>
        <v>8.0667</v>
      </c>
      <c r="K481" s="30" t="n">
        <f aca="false">Cotação!V494</f>
        <v>9.45</v>
      </c>
      <c r="L481" s="28" t="str">
        <f aca="false">Cotação!W494</f>
        <v>DIMEC</v>
      </c>
      <c r="M481" s="31" t="n">
        <f aca="false">Cotação!Y494</f>
        <v>0.171487603305785</v>
      </c>
      <c r="N481" s="30" t="n">
        <f aca="false">(K481-I481)*H481</f>
        <v>20.7499999999999</v>
      </c>
      <c r="O481" s="28" t="str">
        <f aca="false">Cotação!AG494</f>
        <v>MEDCENTRO TO DISTRIBUIDORA DE PRODUTOS FARMACEUTICOS LTDA PA</v>
      </c>
    </row>
    <row r="482" customFormat="false" ht="15" hidden="false" customHeight="false" outlineLevel="0" collapsed="false">
      <c r="A482" s="28" t="str">
        <f aca="false">Cotação!A448</f>
        <v>474941</v>
      </c>
      <c r="B482" s="29" t="str">
        <f aca="false">Cotação!B448</f>
        <v>7898945030854</v>
      </c>
      <c r="C482" s="28" t="str">
        <f aca="false">Cotação!C448</f>
        <v>VALSARTANA 160MG CX 30 COMP REV</v>
      </c>
      <c r="D482" s="28" t="str">
        <f aca="false">Cotação!D448</f>
        <v>ALTHAIA</v>
      </c>
      <c r="E482" s="28" t="str">
        <f aca="false">Cotação!F448</f>
        <v>C</v>
      </c>
      <c r="F482" s="28" t="n">
        <f aca="false">Cotação!H448</f>
        <v>0.5</v>
      </c>
      <c r="G482" s="32" t="n">
        <f aca="false">Cotação!G448</f>
        <v>1</v>
      </c>
      <c r="H482" s="32" t="n">
        <f aca="false">Cotação!I448</f>
        <v>1</v>
      </c>
      <c r="I482" s="30" t="n">
        <f aca="false">Cotação!M448</f>
        <v>19.05</v>
      </c>
      <c r="J482" s="30" t="n">
        <f aca="false">Cotação!L448</f>
        <v>19.05</v>
      </c>
      <c r="K482" s="30" t="n">
        <f aca="false">Cotação!V448</f>
        <v>24.7285</v>
      </c>
      <c r="L482" s="28" t="str">
        <f aca="false">Cotação!W448</f>
        <v>MEDCENTRO</v>
      </c>
      <c r="M482" s="31" t="n">
        <f aca="false">Cotação!Y448</f>
        <v>0.298083989501312</v>
      </c>
      <c r="N482" s="30" t="n">
        <f aca="false">(K482-I482)*H482</f>
        <v>5.6785</v>
      </c>
      <c r="O482" s="28" t="str">
        <f aca="false">Cotação!AG448</f>
        <v>MEDCENTRO TO DISTRIBUIDORA DE PRODUTOS FARMACEUTICOS LTDA PA</v>
      </c>
    </row>
    <row r="483" customFormat="false" ht="15" hidden="false" customHeight="false" outlineLevel="0" collapsed="false">
      <c r="A483" s="28" t="str">
        <f aca="false">Cotação!A449</f>
        <v>474361</v>
      </c>
      <c r="B483" s="29" t="str">
        <f aca="false">Cotação!B449</f>
        <v>7896523200118</v>
      </c>
      <c r="C483" s="28" t="str">
        <f aca="false">Cotação!C449</f>
        <v>VALSARTANA 160MG CX 30 COMP REV</v>
      </c>
      <c r="D483" s="28" t="str">
        <f aca="false">Cotação!D449</f>
        <v>CIMED</v>
      </c>
      <c r="E483" s="28" t="str">
        <f aca="false">Cotação!F449</f>
        <v>A</v>
      </c>
      <c r="F483" s="28" t="n">
        <f aca="false">Cotação!H449</f>
        <v>14.7</v>
      </c>
      <c r="G483" s="32" t="n">
        <f aca="false">Cotação!G449</f>
        <v>36</v>
      </c>
      <c r="H483" s="32" t="n">
        <f aca="false">Cotação!I449</f>
        <v>2</v>
      </c>
      <c r="I483" s="30" t="n">
        <f aca="false">Cotação!M449</f>
        <v>12.89</v>
      </c>
      <c r="J483" s="30" t="n">
        <f aca="false">Cotação!L449</f>
        <v>12.89</v>
      </c>
      <c r="K483" s="30" t="n">
        <f aca="false">Cotação!V449</f>
        <v>16.07</v>
      </c>
      <c r="L483" s="28" t="str">
        <f aca="false">Cotação!W449</f>
        <v>DIMEC</v>
      </c>
      <c r="M483" s="31" t="n">
        <f aca="false">Cotação!Y449</f>
        <v>0.246702870442203</v>
      </c>
      <c r="N483" s="30" t="n">
        <f aca="false">(K483-I483)*H483</f>
        <v>6.36</v>
      </c>
      <c r="O483" s="28" t="str">
        <f aca="false">Cotação!AG449</f>
        <v>CIMED &amp; CO. S.A.</v>
      </c>
    </row>
    <row r="484" customFormat="false" ht="15" hidden="false" customHeight="false" outlineLevel="0" collapsed="false">
      <c r="A484" s="28" t="str">
        <f aca="false">Cotação!A451</f>
        <v>476061</v>
      </c>
      <c r="B484" s="29" t="str">
        <f aca="false">Cotação!B451</f>
        <v>7896004732923</v>
      </c>
      <c r="C484" s="28" t="str">
        <f aca="false">Cotação!C451</f>
        <v>VALSARTANA 320MG CX 30 COMP REV</v>
      </c>
      <c r="D484" s="28" t="str">
        <f aca="false">Cotação!D451</f>
        <v>GERMED GENERICOS</v>
      </c>
      <c r="E484" s="28" t="str">
        <f aca="false">Cotação!F451</f>
        <v>B</v>
      </c>
      <c r="F484" s="28" t="n">
        <f aca="false">Cotação!H451</f>
        <v>0.9</v>
      </c>
      <c r="G484" s="32" t="n">
        <f aca="false">Cotação!G451</f>
        <v>0</v>
      </c>
      <c r="H484" s="32" t="n">
        <f aca="false">Cotação!I451</f>
        <v>3</v>
      </c>
      <c r="I484" s="30" t="n">
        <f aca="false">Cotação!M451</f>
        <v>23.16</v>
      </c>
      <c r="J484" s="30" t="n">
        <f aca="false">Cotação!L451</f>
        <v>23.16</v>
      </c>
      <c r="K484" s="30" t="n">
        <f aca="false">Cotação!V451</f>
        <v>27.69</v>
      </c>
      <c r="L484" s="28" t="str">
        <f aca="false">Cotação!W451</f>
        <v>DIMEC</v>
      </c>
      <c r="M484" s="31" t="n">
        <f aca="false">Cotação!Y451</f>
        <v>0.19559585492228</v>
      </c>
      <c r="N484" s="30" t="n">
        <f aca="false">(K484-I484)*H484</f>
        <v>13.59</v>
      </c>
      <c r="O484" s="28" t="str">
        <f aca="false">Cotação!AG451</f>
        <v>CENTROFARMA DISTRIBUIDORA FARMACEUTICA LTDA</v>
      </c>
    </row>
    <row r="485" customFormat="false" ht="15" hidden="false" customHeight="false" outlineLevel="0" collapsed="false">
      <c r="A485" s="28" t="str">
        <f aca="false">Cotação!A452</f>
        <v>474801</v>
      </c>
      <c r="B485" s="29" t="str">
        <f aca="false">Cotação!B452</f>
        <v>7896112192466</v>
      </c>
      <c r="C485" s="28" t="str">
        <f aca="false">Cotação!C452</f>
        <v>VALSARTANA 80MG CX 30 COMP REV</v>
      </c>
      <c r="D485" s="28" t="str">
        <f aca="false">Cotação!D452</f>
        <v>TEUTO</v>
      </c>
      <c r="E485" s="28" t="str">
        <f aca="false">Cotação!F452</f>
        <v>A</v>
      </c>
      <c r="F485" s="28" t="n">
        <f aca="false">Cotação!H452</f>
        <v>9.6</v>
      </c>
      <c r="G485" s="32" t="n">
        <f aca="false">Cotação!G452</f>
        <v>12</v>
      </c>
      <c r="H485" s="32" t="n">
        <f aca="false">Cotação!I452</f>
        <v>2</v>
      </c>
      <c r="I485" s="30" t="n">
        <f aca="false">Cotação!M452</f>
        <v>10.26</v>
      </c>
      <c r="J485" s="30" t="n">
        <f aca="false">Cotação!L452</f>
        <v>9.63</v>
      </c>
      <c r="K485" s="30" t="n">
        <f aca="false">Cotação!V452</f>
        <v>10.78</v>
      </c>
      <c r="L485" s="28" t="str">
        <f aca="false">Cotação!W452</f>
        <v>DIMEC</v>
      </c>
      <c r="M485" s="31" t="n">
        <f aca="false">Cotação!Y452</f>
        <v>0.0506822612085769</v>
      </c>
      <c r="N485" s="30" t="n">
        <f aca="false">(K485-I485)*H485</f>
        <v>1.04</v>
      </c>
      <c r="O485" s="28" t="str">
        <f aca="false">Cotação!AG452</f>
        <v>DSC DISTRIBUIDORA DE MEDICAMENTOS LTDA</v>
      </c>
    </row>
    <row r="486" customFormat="false" ht="15" hidden="false" customHeight="false" outlineLevel="0" collapsed="false">
      <c r="A486" s="28" t="str">
        <f aca="false">Cotação!A539</f>
        <v>675881</v>
      </c>
      <c r="B486" s="29" t="str">
        <f aca="false">Cotação!B539</f>
        <v>7898031310990</v>
      </c>
      <c r="C486" s="28" t="str">
        <f aca="false">Cotação!C539</f>
        <v>VASELINA LIQUIDA 100ML</v>
      </c>
      <c r="D486" s="28" t="str">
        <f aca="false">Cotação!D539</f>
        <v>UNIPHAR</v>
      </c>
      <c r="E486" s="28" t="str">
        <f aca="false">Cotação!F539</f>
        <v>B</v>
      </c>
      <c r="F486" s="28" t="n">
        <f aca="false">Cotação!H539</f>
        <v>4.3</v>
      </c>
      <c r="G486" s="32" t="n">
        <f aca="false">Cotação!G539</f>
        <v>1</v>
      </c>
      <c r="H486" s="32" t="n">
        <f aca="false">Cotação!I539</f>
        <v>11</v>
      </c>
      <c r="I486" s="30" t="n">
        <f aca="false">Cotação!M539</f>
        <v>4.28</v>
      </c>
      <c r="J486" s="30" t="n">
        <f aca="false">Cotação!L539</f>
        <v>4.28</v>
      </c>
      <c r="K486" s="30" t="n">
        <f aca="false">Cotação!V539</f>
        <v>5.68</v>
      </c>
      <c r="L486" s="28" t="str">
        <f aca="false">Cotação!W539</f>
        <v>DIMEC</v>
      </c>
      <c r="M486" s="31" t="n">
        <f aca="false">Cotação!Y539</f>
        <v>0.327102803738318</v>
      </c>
      <c r="N486" s="30" t="n">
        <f aca="false">(K486-I486)*H486</f>
        <v>15.4</v>
      </c>
      <c r="O486" s="28" t="str">
        <f aca="false">Cotação!AG539</f>
        <v>DSC DISTRIBUIDORA DE MEDICAMENTOS LTDA</v>
      </c>
    </row>
    <row r="487" customFormat="false" ht="15" hidden="false" customHeight="false" outlineLevel="0" collapsed="false">
      <c r="A487" s="28" t="str">
        <f aca="false">Cotação!A926</f>
        <v>619911</v>
      </c>
      <c r="B487" s="29" t="str">
        <f aca="false">Cotação!B926</f>
        <v>7896902214828</v>
      </c>
      <c r="C487" s="28" t="str">
        <f aca="false">Cotação!C926</f>
        <v>VASELINA LIQUIDA 100ML (VASEMAX)</v>
      </c>
      <c r="D487" s="28" t="n">
        <f aca="false">Cotação!D926</f>
        <v>0</v>
      </c>
      <c r="E487" s="28" t="str">
        <f aca="false">Cotação!F926</f>
        <v>C</v>
      </c>
      <c r="F487" s="28" t="n">
        <f aca="false">Cotação!H926</f>
        <v>0.3</v>
      </c>
      <c r="G487" s="32" t="n">
        <f aca="false">Cotação!G926</f>
        <v>0</v>
      </c>
      <c r="H487" s="32" t="n">
        <f aca="false">Cotação!I926</f>
        <v>1</v>
      </c>
      <c r="I487" s="30" t="n">
        <f aca="false">Cotação!M926</f>
        <v>4.36</v>
      </c>
      <c r="J487" s="30" t="n">
        <f aca="false">Cotação!L926</f>
        <v>4.36</v>
      </c>
      <c r="K487" s="30" t="n">
        <f aca="false">Cotação!V926</f>
        <v>5.1965</v>
      </c>
      <c r="L487" s="28" t="str">
        <f aca="false">Cotação!W926</f>
        <v>MEDCENTRO</v>
      </c>
      <c r="M487" s="31" t="n">
        <f aca="false">Cotação!Y926</f>
        <v>0.191857798165138</v>
      </c>
      <c r="N487" s="30" t="n">
        <f aca="false">(K487-I487)*H487</f>
        <v>0.8365</v>
      </c>
      <c r="O487" s="28" t="str">
        <f aca="false">Cotação!AG926</f>
        <v>CENTROFARMA DISTRIBUIDORA FARMACEUTICA LTDA</v>
      </c>
    </row>
    <row r="488" customFormat="false" ht="15" hidden="false" customHeight="false" outlineLevel="0" collapsed="false">
      <c r="A488" s="28" t="str">
        <f aca="false">Cotação!A456</f>
        <v>474341</v>
      </c>
      <c r="B488" s="29" t="str">
        <f aca="false">Cotação!B456</f>
        <v>7896523200002</v>
      </c>
      <c r="C488" s="28" t="str">
        <f aca="false">Cotação!C456</f>
        <v>VENCIDO - VALSARTANA 80MG CX 30 COMP REV</v>
      </c>
      <c r="D488" s="28" t="str">
        <f aca="false">Cotação!D456</f>
        <v>CIMED</v>
      </c>
      <c r="E488" s="28" t="str">
        <f aca="false">Cotação!F456</f>
        <v>C</v>
      </c>
      <c r="F488" s="28" t="n">
        <f aca="false">Cotação!H456</f>
        <v>2.9</v>
      </c>
      <c r="G488" s="32" t="n">
        <f aca="false">Cotação!G456</f>
        <v>0</v>
      </c>
      <c r="H488" s="32" t="n">
        <f aca="false">Cotação!I456</f>
        <v>8</v>
      </c>
      <c r="I488" s="30" t="n">
        <f aca="false">Cotação!M456</f>
        <v>8.86</v>
      </c>
      <c r="J488" s="30" t="n">
        <f aca="false">Cotação!L456</f>
        <v>8.86</v>
      </c>
      <c r="K488" s="30" t="n">
        <f aca="false">Cotação!V456</f>
        <v>12.02</v>
      </c>
      <c r="L488" s="28" t="str">
        <f aca="false">Cotação!W456</f>
        <v>DIMEC</v>
      </c>
      <c r="M488" s="31" t="n">
        <f aca="false">Cotação!Y456</f>
        <v>0.35665914221219</v>
      </c>
      <c r="N488" s="30" t="n">
        <f aca="false">(K488-I488)*H488</f>
        <v>25.28</v>
      </c>
      <c r="O488" s="28" t="str">
        <f aca="false">Cotação!AG456</f>
        <v>CIMED &amp; CO. S.A.</v>
      </c>
    </row>
    <row r="489" customFormat="false" ht="15" hidden="false" customHeight="false" outlineLevel="0" collapsed="false">
      <c r="A489" s="28" t="str">
        <f aca="false">Cotação!A929</f>
        <v>213301</v>
      </c>
      <c r="B489" s="29" t="str">
        <f aca="false">Cotação!B929</f>
        <v>7898049790586</v>
      </c>
      <c r="C489" s="28" t="str">
        <f aca="false">Cotação!C929</f>
        <v>VERTIZAN 10MG CX 50 COMP</v>
      </c>
      <c r="D489" s="28" t="str">
        <f aca="false">Cotação!D929</f>
        <v>VITAMEDIC</v>
      </c>
      <c r="E489" s="28" t="str">
        <f aca="false">Cotação!F929</f>
        <v>B</v>
      </c>
      <c r="F489" s="28" t="n">
        <f aca="false">Cotação!H929</f>
        <v>2.2</v>
      </c>
      <c r="G489" s="32" t="n">
        <f aca="false">Cotação!G929</f>
        <v>2</v>
      </c>
      <c r="H489" s="32" t="n">
        <f aca="false">Cotação!I929</f>
        <v>4</v>
      </c>
      <c r="I489" s="30" t="n">
        <f aca="false">Cotação!M929</f>
        <v>6.82</v>
      </c>
      <c r="J489" s="30" t="n">
        <f aca="false">Cotação!L929</f>
        <v>6.82</v>
      </c>
      <c r="K489" s="30" t="n">
        <f aca="false">Cotação!V929</f>
        <v>7.21</v>
      </c>
      <c r="L489" s="28" t="str">
        <f aca="false">Cotação!W929</f>
        <v>DIMEC</v>
      </c>
      <c r="M489" s="31" t="n">
        <f aca="false">Cotação!Y929</f>
        <v>0.0571847507331378</v>
      </c>
      <c r="N489" s="30" t="n">
        <f aca="false">(K489-I489)*H489</f>
        <v>1.56</v>
      </c>
      <c r="O489" s="28" t="str">
        <f aca="false">Cotação!AG929</f>
        <v>DSC DISTRIBUIDORA DE MEDICAMENTOS LTDA</v>
      </c>
    </row>
    <row r="490" customFormat="false" ht="15" hidden="false" customHeight="false" outlineLevel="0" collapsed="false">
      <c r="A490" s="28" t="str">
        <f aca="false">Cotação!A1095</f>
        <v>642261</v>
      </c>
      <c r="B490" s="29" t="str">
        <f aca="false">Cotação!B1095</f>
        <v>7898687730593</v>
      </c>
      <c r="C490" s="28" t="str">
        <f aca="false">Cotação!C1095</f>
        <v>VITAMINA D 2.000UI X30 CAP (ALIM)</v>
      </c>
      <c r="D490" s="28" t="str">
        <f aca="false">Cotação!D1095</f>
        <v>ALTHAIA</v>
      </c>
      <c r="E490" s="28" t="str">
        <f aca="false">Cotação!F1095</f>
        <v>B</v>
      </c>
      <c r="F490" s="28" t="n">
        <f aca="false">Cotação!H1095</f>
        <v>2.1</v>
      </c>
      <c r="G490" s="32" t="n">
        <f aca="false">Cotação!G1095</f>
        <v>5</v>
      </c>
      <c r="H490" s="32" t="n">
        <f aca="false">Cotação!I1095</f>
        <v>1</v>
      </c>
      <c r="I490" s="30" t="n">
        <f aca="false">Cotação!M1095</f>
        <v>7.02857142857143</v>
      </c>
      <c r="J490" s="30" t="n">
        <f aca="false">Cotação!L1095</f>
        <v>7.0286</v>
      </c>
      <c r="K490" s="30" t="n">
        <f aca="false">Cotação!V1095</f>
        <v>10.54</v>
      </c>
      <c r="L490" s="28" t="str">
        <f aca="false">Cotação!W1095</f>
        <v>DIMEC</v>
      </c>
      <c r="M490" s="31" t="n">
        <f aca="false">Cotação!Y1095</f>
        <v>0.499593495934959</v>
      </c>
      <c r="N490" s="30" t="n">
        <f aca="false">(K490-I490)*H490</f>
        <v>3.51142857142857</v>
      </c>
      <c r="O490" s="28" t="str">
        <f aca="false">Cotação!AG1095</f>
        <v>ALTHAIA S/A IND FARMACEUTICA</v>
      </c>
    </row>
    <row r="491" customFormat="false" ht="15" hidden="false" customHeight="false" outlineLevel="0" collapsed="false">
      <c r="A491" s="28" t="str">
        <f aca="false">Cotação!A931</f>
        <v>193221</v>
      </c>
      <c r="B491" s="29" t="str">
        <f aca="false">Cotação!B931</f>
        <v>7898569765149</v>
      </c>
      <c r="C491" s="28" t="str">
        <f aca="false">Cotação!C931</f>
        <v>VITAMINA D3 10000UI CX 30 CAP</v>
      </c>
      <c r="D491" s="28" t="str">
        <f aca="false">Cotação!D931</f>
        <v>ALTHAIA</v>
      </c>
      <c r="E491" s="28" t="str">
        <f aca="false">Cotação!F931</f>
        <v>C</v>
      </c>
      <c r="F491" s="28" t="n">
        <f aca="false">Cotação!H931</f>
        <v>0.5</v>
      </c>
      <c r="G491" s="32" t="n">
        <f aca="false">Cotação!G931</f>
        <v>0</v>
      </c>
      <c r="H491" s="32" t="n">
        <f aca="false">Cotação!I931</f>
        <v>2</v>
      </c>
      <c r="I491" s="30" t="n">
        <f aca="false">Cotação!M931</f>
        <v>21.98</v>
      </c>
      <c r="J491" s="30" t="n">
        <f aca="false">Cotação!L931</f>
        <v>21.98</v>
      </c>
      <c r="K491" s="30" t="n">
        <f aca="false">Cotação!V931</f>
        <v>26.1535</v>
      </c>
      <c r="L491" s="28" t="str">
        <f aca="false">Cotação!W931</f>
        <v>MEDCENTRO</v>
      </c>
      <c r="M491" s="31" t="n">
        <f aca="false">Cotação!Y931</f>
        <v>0.189877161055505</v>
      </c>
      <c r="N491" s="30" t="n">
        <f aca="false">(K491-I491)*H491</f>
        <v>8.347</v>
      </c>
      <c r="O491" s="28" t="str">
        <f aca="false">Cotação!AG931</f>
        <v>MEDCENTRO TO DISTRIBUIDORA DE PRODUTOS FARMACEUTICOS LTDA PA</v>
      </c>
    </row>
    <row r="492" customFormat="false" ht="15" hidden="false" customHeight="false" outlineLevel="0" collapsed="false">
      <c r="A492" s="28" t="str">
        <f aca="false">Cotação!A932</f>
        <v>193161</v>
      </c>
      <c r="B492" s="29" t="str">
        <f aca="false">Cotação!B932</f>
        <v>7898569765101</v>
      </c>
      <c r="C492" s="28" t="str">
        <f aca="false">Cotação!C932</f>
        <v>VITAMINA D3 10000UI CX 4 CAP</v>
      </c>
      <c r="D492" s="28" t="str">
        <f aca="false">Cotação!D932</f>
        <v>ALTHAIA</v>
      </c>
      <c r="E492" s="28" t="str">
        <f aca="false">Cotação!F932</f>
        <v>C</v>
      </c>
      <c r="F492" s="28" t="n">
        <f aca="false">Cotação!H932</f>
        <v>0.3</v>
      </c>
      <c r="G492" s="32" t="n">
        <f aca="false">Cotação!G932</f>
        <v>0</v>
      </c>
      <c r="H492" s="32" t="n">
        <f aca="false">Cotação!I932</f>
        <v>1</v>
      </c>
      <c r="I492" s="30" t="n">
        <f aca="false">Cotação!M932</f>
        <v>7.76</v>
      </c>
      <c r="J492" s="30" t="n">
        <f aca="false">Cotação!L932</f>
        <v>7.76</v>
      </c>
      <c r="K492" s="30" t="n">
        <f aca="false">Cotação!V932</f>
        <v>10.04</v>
      </c>
      <c r="L492" s="28" t="str">
        <f aca="false">Cotação!W932</f>
        <v>DIMEC</v>
      </c>
      <c r="M492" s="31" t="n">
        <f aca="false">Cotação!Y932</f>
        <v>0.293814432989691</v>
      </c>
      <c r="N492" s="30" t="n">
        <f aca="false">(K492-I492)*H492</f>
        <v>2.28</v>
      </c>
      <c r="O492" s="28" t="str">
        <f aca="false">Cotação!AG932</f>
        <v>MEDCENTRO TO DISTRIBUIDORA DE PRODUTOS FARMACEUTICOS LTDA PA</v>
      </c>
    </row>
    <row r="493" customFormat="false" ht="15" hidden="false" customHeight="false" outlineLevel="0" collapsed="false">
      <c r="A493" s="28" t="str">
        <f aca="false">Cotação!A933</f>
        <v>193181</v>
      </c>
      <c r="B493" s="29" t="str">
        <f aca="false">Cotação!B933</f>
        <v>7898569765125</v>
      </c>
      <c r="C493" s="28" t="str">
        <f aca="false">Cotação!C933</f>
        <v>VITAMINA D3 10000UI CX 8 CAP</v>
      </c>
      <c r="D493" s="28" t="str">
        <f aca="false">Cotação!D933</f>
        <v>ALTHAIA</v>
      </c>
      <c r="E493" s="28" t="str">
        <f aca="false">Cotação!F933</f>
        <v>C</v>
      </c>
      <c r="F493" s="28" t="n">
        <f aca="false">Cotação!H933</f>
        <v>0.6</v>
      </c>
      <c r="G493" s="32" t="n">
        <f aca="false">Cotação!G933</f>
        <v>1</v>
      </c>
      <c r="H493" s="32" t="n">
        <f aca="false">Cotação!I933</f>
        <v>1</v>
      </c>
      <c r="I493" s="30" t="n">
        <f aca="false">Cotação!M933</f>
        <v>12.69</v>
      </c>
      <c r="J493" s="30" t="n">
        <f aca="false">Cotação!L933</f>
        <v>12.69</v>
      </c>
      <c r="K493" s="30" t="n">
        <f aca="false">Cotação!V933</f>
        <v>16.986</v>
      </c>
      <c r="L493" s="28" t="str">
        <f aca="false">Cotação!W933</f>
        <v>MEDCENTRO</v>
      </c>
      <c r="M493" s="31" t="n">
        <f aca="false">Cotação!Y933</f>
        <v>0.338534278959811</v>
      </c>
      <c r="N493" s="30" t="n">
        <f aca="false">(K493-I493)*H493</f>
        <v>4.296</v>
      </c>
      <c r="O493" s="28" t="str">
        <f aca="false">Cotação!AG933</f>
        <v>MEDCENTRO TO DISTRIBUIDORA DE PRODUTOS FARMACEUTICOS LTDA PA</v>
      </c>
    </row>
    <row r="494" customFormat="false" ht="15" hidden="false" customHeight="false" outlineLevel="0" collapsed="false">
      <c r="A494" s="28" t="str">
        <f aca="false">Cotação!A934</f>
        <v>653211</v>
      </c>
      <c r="B494" s="29" t="str">
        <f aca="false">Cotação!B934</f>
        <v>7898687734096</v>
      </c>
      <c r="C494" s="28" t="str">
        <f aca="false">Cotação!C934</f>
        <v>VITAMINA D3 15000UI CX 10 CAP</v>
      </c>
      <c r="D494" s="28" t="str">
        <f aca="false">Cotação!D934</f>
        <v>ALTHAIA</v>
      </c>
      <c r="E494" s="28" t="str">
        <f aca="false">Cotação!F934</f>
        <v>C</v>
      </c>
      <c r="F494" s="28" t="n">
        <f aca="false">Cotação!H934</f>
        <v>0.4</v>
      </c>
      <c r="G494" s="32" t="n">
        <f aca="false">Cotação!G934</f>
        <v>0</v>
      </c>
      <c r="H494" s="32" t="n">
        <f aca="false">Cotação!I934</f>
        <v>1</v>
      </c>
      <c r="I494" s="30" t="n">
        <f aca="false">Cotação!M934</f>
        <v>19.58</v>
      </c>
      <c r="J494" s="30" t="n">
        <f aca="false">Cotação!L934</f>
        <v>19.58</v>
      </c>
      <c r="K494" s="30" t="n">
        <f aca="false">Cotação!V934</f>
        <v>23.22</v>
      </c>
      <c r="L494" s="28" t="str">
        <f aca="false">Cotação!W934</f>
        <v>DIMEC</v>
      </c>
      <c r="M494" s="31" t="n">
        <f aca="false">Cotação!Y934</f>
        <v>0.185903983656793</v>
      </c>
      <c r="N494" s="30" t="n">
        <f aca="false">(K494-I494)*H494</f>
        <v>3.64</v>
      </c>
      <c r="O494" s="28" t="str">
        <f aca="false">Cotação!AG934</f>
        <v>MEDCENTRO TO DISTRIBUIDORA DE PRODUTOS FARMACEUTICOS LTDA PA</v>
      </c>
    </row>
    <row r="495" customFormat="false" ht="15" hidden="false" customHeight="false" outlineLevel="0" collapsed="false">
      <c r="A495" s="28" t="str">
        <f aca="false">Cotação!A935</f>
        <v>623641</v>
      </c>
      <c r="B495" s="29" t="str">
        <f aca="false">Cotação!B935</f>
        <v>7896006200895</v>
      </c>
      <c r="C495" s="28" t="str">
        <f aca="false">Cotação!C935</f>
        <v>VITAMINA D3 5.000UI CX 30 COMP REV</v>
      </c>
      <c r="D495" s="28" t="str">
        <f aca="false">Cotação!D935</f>
        <v>UNIAO QUIMICA</v>
      </c>
      <c r="E495" s="28" t="str">
        <f aca="false">Cotação!F935</f>
        <v>B</v>
      </c>
      <c r="F495" s="28" t="n">
        <f aca="false">Cotação!H935</f>
        <v>2</v>
      </c>
      <c r="G495" s="32" t="n">
        <f aca="false">Cotação!G935</f>
        <v>5</v>
      </c>
      <c r="H495" s="32" t="n">
        <f aca="false">Cotação!I935</f>
        <v>1</v>
      </c>
      <c r="I495" s="30" t="n">
        <f aca="false">Cotação!M935</f>
        <v>7.925</v>
      </c>
      <c r="J495" s="30" t="n">
        <f aca="false">Cotação!L935</f>
        <v>7.9233</v>
      </c>
      <c r="K495" s="30" t="n">
        <f aca="false">Cotação!V935</f>
        <v>9.73</v>
      </c>
      <c r="L495" s="28" t="str">
        <f aca="false">Cotação!W935</f>
        <v>DIMEC</v>
      </c>
      <c r="M495" s="31" t="n">
        <f aca="false">Cotação!Y935</f>
        <v>0.227760252365931</v>
      </c>
      <c r="N495" s="30" t="n">
        <f aca="false">(K495-I495)*H495</f>
        <v>1.805</v>
      </c>
      <c r="O495" s="28" t="str">
        <f aca="false">Cotação!AG935</f>
        <v>F&amp;F DISTR DE PRODUTOS FARMACÊUTICOS</v>
      </c>
    </row>
    <row r="496" customFormat="false" ht="15" hidden="false" customHeight="false" outlineLevel="0" collapsed="false">
      <c r="A496" s="28" t="str">
        <f aca="false">Cotação!A938</f>
        <v>193241</v>
      </c>
      <c r="B496" s="29" t="str">
        <f aca="false">Cotação!B938</f>
        <v>7898569765170</v>
      </c>
      <c r="C496" s="28" t="str">
        <f aca="false">Cotação!C938</f>
        <v>VITAMINA D3 50000UI CX 4 CAP</v>
      </c>
      <c r="D496" s="28" t="str">
        <f aca="false">Cotação!D938</f>
        <v>ALTHAIA</v>
      </c>
      <c r="E496" s="28" t="str">
        <f aca="false">Cotação!F938</f>
        <v>C</v>
      </c>
      <c r="F496" s="28" t="n">
        <f aca="false">Cotação!H938</f>
        <v>0.4</v>
      </c>
      <c r="G496" s="32" t="n">
        <f aca="false">Cotação!G938</f>
        <v>0</v>
      </c>
      <c r="H496" s="32" t="n">
        <f aca="false">Cotação!I938</f>
        <v>2</v>
      </c>
      <c r="I496" s="30" t="n">
        <f aca="false">Cotação!M938</f>
        <v>13.95</v>
      </c>
      <c r="J496" s="30" t="n">
        <f aca="false">Cotação!L938</f>
        <v>13.95</v>
      </c>
      <c r="K496" s="30" t="n">
        <f aca="false">Cotação!V938</f>
        <v>16.055</v>
      </c>
      <c r="L496" s="28" t="str">
        <f aca="false">Cotação!W938</f>
        <v>MEDCENTRO</v>
      </c>
      <c r="M496" s="31" t="n">
        <f aca="false">Cotação!Y938</f>
        <v>0.15089605734767</v>
      </c>
      <c r="N496" s="30" t="n">
        <f aca="false">(K496-I496)*H496</f>
        <v>4.21</v>
      </c>
      <c r="O496" s="28" t="str">
        <f aca="false">Cotação!AG938</f>
        <v>MEDCENTRO TO DISTRIBUIDORA DE PRODUTOS FARMACEUTICOS LTDA PA</v>
      </c>
    </row>
    <row r="497" customFormat="false" ht="15" hidden="false" customHeight="false" outlineLevel="0" collapsed="false">
      <c r="A497" s="28" t="str">
        <f aca="false">Cotação!A939</f>
        <v>193101</v>
      </c>
      <c r="B497" s="29" t="str">
        <f aca="false">Cotação!B939</f>
        <v>7898569765071</v>
      </c>
      <c r="C497" s="28" t="str">
        <f aca="false">Cotação!C939</f>
        <v>VITAMINA D3 7000UI CX 30 CAP</v>
      </c>
      <c r="D497" s="28" t="str">
        <f aca="false">Cotação!D939</f>
        <v>ALTHAIA</v>
      </c>
      <c r="E497" s="28" t="str">
        <f aca="false">Cotação!F939</f>
        <v>C</v>
      </c>
      <c r="F497" s="28" t="n">
        <f aca="false">Cotação!H939</f>
        <v>0.6</v>
      </c>
      <c r="G497" s="32" t="n">
        <f aca="false">Cotação!G939</f>
        <v>0</v>
      </c>
      <c r="H497" s="32" t="n">
        <f aca="false">Cotação!I939</f>
        <v>2</v>
      </c>
      <c r="I497" s="30" t="n">
        <f aca="false">Cotação!M939</f>
        <v>18.96</v>
      </c>
      <c r="J497" s="30" t="n">
        <f aca="false">Cotação!L939</f>
        <v>18.96</v>
      </c>
      <c r="K497" s="30" t="n">
        <f aca="false">Cotação!V939</f>
        <v>22.6575</v>
      </c>
      <c r="L497" s="28" t="str">
        <f aca="false">Cotação!W939</f>
        <v>MEDCENTRO</v>
      </c>
      <c r="M497" s="31" t="n">
        <f aca="false">Cotação!Y939</f>
        <v>0.19501582278481</v>
      </c>
      <c r="N497" s="30" t="n">
        <f aca="false">(K497-I497)*H497</f>
        <v>7.395</v>
      </c>
      <c r="O497" s="28" t="str">
        <f aca="false">Cotação!AG939</f>
        <v>MEDCENTRO TO DISTRIBUIDORA DE PRODUTOS FARMACEUTICOS LTDA PA</v>
      </c>
    </row>
    <row r="498" customFormat="false" ht="15" hidden="false" customHeight="false" outlineLevel="0" collapsed="false">
      <c r="A498" s="28" t="str">
        <f aca="false">Cotação!A1097</f>
        <v>532021</v>
      </c>
      <c r="B498" s="29" t="str">
        <f aca="false">Cotação!B1097</f>
        <v>7894164001132</v>
      </c>
      <c r="C498" s="28" t="str">
        <f aca="false">Cotação!C1097</f>
        <v>VITAXON C 1G EFERV LARANJA CX C 10 EFER</v>
      </c>
      <c r="D498" s="28" t="str">
        <f aca="false">Cotação!D1097</f>
        <v>AIRELA</v>
      </c>
      <c r="E498" s="28" t="str">
        <f aca="false">Cotação!F1097</f>
        <v>A</v>
      </c>
      <c r="F498" s="28" t="n">
        <f aca="false">Cotação!H1097</f>
        <v>294.4</v>
      </c>
      <c r="G498" s="32" t="n">
        <f aca="false">Cotação!G1097</f>
        <v>433</v>
      </c>
      <c r="H498" s="32" t="n">
        <f aca="false">Cotação!I1097</f>
        <v>323</v>
      </c>
      <c r="I498" s="30" t="n">
        <f aca="false">Cotação!M1097</f>
        <v>3.79</v>
      </c>
      <c r="J498" s="30" t="n">
        <f aca="false">Cotação!L1097</f>
        <v>3.6899</v>
      </c>
      <c r="K498" s="30" t="n">
        <f aca="false">Cotação!V1097</f>
        <v>4.04</v>
      </c>
      <c r="L498" s="28" t="str">
        <f aca="false">Cotação!W1097</f>
        <v>DIMEC</v>
      </c>
      <c r="M498" s="31" t="n">
        <f aca="false">Cotação!Y1097</f>
        <v>0.0659630606860158</v>
      </c>
      <c r="N498" s="30" t="n">
        <f aca="false">(K498-I498)*H498</f>
        <v>80.75</v>
      </c>
      <c r="O498" s="28" t="str">
        <f aca="false">Cotação!AG1097</f>
        <v>TAPAJOS COMERCIO DE MEDICAMENTOS LTDA</v>
      </c>
    </row>
    <row r="499" customFormat="false" ht="15" hidden="false" customHeight="false" outlineLevel="0" collapsed="false">
      <c r="A499" s="28" t="str">
        <f aca="false">Cotação!A941</f>
        <v>542841</v>
      </c>
      <c r="B499" s="29" t="str">
        <f aca="false">Cotação!B941</f>
        <v>7894164005871</v>
      </c>
      <c r="C499" s="28" t="str">
        <f aca="false">Cotação!C941</f>
        <v>VITAXON C GOTAS 200MG/ML 200ML (ARL) AIRELA INDUSTRIA FARMACEUTICA</v>
      </c>
      <c r="D499" s="28" t="str">
        <f aca="false">Cotação!D941</f>
        <v>AIRELA</v>
      </c>
      <c r="E499" s="28" t="str">
        <f aca="false">Cotação!F941</f>
        <v>A</v>
      </c>
      <c r="F499" s="28" t="n">
        <f aca="false">Cotação!H941</f>
        <v>27.4</v>
      </c>
      <c r="G499" s="32" t="n">
        <f aca="false">Cotação!G941</f>
        <v>4</v>
      </c>
      <c r="H499" s="32" t="n">
        <f aca="false">Cotação!I941</f>
        <v>67</v>
      </c>
      <c r="I499" s="30" t="n">
        <f aca="false">Cotação!M941</f>
        <v>2.36</v>
      </c>
      <c r="J499" s="30" t="n">
        <f aca="false">Cotação!L941</f>
        <v>2.36</v>
      </c>
      <c r="K499" s="30" t="n">
        <f aca="false">Cotação!V941</f>
        <v>2.7</v>
      </c>
      <c r="L499" s="28" t="str">
        <f aca="false">Cotação!W941</f>
        <v>DIMEC</v>
      </c>
      <c r="M499" s="31" t="n">
        <f aca="false">Cotação!Y941</f>
        <v>0.14406779661017</v>
      </c>
      <c r="N499" s="30" t="n">
        <f aca="false">(K499-I499)*H499</f>
        <v>22.78</v>
      </c>
      <c r="O499" s="28" t="str">
        <f aca="false">Cotação!AG941</f>
        <v>DSC DISTRIBUIDORA DE MEDICAMENTOS LTDA</v>
      </c>
    </row>
    <row r="500" customFormat="false" ht="15" hidden="false" customHeight="false" outlineLevel="0" collapsed="false">
      <c r="A500" s="28" t="str">
        <f aca="false">Cotação!A1098</f>
        <v>532041</v>
      </c>
      <c r="B500" s="29" t="str">
        <f aca="false">Cotação!B1098</f>
        <v>7894164007424</v>
      </c>
      <c r="C500" s="28" t="str">
        <f aca="false">Cotação!C1098</f>
        <v>VITAXON C KIDS 120ML</v>
      </c>
      <c r="D500" s="28" t="str">
        <f aca="false">Cotação!D1098</f>
        <v>AIRELA</v>
      </c>
      <c r="E500" s="28" t="str">
        <f aca="false">Cotação!F1098</f>
        <v>C</v>
      </c>
      <c r="F500" s="28" t="n">
        <f aca="false">Cotação!H1098</f>
        <v>2.1</v>
      </c>
      <c r="G500" s="32" t="n">
        <f aca="false">Cotação!G1098</f>
        <v>0</v>
      </c>
      <c r="H500" s="32" t="n">
        <f aca="false">Cotação!I1098</f>
        <v>6</v>
      </c>
      <c r="I500" s="30" t="n">
        <f aca="false">Cotação!M1098</f>
        <v>6.09</v>
      </c>
      <c r="J500" s="30" t="n">
        <f aca="false">Cotação!L1098</f>
        <v>6.09</v>
      </c>
      <c r="K500" s="30" t="n">
        <f aca="false">Cotação!V1098</f>
        <v>7.16</v>
      </c>
      <c r="L500" s="28" t="str">
        <f aca="false">Cotação!W1098</f>
        <v>DIMEC</v>
      </c>
      <c r="M500" s="31" t="n">
        <f aca="false">Cotação!Y1098</f>
        <v>0.175697865353038</v>
      </c>
      <c r="N500" s="30" t="n">
        <f aca="false">(K500-I500)*H500</f>
        <v>6.42</v>
      </c>
      <c r="O500" s="28" t="str">
        <f aca="false">Cotação!AG1098</f>
        <v>DSC DISTRIBUIDORA DE MEDICAMENTOS LTDA</v>
      </c>
    </row>
    <row r="501" customFormat="false" ht="15" hidden="false" customHeight="false" outlineLevel="0" collapsed="false">
      <c r="A501" s="28" t="str">
        <f aca="false">Cotação!A1099</f>
        <v>532061</v>
      </c>
      <c r="B501" s="29" t="str">
        <f aca="false">Cotação!B1099</f>
        <v>7894164006014</v>
      </c>
      <c r="C501" s="28" t="str">
        <f aca="false">Cotação!C1099</f>
        <v>VITAXON C TRIPLA ACAO EFERVECE CX C/ 10 CP</v>
      </c>
      <c r="D501" s="28" t="str">
        <f aca="false">Cotação!D1099</f>
        <v>PADRAO</v>
      </c>
      <c r="E501" s="28" t="str">
        <f aca="false">Cotação!F1099</f>
        <v>A</v>
      </c>
      <c r="F501" s="28" t="n">
        <f aca="false">Cotação!H1099</f>
        <v>36.4</v>
      </c>
      <c r="G501" s="32" t="n">
        <f aca="false">Cotação!G1099</f>
        <v>4</v>
      </c>
      <c r="H501" s="32" t="n">
        <f aca="false">Cotação!I1099</f>
        <v>90</v>
      </c>
      <c r="I501" s="30" t="n">
        <f aca="false">Cotação!M1099</f>
        <v>4.58</v>
      </c>
      <c r="J501" s="30" t="n">
        <f aca="false">Cotação!L1099</f>
        <v>4.58</v>
      </c>
      <c r="K501" s="30" t="n">
        <f aca="false">Cotação!V1099</f>
        <v>5.39</v>
      </c>
      <c r="L501" s="28" t="str">
        <f aca="false">Cotação!W1099</f>
        <v>DIMEC</v>
      </c>
      <c r="M501" s="31" t="n">
        <f aca="false">Cotação!Y1099</f>
        <v>0.176855895196506</v>
      </c>
      <c r="N501" s="30" t="n">
        <f aca="false">(K501-I501)*H501</f>
        <v>72.9</v>
      </c>
      <c r="O501" s="28" t="str">
        <f aca="false">Cotação!AG1099</f>
        <v>DSC DISTRIBUIDORA DE MEDICAMENTOS LTDA</v>
      </c>
    </row>
    <row r="502" customFormat="false" ht="15" hidden="false" customHeight="false" outlineLevel="0" collapsed="false">
      <c r="A502" s="28" t="str">
        <f aca="false">Cotação!A943</f>
        <v>549221</v>
      </c>
      <c r="B502" s="29" t="str">
        <f aca="false">Cotação!B943</f>
        <v>7894164006007</v>
      </c>
      <c r="C502" s="28" t="str">
        <f aca="false">Cotação!C943</f>
        <v>VITAXON C ZINCO EFERVECENTE CX C/ 10 CP</v>
      </c>
      <c r="D502" s="28" t="str">
        <f aca="false">Cotação!D943</f>
        <v>AIRELA</v>
      </c>
      <c r="E502" s="28" t="str">
        <f aca="false">Cotação!F943</f>
        <v>A</v>
      </c>
      <c r="F502" s="28" t="n">
        <f aca="false">Cotação!H943</f>
        <v>50</v>
      </c>
      <c r="G502" s="32" t="n">
        <f aca="false">Cotação!G943</f>
        <v>91</v>
      </c>
      <c r="H502" s="32" t="n">
        <f aca="false">Cotação!I943</f>
        <v>38</v>
      </c>
      <c r="I502" s="30" t="n">
        <f aca="false">Cotação!M943</f>
        <v>4.89</v>
      </c>
      <c r="J502" s="30" t="n">
        <f aca="false">Cotação!L943</f>
        <v>4.89</v>
      </c>
      <c r="K502" s="30" t="n">
        <f aca="false">Cotação!V943</f>
        <v>5.24</v>
      </c>
      <c r="L502" s="28" t="str">
        <f aca="false">Cotação!W943</f>
        <v>DIMEC</v>
      </c>
      <c r="M502" s="31" t="n">
        <f aca="false">Cotação!Y943</f>
        <v>0.0715746421267895</v>
      </c>
      <c r="N502" s="30" t="n">
        <f aca="false">(K502-I502)*H502</f>
        <v>13.3</v>
      </c>
      <c r="O502" s="28" t="str">
        <f aca="false">Cotação!AG943</f>
        <v>DSC DISTRIBUIDORA DE MEDICAMENTOS LTDA</v>
      </c>
    </row>
    <row r="503" customFormat="false" ht="15" hidden="false" customHeight="false" outlineLevel="0" collapsed="false">
      <c r="A503" s="28" t="str">
        <f aca="false">Cotação!A944</f>
        <v>538321</v>
      </c>
      <c r="B503" s="29" t="str">
        <f aca="false">Cotação!B944</f>
        <v>7894164007318</v>
      </c>
      <c r="C503" s="28" t="str">
        <f aca="false">Cotação!C944</f>
        <v>VITAXON C ZINCO SOL GOTAS 20ML</v>
      </c>
      <c r="D503" s="28" t="str">
        <f aca="false">Cotação!D944</f>
        <v>AIRELA</v>
      </c>
      <c r="E503" s="28" t="str">
        <f aca="false">Cotação!F944</f>
        <v>A</v>
      </c>
      <c r="F503" s="28" t="n">
        <f aca="false">Cotação!H944</f>
        <v>16.7</v>
      </c>
      <c r="G503" s="32" t="n">
        <f aca="false">Cotação!G944</f>
        <v>1</v>
      </c>
      <c r="H503" s="32" t="n">
        <f aca="false">Cotação!I944</f>
        <v>42</v>
      </c>
      <c r="I503" s="30" t="n">
        <f aca="false">Cotação!M944</f>
        <v>3.01</v>
      </c>
      <c r="J503" s="30" t="n">
        <f aca="false">Cotação!L944</f>
        <v>3.01</v>
      </c>
      <c r="K503" s="30" t="n">
        <f aca="false">Cotação!V944</f>
        <v>3.4</v>
      </c>
      <c r="L503" s="28" t="str">
        <f aca="false">Cotação!W944</f>
        <v>DIMEC</v>
      </c>
      <c r="M503" s="31" t="n">
        <f aca="false">Cotação!Y944</f>
        <v>0.129568106312292</v>
      </c>
      <c r="N503" s="30" t="n">
        <f aca="false">(K503-I503)*H503</f>
        <v>16.38</v>
      </c>
      <c r="O503" s="28" t="str">
        <f aca="false">Cotação!AG944</f>
        <v>DSC DISTRIBUIDORA DE MEDICAMENTOS LTDA</v>
      </c>
    </row>
    <row r="504" customFormat="false" ht="15" hidden="false" customHeight="false" outlineLevel="0" collapsed="false">
      <c r="A504" s="28" t="str">
        <f aca="false">Cotação!A1100</f>
        <v>532081</v>
      </c>
      <c r="B504" s="29" t="str">
        <f aca="false">Cotação!B1100</f>
        <v>7899898601535</v>
      </c>
      <c r="C504" s="28" t="str">
        <f aca="false">Cotação!C1100</f>
        <v>VITER C GOTAS 20ML VITAMINA C</v>
      </c>
      <c r="D504" s="28" t="str">
        <f aca="false">Cotação!D1100</f>
        <v>NATULAB LABORATORIO</v>
      </c>
      <c r="E504" s="28" t="str">
        <f aca="false">Cotação!F1100</f>
        <v>C</v>
      </c>
      <c r="F504" s="28" t="n">
        <f aca="false">Cotação!H1100</f>
        <v>5.2</v>
      </c>
      <c r="G504" s="32" t="n">
        <f aca="false">Cotação!G1100</f>
        <v>1</v>
      </c>
      <c r="H504" s="32" t="n">
        <f aca="false">Cotação!I1100</f>
        <v>13</v>
      </c>
      <c r="I504" s="30" t="n">
        <f aca="false">Cotação!M1100</f>
        <v>2.88</v>
      </c>
      <c r="J504" s="30" t="n">
        <f aca="false">Cotação!L1100</f>
        <v>2.88</v>
      </c>
      <c r="K504" s="30" t="n">
        <f aca="false">Cotação!V1100</f>
        <v>3.11</v>
      </c>
      <c r="L504" s="28" t="str">
        <f aca="false">Cotação!W1100</f>
        <v>DIMEC</v>
      </c>
      <c r="M504" s="31" t="n">
        <f aca="false">Cotação!Y1100</f>
        <v>0.0798611111111112</v>
      </c>
      <c r="N504" s="30" t="n">
        <f aca="false">(K504-I504)*H504</f>
        <v>2.99</v>
      </c>
      <c r="O504" s="28" t="str">
        <f aca="false">Cotação!AG1100</f>
        <v>DSC DISTRIBUIDORA DE MEDICAMENTOS LTDA</v>
      </c>
    </row>
    <row r="505" customFormat="false" ht="15" hidden="false" customHeight="false" outlineLevel="0" collapsed="false">
      <c r="A505" s="28" t="str">
        <f aca="false">Cotação!A632</f>
        <v>645041</v>
      </c>
      <c r="B505" s="29" t="str">
        <f aca="false">Cotação!B632</f>
        <v>7896006216254</v>
      </c>
      <c r="C505" s="28" t="str">
        <f aca="false">Cotação!C632</f>
        <v>XANTINON 100+20MG CARTELA C/ 10CP</v>
      </c>
      <c r="D505" s="28" t="str">
        <f aca="false">Cotação!D632</f>
        <v>UNIAO QUIMICA</v>
      </c>
      <c r="E505" s="28" t="str">
        <f aca="false">Cotação!F632</f>
        <v>A</v>
      </c>
      <c r="F505" s="28" t="n">
        <f aca="false">Cotação!H632</f>
        <v>174.1</v>
      </c>
      <c r="G505" s="32" t="n">
        <f aca="false">Cotação!G632</f>
        <v>89</v>
      </c>
      <c r="H505" s="32" t="n">
        <f aca="false">Cotação!I632</f>
        <v>36</v>
      </c>
      <c r="I505" s="30" t="n">
        <f aca="false">Cotação!M632</f>
        <v>45.49</v>
      </c>
      <c r="J505" s="30" t="n">
        <f aca="false">Cotação!L632</f>
        <v>4.549</v>
      </c>
      <c r="K505" s="30" t="n">
        <f aca="false">Cotação!V632</f>
        <v>61.30365</v>
      </c>
      <c r="L505" s="28" t="str">
        <f aca="false">Cotação!W632</f>
        <v>DIMEC</v>
      </c>
      <c r="M505" s="31" t="n">
        <f aca="false">Cotação!Y632</f>
        <v>0.347629149263574</v>
      </c>
      <c r="N505" s="30" t="n">
        <f aca="false">(K505-I505)*H505</f>
        <v>569.2914</v>
      </c>
      <c r="O505" s="28" t="str">
        <f aca="false">Cotação!AG632</f>
        <v>SC DISTRIBUICAO LTDA</v>
      </c>
    </row>
    <row r="506" customFormat="false" ht="15" hidden="false" customHeight="false" outlineLevel="0" collapsed="false">
      <c r="A506" s="28" t="str">
        <f aca="false">Cotação!A646</f>
        <v>547961</v>
      </c>
      <c r="B506" s="29" t="str">
        <f aca="false">Cotação!B646</f>
        <v>7896006216605</v>
      </c>
      <c r="C506" s="28" t="str">
        <f aca="false">Cotação!C646</f>
        <v>XANTINON COMPLEX SOL OR FR 100ML</v>
      </c>
      <c r="D506" s="28" t="str">
        <f aca="false">Cotação!D646</f>
        <v>UNIAO QUIMICA</v>
      </c>
      <c r="E506" s="28" t="str">
        <f aca="false">Cotação!F646</f>
        <v>A</v>
      </c>
      <c r="F506" s="28" t="n">
        <f aca="false">Cotação!H646</f>
        <v>18.1</v>
      </c>
      <c r="G506" s="32" t="n">
        <f aca="false">Cotação!G646</f>
        <v>10</v>
      </c>
      <c r="H506" s="32" t="n">
        <f aca="false">Cotação!I646</f>
        <v>37</v>
      </c>
      <c r="I506" s="30" t="n">
        <f aca="false">Cotação!M646</f>
        <v>13.248</v>
      </c>
      <c r="J506" s="30" t="n">
        <f aca="false">Cotação!L646</f>
        <v>13.248</v>
      </c>
      <c r="K506" s="30" t="n">
        <f aca="false">Cotação!V646</f>
        <v>18.080404</v>
      </c>
      <c r="L506" s="28" t="str">
        <f aca="false">Cotação!W646</f>
        <v>DIMEC</v>
      </c>
      <c r="M506" s="31" t="n">
        <f aca="false">Cotação!Y646</f>
        <v>0.36476479468599</v>
      </c>
      <c r="N506" s="30" t="n">
        <f aca="false">(K506-I506)*H506</f>
        <v>178.798948</v>
      </c>
      <c r="O506" s="28" t="str">
        <f aca="false">Cotação!AG646</f>
        <v>SC DISTRIBUICAO LTDA</v>
      </c>
    </row>
    <row r="507" customFormat="false" ht="15" hidden="false" customHeight="false" outlineLevel="0" collapsed="false">
      <c r="A507" s="28" t="str">
        <f aca="false">Cotação!A949</f>
        <v>633131</v>
      </c>
      <c r="B507" s="29" t="str">
        <f aca="false">Cotação!B949</f>
        <v>7896006299790</v>
      </c>
      <c r="C507" s="28" t="str">
        <f aca="false">Cotação!C949</f>
        <v>ZEROLAC 10000FCC COM MAST X10 BL (AL)</v>
      </c>
      <c r="D507" s="28" t="str">
        <f aca="false">Cotação!D949</f>
        <v>UNIAO QUIMICA</v>
      </c>
      <c r="E507" s="28" t="str">
        <f aca="false">Cotação!F949</f>
        <v>A</v>
      </c>
      <c r="F507" s="28" t="n">
        <f aca="false">Cotação!H949</f>
        <v>3.2</v>
      </c>
      <c r="G507" s="32" t="n">
        <f aca="false">Cotação!G949</f>
        <v>2</v>
      </c>
      <c r="H507" s="32" t="n">
        <f aca="false">Cotação!I949</f>
        <v>7</v>
      </c>
      <c r="I507" s="30" t="n">
        <f aca="false">Cotação!M949</f>
        <v>13.546</v>
      </c>
      <c r="J507" s="30" t="n">
        <f aca="false">Cotação!L949</f>
        <v>13.545</v>
      </c>
      <c r="K507" s="30" t="n">
        <f aca="false">Cotação!V949</f>
        <v>16.65</v>
      </c>
      <c r="L507" s="28" t="str">
        <f aca="false">Cotação!W949</f>
        <v>DIMEC</v>
      </c>
      <c r="M507" s="31" t="n">
        <f aca="false">Cotação!Y949</f>
        <v>0.229145135095231</v>
      </c>
      <c r="N507" s="30" t="n">
        <f aca="false">(K507-I507)*H507</f>
        <v>21.728</v>
      </c>
      <c r="O507" s="28" t="str">
        <f aca="false">Cotação!AG949</f>
        <v>F&amp;F DISTR DE PRODUTOS FARMACÊUTICOS</v>
      </c>
    </row>
    <row r="508" customFormat="false" ht="15" hidden="false" customHeight="false" outlineLevel="0" collapsed="false">
      <c r="A508" s="33" t="s">
        <v>18376</v>
      </c>
      <c r="C508" s="33" t="s">
        <v>30</v>
      </c>
      <c r="H508" s="10" t="n">
        <f aca="false">SUM(H4:H507)</f>
        <v>5891</v>
      </c>
      <c r="N508" s="11" t="n">
        <f aca="false">SUM(N4:N507)</f>
        <v>9127.89845859897</v>
      </c>
    </row>
  </sheetData>
  <autoFilter ref="A3:O5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5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30"/>
  </cols>
  <sheetData>
    <row r="1" customFormat="false" ht="16.15" hidden="false" customHeight="false" outlineLevel="0" collapsed="false">
      <c r="A1" s="13" t="s">
        <v>18377</v>
      </c>
    </row>
    <row r="3" customFormat="false" ht="31.5" hidden="false" customHeight="true" outlineLevel="0" collapsed="false">
      <c r="A3" s="15" t="s">
        <v>54</v>
      </c>
      <c r="B3" s="15" t="s">
        <v>55</v>
      </c>
      <c r="C3" s="15" t="s">
        <v>56</v>
      </c>
      <c r="D3" s="15" t="s">
        <v>57</v>
      </c>
      <c r="E3" s="15" t="s">
        <v>59</v>
      </c>
      <c r="F3" s="15" t="s">
        <v>18364</v>
      </c>
      <c r="G3" s="15" t="s">
        <v>18372</v>
      </c>
      <c r="H3" s="15" t="s">
        <v>62</v>
      </c>
      <c r="I3" s="15" t="s">
        <v>18365</v>
      </c>
      <c r="J3" s="15" t="s">
        <v>65</v>
      </c>
      <c r="K3" s="15" t="s">
        <v>18373</v>
      </c>
      <c r="L3" s="15" t="s">
        <v>73</v>
      </c>
      <c r="M3" s="15" t="s">
        <v>18374</v>
      </c>
      <c r="N3" s="15" t="s">
        <v>18375</v>
      </c>
      <c r="O3" s="15" t="s">
        <v>81</v>
      </c>
    </row>
    <row r="4" customFormat="false" ht="15" hidden="false" customHeight="false" outlineLevel="0" collapsed="false">
      <c r="A4" s="28" t="str">
        <f aca="false">Cotação!A991</f>
        <v>670101</v>
      </c>
      <c r="B4" s="29" t="str">
        <f aca="false">Cotação!B991</f>
        <v>27908414440054</v>
      </c>
      <c r="C4" s="28" t="str">
        <f aca="false">Cotação!C991</f>
        <v>AGULHA 0,8 X 25 C/100 UND</v>
      </c>
      <c r="D4" s="28" t="str">
        <f aca="false">Cotação!D991</f>
        <v>SR</v>
      </c>
      <c r="E4" s="28" t="str">
        <f aca="false">Cotação!F991</f>
        <v>B</v>
      </c>
      <c r="F4" s="28" t="n">
        <f aca="false">Cotação!H991</f>
        <v>101.8</v>
      </c>
      <c r="G4" s="32" t="n">
        <f aca="false">Cotação!G991</f>
        <v>231</v>
      </c>
      <c r="H4" s="32" t="n">
        <f aca="false">Cotação!I991</f>
        <v>1</v>
      </c>
      <c r="I4" s="30" t="n">
        <f aca="false">Cotação!M991</f>
        <v>9.99</v>
      </c>
      <c r="J4" s="30" t="n">
        <f aca="false">Cotação!L991</f>
        <v>0.0999</v>
      </c>
      <c r="K4" s="30" t="n">
        <f aca="false">Cotação!V991</f>
        <v>3.59</v>
      </c>
      <c r="L4" s="28" t="str">
        <f aca="false">Cotação!W991</f>
        <v>DIMEC</v>
      </c>
      <c r="M4" s="31" t="n">
        <f aca="false">Cotação!Y991</f>
        <v>-0.640640640640641</v>
      </c>
      <c r="N4" s="30" t="n">
        <f aca="false">(K4-I4)*H4</f>
        <v>-6.4</v>
      </c>
      <c r="O4" s="28" t="str">
        <f aca="false">Cotação!AG991</f>
        <v>DSC DISTRIBUIDORA DE MEDICAMENTOS LTDA</v>
      </c>
    </row>
    <row r="5" customFormat="false" ht="15" hidden="false" customHeight="false" outlineLevel="0" collapsed="false">
      <c r="A5" s="28" t="str">
        <f aca="false">Cotação!A694</f>
        <v>647231</v>
      </c>
      <c r="B5" s="29" t="str">
        <f aca="false">Cotação!B694</f>
        <v>7896023706554</v>
      </c>
      <c r="C5" s="28" t="str">
        <f aca="false">Cotação!C694</f>
        <v>CALCIO 600 + VIT D3 + K2 C/60 (CALKADE)</v>
      </c>
      <c r="D5" s="28" t="str">
        <f aca="false">Cotação!D694</f>
        <v>CATARINENSE PHARMA</v>
      </c>
      <c r="E5" s="28" t="str">
        <f aca="false">Cotação!F694</f>
        <v>C</v>
      </c>
      <c r="F5" s="28" t="n">
        <f aca="false">Cotação!H694</f>
        <v>0.2</v>
      </c>
      <c r="G5" s="32" t="n">
        <f aca="false">Cotação!G694</f>
        <v>0</v>
      </c>
      <c r="H5" s="32" t="n">
        <f aca="false">Cotação!I694</f>
        <v>1</v>
      </c>
      <c r="I5" s="30" t="n">
        <f aca="false">Cotação!M694</f>
        <v>14.99</v>
      </c>
      <c r="J5" s="30" t="n">
        <f aca="false">Cotação!L694</f>
        <v>14.99</v>
      </c>
      <c r="K5" s="30" t="n">
        <f aca="false">Cotação!V694</f>
        <v>35.473</v>
      </c>
      <c r="L5" s="28" t="str">
        <f aca="false">Cotação!W694</f>
        <v>MEDCENTRO</v>
      </c>
      <c r="M5" s="31" t="n">
        <f aca="false">Cotação!Y694</f>
        <v>1.36644429619746</v>
      </c>
      <c r="N5" s="30" t="n">
        <f aca="false">(K5-I5)*H5</f>
        <v>20.483</v>
      </c>
      <c r="O5" s="28" t="str">
        <f aca="false">Cotação!AG694</f>
        <v>CENTROFARMA DISTRIBUIDORA FARMACEUTICA LTDA</v>
      </c>
    </row>
    <row r="6" customFormat="false" ht="15" hidden="false" customHeight="false" outlineLevel="0" collapsed="false">
      <c r="A6" s="28" t="str">
        <f aca="false">Cotação!A67</f>
        <v>222121</v>
      </c>
      <c r="B6" s="29" t="str">
        <f aca="false">Cotação!B67</f>
        <v>7898166041004</v>
      </c>
      <c r="C6" s="28" t="str">
        <f aca="false">Cotação!C67</f>
        <v>DIPIFARMA 500 MG/ML SOL INJ CX 100 AMP VD AMB X 2 ML (EMB HOSP)</v>
      </c>
      <c r="D6" s="28" t="str">
        <f aca="false">Cotação!D67</f>
        <v>FARMACE INDUSTRIA QUIMICO-FARMACEUTICA CEARENSE</v>
      </c>
      <c r="E6" s="28" t="str">
        <f aca="false">Cotação!F67</f>
        <v>C</v>
      </c>
      <c r="F6" s="28" t="n">
        <f aca="false">Cotação!H67</f>
        <v>0.1</v>
      </c>
      <c r="G6" s="32" t="n">
        <f aca="false">Cotação!G67</f>
        <v>0</v>
      </c>
      <c r="H6" s="32" t="n">
        <f aca="false">Cotação!I67</f>
        <v>1</v>
      </c>
      <c r="I6" s="30" t="n">
        <f aca="false">Cotação!M67</f>
        <v>2.56</v>
      </c>
      <c r="J6" s="30" t="n">
        <f aca="false">Cotação!L67</f>
        <v>2.56</v>
      </c>
      <c r="K6" s="30" t="n">
        <f aca="false">Cotação!V67</f>
        <v>90.46</v>
      </c>
      <c r="L6" s="28" t="str">
        <f aca="false">Cotação!W67</f>
        <v>DIMEC</v>
      </c>
      <c r="M6" s="31" t="n">
        <f aca="false">Cotação!Y67</f>
        <v>34.3359375</v>
      </c>
      <c r="N6" s="30" t="n">
        <f aca="false">(K6-I6)*H6</f>
        <v>87.9</v>
      </c>
      <c r="O6" s="28" t="str">
        <f aca="false">Cotação!AG67</f>
        <v>CAPITAL MED DISTRIBUIDORA DE MEDICAMENTOS LTDA</v>
      </c>
    </row>
    <row r="7" customFormat="false" ht="15" hidden="false" customHeight="false" outlineLevel="0" collapsed="false">
      <c r="A7" s="28" t="str">
        <f aca="false">Cotação!A753</f>
        <v>249381</v>
      </c>
      <c r="B7" s="29" t="str">
        <f aca="false">Cotação!B753</f>
        <v>7898049793761</v>
      </c>
      <c r="C7" s="28" t="str">
        <f aca="false">Cotação!C753</f>
        <v>FLUCONID 150MG CX 2 CAP GEL</v>
      </c>
      <c r="D7" s="28" t="str">
        <f aca="false">Cotação!D753</f>
        <v>VITAMEDIC</v>
      </c>
      <c r="E7" s="28" t="str">
        <f aca="false">Cotação!F753</f>
        <v>B</v>
      </c>
      <c r="F7" s="28" t="n">
        <f aca="false">Cotação!H753</f>
        <v>18.2</v>
      </c>
      <c r="G7" s="32" t="n">
        <f aca="false">Cotação!G753</f>
        <v>31</v>
      </c>
      <c r="H7" s="32" t="n">
        <f aca="false">Cotação!I753</f>
        <v>16</v>
      </c>
      <c r="I7" s="30" t="n">
        <f aca="false">Cotação!M753</f>
        <v>0.01</v>
      </c>
      <c r="J7" s="30" t="n">
        <f aca="false">Cotação!L753</f>
        <v>0.01</v>
      </c>
      <c r="K7" s="30" t="n">
        <f aca="false">Cotação!V753</f>
        <v>1.72</v>
      </c>
      <c r="L7" s="28" t="str">
        <f aca="false">Cotação!W753</f>
        <v>DIMEC</v>
      </c>
      <c r="M7" s="31" t="n">
        <f aca="false">Cotação!Y753</f>
        <v>171</v>
      </c>
      <c r="N7" s="30" t="n">
        <f aca="false">(K7-I7)*H7</f>
        <v>27.36</v>
      </c>
      <c r="O7" s="28" t="str">
        <f aca="false">Cotação!AG753</f>
        <v>DSC DISTRIBUIDORA DE MEDICAMENTOS LTDA</v>
      </c>
    </row>
    <row r="8" customFormat="false" ht="15" hidden="false" customHeight="false" outlineLevel="0" collapsed="false">
      <c r="A8" s="28" t="str">
        <f aca="false">Cotação!A789</f>
        <v>359601</v>
      </c>
      <c r="B8" s="29" t="str">
        <f aca="false">Cotação!B789</f>
        <v>7898122911587</v>
      </c>
      <c r="C8" s="28" t="str">
        <f aca="false">Cotação!C789</f>
        <v>HYPLEX B SOL INJ IM CX 100 AMP VD AMB X 2 ML</v>
      </c>
      <c r="D8" s="28" t="str">
        <f aca="false">Cotação!D789</f>
        <v>HYPOFARMA - INSTITUTO DE HYPODERMIA E FARMACIA</v>
      </c>
      <c r="E8" s="28" t="str">
        <f aca="false">Cotação!F789</f>
        <v>C</v>
      </c>
      <c r="F8" s="28" t="n">
        <f aca="false">Cotação!H789</f>
        <v>0.2</v>
      </c>
      <c r="G8" s="32" t="n">
        <f aca="false">Cotação!G789</f>
        <v>0</v>
      </c>
      <c r="H8" s="32" t="n">
        <f aca="false">Cotação!I789</f>
        <v>1</v>
      </c>
      <c r="I8" s="30" t="n">
        <f aca="false">Cotação!M789</f>
        <v>1.4052</v>
      </c>
      <c r="J8" s="30" t="n">
        <f aca="false">Cotação!L789</f>
        <v>1.4052</v>
      </c>
      <c r="K8" s="30" t="n">
        <f aca="false">Cotação!V789</f>
        <v>124.01</v>
      </c>
      <c r="L8" s="28" t="str">
        <f aca="false">Cotação!W789</f>
        <v>DIMEC</v>
      </c>
      <c r="M8" s="31" t="n">
        <f aca="false">Cotação!Y789</f>
        <v>87.2507828067179</v>
      </c>
      <c r="N8" s="30" t="n">
        <f aca="false">(K8-I8)*H8</f>
        <v>122.6048</v>
      </c>
      <c r="O8" s="28" t="str">
        <f aca="false">Cotação!AG789</f>
        <v>ALVALLE DISTRIBUIDORA LTDA</v>
      </c>
    </row>
    <row r="9" customFormat="false" ht="15" hidden="false" customHeight="false" outlineLevel="0" collapsed="false">
      <c r="A9" s="28" t="str">
        <f aca="false">Cotação!A318</f>
        <v>45003</v>
      </c>
      <c r="B9" s="29" t="str">
        <f aca="false">Cotação!B318</f>
        <v>7898700413748</v>
      </c>
      <c r="C9" s="28" t="str">
        <f aca="false">Cotação!C318</f>
        <v>IVERMECTINA 6MG C/08 CPR</v>
      </c>
      <c r="D9" s="28" t="str">
        <f aca="false">Cotação!D318</f>
        <v>NEO QUIMICA</v>
      </c>
      <c r="E9" s="28" t="str">
        <f aca="false">Cotação!F318</f>
        <v>B</v>
      </c>
      <c r="F9" s="28" t="n">
        <f aca="false">Cotação!H318</f>
        <v>7.7</v>
      </c>
      <c r="G9" s="32" t="n">
        <f aca="false">Cotação!G318</f>
        <v>8</v>
      </c>
      <c r="H9" s="32" t="n">
        <f aca="false">Cotação!I318</f>
        <v>12</v>
      </c>
      <c r="I9" s="30" t="n">
        <f aca="false">Cotação!M318</f>
        <v>0.01</v>
      </c>
      <c r="J9" s="30" t="n">
        <f aca="false">Cotação!L318</f>
        <v>0.01</v>
      </c>
      <c r="K9" s="30" t="n">
        <f aca="false">Cotação!V318</f>
        <v>2.41</v>
      </c>
      <c r="L9" s="28" t="str">
        <f aca="false">Cotação!W318</f>
        <v>DIMEC</v>
      </c>
      <c r="M9" s="31" t="n">
        <f aca="false">Cotação!Y318</f>
        <v>240</v>
      </c>
      <c r="N9" s="30" t="n">
        <f aca="false">(K9-I9)*H9</f>
        <v>28.8</v>
      </c>
      <c r="O9" s="28" t="str">
        <f aca="false">Cotação!AG318</f>
        <v>DSC DISTRIBUIDORA DE MEDICAMENTOS LTDA</v>
      </c>
    </row>
    <row r="10" customFormat="false" ht="15" hidden="false" customHeight="false" outlineLevel="0" collapsed="false">
      <c r="A10" s="28" t="str">
        <f aca="false">Cotação!A325</f>
        <v>39803</v>
      </c>
      <c r="B10" s="29" t="str">
        <f aca="false">Cotação!B325</f>
        <v>7898700412369</v>
      </c>
      <c r="C10" s="28" t="str">
        <f aca="false">Cotação!C325</f>
        <v>LORATADINA 10MG C/12 CPR</v>
      </c>
      <c r="D10" s="28" t="str">
        <f aca="false">Cotação!D325</f>
        <v>VITAMEDIC</v>
      </c>
      <c r="E10" s="28" t="str">
        <f aca="false">Cotação!F325</f>
        <v>A</v>
      </c>
      <c r="F10" s="28" t="n">
        <f aca="false">Cotação!H325</f>
        <v>18.5</v>
      </c>
      <c r="G10" s="32" t="n">
        <f aca="false">Cotação!G325</f>
        <v>14</v>
      </c>
      <c r="H10" s="32" t="n">
        <f aca="false">Cotação!I325</f>
        <v>34</v>
      </c>
      <c r="I10" s="30" t="n">
        <f aca="false">Cotação!M325</f>
        <v>0.01</v>
      </c>
      <c r="J10" s="30" t="n">
        <f aca="false">Cotação!L325</f>
        <v>0.01</v>
      </c>
      <c r="K10" s="30" t="n">
        <f aca="false">Cotação!V325</f>
        <v>1.82</v>
      </c>
      <c r="L10" s="28" t="str">
        <f aca="false">Cotação!W325</f>
        <v>DIMEC</v>
      </c>
      <c r="M10" s="31" t="n">
        <f aca="false">Cotação!Y325</f>
        <v>181</v>
      </c>
      <c r="N10" s="30" t="n">
        <f aca="false">(K10-I10)*H10</f>
        <v>61.54</v>
      </c>
      <c r="O10" s="28" t="str">
        <f aca="false">Cotação!AG325</f>
        <v>DSC DISTRIBUIDORA DE MEDICAMENTOS LTDA</v>
      </c>
    </row>
    <row r="11" customFormat="false" ht="15" hidden="false" customHeight="false" outlineLevel="0" collapsed="false">
      <c r="A11" s="28" t="str">
        <f aca="false">Cotação!A334</f>
        <v>56181</v>
      </c>
      <c r="B11" s="29" t="str">
        <f aca="false">Cotação!B334</f>
        <v>7896004716251</v>
      </c>
      <c r="C11" s="28" t="str">
        <f aca="false">Cotação!C334</f>
        <v>MALEATO DE DEXCLORFENIRAMINA+BETAMETASONA 0,4+0,05MG XPE FR 120ML</v>
      </c>
      <c r="D11" s="28" t="str">
        <f aca="false">Cotação!D334</f>
        <v>GERMED GENERICOS</v>
      </c>
      <c r="E11" s="28" t="str">
        <f aca="false">Cotação!F334</f>
        <v>C</v>
      </c>
      <c r="F11" s="28" t="n">
        <f aca="false">Cotação!H334</f>
        <v>1.7</v>
      </c>
      <c r="G11" s="32" t="n">
        <f aca="false">Cotação!G334</f>
        <v>1</v>
      </c>
      <c r="H11" s="32" t="n">
        <f aca="false">Cotação!I334</f>
        <v>4</v>
      </c>
      <c r="I11" s="30" t="n">
        <f aca="false">Cotação!M334</f>
        <v>3.544</v>
      </c>
      <c r="J11" s="30" t="n">
        <f aca="false">Cotação!L334</f>
        <v>3.544</v>
      </c>
      <c r="K11" s="30" t="n">
        <f aca="false">Cotação!V334</f>
        <v>7.2295</v>
      </c>
      <c r="L11" s="28" t="str">
        <f aca="false">Cotação!W334</f>
        <v>MEDCENTRO</v>
      </c>
      <c r="M11" s="31" t="n">
        <f aca="false">Cotação!Y334</f>
        <v>1.03992663656885</v>
      </c>
      <c r="N11" s="30" t="n">
        <f aca="false">(K11-I11)*H11</f>
        <v>14.742</v>
      </c>
      <c r="O11" s="28" t="str">
        <f aca="false">Cotação!AG334</f>
        <v>NAZARIA DISTRIBUIDORA DE PRODUTOS FARMACEUTICOS LTDA</v>
      </c>
    </row>
    <row r="12" customFormat="false" ht="15" hidden="false" customHeight="false" outlineLevel="0" collapsed="false">
      <c r="A12" s="28" t="str">
        <f aca="false">Cotação!A348</f>
        <v>485261</v>
      </c>
      <c r="B12" s="29" t="str">
        <f aca="false">Cotação!B348</f>
        <v>7899620915039</v>
      </c>
      <c r="C12" s="28" t="str">
        <f aca="false">Cotação!C348</f>
        <v>NIMESULIDA 100MG CX 12 COMP</v>
      </c>
      <c r="D12" s="28" t="str">
        <f aca="false">Cotação!D348</f>
        <v>GLOBO</v>
      </c>
      <c r="E12" s="28" t="str">
        <f aca="false">Cotação!F348</f>
        <v>A</v>
      </c>
      <c r="F12" s="28" t="n">
        <f aca="false">Cotação!H348</f>
        <v>70.7</v>
      </c>
      <c r="G12" s="32" t="n">
        <f aca="false">Cotação!G348</f>
        <v>30</v>
      </c>
      <c r="H12" s="32" t="n">
        <f aca="false">Cotação!I348</f>
        <v>151</v>
      </c>
      <c r="I12" s="30" t="n">
        <f aca="false">Cotação!M348</f>
        <v>0.65</v>
      </c>
      <c r="J12" s="30" t="n">
        <f aca="false">Cotação!L348</f>
        <v>0.65</v>
      </c>
      <c r="K12" s="30" t="n">
        <f aca="false">Cotação!V348</f>
        <v>1.34</v>
      </c>
      <c r="L12" s="28" t="str">
        <f aca="false">Cotação!W348</f>
        <v>DIMEC</v>
      </c>
      <c r="M12" s="31" t="n">
        <f aca="false">Cotação!Y348</f>
        <v>1.06153846153846</v>
      </c>
      <c r="N12" s="30" t="n">
        <f aca="false">(K12-I12)*H12</f>
        <v>104.19</v>
      </c>
      <c r="O12" s="28" t="str">
        <f aca="false">Cotação!AG348</f>
        <v>HUDSON REPRESENTACOES EIRELI</v>
      </c>
    </row>
    <row r="13" customFormat="false" ht="15" hidden="false" customHeight="false" outlineLevel="0" collapsed="false">
      <c r="A13" s="28" t="str">
        <f aca="false">Cotação!A364</f>
        <v>630221</v>
      </c>
      <c r="B13" s="29" t="str">
        <f aca="false">Cotação!B364</f>
        <v>7896004786643</v>
      </c>
      <c r="C13" s="28" t="str">
        <f aca="false">Cotação!C364</f>
        <v>OLM.MED+BES.ANLOD 20+5MG CX 30 COMP REV</v>
      </c>
      <c r="D13" s="28" t="str">
        <f aca="false">Cotação!D364</f>
        <v>GERMED GENERICOS</v>
      </c>
      <c r="E13" s="28" t="str">
        <f aca="false">Cotação!F364</f>
        <v>B</v>
      </c>
      <c r="F13" s="28" t="n">
        <f aca="false">Cotação!H364</f>
        <v>0.9</v>
      </c>
      <c r="G13" s="32" t="n">
        <f aca="false">Cotação!G364</f>
        <v>1</v>
      </c>
      <c r="H13" s="32" t="n">
        <f aca="false">Cotação!I364</f>
        <v>2</v>
      </c>
      <c r="I13" s="30" t="n">
        <f aca="false">Cotação!M364</f>
        <v>12.69</v>
      </c>
      <c r="J13" s="30" t="n">
        <f aca="false">Cotação!L364</f>
        <v>12.69</v>
      </c>
      <c r="K13" s="30" t="n">
        <f aca="false">Cotação!V364</f>
        <v>26.31</v>
      </c>
      <c r="L13" s="28" t="str">
        <f aca="false">Cotação!W364</f>
        <v>DIMEC</v>
      </c>
      <c r="M13" s="31" t="n">
        <f aca="false">Cotação!Y364</f>
        <v>1.07328605200946</v>
      </c>
      <c r="N13" s="30" t="n">
        <f aca="false">(K13-I13)*H13</f>
        <v>27.24</v>
      </c>
      <c r="O13" s="28" t="str">
        <f aca="false">Cotação!AG364</f>
        <v>MEDCENTRO TO DISTRIBUIDORA DE PRODUTOS FARMACEUTICOS LTDA PA</v>
      </c>
    </row>
    <row r="14" customFormat="false" ht="15" hidden="false" customHeight="false" outlineLevel="0" collapsed="false">
      <c r="A14" s="28" t="str">
        <f aca="false">Cotação!A879</f>
        <v>565581</v>
      </c>
      <c r="B14" s="29" t="str">
        <f aca="false">Cotação!B879</f>
        <v>7898957969012</v>
      </c>
      <c r="C14" s="28" t="str">
        <f aca="false">Cotação!C879</f>
        <v>PRANFIGO FLACONETE BOLDO UN</v>
      </c>
      <c r="D14" s="28" t="str">
        <f aca="false">Cotação!D879</f>
        <v>PADRAO</v>
      </c>
      <c r="E14" s="28" t="str">
        <f aca="false">Cotação!F879</f>
        <v>C</v>
      </c>
      <c r="F14" s="28" t="n">
        <f aca="false">Cotação!H879</f>
        <v>20.4</v>
      </c>
      <c r="G14" s="32" t="n">
        <f aca="false">Cotação!G879</f>
        <v>41</v>
      </c>
      <c r="H14" s="32" t="n">
        <f aca="false">Cotação!I879</f>
        <v>7</v>
      </c>
      <c r="I14" s="30" t="n">
        <f aca="false">Cotação!M879</f>
        <v>0.42</v>
      </c>
      <c r="J14" s="30" t="n">
        <f aca="false">Cotação!L879</f>
        <v>0</v>
      </c>
      <c r="K14" s="30" t="n">
        <f aca="false">Cotação!V879</f>
        <v>34.99</v>
      </c>
      <c r="L14" s="28" t="str">
        <f aca="false">Cotação!W879</f>
        <v>DIMEC</v>
      </c>
      <c r="M14" s="31" t="n">
        <f aca="false">Cotação!Y879</f>
        <v>82.3095238095238</v>
      </c>
      <c r="N14" s="30" t="n">
        <f aca="false">(K14-I14)*H14</f>
        <v>241.99</v>
      </c>
      <c r="O14" s="28" t="n">
        <f aca="false">Cotação!AG879</f>
        <v>0</v>
      </c>
    </row>
    <row r="15" customFormat="false" ht="15" hidden="false" customHeight="false" outlineLevel="0" collapsed="false">
      <c r="A15" s="28" t="str">
        <f aca="false">Cotação!A583</f>
        <v>584721</v>
      </c>
      <c r="B15" s="29" t="str">
        <f aca="false">Cotação!B583</f>
        <v>7898556850988</v>
      </c>
      <c r="C15" s="28" t="str">
        <f aca="false">Cotação!C583</f>
        <v>PRES RILEX BACON 3UN</v>
      </c>
      <c r="D15" s="28" t="str">
        <f aca="false">Cotação!D583</f>
        <v>RILEX</v>
      </c>
      <c r="E15" s="28" t="str">
        <f aca="false">Cotação!F583</f>
        <v>C</v>
      </c>
      <c r="F15" s="28" t="n">
        <f aca="false">Cotação!H583</f>
        <v>0.1</v>
      </c>
      <c r="G15" s="32" t="n">
        <f aca="false">Cotação!G583</f>
        <v>0</v>
      </c>
      <c r="H15" s="32" t="n">
        <f aca="false">Cotação!I583</f>
        <v>1</v>
      </c>
      <c r="I15" s="30" t="n">
        <f aca="false">Cotação!M583</f>
        <v>6.16</v>
      </c>
      <c r="J15" s="30" t="n">
        <f aca="false">Cotação!L583</f>
        <v>6.16</v>
      </c>
      <c r="K15" s="30" t="n">
        <f aca="false">Cotação!V583</f>
        <v>2.34</v>
      </c>
      <c r="L15" s="28" t="str">
        <f aca="false">Cotação!W583</f>
        <v>DIMEC</v>
      </c>
      <c r="M15" s="31" t="n">
        <f aca="false">Cotação!Y583</f>
        <v>-0.62012987012987</v>
      </c>
      <c r="N15" s="30" t="n">
        <f aca="false">(K15-I15)*H15</f>
        <v>-3.82</v>
      </c>
      <c r="O15" s="28" t="str">
        <f aca="false">Cotação!AG583</f>
        <v>CASTANHAL PARAENSE D. DE MEDICAMENTOS LTDA</v>
      </c>
    </row>
    <row r="16" customFormat="false" ht="15" hidden="false" customHeight="false" outlineLevel="0" collapsed="false">
      <c r="A16" s="28" t="str">
        <f aca="false">Cotação!A421</f>
        <v>428181</v>
      </c>
      <c r="B16" s="29" t="str">
        <f aca="false">Cotação!B421</f>
        <v>7898569760496</v>
      </c>
      <c r="C16" s="28" t="str">
        <f aca="false">Cotação!C421</f>
        <v>ROSUVASTATINA CALCICA 20MG CX 30 COMP REV</v>
      </c>
      <c r="D16" s="28" t="str">
        <f aca="false">Cotação!D421</f>
        <v>ALTHAIA</v>
      </c>
      <c r="E16" s="28" t="str">
        <f aca="false">Cotação!F421</f>
        <v>A</v>
      </c>
      <c r="F16" s="28" t="n">
        <f aca="false">Cotação!H421</f>
        <v>3.2</v>
      </c>
      <c r="G16" s="32" t="n">
        <f aca="false">Cotação!G421</f>
        <v>0</v>
      </c>
      <c r="H16" s="32" t="n">
        <f aca="false">Cotação!I421</f>
        <v>9</v>
      </c>
      <c r="I16" s="30" t="n">
        <f aca="false">Cotação!M421</f>
        <v>6.83</v>
      </c>
      <c r="J16" s="30" t="n">
        <f aca="false">Cotação!L421</f>
        <v>6.83</v>
      </c>
      <c r="K16" s="30" t="n">
        <f aca="false">Cotação!V421</f>
        <v>14.15</v>
      </c>
      <c r="L16" s="28" t="str">
        <f aca="false">Cotação!W421</f>
        <v>DIMEC</v>
      </c>
      <c r="M16" s="31" t="n">
        <f aca="false">Cotação!Y421</f>
        <v>1.07174231332357</v>
      </c>
      <c r="N16" s="30" t="n">
        <f aca="false">(K16-I16)*H16</f>
        <v>65.88</v>
      </c>
      <c r="O16" s="28" t="str">
        <f aca="false">Cotação!AG421</f>
        <v>MEDCENTRO TO DISTRIBUIDORA DE PRODUTOS FARMACEUTICOS LTDA PA</v>
      </c>
    </row>
    <row r="17" customFormat="false" ht="15" hidden="false" customHeight="false" outlineLevel="0" collapsed="false">
      <c r="A17" s="28" t="str">
        <f aca="false">Cotação!A435</f>
        <v>1021</v>
      </c>
      <c r="B17" s="29" t="str">
        <f aca="false">Cotação!B435</f>
        <v>7896004749624</v>
      </c>
      <c r="C17" s="28" t="str">
        <f aca="false">Cotação!C435</f>
        <v>TADALAFILA 30CP COMP REV 5MG</v>
      </c>
      <c r="D17" s="28" t="str">
        <f aca="false">Cotação!D435</f>
        <v>EMS GENERICO</v>
      </c>
      <c r="E17" s="28" t="str">
        <f aca="false">Cotação!F435</f>
        <v>C</v>
      </c>
      <c r="F17" s="28" t="n">
        <f aca="false">Cotação!H435</f>
        <v>0.2</v>
      </c>
      <c r="G17" s="32" t="n">
        <f aca="false">Cotação!G435</f>
        <v>0</v>
      </c>
      <c r="H17" s="32" t="n">
        <f aca="false">Cotação!I435</f>
        <v>1</v>
      </c>
      <c r="I17" s="30" t="n">
        <f aca="false">Cotação!M435</f>
        <v>16.96</v>
      </c>
      <c r="J17" s="30" t="n">
        <f aca="false">Cotação!L435</f>
        <v>16.96</v>
      </c>
      <c r="K17" s="30" t="n">
        <f aca="false">Cotação!V435</f>
        <v>6.479</v>
      </c>
      <c r="L17" s="28" t="str">
        <f aca="false">Cotação!W435</f>
        <v>MEDCENTRO</v>
      </c>
      <c r="M17" s="31" t="n">
        <f aca="false">Cotação!Y435</f>
        <v>-0.617983490566038</v>
      </c>
      <c r="N17" s="30" t="n">
        <f aca="false">(K17-I17)*H17</f>
        <v>-10.481</v>
      </c>
      <c r="O17" s="28" t="n">
        <f aca="false">Cotação!AG435</f>
        <v>0</v>
      </c>
    </row>
    <row r="18" customFormat="false" ht="15" hidden="false" customHeight="false" outlineLevel="0" collapsed="false">
      <c r="A18" s="28" t="str">
        <f aca="false">Cotação!A947</f>
        <v>565421</v>
      </c>
      <c r="B18" s="29" t="str">
        <f aca="false">Cotação!B947</f>
        <v>7898048699668</v>
      </c>
      <c r="C18" s="28" t="str">
        <f aca="false">Cotação!C947</f>
        <v>XANTCLER CARTELA 10 CP UN</v>
      </c>
      <c r="D18" s="28" t="str">
        <f aca="false">Cotação!D947</f>
        <v>LAPON</v>
      </c>
      <c r="E18" s="28" t="str">
        <f aca="false">Cotação!F947</f>
        <v>C</v>
      </c>
      <c r="F18" s="28" t="n">
        <f aca="false">Cotação!H947</f>
        <v>3.2</v>
      </c>
      <c r="G18" s="32" t="n">
        <f aca="false">Cotação!G947</f>
        <v>6</v>
      </c>
      <c r="H18" s="32" t="n">
        <f aca="false">Cotação!I947</f>
        <v>1</v>
      </c>
      <c r="I18" s="30" t="n">
        <f aca="false">Cotação!M947</f>
        <v>158</v>
      </c>
      <c r="J18" s="30" t="n">
        <f aca="false">Cotação!L947</f>
        <v>15.8</v>
      </c>
      <c r="K18" s="30" t="n">
        <f aca="false">Cotação!V947</f>
        <v>17.23</v>
      </c>
      <c r="L18" s="28" t="str">
        <f aca="false">Cotação!W947</f>
        <v>DIMEC</v>
      </c>
      <c r="M18" s="31" t="n">
        <f aca="false">Cotação!Y947</f>
        <v>-0.890949367088608</v>
      </c>
      <c r="N18" s="30" t="n">
        <f aca="false">(K18-I18)*H18</f>
        <v>-140.77</v>
      </c>
      <c r="O18" s="28" t="str">
        <f aca="false">Cotação!AG947</f>
        <v>DSC DISTRIBUIDORA DE MEDICAMENTOS LTDA</v>
      </c>
    </row>
    <row r="19" customFormat="false" ht="15" hidden="false" customHeight="false" outlineLevel="0" collapsed="false">
      <c r="A19" s="28" t="str">
        <f aca="false">Cotação!A633</f>
        <v>10461</v>
      </c>
      <c r="B19" s="29" t="str">
        <f aca="false">Cotação!B633</f>
        <v>7896006216797</v>
      </c>
      <c r="C19" s="28" t="str">
        <f aca="false">Cotação!C633</f>
        <v>XANTINON COMPLEX FLACONETE</v>
      </c>
      <c r="D19" s="28" t="str">
        <f aca="false">Cotação!D633</f>
        <v>UNIAO QUIMICA FARMACEUTICA</v>
      </c>
      <c r="E19" s="28" t="str">
        <f aca="false">Cotação!F633</f>
        <v>A</v>
      </c>
      <c r="F19" s="28" t="n">
        <f aca="false">Cotação!H633</f>
        <v>170.4</v>
      </c>
      <c r="G19" s="32" t="n">
        <f aca="false">Cotação!G633</f>
        <v>147</v>
      </c>
      <c r="H19" s="32" t="n">
        <f aca="false">Cotação!I633</f>
        <v>5</v>
      </c>
      <c r="I19" s="30" t="n">
        <f aca="false">Cotação!M633</f>
        <v>123.3328</v>
      </c>
      <c r="J19" s="30" t="n">
        <f aca="false">Cotação!L633</f>
        <v>2.0555</v>
      </c>
      <c r="K19" s="30" t="n">
        <f aca="false">Cotação!V633</f>
        <v>42.89</v>
      </c>
      <c r="L19" s="28" t="str">
        <f aca="false">Cotação!W633</f>
        <v>DIMEC</v>
      </c>
      <c r="M19" s="31" t="n">
        <f aca="false">Cotação!Y633</f>
        <v>-0.652241739423739</v>
      </c>
      <c r="N19" s="30" t="n">
        <f aca="false">(K19-I19)*H19</f>
        <v>-402.214000000001</v>
      </c>
      <c r="O19" s="28" t="str">
        <f aca="false">Cotação!AG633</f>
        <v>F&amp;F DISTR DE PRODUTOS FARMACÊUTICOS</v>
      </c>
    </row>
    <row r="20" customFormat="false" ht="15" hidden="false" customHeight="false" outlineLevel="0" collapsed="false">
      <c r="A20" s="33" t="s">
        <v>18378</v>
      </c>
      <c r="C20" s="33" t="s">
        <v>30</v>
      </c>
      <c r="H20" s="10" t="n">
        <f aca="false">SUM(H4:H19)</f>
        <v>247</v>
      </c>
      <c r="N20" s="11" t="n">
        <f aca="false">SUM(N4:N19)</f>
        <v>239.044799999999</v>
      </c>
    </row>
  </sheetData>
  <autoFilter ref="A3:O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M8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8"/>
    <col collapsed="false" customWidth="true" hidden="false" outlineLevel="0" max="12" min="10" style="0" width="11"/>
    <col collapsed="false" customWidth="true" hidden="false" outlineLevel="0" max="13" min="13" style="0" width="9"/>
  </cols>
  <sheetData>
    <row r="1" customFormat="false" ht="16.15" hidden="false" customHeight="false" outlineLevel="0" collapsed="false">
      <c r="A1" s="13" t="s">
        <v>18379</v>
      </c>
    </row>
    <row r="2" customFormat="false" ht="15" hidden="false" customHeight="false" outlineLevel="0" collapsed="false">
      <c r="A2" s="2" t="s">
        <v>18380</v>
      </c>
    </row>
    <row r="3" customFormat="false" ht="46.25" hidden="false" customHeight="false" outlineLevel="0" collapsed="false">
      <c r="A3" s="34" t="s">
        <v>18381</v>
      </c>
      <c r="B3" s="34" t="s">
        <v>18382</v>
      </c>
      <c r="C3" s="34" t="s">
        <v>18383</v>
      </c>
      <c r="D3" s="34" t="s">
        <v>18384</v>
      </c>
      <c r="E3" s="34" t="s">
        <v>18385</v>
      </c>
      <c r="F3" s="34" t="s">
        <v>18386</v>
      </c>
      <c r="G3" s="34" t="s">
        <v>18387</v>
      </c>
      <c r="H3" s="34" t="s">
        <v>18388</v>
      </c>
      <c r="I3" s="34" t="s">
        <v>18389</v>
      </c>
      <c r="J3" s="34" t="s">
        <v>18390</v>
      </c>
      <c r="K3" s="34" t="s">
        <v>18391</v>
      </c>
      <c r="L3" s="34" t="s">
        <v>18392</v>
      </c>
      <c r="M3" s="34" t="s">
        <v>18393</v>
      </c>
    </row>
    <row r="4" customFormat="false" ht="15" hidden="false" customHeight="false" outlineLevel="0" collapsed="false">
      <c r="A4" s="4" t="n">
        <v>18079</v>
      </c>
      <c r="B4" s="4" t="s">
        <v>18394</v>
      </c>
      <c r="C4" s="4" t="s">
        <v>18395</v>
      </c>
      <c r="D4" s="35" t="n">
        <v>11.36</v>
      </c>
      <c r="E4" s="35" t="n">
        <v>9.1</v>
      </c>
      <c r="F4" s="36"/>
      <c r="G4" s="35" t="n">
        <v>11.36</v>
      </c>
      <c r="H4" s="35" t="n">
        <v>9.1</v>
      </c>
      <c r="I4" s="36"/>
      <c r="J4" s="4" t="str">
        <f aca="false">IF(COUNT(E4,H4)=0,"",IF(H4="","CAST",IF(E4="","MAB",IF(E4&lt;H4,"CAST",IF(H4&lt;E4,"MAB","EMPATE")))))</f>
        <v>EMPATE</v>
      </c>
      <c r="K4" s="6" t="n">
        <f aca="false">IF(COUNT(E4,H4)=0,"",MIN(E4,H4))</f>
        <v>9.1</v>
      </c>
      <c r="L4" s="6" t="n">
        <f aca="false">IF(COUNT(E4,H4)&lt;2,"",E4-H4)</f>
        <v>0</v>
      </c>
      <c r="M4" s="7" t="n">
        <f aca="false">IF(COUNT(E4,H4)&lt;2,"",E4/H4-1)</f>
        <v>0</v>
      </c>
    </row>
    <row r="5" customFormat="false" ht="15" hidden="false" customHeight="false" outlineLevel="0" collapsed="false">
      <c r="A5" s="4" t="n">
        <v>19800</v>
      </c>
      <c r="B5" s="4" t="s">
        <v>18396</v>
      </c>
      <c r="C5" s="4" t="s">
        <v>18395</v>
      </c>
      <c r="D5" s="35"/>
      <c r="E5" s="35"/>
      <c r="F5" s="36"/>
      <c r="G5" s="35" t="n">
        <v>13.24</v>
      </c>
      <c r="H5" s="35" t="n">
        <v>10.6</v>
      </c>
      <c r="I5" s="36"/>
      <c r="J5" s="4" t="str">
        <f aca="false">IF(COUNT(E5,H5)=0,"",IF(H5="","CAST",IF(E5="","MAB",IF(E5&lt;H5,"CAST",IF(H5&lt;E5,"MAB","EMPATE")))))</f>
        <v>MAB</v>
      </c>
      <c r="K5" s="6" t="n">
        <f aca="false">IF(COUNT(E5,H5)=0,"",MIN(E5,H5))</f>
        <v>10.6</v>
      </c>
      <c r="L5" s="6" t="str">
        <f aca="false">IF(COUNT(E5,H5)&lt;2,"",E5-H5)</f>
        <v/>
      </c>
      <c r="M5" s="7" t="str">
        <f aca="false">IF(COUNT(E5,H5)&lt;2,"",E5/H5-1)</f>
        <v/>
      </c>
    </row>
    <row r="6" customFormat="false" ht="15" hidden="false" customHeight="false" outlineLevel="0" collapsed="false">
      <c r="A6" s="4" t="n">
        <v>16875</v>
      </c>
      <c r="B6" s="4" t="s">
        <v>18397</v>
      </c>
      <c r="C6" s="4" t="s">
        <v>18395</v>
      </c>
      <c r="D6" s="35"/>
      <c r="E6" s="35"/>
      <c r="F6" s="36"/>
      <c r="G6" s="35" t="n">
        <v>2.07</v>
      </c>
      <c r="H6" s="35" t="n">
        <v>1.65</v>
      </c>
      <c r="I6" s="36" t="n">
        <v>120</v>
      </c>
      <c r="J6" s="4" t="str">
        <f aca="false">IF(COUNT(E6,H6)=0,"",IF(H6="","CAST",IF(E6="","MAB",IF(E6&lt;H6,"CAST",IF(H6&lt;E6,"MAB","EMPATE")))))</f>
        <v>MAB</v>
      </c>
      <c r="K6" s="6" t="n">
        <f aca="false">IF(COUNT(E6,H6)=0,"",MIN(E6,H6))</f>
        <v>1.65</v>
      </c>
      <c r="L6" s="6" t="str">
        <f aca="false">IF(COUNT(E6,H6)&lt;2,"",E6-H6)</f>
        <v/>
      </c>
      <c r="M6" s="7" t="str">
        <f aca="false">IF(COUNT(E6,H6)&lt;2,"",E6/H6-1)</f>
        <v/>
      </c>
    </row>
    <row r="7" customFormat="false" ht="15" hidden="false" customHeight="false" outlineLevel="0" collapsed="false">
      <c r="A7" s="4" t="n">
        <v>16876</v>
      </c>
      <c r="B7" s="4" t="s">
        <v>18398</v>
      </c>
      <c r="C7" s="4" t="s">
        <v>18395</v>
      </c>
      <c r="D7" s="35" t="n">
        <v>3.39</v>
      </c>
      <c r="E7" s="35" t="n">
        <v>2.7</v>
      </c>
      <c r="F7" s="36"/>
      <c r="G7" s="35" t="n">
        <v>3.62</v>
      </c>
      <c r="H7" s="35" t="n">
        <v>2.69</v>
      </c>
      <c r="I7" s="36" t="n">
        <v>120</v>
      </c>
      <c r="J7" s="4" t="str">
        <f aca="false">IF(COUNT(E7,H7)=0,"",IF(H7="","CAST",IF(E7="","MAB",IF(E7&lt;H7,"CAST",IF(H7&lt;E7,"MAB","EMPATE")))))</f>
        <v>MAB</v>
      </c>
      <c r="K7" s="6" t="n">
        <f aca="false">IF(COUNT(E7,H7)=0,"",MIN(E7,H7))</f>
        <v>2.69</v>
      </c>
      <c r="L7" s="6" t="n">
        <f aca="false">IF(COUNT(E7,H7)&lt;2,"",E7-H7)</f>
        <v>0.0100000000000002</v>
      </c>
      <c r="M7" s="7" t="n">
        <f aca="false">IF(COUNT(E7,H7)&lt;2,"",E7/H7-1)</f>
        <v>0.00371747211895923</v>
      </c>
    </row>
    <row r="8" customFormat="false" ht="15" hidden="false" customHeight="false" outlineLevel="0" collapsed="false">
      <c r="A8" s="4" t="n">
        <v>21576</v>
      </c>
      <c r="B8" s="4" t="s">
        <v>18399</v>
      </c>
      <c r="C8" s="4" t="s">
        <v>18395</v>
      </c>
      <c r="D8" s="35"/>
      <c r="E8" s="35"/>
      <c r="F8" s="36"/>
      <c r="G8" s="35" t="n">
        <v>4.89</v>
      </c>
      <c r="H8" s="35" t="n">
        <v>3.9</v>
      </c>
      <c r="I8" s="36"/>
      <c r="J8" s="4" t="str">
        <f aca="false">IF(COUNT(E8,H8)=0,"",IF(H8="","CAST",IF(E8="","MAB",IF(E8&lt;H8,"CAST",IF(H8&lt;E8,"MAB","EMPATE")))))</f>
        <v>MAB</v>
      </c>
      <c r="K8" s="6" t="n">
        <f aca="false">IF(COUNT(E8,H8)=0,"",MIN(E8,H8))</f>
        <v>3.9</v>
      </c>
      <c r="L8" s="6" t="str">
        <f aca="false">IF(COUNT(E8,H8)&lt;2,"",E8-H8)</f>
        <v/>
      </c>
      <c r="M8" s="7" t="str">
        <f aca="false">IF(COUNT(E8,H8)&lt;2,"",E8/H8-1)</f>
        <v/>
      </c>
    </row>
    <row r="9" customFormat="false" ht="15" hidden="false" customHeight="false" outlineLevel="0" collapsed="false">
      <c r="A9" s="4" t="n">
        <v>16877</v>
      </c>
      <c r="B9" s="4" t="s">
        <v>18400</v>
      </c>
      <c r="C9" s="4" t="s">
        <v>18395</v>
      </c>
      <c r="D9" s="35" t="n">
        <v>3.06</v>
      </c>
      <c r="E9" s="35" t="n">
        <v>2.4</v>
      </c>
      <c r="F9" s="36" t="n">
        <v>120</v>
      </c>
      <c r="G9" s="35" t="n">
        <v>3.06</v>
      </c>
      <c r="H9" s="35" t="n">
        <v>2.39</v>
      </c>
      <c r="I9" s="36" t="n">
        <v>120</v>
      </c>
      <c r="J9" s="4" t="str">
        <f aca="false">IF(COUNT(E9,H9)=0,"",IF(H9="","CAST",IF(E9="","MAB",IF(E9&lt;H9,"CAST",IF(H9&lt;E9,"MAB","EMPATE")))))</f>
        <v>MAB</v>
      </c>
      <c r="K9" s="6" t="n">
        <f aca="false">IF(COUNT(E9,H9)=0,"",MIN(E9,H9))</f>
        <v>2.39</v>
      </c>
      <c r="L9" s="6" t="n">
        <f aca="false">IF(COUNT(E9,H9)&lt;2,"",E9-H9)</f>
        <v>0.00999999999999979</v>
      </c>
      <c r="M9" s="7" t="n">
        <f aca="false">IF(COUNT(E9,H9)&lt;2,"",E9/H9-1)</f>
        <v>0.00418410041841</v>
      </c>
    </row>
    <row r="10" customFormat="false" ht="15" hidden="false" customHeight="false" outlineLevel="0" collapsed="false">
      <c r="A10" s="4" t="n">
        <v>25613</v>
      </c>
      <c r="B10" s="4" t="s">
        <v>18401</v>
      </c>
      <c r="C10" s="4" t="s">
        <v>18395</v>
      </c>
      <c r="D10" s="35" t="n">
        <v>8.11</v>
      </c>
      <c r="E10" s="35" t="n">
        <v>6.5</v>
      </c>
      <c r="F10" s="36"/>
      <c r="G10" s="35"/>
      <c r="H10" s="35"/>
      <c r="I10" s="36"/>
      <c r="J10" s="4" t="str">
        <f aca="false">IF(COUNT(E10,H10)=0,"",IF(H10="","CAST",IF(E10="","MAB",IF(E10&lt;H10,"CAST",IF(H10&lt;E10,"MAB","EMPATE")))))</f>
        <v>CAST</v>
      </c>
      <c r="K10" s="6" t="n">
        <f aca="false">IF(COUNT(E10,H10)=0,"",MIN(E10,H10))</f>
        <v>6.5</v>
      </c>
      <c r="L10" s="6" t="str">
        <f aca="false">IF(COUNT(E10,H10)&lt;2,"",E10-H10)</f>
        <v/>
      </c>
      <c r="M10" s="7" t="str">
        <f aca="false">IF(COUNT(E10,H10)&lt;2,"",E10/H10-1)</f>
        <v/>
      </c>
    </row>
    <row r="11" customFormat="false" ht="15" hidden="false" customHeight="false" outlineLevel="0" collapsed="false">
      <c r="A11" s="4" t="n">
        <v>25615</v>
      </c>
      <c r="B11" s="4" t="s">
        <v>18402</v>
      </c>
      <c r="C11" s="4" t="s">
        <v>18395</v>
      </c>
      <c r="D11" s="35" t="n">
        <v>6.53</v>
      </c>
      <c r="E11" s="35" t="n">
        <v>5.25</v>
      </c>
      <c r="F11" s="36"/>
      <c r="G11" s="35"/>
      <c r="H11" s="35"/>
      <c r="I11" s="36"/>
      <c r="J11" s="4" t="str">
        <f aca="false">IF(COUNT(E11,H11)=0,"",IF(H11="","CAST",IF(E11="","MAB",IF(E11&lt;H11,"CAST",IF(H11&lt;E11,"MAB","EMPATE")))))</f>
        <v>CAST</v>
      </c>
      <c r="K11" s="6" t="n">
        <f aca="false">IF(COUNT(E11,H11)=0,"",MIN(E11,H11))</f>
        <v>5.25</v>
      </c>
      <c r="L11" s="6" t="str">
        <f aca="false">IF(COUNT(E11,H11)&lt;2,"",E11-H11)</f>
        <v/>
      </c>
      <c r="M11" s="7" t="str">
        <f aca="false">IF(COUNT(E11,H11)&lt;2,"",E11/H11-1)</f>
        <v/>
      </c>
    </row>
    <row r="12" customFormat="false" ht="15" hidden="false" customHeight="false" outlineLevel="0" collapsed="false">
      <c r="A12" s="4" t="n">
        <v>27451</v>
      </c>
      <c r="B12" s="4" t="s">
        <v>18403</v>
      </c>
      <c r="C12" s="4" t="s">
        <v>18395</v>
      </c>
      <c r="D12" s="35"/>
      <c r="E12" s="35"/>
      <c r="F12" s="36"/>
      <c r="G12" s="35" t="n">
        <v>9.95</v>
      </c>
      <c r="H12" s="35" t="n">
        <v>7.95</v>
      </c>
      <c r="I12" s="36"/>
      <c r="J12" s="4" t="str">
        <f aca="false">IF(COUNT(E12,H12)=0,"",IF(H12="","CAST",IF(E12="","MAB",IF(E12&lt;H12,"CAST",IF(H12&lt;E12,"MAB","EMPATE")))))</f>
        <v>MAB</v>
      </c>
      <c r="K12" s="6" t="n">
        <f aca="false">IF(COUNT(E12,H12)=0,"",MIN(E12,H12))</f>
        <v>7.95</v>
      </c>
      <c r="L12" s="6" t="str">
        <f aca="false">IF(COUNT(E12,H12)&lt;2,"",E12-H12)</f>
        <v/>
      </c>
      <c r="M12" s="7" t="str">
        <f aca="false">IF(COUNT(E12,H12)&lt;2,"",E12/H12-1)</f>
        <v/>
      </c>
    </row>
    <row r="13" customFormat="false" ht="15" hidden="false" customHeight="false" outlineLevel="0" collapsed="false">
      <c r="A13" s="4" t="n">
        <v>24268</v>
      </c>
      <c r="B13" s="4" t="s">
        <v>18404</v>
      </c>
      <c r="C13" s="4" t="s">
        <v>18395</v>
      </c>
      <c r="D13" s="35" t="n">
        <v>6.47</v>
      </c>
      <c r="E13" s="35" t="n">
        <v>5.2</v>
      </c>
      <c r="F13" s="36"/>
      <c r="G13" s="35"/>
      <c r="H13" s="35"/>
      <c r="I13" s="36"/>
      <c r="J13" s="4" t="str">
        <f aca="false">IF(COUNT(E13,H13)=0,"",IF(H13="","CAST",IF(E13="","MAB",IF(E13&lt;H13,"CAST",IF(H13&lt;E13,"MAB","EMPATE")))))</f>
        <v>CAST</v>
      </c>
      <c r="K13" s="6" t="n">
        <f aca="false">IF(COUNT(E13,H13)=0,"",MIN(E13,H13))</f>
        <v>5.2</v>
      </c>
      <c r="L13" s="6" t="str">
        <f aca="false">IF(COUNT(E13,H13)&lt;2,"",E13-H13)</f>
        <v/>
      </c>
      <c r="M13" s="7" t="str">
        <f aca="false">IF(COUNT(E13,H13)&lt;2,"",E13/H13-1)</f>
        <v/>
      </c>
    </row>
    <row r="14" customFormat="false" ht="15" hidden="false" customHeight="false" outlineLevel="0" collapsed="false">
      <c r="A14" s="4" t="n">
        <v>24269</v>
      </c>
      <c r="B14" s="4" t="s">
        <v>18405</v>
      </c>
      <c r="C14" s="4" t="s">
        <v>18395</v>
      </c>
      <c r="D14" s="35" t="n">
        <v>6.83</v>
      </c>
      <c r="E14" s="35" t="n">
        <v>5.45</v>
      </c>
      <c r="F14" s="36"/>
      <c r="G14" s="35"/>
      <c r="H14" s="35"/>
      <c r="I14" s="36"/>
      <c r="J14" s="4" t="str">
        <f aca="false">IF(COUNT(E14,H14)=0,"",IF(H14="","CAST",IF(E14="","MAB",IF(E14&lt;H14,"CAST",IF(H14&lt;E14,"MAB","EMPATE")))))</f>
        <v>CAST</v>
      </c>
      <c r="K14" s="6" t="n">
        <f aca="false">IF(COUNT(E14,H14)=0,"",MIN(E14,H14))</f>
        <v>5.45</v>
      </c>
      <c r="L14" s="6" t="str">
        <f aca="false">IF(COUNT(E14,H14)&lt;2,"",E14-H14)</f>
        <v/>
      </c>
      <c r="M14" s="7" t="str">
        <f aca="false">IF(COUNT(E14,H14)&lt;2,"",E14/H14-1)</f>
        <v/>
      </c>
    </row>
    <row r="15" customFormat="false" ht="15" hidden="false" customHeight="false" outlineLevel="0" collapsed="false">
      <c r="A15" s="4" t="n">
        <v>18861</v>
      </c>
      <c r="B15" s="4" t="s">
        <v>18406</v>
      </c>
      <c r="C15" s="4" t="s">
        <v>18395</v>
      </c>
      <c r="D15" s="35" t="n">
        <v>12.32</v>
      </c>
      <c r="E15" s="35" t="n">
        <v>9.8</v>
      </c>
      <c r="F15" s="36"/>
      <c r="G15" s="35"/>
      <c r="H15" s="35"/>
      <c r="I15" s="36"/>
      <c r="J15" s="4" t="str">
        <f aca="false">IF(COUNT(E15,H15)=0,"",IF(H15="","CAST",IF(E15="","MAB",IF(E15&lt;H15,"CAST",IF(H15&lt;E15,"MAB","EMPATE")))))</f>
        <v>CAST</v>
      </c>
      <c r="K15" s="6" t="n">
        <f aca="false">IF(COUNT(E15,H15)=0,"",MIN(E15,H15))</f>
        <v>9.8</v>
      </c>
      <c r="L15" s="6" t="str">
        <f aca="false">IF(COUNT(E15,H15)&lt;2,"",E15-H15)</f>
        <v/>
      </c>
      <c r="M15" s="7" t="str">
        <f aca="false">IF(COUNT(E15,H15)&lt;2,"",E15/H15-1)</f>
        <v/>
      </c>
    </row>
    <row r="16" customFormat="false" ht="15" hidden="false" customHeight="false" outlineLevel="0" collapsed="false">
      <c r="A16" s="4" t="n">
        <v>25914</v>
      </c>
      <c r="B16" s="4" t="s">
        <v>18407</v>
      </c>
      <c r="C16" s="4" t="s">
        <v>18395</v>
      </c>
      <c r="D16" s="35" t="n">
        <v>19.23</v>
      </c>
      <c r="E16" s="35" t="n">
        <v>15.3</v>
      </c>
      <c r="F16" s="36"/>
      <c r="G16" s="35" t="n">
        <v>19.23</v>
      </c>
      <c r="H16" s="35" t="n">
        <v>15.35</v>
      </c>
      <c r="I16" s="36"/>
      <c r="J16" s="4" t="str">
        <f aca="false">IF(COUNT(E16,H16)=0,"",IF(H16="","CAST",IF(E16="","MAB",IF(E16&lt;H16,"CAST",IF(H16&lt;E16,"MAB","EMPATE")))))</f>
        <v>CAST</v>
      </c>
      <c r="K16" s="6" t="n">
        <f aca="false">IF(COUNT(E16,H16)=0,"",MIN(E16,H16))</f>
        <v>15.3</v>
      </c>
      <c r="L16" s="6" t="n">
        <f aca="false">IF(COUNT(E16,H16)&lt;2,"",E16-H16)</f>
        <v>-0.0499999999999989</v>
      </c>
      <c r="M16" s="7" t="n">
        <f aca="false">IF(COUNT(E16,H16)&lt;2,"",E16/H16-1)</f>
        <v>-0.0032573289902279</v>
      </c>
    </row>
    <row r="17" customFormat="false" ht="15" hidden="false" customHeight="false" outlineLevel="0" collapsed="false">
      <c r="A17" s="4" t="n">
        <v>20632</v>
      </c>
      <c r="B17" s="4" t="s">
        <v>18408</v>
      </c>
      <c r="C17" s="4" t="s">
        <v>18395</v>
      </c>
      <c r="D17" s="35" t="n">
        <v>48.73</v>
      </c>
      <c r="E17" s="35" t="n">
        <v>39</v>
      </c>
      <c r="F17" s="36"/>
      <c r="G17" s="35"/>
      <c r="H17" s="35"/>
      <c r="I17" s="36"/>
      <c r="J17" s="4" t="str">
        <f aca="false">IF(COUNT(E17,H17)=0,"",IF(H17="","CAST",IF(E17="","MAB",IF(E17&lt;H17,"CAST",IF(H17&lt;E17,"MAB","EMPATE")))))</f>
        <v>CAST</v>
      </c>
      <c r="K17" s="6" t="n">
        <f aca="false">IF(COUNT(E17,H17)=0,"",MIN(E17,H17))</f>
        <v>39</v>
      </c>
      <c r="L17" s="6" t="str">
        <f aca="false">IF(COUNT(E17,H17)&lt;2,"",E17-H17)</f>
        <v/>
      </c>
      <c r="M17" s="7" t="str">
        <f aca="false">IF(COUNT(E17,H17)&lt;2,"",E17/H17-1)</f>
        <v/>
      </c>
    </row>
    <row r="18" customFormat="false" ht="15" hidden="false" customHeight="false" outlineLevel="0" collapsed="false">
      <c r="A18" s="4" t="n">
        <v>27595</v>
      </c>
      <c r="B18" s="4" t="s">
        <v>18409</v>
      </c>
      <c r="C18" s="4" t="s">
        <v>18395</v>
      </c>
      <c r="D18" s="35" t="n">
        <v>22.78</v>
      </c>
      <c r="E18" s="35" t="n">
        <v>18.25</v>
      </c>
      <c r="F18" s="36"/>
      <c r="G18" s="35"/>
      <c r="H18" s="35"/>
      <c r="I18" s="36"/>
      <c r="J18" s="4" t="str">
        <f aca="false">IF(COUNT(E18,H18)=0,"",IF(H18="","CAST",IF(E18="","MAB",IF(E18&lt;H18,"CAST",IF(H18&lt;E18,"MAB","EMPATE")))))</f>
        <v>CAST</v>
      </c>
      <c r="K18" s="6" t="n">
        <f aca="false">IF(COUNT(E18,H18)=0,"",MIN(E18,H18))</f>
        <v>18.25</v>
      </c>
      <c r="L18" s="6" t="str">
        <f aca="false">IF(COUNT(E18,H18)&lt;2,"",E18-H18)</f>
        <v/>
      </c>
      <c r="M18" s="7" t="str">
        <f aca="false">IF(COUNT(E18,H18)&lt;2,"",E18/H18-1)</f>
        <v/>
      </c>
    </row>
    <row r="19" customFormat="false" ht="15" hidden="false" customHeight="false" outlineLevel="0" collapsed="false">
      <c r="A19" s="4" t="n">
        <v>21534</v>
      </c>
      <c r="B19" s="4" t="s">
        <v>18410</v>
      </c>
      <c r="C19" s="4" t="s">
        <v>18395</v>
      </c>
      <c r="D19" s="35"/>
      <c r="E19" s="35"/>
      <c r="F19" s="36"/>
      <c r="G19" s="35" t="n">
        <v>13.63</v>
      </c>
      <c r="H19" s="35" t="n">
        <v>10.9</v>
      </c>
      <c r="I19" s="36"/>
      <c r="J19" s="4" t="str">
        <f aca="false">IF(COUNT(E19,H19)=0,"",IF(H19="","CAST",IF(E19="","MAB",IF(E19&lt;H19,"CAST",IF(H19&lt;E19,"MAB","EMPATE")))))</f>
        <v>MAB</v>
      </c>
      <c r="K19" s="6" t="n">
        <f aca="false">IF(COUNT(E19,H19)=0,"",MIN(E19,H19))</f>
        <v>10.9</v>
      </c>
      <c r="L19" s="6" t="str">
        <f aca="false">IF(COUNT(E19,H19)&lt;2,"",E19-H19)</f>
        <v/>
      </c>
      <c r="M19" s="7" t="str">
        <f aca="false">IF(COUNT(E19,H19)&lt;2,"",E19/H19-1)</f>
        <v/>
      </c>
    </row>
    <row r="20" customFormat="false" ht="15" hidden="false" customHeight="false" outlineLevel="0" collapsed="false">
      <c r="A20" s="4" t="n">
        <v>21006</v>
      </c>
      <c r="B20" s="4" t="s">
        <v>18411</v>
      </c>
      <c r="C20" s="4" t="s">
        <v>18395</v>
      </c>
      <c r="D20" s="35" t="n">
        <v>8.08</v>
      </c>
      <c r="E20" s="35" t="n">
        <v>6.5</v>
      </c>
      <c r="F20" s="36"/>
      <c r="G20" s="35" t="n">
        <v>8.11</v>
      </c>
      <c r="H20" s="35" t="n">
        <v>6.5</v>
      </c>
      <c r="I20" s="36"/>
      <c r="J20" s="4" t="str">
        <f aca="false">IF(COUNT(E20,H20)=0,"",IF(H20="","CAST",IF(E20="","MAB",IF(E20&lt;H20,"CAST",IF(H20&lt;E20,"MAB","EMPATE")))))</f>
        <v>EMPATE</v>
      </c>
      <c r="K20" s="6" t="n">
        <f aca="false">IF(COUNT(E20,H20)=0,"",MIN(E20,H20))</f>
        <v>6.5</v>
      </c>
      <c r="L20" s="6" t="n">
        <f aca="false">IF(COUNT(E20,H20)&lt;2,"",E20-H20)</f>
        <v>0</v>
      </c>
      <c r="M20" s="7" t="n">
        <f aca="false">IF(COUNT(E20,H20)&lt;2,"",E20/H20-1)</f>
        <v>0</v>
      </c>
    </row>
    <row r="21" customFormat="false" ht="15" hidden="false" customHeight="false" outlineLevel="0" collapsed="false">
      <c r="A21" s="4" t="n">
        <v>21116</v>
      </c>
      <c r="B21" s="4" t="s">
        <v>18412</v>
      </c>
      <c r="C21" s="4" t="s">
        <v>18395</v>
      </c>
      <c r="D21" s="35" t="n">
        <v>59.52</v>
      </c>
      <c r="E21" s="35" t="n">
        <v>47.6</v>
      </c>
      <c r="F21" s="36"/>
      <c r="G21" s="35" t="n">
        <v>59.52</v>
      </c>
      <c r="H21" s="35" t="n">
        <v>47.6</v>
      </c>
      <c r="I21" s="36"/>
      <c r="J21" s="4" t="str">
        <f aca="false">IF(COUNT(E21,H21)=0,"",IF(H21="","CAST",IF(E21="","MAB",IF(E21&lt;H21,"CAST",IF(H21&lt;E21,"MAB","EMPATE")))))</f>
        <v>EMPATE</v>
      </c>
      <c r="K21" s="6" t="n">
        <f aca="false">IF(COUNT(E21,H21)=0,"",MIN(E21,H21))</f>
        <v>47.6</v>
      </c>
      <c r="L21" s="6" t="n">
        <f aca="false">IF(COUNT(E21,H21)&lt;2,"",E21-H21)</f>
        <v>0</v>
      </c>
      <c r="M21" s="7" t="n">
        <f aca="false">IF(COUNT(E21,H21)&lt;2,"",E21/H21-1)</f>
        <v>0</v>
      </c>
    </row>
    <row r="22" customFormat="false" ht="15" hidden="false" customHeight="false" outlineLevel="0" collapsed="false">
      <c r="A22" s="4" t="n">
        <v>21073</v>
      </c>
      <c r="B22" s="4" t="s">
        <v>18413</v>
      </c>
      <c r="C22" s="4" t="s">
        <v>18395</v>
      </c>
      <c r="D22" s="35" t="n">
        <v>53.82</v>
      </c>
      <c r="E22" s="35" t="n">
        <v>43.05</v>
      </c>
      <c r="F22" s="36"/>
      <c r="G22" s="35"/>
      <c r="H22" s="35"/>
      <c r="I22" s="36"/>
      <c r="J22" s="4" t="str">
        <f aca="false">IF(COUNT(E22,H22)=0,"",IF(H22="","CAST",IF(E22="","MAB",IF(E22&lt;H22,"CAST",IF(H22&lt;E22,"MAB","EMPATE")))))</f>
        <v>CAST</v>
      </c>
      <c r="K22" s="6" t="n">
        <f aca="false">IF(COUNT(E22,H22)=0,"",MIN(E22,H22))</f>
        <v>43.05</v>
      </c>
      <c r="L22" s="6" t="str">
        <f aca="false">IF(COUNT(E22,H22)&lt;2,"",E22-H22)</f>
        <v/>
      </c>
      <c r="M22" s="7" t="str">
        <f aca="false">IF(COUNT(E22,H22)&lt;2,"",E22/H22-1)</f>
        <v/>
      </c>
    </row>
    <row r="23" customFormat="false" ht="15" hidden="false" customHeight="false" outlineLevel="0" collapsed="false">
      <c r="A23" s="4" t="n">
        <v>19328</v>
      </c>
      <c r="B23" s="4" t="s">
        <v>18414</v>
      </c>
      <c r="C23" s="4" t="s">
        <v>18395</v>
      </c>
      <c r="D23" s="35"/>
      <c r="E23" s="35"/>
      <c r="F23" s="36"/>
      <c r="G23" s="35" t="n">
        <v>35.71</v>
      </c>
      <c r="H23" s="35" t="n">
        <v>29</v>
      </c>
      <c r="I23" s="36"/>
      <c r="J23" s="4" t="str">
        <f aca="false">IF(COUNT(E23,H23)=0,"",IF(H23="","CAST",IF(E23="","MAB",IF(E23&lt;H23,"CAST",IF(H23&lt;E23,"MAB","EMPATE")))))</f>
        <v>MAB</v>
      </c>
      <c r="K23" s="6" t="n">
        <f aca="false">IF(COUNT(E23,H23)=0,"",MIN(E23,H23))</f>
        <v>29</v>
      </c>
      <c r="L23" s="6" t="str">
        <f aca="false">IF(COUNT(E23,H23)&lt;2,"",E23-H23)</f>
        <v/>
      </c>
      <c r="M23" s="7" t="str">
        <f aca="false">IF(COUNT(E23,H23)&lt;2,"",E23/H23-1)</f>
        <v/>
      </c>
    </row>
    <row r="24" customFormat="false" ht="15" hidden="false" customHeight="false" outlineLevel="0" collapsed="false">
      <c r="A24" s="4" t="n">
        <v>19329</v>
      </c>
      <c r="B24" s="4" t="s">
        <v>18415</v>
      </c>
      <c r="C24" s="4" t="s">
        <v>18395</v>
      </c>
      <c r="D24" s="35" t="n">
        <v>59.3</v>
      </c>
      <c r="E24" s="35" t="n">
        <v>47.05</v>
      </c>
      <c r="F24" s="36"/>
      <c r="G24" s="35" t="n">
        <v>56.94</v>
      </c>
      <c r="H24" s="35" t="n">
        <v>46.9</v>
      </c>
      <c r="I24" s="36"/>
      <c r="J24" s="4" t="str">
        <f aca="false">IF(COUNT(E24,H24)=0,"",IF(H24="","CAST",IF(E24="","MAB",IF(E24&lt;H24,"CAST",IF(H24&lt;E24,"MAB","EMPATE")))))</f>
        <v>MAB</v>
      </c>
      <c r="K24" s="6" t="n">
        <f aca="false">IF(COUNT(E24,H24)=0,"",MIN(E24,H24))</f>
        <v>46.9</v>
      </c>
      <c r="L24" s="6" t="n">
        <f aca="false">IF(COUNT(E24,H24)&lt;2,"",E24-H24)</f>
        <v>0.149999999999999</v>
      </c>
      <c r="M24" s="7" t="n">
        <f aca="false">IF(COUNT(E24,H24)&lt;2,"",E24/H24-1)</f>
        <v>0.00319829424307039</v>
      </c>
    </row>
    <row r="25" customFormat="false" ht="15" hidden="false" customHeight="false" outlineLevel="0" collapsed="false">
      <c r="A25" s="4" t="n">
        <v>25380</v>
      </c>
      <c r="B25" s="4" t="s">
        <v>18416</v>
      </c>
      <c r="C25" s="4" t="s">
        <v>18395</v>
      </c>
      <c r="D25" s="35" t="n">
        <v>8.73</v>
      </c>
      <c r="E25" s="35" t="n">
        <v>7</v>
      </c>
      <c r="F25" s="36"/>
      <c r="G25" s="35"/>
      <c r="H25" s="35"/>
      <c r="I25" s="36"/>
      <c r="J25" s="4" t="str">
        <f aca="false">IF(COUNT(E25,H25)=0,"",IF(H25="","CAST",IF(E25="","MAB",IF(E25&lt;H25,"CAST",IF(H25&lt;E25,"MAB","EMPATE")))))</f>
        <v>CAST</v>
      </c>
      <c r="K25" s="6" t="n">
        <f aca="false">IF(COUNT(E25,H25)=0,"",MIN(E25,H25))</f>
        <v>7</v>
      </c>
      <c r="L25" s="6" t="str">
        <f aca="false">IF(COUNT(E25,H25)&lt;2,"",E25-H25)</f>
        <v/>
      </c>
      <c r="M25" s="7" t="str">
        <f aca="false">IF(COUNT(E25,H25)&lt;2,"",E25/H25-1)</f>
        <v/>
      </c>
    </row>
    <row r="26" customFormat="false" ht="15" hidden="false" customHeight="false" outlineLevel="0" collapsed="false">
      <c r="A26" s="4" t="n">
        <v>18226</v>
      </c>
      <c r="B26" s="4" t="s">
        <v>18417</v>
      </c>
      <c r="C26" s="4" t="s">
        <v>18395</v>
      </c>
      <c r="D26" s="35"/>
      <c r="E26" s="35"/>
      <c r="F26" s="36"/>
      <c r="G26" s="35" t="n">
        <v>16.78</v>
      </c>
      <c r="H26" s="35" t="n">
        <v>13.65</v>
      </c>
      <c r="I26" s="36"/>
      <c r="J26" s="4" t="str">
        <f aca="false">IF(COUNT(E26,H26)=0,"",IF(H26="","CAST",IF(E26="","MAB",IF(E26&lt;H26,"CAST",IF(H26&lt;E26,"MAB","EMPATE")))))</f>
        <v>MAB</v>
      </c>
      <c r="K26" s="6" t="n">
        <f aca="false">IF(COUNT(E26,H26)=0,"",MIN(E26,H26))</f>
        <v>13.65</v>
      </c>
      <c r="L26" s="6" t="str">
        <f aca="false">IF(COUNT(E26,H26)&lt;2,"",E26-H26)</f>
        <v/>
      </c>
      <c r="M26" s="7" t="str">
        <f aca="false">IF(COUNT(E26,H26)&lt;2,"",E26/H26-1)</f>
        <v/>
      </c>
    </row>
    <row r="27" customFormat="false" ht="15" hidden="false" customHeight="false" outlineLevel="0" collapsed="false">
      <c r="A27" s="4" t="n">
        <v>17467</v>
      </c>
      <c r="B27" s="4" t="s">
        <v>18418</v>
      </c>
      <c r="C27" s="4" t="s">
        <v>18395</v>
      </c>
      <c r="D27" s="35"/>
      <c r="E27" s="35"/>
      <c r="F27" s="36"/>
      <c r="G27" s="35" t="n">
        <v>18.48</v>
      </c>
      <c r="H27" s="35" t="n">
        <v>14.85</v>
      </c>
      <c r="I27" s="36"/>
      <c r="J27" s="4" t="str">
        <f aca="false">IF(COUNT(E27,H27)=0,"",IF(H27="","CAST",IF(E27="","MAB",IF(E27&lt;H27,"CAST",IF(H27&lt;E27,"MAB","EMPATE")))))</f>
        <v>MAB</v>
      </c>
      <c r="K27" s="6" t="n">
        <f aca="false">IF(COUNT(E27,H27)=0,"",MIN(E27,H27))</f>
        <v>14.85</v>
      </c>
      <c r="L27" s="6" t="str">
        <f aca="false">IF(COUNT(E27,H27)&lt;2,"",E27-H27)</f>
        <v/>
      </c>
      <c r="M27" s="7" t="str">
        <f aca="false">IF(COUNT(E27,H27)&lt;2,"",E27/H27-1)</f>
        <v/>
      </c>
    </row>
    <row r="28" customFormat="false" ht="15" hidden="false" customHeight="false" outlineLevel="0" collapsed="false">
      <c r="A28" s="4" t="n">
        <v>21053</v>
      </c>
      <c r="B28" s="4" t="s">
        <v>18419</v>
      </c>
      <c r="C28" s="4" t="s">
        <v>18395</v>
      </c>
      <c r="D28" s="35"/>
      <c r="E28" s="35"/>
      <c r="F28" s="36"/>
      <c r="G28" s="35" t="n">
        <v>6.81</v>
      </c>
      <c r="H28" s="35" t="n">
        <v>5.45</v>
      </c>
      <c r="I28" s="36"/>
      <c r="J28" s="4" t="str">
        <f aca="false">IF(COUNT(E28,H28)=0,"",IF(H28="","CAST",IF(E28="","MAB",IF(E28&lt;H28,"CAST",IF(H28&lt;E28,"MAB","EMPATE")))))</f>
        <v>MAB</v>
      </c>
      <c r="K28" s="6" t="n">
        <f aca="false">IF(COUNT(E28,H28)=0,"",MIN(E28,H28))</f>
        <v>5.45</v>
      </c>
      <c r="L28" s="6" t="str">
        <f aca="false">IF(COUNT(E28,H28)&lt;2,"",E28-H28)</f>
        <v/>
      </c>
      <c r="M28" s="7" t="str">
        <f aca="false">IF(COUNT(E28,H28)&lt;2,"",E28/H28-1)</f>
        <v/>
      </c>
    </row>
    <row r="29" customFormat="false" ht="15" hidden="false" customHeight="false" outlineLevel="0" collapsed="false">
      <c r="A29" s="4" t="n">
        <v>21074</v>
      </c>
      <c r="B29" s="4" t="s">
        <v>18420</v>
      </c>
      <c r="C29" s="4" t="s">
        <v>18395</v>
      </c>
      <c r="D29" s="35"/>
      <c r="E29" s="35"/>
      <c r="F29" s="36"/>
      <c r="G29" s="35" t="n">
        <v>9.99</v>
      </c>
      <c r="H29" s="35" t="n">
        <v>8</v>
      </c>
      <c r="I29" s="36"/>
      <c r="J29" s="4" t="str">
        <f aca="false">IF(COUNT(E29,H29)=0,"",IF(H29="","CAST",IF(E29="","MAB",IF(E29&lt;H29,"CAST",IF(H29&lt;E29,"MAB","EMPATE")))))</f>
        <v>MAB</v>
      </c>
      <c r="K29" s="6" t="n">
        <f aca="false">IF(COUNT(E29,H29)=0,"",MIN(E29,H29))</f>
        <v>8</v>
      </c>
      <c r="L29" s="6" t="str">
        <f aca="false">IF(COUNT(E29,H29)&lt;2,"",E29-H29)</f>
        <v/>
      </c>
      <c r="M29" s="7" t="str">
        <f aca="false">IF(COUNT(E29,H29)&lt;2,"",E29/H29-1)</f>
        <v/>
      </c>
    </row>
    <row r="30" customFormat="false" ht="15" hidden="false" customHeight="false" outlineLevel="0" collapsed="false">
      <c r="A30" s="4" t="n">
        <v>23160</v>
      </c>
      <c r="B30" s="4" t="s">
        <v>18421</v>
      </c>
      <c r="C30" s="4" t="s">
        <v>18395</v>
      </c>
      <c r="D30" s="35" t="n">
        <v>10.76</v>
      </c>
      <c r="E30" s="35" t="n">
        <v>8.6</v>
      </c>
      <c r="F30" s="36"/>
      <c r="G30" s="35" t="n">
        <v>10.76</v>
      </c>
      <c r="H30" s="35" t="n">
        <v>8.6</v>
      </c>
      <c r="I30" s="36"/>
      <c r="J30" s="4" t="str">
        <f aca="false">IF(COUNT(E30,H30)=0,"",IF(H30="","CAST",IF(E30="","MAB",IF(E30&lt;H30,"CAST",IF(H30&lt;E30,"MAB","EMPATE")))))</f>
        <v>EMPATE</v>
      </c>
      <c r="K30" s="6" t="n">
        <f aca="false">IF(COUNT(E30,H30)=0,"",MIN(E30,H30))</f>
        <v>8.6</v>
      </c>
      <c r="L30" s="6" t="n">
        <f aca="false">IF(COUNT(E30,H30)&lt;2,"",E30-H30)</f>
        <v>0</v>
      </c>
      <c r="M30" s="7" t="n">
        <f aca="false">IF(COUNT(E30,H30)&lt;2,"",E30/H30-1)</f>
        <v>0</v>
      </c>
    </row>
    <row r="31" customFormat="false" ht="15" hidden="false" customHeight="false" outlineLevel="0" collapsed="false">
      <c r="A31" s="4" t="n">
        <v>23139</v>
      </c>
      <c r="B31" s="4" t="s">
        <v>18422</v>
      </c>
      <c r="C31" s="4" t="s">
        <v>18395</v>
      </c>
      <c r="D31" s="35" t="n">
        <v>10.76</v>
      </c>
      <c r="E31" s="35" t="n">
        <v>8.6</v>
      </c>
      <c r="F31" s="36"/>
      <c r="G31" s="35" t="n">
        <v>10.76</v>
      </c>
      <c r="H31" s="35" t="n">
        <v>8.6</v>
      </c>
      <c r="I31" s="36"/>
      <c r="J31" s="4" t="str">
        <f aca="false">IF(COUNT(E31,H31)=0,"",IF(H31="","CAST",IF(E31="","MAB",IF(E31&lt;H31,"CAST",IF(H31&lt;E31,"MAB","EMPATE")))))</f>
        <v>EMPATE</v>
      </c>
      <c r="K31" s="6" t="n">
        <f aca="false">IF(COUNT(E31,H31)=0,"",MIN(E31,H31))</f>
        <v>8.6</v>
      </c>
      <c r="L31" s="6" t="n">
        <f aca="false">IF(COUNT(E31,H31)&lt;2,"",E31-H31)</f>
        <v>0</v>
      </c>
      <c r="M31" s="7" t="n">
        <f aca="false">IF(COUNT(E31,H31)&lt;2,"",E31/H31-1)</f>
        <v>0</v>
      </c>
    </row>
    <row r="32" customFormat="false" ht="15" hidden="false" customHeight="false" outlineLevel="0" collapsed="false">
      <c r="A32" s="4" t="n">
        <v>23310</v>
      </c>
      <c r="B32" s="4" t="s">
        <v>18423</v>
      </c>
      <c r="C32" s="4" t="s">
        <v>18395</v>
      </c>
      <c r="D32" s="35" t="n">
        <v>10.76</v>
      </c>
      <c r="E32" s="35" t="n">
        <v>8.6</v>
      </c>
      <c r="F32" s="36"/>
      <c r="G32" s="35" t="n">
        <v>10.72</v>
      </c>
      <c r="H32" s="35" t="n">
        <v>8.6</v>
      </c>
      <c r="I32" s="36"/>
      <c r="J32" s="4" t="str">
        <f aca="false">IF(COUNT(E32,H32)=0,"",IF(H32="","CAST",IF(E32="","MAB",IF(E32&lt;H32,"CAST",IF(H32&lt;E32,"MAB","EMPATE")))))</f>
        <v>EMPATE</v>
      </c>
      <c r="K32" s="6" t="n">
        <f aca="false">IF(COUNT(E32,H32)=0,"",MIN(E32,H32))</f>
        <v>8.6</v>
      </c>
      <c r="L32" s="6" t="n">
        <f aca="false">IF(COUNT(E32,H32)&lt;2,"",E32-H32)</f>
        <v>0</v>
      </c>
      <c r="M32" s="7" t="n">
        <f aca="false">IF(COUNT(E32,H32)&lt;2,"",E32/H32-1)</f>
        <v>0</v>
      </c>
    </row>
    <row r="33" customFormat="false" ht="15" hidden="false" customHeight="false" outlineLevel="0" collapsed="false">
      <c r="A33" s="4" t="n">
        <v>23123</v>
      </c>
      <c r="B33" s="4" t="s">
        <v>18424</v>
      </c>
      <c r="C33" s="4" t="s">
        <v>18395</v>
      </c>
      <c r="D33" s="35" t="n">
        <v>10.76</v>
      </c>
      <c r="E33" s="35" t="n">
        <v>8.6</v>
      </c>
      <c r="F33" s="36"/>
      <c r="G33" s="35"/>
      <c r="H33" s="35"/>
      <c r="I33" s="36"/>
      <c r="J33" s="4" t="str">
        <f aca="false">IF(COUNT(E33,H33)=0,"",IF(H33="","CAST",IF(E33="","MAB",IF(E33&lt;H33,"CAST",IF(H33&lt;E33,"MAB","EMPATE")))))</f>
        <v>CAST</v>
      </c>
      <c r="K33" s="6" t="n">
        <f aca="false">IF(COUNT(E33,H33)=0,"",MIN(E33,H33))</f>
        <v>8.6</v>
      </c>
      <c r="L33" s="6" t="str">
        <f aca="false">IF(COUNT(E33,H33)&lt;2,"",E33-H33)</f>
        <v/>
      </c>
      <c r="M33" s="7" t="str">
        <f aca="false">IF(COUNT(E33,H33)&lt;2,"",E33/H33-1)</f>
        <v/>
      </c>
    </row>
    <row r="34" customFormat="false" ht="15" hidden="false" customHeight="false" outlineLevel="0" collapsed="false">
      <c r="A34" s="4" t="n">
        <v>18766</v>
      </c>
      <c r="B34" s="4" t="s">
        <v>18425</v>
      </c>
      <c r="C34" s="4" t="s">
        <v>18395</v>
      </c>
      <c r="D34" s="35" t="n">
        <v>10.06</v>
      </c>
      <c r="E34" s="35" t="n">
        <v>8.05</v>
      </c>
      <c r="F34" s="36"/>
      <c r="G34" s="35" t="n">
        <v>10.06</v>
      </c>
      <c r="H34" s="35" t="n">
        <v>8.05</v>
      </c>
      <c r="I34" s="36"/>
      <c r="J34" s="4" t="str">
        <f aca="false">IF(COUNT(E34,H34)=0,"",IF(H34="","CAST",IF(E34="","MAB",IF(E34&lt;H34,"CAST",IF(H34&lt;E34,"MAB","EMPATE")))))</f>
        <v>EMPATE</v>
      </c>
      <c r="K34" s="6" t="n">
        <f aca="false">IF(COUNT(E34,H34)=0,"",MIN(E34,H34))</f>
        <v>8.05</v>
      </c>
      <c r="L34" s="6" t="n">
        <f aca="false">IF(COUNT(E34,H34)&lt;2,"",E34-H34)</f>
        <v>0</v>
      </c>
      <c r="M34" s="7" t="n">
        <f aca="false">IF(COUNT(E34,H34)&lt;2,"",E34/H34-1)</f>
        <v>0</v>
      </c>
    </row>
    <row r="35" customFormat="false" ht="15" hidden="false" customHeight="false" outlineLevel="0" collapsed="false">
      <c r="A35" s="4" t="n">
        <v>18783</v>
      </c>
      <c r="B35" s="4" t="s">
        <v>18426</v>
      </c>
      <c r="C35" s="4" t="s">
        <v>18395</v>
      </c>
      <c r="D35" s="35"/>
      <c r="E35" s="35"/>
      <c r="F35" s="36"/>
      <c r="G35" s="35" t="n">
        <v>10.06</v>
      </c>
      <c r="H35" s="35" t="n">
        <v>8.05</v>
      </c>
      <c r="I35" s="36"/>
      <c r="J35" s="4" t="str">
        <f aca="false">IF(COUNT(E35,H35)=0,"",IF(H35="","CAST",IF(E35="","MAB",IF(E35&lt;H35,"CAST",IF(H35&lt;E35,"MAB","EMPATE")))))</f>
        <v>MAB</v>
      </c>
      <c r="K35" s="6" t="n">
        <f aca="false">IF(COUNT(E35,H35)=0,"",MIN(E35,H35))</f>
        <v>8.05</v>
      </c>
      <c r="L35" s="6" t="str">
        <f aca="false">IF(COUNT(E35,H35)&lt;2,"",E35-H35)</f>
        <v/>
      </c>
      <c r="M35" s="7" t="str">
        <f aca="false">IF(COUNT(E35,H35)&lt;2,"",E35/H35-1)</f>
        <v/>
      </c>
    </row>
    <row r="36" customFormat="false" ht="15" hidden="false" customHeight="false" outlineLevel="0" collapsed="false">
      <c r="A36" s="4" t="n">
        <v>18779</v>
      </c>
      <c r="B36" s="4" t="s">
        <v>18427</v>
      </c>
      <c r="C36" s="4" t="s">
        <v>18395</v>
      </c>
      <c r="D36" s="35"/>
      <c r="E36" s="35"/>
      <c r="F36" s="36"/>
      <c r="G36" s="35" t="n">
        <v>10.06</v>
      </c>
      <c r="H36" s="35" t="n">
        <v>8.05</v>
      </c>
      <c r="I36" s="36"/>
      <c r="J36" s="4" t="str">
        <f aca="false">IF(COUNT(E36,H36)=0,"",IF(H36="","CAST",IF(E36="","MAB",IF(E36&lt;H36,"CAST",IF(H36&lt;E36,"MAB","EMPATE")))))</f>
        <v>MAB</v>
      </c>
      <c r="K36" s="6" t="n">
        <f aca="false">IF(COUNT(E36,H36)=0,"",MIN(E36,H36))</f>
        <v>8.05</v>
      </c>
      <c r="L36" s="6" t="str">
        <f aca="false">IF(COUNT(E36,H36)&lt;2,"",E36-H36)</f>
        <v/>
      </c>
      <c r="M36" s="7" t="str">
        <f aca="false">IF(COUNT(E36,H36)&lt;2,"",E36/H36-1)</f>
        <v/>
      </c>
    </row>
    <row r="37" customFormat="false" ht="15" hidden="false" customHeight="false" outlineLevel="0" collapsed="false">
      <c r="A37" s="4" t="n">
        <v>18771</v>
      </c>
      <c r="B37" s="4" t="s">
        <v>18428</v>
      </c>
      <c r="C37" s="4" t="s">
        <v>18395</v>
      </c>
      <c r="D37" s="35" t="n">
        <v>10.06</v>
      </c>
      <c r="E37" s="35" t="n">
        <v>8.05</v>
      </c>
      <c r="F37" s="36"/>
      <c r="G37" s="35"/>
      <c r="H37" s="35"/>
      <c r="I37" s="36"/>
      <c r="J37" s="4" t="str">
        <f aca="false">IF(COUNT(E37,H37)=0,"",IF(H37="","CAST",IF(E37="","MAB",IF(E37&lt;H37,"CAST",IF(H37&lt;E37,"MAB","EMPATE")))))</f>
        <v>CAST</v>
      </c>
      <c r="K37" s="6" t="n">
        <f aca="false">IF(COUNT(E37,H37)=0,"",MIN(E37,H37))</f>
        <v>8.05</v>
      </c>
      <c r="L37" s="6" t="str">
        <f aca="false">IF(COUNT(E37,H37)&lt;2,"",E37-H37)</f>
        <v/>
      </c>
      <c r="M37" s="7" t="str">
        <f aca="false">IF(COUNT(E37,H37)&lt;2,"",E37/H37-1)</f>
        <v/>
      </c>
    </row>
    <row r="38" customFormat="false" ht="15" hidden="false" customHeight="false" outlineLevel="0" collapsed="false">
      <c r="A38" s="4" t="n">
        <v>27417</v>
      </c>
      <c r="B38" s="4" t="s">
        <v>18429</v>
      </c>
      <c r="C38" s="4" t="s">
        <v>18395</v>
      </c>
      <c r="D38" s="35" t="n">
        <v>12.58</v>
      </c>
      <c r="E38" s="35" t="n">
        <v>10.05</v>
      </c>
      <c r="F38" s="36"/>
      <c r="G38" s="35" t="n">
        <v>12.58</v>
      </c>
      <c r="H38" s="35" t="n">
        <v>10.05</v>
      </c>
      <c r="I38" s="36"/>
      <c r="J38" s="4" t="str">
        <f aca="false">IF(COUNT(E38,H38)=0,"",IF(H38="","CAST",IF(E38="","MAB",IF(E38&lt;H38,"CAST",IF(H38&lt;E38,"MAB","EMPATE")))))</f>
        <v>EMPATE</v>
      </c>
      <c r="K38" s="6" t="n">
        <f aca="false">IF(COUNT(E38,H38)=0,"",MIN(E38,H38))</f>
        <v>10.05</v>
      </c>
      <c r="L38" s="6" t="n">
        <f aca="false">IF(COUNT(E38,H38)&lt;2,"",E38-H38)</f>
        <v>0</v>
      </c>
      <c r="M38" s="7" t="n">
        <f aca="false">IF(COUNT(E38,H38)&lt;2,"",E38/H38-1)</f>
        <v>0</v>
      </c>
    </row>
    <row r="39" customFormat="false" ht="15" hidden="false" customHeight="false" outlineLevel="0" collapsed="false">
      <c r="A39" s="4" t="n">
        <v>21086</v>
      </c>
      <c r="B39" s="4" t="s">
        <v>18430</v>
      </c>
      <c r="C39" s="4" t="s">
        <v>18395</v>
      </c>
      <c r="D39" s="35" t="n">
        <v>12.66</v>
      </c>
      <c r="E39" s="35" t="n">
        <v>10.15</v>
      </c>
      <c r="F39" s="36"/>
      <c r="G39" s="35" t="n">
        <v>12.66</v>
      </c>
      <c r="H39" s="35" t="n">
        <v>10.1</v>
      </c>
      <c r="I39" s="36"/>
      <c r="J39" s="4" t="str">
        <f aca="false">IF(COUNT(E39,H39)=0,"",IF(H39="","CAST",IF(E39="","MAB",IF(E39&lt;H39,"CAST",IF(H39&lt;E39,"MAB","EMPATE")))))</f>
        <v>MAB</v>
      </c>
      <c r="K39" s="6" t="n">
        <f aca="false">IF(COUNT(E39,H39)=0,"",MIN(E39,H39))</f>
        <v>10.1</v>
      </c>
      <c r="L39" s="6" t="n">
        <f aca="false">IF(COUNT(E39,H39)&lt;2,"",E39-H39)</f>
        <v>0.0500000000000007</v>
      </c>
      <c r="M39" s="7" t="n">
        <f aca="false">IF(COUNT(E39,H39)&lt;2,"",E39/H39-1)</f>
        <v>0.00495049504950496</v>
      </c>
    </row>
    <row r="40" customFormat="false" ht="15" hidden="false" customHeight="false" outlineLevel="0" collapsed="false">
      <c r="A40" s="4" t="n">
        <v>21117</v>
      </c>
      <c r="B40" s="4" t="s">
        <v>18431</v>
      </c>
      <c r="C40" s="4" t="s">
        <v>18395</v>
      </c>
      <c r="D40" s="35" t="n">
        <v>15.02</v>
      </c>
      <c r="E40" s="35" t="n">
        <v>12</v>
      </c>
      <c r="F40" s="36"/>
      <c r="G40" s="35" t="n">
        <v>15.01</v>
      </c>
      <c r="H40" s="35" t="n">
        <v>11.9</v>
      </c>
      <c r="I40" s="36"/>
      <c r="J40" s="4" t="str">
        <f aca="false">IF(COUNT(E40,H40)=0,"",IF(H40="","CAST",IF(E40="","MAB",IF(E40&lt;H40,"CAST",IF(H40&lt;E40,"MAB","EMPATE")))))</f>
        <v>MAB</v>
      </c>
      <c r="K40" s="6" t="n">
        <f aca="false">IF(COUNT(E40,H40)=0,"",MIN(E40,H40))</f>
        <v>11.9</v>
      </c>
      <c r="L40" s="6" t="n">
        <f aca="false">IF(COUNT(E40,H40)&lt;2,"",E40-H40)</f>
        <v>0.0999999999999996</v>
      </c>
      <c r="M40" s="7" t="n">
        <f aca="false">IF(COUNT(E40,H40)&lt;2,"",E40/H40-1)</f>
        <v>0.00840336134453779</v>
      </c>
    </row>
    <row r="41" customFormat="false" ht="15" hidden="false" customHeight="false" outlineLevel="0" collapsed="false">
      <c r="A41" s="4" t="n">
        <v>27267</v>
      </c>
      <c r="B41" s="4" t="s">
        <v>18432</v>
      </c>
      <c r="C41" s="4" t="s">
        <v>18395</v>
      </c>
      <c r="D41" s="35" t="n">
        <v>40.46</v>
      </c>
      <c r="E41" s="35" t="n">
        <v>32.35</v>
      </c>
      <c r="F41" s="36"/>
      <c r="G41" s="35"/>
      <c r="H41" s="35"/>
      <c r="I41" s="36"/>
      <c r="J41" s="4" t="str">
        <f aca="false">IF(COUNT(E41,H41)=0,"",IF(H41="","CAST",IF(E41="","MAB",IF(E41&lt;H41,"CAST",IF(H41&lt;E41,"MAB","EMPATE")))))</f>
        <v>CAST</v>
      </c>
      <c r="K41" s="6" t="n">
        <f aca="false">IF(COUNT(E41,H41)=0,"",MIN(E41,H41))</f>
        <v>32.35</v>
      </c>
      <c r="L41" s="6" t="str">
        <f aca="false">IF(COUNT(E41,H41)&lt;2,"",E41-H41)</f>
        <v/>
      </c>
      <c r="M41" s="7" t="str">
        <f aca="false">IF(COUNT(E41,H41)&lt;2,"",E41/H41-1)</f>
        <v/>
      </c>
    </row>
    <row r="42" customFormat="false" ht="15" hidden="false" customHeight="false" outlineLevel="0" collapsed="false">
      <c r="A42" s="4" t="n">
        <v>23932</v>
      </c>
      <c r="B42" s="4" t="s">
        <v>18433</v>
      </c>
      <c r="C42" s="4" t="s">
        <v>18395</v>
      </c>
      <c r="D42" s="35" t="n">
        <v>7.11</v>
      </c>
      <c r="E42" s="35" t="n">
        <v>5.6</v>
      </c>
      <c r="F42" s="36" t="n">
        <v>60</v>
      </c>
      <c r="G42" s="35" t="n">
        <v>7.11</v>
      </c>
      <c r="H42" s="35" t="n">
        <v>5.7</v>
      </c>
      <c r="I42" s="36"/>
      <c r="J42" s="4" t="str">
        <f aca="false">IF(COUNT(E42,H42)=0,"",IF(H42="","CAST",IF(E42="","MAB",IF(E42&lt;H42,"CAST",IF(H42&lt;E42,"MAB","EMPATE")))))</f>
        <v>CAST</v>
      </c>
      <c r="K42" s="6" t="n">
        <f aca="false">IF(COUNT(E42,H42)=0,"",MIN(E42,H42))</f>
        <v>5.6</v>
      </c>
      <c r="L42" s="6" t="n">
        <f aca="false">IF(COUNT(E42,H42)&lt;2,"",E42-H42)</f>
        <v>-0.100000000000001</v>
      </c>
      <c r="M42" s="7" t="n">
        <f aca="false">IF(COUNT(E42,H42)&lt;2,"",E42/H42-1)</f>
        <v>-0.0175438596491229</v>
      </c>
    </row>
    <row r="43" customFormat="false" ht="15" hidden="false" customHeight="false" outlineLevel="0" collapsed="false">
      <c r="A43" s="4" t="n">
        <v>18594</v>
      </c>
      <c r="B43" s="4" t="s">
        <v>18434</v>
      </c>
      <c r="C43" s="4" t="s">
        <v>18395</v>
      </c>
      <c r="D43" s="35" t="n">
        <v>5.83</v>
      </c>
      <c r="E43" s="35" t="n">
        <v>4.65</v>
      </c>
      <c r="F43" s="36"/>
      <c r="G43" s="35"/>
      <c r="H43" s="35"/>
      <c r="I43" s="36"/>
      <c r="J43" s="4" t="str">
        <f aca="false">IF(COUNT(E43,H43)=0,"",IF(H43="","CAST",IF(E43="","MAB",IF(E43&lt;H43,"CAST",IF(H43&lt;E43,"MAB","EMPATE")))))</f>
        <v>CAST</v>
      </c>
      <c r="K43" s="6" t="n">
        <f aca="false">IF(COUNT(E43,H43)=0,"",MIN(E43,H43))</f>
        <v>4.65</v>
      </c>
      <c r="L43" s="6" t="str">
        <f aca="false">IF(COUNT(E43,H43)&lt;2,"",E43-H43)</f>
        <v/>
      </c>
      <c r="M43" s="7" t="str">
        <f aca="false">IF(COUNT(E43,H43)&lt;2,"",E43/H43-1)</f>
        <v/>
      </c>
    </row>
    <row r="44" customFormat="false" ht="15" hidden="false" customHeight="false" outlineLevel="0" collapsed="false">
      <c r="A44" s="4" t="n">
        <v>19943</v>
      </c>
      <c r="B44" s="4" t="s">
        <v>18435</v>
      </c>
      <c r="C44" s="4" t="s">
        <v>18395</v>
      </c>
      <c r="D44" s="35"/>
      <c r="E44" s="35"/>
      <c r="F44" s="36"/>
      <c r="G44" s="35" t="n">
        <v>14.71</v>
      </c>
      <c r="H44" s="35" t="n">
        <v>11.75</v>
      </c>
      <c r="I44" s="36"/>
      <c r="J44" s="4" t="str">
        <f aca="false">IF(COUNT(E44,H44)=0,"",IF(H44="","CAST",IF(E44="","MAB",IF(E44&lt;H44,"CAST",IF(H44&lt;E44,"MAB","EMPATE")))))</f>
        <v>MAB</v>
      </c>
      <c r="K44" s="6" t="n">
        <f aca="false">IF(COUNT(E44,H44)=0,"",MIN(E44,H44))</f>
        <v>11.75</v>
      </c>
      <c r="L44" s="6" t="str">
        <f aca="false">IF(COUNT(E44,H44)&lt;2,"",E44-H44)</f>
        <v/>
      </c>
      <c r="M44" s="7" t="str">
        <f aca="false">IF(COUNT(E44,H44)&lt;2,"",E44/H44-1)</f>
        <v/>
      </c>
    </row>
    <row r="45" customFormat="false" ht="15" hidden="false" customHeight="false" outlineLevel="0" collapsed="false">
      <c r="A45" s="4" t="n">
        <v>18568</v>
      </c>
      <c r="B45" s="4" t="s">
        <v>18436</v>
      </c>
      <c r="C45" s="4" t="s">
        <v>18395</v>
      </c>
      <c r="D45" s="35" t="n">
        <v>5.65</v>
      </c>
      <c r="E45" s="35" t="n">
        <v>4.55</v>
      </c>
      <c r="F45" s="36"/>
      <c r="G45" s="35"/>
      <c r="H45" s="35"/>
      <c r="I45" s="36"/>
      <c r="J45" s="4" t="str">
        <f aca="false">IF(COUNT(E45,H45)=0,"",IF(H45="","CAST",IF(E45="","MAB",IF(E45&lt;H45,"CAST",IF(H45&lt;E45,"MAB","EMPATE")))))</f>
        <v>CAST</v>
      </c>
      <c r="K45" s="6" t="n">
        <f aca="false">IF(COUNT(E45,H45)=0,"",MIN(E45,H45))</f>
        <v>4.55</v>
      </c>
      <c r="L45" s="6" t="str">
        <f aca="false">IF(COUNT(E45,H45)&lt;2,"",E45-H45)</f>
        <v/>
      </c>
      <c r="M45" s="7" t="str">
        <f aca="false">IF(COUNT(E45,H45)&lt;2,"",E45/H45-1)</f>
        <v/>
      </c>
    </row>
    <row r="46" customFormat="false" ht="15" hidden="false" customHeight="false" outlineLevel="0" collapsed="false">
      <c r="A46" s="4" t="n">
        <v>19942</v>
      </c>
      <c r="B46" s="4" t="s">
        <v>18437</v>
      </c>
      <c r="C46" s="4" t="s">
        <v>18395</v>
      </c>
      <c r="D46" s="35" t="n">
        <v>14.98</v>
      </c>
      <c r="E46" s="35" t="n">
        <v>12</v>
      </c>
      <c r="F46" s="36"/>
      <c r="G46" s="35" t="n">
        <v>14.98</v>
      </c>
      <c r="H46" s="35" t="n">
        <v>12</v>
      </c>
      <c r="I46" s="36"/>
      <c r="J46" s="4" t="str">
        <f aca="false">IF(COUNT(E46,H46)=0,"",IF(H46="","CAST",IF(E46="","MAB",IF(E46&lt;H46,"CAST",IF(H46&lt;E46,"MAB","EMPATE")))))</f>
        <v>EMPATE</v>
      </c>
      <c r="K46" s="6" t="n">
        <f aca="false">IF(COUNT(E46,H46)=0,"",MIN(E46,H46))</f>
        <v>12</v>
      </c>
      <c r="L46" s="6" t="n">
        <f aca="false">IF(COUNT(E46,H46)&lt;2,"",E46-H46)</f>
        <v>0</v>
      </c>
      <c r="M46" s="7" t="n">
        <f aca="false">IF(COUNT(E46,H46)&lt;2,"",E46/H46-1)</f>
        <v>0</v>
      </c>
    </row>
    <row r="47" customFormat="false" ht="15" hidden="false" customHeight="false" outlineLevel="0" collapsed="false">
      <c r="A47" s="4" t="n">
        <v>22373</v>
      </c>
      <c r="B47" s="4" t="s">
        <v>18438</v>
      </c>
      <c r="C47" s="4" t="s">
        <v>18395</v>
      </c>
      <c r="D47" s="35" t="n">
        <v>21.34</v>
      </c>
      <c r="E47" s="35" t="n">
        <v>17.05</v>
      </c>
      <c r="F47" s="36"/>
      <c r="G47" s="35" t="n">
        <v>21.34</v>
      </c>
      <c r="H47" s="35" t="n">
        <v>16.85</v>
      </c>
      <c r="I47" s="36"/>
      <c r="J47" s="4" t="str">
        <f aca="false">IF(COUNT(E47,H47)=0,"",IF(H47="","CAST",IF(E47="","MAB",IF(E47&lt;H47,"CAST",IF(H47&lt;E47,"MAB","EMPATE")))))</f>
        <v>MAB</v>
      </c>
      <c r="K47" s="6" t="n">
        <f aca="false">IF(COUNT(E47,H47)=0,"",MIN(E47,H47))</f>
        <v>16.85</v>
      </c>
      <c r="L47" s="6" t="n">
        <f aca="false">IF(COUNT(E47,H47)&lt;2,"",E47-H47)</f>
        <v>0.199999999999999</v>
      </c>
      <c r="M47" s="7" t="n">
        <f aca="false">IF(COUNT(E47,H47)&lt;2,"",E47/H47-1)</f>
        <v>0.0118694362017804</v>
      </c>
    </row>
    <row r="48" customFormat="false" ht="15" hidden="false" customHeight="false" outlineLevel="0" collapsed="false">
      <c r="A48" s="4" t="n">
        <v>22616</v>
      </c>
      <c r="B48" s="4" t="s">
        <v>18439</v>
      </c>
      <c r="C48" s="4" t="s">
        <v>18395</v>
      </c>
      <c r="D48" s="35" t="n">
        <v>12.78</v>
      </c>
      <c r="E48" s="35" t="n">
        <v>10.25</v>
      </c>
      <c r="F48" s="36"/>
      <c r="G48" s="35" t="n">
        <v>12.79</v>
      </c>
      <c r="H48" s="35" t="n">
        <v>10.25</v>
      </c>
      <c r="I48" s="36"/>
      <c r="J48" s="4" t="str">
        <f aca="false">IF(COUNT(E48,H48)=0,"",IF(H48="","CAST",IF(E48="","MAB",IF(E48&lt;H48,"CAST",IF(H48&lt;E48,"MAB","EMPATE")))))</f>
        <v>EMPATE</v>
      </c>
      <c r="K48" s="6" t="n">
        <f aca="false">IF(COUNT(E48,H48)=0,"",MIN(E48,H48))</f>
        <v>10.25</v>
      </c>
      <c r="L48" s="6" t="n">
        <f aca="false">IF(COUNT(E48,H48)&lt;2,"",E48-H48)</f>
        <v>0</v>
      </c>
      <c r="M48" s="7" t="n">
        <f aca="false">IF(COUNT(E48,H48)&lt;2,"",E48/H48-1)</f>
        <v>0</v>
      </c>
    </row>
    <row r="49" customFormat="false" ht="15" hidden="false" customHeight="false" outlineLevel="0" collapsed="false">
      <c r="A49" s="4" t="n">
        <v>25626</v>
      </c>
      <c r="B49" s="4" t="s">
        <v>18440</v>
      </c>
      <c r="C49" s="4" t="s">
        <v>18395</v>
      </c>
      <c r="D49" s="35" t="n">
        <v>9.95</v>
      </c>
      <c r="E49" s="35" t="n">
        <v>7.95</v>
      </c>
      <c r="F49" s="36"/>
      <c r="G49" s="35"/>
      <c r="H49" s="35"/>
      <c r="I49" s="36"/>
      <c r="J49" s="4" t="str">
        <f aca="false">IF(COUNT(E49,H49)=0,"",IF(H49="","CAST",IF(E49="","MAB",IF(E49&lt;H49,"CAST",IF(H49&lt;E49,"MAB","EMPATE")))))</f>
        <v>CAST</v>
      </c>
      <c r="K49" s="6" t="n">
        <f aca="false">IF(COUNT(E49,H49)=0,"",MIN(E49,H49))</f>
        <v>7.95</v>
      </c>
      <c r="L49" s="6" t="str">
        <f aca="false">IF(COUNT(E49,H49)&lt;2,"",E49-H49)</f>
        <v/>
      </c>
      <c r="M49" s="7" t="str">
        <f aca="false">IF(COUNT(E49,H49)&lt;2,"",E49/H49-1)</f>
        <v/>
      </c>
    </row>
    <row r="50" customFormat="false" ht="15" hidden="false" customHeight="false" outlineLevel="0" collapsed="false">
      <c r="A50" s="4" t="n">
        <v>19254</v>
      </c>
      <c r="B50" s="4" t="s">
        <v>18441</v>
      </c>
      <c r="C50" s="4" t="s">
        <v>18395</v>
      </c>
      <c r="D50" s="35"/>
      <c r="E50" s="35"/>
      <c r="F50" s="36"/>
      <c r="G50" s="35" t="n">
        <v>36.56</v>
      </c>
      <c r="H50" s="35" t="n">
        <v>29.25</v>
      </c>
      <c r="I50" s="36"/>
      <c r="J50" s="4" t="str">
        <f aca="false">IF(COUNT(E50,H50)=0,"",IF(H50="","CAST",IF(E50="","MAB",IF(E50&lt;H50,"CAST",IF(H50&lt;E50,"MAB","EMPATE")))))</f>
        <v>MAB</v>
      </c>
      <c r="K50" s="6" t="n">
        <f aca="false">IF(COUNT(E50,H50)=0,"",MIN(E50,H50))</f>
        <v>29.25</v>
      </c>
      <c r="L50" s="6" t="str">
        <f aca="false">IF(COUNT(E50,H50)&lt;2,"",E50-H50)</f>
        <v/>
      </c>
      <c r="M50" s="7" t="str">
        <f aca="false">IF(COUNT(E50,H50)&lt;2,"",E50/H50-1)</f>
        <v/>
      </c>
    </row>
    <row r="51" customFormat="false" ht="15" hidden="false" customHeight="false" outlineLevel="0" collapsed="false">
      <c r="A51" s="4" t="n">
        <v>19324</v>
      </c>
      <c r="B51" s="4" t="s">
        <v>18442</v>
      </c>
      <c r="C51" s="4" t="s">
        <v>18395</v>
      </c>
      <c r="D51" s="35"/>
      <c r="E51" s="35"/>
      <c r="F51" s="36"/>
      <c r="G51" s="35" t="n">
        <v>37.12</v>
      </c>
      <c r="H51" s="35" t="n">
        <v>29.7</v>
      </c>
      <c r="I51" s="36"/>
      <c r="J51" s="4" t="str">
        <f aca="false">IF(COUNT(E51,H51)=0,"",IF(H51="","CAST",IF(E51="","MAB",IF(E51&lt;H51,"CAST",IF(H51&lt;E51,"MAB","EMPATE")))))</f>
        <v>MAB</v>
      </c>
      <c r="K51" s="6" t="n">
        <f aca="false">IF(COUNT(E51,H51)=0,"",MIN(E51,H51))</f>
        <v>29.7</v>
      </c>
      <c r="L51" s="6" t="str">
        <f aca="false">IF(COUNT(E51,H51)&lt;2,"",E51-H51)</f>
        <v/>
      </c>
      <c r="M51" s="7" t="str">
        <f aca="false">IF(COUNT(E51,H51)&lt;2,"",E51/H51-1)</f>
        <v/>
      </c>
    </row>
    <row r="52" customFormat="false" ht="15" hidden="false" customHeight="false" outlineLevel="0" collapsed="false">
      <c r="A52" s="4" t="n">
        <v>23850</v>
      </c>
      <c r="B52" s="4" t="s">
        <v>18443</v>
      </c>
      <c r="C52" s="4" t="s">
        <v>18395</v>
      </c>
      <c r="D52" s="35"/>
      <c r="E52" s="35"/>
      <c r="F52" s="36"/>
      <c r="G52" s="35" t="n">
        <v>9.28</v>
      </c>
      <c r="H52" s="35" t="n">
        <v>7.4</v>
      </c>
      <c r="I52" s="36"/>
      <c r="J52" s="4" t="str">
        <f aca="false">IF(COUNT(E52,H52)=0,"",IF(H52="","CAST",IF(E52="","MAB",IF(E52&lt;H52,"CAST",IF(H52&lt;E52,"MAB","EMPATE")))))</f>
        <v>MAB</v>
      </c>
      <c r="K52" s="6" t="n">
        <f aca="false">IF(COUNT(E52,H52)=0,"",MIN(E52,H52))</f>
        <v>7.4</v>
      </c>
      <c r="L52" s="6" t="str">
        <f aca="false">IF(COUNT(E52,H52)&lt;2,"",E52-H52)</f>
        <v/>
      </c>
      <c r="M52" s="7" t="str">
        <f aca="false">IF(COUNT(E52,H52)&lt;2,"",E52/H52-1)</f>
        <v/>
      </c>
    </row>
    <row r="53" customFormat="false" ht="15" hidden="false" customHeight="false" outlineLevel="0" collapsed="false">
      <c r="A53" s="4" t="n">
        <v>23166</v>
      </c>
      <c r="B53" s="4" t="s">
        <v>18444</v>
      </c>
      <c r="C53" s="4" t="s">
        <v>18395</v>
      </c>
      <c r="D53" s="35" t="n">
        <v>25.01</v>
      </c>
      <c r="E53" s="35" t="n">
        <v>20.05</v>
      </c>
      <c r="F53" s="36"/>
      <c r="G53" s="35" t="n">
        <v>25.01</v>
      </c>
      <c r="H53" s="35" t="n">
        <v>20.05</v>
      </c>
      <c r="I53" s="36"/>
      <c r="J53" s="4" t="str">
        <f aca="false">IF(COUNT(E53,H53)=0,"",IF(H53="","CAST",IF(E53="","MAB",IF(E53&lt;H53,"CAST",IF(H53&lt;E53,"MAB","EMPATE")))))</f>
        <v>EMPATE</v>
      </c>
      <c r="K53" s="6" t="n">
        <f aca="false">IF(COUNT(E53,H53)=0,"",MIN(E53,H53))</f>
        <v>20.05</v>
      </c>
      <c r="L53" s="6" t="n">
        <f aca="false">IF(COUNT(E53,H53)&lt;2,"",E53-H53)</f>
        <v>0</v>
      </c>
      <c r="M53" s="7" t="n">
        <f aca="false">IF(COUNT(E53,H53)&lt;2,"",E53/H53-1)</f>
        <v>0</v>
      </c>
    </row>
    <row r="54" customFormat="false" ht="15" hidden="false" customHeight="false" outlineLevel="0" collapsed="false">
      <c r="A54" s="4" t="n">
        <v>26042</v>
      </c>
      <c r="B54" s="4" t="s">
        <v>18445</v>
      </c>
      <c r="C54" s="4" t="s">
        <v>18395</v>
      </c>
      <c r="D54" s="35"/>
      <c r="E54" s="35"/>
      <c r="F54" s="36"/>
      <c r="G54" s="35" t="n">
        <v>36.45</v>
      </c>
      <c r="H54" s="35" t="n">
        <v>28.65</v>
      </c>
      <c r="I54" s="36"/>
      <c r="J54" s="4" t="str">
        <f aca="false">IF(COUNT(E54,H54)=0,"",IF(H54="","CAST",IF(E54="","MAB",IF(E54&lt;H54,"CAST",IF(H54&lt;E54,"MAB","EMPATE")))))</f>
        <v>MAB</v>
      </c>
      <c r="K54" s="6" t="n">
        <f aca="false">IF(COUNT(E54,H54)=0,"",MIN(E54,H54))</f>
        <v>28.65</v>
      </c>
      <c r="L54" s="6" t="str">
        <f aca="false">IF(COUNT(E54,H54)&lt;2,"",E54-H54)</f>
        <v/>
      </c>
      <c r="M54" s="7" t="str">
        <f aca="false">IF(COUNT(E54,H54)&lt;2,"",E54/H54-1)</f>
        <v/>
      </c>
    </row>
    <row r="55" customFormat="false" ht="15" hidden="false" customHeight="false" outlineLevel="0" collapsed="false">
      <c r="A55" s="4" t="n">
        <v>27099</v>
      </c>
      <c r="B55" s="4" t="s">
        <v>18446</v>
      </c>
      <c r="C55" s="4" t="s">
        <v>18395</v>
      </c>
      <c r="D55" s="35" t="n">
        <v>38.29</v>
      </c>
      <c r="E55" s="35" t="n">
        <v>30.65</v>
      </c>
      <c r="F55" s="36"/>
      <c r="G55" s="35"/>
      <c r="H55" s="35"/>
      <c r="I55" s="36"/>
      <c r="J55" s="4" t="str">
        <f aca="false">IF(COUNT(E55,H55)=0,"",IF(H55="","CAST",IF(E55="","MAB",IF(E55&lt;H55,"CAST",IF(H55&lt;E55,"MAB","EMPATE")))))</f>
        <v>CAST</v>
      </c>
      <c r="K55" s="6" t="n">
        <f aca="false">IF(COUNT(E55,H55)=0,"",MIN(E55,H55))</f>
        <v>30.65</v>
      </c>
      <c r="L55" s="6" t="str">
        <f aca="false">IF(COUNT(E55,H55)&lt;2,"",E55-H55)</f>
        <v/>
      </c>
      <c r="M55" s="7" t="str">
        <f aca="false">IF(COUNT(E55,H55)&lt;2,"",E55/H55-1)</f>
        <v/>
      </c>
    </row>
    <row r="56" customFormat="false" ht="15" hidden="false" customHeight="false" outlineLevel="0" collapsed="false">
      <c r="A56" s="4" t="n">
        <v>27400</v>
      </c>
      <c r="B56" s="4" t="s">
        <v>18447</v>
      </c>
      <c r="C56" s="4" t="s">
        <v>18395</v>
      </c>
      <c r="D56" s="35"/>
      <c r="E56" s="35"/>
      <c r="F56" s="36"/>
      <c r="G56" s="35" t="n">
        <v>25.84</v>
      </c>
      <c r="H56" s="35" t="n">
        <v>20.65</v>
      </c>
      <c r="I56" s="36"/>
      <c r="J56" s="4" t="str">
        <f aca="false">IF(COUNT(E56,H56)=0,"",IF(H56="","CAST",IF(E56="","MAB",IF(E56&lt;H56,"CAST",IF(H56&lt;E56,"MAB","EMPATE")))))</f>
        <v>MAB</v>
      </c>
      <c r="K56" s="6" t="n">
        <f aca="false">IF(COUNT(E56,H56)=0,"",MIN(E56,H56))</f>
        <v>20.65</v>
      </c>
      <c r="L56" s="6" t="str">
        <f aca="false">IF(COUNT(E56,H56)&lt;2,"",E56-H56)</f>
        <v/>
      </c>
      <c r="M56" s="7" t="str">
        <f aca="false">IF(COUNT(E56,H56)&lt;2,"",E56/H56-1)</f>
        <v/>
      </c>
    </row>
    <row r="57" customFormat="false" ht="15" hidden="false" customHeight="false" outlineLevel="0" collapsed="false">
      <c r="A57" s="4" t="n">
        <v>23941</v>
      </c>
      <c r="B57" s="4" t="s">
        <v>18448</v>
      </c>
      <c r="C57" s="4" t="s">
        <v>18395</v>
      </c>
      <c r="D57" s="35" t="n">
        <v>6</v>
      </c>
      <c r="E57" s="35" t="n">
        <v>4.8</v>
      </c>
      <c r="F57" s="36"/>
      <c r="G57" s="35"/>
      <c r="H57" s="35"/>
      <c r="I57" s="36"/>
      <c r="J57" s="4" t="str">
        <f aca="false">IF(COUNT(E57,H57)=0,"",IF(H57="","CAST",IF(E57="","MAB",IF(E57&lt;H57,"CAST",IF(H57&lt;E57,"MAB","EMPATE")))))</f>
        <v>CAST</v>
      </c>
      <c r="K57" s="6" t="n">
        <f aca="false">IF(COUNT(E57,H57)=0,"",MIN(E57,H57))</f>
        <v>4.8</v>
      </c>
      <c r="L57" s="6" t="str">
        <f aca="false">IF(COUNT(E57,H57)&lt;2,"",E57-H57)</f>
        <v/>
      </c>
      <c r="M57" s="7" t="str">
        <f aca="false">IF(COUNT(E57,H57)&lt;2,"",E57/H57-1)</f>
        <v/>
      </c>
    </row>
    <row r="58" customFormat="false" ht="15" hidden="false" customHeight="false" outlineLevel="0" collapsed="false">
      <c r="A58" s="4" t="n">
        <v>18504</v>
      </c>
      <c r="B58" s="4" t="s">
        <v>18449</v>
      </c>
      <c r="C58" s="4" t="s">
        <v>18395</v>
      </c>
      <c r="D58" s="35" t="n">
        <v>20.49</v>
      </c>
      <c r="E58" s="35" t="n">
        <v>16.4</v>
      </c>
      <c r="F58" s="36"/>
      <c r="G58" s="35"/>
      <c r="H58" s="35"/>
      <c r="I58" s="36"/>
      <c r="J58" s="4" t="str">
        <f aca="false">IF(COUNT(E58,H58)=0,"",IF(H58="","CAST",IF(E58="","MAB",IF(E58&lt;H58,"CAST",IF(H58&lt;E58,"MAB","EMPATE")))))</f>
        <v>CAST</v>
      </c>
      <c r="K58" s="6" t="n">
        <f aca="false">IF(COUNT(E58,H58)=0,"",MIN(E58,H58))</f>
        <v>16.4</v>
      </c>
      <c r="L58" s="6" t="str">
        <f aca="false">IF(COUNT(E58,H58)&lt;2,"",E58-H58)</f>
        <v/>
      </c>
      <c r="M58" s="7" t="str">
        <f aca="false">IF(COUNT(E58,H58)&lt;2,"",E58/H58-1)</f>
        <v/>
      </c>
    </row>
    <row r="59" customFormat="false" ht="15" hidden="false" customHeight="false" outlineLevel="0" collapsed="false">
      <c r="A59" s="4" t="n">
        <v>25458</v>
      </c>
      <c r="B59" s="4" t="s">
        <v>18450</v>
      </c>
      <c r="C59" s="4" t="s">
        <v>18395</v>
      </c>
      <c r="D59" s="35"/>
      <c r="E59" s="35"/>
      <c r="F59" s="36"/>
      <c r="G59" s="35" t="n">
        <v>2.89</v>
      </c>
      <c r="H59" s="35" t="n">
        <v>2.25</v>
      </c>
      <c r="I59" s="36"/>
      <c r="J59" s="4" t="str">
        <f aca="false">IF(COUNT(E59,H59)=0,"",IF(H59="","CAST",IF(E59="","MAB",IF(E59&lt;H59,"CAST",IF(H59&lt;E59,"MAB","EMPATE")))))</f>
        <v>MAB</v>
      </c>
      <c r="K59" s="6" t="n">
        <f aca="false">IF(COUNT(E59,H59)=0,"",MIN(E59,H59))</f>
        <v>2.25</v>
      </c>
      <c r="L59" s="6" t="str">
        <f aca="false">IF(COUNT(E59,H59)&lt;2,"",E59-H59)</f>
        <v/>
      </c>
      <c r="M59" s="7" t="str">
        <f aca="false">IF(COUNT(E59,H59)&lt;2,"",E59/H59-1)</f>
        <v/>
      </c>
    </row>
    <row r="60" customFormat="false" ht="15" hidden="false" customHeight="false" outlineLevel="0" collapsed="false">
      <c r="A60" s="4" t="n">
        <v>27090</v>
      </c>
      <c r="B60" s="4" t="s">
        <v>18451</v>
      </c>
      <c r="C60" s="4" t="s">
        <v>18395</v>
      </c>
      <c r="D60" s="35"/>
      <c r="E60" s="35"/>
      <c r="F60" s="36"/>
      <c r="G60" s="35" t="n">
        <v>8.01</v>
      </c>
      <c r="H60" s="35" t="n">
        <v>6.4</v>
      </c>
      <c r="I60" s="36"/>
      <c r="J60" s="4" t="str">
        <f aca="false">IF(COUNT(E60,H60)=0,"",IF(H60="","CAST",IF(E60="","MAB",IF(E60&lt;H60,"CAST",IF(H60&lt;E60,"MAB","EMPATE")))))</f>
        <v>MAB</v>
      </c>
      <c r="K60" s="6" t="n">
        <f aca="false">IF(COUNT(E60,H60)=0,"",MIN(E60,H60))</f>
        <v>6.4</v>
      </c>
      <c r="L60" s="6" t="str">
        <f aca="false">IF(COUNT(E60,H60)&lt;2,"",E60-H60)</f>
        <v/>
      </c>
      <c r="M60" s="7" t="str">
        <f aca="false">IF(COUNT(E60,H60)&lt;2,"",E60/H60-1)</f>
        <v/>
      </c>
    </row>
    <row r="61" customFormat="false" ht="15" hidden="false" customHeight="false" outlineLevel="0" collapsed="false">
      <c r="A61" s="4" t="n">
        <v>27087</v>
      </c>
      <c r="B61" s="4" t="s">
        <v>18452</v>
      </c>
      <c r="C61" s="4" t="s">
        <v>18395</v>
      </c>
      <c r="D61" s="35" t="n">
        <v>8.01</v>
      </c>
      <c r="E61" s="35" t="n">
        <v>6.4</v>
      </c>
      <c r="F61" s="36"/>
      <c r="G61" s="35" t="n">
        <v>8.01</v>
      </c>
      <c r="H61" s="35" t="n">
        <v>6.4</v>
      </c>
      <c r="I61" s="36"/>
      <c r="J61" s="4" t="str">
        <f aca="false">IF(COUNT(E61,H61)=0,"",IF(H61="","CAST",IF(E61="","MAB",IF(E61&lt;H61,"CAST",IF(H61&lt;E61,"MAB","EMPATE")))))</f>
        <v>EMPATE</v>
      </c>
      <c r="K61" s="6" t="n">
        <f aca="false">IF(COUNT(E61,H61)=0,"",MIN(E61,H61))</f>
        <v>6.4</v>
      </c>
      <c r="L61" s="6" t="n">
        <f aca="false">IF(COUNT(E61,H61)&lt;2,"",E61-H61)</f>
        <v>0</v>
      </c>
      <c r="M61" s="7" t="n">
        <f aca="false">IF(COUNT(E61,H61)&lt;2,"",E61/H61-1)</f>
        <v>0</v>
      </c>
    </row>
    <row r="62" customFormat="false" ht="15" hidden="false" customHeight="false" outlineLevel="0" collapsed="false">
      <c r="A62" s="4" t="n">
        <v>27089</v>
      </c>
      <c r="B62" s="4" t="s">
        <v>18453</v>
      </c>
      <c r="C62" s="4" t="s">
        <v>18395</v>
      </c>
      <c r="D62" s="35" t="n">
        <v>8.01</v>
      </c>
      <c r="E62" s="35" t="n">
        <v>6.4</v>
      </c>
      <c r="F62" s="36"/>
      <c r="G62" s="35" t="n">
        <v>8.01</v>
      </c>
      <c r="H62" s="35" t="n">
        <v>6.4</v>
      </c>
      <c r="I62" s="36"/>
      <c r="J62" s="4" t="str">
        <f aca="false">IF(COUNT(E62,H62)=0,"",IF(H62="","CAST",IF(E62="","MAB",IF(E62&lt;H62,"CAST",IF(H62&lt;E62,"MAB","EMPATE")))))</f>
        <v>EMPATE</v>
      </c>
      <c r="K62" s="6" t="n">
        <f aca="false">IF(COUNT(E62,H62)=0,"",MIN(E62,H62))</f>
        <v>6.4</v>
      </c>
      <c r="L62" s="6" t="n">
        <f aca="false">IF(COUNT(E62,H62)&lt;2,"",E62-H62)</f>
        <v>0</v>
      </c>
      <c r="M62" s="7" t="n">
        <f aca="false">IF(COUNT(E62,H62)&lt;2,"",E62/H62-1)</f>
        <v>0</v>
      </c>
    </row>
    <row r="63" customFormat="false" ht="15" hidden="false" customHeight="false" outlineLevel="0" collapsed="false">
      <c r="A63" s="4" t="n">
        <v>18134</v>
      </c>
      <c r="B63" s="4" t="s">
        <v>2928</v>
      </c>
      <c r="C63" s="4" t="s">
        <v>18395</v>
      </c>
      <c r="D63" s="35"/>
      <c r="E63" s="35"/>
      <c r="F63" s="36"/>
      <c r="G63" s="35" t="n">
        <v>3.97</v>
      </c>
      <c r="H63" s="35" t="n">
        <v>3.15</v>
      </c>
      <c r="I63" s="36"/>
      <c r="J63" s="4" t="str">
        <f aca="false">IF(COUNT(E63,H63)=0,"",IF(H63="","CAST",IF(E63="","MAB",IF(E63&lt;H63,"CAST",IF(H63&lt;E63,"MAB","EMPATE")))))</f>
        <v>MAB</v>
      </c>
      <c r="K63" s="6" t="n">
        <f aca="false">IF(COUNT(E63,H63)=0,"",MIN(E63,H63))</f>
        <v>3.15</v>
      </c>
      <c r="L63" s="6" t="str">
        <f aca="false">IF(COUNT(E63,H63)&lt;2,"",E63-H63)</f>
        <v/>
      </c>
      <c r="M63" s="7" t="str">
        <f aca="false">IF(COUNT(E63,H63)&lt;2,"",E63/H63-1)</f>
        <v/>
      </c>
    </row>
    <row r="64" customFormat="false" ht="15" hidden="false" customHeight="false" outlineLevel="0" collapsed="false">
      <c r="A64" s="4" t="n">
        <v>18635</v>
      </c>
      <c r="B64" s="4" t="s">
        <v>18454</v>
      </c>
      <c r="C64" s="4" t="s">
        <v>18395</v>
      </c>
      <c r="D64" s="35"/>
      <c r="E64" s="35"/>
      <c r="F64" s="36"/>
      <c r="G64" s="35" t="n">
        <v>4.24</v>
      </c>
      <c r="H64" s="35" t="n">
        <v>3.3</v>
      </c>
      <c r="I64" s="36"/>
      <c r="J64" s="4" t="str">
        <f aca="false">IF(COUNT(E64,H64)=0,"",IF(H64="","CAST",IF(E64="","MAB",IF(E64&lt;H64,"CAST",IF(H64&lt;E64,"MAB","EMPATE")))))</f>
        <v>MAB</v>
      </c>
      <c r="K64" s="6" t="n">
        <f aca="false">IF(COUNT(E64,H64)=0,"",MIN(E64,H64))</f>
        <v>3.3</v>
      </c>
      <c r="L64" s="6" t="str">
        <f aca="false">IF(COUNT(E64,H64)&lt;2,"",E64-H64)</f>
        <v/>
      </c>
      <c r="M64" s="7" t="str">
        <f aca="false">IF(COUNT(E64,H64)&lt;2,"",E64/H64-1)</f>
        <v/>
      </c>
    </row>
    <row r="65" customFormat="false" ht="15" hidden="false" customHeight="false" outlineLevel="0" collapsed="false">
      <c r="A65" s="4" t="n">
        <v>16882</v>
      </c>
      <c r="B65" s="4" t="s">
        <v>18455</v>
      </c>
      <c r="C65" s="4" t="s">
        <v>18395</v>
      </c>
      <c r="D65" s="35"/>
      <c r="E65" s="35"/>
      <c r="F65" s="36"/>
      <c r="G65" s="35" t="n">
        <v>4.82</v>
      </c>
      <c r="H65" s="35" t="n">
        <v>3.79</v>
      </c>
      <c r="I65" s="36" t="n">
        <v>80</v>
      </c>
      <c r="J65" s="4" t="str">
        <f aca="false">IF(COUNT(E65,H65)=0,"",IF(H65="","CAST",IF(E65="","MAB",IF(E65&lt;H65,"CAST",IF(H65&lt;E65,"MAB","EMPATE")))))</f>
        <v>MAB</v>
      </c>
      <c r="K65" s="6" t="n">
        <f aca="false">IF(COUNT(E65,H65)=0,"",MIN(E65,H65))</f>
        <v>3.79</v>
      </c>
      <c r="L65" s="6" t="str">
        <f aca="false">IF(COUNT(E65,H65)&lt;2,"",E65-H65)</f>
        <v/>
      </c>
      <c r="M65" s="7" t="str">
        <f aca="false">IF(COUNT(E65,H65)&lt;2,"",E65/H65-1)</f>
        <v/>
      </c>
    </row>
    <row r="66" customFormat="false" ht="15" hidden="false" customHeight="false" outlineLevel="0" collapsed="false">
      <c r="A66" s="4" t="n">
        <v>27269</v>
      </c>
      <c r="B66" s="4" t="s">
        <v>18456</v>
      </c>
      <c r="C66" s="4" t="s">
        <v>18395</v>
      </c>
      <c r="D66" s="35" t="n">
        <v>9.44</v>
      </c>
      <c r="E66" s="35" t="n">
        <v>7.55</v>
      </c>
      <c r="F66" s="36"/>
      <c r="G66" s="35" t="n">
        <v>9.41</v>
      </c>
      <c r="H66" s="35" t="n">
        <v>7.55</v>
      </c>
      <c r="I66" s="36"/>
      <c r="J66" s="4" t="str">
        <f aca="false">IF(COUNT(E66,H66)=0,"",IF(H66="","CAST",IF(E66="","MAB",IF(E66&lt;H66,"CAST",IF(H66&lt;E66,"MAB","EMPATE")))))</f>
        <v>EMPATE</v>
      </c>
      <c r="K66" s="6" t="n">
        <f aca="false">IF(COUNT(E66,H66)=0,"",MIN(E66,H66))</f>
        <v>7.55</v>
      </c>
      <c r="L66" s="6" t="n">
        <f aca="false">IF(COUNT(E66,H66)&lt;2,"",E66-H66)</f>
        <v>0</v>
      </c>
      <c r="M66" s="7" t="n">
        <f aca="false">IF(COUNT(E66,H66)&lt;2,"",E66/H66-1)</f>
        <v>0</v>
      </c>
    </row>
    <row r="67" customFormat="false" ht="15" hidden="false" customHeight="false" outlineLevel="0" collapsed="false">
      <c r="A67" s="4" t="n">
        <v>18557</v>
      </c>
      <c r="B67" s="4" t="s">
        <v>18457</v>
      </c>
      <c r="C67" s="4" t="s">
        <v>18395</v>
      </c>
      <c r="D67" s="35" t="n">
        <v>17.86</v>
      </c>
      <c r="E67" s="35" t="n">
        <v>14.3</v>
      </c>
      <c r="F67" s="36"/>
      <c r="G67" s="35"/>
      <c r="H67" s="35"/>
      <c r="I67" s="36"/>
      <c r="J67" s="4" t="str">
        <f aca="false">IF(COUNT(E67,H67)=0,"",IF(H67="","CAST",IF(E67="","MAB",IF(E67&lt;H67,"CAST",IF(H67&lt;E67,"MAB","EMPATE")))))</f>
        <v>CAST</v>
      </c>
      <c r="K67" s="6" t="n">
        <f aca="false">IF(COUNT(E67,H67)=0,"",MIN(E67,H67))</f>
        <v>14.3</v>
      </c>
      <c r="L67" s="6" t="str">
        <f aca="false">IF(COUNT(E67,H67)&lt;2,"",E67-H67)</f>
        <v/>
      </c>
      <c r="M67" s="7" t="str">
        <f aca="false">IF(COUNT(E67,H67)&lt;2,"",E67/H67-1)</f>
        <v/>
      </c>
    </row>
    <row r="68" customFormat="false" ht="15" hidden="false" customHeight="false" outlineLevel="0" collapsed="false">
      <c r="A68" s="4" t="n">
        <v>27268</v>
      </c>
      <c r="B68" s="4" t="s">
        <v>18458</v>
      </c>
      <c r="C68" s="4" t="s">
        <v>18395</v>
      </c>
      <c r="D68" s="35" t="n">
        <v>8.4</v>
      </c>
      <c r="E68" s="35" t="n">
        <v>6.7</v>
      </c>
      <c r="F68" s="36"/>
      <c r="G68" s="35"/>
      <c r="H68" s="35"/>
      <c r="I68" s="36"/>
      <c r="J68" s="4" t="str">
        <f aca="false">IF(COUNT(E68,H68)=0,"",IF(H68="","CAST",IF(E68="","MAB",IF(E68&lt;H68,"CAST",IF(H68&lt;E68,"MAB","EMPATE")))))</f>
        <v>CAST</v>
      </c>
      <c r="K68" s="6" t="n">
        <f aca="false">IF(COUNT(E68,H68)=0,"",MIN(E68,H68))</f>
        <v>6.7</v>
      </c>
      <c r="L68" s="6" t="str">
        <f aca="false">IF(COUNT(E68,H68)&lt;2,"",E68-H68)</f>
        <v/>
      </c>
      <c r="M68" s="7" t="str">
        <f aca="false">IF(COUNT(E68,H68)&lt;2,"",E68/H68-1)</f>
        <v/>
      </c>
    </row>
    <row r="69" customFormat="false" ht="15" hidden="false" customHeight="false" outlineLevel="0" collapsed="false">
      <c r="A69" s="4" t="n">
        <v>17500</v>
      </c>
      <c r="B69" s="4" t="s">
        <v>18459</v>
      </c>
      <c r="C69" s="4" t="s">
        <v>18395</v>
      </c>
      <c r="D69" s="35" t="n">
        <v>3.28</v>
      </c>
      <c r="E69" s="35" t="n">
        <v>2.6</v>
      </c>
      <c r="F69" s="36" t="n">
        <v>120</v>
      </c>
      <c r="G69" s="35" t="n">
        <v>3.3</v>
      </c>
      <c r="H69" s="35" t="n">
        <v>2.7</v>
      </c>
      <c r="I69" s="36"/>
      <c r="J69" s="4" t="str">
        <f aca="false">IF(COUNT(E69,H69)=0,"",IF(H69="","CAST",IF(E69="","MAB",IF(E69&lt;H69,"CAST",IF(H69&lt;E69,"MAB","EMPATE")))))</f>
        <v>CAST</v>
      </c>
      <c r="K69" s="6" t="n">
        <f aca="false">IF(COUNT(E69,H69)=0,"",MIN(E69,H69))</f>
        <v>2.6</v>
      </c>
      <c r="L69" s="6" t="n">
        <f aca="false">IF(COUNT(E69,H69)&lt;2,"",E69-H69)</f>
        <v>-0.1</v>
      </c>
      <c r="M69" s="7" t="n">
        <f aca="false">IF(COUNT(E69,H69)&lt;2,"",E69/H69-1)</f>
        <v>-0.0370370370370371</v>
      </c>
    </row>
    <row r="70" customFormat="false" ht="15" hidden="false" customHeight="false" outlineLevel="0" collapsed="false">
      <c r="A70" s="4" t="n">
        <v>19947</v>
      </c>
      <c r="B70" s="4" t="s">
        <v>18460</v>
      </c>
      <c r="C70" s="4" t="s">
        <v>18395</v>
      </c>
      <c r="D70" s="35"/>
      <c r="E70" s="35"/>
      <c r="F70" s="36"/>
      <c r="G70" s="35" t="n">
        <v>17.9</v>
      </c>
      <c r="H70" s="35" t="n">
        <v>14.35</v>
      </c>
      <c r="I70" s="36"/>
      <c r="J70" s="4" t="str">
        <f aca="false">IF(COUNT(E70,H70)=0,"",IF(H70="","CAST",IF(E70="","MAB",IF(E70&lt;H70,"CAST",IF(H70&lt;E70,"MAB","EMPATE")))))</f>
        <v>MAB</v>
      </c>
      <c r="K70" s="6" t="n">
        <f aca="false">IF(COUNT(E70,H70)=0,"",MIN(E70,H70))</f>
        <v>14.35</v>
      </c>
      <c r="L70" s="6" t="str">
        <f aca="false">IF(COUNT(E70,H70)&lt;2,"",E70-H70)</f>
        <v/>
      </c>
      <c r="M70" s="7" t="str">
        <f aca="false">IF(COUNT(E70,H70)&lt;2,"",E70/H70-1)</f>
        <v/>
      </c>
    </row>
    <row r="71" customFormat="false" ht="15" hidden="false" customHeight="false" outlineLevel="0" collapsed="false">
      <c r="A71" s="4" t="n">
        <v>21542</v>
      </c>
      <c r="B71" s="4" t="s">
        <v>18461</v>
      </c>
      <c r="C71" s="4" t="s">
        <v>18395</v>
      </c>
      <c r="D71" s="35"/>
      <c r="E71" s="35"/>
      <c r="F71" s="36"/>
      <c r="G71" s="35" t="n">
        <v>13.45</v>
      </c>
      <c r="H71" s="35" t="n">
        <v>10.8</v>
      </c>
      <c r="I71" s="36"/>
      <c r="J71" s="4" t="str">
        <f aca="false">IF(COUNT(E71,H71)=0,"",IF(H71="","CAST",IF(E71="","MAB",IF(E71&lt;H71,"CAST",IF(H71&lt;E71,"MAB","EMPATE")))))</f>
        <v>MAB</v>
      </c>
      <c r="K71" s="6" t="n">
        <f aca="false">IF(COUNT(E71,H71)=0,"",MIN(E71,H71))</f>
        <v>10.8</v>
      </c>
      <c r="L71" s="6" t="str">
        <f aca="false">IF(COUNT(E71,H71)&lt;2,"",E71-H71)</f>
        <v/>
      </c>
      <c r="M71" s="7" t="str">
        <f aca="false">IF(COUNT(E71,H71)&lt;2,"",E71/H71-1)</f>
        <v/>
      </c>
    </row>
    <row r="72" customFormat="false" ht="15" hidden="false" customHeight="false" outlineLevel="0" collapsed="false">
      <c r="A72" s="4" t="n">
        <v>23084</v>
      </c>
      <c r="B72" s="4" t="s">
        <v>18462</v>
      </c>
      <c r="C72" s="4" t="s">
        <v>18463</v>
      </c>
      <c r="D72" s="35"/>
      <c r="E72" s="35"/>
      <c r="F72" s="36"/>
      <c r="G72" s="35" t="n">
        <v>13.13</v>
      </c>
      <c r="H72" s="35" t="n">
        <v>10.5</v>
      </c>
      <c r="I72" s="36"/>
      <c r="J72" s="4" t="str">
        <f aca="false">IF(COUNT(E72,H72)=0,"",IF(H72="","CAST",IF(E72="","MAB",IF(E72&lt;H72,"CAST",IF(H72&lt;E72,"MAB","EMPATE")))))</f>
        <v>MAB</v>
      </c>
      <c r="K72" s="6" t="n">
        <f aca="false">IF(COUNT(E72,H72)=0,"",MIN(E72,H72))</f>
        <v>10.5</v>
      </c>
      <c r="L72" s="6" t="str">
        <f aca="false">IF(COUNT(E72,H72)&lt;2,"",E72-H72)</f>
        <v/>
      </c>
      <c r="M72" s="7" t="str">
        <f aca="false">IF(COUNT(E72,H72)&lt;2,"",E72/H72-1)</f>
        <v/>
      </c>
    </row>
    <row r="73" customFormat="false" ht="15" hidden="false" customHeight="false" outlineLevel="0" collapsed="false">
      <c r="A73" s="4" t="n">
        <v>622</v>
      </c>
      <c r="B73" s="4" t="s">
        <v>18464</v>
      </c>
      <c r="C73" s="4" t="s">
        <v>18465</v>
      </c>
      <c r="D73" s="35" t="n">
        <v>5.79</v>
      </c>
      <c r="E73" s="35" t="n">
        <v>4.49</v>
      </c>
      <c r="F73" s="36" t="n">
        <v>70</v>
      </c>
      <c r="G73" s="35" t="n">
        <v>5.75</v>
      </c>
      <c r="H73" s="35" t="n">
        <v>4.49</v>
      </c>
      <c r="I73" s="36" t="n">
        <v>70</v>
      </c>
      <c r="J73" s="4" t="str">
        <f aca="false">IF(COUNT(E73,H73)=0,"",IF(H73="","CAST",IF(E73="","MAB",IF(E73&lt;H73,"CAST",IF(H73&lt;E73,"MAB","EMPATE")))))</f>
        <v>EMPATE</v>
      </c>
      <c r="K73" s="6" t="n">
        <f aca="false">IF(COUNT(E73,H73)=0,"",MIN(E73,H73))</f>
        <v>4.49</v>
      </c>
      <c r="L73" s="6" t="n">
        <f aca="false">IF(COUNT(E73,H73)&lt;2,"",E73-H73)</f>
        <v>0</v>
      </c>
      <c r="M73" s="7" t="n">
        <f aca="false">IF(COUNT(E73,H73)&lt;2,"",E73/H73-1)</f>
        <v>0</v>
      </c>
    </row>
    <row r="74" customFormat="false" ht="15" hidden="false" customHeight="false" outlineLevel="0" collapsed="false">
      <c r="A74" s="4" t="n">
        <v>623</v>
      </c>
      <c r="B74" s="4" t="s">
        <v>18466</v>
      </c>
      <c r="C74" s="4" t="s">
        <v>18465</v>
      </c>
      <c r="D74" s="35" t="n">
        <v>5.75</v>
      </c>
      <c r="E74" s="35" t="n">
        <v>4.49</v>
      </c>
      <c r="F74" s="36" t="n">
        <v>70</v>
      </c>
      <c r="G74" s="35" t="n">
        <v>5.76</v>
      </c>
      <c r="H74" s="35" t="n">
        <v>4.49</v>
      </c>
      <c r="I74" s="36" t="n">
        <v>70</v>
      </c>
      <c r="J74" s="4" t="str">
        <f aca="false">IF(COUNT(E74,H74)=0,"",IF(H74="","CAST",IF(E74="","MAB",IF(E74&lt;H74,"CAST",IF(H74&lt;E74,"MAB","EMPATE")))))</f>
        <v>EMPATE</v>
      </c>
      <c r="K74" s="6" t="n">
        <f aca="false">IF(COUNT(E74,H74)=0,"",MIN(E74,H74))</f>
        <v>4.49</v>
      </c>
      <c r="L74" s="6" t="n">
        <f aca="false">IF(COUNT(E74,H74)&lt;2,"",E74-H74)</f>
        <v>0</v>
      </c>
      <c r="M74" s="7" t="n">
        <f aca="false">IF(COUNT(E74,H74)&lt;2,"",E74/H74-1)</f>
        <v>0</v>
      </c>
    </row>
    <row r="75" customFormat="false" ht="15" hidden="false" customHeight="false" outlineLevel="0" collapsed="false">
      <c r="A75" s="4" t="n">
        <v>27229</v>
      </c>
      <c r="B75" s="4" t="s">
        <v>18467</v>
      </c>
      <c r="C75" s="4" t="s">
        <v>18465</v>
      </c>
      <c r="D75" s="35" t="n">
        <v>40.46</v>
      </c>
      <c r="E75" s="35" t="n">
        <v>32.35</v>
      </c>
      <c r="F75" s="36"/>
      <c r="G75" s="35"/>
      <c r="H75" s="35"/>
      <c r="I75" s="36"/>
      <c r="J75" s="4" t="str">
        <f aca="false">IF(COUNT(E75,H75)=0,"",IF(H75="","CAST",IF(E75="","MAB",IF(E75&lt;H75,"CAST",IF(H75&lt;E75,"MAB","EMPATE")))))</f>
        <v>CAST</v>
      </c>
      <c r="K75" s="6" t="n">
        <f aca="false">IF(COUNT(E75,H75)=0,"",MIN(E75,H75))</f>
        <v>32.35</v>
      </c>
      <c r="L75" s="6" t="str">
        <f aca="false">IF(COUNT(E75,H75)&lt;2,"",E75-H75)</f>
        <v/>
      </c>
      <c r="M75" s="7" t="str">
        <f aca="false">IF(COUNT(E75,H75)&lt;2,"",E75/H75-1)</f>
        <v/>
      </c>
    </row>
    <row r="76" customFormat="false" ht="15" hidden="false" customHeight="false" outlineLevel="0" collapsed="false">
      <c r="A76" s="4" t="n">
        <v>19857</v>
      </c>
      <c r="B76" s="4" t="s">
        <v>18468</v>
      </c>
      <c r="C76" s="4" t="s">
        <v>18465</v>
      </c>
      <c r="D76" s="35"/>
      <c r="E76" s="35"/>
      <c r="F76" s="36"/>
      <c r="G76" s="35" t="n">
        <v>11.46</v>
      </c>
      <c r="H76" s="35" t="n">
        <v>9.15</v>
      </c>
      <c r="I76" s="36"/>
      <c r="J76" s="4" t="str">
        <f aca="false">IF(COUNT(E76,H76)=0,"",IF(H76="","CAST",IF(E76="","MAB",IF(E76&lt;H76,"CAST",IF(H76&lt;E76,"MAB","EMPATE")))))</f>
        <v>MAB</v>
      </c>
      <c r="K76" s="6" t="n">
        <f aca="false">IF(COUNT(E76,H76)=0,"",MIN(E76,H76))</f>
        <v>9.15</v>
      </c>
      <c r="L76" s="6" t="str">
        <f aca="false">IF(COUNT(E76,H76)&lt;2,"",E76-H76)</f>
        <v/>
      </c>
      <c r="M76" s="7" t="str">
        <f aca="false">IF(COUNT(E76,H76)&lt;2,"",E76/H76-1)</f>
        <v/>
      </c>
    </row>
    <row r="77" customFormat="false" ht="15" hidden="false" customHeight="false" outlineLevel="0" collapsed="false">
      <c r="A77" s="4" t="n">
        <v>19856</v>
      </c>
      <c r="B77" s="4" t="s">
        <v>18469</v>
      </c>
      <c r="C77" s="4" t="s">
        <v>18465</v>
      </c>
      <c r="D77" s="35" t="n">
        <v>8.94</v>
      </c>
      <c r="E77" s="35" t="n">
        <v>7.15</v>
      </c>
      <c r="F77" s="36"/>
      <c r="G77" s="35"/>
      <c r="H77" s="35"/>
      <c r="I77" s="36"/>
      <c r="J77" s="4" t="str">
        <f aca="false">IF(COUNT(E77,H77)=0,"",IF(H77="","CAST",IF(E77="","MAB",IF(E77&lt;H77,"CAST",IF(H77&lt;E77,"MAB","EMPATE")))))</f>
        <v>CAST</v>
      </c>
      <c r="K77" s="6" t="n">
        <f aca="false">IF(COUNT(E77,H77)=0,"",MIN(E77,H77))</f>
        <v>7.15</v>
      </c>
      <c r="L77" s="6" t="str">
        <f aca="false">IF(COUNT(E77,H77)&lt;2,"",E77-H77)</f>
        <v/>
      </c>
      <c r="M77" s="7" t="str">
        <f aca="false">IF(COUNT(E77,H77)&lt;2,"",E77/H77-1)</f>
        <v/>
      </c>
    </row>
    <row r="78" customFormat="false" ht="15" hidden="false" customHeight="false" outlineLevel="0" collapsed="false">
      <c r="A78" s="4" t="n">
        <v>19954</v>
      </c>
      <c r="B78" s="4" t="s">
        <v>18470</v>
      </c>
      <c r="C78" s="4" t="s">
        <v>18465</v>
      </c>
      <c r="D78" s="35" t="n">
        <v>8.92</v>
      </c>
      <c r="E78" s="35" t="n">
        <v>7.1</v>
      </c>
      <c r="F78" s="36"/>
      <c r="G78" s="35"/>
      <c r="H78" s="35"/>
      <c r="I78" s="36"/>
      <c r="J78" s="4" t="str">
        <f aca="false">IF(COUNT(E78,H78)=0,"",IF(H78="","CAST",IF(E78="","MAB",IF(E78&lt;H78,"CAST",IF(H78&lt;E78,"MAB","EMPATE")))))</f>
        <v>CAST</v>
      </c>
      <c r="K78" s="6" t="n">
        <f aca="false">IF(COUNT(E78,H78)=0,"",MIN(E78,H78))</f>
        <v>7.1</v>
      </c>
      <c r="L78" s="6" t="str">
        <f aca="false">IF(COUNT(E78,H78)&lt;2,"",E78-H78)</f>
        <v/>
      </c>
      <c r="M78" s="7" t="str">
        <f aca="false">IF(COUNT(E78,H78)&lt;2,"",E78/H78-1)</f>
        <v/>
      </c>
    </row>
    <row r="79" customFormat="false" ht="15" hidden="false" customHeight="false" outlineLevel="0" collapsed="false">
      <c r="A79" s="4" t="n">
        <v>625</v>
      </c>
      <c r="B79" s="4" t="s">
        <v>18471</v>
      </c>
      <c r="C79" s="4" t="s">
        <v>18465</v>
      </c>
      <c r="D79" s="35"/>
      <c r="E79" s="35"/>
      <c r="F79" s="36"/>
      <c r="G79" s="35" t="n">
        <v>8.11</v>
      </c>
      <c r="H79" s="35" t="n">
        <v>6.5</v>
      </c>
      <c r="I79" s="36"/>
      <c r="J79" s="4" t="str">
        <f aca="false">IF(COUNT(E79,H79)=0,"",IF(H79="","CAST",IF(E79="","MAB",IF(E79&lt;H79,"CAST",IF(H79&lt;E79,"MAB","EMPATE")))))</f>
        <v>MAB</v>
      </c>
      <c r="K79" s="6" t="n">
        <f aca="false">IF(COUNT(E79,H79)=0,"",MIN(E79,H79))</f>
        <v>6.5</v>
      </c>
      <c r="L79" s="6" t="str">
        <f aca="false">IF(COUNT(E79,H79)&lt;2,"",E79-H79)</f>
        <v/>
      </c>
      <c r="M79" s="7" t="str">
        <f aca="false">IF(COUNT(E79,H79)&lt;2,"",E79/H79-1)</f>
        <v/>
      </c>
    </row>
    <row r="80" customFormat="false" ht="15" hidden="false" customHeight="false" outlineLevel="0" collapsed="false">
      <c r="A80" s="4" t="n">
        <v>19053</v>
      </c>
      <c r="B80" s="4" t="s">
        <v>18472</v>
      </c>
      <c r="C80" s="4" t="s">
        <v>18465</v>
      </c>
      <c r="D80" s="35" t="n">
        <v>3.15</v>
      </c>
      <c r="E80" s="35" t="n">
        <v>2.6</v>
      </c>
      <c r="F80" s="36"/>
      <c r="G80" s="35" t="n">
        <v>3.07</v>
      </c>
      <c r="H80" s="35" t="n">
        <v>2.45</v>
      </c>
      <c r="I80" s="36"/>
      <c r="J80" s="4" t="str">
        <f aca="false">IF(COUNT(E80,H80)=0,"",IF(H80="","CAST",IF(E80="","MAB",IF(E80&lt;H80,"CAST",IF(H80&lt;E80,"MAB","EMPATE")))))</f>
        <v>MAB</v>
      </c>
      <c r="K80" s="6" t="n">
        <f aca="false">IF(COUNT(E80,H80)=0,"",MIN(E80,H80))</f>
        <v>2.45</v>
      </c>
      <c r="L80" s="6" t="n">
        <f aca="false">IF(COUNT(E80,H80)&lt;2,"",E80-H80)</f>
        <v>0.15</v>
      </c>
      <c r="M80" s="7" t="n">
        <f aca="false">IF(COUNT(E80,H80)&lt;2,"",E80/H80-1)</f>
        <v>0.0612244897959184</v>
      </c>
    </row>
    <row r="81" customFormat="false" ht="15" hidden="false" customHeight="false" outlineLevel="0" collapsed="false">
      <c r="A81" s="4" t="n">
        <v>5055</v>
      </c>
      <c r="B81" s="4" t="s">
        <v>18473</v>
      </c>
      <c r="C81" s="4" t="s">
        <v>18465</v>
      </c>
      <c r="D81" s="35" t="n">
        <v>53.76</v>
      </c>
      <c r="E81" s="35" t="n">
        <v>46.45</v>
      </c>
      <c r="F81" s="36"/>
      <c r="G81" s="35" t="n">
        <v>53.76</v>
      </c>
      <c r="H81" s="35" t="n">
        <v>43.35</v>
      </c>
      <c r="I81" s="36"/>
      <c r="J81" s="4" t="str">
        <f aca="false">IF(COUNT(E81,H81)=0,"",IF(H81="","CAST",IF(E81="","MAB",IF(E81&lt;H81,"CAST",IF(H81&lt;E81,"MAB","EMPATE")))))</f>
        <v>MAB</v>
      </c>
      <c r="K81" s="6" t="n">
        <f aca="false">IF(COUNT(E81,H81)=0,"",MIN(E81,H81))</f>
        <v>43.35</v>
      </c>
      <c r="L81" s="6" t="n">
        <f aca="false">IF(COUNT(E81,H81)&lt;2,"",E81-H81)</f>
        <v>3.1</v>
      </c>
      <c r="M81" s="7" t="n">
        <f aca="false">IF(COUNT(E81,H81)&lt;2,"",E81/H81-1)</f>
        <v>0.0715109573241062</v>
      </c>
    </row>
    <row r="82" customFormat="false" ht="15" hidden="false" customHeight="false" outlineLevel="0" collapsed="false">
      <c r="A82" s="4" t="n">
        <v>10926</v>
      </c>
      <c r="B82" s="4" t="s">
        <v>18474</v>
      </c>
      <c r="C82" s="4" t="s">
        <v>18465</v>
      </c>
      <c r="D82" s="35" t="n">
        <v>5.31</v>
      </c>
      <c r="E82" s="35" t="n">
        <v>3.89</v>
      </c>
      <c r="F82" s="36" t="n">
        <v>120</v>
      </c>
      <c r="G82" s="35" t="n">
        <v>5.04</v>
      </c>
      <c r="H82" s="35" t="n">
        <v>3.89</v>
      </c>
      <c r="I82" s="36" t="n">
        <v>120</v>
      </c>
      <c r="J82" s="4" t="str">
        <f aca="false">IF(COUNT(E82,H82)=0,"",IF(H82="","CAST",IF(E82="","MAB",IF(E82&lt;H82,"CAST",IF(H82&lt;E82,"MAB","EMPATE")))))</f>
        <v>EMPATE</v>
      </c>
      <c r="K82" s="6" t="n">
        <f aca="false">IF(COUNT(E82,H82)=0,"",MIN(E82,H82))</f>
        <v>3.89</v>
      </c>
      <c r="L82" s="6" t="n">
        <f aca="false">IF(COUNT(E82,H82)&lt;2,"",E82-H82)</f>
        <v>0</v>
      </c>
      <c r="M82" s="7" t="n">
        <f aca="false">IF(COUNT(E82,H82)&lt;2,"",E82/H82-1)</f>
        <v>0</v>
      </c>
    </row>
    <row r="83" customFormat="false" ht="15" hidden="false" customHeight="false" outlineLevel="0" collapsed="false">
      <c r="A83" s="4" t="n">
        <v>27364</v>
      </c>
      <c r="B83" s="4" t="s">
        <v>18475</v>
      </c>
      <c r="C83" s="4" t="s">
        <v>18465</v>
      </c>
      <c r="D83" s="35" t="n">
        <v>4.53</v>
      </c>
      <c r="E83" s="35" t="n">
        <v>3.65</v>
      </c>
      <c r="F83" s="36"/>
      <c r="G83" s="35" t="n">
        <v>4.53</v>
      </c>
      <c r="H83" s="35" t="n">
        <v>3.65</v>
      </c>
      <c r="I83" s="36"/>
      <c r="J83" s="4" t="str">
        <f aca="false">IF(COUNT(E83,H83)=0,"",IF(H83="","CAST",IF(E83="","MAB",IF(E83&lt;H83,"CAST",IF(H83&lt;E83,"MAB","EMPATE")))))</f>
        <v>EMPATE</v>
      </c>
      <c r="K83" s="6" t="n">
        <f aca="false">IF(COUNT(E83,H83)=0,"",MIN(E83,H83))</f>
        <v>3.65</v>
      </c>
      <c r="L83" s="6" t="n">
        <f aca="false">IF(COUNT(E83,H83)&lt;2,"",E83-H83)</f>
        <v>0</v>
      </c>
      <c r="M83" s="7" t="n">
        <f aca="false">IF(COUNT(E83,H83)&lt;2,"",E83/H83-1)</f>
        <v>0</v>
      </c>
    </row>
    <row r="84" customFormat="false" ht="15" hidden="false" customHeight="false" outlineLevel="0" collapsed="false">
      <c r="A84" s="4" t="n">
        <v>26946</v>
      </c>
      <c r="B84" s="4" t="s">
        <v>18476</v>
      </c>
      <c r="C84" s="4" t="s">
        <v>18465</v>
      </c>
      <c r="D84" s="35"/>
      <c r="E84" s="35"/>
      <c r="F84" s="36"/>
      <c r="G84" s="35" t="n">
        <v>12.77</v>
      </c>
      <c r="H84" s="35" t="n">
        <v>10.2</v>
      </c>
      <c r="I84" s="36"/>
      <c r="J84" s="4" t="str">
        <f aca="false">IF(COUNT(E84,H84)=0,"",IF(H84="","CAST",IF(E84="","MAB",IF(E84&lt;H84,"CAST",IF(H84&lt;E84,"MAB","EMPATE")))))</f>
        <v>MAB</v>
      </c>
      <c r="K84" s="6" t="n">
        <f aca="false">IF(COUNT(E84,H84)=0,"",MIN(E84,H84))</f>
        <v>10.2</v>
      </c>
      <c r="L84" s="6" t="str">
        <f aca="false">IF(COUNT(E84,H84)&lt;2,"",E84-H84)</f>
        <v/>
      </c>
      <c r="M84" s="7" t="str">
        <f aca="false">IF(COUNT(E84,H84)&lt;2,"",E84/H84-1)</f>
        <v/>
      </c>
    </row>
    <row r="85" customFormat="false" ht="15" hidden="false" customHeight="false" outlineLevel="0" collapsed="false">
      <c r="A85" s="4" t="n">
        <v>19519</v>
      </c>
      <c r="B85" s="4" t="s">
        <v>18477</v>
      </c>
      <c r="C85" s="4" t="s">
        <v>18465</v>
      </c>
      <c r="D85" s="35"/>
      <c r="E85" s="35"/>
      <c r="F85" s="36"/>
      <c r="G85" s="35" t="n">
        <v>9.91</v>
      </c>
      <c r="H85" s="35" t="n">
        <v>8.15</v>
      </c>
      <c r="I85" s="36"/>
      <c r="J85" s="4" t="str">
        <f aca="false">IF(COUNT(E85,H85)=0,"",IF(H85="","CAST",IF(E85="","MAB",IF(E85&lt;H85,"CAST",IF(H85&lt;E85,"MAB","EMPATE")))))</f>
        <v>MAB</v>
      </c>
      <c r="K85" s="6" t="n">
        <f aca="false">IF(COUNT(E85,H85)=0,"",MIN(E85,H85))</f>
        <v>8.15</v>
      </c>
      <c r="L85" s="6" t="str">
        <f aca="false">IF(COUNT(E85,H85)&lt;2,"",E85-H85)</f>
        <v/>
      </c>
      <c r="M85" s="7" t="str">
        <f aca="false">IF(COUNT(E85,H85)&lt;2,"",E85/H85-1)</f>
        <v/>
      </c>
    </row>
    <row r="86" customFormat="false" ht="15" hidden="false" customHeight="false" outlineLevel="0" collapsed="false">
      <c r="A86" s="4" t="n">
        <v>4286</v>
      </c>
      <c r="B86" s="4" t="s">
        <v>18478</v>
      </c>
      <c r="C86" s="4" t="s">
        <v>18465</v>
      </c>
      <c r="D86" s="35" t="n">
        <v>7.74</v>
      </c>
      <c r="E86" s="35" t="n">
        <v>6.2</v>
      </c>
      <c r="F86" s="36"/>
      <c r="G86" s="35" t="n">
        <v>7.96</v>
      </c>
      <c r="H86" s="35" t="n">
        <v>6.25</v>
      </c>
      <c r="I86" s="36" t="n">
        <v>50</v>
      </c>
      <c r="J86" s="4" t="str">
        <f aca="false">IF(COUNT(E86,H86)=0,"",IF(H86="","CAST",IF(E86="","MAB",IF(E86&lt;H86,"CAST",IF(H86&lt;E86,"MAB","EMPATE")))))</f>
        <v>CAST</v>
      </c>
      <c r="K86" s="6" t="n">
        <f aca="false">IF(COUNT(E86,H86)=0,"",MIN(E86,H86))</f>
        <v>6.2</v>
      </c>
      <c r="L86" s="6" t="n">
        <f aca="false">IF(COUNT(E86,H86)&lt;2,"",E86-H86)</f>
        <v>-0.0499999999999998</v>
      </c>
      <c r="M86" s="7" t="n">
        <f aca="false">IF(COUNT(E86,H86)&lt;2,"",E86/H86-1)</f>
        <v>-0.00800000000000001</v>
      </c>
    </row>
    <row r="87" customFormat="false" ht="15" hidden="false" customHeight="false" outlineLevel="0" collapsed="false">
      <c r="A87" s="4" t="n">
        <v>16136</v>
      </c>
      <c r="B87" s="4" t="s">
        <v>18479</v>
      </c>
      <c r="C87" s="4" t="s">
        <v>18465</v>
      </c>
      <c r="D87" s="35" t="n">
        <v>14.56</v>
      </c>
      <c r="E87" s="35" t="n">
        <v>11.7</v>
      </c>
      <c r="F87" s="36"/>
      <c r="G87" s="35"/>
      <c r="H87" s="35"/>
      <c r="I87" s="36"/>
      <c r="J87" s="4" t="str">
        <f aca="false">IF(COUNT(E87,H87)=0,"",IF(H87="","CAST",IF(E87="","MAB",IF(E87&lt;H87,"CAST",IF(H87&lt;E87,"MAB","EMPATE")))))</f>
        <v>CAST</v>
      </c>
      <c r="K87" s="6" t="n">
        <f aca="false">IF(COUNT(E87,H87)=0,"",MIN(E87,H87))</f>
        <v>11.7</v>
      </c>
      <c r="L87" s="6" t="str">
        <f aca="false">IF(COUNT(E87,H87)&lt;2,"",E87-H87)</f>
        <v/>
      </c>
      <c r="M87" s="7" t="str">
        <f aca="false">IF(COUNT(E87,H87)&lt;2,"",E87/H87-1)</f>
        <v/>
      </c>
    </row>
    <row r="88" customFormat="false" ht="15" hidden="false" customHeight="false" outlineLevel="0" collapsed="false">
      <c r="A88" s="4" t="n">
        <v>27397</v>
      </c>
      <c r="B88" s="4" t="s">
        <v>18480</v>
      </c>
      <c r="C88" s="4" t="s">
        <v>18465</v>
      </c>
      <c r="D88" s="35"/>
      <c r="E88" s="35"/>
      <c r="F88" s="36"/>
      <c r="G88" s="35" t="n">
        <v>8.11</v>
      </c>
      <c r="H88" s="35" t="n">
        <v>6.5</v>
      </c>
      <c r="I88" s="36"/>
      <c r="J88" s="4" t="str">
        <f aca="false">IF(COUNT(E88,H88)=0,"",IF(H88="","CAST",IF(E88="","MAB",IF(E88&lt;H88,"CAST",IF(H88&lt;E88,"MAB","EMPATE")))))</f>
        <v>MAB</v>
      </c>
      <c r="K88" s="6" t="n">
        <f aca="false">IF(COUNT(E88,H88)=0,"",MIN(E88,H88))</f>
        <v>6.5</v>
      </c>
      <c r="L88" s="6" t="str">
        <f aca="false">IF(COUNT(E88,H88)&lt;2,"",E88-H88)</f>
        <v/>
      </c>
      <c r="M88" s="7" t="str">
        <f aca="false">IF(COUNT(E88,H88)&lt;2,"",E88/H88-1)</f>
        <v/>
      </c>
    </row>
    <row r="89" customFormat="false" ht="15" hidden="false" customHeight="false" outlineLevel="0" collapsed="false">
      <c r="A89" s="4" t="n">
        <v>22710</v>
      </c>
      <c r="B89" s="4" t="s">
        <v>18481</v>
      </c>
      <c r="C89" s="4" t="s">
        <v>18465</v>
      </c>
      <c r="D89" s="35"/>
      <c r="E89" s="35"/>
      <c r="F89" s="36"/>
      <c r="G89" s="35" t="n">
        <v>16.48</v>
      </c>
      <c r="H89" s="35" t="n">
        <v>12.9</v>
      </c>
      <c r="I89" s="36"/>
      <c r="J89" s="4" t="str">
        <f aca="false">IF(COUNT(E89,H89)=0,"",IF(H89="","CAST",IF(E89="","MAB",IF(E89&lt;H89,"CAST",IF(H89&lt;E89,"MAB","EMPATE")))))</f>
        <v>MAB</v>
      </c>
      <c r="K89" s="6" t="n">
        <f aca="false">IF(COUNT(E89,H89)=0,"",MIN(E89,H89))</f>
        <v>12.9</v>
      </c>
      <c r="L89" s="6" t="str">
        <f aca="false">IF(COUNT(E89,H89)&lt;2,"",E89-H89)</f>
        <v/>
      </c>
      <c r="M89" s="7" t="str">
        <f aca="false">IF(COUNT(E89,H89)&lt;2,"",E89/H89-1)</f>
        <v/>
      </c>
    </row>
    <row r="90" customFormat="false" ht="15" hidden="false" customHeight="false" outlineLevel="0" collapsed="false">
      <c r="A90" s="4" t="n">
        <v>14989</v>
      </c>
      <c r="B90" s="4" t="s">
        <v>18482</v>
      </c>
      <c r="C90" s="4" t="s">
        <v>18465</v>
      </c>
      <c r="D90" s="35"/>
      <c r="E90" s="35"/>
      <c r="F90" s="36"/>
      <c r="G90" s="35" t="n">
        <v>33.76</v>
      </c>
      <c r="H90" s="35" t="n">
        <v>27</v>
      </c>
      <c r="I90" s="36"/>
      <c r="J90" s="4" t="str">
        <f aca="false">IF(COUNT(E90,H90)=0,"",IF(H90="","CAST",IF(E90="","MAB",IF(E90&lt;H90,"CAST",IF(H90&lt;E90,"MAB","EMPATE")))))</f>
        <v>MAB</v>
      </c>
      <c r="K90" s="6" t="n">
        <f aca="false">IF(COUNT(E90,H90)=0,"",MIN(E90,H90))</f>
        <v>27</v>
      </c>
      <c r="L90" s="6" t="str">
        <f aca="false">IF(COUNT(E90,H90)&lt;2,"",E90-H90)</f>
        <v/>
      </c>
      <c r="M90" s="7" t="str">
        <f aca="false">IF(COUNT(E90,H90)&lt;2,"",E90/H90-1)</f>
        <v/>
      </c>
    </row>
    <row r="91" customFormat="false" ht="15" hidden="false" customHeight="false" outlineLevel="0" collapsed="false">
      <c r="A91" s="4" t="n">
        <v>10394</v>
      </c>
      <c r="B91" s="4" t="s">
        <v>18483</v>
      </c>
      <c r="C91" s="4" t="s">
        <v>18465</v>
      </c>
      <c r="D91" s="35"/>
      <c r="E91" s="35"/>
      <c r="F91" s="36"/>
      <c r="G91" s="35" t="n">
        <v>35.65</v>
      </c>
      <c r="H91" s="35" t="n">
        <v>28.5</v>
      </c>
      <c r="I91" s="36"/>
      <c r="J91" s="4" t="str">
        <f aca="false">IF(COUNT(E91,H91)=0,"",IF(H91="","CAST",IF(E91="","MAB",IF(E91&lt;H91,"CAST",IF(H91&lt;E91,"MAB","EMPATE")))))</f>
        <v>MAB</v>
      </c>
      <c r="K91" s="6" t="n">
        <f aca="false">IF(COUNT(E91,H91)=0,"",MIN(E91,H91))</f>
        <v>28.5</v>
      </c>
      <c r="L91" s="6" t="str">
        <f aca="false">IF(COUNT(E91,H91)&lt;2,"",E91-H91)</f>
        <v/>
      </c>
      <c r="M91" s="7" t="str">
        <f aca="false">IF(COUNT(E91,H91)&lt;2,"",E91/H91-1)</f>
        <v/>
      </c>
    </row>
    <row r="92" customFormat="false" ht="15" hidden="false" customHeight="false" outlineLevel="0" collapsed="false">
      <c r="A92" s="4" t="n">
        <v>15780</v>
      </c>
      <c r="B92" s="4" t="s">
        <v>18484</v>
      </c>
      <c r="C92" s="4" t="s">
        <v>18465</v>
      </c>
      <c r="D92" s="35"/>
      <c r="E92" s="35"/>
      <c r="F92" s="36"/>
      <c r="G92" s="35" t="n">
        <v>3.22</v>
      </c>
      <c r="H92" s="35" t="n">
        <v>2.49</v>
      </c>
      <c r="I92" s="36" t="n">
        <v>120</v>
      </c>
      <c r="J92" s="4" t="str">
        <f aca="false">IF(COUNT(E92,H92)=0,"",IF(H92="","CAST",IF(E92="","MAB",IF(E92&lt;H92,"CAST",IF(H92&lt;E92,"MAB","EMPATE")))))</f>
        <v>MAB</v>
      </c>
      <c r="K92" s="6" t="n">
        <f aca="false">IF(COUNT(E92,H92)=0,"",MIN(E92,H92))</f>
        <v>2.49</v>
      </c>
      <c r="L92" s="6" t="str">
        <f aca="false">IF(COUNT(E92,H92)&lt;2,"",E92-H92)</f>
        <v/>
      </c>
      <c r="M92" s="7" t="str">
        <f aca="false">IF(COUNT(E92,H92)&lt;2,"",E92/H92-1)</f>
        <v/>
      </c>
    </row>
    <row r="93" customFormat="false" ht="15" hidden="false" customHeight="false" outlineLevel="0" collapsed="false">
      <c r="A93" s="4" t="n">
        <v>26023</v>
      </c>
      <c r="B93" s="4" t="s">
        <v>18485</v>
      </c>
      <c r="C93" s="4" t="s">
        <v>18486</v>
      </c>
      <c r="D93" s="35" t="n">
        <v>28.46</v>
      </c>
      <c r="E93" s="35" t="n">
        <v>22.73</v>
      </c>
      <c r="F93" s="36"/>
      <c r="G93" s="35" t="n">
        <v>28.42</v>
      </c>
      <c r="H93" s="35" t="n">
        <v>23.39</v>
      </c>
      <c r="I93" s="36"/>
      <c r="J93" s="4" t="str">
        <f aca="false">IF(COUNT(E93,H93)=0,"",IF(H93="","CAST",IF(E93="","MAB",IF(E93&lt;H93,"CAST",IF(H93&lt;E93,"MAB","EMPATE")))))</f>
        <v>CAST</v>
      </c>
      <c r="K93" s="6" t="n">
        <f aca="false">IF(COUNT(E93,H93)=0,"",MIN(E93,H93))</f>
        <v>22.73</v>
      </c>
      <c r="L93" s="6" t="n">
        <f aca="false">IF(COUNT(E93,H93)&lt;2,"",E93-H93)</f>
        <v>-0.66</v>
      </c>
      <c r="M93" s="7" t="n">
        <f aca="false">IF(COUNT(E93,H93)&lt;2,"",E93/H93-1)</f>
        <v>-0.0282171868319795</v>
      </c>
    </row>
    <row r="94" customFormat="false" ht="15" hidden="false" customHeight="false" outlineLevel="0" collapsed="false">
      <c r="A94" s="4" t="n">
        <v>26025</v>
      </c>
      <c r="B94" s="4" t="s">
        <v>18487</v>
      </c>
      <c r="C94" s="4" t="s">
        <v>18486</v>
      </c>
      <c r="D94" s="35" t="n">
        <v>53.5</v>
      </c>
      <c r="E94" s="35" t="n">
        <v>42.8</v>
      </c>
      <c r="F94" s="36"/>
      <c r="G94" s="35" t="n">
        <v>53.51</v>
      </c>
      <c r="H94" s="35" t="n">
        <v>42.81</v>
      </c>
      <c r="I94" s="36"/>
      <c r="J94" s="4" t="str">
        <f aca="false">IF(COUNT(E94,H94)=0,"",IF(H94="","CAST",IF(E94="","MAB",IF(E94&lt;H94,"CAST",IF(H94&lt;E94,"MAB","EMPATE")))))</f>
        <v>CAST</v>
      </c>
      <c r="K94" s="6" t="n">
        <f aca="false">IF(COUNT(E94,H94)=0,"",MIN(E94,H94))</f>
        <v>42.8</v>
      </c>
      <c r="L94" s="6" t="n">
        <f aca="false">IF(COUNT(E94,H94)&lt;2,"",E94-H94)</f>
        <v>-0.0100000000000051</v>
      </c>
      <c r="M94" s="7" t="n">
        <f aca="false">IF(COUNT(E94,H94)&lt;2,"",E94/H94-1)</f>
        <v>-0.000233590282644358</v>
      </c>
    </row>
    <row r="95" customFormat="false" ht="15" hidden="false" customHeight="false" outlineLevel="0" collapsed="false">
      <c r="A95" s="4" t="n">
        <v>16266</v>
      </c>
      <c r="B95" s="4" t="s">
        <v>18488</v>
      </c>
      <c r="C95" s="4" t="s">
        <v>18486</v>
      </c>
      <c r="D95" s="35" t="n">
        <v>48.5</v>
      </c>
      <c r="E95" s="35" t="n">
        <v>38.8</v>
      </c>
      <c r="F95" s="36"/>
      <c r="G95" s="35"/>
      <c r="H95" s="35"/>
      <c r="I95" s="36"/>
      <c r="J95" s="4" t="str">
        <f aca="false">IF(COUNT(E95,H95)=0,"",IF(H95="","CAST",IF(E95="","MAB",IF(E95&lt;H95,"CAST",IF(H95&lt;E95,"MAB","EMPATE")))))</f>
        <v>CAST</v>
      </c>
      <c r="K95" s="6" t="n">
        <f aca="false">IF(COUNT(E95,H95)=0,"",MIN(E95,H95))</f>
        <v>38.8</v>
      </c>
      <c r="L95" s="6" t="str">
        <f aca="false">IF(COUNT(E95,H95)&lt;2,"",E95-H95)</f>
        <v/>
      </c>
      <c r="M95" s="7" t="str">
        <f aca="false">IF(COUNT(E95,H95)&lt;2,"",E95/H95-1)</f>
        <v/>
      </c>
    </row>
    <row r="96" customFormat="false" ht="15" hidden="false" customHeight="false" outlineLevel="0" collapsed="false">
      <c r="A96" s="4" t="n">
        <v>16267</v>
      </c>
      <c r="B96" s="4" t="s">
        <v>18489</v>
      </c>
      <c r="C96" s="4" t="s">
        <v>18486</v>
      </c>
      <c r="D96" s="35" t="n">
        <v>67.29</v>
      </c>
      <c r="E96" s="35" t="n">
        <v>53.83</v>
      </c>
      <c r="F96" s="36"/>
      <c r="G96" s="35" t="n">
        <v>67.29</v>
      </c>
      <c r="H96" s="35" t="n">
        <v>53.83</v>
      </c>
      <c r="I96" s="36"/>
      <c r="J96" s="4" t="str">
        <f aca="false">IF(COUNT(E96,H96)=0,"",IF(H96="","CAST",IF(E96="","MAB",IF(E96&lt;H96,"CAST",IF(H96&lt;E96,"MAB","EMPATE")))))</f>
        <v>EMPATE</v>
      </c>
      <c r="K96" s="6" t="n">
        <f aca="false">IF(COUNT(E96,H96)=0,"",MIN(E96,H96))</f>
        <v>53.83</v>
      </c>
      <c r="L96" s="6" t="n">
        <f aca="false">IF(COUNT(E96,H96)&lt;2,"",E96-H96)</f>
        <v>0</v>
      </c>
      <c r="M96" s="7" t="n">
        <f aca="false">IF(COUNT(E96,H96)&lt;2,"",E96/H96-1)</f>
        <v>0</v>
      </c>
    </row>
    <row r="97" customFormat="false" ht="15" hidden="false" customHeight="false" outlineLevel="0" collapsed="false">
      <c r="A97" s="4" t="n">
        <v>642</v>
      </c>
      <c r="B97" s="4" t="s">
        <v>18490</v>
      </c>
      <c r="C97" s="4" t="s">
        <v>18486</v>
      </c>
      <c r="D97" s="35"/>
      <c r="E97" s="35"/>
      <c r="F97" s="36"/>
      <c r="G97" s="35" t="n">
        <v>12.6</v>
      </c>
      <c r="H97" s="35" t="n">
        <v>10.08</v>
      </c>
      <c r="I97" s="36"/>
      <c r="J97" s="4" t="str">
        <f aca="false">IF(COUNT(E97,H97)=0,"",IF(H97="","CAST",IF(E97="","MAB",IF(E97&lt;H97,"CAST",IF(H97&lt;E97,"MAB","EMPATE")))))</f>
        <v>MAB</v>
      </c>
      <c r="K97" s="6" t="n">
        <f aca="false">IF(COUNT(E97,H97)=0,"",MIN(E97,H97))</f>
        <v>10.08</v>
      </c>
      <c r="L97" s="6" t="str">
        <f aca="false">IF(COUNT(E97,H97)&lt;2,"",E97-H97)</f>
        <v/>
      </c>
      <c r="M97" s="7" t="str">
        <f aca="false">IF(COUNT(E97,H97)&lt;2,"",E97/H97-1)</f>
        <v/>
      </c>
    </row>
    <row r="98" customFormat="false" ht="15" hidden="false" customHeight="false" outlineLevel="0" collapsed="false">
      <c r="A98" s="4" t="n">
        <v>15891</v>
      </c>
      <c r="B98" s="4" t="s">
        <v>18491</v>
      </c>
      <c r="C98" s="4" t="s">
        <v>18486</v>
      </c>
      <c r="D98" s="35"/>
      <c r="E98" s="35"/>
      <c r="F98" s="36"/>
      <c r="G98" s="35" t="n">
        <v>12.6</v>
      </c>
      <c r="H98" s="35" t="n">
        <v>10.08</v>
      </c>
      <c r="I98" s="36"/>
      <c r="J98" s="4" t="str">
        <f aca="false">IF(COUNT(E98,H98)=0,"",IF(H98="","CAST",IF(E98="","MAB",IF(E98&lt;H98,"CAST",IF(H98&lt;E98,"MAB","EMPATE")))))</f>
        <v>MAB</v>
      </c>
      <c r="K98" s="6" t="n">
        <f aca="false">IF(COUNT(E98,H98)=0,"",MIN(E98,H98))</f>
        <v>10.08</v>
      </c>
      <c r="L98" s="6" t="str">
        <f aca="false">IF(COUNT(E98,H98)&lt;2,"",E98-H98)</f>
        <v/>
      </c>
      <c r="M98" s="7" t="str">
        <f aca="false">IF(COUNT(E98,H98)&lt;2,"",E98/H98-1)</f>
        <v/>
      </c>
    </row>
    <row r="99" customFormat="false" ht="15" hidden="false" customHeight="false" outlineLevel="0" collapsed="false">
      <c r="A99" s="4" t="n">
        <v>16625</v>
      </c>
      <c r="B99" s="4" t="s">
        <v>18492</v>
      </c>
      <c r="C99" s="4" t="s">
        <v>18486</v>
      </c>
      <c r="D99" s="35"/>
      <c r="E99" s="35"/>
      <c r="F99" s="36"/>
      <c r="G99" s="35" t="n">
        <v>10.52</v>
      </c>
      <c r="H99" s="35" t="n">
        <v>8.45</v>
      </c>
      <c r="I99" s="36"/>
      <c r="J99" s="4" t="str">
        <f aca="false">IF(COUNT(E99,H99)=0,"",IF(H99="","CAST",IF(E99="","MAB",IF(E99&lt;H99,"CAST",IF(H99&lt;E99,"MAB","EMPATE")))))</f>
        <v>MAB</v>
      </c>
      <c r="K99" s="6" t="n">
        <f aca="false">IF(COUNT(E99,H99)=0,"",MIN(E99,H99))</f>
        <v>8.45</v>
      </c>
      <c r="L99" s="6" t="str">
        <f aca="false">IF(COUNT(E99,H99)&lt;2,"",E99-H99)</f>
        <v/>
      </c>
      <c r="M99" s="7" t="str">
        <f aca="false">IF(COUNT(E99,H99)&lt;2,"",E99/H99-1)</f>
        <v/>
      </c>
    </row>
    <row r="100" customFormat="false" ht="15" hidden="false" customHeight="false" outlineLevel="0" collapsed="false">
      <c r="A100" s="4" t="n">
        <v>16624</v>
      </c>
      <c r="B100" s="4" t="s">
        <v>18493</v>
      </c>
      <c r="C100" s="4" t="s">
        <v>18486</v>
      </c>
      <c r="D100" s="35" t="n">
        <v>10.4</v>
      </c>
      <c r="E100" s="35" t="n">
        <v>8.45</v>
      </c>
      <c r="F100" s="36"/>
      <c r="G100" s="35"/>
      <c r="H100" s="35"/>
      <c r="I100" s="36"/>
      <c r="J100" s="4" t="str">
        <f aca="false">IF(COUNT(E100,H100)=0,"",IF(H100="","CAST",IF(E100="","MAB",IF(E100&lt;H100,"CAST",IF(H100&lt;E100,"MAB","EMPATE")))))</f>
        <v>CAST</v>
      </c>
      <c r="K100" s="6" t="n">
        <f aca="false">IF(COUNT(E100,H100)=0,"",MIN(E100,H100))</f>
        <v>8.45</v>
      </c>
      <c r="L100" s="6" t="str">
        <f aca="false">IF(COUNT(E100,H100)&lt;2,"",E100-H100)</f>
        <v/>
      </c>
      <c r="M100" s="7" t="str">
        <f aca="false">IF(COUNT(E100,H100)&lt;2,"",E100/H100-1)</f>
        <v/>
      </c>
    </row>
    <row r="101" customFormat="false" ht="15" hidden="false" customHeight="false" outlineLevel="0" collapsed="false">
      <c r="A101" s="4" t="n">
        <v>2570</v>
      </c>
      <c r="B101" s="4" t="s">
        <v>18494</v>
      </c>
      <c r="C101" s="4" t="s">
        <v>18486</v>
      </c>
      <c r="D101" s="35"/>
      <c r="E101" s="35"/>
      <c r="F101" s="36"/>
      <c r="G101" s="35" t="n">
        <v>13.71</v>
      </c>
      <c r="H101" s="35" t="n">
        <v>10.97</v>
      </c>
      <c r="I101" s="36"/>
      <c r="J101" s="4" t="str">
        <f aca="false">IF(COUNT(E101,H101)=0,"",IF(H101="","CAST",IF(E101="","MAB",IF(E101&lt;H101,"CAST",IF(H101&lt;E101,"MAB","EMPATE")))))</f>
        <v>MAB</v>
      </c>
      <c r="K101" s="6" t="n">
        <f aca="false">IF(COUNT(E101,H101)=0,"",MIN(E101,H101))</f>
        <v>10.97</v>
      </c>
      <c r="L101" s="6" t="str">
        <f aca="false">IF(COUNT(E101,H101)&lt;2,"",E101-H101)</f>
        <v/>
      </c>
      <c r="M101" s="7" t="str">
        <f aca="false">IF(COUNT(E101,H101)&lt;2,"",E101/H101-1)</f>
        <v/>
      </c>
    </row>
    <row r="102" customFormat="false" ht="15" hidden="false" customHeight="false" outlineLevel="0" collapsed="false">
      <c r="A102" s="4" t="n">
        <v>15904</v>
      </c>
      <c r="B102" s="4" t="s">
        <v>18495</v>
      </c>
      <c r="C102" s="4" t="s">
        <v>18486</v>
      </c>
      <c r="D102" s="35" t="n">
        <v>2.21</v>
      </c>
      <c r="E102" s="35" t="n">
        <v>1.77</v>
      </c>
      <c r="F102" s="36"/>
      <c r="G102" s="35" t="n">
        <v>2.18</v>
      </c>
      <c r="H102" s="35" t="n">
        <v>1.77</v>
      </c>
      <c r="I102" s="36"/>
      <c r="J102" s="4" t="str">
        <f aca="false">IF(COUNT(E102,H102)=0,"",IF(H102="","CAST",IF(E102="","MAB",IF(E102&lt;H102,"CAST",IF(H102&lt;E102,"MAB","EMPATE")))))</f>
        <v>EMPATE</v>
      </c>
      <c r="K102" s="6" t="n">
        <f aca="false">IF(COUNT(E102,H102)=0,"",MIN(E102,H102))</f>
        <v>1.77</v>
      </c>
      <c r="L102" s="6" t="n">
        <f aca="false">IF(COUNT(E102,H102)&lt;2,"",E102-H102)</f>
        <v>0</v>
      </c>
      <c r="M102" s="7" t="n">
        <f aca="false">IF(COUNT(E102,H102)&lt;2,"",E102/H102-1)</f>
        <v>0</v>
      </c>
    </row>
    <row r="103" customFormat="false" ht="15" hidden="false" customHeight="false" outlineLevel="0" collapsed="false">
      <c r="A103" s="4" t="n">
        <v>481</v>
      </c>
      <c r="B103" s="4" t="s">
        <v>18496</v>
      </c>
      <c r="C103" s="4" t="s">
        <v>18486</v>
      </c>
      <c r="D103" s="35" t="n">
        <v>10.45</v>
      </c>
      <c r="E103" s="35" t="n">
        <v>7.79</v>
      </c>
      <c r="F103" s="36" t="n">
        <v>160</v>
      </c>
      <c r="G103" s="35" t="n">
        <v>10.45</v>
      </c>
      <c r="H103" s="35" t="n">
        <v>7.79</v>
      </c>
      <c r="I103" s="36" t="n">
        <v>160</v>
      </c>
      <c r="J103" s="4" t="str">
        <f aca="false">IF(COUNT(E103,H103)=0,"",IF(H103="","CAST",IF(E103="","MAB",IF(E103&lt;H103,"CAST",IF(H103&lt;E103,"MAB","EMPATE")))))</f>
        <v>EMPATE</v>
      </c>
      <c r="K103" s="6" t="n">
        <f aca="false">IF(COUNT(E103,H103)=0,"",MIN(E103,H103))</f>
        <v>7.79</v>
      </c>
      <c r="L103" s="6" t="n">
        <f aca="false">IF(COUNT(E103,H103)&lt;2,"",E103-H103)</f>
        <v>0</v>
      </c>
      <c r="M103" s="7" t="n">
        <f aca="false">IF(COUNT(E103,H103)&lt;2,"",E103/H103-1)</f>
        <v>0</v>
      </c>
    </row>
    <row r="104" customFormat="false" ht="15" hidden="false" customHeight="false" outlineLevel="0" collapsed="false">
      <c r="A104" s="4" t="n">
        <v>464</v>
      </c>
      <c r="B104" s="4" t="s">
        <v>18497</v>
      </c>
      <c r="C104" s="4" t="s">
        <v>18486</v>
      </c>
      <c r="D104" s="35" t="n">
        <v>10.45</v>
      </c>
      <c r="E104" s="35" t="n">
        <v>7.79</v>
      </c>
      <c r="F104" s="36" t="n">
        <v>160</v>
      </c>
      <c r="G104" s="35" t="n">
        <v>10.32</v>
      </c>
      <c r="H104" s="35" t="n">
        <v>7.79</v>
      </c>
      <c r="I104" s="36" t="n">
        <v>160</v>
      </c>
      <c r="J104" s="4" t="str">
        <f aca="false">IF(COUNT(E104,H104)=0,"",IF(H104="","CAST",IF(E104="","MAB",IF(E104&lt;H104,"CAST",IF(H104&lt;E104,"MAB","EMPATE")))))</f>
        <v>EMPATE</v>
      </c>
      <c r="K104" s="6" t="n">
        <f aca="false">IF(COUNT(E104,H104)=0,"",MIN(E104,H104))</f>
        <v>7.79</v>
      </c>
      <c r="L104" s="6" t="n">
        <f aca="false">IF(COUNT(E104,H104)&lt;2,"",E104-H104)</f>
        <v>0</v>
      </c>
      <c r="M104" s="7" t="n">
        <f aca="false">IF(COUNT(E104,H104)&lt;2,"",E104/H104-1)</f>
        <v>0</v>
      </c>
    </row>
    <row r="105" customFormat="false" ht="15" hidden="false" customHeight="false" outlineLevel="0" collapsed="false">
      <c r="A105" s="4" t="n">
        <v>482</v>
      </c>
      <c r="B105" s="4" t="s">
        <v>18498</v>
      </c>
      <c r="C105" s="4" t="s">
        <v>18486</v>
      </c>
      <c r="D105" s="35"/>
      <c r="E105" s="35"/>
      <c r="F105" s="36"/>
      <c r="G105" s="35" t="n">
        <v>12.97</v>
      </c>
      <c r="H105" s="35" t="n">
        <v>10.37</v>
      </c>
      <c r="I105" s="36"/>
      <c r="J105" s="4" t="str">
        <f aca="false">IF(COUNT(E105,H105)=0,"",IF(H105="","CAST",IF(E105="","MAB",IF(E105&lt;H105,"CAST",IF(H105&lt;E105,"MAB","EMPATE")))))</f>
        <v>MAB</v>
      </c>
      <c r="K105" s="6" t="n">
        <f aca="false">IF(COUNT(E105,H105)=0,"",MIN(E105,H105))</f>
        <v>10.37</v>
      </c>
      <c r="L105" s="6" t="str">
        <f aca="false">IF(COUNT(E105,H105)&lt;2,"",E105-H105)</f>
        <v/>
      </c>
      <c r="M105" s="7" t="str">
        <f aca="false">IF(COUNT(E105,H105)&lt;2,"",E105/H105-1)</f>
        <v/>
      </c>
    </row>
    <row r="106" customFormat="false" ht="15" hidden="false" customHeight="false" outlineLevel="0" collapsed="false">
      <c r="A106" s="4" t="n">
        <v>12535</v>
      </c>
      <c r="B106" s="4" t="s">
        <v>18499</v>
      </c>
      <c r="C106" s="4" t="s">
        <v>18486</v>
      </c>
      <c r="D106" s="35" t="n">
        <v>15.15</v>
      </c>
      <c r="E106" s="35" t="n">
        <v>12.12</v>
      </c>
      <c r="F106" s="36"/>
      <c r="G106" s="35" t="n">
        <v>15.1</v>
      </c>
      <c r="H106" s="35" t="n">
        <v>12.12</v>
      </c>
      <c r="I106" s="36"/>
      <c r="J106" s="4" t="str">
        <f aca="false">IF(COUNT(E106,H106)=0,"",IF(H106="","CAST",IF(E106="","MAB",IF(E106&lt;H106,"CAST",IF(H106&lt;E106,"MAB","EMPATE")))))</f>
        <v>EMPATE</v>
      </c>
      <c r="K106" s="6" t="n">
        <f aca="false">IF(COUNT(E106,H106)=0,"",MIN(E106,H106))</f>
        <v>12.12</v>
      </c>
      <c r="L106" s="6" t="n">
        <f aca="false">IF(COUNT(E106,H106)&lt;2,"",E106-H106)</f>
        <v>0</v>
      </c>
      <c r="M106" s="7" t="n">
        <f aca="false">IF(COUNT(E106,H106)&lt;2,"",E106/H106-1)</f>
        <v>0</v>
      </c>
    </row>
    <row r="107" customFormat="false" ht="15" hidden="false" customHeight="false" outlineLevel="0" collapsed="false">
      <c r="A107" s="4" t="n">
        <v>27244</v>
      </c>
      <c r="B107" s="4" t="s">
        <v>18500</v>
      </c>
      <c r="C107" s="4" t="s">
        <v>18486</v>
      </c>
      <c r="D107" s="35" t="n">
        <v>18.28</v>
      </c>
      <c r="E107" s="35" t="n">
        <v>14.63</v>
      </c>
      <c r="F107" s="36"/>
      <c r="G107" s="35" t="n">
        <v>18.28</v>
      </c>
      <c r="H107" s="35" t="n">
        <v>14.63</v>
      </c>
      <c r="I107" s="36"/>
      <c r="J107" s="4" t="str">
        <f aca="false">IF(COUNT(E107,H107)=0,"",IF(H107="","CAST",IF(E107="","MAB",IF(E107&lt;H107,"CAST",IF(H107&lt;E107,"MAB","EMPATE")))))</f>
        <v>EMPATE</v>
      </c>
      <c r="K107" s="6" t="n">
        <f aca="false">IF(COUNT(E107,H107)=0,"",MIN(E107,H107))</f>
        <v>14.63</v>
      </c>
      <c r="L107" s="6" t="n">
        <f aca="false">IF(COUNT(E107,H107)&lt;2,"",E107-H107)</f>
        <v>0</v>
      </c>
      <c r="M107" s="7" t="n">
        <f aca="false">IF(COUNT(E107,H107)&lt;2,"",E107/H107-1)</f>
        <v>0</v>
      </c>
    </row>
    <row r="108" customFormat="false" ht="15" hidden="false" customHeight="false" outlineLevel="0" collapsed="false">
      <c r="A108" s="4" t="n">
        <v>27245</v>
      </c>
      <c r="B108" s="4" t="s">
        <v>18501</v>
      </c>
      <c r="C108" s="4" t="s">
        <v>18486</v>
      </c>
      <c r="D108" s="35" t="n">
        <v>33.32</v>
      </c>
      <c r="E108" s="35" t="n">
        <v>26.65</v>
      </c>
      <c r="F108" s="36"/>
      <c r="G108" s="35" t="n">
        <v>33.32</v>
      </c>
      <c r="H108" s="35" t="n">
        <v>26.65</v>
      </c>
      <c r="I108" s="36"/>
      <c r="J108" s="4" t="str">
        <f aca="false">IF(COUNT(E108,H108)=0,"",IF(H108="","CAST",IF(E108="","MAB",IF(E108&lt;H108,"CAST",IF(H108&lt;E108,"MAB","EMPATE")))))</f>
        <v>EMPATE</v>
      </c>
      <c r="K108" s="6" t="n">
        <f aca="false">IF(COUNT(E108,H108)=0,"",MIN(E108,H108))</f>
        <v>26.65</v>
      </c>
      <c r="L108" s="6" t="n">
        <f aca="false">IF(COUNT(E108,H108)&lt;2,"",E108-H108)</f>
        <v>0</v>
      </c>
      <c r="M108" s="7" t="n">
        <f aca="false">IF(COUNT(E108,H108)&lt;2,"",E108/H108-1)</f>
        <v>0</v>
      </c>
    </row>
    <row r="109" customFormat="false" ht="15" hidden="false" customHeight="false" outlineLevel="0" collapsed="false">
      <c r="A109" s="4" t="n">
        <v>15870</v>
      </c>
      <c r="B109" s="4" t="s">
        <v>18502</v>
      </c>
      <c r="C109" s="4" t="s">
        <v>18486</v>
      </c>
      <c r="D109" s="35"/>
      <c r="E109" s="35"/>
      <c r="F109" s="36"/>
      <c r="G109" s="35" t="n">
        <v>41.39</v>
      </c>
      <c r="H109" s="35" t="n">
        <v>33.11</v>
      </c>
      <c r="I109" s="36"/>
      <c r="J109" s="4" t="str">
        <f aca="false">IF(COUNT(E109,H109)=0,"",IF(H109="","CAST",IF(E109="","MAB",IF(E109&lt;H109,"CAST",IF(H109&lt;E109,"MAB","EMPATE")))))</f>
        <v>MAB</v>
      </c>
      <c r="K109" s="6" t="n">
        <f aca="false">IF(COUNT(E109,H109)=0,"",MIN(E109,H109))</f>
        <v>33.11</v>
      </c>
      <c r="L109" s="6" t="str">
        <f aca="false">IF(COUNT(E109,H109)&lt;2,"",E109-H109)</f>
        <v/>
      </c>
      <c r="M109" s="7" t="str">
        <f aca="false">IF(COUNT(E109,H109)&lt;2,"",E109/H109-1)</f>
        <v/>
      </c>
    </row>
    <row r="110" customFormat="false" ht="15" hidden="false" customHeight="false" outlineLevel="0" collapsed="false">
      <c r="A110" s="4" t="n">
        <v>10898</v>
      </c>
      <c r="B110" s="4" t="s">
        <v>18503</v>
      </c>
      <c r="C110" s="4" t="s">
        <v>18486</v>
      </c>
      <c r="D110" s="35"/>
      <c r="E110" s="35"/>
      <c r="F110" s="36"/>
      <c r="G110" s="35" t="n">
        <v>17.37</v>
      </c>
      <c r="H110" s="35" t="n">
        <v>13.88</v>
      </c>
      <c r="I110" s="36"/>
      <c r="J110" s="4" t="str">
        <f aca="false">IF(COUNT(E110,H110)=0,"",IF(H110="","CAST",IF(E110="","MAB",IF(E110&lt;H110,"CAST",IF(H110&lt;E110,"MAB","EMPATE")))))</f>
        <v>MAB</v>
      </c>
      <c r="K110" s="6" t="n">
        <f aca="false">IF(COUNT(E110,H110)=0,"",MIN(E110,H110))</f>
        <v>13.88</v>
      </c>
      <c r="L110" s="6" t="str">
        <f aca="false">IF(COUNT(E110,H110)&lt;2,"",E110-H110)</f>
        <v/>
      </c>
      <c r="M110" s="7" t="str">
        <f aca="false">IF(COUNT(E110,H110)&lt;2,"",E110/H110-1)</f>
        <v/>
      </c>
    </row>
    <row r="111" customFormat="false" ht="15" hidden="false" customHeight="false" outlineLevel="0" collapsed="false">
      <c r="A111" s="4" t="n">
        <v>10233</v>
      </c>
      <c r="B111" s="4" t="s">
        <v>18504</v>
      </c>
      <c r="C111" s="4" t="s">
        <v>18486</v>
      </c>
      <c r="D111" s="35" t="n">
        <v>5.15</v>
      </c>
      <c r="E111" s="35" t="n">
        <v>3.89</v>
      </c>
      <c r="F111" s="36" t="n">
        <v>210</v>
      </c>
      <c r="G111" s="35" t="n">
        <v>5.09</v>
      </c>
      <c r="H111" s="35" t="n">
        <v>3.89</v>
      </c>
      <c r="I111" s="36" t="n">
        <v>210</v>
      </c>
      <c r="J111" s="4" t="str">
        <f aca="false">IF(COUNT(E111,H111)=0,"",IF(H111="","CAST",IF(E111="","MAB",IF(E111&lt;H111,"CAST",IF(H111&lt;E111,"MAB","EMPATE")))))</f>
        <v>EMPATE</v>
      </c>
      <c r="K111" s="6" t="n">
        <f aca="false">IF(COUNT(E111,H111)=0,"",MIN(E111,H111))</f>
        <v>3.89</v>
      </c>
      <c r="L111" s="6" t="n">
        <f aca="false">IF(COUNT(E111,H111)&lt;2,"",E111-H111)</f>
        <v>0</v>
      </c>
      <c r="M111" s="7" t="n">
        <f aca="false">IF(COUNT(E111,H111)&lt;2,"",E111/H111-1)</f>
        <v>0</v>
      </c>
    </row>
    <row r="112" customFormat="false" ht="15" hidden="false" customHeight="false" outlineLevel="0" collapsed="false">
      <c r="A112" s="4" t="n">
        <v>466</v>
      </c>
      <c r="B112" s="4" t="s">
        <v>18505</v>
      </c>
      <c r="C112" s="4" t="s">
        <v>18486</v>
      </c>
      <c r="D112" s="35" t="n">
        <v>10.47</v>
      </c>
      <c r="E112" s="35" t="n">
        <v>7.79</v>
      </c>
      <c r="F112" s="36" t="n">
        <v>210</v>
      </c>
      <c r="G112" s="35" t="n">
        <v>10.5</v>
      </c>
      <c r="H112" s="35" t="n">
        <v>7.79</v>
      </c>
      <c r="I112" s="36" t="n">
        <v>210</v>
      </c>
      <c r="J112" s="4" t="str">
        <f aca="false">IF(COUNT(E112,H112)=0,"",IF(H112="","CAST",IF(E112="","MAB",IF(E112&lt;H112,"CAST",IF(H112&lt;E112,"MAB","EMPATE")))))</f>
        <v>EMPATE</v>
      </c>
      <c r="K112" s="6" t="n">
        <f aca="false">IF(COUNT(E112,H112)=0,"",MIN(E112,H112))</f>
        <v>7.79</v>
      </c>
      <c r="L112" s="6" t="n">
        <f aca="false">IF(COUNT(E112,H112)&lt;2,"",E112-H112)</f>
        <v>0</v>
      </c>
      <c r="M112" s="7" t="n">
        <f aca="false">IF(COUNT(E112,H112)&lt;2,"",E112/H112-1)</f>
        <v>0</v>
      </c>
    </row>
    <row r="113" customFormat="false" ht="15" hidden="false" customHeight="false" outlineLevel="0" collapsed="false">
      <c r="A113" s="4" t="n">
        <v>13061</v>
      </c>
      <c r="B113" s="4" t="s">
        <v>18506</v>
      </c>
      <c r="C113" s="4" t="s">
        <v>18486</v>
      </c>
      <c r="D113" s="35"/>
      <c r="E113" s="35"/>
      <c r="F113" s="36"/>
      <c r="G113" s="35" t="n">
        <v>16.66</v>
      </c>
      <c r="H113" s="35" t="n">
        <v>13.37</v>
      </c>
      <c r="I113" s="36" t="n">
        <v>30</v>
      </c>
      <c r="J113" s="4" t="str">
        <f aca="false">IF(COUNT(E113,H113)=0,"",IF(H113="","CAST",IF(E113="","MAB",IF(E113&lt;H113,"CAST",IF(H113&lt;E113,"MAB","EMPATE")))))</f>
        <v>MAB</v>
      </c>
      <c r="K113" s="6" t="n">
        <f aca="false">IF(COUNT(E113,H113)=0,"",MIN(E113,H113))</f>
        <v>13.37</v>
      </c>
      <c r="L113" s="6" t="str">
        <f aca="false">IF(COUNT(E113,H113)&lt;2,"",E113-H113)</f>
        <v/>
      </c>
      <c r="M113" s="7" t="str">
        <f aca="false">IF(COUNT(E113,H113)&lt;2,"",E113/H113-1)</f>
        <v/>
      </c>
    </row>
    <row r="114" customFormat="false" ht="15" hidden="false" customHeight="false" outlineLevel="0" collapsed="false">
      <c r="A114" s="4" t="n">
        <v>10154</v>
      </c>
      <c r="B114" s="4" t="s">
        <v>18507</v>
      </c>
      <c r="C114" s="4" t="s">
        <v>18486</v>
      </c>
      <c r="D114" s="35" t="n">
        <v>22.8</v>
      </c>
      <c r="E114" s="35" t="n">
        <v>18.24</v>
      </c>
      <c r="F114" s="36"/>
      <c r="G114" s="35" t="n">
        <v>22.8</v>
      </c>
      <c r="H114" s="35" t="n">
        <v>18.24</v>
      </c>
      <c r="I114" s="36"/>
      <c r="J114" s="4" t="str">
        <f aca="false">IF(COUNT(E114,H114)=0,"",IF(H114="","CAST",IF(E114="","MAB",IF(E114&lt;H114,"CAST",IF(H114&lt;E114,"MAB","EMPATE")))))</f>
        <v>EMPATE</v>
      </c>
      <c r="K114" s="6" t="n">
        <f aca="false">IF(COUNT(E114,H114)=0,"",MIN(E114,H114))</f>
        <v>18.24</v>
      </c>
      <c r="L114" s="6" t="n">
        <f aca="false">IF(COUNT(E114,H114)&lt;2,"",E114-H114)</f>
        <v>0</v>
      </c>
      <c r="M114" s="7" t="n">
        <f aca="false">IF(COUNT(E114,H114)&lt;2,"",E114/H114-1)</f>
        <v>0</v>
      </c>
    </row>
    <row r="115" customFormat="false" ht="15" hidden="false" customHeight="false" outlineLevel="0" collapsed="false">
      <c r="A115" s="4" t="n">
        <v>16622</v>
      </c>
      <c r="B115" s="4" t="s">
        <v>18508</v>
      </c>
      <c r="C115" s="4" t="s">
        <v>18486</v>
      </c>
      <c r="D115" s="35"/>
      <c r="E115" s="35"/>
      <c r="F115" s="36"/>
      <c r="G115" s="35" t="n">
        <v>16.1</v>
      </c>
      <c r="H115" s="35" t="n">
        <v>12.88</v>
      </c>
      <c r="I115" s="36" t="n">
        <v>30</v>
      </c>
      <c r="J115" s="4" t="str">
        <f aca="false">IF(COUNT(E115,H115)=0,"",IF(H115="","CAST",IF(E115="","MAB",IF(E115&lt;H115,"CAST",IF(H115&lt;E115,"MAB","EMPATE")))))</f>
        <v>MAB</v>
      </c>
      <c r="K115" s="6" t="n">
        <f aca="false">IF(COUNT(E115,H115)=0,"",MIN(E115,H115))</f>
        <v>12.88</v>
      </c>
      <c r="L115" s="6" t="str">
        <f aca="false">IF(COUNT(E115,H115)&lt;2,"",E115-H115)</f>
        <v/>
      </c>
      <c r="M115" s="7" t="str">
        <f aca="false">IF(COUNT(E115,H115)&lt;2,"",E115/H115-1)</f>
        <v/>
      </c>
    </row>
    <row r="116" customFormat="false" ht="15" hidden="false" customHeight="false" outlineLevel="0" collapsed="false">
      <c r="A116" s="4" t="n">
        <v>12202</v>
      </c>
      <c r="B116" s="4" t="s">
        <v>18509</v>
      </c>
      <c r="C116" s="4" t="s">
        <v>8950</v>
      </c>
      <c r="D116" s="35" t="n">
        <v>5.3</v>
      </c>
      <c r="E116" s="35" t="n">
        <v>4.39</v>
      </c>
      <c r="F116" s="36"/>
      <c r="G116" s="35" t="n">
        <v>5.24</v>
      </c>
      <c r="H116" s="35" t="n">
        <v>4.49</v>
      </c>
      <c r="I116" s="36"/>
      <c r="J116" s="4" t="str">
        <f aca="false">IF(COUNT(E116,H116)=0,"",IF(H116="","CAST",IF(E116="","MAB",IF(E116&lt;H116,"CAST",IF(H116&lt;E116,"MAB","EMPATE")))))</f>
        <v>CAST</v>
      </c>
      <c r="K116" s="6" t="n">
        <f aca="false">IF(COUNT(E116,H116)=0,"",MIN(E116,H116))</f>
        <v>4.39</v>
      </c>
      <c r="L116" s="6" t="n">
        <f aca="false">IF(COUNT(E116,H116)&lt;2,"",E116-H116)</f>
        <v>-0.100000000000001</v>
      </c>
      <c r="M116" s="7" t="n">
        <f aca="false">IF(COUNT(E116,H116)&lt;2,"",E116/H116-1)</f>
        <v>-0.0222717149220492</v>
      </c>
    </row>
    <row r="117" customFormat="false" ht="15" hidden="false" customHeight="false" outlineLevel="0" collapsed="false">
      <c r="A117" s="4" t="n">
        <v>12387</v>
      </c>
      <c r="B117" s="4" t="s">
        <v>18510</v>
      </c>
      <c r="C117" s="4" t="s">
        <v>8950</v>
      </c>
      <c r="D117" s="35" t="n">
        <v>11.16</v>
      </c>
      <c r="E117" s="35" t="n">
        <v>9.39</v>
      </c>
      <c r="F117" s="36"/>
      <c r="G117" s="35" t="n">
        <v>10.26</v>
      </c>
      <c r="H117" s="35" t="n">
        <v>8.75</v>
      </c>
      <c r="I117" s="36"/>
      <c r="J117" s="4" t="str">
        <f aca="false">IF(COUNT(E117,H117)=0,"",IF(H117="","CAST",IF(E117="","MAB",IF(E117&lt;H117,"CAST",IF(H117&lt;E117,"MAB","EMPATE")))))</f>
        <v>MAB</v>
      </c>
      <c r="K117" s="6" t="n">
        <f aca="false">IF(COUNT(E117,H117)=0,"",MIN(E117,H117))</f>
        <v>8.75</v>
      </c>
      <c r="L117" s="6" t="n">
        <f aca="false">IF(COUNT(E117,H117)&lt;2,"",E117-H117)</f>
        <v>0.640000000000001</v>
      </c>
      <c r="M117" s="7" t="n">
        <f aca="false">IF(COUNT(E117,H117)&lt;2,"",E117/H117-1)</f>
        <v>0.0731428571428572</v>
      </c>
    </row>
    <row r="118" customFormat="false" ht="15" hidden="false" customHeight="false" outlineLevel="0" collapsed="false">
      <c r="A118" s="4" t="n">
        <v>4932</v>
      </c>
      <c r="B118" s="4" t="s">
        <v>18511</v>
      </c>
      <c r="C118" s="4" t="s">
        <v>8950</v>
      </c>
      <c r="D118" s="35" t="n">
        <v>5.5</v>
      </c>
      <c r="E118" s="35" t="n">
        <v>4.35</v>
      </c>
      <c r="F118" s="36"/>
      <c r="G118" s="35" t="n">
        <v>4.66</v>
      </c>
      <c r="H118" s="35" t="n">
        <v>3.99</v>
      </c>
      <c r="I118" s="36"/>
      <c r="J118" s="4" t="str">
        <f aca="false">IF(COUNT(E118,H118)=0,"",IF(H118="","CAST",IF(E118="","MAB",IF(E118&lt;H118,"CAST",IF(H118&lt;E118,"MAB","EMPATE")))))</f>
        <v>MAB</v>
      </c>
      <c r="K118" s="6" t="n">
        <f aca="false">IF(COUNT(E118,H118)=0,"",MIN(E118,H118))</f>
        <v>3.99</v>
      </c>
      <c r="L118" s="6" t="n">
        <f aca="false">IF(COUNT(E118,H118)&lt;2,"",E118-H118)</f>
        <v>0.359999999999999</v>
      </c>
      <c r="M118" s="7" t="n">
        <f aca="false">IF(COUNT(E118,H118)&lt;2,"",E118/H118-1)</f>
        <v>0.0902255639097742</v>
      </c>
    </row>
    <row r="119" customFormat="false" ht="15" hidden="false" customHeight="false" outlineLevel="0" collapsed="false">
      <c r="A119" s="4" t="n">
        <v>4933</v>
      </c>
      <c r="B119" s="4" t="s">
        <v>18512</v>
      </c>
      <c r="C119" s="4" t="s">
        <v>8950</v>
      </c>
      <c r="D119" s="35" t="n">
        <v>6.38</v>
      </c>
      <c r="E119" s="35" t="n">
        <v>5.15</v>
      </c>
      <c r="F119" s="36"/>
      <c r="G119" s="35" t="n">
        <v>6.22</v>
      </c>
      <c r="H119" s="35" t="n">
        <v>5.39</v>
      </c>
      <c r="I119" s="36"/>
      <c r="J119" s="4" t="str">
        <f aca="false">IF(COUNT(E119,H119)=0,"",IF(H119="","CAST",IF(E119="","MAB",IF(E119&lt;H119,"CAST",IF(H119&lt;E119,"MAB","EMPATE")))))</f>
        <v>CAST</v>
      </c>
      <c r="K119" s="6" t="n">
        <f aca="false">IF(COUNT(E119,H119)=0,"",MIN(E119,H119))</f>
        <v>5.15</v>
      </c>
      <c r="L119" s="6" t="n">
        <f aca="false">IF(COUNT(E119,H119)&lt;2,"",E119-H119)</f>
        <v>-0.239999999999999</v>
      </c>
      <c r="M119" s="7" t="n">
        <f aca="false">IF(COUNT(E119,H119)&lt;2,"",E119/H119-1)</f>
        <v>-0.0445269016697587</v>
      </c>
    </row>
    <row r="120" customFormat="false" ht="15" hidden="false" customHeight="false" outlineLevel="0" collapsed="false">
      <c r="A120" s="4" t="n">
        <v>6334</v>
      </c>
      <c r="B120" s="4" t="s">
        <v>18513</v>
      </c>
      <c r="C120" s="4" t="s">
        <v>8950</v>
      </c>
      <c r="D120" s="35" t="n">
        <v>8.79</v>
      </c>
      <c r="E120" s="35" t="n">
        <v>7.39</v>
      </c>
      <c r="F120" s="36"/>
      <c r="G120" s="35"/>
      <c r="H120" s="35"/>
      <c r="I120" s="36"/>
      <c r="J120" s="4" t="str">
        <f aca="false">IF(COUNT(E120,H120)=0,"",IF(H120="","CAST",IF(E120="","MAB",IF(E120&lt;H120,"CAST",IF(H120&lt;E120,"MAB","EMPATE")))))</f>
        <v>CAST</v>
      </c>
      <c r="K120" s="6" t="n">
        <f aca="false">IF(COUNT(E120,H120)=0,"",MIN(E120,H120))</f>
        <v>7.39</v>
      </c>
      <c r="L120" s="6" t="str">
        <f aca="false">IF(COUNT(E120,H120)&lt;2,"",E120-H120)</f>
        <v/>
      </c>
      <c r="M120" s="7" t="str">
        <f aca="false">IF(COUNT(E120,H120)&lt;2,"",E120/H120-1)</f>
        <v/>
      </c>
    </row>
    <row r="121" customFormat="false" ht="15" hidden="false" customHeight="false" outlineLevel="0" collapsed="false">
      <c r="A121" s="4" t="n">
        <v>19510</v>
      </c>
      <c r="B121" s="4" t="s">
        <v>18514</v>
      </c>
      <c r="C121" s="4" t="s">
        <v>8950</v>
      </c>
      <c r="D121" s="35" t="n">
        <v>40.33</v>
      </c>
      <c r="E121" s="35" t="n">
        <v>33.99</v>
      </c>
      <c r="F121" s="36"/>
      <c r="G121" s="35"/>
      <c r="H121" s="35"/>
      <c r="I121" s="36"/>
      <c r="J121" s="4" t="str">
        <f aca="false">IF(COUNT(E121,H121)=0,"",IF(H121="","CAST",IF(E121="","MAB",IF(E121&lt;H121,"CAST",IF(H121&lt;E121,"MAB","EMPATE")))))</f>
        <v>CAST</v>
      </c>
      <c r="K121" s="6" t="n">
        <f aca="false">IF(COUNT(E121,H121)=0,"",MIN(E121,H121))</f>
        <v>33.99</v>
      </c>
      <c r="L121" s="6" t="str">
        <f aca="false">IF(COUNT(E121,H121)&lt;2,"",E121-H121)</f>
        <v/>
      </c>
      <c r="M121" s="7" t="str">
        <f aca="false">IF(COUNT(E121,H121)&lt;2,"",E121/H121-1)</f>
        <v/>
      </c>
    </row>
    <row r="122" customFormat="false" ht="15" hidden="false" customHeight="false" outlineLevel="0" collapsed="false">
      <c r="A122" s="4" t="n">
        <v>20485</v>
      </c>
      <c r="B122" s="4" t="s">
        <v>18515</v>
      </c>
      <c r="C122" s="4" t="s">
        <v>8950</v>
      </c>
      <c r="D122" s="35"/>
      <c r="E122" s="35"/>
      <c r="F122" s="36"/>
      <c r="G122" s="35" t="n">
        <v>10.31</v>
      </c>
      <c r="H122" s="35" t="n">
        <v>8.79</v>
      </c>
      <c r="I122" s="36"/>
      <c r="J122" s="4" t="str">
        <f aca="false">IF(COUNT(E122,H122)=0,"",IF(H122="","CAST",IF(E122="","MAB",IF(E122&lt;H122,"CAST",IF(H122&lt;E122,"MAB","EMPATE")))))</f>
        <v>MAB</v>
      </c>
      <c r="K122" s="6" t="n">
        <f aca="false">IF(COUNT(E122,H122)=0,"",MIN(E122,H122))</f>
        <v>8.79</v>
      </c>
      <c r="L122" s="6" t="str">
        <f aca="false">IF(COUNT(E122,H122)&lt;2,"",E122-H122)</f>
        <v/>
      </c>
      <c r="M122" s="7" t="str">
        <f aca="false">IF(COUNT(E122,H122)&lt;2,"",E122/H122-1)</f>
        <v/>
      </c>
    </row>
    <row r="123" customFormat="false" ht="15" hidden="false" customHeight="false" outlineLevel="0" collapsed="false">
      <c r="A123" s="4" t="n">
        <v>18285</v>
      </c>
      <c r="B123" s="4" t="s">
        <v>18516</v>
      </c>
      <c r="C123" s="4" t="s">
        <v>8950</v>
      </c>
      <c r="D123" s="35" t="n">
        <v>11.35</v>
      </c>
      <c r="E123" s="35" t="n">
        <v>9.59</v>
      </c>
      <c r="F123" s="36"/>
      <c r="G123" s="35" t="n">
        <v>11.2</v>
      </c>
      <c r="H123" s="35" t="n">
        <v>9.59</v>
      </c>
      <c r="I123" s="36"/>
      <c r="J123" s="4" t="str">
        <f aca="false">IF(COUNT(E123,H123)=0,"",IF(H123="","CAST",IF(E123="","MAB",IF(E123&lt;H123,"CAST",IF(H123&lt;E123,"MAB","EMPATE")))))</f>
        <v>EMPATE</v>
      </c>
      <c r="K123" s="6" t="n">
        <f aca="false">IF(COUNT(E123,H123)=0,"",MIN(E123,H123))</f>
        <v>9.59</v>
      </c>
      <c r="L123" s="6" t="n">
        <f aca="false">IF(COUNT(E123,H123)&lt;2,"",E123-H123)</f>
        <v>0</v>
      </c>
      <c r="M123" s="7" t="n">
        <f aca="false">IF(COUNT(E123,H123)&lt;2,"",E123/H123-1)</f>
        <v>0</v>
      </c>
    </row>
    <row r="124" customFormat="false" ht="15" hidden="false" customHeight="false" outlineLevel="0" collapsed="false">
      <c r="A124" s="4" t="n">
        <v>19615</v>
      </c>
      <c r="B124" s="4" t="s">
        <v>18517</v>
      </c>
      <c r="C124" s="4" t="s">
        <v>8950</v>
      </c>
      <c r="D124" s="35"/>
      <c r="E124" s="35"/>
      <c r="F124" s="36"/>
      <c r="G124" s="35" t="n">
        <v>29.65</v>
      </c>
      <c r="H124" s="35" t="n">
        <v>25.69</v>
      </c>
      <c r="I124" s="36"/>
      <c r="J124" s="4" t="str">
        <f aca="false">IF(COUNT(E124,H124)=0,"",IF(H124="","CAST",IF(E124="","MAB",IF(E124&lt;H124,"CAST",IF(H124&lt;E124,"MAB","EMPATE")))))</f>
        <v>MAB</v>
      </c>
      <c r="K124" s="6" t="n">
        <f aca="false">IF(COUNT(E124,H124)=0,"",MIN(E124,H124))</f>
        <v>25.69</v>
      </c>
      <c r="L124" s="6" t="str">
        <f aca="false">IF(COUNT(E124,H124)&lt;2,"",E124-H124)</f>
        <v/>
      </c>
      <c r="M124" s="7" t="str">
        <f aca="false">IF(COUNT(E124,H124)&lt;2,"",E124/H124-1)</f>
        <v/>
      </c>
    </row>
    <row r="125" customFormat="false" ht="15" hidden="false" customHeight="false" outlineLevel="0" collapsed="false">
      <c r="A125" s="4" t="n">
        <v>24435</v>
      </c>
      <c r="B125" s="4" t="s">
        <v>18518</v>
      </c>
      <c r="C125" s="4" t="s">
        <v>8950</v>
      </c>
      <c r="D125" s="35" t="n">
        <v>65.38</v>
      </c>
      <c r="E125" s="35" t="n">
        <v>55.89</v>
      </c>
      <c r="F125" s="36"/>
      <c r="G125" s="35" t="n">
        <v>64.39</v>
      </c>
      <c r="H125" s="35" t="n">
        <v>56.99</v>
      </c>
      <c r="I125" s="36"/>
      <c r="J125" s="4" t="str">
        <f aca="false">IF(COUNT(E125,H125)=0,"",IF(H125="","CAST",IF(E125="","MAB",IF(E125&lt;H125,"CAST",IF(H125&lt;E125,"MAB","EMPATE")))))</f>
        <v>CAST</v>
      </c>
      <c r="K125" s="6" t="n">
        <f aca="false">IF(COUNT(E125,H125)=0,"",MIN(E125,H125))</f>
        <v>55.89</v>
      </c>
      <c r="L125" s="6" t="n">
        <f aca="false">IF(COUNT(E125,H125)&lt;2,"",E125-H125)</f>
        <v>-1.1</v>
      </c>
      <c r="M125" s="7" t="n">
        <f aca="false">IF(COUNT(E125,H125)&lt;2,"",E125/H125-1)</f>
        <v>-0.0193016318652396</v>
      </c>
    </row>
    <row r="126" customFormat="false" ht="15" hidden="false" customHeight="false" outlineLevel="0" collapsed="false">
      <c r="A126" s="4" t="n">
        <v>19448</v>
      </c>
      <c r="B126" s="4" t="s">
        <v>18519</v>
      </c>
      <c r="C126" s="4" t="s">
        <v>8950</v>
      </c>
      <c r="D126" s="35" t="n">
        <v>7.36</v>
      </c>
      <c r="E126" s="35" t="n">
        <v>6.19</v>
      </c>
      <c r="F126" s="36"/>
      <c r="G126" s="35"/>
      <c r="H126" s="35"/>
      <c r="I126" s="36"/>
      <c r="J126" s="4" t="str">
        <f aca="false">IF(COUNT(E126,H126)=0,"",IF(H126="","CAST",IF(E126="","MAB",IF(E126&lt;H126,"CAST",IF(H126&lt;E126,"MAB","EMPATE")))))</f>
        <v>CAST</v>
      </c>
      <c r="K126" s="6" t="n">
        <f aca="false">IF(COUNT(E126,H126)=0,"",MIN(E126,H126))</f>
        <v>6.19</v>
      </c>
      <c r="L126" s="6" t="str">
        <f aca="false">IF(COUNT(E126,H126)&lt;2,"",E126-H126)</f>
        <v/>
      </c>
      <c r="M126" s="7" t="str">
        <f aca="false">IF(COUNT(E126,H126)&lt;2,"",E126/H126-1)</f>
        <v/>
      </c>
    </row>
    <row r="127" customFormat="false" ht="15" hidden="false" customHeight="false" outlineLevel="0" collapsed="false">
      <c r="A127" s="4" t="n">
        <v>4756</v>
      </c>
      <c r="B127" s="4" t="s">
        <v>18520</v>
      </c>
      <c r="C127" s="4" t="s">
        <v>8950</v>
      </c>
      <c r="D127" s="35"/>
      <c r="E127" s="35"/>
      <c r="F127" s="36"/>
      <c r="G127" s="35" t="n">
        <v>28.92</v>
      </c>
      <c r="H127" s="35" t="n">
        <v>24.99</v>
      </c>
      <c r="I127" s="36"/>
      <c r="J127" s="4" t="str">
        <f aca="false">IF(COUNT(E127,H127)=0,"",IF(H127="","CAST",IF(E127="","MAB",IF(E127&lt;H127,"CAST",IF(H127&lt;E127,"MAB","EMPATE")))))</f>
        <v>MAB</v>
      </c>
      <c r="K127" s="6" t="n">
        <f aca="false">IF(COUNT(E127,H127)=0,"",MIN(E127,H127))</f>
        <v>24.99</v>
      </c>
      <c r="L127" s="6" t="str">
        <f aca="false">IF(COUNT(E127,H127)&lt;2,"",E127-H127)</f>
        <v/>
      </c>
      <c r="M127" s="7" t="str">
        <f aca="false">IF(COUNT(E127,H127)&lt;2,"",E127/H127-1)</f>
        <v/>
      </c>
    </row>
    <row r="128" customFormat="false" ht="15" hidden="false" customHeight="false" outlineLevel="0" collapsed="false">
      <c r="A128" s="4" t="n">
        <v>4752</v>
      </c>
      <c r="B128" s="4" t="s">
        <v>18521</v>
      </c>
      <c r="C128" s="4" t="s">
        <v>8950</v>
      </c>
      <c r="D128" s="35" t="n">
        <v>24.37</v>
      </c>
      <c r="E128" s="35" t="n">
        <v>20.59</v>
      </c>
      <c r="F128" s="36"/>
      <c r="G128" s="35" t="n">
        <v>24.05</v>
      </c>
      <c r="H128" s="35" t="n">
        <v>20.55</v>
      </c>
      <c r="I128" s="36"/>
      <c r="J128" s="4" t="str">
        <f aca="false">IF(COUNT(E128,H128)=0,"",IF(H128="","CAST",IF(E128="","MAB",IF(E128&lt;H128,"CAST",IF(H128&lt;E128,"MAB","EMPATE")))))</f>
        <v>MAB</v>
      </c>
      <c r="K128" s="6" t="n">
        <f aca="false">IF(COUNT(E128,H128)=0,"",MIN(E128,H128))</f>
        <v>20.55</v>
      </c>
      <c r="L128" s="6" t="n">
        <f aca="false">IF(COUNT(E128,H128)&lt;2,"",E128-H128)</f>
        <v>0.0399999999999992</v>
      </c>
      <c r="M128" s="7" t="n">
        <f aca="false">IF(COUNT(E128,H128)&lt;2,"",E128/H128-1)</f>
        <v>0.00194647201946463</v>
      </c>
    </row>
    <row r="129" customFormat="false" ht="15" hidden="false" customHeight="false" outlineLevel="0" collapsed="false">
      <c r="A129" s="4" t="n">
        <v>5440</v>
      </c>
      <c r="B129" s="4" t="s">
        <v>18522</v>
      </c>
      <c r="C129" s="4" t="s">
        <v>8950</v>
      </c>
      <c r="D129" s="35" t="n">
        <v>47.34</v>
      </c>
      <c r="E129" s="35" t="n">
        <v>43.35</v>
      </c>
      <c r="F129" s="36"/>
      <c r="G129" s="35" t="n">
        <v>51.84</v>
      </c>
      <c r="H129" s="35" t="n">
        <v>44.49</v>
      </c>
      <c r="I129" s="36"/>
      <c r="J129" s="4" t="str">
        <f aca="false">IF(COUNT(E129,H129)=0,"",IF(H129="","CAST",IF(E129="","MAB",IF(E129&lt;H129,"CAST",IF(H129&lt;E129,"MAB","EMPATE")))))</f>
        <v>CAST</v>
      </c>
      <c r="K129" s="6" t="n">
        <f aca="false">IF(COUNT(E129,H129)=0,"",MIN(E129,H129))</f>
        <v>43.35</v>
      </c>
      <c r="L129" s="6" t="n">
        <f aca="false">IF(COUNT(E129,H129)&lt;2,"",E129-H129)</f>
        <v>-1.14</v>
      </c>
      <c r="M129" s="7" t="n">
        <f aca="false">IF(COUNT(E129,H129)&lt;2,"",E129/H129-1)</f>
        <v>-0.0256237356709373</v>
      </c>
    </row>
    <row r="130" customFormat="false" ht="15" hidden="false" customHeight="false" outlineLevel="0" collapsed="false">
      <c r="A130" s="4" t="n">
        <v>4753</v>
      </c>
      <c r="B130" s="4" t="s">
        <v>18523</v>
      </c>
      <c r="C130" s="4" t="s">
        <v>8950</v>
      </c>
      <c r="D130" s="35" t="n">
        <v>30.27</v>
      </c>
      <c r="E130" s="35" t="n">
        <v>26.45</v>
      </c>
      <c r="F130" s="36"/>
      <c r="G130" s="35" t="n">
        <v>31.09</v>
      </c>
      <c r="H130" s="35" t="n">
        <v>26.95</v>
      </c>
      <c r="I130" s="36"/>
      <c r="J130" s="4" t="str">
        <f aca="false">IF(COUNT(E130,H130)=0,"",IF(H130="","CAST",IF(E130="","MAB",IF(E130&lt;H130,"CAST",IF(H130&lt;E130,"MAB","EMPATE")))))</f>
        <v>CAST</v>
      </c>
      <c r="K130" s="6" t="n">
        <f aca="false">IF(COUNT(E130,H130)=0,"",MIN(E130,H130))</f>
        <v>26.45</v>
      </c>
      <c r="L130" s="6" t="n">
        <f aca="false">IF(COUNT(E130,H130)&lt;2,"",E130-H130)</f>
        <v>-0.5</v>
      </c>
      <c r="M130" s="7" t="n">
        <f aca="false">IF(COUNT(E130,H130)&lt;2,"",E130/H130-1)</f>
        <v>-0.0185528756957328</v>
      </c>
    </row>
    <row r="131" customFormat="false" ht="15" hidden="false" customHeight="false" outlineLevel="0" collapsed="false">
      <c r="A131" s="4" t="n">
        <v>4755</v>
      </c>
      <c r="B131" s="4" t="s">
        <v>18488</v>
      </c>
      <c r="C131" s="4" t="s">
        <v>8950</v>
      </c>
      <c r="D131" s="35"/>
      <c r="E131" s="35"/>
      <c r="F131" s="36"/>
      <c r="G131" s="35" t="n">
        <v>48.82</v>
      </c>
      <c r="H131" s="35" t="n">
        <v>41.75</v>
      </c>
      <c r="I131" s="36"/>
      <c r="J131" s="4" t="str">
        <f aca="false">IF(COUNT(E131,H131)=0,"",IF(H131="","CAST",IF(E131="","MAB",IF(E131&lt;H131,"CAST",IF(H131&lt;E131,"MAB","EMPATE")))))</f>
        <v>MAB</v>
      </c>
      <c r="K131" s="6" t="n">
        <f aca="false">IF(COUNT(E131,H131)=0,"",MIN(E131,H131))</f>
        <v>41.75</v>
      </c>
      <c r="L131" s="6" t="str">
        <f aca="false">IF(COUNT(E131,H131)&lt;2,"",E131-H131)</f>
        <v/>
      </c>
      <c r="M131" s="7" t="str">
        <f aca="false">IF(COUNT(E131,H131)&lt;2,"",E131/H131-1)</f>
        <v/>
      </c>
    </row>
    <row r="132" customFormat="false" ht="15" hidden="false" customHeight="false" outlineLevel="0" collapsed="false">
      <c r="A132" s="4" t="n">
        <v>19421</v>
      </c>
      <c r="B132" s="4" t="s">
        <v>18489</v>
      </c>
      <c r="C132" s="4" t="s">
        <v>8950</v>
      </c>
      <c r="D132" s="35"/>
      <c r="E132" s="35"/>
      <c r="F132" s="36"/>
      <c r="G132" s="35" t="n">
        <v>58.9</v>
      </c>
      <c r="H132" s="35" t="n">
        <v>49.99</v>
      </c>
      <c r="I132" s="36"/>
      <c r="J132" s="4" t="str">
        <f aca="false">IF(COUNT(E132,H132)=0,"",IF(H132="","CAST",IF(E132="","MAB",IF(E132&lt;H132,"CAST",IF(H132&lt;E132,"MAB","EMPATE")))))</f>
        <v>MAB</v>
      </c>
      <c r="K132" s="6" t="n">
        <f aca="false">IF(COUNT(E132,H132)=0,"",MIN(E132,H132))</f>
        <v>49.99</v>
      </c>
      <c r="L132" s="6" t="str">
        <f aca="false">IF(COUNT(E132,H132)&lt;2,"",E132-H132)</f>
        <v/>
      </c>
      <c r="M132" s="7" t="str">
        <f aca="false">IF(COUNT(E132,H132)&lt;2,"",E132/H132-1)</f>
        <v/>
      </c>
    </row>
    <row r="133" customFormat="false" ht="15" hidden="false" customHeight="false" outlineLevel="0" collapsed="false">
      <c r="A133" s="4" t="n">
        <v>19539</v>
      </c>
      <c r="B133" s="4" t="s">
        <v>18524</v>
      </c>
      <c r="C133" s="4" t="s">
        <v>8950</v>
      </c>
      <c r="D133" s="35" t="n">
        <v>11.35</v>
      </c>
      <c r="E133" s="35" t="n">
        <v>9.25</v>
      </c>
      <c r="F133" s="36"/>
      <c r="G133" s="35" t="n">
        <v>10.54</v>
      </c>
      <c r="H133" s="35" t="n">
        <v>8.99</v>
      </c>
      <c r="I133" s="36"/>
      <c r="J133" s="4" t="str">
        <f aca="false">IF(COUNT(E133,H133)=0,"",IF(H133="","CAST",IF(E133="","MAB",IF(E133&lt;H133,"CAST",IF(H133&lt;E133,"MAB","EMPATE")))))</f>
        <v>MAB</v>
      </c>
      <c r="K133" s="6" t="n">
        <f aca="false">IF(COUNT(E133,H133)=0,"",MIN(E133,H133))</f>
        <v>8.99</v>
      </c>
      <c r="L133" s="6" t="n">
        <f aca="false">IF(COUNT(E133,H133)&lt;2,"",E133-H133)</f>
        <v>0.26</v>
      </c>
      <c r="M133" s="7" t="n">
        <f aca="false">IF(COUNT(E133,H133)&lt;2,"",E133/H133-1)</f>
        <v>0.028921023359288</v>
      </c>
    </row>
    <row r="134" customFormat="false" ht="15" hidden="false" customHeight="false" outlineLevel="0" collapsed="false">
      <c r="A134" s="4" t="n">
        <v>4754</v>
      </c>
      <c r="B134" s="4" t="s">
        <v>18525</v>
      </c>
      <c r="C134" s="4" t="s">
        <v>8950</v>
      </c>
      <c r="D134" s="35" t="n">
        <v>23.85</v>
      </c>
      <c r="E134" s="35" t="n">
        <v>19.99</v>
      </c>
      <c r="F134" s="36"/>
      <c r="G134" s="35" t="n">
        <v>23.54</v>
      </c>
      <c r="H134" s="35" t="n">
        <v>20.15</v>
      </c>
      <c r="I134" s="36"/>
      <c r="J134" s="4" t="str">
        <f aca="false">IF(COUNT(E134,H134)=0,"",IF(H134="","CAST",IF(E134="","MAB",IF(E134&lt;H134,"CAST",IF(H134&lt;E134,"MAB","EMPATE")))))</f>
        <v>CAST</v>
      </c>
      <c r="K134" s="6" t="n">
        <f aca="false">IF(COUNT(E134,H134)=0,"",MIN(E134,H134))</f>
        <v>19.99</v>
      </c>
      <c r="L134" s="6" t="n">
        <f aca="false">IF(COUNT(E134,H134)&lt;2,"",E134-H134)</f>
        <v>-0.16</v>
      </c>
      <c r="M134" s="7" t="n">
        <f aca="false">IF(COUNT(E134,H134)&lt;2,"",E134/H134-1)</f>
        <v>-0.00794044665012406</v>
      </c>
    </row>
    <row r="135" customFormat="false" ht="15" hidden="false" customHeight="false" outlineLevel="0" collapsed="false">
      <c r="A135" s="4" t="n">
        <v>18728</v>
      </c>
      <c r="B135" s="4" t="s">
        <v>18526</v>
      </c>
      <c r="C135" s="4" t="s">
        <v>8950</v>
      </c>
      <c r="D135" s="35"/>
      <c r="E135" s="35"/>
      <c r="F135" s="36"/>
      <c r="G135" s="35" t="n">
        <v>8.89</v>
      </c>
      <c r="H135" s="35" t="n">
        <v>7.59</v>
      </c>
      <c r="I135" s="36"/>
      <c r="J135" s="4" t="str">
        <f aca="false">IF(COUNT(E135,H135)=0,"",IF(H135="","CAST",IF(E135="","MAB",IF(E135&lt;H135,"CAST",IF(H135&lt;E135,"MAB","EMPATE")))))</f>
        <v>MAB</v>
      </c>
      <c r="K135" s="6" t="n">
        <f aca="false">IF(COUNT(E135,H135)=0,"",MIN(E135,H135))</f>
        <v>7.59</v>
      </c>
      <c r="L135" s="6" t="str">
        <f aca="false">IF(COUNT(E135,H135)&lt;2,"",E135-H135)</f>
        <v/>
      </c>
      <c r="M135" s="7" t="str">
        <f aca="false">IF(COUNT(E135,H135)&lt;2,"",E135/H135-1)</f>
        <v/>
      </c>
    </row>
    <row r="136" customFormat="false" ht="15" hidden="false" customHeight="false" outlineLevel="0" collapsed="false">
      <c r="A136" s="4" t="n">
        <v>4709</v>
      </c>
      <c r="B136" s="4" t="s">
        <v>18527</v>
      </c>
      <c r="C136" s="4" t="s">
        <v>8950</v>
      </c>
      <c r="D136" s="35" t="n">
        <v>16.77</v>
      </c>
      <c r="E136" s="35" t="n">
        <v>13.99</v>
      </c>
      <c r="F136" s="36"/>
      <c r="G136" s="35"/>
      <c r="H136" s="35"/>
      <c r="I136" s="36"/>
      <c r="J136" s="4" t="str">
        <f aca="false">IF(COUNT(E136,H136)=0,"",IF(H136="","CAST",IF(E136="","MAB",IF(E136&lt;H136,"CAST",IF(H136&lt;E136,"MAB","EMPATE")))))</f>
        <v>CAST</v>
      </c>
      <c r="K136" s="6" t="n">
        <f aca="false">IF(COUNT(E136,H136)=0,"",MIN(E136,H136))</f>
        <v>13.99</v>
      </c>
      <c r="L136" s="6" t="str">
        <f aca="false">IF(COUNT(E136,H136)&lt;2,"",E136-H136)</f>
        <v/>
      </c>
      <c r="M136" s="7" t="str">
        <f aca="false">IF(COUNT(E136,H136)&lt;2,"",E136/H136-1)</f>
        <v/>
      </c>
    </row>
    <row r="137" customFormat="false" ht="15" hidden="false" customHeight="false" outlineLevel="0" collapsed="false">
      <c r="A137" s="4" t="n">
        <v>4743</v>
      </c>
      <c r="B137" s="4" t="s">
        <v>18528</v>
      </c>
      <c r="C137" s="4" t="s">
        <v>8950</v>
      </c>
      <c r="D137" s="35"/>
      <c r="E137" s="35"/>
      <c r="F137" s="36"/>
      <c r="G137" s="35" t="n">
        <v>22.76</v>
      </c>
      <c r="H137" s="35" t="n">
        <v>19.49</v>
      </c>
      <c r="I137" s="36"/>
      <c r="J137" s="4" t="str">
        <f aca="false">IF(COUNT(E137,H137)=0,"",IF(H137="","CAST",IF(E137="","MAB",IF(E137&lt;H137,"CAST",IF(H137&lt;E137,"MAB","EMPATE")))))</f>
        <v>MAB</v>
      </c>
      <c r="K137" s="6" t="n">
        <f aca="false">IF(COUNT(E137,H137)=0,"",MIN(E137,H137))</f>
        <v>19.49</v>
      </c>
      <c r="L137" s="6" t="str">
        <f aca="false">IF(COUNT(E137,H137)&lt;2,"",E137-H137)</f>
        <v/>
      </c>
      <c r="M137" s="7" t="str">
        <f aca="false">IF(COUNT(E137,H137)&lt;2,"",E137/H137-1)</f>
        <v/>
      </c>
    </row>
    <row r="138" customFormat="false" ht="15" hidden="false" customHeight="false" outlineLevel="0" collapsed="false">
      <c r="A138" s="4" t="n">
        <v>12334</v>
      </c>
      <c r="B138" s="4" t="s">
        <v>18529</v>
      </c>
      <c r="C138" s="4" t="s">
        <v>8950</v>
      </c>
      <c r="D138" s="35" t="n">
        <v>10.04</v>
      </c>
      <c r="E138" s="35" t="n">
        <v>9.19</v>
      </c>
      <c r="F138" s="36"/>
      <c r="G138" s="35" t="n">
        <v>10.61</v>
      </c>
      <c r="H138" s="35" t="n">
        <v>8.99</v>
      </c>
      <c r="I138" s="36"/>
      <c r="J138" s="4" t="str">
        <f aca="false">IF(COUNT(E138,H138)=0,"",IF(H138="","CAST",IF(E138="","MAB",IF(E138&lt;H138,"CAST",IF(H138&lt;E138,"MAB","EMPATE")))))</f>
        <v>MAB</v>
      </c>
      <c r="K138" s="6" t="n">
        <f aca="false">IF(COUNT(E138,H138)=0,"",MIN(E138,H138))</f>
        <v>8.99</v>
      </c>
      <c r="L138" s="6" t="n">
        <f aca="false">IF(COUNT(E138,H138)&lt;2,"",E138-H138)</f>
        <v>0.199999999999999</v>
      </c>
      <c r="M138" s="7" t="n">
        <f aca="false">IF(COUNT(E138,H138)&lt;2,"",E138/H138-1)</f>
        <v>0.0222469410456061</v>
      </c>
    </row>
    <row r="139" customFormat="false" ht="15" hidden="false" customHeight="false" outlineLevel="0" collapsed="false">
      <c r="A139" s="4" t="n">
        <v>9787</v>
      </c>
      <c r="B139" s="4" t="s">
        <v>18530</v>
      </c>
      <c r="C139" s="4" t="s">
        <v>8950</v>
      </c>
      <c r="D139" s="35" t="n">
        <v>43.98</v>
      </c>
      <c r="E139" s="35" t="n">
        <v>39.99</v>
      </c>
      <c r="F139" s="36"/>
      <c r="G139" s="35" t="n">
        <v>46.84</v>
      </c>
      <c r="H139" s="35" t="n">
        <v>42.85</v>
      </c>
      <c r="I139" s="36"/>
      <c r="J139" s="4" t="str">
        <f aca="false">IF(COUNT(E139,H139)=0,"",IF(H139="","CAST",IF(E139="","MAB",IF(E139&lt;H139,"CAST",IF(H139&lt;E139,"MAB","EMPATE")))))</f>
        <v>CAST</v>
      </c>
      <c r="K139" s="6" t="n">
        <f aca="false">IF(COUNT(E139,H139)=0,"",MIN(E139,H139))</f>
        <v>39.99</v>
      </c>
      <c r="L139" s="6" t="n">
        <f aca="false">IF(COUNT(E139,H139)&lt;2,"",E139-H139)</f>
        <v>-2.86</v>
      </c>
      <c r="M139" s="7" t="n">
        <f aca="false">IF(COUNT(E139,H139)&lt;2,"",E139/H139-1)</f>
        <v>-0.0667444574095683</v>
      </c>
    </row>
    <row r="140" customFormat="false" ht="15" hidden="false" customHeight="false" outlineLevel="0" collapsed="false">
      <c r="A140" s="4" t="n">
        <v>4748</v>
      </c>
      <c r="B140" s="4" t="s">
        <v>18531</v>
      </c>
      <c r="C140" s="4" t="s">
        <v>8950</v>
      </c>
      <c r="D140" s="35"/>
      <c r="E140" s="35"/>
      <c r="F140" s="36"/>
      <c r="G140" s="35" t="n">
        <v>15.98</v>
      </c>
      <c r="H140" s="35" t="n">
        <v>11.99</v>
      </c>
      <c r="I140" s="36"/>
      <c r="J140" s="4" t="str">
        <f aca="false">IF(COUNT(E140,H140)=0,"",IF(H140="","CAST",IF(E140="","MAB",IF(E140&lt;H140,"CAST",IF(H140&lt;E140,"MAB","EMPATE")))))</f>
        <v>MAB</v>
      </c>
      <c r="K140" s="6" t="n">
        <f aca="false">IF(COUNT(E140,H140)=0,"",MIN(E140,H140))</f>
        <v>11.99</v>
      </c>
      <c r="L140" s="6" t="str">
        <f aca="false">IF(COUNT(E140,H140)&lt;2,"",E140-H140)</f>
        <v/>
      </c>
      <c r="M140" s="7" t="str">
        <f aca="false">IF(COUNT(E140,H140)&lt;2,"",E140/H140-1)</f>
        <v/>
      </c>
    </row>
    <row r="141" customFormat="false" ht="15" hidden="false" customHeight="false" outlineLevel="0" collapsed="false">
      <c r="A141" s="4" t="n">
        <v>12391</v>
      </c>
      <c r="B141" s="4" t="s">
        <v>18532</v>
      </c>
      <c r="C141" s="4" t="s">
        <v>8950</v>
      </c>
      <c r="D141" s="35"/>
      <c r="E141" s="35"/>
      <c r="F141" s="36"/>
      <c r="G141" s="35" t="n">
        <v>2.58</v>
      </c>
      <c r="H141" s="35" t="n">
        <v>2.25</v>
      </c>
      <c r="I141" s="36"/>
      <c r="J141" s="4" t="str">
        <f aca="false">IF(COUNT(E141,H141)=0,"",IF(H141="","CAST",IF(E141="","MAB",IF(E141&lt;H141,"CAST",IF(H141&lt;E141,"MAB","EMPATE")))))</f>
        <v>MAB</v>
      </c>
      <c r="K141" s="6" t="n">
        <f aca="false">IF(COUNT(E141,H141)=0,"",MIN(E141,H141))</f>
        <v>2.25</v>
      </c>
      <c r="L141" s="6" t="str">
        <f aca="false">IF(COUNT(E141,H141)&lt;2,"",E141-H141)</f>
        <v/>
      </c>
      <c r="M141" s="7" t="str">
        <f aca="false">IF(COUNT(E141,H141)&lt;2,"",E141/H141-1)</f>
        <v/>
      </c>
    </row>
    <row r="142" customFormat="false" ht="15" hidden="false" customHeight="false" outlineLevel="0" collapsed="false">
      <c r="A142" s="4" t="n">
        <v>4776</v>
      </c>
      <c r="B142" s="4" t="s">
        <v>18533</v>
      </c>
      <c r="C142" s="4" t="s">
        <v>8950</v>
      </c>
      <c r="D142" s="35"/>
      <c r="E142" s="35"/>
      <c r="F142" s="36"/>
      <c r="G142" s="35" t="n">
        <v>4.95</v>
      </c>
      <c r="H142" s="35" t="n">
        <v>4.25</v>
      </c>
      <c r="I142" s="36"/>
      <c r="J142" s="4" t="str">
        <f aca="false">IF(COUNT(E142,H142)=0,"",IF(H142="","CAST",IF(E142="","MAB",IF(E142&lt;H142,"CAST",IF(H142&lt;E142,"MAB","EMPATE")))))</f>
        <v>MAB</v>
      </c>
      <c r="K142" s="6" t="n">
        <f aca="false">IF(COUNT(E142,H142)=0,"",MIN(E142,H142))</f>
        <v>4.25</v>
      </c>
      <c r="L142" s="6" t="str">
        <f aca="false">IF(COUNT(E142,H142)&lt;2,"",E142-H142)</f>
        <v/>
      </c>
      <c r="M142" s="7" t="str">
        <f aca="false">IF(COUNT(E142,H142)&lt;2,"",E142/H142-1)</f>
        <v/>
      </c>
    </row>
    <row r="143" customFormat="false" ht="15" hidden="false" customHeight="false" outlineLevel="0" collapsed="false">
      <c r="A143" s="4" t="n">
        <v>4871</v>
      </c>
      <c r="B143" s="4" t="s">
        <v>18534</v>
      </c>
      <c r="C143" s="4" t="s">
        <v>8950</v>
      </c>
      <c r="D143" s="35" t="n">
        <v>7.18</v>
      </c>
      <c r="E143" s="35" t="n">
        <v>5.99</v>
      </c>
      <c r="F143" s="36"/>
      <c r="G143" s="35" t="n">
        <v>7.09</v>
      </c>
      <c r="H143" s="35" t="n">
        <v>6.05</v>
      </c>
      <c r="I143" s="36"/>
      <c r="J143" s="4" t="str">
        <f aca="false">IF(COUNT(E143,H143)=0,"",IF(H143="","CAST",IF(E143="","MAB",IF(E143&lt;H143,"CAST",IF(H143&lt;E143,"MAB","EMPATE")))))</f>
        <v>CAST</v>
      </c>
      <c r="K143" s="6" t="n">
        <f aca="false">IF(COUNT(E143,H143)=0,"",MIN(E143,H143))</f>
        <v>5.99</v>
      </c>
      <c r="L143" s="6" t="n">
        <f aca="false">IF(COUNT(E143,H143)&lt;2,"",E143-H143)</f>
        <v>-0.0599999999999996</v>
      </c>
      <c r="M143" s="7" t="n">
        <f aca="false">IF(COUNT(E143,H143)&lt;2,"",E143/H143-1)</f>
        <v>-0.00991735537190075</v>
      </c>
    </row>
    <row r="144" customFormat="false" ht="15" hidden="false" customHeight="false" outlineLevel="0" collapsed="false">
      <c r="A144" s="4" t="n">
        <v>4920</v>
      </c>
      <c r="B144" s="4" t="s">
        <v>18535</v>
      </c>
      <c r="C144" s="4" t="s">
        <v>8950</v>
      </c>
      <c r="D144" s="35" t="n">
        <v>7.23</v>
      </c>
      <c r="E144" s="35" t="n">
        <v>5.99</v>
      </c>
      <c r="F144" s="36"/>
      <c r="G144" s="35" t="n">
        <v>7.13</v>
      </c>
      <c r="H144" s="35" t="n">
        <v>5.99</v>
      </c>
      <c r="I144" s="36"/>
      <c r="J144" s="4" t="str">
        <f aca="false">IF(COUNT(E144,H144)=0,"",IF(H144="","CAST",IF(E144="","MAB",IF(E144&lt;H144,"CAST",IF(H144&lt;E144,"MAB","EMPATE")))))</f>
        <v>EMPATE</v>
      </c>
      <c r="K144" s="6" t="n">
        <f aca="false">IF(COUNT(E144,H144)=0,"",MIN(E144,H144))</f>
        <v>5.99</v>
      </c>
      <c r="L144" s="6" t="n">
        <f aca="false">IF(COUNT(E144,H144)&lt;2,"",E144-H144)</f>
        <v>0</v>
      </c>
      <c r="M144" s="7" t="n">
        <f aca="false">IF(COUNT(E144,H144)&lt;2,"",E144/H144-1)</f>
        <v>0</v>
      </c>
    </row>
    <row r="145" customFormat="false" ht="15" hidden="false" customHeight="false" outlineLevel="0" collapsed="false">
      <c r="A145" s="4" t="n">
        <v>16325</v>
      </c>
      <c r="B145" s="4" t="s">
        <v>18536</v>
      </c>
      <c r="C145" s="4" t="s">
        <v>8950</v>
      </c>
      <c r="D145" s="35" t="n">
        <v>17.77</v>
      </c>
      <c r="E145" s="35" t="n">
        <v>15.49</v>
      </c>
      <c r="F145" s="36"/>
      <c r="G145" s="35" t="n">
        <v>17.89</v>
      </c>
      <c r="H145" s="35" t="n">
        <v>15.49</v>
      </c>
      <c r="I145" s="36"/>
      <c r="J145" s="4" t="str">
        <f aca="false">IF(COUNT(E145,H145)=0,"",IF(H145="","CAST",IF(E145="","MAB",IF(E145&lt;H145,"CAST",IF(H145&lt;E145,"MAB","EMPATE")))))</f>
        <v>EMPATE</v>
      </c>
      <c r="K145" s="6" t="n">
        <f aca="false">IF(COUNT(E145,H145)=0,"",MIN(E145,H145))</f>
        <v>15.49</v>
      </c>
      <c r="L145" s="6" t="n">
        <f aca="false">IF(COUNT(E145,H145)&lt;2,"",E145-H145)</f>
        <v>0</v>
      </c>
      <c r="M145" s="7" t="n">
        <f aca="false">IF(COUNT(E145,H145)&lt;2,"",E145/H145-1)</f>
        <v>0</v>
      </c>
    </row>
    <row r="146" customFormat="false" ht="15" hidden="false" customHeight="false" outlineLevel="0" collapsed="false">
      <c r="A146" s="4" t="n">
        <v>4796</v>
      </c>
      <c r="B146" s="4" t="s">
        <v>18537</v>
      </c>
      <c r="C146" s="4" t="s">
        <v>8950</v>
      </c>
      <c r="D146" s="35"/>
      <c r="E146" s="35"/>
      <c r="F146" s="36"/>
      <c r="G146" s="35" t="n">
        <v>2.6</v>
      </c>
      <c r="H146" s="35" t="n">
        <v>2.19</v>
      </c>
      <c r="I146" s="36"/>
      <c r="J146" s="4" t="str">
        <f aca="false">IF(COUNT(E146,H146)=0,"",IF(H146="","CAST",IF(E146="","MAB",IF(E146&lt;H146,"CAST",IF(H146&lt;E146,"MAB","EMPATE")))))</f>
        <v>MAB</v>
      </c>
      <c r="K146" s="6" t="n">
        <f aca="false">IF(COUNT(E146,H146)=0,"",MIN(E146,H146))</f>
        <v>2.19</v>
      </c>
      <c r="L146" s="6" t="str">
        <f aca="false">IF(COUNT(E146,H146)&lt;2,"",E146-H146)</f>
        <v/>
      </c>
      <c r="M146" s="7" t="str">
        <f aca="false">IF(COUNT(E146,H146)&lt;2,"",E146/H146-1)</f>
        <v/>
      </c>
    </row>
    <row r="147" customFormat="false" ht="15" hidden="false" customHeight="false" outlineLevel="0" collapsed="false">
      <c r="A147" s="4" t="n">
        <v>19547</v>
      </c>
      <c r="B147" s="4" t="s">
        <v>18538</v>
      </c>
      <c r="C147" s="4" t="s">
        <v>8950</v>
      </c>
      <c r="D147" s="35" t="n">
        <v>9.54</v>
      </c>
      <c r="E147" s="35" t="n">
        <v>7.99</v>
      </c>
      <c r="F147" s="36"/>
      <c r="G147" s="35" t="n">
        <v>9.42</v>
      </c>
      <c r="H147" s="35" t="n">
        <v>7.99</v>
      </c>
      <c r="I147" s="36"/>
      <c r="J147" s="4" t="str">
        <f aca="false">IF(COUNT(E147,H147)=0,"",IF(H147="","CAST",IF(E147="","MAB",IF(E147&lt;H147,"CAST",IF(H147&lt;E147,"MAB","EMPATE")))))</f>
        <v>EMPATE</v>
      </c>
      <c r="K147" s="6" t="n">
        <f aca="false">IF(COUNT(E147,H147)=0,"",MIN(E147,H147))</f>
        <v>7.99</v>
      </c>
      <c r="L147" s="6" t="n">
        <f aca="false">IF(COUNT(E147,H147)&lt;2,"",E147-H147)</f>
        <v>0</v>
      </c>
      <c r="M147" s="7" t="n">
        <f aca="false">IF(COUNT(E147,H147)&lt;2,"",E147/H147-1)</f>
        <v>0</v>
      </c>
    </row>
    <row r="148" customFormat="false" ht="15" hidden="false" customHeight="false" outlineLevel="0" collapsed="false">
      <c r="A148" s="4" t="n">
        <v>4713</v>
      </c>
      <c r="B148" s="4" t="s">
        <v>18539</v>
      </c>
      <c r="C148" s="4" t="s">
        <v>8950</v>
      </c>
      <c r="D148" s="35" t="n">
        <v>9.09</v>
      </c>
      <c r="E148" s="35" t="n">
        <v>7.69</v>
      </c>
      <c r="F148" s="36"/>
      <c r="G148" s="35" t="n">
        <v>8.97</v>
      </c>
      <c r="H148" s="35" t="n">
        <v>7.65</v>
      </c>
      <c r="I148" s="36"/>
      <c r="J148" s="4" t="str">
        <f aca="false">IF(COUNT(E148,H148)=0,"",IF(H148="","CAST",IF(E148="","MAB",IF(E148&lt;H148,"CAST",IF(H148&lt;E148,"MAB","EMPATE")))))</f>
        <v>MAB</v>
      </c>
      <c r="K148" s="6" t="n">
        <f aca="false">IF(COUNT(E148,H148)=0,"",MIN(E148,H148))</f>
        <v>7.65</v>
      </c>
      <c r="L148" s="6" t="n">
        <f aca="false">IF(COUNT(E148,H148)&lt;2,"",E148-H148)</f>
        <v>0.04</v>
      </c>
      <c r="M148" s="7" t="n">
        <f aca="false">IF(COUNT(E148,H148)&lt;2,"",E148/H148-1)</f>
        <v>0.00522875816993462</v>
      </c>
    </row>
    <row r="149" customFormat="false" ht="15" hidden="false" customHeight="false" outlineLevel="0" collapsed="false">
      <c r="A149" s="4" t="n">
        <v>17623</v>
      </c>
      <c r="B149" s="4" t="s">
        <v>18540</v>
      </c>
      <c r="C149" s="4" t="s">
        <v>8950</v>
      </c>
      <c r="D149" s="35"/>
      <c r="E149" s="35"/>
      <c r="F149" s="36"/>
      <c r="G149" s="35" t="n">
        <v>8.09</v>
      </c>
      <c r="H149" s="35" t="n">
        <v>7.39</v>
      </c>
      <c r="I149" s="36"/>
      <c r="J149" s="4" t="str">
        <f aca="false">IF(COUNT(E149,H149)=0,"",IF(H149="","CAST",IF(E149="","MAB",IF(E149&lt;H149,"CAST",IF(H149&lt;E149,"MAB","EMPATE")))))</f>
        <v>MAB</v>
      </c>
      <c r="K149" s="6" t="n">
        <f aca="false">IF(COUNT(E149,H149)=0,"",MIN(E149,H149))</f>
        <v>7.39</v>
      </c>
      <c r="L149" s="6" t="str">
        <f aca="false">IF(COUNT(E149,H149)&lt;2,"",E149-H149)</f>
        <v/>
      </c>
      <c r="M149" s="7" t="str">
        <f aca="false">IF(COUNT(E149,H149)&lt;2,"",E149/H149-1)</f>
        <v/>
      </c>
    </row>
    <row r="150" customFormat="false" ht="15" hidden="false" customHeight="false" outlineLevel="0" collapsed="false">
      <c r="A150" s="4" t="n">
        <v>12320</v>
      </c>
      <c r="B150" s="4" t="s">
        <v>18541</v>
      </c>
      <c r="C150" s="4" t="s">
        <v>8950</v>
      </c>
      <c r="D150" s="35" t="n">
        <v>31.58</v>
      </c>
      <c r="E150" s="35" t="n">
        <v>27.59</v>
      </c>
      <c r="F150" s="36"/>
      <c r="G150" s="35" t="n">
        <v>31.28</v>
      </c>
      <c r="H150" s="35" t="n">
        <v>27.29</v>
      </c>
      <c r="I150" s="36"/>
      <c r="J150" s="4" t="str">
        <f aca="false">IF(COUNT(E150,H150)=0,"",IF(H150="","CAST",IF(E150="","MAB",IF(E150&lt;H150,"CAST",IF(H150&lt;E150,"MAB","EMPATE")))))</f>
        <v>MAB</v>
      </c>
      <c r="K150" s="6" t="n">
        <f aca="false">IF(COUNT(E150,H150)=0,"",MIN(E150,H150))</f>
        <v>27.29</v>
      </c>
      <c r="L150" s="6" t="n">
        <f aca="false">IF(COUNT(E150,H150)&lt;2,"",E150-H150)</f>
        <v>0.300000000000001</v>
      </c>
      <c r="M150" s="7" t="n">
        <f aca="false">IF(COUNT(E150,H150)&lt;2,"",E150/H150-1)</f>
        <v>0.0109930377427629</v>
      </c>
    </row>
    <row r="151" customFormat="false" ht="15" hidden="false" customHeight="false" outlineLevel="0" collapsed="false">
      <c r="A151" s="4" t="n">
        <v>19570</v>
      </c>
      <c r="B151" s="4" t="s">
        <v>18542</v>
      </c>
      <c r="C151" s="4" t="s">
        <v>8950</v>
      </c>
      <c r="D151" s="35" t="n">
        <v>8.9</v>
      </c>
      <c r="E151" s="35" t="n">
        <v>7.59</v>
      </c>
      <c r="F151" s="36"/>
      <c r="G151" s="35" t="n">
        <v>8.79</v>
      </c>
      <c r="H151" s="35" t="n">
        <v>7.59</v>
      </c>
      <c r="I151" s="36"/>
      <c r="J151" s="4" t="str">
        <f aca="false">IF(COUNT(E151,H151)=0,"",IF(H151="","CAST",IF(E151="","MAB",IF(E151&lt;H151,"CAST",IF(H151&lt;E151,"MAB","EMPATE")))))</f>
        <v>EMPATE</v>
      </c>
      <c r="K151" s="6" t="n">
        <f aca="false">IF(COUNT(E151,H151)=0,"",MIN(E151,H151))</f>
        <v>7.59</v>
      </c>
      <c r="L151" s="6" t="n">
        <f aca="false">IF(COUNT(E151,H151)&lt;2,"",E151-H151)</f>
        <v>0</v>
      </c>
      <c r="M151" s="7" t="n">
        <f aca="false">IF(COUNT(E151,H151)&lt;2,"",E151/H151-1)</f>
        <v>0</v>
      </c>
    </row>
    <row r="152" customFormat="false" ht="15" hidden="false" customHeight="false" outlineLevel="0" collapsed="false">
      <c r="A152" s="4" t="n">
        <v>24878</v>
      </c>
      <c r="B152" s="4" t="s">
        <v>18543</v>
      </c>
      <c r="C152" s="4" t="s">
        <v>8950</v>
      </c>
      <c r="D152" s="35" t="n">
        <v>23.82</v>
      </c>
      <c r="E152" s="35" t="n">
        <v>20.89</v>
      </c>
      <c r="F152" s="36"/>
      <c r="G152" s="35" t="n">
        <v>23.82</v>
      </c>
      <c r="H152" s="35" t="n">
        <v>20.89</v>
      </c>
      <c r="I152" s="36"/>
      <c r="J152" s="4" t="str">
        <f aca="false">IF(COUNT(E152,H152)=0,"",IF(H152="","CAST",IF(E152="","MAB",IF(E152&lt;H152,"CAST",IF(H152&lt;E152,"MAB","EMPATE")))))</f>
        <v>EMPATE</v>
      </c>
      <c r="K152" s="6" t="n">
        <f aca="false">IF(COUNT(E152,H152)=0,"",MIN(E152,H152))</f>
        <v>20.89</v>
      </c>
      <c r="L152" s="6" t="n">
        <f aca="false">IF(COUNT(E152,H152)&lt;2,"",E152-H152)</f>
        <v>0</v>
      </c>
      <c r="M152" s="7" t="n">
        <f aca="false">IF(COUNT(E152,H152)&lt;2,"",E152/H152-1)</f>
        <v>0</v>
      </c>
    </row>
    <row r="153" customFormat="false" ht="15" hidden="false" customHeight="false" outlineLevel="0" collapsed="false">
      <c r="A153" s="4" t="n">
        <v>26443</v>
      </c>
      <c r="B153" s="4" t="s">
        <v>18544</v>
      </c>
      <c r="C153" s="4" t="s">
        <v>8950</v>
      </c>
      <c r="D153" s="35" t="n">
        <v>7.81</v>
      </c>
      <c r="E153" s="35" t="n">
        <v>6.59</v>
      </c>
      <c r="F153" s="36"/>
      <c r="G153" s="35" t="n">
        <v>7.71</v>
      </c>
      <c r="H153" s="35" t="n">
        <v>6.59</v>
      </c>
      <c r="I153" s="36"/>
      <c r="J153" s="4" t="str">
        <f aca="false">IF(COUNT(E153,H153)=0,"",IF(H153="","CAST",IF(E153="","MAB",IF(E153&lt;H153,"CAST",IF(H153&lt;E153,"MAB","EMPATE")))))</f>
        <v>EMPATE</v>
      </c>
      <c r="K153" s="6" t="n">
        <f aca="false">IF(COUNT(E153,H153)=0,"",MIN(E153,H153))</f>
        <v>6.59</v>
      </c>
      <c r="L153" s="6" t="n">
        <f aca="false">IF(COUNT(E153,H153)&lt;2,"",E153-H153)</f>
        <v>0</v>
      </c>
      <c r="M153" s="7" t="n">
        <f aca="false">IF(COUNT(E153,H153)&lt;2,"",E153/H153-1)</f>
        <v>0</v>
      </c>
    </row>
    <row r="154" customFormat="false" ht="15" hidden="false" customHeight="false" outlineLevel="0" collapsed="false">
      <c r="A154" s="4" t="n">
        <v>5100</v>
      </c>
      <c r="B154" s="4" t="s">
        <v>18545</v>
      </c>
      <c r="C154" s="4" t="s">
        <v>8950</v>
      </c>
      <c r="D154" s="35" t="n">
        <v>6.02</v>
      </c>
      <c r="E154" s="35" t="n">
        <v>4.99</v>
      </c>
      <c r="F154" s="36"/>
      <c r="G154" s="35"/>
      <c r="H154" s="35"/>
      <c r="I154" s="36"/>
      <c r="J154" s="4" t="str">
        <f aca="false">IF(COUNT(E154,H154)=0,"",IF(H154="","CAST",IF(E154="","MAB",IF(E154&lt;H154,"CAST",IF(H154&lt;E154,"MAB","EMPATE")))))</f>
        <v>CAST</v>
      </c>
      <c r="K154" s="6" t="n">
        <f aca="false">IF(COUNT(E154,H154)=0,"",MIN(E154,H154))</f>
        <v>4.99</v>
      </c>
      <c r="L154" s="6" t="str">
        <f aca="false">IF(COUNT(E154,H154)&lt;2,"",E154-H154)</f>
        <v/>
      </c>
      <c r="M154" s="7" t="str">
        <f aca="false">IF(COUNT(E154,H154)&lt;2,"",E154/H154-1)</f>
        <v/>
      </c>
    </row>
    <row r="155" customFormat="false" ht="15" hidden="false" customHeight="false" outlineLevel="0" collapsed="false">
      <c r="A155" s="4" t="n">
        <v>4931</v>
      </c>
      <c r="B155" s="4" t="s">
        <v>18546</v>
      </c>
      <c r="C155" s="4" t="s">
        <v>8950</v>
      </c>
      <c r="D155" s="35"/>
      <c r="E155" s="35"/>
      <c r="F155" s="36"/>
      <c r="G155" s="35" t="n">
        <v>4.58</v>
      </c>
      <c r="H155" s="35" t="n">
        <v>3.89</v>
      </c>
      <c r="I155" s="36"/>
      <c r="J155" s="4" t="str">
        <f aca="false">IF(COUNT(E155,H155)=0,"",IF(H155="","CAST",IF(E155="","MAB",IF(E155&lt;H155,"CAST",IF(H155&lt;E155,"MAB","EMPATE")))))</f>
        <v>MAB</v>
      </c>
      <c r="K155" s="6" t="n">
        <f aca="false">IF(COUNT(E155,H155)=0,"",MIN(E155,H155))</f>
        <v>3.89</v>
      </c>
      <c r="L155" s="6" t="str">
        <f aca="false">IF(COUNT(E155,H155)&lt;2,"",E155-H155)</f>
        <v/>
      </c>
      <c r="M155" s="7" t="str">
        <f aca="false">IF(COUNT(E155,H155)&lt;2,"",E155/H155-1)</f>
        <v/>
      </c>
    </row>
    <row r="156" customFormat="false" ht="15" hidden="false" customHeight="false" outlineLevel="0" collapsed="false">
      <c r="A156" s="4" t="n">
        <v>4810</v>
      </c>
      <c r="B156" s="4" t="s">
        <v>18547</v>
      </c>
      <c r="C156" s="4" t="s">
        <v>8950</v>
      </c>
      <c r="D156" s="35" t="n">
        <v>6.81</v>
      </c>
      <c r="E156" s="35" t="n">
        <v>5.75</v>
      </c>
      <c r="F156" s="36"/>
      <c r="G156" s="35" t="n">
        <v>6.76</v>
      </c>
      <c r="H156" s="35" t="n">
        <v>5.75</v>
      </c>
      <c r="I156" s="36"/>
      <c r="J156" s="4" t="str">
        <f aca="false">IF(COUNT(E156,H156)=0,"",IF(H156="","CAST",IF(E156="","MAB",IF(E156&lt;H156,"CAST",IF(H156&lt;E156,"MAB","EMPATE")))))</f>
        <v>EMPATE</v>
      </c>
      <c r="K156" s="6" t="n">
        <f aca="false">IF(COUNT(E156,H156)=0,"",MIN(E156,H156))</f>
        <v>5.75</v>
      </c>
      <c r="L156" s="6" t="n">
        <f aca="false">IF(COUNT(E156,H156)&lt;2,"",E156-H156)</f>
        <v>0</v>
      </c>
      <c r="M156" s="7" t="n">
        <f aca="false">IF(COUNT(E156,H156)&lt;2,"",E156/H156-1)</f>
        <v>0</v>
      </c>
    </row>
    <row r="157" customFormat="false" ht="15" hidden="false" customHeight="false" outlineLevel="0" collapsed="false">
      <c r="A157" s="4" t="n">
        <v>4949</v>
      </c>
      <c r="B157" s="4" t="s">
        <v>18548</v>
      </c>
      <c r="C157" s="4" t="s">
        <v>8950</v>
      </c>
      <c r="D157" s="35"/>
      <c r="E157" s="35"/>
      <c r="F157" s="36"/>
      <c r="G157" s="35" t="n">
        <v>5.24</v>
      </c>
      <c r="H157" s="35" t="n">
        <v>4.49</v>
      </c>
      <c r="I157" s="36"/>
      <c r="J157" s="4" t="str">
        <f aca="false">IF(COUNT(E157,H157)=0,"",IF(H157="","CAST",IF(E157="","MAB",IF(E157&lt;H157,"CAST",IF(H157&lt;E157,"MAB","EMPATE")))))</f>
        <v>MAB</v>
      </c>
      <c r="K157" s="6" t="n">
        <f aca="false">IF(COUNT(E157,H157)=0,"",MIN(E157,H157))</f>
        <v>4.49</v>
      </c>
      <c r="L157" s="6" t="str">
        <f aca="false">IF(COUNT(E157,H157)&lt;2,"",E157-H157)</f>
        <v/>
      </c>
      <c r="M157" s="7" t="str">
        <f aca="false">IF(COUNT(E157,H157)&lt;2,"",E157/H157-1)</f>
        <v/>
      </c>
    </row>
    <row r="158" customFormat="false" ht="15" hidden="false" customHeight="false" outlineLevel="0" collapsed="false">
      <c r="A158" s="4" t="n">
        <v>12427</v>
      </c>
      <c r="B158" s="4" t="s">
        <v>18549</v>
      </c>
      <c r="C158" s="4" t="s">
        <v>8950</v>
      </c>
      <c r="D158" s="35"/>
      <c r="E158" s="35"/>
      <c r="F158" s="36"/>
      <c r="G158" s="35" t="n">
        <v>60.85</v>
      </c>
      <c r="H158" s="35" t="n">
        <v>51.99</v>
      </c>
      <c r="I158" s="36"/>
      <c r="J158" s="4" t="str">
        <f aca="false">IF(COUNT(E158,H158)=0,"",IF(H158="","CAST",IF(E158="","MAB",IF(E158&lt;H158,"CAST",IF(H158&lt;E158,"MAB","EMPATE")))))</f>
        <v>MAB</v>
      </c>
      <c r="K158" s="6" t="n">
        <f aca="false">IF(COUNT(E158,H158)=0,"",MIN(E158,H158))</f>
        <v>51.99</v>
      </c>
      <c r="L158" s="6" t="str">
        <f aca="false">IF(COUNT(E158,H158)&lt;2,"",E158-H158)</f>
        <v/>
      </c>
      <c r="M158" s="7" t="str">
        <f aca="false">IF(COUNT(E158,H158)&lt;2,"",E158/H158-1)</f>
        <v/>
      </c>
    </row>
    <row r="159" customFormat="false" ht="15" hidden="false" customHeight="false" outlineLevel="0" collapsed="false">
      <c r="A159" s="4" t="n">
        <v>4996</v>
      </c>
      <c r="B159" s="4" t="s">
        <v>18550</v>
      </c>
      <c r="C159" s="4" t="s">
        <v>8950</v>
      </c>
      <c r="D159" s="35"/>
      <c r="E159" s="35"/>
      <c r="F159" s="36"/>
      <c r="G159" s="35" t="n">
        <v>8.82</v>
      </c>
      <c r="H159" s="35" t="n">
        <v>7.65</v>
      </c>
      <c r="I159" s="36"/>
      <c r="J159" s="4" t="str">
        <f aca="false">IF(COUNT(E159,H159)=0,"",IF(H159="","CAST",IF(E159="","MAB",IF(E159&lt;H159,"CAST",IF(H159&lt;E159,"MAB","EMPATE")))))</f>
        <v>MAB</v>
      </c>
      <c r="K159" s="6" t="n">
        <f aca="false">IF(COUNT(E159,H159)=0,"",MIN(E159,H159))</f>
        <v>7.65</v>
      </c>
      <c r="L159" s="6" t="str">
        <f aca="false">IF(COUNT(E159,H159)&lt;2,"",E159-H159)</f>
        <v/>
      </c>
      <c r="M159" s="7" t="str">
        <f aca="false">IF(COUNT(E159,H159)&lt;2,"",E159/H159-1)</f>
        <v/>
      </c>
    </row>
    <row r="160" customFormat="false" ht="15" hidden="false" customHeight="false" outlineLevel="0" collapsed="false">
      <c r="A160" s="4" t="n">
        <v>4821</v>
      </c>
      <c r="B160" s="4" t="s">
        <v>18551</v>
      </c>
      <c r="C160" s="4" t="s">
        <v>8950</v>
      </c>
      <c r="D160" s="35" t="n">
        <v>18.09</v>
      </c>
      <c r="E160" s="35" t="n">
        <v>15.45</v>
      </c>
      <c r="F160" s="36"/>
      <c r="G160" s="35" t="n">
        <v>17.85</v>
      </c>
      <c r="H160" s="35" t="n">
        <v>15.49</v>
      </c>
      <c r="I160" s="36"/>
      <c r="J160" s="4" t="str">
        <f aca="false">IF(COUNT(E160,H160)=0,"",IF(H160="","CAST",IF(E160="","MAB",IF(E160&lt;H160,"CAST",IF(H160&lt;E160,"MAB","EMPATE")))))</f>
        <v>CAST</v>
      </c>
      <c r="K160" s="6" t="n">
        <f aca="false">IF(COUNT(E160,H160)=0,"",MIN(E160,H160))</f>
        <v>15.45</v>
      </c>
      <c r="L160" s="6" t="n">
        <f aca="false">IF(COUNT(E160,H160)&lt;2,"",E160-H160)</f>
        <v>-0.0400000000000009</v>
      </c>
      <c r="M160" s="7" t="n">
        <f aca="false">IF(COUNT(E160,H160)&lt;2,"",E160/H160-1)</f>
        <v>-0.00258231116849583</v>
      </c>
    </row>
    <row r="161" customFormat="false" ht="15" hidden="false" customHeight="false" outlineLevel="0" collapsed="false">
      <c r="A161" s="4" t="n">
        <v>22725</v>
      </c>
      <c r="B161" s="4" t="s">
        <v>18552</v>
      </c>
      <c r="C161" s="4" t="s">
        <v>8950</v>
      </c>
      <c r="D161" s="35" t="n">
        <v>9.57</v>
      </c>
      <c r="E161" s="35" t="n">
        <v>7.99</v>
      </c>
      <c r="F161" s="36"/>
      <c r="G161" s="35" t="n">
        <v>9.44</v>
      </c>
      <c r="H161" s="35" t="n">
        <v>8.19</v>
      </c>
      <c r="I161" s="36"/>
      <c r="J161" s="4" t="str">
        <f aca="false">IF(COUNT(E161,H161)=0,"",IF(H161="","CAST",IF(E161="","MAB",IF(E161&lt;H161,"CAST",IF(H161&lt;E161,"MAB","EMPATE")))))</f>
        <v>CAST</v>
      </c>
      <c r="K161" s="6" t="n">
        <f aca="false">IF(COUNT(E161,H161)=0,"",MIN(E161,H161))</f>
        <v>7.99</v>
      </c>
      <c r="L161" s="6" t="n">
        <f aca="false">IF(COUNT(E161,H161)&lt;2,"",E161-H161)</f>
        <v>-0.199999999999999</v>
      </c>
      <c r="M161" s="7" t="n">
        <f aca="false">IF(COUNT(E161,H161)&lt;2,"",E161/H161-1)</f>
        <v>-0.0244200244200243</v>
      </c>
    </row>
    <row r="162" customFormat="false" ht="15" hidden="false" customHeight="false" outlineLevel="0" collapsed="false">
      <c r="A162" s="4" t="n">
        <v>22116</v>
      </c>
      <c r="B162" s="4" t="s">
        <v>18553</v>
      </c>
      <c r="C162" s="4" t="s">
        <v>8950</v>
      </c>
      <c r="D162" s="35" t="n">
        <v>13.36</v>
      </c>
      <c r="E162" s="35" t="n">
        <v>11.39</v>
      </c>
      <c r="F162" s="36"/>
      <c r="G162" s="35" t="n">
        <v>13.01</v>
      </c>
      <c r="H162" s="35" t="n">
        <v>11.39</v>
      </c>
      <c r="I162" s="36"/>
      <c r="J162" s="4" t="str">
        <f aca="false">IF(COUNT(E162,H162)=0,"",IF(H162="","CAST",IF(E162="","MAB",IF(E162&lt;H162,"CAST",IF(H162&lt;E162,"MAB","EMPATE")))))</f>
        <v>EMPATE</v>
      </c>
      <c r="K162" s="6" t="n">
        <f aca="false">IF(COUNT(E162,H162)=0,"",MIN(E162,H162))</f>
        <v>11.39</v>
      </c>
      <c r="L162" s="6" t="n">
        <f aca="false">IF(COUNT(E162,H162)&lt;2,"",E162-H162)</f>
        <v>0</v>
      </c>
      <c r="M162" s="7" t="n">
        <f aca="false">IF(COUNT(E162,H162)&lt;2,"",E162/H162-1)</f>
        <v>0</v>
      </c>
    </row>
    <row r="163" customFormat="false" ht="15" hidden="false" customHeight="false" outlineLevel="0" collapsed="false">
      <c r="A163" s="4" t="n">
        <v>26815</v>
      </c>
      <c r="B163" s="4" t="s">
        <v>18554</v>
      </c>
      <c r="C163" s="4" t="s">
        <v>8950</v>
      </c>
      <c r="D163" s="35" t="n">
        <v>38.52</v>
      </c>
      <c r="E163" s="35" t="n">
        <v>32.49</v>
      </c>
      <c r="F163" s="36"/>
      <c r="G163" s="35"/>
      <c r="H163" s="35"/>
      <c r="I163" s="36"/>
      <c r="J163" s="4" t="str">
        <f aca="false">IF(COUNT(E163,H163)=0,"",IF(H163="","CAST",IF(E163="","MAB",IF(E163&lt;H163,"CAST",IF(H163&lt;E163,"MAB","EMPATE")))))</f>
        <v>CAST</v>
      </c>
      <c r="K163" s="6" t="n">
        <f aca="false">IF(COUNT(E163,H163)=0,"",MIN(E163,H163))</f>
        <v>32.49</v>
      </c>
      <c r="L163" s="6" t="str">
        <f aca="false">IF(COUNT(E163,H163)&lt;2,"",E163-H163)</f>
        <v/>
      </c>
      <c r="M163" s="7" t="str">
        <f aca="false">IF(COUNT(E163,H163)&lt;2,"",E163/H163-1)</f>
        <v/>
      </c>
    </row>
    <row r="164" customFormat="false" ht="15" hidden="false" customHeight="false" outlineLevel="0" collapsed="false">
      <c r="A164" s="4" t="n">
        <v>19578</v>
      </c>
      <c r="B164" s="4" t="s">
        <v>18555</v>
      </c>
      <c r="C164" s="4" t="s">
        <v>8950</v>
      </c>
      <c r="D164" s="35" t="n">
        <v>24.3</v>
      </c>
      <c r="E164" s="35" t="n">
        <v>20.49</v>
      </c>
      <c r="F164" s="36"/>
      <c r="G164" s="35"/>
      <c r="H164" s="35"/>
      <c r="I164" s="36"/>
      <c r="J164" s="4" t="str">
        <f aca="false">IF(COUNT(E164,H164)=0,"",IF(H164="","CAST",IF(E164="","MAB",IF(E164&lt;H164,"CAST",IF(H164&lt;E164,"MAB","EMPATE")))))</f>
        <v>CAST</v>
      </c>
      <c r="K164" s="6" t="n">
        <f aca="false">IF(COUNT(E164,H164)=0,"",MIN(E164,H164))</f>
        <v>20.49</v>
      </c>
      <c r="L164" s="6" t="str">
        <f aca="false">IF(COUNT(E164,H164)&lt;2,"",E164-H164)</f>
        <v/>
      </c>
      <c r="M164" s="7" t="str">
        <f aca="false">IF(COUNT(E164,H164)&lt;2,"",E164/H164-1)</f>
        <v/>
      </c>
    </row>
    <row r="165" customFormat="false" ht="15" hidden="false" customHeight="false" outlineLevel="0" collapsed="false">
      <c r="A165" s="4" t="n">
        <v>4911</v>
      </c>
      <c r="B165" s="4" t="s">
        <v>18556</v>
      </c>
      <c r="C165" s="4" t="s">
        <v>8950</v>
      </c>
      <c r="D165" s="35"/>
      <c r="E165" s="35"/>
      <c r="F165" s="36"/>
      <c r="G165" s="35" t="n">
        <v>2.17</v>
      </c>
      <c r="H165" s="35" t="n">
        <v>1.85</v>
      </c>
      <c r="I165" s="36" t="n">
        <v>160</v>
      </c>
      <c r="J165" s="4" t="str">
        <f aca="false">IF(COUNT(E165,H165)=0,"",IF(H165="","CAST",IF(E165="","MAB",IF(E165&lt;H165,"CAST",IF(H165&lt;E165,"MAB","EMPATE")))))</f>
        <v>MAB</v>
      </c>
      <c r="K165" s="6" t="n">
        <f aca="false">IF(COUNT(E165,H165)=0,"",MIN(E165,H165))</f>
        <v>1.85</v>
      </c>
      <c r="L165" s="6" t="str">
        <f aca="false">IF(COUNT(E165,H165)&lt;2,"",E165-H165)</f>
        <v/>
      </c>
      <c r="M165" s="7" t="str">
        <f aca="false">IF(COUNT(E165,H165)&lt;2,"",E165/H165-1)</f>
        <v/>
      </c>
    </row>
    <row r="166" customFormat="false" ht="15" hidden="false" customHeight="false" outlineLevel="0" collapsed="false">
      <c r="A166" s="4" t="n">
        <v>5085</v>
      </c>
      <c r="B166" s="4" t="s">
        <v>18557</v>
      </c>
      <c r="C166" s="4" t="s">
        <v>8950</v>
      </c>
      <c r="D166" s="35" t="n">
        <v>26.44</v>
      </c>
      <c r="E166" s="35" t="n">
        <v>22.45</v>
      </c>
      <c r="F166" s="36"/>
      <c r="G166" s="35" t="n">
        <v>26.78</v>
      </c>
      <c r="H166" s="35" t="n">
        <v>22.79</v>
      </c>
      <c r="I166" s="36"/>
      <c r="J166" s="4" t="str">
        <f aca="false">IF(COUNT(E166,H166)=0,"",IF(H166="","CAST",IF(E166="","MAB",IF(E166&lt;H166,"CAST",IF(H166&lt;E166,"MAB","EMPATE")))))</f>
        <v>CAST</v>
      </c>
      <c r="K166" s="6" t="n">
        <f aca="false">IF(COUNT(E166,H166)=0,"",MIN(E166,H166))</f>
        <v>22.45</v>
      </c>
      <c r="L166" s="6" t="n">
        <f aca="false">IF(COUNT(E166,H166)&lt;2,"",E166-H166)</f>
        <v>-0.34</v>
      </c>
      <c r="M166" s="7" t="n">
        <f aca="false">IF(COUNT(E166,H166)&lt;2,"",E166/H166-1)</f>
        <v>-0.0149188240456341</v>
      </c>
    </row>
    <row r="167" customFormat="false" ht="15" hidden="false" customHeight="false" outlineLevel="0" collapsed="false">
      <c r="A167" s="4" t="n">
        <v>4843</v>
      </c>
      <c r="B167" s="4" t="s">
        <v>18558</v>
      </c>
      <c r="C167" s="4" t="s">
        <v>8950</v>
      </c>
      <c r="D167" s="35"/>
      <c r="E167" s="35"/>
      <c r="F167" s="36"/>
      <c r="G167" s="35" t="n">
        <v>47.38</v>
      </c>
      <c r="H167" s="35" t="n">
        <v>43.39</v>
      </c>
      <c r="I167" s="36"/>
      <c r="J167" s="4" t="str">
        <f aca="false">IF(COUNT(E167,H167)=0,"",IF(H167="","CAST",IF(E167="","MAB",IF(E167&lt;H167,"CAST",IF(H167&lt;E167,"MAB","EMPATE")))))</f>
        <v>MAB</v>
      </c>
      <c r="K167" s="6" t="n">
        <f aca="false">IF(COUNT(E167,H167)=0,"",MIN(E167,H167))</f>
        <v>43.39</v>
      </c>
      <c r="L167" s="6" t="str">
        <f aca="false">IF(COUNT(E167,H167)&lt;2,"",E167-H167)</f>
        <v/>
      </c>
      <c r="M167" s="7" t="str">
        <f aca="false">IF(COUNT(E167,H167)&lt;2,"",E167/H167-1)</f>
        <v/>
      </c>
    </row>
    <row r="168" customFormat="false" ht="15" hidden="false" customHeight="false" outlineLevel="0" collapsed="false">
      <c r="A168" s="4" t="n">
        <v>5196</v>
      </c>
      <c r="B168" s="4" t="s">
        <v>18559</v>
      </c>
      <c r="C168" s="4" t="s">
        <v>8950</v>
      </c>
      <c r="D168" s="35"/>
      <c r="E168" s="35"/>
      <c r="F168" s="36"/>
      <c r="G168" s="35" t="n">
        <v>17.82</v>
      </c>
      <c r="H168" s="35" t="n">
        <v>15.65</v>
      </c>
      <c r="I168" s="36"/>
      <c r="J168" s="4" t="str">
        <f aca="false">IF(COUNT(E168,H168)=0,"",IF(H168="","CAST",IF(E168="","MAB",IF(E168&lt;H168,"CAST",IF(H168&lt;E168,"MAB","EMPATE")))))</f>
        <v>MAB</v>
      </c>
      <c r="K168" s="6" t="n">
        <f aca="false">IF(COUNT(E168,H168)=0,"",MIN(E168,H168))</f>
        <v>15.65</v>
      </c>
      <c r="L168" s="6" t="str">
        <f aca="false">IF(COUNT(E168,H168)&lt;2,"",E168-H168)</f>
        <v/>
      </c>
      <c r="M168" s="7" t="str">
        <f aca="false">IF(COUNT(E168,H168)&lt;2,"",E168/H168-1)</f>
        <v/>
      </c>
    </row>
    <row r="169" customFormat="false" ht="15" hidden="false" customHeight="false" outlineLevel="0" collapsed="false">
      <c r="A169" s="4" t="n">
        <v>4927</v>
      </c>
      <c r="B169" s="4" t="s">
        <v>18560</v>
      </c>
      <c r="C169" s="4" t="s">
        <v>8950</v>
      </c>
      <c r="D169" s="35" t="n">
        <v>11.6</v>
      </c>
      <c r="E169" s="35" t="n">
        <v>9.79</v>
      </c>
      <c r="F169" s="36"/>
      <c r="G169" s="35" t="n">
        <v>11.71</v>
      </c>
      <c r="H169" s="35" t="n">
        <v>9.99</v>
      </c>
      <c r="I169" s="36"/>
      <c r="J169" s="4" t="str">
        <f aca="false">IF(COUNT(E169,H169)=0,"",IF(H169="","CAST",IF(E169="","MAB",IF(E169&lt;H169,"CAST",IF(H169&lt;E169,"MAB","EMPATE")))))</f>
        <v>CAST</v>
      </c>
      <c r="K169" s="6" t="n">
        <f aca="false">IF(COUNT(E169,H169)=0,"",MIN(E169,H169))</f>
        <v>9.79</v>
      </c>
      <c r="L169" s="6" t="n">
        <f aca="false">IF(COUNT(E169,H169)&lt;2,"",E169-H169)</f>
        <v>-0.200000000000001</v>
      </c>
      <c r="M169" s="7" t="n">
        <f aca="false">IF(COUNT(E169,H169)&lt;2,"",E169/H169-1)</f>
        <v>-0.0200200200200201</v>
      </c>
    </row>
    <row r="170" customFormat="false" ht="15" hidden="false" customHeight="false" outlineLevel="0" collapsed="false">
      <c r="A170" s="4" t="n">
        <v>4845</v>
      </c>
      <c r="B170" s="4" t="s">
        <v>18561</v>
      </c>
      <c r="C170" s="4" t="s">
        <v>8950</v>
      </c>
      <c r="D170" s="35" t="n">
        <v>14.45</v>
      </c>
      <c r="E170" s="35" t="n">
        <v>12.19</v>
      </c>
      <c r="F170" s="36"/>
      <c r="G170" s="35"/>
      <c r="H170" s="35"/>
      <c r="I170" s="36"/>
      <c r="J170" s="4" t="str">
        <f aca="false">IF(COUNT(E170,H170)=0,"",IF(H170="","CAST",IF(E170="","MAB",IF(E170&lt;H170,"CAST",IF(H170&lt;E170,"MAB","EMPATE")))))</f>
        <v>CAST</v>
      </c>
      <c r="K170" s="6" t="n">
        <f aca="false">IF(COUNT(E170,H170)=0,"",MIN(E170,H170))</f>
        <v>12.19</v>
      </c>
      <c r="L170" s="6" t="str">
        <f aca="false">IF(COUNT(E170,H170)&lt;2,"",E170-H170)</f>
        <v/>
      </c>
      <c r="M170" s="7" t="str">
        <f aca="false">IF(COUNT(E170,H170)&lt;2,"",E170/H170-1)</f>
        <v/>
      </c>
    </row>
    <row r="171" customFormat="false" ht="15" hidden="false" customHeight="false" outlineLevel="0" collapsed="false">
      <c r="A171" s="4" t="n">
        <v>23214</v>
      </c>
      <c r="B171" s="4" t="s">
        <v>18562</v>
      </c>
      <c r="C171" s="4" t="s">
        <v>8950</v>
      </c>
      <c r="D171" s="35"/>
      <c r="E171" s="35"/>
      <c r="F171" s="36"/>
      <c r="G171" s="35" t="n">
        <v>31.19</v>
      </c>
      <c r="H171" s="35" t="n">
        <v>26.65</v>
      </c>
      <c r="I171" s="36"/>
      <c r="J171" s="4" t="str">
        <f aca="false">IF(COUNT(E171,H171)=0,"",IF(H171="","CAST",IF(E171="","MAB",IF(E171&lt;H171,"CAST",IF(H171&lt;E171,"MAB","EMPATE")))))</f>
        <v>MAB</v>
      </c>
      <c r="K171" s="6" t="n">
        <f aca="false">IF(COUNT(E171,H171)=0,"",MIN(E171,H171))</f>
        <v>26.65</v>
      </c>
      <c r="L171" s="6" t="str">
        <f aca="false">IF(COUNT(E171,H171)&lt;2,"",E171-H171)</f>
        <v/>
      </c>
      <c r="M171" s="7" t="str">
        <f aca="false">IF(COUNT(E171,H171)&lt;2,"",E171/H171-1)</f>
        <v/>
      </c>
    </row>
    <row r="172" customFormat="false" ht="15" hidden="false" customHeight="false" outlineLevel="0" collapsed="false">
      <c r="A172" s="4" t="n">
        <v>22118</v>
      </c>
      <c r="B172" s="4" t="s">
        <v>18563</v>
      </c>
      <c r="C172" s="4" t="s">
        <v>8950</v>
      </c>
      <c r="D172" s="35"/>
      <c r="E172" s="35"/>
      <c r="F172" s="36"/>
      <c r="G172" s="35" t="n">
        <v>30.55</v>
      </c>
      <c r="H172" s="35" t="n">
        <v>26.15</v>
      </c>
      <c r="I172" s="36"/>
      <c r="J172" s="4" t="str">
        <f aca="false">IF(COUNT(E172,H172)=0,"",IF(H172="","CAST",IF(E172="","MAB",IF(E172&lt;H172,"CAST",IF(H172&lt;E172,"MAB","EMPATE")))))</f>
        <v>MAB</v>
      </c>
      <c r="K172" s="6" t="n">
        <f aca="false">IF(COUNT(E172,H172)=0,"",MIN(E172,H172))</f>
        <v>26.15</v>
      </c>
      <c r="L172" s="6" t="str">
        <f aca="false">IF(COUNT(E172,H172)&lt;2,"",E172-H172)</f>
        <v/>
      </c>
      <c r="M172" s="7" t="str">
        <f aca="false">IF(COUNT(E172,H172)&lt;2,"",E172/H172-1)</f>
        <v/>
      </c>
    </row>
    <row r="173" customFormat="false" ht="15" hidden="false" customHeight="false" outlineLevel="0" collapsed="false">
      <c r="A173" s="4" t="n">
        <v>22120</v>
      </c>
      <c r="B173" s="4" t="s">
        <v>18564</v>
      </c>
      <c r="C173" s="4" t="s">
        <v>8950</v>
      </c>
      <c r="D173" s="35" t="n">
        <v>30.49</v>
      </c>
      <c r="E173" s="35" t="n">
        <v>25.75</v>
      </c>
      <c r="F173" s="36"/>
      <c r="G173" s="35" t="n">
        <v>30.55</v>
      </c>
      <c r="H173" s="35" t="n">
        <v>26.15</v>
      </c>
      <c r="I173" s="36"/>
      <c r="J173" s="4" t="str">
        <f aca="false">IF(COUNT(E173,H173)=0,"",IF(H173="","CAST",IF(E173="","MAB",IF(E173&lt;H173,"CAST",IF(H173&lt;E173,"MAB","EMPATE")))))</f>
        <v>CAST</v>
      </c>
      <c r="K173" s="6" t="n">
        <f aca="false">IF(COUNT(E173,H173)=0,"",MIN(E173,H173))</f>
        <v>25.75</v>
      </c>
      <c r="L173" s="6" t="n">
        <f aca="false">IF(COUNT(E173,H173)&lt;2,"",E173-H173)</f>
        <v>-0.399999999999999</v>
      </c>
      <c r="M173" s="7" t="n">
        <f aca="false">IF(COUNT(E173,H173)&lt;2,"",E173/H173-1)</f>
        <v>-0.0152963671128107</v>
      </c>
    </row>
    <row r="174" customFormat="false" ht="15" hidden="false" customHeight="false" outlineLevel="0" collapsed="false">
      <c r="A174" s="4" t="n">
        <v>19594</v>
      </c>
      <c r="B174" s="4" t="s">
        <v>18565</v>
      </c>
      <c r="C174" s="4" t="s">
        <v>8950</v>
      </c>
      <c r="D174" s="35" t="n">
        <v>89.49</v>
      </c>
      <c r="E174" s="35" t="n">
        <v>76.55</v>
      </c>
      <c r="F174" s="36"/>
      <c r="G174" s="35" t="n">
        <v>87.14</v>
      </c>
      <c r="H174" s="35" t="n">
        <v>76.49</v>
      </c>
      <c r="I174" s="36"/>
      <c r="J174" s="4" t="str">
        <f aca="false">IF(COUNT(E174,H174)=0,"",IF(H174="","CAST",IF(E174="","MAB",IF(E174&lt;H174,"CAST",IF(H174&lt;E174,"MAB","EMPATE")))))</f>
        <v>MAB</v>
      </c>
      <c r="K174" s="6" t="n">
        <f aca="false">IF(COUNT(E174,H174)=0,"",MIN(E174,H174))</f>
        <v>76.49</v>
      </c>
      <c r="L174" s="6" t="n">
        <f aca="false">IF(COUNT(E174,H174)&lt;2,"",E174-H174)</f>
        <v>0.0600000000000023</v>
      </c>
      <c r="M174" s="7" t="n">
        <f aca="false">IF(COUNT(E174,H174)&lt;2,"",E174/H174-1)</f>
        <v>0.000784416263563958</v>
      </c>
    </row>
    <row r="175" customFormat="false" ht="15" hidden="false" customHeight="false" outlineLevel="0" collapsed="false">
      <c r="A175" s="4" t="n">
        <v>19574</v>
      </c>
      <c r="B175" s="4" t="s">
        <v>18566</v>
      </c>
      <c r="C175" s="4" t="s">
        <v>8950</v>
      </c>
      <c r="D175" s="35" t="n">
        <v>9.27</v>
      </c>
      <c r="E175" s="35" t="n">
        <v>7.79</v>
      </c>
      <c r="F175" s="36"/>
      <c r="G175" s="35"/>
      <c r="H175" s="35"/>
      <c r="I175" s="36"/>
      <c r="J175" s="4" t="str">
        <f aca="false">IF(COUNT(E175,H175)=0,"",IF(H175="","CAST",IF(E175="","MAB",IF(E175&lt;H175,"CAST",IF(H175&lt;E175,"MAB","EMPATE")))))</f>
        <v>CAST</v>
      </c>
      <c r="K175" s="6" t="n">
        <f aca="false">IF(COUNT(E175,H175)=0,"",MIN(E175,H175))</f>
        <v>7.79</v>
      </c>
      <c r="L175" s="6" t="str">
        <f aca="false">IF(COUNT(E175,H175)&lt;2,"",E175-H175)</f>
        <v/>
      </c>
      <c r="M175" s="7" t="str">
        <f aca="false">IF(COUNT(E175,H175)&lt;2,"",E175/H175-1)</f>
        <v/>
      </c>
    </row>
    <row r="176" customFormat="false" ht="15" hidden="false" customHeight="false" outlineLevel="0" collapsed="false">
      <c r="A176" s="4" t="n">
        <v>5600</v>
      </c>
      <c r="B176" s="4" t="s">
        <v>18567</v>
      </c>
      <c r="C176" s="4" t="s">
        <v>8950</v>
      </c>
      <c r="D176" s="35" t="n">
        <v>7.49</v>
      </c>
      <c r="E176" s="35" t="n">
        <v>6.29</v>
      </c>
      <c r="F176" s="36"/>
      <c r="G176" s="35" t="n">
        <v>7.22</v>
      </c>
      <c r="H176" s="35" t="n">
        <v>6.19</v>
      </c>
      <c r="I176" s="36"/>
      <c r="J176" s="4" t="str">
        <f aca="false">IF(COUNT(E176,H176)=0,"",IF(H176="","CAST",IF(E176="","MAB",IF(E176&lt;H176,"CAST",IF(H176&lt;E176,"MAB","EMPATE")))))</f>
        <v>MAB</v>
      </c>
      <c r="K176" s="6" t="n">
        <f aca="false">IF(COUNT(E176,H176)=0,"",MIN(E176,H176))</f>
        <v>6.19</v>
      </c>
      <c r="L176" s="6" t="n">
        <f aca="false">IF(COUNT(E176,H176)&lt;2,"",E176-H176)</f>
        <v>0.0999999999999996</v>
      </c>
      <c r="M176" s="7" t="n">
        <f aca="false">IF(COUNT(E176,H176)&lt;2,"",E176/H176-1)</f>
        <v>0.0161550888529887</v>
      </c>
    </row>
    <row r="177" customFormat="false" ht="15" hidden="false" customHeight="false" outlineLevel="0" collapsed="false">
      <c r="A177" s="4" t="n">
        <v>5323</v>
      </c>
      <c r="B177" s="4" t="s">
        <v>18568</v>
      </c>
      <c r="C177" s="4" t="s">
        <v>8950</v>
      </c>
      <c r="D177" s="35"/>
      <c r="E177" s="35"/>
      <c r="F177" s="36"/>
      <c r="G177" s="35" t="n">
        <v>8.8</v>
      </c>
      <c r="H177" s="35" t="n">
        <v>7.49</v>
      </c>
      <c r="I177" s="36"/>
      <c r="J177" s="4" t="str">
        <f aca="false">IF(COUNT(E177,H177)=0,"",IF(H177="","CAST",IF(E177="","MAB",IF(E177&lt;H177,"CAST",IF(H177&lt;E177,"MAB","EMPATE")))))</f>
        <v>MAB</v>
      </c>
      <c r="K177" s="6" t="n">
        <f aca="false">IF(COUNT(E177,H177)=0,"",MIN(E177,H177))</f>
        <v>7.49</v>
      </c>
      <c r="L177" s="6" t="str">
        <f aca="false">IF(COUNT(E177,H177)&lt;2,"",E177-H177)</f>
        <v/>
      </c>
      <c r="M177" s="7" t="str">
        <f aca="false">IF(COUNT(E177,H177)&lt;2,"",E177/H177-1)</f>
        <v/>
      </c>
    </row>
    <row r="178" customFormat="false" ht="15" hidden="false" customHeight="false" outlineLevel="0" collapsed="false">
      <c r="A178" s="4" t="n">
        <v>26857</v>
      </c>
      <c r="B178" s="4" t="s">
        <v>18569</v>
      </c>
      <c r="C178" s="4" t="s">
        <v>8950</v>
      </c>
      <c r="D178" s="35"/>
      <c r="E178" s="35"/>
      <c r="F178" s="36"/>
      <c r="G178" s="35" t="n">
        <v>59.67</v>
      </c>
      <c r="H178" s="35" t="n">
        <v>52.39</v>
      </c>
      <c r="I178" s="36"/>
      <c r="J178" s="4" t="str">
        <f aca="false">IF(COUNT(E178,H178)=0,"",IF(H178="","CAST",IF(E178="","MAB",IF(E178&lt;H178,"CAST",IF(H178&lt;E178,"MAB","EMPATE")))))</f>
        <v>MAB</v>
      </c>
      <c r="K178" s="6" t="n">
        <f aca="false">IF(COUNT(E178,H178)=0,"",MIN(E178,H178))</f>
        <v>52.39</v>
      </c>
      <c r="L178" s="6" t="str">
        <f aca="false">IF(COUNT(E178,H178)&lt;2,"",E178-H178)</f>
        <v/>
      </c>
      <c r="M178" s="7" t="str">
        <f aca="false">IF(COUNT(E178,H178)&lt;2,"",E178/H178-1)</f>
        <v/>
      </c>
    </row>
    <row r="179" customFormat="false" ht="15" hidden="false" customHeight="false" outlineLevel="0" collapsed="false">
      <c r="A179" s="4" t="n">
        <v>19605</v>
      </c>
      <c r="B179" s="4" t="s">
        <v>18570</v>
      </c>
      <c r="C179" s="4" t="s">
        <v>8950</v>
      </c>
      <c r="D179" s="35" t="n">
        <v>7.94</v>
      </c>
      <c r="E179" s="35" t="n">
        <v>6.69</v>
      </c>
      <c r="F179" s="36"/>
      <c r="G179" s="35" t="n">
        <v>7.83</v>
      </c>
      <c r="H179" s="35" t="n">
        <v>6.69</v>
      </c>
      <c r="I179" s="36"/>
      <c r="J179" s="4" t="str">
        <f aca="false">IF(COUNT(E179,H179)=0,"",IF(H179="","CAST",IF(E179="","MAB",IF(E179&lt;H179,"CAST",IF(H179&lt;E179,"MAB","EMPATE")))))</f>
        <v>EMPATE</v>
      </c>
      <c r="K179" s="6" t="n">
        <f aca="false">IF(COUNT(E179,H179)=0,"",MIN(E179,H179))</f>
        <v>6.69</v>
      </c>
      <c r="L179" s="6" t="n">
        <f aca="false">IF(COUNT(E179,H179)&lt;2,"",E179-H179)</f>
        <v>0</v>
      </c>
      <c r="M179" s="7" t="n">
        <f aca="false">IF(COUNT(E179,H179)&lt;2,"",E179/H179-1)</f>
        <v>0</v>
      </c>
    </row>
    <row r="180" customFormat="false" ht="15" hidden="false" customHeight="false" outlineLevel="0" collapsed="false">
      <c r="A180" s="4" t="n">
        <v>19609</v>
      </c>
      <c r="B180" s="4" t="s">
        <v>18571</v>
      </c>
      <c r="C180" s="4" t="s">
        <v>8950</v>
      </c>
      <c r="D180" s="35" t="n">
        <v>3.59</v>
      </c>
      <c r="E180" s="35" t="n">
        <v>3.29</v>
      </c>
      <c r="F180" s="36"/>
      <c r="G180" s="35"/>
      <c r="H180" s="35"/>
      <c r="I180" s="36"/>
      <c r="J180" s="4" t="str">
        <f aca="false">IF(COUNT(E180,H180)=0,"",IF(H180="","CAST",IF(E180="","MAB",IF(E180&lt;H180,"CAST",IF(H180&lt;E180,"MAB","EMPATE")))))</f>
        <v>CAST</v>
      </c>
      <c r="K180" s="6" t="n">
        <f aca="false">IF(COUNT(E180,H180)=0,"",MIN(E180,H180))</f>
        <v>3.29</v>
      </c>
      <c r="L180" s="6" t="str">
        <f aca="false">IF(COUNT(E180,H180)&lt;2,"",E180-H180)</f>
        <v/>
      </c>
      <c r="M180" s="7" t="str">
        <f aca="false">IF(COUNT(E180,H180)&lt;2,"",E180/H180-1)</f>
        <v/>
      </c>
    </row>
    <row r="181" customFormat="false" ht="15" hidden="false" customHeight="false" outlineLevel="0" collapsed="false">
      <c r="A181" s="4" t="n">
        <v>12322</v>
      </c>
      <c r="B181" s="4" t="s">
        <v>18572</v>
      </c>
      <c r="C181" s="4" t="s">
        <v>8950</v>
      </c>
      <c r="D181" s="35" t="n">
        <v>32.77</v>
      </c>
      <c r="E181" s="35" t="n">
        <v>27.65</v>
      </c>
      <c r="F181" s="36"/>
      <c r="G181" s="35"/>
      <c r="H181" s="35"/>
      <c r="I181" s="36"/>
      <c r="J181" s="4" t="str">
        <f aca="false">IF(COUNT(E181,H181)=0,"",IF(H181="","CAST",IF(E181="","MAB",IF(E181&lt;H181,"CAST",IF(H181&lt;E181,"MAB","EMPATE")))))</f>
        <v>CAST</v>
      </c>
      <c r="K181" s="6" t="n">
        <f aca="false">IF(COUNT(E181,H181)=0,"",MIN(E181,H181))</f>
        <v>27.65</v>
      </c>
      <c r="L181" s="6" t="str">
        <f aca="false">IF(COUNT(E181,H181)&lt;2,"",E181-H181)</f>
        <v/>
      </c>
      <c r="M181" s="7" t="str">
        <f aca="false">IF(COUNT(E181,H181)&lt;2,"",E181/H181-1)</f>
        <v/>
      </c>
    </row>
    <row r="182" customFormat="false" ht="15" hidden="false" customHeight="false" outlineLevel="0" collapsed="false">
      <c r="A182" s="4" t="n">
        <v>4866</v>
      </c>
      <c r="B182" s="4" t="s">
        <v>18573</v>
      </c>
      <c r="C182" s="4" t="s">
        <v>8950</v>
      </c>
      <c r="D182" s="35" t="n">
        <v>5.06</v>
      </c>
      <c r="E182" s="35" t="n">
        <v>4.25</v>
      </c>
      <c r="F182" s="36"/>
      <c r="G182" s="35" t="n">
        <v>4.99</v>
      </c>
      <c r="H182" s="35" t="n">
        <v>4.25</v>
      </c>
      <c r="I182" s="36"/>
      <c r="J182" s="4" t="str">
        <f aca="false">IF(COUNT(E182,H182)=0,"",IF(H182="","CAST",IF(E182="","MAB",IF(E182&lt;H182,"CAST",IF(H182&lt;E182,"MAB","EMPATE")))))</f>
        <v>EMPATE</v>
      </c>
      <c r="K182" s="6" t="n">
        <f aca="false">IF(COUNT(E182,H182)=0,"",MIN(E182,H182))</f>
        <v>4.25</v>
      </c>
      <c r="L182" s="6" t="n">
        <f aca="false">IF(COUNT(E182,H182)&lt;2,"",E182-H182)</f>
        <v>0</v>
      </c>
      <c r="M182" s="7" t="n">
        <f aca="false">IF(COUNT(E182,H182)&lt;2,"",E182/H182-1)</f>
        <v>0</v>
      </c>
    </row>
    <row r="183" customFormat="false" ht="15" hidden="false" customHeight="false" outlineLevel="0" collapsed="false">
      <c r="A183" s="4" t="n">
        <v>20638</v>
      </c>
      <c r="B183" s="4" t="s">
        <v>18574</v>
      </c>
      <c r="C183" s="4" t="s">
        <v>18575</v>
      </c>
      <c r="D183" s="35" t="n">
        <v>17.31</v>
      </c>
      <c r="E183" s="35" t="n">
        <v>14.79</v>
      </c>
      <c r="F183" s="36"/>
      <c r="G183" s="35" t="n">
        <v>17.32</v>
      </c>
      <c r="H183" s="35" t="n">
        <v>14.79</v>
      </c>
      <c r="I183" s="36"/>
      <c r="J183" s="4" t="str">
        <f aca="false">IF(COUNT(E183,H183)=0,"",IF(H183="","CAST",IF(E183="","MAB",IF(E183&lt;H183,"CAST",IF(H183&lt;E183,"MAB","EMPATE")))))</f>
        <v>EMPATE</v>
      </c>
      <c r="K183" s="6" t="n">
        <f aca="false">IF(COUNT(E183,H183)=0,"",MIN(E183,H183))</f>
        <v>14.79</v>
      </c>
      <c r="L183" s="6" t="n">
        <f aca="false">IF(COUNT(E183,H183)&lt;2,"",E183-H183)</f>
        <v>0</v>
      </c>
      <c r="M183" s="7" t="n">
        <f aca="false">IF(COUNT(E183,H183)&lt;2,"",E183/H183-1)</f>
        <v>0</v>
      </c>
    </row>
    <row r="184" customFormat="false" ht="15" hidden="false" customHeight="false" outlineLevel="0" collapsed="false">
      <c r="A184" s="4" t="n">
        <v>20642</v>
      </c>
      <c r="B184" s="4" t="s">
        <v>18576</v>
      </c>
      <c r="C184" s="4" t="s">
        <v>18575</v>
      </c>
      <c r="D184" s="35" t="n">
        <v>16.58</v>
      </c>
      <c r="E184" s="35" t="n">
        <v>14.19</v>
      </c>
      <c r="F184" s="36"/>
      <c r="G184" s="35" t="n">
        <v>16.58</v>
      </c>
      <c r="H184" s="35" t="n">
        <v>13.99</v>
      </c>
      <c r="I184" s="36"/>
      <c r="J184" s="4" t="str">
        <f aca="false">IF(COUNT(E184,H184)=0,"",IF(H184="","CAST",IF(E184="","MAB",IF(E184&lt;H184,"CAST",IF(H184&lt;E184,"MAB","EMPATE")))))</f>
        <v>MAB</v>
      </c>
      <c r="K184" s="6" t="n">
        <f aca="false">IF(COUNT(E184,H184)=0,"",MIN(E184,H184))</f>
        <v>13.99</v>
      </c>
      <c r="L184" s="6" t="n">
        <f aca="false">IF(COUNT(E184,H184)&lt;2,"",E184-H184)</f>
        <v>0.199999999999999</v>
      </c>
      <c r="M184" s="7" t="n">
        <f aca="false">IF(COUNT(E184,H184)&lt;2,"",E184/H184-1)</f>
        <v>0.0142959256611865</v>
      </c>
    </row>
    <row r="185" customFormat="false" ht="15" hidden="false" customHeight="false" outlineLevel="0" collapsed="false">
      <c r="A185" s="4" t="n">
        <v>20643</v>
      </c>
      <c r="B185" s="4" t="s">
        <v>18577</v>
      </c>
      <c r="C185" s="4" t="s">
        <v>18575</v>
      </c>
      <c r="D185" s="35" t="n">
        <v>24.1</v>
      </c>
      <c r="E185" s="35" t="n">
        <v>20.59</v>
      </c>
      <c r="F185" s="36"/>
      <c r="G185" s="35"/>
      <c r="H185" s="35"/>
      <c r="I185" s="36"/>
      <c r="J185" s="4" t="str">
        <f aca="false">IF(COUNT(E185,H185)=0,"",IF(H185="","CAST",IF(E185="","MAB",IF(E185&lt;H185,"CAST",IF(H185&lt;E185,"MAB","EMPATE")))))</f>
        <v>CAST</v>
      </c>
      <c r="K185" s="6" t="n">
        <f aca="false">IF(COUNT(E185,H185)=0,"",MIN(E185,H185))</f>
        <v>20.59</v>
      </c>
      <c r="L185" s="6" t="str">
        <f aca="false">IF(COUNT(E185,H185)&lt;2,"",E185-H185)</f>
        <v/>
      </c>
      <c r="M185" s="7" t="str">
        <f aca="false">IF(COUNT(E185,H185)&lt;2,"",E185/H185-1)</f>
        <v/>
      </c>
    </row>
    <row r="186" customFormat="false" ht="15" hidden="false" customHeight="false" outlineLevel="0" collapsed="false">
      <c r="A186" s="4" t="n">
        <v>20644</v>
      </c>
      <c r="B186" s="4" t="s">
        <v>18578</v>
      </c>
      <c r="C186" s="4" t="s">
        <v>18575</v>
      </c>
      <c r="D186" s="35" t="n">
        <v>44.88</v>
      </c>
      <c r="E186" s="35" t="n">
        <v>40.89</v>
      </c>
      <c r="F186" s="36"/>
      <c r="G186" s="35" t="n">
        <v>43.98</v>
      </c>
      <c r="H186" s="35" t="n">
        <v>39.99</v>
      </c>
      <c r="I186" s="36"/>
      <c r="J186" s="4" t="str">
        <f aca="false">IF(COUNT(E186,H186)=0,"",IF(H186="","CAST",IF(E186="","MAB",IF(E186&lt;H186,"CAST",IF(H186&lt;E186,"MAB","EMPATE")))))</f>
        <v>MAB</v>
      </c>
      <c r="K186" s="6" t="n">
        <f aca="false">IF(COUNT(E186,H186)=0,"",MIN(E186,H186))</f>
        <v>39.99</v>
      </c>
      <c r="L186" s="6" t="n">
        <f aca="false">IF(COUNT(E186,H186)&lt;2,"",E186-H186)</f>
        <v>0.899999999999999</v>
      </c>
      <c r="M186" s="7" t="n">
        <f aca="false">IF(COUNT(E186,H186)&lt;2,"",E186/H186-1)</f>
        <v>0.0225056264066017</v>
      </c>
    </row>
    <row r="187" customFormat="false" ht="15" hidden="false" customHeight="false" outlineLevel="0" collapsed="false">
      <c r="A187" s="4" t="n">
        <v>20646</v>
      </c>
      <c r="B187" s="4" t="s">
        <v>18579</v>
      </c>
      <c r="C187" s="4" t="s">
        <v>18575</v>
      </c>
      <c r="D187" s="35"/>
      <c r="E187" s="35"/>
      <c r="F187" s="36"/>
      <c r="G187" s="35" t="n">
        <v>41.56</v>
      </c>
      <c r="H187" s="35" t="n">
        <v>35.49</v>
      </c>
      <c r="I187" s="36"/>
      <c r="J187" s="4" t="str">
        <f aca="false">IF(COUNT(E187,H187)=0,"",IF(H187="","CAST",IF(E187="","MAB",IF(E187&lt;H187,"CAST",IF(H187&lt;E187,"MAB","EMPATE")))))</f>
        <v>MAB</v>
      </c>
      <c r="K187" s="6" t="n">
        <f aca="false">IF(COUNT(E187,H187)=0,"",MIN(E187,H187))</f>
        <v>35.49</v>
      </c>
      <c r="L187" s="6" t="str">
        <f aca="false">IF(COUNT(E187,H187)&lt;2,"",E187-H187)</f>
        <v/>
      </c>
      <c r="M187" s="7" t="str">
        <f aca="false">IF(COUNT(E187,H187)&lt;2,"",E187/H187-1)</f>
        <v/>
      </c>
    </row>
    <row r="188" customFormat="false" ht="15" hidden="false" customHeight="false" outlineLevel="0" collapsed="false">
      <c r="A188" s="4" t="n">
        <v>20645</v>
      </c>
      <c r="B188" s="4" t="s">
        <v>18580</v>
      </c>
      <c r="C188" s="4" t="s">
        <v>18575</v>
      </c>
      <c r="D188" s="35"/>
      <c r="E188" s="35"/>
      <c r="F188" s="36"/>
      <c r="G188" s="35" t="n">
        <v>15.91</v>
      </c>
      <c r="H188" s="35" t="n">
        <v>13.59</v>
      </c>
      <c r="I188" s="36"/>
      <c r="J188" s="4" t="str">
        <f aca="false">IF(COUNT(E188,H188)=0,"",IF(H188="","CAST",IF(E188="","MAB",IF(E188&lt;H188,"CAST",IF(H188&lt;E188,"MAB","EMPATE")))))</f>
        <v>MAB</v>
      </c>
      <c r="K188" s="6" t="n">
        <f aca="false">IF(COUNT(E188,H188)=0,"",MIN(E188,H188))</f>
        <v>13.59</v>
      </c>
      <c r="L188" s="6" t="str">
        <f aca="false">IF(COUNT(E188,H188)&lt;2,"",E188-H188)</f>
        <v/>
      </c>
      <c r="M188" s="7" t="str">
        <f aca="false">IF(COUNT(E188,H188)&lt;2,"",E188/H188-1)</f>
        <v/>
      </c>
    </row>
    <row r="189" customFormat="false" ht="15" hidden="false" customHeight="false" outlineLevel="0" collapsed="false">
      <c r="A189" s="4" t="n">
        <v>10478</v>
      </c>
      <c r="B189" s="4" t="s">
        <v>18581</v>
      </c>
      <c r="C189" s="4" t="s">
        <v>18575</v>
      </c>
      <c r="D189" s="35" t="n">
        <v>11.46</v>
      </c>
      <c r="E189" s="35" t="n">
        <v>9.79</v>
      </c>
      <c r="F189" s="36" t="n">
        <v>35</v>
      </c>
      <c r="G189" s="35" t="n">
        <v>11.46</v>
      </c>
      <c r="H189" s="35" t="n">
        <v>9.79</v>
      </c>
      <c r="I189" s="36" t="n">
        <v>35</v>
      </c>
      <c r="J189" s="4" t="str">
        <f aca="false">IF(COUNT(E189,H189)=0,"",IF(H189="","CAST",IF(E189="","MAB",IF(E189&lt;H189,"CAST",IF(H189&lt;E189,"MAB","EMPATE")))))</f>
        <v>EMPATE</v>
      </c>
      <c r="K189" s="6" t="n">
        <f aca="false">IF(COUNT(E189,H189)=0,"",MIN(E189,H189))</f>
        <v>9.79</v>
      </c>
      <c r="L189" s="6" t="n">
        <f aca="false">IF(COUNT(E189,H189)&lt;2,"",E189-H189)</f>
        <v>0</v>
      </c>
      <c r="M189" s="7" t="n">
        <f aca="false">IF(COUNT(E189,H189)&lt;2,"",E189/H189-1)</f>
        <v>0</v>
      </c>
    </row>
    <row r="190" customFormat="false" ht="15" hidden="false" customHeight="false" outlineLevel="0" collapsed="false">
      <c r="A190" s="4" t="n">
        <v>20656</v>
      </c>
      <c r="B190" s="4" t="s">
        <v>18582</v>
      </c>
      <c r="C190" s="4" t="s">
        <v>18575</v>
      </c>
      <c r="D190" s="35" t="n">
        <v>19.4</v>
      </c>
      <c r="E190" s="35" t="n">
        <v>16.49</v>
      </c>
      <c r="F190" s="36"/>
      <c r="G190" s="35" t="n">
        <v>19.14</v>
      </c>
      <c r="H190" s="35" t="n">
        <v>16.49</v>
      </c>
      <c r="I190" s="36"/>
      <c r="J190" s="4" t="str">
        <f aca="false">IF(COUNT(E190,H190)=0,"",IF(H190="","CAST",IF(E190="","MAB",IF(E190&lt;H190,"CAST",IF(H190&lt;E190,"MAB","EMPATE")))))</f>
        <v>EMPATE</v>
      </c>
      <c r="K190" s="6" t="n">
        <f aca="false">IF(COUNT(E190,H190)=0,"",MIN(E190,H190))</f>
        <v>16.49</v>
      </c>
      <c r="L190" s="6" t="n">
        <f aca="false">IF(COUNT(E190,H190)&lt;2,"",E190-H190)</f>
        <v>0</v>
      </c>
      <c r="M190" s="7" t="n">
        <f aca="false">IF(COUNT(E190,H190)&lt;2,"",E190/H190-1)</f>
        <v>0</v>
      </c>
    </row>
    <row r="191" customFormat="false" ht="15" hidden="false" customHeight="false" outlineLevel="0" collapsed="false">
      <c r="A191" s="4" t="n">
        <v>20655</v>
      </c>
      <c r="B191" s="4" t="s">
        <v>18583</v>
      </c>
      <c r="C191" s="4" t="s">
        <v>18575</v>
      </c>
      <c r="D191" s="35" t="n">
        <v>35.24</v>
      </c>
      <c r="E191" s="35" t="n">
        <v>29.65</v>
      </c>
      <c r="F191" s="36"/>
      <c r="G191" s="35" t="n">
        <v>35.24</v>
      </c>
      <c r="H191" s="35" t="n">
        <v>29.99</v>
      </c>
      <c r="I191" s="36"/>
      <c r="J191" s="4" t="str">
        <f aca="false">IF(COUNT(E191,H191)=0,"",IF(H191="","CAST",IF(E191="","MAB",IF(E191&lt;H191,"CAST",IF(H191&lt;E191,"MAB","EMPATE")))))</f>
        <v>CAST</v>
      </c>
      <c r="K191" s="6" t="n">
        <f aca="false">IF(COUNT(E191,H191)=0,"",MIN(E191,H191))</f>
        <v>29.65</v>
      </c>
      <c r="L191" s="6" t="n">
        <f aca="false">IF(COUNT(E191,H191)&lt;2,"",E191-H191)</f>
        <v>-0.34</v>
      </c>
      <c r="M191" s="7" t="n">
        <f aca="false">IF(COUNT(E191,H191)&lt;2,"",E191/H191-1)</f>
        <v>-0.0113371123707903</v>
      </c>
    </row>
    <row r="192" customFormat="false" ht="15" hidden="false" customHeight="false" outlineLevel="0" collapsed="false">
      <c r="A192" s="4" t="n">
        <v>20660</v>
      </c>
      <c r="B192" s="4" t="s">
        <v>18584</v>
      </c>
      <c r="C192" s="4" t="s">
        <v>18575</v>
      </c>
      <c r="D192" s="35" t="n">
        <v>8.79</v>
      </c>
      <c r="E192" s="35" t="n">
        <v>7.49</v>
      </c>
      <c r="F192" s="36"/>
      <c r="G192" s="35" t="n">
        <v>8.79</v>
      </c>
      <c r="H192" s="35" t="n">
        <v>7.49</v>
      </c>
      <c r="I192" s="36"/>
      <c r="J192" s="4" t="str">
        <f aca="false">IF(COUNT(E192,H192)=0,"",IF(H192="","CAST",IF(E192="","MAB",IF(E192&lt;H192,"CAST",IF(H192&lt;E192,"MAB","EMPATE")))))</f>
        <v>EMPATE</v>
      </c>
      <c r="K192" s="6" t="n">
        <f aca="false">IF(COUNT(E192,H192)=0,"",MIN(E192,H192))</f>
        <v>7.49</v>
      </c>
      <c r="L192" s="6" t="n">
        <f aca="false">IF(COUNT(E192,H192)&lt;2,"",E192-H192)</f>
        <v>0</v>
      </c>
      <c r="M192" s="7" t="n">
        <f aca="false">IF(COUNT(E192,H192)&lt;2,"",E192/H192-1)</f>
        <v>0</v>
      </c>
    </row>
    <row r="193" customFormat="false" ht="15" hidden="false" customHeight="false" outlineLevel="0" collapsed="false">
      <c r="A193" s="4" t="n">
        <v>20661</v>
      </c>
      <c r="B193" s="4" t="s">
        <v>18585</v>
      </c>
      <c r="C193" s="4" t="s">
        <v>18575</v>
      </c>
      <c r="D193" s="35" t="n">
        <v>9.85</v>
      </c>
      <c r="E193" s="35" t="n">
        <v>8.39</v>
      </c>
      <c r="F193" s="36"/>
      <c r="G193" s="35" t="n">
        <v>9.85</v>
      </c>
      <c r="H193" s="35" t="n">
        <v>8.39</v>
      </c>
      <c r="I193" s="36"/>
      <c r="J193" s="4" t="str">
        <f aca="false">IF(COUNT(E193,H193)=0,"",IF(H193="","CAST",IF(E193="","MAB",IF(E193&lt;H193,"CAST",IF(H193&lt;E193,"MAB","EMPATE")))))</f>
        <v>EMPATE</v>
      </c>
      <c r="K193" s="6" t="n">
        <f aca="false">IF(COUNT(E193,H193)=0,"",MIN(E193,H193))</f>
        <v>8.39</v>
      </c>
      <c r="L193" s="6" t="n">
        <f aca="false">IF(COUNT(E193,H193)&lt;2,"",E193-H193)</f>
        <v>0</v>
      </c>
      <c r="M193" s="7" t="n">
        <f aca="false">IF(COUNT(E193,H193)&lt;2,"",E193/H193-1)</f>
        <v>0</v>
      </c>
    </row>
    <row r="194" customFormat="false" ht="15" hidden="false" customHeight="false" outlineLevel="0" collapsed="false">
      <c r="A194" s="4" t="n">
        <v>20722</v>
      </c>
      <c r="B194" s="4" t="s">
        <v>18586</v>
      </c>
      <c r="C194" s="4" t="s">
        <v>18575</v>
      </c>
      <c r="D194" s="35" t="n">
        <v>13.18</v>
      </c>
      <c r="E194" s="35" t="n">
        <v>11.29</v>
      </c>
      <c r="F194" s="36" t="n">
        <v>48</v>
      </c>
      <c r="G194" s="35" t="n">
        <v>13.36</v>
      </c>
      <c r="H194" s="35" t="n">
        <v>11.29</v>
      </c>
      <c r="I194" s="36" t="n">
        <v>40</v>
      </c>
      <c r="J194" s="4" t="str">
        <f aca="false">IF(COUNT(E194,H194)=0,"",IF(H194="","CAST",IF(E194="","MAB",IF(E194&lt;H194,"CAST",IF(H194&lt;E194,"MAB","EMPATE")))))</f>
        <v>EMPATE</v>
      </c>
      <c r="K194" s="6" t="n">
        <f aca="false">IF(COUNT(E194,H194)=0,"",MIN(E194,H194))</f>
        <v>11.29</v>
      </c>
      <c r="L194" s="6" t="n">
        <f aca="false">IF(COUNT(E194,H194)&lt;2,"",E194-H194)</f>
        <v>0</v>
      </c>
      <c r="M194" s="7" t="n">
        <f aca="false">IF(COUNT(E194,H194)&lt;2,"",E194/H194-1)</f>
        <v>0</v>
      </c>
    </row>
    <row r="195" customFormat="false" ht="15" hidden="false" customHeight="false" outlineLevel="0" collapsed="false">
      <c r="A195" s="4" t="n">
        <v>20721</v>
      </c>
      <c r="B195" s="4" t="s">
        <v>18587</v>
      </c>
      <c r="C195" s="4" t="s">
        <v>18575</v>
      </c>
      <c r="D195" s="35" t="n">
        <v>9.96</v>
      </c>
      <c r="E195" s="35" t="n">
        <v>8.29</v>
      </c>
      <c r="F195" s="36" t="n">
        <v>48</v>
      </c>
      <c r="G195" s="35" t="n">
        <v>9.83</v>
      </c>
      <c r="H195" s="35" t="n">
        <v>8.39</v>
      </c>
      <c r="I195" s="36"/>
      <c r="J195" s="4" t="str">
        <f aca="false">IF(COUNT(E195,H195)=0,"",IF(H195="","CAST",IF(E195="","MAB",IF(E195&lt;H195,"CAST",IF(H195&lt;E195,"MAB","EMPATE")))))</f>
        <v>CAST</v>
      </c>
      <c r="K195" s="6" t="n">
        <f aca="false">IF(COUNT(E195,H195)=0,"",MIN(E195,H195))</f>
        <v>8.29</v>
      </c>
      <c r="L195" s="6" t="n">
        <f aca="false">IF(COUNT(E195,H195)&lt;2,"",E195-H195)</f>
        <v>-0.100000000000001</v>
      </c>
      <c r="M195" s="7" t="n">
        <f aca="false">IF(COUNT(E195,H195)&lt;2,"",E195/H195-1)</f>
        <v>-0.0119189511323006</v>
      </c>
    </row>
    <row r="196" customFormat="false" ht="15" hidden="false" customHeight="false" outlineLevel="0" collapsed="false">
      <c r="A196" s="4" t="n">
        <v>20734</v>
      </c>
      <c r="B196" s="4" t="s">
        <v>18588</v>
      </c>
      <c r="C196" s="4" t="s">
        <v>18575</v>
      </c>
      <c r="D196" s="35" t="n">
        <v>21.27</v>
      </c>
      <c r="E196" s="35" t="n">
        <v>17.99</v>
      </c>
      <c r="F196" s="36" t="n">
        <v>20</v>
      </c>
      <c r="G196" s="35" t="n">
        <v>21.27</v>
      </c>
      <c r="H196" s="35" t="n">
        <v>18.39</v>
      </c>
      <c r="I196" s="36"/>
      <c r="J196" s="4" t="str">
        <f aca="false">IF(COUNT(E196,H196)=0,"",IF(H196="","CAST",IF(E196="","MAB",IF(E196&lt;H196,"CAST",IF(H196&lt;E196,"MAB","EMPATE")))))</f>
        <v>CAST</v>
      </c>
      <c r="K196" s="6" t="n">
        <f aca="false">IF(COUNT(E196,H196)=0,"",MIN(E196,H196))</f>
        <v>17.99</v>
      </c>
      <c r="L196" s="6" t="n">
        <f aca="false">IF(COUNT(E196,H196)&lt;2,"",E196-H196)</f>
        <v>-0.400000000000002</v>
      </c>
      <c r="M196" s="7" t="n">
        <f aca="false">IF(COUNT(E196,H196)&lt;2,"",E196/H196-1)</f>
        <v>-0.0217509516041328</v>
      </c>
    </row>
    <row r="197" customFormat="false" ht="15" hidden="false" customHeight="false" outlineLevel="0" collapsed="false">
      <c r="A197" s="4" t="n">
        <v>20741</v>
      </c>
      <c r="B197" s="4" t="s">
        <v>18589</v>
      </c>
      <c r="C197" s="4" t="s">
        <v>18575</v>
      </c>
      <c r="D197" s="35"/>
      <c r="E197" s="35"/>
      <c r="F197" s="36"/>
      <c r="G197" s="35" t="n">
        <v>26.37</v>
      </c>
      <c r="H197" s="35" t="n">
        <v>22.49</v>
      </c>
      <c r="I197" s="36"/>
      <c r="J197" s="4" t="str">
        <f aca="false">IF(COUNT(E197,H197)=0,"",IF(H197="","CAST",IF(E197="","MAB",IF(E197&lt;H197,"CAST",IF(H197&lt;E197,"MAB","EMPATE")))))</f>
        <v>MAB</v>
      </c>
      <c r="K197" s="6" t="n">
        <f aca="false">IF(COUNT(E197,H197)=0,"",MIN(E197,H197))</f>
        <v>22.49</v>
      </c>
      <c r="L197" s="6" t="str">
        <f aca="false">IF(COUNT(E197,H197)&lt;2,"",E197-H197)</f>
        <v/>
      </c>
      <c r="M197" s="7" t="str">
        <f aca="false">IF(COUNT(E197,H197)&lt;2,"",E197/H197-1)</f>
        <v/>
      </c>
    </row>
    <row r="198" customFormat="false" ht="15" hidden="false" customHeight="false" outlineLevel="0" collapsed="false">
      <c r="A198" s="4" t="n">
        <v>20739</v>
      </c>
      <c r="B198" s="4" t="s">
        <v>18590</v>
      </c>
      <c r="C198" s="4" t="s">
        <v>18575</v>
      </c>
      <c r="D198" s="35"/>
      <c r="E198" s="35"/>
      <c r="F198" s="36"/>
      <c r="G198" s="35" t="n">
        <v>16.68</v>
      </c>
      <c r="H198" s="35" t="n">
        <v>14.25</v>
      </c>
      <c r="I198" s="36"/>
      <c r="J198" s="4" t="str">
        <f aca="false">IF(COUNT(E198,H198)=0,"",IF(H198="","CAST",IF(E198="","MAB",IF(E198&lt;H198,"CAST",IF(H198&lt;E198,"MAB","EMPATE")))))</f>
        <v>MAB</v>
      </c>
      <c r="K198" s="6" t="n">
        <f aca="false">IF(COUNT(E198,H198)=0,"",MIN(E198,H198))</f>
        <v>14.25</v>
      </c>
      <c r="L198" s="6" t="str">
        <f aca="false">IF(COUNT(E198,H198)&lt;2,"",E198-H198)</f>
        <v/>
      </c>
      <c r="M198" s="7" t="str">
        <f aca="false">IF(COUNT(E198,H198)&lt;2,"",E198/H198-1)</f>
        <v/>
      </c>
    </row>
    <row r="199" customFormat="false" ht="15" hidden="false" customHeight="false" outlineLevel="0" collapsed="false">
      <c r="A199" s="4" t="n">
        <v>20742</v>
      </c>
      <c r="B199" s="4" t="s">
        <v>18591</v>
      </c>
      <c r="C199" s="4" t="s">
        <v>18575</v>
      </c>
      <c r="D199" s="35" t="n">
        <v>30.98</v>
      </c>
      <c r="E199" s="35" t="n">
        <v>26.99</v>
      </c>
      <c r="F199" s="36" t="n">
        <v>12</v>
      </c>
      <c r="G199" s="35" t="n">
        <v>30.98</v>
      </c>
      <c r="H199" s="35" t="n">
        <v>26.99</v>
      </c>
      <c r="I199" s="36" t="n">
        <v>12</v>
      </c>
      <c r="J199" s="4" t="str">
        <f aca="false">IF(COUNT(E199,H199)=0,"",IF(H199="","CAST",IF(E199="","MAB",IF(E199&lt;H199,"CAST",IF(H199&lt;E199,"MAB","EMPATE")))))</f>
        <v>EMPATE</v>
      </c>
      <c r="K199" s="6" t="n">
        <f aca="false">IF(COUNT(E199,H199)=0,"",MIN(E199,H199))</f>
        <v>26.99</v>
      </c>
      <c r="L199" s="6" t="n">
        <f aca="false">IF(COUNT(E199,H199)&lt;2,"",E199-H199)</f>
        <v>0</v>
      </c>
      <c r="M199" s="7" t="n">
        <f aca="false">IF(COUNT(E199,H199)&lt;2,"",E199/H199-1)</f>
        <v>0</v>
      </c>
    </row>
    <row r="200" customFormat="false" ht="15" hidden="false" customHeight="false" outlineLevel="0" collapsed="false">
      <c r="A200" s="4" t="n">
        <v>12688</v>
      </c>
      <c r="B200" s="4" t="s">
        <v>18592</v>
      </c>
      <c r="C200" s="4" t="s">
        <v>18575</v>
      </c>
      <c r="D200" s="35" t="n">
        <v>16.7</v>
      </c>
      <c r="E200" s="35" t="n">
        <v>14.29</v>
      </c>
      <c r="F200" s="36" t="n">
        <v>48</v>
      </c>
      <c r="G200" s="35" t="n">
        <v>16.93</v>
      </c>
      <c r="H200" s="35" t="n">
        <v>14.35</v>
      </c>
      <c r="I200" s="36" t="n">
        <v>24</v>
      </c>
      <c r="J200" s="4" t="str">
        <f aca="false">IF(COUNT(E200,H200)=0,"",IF(H200="","CAST",IF(E200="","MAB",IF(E200&lt;H200,"CAST",IF(H200&lt;E200,"MAB","EMPATE")))))</f>
        <v>CAST</v>
      </c>
      <c r="K200" s="6" t="n">
        <f aca="false">IF(COUNT(E200,H200)=0,"",MIN(E200,H200))</f>
        <v>14.29</v>
      </c>
      <c r="L200" s="6" t="n">
        <f aca="false">IF(COUNT(E200,H200)&lt;2,"",E200-H200)</f>
        <v>-0.0600000000000005</v>
      </c>
      <c r="M200" s="7" t="n">
        <f aca="false">IF(COUNT(E200,H200)&lt;2,"",E200/H200-1)</f>
        <v>-0.00418118466898954</v>
      </c>
    </row>
    <row r="201" customFormat="false" ht="15" hidden="false" customHeight="false" outlineLevel="0" collapsed="false">
      <c r="A201" s="4" t="n">
        <v>20815</v>
      </c>
      <c r="B201" s="4" t="s">
        <v>18593</v>
      </c>
      <c r="C201" s="4" t="s">
        <v>18575</v>
      </c>
      <c r="D201" s="35" t="n">
        <v>14.86</v>
      </c>
      <c r="E201" s="35" t="n">
        <v>12.49</v>
      </c>
      <c r="F201" s="36"/>
      <c r="G201" s="35"/>
      <c r="H201" s="35"/>
      <c r="I201" s="36"/>
      <c r="J201" s="4" t="str">
        <f aca="false">IF(COUNT(E201,H201)=0,"",IF(H201="","CAST",IF(E201="","MAB",IF(E201&lt;H201,"CAST",IF(H201&lt;E201,"MAB","EMPATE")))))</f>
        <v>CAST</v>
      </c>
      <c r="K201" s="6" t="n">
        <f aca="false">IF(COUNT(E201,H201)=0,"",MIN(E201,H201))</f>
        <v>12.49</v>
      </c>
      <c r="L201" s="6" t="str">
        <f aca="false">IF(COUNT(E201,H201)&lt;2,"",E201-H201)</f>
        <v/>
      </c>
      <c r="M201" s="7" t="str">
        <f aca="false">IF(COUNT(E201,H201)&lt;2,"",E201/H201-1)</f>
        <v/>
      </c>
    </row>
    <row r="202" customFormat="false" ht="15" hidden="false" customHeight="false" outlineLevel="0" collapsed="false">
      <c r="A202" s="4" t="n">
        <v>20816</v>
      </c>
      <c r="B202" s="4" t="s">
        <v>18594</v>
      </c>
      <c r="C202" s="4" t="s">
        <v>18575</v>
      </c>
      <c r="D202" s="35" t="n">
        <v>14.86</v>
      </c>
      <c r="E202" s="35" t="n">
        <v>12.49</v>
      </c>
      <c r="F202" s="36"/>
      <c r="G202" s="35"/>
      <c r="H202" s="35"/>
      <c r="I202" s="36"/>
      <c r="J202" s="4" t="str">
        <f aca="false">IF(COUNT(E202,H202)=0,"",IF(H202="","CAST",IF(E202="","MAB",IF(E202&lt;H202,"CAST",IF(H202&lt;E202,"MAB","EMPATE")))))</f>
        <v>CAST</v>
      </c>
      <c r="K202" s="6" t="n">
        <f aca="false">IF(COUNT(E202,H202)=0,"",MIN(E202,H202))</f>
        <v>12.49</v>
      </c>
      <c r="L202" s="6" t="str">
        <f aca="false">IF(COUNT(E202,H202)&lt;2,"",E202-H202)</f>
        <v/>
      </c>
      <c r="M202" s="7" t="str">
        <f aca="false">IF(COUNT(E202,H202)&lt;2,"",E202/H202-1)</f>
        <v/>
      </c>
    </row>
    <row r="203" customFormat="false" ht="15" hidden="false" customHeight="false" outlineLevel="0" collapsed="false">
      <c r="A203" s="4" t="n">
        <v>20799</v>
      </c>
      <c r="B203" s="4" t="s">
        <v>18595</v>
      </c>
      <c r="C203" s="4" t="s">
        <v>18575</v>
      </c>
      <c r="D203" s="35"/>
      <c r="E203" s="35"/>
      <c r="F203" s="36"/>
      <c r="G203" s="35" t="n">
        <v>7.02</v>
      </c>
      <c r="H203" s="35" t="n">
        <v>5.99</v>
      </c>
      <c r="I203" s="36"/>
      <c r="J203" s="4" t="str">
        <f aca="false">IF(COUNT(E203,H203)=0,"",IF(H203="","CAST",IF(E203="","MAB",IF(E203&lt;H203,"CAST",IF(H203&lt;E203,"MAB","EMPATE")))))</f>
        <v>MAB</v>
      </c>
      <c r="K203" s="6" t="n">
        <f aca="false">IF(COUNT(E203,H203)=0,"",MIN(E203,H203))</f>
        <v>5.99</v>
      </c>
      <c r="L203" s="6" t="str">
        <f aca="false">IF(COUNT(E203,H203)&lt;2,"",E203-H203)</f>
        <v/>
      </c>
      <c r="M203" s="7" t="str">
        <f aca="false">IF(COUNT(E203,H203)&lt;2,"",E203/H203-1)</f>
        <v/>
      </c>
    </row>
    <row r="204" customFormat="false" ht="15" hidden="false" customHeight="false" outlineLevel="0" collapsed="false">
      <c r="A204" s="4" t="n">
        <v>20838</v>
      </c>
      <c r="B204" s="4" t="s">
        <v>18596</v>
      </c>
      <c r="C204" s="4" t="s">
        <v>18575</v>
      </c>
      <c r="D204" s="35" t="n">
        <v>42.28</v>
      </c>
      <c r="E204" s="35" t="n">
        <v>36.99</v>
      </c>
      <c r="F204" s="36"/>
      <c r="G204" s="35" t="n">
        <v>42.28</v>
      </c>
      <c r="H204" s="35" t="n">
        <v>36.99</v>
      </c>
      <c r="I204" s="36"/>
      <c r="J204" s="4" t="str">
        <f aca="false">IF(COUNT(E204,H204)=0,"",IF(H204="","CAST",IF(E204="","MAB",IF(E204&lt;H204,"CAST",IF(H204&lt;E204,"MAB","EMPATE")))))</f>
        <v>EMPATE</v>
      </c>
      <c r="K204" s="6" t="n">
        <f aca="false">IF(COUNT(E204,H204)=0,"",MIN(E204,H204))</f>
        <v>36.99</v>
      </c>
      <c r="L204" s="6" t="n">
        <f aca="false">IF(COUNT(E204,H204)&lt;2,"",E204-H204)</f>
        <v>0</v>
      </c>
      <c r="M204" s="7" t="n">
        <f aca="false">IF(COUNT(E204,H204)&lt;2,"",E204/H204-1)</f>
        <v>0</v>
      </c>
    </row>
    <row r="205" customFormat="false" ht="15" hidden="false" customHeight="false" outlineLevel="0" collapsed="false">
      <c r="A205" s="4" t="n">
        <v>20839</v>
      </c>
      <c r="B205" s="4" t="s">
        <v>18597</v>
      </c>
      <c r="C205" s="4" t="s">
        <v>18575</v>
      </c>
      <c r="D205" s="35" t="n">
        <v>70.47</v>
      </c>
      <c r="E205" s="35" t="n">
        <v>60.99</v>
      </c>
      <c r="F205" s="36"/>
      <c r="G205" s="35" t="n">
        <v>69.53</v>
      </c>
      <c r="H205" s="35" t="n">
        <v>60.99</v>
      </c>
      <c r="I205" s="36"/>
      <c r="J205" s="4" t="str">
        <f aca="false">IF(COUNT(E205,H205)=0,"",IF(H205="","CAST",IF(E205="","MAB",IF(E205&lt;H205,"CAST",IF(H205&lt;E205,"MAB","EMPATE")))))</f>
        <v>EMPATE</v>
      </c>
      <c r="K205" s="6" t="n">
        <f aca="false">IF(COUNT(E205,H205)=0,"",MIN(E205,H205))</f>
        <v>60.99</v>
      </c>
      <c r="L205" s="6" t="n">
        <f aca="false">IF(COUNT(E205,H205)&lt;2,"",E205-H205)</f>
        <v>0</v>
      </c>
      <c r="M205" s="7" t="n">
        <f aca="false">IF(COUNT(E205,H205)&lt;2,"",E205/H205-1)</f>
        <v>0</v>
      </c>
    </row>
    <row r="206" customFormat="false" ht="15" hidden="false" customHeight="false" outlineLevel="0" collapsed="false">
      <c r="A206" s="4" t="n">
        <v>20848</v>
      </c>
      <c r="B206" s="4" t="s">
        <v>18598</v>
      </c>
      <c r="C206" s="4" t="s">
        <v>18575</v>
      </c>
      <c r="D206" s="35" t="n">
        <v>9.36</v>
      </c>
      <c r="E206" s="35" t="n">
        <v>7.99</v>
      </c>
      <c r="F206" s="36"/>
      <c r="G206" s="35"/>
      <c r="H206" s="35"/>
      <c r="I206" s="36"/>
      <c r="J206" s="4" t="str">
        <f aca="false">IF(COUNT(E206,H206)=0,"",IF(H206="","CAST",IF(E206="","MAB",IF(E206&lt;H206,"CAST",IF(H206&lt;E206,"MAB","EMPATE")))))</f>
        <v>CAST</v>
      </c>
      <c r="K206" s="6" t="n">
        <f aca="false">IF(COUNT(E206,H206)=0,"",MIN(E206,H206))</f>
        <v>7.99</v>
      </c>
      <c r="L206" s="6" t="str">
        <f aca="false">IF(COUNT(E206,H206)&lt;2,"",E206-H206)</f>
        <v/>
      </c>
      <c r="M206" s="7" t="str">
        <f aca="false">IF(COUNT(E206,H206)&lt;2,"",E206/H206-1)</f>
        <v/>
      </c>
    </row>
    <row r="207" customFormat="false" ht="15" hidden="false" customHeight="false" outlineLevel="0" collapsed="false">
      <c r="A207" s="4" t="n">
        <v>20852</v>
      </c>
      <c r="B207" s="4" t="s">
        <v>18599</v>
      </c>
      <c r="C207" s="4" t="s">
        <v>18575</v>
      </c>
      <c r="D207" s="35" t="n">
        <v>4.63</v>
      </c>
      <c r="E207" s="35" t="n">
        <v>3.89</v>
      </c>
      <c r="F207" s="36" t="n">
        <v>72</v>
      </c>
      <c r="G207" s="35" t="n">
        <v>4.63</v>
      </c>
      <c r="H207" s="35" t="n">
        <v>3.89</v>
      </c>
      <c r="I207" s="36" t="n">
        <v>72</v>
      </c>
      <c r="J207" s="4" t="str">
        <f aca="false">IF(COUNT(E207,H207)=0,"",IF(H207="","CAST",IF(E207="","MAB",IF(E207&lt;H207,"CAST",IF(H207&lt;E207,"MAB","EMPATE")))))</f>
        <v>EMPATE</v>
      </c>
      <c r="K207" s="6" t="n">
        <f aca="false">IF(COUNT(E207,H207)=0,"",MIN(E207,H207))</f>
        <v>3.89</v>
      </c>
      <c r="L207" s="6" t="n">
        <f aca="false">IF(COUNT(E207,H207)&lt;2,"",E207-H207)</f>
        <v>0</v>
      </c>
      <c r="M207" s="7" t="n">
        <f aca="false">IF(COUNT(E207,H207)&lt;2,"",E207/H207-1)</f>
        <v>0</v>
      </c>
    </row>
    <row r="208" customFormat="false" ht="15" hidden="false" customHeight="false" outlineLevel="0" collapsed="false">
      <c r="A208" s="4" t="n">
        <v>20854</v>
      </c>
      <c r="B208" s="4" t="s">
        <v>18600</v>
      </c>
      <c r="C208" s="4" t="s">
        <v>18575</v>
      </c>
      <c r="D208" s="35" t="n">
        <v>54.29</v>
      </c>
      <c r="E208" s="35" t="n">
        <v>45.99</v>
      </c>
      <c r="F208" s="36"/>
      <c r="G208" s="35"/>
      <c r="H208" s="35"/>
      <c r="I208" s="36"/>
      <c r="J208" s="4" t="str">
        <f aca="false">IF(COUNT(E208,H208)=0,"",IF(H208="","CAST",IF(E208="","MAB",IF(E208&lt;H208,"CAST",IF(H208&lt;E208,"MAB","EMPATE")))))</f>
        <v>CAST</v>
      </c>
      <c r="K208" s="6" t="n">
        <f aca="false">IF(COUNT(E208,H208)=0,"",MIN(E208,H208))</f>
        <v>45.99</v>
      </c>
      <c r="L208" s="6" t="str">
        <f aca="false">IF(COUNT(E208,H208)&lt;2,"",E208-H208)</f>
        <v/>
      </c>
      <c r="M208" s="7" t="str">
        <f aca="false">IF(COUNT(E208,H208)&lt;2,"",E208/H208-1)</f>
        <v/>
      </c>
    </row>
    <row r="209" customFormat="false" ht="15" hidden="false" customHeight="false" outlineLevel="0" collapsed="false">
      <c r="A209" s="4" t="n">
        <v>20853</v>
      </c>
      <c r="B209" s="4" t="s">
        <v>18601</v>
      </c>
      <c r="C209" s="4" t="s">
        <v>18575</v>
      </c>
      <c r="D209" s="35" t="n">
        <v>9.34</v>
      </c>
      <c r="E209" s="35" t="n">
        <v>7.89</v>
      </c>
      <c r="F209" s="36" t="n">
        <v>72</v>
      </c>
      <c r="G209" s="35" t="n">
        <v>9.34</v>
      </c>
      <c r="H209" s="35" t="n">
        <v>7.89</v>
      </c>
      <c r="I209" s="36" t="n">
        <v>72</v>
      </c>
      <c r="J209" s="4" t="str">
        <f aca="false">IF(COUNT(E209,H209)=0,"",IF(H209="","CAST",IF(E209="","MAB",IF(E209&lt;H209,"CAST",IF(H209&lt;E209,"MAB","EMPATE")))))</f>
        <v>EMPATE</v>
      </c>
      <c r="K209" s="6" t="n">
        <f aca="false">IF(COUNT(E209,H209)=0,"",MIN(E209,H209))</f>
        <v>7.89</v>
      </c>
      <c r="L209" s="6" t="n">
        <f aca="false">IF(COUNT(E209,H209)&lt;2,"",E209-H209)</f>
        <v>0</v>
      </c>
      <c r="M209" s="7" t="n">
        <f aca="false">IF(COUNT(E209,H209)&lt;2,"",E209/H209-1)</f>
        <v>0</v>
      </c>
    </row>
    <row r="210" customFormat="false" ht="15" hidden="false" customHeight="false" outlineLevel="0" collapsed="false">
      <c r="A210" s="4" t="n">
        <v>20890</v>
      </c>
      <c r="B210" s="4" t="s">
        <v>18602</v>
      </c>
      <c r="C210" s="4" t="s">
        <v>18575</v>
      </c>
      <c r="D210" s="35" t="n">
        <v>6.46</v>
      </c>
      <c r="E210" s="35" t="n">
        <v>5.39</v>
      </c>
      <c r="F210" s="36"/>
      <c r="G210" s="35" t="n">
        <v>6.46</v>
      </c>
      <c r="H210" s="35" t="n">
        <v>5.49</v>
      </c>
      <c r="I210" s="36"/>
      <c r="J210" s="4" t="str">
        <f aca="false">IF(COUNT(E210,H210)=0,"",IF(H210="","CAST",IF(E210="","MAB",IF(E210&lt;H210,"CAST",IF(H210&lt;E210,"MAB","EMPATE")))))</f>
        <v>CAST</v>
      </c>
      <c r="K210" s="6" t="n">
        <f aca="false">IF(COUNT(E210,H210)=0,"",MIN(E210,H210))</f>
        <v>5.39</v>
      </c>
      <c r="L210" s="6" t="n">
        <f aca="false">IF(COUNT(E210,H210)&lt;2,"",E210-H210)</f>
        <v>-0.100000000000001</v>
      </c>
      <c r="M210" s="7" t="n">
        <f aca="false">IF(COUNT(E210,H210)&lt;2,"",E210/H210-1)</f>
        <v>-0.0182149362477232</v>
      </c>
    </row>
    <row r="211" customFormat="false" ht="15" hidden="false" customHeight="false" outlineLevel="0" collapsed="false">
      <c r="A211" s="4" t="n">
        <v>20888</v>
      </c>
      <c r="B211" s="4" t="s">
        <v>18603</v>
      </c>
      <c r="C211" s="4" t="s">
        <v>18575</v>
      </c>
      <c r="D211" s="35" t="n">
        <v>10.09</v>
      </c>
      <c r="E211" s="35" t="n">
        <v>8.65</v>
      </c>
      <c r="F211" s="36" t="n">
        <v>60</v>
      </c>
      <c r="G211" s="35" t="n">
        <v>10.09</v>
      </c>
      <c r="H211" s="35" t="n">
        <v>8.65</v>
      </c>
      <c r="I211" s="36" t="n">
        <v>60</v>
      </c>
      <c r="J211" s="4" t="str">
        <f aca="false">IF(COUNT(E211,H211)=0,"",IF(H211="","CAST",IF(E211="","MAB",IF(E211&lt;H211,"CAST",IF(H211&lt;E211,"MAB","EMPATE")))))</f>
        <v>EMPATE</v>
      </c>
      <c r="K211" s="6" t="n">
        <f aca="false">IF(COUNT(E211,H211)=0,"",MIN(E211,H211))</f>
        <v>8.65</v>
      </c>
      <c r="L211" s="6" t="n">
        <f aca="false">IF(COUNT(E211,H211)&lt;2,"",E211-H211)</f>
        <v>0</v>
      </c>
      <c r="M211" s="7" t="n">
        <f aca="false">IF(COUNT(E211,H211)&lt;2,"",E211/H211-1)</f>
        <v>0</v>
      </c>
    </row>
    <row r="212" customFormat="false" ht="15" hidden="false" customHeight="false" outlineLevel="0" collapsed="false">
      <c r="A212" s="4" t="n">
        <v>24310</v>
      </c>
      <c r="B212" s="4" t="s">
        <v>18604</v>
      </c>
      <c r="C212" s="4" t="s">
        <v>18575</v>
      </c>
      <c r="D212" s="35"/>
      <c r="E212" s="35"/>
      <c r="F212" s="36"/>
      <c r="G212" s="35" t="n">
        <v>38.16</v>
      </c>
      <c r="H212" s="35" t="n">
        <v>32.49</v>
      </c>
      <c r="I212" s="36"/>
      <c r="J212" s="4" t="str">
        <f aca="false">IF(COUNT(E212,H212)=0,"",IF(H212="","CAST",IF(E212="","MAB",IF(E212&lt;H212,"CAST",IF(H212&lt;E212,"MAB","EMPATE")))))</f>
        <v>MAB</v>
      </c>
      <c r="K212" s="6" t="n">
        <f aca="false">IF(COUNT(E212,H212)=0,"",MIN(E212,H212))</f>
        <v>32.49</v>
      </c>
      <c r="L212" s="6" t="str">
        <f aca="false">IF(COUNT(E212,H212)&lt;2,"",E212-H212)</f>
        <v/>
      </c>
      <c r="M212" s="7" t="str">
        <f aca="false">IF(COUNT(E212,H212)&lt;2,"",E212/H212-1)</f>
        <v/>
      </c>
    </row>
    <row r="213" customFormat="false" ht="15" hidden="false" customHeight="false" outlineLevel="0" collapsed="false">
      <c r="A213" s="4" t="n">
        <v>26902</v>
      </c>
      <c r="B213" s="4" t="s">
        <v>18605</v>
      </c>
      <c r="C213" s="4" t="s">
        <v>18575</v>
      </c>
      <c r="D213" s="35" t="n">
        <v>14.79</v>
      </c>
      <c r="E213" s="35" t="n">
        <v>12.49</v>
      </c>
      <c r="F213" s="36" t="n">
        <v>24</v>
      </c>
      <c r="G213" s="35" t="n">
        <v>14.79</v>
      </c>
      <c r="H213" s="35" t="n">
        <v>12.39</v>
      </c>
      <c r="I213" s="36"/>
      <c r="J213" s="4" t="str">
        <f aca="false">IF(COUNT(E213,H213)=0,"",IF(H213="","CAST",IF(E213="","MAB",IF(E213&lt;H213,"CAST",IF(H213&lt;E213,"MAB","EMPATE")))))</f>
        <v>MAB</v>
      </c>
      <c r="K213" s="6" t="n">
        <f aca="false">IF(COUNT(E213,H213)=0,"",MIN(E213,H213))</f>
        <v>12.39</v>
      </c>
      <c r="L213" s="6" t="n">
        <f aca="false">IF(COUNT(E213,H213)&lt;2,"",E213-H213)</f>
        <v>0.0999999999999996</v>
      </c>
      <c r="M213" s="7" t="n">
        <f aca="false">IF(COUNT(E213,H213)&lt;2,"",E213/H213-1)</f>
        <v>0.00807102502017743</v>
      </c>
    </row>
    <row r="214" customFormat="false" ht="15" hidden="false" customHeight="false" outlineLevel="0" collapsed="false">
      <c r="A214" s="4" t="n">
        <v>20948</v>
      </c>
      <c r="B214" s="4" t="s">
        <v>18606</v>
      </c>
      <c r="C214" s="4" t="s">
        <v>18575</v>
      </c>
      <c r="D214" s="35" t="n">
        <v>12.98</v>
      </c>
      <c r="E214" s="35" t="n">
        <v>10.99</v>
      </c>
      <c r="F214" s="36"/>
      <c r="G214" s="35"/>
      <c r="H214" s="35"/>
      <c r="I214" s="36"/>
      <c r="J214" s="4" t="str">
        <f aca="false">IF(COUNT(E214,H214)=0,"",IF(H214="","CAST",IF(E214="","MAB",IF(E214&lt;H214,"CAST",IF(H214&lt;E214,"MAB","EMPATE")))))</f>
        <v>CAST</v>
      </c>
      <c r="K214" s="6" t="n">
        <f aca="false">IF(COUNT(E214,H214)=0,"",MIN(E214,H214))</f>
        <v>10.99</v>
      </c>
      <c r="L214" s="6" t="str">
        <f aca="false">IF(COUNT(E214,H214)&lt;2,"",E214-H214)</f>
        <v/>
      </c>
      <c r="M214" s="7" t="str">
        <f aca="false">IF(COUNT(E214,H214)&lt;2,"",E214/H214-1)</f>
        <v/>
      </c>
    </row>
    <row r="215" customFormat="false" ht="15" hidden="false" customHeight="false" outlineLevel="0" collapsed="false">
      <c r="A215" s="4" t="n">
        <v>22564</v>
      </c>
      <c r="B215" s="4" t="s">
        <v>18607</v>
      </c>
      <c r="C215" s="4" t="s">
        <v>18608</v>
      </c>
      <c r="D215" s="35" t="n">
        <v>28.69</v>
      </c>
      <c r="E215" s="35" t="n">
        <v>24.25</v>
      </c>
      <c r="F215" s="36"/>
      <c r="G215" s="35" t="n">
        <v>27.79</v>
      </c>
      <c r="H215" s="35" t="n">
        <v>23.75</v>
      </c>
      <c r="I215" s="36"/>
      <c r="J215" s="4" t="str">
        <f aca="false">IF(COUNT(E215,H215)=0,"",IF(H215="","CAST",IF(E215="","MAB",IF(E215&lt;H215,"CAST",IF(H215&lt;E215,"MAB","EMPATE")))))</f>
        <v>MAB</v>
      </c>
      <c r="K215" s="6" t="n">
        <f aca="false">IF(COUNT(E215,H215)=0,"",MIN(E215,H215))</f>
        <v>23.75</v>
      </c>
      <c r="L215" s="6" t="n">
        <f aca="false">IF(COUNT(E215,H215)&lt;2,"",E215-H215)</f>
        <v>0.5</v>
      </c>
      <c r="M215" s="7" t="n">
        <f aca="false">IF(COUNT(E215,H215)&lt;2,"",E215/H215-1)</f>
        <v>0.0210526315789474</v>
      </c>
    </row>
    <row r="216" customFormat="false" ht="15" hidden="false" customHeight="false" outlineLevel="0" collapsed="false">
      <c r="A216" s="4" t="n">
        <v>14803</v>
      </c>
      <c r="B216" s="4" t="s">
        <v>18609</v>
      </c>
      <c r="C216" s="4" t="s">
        <v>18608</v>
      </c>
      <c r="D216" s="35" t="n">
        <v>8.04</v>
      </c>
      <c r="E216" s="35" t="n">
        <v>6.85</v>
      </c>
      <c r="F216" s="36"/>
      <c r="G216" s="35"/>
      <c r="H216" s="35"/>
      <c r="I216" s="36"/>
      <c r="J216" s="4" t="str">
        <f aca="false">IF(COUNT(E216,H216)=0,"",IF(H216="","CAST",IF(E216="","MAB",IF(E216&lt;H216,"CAST",IF(H216&lt;E216,"MAB","EMPATE")))))</f>
        <v>CAST</v>
      </c>
      <c r="K216" s="6" t="n">
        <f aca="false">IF(COUNT(E216,H216)=0,"",MIN(E216,H216))</f>
        <v>6.85</v>
      </c>
      <c r="L216" s="6" t="str">
        <f aca="false">IF(COUNT(E216,H216)&lt;2,"",E216-H216)</f>
        <v/>
      </c>
      <c r="M216" s="7" t="str">
        <f aca="false">IF(COUNT(E216,H216)&lt;2,"",E216/H216-1)</f>
        <v/>
      </c>
    </row>
    <row r="217" customFormat="false" ht="15" hidden="false" customHeight="false" outlineLevel="0" collapsed="false">
      <c r="A217" s="4" t="n">
        <v>16802</v>
      </c>
      <c r="B217" s="4" t="s">
        <v>18610</v>
      </c>
      <c r="C217" s="4" t="s">
        <v>18608</v>
      </c>
      <c r="D217" s="35" t="n">
        <v>23.49</v>
      </c>
      <c r="E217" s="35" t="n">
        <v>20.09</v>
      </c>
      <c r="F217" s="36"/>
      <c r="G217" s="35" t="n">
        <v>23.49</v>
      </c>
      <c r="H217" s="35" t="n">
        <v>20.09</v>
      </c>
      <c r="I217" s="36"/>
      <c r="J217" s="4" t="str">
        <f aca="false">IF(COUNT(E217,H217)=0,"",IF(H217="","CAST",IF(E217="","MAB",IF(E217&lt;H217,"CAST",IF(H217&lt;E217,"MAB","EMPATE")))))</f>
        <v>EMPATE</v>
      </c>
      <c r="K217" s="6" t="n">
        <f aca="false">IF(COUNT(E217,H217)=0,"",MIN(E217,H217))</f>
        <v>20.09</v>
      </c>
      <c r="L217" s="6" t="n">
        <f aca="false">IF(COUNT(E217,H217)&lt;2,"",E217-H217)</f>
        <v>0</v>
      </c>
      <c r="M217" s="7" t="n">
        <f aca="false">IF(COUNT(E217,H217)&lt;2,"",E217/H217-1)</f>
        <v>0</v>
      </c>
    </row>
    <row r="218" customFormat="false" ht="15" hidden="false" customHeight="false" outlineLevel="0" collapsed="false">
      <c r="A218" s="4" t="n">
        <v>18810</v>
      </c>
      <c r="B218" s="4" t="s">
        <v>18611</v>
      </c>
      <c r="C218" s="4" t="s">
        <v>18608</v>
      </c>
      <c r="D218" s="35"/>
      <c r="E218" s="35"/>
      <c r="F218" s="36"/>
      <c r="G218" s="35" t="n">
        <v>8.16</v>
      </c>
      <c r="H218" s="35" t="n">
        <v>6.95</v>
      </c>
      <c r="I218" s="36"/>
      <c r="J218" s="4" t="str">
        <f aca="false">IF(COUNT(E218,H218)=0,"",IF(H218="","CAST",IF(E218="","MAB",IF(E218&lt;H218,"CAST",IF(H218&lt;E218,"MAB","EMPATE")))))</f>
        <v>MAB</v>
      </c>
      <c r="K218" s="6" t="n">
        <f aca="false">IF(COUNT(E218,H218)=0,"",MIN(E218,H218))</f>
        <v>6.95</v>
      </c>
      <c r="L218" s="6" t="str">
        <f aca="false">IF(COUNT(E218,H218)&lt;2,"",E218-H218)</f>
        <v/>
      </c>
      <c r="M218" s="7" t="str">
        <f aca="false">IF(COUNT(E218,H218)&lt;2,"",E218/H218-1)</f>
        <v/>
      </c>
    </row>
    <row r="219" customFormat="false" ht="15" hidden="false" customHeight="false" outlineLevel="0" collapsed="false">
      <c r="A219" s="4" t="n">
        <v>14583</v>
      </c>
      <c r="B219" s="4" t="s">
        <v>18612</v>
      </c>
      <c r="C219" s="4" t="s">
        <v>18608</v>
      </c>
      <c r="D219" s="35" t="n">
        <v>37.33</v>
      </c>
      <c r="E219" s="35" t="n">
        <v>31.89</v>
      </c>
      <c r="F219" s="36"/>
      <c r="G219" s="35"/>
      <c r="H219" s="35"/>
      <c r="I219" s="36"/>
      <c r="J219" s="4" t="str">
        <f aca="false">IF(COUNT(E219,H219)=0,"",IF(H219="","CAST",IF(E219="","MAB",IF(E219&lt;H219,"CAST",IF(H219&lt;E219,"MAB","EMPATE")))))</f>
        <v>CAST</v>
      </c>
      <c r="K219" s="6" t="n">
        <f aca="false">IF(COUNT(E219,H219)=0,"",MIN(E219,H219))</f>
        <v>31.89</v>
      </c>
      <c r="L219" s="6" t="str">
        <f aca="false">IF(COUNT(E219,H219)&lt;2,"",E219-H219)</f>
        <v/>
      </c>
      <c r="M219" s="7" t="str">
        <f aca="false">IF(COUNT(E219,H219)&lt;2,"",E219/H219-1)</f>
        <v/>
      </c>
    </row>
    <row r="220" customFormat="false" ht="15" hidden="false" customHeight="false" outlineLevel="0" collapsed="false">
      <c r="A220" s="4" t="n">
        <v>24482</v>
      </c>
      <c r="B220" s="4" t="s">
        <v>18613</v>
      </c>
      <c r="C220" s="4" t="s">
        <v>18608</v>
      </c>
      <c r="D220" s="35" t="n">
        <v>45.85</v>
      </c>
      <c r="E220" s="35" t="n">
        <v>38.99</v>
      </c>
      <c r="F220" s="36"/>
      <c r="G220" s="35" t="n">
        <v>45.85</v>
      </c>
      <c r="H220" s="35" t="n">
        <v>39.19</v>
      </c>
      <c r="I220" s="36"/>
      <c r="J220" s="4" t="str">
        <f aca="false">IF(COUNT(E220,H220)=0,"",IF(H220="","CAST",IF(E220="","MAB",IF(E220&lt;H220,"CAST",IF(H220&lt;E220,"MAB","EMPATE")))))</f>
        <v>CAST</v>
      </c>
      <c r="K220" s="6" t="n">
        <f aca="false">IF(COUNT(E220,H220)=0,"",MIN(E220,H220))</f>
        <v>38.99</v>
      </c>
      <c r="L220" s="6" t="n">
        <f aca="false">IF(COUNT(E220,H220)&lt;2,"",E220-H220)</f>
        <v>-0.199999999999996</v>
      </c>
      <c r="M220" s="7" t="n">
        <f aca="false">IF(COUNT(E220,H220)&lt;2,"",E220/H220-1)</f>
        <v>-0.00510334268946144</v>
      </c>
    </row>
    <row r="221" customFormat="false" ht="15" hidden="false" customHeight="false" outlineLevel="0" collapsed="false">
      <c r="A221" s="4" t="n">
        <v>15926</v>
      </c>
      <c r="B221" s="4" t="s">
        <v>18614</v>
      </c>
      <c r="C221" s="4" t="s">
        <v>18608</v>
      </c>
      <c r="D221" s="35" t="n">
        <v>61.78</v>
      </c>
      <c r="E221" s="35" t="n">
        <v>52.85</v>
      </c>
      <c r="F221" s="36"/>
      <c r="G221" s="35" t="n">
        <v>61.78</v>
      </c>
      <c r="H221" s="35" t="n">
        <v>52.85</v>
      </c>
      <c r="I221" s="36"/>
      <c r="J221" s="4" t="str">
        <f aca="false">IF(COUNT(E221,H221)=0,"",IF(H221="","CAST",IF(E221="","MAB",IF(E221&lt;H221,"CAST",IF(H221&lt;E221,"MAB","EMPATE")))))</f>
        <v>EMPATE</v>
      </c>
      <c r="K221" s="6" t="n">
        <f aca="false">IF(COUNT(E221,H221)=0,"",MIN(E221,H221))</f>
        <v>52.85</v>
      </c>
      <c r="L221" s="6" t="n">
        <f aca="false">IF(COUNT(E221,H221)&lt;2,"",E221-H221)</f>
        <v>0</v>
      </c>
      <c r="M221" s="7" t="n">
        <f aca="false">IF(COUNT(E221,H221)&lt;2,"",E221/H221-1)</f>
        <v>0</v>
      </c>
    </row>
    <row r="222" customFormat="false" ht="15" hidden="false" customHeight="false" outlineLevel="0" collapsed="false">
      <c r="A222" s="4" t="n">
        <v>18811</v>
      </c>
      <c r="B222" s="4" t="s">
        <v>18615</v>
      </c>
      <c r="C222" s="4" t="s">
        <v>18608</v>
      </c>
      <c r="D222" s="35" t="n">
        <v>11.98</v>
      </c>
      <c r="E222" s="35" t="n">
        <v>10.19</v>
      </c>
      <c r="F222" s="36"/>
      <c r="G222" s="35" t="n">
        <v>11.98</v>
      </c>
      <c r="H222" s="35" t="n">
        <v>10.25</v>
      </c>
      <c r="I222" s="36"/>
      <c r="J222" s="4" t="str">
        <f aca="false">IF(COUNT(E222,H222)=0,"",IF(H222="","CAST",IF(E222="","MAB",IF(E222&lt;H222,"CAST",IF(H222&lt;E222,"MAB","EMPATE")))))</f>
        <v>CAST</v>
      </c>
      <c r="K222" s="6" t="n">
        <f aca="false">IF(COUNT(E222,H222)=0,"",MIN(E222,H222))</f>
        <v>10.19</v>
      </c>
      <c r="L222" s="6" t="n">
        <f aca="false">IF(COUNT(E222,H222)&lt;2,"",E222-H222)</f>
        <v>-0.0600000000000005</v>
      </c>
      <c r="M222" s="7" t="n">
        <f aca="false">IF(COUNT(E222,H222)&lt;2,"",E222/H222-1)</f>
        <v>-0.00585365853658537</v>
      </c>
    </row>
    <row r="223" customFormat="false" ht="15" hidden="false" customHeight="false" outlineLevel="0" collapsed="false">
      <c r="A223" s="4" t="n">
        <v>10671</v>
      </c>
      <c r="B223" s="4" t="s">
        <v>18616</v>
      </c>
      <c r="C223" s="4" t="s">
        <v>18608</v>
      </c>
      <c r="D223" s="35" t="n">
        <v>14.36</v>
      </c>
      <c r="E223" s="35" t="n">
        <v>12.29</v>
      </c>
      <c r="F223" s="36"/>
      <c r="G223" s="35" t="n">
        <v>14.36</v>
      </c>
      <c r="H223" s="35" t="n">
        <v>12.29</v>
      </c>
      <c r="I223" s="36"/>
      <c r="J223" s="4" t="str">
        <f aca="false">IF(COUNT(E223,H223)=0,"",IF(H223="","CAST",IF(E223="","MAB",IF(E223&lt;H223,"CAST",IF(H223&lt;E223,"MAB","EMPATE")))))</f>
        <v>EMPATE</v>
      </c>
      <c r="K223" s="6" t="n">
        <f aca="false">IF(COUNT(E223,H223)=0,"",MIN(E223,H223))</f>
        <v>12.29</v>
      </c>
      <c r="L223" s="6" t="n">
        <f aca="false">IF(COUNT(E223,H223)&lt;2,"",E223-H223)</f>
        <v>0</v>
      </c>
      <c r="M223" s="7" t="n">
        <f aca="false">IF(COUNT(E223,H223)&lt;2,"",E223/H223-1)</f>
        <v>0</v>
      </c>
    </row>
    <row r="224" customFormat="false" ht="15" hidden="false" customHeight="false" outlineLevel="0" collapsed="false">
      <c r="A224" s="4" t="n">
        <v>25314</v>
      </c>
      <c r="B224" s="4" t="s">
        <v>18617</v>
      </c>
      <c r="C224" s="4" t="s">
        <v>18608</v>
      </c>
      <c r="D224" s="35" t="n">
        <v>6.21</v>
      </c>
      <c r="E224" s="35" t="n">
        <v>5.29</v>
      </c>
      <c r="F224" s="36"/>
      <c r="G224" s="35"/>
      <c r="H224" s="35"/>
      <c r="I224" s="36"/>
      <c r="J224" s="4" t="str">
        <f aca="false">IF(COUNT(E224,H224)=0,"",IF(H224="","CAST",IF(E224="","MAB",IF(E224&lt;H224,"CAST",IF(H224&lt;E224,"MAB","EMPATE")))))</f>
        <v>CAST</v>
      </c>
      <c r="K224" s="6" t="n">
        <f aca="false">IF(COUNT(E224,H224)=0,"",MIN(E224,H224))</f>
        <v>5.29</v>
      </c>
      <c r="L224" s="6" t="str">
        <f aca="false">IF(COUNT(E224,H224)&lt;2,"",E224-H224)</f>
        <v/>
      </c>
      <c r="M224" s="7" t="str">
        <f aca="false">IF(COUNT(E224,H224)&lt;2,"",E224/H224-1)</f>
        <v/>
      </c>
    </row>
    <row r="225" customFormat="false" ht="15" hidden="false" customHeight="false" outlineLevel="0" collapsed="false">
      <c r="A225" s="4" t="n">
        <v>14171</v>
      </c>
      <c r="B225" s="4" t="s">
        <v>18618</v>
      </c>
      <c r="C225" s="4" t="s">
        <v>18608</v>
      </c>
      <c r="D225" s="35"/>
      <c r="E225" s="35"/>
      <c r="F225" s="36"/>
      <c r="G225" s="35" t="n">
        <v>37.24</v>
      </c>
      <c r="H225" s="35" t="n">
        <v>31.85</v>
      </c>
      <c r="I225" s="36"/>
      <c r="J225" s="4" t="str">
        <f aca="false">IF(COUNT(E225,H225)=0,"",IF(H225="","CAST",IF(E225="","MAB",IF(E225&lt;H225,"CAST",IF(H225&lt;E225,"MAB","EMPATE")))))</f>
        <v>MAB</v>
      </c>
      <c r="K225" s="6" t="n">
        <f aca="false">IF(COUNT(E225,H225)=0,"",MIN(E225,H225))</f>
        <v>31.85</v>
      </c>
      <c r="L225" s="6" t="str">
        <f aca="false">IF(COUNT(E225,H225)&lt;2,"",E225-H225)</f>
        <v/>
      </c>
      <c r="M225" s="7" t="str">
        <f aca="false">IF(COUNT(E225,H225)&lt;2,"",E225/H225-1)</f>
        <v/>
      </c>
    </row>
    <row r="226" customFormat="false" ht="15" hidden="false" customHeight="false" outlineLevel="0" collapsed="false">
      <c r="A226" s="4" t="n">
        <v>14175</v>
      </c>
      <c r="B226" s="4" t="s">
        <v>18619</v>
      </c>
      <c r="C226" s="4" t="s">
        <v>18608</v>
      </c>
      <c r="D226" s="35" t="n">
        <v>21.31</v>
      </c>
      <c r="E226" s="35" t="n">
        <v>18.19</v>
      </c>
      <c r="F226" s="36"/>
      <c r="G226" s="35" t="n">
        <v>20.52</v>
      </c>
      <c r="H226" s="35" t="n">
        <v>17.55</v>
      </c>
      <c r="I226" s="36"/>
      <c r="J226" s="4" t="str">
        <f aca="false">IF(COUNT(E226,H226)=0,"",IF(H226="","CAST",IF(E226="","MAB",IF(E226&lt;H226,"CAST",IF(H226&lt;E226,"MAB","EMPATE")))))</f>
        <v>MAB</v>
      </c>
      <c r="K226" s="6" t="n">
        <f aca="false">IF(COUNT(E226,H226)=0,"",MIN(E226,H226))</f>
        <v>17.55</v>
      </c>
      <c r="L226" s="6" t="n">
        <f aca="false">IF(COUNT(E226,H226)&lt;2,"",E226-H226)</f>
        <v>0.640000000000001</v>
      </c>
      <c r="M226" s="7" t="n">
        <f aca="false">IF(COUNT(E226,H226)&lt;2,"",E226/H226-1)</f>
        <v>0.0364672364672365</v>
      </c>
    </row>
    <row r="227" customFormat="false" ht="15" hidden="false" customHeight="false" outlineLevel="0" collapsed="false">
      <c r="A227" s="4" t="n">
        <v>25722</v>
      </c>
      <c r="B227" s="4" t="s">
        <v>18620</v>
      </c>
      <c r="C227" s="4" t="s">
        <v>18608</v>
      </c>
      <c r="D227" s="35" t="n">
        <v>160.71</v>
      </c>
      <c r="E227" s="35" t="n">
        <v>137.45</v>
      </c>
      <c r="F227" s="36"/>
      <c r="G227" s="35"/>
      <c r="H227" s="35"/>
      <c r="I227" s="36"/>
      <c r="J227" s="4" t="str">
        <f aca="false">IF(COUNT(E227,H227)=0,"",IF(H227="","CAST",IF(E227="","MAB",IF(E227&lt;H227,"CAST",IF(H227&lt;E227,"MAB","EMPATE")))))</f>
        <v>CAST</v>
      </c>
      <c r="K227" s="6" t="n">
        <f aca="false">IF(COUNT(E227,H227)=0,"",MIN(E227,H227))</f>
        <v>137.45</v>
      </c>
      <c r="L227" s="6" t="str">
        <f aca="false">IF(COUNT(E227,H227)&lt;2,"",E227-H227)</f>
        <v/>
      </c>
      <c r="M227" s="7" t="str">
        <f aca="false">IF(COUNT(E227,H227)&lt;2,"",E227/H227-1)</f>
        <v/>
      </c>
    </row>
    <row r="228" customFormat="false" ht="15" hidden="false" customHeight="false" outlineLevel="0" collapsed="false">
      <c r="A228" s="4" t="n">
        <v>7258</v>
      </c>
      <c r="B228" s="4" t="s">
        <v>18621</v>
      </c>
      <c r="C228" s="4" t="s">
        <v>18608</v>
      </c>
      <c r="D228" s="35" t="n">
        <v>53.11</v>
      </c>
      <c r="E228" s="35" t="n">
        <v>45.39</v>
      </c>
      <c r="F228" s="36"/>
      <c r="G228" s="35" t="n">
        <v>50.55</v>
      </c>
      <c r="H228" s="35" t="n">
        <v>43.19</v>
      </c>
      <c r="I228" s="36"/>
      <c r="J228" s="4" t="str">
        <f aca="false">IF(COUNT(E228,H228)=0,"",IF(H228="","CAST",IF(E228="","MAB",IF(E228&lt;H228,"CAST",IF(H228&lt;E228,"MAB","EMPATE")))))</f>
        <v>MAB</v>
      </c>
      <c r="K228" s="6" t="n">
        <f aca="false">IF(COUNT(E228,H228)=0,"",MIN(E228,H228))</f>
        <v>43.19</v>
      </c>
      <c r="L228" s="6" t="n">
        <f aca="false">IF(COUNT(E228,H228)&lt;2,"",E228-H228)</f>
        <v>2.2</v>
      </c>
      <c r="M228" s="7" t="n">
        <f aca="false">IF(COUNT(E228,H228)&lt;2,"",E228/H228-1)</f>
        <v>0.0509377170641352</v>
      </c>
    </row>
    <row r="229" customFormat="false" ht="15" hidden="false" customHeight="false" outlineLevel="0" collapsed="false">
      <c r="A229" s="4" t="n">
        <v>7260</v>
      </c>
      <c r="B229" s="4" t="s">
        <v>18622</v>
      </c>
      <c r="C229" s="4" t="s">
        <v>18608</v>
      </c>
      <c r="D229" s="35" t="n">
        <v>26.96</v>
      </c>
      <c r="E229" s="35" t="n">
        <v>22.89</v>
      </c>
      <c r="F229" s="36"/>
      <c r="G229" s="35" t="n">
        <v>26.96</v>
      </c>
      <c r="H229" s="35" t="n">
        <v>22.99</v>
      </c>
      <c r="I229" s="36"/>
      <c r="J229" s="4" t="str">
        <f aca="false">IF(COUNT(E229,H229)=0,"",IF(H229="","CAST",IF(E229="","MAB",IF(E229&lt;H229,"CAST",IF(H229&lt;E229,"MAB","EMPATE")))))</f>
        <v>CAST</v>
      </c>
      <c r="K229" s="6" t="n">
        <f aca="false">IF(COUNT(E229,H229)=0,"",MIN(E229,H229))</f>
        <v>22.89</v>
      </c>
      <c r="L229" s="6" t="n">
        <f aca="false">IF(COUNT(E229,H229)&lt;2,"",E229-H229)</f>
        <v>-0.0999999999999979</v>
      </c>
      <c r="M229" s="7" t="n">
        <f aca="false">IF(COUNT(E229,H229)&lt;2,"",E229/H229-1)</f>
        <v>-0.00434971726837752</v>
      </c>
    </row>
    <row r="230" customFormat="false" ht="15" hidden="false" customHeight="false" outlineLevel="0" collapsed="false">
      <c r="A230" s="4" t="n">
        <v>18562</v>
      </c>
      <c r="B230" s="4" t="s">
        <v>18623</v>
      </c>
      <c r="C230" s="4" t="s">
        <v>18608</v>
      </c>
      <c r="D230" s="35" t="n">
        <v>16.83</v>
      </c>
      <c r="E230" s="35" t="n">
        <v>14.39</v>
      </c>
      <c r="F230" s="36"/>
      <c r="G230" s="35"/>
      <c r="H230" s="35"/>
      <c r="I230" s="36"/>
      <c r="J230" s="4" t="str">
        <f aca="false">IF(COUNT(E230,H230)=0,"",IF(H230="","CAST",IF(E230="","MAB",IF(E230&lt;H230,"CAST",IF(H230&lt;E230,"MAB","EMPATE")))))</f>
        <v>CAST</v>
      </c>
      <c r="K230" s="6" t="n">
        <f aca="false">IF(COUNT(E230,H230)=0,"",MIN(E230,H230))</f>
        <v>14.39</v>
      </c>
      <c r="L230" s="6" t="str">
        <f aca="false">IF(COUNT(E230,H230)&lt;2,"",E230-H230)</f>
        <v/>
      </c>
      <c r="M230" s="7" t="str">
        <f aca="false">IF(COUNT(E230,H230)&lt;2,"",E230/H230-1)</f>
        <v/>
      </c>
    </row>
    <row r="231" customFormat="false" ht="15" hidden="false" customHeight="false" outlineLevel="0" collapsed="false">
      <c r="A231" s="4" t="n">
        <v>18561</v>
      </c>
      <c r="B231" s="4" t="s">
        <v>18515</v>
      </c>
      <c r="C231" s="4" t="s">
        <v>18608</v>
      </c>
      <c r="D231" s="35" t="n">
        <v>10.7</v>
      </c>
      <c r="E231" s="35" t="n">
        <v>9.15</v>
      </c>
      <c r="F231" s="36"/>
      <c r="G231" s="35" t="n">
        <v>10.7</v>
      </c>
      <c r="H231" s="35" t="n">
        <v>9.15</v>
      </c>
      <c r="I231" s="36"/>
      <c r="J231" s="4" t="str">
        <f aca="false">IF(COUNT(E231,H231)=0,"",IF(H231="","CAST",IF(E231="","MAB",IF(E231&lt;H231,"CAST",IF(H231&lt;E231,"MAB","EMPATE")))))</f>
        <v>EMPATE</v>
      </c>
      <c r="K231" s="6" t="n">
        <f aca="false">IF(COUNT(E231,H231)=0,"",MIN(E231,H231))</f>
        <v>9.15</v>
      </c>
      <c r="L231" s="6" t="n">
        <f aca="false">IF(COUNT(E231,H231)&lt;2,"",E231-H231)</f>
        <v>0</v>
      </c>
      <c r="M231" s="7" t="n">
        <f aca="false">IF(COUNT(E231,H231)&lt;2,"",E231/H231-1)</f>
        <v>0</v>
      </c>
    </row>
    <row r="232" customFormat="false" ht="15" hidden="false" customHeight="false" outlineLevel="0" collapsed="false">
      <c r="A232" s="4" t="n">
        <v>7168</v>
      </c>
      <c r="B232" s="4" t="s">
        <v>18624</v>
      </c>
      <c r="C232" s="4" t="s">
        <v>18608</v>
      </c>
      <c r="D232" s="35" t="n">
        <v>11.39</v>
      </c>
      <c r="E232" s="35" t="n">
        <v>9.75</v>
      </c>
      <c r="F232" s="36"/>
      <c r="G232" s="35" t="n">
        <v>11.39</v>
      </c>
      <c r="H232" s="35" t="n">
        <v>9.75</v>
      </c>
      <c r="I232" s="36"/>
      <c r="J232" s="4" t="str">
        <f aca="false">IF(COUNT(E232,H232)=0,"",IF(H232="","CAST",IF(E232="","MAB",IF(E232&lt;H232,"CAST",IF(H232&lt;E232,"MAB","EMPATE")))))</f>
        <v>EMPATE</v>
      </c>
      <c r="K232" s="6" t="n">
        <f aca="false">IF(COUNT(E232,H232)=0,"",MIN(E232,H232))</f>
        <v>9.75</v>
      </c>
      <c r="L232" s="6" t="n">
        <f aca="false">IF(COUNT(E232,H232)&lt;2,"",E232-H232)</f>
        <v>0</v>
      </c>
      <c r="M232" s="7" t="n">
        <f aca="false">IF(COUNT(E232,H232)&lt;2,"",E232/H232-1)</f>
        <v>0</v>
      </c>
    </row>
    <row r="233" customFormat="false" ht="15" hidden="false" customHeight="false" outlineLevel="0" collapsed="false">
      <c r="A233" s="4" t="n">
        <v>7170</v>
      </c>
      <c r="B233" s="4" t="s">
        <v>18625</v>
      </c>
      <c r="C233" s="4" t="s">
        <v>18608</v>
      </c>
      <c r="D233" s="35" t="n">
        <v>10.27</v>
      </c>
      <c r="E233" s="35" t="n">
        <v>8.79</v>
      </c>
      <c r="F233" s="36"/>
      <c r="G233" s="35" t="n">
        <v>10.26</v>
      </c>
      <c r="H233" s="35" t="n">
        <v>8.59</v>
      </c>
      <c r="I233" s="36"/>
      <c r="J233" s="4" t="str">
        <f aca="false">IF(COUNT(E233,H233)=0,"",IF(H233="","CAST",IF(E233="","MAB",IF(E233&lt;H233,"CAST",IF(H233&lt;E233,"MAB","EMPATE")))))</f>
        <v>MAB</v>
      </c>
      <c r="K233" s="6" t="n">
        <f aca="false">IF(COUNT(E233,H233)=0,"",MIN(E233,H233))</f>
        <v>8.59</v>
      </c>
      <c r="L233" s="6" t="n">
        <f aca="false">IF(COUNT(E233,H233)&lt;2,"",E233-H233)</f>
        <v>0.199999999999999</v>
      </c>
      <c r="M233" s="7" t="n">
        <f aca="false">IF(COUNT(E233,H233)&lt;2,"",E233/H233-1)</f>
        <v>0.0232828870779975</v>
      </c>
    </row>
    <row r="234" customFormat="false" ht="15" hidden="false" customHeight="false" outlineLevel="0" collapsed="false">
      <c r="A234" s="4" t="n">
        <v>7171</v>
      </c>
      <c r="B234" s="4" t="s">
        <v>18626</v>
      </c>
      <c r="C234" s="4" t="s">
        <v>18608</v>
      </c>
      <c r="D234" s="35" t="n">
        <v>15.06</v>
      </c>
      <c r="E234" s="35" t="n">
        <v>12.89</v>
      </c>
      <c r="F234" s="36"/>
      <c r="G234" s="35"/>
      <c r="H234" s="35"/>
      <c r="I234" s="36"/>
      <c r="J234" s="4" t="str">
        <f aca="false">IF(COUNT(E234,H234)=0,"",IF(H234="","CAST",IF(E234="","MAB",IF(E234&lt;H234,"CAST",IF(H234&lt;E234,"MAB","EMPATE")))))</f>
        <v>CAST</v>
      </c>
      <c r="K234" s="6" t="n">
        <f aca="false">IF(COUNT(E234,H234)=0,"",MIN(E234,H234))</f>
        <v>12.89</v>
      </c>
      <c r="L234" s="6" t="str">
        <f aca="false">IF(COUNT(E234,H234)&lt;2,"",E234-H234)</f>
        <v/>
      </c>
      <c r="M234" s="7" t="str">
        <f aca="false">IF(COUNT(E234,H234)&lt;2,"",E234/H234-1)</f>
        <v/>
      </c>
    </row>
    <row r="235" customFormat="false" ht="15" hidden="false" customHeight="false" outlineLevel="0" collapsed="false">
      <c r="A235" s="4" t="n">
        <v>25473</v>
      </c>
      <c r="B235" s="4" t="s">
        <v>18627</v>
      </c>
      <c r="C235" s="4" t="s">
        <v>18608</v>
      </c>
      <c r="D235" s="35" t="n">
        <v>34.12</v>
      </c>
      <c r="E235" s="35" t="n">
        <v>28.99</v>
      </c>
      <c r="F235" s="36"/>
      <c r="G235" s="35" t="n">
        <v>34.18</v>
      </c>
      <c r="H235" s="35" t="n">
        <v>29.25</v>
      </c>
      <c r="I235" s="36"/>
      <c r="J235" s="4" t="str">
        <f aca="false">IF(COUNT(E235,H235)=0,"",IF(H235="","CAST",IF(E235="","MAB",IF(E235&lt;H235,"CAST",IF(H235&lt;E235,"MAB","EMPATE")))))</f>
        <v>CAST</v>
      </c>
      <c r="K235" s="6" t="n">
        <f aca="false">IF(COUNT(E235,H235)=0,"",MIN(E235,H235))</f>
        <v>28.99</v>
      </c>
      <c r="L235" s="6" t="n">
        <f aca="false">IF(COUNT(E235,H235)&lt;2,"",E235-H235)</f>
        <v>-0.260000000000002</v>
      </c>
      <c r="M235" s="7" t="n">
        <f aca="false">IF(COUNT(E235,H235)&lt;2,"",E235/H235-1)</f>
        <v>-0.00888888888888895</v>
      </c>
    </row>
    <row r="236" customFormat="false" ht="15" hidden="false" customHeight="false" outlineLevel="0" collapsed="false">
      <c r="A236" s="4" t="n">
        <v>25311</v>
      </c>
      <c r="B236" s="4" t="s">
        <v>18628</v>
      </c>
      <c r="C236" s="4" t="s">
        <v>18608</v>
      </c>
      <c r="D236" s="35"/>
      <c r="E236" s="35"/>
      <c r="F236" s="36"/>
      <c r="G236" s="35" t="n">
        <v>8.98</v>
      </c>
      <c r="H236" s="35" t="n">
        <v>7.69</v>
      </c>
      <c r="I236" s="36"/>
      <c r="J236" s="4" t="str">
        <f aca="false">IF(COUNT(E236,H236)=0,"",IF(H236="","CAST",IF(E236="","MAB",IF(E236&lt;H236,"CAST",IF(H236&lt;E236,"MAB","EMPATE")))))</f>
        <v>MAB</v>
      </c>
      <c r="K236" s="6" t="n">
        <f aca="false">IF(COUNT(E236,H236)=0,"",MIN(E236,H236))</f>
        <v>7.69</v>
      </c>
      <c r="L236" s="6" t="str">
        <f aca="false">IF(COUNT(E236,H236)&lt;2,"",E236-H236)</f>
        <v/>
      </c>
      <c r="M236" s="7" t="str">
        <f aca="false">IF(COUNT(E236,H236)&lt;2,"",E236/H236-1)</f>
        <v/>
      </c>
    </row>
    <row r="237" customFormat="false" ht="15" hidden="false" customHeight="false" outlineLevel="0" collapsed="false">
      <c r="A237" s="4" t="n">
        <v>22273</v>
      </c>
      <c r="B237" s="4" t="s">
        <v>18629</v>
      </c>
      <c r="C237" s="4" t="s">
        <v>18608</v>
      </c>
      <c r="D237" s="35" t="n">
        <v>5.07</v>
      </c>
      <c r="E237" s="35" t="n">
        <v>4.35</v>
      </c>
      <c r="F237" s="36"/>
      <c r="G237" s="35"/>
      <c r="H237" s="35"/>
      <c r="I237" s="36"/>
      <c r="J237" s="4" t="str">
        <f aca="false">IF(COUNT(E237,H237)=0,"",IF(H237="","CAST",IF(E237="","MAB",IF(E237&lt;H237,"CAST",IF(H237&lt;E237,"MAB","EMPATE")))))</f>
        <v>CAST</v>
      </c>
      <c r="K237" s="6" t="n">
        <f aca="false">IF(COUNT(E237,H237)=0,"",MIN(E237,H237))</f>
        <v>4.35</v>
      </c>
      <c r="L237" s="6" t="str">
        <f aca="false">IF(COUNT(E237,H237)&lt;2,"",E237-H237)</f>
        <v/>
      </c>
      <c r="M237" s="7" t="str">
        <f aca="false">IF(COUNT(E237,H237)&lt;2,"",E237/H237-1)</f>
        <v/>
      </c>
    </row>
    <row r="238" customFormat="false" ht="15" hidden="false" customHeight="false" outlineLevel="0" collapsed="false">
      <c r="A238" s="4" t="n">
        <v>13625</v>
      </c>
      <c r="B238" s="4" t="s">
        <v>18630</v>
      </c>
      <c r="C238" s="4" t="s">
        <v>18608</v>
      </c>
      <c r="D238" s="35"/>
      <c r="E238" s="35"/>
      <c r="F238" s="36"/>
      <c r="G238" s="35" t="n">
        <v>44.22</v>
      </c>
      <c r="H238" s="35" t="n">
        <v>37.79</v>
      </c>
      <c r="I238" s="36"/>
      <c r="J238" s="4" t="str">
        <f aca="false">IF(COUNT(E238,H238)=0,"",IF(H238="","CAST",IF(E238="","MAB",IF(E238&lt;H238,"CAST",IF(H238&lt;E238,"MAB","EMPATE")))))</f>
        <v>MAB</v>
      </c>
      <c r="K238" s="6" t="n">
        <f aca="false">IF(COUNT(E238,H238)=0,"",MIN(E238,H238))</f>
        <v>37.79</v>
      </c>
      <c r="L238" s="6" t="str">
        <f aca="false">IF(COUNT(E238,H238)&lt;2,"",E238-H238)</f>
        <v/>
      </c>
      <c r="M238" s="7" t="str">
        <f aca="false">IF(COUNT(E238,H238)&lt;2,"",E238/H238-1)</f>
        <v/>
      </c>
    </row>
    <row r="239" customFormat="false" ht="15" hidden="false" customHeight="false" outlineLevel="0" collapsed="false">
      <c r="A239" s="4" t="n">
        <v>7284</v>
      </c>
      <c r="B239" s="4" t="s">
        <v>18631</v>
      </c>
      <c r="C239" s="4" t="s">
        <v>18608</v>
      </c>
      <c r="D239" s="35" t="n">
        <v>17.17</v>
      </c>
      <c r="E239" s="35" t="n">
        <v>14.69</v>
      </c>
      <c r="F239" s="36"/>
      <c r="G239" s="35"/>
      <c r="H239" s="35"/>
      <c r="I239" s="36"/>
      <c r="J239" s="4" t="str">
        <f aca="false">IF(COUNT(E239,H239)=0,"",IF(H239="","CAST",IF(E239="","MAB",IF(E239&lt;H239,"CAST",IF(H239&lt;E239,"MAB","EMPATE")))))</f>
        <v>CAST</v>
      </c>
      <c r="K239" s="6" t="n">
        <f aca="false">IF(COUNT(E239,H239)=0,"",MIN(E239,H239))</f>
        <v>14.69</v>
      </c>
      <c r="L239" s="6" t="str">
        <f aca="false">IF(COUNT(E239,H239)&lt;2,"",E239-H239)</f>
        <v/>
      </c>
      <c r="M239" s="7" t="str">
        <f aca="false">IF(COUNT(E239,H239)&lt;2,"",E239/H239-1)</f>
        <v/>
      </c>
    </row>
    <row r="240" customFormat="false" ht="15" hidden="false" customHeight="false" outlineLevel="0" collapsed="false">
      <c r="A240" s="4" t="n">
        <v>26779</v>
      </c>
      <c r="B240" s="4" t="s">
        <v>18632</v>
      </c>
      <c r="C240" s="4" t="s">
        <v>18608</v>
      </c>
      <c r="D240" s="35" t="n">
        <v>54.58</v>
      </c>
      <c r="E240" s="35" t="n">
        <v>46.69</v>
      </c>
      <c r="F240" s="36"/>
      <c r="G240" s="35"/>
      <c r="H240" s="35"/>
      <c r="I240" s="36"/>
      <c r="J240" s="4" t="str">
        <f aca="false">IF(COUNT(E240,H240)=0,"",IF(H240="","CAST",IF(E240="","MAB",IF(E240&lt;H240,"CAST",IF(H240&lt;E240,"MAB","EMPATE")))))</f>
        <v>CAST</v>
      </c>
      <c r="K240" s="6" t="n">
        <f aca="false">IF(COUNT(E240,H240)=0,"",MIN(E240,H240))</f>
        <v>46.69</v>
      </c>
      <c r="L240" s="6" t="str">
        <f aca="false">IF(COUNT(E240,H240)&lt;2,"",E240-H240)</f>
        <v/>
      </c>
      <c r="M240" s="7" t="str">
        <f aca="false">IF(COUNT(E240,H240)&lt;2,"",E240/H240-1)</f>
        <v/>
      </c>
    </row>
    <row r="241" customFormat="false" ht="15" hidden="false" customHeight="false" outlineLevel="0" collapsed="false">
      <c r="A241" s="4" t="n">
        <v>18740</v>
      </c>
      <c r="B241" s="4" t="s">
        <v>18633</v>
      </c>
      <c r="C241" s="4" t="s">
        <v>18608</v>
      </c>
      <c r="D241" s="35"/>
      <c r="E241" s="35"/>
      <c r="F241" s="36"/>
      <c r="G241" s="35" t="n">
        <v>34.96</v>
      </c>
      <c r="H241" s="35" t="n">
        <v>29.89</v>
      </c>
      <c r="I241" s="36"/>
      <c r="J241" s="4" t="str">
        <f aca="false">IF(COUNT(E241,H241)=0,"",IF(H241="","CAST",IF(E241="","MAB",IF(E241&lt;H241,"CAST",IF(H241&lt;E241,"MAB","EMPATE")))))</f>
        <v>MAB</v>
      </c>
      <c r="K241" s="6" t="n">
        <f aca="false">IF(COUNT(E241,H241)=0,"",MIN(E241,H241))</f>
        <v>29.89</v>
      </c>
      <c r="L241" s="6" t="str">
        <f aca="false">IF(COUNT(E241,H241)&lt;2,"",E241-H241)</f>
        <v/>
      </c>
      <c r="M241" s="7" t="str">
        <f aca="false">IF(COUNT(E241,H241)&lt;2,"",E241/H241-1)</f>
        <v/>
      </c>
    </row>
    <row r="242" customFormat="false" ht="15" hidden="false" customHeight="false" outlineLevel="0" collapsed="false">
      <c r="A242" s="4" t="n">
        <v>7188</v>
      </c>
      <c r="B242" s="4" t="s">
        <v>18634</v>
      </c>
      <c r="C242" s="4" t="s">
        <v>18608</v>
      </c>
      <c r="D242" s="35"/>
      <c r="E242" s="35"/>
      <c r="F242" s="36"/>
      <c r="G242" s="35" t="n">
        <v>20.86</v>
      </c>
      <c r="H242" s="35" t="n">
        <v>17.69</v>
      </c>
      <c r="I242" s="36"/>
      <c r="J242" s="4" t="str">
        <f aca="false">IF(COUNT(E242,H242)=0,"",IF(H242="","CAST",IF(E242="","MAB",IF(E242&lt;H242,"CAST",IF(H242&lt;E242,"MAB","EMPATE")))))</f>
        <v>MAB</v>
      </c>
      <c r="K242" s="6" t="n">
        <f aca="false">IF(COUNT(E242,H242)=0,"",MIN(E242,H242))</f>
        <v>17.69</v>
      </c>
      <c r="L242" s="6" t="str">
        <f aca="false">IF(COUNT(E242,H242)&lt;2,"",E242-H242)</f>
        <v/>
      </c>
      <c r="M242" s="7" t="str">
        <f aca="false">IF(COUNT(E242,H242)&lt;2,"",E242/H242-1)</f>
        <v/>
      </c>
    </row>
    <row r="243" customFormat="false" ht="15" hidden="false" customHeight="false" outlineLevel="0" collapsed="false">
      <c r="A243" s="4" t="n">
        <v>7190</v>
      </c>
      <c r="B243" s="4" t="s">
        <v>18489</v>
      </c>
      <c r="C243" s="4" t="s">
        <v>18608</v>
      </c>
      <c r="D243" s="35" t="n">
        <v>63.74</v>
      </c>
      <c r="E243" s="35" t="n">
        <v>54.49</v>
      </c>
      <c r="F243" s="36"/>
      <c r="G243" s="35" t="n">
        <v>73.77</v>
      </c>
      <c r="H243" s="35" t="n">
        <v>62.99</v>
      </c>
      <c r="I243" s="36"/>
      <c r="J243" s="4" t="str">
        <f aca="false">IF(COUNT(E243,H243)=0,"",IF(H243="","CAST",IF(E243="","MAB",IF(E243&lt;H243,"CAST",IF(H243&lt;E243,"MAB","EMPATE")))))</f>
        <v>CAST</v>
      </c>
      <c r="K243" s="6" t="n">
        <f aca="false">IF(COUNT(E243,H243)=0,"",MIN(E243,H243))</f>
        <v>54.49</v>
      </c>
      <c r="L243" s="6" t="n">
        <f aca="false">IF(COUNT(E243,H243)&lt;2,"",E243-H243)</f>
        <v>-8.5</v>
      </c>
      <c r="M243" s="7" t="n">
        <f aca="false">IF(COUNT(E243,H243)&lt;2,"",E243/H243-1)</f>
        <v>-0.134942054294332</v>
      </c>
    </row>
    <row r="244" customFormat="false" ht="15" hidden="false" customHeight="false" outlineLevel="0" collapsed="false">
      <c r="A244" s="4" t="n">
        <v>27535</v>
      </c>
      <c r="B244" s="4" t="s">
        <v>18635</v>
      </c>
      <c r="C244" s="4" t="s">
        <v>18608</v>
      </c>
      <c r="D244" s="35"/>
      <c r="E244" s="35"/>
      <c r="F244" s="36"/>
      <c r="G244" s="35" t="n">
        <v>17.65</v>
      </c>
      <c r="H244" s="35" t="n">
        <v>14.99</v>
      </c>
      <c r="I244" s="36"/>
      <c r="J244" s="4" t="str">
        <f aca="false">IF(COUNT(E244,H244)=0,"",IF(H244="","CAST",IF(E244="","MAB",IF(E244&lt;H244,"CAST",IF(H244&lt;E244,"MAB","EMPATE")))))</f>
        <v>MAB</v>
      </c>
      <c r="K244" s="6" t="n">
        <f aca="false">IF(COUNT(E244,H244)=0,"",MIN(E244,H244))</f>
        <v>14.99</v>
      </c>
      <c r="L244" s="6" t="str">
        <f aca="false">IF(COUNT(E244,H244)&lt;2,"",E244-H244)</f>
        <v/>
      </c>
      <c r="M244" s="7" t="str">
        <f aca="false">IF(COUNT(E244,H244)&lt;2,"",E244/H244-1)</f>
        <v/>
      </c>
    </row>
    <row r="245" customFormat="false" ht="15" hidden="false" customHeight="false" outlineLevel="0" collapsed="false">
      <c r="A245" s="4" t="n">
        <v>7199</v>
      </c>
      <c r="B245" s="4" t="s">
        <v>18636</v>
      </c>
      <c r="C245" s="4" t="s">
        <v>18608</v>
      </c>
      <c r="D245" s="35" t="n">
        <v>27.41</v>
      </c>
      <c r="E245" s="35" t="n">
        <v>23.39</v>
      </c>
      <c r="F245" s="36"/>
      <c r="G245" s="35" t="n">
        <v>27.41</v>
      </c>
      <c r="H245" s="35" t="n">
        <v>23.45</v>
      </c>
      <c r="I245" s="36"/>
      <c r="J245" s="4" t="str">
        <f aca="false">IF(COUNT(E245,H245)=0,"",IF(H245="","CAST",IF(E245="","MAB",IF(E245&lt;H245,"CAST",IF(H245&lt;E245,"MAB","EMPATE")))))</f>
        <v>CAST</v>
      </c>
      <c r="K245" s="6" t="n">
        <f aca="false">IF(COUNT(E245,H245)=0,"",MIN(E245,H245))</f>
        <v>23.39</v>
      </c>
      <c r="L245" s="6" t="n">
        <f aca="false">IF(COUNT(E245,H245)&lt;2,"",E245-H245)</f>
        <v>-0.0599999999999987</v>
      </c>
      <c r="M245" s="7" t="n">
        <f aca="false">IF(COUNT(E245,H245)&lt;2,"",E245/H245-1)</f>
        <v>-0.00255863539445622</v>
      </c>
    </row>
    <row r="246" customFormat="false" ht="15" hidden="false" customHeight="false" outlineLevel="0" collapsed="false">
      <c r="A246" s="4" t="n">
        <v>7198</v>
      </c>
      <c r="B246" s="4" t="s">
        <v>18637</v>
      </c>
      <c r="C246" s="4" t="s">
        <v>18608</v>
      </c>
      <c r="D246" s="35"/>
      <c r="E246" s="35"/>
      <c r="F246" s="36"/>
      <c r="G246" s="35" t="n">
        <v>22.15</v>
      </c>
      <c r="H246" s="35" t="n">
        <v>18.85</v>
      </c>
      <c r="I246" s="36"/>
      <c r="J246" s="4" t="str">
        <f aca="false">IF(COUNT(E246,H246)=0,"",IF(H246="","CAST",IF(E246="","MAB",IF(E246&lt;H246,"CAST",IF(H246&lt;E246,"MAB","EMPATE")))))</f>
        <v>MAB</v>
      </c>
      <c r="K246" s="6" t="n">
        <f aca="false">IF(COUNT(E246,H246)=0,"",MIN(E246,H246))</f>
        <v>18.85</v>
      </c>
      <c r="L246" s="6" t="str">
        <f aca="false">IF(COUNT(E246,H246)&lt;2,"",E246-H246)</f>
        <v/>
      </c>
      <c r="M246" s="7" t="str">
        <f aca="false">IF(COUNT(E246,H246)&lt;2,"",E246/H246-1)</f>
        <v/>
      </c>
    </row>
    <row r="247" customFormat="false" ht="15" hidden="false" customHeight="false" outlineLevel="0" collapsed="false">
      <c r="A247" s="4" t="n">
        <v>12166</v>
      </c>
      <c r="B247" s="4" t="s">
        <v>18638</v>
      </c>
      <c r="C247" s="4" t="s">
        <v>18608</v>
      </c>
      <c r="D247" s="35" t="n">
        <v>37.88</v>
      </c>
      <c r="E247" s="35" t="n">
        <v>33.89</v>
      </c>
      <c r="F247" s="36"/>
      <c r="G247" s="35" t="n">
        <v>36.28</v>
      </c>
      <c r="H247" s="35" t="n">
        <v>32.29</v>
      </c>
      <c r="I247" s="36"/>
      <c r="J247" s="4" t="str">
        <f aca="false">IF(COUNT(E247,H247)=0,"",IF(H247="","CAST",IF(E247="","MAB",IF(E247&lt;H247,"CAST",IF(H247&lt;E247,"MAB","EMPATE")))))</f>
        <v>MAB</v>
      </c>
      <c r="K247" s="6" t="n">
        <f aca="false">IF(COUNT(E247,H247)=0,"",MIN(E247,H247))</f>
        <v>32.29</v>
      </c>
      <c r="L247" s="6" t="n">
        <f aca="false">IF(COUNT(E247,H247)&lt;2,"",E247-H247)</f>
        <v>1.6</v>
      </c>
      <c r="M247" s="7" t="n">
        <f aca="false">IF(COUNT(E247,H247)&lt;2,"",E247/H247-1)</f>
        <v>0.0495509445648807</v>
      </c>
    </row>
    <row r="248" customFormat="false" ht="15" hidden="false" customHeight="false" outlineLevel="0" collapsed="false">
      <c r="A248" s="4" t="n">
        <v>12082</v>
      </c>
      <c r="B248" s="4" t="s">
        <v>18639</v>
      </c>
      <c r="C248" s="4" t="s">
        <v>18608</v>
      </c>
      <c r="D248" s="35" t="n">
        <v>19.05</v>
      </c>
      <c r="E248" s="35" t="n">
        <v>16.29</v>
      </c>
      <c r="F248" s="36"/>
      <c r="G248" s="35" t="n">
        <v>19.05</v>
      </c>
      <c r="H248" s="35" t="n">
        <v>16.29</v>
      </c>
      <c r="I248" s="36"/>
      <c r="J248" s="4" t="str">
        <f aca="false">IF(COUNT(E248,H248)=0,"",IF(H248="","CAST",IF(E248="","MAB",IF(E248&lt;H248,"CAST",IF(H248&lt;E248,"MAB","EMPATE")))))</f>
        <v>EMPATE</v>
      </c>
      <c r="K248" s="6" t="n">
        <f aca="false">IF(COUNT(E248,H248)=0,"",MIN(E248,H248))</f>
        <v>16.29</v>
      </c>
      <c r="L248" s="6" t="n">
        <f aca="false">IF(COUNT(E248,H248)&lt;2,"",E248-H248)</f>
        <v>0</v>
      </c>
      <c r="M248" s="7" t="n">
        <f aca="false">IF(COUNT(E248,H248)&lt;2,"",E248/H248-1)</f>
        <v>0</v>
      </c>
    </row>
    <row r="249" customFormat="false" ht="15" hidden="false" customHeight="false" outlineLevel="0" collapsed="false">
      <c r="A249" s="4" t="n">
        <v>12081</v>
      </c>
      <c r="B249" s="4" t="s">
        <v>18640</v>
      </c>
      <c r="C249" s="4" t="s">
        <v>18608</v>
      </c>
      <c r="D249" s="35" t="n">
        <v>22.86</v>
      </c>
      <c r="E249" s="35" t="n">
        <v>19.49</v>
      </c>
      <c r="F249" s="36"/>
      <c r="G249" s="35" t="n">
        <v>22.86</v>
      </c>
      <c r="H249" s="35" t="n">
        <v>19.49</v>
      </c>
      <c r="I249" s="36"/>
      <c r="J249" s="4" t="str">
        <f aca="false">IF(COUNT(E249,H249)=0,"",IF(H249="","CAST",IF(E249="","MAB",IF(E249&lt;H249,"CAST",IF(H249&lt;E249,"MAB","EMPATE")))))</f>
        <v>EMPATE</v>
      </c>
      <c r="K249" s="6" t="n">
        <f aca="false">IF(COUNT(E249,H249)=0,"",MIN(E249,H249))</f>
        <v>19.49</v>
      </c>
      <c r="L249" s="6" t="n">
        <f aca="false">IF(COUNT(E249,H249)&lt;2,"",E249-H249)</f>
        <v>0</v>
      </c>
      <c r="M249" s="7" t="n">
        <f aca="false">IF(COUNT(E249,H249)&lt;2,"",E249/H249-1)</f>
        <v>0</v>
      </c>
    </row>
    <row r="250" customFormat="false" ht="15" hidden="false" customHeight="false" outlineLevel="0" collapsed="false">
      <c r="A250" s="4" t="n">
        <v>7207</v>
      </c>
      <c r="B250" s="4" t="s">
        <v>18641</v>
      </c>
      <c r="C250" s="4" t="s">
        <v>18608</v>
      </c>
      <c r="D250" s="35" t="n">
        <v>5.92</v>
      </c>
      <c r="E250" s="35" t="n">
        <v>4.99</v>
      </c>
      <c r="F250" s="36"/>
      <c r="G250" s="35"/>
      <c r="H250" s="35"/>
      <c r="I250" s="36"/>
      <c r="J250" s="4" t="str">
        <f aca="false">IF(COUNT(E250,H250)=0,"",IF(H250="","CAST",IF(E250="","MAB",IF(E250&lt;H250,"CAST",IF(H250&lt;E250,"MAB","EMPATE")))))</f>
        <v>CAST</v>
      </c>
      <c r="K250" s="6" t="n">
        <f aca="false">IF(COUNT(E250,H250)=0,"",MIN(E250,H250))</f>
        <v>4.99</v>
      </c>
      <c r="L250" s="6" t="str">
        <f aca="false">IF(COUNT(E250,H250)&lt;2,"",E250-H250)</f>
        <v/>
      </c>
      <c r="M250" s="7" t="str">
        <f aca="false">IF(COUNT(E250,H250)&lt;2,"",E250/H250-1)</f>
        <v/>
      </c>
    </row>
    <row r="251" customFormat="false" ht="15" hidden="false" customHeight="false" outlineLevel="0" collapsed="false">
      <c r="A251" s="4" t="n">
        <v>13612</v>
      </c>
      <c r="B251" s="4" t="s">
        <v>18642</v>
      </c>
      <c r="C251" s="4" t="s">
        <v>18608</v>
      </c>
      <c r="D251" s="35" t="n">
        <v>12.84</v>
      </c>
      <c r="E251" s="35" t="n">
        <v>10.99</v>
      </c>
      <c r="F251" s="36"/>
      <c r="G251" s="35" t="n">
        <v>12.84</v>
      </c>
      <c r="H251" s="35" t="n">
        <v>10.95</v>
      </c>
      <c r="I251" s="36"/>
      <c r="J251" s="4" t="str">
        <f aca="false">IF(COUNT(E251,H251)=0,"",IF(H251="","CAST",IF(E251="","MAB",IF(E251&lt;H251,"CAST",IF(H251&lt;E251,"MAB","EMPATE")))))</f>
        <v>MAB</v>
      </c>
      <c r="K251" s="6" t="n">
        <f aca="false">IF(COUNT(E251,H251)=0,"",MIN(E251,H251))</f>
        <v>10.95</v>
      </c>
      <c r="L251" s="6" t="n">
        <f aca="false">IF(COUNT(E251,H251)&lt;2,"",E251-H251)</f>
        <v>0.0400000000000009</v>
      </c>
      <c r="M251" s="7" t="n">
        <f aca="false">IF(COUNT(E251,H251)&lt;2,"",E251/H251-1)</f>
        <v>0.00365296803652981</v>
      </c>
    </row>
    <row r="252" customFormat="false" ht="15" hidden="false" customHeight="false" outlineLevel="0" collapsed="false">
      <c r="A252" s="4" t="n">
        <v>7245</v>
      </c>
      <c r="B252" s="4" t="s">
        <v>18643</v>
      </c>
      <c r="C252" s="4" t="s">
        <v>18608</v>
      </c>
      <c r="D252" s="35"/>
      <c r="E252" s="35"/>
      <c r="F252" s="36"/>
      <c r="G252" s="35" t="n">
        <v>12.61</v>
      </c>
      <c r="H252" s="35" t="n">
        <v>10.79</v>
      </c>
      <c r="I252" s="36"/>
      <c r="J252" s="4" t="str">
        <f aca="false">IF(COUNT(E252,H252)=0,"",IF(H252="","CAST",IF(E252="","MAB",IF(E252&lt;H252,"CAST",IF(H252&lt;E252,"MAB","EMPATE")))))</f>
        <v>MAB</v>
      </c>
      <c r="K252" s="6" t="n">
        <f aca="false">IF(COUNT(E252,H252)=0,"",MIN(E252,H252))</f>
        <v>10.79</v>
      </c>
      <c r="L252" s="6" t="str">
        <f aca="false">IF(COUNT(E252,H252)&lt;2,"",E252-H252)</f>
        <v/>
      </c>
      <c r="M252" s="7" t="str">
        <f aca="false">IF(COUNT(E252,H252)&lt;2,"",E252/H252-1)</f>
        <v/>
      </c>
    </row>
    <row r="253" customFormat="false" ht="15" hidden="false" customHeight="false" outlineLevel="0" collapsed="false">
      <c r="A253" s="4" t="n">
        <v>7244</v>
      </c>
      <c r="B253" s="4" t="s">
        <v>18644</v>
      </c>
      <c r="C253" s="4" t="s">
        <v>18608</v>
      </c>
      <c r="D253" s="35"/>
      <c r="E253" s="35"/>
      <c r="F253" s="36"/>
      <c r="G253" s="35" t="n">
        <v>8.84</v>
      </c>
      <c r="H253" s="35" t="n">
        <v>7.55</v>
      </c>
      <c r="I253" s="36"/>
      <c r="J253" s="4" t="str">
        <f aca="false">IF(COUNT(E253,H253)=0,"",IF(H253="","CAST",IF(E253="","MAB",IF(E253&lt;H253,"CAST",IF(H253&lt;E253,"MAB","EMPATE")))))</f>
        <v>MAB</v>
      </c>
      <c r="K253" s="6" t="n">
        <f aca="false">IF(COUNT(E253,H253)=0,"",MIN(E253,H253))</f>
        <v>7.55</v>
      </c>
      <c r="L253" s="6" t="str">
        <f aca="false">IF(COUNT(E253,H253)&lt;2,"",E253-H253)</f>
        <v/>
      </c>
      <c r="M253" s="7" t="str">
        <f aca="false">IF(COUNT(E253,H253)&lt;2,"",E253/H253-1)</f>
        <v/>
      </c>
    </row>
    <row r="254" customFormat="false" ht="15" hidden="false" customHeight="false" outlineLevel="0" collapsed="false">
      <c r="A254" s="4" t="n">
        <v>16322</v>
      </c>
      <c r="B254" s="4" t="s">
        <v>18645</v>
      </c>
      <c r="C254" s="4" t="s">
        <v>18608</v>
      </c>
      <c r="D254" s="35" t="n">
        <v>17.48</v>
      </c>
      <c r="E254" s="35" t="n">
        <v>14.95</v>
      </c>
      <c r="F254" s="36"/>
      <c r="G254" s="35"/>
      <c r="H254" s="35"/>
      <c r="I254" s="36"/>
      <c r="J254" s="4" t="str">
        <f aca="false">IF(COUNT(E254,H254)=0,"",IF(H254="","CAST",IF(E254="","MAB",IF(E254&lt;H254,"CAST",IF(H254&lt;E254,"MAB","EMPATE")))))</f>
        <v>CAST</v>
      </c>
      <c r="K254" s="6" t="n">
        <f aca="false">IF(COUNT(E254,H254)=0,"",MIN(E254,H254))</f>
        <v>14.95</v>
      </c>
      <c r="L254" s="6" t="str">
        <f aca="false">IF(COUNT(E254,H254)&lt;2,"",E254-H254)</f>
        <v/>
      </c>
      <c r="M254" s="7" t="str">
        <f aca="false">IF(COUNT(E254,H254)&lt;2,"",E254/H254-1)</f>
        <v/>
      </c>
    </row>
    <row r="255" customFormat="false" ht="15" hidden="false" customHeight="false" outlineLevel="0" collapsed="false">
      <c r="A255" s="4" t="n">
        <v>16323</v>
      </c>
      <c r="B255" s="4" t="s">
        <v>18646</v>
      </c>
      <c r="C255" s="4" t="s">
        <v>18608</v>
      </c>
      <c r="D255" s="35" t="n">
        <v>24.48</v>
      </c>
      <c r="E255" s="35" t="n">
        <v>20.89</v>
      </c>
      <c r="F255" s="36"/>
      <c r="G255" s="35" t="n">
        <v>24.49</v>
      </c>
      <c r="H255" s="35" t="n">
        <v>20.95</v>
      </c>
      <c r="I255" s="36"/>
      <c r="J255" s="4" t="str">
        <f aca="false">IF(COUNT(E255,H255)=0,"",IF(H255="","CAST",IF(E255="","MAB",IF(E255&lt;H255,"CAST",IF(H255&lt;E255,"MAB","EMPATE")))))</f>
        <v>CAST</v>
      </c>
      <c r="K255" s="6" t="n">
        <f aca="false">IF(COUNT(E255,H255)=0,"",MIN(E255,H255))</f>
        <v>20.89</v>
      </c>
      <c r="L255" s="6" t="n">
        <f aca="false">IF(COUNT(E255,H255)&lt;2,"",E255-H255)</f>
        <v>-0.0599999999999987</v>
      </c>
      <c r="M255" s="7" t="n">
        <f aca="false">IF(COUNT(E255,H255)&lt;2,"",E255/H255-1)</f>
        <v>-0.00286396181384241</v>
      </c>
    </row>
    <row r="256" customFormat="false" ht="15" hidden="false" customHeight="false" outlineLevel="0" collapsed="false">
      <c r="A256" s="4" t="n">
        <v>19376</v>
      </c>
      <c r="B256" s="4" t="s">
        <v>18647</v>
      </c>
      <c r="C256" s="4" t="s">
        <v>18608</v>
      </c>
      <c r="D256" s="35"/>
      <c r="E256" s="35"/>
      <c r="F256" s="36"/>
      <c r="G256" s="35" t="n">
        <v>13.52</v>
      </c>
      <c r="H256" s="35" t="n">
        <v>11.59</v>
      </c>
      <c r="I256" s="36"/>
      <c r="J256" s="4" t="str">
        <f aca="false">IF(COUNT(E256,H256)=0,"",IF(H256="","CAST",IF(E256="","MAB",IF(E256&lt;H256,"CAST",IF(H256&lt;E256,"MAB","EMPATE")))))</f>
        <v>MAB</v>
      </c>
      <c r="K256" s="6" t="n">
        <f aca="false">IF(COUNT(E256,H256)=0,"",MIN(E256,H256))</f>
        <v>11.59</v>
      </c>
      <c r="L256" s="6" t="str">
        <f aca="false">IF(COUNT(E256,H256)&lt;2,"",E256-H256)</f>
        <v/>
      </c>
      <c r="M256" s="7" t="str">
        <f aca="false">IF(COUNT(E256,H256)&lt;2,"",E256/H256-1)</f>
        <v/>
      </c>
    </row>
    <row r="257" customFormat="false" ht="15" hidden="false" customHeight="false" outlineLevel="0" collapsed="false">
      <c r="A257" s="4" t="n">
        <v>7182</v>
      </c>
      <c r="B257" s="4" t="s">
        <v>18648</v>
      </c>
      <c r="C257" s="4" t="s">
        <v>18608</v>
      </c>
      <c r="D257" s="35"/>
      <c r="E257" s="35"/>
      <c r="F257" s="36"/>
      <c r="G257" s="35" t="n">
        <v>11.96</v>
      </c>
      <c r="H257" s="35" t="n">
        <v>9.89</v>
      </c>
      <c r="I257" s="36"/>
      <c r="J257" s="4" t="str">
        <f aca="false">IF(COUNT(E257,H257)=0,"",IF(H257="","CAST",IF(E257="","MAB",IF(E257&lt;H257,"CAST",IF(H257&lt;E257,"MAB","EMPATE")))))</f>
        <v>MAB</v>
      </c>
      <c r="K257" s="6" t="n">
        <f aca="false">IF(COUNT(E257,H257)=0,"",MIN(E257,H257))</f>
        <v>9.89</v>
      </c>
      <c r="L257" s="6" t="str">
        <f aca="false">IF(COUNT(E257,H257)&lt;2,"",E257-H257)</f>
        <v/>
      </c>
      <c r="M257" s="7" t="str">
        <f aca="false">IF(COUNT(E257,H257)&lt;2,"",E257/H257-1)</f>
        <v/>
      </c>
    </row>
    <row r="258" customFormat="false" ht="15" hidden="false" customHeight="false" outlineLevel="0" collapsed="false">
      <c r="A258" s="4" t="n">
        <v>7288</v>
      </c>
      <c r="B258" s="4" t="s">
        <v>18649</v>
      </c>
      <c r="C258" s="4" t="s">
        <v>18608</v>
      </c>
      <c r="D258" s="35"/>
      <c r="E258" s="35"/>
      <c r="F258" s="36"/>
      <c r="G258" s="35" t="n">
        <v>21.85</v>
      </c>
      <c r="H258" s="35" t="n">
        <v>18.69</v>
      </c>
      <c r="I258" s="36"/>
      <c r="J258" s="4" t="str">
        <f aca="false">IF(COUNT(E258,H258)=0,"",IF(H258="","CAST",IF(E258="","MAB",IF(E258&lt;H258,"CAST",IF(H258&lt;E258,"MAB","EMPATE")))))</f>
        <v>MAB</v>
      </c>
      <c r="K258" s="6" t="n">
        <f aca="false">IF(COUNT(E258,H258)=0,"",MIN(E258,H258))</f>
        <v>18.69</v>
      </c>
      <c r="L258" s="6" t="str">
        <f aca="false">IF(COUNT(E258,H258)&lt;2,"",E258-H258)</f>
        <v/>
      </c>
      <c r="M258" s="7" t="str">
        <f aca="false">IF(COUNT(E258,H258)&lt;2,"",E258/H258-1)</f>
        <v/>
      </c>
    </row>
    <row r="259" customFormat="false" ht="15" hidden="false" customHeight="false" outlineLevel="0" collapsed="false">
      <c r="A259" s="4" t="n">
        <v>23059</v>
      </c>
      <c r="B259" s="4" t="s">
        <v>18650</v>
      </c>
      <c r="C259" s="4" t="s">
        <v>18608</v>
      </c>
      <c r="D259" s="35" t="n">
        <v>12.69</v>
      </c>
      <c r="E259" s="35" t="n">
        <v>10.85</v>
      </c>
      <c r="F259" s="36"/>
      <c r="G259" s="35" t="n">
        <v>12.69</v>
      </c>
      <c r="H259" s="35" t="n">
        <v>10.85</v>
      </c>
      <c r="I259" s="36"/>
      <c r="J259" s="4" t="str">
        <f aca="false">IF(COUNT(E259,H259)=0,"",IF(H259="","CAST",IF(E259="","MAB",IF(E259&lt;H259,"CAST",IF(H259&lt;E259,"MAB","EMPATE")))))</f>
        <v>EMPATE</v>
      </c>
      <c r="K259" s="6" t="n">
        <f aca="false">IF(COUNT(E259,H259)=0,"",MIN(E259,H259))</f>
        <v>10.85</v>
      </c>
      <c r="L259" s="6" t="n">
        <f aca="false">IF(COUNT(E259,H259)&lt;2,"",E259-H259)</f>
        <v>0</v>
      </c>
      <c r="M259" s="7" t="n">
        <f aca="false">IF(COUNT(E259,H259)&lt;2,"",E259/H259-1)</f>
        <v>0</v>
      </c>
    </row>
    <row r="260" customFormat="false" ht="15" hidden="false" customHeight="false" outlineLevel="0" collapsed="false">
      <c r="A260" s="4" t="n">
        <v>10716</v>
      </c>
      <c r="B260" s="4" t="s">
        <v>18651</v>
      </c>
      <c r="C260" s="4" t="s">
        <v>18608</v>
      </c>
      <c r="D260" s="35" t="n">
        <v>9.5</v>
      </c>
      <c r="E260" s="35" t="n">
        <v>7.99</v>
      </c>
      <c r="F260" s="36"/>
      <c r="G260" s="35" t="n">
        <v>9.5</v>
      </c>
      <c r="H260" s="35" t="n">
        <v>7.99</v>
      </c>
      <c r="I260" s="36"/>
      <c r="J260" s="4" t="str">
        <f aca="false">IF(COUNT(E260,H260)=0,"",IF(H260="","CAST",IF(E260="","MAB",IF(E260&lt;H260,"CAST",IF(H260&lt;E260,"MAB","EMPATE")))))</f>
        <v>EMPATE</v>
      </c>
      <c r="K260" s="6" t="n">
        <f aca="false">IF(COUNT(E260,H260)=0,"",MIN(E260,H260))</f>
        <v>7.99</v>
      </c>
      <c r="L260" s="6" t="n">
        <f aca="false">IF(COUNT(E260,H260)&lt;2,"",E260-H260)</f>
        <v>0</v>
      </c>
      <c r="M260" s="7" t="n">
        <f aca="false">IF(COUNT(E260,H260)&lt;2,"",E260/H260-1)</f>
        <v>0</v>
      </c>
    </row>
    <row r="261" customFormat="false" ht="15" hidden="false" customHeight="false" outlineLevel="0" collapsed="false">
      <c r="A261" s="4" t="n">
        <v>7210</v>
      </c>
      <c r="B261" s="4" t="s">
        <v>18652</v>
      </c>
      <c r="C261" s="4" t="s">
        <v>18608</v>
      </c>
      <c r="D261" s="35" t="n">
        <v>6.45</v>
      </c>
      <c r="E261" s="35" t="n">
        <v>5.49</v>
      </c>
      <c r="F261" s="36" t="n">
        <v>24</v>
      </c>
      <c r="G261" s="35" t="n">
        <v>6.45</v>
      </c>
      <c r="H261" s="35" t="n">
        <v>5.49</v>
      </c>
      <c r="I261" s="36" t="n">
        <v>24</v>
      </c>
      <c r="J261" s="4" t="str">
        <f aca="false">IF(COUNT(E261,H261)=0,"",IF(H261="","CAST",IF(E261="","MAB",IF(E261&lt;H261,"CAST",IF(H261&lt;E261,"MAB","EMPATE")))))</f>
        <v>EMPATE</v>
      </c>
      <c r="K261" s="6" t="n">
        <f aca="false">IF(COUNT(E261,H261)=0,"",MIN(E261,H261))</f>
        <v>5.49</v>
      </c>
      <c r="L261" s="6" t="n">
        <f aca="false">IF(COUNT(E261,H261)&lt;2,"",E261-H261)</f>
        <v>0</v>
      </c>
      <c r="M261" s="7" t="n">
        <f aca="false">IF(COUNT(E261,H261)&lt;2,"",E261/H261-1)</f>
        <v>0</v>
      </c>
    </row>
    <row r="262" customFormat="false" ht="15" hidden="false" customHeight="false" outlineLevel="0" collapsed="false">
      <c r="A262" s="4" t="n">
        <v>21402</v>
      </c>
      <c r="B262" s="4" t="s">
        <v>18653</v>
      </c>
      <c r="C262" s="4" t="s">
        <v>18608</v>
      </c>
      <c r="D262" s="35" t="n">
        <v>24.56</v>
      </c>
      <c r="E262" s="35" t="n">
        <v>20.99</v>
      </c>
      <c r="F262" s="36"/>
      <c r="G262" s="35" t="n">
        <v>27.04</v>
      </c>
      <c r="H262" s="35" t="n">
        <v>21.99</v>
      </c>
      <c r="I262" s="36"/>
      <c r="J262" s="4" t="str">
        <f aca="false">IF(COUNT(E262,H262)=0,"",IF(H262="","CAST",IF(E262="","MAB",IF(E262&lt;H262,"CAST",IF(H262&lt;E262,"MAB","EMPATE")))))</f>
        <v>CAST</v>
      </c>
      <c r="K262" s="6" t="n">
        <f aca="false">IF(COUNT(E262,H262)=0,"",MIN(E262,H262))</f>
        <v>20.99</v>
      </c>
      <c r="L262" s="6" t="n">
        <f aca="false">IF(COUNT(E262,H262)&lt;2,"",E262-H262)</f>
        <v>-1</v>
      </c>
      <c r="M262" s="7" t="n">
        <f aca="false">IF(COUNT(E262,H262)&lt;2,"",E262/H262-1)</f>
        <v>-0.045475216007276</v>
      </c>
    </row>
    <row r="263" customFormat="false" ht="15" hidden="false" customHeight="false" outlineLevel="0" collapsed="false">
      <c r="A263" s="4" t="n">
        <v>21411</v>
      </c>
      <c r="B263" s="4" t="s">
        <v>18654</v>
      </c>
      <c r="C263" s="4" t="s">
        <v>18608</v>
      </c>
      <c r="D263" s="35"/>
      <c r="E263" s="35"/>
      <c r="F263" s="36"/>
      <c r="G263" s="35" t="n">
        <v>47</v>
      </c>
      <c r="H263" s="35" t="n">
        <v>39.99</v>
      </c>
      <c r="I263" s="36"/>
      <c r="J263" s="4" t="str">
        <f aca="false">IF(COUNT(E263,H263)=0,"",IF(H263="","CAST",IF(E263="","MAB",IF(E263&lt;H263,"CAST",IF(H263&lt;E263,"MAB","EMPATE")))))</f>
        <v>MAB</v>
      </c>
      <c r="K263" s="6" t="n">
        <f aca="false">IF(COUNT(E263,H263)=0,"",MIN(E263,H263))</f>
        <v>39.99</v>
      </c>
      <c r="L263" s="6" t="str">
        <f aca="false">IF(COUNT(E263,H263)&lt;2,"",E263-H263)</f>
        <v/>
      </c>
      <c r="M263" s="7" t="str">
        <f aca="false">IF(COUNT(E263,H263)&lt;2,"",E263/H263-1)</f>
        <v/>
      </c>
    </row>
    <row r="264" customFormat="false" ht="15" hidden="false" customHeight="false" outlineLevel="0" collapsed="false">
      <c r="A264" s="4" t="n">
        <v>16301</v>
      </c>
      <c r="B264" s="4" t="s">
        <v>18540</v>
      </c>
      <c r="C264" s="4" t="s">
        <v>18608</v>
      </c>
      <c r="D264" s="35"/>
      <c r="E264" s="35"/>
      <c r="F264" s="36"/>
      <c r="G264" s="35" t="n">
        <v>9</v>
      </c>
      <c r="H264" s="35" t="n">
        <v>7.59</v>
      </c>
      <c r="I264" s="36"/>
      <c r="J264" s="4" t="str">
        <f aca="false">IF(COUNT(E264,H264)=0,"",IF(H264="","CAST",IF(E264="","MAB",IF(E264&lt;H264,"CAST",IF(H264&lt;E264,"MAB","EMPATE")))))</f>
        <v>MAB</v>
      </c>
      <c r="K264" s="6" t="n">
        <f aca="false">IF(COUNT(E264,H264)=0,"",MIN(E264,H264))</f>
        <v>7.59</v>
      </c>
      <c r="L264" s="6" t="str">
        <f aca="false">IF(COUNT(E264,H264)&lt;2,"",E264-H264)</f>
        <v/>
      </c>
      <c r="M264" s="7" t="str">
        <f aca="false">IF(COUNT(E264,H264)&lt;2,"",E264/H264-1)</f>
        <v/>
      </c>
    </row>
    <row r="265" customFormat="false" ht="15" hidden="false" customHeight="false" outlineLevel="0" collapsed="false">
      <c r="A265" s="4" t="n">
        <v>14673</v>
      </c>
      <c r="B265" s="4" t="s">
        <v>18655</v>
      </c>
      <c r="C265" s="4" t="s">
        <v>18608</v>
      </c>
      <c r="D265" s="35"/>
      <c r="E265" s="35"/>
      <c r="F265" s="36"/>
      <c r="G265" s="35" t="n">
        <v>5.62</v>
      </c>
      <c r="H265" s="35" t="n">
        <v>4.79</v>
      </c>
      <c r="I265" s="36"/>
      <c r="J265" s="4" t="str">
        <f aca="false">IF(COUNT(E265,H265)=0,"",IF(H265="","CAST",IF(E265="","MAB",IF(E265&lt;H265,"CAST",IF(H265&lt;E265,"MAB","EMPATE")))))</f>
        <v>MAB</v>
      </c>
      <c r="K265" s="6" t="n">
        <f aca="false">IF(COUNT(E265,H265)=0,"",MIN(E265,H265))</f>
        <v>4.79</v>
      </c>
      <c r="L265" s="6" t="str">
        <f aca="false">IF(COUNT(E265,H265)&lt;2,"",E265-H265)</f>
        <v/>
      </c>
      <c r="M265" s="7" t="str">
        <f aca="false">IF(COUNT(E265,H265)&lt;2,"",E265/H265-1)</f>
        <v/>
      </c>
    </row>
    <row r="266" customFormat="false" ht="15" hidden="false" customHeight="false" outlineLevel="0" collapsed="false">
      <c r="A266" s="4" t="n">
        <v>7227</v>
      </c>
      <c r="B266" s="4" t="s">
        <v>18656</v>
      </c>
      <c r="C266" s="4" t="s">
        <v>18608</v>
      </c>
      <c r="D266" s="35"/>
      <c r="E266" s="35"/>
      <c r="F266" s="36"/>
      <c r="G266" s="35" t="n">
        <v>7.87</v>
      </c>
      <c r="H266" s="35" t="n">
        <v>6.69</v>
      </c>
      <c r="I266" s="36"/>
      <c r="J266" s="4" t="str">
        <f aca="false">IF(COUNT(E266,H266)=0,"",IF(H266="","CAST",IF(E266="","MAB",IF(E266&lt;H266,"CAST",IF(H266&lt;E266,"MAB","EMPATE")))))</f>
        <v>MAB</v>
      </c>
      <c r="K266" s="6" t="n">
        <f aca="false">IF(COUNT(E266,H266)=0,"",MIN(E266,H266))</f>
        <v>6.69</v>
      </c>
      <c r="L266" s="6" t="str">
        <f aca="false">IF(COUNT(E266,H266)&lt;2,"",E266-H266)</f>
        <v/>
      </c>
      <c r="M266" s="7" t="str">
        <f aca="false">IF(COUNT(E266,H266)&lt;2,"",E266/H266-1)</f>
        <v/>
      </c>
    </row>
    <row r="267" customFormat="false" ht="15" hidden="false" customHeight="false" outlineLevel="0" collapsed="false">
      <c r="A267" s="4" t="n">
        <v>7224</v>
      </c>
      <c r="B267" s="4" t="s">
        <v>18657</v>
      </c>
      <c r="C267" s="4" t="s">
        <v>18608</v>
      </c>
      <c r="D267" s="35"/>
      <c r="E267" s="35"/>
      <c r="F267" s="36"/>
      <c r="G267" s="35" t="n">
        <v>6.45</v>
      </c>
      <c r="H267" s="35" t="n">
        <v>5.49</v>
      </c>
      <c r="I267" s="36"/>
      <c r="J267" s="4" t="str">
        <f aca="false">IF(COUNT(E267,H267)=0,"",IF(H267="","CAST",IF(E267="","MAB",IF(E267&lt;H267,"CAST",IF(H267&lt;E267,"MAB","EMPATE")))))</f>
        <v>MAB</v>
      </c>
      <c r="K267" s="6" t="n">
        <f aca="false">IF(COUNT(E267,H267)=0,"",MIN(E267,H267))</f>
        <v>5.49</v>
      </c>
      <c r="L267" s="6" t="str">
        <f aca="false">IF(COUNT(E267,H267)&lt;2,"",E267-H267)</f>
        <v/>
      </c>
      <c r="M267" s="7" t="str">
        <f aca="false">IF(COUNT(E267,H267)&lt;2,"",E267/H267-1)</f>
        <v/>
      </c>
    </row>
    <row r="268" customFormat="false" ht="15" hidden="false" customHeight="false" outlineLevel="0" collapsed="false">
      <c r="A268" s="4" t="n">
        <v>7225</v>
      </c>
      <c r="B268" s="4" t="s">
        <v>18658</v>
      </c>
      <c r="C268" s="4" t="s">
        <v>18608</v>
      </c>
      <c r="D268" s="35" t="n">
        <v>8.88</v>
      </c>
      <c r="E268" s="35" t="n">
        <v>7.59</v>
      </c>
      <c r="F268" s="36"/>
      <c r="G268" s="35" t="n">
        <v>8.88</v>
      </c>
      <c r="H268" s="35" t="n">
        <v>7.59</v>
      </c>
      <c r="I268" s="36"/>
      <c r="J268" s="4" t="str">
        <f aca="false">IF(COUNT(E268,H268)=0,"",IF(H268="","CAST",IF(E268="","MAB",IF(E268&lt;H268,"CAST",IF(H268&lt;E268,"MAB","EMPATE")))))</f>
        <v>EMPATE</v>
      </c>
      <c r="K268" s="6" t="n">
        <f aca="false">IF(COUNT(E268,H268)=0,"",MIN(E268,H268))</f>
        <v>7.59</v>
      </c>
      <c r="L268" s="6" t="n">
        <f aca="false">IF(COUNT(E268,H268)&lt;2,"",E268-H268)</f>
        <v>0</v>
      </c>
      <c r="M268" s="7" t="n">
        <f aca="false">IF(COUNT(E268,H268)&lt;2,"",E268/H268-1)</f>
        <v>0</v>
      </c>
    </row>
    <row r="269" customFormat="false" ht="15" hidden="false" customHeight="false" outlineLevel="0" collapsed="false">
      <c r="A269" s="4" t="n">
        <v>24760</v>
      </c>
      <c r="B269" s="4" t="s">
        <v>18659</v>
      </c>
      <c r="C269" s="4" t="s">
        <v>18608</v>
      </c>
      <c r="D269" s="35"/>
      <c r="E269" s="35"/>
      <c r="F269" s="36"/>
      <c r="G269" s="35" t="n">
        <v>11.71</v>
      </c>
      <c r="H269" s="35" t="n">
        <v>9.99</v>
      </c>
      <c r="I269" s="36"/>
      <c r="J269" s="4" t="str">
        <f aca="false">IF(COUNT(E269,H269)=0,"",IF(H269="","CAST",IF(E269="","MAB",IF(E269&lt;H269,"CAST",IF(H269&lt;E269,"MAB","EMPATE")))))</f>
        <v>MAB</v>
      </c>
      <c r="K269" s="6" t="n">
        <f aca="false">IF(COUNT(E269,H269)=0,"",MIN(E269,H269))</f>
        <v>9.99</v>
      </c>
      <c r="L269" s="6" t="str">
        <f aca="false">IF(COUNT(E269,H269)&lt;2,"",E269-H269)</f>
        <v/>
      </c>
      <c r="M269" s="7" t="str">
        <f aca="false">IF(COUNT(E269,H269)&lt;2,"",E269/H269-1)</f>
        <v/>
      </c>
    </row>
    <row r="270" customFormat="false" ht="15" hidden="false" customHeight="false" outlineLevel="0" collapsed="false">
      <c r="A270" s="4" t="n">
        <v>23060</v>
      </c>
      <c r="B270" s="4" t="s">
        <v>18660</v>
      </c>
      <c r="C270" s="4" t="s">
        <v>18608</v>
      </c>
      <c r="D270" s="35"/>
      <c r="E270" s="35"/>
      <c r="F270" s="36"/>
      <c r="G270" s="35" t="n">
        <v>22.47</v>
      </c>
      <c r="H270" s="35" t="n">
        <v>19.19</v>
      </c>
      <c r="I270" s="36"/>
      <c r="J270" s="4" t="str">
        <f aca="false">IF(COUNT(E270,H270)=0,"",IF(H270="","CAST",IF(E270="","MAB",IF(E270&lt;H270,"CAST",IF(H270&lt;E270,"MAB","EMPATE")))))</f>
        <v>MAB</v>
      </c>
      <c r="K270" s="6" t="n">
        <f aca="false">IF(COUNT(E270,H270)=0,"",MIN(E270,H270))</f>
        <v>19.19</v>
      </c>
      <c r="L270" s="6" t="str">
        <f aca="false">IF(COUNT(E270,H270)&lt;2,"",E270-H270)</f>
        <v/>
      </c>
      <c r="M270" s="7" t="str">
        <f aca="false">IF(COUNT(E270,H270)&lt;2,"",E270/H270-1)</f>
        <v/>
      </c>
    </row>
    <row r="271" customFormat="false" ht="15" hidden="false" customHeight="false" outlineLevel="0" collapsed="false">
      <c r="A271" s="4" t="n">
        <v>26903</v>
      </c>
      <c r="B271" s="4" t="s">
        <v>18661</v>
      </c>
      <c r="C271" s="4" t="s">
        <v>18608</v>
      </c>
      <c r="D271" s="35" t="n">
        <v>35.15</v>
      </c>
      <c r="E271" s="35" t="n">
        <v>29.99</v>
      </c>
      <c r="F271" s="36"/>
      <c r="G271" s="35" t="n">
        <v>35.15</v>
      </c>
      <c r="H271" s="35" t="n">
        <v>29.99</v>
      </c>
      <c r="I271" s="36"/>
      <c r="J271" s="4" t="str">
        <f aca="false">IF(COUNT(E271,H271)=0,"",IF(H271="","CAST",IF(E271="","MAB",IF(E271&lt;H271,"CAST",IF(H271&lt;E271,"MAB","EMPATE")))))</f>
        <v>EMPATE</v>
      </c>
      <c r="K271" s="6" t="n">
        <f aca="false">IF(COUNT(E271,H271)=0,"",MIN(E271,H271))</f>
        <v>29.99</v>
      </c>
      <c r="L271" s="6" t="n">
        <f aca="false">IF(COUNT(E271,H271)&lt;2,"",E271-H271)</f>
        <v>0</v>
      </c>
      <c r="M271" s="7" t="n">
        <f aca="false">IF(COUNT(E271,H271)&lt;2,"",E271/H271-1)</f>
        <v>0</v>
      </c>
    </row>
    <row r="272" customFormat="false" ht="15" hidden="false" customHeight="false" outlineLevel="0" collapsed="false">
      <c r="A272" s="4" t="n">
        <v>16356</v>
      </c>
      <c r="B272" s="4" t="s">
        <v>18662</v>
      </c>
      <c r="C272" s="4" t="s">
        <v>18608</v>
      </c>
      <c r="D272" s="35" t="n">
        <v>16.76</v>
      </c>
      <c r="E272" s="35" t="n">
        <v>14.35</v>
      </c>
      <c r="F272" s="36"/>
      <c r="G272" s="35" t="n">
        <v>16.78</v>
      </c>
      <c r="H272" s="35" t="n">
        <v>14.35</v>
      </c>
      <c r="I272" s="36"/>
      <c r="J272" s="4" t="str">
        <f aca="false">IF(COUNT(E272,H272)=0,"",IF(H272="","CAST",IF(E272="","MAB",IF(E272&lt;H272,"CAST",IF(H272&lt;E272,"MAB","EMPATE")))))</f>
        <v>EMPATE</v>
      </c>
      <c r="K272" s="6" t="n">
        <f aca="false">IF(COUNT(E272,H272)=0,"",MIN(E272,H272))</f>
        <v>14.35</v>
      </c>
      <c r="L272" s="6" t="n">
        <f aca="false">IF(COUNT(E272,H272)&lt;2,"",E272-H272)</f>
        <v>0</v>
      </c>
      <c r="M272" s="7" t="n">
        <f aca="false">IF(COUNT(E272,H272)&lt;2,"",E272/H272-1)</f>
        <v>0</v>
      </c>
    </row>
    <row r="273" customFormat="false" ht="15" hidden="false" customHeight="false" outlineLevel="0" collapsed="false">
      <c r="A273" s="4" t="n">
        <v>16355</v>
      </c>
      <c r="B273" s="4" t="s">
        <v>18663</v>
      </c>
      <c r="C273" s="4" t="s">
        <v>18608</v>
      </c>
      <c r="D273" s="35"/>
      <c r="E273" s="35"/>
      <c r="F273" s="36"/>
      <c r="G273" s="35" t="n">
        <v>10.3</v>
      </c>
      <c r="H273" s="35" t="n">
        <v>8.79</v>
      </c>
      <c r="I273" s="36"/>
      <c r="J273" s="4" t="str">
        <f aca="false">IF(COUNT(E273,H273)=0,"",IF(H273="","CAST",IF(E273="","MAB",IF(E273&lt;H273,"CAST",IF(H273&lt;E273,"MAB","EMPATE")))))</f>
        <v>MAB</v>
      </c>
      <c r="K273" s="6" t="n">
        <f aca="false">IF(COUNT(E273,H273)=0,"",MIN(E273,H273))</f>
        <v>8.79</v>
      </c>
      <c r="L273" s="6" t="str">
        <f aca="false">IF(COUNT(E273,H273)&lt;2,"",E273-H273)</f>
        <v/>
      </c>
      <c r="M273" s="7" t="str">
        <f aca="false">IF(COUNT(E273,H273)&lt;2,"",E273/H273-1)</f>
        <v/>
      </c>
    </row>
    <row r="274" customFormat="false" ht="15" hidden="false" customHeight="false" outlineLevel="0" collapsed="false">
      <c r="A274" s="4" t="n">
        <v>18083</v>
      </c>
      <c r="B274" s="4" t="s">
        <v>18664</v>
      </c>
      <c r="C274" s="4" t="s">
        <v>18608</v>
      </c>
      <c r="D274" s="35"/>
      <c r="E274" s="35"/>
      <c r="F274" s="36"/>
      <c r="G274" s="35" t="n">
        <v>16.9</v>
      </c>
      <c r="H274" s="35" t="n">
        <v>14.45</v>
      </c>
      <c r="I274" s="36"/>
      <c r="J274" s="4" t="str">
        <f aca="false">IF(COUNT(E274,H274)=0,"",IF(H274="","CAST",IF(E274="","MAB",IF(E274&lt;H274,"CAST",IF(H274&lt;E274,"MAB","EMPATE")))))</f>
        <v>MAB</v>
      </c>
      <c r="K274" s="6" t="n">
        <f aca="false">IF(COUNT(E274,H274)=0,"",MIN(E274,H274))</f>
        <v>14.45</v>
      </c>
      <c r="L274" s="6" t="str">
        <f aca="false">IF(COUNT(E274,H274)&lt;2,"",E274-H274)</f>
        <v/>
      </c>
      <c r="M274" s="7" t="str">
        <f aca="false">IF(COUNT(E274,H274)&lt;2,"",E274/H274-1)</f>
        <v/>
      </c>
    </row>
    <row r="275" customFormat="false" ht="15" hidden="false" customHeight="false" outlineLevel="0" collapsed="false">
      <c r="A275" s="4" t="n">
        <v>14329</v>
      </c>
      <c r="B275" s="4" t="s">
        <v>18665</v>
      </c>
      <c r="C275" s="4" t="s">
        <v>18608</v>
      </c>
      <c r="D275" s="35" t="n">
        <v>10.44</v>
      </c>
      <c r="E275" s="35" t="n">
        <v>8.89</v>
      </c>
      <c r="F275" s="36"/>
      <c r="G275" s="35" t="n">
        <v>10.44</v>
      </c>
      <c r="H275" s="35" t="n">
        <v>8.89</v>
      </c>
      <c r="I275" s="36"/>
      <c r="J275" s="4" t="str">
        <f aca="false">IF(COUNT(E275,H275)=0,"",IF(H275="","CAST",IF(E275="","MAB",IF(E275&lt;H275,"CAST",IF(H275&lt;E275,"MAB","EMPATE")))))</f>
        <v>EMPATE</v>
      </c>
      <c r="K275" s="6" t="n">
        <f aca="false">IF(COUNT(E275,H275)=0,"",MIN(E275,H275))</f>
        <v>8.89</v>
      </c>
      <c r="L275" s="6" t="n">
        <f aca="false">IF(COUNT(E275,H275)&lt;2,"",E275-H275)</f>
        <v>0</v>
      </c>
      <c r="M275" s="7" t="n">
        <f aca="false">IF(COUNT(E275,H275)&lt;2,"",E275/H275-1)</f>
        <v>0</v>
      </c>
    </row>
    <row r="276" customFormat="false" ht="15" hidden="false" customHeight="false" outlineLevel="0" collapsed="false">
      <c r="A276" s="4" t="n">
        <v>16871</v>
      </c>
      <c r="B276" s="4" t="s">
        <v>18666</v>
      </c>
      <c r="C276" s="4" t="s">
        <v>18608</v>
      </c>
      <c r="D276" s="35" t="n">
        <v>20.8</v>
      </c>
      <c r="E276" s="35" t="n">
        <v>17.79</v>
      </c>
      <c r="F276" s="36"/>
      <c r="G276" s="35" t="n">
        <v>20.8</v>
      </c>
      <c r="H276" s="35" t="n">
        <v>17.75</v>
      </c>
      <c r="I276" s="36"/>
      <c r="J276" s="4" t="str">
        <f aca="false">IF(COUNT(E276,H276)=0,"",IF(H276="","CAST",IF(E276="","MAB",IF(E276&lt;H276,"CAST",IF(H276&lt;E276,"MAB","EMPATE")))))</f>
        <v>MAB</v>
      </c>
      <c r="K276" s="6" t="n">
        <f aca="false">IF(COUNT(E276,H276)=0,"",MIN(E276,H276))</f>
        <v>17.75</v>
      </c>
      <c r="L276" s="6" t="n">
        <f aca="false">IF(COUNT(E276,H276)&lt;2,"",E276-H276)</f>
        <v>0.0399999999999992</v>
      </c>
      <c r="M276" s="7" t="n">
        <f aca="false">IF(COUNT(E276,H276)&lt;2,"",E276/H276-1)</f>
        <v>0.00225352112676047</v>
      </c>
    </row>
    <row r="277" customFormat="false" ht="15" hidden="false" customHeight="false" outlineLevel="0" collapsed="false">
      <c r="A277" s="4" t="n">
        <v>7239</v>
      </c>
      <c r="B277" s="4" t="s">
        <v>18550</v>
      </c>
      <c r="C277" s="4" t="s">
        <v>18608</v>
      </c>
      <c r="D277" s="35"/>
      <c r="E277" s="35"/>
      <c r="F277" s="36"/>
      <c r="G277" s="35" t="n">
        <v>8.54</v>
      </c>
      <c r="H277" s="35" t="n">
        <v>7.25</v>
      </c>
      <c r="I277" s="36"/>
      <c r="J277" s="4" t="str">
        <f aca="false">IF(COUNT(E277,H277)=0,"",IF(H277="","CAST",IF(E277="","MAB",IF(E277&lt;H277,"CAST",IF(H277&lt;E277,"MAB","EMPATE")))))</f>
        <v>MAB</v>
      </c>
      <c r="K277" s="6" t="n">
        <f aca="false">IF(COUNT(E277,H277)=0,"",MIN(E277,H277))</f>
        <v>7.25</v>
      </c>
      <c r="L277" s="6" t="str">
        <f aca="false">IF(COUNT(E277,H277)&lt;2,"",E277-H277)</f>
        <v/>
      </c>
      <c r="M277" s="7" t="str">
        <f aca="false">IF(COUNT(E277,H277)&lt;2,"",E277/H277-1)</f>
        <v/>
      </c>
    </row>
    <row r="278" customFormat="false" ht="15" hidden="false" customHeight="false" outlineLevel="0" collapsed="false">
      <c r="A278" s="4" t="n">
        <v>26142</v>
      </c>
      <c r="B278" s="4" t="s">
        <v>18667</v>
      </c>
      <c r="C278" s="4" t="s">
        <v>18608</v>
      </c>
      <c r="D278" s="35"/>
      <c r="E278" s="35"/>
      <c r="F278" s="36"/>
      <c r="G278" s="35" t="n">
        <v>20.92</v>
      </c>
      <c r="H278" s="35" t="n">
        <v>17.89</v>
      </c>
      <c r="I278" s="36"/>
      <c r="J278" s="4" t="str">
        <f aca="false">IF(COUNT(E278,H278)=0,"",IF(H278="","CAST",IF(E278="","MAB",IF(E278&lt;H278,"CAST",IF(H278&lt;E278,"MAB","EMPATE")))))</f>
        <v>MAB</v>
      </c>
      <c r="K278" s="6" t="n">
        <f aca="false">IF(COUNT(E278,H278)=0,"",MIN(E278,H278))</f>
        <v>17.89</v>
      </c>
      <c r="L278" s="6" t="str">
        <f aca="false">IF(COUNT(E278,H278)&lt;2,"",E278-H278)</f>
        <v/>
      </c>
      <c r="M278" s="7" t="str">
        <f aca="false">IF(COUNT(E278,H278)&lt;2,"",E278/H278-1)</f>
        <v/>
      </c>
    </row>
    <row r="279" customFormat="false" ht="15" hidden="false" customHeight="false" outlineLevel="0" collapsed="false">
      <c r="A279" s="4" t="n">
        <v>26858</v>
      </c>
      <c r="B279" s="4" t="s">
        <v>18668</v>
      </c>
      <c r="C279" s="4" t="s">
        <v>18608</v>
      </c>
      <c r="D279" s="35" t="n">
        <v>36.3</v>
      </c>
      <c r="E279" s="35" t="n">
        <v>30.89</v>
      </c>
      <c r="F279" s="36"/>
      <c r="G279" s="35" t="n">
        <v>33.92</v>
      </c>
      <c r="H279" s="35" t="n">
        <v>28.99</v>
      </c>
      <c r="I279" s="36"/>
      <c r="J279" s="4" t="str">
        <f aca="false">IF(COUNT(E279,H279)=0,"",IF(H279="","CAST",IF(E279="","MAB",IF(E279&lt;H279,"CAST",IF(H279&lt;E279,"MAB","EMPATE")))))</f>
        <v>MAB</v>
      </c>
      <c r="K279" s="6" t="n">
        <f aca="false">IF(COUNT(E279,H279)=0,"",MIN(E279,H279))</f>
        <v>28.99</v>
      </c>
      <c r="L279" s="6" t="n">
        <f aca="false">IF(COUNT(E279,H279)&lt;2,"",E279-H279)</f>
        <v>1.9</v>
      </c>
      <c r="M279" s="7" t="n">
        <f aca="false">IF(COUNT(E279,H279)&lt;2,"",E279/H279-1)</f>
        <v>0.0655398413245947</v>
      </c>
    </row>
    <row r="280" customFormat="false" ht="15" hidden="false" customHeight="false" outlineLevel="0" collapsed="false">
      <c r="A280" s="4" t="n">
        <v>26860</v>
      </c>
      <c r="B280" s="4" t="s">
        <v>18669</v>
      </c>
      <c r="C280" s="4" t="s">
        <v>18608</v>
      </c>
      <c r="D280" s="35"/>
      <c r="E280" s="35"/>
      <c r="F280" s="36"/>
      <c r="G280" s="35" t="n">
        <v>15.04</v>
      </c>
      <c r="H280" s="35" t="n">
        <v>12.85</v>
      </c>
      <c r="I280" s="36"/>
      <c r="J280" s="4" t="str">
        <f aca="false">IF(COUNT(E280,H280)=0,"",IF(H280="","CAST",IF(E280="","MAB",IF(E280&lt;H280,"CAST",IF(H280&lt;E280,"MAB","EMPATE")))))</f>
        <v>MAB</v>
      </c>
      <c r="K280" s="6" t="n">
        <f aca="false">IF(COUNT(E280,H280)=0,"",MIN(E280,H280))</f>
        <v>12.85</v>
      </c>
      <c r="L280" s="6" t="str">
        <f aca="false">IF(COUNT(E280,H280)&lt;2,"",E280-H280)</f>
        <v/>
      </c>
      <c r="M280" s="7" t="str">
        <f aca="false">IF(COUNT(E280,H280)&lt;2,"",E280/H280-1)</f>
        <v/>
      </c>
    </row>
    <row r="281" customFormat="false" ht="15" hidden="false" customHeight="false" outlineLevel="0" collapsed="false">
      <c r="A281" s="4" t="n">
        <v>7243</v>
      </c>
      <c r="B281" s="4" t="s">
        <v>18670</v>
      </c>
      <c r="C281" s="4" t="s">
        <v>18608</v>
      </c>
      <c r="D281" s="35"/>
      <c r="E281" s="35"/>
      <c r="F281" s="36"/>
      <c r="G281" s="35" t="n">
        <v>9.51</v>
      </c>
      <c r="H281" s="35" t="n">
        <v>8.15</v>
      </c>
      <c r="I281" s="36"/>
      <c r="J281" s="4" t="str">
        <f aca="false">IF(COUNT(E281,H281)=0,"",IF(H281="","CAST",IF(E281="","MAB",IF(E281&lt;H281,"CAST",IF(H281&lt;E281,"MAB","EMPATE")))))</f>
        <v>MAB</v>
      </c>
      <c r="K281" s="6" t="n">
        <f aca="false">IF(COUNT(E281,H281)=0,"",MIN(E281,H281))</f>
        <v>8.15</v>
      </c>
      <c r="L281" s="6" t="str">
        <f aca="false">IF(COUNT(E281,H281)&lt;2,"",E281-H281)</f>
        <v/>
      </c>
      <c r="M281" s="7" t="str">
        <f aca="false">IF(COUNT(E281,H281)&lt;2,"",E281/H281-1)</f>
        <v/>
      </c>
    </row>
    <row r="282" customFormat="false" ht="15" hidden="false" customHeight="false" outlineLevel="0" collapsed="false">
      <c r="A282" s="4" t="n">
        <v>27214</v>
      </c>
      <c r="B282" s="4" t="s">
        <v>18671</v>
      </c>
      <c r="C282" s="4" t="s">
        <v>18608</v>
      </c>
      <c r="D282" s="35" t="n">
        <v>27.28</v>
      </c>
      <c r="E282" s="35" t="n">
        <v>23.29</v>
      </c>
      <c r="F282" s="36"/>
      <c r="G282" s="35"/>
      <c r="H282" s="35"/>
      <c r="I282" s="36"/>
      <c r="J282" s="4" t="str">
        <f aca="false">IF(COUNT(E282,H282)=0,"",IF(H282="","CAST",IF(E282="","MAB",IF(E282&lt;H282,"CAST",IF(H282&lt;E282,"MAB","EMPATE")))))</f>
        <v>CAST</v>
      </c>
      <c r="K282" s="6" t="n">
        <f aca="false">IF(COUNT(E282,H282)=0,"",MIN(E282,H282))</f>
        <v>23.29</v>
      </c>
      <c r="L282" s="6" t="str">
        <f aca="false">IF(COUNT(E282,H282)&lt;2,"",E282-H282)</f>
        <v/>
      </c>
      <c r="M282" s="7" t="str">
        <f aca="false">IF(COUNT(E282,H282)&lt;2,"",E282/H282-1)</f>
        <v/>
      </c>
    </row>
    <row r="283" customFormat="false" ht="15" hidden="false" customHeight="false" outlineLevel="0" collapsed="false">
      <c r="A283" s="4" t="n">
        <v>13050</v>
      </c>
      <c r="B283" s="4" t="s">
        <v>18672</v>
      </c>
      <c r="C283" s="4" t="s">
        <v>18608</v>
      </c>
      <c r="D283" s="35"/>
      <c r="E283" s="35"/>
      <c r="F283" s="36"/>
      <c r="G283" s="35" t="n">
        <v>8.24</v>
      </c>
      <c r="H283" s="35" t="n">
        <v>6.99</v>
      </c>
      <c r="I283" s="36"/>
      <c r="J283" s="4" t="str">
        <f aca="false">IF(COUNT(E283,H283)=0,"",IF(H283="","CAST",IF(E283="","MAB",IF(E283&lt;H283,"CAST",IF(H283&lt;E283,"MAB","EMPATE")))))</f>
        <v>MAB</v>
      </c>
      <c r="K283" s="6" t="n">
        <f aca="false">IF(COUNT(E283,H283)=0,"",MIN(E283,H283))</f>
        <v>6.99</v>
      </c>
      <c r="L283" s="6" t="str">
        <f aca="false">IF(COUNT(E283,H283)&lt;2,"",E283-H283)</f>
        <v/>
      </c>
      <c r="M283" s="7" t="str">
        <f aca="false">IF(COUNT(E283,H283)&lt;2,"",E283/H283-1)</f>
        <v/>
      </c>
    </row>
    <row r="284" customFormat="false" ht="15" hidden="false" customHeight="false" outlineLevel="0" collapsed="false">
      <c r="A284" s="4" t="n">
        <v>7246</v>
      </c>
      <c r="B284" s="4" t="s">
        <v>18673</v>
      </c>
      <c r="C284" s="4" t="s">
        <v>18608</v>
      </c>
      <c r="D284" s="35"/>
      <c r="E284" s="35"/>
      <c r="F284" s="36"/>
      <c r="G284" s="35" t="n">
        <v>17.53</v>
      </c>
      <c r="H284" s="35" t="n">
        <v>14.99</v>
      </c>
      <c r="I284" s="36"/>
      <c r="J284" s="4" t="str">
        <f aca="false">IF(COUNT(E284,H284)=0,"",IF(H284="","CAST",IF(E284="","MAB",IF(E284&lt;H284,"CAST",IF(H284&lt;E284,"MAB","EMPATE")))))</f>
        <v>MAB</v>
      </c>
      <c r="K284" s="6" t="n">
        <f aca="false">IF(COUNT(E284,H284)=0,"",MIN(E284,H284))</f>
        <v>14.99</v>
      </c>
      <c r="L284" s="6" t="str">
        <f aca="false">IF(COUNT(E284,H284)&lt;2,"",E284-H284)</f>
        <v/>
      </c>
      <c r="M284" s="7" t="str">
        <f aca="false">IF(COUNT(E284,H284)&lt;2,"",E284/H284-1)</f>
        <v/>
      </c>
    </row>
    <row r="285" customFormat="false" ht="15" hidden="false" customHeight="false" outlineLevel="0" collapsed="false">
      <c r="A285" s="4" t="n">
        <v>21124</v>
      </c>
      <c r="B285" s="4" t="s">
        <v>18674</v>
      </c>
      <c r="C285" s="4" t="s">
        <v>18608</v>
      </c>
      <c r="D285" s="35" t="n">
        <v>33.36</v>
      </c>
      <c r="E285" s="35" t="n">
        <v>28.49</v>
      </c>
      <c r="F285" s="36"/>
      <c r="G285" s="35"/>
      <c r="H285" s="35"/>
      <c r="I285" s="36"/>
      <c r="J285" s="4" t="str">
        <f aca="false">IF(COUNT(E285,H285)=0,"",IF(H285="","CAST",IF(E285="","MAB",IF(E285&lt;H285,"CAST",IF(H285&lt;E285,"MAB","EMPATE")))))</f>
        <v>CAST</v>
      </c>
      <c r="K285" s="6" t="n">
        <f aca="false">IF(COUNT(E285,H285)=0,"",MIN(E285,H285))</f>
        <v>28.49</v>
      </c>
      <c r="L285" s="6" t="str">
        <f aca="false">IF(COUNT(E285,H285)&lt;2,"",E285-H285)</f>
        <v/>
      </c>
      <c r="M285" s="7" t="str">
        <f aca="false">IF(COUNT(E285,H285)&lt;2,"",E285/H285-1)</f>
        <v/>
      </c>
    </row>
    <row r="286" customFormat="false" ht="15" hidden="false" customHeight="false" outlineLevel="0" collapsed="false">
      <c r="A286" s="4" t="n">
        <v>21163</v>
      </c>
      <c r="B286" s="4" t="s">
        <v>18675</v>
      </c>
      <c r="C286" s="4" t="s">
        <v>18608</v>
      </c>
      <c r="D286" s="35" t="n">
        <v>24.79</v>
      </c>
      <c r="E286" s="35" t="n">
        <v>21.19</v>
      </c>
      <c r="F286" s="36"/>
      <c r="G286" s="35" t="n">
        <v>24.8</v>
      </c>
      <c r="H286" s="35" t="n">
        <v>21.19</v>
      </c>
      <c r="I286" s="36"/>
      <c r="J286" s="4" t="str">
        <f aca="false">IF(COUNT(E286,H286)=0,"",IF(H286="","CAST",IF(E286="","MAB",IF(E286&lt;H286,"CAST",IF(H286&lt;E286,"MAB","EMPATE")))))</f>
        <v>EMPATE</v>
      </c>
      <c r="K286" s="6" t="n">
        <f aca="false">IF(COUNT(E286,H286)=0,"",MIN(E286,H286))</f>
        <v>21.19</v>
      </c>
      <c r="L286" s="6" t="n">
        <f aca="false">IF(COUNT(E286,H286)&lt;2,"",E286-H286)</f>
        <v>0</v>
      </c>
      <c r="M286" s="7" t="n">
        <f aca="false">IF(COUNT(E286,H286)&lt;2,"",E286/H286-1)</f>
        <v>0</v>
      </c>
    </row>
    <row r="287" customFormat="false" ht="15" hidden="false" customHeight="false" outlineLevel="0" collapsed="false">
      <c r="A287" s="4" t="n">
        <v>27399</v>
      </c>
      <c r="B287" s="4" t="s">
        <v>18676</v>
      </c>
      <c r="C287" s="4" t="s">
        <v>18608</v>
      </c>
      <c r="D287" s="35" t="n">
        <v>22.88</v>
      </c>
      <c r="E287" s="35" t="n">
        <v>19.49</v>
      </c>
      <c r="F287" s="36"/>
      <c r="G287" s="35" t="n">
        <v>22.88</v>
      </c>
      <c r="H287" s="35" t="n">
        <v>19.55</v>
      </c>
      <c r="I287" s="36"/>
      <c r="J287" s="4" t="str">
        <f aca="false">IF(COUNT(E287,H287)=0,"",IF(H287="","CAST",IF(E287="","MAB",IF(E287&lt;H287,"CAST",IF(H287&lt;E287,"MAB","EMPATE")))))</f>
        <v>CAST</v>
      </c>
      <c r="K287" s="6" t="n">
        <f aca="false">IF(COUNT(E287,H287)=0,"",MIN(E287,H287))</f>
        <v>19.49</v>
      </c>
      <c r="L287" s="6" t="n">
        <f aca="false">IF(COUNT(E287,H287)&lt;2,"",E287-H287)</f>
        <v>-0.0600000000000023</v>
      </c>
      <c r="M287" s="7" t="n">
        <f aca="false">IF(COUNT(E287,H287)&lt;2,"",E287/H287-1)</f>
        <v>-0.00306905370844002</v>
      </c>
    </row>
    <row r="288" customFormat="false" ht="15" hidden="false" customHeight="false" outlineLevel="0" collapsed="false">
      <c r="A288" s="4" t="n">
        <v>26062</v>
      </c>
      <c r="B288" s="4" t="s">
        <v>18677</v>
      </c>
      <c r="C288" s="4" t="s">
        <v>18608</v>
      </c>
      <c r="D288" s="35" t="n">
        <v>20.42</v>
      </c>
      <c r="E288" s="35" t="n">
        <v>17.45</v>
      </c>
      <c r="F288" s="36"/>
      <c r="G288" s="35"/>
      <c r="H288" s="35"/>
      <c r="I288" s="36"/>
      <c r="J288" s="4" t="str">
        <f aca="false">IF(COUNT(E288,H288)=0,"",IF(H288="","CAST",IF(E288="","MAB",IF(E288&lt;H288,"CAST",IF(H288&lt;E288,"MAB","EMPATE")))))</f>
        <v>CAST</v>
      </c>
      <c r="K288" s="6" t="n">
        <f aca="false">IF(COUNT(E288,H288)=0,"",MIN(E288,H288))</f>
        <v>17.45</v>
      </c>
      <c r="L288" s="6" t="str">
        <f aca="false">IF(COUNT(E288,H288)&lt;2,"",E288-H288)</f>
        <v/>
      </c>
      <c r="M288" s="7" t="str">
        <f aca="false">IF(COUNT(E288,H288)&lt;2,"",E288/H288-1)</f>
        <v/>
      </c>
    </row>
    <row r="289" customFormat="false" ht="15" hidden="false" customHeight="false" outlineLevel="0" collapsed="false">
      <c r="A289" s="4" t="n">
        <v>25387</v>
      </c>
      <c r="B289" s="4" t="s">
        <v>18678</v>
      </c>
      <c r="C289" s="4" t="s">
        <v>18608</v>
      </c>
      <c r="D289" s="35"/>
      <c r="E289" s="35"/>
      <c r="F289" s="36"/>
      <c r="G289" s="35" t="n">
        <v>17.66</v>
      </c>
      <c r="H289" s="35" t="n">
        <v>14.99</v>
      </c>
      <c r="I289" s="36"/>
      <c r="J289" s="4" t="str">
        <f aca="false">IF(COUNT(E289,H289)=0,"",IF(H289="","CAST",IF(E289="","MAB",IF(E289&lt;H289,"CAST",IF(H289&lt;E289,"MAB","EMPATE")))))</f>
        <v>MAB</v>
      </c>
      <c r="K289" s="6" t="n">
        <f aca="false">IF(COUNT(E289,H289)=0,"",MIN(E289,H289))</f>
        <v>14.99</v>
      </c>
      <c r="L289" s="6" t="str">
        <f aca="false">IF(COUNT(E289,H289)&lt;2,"",E289-H289)</f>
        <v/>
      </c>
      <c r="M289" s="7" t="str">
        <f aca="false">IF(COUNT(E289,H289)&lt;2,"",E289/H289-1)</f>
        <v/>
      </c>
    </row>
    <row r="290" customFormat="false" ht="15" hidden="false" customHeight="false" outlineLevel="0" collapsed="false">
      <c r="A290" s="4" t="n">
        <v>18962</v>
      </c>
      <c r="B290" s="4" t="s">
        <v>18679</v>
      </c>
      <c r="C290" s="4" t="s">
        <v>18608</v>
      </c>
      <c r="D290" s="35" t="n">
        <v>28.49</v>
      </c>
      <c r="E290" s="35" t="n">
        <v>24.39</v>
      </c>
      <c r="F290" s="36"/>
      <c r="G290" s="35" t="n">
        <v>28.49</v>
      </c>
      <c r="H290" s="35" t="n">
        <v>24.39</v>
      </c>
      <c r="I290" s="36"/>
      <c r="J290" s="4" t="str">
        <f aca="false">IF(COUNT(E290,H290)=0,"",IF(H290="","CAST",IF(E290="","MAB",IF(E290&lt;H290,"CAST",IF(H290&lt;E290,"MAB","EMPATE")))))</f>
        <v>EMPATE</v>
      </c>
      <c r="K290" s="6" t="n">
        <f aca="false">IF(COUNT(E290,H290)=0,"",MIN(E290,H290))</f>
        <v>24.39</v>
      </c>
      <c r="L290" s="6" t="n">
        <f aca="false">IF(COUNT(E290,H290)&lt;2,"",E290-H290)</f>
        <v>0</v>
      </c>
      <c r="M290" s="7" t="n">
        <f aca="false">IF(COUNT(E290,H290)&lt;2,"",E290/H290-1)</f>
        <v>0</v>
      </c>
    </row>
    <row r="291" customFormat="false" ht="15" hidden="false" customHeight="false" outlineLevel="0" collapsed="false">
      <c r="A291" s="4" t="n">
        <v>18997</v>
      </c>
      <c r="B291" s="4" t="s">
        <v>18680</v>
      </c>
      <c r="C291" s="4" t="s">
        <v>18608</v>
      </c>
      <c r="D291" s="35" t="n">
        <v>29.95</v>
      </c>
      <c r="E291" s="35" t="n">
        <v>25.59</v>
      </c>
      <c r="F291" s="36"/>
      <c r="G291" s="35" t="n">
        <v>29.95</v>
      </c>
      <c r="H291" s="35" t="n">
        <v>25.59</v>
      </c>
      <c r="I291" s="36"/>
      <c r="J291" s="4" t="str">
        <f aca="false">IF(COUNT(E291,H291)=0,"",IF(H291="","CAST",IF(E291="","MAB",IF(E291&lt;H291,"CAST",IF(H291&lt;E291,"MAB","EMPATE")))))</f>
        <v>EMPATE</v>
      </c>
      <c r="K291" s="6" t="n">
        <f aca="false">IF(COUNT(E291,H291)=0,"",MIN(E291,H291))</f>
        <v>25.59</v>
      </c>
      <c r="L291" s="6" t="n">
        <f aca="false">IF(COUNT(E291,H291)&lt;2,"",E291-H291)</f>
        <v>0</v>
      </c>
      <c r="M291" s="7" t="n">
        <f aca="false">IF(COUNT(E291,H291)&lt;2,"",E291/H291-1)</f>
        <v>0</v>
      </c>
    </row>
    <row r="292" customFormat="false" ht="15" hidden="false" customHeight="false" outlineLevel="0" collapsed="false">
      <c r="A292" s="4" t="n">
        <v>13039</v>
      </c>
      <c r="B292" s="4" t="s">
        <v>18681</v>
      </c>
      <c r="C292" s="4" t="s">
        <v>18608</v>
      </c>
      <c r="D292" s="35"/>
      <c r="E292" s="35"/>
      <c r="F292" s="36"/>
      <c r="G292" s="35" t="n">
        <v>25.52</v>
      </c>
      <c r="H292" s="35" t="n">
        <v>21.69</v>
      </c>
      <c r="I292" s="36"/>
      <c r="J292" s="4" t="str">
        <f aca="false">IF(COUNT(E292,H292)=0,"",IF(H292="","CAST",IF(E292="","MAB",IF(E292&lt;H292,"CAST",IF(H292&lt;E292,"MAB","EMPATE")))))</f>
        <v>MAB</v>
      </c>
      <c r="K292" s="6" t="n">
        <f aca="false">IF(COUNT(E292,H292)=0,"",MIN(E292,H292))</f>
        <v>21.69</v>
      </c>
      <c r="L292" s="6" t="str">
        <f aca="false">IF(COUNT(E292,H292)&lt;2,"",E292-H292)</f>
        <v/>
      </c>
      <c r="M292" s="7" t="str">
        <f aca="false">IF(COUNT(E292,H292)&lt;2,"",E292/H292-1)</f>
        <v/>
      </c>
    </row>
    <row r="293" customFormat="false" ht="15" hidden="false" customHeight="false" outlineLevel="0" collapsed="false">
      <c r="A293" s="4" t="n">
        <v>13040</v>
      </c>
      <c r="B293" s="4" t="s">
        <v>18563</v>
      </c>
      <c r="C293" s="4" t="s">
        <v>18608</v>
      </c>
      <c r="D293" s="35"/>
      <c r="E293" s="35"/>
      <c r="F293" s="36"/>
      <c r="G293" s="35" t="n">
        <v>29.07</v>
      </c>
      <c r="H293" s="35" t="n">
        <v>24.69</v>
      </c>
      <c r="I293" s="36"/>
      <c r="J293" s="4" t="str">
        <f aca="false">IF(COUNT(E293,H293)=0,"",IF(H293="","CAST",IF(E293="","MAB",IF(E293&lt;H293,"CAST",IF(H293&lt;E293,"MAB","EMPATE")))))</f>
        <v>MAB</v>
      </c>
      <c r="K293" s="6" t="n">
        <f aca="false">IF(COUNT(E293,H293)=0,"",MIN(E293,H293))</f>
        <v>24.69</v>
      </c>
      <c r="L293" s="6" t="str">
        <f aca="false">IF(COUNT(E293,H293)&lt;2,"",E293-H293)</f>
        <v/>
      </c>
      <c r="M293" s="7" t="str">
        <f aca="false">IF(COUNT(E293,H293)&lt;2,"",E293/H293-1)</f>
        <v/>
      </c>
    </row>
    <row r="294" customFormat="false" ht="15" hidden="false" customHeight="false" outlineLevel="0" collapsed="false">
      <c r="A294" s="4" t="n">
        <v>13041</v>
      </c>
      <c r="B294" s="4" t="s">
        <v>18564</v>
      </c>
      <c r="C294" s="4" t="s">
        <v>18608</v>
      </c>
      <c r="D294" s="35"/>
      <c r="E294" s="35"/>
      <c r="F294" s="36"/>
      <c r="G294" s="35" t="n">
        <v>29.08</v>
      </c>
      <c r="H294" s="35" t="n">
        <v>24.69</v>
      </c>
      <c r="I294" s="36"/>
      <c r="J294" s="4" t="str">
        <f aca="false">IF(COUNT(E294,H294)=0,"",IF(H294="","CAST",IF(E294="","MAB",IF(E294&lt;H294,"CAST",IF(H294&lt;E294,"MAB","EMPATE")))))</f>
        <v>MAB</v>
      </c>
      <c r="K294" s="6" t="n">
        <f aca="false">IF(COUNT(E294,H294)=0,"",MIN(E294,H294))</f>
        <v>24.69</v>
      </c>
      <c r="L294" s="6" t="str">
        <f aca="false">IF(COUNT(E294,H294)&lt;2,"",E294-H294)</f>
        <v/>
      </c>
      <c r="M294" s="7" t="str">
        <f aca="false">IF(COUNT(E294,H294)&lt;2,"",E294/H294-1)</f>
        <v/>
      </c>
    </row>
    <row r="295" customFormat="false" ht="15" hidden="false" customHeight="false" outlineLevel="0" collapsed="false">
      <c r="A295" s="4" t="n">
        <v>18038</v>
      </c>
      <c r="B295" s="4" t="s">
        <v>18567</v>
      </c>
      <c r="C295" s="4" t="s">
        <v>18608</v>
      </c>
      <c r="D295" s="35"/>
      <c r="E295" s="35"/>
      <c r="F295" s="36"/>
      <c r="G295" s="35" t="n">
        <v>5.71</v>
      </c>
      <c r="H295" s="35" t="n">
        <v>4.89</v>
      </c>
      <c r="I295" s="36"/>
      <c r="J295" s="4" t="str">
        <f aca="false">IF(COUNT(E295,H295)=0,"",IF(H295="","CAST",IF(E295="","MAB",IF(E295&lt;H295,"CAST",IF(H295&lt;E295,"MAB","EMPATE")))))</f>
        <v>MAB</v>
      </c>
      <c r="K295" s="6" t="n">
        <f aca="false">IF(COUNT(E295,H295)=0,"",MIN(E295,H295))</f>
        <v>4.89</v>
      </c>
      <c r="L295" s="6" t="str">
        <f aca="false">IF(COUNT(E295,H295)&lt;2,"",E295-H295)</f>
        <v/>
      </c>
      <c r="M295" s="7" t="str">
        <f aca="false">IF(COUNT(E295,H295)&lt;2,"",E295/H295-1)</f>
        <v/>
      </c>
    </row>
    <row r="296" customFormat="false" ht="15" hidden="false" customHeight="false" outlineLevel="0" collapsed="false">
      <c r="A296" s="4" t="n">
        <v>18036</v>
      </c>
      <c r="B296" s="4" t="s">
        <v>18682</v>
      </c>
      <c r="C296" s="4" t="s">
        <v>18608</v>
      </c>
      <c r="D296" s="35"/>
      <c r="E296" s="35"/>
      <c r="F296" s="36"/>
      <c r="G296" s="35" t="n">
        <v>3.63</v>
      </c>
      <c r="H296" s="35" t="n">
        <v>2.99</v>
      </c>
      <c r="I296" s="36"/>
      <c r="J296" s="4" t="str">
        <f aca="false">IF(COUNT(E296,H296)=0,"",IF(H296="","CAST",IF(E296="","MAB",IF(E296&lt;H296,"CAST",IF(H296&lt;E296,"MAB","EMPATE")))))</f>
        <v>MAB</v>
      </c>
      <c r="K296" s="6" t="n">
        <f aca="false">IF(COUNT(E296,H296)=0,"",MIN(E296,H296))</f>
        <v>2.99</v>
      </c>
      <c r="L296" s="6" t="str">
        <f aca="false">IF(COUNT(E296,H296)&lt;2,"",E296-H296)</f>
        <v/>
      </c>
      <c r="M296" s="7" t="str">
        <f aca="false">IF(COUNT(E296,H296)&lt;2,"",E296/H296-1)</f>
        <v/>
      </c>
    </row>
    <row r="297" customFormat="false" ht="15" hidden="false" customHeight="false" outlineLevel="0" collapsed="false">
      <c r="A297" s="4" t="n">
        <v>18400</v>
      </c>
      <c r="B297" s="4" t="s">
        <v>18683</v>
      </c>
      <c r="C297" s="4" t="s">
        <v>18608</v>
      </c>
      <c r="D297" s="35"/>
      <c r="E297" s="35"/>
      <c r="F297" s="36"/>
      <c r="G297" s="35" t="n">
        <v>19.05</v>
      </c>
      <c r="H297" s="35" t="n">
        <v>16.29</v>
      </c>
      <c r="I297" s="36"/>
      <c r="J297" s="4" t="str">
        <f aca="false">IF(COUNT(E297,H297)=0,"",IF(H297="","CAST",IF(E297="","MAB",IF(E297&lt;H297,"CAST",IF(H297&lt;E297,"MAB","EMPATE")))))</f>
        <v>MAB</v>
      </c>
      <c r="K297" s="6" t="n">
        <f aca="false">IF(COUNT(E297,H297)=0,"",MIN(E297,H297))</f>
        <v>16.29</v>
      </c>
      <c r="L297" s="6" t="str">
        <f aca="false">IF(COUNT(E297,H297)&lt;2,"",E297-H297)</f>
        <v/>
      </c>
      <c r="M297" s="7" t="str">
        <f aca="false">IF(COUNT(E297,H297)&lt;2,"",E297/H297-1)</f>
        <v/>
      </c>
    </row>
    <row r="298" customFormat="false" ht="15" hidden="false" customHeight="false" outlineLevel="0" collapsed="false">
      <c r="A298" s="4" t="n">
        <v>13851</v>
      </c>
      <c r="B298" s="4" t="s">
        <v>18684</v>
      </c>
      <c r="C298" s="4" t="s">
        <v>18608</v>
      </c>
      <c r="D298" s="35" t="n">
        <v>58.58</v>
      </c>
      <c r="E298" s="35" t="n">
        <v>54.59</v>
      </c>
      <c r="F298" s="36"/>
      <c r="G298" s="35" t="n">
        <v>57.38</v>
      </c>
      <c r="H298" s="35" t="n">
        <v>53.39</v>
      </c>
      <c r="I298" s="36"/>
      <c r="J298" s="4" t="str">
        <f aca="false">IF(COUNT(E298,H298)=0,"",IF(H298="","CAST",IF(E298="","MAB",IF(E298&lt;H298,"CAST",IF(H298&lt;E298,"MAB","EMPATE")))))</f>
        <v>MAB</v>
      </c>
      <c r="K298" s="6" t="n">
        <f aca="false">IF(COUNT(E298,H298)=0,"",MIN(E298,H298))</f>
        <v>53.39</v>
      </c>
      <c r="L298" s="6" t="n">
        <f aca="false">IF(COUNT(E298,H298)&lt;2,"",E298-H298)</f>
        <v>1.2</v>
      </c>
      <c r="M298" s="7" t="n">
        <f aca="false">IF(COUNT(E298,H298)&lt;2,"",E298/H298-1)</f>
        <v>0.0224761191234315</v>
      </c>
    </row>
    <row r="299" customFormat="false" ht="15" hidden="false" customHeight="false" outlineLevel="0" collapsed="false">
      <c r="A299" s="4" t="n">
        <v>17978</v>
      </c>
      <c r="B299" s="4" t="s">
        <v>18685</v>
      </c>
      <c r="C299" s="4" t="s">
        <v>18608</v>
      </c>
      <c r="D299" s="35" t="n">
        <v>20.49</v>
      </c>
      <c r="E299" s="35" t="n">
        <v>17.49</v>
      </c>
      <c r="F299" s="36"/>
      <c r="G299" s="35" t="n">
        <v>20.49</v>
      </c>
      <c r="H299" s="35" t="n">
        <v>17.49</v>
      </c>
      <c r="I299" s="36"/>
      <c r="J299" s="4" t="str">
        <f aca="false">IF(COUNT(E299,H299)=0,"",IF(H299="","CAST",IF(E299="","MAB",IF(E299&lt;H299,"CAST",IF(H299&lt;E299,"MAB","EMPATE")))))</f>
        <v>EMPATE</v>
      </c>
      <c r="K299" s="6" t="n">
        <f aca="false">IF(COUNT(E299,H299)=0,"",MIN(E299,H299))</f>
        <v>17.49</v>
      </c>
      <c r="L299" s="6" t="n">
        <f aca="false">IF(COUNT(E299,H299)&lt;2,"",E299-H299)</f>
        <v>0</v>
      </c>
      <c r="M299" s="7" t="n">
        <f aca="false">IF(COUNT(E299,H299)&lt;2,"",E299/H299-1)</f>
        <v>0</v>
      </c>
    </row>
    <row r="300" customFormat="false" ht="15" hidden="false" customHeight="false" outlineLevel="0" collapsed="false">
      <c r="A300" s="4" t="n">
        <v>7181</v>
      </c>
      <c r="B300" s="4" t="s">
        <v>18686</v>
      </c>
      <c r="C300" s="4" t="s">
        <v>18608</v>
      </c>
      <c r="D300" s="35" t="n">
        <v>2.58</v>
      </c>
      <c r="E300" s="35" t="n">
        <v>2.19</v>
      </c>
      <c r="F300" s="36"/>
      <c r="G300" s="35"/>
      <c r="H300" s="35"/>
      <c r="I300" s="36"/>
      <c r="J300" s="4" t="str">
        <f aca="false">IF(COUNT(E300,H300)=0,"",IF(H300="","CAST",IF(E300="","MAB",IF(E300&lt;H300,"CAST",IF(H300&lt;E300,"MAB","EMPATE")))))</f>
        <v>CAST</v>
      </c>
      <c r="K300" s="6" t="n">
        <f aca="false">IF(COUNT(E300,H300)=0,"",MIN(E300,H300))</f>
        <v>2.19</v>
      </c>
      <c r="L300" s="6" t="str">
        <f aca="false">IF(COUNT(E300,H300)&lt;2,"",E300-H300)</f>
        <v/>
      </c>
      <c r="M300" s="7" t="str">
        <f aca="false">IF(COUNT(E300,H300)&lt;2,"",E300/H300-1)</f>
        <v/>
      </c>
    </row>
    <row r="301" customFormat="false" ht="15" hidden="false" customHeight="false" outlineLevel="0" collapsed="false">
      <c r="A301" s="4" t="n">
        <v>27211</v>
      </c>
      <c r="B301" s="4" t="s">
        <v>18687</v>
      </c>
      <c r="C301" s="4" t="s">
        <v>18608</v>
      </c>
      <c r="D301" s="35" t="n">
        <v>5.27</v>
      </c>
      <c r="E301" s="35" t="n">
        <v>4.49</v>
      </c>
      <c r="F301" s="36"/>
      <c r="G301" s="35" t="n">
        <v>5.27</v>
      </c>
      <c r="H301" s="35" t="n">
        <v>4.49</v>
      </c>
      <c r="I301" s="36"/>
      <c r="J301" s="4" t="str">
        <f aca="false">IF(COUNT(E301,H301)=0,"",IF(H301="","CAST",IF(E301="","MAB",IF(E301&lt;H301,"CAST",IF(H301&lt;E301,"MAB","EMPATE")))))</f>
        <v>EMPATE</v>
      </c>
      <c r="K301" s="6" t="n">
        <f aca="false">IF(COUNT(E301,H301)=0,"",MIN(E301,H301))</f>
        <v>4.49</v>
      </c>
      <c r="L301" s="6" t="n">
        <f aca="false">IF(COUNT(E301,H301)&lt;2,"",E301-H301)</f>
        <v>0</v>
      </c>
      <c r="M301" s="7" t="n">
        <f aca="false">IF(COUNT(E301,H301)&lt;2,"",E301/H301-1)</f>
        <v>0</v>
      </c>
    </row>
    <row r="302" customFormat="false" ht="15" hidden="false" customHeight="false" outlineLevel="0" collapsed="false">
      <c r="A302" s="4" t="n">
        <v>12979</v>
      </c>
      <c r="B302" s="4" t="s">
        <v>18688</v>
      </c>
      <c r="C302" s="4" t="s">
        <v>18608</v>
      </c>
      <c r="D302" s="35" t="n">
        <v>6.67</v>
      </c>
      <c r="E302" s="35" t="n">
        <v>5.69</v>
      </c>
      <c r="F302" s="36"/>
      <c r="G302" s="35" t="n">
        <v>4.52</v>
      </c>
      <c r="H302" s="35" t="n">
        <v>3.85</v>
      </c>
      <c r="I302" s="36"/>
      <c r="J302" s="4" t="str">
        <f aca="false">IF(COUNT(E302,H302)=0,"",IF(H302="","CAST",IF(E302="","MAB",IF(E302&lt;H302,"CAST",IF(H302&lt;E302,"MAB","EMPATE")))))</f>
        <v>MAB</v>
      </c>
      <c r="K302" s="6" t="n">
        <f aca="false">IF(COUNT(E302,H302)=0,"",MIN(E302,H302))</f>
        <v>3.85</v>
      </c>
      <c r="L302" s="6" t="n">
        <f aca="false">IF(COUNT(E302,H302)&lt;2,"",E302-H302)</f>
        <v>1.84</v>
      </c>
      <c r="M302" s="7" t="n">
        <f aca="false">IF(COUNT(E302,H302)&lt;2,"",E302/H302-1)</f>
        <v>0.477922077922078</v>
      </c>
    </row>
    <row r="303" customFormat="false" ht="15" hidden="false" customHeight="false" outlineLevel="0" collapsed="false">
      <c r="A303" s="4" t="n">
        <v>25881</v>
      </c>
      <c r="B303" s="4" t="s">
        <v>18689</v>
      </c>
      <c r="C303" s="4" t="s">
        <v>18608</v>
      </c>
      <c r="D303" s="35" t="n">
        <v>23.44</v>
      </c>
      <c r="E303" s="35" t="n">
        <v>19.99</v>
      </c>
      <c r="F303" s="36"/>
      <c r="G303" s="35" t="n">
        <v>23.44</v>
      </c>
      <c r="H303" s="35" t="n">
        <v>19.99</v>
      </c>
      <c r="I303" s="36"/>
      <c r="J303" s="4" t="str">
        <f aca="false">IF(COUNT(E303,H303)=0,"",IF(H303="","CAST",IF(E303="","MAB",IF(E303&lt;H303,"CAST",IF(H303&lt;E303,"MAB","EMPATE")))))</f>
        <v>EMPATE</v>
      </c>
      <c r="K303" s="6" t="n">
        <f aca="false">IF(COUNT(E303,H303)=0,"",MIN(E303,H303))</f>
        <v>19.99</v>
      </c>
      <c r="L303" s="6" t="n">
        <f aca="false">IF(COUNT(E303,H303)&lt;2,"",E303-H303)</f>
        <v>0</v>
      </c>
      <c r="M303" s="7" t="n">
        <f aca="false">IF(COUNT(E303,H303)&lt;2,"",E303/H303-1)</f>
        <v>0</v>
      </c>
    </row>
    <row r="304" customFormat="false" ht="15" hidden="false" customHeight="false" outlineLevel="0" collapsed="false">
      <c r="A304" s="4" t="n">
        <v>24999</v>
      </c>
      <c r="B304" s="4" t="s">
        <v>18690</v>
      </c>
      <c r="C304" s="4" t="s">
        <v>18608</v>
      </c>
      <c r="D304" s="35" t="n">
        <v>11.14</v>
      </c>
      <c r="E304" s="35" t="n">
        <v>9.49</v>
      </c>
      <c r="F304" s="36"/>
      <c r="G304" s="35" t="n">
        <v>11.14</v>
      </c>
      <c r="H304" s="35" t="n">
        <v>9.49</v>
      </c>
      <c r="I304" s="36"/>
      <c r="J304" s="4" t="str">
        <f aca="false">IF(COUNT(E304,H304)=0,"",IF(H304="","CAST",IF(E304="","MAB",IF(E304&lt;H304,"CAST",IF(H304&lt;E304,"MAB","EMPATE")))))</f>
        <v>EMPATE</v>
      </c>
      <c r="K304" s="6" t="n">
        <f aca="false">IF(COUNT(E304,H304)=0,"",MIN(E304,H304))</f>
        <v>9.49</v>
      </c>
      <c r="L304" s="6" t="n">
        <f aca="false">IF(COUNT(E304,H304)&lt;2,"",E304-H304)</f>
        <v>0</v>
      </c>
      <c r="M304" s="7" t="n">
        <f aca="false">IF(COUNT(E304,H304)&lt;2,"",E304/H304-1)</f>
        <v>0</v>
      </c>
    </row>
    <row r="305" customFormat="false" ht="15" hidden="false" customHeight="false" outlineLevel="0" collapsed="false">
      <c r="A305" s="4" t="n">
        <v>15302</v>
      </c>
      <c r="B305" s="4" t="s">
        <v>18511</v>
      </c>
      <c r="C305" s="4" t="s">
        <v>18691</v>
      </c>
      <c r="D305" s="35"/>
      <c r="E305" s="35"/>
      <c r="F305" s="36"/>
      <c r="G305" s="35" t="n">
        <v>3.23</v>
      </c>
      <c r="H305" s="35" t="n">
        <v>2.65</v>
      </c>
      <c r="I305" s="36" t="n">
        <v>120</v>
      </c>
      <c r="J305" s="4" t="str">
        <f aca="false">IF(COUNT(E305,H305)=0,"",IF(H305="","CAST",IF(E305="","MAB",IF(E305&lt;H305,"CAST",IF(H305&lt;E305,"MAB","EMPATE")))))</f>
        <v>MAB</v>
      </c>
      <c r="K305" s="6" t="n">
        <f aca="false">IF(COUNT(E305,H305)=0,"",MIN(E305,H305))</f>
        <v>2.65</v>
      </c>
      <c r="L305" s="6" t="str">
        <f aca="false">IF(COUNT(E305,H305)&lt;2,"",E305-H305)</f>
        <v/>
      </c>
      <c r="M305" s="7" t="str">
        <f aca="false">IF(COUNT(E305,H305)&lt;2,"",E305/H305-1)</f>
        <v/>
      </c>
    </row>
    <row r="306" customFormat="false" ht="15" hidden="false" customHeight="false" outlineLevel="0" collapsed="false">
      <c r="A306" s="4" t="n">
        <v>15305</v>
      </c>
      <c r="B306" s="4" t="s">
        <v>18692</v>
      </c>
      <c r="C306" s="4" t="s">
        <v>18691</v>
      </c>
      <c r="D306" s="35" t="n">
        <v>5.99</v>
      </c>
      <c r="E306" s="35" t="n">
        <v>4.95</v>
      </c>
      <c r="F306" s="36"/>
      <c r="G306" s="35" t="n">
        <v>5.83</v>
      </c>
      <c r="H306" s="35" t="n">
        <v>4.8</v>
      </c>
      <c r="I306" s="36"/>
      <c r="J306" s="4" t="str">
        <f aca="false">IF(COUNT(E306,H306)=0,"",IF(H306="","CAST",IF(E306="","MAB",IF(E306&lt;H306,"CAST",IF(H306&lt;E306,"MAB","EMPATE")))))</f>
        <v>MAB</v>
      </c>
      <c r="K306" s="6" t="n">
        <f aca="false">IF(COUNT(E306,H306)=0,"",MIN(E306,H306))</f>
        <v>4.8</v>
      </c>
      <c r="L306" s="6" t="n">
        <f aca="false">IF(COUNT(E306,H306)&lt;2,"",E306-H306)</f>
        <v>0.15</v>
      </c>
      <c r="M306" s="7" t="n">
        <f aca="false">IF(COUNT(E306,H306)&lt;2,"",E306/H306-1)</f>
        <v>0.03125</v>
      </c>
    </row>
    <row r="307" customFormat="false" ht="15" hidden="false" customHeight="false" outlineLevel="0" collapsed="false">
      <c r="A307" s="4" t="n">
        <v>19293</v>
      </c>
      <c r="B307" s="4" t="s">
        <v>18693</v>
      </c>
      <c r="C307" s="4" t="s">
        <v>18691</v>
      </c>
      <c r="D307" s="35"/>
      <c r="E307" s="35"/>
      <c r="F307" s="36"/>
      <c r="G307" s="35" t="n">
        <v>24.44</v>
      </c>
      <c r="H307" s="35" t="n">
        <v>19.5</v>
      </c>
      <c r="I307" s="36"/>
      <c r="J307" s="4" t="str">
        <f aca="false">IF(COUNT(E307,H307)=0,"",IF(H307="","CAST",IF(E307="","MAB",IF(E307&lt;H307,"CAST",IF(H307&lt;E307,"MAB","EMPATE")))))</f>
        <v>MAB</v>
      </c>
      <c r="K307" s="6" t="n">
        <f aca="false">IF(COUNT(E307,H307)=0,"",MIN(E307,H307))</f>
        <v>19.5</v>
      </c>
      <c r="L307" s="6" t="str">
        <f aca="false">IF(COUNT(E307,H307)&lt;2,"",E307-H307)</f>
        <v/>
      </c>
      <c r="M307" s="7" t="str">
        <f aca="false">IF(COUNT(E307,H307)&lt;2,"",E307/H307-1)</f>
        <v/>
      </c>
    </row>
    <row r="308" customFormat="false" ht="15" hidden="false" customHeight="false" outlineLevel="0" collapsed="false">
      <c r="A308" s="4" t="n">
        <v>19294</v>
      </c>
      <c r="B308" s="4" t="s">
        <v>18694</v>
      </c>
      <c r="C308" s="4" t="s">
        <v>18691</v>
      </c>
      <c r="D308" s="35"/>
      <c r="E308" s="35"/>
      <c r="F308" s="36"/>
      <c r="G308" s="35" t="n">
        <v>20.79</v>
      </c>
      <c r="H308" s="35" t="n">
        <v>16.9</v>
      </c>
      <c r="I308" s="36"/>
      <c r="J308" s="4" t="str">
        <f aca="false">IF(COUNT(E308,H308)=0,"",IF(H308="","CAST",IF(E308="","MAB",IF(E308&lt;H308,"CAST",IF(H308&lt;E308,"MAB","EMPATE")))))</f>
        <v>MAB</v>
      </c>
      <c r="K308" s="6" t="n">
        <f aca="false">IF(COUNT(E308,H308)=0,"",MIN(E308,H308))</f>
        <v>16.9</v>
      </c>
      <c r="L308" s="6" t="str">
        <f aca="false">IF(COUNT(E308,H308)&lt;2,"",E308-H308)</f>
        <v/>
      </c>
      <c r="M308" s="7" t="str">
        <f aca="false">IF(COUNT(E308,H308)&lt;2,"",E308/H308-1)</f>
        <v/>
      </c>
    </row>
    <row r="309" customFormat="false" ht="15" hidden="false" customHeight="false" outlineLevel="0" collapsed="false">
      <c r="A309" s="4" t="n">
        <v>27631</v>
      </c>
      <c r="B309" s="4" t="s">
        <v>18695</v>
      </c>
      <c r="C309" s="4" t="s">
        <v>18691</v>
      </c>
      <c r="D309" s="35" t="n">
        <v>20.78</v>
      </c>
      <c r="E309" s="35" t="n">
        <v>16.9</v>
      </c>
      <c r="F309" s="36"/>
      <c r="G309" s="35"/>
      <c r="H309" s="35"/>
      <c r="I309" s="36"/>
      <c r="J309" s="4" t="str">
        <f aca="false">IF(COUNT(E309,H309)=0,"",IF(H309="","CAST",IF(E309="","MAB",IF(E309&lt;H309,"CAST",IF(H309&lt;E309,"MAB","EMPATE")))))</f>
        <v>CAST</v>
      </c>
      <c r="K309" s="6" t="n">
        <f aca="false">IF(COUNT(E309,H309)=0,"",MIN(E309,H309))</f>
        <v>16.9</v>
      </c>
      <c r="L309" s="6" t="str">
        <f aca="false">IF(COUNT(E309,H309)&lt;2,"",E309-H309)</f>
        <v/>
      </c>
      <c r="M309" s="7" t="str">
        <f aca="false">IF(COUNT(E309,H309)&lt;2,"",E309/H309-1)</f>
        <v/>
      </c>
    </row>
    <row r="310" customFormat="false" ht="15" hidden="false" customHeight="false" outlineLevel="0" collapsed="false">
      <c r="A310" s="4" t="n">
        <v>16476</v>
      </c>
      <c r="B310" s="4" t="s">
        <v>18696</v>
      </c>
      <c r="C310" s="4" t="s">
        <v>18691</v>
      </c>
      <c r="D310" s="35" t="n">
        <v>48.41</v>
      </c>
      <c r="E310" s="35" t="n">
        <v>39.35</v>
      </c>
      <c r="F310" s="36"/>
      <c r="G310" s="35"/>
      <c r="H310" s="35"/>
      <c r="I310" s="36"/>
      <c r="J310" s="4" t="str">
        <f aca="false">IF(COUNT(E310,H310)=0,"",IF(H310="","CAST",IF(E310="","MAB",IF(E310&lt;H310,"CAST",IF(H310&lt;E310,"MAB","EMPATE")))))</f>
        <v>CAST</v>
      </c>
      <c r="K310" s="6" t="n">
        <f aca="false">IF(COUNT(E310,H310)=0,"",MIN(E310,H310))</f>
        <v>39.35</v>
      </c>
      <c r="L310" s="6" t="str">
        <f aca="false">IF(COUNT(E310,H310)&lt;2,"",E310-H310)</f>
        <v/>
      </c>
      <c r="M310" s="7" t="str">
        <f aca="false">IF(COUNT(E310,H310)&lt;2,"",E310/H310-1)</f>
        <v/>
      </c>
    </row>
    <row r="311" customFormat="false" ht="15" hidden="false" customHeight="false" outlineLevel="0" collapsed="false">
      <c r="A311" s="4" t="n">
        <v>12647</v>
      </c>
      <c r="B311" s="4" t="s">
        <v>18619</v>
      </c>
      <c r="C311" s="4" t="s">
        <v>18691</v>
      </c>
      <c r="D311" s="35"/>
      <c r="E311" s="35"/>
      <c r="F311" s="36"/>
      <c r="G311" s="35" t="n">
        <v>7.1</v>
      </c>
      <c r="H311" s="35" t="n">
        <v>5.35</v>
      </c>
      <c r="I311" s="36"/>
      <c r="J311" s="4" t="str">
        <f aca="false">IF(COUNT(E311,H311)=0,"",IF(H311="","CAST",IF(E311="","MAB",IF(E311&lt;H311,"CAST",IF(H311&lt;E311,"MAB","EMPATE")))))</f>
        <v>MAB</v>
      </c>
      <c r="K311" s="6" t="n">
        <f aca="false">IF(COUNT(E311,H311)=0,"",MIN(E311,H311))</f>
        <v>5.35</v>
      </c>
      <c r="L311" s="6" t="str">
        <f aca="false">IF(COUNT(E311,H311)&lt;2,"",E311-H311)</f>
        <v/>
      </c>
      <c r="M311" s="7" t="str">
        <f aca="false">IF(COUNT(E311,H311)&lt;2,"",E311/H311-1)</f>
        <v/>
      </c>
    </row>
    <row r="312" customFormat="false" ht="15" hidden="false" customHeight="false" outlineLevel="0" collapsed="false">
      <c r="A312" s="4" t="n">
        <v>13664</v>
      </c>
      <c r="B312" s="4" t="s">
        <v>18621</v>
      </c>
      <c r="C312" s="4" t="s">
        <v>18691</v>
      </c>
      <c r="D312" s="35"/>
      <c r="E312" s="35"/>
      <c r="F312" s="36"/>
      <c r="G312" s="35" t="n">
        <v>33.03</v>
      </c>
      <c r="H312" s="35" t="n">
        <v>26.5</v>
      </c>
      <c r="I312" s="36"/>
      <c r="J312" s="4" t="str">
        <f aca="false">IF(COUNT(E312,H312)=0,"",IF(H312="","CAST",IF(E312="","MAB",IF(E312&lt;H312,"CAST",IF(H312&lt;E312,"MAB","EMPATE")))))</f>
        <v>MAB</v>
      </c>
      <c r="K312" s="6" t="n">
        <f aca="false">IF(COUNT(E312,H312)=0,"",MIN(E312,H312))</f>
        <v>26.5</v>
      </c>
      <c r="L312" s="6" t="str">
        <f aca="false">IF(COUNT(E312,H312)&lt;2,"",E312-H312)</f>
        <v/>
      </c>
      <c r="M312" s="7" t="str">
        <f aca="false">IF(COUNT(E312,H312)&lt;2,"",E312/H312-1)</f>
        <v/>
      </c>
    </row>
    <row r="313" customFormat="false" ht="15" hidden="false" customHeight="false" outlineLevel="0" collapsed="false">
      <c r="A313" s="4" t="n">
        <v>20486</v>
      </c>
      <c r="B313" s="4" t="s">
        <v>18697</v>
      </c>
      <c r="C313" s="4" t="s">
        <v>18691</v>
      </c>
      <c r="D313" s="35"/>
      <c r="E313" s="35"/>
      <c r="F313" s="36"/>
      <c r="G313" s="35" t="n">
        <v>17.8</v>
      </c>
      <c r="H313" s="35" t="n">
        <v>14.3</v>
      </c>
      <c r="I313" s="36"/>
      <c r="J313" s="4" t="str">
        <f aca="false">IF(COUNT(E313,H313)=0,"",IF(H313="","CAST",IF(E313="","MAB",IF(E313&lt;H313,"CAST",IF(H313&lt;E313,"MAB","EMPATE")))))</f>
        <v>MAB</v>
      </c>
      <c r="K313" s="6" t="n">
        <f aca="false">IF(COUNT(E313,H313)=0,"",MIN(E313,H313))</f>
        <v>14.3</v>
      </c>
      <c r="L313" s="6" t="str">
        <f aca="false">IF(COUNT(E313,H313)&lt;2,"",E313-H313)</f>
        <v/>
      </c>
      <c r="M313" s="7" t="str">
        <f aca="false">IF(COUNT(E313,H313)&lt;2,"",E313/H313-1)</f>
        <v/>
      </c>
    </row>
    <row r="314" customFormat="false" ht="15" hidden="false" customHeight="false" outlineLevel="0" collapsed="false">
      <c r="A314" s="4" t="n">
        <v>14580</v>
      </c>
      <c r="B314" s="4" t="s">
        <v>18698</v>
      </c>
      <c r="C314" s="4" t="s">
        <v>18691</v>
      </c>
      <c r="D314" s="35"/>
      <c r="E314" s="35"/>
      <c r="F314" s="36"/>
      <c r="G314" s="35" t="n">
        <v>19.73</v>
      </c>
      <c r="H314" s="35" t="n">
        <v>16.05</v>
      </c>
      <c r="I314" s="36"/>
      <c r="J314" s="4" t="str">
        <f aca="false">IF(COUNT(E314,H314)=0,"",IF(H314="","CAST",IF(E314="","MAB",IF(E314&lt;H314,"CAST",IF(H314&lt;E314,"MAB","EMPATE")))))</f>
        <v>MAB</v>
      </c>
      <c r="K314" s="6" t="n">
        <f aca="false">IF(COUNT(E314,H314)=0,"",MIN(E314,H314))</f>
        <v>16.05</v>
      </c>
      <c r="L314" s="6" t="str">
        <f aca="false">IF(COUNT(E314,H314)&lt;2,"",E314-H314)</f>
        <v/>
      </c>
      <c r="M314" s="7" t="str">
        <f aca="false">IF(COUNT(E314,H314)&lt;2,"",E314/H314-1)</f>
        <v/>
      </c>
    </row>
    <row r="315" customFormat="false" ht="15" hidden="false" customHeight="false" outlineLevel="0" collapsed="false">
      <c r="A315" s="4" t="n">
        <v>13531</v>
      </c>
      <c r="B315" s="4" t="s">
        <v>18699</v>
      </c>
      <c r="C315" s="4" t="s">
        <v>18691</v>
      </c>
      <c r="D315" s="35"/>
      <c r="E315" s="35"/>
      <c r="F315" s="36"/>
      <c r="G315" s="35" t="n">
        <v>8.14</v>
      </c>
      <c r="H315" s="35" t="n">
        <v>6.7</v>
      </c>
      <c r="I315" s="36"/>
      <c r="J315" s="4" t="str">
        <f aca="false">IF(COUNT(E315,H315)=0,"",IF(H315="","CAST",IF(E315="","MAB",IF(E315&lt;H315,"CAST",IF(H315&lt;E315,"MAB","EMPATE")))))</f>
        <v>MAB</v>
      </c>
      <c r="K315" s="6" t="n">
        <f aca="false">IF(COUNT(E315,H315)=0,"",MIN(E315,H315))</f>
        <v>6.7</v>
      </c>
      <c r="L315" s="6" t="str">
        <f aca="false">IF(COUNT(E315,H315)&lt;2,"",E315-H315)</f>
        <v/>
      </c>
      <c r="M315" s="7" t="str">
        <f aca="false">IF(COUNT(E315,H315)&lt;2,"",E315/H315-1)</f>
        <v/>
      </c>
    </row>
    <row r="316" customFormat="false" ht="15" hidden="false" customHeight="false" outlineLevel="0" collapsed="false">
      <c r="A316" s="4" t="n">
        <v>5934</v>
      </c>
      <c r="B316" s="4" t="s">
        <v>18700</v>
      </c>
      <c r="C316" s="4" t="s">
        <v>18691</v>
      </c>
      <c r="D316" s="35" t="n">
        <v>10.38</v>
      </c>
      <c r="E316" s="35" t="n">
        <v>8.25</v>
      </c>
      <c r="F316" s="36" t="n">
        <v>36</v>
      </c>
      <c r="G316" s="35" t="n">
        <v>9.7</v>
      </c>
      <c r="H316" s="35" t="n">
        <v>7.55</v>
      </c>
      <c r="I316" s="36"/>
      <c r="J316" s="4" t="str">
        <f aca="false">IF(COUNT(E316,H316)=0,"",IF(H316="","CAST",IF(E316="","MAB",IF(E316&lt;H316,"CAST",IF(H316&lt;E316,"MAB","EMPATE")))))</f>
        <v>MAB</v>
      </c>
      <c r="K316" s="6" t="n">
        <f aca="false">IF(COUNT(E316,H316)=0,"",MIN(E316,H316))</f>
        <v>7.55</v>
      </c>
      <c r="L316" s="6" t="n">
        <f aca="false">IF(COUNT(E316,H316)&lt;2,"",E316-H316)</f>
        <v>0.7</v>
      </c>
      <c r="M316" s="7" t="n">
        <f aca="false">IF(COUNT(E316,H316)&lt;2,"",E316/H316-1)</f>
        <v>0.0927152317880795</v>
      </c>
    </row>
    <row r="317" customFormat="false" ht="15" hidden="false" customHeight="false" outlineLevel="0" collapsed="false">
      <c r="A317" s="4" t="n">
        <v>5935</v>
      </c>
      <c r="B317" s="4" t="s">
        <v>18701</v>
      </c>
      <c r="C317" s="4" t="s">
        <v>18691</v>
      </c>
      <c r="D317" s="35" t="n">
        <v>10.38</v>
      </c>
      <c r="E317" s="35" t="n">
        <v>8.25</v>
      </c>
      <c r="F317" s="36" t="n">
        <v>36</v>
      </c>
      <c r="G317" s="35" t="n">
        <v>10.51</v>
      </c>
      <c r="H317" s="35" t="n">
        <v>7.8</v>
      </c>
      <c r="I317" s="36"/>
      <c r="J317" s="4" t="str">
        <f aca="false">IF(COUNT(E317,H317)=0,"",IF(H317="","CAST",IF(E317="","MAB",IF(E317&lt;H317,"CAST",IF(H317&lt;E317,"MAB","EMPATE")))))</f>
        <v>MAB</v>
      </c>
      <c r="K317" s="6" t="n">
        <f aca="false">IF(COUNT(E317,H317)=0,"",MIN(E317,H317))</f>
        <v>7.8</v>
      </c>
      <c r="L317" s="6" t="n">
        <f aca="false">IF(COUNT(E317,H317)&lt;2,"",E317-H317)</f>
        <v>0.45</v>
      </c>
      <c r="M317" s="7" t="n">
        <f aca="false">IF(COUNT(E317,H317)&lt;2,"",E317/H317-1)</f>
        <v>0.0576923076923077</v>
      </c>
    </row>
    <row r="318" customFormat="false" ht="15" hidden="false" customHeight="false" outlineLevel="0" collapsed="false">
      <c r="A318" s="4" t="n">
        <v>11748</v>
      </c>
      <c r="B318" s="4" t="s">
        <v>18702</v>
      </c>
      <c r="C318" s="4" t="s">
        <v>18691</v>
      </c>
      <c r="D318" s="35" t="n">
        <v>11.32</v>
      </c>
      <c r="E318" s="35" t="n">
        <v>8.85</v>
      </c>
      <c r="F318" s="36" t="n">
        <v>36</v>
      </c>
      <c r="G318" s="35" t="n">
        <v>11.32</v>
      </c>
      <c r="H318" s="35" t="n">
        <v>9.1</v>
      </c>
      <c r="I318" s="36"/>
      <c r="J318" s="4" t="str">
        <f aca="false">IF(COUNT(E318,H318)=0,"",IF(H318="","CAST",IF(E318="","MAB",IF(E318&lt;H318,"CAST",IF(H318&lt;E318,"MAB","EMPATE")))))</f>
        <v>CAST</v>
      </c>
      <c r="K318" s="6" t="n">
        <f aca="false">IF(COUNT(E318,H318)=0,"",MIN(E318,H318))</f>
        <v>8.85</v>
      </c>
      <c r="L318" s="6" t="n">
        <f aca="false">IF(COUNT(E318,H318)&lt;2,"",E318-H318)</f>
        <v>-0.25</v>
      </c>
      <c r="M318" s="7" t="n">
        <f aca="false">IF(COUNT(E318,H318)&lt;2,"",E318/H318-1)</f>
        <v>-0.0274725274725275</v>
      </c>
    </row>
    <row r="319" customFormat="false" ht="15" hidden="false" customHeight="false" outlineLevel="0" collapsed="false">
      <c r="A319" s="4" t="n">
        <v>5587</v>
      </c>
      <c r="B319" s="4" t="s">
        <v>18703</v>
      </c>
      <c r="C319" s="4" t="s">
        <v>18691</v>
      </c>
      <c r="D319" s="35" t="n">
        <v>12.94</v>
      </c>
      <c r="E319" s="35" t="n">
        <v>10.4</v>
      </c>
      <c r="F319" s="36"/>
      <c r="G319" s="35" t="n">
        <v>12.78</v>
      </c>
      <c r="H319" s="35" t="n">
        <v>9.75</v>
      </c>
      <c r="I319" s="36"/>
      <c r="J319" s="4" t="str">
        <f aca="false">IF(COUNT(E319,H319)=0,"",IF(H319="","CAST",IF(E319="","MAB",IF(E319&lt;H319,"CAST",IF(H319&lt;E319,"MAB","EMPATE")))))</f>
        <v>MAB</v>
      </c>
      <c r="K319" s="6" t="n">
        <f aca="false">IF(COUNT(E319,H319)=0,"",MIN(E319,H319))</f>
        <v>9.75</v>
      </c>
      <c r="L319" s="6" t="n">
        <f aca="false">IF(COUNT(E319,H319)&lt;2,"",E319-H319)</f>
        <v>0.65</v>
      </c>
      <c r="M319" s="7" t="n">
        <f aca="false">IF(COUNT(E319,H319)&lt;2,"",E319/H319-1)</f>
        <v>0.0666666666666667</v>
      </c>
    </row>
    <row r="320" customFormat="false" ht="15" hidden="false" customHeight="false" outlineLevel="0" collapsed="false">
      <c r="A320" s="4" t="n">
        <v>6250</v>
      </c>
      <c r="B320" s="4" t="s">
        <v>18704</v>
      </c>
      <c r="C320" s="4" t="s">
        <v>18691</v>
      </c>
      <c r="D320" s="35" t="n">
        <v>11.26</v>
      </c>
      <c r="E320" s="35" t="n">
        <v>9.05</v>
      </c>
      <c r="F320" s="36"/>
      <c r="G320" s="35"/>
      <c r="H320" s="35"/>
      <c r="I320" s="36"/>
      <c r="J320" s="4" t="str">
        <f aca="false">IF(COUNT(E320,H320)=0,"",IF(H320="","CAST",IF(E320="","MAB",IF(E320&lt;H320,"CAST",IF(H320&lt;E320,"MAB","EMPATE")))))</f>
        <v>CAST</v>
      </c>
      <c r="K320" s="6" t="n">
        <f aca="false">IF(COUNT(E320,H320)=0,"",MIN(E320,H320))</f>
        <v>9.05</v>
      </c>
      <c r="L320" s="6" t="str">
        <f aca="false">IF(COUNT(E320,H320)&lt;2,"",E320-H320)</f>
        <v/>
      </c>
      <c r="M320" s="7" t="str">
        <f aca="false">IF(COUNT(E320,H320)&lt;2,"",E320/H320-1)</f>
        <v/>
      </c>
    </row>
    <row r="321" customFormat="false" ht="15" hidden="false" customHeight="false" outlineLevel="0" collapsed="false">
      <c r="A321" s="4" t="n">
        <v>12382</v>
      </c>
      <c r="B321" s="4" t="s">
        <v>18705</v>
      </c>
      <c r="C321" s="4" t="s">
        <v>18691</v>
      </c>
      <c r="D321" s="35" t="n">
        <v>11.62</v>
      </c>
      <c r="E321" s="35" t="n">
        <v>9.3</v>
      </c>
      <c r="F321" s="36"/>
      <c r="G321" s="35"/>
      <c r="H321" s="35"/>
      <c r="I321" s="36"/>
      <c r="J321" s="4" t="str">
        <f aca="false">IF(COUNT(E321,H321)=0,"",IF(H321="","CAST",IF(E321="","MAB",IF(E321&lt;H321,"CAST",IF(H321&lt;E321,"MAB","EMPATE")))))</f>
        <v>CAST</v>
      </c>
      <c r="K321" s="6" t="n">
        <f aca="false">IF(COUNT(E321,H321)=0,"",MIN(E321,H321))</f>
        <v>9.3</v>
      </c>
      <c r="L321" s="6" t="str">
        <f aca="false">IF(COUNT(E321,H321)&lt;2,"",E321-H321)</f>
        <v/>
      </c>
      <c r="M321" s="7" t="str">
        <f aca="false">IF(COUNT(E321,H321)&lt;2,"",E321/H321-1)</f>
        <v/>
      </c>
    </row>
    <row r="322" customFormat="false" ht="15" hidden="false" customHeight="false" outlineLevel="0" collapsed="false">
      <c r="A322" s="4" t="n">
        <v>5947</v>
      </c>
      <c r="B322" s="4" t="s">
        <v>18706</v>
      </c>
      <c r="C322" s="4" t="s">
        <v>18691</v>
      </c>
      <c r="D322" s="35" t="n">
        <v>12.72</v>
      </c>
      <c r="E322" s="35" t="n">
        <v>10.35</v>
      </c>
      <c r="F322" s="36"/>
      <c r="G322" s="35"/>
      <c r="H322" s="35"/>
      <c r="I322" s="36"/>
      <c r="J322" s="4" t="str">
        <f aca="false">IF(COUNT(E322,H322)=0,"",IF(H322="","CAST",IF(E322="","MAB",IF(E322&lt;H322,"CAST",IF(H322&lt;E322,"MAB","EMPATE")))))</f>
        <v>CAST</v>
      </c>
      <c r="K322" s="6" t="n">
        <f aca="false">IF(COUNT(E322,H322)=0,"",MIN(E322,H322))</f>
        <v>10.35</v>
      </c>
      <c r="L322" s="6" t="str">
        <f aca="false">IF(COUNT(E322,H322)&lt;2,"",E322-H322)</f>
        <v/>
      </c>
      <c r="M322" s="7" t="str">
        <f aca="false">IF(COUNT(E322,H322)&lt;2,"",E322/H322-1)</f>
        <v/>
      </c>
    </row>
    <row r="323" customFormat="false" ht="15" hidden="false" customHeight="false" outlineLevel="0" collapsed="false">
      <c r="A323" s="4" t="n">
        <v>6172</v>
      </c>
      <c r="B323" s="4" t="s">
        <v>18707</v>
      </c>
      <c r="C323" s="4" t="s">
        <v>18691</v>
      </c>
      <c r="D323" s="35" t="n">
        <v>5.26</v>
      </c>
      <c r="E323" s="35" t="n">
        <v>4.3</v>
      </c>
      <c r="F323" s="36" t="n">
        <v>70</v>
      </c>
      <c r="G323" s="35" t="n">
        <v>5.33</v>
      </c>
      <c r="H323" s="35" t="n">
        <v>4.3</v>
      </c>
      <c r="I323" s="36" t="n">
        <v>70</v>
      </c>
      <c r="J323" s="4" t="str">
        <f aca="false">IF(COUNT(E323,H323)=0,"",IF(H323="","CAST",IF(E323="","MAB",IF(E323&lt;H323,"CAST",IF(H323&lt;E323,"MAB","EMPATE")))))</f>
        <v>EMPATE</v>
      </c>
      <c r="K323" s="6" t="n">
        <f aca="false">IF(COUNT(E323,H323)=0,"",MIN(E323,H323))</f>
        <v>4.3</v>
      </c>
      <c r="L323" s="6" t="n">
        <f aca="false">IF(COUNT(E323,H323)&lt;2,"",E323-H323)</f>
        <v>0</v>
      </c>
      <c r="M323" s="7" t="n">
        <f aca="false">IF(COUNT(E323,H323)&lt;2,"",E323/H323-1)</f>
        <v>0</v>
      </c>
    </row>
    <row r="324" customFormat="false" ht="15" hidden="false" customHeight="false" outlineLevel="0" collapsed="false">
      <c r="A324" s="4" t="n">
        <v>21712</v>
      </c>
      <c r="B324" s="4" t="s">
        <v>18708</v>
      </c>
      <c r="C324" s="4" t="s">
        <v>18691</v>
      </c>
      <c r="D324" s="35" t="n">
        <v>8.78</v>
      </c>
      <c r="E324" s="35" t="n">
        <v>7.15</v>
      </c>
      <c r="F324" s="36"/>
      <c r="G324" s="35" t="n">
        <v>8.65</v>
      </c>
      <c r="H324" s="35" t="n">
        <v>7.1</v>
      </c>
      <c r="I324" s="36"/>
      <c r="J324" s="4" t="str">
        <f aca="false">IF(COUNT(E324,H324)=0,"",IF(H324="","CAST",IF(E324="","MAB",IF(E324&lt;H324,"CAST",IF(H324&lt;E324,"MAB","EMPATE")))))</f>
        <v>MAB</v>
      </c>
      <c r="K324" s="6" t="n">
        <f aca="false">IF(COUNT(E324,H324)=0,"",MIN(E324,H324))</f>
        <v>7.1</v>
      </c>
      <c r="L324" s="6" t="n">
        <f aca="false">IF(COUNT(E324,H324)&lt;2,"",E324-H324)</f>
        <v>0.0500000000000007</v>
      </c>
      <c r="M324" s="7" t="n">
        <f aca="false">IF(COUNT(E324,H324)&lt;2,"",E324/H324-1)</f>
        <v>0.00704225352112675</v>
      </c>
    </row>
    <row r="325" customFormat="false" ht="15" hidden="false" customHeight="false" outlineLevel="0" collapsed="false">
      <c r="A325" s="4" t="n">
        <v>11793</v>
      </c>
      <c r="B325" s="4" t="s">
        <v>18709</v>
      </c>
      <c r="C325" s="4" t="s">
        <v>18691</v>
      </c>
      <c r="D325" s="35" t="n">
        <v>10.41</v>
      </c>
      <c r="E325" s="35" t="n">
        <v>8.55</v>
      </c>
      <c r="F325" s="36"/>
      <c r="G325" s="35"/>
      <c r="H325" s="35"/>
      <c r="I325" s="36"/>
      <c r="J325" s="4" t="str">
        <f aca="false">IF(COUNT(E325,H325)=0,"",IF(H325="","CAST",IF(E325="","MAB",IF(E325&lt;H325,"CAST",IF(H325&lt;E325,"MAB","EMPATE")))))</f>
        <v>CAST</v>
      </c>
      <c r="K325" s="6" t="n">
        <f aca="false">IF(COUNT(E325,H325)=0,"",MIN(E325,H325))</f>
        <v>8.55</v>
      </c>
      <c r="L325" s="6" t="str">
        <f aca="false">IF(COUNT(E325,H325)&lt;2,"",E325-H325)</f>
        <v/>
      </c>
      <c r="M325" s="7" t="str">
        <f aca="false">IF(COUNT(E325,H325)&lt;2,"",E325/H325-1)</f>
        <v/>
      </c>
    </row>
    <row r="326" customFormat="false" ht="15" hidden="false" customHeight="false" outlineLevel="0" collapsed="false">
      <c r="A326" s="4" t="n">
        <v>24530</v>
      </c>
      <c r="B326" s="4" t="s">
        <v>18710</v>
      </c>
      <c r="C326" s="4" t="s">
        <v>18691</v>
      </c>
      <c r="D326" s="35" t="n">
        <v>16.23</v>
      </c>
      <c r="E326" s="35" t="n">
        <v>13</v>
      </c>
      <c r="F326" s="36"/>
      <c r="G326" s="35" t="n">
        <v>16.18</v>
      </c>
      <c r="H326" s="35" t="n">
        <v>12.95</v>
      </c>
      <c r="I326" s="36"/>
      <c r="J326" s="4" t="str">
        <f aca="false">IF(COUNT(E326,H326)=0,"",IF(H326="","CAST",IF(E326="","MAB",IF(E326&lt;H326,"CAST",IF(H326&lt;E326,"MAB","EMPATE")))))</f>
        <v>MAB</v>
      </c>
      <c r="K326" s="6" t="n">
        <f aca="false">IF(COUNT(E326,H326)=0,"",MIN(E326,H326))</f>
        <v>12.95</v>
      </c>
      <c r="L326" s="6" t="n">
        <f aca="false">IF(COUNT(E326,H326)&lt;2,"",E326-H326)</f>
        <v>0.0500000000000007</v>
      </c>
      <c r="M326" s="7" t="n">
        <f aca="false">IF(COUNT(E326,H326)&lt;2,"",E326/H326-1)</f>
        <v>0.00386100386100385</v>
      </c>
    </row>
    <row r="327" customFormat="false" ht="15" hidden="false" customHeight="false" outlineLevel="0" collapsed="false">
      <c r="A327" s="4" t="n">
        <v>13996</v>
      </c>
      <c r="B327" s="4" t="s">
        <v>18711</v>
      </c>
      <c r="C327" s="4" t="s">
        <v>18691</v>
      </c>
      <c r="D327" s="35" t="n">
        <v>12.78</v>
      </c>
      <c r="E327" s="35" t="n">
        <v>9.99</v>
      </c>
      <c r="F327" s="36" t="n">
        <v>30</v>
      </c>
      <c r="G327" s="35" t="n">
        <v>12.59</v>
      </c>
      <c r="H327" s="35" t="n">
        <v>10.25</v>
      </c>
      <c r="I327" s="36"/>
      <c r="J327" s="4" t="str">
        <f aca="false">IF(COUNT(E327,H327)=0,"",IF(H327="","CAST",IF(E327="","MAB",IF(E327&lt;H327,"CAST",IF(H327&lt;E327,"MAB","EMPATE")))))</f>
        <v>CAST</v>
      </c>
      <c r="K327" s="6" t="n">
        <f aca="false">IF(COUNT(E327,H327)=0,"",MIN(E327,H327))</f>
        <v>9.99</v>
      </c>
      <c r="L327" s="6" t="n">
        <f aca="false">IF(COUNT(E327,H327)&lt;2,"",E327-H327)</f>
        <v>-0.26</v>
      </c>
      <c r="M327" s="7" t="n">
        <f aca="false">IF(COUNT(E327,H327)&lt;2,"",E327/H327-1)</f>
        <v>-0.0253658536585366</v>
      </c>
    </row>
    <row r="328" customFormat="false" ht="15" hidden="false" customHeight="false" outlineLevel="0" collapsed="false">
      <c r="A328" s="4" t="n">
        <v>21521</v>
      </c>
      <c r="B328" s="4" t="s">
        <v>18712</v>
      </c>
      <c r="C328" s="4" t="s">
        <v>18691</v>
      </c>
      <c r="D328" s="35" t="n">
        <v>2.09</v>
      </c>
      <c r="E328" s="35" t="n">
        <v>1.59</v>
      </c>
      <c r="F328" s="36" t="n">
        <v>120</v>
      </c>
      <c r="G328" s="35" t="n">
        <v>1.86</v>
      </c>
      <c r="H328" s="35" t="n">
        <v>1.5</v>
      </c>
      <c r="I328" s="36" t="n">
        <v>200</v>
      </c>
      <c r="J328" s="4" t="str">
        <f aca="false">IF(COUNT(E328,H328)=0,"",IF(H328="","CAST",IF(E328="","MAB",IF(E328&lt;H328,"CAST",IF(H328&lt;E328,"MAB","EMPATE")))))</f>
        <v>MAB</v>
      </c>
      <c r="K328" s="6" t="n">
        <f aca="false">IF(COUNT(E328,H328)=0,"",MIN(E328,H328))</f>
        <v>1.5</v>
      </c>
      <c r="L328" s="6" t="n">
        <f aca="false">IF(COUNT(E328,H328)&lt;2,"",E328-H328)</f>
        <v>0.0900000000000001</v>
      </c>
      <c r="M328" s="7" t="n">
        <f aca="false">IF(COUNT(E328,H328)&lt;2,"",E328/H328-1)</f>
        <v>0.0600000000000001</v>
      </c>
    </row>
    <row r="329" customFormat="false" ht="15" hidden="false" customHeight="false" outlineLevel="0" collapsed="false">
      <c r="A329" s="4" t="n">
        <v>21522</v>
      </c>
      <c r="B329" s="4" t="s">
        <v>18713</v>
      </c>
      <c r="C329" s="4" t="s">
        <v>18691</v>
      </c>
      <c r="D329" s="35" t="n">
        <v>5.1</v>
      </c>
      <c r="E329" s="35" t="n">
        <v>3.99</v>
      </c>
      <c r="F329" s="36" t="n">
        <v>80</v>
      </c>
      <c r="G329" s="35" t="n">
        <v>4.49</v>
      </c>
      <c r="H329" s="35" t="n">
        <v>3.65</v>
      </c>
      <c r="I329" s="36" t="n">
        <v>80</v>
      </c>
      <c r="J329" s="4" t="str">
        <f aca="false">IF(COUNT(E329,H329)=0,"",IF(H329="","CAST",IF(E329="","MAB",IF(E329&lt;H329,"CAST",IF(H329&lt;E329,"MAB","EMPATE")))))</f>
        <v>MAB</v>
      </c>
      <c r="K329" s="6" t="n">
        <f aca="false">IF(COUNT(E329,H329)=0,"",MIN(E329,H329))</f>
        <v>3.65</v>
      </c>
      <c r="L329" s="6" t="n">
        <f aca="false">IF(COUNT(E329,H329)&lt;2,"",E329-H329)</f>
        <v>0.34</v>
      </c>
      <c r="M329" s="7" t="n">
        <f aca="false">IF(COUNT(E329,H329)&lt;2,"",E329/H329-1)</f>
        <v>0.0931506849315069</v>
      </c>
    </row>
    <row r="330" customFormat="false" ht="15" hidden="false" customHeight="false" outlineLevel="0" collapsed="false">
      <c r="A330" s="4" t="n">
        <v>24532</v>
      </c>
      <c r="B330" s="4" t="s">
        <v>18714</v>
      </c>
      <c r="C330" s="4" t="s">
        <v>18691</v>
      </c>
      <c r="D330" s="35" t="n">
        <v>7.86</v>
      </c>
      <c r="E330" s="35" t="n">
        <v>5.99</v>
      </c>
      <c r="F330" s="36" t="n">
        <v>50</v>
      </c>
      <c r="G330" s="35" t="n">
        <v>7.76</v>
      </c>
      <c r="H330" s="35" t="n">
        <v>6.25</v>
      </c>
      <c r="I330" s="36" t="n">
        <v>48</v>
      </c>
      <c r="J330" s="4" t="str">
        <f aca="false">IF(COUNT(E330,H330)=0,"",IF(H330="","CAST",IF(E330="","MAB",IF(E330&lt;H330,"CAST",IF(H330&lt;E330,"MAB","EMPATE")))))</f>
        <v>CAST</v>
      </c>
      <c r="K330" s="6" t="n">
        <f aca="false">IF(COUNT(E330,H330)=0,"",MIN(E330,H330))</f>
        <v>5.99</v>
      </c>
      <c r="L330" s="6" t="n">
        <f aca="false">IF(COUNT(E330,H330)&lt;2,"",E330-H330)</f>
        <v>-0.26</v>
      </c>
      <c r="M330" s="7" t="n">
        <f aca="false">IF(COUNT(E330,H330)&lt;2,"",E330/H330-1)</f>
        <v>-0.0416</v>
      </c>
    </row>
    <row r="331" customFormat="false" ht="15" hidden="false" customHeight="false" outlineLevel="0" collapsed="false">
      <c r="A331" s="4" t="n">
        <v>12162</v>
      </c>
      <c r="B331" s="4" t="s">
        <v>18715</v>
      </c>
      <c r="C331" s="4" t="s">
        <v>18691</v>
      </c>
      <c r="D331" s="35" t="n">
        <v>2.86</v>
      </c>
      <c r="E331" s="35" t="n">
        <v>2.19</v>
      </c>
      <c r="F331" s="36" t="n">
        <v>120</v>
      </c>
      <c r="G331" s="35" t="n">
        <v>2.83</v>
      </c>
      <c r="H331" s="35" t="n">
        <v>2.19</v>
      </c>
      <c r="I331" s="36" t="n">
        <v>120</v>
      </c>
      <c r="J331" s="4" t="str">
        <f aca="false">IF(COUNT(E331,H331)=0,"",IF(H331="","CAST",IF(E331="","MAB",IF(E331&lt;H331,"CAST",IF(H331&lt;E331,"MAB","EMPATE")))))</f>
        <v>EMPATE</v>
      </c>
      <c r="K331" s="6" t="n">
        <f aca="false">IF(COUNT(E331,H331)=0,"",MIN(E331,H331))</f>
        <v>2.19</v>
      </c>
      <c r="L331" s="6" t="n">
        <f aca="false">IF(COUNT(E331,H331)&lt;2,"",E331-H331)</f>
        <v>0</v>
      </c>
      <c r="M331" s="7" t="n">
        <f aca="false">IF(COUNT(E331,H331)&lt;2,"",E331/H331-1)</f>
        <v>0</v>
      </c>
    </row>
    <row r="332" customFormat="false" ht="15" hidden="false" customHeight="false" outlineLevel="0" collapsed="false">
      <c r="A332" s="4" t="n">
        <v>24475</v>
      </c>
      <c r="B332" s="4" t="s">
        <v>18716</v>
      </c>
      <c r="C332" s="4" t="s">
        <v>18691</v>
      </c>
      <c r="D332" s="35" t="n">
        <v>2.91</v>
      </c>
      <c r="E332" s="35" t="n">
        <v>2.35</v>
      </c>
      <c r="F332" s="36"/>
      <c r="G332" s="35"/>
      <c r="H332" s="35"/>
      <c r="I332" s="36"/>
      <c r="J332" s="4" t="str">
        <f aca="false">IF(COUNT(E332,H332)=0,"",IF(H332="","CAST",IF(E332="","MAB",IF(E332&lt;H332,"CAST",IF(H332&lt;E332,"MAB","EMPATE")))))</f>
        <v>CAST</v>
      </c>
      <c r="K332" s="6" t="n">
        <f aca="false">IF(COUNT(E332,H332)=0,"",MIN(E332,H332))</f>
        <v>2.35</v>
      </c>
      <c r="L332" s="6" t="str">
        <f aca="false">IF(COUNT(E332,H332)&lt;2,"",E332-H332)</f>
        <v/>
      </c>
      <c r="M332" s="7" t="str">
        <f aca="false">IF(COUNT(E332,H332)&lt;2,"",E332/H332-1)</f>
        <v/>
      </c>
    </row>
    <row r="333" customFormat="false" ht="15" hidden="false" customHeight="false" outlineLevel="0" collapsed="false">
      <c r="A333" s="4" t="n">
        <v>13993</v>
      </c>
      <c r="B333" s="4" t="s">
        <v>18717</v>
      </c>
      <c r="C333" s="4" t="s">
        <v>18691</v>
      </c>
      <c r="D333" s="35"/>
      <c r="E333" s="35"/>
      <c r="F333" s="36"/>
      <c r="G333" s="35" t="n">
        <v>25.77</v>
      </c>
      <c r="H333" s="35" t="n">
        <v>18.8</v>
      </c>
      <c r="I333" s="36"/>
      <c r="J333" s="4" t="str">
        <f aca="false">IF(COUNT(E333,H333)=0,"",IF(H333="","CAST",IF(E333="","MAB",IF(E333&lt;H333,"CAST",IF(H333&lt;E333,"MAB","EMPATE")))))</f>
        <v>MAB</v>
      </c>
      <c r="K333" s="6" t="n">
        <f aca="false">IF(COUNT(E333,H333)=0,"",MIN(E333,H333))</f>
        <v>18.8</v>
      </c>
      <c r="L333" s="6" t="str">
        <f aca="false">IF(COUNT(E333,H333)&lt;2,"",E333-H333)</f>
        <v/>
      </c>
      <c r="M333" s="7" t="str">
        <f aca="false">IF(COUNT(E333,H333)&lt;2,"",E333/H333-1)</f>
        <v/>
      </c>
    </row>
    <row r="334" customFormat="false" ht="15" hidden="false" customHeight="false" outlineLevel="0" collapsed="false">
      <c r="A334" s="4" t="n">
        <v>11802</v>
      </c>
      <c r="B334" s="4" t="s">
        <v>18718</v>
      </c>
      <c r="C334" s="4" t="s">
        <v>18691</v>
      </c>
      <c r="D334" s="35" t="n">
        <v>2.07</v>
      </c>
      <c r="E334" s="35" t="n">
        <v>1.7</v>
      </c>
      <c r="F334" s="36"/>
      <c r="G334" s="35"/>
      <c r="H334" s="35"/>
      <c r="I334" s="36"/>
      <c r="J334" s="4" t="str">
        <f aca="false">IF(COUNT(E334,H334)=0,"",IF(H334="","CAST",IF(E334="","MAB",IF(E334&lt;H334,"CAST",IF(H334&lt;E334,"MAB","EMPATE")))))</f>
        <v>CAST</v>
      </c>
      <c r="K334" s="6" t="n">
        <f aca="false">IF(COUNT(E334,H334)=0,"",MIN(E334,H334))</f>
        <v>1.7</v>
      </c>
      <c r="L334" s="6" t="str">
        <f aca="false">IF(COUNT(E334,H334)&lt;2,"",E334-H334)</f>
        <v/>
      </c>
      <c r="M334" s="7" t="str">
        <f aca="false">IF(COUNT(E334,H334)&lt;2,"",E334/H334-1)</f>
        <v/>
      </c>
    </row>
    <row r="335" customFormat="false" ht="15" hidden="false" customHeight="false" outlineLevel="0" collapsed="false">
      <c r="A335" s="4" t="n">
        <v>18063</v>
      </c>
      <c r="B335" s="4" t="s">
        <v>18719</v>
      </c>
      <c r="C335" s="4" t="s">
        <v>18691</v>
      </c>
      <c r="D335" s="35" t="n">
        <v>16.23</v>
      </c>
      <c r="E335" s="35" t="n">
        <v>12.99</v>
      </c>
      <c r="F335" s="36"/>
      <c r="G335" s="35" t="n">
        <v>16.23</v>
      </c>
      <c r="H335" s="35" t="n">
        <v>12.85</v>
      </c>
      <c r="I335" s="36"/>
      <c r="J335" s="4" t="str">
        <f aca="false">IF(COUNT(E335,H335)=0,"",IF(H335="","CAST",IF(E335="","MAB",IF(E335&lt;H335,"CAST",IF(H335&lt;E335,"MAB","EMPATE")))))</f>
        <v>MAB</v>
      </c>
      <c r="K335" s="6" t="n">
        <f aca="false">IF(COUNT(E335,H335)=0,"",MIN(E335,H335))</f>
        <v>12.85</v>
      </c>
      <c r="L335" s="6" t="n">
        <f aca="false">IF(COUNT(E335,H335)&lt;2,"",E335-H335)</f>
        <v>0.140000000000001</v>
      </c>
      <c r="M335" s="7" t="n">
        <f aca="false">IF(COUNT(E335,H335)&lt;2,"",E335/H335-1)</f>
        <v>0.0108949416342412</v>
      </c>
    </row>
    <row r="336" customFormat="false" ht="15" hidden="false" customHeight="false" outlineLevel="0" collapsed="false">
      <c r="A336" s="4" t="n">
        <v>5933</v>
      </c>
      <c r="B336" s="4" t="s">
        <v>18720</v>
      </c>
      <c r="C336" s="4" t="s">
        <v>18691</v>
      </c>
      <c r="D336" s="35" t="n">
        <v>7.92</v>
      </c>
      <c r="E336" s="35" t="n">
        <v>6.35</v>
      </c>
      <c r="F336" s="36" t="n">
        <v>48</v>
      </c>
      <c r="G336" s="35" t="n">
        <v>7.95</v>
      </c>
      <c r="H336" s="35" t="n">
        <v>6.4</v>
      </c>
      <c r="I336" s="36"/>
      <c r="J336" s="4" t="str">
        <f aca="false">IF(COUNT(E336,H336)=0,"",IF(H336="","CAST",IF(E336="","MAB",IF(E336&lt;H336,"CAST",IF(H336&lt;E336,"MAB","EMPATE")))))</f>
        <v>CAST</v>
      </c>
      <c r="K336" s="6" t="n">
        <f aca="false">IF(COUNT(E336,H336)=0,"",MIN(E336,H336))</f>
        <v>6.35</v>
      </c>
      <c r="L336" s="6" t="n">
        <f aca="false">IF(COUNT(E336,H336)&lt;2,"",E336-H336)</f>
        <v>-0.0500000000000007</v>
      </c>
      <c r="M336" s="7" t="n">
        <f aca="false">IF(COUNT(E336,H336)&lt;2,"",E336/H336-1)</f>
        <v>-0.00781250000000011</v>
      </c>
    </row>
    <row r="337" customFormat="false" ht="15" hidden="false" customHeight="false" outlineLevel="0" collapsed="false">
      <c r="A337" s="4" t="n">
        <v>5932</v>
      </c>
      <c r="B337" s="4" t="s">
        <v>18721</v>
      </c>
      <c r="C337" s="4" t="s">
        <v>18691</v>
      </c>
      <c r="D337" s="35" t="n">
        <v>9.38</v>
      </c>
      <c r="E337" s="35" t="n">
        <v>7.55</v>
      </c>
      <c r="F337" s="36" t="n">
        <v>40</v>
      </c>
      <c r="G337" s="35" t="n">
        <v>9.38</v>
      </c>
      <c r="H337" s="35" t="n">
        <v>7.55</v>
      </c>
      <c r="I337" s="36"/>
      <c r="J337" s="4" t="str">
        <f aca="false">IF(COUNT(E337,H337)=0,"",IF(H337="","CAST",IF(E337="","MAB",IF(E337&lt;H337,"CAST",IF(H337&lt;E337,"MAB","EMPATE")))))</f>
        <v>EMPATE</v>
      </c>
      <c r="K337" s="6" t="n">
        <f aca="false">IF(COUNT(E337,H337)=0,"",MIN(E337,H337))</f>
        <v>7.55</v>
      </c>
      <c r="L337" s="6" t="n">
        <f aca="false">IF(COUNT(E337,H337)&lt;2,"",E337-H337)</f>
        <v>0</v>
      </c>
      <c r="M337" s="7" t="n">
        <f aca="false">IF(COUNT(E337,H337)&lt;2,"",E337/H337-1)</f>
        <v>0</v>
      </c>
    </row>
    <row r="338" customFormat="false" ht="15" hidden="false" customHeight="false" outlineLevel="0" collapsed="false">
      <c r="A338" s="4" t="n">
        <v>12616</v>
      </c>
      <c r="B338" s="4" t="s">
        <v>18722</v>
      </c>
      <c r="C338" s="4" t="s">
        <v>18691</v>
      </c>
      <c r="D338" s="35"/>
      <c r="E338" s="35"/>
      <c r="F338" s="36"/>
      <c r="G338" s="35" t="n">
        <v>16.18</v>
      </c>
      <c r="H338" s="35" t="n">
        <v>13</v>
      </c>
      <c r="I338" s="36"/>
      <c r="J338" s="4" t="str">
        <f aca="false">IF(COUNT(E338,H338)=0,"",IF(H338="","CAST",IF(E338="","MAB",IF(E338&lt;H338,"CAST",IF(H338&lt;E338,"MAB","EMPATE")))))</f>
        <v>MAB</v>
      </c>
      <c r="K338" s="6" t="n">
        <f aca="false">IF(COUNT(E338,H338)=0,"",MIN(E338,H338))</f>
        <v>13</v>
      </c>
      <c r="L338" s="6" t="str">
        <f aca="false">IF(COUNT(E338,H338)&lt;2,"",E338-H338)</f>
        <v/>
      </c>
      <c r="M338" s="7" t="str">
        <f aca="false">IF(COUNT(E338,H338)&lt;2,"",E338/H338-1)</f>
        <v/>
      </c>
    </row>
    <row r="339" customFormat="false" ht="15" hidden="false" customHeight="false" outlineLevel="0" collapsed="false">
      <c r="A339" s="4" t="n">
        <v>11800</v>
      </c>
      <c r="B339" s="4" t="s">
        <v>18723</v>
      </c>
      <c r="C339" s="4" t="s">
        <v>18691</v>
      </c>
      <c r="D339" s="35" t="n">
        <v>17.37</v>
      </c>
      <c r="E339" s="35" t="n">
        <v>13.59</v>
      </c>
      <c r="F339" s="36"/>
      <c r="G339" s="35" t="n">
        <v>17.37</v>
      </c>
      <c r="H339" s="35" t="n">
        <v>13.59</v>
      </c>
      <c r="I339" s="36"/>
      <c r="J339" s="4" t="str">
        <f aca="false">IF(COUNT(E339,H339)=0,"",IF(H339="","CAST",IF(E339="","MAB",IF(E339&lt;H339,"CAST",IF(H339&lt;E339,"MAB","EMPATE")))))</f>
        <v>EMPATE</v>
      </c>
      <c r="K339" s="6" t="n">
        <f aca="false">IF(COUNT(E339,H339)=0,"",MIN(E339,H339))</f>
        <v>13.59</v>
      </c>
      <c r="L339" s="6" t="n">
        <f aca="false">IF(COUNT(E339,H339)&lt;2,"",E339-H339)</f>
        <v>0</v>
      </c>
      <c r="M339" s="7" t="n">
        <f aca="false">IF(COUNT(E339,H339)&lt;2,"",E339/H339-1)</f>
        <v>0</v>
      </c>
    </row>
    <row r="340" customFormat="false" ht="15" hidden="false" customHeight="false" outlineLevel="0" collapsed="false">
      <c r="A340" s="4" t="n">
        <v>27209</v>
      </c>
      <c r="B340" s="4" t="s">
        <v>18724</v>
      </c>
      <c r="C340" s="4" t="s">
        <v>18691</v>
      </c>
      <c r="D340" s="35" t="n">
        <v>14.61</v>
      </c>
      <c r="E340" s="35" t="n">
        <v>11.69</v>
      </c>
      <c r="F340" s="36" t="n">
        <v>24</v>
      </c>
      <c r="G340" s="35"/>
      <c r="H340" s="35"/>
      <c r="I340" s="36"/>
      <c r="J340" s="4" t="str">
        <f aca="false">IF(COUNT(E340,H340)=0,"",IF(H340="","CAST",IF(E340="","MAB",IF(E340&lt;H340,"CAST",IF(H340&lt;E340,"MAB","EMPATE")))))</f>
        <v>CAST</v>
      </c>
      <c r="K340" s="6" t="n">
        <f aca="false">IF(COUNT(E340,H340)=0,"",MIN(E340,H340))</f>
        <v>11.69</v>
      </c>
      <c r="L340" s="6" t="str">
        <f aca="false">IF(COUNT(E340,H340)&lt;2,"",E340-H340)</f>
        <v/>
      </c>
      <c r="M340" s="7" t="str">
        <f aca="false">IF(COUNT(E340,H340)&lt;2,"",E340/H340-1)</f>
        <v/>
      </c>
    </row>
    <row r="341" customFormat="false" ht="15" hidden="false" customHeight="false" outlineLevel="0" collapsed="false">
      <c r="A341" s="4" t="n">
        <v>11801</v>
      </c>
      <c r="B341" s="4" t="s">
        <v>18725</v>
      </c>
      <c r="C341" s="4" t="s">
        <v>18691</v>
      </c>
      <c r="D341" s="35" t="n">
        <v>17.36</v>
      </c>
      <c r="E341" s="35" t="n">
        <v>13.99</v>
      </c>
      <c r="F341" s="36" t="n">
        <v>24</v>
      </c>
      <c r="G341" s="35"/>
      <c r="H341" s="35"/>
      <c r="I341" s="36"/>
      <c r="J341" s="4" t="str">
        <f aca="false">IF(COUNT(E341,H341)=0,"",IF(H341="","CAST",IF(E341="","MAB",IF(E341&lt;H341,"CAST",IF(H341&lt;E341,"MAB","EMPATE")))))</f>
        <v>CAST</v>
      </c>
      <c r="K341" s="6" t="n">
        <f aca="false">IF(COUNT(E341,H341)=0,"",MIN(E341,H341))</f>
        <v>13.99</v>
      </c>
      <c r="L341" s="6" t="str">
        <f aca="false">IF(COUNT(E341,H341)&lt;2,"",E341-H341)</f>
        <v/>
      </c>
      <c r="M341" s="7" t="str">
        <f aca="false">IF(COUNT(E341,H341)&lt;2,"",E341/H341-1)</f>
        <v/>
      </c>
    </row>
    <row r="342" customFormat="false" ht="15" hidden="false" customHeight="false" outlineLevel="0" collapsed="false">
      <c r="A342" s="4" t="n">
        <v>6996</v>
      </c>
      <c r="B342" s="4" t="s">
        <v>18726</v>
      </c>
      <c r="C342" s="4" t="s">
        <v>18691</v>
      </c>
      <c r="D342" s="35" t="n">
        <v>12.62</v>
      </c>
      <c r="E342" s="35" t="n">
        <v>9.99</v>
      </c>
      <c r="F342" s="36" t="n">
        <v>30</v>
      </c>
      <c r="G342" s="35" t="n">
        <v>12.78</v>
      </c>
      <c r="H342" s="35" t="n">
        <v>9.99</v>
      </c>
      <c r="I342" s="36" t="n">
        <v>30</v>
      </c>
      <c r="J342" s="4" t="str">
        <f aca="false">IF(COUNT(E342,H342)=0,"",IF(H342="","CAST",IF(E342="","MAB",IF(E342&lt;H342,"CAST",IF(H342&lt;E342,"MAB","EMPATE")))))</f>
        <v>EMPATE</v>
      </c>
      <c r="K342" s="6" t="n">
        <f aca="false">IF(COUNT(E342,H342)=0,"",MIN(E342,H342))</f>
        <v>9.99</v>
      </c>
      <c r="L342" s="6" t="n">
        <f aca="false">IF(COUNT(E342,H342)&lt;2,"",E342-H342)</f>
        <v>0</v>
      </c>
      <c r="M342" s="7" t="n">
        <f aca="false">IF(COUNT(E342,H342)&lt;2,"",E342/H342-1)</f>
        <v>0</v>
      </c>
    </row>
    <row r="343" customFormat="false" ht="15" hidden="false" customHeight="false" outlineLevel="0" collapsed="false">
      <c r="A343" s="4" t="n">
        <v>6715</v>
      </c>
      <c r="B343" s="4" t="s">
        <v>18727</v>
      </c>
      <c r="C343" s="4" t="s">
        <v>18691</v>
      </c>
      <c r="D343" s="35" t="n">
        <v>10.22</v>
      </c>
      <c r="E343" s="35" t="n">
        <v>7.99</v>
      </c>
      <c r="F343" s="36" t="n">
        <v>36</v>
      </c>
      <c r="G343" s="35" t="n">
        <v>10.08</v>
      </c>
      <c r="H343" s="35" t="n">
        <v>7.99</v>
      </c>
      <c r="I343" s="36" t="n">
        <v>38</v>
      </c>
      <c r="J343" s="4" t="str">
        <f aca="false">IF(COUNT(E343,H343)=0,"",IF(H343="","CAST",IF(E343="","MAB",IF(E343&lt;H343,"CAST",IF(H343&lt;E343,"MAB","EMPATE")))))</f>
        <v>EMPATE</v>
      </c>
      <c r="K343" s="6" t="n">
        <f aca="false">IF(COUNT(E343,H343)=0,"",MIN(E343,H343))</f>
        <v>7.99</v>
      </c>
      <c r="L343" s="6" t="n">
        <f aca="false">IF(COUNT(E343,H343)&lt;2,"",E343-H343)</f>
        <v>0</v>
      </c>
      <c r="M343" s="7" t="n">
        <f aca="false">IF(COUNT(E343,H343)&lt;2,"",E343/H343-1)</f>
        <v>0</v>
      </c>
    </row>
    <row r="344" customFormat="false" ht="15" hidden="false" customHeight="false" outlineLevel="0" collapsed="false">
      <c r="A344" s="4" t="n">
        <v>5995</v>
      </c>
      <c r="B344" s="4" t="s">
        <v>18728</v>
      </c>
      <c r="C344" s="4" t="s">
        <v>18691</v>
      </c>
      <c r="D344" s="35" t="n">
        <v>10.27</v>
      </c>
      <c r="E344" s="35" t="n">
        <v>8.19</v>
      </c>
      <c r="F344" s="36"/>
      <c r="G344" s="35"/>
      <c r="H344" s="35"/>
      <c r="I344" s="36"/>
      <c r="J344" s="4" t="str">
        <f aca="false">IF(COUNT(E344,H344)=0,"",IF(H344="","CAST",IF(E344="","MAB",IF(E344&lt;H344,"CAST",IF(H344&lt;E344,"MAB","EMPATE")))))</f>
        <v>CAST</v>
      </c>
      <c r="K344" s="6" t="n">
        <f aca="false">IF(COUNT(E344,H344)=0,"",MIN(E344,H344))</f>
        <v>8.19</v>
      </c>
      <c r="L344" s="6" t="str">
        <f aca="false">IF(COUNT(E344,H344)&lt;2,"",E344-H344)</f>
        <v/>
      </c>
      <c r="M344" s="7" t="str">
        <f aca="false">IF(COUNT(E344,H344)&lt;2,"",E344/H344-1)</f>
        <v/>
      </c>
    </row>
    <row r="345" customFormat="false" ht="15" hidden="false" customHeight="false" outlineLevel="0" collapsed="false">
      <c r="A345" s="4" t="n">
        <v>19287</v>
      </c>
      <c r="B345" s="4" t="s">
        <v>18729</v>
      </c>
      <c r="C345" s="4" t="s">
        <v>18691</v>
      </c>
      <c r="D345" s="35" t="n">
        <v>9.73</v>
      </c>
      <c r="E345" s="35" t="n">
        <v>7.69</v>
      </c>
      <c r="F345" s="36"/>
      <c r="G345" s="35" t="n">
        <v>9.73</v>
      </c>
      <c r="H345" s="35" t="n">
        <v>7.7</v>
      </c>
      <c r="I345" s="36"/>
      <c r="J345" s="4" t="str">
        <f aca="false">IF(COUNT(E345,H345)=0,"",IF(H345="","CAST",IF(E345="","MAB",IF(E345&lt;H345,"CAST",IF(H345&lt;E345,"MAB","EMPATE")))))</f>
        <v>CAST</v>
      </c>
      <c r="K345" s="6" t="n">
        <f aca="false">IF(COUNT(E345,H345)=0,"",MIN(E345,H345))</f>
        <v>7.69</v>
      </c>
      <c r="L345" s="6" t="n">
        <f aca="false">IF(COUNT(E345,H345)&lt;2,"",E345-H345)</f>
        <v>-0.00999999999999979</v>
      </c>
      <c r="M345" s="7" t="n">
        <f aca="false">IF(COUNT(E345,H345)&lt;2,"",E345/H345-1)</f>
        <v>-0.00129870129870124</v>
      </c>
    </row>
    <row r="346" customFormat="false" ht="15" hidden="false" customHeight="false" outlineLevel="0" collapsed="false">
      <c r="A346" s="4" t="n">
        <v>5423</v>
      </c>
      <c r="B346" s="4" t="s">
        <v>18730</v>
      </c>
      <c r="C346" s="4" t="s">
        <v>18691</v>
      </c>
      <c r="D346" s="35" t="n">
        <v>9.25</v>
      </c>
      <c r="E346" s="35" t="n">
        <v>7.39</v>
      </c>
      <c r="F346" s="36"/>
      <c r="G346" s="35"/>
      <c r="H346" s="35"/>
      <c r="I346" s="36"/>
      <c r="J346" s="4" t="str">
        <f aca="false">IF(COUNT(E346,H346)=0,"",IF(H346="","CAST",IF(E346="","MAB",IF(E346&lt;H346,"CAST",IF(H346&lt;E346,"MAB","EMPATE")))))</f>
        <v>CAST</v>
      </c>
      <c r="K346" s="6" t="n">
        <f aca="false">IF(COUNT(E346,H346)=0,"",MIN(E346,H346))</f>
        <v>7.39</v>
      </c>
      <c r="L346" s="6" t="str">
        <f aca="false">IF(COUNT(E346,H346)&lt;2,"",E346-H346)</f>
        <v/>
      </c>
      <c r="M346" s="7" t="str">
        <f aca="false">IF(COUNT(E346,H346)&lt;2,"",E346/H346-1)</f>
        <v/>
      </c>
    </row>
    <row r="347" customFormat="false" ht="15" hidden="false" customHeight="false" outlineLevel="0" collapsed="false">
      <c r="A347" s="4" t="n">
        <v>24963</v>
      </c>
      <c r="B347" s="4" t="s">
        <v>18731</v>
      </c>
      <c r="C347" s="4" t="s">
        <v>18691</v>
      </c>
      <c r="D347" s="35"/>
      <c r="E347" s="35"/>
      <c r="F347" s="36"/>
      <c r="G347" s="35" t="n">
        <v>5.27</v>
      </c>
      <c r="H347" s="35" t="n">
        <v>4.2</v>
      </c>
      <c r="I347" s="36"/>
      <c r="J347" s="4" t="str">
        <f aca="false">IF(COUNT(E347,H347)=0,"",IF(H347="","CAST",IF(E347="","MAB",IF(E347&lt;H347,"CAST",IF(H347&lt;E347,"MAB","EMPATE")))))</f>
        <v>MAB</v>
      </c>
      <c r="K347" s="6" t="n">
        <f aca="false">IF(COUNT(E347,H347)=0,"",MIN(E347,H347))</f>
        <v>4.2</v>
      </c>
      <c r="L347" s="6" t="str">
        <f aca="false">IF(COUNT(E347,H347)&lt;2,"",E347-H347)</f>
        <v/>
      </c>
      <c r="M347" s="7" t="str">
        <f aca="false">IF(COUNT(E347,H347)&lt;2,"",E347/H347-1)</f>
        <v/>
      </c>
    </row>
    <row r="348" customFormat="false" ht="15" hidden="false" customHeight="false" outlineLevel="0" collapsed="false">
      <c r="A348" s="4" t="n">
        <v>6320</v>
      </c>
      <c r="B348" s="4" t="s">
        <v>18732</v>
      </c>
      <c r="C348" s="4" t="s">
        <v>18691</v>
      </c>
      <c r="D348" s="35" t="n">
        <v>21.76</v>
      </c>
      <c r="E348" s="35" t="n">
        <v>17.39</v>
      </c>
      <c r="F348" s="36"/>
      <c r="G348" s="35" t="n">
        <v>21.69</v>
      </c>
      <c r="H348" s="35" t="n">
        <v>17.4</v>
      </c>
      <c r="I348" s="36"/>
      <c r="J348" s="4" t="str">
        <f aca="false">IF(COUNT(E348,H348)=0,"",IF(H348="","CAST",IF(E348="","MAB",IF(E348&lt;H348,"CAST",IF(H348&lt;E348,"MAB","EMPATE")))))</f>
        <v>CAST</v>
      </c>
      <c r="K348" s="6" t="n">
        <f aca="false">IF(COUNT(E348,H348)=0,"",MIN(E348,H348))</f>
        <v>17.39</v>
      </c>
      <c r="L348" s="6" t="n">
        <f aca="false">IF(COUNT(E348,H348)&lt;2,"",E348-H348)</f>
        <v>-0.00999999999999801</v>
      </c>
      <c r="M348" s="7" t="n">
        <f aca="false">IF(COUNT(E348,H348)&lt;2,"",E348/H348-1)</f>
        <v>-0.000574712643678033</v>
      </c>
    </row>
    <row r="349" customFormat="false" ht="15" hidden="false" customHeight="false" outlineLevel="0" collapsed="false">
      <c r="A349" s="4" t="n">
        <v>16690</v>
      </c>
      <c r="B349" s="4" t="s">
        <v>18733</v>
      </c>
      <c r="C349" s="4" t="s">
        <v>18691</v>
      </c>
      <c r="D349" s="35" t="n">
        <v>28.1</v>
      </c>
      <c r="E349" s="35" t="n">
        <v>22.5</v>
      </c>
      <c r="F349" s="36"/>
      <c r="G349" s="35" t="n">
        <v>27.53</v>
      </c>
      <c r="H349" s="35" t="n">
        <v>22.1</v>
      </c>
      <c r="I349" s="36"/>
      <c r="J349" s="4" t="str">
        <f aca="false">IF(COUNT(E349,H349)=0,"",IF(H349="","CAST",IF(E349="","MAB",IF(E349&lt;H349,"CAST",IF(H349&lt;E349,"MAB","EMPATE")))))</f>
        <v>MAB</v>
      </c>
      <c r="K349" s="6" t="n">
        <f aca="false">IF(COUNT(E349,H349)=0,"",MIN(E349,H349))</f>
        <v>22.1</v>
      </c>
      <c r="L349" s="6" t="n">
        <f aca="false">IF(COUNT(E349,H349)&lt;2,"",E349-H349)</f>
        <v>0.399999999999999</v>
      </c>
      <c r="M349" s="7" t="n">
        <f aca="false">IF(COUNT(E349,H349)&lt;2,"",E349/H349-1)</f>
        <v>0.0180995475113122</v>
      </c>
    </row>
    <row r="350" customFormat="false" ht="15" hidden="false" customHeight="false" outlineLevel="0" collapsed="false">
      <c r="A350" s="4" t="n">
        <v>5943</v>
      </c>
      <c r="B350" s="4" t="s">
        <v>18734</v>
      </c>
      <c r="C350" s="4" t="s">
        <v>18691</v>
      </c>
      <c r="D350" s="35"/>
      <c r="E350" s="35"/>
      <c r="F350" s="36"/>
      <c r="G350" s="35" t="n">
        <v>7.49</v>
      </c>
      <c r="H350" s="35" t="n">
        <v>5.99</v>
      </c>
      <c r="I350" s="36"/>
      <c r="J350" s="4" t="str">
        <f aca="false">IF(COUNT(E350,H350)=0,"",IF(H350="","CAST",IF(E350="","MAB",IF(E350&lt;H350,"CAST",IF(H350&lt;E350,"MAB","EMPATE")))))</f>
        <v>MAB</v>
      </c>
      <c r="K350" s="6" t="n">
        <f aca="false">IF(COUNT(E350,H350)=0,"",MIN(E350,H350))</f>
        <v>5.99</v>
      </c>
      <c r="L350" s="6" t="str">
        <f aca="false">IF(COUNT(E350,H350)&lt;2,"",E350-H350)</f>
        <v/>
      </c>
      <c r="M350" s="7" t="str">
        <f aca="false">IF(COUNT(E350,H350)&lt;2,"",E350/H350-1)</f>
        <v/>
      </c>
    </row>
    <row r="351" customFormat="false" ht="15" hidden="false" customHeight="false" outlineLevel="0" collapsed="false">
      <c r="A351" s="4" t="n">
        <v>11921</v>
      </c>
      <c r="B351" s="4" t="s">
        <v>18735</v>
      </c>
      <c r="C351" s="4" t="s">
        <v>18691</v>
      </c>
      <c r="D351" s="35" t="n">
        <v>2.74</v>
      </c>
      <c r="E351" s="35" t="n">
        <v>2.19</v>
      </c>
      <c r="F351" s="36" t="n">
        <v>120</v>
      </c>
      <c r="G351" s="35" t="n">
        <v>2.74</v>
      </c>
      <c r="H351" s="35" t="n">
        <v>2.15</v>
      </c>
      <c r="I351" s="36" t="n">
        <v>120</v>
      </c>
      <c r="J351" s="4" t="str">
        <f aca="false">IF(COUNT(E351,H351)=0,"",IF(H351="","CAST",IF(E351="","MAB",IF(E351&lt;H351,"CAST",IF(H351&lt;E351,"MAB","EMPATE")))))</f>
        <v>MAB</v>
      </c>
      <c r="K351" s="6" t="n">
        <f aca="false">IF(COUNT(E351,H351)=0,"",MIN(E351,H351))</f>
        <v>2.15</v>
      </c>
      <c r="L351" s="6" t="n">
        <f aca="false">IF(COUNT(E351,H351)&lt;2,"",E351-H351)</f>
        <v>0.04</v>
      </c>
      <c r="M351" s="7" t="n">
        <f aca="false">IF(COUNT(E351,H351)&lt;2,"",E351/H351-1)</f>
        <v>0.0186046511627906</v>
      </c>
    </row>
    <row r="352" customFormat="false" ht="15" hidden="false" customHeight="false" outlineLevel="0" collapsed="false">
      <c r="A352" s="4" t="n">
        <v>6259</v>
      </c>
      <c r="B352" s="4" t="s">
        <v>18736</v>
      </c>
      <c r="C352" s="4" t="s">
        <v>18691</v>
      </c>
      <c r="D352" s="35" t="n">
        <v>15.98</v>
      </c>
      <c r="E352" s="35" t="n">
        <v>12.95</v>
      </c>
      <c r="F352" s="36" t="n">
        <v>24</v>
      </c>
      <c r="G352" s="35" t="n">
        <v>15.71</v>
      </c>
      <c r="H352" s="35" t="n">
        <v>12.55</v>
      </c>
      <c r="I352" s="36"/>
      <c r="J352" s="4" t="str">
        <f aca="false">IF(COUNT(E352,H352)=0,"",IF(H352="","CAST",IF(E352="","MAB",IF(E352&lt;H352,"CAST",IF(H352&lt;E352,"MAB","EMPATE")))))</f>
        <v>MAB</v>
      </c>
      <c r="K352" s="6" t="n">
        <f aca="false">IF(COUNT(E352,H352)=0,"",MIN(E352,H352))</f>
        <v>12.55</v>
      </c>
      <c r="L352" s="6" t="n">
        <f aca="false">IF(COUNT(E352,H352)&lt;2,"",E352-H352)</f>
        <v>0.399999999999999</v>
      </c>
      <c r="M352" s="7" t="n">
        <f aca="false">IF(COUNT(E352,H352)&lt;2,"",E352/H352-1)</f>
        <v>0.0318725099601593</v>
      </c>
    </row>
    <row r="353" customFormat="false" ht="15" hidden="false" customHeight="false" outlineLevel="0" collapsed="false">
      <c r="A353" s="4" t="n">
        <v>23478</v>
      </c>
      <c r="B353" s="4" t="s">
        <v>18737</v>
      </c>
      <c r="C353" s="4" t="s">
        <v>18691</v>
      </c>
      <c r="D353" s="35"/>
      <c r="E353" s="35"/>
      <c r="F353" s="36"/>
      <c r="G353" s="35" t="n">
        <v>7.56</v>
      </c>
      <c r="H353" s="35" t="n">
        <v>5.6</v>
      </c>
      <c r="I353" s="36"/>
      <c r="J353" s="4" t="str">
        <f aca="false">IF(COUNT(E353,H353)=0,"",IF(H353="","CAST",IF(E353="","MAB",IF(E353&lt;H353,"CAST",IF(H353&lt;E353,"MAB","EMPATE")))))</f>
        <v>MAB</v>
      </c>
      <c r="K353" s="6" t="n">
        <f aca="false">IF(COUNT(E353,H353)=0,"",MIN(E353,H353))</f>
        <v>5.6</v>
      </c>
      <c r="L353" s="6" t="str">
        <f aca="false">IF(COUNT(E353,H353)&lt;2,"",E353-H353)</f>
        <v/>
      </c>
      <c r="M353" s="7" t="str">
        <f aca="false">IF(COUNT(E353,H353)&lt;2,"",E353/H353-1)</f>
        <v/>
      </c>
    </row>
    <row r="354" customFormat="false" ht="15" hidden="false" customHeight="false" outlineLevel="0" collapsed="false">
      <c r="A354" s="4" t="n">
        <v>11735</v>
      </c>
      <c r="B354" s="4" t="s">
        <v>18738</v>
      </c>
      <c r="C354" s="4" t="s">
        <v>18691</v>
      </c>
      <c r="D354" s="35" t="n">
        <v>2.42</v>
      </c>
      <c r="E354" s="35" t="n">
        <v>1.79</v>
      </c>
      <c r="F354" s="36" t="n">
        <v>120</v>
      </c>
      <c r="G354" s="35"/>
      <c r="H354" s="35"/>
      <c r="I354" s="36"/>
      <c r="J354" s="4" t="str">
        <f aca="false">IF(COUNT(E354,H354)=0,"",IF(H354="","CAST",IF(E354="","MAB",IF(E354&lt;H354,"CAST",IF(H354&lt;E354,"MAB","EMPATE")))))</f>
        <v>CAST</v>
      </c>
      <c r="K354" s="6" t="n">
        <f aca="false">IF(COUNT(E354,H354)=0,"",MIN(E354,H354))</f>
        <v>1.79</v>
      </c>
      <c r="L354" s="6" t="str">
        <f aca="false">IF(COUNT(E354,H354)&lt;2,"",E354-H354)</f>
        <v/>
      </c>
      <c r="M354" s="7" t="str">
        <f aca="false">IF(COUNT(E354,H354)&lt;2,"",E354/H354-1)</f>
        <v/>
      </c>
    </row>
    <row r="355" customFormat="false" ht="15" hidden="false" customHeight="false" outlineLevel="0" collapsed="false">
      <c r="A355" s="4" t="n">
        <v>11747</v>
      </c>
      <c r="B355" s="4" t="s">
        <v>18739</v>
      </c>
      <c r="C355" s="4" t="s">
        <v>18691</v>
      </c>
      <c r="D355" s="35" t="n">
        <v>6.81</v>
      </c>
      <c r="E355" s="35" t="n">
        <v>5.35</v>
      </c>
      <c r="F355" s="36" t="n">
        <v>60</v>
      </c>
      <c r="G355" s="35" t="n">
        <v>6.58</v>
      </c>
      <c r="H355" s="35" t="n">
        <v>5.25</v>
      </c>
      <c r="I355" s="36" t="n">
        <v>60</v>
      </c>
      <c r="J355" s="4" t="str">
        <f aca="false">IF(COUNT(E355,H355)=0,"",IF(H355="","CAST",IF(E355="","MAB",IF(E355&lt;H355,"CAST",IF(H355&lt;E355,"MAB","EMPATE")))))</f>
        <v>MAB</v>
      </c>
      <c r="K355" s="6" t="n">
        <f aca="false">IF(COUNT(E355,H355)=0,"",MIN(E355,H355))</f>
        <v>5.25</v>
      </c>
      <c r="L355" s="6" t="n">
        <f aca="false">IF(COUNT(E355,H355)&lt;2,"",E355-H355)</f>
        <v>0.0999999999999996</v>
      </c>
      <c r="M355" s="7" t="n">
        <f aca="false">IF(COUNT(E355,H355)&lt;2,"",E355/H355-1)</f>
        <v>0.019047619047619</v>
      </c>
    </row>
    <row r="356" customFormat="false" ht="15" hidden="false" customHeight="false" outlineLevel="0" collapsed="false">
      <c r="A356" s="4" t="n">
        <v>19528</v>
      </c>
      <c r="B356" s="4" t="s">
        <v>18740</v>
      </c>
      <c r="C356" s="4" t="s">
        <v>18691</v>
      </c>
      <c r="D356" s="35" t="n">
        <v>3.62</v>
      </c>
      <c r="E356" s="35" t="n">
        <v>2.95</v>
      </c>
      <c r="F356" s="36" t="n">
        <v>120</v>
      </c>
      <c r="G356" s="35" t="n">
        <v>3.55</v>
      </c>
      <c r="H356" s="35" t="n">
        <v>2.85</v>
      </c>
      <c r="I356" s="36" t="n">
        <v>120</v>
      </c>
      <c r="J356" s="4" t="str">
        <f aca="false">IF(COUNT(E356,H356)=0,"",IF(H356="","CAST",IF(E356="","MAB",IF(E356&lt;H356,"CAST",IF(H356&lt;E356,"MAB","EMPATE")))))</f>
        <v>MAB</v>
      </c>
      <c r="K356" s="6" t="n">
        <f aca="false">IF(COUNT(E356,H356)=0,"",MIN(E356,H356))</f>
        <v>2.85</v>
      </c>
      <c r="L356" s="6" t="n">
        <f aca="false">IF(COUNT(E356,H356)&lt;2,"",E356-H356)</f>
        <v>0.1</v>
      </c>
      <c r="M356" s="7" t="n">
        <f aca="false">IF(COUNT(E356,H356)&lt;2,"",E356/H356-1)</f>
        <v>0.0350877192982457</v>
      </c>
    </row>
    <row r="357" customFormat="false" ht="15" hidden="false" customHeight="false" outlineLevel="0" collapsed="false">
      <c r="A357" s="4" t="n">
        <v>19527</v>
      </c>
      <c r="B357" s="4" t="s">
        <v>18741</v>
      </c>
      <c r="C357" s="4" t="s">
        <v>18691</v>
      </c>
      <c r="D357" s="35" t="n">
        <v>3.78</v>
      </c>
      <c r="E357" s="35" t="n">
        <v>3.1</v>
      </c>
      <c r="F357" s="36" t="n">
        <v>90</v>
      </c>
      <c r="G357" s="35"/>
      <c r="H357" s="35"/>
      <c r="I357" s="36"/>
      <c r="J357" s="4" t="str">
        <f aca="false">IF(COUNT(E357,H357)=0,"",IF(H357="","CAST",IF(E357="","MAB",IF(E357&lt;H357,"CAST",IF(H357&lt;E357,"MAB","EMPATE")))))</f>
        <v>CAST</v>
      </c>
      <c r="K357" s="6" t="n">
        <f aca="false">IF(COUNT(E357,H357)=0,"",MIN(E357,H357))</f>
        <v>3.1</v>
      </c>
      <c r="L357" s="6" t="str">
        <f aca="false">IF(COUNT(E357,H357)&lt;2,"",E357-H357)</f>
        <v/>
      </c>
      <c r="M357" s="7" t="str">
        <f aca="false">IF(COUNT(E357,H357)&lt;2,"",E357/H357-1)</f>
        <v/>
      </c>
    </row>
    <row r="358" customFormat="false" ht="15" hidden="false" customHeight="false" outlineLevel="0" collapsed="false">
      <c r="A358" s="4" t="n">
        <v>6318</v>
      </c>
      <c r="B358" s="4" t="s">
        <v>18742</v>
      </c>
      <c r="C358" s="4" t="s">
        <v>18691</v>
      </c>
      <c r="D358" s="35" t="n">
        <v>3.64</v>
      </c>
      <c r="E358" s="35" t="n">
        <v>2.85</v>
      </c>
      <c r="F358" s="36" t="n">
        <v>120</v>
      </c>
      <c r="G358" s="35" t="n">
        <v>3.5</v>
      </c>
      <c r="H358" s="35" t="n">
        <v>2.69</v>
      </c>
      <c r="I358" s="36" t="n">
        <v>120</v>
      </c>
      <c r="J358" s="4" t="str">
        <f aca="false">IF(COUNT(E358,H358)=0,"",IF(H358="","CAST",IF(E358="","MAB",IF(E358&lt;H358,"CAST",IF(H358&lt;E358,"MAB","EMPATE")))))</f>
        <v>MAB</v>
      </c>
      <c r="K358" s="6" t="n">
        <f aca="false">IF(COUNT(E358,H358)=0,"",MIN(E358,H358))</f>
        <v>2.69</v>
      </c>
      <c r="L358" s="6" t="n">
        <f aca="false">IF(COUNT(E358,H358)&lt;2,"",E358-H358)</f>
        <v>0.16</v>
      </c>
      <c r="M358" s="7" t="n">
        <f aca="false">IF(COUNT(E358,H358)&lt;2,"",E358/H358-1)</f>
        <v>0.0594795539033457</v>
      </c>
    </row>
    <row r="359" customFormat="false" ht="15" hidden="false" customHeight="false" outlineLevel="0" collapsed="false">
      <c r="A359" s="4" t="n">
        <v>5589</v>
      </c>
      <c r="B359" s="4" t="s">
        <v>18743</v>
      </c>
      <c r="C359" s="4" t="s">
        <v>18691</v>
      </c>
      <c r="D359" s="35"/>
      <c r="E359" s="35"/>
      <c r="F359" s="36"/>
      <c r="G359" s="35" t="n">
        <v>3.82</v>
      </c>
      <c r="H359" s="35" t="n">
        <v>2.99</v>
      </c>
      <c r="I359" s="36"/>
      <c r="J359" s="4" t="str">
        <f aca="false">IF(COUNT(E359,H359)=0,"",IF(H359="","CAST",IF(E359="","MAB",IF(E359&lt;H359,"CAST",IF(H359&lt;E359,"MAB","EMPATE")))))</f>
        <v>MAB</v>
      </c>
      <c r="K359" s="6" t="n">
        <f aca="false">IF(COUNT(E359,H359)=0,"",MIN(E359,H359))</f>
        <v>2.99</v>
      </c>
      <c r="L359" s="6" t="str">
        <f aca="false">IF(COUNT(E359,H359)&lt;2,"",E359-H359)</f>
        <v/>
      </c>
      <c r="M359" s="7" t="str">
        <f aca="false">IF(COUNT(E359,H359)&lt;2,"",E359/H359-1)</f>
        <v/>
      </c>
    </row>
    <row r="360" customFormat="false" ht="15" hidden="false" customHeight="false" outlineLevel="0" collapsed="false">
      <c r="A360" s="4" t="n">
        <v>24776</v>
      </c>
      <c r="B360" s="4" t="s">
        <v>18744</v>
      </c>
      <c r="C360" s="4" t="s">
        <v>18691</v>
      </c>
      <c r="D360" s="35" t="n">
        <v>10.37</v>
      </c>
      <c r="E360" s="35" t="n">
        <v>8.3</v>
      </c>
      <c r="F360" s="36"/>
      <c r="G360" s="35"/>
      <c r="H360" s="35"/>
      <c r="I360" s="36"/>
      <c r="J360" s="4" t="str">
        <f aca="false">IF(COUNT(E360,H360)=0,"",IF(H360="","CAST",IF(E360="","MAB",IF(E360&lt;H360,"CAST",IF(H360&lt;E360,"MAB","EMPATE")))))</f>
        <v>CAST</v>
      </c>
      <c r="K360" s="6" t="n">
        <f aca="false">IF(COUNT(E360,H360)=0,"",MIN(E360,H360))</f>
        <v>8.3</v>
      </c>
      <c r="L360" s="6" t="str">
        <f aca="false">IF(COUNT(E360,H360)&lt;2,"",E360-H360)</f>
        <v/>
      </c>
      <c r="M360" s="7" t="str">
        <f aca="false">IF(COUNT(E360,H360)&lt;2,"",E360/H360-1)</f>
        <v/>
      </c>
    </row>
    <row r="361" customFormat="false" ht="15" hidden="false" customHeight="false" outlineLevel="0" collapsed="false">
      <c r="A361" s="4" t="n">
        <v>24704</v>
      </c>
      <c r="B361" s="4" t="s">
        <v>18745</v>
      </c>
      <c r="C361" s="4" t="s">
        <v>18691</v>
      </c>
      <c r="D361" s="35" t="n">
        <v>11.26</v>
      </c>
      <c r="E361" s="35" t="n">
        <v>9.05</v>
      </c>
      <c r="F361" s="36"/>
      <c r="G361" s="35" t="n">
        <v>9.73</v>
      </c>
      <c r="H361" s="35" t="n">
        <v>7.8</v>
      </c>
      <c r="I361" s="36"/>
      <c r="J361" s="4" t="str">
        <f aca="false">IF(COUNT(E361,H361)=0,"",IF(H361="","CAST",IF(E361="","MAB",IF(E361&lt;H361,"CAST",IF(H361&lt;E361,"MAB","EMPATE")))))</f>
        <v>MAB</v>
      </c>
      <c r="K361" s="6" t="n">
        <f aca="false">IF(COUNT(E361,H361)=0,"",MIN(E361,H361))</f>
        <v>7.8</v>
      </c>
      <c r="L361" s="6" t="n">
        <f aca="false">IF(COUNT(E361,H361)&lt;2,"",E361-H361)</f>
        <v>1.25</v>
      </c>
      <c r="M361" s="7" t="n">
        <f aca="false">IF(COUNT(E361,H361)&lt;2,"",E361/H361-1)</f>
        <v>0.16025641025641</v>
      </c>
    </row>
    <row r="362" customFormat="false" ht="15" hidden="false" customHeight="false" outlineLevel="0" collapsed="false">
      <c r="A362" s="4" t="n">
        <v>5994</v>
      </c>
      <c r="B362" s="4" t="s">
        <v>18746</v>
      </c>
      <c r="C362" s="4" t="s">
        <v>18691</v>
      </c>
      <c r="D362" s="35" t="n">
        <v>21.79</v>
      </c>
      <c r="E362" s="35" t="n">
        <v>17.5</v>
      </c>
      <c r="F362" s="36"/>
      <c r="G362" s="35"/>
      <c r="H362" s="35"/>
      <c r="I362" s="36"/>
      <c r="J362" s="4" t="str">
        <f aca="false">IF(COUNT(E362,H362)=0,"",IF(H362="","CAST",IF(E362="","MAB",IF(E362&lt;H362,"CAST",IF(H362&lt;E362,"MAB","EMPATE")))))</f>
        <v>CAST</v>
      </c>
      <c r="K362" s="6" t="n">
        <f aca="false">IF(COUNT(E362,H362)=0,"",MIN(E362,H362))</f>
        <v>17.5</v>
      </c>
      <c r="L362" s="6" t="str">
        <f aca="false">IF(COUNT(E362,H362)&lt;2,"",E362-H362)</f>
        <v/>
      </c>
      <c r="M362" s="7" t="str">
        <f aca="false">IF(COUNT(E362,H362)&lt;2,"",E362/H362-1)</f>
        <v/>
      </c>
    </row>
    <row r="363" customFormat="false" ht="15" hidden="false" customHeight="false" outlineLevel="0" collapsed="false">
      <c r="A363" s="4" t="n">
        <v>16277</v>
      </c>
      <c r="B363" s="4" t="s">
        <v>18747</v>
      </c>
      <c r="C363" s="4" t="s">
        <v>18691</v>
      </c>
      <c r="D363" s="35"/>
      <c r="E363" s="35"/>
      <c r="F363" s="36"/>
      <c r="G363" s="35" t="n">
        <v>54.02</v>
      </c>
      <c r="H363" s="35" t="n">
        <v>42.99</v>
      </c>
      <c r="I363" s="36"/>
      <c r="J363" s="4" t="str">
        <f aca="false">IF(COUNT(E363,H363)=0,"",IF(H363="","CAST",IF(E363="","MAB",IF(E363&lt;H363,"CAST",IF(H363&lt;E363,"MAB","EMPATE")))))</f>
        <v>MAB</v>
      </c>
      <c r="K363" s="6" t="n">
        <f aca="false">IF(COUNT(E363,H363)=0,"",MIN(E363,H363))</f>
        <v>42.99</v>
      </c>
      <c r="L363" s="6" t="str">
        <f aca="false">IF(COUNT(E363,H363)&lt;2,"",E363-H363)</f>
        <v/>
      </c>
      <c r="M363" s="7" t="str">
        <f aca="false">IF(COUNT(E363,H363)&lt;2,"",E363/H363-1)</f>
        <v/>
      </c>
    </row>
    <row r="364" customFormat="false" ht="15" hidden="false" customHeight="false" outlineLevel="0" collapsed="false">
      <c r="A364" s="4" t="n">
        <v>16278</v>
      </c>
      <c r="B364" s="4" t="s">
        <v>18748</v>
      </c>
      <c r="C364" s="4" t="s">
        <v>18691</v>
      </c>
      <c r="D364" s="35"/>
      <c r="E364" s="35"/>
      <c r="F364" s="36"/>
      <c r="G364" s="35" t="n">
        <v>54.42</v>
      </c>
      <c r="H364" s="35" t="n">
        <v>42.99</v>
      </c>
      <c r="I364" s="36"/>
      <c r="J364" s="4" t="str">
        <f aca="false">IF(COUNT(E364,H364)=0,"",IF(H364="","CAST",IF(E364="","MAB",IF(E364&lt;H364,"CAST",IF(H364&lt;E364,"MAB","EMPATE")))))</f>
        <v>MAB</v>
      </c>
      <c r="K364" s="6" t="n">
        <f aca="false">IF(COUNT(E364,H364)=0,"",MIN(E364,H364))</f>
        <v>42.99</v>
      </c>
      <c r="L364" s="6" t="str">
        <f aca="false">IF(COUNT(E364,H364)&lt;2,"",E364-H364)</f>
        <v/>
      </c>
      <c r="M364" s="7" t="str">
        <f aca="false">IF(COUNT(E364,H364)&lt;2,"",E364/H364-1)</f>
        <v/>
      </c>
    </row>
    <row r="365" customFormat="false" ht="15" hidden="false" customHeight="false" outlineLevel="0" collapsed="false">
      <c r="A365" s="4" t="n">
        <v>6716</v>
      </c>
      <c r="B365" s="4" t="s">
        <v>18749</v>
      </c>
      <c r="C365" s="4" t="s">
        <v>18691</v>
      </c>
      <c r="D365" s="35" t="n">
        <v>2.57</v>
      </c>
      <c r="E365" s="35" t="n">
        <v>2.05</v>
      </c>
      <c r="F365" s="36"/>
      <c r="G365" s="35"/>
      <c r="H365" s="35"/>
      <c r="I365" s="36"/>
      <c r="J365" s="4" t="str">
        <f aca="false">IF(COUNT(E365,H365)=0,"",IF(H365="","CAST",IF(E365="","MAB",IF(E365&lt;H365,"CAST",IF(H365&lt;E365,"MAB","EMPATE")))))</f>
        <v>CAST</v>
      </c>
      <c r="K365" s="6" t="n">
        <f aca="false">IF(COUNT(E365,H365)=0,"",MIN(E365,H365))</f>
        <v>2.05</v>
      </c>
      <c r="L365" s="6" t="str">
        <f aca="false">IF(COUNT(E365,H365)&lt;2,"",E365-H365)</f>
        <v/>
      </c>
      <c r="M365" s="7" t="str">
        <f aca="false">IF(COUNT(E365,H365)&lt;2,"",E365/H365-1)</f>
        <v/>
      </c>
    </row>
    <row r="366" customFormat="false" ht="15" hidden="false" customHeight="false" outlineLevel="0" collapsed="false">
      <c r="A366" s="4" t="n">
        <v>27550</v>
      </c>
      <c r="B366" s="4" t="s">
        <v>18750</v>
      </c>
      <c r="C366" s="4" t="s">
        <v>18691</v>
      </c>
      <c r="D366" s="35"/>
      <c r="E366" s="35"/>
      <c r="F366" s="36"/>
      <c r="G366" s="35" t="n">
        <v>7.95</v>
      </c>
      <c r="H366" s="35" t="n">
        <v>6.35</v>
      </c>
      <c r="I366" s="36"/>
      <c r="J366" s="4" t="str">
        <f aca="false">IF(COUNT(E366,H366)=0,"",IF(H366="","CAST",IF(E366="","MAB",IF(E366&lt;H366,"CAST",IF(H366&lt;E366,"MAB","EMPATE")))))</f>
        <v>MAB</v>
      </c>
      <c r="K366" s="6" t="n">
        <f aca="false">IF(COUNT(E366,H366)=0,"",MIN(E366,H366))</f>
        <v>6.35</v>
      </c>
      <c r="L366" s="6" t="str">
        <f aca="false">IF(COUNT(E366,H366)&lt;2,"",E366-H366)</f>
        <v/>
      </c>
      <c r="M366" s="7" t="str">
        <f aca="false">IF(COUNT(E366,H366)&lt;2,"",E366/H366-1)</f>
        <v/>
      </c>
    </row>
    <row r="367" customFormat="false" ht="15" hidden="false" customHeight="false" outlineLevel="0" collapsed="false">
      <c r="A367" s="4" t="n">
        <v>5949</v>
      </c>
      <c r="B367" s="4" t="s">
        <v>18751</v>
      </c>
      <c r="C367" s="4" t="s">
        <v>18691</v>
      </c>
      <c r="D367" s="35" t="n">
        <v>14.84</v>
      </c>
      <c r="E367" s="35" t="n">
        <v>12.2</v>
      </c>
      <c r="F367" s="36"/>
      <c r="G367" s="35" t="n">
        <v>14.75</v>
      </c>
      <c r="H367" s="35" t="n">
        <v>12</v>
      </c>
      <c r="I367" s="36"/>
      <c r="J367" s="4" t="str">
        <f aca="false">IF(COUNT(E367,H367)=0,"",IF(H367="","CAST",IF(E367="","MAB",IF(E367&lt;H367,"CAST",IF(H367&lt;E367,"MAB","EMPATE")))))</f>
        <v>MAB</v>
      </c>
      <c r="K367" s="6" t="n">
        <f aca="false">IF(COUNT(E367,H367)=0,"",MIN(E367,H367))</f>
        <v>12</v>
      </c>
      <c r="L367" s="6" t="n">
        <f aca="false">IF(COUNT(E367,H367)&lt;2,"",E367-H367)</f>
        <v>0.199999999999999</v>
      </c>
      <c r="M367" s="7" t="n">
        <f aca="false">IF(COUNT(E367,H367)&lt;2,"",E367/H367-1)</f>
        <v>0.0166666666666666</v>
      </c>
    </row>
    <row r="368" customFormat="false" ht="15" hidden="false" customHeight="false" outlineLevel="0" collapsed="false">
      <c r="A368" s="4" t="n">
        <v>27275</v>
      </c>
      <c r="B368" s="4" t="s">
        <v>18752</v>
      </c>
      <c r="C368" s="4" t="s">
        <v>18691</v>
      </c>
      <c r="D368" s="35"/>
      <c r="E368" s="35"/>
      <c r="F368" s="36"/>
      <c r="G368" s="35" t="n">
        <v>43.86</v>
      </c>
      <c r="H368" s="35" t="n">
        <v>34.99</v>
      </c>
      <c r="I368" s="36"/>
      <c r="J368" s="4" t="str">
        <f aca="false">IF(COUNT(E368,H368)=0,"",IF(H368="","CAST",IF(E368="","MAB",IF(E368&lt;H368,"CAST",IF(H368&lt;E368,"MAB","EMPATE")))))</f>
        <v>MAB</v>
      </c>
      <c r="K368" s="6" t="n">
        <f aca="false">IF(COUNT(E368,H368)=0,"",MIN(E368,H368))</f>
        <v>34.99</v>
      </c>
      <c r="L368" s="6" t="str">
        <f aca="false">IF(COUNT(E368,H368)&lt;2,"",E368-H368)</f>
        <v/>
      </c>
      <c r="M368" s="7" t="str">
        <f aca="false">IF(COUNT(E368,H368)&lt;2,"",E368/H368-1)</f>
        <v/>
      </c>
    </row>
    <row r="369" customFormat="false" ht="15" hidden="false" customHeight="false" outlineLevel="0" collapsed="false">
      <c r="A369" s="4" t="n">
        <v>26439</v>
      </c>
      <c r="B369" s="4" t="s">
        <v>18753</v>
      </c>
      <c r="C369" s="4" t="s">
        <v>18691</v>
      </c>
      <c r="D369" s="35" t="n">
        <v>18.15</v>
      </c>
      <c r="E369" s="35" t="n">
        <v>14.9</v>
      </c>
      <c r="F369" s="36"/>
      <c r="G369" s="35"/>
      <c r="H369" s="35"/>
      <c r="I369" s="36"/>
      <c r="J369" s="4" t="str">
        <f aca="false">IF(COUNT(E369,H369)=0,"",IF(H369="","CAST",IF(E369="","MAB",IF(E369&lt;H369,"CAST",IF(H369&lt;E369,"MAB","EMPATE")))))</f>
        <v>CAST</v>
      </c>
      <c r="K369" s="6" t="n">
        <f aca="false">IF(COUNT(E369,H369)=0,"",MIN(E369,H369))</f>
        <v>14.9</v>
      </c>
      <c r="L369" s="6" t="str">
        <f aca="false">IF(COUNT(E369,H369)&lt;2,"",E369-H369)</f>
        <v/>
      </c>
      <c r="M369" s="7" t="str">
        <f aca="false">IF(COUNT(E369,H369)&lt;2,"",E369/H369-1)</f>
        <v/>
      </c>
    </row>
    <row r="370" customFormat="false" ht="15" hidden="false" customHeight="false" outlineLevel="0" collapsed="false">
      <c r="A370" s="4" t="n">
        <v>26459</v>
      </c>
      <c r="B370" s="4" t="s">
        <v>18754</v>
      </c>
      <c r="C370" s="4" t="s">
        <v>18691</v>
      </c>
      <c r="D370" s="35" t="n">
        <v>22.89</v>
      </c>
      <c r="E370" s="35" t="n">
        <v>18.85</v>
      </c>
      <c r="F370" s="36"/>
      <c r="G370" s="35" t="n">
        <v>22.89</v>
      </c>
      <c r="H370" s="35" t="n">
        <v>18.85</v>
      </c>
      <c r="I370" s="36"/>
      <c r="J370" s="4" t="str">
        <f aca="false">IF(COUNT(E370,H370)=0,"",IF(H370="","CAST",IF(E370="","MAB",IF(E370&lt;H370,"CAST",IF(H370&lt;E370,"MAB","EMPATE")))))</f>
        <v>EMPATE</v>
      </c>
      <c r="K370" s="6" t="n">
        <f aca="false">IF(COUNT(E370,H370)=0,"",MIN(E370,H370))</f>
        <v>18.85</v>
      </c>
      <c r="L370" s="6" t="n">
        <f aca="false">IF(COUNT(E370,H370)&lt;2,"",E370-H370)</f>
        <v>0</v>
      </c>
      <c r="M370" s="7" t="n">
        <f aca="false">IF(COUNT(E370,H370)&lt;2,"",E370/H370-1)</f>
        <v>0</v>
      </c>
    </row>
    <row r="371" customFormat="false" ht="15" hidden="false" customHeight="false" outlineLevel="0" collapsed="false">
      <c r="A371" s="4" t="n">
        <v>5557</v>
      </c>
      <c r="B371" s="4" t="s">
        <v>18755</v>
      </c>
      <c r="C371" s="4" t="s">
        <v>18691</v>
      </c>
      <c r="D371" s="35" t="n">
        <v>6.16</v>
      </c>
      <c r="E371" s="35" t="n">
        <v>4.85</v>
      </c>
      <c r="F371" s="36"/>
      <c r="G371" s="35" t="n">
        <v>6.14</v>
      </c>
      <c r="H371" s="35" t="n">
        <v>4.85</v>
      </c>
      <c r="I371" s="36"/>
      <c r="J371" s="4" t="str">
        <f aca="false">IF(COUNT(E371,H371)=0,"",IF(H371="","CAST",IF(E371="","MAB",IF(E371&lt;H371,"CAST",IF(H371&lt;E371,"MAB","EMPATE")))))</f>
        <v>EMPATE</v>
      </c>
      <c r="K371" s="6" t="n">
        <f aca="false">IF(COUNT(E371,H371)=0,"",MIN(E371,H371))</f>
        <v>4.85</v>
      </c>
      <c r="L371" s="6" t="n">
        <f aca="false">IF(COUNT(E371,H371)&lt;2,"",E371-H371)</f>
        <v>0</v>
      </c>
      <c r="M371" s="7" t="n">
        <f aca="false">IF(COUNT(E371,H371)&lt;2,"",E371/H371-1)</f>
        <v>0</v>
      </c>
    </row>
    <row r="372" customFormat="false" ht="15" hidden="false" customHeight="false" outlineLevel="0" collapsed="false">
      <c r="A372" s="4" t="n">
        <v>5590</v>
      </c>
      <c r="B372" s="4" t="s">
        <v>18756</v>
      </c>
      <c r="C372" s="4" t="s">
        <v>18691</v>
      </c>
      <c r="D372" s="35" t="n">
        <v>3.5</v>
      </c>
      <c r="E372" s="35" t="n">
        <v>2.85</v>
      </c>
      <c r="F372" s="36" t="n">
        <v>120</v>
      </c>
      <c r="G372" s="35" t="n">
        <v>3.55</v>
      </c>
      <c r="H372" s="35" t="n">
        <v>2.79</v>
      </c>
      <c r="I372" s="36"/>
      <c r="J372" s="4" t="str">
        <f aca="false">IF(COUNT(E372,H372)=0,"",IF(H372="","CAST",IF(E372="","MAB",IF(E372&lt;H372,"CAST",IF(H372&lt;E372,"MAB","EMPATE")))))</f>
        <v>MAB</v>
      </c>
      <c r="K372" s="6" t="n">
        <f aca="false">IF(COUNT(E372,H372)=0,"",MIN(E372,H372))</f>
        <v>2.79</v>
      </c>
      <c r="L372" s="6" t="n">
        <f aca="false">IF(COUNT(E372,H372)&lt;2,"",E372-H372)</f>
        <v>0.0600000000000001</v>
      </c>
      <c r="M372" s="7" t="n">
        <f aca="false">IF(COUNT(E372,H372)&lt;2,"",E372/H372-1)</f>
        <v>0.021505376344086</v>
      </c>
    </row>
    <row r="373" customFormat="false" ht="15" hidden="false" customHeight="false" outlineLevel="0" collapsed="false">
      <c r="A373" s="4" t="n">
        <v>13069</v>
      </c>
      <c r="B373" s="4" t="s">
        <v>18757</v>
      </c>
      <c r="C373" s="4" t="s">
        <v>18691</v>
      </c>
      <c r="D373" s="35" t="n">
        <v>58.29</v>
      </c>
      <c r="E373" s="35" t="n">
        <v>44.99</v>
      </c>
      <c r="F373" s="36"/>
      <c r="G373" s="35" t="n">
        <v>58.26</v>
      </c>
      <c r="H373" s="35" t="n">
        <v>43.99</v>
      </c>
      <c r="I373" s="36" t="n">
        <v>10</v>
      </c>
      <c r="J373" s="4" t="str">
        <f aca="false">IF(COUNT(E373,H373)=0,"",IF(H373="","CAST",IF(E373="","MAB",IF(E373&lt;H373,"CAST",IF(H373&lt;E373,"MAB","EMPATE")))))</f>
        <v>MAB</v>
      </c>
      <c r="K373" s="6" t="n">
        <f aca="false">IF(COUNT(E373,H373)=0,"",MIN(E373,H373))</f>
        <v>43.99</v>
      </c>
      <c r="L373" s="6" t="n">
        <f aca="false">IF(COUNT(E373,H373)&lt;2,"",E373-H373)</f>
        <v>1</v>
      </c>
      <c r="M373" s="7" t="n">
        <f aca="false">IF(COUNT(E373,H373)&lt;2,"",E373/H373-1)</f>
        <v>0.0227324391907251</v>
      </c>
    </row>
    <row r="374" customFormat="false" ht="15" hidden="false" customHeight="false" outlineLevel="0" collapsed="false">
      <c r="A374" s="4" t="n">
        <v>13071</v>
      </c>
      <c r="B374" s="4" t="s">
        <v>18758</v>
      </c>
      <c r="C374" s="4" t="s">
        <v>18691</v>
      </c>
      <c r="D374" s="35"/>
      <c r="E374" s="35"/>
      <c r="F374" s="36"/>
      <c r="G374" s="35" t="n">
        <v>58.3</v>
      </c>
      <c r="H374" s="35" t="n">
        <v>43.99</v>
      </c>
      <c r="I374" s="36" t="n">
        <v>10</v>
      </c>
      <c r="J374" s="4" t="str">
        <f aca="false">IF(COUNT(E374,H374)=0,"",IF(H374="","CAST",IF(E374="","MAB",IF(E374&lt;H374,"CAST",IF(H374&lt;E374,"MAB","EMPATE")))))</f>
        <v>MAB</v>
      </c>
      <c r="K374" s="6" t="n">
        <f aca="false">IF(COUNT(E374,H374)=0,"",MIN(E374,H374))</f>
        <v>43.99</v>
      </c>
      <c r="L374" s="6" t="str">
        <f aca="false">IF(COUNT(E374,H374)&lt;2,"",E374-H374)</f>
        <v/>
      </c>
      <c r="M374" s="7" t="str">
        <f aca="false">IF(COUNT(E374,H374)&lt;2,"",E374/H374-1)</f>
        <v/>
      </c>
    </row>
    <row r="375" customFormat="false" ht="15" hidden="false" customHeight="false" outlineLevel="0" collapsed="false">
      <c r="A375" s="4" t="n">
        <v>6350</v>
      </c>
      <c r="B375" s="4" t="s">
        <v>18759</v>
      </c>
      <c r="C375" s="4" t="s">
        <v>18691</v>
      </c>
      <c r="D375" s="35" t="n">
        <v>56.85</v>
      </c>
      <c r="E375" s="35" t="n">
        <v>44.99</v>
      </c>
      <c r="F375" s="36"/>
      <c r="G375" s="35" t="n">
        <v>56.54</v>
      </c>
      <c r="H375" s="35" t="n">
        <v>43.99</v>
      </c>
      <c r="I375" s="36" t="n">
        <v>10</v>
      </c>
      <c r="J375" s="4" t="str">
        <f aca="false">IF(COUNT(E375,H375)=0,"",IF(H375="","CAST",IF(E375="","MAB",IF(E375&lt;H375,"CAST",IF(H375&lt;E375,"MAB","EMPATE")))))</f>
        <v>MAB</v>
      </c>
      <c r="K375" s="6" t="n">
        <f aca="false">IF(COUNT(E375,H375)=0,"",MIN(E375,H375))</f>
        <v>43.99</v>
      </c>
      <c r="L375" s="6" t="n">
        <f aca="false">IF(COUNT(E375,H375)&lt;2,"",E375-H375)</f>
        <v>1</v>
      </c>
      <c r="M375" s="7" t="n">
        <f aca="false">IF(COUNT(E375,H375)&lt;2,"",E375/H375-1)</f>
        <v>0.0227324391907251</v>
      </c>
    </row>
    <row r="376" customFormat="false" ht="15" hidden="false" customHeight="false" outlineLevel="0" collapsed="false">
      <c r="A376" s="4" t="n">
        <v>6633</v>
      </c>
      <c r="B376" s="4" t="s">
        <v>18760</v>
      </c>
      <c r="C376" s="4" t="s">
        <v>18691</v>
      </c>
      <c r="D376" s="35" t="n">
        <v>39.63</v>
      </c>
      <c r="E376" s="35" t="n">
        <v>30.99</v>
      </c>
      <c r="F376" s="36" t="n">
        <v>10</v>
      </c>
      <c r="G376" s="35" t="n">
        <v>39.48</v>
      </c>
      <c r="H376" s="35" t="n">
        <v>30.99</v>
      </c>
      <c r="I376" s="36" t="n">
        <v>10</v>
      </c>
      <c r="J376" s="4" t="str">
        <f aca="false">IF(COUNT(E376,H376)=0,"",IF(H376="","CAST",IF(E376="","MAB",IF(E376&lt;H376,"CAST",IF(H376&lt;E376,"MAB","EMPATE")))))</f>
        <v>EMPATE</v>
      </c>
      <c r="K376" s="6" t="n">
        <f aca="false">IF(COUNT(E376,H376)=0,"",MIN(E376,H376))</f>
        <v>30.99</v>
      </c>
      <c r="L376" s="6" t="n">
        <f aca="false">IF(COUNT(E376,H376)&lt;2,"",E376-H376)</f>
        <v>0</v>
      </c>
      <c r="M376" s="7" t="n">
        <f aca="false">IF(COUNT(E376,H376)&lt;2,"",E376/H376-1)</f>
        <v>0</v>
      </c>
    </row>
    <row r="377" customFormat="false" ht="15" hidden="false" customHeight="false" outlineLevel="0" collapsed="false">
      <c r="A377" s="4" t="n">
        <v>16591</v>
      </c>
      <c r="B377" s="4" t="s">
        <v>18761</v>
      </c>
      <c r="C377" s="4" t="s">
        <v>18691</v>
      </c>
      <c r="D377" s="35"/>
      <c r="E377" s="35"/>
      <c r="F377" s="36"/>
      <c r="G377" s="35" t="n">
        <v>42.1</v>
      </c>
      <c r="H377" s="35" t="n">
        <v>30.99</v>
      </c>
      <c r="I377" s="36" t="n">
        <v>10</v>
      </c>
      <c r="J377" s="4" t="str">
        <f aca="false">IF(COUNT(E377,H377)=0,"",IF(H377="","CAST",IF(E377="","MAB",IF(E377&lt;H377,"CAST",IF(H377&lt;E377,"MAB","EMPATE")))))</f>
        <v>MAB</v>
      </c>
      <c r="K377" s="6" t="n">
        <f aca="false">IF(COUNT(E377,H377)=0,"",MIN(E377,H377))</f>
        <v>30.99</v>
      </c>
      <c r="L377" s="6" t="str">
        <f aca="false">IF(COUNT(E377,H377)&lt;2,"",E377-H377)</f>
        <v/>
      </c>
      <c r="M377" s="7" t="str">
        <f aca="false">IF(COUNT(E377,H377)&lt;2,"",E377/H377-1)</f>
        <v/>
      </c>
    </row>
    <row r="378" customFormat="false" ht="15" hidden="false" customHeight="false" outlineLevel="0" collapsed="false">
      <c r="A378" s="4" t="n">
        <v>17897</v>
      </c>
      <c r="B378" s="4" t="s">
        <v>18762</v>
      </c>
      <c r="C378" s="4" t="s">
        <v>18691</v>
      </c>
      <c r="D378" s="35"/>
      <c r="E378" s="35"/>
      <c r="F378" s="36"/>
      <c r="G378" s="35" t="n">
        <v>42.23</v>
      </c>
      <c r="H378" s="35" t="n">
        <v>30.99</v>
      </c>
      <c r="I378" s="36" t="n">
        <v>10</v>
      </c>
      <c r="J378" s="4" t="str">
        <f aca="false">IF(COUNT(E378,H378)=0,"",IF(H378="","CAST",IF(E378="","MAB",IF(E378&lt;H378,"CAST",IF(H378&lt;E378,"MAB","EMPATE")))))</f>
        <v>MAB</v>
      </c>
      <c r="K378" s="6" t="n">
        <f aca="false">IF(COUNT(E378,H378)=0,"",MIN(E378,H378))</f>
        <v>30.99</v>
      </c>
      <c r="L378" s="6" t="str">
        <f aca="false">IF(COUNT(E378,H378)&lt;2,"",E378-H378)</f>
        <v/>
      </c>
      <c r="M378" s="7" t="str">
        <f aca="false">IF(COUNT(E378,H378)&lt;2,"",E378/H378-1)</f>
        <v/>
      </c>
    </row>
    <row r="379" customFormat="false" ht="15" hidden="false" customHeight="false" outlineLevel="0" collapsed="false">
      <c r="A379" s="4" t="n">
        <v>6180</v>
      </c>
      <c r="B379" s="4" t="s">
        <v>18763</v>
      </c>
      <c r="C379" s="4" t="s">
        <v>18691</v>
      </c>
      <c r="D379" s="35" t="n">
        <v>36.32</v>
      </c>
      <c r="E379" s="35" t="n">
        <v>29.9</v>
      </c>
      <c r="F379" s="36"/>
      <c r="G379" s="35"/>
      <c r="H379" s="35"/>
      <c r="I379" s="36"/>
      <c r="J379" s="4" t="str">
        <f aca="false">IF(COUNT(E379,H379)=0,"",IF(H379="","CAST",IF(E379="","MAB",IF(E379&lt;H379,"CAST",IF(H379&lt;E379,"MAB","EMPATE")))))</f>
        <v>CAST</v>
      </c>
      <c r="K379" s="6" t="n">
        <f aca="false">IF(COUNT(E379,H379)=0,"",MIN(E379,H379))</f>
        <v>29.9</v>
      </c>
      <c r="L379" s="6" t="str">
        <f aca="false">IF(COUNT(E379,H379)&lt;2,"",E379-H379)</f>
        <v/>
      </c>
      <c r="M379" s="7" t="str">
        <f aca="false">IF(COUNT(E379,H379)&lt;2,"",E379/H379-1)</f>
        <v/>
      </c>
    </row>
    <row r="380" customFormat="false" ht="15" hidden="false" customHeight="false" outlineLevel="0" collapsed="false">
      <c r="A380" s="4" t="n">
        <v>6260</v>
      </c>
      <c r="B380" s="4" t="s">
        <v>18764</v>
      </c>
      <c r="C380" s="4" t="s">
        <v>18691</v>
      </c>
      <c r="D380" s="35" t="n">
        <v>23.98</v>
      </c>
      <c r="E380" s="35" t="n">
        <v>19.25</v>
      </c>
      <c r="F380" s="36"/>
      <c r="G380" s="35"/>
      <c r="H380" s="35"/>
      <c r="I380" s="36"/>
      <c r="J380" s="4" t="str">
        <f aca="false">IF(COUNT(E380,H380)=0,"",IF(H380="","CAST",IF(E380="","MAB",IF(E380&lt;H380,"CAST",IF(H380&lt;E380,"MAB","EMPATE")))))</f>
        <v>CAST</v>
      </c>
      <c r="K380" s="6" t="n">
        <f aca="false">IF(COUNT(E380,H380)=0,"",MIN(E380,H380))</f>
        <v>19.25</v>
      </c>
      <c r="L380" s="6" t="str">
        <f aca="false">IF(COUNT(E380,H380)&lt;2,"",E380-H380)</f>
        <v/>
      </c>
      <c r="M380" s="7" t="str">
        <f aca="false">IF(COUNT(E380,H380)&lt;2,"",E380/H380-1)</f>
        <v/>
      </c>
    </row>
    <row r="381" customFormat="false" ht="15" hidden="false" customHeight="false" outlineLevel="0" collapsed="false">
      <c r="A381" s="4" t="n">
        <v>5944</v>
      </c>
      <c r="B381" s="4" t="s">
        <v>18765</v>
      </c>
      <c r="C381" s="4" t="s">
        <v>18691</v>
      </c>
      <c r="D381" s="35" t="n">
        <v>23.18</v>
      </c>
      <c r="E381" s="35" t="n">
        <v>18.85</v>
      </c>
      <c r="F381" s="36"/>
      <c r="G381" s="35"/>
      <c r="H381" s="35"/>
      <c r="I381" s="36"/>
      <c r="J381" s="4" t="str">
        <f aca="false">IF(COUNT(E381,H381)=0,"",IF(H381="","CAST",IF(E381="","MAB",IF(E381&lt;H381,"CAST",IF(H381&lt;E381,"MAB","EMPATE")))))</f>
        <v>CAST</v>
      </c>
      <c r="K381" s="6" t="n">
        <f aca="false">IF(COUNT(E381,H381)=0,"",MIN(E381,H381))</f>
        <v>18.85</v>
      </c>
      <c r="L381" s="6" t="str">
        <f aca="false">IF(COUNT(E381,H381)&lt;2,"",E381-H381)</f>
        <v/>
      </c>
      <c r="M381" s="7" t="str">
        <f aca="false">IF(COUNT(E381,H381)&lt;2,"",E381/H381-1)</f>
        <v/>
      </c>
    </row>
    <row r="382" customFormat="false" ht="15" hidden="false" customHeight="false" outlineLevel="0" collapsed="false">
      <c r="A382" s="4" t="n">
        <v>25317</v>
      </c>
      <c r="B382" s="4" t="s">
        <v>18766</v>
      </c>
      <c r="C382" s="4" t="s">
        <v>18691</v>
      </c>
      <c r="D382" s="35"/>
      <c r="E382" s="35"/>
      <c r="F382" s="36"/>
      <c r="G382" s="35" t="n">
        <v>8.08</v>
      </c>
      <c r="H382" s="35" t="n">
        <v>6.5</v>
      </c>
      <c r="I382" s="36"/>
      <c r="J382" s="4" t="str">
        <f aca="false">IF(COUNT(E382,H382)=0,"",IF(H382="","CAST",IF(E382="","MAB",IF(E382&lt;H382,"CAST",IF(H382&lt;E382,"MAB","EMPATE")))))</f>
        <v>MAB</v>
      </c>
      <c r="K382" s="6" t="n">
        <f aca="false">IF(COUNT(E382,H382)=0,"",MIN(E382,H382))</f>
        <v>6.5</v>
      </c>
      <c r="L382" s="6" t="str">
        <f aca="false">IF(COUNT(E382,H382)&lt;2,"",E382-H382)</f>
        <v/>
      </c>
      <c r="M382" s="7" t="str">
        <f aca="false">IF(COUNT(E382,H382)&lt;2,"",E382/H382-1)</f>
        <v/>
      </c>
    </row>
    <row r="383" customFormat="false" ht="15" hidden="false" customHeight="false" outlineLevel="0" collapsed="false">
      <c r="A383" s="4" t="n">
        <v>18511</v>
      </c>
      <c r="B383" s="4" t="s">
        <v>18767</v>
      </c>
      <c r="C383" s="4" t="s">
        <v>18691</v>
      </c>
      <c r="D383" s="35" t="n">
        <v>20.37</v>
      </c>
      <c r="E383" s="35" t="n">
        <v>16.75</v>
      </c>
      <c r="F383" s="36"/>
      <c r="G383" s="35"/>
      <c r="H383" s="35"/>
      <c r="I383" s="36"/>
      <c r="J383" s="4" t="str">
        <f aca="false">IF(COUNT(E383,H383)=0,"",IF(H383="","CAST",IF(E383="","MAB",IF(E383&lt;H383,"CAST",IF(H383&lt;E383,"MAB","EMPATE")))))</f>
        <v>CAST</v>
      </c>
      <c r="K383" s="6" t="n">
        <f aca="false">IF(COUNT(E383,H383)=0,"",MIN(E383,H383))</f>
        <v>16.75</v>
      </c>
      <c r="L383" s="6" t="str">
        <f aca="false">IF(COUNT(E383,H383)&lt;2,"",E383-H383)</f>
        <v/>
      </c>
      <c r="M383" s="7" t="str">
        <f aca="false">IF(COUNT(E383,H383)&lt;2,"",E383/H383-1)</f>
        <v/>
      </c>
    </row>
    <row r="384" customFormat="false" ht="15" hidden="false" customHeight="false" outlineLevel="0" collapsed="false">
      <c r="A384" s="4" t="n">
        <v>11746</v>
      </c>
      <c r="B384" s="4" t="s">
        <v>18768</v>
      </c>
      <c r="C384" s="4" t="s">
        <v>18691</v>
      </c>
      <c r="D384" s="35" t="n">
        <v>18.71</v>
      </c>
      <c r="E384" s="35" t="n">
        <v>15.35</v>
      </c>
      <c r="F384" s="36" t="n">
        <v>20</v>
      </c>
      <c r="G384" s="35" t="n">
        <v>17.41</v>
      </c>
      <c r="H384" s="35" t="n">
        <v>13.99</v>
      </c>
      <c r="I384" s="36" t="n">
        <v>12</v>
      </c>
      <c r="J384" s="4" t="str">
        <f aca="false">IF(COUNT(E384,H384)=0,"",IF(H384="","CAST",IF(E384="","MAB",IF(E384&lt;H384,"CAST",IF(H384&lt;E384,"MAB","EMPATE")))))</f>
        <v>MAB</v>
      </c>
      <c r="K384" s="6" t="n">
        <f aca="false">IF(COUNT(E384,H384)=0,"",MIN(E384,H384))</f>
        <v>13.99</v>
      </c>
      <c r="L384" s="6" t="n">
        <f aca="false">IF(COUNT(E384,H384)&lt;2,"",E384-H384)</f>
        <v>1.36</v>
      </c>
      <c r="M384" s="7" t="n">
        <f aca="false">IF(COUNT(E384,H384)&lt;2,"",E384/H384-1)</f>
        <v>0.0972122944960685</v>
      </c>
    </row>
    <row r="385" customFormat="false" ht="15" hidden="false" customHeight="false" outlineLevel="0" collapsed="false">
      <c r="A385" s="4" t="n">
        <v>10559</v>
      </c>
      <c r="B385" s="4" t="s">
        <v>18769</v>
      </c>
      <c r="C385" s="4" t="s">
        <v>18691</v>
      </c>
      <c r="D385" s="35" t="n">
        <v>8.81</v>
      </c>
      <c r="E385" s="35" t="n">
        <v>7.05</v>
      </c>
      <c r="F385" s="36" t="n">
        <v>40</v>
      </c>
      <c r="G385" s="35" t="n">
        <v>8.08</v>
      </c>
      <c r="H385" s="35" t="n">
        <v>6.35</v>
      </c>
      <c r="I385" s="36"/>
      <c r="J385" s="4" t="str">
        <f aca="false">IF(COUNT(E385,H385)=0,"",IF(H385="","CAST",IF(E385="","MAB",IF(E385&lt;H385,"CAST",IF(H385&lt;E385,"MAB","EMPATE")))))</f>
        <v>MAB</v>
      </c>
      <c r="K385" s="6" t="n">
        <f aca="false">IF(COUNT(E385,H385)=0,"",MIN(E385,H385))</f>
        <v>6.35</v>
      </c>
      <c r="L385" s="6" t="n">
        <f aca="false">IF(COUNT(E385,H385)&lt;2,"",E385-H385)</f>
        <v>0.7</v>
      </c>
      <c r="M385" s="7" t="n">
        <f aca="false">IF(COUNT(E385,H385)&lt;2,"",E385/H385-1)</f>
        <v>0.110236220472441</v>
      </c>
    </row>
    <row r="386" customFormat="false" ht="15" hidden="false" customHeight="false" outlineLevel="0" collapsed="false">
      <c r="A386" s="4" t="n">
        <v>12149</v>
      </c>
      <c r="B386" s="4" t="s">
        <v>18770</v>
      </c>
      <c r="C386" s="4" t="s">
        <v>18691</v>
      </c>
      <c r="D386" s="35" t="n">
        <v>6.75</v>
      </c>
      <c r="E386" s="35" t="n">
        <v>5.4</v>
      </c>
      <c r="F386" s="36"/>
      <c r="G386" s="35"/>
      <c r="H386" s="35"/>
      <c r="I386" s="36"/>
      <c r="J386" s="4" t="str">
        <f aca="false">IF(COUNT(E386,H386)=0,"",IF(H386="","CAST",IF(E386="","MAB",IF(E386&lt;H386,"CAST",IF(H386&lt;E386,"MAB","EMPATE")))))</f>
        <v>CAST</v>
      </c>
      <c r="K386" s="6" t="n">
        <f aca="false">IF(COUNT(E386,H386)=0,"",MIN(E386,H386))</f>
        <v>5.4</v>
      </c>
      <c r="L386" s="6" t="str">
        <f aca="false">IF(COUNT(E386,H386)&lt;2,"",E386-H386)</f>
        <v/>
      </c>
      <c r="M386" s="7" t="str">
        <f aca="false">IF(COUNT(E386,H386)&lt;2,"",E386/H386-1)</f>
        <v/>
      </c>
    </row>
    <row r="387" customFormat="false" ht="15" hidden="false" customHeight="false" outlineLevel="0" collapsed="false">
      <c r="A387" s="4" t="n">
        <v>27426</v>
      </c>
      <c r="B387" s="4" t="s">
        <v>18771</v>
      </c>
      <c r="C387" s="4" t="s">
        <v>18691</v>
      </c>
      <c r="D387" s="35"/>
      <c r="E387" s="35"/>
      <c r="F387" s="36"/>
      <c r="G387" s="35" t="n">
        <v>8.15</v>
      </c>
      <c r="H387" s="35" t="n">
        <v>6.4</v>
      </c>
      <c r="I387" s="36"/>
      <c r="J387" s="4" t="str">
        <f aca="false">IF(COUNT(E387,H387)=0,"",IF(H387="","CAST",IF(E387="","MAB",IF(E387&lt;H387,"CAST",IF(H387&lt;E387,"MAB","EMPATE")))))</f>
        <v>MAB</v>
      </c>
      <c r="K387" s="6" t="n">
        <f aca="false">IF(COUNT(E387,H387)=0,"",MIN(E387,H387))</f>
        <v>6.4</v>
      </c>
      <c r="L387" s="6" t="str">
        <f aca="false">IF(COUNT(E387,H387)&lt;2,"",E387-H387)</f>
        <v/>
      </c>
      <c r="M387" s="7" t="str">
        <f aca="false">IF(COUNT(E387,H387)&lt;2,"",E387/H387-1)</f>
        <v/>
      </c>
    </row>
    <row r="388" customFormat="false" ht="15" hidden="false" customHeight="false" outlineLevel="0" collapsed="false">
      <c r="A388" s="4" t="n">
        <v>13001</v>
      </c>
      <c r="B388" s="4" t="s">
        <v>18617</v>
      </c>
      <c r="C388" s="4" t="s">
        <v>18772</v>
      </c>
      <c r="D388" s="35" t="n">
        <v>5.35</v>
      </c>
      <c r="E388" s="35" t="n">
        <v>4.29</v>
      </c>
      <c r="F388" s="36"/>
      <c r="G388" s="35" t="n">
        <v>5.35</v>
      </c>
      <c r="H388" s="35" t="n">
        <v>4.29</v>
      </c>
      <c r="I388" s="36"/>
      <c r="J388" s="4" t="str">
        <f aca="false">IF(COUNT(E388,H388)=0,"",IF(H388="","CAST",IF(E388="","MAB",IF(E388&lt;H388,"CAST",IF(H388&lt;E388,"MAB","EMPATE")))))</f>
        <v>EMPATE</v>
      </c>
      <c r="K388" s="6" t="n">
        <f aca="false">IF(COUNT(E388,H388)=0,"",MIN(E388,H388))</f>
        <v>4.29</v>
      </c>
      <c r="L388" s="6" t="n">
        <f aca="false">IF(COUNT(E388,H388)&lt;2,"",E388-H388)</f>
        <v>0</v>
      </c>
      <c r="M388" s="7" t="n">
        <f aca="false">IF(COUNT(E388,H388)&lt;2,"",E388/H388-1)</f>
        <v>0</v>
      </c>
    </row>
    <row r="389" customFormat="false" ht="15" hidden="false" customHeight="false" outlineLevel="0" collapsed="false">
      <c r="A389" s="4" t="n">
        <v>25597</v>
      </c>
      <c r="B389" s="4" t="s">
        <v>18773</v>
      </c>
      <c r="C389" s="4" t="s">
        <v>18772</v>
      </c>
      <c r="D389" s="35"/>
      <c r="E389" s="35"/>
      <c r="F389" s="36"/>
      <c r="G389" s="35" t="n">
        <v>17.03</v>
      </c>
      <c r="H389" s="35" t="n">
        <v>13.59</v>
      </c>
      <c r="I389" s="36"/>
      <c r="J389" s="4" t="str">
        <f aca="false">IF(COUNT(E389,H389)=0,"",IF(H389="","CAST",IF(E389="","MAB",IF(E389&lt;H389,"CAST",IF(H389&lt;E389,"MAB","EMPATE")))))</f>
        <v>MAB</v>
      </c>
      <c r="K389" s="6" t="n">
        <f aca="false">IF(COUNT(E389,H389)=0,"",MIN(E389,H389))</f>
        <v>13.59</v>
      </c>
      <c r="L389" s="6" t="str">
        <f aca="false">IF(COUNT(E389,H389)&lt;2,"",E389-H389)</f>
        <v/>
      </c>
      <c r="M389" s="7" t="str">
        <f aca="false">IF(COUNT(E389,H389)&lt;2,"",E389/H389-1)</f>
        <v/>
      </c>
    </row>
    <row r="390" customFormat="false" ht="15" hidden="false" customHeight="false" outlineLevel="0" collapsed="false">
      <c r="A390" s="4" t="n">
        <v>25596</v>
      </c>
      <c r="B390" s="4" t="s">
        <v>18774</v>
      </c>
      <c r="C390" s="4" t="s">
        <v>18772</v>
      </c>
      <c r="D390" s="35"/>
      <c r="E390" s="35"/>
      <c r="F390" s="36"/>
      <c r="G390" s="35" t="n">
        <v>11.36</v>
      </c>
      <c r="H390" s="35" t="n">
        <v>9.09</v>
      </c>
      <c r="I390" s="36"/>
      <c r="J390" s="4" t="str">
        <f aca="false">IF(COUNT(E390,H390)=0,"",IF(H390="","CAST",IF(E390="","MAB",IF(E390&lt;H390,"CAST",IF(H390&lt;E390,"MAB","EMPATE")))))</f>
        <v>MAB</v>
      </c>
      <c r="K390" s="6" t="n">
        <f aca="false">IF(COUNT(E390,H390)=0,"",MIN(E390,H390))</f>
        <v>9.09</v>
      </c>
      <c r="L390" s="6" t="str">
        <f aca="false">IF(COUNT(E390,H390)&lt;2,"",E390-H390)</f>
        <v/>
      </c>
      <c r="M390" s="7" t="str">
        <f aca="false">IF(COUNT(E390,H390)&lt;2,"",E390/H390-1)</f>
        <v/>
      </c>
    </row>
    <row r="391" customFormat="false" ht="15" hidden="false" customHeight="false" outlineLevel="0" collapsed="false">
      <c r="A391" s="4" t="n">
        <v>23325</v>
      </c>
      <c r="B391" s="4" t="s">
        <v>18699</v>
      </c>
      <c r="C391" s="4" t="s">
        <v>18772</v>
      </c>
      <c r="D391" s="35" t="n">
        <v>7.87</v>
      </c>
      <c r="E391" s="35" t="n">
        <v>6.29</v>
      </c>
      <c r="F391" s="36"/>
      <c r="G391" s="35"/>
      <c r="H391" s="35"/>
      <c r="I391" s="36"/>
      <c r="J391" s="4" t="str">
        <f aca="false">IF(COUNT(E391,H391)=0,"",IF(H391="","CAST",IF(E391="","MAB",IF(E391&lt;H391,"CAST",IF(H391&lt;E391,"MAB","EMPATE")))))</f>
        <v>CAST</v>
      </c>
      <c r="K391" s="6" t="n">
        <f aca="false">IF(COUNT(E391,H391)=0,"",MIN(E391,H391))</f>
        <v>6.29</v>
      </c>
      <c r="L391" s="6" t="str">
        <f aca="false">IF(COUNT(E391,H391)&lt;2,"",E391-H391)</f>
        <v/>
      </c>
      <c r="M391" s="7" t="str">
        <f aca="false">IF(COUNT(E391,H391)&lt;2,"",E391/H391-1)</f>
        <v/>
      </c>
    </row>
    <row r="392" customFormat="false" ht="15" hidden="false" customHeight="false" outlineLevel="0" collapsed="false">
      <c r="A392" s="4" t="n">
        <v>25967</v>
      </c>
      <c r="B392" s="4" t="s">
        <v>18775</v>
      </c>
      <c r="C392" s="4" t="s">
        <v>18772</v>
      </c>
      <c r="D392" s="35"/>
      <c r="E392" s="35"/>
      <c r="F392" s="36"/>
      <c r="G392" s="35" t="n">
        <v>30.08</v>
      </c>
      <c r="H392" s="35" t="n">
        <v>24.75</v>
      </c>
      <c r="I392" s="36"/>
      <c r="J392" s="4" t="str">
        <f aca="false">IF(COUNT(E392,H392)=0,"",IF(H392="","CAST",IF(E392="","MAB",IF(E392&lt;H392,"CAST",IF(H392&lt;E392,"MAB","EMPATE")))))</f>
        <v>MAB</v>
      </c>
      <c r="K392" s="6" t="n">
        <f aca="false">IF(COUNT(E392,H392)=0,"",MIN(E392,H392))</f>
        <v>24.75</v>
      </c>
      <c r="L392" s="6" t="str">
        <f aca="false">IF(COUNT(E392,H392)&lt;2,"",E392-H392)</f>
        <v/>
      </c>
      <c r="M392" s="7" t="str">
        <f aca="false">IF(COUNT(E392,H392)&lt;2,"",E392/H392-1)</f>
        <v/>
      </c>
    </row>
    <row r="393" customFormat="false" ht="15" hidden="false" customHeight="false" outlineLevel="0" collapsed="false">
      <c r="A393" s="4" t="n">
        <v>24</v>
      </c>
      <c r="B393" s="4" t="s">
        <v>18776</v>
      </c>
      <c r="C393" s="4" t="s">
        <v>18772</v>
      </c>
      <c r="D393" s="35"/>
      <c r="E393" s="35"/>
      <c r="F393" s="36"/>
      <c r="G393" s="35" t="n">
        <v>5.22</v>
      </c>
      <c r="H393" s="35" t="n">
        <v>4.19</v>
      </c>
      <c r="I393" s="36"/>
      <c r="J393" s="4" t="str">
        <f aca="false">IF(COUNT(E393,H393)=0,"",IF(H393="","CAST",IF(E393="","MAB",IF(E393&lt;H393,"CAST",IF(H393&lt;E393,"MAB","EMPATE")))))</f>
        <v>MAB</v>
      </c>
      <c r="K393" s="6" t="n">
        <f aca="false">IF(COUNT(E393,H393)=0,"",MIN(E393,H393))</f>
        <v>4.19</v>
      </c>
      <c r="L393" s="6" t="str">
        <f aca="false">IF(COUNT(E393,H393)&lt;2,"",E393-H393)</f>
        <v/>
      </c>
      <c r="M393" s="7" t="str">
        <f aca="false">IF(COUNT(E393,H393)&lt;2,"",E393/H393-1)</f>
        <v/>
      </c>
    </row>
    <row r="394" customFormat="false" ht="15" hidden="false" customHeight="false" outlineLevel="0" collapsed="false">
      <c r="A394" s="4" t="n">
        <v>23787</v>
      </c>
      <c r="B394" s="4" t="s">
        <v>18777</v>
      </c>
      <c r="C394" s="4" t="s">
        <v>18772</v>
      </c>
      <c r="D394" s="35"/>
      <c r="E394" s="35"/>
      <c r="F394" s="36"/>
      <c r="G394" s="35" t="n">
        <v>8.93</v>
      </c>
      <c r="H394" s="35" t="n">
        <v>7.19</v>
      </c>
      <c r="I394" s="36"/>
      <c r="J394" s="4" t="str">
        <f aca="false">IF(COUNT(E394,H394)=0,"",IF(H394="","CAST",IF(E394="","MAB",IF(E394&lt;H394,"CAST",IF(H394&lt;E394,"MAB","EMPATE")))))</f>
        <v>MAB</v>
      </c>
      <c r="K394" s="6" t="n">
        <f aca="false">IF(COUNT(E394,H394)=0,"",MIN(E394,H394))</f>
        <v>7.19</v>
      </c>
      <c r="L394" s="6" t="str">
        <f aca="false">IF(COUNT(E394,H394)&lt;2,"",E394-H394)</f>
        <v/>
      </c>
      <c r="M394" s="7" t="str">
        <f aca="false">IF(COUNT(E394,H394)&lt;2,"",E394/H394-1)</f>
        <v/>
      </c>
    </row>
    <row r="395" customFormat="false" ht="15" hidden="false" customHeight="false" outlineLevel="0" collapsed="false">
      <c r="A395" s="4" t="n">
        <v>18559</v>
      </c>
      <c r="B395" s="4" t="s">
        <v>18778</v>
      </c>
      <c r="C395" s="4" t="s">
        <v>18772</v>
      </c>
      <c r="D395" s="35"/>
      <c r="E395" s="35"/>
      <c r="F395" s="36"/>
      <c r="G395" s="35" t="n">
        <v>6.07</v>
      </c>
      <c r="H395" s="35" t="n">
        <v>4.89</v>
      </c>
      <c r="I395" s="36"/>
      <c r="J395" s="4" t="str">
        <f aca="false">IF(COUNT(E395,H395)=0,"",IF(H395="","CAST",IF(E395="","MAB",IF(E395&lt;H395,"CAST",IF(H395&lt;E395,"MAB","EMPATE")))))</f>
        <v>MAB</v>
      </c>
      <c r="K395" s="6" t="n">
        <f aca="false">IF(COUNT(E395,H395)=0,"",MIN(E395,H395))</f>
        <v>4.89</v>
      </c>
      <c r="L395" s="6" t="str">
        <f aca="false">IF(COUNT(E395,H395)&lt;2,"",E395-H395)</f>
        <v/>
      </c>
      <c r="M395" s="7" t="str">
        <f aca="false">IF(COUNT(E395,H395)&lt;2,"",E395/H395-1)</f>
        <v/>
      </c>
    </row>
    <row r="396" customFormat="false" ht="15" hidden="false" customHeight="false" outlineLevel="0" collapsed="false">
      <c r="A396" s="4" t="n">
        <v>26601</v>
      </c>
      <c r="B396" s="4" t="s">
        <v>18779</v>
      </c>
      <c r="C396" s="4" t="s">
        <v>18772</v>
      </c>
      <c r="D396" s="35"/>
      <c r="E396" s="35"/>
      <c r="F396" s="36"/>
      <c r="G396" s="35" t="n">
        <v>6.25</v>
      </c>
      <c r="H396" s="35" t="n">
        <v>4.89</v>
      </c>
      <c r="I396" s="36"/>
      <c r="J396" s="4" t="str">
        <f aca="false">IF(COUNT(E396,H396)=0,"",IF(H396="","CAST",IF(E396="","MAB",IF(E396&lt;H396,"CAST",IF(H396&lt;E396,"MAB","EMPATE")))))</f>
        <v>MAB</v>
      </c>
      <c r="K396" s="6" t="n">
        <f aca="false">IF(COUNT(E396,H396)=0,"",MIN(E396,H396))</f>
        <v>4.89</v>
      </c>
      <c r="L396" s="6" t="str">
        <f aca="false">IF(COUNT(E396,H396)&lt;2,"",E396-H396)</f>
        <v/>
      </c>
      <c r="M396" s="7" t="str">
        <f aca="false">IF(COUNT(E396,H396)&lt;2,"",E396/H396-1)</f>
        <v/>
      </c>
    </row>
    <row r="397" customFormat="false" ht="15" hidden="false" customHeight="false" outlineLevel="0" collapsed="false">
      <c r="A397" s="4" t="n">
        <v>12015</v>
      </c>
      <c r="B397" s="4" t="s">
        <v>18780</v>
      </c>
      <c r="C397" s="4" t="s">
        <v>18772</v>
      </c>
      <c r="D397" s="35"/>
      <c r="E397" s="35"/>
      <c r="F397" s="36"/>
      <c r="G397" s="35" t="n">
        <v>6.61</v>
      </c>
      <c r="H397" s="35" t="n">
        <v>5.29</v>
      </c>
      <c r="I397" s="36"/>
      <c r="J397" s="4" t="str">
        <f aca="false">IF(COUNT(E397,H397)=0,"",IF(H397="","CAST",IF(E397="","MAB",IF(E397&lt;H397,"CAST",IF(H397&lt;E397,"MAB","EMPATE")))))</f>
        <v>MAB</v>
      </c>
      <c r="K397" s="6" t="n">
        <f aca="false">IF(COUNT(E397,H397)=0,"",MIN(E397,H397))</f>
        <v>5.29</v>
      </c>
      <c r="L397" s="6" t="str">
        <f aca="false">IF(COUNT(E397,H397)&lt;2,"",E397-H397)</f>
        <v/>
      </c>
      <c r="M397" s="7" t="str">
        <f aca="false">IF(COUNT(E397,H397)&lt;2,"",E397/H397-1)</f>
        <v/>
      </c>
    </row>
    <row r="398" customFormat="false" ht="15" hidden="false" customHeight="false" outlineLevel="0" collapsed="false">
      <c r="A398" s="4" t="n">
        <v>10252</v>
      </c>
      <c r="B398" s="4" t="s">
        <v>18781</v>
      </c>
      <c r="C398" s="4" t="s">
        <v>18772</v>
      </c>
      <c r="D398" s="35"/>
      <c r="E398" s="35"/>
      <c r="F398" s="36"/>
      <c r="G398" s="35" t="n">
        <v>7.55</v>
      </c>
      <c r="H398" s="35" t="n">
        <v>5.99</v>
      </c>
      <c r="I398" s="36"/>
      <c r="J398" s="4" t="str">
        <f aca="false">IF(COUNT(E398,H398)=0,"",IF(H398="","CAST",IF(E398="","MAB",IF(E398&lt;H398,"CAST",IF(H398&lt;E398,"MAB","EMPATE")))))</f>
        <v>MAB</v>
      </c>
      <c r="K398" s="6" t="n">
        <f aca="false">IF(COUNT(E398,H398)=0,"",MIN(E398,H398))</f>
        <v>5.99</v>
      </c>
      <c r="L398" s="6" t="str">
        <f aca="false">IF(COUNT(E398,H398)&lt;2,"",E398-H398)</f>
        <v/>
      </c>
      <c r="M398" s="7" t="str">
        <f aca="false">IF(COUNT(E398,H398)&lt;2,"",E398/H398-1)</f>
        <v/>
      </c>
    </row>
    <row r="399" customFormat="false" ht="15" hidden="false" customHeight="false" outlineLevel="0" collapsed="false">
      <c r="A399" s="4" t="n">
        <v>10560</v>
      </c>
      <c r="B399" s="4" t="s">
        <v>18782</v>
      </c>
      <c r="C399" s="4" t="s">
        <v>18772</v>
      </c>
      <c r="D399" s="35"/>
      <c r="E399" s="35"/>
      <c r="F399" s="36"/>
      <c r="G399" s="35" t="n">
        <v>8.22</v>
      </c>
      <c r="H399" s="35" t="n">
        <v>6.49</v>
      </c>
      <c r="I399" s="36"/>
      <c r="J399" s="4" t="str">
        <f aca="false">IF(COUNT(E399,H399)=0,"",IF(H399="","CAST",IF(E399="","MAB",IF(E399&lt;H399,"CAST",IF(H399&lt;E399,"MAB","EMPATE")))))</f>
        <v>MAB</v>
      </c>
      <c r="K399" s="6" t="n">
        <f aca="false">IF(COUNT(E399,H399)=0,"",MIN(E399,H399))</f>
        <v>6.49</v>
      </c>
      <c r="L399" s="6" t="str">
        <f aca="false">IF(COUNT(E399,H399)&lt;2,"",E399-H399)</f>
        <v/>
      </c>
      <c r="M399" s="7" t="str">
        <f aca="false">IF(COUNT(E399,H399)&lt;2,"",E399/H399-1)</f>
        <v/>
      </c>
    </row>
    <row r="400" customFormat="false" ht="15" hidden="false" customHeight="false" outlineLevel="0" collapsed="false">
      <c r="A400" s="4" t="n">
        <v>3543</v>
      </c>
      <c r="B400" s="4" t="s">
        <v>18783</v>
      </c>
      <c r="C400" s="4" t="s">
        <v>18772</v>
      </c>
      <c r="D400" s="35" t="n">
        <v>8.08</v>
      </c>
      <c r="E400" s="35" t="n">
        <v>6.49</v>
      </c>
      <c r="F400" s="36"/>
      <c r="G400" s="35" t="n">
        <v>8.11</v>
      </c>
      <c r="H400" s="35" t="n">
        <v>6.49</v>
      </c>
      <c r="I400" s="36"/>
      <c r="J400" s="4" t="str">
        <f aca="false">IF(COUNT(E400,H400)=0,"",IF(H400="","CAST",IF(E400="","MAB",IF(E400&lt;H400,"CAST",IF(H400&lt;E400,"MAB","EMPATE")))))</f>
        <v>EMPATE</v>
      </c>
      <c r="K400" s="6" t="n">
        <f aca="false">IF(COUNT(E400,H400)=0,"",MIN(E400,H400))</f>
        <v>6.49</v>
      </c>
      <c r="L400" s="6" t="n">
        <f aca="false">IF(COUNT(E400,H400)&lt;2,"",E400-H400)</f>
        <v>0</v>
      </c>
      <c r="M400" s="7" t="n">
        <f aca="false">IF(COUNT(E400,H400)&lt;2,"",E400/H400-1)</f>
        <v>0</v>
      </c>
    </row>
    <row r="401" customFormat="false" ht="15" hidden="false" customHeight="false" outlineLevel="0" collapsed="false">
      <c r="A401" s="4" t="n">
        <v>1285</v>
      </c>
      <c r="B401" s="4" t="s">
        <v>18784</v>
      </c>
      <c r="C401" s="4" t="s">
        <v>18772</v>
      </c>
      <c r="D401" s="35" t="n">
        <v>2.96</v>
      </c>
      <c r="E401" s="35" t="n">
        <v>2.35</v>
      </c>
      <c r="F401" s="36"/>
      <c r="G401" s="35" t="n">
        <v>2.96</v>
      </c>
      <c r="H401" s="35" t="n">
        <v>2.35</v>
      </c>
      <c r="I401" s="36"/>
      <c r="J401" s="4" t="str">
        <f aca="false">IF(COUNT(E401,H401)=0,"",IF(H401="","CAST",IF(E401="","MAB",IF(E401&lt;H401,"CAST",IF(H401&lt;E401,"MAB","EMPATE")))))</f>
        <v>EMPATE</v>
      </c>
      <c r="K401" s="6" t="n">
        <f aca="false">IF(COUNT(E401,H401)=0,"",MIN(E401,H401))</f>
        <v>2.35</v>
      </c>
      <c r="L401" s="6" t="n">
        <f aca="false">IF(COUNT(E401,H401)&lt;2,"",E401-H401)</f>
        <v>0</v>
      </c>
      <c r="M401" s="7" t="n">
        <f aca="false">IF(COUNT(E401,H401)&lt;2,"",E401/H401-1)</f>
        <v>0</v>
      </c>
    </row>
    <row r="402" customFormat="false" ht="15" hidden="false" customHeight="false" outlineLevel="0" collapsed="false">
      <c r="A402" s="4" t="n">
        <v>13262</v>
      </c>
      <c r="B402" s="4" t="s">
        <v>18537</v>
      </c>
      <c r="C402" s="4" t="s">
        <v>18772</v>
      </c>
      <c r="D402" s="35" t="n">
        <v>2.96</v>
      </c>
      <c r="E402" s="35" t="n">
        <v>2.35</v>
      </c>
      <c r="F402" s="36"/>
      <c r="G402" s="35" t="n">
        <v>2.96</v>
      </c>
      <c r="H402" s="35" t="n">
        <v>2.35</v>
      </c>
      <c r="I402" s="36"/>
      <c r="J402" s="4" t="str">
        <f aca="false">IF(COUNT(E402,H402)=0,"",IF(H402="","CAST",IF(E402="","MAB",IF(E402&lt;H402,"CAST",IF(H402&lt;E402,"MAB","EMPATE")))))</f>
        <v>EMPATE</v>
      </c>
      <c r="K402" s="6" t="n">
        <f aca="false">IF(COUNT(E402,H402)=0,"",MIN(E402,H402))</f>
        <v>2.35</v>
      </c>
      <c r="L402" s="6" t="n">
        <f aca="false">IF(COUNT(E402,H402)&lt;2,"",E402-H402)</f>
        <v>0</v>
      </c>
      <c r="M402" s="7" t="n">
        <f aca="false">IF(COUNT(E402,H402)&lt;2,"",E402/H402-1)</f>
        <v>0</v>
      </c>
    </row>
    <row r="403" customFormat="false" ht="15" hidden="false" customHeight="false" outlineLevel="0" collapsed="false">
      <c r="A403" s="4" t="n">
        <v>13834</v>
      </c>
      <c r="B403" s="4" t="s">
        <v>18785</v>
      </c>
      <c r="C403" s="4" t="s">
        <v>18772</v>
      </c>
      <c r="D403" s="35" t="n">
        <v>15.02</v>
      </c>
      <c r="E403" s="35" t="n">
        <v>11.99</v>
      </c>
      <c r="F403" s="36"/>
      <c r="G403" s="35" t="n">
        <v>14.83</v>
      </c>
      <c r="H403" s="35" t="n">
        <v>11.99</v>
      </c>
      <c r="I403" s="36"/>
      <c r="J403" s="4" t="str">
        <f aca="false">IF(COUNT(E403,H403)=0,"",IF(H403="","CAST",IF(E403="","MAB",IF(E403&lt;H403,"CAST",IF(H403&lt;E403,"MAB","EMPATE")))))</f>
        <v>EMPATE</v>
      </c>
      <c r="K403" s="6" t="n">
        <f aca="false">IF(COUNT(E403,H403)=0,"",MIN(E403,H403))</f>
        <v>11.99</v>
      </c>
      <c r="L403" s="6" t="n">
        <f aca="false">IF(COUNT(E403,H403)&lt;2,"",E403-H403)</f>
        <v>0</v>
      </c>
      <c r="M403" s="7" t="n">
        <f aca="false">IF(COUNT(E403,H403)&lt;2,"",E403/H403-1)</f>
        <v>0</v>
      </c>
    </row>
    <row r="404" customFormat="false" ht="15" hidden="false" customHeight="false" outlineLevel="0" collapsed="false">
      <c r="A404" s="4" t="n">
        <v>2822</v>
      </c>
      <c r="B404" s="4" t="s">
        <v>18786</v>
      </c>
      <c r="C404" s="4" t="s">
        <v>18772</v>
      </c>
      <c r="D404" s="35"/>
      <c r="E404" s="35"/>
      <c r="F404" s="36"/>
      <c r="G404" s="35" t="n">
        <v>5.25</v>
      </c>
      <c r="H404" s="35" t="n">
        <v>4.19</v>
      </c>
      <c r="I404" s="36"/>
      <c r="J404" s="4" t="str">
        <f aca="false">IF(COUNT(E404,H404)=0,"",IF(H404="","CAST",IF(E404="","MAB",IF(E404&lt;H404,"CAST",IF(H404&lt;E404,"MAB","EMPATE")))))</f>
        <v>MAB</v>
      </c>
      <c r="K404" s="6" t="n">
        <f aca="false">IF(COUNT(E404,H404)=0,"",MIN(E404,H404))</f>
        <v>4.19</v>
      </c>
      <c r="L404" s="6" t="str">
        <f aca="false">IF(COUNT(E404,H404)&lt;2,"",E404-H404)</f>
        <v/>
      </c>
      <c r="M404" s="7" t="str">
        <f aca="false">IF(COUNT(E404,H404)&lt;2,"",E404/H404-1)</f>
        <v/>
      </c>
    </row>
    <row r="405" customFormat="false" ht="15" hidden="false" customHeight="false" outlineLevel="0" collapsed="false">
      <c r="A405" s="4" t="n">
        <v>1371</v>
      </c>
      <c r="B405" s="4" t="s">
        <v>18787</v>
      </c>
      <c r="C405" s="4" t="s">
        <v>18772</v>
      </c>
      <c r="D405" s="35" t="n">
        <v>15.06</v>
      </c>
      <c r="E405" s="35" t="n">
        <v>11.99</v>
      </c>
      <c r="F405" s="36"/>
      <c r="G405" s="35" t="n">
        <v>15.06</v>
      </c>
      <c r="H405" s="35" t="n">
        <v>11.99</v>
      </c>
      <c r="I405" s="36"/>
      <c r="J405" s="4" t="str">
        <f aca="false">IF(COUNT(E405,H405)=0,"",IF(H405="","CAST",IF(E405="","MAB",IF(E405&lt;H405,"CAST",IF(H405&lt;E405,"MAB","EMPATE")))))</f>
        <v>EMPATE</v>
      </c>
      <c r="K405" s="6" t="n">
        <f aca="false">IF(COUNT(E405,H405)=0,"",MIN(E405,H405))</f>
        <v>11.99</v>
      </c>
      <c r="L405" s="6" t="n">
        <f aca="false">IF(COUNT(E405,H405)&lt;2,"",E405-H405)</f>
        <v>0</v>
      </c>
      <c r="M405" s="7" t="n">
        <f aca="false">IF(COUNT(E405,H405)&lt;2,"",E405/H405-1)</f>
        <v>0</v>
      </c>
    </row>
    <row r="406" customFormat="false" ht="15" hidden="false" customHeight="false" outlineLevel="0" collapsed="false">
      <c r="A406" s="4" t="n">
        <v>23394</v>
      </c>
      <c r="B406" s="4" t="s">
        <v>18788</v>
      </c>
      <c r="C406" s="4" t="s">
        <v>18772</v>
      </c>
      <c r="D406" s="35"/>
      <c r="E406" s="35"/>
      <c r="F406" s="36"/>
      <c r="G406" s="35" t="n">
        <v>6</v>
      </c>
      <c r="H406" s="35" t="n">
        <v>4.89</v>
      </c>
      <c r="I406" s="36"/>
      <c r="J406" s="4" t="str">
        <f aca="false">IF(COUNT(E406,H406)=0,"",IF(H406="","CAST",IF(E406="","MAB",IF(E406&lt;H406,"CAST",IF(H406&lt;E406,"MAB","EMPATE")))))</f>
        <v>MAB</v>
      </c>
      <c r="K406" s="6" t="n">
        <f aca="false">IF(COUNT(E406,H406)=0,"",MIN(E406,H406))</f>
        <v>4.89</v>
      </c>
      <c r="L406" s="6" t="str">
        <f aca="false">IF(COUNT(E406,H406)&lt;2,"",E406-H406)</f>
        <v/>
      </c>
      <c r="M406" s="7" t="str">
        <f aca="false">IF(COUNT(E406,H406)&lt;2,"",E406/H406-1)</f>
        <v/>
      </c>
    </row>
    <row r="407" customFormat="false" ht="15" hidden="false" customHeight="false" outlineLevel="0" collapsed="false">
      <c r="A407" s="4" t="n">
        <v>23267</v>
      </c>
      <c r="B407" s="4" t="s">
        <v>18789</v>
      </c>
      <c r="C407" s="4" t="s">
        <v>18772</v>
      </c>
      <c r="D407" s="35" t="n">
        <v>3.61</v>
      </c>
      <c r="E407" s="35" t="n">
        <v>2.89</v>
      </c>
      <c r="F407" s="36"/>
      <c r="G407" s="35" t="n">
        <v>3.61</v>
      </c>
      <c r="H407" s="35" t="n">
        <v>2.89</v>
      </c>
      <c r="I407" s="36"/>
      <c r="J407" s="4" t="str">
        <f aca="false">IF(COUNT(E407,H407)=0,"",IF(H407="","CAST",IF(E407="","MAB",IF(E407&lt;H407,"CAST",IF(H407&lt;E407,"MAB","EMPATE")))))</f>
        <v>EMPATE</v>
      </c>
      <c r="K407" s="6" t="n">
        <f aca="false">IF(COUNT(E407,H407)=0,"",MIN(E407,H407))</f>
        <v>2.89</v>
      </c>
      <c r="L407" s="6" t="n">
        <f aca="false">IF(COUNT(E407,H407)&lt;2,"",E407-H407)</f>
        <v>0</v>
      </c>
      <c r="M407" s="7" t="n">
        <f aca="false">IF(COUNT(E407,H407)&lt;2,"",E407/H407-1)</f>
        <v>0</v>
      </c>
    </row>
    <row r="408" customFormat="false" ht="15" hidden="false" customHeight="false" outlineLevel="0" collapsed="false">
      <c r="A408" s="4" t="n">
        <v>26333</v>
      </c>
      <c r="B408" s="4" t="s">
        <v>18790</v>
      </c>
      <c r="C408" s="4" t="s">
        <v>18772</v>
      </c>
      <c r="D408" s="35" t="n">
        <v>18.25</v>
      </c>
      <c r="E408" s="35" t="n">
        <v>14.59</v>
      </c>
      <c r="F408" s="36"/>
      <c r="G408" s="35"/>
      <c r="H408" s="35"/>
      <c r="I408" s="36"/>
      <c r="J408" s="4" t="str">
        <f aca="false">IF(COUNT(E408,H408)=0,"",IF(H408="","CAST",IF(E408="","MAB",IF(E408&lt;H408,"CAST",IF(H408&lt;E408,"MAB","EMPATE")))))</f>
        <v>CAST</v>
      </c>
      <c r="K408" s="6" t="n">
        <f aca="false">IF(COUNT(E408,H408)=0,"",MIN(E408,H408))</f>
        <v>14.59</v>
      </c>
      <c r="L408" s="6" t="str">
        <f aca="false">IF(COUNT(E408,H408)&lt;2,"",E408-H408)</f>
        <v/>
      </c>
      <c r="M408" s="7" t="str">
        <f aca="false">IF(COUNT(E408,H408)&lt;2,"",E408/H408-1)</f>
        <v/>
      </c>
    </row>
    <row r="409" customFormat="false" ht="15" hidden="false" customHeight="false" outlineLevel="0" collapsed="false">
      <c r="A409" s="4" t="n">
        <v>26357</v>
      </c>
      <c r="B409" s="4" t="s">
        <v>18791</v>
      </c>
      <c r="C409" s="4" t="s">
        <v>18772</v>
      </c>
      <c r="D409" s="35"/>
      <c r="E409" s="35"/>
      <c r="F409" s="36"/>
      <c r="G409" s="35" t="n">
        <v>10.17</v>
      </c>
      <c r="H409" s="35" t="n">
        <v>8.19</v>
      </c>
      <c r="I409" s="36"/>
      <c r="J409" s="4" t="str">
        <f aca="false">IF(COUNT(E409,H409)=0,"",IF(H409="","CAST",IF(E409="","MAB",IF(E409&lt;H409,"CAST",IF(H409&lt;E409,"MAB","EMPATE")))))</f>
        <v>MAB</v>
      </c>
      <c r="K409" s="6" t="n">
        <f aca="false">IF(COUNT(E409,H409)=0,"",MIN(E409,H409))</f>
        <v>8.19</v>
      </c>
      <c r="L409" s="6" t="str">
        <f aca="false">IF(COUNT(E409,H409)&lt;2,"",E409-H409)</f>
        <v/>
      </c>
      <c r="M409" s="7" t="str">
        <f aca="false">IF(COUNT(E409,H409)&lt;2,"",E409/H409-1)</f>
        <v/>
      </c>
    </row>
    <row r="410" customFormat="false" ht="15" hidden="false" customHeight="false" outlineLevel="0" collapsed="false">
      <c r="A410" s="4" t="n">
        <v>5217</v>
      </c>
      <c r="B410" s="4" t="s">
        <v>18792</v>
      </c>
      <c r="C410" s="4" t="s">
        <v>18772</v>
      </c>
      <c r="D410" s="35"/>
      <c r="E410" s="35"/>
      <c r="F410" s="36"/>
      <c r="G410" s="35" t="n">
        <v>5.69</v>
      </c>
      <c r="H410" s="35" t="n">
        <v>4.59</v>
      </c>
      <c r="I410" s="36"/>
      <c r="J410" s="4" t="str">
        <f aca="false">IF(COUNT(E410,H410)=0,"",IF(H410="","CAST",IF(E410="","MAB",IF(E410&lt;H410,"CAST",IF(H410&lt;E410,"MAB","EMPATE")))))</f>
        <v>MAB</v>
      </c>
      <c r="K410" s="6" t="n">
        <f aca="false">IF(COUNT(E410,H410)=0,"",MIN(E410,H410))</f>
        <v>4.59</v>
      </c>
      <c r="L410" s="6" t="str">
        <f aca="false">IF(COUNT(E410,H410)&lt;2,"",E410-H410)</f>
        <v/>
      </c>
      <c r="M410" s="7" t="str">
        <f aca="false">IF(COUNT(E410,H410)&lt;2,"",E410/H410-1)</f>
        <v/>
      </c>
    </row>
    <row r="411" customFormat="false" ht="15" hidden="false" customHeight="false" outlineLevel="0" collapsed="false">
      <c r="A411" s="4" t="n">
        <v>2746</v>
      </c>
      <c r="B411" s="4" t="s">
        <v>18793</v>
      </c>
      <c r="C411" s="4" t="s">
        <v>18772</v>
      </c>
      <c r="D411" s="35" t="n">
        <v>4.91</v>
      </c>
      <c r="E411" s="35" t="n">
        <v>3.99</v>
      </c>
      <c r="F411" s="36"/>
      <c r="G411" s="35" t="n">
        <v>4.89</v>
      </c>
      <c r="H411" s="35" t="n">
        <v>3.89</v>
      </c>
      <c r="I411" s="36"/>
      <c r="J411" s="4" t="str">
        <f aca="false">IF(COUNT(E411,H411)=0,"",IF(H411="","CAST",IF(E411="","MAB",IF(E411&lt;H411,"CAST",IF(H411&lt;E411,"MAB","EMPATE")))))</f>
        <v>MAB</v>
      </c>
      <c r="K411" s="6" t="n">
        <f aca="false">IF(COUNT(E411,H411)=0,"",MIN(E411,H411))</f>
        <v>3.89</v>
      </c>
      <c r="L411" s="6" t="n">
        <f aca="false">IF(COUNT(E411,H411)&lt;2,"",E411-H411)</f>
        <v>0.1</v>
      </c>
      <c r="M411" s="7" t="n">
        <f aca="false">IF(COUNT(E411,H411)&lt;2,"",E411/H411-1)</f>
        <v>0.025706940874036</v>
      </c>
    </row>
    <row r="412" customFormat="false" ht="15" hidden="false" customHeight="false" outlineLevel="0" collapsed="false">
      <c r="A412" s="4" t="n">
        <v>23275</v>
      </c>
      <c r="B412" s="4" t="s">
        <v>18794</v>
      </c>
      <c r="C412" s="4" t="s">
        <v>18772</v>
      </c>
      <c r="D412" s="35"/>
      <c r="E412" s="35"/>
      <c r="F412" s="36"/>
      <c r="G412" s="35" t="n">
        <v>8.11</v>
      </c>
      <c r="H412" s="35" t="n">
        <v>6.49</v>
      </c>
      <c r="I412" s="36"/>
      <c r="J412" s="4" t="str">
        <f aca="false">IF(COUNT(E412,H412)=0,"",IF(H412="","CAST",IF(E412="","MAB",IF(E412&lt;H412,"CAST",IF(H412&lt;E412,"MAB","EMPATE")))))</f>
        <v>MAB</v>
      </c>
      <c r="K412" s="6" t="n">
        <f aca="false">IF(COUNT(E412,H412)=0,"",MIN(E412,H412))</f>
        <v>6.49</v>
      </c>
      <c r="L412" s="6" t="str">
        <f aca="false">IF(COUNT(E412,H412)&lt;2,"",E412-H412)</f>
        <v/>
      </c>
      <c r="M412" s="7" t="str">
        <f aca="false">IF(COUNT(E412,H412)&lt;2,"",E412/H412-1)</f>
        <v/>
      </c>
    </row>
    <row r="413" customFormat="false" ht="15" hidden="false" customHeight="false" outlineLevel="0" collapsed="false">
      <c r="A413" s="4" t="n">
        <v>14152</v>
      </c>
      <c r="B413" s="4" t="s">
        <v>18795</v>
      </c>
      <c r="C413" s="4" t="s">
        <v>18772</v>
      </c>
      <c r="D413" s="35"/>
      <c r="E413" s="35"/>
      <c r="F413" s="36"/>
      <c r="G413" s="35" t="n">
        <v>7.46</v>
      </c>
      <c r="H413" s="35" t="n">
        <v>5.99</v>
      </c>
      <c r="I413" s="36"/>
      <c r="J413" s="4" t="str">
        <f aca="false">IF(COUNT(E413,H413)=0,"",IF(H413="","CAST",IF(E413="","MAB",IF(E413&lt;H413,"CAST",IF(H413&lt;E413,"MAB","EMPATE")))))</f>
        <v>MAB</v>
      </c>
      <c r="K413" s="6" t="n">
        <f aca="false">IF(COUNT(E413,H413)=0,"",MIN(E413,H413))</f>
        <v>5.99</v>
      </c>
      <c r="L413" s="6" t="str">
        <f aca="false">IF(COUNT(E413,H413)&lt;2,"",E413-H413)</f>
        <v/>
      </c>
      <c r="M413" s="7" t="str">
        <f aca="false">IF(COUNT(E413,H413)&lt;2,"",E413/H413-1)</f>
        <v/>
      </c>
    </row>
    <row r="414" customFormat="false" ht="15" hidden="false" customHeight="false" outlineLevel="0" collapsed="false">
      <c r="A414" s="4" t="n">
        <v>5425</v>
      </c>
      <c r="B414" s="4" t="s">
        <v>18796</v>
      </c>
      <c r="C414" s="4" t="s">
        <v>18772</v>
      </c>
      <c r="D414" s="35" t="n">
        <v>6.96</v>
      </c>
      <c r="E414" s="35" t="n">
        <v>5.75</v>
      </c>
      <c r="F414" s="36"/>
      <c r="G414" s="35" t="n">
        <v>7.29</v>
      </c>
      <c r="H414" s="35" t="n">
        <v>5.89</v>
      </c>
      <c r="I414" s="36"/>
      <c r="J414" s="4" t="str">
        <f aca="false">IF(COUNT(E414,H414)=0,"",IF(H414="","CAST",IF(E414="","MAB",IF(E414&lt;H414,"CAST",IF(H414&lt;E414,"MAB","EMPATE")))))</f>
        <v>CAST</v>
      </c>
      <c r="K414" s="6" t="n">
        <f aca="false">IF(COUNT(E414,H414)=0,"",MIN(E414,H414))</f>
        <v>5.75</v>
      </c>
      <c r="L414" s="6" t="n">
        <f aca="false">IF(COUNT(E414,H414)&lt;2,"",E414-H414)</f>
        <v>-0.14</v>
      </c>
      <c r="M414" s="7" t="n">
        <f aca="false">IF(COUNT(E414,H414)&lt;2,"",E414/H414-1)</f>
        <v>-0.0237691001697793</v>
      </c>
    </row>
    <row r="415" customFormat="false" ht="15" hidden="false" customHeight="false" outlineLevel="0" collapsed="false">
      <c r="A415" s="4" t="n">
        <v>14520</v>
      </c>
      <c r="B415" s="4" t="s">
        <v>18797</v>
      </c>
      <c r="C415" s="4" t="s">
        <v>18772</v>
      </c>
      <c r="D415" s="35" t="n">
        <v>6.78</v>
      </c>
      <c r="E415" s="35" t="n">
        <v>5.39</v>
      </c>
      <c r="F415" s="36"/>
      <c r="G415" s="35" t="n">
        <v>6.65</v>
      </c>
      <c r="H415" s="35" t="n">
        <v>5.29</v>
      </c>
      <c r="I415" s="36"/>
      <c r="J415" s="4" t="str">
        <f aca="false">IF(COUNT(E415,H415)=0,"",IF(H415="","CAST",IF(E415="","MAB",IF(E415&lt;H415,"CAST",IF(H415&lt;E415,"MAB","EMPATE")))))</f>
        <v>MAB</v>
      </c>
      <c r="K415" s="6" t="n">
        <f aca="false">IF(COUNT(E415,H415)=0,"",MIN(E415,H415))</f>
        <v>5.29</v>
      </c>
      <c r="L415" s="6" t="n">
        <f aca="false">IF(COUNT(E415,H415)&lt;2,"",E415-H415)</f>
        <v>0.0999999999999996</v>
      </c>
      <c r="M415" s="7" t="n">
        <f aca="false">IF(COUNT(E415,H415)&lt;2,"",E415/H415-1)</f>
        <v>0.0189035916824196</v>
      </c>
    </row>
    <row r="416" customFormat="false" ht="15" hidden="false" customHeight="false" outlineLevel="0" collapsed="false">
      <c r="A416" s="4" t="n">
        <v>24068</v>
      </c>
      <c r="B416" s="4" t="s">
        <v>18798</v>
      </c>
      <c r="C416" s="4" t="s">
        <v>18772</v>
      </c>
      <c r="D416" s="35" t="n">
        <v>11.69</v>
      </c>
      <c r="E416" s="35" t="n">
        <v>9.59</v>
      </c>
      <c r="F416" s="36"/>
      <c r="G416" s="35"/>
      <c r="H416" s="35"/>
      <c r="I416" s="36"/>
      <c r="J416" s="4" t="str">
        <f aca="false">IF(COUNT(E416,H416)=0,"",IF(H416="","CAST",IF(E416="","MAB",IF(E416&lt;H416,"CAST",IF(H416&lt;E416,"MAB","EMPATE")))))</f>
        <v>CAST</v>
      </c>
      <c r="K416" s="6" t="n">
        <f aca="false">IF(COUNT(E416,H416)=0,"",MIN(E416,H416))</f>
        <v>9.59</v>
      </c>
      <c r="L416" s="6" t="str">
        <f aca="false">IF(COUNT(E416,H416)&lt;2,"",E416-H416)</f>
        <v/>
      </c>
      <c r="M416" s="7" t="str">
        <f aca="false">IF(COUNT(E416,H416)&lt;2,"",E416/H416-1)</f>
        <v/>
      </c>
    </row>
    <row r="417" customFormat="false" ht="15" hidden="false" customHeight="false" outlineLevel="0" collapsed="false">
      <c r="A417" s="4" t="n">
        <v>16767</v>
      </c>
      <c r="B417" s="4" t="s">
        <v>18799</v>
      </c>
      <c r="C417" s="4" t="s">
        <v>18772</v>
      </c>
      <c r="D417" s="35" t="n">
        <v>10.69</v>
      </c>
      <c r="E417" s="35" t="n">
        <v>8.49</v>
      </c>
      <c r="F417" s="36"/>
      <c r="G417" s="35" t="n">
        <v>10.69</v>
      </c>
      <c r="H417" s="35" t="n">
        <v>8.59</v>
      </c>
      <c r="I417" s="36"/>
      <c r="J417" s="4" t="str">
        <f aca="false">IF(COUNT(E417,H417)=0,"",IF(H417="","CAST",IF(E417="","MAB",IF(E417&lt;H417,"CAST",IF(H417&lt;E417,"MAB","EMPATE")))))</f>
        <v>CAST</v>
      </c>
      <c r="K417" s="6" t="n">
        <f aca="false">IF(COUNT(E417,H417)=0,"",MIN(E417,H417))</f>
        <v>8.49</v>
      </c>
      <c r="L417" s="6" t="n">
        <f aca="false">IF(COUNT(E417,H417)&lt;2,"",E417-H417)</f>
        <v>-0.0999999999999996</v>
      </c>
      <c r="M417" s="7" t="n">
        <f aca="false">IF(COUNT(E417,H417)&lt;2,"",E417/H417-1)</f>
        <v>-0.0116414435389988</v>
      </c>
    </row>
    <row r="418" customFormat="false" ht="15" hidden="false" customHeight="false" outlineLevel="0" collapsed="false">
      <c r="A418" s="4" t="n">
        <v>22939</v>
      </c>
      <c r="B418" s="4" t="s">
        <v>18800</v>
      </c>
      <c r="C418" s="4" t="s">
        <v>18772</v>
      </c>
      <c r="D418" s="35"/>
      <c r="E418" s="35"/>
      <c r="F418" s="36"/>
      <c r="G418" s="35" t="n">
        <v>3.33</v>
      </c>
      <c r="H418" s="35" t="n">
        <v>2.65</v>
      </c>
      <c r="I418" s="36"/>
      <c r="J418" s="4" t="str">
        <f aca="false">IF(COUNT(E418,H418)=0,"",IF(H418="","CAST",IF(E418="","MAB",IF(E418&lt;H418,"CAST",IF(H418&lt;E418,"MAB","EMPATE")))))</f>
        <v>MAB</v>
      </c>
      <c r="K418" s="6" t="n">
        <f aca="false">IF(COUNT(E418,H418)=0,"",MIN(E418,H418))</f>
        <v>2.65</v>
      </c>
      <c r="L418" s="6" t="str">
        <f aca="false">IF(COUNT(E418,H418)&lt;2,"",E418-H418)</f>
        <v/>
      </c>
      <c r="M418" s="7" t="str">
        <f aca="false">IF(COUNT(E418,H418)&lt;2,"",E418/H418-1)</f>
        <v/>
      </c>
    </row>
    <row r="419" customFormat="false" ht="15" hidden="false" customHeight="false" outlineLevel="0" collapsed="false">
      <c r="A419" s="4" t="n">
        <v>12525</v>
      </c>
      <c r="B419" s="4" t="s">
        <v>18801</v>
      </c>
      <c r="C419" s="4" t="s">
        <v>18772</v>
      </c>
      <c r="D419" s="35"/>
      <c r="E419" s="35"/>
      <c r="F419" s="36"/>
      <c r="G419" s="35" t="n">
        <v>3.73</v>
      </c>
      <c r="H419" s="35" t="n">
        <v>2.89</v>
      </c>
      <c r="I419" s="36" t="n">
        <v>100</v>
      </c>
      <c r="J419" s="4" t="str">
        <f aca="false">IF(COUNT(E419,H419)=0,"",IF(H419="","CAST",IF(E419="","MAB",IF(E419&lt;H419,"CAST",IF(H419&lt;E419,"MAB","EMPATE")))))</f>
        <v>MAB</v>
      </c>
      <c r="K419" s="6" t="n">
        <f aca="false">IF(COUNT(E419,H419)=0,"",MIN(E419,H419))</f>
        <v>2.89</v>
      </c>
      <c r="L419" s="6" t="str">
        <f aca="false">IF(COUNT(E419,H419)&lt;2,"",E419-H419)</f>
        <v/>
      </c>
      <c r="M419" s="7" t="str">
        <f aca="false">IF(COUNT(E419,H419)&lt;2,"",E419/H419-1)</f>
        <v/>
      </c>
    </row>
    <row r="420" customFormat="false" ht="15" hidden="false" customHeight="false" outlineLevel="0" collapsed="false">
      <c r="A420" s="4" t="n">
        <v>12515</v>
      </c>
      <c r="B420" s="4" t="s">
        <v>18802</v>
      </c>
      <c r="C420" s="4" t="s">
        <v>18772</v>
      </c>
      <c r="D420" s="35"/>
      <c r="E420" s="35"/>
      <c r="F420" s="36"/>
      <c r="G420" s="35" t="n">
        <v>5.6</v>
      </c>
      <c r="H420" s="35" t="n">
        <v>4.39</v>
      </c>
      <c r="I420" s="36" t="n">
        <v>60</v>
      </c>
      <c r="J420" s="4" t="str">
        <f aca="false">IF(COUNT(E420,H420)=0,"",IF(H420="","CAST",IF(E420="","MAB",IF(E420&lt;H420,"CAST",IF(H420&lt;E420,"MAB","EMPATE")))))</f>
        <v>MAB</v>
      </c>
      <c r="K420" s="6" t="n">
        <f aca="false">IF(COUNT(E420,H420)=0,"",MIN(E420,H420))</f>
        <v>4.39</v>
      </c>
      <c r="L420" s="6" t="str">
        <f aca="false">IF(COUNT(E420,H420)&lt;2,"",E420-H420)</f>
        <v/>
      </c>
      <c r="M420" s="7" t="str">
        <f aca="false">IF(COUNT(E420,H420)&lt;2,"",E420/H420-1)</f>
        <v/>
      </c>
    </row>
    <row r="421" customFormat="false" ht="15" hidden="false" customHeight="false" outlineLevel="0" collapsed="false">
      <c r="A421" s="4" t="n">
        <v>22652</v>
      </c>
      <c r="B421" s="4" t="s">
        <v>18803</v>
      </c>
      <c r="C421" s="4" t="s">
        <v>18772</v>
      </c>
      <c r="D421" s="35"/>
      <c r="E421" s="35"/>
      <c r="F421" s="36"/>
      <c r="G421" s="35" t="n">
        <v>3.74</v>
      </c>
      <c r="H421" s="35" t="n">
        <v>2.99</v>
      </c>
      <c r="I421" s="36"/>
      <c r="J421" s="4" t="str">
        <f aca="false">IF(COUNT(E421,H421)=0,"",IF(H421="","CAST",IF(E421="","MAB",IF(E421&lt;H421,"CAST",IF(H421&lt;E421,"MAB","EMPATE")))))</f>
        <v>MAB</v>
      </c>
      <c r="K421" s="6" t="n">
        <f aca="false">IF(COUNT(E421,H421)=0,"",MIN(E421,H421))</f>
        <v>2.99</v>
      </c>
      <c r="L421" s="6" t="str">
        <f aca="false">IF(COUNT(E421,H421)&lt;2,"",E421-H421)</f>
        <v/>
      </c>
      <c r="M421" s="7" t="str">
        <f aca="false">IF(COUNT(E421,H421)&lt;2,"",E421/H421-1)</f>
        <v/>
      </c>
    </row>
    <row r="422" customFormat="false" ht="15" hidden="false" customHeight="false" outlineLevel="0" collapsed="false">
      <c r="A422" s="4" t="n">
        <v>27012</v>
      </c>
      <c r="B422" s="4" t="s">
        <v>18804</v>
      </c>
      <c r="C422" s="4" t="s">
        <v>18772</v>
      </c>
      <c r="D422" s="35" t="n">
        <v>8.4</v>
      </c>
      <c r="E422" s="35" t="n">
        <v>6.59</v>
      </c>
      <c r="F422" s="36"/>
      <c r="G422" s="35" t="n">
        <v>8.11</v>
      </c>
      <c r="H422" s="35" t="n">
        <v>6.49</v>
      </c>
      <c r="I422" s="36"/>
      <c r="J422" s="4" t="str">
        <f aca="false">IF(COUNT(E422,H422)=0,"",IF(H422="","CAST",IF(E422="","MAB",IF(E422&lt;H422,"CAST",IF(H422&lt;E422,"MAB","EMPATE")))))</f>
        <v>MAB</v>
      </c>
      <c r="K422" s="6" t="n">
        <f aca="false">IF(COUNT(E422,H422)=0,"",MIN(E422,H422))</f>
        <v>6.49</v>
      </c>
      <c r="L422" s="6" t="n">
        <f aca="false">IF(COUNT(E422,H422)&lt;2,"",E422-H422)</f>
        <v>0.0999999999999996</v>
      </c>
      <c r="M422" s="7" t="n">
        <f aca="false">IF(COUNT(E422,H422)&lt;2,"",E422/H422-1)</f>
        <v>0.0154083204930662</v>
      </c>
    </row>
    <row r="423" customFormat="false" ht="15" hidden="false" customHeight="false" outlineLevel="0" collapsed="false">
      <c r="A423" s="4" t="n">
        <v>16689</v>
      </c>
      <c r="B423" s="4" t="s">
        <v>18805</v>
      </c>
      <c r="C423" s="4" t="s">
        <v>18772</v>
      </c>
      <c r="D423" s="35" t="n">
        <v>4.5</v>
      </c>
      <c r="E423" s="35" t="n">
        <v>3.59</v>
      </c>
      <c r="F423" s="36"/>
      <c r="G423" s="35"/>
      <c r="H423" s="35"/>
      <c r="I423" s="36"/>
      <c r="J423" s="4" t="str">
        <f aca="false">IF(COUNT(E423,H423)=0,"",IF(H423="","CAST",IF(E423="","MAB",IF(E423&lt;H423,"CAST",IF(H423&lt;E423,"MAB","EMPATE")))))</f>
        <v>CAST</v>
      </c>
      <c r="K423" s="6" t="n">
        <f aca="false">IF(COUNT(E423,H423)=0,"",MIN(E423,H423))</f>
        <v>3.59</v>
      </c>
      <c r="L423" s="6" t="str">
        <f aca="false">IF(COUNT(E423,H423)&lt;2,"",E423-H423)</f>
        <v/>
      </c>
      <c r="M423" s="7" t="str">
        <f aca="false">IF(COUNT(E423,H423)&lt;2,"",E423/H423-1)</f>
        <v/>
      </c>
    </row>
    <row r="424" customFormat="false" ht="15" hidden="false" customHeight="false" outlineLevel="0" collapsed="false">
      <c r="A424" s="4" t="n">
        <v>1480</v>
      </c>
      <c r="B424" s="4" t="s">
        <v>18806</v>
      </c>
      <c r="C424" s="4" t="s">
        <v>18772</v>
      </c>
      <c r="D424" s="35" t="n">
        <v>1.76</v>
      </c>
      <c r="E424" s="35" t="n">
        <v>1.39</v>
      </c>
      <c r="F424" s="36" t="n">
        <v>200</v>
      </c>
      <c r="G424" s="35" t="n">
        <v>1.74</v>
      </c>
      <c r="H424" s="35" t="n">
        <v>1.39</v>
      </c>
      <c r="I424" s="36" t="n">
        <v>200</v>
      </c>
      <c r="J424" s="4" t="str">
        <f aca="false">IF(COUNT(E424,H424)=0,"",IF(H424="","CAST",IF(E424="","MAB",IF(E424&lt;H424,"CAST",IF(H424&lt;E424,"MAB","EMPATE")))))</f>
        <v>EMPATE</v>
      </c>
      <c r="K424" s="6" t="n">
        <f aca="false">IF(COUNT(E424,H424)=0,"",MIN(E424,H424))</f>
        <v>1.39</v>
      </c>
      <c r="L424" s="6" t="n">
        <f aca="false">IF(COUNT(E424,H424)&lt;2,"",E424-H424)</f>
        <v>0</v>
      </c>
      <c r="M424" s="7" t="n">
        <f aca="false">IF(COUNT(E424,H424)&lt;2,"",E424/H424-1)</f>
        <v>0</v>
      </c>
    </row>
    <row r="425" customFormat="false" ht="15" hidden="false" customHeight="false" outlineLevel="0" collapsed="false">
      <c r="A425" s="4" t="n">
        <v>14155</v>
      </c>
      <c r="B425" s="4" t="s">
        <v>18807</v>
      </c>
      <c r="C425" s="4" t="s">
        <v>18772</v>
      </c>
      <c r="D425" s="35" t="n">
        <v>3.13</v>
      </c>
      <c r="E425" s="35" t="n">
        <v>2.49</v>
      </c>
      <c r="F425" s="36" t="n">
        <v>100</v>
      </c>
      <c r="G425" s="35" t="n">
        <v>3.17</v>
      </c>
      <c r="H425" s="35" t="n">
        <v>2.59</v>
      </c>
      <c r="I425" s="36"/>
      <c r="J425" s="4" t="str">
        <f aca="false">IF(COUNT(E425,H425)=0,"",IF(H425="","CAST",IF(E425="","MAB",IF(E425&lt;H425,"CAST",IF(H425&lt;E425,"MAB","EMPATE")))))</f>
        <v>CAST</v>
      </c>
      <c r="K425" s="6" t="n">
        <f aca="false">IF(COUNT(E425,H425)=0,"",MIN(E425,H425))</f>
        <v>2.49</v>
      </c>
      <c r="L425" s="6" t="n">
        <f aca="false">IF(COUNT(E425,H425)&lt;2,"",E425-H425)</f>
        <v>-0.0999999999999996</v>
      </c>
      <c r="M425" s="7" t="n">
        <f aca="false">IF(COUNT(E425,H425)&lt;2,"",E425/H425-1)</f>
        <v>-0.0386100386100384</v>
      </c>
    </row>
    <row r="426" customFormat="false" ht="15" hidden="false" customHeight="false" outlineLevel="0" collapsed="false">
      <c r="A426" s="4" t="n">
        <v>1385</v>
      </c>
      <c r="B426" s="4" t="s">
        <v>18808</v>
      </c>
      <c r="C426" s="4" t="s">
        <v>18772</v>
      </c>
      <c r="D426" s="35" t="n">
        <v>3.17</v>
      </c>
      <c r="E426" s="35" t="n">
        <v>2.49</v>
      </c>
      <c r="F426" s="36" t="n">
        <v>100</v>
      </c>
      <c r="G426" s="35" t="n">
        <v>3.21</v>
      </c>
      <c r="H426" s="35" t="n">
        <v>2.49</v>
      </c>
      <c r="I426" s="36" t="n">
        <v>100</v>
      </c>
      <c r="J426" s="4" t="str">
        <f aca="false">IF(COUNT(E426,H426)=0,"",IF(H426="","CAST",IF(E426="","MAB",IF(E426&lt;H426,"CAST",IF(H426&lt;E426,"MAB","EMPATE")))))</f>
        <v>EMPATE</v>
      </c>
      <c r="K426" s="6" t="n">
        <f aca="false">IF(COUNT(E426,H426)=0,"",MIN(E426,H426))</f>
        <v>2.49</v>
      </c>
      <c r="L426" s="6" t="n">
        <f aca="false">IF(COUNT(E426,H426)&lt;2,"",E426-H426)</f>
        <v>0</v>
      </c>
      <c r="M426" s="7" t="n">
        <f aca="false">IF(COUNT(E426,H426)&lt;2,"",E426/H426-1)</f>
        <v>0</v>
      </c>
    </row>
    <row r="427" customFormat="false" ht="15" hidden="false" customHeight="false" outlineLevel="0" collapsed="false">
      <c r="A427" s="4" t="n">
        <v>3767</v>
      </c>
      <c r="B427" s="4" t="s">
        <v>18809</v>
      </c>
      <c r="C427" s="4" t="s">
        <v>18772</v>
      </c>
      <c r="D427" s="35"/>
      <c r="E427" s="35"/>
      <c r="F427" s="36"/>
      <c r="G427" s="35" t="n">
        <v>3.74</v>
      </c>
      <c r="H427" s="35" t="n">
        <v>2.99</v>
      </c>
      <c r="I427" s="36" t="n">
        <v>100</v>
      </c>
      <c r="J427" s="4" t="str">
        <f aca="false">IF(COUNT(E427,H427)=0,"",IF(H427="","CAST",IF(E427="","MAB",IF(E427&lt;H427,"CAST",IF(H427&lt;E427,"MAB","EMPATE")))))</f>
        <v>MAB</v>
      </c>
      <c r="K427" s="6" t="n">
        <f aca="false">IF(COUNT(E427,H427)=0,"",MIN(E427,H427))</f>
        <v>2.99</v>
      </c>
      <c r="L427" s="6" t="str">
        <f aca="false">IF(COUNT(E427,H427)&lt;2,"",E427-H427)</f>
        <v/>
      </c>
      <c r="M427" s="7" t="str">
        <f aca="false">IF(COUNT(E427,H427)&lt;2,"",E427/H427-1)</f>
        <v/>
      </c>
    </row>
    <row r="428" customFormat="false" ht="15" hidden="false" customHeight="false" outlineLevel="0" collapsed="false">
      <c r="A428" s="4" t="n">
        <v>15756</v>
      </c>
      <c r="B428" s="4" t="s">
        <v>18570</v>
      </c>
      <c r="C428" s="4" t="s">
        <v>18772</v>
      </c>
      <c r="D428" s="35"/>
      <c r="E428" s="35"/>
      <c r="F428" s="36"/>
      <c r="G428" s="35" t="n">
        <v>7.38</v>
      </c>
      <c r="H428" s="35" t="n">
        <v>5.89</v>
      </c>
      <c r="I428" s="36"/>
      <c r="J428" s="4" t="str">
        <f aca="false">IF(COUNT(E428,H428)=0,"",IF(H428="","CAST",IF(E428="","MAB",IF(E428&lt;H428,"CAST",IF(H428&lt;E428,"MAB","EMPATE")))))</f>
        <v>MAB</v>
      </c>
      <c r="K428" s="6" t="n">
        <f aca="false">IF(COUNT(E428,H428)=0,"",MIN(E428,H428))</f>
        <v>5.89</v>
      </c>
      <c r="L428" s="6" t="str">
        <f aca="false">IF(COUNT(E428,H428)&lt;2,"",E428-H428)</f>
        <v/>
      </c>
      <c r="M428" s="7" t="str">
        <f aca="false">IF(COUNT(E428,H428)&lt;2,"",E428/H428-1)</f>
        <v/>
      </c>
    </row>
    <row r="429" customFormat="false" ht="15" hidden="false" customHeight="false" outlineLevel="0" collapsed="false">
      <c r="A429" s="4" t="n">
        <v>17219</v>
      </c>
      <c r="B429" s="4" t="s">
        <v>18810</v>
      </c>
      <c r="C429" s="4" t="s">
        <v>18811</v>
      </c>
      <c r="D429" s="35" t="n">
        <v>15.42</v>
      </c>
      <c r="E429" s="35" t="n">
        <v>12.85</v>
      </c>
      <c r="F429" s="36"/>
      <c r="G429" s="35"/>
      <c r="H429" s="35"/>
      <c r="I429" s="36"/>
      <c r="J429" s="4" t="str">
        <f aca="false">IF(COUNT(E429,H429)=0,"",IF(H429="","CAST",IF(E429="","MAB",IF(E429&lt;H429,"CAST",IF(H429&lt;E429,"MAB","EMPATE")))))</f>
        <v>CAST</v>
      </c>
      <c r="K429" s="6" t="n">
        <f aca="false">IF(COUNT(E429,H429)=0,"",MIN(E429,H429))</f>
        <v>12.85</v>
      </c>
      <c r="L429" s="6" t="str">
        <f aca="false">IF(COUNT(E429,H429)&lt;2,"",E429-H429)</f>
        <v/>
      </c>
      <c r="M429" s="7" t="str">
        <f aca="false">IF(COUNT(E429,H429)&lt;2,"",E429/H429-1)</f>
        <v/>
      </c>
    </row>
    <row r="430" customFormat="false" ht="15" hidden="false" customHeight="false" outlineLevel="0" collapsed="false">
      <c r="A430" s="4" t="n">
        <v>17253</v>
      </c>
      <c r="B430" s="4" t="s">
        <v>18812</v>
      </c>
      <c r="C430" s="4" t="s">
        <v>18811</v>
      </c>
      <c r="D430" s="35" t="n">
        <v>1.64</v>
      </c>
      <c r="E430" s="35" t="n">
        <v>1.35</v>
      </c>
      <c r="F430" s="36"/>
      <c r="G430" s="35"/>
      <c r="H430" s="35"/>
      <c r="I430" s="36"/>
      <c r="J430" s="4" t="str">
        <f aca="false">IF(COUNT(E430,H430)=0,"",IF(H430="","CAST",IF(E430="","MAB",IF(E430&lt;H430,"CAST",IF(H430&lt;E430,"MAB","EMPATE")))))</f>
        <v>CAST</v>
      </c>
      <c r="K430" s="6" t="n">
        <f aca="false">IF(COUNT(E430,H430)=0,"",MIN(E430,H430))</f>
        <v>1.35</v>
      </c>
      <c r="L430" s="6" t="str">
        <f aca="false">IF(COUNT(E430,H430)&lt;2,"",E430-H430)</f>
        <v/>
      </c>
      <c r="M430" s="7" t="str">
        <f aca="false">IF(COUNT(E430,H430)&lt;2,"",E430/H430-1)</f>
        <v/>
      </c>
    </row>
    <row r="431" customFormat="false" ht="15" hidden="false" customHeight="false" outlineLevel="0" collapsed="false">
      <c r="A431" s="4" t="n">
        <v>25745</v>
      </c>
      <c r="B431" s="4" t="s">
        <v>18813</v>
      </c>
      <c r="C431" s="4" t="s">
        <v>18811</v>
      </c>
      <c r="D431" s="35" t="n">
        <v>7.07</v>
      </c>
      <c r="E431" s="35" t="n">
        <v>5.9</v>
      </c>
      <c r="F431" s="36"/>
      <c r="G431" s="35" t="n">
        <v>7.07</v>
      </c>
      <c r="H431" s="35" t="n">
        <v>5.9</v>
      </c>
      <c r="I431" s="36"/>
      <c r="J431" s="4" t="str">
        <f aca="false">IF(COUNT(E431,H431)=0,"",IF(H431="","CAST",IF(E431="","MAB",IF(E431&lt;H431,"CAST",IF(H431&lt;E431,"MAB","EMPATE")))))</f>
        <v>EMPATE</v>
      </c>
      <c r="K431" s="6" t="n">
        <f aca="false">IF(COUNT(E431,H431)=0,"",MIN(E431,H431))</f>
        <v>5.9</v>
      </c>
      <c r="L431" s="6" t="n">
        <f aca="false">IF(COUNT(E431,H431)&lt;2,"",E431-H431)</f>
        <v>0</v>
      </c>
      <c r="M431" s="7" t="n">
        <f aca="false">IF(COUNT(E431,H431)&lt;2,"",E431/H431-1)</f>
        <v>0</v>
      </c>
    </row>
    <row r="432" customFormat="false" ht="15" hidden="false" customHeight="false" outlineLevel="0" collapsed="false">
      <c r="A432" s="4" t="n">
        <v>25552</v>
      </c>
      <c r="B432" s="4" t="s">
        <v>18814</v>
      </c>
      <c r="C432" s="4" t="s">
        <v>18811</v>
      </c>
      <c r="D432" s="35" t="n">
        <v>41.55</v>
      </c>
      <c r="E432" s="35" t="n">
        <v>34.65</v>
      </c>
      <c r="F432" s="36"/>
      <c r="G432" s="35" t="n">
        <v>41.55</v>
      </c>
      <c r="H432" s="35" t="n">
        <v>34.6</v>
      </c>
      <c r="I432" s="36"/>
      <c r="J432" s="4" t="str">
        <f aca="false">IF(COUNT(E432,H432)=0,"",IF(H432="","CAST",IF(E432="","MAB",IF(E432&lt;H432,"CAST",IF(H432&lt;E432,"MAB","EMPATE")))))</f>
        <v>MAB</v>
      </c>
      <c r="K432" s="6" t="n">
        <f aca="false">IF(COUNT(E432,H432)=0,"",MIN(E432,H432))</f>
        <v>34.6</v>
      </c>
      <c r="L432" s="6" t="n">
        <f aca="false">IF(COUNT(E432,H432)&lt;2,"",E432-H432)</f>
        <v>0.0499999999999972</v>
      </c>
      <c r="M432" s="7" t="n">
        <f aca="false">IF(COUNT(E432,H432)&lt;2,"",E432/H432-1)</f>
        <v>0.00144508670520227</v>
      </c>
    </row>
    <row r="433" customFormat="false" ht="15" hidden="false" customHeight="false" outlineLevel="0" collapsed="false">
      <c r="A433" s="4" t="n">
        <v>25420</v>
      </c>
      <c r="B433" s="4" t="s">
        <v>18815</v>
      </c>
      <c r="C433" s="4" t="s">
        <v>18811</v>
      </c>
      <c r="D433" s="35"/>
      <c r="E433" s="35"/>
      <c r="F433" s="36"/>
      <c r="G433" s="35" t="n">
        <v>62.74</v>
      </c>
      <c r="H433" s="35" t="n">
        <v>52.3</v>
      </c>
      <c r="I433" s="36"/>
      <c r="J433" s="4" t="str">
        <f aca="false">IF(COUNT(E433,H433)=0,"",IF(H433="","CAST",IF(E433="","MAB",IF(E433&lt;H433,"CAST",IF(H433&lt;E433,"MAB","EMPATE")))))</f>
        <v>MAB</v>
      </c>
      <c r="K433" s="6" t="n">
        <f aca="false">IF(COUNT(E433,H433)=0,"",MIN(E433,H433))</f>
        <v>52.3</v>
      </c>
      <c r="L433" s="6" t="str">
        <f aca="false">IF(COUNT(E433,H433)&lt;2,"",E433-H433)</f>
        <v/>
      </c>
      <c r="M433" s="7" t="str">
        <f aca="false">IF(COUNT(E433,H433)&lt;2,"",E433/H433-1)</f>
        <v/>
      </c>
    </row>
    <row r="434" customFormat="false" ht="15" hidden="false" customHeight="false" outlineLevel="0" collapsed="false">
      <c r="A434" s="4" t="n">
        <v>25421</v>
      </c>
      <c r="B434" s="4" t="s">
        <v>18816</v>
      </c>
      <c r="C434" s="4" t="s">
        <v>18811</v>
      </c>
      <c r="D434" s="35" t="n">
        <v>86.37</v>
      </c>
      <c r="E434" s="35" t="n">
        <v>71.95</v>
      </c>
      <c r="F434" s="36"/>
      <c r="G434" s="35"/>
      <c r="H434" s="35"/>
      <c r="I434" s="36"/>
      <c r="J434" s="4" t="str">
        <f aca="false">IF(COUNT(E434,H434)=0,"",IF(H434="","CAST",IF(E434="","MAB",IF(E434&lt;H434,"CAST",IF(H434&lt;E434,"MAB","EMPATE")))))</f>
        <v>CAST</v>
      </c>
      <c r="K434" s="6" t="n">
        <f aca="false">IF(COUNT(E434,H434)=0,"",MIN(E434,H434))</f>
        <v>71.95</v>
      </c>
      <c r="L434" s="6" t="str">
        <f aca="false">IF(COUNT(E434,H434)&lt;2,"",E434-H434)</f>
        <v/>
      </c>
      <c r="M434" s="7" t="str">
        <f aca="false">IF(COUNT(E434,H434)&lt;2,"",E434/H434-1)</f>
        <v/>
      </c>
    </row>
    <row r="435" customFormat="false" ht="15" hidden="false" customHeight="false" outlineLevel="0" collapsed="false">
      <c r="A435" s="4" t="n">
        <v>17256</v>
      </c>
      <c r="B435" s="4" t="s">
        <v>18817</v>
      </c>
      <c r="C435" s="4" t="s">
        <v>18811</v>
      </c>
      <c r="D435" s="35" t="n">
        <v>17.01</v>
      </c>
      <c r="E435" s="35" t="n">
        <v>14.6</v>
      </c>
      <c r="F435" s="36"/>
      <c r="G435" s="35" t="n">
        <v>17.11</v>
      </c>
      <c r="H435" s="35" t="n">
        <v>13.99</v>
      </c>
      <c r="I435" s="36"/>
      <c r="J435" s="4" t="str">
        <f aca="false">IF(COUNT(E435,H435)=0,"",IF(H435="","CAST",IF(E435="","MAB",IF(E435&lt;H435,"CAST",IF(H435&lt;E435,"MAB","EMPATE")))))</f>
        <v>MAB</v>
      </c>
      <c r="K435" s="6" t="n">
        <f aca="false">IF(COUNT(E435,H435)=0,"",MIN(E435,H435))</f>
        <v>13.99</v>
      </c>
      <c r="L435" s="6" t="n">
        <f aca="false">IF(COUNT(E435,H435)&lt;2,"",E435-H435)</f>
        <v>0.609999999999999</v>
      </c>
      <c r="M435" s="7" t="n">
        <f aca="false">IF(COUNT(E435,H435)&lt;2,"",E435/H435-1)</f>
        <v>0.043602573266619</v>
      </c>
    </row>
    <row r="436" customFormat="false" ht="15" hidden="false" customHeight="false" outlineLevel="0" collapsed="false">
      <c r="A436" s="4" t="n">
        <v>17178</v>
      </c>
      <c r="B436" s="4" t="s">
        <v>18818</v>
      </c>
      <c r="C436" s="4" t="s">
        <v>18811</v>
      </c>
      <c r="D436" s="35" t="n">
        <v>11.44</v>
      </c>
      <c r="E436" s="35" t="n">
        <v>9.49</v>
      </c>
      <c r="F436" s="36" t="n">
        <v>32</v>
      </c>
      <c r="G436" s="35" t="n">
        <v>11.51</v>
      </c>
      <c r="H436" s="35" t="n">
        <v>9.49</v>
      </c>
      <c r="I436" s="36" t="n">
        <v>32</v>
      </c>
      <c r="J436" s="4" t="str">
        <f aca="false">IF(COUNT(E436,H436)=0,"",IF(H436="","CAST",IF(E436="","MAB",IF(E436&lt;H436,"CAST",IF(H436&lt;E436,"MAB","EMPATE")))))</f>
        <v>EMPATE</v>
      </c>
      <c r="K436" s="6" t="n">
        <f aca="false">IF(COUNT(E436,H436)=0,"",MIN(E436,H436))</f>
        <v>9.49</v>
      </c>
      <c r="L436" s="6" t="n">
        <f aca="false">IF(COUNT(E436,H436)&lt;2,"",E436-H436)</f>
        <v>0</v>
      </c>
      <c r="M436" s="7" t="n">
        <f aca="false">IF(COUNT(E436,H436)&lt;2,"",E436/H436-1)</f>
        <v>0</v>
      </c>
    </row>
    <row r="437" customFormat="false" ht="15" hidden="false" customHeight="false" outlineLevel="0" collapsed="false">
      <c r="A437" s="4" t="n">
        <v>17179</v>
      </c>
      <c r="B437" s="4" t="s">
        <v>18819</v>
      </c>
      <c r="C437" s="4" t="s">
        <v>18811</v>
      </c>
      <c r="D437" s="35" t="n">
        <v>19.16</v>
      </c>
      <c r="E437" s="35" t="n">
        <v>15.99</v>
      </c>
      <c r="F437" s="36" t="n">
        <v>20</v>
      </c>
      <c r="G437" s="35" t="n">
        <v>19.16</v>
      </c>
      <c r="H437" s="35" t="n">
        <v>15.99</v>
      </c>
      <c r="I437" s="36" t="n">
        <v>24</v>
      </c>
      <c r="J437" s="4" t="str">
        <f aca="false">IF(COUNT(E437,H437)=0,"",IF(H437="","CAST",IF(E437="","MAB",IF(E437&lt;H437,"CAST",IF(H437&lt;E437,"MAB","EMPATE")))))</f>
        <v>EMPATE</v>
      </c>
      <c r="K437" s="6" t="n">
        <f aca="false">IF(COUNT(E437,H437)=0,"",MIN(E437,H437))</f>
        <v>15.99</v>
      </c>
      <c r="L437" s="6" t="n">
        <f aca="false">IF(COUNT(E437,H437)&lt;2,"",E437-H437)</f>
        <v>0</v>
      </c>
      <c r="M437" s="7" t="n">
        <f aca="false">IF(COUNT(E437,H437)&lt;2,"",E437/H437-1)</f>
        <v>0</v>
      </c>
    </row>
    <row r="438" customFormat="false" ht="15" hidden="false" customHeight="false" outlineLevel="0" collapsed="false">
      <c r="A438" s="4" t="n">
        <v>18835</v>
      </c>
      <c r="B438" s="4" t="s">
        <v>18820</v>
      </c>
      <c r="C438" s="4" t="s">
        <v>18811</v>
      </c>
      <c r="D438" s="35" t="n">
        <v>4.73</v>
      </c>
      <c r="E438" s="35" t="n">
        <v>3.95</v>
      </c>
      <c r="F438" s="36"/>
      <c r="G438" s="35" t="n">
        <v>4.75</v>
      </c>
      <c r="H438" s="35" t="n">
        <v>3.95</v>
      </c>
      <c r="I438" s="36"/>
      <c r="J438" s="4" t="str">
        <f aca="false">IF(COUNT(E438,H438)=0,"",IF(H438="","CAST",IF(E438="","MAB",IF(E438&lt;H438,"CAST",IF(H438&lt;E438,"MAB","EMPATE")))))</f>
        <v>EMPATE</v>
      </c>
      <c r="K438" s="6" t="n">
        <f aca="false">IF(COUNT(E438,H438)=0,"",MIN(E438,H438))</f>
        <v>3.95</v>
      </c>
      <c r="L438" s="6" t="n">
        <f aca="false">IF(COUNT(E438,H438)&lt;2,"",E438-H438)</f>
        <v>0</v>
      </c>
      <c r="M438" s="7" t="n">
        <f aca="false">IF(COUNT(E438,H438)&lt;2,"",E438/H438-1)</f>
        <v>0</v>
      </c>
    </row>
    <row r="439" customFormat="false" ht="15" hidden="false" customHeight="false" outlineLevel="0" collapsed="false">
      <c r="A439" s="4" t="n">
        <v>23271</v>
      </c>
      <c r="B439" s="4" t="s">
        <v>18821</v>
      </c>
      <c r="C439" s="4" t="s">
        <v>18811</v>
      </c>
      <c r="D439" s="35" t="n">
        <v>9.81</v>
      </c>
      <c r="E439" s="35" t="n">
        <v>8.15</v>
      </c>
      <c r="F439" s="36"/>
      <c r="G439" s="35" t="n">
        <v>9.8</v>
      </c>
      <c r="H439" s="35" t="n">
        <v>8.15</v>
      </c>
      <c r="I439" s="36"/>
      <c r="J439" s="4" t="str">
        <f aca="false">IF(COUNT(E439,H439)=0,"",IF(H439="","CAST",IF(E439="","MAB",IF(E439&lt;H439,"CAST",IF(H439&lt;E439,"MAB","EMPATE")))))</f>
        <v>EMPATE</v>
      </c>
      <c r="K439" s="6" t="n">
        <f aca="false">IF(COUNT(E439,H439)=0,"",MIN(E439,H439))</f>
        <v>8.15</v>
      </c>
      <c r="L439" s="6" t="n">
        <f aca="false">IF(COUNT(E439,H439)&lt;2,"",E439-H439)</f>
        <v>0</v>
      </c>
      <c r="M439" s="7" t="n">
        <f aca="false">IF(COUNT(E439,H439)&lt;2,"",E439/H439-1)</f>
        <v>0</v>
      </c>
    </row>
    <row r="440" customFormat="false" ht="15" hidden="false" customHeight="false" outlineLevel="0" collapsed="false">
      <c r="A440" s="4" t="n">
        <v>23272</v>
      </c>
      <c r="B440" s="4" t="s">
        <v>18822</v>
      </c>
      <c r="C440" s="4" t="s">
        <v>18811</v>
      </c>
      <c r="D440" s="35" t="n">
        <v>26.12</v>
      </c>
      <c r="E440" s="35" t="n">
        <v>21.75</v>
      </c>
      <c r="F440" s="36"/>
      <c r="G440" s="35" t="n">
        <v>26.12</v>
      </c>
      <c r="H440" s="35" t="n">
        <v>21.75</v>
      </c>
      <c r="I440" s="36"/>
      <c r="J440" s="4" t="str">
        <f aca="false">IF(COUNT(E440,H440)=0,"",IF(H440="","CAST",IF(E440="","MAB",IF(E440&lt;H440,"CAST",IF(H440&lt;E440,"MAB","EMPATE")))))</f>
        <v>EMPATE</v>
      </c>
      <c r="K440" s="6" t="n">
        <f aca="false">IF(COUNT(E440,H440)=0,"",MIN(E440,H440))</f>
        <v>21.75</v>
      </c>
      <c r="L440" s="6" t="n">
        <f aca="false">IF(COUNT(E440,H440)&lt;2,"",E440-H440)</f>
        <v>0</v>
      </c>
      <c r="M440" s="7" t="n">
        <f aca="false">IF(COUNT(E440,H440)&lt;2,"",E440/H440-1)</f>
        <v>0</v>
      </c>
    </row>
    <row r="441" customFormat="false" ht="15" hidden="false" customHeight="false" outlineLevel="0" collapsed="false">
      <c r="A441" s="4" t="n">
        <v>18832</v>
      </c>
      <c r="B441" s="4" t="s">
        <v>18823</v>
      </c>
      <c r="C441" s="4" t="s">
        <v>18811</v>
      </c>
      <c r="D441" s="35" t="n">
        <v>6.14</v>
      </c>
      <c r="E441" s="35" t="n">
        <v>5.1</v>
      </c>
      <c r="F441" s="36"/>
      <c r="G441" s="35" t="n">
        <v>6.14</v>
      </c>
      <c r="H441" s="35" t="n">
        <v>5.1</v>
      </c>
      <c r="I441" s="36"/>
      <c r="J441" s="4" t="str">
        <f aca="false">IF(COUNT(E441,H441)=0,"",IF(H441="","CAST",IF(E441="","MAB",IF(E441&lt;H441,"CAST",IF(H441&lt;E441,"MAB","EMPATE")))))</f>
        <v>EMPATE</v>
      </c>
      <c r="K441" s="6" t="n">
        <f aca="false">IF(COUNT(E441,H441)=0,"",MIN(E441,H441))</f>
        <v>5.1</v>
      </c>
      <c r="L441" s="6" t="n">
        <f aca="false">IF(COUNT(E441,H441)&lt;2,"",E441-H441)</f>
        <v>0</v>
      </c>
      <c r="M441" s="7" t="n">
        <f aca="false">IF(COUNT(E441,H441)&lt;2,"",E441/H441-1)</f>
        <v>0</v>
      </c>
    </row>
    <row r="442" customFormat="false" ht="15" hidden="false" customHeight="false" outlineLevel="0" collapsed="false">
      <c r="A442" s="4" t="n">
        <v>18833</v>
      </c>
      <c r="B442" s="4" t="s">
        <v>18824</v>
      </c>
      <c r="C442" s="4" t="s">
        <v>18811</v>
      </c>
      <c r="D442" s="35" t="n">
        <v>16.35</v>
      </c>
      <c r="E442" s="35" t="n">
        <v>13.6</v>
      </c>
      <c r="F442" s="36"/>
      <c r="G442" s="35" t="n">
        <v>16.35</v>
      </c>
      <c r="H442" s="35" t="n">
        <v>13.6</v>
      </c>
      <c r="I442" s="36"/>
      <c r="J442" s="4" t="str">
        <f aca="false">IF(COUNT(E442,H442)=0,"",IF(H442="","CAST",IF(E442="","MAB",IF(E442&lt;H442,"CAST",IF(H442&lt;E442,"MAB","EMPATE")))))</f>
        <v>EMPATE</v>
      </c>
      <c r="K442" s="6" t="n">
        <f aca="false">IF(COUNT(E442,H442)=0,"",MIN(E442,H442))</f>
        <v>13.6</v>
      </c>
      <c r="L442" s="6" t="n">
        <f aca="false">IF(COUNT(E442,H442)&lt;2,"",E442-H442)</f>
        <v>0</v>
      </c>
      <c r="M442" s="7" t="n">
        <f aca="false">IF(COUNT(E442,H442)&lt;2,"",E442/H442-1)</f>
        <v>0</v>
      </c>
    </row>
    <row r="443" customFormat="false" ht="15" hidden="false" customHeight="false" outlineLevel="0" collapsed="false">
      <c r="A443" s="4" t="n">
        <v>24915</v>
      </c>
      <c r="B443" s="4" t="s">
        <v>18825</v>
      </c>
      <c r="C443" s="4" t="s">
        <v>18811</v>
      </c>
      <c r="D443" s="35" t="n">
        <v>7.56</v>
      </c>
      <c r="E443" s="35" t="n">
        <v>6.3</v>
      </c>
      <c r="F443" s="36"/>
      <c r="G443" s="35" t="n">
        <v>7.41</v>
      </c>
      <c r="H443" s="35" t="n">
        <v>6.29</v>
      </c>
      <c r="I443" s="36"/>
      <c r="J443" s="4" t="str">
        <f aca="false">IF(COUNT(E443,H443)=0,"",IF(H443="","CAST",IF(E443="","MAB",IF(E443&lt;H443,"CAST",IF(H443&lt;E443,"MAB","EMPATE")))))</f>
        <v>MAB</v>
      </c>
      <c r="K443" s="6" t="n">
        <f aca="false">IF(COUNT(E443,H443)=0,"",MIN(E443,H443))</f>
        <v>6.29</v>
      </c>
      <c r="L443" s="6" t="n">
        <f aca="false">IF(COUNT(E443,H443)&lt;2,"",E443-H443)</f>
        <v>0.00999999999999979</v>
      </c>
      <c r="M443" s="7" t="n">
        <f aca="false">IF(COUNT(E443,H443)&lt;2,"",E443/H443-1)</f>
        <v>0.00158982511923678</v>
      </c>
    </row>
    <row r="444" customFormat="false" ht="15" hidden="false" customHeight="false" outlineLevel="0" collapsed="false">
      <c r="A444" s="4" t="n">
        <v>20488</v>
      </c>
      <c r="B444" s="4" t="s">
        <v>18826</v>
      </c>
      <c r="C444" s="4" t="s">
        <v>18811</v>
      </c>
      <c r="D444" s="35" t="n">
        <v>12.25</v>
      </c>
      <c r="E444" s="35" t="n">
        <v>10.2</v>
      </c>
      <c r="F444" s="36"/>
      <c r="G444" s="35" t="n">
        <v>12.25</v>
      </c>
      <c r="H444" s="35" t="n">
        <v>10.19</v>
      </c>
      <c r="I444" s="36"/>
      <c r="J444" s="4" t="str">
        <f aca="false">IF(COUNT(E444,H444)=0,"",IF(H444="","CAST",IF(E444="","MAB",IF(E444&lt;H444,"CAST",IF(H444&lt;E444,"MAB","EMPATE")))))</f>
        <v>MAB</v>
      </c>
      <c r="K444" s="6" t="n">
        <f aca="false">IF(COUNT(E444,H444)=0,"",MIN(E444,H444))</f>
        <v>10.19</v>
      </c>
      <c r="L444" s="6" t="n">
        <f aca="false">IF(COUNT(E444,H444)&lt;2,"",E444-H444)</f>
        <v>0.00999999999999979</v>
      </c>
      <c r="M444" s="7" t="n">
        <f aca="false">IF(COUNT(E444,H444)&lt;2,"",E444/H444-1)</f>
        <v>0.00098135426889101</v>
      </c>
    </row>
    <row r="445" customFormat="false" ht="15" hidden="false" customHeight="false" outlineLevel="0" collapsed="false">
      <c r="A445" s="4" t="n">
        <v>19998</v>
      </c>
      <c r="B445" s="4" t="s">
        <v>18827</v>
      </c>
      <c r="C445" s="4" t="s">
        <v>18811</v>
      </c>
      <c r="D445" s="35" t="n">
        <v>8.22</v>
      </c>
      <c r="E445" s="35" t="n">
        <v>6.85</v>
      </c>
      <c r="F445" s="36"/>
      <c r="G445" s="35" t="n">
        <v>8.22</v>
      </c>
      <c r="H445" s="35" t="n">
        <v>6.85</v>
      </c>
      <c r="I445" s="36"/>
      <c r="J445" s="4" t="str">
        <f aca="false">IF(COUNT(E445,H445)=0,"",IF(H445="","CAST",IF(E445="","MAB",IF(E445&lt;H445,"CAST",IF(H445&lt;E445,"MAB","EMPATE")))))</f>
        <v>EMPATE</v>
      </c>
      <c r="K445" s="6" t="n">
        <f aca="false">IF(COUNT(E445,H445)=0,"",MIN(E445,H445))</f>
        <v>6.85</v>
      </c>
      <c r="L445" s="6" t="n">
        <f aca="false">IF(COUNT(E445,H445)&lt;2,"",E445-H445)</f>
        <v>0</v>
      </c>
      <c r="M445" s="7" t="n">
        <f aca="false">IF(COUNT(E445,H445)&lt;2,"",E445/H445-1)</f>
        <v>0</v>
      </c>
    </row>
    <row r="446" customFormat="false" ht="15" hidden="false" customHeight="false" outlineLevel="0" collapsed="false">
      <c r="A446" s="4" t="n">
        <v>17268</v>
      </c>
      <c r="B446" s="4" t="s">
        <v>18828</v>
      </c>
      <c r="C446" s="4" t="s">
        <v>18811</v>
      </c>
      <c r="D446" s="35" t="n">
        <v>19.74</v>
      </c>
      <c r="E446" s="35" t="n">
        <v>16.45</v>
      </c>
      <c r="F446" s="36"/>
      <c r="G446" s="35"/>
      <c r="H446" s="35"/>
      <c r="I446" s="36"/>
      <c r="J446" s="4" t="str">
        <f aca="false">IF(COUNT(E446,H446)=0,"",IF(H446="","CAST",IF(E446="","MAB",IF(E446&lt;H446,"CAST",IF(H446&lt;E446,"MAB","EMPATE")))))</f>
        <v>CAST</v>
      </c>
      <c r="K446" s="6" t="n">
        <f aca="false">IF(COUNT(E446,H446)=0,"",MIN(E446,H446))</f>
        <v>16.45</v>
      </c>
      <c r="L446" s="6" t="str">
        <f aca="false">IF(COUNT(E446,H446)&lt;2,"",E446-H446)</f>
        <v/>
      </c>
      <c r="M446" s="7" t="str">
        <f aca="false">IF(COUNT(E446,H446)&lt;2,"",E446/H446-1)</f>
        <v/>
      </c>
    </row>
    <row r="447" customFormat="false" ht="15" hidden="false" customHeight="false" outlineLevel="0" collapsed="false">
      <c r="A447" s="4" t="n">
        <v>17272</v>
      </c>
      <c r="B447" s="4" t="s">
        <v>18829</v>
      </c>
      <c r="C447" s="4" t="s">
        <v>18811</v>
      </c>
      <c r="D447" s="35" t="n">
        <v>17.41</v>
      </c>
      <c r="E447" s="35" t="n">
        <v>14.5</v>
      </c>
      <c r="F447" s="36"/>
      <c r="G447" s="35" t="n">
        <v>17.41</v>
      </c>
      <c r="H447" s="35" t="n">
        <v>14.49</v>
      </c>
      <c r="I447" s="36"/>
      <c r="J447" s="4" t="str">
        <f aca="false">IF(COUNT(E447,H447)=0,"",IF(H447="","CAST",IF(E447="","MAB",IF(E447&lt;H447,"CAST",IF(H447&lt;E447,"MAB","EMPATE")))))</f>
        <v>MAB</v>
      </c>
      <c r="K447" s="6" t="n">
        <f aca="false">IF(COUNT(E447,H447)=0,"",MIN(E447,H447))</f>
        <v>14.49</v>
      </c>
      <c r="L447" s="6" t="n">
        <f aca="false">IF(COUNT(E447,H447)&lt;2,"",E447-H447)</f>
        <v>0.00999999999999979</v>
      </c>
      <c r="M447" s="7" t="n">
        <f aca="false">IF(COUNT(E447,H447)&lt;2,"",E447/H447-1)</f>
        <v>0.000690131124913673</v>
      </c>
    </row>
    <row r="448" customFormat="false" ht="15" hidden="false" customHeight="false" outlineLevel="0" collapsed="false">
      <c r="A448" s="4" t="n">
        <v>17274</v>
      </c>
      <c r="B448" s="4" t="s">
        <v>18830</v>
      </c>
      <c r="C448" s="4" t="s">
        <v>18811</v>
      </c>
      <c r="D448" s="35" t="n">
        <v>16.5</v>
      </c>
      <c r="E448" s="35" t="n">
        <v>14.1</v>
      </c>
      <c r="F448" s="36" t="n">
        <v>24</v>
      </c>
      <c r="G448" s="35"/>
      <c r="H448" s="35"/>
      <c r="I448" s="36"/>
      <c r="J448" s="4" t="str">
        <f aca="false">IF(COUNT(E448,H448)=0,"",IF(H448="","CAST",IF(E448="","MAB",IF(E448&lt;H448,"CAST",IF(H448&lt;E448,"MAB","EMPATE")))))</f>
        <v>CAST</v>
      </c>
      <c r="K448" s="6" t="n">
        <f aca="false">IF(COUNT(E448,H448)=0,"",MIN(E448,H448))</f>
        <v>14.1</v>
      </c>
      <c r="L448" s="6" t="str">
        <f aca="false">IF(COUNT(E448,H448)&lt;2,"",E448-H448)</f>
        <v/>
      </c>
      <c r="M448" s="7" t="str">
        <f aca="false">IF(COUNT(E448,H448)&lt;2,"",E448/H448-1)</f>
        <v/>
      </c>
    </row>
    <row r="449" customFormat="false" ht="15" hidden="false" customHeight="false" outlineLevel="0" collapsed="false">
      <c r="A449" s="4" t="n">
        <v>12208</v>
      </c>
      <c r="B449" s="4" t="s">
        <v>18831</v>
      </c>
      <c r="C449" s="4" t="s">
        <v>18811</v>
      </c>
      <c r="D449" s="35" t="n">
        <v>25.91</v>
      </c>
      <c r="E449" s="35" t="n">
        <v>20.99</v>
      </c>
      <c r="F449" s="36" t="n">
        <v>15</v>
      </c>
      <c r="G449" s="35" t="n">
        <v>25.9</v>
      </c>
      <c r="H449" s="35" t="n">
        <v>20.99</v>
      </c>
      <c r="I449" s="36" t="n">
        <v>15</v>
      </c>
      <c r="J449" s="4" t="str">
        <f aca="false">IF(COUNT(E449,H449)=0,"",IF(H449="","CAST",IF(E449="","MAB",IF(E449&lt;H449,"CAST",IF(H449&lt;E449,"MAB","EMPATE")))))</f>
        <v>EMPATE</v>
      </c>
      <c r="K449" s="6" t="n">
        <f aca="false">IF(COUNT(E449,H449)=0,"",MIN(E449,H449))</f>
        <v>20.99</v>
      </c>
      <c r="L449" s="6" t="n">
        <f aca="false">IF(COUNT(E449,H449)&lt;2,"",E449-H449)</f>
        <v>0</v>
      </c>
      <c r="M449" s="7" t="n">
        <f aca="false">IF(COUNT(E449,H449)&lt;2,"",E449/H449-1)</f>
        <v>0</v>
      </c>
    </row>
    <row r="450" customFormat="false" ht="15" hidden="false" customHeight="false" outlineLevel="0" collapsed="false">
      <c r="A450" s="4" t="n">
        <v>18080</v>
      </c>
      <c r="B450" s="4" t="s">
        <v>18832</v>
      </c>
      <c r="C450" s="4" t="s">
        <v>18811</v>
      </c>
      <c r="D450" s="35" t="n">
        <v>19.7</v>
      </c>
      <c r="E450" s="35" t="n">
        <v>16.85</v>
      </c>
      <c r="F450" s="36" t="n">
        <v>20</v>
      </c>
      <c r="G450" s="35" t="n">
        <v>19.82</v>
      </c>
      <c r="H450" s="35" t="n">
        <v>16.79</v>
      </c>
      <c r="I450" s="36"/>
      <c r="J450" s="4" t="str">
        <f aca="false">IF(COUNT(E450,H450)=0,"",IF(H450="","CAST",IF(E450="","MAB",IF(E450&lt;H450,"CAST",IF(H450&lt;E450,"MAB","EMPATE")))))</f>
        <v>MAB</v>
      </c>
      <c r="K450" s="6" t="n">
        <f aca="false">IF(COUNT(E450,H450)=0,"",MIN(E450,H450))</f>
        <v>16.79</v>
      </c>
      <c r="L450" s="6" t="n">
        <f aca="false">IF(COUNT(E450,H450)&lt;2,"",E450-H450)</f>
        <v>0.0600000000000023</v>
      </c>
      <c r="M450" s="7" t="n">
        <f aca="false">IF(COUNT(E450,H450)&lt;2,"",E450/H450-1)</f>
        <v>0.00357355568790951</v>
      </c>
    </row>
    <row r="451" customFormat="false" ht="15" hidden="false" customHeight="false" outlineLevel="0" collapsed="false">
      <c r="A451" s="4" t="n">
        <v>17281</v>
      </c>
      <c r="B451" s="4" t="s">
        <v>18833</v>
      </c>
      <c r="C451" s="4" t="s">
        <v>18811</v>
      </c>
      <c r="D451" s="35" t="n">
        <v>15.06</v>
      </c>
      <c r="E451" s="35" t="n">
        <v>12.55</v>
      </c>
      <c r="F451" s="36"/>
      <c r="G451" s="35" t="n">
        <v>15.04</v>
      </c>
      <c r="H451" s="35" t="n">
        <v>12.49</v>
      </c>
      <c r="I451" s="36"/>
      <c r="J451" s="4" t="str">
        <f aca="false">IF(COUNT(E451,H451)=0,"",IF(H451="","CAST",IF(E451="","MAB",IF(E451&lt;H451,"CAST",IF(H451&lt;E451,"MAB","EMPATE")))))</f>
        <v>MAB</v>
      </c>
      <c r="K451" s="6" t="n">
        <f aca="false">IF(COUNT(E451,H451)=0,"",MIN(E451,H451))</f>
        <v>12.49</v>
      </c>
      <c r="L451" s="6" t="n">
        <f aca="false">IF(COUNT(E451,H451)&lt;2,"",E451-H451)</f>
        <v>0.0600000000000005</v>
      </c>
      <c r="M451" s="7" t="n">
        <f aca="false">IF(COUNT(E451,H451)&lt;2,"",E451/H451-1)</f>
        <v>0.00480384307445969</v>
      </c>
    </row>
    <row r="452" customFormat="false" ht="15" hidden="false" customHeight="false" outlineLevel="0" collapsed="false">
      <c r="A452" s="4" t="n">
        <v>18086</v>
      </c>
      <c r="B452" s="4" t="s">
        <v>18834</v>
      </c>
      <c r="C452" s="4" t="s">
        <v>18811</v>
      </c>
      <c r="D452" s="35" t="n">
        <v>34.81</v>
      </c>
      <c r="E452" s="35" t="n">
        <v>28.99</v>
      </c>
      <c r="F452" s="36"/>
      <c r="G452" s="35"/>
      <c r="H452" s="35"/>
      <c r="I452" s="36"/>
      <c r="J452" s="4" t="str">
        <f aca="false">IF(COUNT(E452,H452)=0,"",IF(H452="","CAST",IF(E452="","MAB",IF(E452&lt;H452,"CAST",IF(H452&lt;E452,"MAB","EMPATE")))))</f>
        <v>CAST</v>
      </c>
      <c r="K452" s="6" t="n">
        <f aca="false">IF(COUNT(E452,H452)=0,"",MIN(E452,H452))</f>
        <v>28.99</v>
      </c>
      <c r="L452" s="6" t="str">
        <f aca="false">IF(COUNT(E452,H452)&lt;2,"",E452-H452)</f>
        <v/>
      </c>
      <c r="M452" s="7" t="str">
        <f aca="false">IF(COUNT(E452,H452)&lt;2,"",E452/H452-1)</f>
        <v/>
      </c>
    </row>
    <row r="453" customFormat="false" ht="15" hidden="false" customHeight="false" outlineLevel="0" collapsed="false">
      <c r="A453" s="4" t="n">
        <v>17283</v>
      </c>
      <c r="B453" s="4" t="s">
        <v>18835</v>
      </c>
      <c r="C453" s="4" t="s">
        <v>18811</v>
      </c>
      <c r="D453" s="35" t="n">
        <v>7.26</v>
      </c>
      <c r="E453" s="35" t="n">
        <v>6.05</v>
      </c>
      <c r="F453" s="36"/>
      <c r="G453" s="35"/>
      <c r="H453" s="35"/>
      <c r="I453" s="36"/>
      <c r="J453" s="4" t="str">
        <f aca="false">IF(COUNT(E453,H453)=0,"",IF(H453="","CAST",IF(E453="","MAB",IF(E453&lt;H453,"CAST",IF(H453&lt;E453,"MAB","EMPATE")))))</f>
        <v>CAST</v>
      </c>
      <c r="K453" s="6" t="n">
        <f aca="false">IF(COUNT(E453,H453)=0,"",MIN(E453,H453))</f>
        <v>6.05</v>
      </c>
      <c r="L453" s="6" t="str">
        <f aca="false">IF(COUNT(E453,H453)&lt;2,"",E453-H453)</f>
        <v/>
      </c>
      <c r="M453" s="7" t="str">
        <f aca="false">IF(COUNT(E453,H453)&lt;2,"",E453/H453-1)</f>
        <v/>
      </c>
    </row>
    <row r="454" customFormat="false" ht="15" hidden="false" customHeight="false" outlineLevel="0" collapsed="false">
      <c r="A454" s="4" t="n">
        <v>17198</v>
      </c>
      <c r="B454" s="4" t="s">
        <v>18836</v>
      </c>
      <c r="C454" s="4" t="s">
        <v>18811</v>
      </c>
      <c r="D454" s="35" t="n">
        <v>22.4</v>
      </c>
      <c r="E454" s="35" t="n">
        <v>18.65</v>
      </c>
      <c r="F454" s="36"/>
      <c r="G454" s="35"/>
      <c r="H454" s="35"/>
      <c r="I454" s="36"/>
      <c r="J454" s="4" t="str">
        <f aca="false">IF(COUNT(E454,H454)=0,"",IF(H454="","CAST",IF(E454="","MAB",IF(E454&lt;H454,"CAST",IF(H454&lt;E454,"MAB","EMPATE")))))</f>
        <v>CAST</v>
      </c>
      <c r="K454" s="6" t="n">
        <f aca="false">IF(COUNT(E454,H454)=0,"",MIN(E454,H454))</f>
        <v>18.65</v>
      </c>
      <c r="L454" s="6" t="str">
        <f aca="false">IF(COUNT(E454,H454)&lt;2,"",E454-H454)</f>
        <v/>
      </c>
      <c r="M454" s="7" t="str">
        <f aca="false">IF(COUNT(E454,H454)&lt;2,"",E454/H454-1)</f>
        <v/>
      </c>
    </row>
    <row r="455" customFormat="false" ht="15" hidden="false" customHeight="false" outlineLevel="0" collapsed="false">
      <c r="A455" s="4" t="n">
        <v>17199</v>
      </c>
      <c r="B455" s="4" t="s">
        <v>18837</v>
      </c>
      <c r="C455" s="4" t="s">
        <v>18811</v>
      </c>
      <c r="D455" s="35" t="n">
        <v>40.04</v>
      </c>
      <c r="E455" s="35" t="n">
        <v>36.05</v>
      </c>
      <c r="F455" s="36"/>
      <c r="G455" s="35" t="n">
        <v>40.24</v>
      </c>
      <c r="H455" s="35" t="n">
        <v>36.25</v>
      </c>
      <c r="I455" s="36"/>
      <c r="J455" s="4" t="str">
        <f aca="false">IF(COUNT(E455,H455)=0,"",IF(H455="","CAST",IF(E455="","MAB",IF(E455&lt;H455,"CAST",IF(H455&lt;E455,"MAB","EMPATE")))))</f>
        <v>CAST</v>
      </c>
      <c r="K455" s="6" t="n">
        <f aca="false">IF(COUNT(E455,H455)=0,"",MIN(E455,H455))</f>
        <v>36.05</v>
      </c>
      <c r="L455" s="6" t="n">
        <f aca="false">IF(COUNT(E455,H455)&lt;2,"",E455-H455)</f>
        <v>-0.200000000000003</v>
      </c>
      <c r="M455" s="7" t="n">
        <f aca="false">IF(COUNT(E455,H455)&lt;2,"",E455/H455-1)</f>
        <v>-0.00551724137931042</v>
      </c>
    </row>
    <row r="456" customFormat="false" ht="15" hidden="false" customHeight="false" outlineLevel="0" collapsed="false">
      <c r="A456" s="4" t="n">
        <v>13109</v>
      </c>
      <c r="B456" s="4" t="s">
        <v>18838</v>
      </c>
      <c r="C456" s="4" t="s">
        <v>18811</v>
      </c>
      <c r="D456" s="35" t="n">
        <v>30.47</v>
      </c>
      <c r="E456" s="35" t="n">
        <v>25.4</v>
      </c>
      <c r="F456" s="36"/>
      <c r="G456" s="35" t="n">
        <v>30.48</v>
      </c>
      <c r="H456" s="35" t="n">
        <v>25.4</v>
      </c>
      <c r="I456" s="36"/>
      <c r="J456" s="4" t="str">
        <f aca="false">IF(COUNT(E456,H456)=0,"",IF(H456="","CAST",IF(E456="","MAB",IF(E456&lt;H456,"CAST",IF(H456&lt;E456,"MAB","EMPATE")))))</f>
        <v>EMPATE</v>
      </c>
      <c r="K456" s="6" t="n">
        <f aca="false">IF(COUNT(E456,H456)=0,"",MIN(E456,H456))</f>
        <v>25.4</v>
      </c>
      <c r="L456" s="6" t="n">
        <f aca="false">IF(COUNT(E456,H456)&lt;2,"",E456-H456)</f>
        <v>0</v>
      </c>
      <c r="M456" s="7" t="n">
        <f aca="false">IF(COUNT(E456,H456)&lt;2,"",E456/H456-1)</f>
        <v>0</v>
      </c>
    </row>
    <row r="457" customFormat="false" ht="15" hidden="false" customHeight="false" outlineLevel="0" collapsed="false">
      <c r="A457" s="4" t="n">
        <v>18050</v>
      </c>
      <c r="B457" s="4" t="s">
        <v>18839</v>
      </c>
      <c r="C457" s="4" t="s">
        <v>18811</v>
      </c>
      <c r="D457" s="35" t="n">
        <v>15</v>
      </c>
      <c r="E457" s="35" t="n">
        <v>12.85</v>
      </c>
      <c r="F457" s="36"/>
      <c r="G457" s="35"/>
      <c r="H457" s="35"/>
      <c r="I457" s="36"/>
      <c r="J457" s="4" t="str">
        <f aca="false">IF(COUNT(E457,H457)=0,"",IF(H457="","CAST",IF(E457="","MAB",IF(E457&lt;H457,"CAST",IF(H457&lt;E457,"MAB","EMPATE")))))</f>
        <v>CAST</v>
      </c>
      <c r="K457" s="6" t="n">
        <f aca="false">IF(COUNT(E457,H457)=0,"",MIN(E457,H457))</f>
        <v>12.85</v>
      </c>
      <c r="L457" s="6" t="str">
        <f aca="false">IF(COUNT(E457,H457)&lt;2,"",E457-H457)</f>
        <v/>
      </c>
      <c r="M457" s="7" t="str">
        <f aca="false">IF(COUNT(E457,H457)&lt;2,"",E457/H457-1)</f>
        <v/>
      </c>
    </row>
    <row r="458" customFormat="false" ht="15" hidden="false" customHeight="false" outlineLevel="0" collapsed="false">
      <c r="A458" s="4" t="n">
        <v>18051</v>
      </c>
      <c r="B458" s="4" t="s">
        <v>18840</v>
      </c>
      <c r="C458" s="4" t="s">
        <v>18811</v>
      </c>
      <c r="D458" s="35" t="n">
        <v>15.16</v>
      </c>
      <c r="E458" s="35" t="n">
        <v>12.65</v>
      </c>
      <c r="F458" s="36"/>
      <c r="G458" s="35" t="n">
        <v>15.16</v>
      </c>
      <c r="H458" s="35" t="n">
        <v>12.65</v>
      </c>
      <c r="I458" s="36"/>
      <c r="J458" s="4" t="str">
        <f aca="false">IF(COUNT(E458,H458)=0,"",IF(H458="","CAST",IF(E458="","MAB",IF(E458&lt;H458,"CAST",IF(H458&lt;E458,"MAB","EMPATE")))))</f>
        <v>EMPATE</v>
      </c>
      <c r="K458" s="6" t="n">
        <f aca="false">IF(COUNT(E458,H458)=0,"",MIN(E458,H458))</f>
        <v>12.65</v>
      </c>
      <c r="L458" s="6" t="n">
        <f aca="false">IF(COUNT(E458,H458)&lt;2,"",E458-H458)</f>
        <v>0</v>
      </c>
      <c r="M458" s="7" t="n">
        <f aca="false">IF(COUNT(E458,H458)&lt;2,"",E458/H458-1)</f>
        <v>0</v>
      </c>
    </row>
    <row r="459" customFormat="false" ht="15" hidden="false" customHeight="false" outlineLevel="0" collapsed="false">
      <c r="A459" s="4" t="n">
        <v>20604</v>
      </c>
      <c r="B459" s="4" t="s">
        <v>18841</v>
      </c>
      <c r="C459" s="4" t="s">
        <v>18811</v>
      </c>
      <c r="D459" s="35" t="n">
        <v>14.61</v>
      </c>
      <c r="E459" s="35" t="n">
        <v>12.15</v>
      </c>
      <c r="F459" s="36"/>
      <c r="G459" s="35" t="n">
        <v>14.61</v>
      </c>
      <c r="H459" s="35" t="n">
        <v>12.15</v>
      </c>
      <c r="I459" s="36"/>
      <c r="J459" s="4" t="str">
        <f aca="false">IF(COUNT(E459,H459)=0,"",IF(H459="","CAST",IF(E459="","MAB",IF(E459&lt;H459,"CAST",IF(H459&lt;E459,"MAB","EMPATE")))))</f>
        <v>EMPATE</v>
      </c>
      <c r="K459" s="6" t="n">
        <f aca="false">IF(COUNT(E459,H459)=0,"",MIN(E459,H459))</f>
        <v>12.15</v>
      </c>
      <c r="L459" s="6" t="n">
        <f aca="false">IF(COUNT(E459,H459)&lt;2,"",E459-H459)</f>
        <v>0</v>
      </c>
      <c r="M459" s="7" t="n">
        <f aca="false">IF(COUNT(E459,H459)&lt;2,"",E459/H459-1)</f>
        <v>0</v>
      </c>
    </row>
    <row r="460" customFormat="false" ht="15" hidden="false" customHeight="false" outlineLevel="0" collapsed="false">
      <c r="A460" s="4" t="n">
        <v>26445</v>
      </c>
      <c r="B460" s="4" t="s">
        <v>18842</v>
      </c>
      <c r="C460" s="4" t="s">
        <v>18811</v>
      </c>
      <c r="D460" s="35" t="n">
        <v>20.59</v>
      </c>
      <c r="E460" s="35" t="n">
        <v>15.8</v>
      </c>
      <c r="F460" s="36"/>
      <c r="G460" s="35" t="n">
        <v>20.59</v>
      </c>
      <c r="H460" s="35" t="n">
        <v>15.99</v>
      </c>
      <c r="I460" s="36"/>
      <c r="J460" s="4" t="str">
        <f aca="false">IF(COUNT(E460,H460)=0,"",IF(H460="","CAST",IF(E460="","MAB",IF(E460&lt;H460,"CAST",IF(H460&lt;E460,"MAB","EMPATE")))))</f>
        <v>CAST</v>
      </c>
      <c r="K460" s="6" t="n">
        <f aca="false">IF(COUNT(E460,H460)=0,"",MIN(E460,H460))</f>
        <v>15.8</v>
      </c>
      <c r="L460" s="6" t="n">
        <f aca="false">IF(COUNT(E460,H460)&lt;2,"",E460-H460)</f>
        <v>-0.19</v>
      </c>
      <c r="M460" s="7" t="n">
        <f aca="false">IF(COUNT(E460,H460)&lt;2,"",E460/H460-1)</f>
        <v>-0.0118824265165728</v>
      </c>
    </row>
    <row r="461" customFormat="false" ht="15" hidden="false" customHeight="false" outlineLevel="0" collapsed="false">
      <c r="A461" s="4" t="n">
        <v>27230</v>
      </c>
      <c r="B461" s="4" t="s">
        <v>18843</v>
      </c>
      <c r="C461" s="4" t="s">
        <v>18811</v>
      </c>
      <c r="D461" s="35" t="n">
        <v>9.49</v>
      </c>
      <c r="E461" s="35" t="n">
        <v>7.9</v>
      </c>
      <c r="F461" s="36"/>
      <c r="G461" s="35"/>
      <c r="H461" s="35"/>
      <c r="I461" s="36"/>
      <c r="J461" s="4" t="str">
        <f aca="false">IF(COUNT(E461,H461)=0,"",IF(H461="","CAST",IF(E461="","MAB",IF(E461&lt;H461,"CAST",IF(H461&lt;E461,"MAB","EMPATE")))))</f>
        <v>CAST</v>
      </c>
      <c r="K461" s="6" t="n">
        <f aca="false">IF(COUNT(E461,H461)=0,"",MIN(E461,H461))</f>
        <v>7.9</v>
      </c>
      <c r="L461" s="6" t="str">
        <f aca="false">IF(COUNT(E461,H461)&lt;2,"",E461-H461)</f>
        <v/>
      </c>
      <c r="M461" s="7" t="str">
        <f aca="false">IF(COUNT(E461,H461)&lt;2,"",E461/H461-1)</f>
        <v/>
      </c>
    </row>
    <row r="462" customFormat="false" ht="15" hidden="false" customHeight="false" outlineLevel="0" collapsed="false">
      <c r="A462" s="4" t="n">
        <v>17288</v>
      </c>
      <c r="B462" s="4" t="s">
        <v>18844</v>
      </c>
      <c r="C462" s="4" t="s">
        <v>18811</v>
      </c>
      <c r="D462" s="35" t="n">
        <v>37.99</v>
      </c>
      <c r="E462" s="35" t="n">
        <v>32.7</v>
      </c>
      <c r="F462" s="36"/>
      <c r="G462" s="35" t="n">
        <v>38.01</v>
      </c>
      <c r="H462" s="35" t="n">
        <v>32.4</v>
      </c>
      <c r="I462" s="36"/>
      <c r="J462" s="4" t="str">
        <f aca="false">IF(COUNT(E462,H462)=0,"",IF(H462="","CAST",IF(E462="","MAB",IF(E462&lt;H462,"CAST",IF(H462&lt;E462,"MAB","EMPATE")))))</f>
        <v>MAB</v>
      </c>
      <c r="K462" s="6" t="n">
        <f aca="false">IF(COUNT(E462,H462)=0,"",MIN(E462,H462))</f>
        <v>32.4</v>
      </c>
      <c r="L462" s="6" t="n">
        <f aca="false">IF(COUNT(E462,H462)&lt;2,"",E462-H462)</f>
        <v>0.300000000000004</v>
      </c>
      <c r="M462" s="7" t="n">
        <f aca="false">IF(COUNT(E462,H462)&lt;2,"",E462/H462-1)</f>
        <v>0.0092592592592593</v>
      </c>
    </row>
    <row r="463" customFormat="false" ht="15" hidden="false" customHeight="false" outlineLevel="0" collapsed="false">
      <c r="A463" s="4" t="n">
        <v>18087</v>
      </c>
      <c r="B463" s="4" t="s">
        <v>18845</v>
      </c>
      <c r="C463" s="4" t="s">
        <v>18811</v>
      </c>
      <c r="D463" s="35" t="n">
        <v>50.54</v>
      </c>
      <c r="E463" s="35" t="n">
        <v>42.95</v>
      </c>
      <c r="F463" s="36"/>
      <c r="G463" s="35" t="n">
        <v>49.89</v>
      </c>
      <c r="H463" s="35" t="n">
        <v>42.89</v>
      </c>
      <c r="I463" s="36"/>
      <c r="J463" s="4" t="str">
        <f aca="false">IF(COUNT(E463,H463)=0,"",IF(H463="","CAST",IF(E463="","MAB",IF(E463&lt;H463,"CAST",IF(H463&lt;E463,"MAB","EMPATE")))))</f>
        <v>MAB</v>
      </c>
      <c r="K463" s="6" t="n">
        <f aca="false">IF(COUNT(E463,H463)=0,"",MIN(E463,H463))</f>
        <v>42.89</v>
      </c>
      <c r="L463" s="6" t="n">
        <f aca="false">IF(COUNT(E463,H463)&lt;2,"",E463-H463)</f>
        <v>0.0600000000000023</v>
      </c>
      <c r="M463" s="7" t="n">
        <f aca="false">IF(COUNT(E463,H463)&lt;2,"",E463/H463-1)</f>
        <v>0.00139892748892523</v>
      </c>
    </row>
    <row r="464" customFormat="false" ht="15" hidden="false" customHeight="false" outlineLevel="0" collapsed="false">
      <c r="A464" s="4" t="n">
        <v>17289</v>
      </c>
      <c r="B464" s="4" t="s">
        <v>18846</v>
      </c>
      <c r="C464" s="4" t="s">
        <v>18811</v>
      </c>
      <c r="D464" s="35" t="n">
        <v>9.17</v>
      </c>
      <c r="E464" s="35" t="n">
        <v>7.65</v>
      </c>
      <c r="F464" s="36"/>
      <c r="G464" s="35" t="n">
        <v>8.58</v>
      </c>
      <c r="H464" s="35" t="n">
        <v>7.15</v>
      </c>
      <c r="I464" s="36"/>
      <c r="J464" s="4" t="str">
        <f aca="false">IF(COUNT(E464,H464)=0,"",IF(H464="","CAST",IF(E464="","MAB",IF(E464&lt;H464,"CAST",IF(H464&lt;E464,"MAB","EMPATE")))))</f>
        <v>MAB</v>
      </c>
      <c r="K464" s="6" t="n">
        <f aca="false">IF(COUNT(E464,H464)=0,"",MIN(E464,H464))</f>
        <v>7.15</v>
      </c>
      <c r="L464" s="6" t="n">
        <f aca="false">IF(COUNT(E464,H464)&lt;2,"",E464-H464)</f>
        <v>0.5</v>
      </c>
      <c r="M464" s="7" t="n">
        <f aca="false">IF(COUNT(E464,H464)&lt;2,"",E464/H464-1)</f>
        <v>0.06993006993007</v>
      </c>
    </row>
    <row r="465" customFormat="false" ht="15" hidden="false" customHeight="false" outlineLevel="0" collapsed="false">
      <c r="A465" s="4" t="n">
        <v>21685</v>
      </c>
      <c r="B465" s="4" t="s">
        <v>18847</v>
      </c>
      <c r="C465" s="4" t="s">
        <v>18811</v>
      </c>
      <c r="D465" s="35" t="n">
        <v>12.42</v>
      </c>
      <c r="E465" s="35" t="n">
        <v>9.99</v>
      </c>
      <c r="F465" s="36" t="n">
        <v>32</v>
      </c>
      <c r="G465" s="35" t="n">
        <v>12.41</v>
      </c>
      <c r="H465" s="35" t="n">
        <v>9.99</v>
      </c>
      <c r="I465" s="36" t="n">
        <v>30</v>
      </c>
      <c r="J465" s="4" t="str">
        <f aca="false">IF(COUNT(E465,H465)=0,"",IF(H465="","CAST",IF(E465="","MAB",IF(E465&lt;H465,"CAST",IF(H465&lt;E465,"MAB","EMPATE")))))</f>
        <v>EMPATE</v>
      </c>
      <c r="K465" s="6" t="n">
        <f aca="false">IF(COUNT(E465,H465)=0,"",MIN(E465,H465))</f>
        <v>9.99</v>
      </c>
      <c r="L465" s="6" t="n">
        <f aca="false">IF(COUNT(E465,H465)&lt;2,"",E465-H465)</f>
        <v>0</v>
      </c>
      <c r="M465" s="7" t="n">
        <f aca="false">IF(COUNT(E465,H465)&lt;2,"",E465/H465-1)</f>
        <v>0</v>
      </c>
    </row>
    <row r="466" customFormat="false" ht="15" hidden="false" customHeight="false" outlineLevel="0" collapsed="false">
      <c r="A466" s="4" t="n">
        <v>27231</v>
      </c>
      <c r="B466" s="4" t="s">
        <v>18848</v>
      </c>
      <c r="C466" s="4" t="s">
        <v>18811</v>
      </c>
      <c r="D466" s="35" t="n">
        <v>18.46</v>
      </c>
      <c r="E466" s="35" t="n">
        <v>15.39</v>
      </c>
      <c r="F466" s="36"/>
      <c r="G466" s="35" t="n">
        <v>18.46</v>
      </c>
      <c r="H466" s="35" t="n">
        <v>15.4</v>
      </c>
      <c r="I466" s="36"/>
      <c r="J466" s="4" t="str">
        <f aca="false">IF(COUNT(E466,H466)=0,"",IF(H466="","CAST",IF(E466="","MAB",IF(E466&lt;H466,"CAST",IF(H466&lt;E466,"MAB","EMPATE")))))</f>
        <v>CAST</v>
      </c>
      <c r="K466" s="6" t="n">
        <f aca="false">IF(COUNT(E466,H466)=0,"",MIN(E466,H466))</f>
        <v>15.39</v>
      </c>
      <c r="L466" s="6" t="n">
        <f aca="false">IF(COUNT(E466,H466)&lt;2,"",E466-H466)</f>
        <v>-0.00999999999999979</v>
      </c>
      <c r="M466" s="7" t="n">
        <f aca="false">IF(COUNT(E466,H466)&lt;2,"",E466/H466-1)</f>
        <v>-0.000649350649350677</v>
      </c>
    </row>
    <row r="467" customFormat="false" ht="15" hidden="false" customHeight="false" outlineLevel="0" collapsed="false">
      <c r="A467" s="4" t="n">
        <v>17218</v>
      </c>
      <c r="B467" s="4" t="s">
        <v>18849</v>
      </c>
      <c r="C467" s="4" t="s">
        <v>18811</v>
      </c>
      <c r="D467" s="35" t="n">
        <v>5.35</v>
      </c>
      <c r="E467" s="35" t="n">
        <v>4.55</v>
      </c>
      <c r="F467" s="36" t="n">
        <v>64</v>
      </c>
      <c r="G467" s="35"/>
      <c r="H467" s="35"/>
      <c r="I467" s="36"/>
      <c r="J467" s="4" t="str">
        <f aca="false">IF(COUNT(E467,H467)=0,"",IF(H467="","CAST",IF(E467="","MAB",IF(E467&lt;H467,"CAST",IF(H467&lt;E467,"MAB","EMPATE")))))</f>
        <v>CAST</v>
      </c>
      <c r="K467" s="6" t="n">
        <f aca="false">IF(COUNT(E467,H467)=0,"",MIN(E467,H467))</f>
        <v>4.55</v>
      </c>
      <c r="L467" s="6" t="str">
        <f aca="false">IF(COUNT(E467,H467)&lt;2,"",E467-H467)</f>
        <v/>
      </c>
      <c r="M467" s="7" t="str">
        <f aca="false">IF(COUNT(E467,H467)&lt;2,"",E467/H467-1)</f>
        <v/>
      </c>
    </row>
    <row r="468" customFormat="false" ht="15" hidden="false" customHeight="false" outlineLevel="0" collapsed="false">
      <c r="A468" s="4" t="n">
        <v>17290</v>
      </c>
      <c r="B468" s="4" t="s">
        <v>18850</v>
      </c>
      <c r="C468" s="4" t="s">
        <v>18811</v>
      </c>
      <c r="D468" s="35" t="n">
        <v>13.7</v>
      </c>
      <c r="E468" s="35" t="n">
        <v>11.79</v>
      </c>
      <c r="F468" s="36"/>
      <c r="G468" s="35" t="n">
        <v>13.7</v>
      </c>
      <c r="H468" s="35" t="n">
        <v>11.59</v>
      </c>
      <c r="I468" s="36"/>
      <c r="J468" s="4" t="str">
        <f aca="false">IF(COUNT(E468,H468)=0,"",IF(H468="","CAST",IF(E468="","MAB",IF(E468&lt;H468,"CAST",IF(H468&lt;E468,"MAB","EMPATE")))))</f>
        <v>MAB</v>
      </c>
      <c r="K468" s="6" t="n">
        <f aca="false">IF(COUNT(E468,H468)=0,"",MIN(E468,H468))</f>
        <v>11.59</v>
      </c>
      <c r="L468" s="6" t="n">
        <f aca="false">IF(COUNT(E468,H468)&lt;2,"",E468-H468)</f>
        <v>0.199999999999999</v>
      </c>
      <c r="M468" s="7" t="n">
        <f aca="false">IF(COUNT(E468,H468)&lt;2,"",E468/H468-1)</f>
        <v>0.0172562553925797</v>
      </c>
    </row>
    <row r="469" customFormat="false" ht="15" hidden="false" customHeight="false" outlineLevel="0" collapsed="false">
      <c r="A469" s="4" t="n">
        <v>17291</v>
      </c>
      <c r="B469" s="4" t="s">
        <v>18851</v>
      </c>
      <c r="C469" s="4" t="s">
        <v>18811</v>
      </c>
      <c r="D469" s="35" t="n">
        <v>27.37</v>
      </c>
      <c r="E469" s="35" t="n">
        <v>22.79</v>
      </c>
      <c r="F469" s="36"/>
      <c r="G469" s="35"/>
      <c r="H469" s="35"/>
      <c r="I469" s="36"/>
      <c r="J469" s="4" t="str">
        <f aca="false">IF(COUNT(E469,H469)=0,"",IF(H469="","CAST",IF(E469="","MAB",IF(E469&lt;H469,"CAST",IF(H469&lt;E469,"MAB","EMPATE")))))</f>
        <v>CAST</v>
      </c>
      <c r="K469" s="6" t="n">
        <f aca="false">IF(COUNT(E469,H469)=0,"",MIN(E469,H469))</f>
        <v>22.79</v>
      </c>
      <c r="L469" s="6" t="str">
        <f aca="false">IF(COUNT(E469,H469)&lt;2,"",E469-H469)</f>
        <v/>
      </c>
      <c r="M469" s="7" t="str">
        <f aca="false">IF(COUNT(E469,H469)&lt;2,"",E469/H469-1)</f>
        <v/>
      </c>
    </row>
    <row r="470" customFormat="false" ht="15" hidden="false" customHeight="false" outlineLevel="0" collapsed="false">
      <c r="A470" s="4" t="n">
        <v>17292</v>
      </c>
      <c r="B470" s="4" t="s">
        <v>18852</v>
      </c>
      <c r="C470" s="4" t="s">
        <v>18811</v>
      </c>
      <c r="D470" s="35" t="n">
        <v>19.9</v>
      </c>
      <c r="E470" s="35" t="n">
        <v>16.99</v>
      </c>
      <c r="F470" s="36"/>
      <c r="G470" s="35" t="n">
        <v>19.66</v>
      </c>
      <c r="H470" s="35" t="n">
        <v>16.95</v>
      </c>
      <c r="I470" s="36"/>
      <c r="J470" s="4" t="str">
        <f aca="false">IF(COUNT(E470,H470)=0,"",IF(H470="","CAST",IF(E470="","MAB",IF(E470&lt;H470,"CAST",IF(H470&lt;E470,"MAB","EMPATE")))))</f>
        <v>MAB</v>
      </c>
      <c r="K470" s="6" t="n">
        <f aca="false">IF(COUNT(E470,H470)=0,"",MIN(E470,H470))</f>
        <v>16.95</v>
      </c>
      <c r="L470" s="6" t="n">
        <f aca="false">IF(COUNT(E470,H470)&lt;2,"",E470-H470)</f>
        <v>0.0399999999999992</v>
      </c>
      <c r="M470" s="7" t="n">
        <f aca="false">IF(COUNT(E470,H470)&lt;2,"",E470/H470-1)</f>
        <v>0.00235988200589965</v>
      </c>
    </row>
    <row r="471" customFormat="false" ht="15" hidden="false" customHeight="false" outlineLevel="0" collapsed="false">
      <c r="A471" s="4" t="n">
        <v>27635</v>
      </c>
      <c r="B471" s="4" t="s">
        <v>18853</v>
      </c>
      <c r="C471" s="4" t="s">
        <v>18811</v>
      </c>
      <c r="D471" s="35" t="n">
        <v>18.23</v>
      </c>
      <c r="E471" s="35" t="n">
        <v>15.2</v>
      </c>
      <c r="F471" s="36"/>
      <c r="G471" s="35" t="n">
        <v>19.31</v>
      </c>
      <c r="H471" s="35" t="n">
        <v>16.4</v>
      </c>
      <c r="I471" s="36"/>
      <c r="J471" s="4" t="str">
        <f aca="false">IF(COUNT(E471,H471)=0,"",IF(H471="","CAST",IF(E471="","MAB",IF(E471&lt;H471,"CAST",IF(H471&lt;E471,"MAB","EMPATE")))))</f>
        <v>CAST</v>
      </c>
      <c r="K471" s="6" t="n">
        <f aca="false">IF(COUNT(E471,H471)=0,"",MIN(E471,H471))</f>
        <v>15.2</v>
      </c>
      <c r="L471" s="6" t="n">
        <f aca="false">IF(COUNT(E471,H471)&lt;2,"",E471-H471)</f>
        <v>-1.2</v>
      </c>
      <c r="M471" s="7" t="n">
        <f aca="false">IF(COUNT(E471,H471)&lt;2,"",E471/H471-1)</f>
        <v>-0.073170731707317</v>
      </c>
    </row>
    <row r="472" customFormat="false" ht="15" hidden="false" customHeight="false" outlineLevel="0" collapsed="false">
      <c r="A472" s="4" t="n">
        <v>26122</v>
      </c>
      <c r="B472" s="4" t="s">
        <v>18854</v>
      </c>
      <c r="C472" s="4" t="s">
        <v>18811</v>
      </c>
      <c r="D472" s="35" t="n">
        <v>21.84</v>
      </c>
      <c r="E472" s="35" t="n">
        <v>18.2</v>
      </c>
      <c r="F472" s="36"/>
      <c r="G472" s="35"/>
      <c r="H472" s="35"/>
      <c r="I472" s="36"/>
      <c r="J472" s="4" t="str">
        <f aca="false">IF(COUNT(E472,H472)=0,"",IF(H472="","CAST",IF(E472="","MAB",IF(E472&lt;H472,"CAST",IF(H472&lt;E472,"MAB","EMPATE")))))</f>
        <v>CAST</v>
      </c>
      <c r="K472" s="6" t="n">
        <f aca="false">IF(COUNT(E472,H472)=0,"",MIN(E472,H472))</f>
        <v>18.2</v>
      </c>
      <c r="L472" s="6" t="str">
        <f aca="false">IF(COUNT(E472,H472)&lt;2,"",E472-H472)</f>
        <v/>
      </c>
      <c r="M472" s="7" t="str">
        <f aca="false">IF(COUNT(E472,H472)&lt;2,"",E472/H472-1)</f>
        <v/>
      </c>
    </row>
    <row r="473" customFormat="false" ht="15" hidden="false" customHeight="false" outlineLevel="0" collapsed="false">
      <c r="A473" s="4" t="n">
        <v>26121</v>
      </c>
      <c r="B473" s="4" t="s">
        <v>18855</v>
      </c>
      <c r="C473" s="4" t="s">
        <v>18811</v>
      </c>
      <c r="D473" s="35"/>
      <c r="E473" s="35"/>
      <c r="F473" s="36"/>
      <c r="G473" s="35" t="n">
        <v>23.34</v>
      </c>
      <c r="H473" s="35" t="n">
        <v>19.45</v>
      </c>
      <c r="I473" s="36"/>
      <c r="J473" s="4" t="str">
        <f aca="false">IF(COUNT(E473,H473)=0,"",IF(H473="","CAST",IF(E473="","MAB",IF(E473&lt;H473,"CAST",IF(H473&lt;E473,"MAB","EMPATE")))))</f>
        <v>MAB</v>
      </c>
      <c r="K473" s="6" t="n">
        <f aca="false">IF(COUNT(E473,H473)=0,"",MIN(E473,H473))</f>
        <v>19.45</v>
      </c>
      <c r="L473" s="6" t="str">
        <f aca="false">IF(COUNT(E473,H473)&lt;2,"",E473-H473)</f>
        <v/>
      </c>
      <c r="M473" s="7" t="str">
        <f aca="false">IF(COUNT(E473,H473)&lt;2,"",E473/H473-1)</f>
        <v/>
      </c>
    </row>
    <row r="474" customFormat="false" ht="15" hidden="false" customHeight="false" outlineLevel="0" collapsed="false">
      <c r="A474" s="4" t="n">
        <v>23274</v>
      </c>
      <c r="B474" s="4" t="s">
        <v>18856</v>
      </c>
      <c r="C474" s="4" t="s">
        <v>18811</v>
      </c>
      <c r="D474" s="35"/>
      <c r="E474" s="35"/>
      <c r="F474" s="36"/>
      <c r="G474" s="35" t="n">
        <v>29.82</v>
      </c>
      <c r="H474" s="35" t="n">
        <v>24.85</v>
      </c>
      <c r="I474" s="36"/>
      <c r="J474" s="4" t="str">
        <f aca="false">IF(COUNT(E474,H474)=0,"",IF(H474="","CAST",IF(E474="","MAB",IF(E474&lt;H474,"CAST",IF(H474&lt;E474,"MAB","EMPATE")))))</f>
        <v>MAB</v>
      </c>
      <c r="K474" s="6" t="n">
        <f aca="false">IF(COUNT(E474,H474)=0,"",MIN(E474,H474))</f>
        <v>24.85</v>
      </c>
      <c r="L474" s="6" t="str">
        <f aca="false">IF(COUNT(E474,H474)&lt;2,"",E474-H474)</f>
        <v/>
      </c>
      <c r="M474" s="7" t="str">
        <f aca="false">IF(COUNT(E474,H474)&lt;2,"",E474/H474-1)</f>
        <v/>
      </c>
    </row>
    <row r="475" customFormat="false" ht="15" hidden="false" customHeight="false" outlineLevel="0" collapsed="false">
      <c r="A475" s="4" t="n">
        <v>23273</v>
      </c>
      <c r="B475" s="4" t="s">
        <v>18857</v>
      </c>
      <c r="C475" s="4" t="s">
        <v>18811</v>
      </c>
      <c r="D475" s="35" t="n">
        <v>28.77</v>
      </c>
      <c r="E475" s="35" t="n">
        <v>23.95</v>
      </c>
      <c r="F475" s="36"/>
      <c r="G475" s="35"/>
      <c r="H475" s="35"/>
      <c r="I475" s="36"/>
      <c r="J475" s="4" t="str">
        <f aca="false">IF(COUNT(E475,H475)=0,"",IF(H475="","CAST",IF(E475="","MAB",IF(E475&lt;H475,"CAST",IF(H475&lt;E475,"MAB","EMPATE")))))</f>
        <v>CAST</v>
      </c>
      <c r="K475" s="6" t="n">
        <f aca="false">IF(COUNT(E475,H475)=0,"",MIN(E475,H475))</f>
        <v>23.95</v>
      </c>
      <c r="L475" s="6" t="str">
        <f aca="false">IF(COUNT(E475,H475)&lt;2,"",E475-H475)</f>
        <v/>
      </c>
      <c r="M475" s="7" t="str">
        <f aca="false">IF(COUNT(E475,H475)&lt;2,"",E475/H475-1)</f>
        <v/>
      </c>
    </row>
    <row r="476" customFormat="false" ht="15" hidden="false" customHeight="false" outlineLevel="0" collapsed="false">
      <c r="A476" s="4" t="n">
        <v>25344</v>
      </c>
      <c r="B476" s="4" t="s">
        <v>18858</v>
      </c>
      <c r="C476" s="4" t="s">
        <v>18811</v>
      </c>
      <c r="D476" s="35" t="n">
        <v>53.28</v>
      </c>
      <c r="E476" s="35" t="n">
        <v>45.85</v>
      </c>
      <c r="F476" s="36"/>
      <c r="G476" s="35"/>
      <c r="H476" s="35"/>
      <c r="I476" s="36"/>
      <c r="J476" s="4" t="str">
        <f aca="false">IF(COUNT(E476,H476)=0,"",IF(H476="","CAST",IF(E476="","MAB",IF(E476&lt;H476,"CAST",IF(H476&lt;E476,"MAB","EMPATE")))))</f>
        <v>CAST</v>
      </c>
      <c r="K476" s="6" t="n">
        <f aca="false">IF(COUNT(E476,H476)=0,"",MIN(E476,H476))</f>
        <v>45.85</v>
      </c>
      <c r="L476" s="6" t="str">
        <f aca="false">IF(COUNT(E476,H476)&lt;2,"",E476-H476)</f>
        <v/>
      </c>
      <c r="M476" s="7" t="str">
        <f aca="false">IF(COUNT(E476,H476)&lt;2,"",E476/H476-1)</f>
        <v/>
      </c>
    </row>
    <row r="477" customFormat="false" ht="15" hidden="false" customHeight="false" outlineLevel="0" collapsed="false">
      <c r="A477" s="4" t="n">
        <v>17240</v>
      </c>
      <c r="B477" s="4" t="s">
        <v>18859</v>
      </c>
      <c r="C477" s="4" t="s">
        <v>18811</v>
      </c>
      <c r="D477" s="35" t="n">
        <v>67.05</v>
      </c>
      <c r="E477" s="35" t="n">
        <v>57.35</v>
      </c>
      <c r="F477" s="36"/>
      <c r="G477" s="35"/>
      <c r="H477" s="35"/>
      <c r="I477" s="36"/>
      <c r="J477" s="4" t="str">
        <f aca="false">IF(COUNT(E477,H477)=0,"",IF(H477="","CAST",IF(E477="","MAB",IF(E477&lt;H477,"CAST",IF(H477&lt;E477,"MAB","EMPATE")))))</f>
        <v>CAST</v>
      </c>
      <c r="K477" s="6" t="n">
        <f aca="false">IF(COUNT(E477,H477)=0,"",MIN(E477,H477))</f>
        <v>57.35</v>
      </c>
      <c r="L477" s="6" t="str">
        <f aca="false">IF(COUNT(E477,H477)&lt;2,"",E477-H477)</f>
        <v/>
      </c>
      <c r="M477" s="7" t="str">
        <f aca="false">IF(COUNT(E477,H477)&lt;2,"",E477/H477-1)</f>
        <v/>
      </c>
    </row>
    <row r="478" customFormat="false" ht="15" hidden="false" customHeight="false" outlineLevel="0" collapsed="false">
      <c r="A478" s="4" t="n">
        <v>17304</v>
      </c>
      <c r="B478" s="4" t="s">
        <v>18860</v>
      </c>
      <c r="C478" s="4" t="s">
        <v>18861</v>
      </c>
      <c r="D478" s="35" t="n">
        <v>3.61</v>
      </c>
      <c r="E478" s="35" t="n">
        <v>2.99</v>
      </c>
      <c r="F478" s="36"/>
      <c r="G478" s="35" t="n">
        <v>3.61</v>
      </c>
      <c r="H478" s="35" t="n">
        <v>2.99</v>
      </c>
      <c r="I478" s="36"/>
      <c r="J478" s="4" t="str">
        <f aca="false">IF(COUNT(E478,H478)=0,"",IF(H478="","CAST",IF(E478="","MAB",IF(E478&lt;H478,"CAST",IF(H478&lt;E478,"MAB","EMPATE")))))</f>
        <v>EMPATE</v>
      </c>
      <c r="K478" s="6" t="n">
        <f aca="false">IF(COUNT(E478,H478)=0,"",MIN(E478,H478))</f>
        <v>2.99</v>
      </c>
      <c r="L478" s="6" t="n">
        <f aca="false">IF(COUNT(E478,H478)&lt;2,"",E478-H478)</f>
        <v>0</v>
      </c>
      <c r="M478" s="7" t="n">
        <f aca="false">IF(COUNT(E478,H478)&lt;2,"",E478/H478-1)</f>
        <v>0</v>
      </c>
    </row>
    <row r="479" customFormat="false" ht="15" hidden="false" customHeight="false" outlineLevel="0" collapsed="false">
      <c r="A479" s="4" t="n">
        <v>17303</v>
      </c>
      <c r="B479" s="4" t="s">
        <v>18509</v>
      </c>
      <c r="C479" s="4" t="s">
        <v>18861</v>
      </c>
      <c r="D479" s="35"/>
      <c r="E479" s="35"/>
      <c r="F479" s="36"/>
      <c r="G479" s="35" t="n">
        <v>4.61</v>
      </c>
      <c r="H479" s="35" t="n">
        <v>3.85</v>
      </c>
      <c r="I479" s="36"/>
      <c r="J479" s="4" t="str">
        <f aca="false">IF(COUNT(E479,H479)=0,"",IF(H479="","CAST",IF(E479="","MAB",IF(E479&lt;H479,"CAST",IF(H479&lt;E479,"MAB","EMPATE")))))</f>
        <v>MAB</v>
      </c>
      <c r="K479" s="6" t="n">
        <f aca="false">IF(COUNT(E479,H479)=0,"",MIN(E479,H479))</f>
        <v>3.85</v>
      </c>
      <c r="L479" s="6" t="str">
        <f aca="false">IF(COUNT(E479,H479)&lt;2,"",E479-H479)</f>
        <v/>
      </c>
      <c r="M479" s="7" t="str">
        <f aca="false">IF(COUNT(E479,H479)&lt;2,"",E479/H479-1)</f>
        <v/>
      </c>
    </row>
    <row r="480" customFormat="false" ht="15" hidden="false" customHeight="false" outlineLevel="0" collapsed="false">
      <c r="A480" s="4" t="n">
        <v>17637</v>
      </c>
      <c r="B480" s="4" t="s">
        <v>18862</v>
      </c>
      <c r="C480" s="4" t="s">
        <v>18861</v>
      </c>
      <c r="D480" s="35" t="n">
        <v>24.15</v>
      </c>
      <c r="E480" s="35" t="n">
        <v>20.15</v>
      </c>
      <c r="F480" s="36"/>
      <c r="G480" s="35"/>
      <c r="H480" s="35"/>
      <c r="I480" s="36"/>
      <c r="J480" s="4" t="str">
        <f aca="false">IF(COUNT(E480,H480)=0,"",IF(H480="","CAST",IF(E480="","MAB",IF(E480&lt;H480,"CAST",IF(H480&lt;E480,"MAB","EMPATE")))))</f>
        <v>CAST</v>
      </c>
      <c r="K480" s="6" t="n">
        <f aca="false">IF(COUNT(E480,H480)=0,"",MIN(E480,H480))</f>
        <v>20.15</v>
      </c>
      <c r="L480" s="6" t="str">
        <f aca="false">IF(COUNT(E480,H480)&lt;2,"",E480-H480)</f>
        <v/>
      </c>
      <c r="M480" s="7" t="str">
        <f aca="false">IF(COUNT(E480,H480)&lt;2,"",E480/H480-1)</f>
        <v/>
      </c>
    </row>
    <row r="481" customFormat="false" ht="15" hidden="false" customHeight="false" outlineLevel="0" collapsed="false">
      <c r="A481" s="4" t="n">
        <v>17326</v>
      </c>
      <c r="B481" s="4" t="s">
        <v>18511</v>
      </c>
      <c r="C481" s="4" t="s">
        <v>18861</v>
      </c>
      <c r="D481" s="35" t="n">
        <v>3.93</v>
      </c>
      <c r="E481" s="35" t="n">
        <v>3.25</v>
      </c>
      <c r="F481" s="36"/>
      <c r="G481" s="35" t="n">
        <v>4.73</v>
      </c>
      <c r="H481" s="35" t="n">
        <v>3.7</v>
      </c>
      <c r="I481" s="36"/>
      <c r="J481" s="4" t="str">
        <f aca="false">IF(COUNT(E481,H481)=0,"",IF(H481="","CAST",IF(E481="","MAB",IF(E481&lt;H481,"CAST",IF(H481&lt;E481,"MAB","EMPATE")))))</f>
        <v>CAST</v>
      </c>
      <c r="K481" s="6" t="n">
        <f aca="false">IF(COUNT(E481,H481)=0,"",MIN(E481,H481))</f>
        <v>3.25</v>
      </c>
      <c r="L481" s="6" t="n">
        <f aca="false">IF(COUNT(E481,H481)&lt;2,"",E481-H481)</f>
        <v>-0.45</v>
      </c>
      <c r="M481" s="7" t="n">
        <f aca="false">IF(COUNT(E481,H481)&lt;2,"",E481/H481-1)</f>
        <v>-0.121621621621622</v>
      </c>
    </row>
    <row r="482" customFormat="false" ht="15" hidden="false" customHeight="false" outlineLevel="0" collapsed="false">
      <c r="A482" s="4" t="n">
        <v>17913</v>
      </c>
      <c r="B482" s="4" t="s">
        <v>18863</v>
      </c>
      <c r="C482" s="4" t="s">
        <v>18861</v>
      </c>
      <c r="D482" s="35"/>
      <c r="E482" s="35"/>
      <c r="F482" s="36"/>
      <c r="G482" s="35" t="n">
        <v>41.65</v>
      </c>
      <c r="H482" s="35" t="n">
        <v>34.7</v>
      </c>
      <c r="I482" s="36"/>
      <c r="J482" s="4" t="str">
        <f aca="false">IF(COUNT(E482,H482)=0,"",IF(H482="","CAST",IF(E482="","MAB",IF(E482&lt;H482,"CAST",IF(H482&lt;E482,"MAB","EMPATE")))))</f>
        <v>MAB</v>
      </c>
      <c r="K482" s="6" t="n">
        <f aca="false">IF(COUNT(E482,H482)=0,"",MIN(E482,H482))</f>
        <v>34.7</v>
      </c>
      <c r="L482" s="6" t="str">
        <f aca="false">IF(COUNT(E482,H482)&lt;2,"",E482-H482)</f>
        <v/>
      </c>
      <c r="M482" s="7" t="str">
        <f aca="false">IF(COUNT(E482,H482)&lt;2,"",E482/H482-1)</f>
        <v/>
      </c>
    </row>
    <row r="483" customFormat="false" ht="15" hidden="false" customHeight="false" outlineLevel="0" collapsed="false">
      <c r="A483" s="4" t="n">
        <v>20261</v>
      </c>
      <c r="B483" s="4" t="s">
        <v>18613</v>
      </c>
      <c r="C483" s="4" t="s">
        <v>18861</v>
      </c>
      <c r="D483" s="35" t="n">
        <v>38.84</v>
      </c>
      <c r="E483" s="35" t="n">
        <v>33.2</v>
      </c>
      <c r="F483" s="36"/>
      <c r="G483" s="35" t="n">
        <v>38.84</v>
      </c>
      <c r="H483" s="35" t="n">
        <v>33.2</v>
      </c>
      <c r="I483" s="36"/>
      <c r="J483" s="4" t="str">
        <f aca="false">IF(COUNT(E483,H483)=0,"",IF(H483="","CAST",IF(E483="","MAB",IF(E483&lt;H483,"CAST",IF(H483&lt;E483,"MAB","EMPATE")))))</f>
        <v>EMPATE</v>
      </c>
      <c r="K483" s="6" t="n">
        <f aca="false">IF(COUNT(E483,H483)=0,"",MIN(E483,H483))</f>
        <v>33.2</v>
      </c>
      <c r="L483" s="6" t="n">
        <f aca="false">IF(COUNT(E483,H483)&lt;2,"",E483-H483)</f>
        <v>0</v>
      </c>
      <c r="M483" s="7" t="n">
        <f aca="false">IF(COUNT(E483,H483)&lt;2,"",E483/H483-1)</f>
        <v>0</v>
      </c>
    </row>
    <row r="484" customFormat="false" ht="15" hidden="false" customHeight="false" outlineLevel="0" collapsed="false">
      <c r="A484" s="4" t="n">
        <v>18513</v>
      </c>
      <c r="B484" s="4" t="s">
        <v>18864</v>
      </c>
      <c r="C484" s="4" t="s">
        <v>18861</v>
      </c>
      <c r="D484" s="35" t="n">
        <v>72.65</v>
      </c>
      <c r="E484" s="35" t="n">
        <v>59.99</v>
      </c>
      <c r="F484" s="36"/>
      <c r="G484" s="35" t="n">
        <v>72.65</v>
      </c>
      <c r="H484" s="35" t="n">
        <v>60.55</v>
      </c>
      <c r="I484" s="36"/>
      <c r="J484" s="4" t="str">
        <f aca="false">IF(COUNT(E484,H484)=0,"",IF(H484="","CAST",IF(E484="","MAB",IF(E484&lt;H484,"CAST",IF(H484&lt;E484,"MAB","EMPATE")))))</f>
        <v>CAST</v>
      </c>
      <c r="K484" s="6" t="n">
        <f aca="false">IF(COUNT(E484,H484)=0,"",MIN(E484,H484))</f>
        <v>59.99</v>
      </c>
      <c r="L484" s="6" t="n">
        <f aca="false">IF(COUNT(E484,H484)&lt;2,"",E484-H484)</f>
        <v>-0.559999999999995</v>
      </c>
      <c r="M484" s="7" t="n">
        <f aca="false">IF(COUNT(E484,H484)&lt;2,"",E484/H484-1)</f>
        <v>-0.00924855491329468</v>
      </c>
    </row>
    <row r="485" customFormat="false" ht="15" hidden="false" customHeight="false" outlineLevel="0" collapsed="false">
      <c r="A485" s="4" t="n">
        <v>18005</v>
      </c>
      <c r="B485" s="4" t="s">
        <v>18513</v>
      </c>
      <c r="C485" s="4" t="s">
        <v>18861</v>
      </c>
      <c r="D485" s="35"/>
      <c r="E485" s="35"/>
      <c r="F485" s="36"/>
      <c r="G485" s="35" t="n">
        <v>7.64</v>
      </c>
      <c r="H485" s="35" t="n">
        <v>6.35</v>
      </c>
      <c r="I485" s="36"/>
      <c r="J485" s="4" t="str">
        <f aca="false">IF(COUNT(E485,H485)=0,"",IF(H485="","CAST",IF(E485="","MAB",IF(E485&lt;H485,"CAST",IF(H485&lt;E485,"MAB","EMPATE")))))</f>
        <v>MAB</v>
      </c>
      <c r="K485" s="6" t="n">
        <f aca="false">IF(COUNT(E485,H485)=0,"",MIN(E485,H485))</f>
        <v>6.35</v>
      </c>
      <c r="L485" s="6" t="str">
        <f aca="false">IF(COUNT(E485,H485)&lt;2,"",E485-H485)</f>
        <v/>
      </c>
      <c r="M485" s="7" t="str">
        <f aca="false">IF(COUNT(E485,H485)&lt;2,"",E485/H485-1)</f>
        <v/>
      </c>
    </row>
    <row r="486" customFormat="false" ht="15" hidden="false" customHeight="false" outlineLevel="0" collapsed="false">
      <c r="A486" s="4" t="n">
        <v>27251</v>
      </c>
      <c r="B486" s="4" t="s">
        <v>18865</v>
      </c>
      <c r="C486" s="4" t="s">
        <v>18861</v>
      </c>
      <c r="D486" s="35" t="n">
        <v>12.93</v>
      </c>
      <c r="E486" s="35" t="n">
        <v>10.75</v>
      </c>
      <c r="F486" s="36"/>
      <c r="G486" s="35"/>
      <c r="H486" s="35"/>
      <c r="I486" s="36"/>
      <c r="J486" s="4" t="str">
        <f aca="false">IF(COUNT(E486,H486)=0,"",IF(H486="","CAST",IF(E486="","MAB",IF(E486&lt;H486,"CAST",IF(H486&lt;E486,"MAB","EMPATE")))))</f>
        <v>CAST</v>
      </c>
      <c r="K486" s="6" t="n">
        <f aca="false">IF(COUNT(E486,H486)=0,"",MIN(E486,H486))</f>
        <v>10.75</v>
      </c>
      <c r="L486" s="6" t="str">
        <f aca="false">IF(COUNT(E486,H486)&lt;2,"",E486-H486)</f>
        <v/>
      </c>
      <c r="M486" s="7" t="str">
        <f aca="false">IF(COUNT(E486,H486)&lt;2,"",E486/H486-1)</f>
        <v/>
      </c>
    </row>
    <row r="487" customFormat="false" ht="15" hidden="false" customHeight="false" outlineLevel="0" collapsed="false">
      <c r="A487" s="4" t="n">
        <v>17615</v>
      </c>
      <c r="B487" s="4" t="s">
        <v>18615</v>
      </c>
      <c r="C487" s="4" t="s">
        <v>18861</v>
      </c>
      <c r="D487" s="35" t="n">
        <v>16.15</v>
      </c>
      <c r="E487" s="35" t="n">
        <v>13.45</v>
      </c>
      <c r="F487" s="36"/>
      <c r="G487" s="35"/>
      <c r="H487" s="35"/>
      <c r="I487" s="36"/>
      <c r="J487" s="4" t="str">
        <f aca="false">IF(COUNT(E487,H487)=0,"",IF(H487="","CAST",IF(E487="","MAB",IF(E487&lt;H487,"CAST",IF(H487&lt;E487,"MAB","EMPATE")))))</f>
        <v>CAST</v>
      </c>
      <c r="K487" s="6" t="n">
        <f aca="false">IF(COUNT(E487,H487)=0,"",MIN(E487,H487))</f>
        <v>13.45</v>
      </c>
      <c r="L487" s="6" t="str">
        <f aca="false">IF(COUNT(E487,H487)&lt;2,"",E487-H487)</f>
        <v/>
      </c>
      <c r="M487" s="7" t="str">
        <f aca="false">IF(COUNT(E487,H487)&lt;2,"",E487/H487-1)</f>
        <v/>
      </c>
    </row>
    <row r="488" customFormat="false" ht="15" hidden="false" customHeight="false" outlineLevel="0" collapsed="false">
      <c r="A488" s="4" t="n">
        <v>27287</v>
      </c>
      <c r="B488" s="4" t="s">
        <v>18866</v>
      </c>
      <c r="C488" s="4" t="s">
        <v>18861</v>
      </c>
      <c r="D488" s="35" t="n">
        <v>29.09</v>
      </c>
      <c r="E488" s="35" t="n">
        <v>24.25</v>
      </c>
      <c r="F488" s="36"/>
      <c r="G488" s="35" t="n">
        <v>29.09</v>
      </c>
      <c r="H488" s="35" t="n">
        <v>24.25</v>
      </c>
      <c r="I488" s="36"/>
      <c r="J488" s="4" t="str">
        <f aca="false">IF(COUNT(E488,H488)=0,"",IF(H488="","CAST",IF(E488="","MAB",IF(E488&lt;H488,"CAST",IF(H488&lt;E488,"MAB","EMPATE")))))</f>
        <v>EMPATE</v>
      </c>
      <c r="K488" s="6" t="n">
        <f aca="false">IF(COUNT(E488,H488)=0,"",MIN(E488,H488))</f>
        <v>24.25</v>
      </c>
      <c r="L488" s="6" t="n">
        <f aca="false">IF(COUNT(E488,H488)&lt;2,"",E488-H488)</f>
        <v>0</v>
      </c>
      <c r="M488" s="7" t="n">
        <f aca="false">IF(COUNT(E488,H488)&lt;2,"",E488/H488-1)</f>
        <v>0</v>
      </c>
    </row>
    <row r="489" customFormat="false" ht="15" hidden="false" customHeight="false" outlineLevel="0" collapsed="false">
      <c r="A489" s="4" t="n">
        <v>17927</v>
      </c>
      <c r="B489" s="4" t="s">
        <v>18616</v>
      </c>
      <c r="C489" s="4" t="s">
        <v>18861</v>
      </c>
      <c r="D489" s="35" t="n">
        <v>14.04</v>
      </c>
      <c r="E489" s="35" t="n">
        <v>11.7</v>
      </c>
      <c r="F489" s="36"/>
      <c r="G489" s="35" t="n">
        <v>14.04</v>
      </c>
      <c r="H489" s="35" t="n">
        <v>11.55</v>
      </c>
      <c r="I489" s="36"/>
      <c r="J489" s="4" t="str">
        <f aca="false">IF(COUNT(E489,H489)=0,"",IF(H489="","CAST",IF(E489="","MAB",IF(E489&lt;H489,"CAST",IF(H489&lt;E489,"MAB","EMPATE")))))</f>
        <v>MAB</v>
      </c>
      <c r="K489" s="6" t="n">
        <f aca="false">IF(COUNT(E489,H489)=0,"",MIN(E489,H489))</f>
        <v>11.55</v>
      </c>
      <c r="L489" s="6" t="n">
        <f aca="false">IF(COUNT(E489,H489)&lt;2,"",E489-H489)</f>
        <v>0.149999999999999</v>
      </c>
      <c r="M489" s="7" t="n">
        <f aca="false">IF(COUNT(E489,H489)&lt;2,"",E489/H489-1)</f>
        <v>0.0129870129870129</v>
      </c>
    </row>
    <row r="490" customFormat="false" ht="15" hidden="false" customHeight="false" outlineLevel="0" collapsed="false">
      <c r="A490" s="4" t="n">
        <v>27252</v>
      </c>
      <c r="B490" s="4" t="s">
        <v>18867</v>
      </c>
      <c r="C490" s="4" t="s">
        <v>18861</v>
      </c>
      <c r="D490" s="35" t="n">
        <v>25.26</v>
      </c>
      <c r="E490" s="35" t="n">
        <v>20.99</v>
      </c>
      <c r="F490" s="36"/>
      <c r="G490" s="35" t="n">
        <v>25.26</v>
      </c>
      <c r="H490" s="35" t="n">
        <v>20.99</v>
      </c>
      <c r="I490" s="36"/>
      <c r="J490" s="4" t="str">
        <f aca="false">IF(COUNT(E490,H490)=0,"",IF(H490="","CAST",IF(E490="","MAB",IF(E490&lt;H490,"CAST",IF(H490&lt;E490,"MAB","EMPATE")))))</f>
        <v>EMPATE</v>
      </c>
      <c r="K490" s="6" t="n">
        <f aca="false">IF(COUNT(E490,H490)=0,"",MIN(E490,H490))</f>
        <v>20.99</v>
      </c>
      <c r="L490" s="6" t="n">
        <f aca="false">IF(COUNT(E490,H490)&lt;2,"",E490-H490)</f>
        <v>0</v>
      </c>
      <c r="M490" s="7" t="n">
        <f aca="false">IF(COUNT(E490,H490)&lt;2,"",E490/H490-1)</f>
        <v>0</v>
      </c>
    </row>
    <row r="491" customFormat="false" ht="15" hidden="false" customHeight="false" outlineLevel="0" collapsed="false">
      <c r="A491" s="4" t="n">
        <v>17912</v>
      </c>
      <c r="B491" s="4" t="s">
        <v>18868</v>
      </c>
      <c r="C491" s="4" t="s">
        <v>18861</v>
      </c>
      <c r="D491" s="35" t="n">
        <v>6.05</v>
      </c>
      <c r="E491" s="35" t="n">
        <v>4.99</v>
      </c>
      <c r="F491" s="36"/>
      <c r="G491" s="35" t="n">
        <v>6.05</v>
      </c>
      <c r="H491" s="35" t="n">
        <v>4.99</v>
      </c>
      <c r="I491" s="36"/>
      <c r="J491" s="4" t="str">
        <f aca="false">IF(COUNT(E491,H491)=0,"",IF(H491="","CAST",IF(E491="","MAB",IF(E491&lt;H491,"CAST",IF(H491&lt;E491,"MAB","EMPATE")))))</f>
        <v>EMPATE</v>
      </c>
      <c r="K491" s="6" t="n">
        <f aca="false">IF(COUNT(E491,H491)=0,"",MIN(E491,H491))</f>
        <v>4.99</v>
      </c>
      <c r="L491" s="6" t="n">
        <f aca="false">IF(COUNT(E491,H491)&lt;2,"",E491-H491)</f>
        <v>0</v>
      </c>
      <c r="M491" s="7" t="n">
        <f aca="false">IF(COUNT(E491,H491)&lt;2,"",E491/H491-1)</f>
        <v>0</v>
      </c>
    </row>
    <row r="492" customFormat="false" ht="15" hidden="false" customHeight="false" outlineLevel="0" collapsed="false">
      <c r="A492" s="4" t="n">
        <v>18100</v>
      </c>
      <c r="B492" s="4" t="s">
        <v>18869</v>
      </c>
      <c r="C492" s="4" t="s">
        <v>18861</v>
      </c>
      <c r="D492" s="35" t="n">
        <v>5.16</v>
      </c>
      <c r="E492" s="35" t="n">
        <v>4.25</v>
      </c>
      <c r="F492" s="36"/>
      <c r="G492" s="35" t="n">
        <v>5.16</v>
      </c>
      <c r="H492" s="35" t="n">
        <v>4.29</v>
      </c>
      <c r="I492" s="36"/>
      <c r="J492" s="4" t="str">
        <f aca="false">IF(COUNT(E492,H492)=0,"",IF(H492="","CAST",IF(E492="","MAB",IF(E492&lt;H492,"CAST",IF(H492&lt;E492,"MAB","EMPATE")))))</f>
        <v>CAST</v>
      </c>
      <c r="K492" s="6" t="n">
        <f aca="false">IF(COUNT(E492,H492)=0,"",MIN(E492,H492))</f>
        <v>4.25</v>
      </c>
      <c r="L492" s="6" t="n">
        <f aca="false">IF(COUNT(E492,H492)&lt;2,"",E492-H492)</f>
        <v>-0.04</v>
      </c>
      <c r="M492" s="7" t="n">
        <f aca="false">IF(COUNT(E492,H492)&lt;2,"",E492/H492-1)</f>
        <v>-0.00932400932400934</v>
      </c>
    </row>
    <row r="493" customFormat="false" ht="15" hidden="false" customHeight="false" outlineLevel="0" collapsed="false">
      <c r="A493" s="4" t="n">
        <v>17583</v>
      </c>
      <c r="B493" s="4" t="s">
        <v>18699</v>
      </c>
      <c r="C493" s="4" t="s">
        <v>18861</v>
      </c>
      <c r="D493" s="35" t="n">
        <v>9.86</v>
      </c>
      <c r="E493" s="35" t="n">
        <v>8.2</v>
      </c>
      <c r="F493" s="36"/>
      <c r="G493" s="35" t="n">
        <v>9.86</v>
      </c>
      <c r="H493" s="35" t="n">
        <v>8.2</v>
      </c>
      <c r="I493" s="36"/>
      <c r="J493" s="4" t="str">
        <f aca="false">IF(COUNT(E493,H493)=0,"",IF(H493="","CAST",IF(E493="","MAB",IF(E493&lt;H493,"CAST",IF(H493&lt;E493,"MAB","EMPATE")))))</f>
        <v>EMPATE</v>
      </c>
      <c r="K493" s="6" t="n">
        <f aca="false">IF(COUNT(E493,H493)=0,"",MIN(E493,H493))</f>
        <v>8.2</v>
      </c>
      <c r="L493" s="6" t="n">
        <f aca="false">IF(COUNT(E493,H493)&lt;2,"",E493-H493)</f>
        <v>0</v>
      </c>
      <c r="M493" s="7" t="n">
        <f aca="false">IF(COUNT(E493,H493)&lt;2,"",E493/H493-1)</f>
        <v>0</v>
      </c>
    </row>
    <row r="494" customFormat="false" ht="15" hidden="false" customHeight="false" outlineLevel="0" collapsed="false">
      <c r="A494" s="4" t="n">
        <v>17584</v>
      </c>
      <c r="B494" s="4" t="s">
        <v>18870</v>
      </c>
      <c r="C494" s="4" t="s">
        <v>18861</v>
      </c>
      <c r="D494" s="35" t="n">
        <v>16.9</v>
      </c>
      <c r="E494" s="35" t="n">
        <v>13.99</v>
      </c>
      <c r="F494" s="36"/>
      <c r="G494" s="35"/>
      <c r="H494" s="35"/>
      <c r="I494" s="36"/>
      <c r="J494" s="4" t="str">
        <f aca="false">IF(COUNT(E494,H494)=0,"",IF(H494="","CAST",IF(E494="","MAB",IF(E494&lt;H494,"CAST",IF(H494&lt;E494,"MAB","EMPATE")))))</f>
        <v>CAST</v>
      </c>
      <c r="K494" s="6" t="n">
        <f aca="false">IF(COUNT(E494,H494)=0,"",MIN(E494,H494))</f>
        <v>13.99</v>
      </c>
      <c r="L494" s="6" t="str">
        <f aca="false">IF(COUNT(E494,H494)&lt;2,"",E494-H494)</f>
        <v/>
      </c>
      <c r="M494" s="7" t="str">
        <f aca="false">IF(COUNT(E494,H494)&lt;2,"",E494/H494-1)</f>
        <v/>
      </c>
    </row>
    <row r="495" customFormat="false" ht="15" hidden="false" customHeight="false" outlineLevel="0" collapsed="false">
      <c r="A495" s="4" t="n">
        <v>18099</v>
      </c>
      <c r="B495" s="4" t="s">
        <v>18519</v>
      </c>
      <c r="C495" s="4" t="s">
        <v>18861</v>
      </c>
      <c r="D495" s="35" t="n">
        <v>6.39</v>
      </c>
      <c r="E495" s="35" t="n">
        <v>5.29</v>
      </c>
      <c r="F495" s="36"/>
      <c r="G495" s="35" t="n">
        <v>6.4</v>
      </c>
      <c r="H495" s="35" t="n">
        <v>5.35</v>
      </c>
      <c r="I495" s="36"/>
      <c r="J495" s="4" t="str">
        <f aca="false">IF(COUNT(E495,H495)=0,"",IF(H495="","CAST",IF(E495="","MAB",IF(E495&lt;H495,"CAST",IF(H495&lt;E495,"MAB","EMPATE")))))</f>
        <v>CAST</v>
      </c>
      <c r="K495" s="6" t="n">
        <f aca="false">IF(COUNT(E495,H495)=0,"",MIN(E495,H495))</f>
        <v>5.29</v>
      </c>
      <c r="L495" s="6" t="n">
        <f aca="false">IF(COUNT(E495,H495)&lt;2,"",E495-H495)</f>
        <v>-0.0599999999999996</v>
      </c>
      <c r="M495" s="7" t="n">
        <f aca="false">IF(COUNT(E495,H495)&lt;2,"",E495/H495-1)</f>
        <v>-0.011214953271028</v>
      </c>
    </row>
    <row r="496" customFormat="false" ht="15" hidden="false" customHeight="false" outlineLevel="0" collapsed="false">
      <c r="A496" s="4" t="n">
        <v>19124</v>
      </c>
      <c r="B496" s="4" t="s">
        <v>18634</v>
      </c>
      <c r="C496" s="4" t="s">
        <v>18861</v>
      </c>
      <c r="D496" s="35" t="n">
        <v>20.01</v>
      </c>
      <c r="E496" s="35" t="n">
        <v>16.99</v>
      </c>
      <c r="F496" s="36"/>
      <c r="G496" s="35" t="n">
        <v>20.48</v>
      </c>
      <c r="H496" s="35" t="n">
        <v>16.99</v>
      </c>
      <c r="I496" s="36" t="n">
        <v>24</v>
      </c>
      <c r="J496" s="4" t="str">
        <f aca="false">IF(COUNT(E496,H496)=0,"",IF(H496="","CAST",IF(E496="","MAB",IF(E496&lt;H496,"CAST",IF(H496&lt;E496,"MAB","EMPATE")))))</f>
        <v>EMPATE</v>
      </c>
      <c r="K496" s="6" t="n">
        <f aca="false">IF(COUNT(E496,H496)=0,"",MIN(E496,H496))</f>
        <v>16.99</v>
      </c>
      <c r="L496" s="6" t="n">
        <f aca="false">IF(COUNT(E496,H496)&lt;2,"",E496-H496)</f>
        <v>0</v>
      </c>
      <c r="M496" s="7" t="n">
        <f aca="false">IF(COUNT(E496,H496)&lt;2,"",E496/H496-1)</f>
        <v>0</v>
      </c>
    </row>
    <row r="497" customFormat="false" ht="15" hidden="false" customHeight="false" outlineLevel="0" collapsed="false">
      <c r="A497" s="4" t="n">
        <v>27249</v>
      </c>
      <c r="B497" s="4" t="s">
        <v>18871</v>
      </c>
      <c r="C497" s="4" t="s">
        <v>18861</v>
      </c>
      <c r="D497" s="35" t="n">
        <v>42.83</v>
      </c>
      <c r="E497" s="35" t="n">
        <v>36.3</v>
      </c>
      <c r="F497" s="36"/>
      <c r="G497" s="35" t="n">
        <v>42.83</v>
      </c>
      <c r="H497" s="35" t="n">
        <v>36.3</v>
      </c>
      <c r="I497" s="36"/>
      <c r="J497" s="4" t="str">
        <f aca="false">IF(COUNT(E497,H497)=0,"",IF(H497="","CAST",IF(E497="","MAB",IF(E497&lt;H497,"CAST",IF(H497&lt;E497,"MAB","EMPATE")))))</f>
        <v>EMPATE</v>
      </c>
      <c r="K497" s="6" t="n">
        <f aca="false">IF(COUNT(E497,H497)=0,"",MIN(E497,H497))</f>
        <v>36.3</v>
      </c>
      <c r="L497" s="6" t="n">
        <f aca="false">IF(COUNT(E497,H497)&lt;2,"",E497-H497)</f>
        <v>0</v>
      </c>
      <c r="M497" s="7" t="n">
        <f aca="false">IF(COUNT(E497,H497)&lt;2,"",E497/H497-1)</f>
        <v>0</v>
      </c>
    </row>
    <row r="498" customFormat="false" ht="15" hidden="false" customHeight="false" outlineLevel="0" collapsed="false">
      <c r="A498" s="4" t="n">
        <v>18245</v>
      </c>
      <c r="B498" s="4" t="s">
        <v>18489</v>
      </c>
      <c r="C498" s="4" t="s">
        <v>18861</v>
      </c>
      <c r="D498" s="35" t="n">
        <v>48.68</v>
      </c>
      <c r="E498" s="35" t="n">
        <v>41.35</v>
      </c>
      <c r="F498" s="36"/>
      <c r="G498" s="35" t="n">
        <v>50.43</v>
      </c>
      <c r="H498" s="35" t="n">
        <v>41.99</v>
      </c>
      <c r="I498" s="36"/>
      <c r="J498" s="4" t="str">
        <f aca="false">IF(COUNT(E498,H498)=0,"",IF(H498="","CAST",IF(E498="","MAB",IF(E498&lt;H498,"CAST",IF(H498&lt;E498,"MAB","EMPATE")))))</f>
        <v>CAST</v>
      </c>
      <c r="K498" s="6" t="n">
        <f aca="false">IF(COUNT(E498,H498)=0,"",MIN(E498,H498))</f>
        <v>41.35</v>
      </c>
      <c r="L498" s="6" t="n">
        <f aca="false">IF(COUNT(E498,H498)&lt;2,"",E498-H498)</f>
        <v>-0.640000000000001</v>
      </c>
      <c r="M498" s="7" t="n">
        <f aca="false">IF(COUNT(E498,H498)&lt;2,"",E498/H498-1)</f>
        <v>-0.0152417242200524</v>
      </c>
    </row>
    <row r="499" customFormat="false" ht="15" hidden="false" customHeight="false" outlineLevel="0" collapsed="false">
      <c r="A499" s="4" t="n">
        <v>19134</v>
      </c>
      <c r="B499" s="4" t="s">
        <v>18872</v>
      </c>
      <c r="C499" s="4" t="s">
        <v>18861</v>
      </c>
      <c r="D499" s="35" t="n">
        <v>7.61</v>
      </c>
      <c r="E499" s="35" t="n">
        <v>6.35</v>
      </c>
      <c r="F499" s="36"/>
      <c r="G499" s="35" t="n">
        <v>7.61</v>
      </c>
      <c r="H499" s="35" t="n">
        <v>6.35</v>
      </c>
      <c r="I499" s="36"/>
      <c r="J499" s="4" t="str">
        <f aca="false">IF(COUNT(E499,H499)=0,"",IF(H499="","CAST",IF(E499="","MAB",IF(E499&lt;H499,"CAST",IF(H499&lt;E499,"MAB","EMPATE")))))</f>
        <v>EMPATE</v>
      </c>
      <c r="K499" s="6" t="n">
        <f aca="false">IF(COUNT(E499,H499)=0,"",MIN(E499,H499))</f>
        <v>6.35</v>
      </c>
      <c r="L499" s="6" t="n">
        <f aca="false">IF(COUNT(E499,H499)&lt;2,"",E499-H499)</f>
        <v>0</v>
      </c>
      <c r="M499" s="7" t="n">
        <f aca="false">IF(COUNT(E499,H499)&lt;2,"",E499/H499-1)</f>
        <v>0</v>
      </c>
    </row>
    <row r="500" customFormat="false" ht="15" hidden="false" customHeight="false" outlineLevel="0" collapsed="false">
      <c r="A500" s="4" t="n">
        <v>17297</v>
      </c>
      <c r="B500" s="4" t="s">
        <v>18709</v>
      </c>
      <c r="C500" s="4" t="s">
        <v>18861</v>
      </c>
      <c r="D500" s="35" t="n">
        <v>10.67</v>
      </c>
      <c r="E500" s="35" t="n">
        <v>8.9</v>
      </c>
      <c r="F500" s="36"/>
      <c r="G500" s="35" t="n">
        <v>10.7</v>
      </c>
      <c r="H500" s="35" t="n">
        <v>8.9</v>
      </c>
      <c r="I500" s="36"/>
      <c r="J500" s="4" t="str">
        <f aca="false">IF(COUNT(E500,H500)=0,"",IF(H500="","CAST",IF(E500="","MAB",IF(E500&lt;H500,"CAST",IF(H500&lt;E500,"MAB","EMPATE")))))</f>
        <v>EMPATE</v>
      </c>
      <c r="K500" s="6" t="n">
        <f aca="false">IF(COUNT(E500,H500)=0,"",MIN(E500,H500))</f>
        <v>8.9</v>
      </c>
      <c r="L500" s="6" t="n">
        <f aca="false">IF(COUNT(E500,H500)&lt;2,"",E500-H500)</f>
        <v>0</v>
      </c>
      <c r="M500" s="7" t="n">
        <f aca="false">IF(COUNT(E500,H500)&lt;2,"",E500/H500-1)</f>
        <v>0</v>
      </c>
    </row>
    <row r="501" customFormat="false" ht="15" hidden="false" customHeight="false" outlineLevel="0" collapsed="false">
      <c r="A501" s="4" t="n">
        <v>19056</v>
      </c>
      <c r="B501" s="4" t="s">
        <v>18873</v>
      </c>
      <c r="C501" s="4" t="s">
        <v>18861</v>
      </c>
      <c r="D501" s="35" t="n">
        <v>44.93</v>
      </c>
      <c r="E501" s="35" t="n">
        <v>38.2</v>
      </c>
      <c r="F501" s="36"/>
      <c r="G501" s="35" t="n">
        <v>44.83</v>
      </c>
      <c r="H501" s="35" t="n">
        <v>38.1</v>
      </c>
      <c r="I501" s="36"/>
      <c r="J501" s="4" t="str">
        <f aca="false">IF(COUNT(E501,H501)=0,"",IF(H501="","CAST",IF(E501="","MAB",IF(E501&lt;H501,"CAST",IF(H501&lt;E501,"MAB","EMPATE")))))</f>
        <v>MAB</v>
      </c>
      <c r="K501" s="6" t="n">
        <f aca="false">IF(COUNT(E501,H501)=0,"",MIN(E501,H501))</f>
        <v>38.1</v>
      </c>
      <c r="L501" s="6" t="n">
        <f aca="false">IF(COUNT(E501,H501)&lt;2,"",E501-H501)</f>
        <v>0.100000000000001</v>
      </c>
      <c r="M501" s="7" t="n">
        <f aca="false">IF(COUNT(E501,H501)&lt;2,"",E501/H501-1)</f>
        <v>0.00262467191601057</v>
      </c>
    </row>
    <row r="502" customFormat="false" ht="15" hidden="false" customHeight="false" outlineLevel="0" collapsed="false">
      <c r="A502" s="4" t="n">
        <v>17298</v>
      </c>
      <c r="B502" s="4" t="s">
        <v>18874</v>
      </c>
      <c r="C502" s="4" t="s">
        <v>18861</v>
      </c>
      <c r="D502" s="35" t="n">
        <v>7.06</v>
      </c>
      <c r="E502" s="35" t="n">
        <v>5.9</v>
      </c>
      <c r="F502" s="36"/>
      <c r="G502" s="35"/>
      <c r="H502" s="35"/>
      <c r="I502" s="36"/>
      <c r="J502" s="4" t="str">
        <f aca="false">IF(COUNT(E502,H502)=0,"",IF(H502="","CAST",IF(E502="","MAB",IF(E502&lt;H502,"CAST",IF(H502&lt;E502,"MAB","EMPATE")))))</f>
        <v>CAST</v>
      </c>
      <c r="K502" s="6" t="n">
        <f aca="false">IF(COUNT(E502,H502)=0,"",MIN(E502,H502))</f>
        <v>5.9</v>
      </c>
      <c r="L502" s="6" t="str">
        <f aca="false">IF(COUNT(E502,H502)&lt;2,"",E502-H502)</f>
        <v/>
      </c>
      <c r="M502" s="7" t="str">
        <f aca="false">IF(COUNT(E502,H502)&lt;2,"",E502/H502-1)</f>
        <v/>
      </c>
    </row>
    <row r="503" customFormat="false" ht="15" hidden="false" customHeight="false" outlineLevel="0" collapsed="false">
      <c r="A503" s="4" t="n">
        <v>16400</v>
      </c>
      <c r="B503" s="4" t="s">
        <v>18530</v>
      </c>
      <c r="C503" s="4" t="s">
        <v>18861</v>
      </c>
      <c r="D503" s="35" t="n">
        <v>38.98</v>
      </c>
      <c r="E503" s="35" t="n">
        <v>34.99</v>
      </c>
      <c r="F503" s="36" t="n">
        <v>12</v>
      </c>
      <c r="G503" s="35" t="n">
        <v>38.98</v>
      </c>
      <c r="H503" s="35" t="n">
        <v>34.99</v>
      </c>
      <c r="I503" s="36" t="n">
        <v>12</v>
      </c>
      <c r="J503" s="4" t="str">
        <f aca="false">IF(COUNT(E503,H503)=0,"",IF(H503="","CAST",IF(E503="","MAB",IF(E503&lt;H503,"CAST",IF(H503&lt;E503,"MAB","EMPATE")))))</f>
        <v>EMPATE</v>
      </c>
      <c r="K503" s="6" t="n">
        <f aca="false">IF(COUNT(E503,H503)=0,"",MIN(E503,H503))</f>
        <v>34.99</v>
      </c>
      <c r="L503" s="6" t="n">
        <f aca="false">IF(COUNT(E503,H503)&lt;2,"",E503-H503)</f>
        <v>0</v>
      </c>
      <c r="M503" s="7" t="n">
        <f aca="false">IF(COUNT(E503,H503)&lt;2,"",E503/H503-1)</f>
        <v>0</v>
      </c>
    </row>
    <row r="504" customFormat="false" ht="15" hidden="false" customHeight="false" outlineLevel="0" collapsed="false">
      <c r="A504" s="4" t="n">
        <v>17553</v>
      </c>
      <c r="B504" s="4" t="s">
        <v>18495</v>
      </c>
      <c r="C504" s="4" t="s">
        <v>18861</v>
      </c>
      <c r="D504" s="35"/>
      <c r="E504" s="35"/>
      <c r="F504" s="36"/>
      <c r="G504" s="35" t="n">
        <v>2.77</v>
      </c>
      <c r="H504" s="35" t="n">
        <v>2.29</v>
      </c>
      <c r="I504" s="36"/>
      <c r="J504" s="4" t="str">
        <f aca="false">IF(COUNT(E504,H504)=0,"",IF(H504="","CAST",IF(E504="","MAB",IF(E504&lt;H504,"CAST",IF(H504&lt;E504,"MAB","EMPATE")))))</f>
        <v>MAB</v>
      </c>
      <c r="K504" s="6" t="n">
        <f aca="false">IF(COUNT(E504,H504)=0,"",MIN(E504,H504))</f>
        <v>2.29</v>
      </c>
      <c r="L504" s="6" t="str">
        <f aca="false">IF(COUNT(E504,H504)&lt;2,"",E504-H504)</f>
        <v/>
      </c>
      <c r="M504" s="7" t="str">
        <f aca="false">IF(COUNT(E504,H504)&lt;2,"",E504/H504-1)</f>
        <v/>
      </c>
    </row>
    <row r="505" customFormat="false" ht="15" hidden="false" customHeight="false" outlineLevel="0" collapsed="false">
      <c r="A505" s="4" t="n">
        <v>17308</v>
      </c>
      <c r="B505" s="4" t="s">
        <v>18533</v>
      </c>
      <c r="C505" s="4" t="s">
        <v>18861</v>
      </c>
      <c r="D505" s="35" t="n">
        <v>3.62</v>
      </c>
      <c r="E505" s="35" t="n">
        <v>2.99</v>
      </c>
      <c r="F505" s="36"/>
      <c r="G505" s="35"/>
      <c r="H505" s="35"/>
      <c r="I505" s="36"/>
      <c r="J505" s="4" t="str">
        <f aca="false">IF(COUNT(E505,H505)=0,"",IF(H505="","CAST",IF(E505="","MAB",IF(E505&lt;H505,"CAST",IF(H505&lt;E505,"MAB","EMPATE")))))</f>
        <v>CAST</v>
      </c>
      <c r="K505" s="6" t="n">
        <f aca="false">IF(COUNT(E505,H505)=0,"",MIN(E505,H505))</f>
        <v>2.99</v>
      </c>
      <c r="L505" s="6" t="str">
        <f aca="false">IF(COUNT(E505,H505)&lt;2,"",E505-H505)</f>
        <v/>
      </c>
      <c r="M505" s="7" t="str">
        <f aca="false">IF(COUNT(E505,H505)&lt;2,"",E505/H505-1)</f>
        <v/>
      </c>
    </row>
    <row r="506" customFormat="false" ht="15" hidden="false" customHeight="false" outlineLevel="0" collapsed="false">
      <c r="A506" s="4" t="n">
        <v>17309</v>
      </c>
      <c r="B506" s="4" t="s">
        <v>18875</v>
      </c>
      <c r="C506" s="4" t="s">
        <v>18861</v>
      </c>
      <c r="D506" s="35" t="n">
        <v>10.37</v>
      </c>
      <c r="E506" s="35" t="n">
        <v>8.65</v>
      </c>
      <c r="F506" s="36"/>
      <c r="G506" s="35"/>
      <c r="H506" s="35"/>
      <c r="I506" s="36"/>
      <c r="J506" s="4" t="str">
        <f aca="false">IF(COUNT(E506,H506)=0,"",IF(H506="","CAST",IF(E506="","MAB",IF(E506&lt;H506,"CAST",IF(H506&lt;E506,"MAB","EMPATE")))))</f>
        <v>CAST</v>
      </c>
      <c r="K506" s="6" t="n">
        <f aca="false">IF(COUNT(E506,H506)=0,"",MIN(E506,H506))</f>
        <v>8.65</v>
      </c>
      <c r="L506" s="6" t="str">
        <f aca="false">IF(COUNT(E506,H506)&lt;2,"",E506-H506)</f>
        <v/>
      </c>
      <c r="M506" s="7" t="str">
        <f aca="false">IF(COUNT(E506,H506)&lt;2,"",E506/H506-1)</f>
        <v/>
      </c>
    </row>
    <row r="507" customFormat="false" ht="15" hidden="false" customHeight="false" outlineLevel="0" collapsed="false">
      <c r="A507" s="4" t="n">
        <v>17310</v>
      </c>
      <c r="B507" s="4" t="s">
        <v>18876</v>
      </c>
      <c r="C507" s="4" t="s">
        <v>18861</v>
      </c>
      <c r="D507" s="35"/>
      <c r="E507" s="35"/>
      <c r="F507" s="36"/>
      <c r="G507" s="35" t="n">
        <v>6.24</v>
      </c>
      <c r="H507" s="35" t="n">
        <v>5.19</v>
      </c>
      <c r="I507" s="36"/>
      <c r="J507" s="4" t="str">
        <f aca="false">IF(COUNT(E507,H507)=0,"",IF(H507="","CAST",IF(E507="","MAB",IF(E507&lt;H507,"CAST",IF(H507&lt;E507,"MAB","EMPATE")))))</f>
        <v>MAB</v>
      </c>
      <c r="K507" s="6" t="n">
        <f aca="false">IF(COUNT(E507,H507)=0,"",MIN(E507,H507))</f>
        <v>5.19</v>
      </c>
      <c r="L507" s="6" t="str">
        <f aca="false">IF(COUNT(E507,H507)&lt;2,"",E507-H507)</f>
        <v/>
      </c>
      <c r="M507" s="7" t="str">
        <f aca="false">IF(COUNT(E507,H507)&lt;2,"",E507/H507-1)</f>
        <v/>
      </c>
    </row>
    <row r="508" customFormat="false" ht="15" hidden="false" customHeight="false" outlineLevel="0" collapsed="false">
      <c r="A508" s="4" t="n">
        <v>17313</v>
      </c>
      <c r="B508" s="4" t="s">
        <v>18877</v>
      </c>
      <c r="C508" s="4" t="s">
        <v>18861</v>
      </c>
      <c r="D508" s="35" t="n">
        <v>16.51</v>
      </c>
      <c r="E508" s="35" t="n">
        <v>13.99</v>
      </c>
      <c r="F508" s="36"/>
      <c r="G508" s="35"/>
      <c r="H508" s="35"/>
      <c r="I508" s="36"/>
      <c r="J508" s="4" t="str">
        <f aca="false">IF(COUNT(E508,H508)=0,"",IF(H508="","CAST",IF(E508="","MAB",IF(E508&lt;H508,"CAST",IF(H508&lt;E508,"MAB","EMPATE")))))</f>
        <v>CAST</v>
      </c>
      <c r="K508" s="6" t="n">
        <f aca="false">IF(COUNT(E508,H508)=0,"",MIN(E508,H508))</f>
        <v>13.99</v>
      </c>
      <c r="L508" s="6" t="str">
        <f aca="false">IF(COUNT(E508,H508)&lt;2,"",E508-H508)</f>
        <v/>
      </c>
      <c r="M508" s="7" t="str">
        <f aca="false">IF(COUNT(E508,H508)&lt;2,"",E508/H508-1)</f>
        <v/>
      </c>
    </row>
    <row r="509" customFormat="false" ht="15" hidden="false" customHeight="false" outlineLevel="0" collapsed="false">
      <c r="A509" s="4" t="n">
        <v>17315</v>
      </c>
      <c r="B509" s="4" t="s">
        <v>18878</v>
      </c>
      <c r="C509" s="4" t="s">
        <v>18861</v>
      </c>
      <c r="D509" s="35" t="n">
        <v>10.32</v>
      </c>
      <c r="E509" s="35" t="n">
        <v>8.3</v>
      </c>
      <c r="F509" s="36"/>
      <c r="G509" s="35" t="n">
        <v>10.32</v>
      </c>
      <c r="H509" s="35" t="n">
        <v>8.59</v>
      </c>
      <c r="I509" s="36"/>
      <c r="J509" s="4" t="str">
        <f aca="false">IF(COUNT(E509,H509)=0,"",IF(H509="","CAST",IF(E509="","MAB",IF(E509&lt;H509,"CAST",IF(H509&lt;E509,"MAB","EMPATE")))))</f>
        <v>CAST</v>
      </c>
      <c r="K509" s="6" t="n">
        <f aca="false">IF(COUNT(E509,H509)=0,"",MIN(E509,H509))</f>
        <v>8.3</v>
      </c>
      <c r="L509" s="6" t="n">
        <f aca="false">IF(COUNT(E509,H509)&lt;2,"",E509-H509)</f>
        <v>-0.289999999999999</v>
      </c>
      <c r="M509" s="7" t="n">
        <f aca="false">IF(COUNT(E509,H509)&lt;2,"",E509/H509-1)</f>
        <v>-0.0337601862630965</v>
      </c>
    </row>
    <row r="510" customFormat="false" ht="15" hidden="false" customHeight="false" outlineLevel="0" collapsed="false">
      <c r="A510" s="4" t="n">
        <v>17317</v>
      </c>
      <c r="B510" s="4" t="s">
        <v>18879</v>
      </c>
      <c r="C510" s="4" t="s">
        <v>18861</v>
      </c>
      <c r="D510" s="35" t="n">
        <v>7.2</v>
      </c>
      <c r="E510" s="35" t="n">
        <v>5.99</v>
      </c>
      <c r="F510" s="36"/>
      <c r="G510" s="35"/>
      <c r="H510" s="35"/>
      <c r="I510" s="36"/>
      <c r="J510" s="4" t="str">
        <f aca="false">IF(COUNT(E510,H510)=0,"",IF(H510="","CAST",IF(E510="","MAB",IF(E510&lt;H510,"CAST",IF(H510&lt;E510,"MAB","EMPATE")))))</f>
        <v>CAST</v>
      </c>
      <c r="K510" s="6" t="n">
        <f aca="false">IF(COUNT(E510,H510)=0,"",MIN(E510,H510))</f>
        <v>5.99</v>
      </c>
      <c r="L510" s="6" t="str">
        <f aca="false">IF(COUNT(E510,H510)&lt;2,"",E510-H510)</f>
        <v/>
      </c>
      <c r="M510" s="7" t="str">
        <f aca="false">IF(COUNT(E510,H510)&lt;2,"",E510/H510-1)</f>
        <v/>
      </c>
    </row>
    <row r="511" customFormat="false" ht="15" hidden="false" customHeight="false" outlineLevel="0" collapsed="false">
      <c r="A511" s="4" t="n">
        <v>17318</v>
      </c>
      <c r="B511" s="4" t="s">
        <v>18538</v>
      </c>
      <c r="C511" s="4" t="s">
        <v>18861</v>
      </c>
      <c r="D511" s="35" t="n">
        <v>8.78</v>
      </c>
      <c r="E511" s="35" t="n">
        <v>7.29</v>
      </c>
      <c r="F511" s="36"/>
      <c r="G511" s="35" t="n">
        <v>8.28</v>
      </c>
      <c r="H511" s="35" t="n">
        <v>6.89</v>
      </c>
      <c r="I511" s="36"/>
      <c r="J511" s="4" t="str">
        <f aca="false">IF(COUNT(E511,H511)=0,"",IF(H511="","CAST",IF(E511="","MAB",IF(E511&lt;H511,"CAST",IF(H511&lt;E511,"MAB","EMPATE")))))</f>
        <v>MAB</v>
      </c>
      <c r="K511" s="6" t="n">
        <f aca="false">IF(COUNT(E511,H511)=0,"",MIN(E511,H511))</f>
        <v>6.89</v>
      </c>
      <c r="L511" s="6" t="n">
        <f aca="false">IF(COUNT(E511,H511)&lt;2,"",E511-H511)</f>
        <v>0.4</v>
      </c>
      <c r="M511" s="7" t="n">
        <f aca="false">IF(COUNT(E511,H511)&lt;2,"",E511/H511-1)</f>
        <v>0.058055152394775</v>
      </c>
    </row>
    <row r="512" customFormat="false" ht="15" hidden="false" customHeight="false" outlineLevel="0" collapsed="false">
      <c r="A512" s="4" t="n">
        <v>17320</v>
      </c>
      <c r="B512" s="4" t="s">
        <v>18880</v>
      </c>
      <c r="C512" s="4" t="s">
        <v>18861</v>
      </c>
      <c r="D512" s="35"/>
      <c r="E512" s="35"/>
      <c r="F512" s="36"/>
      <c r="G512" s="35" t="n">
        <v>6.23</v>
      </c>
      <c r="H512" s="35" t="n">
        <v>5.2</v>
      </c>
      <c r="I512" s="36"/>
      <c r="J512" s="4" t="str">
        <f aca="false">IF(COUNT(E512,H512)=0,"",IF(H512="","CAST",IF(E512="","MAB",IF(E512&lt;H512,"CAST",IF(H512&lt;E512,"MAB","EMPATE")))))</f>
        <v>MAB</v>
      </c>
      <c r="K512" s="6" t="n">
        <f aca="false">IF(COUNT(E512,H512)=0,"",MIN(E512,H512))</f>
        <v>5.2</v>
      </c>
      <c r="L512" s="6" t="str">
        <f aca="false">IF(COUNT(E512,H512)&lt;2,"",E512-H512)</f>
        <v/>
      </c>
      <c r="M512" s="7" t="str">
        <f aca="false">IF(COUNT(E512,H512)&lt;2,"",E512/H512-1)</f>
        <v/>
      </c>
    </row>
    <row r="513" customFormat="false" ht="15" hidden="false" customHeight="false" outlineLevel="0" collapsed="false">
      <c r="A513" s="4" t="n">
        <v>17644</v>
      </c>
      <c r="B513" s="4" t="s">
        <v>18544</v>
      </c>
      <c r="C513" s="4" t="s">
        <v>18861</v>
      </c>
      <c r="D513" s="35"/>
      <c r="E513" s="35"/>
      <c r="F513" s="36"/>
      <c r="G513" s="35" t="n">
        <v>5.43</v>
      </c>
      <c r="H513" s="35" t="n">
        <v>4.55</v>
      </c>
      <c r="I513" s="36"/>
      <c r="J513" s="4" t="str">
        <f aca="false">IF(COUNT(E513,H513)=0,"",IF(H513="","CAST",IF(E513="","MAB",IF(E513&lt;H513,"CAST",IF(H513&lt;E513,"MAB","EMPATE")))))</f>
        <v>MAB</v>
      </c>
      <c r="K513" s="6" t="n">
        <f aca="false">IF(COUNT(E513,H513)=0,"",MIN(E513,H513))</f>
        <v>4.55</v>
      </c>
      <c r="L513" s="6" t="str">
        <f aca="false">IF(COUNT(E513,H513)&lt;2,"",E513-H513)</f>
        <v/>
      </c>
      <c r="M513" s="7" t="str">
        <f aca="false">IF(COUNT(E513,H513)&lt;2,"",E513/H513-1)</f>
        <v/>
      </c>
    </row>
    <row r="514" customFormat="false" ht="15" hidden="false" customHeight="false" outlineLevel="0" collapsed="false">
      <c r="A514" s="4" t="n">
        <v>18638</v>
      </c>
      <c r="B514" s="4" t="s">
        <v>18664</v>
      </c>
      <c r="C514" s="4" t="s">
        <v>18861</v>
      </c>
      <c r="D514" s="35"/>
      <c r="E514" s="35"/>
      <c r="F514" s="36"/>
      <c r="G514" s="35" t="n">
        <v>24.93</v>
      </c>
      <c r="H514" s="35" t="n">
        <v>20.75</v>
      </c>
      <c r="I514" s="36"/>
      <c r="J514" s="4" t="str">
        <f aca="false">IF(COUNT(E514,H514)=0,"",IF(H514="","CAST",IF(E514="","MAB",IF(E514&lt;H514,"CAST",IF(H514&lt;E514,"MAB","EMPATE")))))</f>
        <v>MAB</v>
      </c>
      <c r="K514" s="6" t="n">
        <f aca="false">IF(COUNT(E514,H514)=0,"",MIN(E514,H514))</f>
        <v>20.75</v>
      </c>
      <c r="L514" s="6" t="str">
        <f aca="false">IF(COUNT(E514,H514)&lt;2,"",E514-H514)</f>
        <v/>
      </c>
      <c r="M514" s="7" t="str">
        <f aca="false">IF(COUNT(E514,H514)&lt;2,"",E514/H514-1)</f>
        <v/>
      </c>
    </row>
    <row r="515" customFormat="false" ht="15" hidden="false" customHeight="false" outlineLevel="0" collapsed="false">
      <c r="A515" s="4" t="n">
        <v>17588</v>
      </c>
      <c r="B515" s="4" t="s">
        <v>18545</v>
      </c>
      <c r="C515" s="4" t="s">
        <v>18861</v>
      </c>
      <c r="D515" s="35"/>
      <c r="E515" s="35"/>
      <c r="F515" s="36"/>
      <c r="G515" s="35" t="n">
        <v>5.23</v>
      </c>
      <c r="H515" s="35" t="n">
        <v>4.35</v>
      </c>
      <c r="I515" s="36"/>
      <c r="J515" s="4" t="str">
        <f aca="false">IF(COUNT(E515,H515)=0,"",IF(H515="","CAST",IF(E515="","MAB",IF(E515&lt;H515,"CAST",IF(H515&lt;E515,"MAB","EMPATE")))))</f>
        <v>MAB</v>
      </c>
      <c r="K515" s="6" t="n">
        <f aca="false">IF(COUNT(E515,H515)=0,"",MIN(E515,H515))</f>
        <v>4.35</v>
      </c>
      <c r="L515" s="6" t="str">
        <f aca="false">IF(COUNT(E515,H515)&lt;2,"",E515-H515)</f>
        <v/>
      </c>
      <c r="M515" s="7" t="str">
        <f aca="false">IF(COUNT(E515,H515)&lt;2,"",E515/H515-1)</f>
        <v/>
      </c>
    </row>
    <row r="516" customFormat="false" ht="15" hidden="false" customHeight="false" outlineLevel="0" collapsed="false">
      <c r="A516" s="4" t="n">
        <v>17590</v>
      </c>
      <c r="B516" s="4" t="s">
        <v>18881</v>
      </c>
      <c r="C516" s="4" t="s">
        <v>18861</v>
      </c>
      <c r="D516" s="35" t="n">
        <v>7.53</v>
      </c>
      <c r="E516" s="35" t="n">
        <v>5.9</v>
      </c>
      <c r="F516" s="36" t="n">
        <v>48</v>
      </c>
      <c r="G516" s="35" t="n">
        <v>7.48</v>
      </c>
      <c r="H516" s="35" t="n">
        <v>5.9</v>
      </c>
      <c r="I516" s="36"/>
      <c r="J516" s="4" t="str">
        <f aca="false">IF(COUNT(E516,H516)=0,"",IF(H516="","CAST",IF(E516="","MAB",IF(E516&lt;H516,"CAST",IF(H516&lt;E516,"MAB","EMPATE")))))</f>
        <v>EMPATE</v>
      </c>
      <c r="K516" s="6" t="n">
        <f aca="false">IF(COUNT(E516,H516)=0,"",MIN(E516,H516))</f>
        <v>5.9</v>
      </c>
      <c r="L516" s="6" t="n">
        <f aca="false">IF(COUNT(E516,H516)&lt;2,"",E516-H516)</f>
        <v>0</v>
      </c>
      <c r="M516" s="7" t="n">
        <f aca="false">IF(COUNT(E516,H516)&lt;2,"",E516/H516-1)</f>
        <v>0</v>
      </c>
    </row>
    <row r="517" customFormat="false" ht="15" hidden="false" customHeight="false" outlineLevel="0" collapsed="false">
      <c r="A517" s="4" t="n">
        <v>17346</v>
      </c>
      <c r="B517" s="4" t="s">
        <v>18882</v>
      </c>
      <c r="C517" s="4" t="s">
        <v>18861</v>
      </c>
      <c r="D517" s="35" t="n">
        <v>4.55</v>
      </c>
      <c r="E517" s="35" t="n">
        <v>3.79</v>
      </c>
      <c r="F517" s="36" t="n">
        <v>80</v>
      </c>
      <c r="G517" s="35" t="n">
        <v>4.64</v>
      </c>
      <c r="H517" s="35" t="n">
        <v>3.85</v>
      </c>
      <c r="I517" s="36"/>
      <c r="J517" s="4" t="str">
        <f aca="false">IF(COUNT(E517,H517)=0,"",IF(H517="","CAST",IF(E517="","MAB",IF(E517&lt;H517,"CAST",IF(H517&lt;E517,"MAB","EMPATE")))))</f>
        <v>CAST</v>
      </c>
      <c r="K517" s="6" t="n">
        <f aca="false">IF(COUNT(E517,H517)=0,"",MIN(E517,H517))</f>
        <v>3.79</v>
      </c>
      <c r="L517" s="6" t="n">
        <f aca="false">IF(COUNT(E517,H517)&lt;2,"",E517-H517)</f>
        <v>-0.0600000000000001</v>
      </c>
      <c r="M517" s="7" t="n">
        <f aca="false">IF(COUNT(E517,H517)&lt;2,"",E517/H517-1)</f>
        <v>-0.0155844155844156</v>
      </c>
    </row>
    <row r="518" customFormat="false" ht="15" hidden="false" customHeight="false" outlineLevel="0" collapsed="false">
      <c r="A518" s="4" t="n">
        <v>17597</v>
      </c>
      <c r="B518" s="4" t="s">
        <v>18883</v>
      </c>
      <c r="C518" s="4" t="s">
        <v>18861</v>
      </c>
      <c r="D518" s="35"/>
      <c r="E518" s="35"/>
      <c r="F518" s="36"/>
      <c r="G518" s="35" t="n">
        <v>33</v>
      </c>
      <c r="H518" s="35" t="n">
        <v>27.5</v>
      </c>
      <c r="I518" s="36"/>
      <c r="J518" s="4" t="str">
        <f aca="false">IF(COUNT(E518,H518)=0,"",IF(H518="","CAST",IF(E518="","MAB",IF(E518&lt;H518,"CAST",IF(H518&lt;E518,"MAB","EMPATE")))))</f>
        <v>MAB</v>
      </c>
      <c r="K518" s="6" t="n">
        <f aca="false">IF(COUNT(E518,H518)=0,"",MIN(E518,H518))</f>
        <v>27.5</v>
      </c>
      <c r="L518" s="6" t="str">
        <f aca="false">IF(COUNT(E518,H518)&lt;2,"",E518-H518)</f>
        <v/>
      </c>
      <c r="M518" s="7" t="str">
        <f aca="false">IF(COUNT(E518,H518)&lt;2,"",E518/H518-1)</f>
        <v/>
      </c>
    </row>
    <row r="519" customFormat="false" ht="15" hidden="false" customHeight="false" outlineLevel="0" collapsed="false">
      <c r="A519" s="4" t="n">
        <v>17348</v>
      </c>
      <c r="B519" s="4" t="s">
        <v>18884</v>
      </c>
      <c r="C519" s="4" t="s">
        <v>18861</v>
      </c>
      <c r="D519" s="35"/>
      <c r="E519" s="35"/>
      <c r="F519" s="36"/>
      <c r="G519" s="35" t="n">
        <v>11.89</v>
      </c>
      <c r="H519" s="35" t="n">
        <v>9.9</v>
      </c>
      <c r="I519" s="36"/>
      <c r="J519" s="4" t="str">
        <f aca="false">IF(COUNT(E519,H519)=0,"",IF(H519="","CAST",IF(E519="","MAB",IF(E519&lt;H519,"CAST",IF(H519&lt;E519,"MAB","EMPATE")))))</f>
        <v>MAB</v>
      </c>
      <c r="K519" s="6" t="n">
        <f aca="false">IF(COUNT(E519,H519)=0,"",MIN(E519,H519))</f>
        <v>9.9</v>
      </c>
      <c r="L519" s="6" t="str">
        <f aca="false">IF(COUNT(E519,H519)&lt;2,"",E519-H519)</f>
        <v/>
      </c>
      <c r="M519" s="7" t="str">
        <f aca="false">IF(COUNT(E519,H519)&lt;2,"",E519/H519-1)</f>
        <v/>
      </c>
    </row>
    <row r="520" customFormat="false" ht="15" hidden="false" customHeight="false" outlineLevel="0" collapsed="false">
      <c r="A520" s="4" t="n">
        <v>17596</v>
      </c>
      <c r="B520" s="4" t="s">
        <v>18885</v>
      </c>
      <c r="C520" s="4" t="s">
        <v>18861</v>
      </c>
      <c r="D520" s="35" t="n">
        <v>37.13</v>
      </c>
      <c r="E520" s="35" t="n">
        <v>28.5</v>
      </c>
      <c r="F520" s="36"/>
      <c r="G520" s="35"/>
      <c r="H520" s="35"/>
      <c r="I520" s="36"/>
      <c r="J520" s="4" t="str">
        <f aca="false">IF(COUNT(E520,H520)=0,"",IF(H520="","CAST",IF(E520="","MAB",IF(E520&lt;H520,"CAST",IF(H520&lt;E520,"MAB","EMPATE")))))</f>
        <v>CAST</v>
      </c>
      <c r="K520" s="6" t="n">
        <f aca="false">IF(COUNT(E520,H520)=0,"",MIN(E520,H520))</f>
        <v>28.5</v>
      </c>
      <c r="L520" s="6" t="str">
        <f aca="false">IF(COUNT(E520,H520)&lt;2,"",E520-H520)</f>
        <v/>
      </c>
      <c r="M520" s="7" t="str">
        <f aca="false">IF(COUNT(E520,H520)&lt;2,"",E520/H520-1)</f>
        <v/>
      </c>
    </row>
    <row r="521" customFormat="false" ht="15" hidden="false" customHeight="false" outlineLevel="0" collapsed="false">
      <c r="A521" s="4" t="n">
        <v>17617</v>
      </c>
      <c r="B521" s="4" t="s">
        <v>18886</v>
      </c>
      <c r="C521" s="4" t="s">
        <v>18861</v>
      </c>
      <c r="D521" s="35" t="n">
        <v>4.4</v>
      </c>
      <c r="E521" s="35" t="n">
        <v>3.59</v>
      </c>
      <c r="F521" s="36" t="n">
        <v>80</v>
      </c>
      <c r="G521" s="35" t="n">
        <v>4.32</v>
      </c>
      <c r="H521" s="35" t="n">
        <v>3.59</v>
      </c>
      <c r="I521" s="36" t="n">
        <v>80</v>
      </c>
      <c r="J521" s="4" t="str">
        <f aca="false">IF(COUNT(E521,H521)=0,"",IF(H521="","CAST",IF(E521="","MAB",IF(E521&lt;H521,"CAST",IF(H521&lt;E521,"MAB","EMPATE")))))</f>
        <v>EMPATE</v>
      </c>
      <c r="K521" s="6" t="n">
        <f aca="false">IF(COUNT(E521,H521)=0,"",MIN(E521,H521))</f>
        <v>3.59</v>
      </c>
      <c r="L521" s="6" t="n">
        <f aca="false">IF(COUNT(E521,H521)&lt;2,"",E521-H521)</f>
        <v>0</v>
      </c>
      <c r="M521" s="7" t="n">
        <f aca="false">IF(COUNT(E521,H521)&lt;2,"",E521/H521-1)</f>
        <v>0</v>
      </c>
    </row>
    <row r="522" customFormat="false" ht="15" hidden="false" customHeight="false" outlineLevel="0" collapsed="false">
      <c r="A522" s="4" t="n">
        <v>17352</v>
      </c>
      <c r="B522" s="4" t="s">
        <v>18549</v>
      </c>
      <c r="C522" s="4" t="s">
        <v>18861</v>
      </c>
      <c r="D522" s="35"/>
      <c r="E522" s="35"/>
      <c r="F522" s="36"/>
      <c r="G522" s="35" t="n">
        <v>52.18</v>
      </c>
      <c r="H522" s="35" t="n">
        <v>44.5</v>
      </c>
      <c r="I522" s="36"/>
      <c r="J522" s="4" t="str">
        <f aca="false">IF(COUNT(E522,H522)=0,"",IF(H522="","CAST",IF(E522="","MAB",IF(E522&lt;H522,"CAST",IF(H522&lt;E522,"MAB","EMPATE")))))</f>
        <v>MAB</v>
      </c>
      <c r="K522" s="6" t="n">
        <f aca="false">IF(COUNT(E522,H522)=0,"",MIN(E522,H522))</f>
        <v>44.5</v>
      </c>
      <c r="L522" s="6" t="str">
        <f aca="false">IF(COUNT(E522,H522)&lt;2,"",E522-H522)</f>
        <v/>
      </c>
      <c r="M522" s="7" t="str">
        <f aca="false">IF(COUNT(E522,H522)&lt;2,"",E522/H522-1)</f>
        <v/>
      </c>
    </row>
    <row r="523" customFormat="false" ht="15" hidden="false" customHeight="false" outlineLevel="0" collapsed="false">
      <c r="A523" s="4" t="n">
        <v>17354</v>
      </c>
      <c r="B523" s="4" t="s">
        <v>18887</v>
      </c>
      <c r="C523" s="4" t="s">
        <v>18861</v>
      </c>
      <c r="D523" s="35" t="n">
        <v>88.16</v>
      </c>
      <c r="E523" s="35" t="n">
        <v>73.45</v>
      </c>
      <c r="F523" s="36"/>
      <c r="G523" s="35" t="n">
        <v>88.16</v>
      </c>
      <c r="H523" s="35" t="n">
        <v>73.45</v>
      </c>
      <c r="I523" s="36"/>
      <c r="J523" s="4" t="str">
        <f aca="false">IF(COUNT(E523,H523)=0,"",IF(H523="","CAST",IF(E523="","MAB",IF(E523&lt;H523,"CAST",IF(H523&lt;E523,"MAB","EMPATE")))))</f>
        <v>EMPATE</v>
      </c>
      <c r="K523" s="6" t="n">
        <f aca="false">IF(COUNT(E523,H523)=0,"",MIN(E523,H523))</f>
        <v>73.45</v>
      </c>
      <c r="L523" s="6" t="n">
        <f aca="false">IF(COUNT(E523,H523)&lt;2,"",E523-H523)</f>
        <v>0</v>
      </c>
      <c r="M523" s="7" t="n">
        <f aca="false">IF(COUNT(E523,H523)&lt;2,"",E523/H523-1)</f>
        <v>0</v>
      </c>
    </row>
    <row r="524" customFormat="false" ht="15" hidden="false" customHeight="false" outlineLevel="0" collapsed="false">
      <c r="A524" s="4" t="n">
        <v>17600</v>
      </c>
      <c r="B524" s="4" t="s">
        <v>18888</v>
      </c>
      <c r="C524" s="4" t="s">
        <v>18861</v>
      </c>
      <c r="D524" s="35" t="n">
        <v>15.35</v>
      </c>
      <c r="E524" s="35" t="n">
        <v>12.8</v>
      </c>
      <c r="F524" s="36"/>
      <c r="G524" s="35" t="n">
        <v>15.35</v>
      </c>
      <c r="H524" s="35" t="n">
        <v>12.79</v>
      </c>
      <c r="I524" s="36"/>
      <c r="J524" s="4" t="str">
        <f aca="false">IF(COUNT(E524,H524)=0,"",IF(H524="","CAST",IF(E524="","MAB",IF(E524&lt;H524,"CAST",IF(H524&lt;E524,"MAB","EMPATE")))))</f>
        <v>MAB</v>
      </c>
      <c r="K524" s="6" t="n">
        <f aca="false">IF(COUNT(E524,H524)=0,"",MIN(E524,H524))</f>
        <v>12.79</v>
      </c>
      <c r="L524" s="6" t="n">
        <f aca="false">IF(COUNT(E524,H524)&lt;2,"",E524-H524)</f>
        <v>0.0100000000000016</v>
      </c>
      <c r="M524" s="7" t="n">
        <f aca="false">IF(COUNT(E524,H524)&lt;2,"",E524/H524-1)</f>
        <v>0.000781860828772629</v>
      </c>
    </row>
    <row r="525" customFormat="false" ht="15" hidden="false" customHeight="false" outlineLevel="0" collapsed="false">
      <c r="A525" s="4" t="n">
        <v>17356</v>
      </c>
      <c r="B525" s="4" t="s">
        <v>18889</v>
      </c>
      <c r="C525" s="4" t="s">
        <v>18861</v>
      </c>
      <c r="D525" s="35" t="n">
        <v>22.91</v>
      </c>
      <c r="E525" s="35" t="n">
        <v>19.1</v>
      </c>
      <c r="F525" s="36"/>
      <c r="G525" s="35" t="n">
        <v>22.47</v>
      </c>
      <c r="H525" s="35" t="n">
        <v>19.1</v>
      </c>
      <c r="I525" s="36"/>
      <c r="J525" s="4" t="str">
        <f aca="false">IF(COUNT(E525,H525)=0,"",IF(H525="","CAST",IF(E525="","MAB",IF(E525&lt;H525,"CAST",IF(H525&lt;E525,"MAB","EMPATE")))))</f>
        <v>EMPATE</v>
      </c>
      <c r="K525" s="6" t="n">
        <f aca="false">IF(COUNT(E525,H525)=0,"",MIN(E525,H525))</f>
        <v>19.1</v>
      </c>
      <c r="L525" s="6" t="n">
        <f aca="false">IF(COUNT(E525,H525)&lt;2,"",E525-H525)</f>
        <v>0</v>
      </c>
      <c r="M525" s="7" t="n">
        <f aca="false">IF(COUNT(E525,H525)&lt;2,"",E525/H525-1)</f>
        <v>0</v>
      </c>
    </row>
    <row r="526" customFormat="false" ht="15" hidden="false" customHeight="false" outlineLevel="0" collapsed="false">
      <c r="A526" s="4" t="n">
        <v>17358</v>
      </c>
      <c r="B526" s="4" t="s">
        <v>18890</v>
      </c>
      <c r="C526" s="4" t="s">
        <v>18861</v>
      </c>
      <c r="D526" s="35" t="n">
        <v>9.45</v>
      </c>
      <c r="E526" s="35" t="n">
        <v>7.85</v>
      </c>
      <c r="F526" s="36"/>
      <c r="G526" s="35"/>
      <c r="H526" s="35"/>
      <c r="I526" s="36"/>
      <c r="J526" s="4" t="str">
        <f aca="false">IF(COUNT(E526,H526)=0,"",IF(H526="","CAST",IF(E526="","MAB",IF(E526&lt;H526,"CAST",IF(H526&lt;E526,"MAB","EMPATE")))))</f>
        <v>CAST</v>
      </c>
      <c r="K526" s="6" t="n">
        <f aca="false">IF(COUNT(E526,H526)=0,"",MIN(E526,H526))</f>
        <v>7.85</v>
      </c>
      <c r="L526" s="6" t="str">
        <f aca="false">IF(COUNT(E526,H526)&lt;2,"",E526-H526)</f>
        <v/>
      </c>
      <c r="M526" s="7" t="str">
        <f aca="false">IF(COUNT(E526,H526)&lt;2,"",E526/H526-1)</f>
        <v/>
      </c>
    </row>
    <row r="527" customFormat="false" ht="15" hidden="false" customHeight="false" outlineLevel="0" collapsed="false">
      <c r="A527" s="4" t="n">
        <v>17359</v>
      </c>
      <c r="B527" s="4" t="s">
        <v>18555</v>
      </c>
      <c r="C527" s="4" t="s">
        <v>18861</v>
      </c>
      <c r="D527" s="35"/>
      <c r="E527" s="35"/>
      <c r="F527" s="36"/>
      <c r="G527" s="35" t="n">
        <v>21.1</v>
      </c>
      <c r="H527" s="35" t="n">
        <v>17.6</v>
      </c>
      <c r="I527" s="36"/>
      <c r="J527" s="4" t="str">
        <f aca="false">IF(COUNT(E527,H527)=0,"",IF(H527="","CAST",IF(E527="","MAB",IF(E527&lt;H527,"CAST",IF(H527&lt;E527,"MAB","EMPATE")))))</f>
        <v>MAB</v>
      </c>
      <c r="K527" s="6" t="n">
        <f aca="false">IF(COUNT(E527,H527)=0,"",MIN(E527,H527))</f>
        <v>17.6</v>
      </c>
      <c r="L527" s="6" t="str">
        <f aca="false">IF(COUNT(E527,H527)&lt;2,"",E527-H527)</f>
        <v/>
      </c>
      <c r="M527" s="7" t="str">
        <f aca="false">IF(COUNT(E527,H527)&lt;2,"",E527/H527-1)</f>
        <v/>
      </c>
    </row>
    <row r="528" customFormat="false" ht="15" hidden="false" customHeight="false" outlineLevel="0" collapsed="false">
      <c r="A528" s="4" t="n">
        <v>19044</v>
      </c>
      <c r="B528" s="4" t="s">
        <v>18891</v>
      </c>
      <c r="C528" s="4" t="s">
        <v>18861</v>
      </c>
      <c r="D528" s="35" t="n">
        <v>26.21</v>
      </c>
      <c r="E528" s="35" t="n">
        <v>21.99</v>
      </c>
      <c r="F528" s="36"/>
      <c r="G528" s="35" t="n">
        <v>26.14</v>
      </c>
      <c r="H528" s="35" t="n">
        <v>22.49</v>
      </c>
      <c r="I528" s="36"/>
      <c r="J528" s="4" t="str">
        <f aca="false">IF(COUNT(E528,H528)=0,"",IF(H528="","CAST",IF(E528="","MAB",IF(E528&lt;H528,"CAST",IF(H528&lt;E528,"MAB","EMPATE")))))</f>
        <v>CAST</v>
      </c>
      <c r="K528" s="6" t="n">
        <f aca="false">IF(COUNT(E528,H528)=0,"",MIN(E528,H528))</f>
        <v>21.99</v>
      </c>
      <c r="L528" s="6" t="n">
        <f aca="false">IF(COUNT(E528,H528)&lt;2,"",E528-H528)</f>
        <v>-0.5</v>
      </c>
      <c r="M528" s="7" t="n">
        <f aca="false">IF(COUNT(E528,H528)&lt;2,"",E528/H528-1)</f>
        <v>-0.0222321031569587</v>
      </c>
    </row>
    <row r="529" customFormat="false" ht="15" hidden="false" customHeight="false" outlineLevel="0" collapsed="false">
      <c r="A529" s="4" t="n">
        <v>19045</v>
      </c>
      <c r="B529" s="4" t="s">
        <v>18892</v>
      </c>
      <c r="C529" s="4" t="s">
        <v>18861</v>
      </c>
      <c r="D529" s="35" t="n">
        <v>52.03</v>
      </c>
      <c r="E529" s="35" t="n">
        <v>43.4</v>
      </c>
      <c r="F529" s="36"/>
      <c r="G529" s="35" t="n">
        <v>50.72</v>
      </c>
      <c r="H529" s="35" t="n">
        <v>43.4</v>
      </c>
      <c r="I529" s="36"/>
      <c r="J529" s="4" t="str">
        <f aca="false">IF(COUNT(E529,H529)=0,"",IF(H529="","CAST",IF(E529="","MAB",IF(E529&lt;H529,"CAST",IF(H529&lt;E529,"MAB","EMPATE")))))</f>
        <v>EMPATE</v>
      </c>
      <c r="K529" s="6" t="n">
        <f aca="false">IF(COUNT(E529,H529)=0,"",MIN(E529,H529))</f>
        <v>43.4</v>
      </c>
      <c r="L529" s="6" t="n">
        <f aca="false">IF(COUNT(E529,H529)&lt;2,"",E529-H529)</f>
        <v>0</v>
      </c>
      <c r="M529" s="7" t="n">
        <f aca="false">IF(COUNT(E529,H529)&lt;2,"",E529/H529-1)</f>
        <v>0</v>
      </c>
    </row>
    <row r="530" customFormat="false" ht="15" hidden="false" customHeight="false" outlineLevel="0" collapsed="false">
      <c r="A530" s="4" t="n">
        <v>17341</v>
      </c>
      <c r="B530" s="4" t="s">
        <v>18893</v>
      </c>
      <c r="C530" s="4" t="s">
        <v>18861</v>
      </c>
      <c r="D530" s="35" t="n">
        <v>32.73</v>
      </c>
      <c r="E530" s="35" t="n">
        <v>27.25</v>
      </c>
      <c r="F530" s="36"/>
      <c r="G530" s="35" t="n">
        <v>32.73</v>
      </c>
      <c r="H530" s="35" t="n">
        <v>27.25</v>
      </c>
      <c r="I530" s="36"/>
      <c r="J530" s="4" t="str">
        <f aca="false">IF(COUNT(E530,H530)=0,"",IF(H530="","CAST",IF(E530="","MAB",IF(E530&lt;H530,"CAST",IF(H530&lt;E530,"MAB","EMPATE")))))</f>
        <v>EMPATE</v>
      </c>
      <c r="K530" s="6" t="n">
        <f aca="false">IF(COUNT(E530,H530)=0,"",MIN(E530,H530))</f>
        <v>27.25</v>
      </c>
      <c r="L530" s="6" t="n">
        <f aca="false">IF(COUNT(E530,H530)&lt;2,"",E530-H530)</f>
        <v>0</v>
      </c>
      <c r="M530" s="7" t="n">
        <f aca="false">IF(COUNT(E530,H530)&lt;2,"",E530/H530-1)</f>
        <v>0</v>
      </c>
    </row>
    <row r="531" customFormat="false" ht="15" hidden="false" customHeight="false" outlineLevel="0" collapsed="false">
      <c r="A531" s="4" t="n">
        <v>17339</v>
      </c>
      <c r="B531" s="4" t="s">
        <v>18894</v>
      </c>
      <c r="C531" s="4" t="s">
        <v>18861</v>
      </c>
      <c r="D531" s="35" t="n">
        <v>9.19</v>
      </c>
      <c r="E531" s="35" t="n">
        <v>7.65</v>
      </c>
      <c r="F531" s="36"/>
      <c r="G531" s="35" t="n">
        <v>9.85</v>
      </c>
      <c r="H531" s="35" t="n">
        <v>8.19</v>
      </c>
      <c r="I531" s="36"/>
      <c r="J531" s="4" t="str">
        <f aca="false">IF(COUNT(E531,H531)=0,"",IF(H531="","CAST",IF(E531="","MAB",IF(E531&lt;H531,"CAST",IF(H531&lt;E531,"MAB","EMPATE")))))</f>
        <v>CAST</v>
      </c>
      <c r="K531" s="6" t="n">
        <f aca="false">IF(COUNT(E531,H531)=0,"",MIN(E531,H531))</f>
        <v>7.65</v>
      </c>
      <c r="L531" s="6" t="n">
        <f aca="false">IF(COUNT(E531,H531)&lt;2,"",E531-H531)</f>
        <v>-0.539999999999999</v>
      </c>
      <c r="M531" s="7" t="n">
        <f aca="false">IF(COUNT(E531,H531)&lt;2,"",E531/H531-1)</f>
        <v>-0.0659340659340658</v>
      </c>
    </row>
    <row r="532" customFormat="false" ht="15" hidden="false" customHeight="false" outlineLevel="0" collapsed="false">
      <c r="A532" s="4" t="n">
        <v>17373</v>
      </c>
      <c r="B532" s="4" t="s">
        <v>18673</v>
      </c>
      <c r="C532" s="4" t="s">
        <v>18861</v>
      </c>
      <c r="D532" s="35" t="n">
        <v>22.74</v>
      </c>
      <c r="E532" s="35" t="n">
        <v>18.8</v>
      </c>
      <c r="F532" s="36"/>
      <c r="G532" s="35" t="n">
        <v>17.09</v>
      </c>
      <c r="H532" s="35" t="n">
        <v>14.25</v>
      </c>
      <c r="I532" s="36"/>
      <c r="J532" s="4" t="str">
        <f aca="false">IF(COUNT(E532,H532)=0,"",IF(H532="","CAST",IF(E532="","MAB",IF(E532&lt;H532,"CAST",IF(H532&lt;E532,"MAB","EMPATE")))))</f>
        <v>MAB</v>
      </c>
      <c r="K532" s="6" t="n">
        <f aca="false">IF(COUNT(E532,H532)=0,"",MIN(E532,H532))</f>
        <v>14.25</v>
      </c>
      <c r="L532" s="6" t="n">
        <f aca="false">IF(COUNT(E532,H532)&lt;2,"",E532-H532)</f>
        <v>4.55</v>
      </c>
      <c r="M532" s="7" t="n">
        <f aca="false">IF(COUNT(E532,H532)&lt;2,"",E532/H532-1)</f>
        <v>0.319298245614035</v>
      </c>
    </row>
    <row r="533" customFormat="false" ht="15" hidden="false" customHeight="false" outlineLevel="0" collapsed="false">
      <c r="A533" s="4" t="n">
        <v>18008</v>
      </c>
      <c r="B533" s="4" t="s">
        <v>18895</v>
      </c>
      <c r="C533" s="4" t="s">
        <v>18861</v>
      </c>
      <c r="D533" s="35" t="n">
        <v>81.93</v>
      </c>
      <c r="E533" s="35" t="n">
        <v>68.25</v>
      </c>
      <c r="F533" s="36"/>
      <c r="G533" s="35" t="n">
        <v>81.93</v>
      </c>
      <c r="H533" s="35" t="n">
        <v>68.25</v>
      </c>
      <c r="I533" s="36"/>
      <c r="J533" s="4" t="str">
        <f aca="false">IF(COUNT(E533,H533)=0,"",IF(H533="","CAST",IF(E533="","MAB",IF(E533&lt;H533,"CAST",IF(H533&lt;E533,"MAB","EMPATE")))))</f>
        <v>EMPATE</v>
      </c>
      <c r="K533" s="6" t="n">
        <f aca="false">IF(COUNT(E533,H533)=0,"",MIN(E533,H533))</f>
        <v>68.25</v>
      </c>
      <c r="L533" s="6" t="n">
        <f aca="false">IF(COUNT(E533,H533)&lt;2,"",E533-H533)</f>
        <v>0</v>
      </c>
      <c r="M533" s="7" t="n">
        <f aca="false">IF(COUNT(E533,H533)&lt;2,"",E533/H533-1)</f>
        <v>0</v>
      </c>
    </row>
    <row r="534" customFormat="false" ht="15" hidden="false" customHeight="false" outlineLevel="0" collapsed="false">
      <c r="A534" s="4" t="n">
        <v>17388</v>
      </c>
      <c r="B534" s="4" t="s">
        <v>18567</v>
      </c>
      <c r="C534" s="4" t="s">
        <v>18861</v>
      </c>
      <c r="D534" s="35" t="n">
        <v>6.35</v>
      </c>
      <c r="E534" s="35" t="n">
        <v>5.19</v>
      </c>
      <c r="F534" s="36" t="n">
        <v>56</v>
      </c>
      <c r="G534" s="35" t="n">
        <v>6.37</v>
      </c>
      <c r="H534" s="35" t="n">
        <v>5.3</v>
      </c>
      <c r="I534" s="36"/>
      <c r="J534" s="4" t="str">
        <f aca="false">IF(COUNT(E534,H534)=0,"",IF(H534="","CAST",IF(E534="","MAB",IF(E534&lt;H534,"CAST",IF(H534&lt;E534,"MAB","EMPATE")))))</f>
        <v>CAST</v>
      </c>
      <c r="K534" s="6" t="n">
        <f aca="false">IF(COUNT(E534,H534)=0,"",MIN(E534,H534))</f>
        <v>5.19</v>
      </c>
      <c r="L534" s="6" t="n">
        <f aca="false">IF(COUNT(E534,H534)&lt;2,"",E534-H534)</f>
        <v>-0.109999999999999</v>
      </c>
      <c r="M534" s="7" t="n">
        <f aca="false">IF(COUNT(E534,H534)&lt;2,"",E534/H534-1)</f>
        <v>-0.020754716981132</v>
      </c>
    </row>
    <row r="535" customFormat="false" ht="15" hidden="false" customHeight="false" outlineLevel="0" collapsed="false">
      <c r="A535" s="4" t="n">
        <v>17389</v>
      </c>
      <c r="B535" s="4" t="s">
        <v>18896</v>
      </c>
      <c r="C535" s="4" t="s">
        <v>18861</v>
      </c>
      <c r="D535" s="35" t="n">
        <v>5.04</v>
      </c>
      <c r="E535" s="35" t="n">
        <v>4.2</v>
      </c>
      <c r="F535" s="36"/>
      <c r="G535" s="35" t="n">
        <v>5.04</v>
      </c>
      <c r="H535" s="35" t="n">
        <v>4.2</v>
      </c>
      <c r="I535" s="36"/>
      <c r="J535" s="4" t="str">
        <f aca="false">IF(COUNT(E535,H535)=0,"",IF(H535="","CAST",IF(E535="","MAB",IF(E535&lt;H535,"CAST",IF(H535&lt;E535,"MAB","EMPATE")))))</f>
        <v>EMPATE</v>
      </c>
      <c r="K535" s="6" t="n">
        <f aca="false">IF(COUNT(E535,H535)=0,"",MIN(E535,H535))</f>
        <v>4.2</v>
      </c>
      <c r="L535" s="6" t="n">
        <f aca="false">IF(COUNT(E535,H535)&lt;2,"",E535-H535)</f>
        <v>0</v>
      </c>
      <c r="M535" s="7" t="n">
        <f aca="false">IF(COUNT(E535,H535)&lt;2,"",E535/H535-1)</f>
        <v>0</v>
      </c>
    </row>
    <row r="536" customFormat="false" ht="15" hidden="false" customHeight="false" outlineLevel="0" collapsed="false">
      <c r="A536" s="4" t="n">
        <v>17392</v>
      </c>
      <c r="B536" s="4" t="s">
        <v>18897</v>
      </c>
      <c r="C536" s="4" t="s">
        <v>18861</v>
      </c>
      <c r="D536" s="35" t="n">
        <v>6.16</v>
      </c>
      <c r="E536" s="35" t="n">
        <v>5.15</v>
      </c>
      <c r="F536" s="36"/>
      <c r="G536" s="35" t="n">
        <v>6.47</v>
      </c>
      <c r="H536" s="35" t="n">
        <v>5.39</v>
      </c>
      <c r="I536" s="36"/>
      <c r="J536" s="4" t="str">
        <f aca="false">IF(COUNT(E536,H536)=0,"",IF(H536="","CAST",IF(E536="","MAB",IF(E536&lt;H536,"CAST",IF(H536&lt;E536,"MAB","EMPATE")))))</f>
        <v>CAST</v>
      </c>
      <c r="K536" s="6" t="n">
        <f aca="false">IF(COUNT(E536,H536)=0,"",MIN(E536,H536))</f>
        <v>5.15</v>
      </c>
      <c r="L536" s="6" t="n">
        <f aca="false">IF(COUNT(E536,H536)&lt;2,"",E536-H536)</f>
        <v>-0.239999999999999</v>
      </c>
      <c r="M536" s="7" t="n">
        <f aca="false">IF(COUNT(E536,H536)&lt;2,"",E536/H536-1)</f>
        <v>-0.0445269016697587</v>
      </c>
    </row>
    <row r="537" customFormat="false" ht="15" hidden="false" customHeight="false" outlineLevel="0" collapsed="false">
      <c r="A537" s="4" t="n">
        <v>17393</v>
      </c>
      <c r="B537" s="4" t="s">
        <v>18898</v>
      </c>
      <c r="C537" s="4" t="s">
        <v>18861</v>
      </c>
      <c r="D537" s="35" t="n">
        <v>9.4</v>
      </c>
      <c r="E537" s="35" t="n">
        <v>7.5</v>
      </c>
      <c r="F537" s="36" t="n">
        <v>32</v>
      </c>
      <c r="G537" s="35"/>
      <c r="H537" s="35"/>
      <c r="I537" s="36"/>
      <c r="J537" s="4" t="str">
        <f aca="false">IF(COUNT(E537,H537)=0,"",IF(H537="","CAST",IF(E537="","MAB",IF(E537&lt;H537,"CAST",IF(H537&lt;E537,"MAB","EMPATE")))))</f>
        <v>CAST</v>
      </c>
      <c r="K537" s="6" t="n">
        <f aca="false">IF(COUNT(E537,H537)=0,"",MIN(E537,H537))</f>
        <v>7.5</v>
      </c>
      <c r="L537" s="6" t="str">
        <f aca="false">IF(COUNT(E537,H537)&lt;2,"",E537-H537)</f>
        <v/>
      </c>
      <c r="M537" s="7" t="str">
        <f aca="false">IF(COUNT(E537,H537)&lt;2,"",E537/H537-1)</f>
        <v/>
      </c>
    </row>
    <row r="538" customFormat="false" ht="15" hidden="false" customHeight="false" outlineLevel="0" collapsed="false">
      <c r="A538" s="4" t="n">
        <v>17396</v>
      </c>
      <c r="B538" s="4" t="s">
        <v>18570</v>
      </c>
      <c r="C538" s="4" t="s">
        <v>18861</v>
      </c>
      <c r="D538" s="35" t="n">
        <v>6.89</v>
      </c>
      <c r="E538" s="35" t="n">
        <v>5.75</v>
      </c>
      <c r="F538" s="36"/>
      <c r="G538" s="35" t="n">
        <v>6.89</v>
      </c>
      <c r="H538" s="35" t="n">
        <v>5.75</v>
      </c>
      <c r="I538" s="36"/>
      <c r="J538" s="4" t="str">
        <f aca="false">IF(COUNT(E538,H538)=0,"",IF(H538="","CAST",IF(E538="","MAB",IF(E538&lt;H538,"CAST",IF(H538&lt;E538,"MAB","EMPATE")))))</f>
        <v>EMPATE</v>
      </c>
      <c r="K538" s="6" t="n">
        <f aca="false">IF(COUNT(E538,H538)=0,"",MIN(E538,H538))</f>
        <v>5.75</v>
      </c>
      <c r="L538" s="6" t="n">
        <f aca="false">IF(COUNT(E538,H538)&lt;2,"",E538-H538)</f>
        <v>0</v>
      </c>
      <c r="M538" s="7" t="n">
        <f aca="false">IF(COUNT(E538,H538)&lt;2,"",E538/H538-1)</f>
        <v>0</v>
      </c>
    </row>
    <row r="539" customFormat="false" ht="15" hidden="false" customHeight="false" outlineLevel="0" collapsed="false">
      <c r="A539" s="4" t="n">
        <v>17399</v>
      </c>
      <c r="B539" s="4" t="s">
        <v>18571</v>
      </c>
      <c r="C539" s="4" t="s">
        <v>18861</v>
      </c>
      <c r="D539" s="35" t="n">
        <v>2.48</v>
      </c>
      <c r="E539" s="35" t="n">
        <v>1.99</v>
      </c>
      <c r="F539" s="36" t="n">
        <v>200</v>
      </c>
      <c r="G539" s="35" t="n">
        <v>2.46</v>
      </c>
      <c r="H539" s="35" t="n">
        <v>1.99</v>
      </c>
      <c r="I539" s="36" t="n">
        <v>200</v>
      </c>
      <c r="J539" s="4" t="str">
        <f aca="false">IF(COUNT(E539,H539)=0,"",IF(H539="","CAST",IF(E539="","MAB",IF(E539&lt;H539,"CAST",IF(H539&lt;E539,"MAB","EMPATE")))))</f>
        <v>EMPATE</v>
      </c>
      <c r="K539" s="6" t="n">
        <f aca="false">IF(COUNT(E539,H539)=0,"",MIN(E539,H539))</f>
        <v>1.99</v>
      </c>
      <c r="L539" s="6" t="n">
        <f aca="false">IF(COUNT(E539,H539)&lt;2,"",E539-H539)</f>
        <v>0</v>
      </c>
      <c r="M539" s="7" t="n">
        <f aca="false">IF(COUNT(E539,H539)&lt;2,"",E539/H539-1)</f>
        <v>0</v>
      </c>
    </row>
    <row r="540" customFormat="false" ht="15" hidden="false" customHeight="false" outlineLevel="0" collapsed="false">
      <c r="A540" s="4" t="n">
        <v>17401</v>
      </c>
      <c r="B540" s="4" t="s">
        <v>18899</v>
      </c>
      <c r="C540" s="4" t="s">
        <v>18861</v>
      </c>
      <c r="D540" s="35" t="n">
        <v>4.21</v>
      </c>
      <c r="E540" s="35" t="n">
        <v>3.49</v>
      </c>
      <c r="F540" s="36" t="n">
        <v>80</v>
      </c>
      <c r="G540" s="35" t="n">
        <v>4.21</v>
      </c>
      <c r="H540" s="35" t="n">
        <v>3.49</v>
      </c>
      <c r="I540" s="36" t="n">
        <v>80</v>
      </c>
      <c r="J540" s="4" t="str">
        <f aca="false">IF(COUNT(E540,H540)=0,"",IF(H540="","CAST",IF(E540="","MAB",IF(E540&lt;H540,"CAST",IF(H540&lt;E540,"MAB","EMPATE")))))</f>
        <v>EMPATE</v>
      </c>
      <c r="K540" s="6" t="n">
        <f aca="false">IF(COUNT(E540,H540)=0,"",MIN(E540,H540))</f>
        <v>3.49</v>
      </c>
      <c r="L540" s="6" t="n">
        <f aca="false">IF(COUNT(E540,H540)&lt;2,"",E540-H540)</f>
        <v>0</v>
      </c>
      <c r="M540" s="7" t="n">
        <f aca="false">IF(COUNT(E540,H540)&lt;2,"",E540/H540-1)</f>
        <v>0</v>
      </c>
    </row>
    <row r="541" customFormat="false" ht="15" hidden="false" customHeight="false" outlineLevel="0" collapsed="false">
      <c r="A541" s="4" t="n">
        <v>26055</v>
      </c>
      <c r="B541" s="4" t="s">
        <v>18900</v>
      </c>
      <c r="C541" s="4" t="s">
        <v>18861</v>
      </c>
      <c r="D541" s="35" t="n">
        <v>8.23</v>
      </c>
      <c r="E541" s="35" t="n">
        <v>6.85</v>
      </c>
      <c r="F541" s="36"/>
      <c r="G541" s="35" t="n">
        <v>8.07</v>
      </c>
      <c r="H541" s="35" t="n">
        <v>6.85</v>
      </c>
      <c r="I541" s="36"/>
      <c r="J541" s="4" t="str">
        <f aca="false">IF(COUNT(E541,H541)=0,"",IF(H541="","CAST",IF(E541="","MAB",IF(E541&lt;H541,"CAST",IF(H541&lt;E541,"MAB","EMPATE")))))</f>
        <v>EMPATE</v>
      </c>
      <c r="K541" s="6" t="n">
        <f aca="false">IF(COUNT(E541,H541)=0,"",MIN(E541,H541))</f>
        <v>6.85</v>
      </c>
      <c r="L541" s="6" t="n">
        <f aca="false">IF(COUNT(E541,H541)&lt;2,"",E541-H541)</f>
        <v>0</v>
      </c>
      <c r="M541" s="7" t="n">
        <f aca="false">IF(COUNT(E541,H541)&lt;2,"",E541/H541-1)</f>
        <v>0</v>
      </c>
    </row>
    <row r="542" customFormat="false" ht="15" hidden="false" customHeight="false" outlineLevel="0" collapsed="false">
      <c r="A542" s="4" t="n">
        <v>21026</v>
      </c>
      <c r="B542" s="4" t="s">
        <v>18901</v>
      </c>
      <c r="C542" s="4" t="s">
        <v>18902</v>
      </c>
      <c r="D542" s="35"/>
      <c r="E542" s="35"/>
      <c r="F542" s="36"/>
      <c r="G542" s="35" t="n">
        <v>21.63</v>
      </c>
      <c r="H542" s="35" t="n">
        <v>18.49</v>
      </c>
      <c r="I542" s="36"/>
      <c r="J542" s="4" t="str">
        <f aca="false">IF(COUNT(E542,H542)=0,"",IF(H542="","CAST",IF(E542="","MAB",IF(E542&lt;H542,"CAST",IF(H542&lt;E542,"MAB","EMPATE")))))</f>
        <v>MAB</v>
      </c>
      <c r="K542" s="6" t="n">
        <f aca="false">IF(COUNT(E542,H542)=0,"",MIN(E542,H542))</f>
        <v>18.49</v>
      </c>
      <c r="L542" s="6" t="str">
        <f aca="false">IF(COUNT(E542,H542)&lt;2,"",E542-H542)</f>
        <v/>
      </c>
      <c r="M542" s="7" t="str">
        <f aca="false">IF(COUNT(E542,H542)&lt;2,"",E542/H542-1)</f>
        <v/>
      </c>
    </row>
    <row r="543" customFormat="false" ht="15" hidden="false" customHeight="false" outlineLevel="0" collapsed="false">
      <c r="A543" s="4" t="n">
        <v>16586</v>
      </c>
      <c r="B543" s="4" t="s">
        <v>18903</v>
      </c>
      <c r="C543" s="4" t="s">
        <v>18902</v>
      </c>
      <c r="D543" s="35" t="n">
        <v>32.83</v>
      </c>
      <c r="E543" s="35" t="n">
        <v>27.99</v>
      </c>
      <c r="F543" s="36"/>
      <c r="G543" s="35" t="n">
        <v>33.96</v>
      </c>
      <c r="H543" s="35" t="n">
        <v>28.99</v>
      </c>
      <c r="I543" s="36"/>
      <c r="J543" s="4" t="str">
        <f aca="false">IF(COUNT(E543,H543)=0,"",IF(H543="","CAST",IF(E543="","MAB",IF(E543&lt;H543,"CAST",IF(H543&lt;E543,"MAB","EMPATE")))))</f>
        <v>CAST</v>
      </c>
      <c r="K543" s="6" t="n">
        <f aca="false">IF(COUNT(E543,H543)=0,"",MIN(E543,H543))</f>
        <v>27.99</v>
      </c>
      <c r="L543" s="6" t="n">
        <f aca="false">IF(COUNT(E543,H543)&lt;2,"",E543-H543)</f>
        <v>-1</v>
      </c>
      <c r="M543" s="7" t="n">
        <f aca="false">IF(COUNT(E543,H543)&lt;2,"",E543/H543-1)</f>
        <v>-0.034494653328734</v>
      </c>
    </row>
    <row r="544" customFormat="false" ht="15" hidden="false" customHeight="false" outlineLevel="0" collapsed="false">
      <c r="A544" s="4" t="n">
        <v>21072</v>
      </c>
      <c r="B544" s="4" t="s">
        <v>18904</v>
      </c>
      <c r="C544" s="4" t="s">
        <v>18902</v>
      </c>
      <c r="D544" s="35" t="n">
        <v>33.95</v>
      </c>
      <c r="E544" s="35" t="n">
        <v>28.99</v>
      </c>
      <c r="F544" s="36"/>
      <c r="G544" s="35" t="n">
        <v>33.96</v>
      </c>
      <c r="H544" s="35" t="n">
        <v>28.99</v>
      </c>
      <c r="I544" s="36"/>
      <c r="J544" s="4" t="str">
        <f aca="false">IF(COUNT(E544,H544)=0,"",IF(H544="","CAST",IF(E544="","MAB",IF(E544&lt;H544,"CAST",IF(H544&lt;E544,"MAB","EMPATE")))))</f>
        <v>EMPATE</v>
      </c>
      <c r="K544" s="6" t="n">
        <f aca="false">IF(COUNT(E544,H544)=0,"",MIN(E544,H544))</f>
        <v>28.99</v>
      </c>
      <c r="L544" s="6" t="n">
        <f aca="false">IF(COUNT(E544,H544)&lt;2,"",E544-H544)</f>
        <v>0</v>
      </c>
      <c r="M544" s="7" t="n">
        <f aca="false">IF(COUNT(E544,H544)&lt;2,"",E544/H544-1)</f>
        <v>0</v>
      </c>
    </row>
    <row r="545" customFormat="false" ht="15" hidden="false" customHeight="false" outlineLevel="0" collapsed="false">
      <c r="A545" s="4" t="n">
        <v>21405</v>
      </c>
      <c r="B545" s="4" t="s">
        <v>18905</v>
      </c>
      <c r="C545" s="4" t="s">
        <v>18902</v>
      </c>
      <c r="D545" s="35"/>
      <c r="E545" s="35"/>
      <c r="F545" s="36"/>
      <c r="G545" s="35" t="n">
        <v>41.78</v>
      </c>
      <c r="H545" s="35" t="n">
        <v>35.69</v>
      </c>
      <c r="I545" s="36"/>
      <c r="J545" s="4" t="str">
        <f aca="false">IF(COUNT(E545,H545)=0,"",IF(H545="","CAST",IF(E545="","MAB",IF(E545&lt;H545,"CAST",IF(H545&lt;E545,"MAB","EMPATE")))))</f>
        <v>MAB</v>
      </c>
      <c r="K545" s="6" t="n">
        <f aca="false">IF(COUNT(E545,H545)=0,"",MIN(E545,H545))</f>
        <v>35.69</v>
      </c>
      <c r="L545" s="6" t="str">
        <f aca="false">IF(COUNT(E545,H545)&lt;2,"",E545-H545)</f>
        <v/>
      </c>
      <c r="M545" s="7" t="str">
        <f aca="false">IF(COUNT(E545,H545)&lt;2,"",E545/H545-1)</f>
        <v/>
      </c>
    </row>
    <row r="546" customFormat="false" ht="15" hidden="false" customHeight="false" outlineLevel="0" collapsed="false">
      <c r="A546" s="4" t="n">
        <v>21022</v>
      </c>
      <c r="B546" s="4" t="s">
        <v>18906</v>
      </c>
      <c r="C546" s="4" t="s">
        <v>18902</v>
      </c>
      <c r="D546" s="35" t="n">
        <v>20.74</v>
      </c>
      <c r="E546" s="35" t="n">
        <v>17.69</v>
      </c>
      <c r="F546" s="36"/>
      <c r="G546" s="35" t="n">
        <v>20.75</v>
      </c>
      <c r="H546" s="35" t="n">
        <v>17.75</v>
      </c>
      <c r="I546" s="36"/>
      <c r="J546" s="4" t="str">
        <f aca="false">IF(COUNT(E546,H546)=0,"",IF(H546="","CAST",IF(E546="","MAB",IF(E546&lt;H546,"CAST",IF(H546&lt;E546,"MAB","EMPATE")))))</f>
        <v>CAST</v>
      </c>
      <c r="K546" s="6" t="n">
        <f aca="false">IF(COUNT(E546,H546)=0,"",MIN(E546,H546))</f>
        <v>17.69</v>
      </c>
      <c r="L546" s="6" t="n">
        <f aca="false">IF(COUNT(E546,H546)&lt;2,"",E546-H546)</f>
        <v>-0.0599999999999987</v>
      </c>
      <c r="M546" s="7" t="n">
        <f aca="false">IF(COUNT(E546,H546)&lt;2,"",E546/H546-1)</f>
        <v>-0.00338028169014082</v>
      </c>
    </row>
    <row r="547" customFormat="false" ht="15" hidden="false" customHeight="false" outlineLevel="0" collapsed="false">
      <c r="A547" s="4" t="n">
        <v>21111</v>
      </c>
      <c r="B547" s="4" t="s">
        <v>18907</v>
      </c>
      <c r="C547" s="4" t="s">
        <v>18902</v>
      </c>
      <c r="D547" s="35" t="n">
        <v>24.11</v>
      </c>
      <c r="E547" s="35" t="n">
        <v>20.6</v>
      </c>
      <c r="F547" s="36"/>
      <c r="G547" s="35" t="n">
        <v>24.11</v>
      </c>
      <c r="H547" s="35" t="n">
        <v>20.35</v>
      </c>
      <c r="I547" s="36"/>
      <c r="J547" s="4" t="str">
        <f aca="false">IF(COUNT(E547,H547)=0,"",IF(H547="","CAST",IF(E547="","MAB",IF(E547&lt;H547,"CAST",IF(H547&lt;E547,"MAB","EMPATE")))))</f>
        <v>MAB</v>
      </c>
      <c r="K547" s="6" t="n">
        <f aca="false">IF(COUNT(E547,H547)=0,"",MIN(E547,H547))</f>
        <v>20.35</v>
      </c>
      <c r="L547" s="6" t="n">
        <f aca="false">IF(COUNT(E547,H547)&lt;2,"",E547-H547)</f>
        <v>0.25</v>
      </c>
      <c r="M547" s="7" t="n">
        <f aca="false">IF(COUNT(E547,H547)&lt;2,"",E547/H547-1)</f>
        <v>0.0122850122850122</v>
      </c>
    </row>
    <row r="548" customFormat="false" ht="15" hidden="false" customHeight="false" outlineLevel="0" collapsed="false">
      <c r="A548" s="4" t="n">
        <v>18267</v>
      </c>
      <c r="B548" s="4" t="s">
        <v>18908</v>
      </c>
      <c r="C548" s="4" t="s">
        <v>18902</v>
      </c>
      <c r="D548" s="35" t="n">
        <v>22.4</v>
      </c>
      <c r="E548" s="35" t="n">
        <v>19.15</v>
      </c>
      <c r="F548" s="36"/>
      <c r="G548" s="35"/>
      <c r="H548" s="35"/>
      <c r="I548" s="36"/>
      <c r="J548" s="4" t="str">
        <f aca="false">IF(COUNT(E548,H548)=0,"",IF(H548="","CAST",IF(E548="","MAB",IF(E548&lt;H548,"CAST",IF(H548&lt;E548,"MAB","EMPATE")))))</f>
        <v>CAST</v>
      </c>
      <c r="K548" s="6" t="n">
        <f aca="false">IF(COUNT(E548,H548)=0,"",MIN(E548,H548))</f>
        <v>19.15</v>
      </c>
      <c r="L548" s="6" t="str">
        <f aca="false">IF(COUNT(E548,H548)&lt;2,"",E548-H548)</f>
        <v/>
      </c>
      <c r="M548" s="7" t="str">
        <f aca="false">IF(COUNT(E548,H548)&lt;2,"",E548/H548-1)</f>
        <v/>
      </c>
    </row>
    <row r="549" customFormat="false" ht="15" hidden="false" customHeight="false" outlineLevel="0" collapsed="false">
      <c r="A549" s="4" t="n">
        <v>16659</v>
      </c>
      <c r="B549" s="4" t="s">
        <v>18909</v>
      </c>
      <c r="C549" s="4" t="s">
        <v>18902</v>
      </c>
      <c r="D549" s="35" t="n">
        <v>33.6</v>
      </c>
      <c r="E549" s="35" t="n">
        <v>28.69</v>
      </c>
      <c r="F549" s="36"/>
      <c r="G549" s="35" t="n">
        <v>34.1</v>
      </c>
      <c r="H549" s="35" t="n">
        <v>29.15</v>
      </c>
      <c r="I549" s="36"/>
      <c r="J549" s="4" t="str">
        <f aca="false">IF(COUNT(E549,H549)=0,"",IF(H549="","CAST",IF(E549="","MAB",IF(E549&lt;H549,"CAST",IF(H549&lt;E549,"MAB","EMPATE")))))</f>
        <v>CAST</v>
      </c>
      <c r="K549" s="6" t="n">
        <f aca="false">IF(COUNT(E549,H549)=0,"",MIN(E549,H549))</f>
        <v>28.69</v>
      </c>
      <c r="L549" s="6" t="n">
        <f aca="false">IF(COUNT(E549,H549)&lt;2,"",E549-H549)</f>
        <v>-0.459999999999997</v>
      </c>
      <c r="M549" s="7" t="n">
        <f aca="false">IF(COUNT(E549,H549)&lt;2,"",E549/H549-1)</f>
        <v>-0.0157804459691251</v>
      </c>
    </row>
    <row r="550" customFormat="false" ht="15" hidden="false" customHeight="false" outlineLevel="0" collapsed="false">
      <c r="A550" s="4" t="n">
        <v>14970</v>
      </c>
      <c r="B550" s="4" t="s">
        <v>18910</v>
      </c>
      <c r="C550" s="4" t="s">
        <v>18902</v>
      </c>
      <c r="D550" s="35" t="n">
        <v>27.02</v>
      </c>
      <c r="E550" s="35" t="n">
        <v>22.99</v>
      </c>
      <c r="F550" s="36"/>
      <c r="G550" s="35"/>
      <c r="H550" s="35"/>
      <c r="I550" s="36"/>
      <c r="J550" s="4" t="str">
        <f aca="false">IF(COUNT(E550,H550)=0,"",IF(H550="","CAST",IF(E550="","MAB",IF(E550&lt;H550,"CAST",IF(H550&lt;E550,"MAB","EMPATE")))))</f>
        <v>CAST</v>
      </c>
      <c r="K550" s="6" t="n">
        <f aca="false">IF(COUNT(E550,H550)=0,"",MIN(E550,H550))</f>
        <v>22.99</v>
      </c>
      <c r="L550" s="6" t="str">
        <f aca="false">IF(COUNT(E550,H550)&lt;2,"",E550-H550)</f>
        <v/>
      </c>
      <c r="M550" s="7" t="str">
        <f aca="false">IF(COUNT(E550,H550)&lt;2,"",E550/H550-1)</f>
        <v/>
      </c>
    </row>
    <row r="551" customFormat="false" ht="15" hidden="false" customHeight="false" outlineLevel="0" collapsed="false">
      <c r="A551" s="4" t="n">
        <v>15714</v>
      </c>
      <c r="B551" s="4" t="s">
        <v>18911</v>
      </c>
      <c r="C551" s="4" t="s">
        <v>18902</v>
      </c>
      <c r="D551" s="35"/>
      <c r="E551" s="35"/>
      <c r="F551" s="36"/>
      <c r="G551" s="35" t="n">
        <v>19.91</v>
      </c>
      <c r="H551" s="35" t="n">
        <v>16.99</v>
      </c>
      <c r="I551" s="36"/>
      <c r="J551" s="4" t="str">
        <f aca="false">IF(COUNT(E551,H551)=0,"",IF(H551="","CAST",IF(E551="","MAB",IF(E551&lt;H551,"CAST",IF(H551&lt;E551,"MAB","EMPATE")))))</f>
        <v>MAB</v>
      </c>
      <c r="K551" s="6" t="n">
        <f aca="false">IF(COUNT(E551,H551)=0,"",MIN(E551,H551))</f>
        <v>16.99</v>
      </c>
      <c r="L551" s="6" t="str">
        <f aca="false">IF(COUNT(E551,H551)&lt;2,"",E551-H551)</f>
        <v/>
      </c>
      <c r="M551" s="7" t="str">
        <f aca="false">IF(COUNT(E551,H551)&lt;2,"",E551/H551-1)</f>
        <v/>
      </c>
    </row>
    <row r="552" customFormat="false" ht="15" hidden="false" customHeight="false" outlineLevel="0" collapsed="false">
      <c r="A552" s="4" t="n">
        <v>26125</v>
      </c>
      <c r="B552" s="4" t="s">
        <v>18912</v>
      </c>
      <c r="C552" s="4" t="s">
        <v>18902</v>
      </c>
      <c r="D552" s="35"/>
      <c r="E552" s="35"/>
      <c r="F552" s="36"/>
      <c r="G552" s="35" t="n">
        <v>32.35</v>
      </c>
      <c r="H552" s="35" t="n">
        <v>27.45</v>
      </c>
      <c r="I552" s="36"/>
      <c r="J552" s="4" t="str">
        <f aca="false">IF(COUNT(E552,H552)=0,"",IF(H552="","CAST",IF(E552="","MAB",IF(E552&lt;H552,"CAST",IF(H552&lt;E552,"MAB","EMPATE")))))</f>
        <v>MAB</v>
      </c>
      <c r="K552" s="6" t="n">
        <f aca="false">IF(COUNT(E552,H552)=0,"",MIN(E552,H552))</f>
        <v>27.45</v>
      </c>
      <c r="L552" s="6" t="str">
        <f aca="false">IF(COUNT(E552,H552)&lt;2,"",E552-H552)</f>
        <v/>
      </c>
      <c r="M552" s="7" t="str">
        <f aca="false">IF(COUNT(E552,H552)&lt;2,"",E552/H552-1)</f>
        <v/>
      </c>
    </row>
    <row r="553" customFormat="false" ht="15" hidden="false" customHeight="false" outlineLevel="0" collapsed="false">
      <c r="A553" s="4" t="n">
        <v>23080</v>
      </c>
      <c r="B553" s="4" t="s">
        <v>18913</v>
      </c>
      <c r="C553" s="4" t="s">
        <v>18902</v>
      </c>
      <c r="D553" s="35" t="n">
        <v>43.56</v>
      </c>
      <c r="E553" s="35" t="n">
        <v>37.25</v>
      </c>
      <c r="F553" s="36"/>
      <c r="G553" s="35" t="n">
        <v>44.15</v>
      </c>
      <c r="H553" s="35" t="n">
        <v>37.75</v>
      </c>
      <c r="I553" s="36"/>
      <c r="J553" s="4" t="str">
        <f aca="false">IF(COUNT(E553,H553)=0,"",IF(H553="","CAST",IF(E553="","MAB",IF(E553&lt;H553,"CAST",IF(H553&lt;E553,"MAB","EMPATE")))))</f>
        <v>CAST</v>
      </c>
      <c r="K553" s="6" t="n">
        <f aca="false">IF(COUNT(E553,H553)=0,"",MIN(E553,H553))</f>
        <v>37.25</v>
      </c>
      <c r="L553" s="6" t="n">
        <f aca="false">IF(COUNT(E553,H553)&lt;2,"",E553-H553)</f>
        <v>-0.5</v>
      </c>
      <c r="M553" s="7" t="n">
        <f aca="false">IF(COUNT(E553,H553)&lt;2,"",E553/H553-1)</f>
        <v>-0.0132450331125827</v>
      </c>
    </row>
    <row r="554" customFormat="false" ht="15" hidden="false" customHeight="false" outlineLevel="0" collapsed="false">
      <c r="A554" s="4" t="n">
        <v>15769</v>
      </c>
      <c r="B554" s="4" t="s">
        <v>18914</v>
      </c>
      <c r="C554" s="4" t="s">
        <v>18902</v>
      </c>
      <c r="D554" s="35" t="n">
        <v>28.74</v>
      </c>
      <c r="E554" s="35" t="n">
        <v>24.55</v>
      </c>
      <c r="F554" s="36"/>
      <c r="G554" s="35"/>
      <c r="H554" s="35"/>
      <c r="I554" s="36"/>
      <c r="J554" s="4" t="str">
        <f aca="false">IF(COUNT(E554,H554)=0,"",IF(H554="","CAST",IF(E554="","MAB",IF(E554&lt;H554,"CAST",IF(H554&lt;E554,"MAB","EMPATE")))))</f>
        <v>CAST</v>
      </c>
      <c r="K554" s="6" t="n">
        <f aca="false">IF(COUNT(E554,H554)=0,"",MIN(E554,H554))</f>
        <v>24.55</v>
      </c>
      <c r="L554" s="6" t="str">
        <f aca="false">IF(COUNT(E554,H554)&lt;2,"",E554-H554)</f>
        <v/>
      </c>
      <c r="M554" s="7" t="str">
        <f aca="false">IF(COUNT(E554,H554)&lt;2,"",E554/H554-1)</f>
        <v/>
      </c>
    </row>
    <row r="555" customFormat="false" ht="15" hidden="false" customHeight="false" outlineLevel="0" collapsed="false">
      <c r="A555" s="4" t="n">
        <v>14973</v>
      </c>
      <c r="B555" s="4" t="s">
        <v>18915</v>
      </c>
      <c r="C555" s="4" t="s">
        <v>18902</v>
      </c>
      <c r="D555" s="35" t="n">
        <v>21.33</v>
      </c>
      <c r="E555" s="35" t="n">
        <v>18.19</v>
      </c>
      <c r="F555" s="36"/>
      <c r="G555" s="35"/>
      <c r="H555" s="35"/>
      <c r="I555" s="36"/>
      <c r="J555" s="4" t="str">
        <f aca="false">IF(COUNT(E555,H555)=0,"",IF(H555="","CAST",IF(E555="","MAB",IF(E555&lt;H555,"CAST",IF(H555&lt;E555,"MAB","EMPATE")))))</f>
        <v>CAST</v>
      </c>
      <c r="K555" s="6" t="n">
        <f aca="false">IF(COUNT(E555,H555)=0,"",MIN(E555,H555))</f>
        <v>18.19</v>
      </c>
      <c r="L555" s="6" t="str">
        <f aca="false">IF(COUNT(E555,H555)&lt;2,"",E555-H555)</f>
        <v/>
      </c>
      <c r="M555" s="7" t="str">
        <f aca="false">IF(COUNT(E555,H555)&lt;2,"",E555/H555-1)</f>
        <v/>
      </c>
    </row>
    <row r="556" customFormat="false" ht="15" hidden="false" customHeight="false" outlineLevel="0" collapsed="false">
      <c r="A556" s="4" t="n">
        <v>15715</v>
      </c>
      <c r="B556" s="4" t="s">
        <v>18916</v>
      </c>
      <c r="C556" s="4" t="s">
        <v>18902</v>
      </c>
      <c r="D556" s="35" t="n">
        <v>25.01</v>
      </c>
      <c r="E556" s="35" t="n">
        <v>21.35</v>
      </c>
      <c r="F556" s="36"/>
      <c r="G556" s="35" t="n">
        <v>25.02</v>
      </c>
      <c r="H556" s="35" t="n">
        <v>21.39</v>
      </c>
      <c r="I556" s="36"/>
      <c r="J556" s="4" t="str">
        <f aca="false">IF(COUNT(E556,H556)=0,"",IF(H556="","CAST",IF(E556="","MAB",IF(E556&lt;H556,"CAST",IF(H556&lt;E556,"MAB","EMPATE")))))</f>
        <v>CAST</v>
      </c>
      <c r="K556" s="6" t="n">
        <f aca="false">IF(COUNT(E556,H556)=0,"",MIN(E556,H556))</f>
        <v>21.35</v>
      </c>
      <c r="L556" s="6" t="n">
        <f aca="false">IF(COUNT(E556,H556)&lt;2,"",E556-H556)</f>
        <v>-0.0399999999999992</v>
      </c>
      <c r="M556" s="7" t="n">
        <f aca="false">IF(COUNT(E556,H556)&lt;2,"",E556/H556-1)</f>
        <v>-0.00187003272557262</v>
      </c>
    </row>
    <row r="557" customFormat="false" ht="15" hidden="false" customHeight="false" outlineLevel="0" collapsed="false">
      <c r="A557" s="4" t="n">
        <v>23892</v>
      </c>
      <c r="B557" s="4" t="s">
        <v>18917</v>
      </c>
      <c r="C557" s="4" t="s">
        <v>18902</v>
      </c>
      <c r="D557" s="35" t="n">
        <v>43.14</v>
      </c>
      <c r="E557" s="35" t="n">
        <v>36.85</v>
      </c>
      <c r="F557" s="36"/>
      <c r="G557" s="35" t="n">
        <v>43.14</v>
      </c>
      <c r="H557" s="35" t="n">
        <v>36.85</v>
      </c>
      <c r="I557" s="36"/>
      <c r="J557" s="4" t="str">
        <f aca="false">IF(COUNT(E557,H557)=0,"",IF(H557="","CAST",IF(E557="","MAB",IF(E557&lt;H557,"CAST",IF(H557&lt;E557,"MAB","EMPATE")))))</f>
        <v>EMPATE</v>
      </c>
      <c r="K557" s="6" t="n">
        <f aca="false">IF(COUNT(E557,H557)=0,"",MIN(E557,H557))</f>
        <v>36.85</v>
      </c>
      <c r="L557" s="6" t="n">
        <f aca="false">IF(COUNT(E557,H557)&lt;2,"",E557-H557)</f>
        <v>0</v>
      </c>
      <c r="M557" s="7" t="n">
        <f aca="false">IF(COUNT(E557,H557)&lt;2,"",E557/H557-1)</f>
        <v>0</v>
      </c>
    </row>
    <row r="558" customFormat="false" ht="15" hidden="false" customHeight="false" outlineLevel="0" collapsed="false">
      <c r="A558" s="4" t="n">
        <v>15716</v>
      </c>
      <c r="B558" s="4" t="s">
        <v>18918</v>
      </c>
      <c r="C558" s="4" t="s">
        <v>18902</v>
      </c>
      <c r="D558" s="35" t="n">
        <v>41.83</v>
      </c>
      <c r="E558" s="35" t="n">
        <v>35.75</v>
      </c>
      <c r="F558" s="36"/>
      <c r="G558" s="35" t="n">
        <v>41.84</v>
      </c>
      <c r="H558" s="35" t="n">
        <v>35.75</v>
      </c>
      <c r="I558" s="36"/>
      <c r="J558" s="4" t="str">
        <f aca="false">IF(COUNT(E558,H558)=0,"",IF(H558="","CAST",IF(E558="","MAB",IF(E558&lt;H558,"CAST",IF(H558&lt;E558,"MAB","EMPATE")))))</f>
        <v>EMPATE</v>
      </c>
      <c r="K558" s="6" t="n">
        <f aca="false">IF(COUNT(E558,H558)=0,"",MIN(E558,H558))</f>
        <v>35.75</v>
      </c>
      <c r="L558" s="6" t="n">
        <f aca="false">IF(COUNT(E558,H558)&lt;2,"",E558-H558)</f>
        <v>0</v>
      </c>
      <c r="M558" s="7" t="n">
        <f aca="false">IF(COUNT(E558,H558)&lt;2,"",E558/H558-1)</f>
        <v>0</v>
      </c>
    </row>
    <row r="559" customFormat="false" ht="15" hidden="false" customHeight="false" outlineLevel="0" collapsed="false">
      <c r="A559" s="4" t="n">
        <v>16128</v>
      </c>
      <c r="B559" s="4" t="s">
        <v>18919</v>
      </c>
      <c r="C559" s="4" t="s">
        <v>18902</v>
      </c>
      <c r="D559" s="35" t="n">
        <v>58.78</v>
      </c>
      <c r="E559" s="35" t="n">
        <v>49.99</v>
      </c>
      <c r="F559" s="36"/>
      <c r="G559" s="35" t="n">
        <v>58.78</v>
      </c>
      <c r="H559" s="35" t="n">
        <v>50.25</v>
      </c>
      <c r="I559" s="36"/>
      <c r="J559" s="4" t="str">
        <f aca="false">IF(COUNT(E559,H559)=0,"",IF(H559="","CAST",IF(E559="","MAB",IF(E559&lt;H559,"CAST",IF(H559&lt;E559,"MAB","EMPATE")))))</f>
        <v>CAST</v>
      </c>
      <c r="K559" s="6" t="n">
        <f aca="false">IF(COUNT(E559,H559)=0,"",MIN(E559,H559))</f>
        <v>49.99</v>
      </c>
      <c r="L559" s="6" t="n">
        <f aca="false">IF(COUNT(E559,H559)&lt;2,"",E559-H559)</f>
        <v>-0.259999999999998</v>
      </c>
      <c r="M559" s="7" t="n">
        <f aca="false">IF(COUNT(E559,H559)&lt;2,"",E559/H559-1)</f>
        <v>-0.0051741293532338</v>
      </c>
    </row>
    <row r="560" customFormat="false" ht="15" hidden="false" customHeight="false" outlineLevel="0" collapsed="false">
      <c r="A560" s="4" t="n">
        <v>14947</v>
      </c>
      <c r="B560" s="4" t="s">
        <v>18920</v>
      </c>
      <c r="C560" s="4" t="s">
        <v>18902</v>
      </c>
      <c r="D560" s="35" t="n">
        <v>49.77</v>
      </c>
      <c r="E560" s="35" t="n">
        <v>42.55</v>
      </c>
      <c r="F560" s="36"/>
      <c r="G560" s="35" t="n">
        <v>49.77</v>
      </c>
      <c r="H560" s="35" t="n">
        <v>42.55</v>
      </c>
      <c r="I560" s="36"/>
      <c r="J560" s="4" t="str">
        <f aca="false">IF(COUNT(E560,H560)=0,"",IF(H560="","CAST",IF(E560="","MAB",IF(E560&lt;H560,"CAST",IF(H560&lt;E560,"MAB","EMPATE")))))</f>
        <v>EMPATE</v>
      </c>
      <c r="K560" s="6" t="n">
        <f aca="false">IF(COUNT(E560,H560)=0,"",MIN(E560,H560))</f>
        <v>42.55</v>
      </c>
      <c r="L560" s="6" t="n">
        <f aca="false">IF(COUNT(E560,H560)&lt;2,"",E560-H560)</f>
        <v>0</v>
      </c>
      <c r="M560" s="7" t="n">
        <f aca="false">IF(COUNT(E560,H560)&lt;2,"",E560/H560-1)</f>
        <v>0</v>
      </c>
    </row>
    <row r="561" customFormat="false" ht="15" hidden="false" customHeight="false" outlineLevel="0" collapsed="false">
      <c r="A561" s="4" t="n">
        <v>14948</v>
      </c>
      <c r="B561" s="4" t="s">
        <v>18921</v>
      </c>
      <c r="C561" s="4" t="s">
        <v>18902</v>
      </c>
      <c r="D561" s="35" t="n">
        <v>37.33</v>
      </c>
      <c r="E561" s="35" t="n">
        <v>31.89</v>
      </c>
      <c r="F561" s="36"/>
      <c r="G561" s="35"/>
      <c r="H561" s="35"/>
      <c r="I561" s="36"/>
      <c r="J561" s="4" t="str">
        <f aca="false">IF(COUNT(E561,H561)=0,"",IF(H561="","CAST",IF(E561="","MAB",IF(E561&lt;H561,"CAST",IF(H561&lt;E561,"MAB","EMPATE")))))</f>
        <v>CAST</v>
      </c>
      <c r="K561" s="6" t="n">
        <f aca="false">IF(COUNT(E561,H561)=0,"",MIN(E561,H561))</f>
        <v>31.89</v>
      </c>
      <c r="L561" s="6" t="str">
        <f aca="false">IF(COUNT(E561,H561)&lt;2,"",E561-H561)</f>
        <v/>
      </c>
      <c r="M561" s="7" t="str">
        <f aca="false">IF(COUNT(E561,H561)&lt;2,"",E561/H561-1)</f>
        <v/>
      </c>
    </row>
    <row r="562" customFormat="false" ht="15" hidden="false" customHeight="false" outlineLevel="0" collapsed="false">
      <c r="A562" s="4" t="n">
        <v>16661</v>
      </c>
      <c r="B562" s="4" t="s">
        <v>18922</v>
      </c>
      <c r="C562" s="4" t="s">
        <v>18902</v>
      </c>
      <c r="D562" s="35" t="n">
        <v>75.26</v>
      </c>
      <c r="E562" s="35" t="n">
        <v>64.29</v>
      </c>
      <c r="F562" s="36"/>
      <c r="G562" s="35"/>
      <c r="H562" s="35"/>
      <c r="I562" s="36"/>
      <c r="J562" s="4" t="str">
        <f aca="false">IF(COUNT(E562,H562)=0,"",IF(H562="","CAST",IF(E562="","MAB",IF(E562&lt;H562,"CAST",IF(H562&lt;E562,"MAB","EMPATE")))))</f>
        <v>CAST</v>
      </c>
      <c r="K562" s="6" t="n">
        <f aca="false">IF(COUNT(E562,H562)=0,"",MIN(E562,H562))</f>
        <v>64.29</v>
      </c>
      <c r="L562" s="6" t="str">
        <f aca="false">IF(COUNT(E562,H562)&lt;2,"",E562-H562)</f>
        <v/>
      </c>
      <c r="M562" s="7" t="str">
        <f aca="false">IF(COUNT(E562,H562)&lt;2,"",E562/H562-1)</f>
        <v/>
      </c>
    </row>
    <row r="563" customFormat="false" ht="15" hidden="false" customHeight="false" outlineLevel="0" collapsed="false">
      <c r="A563" s="4" t="n">
        <v>16662</v>
      </c>
      <c r="B563" s="4" t="s">
        <v>18923</v>
      </c>
      <c r="C563" s="4" t="s">
        <v>18902</v>
      </c>
      <c r="D563" s="35" t="n">
        <v>75.26</v>
      </c>
      <c r="E563" s="35" t="n">
        <v>64.29</v>
      </c>
      <c r="F563" s="36"/>
      <c r="G563" s="35"/>
      <c r="H563" s="35"/>
      <c r="I563" s="36"/>
      <c r="J563" s="4" t="str">
        <f aca="false">IF(COUNT(E563,H563)=0,"",IF(H563="","CAST",IF(E563="","MAB",IF(E563&lt;H563,"CAST",IF(H563&lt;E563,"MAB","EMPATE")))))</f>
        <v>CAST</v>
      </c>
      <c r="K563" s="6" t="n">
        <f aca="false">IF(COUNT(E563,H563)=0,"",MIN(E563,H563))</f>
        <v>64.29</v>
      </c>
      <c r="L563" s="6" t="str">
        <f aca="false">IF(COUNT(E563,H563)&lt;2,"",E563-H563)</f>
        <v/>
      </c>
      <c r="M563" s="7" t="str">
        <f aca="false">IF(COUNT(E563,H563)&lt;2,"",E563/H563-1)</f>
        <v/>
      </c>
    </row>
    <row r="564" customFormat="false" ht="15" hidden="false" customHeight="false" outlineLevel="0" collapsed="false">
      <c r="A564" s="4" t="n">
        <v>23197</v>
      </c>
      <c r="B564" s="4" t="s">
        <v>18924</v>
      </c>
      <c r="C564" s="4" t="s">
        <v>18902</v>
      </c>
      <c r="D564" s="35" t="n">
        <v>87.11</v>
      </c>
      <c r="E564" s="35" t="n">
        <v>74.45</v>
      </c>
      <c r="F564" s="36"/>
      <c r="G564" s="35"/>
      <c r="H564" s="35"/>
      <c r="I564" s="36"/>
      <c r="J564" s="4" t="str">
        <f aca="false">IF(COUNT(E564,H564)=0,"",IF(H564="","CAST",IF(E564="","MAB",IF(E564&lt;H564,"CAST",IF(H564&lt;E564,"MAB","EMPATE")))))</f>
        <v>CAST</v>
      </c>
      <c r="K564" s="6" t="n">
        <f aca="false">IF(COUNT(E564,H564)=0,"",MIN(E564,H564))</f>
        <v>74.45</v>
      </c>
      <c r="L564" s="6" t="str">
        <f aca="false">IF(COUNT(E564,H564)&lt;2,"",E564-H564)</f>
        <v/>
      </c>
      <c r="M564" s="7" t="str">
        <f aca="false">IF(COUNT(E564,H564)&lt;2,"",E564/H564-1)</f>
        <v/>
      </c>
    </row>
    <row r="565" customFormat="false" ht="15" hidden="false" customHeight="false" outlineLevel="0" collapsed="false">
      <c r="A565" s="4" t="n">
        <v>14976</v>
      </c>
      <c r="B565" s="4" t="s">
        <v>18925</v>
      </c>
      <c r="C565" s="4" t="s">
        <v>18902</v>
      </c>
      <c r="D565" s="35" t="n">
        <v>82.96</v>
      </c>
      <c r="E565" s="35" t="n">
        <v>70.89</v>
      </c>
      <c r="F565" s="36"/>
      <c r="G565" s="35" t="n">
        <v>87.11</v>
      </c>
      <c r="H565" s="35" t="n">
        <v>74.45</v>
      </c>
      <c r="I565" s="36"/>
      <c r="J565" s="4" t="str">
        <f aca="false">IF(COUNT(E565,H565)=0,"",IF(H565="","CAST",IF(E565="","MAB",IF(E565&lt;H565,"CAST",IF(H565&lt;E565,"MAB","EMPATE")))))</f>
        <v>CAST</v>
      </c>
      <c r="K565" s="6" t="n">
        <f aca="false">IF(COUNT(E565,H565)=0,"",MIN(E565,H565))</f>
        <v>70.89</v>
      </c>
      <c r="L565" s="6" t="n">
        <f aca="false">IF(COUNT(E565,H565)&lt;2,"",E565-H565)</f>
        <v>-3.56</v>
      </c>
      <c r="M565" s="7" t="n">
        <f aca="false">IF(COUNT(E565,H565)&lt;2,"",E565/H565-1)</f>
        <v>-0.0478173270651444</v>
      </c>
    </row>
    <row r="566" customFormat="false" ht="15" hidden="false" customHeight="false" outlineLevel="0" collapsed="false">
      <c r="A566" s="4" t="n">
        <v>16668</v>
      </c>
      <c r="B566" s="4" t="s">
        <v>18926</v>
      </c>
      <c r="C566" s="4" t="s">
        <v>18902</v>
      </c>
      <c r="D566" s="35" t="n">
        <v>87.11</v>
      </c>
      <c r="E566" s="35" t="n">
        <v>73.99</v>
      </c>
      <c r="F566" s="36"/>
      <c r="G566" s="35"/>
      <c r="H566" s="35"/>
      <c r="I566" s="36"/>
      <c r="J566" s="4" t="str">
        <f aca="false">IF(COUNT(E566,H566)=0,"",IF(H566="","CAST",IF(E566="","MAB",IF(E566&lt;H566,"CAST",IF(H566&lt;E566,"MAB","EMPATE")))))</f>
        <v>CAST</v>
      </c>
      <c r="K566" s="6" t="n">
        <f aca="false">IF(COUNT(E566,H566)=0,"",MIN(E566,H566))</f>
        <v>73.99</v>
      </c>
      <c r="L566" s="6" t="str">
        <f aca="false">IF(COUNT(E566,H566)&lt;2,"",E566-H566)</f>
        <v/>
      </c>
      <c r="M566" s="7" t="str">
        <f aca="false">IF(COUNT(E566,H566)&lt;2,"",E566/H566-1)</f>
        <v/>
      </c>
    </row>
    <row r="567" customFormat="false" ht="15" hidden="false" customHeight="false" outlineLevel="0" collapsed="false">
      <c r="A567" s="4" t="n">
        <v>16667</v>
      </c>
      <c r="B567" s="4" t="s">
        <v>18927</v>
      </c>
      <c r="C567" s="4" t="s">
        <v>18902</v>
      </c>
      <c r="D567" s="35" t="n">
        <v>87.11</v>
      </c>
      <c r="E567" s="35" t="n">
        <v>74.39</v>
      </c>
      <c r="F567" s="36"/>
      <c r="G567" s="35"/>
      <c r="H567" s="35"/>
      <c r="I567" s="36"/>
      <c r="J567" s="4" t="str">
        <f aca="false">IF(COUNT(E567,H567)=0,"",IF(H567="","CAST",IF(E567="","MAB",IF(E567&lt;H567,"CAST",IF(H567&lt;E567,"MAB","EMPATE")))))</f>
        <v>CAST</v>
      </c>
      <c r="K567" s="6" t="n">
        <f aca="false">IF(COUNT(E567,H567)=0,"",MIN(E567,H567))</f>
        <v>74.39</v>
      </c>
      <c r="L567" s="6" t="str">
        <f aca="false">IF(COUNT(E567,H567)&lt;2,"",E567-H567)</f>
        <v/>
      </c>
      <c r="M567" s="7" t="str">
        <f aca="false">IF(COUNT(E567,H567)&lt;2,"",E567/H567-1)</f>
        <v/>
      </c>
    </row>
    <row r="568" customFormat="false" ht="15" hidden="false" customHeight="false" outlineLevel="0" collapsed="false">
      <c r="A568" s="4" t="n">
        <v>15736</v>
      </c>
      <c r="B568" s="4" t="s">
        <v>18928</v>
      </c>
      <c r="C568" s="4" t="s">
        <v>18902</v>
      </c>
      <c r="D568" s="35" t="n">
        <v>18.67</v>
      </c>
      <c r="E568" s="35" t="n">
        <v>15.89</v>
      </c>
      <c r="F568" s="36"/>
      <c r="G568" s="35"/>
      <c r="H568" s="35"/>
      <c r="I568" s="36"/>
      <c r="J568" s="4" t="str">
        <f aca="false">IF(COUNT(E568,H568)=0,"",IF(H568="","CAST",IF(E568="","MAB",IF(E568&lt;H568,"CAST",IF(H568&lt;E568,"MAB","EMPATE")))))</f>
        <v>CAST</v>
      </c>
      <c r="K568" s="6" t="n">
        <f aca="false">IF(COUNT(E568,H568)=0,"",MIN(E568,H568))</f>
        <v>15.89</v>
      </c>
      <c r="L568" s="6" t="str">
        <f aca="false">IF(COUNT(E568,H568)&lt;2,"",E568-H568)</f>
        <v/>
      </c>
      <c r="M568" s="7" t="str">
        <f aca="false">IF(COUNT(E568,H568)&lt;2,"",E568/H568-1)</f>
        <v/>
      </c>
    </row>
    <row r="569" customFormat="false" ht="15" hidden="false" customHeight="false" outlineLevel="0" collapsed="false">
      <c r="A569" s="4" t="n">
        <v>15594</v>
      </c>
      <c r="B569" s="4" t="s">
        <v>18929</v>
      </c>
      <c r="C569" s="4" t="s">
        <v>18902</v>
      </c>
      <c r="D569" s="35" t="n">
        <v>37.33</v>
      </c>
      <c r="E569" s="35" t="n">
        <v>31.89</v>
      </c>
      <c r="F569" s="36"/>
      <c r="G569" s="35" t="n">
        <v>37.33</v>
      </c>
      <c r="H569" s="35" t="n">
        <v>31.9</v>
      </c>
      <c r="I569" s="36"/>
      <c r="J569" s="4" t="str">
        <f aca="false">IF(COUNT(E569,H569)=0,"",IF(H569="","CAST",IF(E569="","MAB",IF(E569&lt;H569,"CAST",IF(H569&lt;E569,"MAB","EMPATE")))))</f>
        <v>CAST</v>
      </c>
      <c r="K569" s="6" t="n">
        <f aca="false">IF(COUNT(E569,H569)=0,"",MIN(E569,H569))</f>
        <v>31.89</v>
      </c>
      <c r="L569" s="6" t="n">
        <f aca="false">IF(COUNT(E569,H569)&lt;2,"",E569-H569)</f>
        <v>-0.00999999999999801</v>
      </c>
      <c r="M569" s="7" t="n">
        <f aca="false">IF(COUNT(E569,H569)&lt;2,"",E569/H569-1)</f>
        <v>-0.000313479623824442</v>
      </c>
    </row>
    <row r="570" customFormat="false" ht="15" hidden="false" customHeight="false" outlineLevel="0" collapsed="false">
      <c r="A570" s="4" t="n">
        <v>15966</v>
      </c>
      <c r="B570" s="4" t="s">
        <v>18930</v>
      </c>
      <c r="C570" s="4" t="s">
        <v>18902</v>
      </c>
      <c r="D570" s="35" t="n">
        <v>62.23</v>
      </c>
      <c r="E570" s="35" t="n">
        <v>52.99</v>
      </c>
      <c r="F570" s="36"/>
      <c r="G570" s="35" t="n">
        <v>62.23</v>
      </c>
      <c r="H570" s="35" t="n">
        <v>52.65</v>
      </c>
      <c r="I570" s="36"/>
      <c r="J570" s="4" t="str">
        <f aca="false">IF(COUNT(E570,H570)=0,"",IF(H570="","CAST",IF(E570="","MAB",IF(E570&lt;H570,"CAST",IF(H570&lt;E570,"MAB","EMPATE")))))</f>
        <v>MAB</v>
      </c>
      <c r="K570" s="6" t="n">
        <f aca="false">IF(COUNT(E570,H570)=0,"",MIN(E570,H570))</f>
        <v>52.65</v>
      </c>
      <c r="L570" s="6" t="n">
        <f aca="false">IF(COUNT(E570,H570)&lt;2,"",E570-H570)</f>
        <v>0.340000000000003</v>
      </c>
      <c r="M570" s="7" t="n">
        <f aca="false">IF(COUNT(E570,H570)&lt;2,"",E570/H570-1)</f>
        <v>0.00645773979107323</v>
      </c>
    </row>
    <row r="571" customFormat="false" ht="15" hidden="false" customHeight="false" outlineLevel="0" collapsed="false">
      <c r="A571" s="4" t="n">
        <v>16672</v>
      </c>
      <c r="B571" s="4" t="s">
        <v>18931</v>
      </c>
      <c r="C571" s="4" t="s">
        <v>18902</v>
      </c>
      <c r="D571" s="35" t="n">
        <v>105.48</v>
      </c>
      <c r="E571" s="35" t="n">
        <v>89.99</v>
      </c>
      <c r="F571" s="36"/>
      <c r="G571" s="35" t="n">
        <v>105.48</v>
      </c>
      <c r="H571" s="35" t="n">
        <v>89.99</v>
      </c>
      <c r="I571" s="36"/>
      <c r="J571" s="4" t="str">
        <f aca="false">IF(COUNT(E571,H571)=0,"",IF(H571="","CAST",IF(E571="","MAB",IF(E571&lt;H571,"CAST",IF(H571&lt;E571,"MAB","EMPATE")))))</f>
        <v>EMPATE</v>
      </c>
      <c r="K571" s="6" t="n">
        <f aca="false">IF(COUNT(E571,H571)=0,"",MIN(E571,H571))</f>
        <v>89.99</v>
      </c>
      <c r="L571" s="6" t="n">
        <f aca="false">IF(COUNT(E571,H571)&lt;2,"",E571-H571)</f>
        <v>0</v>
      </c>
      <c r="M571" s="7" t="n">
        <f aca="false">IF(COUNT(E571,H571)&lt;2,"",E571/H571-1)</f>
        <v>0</v>
      </c>
    </row>
    <row r="572" customFormat="false" ht="15" hidden="false" customHeight="false" outlineLevel="0" collapsed="false">
      <c r="A572" s="4" t="n">
        <v>18587</v>
      </c>
      <c r="B572" s="4" t="s">
        <v>18932</v>
      </c>
      <c r="C572" s="4" t="s">
        <v>18902</v>
      </c>
      <c r="D572" s="35" t="n">
        <v>105.48</v>
      </c>
      <c r="E572" s="35" t="n">
        <v>89.99</v>
      </c>
      <c r="F572" s="36"/>
      <c r="G572" s="35" t="n">
        <v>105.48</v>
      </c>
      <c r="H572" s="35" t="n">
        <v>89.95</v>
      </c>
      <c r="I572" s="36"/>
      <c r="J572" s="4" t="str">
        <f aca="false">IF(COUNT(E572,H572)=0,"",IF(H572="","CAST",IF(E572="","MAB",IF(E572&lt;H572,"CAST",IF(H572&lt;E572,"MAB","EMPATE")))))</f>
        <v>MAB</v>
      </c>
      <c r="K572" s="6" t="n">
        <f aca="false">IF(COUNT(E572,H572)=0,"",MIN(E572,H572))</f>
        <v>89.95</v>
      </c>
      <c r="L572" s="6" t="n">
        <f aca="false">IF(COUNT(E572,H572)&lt;2,"",E572-H572)</f>
        <v>0.039999999999992</v>
      </c>
      <c r="M572" s="7" t="n">
        <f aca="false">IF(COUNT(E572,H572)&lt;2,"",E572/H572-1)</f>
        <v>0.000444691495275151</v>
      </c>
    </row>
    <row r="573" customFormat="false" ht="15" hidden="false" customHeight="false" outlineLevel="0" collapsed="false">
      <c r="A573" s="4" t="n">
        <v>25315</v>
      </c>
      <c r="B573" s="4" t="s">
        <v>18933</v>
      </c>
      <c r="C573" s="4" t="s">
        <v>18902</v>
      </c>
      <c r="D573" s="35" t="n">
        <v>49.77</v>
      </c>
      <c r="E573" s="35" t="n">
        <v>42.49</v>
      </c>
      <c r="F573" s="36"/>
      <c r="G573" s="35" t="n">
        <v>49.78</v>
      </c>
      <c r="H573" s="35" t="n">
        <v>42.55</v>
      </c>
      <c r="I573" s="36"/>
      <c r="J573" s="4" t="str">
        <f aca="false">IF(COUNT(E573,H573)=0,"",IF(H573="","CAST",IF(E573="","MAB",IF(E573&lt;H573,"CAST",IF(H573&lt;E573,"MAB","EMPATE")))))</f>
        <v>CAST</v>
      </c>
      <c r="K573" s="6" t="n">
        <f aca="false">IF(COUNT(E573,H573)=0,"",MIN(E573,H573))</f>
        <v>42.49</v>
      </c>
      <c r="L573" s="6" t="n">
        <f aca="false">IF(COUNT(E573,H573)&lt;2,"",E573-H573)</f>
        <v>-0.0599999999999952</v>
      </c>
      <c r="M573" s="7" t="n">
        <f aca="false">IF(COUNT(E573,H573)&lt;2,"",E573/H573-1)</f>
        <v>-0.00141010575793177</v>
      </c>
    </row>
    <row r="574" customFormat="false" ht="15" hidden="false" customHeight="false" outlineLevel="0" collapsed="false">
      <c r="A574" s="4" t="n">
        <v>18991</v>
      </c>
      <c r="B574" s="4" t="s">
        <v>18934</v>
      </c>
      <c r="C574" s="4" t="s">
        <v>18902</v>
      </c>
      <c r="D574" s="35" t="n">
        <v>59.26</v>
      </c>
      <c r="E574" s="35" t="n">
        <v>50.59</v>
      </c>
      <c r="F574" s="36"/>
      <c r="G574" s="35" t="n">
        <v>59.26</v>
      </c>
      <c r="H574" s="35" t="n">
        <v>50.59</v>
      </c>
      <c r="I574" s="36"/>
      <c r="J574" s="4" t="str">
        <f aca="false">IF(COUNT(E574,H574)=0,"",IF(H574="","CAST",IF(E574="","MAB",IF(E574&lt;H574,"CAST",IF(H574&lt;E574,"MAB","EMPATE")))))</f>
        <v>EMPATE</v>
      </c>
      <c r="K574" s="6" t="n">
        <f aca="false">IF(COUNT(E574,H574)=0,"",MIN(E574,H574))</f>
        <v>50.59</v>
      </c>
      <c r="L574" s="6" t="n">
        <f aca="false">IF(COUNT(E574,H574)&lt;2,"",E574-H574)</f>
        <v>0</v>
      </c>
      <c r="M574" s="7" t="n">
        <f aca="false">IF(COUNT(E574,H574)&lt;2,"",E574/H574-1)</f>
        <v>0</v>
      </c>
    </row>
    <row r="575" customFormat="false" ht="15" hidden="false" customHeight="false" outlineLevel="0" collapsed="false">
      <c r="A575" s="4" t="n">
        <v>22126</v>
      </c>
      <c r="B575" s="4" t="s">
        <v>18935</v>
      </c>
      <c r="C575" s="4" t="s">
        <v>18902</v>
      </c>
      <c r="D575" s="35" t="n">
        <v>52.15</v>
      </c>
      <c r="E575" s="35" t="n">
        <v>44.49</v>
      </c>
      <c r="F575" s="36"/>
      <c r="G575" s="35"/>
      <c r="H575" s="35"/>
      <c r="I575" s="36"/>
      <c r="J575" s="4" t="str">
        <f aca="false">IF(COUNT(E575,H575)=0,"",IF(H575="","CAST",IF(E575="","MAB",IF(E575&lt;H575,"CAST",IF(H575&lt;E575,"MAB","EMPATE")))))</f>
        <v>CAST</v>
      </c>
      <c r="K575" s="6" t="n">
        <f aca="false">IF(COUNT(E575,H575)=0,"",MIN(E575,H575))</f>
        <v>44.49</v>
      </c>
      <c r="L575" s="6" t="str">
        <f aca="false">IF(COUNT(E575,H575)&lt;2,"",E575-H575)</f>
        <v/>
      </c>
      <c r="M575" s="7" t="str">
        <f aca="false">IF(COUNT(E575,H575)&lt;2,"",E575/H575-1)</f>
        <v/>
      </c>
    </row>
    <row r="576" customFormat="false" ht="15" hidden="false" customHeight="false" outlineLevel="0" collapsed="false">
      <c r="A576" s="4" t="n">
        <v>19531</v>
      </c>
      <c r="B576" s="4" t="s">
        <v>18936</v>
      </c>
      <c r="C576" s="4" t="s">
        <v>18902</v>
      </c>
      <c r="D576" s="35" t="n">
        <v>46.22</v>
      </c>
      <c r="E576" s="35" t="n">
        <v>39.49</v>
      </c>
      <c r="F576" s="36"/>
      <c r="G576" s="35"/>
      <c r="H576" s="35"/>
      <c r="I576" s="36"/>
      <c r="J576" s="4" t="str">
        <f aca="false">IF(COUNT(E576,H576)=0,"",IF(H576="","CAST",IF(E576="","MAB",IF(E576&lt;H576,"CAST",IF(H576&lt;E576,"MAB","EMPATE")))))</f>
        <v>CAST</v>
      </c>
      <c r="K576" s="6" t="n">
        <f aca="false">IF(COUNT(E576,H576)=0,"",MIN(E576,H576))</f>
        <v>39.49</v>
      </c>
      <c r="L576" s="6" t="str">
        <f aca="false">IF(COUNT(E576,H576)&lt;2,"",E576-H576)</f>
        <v/>
      </c>
      <c r="M576" s="7" t="str">
        <f aca="false">IF(COUNT(E576,H576)&lt;2,"",E576/H576-1)</f>
        <v/>
      </c>
    </row>
    <row r="577" customFormat="false" ht="15" hidden="false" customHeight="false" outlineLevel="0" collapsed="false">
      <c r="A577" s="4" t="n">
        <v>19532</v>
      </c>
      <c r="B577" s="4" t="s">
        <v>18937</v>
      </c>
      <c r="C577" s="4" t="s">
        <v>18902</v>
      </c>
      <c r="D577" s="35" t="n">
        <v>77.03</v>
      </c>
      <c r="E577" s="35" t="n">
        <v>65.85</v>
      </c>
      <c r="F577" s="36"/>
      <c r="G577" s="35"/>
      <c r="H577" s="35"/>
      <c r="I577" s="36"/>
      <c r="J577" s="4" t="str">
        <f aca="false">IF(COUNT(E577,H577)=0,"",IF(H577="","CAST",IF(E577="","MAB",IF(E577&lt;H577,"CAST",IF(H577&lt;E577,"MAB","EMPATE")))))</f>
        <v>CAST</v>
      </c>
      <c r="K577" s="6" t="n">
        <f aca="false">IF(COUNT(E577,H577)=0,"",MIN(E577,H577))</f>
        <v>65.85</v>
      </c>
      <c r="L577" s="6" t="str">
        <f aca="false">IF(COUNT(E577,H577)&lt;2,"",E577-H577)</f>
        <v/>
      </c>
      <c r="M577" s="7" t="str">
        <f aca="false">IF(COUNT(E577,H577)&lt;2,"",E577/H577-1)</f>
        <v/>
      </c>
    </row>
    <row r="578" customFormat="false" ht="15" hidden="false" customHeight="false" outlineLevel="0" collapsed="false">
      <c r="A578" s="4" t="n">
        <v>26541</v>
      </c>
      <c r="B578" s="4" t="s">
        <v>18938</v>
      </c>
      <c r="C578" s="4" t="s">
        <v>18902</v>
      </c>
      <c r="D578" s="35" t="n">
        <v>94.81</v>
      </c>
      <c r="E578" s="35" t="n">
        <v>80.99</v>
      </c>
      <c r="F578" s="36"/>
      <c r="G578" s="35"/>
      <c r="H578" s="35"/>
      <c r="I578" s="36"/>
      <c r="J578" s="4" t="str">
        <f aca="false">IF(COUNT(E578,H578)=0,"",IF(H578="","CAST",IF(E578="","MAB",IF(E578&lt;H578,"CAST",IF(H578&lt;E578,"MAB","EMPATE")))))</f>
        <v>CAST</v>
      </c>
      <c r="K578" s="6" t="n">
        <f aca="false">IF(COUNT(E578,H578)=0,"",MIN(E578,H578))</f>
        <v>80.99</v>
      </c>
      <c r="L578" s="6" t="str">
        <f aca="false">IF(COUNT(E578,H578)&lt;2,"",E578-H578)</f>
        <v/>
      </c>
      <c r="M578" s="7" t="str">
        <f aca="false">IF(COUNT(E578,H578)&lt;2,"",E578/H578-1)</f>
        <v/>
      </c>
    </row>
    <row r="579" customFormat="false" ht="15" hidden="false" customHeight="false" outlineLevel="0" collapsed="false">
      <c r="A579" s="4" t="n">
        <v>26542</v>
      </c>
      <c r="B579" s="4" t="s">
        <v>18939</v>
      </c>
      <c r="C579" s="4" t="s">
        <v>18902</v>
      </c>
      <c r="D579" s="35" t="n">
        <v>94.81</v>
      </c>
      <c r="E579" s="35" t="n">
        <v>80.99</v>
      </c>
      <c r="F579" s="36"/>
      <c r="G579" s="35"/>
      <c r="H579" s="35"/>
      <c r="I579" s="36"/>
      <c r="J579" s="4" t="str">
        <f aca="false">IF(COUNT(E579,H579)=0,"",IF(H579="","CAST",IF(E579="","MAB",IF(E579&lt;H579,"CAST",IF(H579&lt;E579,"MAB","EMPATE")))))</f>
        <v>CAST</v>
      </c>
      <c r="K579" s="6" t="n">
        <f aca="false">IF(COUNT(E579,H579)=0,"",MIN(E579,H579))</f>
        <v>80.99</v>
      </c>
      <c r="L579" s="6" t="str">
        <f aca="false">IF(COUNT(E579,H579)&lt;2,"",E579-H579)</f>
        <v/>
      </c>
      <c r="M579" s="7" t="str">
        <f aca="false">IF(COUNT(E579,H579)&lt;2,"",E579/H579-1)</f>
        <v/>
      </c>
    </row>
    <row r="580" customFormat="false" ht="15" hidden="false" customHeight="false" outlineLevel="0" collapsed="false">
      <c r="A580" s="4" t="n">
        <v>26543</v>
      </c>
      <c r="B580" s="4" t="s">
        <v>18940</v>
      </c>
      <c r="C580" s="4" t="s">
        <v>18902</v>
      </c>
      <c r="D580" s="35" t="n">
        <v>94.81</v>
      </c>
      <c r="E580" s="35" t="n">
        <v>80.99</v>
      </c>
      <c r="F580" s="36"/>
      <c r="G580" s="35"/>
      <c r="H580" s="35"/>
      <c r="I580" s="36"/>
      <c r="J580" s="4" t="str">
        <f aca="false">IF(COUNT(E580,H580)=0,"",IF(H580="","CAST",IF(E580="","MAB",IF(E580&lt;H580,"CAST",IF(H580&lt;E580,"MAB","EMPATE")))))</f>
        <v>CAST</v>
      </c>
      <c r="K580" s="6" t="n">
        <f aca="false">IF(COUNT(E580,H580)=0,"",MIN(E580,H580))</f>
        <v>80.99</v>
      </c>
      <c r="L580" s="6" t="str">
        <f aca="false">IF(COUNT(E580,H580)&lt;2,"",E580-H580)</f>
        <v/>
      </c>
      <c r="M580" s="7" t="str">
        <f aca="false">IF(COUNT(E580,H580)&lt;2,"",E580/H580-1)</f>
        <v/>
      </c>
    </row>
    <row r="581" customFormat="false" ht="15" hidden="false" customHeight="false" outlineLevel="0" collapsed="false">
      <c r="A581" s="4" t="n">
        <v>17489</v>
      </c>
      <c r="B581" s="4" t="s">
        <v>18941</v>
      </c>
      <c r="C581" s="4" t="s">
        <v>18902</v>
      </c>
      <c r="D581" s="35" t="n">
        <v>64.1</v>
      </c>
      <c r="E581" s="35" t="n">
        <v>54.79</v>
      </c>
      <c r="F581" s="36"/>
      <c r="G581" s="35"/>
      <c r="H581" s="35"/>
      <c r="I581" s="36"/>
      <c r="J581" s="4" t="str">
        <f aca="false">IF(COUNT(E581,H581)=0,"",IF(H581="","CAST",IF(E581="","MAB",IF(E581&lt;H581,"CAST",IF(H581&lt;E581,"MAB","EMPATE")))))</f>
        <v>CAST</v>
      </c>
      <c r="K581" s="6" t="n">
        <f aca="false">IF(COUNT(E581,H581)=0,"",MIN(E581,H581))</f>
        <v>54.79</v>
      </c>
      <c r="L581" s="6" t="str">
        <f aca="false">IF(COUNT(E581,H581)&lt;2,"",E581-H581)</f>
        <v/>
      </c>
      <c r="M581" s="7" t="str">
        <f aca="false">IF(COUNT(E581,H581)&lt;2,"",E581/H581-1)</f>
        <v/>
      </c>
    </row>
    <row r="582" customFormat="false" ht="15" hidden="false" customHeight="false" outlineLevel="0" collapsed="false">
      <c r="A582" s="4" t="n">
        <v>15719</v>
      </c>
      <c r="B582" s="4" t="s">
        <v>18942</v>
      </c>
      <c r="C582" s="4" t="s">
        <v>18902</v>
      </c>
      <c r="D582" s="35" t="n">
        <v>19.91</v>
      </c>
      <c r="E582" s="35" t="n">
        <v>16.99</v>
      </c>
      <c r="F582" s="36"/>
      <c r="G582" s="35"/>
      <c r="H582" s="35"/>
      <c r="I582" s="36"/>
      <c r="J582" s="4" t="str">
        <f aca="false">IF(COUNT(E582,H582)=0,"",IF(H582="","CAST",IF(E582="","MAB",IF(E582&lt;H582,"CAST",IF(H582&lt;E582,"MAB","EMPATE")))))</f>
        <v>CAST</v>
      </c>
      <c r="K582" s="6" t="n">
        <f aca="false">IF(COUNT(E582,H582)=0,"",MIN(E582,H582))</f>
        <v>16.99</v>
      </c>
      <c r="L582" s="6" t="str">
        <f aca="false">IF(COUNT(E582,H582)&lt;2,"",E582-H582)</f>
        <v/>
      </c>
      <c r="M582" s="7" t="str">
        <f aca="false">IF(COUNT(E582,H582)&lt;2,"",E582/H582-1)</f>
        <v/>
      </c>
    </row>
    <row r="583" customFormat="false" ht="15" hidden="false" customHeight="false" outlineLevel="0" collapsed="false">
      <c r="A583" s="4" t="n">
        <v>23076</v>
      </c>
      <c r="B583" s="4" t="s">
        <v>18943</v>
      </c>
      <c r="C583" s="4" t="s">
        <v>18902</v>
      </c>
      <c r="D583" s="35" t="n">
        <v>45.04</v>
      </c>
      <c r="E583" s="35" t="n">
        <v>38.45</v>
      </c>
      <c r="F583" s="36"/>
      <c r="G583" s="35" t="n">
        <v>45.03</v>
      </c>
      <c r="H583" s="35" t="n">
        <v>38.45</v>
      </c>
      <c r="I583" s="36"/>
      <c r="J583" s="4" t="str">
        <f aca="false">IF(COUNT(E583,H583)=0,"",IF(H583="","CAST",IF(E583="","MAB",IF(E583&lt;H583,"CAST",IF(H583&lt;E583,"MAB","EMPATE")))))</f>
        <v>EMPATE</v>
      </c>
      <c r="K583" s="6" t="n">
        <f aca="false">IF(COUNT(E583,H583)=0,"",MIN(E583,H583))</f>
        <v>38.45</v>
      </c>
      <c r="L583" s="6" t="n">
        <f aca="false">IF(COUNT(E583,H583)&lt;2,"",E583-H583)</f>
        <v>0</v>
      </c>
      <c r="M583" s="7" t="n">
        <f aca="false">IF(COUNT(E583,H583)&lt;2,"",E583/H583-1)</f>
        <v>0</v>
      </c>
    </row>
    <row r="584" customFormat="false" ht="15" hidden="false" customHeight="false" outlineLevel="0" collapsed="false">
      <c r="A584" s="4" t="n">
        <v>14956</v>
      </c>
      <c r="B584" s="4" t="s">
        <v>18944</v>
      </c>
      <c r="C584" s="4" t="s">
        <v>18902</v>
      </c>
      <c r="D584" s="35" t="n">
        <v>43.55</v>
      </c>
      <c r="E584" s="35" t="n">
        <v>36.99</v>
      </c>
      <c r="F584" s="36"/>
      <c r="G584" s="35" t="n">
        <v>43.55</v>
      </c>
      <c r="H584" s="35" t="n">
        <v>36.99</v>
      </c>
      <c r="I584" s="36"/>
      <c r="J584" s="4" t="str">
        <f aca="false">IF(COUNT(E584,H584)=0,"",IF(H584="","CAST",IF(E584="","MAB",IF(E584&lt;H584,"CAST",IF(H584&lt;E584,"MAB","EMPATE")))))</f>
        <v>EMPATE</v>
      </c>
      <c r="K584" s="6" t="n">
        <f aca="false">IF(COUNT(E584,H584)=0,"",MIN(E584,H584))</f>
        <v>36.99</v>
      </c>
      <c r="L584" s="6" t="n">
        <f aca="false">IF(COUNT(E584,H584)&lt;2,"",E584-H584)</f>
        <v>0</v>
      </c>
      <c r="M584" s="7" t="n">
        <f aca="false">IF(COUNT(E584,H584)&lt;2,"",E584/H584-1)</f>
        <v>0</v>
      </c>
    </row>
    <row r="585" customFormat="false" ht="15" hidden="false" customHeight="false" outlineLevel="0" collapsed="false">
      <c r="A585" s="4" t="n">
        <v>25115</v>
      </c>
      <c r="B585" s="4" t="s">
        <v>18945</v>
      </c>
      <c r="C585" s="4" t="s">
        <v>18902</v>
      </c>
      <c r="D585" s="35"/>
      <c r="E585" s="35"/>
      <c r="F585" s="36"/>
      <c r="G585" s="35" t="n">
        <v>35.46</v>
      </c>
      <c r="H585" s="35" t="n">
        <v>30.29</v>
      </c>
      <c r="I585" s="36"/>
      <c r="J585" s="4" t="str">
        <f aca="false">IF(COUNT(E585,H585)=0,"",IF(H585="","CAST",IF(E585="","MAB",IF(E585&lt;H585,"CAST",IF(H585&lt;E585,"MAB","EMPATE")))))</f>
        <v>MAB</v>
      </c>
      <c r="K585" s="6" t="n">
        <f aca="false">IF(COUNT(E585,H585)=0,"",MIN(E585,H585))</f>
        <v>30.29</v>
      </c>
      <c r="L585" s="6" t="str">
        <f aca="false">IF(COUNT(E585,H585)&lt;2,"",E585-H585)</f>
        <v/>
      </c>
      <c r="M585" s="7" t="str">
        <f aca="false">IF(COUNT(E585,H585)&lt;2,"",E585/H585-1)</f>
        <v/>
      </c>
    </row>
    <row r="586" customFormat="false" ht="15" hidden="false" customHeight="false" outlineLevel="0" collapsed="false">
      <c r="A586" s="4" t="n">
        <v>25116</v>
      </c>
      <c r="B586" s="4" t="s">
        <v>18946</v>
      </c>
      <c r="C586" s="4" t="s">
        <v>18902</v>
      </c>
      <c r="D586" s="35" t="n">
        <v>12.44</v>
      </c>
      <c r="E586" s="35" t="n">
        <v>10.59</v>
      </c>
      <c r="F586" s="36"/>
      <c r="G586" s="35"/>
      <c r="H586" s="35"/>
      <c r="I586" s="36"/>
      <c r="J586" s="4" t="str">
        <f aca="false">IF(COUNT(E586,H586)=0,"",IF(H586="","CAST",IF(E586="","MAB",IF(E586&lt;H586,"CAST",IF(H586&lt;E586,"MAB","EMPATE")))))</f>
        <v>CAST</v>
      </c>
      <c r="K586" s="6" t="n">
        <f aca="false">IF(COUNT(E586,H586)=0,"",MIN(E586,H586))</f>
        <v>10.59</v>
      </c>
      <c r="L586" s="6" t="str">
        <f aca="false">IF(COUNT(E586,H586)&lt;2,"",E586-H586)</f>
        <v/>
      </c>
      <c r="M586" s="7" t="str">
        <f aca="false">IF(COUNT(E586,H586)&lt;2,"",E586/H586-1)</f>
        <v/>
      </c>
    </row>
    <row r="587" customFormat="false" ht="15" hidden="false" customHeight="false" outlineLevel="0" collapsed="false">
      <c r="A587" s="4" t="n">
        <v>23177</v>
      </c>
      <c r="B587" s="4" t="s">
        <v>18947</v>
      </c>
      <c r="C587" s="4" t="s">
        <v>18902</v>
      </c>
      <c r="D587" s="35" t="n">
        <v>58.49</v>
      </c>
      <c r="E587" s="35" t="n">
        <v>49.99</v>
      </c>
      <c r="F587" s="36"/>
      <c r="G587" s="35"/>
      <c r="H587" s="35"/>
      <c r="I587" s="36"/>
      <c r="J587" s="4" t="str">
        <f aca="false">IF(COUNT(E587,H587)=0,"",IF(H587="","CAST",IF(E587="","MAB",IF(E587&lt;H587,"CAST",IF(H587&lt;E587,"MAB","EMPATE")))))</f>
        <v>CAST</v>
      </c>
      <c r="K587" s="6" t="n">
        <f aca="false">IF(COUNT(E587,H587)=0,"",MIN(E587,H587))</f>
        <v>49.99</v>
      </c>
      <c r="L587" s="6" t="str">
        <f aca="false">IF(COUNT(E587,H587)&lt;2,"",E587-H587)</f>
        <v/>
      </c>
      <c r="M587" s="7" t="str">
        <f aca="false">IF(COUNT(E587,H587)&lt;2,"",E587/H587-1)</f>
        <v/>
      </c>
    </row>
    <row r="588" customFormat="false" ht="15" hidden="false" customHeight="false" outlineLevel="0" collapsed="false">
      <c r="A588" s="4" t="n">
        <v>14955</v>
      </c>
      <c r="B588" s="4" t="s">
        <v>18948</v>
      </c>
      <c r="C588" s="4" t="s">
        <v>18902</v>
      </c>
      <c r="D588" s="35" t="n">
        <v>34.84</v>
      </c>
      <c r="E588" s="35" t="n">
        <v>29.75</v>
      </c>
      <c r="F588" s="36"/>
      <c r="G588" s="35"/>
      <c r="H588" s="35"/>
      <c r="I588" s="36"/>
      <c r="J588" s="4" t="str">
        <f aca="false">IF(COUNT(E588,H588)=0,"",IF(H588="","CAST",IF(E588="","MAB",IF(E588&lt;H588,"CAST",IF(H588&lt;E588,"MAB","EMPATE")))))</f>
        <v>CAST</v>
      </c>
      <c r="K588" s="6" t="n">
        <f aca="false">IF(COUNT(E588,H588)=0,"",MIN(E588,H588))</f>
        <v>29.75</v>
      </c>
      <c r="L588" s="6" t="str">
        <f aca="false">IF(COUNT(E588,H588)&lt;2,"",E588-H588)</f>
        <v/>
      </c>
      <c r="M588" s="7" t="str">
        <f aca="false">IF(COUNT(E588,H588)&lt;2,"",E588/H588-1)</f>
        <v/>
      </c>
    </row>
    <row r="589" customFormat="false" ht="15" hidden="false" customHeight="false" outlineLevel="0" collapsed="false">
      <c r="A589" s="4" t="n">
        <v>14959</v>
      </c>
      <c r="B589" s="4" t="s">
        <v>18949</v>
      </c>
      <c r="C589" s="4" t="s">
        <v>18902</v>
      </c>
      <c r="D589" s="35" t="n">
        <v>31.11</v>
      </c>
      <c r="E589" s="35" t="n">
        <v>26.59</v>
      </c>
      <c r="F589" s="36"/>
      <c r="G589" s="35" t="n">
        <v>31.11</v>
      </c>
      <c r="H589" s="35" t="n">
        <v>26.59</v>
      </c>
      <c r="I589" s="36"/>
      <c r="J589" s="4" t="str">
        <f aca="false">IF(COUNT(E589,H589)=0,"",IF(H589="","CAST",IF(E589="","MAB",IF(E589&lt;H589,"CAST",IF(H589&lt;E589,"MAB","EMPATE")))))</f>
        <v>EMPATE</v>
      </c>
      <c r="K589" s="6" t="n">
        <f aca="false">IF(COUNT(E589,H589)=0,"",MIN(E589,H589))</f>
        <v>26.59</v>
      </c>
      <c r="L589" s="6" t="n">
        <f aca="false">IF(COUNT(E589,H589)&lt;2,"",E589-H589)</f>
        <v>0</v>
      </c>
      <c r="M589" s="7" t="n">
        <f aca="false">IF(COUNT(E589,H589)&lt;2,"",E589/H589-1)</f>
        <v>0</v>
      </c>
    </row>
    <row r="590" customFormat="false" ht="15" hidden="false" customHeight="false" outlineLevel="0" collapsed="false">
      <c r="A590" s="4" t="n">
        <v>21102</v>
      </c>
      <c r="B590" s="4" t="s">
        <v>18950</v>
      </c>
      <c r="C590" s="4" t="s">
        <v>18902</v>
      </c>
      <c r="D590" s="35" t="n">
        <v>34.84</v>
      </c>
      <c r="E590" s="35" t="n">
        <v>29.75</v>
      </c>
      <c r="F590" s="36"/>
      <c r="G590" s="35" t="n">
        <v>34.84</v>
      </c>
      <c r="H590" s="35" t="n">
        <v>29.75</v>
      </c>
      <c r="I590" s="36"/>
      <c r="J590" s="4" t="str">
        <f aca="false">IF(COUNT(E590,H590)=0,"",IF(H590="","CAST",IF(E590="","MAB",IF(E590&lt;H590,"CAST",IF(H590&lt;E590,"MAB","EMPATE")))))</f>
        <v>EMPATE</v>
      </c>
      <c r="K590" s="6" t="n">
        <f aca="false">IF(COUNT(E590,H590)=0,"",MIN(E590,H590))</f>
        <v>29.75</v>
      </c>
      <c r="L590" s="6" t="n">
        <f aca="false">IF(COUNT(E590,H590)&lt;2,"",E590-H590)</f>
        <v>0</v>
      </c>
      <c r="M590" s="7" t="n">
        <f aca="false">IF(COUNT(E590,H590)&lt;2,"",E590/H590-1)</f>
        <v>0</v>
      </c>
    </row>
    <row r="591" customFormat="false" ht="15" hidden="false" customHeight="false" outlineLevel="0" collapsed="false">
      <c r="A591" s="4" t="n">
        <v>25644</v>
      </c>
      <c r="B591" s="4" t="s">
        <v>18951</v>
      </c>
      <c r="C591" s="4" t="s">
        <v>18902</v>
      </c>
      <c r="D591" s="35" t="n">
        <v>38.58</v>
      </c>
      <c r="E591" s="35" t="n">
        <v>32.89</v>
      </c>
      <c r="F591" s="36"/>
      <c r="G591" s="35" t="n">
        <v>38.58</v>
      </c>
      <c r="H591" s="35" t="n">
        <v>32.95</v>
      </c>
      <c r="I591" s="36"/>
      <c r="J591" s="4" t="str">
        <f aca="false">IF(COUNT(E591,H591)=0,"",IF(H591="","CAST",IF(E591="","MAB",IF(E591&lt;H591,"CAST",IF(H591&lt;E591,"MAB","EMPATE")))))</f>
        <v>CAST</v>
      </c>
      <c r="K591" s="6" t="n">
        <f aca="false">IF(COUNT(E591,H591)=0,"",MIN(E591,H591))</f>
        <v>32.89</v>
      </c>
      <c r="L591" s="6" t="n">
        <f aca="false">IF(COUNT(E591,H591)&lt;2,"",E591-H591)</f>
        <v>-0.0600000000000023</v>
      </c>
      <c r="M591" s="7" t="n">
        <f aca="false">IF(COUNT(E591,H591)&lt;2,"",E591/H591-1)</f>
        <v>-0.00182094081942341</v>
      </c>
    </row>
    <row r="592" customFormat="false" ht="15" hidden="false" customHeight="false" outlineLevel="0" collapsed="false">
      <c r="A592" s="4" t="n">
        <v>15720</v>
      </c>
      <c r="B592" s="4" t="s">
        <v>18952</v>
      </c>
      <c r="C592" s="4" t="s">
        <v>18902</v>
      </c>
      <c r="D592" s="35" t="n">
        <v>17.42</v>
      </c>
      <c r="E592" s="35" t="n">
        <v>14.89</v>
      </c>
      <c r="F592" s="36"/>
      <c r="G592" s="35"/>
      <c r="H592" s="35"/>
      <c r="I592" s="36"/>
      <c r="J592" s="4" t="str">
        <f aca="false">IF(COUNT(E592,H592)=0,"",IF(H592="","CAST",IF(E592="","MAB",IF(E592&lt;H592,"CAST",IF(H592&lt;E592,"MAB","EMPATE")))))</f>
        <v>CAST</v>
      </c>
      <c r="K592" s="6" t="n">
        <f aca="false">IF(COUNT(E592,H592)=0,"",MIN(E592,H592))</f>
        <v>14.89</v>
      </c>
      <c r="L592" s="6" t="str">
        <f aca="false">IF(COUNT(E592,H592)&lt;2,"",E592-H592)</f>
        <v/>
      </c>
      <c r="M592" s="7" t="str">
        <f aca="false">IF(COUNT(E592,H592)&lt;2,"",E592/H592-1)</f>
        <v/>
      </c>
    </row>
    <row r="593" customFormat="false" ht="15" hidden="false" customHeight="false" outlineLevel="0" collapsed="false">
      <c r="A593" s="4" t="n">
        <v>14960</v>
      </c>
      <c r="B593" s="4" t="s">
        <v>18953</v>
      </c>
      <c r="C593" s="4" t="s">
        <v>18902</v>
      </c>
      <c r="D593" s="35" t="n">
        <v>42.31</v>
      </c>
      <c r="E593" s="35" t="n">
        <v>35.99</v>
      </c>
      <c r="F593" s="36"/>
      <c r="G593" s="35" t="n">
        <v>42.31</v>
      </c>
      <c r="H593" s="35" t="n">
        <v>36.15</v>
      </c>
      <c r="I593" s="36"/>
      <c r="J593" s="4" t="str">
        <f aca="false">IF(COUNT(E593,H593)=0,"",IF(H593="","CAST",IF(E593="","MAB",IF(E593&lt;H593,"CAST",IF(H593&lt;E593,"MAB","EMPATE")))))</f>
        <v>CAST</v>
      </c>
      <c r="K593" s="6" t="n">
        <f aca="false">IF(COUNT(E593,H593)=0,"",MIN(E593,H593))</f>
        <v>35.99</v>
      </c>
      <c r="L593" s="6" t="n">
        <f aca="false">IF(COUNT(E593,H593)&lt;2,"",E593-H593)</f>
        <v>-0.159999999999997</v>
      </c>
      <c r="M593" s="7" t="n">
        <f aca="false">IF(COUNT(E593,H593)&lt;2,"",E593/H593-1)</f>
        <v>-0.0044260027662516</v>
      </c>
    </row>
    <row r="594" customFormat="false" ht="15" hidden="false" customHeight="false" outlineLevel="0" collapsed="false">
      <c r="A594" s="4" t="n">
        <v>25868</v>
      </c>
      <c r="B594" s="4" t="s">
        <v>18954</v>
      </c>
      <c r="C594" s="4" t="s">
        <v>18902</v>
      </c>
      <c r="D594" s="35"/>
      <c r="E594" s="35"/>
      <c r="F594" s="36"/>
      <c r="G594" s="35" t="n">
        <v>19.94</v>
      </c>
      <c r="H594" s="35" t="n">
        <v>16.99</v>
      </c>
      <c r="I594" s="36"/>
      <c r="J594" s="4" t="str">
        <f aca="false">IF(COUNT(E594,H594)=0,"",IF(H594="","CAST",IF(E594="","MAB",IF(E594&lt;H594,"CAST",IF(H594&lt;E594,"MAB","EMPATE")))))</f>
        <v>MAB</v>
      </c>
      <c r="K594" s="6" t="n">
        <f aca="false">IF(COUNT(E594,H594)=0,"",MIN(E594,H594))</f>
        <v>16.99</v>
      </c>
      <c r="L594" s="6" t="str">
        <f aca="false">IF(COUNT(E594,H594)&lt;2,"",E594-H594)</f>
        <v/>
      </c>
      <c r="M594" s="7" t="str">
        <f aca="false">IF(COUNT(E594,H594)&lt;2,"",E594/H594-1)</f>
        <v/>
      </c>
    </row>
    <row r="595" customFormat="false" ht="15" hidden="false" customHeight="false" outlineLevel="0" collapsed="false">
      <c r="A595" s="4" t="n">
        <v>25867</v>
      </c>
      <c r="B595" s="4" t="s">
        <v>18955</v>
      </c>
      <c r="C595" s="4" t="s">
        <v>18902</v>
      </c>
      <c r="D595" s="35" t="n">
        <v>12.92</v>
      </c>
      <c r="E595" s="35" t="n">
        <v>10.99</v>
      </c>
      <c r="F595" s="36"/>
      <c r="G595" s="35" t="n">
        <v>12.92</v>
      </c>
      <c r="H595" s="35" t="n">
        <v>10.99</v>
      </c>
      <c r="I595" s="36"/>
      <c r="J595" s="4" t="str">
        <f aca="false">IF(COUNT(E595,H595)=0,"",IF(H595="","CAST",IF(E595="","MAB",IF(E595&lt;H595,"CAST",IF(H595&lt;E595,"MAB","EMPATE")))))</f>
        <v>EMPATE</v>
      </c>
      <c r="K595" s="6" t="n">
        <f aca="false">IF(COUNT(E595,H595)=0,"",MIN(E595,H595))</f>
        <v>10.99</v>
      </c>
      <c r="L595" s="6" t="n">
        <f aca="false">IF(COUNT(E595,H595)&lt;2,"",E595-H595)</f>
        <v>0</v>
      </c>
      <c r="M595" s="7" t="n">
        <f aca="false">IF(COUNT(E595,H595)&lt;2,"",E595/H595-1)</f>
        <v>0</v>
      </c>
    </row>
    <row r="596" customFormat="false" ht="15" hidden="false" customHeight="false" outlineLevel="0" collapsed="false">
      <c r="A596" s="4" t="n">
        <v>21200</v>
      </c>
      <c r="B596" s="4" t="s">
        <v>18956</v>
      </c>
      <c r="C596" s="4" t="s">
        <v>18902</v>
      </c>
      <c r="D596" s="35" t="n">
        <v>20.09</v>
      </c>
      <c r="E596" s="35" t="n">
        <v>16.99</v>
      </c>
      <c r="F596" s="36"/>
      <c r="G596" s="35" t="n">
        <v>20.08</v>
      </c>
      <c r="H596" s="35" t="n">
        <v>16.99</v>
      </c>
      <c r="I596" s="36"/>
      <c r="J596" s="4" t="str">
        <f aca="false">IF(COUNT(E596,H596)=0,"",IF(H596="","CAST",IF(E596="","MAB",IF(E596&lt;H596,"CAST",IF(H596&lt;E596,"MAB","EMPATE")))))</f>
        <v>EMPATE</v>
      </c>
      <c r="K596" s="6" t="n">
        <f aca="false">IF(COUNT(E596,H596)=0,"",MIN(E596,H596))</f>
        <v>16.99</v>
      </c>
      <c r="L596" s="6" t="n">
        <f aca="false">IF(COUNT(E596,H596)&lt;2,"",E596-H596)</f>
        <v>0</v>
      </c>
      <c r="M596" s="7" t="n">
        <f aca="false">IF(COUNT(E596,H596)&lt;2,"",E596/H596-1)</f>
        <v>0</v>
      </c>
    </row>
    <row r="597" customFormat="false" ht="15" hidden="false" customHeight="false" outlineLevel="0" collapsed="false">
      <c r="A597" s="4" t="n">
        <v>21112</v>
      </c>
      <c r="B597" s="4" t="s">
        <v>18957</v>
      </c>
      <c r="C597" s="4" t="s">
        <v>18902</v>
      </c>
      <c r="D597" s="35" t="n">
        <v>19.91</v>
      </c>
      <c r="E597" s="35" t="n">
        <v>16.99</v>
      </c>
      <c r="F597" s="36"/>
      <c r="G597" s="35" t="n">
        <v>19.91</v>
      </c>
      <c r="H597" s="35" t="n">
        <v>16.99</v>
      </c>
      <c r="I597" s="36"/>
      <c r="J597" s="4" t="str">
        <f aca="false">IF(COUNT(E597,H597)=0,"",IF(H597="","CAST",IF(E597="","MAB",IF(E597&lt;H597,"CAST",IF(H597&lt;E597,"MAB","EMPATE")))))</f>
        <v>EMPATE</v>
      </c>
      <c r="K597" s="6" t="n">
        <f aca="false">IF(COUNT(E597,H597)=0,"",MIN(E597,H597))</f>
        <v>16.99</v>
      </c>
      <c r="L597" s="6" t="n">
        <f aca="false">IF(COUNT(E597,H597)&lt;2,"",E597-H597)</f>
        <v>0</v>
      </c>
      <c r="M597" s="7" t="n">
        <f aca="false">IF(COUNT(E597,H597)&lt;2,"",E597/H597-1)</f>
        <v>0</v>
      </c>
    </row>
    <row r="598" customFormat="false" ht="15" hidden="false" customHeight="false" outlineLevel="0" collapsed="false">
      <c r="A598" s="4" t="n">
        <v>15873</v>
      </c>
      <c r="B598" s="4" t="s">
        <v>18958</v>
      </c>
      <c r="C598" s="4" t="s">
        <v>18902</v>
      </c>
      <c r="D598" s="35" t="n">
        <v>23.64</v>
      </c>
      <c r="E598" s="35" t="n">
        <v>19.99</v>
      </c>
      <c r="F598" s="36"/>
      <c r="G598" s="35" t="n">
        <v>23.64</v>
      </c>
      <c r="H598" s="35" t="n">
        <v>19.99</v>
      </c>
      <c r="I598" s="36"/>
      <c r="J598" s="4" t="str">
        <f aca="false">IF(COUNT(E598,H598)=0,"",IF(H598="","CAST",IF(E598="","MAB",IF(E598&lt;H598,"CAST",IF(H598&lt;E598,"MAB","EMPATE")))))</f>
        <v>EMPATE</v>
      </c>
      <c r="K598" s="6" t="n">
        <f aca="false">IF(COUNT(E598,H598)=0,"",MIN(E598,H598))</f>
        <v>19.99</v>
      </c>
      <c r="L598" s="6" t="n">
        <f aca="false">IF(COUNT(E598,H598)&lt;2,"",E598-H598)</f>
        <v>0</v>
      </c>
      <c r="M598" s="7" t="n">
        <f aca="false">IF(COUNT(E598,H598)&lt;2,"",E598/H598-1)</f>
        <v>0</v>
      </c>
    </row>
    <row r="599" customFormat="false" ht="15" hidden="false" customHeight="false" outlineLevel="0" collapsed="false">
      <c r="A599" s="4" t="n">
        <v>16120</v>
      </c>
      <c r="B599" s="4" t="s">
        <v>18959</v>
      </c>
      <c r="C599" s="4" t="s">
        <v>18902</v>
      </c>
      <c r="D599" s="35" t="n">
        <v>91.25</v>
      </c>
      <c r="E599" s="35" t="n">
        <v>77.89</v>
      </c>
      <c r="F599" s="36"/>
      <c r="G599" s="35"/>
      <c r="H599" s="35"/>
      <c r="I599" s="36"/>
      <c r="J599" s="4" t="str">
        <f aca="false">IF(COUNT(E599,H599)=0,"",IF(H599="","CAST",IF(E599="","MAB",IF(E599&lt;H599,"CAST",IF(H599&lt;E599,"MAB","EMPATE")))))</f>
        <v>CAST</v>
      </c>
      <c r="K599" s="6" t="n">
        <f aca="false">IF(COUNT(E599,H599)=0,"",MIN(E599,H599))</f>
        <v>77.89</v>
      </c>
      <c r="L599" s="6" t="str">
        <f aca="false">IF(COUNT(E599,H599)&lt;2,"",E599-H599)</f>
        <v/>
      </c>
      <c r="M599" s="7" t="str">
        <f aca="false">IF(COUNT(E599,H599)&lt;2,"",E599/H599-1)</f>
        <v/>
      </c>
    </row>
    <row r="600" customFormat="false" ht="15" hidden="false" customHeight="false" outlineLevel="0" collapsed="false">
      <c r="A600" s="4" t="n">
        <v>14977</v>
      </c>
      <c r="B600" s="4" t="s">
        <v>18960</v>
      </c>
      <c r="C600" s="4" t="s">
        <v>18902</v>
      </c>
      <c r="D600" s="35" t="n">
        <v>31.11</v>
      </c>
      <c r="E600" s="35" t="n">
        <v>26.59</v>
      </c>
      <c r="F600" s="36"/>
      <c r="G600" s="35" t="n">
        <v>31.11</v>
      </c>
      <c r="H600" s="35" t="n">
        <v>26.59</v>
      </c>
      <c r="I600" s="36"/>
      <c r="J600" s="4" t="str">
        <f aca="false">IF(COUNT(E600,H600)=0,"",IF(H600="","CAST",IF(E600="","MAB",IF(E600&lt;H600,"CAST",IF(H600&lt;E600,"MAB","EMPATE")))))</f>
        <v>EMPATE</v>
      </c>
      <c r="K600" s="6" t="n">
        <f aca="false">IF(COUNT(E600,H600)=0,"",MIN(E600,H600))</f>
        <v>26.59</v>
      </c>
      <c r="L600" s="6" t="n">
        <f aca="false">IF(COUNT(E600,H600)&lt;2,"",E600-H600)</f>
        <v>0</v>
      </c>
      <c r="M600" s="7" t="n">
        <f aca="false">IF(COUNT(E600,H600)&lt;2,"",E600/H600-1)</f>
        <v>0</v>
      </c>
    </row>
    <row r="601" customFormat="false" ht="15" hidden="false" customHeight="false" outlineLevel="0" collapsed="false">
      <c r="A601" s="4" t="n">
        <v>25642</v>
      </c>
      <c r="B601" s="4" t="s">
        <v>18961</v>
      </c>
      <c r="C601" s="4" t="s">
        <v>18902</v>
      </c>
      <c r="D601" s="35" t="n">
        <v>39.11</v>
      </c>
      <c r="E601" s="35" t="n">
        <v>33.39</v>
      </c>
      <c r="F601" s="36"/>
      <c r="G601" s="35"/>
      <c r="H601" s="35"/>
      <c r="I601" s="36"/>
      <c r="J601" s="4" t="str">
        <f aca="false">IF(COUNT(E601,H601)=0,"",IF(H601="","CAST",IF(E601="","MAB",IF(E601&lt;H601,"CAST",IF(H601&lt;E601,"MAB","EMPATE")))))</f>
        <v>CAST</v>
      </c>
      <c r="K601" s="6" t="n">
        <f aca="false">IF(COUNT(E601,H601)=0,"",MIN(E601,H601))</f>
        <v>33.39</v>
      </c>
      <c r="L601" s="6" t="str">
        <f aca="false">IF(COUNT(E601,H601)&lt;2,"",E601-H601)</f>
        <v/>
      </c>
      <c r="M601" s="7" t="str">
        <f aca="false">IF(COUNT(E601,H601)&lt;2,"",E601/H601-1)</f>
        <v/>
      </c>
    </row>
    <row r="602" customFormat="false" ht="15" hidden="false" customHeight="false" outlineLevel="0" collapsed="false">
      <c r="A602" s="4" t="n">
        <v>25643</v>
      </c>
      <c r="B602" s="4" t="s">
        <v>18962</v>
      </c>
      <c r="C602" s="4" t="s">
        <v>18902</v>
      </c>
      <c r="D602" s="35" t="n">
        <v>39.11</v>
      </c>
      <c r="E602" s="35" t="n">
        <v>33.45</v>
      </c>
      <c r="F602" s="36"/>
      <c r="G602" s="35" t="n">
        <v>39.11</v>
      </c>
      <c r="H602" s="35" t="n">
        <v>33.39</v>
      </c>
      <c r="I602" s="36"/>
      <c r="J602" s="4" t="str">
        <f aca="false">IF(COUNT(E602,H602)=0,"",IF(H602="","CAST",IF(E602="","MAB",IF(E602&lt;H602,"CAST",IF(H602&lt;E602,"MAB","EMPATE")))))</f>
        <v>MAB</v>
      </c>
      <c r="K602" s="6" t="n">
        <f aca="false">IF(COUNT(E602,H602)=0,"",MIN(E602,H602))</f>
        <v>33.39</v>
      </c>
      <c r="L602" s="6" t="n">
        <f aca="false">IF(COUNT(E602,H602)&lt;2,"",E602-H602)</f>
        <v>0.0600000000000023</v>
      </c>
      <c r="M602" s="7" t="n">
        <f aca="false">IF(COUNT(E602,H602)&lt;2,"",E602/H602-1)</f>
        <v>0.00179694519317164</v>
      </c>
    </row>
    <row r="603" customFormat="false" ht="15" hidden="false" customHeight="false" outlineLevel="0" collapsed="false">
      <c r="A603" s="4" t="n">
        <v>15507</v>
      </c>
      <c r="B603" s="4" t="s">
        <v>18963</v>
      </c>
      <c r="C603" s="4" t="s">
        <v>18902</v>
      </c>
      <c r="D603" s="35" t="n">
        <v>38.58</v>
      </c>
      <c r="E603" s="35" t="n">
        <v>32.89</v>
      </c>
      <c r="F603" s="36"/>
      <c r="G603" s="35" t="n">
        <v>38.58</v>
      </c>
      <c r="H603" s="35" t="n">
        <v>32.95</v>
      </c>
      <c r="I603" s="36"/>
      <c r="J603" s="4" t="str">
        <f aca="false">IF(COUNT(E603,H603)=0,"",IF(H603="","CAST",IF(E603="","MAB",IF(E603&lt;H603,"CAST",IF(H603&lt;E603,"MAB","EMPATE")))))</f>
        <v>CAST</v>
      </c>
      <c r="K603" s="6" t="n">
        <f aca="false">IF(COUNT(E603,H603)=0,"",MIN(E603,H603))</f>
        <v>32.89</v>
      </c>
      <c r="L603" s="6" t="n">
        <f aca="false">IF(COUNT(E603,H603)&lt;2,"",E603-H603)</f>
        <v>-0.0600000000000023</v>
      </c>
      <c r="M603" s="7" t="n">
        <f aca="false">IF(COUNT(E603,H603)&lt;2,"",E603/H603-1)</f>
        <v>-0.00182094081942341</v>
      </c>
    </row>
    <row r="604" customFormat="false" ht="15" hidden="false" customHeight="false" outlineLevel="0" collapsed="false">
      <c r="A604" s="4" t="n">
        <v>27537</v>
      </c>
      <c r="B604" s="4" t="s">
        <v>18964</v>
      </c>
      <c r="C604" s="4" t="s">
        <v>18902</v>
      </c>
      <c r="D604" s="35" t="n">
        <v>41.48</v>
      </c>
      <c r="E604" s="35" t="n">
        <v>35.39</v>
      </c>
      <c r="F604" s="36"/>
      <c r="G604" s="35" t="n">
        <v>41.48</v>
      </c>
      <c r="H604" s="35" t="n">
        <v>35.45</v>
      </c>
      <c r="I604" s="36"/>
      <c r="J604" s="4" t="str">
        <f aca="false">IF(COUNT(E604,H604)=0,"",IF(H604="","CAST",IF(E604="","MAB",IF(E604&lt;H604,"CAST",IF(H604&lt;E604,"MAB","EMPATE")))))</f>
        <v>CAST</v>
      </c>
      <c r="K604" s="6" t="n">
        <f aca="false">IF(COUNT(E604,H604)=0,"",MIN(E604,H604))</f>
        <v>35.39</v>
      </c>
      <c r="L604" s="6" t="n">
        <f aca="false">IF(COUNT(E604,H604)&lt;2,"",E604-H604)</f>
        <v>-0.0600000000000023</v>
      </c>
      <c r="M604" s="7" t="n">
        <f aca="false">IF(COUNT(E604,H604)&lt;2,"",E604/H604-1)</f>
        <v>-0.00169252468265169</v>
      </c>
    </row>
    <row r="605" customFormat="false" ht="15" hidden="false" customHeight="false" outlineLevel="0" collapsed="false">
      <c r="A605" s="4" t="n">
        <v>15449</v>
      </c>
      <c r="B605" s="4" t="s">
        <v>18965</v>
      </c>
      <c r="C605" s="4" t="s">
        <v>18902</v>
      </c>
      <c r="D605" s="35" t="n">
        <v>28.62</v>
      </c>
      <c r="E605" s="35" t="n">
        <v>24.45</v>
      </c>
      <c r="F605" s="36"/>
      <c r="G605" s="35" t="n">
        <v>28.62</v>
      </c>
      <c r="H605" s="35" t="n">
        <v>24.45</v>
      </c>
      <c r="I605" s="36"/>
      <c r="J605" s="4" t="str">
        <f aca="false">IF(COUNT(E605,H605)=0,"",IF(H605="","CAST",IF(E605="","MAB",IF(E605&lt;H605,"CAST",IF(H605&lt;E605,"MAB","EMPATE")))))</f>
        <v>EMPATE</v>
      </c>
      <c r="K605" s="6" t="n">
        <f aca="false">IF(COUNT(E605,H605)=0,"",MIN(E605,H605))</f>
        <v>24.45</v>
      </c>
      <c r="L605" s="6" t="n">
        <f aca="false">IF(COUNT(E605,H605)&lt;2,"",E605-H605)</f>
        <v>0</v>
      </c>
      <c r="M605" s="7" t="n">
        <f aca="false">IF(COUNT(E605,H605)&lt;2,"",E605/H605-1)</f>
        <v>0</v>
      </c>
    </row>
    <row r="606" customFormat="false" ht="15" hidden="false" customHeight="false" outlineLevel="0" collapsed="false">
      <c r="A606" s="4" t="n">
        <v>17538</v>
      </c>
      <c r="B606" s="4" t="s">
        <v>18966</v>
      </c>
      <c r="C606" s="4" t="s">
        <v>18902</v>
      </c>
      <c r="D606" s="35" t="n">
        <v>27.38</v>
      </c>
      <c r="E606" s="35" t="n">
        <v>23.25</v>
      </c>
      <c r="F606" s="36"/>
      <c r="G606" s="35" t="n">
        <v>27.38</v>
      </c>
      <c r="H606" s="35" t="n">
        <v>23.39</v>
      </c>
      <c r="I606" s="36"/>
      <c r="J606" s="4" t="str">
        <f aca="false">IF(COUNT(E606,H606)=0,"",IF(H606="","CAST",IF(E606="","MAB",IF(E606&lt;H606,"CAST",IF(H606&lt;E606,"MAB","EMPATE")))))</f>
        <v>CAST</v>
      </c>
      <c r="K606" s="6" t="n">
        <f aca="false">IF(COUNT(E606,H606)=0,"",MIN(E606,H606))</f>
        <v>23.25</v>
      </c>
      <c r="L606" s="6" t="n">
        <f aca="false">IF(COUNT(E606,H606)&lt;2,"",E606-H606)</f>
        <v>-0.140000000000001</v>
      </c>
      <c r="M606" s="7" t="n">
        <f aca="false">IF(COUNT(E606,H606)&lt;2,"",E606/H606-1)</f>
        <v>-0.00598546387345023</v>
      </c>
    </row>
    <row r="607" customFormat="false" ht="15" hidden="false" customHeight="false" outlineLevel="0" collapsed="false">
      <c r="A607" s="4" t="n">
        <v>14964</v>
      </c>
      <c r="B607" s="4" t="s">
        <v>18967</v>
      </c>
      <c r="C607" s="4" t="s">
        <v>18902</v>
      </c>
      <c r="D607" s="35" t="n">
        <v>26.07</v>
      </c>
      <c r="E607" s="35" t="n">
        <v>22.29</v>
      </c>
      <c r="F607" s="36"/>
      <c r="G607" s="35" t="n">
        <v>25.16</v>
      </c>
      <c r="H607" s="35" t="n">
        <v>21.49</v>
      </c>
      <c r="I607" s="36"/>
      <c r="J607" s="4" t="str">
        <f aca="false">IF(COUNT(E607,H607)=0,"",IF(H607="","CAST",IF(E607="","MAB",IF(E607&lt;H607,"CAST",IF(H607&lt;E607,"MAB","EMPATE")))))</f>
        <v>MAB</v>
      </c>
      <c r="K607" s="6" t="n">
        <f aca="false">IF(COUNT(E607,H607)=0,"",MIN(E607,H607))</f>
        <v>21.49</v>
      </c>
      <c r="L607" s="6" t="n">
        <f aca="false">IF(COUNT(E607,H607)&lt;2,"",E607-H607)</f>
        <v>0.800000000000001</v>
      </c>
      <c r="M607" s="7" t="n">
        <f aca="false">IF(COUNT(E607,H607)&lt;2,"",E607/H607-1)</f>
        <v>0.0372266170311772</v>
      </c>
    </row>
    <row r="608" customFormat="false" ht="15" hidden="false" customHeight="false" outlineLevel="0" collapsed="false">
      <c r="A608" s="4" t="n">
        <v>17098</v>
      </c>
      <c r="B608" s="4" t="s">
        <v>18968</v>
      </c>
      <c r="C608" s="4" t="s">
        <v>18902</v>
      </c>
      <c r="D608" s="35"/>
      <c r="E608" s="35"/>
      <c r="F608" s="36"/>
      <c r="G608" s="35" t="n">
        <v>26.07</v>
      </c>
      <c r="H608" s="35" t="n">
        <v>21.99</v>
      </c>
      <c r="I608" s="36"/>
      <c r="J608" s="4" t="str">
        <f aca="false">IF(COUNT(E608,H608)=0,"",IF(H608="","CAST",IF(E608="","MAB",IF(E608&lt;H608,"CAST",IF(H608&lt;E608,"MAB","EMPATE")))))</f>
        <v>MAB</v>
      </c>
      <c r="K608" s="6" t="n">
        <f aca="false">IF(COUNT(E608,H608)=0,"",MIN(E608,H608))</f>
        <v>21.99</v>
      </c>
      <c r="L608" s="6" t="str">
        <f aca="false">IF(COUNT(E608,H608)&lt;2,"",E608-H608)</f>
        <v/>
      </c>
      <c r="M608" s="7" t="str">
        <f aca="false">IF(COUNT(E608,H608)&lt;2,"",E608/H608-1)</f>
        <v/>
      </c>
    </row>
    <row r="609" customFormat="false" ht="15" hidden="false" customHeight="false" outlineLevel="0" collapsed="false">
      <c r="A609" s="4" t="n">
        <v>17100</v>
      </c>
      <c r="B609" s="4" t="s">
        <v>18969</v>
      </c>
      <c r="C609" s="4" t="s">
        <v>18902</v>
      </c>
      <c r="D609" s="35" t="n">
        <v>32.36</v>
      </c>
      <c r="E609" s="35" t="n">
        <v>27.49</v>
      </c>
      <c r="F609" s="36"/>
      <c r="G609" s="35" t="n">
        <v>32.35</v>
      </c>
      <c r="H609" s="35" t="n">
        <v>27.65</v>
      </c>
      <c r="I609" s="36"/>
      <c r="J609" s="4" t="str">
        <f aca="false">IF(COUNT(E609,H609)=0,"",IF(H609="","CAST",IF(E609="","MAB",IF(E609&lt;H609,"CAST",IF(H609&lt;E609,"MAB","EMPATE")))))</f>
        <v>CAST</v>
      </c>
      <c r="K609" s="6" t="n">
        <f aca="false">IF(COUNT(E609,H609)=0,"",MIN(E609,H609))</f>
        <v>27.49</v>
      </c>
      <c r="L609" s="6" t="n">
        <f aca="false">IF(COUNT(E609,H609)&lt;2,"",E609-H609)</f>
        <v>-0.16</v>
      </c>
      <c r="M609" s="7" t="n">
        <f aca="false">IF(COUNT(E609,H609)&lt;2,"",E609/H609-1)</f>
        <v>-0.00578661844484629</v>
      </c>
    </row>
    <row r="610" customFormat="false" ht="15" hidden="false" customHeight="false" outlineLevel="0" collapsed="false">
      <c r="A610" s="4" t="n">
        <v>27471</v>
      </c>
      <c r="B610" s="4" t="s">
        <v>18970</v>
      </c>
      <c r="C610" s="4" t="s">
        <v>18902</v>
      </c>
      <c r="D610" s="35" t="n">
        <v>21.33</v>
      </c>
      <c r="E610" s="35" t="n">
        <v>18.19</v>
      </c>
      <c r="F610" s="36"/>
      <c r="G610" s="35"/>
      <c r="H610" s="35"/>
      <c r="I610" s="36"/>
      <c r="J610" s="4" t="str">
        <f aca="false">IF(COUNT(E610,H610)=0,"",IF(H610="","CAST",IF(E610="","MAB",IF(E610&lt;H610,"CAST",IF(H610&lt;E610,"MAB","EMPATE")))))</f>
        <v>CAST</v>
      </c>
      <c r="K610" s="6" t="n">
        <f aca="false">IF(COUNT(E610,H610)=0,"",MIN(E610,H610))</f>
        <v>18.19</v>
      </c>
      <c r="L610" s="6" t="str">
        <f aca="false">IF(COUNT(E610,H610)&lt;2,"",E610-H610)</f>
        <v/>
      </c>
      <c r="M610" s="7" t="str">
        <f aca="false">IF(COUNT(E610,H610)&lt;2,"",E610/H610-1)</f>
        <v/>
      </c>
    </row>
    <row r="611" customFormat="false" ht="15" hidden="false" customHeight="false" outlineLevel="0" collapsed="false">
      <c r="A611" s="4" t="n">
        <v>15723</v>
      </c>
      <c r="B611" s="4" t="s">
        <v>18971</v>
      </c>
      <c r="C611" s="4" t="s">
        <v>18902</v>
      </c>
      <c r="D611" s="35" t="n">
        <v>19.55</v>
      </c>
      <c r="E611" s="35" t="n">
        <v>16.69</v>
      </c>
      <c r="F611" s="36"/>
      <c r="G611" s="35"/>
      <c r="H611" s="35"/>
      <c r="I611" s="36"/>
      <c r="J611" s="4" t="str">
        <f aca="false">IF(COUNT(E611,H611)=0,"",IF(H611="","CAST",IF(E611="","MAB",IF(E611&lt;H611,"CAST",IF(H611&lt;E611,"MAB","EMPATE")))))</f>
        <v>CAST</v>
      </c>
      <c r="K611" s="6" t="n">
        <f aca="false">IF(COUNT(E611,H611)=0,"",MIN(E611,H611))</f>
        <v>16.69</v>
      </c>
      <c r="L611" s="6" t="str">
        <f aca="false">IF(COUNT(E611,H611)&lt;2,"",E611-H611)</f>
        <v/>
      </c>
      <c r="M611" s="7" t="str">
        <f aca="false">IF(COUNT(E611,H611)&lt;2,"",E611/H611-1)</f>
        <v/>
      </c>
    </row>
    <row r="612" customFormat="false" ht="15" hidden="false" customHeight="false" outlineLevel="0" collapsed="false">
      <c r="A612" s="4" t="n">
        <v>15501</v>
      </c>
      <c r="B612" s="4" t="s">
        <v>18972</v>
      </c>
      <c r="C612" s="4" t="s">
        <v>18902</v>
      </c>
      <c r="D612" s="35" t="n">
        <v>33.18</v>
      </c>
      <c r="E612" s="35" t="n">
        <v>28.35</v>
      </c>
      <c r="F612" s="36"/>
      <c r="G612" s="35" t="n">
        <v>37.92</v>
      </c>
      <c r="H612" s="35" t="n">
        <v>29.89</v>
      </c>
      <c r="I612" s="36"/>
      <c r="J612" s="4" t="str">
        <f aca="false">IF(COUNT(E612,H612)=0,"",IF(H612="","CAST",IF(E612="","MAB",IF(E612&lt;H612,"CAST",IF(H612&lt;E612,"MAB","EMPATE")))))</f>
        <v>CAST</v>
      </c>
      <c r="K612" s="6" t="n">
        <f aca="false">IF(COUNT(E612,H612)=0,"",MIN(E612,H612))</f>
        <v>28.35</v>
      </c>
      <c r="L612" s="6" t="n">
        <f aca="false">IF(COUNT(E612,H612)&lt;2,"",E612-H612)</f>
        <v>-1.54</v>
      </c>
      <c r="M612" s="7" t="n">
        <f aca="false">IF(COUNT(E612,H612)&lt;2,"",E612/H612-1)</f>
        <v>-0.0515222482435597</v>
      </c>
    </row>
    <row r="613" customFormat="false" ht="15" hidden="false" customHeight="false" outlineLevel="0" collapsed="false">
      <c r="A613" s="4" t="n">
        <v>15733</v>
      </c>
      <c r="B613" s="4" t="s">
        <v>18973</v>
      </c>
      <c r="C613" s="4" t="s">
        <v>18902</v>
      </c>
      <c r="D613" s="35"/>
      <c r="E613" s="35"/>
      <c r="F613" s="36"/>
      <c r="G613" s="35" t="n">
        <v>50.96</v>
      </c>
      <c r="H613" s="35" t="n">
        <v>43.49</v>
      </c>
      <c r="I613" s="36"/>
      <c r="J613" s="4" t="str">
        <f aca="false">IF(COUNT(E613,H613)=0,"",IF(H613="","CAST",IF(E613="","MAB",IF(E613&lt;H613,"CAST",IF(H613&lt;E613,"MAB","EMPATE")))))</f>
        <v>MAB</v>
      </c>
      <c r="K613" s="6" t="n">
        <f aca="false">IF(COUNT(E613,H613)=0,"",MIN(E613,H613))</f>
        <v>43.49</v>
      </c>
      <c r="L613" s="6" t="str">
        <f aca="false">IF(COUNT(E613,H613)&lt;2,"",E613-H613)</f>
        <v/>
      </c>
      <c r="M613" s="7" t="str">
        <f aca="false">IF(COUNT(E613,H613)&lt;2,"",E613/H613-1)</f>
        <v/>
      </c>
    </row>
    <row r="614" customFormat="false" ht="15" hidden="false" customHeight="false" outlineLevel="0" collapsed="false">
      <c r="A614" s="4" t="n">
        <v>14979</v>
      </c>
      <c r="B614" s="4" t="s">
        <v>18974</v>
      </c>
      <c r="C614" s="4" t="s">
        <v>18902</v>
      </c>
      <c r="D614" s="35" t="n">
        <v>50.96</v>
      </c>
      <c r="E614" s="35" t="n">
        <v>43.49</v>
      </c>
      <c r="F614" s="36"/>
      <c r="G614" s="35"/>
      <c r="H614" s="35"/>
      <c r="I614" s="36"/>
      <c r="J614" s="4" t="str">
        <f aca="false">IF(COUNT(E614,H614)=0,"",IF(H614="","CAST",IF(E614="","MAB",IF(E614&lt;H614,"CAST",IF(H614&lt;E614,"MAB","EMPATE")))))</f>
        <v>CAST</v>
      </c>
      <c r="K614" s="6" t="n">
        <f aca="false">IF(COUNT(E614,H614)=0,"",MIN(E614,H614))</f>
        <v>43.49</v>
      </c>
      <c r="L614" s="6" t="str">
        <f aca="false">IF(COUNT(E614,H614)&lt;2,"",E614-H614)</f>
        <v/>
      </c>
      <c r="M614" s="7" t="str">
        <f aca="false">IF(COUNT(E614,H614)&lt;2,"",E614/H614-1)</f>
        <v/>
      </c>
    </row>
    <row r="615" customFormat="false" ht="15" hidden="false" customHeight="false" outlineLevel="0" collapsed="false">
      <c r="A615" s="4" t="n">
        <v>16138</v>
      </c>
      <c r="B615" s="4" t="s">
        <v>18975</v>
      </c>
      <c r="C615" s="4" t="s">
        <v>18902</v>
      </c>
      <c r="D615" s="35" t="n">
        <v>49.77</v>
      </c>
      <c r="E615" s="35" t="n">
        <v>42.49</v>
      </c>
      <c r="F615" s="36"/>
      <c r="G615" s="35" t="n">
        <v>49.77</v>
      </c>
      <c r="H615" s="35" t="n">
        <v>42.49</v>
      </c>
      <c r="I615" s="36"/>
      <c r="J615" s="4" t="str">
        <f aca="false">IF(COUNT(E615,H615)=0,"",IF(H615="","CAST",IF(E615="","MAB",IF(E615&lt;H615,"CAST",IF(H615&lt;E615,"MAB","EMPATE")))))</f>
        <v>EMPATE</v>
      </c>
      <c r="K615" s="6" t="n">
        <f aca="false">IF(COUNT(E615,H615)=0,"",MIN(E615,H615))</f>
        <v>42.49</v>
      </c>
      <c r="L615" s="6" t="n">
        <f aca="false">IF(COUNT(E615,H615)&lt;2,"",E615-H615)</f>
        <v>0</v>
      </c>
      <c r="M615" s="7" t="n">
        <f aca="false">IF(COUNT(E615,H615)&lt;2,"",E615/H615-1)</f>
        <v>0</v>
      </c>
    </row>
    <row r="616" customFormat="false" ht="15" hidden="false" customHeight="false" outlineLevel="0" collapsed="false">
      <c r="A616" s="4" t="n">
        <v>16843</v>
      </c>
      <c r="B616" s="4" t="s">
        <v>18976</v>
      </c>
      <c r="C616" s="4" t="s">
        <v>18902</v>
      </c>
      <c r="D616" s="35" t="n">
        <v>47.4</v>
      </c>
      <c r="E616" s="35" t="n">
        <v>40.49</v>
      </c>
      <c r="F616" s="36"/>
      <c r="G616" s="35"/>
      <c r="H616" s="35"/>
      <c r="I616" s="36"/>
      <c r="J616" s="4" t="str">
        <f aca="false">IF(COUNT(E616,H616)=0,"",IF(H616="","CAST",IF(E616="","MAB",IF(E616&lt;H616,"CAST",IF(H616&lt;E616,"MAB","EMPATE")))))</f>
        <v>CAST</v>
      </c>
      <c r="K616" s="6" t="n">
        <f aca="false">IF(COUNT(E616,H616)=0,"",MIN(E616,H616))</f>
        <v>40.49</v>
      </c>
      <c r="L616" s="6" t="str">
        <f aca="false">IF(COUNT(E616,H616)&lt;2,"",E616-H616)</f>
        <v/>
      </c>
      <c r="M616" s="7" t="str">
        <f aca="false">IF(COUNT(E616,H616)&lt;2,"",E616/H616-1)</f>
        <v/>
      </c>
    </row>
    <row r="617" customFormat="false" ht="15" hidden="false" customHeight="false" outlineLevel="0" collapsed="false">
      <c r="A617" s="4" t="n">
        <v>15731</v>
      </c>
      <c r="B617" s="4" t="s">
        <v>18977</v>
      </c>
      <c r="C617" s="4" t="s">
        <v>18902</v>
      </c>
      <c r="D617" s="35"/>
      <c r="E617" s="35"/>
      <c r="F617" s="36"/>
      <c r="G617" s="35" t="n">
        <v>52.15</v>
      </c>
      <c r="H617" s="35" t="n">
        <v>43.95</v>
      </c>
      <c r="I617" s="36"/>
      <c r="J617" s="4" t="str">
        <f aca="false">IF(COUNT(E617,H617)=0,"",IF(H617="","CAST",IF(E617="","MAB",IF(E617&lt;H617,"CAST",IF(H617&lt;E617,"MAB","EMPATE")))))</f>
        <v>MAB</v>
      </c>
      <c r="K617" s="6" t="n">
        <f aca="false">IF(COUNT(E617,H617)=0,"",MIN(E617,H617))</f>
        <v>43.95</v>
      </c>
      <c r="L617" s="6" t="str">
        <f aca="false">IF(COUNT(E617,H617)&lt;2,"",E617-H617)</f>
        <v/>
      </c>
      <c r="M617" s="7" t="str">
        <f aca="false">IF(COUNT(E617,H617)&lt;2,"",E617/H617-1)</f>
        <v/>
      </c>
    </row>
    <row r="618" customFormat="false" ht="15" hidden="false" customHeight="false" outlineLevel="0" collapsed="false">
      <c r="A618" s="4" t="n">
        <v>23491</v>
      </c>
      <c r="B618" s="4" t="s">
        <v>18978</v>
      </c>
      <c r="C618" s="4" t="s">
        <v>18902</v>
      </c>
      <c r="D618" s="35" t="n">
        <v>60.1</v>
      </c>
      <c r="E618" s="35" t="n">
        <v>50.99</v>
      </c>
      <c r="F618" s="36"/>
      <c r="G618" s="35" t="n">
        <v>60.09</v>
      </c>
      <c r="H618" s="35" t="n">
        <v>49.99</v>
      </c>
      <c r="I618" s="36"/>
      <c r="J618" s="4" t="str">
        <f aca="false">IF(COUNT(E618,H618)=0,"",IF(H618="","CAST",IF(E618="","MAB",IF(E618&lt;H618,"CAST",IF(H618&lt;E618,"MAB","EMPATE")))))</f>
        <v>MAB</v>
      </c>
      <c r="K618" s="6" t="n">
        <f aca="false">IF(COUNT(E618,H618)=0,"",MIN(E618,H618))</f>
        <v>49.99</v>
      </c>
      <c r="L618" s="6" t="n">
        <f aca="false">IF(COUNT(E618,H618)&lt;2,"",E618-H618)</f>
        <v>1</v>
      </c>
      <c r="M618" s="7" t="n">
        <f aca="false">IF(COUNT(E618,H618)&lt;2,"",E618/H618-1)</f>
        <v>0.0200040008001601</v>
      </c>
    </row>
    <row r="619" customFormat="false" ht="15" hidden="false" customHeight="false" outlineLevel="0" collapsed="false">
      <c r="A619" s="4" t="n">
        <v>26547</v>
      </c>
      <c r="B619" s="4" t="s">
        <v>18979</v>
      </c>
      <c r="C619" s="4" t="s">
        <v>18902</v>
      </c>
      <c r="D619" s="35" t="n">
        <v>56</v>
      </c>
      <c r="E619" s="35" t="n">
        <v>47.85</v>
      </c>
      <c r="F619" s="36"/>
      <c r="G619" s="35" t="n">
        <v>56</v>
      </c>
      <c r="H619" s="35" t="n">
        <v>47.85</v>
      </c>
      <c r="I619" s="36"/>
      <c r="J619" s="4" t="str">
        <f aca="false">IF(COUNT(E619,H619)=0,"",IF(H619="","CAST",IF(E619="","MAB",IF(E619&lt;H619,"CAST",IF(H619&lt;E619,"MAB","EMPATE")))))</f>
        <v>EMPATE</v>
      </c>
      <c r="K619" s="6" t="n">
        <f aca="false">IF(COUNT(E619,H619)=0,"",MIN(E619,H619))</f>
        <v>47.85</v>
      </c>
      <c r="L619" s="6" t="n">
        <f aca="false">IF(COUNT(E619,H619)&lt;2,"",E619-H619)</f>
        <v>0</v>
      </c>
      <c r="M619" s="7" t="n">
        <f aca="false">IF(COUNT(E619,H619)&lt;2,"",E619/H619-1)</f>
        <v>0</v>
      </c>
    </row>
    <row r="620" customFormat="false" ht="15" hidden="false" customHeight="false" outlineLevel="0" collapsed="false">
      <c r="A620" s="4" t="n">
        <v>23078</v>
      </c>
      <c r="B620" s="4" t="s">
        <v>18980</v>
      </c>
      <c r="C620" s="4" t="s">
        <v>18902</v>
      </c>
      <c r="D620" s="35" t="n">
        <v>9.61</v>
      </c>
      <c r="E620" s="35" t="n">
        <v>8.19</v>
      </c>
      <c r="F620" s="36"/>
      <c r="G620" s="35"/>
      <c r="H620" s="35"/>
      <c r="I620" s="36"/>
      <c r="J620" s="4" t="str">
        <f aca="false">IF(COUNT(E620,H620)=0,"",IF(H620="","CAST",IF(E620="","MAB",IF(E620&lt;H620,"CAST",IF(H620&lt;E620,"MAB","EMPATE")))))</f>
        <v>CAST</v>
      </c>
      <c r="K620" s="6" t="n">
        <f aca="false">IF(COUNT(E620,H620)=0,"",MIN(E620,H620))</f>
        <v>8.19</v>
      </c>
      <c r="L620" s="6" t="str">
        <f aca="false">IF(COUNT(E620,H620)&lt;2,"",E620-H620)</f>
        <v/>
      </c>
      <c r="M620" s="7" t="str">
        <f aca="false">IF(COUNT(E620,H620)&lt;2,"",E620/H620-1)</f>
        <v/>
      </c>
    </row>
    <row r="621" customFormat="false" ht="15" hidden="false" customHeight="false" outlineLevel="0" collapsed="false">
      <c r="A621" s="4" t="n">
        <v>23178</v>
      </c>
      <c r="B621" s="4" t="s">
        <v>18981</v>
      </c>
      <c r="C621" s="4" t="s">
        <v>18902</v>
      </c>
      <c r="D621" s="35" t="n">
        <v>9.32</v>
      </c>
      <c r="E621" s="35" t="n">
        <v>7.95</v>
      </c>
      <c r="F621" s="36"/>
      <c r="G621" s="35"/>
      <c r="H621" s="35"/>
      <c r="I621" s="36"/>
      <c r="J621" s="4" t="str">
        <f aca="false">IF(COUNT(E621,H621)=0,"",IF(H621="","CAST",IF(E621="","MAB",IF(E621&lt;H621,"CAST",IF(H621&lt;E621,"MAB","EMPATE")))))</f>
        <v>CAST</v>
      </c>
      <c r="K621" s="6" t="n">
        <f aca="false">IF(COUNT(E621,H621)=0,"",MIN(E621,H621))</f>
        <v>7.95</v>
      </c>
      <c r="L621" s="6" t="str">
        <f aca="false">IF(COUNT(E621,H621)&lt;2,"",E621-H621)</f>
        <v/>
      </c>
      <c r="M621" s="7" t="str">
        <f aca="false">IF(COUNT(E621,H621)&lt;2,"",E621/H621-1)</f>
        <v/>
      </c>
    </row>
    <row r="622" customFormat="false" ht="15" hidden="false" customHeight="false" outlineLevel="0" collapsed="false">
      <c r="A622" s="4" t="n">
        <v>23077</v>
      </c>
      <c r="B622" s="4" t="s">
        <v>18982</v>
      </c>
      <c r="C622" s="4" t="s">
        <v>18902</v>
      </c>
      <c r="D622" s="35" t="n">
        <v>9.32</v>
      </c>
      <c r="E622" s="35" t="n">
        <v>7.95</v>
      </c>
      <c r="F622" s="36"/>
      <c r="G622" s="35" t="n">
        <v>10.01</v>
      </c>
      <c r="H622" s="35" t="n">
        <v>8.49</v>
      </c>
      <c r="I622" s="36"/>
      <c r="J622" s="4" t="str">
        <f aca="false">IF(COUNT(E622,H622)=0,"",IF(H622="","CAST",IF(E622="","MAB",IF(E622&lt;H622,"CAST",IF(H622&lt;E622,"MAB","EMPATE")))))</f>
        <v>CAST</v>
      </c>
      <c r="K622" s="6" t="n">
        <f aca="false">IF(COUNT(E622,H622)=0,"",MIN(E622,H622))</f>
        <v>7.95</v>
      </c>
      <c r="L622" s="6" t="n">
        <f aca="false">IF(COUNT(E622,H622)&lt;2,"",E622-H622)</f>
        <v>-0.54</v>
      </c>
      <c r="M622" s="7" t="n">
        <f aca="false">IF(COUNT(E622,H622)&lt;2,"",E622/H622-1)</f>
        <v>-0.0636042402826855</v>
      </c>
    </row>
    <row r="623" customFormat="false" ht="15" hidden="false" customHeight="false" outlineLevel="0" collapsed="false">
      <c r="A623" s="4" t="n">
        <v>15596</v>
      </c>
      <c r="B623" s="4" t="s">
        <v>18983</v>
      </c>
      <c r="C623" s="4" t="s">
        <v>18902</v>
      </c>
      <c r="D623" s="35" t="n">
        <v>21.74</v>
      </c>
      <c r="E623" s="35" t="n">
        <v>18.59</v>
      </c>
      <c r="F623" s="36"/>
      <c r="G623" s="35" t="n">
        <v>21.75</v>
      </c>
      <c r="H623" s="35" t="n">
        <v>18.55</v>
      </c>
      <c r="I623" s="36"/>
      <c r="J623" s="4" t="str">
        <f aca="false">IF(COUNT(E623,H623)=0,"",IF(H623="","CAST",IF(E623="","MAB",IF(E623&lt;H623,"CAST",IF(H623&lt;E623,"MAB","EMPATE")))))</f>
        <v>MAB</v>
      </c>
      <c r="K623" s="6" t="n">
        <f aca="false">IF(COUNT(E623,H623)=0,"",MIN(E623,H623))</f>
        <v>18.55</v>
      </c>
      <c r="L623" s="6" t="n">
        <f aca="false">IF(COUNT(E623,H623)&lt;2,"",E623-H623)</f>
        <v>0.0399999999999992</v>
      </c>
      <c r="M623" s="7" t="n">
        <f aca="false">IF(COUNT(E623,H623)&lt;2,"",E623/H623-1)</f>
        <v>0.00215633423180583</v>
      </c>
    </row>
    <row r="624" customFormat="false" ht="15" hidden="false" customHeight="false" outlineLevel="0" collapsed="false">
      <c r="A624" s="4" t="n">
        <v>23180</v>
      </c>
      <c r="B624" s="4" t="s">
        <v>18984</v>
      </c>
      <c r="C624" s="4" t="s">
        <v>18902</v>
      </c>
      <c r="D624" s="35" t="n">
        <v>17.66</v>
      </c>
      <c r="E624" s="35" t="n">
        <v>15.09</v>
      </c>
      <c r="F624" s="36"/>
      <c r="G624" s="35" t="n">
        <v>20.99</v>
      </c>
      <c r="H624" s="35" t="n">
        <v>17.89</v>
      </c>
      <c r="I624" s="36" t="n">
        <v>24</v>
      </c>
      <c r="J624" s="4" t="str">
        <f aca="false">IF(COUNT(E624,H624)=0,"",IF(H624="","CAST",IF(E624="","MAB",IF(E624&lt;H624,"CAST",IF(H624&lt;E624,"MAB","EMPATE")))))</f>
        <v>CAST</v>
      </c>
      <c r="K624" s="6" t="n">
        <f aca="false">IF(COUNT(E624,H624)=0,"",MIN(E624,H624))</f>
        <v>15.09</v>
      </c>
      <c r="L624" s="6" t="n">
        <f aca="false">IF(COUNT(E624,H624)&lt;2,"",E624-H624)</f>
        <v>-2.8</v>
      </c>
      <c r="M624" s="7" t="n">
        <f aca="false">IF(COUNT(E624,H624)&lt;2,"",E624/H624-1)</f>
        <v>-0.156512017887088</v>
      </c>
    </row>
    <row r="625" customFormat="false" ht="15" hidden="false" customHeight="false" outlineLevel="0" collapsed="false">
      <c r="A625" s="4" t="n">
        <v>15600</v>
      </c>
      <c r="B625" s="4" t="s">
        <v>18985</v>
      </c>
      <c r="C625" s="4" t="s">
        <v>18902</v>
      </c>
      <c r="D625" s="35" t="n">
        <v>17.42</v>
      </c>
      <c r="E625" s="35" t="n">
        <v>14.89</v>
      </c>
      <c r="F625" s="36"/>
      <c r="G625" s="35" t="n">
        <v>16.59</v>
      </c>
      <c r="H625" s="35" t="n">
        <v>13.99</v>
      </c>
      <c r="I625" s="36"/>
      <c r="J625" s="4" t="str">
        <f aca="false">IF(COUNT(E625,H625)=0,"",IF(H625="","CAST",IF(E625="","MAB",IF(E625&lt;H625,"CAST",IF(H625&lt;E625,"MAB","EMPATE")))))</f>
        <v>MAB</v>
      </c>
      <c r="K625" s="6" t="n">
        <f aca="false">IF(COUNT(E625,H625)=0,"",MIN(E625,H625))</f>
        <v>13.99</v>
      </c>
      <c r="L625" s="6" t="n">
        <f aca="false">IF(COUNT(E625,H625)&lt;2,"",E625-H625)</f>
        <v>0.9</v>
      </c>
      <c r="M625" s="7" t="n">
        <f aca="false">IF(COUNT(E625,H625)&lt;2,"",E625/H625-1)</f>
        <v>0.0643316654753396</v>
      </c>
    </row>
    <row r="626" customFormat="false" ht="15" hidden="false" customHeight="false" outlineLevel="0" collapsed="false">
      <c r="A626" s="4" t="n">
        <v>18714</v>
      </c>
      <c r="B626" s="4" t="s">
        <v>18986</v>
      </c>
      <c r="C626" s="4" t="s">
        <v>18902</v>
      </c>
      <c r="D626" s="35" t="n">
        <v>44.8</v>
      </c>
      <c r="E626" s="35" t="n">
        <v>38.25</v>
      </c>
      <c r="F626" s="36"/>
      <c r="G626" s="35"/>
      <c r="H626" s="35"/>
      <c r="I626" s="36"/>
      <c r="J626" s="4" t="str">
        <f aca="false">IF(COUNT(E626,H626)=0,"",IF(H626="","CAST",IF(E626="","MAB",IF(E626&lt;H626,"CAST",IF(H626&lt;E626,"MAB","EMPATE")))))</f>
        <v>CAST</v>
      </c>
      <c r="K626" s="6" t="n">
        <f aca="false">IF(COUNT(E626,H626)=0,"",MIN(E626,H626))</f>
        <v>38.25</v>
      </c>
      <c r="L626" s="6" t="str">
        <f aca="false">IF(COUNT(E626,H626)&lt;2,"",E626-H626)</f>
        <v/>
      </c>
      <c r="M626" s="7" t="str">
        <f aca="false">IF(COUNT(E626,H626)&lt;2,"",E626/H626-1)</f>
        <v/>
      </c>
    </row>
    <row r="627" customFormat="false" ht="15" hidden="false" customHeight="false" outlineLevel="0" collapsed="false">
      <c r="A627" s="4" t="n">
        <v>26941</v>
      </c>
      <c r="B627" s="4" t="s">
        <v>18987</v>
      </c>
      <c r="C627" s="4" t="s">
        <v>18902</v>
      </c>
      <c r="D627" s="35" t="n">
        <v>251.3</v>
      </c>
      <c r="E627" s="35" t="n">
        <v>213.99</v>
      </c>
      <c r="F627" s="36"/>
      <c r="G627" s="35"/>
      <c r="H627" s="35"/>
      <c r="I627" s="36"/>
      <c r="J627" s="4" t="str">
        <f aca="false">IF(COUNT(E627,H627)=0,"",IF(H627="","CAST",IF(E627="","MAB",IF(E627&lt;H627,"CAST",IF(H627&lt;E627,"MAB","EMPATE")))))</f>
        <v>CAST</v>
      </c>
      <c r="K627" s="6" t="n">
        <f aca="false">IF(COUNT(E627,H627)=0,"",MIN(E627,H627))</f>
        <v>213.99</v>
      </c>
      <c r="L627" s="6" t="str">
        <f aca="false">IF(COUNT(E627,H627)&lt;2,"",E627-H627)</f>
        <v/>
      </c>
      <c r="M627" s="7" t="str">
        <f aca="false">IF(COUNT(E627,H627)&lt;2,"",E627/H627-1)</f>
        <v/>
      </c>
    </row>
    <row r="628" customFormat="false" ht="15" hidden="false" customHeight="false" outlineLevel="0" collapsed="false">
      <c r="A628" s="4" t="n">
        <v>26940</v>
      </c>
      <c r="B628" s="4" t="s">
        <v>18988</v>
      </c>
      <c r="C628" s="4" t="s">
        <v>18902</v>
      </c>
      <c r="D628" s="35"/>
      <c r="E628" s="35"/>
      <c r="F628" s="36"/>
      <c r="G628" s="35" t="n">
        <v>251.3</v>
      </c>
      <c r="H628" s="35" t="n">
        <v>213.99</v>
      </c>
      <c r="I628" s="36"/>
      <c r="J628" s="4" t="str">
        <f aca="false">IF(COUNT(E628,H628)=0,"",IF(H628="","CAST",IF(E628="","MAB",IF(E628&lt;H628,"CAST",IF(H628&lt;E628,"MAB","EMPATE")))))</f>
        <v>MAB</v>
      </c>
      <c r="K628" s="6" t="n">
        <f aca="false">IF(COUNT(E628,H628)=0,"",MIN(E628,H628))</f>
        <v>213.99</v>
      </c>
      <c r="L628" s="6" t="str">
        <f aca="false">IF(COUNT(E628,H628)&lt;2,"",E628-H628)</f>
        <v/>
      </c>
      <c r="M628" s="7" t="str">
        <f aca="false">IF(COUNT(E628,H628)&lt;2,"",E628/H628-1)</f>
        <v/>
      </c>
    </row>
    <row r="629" customFormat="false" ht="15" hidden="false" customHeight="false" outlineLevel="0" collapsed="false">
      <c r="A629" s="4" t="n">
        <v>26943</v>
      </c>
      <c r="B629" s="4" t="s">
        <v>18989</v>
      </c>
      <c r="C629" s="4" t="s">
        <v>18902</v>
      </c>
      <c r="D629" s="35"/>
      <c r="E629" s="35"/>
      <c r="F629" s="36"/>
      <c r="G629" s="35" t="n">
        <v>182.19</v>
      </c>
      <c r="H629" s="35" t="n">
        <v>154.99</v>
      </c>
      <c r="I629" s="36"/>
      <c r="J629" s="4" t="str">
        <f aca="false">IF(COUNT(E629,H629)=0,"",IF(H629="","CAST",IF(E629="","MAB",IF(E629&lt;H629,"CAST",IF(H629&lt;E629,"MAB","EMPATE")))))</f>
        <v>MAB</v>
      </c>
      <c r="K629" s="6" t="n">
        <f aca="false">IF(COUNT(E629,H629)=0,"",MIN(E629,H629))</f>
        <v>154.99</v>
      </c>
      <c r="L629" s="6" t="str">
        <f aca="false">IF(COUNT(E629,H629)&lt;2,"",E629-H629)</f>
        <v/>
      </c>
      <c r="M629" s="7" t="str">
        <f aca="false">IF(COUNT(E629,H629)&lt;2,"",E629/H629-1)</f>
        <v/>
      </c>
    </row>
    <row r="630" customFormat="false" ht="15" hidden="false" customHeight="false" outlineLevel="0" collapsed="false">
      <c r="A630" s="4" t="n">
        <v>15653</v>
      </c>
      <c r="B630" s="4" t="s">
        <v>18990</v>
      </c>
      <c r="C630" s="4" t="s">
        <v>18902</v>
      </c>
      <c r="D630" s="35" t="n">
        <v>17.42</v>
      </c>
      <c r="E630" s="35" t="n">
        <v>14.89</v>
      </c>
      <c r="F630" s="36"/>
      <c r="G630" s="35" t="n">
        <v>17.42</v>
      </c>
      <c r="H630" s="35" t="n">
        <v>14.89</v>
      </c>
      <c r="I630" s="36"/>
      <c r="J630" s="4" t="str">
        <f aca="false">IF(COUNT(E630,H630)=0,"",IF(H630="","CAST",IF(E630="","MAB",IF(E630&lt;H630,"CAST",IF(H630&lt;E630,"MAB","EMPATE")))))</f>
        <v>EMPATE</v>
      </c>
      <c r="K630" s="6" t="n">
        <f aca="false">IF(COUNT(E630,H630)=0,"",MIN(E630,H630))</f>
        <v>14.89</v>
      </c>
      <c r="L630" s="6" t="n">
        <f aca="false">IF(COUNT(E630,H630)&lt;2,"",E630-H630)</f>
        <v>0</v>
      </c>
      <c r="M630" s="7" t="n">
        <f aca="false">IF(COUNT(E630,H630)&lt;2,"",E630/H630-1)</f>
        <v>0</v>
      </c>
    </row>
    <row r="631" customFormat="false" ht="15" hidden="false" customHeight="false" outlineLevel="0" collapsed="false">
      <c r="A631" s="4" t="n">
        <v>14319</v>
      </c>
      <c r="B631" s="4" t="s">
        <v>18991</v>
      </c>
      <c r="C631" s="4" t="s">
        <v>18992</v>
      </c>
      <c r="D631" s="35" t="n">
        <v>5.03</v>
      </c>
      <c r="E631" s="35" t="n">
        <v>3.99</v>
      </c>
      <c r="F631" s="36"/>
      <c r="G631" s="35" t="n">
        <v>5.03</v>
      </c>
      <c r="H631" s="35" t="n">
        <v>3.99</v>
      </c>
      <c r="I631" s="36"/>
      <c r="J631" s="4" t="str">
        <f aca="false">IF(COUNT(E631,H631)=0,"",IF(H631="","CAST",IF(E631="","MAB",IF(E631&lt;H631,"CAST",IF(H631&lt;E631,"MAB","EMPATE")))))</f>
        <v>EMPATE</v>
      </c>
      <c r="K631" s="6" t="n">
        <f aca="false">IF(COUNT(E631,H631)=0,"",MIN(E631,H631))</f>
        <v>3.99</v>
      </c>
      <c r="L631" s="6" t="n">
        <f aca="false">IF(COUNT(E631,H631)&lt;2,"",E631-H631)</f>
        <v>0</v>
      </c>
      <c r="M631" s="7" t="n">
        <f aca="false">IF(COUNT(E631,H631)&lt;2,"",E631/H631-1)</f>
        <v>0</v>
      </c>
    </row>
    <row r="632" customFormat="false" ht="15" hidden="false" customHeight="false" outlineLevel="0" collapsed="false">
      <c r="A632" s="4" t="n">
        <v>13135</v>
      </c>
      <c r="B632" s="4" t="s">
        <v>18993</v>
      </c>
      <c r="C632" s="4" t="s">
        <v>18992</v>
      </c>
      <c r="D632" s="35" t="n">
        <v>14.28</v>
      </c>
      <c r="E632" s="35" t="n">
        <v>10.29</v>
      </c>
      <c r="F632" s="36"/>
      <c r="G632" s="35" t="n">
        <v>12.26</v>
      </c>
      <c r="H632" s="35" t="n">
        <v>9.79</v>
      </c>
      <c r="I632" s="36"/>
      <c r="J632" s="4" t="str">
        <f aca="false">IF(COUNT(E632,H632)=0,"",IF(H632="","CAST",IF(E632="","MAB",IF(E632&lt;H632,"CAST",IF(H632&lt;E632,"MAB","EMPATE")))))</f>
        <v>MAB</v>
      </c>
      <c r="K632" s="6" t="n">
        <f aca="false">IF(COUNT(E632,H632)=0,"",MIN(E632,H632))</f>
        <v>9.79</v>
      </c>
      <c r="L632" s="6" t="n">
        <f aca="false">IF(COUNT(E632,H632)&lt;2,"",E632-H632)</f>
        <v>0.5</v>
      </c>
      <c r="M632" s="7" t="n">
        <f aca="false">IF(COUNT(E632,H632)&lt;2,"",E632/H632-1)</f>
        <v>0.0510725229826354</v>
      </c>
    </row>
    <row r="633" customFormat="false" ht="15" hidden="false" customHeight="false" outlineLevel="0" collapsed="false">
      <c r="A633" s="4" t="n">
        <v>17161</v>
      </c>
      <c r="B633" s="4" t="s">
        <v>18994</v>
      </c>
      <c r="C633" s="4" t="s">
        <v>18992</v>
      </c>
      <c r="D633" s="35" t="n">
        <v>6.91</v>
      </c>
      <c r="E633" s="35" t="n">
        <v>5.49</v>
      </c>
      <c r="F633" s="36" t="n">
        <v>55</v>
      </c>
      <c r="G633" s="35" t="n">
        <v>6.83</v>
      </c>
      <c r="H633" s="35" t="n">
        <v>4.99</v>
      </c>
      <c r="I633" s="36" t="n">
        <v>36</v>
      </c>
      <c r="J633" s="4" t="str">
        <f aca="false">IF(COUNT(E633,H633)=0,"",IF(H633="","CAST",IF(E633="","MAB",IF(E633&lt;H633,"CAST",IF(H633&lt;E633,"MAB","EMPATE")))))</f>
        <v>MAB</v>
      </c>
      <c r="K633" s="6" t="n">
        <f aca="false">IF(COUNT(E633,H633)=0,"",MIN(E633,H633))</f>
        <v>4.99</v>
      </c>
      <c r="L633" s="6" t="n">
        <f aca="false">IF(COUNT(E633,H633)&lt;2,"",E633-H633)</f>
        <v>0.5</v>
      </c>
      <c r="M633" s="7" t="n">
        <f aca="false">IF(COUNT(E633,H633)&lt;2,"",E633/H633-1)</f>
        <v>0.100200400801603</v>
      </c>
    </row>
    <row r="634" customFormat="false" ht="15" hidden="false" customHeight="false" outlineLevel="0" collapsed="false">
      <c r="A634" s="4" t="n">
        <v>4567</v>
      </c>
      <c r="B634" s="4" t="s">
        <v>18995</v>
      </c>
      <c r="C634" s="4" t="s">
        <v>18992</v>
      </c>
      <c r="D634" s="35" t="n">
        <v>7.27</v>
      </c>
      <c r="E634" s="35" t="n">
        <v>5.75</v>
      </c>
      <c r="F634" s="36" t="n">
        <v>96</v>
      </c>
      <c r="G634" s="35" t="n">
        <v>7.27</v>
      </c>
      <c r="H634" s="35" t="n">
        <v>5.75</v>
      </c>
      <c r="I634" s="36" t="n">
        <v>96</v>
      </c>
      <c r="J634" s="4" t="str">
        <f aca="false">IF(COUNT(E634,H634)=0,"",IF(H634="","CAST",IF(E634="","MAB",IF(E634&lt;H634,"CAST",IF(H634&lt;E634,"MAB","EMPATE")))))</f>
        <v>EMPATE</v>
      </c>
      <c r="K634" s="6" t="n">
        <f aca="false">IF(COUNT(E634,H634)=0,"",MIN(E634,H634))</f>
        <v>5.75</v>
      </c>
      <c r="L634" s="6" t="n">
        <f aca="false">IF(COUNT(E634,H634)&lt;2,"",E634-H634)</f>
        <v>0</v>
      </c>
      <c r="M634" s="7" t="n">
        <f aca="false">IF(COUNT(E634,H634)&lt;2,"",E634/H634-1)</f>
        <v>0</v>
      </c>
    </row>
    <row r="635" customFormat="false" ht="15" hidden="false" customHeight="false" outlineLevel="0" collapsed="false">
      <c r="A635" s="4" t="n">
        <v>22711</v>
      </c>
      <c r="B635" s="4" t="s">
        <v>18996</v>
      </c>
      <c r="C635" s="4" t="s">
        <v>18992</v>
      </c>
      <c r="D635" s="35" t="n">
        <v>10.98</v>
      </c>
      <c r="E635" s="35" t="n">
        <v>7.99</v>
      </c>
      <c r="F635" s="36" t="n">
        <v>48</v>
      </c>
      <c r="G635" s="35" t="n">
        <v>10.98</v>
      </c>
      <c r="H635" s="35" t="n">
        <v>7.99</v>
      </c>
      <c r="I635" s="36" t="n">
        <v>48</v>
      </c>
      <c r="J635" s="4" t="str">
        <f aca="false">IF(COUNT(E635,H635)=0,"",IF(H635="","CAST",IF(E635="","MAB",IF(E635&lt;H635,"CAST",IF(H635&lt;E635,"MAB","EMPATE")))))</f>
        <v>EMPATE</v>
      </c>
      <c r="K635" s="6" t="n">
        <f aca="false">IF(COUNT(E635,H635)=0,"",MIN(E635,H635))</f>
        <v>7.99</v>
      </c>
      <c r="L635" s="6" t="n">
        <f aca="false">IF(COUNT(E635,H635)&lt;2,"",E635-H635)</f>
        <v>0</v>
      </c>
      <c r="M635" s="7" t="n">
        <f aca="false">IF(COUNT(E635,H635)&lt;2,"",E635/H635-1)</f>
        <v>0</v>
      </c>
    </row>
    <row r="636" customFormat="false" ht="15" hidden="false" customHeight="false" outlineLevel="0" collapsed="false">
      <c r="A636" s="4" t="n">
        <v>20856</v>
      </c>
      <c r="B636" s="4" t="s">
        <v>18997</v>
      </c>
      <c r="C636" s="4" t="s">
        <v>18992</v>
      </c>
      <c r="D636" s="35" t="n">
        <v>3.66</v>
      </c>
      <c r="E636" s="35" t="n">
        <v>2.85</v>
      </c>
      <c r="F636" s="36" t="n">
        <v>36</v>
      </c>
      <c r="G636" s="35" t="n">
        <v>3.66</v>
      </c>
      <c r="H636" s="35" t="n">
        <v>2.95</v>
      </c>
      <c r="I636" s="36" t="n">
        <v>48</v>
      </c>
      <c r="J636" s="4" t="str">
        <f aca="false">IF(COUNT(E636,H636)=0,"",IF(H636="","CAST",IF(E636="","MAB",IF(E636&lt;H636,"CAST",IF(H636&lt;E636,"MAB","EMPATE")))))</f>
        <v>CAST</v>
      </c>
      <c r="K636" s="6" t="n">
        <f aca="false">IF(COUNT(E636,H636)=0,"",MIN(E636,H636))</f>
        <v>2.85</v>
      </c>
      <c r="L636" s="6" t="n">
        <f aca="false">IF(COUNT(E636,H636)&lt;2,"",E636-H636)</f>
        <v>-0.1</v>
      </c>
      <c r="M636" s="7" t="n">
        <f aca="false">IF(COUNT(E636,H636)&lt;2,"",E636/H636-1)</f>
        <v>-0.0338983050847458</v>
      </c>
    </row>
    <row r="637" customFormat="false" ht="15" hidden="false" customHeight="false" outlineLevel="0" collapsed="false">
      <c r="A637" s="4" t="n">
        <v>20866</v>
      </c>
      <c r="B637" s="4" t="s">
        <v>18998</v>
      </c>
      <c r="C637" s="4" t="s">
        <v>18992</v>
      </c>
      <c r="D637" s="35"/>
      <c r="E637" s="35"/>
      <c r="F637" s="36"/>
      <c r="G637" s="35" t="n">
        <v>50.09</v>
      </c>
      <c r="H637" s="35" t="n">
        <v>39.99</v>
      </c>
      <c r="I637" s="36"/>
      <c r="J637" s="4" t="str">
        <f aca="false">IF(COUNT(E637,H637)=0,"",IF(H637="","CAST",IF(E637="","MAB",IF(E637&lt;H637,"CAST",IF(H637&lt;E637,"MAB","EMPATE")))))</f>
        <v>MAB</v>
      </c>
      <c r="K637" s="6" t="n">
        <f aca="false">IF(COUNT(E637,H637)=0,"",MIN(E637,H637))</f>
        <v>39.99</v>
      </c>
      <c r="L637" s="6" t="str">
        <f aca="false">IF(COUNT(E637,H637)&lt;2,"",E637-H637)</f>
        <v/>
      </c>
      <c r="M637" s="7" t="str">
        <f aca="false">IF(COUNT(E637,H637)&lt;2,"",E637/H637-1)</f>
        <v/>
      </c>
    </row>
    <row r="638" customFormat="false" ht="15" hidden="false" customHeight="false" outlineLevel="0" collapsed="false">
      <c r="A638" s="4" t="n">
        <v>20873</v>
      </c>
      <c r="B638" s="4" t="s">
        <v>18999</v>
      </c>
      <c r="C638" s="4" t="s">
        <v>18992</v>
      </c>
      <c r="D638" s="35" t="n">
        <v>22.31</v>
      </c>
      <c r="E638" s="35" t="n">
        <v>17.85</v>
      </c>
      <c r="F638" s="36"/>
      <c r="G638" s="35" t="n">
        <v>22.31</v>
      </c>
      <c r="H638" s="35" t="n">
        <v>17.85</v>
      </c>
      <c r="I638" s="36"/>
      <c r="J638" s="4" t="str">
        <f aca="false">IF(COUNT(E638,H638)=0,"",IF(H638="","CAST",IF(E638="","MAB",IF(E638&lt;H638,"CAST",IF(H638&lt;E638,"MAB","EMPATE")))))</f>
        <v>EMPATE</v>
      </c>
      <c r="K638" s="6" t="n">
        <f aca="false">IF(COUNT(E638,H638)=0,"",MIN(E638,H638))</f>
        <v>17.85</v>
      </c>
      <c r="L638" s="6" t="n">
        <f aca="false">IF(COUNT(E638,H638)&lt;2,"",E638-H638)</f>
        <v>0</v>
      </c>
      <c r="M638" s="7" t="n">
        <f aca="false">IF(COUNT(E638,H638)&lt;2,"",E638/H638-1)</f>
        <v>0</v>
      </c>
    </row>
    <row r="639" customFormat="false" ht="15" hidden="false" customHeight="false" outlineLevel="0" collapsed="false">
      <c r="A639" s="4" t="n">
        <v>20882</v>
      </c>
      <c r="B639" s="4" t="s">
        <v>19000</v>
      </c>
      <c r="C639" s="4" t="s">
        <v>18992</v>
      </c>
      <c r="D639" s="35" t="n">
        <v>9.54</v>
      </c>
      <c r="E639" s="35" t="n">
        <v>7.59</v>
      </c>
      <c r="F639" s="36"/>
      <c r="G639" s="35"/>
      <c r="H639" s="35"/>
      <c r="I639" s="36"/>
      <c r="J639" s="4" t="str">
        <f aca="false">IF(COUNT(E639,H639)=0,"",IF(H639="","CAST",IF(E639="","MAB",IF(E639&lt;H639,"CAST",IF(H639&lt;E639,"MAB","EMPATE")))))</f>
        <v>CAST</v>
      </c>
      <c r="K639" s="6" t="n">
        <f aca="false">IF(COUNT(E639,H639)=0,"",MIN(E639,H639))</f>
        <v>7.59</v>
      </c>
      <c r="L639" s="6" t="str">
        <f aca="false">IF(COUNT(E639,H639)&lt;2,"",E639-H639)</f>
        <v/>
      </c>
      <c r="M639" s="7" t="str">
        <f aca="false">IF(COUNT(E639,H639)&lt;2,"",E639/H639-1)</f>
        <v/>
      </c>
    </row>
    <row r="640" customFormat="false" ht="15" hidden="false" customHeight="false" outlineLevel="0" collapsed="false">
      <c r="A640" s="4" t="n">
        <v>26004</v>
      </c>
      <c r="B640" s="4" t="s">
        <v>19001</v>
      </c>
      <c r="C640" s="4" t="s">
        <v>18992</v>
      </c>
      <c r="D640" s="35" t="n">
        <v>19.45</v>
      </c>
      <c r="E640" s="35" t="n">
        <v>15.49</v>
      </c>
      <c r="F640" s="36"/>
      <c r="G640" s="35"/>
      <c r="H640" s="35"/>
      <c r="I640" s="36"/>
      <c r="J640" s="4" t="str">
        <f aca="false">IF(COUNT(E640,H640)=0,"",IF(H640="","CAST",IF(E640="","MAB",IF(E640&lt;H640,"CAST",IF(H640&lt;E640,"MAB","EMPATE")))))</f>
        <v>CAST</v>
      </c>
      <c r="K640" s="6" t="n">
        <f aca="false">IF(COUNT(E640,H640)=0,"",MIN(E640,H640))</f>
        <v>15.49</v>
      </c>
      <c r="L640" s="6" t="str">
        <f aca="false">IF(COUNT(E640,H640)&lt;2,"",E640-H640)</f>
        <v/>
      </c>
      <c r="M640" s="7" t="str">
        <f aca="false">IF(COUNT(E640,H640)&lt;2,"",E640/H640-1)</f>
        <v/>
      </c>
    </row>
    <row r="641" customFormat="false" ht="15" hidden="false" customHeight="false" outlineLevel="0" collapsed="false">
      <c r="A641" s="4" t="n">
        <v>20606</v>
      </c>
      <c r="B641" s="4" t="s">
        <v>19002</v>
      </c>
      <c r="C641" s="4" t="s">
        <v>18992</v>
      </c>
      <c r="D641" s="35" t="n">
        <v>13.45</v>
      </c>
      <c r="E641" s="35" t="n">
        <v>10.75</v>
      </c>
      <c r="F641" s="36"/>
      <c r="G641" s="35" t="n">
        <v>13.45</v>
      </c>
      <c r="H641" s="35" t="n">
        <v>10.75</v>
      </c>
      <c r="I641" s="36"/>
      <c r="J641" s="4" t="str">
        <f aca="false">IF(COUNT(E641,H641)=0,"",IF(H641="","CAST",IF(E641="","MAB",IF(E641&lt;H641,"CAST",IF(H641&lt;E641,"MAB","EMPATE")))))</f>
        <v>EMPATE</v>
      </c>
      <c r="K641" s="6" t="n">
        <f aca="false">IF(COUNT(E641,H641)=0,"",MIN(E641,H641))</f>
        <v>10.75</v>
      </c>
      <c r="L641" s="6" t="n">
        <f aca="false">IF(COUNT(E641,H641)&lt;2,"",E641-H641)</f>
        <v>0</v>
      </c>
      <c r="M641" s="7" t="n">
        <f aca="false">IF(COUNT(E641,H641)&lt;2,"",E641/H641-1)</f>
        <v>0</v>
      </c>
    </row>
    <row r="642" customFormat="false" ht="15" hidden="false" customHeight="false" outlineLevel="0" collapsed="false">
      <c r="A642" s="4" t="n">
        <v>17060</v>
      </c>
      <c r="B642" s="4" t="s">
        <v>19003</v>
      </c>
      <c r="C642" s="4" t="s">
        <v>18992</v>
      </c>
      <c r="D642" s="35" t="n">
        <v>11.71</v>
      </c>
      <c r="E642" s="35" t="n">
        <v>9.35</v>
      </c>
      <c r="F642" s="36"/>
      <c r="G642" s="35" t="n">
        <v>11.71</v>
      </c>
      <c r="H642" s="35" t="n">
        <v>9.29</v>
      </c>
      <c r="I642" s="36"/>
      <c r="J642" s="4" t="str">
        <f aca="false">IF(COUNT(E642,H642)=0,"",IF(H642="","CAST",IF(E642="","MAB",IF(E642&lt;H642,"CAST",IF(H642&lt;E642,"MAB","EMPATE")))))</f>
        <v>MAB</v>
      </c>
      <c r="K642" s="6" t="n">
        <f aca="false">IF(COUNT(E642,H642)=0,"",MIN(E642,H642))</f>
        <v>9.29</v>
      </c>
      <c r="L642" s="6" t="n">
        <f aca="false">IF(COUNT(E642,H642)&lt;2,"",E642-H642)</f>
        <v>0.0600000000000005</v>
      </c>
      <c r="M642" s="7" t="n">
        <f aca="false">IF(COUNT(E642,H642)&lt;2,"",E642/H642-1)</f>
        <v>0.0064585575888052</v>
      </c>
    </row>
    <row r="643" customFormat="false" ht="15" hidden="false" customHeight="false" outlineLevel="0" collapsed="false">
      <c r="A643" s="4" t="n">
        <v>18465</v>
      </c>
      <c r="B643" s="4" t="s">
        <v>19004</v>
      </c>
      <c r="C643" s="4" t="s">
        <v>18992</v>
      </c>
      <c r="D643" s="35" t="n">
        <v>10.27</v>
      </c>
      <c r="E643" s="35" t="n">
        <v>7.99</v>
      </c>
      <c r="F643" s="36"/>
      <c r="G643" s="35" t="n">
        <v>10.27</v>
      </c>
      <c r="H643" s="35" t="n">
        <v>7.99</v>
      </c>
      <c r="I643" s="36"/>
      <c r="J643" s="4" t="str">
        <f aca="false">IF(COUNT(E643,H643)=0,"",IF(H643="","CAST",IF(E643="","MAB",IF(E643&lt;H643,"CAST",IF(H643&lt;E643,"MAB","EMPATE")))))</f>
        <v>EMPATE</v>
      </c>
      <c r="K643" s="6" t="n">
        <f aca="false">IF(COUNT(E643,H643)=0,"",MIN(E643,H643))</f>
        <v>7.99</v>
      </c>
      <c r="L643" s="6" t="n">
        <f aca="false">IF(COUNT(E643,H643)&lt;2,"",E643-H643)</f>
        <v>0</v>
      </c>
      <c r="M643" s="7" t="n">
        <f aca="false">IF(COUNT(E643,H643)&lt;2,"",E643/H643-1)</f>
        <v>0</v>
      </c>
    </row>
    <row r="644" customFormat="false" ht="15" hidden="false" customHeight="false" outlineLevel="0" collapsed="false">
      <c r="A644" s="4" t="n">
        <v>20649</v>
      </c>
      <c r="B644" s="4" t="s">
        <v>19005</v>
      </c>
      <c r="C644" s="4" t="s">
        <v>18992</v>
      </c>
      <c r="D644" s="35"/>
      <c r="E644" s="35"/>
      <c r="F644" s="36"/>
      <c r="G644" s="35" t="n">
        <v>12.25</v>
      </c>
      <c r="H644" s="35" t="n">
        <v>9.75</v>
      </c>
      <c r="I644" s="36"/>
      <c r="J644" s="4" t="str">
        <f aca="false">IF(COUNT(E644,H644)=0,"",IF(H644="","CAST",IF(E644="","MAB",IF(E644&lt;H644,"CAST",IF(H644&lt;E644,"MAB","EMPATE")))))</f>
        <v>MAB</v>
      </c>
      <c r="K644" s="6" t="n">
        <f aca="false">IF(COUNT(E644,H644)=0,"",MIN(E644,H644))</f>
        <v>9.75</v>
      </c>
      <c r="L644" s="6" t="str">
        <f aca="false">IF(COUNT(E644,H644)&lt;2,"",E644-H644)</f>
        <v/>
      </c>
      <c r="M644" s="7" t="str">
        <f aca="false">IF(COUNT(E644,H644)&lt;2,"",E644/H644-1)</f>
        <v/>
      </c>
    </row>
    <row r="645" customFormat="false" ht="15" hidden="false" customHeight="false" outlineLevel="0" collapsed="false">
      <c r="A645" s="4" t="n">
        <v>17047</v>
      </c>
      <c r="B645" s="4" t="s">
        <v>19006</v>
      </c>
      <c r="C645" s="4" t="s">
        <v>18992</v>
      </c>
      <c r="D645" s="35" t="n">
        <v>7.85</v>
      </c>
      <c r="E645" s="35" t="n">
        <v>6.25</v>
      </c>
      <c r="F645" s="36"/>
      <c r="G645" s="35" t="n">
        <v>7.85</v>
      </c>
      <c r="H645" s="35" t="n">
        <v>6.29</v>
      </c>
      <c r="I645" s="36"/>
      <c r="J645" s="4" t="str">
        <f aca="false">IF(COUNT(E645,H645)=0,"",IF(H645="","CAST",IF(E645="","MAB",IF(E645&lt;H645,"CAST",IF(H645&lt;E645,"MAB","EMPATE")))))</f>
        <v>CAST</v>
      </c>
      <c r="K645" s="6" t="n">
        <f aca="false">IF(COUNT(E645,H645)=0,"",MIN(E645,H645))</f>
        <v>6.25</v>
      </c>
      <c r="L645" s="6" t="n">
        <f aca="false">IF(COUNT(E645,H645)&lt;2,"",E645-H645)</f>
        <v>-0.04</v>
      </c>
      <c r="M645" s="7" t="n">
        <f aca="false">IF(COUNT(E645,H645)&lt;2,"",E645/H645-1)</f>
        <v>-0.00635930047694755</v>
      </c>
    </row>
    <row r="646" customFormat="false" ht="15" hidden="false" customHeight="false" outlineLevel="0" collapsed="false">
      <c r="A646" s="4" t="n">
        <v>17255</v>
      </c>
      <c r="B646" s="4" t="s">
        <v>19007</v>
      </c>
      <c r="C646" s="4" t="s">
        <v>18992</v>
      </c>
      <c r="D646" s="35" t="n">
        <v>8.18</v>
      </c>
      <c r="E646" s="35" t="n">
        <v>6.49</v>
      </c>
      <c r="F646" s="36"/>
      <c r="G646" s="35" t="n">
        <v>8.18</v>
      </c>
      <c r="H646" s="35" t="n">
        <v>6.49</v>
      </c>
      <c r="I646" s="36"/>
      <c r="J646" s="4" t="str">
        <f aca="false">IF(COUNT(E646,H646)=0,"",IF(H646="","CAST",IF(E646="","MAB",IF(E646&lt;H646,"CAST",IF(H646&lt;E646,"MAB","EMPATE")))))</f>
        <v>EMPATE</v>
      </c>
      <c r="K646" s="6" t="n">
        <f aca="false">IF(COUNT(E646,H646)=0,"",MIN(E646,H646))</f>
        <v>6.49</v>
      </c>
      <c r="L646" s="6" t="n">
        <f aca="false">IF(COUNT(E646,H646)&lt;2,"",E646-H646)</f>
        <v>0</v>
      </c>
      <c r="M646" s="7" t="n">
        <f aca="false">IF(COUNT(E646,H646)&lt;2,"",E646/H646-1)</f>
        <v>0</v>
      </c>
    </row>
    <row r="647" customFormat="false" ht="15" hidden="false" customHeight="false" outlineLevel="0" collapsed="false">
      <c r="A647" s="4" t="n">
        <v>6452</v>
      </c>
      <c r="B647" s="4" t="s">
        <v>19008</v>
      </c>
      <c r="C647" s="4" t="s">
        <v>18992</v>
      </c>
      <c r="D647" s="35" t="n">
        <v>5.26</v>
      </c>
      <c r="E647" s="35" t="n">
        <v>3.99</v>
      </c>
      <c r="F647" s="36" t="n">
        <v>108</v>
      </c>
      <c r="G647" s="35"/>
      <c r="H647" s="35"/>
      <c r="I647" s="36"/>
      <c r="J647" s="4" t="str">
        <f aca="false">IF(COUNT(E647,H647)=0,"",IF(H647="","CAST",IF(E647="","MAB",IF(E647&lt;H647,"CAST",IF(H647&lt;E647,"MAB","EMPATE")))))</f>
        <v>CAST</v>
      </c>
      <c r="K647" s="6" t="n">
        <f aca="false">IF(COUNT(E647,H647)=0,"",MIN(E647,H647))</f>
        <v>3.99</v>
      </c>
      <c r="L647" s="6" t="str">
        <f aca="false">IF(COUNT(E647,H647)&lt;2,"",E647-H647)</f>
        <v/>
      </c>
      <c r="M647" s="7" t="str">
        <f aca="false">IF(COUNT(E647,H647)&lt;2,"",E647/H647-1)</f>
        <v/>
      </c>
    </row>
    <row r="648" customFormat="false" ht="15" hidden="false" customHeight="false" outlineLevel="0" collapsed="false">
      <c r="A648" s="4" t="n">
        <v>2775</v>
      </c>
      <c r="B648" s="4" t="s">
        <v>19009</v>
      </c>
      <c r="C648" s="4" t="s">
        <v>18992</v>
      </c>
      <c r="D648" s="35" t="n">
        <v>8.73</v>
      </c>
      <c r="E648" s="35" t="n">
        <v>6.99</v>
      </c>
      <c r="F648" s="36"/>
      <c r="G648" s="35"/>
      <c r="H648" s="35"/>
      <c r="I648" s="36"/>
      <c r="J648" s="4" t="str">
        <f aca="false">IF(COUNT(E648,H648)=0,"",IF(H648="","CAST",IF(E648="","MAB",IF(E648&lt;H648,"CAST",IF(H648&lt;E648,"MAB","EMPATE")))))</f>
        <v>CAST</v>
      </c>
      <c r="K648" s="6" t="n">
        <f aca="false">IF(COUNT(E648,H648)=0,"",MIN(E648,H648))</f>
        <v>6.99</v>
      </c>
      <c r="L648" s="6" t="str">
        <f aca="false">IF(COUNT(E648,H648)&lt;2,"",E648-H648)</f>
        <v/>
      </c>
      <c r="M648" s="7" t="str">
        <f aca="false">IF(COUNT(E648,H648)&lt;2,"",E648/H648-1)</f>
        <v/>
      </c>
    </row>
    <row r="649" customFormat="false" ht="15" hidden="false" customHeight="false" outlineLevel="0" collapsed="false">
      <c r="A649" s="4" t="n">
        <v>24965</v>
      </c>
      <c r="B649" s="4" t="s">
        <v>19010</v>
      </c>
      <c r="C649" s="4" t="s">
        <v>18992</v>
      </c>
      <c r="D649" s="35" t="n">
        <v>3.7</v>
      </c>
      <c r="E649" s="35" t="n">
        <v>2.89</v>
      </c>
      <c r="F649" s="36" t="n">
        <v>100</v>
      </c>
      <c r="G649" s="35" t="n">
        <v>3.71</v>
      </c>
      <c r="H649" s="35" t="n">
        <v>2.89</v>
      </c>
      <c r="I649" s="36" t="n">
        <v>100</v>
      </c>
      <c r="J649" s="4" t="str">
        <f aca="false">IF(COUNT(E649,H649)=0,"",IF(H649="","CAST",IF(E649="","MAB",IF(E649&lt;H649,"CAST",IF(H649&lt;E649,"MAB","EMPATE")))))</f>
        <v>EMPATE</v>
      </c>
      <c r="K649" s="6" t="n">
        <f aca="false">IF(COUNT(E649,H649)=0,"",MIN(E649,H649))</f>
        <v>2.89</v>
      </c>
      <c r="L649" s="6" t="n">
        <f aca="false">IF(COUNT(E649,H649)&lt;2,"",E649-H649)</f>
        <v>0</v>
      </c>
      <c r="M649" s="7" t="n">
        <f aca="false">IF(COUNT(E649,H649)&lt;2,"",E649/H649-1)</f>
        <v>0</v>
      </c>
    </row>
    <row r="650" customFormat="false" ht="15" hidden="false" customHeight="false" outlineLevel="0" collapsed="false">
      <c r="A650" s="4" t="n">
        <v>2841</v>
      </c>
      <c r="B650" s="4" t="s">
        <v>19011</v>
      </c>
      <c r="C650" s="4" t="s">
        <v>18992</v>
      </c>
      <c r="D650" s="35" t="n">
        <v>3.41</v>
      </c>
      <c r="E650" s="35" t="n">
        <v>2.69</v>
      </c>
      <c r="F650" s="36"/>
      <c r="G650" s="35" t="n">
        <v>3.77</v>
      </c>
      <c r="H650" s="35" t="n">
        <v>2.95</v>
      </c>
      <c r="I650" s="36" t="n">
        <v>100</v>
      </c>
      <c r="J650" s="4" t="str">
        <f aca="false">IF(COUNT(E650,H650)=0,"",IF(H650="","CAST",IF(E650="","MAB",IF(E650&lt;H650,"CAST",IF(H650&lt;E650,"MAB","EMPATE")))))</f>
        <v>CAST</v>
      </c>
      <c r="K650" s="6" t="n">
        <f aca="false">IF(COUNT(E650,H650)=0,"",MIN(E650,H650))</f>
        <v>2.69</v>
      </c>
      <c r="L650" s="6" t="n">
        <f aca="false">IF(COUNT(E650,H650)&lt;2,"",E650-H650)</f>
        <v>-0.26</v>
      </c>
      <c r="M650" s="7" t="n">
        <f aca="false">IF(COUNT(E650,H650)&lt;2,"",E650/H650-1)</f>
        <v>-0.088135593220339</v>
      </c>
    </row>
    <row r="651" customFormat="false" ht="15" hidden="false" customHeight="false" outlineLevel="0" collapsed="false">
      <c r="A651" s="4" t="n">
        <v>10946</v>
      </c>
      <c r="B651" s="4" t="s">
        <v>19012</v>
      </c>
      <c r="C651" s="4" t="s">
        <v>18992</v>
      </c>
      <c r="D651" s="35" t="n">
        <v>6.66</v>
      </c>
      <c r="E651" s="35" t="n">
        <v>5.29</v>
      </c>
      <c r="F651" s="36"/>
      <c r="G651" s="35" t="n">
        <v>6.66</v>
      </c>
      <c r="H651" s="35" t="n">
        <v>5.29</v>
      </c>
      <c r="I651" s="36"/>
      <c r="J651" s="4" t="str">
        <f aca="false">IF(COUNT(E651,H651)=0,"",IF(H651="","CAST",IF(E651="","MAB",IF(E651&lt;H651,"CAST",IF(H651&lt;E651,"MAB","EMPATE")))))</f>
        <v>EMPATE</v>
      </c>
      <c r="K651" s="6" t="n">
        <f aca="false">IF(COUNT(E651,H651)=0,"",MIN(E651,H651))</f>
        <v>5.29</v>
      </c>
      <c r="L651" s="6" t="n">
        <f aca="false">IF(COUNT(E651,H651)&lt;2,"",E651-H651)</f>
        <v>0</v>
      </c>
      <c r="M651" s="7" t="n">
        <f aca="false">IF(COUNT(E651,H651)&lt;2,"",E651/H651-1)</f>
        <v>0</v>
      </c>
    </row>
    <row r="652" customFormat="false" ht="15" hidden="false" customHeight="false" outlineLevel="0" collapsed="false">
      <c r="A652" s="4" t="n">
        <v>11259</v>
      </c>
      <c r="B652" s="4" t="s">
        <v>19013</v>
      </c>
      <c r="C652" s="4" t="s">
        <v>18992</v>
      </c>
      <c r="D652" s="35" t="n">
        <v>9.07</v>
      </c>
      <c r="E652" s="35" t="n">
        <v>7.25</v>
      </c>
      <c r="F652" s="36"/>
      <c r="G652" s="35" t="n">
        <v>9.07</v>
      </c>
      <c r="H652" s="35" t="n">
        <v>7.25</v>
      </c>
      <c r="I652" s="36"/>
      <c r="J652" s="4" t="str">
        <f aca="false">IF(COUNT(E652,H652)=0,"",IF(H652="","CAST",IF(E652="","MAB",IF(E652&lt;H652,"CAST",IF(H652&lt;E652,"MAB","EMPATE")))))</f>
        <v>EMPATE</v>
      </c>
      <c r="K652" s="6" t="n">
        <f aca="false">IF(COUNT(E652,H652)=0,"",MIN(E652,H652))</f>
        <v>7.25</v>
      </c>
      <c r="L652" s="6" t="n">
        <f aca="false">IF(COUNT(E652,H652)&lt;2,"",E652-H652)</f>
        <v>0</v>
      </c>
      <c r="M652" s="7" t="n">
        <f aca="false">IF(COUNT(E652,H652)&lt;2,"",E652/H652-1)</f>
        <v>0</v>
      </c>
    </row>
    <row r="653" customFormat="false" ht="15" hidden="false" customHeight="false" outlineLevel="0" collapsed="false">
      <c r="A653" s="4" t="n">
        <v>10949</v>
      </c>
      <c r="B653" s="4" t="s">
        <v>19014</v>
      </c>
      <c r="C653" s="4" t="s">
        <v>18992</v>
      </c>
      <c r="D653" s="35" t="n">
        <v>5.32</v>
      </c>
      <c r="E653" s="35" t="n">
        <v>4.25</v>
      </c>
      <c r="F653" s="36"/>
      <c r="G653" s="35"/>
      <c r="H653" s="35"/>
      <c r="I653" s="36"/>
      <c r="J653" s="4" t="str">
        <f aca="false">IF(COUNT(E653,H653)=0,"",IF(H653="","CAST",IF(E653="","MAB",IF(E653&lt;H653,"CAST",IF(H653&lt;E653,"MAB","EMPATE")))))</f>
        <v>CAST</v>
      </c>
      <c r="K653" s="6" t="n">
        <f aca="false">IF(COUNT(E653,H653)=0,"",MIN(E653,H653))</f>
        <v>4.25</v>
      </c>
      <c r="L653" s="6" t="str">
        <f aca="false">IF(COUNT(E653,H653)&lt;2,"",E653-H653)</f>
        <v/>
      </c>
      <c r="M653" s="7" t="str">
        <f aca="false">IF(COUNT(E653,H653)&lt;2,"",E653/H653-1)</f>
        <v/>
      </c>
    </row>
    <row r="654" customFormat="false" ht="15" hidden="false" customHeight="false" outlineLevel="0" collapsed="false">
      <c r="A654" s="4" t="n">
        <v>10950</v>
      </c>
      <c r="B654" s="4" t="s">
        <v>19015</v>
      </c>
      <c r="C654" s="4" t="s">
        <v>18992</v>
      </c>
      <c r="D654" s="35" t="n">
        <v>29.79</v>
      </c>
      <c r="E654" s="35" t="n">
        <v>23.89</v>
      </c>
      <c r="F654" s="36"/>
      <c r="G654" s="35" t="n">
        <v>29.79</v>
      </c>
      <c r="H654" s="35" t="n">
        <v>23.89</v>
      </c>
      <c r="I654" s="36"/>
      <c r="J654" s="4" t="str">
        <f aca="false">IF(COUNT(E654,H654)=0,"",IF(H654="","CAST",IF(E654="","MAB",IF(E654&lt;H654,"CAST",IF(H654&lt;E654,"MAB","EMPATE")))))</f>
        <v>EMPATE</v>
      </c>
      <c r="K654" s="6" t="n">
        <f aca="false">IF(COUNT(E654,H654)=0,"",MIN(E654,H654))</f>
        <v>23.89</v>
      </c>
      <c r="L654" s="6" t="n">
        <f aca="false">IF(COUNT(E654,H654)&lt;2,"",E654-H654)</f>
        <v>0</v>
      </c>
      <c r="M654" s="7" t="n">
        <f aca="false">IF(COUNT(E654,H654)&lt;2,"",E654/H654-1)</f>
        <v>0</v>
      </c>
    </row>
    <row r="655" customFormat="false" ht="15" hidden="false" customHeight="false" outlineLevel="0" collapsed="false">
      <c r="A655" s="4" t="n">
        <v>10934</v>
      </c>
      <c r="B655" s="4" t="s">
        <v>19016</v>
      </c>
      <c r="C655" s="4" t="s">
        <v>18992</v>
      </c>
      <c r="D655" s="35" t="n">
        <v>16.64</v>
      </c>
      <c r="E655" s="35" t="n">
        <v>13.29</v>
      </c>
      <c r="F655" s="36"/>
      <c r="G655" s="35" t="n">
        <v>17.95</v>
      </c>
      <c r="H655" s="35" t="n">
        <v>14.49</v>
      </c>
      <c r="I655" s="36"/>
      <c r="J655" s="4" t="str">
        <f aca="false">IF(COUNT(E655,H655)=0,"",IF(H655="","CAST",IF(E655="","MAB",IF(E655&lt;H655,"CAST",IF(H655&lt;E655,"MAB","EMPATE")))))</f>
        <v>CAST</v>
      </c>
      <c r="K655" s="6" t="n">
        <f aca="false">IF(COUNT(E655,H655)=0,"",MIN(E655,H655))</f>
        <v>13.29</v>
      </c>
      <c r="L655" s="6" t="n">
        <f aca="false">IF(COUNT(E655,H655)&lt;2,"",E655-H655)</f>
        <v>-1.2</v>
      </c>
      <c r="M655" s="7" t="n">
        <f aca="false">IF(COUNT(E655,H655)&lt;2,"",E655/H655-1)</f>
        <v>-0.0828157349896481</v>
      </c>
    </row>
    <row r="656" customFormat="false" ht="15" hidden="false" customHeight="false" outlineLevel="0" collapsed="false">
      <c r="A656" s="4" t="n">
        <v>21686</v>
      </c>
      <c r="B656" s="4" t="s">
        <v>19017</v>
      </c>
      <c r="C656" s="4" t="s">
        <v>18992</v>
      </c>
      <c r="D656" s="35"/>
      <c r="E656" s="35"/>
      <c r="F656" s="36"/>
      <c r="G656" s="35" t="n">
        <v>3.02</v>
      </c>
      <c r="H656" s="35" t="n">
        <v>2.39</v>
      </c>
      <c r="I656" s="36"/>
      <c r="J656" s="4" t="str">
        <f aca="false">IF(COUNT(E656,H656)=0,"",IF(H656="","CAST",IF(E656="","MAB",IF(E656&lt;H656,"CAST",IF(H656&lt;E656,"MAB","EMPATE")))))</f>
        <v>MAB</v>
      </c>
      <c r="K656" s="6" t="n">
        <f aca="false">IF(COUNT(E656,H656)=0,"",MIN(E656,H656))</f>
        <v>2.39</v>
      </c>
      <c r="L656" s="6" t="str">
        <f aca="false">IF(COUNT(E656,H656)&lt;2,"",E656-H656)</f>
        <v/>
      </c>
      <c r="M656" s="7" t="str">
        <f aca="false">IF(COUNT(E656,H656)&lt;2,"",E656/H656-1)</f>
        <v/>
      </c>
    </row>
    <row r="657" customFormat="false" ht="15" hidden="false" customHeight="false" outlineLevel="0" collapsed="false">
      <c r="A657" s="4" t="n">
        <v>12153</v>
      </c>
      <c r="B657" s="4" t="s">
        <v>19018</v>
      </c>
      <c r="C657" s="4" t="s">
        <v>18992</v>
      </c>
      <c r="D657" s="35" t="n">
        <v>9.07</v>
      </c>
      <c r="E657" s="35" t="n">
        <v>6.99</v>
      </c>
      <c r="F657" s="36"/>
      <c r="G657" s="35" t="n">
        <v>9.06</v>
      </c>
      <c r="H657" s="35" t="n">
        <v>7.25</v>
      </c>
      <c r="I657" s="36"/>
      <c r="J657" s="4" t="str">
        <f aca="false">IF(COUNT(E657,H657)=0,"",IF(H657="","CAST",IF(E657="","MAB",IF(E657&lt;H657,"CAST",IF(H657&lt;E657,"MAB","EMPATE")))))</f>
        <v>CAST</v>
      </c>
      <c r="K657" s="6" t="n">
        <f aca="false">IF(COUNT(E657,H657)=0,"",MIN(E657,H657))</f>
        <v>6.99</v>
      </c>
      <c r="L657" s="6" t="n">
        <f aca="false">IF(COUNT(E657,H657)&lt;2,"",E657-H657)</f>
        <v>-0.26</v>
      </c>
      <c r="M657" s="7" t="n">
        <f aca="false">IF(COUNT(E657,H657)&lt;2,"",E657/H657-1)</f>
        <v>-0.0358620689655172</v>
      </c>
    </row>
    <row r="658" customFormat="false" ht="15" hidden="false" customHeight="false" outlineLevel="0" collapsed="false">
      <c r="A658" s="4" t="n">
        <v>15604</v>
      </c>
      <c r="B658" s="4" t="s">
        <v>19019</v>
      </c>
      <c r="C658" s="4" t="s">
        <v>18992</v>
      </c>
      <c r="D658" s="35" t="n">
        <v>5.54</v>
      </c>
      <c r="E658" s="35" t="n">
        <v>4.39</v>
      </c>
      <c r="F658" s="36"/>
      <c r="G658" s="35" t="n">
        <v>5.46</v>
      </c>
      <c r="H658" s="35" t="n">
        <v>4.35</v>
      </c>
      <c r="I658" s="36"/>
      <c r="J658" s="4" t="str">
        <f aca="false">IF(COUNT(E658,H658)=0,"",IF(H658="","CAST",IF(E658="","MAB",IF(E658&lt;H658,"CAST",IF(H658&lt;E658,"MAB","EMPATE")))))</f>
        <v>MAB</v>
      </c>
      <c r="K658" s="6" t="n">
        <f aca="false">IF(COUNT(E658,H658)=0,"",MIN(E658,H658))</f>
        <v>4.35</v>
      </c>
      <c r="L658" s="6" t="n">
        <f aca="false">IF(COUNT(E658,H658)&lt;2,"",E658-H658)</f>
        <v>0.04</v>
      </c>
      <c r="M658" s="7" t="n">
        <f aca="false">IF(COUNT(E658,H658)&lt;2,"",E658/H658-1)</f>
        <v>0.00919540229885052</v>
      </c>
    </row>
    <row r="659" customFormat="false" ht="15" hidden="false" customHeight="false" outlineLevel="0" collapsed="false">
      <c r="A659" s="4" t="n">
        <v>12886</v>
      </c>
      <c r="B659" s="4" t="s">
        <v>19020</v>
      </c>
      <c r="C659" s="4" t="s">
        <v>18992</v>
      </c>
      <c r="D659" s="35" t="n">
        <v>8.73</v>
      </c>
      <c r="E659" s="35" t="n">
        <v>6.99</v>
      </c>
      <c r="F659" s="36"/>
      <c r="G659" s="35"/>
      <c r="H659" s="35"/>
      <c r="I659" s="36"/>
      <c r="J659" s="4" t="str">
        <f aca="false">IF(COUNT(E659,H659)=0,"",IF(H659="","CAST",IF(E659="","MAB",IF(E659&lt;H659,"CAST",IF(H659&lt;E659,"MAB","EMPATE")))))</f>
        <v>CAST</v>
      </c>
      <c r="K659" s="6" t="n">
        <f aca="false">IF(COUNT(E659,H659)=0,"",MIN(E659,H659))</f>
        <v>6.99</v>
      </c>
      <c r="L659" s="6" t="str">
        <f aca="false">IF(COUNT(E659,H659)&lt;2,"",E659-H659)</f>
        <v/>
      </c>
      <c r="M659" s="7" t="str">
        <f aca="false">IF(COUNT(E659,H659)&lt;2,"",E659/H659-1)</f>
        <v/>
      </c>
    </row>
    <row r="660" customFormat="false" ht="15" hidden="false" customHeight="false" outlineLevel="0" collapsed="false">
      <c r="A660" s="4" t="n">
        <v>10498</v>
      </c>
      <c r="B660" s="4" t="s">
        <v>19021</v>
      </c>
      <c r="C660" s="4" t="s">
        <v>18992</v>
      </c>
      <c r="D660" s="35" t="n">
        <v>6.36</v>
      </c>
      <c r="E660" s="35" t="n">
        <v>4.99</v>
      </c>
      <c r="F660" s="36"/>
      <c r="G660" s="35" t="n">
        <v>6.33</v>
      </c>
      <c r="H660" s="35" t="n">
        <v>4.99</v>
      </c>
      <c r="I660" s="36"/>
      <c r="J660" s="4" t="str">
        <f aca="false">IF(COUNT(E660,H660)=0,"",IF(H660="","CAST",IF(E660="","MAB",IF(E660&lt;H660,"CAST",IF(H660&lt;E660,"MAB","EMPATE")))))</f>
        <v>EMPATE</v>
      </c>
      <c r="K660" s="6" t="n">
        <f aca="false">IF(COUNT(E660,H660)=0,"",MIN(E660,H660))</f>
        <v>4.99</v>
      </c>
      <c r="L660" s="6" t="n">
        <f aca="false">IF(COUNT(E660,H660)&lt;2,"",E660-H660)</f>
        <v>0</v>
      </c>
      <c r="M660" s="7" t="n">
        <f aca="false">IF(COUNT(E660,H660)&lt;2,"",E660/H660-1)</f>
        <v>0</v>
      </c>
    </row>
    <row r="661" customFormat="false" ht="15" hidden="false" customHeight="false" outlineLevel="0" collapsed="false">
      <c r="A661" s="4" t="n">
        <v>21253</v>
      </c>
      <c r="B661" s="4" t="s">
        <v>19022</v>
      </c>
      <c r="C661" s="4" t="s">
        <v>18992</v>
      </c>
      <c r="D661" s="35" t="n">
        <v>3.1</v>
      </c>
      <c r="E661" s="35" t="n">
        <v>2.49</v>
      </c>
      <c r="F661" s="36"/>
      <c r="G661" s="35"/>
      <c r="H661" s="35"/>
      <c r="I661" s="36"/>
      <c r="J661" s="4" t="str">
        <f aca="false">IF(COUNT(E661,H661)=0,"",IF(H661="","CAST",IF(E661="","MAB",IF(E661&lt;H661,"CAST",IF(H661&lt;E661,"MAB","EMPATE")))))</f>
        <v>CAST</v>
      </c>
      <c r="K661" s="6" t="n">
        <f aca="false">IF(COUNT(E661,H661)=0,"",MIN(E661,H661))</f>
        <v>2.49</v>
      </c>
      <c r="L661" s="6" t="str">
        <f aca="false">IF(COUNT(E661,H661)&lt;2,"",E661-H661)</f>
        <v/>
      </c>
      <c r="M661" s="7" t="str">
        <f aca="false">IF(COUNT(E661,H661)&lt;2,"",E661/H661-1)</f>
        <v/>
      </c>
    </row>
    <row r="662" customFormat="false" ht="15" hidden="false" customHeight="false" outlineLevel="0" collapsed="false">
      <c r="A662" s="4" t="n">
        <v>11838</v>
      </c>
      <c r="B662" s="4" t="s">
        <v>19023</v>
      </c>
      <c r="C662" s="4" t="s">
        <v>18992</v>
      </c>
      <c r="D662" s="35" t="n">
        <v>29.88</v>
      </c>
      <c r="E662" s="35" t="n">
        <v>25.89</v>
      </c>
      <c r="F662" s="36" t="n">
        <v>12</v>
      </c>
      <c r="G662" s="35" t="n">
        <v>32.43</v>
      </c>
      <c r="H662" s="35" t="n">
        <v>25.89</v>
      </c>
      <c r="I662" s="36" t="n">
        <v>12</v>
      </c>
      <c r="J662" s="4" t="str">
        <f aca="false">IF(COUNT(E662,H662)=0,"",IF(H662="","CAST",IF(E662="","MAB",IF(E662&lt;H662,"CAST",IF(H662&lt;E662,"MAB","EMPATE")))))</f>
        <v>EMPATE</v>
      </c>
      <c r="K662" s="6" t="n">
        <f aca="false">IF(COUNT(E662,H662)=0,"",MIN(E662,H662))</f>
        <v>25.89</v>
      </c>
      <c r="L662" s="6" t="n">
        <f aca="false">IF(COUNT(E662,H662)&lt;2,"",E662-H662)</f>
        <v>0</v>
      </c>
      <c r="M662" s="7" t="n">
        <f aca="false">IF(COUNT(E662,H662)&lt;2,"",E662/H662-1)</f>
        <v>0</v>
      </c>
    </row>
    <row r="663" customFormat="false" ht="15" hidden="false" customHeight="false" outlineLevel="0" collapsed="false">
      <c r="A663" s="4" t="n">
        <v>20805</v>
      </c>
      <c r="B663" s="4" t="s">
        <v>19024</v>
      </c>
      <c r="C663" s="4" t="s">
        <v>18992</v>
      </c>
      <c r="D663" s="35"/>
      <c r="E663" s="35"/>
      <c r="F663" s="36"/>
      <c r="G663" s="35" t="n">
        <v>11.09</v>
      </c>
      <c r="H663" s="35" t="n">
        <v>8.79</v>
      </c>
      <c r="I663" s="36"/>
      <c r="J663" s="4" t="str">
        <f aca="false">IF(COUNT(E663,H663)=0,"",IF(H663="","CAST",IF(E663="","MAB",IF(E663&lt;H663,"CAST",IF(H663&lt;E663,"MAB","EMPATE")))))</f>
        <v>MAB</v>
      </c>
      <c r="K663" s="6" t="n">
        <f aca="false">IF(COUNT(E663,H663)=0,"",MIN(E663,H663))</f>
        <v>8.79</v>
      </c>
      <c r="L663" s="6" t="str">
        <f aca="false">IF(COUNT(E663,H663)&lt;2,"",E663-H663)</f>
        <v/>
      </c>
      <c r="M663" s="7" t="str">
        <f aca="false">IF(COUNT(E663,H663)&lt;2,"",E663/H663-1)</f>
        <v/>
      </c>
    </row>
    <row r="664" customFormat="false" ht="15" hidden="false" customHeight="false" outlineLevel="0" collapsed="false">
      <c r="A664" s="4" t="n">
        <v>20803</v>
      </c>
      <c r="B664" s="4" t="s">
        <v>19025</v>
      </c>
      <c r="C664" s="4" t="s">
        <v>18992</v>
      </c>
      <c r="D664" s="35" t="n">
        <v>18.71</v>
      </c>
      <c r="E664" s="35" t="n">
        <v>14.89</v>
      </c>
      <c r="F664" s="36"/>
      <c r="G664" s="35"/>
      <c r="H664" s="35"/>
      <c r="I664" s="36"/>
      <c r="J664" s="4" t="str">
        <f aca="false">IF(COUNT(E664,H664)=0,"",IF(H664="","CAST",IF(E664="","MAB",IF(E664&lt;H664,"CAST",IF(H664&lt;E664,"MAB","EMPATE")))))</f>
        <v>CAST</v>
      </c>
      <c r="K664" s="6" t="n">
        <f aca="false">IF(COUNT(E664,H664)=0,"",MIN(E664,H664))</f>
        <v>14.89</v>
      </c>
      <c r="L664" s="6" t="str">
        <f aca="false">IF(COUNT(E664,H664)&lt;2,"",E664-H664)</f>
        <v/>
      </c>
      <c r="M664" s="7" t="str">
        <f aca="false">IF(COUNT(E664,H664)&lt;2,"",E664/H664-1)</f>
        <v/>
      </c>
    </row>
    <row r="665" customFormat="false" ht="15" hidden="false" customHeight="false" outlineLevel="0" collapsed="false">
      <c r="A665" s="4" t="n">
        <v>20808</v>
      </c>
      <c r="B665" s="4" t="s">
        <v>19026</v>
      </c>
      <c r="C665" s="4" t="s">
        <v>18992</v>
      </c>
      <c r="D665" s="35" t="n">
        <v>7.35</v>
      </c>
      <c r="E665" s="35" t="n">
        <v>5.89</v>
      </c>
      <c r="F665" s="36"/>
      <c r="G665" s="35"/>
      <c r="H665" s="35"/>
      <c r="I665" s="36"/>
      <c r="J665" s="4" t="str">
        <f aca="false">IF(COUNT(E665,H665)=0,"",IF(H665="","CAST",IF(E665="","MAB",IF(E665&lt;H665,"CAST",IF(H665&lt;E665,"MAB","EMPATE")))))</f>
        <v>CAST</v>
      </c>
      <c r="K665" s="6" t="n">
        <f aca="false">IF(COUNT(E665,H665)=0,"",MIN(E665,H665))</f>
        <v>5.89</v>
      </c>
      <c r="L665" s="6" t="str">
        <f aca="false">IF(COUNT(E665,H665)&lt;2,"",E665-H665)</f>
        <v/>
      </c>
      <c r="M665" s="7" t="str">
        <f aca="false">IF(COUNT(E665,H665)&lt;2,"",E665/H665-1)</f>
        <v/>
      </c>
    </row>
    <row r="666" customFormat="false" ht="15" hidden="false" customHeight="false" outlineLevel="0" collapsed="false">
      <c r="A666" s="4" t="n">
        <v>20809</v>
      </c>
      <c r="B666" s="4" t="s">
        <v>19027</v>
      </c>
      <c r="C666" s="4" t="s">
        <v>18992</v>
      </c>
      <c r="D666" s="35"/>
      <c r="E666" s="35"/>
      <c r="F666" s="36"/>
      <c r="G666" s="35" t="n">
        <v>7.37</v>
      </c>
      <c r="H666" s="35" t="n">
        <v>5.89</v>
      </c>
      <c r="I666" s="36"/>
      <c r="J666" s="4" t="str">
        <f aca="false">IF(COUNT(E666,H666)=0,"",IF(H666="","CAST",IF(E666="","MAB",IF(E666&lt;H666,"CAST",IF(H666&lt;E666,"MAB","EMPATE")))))</f>
        <v>MAB</v>
      </c>
      <c r="K666" s="6" t="n">
        <f aca="false">IF(COUNT(E666,H666)=0,"",MIN(E666,H666))</f>
        <v>5.89</v>
      </c>
      <c r="L666" s="6" t="str">
        <f aca="false">IF(COUNT(E666,H666)&lt;2,"",E666-H666)</f>
        <v/>
      </c>
      <c r="M666" s="7" t="str">
        <f aca="false">IF(COUNT(E666,H666)&lt;2,"",E666/H666-1)</f>
        <v/>
      </c>
    </row>
    <row r="667" customFormat="false" ht="15" hidden="false" customHeight="false" outlineLevel="0" collapsed="false">
      <c r="A667" s="4" t="n">
        <v>17624</v>
      </c>
      <c r="B667" s="4" t="s">
        <v>19028</v>
      </c>
      <c r="C667" s="4" t="s">
        <v>18992</v>
      </c>
      <c r="D667" s="35" t="n">
        <v>10</v>
      </c>
      <c r="E667" s="35" t="n">
        <v>7.85</v>
      </c>
      <c r="F667" s="36" t="n">
        <v>48</v>
      </c>
      <c r="G667" s="35" t="n">
        <v>9.75</v>
      </c>
      <c r="H667" s="35" t="n">
        <v>7.85</v>
      </c>
      <c r="I667" s="36" t="n">
        <v>40</v>
      </c>
      <c r="J667" s="4" t="str">
        <f aca="false">IF(COUNT(E667,H667)=0,"",IF(H667="","CAST",IF(E667="","MAB",IF(E667&lt;H667,"CAST",IF(H667&lt;E667,"MAB","EMPATE")))))</f>
        <v>EMPATE</v>
      </c>
      <c r="K667" s="6" t="n">
        <f aca="false">IF(COUNT(E667,H667)=0,"",MIN(E667,H667))</f>
        <v>7.85</v>
      </c>
      <c r="L667" s="6" t="n">
        <f aca="false">IF(COUNT(E667,H667)&lt;2,"",E667-H667)</f>
        <v>0</v>
      </c>
      <c r="M667" s="7" t="n">
        <f aca="false">IF(COUNT(E667,H667)&lt;2,"",E667/H667-1)</f>
        <v>0</v>
      </c>
    </row>
    <row r="668" customFormat="false" ht="15" hidden="false" customHeight="false" outlineLevel="0" collapsed="false">
      <c r="A668" s="4" t="n">
        <v>12564</v>
      </c>
      <c r="B668" s="4" t="s">
        <v>19029</v>
      </c>
      <c r="C668" s="4" t="s">
        <v>18992</v>
      </c>
      <c r="D668" s="35" t="n">
        <v>12.2</v>
      </c>
      <c r="E668" s="35" t="n">
        <v>9.79</v>
      </c>
      <c r="F668" s="36"/>
      <c r="G668" s="35" t="n">
        <v>12.24</v>
      </c>
      <c r="H668" s="35" t="n">
        <v>9.79</v>
      </c>
      <c r="I668" s="36"/>
      <c r="J668" s="4" t="str">
        <f aca="false">IF(COUNT(E668,H668)=0,"",IF(H668="","CAST",IF(E668="","MAB",IF(E668&lt;H668,"CAST",IF(H668&lt;E668,"MAB","EMPATE")))))</f>
        <v>EMPATE</v>
      </c>
      <c r="K668" s="6" t="n">
        <f aca="false">IF(COUNT(E668,H668)=0,"",MIN(E668,H668))</f>
        <v>9.79</v>
      </c>
      <c r="L668" s="6" t="n">
        <f aca="false">IF(COUNT(E668,H668)&lt;2,"",E668-H668)</f>
        <v>0</v>
      </c>
      <c r="M668" s="7" t="n">
        <f aca="false">IF(COUNT(E668,H668)&lt;2,"",E668/H668-1)</f>
        <v>0</v>
      </c>
    </row>
    <row r="669" customFormat="false" ht="15" hidden="false" customHeight="false" outlineLevel="0" collapsed="false">
      <c r="A669" s="4" t="n">
        <v>18044</v>
      </c>
      <c r="B669" s="4" t="s">
        <v>19030</v>
      </c>
      <c r="C669" s="4" t="s">
        <v>18992</v>
      </c>
      <c r="D669" s="35" t="n">
        <v>23.34</v>
      </c>
      <c r="E669" s="35" t="n">
        <v>18.49</v>
      </c>
      <c r="F669" s="36"/>
      <c r="G669" s="35"/>
      <c r="H669" s="35"/>
      <c r="I669" s="36"/>
      <c r="J669" s="4" t="str">
        <f aca="false">IF(COUNT(E669,H669)=0,"",IF(H669="","CAST",IF(E669="","MAB",IF(E669&lt;H669,"CAST",IF(H669&lt;E669,"MAB","EMPATE")))))</f>
        <v>CAST</v>
      </c>
      <c r="K669" s="6" t="n">
        <f aca="false">IF(COUNT(E669,H669)=0,"",MIN(E669,H669))</f>
        <v>18.49</v>
      </c>
      <c r="L669" s="6" t="str">
        <f aca="false">IF(COUNT(E669,H669)&lt;2,"",E669-H669)</f>
        <v/>
      </c>
      <c r="M669" s="7" t="str">
        <f aca="false">IF(COUNT(E669,H669)&lt;2,"",E669/H669-1)</f>
        <v/>
      </c>
    </row>
    <row r="670" customFormat="false" ht="15" hidden="false" customHeight="false" outlineLevel="0" collapsed="false">
      <c r="A670" s="4" t="n">
        <v>18302</v>
      </c>
      <c r="B670" s="4" t="s">
        <v>19031</v>
      </c>
      <c r="C670" s="4" t="s">
        <v>18992</v>
      </c>
      <c r="D670" s="35" t="n">
        <v>25.8</v>
      </c>
      <c r="E670" s="35" t="n">
        <v>20.59</v>
      </c>
      <c r="F670" s="36"/>
      <c r="G670" s="35" t="n">
        <v>25.8</v>
      </c>
      <c r="H670" s="35" t="n">
        <v>20.65</v>
      </c>
      <c r="I670" s="36"/>
      <c r="J670" s="4" t="str">
        <f aca="false">IF(COUNT(E670,H670)=0,"",IF(H670="","CAST",IF(E670="","MAB",IF(E670&lt;H670,"CAST",IF(H670&lt;E670,"MAB","EMPATE")))))</f>
        <v>CAST</v>
      </c>
      <c r="K670" s="6" t="n">
        <f aca="false">IF(COUNT(E670,H670)=0,"",MIN(E670,H670))</f>
        <v>20.59</v>
      </c>
      <c r="L670" s="6" t="n">
        <f aca="false">IF(COUNT(E670,H670)&lt;2,"",E670-H670)</f>
        <v>-0.0599999999999987</v>
      </c>
      <c r="M670" s="7" t="n">
        <f aca="false">IF(COUNT(E670,H670)&lt;2,"",E670/H670-1)</f>
        <v>-0.00290556900726391</v>
      </c>
    </row>
    <row r="671" customFormat="false" ht="15" hidden="false" customHeight="false" outlineLevel="0" collapsed="false">
      <c r="A671" s="4" t="n">
        <v>12156</v>
      </c>
      <c r="B671" s="4" t="s">
        <v>19032</v>
      </c>
      <c r="C671" s="4" t="s">
        <v>18992</v>
      </c>
      <c r="D671" s="35" t="n">
        <v>4.03</v>
      </c>
      <c r="E671" s="35" t="n">
        <v>3.19</v>
      </c>
      <c r="F671" s="36"/>
      <c r="G671" s="35"/>
      <c r="H671" s="35"/>
      <c r="I671" s="36"/>
      <c r="J671" s="4" t="str">
        <f aca="false">IF(COUNT(E671,H671)=0,"",IF(H671="","CAST",IF(E671="","MAB",IF(E671&lt;H671,"CAST",IF(H671&lt;E671,"MAB","EMPATE")))))</f>
        <v>CAST</v>
      </c>
      <c r="K671" s="6" t="n">
        <f aca="false">IF(COUNT(E671,H671)=0,"",MIN(E671,H671))</f>
        <v>3.19</v>
      </c>
      <c r="L671" s="6" t="str">
        <f aca="false">IF(COUNT(E671,H671)&lt;2,"",E671-H671)</f>
        <v/>
      </c>
      <c r="M671" s="7" t="str">
        <f aca="false">IF(COUNT(E671,H671)&lt;2,"",E671/H671-1)</f>
        <v/>
      </c>
    </row>
    <row r="672" customFormat="false" ht="15" hidden="false" customHeight="false" outlineLevel="0" collapsed="false">
      <c r="A672" s="4" t="n">
        <v>588</v>
      </c>
      <c r="B672" s="4" t="s">
        <v>19033</v>
      </c>
      <c r="C672" s="4" t="s">
        <v>18992</v>
      </c>
      <c r="D672" s="35" t="n">
        <v>12.87</v>
      </c>
      <c r="E672" s="35" t="n">
        <v>9.99</v>
      </c>
      <c r="F672" s="36" t="n">
        <v>30</v>
      </c>
      <c r="G672" s="35" t="n">
        <v>13.03</v>
      </c>
      <c r="H672" s="35" t="n">
        <v>9.99</v>
      </c>
      <c r="I672" s="36"/>
      <c r="J672" s="4" t="str">
        <f aca="false">IF(COUNT(E672,H672)=0,"",IF(H672="","CAST",IF(E672="","MAB",IF(E672&lt;H672,"CAST",IF(H672&lt;E672,"MAB","EMPATE")))))</f>
        <v>EMPATE</v>
      </c>
      <c r="K672" s="6" t="n">
        <f aca="false">IF(COUNT(E672,H672)=0,"",MIN(E672,H672))</f>
        <v>9.99</v>
      </c>
      <c r="L672" s="6" t="n">
        <f aca="false">IF(COUNT(E672,H672)&lt;2,"",E672-H672)</f>
        <v>0</v>
      </c>
      <c r="M672" s="7" t="n">
        <f aca="false">IF(COUNT(E672,H672)&lt;2,"",E672/H672-1)</f>
        <v>0</v>
      </c>
    </row>
    <row r="673" customFormat="false" ht="15" hidden="false" customHeight="false" outlineLevel="0" collapsed="false">
      <c r="A673" s="4" t="n">
        <v>10935</v>
      </c>
      <c r="B673" s="4" t="s">
        <v>19034</v>
      </c>
      <c r="C673" s="4" t="s">
        <v>18992</v>
      </c>
      <c r="D673" s="35" t="n">
        <v>8</v>
      </c>
      <c r="E673" s="35" t="n">
        <v>6.39</v>
      </c>
      <c r="F673" s="36"/>
      <c r="G673" s="35" t="n">
        <v>7.9</v>
      </c>
      <c r="H673" s="35" t="n">
        <v>5.89</v>
      </c>
      <c r="I673" s="36" t="n">
        <v>48</v>
      </c>
      <c r="J673" s="4" t="str">
        <f aca="false">IF(COUNT(E673,H673)=0,"",IF(H673="","CAST",IF(E673="","MAB",IF(E673&lt;H673,"CAST",IF(H673&lt;E673,"MAB","EMPATE")))))</f>
        <v>MAB</v>
      </c>
      <c r="K673" s="6" t="n">
        <f aca="false">IF(COUNT(E673,H673)=0,"",MIN(E673,H673))</f>
        <v>5.89</v>
      </c>
      <c r="L673" s="6" t="n">
        <f aca="false">IF(COUNT(E673,H673)&lt;2,"",E673-H673)</f>
        <v>0.5</v>
      </c>
      <c r="M673" s="7" t="n">
        <f aca="false">IF(COUNT(E673,H673)&lt;2,"",E673/H673-1)</f>
        <v>0.0848896434634974</v>
      </c>
    </row>
    <row r="674" customFormat="false" ht="15" hidden="false" customHeight="false" outlineLevel="0" collapsed="false">
      <c r="A674" s="4" t="n">
        <v>22172</v>
      </c>
      <c r="B674" s="4" t="s">
        <v>19035</v>
      </c>
      <c r="C674" s="4" t="s">
        <v>18992</v>
      </c>
      <c r="D674" s="35" t="n">
        <v>11.4</v>
      </c>
      <c r="E674" s="35" t="n">
        <v>8.99</v>
      </c>
      <c r="F674" s="36"/>
      <c r="G674" s="35" t="n">
        <v>11.4</v>
      </c>
      <c r="H674" s="35" t="n">
        <v>8.99</v>
      </c>
      <c r="I674" s="36"/>
      <c r="J674" s="4" t="str">
        <f aca="false">IF(COUNT(E674,H674)=0,"",IF(H674="","CAST",IF(E674="","MAB",IF(E674&lt;H674,"CAST",IF(H674&lt;E674,"MAB","EMPATE")))))</f>
        <v>EMPATE</v>
      </c>
      <c r="K674" s="6" t="n">
        <f aca="false">IF(COUNT(E674,H674)=0,"",MIN(E674,H674))</f>
        <v>8.99</v>
      </c>
      <c r="L674" s="6" t="n">
        <f aca="false">IF(COUNT(E674,H674)&lt;2,"",E674-H674)</f>
        <v>0</v>
      </c>
      <c r="M674" s="7" t="n">
        <f aca="false">IF(COUNT(E674,H674)&lt;2,"",E674/H674-1)</f>
        <v>0</v>
      </c>
    </row>
    <row r="675" customFormat="false" ht="15" hidden="false" customHeight="false" outlineLevel="0" collapsed="false">
      <c r="A675" s="4" t="n">
        <v>11829</v>
      </c>
      <c r="B675" s="4" t="s">
        <v>19036</v>
      </c>
      <c r="C675" s="4" t="s">
        <v>18992</v>
      </c>
      <c r="D675" s="35" t="n">
        <v>4.46</v>
      </c>
      <c r="E675" s="35" t="n">
        <v>3.59</v>
      </c>
      <c r="F675" s="36"/>
      <c r="G675" s="35" t="n">
        <v>4.47</v>
      </c>
      <c r="H675" s="35" t="n">
        <v>3.59</v>
      </c>
      <c r="I675" s="36"/>
      <c r="J675" s="4" t="str">
        <f aca="false">IF(COUNT(E675,H675)=0,"",IF(H675="","CAST",IF(E675="","MAB",IF(E675&lt;H675,"CAST",IF(H675&lt;E675,"MAB","EMPATE")))))</f>
        <v>EMPATE</v>
      </c>
      <c r="K675" s="6" t="n">
        <f aca="false">IF(COUNT(E675,H675)=0,"",MIN(E675,H675))</f>
        <v>3.59</v>
      </c>
      <c r="L675" s="6" t="n">
        <f aca="false">IF(COUNT(E675,H675)&lt;2,"",E675-H675)</f>
        <v>0</v>
      </c>
      <c r="M675" s="7" t="n">
        <f aca="false">IF(COUNT(E675,H675)&lt;2,"",E675/H675-1)</f>
        <v>0</v>
      </c>
    </row>
    <row r="676" customFormat="false" ht="15" hidden="false" customHeight="false" outlineLevel="0" collapsed="false">
      <c r="A676" s="4" t="n">
        <v>25880</v>
      </c>
      <c r="B676" s="4" t="s">
        <v>19037</v>
      </c>
      <c r="C676" s="4" t="s">
        <v>18992</v>
      </c>
      <c r="D676" s="35" t="n">
        <v>6.64</v>
      </c>
      <c r="E676" s="35" t="n">
        <v>5.29</v>
      </c>
      <c r="F676" s="36"/>
      <c r="G676" s="35"/>
      <c r="H676" s="35"/>
      <c r="I676" s="36"/>
      <c r="J676" s="4" t="str">
        <f aca="false">IF(COUNT(E676,H676)=0,"",IF(H676="","CAST",IF(E676="","MAB",IF(E676&lt;H676,"CAST",IF(H676&lt;E676,"MAB","EMPATE")))))</f>
        <v>CAST</v>
      </c>
      <c r="K676" s="6" t="n">
        <f aca="false">IF(COUNT(E676,H676)=0,"",MIN(E676,H676))</f>
        <v>5.29</v>
      </c>
      <c r="L676" s="6" t="str">
        <f aca="false">IF(COUNT(E676,H676)&lt;2,"",E676-H676)</f>
        <v/>
      </c>
      <c r="M676" s="7" t="str">
        <f aca="false">IF(COUNT(E676,H676)&lt;2,"",E676/H676-1)</f>
        <v/>
      </c>
    </row>
    <row r="677" customFormat="false" ht="15" hidden="false" customHeight="false" outlineLevel="0" collapsed="false">
      <c r="A677" s="4" t="n">
        <v>27480</v>
      </c>
      <c r="B677" s="4" t="s">
        <v>19038</v>
      </c>
      <c r="C677" s="4" t="s">
        <v>18992</v>
      </c>
      <c r="D677" s="35" t="n">
        <v>17.61</v>
      </c>
      <c r="E677" s="35" t="n">
        <v>13.99</v>
      </c>
      <c r="F677" s="36"/>
      <c r="G677" s="35" t="n">
        <v>17.33</v>
      </c>
      <c r="H677" s="35" t="n">
        <v>13.99</v>
      </c>
      <c r="I677" s="36"/>
      <c r="J677" s="4" t="str">
        <f aca="false">IF(COUNT(E677,H677)=0,"",IF(H677="","CAST",IF(E677="","MAB",IF(E677&lt;H677,"CAST",IF(H677&lt;E677,"MAB","EMPATE")))))</f>
        <v>EMPATE</v>
      </c>
      <c r="K677" s="6" t="n">
        <f aca="false">IF(COUNT(E677,H677)=0,"",MIN(E677,H677))</f>
        <v>13.99</v>
      </c>
      <c r="L677" s="6" t="n">
        <f aca="false">IF(COUNT(E677,H677)&lt;2,"",E677-H677)</f>
        <v>0</v>
      </c>
      <c r="M677" s="7" t="n">
        <f aca="false">IF(COUNT(E677,H677)&lt;2,"",E677/H677-1)</f>
        <v>0</v>
      </c>
    </row>
    <row r="678" customFormat="false" ht="15" hidden="false" customHeight="false" outlineLevel="0" collapsed="false">
      <c r="A678" s="4" t="n">
        <v>24548</v>
      </c>
      <c r="B678" s="4" t="s">
        <v>19039</v>
      </c>
      <c r="C678" s="4" t="s">
        <v>18992</v>
      </c>
      <c r="D678" s="35" t="n">
        <v>10.22</v>
      </c>
      <c r="E678" s="35" t="n">
        <v>7.99</v>
      </c>
      <c r="F678" s="36"/>
      <c r="G678" s="35" t="n">
        <v>10.22</v>
      </c>
      <c r="H678" s="35" t="n">
        <v>7.99</v>
      </c>
      <c r="I678" s="36"/>
      <c r="J678" s="4" t="str">
        <f aca="false">IF(COUNT(E678,H678)=0,"",IF(H678="","CAST",IF(E678="","MAB",IF(E678&lt;H678,"CAST",IF(H678&lt;E678,"MAB","EMPATE")))))</f>
        <v>EMPATE</v>
      </c>
      <c r="K678" s="6" t="n">
        <f aca="false">IF(COUNT(E678,H678)=0,"",MIN(E678,H678))</f>
        <v>7.99</v>
      </c>
      <c r="L678" s="6" t="n">
        <f aca="false">IF(COUNT(E678,H678)&lt;2,"",E678-H678)</f>
        <v>0</v>
      </c>
      <c r="M678" s="7" t="n">
        <f aca="false">IF(COUNT(E678,H678)&lt;2,"",E678/H678-1)</f>
        <v>0</v>
      </c>
    </row>
    <row r="679" customFormat="false" ht="15" hidden="false" customHeight="false" outlineLevel="0" collapsed="false">
      <c r="A679" s="4" t="n">
        <v>26041</v>
      </c>
      <c r="B679" s="4" t="s">
        <v>19040</v>
      </c>
      <c r="C679" s="4" t="s">
        <v>18992</v>
      </c>
      <c r="D679" s="35" t="n">
        <v>13.03</v>
      </c>
      <c r="E679" s="35" t="n">
        <v>9.99</v>
      </c>
      <c r="F679" s="36"/>
      <c r="G679" s="35"/>
      <c r="H679" s="35"/>
      <c r="I679" s="36"/>
      <c r="J679" s="4" t="str">
        <f aca="false">IF(COUNT(E679,H679)=0,"",IF(H679="","CAST",IF(E679="","MAB",IF(E679&lt;H679,"CAST",IF(H679&lt;E679,"MAB","EMPATE")))))</f>
        <v>CAST</v>
      </c>
      <c r="K679" s="6" t="n">
        <f aca="false">IF(COUNT(E679,H679)=0,"",MIN(E679,H679))</f>
        <v>9.99</v>
      </c>
      <c r="L679" s="6" t="str">
        <f aca="false">IF(COUNT(E679,H679)&lt;2,"",E679-H679)</f>
        <v/>
      </c>
      <c r="M679" s="7" t="str">
        <f aca="false">IF(COUNT(E679,H679)&lt;2,"",E679/H679-1)</f>
        <v/>
      </c>
    </row>
    <row r="680" customFormat="false" ht="15" hidden="false" customHeight="false" outlineLevel="0" collapsed="false">
      <c r="A680" s="4" t="n">
        <v>20807</v>
      </c>
      <c r="B680" s="4" t="s">
        <v>19041</v>
      </c>
      <c r="C680" s="4" t="s">
        <v>18992</v>
      </c>
      <c r="D680" s="35" t="n">
        <v>1.51</v>
      </c>
      <c r="E680" s="35" t="n">
        <v>1.19</v>
      </c>
      <c r="F680" s="36" t="n">
        <v>250</v>
      </c>
      <c r="G680" s="35" t="n">
        <v>1.52</v>
      </c>
      <c r="H680" s="35" t="n">
        <v>1.19</v>
      </c>
      <c r="I680" s="36" t="n">
        <v>251</v>
      </c>
      <c r="J680" s="4" t="str">
        <f aca="false">IF(COUNT(E680,H680)=0,"",IF(H680="","CAST",IF(E680="","MAB",IF(E680&lt;H680,"CAST",IF(H680&lt;E680,"MAB","EMPATE")))))</f>
        <v>EMPATE</v>
      </c>
      <c r="K680" s="6" t="n">
        <f aca="false">IF(COUNT(E680,H680)=0,"",MIN(E680,H680))</f>
        <v>1.19</v>
      </c>
      <c r="L680" s="6" t="n">
        <f aca="false">IF(COUNT(E680,H680)&lt;2,"",E680-H680)</f>
        <v>0</v>
      </c>
      <c r="M680" s="7" t="n">
        <f aca="false">IF(COUNT(E680,H680)&lt;2,"",E680/H680-1)</f>
        <v>0</v>
      </c>
    </row>
    <row r="681" customFormat="false" ht="15" hidden="false" customHeight="false" outlineLevel="0" collapsed="false">
      <c r="A681" s="4" t="n">
        <v>20810</v>
      </c>
      <c r="B681" s="4" t="s">
        <v>19042</v>
      </c>
      <c r="C681" s="4" t="s">
        <v>18992</v>
      </c>
      <c r="D681" s="35" t="n">
        <v>3.38</v>
      </c>
      <c r="E681" s="35" t="n">
        <v>2.69</v>
      </c>
      <c r="F681" s="36"/>
      <c r="G681" s="35" t="n">
        <v>3.41</v>
      </c>
      <c r="H681" s="35" t="n">
        <v>2.75</v>
      </c>
      <c r="I681" s="36"/>
      <c r="J681" s="4" t="str">
        <f aca="false">IF(COUNT(E681,H681)=0,"",IF(H681="","CAST",IF(E681="","MAB",IF(E681&lt;H681,"CAST",IF(H681&lt;E681,"MAB","EMPATE")))))</f>
        <v>CAST</v>
      </c>
      <c r="K681" s="6" t="n">
        <f aca="false">IF(COUNT(E681,H681)=0,"",MIN(E681,H681))</f>
        <v>2.69</v>
      </c>
      <c r="L681" s="6" t="n">
        <f aca="false">IF(COUNT(E681,H681)&lt;2,"",E681-H681)</f>
        <v>-0.0600000000000001</v>
      </c>
      <c r="M681" s="7" t="n">
        <f aca="false">IF(COUNT(E681,H681)&lt;2,"",E681/H681-1)</f>
        <v>-0.0218181818181818</v>
      </c>
    </row>
    <row r="682" customFormat="false" ht="15" hidden="false" customHeight="false" outlineLevel="0" collapsed="false">
      <c r="A682" s="4" t="n">
        <v>13841</v>
      </c>
      <c r="B682" s="4" t="s">
        <v>19043</v>
      </c>
      <c r="C682" s="4" t="s">
        <v>18992</v>
      </c>
      <c r="D682" s="35" t="n">
        <v>3.97</v>
      </c>
      <c r="E682" s="35" t="n">
        <v>3.15</v>
      </c>
      <c r="F682" s="36" t="n">
        <v>95</v>
      </c>
      <c r="G682" s="35" t="n">
        <v>3.97</v>
      </c>
      <c r="H682" s="35" t="n">
        <v>2.99</v>
      </c>
      <c r="I682" s="36" t="n">
        <v>100</v>
      </c>
      <c r="J682" s="4" t="str">
        <f aca="false">IF(COUNT(E682,H682)=0,"",IF(H682="","CAST",IF(E682="","MAB",IF(E682&lt;H682,"CAST",IF(H682&lt;E682,"MAB","EMPATE")))))</f>
        <v>MAB</v>
      </c>
      <c r="K682" s="6" t="n">
        <f aca="false">IF(COUNT(E682,H682)=0,"",MIN(E682,H682))</f>
        <v>2.99</v>
      </c>
      <c r="L682" s="6" t="n">
        <f aca="false">IF(COUNT(E682,H682)&lt;2,"",E682-H682)</f>
        <v>0.16</v>
      </c>
      <c r="M682" s="7" t="n">
        <f aca="false">IF(COUNT(E682,H682)&lt;2,"",E682/H682-1)</f>
        <v>0.0535117056856187</v>
      </c>
    </row>
    <row r="683" customFormat="false" ht="15" hidden="false" customHeight="false" outlineLevel="0" collapsed="false">
      <c r="A683" s="4" t="n">
        <v>11056</v>
      </c>
      <c r="B683" s="4" t="s">
        <v>19044</v>
      </c>
      <c r="C683" s="4" t="s">
        <v>18992</v>
      </c>
      <c r="D683" s="35" t="n">
        <v>5.48</v>
      </c>
      <c r="E683" s="35" t="n">
        <v>4.35</v>
      </c>
      <c r="F683" s="36"/>
      <c r="G683" s="35"/>
      <c r="H683" s="35"/>
      <c r="I683" s="36"/>
      <c r="J683" s="4" t="str">
        <f aca="false">IF(COUNT(E683,H683)=0,"",IF(H683="","CAST",IF(E683="","MAB",IF(E683&lt;H683,"CAST",IF(H683&lt;E683,"MAB","EMPATE")))))</f>
        <v>CAST</v>
      </c>
      <c r="K683" s="6" t="n">
        <f aca="false">IF(COUNT(E683,H683)=0,"",MIN(E683,H683))</f>
        <v>4.35</v>
      </c>
      <c r="L683" s="6" t="str">
        <f aca="false">IF(COUNT(E683,H683)&lt;2,"",E683-H683)</f>
        <v/>
      </c>
      <c r="M683" s="7" t="str">
        <f aca="false">IF(COUNT(E683,H683)&lt;2,"",E683/H683-1)</f>
        <v/>
      </c>
    </row>
    <row r="684" customFormat="false" ht="15" hidden="false" customHeight="false" outlineLevel="0" collapsed="false">
      <c r="A684" s="4" t="n">
        <v>12201</v>
      </c>
      <c r="B684" s="4" t="s">
        <v>19045</v>
      </c>
      <c r="C684" s="4" t="s">
        <v>18992</v>
      </c>
      <c r="D684" s="35" t="n">
        <v>13.06</v>
      </c>
      <c r="E684" s="35" t="n">
        <v>10.45</v>
      </c>
      <c r="F684" s="36"/>
      <c r="G684" s="35" t="n">
        <v>13.06</v>
      </c>
      <c r="H684" s="35" t="n">
        <v>10.45</v>
      </c>
      <c r="I684" s="36"/>
      <c r="J684" s="4" t="str">
        <f aca="false">IF(COUNT(E684,H684)=0,"",IF(H684="","CAST",IF(E684="","MAB",IF(E684&lt;H684,"CAST",IF(H684&lt;E684,"MAB","EMPATE")))))</f>
        <v>EMPATE</v>
      </c>
      <c r="K684" s="6" t="n">
        <f aca="false">IF(COUNT(E684,H684)=0,"",MIN(E684,H684))</f>
        <v>10.45</v>
      </c>
      <c r="L684" s="6" t="n">
        <f aca="false">IF(COUNT(E684,H684)&lt;2,"",E684-H684)</f>
        <v>0</v>
      </c>
      <c r="M684" s="7" t="n">
        <f aca="false">IF(COUNT(E684,H684)&lt;2,"",E684/H684-1)</f>
        <v>0</v>
      </c>
    </row>
    <row r="685" customFormat="false" ht="15" hidden="false" customHeight="false" outlineLevel="0" collapsed="false">
      <c r="A685" s="4" t="n">
        <v>17229</v>
      </c>
      <c r="B685" s="4" t="s">
        <v>19046</v>
      </c>
      <c r="C685" s="4" t="s">
        <v>18992</v>
      </c>
      <c r="D685" s="35" t="n">
        <v>17.16</v>
      </c>
      <c r="E685" s="35" t="n">
        <v>13.69</v>
      </c>
      <c r="F685" s="36"/>
      <c r="G685" s="35" t="n">
        <v>17.16</v>
      </c>
      <c r="H685" s="35" t="n">
        <v>13.69</v>
      </c>
      <c r="I685" s="36"/>
      <c r="J685" s="4" t="str">
        <f aca="false">IF(COUNT(E685,H685)=0,"",IF(H685="","CAST",IF(E685="","MAB",IF(E685&lt;H685,"CAST",IF(H685&lt;E685,"MAB","EMPATE")))))</f>
        <v>EMPATE</v>
      </c>
      <c r="K685" s="6" t="n">
        <f aca="false">IF(COUNT(E685,H685)=0,"",MIN(E685,H685))</f>
        <v>13.69</v>
      </c>
      <c r="L685" s="6" t="n">
        <f aca="false">IF(COUNT(E685,H685)&lt;2,"",E685-H685)</f>
        <v>0</v>
      </c>
      <c r="M685" s="7" t="n">
        <f aca="false">IF(COUNT(E685,H685)&lt;2,"",E685/H685-1)</f>
        <v>0</v>
      </c>
    </row>
    <row r="686" customFormat="false" ht="15" hidden="false" customHeight="false" outlineLevel="0" collapsed="false">
      <c r="A686" s="4" t="n">
        <v>17230</v>
      </c>
      <c r="B686" s="4" t="s">
        <v>19047</v>
      </c>
      <c r="C686" s="4" t="s">
        <v>18992</v>
      </c>
      <c r="D686" s="35" t="n">
        <v>43.54</v>
      </c>
      <c r="E686" s="35" t="n">
        <v>34.69</v>
      </c>
      <c r="F686" s="36"/>
      <c r="G686" s="35" t="n">
        <v>43.41</v>
      </c>
      <c r="H686" s="35" t="n">
        <v>34.59</v>
      </c>
      <c r="I686" s="36"/>
      <c r="J686" s="4" t="str">
        <f aca="false">IF(COUNT(E686,H686)=0,"",IF(H686="","CAST",IF(E686="","MAB",IF(E686&lt;H686,"CAST",IF(H686&lt;E686,"MAB","EMPATE")))))</f>
        <v>MAB</v>
      </c>
      <c r="K686" s="6" t="n">
        <f aca="false">IF(COUNT(E686,H686)=0,"",MIN(E686,H686))</f>
        <v>34.59</v>
      </c>
      <c r="L686" s="6" t="n">
        <f aca="false">IF(COUNT(E686,H686)&lt;2,"",E686-H686)</f>
        <v>0.0999999999999943</v>
      </c>
      <c r="M686" s="7" t="n">
        <f aca="false">IF(COUNT(E686,H686)&lt;2,"",E686/H686-1)</f>
        <v>0.00289100896212768</v>
      </c>
    </row>
    <row r="687" customFormat="false" ht="15" hidden="false" customHeight="false" outlineLevel="0" collapsed="false">
      <c r="A687" s="4" t="n">
        <v>17233</v>
      </c>
      <c r="B687" s="4" t="s">
        <v>19048</v>
      </c>
      <c r="C687" s="4" t="s">
        <v>18992</v>
      </c>
      <c r="D687" s="35" t="n">
        <v>11.17</v>
      </c>
      <c r="E687" s="35" t="n">
        <v>8.99</v>
      </c>
      <c r="F687" s="36"/>
      <c r="G687" s="35" t="n">
        <v>11.31</v>
      </c>
      <c r="H687" s="35" t="n">
        <v>8.99</v>
      </c>
      <c r="I687" s="36"/>
      <c r="J687" s="4" t="str">
        <f aca="false">IF(COUNT(E687,H687)=0,"",IF(H687="","CAST",IF(E687="","MAB",IF(E687&lt;H687,"CAST",IF(H687&lt;E687,"MAB","EMPATE")))))</f>
        <v>EMPATE</v>
      </c>
      <c r="K687" s="6" t="n">
        <f aca="false">IF(COUNT(E687,H687)=0,"",MIN(E687,H687))</f>
        <v>8.99</v>
      </c>
      <c r="L687" s="6" t="n">
        <f aca="false">IF(COUNT(E687,H687)&lt;2,"",E687-H687)</f>
        <v>0</v>
      </c>
      <c r="M687" s="7" t="n">
        <f aca="false">IF(COUNT(E687,H687)&lt;2,"",E687/H687-1)</f>
        <v>0</v>
      </c>
    </row>
    <row r="688" customFormat="false" ht="15" hidden="false" customHeight="false" outlineLevel="0" collapsed="false">
      <c r="A688" s="4" t="n">
        <v>17235</v>
      </c>
      <c r="B688" s="4" t="s">
        <v>19049</v>
      </c>
      <c r="C688" s="4" t="s">
        <v>18992</v>
      </c>
      <c r="D688" s="35" t="n">
        <v>29.17</v>
      </c>
      <c r="E688" s="35" t="n">
        <v>22.99</v>
      </c>
      <c r="F688" s="36"/>
      <c r="G688" s="35" t="n">
        <v>28.81</v>
      </c>
      <c r="H688" s="35" t="n">
        <v>23.39</v>
      </c>
      <c r="I688" s="36"/>
      <c r="J688" s="4" t="str">
        <f aca="false">IF(COUNT(E688,H688)=0,"",IF(H688="","CAST",IF(E688="","MAB",IF(E688&lt;H688,"CAST",IF(H688&lt;E688,"MAB","EMPATE")))))</f>
        <v>CAST</v>
      </c>
      <c r="K688" s="6" t="n">
        <f aca="false">IF(COUNT(E688,H688)=0,"",MIN(E688,H688))</f>
        <v>22.99</v>
      </c>
      <c r="L688" s="6" t="n">
        <f aca="false">IF(COUNT(E688,H688)&lt;2,"",E688-H688)</f>
        <v>-0.400000000000002</v>
      </c>
      <c r="M688" s="7" t="n">
        <f aca="false">IF(COUNT(E688,H688)&lt;2,"",E688/H688-1)</f>
        <v>-0.0171013253527149</v>
      </c>
    </row>
    <row r="689" customFormat="false" ht="15" hidden="false" customHeight="false" outlineLevel="0" collapsed="false">
      <c r="A689" s="4" t="n">
        <v>22613</v>
      </c>
      <c r="B689" s="4" t="s">
        <v>19050</v>
      </c>
      <c r="C689" s="4" t="s">
        <v>18992</v>
      </c>
      <c r="D689" s="35" t="n">
        <v>66.57</v>
      </c>
      <c r="E689" s="35" t="n">
        <v>49.99</v>
      </c>
      <c r="F689" s="36" t="n">
        <v>6</v>
      </c>
      <c r="G689" s="35" t="n">
        <v>66.57</v>
      </c>
      <c r="H689" s="35" t="n">
        <v>49.99</v>
      </c>
      <c r="I689" s="36" t="n">
        <v>6</v>
      </c>
      <c r="J689" s="4" t="str">
        <f aca="false">IF(COUNT(E689,H689)=0,"",IF(H689="","CAST",IF(E689="","MAB",IF(E689&lt;H689,"CAST",IF(H689&lt;E689,"MAB","EMPATE")))))</f>
        <v>EMPATE</v>
      </c>
      <c r="K689" s="6" t="n">
        <f aca="false">IF(COUNT(E689,H689)=0,"",MIN(E689,H689))</f>
        <v>49.99</v>
      </c>
      <c r="L689" s="6" t="n">
        <f aca="false">IF(COUNT(E689,H689)&lt;2,"",E689-H689)</f>
        <v>0</v>
      </c>
      <c r="M689" s="7" t="n">
        <f aca="false">IF(COUNT(E689,H689)&lt;2,"",E689/H689-1)</f>
        <v>0</v>
      </c>
    </row>
    <row r="690" customFormat="false" ht="15" hidden="false" customHeight="false" outlineLevel="0" collapsed="false">
      <c r="A690" s="4" t="n">
        <v>27449</v>
      </c>
      <c r="B690" s="4" t="s">
        <v>19051</v>
      </c>
      <c r="C690" s="4" t="s">
        <v>18992</v>
      </c>
      <c r="D690" s="35" t="n">
        <v>63.59</v>
      </c>
      <c r="E690" s="35" t="n">
        <v>49.99</v>
      </c>
      <c r="F690" s="36"/>
      <c r="G690" s="35" t="n">
        <v>63.59</v>
      </c>
      <c r="H690" s="35" t="n">
        <v>49.99</v>
      </c>
      <c r="I690" s="36"/>
      <c r="J690" s="4" t="str">
        <f aca="false">IF(COUNT(E690,H690)=0,"",IF(H690="","CAST",IF(E690="","MAB",IF(E690&lt;H690,"CAST",IF(H690&lt;E690,"MAB","EMPATE")))))</f>
        <v>EMPATE</v>
      </c>
      <c r="K690" s="6" t="n">
        <f aca="false">IF(COUNT(E690,H690)=0,"",MIN(E690,H690))</f>
        <v>49.99</v>
      </c>
      <c r="L690" s="6" t="n">
        <f aca="false">IF(COUNT(E690,H690)&lt;2,"",E690-H690)</f>
        <v>0</v>
      </c>
      <c r="M690" s="7" t="n">
        <f aca="false">IF(COUNT(E690,H690)&lt;2,"",E690/H690-1)</f>
        <v>0</v>
      </c>
    </row>
    <row r="691" customFormat="false" ht="15" hidden="false" customHeight="false" outlineLevel="0" collapsed="false">
      <c r="A691" s="4" t="n">
        <v>26613</v>
      </c>
      <c r="B691" s="4" t="s">
        <v>19052</v>
      </c>
      <c r="C691" s="4" t="s">
        <v>18992</v>
      </c>
      <c r="D691" s="35" t="n">
        <v>13.2</v>
      </c>
      <c r="E691" s="35" t="n">
        <v>10.49</v>
      </c>
      <c r="F691" s="36"/>
      <c r="G691" s="35"/>
      <c r="H691" s="35"/>
      <c r="I691" s="36"/>
      <c r="J691" s="4" t="str">
        <f aca="false">IF(COUNT(E691,H691)=0,"",IF(H691="","CAST",IF(E691="","MAB",IF(E691&lt;H691,"CAST",IF(H691&lt;E691,"MAB","EMPATE")))))</f>
        <v>CAST</v>
      </c>
      <c r="K691" s="6" t="n">
        <f aca="false">IF(COUNT(E691,H691)=0,"",MIN(E691,H691))</f>
        <v>10.49</v>
      </c>
      <c r="L691" s="6" t="str">
        <f aca="false">IF(COUNT(E691,H691)&lt;2,"",E691-H691)</f>
        <v/>
      </c>
      <c r="M691" s="7" t="str">
        <f aca="false">IF(COUNT(E691,H691)&lt;2,"",E691/H691-1)</f>
        <v/>
      </c>
    </row>
    <row r="692" customFormat="false" ht="15" hidden="false" customHeight="false" outlineLevel="0" collapsed="false">
      <c r="A692" s="4" t="n">
        <v>20887</v>
      </c>
      <c r="B692" s="4" t="s">
        <v>19053</v>
      </c>
      <c r="C692" s="4" t="s">
        <v>18992</v>
      </c>
      <c r="D692" s="35" t="n">
        <v>14.91</v>
      </c>
      <c r="E692" s="35" t="n">
        <v>11.99</v>
      </c>
      <c r="F692" s="36"/>
      <c r="G692" s="35"/>
      <c r="H692" s="35"/>
      <c r="I692" s="36"/>
      <c r="J692" s="4" t="str">
        <f aca="false">IF(COUNT(E692,H692)=0,"",IF(H692="","CAST",IF(E692="","MAB",IF(E692&lt;H692,"CAST",IF(H692&lt;E692,"MAB","EMPATE")))))</f>
        <v>CAST</v>
      </c>
      <c r="K692" s="6" t="n">
        <f aca="false">IF(COUNT(E692,H692)=0,"",MIN(E692,H692))</f>
        <v>11.99</v>
      </c>
      <c r="L692" s="6" t="str">
        <f aca="false">IF(COUNT(E692,H692)&lt;2,"",E692-H692)</f>
        <v/>
      </c>
      <c r="M692" s="7" t="str">
        <f aca="false">IF(COUNT(E692,H692)&lt;2,"",E692/H692-1)</f>
        <v/>
      </c>
    </row>
    <row r="693" customFormat="false" ht="15" hidden="false" customHeight="false" outlineLevel="0" collapsed="false">
      <c r="A693" s="4" t="n">
        <v>23897</v>
      </c>
      <c r="B693" s="4" t="s">
        <v>19054</v>
      </c>
      <c r="C693" s="4" t="s">
        <v>18992</v>
      </c>
      <c r="D693" s="35" t="n">
        <v>3.35</v>
      </c>
      <c r="E693" s="35" t="n">
        <v>1.99</v>
      </c>
      <c r="F693" s="36" t="n">
        <v>200</v>
      </c>
      <c r="G693" s="35" t="n">
        <v>3.35</v>
      </c>
      <c r="H693" s="35" t="n">
        <v>1.99</v>
      </c>
      <c r="I693" s="36" t="n">
        <v>200</v>
      </c>
      <c r="J693" s="4" t="str">
        <f aca="false">IF(COUNT(E693,H693)=0,"",IF(H693="","CAST",IF(E693="","MAB",IF(E693&lt;H693,"CAST",IF(H693&lt;E693,"MAB","EMPATE")))))</f>
        <v>EMPATE</v>
      </c>
      <c r="K693" s="6" t="n">
        <f aca="false">IF(COUNT(E693,H693)=0,"",MIN(E693,H693))</f>
        <v>1.99</v>
      </c>
      <c r="L693" s="6" t="n">
        <f aca="false">IF(COUNT(E693,H693)&lt;2,"",E693-H693)</f>
        <v>0</v>
      </c>
      <c r="M693" s="7" t="n">
        <f aca="false">IF(COUNT(E693,H693)&lt;2,"",E693/H693-1)</f>
        <v>0</v>
      </c>
    </row>
    <row r="694" customFormat="false" ht="15" hidden="false" customHeight="false" outlineLevel="0" collapsed="false">
      <c r="A694" s="4" t="n">
        <v>12157</v>
      </c>
      <c r="B694" s="4" t="s">
        <v>19055</v>
      </c>
      <c r="C694" s="4" t="s">
        <v>18992</v>
      </c>
      <c r="D694" s="35"/>
      <c r="E694" s="35"/>
      <c r="F694" s="36"/>
      <c r="G694" s="35" t="n">
        <v>6.62</v>
      </c>
      <c r="H694" s="35" t="n">
        <v>5.29</v>
      </c>
      <c r="I694" s="36"/>
      <c r="J694" s="4" t="str">
        <f aca="false">IF(COUNT(E694,H694)=0,"",IF(H694="","CAST",IF(E694="","MAB",IF(E694&lt;H694,"CAST",IF(H694&lt;E694,"MAB","EMPATE")))))</f>
        <v>MAB</v>
      </c>
      <c r="K694" s="6" t="n">
        <f aca="false">IF(COUNT(E694,H694)=0,"",MIN(E694,H694))</f>
        <v>5.29</v>
      </c>
      <c r="L694" s="6" t="str">
        <f aca="false">IF(COUNT(E694,H694)&lt;2,"",E694-H694)</f>
        <v/>
      </c>
      <c r="M694" s="7" t="str">
        <f aca="false">IF(COUNT(E694,H694)&lt;2,"",E694/H694-1)</f>
        <v/>
      </c>
    </row>
    <row r="695" customFormat="false" ht="15" hidden="false" customHeight="false" outlineLevel="0" collapsed="false">
      <c r="A695" s="4" t="n">
        <v>559</v>
      </c>
      <c r="B695" s="4" t="s">
        <v>19056</v>
      </c>
      <c r="C695" s="4" t="s">
        <v>18992</v>
      </c>
      <c r="D695" s="35" t="n">
        <v>14.32</v>
      </c>
      <c r="E695" s="35" t="n">
        <v>11.45</v>
      </c>
      <c r="F695" s="36"/>
      <c r="G695" s="35" t="n">
        <v>14.32</v>
      </c>
      <c r="H695" s="35" t="n">
        <v>11.45</v>
      </c>
      <c r="I695" s="36"/>
      <c r="J695" s="4" t="str">
        <f aca="false">IF(COUNT(E695,H695)=0,"",IF(H695="","CAST",IF(E695="","MAB",IF(E695&lt;H695,"CAST",IF(H695&lt;E695,"MAB","EMPATE")))))</f>
        <v>EMPATE</v>
      </c>
      <c r="K695" s="6" t="n">
        <f aca="false">IF(COUNT(E695,H695)=0,"",MIN(E695,H695))</f>
        <v>11.45</v>
      </c>
      <c r="L695" s="6" t="n">
        <f aca="false">IF(COUNT(E695,H695)&lt;2,"",E695-H695)</f>
        <v>0</v>
      </c>
      <c r="M695" s="7" t="n">
        <f aca="false">IF(COUNT(E695,H695)&lt;2,"",E695/H695-1)</f>
        <v>0</v>
      </c>
    </row>
    <row r="696" customFormat="false" ht="15" hidden="false" customHeight="false" outlineLevel="0" collapsed="false">
      <c r="A696" s="4" t="n">
        <v>578</v>
      </c>
      <c r="B696" s="4" t="s">
        <v>19057</v>
      </c>
      <c r="C696" s="4" t="s">
        <v>18992</v>
      </c>
      <c r="D696" s="35" t="n">
        <v>11.93</v>
      </c>
      <c r="E696" s="35" t="n">
        <v>9.49</v>
      </c>
      <c r="F696" s="36"/>
      <c r="G696" s="35" t="n">
        <v>11.93</v>
      </c>
      <c r="H696" s="35" t="n">
        <v>9.49</v>
      </c>
      <c r="I696" s="36"/>
      <c r="J696" s="4" t="str">
        <f aca="false">IF(COUNT(E696,H696)=0,"",IF(H696="","CAST",IF(E696="","MAB",IF(E696&lt;H696,"CAST",IF(H696&lt;E696,"MAB","EMPATE")))))</f>
        <v>EMPATE</v>
      </c>
      <c r="K696" s="6" t="n">
        <f aca="false">IF(COUNT(E696,H696)=0,"",MIN(E696,H696))</f>
        <v>9.49</v>
      </c>
      <c r="L696" s="6" t="n">
        <f aca="false">IF(COUNT(E696,H696)&lt;2,"",E696-H696)</f>
        <v>0</v>
      </c>
      <c r="M696" s="7" t="n">
        <f aca="false">IF(COUNT(E696,H696)&lt;2,"",E696/H696-1)</f>
        <v>0</v>
      </c>
    </row>
    <row r="697" customFormat="false" ht="15" hidden="false" customHeight="false" outlineLevel="0" collapsed="false">
      <c r="A697" s="4" t="n">
        <v>17249</v>
      </c>
      <c r="B697" s="4" t="s">
        <v>19058</v>
      </c>
      <c r="C697" s="4" t="s">
        <v>18992</v>
      </c>
      <c r="D697" s="35"/>
      <c r="E697" s="35"/>
      <c r="F697" s="36"/>
      <c r="G697" s="35" t="n">
        <v>15.02</v>
      </c>
      <c r="H697" s="35" t="n">
        <v>11.99</v>
      </c>
      <c r="I697" s="36"/>
      <c r="J697" s="4" t="str">
        <f aca="false">IF(COUNT(E697,H697)=0,"",IF(H697="","CAST",IF(E697="","MAB",IF(E697&lt;H697,"CAST",IF(H697&lt;E697,"MAB","EMPATE")))))</f>
        <v>MAB</v>
      </c>
      <c r="K697" s="6" t="n">
        <f aca="false">IF(COUNT(E697,H697)=0,"",MIN(E697,H697))</f>
        <v>11.99</v>
      </c>
      <c r="L697" s="6" t="str">
        <f aca="false">IF(COUNT(E697,H697)&lt;2,"",E697-H697)</f>
        <v/>
      </c>
      <c r="M697" s="7" t="str">
        <f aca="false">IF(COUNT(E697,H697)&lt;2,"",E697/H697-1)</f>
        <v/>
      </c>
    </row>
    <row r="698" customFormat="false" ht="15" hidden="false" customHeight="false" outlineLevel="0" collapsed="false">
      <c r="A698" s="4" t="n">
        <v>13062</v>
      </c>
      <c r="B698" s="4" t="s">
        <v>19059</v>
      </c>
      <c r="C698" s="4" t="s">
        <v>18992</v>
      </c>
      <c r="D698" s="35" t="n">
        <v>23.07</v>
      </c>
      <c r="E698" s="35" t="n">
        <v>18.45</v>
      </c>
      <c r="F698" s="36"/>
      <c r="G698" s="35" t="n">
        <v>23.06</v>
      </c>
      <c r="H698" s="35" t="n">
        <v>18.45</v>
      </c>
      <c r="I698" s="36"/>
      <c r="J698" s="4" t="str">
        <f aca="false">IF(COUNT(E698,H698)=0,"",IF(H698="","CAST",IF(E698="","MAB",IF(E698&lt;H698,"CAST",IF(H698&lt;E698,"MAB","EMPATE")))))</f>
        <v>EMPATE</v>
      </c>
      <c r="K698" s="6" t="n">
        <f aca="false">IF(COUNT(E698,H698)=0,"",MIN(E698,H698))</f>
        <v>18.45</v>
      </c>
      <c r="L698" s="6" t="n">
        <f aca="false">IF(COUNT(E698,H698)&lt;2,"",E698-H698)</f>
        <v>0</v>
      </c>
      <c r="M698" s="7" t="n">
        <f aca="false">IF(COUNT(E698,H698)&lt;2,"",E698/H698-1)</f>
        <v>0</v>
      </c>
    </row>
    <row r="699" customFormat="false" ht="15" hidden="false" customHeight="false" outlineLevel="0" collapsed="false">
      <c r="A699" s="4" t="n">
        <v>17251</v>
      </c>
      <c r="B699" s="4" t="s">
        <v>19060</v>
      </c>
      <c r="C699" s="4" t="s">
        <v>18992</v>
      </c>
      <c r="D699" s="35" t="n">
        <v>37.98</v>
      </c>
      <c r="E699" s="35" t="n">
        <v>33.99</v>
      </c>
      <c r="F699" s="36"/>
      <c r="G699" s="35"/>
      <c r="H699" s="35"/>
      <c r="I699" s="36"/>
      <c r="J699" s="4" t="str">
        <f aca="false">IF(COUNT(E699,H699)=0,"",IF(H699="","CAST",IF(E699="","MAB",IF(E699&lt;H699,"CAST",IF(H699&lt;E699,"MAB","EMPATE")))))</f>
        <v>CAST</v>
      </c>
      <c r="K699" s="6" t="n">
        <f aca="false">IF(COUNT(E699,H699)=0,"",MIN(E699,H699))</f>
        <v>33.99</v>
      </c>
      <c r="L699" s="6" t="str">
        <f aca="false">IF(COUNT(E699,H699)&lt;2,"",E699-H699)</f>
        <v/>
      </c>
      <c r="M699" s="7" t="str">
        <f aca="false">IF(COUNT(E699,H699)&lt;2,"",E699/H699-1)</f>
        <v/>
      </c>
    </row>
    <row r="700" customFormat="false" ht="15" hidden="false" customHeight="false" outlineLevel="0" collapsed="false">
      <c r="A700" s="4" t="n">
        <v>19099</v>
      </c>
      <c r="B700" s="4" t="s">
        <v>19061</v>
      </c>
      <c r="C700" s="4" t="s">
        <v>18992</v>
      </c>
      <c r="D700" s="35" t="n">
        <v>4.59</v>
      </c>
      <c r="E700" s="35" t="n">
        <v>3.65</v>
      </c>
      <c r="F700" s="36"/>
      <c r="G700" s="35" t="n">
        <v>4.6</v>
      </c>
      <c r="H700" s="35" t="n">
        <v>3.59</v>
      </c>
      <c r="I700" s="36" t="n">
        <v>84</v>
      </c>
      <c r="J700" s="4" t="str">
        <f aca="false">IF(COUNT(E700,H700)=0,"",IF(H700="","CAST",IF(E700="","MAB",IF(E700&lt;H700,"CAST",IF(H700&lt;E700,"MAB","EMPATE")))))</f>
        <v>MAB</v>
      </c>
      <c r="K700" s="6" t="n">
        <f aca="false">IF(COUNT(E700,H700)=0,"",MIN(E700,H700))</f>
        <v>3.59</v>
      </c>
      <c r="L700" s="6" t="n">
        <f aca="false">IF(COUNT(E700,H700)&lt;2,"",E700-H700)</f>
        <v>0.0600000000000001</v>
      </c>
      <c r="M700" s="7" t="n">
        <f aca="false">IF(COUNT(E700,H700)&lt;2,"",E700/H700-1)</f>
        <v>0.0167130919220055</v>
      </c>
    </row>
    <row r="701" customFormat="false" ht="15" hidden="false" customHeight="false" outlineLevel="0" collapsed="false">
      <c r="A701" s="4" t="n">
        <v>19057</v>
      </c>
      <c r="B701" s="4" t="s">
        <v>19062</v>
      </c>
      <c r="C701" s="4" t="s">
        <v>18992</v>
      </c>
      <c r="D701" s="35" t="n">
        <v>8.77</v>
      </c>
      <c r="E701" s="35" t="n">
        <v>6.99</v>
      </c>
      <c r="F701" s="36"/>
      <c r="G701" s="35" t="n">
        <v>8.77</v>
      </c>
      <c r="H701" s="35" t="n">
        <v>6.89</v>
      </c>
      <c r="I701" s="36" t="n">
        <v>44</v>
      </c>
      <c r="J701" s="4" t="str">
        <f aca="false">IF(COUNT(E701,H701)=0,"",IF(H701="","CAST",IF(E701="","MAB",IF(E701&lt;H701,"CAST",IF(H701&lt;E701,"MAB","EMPATE")))))</f>
        <v>MAB</v>
      </c>
      <c r="K701" s="6" t="n">
        <f aca="false">IF(COUNT(E701,H701)=0,"",MIN(E701,H701))</f>
        <v>6.89</v>
      </c>
      <c r="L701" s="6" t="n">
        <f aca="false">IF(COUNT(E701,H701)&lt;2,"",E701-H701)</f>
        <v>0.100000000000001</v>
      </c>
      <c r="M701" s="7" t="n">
        <f aca="false">IF(COUNT(E701,H701)&lt;2,"",E701/H701-1)</f>
        <v>0.0145137880986939</v>
      </c>
    </row>
    <row r="702" customFormat="false" ht="15" hidden="false" customHeight="false" outlineLevel="0" collapsed="false">
      <c r="A702" s="4" t="n">
        <v>26614</v>
      </c>
      <c r="B702" s="4" t="s">
        <v>19063</v>
      </c>
      <c r="C702" s="4" t="s">
        <v>18992</v>
      </c>
      <c r="D702" s="35"/>
      <c r="E702" s="35"/>
      <c r="F702" s="36"/>
      <c r="G702" s="35" t="n">
        <v>10.71</v>
      </c>
      <c r="H702" s="35" t="n">
        <v>8.49</v>
      </c>
      <c r="I702" s="36"/>
      <c r="J702" s="4" t="str">
        <f aca="false">IF(COUNT(E702,H702)=0,"",IF(H702="","CAST",IF(E702="","MAB",IF(E702&lt;H702,"CAST",IF(H702&lt;E702,"MAB","EMPATE")))))</f>
        <v>MAB</v>
      </c>
      <c r="K702" s="6" t="n">
        <f aca="false">IF(COUNT(E702,H702)=0,"",MIN(E702,H702))</f>
        <v>8.49</v>
      </c>
      <c r="L702" s="6" t="str">
        <f aca="false">IF(COUNT(E702,H702)&lt;2,"",E702-H702)</f>
        <v/>
      </c>
      <c r="M702" s="7" t="str">
        <f aca="false">IF(COUNT(E702,H702)&lt;2,"",E702/H702-1)</f>
        <v/>
      </c>
    </row>
    <row r="703" customFormat="false" ht="15" hidden="false" customHeight="false" outlineLevel="0" collapsed="false">
      <c r="A703" s="4" t="n">
        <v>13652</v>
      </c>
      <c r="B703" s="4" t="s">
        <v>19064</v>
      </c>
      <c r="C703" s="4" t="s">
        <v>19065</v>
      </c>
      <c r="D703" s="35"/>
      <c r="E703" s="35"/>
      <c r="F703" s="36"/>
      <c r="G703" s="35" t="n">
        <v>9.01</v>
      </c>
      <c r="H703" s="35" t="n">
        <v>6.99</v>
      </c>
      <c r="I703" s="36" t="n">
        <v>40</v>
      </c>
      <c r="J703" s="4" t="str">
        <f aca="false">IF(COUNT(E703,H703)=0,"",IF(H703="","CAST",IF(E703="","MAB",IF(E703&lt;H703,"CAST",IF(H703&lt;E703,"MAB","EMPATE")))))</f>
        <v>MAB</v>
      </c>
      <c r="K703" s="6" t="n">
        <f aca="false">IF(COUNT(E703,H703)=0,"",MIN(E703,H703))</f>
        <v>6.99</v>
      </c>
      <c r="L703" s="6" t="str">
        <f aca="false">IF(COUNT(E703,H703)&lt;2,"",E703-H703)</f>
        <v/>
      </c>
      <c r="M703" s="7" t="str">
        <f aca="false">IF(COUNT(E703,H703)&lt;2,"",E703/H703-1)</f>
        <v/>
      </c>
    </row>
    <row r="704" customFormat="false" ht="15" hidden="false" customHeight="false" outlineLevel="0" collapsed="false">
      <c r="A704" s="4" t="n">
        <v>5498</v>
      </c>
      <c r="B704" s="4" t="s">
        <v>19066</v>
      </c>
      <c r="C704" s="4" t="s">
        <v>19065</v>
      </c>
      <c r="D704" s="35" t="n">
        <v>20.8</v>
      </c>
      <c r="E704" s="35" t="n">
        <v>16.49</v>
      </c>
      <c r="F704" s="36"/>
      <c r="G704" s="35" t="n">
        <v>20.8</v>
      </c>
      <c r="H704" s="35" t="n">
        <v>16.59</v>
      </c>
      <c r="I704" s="36"/>
      <c r="J704" s="4" t="str">
        <f aca="false">IF(COUNT(E704,H704)=0,"",IF(H704="","CAST",IF(E704="","MAB",IF(E704&lt;H704,"CAST",IF(H704&lt;E704,"MAB","EMPATE")))))</f>
        <v>CAST</v>
      </c>
      <c r="K704" s="6" t="n">
        <f aca="false">IF(COUNT(E704,H704)=0,"",MIN(E704,H704))</f>
        <v>16.49</v>
      </c>
      <c r="L704" s="6" t="n">
        <f aca="false">IF(COUNT(E704,H704)&lt;2,"",E704-H704)</f>
        <v>-0.100000000000001</v>
      </c>
      <c r="M704" s="7" t="n">
        <f aca="false">IF(COUNT(E704,H704)&lt;2,"",E704/H704-1)</f>
        <v>-0.00602772754671499</v>
      </c>
    </row>
    <row r="705" customFormat="false" ht="15" hidden="false" customHeight="false" outlineLevel="0" collapsed="false">
      <c r="A705" s="4" t="n">
        <v>9823</v>
      </c>
      <c r="B705" s="4" t="s">
        <v>19067</v>
      </c>
      <c r="C705" s="4" t="s">
        <v>19065</v>
      </c>
      <c r="D705" s="35" t="n">
        <v>23.22</v>
      </c>
      <c r="E705" s="35" t="n">
        <v>18.59</v>
      </c>
      <c r="F705" s="36"/>
      <c r="G705" s="35" t="n">
        <v>23.22</v>
      </c>
      <c r="H705" s="35" t="n">
        <v>18.59</v>
      </c>
      <c r="I705" s="36"/>
      <c r="J705" s="4" t="str">
        <f aca="false">IF(COUNT(E705,H705)=0,"",IF(H705="","CAST",IF(E705="","MAB",IF(E705&lt;H705,"CAST",IF(H705&lt;E705,"MAB","EMPATE")))))</f>
        <v>EMPATE</v>
      </c>
      <c r="K705" s="6" t="n">
        <f aca="false">IF(COUNT(E705,H705)=0,"",MIN(E705,H705))</f>
        <v>18.59</v>
      </c>
      <c r="L705" s="6" t="n">
        <f aca="false">IF(COUNT(E705,H705)&lt;2,"",E705-H705)</f>
        <v>0</v>
      </c>
      <c r="M705" s="7" t="n">
        <f aca="false">IF(COUNT(E705,H705)&lt;2,"",E705/H705-1)</f>
        <v>0</v>
      </c>
    </row>
    <row r="706" customFormat="false" ht="15" hidden="false" customHeight="false" outlineLevel="0" collapsed="false">
      <c r="A706" s="4" t="n">
        <v>5280</v>
      </c>
      <c r="B706" s="4" t="s">
        <v>19068</v>
      </c>
      <c r="C706" s="4" t="s">
        <v>19065</v>
      </c>
      <c r="D706" s="35" t="n">
        <v>11.25</v>
      </c>
      <c r="E706" s="35" t="n">
        <v>8.99</v>
      </c>
      <c r="F706" s="36"/>
      <c r="G706" s="35" t="n">
        <v>11.25</v>
      </c>
      <c r="H706" s="35" t="n">
        <v>8.99</v>
      </c>
      <c r="I706" s="36"/>
      <c r="J706" s="4" t="str">
        <f aca="false">IF(COUNT(E706,H706)=0,"",IF(H706="","CAST",IF(E706="","MAB",IF(E706&lt;H706,"CAST",IF(H706&lt;E706,"MAB","EMPATE")))))</f>
        <v>EMPATE</v>
      </c>
      <c r="K706" s="6" t="n">
        <f aca="false">IF(COUNT(E706,H706)=0,"",MIN(E706,H706))</f>
        <v>8.99</v>
      </c>
      <c r="L706" s="6" t="n">
        <f aca="false">IF(COUNT(E706,H706)&lt;2,"",E706-H706)</f>
        <v>0</v>
      </c>
      <c r="M706" s="7" t="n">
        <f aca="false">IF(COUNT(E706,H706)&lt;2,"",E706/H706-1)</f>
        <v>0</v>
      </c>
    </row>
    <row r="707" customFormat="false" ht="15" hidden="false" customHeight="false" outlineLevel="0" collapsed="false">
      <c r="A707" s="4" t="n">
        <v>12654</v>
      </c>
      <c r="B707" s="4" t="s">
        <v>19069</v>
      </c>
      <c r="C707" s="4" t="s">
        <v>19065</v>
      </c>
      <c r="D707" s="35"/>
      <c r="E707" s="35"/>
      <c r="F707" s="36"/>
      <c r="G707" s="35" t="n">
        <v>10.09</v>
      </c>
      <c r="H707" s="35" t="n">
        <v>7.99</v>
      </c>
      <c r="I707" s="36"/>
      <c r="J707" s="4" t="str">
        <f aca="false">IF(COUNT(E707,H707)=0,"",IF(H707="","CAST",IF(E707="","MAB",IF(E707&lt;H707,"CAST",IF(H707&lt;E707,"MAB","EMPATE")))))</f>
        <v>MAB</v>
      </c>
      <c r="K707" s="6" t="n">
        <f aca="false">IF(COUNT(E707,H707)=0,"",MIN(E707,H707))</f>
        <v>7.99</v>
      </c>
      <c r="L707" s="6" t="str">
        <f aca="false">IF(COUNT(E707,H707)&lt;2,"",E707-H707)</f>
        <v/>
      </c>
      <c r="M707" s="7" t="str">
        <f aca="false">IF(COUNT(E707,H707)&lt;2,"",E707/H707-1)</f>
        <v/>
      </c>
    </row>
    <row r="708" customFormat="false" ht="15" hidden="false" customHeight="false" outlineLevel="0" collapsed="false">
      <c r="A708" s="4" t="n">
        <v>5325</v>
      </c>
      <c r="B708" s="4" t="s">
        <v>19070</v>
      </c>
      <c r="C708" s="4" t="s">
        <v>19065</v>
      </c>
      <c r="D708" s="35"/>
      <c r="E708" s="35"/>
      <c r="F708" s="36"/>
      <c r="G708" s="35" t="n">
        <v>6.52</v>
      </c>
      <c r="H708" s="35" t="n">
        <v>5.19</v>
      </c>
      <c r="I708" s="36"/>
      <c r="J708" s="4" t="str">
        <f aca="false">IF(COUNT(E708,H708)=0,"",IF(H708="","CAST",IF(E708="","MAB",IF(E708&lt;H708,"CAST",IF(H708&lt;E708,"MAB","EMPATE")))))</f>
        <v>MAB</v>
      </c>
      <c r="K708" s="6" t="n">
        <f aca="false">IF(COUNT(E708,H708)=0,"",MIN(E708,H708))</f>
        <v>5.19</v>
      </c>
      <c r="L708" s="6" t="str">
        <f aca="false">IF(COUNT(E708,H708)&lt;2,"",E708-H708)</f>
        <v/>
      </c>
      <c r="M708" s="7" t="str">
        <f aca="false">IF(COUNT(E708,H708)&lt;2,"",E708/H708-1)</f>
        <v/>
      </c>
    </row>
    <row r="709" customFormat="false" ht="15" hidden="false" customHeight="false" outlineLevel="0" collapsed="false">
      <c r="A709" s="4" t="n">
        <v>5581</v>
      </c>
      <c r="B709" s="4" t="s">
        <v>19071</v>
      </c>
      <c r="C709" s="4" t="s">
        <v>19065</v>
      </c>
      <c r="D709" s="35"/>
      <c r="E709" s="35"/>
      <c r="F709" s="36"/>
      <c r="G709" s="35" t="n">
        <v>7.7</v>
      </c>
      <c r="H709" s="35" t="n">
        <v>6.19</v>
      </c>
      <c r="I709" s="36"/>
      <c r="J709" s="4" t="str">
        <f aca="false">IF(COUNT(E709,H709)=0,"",IF(H709="","CAST",IF(E709="","MAB",IF(E709&lt;H709,"CAST",IF(H709&lt;E709,"MAB","EMPATE")))))</f>
        <v>MAB</v>
      </c>
      <c r="K709" s="6" t="n">
        <f aca="false">IF(COUNT(E709,H709)=0,"",MIN(E709,H709))</f>
        <v>6.19</v>
      </c>
      <c r="L709" s="6" t="str">
        <f aca="false">IF(COUNT(E709,H709)&lt;2,"",E709-H709)</f>
        <v/>
      </c>
      <c r="M709" s="7" t="str">
        <f aca="false">IF(COUNT(E709,H709)&lt;2,"",E709/H709-1)</f>
        <v/>
      </c>
    </row>
    <row r="710" customFormat="false" ht="15" hidden="false" customHeight="false" outlineLevel="0" collapsed="false">
      <c r="A710" s="4" t="n">
        <v>12590</v>
      </c>
      <c r="B710" s="4" t="s">
        <v>19072</v>
      </c>
      <c r="C710" s="4" t="s">
        <v>19065</v>
      </c>
      <c r="D710" s="35"/>
      <c r="E710" s="35"/>
      <c r="F710" s="36"/>
      <c r="G710" s="35" t="n">
        <v>9.59</v>
      </c>
      <c r="H710" s="35" t="n">
        <v>7.59</v>
      </c>
      <c r="I710" s="36" t="n">
        <v>40</v>
      </c>
      <c r="J710" s="4" t="str">
        <f aca="false">IF(COUNT(E710,H710)=0,"",IF(H710="","CAST",IF(E710="","MAB",IF(E710&lt;H710,"CAST",IF(H710&lt;E710,"MAB","EMPATE")))))</f>
        <v>MAB</v>
      </c>
      <c r="K710" s="6" t="n">
        <f aca="false">IF(COUNT(E710,H710)=0,"",MIN(E710,H710))</f>
        <v>7.59</v>
      </c>
      <c r="L710" s="6" t="str">
        <f aca="false">IF(COUNT(E710,H710)&lt;2,"",E710-H710)</f>
        <v/>
      </c>
      <c r="M710" s="7" t="str">
        <f aca="false">IF(COUNT(E710,H710)&lt;2,"",E710/H710-1)</f>
        <v/>
      </c>
    </row>
    <row r="711" customFormat="false" ht="15" hidden="false" customHeight="false" outlineLevel="0" collapsed="false">
      <c r="A711" s="4" t="n">
        <v>14541</v>
      </c>
      <c r="B711" s="4" t="s">
        <v>19073</v>
      </c>
      <c r="C711" s="4" t="s">
        <v>19065</v>
      </c>
      <c r="D711" s="35" t="n">
        <v>36.01</v>
      </c>
      <c r="E711" s="35" t="n">
        <v>28.99</v>
      </c>
      <c r="F711" s="36"/>
      <c r="G711" s="35"/>
      <c r="H711" s="35"/>
      <c r="I711" s="36"/>
      <c r="J711" s="4" t="str">
        <f aca="false">IF(COUNT(E711,H711)=0,"",IF(H711="","CAST",IF(E711="","MAB",IF(E711&lt;H711,"CAST",IF(H711&lt;E711,"MAB","EMPATE")))))</f>
        <v>CAST</v>
      </c>
      <c r="K711" s="6" t="n">
        <f aca="false">IF(COUNT(E711,H711)=0,"",MIN(E711,H711))</f>
        <v>28.99</v>
      </c>
      <c r="L711" s="6" t="str">
        <f aca="false">IF(COUNT(E711,H711)&lt;2,"",E711-H711)</f>
        <v/>
      </c>
      <c r="M711" s="7" t="str">
        <f aca="false">IF(COUNT(E711,H711)&lt;2,"",E711/H711-1)</f>
        <v/>
      </c>
    </row>
    <row r="712" customFormat="false" ht="15" hidden="false" customHeight="false" outlineLevel="0" collapsed="false">
      <c r="A712" s="4" t="n">
        <v>27415</v>
      </c>
      <c r="B712" s="4" t="s">
        <v>19074</v>
      </c>
      <c r="C712" s="4" t="s">
        <v>19065</v>
      </c>
      <c r="D712" s="35"/>
      <c r="E712" s="35"/>
      <c r="F712" s="36"/>
      <c r="G712" s="35" t="n">
        <v>45.31</v>
      </c>
      <c r="H712" s="35" t="n">
        <v>34.99</v>
      </c>
      <c r="I712" s="36"/>
      <c r="J712" s="4" t="str">
        <f aca="false">IF(COUNT(E712,H712)=0,"",IF(H712="","CAST",IF(E712="","MAB",IF(E712&lt;H712,"CAST",IF(H712&lt;E712,"MAB","EMPATE")))))</f>
        <v>MAB</v>
      </c>
      <c r="K712" s="6" t="n">
        <f aca="false">IF(COUNT(E712,H712)=0,"",MIN(E712,H712))</f>
        <v>34.99</v>
      </c>
      <c r="L712" s="6" t="str">
        <f aca="false">IF(COUNT(E712,H712)&lt;2,"",E712-H712)</f>
        <v/>
      </c>
      <c r="M712" s="7" t="str">
        <f aca="false">IF(COUNT(E712,H712)&lt;2,"",E712/H712-1)</f>
        <v/>
      </c>
    </row>
    <row r="713" customFormat="false" ht="15" hidden="false" customHeight="false" outlineLevel="0" collapsed="false">
      <c r="A713" s="4" t="n">
        <v>13613</v>
      </c>
      <c r="B713" s="4" t="s">
        <v>19075</v>
      </c>
      <c r="C713" s="4" t="s">
        <v>19065</v>
      </c>
      <c r="D713" s="35" t="n">
        <v>50.93</v>
      </c>
      <c r="E713" s="35" t="n">
        <v>39.99</v>
      </c>
      <c r="F713" s="36"/>
      <c r="G713" s="35" t="n">
        <v>50.93</v>
      </c>
      <c r="H713" s="35" t="n">
        <v>40.99</v>
      </c>
      <c r="I713" s="36"/>
      <c r="J713" s="4" t="str">
        <f aca="false">IF(COUNT(E713,H713)=0,"",IF(H713="","CAST",IF(E713="","MAB",IF(E713&lt;H713,"CAST",IF(H713&lt;E713,"MAB","EMPATE")))))</f>
        <v>CAST</v>
      </c>
      <c r="K713" s="6" t="n">
        <f aca="false">IF(COUNT(E713,H713)=0,"",MIN(E713,H713))</f>
        <v>39.99</v>
      </c>
      <c r="L713" s="6" t="n">
        <f aca="false">IF(COUNT(E713,H713)&lt;2,"",E713-H713)</f>
        <v>-1</v>
      </c>
      <c r="M713" s="7" t="n">
        <f aca="false">IF(COUNT(E713,H713)&lt;2,"",E713/H713-1)</f>
        <v>-0.0243961941937058</v>
      </c>
    </row>
    <row r="714" customFormat="false" ht="15" hidden="false" customHeight="false" outlineLevel="0" collapsed="false">
      <c r="A714" s="4" t="n">
        <v>26081</v>
      </c>
      <c r="B714" s="4" t="s">
        <v>19076</v>
      </c>
      <c r="C714" s="4" t="s">
        <v>19065</v>
      </c>
      <c r="D714" s="35"/>
      <c r="E714" s="35"/>
      <c r="F714" s="36"/>
      <c r="G714" s="35" t="n">
        <v>11.94</v>
      </c>
      <c r="H714" s="35" t="n">
        <v>9.49</v>
      </c>
      <c r="I714" s="36"/>
      <c r="J714" s="4" t="str">
        <f aca="false">IF(COUNT(E714,H714)=0,"",IF(H714="","CAST",IF(E714="","MAB",IF(E714&lt;H714,"CAST",IF(H714&lt;E714,"MAB","EMPATE")))))</f>
        <v>MAB</v>
      </c>
      <c r="K714" s="6" t="n">
        <f aca="false">IF(COUNT(E714,H714)=0,"",MIN(E714,H714))</f>
        <v>9.49</v>
      </c>
      <c r="L714" s="6" t="str">
        <f aca="false">IF(COUNT(E714,H714)&lt;2,"",E714-H714)</f>
        <v/>
      </c>
      <c r="M714" s="7" t="str">
        <f aca="false">IF(COUNT(E714,H714)&lt;2,"",E714/H714-1)</f>
        <v/>
      </c>
    </row>
    <row r="715" customFormat="false" ht="15" hidden="false" customHeight="false" outlineLevel="0" collapsed="false">
      <c r="A715" s="4" t="n">
        <v>12552</v>
      </c>
      <c r="B715" s="4" t="s">
        <v>19077</v>
      </c>
      <c r="C715" s="4" t="s">
        <v>19065</v>
      </c>
      <c r="D715" s="35"/>
      <c r="E715" s="35"/>
      <c r="F715" s="36"/>
      <c r="G715" s="35" t="n">
        <v>22.33</v>
      </c>
      <c r="H715" s="35" t="n">
        <v>17.89</v>
      </c>
      <c r="I715" s="36"/>
      <c r="J715" s="4" t="str">
        <f aca="false">IF(COUNT(E715,H715)=0,"",IF(H715="","CAST",IF(E715="","MAB",IF(E715&lt;H715,"CAST",IF(H715&lt;E715,"MAB","EMPATE")))))</f>
        <v>MAB</v>
      </c>
      <c r="K715" s="6" t="n">
        <f aca="false">IF(COUNT(E715,H715)=0,"",MIN(E715,H715))</f>
        <v>17.89</v>
      </c>
      <c r="L715" s="6" t="str">
        <f aca="false">IF(COUNT(E715,H715)&lt;2,"",E715-H715)</f>
        <v/>
      </c>
      <c r="M715" s="7" t="str">
        <f aca="false">IF(COUNT(E715,H715)&lt;2,"",E715/H715-1)</f>
        <v/>
      </c>
    </row>
    <row r="716" customFormat="false" ht="15" hidden="false" customHeight="false" outlineLevel="0" collapsed="false">
      <c r="A716" s="4" t="n">
        <v>21803</v>
      </c>
      <c r="B716" s="4" t="s">
        <v>19078</v>
      </c>
      <c r="C716" s="4" t="s">
        <v>19065</v>
      </c>
      <c r="D716" s="35"/>
      <c r="E716" s="35"/>
      <c r="F716" s="36"/>
      <c r="G716" s="35" t="n">
        <v>13.71</v>
      </c>
      <c r="H716" s="35" t="n">
        <v>10.99</v>
      </c>
      <c r="I716" s="36"/>
      <c r="J716" s="4" t="str">
        <f aca="false">IF(COUNT(E716,H716)=0,"",IF(H716="","CAST",IF(E716="","MAB",IF(E716&lt;H716,"CAST",IF(H716&lt;E716,"MAB","EMPATE")))))</f>
        <v>MAB</v>
      </c>
      <c r="K716" s="6" t="n">
        <f aca="false">IF(COUNT(E716,H716)=0,"",MIN(E716,H716))</f>
        <v>10.99</v>
      </c>
      <c r="L716" s="6" t="str">
        <f aca="false">IF(COUNT(E716,H716)&lt;2,"",E716-H716)</f>
        <v/>
      </c>
      <c r="M716" s="7" t="str">
        <f aca="false">IF(COUNT(E716,H716)&lt;2,"",E716/H716-1)</f>
        <v/>
      </c>
    </row>
    <row r="717" customFormat="false" ht="15" hidden="false" customHeight="false" outlineLevel="0" collapsed="false">
      <c r="A717" s="4" t="n">
        <v>5579</v>
      </c>
      <c r="B717" s="4" t="s">
        <v>19079</v>
      </c>
      <c r="C717" s="4" t="s">
        <v>19065</v>
      </c>
      <c r="D717" s="35"/>
      <c r="E717" s="35"/>
      <c r="F717" s="36"/>
      <c r="G717" s="35" t="n">
        <v>10.51</v>
      </c>
      <c r="H717" s="35" t="n">
        <v>8.39</v>
      </c>
      <c r="I717" s="36"/>
      <c r="J717" s="4" t="str">
        <f aca="false">IF(COUNT(E717,H717)=0,"",IF(H717="","CAST",IF(E717="","MAB",IF(E717&lt;H717,"CAST",IF(H717&lt;E717,"MAB","EMPATE")))))</f>
        <v>MAB</v>
      </c>
      <c r="K717" s="6" t="n">
        <f aca="false">IF(COUNT(E717,H717)=0,"",MIN(E717,H717))</f>
        <v>8.39</v>
      </c>
      <c r="L717" s="6" t="str">
        <f aca="false">IF(COUNT(E717,H717)&lt;2,"",E717-H717)</f>
        <v/>
      </c>
      <c r="M717" s="7" t="str">
        <f aca="false">IF(COUNT(E717,H717)&lt;2,"",E717/H717-1)</f>
        <v/>
      </c>
    </row>
    <row r="718" customFormat="false" ht="15" hidden="false" customHeight="false" outlineLevel="0" collapsed="false">
      <c r="A718" s="4" t="n">
        <v>5580</v>
      </c>
      <c r="B718" s="4" t="s">
        <v>19080</v>
      </c>
      <c r="C718" s="4" t="s">
        <v>19065</v>
      </c>
      <c r="D718" s="35"/>
      <c r="E718" s="35"/>
      <c r="F718" s="36"/>
      <c r="G718" s="35" t="n">
        <v>9.46</v>
      </c>
      <c r="H718" s="35" t="n">
        <v>7.59</v>
      </c>
      <c r="I718" s="36"/>
      <c r="J718" s="4" t="str">
        <f aca="false">IF(COUNT(E718,H718)=0,"",IF(H718="","CAST",IF(E718="","MAB",IF(E718&lt;H718,"CAST",IF(H718&lt;E718,"MAB","EMPATE")))))</f>
        <v>MAB</v>
      </c>
      <c r="K718" s="6" t="n">
        <f aca="false">IF(COUNT(E718,H718)=0,"",MIN(E718,H718))</f>
        <v>7.59</v>
      </c>
      <c r="L718" s="6" t="str">
        <f aca="false">IF(COUNT(E718,H718)&lt;2,"",E718-H718)</f>
        <v/>
      </c>
      <c r="M718" s="7" t="str">
        <f aca="false">IF(COUNT(E718,H718)&lt;2,"",E718/H718-1)</f>
        <v/>
      </c>
    </row>
    <row r="719" customFormat="false" ht="15" hidden="false" customHeight="false" outlineLevel="0" collapsed="false">
      <c r="A719" s="4" t="n">
        <v>5053</v>
      </c>
      <c r="B719" s="4" t="s">
        <v>19081</v>
      </c>
      <c r="C719" s="4" t="s">
        <v>19065</v>
      </c>
      <c r="D719" s="35" t="n">
        <v>15.15</v>
      </c>
      <c r="E719" s="35" t="n">
        <v>11.99</v>
      </c>
      <c r="F719" s="36"/>
      <c r="G719" s="35" t="n">
        <v>15.14</v>
      </c>
      <c r="H719" s="35" t="n">
        <v>11.99</v>
      </c>
      <c r="I719" s="36"/>
      <c r="J719" s="4" t="str">
        <f aca="false">IF(COUNT(E719,H719)=0,"",IF(H719="","CAST",IF(E719="","MAB",IF(E719&lt;H719,"CAST",IF(H719&lt;E719,"MAB","EMPATE")))))</f>
        <v>EMPATE</v>
      </c>
      <c r="K719" s="6" t="n">
        <f aca="false">IF(COUNT(E719,H719)=0,"",MIN(E719,H719))</f>
        <v>11.99</v>
      </c>
      <c r="L719" s="6" t="n">
        <f aca="false">IF(COUNT(E719,H719)&lt;2,"",E719-H719)</f>
        <v>0</v>
      </c>
      <c r="M719" s="7" t="n">
        <f aca="false">IF(COUNT(E719,H719)&lt;2,"",E719/H719-1)</f>
        <v>0</v>
      </c>
    </row>
    <row r="720" customFormat="false" ht="15" hidden="false" customHeight="false" outlineLevel="0" collapsed="false">
      <c r="A720" s="4" t="n">
        <v>891</v>
      </c>
      <c r="B720" s="4" t="s">
        <v>19082</v>
      </c>
      <c r="C720" s="4" t="s">
        <v>19065</v>
      </c>
      <c r="D720" s="35" t="n">
        <v>4.58</v>
      </c>
      <c r="E720" s="35" t="n">
        <v>3.49</v>
      </c>
      <c r="F720" s="36" t="n">
        <v>100</v>
      </c>
      <c r="G720" s="35" t="n">
        <v>4.63</v>
      </c>
      <c r="H720" s="35" t="n">
        <v>3.49</v>
      </c>
      <c r="I720" s="36" t="n">
        <v>100</v>
      </c>
      <c r="J720" s="4" t="str">
        <f aca="false">IF(COUNT(E720,H720)=0,"",IF(H720="","CAST",IF(E720="","MAB",IF(E720&lt;H720,"CAST",IF(H720&lt;E720,"MAB","EMPATE")))))</f>
        <v>EMPATE</v>
      </c>
      <c r="K720" s="6" t="n">
        <f aca="false">IF(COUNT(E720,H720)=0,"",MIN(E720,H720))</f>
        <v>3.49</v>
      </c>
      <c r="L720" s="6" t="n">
        <f aca="false">IF(COUNT(E720,H720)&lt;2,"",E720-H720)</f>
        <v>0</v>
      </c>
      <c r="M720" s="7" t="n">
        <f aca="false">IF(COUNT(E720,H720)&lt;2,"",E720/H720-1)</f>
        <v>0</v>
      </c>
    </row>
    <row r="721" customFormat="false" ht="15" hidden="false" customHeight="false" outlineLevel="0" collapsed="false">
      <c r="A721" s="4" t="n">
        <v>5238</v>
      </c>
      <c r="B721" s="4" t="s">
        <v>19083</v>
      </c>
      <c r="C721" s="4" t="s">
        <v>19065</v>
      </c>
      <c r="D721" s="35"/>
      <c r="E721" s="35"/>
      <c r="F721" s="36"/>
      <c r="G721" s="35" t="n">
        <v>12.85</v>
      </c>
      <c r="H721" s="35" t="n">
        <v>10.29</v>
      </c>
      <c r="I721" s="36"/>
      <c r="J721" s="4" t="str">
        <f aca="false">IF(COUNT(E721,H721)=0,"",IF(H721="","CAST",IF(E721="","MAB",IF(E721&lt;H721,"CAST",IF(H721&lt;E721,"MAB","EMPATE")))))</f>
        <v>MAB</v>
      </c>
      <c r="K721" s="6" t="n">
        <f aca="false">IF(COUNT(E721,H721)=0,"",MIN(E721,H721))</f>
        <v>10.29</v>
      </c>
      <c r="L721" s="6" t="str">
        <f aca="false">IF(COUNT(E721,H721)&lt;2,"",E721-H721)</f>
        <v/>
      </c>
      <c r="M721" s="7" t="str">
        <f aca="false">IF(COUNT(E721,H721)&lt;2,"",E721/H721-1)</f>
        <v/>
      </c>
    </row>
    <row r="722" customFormat="false" ht="15" hidden="false" customHeight="false" outlineLevel="0" collapsed="false">
      <c r="A722" s="4" t="n">
        <v>21136</v>
      </c>
      <c r="B722" s="4" t="s">
        <v>19084</v>
      </c>
      <c r="C722" s="4" t="s">
        <v>19065</v>
      </c>
      <c r="D722" s="35" t="n">
        <v>14.69</v>
      </c>
      <c r="E722" s="35" t="n">
        <v>11.89</v>
      </c>
      <c r="F722" s="36"/>
      <c r="G722" s="35" t="n">
        <v>14.69</v>
      </c>
      <c r="H722" s="35" t="n">
        <v>11.79</v>
      </c>
      <c r="I722" s="36"/>
      <c r="J722" s="4" t="str">
        <f aca="false">IF(COUNT(E722,H722)=0,"",IF(H722="","CAST",IF(E722="","MAB",IF(E722&lt;H722,"CAST",IF(H722&lt;E722,"MAB","EMPATE")))))</f>
        <v>MAB</v>
      </c>
      <c r="K722" s="6" t="n">
        <f aca="false">IF(COUNT(E722,H722)=0,"",MIN(E722,H722))</f>
        <v>11.79</v>
      </c>
      <c r="L722" s="6" t="n">
        <f aca="false">IF(COUNT(E722,H722)&lt;2,"",E722-H722)</f>
        <v>0.100000000000001</v>
      </c>
      <c r="M722" s="7" t="n">
        <f aca="false">IF(COUNT(E722,H722)&lt;2,"",E722/H722-1)</f>
        <v>0.00848176420695523</v>
      </c>
    </row>
    <row r="723" customFormat="false" ht="15" hidden="false" customHeight="false" outlineLevel="0" collapsed="false">
      <c r="A723" s="4" t="n">
        <v>14902</v>
      </c>
      <c r="B723" s="4" t="s">
        <v>19085</v>
      </c>
      <c r="C723" s="4" t="s">
        <v>19065</v>
      </c>
      <c r="D723" s="35"/>
      <c r="E723" s="35"/>
      <c r="F723" s="36"/>
      <c r="G723" s="35" t="n">
        <v>2.9</v>
      </c>
      <c r="H723" s="35" t="n">
        <v>2.29</v>
      </c>
      <c r="I723" s="36" t="n">
        <v>100</v>
      </c>
      <c r="J723" s="4" t="str">
        <f aca="false">IF(COUNT(E723,H723)=0,"",IF(H723="","CAST",IF(E723="","MAB",IF(E723&lt;H723,"CAST",IF(H723&lt;E723,"MAB","EMPATE")))))</f>
        <v>MAB</v>
      </c>
      <c r="K723" s="6" t="n">
        <f aca="false">IF(COUNT(E723,H723)=0,"",MIN(E723,H723))</f>
        <v>2.29</v>
      </c>
      <c r="L723" s="6" t="str">
        <f aca="false">IF(COUNT(E723,H723)&lt;2,"",E723-H723)</f>
        <v/>
      </c>
      <c r="M723" s="7" t="str">
        <f aca="false">IF(COUNT(E723,H723)&lt;2,"",E723/H723-1)</f>
        <v/>
      </c>
    </row>
    <row r="724" customFormat="false" ht="15" hidden="false" customHeight="false" outlineLevel="0" collapsed="false">
      <c r="A724" s="4" t="n">
        <v>6388</v>
      </c>
      <c r="B724" s="4" t="s">
        <v>19086</v>
      </c>
      <c r="C724" s="4" t="s">
        <v>19065</v>
      </c>
      <c r="D724" s="35" t="n">
        <v>8.71</v>
      </c>
      <c r="E724" s="35" t="n">
        <v>6.99</v>
      </c>
      <c r="F724" s="36"/>
      <c r="G724" s="35"/>
      <c r="H724" s="35"/>
      <c r="I724" s="36"/>
      <c r="J724" s="4" t="str">
        <f aca="false">IF(COUNT(E724,H724)=0,"",IF(H724="","CAST",IF(E724="","MAB",IF(E724&lt;H724,"CAST",IF(H724&lt;E724,"MAB","EMPATE")))))</f>
        <v>CAST</v>
      </c>
      <c r="K724" s="6" t="n">
        <f aca="false">IF(COUNT(E724,H724)=0,"",MIN(E724,H724))</f>
        <v>6.99</v>
      </c>
      <c r="L724" s="6" t="str">
        <f aca="false">IF(COUNT(E724,H724)&lt;2,"",E724-H724)</f>
        <v/>
      </c>
      <c r="M724" s="7" t="str">
        <f aca="false">IF(COUNT(E724,H724)&lt;2,"",E724/H724-1)</f>
        <v/>
      </c>
    </row>
    <row r="725" customFormat="false" ht="15" hidden="false" customHeight="false" outlineLevel="0" collapsed="false">
      <c r="A725" s="4" t="n">
        <v>6389</v>
      </c>
      <c r="B725" s="4" t="s">
        <v>19087</v>
      </c>
      <c r="C725" s="4" t="s">
        <v>19065</v>
      </c>
      <c r="D725" s="35"/>
      <c r="E725" s="35"/>
      <c r="F725" s="36"/>
      <c r="G725" s="35" t="n">
        <v>8.61</v>
      </c>
      <c r="H725" s="35" t="n">
        <v>6.89</v>
      </c>
      <c r="I725" s="36"/>
      <c r="J725" s="4" t="str">
        <f aca="false">IF(COUNT(E725,H725)=0,"",IF(H725="","CAST",IF(E725="","MAB",IF(E725&lt;H725,"CAST",IF(H725&lt;E725,"MAB","EMPATE")))))</f>
        <v>MAB</v>
      </c>
      <c r="K725" s="6" t="n">
        <f aca="false">IF(COUNT(E725,H725)=0,"",MIN(E725,H725))</f>
        <v>6.89</v>
      </c>
      <c r="L725" s="6" t="str">
        <f aca="false">IF(COUNT(E725,H725)&lt;2,"",E725-H725)</f>
        <v/>
      </c>
      <c r="M725" s="7" t="str">
        <f aca="false">IF(COUNT(E725,H725)&lt;2,"",E725/H725-1)</f>
        <v/>
      </c>
    </row>
    <row r="726" customFormat="false" ht="15" hidden="false" customHeight="false" outlineLevel="0" collapsed="false">
      <c r="A726" s="4" t="n">
        <v>13438</v>
      </c>
      <c r="B726" s="4" t="s">
        <v>19088</v>
      </c>
      <c r="C726" s="4" t="s">
        <v>19065</v>
      </c>
      <c r="D726" s="35" t="n">
        <v>34.28</v>
      </c>
      <c r="E726" s="35" t="n">
        <v>27.49</v>
      </c>
      <c r="F726" s="36"/>
      <c r="G726" s="35" t="n">
        <v>34.28</v>
      </c>
      <c r="H726" s="35" t="n">
        <v>27.49</v>
      </c>
      <c r="I726" s="36"/>
      <c r="J726" s="4" t="str">
        <f aca="false">IF(COUNT(E726,H726)=0,"",IF(H726="","CAST",IF(E726="","MAB",IF(E726&lt;H726,"CAST",IF(H726&lt;E726,"MAB","EMPATE")))))</f>
        <v>EMPATE</v>
      </c>
      <c r="K726" s="6" t="n">
        <f aca="false">IF(COUNT(E726,H726)=0,"",MIN(E726,H726))</f>
        <v>27.49</v>
      </c>
      <c r="L726" s="6" t="n">
        <f aca="false">IF(COUNT(E726,H726)&lt;2,"",E726-H726)</f>
        <v>0</v>
      </c>
      <c r="M726" s="7" t="n">
        <f aca="false">IF(COUNT(E726,H726)&lt;2,"",E726/H726-1)</f>
        <v>0</v>
      </c>
    </row>
    <row r="727" customFormat="false" ht="15" hidden="false" customHeight="false" outlineLevel="0" collapsed="false">
      <c r="A727" s="4" t="n">
        <v>13526</v>
      </c>
      <c r="B727" s="4" t="s">
        <v>19089</v>
      </c>
      <c r="C727" s="4" t="s">
        <v>19065</v>
      </c>
      <c r="D727" s="35"/>
      <c r="E727" s="35"/>
      <c r="F727" s="36"/>
      <c r="G727" s="35" t="n">
        <v>34.21</v>
      </c>
      <c r="H727" s="35" t="n">
        <v>27.49</v>
      </c>
      <c r="I727" s="36"/>
      <c r="J727" s="4" t="str">
        <f aca="false">IF(COUNT(E727,H727)=0,"",IF(H727="","CAST",IF(E727="","MAB",IF(E727&lt;H727,"CAST",IF(H727&lt;E727,"MAB","EMPATE")))))</f>
        <v>MAB</v>
      </c>
      <c r="K727" s="6" t="n">
        <f aca="false">IF(COUNT(E727,H727)=0,"",MIN(E727,H727))</f>
        <v>27.49</v>
      </c>
      <c r="L727" s="6" t="str">
        <f aca="false">IF(COUNT(E727,H727)&lt;2,"",E727-H727)</f>
        <v/>
      </c>
      <c r="M727" s="7" t="str">
        <f aca="false">IF(COUNT(E727,H727)&lt;2,"",E727/H727-1)</f>
        <v/>
      </c>
    </row>
    <row r="728" customFormat="false" ht="15" hidden="false" customHeight="false" outlineLevel="0" collapsed="false">
      <c r="A728" s="4" t="n">
        <v>19792</v>
      </c>
      <c r="B728" s="4" t="s">
        <v>19090</v>
      </c>
      <c r="C728" s="4" t="s">
        <v>19065</v>
      </c>
      <c r="D728" s="35"/>
      <c r="E728" s="35"/>
      <c r="F728" s="36"/>
      <c r="G728" s="35" t="n">
        <v>5.91</v>
      </c>
      <c r="H728" s="35" t="n">
        <v>4.49</v>
      </c>
      <c r="I728" s="36" t="n">
        <v>50</v>
      </c>
      <c r="J728" s="4" t="str">
        <f aca="false">IF(COUNT(E728,H728)=0,"",IF(H728="","CAST",IF(E728="","MAB",IF(E728&lt;H728,"CAST",IF(H728&lt;E728,"MAB","EMPATE")))))</f>
        <v>MAB</v>
      </c>
      <c r="K728" s="6" t="n">
        <f aca="false">IF(COUNT(E728,H728)=0,"",MIN(E728,H728))</f>
        <v>4.49</v>
      </c>
      <c r="L728" s="6" t="str">
        <f aca="false">IF(COUNT(E728,H728)&lt;2,"",E728-H728)</f>
        <v/>
      </c>
      <c r="M728" s="7" t="str">
        <f aca="false">IF(COUNT(E728,H728)&lt;2,"",E728/H728-1)</f>
        <v/>
      </c>
    </row>
    <row r="729" customFormat="false" ht="15" hidden="false" customHeight="false" outlineLevel="0" collapsed="false">
      <c r="A729" s="4" t="n">
        <v>22694</v>
      </c>
      <c r="B729" s="4" t="s">
        <v>19091</v>
      </c>
      <c r="C729" s="4" t="s">
        <v>19065</v>
      </c>
      <c r="D729" s="35"/>
      <c r="E729" s="35"/>
      <c r="F729" s="36"/>
      <c r="G729" s="35" t="n">
        <v>11.49</v>
      </c>
      <c r="H729" s="35" t="n">
        <v>8.99</v>
      </c>
      <c r="I729" s="36"/>
      <c r="J729" s="4" t="str">
        <f aca="false">IF(COUNT(E729,H729)=0,"",IF(H729="","CAST",IF(E729="","MAB",IF(E729&lt;H729,"CAST",IF(H729&lt;E729,"MAB","EMPATE")))))</f>
        <v>MAB</v>
      </c>
      <c r="K729" s="6" t="n">
        <f aca="false">IF(COUNT(E729,H729)=0,"",MIN(E729,H729))</f>
        <v>8.99</v>
      </c>
      <c r="L729" s="6" t="str">
        <f aca="false">IF(COUNT(E729,H729)&lt;2,"",E729-H729)</f>
        <v/>
      </c>
      <c r="M729" s="7" t="str">
        <f aca="false">IF(COUNT(E729,H729)&lt;2,"",E729/H729-1)</f>
        <v/>
      </c>
    </row>
    <row r="730" customFormat="false" ht="15" hidden="false" customHeight="false" outlineLevel="0" collapsed="false">
      <c r="A730" s="4" t="n">
        <v>14904</v>
      </c>
      <c r="B730" s="4" t="s">
        <v>19092</v>
      </c>
      <c r="C730" s="4" t="s">
        <v>19065</v>
      </c>
      <c r="D730" s="35"/>
      <c r="E730" s="35"/>
      <c r="F730" s="36"/>
      <c r="G730" s="35" t="n">
        <v>10.04</v>
      </c>
      <c r="H730" s="35" t="n">
        <v>7.99</v>
      </c>
      <c r="I730" s="36"/>
      <c r="J730" s="4" t="str">
        <f aca="false">IF(COUNT(E730,H730)=0,"",IF(H730="","CAST",IF(E730="","MAB",IF(E730&lt;H730,"CAST",IF(H730&lt;E730,"MAB","EMPATE")))))</f>
        <v>MAB</v>
      </c>
      <c r="K730" s="6" t="n">
        <f aca="false">IF(COUNT(E730,H730)=0,"",MIN(E730,H730))</f>
        <v>7.99</v>
      </c>
      <c r="L730" s="6" t="str">
        <f aca="false">IF(COUNT(E730,H730)&lt;2,"",E730-H730)</f>
        <v/>
      </c>
      <c r="M730" s="7" t="str">
        <f aca="false">IF(COUNT(E730,H730)&lt;2,"",E730/H730-1)</f>
        <v/>
      </c>
    </row>
    <row r="731" customFormat="false" ht="15" hidden="false" customHeight="false" outlineLevel="0" collapsed="false">
      <c r="A731" s="4" t="n">
        <v>2021</v>
      </c>
      <c r="B731" s="4" t="s">
        <v>19093</v>
      </c>
      <c r="C731" s="4" t="s">
        <v>19065</v>
      </c>
      <c r="D731" s="35"/>
      <c r="E731" s="35"/>
      <c r="F731" s="36"/>
      <c r="G731" s="35" t="n">
        <v>2.98</v>
      </c>
      <c r="H731" s="35" t="n">
        <v>2.25</v>
      </c>
      <c r="I731" s="36" t="n">
        <v>100</v>
      </c>
      <c r="J731" s="4" t="str">
        <f aca="false">IF(COUNT(E731,H731)=0,"",IF(H731="","CAST",IF(E731="","MAB",IF(E731&lt;H731,"CAST",IF(H731&lt;E731,"MAB","EMPATE")))))</f>
        <v>MAB</v>
      </c>
      <c r="K731" s="6" t="n">
        <f aca="false">IF(COUNT(E731,H731)=0,"",MIN(E731,H731))</f>
        <v>2.25</v>
      </c>
      <c r="L731" s="6" t="str">
        <f aca="false">IF(COUNT(E731,H731)&lt;2,"",E731-H731)</f>
        <v/>
      </c>
      <c r="M731" s="7" t="str">
        <f aca="false">IF(COUNT(E731,H731)&lt;2,"",E731/H731-1)</f>
        <v/>
      </c>
    </row>
    <row r="732" customFormat="false" ht="15" hidden="false" customHeight="false" outlineLevel="0" collapsed="false">
      <c r="A732" s="4" t="n">
        <v>4376</v>
      </c>
      <c r="B732" s="4" t="s">
        <v>19094</v>
      </c>
      <c r="C732" s="4" t="s">
        <v>19065</v>
      </c>
      <c r="D732" s="35" t="n">
        <v>3.87</v>
      </c>
      <c r="E732" s="35" t="n">
        <v>2.89</v>
      </c>
      <c r="F732" s="36" t="n">
        <v>100</v>
      </c>
      <c r="G732" s="35" t="n">
        <v>3.87</v>
      </c>
      <c r="H732" s="35" t="n">
        <v>2.89</v>
      </c>
      <c r="I732" s="36" t="n">
        <v>100</v>
      </c>
      <c r="J732" s="4" t="str">
        <f aca="false">IF(COUNT(E732,H732)=0,"",IF(H732="","CAST",IF(E732="","MAB",IF(E732&lt;H732,"CAST",IF(H732&lt;E732,"MAB","EMPATE")))))</f>
        <v>EMPATE</v>
      </c>
      <c r="K732" s="6" t="n">
        <f aca="false">IF(COUNT(E732,H732)=0,"",MIN(E732,H732))</f>
        <v>2.89</v>
      </c>
      <c r="L732" s="6" t="n">
        <f aca="false">IF(COUNT(E732,H732)&lt;2,"",E732-H732)</f>
        <v>0</v>
      </c>
      <c r="M732" s="7" t="n">
        <f aca="false">IF(COUNT(E732,H732)&lt;2,"",E732/H732-1)</f>
        <v>0</v>
      </c>
    </row>
    <row r="733" customFormat="false" ht="15" hidden="false" customHeight="false" outlineLevel="0" collapsed="false">
      <c r="A733" s="4" t="n">
        <v>4638</v>
      </c>
      <c r="B733" s="4" t="s">
        <v>19095</v>
      </c>
      <c r="C733" s="4" t="s">
        <v>19065</v>
      </c>
      <c r="D733" s="35" t="n">
        <v>12.29</v>
      </c>
      <c r="E733" s="35" t="n">
        <v>9.89</v>
      </c>
      <c r="F733" s="36"/>
      <c r="G733" s="35"/>
      <c r="H733" s="35"/>
      <c r="I733" s="36"/>
      <c r="J733" s="4" t="str">
        <f aca="false">IF(COUNT(E733,H733)=0,"",IF(H733="","CAST",IF(E733="","MAB",IF(E733&lt;H733,"CAST",IF(H733&lt;E733,"MAB","EMPATE")))))</f>
        <v>CAST</v>
      </c>
      <c r="K733" s="6" t="n">
        <f aca="false">IF(COUNT(E733,H733)=0,"",MIN(E733,H733))</f>
        <v>9.89</v>
      </c>
      <c r="L733" s="6" t="str">
        <f aca="false">IF(COUNT(E733,H733)&lt;2,"",E733-H733)</f>
        <v/>
      </c>
      <c r="M733" s="7" t="str">
        <f aca="false">IF(COUNT(E733,H733)&lt;2,"",E733/H733-1)</f>
        <v/>
      </c>
    </row>
    <row r="734" customFormat="false" ht="15" hidden="false" customHeight="false" outlineLevel="0" collapsed="false">
      <c r="A734" s="4" t="n">
        <v>19790</v>
      </c>
      <c r="B734" s="4" t="s">
        <v>19096</v>
      </c>
      <c r="C734" s="4" t="s">
        <v>19065</v>
      </c>
      <c r="D734" s="35"/>
      <c r="E734" s="35"/>
      <c r="F734" s="36"/>
      <c r="G734" s="35" t="n">
        <v>5.27</v>
      </c>
      <c r="H734" s="35" t="n">
        <v>4.19</v>
      </c>
      <c r="I734" s="36"/>
      <c r="J734" s="4" t="str">
        <f aca="false">IF(COUNT(E734,H734)=0,"",IF(H734="","CAST",IF(E734="","MAB",IF(E734&lt;H734,"CAST",IF(H734&lt;E734,"MAB","EMPATE")))))</f>
        <v>MAB</v>
      </c>
      <c r="K734" s="6" t="n">
        <f aca="false">IF(COUNT(E734,H734)=0,"",MIN(E734,H734))</f>
        <v>4.19</v>
      </c>
      <c r="L734" s="6" t="str">
        <f aca="false">IF(COUNT(E734,H734)&lt;2,"",E734-H734)</f>
        <v/>
      </c>
      <c r="M734" s="7" t="str">
        <f aca="false">IF(COUNT(E734,H734)&lt;2,"",E734/H734-1)</f>
        <v/>
      </c>
    </row>
    <row r="735" customFormat="false" ht="15" hidden="false" customHeight="false" outlineLevel="0" collapsed="false">
      <c r="A735" s="4" t="n">
        <v>6541</v>
      </c>
      <c r="B735" s="4" t="s">
        <v>19097</v>
      </c>
      <c r="C735" s="4" t="s">
        <v>19065</v>
      </c>
      <c r="D735" s="35"/>
      <c r="E735" s="35"/>
      <c r="F735" s="36"/>
      <c r="G735" s="35" t="n">
        <v>12.27</v>
      </c>
      <c r="H735" s="35" t="n">
        <v>9.79</v>
      </c>
      <c r="I735" s="36"/>
      <c r="J735" s="4" t="str">
        <f aca="false">IF(COUNT(E735,H735)=0,"",IF(H735="","CAST",IF(E735="","MAB",IF(E735&lt;H735,"CAST",IF(H735&lt;E735,"MAB","EMPATE")))))</f>
        <v>MAB</v>
      </c>
      <c r="K735" s="6" t="n">
        <f aca="false">IF(COUNT(E735,H735)=0,"",MIN(E735,H735))</f>
        <v>9.79</v>
      </c>
      <c r="L735" s="6" t="str">
        <f aca="false">IF(COUNT(E735,H735)&lt;2,"",E735-H735)</f>
        <v/>
      </c>
      <c r="M735" s="7" t="str">
        <f aca="false">IF(COUNT(E735,H735)&lt;2,"",E735/H735-1)</f>
        <v/>
      </c>
    </row>
    <row r="736" customFormat="false" ht="15" hidden="false" customHeight="false" outlineLevel="0" collapsed="false">
      <c r="A736" s="4" t="n">
        <v>16417</v>
      </c>
      <c r="B736" s="4" t="s">
        <v>19098</v>
      </c>
      <c r="C736" s="4" t="s">
        <v>19065</v>
      </c>
      <c r="D736" s="35"/>
      <c r="E736" s="35"/>
      <c r="F736" s="36"/>
      <c r="G736" s="35" t="n">
        <v>33.23</v>
      </c>
      <c r="H736" s="35" t="n">
        <v>26.69</v>
      </c>
      <c r="I736" s="36"/>
      <c r="J736" s="4" t="str">
        <f aca="false">IF(COUNT(E736,H736)=0,"",IF(H736="","CAST",IF(E736="","MAB",IF(E736&lt;H736,"CAST",IF(H736&lt;E736,"MAB","EMPATE")))))</f>
        <v>MAB</v>
      </c>
      <c r="K736" s="6" t="n">
        <f aca="false">IF(COUNT(E736,H736)=0,"",MIN(E736,H736))</f>
        <v>26.69</v>
      </c>
      <c r="L736" s="6" t="str">
        <f aca="false">IF(COUNT(E736,H736)&lt;2,"",E736-H736)</f>
        <v/>
      </c>
      <c r="M736" s="7" t="str">
        <f aca="false">IF(COUNT(E736,H736)&lt;2,"",E736/H736-1)</f>
        <v/>
      </c>
    </row>
    <row r="737" customFormat="false" ht="15" hidden="false" customHeight="false" outlineLevel="0" collapsed="false">
      <c r="A737" s="4" t="n">
        <v>4536</v>
      </c>
      <c r="B737" s="4" t="s">
        <v>19099</v>
      </c>
      <c r="C737" s="4" t="s">
        <v>19065</v>
      </c>
      <c r="D737" s="35"/>
      <c r="E737" s="35"/>
      <c r="F737" s="36"/>
      <c r="G737" s="35" t="n">
        <v>10.97</v>
      </c>
      <c r="H737" s="35" t="n">
        <v>8.75</v>
      </c>
      <c r="I737" s="36"/>
      <c r="J737" s="4" t="str">
        <f aca="false">IF(COUNT(E737,H737)=0,"",IF(H737="","CAST",IF(E737="","MAB",IF(E737&lt;H737,"CAST",IF(H737&lt;E737,"MAB","EMPATE")))))</f>
        <v>MAB</v>
      </c>
      <c r="K737" s="6" t="n">
        <f aca="false">IF(COUNT(E737,H737)=0,"",MIN(E737,H737))</f>
        <v>8.75</v>
      </c>
      <c r="L737" s="6" t="str">
        <f aca="false">IF(COUNT(E737,H737)&lt;2,"",E737-H737)</f>
        <v/>
      </c>
      <c r="M737" s="7" t="str">
        <f aca="false">IF(COUNT(E737,H737)&lt;2,"",E737/H737-1)</f>
        <v/>
      </c>
    </row>
    <row r="738" customFormat="false" ht="15" hidden="false" customHeight="false" outlineLevel="0" collapsed="false">
      <c r="A738" s="4" t="n">
        <v>27082</v>
      </c>
      <c r="B738" s="4" t="s">
        <v>19100</v>
      </c>
      <c r="C738" s="4" t="s">
        <v>19065</v>
      </c>
      <c r="D738" s="35" t="n">
        <v>4.63</v>
      </c>
      <c r="E738" s="35" t="n">
        <v>3.59</v>
      </c>
      <c r="F738" s="36" t="n">
        <v>60</v>
      </c>
      <c r="G738" s="35" t="n">
        <v>4.64</v>
      </c>
      <c r="H738" s="35" t="n">
        <v>3.55</v>
      </c>
      <c r="I738" s="36"/>
      <c r="J738" s="4" t="str">
        <f aca="false">IF(COUNT(E738,H738)=0,"",IF(H738="","CAST",IF(E738="","MAB",IF(E738&lt;H738,"CAST",IF(H738&lt;E738,"MAB","EMPATE")))))</f>
        <v>MAB</v>
      </c>
      <c r="K738" s="6" t="n">
        <f aca="false">IF(COUNT(E738,H738)=0,"",MIN(E738,H738))</f>
        <v>3.55</v>
      </c>
      <c r="L738" s="6" t="n">
        <f aca="false">IF(COUNT(E738,H738)&lt;2,"",E738-H738)</f>
        <v>0.04</v>
      </c>
      <c r="M738" s="7" t="n">
        <f aca="false">IF(COUNT(E738,H738)&lt;2,"",E738/H738-1)</f>
        <v>0.0112676056338028</v>
      </c>
    </row>
    <row r="739" customFormat="false" ht="15" hidden="false" customHeight="false" outlineLevel="0" collapsed="false">
      <c r="A739" s="4" t="n">
        <v>12781</v>
      </c>
      <c r="B739" s="4" t="s">
        <v>19101</v>
      </c>
      <c r="C739" s="4" t="s">
        <v>19065</v>
      </c>
      <c r="D739" s="35"/>
      <c r="E739" s="35"/>
      <c r="F739" s="36"/>
      <c r="G739" s="35" t="n">
        <v>13.23</v>
      </c>
      <c r="H739" s="35" t="n">
        <v>10.59</v>
      </c>
      <c r="I739" s="36"/>
      <c r="J739" s="4" t="str">
        <f aca="false">IF(COUNT(E739,H739)=0,"",IF(H739="","CAST",IF(E739="","MAB",IF(E739&lt;H739,"CAST",IF(H739&lt;E739,"MAB","EMPATE")))))</f>
        <v>MAB</v>
      </c>
      <c r="K739" s="6" t="n">
        <f aca="false">IF(COUNT(E739,H739)=0,"",MIN(E739,H739))</f>
        <v>10.59</v>
      </c>
      <c r="L739" s="6" t="str">
        <f aca="false">IF(COUNT(E739,H739)&lt;2,"",E739-H739)</f>
        <v/>
      </c>
      <c r="M739" s="7" t="str">
        <f aca="false">IF(COUNT(E739,H739)&lt;2,"",E739/H739-1)</f>
        <v/>
      </c>
    </row>
    <row r="740" customFormat="false" ht="15" hidden="false" customHeight="false" outlineLevel="0" collapsed="false">
      <c r="A740" s="4" t="n">
        <v>5240</v>
      </c>
      <c r="B740" s="4" t="s">
        <v>19102</v>
      </c>
      <c r="C740" s="4" t="s">
        <v>19065</v>
      </c>
      <c r="D740" s="35" t="n">
        <v>7.31</v>
      </c>
      <c r="E740" s="35" t="n">
        <v>5.89</v>
      </c>
      <c r="F740" s="36"/>
      <c r="G740" s="35"/>
      <c r="H740" s="35"/>
      <c r="I740" s="36"/>
      <c r="J740" s="4" t="str">
        <f aca="false">IF(COUNT(E740,H740)=0,"",IF(H740="","CAST",IF(E740="","MAB",IF(E740&lt;H740,"CAST",IF(H740&lt;E740,"MAB","EMPATE")))))</f>
        <v>CAST</v>
      </c>
      <c r="K740" s="6" t="n">
        <f aca="false">IF(COUNT(E740,H740)=0,"",MIN(E740,H740))</f>
        <v>5.89</v>
      </c>
      <c r="L740" s="6" t="str">
        <f aca="false">IF(COUNT(E740,H740)&lt;2,"",E740-H740)</f>
        <v/>
      </c>
      <c r="M740" s="7" t="str">
        <f aca="false">IF(COUNT(E740,H740)&lt;2,"",E740/H740-1)</f>
        <v/>
      </c>
    </row>
    <row r="741" customFormat="false" ht="15" hidden="false" customHeight="false" outlineLevel="0" collapsed="false">
      <c r="A741" s="4" t="n">
        <v>4646</v>
      </c>
      <c r="B741" s="4" t="s">
        <v>19103</v>
      </c>
      <c r="C741" s="4" t="s">
        <v>19065</v>
      </c>
      <c r="D741" s="35"/>
      <c r="E741" s="35"/>
      <c r="F741" s="36"/>
      <c r="G741" s="35" t="n">
        <v>21.07</v>
      </c>
      <c r="H741" s="35" t="n">
        <v>16.99</v>
      </c>
      <c r="I741" s="36" t="n">
        <v>12</v>
      </c>
      <c r="J741" s="4" t="str">
        <f aca="false">IF(COUNT(E741,H741)=0,"",IF(H741="","CAST",IF(E741="","MAB",IF(E741&lt;H741,"CAST",IF(H741&lt;E741,"MAB","EMPATE")))))</f>
        <v>MAB</v>
      </c>
      <c r="K741" s="6" t="n">
        <f aca="false">IF(COUNT(E741,H741)=0,"",MIN(E741,H741))</f>
        <v>16.99</v>
      </c>
      <c r="L741" s="6" t="str">
        <f aca="false">IF(COUNT(E741,H741)&lt;2,"",E741-H741)</f>
        <v/>
      </c>
      <c r="M741" s="7" t="str">
        <f aca="false">IF(COUNT(E741,H741)&lt;2,"",E741/H741-1)</f>
        <v/>
      </c>
    </row>
    <row r="742" customFormat="false" ht="15" hidden="false" customHeight="false" outlineLevel="0" collapsed="false">
      <c r="A742" s="4" t="n">
        <v>25354</v>
      </c>
      <c r="B742" s="4" t="s">
        <v>19104</v>
      </c>
      <c r="C742" s="4" t="s">
        <v>19065</v>
      </c>
      <c r="D742" s="35"/>
      <c r="E742" s="35"/>
      <c r="F742" s="36"/>
      <c r="G742" s="35" t="n">
        <v>29.87</v>
      </c>
      <c r="H742" s="35" t="n">
        <v>23.99</v>
      </c>
      <c r="I742" s="36"/>
      <c r="J742" s="4" t="str">
        <f aca="false">IF(COUNT(E742,H742)=0,"",IF(H742="","CAST",IF(E742="","MAB",IF(E742&lt;H742,"CAST",IF(H742&lt;E742,"MAB","EMPATE")))))</f>
        <v>MAB</v>
      </c>
      <c r="K742" s="6" t="n">
        <f aca="false">IF(COUNT(E742,H742)=0,"",MIN(E742,H742))</f>
        <v>23.99</v>
      </c>
      <c r="L742" s="6" t="str">
        <f aca="false">IF(COUNT(E742,H742)&lt;2,"",E742-H742)</f>
        <v/>
      </c>
      <c r="M742" s="7" t="str">
        <f aca="false">IF(COUNT(E742,H742)&lt;2,"",E742/H742-1)</f>
        <v/>
      </c>
    </row>
    <row r="743" customFormat="false" ht="15" hidden="false" customHeight="false" outlineLevel="0" collapsed="false">
      <c r="A743" s="4" t="n">
        <v>19289</v>
      </c>
      <c r="B743" s="4" t="s">
        <v>19105</v>
      </c>
      <c r="C743" s="4" t="s">
        <v>19065</v>
      </c>
      <c r="D743" s="35"/>
      <c r="E743" s="35"/>
      <c r="F743" s="36"/>
      <c r="G743" s="35" t="n">
        <v>34.78</v>
      </c>
      <c r="H743" s="35" t="n">
        <v>27.99</v>
      </c>
      <c r="I743" s="36" t="n">
        <v>12</v>
      </c>
      <c r="J743" s="4" t="str">
        <f aca="false">IF(COUNT(E743,H743)=0,"",IF(H743="","CAST",IF(E743="","MAB",IF(E743&lt;H743,"CAST",IF(H743&lt;E743,"MAB","EMPATE")))))</f>
        <v>MAB</v>
      </c>
      <c r="K743" s="6" t="n">
        <f aca="false">IF(COUNT(E743,H743)=0,"",MIN(E743,H743))</f>
        <v>27.99</v>
      </c>
      <c r="L743" s="6" t="str">
        <f aca="false">IF(COUNT(E743,H743)&lt;2,"",E743-H743)</f>
        <v/>
      </c>
      <c r="M743" s="7" t="str">
        <f aca="false">IF(COUNT(E743,H743)&lt;2,"",E743/H743-1)</f>
        <v/>
      </c>
    </row>
    <row r="744" customFormat="false" ht="15" hidden="false" customHeight="false" outlineLevel="0" collapsed="false">
      <c r="A744" s="4" t="n">
        <v>27149</v>
      </c>
      <c r="B744" s="4" t="s">
        <v>19106</v>
      </c>
      <c r="C744" s="4" t="s">
        <v>19065</v>
      </c>
      <c r="D744" s="35" t="n">
        <v>117.4</v>
      </c>
      <c r="E744" s="35" t="n">
        <v>93.99</v>
      </c>
      <c r="F744" s="36"/>
      <c r="G744" s="35"/>
      <c r="H744" s="35"/>
      <c r="I744" s="36"/>
      <c r="J744" s="4" t="str">
        <f aca="false">IF(COUNT(E744,H744)=0,"",IF(H744="","CAST",IF(E744="","MAB",IF(E744&lt;H744,"CAST",IF(H744&lt;E744,"MAB","EMPATE")))))</f>
        <v>CAST</v>
      </c>
      <c r="K744" s="6" t="n">
        <f aca="false">IF(COUNT(E744,H744)=0,"",MIN(E744,H744))</f>
        <v>93.99</v>
      </c>
      <c r="L744" s="6" t="str">
        <f aca="false">IF(COUNT(E744,H744)&lt;2,"",E744-H744)</f>
        <v/>
      </c>
      <c r="M744" s="7" t="str">
        <f aca="false">IF(COUNT(E744,H744)&lt;2,"",E744/H744-1)</f>
        <v/>
      </c>
    </row>
    <row r="745" customFormat="false" ht="15" hidden="false" customHeight="false" outlineLevel="0" collapsed="false">
      <c r="A745" s="4" t="n">
        <v>24075</v>
      </c>
      <c r="B745" s="4" t="s">
        <v>19107</v>
      </c>
      <c r="C745" s="4" t="s">
        <v>19065</v>
      </c>
      <c r="D745" s="35"/>
      <c r="E745" s="35"/>
      <c r="F745" s="36"/>
      <c r="G745" s="35" t="n">
        <v>24.77</v>
      </c>
      <c r="H745" s="35" t="n">
        <v>19.79</v>
      </c>
      <c r="I745" s="36"/>
      <c r="J745" s="4" t="str">
        <f aca="false">IF(COUNT(E745,H745)=0,"",IF(H745="","CAST",IF(E745="","MAB",IF(E745&lt;H745,"CAST",IF(H745&lt;E745,"MAB","EMPATE")))))</f>
        <v>MAB</v>
      </c>
      <c r="K745" s="6" t="n">
        <f aca="false">IF(COUNT(E745,H745)=0,"",MIN(E745,H745))</f>
        <v>19.79</v>
      </c>
      <c r="L745" s="6" t="str">
        <f aca="false">IF(COUNT(E745,H745)&lt;2,"",E745-H745)</f>
        <v/>
      </c>
      <c r="M745" s="7" t="str">
        <f aca="false">IF(COUNT(E745,H745)&lt;2,"",E745/H745-1)</f>
        <v/>
      </c>
    </row>
    <row r="746" customFormat="false" ht="15" hidden="false" customHeight="false" outlineLevel="0" collapsed="false">
      <c r="A746" s="4" t="n">
        <v>22165</v>
      </c>
      <c r="B746" s="4" t="s">
        <v>19108</v>
      </c>
      <c r="C746" s="4" t="s">
        <v>19065</v>
      </c>
      <c r="D746" s="35"/>
      <c r="E746" s="35"/>
      <c r="F746" s="36"/>
      <c r="G746" s="35" t="n">
        <v>18.66</v>
      </c>
      <c r="H746" s="35" t="n">
        <v>14.99</v>
      </c>
      <c r="I746" s="36"/>
      <c r="J746" s="4" t="str">
        <f aca="false">IF(COUNT(E746,H746)=0,"",IF(H746="","CAST",IF(E746="","MAB",IF(E746&lt;H746,"CAST",IF(H746&lt;E746,"MAB","EMPATE")))))</f>
        <v>MAB</v>
      </c>
      <c r="K746" s="6" t="n">
        <f aca="false">IF(COUNT(E746,H746)=0,"",MIN(E746,H746))</f>
        <v>14.99</v>
      </c>
      <c r="L746" s="6" t="str">
        <f aca="false">IF(COUNT(E746,H746)&lt;2,"",E746-H746)</f>
        <v/>
      </c>
      <c r="M746" s="7" t="str">
        <f aca="false">IF(COUNT(E746,H746)&lt;2,"",E746/H746-1)</f>
        <v/>
      </c>
    </row>
    <row r="747" customFormat="false" ht="15" hidden="false" customHeight="false" outlineLevel="0" collapsed="false">
      <c r="A747" s="4" t="n">
        <v>22649</v>
      </c>
      <c r="B747" s="4" t="s">
        <v>19109</v>
      </c>
      <c r="C747" s="4" t="s">
        <v>19065</v>
      </c>
      <c r="D747" s="35"/>
      <c r="E747" s="35"/>
      <c r="F747" s="36"/>
      <c r="G747" s="35" t="n">
        <v>9.82</v>
      </c>
      <c r="H747" s="35" t="n">
        <v>7.89</v>
      </c>
      <c r="I747" s="36"/>
      <c r="J747" s="4" t="str">
        <f aca="false">IF(COUNT(E747,H747)=0,"",IF(H747="","CAST",IF(E747="","MAB",IF(E747&lt;H747,"CAST",IF(H747&lt;E747,"MAB","EMPATE")))))</f>
        <v>MAB</v>
      </c>
      <c r="K747" s="6" t="n">
        <f aca="false">IF(COUNT(E747,H747)=0,"",MIN(E747,H747))</f>
        <v>7.89</v>
      </c>
      <c r="L747" s="6" t="str">
        <f aca="false">IF(COUNT(E747,H747)&lt;2,"",E747-H747)</f>
        <v/>
      </c>
      <c r="M747" s="7" t="str">
        <f aca="false">IF(COUNT(E747,H747)&lt;2,"",E747/H747-1)</f>
        <v/>
      </c>
    </row>
    <row r="748" customFormat="false" ht="15" hidden="false" customHeight="false" outlineLevel="0" collapsed="false">
      <c r="A748" s="4" t="n">
        <v>24953</v>
      </c>
      <c r="B748" s="4" t="s">
        <v>19110</v>
      </c>
      <c r="C748" s="4" t="s">
        <v>19065</v>
      </c>
      <c r="D748" s="35"/>
      <c r="E748" s="35"/>
      <c r="F748" s="36"/>
      <c r="G748" s="35" t="n">
        <v>8.16</v>
      </c>
      <c r="H748" s="35" t="n">
        <v>6.59</v>
      </c>
      <c r="I748" s="36" t="n">
        <v>50</v>
      </c>
      <c r="J748" s="4" t="str">
        <f aca="false">IF(COUNT(E748,H748)=0,"",IF(H748="","CAST",IF(E748="","MAB",IF(E748&lt;H748,"CAST",IF(H748&lt;E748,"MAB","EMPATE")))))</f>
        <v>MAB</v>
      </c>
      <c r="K748" s="6" t="n">
        <f aca="false">IF(COUNT(E748,H748)=0,"",MIN(E748,H748))</f>
        <v>6.59</v>
      </c>
      <c r="L748" s="6" t="str">
        <f aca="false">IF(COUNT(E748,H748)&lt;2,"",E748-H748)</f>
        <v/>
      </c>
      <c r="M748" s="7" t="str">
        <f aca="false">IF(COUNT(E748,H748)&lt;2,"",E748/H748-1)</f>
        <v/>
      </c>
    </row>
    <row r="749" customFormat="false" ht="15" hidden="false" customHeight="false" outlineLevel="0" collapsed="false">
      <c r="A749" s="4" t="n">
        <v>24956</v>
      </c>
      <c r="B749" s="4" t="s">
        <v>19111</v>
      </c>
      <c r="C749" s="4" t="s">
        <v>19065</v>
      </c>
      <c r="D749" s="35" t="n">
        <v>8.03</v>
      </c>
      <c r="E749" s="35" t="n">
        <v>6.39</v>
      </c>
      <c r="F749" s="36"/>
      <c r="G749" s="35" t="n">
        <v>8.03</v>
      </c>
      <c r="H749" s="35" t="n">
        <v>6.39</v>
      </c>
      <c r="I749" s="36"/>
      <c r="J749" s="4" t="str">
        <f aca="false">IF(COUNT(E749,H749)=0,"",IF(H749="","CAST",IF(E749="","MAB",IF(E749&lt;H749,"CAST",IF(H749&lt;E749,"MAB","EMPATE")))))</f>
        <v>EMPATE</v>
      </c>
      <c r="K749" s="6" t="n">
        <f aca="false">IF(COUNT(E749,H749)=0,"",MIN(E749,H749))</f>
        <v>6.39</v>
      </c>
      <c r="L749" s="6" t="n">
        <f aca="false">IF(COUNT(E749,H749)&lt;2,"",E749-H749)</f>
        <v>0</v>
      </c>
      <c r="M749" s="7" t="n">
        <f aca="false">IF(COUNT(E749,H749)&lt;2,"",E749/H749-1)</f>
        <v>0</v>
      </c>
    </row>
    <row r="750" customFormat="false" ht="15" hidden="false" customHeight="false" outlineLevel="0" collapsed="false">
      <c r="A750" s="4" t="n">
        <v>24957</v>
      </c>
      <c r="B750" s="4" t="s">
        <v>19112</v>
      </c>
      <c r="C750" s="4" t="s">
        <v>19065</v>
      </c>
      <c r="D750" s="35" t="n">
        <v>3.68</v>
      </c>
      <c r="E750" s="35" t="n">
        <v>2.79</v>
      </c>
      <c r="F750" s="36" t="n">
        <v>100</v>
      </c>
      <c r="G750" s="35" t="n">
        <v>3.68</v>
      </c>
      <c r="H750" s="35" t="n">
        <v>2.79</v>
      </c>
      <c r="I750" s="36" t="n">
        <v>100</v>
      </c>
      <c r="J750" s="4" t="str">
        <f aca="false">IF(COUNT(E750,H750)=0,"",IF(H750="","CAST",IF(E750="","MAB",IF(E750&lt;H750,"CAST",IF(H750&lt;E750,"MAB","EMPATE")))))</f>
        <v>EMPATE</v>
      </c>
      <c r="K750" s="6" t="n">
        <f aca="false">IF(COUNT(E750,H750)=0,"",MIN(E750,H750))</f>
        <v>2.79</v>
      </c>
      <c r="L750" s="6" t="n">
        <f aca="false">IF(COUNT(E750,H750)&lt;2,"",E750-H750)</f>
        <v>0</v>
      </c>
      <c r="M750" s="7" t="n">
        <f aca="false">IF(COUNT(E750,H750)&lt;2,"",E750/H750-1)</f>
        <v>0</v>
      </c>
    </row>
    <row r="751" customFormat="false" ht="15" hidden="false" customHeight="false" outlineLevel="0" collapsed="false">
      <c r="A751" s="4" t="n">
        <v>11844</v>
      </c>
      <c r="B751" s="4" t="s">
        <v>19113</v>
      </c>
      <c r="C751" s="4" t="s">
        <v>19065</v>
      </c>
      <c r="D751" s="35" t="n">
        <v>24.68</v>
      </c>
      <c r="E751" s="35" t="n">
        <v>19.79</v>
      </c>
      <c r="F751" s="36"/>
      <c r="G751" s="35"/>
      <c r="H751" s="35"/>
      <c r="I751" s="36"/>
      <c r="J751" s="4" t="str">
        <f aca="false">IF(COUNT(E751,H751)=0,"",IF(H751="","CAST",IF(E751="","MAB",IF(E751&lt;H751,"CAST",IF(H751&lt;E751,"MAB","EMPATE")))))</f>
        <v>CAST</v>
      </c>
      <c r="K751" s="6" t="n">
        <f aca="false">IF(COUNT(E751,H751)=0,"",MIN(E751,H751))</f>
        <v>19.79</v>
      </c>
      <c r="L751" s="6" t="str">
        <f aca="false">IF(COUNT(E751,H751)&lt;2,"",E751-H751)</f>
        <v/>
      </c>
      <c r="M751" s="7" t="str">
        <f aca="false">IF(COUNT(E751,H751)&lt;2,"",E751/H751-1)</f>
        <v/>
      </c>
    </row>
    <row r="752" customFormat="false" ht="15" hidden="false" customHeight="false" outlineLevel="0" collapsed="false">
      <c r="A752" s="4" t="n">
        <v>25919</v>
      </c>
      <c r="B752" s="4" t="s">
        <v>19114</v>
      </c>
      <c r="C752" s="4" t="s">
        <v>19065</v>
      </c>
      <c r="D752" s="35" t="n">
        <v>17.01</v>
      </c>
      <c r="E752" s="35" t="n">
        <v>13.59</v>
      </c>
      <c r="F752" s="36"/>
      <c r="G752" s="35" t="n">
        <v>19.76</v>
      </c>
      <c r="H752" s="35" t="n">
        <v>15.69</v>
      </c>
      <c r="I752" s="36"/>
      <c r="J752" s="4" t="str">
        <f aca="false">IF(COUNT(E752,H752)=0,"",IF(H752="","CAST",IF(E752="","MAB",IF(E752&lt;H752,"CAST",IF(H752&lt;E752,"MAB","EMPATE")))))</f>
        <v>CAST</v>
      </c>
      <c r="K752" s="6" t="n">
        <f aca="false">IF(COUNT(E752,H752)=0,"",MIN(E752,H752))</f>
        <v>13.59</v>
      </c>
      <c r="L752" s="6" t="n">
        <f aca="false">IF(COUNT(E752,H752)&lt;2,"",E752-H752)</f>
        <v>-2.1</v>
      </c>
      <c r="M752" s="7" t="n">
        <f aca="false">IF(COUNT(E752,H752)&lt;2,"",E752/H752-1)</f>
        <v>-0.133843212237094</v>
      </c>
    </row>
    <row r="753" customFormat="false" ht="15" hidden="false" customHeight="false" outlineLevel="0" collapsed="false">
      <c r="A753" s="4" t="n">
        <v>5169</v>
      </c>
      <c r="B753" s="4" t="s">
        <v>19115</v>
      </c>
      <c r="C753" s="4" t="s">
        <v>19065</v>
      </c>
      <c r="D753" s="35"/>
      <c r="E753" s="35"/>
      <c r="F753" s="36"/>
      <c r="G753" s="35" t="n">
        <v>25.04</v>
      </c>
      <c r="H753" s="35" t="n">
        <v>19.99</v>
      </c>
      <c r="I753" s="36"/>
      <c r="J753" s="4" t="str">
        <f aca="false">IF(COUNT(E753,H753)=0,"",IF(H753="","CAST",IF(E753="","MAB",IF(E753&lt;H753,"CAST",IF(H753&lt;E753,"MAB","EMPATE")))))</f>
        <v>MAB</v>
      </c>
      <c r="K753" s="6" t="n">
        <f aca="false">IF(COUNT(E753,H753)=0,"",MIN(E753,H753))</f>
        <v>19.99</v>
      </c>
      <c r="L753" s="6" t="str">
        <f aca="false">IF(COUNT(E753,H753)&lt;2,"",E753-H753)</f>
        <v/>
      </c>
      <c r="M753" s="7" t="str">
        <f aca="false">IF(COUNT(E753,H753)&lt;2,"",E753/H753-1)</f>
        <v/>
      </c>
    </row>
    <row r="754" customFormat="false" ht="15" hidden="false" customHeight="false" outlineLevel="0" collapsed="false">
      <c r="A754" s="4" t="n">
        <v>20479</v>
      </c>
      <c r="B754" s="4" t="s">
        <v>19116</v>
      </c>
      <c r="C754" s="4" t="s">
        <v>19065</v>
      </c>
      <c r="D754" s="35" t="n">
        <v>5.01</v>
      </c>
      <c r="E754" s="35" t="n">
        <v>3.89</v>
      </c>
      <c r="F754" s="36" t="n">
        <v>100</v>
      </c>
      <c r="G754" s="35" t="n">
        <v>5.07</v>
      </c>
      <c r="H754" s="35" t="n">
        <v>3.89</v>
      </c>
      <c r="I754" s="36" t="n">
        <v>100</v>
      </c>
      <c r="J754" s="4" t="str">
        <f aca="false">IF(COUNT(E754,H754)=0,"",IF(H754="","CAST",IF(E754="","MAB",IF(E754&lt;H754,"CAST",IF(H754&lt;E754,"MAB","EMPATE")))))</f>
        <v>EMPATE</v>
      </c>
      <c r="K754" s="6" t="n">
        <f aca="false">IF(COUNT(E754,H754)=0,"",MIN(E754,H754))</f>
        <v>3.89</v>
      </c>
      <c r="L754" s="6" t="n">
        <f aca="false">IF(COUNT(E754,H754)&lt;2,"",E754-H754)</f>
        <v>0</v>
      </c>
      <c r="M754" s="7" t="n">
        <f aca="false">IF(COUNT(E754,H754)&lt;2,"",E754/H754-1)</f>
        <v>0</v>
      </c>
    </row>
    <row r="755" customFormat="false" ht="15" hidden="false" customHeight="false" outlineLevel="0" collapsed="false">
      <c r="A755" s="4" t="n">
        <v>20020</v>
      </c>
      <c r="B755" s="4" t="s">
        <v>3027</v>
      </c>
      <c r="C755" s="4" t="s">
        <v>19065</v>
      </c>
      <c r="D755" s="35" t="n">
        <v>8.23</v>
      </c>
      <c r="E755" s="35" t="n">
        <v>6.59</v>
      </c>
      <c r="F755" s="36"/>
      <c r="G755" s="35"/>
      <c r="H755" s="35"/>
      <c r="I755" s="36"/>
      <c r="J755" s="4" t="str">
        <f aca="false">IF(COUNT(E755,H755)=0,"",IF(H755="","CAST",IF(E755="","MAB",IF(E755&lt;H755,"CAST",IF(H755&lt;E755,"MAB","EMPATE")))))</f>
        <v>CAST</v>
      </c>
      <c r="K755" s="6" t="n">
        <f aca="false">IF(COUNT(E755,H755)=0,"",MIN(E755,H755))</f>
        <v>6.59</v>
      </c>
      <c r="L755" s="6" t="str">
        <f aca="false">IF(COUNT(E755,H755)&lt;2,"",E755-H755)</f>
        <v/>
      </c>
      <c r="M755" s="7" t="str">
        <f aca="false">IF(COUNT(E755,H755)&lt;2,"",E755/H755-1)</f>
        <v/>
      </c>
    </row>
    <row r="756" customFormat="false" ht="15" hidden="false" customHeight="false" outlineLevel="0" collapsed="false">
      <c r="A756" s="4" t="n">
        <v>21034</v>
      </c>
      <c r="B756" s="4" t="s">
        <v>19117</v>
      </c>
      <c r="C756" s="4" t="s">
        <v>19065</v>
      </c>
      <c r="D756" s="35"/>
      <c r="E756" s="35"/>
      <c r="F756" s="36"/>
      <c r="G756" s="35" t="n">
        <v>8.25</v>
      </c>
      <c r="H756" s="35" t="n">
        <v>6.59</v>
      </c>
      <c r="I756" s="36"/>
      <c r="J756" s="4" t="str">
        <f aca="false">IF(COUNT(E756,H756)=0,"",IF(H756="","CAST",IF(E756="","MAB",IF(E756&lt;H756,"CAST",IF(H756&lt;E756,"MAB","EMPATE")))))</f>
        <v>MAB</v>
      </c>
      <c r="K756" s="6" t="n">
        <f aca="false">IF(COUNT(E756,H756)=0,"",MIN(E756,H756))</f>
        <v>6.59</v>
      </c>
      <c r="L756" s="6" t="str">
        <f aca="false">IF(COUNT(E756,H756)&lt;2,"",E756-H756)</f>
        <v/>
      </c>
      <c r="M756" s="7" t="str">
        <f aca="false">IF(COUNT(E756,H756)&lt;2,"",E756/H756-1)</f>
        <v/>
      </c>
    </row>
    <row r="757" customFormat="false" ht="15" hidden="false" customHeight="false" outlineLevel="0" collapsed="false">
      <c r="A757" s="4" t="n">
        <v>12352</v>
      </c>
      <c r="B757" s="4" t="s">
        <v>19118</v>
      </c>
      <c r="C757" s="4" t="s">
        <v>19065</v>
      </c>
      <c r="D757" s="35" t="n">
        <v>7.64</v>
      </c>
      <c r="E757" s="35" t="n">
        <v>6.19</v>
      </c>
      <c r="F757" s="36"/>
      <c r="G757" s="35" t="n">
        <v>7.64</v>
      </c>
      <c r="H757" s="35" t="n">
        <v>6.09</v>
      </c>
      <c r="I757" s="36"/>
      <c r="J757" s="4" t="str">
        <f aca="false">IF(COUNT(E757,H757)=0,"",IF(H757="","CAST",IF(E757="","MAB",IF(E757&lt;H757,"CAST",IF(H757&lt;E757,"MAB","EMPATE")))))</f>
        <v>MAB</v>
      </c>
      <c r="K757" s="6" t="n">
        <f aca="false">IF(COUNT(E757,H757)=0,"",MIN(E757,H757))</f>
        <v>6.09</v>
      </c>
      <c r="L757" s="6" t="n">
        <f aca="false">IF(COUNT(E757,H757)&lt;2,"",E757-H757)</f>
        <v>0.100000000000001</v>
      </c>
      <c r="M757" s="7" t="n">
        <f aca="false">IF(COUNT(E757,H757)&lt;2,"",E757/H757-1)</f>
        <v>0.0164203612479474</v>
      </c>
    </row>
    <row r="758" customFormat="false" ht="15" hidden="false" customHeight="false" outlineLevel="0" collapsed="false">
      <c r="A758" s="4" t="n">
        <v>25674</v>
      </c>
      <c r="B758" s="4" t="s">
        <v>18612</v>
      </c>
      <c r="C758" s="4" t="s">
        <v>19119</v>
      </c>
      <c r="D758" s="35" t="n">
        <v>34.94</v>
      </c>
      <c r="E758" s="35" t="n">
        <v>27.96</v>
      </c>
      <c r="F758" s="36"/>
      <c r="G758" s="35"/>
      <c r="H758" s="35"/>
      <c r="I758" s="36"/>
      <c r="J758" s="4" t="str">
        <f aca="false">IF(COUNT(E758,H758)=0,"",IF(H758="","CAST",IF(E758="","MAB",IF(E758&lt;H758,"CAST",IF(H758&lt;E758,"MAB","EMPATE")))))</f>
        <v>CAST</v>
      </c>
      <c r="K758" s="6" t="n">
        <f aca="false">IF(COUNT(E758,H758)=0,"",MIN(E758,H758))</f>
        <v>27.96</v>
      </c>
      <c r="L758" s="6" t="str">
        <f aca="false">IF(COUNT(E758,H758)&lt;2,"",E758-H758)</f>
        <v/>
      </c>
      <c r="M758" s="7" t="str">
        <f aca="false">IF(COUNT(E758,H758)&lt;2,"",E758/H758-1)</f>
        <v/>
      </c>
    </row>
    <row r="759" customFormat="false" ht="15" hidden="false" customHeight="false" outlineLevel="0" collapsed="false">
      <c r="A759" s="4" t="n">
        <v>14284</v>
      </c>
      <c r="B759" s="4" t="s">
        <v>19120</v>
      </c>
      <c r="C759" s="4" t="s">
        <v>19119</v>
      </c>
      <c r="D759" s="35" t="n">
        <v>4.86</v>
      </c>
      <c r="E759" s="35" t="n">
        <v>3.88</v>
      </c>
      <c r="F759" s="36"/>
      <c r="G759" s="35" t="n">
        <v>4.84</v>
      </c>
      <c r="H759" s="35" t="n">
        <v>3.83</v>
      </c>
      <c r="I759" s="36"/>
      <c r="J759" s="4" t="str">
        <f aca="false">IF(COUNT(E759,H759)=0,"",IF(H759="","CAST",IF(E759="","MAB",IF(E759&lt;H759,"CAST",IF(H759&lt;E759,"MAB","EMPATE")))))</f>
        <v>MAB</v>
      </c>
      <c r="K759" s="6" t="n">
        <f aca="false">IF(COUNT(E759,H759)=0,"",MIN(E759,H759))</f>
        <v>3.83</v>
      </c>
      <c r="L759" s="6" t="n">
        <f aca="false">IF(COUNT(E759,H759)&lt;2,"",E759-H759)</f>
        <v>0.0499999999999998</v>
      </c>
      <c r="M759" s="7" t="n">
        <f aca="false">IF(COUNT(E759,H759)&lt;2,"",E759/H759-1)</f>
        <v>0.0130548302872062</v>
      </c>
    </row>
    <row r="760" customFormat="false" ht="15" hidden="false" customHeight="false" outlineLevel="0" collapsed="false">
      <c r="A760" s="4" t="n">
        <v>18068</v>
      </c>
      <c r="B760" s="4" t="s">
        <v>18513</v>
      </c>
      <c r="C760" s="4" t="s">
        <v>19119</v>
      </c>
      <c r="D760" s="35" t="n">
        <v>6.57</v>
      </c>
      <c r="E760" s="35" t="n">
        <v>5.25</v>
      </c>
      <c r="F760" s="36"/>
      <c r="G760" s="35"/>
      <c r="H760" s="35"/>
      <c r="I760" s="36"/>
      <c r="J760" s="4" t="str">
        <f aca="false">IF(COUNT(E760,H760)=0,"",IF(H760="","CAST",IF(E760="","MAB",IF(E760&lt;H760,"CAST",IF(H760&lt;E760,"MAB","EMPATE")))))</f>
        <v>CAST</v>
      </c>
      <c r="K760" s="6" t="n">
        <f aca="false">IF(COUNT(E760,H760)=0,"",MIN(E760,H760))</f>
        <v>5.25</v>
      </c>
      <c r="L760" s="6" t="str">
        <f aca="false">IF(COUNT(E760,H760)&lt;2,"",E760-H760)</f>
        <v/>
      </c>
      <c r="M760" s="7" t="str">
        <f aca="false">IF(COUNT(E760,H760)&lt;2,"",E760/H760-1)</f>
        <v/>
      </c>
    </row>
    <row r="761" customFormat="false" ht="15" hidden="false" customHeight="false" outlineLevel="0" collapsed="false">
      <c r="A761" s="4" t="n">
        <v>20537</v>
      </c>
      <c r="B761" s="4" t="s">
        <v>18616</v>
      </c>
      <c r="C761" s="4" t="s">
        <v>19119</v>
      </c>
      <c r="D761" s="35"/>
      <c r="E761" s="35"/>
      <c r="F761" s="36"/>
      <c r="G761" s="35" t="n">
        <v>12.97</v>
      </c>
      <c r="H761" s="35" t="n">
        <v>10.32</v>
      </c>
      <c r="I761" s="36"/>
      <c r="J761" s="4" t="str">
        <f aca="false">IF(COUNT(E761,H761)=0,"",IF(H761="","CAST",IF(E761="","MAB",IF(E761&lt;H761,"CAST",IF(H761&lt;E761,"MAB","EMPATE")))))</f>
        <v>MAB</v>
      </c>
      <c r="K761" s="6" t="n">
        <f aca="false">IF(COUNT(E761,H761)=0,"",MIN(E761,H761))</f>
        <v>10.32</v>
      </c>
      <c r="L761" s="6" t="str">
        <f aca="false">IF(COUNT(E761,H761)&lt;2,"",E761-H761)</f>
        <v/>
      </c>
      <c r="M761" s="7" t="str">
        <f aca="false">IF(COUNT(E761,H761)&lt;2,"",E761/H761-1)</f>
        <v/>
      </c>
    </row>
    <row r="762" customFormat="false" ht="15" hidden="false" customHeight="false" outlineLevel="0" collapsed="false">
      <c r="A762" s="4" t="n">
        <v>18837</v>
      </c>
      <c r="B762" s="4" t="s">
        <v>18617</v>
      </c>
      <c r="C762" s="4" t="s">
        <v>19119</v>
      </c>
      <c r="D762" s="35"/>
      <c r="E762" s="35"/>
      <c r="F762" s="36"/>
      <c r="G762" s="35" t="n">
        <v>5.04</v>
      </c>
      <c r="H762" s="35" t="n">
        <v>4.03</v>
      </c>
      <c r="I762" s="36"/>
      <c r="J762" s="4" t="str">
        <f aca="false">IF(COUNT(E762,H762)=0,"",IF(H762="","CAST",IF(E762="","MAB",IF(E762&lt;H762,"CAST",IF(H762&lt;E762,"MAB","EMPATE")))))</f>
        <v>MAB</v>
      </c>
      <c r="K762" s="6" t="n">
        <f aca="false">IF(COUNT(E762,H762)=0,"",MIN(E762,H762))</f>
        <v>4.03</v>
      </c>
      <c r="L762" s="6" t="str">
        <f aca="false">IF(COUNT(E762,H762)&lt;2,"",E762-H762)</f>
        <v/>
      </c>
      <c r="M762" s="7" t="str">
        <f aca="false">IF(COUNT(E762,H762)&lt;2,"",E762/H762-1)</f>
        <v/>
      </c>
    </row>
    <row r="763" customFormat="false" ht="15" hidden="false" customHeight="false" outlineLevel="0" collapsed="false">
      <c r="A763" s="4" t="n">
        <v>25635</v>
      </c>
      <c r="B763" s="4" t="s">
        <v>19121</v>
      </c>
      <c r="C763" s="4" t="s">
        <v>19119</v>
      </c>
      <c r="D763" s="35"/>
      <c r="E763" s="35"/>
      <c r="F763" s="36"/>
      <c r="G763" s="35" t="n">
        <v>225.95</v>
      </c>
      <c r="H763" s="35" t="n">
        <v>185.91</v>
      </c>
      <c r="I763" s="36"/>
      <c r="J763" s="4" t="str">
        <f aca="false">IF(COUNT(E763,H763)=0,"",IF(H763="","CAST",IF(E763="","MAB",IF(E763&lt;H763,"CAST",IF(H763&lt;E763,"MAB","EMPATE")))))</f>
        <v>MAB</v>
      </c>
      <c r="K763" s="6" t="n">
        <f aca="false">IF(COUNT(E763,H763)=0,"",MIN(E763,H763))</f>
        <v>185.91</v>
      </c>
      <c r="L763" s="6" t="str">
        <f aca="false">IF(COUNT(E763,H763)&lt;2,"",E763-H763)</f>
        <v/>
      </c>
      <c r="M763" s="7" t="str">
        <f aca="false">IF(COUNT(E763,H763)&lt;2,"",E763/H763-1)</f>
        <v/>
      </c>
    </row>
    <row r="764" customFormat="false" ht="15" hidden="false" customHeight="false" outlineLevel="0" collapsed="false">
      <c r="A764" s="4" t="n">
        <v>13388</v>
      </c>
      <c r="B764" s="4" t="s">
        <v>19122</v>
      </c>
      <c r="C764" s="4" t="s">
        <v>19119</v>
      </c>
      <c r="D764" s="35" t="n">
        <v>17.18</v>
      </c>
      <c r="E764" s="35" t="n">
        <v>13.96</v>
      </c>
      <c r="F764" s="36" t="n">
        <v>25</v>
      </c>
      <c r="G764" s="35" t="n">
        <v>17.4</v>
      </c>
      <c r="H764" s="35" t="n">
        <v>13.94</v>
      </c>
      <c r="I764" s="36"/>
      <c r="J764" s="4" t="str">
        <f aca="false">IF(COUNT(E764,H764)=0,"",IF(H764="","CAST",IF(E764="","MAB",IF(E764&lt;H764,"CAST",IF(H764&lt;E764,"MAB","EMPATE")))))</f>
        <v>MAB</v>
      </c>
      <c r="K764" s="6" t="n">
        <f aca="false">IF(COUNT(E764,H764)=0,"",MIN(E764,H764))</f>
        <v>13.94</v>
      </c>
      <c r="L764" s="6" t="n">
        <f aca="false">IF(COUNT(E764,H764)&lt;2,"",E764-H764)</f>
        <v>0.0200000000000014</v>
      </c>
      <c r="M764" s="7" t="n">
        <f aca="false">IF(COUNT(E764,H764)&lt;2,"",E764/H764-1)</f>
        <v>0.00143472022955526</v>
      </c>
    </row>
    <row r="765" customFormat="false" ht="15" hidden="false" customHeight="false" outlineLevel="0" collapsed="false">
      <c r="A765" s="4" t="n">
        <v>13389</v>
      </c>
      <c r="B765" s="4" t="s">
        <v>19123</v>
      </c>
      <c r="C765" s="4" t="s">
        <v>19119</v>
      </c>
      <c r="D765" s="35" t="n">
        <v>20.15</v>
      </c>
      <c r="E765" s="35" t="n">
        <v>16.17</v>
      </c>
      <c r="F765" s="36" t="n">
        <v>20</v>
      </c>
      <c r="G765" s="35" t="n">
        <v>20.22</v>
      </c>
      <c r="H765" s="35" t="n">
        <v>16.13</v>
      </c>
      <c r="I765" s="36"/>
      <c r="J765" s="4" t="str">
        <f aca="false">IF(COUNT(E765,H765)=0,"",IF(H765="","CAST",IF(E765="","MAB",IF(E765&lt;H765,"CAST",IF(H765&lt;E765,"MAB","EMPATE")))))</f>
        <v>MAB</v>
      </c>
      <c r="K765" s="6" t="n">
        <f aca="false">IF(COUNT(E765,H765)=0,"",MIN(E765,H765))</f>
        <v>16.13</v>
      </c>
      <c r="L765" s="6" t="n">
        <f aca="false">IF(COUNT(E765,H765)&lt;2,"",E765-H765)</f>
        <v>0.0400000000000027</v>
      </c>
      <c r="M765" s="7" t="n">
        <f aca="false">IF(COUNT(E765,H765)&lt;2,"",E765/H765-1)</f>
        <v>0.00247985120892769</v>
      </c>
    </row>
    <row r="766" customFormat="false" ht="15" hidden="false" customHeight="false" outlineLevel="0" collapsed="false">
      <c r="A766" s="4" t="n">
        <v>18588</v>
      </c>
      <c r="B766" s="4" t="s">
        <v>19124</v>
      </c>
      <c r="C766" s="4" t="s">
        <v>19119</v>
      </c>
      <c r="D766" s="35" t="n">
        <v>4.7</v>
      </c>
      <c r="E766" s="35" t="n">
        <v>3.77</v>
      </c>
      <c r="F766" s="36"/>
      <c r="G766" s="35"/>
      <c r="H766" s="35"/>
      <c r="I766" s="36"/>
      <c r="J766" s="4" t="str">
        <f aca="false">IF(COUNT(E766,H766)=0,"",IF(H766="","CAST",IF(E766="","MAB",IF(E766&lt;H766,"CAST",IF(H766&lt;E766,"MAB","EMPATE")))))</f>
        <v>CAST</v>
      </c>
      <c r="K766" s="6" t="n">
        <f aca="false">IF(COUNT(E766,H766)=0,"",MIN(E766,H766))</f>
        <v>3.77</v>
      </c>
      <c r="L766" s="6" t="str">
        <f aca="false">IF(COUNT(E766,H766)&lt;2,"",E766-H766)</f>
        <v/>
      </c>
      <c r="M766" s="7" t="str">
        <f aca="false">IF(COUNT(E766,H766)&lt;2,"",E766/H766-1)</f>
        <v/>
      </c>
    </row>
    <row r="767" customFormat="false" ht="15" hidden="false" customHeight="false" outlineLevel="0" collapsed="false">
      <c r="A767" s="4" t="n">
        <v>17923</v>
      </c>
      <c r="B767" s="4" t="s">
        <v>19125</v>
      </c>
      <c r="C767" s="4" t="s">
        <v>19119</v>
      </c>
      <c r="D767" s="35"/>
      <c r="E767" s="35"/>
      <c r="F767" s="36"/>
      <c r="G767" s="35" t="n">
        <v>7.21</v>
      </c>
      <c r="H767" s="35" t="n">
        <v>5.78</v>
      </c>
      <c r="I767" s="36"/>
      <c r="J767" s="4" t="str">
        <f aca="false">IF(COUNT(E767,H767)=0,"",IF(H767="","CAST",IF(E767="","MAB",IF(E767&lt;H767,"CAST",IF(H767&lt;E767,"MAB","EMPATE")))))</f>
        <v>MAB</v>
      </c>
      <c r="K767" s="6" t="n">
        <f aca="false">IF(COUNT(E767,H767)=0,"",MIN(E767,H767))</f>
        <v>5.78</v>
      </c>
      <c r="L767" s="6" t="str">
        <f aca="false">IF(COUNT(E767,H767)&lt;2,"",E767-H767)</f>
        <v/>
      </c>
      <c r="M767" s="7" t="str">
        <f aca="false">IF(COUNT(E767,H767)&lt;2,"",E767/H767-1)</f>
        <v/>
      </c>
    </row>
    <row r="768" customFormat="false" ht="15" hidden="false" customHeight="false" outlineLevel="0" collapsed="false">
      <c r="A768" s="4" t="n">
        <v>6310</v>
      </c>
      <c r="B768" s="4" t="s">
        <v>19126</v>
      </c>
      <c r="C768" s="4" t="s">
        <v>19119</v>
      </c>
      <c r="D768" s="35" t="n">
        <v>17.18</v>
      </c>
      <c r="E768" s="35" t="n">
        <v>13.96</v>
      </c>
      <c r="F768" s="36" t="n">
        <v>25</v>
      </c>
      <c r="G768" s="35" t="n">
        <v>17.18</v>
      </c>
      <c r="H768" s="35" t="n">
        <v>13.92</v>
      </c>
      <c r="I768" s="36" t="n">
        <v>25</v>
      </c>
      <c r="J768" s="4" t="str">
        <f aca="false">IF(COUNT(E768,H768)=0,"",IF(H768="","CAST",IF(E768="","MAB",IF(E768&lt;H768,"CAST",IF(H768&lt;E768,"MAB","EMPATE")))))</f>
        <v>MAB</v>
      </c>
      <c r="K768" s="6" t="n">
        <f aca="false">IF(COUNT(E768,H768)=0,"",MIN(E768,H768))</f>
        <v>13.92</v>
      </c>
      <c r="L768" s="6" t="n">
        <f aca="false">IF(COUNT(E768,H768)&lt;2,"",E768-H768)</f>
        <v>0.0400000000000009</v>
      </c>
      <c r="M768" s="7" t="n">
        <f aca="false">IF(COUNT(E768,H768)&lt;2,"",E768/H768-1)</f>
        <v>0.00287356321839094</v>
      </c>
    </row>
    <row r="769" customFormat="false" ht="15" hidden="false" customHeight="false" outlineLevel="0" collapsed="false">
      <c r="A769" s="4" t="n">
        <v>6549</v>
      </c>
      <c r="B769" s="4" t="s">
        <v>19127</v>
      </c>
      <c r="C769" s="4" t="s">
        <v>19119</v>
      </c>
      <c r="D769" s="35" t="n">
        <v>20.15</v>
      </c>
      <c r="E769" s="35" t="n">
        <v>16.17</v>
      </c>
      <c r="F769" s="36"/>
      <c r="G769" s="35" t="n">
        <v>20.15</v>
      </c>
      <c r="H769" s="35" t="n">
        <v>16.15</v>
      </c>
      <c r="I769" s="36"/>
      <c r="J769" s="4" t="str">
        <f aca="false">IF(COUNT(E769,H769)=0,"",IF(H769="","CAST",IF(E769="","MAB",IF(E769&lt;H769,"CAST",IF(H769&lt;E769,"MAB","EMPATE")))))</f>
        <v>MAB</v>
      </c>
      <c r="K769" s="6" t="n">
        <f aca="false">IF(COUNT(E769,H769)=0,"",MIN(E769,H769))</f>
        <v>16.15</v>
      </c>
      <c r="L769" s="6" t="n">
        <f aca="false">IF(COUNT(E769,H769)&lt;2,"",E769-H769)</f>
        <v>0.0200000000000031</v>
      </c>
      <c r="M769" s="7" t="n">
        <f aca="false">IF(COUNT(E769,H769)&lt;2,"",E769/H769-1)</f>
        <v>0.0012383900928794</v>
      </c>
    </row>
    <row r="770" customFormat="false" ht="15" hidden="false" customHeight="false" outlineLevel="0" collapsed="false">
      <c r="A770" s="4" t="n">
        <v>12784</v>
      </c>
      <c r="B770" s="4" t="s">
        <v>19128</v>
      </c>
      <c r="C770" s="4" t="s">
        <v>19119</v>
      </c>
      <c r="D770" s="35" t="n">
        <v>4.58</v>
      </c>
      <c r="E770" s="35" t="n">
        <v>3.77</v>
      </c>
      <c r="F770" s="36" t="n">
        <v>80</v>
      </c>
      <c r="G770" s="35" t="n">
        <v>4.64</v>
      </c>
      <c r="H770" s="35" t="n">
        <v>3.77</v>
      </c>
      <c r="I770" s="36"/>
      <c r="J770" s="4" t="str">
        <f aca="false">IF(COUNT(E770,H770)=0,"",IF(H770="","CAST",IF(E770="","MAB",IF(E770&lt;H770,"CAST",IF(H770&lt;E770,"MAB","EMPATE")))))</f>
        <v>EMPATE</v>
      </c>
      <c r="K770" s="6" t="n">
        <f aca="false">IF(COUNT(E770,H770)=0,"",MIN(E770,H770))</f>
        <v>3.77</v>
      </c>
      <c r="L770" s="6" t="n">
        <f aca="false">IF(COUNT(E770,H770)&lt;2,"",E770-H770)</f>
        <v>0</v>
      </c>
      <c r="M770" s="7" t="n">
        <f aca="false">IF(COUNT(E770,H770)&lt;2,"",E770/H770-1)</f>
        <v>0</v>
      </c>
    </row>
    <row r="771" customFormat="false" ht="15" hidden="false" customHeight="false" outlineLevel="0" collapsed="false">
      <c r="A771" s="4" t="n">
        <v>18542</v>
      </c>
      <c r="B771" s="4" t="s">
        <v>19129</v>
      </c>
      <c r="C771" s="4" t="s">
        <v>19119</v>
      </c>
      <c r="D771" s="35"/>
      <c r="E771" s="35"/>
      <c r="F771" s="36"/>
      <c r="G771" s="35" t="n">
        <v>7.85</v>
      </c>
      <c r="H771" s="35" t="n">
        <v>6.46</v>
      </c>
      <c r="I771" s="36"/>
      <c r="J771" s="4" t="str">
        <f aca="false">IF(COUNT(E771,H771)=0,"",IF(H771="","CAST",IF(E771="","MAB",IF(E771&lt;H771,"CAST",IF(H771&lt;E771,"MAB","EMPATE")))))</f>
        <v>MAB</v>
      </c>
      <c r="K771" s="6" t="n">
        <f aca="false">IF(COUNT(E771,H771)=0,"",MIN(E771,H771))</f>
        <v>6.46</v>
      </c>
      <c r="L771" s="6" t="str">
        <f aca="false">IF(COUNT(E771,H771)&lt;2,"",E771-H771)</f>
        <v/>
      </c>
      <c r="M771" s="7" t="str">
        <f aca="false">IF(COUNT(E771,H771)&lt;2,"",E771/H771-1)</f>
        <v/>
      </c>
    </row>
    <row r="772" customFormat="false" ht="15" hidden="false" customHeight="false" outlineLevel="0" collapsed="false">
      <c r="A772" s="4" t="n">
        <v>27233</v>
      </c>
      <c r="B772" s="4" t="s">
        <v>19130</v>
      </c>
      <c r="C772" s="4" t="s">
        <v>19119</v>
      </c>
      <c r="D772" s="35" t="n">
        <v>10.29</v>
      </c>
      <c r="E772" s="35" t="n">
        <v>8.23</v>
      </c>
      <c r="F772" s="36"/>
      <c r="G772" s="35"/>
      <c r="H772" s="35"/>
      <c r="I772" s="36"/>
      <c r="J772" s="4" t="str">
        <f aca="false">IF(COUNT(E772,H772)=0,"",IF(H772="","CAST",IF(E772="","MAB",IF(E772&lt;H772,"CAST",IF(H772&lt;E772,"MAB","EMPATE")))))</f>
        <v>CAST</v>
      </c>
      <c r="K772" s="6" t="n">
        <f aca="false">IF(COUNT(E772,H772)=0,"",MIN(E772,H772))</f>
        <v>8.23</v>
      </c>
      <c r="L772" s="6" t="str">
        <f aca="false">IF(COUNT(E772,H772)&lt;2,"",E772-H772)</f>
        <v/>
      </c>
      <c r="M772" s="7" t="str">
        <f aca="false">IF(COUNT(E772,H772)&lt;2,"",E772/H772-1)</f>
        <v/>
      </c>
    </row>
    <row r="773" customFormat="false" ht="15" hidden="false" customHeight="false" outlineLevel="0" collapsed="false">
      <c r="A773" s="4" t="n">
        <v>20941</v>
      </c>
      <c r="B773" s="4" t="s">
        <v>19131</v>
      </c>
      <c r="C773" s="4" t="s">
        <v>19119</v>
      </c>
      <c r="D773" s="35" t="n">
        <v>37.54</v>
      </c>
      <c r="E773" s="35" t="n">
        <v>30.89</v>
      </c>
      <c r="F773" s="36"/>
      <c r="G773" s="35"/>
      <c r="H773" s="35"/>
      <c r="I773" s="36"/>
      <c r="J773" s="4" t="str">
        <f aca="false">IF(COUNT(E773,H773)=0,"",IF(H773="","CAST",IF(E773="","MAB",IF(E773&lt;H773,"CAST",IF(H773&lt;E773,"MAB","EMPATE")))))</f>
        <v>CAST</v>
      </c>
      <c r="K773" s="6" t="n">
        <f aca="false">IF(COUNT(E773,H773)=0,"",MIN(E773,H773))</f>
        <v>30.89</v>
      </c>
      <c r="L773" s="6" t="str">
        <f aca="false">IF(COUNT(E773,H773)&lt;2,"",E773-H773)</f>
        <v/>
      </c>
      <c r="M773" s="7" t="str">
        <f aca="false">IF(COUNT(E773,H773)&lt;2,"",E773/H773-1)</f>
        <v/>
      </c>
    </row>
    <row r="774" customFormat="false" ht="15" hidden="false" customHeight="false" outlineLevel="0" collapsed="false">
      <c r="A774" s="4" t="n">
        <v>20942</v>
      </c>
      <c r="B774" s="4" t="s">
        <v>19132</v>
      </c>
      <c r="C774" s="4" t="s">
        <v>19119</v>
      </c>
      <c r="D774" s="35" t="n">
        <v>54.3</v>
      </c>
      <c r="E774" s="35" t="n">
        <v>44.12</v>
      </c>
      <c r="F774" s="36"/>
      <c r="G774" s="35" t="n">
        <v>54.3</v>
      </c>
      <c r="H774" s="35" t="n">
        <v>44.12</v>
      </c>
      <c r="I774" s="36"/>
      <c r="J774" s="4" t="str">
        <f aca="false">IF(COUNT(E774,H774)=0,"",IF(H774="","CAST",IF(E774="","MAB",IF(E774&lt;H774,"CAST",IF(H774&lt;E774,"MAB","EMPATE")))))</f>
        <v>EMPATE</v>
      </c>
      <c r="K774" s="6" t="n">
        <f aca="false">IF(COUNT(E774,H774)=0,"",MIN(E774,H774))</f>
        <v>44.12</v>
      </c>
      <c r="L774" s="6" t="n">
        <f aca="false">IF(COUNT(E774,H774)&lt;2,"",E774-H774)</f>
        <v>0</v>
      </c>
      <c r="M774" s="7" t="n">
        <f aca="false">IF(COUNT(E774,H774)&lt;2,"",E774/H774-1)</f>
        <v>0</v>
      </c>
    </row>
    <row r="775" customFormat="false" ht="15" hidden="false" customHeight="false" outlineLevel="0" collapsed="false">
      <c r="A775" s="4" t="n">
        <v>13391</v>
      </c>
      <c r="B775" s="4" t="s">
        <v>19133</v>
      </c>
      <c r="C775" s="4" t="s">
        <v>19119</v>
      </c>
      <c r="D775" s="35" t="n">
        <v>11.25</v>
      </c>
      <c r="E775" s="35" t="n">
        <v>9.26</v>
      </c>
      <c r="F775" s="36" t="n">
        <v>40</v>
      </c>
      <c r="G775" s="35"/>
      <c r="H775" s="35"/>
      <c r="I775" s="36"/>
      <c r="J775" s="4" t="str">
        <f aca="false">IF(COUNT(E775,H775)=0,"",IF(H775="","CAST",IF(E775="","MAB",IF(E775&lt;H775,"CAST",IF(H775&lt;E775,"MAB","EMPATE")))))</f>
        <v>CAST</v>
      </c>
      <c r="K775" s="6" t="n">
        <f aca="false">IF(COUNT(E775,H775)=0,"",MIN(E775,H775))</f>
        <v>9.26</v>
      </c>
      <c r="L775" s="6" t="str">
        <f aca="false">IF(COUNT(E775,H775)&lt;2,"",E775-H775)</f>
        <v/>
      </c>
      <c r="M775" s="7" t="str">
        <f aca="false">IF(COUNT(E775,H775)&lt;2,"",E775/H775-1)</f>
        <v/>
      </c>
    </row>
    <row r="776" customFormat="false" ht="15" hidden="false" customHeight="false" outlineLevel="0" collapsed="false">
      <c r="A776" s="4" t="n">
        <v>12780</v>
      </c>
      <c r="B776" s="4" t="s">
        <v>19134</v>
      </c>
      <c r="C776" s="4" t="s">
        <v>19119</v>
      </c>
      <c r="D776" s="35" t="n">
        <v>11.39</v>
      </c>
      <c r="E776" s="35" t="n">
        <v>9.26</v>
      </c>
      <c r="F776" s="36"/>
      <c r="G776" s="35" t="n">
        <v>11.25</v>
      </c>
      <c r="H776" s="35" t="n">
        <v>9.25</v>
      </c>
      <c r="I776" s="36" t="n">
        <v>40</v>
      </c>
      <c r="J776" s="4" t="str">
        <f aca="false">IF(COUNT(E776,H776)=0,"",IF(H776="","CAST",IF(E776="","MAB",IF(E776&lt;H776,"CAST",IF(H776&lt;E776,"MAB","EMPATE")))))</f>
        <v>MAB</v>
      </c>
      <c r="K776" s="6" t="n">
        <f aca="false">IF(COUNT(E776,H776)=0,"",MIN(E776,H776))</f>
        <v>9.25</v>
      </c>
      <c r="L776" s="6" t="n">
        <f aca="false">IF(COUNT(E776,H776)&lt;2,"",E776-H776)</f>
        <v>0.00999999999999979</v>
      </c>
      <c r="M776" s="7" t="n">
        <f aca="false">IF(COUNT(E776,H776)&lt;2,"",E776/H776-1)</f>
        <v>0.00108108108108107</v>
      </c>
    </row>
    <row r="777" customFormat="false" ht="15" hidden="false" customHeight="false" outlineLevel="0" collapsed="false">
      <c r="A777" s="4" t="n">
        <v>25158</v>
      </c>
      <c r="B777" s="4" t="s">
        <v>19135</v>
      </c>
      <c r="C777" s="4" t="s">
        <v>19119</v>
      </c>
      <c r="D777" s="35"/>
      <c r="E777" s="35"/>
      <c r="F777" s="36"/>
      <c r="G777" s="35" t="n">
        <v>13.76</v>
      </c>
      <c r="H777" s="35" t="n">
        <v>11.01</v>
      </c>
      <c r="I777" s="36"/>
      <c r="J777" s="4" t="str">
        <f aca="false">IF(COUNT(E777,H777)=0,"",IF(H777="","CAST",IF(E777="","MAB",IF(E777&lt;H777,"CAST",IF(H777&lt;E777,"MAB","EMPATE")))))</f>
        <v>MAB</v>
      </c>
      <c r="K777" s="6" t="n">
        <f aca="false">IF(COUNT(E777,H777)=0,"",MIN(E777,H777))</f>
        <v>11.01</v>
      </c>
      <c r="L777" s="6" t="str">
        <f aca="false">IF(COUNT(E777,H777)&lt;2,"",E777-H777)</f>
        <v/>
      </c>
      <c r="M777" s="7" t="str">
        <f aca="false">IF(COUNT(E777,H777)&lt;2,"",E777/H777-1)</f>
        <v/>
      </c>
    </row>
    <row r="778" customFormat="false" ht="15" hidden="false" customHeight="false" outlineLevel="0" collapsed="false">
      <c r="A778" s="4" t="n">
        <v>13488</v>
      </c>
      <c r="B778" s="4" t="s">
        <v>19136</v>
      </c>
      <c r="C778" s="4" t="s">
        <v>19119</v>
      </c>
      <c r="D778" s="35" t="n">
        <v>5.59</v>
      </c>
      <c r="E778" s="35" t="n">
        <v>4.48</v>
      </c>
      <c r="F778" s="36"/>
      <c r="G778" s="35" t="n">
        <v>5.61</v>
      </c>
      <c r="H778" s="35" t="n">
        <v>4.48</v>
      </c>
      <c r="I778" s="36"/>
      <c r="J778" s="4" t="str">
        <f aca="false">IF(COUNT(E778,H778)=0,"",IF(H778="","CAST",IF(E778="","MAB",IF(E778&lt;H778,"CAST",IF(H778&lt;E778,"MAB","EMPATE")))))</f>
        <v>EMPATE</v>
      </c>
      <c r="K778" s="6" t="n">
        <f aca="false">IF(COUNT(E778,H778)=0,"",MIN(E778,H778))</f>
        <v>4.48</v>
      </c>
      <c r="L778" s="6" t="n">
        <f aca="false">IF(COUNT(E778,H778)&lt;2,"",E778-H778)</f>
        <v>0</v>
      </c>
      <c r="M778" s="7" t="n">
        <f aca="false">IF(COUNT(E778,H778)&lt;2,"",E778/H778-1)</f>
        <v>0</v>
      </c>
    </row>
    <row r="779" customFormat="false" ht="15" hidden="false" customHeight="false" outlineLevel="0" collapsed="false">
      <c r="A779" s="4" t="n">
        <v>6309</v>
      </c>
      <c r="B779" s="4" t="s">
        <v>19137</v>
      </c>
      <c r="C779" s="4" t="s">
        <v>19119</v>
      </c>
      <c r="D779" s="35" t="n">
        <v>3.25</v>
      </c>
      <c r="E779" s="35" t="n">
        <v>2.68</v>
      </c>
      <c r="F779" s="36" t="n">
        <v>120</v>
      </c>
      <c r="G779" s="35" t="n">
        <v>3.3</v>
      </c>
      <c r="H779" s="35" t="n">
        <v>2.68</v>
      </c>
      <c r="I779" s="36" t="n">
        <v>120</v>
      </c>
      <c r="J779" s="4" t="str">
        <f aca="false">IF(COUNT(E779,H779)=0,"",IF(H779="","CAST",IF(E779="","MAB",IF(E779&lt;H779,"CAST",IF(H779&lt;E779,"MAB","EMPATE")))))</f>
        <v>EMPATE</v>
      </c>
      <c r="K779" s="6" t="n">
        <f aca="false">IF(COUNT(E779,H779)=0,"",MIN(E779,H779))</f>
        <v>2.68</v>
      </c>
      <c r="L779" s="6" t="n">
        <f aca="false">IF(COUNT(E779,H779)&lt;2,"",E779-H779)</f>
        <v>0</v>
      </c>
      <c r="M779" s="7" t="n">
        <f aca="false">IF(COUNT(E779,H779)&lt;2,"",E779/H779-1)</f>
        <v>0</v>
      </c>
    </row>
    <row r="780" customFormat="false" ht="15" hidden="false" customHeight="false" outlineLevel="0" collapsed="false">
      <c r="A780" s="4" t="n">
        <v>18446</v>
      </c>
      <c r="B780" s="4" t="s">
        <v>19138</v>
      </c>
      <c r="C780" s="4" t="s">
        <v>19119</v>
      </c>
      <c r="D780" s="35" t="n">
        <v>12.85</v>
      </c>
      <c r="E780" s="35" t="n">
        <v>10.28</v>
      </c>
      <c r="F780" s="36"/>
      <c r="G780" s="35" t="n">
        <v>12.85</v>
      </c>
      <c r="H780" s="35" t="n">
        <v>10.28</v>
      </c>
      <c r="I780" s="36"/>
      <c r="J780" s="4" t="str">
        <f aca="false">IF(COUNT(E780,H780)=0,"",IF(H780="","CAST",IF(E780="","MAB",IF(E780&lt;H780,"CAST",IF(H780&lt;E780,"MAB","EMPATE")))))</f>
        <v>EMPATE</v>
      </c>
      <c r="K780" s="6" t="n">
        <f aca="false">IF(COUNT(E780,H780)=0,"",MIN(E780,H780))</f>
        <v>10.28</v>
      </c>
      <c r="L780" s="6" t="n">
        <f aca="false">IF(COUNT(E780,H780)&lt;2,"",E780-H780)</f>
        <v>0</v>
      </c>
      <c r="M780" s="7" t="n">
        <f aca="false">IF(COUNT(E780,H780)&lt;2,"",E780/H780-1)</f>
        <v>0</v>
      </c>
    </row>
    <row r="781" customFormat="false" ht="15" hidden="false" customHeight="false" outlineLevel="0" collapsed="false">
      <c r="A781" s="4" t="n">
        <v>6288</v>
      </c>
      <c r="B781" s="4" t="s">
        <v>18785</v>
      </c>
      <c r="C781" s="4" t="s">
        <v>19119</v>
      </c>
      <c r="D781" s="35" t="n">
        <v>15.76</v>
      </c>
      <c r="E781" s="35" t="n">
        <v>12.61</v>
      </c>
      <c r="F781" s="36"/>
      <c r="G781" s="35" t="n">
        <v>15.76</v>
      </c>
      <c r="H781" s="35" t="n">
        <v>12.59</v>
      </c>
      <c r="I781" s="36"/>
      <c r="J781" s="4" t="str">
        <f aca="false">IF(COUNT(E781,H781)=0,"",IF(H781="","CAST",IF(E781="","MAB",IF(E781&lt;H781,"CAST",IF(H781&lt;E781,"MAB","EMPATE")))))</f>
        <v>MAB</v>
      </c>
      <c r="K781" s="6" t="n">
        <f aca="false">IF(COUNT(E781,H781)=0,"",MIN(E781,H781))</f>
        <v>12.59</v>
      </c>
      <c r="L781" s="6" t="n">
        <f aca="false">IF(COUNT(E781,H781)&lt;2,"",E781-H781)</f>
        <v>0.0199999999999996</v>
      </c>
      <c r="M781" s="7" t="n">
        <f aca="false">IF(COUNT(E781,H781)&lt;2,"",E781/H781-1)</f>
        <v>0.0015885623510723</v>
      </c>
    </row>
    <row r="782" customFormat="false" ht="15" hidden="false" customHeight="false" outlineLevel="0" collapsed="false">
      <c r="A782" s="4" t="n">
        <v>24067</v>
      </c>
      <c r="B782" s="4" t="s">
        <v>19139</v>
      </c>
      <c r="C782" s="4" t="s">
        <v>19119</v>
      </c>
      <c r="D782" s="35" t="n">
        <v>3.42</v>
      </c>
      <c r="E782" s="35" t="n">
        <v>2.74</v>
      </c>
      <c r="F782" s="36"/>
      <c r="G782" s="35" t="n">
        <v>3.43</v>
      </c>
      <c r="H782" s="35" t="n">
        <v>2.74</v>
      </c>
      <c r="I782" s="36"/>
      <c r="J782" s="4" t="str">
        <f aca="false">IF(COUNT(E782,H782)=0,"",IF(H782="","CAST",IF(E782="","MAB",IF(E782&lt;H782,"CAST",IF(H782&lt;E782,"MAB","EMPATE")))))</f>
        <v>EMPATE</v>
      </c>
      <c r="K782" s="6" t="n">
        <f aca="false">IF(COUNT(E782,H782)=0,"",MIN(E782,H782))</f>
        <v>2.74</v>
      </c>
      <c r="L782" s="6" t="n">
        <f aca="false">IF(COUNT(E782,H782)&lt;2,"",E782-H782)</f>
        <v>0</v>
      </c>
      <c r="M782" s="7" t="n">
        <f aca="false">IF(COUNT(E782,H782)&lt;2,"",E782/H782-1)</f>
        <v>0</v>
      </c>
    </row>
    <row r="783" customFormat="false" ht="15" hidden="false" customHeight="false" outlineLevel="0" collapsed="false">
      <c r="A783" s="4" t="n">
        <v>27234</v>
      </c>
      <c r="B783" s="4" t="s">
        <v>19140</v>
      </c>
      <c r="C783" s="4" t="s">
        <v>19119</v>
      </c>
      <c r="D783" s="35"/>
      <c r="E783" s="35"/>
      <c r="F783" s="36"/>
      <c r="G783" s="35" t="n">
        <v>6.87</v>
      </c>
      <c r="H783" s="35" t="n">
        <v>5.5</v>
      </c>
      <c r="I783" s="36"/>
      <c r="J783" s="4" t="str">
        <f aca="false">IF(COUNT(E783,H783)=0,"",IF(H783="","CAST",IF(E783="","MAB",IF(E783&lt;H783,"CAST",IF(H783&lt;E783,"MAB","EMPATE")))))</f>
        <v>MAB</v>
      </c>
      <c r="K783" s="6" t="n">
        <f aca="false">IF(COUNT(E783,H783)=0,"",MIN(E783,H783))</f>
        <v>5.5</v>
      </c>
      <c r="L783" s="6" t="str">
        <f aca="false">IF(COUNT(E783,H783)&lt;2,"",E783-H783)</f>
        <v/>
      </c>
      <c r="M783" s="7" t="str">
        <f aca="false">IF(COUNT(E783,H783)&lt;2,"",E783/H783-1)</f>
        <v/>
      </c>
    </row>
    <row r="784" customFormat="false" ht="15" hidden="false" customHeight="false" outlineLevel="0" collapsed="false">
      <c r="A784" s="4" t="n">
        <v>13495</v>
      </c>
      <c r="B784" s="4" t="s">
        <v>19141</v>
      </c>
      <c r="C784" s="4" t="s">
        <v>19119</v>
      </c>
      <c r="D784" s="35" t="n">
        <v>14.17</v>
      </c>
      <c r="E784" s="35" t="n">
        <v>11.34</v>
      </c>
      <c r="F784" s="36"/>
      <c r="G784" s="35" t="n">
        <v>14.17</v>
      </c>
      <c r="H784" s="35" t="n">
        <v>11.34</v>
      </c>
      <c r="I784" s="36"/>
      <c r="J784" s="4" t="str">
        <f aca="false">IF(COUNT(E784,H784)=0,"",IF(H784="","CAST",IF(E784="","MAB",IF(E784&lt;H784,"CAST",IF(H784&lt;E784,"MAB","EMPATE")))))</f>
        <v>EMPATE</v>
      </c>
      <c r="K784" s="6" t="n">
        <f aca="false">IF(COUNT(E784,H784)=0,"",MIN(E784,H784))</f>
        <v>11.34</v>
      </c>
      <c r="L784" s="6" t="n">
        <f aca="false">IF(COUNT(E784,H784)&lt;2,"",E784-H784)</f>
        <v>0</v>
      </c>
      <c r="M784" s="7" t="n">
        <f aca="false">IF(COUNT(E784,H784)&lt;2,"",E784/H784-1)</f>
        <v>0</v>
      </c>
    </row>
    <row r="785" customFormat="false" ht="15" hidden="false" customHeight="false" outlineLevel="0" collapsed="false">
      <c r="A785" s="4" t="n">
        <v>25686</v>
      </c>
      <c r="B785" s="4" t="s">
        <v>18544</v>
      </c>
      <c r="C785" s="4" t="s">
        <v>19119</v>
      </c>
      <c r="D785" s="35"/>
      <c r="E785" s="35"/>
      <c r="F785" s="36"/>
      <c r="G785" s="35" t="n">
        <v>6.91</v>
      </c>
      <c r="H785" s="35" t="n">
        <v>5.52</v>
      </c>
      <c r="I785" s="36"/>
      <c r="J785" s="4" t="str">
        <f aca="false">IF(COUNT(E785,H785)=0,"",IF(H785="","CAST",IF(E785="","MAB",IF(E785&lt;H785,"CAST",IF(H785&lt;E785,"MAB","EMPATE")))))</f>
        <v>MAB</v>
      </c>
      <c r="K785" s="6" t="n">
        <f aca="false">IF(COUNT(E785,H785)=0,"",MIN(E785,H785))</f>
        <v>5.52</v>
      </c>
      <c r="L785" s="6" t="str">
        <f aca="false">IF(COUNT(E785,H785)&lt;2,"",E785-H785)</f>
        <v/>
      </c>
      <c r="M785" s="7" t="str">
        <f aca="false">IF(COUNT(E785,H785)&lt;2,"",E785/H785-1)</f>
        <v/>
      </c>
    </row>
    <row r="786" customFormat="false" ht="15" hidden="false" customHeight="false" outlineLevel="0" collapsed="false">
      <c r="A786" s="4" t="n">
        <v>25687</v>
      </c>
      <c r="B786" s="4" t="s">
        <v>19142</v>
      </c>
      <c r="C786" s="4" t="s">
        <v>19119</v>
      </c>
      <c r="D786" s="35"/>
      <c r="E786" s="35"/>
      <c r="F786" s="36"/>
      <c r="G786" s="35" t="n">
        <v>18.67</v>
      </c>
      <c r="H786" s="35" t="n">
        <v>14.94</v>
      </c>
      <c r="I786" s="36"/>
      <c r="J786" s="4" t="str">
        <f aca="false">IF(COUNT(E786,H786)=0,"",IF(H786="","CAST",IF(E786="","MAB",IF(E786&lt;H786,"CAST",IF(H786&lt;E786,"MAB","EMPATE")))))</f>
        <v>MAB</v>
      </c>
      <c r="K786" s="6" t="n">
        <f aca="false">IF(COUNT(E786,H786)=0,"",MIN(E786,H786))</f>
        <v>14.94</v>
      </c>
      <c r="L786" s="6" t="str">
        <f aca="false">IF(COUNT(E786,H786)&lt;2,"",E786-H786)</f>
        <v/>
      </c>
      <c r="M786" s="7" t="str">
        <f aca="false">IF(COUNT(E786,H786)&lt;2,"",E786/H786-1)</f>
        <v/>
      </c>
    </row>
    <row r="787" customFormat="false" ht="15" hidden="false" customHeight="false" outlineLevel="0" collapsed="false">
      <c r="A787" s="4" t="n">
        <v>19325</v>
      </c>
      <c r="B787" s="4" t="s">
        <v>19143</v>
      </c>
      <c r="C787" s="4" t="s">
        <v>19119</v>
      </c>
      <c r="D787" s="35" t="n">
        <v>11.64</v>
      </c>
      <c r="E787" s="35" t="n">
        <v>9.31</v>
      </c>
      <c r="F787" s="36"/>
      <c r="G787" s="35" t="n">
        <v>11.6</v>
      </c>
      <c r="H787" s="35" t="n">
        <v>9.31</v>
      </c>
      <c r="I787" s="36"/>
      <c r="J787" s="4" t="str">
        <f aca="false">IF(COUNT(E787,H787)=0,"",IF(H787="","CAST",IF(E787="","MAB",IF(E787&lt;H787,"CAST",IF(H787&lt;E787,"MAB","EMPATE")))))</f>
        <v>EMPATE</v>
      </c>
      <c r="K787" s="6" t="n">
        <f aca="false">IF(COUNT(E787,H787)=0,"",MIN(E787,H787))</f>
        <v>9.31</v>
      </c>
      <c r="L787" s="6" t="n">
        <f aca="false">IF(COUNT(E787,H787)&lt;2,"",E787-H787)</f>
        <v>0</v>
      </c>
      <c r="M787" s="7" t="n">
        <f aca="false">IF(COUNT(E787,H787)&lt;2,"",E787/H787-1)</f>
        <v>0</v>
      </c>
    </row>
    <row r="788" customFormat="false" ht="15" hidden="false" customHeight="false" outlineLevel="0" collapsed="false">
      <c r="A788" s="4" t="n">
        <v>7371</v>
      </c>
      <c r="B788" s="4" t="s">
        <v>19144</v>
      </c>
      <c r="C788" s="4" t="s">
        <v>19119</v>
      </c>
      <c r="D788" s="35" t="n">
        <v>9.54</v>
      </c>
      <c r="E788" s="35" t="n">
        <v>7.66</v>
      </c>
      <c r="F788" s="36"/>
      <c r="G788" s="35"/>
      <c r="H788" s="35"/>
      <c r="I788" s="36"/>
      <c r="J788" s="4" t="str">
        <f aca="false">IF(COUNT(E788,H788)=0,"",IF(H788="","CAST",IF(E788="","MAB",IF(E788&lt;H788,"CAST",IF(H788&lt;E788,"MAB","EMPATE")))))</f>
        <v>CAST</v>
      </c>
      <c r="K788" s="6" t="n">
        <f aca="false">IF(COUNT(E788,H788)=0,"",MIN(E788,H788))</f>
        <v>7.66</v>
      </c>
      <c r="L788" s="6" t="str">
        <f aca="false">IF(COUNT(E788,H788)&lt;2,"",E788-H788)</f>
        <v/>
      </c>
      <c r="M788" s="7" t="str">
        <f aca="false">IF(COUNT(E788,H788)&lt;2,"",E788/H788-1)</f>
        <v/>
      </c>
    </row>
    <row r="789" customFormat="false" ht="15" hidden="false" customHeight="false" outlineLevel="0" collapsed="false">
      <c r="A789" s="4" t="n">
        <v>25199</v>
      </c>
      <c r="B789" s="4" t="s">
        <v>19145</v>
      </c>
      <c r="C789" s="4" t="s">
        <v>19119</v>
      </c>
      <c r="D789" s="35" t="n">
        <v>5.33</v>
      </c>
      <c r="E789" s="35" t="n">
        <v>4.28</v>
      </c>
      <c r="F789" s="36" t="n">
        <v>70</v>
      </c>
      <c r="G789" s="35" t="n">
        <v>5.33</v>
      </c>
      <c r="H789" s="35" t="n">
        <v>4.28</v>
      </c>
      <c r="I789" s="36"/>
      <c r="J789" s="4" t="str">
        <f aca="false">IF(COUNT(E789,H789)=0,"",IF(H789="","CAST",IF(E789="","MAB",IF(E789&lt;H789,"CAST",IF(H789&lt;E789,"MAB","EMPATE")))))</f>
        <v>EMPATE</v>
      </c>
      <c r="K789" s="6" t="n">
        <f aca="false">IF(COUNT(E789,H789)=0,"",MIN(E789,H789))</f>
        <v>4.28</v>
      </c>
      <c r="L789" s="6" t="n">
        <f aca="false">IF(COUNT(E789,H789)&lt;2,"",E789-H789)</f>
        <v>0</v>
      </c>
      <c r="M789" s="7" t="n">
        <f aca="false">IF(COUNT(E789,H789)&lt;2,"",E789/H789-1)</f>
        <v>0</v>
      </c>
    </row>
    <row r="790" customFormat="false" ht="15" hidden="false" customHeight="false" outlineLevel="0" collapsed="false">
      <c r="A790" s="4" t="n">
        <v>12779</v>
      </c>
      <c r="B790" s="4" t="s">
        <v>19146</v>
      </c>
      <c r="C790" s="4" t="s">
        <v>19119</v>
      </c>
      <c r="D790" s="35" t="n">
        <v>6.16</v>
      </c>
      <c r="E790" s="35" t="n">
        <v>5</v>
      </c>
      <c r="F790" s="36"/>
      <c r="G790" s="35" t="n">
        <v>6.26</v>
      </c>
      <c r="H790" s="35" t="n">
        <v>5</v>
      </c>
      <c r="I790" s="36"/>
      <c r="J790" s="4" t="str">
        <f aca="false">IF(COUNT(E790,H790)=0,"",IF(H790="","CAST",IF(E790="","MAB",IF(E790&lt;H790,"CAST",IF(H790&lt;E790,"MAB","EMPATE")))))</f>
        <v>EMPATE</v>
      </c>
      <c r="K790" s="6" t="n">
        <f aca="false">IF(COUNT(E790,H790)=0,"",MIN(E790,H790))</f>
        <v>5</v>
      </c>
      <c r="L790" s="6" t="n">
        <f aca="false">IF(COUNT(E790,H790)&lt;2,"",E790-H790)</f>
        <v>0</v>
      </c>
      <c r="M790" s="7" t="n">
        <f aca="false">IF(COUNT(E790,H790)&lt;2,"",E790/H790-1)</f>
        <v>0</v>
      </c>
    </row>
    <row r="791" customFormat="false" ht="15" hidden="false" customHeight="false" outlineLevel="0" collapsed="false">
      <c r="A791" s="4" t="n">
        <v>18981</v>
      </c>
      <c r="B791" s="4" t="s">
        <v>18890</v>
      </c>
      <c r="C791" s="4" t="s">
        <v>19119</v>
      </c>
      <c r="D791" s="35" t="n">
        <v>11.6</v>
      </c>
      <c r="E791" s="35" t="n">
        <v>9.31</v>
      </c>
      <c r="F791" s="36"/>
      <c r="G791" s="35" t="n">
        <v>11.6</v>
      </c>
      <c r="H791" s="35" t="n">
        <v>9.31</v>
      </c>
      <c r="I791" s="36"/>
      <c r="J791" s="4" t="str">
        <f aca="false">IF(COUNT(E791,H791)=0,"",IF(H791="","CAST",IF(E791="","MAB",IF(E791&lt;H791,"CAST",IF(H791&lt;E791,"MAB","EMPATE")))))</f>
        <v>EMPATE</v>
      </c>
      <c r="K791" s="6" t="n">
        <f aca="false">IF(COUNT(E791,H791)=0,"",MIN(E791,H791))</f>
        <v>9.31</v>
      </c>
      <c r="L791" s="6" t="n">
        <f aca="false">IF(COUNT(E791,H791)&lt;2,"",E791-H791)</f>
        <v>0</v>
      </c>
      <c r="M791" s="7" t="n">
        <f aca="false">IF(COUNT(E791,H791)&lt;2,"",E791/H791-1)</f>
        <v>0</v>
      </c>
    </row>
    <row r="792" customFormat="false" ht="15" hidden="false" customHeight="false" outlineLevel="0" collapsed="false">
      <c r="A792" s="4" t="n">
        <v>19326</v>
      </c>
      <c r="B792" s="4" t="s">
        <v>18891</v>
      </c>
      <c r="C792" s="4" t="s">
        <v>19119</v>
      </c>
      <c r="D792" s="35" t="n">
        <v>28.83</v>
      </c>
      <c r="E792" s="35" t="n">
        <v>23.43</v>
      </c>
      <c r="F792" s="36"/>
      <c r="G792" s="35" t="n">
        <v>29.19</v>
      </c>
      <c r="H792" s="35" t="n">
        <v>23.43</v>
      </c>
      <c r="I792" s="36"/>
      <c r="J792" s="4" t="str">
        <f aca="false">IF(COUNT(E792,H792)=0,"",IF(H792="","CAST",IF(E792="","MAB",IF(E792&lt;H792,"CAST",IF(H792&lt;E792,"MAB","EMPATE")))))</f>
        <v>EMPATE</v>
      </c>
      <c r="K792" s="6" t="n">
        <f aca="false">IF(COUNT(E792,H792)=0,"",MIN(E792,H792))</f>
        <v>23.43</v>
      </c>
      <c r="L792" s="6" t="n">
        <f aca="false">IF(COUNT(E792,H792)&lt;2,"",E792-H792)</f>
        <v>0</v>
      </c>
      <c r="M792" s="7" t="n">
        <f aca="false">IF(COUNT(E792,H792)&lt;2,"",E792/H792-1)</f>
        <v>0</v>
      </c>
    </row>
    <row r="793" customFormat="false" ht="15" hidden="false" customHeight="false" outlineLevel="0" collapsed="false">
      <c r="A793" s="4" t="n">
        <v>25668</v>
      </c>
      <c r="B793" s="4" t="s">
        <v>19147</v>
      </c>
      <c r="C793" s="4" t="s">
        <v>19119</v>
      </c>
      <c r="D793" s="35" t="n">
        <v>13.43</v>
      </c>
      <c r="E793" s="35" t="n">
        <v>10.78</v>
      </c>
      <c r="F793" s="36"/>
      <c r="G793" s="35" t="n">
        <v>13.47</v>
      </c>
      <c r="H793" s="35" t="n">
        <v>10.76</v>
      </c>
      <c r="I793" s="36"/>
      <c r="J793" s="4" t="str">
        <f aca="false">IF(COUNT(E793,H793)=0,"",IF(H793="","CAST",IF(E793="","MAB",IF(E793&lt;H793,"CAST",IF(H793&lt;E793,"MAB","EMPATE")))))</f>
        <v>MAB</v>
      </c>
      <c r="K793" s="6" t="n">
        <f aca="false">IF(COUNT(E793,H793)=0,"",MIN(E793,H793))</f>
        <v>10.76</v>
      </c>
      <c r="L793" s="6" t="n">
        <f aca="false">IF(COUNT(E793,H793)&lt;2,"",E793-H793)</f>
        <v>0.0199999999999996</v>
      </c>
      <c r="M793" s="7" t="n">
        <f aca="false">IF(COUNT(E793,H793)&lt;2,"",E793/H793-1)</f>
        <v>0.0018587360594795</v>
      </c>
    </row>
    <row r="794" customFormat="false" ht="15" hidden="false" customHeight="false" outlineLevel="0" collapsed="false">
      <c r="A794" s="4" t="n">
        <v>25671</v>
      </c>
      <c r="B794" s="4" t="s">
        <v>19148</v>
      </c>
      <c r="C794" s="4" t="s">
        <v>19119</v>
      </c>
      <c r="D794" s="35" t="n">
        <v>21.91</v>
      </c>
      <c r="E794" s="35" t="n">
        <v>17.52</v>
      </c>
      <c r="F794" s="36"/>
      <c r="G794" s="35" t="n">
        <v>21.91</v>
      </c>
      <c r="H794" s="35" t="n">
        <v>17.52</v>
      </c>
      <c r="I794" s="36"/>
      <c r="J794" s="4" t="str">
        <f aca="false">IF(COUNT(E794,H794)=0,"",IF(H794="","CAST",IF(E794="","MAB",IF(E794&lt;H794,"CAST",IF(H794&lt;E794,"MAB","EMPATE")))))</f>
        <v>EMPATE</v>
      </c>
      <c r="K794" s="6" t="n">
        <f aca="false">IF(COUNT(E794,H794)=0,"",MIN(E794,H794))</f>
        <v>17.52</v>
      </c>
      <c r="L794" s="6" t="n">
        <f aca="false">IF(COUNT(E794,H794)&lt;2,"",E794-H794)</f>
        <v>0</v>
      </c>
      <c r="M794" s="7" t="n">
        <f aca="false">IF(COUNT(E794,H794)&lt;2,"",E794/H794-1)</f>
        <v>0</v>
      </c>
    </row>
    <row r="795" customFormat="false" ht="15" hidden="false" customHeight="false" outlineLevel="0" collapsed="false">
      <c r="A795" s="4" t="n">
        <v>25669</v>
      </c>
      <c r="B795" s="4" t="s">
        <v>19149</v>
      </c>
      <c r="C795" s="4" t="s">
        <v>19119</v>
      </c>
      <c r="D795" s="35" t="n">
        <v>16.8</v>
      </c>
      <c r="E795" s="35" t="n">
        <v>13.48</v>
      </c>
      <c r="F795" s="36"/>
      <c r="G795" s="35" t="n">
        <v>16.8</v>
      </c>
      <c r="H795" s="35" t="n">
        <v>13.48</v>
      </c>
      <c r="I795" s="36"/>
      <c r="J795" s="4" t="str">
        <f aca="false">IF(COUNT(E795,H795)=0,"",IF(H795="","CAST",IF(E795="","MAB",IF(E795&lt;H795,"CAST",IF(H795&lt;E795,"MAB","EMPATE")))))</f>
        <v>EMPATE</v>
      </c>
      <c r="K795" s="6" t="n">
        <f aca="false">IF(COUNT(E795,H795)=0,"",MIN(E795,H795))</f>
        <v>13.48</v>
      </c>
      <c r="L795" s="6" t="n">
        <f aca="false">IF(COUNT(E795,H795)&lt;2,"",E795-H795)</f>
        <v>0</v>
      </c>
      <c r="M795" s="7" t="n">
        <f aca="false">IF(COUNT(E795,H795)&lt;2,"",E795/H795-1)</f>
        <v>0</v>
      </c>
    </row>
    <row r="796" customFormat="false" ht="15" hidden="false" customHeight="false" outlineLevel="0" collapsed="false">
      <c r="A796" s="4" t="n">
        <v>25670</v>
      </c>
      <c r="B796" s="4" t="s">
        <v>19150</v>
      </c>
      <c r="C796" s="4" t="s">
        <v>19119</v>
      </c>
      <c r="D796" s="35" t="n">
        <v>19.33</v>
      </c>
      <c r="E796" s="35" t="n">
        <v>15.51</v>
      </c>
      <c r="F796" s="36"/>
      <c r="G796" s="35" t="n">
        <v>19.33</v>
      </c>
      <c r="H796" s="35" t="n">
        <v>15.51</v>
      </c>
      <c r="I796" s="36"/>
      <c r="J796" s="4" t="str">
        <f aca="false">IF(COUNT(E796,H796)=0,"",IF(H796="","CAST",IF(E796="","MAB",IF(E796&lt;H796,"CAST",IF(H796&lt;E796,"MAB","EMPATE")))))</f>
        <v>EMPATE</v>
      </c>
      <c r="K796" s="6" t="n">
        <f aca="false">IF(COUNT(E796,H796)=0,"",MIN(E796,H796))</f>
        <v>15.51</v>
      </c>
      <c r="L796" s="6" t="n">
        <f aca="false">IF(COUNT(E796,H796)&lt;2,"",E796-H796)</f>
        <v>0</v>
      </c>
      <c r="M796" s="7" t="n">
        <f aca="false">IF(COUNT(E796,H796)&lt;2,"",E796/H796-1)</f>
        <v>0</v>
      </c>
    </row>
    <row r="797" customFormat="false" ht="15" hidden="false" customHeight="false" outlineLevel="0" collapsed="false">
      <c r="A797" s="4" t="n">
        <v>6604</v>
      </c>
      <c r="B797" s="4" t="s">
        <v>19151</v>
      </c>
      <c r="C797" s="4" t="s">
        <v>19119</v>
      </c>
      <c r="D797" s="35" t="n">
        <v>7.15</v>
      </c>
      <c r="E797" s="35" t="n">
        <v>5.72</v>
      </c>
      <c r="F797" s="36"/>
      <c r="G797" s="35" t="n">
        <v>7.15</v>
      </c>
      <c r="H797" s="35" t="n">
        <v>5.72</v>
      </c>
      <c r="I797" s="36"/>
      <c r="J797" s="4" t="str">
        <f aca="false">IF(COUNT(E797,H797)=0,"",IF(H797="","CAST",IF(E797="","MAB",IF(E797&lt;H797,"CAST",IF(H797&lt;E797,"MAB","EMPATE")))))</f>
        <v>EMPATE</v>
      </c>
      <c r="K797" s="6" t="n">
        <f aca="false">IF(COUNT(E797,H797)=0,"",MIN(E797,H797))</f>
        <v>5.72</v>
      </c>
      <c r="L797" s="6" t="n">
        <f aca="false">IF(COUNT(E797,H797)&lt;2,"",E797-H797)</f>
        <v>0</v>
      </c>
      <c r="M797" s="7" t="n">
        <f aca="false">IF(COUNT(E797,H797)&lt;2,"",E797/H797-1)</f>
        <v>0</v>
      </c>
    </row>
    <row r="798" customFormat="false" ht="15" hidden="false" customHeight="false" outlineLevel="0" collapsed="false">
      <c r="A798" s="4" t="n">
        <v>27235</v>
      </c>
      <c r="B798" s="4" t="s">
        <v>18798</v>
      </c>
      <c r="C798" s="4" t="s">
        <v>19119</v>
      </c>
      <c r="D798" s="35"/>
      <c r="E798" s="35"/>
      <c r="F798" s="36"/>
      <c r="G798" s="35" t="n">
        <v>10.71</v>
      </c>
      <c r="H798" s="35" t="n">
        <v>8.57</v>
      </c>
      <c r="I798" s="36"/>
      <c r="J798" s="4" t="str">
        <f aca="false">IF(COUNT(E798,H798)=0,"",IF(H798="","CAST",IF(E798="","MAB",IF(E798&lt;H798,"CAST",IF(H798&lt;E798,"MAB","EMPATE")))))</f>
        <v>MAB</v>
      </c>
      <c r="K798" s="6" t="n">
        <f aca="false">IF(COUNT(E798,H798)=0,"",MIN(E798,H798))</f>
        <v>8.57</v>
      </c>
      <c r="L798" s="6" t="str">
        <f aca="false">IF(COUNT(E798,H798)&lt;2,"",E798-H798)</f>
        <v/>
      </c>
      <c r="M798" s="7" t="str">
        <f aca="false">IF(COUNT(E798,H798)&lt;2,"",E798/H798-1)</f>
        <v/>
      </c>
    </row>
    <row r="799" customFormat="false" ht="15" hidden="false" customHeight="false" outlineLevel="0" collapsed="false">
      <c r="A799" s="4" t="n">
        <v>6314</v>
      </c>
      <c r="B799" s="4" t="s">
        <v>19152</v>
      </c>
      <c r="C799" s="4" t="s">
        <v>19119</v>
      </c>
      <c r="D799" s="35" t="n">
        <v>12.65</v>
      </c>
      <c r="E799" s="35" t="n">
        <v>8.66</v>
      </c>
      <c r="F799" s="36"/>
      <c r="G799" s="35"/>
      <c r="H799" s="35"/>
      <c r="I799" s="36"/>
      <c r="J799" s="4" t="str">
        <f aca="false">IF(COUNT(E799,H799)=0,"",IF(H799="","CAST",IF(E799="","MAB",IF(E799&lt;H799,"CAST",IF(H799&lt;E799,"MAB","EMPATE")))))</f>
        <v>CAST</v>
      </c>
      <c r="K799" s="6" t="n">
        <f aca="false">IF(COUNT(E799,H799)=0,"",MIN(E799,H799))</f>
        <v>8.66</v>
      </c>
      <c r="L799" s="6" t="str">
        <f aca="false">IF(COUNT(E799,H799)&lt;2,"",E799-H799)</f>
        <v/>
      </c>
      <c r="M799" s="7" t="str">
        <f aca="false">IF(COUNT(E799,H799)&lt;2,"",E799/H799-1)</f>
        <v/>
      </c>
    </row>
    <row r="800" customFormat="false" ht="15" hidden="false" customHeight="false" outlineLevel="0" collapsed="false">
      <c r="A800" s="4" t="n">
        <v>25273</v>
      </c>
      <c r="B800" s="4" t="s">
        <v>19153</v>
      </c>
      <c r="C800" s="4" t="s">
        <v>19119</v>
      </c>
      <c r="D800" s="35"/>
      <c r="E800" s="35"/>
      <c r="F800" s="36"/>
      <c r="G800" s="35" t="n">
        <v>9.73</v>
      </c>
      <c r="H800" s="35" t="n">
        <v>7.79</v>
      </c>
      <c r="I800" s="36"/>
      <c r="J800" s="4" t="str">
        <f aca="false">IF(COUNT(E800,H800)=0,"",IF(H800="","CAST",IF(E800="","MAB",IF(E800&lt;H800,"CAST",IF(H800&lt;E800,"MAB","EMPATE")))))</f>
        <v>MAB</v>
      </c>
      <c r="K800" s="6" t="n">
        <f aca="false">IF(COUNT(E800,H800)=0,"",MIN(E800,H800))</f>
        <v>7.79</v>
      </c>
      <c r="L800" s="6" t="str">
        <f aca="false">IF(COUNT(E800,H800)&lt;2,"",E800-H800)</f>
        <v/>
      </c>
      <c r="M800" s="7" t="str">
        <f aca="false">IF(COUNT(E800,H800)&lt;2,"",E800/H800-1)</f>
        <v/>
      </c>
    </row>
    <row r="801" customFormat="false" ht="15" hidden="false" customHeight="false" outlineLevel="0" collapsed="false">
      <c r="A801" s="4" t="n">
        <v>19374</v>
      </c>
      <c r="B801" s="4" t="s">
        <v>19154</v>
      </c>
      <c r="C801" s="4" t="s">
        <v>19119</v>
      </c>
      <c r="D801" s="35" t="n">
        <v>2.58</v>
      </c>
      <c r="E801" s="35" t="n">
        <v>2.07</v>
      </c>
      <c r="F801" s="36"/>
      <c r="G801" s="35" t="n">
        <v>2.58</v>
      </c>
      <c r="H801" s="35" t="n">
        <v>2.07</v>
      </c>
      <c r="I801" s="36"/>
      <c r="J801" s="4" t="str">
        <f aca="false">IF(COUNT(E801,H801)=0,"",IF(H801="","CAST",IF(E801="","MAB",IF(E801&lt;H801,"CAST",IF(H801&lt;E801,"MAB","EMPATE")))))</f>
        <v>EMPATE</v>
      </c>
      <c r="K801" s="6" t="n">
        <f aca="false">IF(COUNT(E801,H801)=0,"",MIN(E801,H801))</f>
        <v>2.07</v>
      </c>
      <c r="L801" s="6" t="n">
        <f aca="false">IF(COUNT(E801,H801)&lt;2,"",E801-H801)</f>
        <v>0</v>
      </c>
      <c r="M801" s="7" t="n">
        <f aca="false">IF(COUNT(E801,H801)&lt;2,"",E801/H801-1)</f>
        <v>0</v>
      </c>
    </row>
    <row r="802" customFormat="false" ht="15" hidden="false" customHeight="false" outlineLevel="0" collapsed="false">
      <c r="A802" s="4" t="n">
        <v>25030</v>
      </c>
      <c r="B802" s="4" t="s">
        <v>19155</v>
      </c>
      <c r="C802" s="4" t="s">
        <v>19119</v>
      </c>
      <c r="D802" s="35" t="n">
        <v>3.88</v>
      </c>
      <c r="E802" s="35" t="n">
        <v>3.11</v>
      </c>
      <c r="F802" s="36"/>
      <c r="G802" s="35"/>
      <c r="H802" s="35"/>
      <c r="I802" s="36"/>
      <c r="J802" s="4" t="str">
        <f aca="false">IF(COUNT(E802,H802)=0,"",IF(H802="","CAST",IF(E802="","MAB",IF(E802&lt;H802,"CAST",IF(H802&lt;E802,"MAB","EMPATE")))))</f>
        <v>CAST</v>
      </c>
      <c r="K802" s="6" t="n">
        <f aca="false">IF(COUNT(E802,H802)=0,"",MIN(E802,H802))</f>
        <v>3.11</v>
      </c>
      <c r="L802" s="6" t="str">
        <f aca="false">IF(COUNT(E802,H802)&lt;2,"",E802-H802)</f>
        <v/>
      </c>
      <c r="M802" s="7" t="str">
        <f aca="false">IF(COUNT(E802,H802)&lt;2,"",E802/H802-1)</f>
        <v/>
      </c>
    </row>
    <row r="803" customFormat="false" ht="15" hidden="false" customHeight="false" outlineLevel="0" collapsed="false">
      <c r="A803" s="4" t="n">
        <v>23940</v>
      </c>
      <c r="B803" s="4" t="s">
        <v>19156</v>
      </c>
      <c r="C803" s="4" t="s">
        <v>19119</v>
      </c>
      <c r="D803" s="35" t="n">
        <v>8.28</v>
      </c>
      <c r="E803" s="35" t="n">
        <v>6.64</v>
      </c>
      <c r="F803" s="36"/>
      <c r="G803" s="35"/>
      <c r="H803" s="35"/>
      <c r="I803" s="36"/>
      <c r="J803" s="4" t="str">
        <f aca="false">IF(COUNT(E803,H803)=0,"",IF(H803="","CAST",IF(E803="","MAB",IF(E803&lt;H803,"CAST",IF(H803&lt;E803,"MAB","EMPATE")))))</f>
        <v>CAST</v>
      </c>
      <c r="K803" s="6" t="n">
        <f aca="false">IF(COUNT(E803,H803)=0,"",MIN(E803,H803))</f>
        <v>6.64</v>
      </c>
      <c r="L803" s="6" t="str">
        <f aca="false">IF(COUNT(E803,H803)&lt;2,"",E803-H803)</f>
        <v/>
      </c>
      <c r="M803" s="7" t="str">
        <f aca="false">IF(COUNT(E803,H803)&lt;2,"",E803/H803-1)</f>
        <v/>
      </c>
    </row>
    <row r="804" customFormat="false" ht="15" hidden="false" customHeight="false" outlineLevel="0" collapsed="false">
      <c r="A804" s="4" t="n">
        <v>18585</v>
      </c>
      <c r="B804" s="4" t="s">
        <v>19157</v>
      </c>
      <c r="C804" s="4" t="s">
        <v>19119</v>
      </c>
      <c r="D804" s="35" t="n">
        <v>5.31</v>
      </c>
      <c r="E804" s="35" t="n">
        <v>4.25</v>
      </c>
      <c r="F804" s="36"/>
      <c r="G804" s="35" t="n">
        <v>5.31</v>
      </c>
      <c r="H804" s="35" t="n">
        <v>4.25</v>
      </c>
      <c r="I804" s="36"/>
      <c r="J804" s="4" t="str">
        <f aca="false">IF(COUNT(E804,H804)=0,"",IF(H804="","CAST",IF(E804="","MAB",IF(E804&lt;H804,"CAST",IF(H804&lt;E804,"MAB","EMPATE")))))</f>
        <v>EMPATE</v>
      </c>
      <c r="K804" s="6" t="n">
        <f aca="false">IF(COUNT(E804,H804)=0,"",MIN(E804,H804))</f>
        <v>4.25</v>
      </c>
      <c r="L804" s="6" t="n">
        <f aca="false">IF(COUNT(E804,H804)&lt;2,"",E804-H804)</f>
        <v>0</v>
      </c>
      <c r="M804" s="7" t="n">
        <f aca="false">IF(COUNT(E804,H804)&lt;2,"",E804/H804-1)</f>
        <v>0</v>
      </c>
    </row>
    <row r="805" customFormat="false" ht="15" hidden="false" customHeight="false" outlineLevel="0" collapsed="false">
      <c r="A805" s="4" t="n">
        <v>6559</v>
      </c>
      <c r="B805" s="4" t="s">
        <v>19158</v>
      </c>
      <c r="C805" s="4" t="s">
        <v>19119</v>
      </c>
      <c r="D805" s="35" t="n">
        <v>2.68</v>
      </c>
      <c r="E805" s="35" t="n">
        <v>2.14</v>
      </c>
      <c r="F805" s="36"/>
      <c r="G805" s="35" t="n">
        <v>2.67</v>
      </c>
      <c r="H805" s="35" t="n">
        <v>2.14</v>
      </c>
      <c r="I805" s="36"/>
      <c r="J805" s="4" t="str">
        <f aca="false">IF(COUNT(E805,H805)=0,"",IF(H805="","CAST",IF(E805="","MAB",IF(E805&lt;H805,"CAST",IF(H805&lt;E805,"MAB","EMPATE")))))</f>
        <v>EMPATE</v>
      </c>
      <c r="K805" s="6" t="n">
        <f aca="false">IF(COUNT(E805,H805)=0,"",MIN(E805,H805))</f>
        <v>2.14</v>
      </c>
      <c r="L805" s="6" t="n">
        <f aca="false">IF(COUNT(E805,H805)&lt;2,"",E805-H805)</f>
        <v>0</v>
      </c>
      <c r="M805" s="7" t="n">
        <f aca="false">IF(COUNT(E805,H805)&lt;2,"",E805/H805-1)</f>
        <v>0</v>
      </c>
    </row>
    <row r="806" customFormat="false" ht="15" hidden="false" customHeight="false" outlineLevel="0" collapsed="false">
      <c r="A806" s="4" t="n">
        <v>19493</v>
      </c>
      <c r="B806" s="4" t="s">
        <v>18807</v>
      </c>
      <c r="C806" s="4" t="s">
        <v>19119</v>
      </c>
      <c r="D806" s="35" t="n">
        <v>3.43</v>
      </c>
      <c r="E806" s="35" t="n">
        <v>2.74</v>
      </c>
      <c r="F806" s="36"/>
      <c r="G806" s="35" t="n">
        <v>3.43</v>
      </c>
      <c r="H806" s="35" t="n">
        <v>2.74</v>
      </c>
      <c r="I806" s="36"/>
      <c r="J806" s="4" t="str">
        <f aca="false">IF(COUNT(E806,H806)=0,"",IF(H806="","CAST",IF(E806="","MAB",IF(E806&lt;H806,"CAST",IF(H806&lt;E806,"MAB","EMPATE")))))</f>
        <v>EMPATE</v>
      </c>
      <c r="K806" s="6" t="n">
        <f aca="false">IF(COUNT(E806,H806)=0,"",MIN(E806,H806))</f>
        <v>2.74</v>
      </c>
      <c r="L806" s="6" t="n">
        <f aca="false">IF(COUNT(E806,H806)&lt;2,"",E806-H806)</f>
        <v>0</v>
      </c>
      <c r="M806" s="7" t="n">
        <f aca="false">IF(COUNT(E806,H806)&lt;2,"",E806/H806-1)</f>
        <v>0</v>
      </c>
    </row>
    <row r="807" customFormat="false" ht="15" hidden="false" customHeight="false" outlineLevel="0" collapsed="false">
      <c r="A807" s="4" t="n">
        <v>13386</v>
      </c>
      <c r="B807" s="4" t="s">
        <v>19159</v>
      </c>
      <c r="C807" s="4" t="s">
        <v>19119</v>
      </c>
      <c r="D807" s="35" t="n">
        <v>5.67</v>
      </c>
      <c r="E807" s="35" t="n">
        <v>4.54</v>
      </c>
      <c r="F807" s="36"/>
      <c r="G807" s="35" t="n">
        <v>5.67</v>
      </c>
      <c r="H807" s="35" t="n">
        <v>4.52</v>
      </c>
      <c r="I807" s="36"/>
      <c r="J807" s="4" t="str">
        <f aca="false">IF(COUNT(E807,H807)=0,"",IF(H807="","CAST",IF(E807="","MAB",IF(E807&lt;H807,"CAST",IF(H807&lt;E807,"MAB","EMPATE")))))</f>
        <v>MAB</v>
      </c>
      <c r="K807" s="6" t="n">
        <f aca="false">IF(COUNT(E807,H807)=0,"",MIN(E807,H807))</f>
        <v>4.52</v>
      </c>
      <c r="L807" s="6" t="n">
        <f aca="false">IF(COUNT(E807,H807)&lt;2,"",E807-H807)</f>
        <v>0.0200000000000005</v>
      </c>
      <c r="M807" s="7" t="n">
        <f aca="false">IF(COUNT(E807,H807)&lt;2,"",E807/H807-1)</f>
        <v>0.00442477876106207</v>
      </c>
    </row>
    <row r="808" customFormat="false" ht="15" hidden="false" customHeight="false" outlineLevel="0" collapsed="false">
      <c r="A808" s="4" t="n">
        <v>25699</v>
      </c>
      <c r="B808" s="4" t="s">
        <v>18571</v>
      </c>
      <c r="C808" s="4" t="s">
        <v>19119</v>
      </c>
      <c r="D808" s="35" t="n">
        <v>4.05</v>
      </c>
      <c r="E808" s="35" t="n">
        <v>3.24</v>
      </c>
      <c r="F808" s="36"/>
      <c r="G808" s="35"/>
      <c r="H808" s="35"/>
      <c r="I808" s="36"/>
      <c r="J808" s="4" t="str">
        <f aca="false">IF(COUNT(E808,H808)=0,"",IF(H808="","CAST",IF(E808="","MAB",IF(E808&lt;H808,"CAST",IF(H808&lt;E808,"MAB","EMPATE")))))</f>
        <v>CAST</v>
      </c>
      <c r="K808" s="6" t="n">
        <f aca="false">IF(COUNT(E808,H808)=0,"",MIN(E808,H808))</f>
        <v>3.24</v>
      </c>
      <c r="L808" s="6" t="str">
        <f aca="false">IF(COUNT(E808,H808)&lt;2,"",E808-H808)</f>
        <v/>
      </c>
      <c r="M808" s="7" t="str">
        <f aca="false">IF(COUNT(E808,H808)&lt;2,"",E808/H808-1)</f>
        <v/>
      </c>
    </row>
    <row r="809" customFormat="false" ht="15" hidden="false" customHeight="false" outlineLevel="0" collapsed="false">
      <c r="A809" s="4" t="n">
        <v>16431</v>
      </c>
      <c r="B809" s="4" t="s">
        <v>19160</v>
      </c>
      <c r="C809" s="4" t="s">
        <v>19161</v>
      </c>
      <c r="D809" s="35" t="n">
        <v>17.07</v>
      </c>
      <c r="E809" s="35" t="n">
        <v>13.87</v>
      </c>
      <c r="F809" s="36"/>
      <c r="G809" s="35" t="n">
        <v>17.29</v>
      </c>
      <c r="H809" s="35" t="n">
        <v>13.87</v>
      </c>
      <c r="I809" s="36"/>
      <c r="J809" s="4" t="str">
        <f aca="false">IF(COUNT(E809,H809)=0,"",IF(H809="","CAST",IF(E809="","MAB",IF(E809&lt;H809,"CAST",IF(H809&lt;E809,"MAB","EMPATE")))))</f>
        <v>EMPATE</v>
      </c>
      <c r="K809" s="6" t="n">
        <f aca="false">IF(COUNT(E809,H809)=0,"",MIN(E809,H809))</f>
        <v>13.87</v>
      </c>
      <c r="L809" s="6" t="n">
        <f aca="false">IF(COUNT(E809,H809)&lt;2,"",E809-H809)</f>
        <v>0</v>
      </c>
      <c r="M809" s="7" t="n">
        <f aca="false">IF(COUNT(E809,H809)&lt;2,"",E809/H809-1)</f>
        <v>0</v>
      </c>
    </row>
    <row r="810" customFormat="false" ht="15" hidden="false" customHeight="false" outlineLevel="0" collapsed="false">
      <c r="A810" s="4" t="n">
        <v>24334</v>
      </c>
      <c r="B810" s="4" t="s">
        <v>19162</v>
      </c>
      <c r="C810" s="4" t="s">
        <v>19161</v>
      </c>
      <c r="D810" s="35" t="n">
        <v>14.88</v>
      </c>
      <c r="E810" s="35" t="n">
        <v>11.99</v>
      </c>
      <c r="F810" s="36" t="n">
        <v>60</v>
      </c>
      <c r="G810" s="35" t="n">
        <v>14.88</v>
      </c>
      <c r="H810" s="35" t="n">
        <v>11.99</v>
      </c>
      <c r="I810" s="36" t="n">
        <v>60</v>
      </c>
      <c r="J810" s="4" t="str">
        <f aca="false">IF(COUNT(E810,H810)=0,"",IF(H810="","CAST",IF(E810="","MAB",IF(E810&lt;H810,"CAST",IF(H810&lt;E810,"MAB","EMPATE")))))</f>
        <v>EMPATE</v>
      </c>
      <c r="K810" s="6" t="n">
        <f aca="false">IF(COUNT(E810,H810)=0,"",MIN(E810,H810))</f>
        <v>11.99</v>
      </c>
      <c r="L810" s="6" t="n">
        <f aca="false">IF(COUNT(E810,H810)&lt;2,"",E810-H810)</f>
        <v>0</v>
      </c>
      <c r="M810" s="7" t="n">
        <f aca="false">IF(COUNT(E810,H810)&lt;2,"",E810/H810-1)</f>
        <v>0</v>
      </c>
    </row>
    <row r="811" customFormat="false" ht="15" hidden="false" customHeight="false" outlineLevel="0" collapsed="false">
      <c r="A811" s="4" t="n">
        <v>1172</v>
      </c>
      <c r="B811" s="4" t="s">
        <v>19163</v>
      </c>
      <c r="C811" s="4" t="s">
        <v>19161</v>
      </c>
      <c r="D811" s="35" t="n">
        <v>18.68</v>
      </c>
      <c r="E811" s="35" t="n">
        <v>14.99</v>
      </c>
      <c r="F811" s="36" t="n">
        <v>48</v>
      </c>
      <c r="G811" s="35" t="n">
        <v>18.91</v>
      </c>
      <c r="H811" s="35" t="n">
        <v>14.99</v>
      </c>
      <c r="I811" s="36" t="n">
        <v>48</v>
      </c>
      <c r="J811" s="4" t="str">
        <f aca="false">IF(COUNT(E811,H811)=0,"",IF(H811="","CAST",IF(E811="","MAB",IF(E811&lt;H811,"CAST",IF(H811&lt;E811,"MAB","EMPATE")))))</f>
        <v>EMPATE</v>
      </c>
      <c r="K811" s="6" t="n">
        <f aca="false">IF(COUNT(E811,H811)=0,"",MIN(E811,H811))</f>
        <v>14.99</v>
      </c>
      <c r="L811" s="6" t="n">
        <f aca="false">IF(COUNT(E811,H811)&lt;2,"",E811-H811)</f>
        <v>0</v>
      </c>
      <c r="M811" s="7" t="n">
        <f aca="false">IF(COUNT(E811,H811)&lt;2,"",E811/H811-1)</f>
        <v>0</v>
      </c>
    </row>
    <row r="812" customFormat="false" ht="15" hidden="false" customHeight="false" outlineLevel="0" collapsed="false">
      <c r="A812" s="4" t="n">
        <v>24015</v>
      </c>
      <c r="B812" s="4" t="s">
        <v>19164</v>
      </c>
      <c r="C812" s="4" t="s">
        <v>19161</v>
      </c>
      <c r="D812" s="35" t="n">
        <v>5.99</v>
      </c>
      <c r="E812" s="35" t="n">
        <v>4.69</v>
      </c>
      <c r="F812" s="36" t="n">
        <v>72</v>
      </c>
      <c r="G812" s="35" t="n">
        <v>5.99</v>
      </c>
      <c r="H812" s="35" t="n">
        <v>4.69</v>
      </c>
      <c r="I812" s="36" t="n">
        <v>72</v>
      </c>
      <c r="J812" s="4" t="str">
        <f aca="false">IF(COUNT(E812,H812)=0,"",IF(H812="","CAST",IF(E812="","MAB",IF(E812&lt;H812,"CAST",IF(H812&lt;E812,"MAB","EMPATE")))))</f>
        <v>EMPATE</v>
      </c>
      <c r="K812" s="6" t="n">
        <f aca="false">IF(COUNT(E812,H812)=0,"",MIN(E812,H812))</f>
        <v>4.69</v>
      </c>
      <c r="L812" s="6" t="n">
        <f aca="false">IF(COUNT(E812,H812)&lt;2,"",E812-H812)</f>
        <v>0</v>
      </c>
      <c r="M812" s="7" t="n">
        <f aca="false">IF(COUNT(E812,H812)&lt;2,"",E812/H812-1)</f>
        <v>0</v>
      </c>
    </row>
    <row r="813" customFormat="false" ht="15" hidden="false" customHeight="false" outlineLevel="0" collapsed="false">
      <c r="A813" s="4" t="n">
        <v>27705</v>
      </c>
      <c r="B813" s="4" t="s">
        <v>19165</v>
      </c>
      <c r="C813" s="4" t="s">
        <v>19161</v>
      </c>
      <c r="D813" s="35"/>
      <c r="E813" s="35"/>
      <c r="F813" s="36"/>
      <c r="G813" s="35" t="n">
        <v>4.21</v>
      </c>
      <c r="H813" s="35" t="n">
        <v>3.37</v>
      </c>
      <c r="I813" s="36"/>
      <c r="J813" s="4" t="str">
        <f aca="false">IF(COUNT(E813,H813)=0,"",IF(H813="","CAST",IF(E813="","MAB",IF(E813&lt;H813,"CAST",IF(H813&lt;E813,"MAB","EMPATE")))))</f>
        <v>MAB</v>
      </c>
      <c r="K813" s="6" t="n">
        <f aca="false">IF(COUNT(E813,H813)=0,"",MIN(E813,H813))</f>
        <v>3.37</v>
      </c>
      <c r="L813" s="6" t="str">
        <f aca="false">IF(COUNT(E813,H813)&lt;2,"",E813-H813)</f>
        <v/>
      </c>
      <c r="M813" s="7" t="str">
        <f aca="false">IF(COUNT(E813,H813)&lt;2,"",E813/H813-1)</f>
        <v/>
      </c>
    </row>
    <row r="814" customFormat="false" ht="15" hidden="false" customHeight="false" outlineLevel="0" collapsed="false">
      <c r="A814" s="4" t="n">
        <v>27706</v>
      </c>
      <c r="B814" s="4" t="s">
        <v>19166</v>
      </c>
      <c r="C814" s="4" t="s">
        <v>19161</v>
      </c>
      <c r="D814" s="35"/>
      <c r="E814" s="35"/>
      <c r="F814" s="36"/>
      <c r="G814" s="35" t="n">
        <v>5.91</v>
      </c>
      <c r="H814" s="35" t="n">
        <v>4.73</v>
      </c>
      <c r="I814" s="36"/>
      <c r="J814" s="4" t="str">
        <f aca="false">IF(COUNT(E814,H814)=0,"",IF(H814="","CAST",IF(E814="","MAB",IF(E814&lt;H814,"CAST",IF(H814&lt;E814,"MAB","EMPATE")))))</f>
        <v>MAB</v>
      </c>
      <c r="K814" s="6" t="n">
        <f aca="false">IF(COUNT(E814,H814)=0,"",MIN(E814,H814))</f>
        <v>4.73</v>
      </c>
      <c r="L814" s="6" t="str">
        <f aca="false">IF(COUNT(E814,H814)&lt;2,"",E814-H814)</f>
        <v/>
      </c>
      <c r="M814" s="7" t="str">
        <f aca="false">IF(COUNT(E814,H814)&lt;2,"",E814/H814-1)</f>
        <v/>
      </c>
    </row>
    <row r="815" customFormat="false" ht="15" hidden="false" customHeight="false" outlineLevel="0" collapsed="false">
      <c r="A815" s="4" t="n">
        <v>22722</v>
      </c>
      <c r="B815" s="4" t="s">
        <v>19167</v>
      </c>
      <c r="C815" s="4" t="s">
        <v>19161</v>
      </c>
      <c r="D815" s="35" t="n">
        <v>6.71</v>
      </c>
      <c r="E815" s="35" t="n">
        <v>5.37</v>
      </c>
      <c r="F815" s="36"/>
      <c r="G815" s="35"/>
      <c r="H815" s="35"/>
      <c r="I815" s="36"/>
      <c r="J815" s="4" t="str">
        <f aca="false">IF(COUNT(E815,H815)=0,"",IF(H815="","CAST",IF(E815="","MAB",IF(E815&lt;H815,"CAST",IF(H815&lt;E815,"MAB","EMPATE")))))</f>
        <v>CAST</v>
      </c>
      <c r="K815" s="6" t="n">
        <f aca="false">IF(COUNT(E815,H815)=0,"",MIN(E815,H815))</f>
        <v>5.37</v>
      </c>
      <c r="L815" s="6" t="str">
        <f aca="false">IF(COUNT(E815,H815)&lt;2,"",E815-H815)</f>
        <v/>
      </c>
      <c r="M815" s="7" t="str">
        <f aca="false">IF(COUNT(E815,H815)&lt;2,"",E815/H815-1)</f>
        <v/>
      </c>
    </row>
    <row r="816" customFormat="false" ht="15" hidden="false" customHeight="false" outlineLevel="0" collapsed="false">
      <c r="A816" s="4" t="n">
        <v>24211</v>
      </c>
      <c r="B816" s="4" t="s">
        <v>19168</v>
      </c>
      <c r="C816" s="4" t="s">
        <v>19161</v>
      </c>
      <c r="D816" s="35" t="n">
        <v>11.73</v>
      </c>
      <c r="E816" s="35" t="n">
        <v>9.41</v>
      </c>
      <c r="F816" s="36"/>
      <c r="G816" s="35" t="n">
        <v>11.81</v>
      </c>
      <c r="H816" s="35" t="n">
        <v>9.45</v>
      </c>
      <c r="I816" s="36"/>
      <c r="J816" s="4" t="str">
        <f aca="false">IF(COUNT(E816,H816)=0,"",IF(H816="","CAST",IF(E816="","MAB",IF(E816&lt;H816,"CAST",IF(H816&lt;E816,"MAB","EMPATE")))))</f>
        <v>CAST</v>
      </c>
      <c r="K816" s="6" t="n">
        <f aca="false">IF(COUNT(E816,H816)=0,"",MIN(E816,H816))</f>
        <v>9.41</v>
      </c>
      <c r="L816" s="6" t="n">
        <f aca="false">IF(COUNT(E816,H816)&lt;2,"",E816-H816)</f>
        <v>-0.0399999999999992</v>
      </c>
      <c r="M816" s="7" t="n">
        <f aca="false">IF(COUNT(E816,H816)&lt;2,"",E816/H816-1)</f>
        <v>-0.00423280423280414</v>
      </c>
    </row>
    <row r="817" customFormat="false" ht="15" hidden="false" customHeight="false" outlineLevel="0" collapsed="false">
      <c r="A817" s="4" t="n">
        <v>25823</v>
      </c>
      <c r="B817" s="4" t="s">
        <v>19169</v>
      </c>
      <c r="C817" s="4" t="s">
        <v>19161</v>
      </c>
      <c r="D817" s="35" t="n">
        <v>7.75</v>
      </c>
      <c r="E817" s="35" t="n">
        <v>6.2</v>
      </c>
      <c r="F817" s="36"/>
      <c r="G817" s="35" t="n">
        <v>7.75</v>
      </c>
      <c r="H817" s="35" t="n">
        <v>6.2</v>
      </c>
      <c r="I817" s="36"/>
      <c r="J817" s="4" t="str">
        <f aca="false">IF(COUNT(E817,H817)=0,"",IF(H817="","CAST",IF(E817="","MAB",IF(E817&lt;H817,"CAST",IF(H817&lt;E817,"MAB","EMPATE")))))</f>
        <v>EMPATE</v>
      </c>
      <c r="K817" s="6" t="n">
        <f aca="false">IF(COUNT(E817,H817)=0,"",MIN(E817,H817))</f>
        <v>6.2</v>
      </c>
      <c r="L817" s="6" t="n">
        <f aca="false">IF(COUNT(E817,H817)&lt;2,"",E817-H817)</f>
        <v>0</v>
      </c>
      <c r="M817" s="7" t="n">
        <f aca="false">IF(COUNT(E817,H817)&lt;2,"",E817/H817-1)</f>
        <v>0</v>
      </c>
    </row>
    <row r="818" customFormat="false" ht="15" hidden="false" customHeight="false" outlineLevel="0" collapsed="false">
      <c r="A818" s="4" t="n">
        <v>25775</v>
      </c>
      <c r="B818" s="4" t="s">
        <v>19170</v>
      </c>
      <c r="C818" s="4" t="s">
        <v>19161</v>
      </c>
      <c r="D818" s="35" t="n">
        <v>11.65</v>
      </c>
      <c r="E818" s="35" t="n">
        <v>9.32</v>
      </c>
      <c r="F818" s="36"/>
      <c r="G818" s="35"/>
      <c r="H818" s="35"/>
      <c r="I818" s="36"/>
      <c r="J818" s="4" t="str">
        <f aca="false">IF(COUNT(E818,H818)=0,"",IF(H818="","CAST",IF(E818="","MAB",IF(E818&lt;H818,"CAST",IF(H818&lt;E818,"MAB","EMPATE")))))</f>
        <v>CAST</v>
      </c>
      <c r="K818" s="6" t="n">
        <f aca="false">IF(COUNT(E818,H818)=0,"",MIN(E818,H818))</f>
        <v>9.32</v>
      </c>
      <c r="L818" s="6" t="str">
        <f aca="false">IF(COUNT(E818,H818)&lt;2,"",E818-H818)</f>
        <v/>
      </c>
      <c r="M818" s="7" t="str">
        <f aca="false">IF(COUNT(E818,H818)&lt;2,"",E818/H818-1)</f>
        <v/>
      </c>
    </row>
    <row r="819" customFormat="false" ht="15" hidden="false" customHeight="false" outlineLevel="0" collapsed="false">
      <c r="A819" s="4" t="n">
        <v>21709</v>
      </c>
      <c r="B819" s="4" t="s">
        <v>19171</v>
      </c>
      <c r="C819" s="4" t="s">
        <v>19161</v>
      </c>
      <c r="D819" s="35" t="n">
        <v>6.84</v>
      </c>
      <c r="E819" s="35" t="n">
        <v>5.45</v>
      </c>
      <c r="F819" s="36"/>
      <c r="G819" s="35" t="n">
        <v>6.84</v>
      </c>
      <c r="H819" s="35" t="n">
        <v>5.44</v>
      </c>
      <c r="I819" s="36"/>
      <c r="J819" s="4" t="str">
        <f aca="false">IF(COUNT(E819,H819)=0,"",IF(H819="","CAST",IF(E819="","MAB",IF(E819&lt;H819,"CAST",IF(H819&lt;E819,"MAB","EMPATE")))))</f>
        <v>MAB</v>
      </c>
      <c r="K819" s="6" t="n">
        <f aca="false">IF(COUNT(E819,H819)=0,"",MIN(E819,H819))</f>
        <v>5.44</v>
      </c>
      <c r="L819" s="6" t="n">
        <f aca="false">IF(COUNT(E819,H819)&lt;2,"",E819-H819)</f>
        <v>0.00999999999999979</v>
      </c>
      <c r="M819" s="7" t="n">
        <f aca="false">IF(COUNT(E819,H819)&lt;2,"",E819/H819-1)</f>
        <v>0.00183823529411753</v>
      </c>
    </row>
    <row r="820" customFormat="false" ht="15" hidden="false" customHeight="false" outlineLevel="0" collapsed="false">
      <c r="A820" s="4" t="n">
        <v>21708</v>
      </c>
      <c r="B820" s="4" t="s">
        <v>19172</v>
      </c>
      <c r="C820" s="4" t="s">
        <v>19161</v>
      </c>
      <c r="D820" s="35" t="n">
        <v>6.82</v>
      </c>
      <c r="E820" s="35" t="n">
        <v>5.45</v>
      </c>
      <c r="F820" s="36" t="n">
        <v>60</v>
      </c>
      <c r="G820" s="35" t="n">
        <v>6.74</v>
      </c>
      <c r="H820" s="35" t="n">
        <v>5.39</v>
      </c>
      <c r="I820" s="36" t="n">
        <v>60</v>
      </c>
      <c r="J820" s="4" t="str">
        <f aca="false">IF(COUNT(E820,H820)=0,"",IF(H820="","CAST",IF(E820="","MAB",IF(E820&lt;H820,"CAST",IF(H820&lt;E820,"MAB","EMPATE")))))</f>
        <v>MAB</v>
      </c>
      <c r="K820" s="6" t="n">
        <f aca="false">IF(COUNT(E820,H820)=0,"",MIN(E820,H820))</f>
        <v>5.39</v>
      </c>
      <c r="L820" s="6" t="n">
        <f aca="false">IF(COUNT(E820,H820)&lt;2,"",E820-H820)</f>
        <v>0.0600000000000005</v>
      </c>
      <c r="M820" s="7" t="n">
        <f aca="false">IF(COUNT(E820,H820)&lt;2,"",E820/H820-1)</f>
        <v>0.0111317254174399</v>
      </c>
    </row>
    <row r="821" customFormat="false" ht="15" hidden="false" customHeight="false" outlineLevel="0" collapsed="false">
      <c r="A821" s="4" t="n">
        <v>25612</v>
      </c>
      <c r="B821" s="4" t="s">
        <v>19173</v>
      </c>
      <c r="C821" s="4" t="s">
        <v>19161</v>
      </c>
      <c r="D821" s="35" t="n">
        <v>13.1</v>
      </c>
      <c r="E821" s="35" t="n">
        <v>10.48</v>
      </c>
      <c r="F821" s="36"/>
      <c r="G821" s="35" t="n">
        <v>13.1</v>
      </c>
      <c r="H821" s="35" t="n">
        <v>10.48</v>
      </c>
      <c r="I821" s="36"/>
      <c r="J821" s="4" t="str">
        <f aca="false">IF(COUNT(E821,H821)=0,"",IF(H821="","CAST",IF(E821="","MAB",IF(E821&lt;H821,"CAST",IF(H821&lt;E821,"MAB","EMPATE")))))</f>
        <v>EMPATE</v>
      </c>
      <c r="K821" s="6" t="n">
        <f aca="false">IF(COUNT(E821,H821)=0,"",MIN(E821,H821))</f>
        <v>10.48</v>
      </c>
      <c r="L821" s="6" t="n">
        <f aca="false">IF(COUNT(E821,H821)&lt;2,"",E821-H821)</f>
        <v>0</v>
      </c>
      <c r="M821" s="7" t="n">
        <f aca="false">IF(COUNT(E821,H821)&lt;2,"",E821/H821-1)</f>
        <v>0</v>
      </c>
    </row>
    <row r="822" customFormat="false" ht="15" hidden="false" customHeight="false" outlineLevel="0" collapsed="false">
      <c r="A822" s="4" t="n">
        <v>22408</v>
      </c>
      <c r="B822" s="4" t="s">
        <v>19174</v>
      </c>
      <c r="C822" s="4" t="s">
        <v>19161</v>
      </c>
      <c r="D822" s="35"/>
      <c r="E822" s="35"/>
      <c r="F822" s="36"/>
      <c r="G822" s="35" t="n">
        <v>5.37</v>
      </c>
      <c r="H822" s="35" t="n">
        <v>4.29</v>
      </c>
      <c r="I822" s="36"/>
      <c r="J822" s="4" t="str">
        <f aca="false">IF(COUNT(E822,H822)=0,"",IF(H822="","CAST",IF(E822="","MAB",IF(E822&lt;H822,"CAST",IF(H822&lt;E822,"MAB","EMPATE")))))</f>
        <v>MAB</v>
      </c>
      <c r="K822" s="6" t="n">
        <f aca="false">IF(COUNT(E822,H822)=0,"",MIN(E822,H822))</f>
        <v>4.29</v>
      </c>
      <c r="L822" s="6" t="str">
        <f aca="false">IF(COUNT(E822,H822)&lt;2,"",E822-H822)</f>
        <v/>
      </c>
      <c r="M822" s="7" t="str">
        <f aca="false">IF(COUNT(E822,H822)&lt;2,"",E822/H822-1)</f>
        <v/>
      </c>
    </row>
    <row r="823" customFormat="false" ht="15" hidden="false" customHeight="false" outlineLevel="0" collapsed="false">
      <c r="A823" s="4" t="n">
        <v>23846</v>
      </c>
      <c r="B823" s="4" t="s">
        <v>19175</v>
      </c>
      <c r="C823" s="4" t="s">
        <v>19161</v>
      </c>
      <c r="D823" s="35"/>
      <c r="E823" s="35"/>
      <c r="F823" s="36"/>
      <c r="G823" s="35" t="n">
        <v>22.77</v>
      </c>
      <c r="H823" s="35" t="n">
        <v>18.22</v>
      </c>
      <c r="I823" s="36"/>
      <c r="J823" s="4" t="str">
        <f aca="false">IF(COUNT(E823,H823)=0,"",IF(H823="","CAST",IF(E823="","MAB",IF(E823&lt;H823,"CAST",IF(H823&lt;E823,"MAB","EMPATE")))))</f>
        <v>MAB</v>
      </c>
      <c r="K823" s="6" t="n">
        <f aca="false">IF(COUNT(E823,H823)=0,"",MIN(E823,H823))</f>
        <v>18.22</v>
      </c>
      <c r="L823" s="6" t="str">
        <f aca="false">IF(COUNT(E823,H823)&lt;2,"",E823-H823)</f>
        <v/>
      </c>
      <c r="M823" s="7" t="str">
        <f aca="false">IF(COUNT(E823,H823)&lt;2,"",E823/H823-1)</f>
        <v/>
      </c>
    </row>
    <row r="824" customFormat="false" ht="15" hidden="false" customHeight="false" outlineLevel="0" collapsed="false">
      <c r="A824" s="4" t="n">
        <v>24646</v>
      </c>
      <c r="B824" s="4" t="s">
        <v>19176</v>
      </c>
      <c r="C824" s="4" t="s">
        <v>19161</v>
      </c>
      <c r="D824" s="35"/>
      <c r="E824" s="35"/>
      <c r="F824" s="36"/>
      <c r="G824" s="35" t="n">
        <v>8.08</v>
      </c>
      <c r="H824" s="35" t="n">
        <v>6.46</v>
      </c>
      <c r="I824" s="36"/>
      <c r="J824" s="4" t="str">
        <f aca="false">IF(COUNT(E824,H824)=0,"",IF(H824="","CAST",IF(E824="","MAB",IF(E824&lt;H824,"CAST",IF(H824&lt;E824,"MAB","EMPATE")))))</f>
        <v>MAB</v>
      </c>
      <c r="K824" s="6" t="n">
        <f aca="false">IF(COUNT(E824,H824)=0,"",MIN(E824,H824))</f>
        <v>6.46</v>
      </c>
      <c r="L824" s="6" t="str">
        <f aca="false">IF(COUNT(E824,H824)&lt;2,"",E824-H824)</f>
        <v/>
      </c>
      <c r="M824" s="7" t="str">
        <f aca="false">IF(COUNT(E824,H824)&lt;2,"",E824/H824-1)</f>
        <v/>
      </c>
    </row>
    <row r="825" customFormat="false" ht="15" hidden="false" customHeight="false" outlineLevel="0" collapsed="false">
      <c r="A825" s="4" t="n">
        <v>24648</v>
      </c>
      <c r="B825" s="4" t="s">
        <v>19177</v>
      </c>
      <c r="C825" s="4" t="s">
        <v>19161</v>
      </c>
      <c r="D825" s="35" t="n">
        <v>8.08</v>
      </c>
      <c r="E825" s="35" t="n">
        <v>6.46</v>
      </c>
      <c r="F825" s="36"/>
      <c r="G825" s="35" t="n">
        <v>8.08</v>
      </c>
      <c r="H825" s="35" t="n">
        <v>6.46</v>
      </c>
      <c r="I825" s="36"/>
      <c r="J825" s="4" t="str">
        <f aca="false">IF(COUNT(E825,H825)=0,"",IF(H825="","CAST",IF(E825="","MAB",IF(E825&lt;H825,"CAST",IF(H825&lt;E825,"MAB","EMPATE")))))</f>
        <v>EMPATE</v>
      </c>
      <c r="K825" s="6" t="n">
        <f aca="false">IF(COUNT(E825,H825)=0,"",MIN(E825,H825))</f>
        <v>6.46</v>
      </c>
      <c r="L825" s="6" t="n">
        <f aca="false">IF(COUNT(E825,H825)&lt;2,"",E825-H825)</f>
        <v>0</v>
      </c>
      <c r="M825" s="7" t="n">
        <f aca="false">IF(COUNT(E825,H825)&lt;2,"",E825/H825-1)</f>
        <v>0</v>
      </c>
    </row>
    <row r="826" customFormat="false" ht="15" hidden="false" customHeight="false" outlineLevel="0" collapsed="false">
      <c r="A826" s="4" t="n">
        <v>24649</v>
      </c>
      <c r="B826" s="4" t="s">
        <v>19178</v>
      </c>
      <c r="C826" s="4" t="s">
        <v>19161</v>
      </c>
      <c r="D826" s="35" t="n">
        <v>8.08</v>
      </c>
      <c r="E826" s="35" t="n">
        <v>6.46</v>
      </c>
      <c r="F826" s="36"/>
      <c r="G826" s="35" t="n">
        <v>8.08</v>
      </c>
      <c r="H826" s="35" t="n">
        <v>6.46</v>
      </c>
      <c r="I826" s="36"/>
      <c r="J826" s="4" t="str">
        <f aca="false">IF(COUNT(E826,H826)=0,"",IF(H826="","CAST",IF(E826="","MAB",IF(E826&lt;H826,"CAST",IF(H826&lt;E826,"MAB","EMPATE")))))</f>
        <v>EMPATE</v>
      </c>
      <c r="K826" s="6" t="n">
        <f aca="false">IF(COUNT(E826,H826)=0,"",MIN(E826,H826))</f>
        <v>6.46</v>
      </c>
      <c r="L826" s="6" t="n">
        <f aca="false">IF(COUNT(E826,H826)&lt;2,"",E826-H826)</f>
        <v>0</v>
      </c>
      <c r="M826" s="7" t="n">
        <f aca="false">IF(COUNT(E826,H826)&lt;2,"",E826/H826-1)</f>
        <v>0</v>
      </c>
    </row>
    <row r="827" customFormat="false" ht="15" hidden="false" customHeight="false" outlineLevel="0" collapsed="false">
      <c r="A827" s="4" t="n">
        <v>24652</v>
      </c>
      <c r="B827" s="4" t="s">
        <v>19179</v>
      </c>
      <c r="C827" s="4" t="s">
        <v>19161</v>
      </c>
      <c r="D827" s="35"/>
      <c r="E827" s="35"/>
      <c r="F827" s="36"/>
      <c r="G827" s="35" t="n">
        <v>8.08</v>
      </c>
      <c r="H827" s="35" t="n">
        <v>6.46</v>
      </c>
      <c r="I827" s="36"/>
      <c r="J827" s="4" t="str">
        <f aca="false">IF(COUNT(E827,H827)=0,"",IF(H827="","CAST",IF(E827="","MAB",IF(E827&lt;H827,"CAST",IF(H827&lt;E827,"MAB","EMPATE")))))</f>
        <v>MAB</v>
      </c>
      <c r="K827" s="6" t="n">
        <f aca="false">IF(COUNT(E827,H827)=0,"",MIN(E827,H827))</f>
        <v>6.46</v>
      </c>
      <c r="L827" s="6" t="str">
        <f aca="false">IF(COUNT(E827,H827)&lt;2,"",E827-H827)</f>
        <v/>
      </c>
      <c r="M827" s="7" t="str">
        <f aca="false">IF(COUNT(E827,H827)&lt;2,"",E827/H827-1)</f>
        <v/>
      </c>
    </row>
    <row r="828" customFormat="false" ht="15" hidden="false" customHeight="false" outlineLevel="0" collapsed="false">
      <c r="A828" s="4" t="n">
        <v>24651</v>
      </c>
      <c r="B828" s="4" t="s">
        <v>19180</v>
      </c>
      <c r="C828" s="4" t="s">
        <v>19161</v>
      </c>
      <c r="D828" s="35" t="n">
        <v>8.05</v>
      </c>
      <c r="E828" s="35" t="n">
        <v>6.46</v>
      </c>
      <c r="F828" s="36"/>
      <c r="G828" s="35" t="n">
        <v>8.08</v>
      </c>
      <c r="H828" s="35" t="n">
        <v>6.45</v>
      </c>
      <c r="I828" s="36"/>
      <c r="J828" s="4" t="str">
        <f aca="false">IF(COUNT(E828,H828)=0,"",IF(H828="","CAST",IF(E828="","MAB",IF(E828&lt;H828,"CAST",IF(H828&lt;E828,"MAB","EMPATE")))))</f>
        <v>MAB</v>
      </c>
      <c r="K828" s="6" t="n">
        <f aca="false">IF(COUNT(E828,H828)=0,"",MIN(E828,H828))</f>
        <v>6.45</v>
      </c>
      <c r="L828" s="6" t="n">
        <f aca="false">IF(COUNT(E828,H828)&lt;2,"",E828-H828)</f>
        <v>0.00999999999999979</v>
      </c>
      <c r="M828" s="7" t="n">
        <f aca="false">IF(COUNT(E828,H828)&lt;2,"",E828/H828-1)</f>
        <v>0.00155038759689918</v>
      </c>
    </row>
    <row r="829" customFormat="false" ht="15" hidden="false" customHeight="false" outlineLevel="0" collapsed="false">
      <c r="A829" s="4" t="n">
        <v>27323</v>
      </c>
      <c r="B829" s="4" t="s">
        <v>19181</v>
      </c>
      <c r="C829" s="4" t="s">
        <v>19161</v>
      </c>
      <c r="D829" s="35" t="n">
        <v>7.87</v>
      </c>
      <c r="E829" s="35" t="n">
        <v>6.29</v>
      </c>
      <c r="F829" s="36"/>
      <c r="G829" s="35" t="n">
        <v>7.87</v>
      </c>
      <c r="H829" s="35" t="n">
        <v>6.29</v>
      </c>
      <c r="I829" s="36"/>
      <c r="J829" s="4" t="str">
        <f aca="false">IF(COUNT(E829,H829)=0,"",IF(H829="","CAST",IF(E829="","MAB",IF(E829&lt;H829,"CAST",IF(H829&lt;E829,"MAB","EMPATE")))))</f>
        <v>EMPATE</v>
      </c>
      <c r="K829" s="6" t="n">
        <f aca="false">IF(COUNT(E829,H829)=0,"",MIN(E829,H829))</f>
        <v>6.29</v>
      </c>
      <c r="L829" s="6" t="n">
        <f aca="false">IF(COUNT(E829,H829)&lt;2,"",E829-H829)</f>
        <v>0</v>
      </c>
      <c r="M829" s="7" t="n">
        <f aca="false">IF(COUNT(E829,H829)&lt;2,"",E829/H829-1)</f>
        <v>0</v>
      </c>
    </row>
  </sheetData>
  <autoFilter ref="A3:M8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2026-10-20T18:21:28Z</dcterms:created>
  <dc:creator>openpyxl</dc:creator>
  <dc:description/>
  <dc:language>en-US</dc:language>
  <cp:lastModifiedBy/>
  <dcterms:modified xsi:type="dcterms:W3CDTF">2026-10-20T18:21:33Z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